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03"/>
  <workbookPr/>
  <mc:AlternateContent xmlns:mc="http://schemas.openxmlformats.org/markup-compatibility/2006">
    <mc:Choice Requires="x15">
      <x15ac:absPath xmlns:x15ac="http://schemas.microsoft.com/office/spreadsheetml/2010/11/ac" url="https://achievingthedream.sharepoint.com/sites/ATD-FileRepository/Documents/Research &amp; Assessment/Department/Awards/2026 Awards/"/>
    </mc:Choice>
  </mc:AlternateContent>
  <xr:revisionPtr revIDLastSave="2605" documentId="13_ncr:1_{940A3D6C-EE66-4151-800E-3CEB6569C5BF}" xr6:coauthVersionLast="47" xr6:coauthVersionMax="47" xr10:uidLastSave="{EDB37474-12B2-48CC-88A3-0B2A3CE955ED}"/>
  <bookViews>
    <workbookView xWindow="-98" yWindow="-98" windowWidth="28996" windowHeight="15675" tabRatio="837" firstSheet="22" activeTab="2" xr2:uid="{B436CB5B-29B9-4A08-821B-CC787CCA9FEA}"/>
  </bookViews>
  <sheets>
    <sheet name="Cover Page" sheetId="46" r:id="rId1"/>
    <sheet name="Index" sheetId="30" r:id="rId2"/>
    <sheet name="Access_Summary" sheetId="39" r:id="rId3"/>
    <sheet name="Early Momentum_Summary" sheetId="40" r:id="rId4"/>
    <sheet name="MM_Outcomes Measures_Summary" sheetId="42" r:id="rId5"/>
    <sheet name="MM Associates_Summary" sheetId="43" r:id="rId6"/>
    <sheet name="Economic Mobility_Summary" sheetId="41" r:id="rId7"/>
    <sheet name="Access Poverty_ServiceArea" sheetId="28" r:id="rId8"/>
    <sheet name="Access Poverty" sheetId="26" r:id="rId9"/>
    <sheet name="Access ALICE_ServiceArea" sheetId="27" r:id="rId10"/>
    <sheet name="Access ALICE" sheetId="23" r:id="rId11"/>
    <sheet name="Access PELL_Poverty_ALICE_SA" sheetId="24" r:id="rId12"/>
    <sheet name="Access_Enrollment_ServiceArea" sheetId="5" r:id="rId13"/>
    <sheet name="Access_Faculty_Staff" sheetId="25" r:id="rId14"/>
    <sheet name="Early Momentum" sheetId="2" r:id="rId15"/>
    <sheet name="MM_OM_First-Time, Full-Time" sheetId="32" r:id="rId16"/>
    <sheet name="MM_OM_First-Time, Part-Time" sheetId="33" r:id="rId17"/>
    <sheet name="MM_OM_Transfer-in, Full-Time" sheetId="34" r:id="rId18"/>
    <sheet name="MM_OM_Transfer-in, Part-time" sheetId="31" r:id="rId19"/>
    <sheet name="MM Associates" sheetId="1" r:id="rId20"/>
    <sheet name="Economic Mobility" sheetId="3" r:id="rId21"/>
    <sheet name="EM_Carnegie(Access_Earnings)" sheetId="37" r:id="rId22"/>
    <sheet name="Definitions" sheetId="45" r:id="rId23"/>
  </sheets>
  <definedNames>
    <definedName name="_xlnm._FilterDatabase" localSheetId="20" hidden="1">'Economic Mobility'!$A$1:$R$169</definedName>
    <definedName name="_xlcn.WorksheetConnection_Access_SummaryA1B173" hidden="1">Access_Summary!$A$1:$A$169</definedName>
    <definedName name="_xlcn.WorksheetConnection_AwardsSpreadsheet__20250827_DRAFT_ForReview.xlsxTable1118" hidden="1">Table1118[]</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1118" name="Table1118" connection="WorksheetConnection_AwardsSpreadsheet__20250827_DRAFT_For Review.xlsx!Table1118"/>
          <x15:modelTable id="Range" name="Range" connection="WorksheetConnection_Access_Summary!$A$1:$B$173"/>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69" i="3" l="1"/>
  <c r="Q167" i="3"/>
  <c r="Q165" i="3"/>
  <c r="Q155" i="3"/>
  <c r="Q151" i="3"/>
  <c r="Q144" i="3"/>
  <c r="Q143" i="3"/>
  <c r="Q142" i="3"/>
  <c r="Q141" i="3"/>
  <c r="Q139" i="3"/>
  <c r="Q138" i="3"/>
  <c r="Q131" i="3"/>
  <c r="Q120" i="3"/>
  <c r="Q99" i="3"/>
  <c r="Q89" i="3"/>
  <c r="Q83" i="3"/>
  <c r="Q78" i="3"/>
  <c r="Q68" i="3"/>
  <c r="Q66" i="3"/>
  <c r="Q62" i="3"/>
  <c r="Q47" i="3"/>
  <c r="Q45" i="3"/>
  <c r="Q41" i="3"/>
  <c r="Q40" i="3"/>
  <c r="Q37" i="3"/>
  <c r="Q33" i="3"/>
  <c r="Q32" i="3"/>
  <c r="Q30" i="3"/>
  <c r="Q29" i="3"/>
  <c r="Q28" i="3"/>
  <c r="Q19" i="3"/>
  <c r="Q18" i="3"/>
  <c r="Q15" i="3"/>
  <c r="Q8" i="3"/>
  <c r="Q7" i="3"/>
  <c r="Q3" i="3"/>
  <c r="O3" i="2"/>
  <c r="O4" i="2"/>
  <c r="O5" i="2"/>
  <c r="O6" i="2"/>
  <c r="O7" i="2"/>
  <c r="O8" i="2"/>
  <c r="O9" i="2"/>
  <c r="O10" i="2"/>
  <c r="O11" i="2"/>
  <c r="O12" i="2"/>
  <c r="O13" i="2"/>
  <c r="O14" i="2"/>
  <c r="O15" i="2"/>
  <c r="O16" i="2"/>
  <c r="O17" i="2"/>
  <c r="O18" i="2"/>
  <c r="O19" i="2"/>
  <c r="O20" i="2"/>
  <c r="O21" i="2"/>
  <c r="O22" i="2"/>
  <c r="O23" i="2"/>
  <c r="O24" i="2"/>
  <c r="O25" i="2"/>
  <c r="O26" i="2"/>
  <c r="O27" i="2"/>
  <c r="O28" i="2"/>
  <c r="O29" i="2"/>
  <c r="O30" i="2"/>
  <c r="O31" i="2"/>
  <c r="O32" i="2"/>
  <c r="O33" i="2"/>
  <c r="O34" i="2"/>
  <c r="O35" i="2"/>
  <c r="O36" i="2"/>
  <c r="O37" i="2"/>
  <c r="O38" i="2"/>
  <c r="O39" i="2"/>
  <c r="O40" i="2"/>
  <c r="O41" i="2"/>
  <c r="O42" i="2"/>
  <c r="O43" i="2"/>
  <c r="O44" i="2"/>
  <c r="O45" i="2"/>
  <c r="O46" i="2"/>
  <c r="O47" i="2"/>
  <c r="O48" i="2"/>
  <c r="O49" i="2"/>
  <c r="O50" i="2"/>
  <c r="O51" i="2"/>
  <c r="O52" i="2"/>
  <c r="O53" i="2"/>
  <c r="O54" i="2"/>
  <c r="O55" i="2"/>
  <c r="O56" i="2"/>
  <c r="O57" i="2"/>
  <c r="O58" i="2"/>
  <c r="O59" i="2"/>
  <c r="O60" i="2"/>
  <c r="O61" i="2"/>
  <c r="O62" i="2"/>
  <c r="O63" i="2"/>
  <c r="O64" i="2"/>
  <c r="O65" i="2"/>
  <c r="O66" i="2"/>
  <c r="O67" i="2"/>
  <c r="O68" i="2"/>
  <c r="O69" i="2"/>
  <c r="O70" i="2"/>
  <c r="O71" i="2"/>
  <c r="O72" i="2"/>
  <c r="O73" i="2"/>
  <c r="O74" i="2"/>
  <c r="O75" i="2"/>
  <c r="O76" i="2"/>
  <c r="O77" i="2"/>
  <c r="O78" i="2"/>
  <c r="O79" i="2"/>
  <c r="O80" i="2"/>
  <c r="O81" i="2"/>
  <c r="O82" i="2"/>
  <c r="O83" i="2"/>
  <c r="O84" i="2"/>
  <c r="O85" i="2"/>
  <c r="O86" i="2"/>
  <c r="O87" i="2"/>
  <c r="O88" i="2"/>
  <c r="O89" i="2"/>
  <c r="O90" i="2"/>
  <c r="O91" i="2"/>
  <c r="O92" i="2"/>
  <c r="O93" i="2"/>
  <c r="O94" i="2"/>
  <c r="O95" i="2"/>
  <c r="O96" i="2"/>
  <c r="O97" i="2"/>
  <c r="O98" i="2"/>
  <c r="O99" i="2"/>
  <c r="O100" i="2"/>
  <c r="O101" i="2"/>
  <c r="O102" i="2"/>
  <c r="O103" i="2"/>
  <c r="O104" i="2"/>
  <c r="O105" i="2"/>
  <c r="O106" i="2"/>
  <c r="O107" i="2"/>
  <c r="O108" i="2"/>
  <c r="O109" i="2"/>
  <c r="O110" i="2"/>
  <c r="O111" i="2"/>
  <c r="O112" i="2"/>
  <c r="O113" i="2"/>
  <c r="O114" i="2"/>
  <c r="O115" i="2"/>
  <c r="O116" i="2"/>
  <c r="O117" i="2"/>
  <c r="O118" i="2"/>
  <c r="O119" i="2"/>
  <c r="O120" i="2"/>
  <c r="O121" i="2"/>
  <c r="O122" i="2"/>
  <c r="O123" i="2"/>
  <c r="O124" i="2"/>
  <c r="O125" i="2"/>
  <c r="O126" i="2"/>
  <c r="O127" i="2"/>
  <c r="O128" i="2"/>
  <c r="O129" i="2"/>
  <c r="O130" i="2"/>
  <c r="O131" i="2"/>
  <c r="O132" i="2"/>
  <c r="O133" i="2"/>
  <c r="O134" i="2"/>
  <c r="O135" i="2"/>
  <c r="O136" i="2"/>
  <c r="O137" i="2"/>
  <c r="O138" i="2"/>
  <c r="O139" i="2"/>
  <c r="O140" i="2"/>
  <c r="O141" i="2"/>
  <c r="O142" i="2"/>
  <c r="O143" i="2"/>
  <c r="O144" i="2"/>
  <c r="O145" i="2"/>
  <c r="O146" i="2"/>
  <c r="O147" i="2"/>
  <c r="O148" i="2"/>
  <c r="O149" i="2"/>
  <c r="O150" i="2"/>
  <c r="O151" i="2"/>
  <c r="O152" i="2"/>
  <c r="O153" i="2"/>
  <c r="O154" i="2"/>
  <c r="O155" i="2"/>
  <c r="O156" i="2"/>
  <c r="O157" i="2"/>
  <c r="O158" i="2"/>
  <c r="O159" i="2"/>
  <c r="O160" i="2"/>
  <c r="O161" i="2"/>
  <c r="O162" i="2"/>
  <c r="O163" i="2"/>
  <c r="O164" i="2"/>
  <c r="O165" i="2"/>
  <c r="O166" i="2"/>
  <c r="O167" i="2"/>
  <c r="O168" i="2"/>
  <c r="O169" i="2"/>
  <c r="O2" i="2"/>
  <c r="H236" i="31"/>
  <c r="H237" i="31"/>
  <c r="H238" i="31"/>
  <c r="H239" i="31"/>
  <c r="H240" i="31"/>
  <c r="H241" i="31"/>
  <c r="H242" i="31"/>
  <c r="H243" i="31"/>
  <c r="H244" i="31"/>
  <c r="H245" i="31"/>
  <c r="H246" i="31"/>
  <c r="H247" i="31"/>
  <c r="H248" i="31"/>
  <c r="H249" i="31"/>
  <c r="H250" i="31"/>
  <c r="H251" i="31"/>
  <c r="H252" i="31"/>
  <c r="H253" i="31"/>
  <c r="H254" i="31"/>
  <c r="H255" i="31"/>
  <c r="H256" i="31"/>
  <c r="H257" i="31"/>
  <c r="H258" i="31"/>
  <c r="H259" i="31"/>
  <c r="H260" i="31"/>
  <c r="H261" i="31"/>
  <c r="H236" i="34"/>
  <c r="H237" i="34"/>
  <c r="H238" i="34"/>
  <c r="H239" i="34"/>
  <c r="H240" i="34"/>
  <c r="H241" i="34"/>
  <c r="H242" i="34"/>
  <c r="H243" i="34"/>
  <c r="H244" i="34"/>
  <c r="H245" i="34"/>
  <c r="H246" i="34"/>
  <c r="H247" i="34"/>
  <c r="H248" i="34"/>
  <c r="H249" i="34"/>
  <c r="H250" i="34"/>
  <c r="H251" i="34"/>
  <c r="H252" i="34"/>
  <c r="H253" i="34"/>
  <c r="H254" i="34"/>
  <c r="H255" i="34"/>
  <c r="H256" i="34"/>
  <c r="H257" i="34"/>
  <c r="H258" i="34"/>
  <c r="H259" i="34"/>
  <c r="H260" i="34"/>
  <c r="H261" i="34"/>
  <c r="H236" i="33"/>
  <c r="H237" i="33"/>
  <c r="H238" i="33"/>
  <c r="H239" i="33"/>
  <c r="H240" i="33"/>
  <c r="H241" i="33"/>
  <c r="H242" i="33"/>
  <c r="H243" i="33"/>
  <c r="H244" i="33"/>
  <c r="H245" i="33"/>
  <c r="H246" i="33"/>
  <c r="H247" i="33"/>
  <c r="H248" i="33"/>
  <c r="H249" i="33"/>
  <c r="H250" i="33"/>
  <c r="H251" i="33"/>
  <c r="H252" i="33"/>
  <c r="H253" i="33"/>
  <c r="H254" i="33"/>
  <c r="H255" i="33"/>
  <c r="H256" i="33"/>
  <c r="H257" i="33"/>
  <c r="H258" i="33"/>
  <c r="H259" i="33"/>
  <c r="H260" i="33"/>
  <c r="H261" i="33"/>
  <c r="H235" i="32"/>
  <c r="H236" i="32"/>
  <c r="H237" i="32"/>
  <c r="H238" i="32"/>
  <c r="H239" i="32"/>
  <c r="H240" i="32"/>
  <c r="H241" i="32"/>
  <c r="H242" i="32"/>
  <c r="H243" i="32"/>
  <c r="H244" i="32"/>
  <c r="H245" i="32"/>
  <c r="H246" i="32"/>
  <c r="H247" i="32"/>
  <c r="H248" i="32"/>
  <c r="H249" i="32"/>
  <c r="H250" i="32"/>
  <c r="H251" i="32"/>
  <c r="H252" i="32"/>
  <c r="H253" i="32"/>
  <c r="H254" i="32"/>
  <c r="H255" i="32"/>
  <c r="H256" i="32"/>
  <c r="H257" i="32"/>
  <c r="H258" i="32"/>
  <c r="H259" i="32"/>
  <c r="H260" i="32"/>
  <c r="H261" i="32"/>
  <c r="B10" i="40"/>
  <c r="B12" i="40"/>
  <c r="B13" i="40"/>
  <c r="B14" i="40"/>
  <c r="B15" i="40"/>
  <c r="B16" i="40"/>
  <c r="B17" i="40"/>
  <c r="B23" i="40"/>
  <c r="B24" i="40"/>
  <c r="B25" i="40"/>
  <c r="B26" i="40"/>
  <c r="N10" i="2"/>
  <c r="N12" i="2"/>
  <c r="N13" i="2"/>
  <c r="N14" i="2"/>
  <c r="N15" i="2"/>
  <c r="N16" i="2"/>
  <c r="N17" i="2"/>
  <c r="N18" i="2"/>
  <c r="B18" i="40" s="1"/>
  <c r="N19" i="2"/>
  <c r="B19" i="40" s="1"/>
  <c r="N20" i="2"/>
  <c r="B20" i="40" s="1"/>
  <c r="N21" i="2"/>
  <c r="B21" i="40" s="1"/>
  <c r="N22" i="2"/>
  <c r="B22" i="40" s="1"/>
  <c r="N23" i="2"/>
  <c r="N24" i="2"/>
  <c r="N25" i="2"/>
  <c r="N26" i="2"/>
  <c r="H155" i="1"/>
  <c r="H156" i="1"/>
  <c r="H157" i="1"/>
  <c r="H158" i="1"/>
  <c r="H159" i="1"/>
  <c r="H160" i="1"/>
  <c r="H161" i="1"/>
  <c r="H162" i="1"/>
  <c r="H163" i="1"/>
  <c r="H164" i="1"/>
  <c r="H165" i="1"/>
  <c r="H166" i="1"/>
  <c r="H167" i="1"/>
  <c r="H168" i="1"/>
  <c r="H169" i="1"/>
  <c r="H170" i="1"/>
  <c r="H171" i="1"/>
  <c r="A108" i="40"/>
  <c r="A109" i="40"/>
  <c r="A110" i="40"/>
  <c r="A111" i="40"/>
  <c r="A112" i="40"/>
  <c r="A113" i="40"/>
  <c r="A114" i="40"/>
  <c r="A115" i="40"/>
  <c r="A116" i="40"/>
  <c r="A117" i="40"/>
  <c r="A118" i="40"/>
  <c r="A119" i="40"/>
  <c r="A120" i="40"/>
  <c r="A121" i="40"/>
  <c r="A122" i="40"/>
  <c r="A123" i="40"/>
  <c r="A124" i="40"/>
  <c r="A125" i="40"/>
  <c r="A126" i="40"/>
  <c r="A127" i="40"/>
  <c r="A128" i="40"/>
  <c r="A129" i="40"/>
  <c r="A130" i="40"/>
  <c r="A131" i="40"/>
  <c r="A132" i="40"/>
  <c r="A133" i="40"/>
  <c r="A134" i="40"/>
  <c r="A135" i="40"/>
  <c r="A136" i="40"/>
  <c r="A137" i="40"/>
  <c r="A138" i="40"/>
  <c r="A139" i="40"/>
  <c r="A140" i="40"/>
  <c r="A141" i="40"/>
  <c r="A142" i="40"/>
  <c r="A143" i="40"/>
  <c r="A144" i="40"/>
  <c r="A145" i="40"/>
  <c r="A146" i="40"/>
  <c r="A147" i="40"/>
  <c r="A148" i="40"/>
  <c r="A149" i="40"/>
  <c r="A150" i="40"/>
  <c r="A151" i="40"/>
  <c r="A152" i="40"/>
  <c r="A153" i="40"/>
  <c r="A154" i="40"/>
  <c r="A155" i="40"/>
  <c r="A156" i="40"/>
  <c r="A157" i="40"/>
  <c r="A158" i="40"/>
  <c r="A159" i="40"/>
  <c r="A160" i="40"/>
  <c r="A161" i="40"/>
  <c r="A162" i="40"/>
  <c r="A163" i="40"/>
  <c r="A164" i="40"/>
  <c r="A165" i="40"/>
  <c r="A166" i="40"/>
  <c r="A167" i="40"/>
  <c r="A168" i="40"/>
  <c r="A169" i="40"/>
  <c r="F3" i="41" l="1"/>
  <c r="F4" i="41"/>
  <c r="F5" i="41"/>
  <c r="F6" i="41"/>
  <c r="F7" i="41"/>
  <c r="F8" i="41"/>
  <c r="F9" i="41"/>
  <c r="F11" i="41"/>
  <c r="F22" i="41"/>
  <c r="F23" i="41"/>
  <c r="F24" i="41"/>
  <c r="F25" i="41"/>
  <c r="F26" i="41"/>
  <c r="F27" i="41"/>
  <c r="F28" i="41"/>
  <c r="F29" i="41"/>
  <c r="F30" i="41"/>
  <c r="F31" i="41"/>
  <c r="F32" i="41"/>
  <c r="F33" i="41"/>
  <c r="F34" i="41"/>
  <c r="F35" i="41"/>
  <c r="F36" i="41"/>
  <c r="F37" i="41"/>
  <c r="F38" i="41"/>
  <c r="F39" i="41"/>
  <c r="F40" i="41"/>
  <c r="F41" i="41"/>
  <c r="F42" i="41"/>
  <c r="F43" i="41"/>
  <c r="F44" i="41"/>
  <c r="F45" i="41"/>
  <c r="F46" i="41"/>
  <c r="F47" i="41"/>
  <c r="F48" i="41"/>
  <c r="F49" i="41"/>
  <c r="F50" i="41"/>
  <c r="F51" i="41"/>
  <c r="F52" i="41"/>
  <c r="F53" i="41"/>
  <c r="F54" i="41"/>
  <c r="F55" i="41"/>
  <c r="F56" i="41"/>
  <c r="F57" i="41"/>
  <c r="F58" i="41"/>
  <c r="F59" i="41"/>
  <c r="F60" i="41"/>
  <c r="F61" i="41"/>
  <c r="F62" i="41"/>
  <c r="F63" i="41"/>
  <c r="F64" i="41"/>
  <c r="F65" i="41"/>
  <c r="F66" i="41"/>
  <c r="F67" i="41"/>
  <c r="F68" i="41"/>
  <c r="F69" i="41"/>
  <c r="F70" i="41"/>
  <c r="F71" i="41"/>
  <c r="F72" i="41"/>
  <c r="F73" i="41"/>
  <c r="F74" i="41"/>
  <c r="F75" i="41"/>
  <c r="F76" i="41"/>
  <c r="F77" i="41"/>
  <c r="F78" i="41"/>
  <c r="F79" i="41"/>
  <c r="F80" i="41"/>
  <c r="F81" i="41"/>
  <c r="F82" i="41"/>
  <c r="F83" i="41"/>
  <c r="F84" i="41"/>
  <c r="F85" i="41"/>
  <c r="F86" i="41"/>
  <c r="F87" i="41"/>
  <c r="F88" i="41"/>
  <c r="F89" i="41"/>
  <c r="F90" i="41"/>
  <c r="F91" i="41"/>
  <c r="F92" i="41"/>
  <c r="F93" i="41"/>
  <c r="F94" i="41"/>
  <c r="F95" i="41"/>
  <c r="F96" i="41"/>
  <c r="F97" i="41"/>
  <c r="F98" i="41"/>
  <c r="F99" i="41"/>
  <c r="F100" i="41"/>
  <c r="F101" i="41"/>
  <c r="F102" i="41"/>
  <c r="F103" i="41"/>
  <c r="F104" i="41"/>
  <c r="F105" i="41"/>
  <c r="F106" i="41"/>
  <c r="F107" i="41"/>
  <c r="F108" i="41"/>
  <c r="F109" i="41"/>
  <c r="F110" i="41"/>
  <c r="F111" i="41"/>
  <c r="F112" i="41"/>
  <c r="F113" i="41"/>
  <c r="F114" i="41"/>
  <c r="F115" i="41"/>
  <c r="F116" i="41"/>
  <c r="F117" i="41"/>
  <c r="F118" i="41"/>
  <c r="F119" i="41"/>
  <c r="F120" i="41"/>
  <c r="F121" i="41"/>
  <c r="F122" i="41"/>
  <c r="F123" i="41"/>
  <c r="F124" i="41"/>
  <c r="F125" i="41"/>
  <c r="F126" i="41"/>
  <c r="F127" i="41"/>
  <c r="F128" i="41"/>
  <c r="F129" i="41"/>
  <c r="F130" i="41"/>
  <c r="F131" i="41"/>
  <c r="F132" i="41"/>
  <c r="F133" i="41"/>
  <c r="F134" i="41"/>
  <c r="F135" i="41"/>
  <c r="F136" i="41"/>
  <c r="F137" i="41"/>
  <c r="F138" i="41"/>
  <c r="F139" i="41"/>
  <c r="F140" i="41"/>
  <c r="F141" i="41"/>
  <c r="F142" i="41"/>
  <c r="F143" i="41"/>
  <c r="F144" i="41"/>
  <c r="F145" i="41"/>
  <c r="F146" i="41"/>
  <c r="F147" i="41"/>
  <c r="F148" i="41"/>
  <c r="F149" i="41"/>
  <c r="F150" i="41"/>
  <c r="F151" i="41"/>
  <c r="F152" i="41"/>
  <c r="F153" i="41"/>
  <c r="F154" i="41"/>
  <c r="F155" i="41"/>
  <c r="F156" i="41"/>
  <c r="F157" i="41"/>
  <c r="F158" i="41"/>
  <c r="F159" i="41"/>
  <c r="F160" i="41"/>
  <c r="F161" i="41"/>
  <c r="F162" i="41"/>
  <c r="F163" i="41"/>
  <c r="F164" i="41"/>
  <c r="F165" i="41"/>
  <c r="F166" i="41"/>
  <c r="F167" i="41"/>
  <c r="F168" i="41"/>
  <c r="F169" i="41"/>
  <c r="F2" i="41"/>
  <c r="A106" i="40"/>
  <c r="A107" i="40"/>
  <c r="A2" i="40"/>
  <c r="C2" i="41" l="1"/>
  <c r="B2" i="43" l="1"/>
  <c r="B3" i="43"/>
  <c r="B4" i="43"/>
  <c r="B5" i="43"/>
  <c r="B6" i="43"/>
  <c r="B7" i="43"/>
  <c r="B8" i="43"/>
  <c r="B9" i="43"/>
  <c r="B10" i="43"/>
  <c r="B11" i="43"/>
  <c r="B12" i="43"/>
  <c r="B13" i="43"/>
  <c r="B14" i="43"/>
  <c r="B15" i="43"/>
  <c r="B16" i="43"/>
  <c r="B17" i="43"/>
  <c r="B18" i="43"/>
  <c r="B19" i="43"/>
  <c r="B20" i="43"/>
  <c r="B21" i="43"/>
  <c r="B22" i="43"/>
  <c r="B23" i="43"/>
  <c r="B24" i="43"/>
  <c r="B25" i="43"/>
  <c r="B26" i="43"/>
  <c r="B27" i="43"/>
  <c r="B28" i="43"/>
  <c r="B29" i="43"/>
  <c r="B30" i="43"/>
  <c r="B31" i="43"/>
  <c r="B32" i="43"/>
  <c r="B33" i="43"/>
  <c r="B34" i="43"/>
  <c r="B35" i="43"/>
  <c r="B36" i="43"/>
  <c r="B37" i="43"/>
  <c r="B38" i="43"/>
  <c r="B39" i="43"/>
  <c r="B40" i="43"/>
  <c r="B41" i="43"/>
  <c r="B42" i="43"/>
  <c r="B43" i="43"/>
  <c r="B44" i="43"/>
  <c r="B45" i="43"/>
  <c r="B46" i="43"/>
  <c r="B47" i="43"/>
  <c r="B48" i="43"/>
  <c r="B49" i="43"/>
  <c r="B50" i="43"/>
  <c r="B51" i="43"/>
  <c r="B52" i="43"/>
  <c r="B53" i="43"/>
  <c r="B54" i="43"/>
  <c r="B55" i="43"/>
  <c r="B56" i="43"/>
  <c r="B57" i="43"/>
  <c r="B58" i="43"/>
  <c r="B59" i="43"/>
  <c r="B60" i="43"/>
  <c r="B61" i="43"/>
  <c r="B62" i="43"/>
  <c r="B63" i="43"/>
  <c r="B64" i="43"/>
  <c r="B65" i="43"/>
  <c r="B66" i="43"/>
  <c r="B67" i="43"/>
  <c r="B68" i="43"/>
  <c r="B69" i="43"/>
  <c r="B70" i="43"/>
  <c r="B71" i="43"/>
  <c r="B72" i="43"/>
  <c r="B73" i="43"/>
  <c r="B74" i="43"/>
  <c r="B75" i="43"/>
  <c r="B76" i="43"/>
  <c r="B77" i="43"/>
  <c r="B78" i="43"/>
  <c r="B79" i="43"/>
  <c r="B80" i="43"/>
  <c r="B81" i="43"/>
  <c r="B82" i="43"/>
  <c r="B83" i="43"/>
  <c r="B84" i="43"/>
  <c r="B85" i="43"/>
  <c r="B86" i="43"/>
  <c r="B87" i="43"/>
  <c r="B88" i="43"/>
  <c r="B89" i="43"/>
  <c r="B90" i="43"/>
  <c r="B91" i="43"/>
  <c r="B92" i="43"/>
  <c r="B93" i="43"/>
  <c r="B94" i="43"/>
  <c r="B95" i="43"/>
  <c r="B96" i="43"/>
  <c r="B97" i="43"/>
  <c r="B98" i="43"/>
  <c r="B99" i="43"/>
  <c r="B100" i="43"/>
  <c r="B101" i="43"/>
  <c r="B102" i="43"/>
  <c r="B103" i="43"/>
  <c r="B104" i="43"/>
  <c r="B105" i="43"/>
  <c r="B106" i="43"/>
  <c r="B107" i="43"/>
  <c r="B108" i="43"/>
  <c r="B109" i="43"/>
  <c r="B110" i="43"/>
  <c r="B111" i="43"/>
  <c r="B112" i="43"/>
  <c r="B113" i="43"/>
  <c r="B114" i="43"/>
  <c r="B115" i="43"/>
  <c r="B116" i="43"/>
  <c r="B117" i="43"/>
  <c r="B118" i="43"/>
  <c r="B119" i="43"/>
  <c r="B120" i="43"/>
  <c r="B121" i="43"/>
  <c r="B122" i="43"/>
  <c r="B123" i="43"/>
  <c r="B124" i="43"/>
  <c r="B125" i="43"/>
  <c r="B126" i="43"/>
  <c r="B127" i="43"/>
  <c r="B128" i="43"/>
  <c r="B129" i="43"/>
  <c r="B130" i="43"/>
  <c r="B131" i="43"/>
  <c r="B132" i="43"/>
  <c r="B133" i="43"/>
  <c r="B134" i="43"/>
  <c r="B135" i="43"/>
  <c r="B136" i="43"/>
  <c r="B137" i="43"/>
  <c r="B138" i="43"/>
  <c r="B139" i="43"/>
  <c r="B140" i="43"/>
  <c r="B141" i="43"/>
  <c r="B142" i="43"/>
  <c r="B143" i="43"/>
  <c r="B144" i="43"/>
  <c r="B145" i="43"/>
  <c r="B146" i="43"/>
  <c r="B147" i="43"/>
  <c r="B148" i="43"/>
  <c r="B149" i="43"/>
  <c r="B150" i="43"/>
  <c r="B151" i="43"/>
  <c r="B152" i="43"/>
  <c r="B153" i="43"/>
  <c r="B154" i="43"/>
  <c r="B155" i="43"/>
  <c r="B156" i="43"/>
  <c r="B157" i="43"/>
  <c r="B158" i="43"/>
  <c r="B159" i="43"/>
  <c r="B160" i="43"/>
  <c r="B161" i="43"/>
  <c r="B162" i="43"/>
  <c r="B163" i="43"/>
  <c r="B164" i="43"/>
  <c r="B165" i="43"/>
  <c r="B166" i="43"/>
  <c r="B167" i="43"/>
  <c r="B168" i="43"/>
  <c r="B169" i="43"/>
  <c r="B170" i="43"/>
  <c r="B171" i="43"/>
  <c r="B172" i="43"/>
  <c r="B173" i="43"/>
  <c r="B174" i="43"/>
  <c r="B175" i="43"/>
  <c r="B176" i="43"/>
  <c r="B177" i="43"/>
  <c r="B178" i="43"/>
  <c r="B179" i="43"/>
  <c r="B180" i="43"/>
  <c r="B181" i="43"/>
  <c r="B182" i="43"/>
  <c r="B183" i="43"/>
  <c r="B184" i="43"/>
  <c r="B185" i="43"/>
  <c r="B186" i="43"/>
  <c r="B187" i="43"/>
  <c r="B188" i="43"/>
  <c r="B189" i="43"/>
  <c r="B190" i="43"/>
  <c r="B191" i="43"/>
  <c r="B192" i="43"/>
  <c r="B193" i="43"/>
  <c r="B194" i="43"/>
  <c r="B195" i="43"/>
  <c r="B196" i="43"/>
  <c r="B197" i="43"/>
  <c r="B198" i="43"/>
  <c r="B199" i="43"/>
  <c r="B200" i="43"/>
  <c r="B201" i="43"/>
  <c r="B202" i="43"/>
  <c r="B203" i="43"/>
  <c r="B204" i="43"/>
  <c r="B205" i="43"/>
  <c r="B206" i="43"/>
  <c r="B207" i="43"/>
  <c r="B208" i="43"/>
  <c r="B209" i="43"/>
  <c r="B210" i="43"/>
  <c r="B211" i="43"/>
  <c r="B212" i="43"/>
  <c r="B213" i="43"/>
  <c r="B214" i="43"/>
  <c r="B215" i="43"/>
  <c r="B216" i="43"/>
  <c r="B217" i="43"/>
  <c r="B218" i="43"/>
  <c r="B219" i="43"/>
  <c r="B220" i="43"/>
  <c r="B221" i="43"/>
  <c r="B222" i="43"/>
  <c r="B223" i="43"/>
  <c r="B224" i="43"/>
  <c r="B225" i="43"/>
  <c r="B226" i="43"/>
  <c r="B227" i="43"/>
  <c r="B228" i="43"/>
  <c r="B229" i="43"/>
  <c r="B230" i="43"/>
  <c r="B231" i="43"/>
  <c r="B232" i="43"/>
  <c r="B233" i="43"/>
  <c r="B234" i="43"/>
  <c r="B235" i="43"/>
  <c r="B236" i="43"/>
  <c r="B237" i="43"/>
  <c r="B238" i="43"/>
  <c r="B239" i="43"/>
  <c r="B240" i="43"/>
  <c r="B241" i="43"/>
  <c r="B242" i="43"/>
  <c r="B243" i="43"/>
  <c r="B244" i="43"/>
  <c r="B245" i="43"/>
  <c r="B246" i="43"/>
  <c r="B247" i="43"/>
  <c r="B248" i="43"/>
  <c r="B249" i="43"/>
  <c r="B250" i="43"/>
  <c r="B251" i="43"/>
  <c r="B252" i="43"/>
  <c r="B253" i="43"/>
  <c r="B254" i="43"/>
  <c r="B255" i="43"/>
  <c r="B256" i="43"/>
  <c r="B257" i="43"/>
  <c r="B258" i="43"/>
  <c r="B259" i="43"/>
  <c r="B260" i="43"/>
  <c r="B261" i="43"/>
  <c r="B262" i="43"/>
  <c r="B263" i="43"/>
  <c r="B264" i="43"/>
  <c r="B265" i="43"/>
  <c r="B266" i="43"/>
  <c r="B267" i="43"/>
  <c r="B268" i="43"/>
  <c r="B269" i="43"/>
  <c r="B270" i="43"/>
  <c r="B271" i="43"/>
  <c r="B272" i="43"/>
  <c r="B273" i="43"/>
  <c r="B274" i="43"/>
  <c r="B275" i="43"/>
  <c r="B276" i="43"/>
  <c r="B277" i="43"/>
  <c r="B278" i="43"/>
  <c r="B279" i="43"/>
  <c r="B280" i="43"/>
  <c r="B281" i="43"/>
  <c r="B282" i="43"/>
  <c r="B283" i="43"/>
  <c r="B284" i="43"/>
  <c r="B285" i="43"/>
  <c r="B286" i="43"/>
  <c r="B287" i="43"/>
  <c r="B288" i="43"/>
  <c r="B289" i="43"/>
  <c r="B290" i="43"/>
  <c r="B291" i="43"/>
  <c r="B292" i="43"/>
  <c r="B293" i="43"/>
  <c r="B294" i="43"/>
  <c r="B295" i="43"/>
  <c r="B296" i="43"/>
  <c r="B297" i="43"/>
  <c r="B298" i="43"/>
  <c r="B299" i="43"/>
  <c r="B300" i="43"/>
  <c r="B301" i="43"/>
  <c r="B302" i="43"/>
  <c r="B303" i="43"/>
  <c r="B304" i="43"/>
  <c r="B305" i="43"/>
  <c r="B306" i="43"/>
  <c r="B307" i="43"/>
  <c r="B308" i="43"/>
  <c r="B309" i="43"/>
  <c r="B310" i="43"/>
  <c r="B311" i="43"/>
  <c r="B312" i="43"/>
  <c r="B313" i="43"/>
  <c r="B314" i="43"/>
  <c r="B315" i="43"/>
  <c r="B316" i="43"/>
  <c r="B317" i="43"/>
  <c r="B318" i="43"/>
  <c r="B319" i="43"/>
  <c r="B320" i="43"/>
  <c r="B321" i="43"/>
  <c r="B322" i="43"/>
  <c r="B323" i="43"/>
  <c r="B324" i="43"/>
  <c r="B325" i="43"/>
  <c r="B326" i="43"/>
  <c r="B327" i="43"/>
  <c r="B328" i="43"/>
  <c r="B329" i="43"/>
  <c r="B330" i="43"/>
  <c r="B331" i="43"/>
  <c r="B332" i="43"/>
  <c r="B333" i="43"/>
  <c r="B334" i="43"/>
  <c r="B335" i="43"/>
  <c r="B336" i="43"/>
  <c r="B337" i="43"/>
  <c r="B338" i="43"/>
  <c r="B339" i="43"/>
  <c r="B340" i="43"/>
  <c r="B341" i="43"/>
  <c r="B342" i="43"/>
  <c r="B343" i="43"/>
  <c r="B344" i="43"/>
  <c r="B345" i="43"/>
  <c r="B346" i="43"/>
  <c r="B347" i="43"/>
  <c r="B348" i="43"/>
  <c r="B349" i="43"/>
  <c r="B350" i="43"/>
  <c r="B351" i="43"/>
  <c r="B352" i="43"/>
  <c r="B353" i="43"/>
  <c r="B354" i="43"/>
  <c r="B355" i="43"/>
  <c r="B356" i="43"/>
  <c r="B357" i="43"/>
  <c r="B358" i="43"/>
  <c r="B359" i="43"/>
  <c r="B360" i="43"/>
  <c r="B361" i="43"/>
  <c r="B362" i="43"/>
  <c r="B363" i="43"/>
  <c r="B364" i="43"/>
  <c r="B365" i="43"/>
  <c r="B366" i="43"/>
  <c r="B367" i="43"/>
  <c r="B368" i="43"/>
  <c r="B369" i="43"/>
  <c r="B370" i="43"/>
  <c r="B371" i="43"/>
  <c r="B372" i="43"/>
  <c r="B373" i="43"/>
  <c r="B374" i="43"/>
  <c r="B375" i="43"/>
  <c r="B376" i="43"/>
  <c r="B377" i="43"/>
  <c r="B378" i="43"/>
  <c r="B379" i="43"/>
  <c r="B380" i="43"/>
  <c r="B381" i="43"/>
  <c r="B382" i="43"/>
  <c r="B383" i="43"/>
  <c r="B384" i="43"/>
  <c r="B385" i="43"/>
  <c r="B386" i="43"/>
  <c r="B387" i="43"/>
  <c r="B388" i="43"/>
  <c r="B389" i="43"/>
  <c r="B390" i="43"/>
  <c r="B391" i="43"/>
  <c r="B392" i="43"/>
  <c r="B393" i="43"/>
  <c r="B394" i="43"/>
  <c r="B395" i="43"/>
  <c r="B396" i="43"/>
  <c r="B397" i="43"/>
  <c r="B398" i="43"/>
  <c r="B399" i="43"/>
  <c r="B400" i="43"/>
  <c r="B401" i="43"/>
  <c r="B402" i="43"/>
  <c r="B403" i="43"/>
  <c r="B404" i="43"/>
  <c r="B405" i="43"/>
  <c r="B406" i="43"/>
  <c r="B407" i="43"/>
  <c r="B408" i="43"/>
  <c r="B409" i="43"/>
  <c r="B410" i="43"/>
  <c r="B411" i="43"/>
  <c r="B412" i="43"/>
  <c r="B413" i="43"/>
  <c r="B414" i="43"/>
  <c r="B415" i="43"/>
  <c r="B416" i="43"/>
  <c r="B417" i="43"/>
  <c r="B418" i="43"/>
  <c r="B419" i="43"/>
  <c r="B420" i="43"/>
  <c r="B421" i="43"/>
  <c r="B422" i="43"/>
  <c r="B423" i="43"/>
  <c r="B424" i="43"/>
  <c r="B425" i="43"/>
  <c r="B426" i="43"/>
  <c r="B427" i="43"/>
  <c r="B428" i="43"/>
  <c r="B429" i="43"/>
  <c r="B430" i="43"/>
  <c r="B431" i="43"/>
  <c r="B432" i="43"/>
  <c r="B433" i="43"/>
  <c r="B434" i="43"/>
  <c r="B435" i="43"/>
  <c r="B436" i="43"/>
  <c r="B437" i="43"/>
  <c r="B438" i="43"/>
  <c r="B439" i="43"/>
  <c r="B440" i="43"/>
  <c r="B441" i="43"/>
  <c r="B442" i="43"/>
  <c r="B443" i="43"/>
  <c r="B444" i="43"/>
  <c r="B445" i="43"/>
  <c r="B446" i="43"/>
  <c r="B447" i="43"/>
  <c r="B448" i="43"/>
  <c r="B449" i="43"/>
  <c r="B450" i="43"/>
  <c r="B451" i="43"/>
  <c r="B452" i="43"/>
  <c r="B453" i="43"/>
  <c r="B454" i="43"/>
  <c r="B455" i="43"/>
  <c r="B456" i="43"/>
  <c r="B457" i="43"/>
  <c r="B458" i="43"/>
  <c r="B459" i="43"/>
  <c r="B460" i="43"/>
  <c r="B461" i="43"/>
  <c r="B462" i="43"/>
  <c r="B463" i="43"/>
  <c r="B464" i="43"/>
  <c r="B465" i="43"/>
  <c r="B466" i="43"/>
  <c r="B467" i="43"/>
  <c r="B468" i="43"/>
  <c r="B469" i="43"/>
  <c r="B470" i="43"/>
  <c r="B471" i="43"/>
  <c r="B472" i="43"/>
  <c r="B473" i="43"/>
  <c r="B474" i="43"/>
  <c r="B475" i="43"/>
  <c r="B476" i="43"/>
  <c r="B477" i="43"/>
  <c r="B478" i="43"/>
  <c r="B479" i="43"/>
  <c r="B480" i="43"/>
  <c r="B481" i="43"/>
  <c r="B482" i="43"/>
  <c r="B483" i="43"/>
  <c r="B484" i="43"/>
  <c r="B485" i="43"/>
  <c r="B486" i="43"/>
  <c r="B487" i="43"/>
  <c r="B488" i="43"/>
  <c r="B489" i="43"/>
  <c r="B490" i="43"/>
  <c r="B491" i="43"/>
  <c r="B492" i="43"/>
  <c r="B493" i="43"/>
  <c r="B494" i="43"/>
  <c r="B495" i="43"/>
  <c r="B496" i="43"/>
  <c r="B497" i="43"/>
  <c r="B498" i="43"/>
  <c r="B499" i="43"/>
  <c r="B500" i="43"/>
  <c r="B501" i="43"/>
  <c r="B502" i="43"/>
  <c r="B503" i="43"/>
  <c r="B504" i="43"/>
  <c r="B505" i="43"/>
  <c r="B506" i="43"/>
  <c r="B507" i="43"/>
  <c r="B508" i="43"/>
  <c r="B509" i="43"/>
  <c r="B510" i="43"/>
  <c r="B511" i="43"/>
  <c r="B512" i="43"/>
  <c r="B513" i="43"/>
  <c r="B514" i="43"/>
  <c r="B515" i="43"/>
  <c r="B516" i="43"/>
  <c r="B517" i="43"/>
  <c r="B518" i="43"/>
  <c r="B519" i="43"/>
  <c r="B520" i="43"/>
  <c r="B521" i="43"/>
  <c r="B522" i="43"/>
  <c r="B523" i="43"/>
  <c r="B524" i="43"/>
  <c r="B525" i="43"/>
  <c r="B526" i="43"/>
  <c r="B527" i="43"/>
  <c r="B528" i="43"/>
  <c r="B529" i="43"/>
  <c r="B530" i="43"/>
  <c r="B531" i="43"/>
  <c r="B532" i="43"/>
  <c r="B533" i="43"/>
  <c r="B534" i="43"/>
  <c r="B535" i="43"/>
  <c r="B536" i="43"/>
  <c r="B537" i="43"/>
  <c r="B538" i="43"/>
  <c r="B539" i="43"/>
  <c r="B540" i="43"/>
  <c r="B541" i="43"/>
  <c r="B542" i="43"/>
  <c r="B543" i="43"/>
  <c r="B544" i="43"/>
  <c r="B545" i="43"/>
  <c r="B546" i="43"/>
  <c r="B547" i="43"/>
  <c r="B548" i="43"/>
  <c r="B549" i="43"/>
  <c r="B550" i="43"/>
  <c r="B551" i="43"/>
  <c r="B552" i="43"/>
  <c r="B553" i="43"/>
  <c r="B554" i="43"/>
  <c r="B555" i="43"/>
  <c r="B556" i="43"/>
  <c r="B557" i="43"/>
  <c r="B558" i="43"/>
  <c r="B559" i="43"/>
  <c r="B560" i="43"/>
  <c r="B561" i="43"/>
  <c r="B562" i="43"/>
  <c r="B563" i="43"/>
  <c r="B564" i="43"/>
  <c r="B565" i="43"/>
  <c r="B566" i="43"/>
  <c r="B567" i="43"/>
  <c r="B568" i="43"/>
  <c r="B569" i="43"/>
  <c r="B570" i="43"/>
  <c r="B571" i="43"/>
  <c r="B572" i="43"/>
  <c r="B573" i="43"/>
  <c r="B574" i="43"/>
  <c r="B575" i="43"/>
  <c r="B576" i="43"/>
  <c r="B577" i="43"/>
  <c r="B578" i="43"/>
  <c r="B579" i="43"/>
  <c r="B580" i="43"/>
  <c r="B581" i="43"/>
  <c r="B582" i="43"/>
  <c r="B583" i="43"/>
  <c r="B584" i="43"/>
  <c r="B585" i="43"/>
  <c r="B586" i="43"/>
  <c r="B587" i="43"/>
  <c r="B588" i="43"/>
  <c r="B589" i="43"/>
  <c r="B590" i="43"/>
  <c r="B591" i="43"/>
  <c r="B592" i="43"/>
  <c r="B593" i="43"/>
  <c r="B594" i="43"/>
  <c r="B595" i="43"/>
  <c r="B596" i="43"/>
  <c r="B597" i="43"/>
  <c r="B598" i="43"/>
  <c r="B599" i="43"/>
  <c r="B600" i="43"/>
  <c r="B601" i="43"/>
  <c r="B602" i="43"/>
  <c r="B603" i="43"/>
  <c r="B604" i="43"/>
  <c r="B605" i="43"/>
  <c r="B606" i="43"/>
  <c r="B607" i="43"/>
  <c r="B608" i="43"/>
  <c r="B609" i="43"/>
  <c r="B610" i="43"/>
  <c r="B611" i="43"/>
  <c r="B612" i="43"/>
  <c r="B613" i="43"/>
  <c r="B614" i="43"/>
  <c r="B615" i="43"/>
  <c r="B616" i="43"/>
  <c r="B617" i="43"/>
  <c r="B618" i="43"/>
  <c r="B619" i="43"/>
  <c r="B620" i="43"/>
  <c r="B621" i="43"/>
  <c r="B622" i="43"/>
  <c r="B623" i="43"/>
  <c r="B624" i="43"/>
  <c r="B625" i="43"/>
  <c r="B626" i="43"/>
  <c r="B627" i="43"/>
  <c r="B628" i="43"/>
  <c r="B629" i="43"/>
  <c r="B630" i="43"/>
  <c r="B631" i="43"/>
  <c r="B632" i="43"/>
  <c r="B633" i="43"/>
  <c r="B634" i="43"/>
  <c r="B635" i="43"/>
  <c r="B636" i="43"/>
  <c r="B637" i="43"/>
  <c r="B638" i="43"/>
  <c r="B639" i="43"/>
  <c r="B640" i="43"/>
  <c r="B641" i="43"/>
  <c r="B642" i="43"/>
  <c r="B643" i="43"/>
  <c r="B644" i="43"/>
  <c r="B645" i="43"/>
  <c r="B646" i="43"/>
  <c r="B647" i="43"/>
  <c r="B648" i="43"/>
  <c r="B649" i="43"/>
  <c r="B650" i="43"/>
  <c r="B651" i="43"/>
  <c r="B652" i="43"/>
  <c r="B653" i="43"/>
  <c r="B654" i="43"/>
  <c r="B655" i="43"/>
  <c r="B656" i="43"/>
  <c r="B657" i="43"/>
  <c r="B658" i="43"/>
  <c r="B659" i="43"/>
  <c r="B660" i="43"/>
  <c r="B661" i="43"/>
  <c r="B662" i="43"/>
  <c r="B663" i="43"/>
  <c r="B664" i="43"/>
  <c r="B665" i="43"/>
  <c r="B666" i="43"/>
  <c r="B667" i="43"/>
  <c r="B668" i="43"/>
  <c r="B669" i="43"/>
  <c r="B670" i="43"/>
  <c r="B671" i="43"/>
  <c r="B672" i="43"/>
  <c r="B673" i="43"/>
  <c r="B674" i="43"/>
  <c r="B675" i="43"/>
  <c r="B676" i="43"/>
  <c r="B677" i="43"/>
  <c r="B678" i="43"/>
  <c r="B679" i="43"/>
  <c r="B680" i="43"/>
  <c r="B681" i="43"/>
  <c r="B682" i="43"/>
  <c r="B683" i="43"/>
  <c r="B684" i="43"/>
  <c r="B685" i="43"/>
  <c r="B686" i="43"/>
  <c r="B687" i="43"/>
  <c r="B688" i="43"/>
  <c r="B689" i="43"/>
  <c r="B690" i="43"/>
  <c r="B691" i="43"/>
  <c r="B692" i="43"/>
  <c r="B693" i="43"/>
  <c r="B694" i="43"/>
  <c r="B695" i="43"/>
  <c r="B696" i="43"/>
  <c r="B697" i="43"/>
  <c r="B698" i="43"/>
  <c r="B699" i="43"/>
  <c r="B700" i="43"/>
  <c r="B701" i="43"/>
  <c r="B702" i="43"/>
  <c r="B703" i="43"/>
  <c r="B704" i="43"/>
  <c r="B705" i="43"/>
  <c r="B706" i="43"/>
  <c r="B707" i="43"/>
  <c r="B708" i="43"/>
  <c r="B709" i="43"/>
  <c r="B710" i="43"/>
  <c r="B711" i="43"/>
  <c r="B712" i="43"/>
  <c r="B713" i="43"/>
  <c r="B714" i="43"/>
  <c r="B715" i="43"/>
  <c r="B716" i="43"/>
  <c r="B717" i="43"/>
  <c r="B718" i="43"/>
  <c r="B719" i="43"/>
  <c r="B720" i="43"/>
  <c r="B721" i="43"/>
  <c r="B722" i="43"/>
  <c r="B723" i="43"/>
  <c r="B724" i="43"/>
  <c r="B725" i="43"/>
  <c r="B726" i="43"/>
  <c r="B727" i="43"/>
  <c r="B728" i="43"/>
  <c r="B729" i="43"/>
  <c r="B730" i="43"/>
  <c r="B731" i="43"/>
  <c r="B732" i="43"/>
  <c r="B733" i="43"/>
  <c r="B734" i="43"/>
  <c r="B735" i="43"/>
  <c r="B736" i="43"/>
  <c r="B737" i="43"/>
  <c r="B738" i="43"/>
  <c r="B739" i="43"/>
  <c r="B740" i="43"/>
  <c r="B741" i="43"/>
  <c r="B742" i="43"/>
  <c r="B743" i="43"/>
  <c r="B744" i="43"/>
  <c r="B745" i="43"/>
  <c r="B746" i="43"/>
  <c r="B747" i="43"/>
  <c r="B748" i="43"/>
  <c r="B749" i="43"/>
  <c r="B750" i="43"/>
  <c r="B751" i="43"/>
  <c r="B752" i="43"/>
  <c r="B753" i="43"/>
  <c r="B754" i="43"/>
  <c r="B755" i="43"/>
  <c r="B756" i="43"/>
  <c r="B757" i="43"/>
  <c r="B758" i="43"/>
  <c r="B759" i="43"/>
  <c r="B760" i="43"/>
  <c r="B761" i="43"/>
  <c r="B762" i="43"/>
  <c r="B763" i="43"/>
  <c r="B764" i="43"/>
  <c r="B765" i="43"/>
  <c r="B766" i="43"/>
  <c r="B767" i="43"/>
  <c r="B768" i="43"/>
  <c r="B769" i="43"/>
  <c r="B770" i="43"/>
  <c r="B771" i="43"/>
  <c r="B772" i="43"/>
  <c r="B773" i="43"/>
  <c r="B774" i="43"/>
  <c r="B775" i="43"/>
  <c r="B776" i="43"/>
  <c r="B777" i="43"/>
  <c r="B778" i="43"/>
  <c r="B779" i="43"/>
  <c r="B780" i="43"/>
  <c r="B781" i="43"/>
  <c r="B782" i="43"/>
  <c r="B783" i="43"/>
  <c r="B784" i="43"/>
  <c r="B785" i="43"/>
  <c r="B786" i="43"/>
  <c r="B787" i="43"/>
  <c r="B788" i="43"/>
  <c r="B789" i="43"/>
  <c r="B790" i="43"/>
  <c r="B791" i="43"/>
  <c r="B792" i="43"/>
  <c r="B793" i="43"/>
  <c r="B794" i="43"/>
  <c r="B795" i="43"/>
  <c r="B796" i="43"/>
  <c r="B797" i="43"/>
  <c r="B798" i="43"/>
  <c r="B799" i="43"/>
  <c r="B800" i="43"/>
  <c r="B801" i="43"/>
  <c r="B802" i="43"/>
  <c r="B803" i="43"/>
  <c r="B804" i="43"/>
  <c r="B805" i="43"/>
  <c r="B806" i="43"/>
  <c r="B807" i="43"/>
  <c r="B808" i="43"/>
  <c r="B809" i="43"/>
  <c r="B810" i="43"/>
  <c r="B811" i="43"/>
  <c r="B812" i="43"/>
  <c r="B813" i="43"/>
  <c r="B814" i="43"/>
  <c r="B815" i="43"/>
  <c r="B816" i="43"/>
  <c r="B817" i="43"/>
  <c r="B818" i="43"/>
  <c r="B819" i="43"/>
  <c r="B820" i="43"/>
  <c r="B821" i="43"/>
  <c r="B822" i="43"/>
  <c r="B823" i="43"/>
  <c r="B824" i="43"/>
  <c r="B825" i="43"/>
  <c r="B826" i="43"/>
  <c r="B827" i="43"/>
  <c r="B828" i="43"/>
  <c r="B829" i="43"/>
  <c r="B830" i="43"/>
  <c r="B831" i="43"/>
  <c r="B832" i="43"/>
  <c r="B833" i="43"/>
  <c r="B834" i="43"/>
  <c r="B835" i="43"/>
  <c r="B836" i="43"/>
  <c r="B837" i="43"/>
  <c r="B838" i="43"/>
  <c r="B839" i="43"/>
  <c r="B840" i="43"/>
  <c r="B841" i="43"/>
  <c r="B842" i="43"/>
  <c r="B843" i="43"/>
  <c r="B844" i="43"/>
  <c r="B845" i="43"/>
  <c r="B846" i="43"/>
  <c r="B847" i="43"/>
  <c r="B848" i="43"/>
  <c r="B849" i="43"/>
  <c r="B850" i="43"/>
  <c r="B851" i="43"/>
  <c r="B852" i="43"/>
  <c r="B853" i="43"/>
  <c r="B854" i="43"/>
  <c r="B855" i="43"/>
  <c r="B856" i="43"/>
  <c r="B857" i="43"/>
  <c r="B858" i="43"/>
  <c r="B859" i="43"/>
  <c r="B860" i="43"/>
  <c r="B861" i="43"/>
  <c r="B862" i="43"/>
  <c r="B863" i="43"/>
  <c r="B864" i="43"/>
  <c r="B865" i="43"/>
  <c r="B866" i="43"/>
  <c r="B867" i="43"/>
  <c r="B868" i="43"/>
  <c r="B869" i="43"/>
  <c r="B870" i="43"/>
  <c r="B871" i="43"/>
  <c r="B872" i="43"/>
  <c r="B873" i="43"/>
  <c r="B874" i="43"/>
  <c r="B875" i="43"/>
  <c r="B876" i="43"/>
  <c r="B877" i="43"/>
  <c r="B878" i="43"/>
  <c r="B879" i="43"/>
  <c r="B880" i="43"/>
  <c r="B881" i="43"/>
  <c r="B882" i="43"/>
  <c r="B883" i="43"/>
  <c r="B884" i="43"/>
  <c r="B885" i="43"/>
  <c r="B886" i="43"/>
  <c r="B887" i="43"/>
  <c r="B888" i="43"/>
  <c r="B889" i="43"/>
  <c r="B890" i="43"/>
  <c r="B891" i="43"/>
  <c r="B892" i="43"/>
  <c r="B893" i="43"/>
  <c r="B894" i="43"/>
  <c r="B895" i="43"/>
  <c r="B896" i="43"/>
  <c r="B897" i="43"/>
  <c r="B898" i="43"/>
  <c r="B899" i="43"/>
  <c r="B900" i="43"/>
  <c r="B901" i="43"/>
  <c r="B902" i="43"/>
  <c r="B903" i="43"/>
  <c r="B904" i="43"/>
  <c r="B905" i="43"/>
  <c r="B906" i="43"/>
  <c r="B907" i="43"/>
  <c r="B908" i="43"/>
  <c r="B909" i="43"/>
  <c r="B910" i="43"/>
  <c r="B911" i="43"/>
  <c r="B912" i="43"/>
  <c r="B913" i="43"/>
  <c r="B914" i="43"/>
  <c r="B915" i="43"/>
  <c r="B916" i="43"/>
  <c r="B917" i="43"/>
  <c r="B918" i="43"/>
  <c r="B919" i="43"/>
  <c r="B920" i="43"/>
  <c r="B921" i="43"/>
  <c r="B922" i="43"/>
  <c r="B923" i="43"/>
  <c r="B924" i="43"/>
  <c r="B925" i="43"/>
  <c r="B926" i="43"/>
  <c r="B927" i="43"/>
  <c r="B928" i="43"/>
  <c r="B929" i="43"/>
  <c r="B930" i="43"/>
  <c r="B931" i="43"/>
  <c r="B932" i="43"/>
  <c r="B933" i="43"/>
  <c r="B934" i="43"/>
  <c r="B935" i="43"/>
  <c r="B936" i="43"/>
  <c r="B937" i="43"/>
  <c r="B938" i="43"/>
  <c r="B939" i="43"/>
  <c r="B940" i="43"/>
  <c r="B941" i="43"/>
  <c r="B942" i="43"/>
  <c r="B943" i="43"/>
  <c r="B944" i="43"/>
  <c r="B945" i="43"/>
  <c r="B946" i="43"/>
  <c r="B947" i="43"/>
  <c r="B948" i="43"/>
  <c r="B949" i="43"/>
  <c r="B950" i="43"/>
  <c r="B951" i="43"/>
  <c r="B952" i="43"/>
  <c r="B953" i="43"/>
  <c r="B954" i="43"/>
  <c r="B955" i="43"/>
  <c r="B956" i="43"/>
  <c r="B957" i="43"/>
  <c r="B958" i="43"/>
  <c r="B959" i="43"/>
  <c r="B960" i="43"/>
  <c r="B961" i="43"/>
  <c r="B962" i="43"/>
  <c r="B963" i="43"/>
  <c r="B964" i="43"/>
  <c r="B965" i="43"/>
  <c r="B966" i="43"/>
  <c r="B967" i="43"/>
  <c r="B968" i="43"/>
  <c r="B969" i="43"/>
  <c r="B970" i="43"/>
  <c r="B971" i="43"/>
  <c r="B972" i="43"/>
  <c r="B973" i="43"/>
  <c r="B974" i="43"/>
  <c r="B975" i="43"/>
  <c r="B976" i="43"/>
  <c r="B977" i="43"/>
  <c r="B978" i="43"/>
  <c r="B979" i="43"/>
  <c r="B980" i="43"/>
  <c r="B981" i="43"/>
  <c r="B982" i="43"/>
  <c r="B983" i="43"/>
  <c r="B984" i="43"/>
  <c r="B985" i="43"/>
  <c r="B986" i="43"/>
  <c r="B987" i="43"/>
  <c r="B988" i="43"/>
  <c r="B989" i="43"/>
  <c r="B990" i="43"/>
  <c r="B991" i="43"/>
  <c r="B992" i="43"/>
  <c r="B993" i="43"/>
  <c r="B994" i="43"/>
  <c r="B995" i="43"/>
  <c r="B996" i="43"/>
  <c r="B997" i="43"/>
  <c r="B998" i="43"/>
  <c r="B999" i="43"/>
  <c r="B1000" i="43"/>
  <c r="B1001" i="43"/>
  <c r="B1002" i="43"/>
  <c r="B1003" i="43"/>
  <c r="B1004" i="43"/>
  <c r="B1005" i="43"/>
  <c r="B1006" i="43"/>
  <c r="B1007" i="43"/>
  <c r="B1008" i="43"/>
  <c r="B1009" i="43"/>
  <c r="B1010" i="43"/>
  <c r="B1011" i="43"/>
  <c r="B1012" i="43"/>
  <c r="B1013" i="43"/>
  <c r="B1014" i="43"/>
  <c r="B1015" i="43"/>
  <c r="B1016" i="43"/>
  <c r="B1017" i="43"/>
  <c r="B1018" i="43"/>
  <c r="B1019" i="43"/>
  <c r="B1020" i="43"/>
  <c r="B1021" i="43"/>
  <c r="B1022" i="43"/>
  <c r="B1023" i="43"/>
  <c r="B1024" i="43"/>
  <c r="B1025" i="43"/>
  <c r="B1026" i="43"/>
  <c r="B1027" i="43"/>
  <c r="B1028" i="43"/>
  <c r="B1029" i="43"/>
  <c r="B1030" i="43"/>
  <c r="B1031" i="43"/>
  <c r="B1032" i="43"/>
  <c r="B1033" i="43"/>
  <c r="B1034" i="43"/>
  <c r="B1035" i="43"/>
  <c r="B1036" i="43"/>
  <c r="B1037" i="43"/>
  <c r="B1038" i="43"/>
  <c r="B1039" i="43"/>
  <c r="B1040" i="43"/>
  <c r="B1041" i="43"/>
  <c r="B1042" i="43"/>
  <c r="B1043" i="43"/>
  <c r="B1044" i="43"/>
  <c r="B1045" i="43"/>
  <c r="B1046" i="43"/>
  <c r="B1047" i="43"/>
  <c r="B1048" i="43"/>
  <c r="B1049" i="43"/>
  <c r="B1050" i="43"/>
  <c r="B1051" i="43"/>
  <c r="B1052" i="43"/>
  <c r="B1053" i="43"/>
  <c r="B1054" i="43"/>
  <c r="B1055" i="43"/>
  <c r="B1056" i="43"/>
  <c r="B1057" i="43"/>
  <c r="B1058" i="43"/>
  <c r="B1059" i="43"/>
  <c r="B1060" i="43"/>
  <c r="B1061" i="43"/>
  <c r="B1062" i="43"/>
  <c r="B1063" i="43"/>
  <c r="B1064" i="43"/>
  <c r="B1065" i="43"/>
  <c r="B1066" i="43"/>
  <c r="B1067" i="43"/>
  <c r="B1068" i="43"/>
  <c r="B1069" i="43"/>
  <c r="B1070" i="43"/>
  <c r="B1071" i="43"/>
  <c r="B1072" i="43"/>
  <c r="B1073" i="43"/>
  <c r="B1074" i="43"/>
  <c r="B1075" i="43"/>
  <c r="B1076" i="43"/>
  <c r="B1077" i="43"/>
  <c r="B1078" i="43"/>
  <c r="B1079" i="43"/>
  <c r="B1080" i="43"/>
  <c r="B1081" i="43"/>
  <c r="B1082" i="43"/>
  <c r="B1083" i="43"/>
  <c r="B1084" i="43"/>
  <c r="B1085" i="43"/>
  <c r="B1086" i="43"/>
  <c r="B1087" i="43"/>
  <c r="B1088" i="43"/>
  <c r="B1089" i="43"/>
  <c r="B1090" i="43"/>
  <c r="B1091" i="43"/>
  <c r="B1092" i="43"/>
  <c r="B1093" i="43"/>
  <c r="B1094" i="43"/>
  <c r="B1095" i="43"/>
  <c r="B1096" i="43"/>
  <c r="B1097" i="43"/>
  <c r="B1098" i="43"/>
  <c r="B1099" i="43"/>
  <c r="B1100" i="43"/>
  <c r="B1101" i="43"/>
  <c r="B1102" i="43"/>
  <c r="B1103" i="43"/>
  <c r="B1104" i="43"/>
  <c r="B1105" i="43"/>
  <c r="B1106" i="43"/>
  <c r="B1107" i="43"/>
  <c r="B1108" i="43"/>
  <c r="B1109" i="43"/>
  <c r="B1110" i="43"/>
  <c r="B1111" i="43"/>
  <c r="B1112" i="43"/>
  <c r="B1113" i="43"/>
  <c r="B1114" i="43"/>
  <c r="B1115" i="43"/>
  <c r="B1116" i="43"/>
  <c r="B1117" i="43"/>
  <c r="B1118" i="43"/>
  <c r="B1119" i="43"/>
  <c r="B1120" i="43"/>
  <c r="B1121" i="43"/>
  <c r="B1122" i="43"/>
  <c r="B1123" i="43"/>
  <c r="B1124" i="43"/>
  <c r="B1125" i="43"/>
  <c r="B1126" i="43"/>
  <c r="B1127" i="43"/>
  <c r="B1128" i="43"/>
  <c r="B1129" i="43"/>
  <c r="B1130" i="43"/>
  <c r="B1131" i="43"/>
  <c r="B1132" i="43"/>
  <c r="B1133" i="43"/>
  <c r="B1134" i="43"/>
  <c r="B1135" i="43"/>
  <c r="B1136" i="43"/>
  <c r="B1137" i="43"/>
  <c r="B1138" i="43"/>
  <c r="B1139" i="43"/>
  <c r="B1140" i="43"/>
  <c r="B1141" i="43"/>
  <c r="B1142" i="43"/>
  <c r="B1143" i="43"/>
  <c r="B1144" i="43"/>
  <c r="B1145" i="43"/>
  <c r="B1146" i="43"/>
  <c r="B1147" i="43"/>
  <c r="B1148" i="43"/>
  <c r="B1149" i="43"/>
  <c r="B1150" i="43"/>
  <c r="B1151" i="43"/>
  <c r="B1152" i="43"/>
  <c r="B1153" i="43"/>
  <c r="B1154" i="43"/>
  <c r="B1155" i="43"/>
  <c r="B1156" i="43"/>
  <c r="B1157" i="43"/>
  <c r="B1158" i="43"/>
  <c r="B1159" i="43"/>
  <c r="B1160" i="43"/>
  <c r="B1161" i="43"/>
  <c r="B1162" i="43"/>
  <c r="B1163" i="43"/>
  <c r="B1164" i="43"/>
  <c r="B1165" i="43"/>
  <c r="B1166" i="43"/>
  <c r="B1167" i="43"/>
  <c r="B1168" i="43"/>
  <c r="B1169" i="43"/>
  <c r="B1170" i="43"/>
  <c r="B1171" i="43"/>
  <c r="B1172" i="43"/>
  <c r="B1173" i="43"/>
  <c r="B1174" i="43"/>
  <c r="B1175" i="43"/>
  <c r="B1176" i="43"/>
  <c r="B1177" i="43"/>
  <c r="B1178" i="43"/>
  <c r="B1179" i="43"/>
  <c r="B1180" i="43"/>
  <c r="B1181" i="43"/>
  <c r="B1182" i="43"/>
  <c r="B1183" i="43"/>
  <c r="B1184" i="43"/>
  <c r="B1185" i="43"/>
  <c r="B1186" i="43"/>
  <c r="B1187" i="43"/>
  <c r="B1188" i="43"/>
  <c r="B1189" i="43"/>
  <c r="B1190" i="43"/>
  <c r="B1191" i="43"/>
  <c r="B1192" i="43"/>
  <c r="B1193" i="43"/>
  <c r="B1194" i="43"/>
  <c r="B1195" i="43"/>
  <c r="B1196" i="43"/>
  <c r="B1197" i="43"/>
  <c r="B1198" i="43"/>
  <c r="B1199" i="43"/>
  <c r="B1200" i="43"/>
  <c r="B1201" i="43"/>
  <c r="B1202" i="43"/>
  <c r="B1203" i="43"/>
  <c r="B1204" i="43"/>
  <c r="B1205" i="43"/>
  <c r="B1206" i="43"/>
  <c r="B1207" i="43"/>
  <c r="B1208" i="43"/>
  <c r="B1209" i="43"/>
  <c r="B1210" i="43"/>
  <c r="B1211" i="43"/>
  <c r="B1212" i="43"/>
  <c r="B1213" i="43"/>
  <c r="B1214" i="43"/>
  <c r="B1215" i="43"/>
  <c r="B1216" i="43"/>
  <c r="B1217" i="43"/>
  <c r="B1218" i="43"/>
  <c r="B1219" i="43"/>
  <c r="B1220" i="43"/>
  <c r="B1221" i="43"/>
  <c r="B1222" i="43"/>
  <c r="B1223" i="43"/>
  <c r="B1224" i="43"/>
  <c r="B1225" i="43"/>
  <c r="B1226" i="43"/>
  <c r="B1227" i="43"/>
  <c r="B1228" i="43"/>
  <c r="B1229" i="43"/>
  <c r="B1230" i="43"/>
  <c r="B1231" i="43"/>
  <c r="B1232" i="43"/>
  <c r="B1233" i="43"/>
  <c r="B1234" i="43"/>
  <c r="B1235" i="43"/>
  <c r="B1236" i="43"/>
  <c r="B1237" i="43"/>
  <c r="B1238" i="43"/>
  <c r="B1239" i="43"/>
  <c r="B1240" i="43"/>
  <c r="B1241" i="43"/>
  <c r="B1242" i="43"/>
  <c r="B1243" i="43"/>
  <c r="B1244" i="43"/>
  <c r="B1245" i="43"/>
  <c r="B1246" i="43"/>
  <c r="B1247" i="43"/>
  <c r="B1248" i="43"/>
  <c r="B1249" i="43"/>
  <c r="B1250" i="43"/>
  <c r="B1251" i="43"/>
  <c r="B1252" i="43"/>
  <c r="B1253" i="43"/>
  <c r="B1254" i="43"/>
  <c r="B1255" i="43"/>
  <c r="B1256" i="43"/>
  <c r="B1257" i="43"/>
  <c r="B1258" i="43"/>
  <c r="B1259" i="43"/>
  <c r="B1260" i="43"/>
  <c r="B1261" i="43"/>
  <c r="B1262" i="43"/>
  <c r="B1263" i="43"/>
  <c r="B1264" i="43"/>
  <c r="B1265" i="43"/>
  <c r="B1266" i="43"/>
  <c r="B1267" i="43"/>
  <c r="B1268" i="43"/>
  <c r="B1269" i="43"/>
  <c r="B1270" i="43"/>
  <c r="B1271" i="43"/>
  <c r="B1272" i="43"/>
  <c r="B1273" i="43"/>
  <c r="B1274" i="43"/>
  <c r="B1275" i="43"/>
  <c r="B1276" i="43"/>
  <c r="B1277" i="43"/>
  <c r="B1278" i="43"/>
  <c r="B1279" i="43"/>
  <c r="B1280" i="43"/>
  <c r="B1281" i="43"/>
  <c r="B1282" i="43"/>
  <c r="B1283" i="43"/>
  <c r="B1284" i="43"/>
  <c r="B1285" i="43"/>
  <c r="B1286" i="43"/>
  <c r="B1287" i="43"/>
  <c r="B1288" i="43"/>
  <c r="B1289" i="43"/>
  <c r="B1290" i="43"/>
  <c r="B1291" i="43"/>
  <c r="B1292" i="43"/>
  <c r="B1293" i="43"/>
  <c r="B1294" i="43"/>
  <c r="B1295" i="43"/>
  <c r="B1296" i="43"/>
  <c r="B1297" i="43"/>
  <c r="B1298" i="43"/>
  <c r="B1299" i="43"/>
  <c r="B1300" i="43"/>
  <c r="B1301" i="43"/>
  <c r="B1302" i="43"/>
  <c r="B1303" i="43"/>
  <c r="B1304" i="43"/>
  <c r="B1305" i="43"/>
  <c r="B1306" i="43"/>
  <c r="B1307" i="43"/>
  <c r="B1308" i="43"/>
  <c r="B1309" i="43"/>
  <c r="B1310" i="43"/>
  <c r="B1311" i="43"/>
  <c r="B1312" i="43"/>
  <c r="B1313" i="43"/>
  <c r="B1314" i="43"/>
  <c r="B1315" i="43"/>
  <c r="B1316" i="43"/>
  <c r="B1317" i="43"/>
  <c r="B1318" i="43"/>
  <c r="B1319" i="43"/>
  <c r="B1320" i="43"/>
  <c r="B1321" i="43"/>
  <c r="B1322" i="43"/>
  <c r="B1323" i="43"/>
  <c r="B1324" i="43"/>
  <c r="B1325" i="43"/>
  <c r="B1326" i="43"/>
  <c r="B1327" i="43"/>
  <c r="B1328" i="43"/>
  <c r="B1329" i="43"/>
  <c r="B1330" i="43"/>
  <c r="B1331" i="43"/>
  <c r="B1332" i="43"/>
  <c r="B1333" i="43"/>
  <c r="B1334" i="43"/>
  <c r="B1335" i="43"/>
  <c r="B1336" i="43"/>
  <c r="B1337" i="43"/>
  <c r="B1338" i="43"/>
  <c r="B1339" i="43"/>
  <c r="B1340" i="43"/>
  <c r="B1341" i="43"/>
  <c r="B1342" i="43"/>
  <c r="B1343" i="43"/>
  <c r="B1344" i="43"/>
  <c r="B1345" i="43"/>
  <c r="B1346" i="43"/>
  <c r="B1347" i="43"/>
  <c r="B1348" i="43"/>
  <c r="B1349" i="43"/>
  <c r="B1350" i="43"/>
  <c r="B1351" i="43"/>
  <c r="B1352" i="43"/>
  <c r="B1353" i="43"/>
  <c r="B1354" i="43"/>
  <c r="B1355" i="43"/>
  <c r="B1356" i="43"/>
  <c r="B1357" i="43"/>
  <c r="B1358" i="43"/>
  <c r="B1359" i="43"/>
  <c r="B1360" i="43"/>
  <c r="B1361" i="43"/>
  <c r="B1362" i="43"/>
  <c r="B1363" i="43"/>
  <c r="B1364" i="43"/>
  <c r="B1365" i="43"/>
  <c r="B1366" i="43"/>
  <c r="B1367" i="43"/>
  <c r="B1368" i="43"/>
  <c r="B1369" i="43"/>
  <c r="B1370" i="43"/>
  <c r="B1371" i="43"/>
  <c r="B1372" i="43"/>
  <c r="B1373" i="43"/>
  <c r="B1374" i="43"/>
  <c r="B1375" i="43"/>
  <c r="B1376" i="43"/>
  <c r="B1377" i="43"/>
  <c r="B1378" i="43"/>
  <c r="B1379" i="43"/>
  <c r="B1380" i="43"/>
  <c r="B1381" i="43"/>
  <c r="B1382" i="43"/>
  <c r="B1383" i="43"/>
  <c r="B1384" i="43"/>
  <c r="B1385" i="43"/>
  <c r="B1386" i="43"/>
  <c r="B1387" i="43"/>
  <c r="B1388" i="43"/>
  <c r="B1389" i="43"/>
  <c r="B1390" i="43"/>
  <c r="B1391" i="43"/>
  <c r="B1392" i="43"/>
  <c r="B1393" i="43"/>
  <c r="B1394" i="43"/>
  <c r="B1395" i="43"/>
  <c r="B1396" i="43"/>
  <c r="B1397" i="43"/>
  <c r="B1398" i="43"/>
  <c r="B1399" i="43"/>
  <c r="B1400" i="43"/>
  <c r="B1401" i="43"/>
  <c r="B1402" i="43"/>
  <c r="B1403" i="43"/>
  <c r="B1404" i="43"/>
  <c r="B1405" i="43"/>
  <c r="B1406" i="43"/>
  <c r="B1407" i="43"/>
  <c r="B1408" i="43"/>
  <c r="B1409" i="43"/>
  <c r="B1410" i="43"/>
  <c r="B1411" i="43"/>
  <c r="B1412" i="43"/>
  <c r="B1413" i="43"/>
  <c r="B1414" i="43"/>
  <c r="B1415" i="43"/>
  <c r="B1416" i="43"/>
  <c r="B1417" i="43"/>
  <c r="B1418" i="43"/>
  <c r="B1419" i="43"/>
  <c r="B1420" i="43"/>
  <c r="B1421" i="43"/>
  <c r="B1422" i="43"/>
  <c r="B1423" i="43"/>
  <c r="B1424" i="43"/>
  <c r="B1425" i="43"/>
  <c r="B1426" i="43"/>
  <c r="B1427" i="43"/>
  <c r="B1428" i="43"/>
  <c r="B1429" i="43"/>
  <c r="B1430" i="43"/>
  <c r="B1431" i="43"/>
  <c r="B1432" i="43"/>
  <c r="B1433" i="43"/>
  <c r="B1434" i="43"/>
  <c r="B1435" i="43"/>
  <c r="B1436" i="43"/>
  <c r="B1437" i="43"/>
  <c r="B1438" i="43"/>
  <c r="B1439" i="43"/>
  <c r="B1440" i="43"/>
  <c r="B1441" i="43"/>
  <c r="B1442" i="43"/>
  <c r="B1443" i="43"/>
  <c r="B1444" i="43"/>
  <c r="B1445" i="43"/>
  <c r="B1446" i="43"/>
  <c r="B1447" i="43"/>
  <c r="B1448" i="43"/>
  <c r="B1449" i="43"/>
  <c r="B1450" i="43"/>
  <c r="B1451" i="43"/>
  <c r="B1452" i="43"/>
  <c r="B1453" i="43"/>
  <c r="B1454" i="43"/>
  <c r="B1455" i="43"/>
  <c r="B1456" i="43"/>
  <c r="B1457" i="43"/>
  <c r="B1458" i="43"/>
  <c r="B1459" i="43"/>
  <c r="B1460" i="43"/>
  <c r="B1461" i="43"/>
  <c r="B1462" i="43"/>
  <c r="B1463" i="43"/>
  <c r="B1464" i="43"/>
  <c r="B1465" i="43"/>
  <c r="B1466" i="43"/>
  <c r="B1467" i="43"/>
  <c r="B1468" i="43"/>
  <c r="B1469" i="43"/>
  <c r="B1470" i="43"/>
  <c r="B1471" i="43"/>
  <c r="B1472" i="43"/>
  <c r="B1473" i="43"/>
  <c r="B1474" i="43"/>
  <c r="B1475" i="43"/>
  <c r="B1476" i="43"/>
  <c r="B1477" i="43"/>
  <c r="B1478" i="43"/>
  <c r="B1479" i="43"/>
  <c r="B1480" i="43"/>
  <c r="B1481" i="43"/>
  <c r="B1482" i="43"/>
  <c r="B1483" i="43"/>
  <c r="B1484" i="43"/>
  <c r="B1485" i="43"/>
  <c r="B1486" i="43"/>
  <c r="B1487" i="43"/>
  <c r="B1488" i="43"/>
  <c r="B1489" i="43"/>
  <c r="B1490" i="43"/>
  <c r="B1491" i="43"/>
  <c r="B1492" i="43"/>
  <c r="B1493" i="43"/>
  <c r="B1494" i="43"/>
  <c r="B1495" i="43"/>
  <c r="B1496" i="43"/>
  <c r="B1497" i="43"/>
  <c r="B1498" i="43"/>
  <c r="B1499" i="43"/>
  <c r="B1500" i="43"/>
  <c r="B1501" i="43"/>
  <c r="B1502" i="43"/>
  <c r="B1503" i="43"/>
  <c r="B1504" i="43"/>
  <c r="B1505" i="43"/>
  <c r="B1506" i="43"/>
  <c r="B1507" i="43"/>
  <c r="B1508" i="43"/>
  <c r="B1509" i="43"/>
  <c r="B1510" i="43"/>
  <c r="B1511" i="43"/>
  <c r="B1512" i="43"/>
  <c r="B1513" i="43"/>
  <c r="B1514" i="43"/>
  <c r="B1515" i="43"/>
  <c r="B1516" i="43"/>
  <c r="B1517" i="43"/>
  <c r="B1518" i="43"/>
  <c r="B1519" i="43"/>
  <c r="B1520" i="43"/>
  <c r="B1521" i="43"/>
  <c r="B1522" i="43"/>
  <c r="B1523" i="43"/>
  <c r="B1524" i="43"/>
  <c r="B1525" i="43"/>
  <c r="B1526" i="43"/>
  <c r="B1527" i="43"/>
  <c r="B1528" i="43"/>
  <c r="B1529" i="43"/>
  <c r="B1530" i="43"/>
  <c r="B1531" i="43"/>
  <c r="B1532" i="43"/>
  <c r="B1533" i="43"/>
  <c r="B1534" i="43"/>
  <c r="B1535" i="43"/>
  <c r="B1536" i="43"/>
  <c r="B1537" i="43"/>
  <c r="B1538" i="43"/>
  <c r="B1539" i="43"/>
  <c r="B1540" i="43"/>
  <c r="B1541" i="43"/>
  <c r="B1542" i="43"/>
  <c r="B1543" i="43"/>
  <c r="B1544" i="43"/>
  <c r="B1545" i="43"/>
  <c r="B1546" i="43"/>
  <c r="B1547" i="43"/>
  <c r="B1548" i="43"/>
  <c r="B1549" i="43"/>
  <c r="B1550" i="43"/>
  <c r="B1551" i="43"/>
  <c r="B1552" i="43"/>
  <c r="B1553" i="43"/>
  <c r="B1554" i="43"/>
  <c r="B1555" i="43"/>
  <c r="B1556" i="43"/>
  <c r="B1557" i="43"/>
  <c r="B1558" i="43"/>
  <c r="B1559" i="43"/>
  <c r="B1560" i="43"/>
  <c r="B1561" i="43"/>
  <c r="B1562" i="43"/>
  <c r="B1563" i="43"/>
  <c r="B1564" i="43"/>
  <c r="B1565" i="43"/>
  <c r="B1566" i="43"/>
  <c r="B1567" i="43"/>
  <c r="B1568" i="43"/>
  <c r="B1569" i="43"/>
  <c r="B1570" i="43"/>
  <c r="B1571" i="43"/>
  <c r="B1572" i="43"/>
  <c r="B1573" i="43"/>
  <c r="B1574" i="43"/>
  <c r="B1575" i="43"/>
  <c r="B1576" i="43"/>
  <c r="B1577" i="43"/>
  <c r="B1578" i="43"/>
  <c r="B1579" i="43"/>
  <c r="B1580" i="43"/>
  <c r="B1581" i="43"/>
  <c r="B1582" i="43"/>
  <c r="B1583" i="43"/>
  <c r="B1584" i="43"/>
  <c r="B1585" i="43"/>
  <c r="B1586" i="43"/>
  <c r="B1587" i="43"/>
  <c r="B1588" i="43"/>
  <c r="B1589" i="43"/>
  <c r="B1590" i="43"/>
  <c r="B1591" i="43"/>
  <c r="B1592" i="43"/>
  <c r="B1593" i="43"/>
  <c r="B1594" i="43"/>
  <c r="B1595" i="43"/>
  <c r="B1596" i="43"/>
  <c r="B1597" i="43"/>
  <c r="B1598" i="43"/>
  <c r="B1599" i="43"/>
  <c r="B1600" i="43"/>
  <c r="B1601" i="43"/>
  <c r="B1602" i="43"/>
  <c r="B1603" i="43"/>
  <c r="B1604" i="43"/>
  <c r="B1605" i="43"/>
  <c r="B1606" i="43"/>
  <c r="B1607" i="43"/>
  <c r="B1608" i="43"/>
  <c r="B1609" i="43"/>
  <c r="B1610" i="43"/>
  <c r="B1611" i="43"/>
  <c r="B1612" i="43"/>
  <c r="B1613" i="43"/>
  <c r="B1614" i="43"/>
  <c r="B1615" i="43"/>
  <c r="B1616" i="43"/>
  <c r="B1617" i="43"/>
  <c r="B1618" i="43"/>
  <c r="B1619" i="43"/>
  <c r="B1620" i="43"/>
  <c r="B1621" i="43"/>
  <c r="B1622" i="43"/>
  <c r="B1623" i="43"/>
  <c r="B1624" i="43"/>
  <c r="B1625" i="43"/>
  <c r="B1626" i="43"/>
  <c r="B1627" i="43"/>
  <c r="B1628" i="43"/>
  <c r="B1629" i="43"/>
  <c r="B1630" i="43"/>
  <c r="B1631" i="43"/>
  <c r="B1632" i="43"/>
  <c r="B1633" i="43"/>
  <c r="B1634" i="43"/>
  <c r="B1635" i="43"/>
  <c r="B1636" i="43"/>
  <c r="B1637" i="43"/>
  <c r="B1638" i="43"/>
  <c r="B1639" i="43"/>
  <c r="B1640" i="43"/>
  <c r="B1641" i="43"/>
  <c r="B1642" i="43"/>
  <c r="B1643" i="43"/>
  <c r="B1644" i="43"/>
  <c r="B1645" i="43"/>
  <c r="B1646" i="43"/>
  <c r="B1647" i="43"/>
  <c r="B1648" i="43"/>
  <c r="B1649" i="43"/>
  <c r="B1650" i="43"/>
  <c r="B1651" i="43"/>
  <c r="B1652" i="43"/>
  <c r="B1653" i="43"/>
  <c r="B1654" i="43"/>
  <c r="B1655" i="43"/>
  <c r="B1656" i="43"/>
  <c r="B1657" i="43"/>
  <c r="B1658" i="43"/>
  <c r="B1659" i="43"/>
  <c r="B1660" i="43"/>
  <c r="B1661" i="43"/>
  <c r="B1662" i="43"/>
  <c r="B1663" i="43"/>
  <c r="B1664" i="43"/>
  <c r="B1665" i="43"/>
  <c r="B1666" i="43"/>
  <c r="B1667" i="43"/>
  <c r="B1668" i="43"/>
  <c r="B1669" i="43"/>
  <c r="B1670" i="43"/>
  <c r="B1671" i="43"/>
  <c r="B1672" i="43"/>
  <c r="B1673" i="43"/>
  <c r="B1674" i="43"/>
  <c r="B1675" i="43"/>
  <c r="B1676" i="43"/>
  <c r="B1677" i="43"/>
  <c r="B1678" i="43"/>
  <c r="B1679" i="43"/>
  <c r="B1680" i="43"/>
  <c r="B1681" i="43"/>
  <c r="B1682" i="43"/>
  <c r="B1683" i="43"/>
  <c r="B1684" i="43"/>
  <c r="B1685" i="43"/>
  <c r="B1686" i="43"/>
  <c r="B1687" i="43"/>
  <c r="B1688" i="43"/>
  <c r="B1689" i="43"/>
  <c r="B1690" i="43"/>
  <c r="B1691" i="43"/>
  <c r="B1692" i="43"/>
  <c r="B1693" i="43"/>
  <c r="B1694" i="43"/>
  <c r="B1695" i="43"/>
  <c r="B1696" i="43"/>
  <c r="B1697" i="43"/>
  <c r="B1698" i="43"/>
  <c r="B1699" i="43"/>
  <c r="B1700" i="43"/>
  <c r="B1701" i="43"/>
  <c r="B1702" i="43"/>
  <c r="B1703" i="43"/>
  <c r="B1704" i="43"/>
  <c r="B1705" i="43"/>
  <c r="B1706" i="43"/>
  <c r="B1707" i="43"/>
  <c r="B1708" i="43"/>
  <c r="B1709" i="43"/>
  <c r="B1710" i="43"/>
  <c r="B1711" i="43"/>
  <c r="B1712" i="43"/>
  <c r="B1713" i="43"/>
  <c r="B1714" i="43"/>
  <c r="B1715" i="43"/>
  <c r="B1716" i="43"/>
  <c r="B1717" i="43"/>
  <c r="B1718" i="43"/>
  <c r="B1719" i="43"/>
  <c r="B1720" i="43"/>
  <c r="B1721" i="43"/>
  <c r="B1722" i="43"/>
  <c r="B1723" i="43"/>
  <c r="B1724" i="43"/>
  <c r="B1725" i="43"/>
  <c r="B1726" i="43"/>
  <c r="B1727" i="43"/>
  <c r="B1728" i="43"/>
  <c r="B1729" i="43"/>
  <c r="B1730" i="43"/>
  <c r="B1731" i="43"/>
  <c r="B1732" i="43"/>
  <c r="B1733" i="43"/>
  <c r="B1734" i="43"/>
  <c r="B1735" i="43"/>
  <c r="B1736" i="43"/>
  <c r="B1737" i="43"/>
  <c r="B1738" i="43"/>
  <c r="B1739" i="43"/>
  <c r="B1740" i="43"/>
  <c r="B1741" i="43"/>
  <c r="B1742" i="43"/>
  <c r="B1743" i="43"/>
  <c r="B1744" i="43"/>
  <c r="B1745" i="43"/>
  <c r="B1746" i="43"/>
  <c r="B1747" i="43"/>
  <c r="B1748" i="43"/>
  <c r="B1749" i="43"/>
  <c r="B1750" i="43"/>
  <c r="B1751" i="43"/>
  <c r="B1752" i="43"/>
  <c r="B1753" i="43"/>
  <c r="B1754" i="43"/>
  <c r="B1755" i="43"/>
  <c r="B1756" i="43"/>
  <c r="B1757" i="43"/>
  <c r="B1758" i="43"/>
  <c r="B1759" i="43"/>
  <c r="B1760" i="43"/>
  <c r="B1761" i="43"/>
  <c r="B1762" i="43"/>
  <c r="B1763" i="43"/>
  <c r="B1764" i="43"/>
  <c r="B1765" i="43"/>
  <c r="B1766" i="43"/>
  <c r="B1767" i="43"/>
  <c r="B1768" i="43"/>
  <c r="B1769" i="43"/>
  <c r="B1770" i="43"/>
  <c r="B1771" i="43"/>
  <c r="B1772" i="43"/>
  <c r="B1773" i="43"/>
  <c r="B1774" i="43"/>
  <c r="B1775" i="43"/>
  <c r="B1776" i="43"/>
  <c r="B1777" i="43"/>
  <c r="B1778" i="43"/>
  <c r="B1779" i="43"/>
  <c r="B1780" i="43"/>
  <c r="B1781" i="43"/>
  <c r="B1782" i="43"/>
  <c r="B1783" i="43"/>
  <c r="B1784" i="43"/>
  <c r="B1785" i="43"/>
  <c r="B1786" i="43"/>
  <c r="B1787" i="43"/>
  <c r="B1788" i="43"/>
  <c r="B1789" i="43"/>
  <c r="B1790" i="43"/>
  <c r="B1791" i="43"/>
  <c r="B1792" i="43"/>
  <c r="B1793" i="43"/>
  <c r="B1794" i="43"/>
  <c r="B1795" i="43"/>
  <c r="B1796" i="43"/>
  <c r="B1797" i="43"/>
  <c r="B1798" i="43"/>
  <c r="B1799" i="43"/>
  <c r="B1800" i="43"/>
  <c r="B1801" i="43"/>
  <c r="B1802" i="43"/>
  <c r="B1803" i="43"/>
  <c r="B1804" i="43"/>
  <c r="B1805" i="43"/>
  <c r="B1806" i="43"/>
  <c r="B1807" i="43"/>
  <c r="B1808" i="43"/>
  <c r="B1809" i="43"/>
  <c r="B1810" i="43"/>
  <c r="B1811" i="43"/>
  <c r="B1812" i="43"/>
  <c r="B1813" i="43"/>
  <c r="B1814" i="43"/>
  <c r="B1815" i="43"/>
  <c r="B1816" i="43"/>
  <c r="B1817" i="43"/>
  <c r="B1818" i="43"/>
  <c r="B1819" i="43"/>
  <c r="B1820" i="43"/>
  <c r="B1821" i="43"/>
  <c r="B1822" i="43"/>
  <c r="B1823" i="43"/>
  <c r="B1824" i="43"/>
  <c r="B1825" i="43"/>
  <c r="B1826" i="43"/>
  <c r="B1827" i="43"/>
  <c r="B1828" i="43"/>
  <c r="B1829" i="43"/>
  <c r="B1830" i="43"/>
  <c r="B1831" i="43"/>
  <c r="B1832" i="43"/>
  <c r="B1833" i="43"/>
  <c r="B1834" i="43"/>
  <c r="B1835" i="43"/>
  <c r="B1836" i="43"/>
  <c r="B1837" i="43"/>
  <c r="B1838" i="43"/>
  <c r="B1839" i="43"/>
  <c r="B1840" i="43"/>
  <c r="B1841" i="43"/>
  <c r="B1842" i="43"/>
  <c r="B1843" i="43"/>
  <c r="B1844" i="43"/>
  <c r="B1845" i="43"/>
  <c r="B1846" i="43"/>
  <c r="B1847" i="43"/>
  <c r="B1848" i="43"/>
  <c r="B1849" i="43"/>
  <c r="B1850" i="43"/>
  <c r="B1851" i="43"/>
  <c r="B1852" i="43"/>
  <c r="B1853" i="43"/>
  <c r="B1854" i="43"/>
  <c r="B1855" i="43"/>
  <c r="B1856" i="43"/>
  <c r="B1857" i="43"/>
  <c r="B1858" i="43"/>
  <c r="B1859" i="43"/>
  <c r="B1860" i="43"/>
  <c r="B1861" i="43"/>
  <c r="B1862" i="43"/>
  <c r="B1863" i="43"/>
  <c r="B1864" i="43"/>
  <c r="B1865" i="43"/>
  <c r="B1866" i="43"/>
  <c r="B1867" i="43"/>
  <c r="B1868" i="43"/>
  <c r="B1869" i="43"/>
  <c r="B1870" i="43"/>
  <c r="B1871" i="43"/>
  <c r="B1872" i="43"/>
  <c r="B1873" i="43"/>
  <c r="B1874" i="43"/>
  <c r="B1875" i="43"/>
  <c r="B1876" i="43"/>
  <c r="B1877" i="43"/>
  <c r="B1878" i="43"/>
  <c r="B1879" i="43"/>
  <c r="B1880" i="43"/>
  <c r="B1881" i="43"/>
  <c r="B1882" i="43"/>
  <c r="B1883" i="43"/>
  <c r="B1884" i="43"/>
  <c r="B1885" i="43"/>
  <c r="B1886" i="43"/>
  <c r="B1887" i="43"/>
  <c r="B1888" i="43"/>
  <c r="B1889" i="43"/>
  <c r="B1890" i="43"/>
  <c r="B1891" i="43"/>
  <c r="B1892" i="43"/>
  <c r="B1893" i="43"/>
  <c r="B1894" i="43"/>
  <c r="B1895" i="43"/>
  <c r="B1896" i="43"/>
  <c r="B1897" i="43"/>
  <c r="B1898" i="43"/>
  <c r="B1899" i="43"/>
  <c r="B1900" i="43"/>
  <c r="B1901" i="43"/>
  <c r="B1902" i="43"/>
  <c r="B1903" i="43"/>
  <c r="B1904" i="43"/>
  <c r="B1905" i="43"/>
  <c r="B1906" i="43"/>
  <c r="B1907" i="43"/>
  <c r="B1908" i="43"/>
  <c r="B1909" i="43"/>
  <c r="B1910" i="43"/>
  <c r="B1911" i="43"/>
  <c r="B1912" i="43"/>
  <c r="B1913" i="43"/>
  <c r="B1914" i="43"/>
  <c r="B1915" i="43"/>
  <c r="B1916" i="43"/>
  <c r="B1917" i="43"/>
  <c r="B1918" i="43"/>
  <c r="B1919" i="43"/>
  <c r="B1920" i="43"/>
  <c r="B1921" i="43"/>
  <c r="B1922" i="43"/>
  <c r="B1923" i="43"/>
  <c r="B1924" i="43"/>
  <c r="B1925" i="43"/>
  <c r="B1926" i="43"/>
  <c r="B1927" i="43"/>
  <c r="B1928" i="43"/>
  <c r="B1929" i="43"/>
  <c r="B1930" i="43"/>
  <c r="B1931" i="43"/>
  <c r="B1932" i="43"/>
  <c r="B1933" i="43"/>
  <c r="B1934" i="43"/>
  <c r="B1935" i="43"/>
  <c r="B1936" i="43"/>
  <c r="B1937" i="43"/>
  <c r="B1938" i="43"/>
  <c r="B1939" i="43"/>
  <c r="B1940" i="43"/>
  <c r="B1941" i="43"/>
  <c r="B1942" i="43"/>
  <c r="B1943" i="43"/>
  <c r="B1944" i="43"/>
  <c r="B1945" i="43"/>
  <c r="B1946" i="43"/>
  <c r="B1947" i="43"/>
  <c r="B1948" i="43"/>
  <c r="B1949" i="43"/>
  <c r="B1950" i="43"/>
  <c r="B1951" i="43"/>
  <c r="B1952" i="43"/>
  <c r="B1953" i="43"/>
  <c r="B1954" i="43"/>
  <c r="B1955" i="43"/>
  <c r="B1956" i="43"/>
  <c r="B1957" i="43"/>
  <c r="B1958" i="43"/>
  <c r="B1959" i="43"/>
  <c r="B1960" i="43"/>
  <c r="B1961" i="43"/>
  <c r="B1962" i="43"/>
  <c r="B1963" i="43"/>
  <c r="B1964" i="43"/>
  <c r="B1965" i="43"/>
  <c r="B1966" i="43"/>
  <c r="B1967" i="43"/>
  <c r="B1968" i="43"/>
  <c r="B1969" i="43"/>
  <c r="B1970" i="43"/>
  <c r="B1971" i="43"/>
  <c r="B1972" i="43"/>
  <c r="B1973" i="43"/>
  <c r="B1974" i="43"/>
  <c r="B1975" i="43"/>
  <c r="B1976" i="43"/>
  <c r="B1977" i="43"/>
  <c r="B1978" i="43"/>
  <c r="B1979" i="43"/>
  <c r="B1980" i="43"/>
  <c r="B1981" i="43"/>
  <c r="B1982" i="43"/>
  <c r="B1983" i="43"/>
  <c r="B1984" i="43"/>
  <c r="B1985" i="43"/>
  <c r="B1986" i="43"/>
  <c r="B1987" i="43"/>
  <c r="B1988" i="43"/>
  <c r="B1989" i="43"/>
  <c r="B1990" i="43"/>
  <c r="B1991" i="43"/>
  <c r="B1992" i="43"/>
  <c r="B1993" i="43"/>
  <c r="B1994" i="43"/>
  <c r="B1995" i="43"/>
  <c r="B1996" i="43"/>
  <c r="B1997" i="43"/>
  <c r="B1998" i="43"/>
  <c r="B1999" i="43"/>
  <c r="B2000" i="43"/>
  <c r="B2001" i="43"/>
  <c r="B2002" i="43"/>
  <c r="B2003" i="43"/>
  <c r="B2004" i="43"/>
  <c r="B2005" i="43"/>
  <c r="B2006" i="43"/>
  <c r="B2007" i="43"/>
  <c r="B2008" i="43"/>
  <c r="B2009" i="43"/>
  <c r="B2010" i="43"/>
  <c r="B2011" i="43"/>
  <c r="B2012" i="43"/>
  <c r="B2013" i="43"/>
  <c r="B2014" i="43"/>
  <c r="B2015" i="43"/>
  <c r="B2016" i="43"/>
  <c r="B2017" i="43"/>
  <c r="B2018" i="43"/>
  <c r="B2019" i="43"/>
  <c r="B2020" i="43"/>
  <c r="B2021" i="43"/>
  <c r="B2022" i="43"/>
  <c r="B2023" i="43"/>
  <c r="B2024" i="43"/>
  <c r="B2025" i="43"/>
  <c r="B2026" i="43"/>
  <c r="B2027" i="43"/>
  <c r="B2028" i="43"/>
  <c r="B2029" i="43"/>
  <c r="B2030" i="43"/>
  <c r="B2031" i="43"/>
  <c r="B2032" i="43"/>
  <c r="B2033" i="43"/>
  <c r="B2034" i="43"/>
  <c r="B2035" i="43"/>
  <c r="B2036" i="43"/>
  <c r="B2037" i="43"/>
  <c r="B2038" i="43"/>
  <c r="B2039" i="43"/>
  <c r="B2040" i="43"/>
  <c r="B2041" i="43"/>
  <c r="B2042" i="43"/>
  <c r="B2043" i="43"/>
  <c r="B2044" i="43"/>
  <c r="B2045" i="43"/>
  <c r="B2046" i="43"/>
  <c r="B2047" i="43"/>
  <c r="B2048" i="43"/>
  <c r="B2049" i="43"/>
  <c r="B2050" i="43"/>
  <c r="B2051" i="43"/>
  <c r="B2052" i="43"/>
  <c r="B2053" i="43"/>
  <c r="B2054" i="43"/>
  <c r="B2055" i="43"/>
  <c r="B2056" i="43"/>
  <c r="B2057" i="43"/>
  <c r="B2058" i="43"/>
  <c r="B2059" i="43"/>
  <c r="B2060" i="43"/>
  <c r="B2061" i="43"/>
  <c r="B2062" i="43"/>
  <c r="B2063" i="43"/>
  <c r="B2064" i="43"/>
  <c r="B2065" i="43"/>
  <c r="B2066" i="43"/>
  <c r="B2067" i="43"/>
  <c r="B2068" i="43"/>
  <c r="B2069" i="43"/>
  <c r="B2070" i="43"/>
  <c r="B2071" i="43"/>
  <c r="B2072" i="43"/>
  <c r="B2073" i="43"/>
  <c r="B2074" i="43"/>
  <c r="B2075" i="43"/>
  <c r="B2076" i="43"/>
  <c r="B2077" i="43"/>
  <c r="B2078" i="43"/>
  <c r="B2079" i="43"/>
  <c r="B2080" i="43"/>
  <c r="B2081" i="43"/>
  <c r="B2082" i="43"/>
  <c r="B2083" i="43"/>
  <c r="B2084" i="43"/>
  <c r="B2085" i="43"/>
  <c r="B2086" i="43"/>
  <c r="B2087" i="43"/>
  <c r="B2088" i="43"/>
  <c r="B2089" i="43"/>
  <c r="B2090" i="43"/>
  <c r="B2091" i="43"/>
  <c r="B2092" i="43"/>
  <c r="B2093" i="43"/>
  <c r="B2094" i="43"/>
  <c r="B2095" i="43"/>
  <c r="B2096" i="43"/>
  <c r="B2097" i="43"/>
  <c r="B2098" i="43"/>
  <c r="B2099" i="43"/>
  <c r="B2100" i="43"/>
  <c r="B2101" i="43"/>
  <c r="B2102" i="43"/>
  <c r="B2103" i="43"/>
  <c r="B2104" i="43"/>
  <c r="B2105" i="43"/>
  <c r="B2106" i="43"/>
  <c r="B2107" i="43"/>
  <c r="B2108" i="43"/>
  <c r="B2109" i="43"/>
  <c r="B2110" i="43"/>
  <c r="B2111" i="43"/>
  <c r="B2112" i="43"/>
  <c r="B2113" i="43"/>
  <c r="B2114" i="43"/>
  <c r="B2115" i="43"/>
  <c r="B2116" i="43"/>
  <c r="B2117" i="43"/>
  <c r="B2118" i="43"/>
  <c r="B2119" i="43"/>
  <c r="B2120" i="43"/>
  <c r="B2121" i="43"/>
  <c r="B2122" i="43"/>
  <c r="B2123" i="43"/>
  <c r="B2124" i="43"/>
  <c r="B2125" i="43"/>
  <c r="B2126" i="43"/>
  <c r="B2127" i="43"/>
  <c r="B2128" i="43"/>
  <c r="B2129" i="43"/>
  <c r="B2130" i="43"/>
  <c r="B2131" i="43"/>
  <c r="B2132" i="43"/>
  <c r="B2133" i="43"/>
  <c r="B2134" i="43"/>
  <c r="B2135" i="43"/>
  <c r="B2136" i="43"/>
  <c r="B2137" i="43"/>
  <c r="B2138" i="43"/>
  <c r="B2139" i="43"/>
  <c r="B2140" i="43"/>
  <c r="B2141" i="43"/>
  <c r="B2142" i="43"/>
  <c r="B2143" i="43"/>
  <c r="B2144" i="43"/>
  <c r="B2145" i="43"/>
  <c r="B2146" i="43"/>
  <c r="B2147" i="43"/>
  <c r="B2148" i="43"/>
  <c r="B2149" i="43"/>
  <c r="B2150" i="43"/>
  <c r="B2151" i="43"/>
  <c r="B2152" i="43"/>
  <c r="B2153" i="43"/>
  <c r="B2154" i="43"/>
  <c r="B2155" i="43"/>
  <c r="B2156" i="43"/>
  <c r="B2157" i="43"/>
  <c r="B2158" i="43"/>
  <c r="B2159" i="43"/>
  <c r="B2160" i="43"/>
  <c r="B2161" i="43"/>
  <c r="B2162" i="43"/>
  <c r="B2163" i="43"/>
  <c r="B2164" i="43"/>
  <c r="B2165" i="43"/>
  <c r="B2166" i="43"/>
  <c r="B2167" i="43"/>
  <c r="B2168" i="43"/>
  <c r="B2169" i="43"/>
  <c r="B2170" i="43"/>
  <c r="B2171" i="43"/>
  <c r="B2172" i="43"/>
  <c r="B2173" i="43"/>
  <c r="B2174" i="43"/>
  <c r="B2175" i="43"/>
  <c r="B2176" i="43"/>
  <c r="B2177" i="43"/>
  <c r="B2178" i="43"/>
  <c r="B2179" i="43"/>
  <c r="B2180" i="43"/>
  <c r="B2181" i="43"/>
  <c r="B2182" i="43"/>
  <c r="B2183" i="43"/>
  <c r="B2184" i="43"/>
  <c r="B2185" i="43"/>
  <c r="B2186" i="43"/>
  <c r="B2187" i="43"/>
  <c r="B2188" i="43"/>
  <c r="B2189" i="43"/>
  <c r="B2190" i="43"/>
  <c r="B2191" i="43"/>
  <c r="B2192" i="43"/>
  <c r="B2193" i="43"/>
  <c r="B2194" i="43"/>
  <c r="B2195" i="43"/>
  <c r="B2196" i="43"/>
  <c r="B2197" i="43"/>
  <c r="B2198" i="43"/>
  <c r="B2199" i="43"/>
  <c r="B2200" i="43"/>
  <c r="B2201" i="43"/>
  <c r="B2202" i="43"/>
  <c r="B2203" i="43"/>
  <c r="B2204" i="43"/>
  <c r="B2205" i="43"/>
  <c r="B2206" i="43"/>
  <c r="B2207" i="43"/>
  <c r="B2208" i="43"/>
  <c r="B2209" i="43"/>
  <c r="B2210" i="43"/>
  <c r="B2211" i="43"/>
  <c r="B2212" i="43"/>
  <c r="B2213" i="43"/>
  <c r="B2214" i="43"/>
  <c r="B2215" i="43"/>
  <c r="B2216" i="43"/>
  <c r="B2217" i="43"/>
  <c r="B2218" i="43"/>
  <c r="B2219" i="43"/>
  <c r="B2220" i="43"/>
  <c r="B2221" i="43"/>
  <c r="B2222" i="43"/>
  <c r="B2223" i="43"/>
  <c r="B2224" i="43"/>
  <c r="B2225" i="43"/>
  <c r="B2226" i="43"/>
  <c r="B2227" i="43"/>
  <c r="B2228" i="43"/>
  <c r="B2229" i="43"/>
  <c r="B2230" i="43"/>
  <c r="B2231" i="43"/>
  <c r="B2232" i="43"/>
  <c r="B2233" i="43"/>
  <c r="B2234" i="43"/>
  <c r="B2235" i="43"/>
  <c r="B2236" i="43"/>
  <c r="B2237" i="43"/>
  <c r="B2238" i="43"/>
  <c r="B2239" i="43"/>
  <c r="B2240" i="43"/>
  <c r="B2241" i="43"/>
  <c r="B2242" i="43"/>
  <c r="B2243" i="43"/>
  <c r="B2244" i="43"/>
  <c r="B2245" i="43"/>
  <c r="B2246" i="43"/>
  <c r="B2247" i="43"/>
  <c r="B2248" i="43"/>
  <c r="B2249" i="43"/>
  <c r="B2250" i="43"/>
  <c r="B2251" i="43"/>
  <c r="B2252" i="43"/>
  <c r="B2253" i="43"/>
  <c r="B2254" i="43"/>
  <c r="B2255" i="43"/>
  <c r="B2256" i="43"/>
  <c r="B2257" i="43"/>
  <c r="B2258" i="43"/>
  <c r="B2259" i="43"/>
  <c r="B2260" i="43"/>
  <c r="B2261" i="43"/>
  <c r="B2262" i="43"/>
  <c r="B2263" i="43"/>
  <c r="B2264" i="43"/>
  <c r="B2265" i="43"/>
  <c r="B2266" i="43"/>
  <c r="B2267" i="43"/>
  <c r="B2268" i="43"/>
  <c r="B2269" i="43"/>
  <c r="B2270" i="43"/>
  <c r="B2271" i="43"/>
  <c r="B2272" i="43"/>
  <c r="B2273" i="43"/>
  <c r="B2274" i="43"/>
  <c r="B2275" i="43"/>
  <c r="B2276" i="43"/>
  <c r="B2277" i="43"/>
  <c r="B2278" i="43"/>
  <c r="B2279" i="43"/>
  <c r="B2280" i="43"/>
  <c r="B2281" i="43"/>
  <c r="B2282" i="43"/>
  <c r="B2283" i="43"/>
  <c r="B2284" i="43"/>
  <c r="B2285" i="43"/>
  <c r="B2286" i="43"/>
  <c r="B2287" i="43"/>
  <c r="B2288" i="43"/>
  <c r="B2289" i="43"/>
  <c r="B2290" i="43"/>
  <c r="B2291" i="43"/>
  <c r="B2292" i="43"/>
  <c r="B2293" i="43"/>
  <c r="B2294" i="43"/>
  <c r="B2295" i="43"/>
  <c r="B2296" i="43"/>
  <c r="B2297" i="43"/>
  <c r="B2298" i="43"/>
  <c r="B2299" i="43"/>
  <c r="B2300" i="43"/>
  <c r="B2301" i="43"/>
  <c r="B2302" i="43"/>
  <c r="B2303" i="43"/>
  <c r="B2304" i="43"/>
  <c r="B2305" i="43"/>
  <c r="B2306" i="43"/>
  <c r="B2307" i="43"/>
  <c r="B2308" i="43"/>
  <c r="B2309" i="43"/>
  <c r="B2310" i="43"/>
  <c r="B2311" i="43"/>
  <c r="B2312" i="43"/>
  <c r="B2313" i="43"/>
  <c r="B2314" i="43"/>
  <c r="B2315" i="43"/>
  <c r="B2316" i="43"/>
  <c r="B2317" i="43"/>
  <c r="B2318" i="43"/>
  <c r="B2319" i="43"/>
  <c r="B2320" i="43"/>
  <c r="B2321" i="43"/>
  <c r="B2322" i="43"/>
  <c r="B2323" i="43"/>
  <c r="B2324" i="43"/>
  <c r="B2325" i="43"/>
  <c r="B2326" i="43"/>
  <c r="B2327" i="43"/>
  <c r="B2328" i="43"/>
  <c r="B2329" i="43"/>
  <c r="B2330" i="43"/>
  <c r="B2331" i="43"/>
  <c r="B2332" i="43"/>
  <c r="B2333" i="43"/>
  <c r="B2334" i="43"/>
  <c r="B2335" i="43"/>
  <c r="B2336" i="43"/>
  <c r="B2337" i="43"/>
  <c r="B2338" i="43"/>
  <c r="B2339" i="43"/>
  <c r="B2340" i="43"/>
  <c r="B2341" i="43"/>
  <c r="B2342" i="43"/>
  <c r="B2343" i="43"/>
  <c r="B2344" i="43"/>
  <c r="B2345" i="43"/>
  <c r="B2346" i="43"/>
  <c r="B2347" i="43"/>
  <c r="B2348" i="43"/>
  <c r="B2349" i="43"/>
  <c r="B2350" i="43"/>
  <c r="B2351" i="43"/>
  <c r="B2352" i="43"/>
  <c r="B2353" i="43"/>
  <c r="B2354" i="43"/>
  <c r="B2355" i="43"/>
  <c r="B2356" i="43"/>
  <c r="B2357" i="43"/>
  <c r="B2358" i="43"/>
  <c r="B2359" i="43"/>
  <c r="B2360" i="43"/>
  <c r="B2361" i="43"/>
  <c r="B2362" i="43"/>
  <c r="B2363" i="43"/>
  <c r="B2364" i="43"/>
  <c r="B2365" i="43"/>
  <c r="B2366" i="43"/>
  <c r="B2367" i="43"/>
  <c r="B2368" i="43"/>
  <c r="B2369" i="43"/>
  <c r="B2370" i="43"/>
  <c r="B2371" i="43"/>
  <c r="B2372" i="43"/>
  <c r="B2373" i="43"/>
  <c r="B2374" i="43"/>
  <c r="B2375" i="43"/>
  <c r="B2376" i="43"/>
  <c r="B2377" i="43"/>
  <c r="B2378" i="43"/>
  <c r="B2379" i="43"/>
  <c r="B2380" i="43"/>
  <c r="B2381" i="43"/>
  <c r="B2382" i="43"/>
  <c r="B2383" i="43"/>
  <c r="B2384" i="43"/>
  <c r="B2385" i="43"/>
  <c r="B2386" i="43"/>
  <c r="B2387" i="43"/>
  <c r="B2388" i="43"/>
  <c r="B2389" i="43"/>
  <c r="B2390" i="43"/>
  <c r="B2391" i="43"/>
  <c r="B2392" i="43"/>
  <c r="B2393" i="43"/>
  <c r="B2394" i="43"/>
  <c r="B2395" i="43"/>
  <c r="B2396" i="43"/>
  <c r="B2397" i="43"/>
  <c r="B2398" i="43"/>
  <c r="B2399" i="43"/>
  <c r="B2400" i="43"/>
  <c r="B2401" i="43"/>
  <c r="B2402" i="43"/>
  <c r="B2403" i="43"/>
  <c r="B2404" i="43"/>
  <c r="B2405" i="43"/>
  <c r="B2406" i="43"/>
  <c r="B2407" i="43"/>
  <c r="B2408" i="43"/>
  <c r="B2409" i="43"/>
  <c r="B2410" i="43"/>
  <c r="B2411" i="43"/>
  <c r="B2412" i="43"/>
  <c r="B2413" i="43"/>
  <c r="B2414" i="43"/>
  <c r="B2415" i="43"/>
  <c r="B2416" i="43"/>
  <c r="B2417" i="43"/>
  <c r="B2418" i="43"/>
  <c r="B2419" i="43"/>
  <c r="B2420" i="43"/>
  <c r="B2421" i="43"/>
  <c r="B2422" i="43"/>
  <c r="B2423" i="43"/>
  <c r="B2424" i="43"/>
  <c r="B2425" i="43"/>
  <c r="B2426" i="43"/>
  <c r="B2427" i="43"/>
  <c r="B2428" i="43"/>
  <c r="B2429" i="43"/>
  <c r="B2430" i="43"/>
  <c r="B2431" i="43"/>
  <c r="B2432" i="43"/>
  <c r="B2433" i="43"/>
  <c r="B2434" i="43"/>
  <c r="B2435" i="43"/>
  <c r="B2436" i="43"/>
  <c r="B2437" i="43"/>
  <c r="B2438" i="43"/>
  <c r="B2439" i="43"/>
  <c r="B2440" i="43"/>
  <c r="B2441" i="43"/>
  <c r="B2442" i="43"/>
  <c r="B2443" i="43"/>
  <c r="B2444" i="43"/>
  <c r="B2445" i="43"/>
  <c r="B2446" i="43"/>
  <c r="B2447" i="43"/>
  <c r="B2448" i="43"/>
  <c r="B2449" i="43"/>
  <c r="B2450" i="43"/>
  <c r="B2451" i="43"/>
  <c r="B2452" i="43"/>
  <c r="B2453" i="43"/>
  <c r="B2454" i="43"/>
  <c r="B2455" i="43"/>
  <c r="B2456" i="43"/>
  <c r="B2457" i="43"/>
  <c r="B2458" i="43"/>
  <c r="B2459" i="43"/>
  <c r="B2460" i="43"/>
  <c r="B2461" i="43"/>
  <c r="B2462" i="43"/>
  <c r="B2463" i="43"/>
  <c r="B2464" i="43"/>
  <c r="B2465" i="43"/>
  <c r="B2466" i="43"/>
  <c r="B2467" i="43"/>
  <c r="B2468" i="43"/>
  <c r="B2469" i="43"/>
  <c r="B2470" i="43"/>
  <c r="B2471" i="43"/>
  <c r="B2472" i="43"/>
  <c r="B2473" i="43"/>
  <c r="B2474" i="43"/>
  <c r="B2475" i="43"/>
  <c r="B2476" i="43"/>
  <c r="B2477" i="43"/>
  <c r="B2478" i="43"/>
  <c r="B2479" i="43"/>
  <c r="B2480" i="43"/>
  <c r="B2481" i="43"/>
  <c r="B2482" i="43"/>
  <c r="B2483" i="43"/>
  <c r="B2484" i="43"/>
  <c r="B2485" i="43"/>
  <c r="B2486" i="43"/>
  <c r="B2487" i="43"/>
  <c r="B2488" i="43"/>
  <c r="B2489" i="43"/>
  <c r="B2490" i="43"/>
  <c r="B2491" i="43"/>
  <c r="B2492" i="43"/>
  <c r="B2493" i="43"/>
  <c r="B2494" i="43"/>
  <c r="B2495" i="43"/>
  <c r="B2496" i="43"/>
  <c r="B2497" i="43"/>
  <c r="B2498" i="43"/>
  <c r="B2499" i="43"/>
  <c r="B2500" i="43"/>
  <c r="B2501" i="43"/>
  <c r="B2502" i="43"/>
  <c r="B2503" i="43"/>
  <c r="B2504" i="43"/>
  <c r="B2505" i="43"/>
  <c r="B2506" i="43"/>
  <c r="B2507" i="43"/>
  <c r="B2508" i="43"/>
  <c r="B2509" i="43"/>
  <c r="B2510" i="43"/>
  <c r="B2511" i="43"/>
  <c r="B2512" i="43"/>
  <c r="B2513" i="43"/>
  <c r="B2514" i="43"/>
  <c r="B2515" i="43"/>
  <c r="B2516" i="43"/>
  <c r="B2517" i="43"/>
  <c r="B2518" i="43"/>
  <c r="B2519" i="43"/>
  <c r="B2520" i="43"/>
  <c r="B2521" i="43"/>
  <c r="B2522" i="43"/>
  <c r="B2523" i="43"/>
  <c r="B2524" i="43"/>
  <c r="B2525" i="43"/>
  <c r="B2526" i="43"/>
  <c r="B2527" i="43"/>
  <c r="B2528" i="43"/>
  <c r="B2529" i="43"/>
  <c r="B2530" i="43"/>
  <c r="B2531" i="43"/>
  <c r="B2532" i="43"/>
  <c r="B2533" i="43"/>
  <c r="B2534" i="43"/>
  <c r="B2535" i="43"/>
  <c r="B2536" i="43"/>
  <c r="B2537" i="43"/>
  <c r="B2538" i="43"/>
  <c r="B2539" i="43"/>
  <c r="B2540" i="43"/>
  <c r="B2541" i="43"/>
  <c r="B2542" i="43"/>
  <c r="B2543" i="43"/>
  <c r="B2544" i="43"/>
  <c r="B2545" i="43"/>
  <c r="B2546" i="43"/>
  <c r="B2547" i="43"/>
  <c r="B2548" i="43"/>
  <c r="B2549" i="43"/>
  <c r="B2550" i="43"/>
  <c r="B2551" i="43"/>
  <c r="B2552" i="43"/>
  <c r="B2553" i="43"/>
  <c r="B2554" i="43"/>
  <c r="B2555" i="43"/>
  <c r="B2556" i="43"/>
  <c r="B2557" i="43"/>
  <c r="B2558" i="43"/>
  <c r="B2559" i="43"/>
  <c r="B2560" i="43"/>
  <c r="B2561" i="43"/>
  <c r="B2562" i="43"/>
  <c r="B2563" i="43"/>
  <c r="B2564" i="43"/>
  <c r="B2565" i="43"/>
  <c r="B2566" i="43"/>
  <c r="B2567" i="43"/>
  <c r="B2568" i="43"/>
  <c r="B2569" i="43"/>
  <c r="B2570" i="43"/>
  <c r="B2571" i="43"/>
  <c r="B2572" i="43"/>
  <c r="B2573" i="43"/>
  <c r="B2574" i="43"/>
  <c r="B2575" i="43"/>
  <c r="B2576" i="43"/>
  <c r="B2577" i="43"/>
  <c r="B2578" i="43"/>
  <c r="B2579" i="43"/>
  <c r="B2580" i="43"/>
  <c r="B2581" i="43"/>
  <c r="B2582" i="43"/>
  <c r="B2583" i="43"/>
  <c r="B2584" i="43"/>
  <c r="B2585" i="43"/>
  <c r="B2586" i="43"/>
  <c r="B2587" i="43"/>
  <c r="B2588" i="43"/>
  <c r="B2589" i="43"/>
  <c r="B2590" i="43"/>
  <c r="B2591" i="43"/>
  <c r="B2592" i="43"/>
  <c r="B2593" i="43"/>
  <c r="B2594" i="43"/>
  <c r="B2595" i="43"/>
  <c r="B2596" i="43"/>
  <c r="B2597" i="43"/>
  <c r="B2598" i="43"/>
  <c r="B2599" i="43"/>
  <c r="B2600" i="43"/>
  <c r="B2601" i="43"/>
  <c r="B2602" i="43"/>
  <c r="B2603" i="43"/>
  <c r="B2604" i="43"/>
  <c r="B2605" i="43"/>
  <c r="B2606" i="43"/>
  <c r="B2607" i="43"/>
  <c r="B2608" i="43"/>
  <c r="B2609" i="43"/>
  <c r="B2610" i="43"/>
  <c r="B2611" i="43"/>
  <c r="B2612" i="43"/>
  <c r="B2613" i="43"/>
  <c r="B2614" i="43"/>
  <c r="B2615" i="43"/>
  <c r="B2616" i="43"/>
  <c r="B2617" i="43"/>
  <c r="B2618" i="43"/>
  <c r="B2619" i="43"/>
  <c r="B2620" i="43"/>
  <c r="B2621" i="43"/>
  <c r="B2622" i="43"/>
  <c r="B2623" i="43"/>
  <c r="B2624" i="43"/>
  <c r="B2625" i="43"/>
  <c r="B2626" i="43"/>
  <c r="B2627" i="43"/>
  <c r="B2628" i="43"/>
  <c r="B2629" i="43"/>
  <c r="B2630" i="43"/>
  <c r="B2631" i="43"/>
  <c r="B2632" i="43"/>
  <c r="B2633" i="43"/>
  <c r="B2634" i="43"/>
  <c r="B2635" i="43"/>
  <c r="B2636" i="43"/>
  <c r="B2637" i="43"/>
  <c r="B2638" i="43"/>
  <c r="B2639" i="43"/>
  <c r="B2640" i="43"/>
  <c r="B2641" i="43"/>
  <c r="B2642" i="43"/>
  <c r="B2643" i="43"/>
  <c r="B2644" i="43"/>
  <c r="B2645" i="43"/>
  <c r="B2646" i="43"/>
  <c r="B2647" i="43"/>
  <c r="B2648" i="43"/>
  <c r="B2649" i="43"/>
  <c r="B2650" i="43"/>
  <c r="B2651" i="43"/>
  <c r="B2652" i="43"/>
  <c r="B2653" i="43"/>
  <c r="B2654" i="43"/>
  <c r="B2655" i="43"/>
  <c r="B2656" i="43"/>
  <c r="B2657" i="43"/>
  <c r="B2658" i="43"/>
  <c r="B2659" i="43"/>
  <c r="B2660" i="43"/>
  <c r="B2661" i="43"/>
  <c r="B2662" i="43"/>
  <c r="B2663" i="43"/>
  <c r="B2664" i="43"/>
  <c r="B2665" i="43"/>
  <c r="B2666" i="43"/>
  <c r="B2667" i="43"/>
  <c r="B2668" i="43"/>
  <c r="B2669" i="43"/>
  <c r="B2670" i="43"/>
  <c r="B2671" i="43"/>
  <c r="B2672" i="43"/>
  <c r="B2673" i="43"/>
  <c r="B2674" i="43"/>
  <c r="B2675" i="43"/>
  <c r="B2676" i="43"/>
  <c r="B2677" i="43"/>
  <c r="B2678" i="43"/>
  <c r="B2679" i="43"/>
  <c r="B2680" i="43"/>
  <c r="B2681" i="43"/>
  <c r="B2682" i="43"/>
  <c r="B2683" i="43"/>
  <c r="B2684" i="43"/>
  <c r="B2685" i="43"/>
  <c r="B2686" i="43"/>
  <c r="B2687" i="43"/>
  <c r="B2688" i="43"/>
  <c r="B2689" i="43"/>
  <c r="B2690" i="43"/>
  <c r="B2691" i="43"/>
  <c r="B2692" i="43"/>
  <c r="B2693" i="43"/>
  <c r="B2694" i="43"/>
  <c r="B2695" i="43"/>
  <c r="B2696" i="43"/>
  <c r="B2697" i="43"/>
  <c r="B2698" i="43"/>
  <c r="B2699" i="43"/>
  <c r="B2700" i="43"/>
  <c r="B2701" i="43"/>
  <c r="B2702" i="43"/>
  <c r="B2703" i="43"/>
  <c r="B2704" i="43"/>
  <c r="B2705" i="43"/>
  <c r="B2706" i="43"/>
  <c r="B2707" i="43"/>
  <c r="B2708" i="43"/>
  <c r="B2709" i="43"/>
  <c r="B2710" i="43"/>
  <c r="B2711" i="43"/>
  <c r="B2712" i="43"/>
  <c r="B2713" i="43"/>
  <c r="B2714" i="43"/>
  <c r="B2715" i="43"/>
  <c r="B2716" i="43"/>
  <c r="B2717" i="43"/>
  <c r="B2718" i="43"/>
  <c r="B2719" i="43"/>
  <c r="B2720" i="43"/>
  <c r="B2721" i="43"/>
  <c r="B2722" i="43"/>
  <c r="B2723" i="43"/>
  <c r="B2724" i="43"/>
  <c r="B2725" i="43"/>
  <c r="B2726" i="43"/>
  <c r="B2727" i="43"/>
  <c r="B2728" i="43"/>
  <c r="B2729" i="43"/>
  <c r="B2730" i="43"/>
  <c r="B2731" i="43"/>
  <c r="B2732" i="43"/>
  <c r="B2733" i="43"/>
  <c r="B2734" i="43"/>
  <c r="B2735" i="43"/>
  <c r="B2736" i="43"/>
  <c r="B2737" i="43"/>
  <c r="B2738" i="43"/>
  <c r="B2739" i="43"/>
  <c r="B2740" i="43"/>
  <c r="B2741" i="43"/>
  <c r="B2742" i="43"/>
  <c r="B2743" i="43"/>
  <c r="B2744" i="43"/>
  <c r="B2745" i="43"/>
  <c r="B2746" i="43"/>
  <c r="B2747" i="43"/>
  <c r="B2748" i="43"/>
  <c r="B2749" i="43"/>
  <c r="B2750" i="43"/>
  <c r="B2751" i="43"/>
  <c r="B2752" i="43"/>
  <c r="B2753" i="43"/>
  <c r="B2754" i="43"/>
  <c r="B2755" i="43"/>
  <c r="B2756" i="43"/>
  <c r="B2757" i="43"/>
  <c r="B2758" i="43"/>
  <c r="B2759" i="43"/>
  <c r="B2760" i="43"/>
  <c r="B2761" i="43"/>
  <c r="B2762" i="43"/>
  <c r="B2763" i="43"/>
  <c r="B2764" i="43"/>
  <c r="B2765" i="43"/>
  <c r="B2766" i="43"/>
  <c r="B2767" i="43"/>
  <c r="B2768" i="43"/>
  <c r="B2769" i="43"/>
  <c r="B2770" i="43"/>
  <c r="B2771" i="43"/>
  <c r="B2772" i="43"/>
  <c r="B2773" i="43"/>
  <c r="B2774" i="43"/>
  <c r="B2775" i="43"/>
  <c r="B2776" i="43"/>
  <c r="B2777" i="43"/>
  <c r="B2778" i="43"/>
  <c r="B2779" i="43"/>
  <c r="B2780" i="43"/>
  <c r="B2781" i="43"/>
  <c r="B2782" i="43"/>
  <c r="B2783" i="43"/>
  <c r="B2784" i="43"/>
  <c r="B2785" i="43"/>
  <c r="B2786" i="43"/>
  <c r="B2787" i="43"/>
  <c r="B2788" i="43"/>
  <c r="B2789" i="43"/>
  <c r="B2790" i="43"/>
  <c r="B2791" i="43"/>
  <c r="B2792" i="43"/>
  <c r="B2793" i="43"/>
  <c r="B2794" i="43"/>
  <c r="B2795" i="43"/>
  <c r="B2796" i="43"/>
  <c r="B2797" i="43"/>
  <c r="B2798" i="43"/>
  <c r="B2799" i="43"/>
  <c r="B2800" i="43"/>
  <c r="B2801" i="43"/>
  <c r="B2802" i="43"/>
  <c r="B2803" i="43"/>
  <c r="B2804" i="43"/>
  <c r="B2805" i="43"/>
  <c r="B2806" i="43"/>
  <c r="B2807" i="43"/>
  <c r="B2808" i="43"/>
  <c r="B2809" i="43"/>
  <c r="B2810" i="43"/>
  <c r="B2811" i="43"/>
  <c r="B2812" i="43"/>
  <c r="B2813" i="43"/>
  <c r="B2814" i="43"/>
  <c r="B2815" i="43"/>
  <c r="B2816" i="43"/>
  <c r="B2817" i="43"/>
  <c r="B2818" i="43"/>
  <c r="B2819" i="43"/>
  <c r="B2820" i="43"/>
  <c r="B2821" i="43"/>
  <c r="B2822" i="43"/>
  <c r="B2823" i="43"/>
  <c r="B2824" i="43"/>
  <c r="B2825" i="43"/>
  <c r="B2826" i="43"/>
  <c r="B2827" i="43"/>
  <c r="B2828" i="43"/>
  <c r="B2829" i="43"/>
  <c r="B2830" i="43"/>
  <c r="B2831" i="43"/>
  <c r="B2832" i="43"/>
  <c r="B2833" i="43"/>
  <c r="B2834" i="43"/>
  <c r="B2835" i="43"/>
  <c r="B2836" i="43"/>
  <c r="B2837" i="43"/>
  <c r="B2838" i="43"/>
  <c r="B2839" i="43"/>
  <c r="B2840" i="43"/>
  <c r="B2841" i="43"/>
  <c r="B2842" i="43"/>
  <c r="B2843" i="43"/>
  <c r="B2844" i="43"/>
  <c r="B2845" i="43"/>
  <c r="B2846" i="43"/>
  <c r="B2847" i="43"/>
  <c r="B2848" i="43"/>
  <c r="B2849" i="43"/>
  <c r="B2850" i="43"/>
  <c r="B2851" i="43"/>
  <c r="B2852" i="43"/>
  <c r="B2853" i="43"/>
  <c r="B2854" i="43"/>
  <c r="B2855" i="43"/>
  <c r="B2856" i="43"/>
  <c r="B2857" i="43"/>
  <c r="A2" i="43"/>
  <c r="A3" i="43"/>
  <c r="A4" i="43"/>
  <c r="A5" i="43"/>
  <c r="A6" i="43"/>
  <c r="A7" i="43"/>
  <c r="A8" i="43"/>
  <c r="A9" i="43"/>
  <c r="A10" i="43"/>
  <c r="A11" i="43"/>
  <c r="A12" i="43"/>
  <c r="A13" i="43"/>
  <c r="A14" i="43"/>
  <c r="A15" i="43"/>
  <c r="A16" i="43"/>
  <c r="A17" i="43"/>
  <c r="A18" i="43"/>
  <c r="A19" i="43"/>
  <c r="A20" i="43"/>
  <c r="A21" i="43"/>
  <c r="A22" i="43"/>
  <c r="A23" i="43"/>
  <c r="A24" i="43"/>
  <c r="A25" i="43"/>
  <c r="A26" i="43"/>
  <c r="A27" i="43"/>
  <c r="A28" i="43"/>
  <c r="A29" i="43"/>
  <c r="A30" i="43"/>
  <c r="A31" i="43"/>
  <c r="A32" i="43"/>
  <c r="A33" i="43"/>
  <c r="A34" i="43"/>
  <c r="A35" i="43"/>
  <c r="A36" i="43"/>
  <c r="A37" i="43"/>
  <c r="A38" i="43"/>
  <c r="A39" i="43"/>
  <c r="A40" i="43"/>
  <c r="A41" i="43"/>
  <c r="A42" i="43"/>
  <c r="A43" i="43"/>
  <c r="A44" i="43"/>
  <c r="A45" i="43"/>
  <c r="A46" i="43"/>
  <c r="A47" i="43"/>
  <c r="A48" i="43"/>
  <c r="A49" i="43"/>
  <c r="A50" i="43"/>
  <c r="A51" i="43"/>
  <c r="A52" i="43"/>
  <c r="A53" i="43"/>
  <c r="A54" i="43"/>
  <c r="A55" i="43"/>
  <c r="A56" i="43"/>
  <c r="A57" i="43"/>
  <c r="A58" i="43"/>
  <c r="A59" i="43"/>
  <c r="A60" i="43"/>
  <c r="A61" i="43"/>
  <c r="A62" i="43"/>
  <c r="A63" i="43"/>
  <c r="A64" i="43"/>
  <c r="A65" i="43"/>
  <c r="A66" i="43"/>
  <c r="A67" i="43"/>
  <c r="A68" i="43"/>
  <c r="A69" i="43"/>
  <c r="A70" i="43"/>
  <c r="A71" i="43"/>
  <c r="A72" i="43"/>
  <c r="A73" i="43"/>
  <c r="A74" i="43"/>
  <c r="A75" i="43"/>
  <c r="A76" i="43"/>
  <c r="A77" i="43"/>
  <c r="A78" i="43"/>
  <c r="A79" i="43"/>
  <c r="A80" i="43"/>
  <c r="A81" i="43"/>
  <c r="A82" i="43"/>
  <c r="A83" i="43"/>
  <c r="A84" i="43"/>
  <c r="A85" i="43"/>
  <c r="A86" i="43"/>
  <c r="A87" i="43"/>
  <c r="A88" i="43"/>
  <c r="A89" i="43"/>
  <c r="A90" i="43"/>
  <c r="A91" i="43"/>
  <c r="A92" i="43"/>
  <c r="A93" i="43"/>
  <c r="A94" i="43"/>
  <c r="A95" i="43"/>
  <c r="A96" i="43"/>
  <c r="A97" i="43"/>
  <c r="A98" i="43"/>
  <c r="A99" i="43"/>
  <c r="A100" i="43"/>
  <c r="A101" i="43"/>
  <c r="A102" i="43"/>
  <c r="A103" i="43"/>
  <c r="A104" i="43"/>
  <c r="A105" i="43"/>
  <c r="A106" i="43"/>
  <c r="A107" i="43"/>
  <c r="A108" i="43"/>
  <c r="A109" i="43"/>
  <c r="A110" i="43"/>
  <c r="A111" i="43"/>
  <c r="A112" i="43"/>
  <c r="A113" i="43"/>
  <c r="A114" i="43"/>
  <c r="A115" i="43"/>
  <c r="A116" i="43"/>
  <c r="A117" i="43"/>
  <c r="A118" i="43"/>
  <c r="A119" i="43"/>
  <c r="A120" i="43"/>
  <c r="A121" i="43"/>
  <c r="A122" i="43"/>
  <c r="A123" i="43"/>
  <c r="A124" i="43"/>
  <c r="A125" i="43"/>
  <c r="A126" i="43"/>
  <c r="A127" i="43"/>
  <c r="A128" i="43"/>
  <c r="A129" i="43"/>
  <c r="A130" i="43"/>
  <c r="A131" i="43"/>
  <c r="A132" i="43"/>
  <c r="A133" i="43"/>
  <c r="A134" i="43"/>
  <c r="A135" i="43"/>
  <c r="A136" i="43"/>
  <c r="A137" i="43"/>
  <c r="A138" i="43"/>
  <c r="A139" i="43"/>
  <c r="A140" i="43"/>
  <c r="A141" i="43"/>
  <c r="A142" i="43"/>
  <c r="A143" i="43"/>
  <c r="A144" i="43"/>
  <c r="A145" i="43"/>
  <c r="A146" i="43"/>
  <c r="A147" i="43"/>
  <c r="A148" i="43"/>
  <c r="A149" i="43"/>
  <c r="A150" i="43"/>
  <c r="A151" i="43"/>
  <c r="A152" i="43"/>
  <c r="A153" i="43"/>
  <c r="A154" i="43"/>
  <c r="A155" i="43"/>
  <c r="A156" i="43"/>
  <c r="A157" i="43"/>
  <c r="A158" i="43"/>
  <c r="A159" i="43"/>
  <c r="A160" i="43"/>
  <c r="A161" i="43"/>
  <c r="A162" i="43"/>
  <c r="A163" i="43"/>
  <c r="A164" i="43"/>
  <c r="A165" i="43"/>
  <c r="A166" i="43"/>
  <c r="A167" i="43"/>
  <c r="A168" i="43"/>
  <c r="A169" i="43"/>
  <c r="A170" i="43"/>
  <c r="A171" i="43"/>
  <c r="A172" i="43"/>
  <c r="A173" i="43"/>
  <c r="A174" i="43"/>
  <c r="A175" i="43"/>
  <c r="A176" i="43"/>
  <c r="A177" i="43"/>
  <c r="A178" i="43"/>
  <c r="A179" i="43"/>
  <c r="A180" i="43"/>
  <c r="A181" i="43"/>
  <c r="A182" i="43"/>
  <c r="A183" i="43"/>
  <c r="A184" i="43"/>
  <c r="A185" i="43"/>
  <c r="A186" i="43"/>
  <c r="A187" i="43"/>
  <c r="A188" i="43"/>
  <c r="A189" i="43"/>
  <c r="A190" i="43"/>
  <c r="A191" i="43"/>
  <c r="A192" i="43"/>
  <c r="A193" i="43"/>
  <c r="A194" i="43"/>
  <c r="A195" i="43"/>
  <c r="A196" i="43"/>
  <c r="A197" i="43"/>
  <c r="A198" i="43"/>
  <c r="A199" i="43"/>
  <c r="A200" i="43"/>
  <c r="A201" i="43"/>
  <c r="A202" i="43"/>
  <c r="A203" i="43"/>
  <c r="A204" i="43"/>
  <c r="A205" i="43"/>
  <c r="A206" i="43"/>
  <c r="A207" i="43"/>
  <c r="A208" i="43"/>
  <c r="A209" i="43"/>
  <c r="A210" i="43"/>
  <c r="A211" i="43"/>
  <c r="A212" i="43"/>
  <c r="A213" i="43"/>
  <c r="A214" i="43"/>
  <c r="A215" i="43"/>
  <c r="A216" i="43"/>
  <c r="A217" i="43"/>
  <c r="A218" i="43"/>
  <c r="A219" i="43"/>
  <c r="A220" i="43"/>
  <c r="A221" i="43"/>
  <c r="A222" i="43"/>
  <c r="A223" i="43"/>
  <c r="A224" i="43"/>
  <c r="A225" i="43"/>
  <c r="A226" i="43"/>
  <c r="A227" i="43"/>
  <c r="A228" i="43"/>
  <c r="A229" i="43"/>
  <c r="A230" i="43"/>
  <c r="A231" i="43"/>
  <c r="A232" i="43"/>
  <c r="A233" i="43"/>
  <c r="A234" i="43"/>
  <c r="A235" i="43"/>
  <c r="A236" i="43"/>
  <c r="A237" i="43"/>
  <c r="A238" i="43"/>
  <c r="A239" i="43"/>
  <c r="A240" i="43"/>
  <c r="A241" i="43"/>
  <c r="A242" i="43"/>
  <c r="A243" i="43"/>
  <c r="A244" i="43"/>
  <c r="A245" i="43"/>
  <c r="A246" i="43"/>
  <c r="A247" i="43"/>
  <c r="A248" i="43"/>
  <c r="A249" i="43"/>
  <c r="A250" i="43"/>
  <c r="A251" i="43"/>
  <c r="A252" i="43"/>
  <c r="A253" i="43"/>
  <c r="A254" i="43"/>
  <c r="A255" i="43"/>
  <c r="A256" i="43"/>
  <c r="A257" i="43"/>
  <c r="A258" i="43"/>
  <c r="A259" i="43"/>
  <c r="A260" i="43"/>
  <c r="A261" i="43"/>
  <c r="A262" i="43"/>
  <c r="A263" i="43"/>
  <c r="A264" i="43"/>
  <c r="A265" i="43"/>
  <c r="A266" i="43"/>
  <c r="A267" i="43"/>
  <c r="A268" i="43"/>
  <c r="A269" i="43"/>
  <c r="A270" i="43"/>
  <c r="A271" i="43"/>
  <c r="A272" i="43"/>
  <c r="A273" i="43"/>
  <c r="A274" i="43"/>
  <c r="A275" i="43"/>
  <c r="A276" i="43"/>
  <c r="A277" i="43"/>
  <c r="A278" i="43"/>
  <c r="A279" i="43"/>
  <c r="A280" i="43"/>
  <c r="A281" i="43"/>
  <c r="A282" i="43"/>
  <c r="A283" i="43"/>
  <c r="A284" i="43"/>
  <c r="A285" i="43"/>
  <c r="A286" i="43"/>
  <c r="A287" i="43"/>
  <c r="A288" i="43"/>
  <c r="A289" i="43"/>
  <c r="A290" i="43"/>
  <c r="A291" i="43"/>
  <c r="A292" i="43"/>
  <c r="A293" i="43"/>
  <c r="A294" i="43"/>
  <c r="A295" i="43"/>
  <c r="A296" i="43"/>
  <c r="A297" i="43"/>
  <c r="A298" i="43"/>
  <c r="A299" i="43"/>
  <c r="A300" i="43"/>
  <c r="A301" i="43"/>
  <c r="A302" i="43"/>
  <c r="A303" i="43"/>
  <c r="A304" i="43"/>
  <c r="A305" i="43"/>
  <c r="A306" i="43"/>
  <c r="A307" i="43"/>
  <c r="A308" i="43"/>
  <c r="A309" i="43"/>
  <c r="A310" i="43"/>
  <c r="A311" i="43"/>
  <c r="A312" i="43"/>
  <c r="A313" i="43"/>
  <c r="A314" i="43"/>
  <c r="A315" i="43"/>
  <c r="A316" i="43"/>
  <c r="A317" i="43"/>
  <c r="A318" i="43"/>
  <c r="A319" i="43"/>
  <c r="A320" i="43"/>
  <c r="A321" i="43"/>
  <c r="A322" i="43"/>
  <c r="A323" i="43"/>
  <c r="A324" i="43"/>
  <c r="A325" i="43"/>
  <c r="A326" i="43"/>
  <c r="A327" i="43"/>
  <c r="A328" i="43"/>
  <c r="A329" i="43"/>
  <c r="A330" i="43"/>
  <c r="A331" i="43"/>
  <c r="A332" i="43"/>
  <c r="A333" i="43"/>
  <c r="A334" i="43"/>
  <c r="A335" i="43"/>
  <c r="A336" i="43"/>
  <c r="A337" i="43"/>
  <c r="A338" i="43"/>
  <c r="A339" i="43"/>
  <c r="A340" i="43"/>
  <c r="A341" i="43"/>
  <c r="A342" i="43"/>
  <c r="A343" i="43"/>
  <c r="A344" i="43"/>
  <c r="A345" i="43"/>
  <c r="A346" i="43"/>
  <c r="A347" i="43"/>
  <c r="A348" i="43"/>
  <c r="A349" i="43"/>
  <c r="A350" i="43"/>
  <c r="A351" i="43"/>
  <c r="A352" i="43"/>
  <c r="A353" i="43"/>
  <c r="A354" i="43"/>
  <c r="A355" i="43"/>
  <c r="A356" i="43"/>
  <c r="A357" i="43"/>
  <c r="A358" i="43"/>
  <c r="A359" i="43"/>
  <c r="A360" i="43"/>
  <c r="A361" i="43"/>
  <c r="A362" i="43"/>
  <c r="A363" i="43"/>
  <c r="A364" i="43"/>
  <c r="A365" i="43"/>
  <c r="A366" i="43"/>
  <c r="A367" i="43"/>
  <c r="A368" i="43"/>
  <c r="A369" i="43"/>
  <c r="A370" i="43"/>
  <c r="A371" i="43"/>
  <c r="A372" i="43"/>
  <c r="A373" i="43"/>
  <c r="A374" i="43"/>
  <c r="A375" i="43"/>
  <c r="A376" i="43"/>
  <c r="A377" i="43"/>
  <c r="A378" i="43"/>
  <c r="A379" i="43"/>
  <c r="A380" i="43"/>
  <c r="A381" i="43"/>
  <c r="A382" i="43"/>
  <c r="A383" i="43"/>
  <c r="A384" i="43"/>
  <c r="A385" i="43"/>
  <c r="A386" i="43"/>
  <c r="A387" i="43"/>
  <c r="A388" i="43"/>
  <c r="A389" i="43"/>
  <c r="A390" i="43"/>
  <c r="A391" i="43"/>
  <c r="A392" i="43"/>
  <c r="A393" i="43"/>
  <c r="A394" i="43"/>
  <c r="A395" i="43"/>
  <c r="A396" i="43"/>
  <c r="A397" i="43"/>
  <c r="A398" i="43"/>
  <c r="A399" i="43"/>
  <c r="A400" i="43"/>
  <c r="A401" i="43"/>
  <c r="A402" i="43"/>
  <c r="A403" i="43"/>
  <c r="A404" i="43"/>
  <c r="A405" i="43"/>
  <c r="A406" i="43"/>
  <c r="A407" i="43"/>
  <c r="A408" i="43"/>
  <c r="A409" i="43"/>
  <c r="A410" i="43"/>
  <c r="A411" i="43"/>
  <c r="A412" i="43"/>
  <c r="A413" i="43"/>
  <c r="A414" i="43"/>
  <c r="A415" i="43"/>
  <c r="A416" i="43"/>
  <c r="A417" i="43"/>
  <c r="A418" i="43"/>
  <c r="A419" i="43"/>
  <c r="A420" i="43"/>
  <c r="A421" i="43"/>
  <c r="A422" i="43"/>
  <c r="A423" i="43"/>
  <c r="A424" i="43"/>
  <c r="A425" i="43"/>
  <c r="A426" i="43"/>
  <c r="A427" i="43"/>
  <c r="A428" i="43"/>
  <c r="A429" i="43"/>
  <c r="A430" i="43"/>
  <c r="A431" i="43"/>
  <c r="A432" i="43"/>
  <c r="A433" i="43"/>
  <c r="A434" i="43"/>
  <c r="A435" i="43"/>
  <c r="A436" i="43"/>
  <c r="A437" i="43"/>
  <c r="A438" i="43"/>
  <c r="A439" i="43"/>
  <c r="A440" i="43"/>
  <c r="A441" i="43"/>
  <c r="A442" i="43"/>
  <c r="A443" i="43"/>
  <c r="A444" i="43"/>
  <c r="A445" i="43"/>
  <c r="A446" i="43"/>
  <c r="A447" i="43"/>
  <c r="A448" i="43"/>
  <c r="A449" i="43"/>
  <c r="A450" i="43"/>
  <c r="A451" i="43"/>
  <c r="A452" i="43"/>
  <c r="A453" i="43"/>
  <c r="A454" i="43"/>
  <c r="A455" i="43"/>
  <c r="A456" i="43"/>
  <c r="A457" i="43"/>
  <c r="A458" i="43"/>
  <c r="A459" i="43"/>
  <c r="A460" i="43"/>
  <c r="A461" i="43"/>
  <c r="A462" i="43"/>
  <c r="A463" i="43"/>
  <c r="A464" i="43"/>
  <c r="A465" i="43"/>
  <c r="A466" i="43"/>
  <c r="A467" i="43"/>
  <c r="A468" i="43"/>
  <c r="A469" i="43"/>
  <c r="A470" i="43"/>
  <c r="A471" i="43"/>
  <c r="A472" i="43"/>
  <c r="A473" i="43"/>
  <c r="A474" i="43"/>
  <c r="A475" i="43"/>
  <c r="A476" i="43"/>
  <c r="A477" i="43"/>
  <c r="A478" i="43"/>
  <c r="A479" i="43"/>
  <c r="A480" i="43"/>
  <c r="A481" i="43"/>
  <c r="A482" i="43"/>
  <c r="A483" i="43"/>
  <c r="A484" i="43"/>
  <c r="A485" i="43"/>
  <c r="A486" i="43"/>
  <c r="A487" i="43"/>
  <c r="A488" i="43"/>
  <c r="A489" i="43"/>
  <c r="A490" i="43"/>
  <c r="A491" i="43"/>
  <c r="A492" i="43"/>
  <c r="A493" i="43"/>
  <c r="A494" i="43"/>
  <c r="A495" i="43"/>
  <c r="A496" i="43"/>
  <c r="A497" i="43"/>
  <c r="A498" i="43"/>
  <c r="A499" i="43"/>
  <c r="A500" i="43"/>
  <c r="A501" i="43"/>
  <c r="A502" i="43"/>
  <c r="A503" i="43"/>
  <c r="A504" i="43"/>
  <c r="A505" i="43"/>
  <c r="A506" i="43"/>
  <c r="A507" i="43"/>
  <c r="A508" i="43"/>
  <c r="A509" i="43"/>
  <c r="A510" i="43"/>
  <c r="A511" i="43"/>
  <c r="A512" i="43"/>
  <c r="A513" i="43"/>
  <c r="A514" i="43"/>
  <c r="A515" i="43"/>
  <c r="A516" i="43"/>
  <c r="A517" i="43"/>
  <c r="A518" i="43"/>
  <c r="A519" i="43"/>
  <c r="A520" i="43"/>
  <c r="A521" i="43"/>
  <c r="A522" i="43"/>
  <c r="A523" i="43"/>
  <c r="A524" i="43"/>
  <c r="A525" i="43"/>
  <c r="A526" i="43"/>
  <c r="A527" i="43"/>
  <c r="A528" i="43"/>
  <c r="A529" i="43"/>
  <c r="A530" i="43"/>
  <c r="A531" i="43"/>
  <c r="A532" i="43"/>
  <c r="A533" i="43"/>
  <c r="A534" i="43"/>
  <c r="A535" i="43"/>
  <c r="A536" i="43"/>
  <c r="A537" i="43"/>
  <c r="A538" i="43"/>
  <c r="A539" i="43"/>
  <c r="A540" i="43"/>
  <c r="A541" i="43"/>
  <c r="A542" i="43"/>
  <c r="A543" i="43"/>
  <c r="A544" i="43"/>
  <c r="A545" i="43"/>
  <c r="A546" i="43"/>
  <c r="A547" i="43"/>
  <c r="A548" i="43"/>
  <c r="A549" i="43"/>
  <c r="A550" i="43"/>
  <c r="A551" i="43"/>
  <c r="A552" i="43"/>
  <c r="A553" i="43"/>
  <c r="A554" i="43"/>
  <c r="A555" i="43"/>
  <c r="A556" i="43"/>
  <c r="A557" i="43"/>
  <c r="A558" i="43"/>
  <c r="A559" i="43"/>
  <c r="A560" i="43"/>
  <c r="A561" i="43"/>
  <c r="A562" i="43"/>
  <c r="A563" i="43"/>
  <c r="A564" i="43"/>
  <c r="A565" i="43"/>
  <c r="A566" i="43"/>
  <c r="A567" i="43"/>
  <c r="A568" i="43"/>
  <c r="A569" i="43"/>
  <c r="A570" i="43"/>
  <c r="A571" i="43"/>
  <c r="A572" i="43"/>
  <c r="A573" i="43"/>
  <c r="A574" i="43"/>
  <c r="A575" i="43"/>
  <c r="A576" i="43"/>
  <c r="A577" i="43"/>
  <c r="A578" i="43"/>
  <c r="A579" i="43"/>
  <c r="A580" i="43"/>
  <c r="A581" i="43"/>
  <c r="A582" i="43"/>
  <c r="A583" i="43"/>
  <c r="A584" i="43"/>
  <c r="A585" i="43"/>
  <c r="A586" i="43"/>
  <c r="A587" i="43"/>
  <c r="A588" i="43"/>
  <c r="A589" i="43"/>
  <c r="A590" i="43"/>
  <c r="A591" i="43"/>
  <c r="A592" i="43"/>
  <c r="A593" i="43"/>
  <c r="A594" i="43"/>
  <c r="A595" i="43"/>
  <c r="A596" i="43"/>
  <c r="A597" i="43"/>
  <c r="A598" i="43"/>
  <c r="A599" i="43"/>
  <c r="A600" i="43"/>
  <c r="A601" i="43"/>
  <c r="A602" i="43"/>
  <c r="A603" i="43"/>
  <c r="A604" i="43"/>
  <c r="A605" i="43"/>
  <c r="A606" i="43"/>
  <c r="A607" i="43"/>
  <c r="A608" i="43"/>
  <c r="A609" i="43"/>
  <c r="A610" i="43"/>
  <c r="A611" i="43"/>
  <c r="A612" i="43"/>
  <c r="A613" i="43"/>
  <c r="A614" i="43"/>
  <c r="A615" i="43"/>
  <c r="A616" i="43"/>
  <c r="A617" i="43"/>
  <c r="A618" i="43"/>
  <c r="A619" i="43"/>
  <c r="A620" i="43"/>
  <c r="A621" i="43"/>
  <c r="A622" i="43"/>
  <c r="A623" i="43"/>
  <c r="A624" i="43"/>
  <c r="A625" i="43"/>
  <c r="A626" i="43"/>
  <c r="A627" i="43"/>
  <c r="A628" i="43"/>
  <c r="A629" i="43"/>
  <c r="A630" i="43"/>
  <c r="A631" i="43"/>
  <c r="A632" i="43"/>
  <c r="A633" i="43"/>
  <c r="A634" i="43"/>
  <c r="A635" i="43"/>
  <c r="A636" i="43"/>
  <c r="A637" i="43"/>
  <c r="A638" i="43"/>
  <c r="A639" i="43"/>
  <c r="A640" i="43"/>
  <c r="A641" i="43"/>
  <c r="A642" i="43"/>
  <c r="A643" i="43"/>
  <c r="A644" i="43"/>
  <c r="A645" i="43"/>
  <c r="A646" i="43"/>
  <c r="A647" i="43"/>
  <c r="A648" i="43"/>
  <c r="A649" i="43"/>
  <c r="A650" i="43"/>
  <c r="A651" i="43"/>
  <c r="A652" i="43"/>
  <c r="A653" i="43"/>
  <c r="A654" i="43"/>
  <c r="A655" i="43"/>
  <c r="A656" i="43"/>
  <c r="A657" i="43"/>
  <c r="A658" i="43"/>
  <c r="A659" i="43"/>
  <c r="A660" i="43"/>
  <c r="A661" i="43"/>
  <c r="A662" i="43"/>
  <c r="A663" i="43"/>
  <c r="A664" i="43"/>
  <c r="A665" i="43"/>
  <c r="A666" i="43"/>
  <c r="A667" i="43"/>
  <c r="A668" i="43"/>
  <c r="A669" i="43"/>
  <c r="A670" i="43"/>
  <c r="A671" i="43"/>
  <c r="A672" i="43"/>
  <c r="A673" i="43"/>
  <c r="A674" i="43"/>
  <c r="A675" i="43"/>
  <c r="A676" i="43"/>
  <c r="A677" i="43"/>
  <c r="A678" i="43"/>
  <c r="A679" i="43"/>
  <c r="A680" i="43"/>
  <c r="A681" i="43"/>
  <c r="A682" i="43"/>
  <c r="A683" i="43"/>
  <c r="A684" i="43"/>
  <c r="A685" i="43"/>
  <c r="A686" i="43"/>
  <c r="A687" i="43"/>
  <c r="A688" i="43"/>
  <c r="A689" i="43"/>
  <c r="A690" i="43"/>
  <c r="A691" i="43"/>
  <c r="A692" i="43"/>
  <c r="A693" i="43"/>
  <c r="A694" i="43"/>
  <c r="A695" i="43"/>
  <c r="A696" i="43"/>
  <c r="A697" i="43"/>
  <c r="A698" i="43"/>
  <c r="A699" i="43"/>
  <c r="A700" i="43"/>
  <c r="A701" i="43"/>
  <c r="A702" i="43"/>
  <c r="A703" i="43"/>
  <c r="A704" i="43"/>
  <c r="A705" i="43"/>
  <c r="A706" i="43"/>
  <c r="A707" i="43"/>
  <c r="A708" i="43"/>
  <c r="A709" i="43"/>
  <c r="A710" i="43"/>
  <c r="A711" i="43"/>
  <c r="A712" i="43"/>
  <c r="A713" i="43"/>
  <c r="A714" i="43"/>
  <c r="A715" i="43"/>
  <c r="A716" i="43"/>
  <c r="A717" i="43"/>
  <c r="A718" i="43"/>
  <c r="A719" i="43"/>
  <c r="A720" i="43"/>
  <c r="A721" i="43"/>
  <c r="A722" i="43"/>
  <c r="A723" i="43"/>
  <c r="A724" i="43"/>
  <c r="A725" i="43"/>
  <c r="A726" i="43"/>
  <c r="A727" i="43"/>
  <c r="A728" i="43"/>
  <c r="A729" i="43"/>
  <c r="A730" i="43"/>
  <c r="A731" i="43"/>
  <c r="A732" i="43"/>
  <c r="A733" i="43"/>
  <c r="A734" i="43"/>
  <c r="A735" i="43"/>
  <c r="A736" i="43"/>
  <c r="A737" i="43"/>
  <c r="A738" i="43"/>
  <c r="A739" i="43"/>
  <c r="A740" i="43"/>
  <c r="A741" i="43"/>
  <c r="A742" i="43"/>
  <c r="A743" i="43"/>
  <c r="A744" i="43"/>
  <c r="A745" i="43"/>
  <c r="A746" i="43"/>
  <c r="A747" i="43"/>
  <c r="A748" i="43"/>
  <c r="A749" i="43"/>
  <c r="A750" i="43"/>
  <c r="A751" i="43"/>
  <c r="A752" i="43"/>
  <c r="A753" i="43"/>
  <c r="A754" i="43"/>
  <c r="A755" i="43"/>
  <c r="A756" i="43"/>
  <c r="A757" i="43"/>
  <c r="A758" i="43"/>
  <c r="A759" i="43"/>
  <c r="A760" i="43"/>
  <c r="A761" i="43"/>
  <c r="A762" i="43"/>
  <c r="A763" i="43"/>
  <c r="A764" i="43"/>
  <c r="A765" i="43"/>
  <c r="A766" i="43"/>
  <c r="A767" i="43"/>
  <c r="A768" i="43"/>
  <c r="A769" i="43"/>
  <c r="A770" i="43"/>
  <c r="A771" i="43"/>
  <c r="A772" i="43"/>
  <c r="A773" i="43"/>
  <c r="A774" i="43"/>
  <c r="A775" i="43"/>
  <c r="A776" i="43"/>
  <c r="A777" i="43"/>
  <c r="A778" i="43"/>
  <c r="A779" i="43"/>
  <c r="A780" i="43"/>
  <c r="A781" i="43"/>
  <c r="A782" i="43"/>
  <c r="A783" i="43"/>
  <c r="A784" i="43"/>
  <c r="A785" i="43"/>
  <c r="A786" i="43"/>
  <c r="A787" i="43"/>
  <c r="A788" i="43"/>
  <c r="A789" i="43"/>
  <c r="A790" i="43"/>
  <c r="A791" i="43"/>
  <c r="A792" i="43"/>
  <c r="A793" i="43"/>
  <c r="A794" i="43"/>
  <c r="A795" i="43"/>
  <c r="A796" i="43"/>
  <c r="A797" i="43"/>
  <c r="A798" i="43"/>
  <c r="A799" i="43"/>
  <c r="A800" i="43"/>
  <c r="A801" i="43"/>
  <c r="A802" i="43"/>
  <c r="A803" i="43"/>
  <c r="A804" i="43"/>
  <c r="A805" i="43"/>
  <c r="A806" i="43"/>
  <c r="A807" i="43"/>
  <c r="A808" i="43"/>
  <c r="A809" i="43"/>
  <c r="A810" i="43"/>
  <c r="A811" i="43"/>
  <c r="A812" i="43"/>
  <c r="A813" i="43"/>
  <c r="A814" i="43"/>
  <c r="A815" i="43"/>
  <c r="A816" i="43"/>
  <c r="A817" i="43"/>
  <c r="A818" i="43"/>
  <c r="A819" i="43"/>
  <c r="A820" i="43"/>
  <c r="A821" i="43"/>
  <c r="A822" i="43"/>
  <c r="A823" i="43"/>
  <c r="A824" i="43"/>
  <c r="A825" i="43"/>
  <c r="A826" i="43"/>
  <c r="A827" i="43"/>
  <c r="A828" i="43"/>
  <c r="A829" i="43"/>
  <c r="A830" i="43"/>
  <c r="A831" i="43"/>
  <c r="A832" i="43"/>
  <c r="A833" i="43"/>
  <c r="A834" i="43"/>
  <c r="A835" i="43"/>
  <c r="A836" i="43"/>
  <c r="A837" i="43"/>
  <c r="A838" i="43"/>
  <c r="A839" i="43"/>
  <c r="A840" i="43"/>
  <c r="A841" i="43"/>
  <c r="A842" i="43"/>
  <c r="A843" i="43"/>
  <c r="A844" i="43"/>
  <c r="A845" i="43"/>
  <c r="A846" i="43"/>
  <c r="A847" i="43"/>
  <c r="A848" i="43"/>
  <c r="A849" i="43"/>
  <c r="A850" i="43"/>
  <c r="A851" i="43"/>
  <c r="A852" i="43"/>
  <c r="A853" i="43"/>
  <c r="A854" i="43"/>
  <c r="A855" i="43"/>
  <c r="A856" i="43"/>
  <c r="A857" i="43"/>
  <c r="A858" i="43"/>
  <c r="A859" i="43"/>
  <c r="A860" i="43"/>
  <c r="A861" i="43"/>
  <c r="A862" i="43"/>
  <c r="A863" i="43"/>
  <c r="A864" i="43"/>
  <c r="A865" i="43"/>
  <c r="A866" i="43"/>
  <c r="A867" i="43"/>
  <c r="A868" i="43"/>
  <c r="A869" i="43"/>
  <c r="A870" i="43"/>
  <c r="A871" i="43"/>
  <c r="A872" i="43"/>
  <c r="A873" i="43"/>
  <c r="A874" i="43"/>
  <c r="A875" i="43"/>
  <c r="A876" i="43"/>
  <c r="A877" i="43"/>
  <c r="A878" i="43"/>
  <c r="A879" i="43"/>
  <c r="A880" i="43"/>
  <c r="A881" i="43"/>
  <c r="A882" i="43"/>
  <c r="A883" i="43"/>
  <c r="A884" i="43"/>
  <c r="A885" i="43"/>
  <c r="A886" i="43"/>
  <c r="A887" i="43"/>
  <c r="A888" i="43"/>
  <c r="A889" i="43"/>
  <c r="A890" i="43"/>
  <c r="A891" i="43"/>
  <c r="A892" i="43"/>
  <c r="A893" i="43"/>
  <c r="A894" i="43"/>
  <c r="A895" i="43"/>
  <c r="A896" i="43"/>
  <c r="A897" i="43"/>
  <c r="A898" i="43"/>
  <c r="A899" i="43"/>
  <c r="A900" i="43"/>
  <c r="A901" i="43"/>
  <c r="A902" i="43"/>
  <c r="A903" i="43"/>
  <c r="A904" i="43"/>
  <c r="A905" i="43"/>
  <c r="A906" i="43"/>
  <c r="A907" i="43"/>
  <c r="A908" i="43"/>
  <c r="A909" i="43"/>
  <c r="A910" i="43"/>
  <c r="A911" i="43"/>
  <c r="A912" i="43"/>
  <c r="A913" i="43"/>
  <c r="A914" i="43"/>
  <c r="A915" i="43"/>
  <c r="A916" i="43"/>
  <c r="A917" i="43"/>
  <c r="A918" i="43"/>
  <c r="A919" i="43"/>
  <c r="A920" i="43"/>
  <c r="A921" i="43"/>
  <c r="A922" i="43"/>
  <c r="A923" i="43"/>
  <c r="A924" i="43"/>
  <c r="A925" i="43"/>
  <c r="A926" i="43"/>
  <c r="A927" i="43"/>
  <c r="A928" i="43"/>
  <c r="A929" i="43"/>
  <c r="A930" i="43"/>
  <c r="A931" i="43"/>
  <c r="A932" i="43"/>
  <c r="A933" i="43"/>
  <c r="A934" i="43"/>
  <c r="A935" i="43"/>
  <c r="A936" i="43"/>
  <c r="A937" i="43"/>
  <c r="A938" i="43"/>
  <c r="A939" i="43"/>
  <c r="A940" i="43"/>
  <c r="A941" i="43"/>
  <c r="A942" i="43"/>
  <c r="A943" i="43"/>
  <c r="A944" i="43"/>
  <c r="A945" i="43"/>
  <c r="A946" i="43"/>
  <c r="A947" i="43"/>
  <c r="A948" i="43"/>
  <c r="A949" i="43"/>
  <c r="A950" i="43"/>
  <c r="A951" i="43"/>
  <c r="A952" i="43"/>
  <c r="A953" i="43"/>
  <c r="A954" i="43"/>
  <c r="A955" i="43"/>
  <c r="A956" i="43"/>
  <c r="A957" i="43"/>
  <c r="A958" i="43"/>
  <c r="A959" i="43"/>
  <c r="A960" i="43"/>
  <c r="A961" i="43"/>
  <c r="A962" i="43"/>
  <c r="A963" i="43"/>
  <c r="A964" i="43"/>
  <c r="A965" i="43"/>
  <c r="A966" i="43"/>
  <c r="A967" i="43"/>
  <c r="A968" i="43"/>
  <c r="A969" i="43"/>
  <c r="A970" i="43"/>
  <c r="A971" i="43"/>
  <c r="A972" i="43"/>
  <c r="A973" i="43"/>
  <c r="A974" i="43"/>
  <c r="A975" i="43"/>
  <c r="A976" i="43"/>
  <c r="A977" i="43"/>
  <c r="A978" i="43"/>
  <c r="A979" i="43"/>
  <c r="A980" i="43"/>
  <c r="A981" i="43"/>
  <c r="A982" i="43"/>
  <c r="A983" i="43"/>
  <c r="A984" i="43"/>
  <c r="A985" i="43"/>
  <c r="A986" i="43"/>
  <c r="A987" i="43"/>
  <c r="A988" i="43"/>
  <c r="A989" i="43"/>
  <c r="A990" i="43"/>
  <c r="A991" i="43"/>
  <c r="A992" i="43"/>
  <c r="A993" i="43"/>
  <c r="A994" i="43"/>
  <c r="A995" i="43"/>
  <c r="A996" i="43"/>
  <c r="A997" i="43"/>
  <c r="A998" i="43"/>
  <c r="A999" i="43"/>
  <c r="A1000" i="43"/>
  <c r="A1001" i="43"/>
  <c r="A1002" i="43"/>
  <c r="A1003" i="43"/>
  <c r="A1004" i="43"/>
  <c r="A1005" i="43"/>
  <c r="A1006" i="43"/>
  <c r="A1007" i="43"/>
  <c r="A1008" i="43"/>
  <c r="A1009" i="43"/>
  <c r="A1010" i="43"/>
  <c r="A1011" i="43"/>
  <c r="A1012" i="43"/>
  <c r="A1013" i="43"/>
  <c r="A1014" i="43"/>
  <c r="A1015" i="43"/>
  <c r="A1016" i="43"/>
  <c r="A1017" i="43"/>
  <c r="A1018" i="43"/>
  <c r="A1019" i="43"/>
  <c r="A1020" i="43"/>
  <c r="A1021" i="43"/>
  <c r="A1022" i="43"/>
  <c r="A1023" i="43"/>
  <c r="A1024" i="43"/>
  <c r="A1025" i="43"/>
  <c r="A1026" i="43"/>
  <c r="A1027" i="43"/>
  <c r="A1028" i="43"/>
  <c r="A1029" i="43"/>
  <c r="A1030" i="43"/>
  <c r="A1031" i="43"/>
  <c r="A1032" i="43"/>
  <c r="A1033" i="43"/>
  <c r="A1034" i="43"/>
  <c r="A1035" i="43"/>
  <c r="A1036" i="43"/>
  <c r="A1037" i="43"/>
  <c r="A1038" i="43"/>
  <c r="A1039" i="43"/>
  <c r="A1040" i="43"/>
  <c r="A1041" i="43"/>
  <c r="A1042" i="43"/>
  <c r="A1043" i="43"/>
  <c r="A1044" i="43"/>
  <c r="A1045" i="43"/>
  <c r="A1046" i="43"/>
  <c r="A1047" i="43"/>
  <c r="A1048" i="43"/>
  <c r="A1049" i="43"/>
  <c r="A1050" i="43"/>
  <c r="A1051" i="43"/>
  <c r="A1052" i="43"/>
  <c r="A1053" i="43"/>
  <c r="A1054" i="43"/>
  <c r="A1055" i="43"/>
  <c r="A1056" i="43"/>
  <c r="A1057" i="43"/>
  <c r="A1058" i="43"/>
  <c r="A1059" i="43"/>
  <c r="A1060" i="43"/>
  <c r="A1061" i="43"/>
  <c r="A1062" i="43"/>
  <c r="A1063" i="43"/>
  <c r="A1064" i="43"/>
  <c r="A1065" i="43"/>
  <c r="A1066" i="43"/>
  <c r="A1067" i="43"/>
  <c r="A1068" i="43"/>
  <c r="A1069" i="43"/>
  <c r="A1070" i="43"/>
  <c r="A1071" i="43"/>
  <c r="A1072" i="43"/>
  <c r="A1073" i="43"/>
  <c r="A1074" i="43"/>
  <c r="A1075" i="43"/>
  <c r="A1076" i="43"/>
  <c r="A1077" i="43"/>
  <c r="A1078" i="43"/>
  <c r="A1079" i="43"/>
  <c r="A1080" i="43"/>
  <c r="A1081" i="43"/>
  <c r="A1082" i="43"/>
  <c r="A1083" i="43"/>
  <c r="A1084" i="43"/>
  <c r="A1085" i="43"/>
  <c r="A1086" i="43"/>
  <c r="A1087" i="43"/>
  <c r="A1088" i="43"/>
  <c r="A1089" i="43"/>
  <c r="A1090" i="43"/>
  <c r="A1091" i="43"/>
  <c r="A1092" i="43"/>
  <c r="A1093" i="43"/>
  <c r="A1094" i="43"/>
  <c r="A1095" i="43"/>
  <c r="A1096" i="43"/>
  <c r="A1097" i="43"/>
  <c r="A1098" i="43"/>
  <c r="A1099" i="43"/>
  <c r="A1100" i="43"/>
  <c r="A1101" i="43"/>
  <c r="A1102" i="43"/>
  <c r="A1103" i="43"/>
  <c r="A1104" i="43"/>
  <c r="A1105" i="43"/>
  <c r="A1106" i="43"/>
  <c r="A1107" i="43"/>
  <c r="A1108" i="43"/>
  <c r="A1109" i="43"/>
  <c r="A1110" i="43"/>
  <c r="A1111" i="43"/>
  <c r="A1112" i="43"/>
  <c r="A1113" i="43"/>
  <c r="A1114" i="43"/>
  <c r="A1115" i="43"/>
  <c r="A1116" i="43"/>
  <c r="A1117" i="43"/>
  <c r="A1118" i="43"/>
  <c r="A1119" i="43"/>
  <c r="A1120" i="43"/>
  <c r="A1121" i="43"/>
  <c r="A1122" i="43"/>
  <c r="A1123" i="43"/>
  <c r="A1124" i="43"/>
  <c r="A1125" i="43"/>
  <c r="A1126" i="43"/>
  <c r="A1127" i="43"/>
  <c r="A1128" i="43"/>
  <c r="A1129" i="43"/>
  <c r="A1130" i="43"/>
  <c r="A1131" i="43"/>
  <c r="A1132" i="43"/>
  <c r="A1133" i="43"/>
  <c r="A1134" i="43"/>
  <c r="A1135" i="43"/>
  <c r="A1136" i="43"/>
  <c r="A1137" i="43"/>
  <c r="A1138" i="43"/>
  <c r="A1139" i="43"/>
  <c r="A1140" i="43"/>
  <c r="A1141" i="43"/>
  <c r="A1142" i="43"/>
  <c r="A1143" i="43"/>
  <c r="A1144" i="43"/>
  <c r="A1145" i="43"/>
  <c r="A1146" i="43"/>
  <c r="A1147" i="43"/>
  <c r="A1148" i="43"/>
  <c r="A1149" i="43"/>
  <c r="A1150" i="43"/>
  <c r="A1151" i="43"/>
  <c r="A1152" i="43"/>
  <c r="A1153" i="43"/>
  <c r="A1154" i="43"/>
  <c r="A1155" i="43"/>
  <c r="A1156" i="43"/>
  <c r="A1157" i="43"/>
  <c r="A1158" i="43"/>
  <c r="A1159" i="43"/>
  <c r="A1160" i="43"/>
  <c r="A1161" i="43"/>
  <c r="A1162" i="43"/>
  <c r="A1163" i="43"/>
  <c r="A1164" i="43"/>
  <c r="A1165" i="43"/>
  <c r="A1166" i="43"/>
  <c r="A1167" i="43"/>
  <c r="A1168" i="43"/>
  <c r="A1169" i="43"/>
  <c r="A1170" i="43"/>
  <c r="A1171" i="43"/>
  <c r="A1172" i="43"/>
  <c r="A1173" i="43"/>
  <c r="A1174" i="43"/>
  <c r="A1175" i="43"/>
  <c r="A1176" i="43"/>
  <c r="A1177" i="43"/>
  <c r="A1178" i="43"/>
  <c r="A1179" i="43"/>
  <c r="A1180" i="43"/>
  <c r="A1181" i="43"/>
  <c r="A1182" i="43"/>
  <c r="A1183" i="43"/>
  <c r="A1184" i="43"/>
  <c r="A1185" i="43"/>
  <c r="A1186" i="43"/>
  <c r="A1187" i="43"/>
  <c r="A1188" i="43"/>
  <c r="A1189" i="43"/>
  <c r="A1190" i="43"/>
  <c r="A1191" i="43"/>
  <c r="A1192" i="43"/>
  <c r="A1193" i="43"/>
  <c r="A1194" i="43"/>
  <c r="A1195" i="43"/>
  <c r="A1196" i="43"/>
  <c r="A1197" i="43"/>
  <c r="A1198" i="43"/>
  <c r="A1199" i="43"/>
  <c r="A1200" i="43"/>
  <c r="A1201" i="43"/>
  <c r="A1202" i="43"/>
  <c r="A1203" i="43"/>
  <c r="A1204" i="43"/>
  <c r="A1205" i="43"/>
  <c r="A1206" i="43"/>
  <c r="A1207" i="43"/>
  <c r="A1208" i="43"/>
  <c r="A1209" i="43"/>
  <c r="A1210" i="43"/>
  <c r="A1211" i="43"/>
  <c r="A1212" i="43"/>
  <c r="A1213" i="43"/>
  <c r="A1214" i="43"/>
  <c r="A1215" i="43"/>
  <c r="A1216" i="43"/>
  <c r="A1217" i="43"/>
  <c r="A1218" i="43"/>
  <c r="A1219" i="43"/>
  <c r="A1220" i="43"/>
  <c r="A1221" i="43"/>
  <c r="A1222" i="43"/>
  <c r="A1223" i="43"/>
  <c r="A1224" i="43"/>
  <c r="A1225" i="43"/>
  <c r="A1226" i="43"/>
  <c r="A1227" i="43"/>
  <c r="A1228" i="43"/>
  <c r="A1229" i="43"/>
  <c r="A1230" i="43"/>
  <c r="A1231" i="43"/>
  <c r="A1232" i="43"/>
  <c r="A1233" i="43"/>
  <c r="A1234" i="43"/>
  <c r="A1235" i="43"/>
  <c r="A1236" i="43"/>
  <c r="A1237" i="43"/>
  <c r="A1238" i="43"/>
  <c r="A1239" i="43"/>
  <c r="A1240" i="43"/>
  <c r="A1241" i="43"/>
  <c r="A1242" i="43"/>
  <c r="A1243" i="43"/>
  <c r="A1244" i="43"/>
  <c r="A1245" i="43"/>
  <c r="A1246" i="43"/>
  <c r="A1247" i="43"/>
  <c r="A1248" i="43"/>
  <c r="A1249" i="43"/>
  <c r="A1250" i="43"/>
  <c r="A1251" i="43"/>
  <c r="A1252" i="43"/>
  <c r="A1253" i="43"/>
  <c r="A1254" i="43"/>
  <c r="A1255" i="43"/>
  <c r="A1256" i="43"/>
  <c r="A1257" i="43"/>
  <c r="A1258" i="43"/>
  <c r="A1259" i="43"/>
  <c r="A1260" i="43"/>
  <c r="A1261" i="43"/>
  <c r="A1262" i="43"/>
  <c r="A1263" i="43"/>
  <c r="A1264" i="43"/>
  <c r="A1265" i="43"/>
  <c r="A1266" i="43"/>
  <c r="A1267" i="43"/>
  <c r="A1268" i="43"/>
  <c r="A1269" i="43"/>
  <c r="A1270" i="43"/>
  <c r="A1271" i="43"/>
  <c r="A1272" i="43"/>
  <c r="A1273" i="43"/>
  <c r="A1274" i="43"/>
  <c r="A1275" i="43"/>
  <c r="A1276" i="43"/>
  <c r="A1277" i="43"/>
  <c r="A1278" i="43"/>
  <c r="A1279" i="43"/>
  <c r="A1280" i="43"/>
  <c r="A1281" i="43"/>
  <c r="A1282" i="43"/>
  <c r="A1283" i="43"/>
  <c r="A1284" i="43"/>
  <c r="A1285" i="43"/>
  <c r="A1286" i="43"/>
  <c r="A1287" i="43"/>
  <c r="A1288" i="43"/>
  <c r="A1289" i="43"/>
  <c r="A1290" i="43"/>
  <c r="A1291" i="43"/>
  <c r="A1292" i="43"/>
  <c r="A1293" i="43"/>
  <c r="A1294" i="43"/>
  <c r="A1295" i="43"/>
  <c r="A1296" i="43"/>
  <c r="A1297" i="43"/>
  <c r="A1298" i="43"/>
  <c r="A1299" i="43"/>
  <c r="A1300" i="43"/>
  <c r="A1301" i="43"/>
  <c r="A1302" i="43"/>
  <c r="A1303" i="43"/>
  <c r="A1304" i="43"/>
  <c r="A1305" i="43"/>
  <c r="A1306" i="43"/>
  <c r="A1307" i="43"/>
  <c r="A1308" i="43"/>
  <c r="A1309" i="43"/>
  <c r="A1310" i="43"/>
  <c r="A1311" i="43"/>
  <c r="A1312" i="43"/>
  <c r="A1313" i="43"/>
  <c r="A1314" i="43"/>
  <c r="A1315" i="43"/>
  <c r="A1316" i="43"/>
  <c r="A1317" i="43"/>
  <c r="A1318" i="43"/>
  <c r="A1319" i="43"/>
  <c r="A1320" i="43"/>
  <c r="A1321" i="43"/>
  <c r="A1322" i="43"/>
  <c r="A1323" i="43"/>
  <c r="A1324" i="43"/>
  <c r="A1325" i="43"/>
  <c r="A1326" i="43"/>
  <c r="A1327" i="43"/>
  <c r="A1328" i="43"/>
  <c r="A1329" i="43"/>
  <c r="A1330" i="43"/>
  <c r="A1331" i="43"/>
  <c r="A1332" i="43"/>
  <c r="A1333" i="43"/>
  <c r="A1334" i="43"/>
  <c r="A1335" i="43"/>
  <c r="A1336" i="43"/>
  <c r="A1337" i="43"/>
  <c r="A1338" i="43"/>
  <c r="A1339" i="43"/>
  <c r="A1340" i="43"/>
  <c r="A1341" i="43"/>
  <c r="A1342" i="43"/>
  <c r="A1343" i="43"/>
  <c r="A1344" i="43"/>
  <c r="A1345" i="43"/>
  <c r="A1346" i="43"/>
  <c r="A1347" i="43"/>
  <c r="A1348" i="43"/>
  <c r="A1349" i="43"/>
  <c r="A1350" i="43"/>
  <c r="A1351" i="43"/>
  <c r="A1352" i="43"/>
  <c r="A1353" i="43"/>
  <c r="A1354" i="43"/>
  <c r="A1355" i="43"/>
  <c r="A1356" i="43"/>
  <c r="A1357" i="43"/>
  <c r="A1358" i="43"/>
  <c r="A1359" i="43"/>
  <c r="A1360" i="43"/>
  <c r="A1361" i="43"/>
  <c r="A1362" i="43"/>
  <c r="A1363" i="43"/>
  <c r="A1364" i="43"/>
  <c r="A1365" i="43"/>
  <c r="A1366" i="43"/>
  <c r="A1367" i="43"/>
  <c r="A1368" i="43"/>
  <c r="A1369" i="43"/>
  <c r="A1370" i="43"/>
  <c r="A1371" i="43"/>
  <c r="A1372" i="43"/>
  <c r="A1373" i="43"/>
  <c r="A1374" i="43"/>
  <c r="A1375" i="43"/>
  <c r="A1376" i="43"/>
  <c r="A1377" i="43"/>
  <c r="A1378" i="43"/>
  <c r="A1379" i="43"/>
  <c r="A1380" i="43"/>
  <c r="A1381" i="43"/>
  <c r="A1382" i="43"/>
  <c r="A1383" i="43"/>
  <c r="A1384" i="43"/>
  <c r="A1385" i="43"/>
  <c r="A1386" i="43"/>
  <c r="A1387" i="43"/>
  <c r="A1388" i="43"/>
  <c r="A1389" i="43"/>
  <c r="A1390" i="43"/>
  <c r="A1391" i="43"/>
  <c r="A1392" i="43"/>
  <c r="A1393" i="43"/>
  <c r="A1394" i="43"/>
  <c r="A1395" i="43"/>
  <c r="A1396" i="43"/>
  <c r="A1397" i="43"/>
  <c r="A1398" i="43"/>
  <c r="A1399" i="43"/>
  <c r="A1400" i="43"/>
  <c r="A1401" i="43"/>
  <c r="A1402" i="43"/>
  <c r="A1403" i="43"/>
  <c r="A1404" i="43"/>
  <c r="A1405" i="43"/>
  <c r="A1406" i="43"/>
  <c r="A1407" i="43"/>
  <c r="A1408" i="43"/>
  <c r="A1409" i="43"/>
  <c r="A1410" i="43"/>
  <c r="A1411" i="43"/>
  <c r="A1412" i="43"/>
  <c r="A1413" i="43"/>
  <c r="A1414" i="43"/>
  <c r="A1415" i="43"/>
  <c r="A1416" i="43"/>
  <c r="A1417" i="43"/>
  <c r="A1418" i="43"/>
  <c r="A1419" i="43"/>
  <c r="A1420" i="43"/>
  <c r="A1421" i="43"/>
  <c r="A1422" i="43"/>
  <c r="A1423" i="43"/>
  <c r="A1424" i="43"/>
  <c r="A1425" i="43"/>
  <c r="A1426" i="43"/>
  <c r="A1427" i="43"/>
  <c r="A1428" i="43"/>
  <c r="A1429" i="43"/>
  <c r="A1430" i="43"/>
  <c r="A1431" i="43"/>
  <c r="A1432" i="43"/>
  <c r="A1433" i="43"/>
  <c r="A1434" i="43"/>
  <c r="A1435" i="43"/>
  <c r="A1436" i="43"/>
  <c r="A1437" i="43"/>
  <c r="A1438" i="43"/>
  <c r="A1439" i="43"/>
  <c r="A1440" i="43"/>
  <c r="A1441" i="43"/>
  <c r="A1442" i="43"/>
  <c r="A1443" i="43"/>
  <c r="A1444" i="43"/>
  <c r="A1445" i="43"/>
  <c r="A1446" i="43"/>
  <c r="A1447" i="43"/>
  <c r="A1448" i="43"/>
  <c r="A1449" i="43"/>
  <c r="A1450" i="43"/>
  <c r="A1451" i="43"/>
  <c r="A1452" i="43"/>
  <c r="A1453" i="43"/>
  <c r="A1454" i="43"/>
  <c r="A1455" i="43"/>
  <c r="A1456" i="43"/>
  <c r="A1457" i="43"/>
  <c r="A1458" i="43"/>
  <c r="A1459" i="43"/>
  <c r="A1460" i="43"/>
  <c r="A1461" i="43"/>
  <c r="A1462" i="43"/>
  <c r="A1463" i="43"/>
  <c r="A1464" i="43"/>
  <c r="A1465" i="43"/>
  <c r="A1466" i="43"/>
  <c r="A1467" i="43"/>
  <c r="A1468" i="43"/>
  <c r="A1469" i="43"/>
  <c r="A1470" i="43"/>
  <c r="A1471" i="43"/>
  <c r="A1472" i="43"/>
  <c r="A1473" i="43"/>
  <c r="A1474" i="43"/>
  <c r="A1475" i="43"/>
  <c r="A1476" i="43"/>
  <c r="A1477" i="43"/>
  <c r="A1478" i="43"/>
  <c r="A1479" i="43"/>
  <c r="A1480" i="43"/>
  <c r="A1481" i="43"/>
  <c r="A1482" i="43"/>
  <c r="A1483" i="43"/>
  <c r="A1484" i="43"/>
  <c r="A1485" i="43"/>
  <c r="A1486" i="43"/>
  <c r="A1487" i="43"/>
  <c r="A1488" i="43"/>
  <c r="A1489" i="43"/>
  <c r="A1490" i="43"/>
  <c r="A1491" i="43"/>
  <c r="A1492" i="43"/>
  <c r="A1493" i="43"/>
  <c r="A1494" i="43"/>
  <c r="A1495" i="43"/>
  <c r="A1496" i="43"/>
  <c r="A1497" i="43"/>
  <c r="A1498" i="43"/>
  <c r="A1499" i="43"/>
  <c r="A1500" i="43"/>
  <c r="A1501" i="43"/>
  <c r="A1502" i="43"/>
  <c r="A1503" i="43"/>
  <c r="A1504" i="43"/>
  <c r="A1505" i="43"/>
  <c r="A1506" i="43"/>
  <c r="A1507" i="43"/>
  <c r="A1508" i="43"/>
  <c r="A1509" i="43"/>
  <c r="A1510" i="43"/>
  <c r="A1511" i="43"/>
  <c r="A1512" i="43"/>
  <c r="A1513" i="43"/>
  <c r="A1514" i="43"/>
  <c r="A1515" i="43"/>
  <c r="A1516" i="43"/>
  <c r="A1517" i="43"/>
  <c r="A1518" i="43"/>
  <c r="A1519" i="43"/>
  <c r="A1520" i="43"/>
  <c r="A1521" i="43"/>
  <c r="A1522" i="43"/>
  <c r="A1523" i="43"/>
  <c r="A1524" i="43"/>
  <c r="A1525" i="43"/>
  <c r="A1526" i="43"/>
  <c r="A1527" i="43"/>
  <c r="A1528" i="43"/>
  <c r="A1529" i="43"/>
  <c r="A1530" i="43"/>
  <c r="A1531" i="43"/>
  <c r="A1532" i="43"/>
  <c r="A1533" i="43"/>
  <c r="A1534" i="43"/>
  <c r="A1535" i="43"/>
  <c r="A1536" i="43"/>
  <c r="A1537" i="43"/>
  <c r="A1538" i="43"/>
  <c r="A1539" i="43"/>
  <c r="A1540" i="43"/>
  <c r="A1541" i="43"/>
  <c r="A1542" i="43"/>
  <c r="A1543" i="43"/>
  <c r="A1544" i="43"/>
  <c r="A1545" i="43"/>
  <c r="A1546" i="43"/>
  <c r="A1547" i="43"/>
  <c r="A1548" i="43"/>
  <c r="A1549" i="43"/>
  <c r="A1550" i="43"/>
  <c r="A1551" i="43"/>
  <c r="A1552" i="43"/>
  <c r="A1553" i="43"/>
  <c r="A1554" i="43"/>
  <c r="A1555" i="43"/>
  <c r="A1556" i="43"/>
  <c r="A1557" i="43"/>
  <c r="A1558" i="43"/>
  <c r="A1559" i="43"/>
  <c r="A1560" i="43"/>
  <c r="A1561" i="43"/>
  <c r="A1562" i="43"/>
  <c r="A1563" i="43"/>
  <c r="A1564" i="43"/>
  <c r="A1565" i="43"/>
  <c r="A1566" i="43"/>
  <c r="A1567" i="43"/>
  <c r="A1568" i="43"/>
  <c r="A1569" i="43"/>
  <c r="A1570" i="43"/>
  <c r="A1571" i="43"/>
  <c r="A1572" i="43"/>
  <c r="A1573" i="43"/>
  <c r="A1574" i="43"/>
  <c r="A1575" i="43"/>
  <c r="A1576" i="43"/>
  <c r="A1577" i="43"/>
  <c r="A1578" i="43"/>
  <c r="A1579" i="43"/>
  <c r="A1580" i="43"/>
  <c r="A1581" i="43"/>
  <c r="A1582" i="43"/>
  <c r="A1583" i="43"/>
  <c r="A1584" i="43"/>
  <c r="A1585" i="43"/>
  <c r="A1586" i="43"/>
  <c r="A1587" i="43"/>
  <c r="A1588" i="43"/>
  <c r="A1589" i="43"/>
  <c r="A1590" i="43"/>
  <c r="A1591" i="43"/>
  <c r="A1592" i="43"/>
  <c r="A1593" i="43"/>
  <c r="A1594" i="43"/>
  <c r="A1595" i="43"/>
  <c r="A1596" i="43"/>
  <c r="A1597" i="43"/>
  <c r="A1598" i="43"/>
  <c r="A1599" i="43"/>
  <c r="A1600" i="43"/>
  <c r="A1601" i="43"/>
  <c r="A1602" i="43"/>
  <c r="A1603" i="43"/>
  <c r="A1604" i="43"/>
  <c r="A1605" i="43"/>
  <c r="A1606" i="43"/>
  <c r="A1607" i="43"/>
  <c r="A1608" i="43"/>
  <c r="A1609" i="43"/>
  <c r="A1610" i="43"/>
  <c r="A1611" i="43"/>
  <c r="A1612" i="43"/>
  <c r="A1613" i="43"/>
  <c r="A1614" i="43"/>
  <c r="A1615" i="43"/>
  <c r="A1616" i="43"/>
  <c r="A1617" i="43"/>
  <c r="A1618" i="43"/>
  <c r="A1619" i="43"/>
  <c r="A1620" i="43"/>
  <c r="A1621" i="43"/>
  <c r="A1622" i="43"/>
  <c r="A1623" i="43"/>
  <c r="A1624" i="43"/>
  <c r="A1625" i="43"/>
  <c r="A1626" i="43"/>
  <c r="A1627" i="43"/>
  <c r="A1628" i="43"/>
  <c r="A1629" i="43"/>
  <c r="A1630" i="43"/>
  <c r="A1631" i="43"/>
  <c r="A1632" i="43"/>
  <c r="A1633" i="43"/>
  <c r="A1634" i="43"/>
  <c r="A1635" i="43"/>
  <c r="A1636" i="43"/>
  <c r="A1637" i="43"/>
  <c r="A1638" i="43"/>
  <c r="A1639" i="43"/>
  <c r="A1640" i="43"/>
  <c r="A1641" i="43"/>
  <c r="A1642" i="43"/>
  <c r="A1643" i="43"/>
  <c r="A1644" i="43"/>
  <c r="A1645" i="43"/>
  <c r="A1646" i="43"/>
  <c r="A1647" i="43"/>
  <c r="A1648" i="43"/>
  <c r="A1649" i="43"/>
  <c r="A1650" i="43"/>
  <c r="A1651" i="43"/>
  <c r="A1652" i="43"/>
  <c r="A1653" i="43"/>
  <c r="A1654" i="43"/>
  <c r="A1655" i="43"/>
  <c r="A1656" i="43"/>
  <c r="A1657" i="43"/>
  <c r="A1658" i="43"/>
  <c r="A1659" i="43"/>
  <c r="A1660" i="43"/>
  <c r="A1661" i="43"/>
  <c r="A1662" i="43"/>
  <c r="A1663" i="43"/>
  <c r="A1664" i="43"/>
  <c r="A1665" i="43"/>
  <c r="A1666" i="43"/>
  <c r="A1667" i="43"/>
  <c r="A1668" i="43"/>
  <c r="A1669" i="43"/>
  <c r="A1670" i="43"/>
  <c r="A1671" i="43"/>
  <c r="A1672" i="43"/>
  <c r="A1673" i="43"/>
  <c r="A1674" i="43"/>
  <c r="A1675" i="43"/>
  <c r="A1676" i="43"/>
  <c r="A1677" i="43"/>
  <c r="A1678" i="43"/>
  <c r="A1679" i="43"/>
  <c r="A1680" i="43"/>
  <c r="A1681" i="43"/>
  <c r="A1682" i="43"/>
  <c r="A1683" i="43"/>
  <c r="A1684" i="43"/>
  <c r="A1685" i="43"/>
  <c r="A1686" i="43"/>
  <c r="A1687" i="43"/>
  <c r="A1688" i="43"/>
  <c r="A1689" i="43"/>
  <c r="A1690" i="43"/>
  <c r="A1691" i="43"/>
  <c r="A1692" i="43"/>
  <c r="A1693" i="43"/>
  <c r="A1694" i="43"/>
  <c r="A1695" i="43"/>
  <c r="A1696" i="43"/>
  <c r="A1697" i="43"/>
  <c r="A1698" i="43"/>
  <c r="A1699" i="43"/>
  <c r="A1700" i="43"/>
  <c r="A1701" i="43"/>
  <c r="A1702" i="43"/>
  <c r="A1703" i="43"/>
  <c r="A1704" i="43"/>
  <c r="A1705" i="43"/>
  <c r="A1706" i="43"/>
  <c r="A1707" i="43"/>
  <c r="A1708" i="43"/>
  <c r="A1709" i="43"/>
  <c r="A1710" i="43"/>
  <c r="A1711" i="43"/>
  <c r="A1712" i="43"/>
  <c r="A1713" i="43"/>
  <c r="A1714" i="43"/>
  <c r="A1715" i="43"/>
  <c r="A1716" i="43"/>
  <c r="A1717" i="43"/>
  <c r="A1718" i="43"/>
  <c r="A1719" i="43"/>
  <c r="A1720" i="43"/>
  <c r="A1721" i="43"/>
  <c r="A1722" i="43"/>
  <c r="A1723" i="43"/>
  <c r="A1724" i="43"/>
  <c r="A1725" i="43"/>
  <c r="A1726" i="43"/>
  <c r="A1727" i="43"/>
  <c r="A1728" i="43"/>
  <c r="A1729" i="43"/>
  <c r="A1730" i="43"/>
  <c r="A1731" i="43"/>
  <c r="A1732" i="43"/>
  <c r="A1733" i="43"/>
  <c r="A1734" i="43"/>
  <c r="A1735" i="43"/>
  <c r="A1736" i="43"/>
  <c r="A1737" i="43"/>
  <c r="A1738" i="43"/>
  <c r="A1739" i="43"/>
  <c r="A1740" i="43"/>
  <c r="A1741" i="43"/>
  <c r="A1742" i="43"/>
  <c r="A1743" i="43"/>
  <c r="A1744" i="43"/>
  <c r="A1745" i="43"/>
  <c r="A1746" i="43"/>
  <c r="A1747" i="43"/>
  <c r="A1748" i="43"/>
  <c r="A1749" i="43"/>
  <c r="A1750" i="43"/>
  <c r="A1751" i="43"/>
  <c r="A1752" i="43"/>
  <c r="A1753" i="43"/>
  <c r="A1754" i="43"/>
  <c r="A1755" i="43"/>
  <c r="A1756" i="43"/>
  <c r="A1757" i="43"/>
  <c r="A1758" i="43"/>
  <c r="A1759" i="43"/>
  <c r="A1760" i="43"/>
  <c r="A1761" i="43"/>
  <c r="A1762" i="43"/>
  <c r="A1763" i="43"/>
  <c r="A1764" i="43"/>
  <c r="A1765" i="43"/>
  <c r="A1766" i="43"/>
  <c r="A1767" i="43"/>
  <c r="A1768" i="43"/>
  <c r="A1769" i="43"/>
  <c r="A1770" i="43"/>
  <c r="A1771" i="43"/>
  <c r="A1772" i="43"/>
  <c r="A1773" i="43"/>
  <c r="A1774" i="43"/>
  <c r="A1775" i="43"/>
  <c r="A1776" i="43"/>
  <c r="A1777" i="43"/>
  <c r="A1778" i="43"/>
  <c r="A1779" i="43"/>
  <c r="A1780" i="43"/>
  <c r="A1781" i="43"/>
  <c r="A1782" i="43"/>
  <c r="A1783" i="43"/>
  <c r="A1784" i="43"/>
  <c r="A1785" i="43"/>
  <c r="A1786" i="43"/>
  <c r="A1787" i="43"/>
  <c r="A1788" i="43"/>
  <c r="A1789" i="43"/>
  <c r="A1790" i="43"/>
  <c r="A1791" i="43"/>
  <c r="A1792" i="43"/>
  <c r="A1793" i="43"/>
  <c r="A1794" i="43"/>
  <c r="A1795" i="43"/>
  <c r="A1796" i="43"/>
  <c r="A1797" i="43"/>
  <c r="A1798" i="43"/>
  <c r="A1799" i="43"/>
  <c r="A1800" i="43"/>
  <c r="A1801" i="43"/>
  <c r="A1802" i="43"/>
  <c r="A1803" i="43"/>
  <c r="A1804" i="43"/>
  <c r="A1805" i="43"/>
  <c r="A1806" i="43"/>
  <c r="A1807" i="43"/>
  <c r="A1808" i="43"/>
  <c r="A1809" i="43"/>
  <c r="A1810" i="43"/>
  <c r="A1811" i="43"/>
  <c r="A1812" i="43"/>
  <c r="A1813" i="43"/>
  <c r="A1814" i="43"/>
  <c r="A1815" i="43"/>
  <c r="A1816" i="43"/>
  <c r="A1817" i="43"/>
  <c r="A1818" i="43"/>
  <c r="A1819" i="43"/>
  <c r="A1820" i="43"/>
  <c r="A1821" i="43"/>
  <c r="A1822" i="43"/>
  <c r="A1823" i="43"/>
  <c r="A1824" i="43"/>
  <c r="A1825" i="43"/>
  <c r="A1826" i="43"/>
  <c r="A1827" i="43"/>
  <c r="A1828" i="43"/>
  <c r="A1829" i="43"/>
  <c r="A1830" i="43"/>
  <c r="A1831" i="43"/>
  <c r="A1832" i="43"/>
  <c r="A1833" i="43"/>
  <c r="A1834" i="43"/>
  <c r="A1835" i="43"/>
  <c r="A1836" i="43"/>
  <c r="A1837" i="43"/>
  <c r="A1838" i="43"/>
  <c r="A1839" i="43"/>
  <c r="A1840" i="43"/>
  <c r="A1841" i="43"/>
  <c r="A1842" i="43"/>
  <c r="A1843" i="43"/>
  <c r="A1844" i="43"/>
  <c r="A1845" i="43"/>
  <c r="A1846" i="43"/>
  <c r="A1847" i="43"/>
  <c r="A1848" i="43"/>
  <c r="A1849" i="43"/>
  <c r="A1850" i="43"/>
  <c r="A1851" i="43"/>
  <c r="A1852" i="43"/>
  <c r="A1853" i="43"/>
  <c r="A1854" i="43"/>
  <c r="A1855" i="43"/>
  <c r="A1856" i="43"/>
  <c r="A1857" i="43"/>
  <c r="A1858" i="43"/>
  <c r="A1859" i="43"/>
  <c r="A1860" i="43"/>
  <c r="A1861" i="43"/>
  <c r="A1862" i="43"/>
  <c r="A1863" i="43"/>
  <c r="A1864" i="43"/>
  <c r="A1865" i="43"/>
  <c r="A1866" i="43"/>
  <c r="A1867" i="43"/>
  <c r="A1868" i="43"/>
  <c r="A1869" i="43"/>
  <c r="A1870" i="43"/>
  <c r="A1871" i="43"/>
  <c r="A1872" i="43"/>
  <c r="A1873" i="43"/>
  <c r="A1874" i="43"/>
  <c r="A1875" i="43"/>
  <c r="A1876" i="43"/>
  <c r="A1877" i="43"/>
  <c r="A1878" i="43"/>
  <c r="A1879" i="43"/>
  <c r="A1880" i="43"/>
  <c r="A1881" i="43"/>
  <c r="A1882" i="43"/>
  <c r="A1883" i="43"/>
  <c r="A1884" i="43"/>
  <c r="A1885" i="43"/>
  <c r="A1886" i="43"/>
  <c r="A1887" i="43"/>
  <c r="A1888" i="43"/>
  <c r="A1889" i="43"/>
  <c r="A1890" i="43"/>
  <c r="A1891" i="43"/>
  <c r="A1892" i="43"/>
  <c r="A1893" i="43"/>
  <c r="A1894" i="43"/>
  <c r="A1895" i="43"/>
  <c r="A1896" i="43"/>
  <c r="A1897" i="43"/>
  <c r="A1898" i="43"/>
  <c r="A1899" i="43"/>
  <c r="A1900" i="43"/>
  <c r="A1901" i="43"/>
  <c r="A1902" i="43"/>
  <c r="A1903" i="43"/>
  <c r="A1904" i="43"/>
  <c r="A1905" i="43"/>
  <c r="A1906" i="43"/>
  <c r="A1907" i="43"/>
  <c r="A1908" i="43"/>
  <c r="A1909" i="43"/>
  <c r="A1910" i="43"/>
  <c r="A1911" i="43"/>
  <c r="A1912" i="43"/>
  <c r="A1913" i="43"/>
  <c r="A1914" i="43"/>
  <c r="A1915" i="43"/>
  <c r="A1916" i="43"/>
  <c r="A1917" i="43"/>
  <c r="A1918" i="43"/>
  <c r="A1919" i="43"/>
  <c r="A1920" i="43"/>
  <c r="A1921" i="43"/>
  <c r="A1922" i="43"/>
  <c r="A1923" i="43"/>
  <c r="A1924" i="43"/>
  <c r="A1925" i="43"/>
  <c r="A1926" i="43"/>
  <c r="A1927" i="43"/>
  <c r="A1928" i="43"/>
  <c r="A1929" i="43"/>
  <c r="A1930" i="43"/>
  <c r="A1931" i="43"/>
  <c r="A1932" i="43"/>
  <c r="A1933" i="43"/>
  <c r="A1934" i="43"/>
  <c r="A1935" i="43"/>
  <c r="A1936" i="43"/>
  <c r="A1937" i="43"/>
  <c r="A1938" i="43"/>
  <c r="A1939" i="43"/>
  <c r="A1940" i="43"/>
  <c r="A1941" i="43"/>
  <c r="A1942" i="43"/>
  <c r="A1943" i="43"/>
  <c r="A1944" i="43"/>
  <c r="A1945" i="43"/>
  <c r="A1946" i="43"/>
  <c r="A1947" i="43"/>
  <c r="A1948" i="43"/>
  <c r="A1949" i="43"/>
  <c r="A1950" i="43"/>
  <c r="A1951" i="43"/>
  <c r="A1952" i="43"/>
  <c r="A1953" i="43"/>
  <c r="A1954" i="43"/>
  <c r="A1955" i="43"/>
  <c r="A1956" i="43"/>
  <c r="A1957" i="43"/>
  <c r="A1958" i="43"/>
  <c r="A1959" i="43"/>
  <c r="A1960" i="43"/>
  <c r="A1961" i="43"/>
  <c r="A1962" i="43"/>
  <c r="A1963" i="43"/>
  <c r="A1964" i="43"/>
  <c r="A1965" i="43"/>
  <c r="A1966" i="43"/>
  <c r="A1967" i="43"/>
  <c r="A1968" i="43"/>
  <c r="A1969" i="43"/>
  <c r="A1970" i="43"/>
  <c r="A1971" i="43"/>
  <c r="A1972" i="43"/>
  <c r="A1973" i="43"/>
  <c r="A1974" i="43"/>
  <c r="A1975" i="43"/>
  <c r="A1976" i="43"/>
  <c r="A1977" i="43"/>
  <c r="A1978" i="43"/>
  <c r="A1979" i="43"/>
  <c r="A1980" i="43"/>
  <c r="A1981" i="43"/>
  <c r="A1982" i="43"/>
  <c r="A1983" i="43"/>
  <c r="A1984" i="43"/>
  <c r="A1985" i="43"/>
  <c r="A1986" i="43"/>
  <c r="A1987" i="43"/>
  <c r="A1988" i="43"/>
  <c r="A1989" i="43"/>
  <c r="A1990" i="43"/>
  <c r="A1991" i="43"/>
  <c r="A1992" i="43"/>
  <c r="A1993" i="43"/>
  <c r="A1994" i="43"/>
  <c r="A1995" i="43"/>
  <c r="A1996" i="43"/>
  <c r="A1997" i="43"/>
  <c r="A1998" i="43"/>
  <c r="A1999" i="43"/>
  <c r="A2000" i="43"/>
  <c r="A2001" i="43"/>
  <c r="A2002" i="43"/>
  <c r="A2003" i="43"/>
  <c r="A2004" i="43"/>
  <c r="A2005" i="43"/>
  <c r="A2006" i="43"/>
  <c r="A2007" i="43"/>
  <c r="A2008" i="43"/>
  <c r="A2009" i="43"/>
  <c r="A2010" i="43"/>
  <c r="A2011" i="43"/>
  <c r="A2012" i="43"/>
  <c r="A2013" i="43"/>
  <c r="A2014" i="43"/>
  <c r="A2015" i="43"/>
  <c r="A2016" i="43"/>
  <c r="A2017" i="43"/>
  <c r="A2018" i="43"/>
  <c r="A2019" i="43"/>
  <c r="A2020" i="43"/>
  <c r="A2021" i="43"/>
  <c r="A2022" i="43"/>
  <c r="A2023" i="43"/>
  <c r="A2024" i="43"/>
  <c r="A2025" i="43"/>
  <c r="A2026" i="43"/>
  <c r="A2027" i="43"/>
  <c r="A2028" i="43"/>
  <c r="A2029" i="43"/>
  <c r="A2030" i="43"/>
  <c r="A2031" i="43"/>
  <c r="A2032" i="43"/>
  <c r="A2033" i="43"/>
  <c r="A2034" i="43"/>
  <c r="A2035" i="43"/>
  <c r="A2036" i="43"/>
  <c r="A2037" i="43"/>
  <c r="A2038" i="43"/>
  <c r="A2039" i="43"/>
  <c r="A2040" i="43"/>
  <c r="A2041" i="43"/>
  <c r="A2042" i="43"/>
  <c r="A2043" i="43"/>
  <c r="A2044" i="43"/>
  <c r="A2045" i="43"/>
  <c r="A2046" i="43"/>
  <c r="A2047" i="43"/>
  <c r="A2048" i="43"/>
  <c r="A2049" i="43"/>
  <c r="A2050" i="43"/>
  <c r="A2051" i="43"/>
  <c r="A2052" i="43"/>
  <c r="A2053" i="43"/>
  <c r="A2054" i="43"/>
  <c r="A2055" i="43"/>
  <c r="A2056" i="43"/>
  <c r="A2057" i="43"/>
  <c r="A2058" i="43"/>
  <c r="A2059" i="43"/>
  <c r="A2060" i="43"/>
  <c r="A2061" i="43"/>
  <c r="A2062" i="43"/>
  <c r="A2063" i="43"/>
  <c r="A2064" i="43"/>
  <c r="A2065" i="43"/>
  <c r="A2066" i="43"/>
  <c r="A2067" i="43"/>
  <c r="A2068" i="43"/>
  <c r="A2069" i="43"/>
  <c r="A2070" i="43"/>
  <c r="A2071" i="43"/>
  <c r="A2072" i="43"/>
  <c r="A2073" i="43"/>
  <c r="A2074" i="43"/>
  <c r="A2075" i="43"/>
  <c r="A2076" i="43"/>
  <c r="A2077" i="43"/>
  <c r="A2078" i="43"/>
  <c r="A2079" i="43"/>
  <c r="A2080" i="43"/>
  <c r="A2081" i="43"/>
  <c r="A2082" i="43"/>
  <c r="A2083" i="43"/>
  <c r="A2084" i="43"/>
  <c r="A2085" i="43"/>
  <c r="A2086" i="43"/>
  <c r="A2087" i="43"/>
  <c r="A2088" i="43"/>
  <c r="A2089" i="43"/>
  <c r="A2090" i="43"/>
  <c r="A2091" i="43"/>
  <c r="A2092" i="43"/>
  <c r="A2093" i="43"/>
  <c r="A2094" i="43"/>
  <c r="A2095" i="43"/>
  <c r="A2096" i="43"/>
  <c r="A2097" i="43"/>
  <c r="A2098" i="43"/>
  <c r="A2099" i="43"/>
  <c r="A2100" i="43"/>
  <c r="A2101" i="43"/>
  <c r="A2102" i="43"/>
  <c r="A2103" i="43"/>
  <c r="A2104" i="43"/>
  <c r="A2105" i="43"/>
  <c r="A2106" i="43"/>
  <c r="A2107" i="43"/>
  <c r="A2108" i="43"/>
  <c r="A2109" i="43"/>
  <c r="A2110" i="43"/>
  <c r="A2111" i="43"/>
  <c r="A2112" i="43"/>
  <c r="A2113" i="43"/>
  <c r="A2114" i="43"/>
  <c r="A2115" i="43"/>
  <c r="A2116" i="43"/>
  <c r="A2117" i="43"/>
  <c r="A2118" i="43"/>
  <c r="A2119" i="43"/>
  <c r="A2120" i="43"/>
  <c r="A2121" i="43"/>
  <c r="A2122" i="43"/>
  <c r="A2123" i="43"/>
  <c r="A2124" i="43"/>
  <c r="A2125" i="43"/>
  <c r="A2126" i="43"/>
  <c r="A2127" i="43"/>
  <c r="A2128" i="43"/>
  <c r="A2129" i="43"/>
  <c r="A2130" i="43"/>
  <c r="A2131" i="43"/>
  <c r="A2132" i="43"/>
  <c r="A2133" i="43"/>
  <c r="A2134" i="43"/>
  <c r="A2135" i="43"/>
  <c r="A2136" i="43"/>
  <c r="A2137" i="43"/>
  <c r="A2138" i="43"/>
  <c r="A2139" i="43"/>
  <c r="A2140" i="43"/>
  <c r="A2141" i="43"/>
  <c r="A2142" i="43"/>
  <c r="A2143" i="43"/>
  <c r="A2144" i="43"/>
  <c r="A2145" i="43"/>
  <c r="A2146" i="43"/>
  <c r="A2147" i="43"/>
  <c r="A2148" i="43"/>
  <c r="A2149" i="43"/>
  <c r="A2150" i="43"/>
  <c r="A2151" i="43"/>
  <c r="A2152" i="43"/>
  <c r="A2153" i="43"/>
  <c r="A2154" i="43"/>
  <c r="A2155" i="43"/>
  <c r="A2156" i="43"/>
  <c r="A2157" i="43"/>
  <c r="A2158" i="43"/>
  <c r="A2159" i="43"/>
  <c r="A2160" i="43"/>
  <c r="A2161" i="43"/>
  <c r="A2162" i="43"/>
  <c r="A2163" i="43"/>
  <c r="A2164" i="43"/>
  <c r="A2165" i="43"/>
  <c r="A2166" i="43"/>
  <c r="A2167" i="43"/>
  <c r="A2168" i="43"/>
  <c r="A2169" i="43"/>
  <c r="A2170" i="43"/>
  <c r="A2171" i="43"/>
  <c r="A2172" i="43"/>
  <c r="A2173" i="43"/>
  <c r="A2174" i="43"/>
  <c r="A2175" i="43"/>
  <c r="A2176" i="43"/>
  <c r="A2177" i="43"/>
  <c r="A2178" i="43"/>
  <c r="A2179" i="43"/>
  <c r="A2180" i="43"/>
  <c r="A2181" i="43"/>
  <c r="A2182" i="43"/>
  <c r="A2183" i="43"/>
  <c r="A2184" i="43"/>
  <c r="A2185" i="43"/>
  <c r="A2186" i="43"/>
  <c r="A2187" i="43"/>
  <c r="A2188" i="43"/>
  <c r="A2189" i="43"/>
  <c r="A2190" i="43"/>
  <c r="A2191" i="43"/>
  <c r="A2192" i="43"/>
  <c r="A2193" i="43"/>
  <c r="A2194" i="43"/>
  <c r="A2195" i="43"/>
  <c r="A2196" i="43"/>
  <c r="A2197" i="43"/>
  <c r="A2198" i="43"/>
  <c r="A2199" i="43"/>
  <c r="A2200" i="43"/>
  <c r="A2201" i="43"/>
  <c r="A2202" i="43"/>
  <c r="A2203" i="43"/>
  <c r="A2204" i="43"/>
  <c r="A2205" i="43"/>
  <c r="A2206" i="43"/>
  <c r="A2207" i="43"/>
  <c r="A2208" i="43"/>
  <c r="A2209" i="43"/>
  <c r="A2210" i="43"/>
  <c r="A2211" i="43"/>
  <c r="A2212" i="43"/>
  <c r="A2213" i="43"/>
  <c r="A2214" i="43"/>
  <c r="A2215" i="43"/>
  <c r="A2216" i="43"/>
  <c r="A2217" i="43"/>
  <c r="A2218" i="43"/>
  <c r="A2219" i="43"/>
  <c r="A2220" i="43"/>
  <c r="A2221" i="43"/>
  <c r="A2222" i="43"/>
  <c r="A2223" i="43"/>
  <c r="A2224" i="43"/>
  <c r="A2225" i="43"/>
  <c r="A2226" i="43"/>
  <c r="A2227" i="43"/>
  <c r="A2228" i="43"/>
  <c r="A2229" i="43"/>
  <c r="A2230" i="43"/>
  <c r="A2231" i="43"/>
  <c r="A2232" i="43"/>
  <c r="A2233" i="43"/>
  <c r="A2234" i="43"/>
  <c r="A2235" i="43"/>
  <c r="A2236" i="43"/>
  <c r="A2237" i="43"/>
  <c r="A2238" i="43"/>
  <c r="A2239" i="43"/>
  <c r="A2240" i="43"/>
  <c r="A2241" i="43"/>
  <c r="A2242" i="43"/>
  <c r="A2243" i="43"/>
  <c r="A2244" i="43"/>
  <c r="A2245" i="43"/>
  <c r="A2246" i="43"/>
  <c r="A2247" i="43"/>
  <c r="A2248" i="43"/>
  <c r="A2249" i="43"/>
  <c r="A2250" i="43"/>
  <c r="A2251" i="43"/>
  <c r="A2252" i="43"/>
  <c r="A2253" i="43"/>
  <c r="A2254" i="43"/>
  <c r="A2255" i="43"/>
  <c r="A2256" i="43"/>
  <c r="A2257" i="43"/>
  <c r="A2258" i="43"/>
  <c r="A2259" i="43"/>
  <c r="A2260" i="43"/>
  <c r="A2261" i="43"/>
  <c r="A2262" i="43"/>
  <c r="A2263" i="43"/>
  <c r="A2264" i="43"/>
  <c r="A2265" i="43"/>
  <c r="A2266" i="43"/>
  <c r="A2267" i="43"/>
  <c r="A2268" i="43"/>
  <c r="A2269" i="43"/>
  <c r="A2270" i="43"/>
  <c r="A2271" i="43"/>
  <c r="A2272" i="43"/>
  <c r="A2273" i="43"/>
  <c r="A2274" i="43"/>
  <c r="A2275" i="43"/>
  <c r="A2276" i="43"/>
  <c r="A2277" i="43"/>
  <c r="A2278" i="43"/>
  <c r="A2279" i="43"/>
  <c r="A2280" i="43"/>
  <c r="A2281" i="43"/>
  <c r="A2282" i="43"/>
  <c r="A2283" i="43"/>
  <c r="A2284" i="43"/>
  <c r="A2285" i="43"/>
  <c r="A2286" i="43"/>
  <c r="A2287" i="43"/>
  <c r="A2288" i="43"/>
  <c r="A2289" i="43"/>
  <c r="A2290" i="43"/>
  <c r="A2291" i="43"/>
  <c r="A2292" i="43"/>
  <c r="A2293" i="43"/>
  <c r="A2294" i="43"/>
  <c r="A2295" i="43"/>
  <c r="A2296" i="43"/>
  <c r="A2297" i="43"/>
  <c r="A2298" i="43"/>
  <c r="A2299" i="43"/>
  <c r="A2300" i="43"/>
  <c r="A2301" i="43"/>
  <c r="A2302" i="43"/>
  <c r="A2303" i="43"/>
  <c r="A2304" i="43"/>
  <c r="A2305" i="43"/>
  <c r="A2306" i="43"/>
  <c r="A2307" i="43"/>
  <c r="A2308" i="43"/>
  <c r="A2309" i="43"/>
  <c r="A2310" i="43"/>
  <c r="A2311" i="43"/>
  <c r="A2312" i="43"/>
  <c r="A2313" i="43"/>
  <c r="A2314" i="43"/>
  <c r="A2315" i="43"/>
  <c r="A2316" i="43"/>
  <c r="A2317" i="43"/>
  <c r="A2318" i="43"/>
  <c r="A2319" i="43"/>
  <c r="A2320" i="43"/>
  <c r="A2321" i="43"/>
  <c r="A2322" i="43"/>
  <c r="A2323" i="43"/>
  <c r="A2324" i="43"/>
  <c r="A2325" i="43"/>
  <c r="A2326" i="43"/>
  <c r="A2327" i="43"/>
  <c r="A2328" i="43"/>
  <c r="A2329" i="43"/>
  <c r="A2330" i="43"/>
  <c r="A2331" i="43"/>
  <c r="A2332" i="43"/>
  <c r="A2333" i="43"/>
  <c r="A2334" i="43"/>
  <c r="A2335" i="43"/>
  <c r="A2336" i="43"/>
  <c r="A2337" i="43"/>
  <c r="A2338" i="43"/>
  <c r="A2339" i="43"/>
  <c r="A2340" i="43"/>
  <c r="A2341" i="43"/>
  <c r="A2342" i="43"/>
  <c r="A2343" i="43"/>
  <c r="A2344" i="43"/>
  <c r="A2345" i="43"/>
  <c r="A2346" i="43"/>
  <c r="A2347" i="43"/>
  <c r="A2348" i="43"/>
  <c r="A2349" i="43"/>
  <c r="A2350" i="43"/>
  <c r="A2351" i="43"/>
  <c r="A2352" i="43"/>
  <c r="A2353" i="43"/>
  <c r="A2354" i="43"/>
  <c r="A2355" i="43"/>
  <c r="A2356" i="43"/>
  <c r="A2357" i="43"/>
  <c r="A2358" i="43"/>
  <c r="A2359" i="43"/>
  <c r="A2360" i="43"/>
  <c r="A2361" i="43"/>
  <c r="A2362" i="43"/>
  <c r="A2363" i="43"/>
  <c r="A2364" i="43"/>
  <c r="A2365" i="43"/>
  <c r="A2366" i="43"/>
  <c r="A2367" i="43"/>
  <c r="A2368" i="43"/>
  <c r="A2369" i="43"/>
  <c r="A2370" i="43"/>
  <c r="A2371" i="43"/>
  <c r="A2372" i="43"/>
  <c r="A2373" i="43"/>
  <c r="A2374" i="43"/>
  <c r="A2375" i="43"/>
  <c r="A2376" i="43"/>
  <c r="A2377" i="43"/>
  <c r="A2378" i="43"/>
  <c r="A2379" i="43"/>
  <c r="A2380" i="43"/>
  <c r="A2381" i="43"/>
  <c r="A2382" i="43"/>
  <c r="A2383" i="43"/>
  <c r="A2384" i="43"/>
  <c r="A2385" i="43"/>
  <c r="A2386" i="43"/>
  <c r="A2387" i="43"/>
  <c r="A2388" i="43"/>
  <c r="A2389" i="43"/>
  <c r="A2390" i="43"/>
  <c r="A2391" i="43"/>
  <c r="A2392" i="43"/>
  <c r="A2393" i="43"/>
  <c r="A2394" i="43"/>
  <c r="A2395" i="43"/>
  <c r="A2396" i="43"/>
  <c r="A2397" i="43"/>
  <c r="A2398" i="43"/>
  <c r="A2399" i="43"/>
  <c r="A2400" i="43"/>
  <c r="A2401" i="43"/>
  <c r="A2402" i="43"/>
  <c r="A2403" i="43"/>
  <c r="A2404" i="43"/>
  <c r="A2405" i="43"/>
  <c r="A2406" i="43"/>
  <c r="A2407" i="43"/>
  <c r="A2408" i="43"/>
  <c r="A2409" i="43"/>
  <c r="A2410" i="43"/>
  <c r="A2411" i="43"/>
  <c r="A2412" i="43"/>
  <c r="A2413" i="43"/>
  <c r="A2414" i="43"/>
  <c r="A2415" i="43"/>
  <c r="A2416" i="43"/>
  <c r="A2417" i="43"/>
  <c r="A2418" i="43"/>
  <c r="A2419" i="43"/>
  <c r="A2420" i="43"/>
  <c r="A2421" i="43"/>
  <c r="A2422" i="43"/>
  <c r="A2423" i="43"/>
  <c r="A2424" i="43"/>
  <c r="A2425" i="43"/>
  <c r="A2426" i="43"/>
  <c r="A2427" i="43"/>
  <c r="A2428" i="43"/>
  <c r="A2429" i="43"/>
  <c r="A2430" i="43"/>
  <c r="A2431" i="43"/>
  <c r="A2432" i="43"/>
  <c r="A2433" i="43"/>
  <c r="A2434" i="43"/>
  <c r="A2435" i="43"/>
  <c r="A2436" i="43"/>
  <c r="A2437" i="43"/>
  <c r="A2438" i="43"/>
  <c r="A2439" i="43"/>
  <c r="A2440" i="43"/>
  <c r="A2441" i="43"/>
  <c r="A2442" i="43"/>
  <c r="A2443" i="43"/>
  <c r="A2444" i="43"/>
  <c r="A2445" i="43"/>
  <c r="A2446" i="43"/>
  <c r="A2447" i="43"/>
  <c r="A2448" i="43"/>
  <c r="A2449" i="43"/>
  <c r="A2450" i="43"/>
  <c r="A2451" i="43"/>
  <c r="A2452" i="43"/>
  <c r="A2453" i="43"/>
  <c r="A2454" i="43"/>
  <c r="A2455" i="43"/>
  <c r="A2456" i="43"/>
  <c r="A2457" i="43"/>
  <c r="A2458" i="43"/>
  <c r="A2459" i="43"/>
  <c r="A2460" i="43"/>
  <c r="A2461" i="43"/>
  <c r="A2462" i="43"/>
  <c r="A2463" i="43"/>
  <c r="A2464" i="43"/>
  <c r="A2465" i="43"/>
  <c r="A2466" i="43"/>
  <c r="A2467" i="43"/>
  <c r="A2468" i="43"/>
  <c r="A2469" i="43"/>
  <c r="A2470" i="43"/>
  <c r="A2471" i="43"/>
  <c r="A2472" i="43"/>
  <c r="A2473" i="43"/>
  <c r="A2474" i="43"/>
  <c r="A2475" i="43"/>
  <c r="A2476" i="43"/>
  <c r="A2477" i="43"/>
  <c r="A2478" i="43"/>
  <c r="A2479" i="43"/>
  <c r="A2480" i="43"/>
  <c r="A2481" i="43"/>
  <c r="A2482" i="43"/>
  <c r="A2483" i="43"/>
  <c r="A2484" i="43"/>
  <c r="A2485" i="43"/>
  <c r="A2486" i="43"/>
  <c r="A2487" i="43"/>
  <c r="A2488" i="43"/>
  <c r="A2489" i="43"/>
  <c r="A2490" i="43"/>
  <c r="A2491" i="43"/>
  <c r="A2492" i="43"/>
  <c r="A2493" i="43"/>
  <c r="A2494" i="43"/>
  <c r="A2495" i="43"/>
  <c r="A2496" i="43"/>
  <c r="A2497" i="43"/>
  <c r="A2498" i="43"/>
  <c r="A2499" i="43"/>
  <c r="A2500" i="43"/>
  <c r="A2501" i="43"/>
  <c r="A2502" i="43"/>
  <c r="A2503" i="43"/>
  <c r="A2504" i="43"/>
  <c r="A2505" i="43"/>
  <c r="A2506" i="43"/>
  <c r="A2507" i="43"/>
  <c r="A2508" i="43"/>
  <c r="A2509" i="43"/>
  <c r="A2510" i="43"/>
  <c r="A2511" i="43"/>
  <c r="A2512" i="43"/>
  <c r="A2513" i="43"/>
  <c r="A2514" i="43"/>
  <c r="A2515" i="43"/>
  <c r="A2516" i="43"/>
  <c r="A2517" i="43"/>
  <c r="A2518" i="43"/>
  <c r="A2519" i="43"/>
  <c r="A2520" i="43"/>
  <c r="A2521" i="43"/>
  <c r="A2522" i="43"/>
  <c r="A2523" i="43"/>
  <c r="A2524" i="43"/>
  <c r="A2525" i="43"/>
  <c r="A2526" i="43"/>
  <c r="A2527" i="43"/>
  <c r="A2528" i="43"/>
  <c r="A2529" i="43"/>
  <c r="A2530" i="43"/>
  <c r="A2531" i="43"/>
  <c r="A2532" i="43"/>
  <c r="A2533" i="43"/>
  <c r="A2534" i="43"/>
  <c r="A2535" i="43"/>
  <c r="A2536" i="43"/>
  <c r="A2537" i="43"/>
  <c r="A2538" i="43"/>
  <c r="A2539" i="43"/>
  <c r="A2540" i="43"/>
  <c r="A2541" i="43"/>
  <c r="A2542" i="43"/>
  <c r="A2543" i="43"/>
  <c r="A2544" i="43"/>
  <c r="A2545" i="43"/>
  <c r="A2546" i="43"/>
  <c r="A2547" i="43"/>
  <c r="A2548" i="43"/>
  <c r="A2549" i="43"/>
  <c r="A2550" i="43"/>
  <c r="A2551" i="43"/>
  <c r="A2552" i="43"/>
  <c r="A2553" i="43"/>
  <c r="A2554" i="43"/>
  <c r="A2555" i="43"/>
  <c r="A2556" i="43"/>
  <c r="A2557" i="43"/>
  <c r="A2558" i="43"/>
  <c r="A2559" i="43"/>
  <c r="A2560" i="43"/>
  <c r="A2561" i="43"/>
  <c r="A2562" i="43"/>
  <c r="A2563" i="43"/>
  <c r="A2564" i="43"/>
  <c r="A2565" i="43"/>
  <c r="A2566" i="43"/>
  <c r="A2567" i="43"/>
  <c r="A2568" i="43"/>
  <c r="A2569" i="43"/>
  <c r="A2570" i="43"/>
  <c r="A2571" i="43"/>
  <c r="A2572" i="43"/>
  <c r="A2573" i="43"/>
  <c r="A2574" i="43"/>
  <c r="A2575" i="43"/>
  <c r="A2576" i="43"/>
  <c r="A2577" i="43"/>
  <c r="A2578" i="43"/>
  <c r="A2579" i="43"/>
  <c r="A2580" i="43"/>
  <c r="A2581" i="43"/>
  <c r="A2582" i="43"/>
  <c r="A2583" i="43"/>
  <c r="A2584" i="43"/>
  <c r="A2585" i="43"/>
  <c r="A2586" i="43"/>
  <c r="A2587" i="43"/>
  <c r="A2588" i="43"/>
  <c r="A2589" i="43"/>
  <c r="A2590" i="43"/>
  <c r="A2591" i="43"/>
  <c r="A2592" i="43"/>
  <c r="A2593" i="43"/>
  <c r="A2594" i="43"/>
  <c r="A2595" i="43"/>
  <c r="A2596" i="43"/>
  <c r="A2597" i="43"/>
  <c r="A2598" i="43"/>
  <c r="A2599" i="43"/>
  <c r="A2600" i="43"/>
  <c r="A2601" i="43"/>
  <c r="A2602" i="43"/>
  <c r="A2603" i="43"/>
  <c r="A2604" i="43"/>
  <c r="A2605" i="43"/>
  <c r="A2606" i="43"/>
  <c r="A2607" i="43"/>
  <c r="A2608" i="43"/>
  <c r="A2609" i="43"/>
  <c r="A2610" i="43"/>
  <c r="A2611" i="43"/>
  <c r="A2612" i="43"/>
  <c r="A2613" i="43"/>
  <c r="A2614" i="43"/>
  <c r="A2615" i="43"/>
  <c r="A2616" i="43"/>
  <c r="A2617" i="43"/>
  <c r="A2618" i="43"/>
  <c r="A2619" i="43"/>
  <c r="A2620" i="43"/>
  <c r="A2621" i="43"/>
  <c r="A2622" i="43"/>
  <c r="A2623" i="43"/>
  <c r="A2624" i="43"/>
  <c r="A2625" i="43"/>
  <c r="A2626" i="43"/>
  <c r="A2627" i="43"/>
  <c r="A2628" i="43"/>
  <c r="A2629" i="43"/>
  <c r="A2630" i="43"/>
  <c r="A2631" i="43"/>
  <c r="A2632" i="43"/>
  <c r="A2633" i="43"/>
  <c r="A2634" i="43"/>
  <c r="A2635" i="43"/>
  <c r="A2636" i="43"/>
  <c r="A2637" i="43"/>
  <c r="A2638" i="43"/>
  <c r="A2639" i="43"/>
  <c r="A2640" i="43"/>
  <c r="A2641" i="43"/>
  <c r="A2642" i="43"/>
  <c r="A2643" i="43"/>
  <c r="A2644" i="43"/>
  <c r="A2645" i="43"/>
  <c r="A2646" i="43"/>
  <c r="A2647" i="43"/>
  <c r="A2648" i="43"/>
  <c r="A2649" i="43"/>
  <c r="A2650" i="43"/>
  <c r="A2651" i="43"/>
  <c r="A2652" i="43"/>
  <c r="A2653" i="43"/>
  <c r="A2654" i="43"/>
  <c r="A2655" i="43"/>
  <c r="A2656" i="43"/>
  <c r="A2657" i="43"/>
  <c r="A2658" i="43"/>
  <c r="A2659" i="43"/>
  <c r="A2660" i="43"/>
  <c r="A2661" i="43"/>
  <c r="A2662" i="43"/>
  <c r="A2663" i="43"/>
  <c r="A2664" i="43"/>
  <c r="A2665" i="43"/>
  <c r="A2666" i="43"/>
  <c r="A2667" i="43"/>
  <c r="A2668" i="43"/>
  <c r="A2669" i="43"/>
  <c r="A2670" i="43"/>
  <c r="A2671" i="43"/>
  <c r="A2672" i="43"/>
  <c r="A2673" i="43"/>
  <c r="A2674" i="43"/>
  <c r="A2675" i="43"/>
  <c r="A2676" i="43"/>
  <c r="A2677" i="43"/>
  <c r="A2678" i="43"/>
  <c r="A2679" i="43"/>
  <c r="A2680" i="43"/>
  <c r="A2681" i="43"/>
  <c r="A2682" i="43"/>
  <c r="A2683" i="43"/>
  <c r="A2684" i="43"/>
  <c r="A2685" i="43"/>
  <c r="A2686" i="43"/>
  <c r="A2687" i="43"/>
  <c r="A2688" i="43"/>
  <c r="A2689" i="43"/>
  <c r="A2690" i="43"/>
  <c r="A2691" i="43"/>
  <c r="A2692" i="43"/>
  <c r="A2693" i="43"/>
  <c r="A2694" i="43"/>
  <c r="A2695" i="43"/>
  <c r="A2696" i="43"/>
  <c r="A2697" i="43"/>
  <c r="A2698" i="43"/>
  <c r="A2699" i="43"/>
  <c r="A2700" i="43"/>
  <c r="A2701" i="43"/>
  <c r="A2702" i="43"/>
  <c r="A2703" i="43"/>
  <c r="A2704" i="43"/>
  <c r="A2705" i="43"/>
  <c r="A2706" i="43"/>
  <c r="A2707" i="43"/>
  <c r="A2708" i="43"/>
  <c r="A2709" i="43"/>
  <c r="A2710" i="43"/>
  <c r="A2711" i="43"/>
  <c r="A2712" i="43"/>
  <c r="A2713" i="43"/>
  <c r="A2714" i="43"/>
  <c r="A2715" i="43"/>
  <c r="A2716" i="43"/>
  <c r="A2717" i="43"/>
  <c r="A2718" i="43"/>
  <c r="A2719" i="43"/>
  <c r="A2720" i="43"/>
  <c r="A2721" i="43"/>
  <c r="A2722" i="43"/>
  <c r="A2723" i="43"/>
  <c r="A2724" i="43"/>
  <c r="A2725" i="43"/>
  <c r="A2726" i="43"/>
  <c r="A2727" i="43"/>
  <c r="A2728" i="43"/>
  <c r="A2729" i="43"/>
  <c r="A2730" i="43"/>
  <c r="A2731" i="43"/>
  <c r="A2732" i="43"/>
  <c r="A2733" i="43"/>
  <c r="A2734" i="43"/>
  <c r="A2735" i="43"/>
  <c r="A2736" i="43"/>
  <c r="A2737" i="43"/>
  <c r="A2738" i="43"/>
  <c r="A2739" i="43"/>
  <c r="A2740" i="43"/>
  <c r="A2741" i="43"/>
  <c r="A2742" i="43"/>
  <c r="A2743" i="43"/>
  <c r="A2744" i="43"/>
  <c r="A2745" i="43"/>
  <c r="A2746" i="43"/>
  <c r="A2747" i="43"/>
  <c r="A2748" i="43"/>
  <c r="A2749" i="43"/>
  <c r="A2750" i="43"/>
  <c r="A2751" i="43"/>
  <c r="A2752" i="43"/>
  <c r="A2753" i="43"/>
  <c r="A2754" i="43"/>
  <c r="A2755" i="43"/>
  <c r="A2756" i="43"/>
  <c r="A2757" i="43"/>
  <c r="A2758" i="43"/>
  <c r="A2759" i="43"/>
  <c r="A2760" i="43"/>
  <c r="A2761" i="43"/>
  <c r="A2762" i="43"/>
  <c r="A2763" i="43"/>
  <c r="A2764" i="43"/>
  <c r="A2765" i="43"/>
  <c r="A2766" i="43"/>
  <c r="A2767" i="43"/>
  <c r="A2768" i="43"/>
  <c r="A2769" i="43"/>
  <c r="A2770" i="43"/>
  <c r="A2771" i="43"/>
  <c r="A2772" i="43"/>
  <c r="A2773" i="43"/>
  <c r="A2774" i="43"/>
  <c r="A2775" i="43"/>
  <c r="A2776" i="43"/>
  <c r="A2777" i="43"/>
  <c r="A2778" i="43"/>
  <c r="A2779" i="43"/>
  <c r="A2780" i="43"/>
  <c r="A2781" i="43"/>
  <c r="A2782" i="43"/>
  <c r="A2783" i="43"/>
  <c r="A2784" i="43"/>
  <c r="A2785" i="43"/>
  <c r="A2786" i="43"/>
  <c r="A2787" i="43"/>
  <c r="A2788" i="43"/>
  <c r="A2789" i="43"/>
  <c r="A2790" i="43"/>
  <c r="A2791" i="43"/>
  <c r="A2792" i="43"/>
  <c r="A2793" i="43"/>
  <c r="A2794" i="43"/>
  <c r="A2795" i="43"/>
  <c r="A2796" i="43"/>
  <c r="A2797" i="43"/>
  <c r="A2798" i="43"/>
  <c r="A2799" i="43"/>
  <c r="A2800" i="43"/>
  <c r="A2801" i="43"/>
  <c r="A2802" i="43"/>
  <c r="A2803" i="43"/>
  <c r="A2804" i="43"/>
  <c r="A2805" i="43"/>
  <c r="A2806" i="43"/>
  <c r="A2807" i="43"/>
  <c r="A2808" i="43"/>
  <c r="A2809" i="43"/>
  <c r="A2810" i="43"/>
  <c r="A2811" i="43"/>
  <c r="A2812" i="43"/>
  <c r="A2813" i="43"/>
  <c r="A2814" i="43"/>
  <c r="A2815" i="43"/>
  <c r="A2816" i="43"/>
  <c r="A2817" i="43"/>
  <c r="A2818" i="43"/>
  <c r="A2819" i="43"/>
  <c r="A2820" i="43"/>
  <c r="A2821" i="43"/>
  <c r="A2822" i="43"/>
  <c r="A2823" i="43"/>
  <c r="A2824" i="43"/>
  <c r="A2825" i="43"/>
  <c r="A2826" i="43"/>
  <c r="A2827" i="43"/>
  <c r="A2828" i="43"/>
  <c r="A2829" i="43"/>
  <c r="A2830" i="43"/>
  <c r="A2831" i="43"/>
  <c r="A2832" i="43"/>
  <c r="A2833" i="43"/>
  <c r="A2834" i="43"/>
  <c r="A2835" i="43"/>
  <c r="A2836" i="43"/>
  <c r="A2837" i="43"/>
  <c r="A2838" i="43"/>
  <c r="A2839" i="43"/>
  <c r="A2840" i="43"/>
  <c r="A2841" i="43"/>
  <c r="A2842" i="43"/>
  <c r="A2843" i="43"/>
  <c r="A2844" i="43"/>
  <c r="A2845" i="43"/>
  <c r="A2846" i="43"/>
  <c r="A2847" i="43"/>
  <c r="A2848" i="43"/>
  <c r="A2849" i="43"/>
  <c r="A2850" i="43"/>
  <c r="A2851" i="43"/>
  <c r="A2852" i="43"/>
  <c r="A2853" i="43"/>
  <c r="A2854" i="43"/>
  <c r="A2855" i="43"/>
  <c r="A2856" i="43"/>
  <c r="A2857" i="43"/>
  <c r="H2" i="42"/>
  <c r="H3" i="42"/>
  <c r="H4" i="42"/>
  <c r="H5" i="42"/>
  <c r="H6" i="42"/>
  <c r="H7" i="42"/>
  <c r="H8" i="42"/>
  <c r="H9" i="42"/>
  <c r="H10" i="42"/>
  <c r="H11" i="42"/>
  <c r="H12" i="42"/>
  <c r="H13" i="42"/>
  <c r="H14" i="42"/>
  <c r="H15" i="42"/>
  <c r="H16" i="42"/>
  <c r="H17" i="42"/>
  <c r="H18" i="42"/>
  <c r="H19" i="42"/>
  <c r="H20" i="42"/>
  <c r="H21" i="42"/>
  <c r="H22" i="42"/>
  <c r="H23" i="42"/>
  <c r="H24" i="42"/>
  <c r="H25" i="42"/>
  <c r="H26" i="42"/>
  <c r="H27" i="42"/>
  <c r="H28" i="42"/>
  <c r="H29" i="42"/>
  <c r="H30" i="42"/>
  <c r="H31" i="42"/>
  <c r="H32" i="42"/>
  <c r="H33" i="42"/>
  <c r="H34" i="42"/>
  <c r="H35" i="42"/>
  <c r="H36" i="42"/>
  <c r="H37" i="42"/>
  <c r="H38" i="42"/>
  <c r="H39" i="42"/>
  <c r="H40" i="42"/>
  <c r="H41" i="42"/>
  <c r="H42" i="42"/>
  <c r="H43" i="42"/>
  <c r="H44" i="42"/>
  <c r="H45" i="42"/>
  <c r="H46" i="42"/>
  <c r="H47" i="42"/>
  <c r="H48" i="42"/>
  <c r="H49" i="42"/>
  <c r="H50" i="42"/>
  <c r="H51" i="42"/>
  <c r="H52" i="42"/>
  <c r="H53" i="42"/>
  <c r="H54" i="42"/>
  <c r="H55" i="42"/>
  <c r="H56" i="42"/>
  <c r="H57" i="42"/>
  <c r="H58" i="42"/>
  <c r="H59" i="42"/>
  <c r="H60" i="42"/>
  <c r="H61" i="42"/>
  <c r="H62" i="42"/>
  <c r="H63" i="42"/>
  <c r="H64" i="42"/>
  <c r="H65" i="42"/>
  <c r="H66" i="42"/>
  <c r="H67" i="42"/>
  <c r="H68" i="42"/>
  <c r="H69" i="42"/>
  <c r="H70" i="42"/>
  <c r="H71" i="42"/>
  <c r="H72" i="42"/>
  <c r="H73" i="42"/>
  <c r="H74" i="42"/>
  <c r="H75" i="42"/>
  <c r="H76" i="42"/>
  <c r="H77" i="42"/>
  <c r="H78" i="42"/>
  <c r="H79" i="42"/>
  <c r="H80" i="42"/>
  <c r="H81" i="42"/>
  <c r="H82" i="42"/>
  <c r="H83" i="42"/>
  <c r="H84" i="42"/>
  <c r="H85" i="42"/>
  <c r="H86" i="42"/>
  <c r="H87" i="42"/>
  <c r="H88" i="42"/>
  <c r="H89" i="42"/>
  <c r="H90" i="42"/>
  <c r="H91" i="42"/>
  <c r="H92" i="42"/>
  <c r="H93" i="42"/>
  <c r="H94" i="42"/>
  <c r="H95" i="42"/>
  <c r="H96" i="42"/>
  <c r="H97" i="42"/>
  <c r="H98" i="42"/>
  <c r="H99" i="42"/>
  <c r="H100" i="42"/>
  <c r="H101" i="42"/>
  <c r="H102" i="42"/>
  <c r="H103" i="42"/>
  <c r="H104" i="42"/>
  <c r="H105" i="42"/>
  <c r="H106" i="42"/>
  <c r="H107" i="42"/>
  <c r="H108" i="42"/>
  <c r="H109" i="42"/>
  <c r="H110" i="42"/>
  <c r="H111" i="42"/>
  <c r="H112" i="42"/>
  <c r="H113" i="42"/>
  <c r="H114" i="42"/>
  <c r="H115" i="42"/>
  <c r="H116" i="42"/>
  <c r="H117" i="42"/>
  <c r="H118" i="42"/>
  <c r="H119" i="42"/>
  <c r="H120" i="42"/>
  <c r="H121" i="42"/>
  <c r="H122" i="42"/>
  <c r="H123" i="42"/>
  <c r="H124" i="42"/>
  <c r="H125" i="42"/>
  <c r="H126" i="42"/>
  <c r="H127" i="42"/>
  <c r="H128" i="42"/>
  <c r="H129" i="42"/>
  <c r="H130" i="42"/>
  <c r="H131" i="42"/>
  <c r="H132" i="42"/>
  <c r="H133" i="42"/>
  <c r="H134" i="42"/>
  <c r="H135" i="42"/>
  <c r="H136" i="42"/>
  <c r="H137" i="42"/>
  <c r="H138" i="42"/>
  <c r="H139" i="42"/>
  <c r="H140" i="42"/>
  <c r="H141" i="42"/>
  <c r="H142" i="42"/>
  <c r="H143" i="42"/>
  <c r="H144" i="42"/>
  <c r="H145" i="42"/>
  <c r="H146" i="42"/>
  <c r="H147" i="42"/>
  <c r="H148" i="42"/>
  <c r="H149" i="42"/>
  <c r="H150" i="42"/>
  <c r="H151" i="42"/>
  <c r="H152" i="42"/>
  <c r="H153" i="42"/>
  <c r="H154" i="42"/>
  <c r="H155" i="42"/>
  <c r="H156" i="42"/>
  <c r="H157" i="42"/>
  <c r="H158" i="42"/>
  <c r="H159" i="42"/>
  <c r="H160" i="42"/>
  <c r="H161" i="42"/>
  <c r="H162" i="42"/>
  <c r="H163" i="42"/>
  <c r="H164" i="42"/>
  <c r="H165" i="42"/>
  <c r="H166" i="42"/>
  <c r="H167" i="42"/>
  <c r="H168" i="42"/>
  <c r="H169" i="42"/>
  <c r="H170" i="42"/>
  <c r="H171" i="42"/>
  <c r="H172" i="42"/>
  <c r="H173" i="42"/>
  <c r="H174" i="42"/>
  <c r="H175" i="42"/>
  <c r="H176" i="42"/>
  <c r="H177" i="42"/>
  <c r="H178" i="42"/>
  <c r="H179" i="42"/>
  <c r="H180" i="42"/>
  <c r="H181" i="42"/>
  <c r="H182" i="42"/>
  <c r="H183" i="42"/>
  <c r="H184" i="42"/>
  <c r="H185" i="42"/>
  <c r="H186" i="42"/>
  <c r="H187" i="42"/>
  <c r="H188" i="42"/>
  <c r="H189" i="42"/>
  <c r="H190" i="42"/>
  <c r="H191" i="42"/>
  <c r="H192" i="42"/>
  <c r="H193" i="42"/>
  <c r="H194" i="42"/>
  <c r="H195" i="42"/>
  <c r="H196" i="42"/>
  <c r="H197" i="42"/>
  <c r="H198" i="42"/>
  <c r="H199" i="42"/>
  <c r="H200" i="42"/>
  <c r="H201" i="42"/>
  <c r="H202" i="42"/>
  <c r="H203" i="42"/>
  <c r="H204" i="42"/>
  <c r="H205" i="42"/>
  <c r="H206" i="42"/>
  <c r="H207" i="42"/>
  <c r="H208" i="42"/>
  <c r="H209" i="42"/>
  <c r="H210" i="42"/>
  <c r="H211" i="42"/>
  <c r="H212" i="42"/>
  <c r="H213" i="42"/>
  <c r="H214" i="42"/>
  <c r="H215" i="42"/>
  <c r="H216" i="42"/>
  <c r="H217" i="42"/>
  <c r="H218" i="42"/>
  <c r="H219" i="42"/>
  <c r="H220" i="42"/>
  <c r="H221" i="42"/>
  <c r="H222" i="42"/>
  <c r="H223" i="42"/>
  <c r="H224" i="42"/>
  <c r="H225" i="42"/>
  <c r="H226" i="42"/>
  <c r="H227" i="42"/>
  <c r="H228" i="42"/>
  <c r="H229" i="42"/>
  <c r="H230" i="42"/>
  <c r="H231" i="42"/>
  <c r="H232" i="42"/>
  <c r="H233" i="42"/>
  <c r="H234" i="42"/>
  <c r="H235" i="42"/>
  <c r="H236" i="42"/>
  <c r="H237" i="42"/>
  <c r="H238" i="42"/>
  <c r="H239" i="42"/>
  <c r="H240" i="42"/>
  <c r="H241" i="42"/>
  <c r="H242" i="42"/>
  <c r="H243" i="42"/>
  <c r="H244" i="42"/>
  <c r="H245" i="42"/>
  <c r="H246" i="42"/>
  <c r="H247" i="42"/>
  <c r="H248" i="42"/>
  <c r="H249" i="42"/>
  <c r="H250" i="42"/>
  <c r="H251" i="42"/>
  <c r="H252" i="42"/>
  <c r="H253" i="42"/>
  <c r="H254" i="42"/>
  <c r="H255" i="42"/>
  <c r="H256" i="42"/>
  <c r="H257" i="42"/>
  <c r="H258" i="42"/>
  <c r="H259" i="42"/>
  <c r="H260" i="42"/>
  <c r="H261" i="42"/>
  <c r="H262" i="42"/>
  <c r="H263" i="42"/>
  <c r="H264" i="42"/>
  <c r="H265" i="42"/>
  <c r="H266" i="42"/>
  <c r="H267" i="42"/>
  <c r="H268" i="42"/>
  <c r="H269" i="42"/>
  <c r="H270" i="42"/>
  <c r="H271" i="42"/>
  <c r="H272" i="42"/>
  <c r="H273" i="42"/>
  <c r="H274" i="42"/>
  <c r="H275" i="42"/>
  <c r="H276" i="42"/>
  <c r="H277" i="42"/>
  <c r="H278" i="42"/>
  <c r="H279" i="42"/>
  <c r="H280" i="42"/>
  <c r="H281" i="42"/>
  <c r="H282" i="42"/>
  <c r="H283" i="42"/>
  <c r="H284" i="42"/>
  <c r="H285" i="42"/>
  <c r="H286" i="42"/>
  <c r="H287" i="42"/>
  <c r="H288" i="42"/>
  <c r="H289" i="42"/>
  <c r="H290" i="42"/>
  <c r="H291" i="42"/>
  <c r="H292" i="42"/>
  <c r="H293" i="42"/>
  <c r="H294" i="42"/>
  <c r="H295" i="42"/>
  <c r="H296" i="42"/>
  <c r="H297" i="42"/>
  <c r="H298" i="42"/>
  <c r="H299" i="42"/>
  <c r="H300" i="42"/>
  <c r="H301" i="42"/>
  <c r="H302" i="42"/>
  <c r="H303" i="42"/>
  <c r="H304" i="42"/>
  <c r="H305" i="42"/>
  <c r="H306" i="42"/>
  <c r="H307" i="42"/>
  <c r="H308" i="42"/>
  <c r="H309" i="42"/>
  <c r="H310" i="42"/>
  <c r="H311" i="42"/>
  <c r="H312" i="42"/>
  <c r="H313" i="42"/>
  <c r="H314" i="42"/>
  <c r="H315" i="42"/>
  <c r="H316" i="42"/>
  <c r="H317" i="42"/>
  <c r="H318" i="42"/>
  <c r="H319" i="42"/>
  <c r="H320" i="42"/>
  <c r="H321" i="42"/>
  <c r="H322" i="42"/>
  <c r="H323" i="42"/>
  <c r="H324" i="42"/>
  <c r="H325" i="42"/>
  <c r="H326" i="42"/>
  <c r="H327" i="42"/>
  <c r="H328" i="42"/>
  <c r="H329" i="42"/>
  <c r="H330" i="42"/>
  <c r="H331" i="42"/>
  <c r="H332" i="42"/>
  <c r="H333" i="42"/>
  <c r="H334" i="42"/>
  <c r="H335" i="42"/>
  <c r="H336" i="42"/>
  <c r="H337" i="42"/>
  <c r="H338" i="42"/>
  <c r="H339" i="42"/>
  <c r="H340" i="42"/>
  <c r="H341" i="42"/>
  <c r="H342" i="42"/>
  <c r="H343" i="42"/>
  <c r="H344" i="42"/>
  <c r="H345" i="42"/>
  <c r="H346" i="42"/>
  <c r="H347" i="42"/>
  <c r="H348" i="42"/>
  <c r="H349" i="42"/>
  <c r="H350" i="42"/>
  <c r="H351" i="42"/>
  <c r="H352" i="42"/>
  <c r="H353" i="42"/>
  <c r="H354" i="42"/>
  <c r="H355" i="42"/>
  <c r="H356" i="42"/>
  <c r="H357" i="42"/>
  <c r="H358" i="42"/>
  <c r="H359" i="42"/>
  <c r="H360" i="42"/>
  <c r="H361" i="42"/>
  <c r="H362" i="42"/>
  <c r="H363" i="42"/>
  <c r="H364" i="42"/>
  <c r="H365" i="42"/>
  <c r="H366" i="42"/>
  <c r="H367" i="42"/>
  <c r="H368" i="42"/>
  <c r="H369" i="42"/>
  <c r="H370" i="42"/>
  <c r="H371" i="42"/>
  <c r="H372" i="42"/>
  <c r="H373" i="42"/>
  <c r="H374" i="42"/>
  <c r="H375" i="42"/>
  <c r="H376" i="42"/>
  <c r="H377" i="42"/>
  <c r="H378" i="42"/>
  <c r="H379" i="42"/>
  <c r="H380" i="42"/>
  <c r="H381" i="42"/>
  <c r="H382" i="42"/>
  <c r="H383" i="42"/>
  <c r="H384" i="42"/>
  <c r="H385" i="42"/>
  <c r="H386" i="42"/>
  <c r="H387" i="42"/>
  <c r="H388" i="42"/>
  <c r="H389" i="42"/>
  <c r="H390" i="42"/>
  <c r="H391" i="42"/>
  <c r="H392" i="42"/>
  <c r="H393" i="42"/>
  <c r="H394" i="42"/>
  <c r="H395" i="42"/>
  <c r="H396" i="42"/>
  <c r="H397" i="42"/>
  <c r="H398" i="42"/>
  <c r="H399" i="42"/>
  <c r="H400" i="42"/>
  <c r="H401" i="42"/>
  <c r="H402" i="42"/>
  <c r="H403" i="42"/>
  <c r="H404" i="42"/>
  <c r="H405" i="42"/>
  <c r="H406" i="42"/>
  <c r="H407" i="42"/>
  <c r="H408" i="42"/>
  <c r="H409" i="42"/>
  <c r="H410" i="42"/>
  <c r="H411" i="42"/>
  <c r="H412" i="42"/>
  <c r="H413" i="42"/>
  <c r="H414" i="42"/>
  <c r="H415" i="42"/>
  <c r="H416" i="42"/>
  <c r="H417" i="42"/>
  <c r="H418" i="42"/>
  <c r="H419" i="42"/>
  <c r="H420" i="42"/>
  <c r="H421" i="42"/>
  <c r="H422" i="42"/>
  <c r="H423" i="42"/>
  <c r="H424" i="42"/>
  <c r="H425" i="42"/>
  <c r="H426" i="42"/>
  <c r="H427" i="42"/>
  <c r="H428" i="42"/>
  <c r="H429" i="42"/>
  <c r="H430" i="42"/>
  <c r="H431" i="42"/>
  <c r="H432" i="42"/>
  <c r="H433" i="42"/>
  <c r="H434" i="42"/>
  <c r="H435" i="42"/>
  <c r="H436" i="42"/>
  <c r="H437" i="42"/>
  <c r="H438" i="42"/>
  <c r="H439" i="42"/>
  <c r="H440" i="42"/>
  <c r="H441" i="42"/>
  <c r="H442" i="42"/>
  <c r="H443" i="42"/>
  <c r="H444" i="42"/>
  <c r="H445" i="42"/>
  <c r="H446" i="42"/>
  <c r="H447" i="42"/>
  <c r="H448" i="42"/>
  <c r="H449" i="42"/>
  <c r="H450" i="42"/>
  <c r="H451" i="42"/>
  <c r="H452" i="42"/>
  <c r="H453" i="42"/>
  <c r="H454" i="42"/>
  <c r="H455" i="42"/>
  <c r="H456" i="42"/>
  <c r="H457" i="42"/>
  <c r="H458" i="42"/>
  <c r="H459" i="42"/>
  <c r="H460" i="42"/>
  <c r="H461" i="42"/>
  <c r="H462" i="42"/>
  <c r="H463" i="42"/>
  <c r="H464" i="42"/>
  <c r="H465" i="42"/>
  <c r="H466" i="42"/>
  <c r="H467" i="42"/>
  <c r="H468" i="42"/>
  <c r="H469" i="42"/>
  <c r="H470" i="42"/>
  <c r="H471" i="42"/>
  <c r="H472" i="42"/>
  <c r="H473" i="42"/>
  <c r="H474" i="42"/>
  <c r="H475" i="42"/>
  <c r="H476" i="42"/>
  <c r="H477" i="42"/>
  <c r="H478" i="42"/>
  <c r="H479" i="42"/>
  <c r="H480" i="42"/>
  <c r="H481" i="42"/>
  <c r="H482" i="42"/>
  <c r="H483" i="42"/>
  <c r="H484" i="42"/>
  <c r="H485" i="42"/>
  <c r="H486" i="42"/>
  <c r="H487" i="42"/>
  <c r="H488" i="42"/>
  <c r="H489" i="42"/>
  <c r="H490" i="42"/>
  <c r="H491" i="42"/>
  <c r="H492" i="42"/>
  <c r="H493" i="42"/>
  <c r="H494" i="42"/>
  <c r="H495" i="42"/>
  <c r="H496" i="42"/>
  <c r="H497" i="42"/>
  <c r="H498" i="42"/>
  <c r="H499" i="42"/>
  <c r="H500" i="42"/>
  <c r="H501" i="42"/>
  <c r="H502" i="42"/>
  <c r="H503" i="42"/>
  <c r="H504" i="42"/>
  <c r="H505" i="42"/>
  <c r="H506" i="42"/>
  <c r="H507" i="42"/>
  <c r="H508" i="42"/>
  <c r="H509" i="42"/>
  <c r="H510" i="42"/>
  <c r="H511" i="42"/>
  <c r="H512" i="42"/>
  <c r="H513" i="42"/>
  <c r="H514" i="42"/>
  <c r="H515" i="42"/>
  <c r="H516" i="42"/>
  <c r="H517" i="42"/>
  <c r="H518" i="42"/>
  <c r="H519" i="42"/>
  <c r="H520" i="42"/>
  <c r="H521" i="42"/>
  <c r="H522" i="42"/>
  <c r="H523" i="42"/>
  <c r="H524" i="42"/>
  <c r="H525" i="42"/>
  <c r="H526" i="42"/>
  <c r="H527" i="42"/>
  <c r="H528" i="42"/>
  <c r="H529" i="42"/>
  <c r="H530" i="42"/>
  <c r="H531" i="42"/>
  <c r="H532" i="42"/>
  <c r="H533" i="42"/>
  <c r="H534" i="42"/>
  <c r="H535" i="42"/>
  <c r="H536" i="42"/>
  <c r="H537" i="42"/>
  <c r="H538" i="42"/>
  <c r="H539" i="42"/>
  <c r="H540" i="42"/>
  <c r="H541" i="42"/>
  <c r="H542" i="42"/>
  <c r="H543" i="42"/>
  <c r="H544" i="42"/>
  <c r="H545" i="42"/>
  <c r="H546" i="42"/>
  <c r="H547" i="42"/>
  <c r="H548" i="42"/>
  <c r="H549" i="42"/>
  <c r="H550" i="42"/>
  <c r="H551" i="42"/>
  <c r="H552" i="42"/>
  <c r="H553" i="42"/>
  <c r="H554" i="42"/>
  <c r="H555" i="42"/>
  <c r="H556" i="42"/>
  <c r="H557" i="42"/>
  <c r="H558" i="42"/>
  <c r="H559" i="42"/>
  <c r="H560" i="42"/>
  <c r="H561" i="42"/>
  <c r="H562" i="42"/>
  <c r="H563" i="42"/>
  <c r="H564" i="42"/>
  <c r="H565" i="42"/>
  <c r="H566" i="42"/>
  <c r="H567" i="42"/>
  <c r="H568" i="42"/>
  <c r="H569" i="42"/>
  <c r="H570" i="42"/>
  <c r="H571" i="42"/>
  <c r="H572" i="42"/>
  <c r="H573" i="42"/>
  <c r="H574" i="42"/>
  <c r="H575" i="42"/>
  <c r="H576" i="42"/>
  <c r="H577" i="42"/>
  <c r="H578" i="42"/>
  <c r="H579" i="42"/>
  <c r="H580" i="42"/>
  <c r="H581" i="42"/>
  <c r="H582" i="42"/>
  <c r="H583" i="42"/>
  <c r="H584" i="42"/>
  <c r="H585" i="42"/>
  <c r="H586" i="42"/>
  <c r="H587" i="42"/>
  <c r="H588" i="42"/>
  <c r="H589" i="42"/>
  <c r="H590" i="42"/>
  <c r="H591" i="42"/>
  <c r="H592" i="42"/>
  <c r="H593" i="42"/>
  <c r="H594" i="42"/>
  <c r="H595" i="42"/>
  <c r="H596" i="42"/>
  <c r="H597" i="42"/>
  <c r="H598" i="42"/>
  <c r="H599" i="42"/>
  <c r="H600" i="42"/>
  <c r="H601" i="42"/>
  <c r="H602" i="42"/>
  <c r="H603" i="42"/>
  <c r="H604" i="42"/>
  <c r="H605" i="42"/>
  <c r="H606" i="42"/>
  <c r="H607" i="42"/>
  <c r="H608" i="42"/>
  <c r="H609" i="42"/>
  <c r="H610" i="42"/>
  <c r="H611" i="42"/>
  <c r="H612" i="42"/>
  <c r="H613" i="42"/>
  <c r="H614" i="42"/>
  <c r="H615" i="42"/>
  <c r="H616" i="42"/>
  <c r="H617" i="42"/>
  <c r="H618" i="42"/>
  <c r="H619" i="42"/>
  <c r="H620" i="42"/>
  <c r="H621" i="42"/>
  <c r="H622" i="42"/>
  <c r="H623" i="42"/>
  <c r="H624" i="42"/>
  <c r="H625" i="42"/>
  <c r="H626" i="42"/>
  <c r="H627" i="42"/>
  <c r="H628" i="42"/>
  <c r="H629" i="42"/>
  <c r="H630" i="42"/>
  <c r="H631" i="42"/>
  <c r="H632" i="42"/>
  <c r="H633" i="42"/>
  <c r="H634" i="42"/>
  <c r="H635" i="42"/>
  <c r="H636" i="42"/>
  <c r="H637" i="42"/>
  <c r="H638" i="42"/>
  <c r="H639" i="42"/>
  <c r="H640" i="42"/>
  <c r="H641" i="42"/>
  <c r="H642" i="42"/>
  <c r="H643" i="42"/>
  <c r="H644" i="42"/>
  <c r="H645" i="42"/>
  <c r="H646" i="42"/>
  <c r="H647" i="42"/>
  <c r="H648" i="42"/>
  <c r="H649" i="42"/>
  <c r="H650" i="42"/>
  <c r="H651" i="42"/>
  <c r="H652" i="42"/>
  <c r="H653" i="42"/>
  <c r="H654" i="42"/>
  <c r="H655" i="42"/>
  <c r="H656" i="42"/>
  <c r="H657" i="42"/>
  <c r="H658" i="42"/>
  <c r="H659" i="42"/>
  <c r="H660" i="42"/>
  <c r="H661" i="42"/>
  <c r="H662" i="42"/>
  <c r="H663" i="42"/>
  <c r="H664" i="42"/>
  <c r="H665" i="42"/>
  <c r="H666" i="42"/>
  <c r="H667" i="42"/>
  <c r="H668" i="42"/>
  <c r="H669" i="42"/>
  <c r="H670" i="42"/>
  <c r="H671" i="42"/>
  <c r="H672" i="42"/>
  <c r="H673" i="42"/>
  <c r="H674" i="42"/>
  <c r="H675" i="42"/>
  <c r="H676" i="42"/>
  <c r="H677" i="42"/>
  <c r="H678" i="42"/>
  <c r="H679" i="42"/>
  <c r="H680" i="42"/>
  <c r="H681" i="42"/>
  <c r="H682" i="42"/>
  <c r="H683" i="42"/>
  <c r="H684" i="42"/>
  <c r="H685" i="42"/>
  <c r="H686" i="42"/>
  <c r="H687" i="42"/>
  <c r="H688" i="42"/>
  <c r="H689" i="42"/>
  <c r="H690" i="42"/>
  <c r="H691" i="42"/>
  <c r="H692" i="42"/>
  <c r="H693" i="42"/>
  <c r="H694" i="42"/>
  <c r="H695" i="42"/>
  <c r="H696" i="42"/>
  <c r="H697" i="42"/>
  <c r="H698" i="42"/>
  <c r="H699" i="42"/>
  <c r="H700" i="42"/>
  <c r="H701" i="42"/>
  <c r="H702" i="42"/>
  <c r="H703" i="42"/>
  <c r="H704" i="42"/>
  <c r="H705" i="42"/>
  <c r="H706" i="42"/>
  <c r="H707" i="42"/>
  <c r="H708" i="42"/>
  <c r="H709" i="42"/>
  <c r="H710" i="42"/>
  <c r="H711" i="42"/>
  <c r="H712" i="42"/>
  <c r="H713" i="42"/>
  <c r="H714" i="42"/>
  <c r="H715" i="42"/>
  <c r="H716" i="42"/>
  <c r="H717" i="42"/>
  <c r="H718" i="42"/>
  <c r="H719" i="42"/>
  <c r="H720" i="42"/>
  <c r="H721" i="42"/>
  <c r="H722" i="42"/>
  <c r="H723" i="42"/>
  <c r="H724" i="42"/>
  <c r="H725" i="42"/>
  <c r="H726" i="42"/>
  <c r="H727" i="42"/>
  <c r="H728" i="42"/>
  <c r="H729" i="42"/>
  <c r="H730" i="42"/>
  <c r="H731" i="42"/>
  <c r="H732" i="42"/>
  <c r="H733" i="42"/>
  <c r="H734" i="42"/>
  <c r="H735" i="42"/>
  <c r="H736" i="42"/>
  <c r="H737" i="42"/>
  <c r="H738" i="42"/>
  <c r="H739" i="42"/>
  <c r="H740" i="42"/>
  <c r="H741" i="42"/>
  <c r="H742" i="42"/>
  <c r="H743" i="42"/>
  <c r="H744" i="42"/>
  <c r="H745" i="42"/>
  <c r="H746" i="42"/>
  <c r="H747" i="42"/>
  <c r="H748" i="42"/>
  <c r="H749" i="42"/>
  <c r="H750" i="42"/>
  <c r="H751" i="42"/>
  <c r="H752" i="42"/>
  <c r="H753" i="42"/>
  <c r="H754" i="42"/>
  <c r="H755" i="42"/>
  <c r="H756" i="42"/>
  <c r="H757" i="42"/>
  <c r="H758" i="42"/>
  <c r="H759" i="42"/>
  <c r="H760" i="42"/>
  <c r="H761" i="42"/>
  <c r="H762" i="42"/>
  <c r="H763" i="42"/>
  <c r="H764" i="42"/>
  <c r="H765" i="42"/>
  <c r="H766" i="42"/>
  <c r="H767" i="42"/>
  <c r="H768" i="42"/>
  <c r="H769" i="42"/>
  <c r="H770" i="42"/>
  <c r="H771" i="42"/>
  <c r="H772" i="42"/>
  <c r="H773" i="42"/>
  <c r="H774" i="42"/>
  <c r="H775" i="42"/>
  <c r="H776" i="42"/>
  <c r="H777" i="42"/>
  <c r="H778" i="42"/>
  <c r="H779" i="42"/>
  <c r="H780" i="42"/>
  <c r="H781" i="42"/>
  <c r="H782" i="42"/>
  <c r="H783" i="42"/>
  <c r="H784" i="42"/>
  <c r="H785" i="42"/>
  <c r="H786" i="42"/>
  <c r="H787" i="42"/>
  <c r="H788" i="42"/>
  <c r="H789" i="42"/>
  <c r="H790" i="42"/>
  <c r="H791" i="42"/>
  <c r="H792" i="42"/>
  <c r="H793" i="42"/>
  <c r="H794" i="42"/>
  <c r="H795" i="42"/>
  <c r="H796" i="42"/>
  <c r="H797" i="42"/>
  <c r="H798" i="42"/>
  <c r="H799" i="42"/>
  <c r="H800" i="42"/>
  <c r="H801" i="42"/>
  <c r="H802" i="42"/>
  <c r="H803" i="42"/>
  <c r="H804" i="42"/>
  <c r="H805" i="42"/>
  <c r="H806" i="42"/>
  <c r="H807" i="42"/>
  <c r="H808" i="42"/>
  <c r="H809" i="42"/>
  <c r="H810" i="42"/>
  <c r="H811" i="42"/>
  <c r="H812" i="42"/>
  <c r="H813" i="42"/>
  <c r="H814" i="42"/>
  <c r="H815" i="42"/>
  <c r="H816" i="42"/>
  <c r="H817" i="42"/>
  <c r="H818" i="42"/>
  <c r="H819" i="42"/>
  <c r="H820" i="42"/>
  <c r="H821" i="42"/>
  <c r="H822" i="42"/>
  <c r="H823" i="42"/>
  <c r="H824" i="42"/>
  <c r="H825" i="42"/>
  <c r="H826" i="42"/>
  <c r="H827" i="42"/>
  <c r="H828" i="42"/>
  <c r="H829" i="42"/>
  <c r="H830" i="42"/>
  <c r="H831" i="42"/>
  <c r="H832" i="42"/>
  <c r="H833" i="42"/>
  <c r="H834" i="42"/>
  <c r="H835" i="42"/>
  <c r="H836" i="42"/>
  <c r="H837" i="42"/>
  <c r="H838" i="42"/>
  <c r="H839" i="42"/>
  <c r="H840" i="42"/>
  <c r="H841" i="42"/>
  <c r="H842" i="42"/>
  <c r="H843" i="42"/>
  <c r="H844" i="42"/>
  <c r="H845" i="42"/>
  <c r="H846" i="42"/>
  <c r="H847" i="42"/>
  <c r="H848" i="42"/>
  <c r="H849" i="42"/>
  <c r="H850" i="42"/>
  <c r="H851" i="42"/>
  <c r="H852" i="42"/>
  <c r="H853" i="42"/>
  <c r="H854" i="42"/>
  <c r="H855" i="42"/>
  <c r="H856" i="42"/>
  <c r="H857" i="42"/>
  <c r="H858" i="42"/>
  <c r="H859" i="42"/>
  <c r="H860" i="42"/>
  <c r="H861" i="42"/>
  <c r="H862" i="42"/>
  <c r="H863" i="42"/>
  <c r="H864" i="42"/>
  <c r="H865" i="42"/>
  <c r="H866" i="42"/>
  <c r="H867" i="42"/>
  <c r="H868" i="42"/>
  <c r="H869" i="42"/>
  <c r="H870" i="42"/>
  <c r="H871" i="42"/>
  <c r="H872" i="42"/>
  <c r="H873" i="42"/>
  <c r="H874" i="42"/>
  <c r="H875" i="42"/>
  <c r="H876" i="42"/>
  <c r="H877" i="42"/>
  <c r="H878" i="42"/>
  <c r="H879" i="42"/>
  <c r="H880" i="42"/>
  <c r="H881" i="42"/>
  <c r="H882" i="42"/>
  <c r="H883" i="42"/>
  <c r="H884" i="42"/>
  <c r="H885" i="42"/>
  <c r="H886" i="42"/>
  <c r="H887" i="42"/>
  <c r="H888" i="42"/>
  <c r="H889" i="42"/>
  <c r="H890" i="42"/>
  <c r="H891" i="42"/>
  <c r="H892" i="42"/>
  <c r="H893" i="42"/>
  <c r="H894" i="42"/>
  <c r="H895" i="42"/>
  <c r="H896" i="42"/>
  <c r="H897" i="42"/>
  <c r="H898" i="42"/>
  <c r="H899" i="42"/>
  <c r="H900" i="42"/>
  <c r="H901" i="42"/>
  <c r="H902" i="42"/>
  <c r="H903" i="42"/>
  <c r="H904" i="42"/>
  <c r="H905" i="42"/>
  <c r="H906" i="42"/>
  <c r="H907" i="42"/>
  <c r="H908" i="42"/>
  <c r="H909" i="42"/>
  <c r="H910" i="42"/>
  <c r="H911" i="42"/>
  <c r="H912" i="42"/>
  <c r="H913" i="42"/>
  <c r="H914" i="42"/>
  <c r="H915" i="42"/>
  <c r="H916" i="42"/>
  <c r="H917" i="42"/>
  <c r="H918" i="42"/>
  <c r="H919" i="42"/>
  <c r="H920" i="42"/>
  <c r="H921" i="42"/>
  <c r="H922" i="42"/>
  <c r="H923" i="42"/>
  <c r="H924" i="42"/>
  <c r="H925" i="42"/>
  <c r="H926" i="42"/>
  <c r="H927" i="42"/>
  <c r="H928" i="42"/>
  <c r="H929" i="42"/>
  <c r="H930" i="42"/>
  <c r="H931" i="42"/>
  <c r="H932" i="42"/>
  <c r="H933" i="42"/>
  <c r="H934" i="42"/>
  <c r="H935" i="42"/>
  <c r="H936" i="42"/>
  <c r="H937" i="42"/>
  <c r="H938" i="42"/>
  <c r="H939" i="42"/>
  <c r="H940" i="42"/>
  <c r="H941" i="42"/>
  <c r="H942" i="42"/>
  <c r="H943" i="42"/>
  <c r="H944" i="42"/>
  <c r="H945" i="42"/>
  <c r="H946" i="42"/>
  <c r="H947" i="42"/>
  <c r="H948" i="42"/>
  <c r="H949" i="42"/>
  <c r="H950" i="42"/>
  <c r="H951" i="42"/>
  <c r="H952" i="42"/>
  <c r="H953" i="42"/>
  <c r="H954" i="42"/>
  <c r="H955" i="42"/>
  <c r="H956" i="42"/>
  <c r="H957" i="42"/>
  <c r="H958" i="42"/>
  <c r="H959" i="42"/>
  <c r="H960" i="42"/>
  <c r="H961" i="42"/>
  <c r="H962" i="42"/>
  <c r="H963" i="42"/>
  <c r="H964" i="42"/>
  <c r="H965" i="42"/>
  <c r="H966" i="42"/>
  <c r="H967" i="42"/>
  <c r="H968" i="42"/>
  <c r="H969" i="42"/>
  <c r="H970" i="42"/>
  <c r="H971" i="42"/>
  <c r="H972" i="42"/>
  <c r="H973" i="42"/>
  <c r="H974" i="42"/>
  <c r="H975" i="42"/>
  <c r="H976" i="42"/>
  <c r="H977" i="42"/>
  <c r="H978" i="42"/>
  <c r="H979" i="42"/>
  <c r="H980" i="42"/>
  <c r="H981" i="42"/>
  <c r="H982" i="42"/>
  <c r="H983" i="42"/>
  <c r="H984" i="42"/>
  <c r="H985" i="42"/>
  <c r="H986" i="42"/>
  <c r="H987" i="42"/>
  <c r="H988" i="42"/>
  <c r="H989" i="42"/>
  <c r="H990" i="42"/>
  <c r="H991" i="42"/>
  <c r="H992" i="42"/>
  <c r="H993" i="42"/>
  <c r="H994" i="42"/>
  <c r="H995" i="42"/>
  <c r="H996" i="42"/>
  <c r="H997" i="42"/>
  <c r="H998" i="42"/>
  <c r="H999" i="42"/>
  <c r="H1000" i="42"/>
  <c r="H1001" i="42"/>
  <c r="H1002" i="42"/>
  <c r="H1003" i="42"/>
  <c r="H1004" i="42"/>
  <c r="H1005" i="42"/>
  <c r="H1006" i="42"/>
  <c r="H1007" i="42"/>
  <c r="H1008" i="42"/>
  <c r="H1009" i="42"/>
  <c r="H1010" i="42"/>
  <c r="H1011" i="42"/>
  <c r="H1012" i="42"/>
  <c r="H1013" i="42"/>
  <c r="H1014" i="42"/>
  <c r="H1015" i="42"/>
  <c r="H1016" i="42"/>
  <c r="H1017" i="42"/>
  <c r="H1018" i="42"/>
  <c r="H1019" i="42"/>
  <c r="H1020" i="42"/>
  <c r="H1021" i="42"/>
  <c r="H1022" i="42"/>
  <c r="H1023" i="42"/>
  <c r="H1024" i="42"/>
  <c r="H1025" i="42"/>
  <c r="H1026" i="42"/>
  <c r="H1027" i="42"/>
  <c r="H1028" i="42"/>
  <c r="H1029" i="42"/>
  <c r="H1030" i="42"/>
  <c r="H1031" i="42"/>
  <c r="H1032" i="42"/>
  <c r="H1033" i="42"/>
  <c r="H1034" i="42"/>
  <c r="H1035" i="42"/>
  <c r="H1036" i="42"/>
  <c r="H1037" i="42"/>
  <c r="H1038" i="42"/>
  <c r="H1039" i="42"/>
  <c r="H1040" i="42"/>
  <c r="H1041" i="42"/>
  <c r="H1042" i="42"/>
  <c r="H1043" i="42"/>
  <c r="H1044" i="42"/>
  <c r="H1045" i="42"/>
  <c r="H1046" i="42"/>
  <c r="H1047" i="42"/>
  <c r="H1048" i="42"/>
  <c r="H1049" i="42"/>
  <c r="H1050" i="42"/>
  <c r="H1051" i="42"/>
  <c r="H1052" i="42"/>
  <c r="H1053" i="42"/>
  <c r="H1054" i="42"/>
  <c r="H1055" i="42"/>
  <c r="H1056" i="42"/>
  <c r="H1057" i="42"/>
  <c r="H1058" i="42"/>
  <c r="H1059" i="42"/>
  <c r="H1060" i="42"/>
  <c r="H1061" i="42"/>
  <c r="H1062" i="42"/>
  <c r="H1063" i="42"/>
  <c r="H1064" i="42"/>
  <c r="H1065" i="42"/>
  <c r="H1066" i="42"/>
  <c r="H1067" i="42"/>
  <c r="H1068" i="42"/>
  <c r="H1069" i="42"/>
  <c r="H1070" i="42"/>
  <c r="H1071" i="42"/>
  <c r="H1072" i="42"/>
  <c r="H1073" i="42"/>
  <c r="H1074" i="42"/>
  <c r="H1075" i="42"/>
  <c r="H1076" i="42"/>
  <c r="H1077" i="42"/>
  <c r="H1078" i="42"/>
  <c r="H1079" i="42"/>
  <c r="H1080" i="42"/>
  <c r="H1081" i="42"/>
  <c r="H1082" i="42"/>
  <c r="H1083" i="42"/>
  <c r="H1084" i="42"/>
  <c r="H1085" i="42"/>
  <c r="H1086" i="42"/>
  <c r="H1087" i="42"/>
  <c r="H1088" i="42"/>
  <c r="H1089" i="42"/>
  <c r="H1090" i="42"/>
  <c r="H1091" i="42"/>
  <c r="H1092" i="42"/>
  <c r="H1093" i="42"/>
  <c r="H1094" i="42"/>
  <c r="H1095" i="42"/>
  <c r="H1096" i="42"/>
  <c r="H1097" i="42"/>
  <c r="H1098" i="42"/>
  <c r="H1099" i="42"/>
  <c r="H1100" i="42"/>
  <c r="H1101" i="42"/>
  <c r="H1102" i="42"/>
  <c r="H1103" i="42"/>
  <c r="H1104" i="42"/>
  <c r="H1105" i="42"/>
  <c r="H1106" i="42"/>
  <c r="H1107" i="42"/>
  <c r="H1108" i="42"/>
  <c r="H1109" i="42"/>
  <c r="H1110" i="42"/>
  <c r="H1111" i="42"/>
  <c r="H1112" i="42"/>
  <c r="H1113" i="42"/>
  <c r="H1114" i="42"/>
  <c r="H1115" i="42"/>
  <c r="H1116" i="42"/>
  <c r="H1117" i="42"/>
  <c r="H1118" i="42"/>
  <c r="H1119" i="42"/>
  <c r="H1120" i="42"/>
  <c r="H1121" i="42"/>
  <c r="H1122" i="42"/>
  <c r="H1123" i="42"/>
  <c r="H1124" i="42"/>
  <c r="H1125" i="42"/>
  <c r="H1126" i="42"/>
  <c r="H1127" i="42"/>
  <c r="H1128" i="42"/>
  <c r="H1129" i="42"/>
  <c r="H1130" i="42"/>
  <c r="H1131" i="42"/>
  <c r="H1132" i="42"/>
  <c r="H1133" i="42"/>
  <c r="H1134" i="42"/>
  <c r="H1135" i="42"/>
  <c r="H1136" i="42"/>
  <c r="H1137" i="42"/>
  <c r="H1138" i="42"/>
  <c r="H1139" i="42"/>
  <c r="H1140" i="42"/>
  <c r="H1141" i="42"/>
  <c r="H1142" i="42"/>
  <c r="H1143" i="42"/>
  <c r="H1144" i="42"/>
  <c r="H1145" i="42"/>
  <c r="H1146" i="42"/>
  <c r="H1147" i="42"/>
  <c r="H1148" i="42"/>
  <c r="H1149" i="42"/>
  <c r="H1150" i="42"/>
  <c r="H1151" i="42"/>
  <c r="H1152" i="42"/>
  <c r="H1153" i="42"/>
  <c r="H1154" i="42"/>
  <c r="H1155" i="42"/>
  <c r="H1156" i="42"/>
  <c r="H1157" i="42"/>
  <c r="H1158" i="42"/>
  <c r="H1159" i="42"/>
  <c r="H1160" i="42"/>
  <c r="H1161" i="42"/>
  <c r="H1162" i="42"/>
  <c r="H1163" i="42"/>
  <c r="H1164" i="42"/>
  <c r="H1165" i="42"/>
  <c r="H1166" i="42"/>
  <c r="H1167" i="42"/>
  <c r="H1168" i="42"/>
  <c r="H1169" i="42"/>
  <c r="H1170" i="42"/>
  <c r="H1171" i="42"/>
  <c r="H1172" i="42"/>
  <c r="H1173" i="42"/>
  <c r="H1174" i="42"/>
  <c r="H1175" i="42"/>
  <c r="H1176" i="42"/>
  <c r="H1177" i="42"/>
  <c r="H1178" i="42"/>
  <c r="H1179" i="42"/>
  <c r="H1180" i="42"/>
  <c r="H1181" i="42"/>
  <c r="H1182" i="42"/>
  <c r="H1183" i="42"/>
  <c r="H1184" i="42"/>
  <c r="H1185" i="42"/>
  <c r="H1186" i="42"/>
  <c r="H1187" i="42"/>
  <c r="H1188" i="42"/>
  <c r="H1189" i="42"/>
  <c r="H1190" i="42"/>
  <c r="H1191" i="42"/>
  <c r="H1192" i="42"/>
  <c r="H1193" i="42"/>
  <c r="H1194" i="42"/>
  <c r="H1195" i="42"/>
  <c r="H1196" i="42"/>
  <c r="H1197" i="42"/>
  <c r="H1198" i="42"/>
  <c r="H1199" i="42"/>
  <c r="H1200" i="42"/>
  <c r="H1201" i="42"/>
  <c r="H1202" i="42"/>
  <c r="H1203" i="42"/>
  <c r="H1204" i="42"/>
  <c r="H1205" i="42"/>
  <c r="H1206" i="42"/>
  <c r="H1207" i="42"/>
  <c r="H1208" i="42"/>
  <c r="H1209" i="42"/>
  <c r="H1210" i="42"/>
  <c r="H1211" i="42"/>
  <c r="H1212" i="42"/>
  <c r="H1213" i="42"/>
  <c r="H1214" i="42"/>
  <c r="H1215" i="42"/>
  <c r="H1216" i="42"/>
  <c r="H1217" i="42"/>
  <c r="H1218" i="42"/>
  <c r="H1219" i="42"/>
  <c r="H1220" i="42"/>
  <c r="H1221" i="42"/>
  <c r="H1222" i="42"/>
  <c r="H1223" i="42"/>
  <c r="H1224" i="42"/>
  <c r="H1225" i="42"/>
  <c r="H1226" i="42"/>
  <c r="H1227" i="42"/>
  <c r="H1228" i="42"/>
  <c r="H1229" i="42"/>
  <c r="H1230" i="42"/>
  <c r="H1231" i="42"/>
  <c r="H1232" i="42"/>
  <c r="H1233" i="42"/>
  <c r="H1234" i="42"/>
  <c r="H1235" i="42"/>
  <c r="H1236" i="42"/>
  <c r="H1237" i="42"/>
  <c r="H1238" i="42"/>
  <c r="H1239" i="42"/>
  <c r="H1240" i="42"/>
  <c r="H1241" i="42"/>
  <c r="H1242" i="42"/>
  <c r="H1243" i="42"/>
  <c r="H1244" i="42"/>
  <c r="H1245" i="42"/>
  <c r="H1246" i="42"/>
  <c r="H1247" i="42"/>
  <c r="H1248" i="42"/>
  <c r="H1249" i="42"/>
  <c r="H1250" i="42"/>
  <c r="H1251" i="42"/>
  <c r="H1252" i="42"/>
  <c r="H1253" i="42"/>
  <c r="H1254" i="42"/>
  <c r="H1255" i="42"/>
  <c r="H1256" i="42"/>
  <c r="H1257" i="42"/>
  <c r="H1258" i="42"/>
  <c r="H1259" i="42"/>
  <c r="H1260" i="42"/>
  <c r="H1261" i="42"/>
  <c r="H1262" i="42"/>
  <c r="H1263" i="42"/>
  <c r="H1264" i="42"/>
  <c r="H1265" i="42"/>
  <c r="H1266" i="42"/>
  <c r="H1267" i="42"/>
  <c r="H1268" i="42"/>
  <c r="H1269" i="42"/>
  <c r="H1270" i="42"/>
  <c r="H1271" i="42"/>
  <c r="H1272" i="42"/>
  <c r="H1273" i="42"/>
  <c r="H1274" i="42"/>
  <c r="H1275" i="42"/>
  <c r="H1276" i="42"/>
  <c r="H1277" i="42"/>
  <c r="H1278" i="42"/>
  <c r="H1279" i="42"/>
  <c r="H1280" i="42"/>
  <c r="H1281" i="42"/>
  <c r="H1282" i="42"/>
  <c r="H1283" i="42"/>
  <c r="H1284" i="42"/>
  <c r="H1285" i="42"/>
  <c r="H1286" i="42"/>
  <c r="H1287" i="42"/>
  <c r="H1288" i="42"/>
  <c r="H1289" i="42"/>
  <c r="H1290" i="42"/>
  <c r="H1291" i="42"/>
  <c r="H1292" i="42"/>
  <c r="H1293" i="42"/>
  <c r="H1294" i="42"/>
  <c r="H1295" i="42"/>
  <c r="H1296" i="42"/>
  <c r="H1297" i="42"/>
  <c r="H1298" i="42"/>
  <c r="H1299" i="42"/>
  <c r="H1300" i="42"/>
  <c r="H1301" i="42"/>
  <c r="H1302" i="42"/>
  <c r="H1303" i="42"/>
  <c r="H1304" i="42"/>
  <c r="H1305" i="42"/>
  <c r="H1306" i="42"/>
  <c r="H1307" i="42"/>
  <c r="H1308" i="42"/>
  <c r="H1309" i="42"/>
  <c r="H1310" i="42"/>
  <c r="H1311" i="42"/>
  <c r="H1312" i="42"/>
  <c r="H1313" i="42"/>
  <c r="H1314" i="42"/>
  <c r="H1315" i="42"/>
  <c r="H1316" i="42"/>
  <c r="H1317" i="42"/>
  <c r="H1318" i="42"/>
  <c r="H1319" i="42"/>
  <c r="H1320" i="42"/>
  <c r="H1321" i="42"/>
  <c r="H1322" i="42"/>
  <c r="H1323" i="42"/>
  <c r="H1324" i="42"/>
  <c r="H1325" i="42"/>
  <c r="H1326" i="42"/>
  <c r="H1327" i="42"/>
  <c r="H1328" i="42"/>
  <c r="H1329" i="42"/>
  <c r="H1330" i="42"/>
  <c r="H1331" i="42"/>
  <c r="H1332" i="42"/>
  <c r="H1333" i="42"/>
  <c r="H1334" i="42"/>
  <c r="H1335" i="42"/>
  <c r="H1336" i="42"/>
  <c r="H1337" i="42"/>
  <c r="H1338" i="42"/>
  <c r="H1339" i="42"/>
  <c r="H1340" i="42"/>
  <c r="H1341" i="42"/>
  <c r="H1342" i="42"/>
  <c r="H1343" i="42"/>
  <c r="H1344" i="42"/>
  <c r="H1345" i="42"/>
  <c r="H1346" i="42"/>
  <c r="H1347" i="42"/>
  <c r="H1348" i="42"/>
  <c r="H1349" i="42"/>
  <c r="H1350" i="42"/>
  <c r="H1351" i="42"/>
  <c r="H1352" i="42"/>
  <c r="H1353" i="42"/>
  <c r="H1354" i="42"/>
  <c r="H1355" i="42"/>
  <c r="H1356" i="42"/>
  <c r="H1357" i="42"/>
  <c r="H1358" i="42"/>
  <c r="H1359" i="42"/>
  <c r="H1360" i="42"/>
  <c r="H1361" i="42"/>
  <c r="H1362" i="42"/>
  <c r="H1363" i="42"/>
  <c r="H1364" i="42"/>
  <c r="H1365" i="42"/>
  <c r="H1366" i="42"/>
  <c r="H1367" i="42"/>
  <c r="H1368" i="42"/>
  <c r="H1369" i="42"/>
  <c r="H1370" i="42"/>
  <c r="H1371" i="42"/>
  <c r="H1372" i="42"/>
  <c r="H1373" i="42"/>
  <c r="H1374" i="42"/>
  <c r="H1375" i="42"/>
  <c r="H1376" i="42"/>
  <c r="H1377" i="42"/>
  <c r="H1378" i="42"/>
  <c r="H1379" i="42"/>
  <c r="H1380" i="42"/>
  <c r="H1381" i="42"/>
  <c r="H1382" i="42"/>
  <c r="H1383" i="42"/>
  <c r="H1384" i="42"/>
  <c r="H1385" i="42"/>
  <c r="H1386" i="42"/>
  <c r="H1387" i="42"/>
  <c r="H1388" i="42"/>
  <c r="H1389" i="42"/>
  <c r="H1390" i="42"/>
  <c r="H1391" i="42"/>
  <c r="H1392" i="42"/>
  <c r="H1393" i="42"/>
  <c r="H1394" i="42"/>
  <c r="H1395" i="42"/>
  <c r="H1396" i="42"/>
  <c r="H1397" i="42"/>
  <c r="H1398" i="42"/>
  <c r="H1399" i="42"/>
  <c r="H1400" i="42"/>
  <c r="H1401" i="42"/>
  <c r="H1402" i="42"/>
  <c r="H1403" i="42"/>
  <c r="H1404" i="42"/>
  <c r="H1405" i="42"/>
  <c r="H1406" i="42"/>
  <c r="H1407" i="42"/>
  <c r="H1408" i="42"/>
  <c r="H1409" i="42"/>
  <c r="H1410" i="42"/>
  <c r="H1411" i="42"/>
  <c r="H1412" i="42"/>
  <c r="H1413" i="42"/>
  <c r="H1414" i="42"/>
  <c r="H1415" i="42"/>
  <c r="H1416" i="42"/>
  <c r="H1417" i="42"/>
  <c r="H1418" i="42"/>
  <c r="H1419" i="42"/>
  <c r="H1420" i="42"/>
  <c r="H1421" i="42"/>
  <c r="H1422" i="42"/>
  <c r="H1423" i="42"/>
  <c r="H1424" i="42"/>
  <c r="H1425" i="42"/>
  <c r="H1426" i="42"/>
  <c r="H1427" i="42"/>
  <c r="H1428" i="42"/>
  <c r="H1429" i="42"/>
  <c r="H1430" i="42"/>
  <c r="H1431" i="42"/>
  <c r="H1432" i="42"/>
  <c r="H1433" i="42"/>
  <c r="H1434" i="42"/>
  <c r="H1435" i="42"/>
  <c r="H1436" i="42"/>
  <c r="H1437" i="42"/>
  <c r="H1438" i="42"/>
  <c r="H1439" i="42"/>
  <c r="H1440" i="42"/>
  <c r="H1441" i="42"/>
  <c r="H1442" i="42"/>
  <c r="H1443" i="42"/>
  <c r="H1444" i="42"/>
  <c r="H1445" i="42"/>
  <c r="H1446" i="42"/>
  <c r="H1447" i="42"/>
  <c r="H1448" i="42"/>
  <c r="H1449" i="42"/>
  <c r="H1450" i="42"/>
  <c r="H1451" i="42"/>
  <c r="H1452" i="42"/>
  <c r="H1453" i="42"/>
  <c r="H1454" i="42"/>
  <c r="H1455" i="42"/>
  <c r="H1456" i="42"/>
  <c r="H1457" i="42"/>
  <c r="H1458" i="42"/>
  <c r="H1459" i="42"/>
  <c r="H1460" i="42"/>
  <c r="H1461" i="42"/>
  <c r="H1462" i="42"/>
  <c r="H1463" i="42"/>
  <c r="H1464" i="42"/>
  <c r="H1465" i="42"/>
  <c r="H1466" i="42"/>
  <c r="H1467" i="42"/>
  <c r="H1468" i="42"/>
  <c r="H1469" i="42"/>
  <c r="H1470" i="42"/>
  <c r="H1471" i="42"/>
  <c r="H1472" i="42"/>
  <c r="H1473" i="42"/>
  <c r="H1474" i="42"/>
  <c r="H1475" i="42"/>
  <c r="H1476" i="42"/>
  <c r="H1477" i="42"/>
  <c r="H1478" i="42"/>
  <c r="H1479" i="42"/>
  <c r="H1480" i="42"/>
  <c r="H1481" i="42"/>
  <c r="H1482" i="42"/>
  <c r="H1483" i="42"/>
  <c r="H1484" i="42"/>
  <c r="H1485" i="42"/>
  <c r="H1486" i="42"/>
  <c r="H1487" i="42"/>
  <c r="H1488" i="42"/>
  <c r="H1489" i="42"/>
  <c r="H1490" i="42"/>
  <c r="H1491" i="42"/>
  <c r="H1492" i="42"/>
  <c r="H1493" i="42"/>
  <c r="H1494" i="42"/>
  <c r="H1495" i="42"/>
  <c r="H1496" i="42"/>
  <c r="H1497" i="42"/>
  <c r="H1498" i="42"/>
  <c r="H1499" i="42"/>
  <c r="H1500" i="42"/>
  <c r="H1501" i="42"/>
  <c r="H1502" i="42"/>
  <c r="H1503" i="42"/>
  <c r="H1504" i="42"/>
  <c r="H1505" i="42"/>
  <c r="H1506" i="42"/>
  <c r="H1507" i="42"/>
  <c r="H1508" i="42"/>
  <c r="H1509" i="42"/>
  <c r="H1510" i="42"/>
  <c r="H1511" i="42"/>
  <c r="H1512" i="42"/>
  <c r="H1513" i="42"/>
  <c r="H1514" i="42"/>
  <c r="H1515" i="42"/>
  <c r="H1516" i="42"/>
  <c r="H1517" i="42"/>
  <c r="H1518" i="42"/>
  <c r="H1519" i="42"/>
  <c r="H1520" i="42"/>
  <c r="H1521" i="42"/>
  <c r="H1522" i="42"/>
  <c r="H1523" i="42"/>
  <c r="H1524" i="42"/>
  <c r="H1525" i="42"/>
  <c r="H1526" i="42"/>
  <c r="H1527" i="42"/>
  <c r="H1528" i="42"/>
  <c r="H1529" i="42"/>
  <c r="H1530" i="42"/>
  <c r="H1531" i="42"/>
  <c r="H1532" i="42"/>
  <c r="H1533" i="42"/>
  <c r="H1534" i="42"/>
  <c r="H1535" i="42"/>
  <c r="H1536" i="42"/>
  <c r="H1537" i="42"/>
  <c r="H1538" i="42"/>
  <c r="H1539" i="42"/>
  <c r="H1540" i="42"/>
  <c r="H1541" i="42"/>
  <c r="H1542" i="42"/>
  <c r="H1543" i="42"/>
  <c r="H1544" i="42"/>
  <c r="H1545" i="42"/>
  <c r="H1546" i="42"/>
  <c r="H1547" i="42"/>
  <c r="H1548" i="42"/>
  <c r="H1549" i="42"/>
  <c r="H1550" i="42"/>
  <c r="H1551" i="42"/>
  <c r="H1552" i="42"/>
  <c r="H1553" i="42"/>
  <c r="H1554" i="42"/>
  <c r="H1555" i="42"/>
  <c r="H1556" i="42"/>
  <c r="H1557" i="42"/>
  <c r="H1558" i="42"/>
  <c r="H1559" i="42"/>
  <c r="H1560" i="42"/>
  <c r="H1561" i="42"/>
  <c r="H1562" i="42"/>
  <c r="H1563" i="42"/>
  <c r="H1564" i="42"/>
  <c r="H1565" i="42"/>
  <c r="H1566" i="42"/>
  <c r="H1567" i="42"/>
  <c r="H1568" i="42"/>
  <c r="H1569" i="42"/>
  <c r="H1570" i="42"/>
  <c r="H1571" i="42"/>
  <c r="H1572" i="42"/>
  <c r="H1573" i="42"/>
  <c r="H1574" i="42"/>
  <c r="H1575" i="42"/>
  <c r="H1576" i="42"/>
  <c r="H1577" i="42"/>
  <c r="H1578" i="42"/>
  <c r="H1579" i="42"/>
  <c r="H1580" i="42"/>
  <c r="H1581" i="42"/>
  <c r="H1582" i="42"/>
  <c r="H1583" i="42"/>
  <c r="H1584" i="42"/>
  <c r="H1585" i="42"/>
  <c r="H1586" i="42"/>
  <c r="H1587" i="42"/>
  <c r="H1588" i="42"/>
  <c r="H1589" i="42"/>
  <c r="H1590" i="42"/>
  <c r="H1591" i="42"/>
  <c r="H1592" i="42"/>
  <c r="H1593" i="42"/>
  <c r="H1594" i="42"/>
  <c r="H1595" i="42"/>
  <c r="H1596" i="42"/>
  <c r="H1597" i="42"/>
  <c r="H1598" i="42"/>
  <c r="H1599" i="42"/>
  <c r="H1600" i="42"/>
  <c r="H1601" i="42"/>
  <c r="H1602" i="42"/>
  <c r="H1603" i="42"/>
  <c r="H1604" i="42"/>
  <c r="H1605" i="42"/>
  <c r="H1606" i="42"/>
  <c r="H1607" i="42"/>
  <c r="H1608" i="42"/>
  <c r="H1609" i="42"/>
  <c r="H1610" i="42"/>
  <c r="H1611" i="42"/>
  <c r="H1612" i="42"/>
  <c r="H1613" i="42"/>
  <c r="H1614" i="42"/>
  <c r="H1615" i="42"/>
  <c r="H1616" i="42"/>
  <c r="H1617" i="42"/>
  <c r="H1618" i="42"/>
  <c r="H1619" i="42"/>
  <c r="H1620" i="42"/>
  <c r="H1621" i="42"/>
  <c r="H1622" i="42"/>
  <c r="H1623" i="42"/>
  <c r="H1624" i="42"/>
  <c r="H1625" i="42"/>
  <c r="H1626" i="42"/>
  <c r="H1627" i="42"/>
  <c r="H1628" i="42"/>
  <c r="H1629" i="42"/>
  <c r="H1630" i="42"/>
  <c r="H1631" i="42"/>
  <c r="H1632" i="42"/>
  <c r="H1633" i="42"/>
  <c r="H1634" i="42"/>
  <c r="H1635" i="42"/>
  <c r="H1636" i="42"/>
  <c r="H1637" i="42"/>
  <c r="H1638" i="42"/>
  <c r="H1639" i="42"/>
  <c r="H1640" i="42"/>
  <c r="H1641" i="42"/>
  <c r="H1642" i="42"/>
  <c r="H1643" i="42"/>
  <c r="H1644" i="42"/>
  <c r="H1645" i="42"/>
  <c r="H1646" i="42"/>
  <c r="H1647" i="42"/>
  <c r="H1648" i="42"/>
  <c r="H1649" i="42"/>
  <c r="H1650" i="42"/>
  <c r="H1651" i="42"/>
  <c r="H1652" i="42"/>
  <c r="H1653" i="42"/>
  <c r="H1654" i="42"/>
  <c r="H1655" i="42"/>
  <c r="H1656" i="42"/>
  <c r="H1657" i="42"/>
  <c r="H1658" i="42"/>
  <c r="H1659" i="42"/>
  <c r="H1660" i="42"/>
  <c r="H1661" i="42"/>
  <c r="H1662" i="42"/>
  <c r="H1663" i="42"/>
  <c r="H1664" i="42"/>
  <c r="H1665" i="42"/>
  <c r="H1666" i="42"/>
  <c r="H1667" i="42"/>
  <c r="H1668" i="42"/>
  <c r="H1669" i="42"/>
  <c r="H1670" i="42"/>
  <c r="H1671" i="42"/>
  <c r="H1672" i="42"/>
  <c r="H1673" i="42"/>
  <c r="H1674" i="42"/>
  <c r="H1675" i="42"/>
  <c r="H1676" i="42"/>
  <c r="H1677" i="42"/>
  <c r="H1678" i="42"/>
  <c r="H1679" i="42"/>
  <c r="H1680" i="42"/>
  <c r="H1681" i="42"/>
  <c r="H1682" i="42"/>
  <c r="H1683" i="42"/>
  <c r="H1684" i="42"/>
  <c r="H1685" i="42"/>
  <c r="H1686" i="42"/>
  <c r="H1687" i="42"/>
  <c r="H1688" i="42"/>
  <c r="H1689" i="42"/>
  <c r="H1690" i="42"/>
  <c r="H1691" i="42"/>
  <c r="H1692" i="42"/>
  <c r="H1693" i="42"/>
  <c r="H1694" i="42"/>
  <c r="H1695" i="42"/>
  <c r="H1696" i="42"/>
  <c r="H1697" i="42"/>
  <c r="H1698" i="42"/>
  <c r="H1699" i="42"/>
  <c r="H1700" i="42"/>
  <c r="H1701" i="42"/>
  <c r="H1702" i="42"/>
  <c r="H1703" i="42"/>
  <c r="H1704" i="42"/>
  <c r="H1705" i="42"/>
  <c r="H1706" i="42"/>
  <c r="H1707" i="42"/>
  <c r="H1708" i="42"/>
  <c r="H1709" i="42"/>
  <c r="H1710" i="42"/>
  <c r="H1711" i="42"/>
  <c r="H1712" i="42"/>
  <c r="H1713" i="42"/>
  <c r="H1714" i="42"/>
  <c r="H1715" i="42"/>
  <c r="H1716" i="42"/>
  <c r="H1717" i="42"/>
  <c r="H1718" i="42"/>
  <c r="H1719" i="42"/>
  <c r="H1720" i="42"/>
  <c r="H1721" i="42"/>
  <c r="H1722" i="42"/>
  <c r="H1723" i="42"/>
  <c r="H1724" i="42"/>
  <c r="H1725" i="42"/>
  <c r="H1726" i="42"/>
  <c r="H1727" i="42"/>
  <c r="H1728" i="42"/>
  <c r="H1729" i="42"/>
  <c r="H1730" i="42"/>
  <c r="H1731" i="42"/>
  <c r="H1732" i="42"/>
  <c r="H1733" i="42"/>
  <c r="H1734" i="42"/>
  <c r="H1735" i="42"/>
  <c r="H1736" i="42"/>
  <c r="H1737" i="42"/>
  <c r="H1738" i="42"/>
  <c r="H1739" i="42"/>
  <c r="H1740" i="42"/>
  <c r="H1741" i="42"/>
  <c r="H1742" i="42"/>
  <c r="H1743" i="42"/>
  <c r="H1744" i="42"/>
  <c r="H1745" i="42"/>
  <c r="H1746" i="42"/>
  <c r="H1747" i="42"/>
  <c r="H1748" i="42"/>
  <c r="H1749" i="42"/>
  <c r="H1750" i="42"/>
  <c r="H1751" i="42"/>
  <c r="H1752" i="42"/>
  <c r="H1753" i="42"/>
  <c r="H1754" i="42"/>
  <c r="H1755" i="42"/>
  <c r="H1756" i="42"/>
  <c r="H1757" i="42"/>
  <c r="H1758" i="42"/>
  <c r="H1759" i="42"/>
  <c r="H1760" i="42"/>
  <c r="H1761" i="42"/>
  <c r="H1762" i="42"/>
  <c r="H1763" i="42"/>
  <c r="H1764" i="42"/>
  <c r="H1765" i="42"/>
  <c r="H1766" i="42"/>
  <c r="H1767" i="42"/>
  <c r="H1768" i="42"/>
  <c r="H1769" i="42"/>
  <c r="H1770" i="42"/>
  <c r="H1771" i="42"/>
  <c r="H1772" i="42"/>
  <c r="H1773" i="42"/>
  <c r="H1774" i="42"/>
  <c r="H1775" i="42"/>
  <c r="H1776" i="42"/>
  <c r="H1777" i="42"/>
  <c r="H1778" i="42"/>
  <c r="H1779" i="42"/>
  <c r="H1780" i="42"/>
  <c r="H1781" i="42"/>
  <c r="H1782" i="42"/>
  <c r="H1783" i="42"/>
  <c r="H1784" i="42"/>
  <c r="H1785" i="42"/>
  <c r="H1786" i="42"/>
  <c r="H1787" i="42"/>
  <c r="H1788" i="42"/>
  <c r="H1789" i="42"/>
  <c r="H1790" i="42"/>
  <c r="H1791" i="42"/>
  <c r="H1792" i="42"/>
  <c r="H1793" i="42"/>
  <c r="H1794" i="42"/>
  <c r="H1795" i="42"/>
  <c r="H1796" i="42"/>
  <c r="H1797" i="42"/>
  <c r="H1798" i="42"/>
  <c r="H1799" i="42"/>
  <c r="H1800" i="42"/>
  <c r="H1801" i="42"/>
  <c r="H1802" i="42"/>
  <c r="H1803" i="42"/>
  <c r="H1804" i="42"/>
  <c r="H1805" i="42"/>
  <c r="H1806" i="42"/>
  <c r="H1807" i="42"/>
  <c r="H1808" i="42"/>
  <c r="H1809" i="42"/>
  <c r="H1810" i="42"/>
  <c r="H1811" i="42"/>
  <c r="H1812" i="42"/>
  <c r="H1813" i="42"/>
  <c r="H1814" i="42"/>
  <c r="H1815" i="42"/>
  <c r="H1816" i="42"/>
  <c r="H1817" i="42"/>
  <c r="H1818" i="42"/>
  <c r="H1819" i="42"/>
  <c r="H1820" i="42"/>
  <c r="H1821" i="42"/>
  <c r="H1822" i="42"/>
  <c r="H1823" i="42"/>
  <c r="H1824" i="42"/>
  <c r="H1825" i="42"/>
  <c r="H1826" i="42"/>
  <c r="H1827" i="42"/>
  <c r="H1828" i="42"/>
  <c r="H1829" i="42"/>
  <c r="H1830" i="42"/>
  <c r="H1831" i="42"/>
  <c r="H1832" i="42"/>
  <c r="H1833" i="42"/>
  <c r="H1834" i="42"/>
  <c r="H1835" i="42"/>
  <c r="H1836" i="42"/>
  <c r="H1837" i="42"/>
  <c r="H1838" i="42"/>
  <c r="H1839" i="42"/>
  <c r="H1840" i="42"/>
  <c r="H1841" i="42"/>
  <c r="H1842" i="42"/>
  <c r="H1843" i="42"/>
  <c r="H1844" i="42"/>
  <c r="H1845" i="42"/>
  <c r="H1846" i="42"/>
  <c r="H1847" i="42"/>
  <c r="H1848" i="42"/>
  <c r="H1849" i="42"/>
  <c r="H1850" i="42"/>
  <c r="H1851" i="42"/>
  <c r="H1852" i="42"/>
  <c r="H1853" i="42"/>
  <c r="H1854" i="42"/>
  <c r="H1855" i="42"/>
  <c r="H1856" i="42"/>
  <c r="H1857" i="42"/>
  <c r="H1858" i="42"/>
  <c r="H1859" i="42"/>
  <c r="H1860" i="42"/>
  <c r="H1861" i="42"/>
  <c r="H1862" i="42"/>
  <c r="H1863" i="42"/>
  <c r="H1864" i="42"/>
  <c r="H1865" i="42"/>
  <c r="H1866" i="42"/>
  <c r="H1867" i="42"/>
  <c r="H1868" i="42"/>
  <c r="H1869" i="42"/>
  <c r="H1870" i="42"/>
  <c r="H1871" i="42"/>
  <c r="H1872" i="42"/>
  <c r="H1873" i="42"/>
  <c r="H1874" i="42"/>
  <c r="H1875" i="42"/>
  <c r="H1876" i="42"/>
  <c r="H1877" i="42"/>
  <c r="H1878" i="42"/>
  <c r="H1879" i="42"/>
  <c r="H1880" i="42"/>
  <c r="H1881" i="42"/>
  <c r="H1882" i="42"/>
  <c r="H1883" i="42"/>
  <c r="H1884" i="42"/>
  <c r="H1885" i="42"/>
  <c r="H1886" i="42"/>
  <c r="H1887" i="42"/>
  <c r="H1888" i="42"/>
  <c r="H1889" i="42"/>
  <c r="H1890" i="42"/>
  <c r="H1891" i="42"/>
  <c r="H1892" i="42"/>
  <c r="H1893" i="42"/>
  <c r="H1894" i="42"/>
  <c r="H1895" i="42"/>
  <c r="H1896" i="42"/>
  <c r="H1897" i="42"/>
  <c r="H1898" i="42"/>
  <c r="H1899" i="42"/>
  <c r="H1900" i="42"/>
  <c r="H1901" i="42"/>
  <c r="H1902" i="42"/>
  <c r="H1903" i="42"/>
  <c r="H1904" i="42"/>
  <c r="H1905" i="42"/>
  <c r="H1906" i="42"/>
  <c r="H1907" i="42"/>
  <c r="H1908" i="42"/>
  <c r="H1909" i="42"/>
  <c r="H1910" i="42"/>
  <c r="H1911" i="42"/>
  <c r="H1912" i="42"/>
  <c r="H1913" i="42"/>
  <c r="H1914" i="42"/>
  <c r="H1915" i="42"/>
  <c r="H1916" i="42"/>
  <c r="H1917" i="42"/>
  <c r="H1918" i="42"/>
  <c r="H1919" i="42"/>
  <c r="H1920" i="42"/>
  <c r="H1921" i="42"/>
  <c r="H1922" i="42"/>
  <c r="H1923" i="42"/>
  <c r="H1924" i="42"/>
  <c r="H1925" i="42"/>
  <c r="H1926" i="42"/>
  <c r="H1927" i="42"/>
  <c r="H1928" i="42"/>
  <c r="H1929" i="42"/>
  <c r="H1930" i="42"/>
  <c r="H1931" i="42"/>
  <c r="H1932" i="42"/>
  <c r="H1933" i="42"/>
  <c r="H1934" i="42"/>
  <c r="H1935" i="42"/>
  <c r="H1936" i="42"/>
  <c r="H1937" i="42"/>
  <c r="H1938" i="42"/>
  <c r="H1939" i="42"/>
  <c r="H1940" i="42"/>
  <c r="H1941" i="42"/>
  <c r="H1942" i="42"/>
  <c r="H1943" i="42"/>
  <c r="H1944" i="42"/>
  <c r="H1945" i="42"/>
  <c r="H1946" i="42"/>
  <c r="H1947" i="42"/>
  <c r="H1948" i="42"/>
  <c r="H1949" i="42"/>
  <c r="H1950" i="42"/>
  <c r="H1951" i="42"/>
  <c r="H1952" i="42"/>
  <c r="H1953" i="42"/>
  <c r="H1954" i="42"/>
  <c r="H1955" i="42"/>
  <c r="H1956" i="42"/>
  <c r="H1957" i="42"/>
  <c r="H1958" i="42"/>
  <c r="H1959" i="42"/>
  <c r="H1960" i="42"/>
  <c r="H1961" i="42"/>
  <c r="H1962" i="42"/>
  <c r="H1963" i="42"/>
  <c r="H1964" i="42"/>
  <c r="H1965" i="42"/>
  <c r="H1966" i="42"/>
  <c r="H1967" i="42"/>
  <c r="H1968" i="42"/>
  <c r="H1969" i="42"/>
  <c r="H1970" i="42"/>
  <c r="H1971" i="42"/>
  <c r="H1972" i="42"/>
  <c r="H1973" i="42"/>
  <c r="H1974" i="42"/>
  <c r="H1975" i="42"/>
  <c r="H1976" i="42"/>
  <c r="H1977" i="42"/>
  <c r="H1978" i="42"/>
  <c r="H1979" i="42"/>
  <c r="H1980" i="42"/>
  <c r="H1981" i="42"/>
  <c r="H1982" i="42"/>
  <c r="H1983" i="42"/>
  <c r="H1984" i="42"/>
  <c r="H1985" i="42"/>
  <c r="H1986" i="42"/>
  <c r="H1987" i="42"/>
  <c r="H1988" i="42"/>
  <c r="H1989" i="42"/>
  <c r="H1990" i="42"/>
  <c r="H1991" i="42"/>
  <c r="H1992" i="42"/>
  <c r="H1993" i="42"/>
  <c r="H1994" i="42"/>
  <c r="H1995" i="42"/>
  <c r="H1996" i="42"/>
  <c r="H1997" i="42"/>
  <c r="H1998" i="42"/>
  <c r="H1999" i="42"/>
  <c r="H2000" i="42"/>
  <c r="H2001" i="42"/>
  <c r="H2002" i="42"/>
  <c r="H2003" i="42"/>
  <c r="H2004" i="42"/>
  <c r="H2005" i="42"/>
  <c r="H2006" i="42"/>
  <c r="H2007" i="42"/>
  <c r="H2008" i="42"/>
  <c r="H2009" i="42"/>
  <c r="H2010" i="42"/>
  <c r="H2011" i="42"/>
  <c r="H2012" i="42"/>
  <c r="H2013" i="42"/>
  <c r="H2014" i="42"/>
  <c r="H2015" i="42"/>
  <c r="H2016" i="42"/>
  <c r="H2017" i="42"/>
  <c r="H2018" i="42"/>
  <c r="H2019" i="42"/>
  <c r="H2020" i="42"/>
  <c r="H2021" i="42"/>
  <c r="H2022" i="42"/>
  <c r="H2023" i="42"/>
  <c r="H2024" i="42"/>
  <c r="H2025" i="42"/>
  <c r="H2026" i="42"/>
  <c r="H2027" i="42"/>
  <c r="H2028" i="42"/>
  <c r="H2029" i="42"/>
  <c r="H2030" i="42"/>
  <c r="H2031" i="42"/>
  <c r="H2032" i="42"/>
  <c r="H2033" i="42"/>
  <c r="H2034" i="42"/>
  <c r="H2035" i="42"/>
  <c r="H2036" i="42"/>
  <c r="H2037" i="42"/>
  <c r="H2038" i="42"/>
  <c r="H2039" i="42"/>
  <c r="H2040" i="42"/>
  <c r="H2041" i="42"/>
  <c r="H2042" i="42"/>
  <c r="H2043" i="42"/>
  <c r="H2044" i="42"/>
  <c r="H2045" i="42"/>
  <c r="H2046" i="42"/>
  <c r="H2047" i="42"/>
  <c r="H2048" i="42"/>
  <c r="H2049" i="42"/>
  <c r="H2050" i="42"/>
  <c r="H2051" i="42"/>
  <c r="H2052" i="42"/>
  <c r="H2053" i="42"/>
  <c r="H2054" i="42"/>
  <c r="H2055" i="42"/>
  <c r="H2056" i="42"/>
  <c r="H2057" i="42"/>
  <c r="H2058" i="42"/>
  <c r="H2059" i="42"/>
  <c r="H2060" i="42"/>
  <c r="H2061" i="42"/>
  <c r="H2062" i="42"/>
  <c r="H2063" i="42"/>
  <c r="H2064" i="42"/>
  <c r="H2065" i="42"/>
  <c r="H2066" i="42"/>
  <c r="H2067" i="42"/>
  <c r="H2068" i="42"/>
  <c r="H2069" i="42"/>
  <c r="H2070" i="42"/>
  <c r="H2071" i="42"/>
  <c r="H2072" i="42"/>
  <c r="H2073" i="42"/>
  <c r="H2074" i="42"/>
  <c r="H2075" i="42"/>
  <c r="H2076" i="42"/>
  <c r="H2077" i="42"/>
  <c r="H2078" i="42"/>
  <c r="H2079" i="42"/>
  <c r="H2080" i="42"/>
  <c r="H2081" i="42"/>
  <c r="H2082" i="42"/>
  <c r="H2083" i="42"/>
  <c r="H2084" i="42"/>
  <c r="H2085" i="42"/>
  <c r="H2086" i="42"/>
  <c r="H2087" i="42"/>
  <c r="H2088" i="42"/>
  <c r="H2089" i="42"/>
  <c r="H2090" i="42"/>
  <c r="H2091" i="42"/>
  <c r="H2092" i="42"/>
  <c r="H2093" i="42"/>
  <c r="H2094" i="42"/>
  <c r="H2095" i="42"/>
  <c r="H2096" i="42"/>
  <c r="H2097" i="42"/>
  <c r="H2098" i="42"/>
  <c r="H2099" i="42"/>
  <c r="H2100" i="42"/>
  <c r="H2101" i="42"/>
  <c r="H2102" i="42"/>
  <c r="H2103" i="42"/>
  <c r="H2104" i="42"/>
  <c r="H2105" i="42"/>
  <c r="H2106" i="42"/>
  <c r="H2107" i="42"/>
  <c r="H2108" i="42"/>
  <c r="H2109" i="42"/>
  <c r="H2110" i="42"/>
  <c r="H2111" i="42"/>
  <c r="H2112" i="42"/>
  <c r="H2113" i="42"/>
  <c r="H2114" i="42"/>
  <c r="H2115" i="42"/>
  <c r="H2116" i="42"/>
  <c r="H2117" i="42"/>
  <c r="H2118" i="42"/>
  <c r="H2119" i="42"/>
  <c r="H2120" i="42"/>
  <c r="H2121" i="42"/>
  <c r="H2122" i="42"/>
  <c r="H2123" i="42"/>
  <c r="H2124" i="42"/>
  <c r="H2125" i="42"/>
  <c r="H2126" i="42"/>
  <c r="H2127" i="42"/>
  <c r="H2128" i="42"/>
  <c r="H2129" i="42"/>
  <c r="H2130" i="42"/>
  <c r="H2131" i="42"/>
  <c r="H2132" i="42"/>
  <c r="H2133" i="42"/>
  <c r="H2134" i="42"/>
  <c r="H2135" i="42"/>
  <c r="H2136" i="42"/>
  <c r="H2137" i="42"/>
  <c r="H2138" i="42"/>
  <c r="H2139" i="42"/>
  <c r="H2140" i="42"/>
  <c r="H2141" i="42"/>
  <c r="H2142" i="42"/>
  <c r="H2143" i="42"/>
  <c r="H2144" i="42"/>
  <c r="H2145" i="42"/>
  <c r="H2146" i="42"/>
  <c r="H2147" i="42"/>
  <c r="H2148" i="42"/>
  <c r="H2149" i="42"/>
  <c r="H2150" i="42"/>
  <c r="H2151" i="42"/>
  <c r="H2152" i="42"/>
  <c r="H2153" i="42"/>
  <c r="H2154" i="42"/>
  <c r="H2155" i="42"/>
  <c r="H2156" i="42"/>
  <c r="H2157" i="42"/>
  <c r="H2158" i="42"/>
  <c r="H2159" i="42"/>
  <c r="H2160" i="42"/>
  <c r="H2161" i="42"/>
  <c r="H2162" i="42"/>
  <c r="H2163" i="42"/>
  <c r="H2164" i="42"/>
  <c r="H2165" i="42"/>
  <c r="H2166" i="42"/>
  <c r="H2167" i="42"/>
  <c r="H2168" i="42"/>
  <c r="H2169" i="42"/>
  <c r="H2170" i="42"/>
  <c r="H2171" i="42"/>
  <c r="H2172" i="42"/>
  <c r="H2173" i="42"/>
  <c r="H2174" i="42"/>
  <c r="H2175" i="42"/>
  <c r="H2176" i="42"/>
  <c r="H2177" i="42"/>
  <c r="H2178" i="42"/>
  <c r="H2179" i="42"/>
  <c r="H2180" i="42"/>
  <c r="H2181" i="42"/>
  <c r="H2182" i="42"/>
  <c r="H2183" i="42"/>
  <c r="H2184" i="42"/>
  <c r="H2185" i="42"/>
  <c r="H2186" i="42"/>
  <c r="H2187" i="42"/>
  <c r="H2188" i="42"/>
  <c r="H2189" i="42"/>
  <c r="H2190" i="42"/>
  <c r="H2191" i="42"/>
  <c r="H2192" i="42"/>
  <c r="H2193" i="42"/>
  <c r="H2194" i="42"/>
  <c r="H2195" i="42"/>
  <c r="H2196" i="42"/>
  <c r="H2197" i="42"/>
  <c r="H2198" i="42"/>
  <c r="H2199" i="42"/>
  <c r="H2200" i="42"/>
  <c r="H2201" i="42"/>
  <c r="H2202" i="42"/>
  <c r="H2203" i="42"/>
  <c r="H2204" i="42"/>
  <c r="H2205" i="42"/>
  <c r="H2206" i="42"/>
  <c r="H2207" i="42"/>
  <c r="H2208" i="42"/>
  <c r="H2209" i="42"/>
  <c r="H2210" i="42"/>
  <c r="H2211" i="42"/>
  <c r="H2212" i="42"/>
  <c r="H2213" i="42"/>
  <c r="H2214" i="42"/>
  <c r="H2215" i="42"/>
  <c r="H2216" i="42"/>
  <c r="H2217" i="42"/>
  <c r="H2218" i="42"/>
  <c r="H2219" i="42"/>
  <c r="H2220" i="42"/>
  <c r="H2221" i="42"/>
  <c r="H2222" i="42"/>
  <c r="H2223" i="42"/>
  <c r="H2224" i="42"/>
  <c r="H2225" i="42"/>
  <c r="H2226" i="42"/>
  <c r="H2227" i="42"/>
  <c r="H2228" i="42"/>
  <c r="H2229" i="42"/>
  <c r="H2230" i="42"/>
  <c r="H2231" i="42"/>
  <c r="H2232" i="42"/>
  <c r="H2233" i="42"/>
  <c r="H2234" i="42"/>
  <c r="H2235" i="42"/>
  <c r="H2236" i="42"/>
  <c r="H2237" i="42"/>
  <c r="H2238" i="42"/>
  <c r="H2239" i="42"/>
  <c r="H2240" i="42"/>
  <c r="H2241" i="42"/>
  <c r="H2242" i="42"/>
  <c r="H2243" i="42"/>
  <c r="H2244" i="42"/>
  <c r="H2245" i="42"/>
  <c r="H2246" i="42"/>
  <c r="H2247" i="42"/>
  <c r="H2248" i="42"/>
  <c r="H2249" i="42"/>
  <c r="H2250" i="42"/>
  <c r="H2251" i="42"/>
  <c r="H2252" i="42"/>
  <c r="H2253" i="42"/>
  <c r="H2254" i="42"/>
  <c r="H2255" i="42"/>
  <c r="H2256" i="42"/>
  <c r="H2257" i="42"/>
  <c r="H2258" i="42"/>
  <c r="H2259" i="42"/>
  <c r="H2260" i="42"/>
  <c r="H2261" i="42"/>
  <c r="H2262" i="42"/>
  <c r="H2263" i="42"/>
  <c r="H2264" i="42"/>
  <c r="H2265" i="42"/>
  <c r="H2266" i="42"/>
  <c r="H2267" i="42"/>
  <c r="H2268" i="42"/>
  <c r="H2269" i="42"/>
  <c r="H2270" i="42"/>
  <c r="H2271" i="42"/>
  <c r="H2272" i="42"/>
  <c r="H2273" i="42"/>
  <c r="H2274" i="42"/>
  <c r="H2275" i="42"/>
  <c r="H2276" i="42"/>
  <c r="H2277" i="42"/>
  <c r="H2278" i="42"/>
  <c r="H2279" i="42"/>
  <c r="H2280" i="42"/>
  <c r="H2281" i="42"/>
  <c r="H2282" i="42"/>
  <c r="H2283" i="42"/>
  <c r="H2284" i="42"/>
  <c r="H2285" i="42"/>
  <c r="H2286" i="42"/>
  <c r="H2287" i="42"/>
  <c r="H2288" i="42"/>
  <c r="H2289" i="42"/>
  <c r="H2290" i="42"/>
  <c r="H2291" i="42"/>
  <c r="H2292" i="42"/>
  <c r="H2293" i="42"/>
  <c r="H2294" i="42"/>
  <c r="H2295" i="42"/>
  <c r="H2296" i="42"/>
  <c r="H2297" i="42"/>
  <c r="H2298" i="42"/>
  <c r="H2299" i="42"/>
  <c r="H2300" i="42"/>
  <c r="H2301" i="42"/>
  <c r="H2302" i="42"/>
  <c r="H2303" i="42"/>
  <c r="H2304" i="42"/>
  <c r="H2305" i="42"/>
  <c r="H2306" i="42"/>
  <c r="H2307" i="42"/>
  <c r="H2308" i="42"/>
  <c r="H2309" i="42"/>
  <c r="H2310" i="42"/>
  <c r="H2311" i="42"/>
  <c r="H2312" i="42"/>
  <c r="H2313" i="42"/>
  <c r="H2314" i="42"/>
  <c r="H2315" i="42"/>
  <c r="H2316" i="42"/>
  <c r="H2317" i="42"/>
  <c r="H2318" i="42"/>
  <c r="H2319" i="42"/>
  <c r="H2320" i="42"/>
  <c r="H2321" i="42"/>
  <c r="H2322" i="42"/>
  <c r="H2323" i="42"/>
  <c r="H2324" i="42"/>
  <c r="H2325" i="42"/>
  <c r="H2326" i="42"/>
  <c r="H2327" i="42"/>
  <c r="H2328" i="42"/>
  <c r="H2329" i="42"/>
  <c r="H2330" i="42"/>
  <c r="H2331" i="42"/>
  <c r="H2332" i="42"/>
  <c r="H2333" i="42"/>
  <c r="H2334" i="42"/>
  <c r="H2335" i="42"/>
  <c r="H2336" i="42"/>
  <c r="H2337" i="42"/>
  <c r="H2338" i="42"/>
  <c r="H2339" i="42"/>
  <c r="H2340" i="42"/>
  <c r="H2341" i="42"/>
  <c r="H2342" i="42"/>
  <c r="H2343" i="42"/>
  <c r="H2344" i="42"/>
  <c r="H2345" i="42"/>
  <c r="H2346" i="42"/>
  <c r="H2347" i="42"/>
  <c r="H2348" i="42"/>
  <c r="H2349" i="42"/>
  <c r="H2350" i="42"/>
  <c r="H2351" i="42"/>
  <c r="H2352" i="42"/>
  <c r="H2353" i="42"/>
  <c r="H2354" i="42"/>
  <c r="H2355" i="42"/>
  <c r="H2356" i="42"/>
  <c r="H2357" i="42"/>
  <c r="H2358" i="42"/>
  <c r="H2359" i="42"/>
  <c r="H2360" i="42"/>
  <c r="H2361" i="42"/>
  <c r="H2362" i="42"/>
  <c r="H2363" i="42"/>
  <c r="H2364" i="42"/>
  <c r="H2365" i="42"/>
  <c r="H2366" i="42"/>
  <c r="H2367" i="42"/>
  <c r="H2368" i="42"/>
  <c r="H2369" i="42"/>
  <c r="H2370" i="42"/>
  <c r="H2371" i="42"/>
  <c r="H2372" i="42"/>
  <c r="H2373" i="42"/>
  <c r="H2374" i="42"/>
  <c r="H2375" i="42"/>
  <c r="H2376" i="42"/>
  <c r="H2377" i="42"/>
  <c r="H2378" i="42"/>
  <c r="H2379" i="42"/>
  <c r="H2380" i="42"/>
  <c r="H2381" i="42"/>
  <c r="H2382" i="42"/>
  <c r="H2383" i="42"/>
  <c r="H2384" i="42"/>
  <c r="H2385" i="42"/>
  <c r="H2386" i="42"/>
  <c r="H2387" i="42"/>
  <c r="H2388" i="42"/>
  <c r="H2389" i="42"/>
  <c r="H2390" i="42"/>
  <c r="H2391" i="42"/>
  <c r="H2392" i="42"/>
  <c r="H2393" i="42"/>
  <c r="H2394" i="42"/>
  <c r="H2395" i="42"/>
  <c r="H2396" i="42"/>
  <c r="H2397" i="42"/>
  <c r="H2398" i="42"/>
  <c r="H2399" i="42"/>
  <c r="H2400" i="42"/>
  <c r="H2401" i="42"/>
  <c r="H2402" i="42"/>
  <c r="H2403" i="42"/>
  <c r="H2404" i="42"/>
  <c r="H2405" i="42"/>
  <c r="H2406" i="42"/>
  <c r="H2407" i="42"/>
  <c r="H2408" i="42"/>
  <c r="H2409" i="42"/>
  <c r="H2410" i="42"/>
  <c r="H2411" i="42"/>
  <c r="H2412" i="42"/>
  <c r="H2413" i="42"/>
  <c r="H2414" i="42"/>
  <c r="H2415" i="42"/>
  <c r="H2416" i="42"/>
  <c r="H2417" i="42"/>
  <c r="H2418" i="42"/>
  <c r="H2419" i="42"/>
  <c r="H2420" i="42"/>
  <c r="H2421" i="42"/>
  <c r="H2422" i="42"/>
  <c r="H2423" i="42"/>
  <c r="H2424" i="42"/>
  <c r="H2425" i="42"/>
  <c r="H2426" i="42"/>
  <c r="H2427" i="42"/>
  <c r="H2428" i="42"/>
  <c r="H2429" i="42"/>
  <c r="H2430" i="42"/>
  <c r="H2431" i="42"/>
  <c r="H2432" i="42"/>
  <c r="H2433" i="42"/>
  <c r="H2434" i="42"/>
  <c r="H2435" i="42"/>
  <c r="H2436" i="42"/>
  <c r="H2437" i="42"/>
  <c r="H2438" i="42"/>
  <c r="H2439" i="42"/>
  <c r="H2440" i="42"/>
  <c r="H2441" i="42"/>
  <c r="H2442" i="42"/>
  <c r="H2443" i="42"/>
  <c r="H2444" i="42"/>
  <c r="H2445" i="42"/>
  <c r="H2446" i="42"/>
  <c r="H2447" i="42"/>
  <c r="H2448" i="42"/>
  <c r="H2449" i="42"/>
  <c r="H2450" i="42"/>
  <c r="H2451" i="42"/>
  <c r="H2452" i="42"/>
  <c r="H2453" i="42"/>
  <c r="H2454" i="42"/>
  <c r="H2455" i="42"/>
  <c r="H2456" i="42"/>
  <c r="H2457" i="42"/>
  <c r="H2458" i="42"/>
  <c r="H2459" i="42"/>
  <c r="H2460" i="42"/>
  <c r="H2461" i="42"/>
  <c r="H2462" i="42"/>
  <c r="H2463" i="42"/>
  <c r="H2464" i="42"/>
  <c r="H2465" i="42"/>
  <c r="H2466" i="42"/>
  <c r="H2467" i="42"/>
  <c r="H2468" i="42"/>
  <c r="H2469" i="42"/>
  <c r="H2470" i="42"/>
  <c r="H2471" i="42"/>
  <c r="H2472" i="42"/>
  <c r="H2473" i="42"/>
  <c r="H2474" i="42"/>
  <c r="H2475" i="42"/>
  <c r="H2476" i="42"/>
  <c r="H2477" i="42"/>
  <c r="H2478" i="42"/>
  <c r="H2479" i="42"/>
  <c r="H2480" i="42"/>
  <c r="H2481" i="42"/>
  <c r="H2482" i="42"/>
  <c r="H2483" i="42"/>
  <c r="H2484" i="42"/>
  <c r="H2485" i="42"/>
  <c r="H2486" i="42"/>
  <c r="H2487" i="42"/>
  <c r="H2488" i="42"/>
  <c r="H2489" i="42"/>
  <c r="H2490" i="42"/>
  <c r="H2491" i="42"/>
  <c r="H2492" i="42"/>
  <c r="H2493" i="42"/>
  <c r="H2494" i="42"/>
  <c r="H2495" i="42"/>
  <c r="H2496" i="42"/>
  <c r="H2497" i="42"/>
  <c r="H2498" i="42"/>
  <c r="H2499" i="42"/>
  <c r="H2500" i="42"/>
  <c r="H2501" i="42"/>
  <c r="H2502" i="42"/>
  <c r="H2503" i="42"/>
  <c r="H2504" i="42"/>
  <c r="H2505" i="42"/>
  <c r="H2506" i="42"/>
  <c r="H2507" i="42"/>
  <c r="H2508" i="42"/>
  <c r="H2509" i="42"/>
  <c r="H2510" i="42"/>
  <c r="H2511" i="42"/>
  <c r="H2512" i="42"/>
  <c r="H2513" i="42"/>
  <c r="H2514" i="42"/>
  <c r="H2515" i="42"/>
  <c r="H2516" i="42"/>
  <c r="H2517" i="42"/>
  <c r="H2518" i="42"/>
  <c r="H2519" i="42"/>
  <c r="H2520" i="42"/>
  <c r="H2521" i="42"/>
  <c r="H2522" i="42"/>
  <c r="H2523" i="42"/>
  <c r="H2524" i="42"/>
  <c r="H2525" i="42"/>
  <c r="H2526" i="42"/>
  <c r="H2527" i="42"/>
  <c r="H2528" i="42"/>
  <c r="H2529" i="42"/>
  <c r="H2530" i="42"/>
  <c r="H2531" i="42"/>
  <c r="H2532" i="42"/>
  <c r="H2533" i="42"/>
  <c r="H2534" i="42"/>
  <c r="H2535" i="42"/>
  <c r="H2536" i="42"/>
  <c r="H2537" i="42"/>
  <c r="H2538" i="42"/>
  <c r="H2539" i="42"/>
  <c r="H2540" i="42"/>
  <c r="H2541" i="42"/>
  <c r="H2542" i="42"/>
  <c r="H2543" i="42"/>
  <c r="H2544" i="42"/>
  <c r="H2545" i="42"/>
  <c r="H2546" i="42"/>
  <c r="H2547" i="42"/>
  <c r="H2548" i="42"/>
  <c r="H2549" i="42"/>
  <c r="H2550" i="42"/>
  <c r="H2551" i="42"/>
  <c r="H2552" i="42"/>
  <c r="H2553" i="42"/>
  <c r="H2554" i="42"/>
  <c r="H2555" i="42"/>
  <c r="H2556" i="42"/>
  <c r="H2557" i="42"/>
  <c r="H2558" i="42"/>
  <c r="H2559" i="42"/>
  <c r="H2560" i="42"/>
  <c r="H2561" i="42"/>
  <c r="H2562" i="42"/>
  <c r="H2563" i="42"/>
  <c r="H2564" i="42"/>
  <c r="H2565" i="42"/>
  <c r="H2566" i="42"/>
  <c r="H2567" i="42"/>
  <c r="H2568" i="42"/>
  <c r="H2569" i="42"/>
  <c r="H2570" i="42"/>
  <c r="H2571" i="42"/>
  <c r="H2572" i="42"/>
  <c r="H2573" i="42"/>
  <c r="H2574" i="42"/>
  <c r="H2575" i="42"/>
  <c r="H2576" i="42"/>
  <c r="H2577" i="42"/>
  <c r="H2578" i="42"/>
  <c r="H2579" i="42"/>
  <c r="H2580" i="42"/>
  <c r="H2581" i="42"/>
  <c r="H2582" i="42"/>
  <c r="H2583" i="42"/>
  <c r="H2584" i="42"/>
  <c r="H2585" i="42"/>
  <c r="H2586" i="42"/>
  <c r="H2587" i="42"/>
  <c r="H2588" i="42"/>
  <c r="H2589" i="42"/>
  <c r="H2590" i="42"/>
  <c r="H2591" i="42"/>
  <c r="H2592" i="42"/>
  <c r="H2593" i="42"/>
  <c r="H2594" i="42"/>
  <c r="H2595" i="42"/>
  <c r="H2596" i="42"/>
  <c r="H2597" i="42"/>
  <c r="H2598" i="42"/>
  <c r="H2599" i="42"/>
  <c r="H2600" i="42"/>
  <c r="H2601" i="42"/>
  <c r="H2602" i="42"/>
  <c r="H2603" i="42"/>
  <c r="H2604" i="42"/>
  <c r="H2605" i="42"/>
  <c r="H2606" i="42"/>
  <c r="H2607" i="42"/>
  <c r="H2608" i="42"/>
  <c r="H2609" i="42"/>
  <c r="H2610" i="42"/>
  <c r="H2611" i="42"/>
  <c r="H2612" i="42"/>
  <c r="H2613" i="42"/>
  <c r="H2614" i="42"/>
  <c r="H2615" i="42"/>
  <c r="H2616" i="42"/>
  <c r="H2617" i="42"/>
  <c r="H2618" i="42"/>
  <c r="H2619" i="42"/>
  <c r="H2620" i="42"/>
  <c r="H2621" i="42"/>
  <c r="H2622" i="42"/>
  <c r="H2623" i="42"/>
  <c r="H2624" i="42"/>
  <c r="H2625" i="42"/>
  <c r="H2626" i="42"/>
  <c r="H2627" i="42"/>
  <c r="H2628" i="42"/>
  <c r="H2629" i="42"/>
  <c r="H2630" i="42"/>
  <c r="H2631" i="42"/>
  <c r="H2632" i="42"/>
  <c r="H2633" i="42"/>
  <c r="H2634" i="42"/>
  <c r="H2635" i="42"/>
  <c r="H2636" i="42"/>
  <c r="H2637" i="42"/>
  <c r="H2638" i="42"/>
  <c r="H2639" i="42"/>
  <c r="H2640" i="42"/>
  <c r="H2641" i="42"/>
  <c r="H2642" i="42"/>
  <c r="H2643" i="42"/>
  <c r="H2644" i="42"/>
  <c r="H2645" i="42"/>
  <c r="H2646" i="42"/>
  <c r="H2647" i="42"/>
  <c r="H2648" i="42"/>
  <c r="H2649" i="42"/>
  <c r="H2650" i="42"/>
  <c r="H2651" i="42"/>
  <c r="H2652" i="42"/>
  <c r="H2653" i="42"/>
  <c r="H2654" i="42"/>
  <c r="H2655" i="42"/>
  <c r="H2656" i="42"/>
  <c r="H2657" i="42"/>
  <c r="H2658" i="42"/>
  <c r="H2659" i="42"/>
  <c r="H2660" i="42"/>
  <c r="H2661" i="42"/>
  <c r="H2662" i="42"/>
  <c r="H2663" i="42"/>
  <c r="H2664" i="42"/>
  <c r="H2665" i="42"/>
  <c r="H2666" i="42"/>
  <c r="H2667" i="42"/>
  <c r="H2668" i="42"/>
  <c r="H2669" i="42"/>
  <c r="H2670" i="42"/>
  <c r="H2671" i="42"/>
  <c r="H2672" i="42"/>
  <c r="H2673" i="42"/>
  <c r="H2674" i="42"/>
  <c r="H2675" i="42"/>
  <c r="H2676" i="42"/>
  <c r="H2677" i="42"/>
  <c r="H2678" i="42"/>
  <c r="H2679" i="42"/>
  <c r="H2680" i="42"/>
  <c r="H2681" i="42"/>
  <c r="H2682" i="42"/>
  <c r="H2683" i="42"/>
  <c r="H2684" i="42"/>
  <c r="H2685" i="42"/>
  <c r="H2686" i="42"/>
  <c r="H2687" i="42"/>
  <c r="H2688" i="42"/>
  <c r="H2689" i="42"/>
  <c r="H2690" i="42"/>
  <c r="H2691" i="42"/>
  <c r="H2692" i="42"/>
  <c r="H2693" i="42"/>
  <c r="H2694" i="42"/>
  <c r="H2695" i="42"/>
  <c r="H2696" i="42"/>
  <c r="H2697" i="42"/>
  <c r="H2698" i="42"/>
  <c r="H2699" i="42"/>
  <c r="H2700" i="42"/>
  <c r="H2701" i="42"/>
  <c r="H2702" i="42"/>
  <c r="H2703" i="42"/>
  <c r="H2704" i="42"/>
  <c r="H2705" i="42"/>
  <c r="H2706" i="42"/>
  <c r="H2707" i="42"/>
  <c r="H2708" i="42"/>
  <c r="H2709" i="42"/>
  <c r="H2710" i="42"/>
  <c r="H2711" i="42"/>
  <c r="H2712" i="42"/>
  <c r="H2713" i="42"/>
  <c r="H2714" i="42"/>
  <c r="H2715" i="42"/>
  <c r="H2716" i="42"/>
  <c r="H2717" i="42"/>
  <c r="H2718" i="42"/>
  <c r="H2719" i="42"/>
  <c r="H2720" i="42"/>
  <c r="H2721" i="42"/>
  <c r="H2722" i="42"/>
  <c r="H2723" i="42"/>
  <c r="H2724" i="42"/>
  <c r="H2725" i="42"/>
  <c r="H2726" i="42"/>
  <c r="H2727" i="42"/>
  <c r="H2728" i="42"/>
  <c r="H2729" i="42"/>
  <c r="H2730" i="42"/>
  <c r="H2731" i="42"/>
  <c r="H2732" i="42"/>
  <c r="H2733" i="42"/>
  <c r="H2734" i="42"/>
  <c r="H2735" i="42"/>
  <c r="H2736" i="42"/>
  <c r="H2737" i="42"/>
  <c r="H2738" i="42"/>
  <c r="H2739" i="42"/>
  <c r="H2740" i="42"/>
  <c r="H2741" i="42"/>
  <c r="H2742" i="42"/>
  <c r="H2743" i="42"/>
  <c r="H2744" i="42"/>
  <c r="H2745" i="42"/>
  <c r="H2746" i="42"/>
  <c r="H2747" i="42"/>
  <c r="H2748" i="42"/>
  <c r="H2749" i="42"/>
  <c r="H2750" i="42"/>
  <c r="H2751" i="42"/>
  <c r="H2752" i="42"/>
  <c r="H2753" i="42"/>
  <c r="H2754" i="42"/>
  <c r="H2755" i="42"/>
  <c r="H2756" i="42"/>
  <c r="H2757" i="42"/>
  <c r="H2758" i="42"/>
  <c r="H2759" i="42"/>
  <c r="H2760" i="42"/>
  <c r="H2761" i="42"/>
  <c r="H2762" i="42"/>
  <c r="H2763" i="42"/>
  <c r="H2764" i="42"/>
  <c r="H2765" i="42"/>
  <c r="H2766" i="42"/>
  <c r="H2767" i="42"/>
  <c r="H2768" i="42"/>
  <c r="H2769" i="42"/>
  <c r="H2770" i="42"/>
  <c r="H2771" i="42"/>
  <c r="H2772" i="42"/>
  <c r="H2773" i="42"/>
  <c r="H2774" i="42"/>
  <c r="H2775" i="42"/>
  <c r="H2776" i="42"/>
  <c r="H2777" i="42"/>
  <c r="H2778" i="42"/>
  <c r="H2779" i="42"/>
  <c r="H2780" i="42"/>
  <c r="H2781" i="42"/>
  <c r="H2782" i="42"/>
  <c r="H2783" i="42"/>
  <c r="H2784" i="42"/>
  <c r="H2785" i="42"/>
  <c r="H2786" i="42"/>
  <c r="H2787" i="42"/>
  <c r="H2788" i="42"/>
  <c r="H2789" i="42"/>
  <c r="H2790" i="42"/>
  <c r="H2791" i="42"/>
  <c r="H2792" i="42"/>
  <c r="H2793" i="42"/>
  <c r="H2794" i="42"/>
  <c r="H2795" i="42"/>
  <c r="H2796" i="42"/>
  <c r="H2797" i="42"/>
  <c r="H2798" i="42"/>
  <c r="H2799" i="42"/>
  <c r="H2800" i="42"/>
  <c r="H2801" i="42"/>
  <c r="H2802" i="42"/>
  <c r="H2803" i="42"/>
  <c r="H2804" i="42"/>
  <c r="H2805" i="42"/>
  <c r="H2806" i="42"/>
  <c r="H2807" i="42"/>
  <c r="H2808" i="42"/>
  <c r="H2809" i="42"/>
  <c r="H2810" i="42"/>
  <c r="H2811" i="42"/>
  <c r="H2812" i="42"/>
  <c r="H2813" i="42"/>
  <c r="H2814" i="42"/>
  <c r="H2815" i="42"/>
  <c r="H2816" i="42"/>
  <c r="H2817" i="42"/>
  <c r="H2818" i="42"/>
  <c r="H2819" i="42"/>
  <c r="H2820" i="42"/>
  <c r="H2821" i="42"/>
  <c r="H2822" i="42"/>
  <c r="H2823" i="42"/>
  <c r="H2824" i="42"/>
  <c r="H2825" i="42"/>
  <c r="H2826" i="42"/>
  <c r="H2827" i="42"/>
  <c r="H2828" i="42"/>
  <c r="H2829" i="42"/>
  <c r="H2830" i="42"/>
  <c r="H2831" i="42"/>
  <c r="H2832" i="42"/>
  <c r="H2833" i="42"/>
  <c r="H2834" i="42"/>
  <c r="H2835" i="42"/>
  <c r="H2836" i="42"/>
  <c r="H2837" i="42"/>
  <c r="H2838" i="42"/>
  <c r="H2839" i="42"/>
  <c r="H2840" i="42"/>
  <c r="H2841" i="42"/>
  <c r="H2842" i="42"/>
  <c r="H2843" i="42"/>
  <c r="H2844" i="42"/>
  <c r="H2845" i="42"/>
  <c r="H2846" i="42"/>
  <c r="H2847" i="42"/>
  <c r="H2848" i="42"/>
  <c r="H2849" i="42"/>
  <c r="H2850" i="42"/>
  <c r="H2851" i="42"/>
  <c r="H2852" i="42"/>
  <c r="H2853" i="42"/>
  <c r="H2854" i="42"/>
  <c r="H2855" i="42"/>
  <c r="H2856" i="42"/>
  <c r="H2857" i="42"/>
  <c r="H2858" i="42"/>
  <c r="H2859" i="42"/>
  <c r="H2860" i="42"/>
  <c r="H2861" i="42"/>
  <c r="H2862" i="42"/>
  <c r="H2863" i="42"/>
  <c r="H2864" i="42"/>
  <c r="H2865" i="42"/>
  <c r="H2866" i="42"/>
  <c r="H2867" i="42"/>
  <c r="H2868" i="42"/>
  <c r="H2869" i="42"/>
  <c r="H2870" i="42"/>
  <c r="H2871" i="42"/>
  <c r="H2872" i="42"/>
  <c r="H2873" i="42"/>
  <c r="H2874" i="42"/>
  <c r="H2875" i="42"/>
  <c r="H2876" i="42"/>
  <c r="H2877" i="42"/>
  <c r="H2878" i="42"/>
  <c r="H2879" i="42"/>
  <c r="H2880" i="42"/>
  <c r="H2881" i="42"/>
  <c r="H2882" i="42"/>
  <c r="H2883" i="42"/>
  <c r="H2884" i="42"/>
  <c r="H2885" i="42"/>
  <c r="H2886" i="42"/>
  <c r="H2887" i="42"/>
  <c r="H2888" i="42"/>
  <c r="H2889" i="42"/>
  <c r="H2890" i="42"/>
  <c r="H2891" i="42"/>
  <c r="H2892" i="42"/>
  <c r="H2893" i="42"/>
  <c r="H2894" i="42"/>
  <c r="H2895" i="42"/>
  <c r="H2896" i="42"/>
  <c r="H2897" i="42"/>
  <c r="H2898" i="42"/>
  <c r="H2899" i="42"/>
  <c r="H2900" i="42"/>
  <c r="H2901" i="42"/>
  <c r="H2902" i="42"/>
  <c r="H2903" i="42"/>
  <c r="H2904" i="42"/>
  <c r="H2905" i="42"/>
  <c r="H2906" i="42"/>
  <c r="H2907" i="42"/>
  <c r="H2908" i="42"/>
  <c r="H2909" i="42"/>
  <c r="H2910" i="42"/>
  <c r="H2911" i="42"/>
  <c r="H2912" i="42"/>
  <c r="H2913" i="42"/>
  <c r="H2914" i="42"/>
  <c r="H2915" i="42"/>
  <c r="H2916" i="42"/>
  <c r="H2917" i="42"/>
  <c r="H2918" i="42"/>
  <c r="H2919" i="42"/>
  <c r="H2920" i="42"/>
  <c r="H2921" i="42"/>
  <c r="H2922" i="42"/>
  <c r="H2923" i="42"/>
  <c r="H2924" i="42"/>
  <c r="H2925" i="42"/>
  <c r="H2926" i="42"/>
  <c r="H2927" i="42"/>
  <c r="H2928" i="42"/>
  <c r="H2929" i="42"/>
  <c r="H2930" i="42"/>
  <c r="H2931" i="42"/>
  <c r="H2932" i="42"/>
  <c r="H2933" i="42"/>
  <c r="H2934" i="42"/>
  <c r="H2935" i="42"/>
  <c r="H2936" i="42"/>
  <c r="H2937" i="42"/>
  <c r="H2938" i="42"/>
  <c r="H2939" i="42"/>
  <c r="H2940" i="42"/>
  <c r="H2941" i="42"/>
  <c r="H2942" i="42"/>
  <c r="H2943" i="42"/>
  <c r="H2944" i="42"/>
  <c r="H2945" i="42"/>
  <c r="H2946" i="42"/>
  <c r="H2947" i="42"/>
  <c r="H2948" i="42"/>
  <c r="H2949" i="42"/>
  <c r="H2950" i="42"/>
  <c r="H2951" i="42"/>
  <c r="H2952" i="42"/>
  <c r="H2953" i="42"/>
  <c r="H2954" i="42"/>
  <c r="H2955" i="42"/>
  <c r="H2956" i="42"/>
  <c r="H2957" i="42"/>
  <c r="H2958" i="42"/>
  <c r="H2959" i="42"/>
  <c r="H2960" i="42"/>
  <c r="H2961" i="42"/>
  <c r="H2962" i="42"/>
  <c r="H2963" i="42"/>
  <c r="H2964" i="42"/>
  <c r="H2965" i="42"/>
  <c r="H2966" i="42"/>
  <c r="H2967" i="42"/>
  <c r="H2968" i="42"/>
  <c r="H2969" i="42"/>
  <c r="H2970" i="42"/>
  <c r="H2971" i="42"/>
  <c r="H2972" i="42"/>
  <c r="H2973" i="42"/>
  <c r="H2974" i="42"/>
  <c r="H2975" i="42"/>
  <c r="H2976" i="42"/>
  <c r="H2977" i="42"/>
  <c r="H2978" i="42"/>
  <c r="H2979" i="42"/>
  <c r="H2980" i="42"/>
  <c r="H2981" i="42"/>
  <c r="H2982" i="42"/>
  <c r="H2983" i="42"/>
  <c r="H2984" i="42"/>
  <c r="H2985" i="42"/>
  <c r="H2986" i="42"/>
  <c r="H2987" i="42"/>
  <c r="H2988" i="42"/>
  <c r="H2989" i="42"/>
  <c r="H2990" i="42"/>
  <c r="H2991" i="42"/>
  <c r="H2992" i="42"/>
  <c r="H2993" i="42"/>
  <c r="H2994" i="42"/>
  <c r="H2995" i="42"/>
  <c r="H2996" i="42"/>
  <c r="H2997" i="42"/>
  <c r="H2998" i="42"/>
  <c r="H2999" i="42"/>
  <c r="H3000" i="42"/>
  <c r="H3001" i="42"/>
  <c r="H3002" i="42"/>
  <c r="H3003" i="42"/>
  <c r="H3004" i="42"/>
  <c r="H3005" i="42"/>
  <c r="H3006" i="42"/>
  <c r="H3007" i="42"/>
  <c r="H3008" i="42"/>
  <c r="H3009" i="42"/>
  <c r="H3010" i="42"/>
  <c r="H3011" i="42"/>
  <c r="H3012" i="42"/>
  <c r="H3013" i="42"/>
  <c r="H3014" i="42"/>
  <c r="H3015" i="42"/>
  <c r="H3016" i="42"/>
  <c r="H3017" i="42"/>
  <c r="H3018" i="42"/>
  <c r="H3019" i="42"/>
  <c r="H3020" i="42"/>
  <c r="H3021" i="42"/>
  <c r="H3022" i="42"/>
  <c r="H3023" i="42"/>
  <c r="H3024" i="42"/>
  <c r="H3025" i="42"/>
  <c r="H3026" i="42"/>
  <c r="H3027" i="42"/>
  <c r="H3028" i="42"/>
  <c r="H3029" i="42"/>
  <c r="H3030" i="42"/>
  <c r="H3031" i="42"/>
  <c r="H3032" i="42"/>
  <c r="H3033" i="42"/>
  <c r="H3034" i="42"/>
  <c r="H3035" i="42"/>
  <c r="H3036" i="42"/>
  <c r="H3037" i="42"/>
  <c r="H3038" i="42"/>
  <c r="H3039" i="42"/>
  <c r="H3040" i="42"/>
  <c r="H3041" i="42"/>
  <c r="H3042" i="42"/>
  <c r="H3043" i="42"/>
  <c r="H3044" i="42"/>
  <c r="H3045" i="42"/>
  <c r="H3046" i="42"/>
  <c r="H3047" i="42"/>
  <c r="H3048" i="42"/>
  <c r="H3049" i="42"/>
  <c r="H3050" i="42"/>
  <c r="H3051" i="42"/>
  <c r="H3052" i="42"/>
  <c r="H3053" i="42"/>
  <c r="H3054" i="42"/>
  <c r="H3055" i="42"/>
  <c r="H3056" i="42"/>
  <c r="H3057" i="42"/>
  <c r="H3058" i="42"/>
  <c r="H3059" i="42"/>
  <c r="H3060" i="42"/>
  <c r="H3061" i="42"/>
  <c r="H3062" i="42"/>
  <c r="H3063" i="42"/>
  <c r="H3064" i="42"/>
  <c r="H3065" i="42"/>
  <c r="H3066" i="42"/>
  <c r="H3067" i="42"/>
  <c r="H3068" i="42"/>
  <c r="H3069" i="42"/>
  <c r="H3070" i="42"/>
  <c r="H3071" i="42"/>
  <c r="H3072" i="42"/>
  <c r="H3073" i="42"/>
  <c r="H3074" i="42"/>
  <c r="H3075" i="42"/>
  <c r="H3076" i="42"/>
  <c r="H3077" i="42"/>
  <c r="H3078" i="42"/>
  <c r="H3079" i="42"/>
  <c r="H3080" i="42"/>
  <c r="H3081" i="42"/>
  <c r="H3082" i="42"/>
  <c r="H3083" i="42"/>
  <c r="H3084" i="42"/>
  <c r="H3085" i="42"/>
  <c r="H3086" i="42"/>
  <c r="H3087" i="42"/>
  <c r="H3088" i="42"/>
  <c r="H3089" i="42"/>
  <c r="H3090" i="42"/>
  <c r="H3091" i="42"/>
  <c r="H3092" i="42"/>
  <c r="H3093" i="42"/>
  <c r="H3094" i="42"/>
  <c r="H3095" i="42"/>
  <c r="H3096" i="42"/>
  <c r="H3097" i="42"/>
  <c r="H3098" i="42"/>
  <c r="H3099" i="42"/>
  <c r="H3100" i="42"/>
  <c r="H3101" i="42"/>
  <c r="H3102" i="42"/>
  <c r="H3103" i="42"/>
  <c r="H3104" i="42"/>
  <c r="H3105" i="42"/>
  <c r="H3106" i="42"/>
  <c r="H3107" i="42"/>
  <c r="H3108" i="42"/>
  <c r="H3109" i="42"/>
  <c r="H3110" i="42"/>
  <c r="H3111" i="42"/>
  <c r="H3112" i="42"/>
  <c r="H3113" i="42"/>
  <c r="H3114" i="42"/>
  <c r="H3115" i="42"/>
  <c r="H3116" i="42"/>
  <c r="H3117" i="42"/>
  <c r="H3118" i="42"/>
  <c r="H3119" i="42"/>
  <c r="H3120" i="42"/>
  <c r="H3121" i="42"/>
  <c r="H3122" i="42"/>
  <c r="H3123" i="42"/>
  <c r="H3124" i="42"/>
  <c r="H3125" i="42"/>
  <c r="H3126" i="42"/>
  <c r="H3127" i="42"/>
  <c r="H3128" i="42"/>
  <c r="H3129" i="42"/>
  <c r="H3130" i="42"/>
  <c r="H3131" i="42"/>
  <c r="H3132" i="42"/>
  <c r="H3133" i="42"/>
  <c r="H3134" i="42"/>
  <c r="H3135" i="42"/>
  <c r="H3136" i="42"/>
  <c r="H3137" i="42"/>
  <c r="H3138" i="42"/>
  <c r="H3139" i="42"/>
  <c r="H3140" i="42"/>
  <c r="H3141" i="42"/>
  <c r="H3142" i="42"/>
  <c r="H3143" i="42"/>
  <c r="H3144" i="42"/>
  <c r="H3145" i="42"/>
  <c r="H3146" i="42"/>
  <c r="H3147" i="42"/>
  <c r="H3148" i="42"/>
  <c r="H3149" i="42"/>
  <c r="H3150" i="42"/>
  <c r="H3151" i="42"/>
  <c r="H3152" i="42"/>
  <c r="H3153" i="42"/>
  <c r="H3154" i="42"/>
  <c r="H3155" i="42"/>
  <c r="H3156" i="42"/>
  <c r="H3157" i="42"/>
  <c r="H3158" i="42"/>
  <c r="H3159" i="42"/>
  <c r="H3160" i="42"/>
  <c r="H3161" i="42"/>
  <c r="H3162" i="42"/>
  <c r="H3163" i="42"/>
  <c r="H3164" i="42"/>
  <c r="H3165" i="42"/>
  <c r="H3166" i="42"/>
  <c r="H3167" i="42"/>
  <c r="H3168" i="42"/>
  <c r="H3169" i="42"/>
  <c r="H3170" i="42"/>
  <c r="H3171" i="42"/>
  <c r="H3172" i="42"/>
  <c r="H3173" i="42"/>
  <c r="H3174" i="42"/>
  <c r="H3175" i="42"/>
  <c r="H3176" i="42"/>
  <c r="H3177" i="42"/>
  <c r="H3178" i="42"/>
  <c r="H3179" i="42"/>
  <c r="H3180" i="42"/>
  <c r="H3181" i="42"/>
  <c r="H3182" i="42"/>
  <c r="H3183" i="42"/>
  <c r="H3184" i="42"/>
  <c r="H3185" i="42"/>
  <c r="H3186" i="42"/>
  <c r="H3187" i="42"/>
  <c r="H3188" i="42"/>
  <c r="H3189" i="42"/>
  <c r="H3190" i="42"/>
  <c r="H3191" i="42"/>
  <c r="H3192" i="42"/>
  <c r="H3193" i="42"/>
  <c r="H3194" i="42"/>
  <c r="H3195" i="42"/>
  <c r="H3196" i="42"/>
  <c r="H3197" i="42"/>
  <c r="H3198" i="42"/>
  <c r="H3199" i="42"/>
  <c r="H3200" i="42"/>
  <c r="H3201" i="42"/>
  <c r="H3202" i="42"/>
  <c r="H3203" i="42"/>
  <c r="H3204" i="42"/>
  <c r="H3205" i="42"/>
  <c r="H3206" i="42"/>
  <c r="H3207" i="42"/>
  <c r="H3208" i="42"/>
  <c r="H3209" i="42"/>
  <c r="H3210" i="42"/>
  <c r="H3211" i="42"/>
  <c r="H3212" i="42"/>
  <c r="H3213" i="42"/>
  <c r="H3214" i="42"/>
  <c r="H3215" i="42"/>
  <c r="H3216" i="42"/>
  <c r="H3217" i="42"/>
  <c r="H3218" i="42"/>
  <c r="H3219" i="42"/>
  <c r="H3220" i="42"/>
  <c r="H3221" i="42"/>
  <c r="H3222" i="42"/>
  <c r="H3223" i="42"/>
  <c r="H3224" i="42"/>
  <c r="H3225" i="42"/>
  <c r="H3226" i="42"/>
  <c r="H3227" i="42"/>
  <c r="H3228" i="42"/>
  <c r="H3229" i="42"/>
  <c r="H3230" i="42"/>
  <c r="H3231" i="42"/>
  <c r="H3232" i="42"/>
  <c r="H3233" i="42"/>
  <c r="H3234" i="42"/>
  <c r="H3235" i="42"/>
  <c r="H3236" i="42"/>
  <c r="H3237" i="42"/>
  <c r="H3238" i="42"/>
  <c r="H3239" i="42"/>
  <c r="H3240" i="42"/>
  <c r="H3241" i="42"/>
  <c r="H3242" i="42"/>
  <c r="H3243" i="42"/>
  <c r="H3244" i="42"/>
  <c r="H3245" i="42"/>
  <c r="H3246" i="42"/>
  <c r="H3247" i="42"/>
  <c r="H3248" i="42"/>
  <c r="H3249" i="42"/>
  <c r="H3250" i="42"/>
  <c r="H3251" i="42"/>
  <c r="H3252" i="42"/>
  <c r="H3253" i="42"/>
  <c r="H3254" i="42"/>
  <c r="H3255" i="42"/>
  <c r="H3256" i="42"/>
  <c r="H3257" i="42"/>
  <c r="H3258" i="42"/>
  <c r="H3259" i="42"/>
  <c r="H3260" i="42"/>
  <c r="H3261" i="42"/>
  <c r="H3262" i="42"/>
  <c r="H3263" i="42"/>
  <c r="H3264" i="42"/>
  <c r="H3265" i="42"/>
  <c r="H3266" i="42"/>
  <c r="H3267" i="42"/>
  <c r="H3268" i="42"/>
  <c r="H3269" i="42"/>
  <c r="H3270" i="42"/>
  <c r="H3271" i="42"/>
  <c r="H3272" i="42"/>
  <c r="H3273" i="42"/>
  <c r="H3274" i="42"/>
  <c r="H3275" i="42"/>
  <c r="H3276" i="42"/>
  <c r="H3277" i="42"/>
  <c r="H3278" i="42"/>
  <c r="H3279" i="42"/>
  <c r="H3280" i="42"/>
  <c r="H3281" i="42"/>
  <c r="H3282" i="42"/>
  <c r="H3283" i="42"/>
  <c r="H3284" i="42"/>
  <c r="H3285" i="42"/>
  <c r="H3286" i="42"/>
  <c r="H3287" i="42"/>
  <c r="H3288" i="42"/>
  <c r="H3289" i="42"/>
  <c r="H3290" i="42"/>
  <c r="H3291" i="42"/>
  <c r="H3292" i="42"/>
  <c r="H3293" i="42"/>
  <c r="H3294" i="42"/>
  <c r="H3295" i="42"/>
  <c r="H3296" i="42"/>
  <c r="H3297" i="42"/>
  <c r="H3298" i="42"/>
  <c r="H3299" i="42"/>
  <c r="H3300" i="42"/>
  <c r="H3301" i="42"/>
  <c r="H3302" i="42"/>
  <c r="H3303" i="42"/>
  <c r="H3304" i="42"/>
  <c r="H3305" i="42"/>
  <c r="H3306" i="42"/>
  <c r="H3307" i="42"/>
  <c r="H3308" i="42"/>
  <c r="H3309" i="42"/>
  <c r="H3310" i="42"/>
  <c r="H3311" i="42"/>
  <c r="H3312" i="42"/>
  <c r="H3313" i="42"/>
  <c r="H3314" i="42"/>
  <c r="H3315" i="42"/>
  <c r="H3316" i="42"/>
  <c r="H3317" i="42"/>
  <c r="H3318" i="42"/>
  <c r="H3319" i="42"/>
  <c r="H3320" i="42"/>
  <c r="H3321" i="42"/>
  <c r="H3322" i="42"/>
  <c r="H3323" i="42"/>
  <c r="H3324" i="42"/>
  <c r="H3325" i="42"/>
  <c r="H3326" i="42"/>
  <c r="H3327" i="42"/>
  <c r="H3328" i="42"/>
  <c r="H3329" i="42"/>
  <c r="H3330" i="42"/>
  <c r="H3331" i="42"/>
  <c r="H3332" i="42"/>
  <c r="H3333" i="42"/>
  <c r="H3334" i="42"/>
  <c r="H3335" i="42"/>
  <c r="H3336" i="42"/>
  <c r="H3337" i="42"/>
  <c r="H3338" i="42"/>
  <c r="H3339" i="42"/>
  <c r="H3340" i="42"/>
  <c r="H3341" i="42"/>
  <c r="H3342" i="42"/>
  <c r="H3343" i="42"/>
  <c r="H3344" i="42"/>
  <c r="H3345" i="42"/>
  <c r="H3346" i="42"/>
  <c r="H3347" i="42"/>
  <c r="H3348" i="42"/>
  <c r="H3349" i="42"/>
  <c r="H3350" i="42"/>
  <c r="H3351" i="42"/>
  <c r="H3352" i="42"/>
  <c r="H3353" i="42"/>
  <c r="H3354" i="42"/>
  <c r="H3355" i="42"/>
  <c r="H3356" i="42"/>
  <c r="H3357" i="42"/>
  <c r="H3358" i="42"/>
  <c r="H3359" i="42"/>
  <c r="H3360" i="42"/>
  <c r="H3361" i="42"/>
  <c r="H3362" i="42"/>
  <c r="H3363" i="42"/>
  <c r="H3364" i="42"/>
  <c r="H3365" i="42"/>
  <c r="H3366" i="42"/>
  <c r="H3367" i="42"/>
  <c r="H3368" i="42"/>
  <c r="H3369" i="42"/>
  <c r="H3370" i="42"/>
  <c r="H3371" i="42"/>
  <c r="H3372" i="42"/>
  <c r="H3373" i="42"/>
  <c r="H3374" i="42"/>
  <c r="H3375" i="42"/>
  <c r="H3376" i="42"/>
  <c r="H3377" i="42"/>
  <c r="H3378" i="42"/>
  <c r="H3379" i="42"/>
  <c r="H3380" i="42"/>
  <c r="H3381" i="42"/>
  <c r="H3382" i="42"/>
  <c r="H3383" i="42"/>
  <c r="H3384" i="42"/>
  <c r="H3385" i="42"/>
  <c r="H3386" i="42"/>
  <c r="H3387" i="42"/>
  <c r="H3388" i="42"/>
  <c r="H3389" i="42"/>
  <c r="H3390" i="42"/>
  <c r="H3391" i="42"/>
  <c r="H3392" i="42"/>
  <c r="H3393" i="42"/>
  <c r="H3394" i="42"/>
  <c r="H3395" i="42"/>
  <c r="H3396" i="42"/>
  <c r="H3397" i="42"/>
  <c r="H3398" i="42"/>
  <c r="H3399" i="42"/>
  <c r="H3400" i="42"/>
  <c r="H3401" i="42"/>
  <c r="H3402" i="42"/>
  <c r="H3403" i="42"/>
  <c r="H3404" i="42"/>
  <c r="H3405" i="42"/>
  <c r="H3406" i="42"/>
  <c r="H3407" i="42"/>
  <c r="H3408" i="42"/>
  <c r="H3409" i="42"/>
  <c r="H3410" i="42"/>
  <c r="H3411" i="42"/>
  <c r="H3412" i="42"/>
  <c r="H3413" i="42"/>
  <c r="H3414" i="42"/>
  <c r="H3415" i="42"/>
  <c r="H3416" i="42"/>
  <c r="H3417" i="42"/>
  <c r="H3418" i="42"/>
  <c r="H3419" i="42"/>
  <c r="H3420" i="42"/>
  <c r="H3421" i="42"/>
  <c r="H3422" i="42"/>
  <c r="H3423" i="42"/>
  <c r="H3424" i="42"/>
  <c r="H3425" i="42"/>
  <c r="H3426" i="42"/>
  <c r="H3427" i="42"/>
  <c r="H3428" i="42"/>
  <c r="H3429" i="42"/>
  <c r="H3430" i="42"/>
  <c r="H3431" i="42"/>
  <c r="H3432" i="42"/>
  <c r="H3433" i="42"/>
  <c r="H3434" i="42"/>
  <c r="H3435" i="42"/>
  <c r="H3436" i="42"/>
  <c r="H3437" i="42"/>
  <c r="H3438" i="42"/>
  <c r="H3439" i="42"/>
  <c r="H3440" i="42"/>
  <c r="H3441" i="42"/>
  <c r="H3442" i="42"/>
  <c r="H3443" i="42"/>
  <c r="H3444" i="42"/>
  <c r="H3445" i="42"/>
  <c r="H3446" i="42"/>
  <c r="H3447" i="42"/>
  <c r="H3448" i="42"/>
  <c r="H3449" i="42"/>
  <c r="H3450" i="42"/>
  <c r="H3451" i="42"/>
  <c r="H3452" i="42"/>
  <c r="H3453" i="42"/>
  <c r="H3454" i="42"/>
  <c r="H3455" i="42"/>
  <c r="H3456" i="42"/>
  <c r="H3457" i="42"/>
  <c r="H3458" i="42"/>
  <c r="H3459" i="42"/>
  <c r="H3460" i="42"/>
  <c r="H3461" i="42"/>
  <c r="H3462" i="42"/>
  <c r="H3463" i="42"/>
  <c r="H3464" i="42"/>
  <c r="H3465" i="42"/>
  <c r="H3466" i="42"/>
  <c r="H3467" i="42"/>
  <c r="H3468" i="42"/>
  <c r="H3469" i="42"/>
  <c r="H3470" i="42"/>
  <c r="H3471" i="42"/>
  <c r="H3472" i="42"/>
  <c r="H3473" i="42"/>
  <c r="H3474" i="42"/>
  <c r="H3475" i="42"/>
  <c r="H3476" i="42"/>
  <c r="H3477" i="42"/>
  <c r="H3478" i="42"/>
  <c r="H3479" i="42"/>
  <c r="H3480" i="42"/>
  <c r="H3481" i="42"/>
  <c r="H3482" i="42"/>
  <c r="H3483" i="42"/>
  <c r="H3484" i="42"/>
  <c r="H3485" i="42"/>
  <c r="H3486" i="42"/>
  <c r="H3487" i="42"/>
  <c r="H3488" i="42"/>
  <c r="H3489" i="42"/>
  <c r="H3490" i="42"/>
  <c r="H3491" i="42"/>
  <c r="H3492" i="42"/>
  <c r="H3493" i="42"/>
  <c r="H3494" i="42"/>
  <c r="H3495" i="42"/>
  <c r="H3496" i="42"/>
  <c r="H3497" i="42"/>
  <c r="H3498" i="42"/>
  <c r="H3499" i="42"/>
  <c r="H3500" i="42"/>
  <c r="H3501" i="42"/>
  <c r="H3502" i="42"/>
  <c r="H3503" i="42"/>
  <c r="H3504" i="42"/>
  <c r="H3505" i="42"/>
  <c r="H3506" i="42"/>
  <c r="H3507" i="42"/>
  <c r="H3508" i="42"/>
  <c r="H3509" i="42"/>
  <c r="H3510" i="42"/>
  <c r="H3511" i="42"/>
  <c r="H3512" i="42"/>
  <c r="H3513" i="42"/>
  <c r="H3514" i="42"/>
  <c r="H3515" i="42"/>
  <c r="H3516" i="42"/>
  <c r="H3517" i="42"/>
  <c r="H3518" i="42"/>
  <c r="H3519" i="42"/>
  <c r="H3520" i="42"/>
  <c r="H3521" i="42"/>
  <c r="H3522" i="42"/>
  <c r="H3523" i="42"/>
  <c r="H3524" i="42"/>
  <c r="H3525" i="42"/>
  <c r="H3526" i="42"/>
  <c r="H3527" i="42"/>
  <c r="H3528" i="42"/>
  <c r="H3529" i="42"/>
  <c r="H3530" i="42"/>
  <c r="H3531" i="42"/>
  <c r="H3532" i="42"/>
  <c r="H3533" i="42"/>
  <c r="H3534" i="42"/>
  <c r="H3535" i="42"/>
  <c r="H3536" i="42"/>
  <c r="H3537" i="42"/>
  <c r="H3538" i="42"/>
  <c r="H3539" i="42"/>
  <c r="H3540" i="42"/>
  <c r="H3541" i="42"/>
  <c r="H3542" i="42"/>
  <c r="H3543" i="42"/>
  <c r="H3544" i="42"/>
  <c r="H3545" i="42"/>
  <c r="H3546" i="42"/>
  <c r="H3547" i="42"/>
  <c r="H3548" i="42"/>
  <c r="H3549" i="42"/>
  <c r="H3550" i="42"/>
  <c r="H3551" i="42"/>
  <c r="H3552" i="42"/>
  <c r="H3553" i="42"/>
  <c r="H3554" i="42"/>
  <c r="H3555" i="42"/>
  <c r="H3556" i="42"/>
  <c r="H3557" i="42"/>
  <c r="H3558" i="42"/>
  <c r="H3559" i="42"/>
  <c r="H3560" i="42"/>
  <c r="H3561" i="42"/>
  <c r="H3562" i="42"/>
  <c r="H3563" i="42"/>
  <c r="H3564" i="42"/>
  <c r="H3565" i="42"/>
  <c r="H3566" i="42"/>
  <c r="H3567" i="42"/>
  <c r="H3568" i="42"/>
  <c r="H3569" i="42"/>
  <c r="H3570" i="42"/>
  <c r="H3571" i="42"/>
  <c r="H3572" i="42"/>
  <c r="H3573" i="42"/>
  <c r="H3574" i="42"/>
  <c r="H3575" i="42"/>
  <c r="H3576" i="42"/>
  <c r="H3577" i="42"/>
  <c r="H3578" i="42"/>
  <c r="H3579" i="42"/>
  <c r="H3580" i="42"/>
  <c r="H3581" i="42"/>
  <c r="H3582" i="42"/>
  <c r="H3583" i="42"/>
  <c r="H3584" i="42"/>
  <c r="H3585" i="42"/>
  <c r="H3586" i="42"/>
  <c r="H3587" i="42"/>
  <c r="H3588" i="42"/>
  <c r="H3589" i="42"/>
  <c r="H3590" i="42"/>
  <c r="H3591" i="42"/>
  <c r="H3592" i="42"/>
  <c r="H3593" i="42"/>
  <c r="H3594" i="42"/>
  <c r="H3595" i="42"/>
  <c r="H3596" i="42"/>
  <c r="H3597" i="42"/>
  <c r="H3598" i="42"/>
  <c r="H3599" i="42"/>
  <c r="H3600" i="42"/>
  <c r="H3601" i="42"/>
  <c r="H3602" i="42"/>
  <c r="H3603" i="42"/>
  <c r="H3604" i="42"/>
  <c r="H3605" i="42"/>
  <c r="H3606" i="42"/>
  <c r="H3607" i="42"/>
  <c r="H3608" i="42"/>
  <c r="H3609" i="42"/>
  <c r="H3610" i="42"/>
  <c r="H3611" i="42"/>
  <c r="H3612" i="42"/>
  <c r="H3613" i="42"/>
  <c r="H3614" i="42"/>
  <c r="H3615" i="42"/>
  <c r="H3616" i="42"/>
  <c r="H3617" i="42"/>
  <c r="H3618" i="42"/>
  <c r="H3619" i="42"/>
  <c r="H3620" i="42"/>
  <c r="H3621" i="42"/>
  <c r="H3622" i="42"/>
  <c r="H3623" i="42"/>
  <c r="H3624" i="42"/>
  <c r="H3625" i="42"/>
  <c r="H3626" i="42"/>
  <c r="H3627" i="42"/>
  <c r="H3628" i="42"/>
  <c r="H3629" i="42"/>
  <c r="H3630" i="42"/>
  <c r="H3631" i="42"/>
  <c r="H3632" i="42"/>
  <c r="H3633" i="42"/>
  <c r="H3634" i="42"/>
  <c r="H3635" i="42"/>
  <c r="H3636" i="42"/>
  <c r="H3637" i="42"/>
  <c r="H3638" i="42"/>
  <c r="H3639" i="42"/>
  <c r="H3640" i="42"/>
  <c r="H3641" i="42"/>
  <c r="H3642" i="42"/>
  <c r="H3643" i="42"/>
  <c r="H3644" i="42"/>
  <c r="H3645" i="42"/>
  <c r="H3646" i="42"/>
  <c r="H3647" i="42"/>
  <c r="H3648" i="42"/>
  <c r="H3649" i="42"/>
  <c r="H3650" i="42"/>
  <c r="H3651" i="42"/>
  <c r="H3652" i="42"/>
  <c r="H3653" i="42"/>
  <c r="H3654" i="42"/>
  <c r="H3655" i="42"/>
  <c r="H3656" i="42"/>
  <c r="H3657" i="42"/>
  <c r="H3658" i="42"/>
  <c r="H3659" i="42"/>
  <c r="H3660" i="42"/>
  <c r="H3661" i="42"/>
  <c r="H3662" i="42"/>
  <c r="H3663" i="42"/>
  <c r="H3664" i="42"/>
  <c r="H3665" i="42"/>
  <c r="H3666" i="42"/>
  <c r="H3667" i="42"/>
  <c r="H3668" i="42"/>
  <c r="H3669" i="42"/>
  <c r="H3670" i="42"/>
  <c r="H3671" i="42"/>
  <c r="H3672" i="42"/>
  <c r="H3673" i="42"/>
  <c r="H3674" i="42"/>
  <c r="H3675" i="42"/>
  <c r="H3676" i="42"/>
  <c r="H3677" i="42"/>
  <c r="H3678" i="42"/>
  <c r="H3679" i="42"/>
  <c r="H3680" i="42"/>
  <c r="H3681" i="42"/>
  <c r="H3682" i="42"/>
  <c r="H3683" i="42"/>
  <c r="H3684" i="42"/>
  <c r="H3685" i="42"/>
  <c r="H3686" i="42"/>
  <c r="H3687" i="42"/>
  <c r="H3688" i="42"/>
  <c r="H3689" i="42"/>
  <c r="H3690" i="42"/>
  <c r="H3691" i="42"/>
  <c r="H3692" i="42"/>
  <c r="H3693" i="42"/>
  <c r="H3694" i="42"/>
  <c r="H3695" i="42"/>
  <c r="H3696" i="42"/>
  <c r="H3697" i="42"/>
  <c r="H3698" i="42"/>
  <c r="H3699" i="42"/>
  <c r="H3700" i="42"/>
  <c r="H3701" i="42"/>
  <c r="H3702" i="42"/>
  <c r="H3703" i="42"/>
  <c r="H3704" i="42"/>
  <c r="H3705" i="42"/>
  <c r="H3706" i="42"/>
  <c r="H3707" i="42"/>
  <c r="H3708" i="42"/>
  <c r="H3709" i="42"/>
  <c r="H3710" i="42"/>
  <c r="H3711" i="42"/>
  <c r="H3712" i="42"/>
  <c r="H3713" i="42"/>
  <c r="H3714" i="42"/>
  <c r="H3715" i="42"/>
  <c r="H3716" i="42"/>
  <c r="H3717" i="42"/>
  <c r="H3718" i="42"/>
  <c r="H3719" i="42"/>
  <c r="H3720" i="42"/>
  <c r="H3721" i="42"/>
  <c r="H3722" i="42"/>
  <c r="H3723" i="42"/>
  <c r="H3724" i="42"/>
  <c r="H3725" i="42"/>
  <c r="H3726" i="42"/>
  <c r="H3727" i="42"/>
  <c r="H3728" i="42"/>
  <c r="H3729" i="42"/>
  <c r="H3730" i="42"/>
  <c r="H3731" i="42"/>
  <c r="H3732" i="42"/>
  <c r="H3733" i="42"/>
  <c r="H3734" i="42"/>
  <c r="H3735" i="42"/>
  <c r="H3736" i="42"/>
  <c r="H3737" i="42"/>
  <c r="H3738" i="42"/>
  <c r="H3739" i="42"/>
  <c r="H3740" i="42"/>
  <c r="H3741" i="42"/>
  <c r="H3742" i="42"/>
  <c r="H3743" i="42"/>
  <c r="H3744" i="42"/>
  <c r="H3745" i="42"/>
  <c r="H3746" i="42"/>
  <c r="H3747" i="42"/>
  <c r="H3748" i="42"/>
  <c r="H3749" i="42"/>
  <c r="H3750" i="42"/>
  <c r="H3751" i="42"/>
  <c r="H3752" i="42"/>
  <c r="H3753" i="42"/>
  <c r="H3754" i="42"/>
  <c r="H3755" i="42"/>
  <c r="H3756" i="42"/>
  <c r="H3757" i="42"/>
  <c r="H3758" i="42"/>
  <c r="H3759" i="42"/>
  <c r="H3760" i="42"/>
  <c r="H3761" i="42"/>
  <c r="H3762" i="42"/>
  <c r="H3763" i="42"/>
  <c r="H3764" i="42"/>
  <c r="H3765" i="42"/>
  <c r="H3766" i="42"/>
  <c r="H3767" i="42"/>
  <c r="H3768" i="42"/>
  <c r="H3769" i="42"/>
  <c r="H3770" i="42"/>
  <c r="H3771" i="42"/>
  <c r="H3772" i="42"/>
  <c r="H3773" i="42"/>
  <c r="H3774" i="42"/>
  <c r="H3775" i="42"/>
  <c r="H3776" i="42"/>
  <c r="H3777" i="42"/>
  <c r="H3778" i="42"/>
  <c r="H3779" i="42"/>
  <c r="H3780" i="42"/>
  <c r="H3781" i="42"/>
  <c r="H3782" i="42"/>
  <c r="H3783" i="42"/>
  <c r="H3784" i="42"/>
  <c r="H3785" i="42"/>
  <c r="H3786" i="42"/>
  <c r="H3787" i="42"/>
  <c r="H3788" i="42"/>
  <c r="H3789" i="42"/>
  <c r="H3790" i="42"/>
  <c r="H3791" i="42"/>
  <c r="H3792" i="42"/>
  <c r="H3793" i="42"/>
  <c r="H3794" i="42"/>
  <c r="H3795" i="42"/>
  <c r="H3796" i="42"/>
  <c r="H3797" i="42"/>
  <c r="H3798" i="42"/>
  <c r="H3799" i="42"/>
  <c r="H3800" i="42"/>
  <c r="H3801" i="42"/>
  <c r="H3802" i="42"/>
  <c r="H3803" i="42"/>
  <c r="H3804" i="42"/>
  <c r="H3805" i="42"/>
  <c r="H3806" i="42"/>
  <c r="H3807" i="42"/>
  <c r="H3808" i="42"/>
  <c r="H3809" i="42"/>
  <c r="H3810" i="42"/>
  <c r="H3811" i="42"/>
  <c r="H3812" i="42"/>
  <c r="H3813" i="42"/>
  <c r="H3814" i="42"/>
  <c r="H3815" i="42"/>
  <c r="H3816" i="42"/>
  <c r="H3817" i="42"/>
  <c r="H3818" i="42"/>
  <c r="H3819" i="42"/>
  <c r="H3820" i="42"/>
  <c r="H3821" i="42"/>
  <c r="H3822" i="42"/>
  <c r="H3823" i="42"/>
  <c r="H3824" i="42"/>
  <c r="H3825" i="42"/>
  <c r="H3826" i="42"/>
  <c r="H3827" i="42"/>
  <c r="H3828" i="42"/>
  <c r="H3829" i="42"/>
  <c r="H3830" i="42"/>
  <c r="H3831" i="42"/>
  <c r="H3832" i="42"/>
  <c r="H3833" i="42"/>
  <c r="H3834" i="42"/>
  <c r="H3835" i="42"/>
  <c r="H3836" i="42"/>
  <c r="H3837" i="42"/>
  <c r="H3838" i="42"/>
  <c r="H3839" i="42"/>
  <c r="H3840" i="42"/>
  <c r="H3841" i="42"/>
  <c r="H3842" i="42"/>
  <c r="H3843" i="42"/>
  <c r="H3844" i="42"/>
  <c r="H3845" i="42"/>
  <c r="H3846" i="42"/>
  <c r="H3847" i="42"/>
  <c r="H3848" i="42"/>
  <c r="H3849" i="42"/>
  <c r="H3850" i="42"/>
  <c r="H3851" i="42"/>
  <c r="H3852" i="42"/>
  <c r="H3853" i="42"/>
  <c r="H3854" i="42"/>
  <c r="H3855" i="42"/>
  <c r="H3856" i="42"/>
  <c r="H3857" i="42"/>
  <c r="H3858" i="42"/>
  <c r="H3859" i="42"/>
  <c r="H3860" i="42"/>
  <c r="H3861" i="42"/>
  <c r="H3862" i="42"/>
  <c r="H3863" i="42"/>
  <c r="H3864" i="42"/>
  <c r="H3865" i="42"/>
  <c r="H3866" i="42"/>
  <c r="H3867" i="42"/>
  <c r="H3868" i="42"/>
  <c r="H3869" i="42"/>
  <c r="H3870" i="42"/>
  <c r="H3871" i="42"/>
  <c r="H3872" i="42"/>
  <c r="H3873" i="42"/>
  <c r="H3874" i="42"/>
  <c r="H3875" i="42"/>
  <c r="H3876" i="42"/>
  <c r="H3877" i="42"/>
  <c r="H3878" i="42"/>
  <c r="H3879" i="42"/>
  <c r="H3880" i="42"/>
  <c r="H3881" i="42"/>
  <c r="H3882" i="42"/>
  <c r="H3883" i="42"/>
  <c r="H3884" i="42"/>
  <c r="H3885" i="42"/>
  <c r="H3886" i="42"/>
  <c r="H3887" i="42"/>
  <c r="H3888" i="42"/>
  <c r="H3889" i="42"/>
  <c r="H3890" i="42"/>
  <c r="H3891" i="42"/>
  <c r="H3892" i="42"/>
  <c r="H3893" i="42"/>
  <c r="H3894" i="42"/>
  <c r="H3895" i="42"/>
  <c r="H3896" i="42"/>
  <c r="H3897" i="42"/>
  <c r="H3898" i="42"/>
  <c r="H3899" i="42"/>
  <c r="H3900" i="42"/>
  <c r="H3901" i="42"/>
  <c r="H3902" i="42"/>
  <c r="H3903" i="42"/>
  <c r="H3904" i="42"/>
  <c r="H3905" i="42"/>
  <c r="H3906" i="42"/>
  <c r="H3907" i="42"/>
  <c r="H3908" i="42"/>
  <c r="H3909" i="42"/>
  <c r="H3910" i="42"/>
  <c r="H3911" i="42"/>
  <c r="H3912" i="42"/>
  <c r="H3913" i="42"/>
  <c r="H3914" i="42"/>
  <c r="H3915" i="42"/>
  <c r="H3916" i="42"/>
  <c r="H3917" i="42"/>
  <c r="H3918" i="42"/>
  <c r="H3919" i="42"/>
  <c r="H3920" i="42"/>
  <c r="H3921" i="42"/>
  <c r="H3922" i="42"/>
  <c r="H3923" i="42"/>
  <c r="H3924" i="42"/>
  <c r="H3925" i="42"/>
  <c r="H3926" i="42"/>
  <c r="H3927" i="42"/>
  <c r="H3928" i="42"/>
  <c r="H3929" i="42"/>
  <c r="H3930" i="42"/>
  <c r="H3931" i="42"/>
  <c r="H3932" i="42"/>
  <c r="H3933" i="42"/>
  <c r="H3934" i="42"/>
  <c r="H3935" i="42"/>
  <c r="H3936" i="42"/>
  <c r="H3937" i="42"/>
  <c r="H3938" i="42"/>
  <c r="H3939" i="42"/>
  <c r="H3940" i="42"/>
  <c r="H3941" i="42"/>
  <c r="H3942" i="42"/>
  <c r="H3943" i="42"/>
  <c r="H3944" i="42"/>
  <c r="H3945" i="42"/>
  <c r="H3946" i="42"/>
  <c r="H3947" i="42"/>
  <c r="H3948" i="42"/>
  <c r="H3949" i="42"/>
  <c r="H3950" i="42"/>
  <c r="H3951" i="42"/>
  <c r="H3952" i="42"/>
  <c r="H3953" i="42"/>
  <c r="H3954" i="42"/>
  <c r="H3955" i="42"/>
  <c r="H3956" i="42"/>
  <c r="H3957" i="42"/>
  <c r="H3958" i="42"/>
  <c r="H3959" i="42"/>
  <c r="H3960" i="42"/>
  <c r="H3961" i="42"/>
  <c r="H3962" i="42"/>
  <c r="H3963" i="42"/>
  <c r="H3964" i="42"/>
  <c r="H3965" i="42"/>
  <c r="H3966" i="42"/>
  <c r="H3967" i="42"/>
  <c r="H3968" i="42"/>
  <c r="H3969" i="42"/>
  <c r="H3970" i="42"/>
  <c r="H3971" i="42"/>
  <c r="H3972" i="42"/>
  <c r="H3973" i="42"/>
  <c r="H3974" i="42"/>
  <c r="H3975" i="42"/>
  <c r="H3976" i="42"/>
  <c r="H3977" i="42"/>
  <c r="H3978" i="42"/>
  <c r="H3979" i="42"/>
  <c r="H3980" i="42"/>
  <c r="H3981" i="42"/>
  <c r="H3982" i="42"/>
  <c r="H3983" i="42"/>
  <c r="H3984" i="42"/>
  <c r="H3985" i="42"/>
  <c r="H3986" i="42"/>
  <c r="H3987" i="42"/>
  <c r="H3988" i="42"/>
  <c r="H3989" i="42"/>
  <c r="H3990" i="42"/>
  <c r="H3991" i="42"/>
  <c r="H3992" i="42"/>
  <c r="H3993" i="42"/>
  <c r="H3994" i="42"/>
  <c r="H3995" i="42"/>
  <c r="H3996" i="42"/>
  <c r="H3997" i="42"/>
  <c r="H3998" i="42"/>
  <c r="H3999" i="42"/>
  <c r="H4000" i="42"/>
  <c r="H4001" i="42"/>
  <c r="H4002" i="42"/>
  <c r="H4003" i="42"/>
  <c r="H4004" i="42"/>
  <c r="H4005" i="42"/>
  <c r="H4006" i="42"/>
  <c r="H4007" i="42"/>
  <c r="H4008" i="42"/>
  <c r="H4009" i="42"/>
  <c r="H4010" i="42"/>
  <c r="H4011" i="42"/>
  <c r="H4012" i="42"/>
  <c r="H4013" i="42"/>
  <c r="H4014" i="42"/>
  <c r="H4015" i="42"/>
  <c r="H4016" i="42"/>
  <c r="H4017" i="42"/>
  <c r="H4018" i="42"/>
  <c r="H4019" i="42"/>
  <c r="H4020" i="42"/>
  <c r="H4021" i="42"/>
  <c r="H4022" i="42"/>
  <c r="H4023" i="42"/>
  <c r="H4024" i="42"/>
  <c r="H4025" i="42"/>
  <c r="H4026" i="42"/>
  <c r="H4027" i="42"/>
  <c r="H4028" i="42"/>
  <c r="H4029" i="42"/>
  <c r="H4030" i="42"/>
  <c r="H4031" i="42"/>
  <c r="H4032" i="42"/>
  <c r="H4033" i="42"/>
  <c r="H4034" i="42"/>
  <c r="H4035" i="42"/>
  <c r="H4036" i="42"/>
  <c r="H4037" i="42"/>
  <c r="H4038" i="42"/>
  <c r="H4039" i="42"/>
  <c r="H4040" i="42"/>
  <c r="H4041" i="42"/>
  <c r="H4042" i="42"/>
  <c r="H4043" i="42"/>
  <c r="H4044" i="42"/>
  <c r="H4045" i="42"/>
  <c r="H4046" i="42"/>
  <c r="H4047" i="42"/>
  <c r="H4048" i="42"/>
  <c r="H4049" i="42"/>
  <c r="H4050" i="42"/>
  <c r="H4051" i="42"/>
  <c r="H4052" i="42"/>
  <c r="H4053" i="42"/>
  <c r="H4054" i="42"/>
  <c r="H4055" i="42"/>
  <c r="H4056" i="42"/>
  <c r="H4057" i="42"/>
  <c r="H4058" i="42"/>
  <c r="H4059" i="42"/>
  <c r="H4060" i="42"/>
  <c r="H4061" i="42"/>
  <c r="H4062" i="42"/>
  <c r="H4063" i="42"/>
  <c r="H4064" i="42"/>
  <c r="H4065" i="42"/>
  <c r="H4066" i="42"/>
  <c r="H4067" i="42"/>
  <c r="H4068" i="42"/>
  <c r="H4069" i="42"/>
  <c r="H4070" i="42"/>
  <c r="H4071" i="42"/>
  <c r="H4072" i="42"/>
  <c r="H4073" i="42"/>
  <c r="H4074" i="42"/>
  <c r="H4075" i="42"/>
  <c r="H4076" i="42"/>
  <c r="H4077" i="42"/>
  <c r="H4078" i="42"/>
  <c r="H4079" i="42"/>
  <c r="H4080" i="42"/>
  <c r="H4081" i="42"/>
  <c r="H4082" i="42"/>
  <c r="H4083" i="42"/>
  <c r="H4084" i="42"/>
  <c r="H4085" i="42"/>
  <c r="H4086" i="42"/>
  <c r="H4087" i="42"/>
  <c r="H4088" i="42"/>
  <c r="H4089" i="42"/>
  <c r="H4090" i="42"/>
  <c r="H4091" i="42"/>
  <c r="H4092" i="42"/>
  <c r="H4093" i="42"/>
  <c r="H4094" i="42"/>
  <c r="H4095" i="42"/>
  <c r="H4096" i="42"/>
  <c r="H4097" i="42"/>
  <c r="H4098" i="42"/>
  <c r="H4099" i="42"/>
  <c r="H4100" i="42"/>
  <c r="H4101" i="42"/>
  <c r="H4102" i="42"/>
  <c r="H4103" i="42"/>
  <c r="H4104" i="42"/>
  <c r="H4105" i="42"/>
  <c r="H4106" i="42"/>
  <c r="H4107" i="42"/>
  <c r="H4108" i="42"/>
  <c r="H4109" i="42"/>
  <c r="H4110" i="42"/>
  <c r="H4111" i="42"/>
  <c r="H4112" i="42"/>
  <c r="H4113" i="42"/>
  <c r="H4114" i="42"/>
  <c r="H4115" i="42"/>
  <c r="H4116" i="42"/>
  <c r="H4117" i="42"/>
  <c r="H4118" i="42"/>
  <c r="H4119" i="42"/>
  <c r="H4120" i="42"/>
  <c r="H4121" i="42"/>
  <c r="H4122" i="42"/>
  <c r="H4123" i="42"/>
  <c r="H4124" i="42"/>
  <c r="H4125" i="42"/>
  <c r="H4126" i="42"/>
  <c r="H4127" i="42"/>
  <c r="H4128" i="42"/>
  <c r="H4129" i="42"/>
  <c r="H4130" i="42"/>
  <c r="H4131" i="42"/>
  <c r="H4132" i="42"/>
  <c r="H4133" i="42"/>
  <c r="H4134" i="42"/>
  <c r="H4135" i="42"/>
  <c r="H4136" i="42"/>
  <c r="H4137" i="42"/>
  <c r="H4138" i="42"/>
  <c r="H4139" i="42"/>
  <c r="H4140" i="42"/>
  <c r="H4141" i="42"/>
  <c r="H4142" i="42"/>
  <c r="H4143" i="42"/>
  <c r="H4144" i="42"/>
  <c r="H4145" i="42"/>
  <c r="H4146" i="42"/>
  <c r="H4147" i="42"/>
  <c r="H4148" i="42"/>
  <c r="H4149" i="42"/>
  <c r="H4150" i="42"/>
  <c r="H4151" i="42"/>
  <c r="H4152" i="42"/>
  <c r="H4153" i="42"/>
  <c r="H4154" i="42"/>
  <c r="H4155" i="42"/>
  <c r="H4156" i="42"/>
  <c r="H4157" i="42"/>
  <c r="H4158" i="42"/>
  <c r="H4159" i="42"/>
  <c r="H4160" i="42"/>
  <c r="H4161" i="42"/>
  <c r="H4162" i="42"/>
  <c r="H4163" i="42"/>
  <c r="H4164" i="42"/>
  <c r="H4165" i="42"/>
  <c r="H4166" i="42"/>
  <c r="H4167" i="42"/>
  <c r="H4168" i="42"/>
  <c r="H4169" i="42"/>
  <c r="H4170" i="42"/>
  <c r="H4171" i="42"/>
  <c r="H4172" i="42"/>
  <c r="H4173" i="42"/>
  <c r="H4174" i="42"/>
  <c r="H4175" i="42"/>
  <c r="H4176" i="42"/>
  <c r="H4177" i="42"/>
  <c r="H4178" i="42"/>
  <c r="H4179" i="42"/>
  <c r="H4180" i="42"/>
  <c r="H4181" i="42"/>
  <c r="H4182" i="42"/>
  <c r="H4183" i="42"/>
  <c r="H4184" i="42"/>
  <c r="H4185" i="42"/>
  <c r="H4186" i="42"/>
  <c r="H4187" i="42"/>
  <c r="H4188" i="42"/>
  <c r="H4189" i="42"/>
  <c r="H4190" i="42"/>
  <c r="H4191" i="42"/>
  <c r="H4192" i="42"/>
  <c r="H4193" i="42"/>
  <c r="H4194" i="42"/>
  <c r="H4195" i="42"/>
  <c r="H4196" i="42"/>
  <c r="H4197" i="42"/>
  <c r="H4198" i="42"/>
  <c r="H4199" i="42"/>
  <c r="H4200" i="42"/>
  <c r="H4201" i="42"/>
  <c r="H4202" i="42"/>
  <c r="H4203" i="42"/>
  <c r="H4204" i="42"/>
  <c r="H4205" i="42"/>
  <c r="H4206" i="42"/>
  <c r="H4207" i="42"/>
  <c r="H4208" i="42"/>
  <c r="H4209" i="42"/>
  <c r="H4210" i="42"/>
  <c r="H4211" i="42"/>
  <c r="H4212" i="42"/>
  <c r="H4213" i="42"/>
  <c r="H4214" i="42"/>
  <c r="H4215" i="42"/>
  <c r="H4216" i="42"/>
  <c r="H4217" i="42"/>
  <c r="H4218" i="42"/>
  <c r="H4219" i="42"/>
  <c r="H4220" i="42"/>
  <c r="H4221" i="42"/>
  <c r="H4222" i="42"/>
  <c r="H4223" i="42"/>
  <c r="H4224" i="42"/>
  <c r="H4225" i="42"/>
  <c r="H4226" i="42"/>
  <c r="H4227" i="42"/>
  <c r="H4228" i="42"/>
  <c r="H4229" i="42"/>
  <c r="H4230" i="42"/>
  <c r="H4231" i="42"/>
  <c r="H4232" i="42"/>
  <c r="H4233" i="42"/>
  <c r="H4234" i="42"/>
  <c r="H4235" i="42"/>
  <c r="H4236" i="42"/>
  <c r="H4237" i="42"/>
  <c r="H4238" i="42"/>
  <c r="H4239" i="42"/>
  <c r="H4240" i="42"/>
  <c r="H4241" i="42"/>
  <c r="H4242" i="42"/>
  <c r="H4243" i="42"/>
  <c r="H4244" i="42"/>
  <c r="H4245" i="42"/>
  <c r="H4246" i="42"/>
  <c r="H4247" i="42"/>
  <c r="H4248" i="42"/>
  <c r="H4249" i="42"/>
  <c r="H4250" i="42"/>
  <c r="H4251" i="42"/>
  <c r="H4252" i="42"/>
  <c r="H4253" i="42"/>
  <c r="H4254" i="42"/>
  <c r="H4255" i="42"/>
  <c r="H4256" i="42"/>
  <c r="H4257" i="42"/>
  <c r="H4258" i="42"/>
  <c r="H4259" i="42"/>
  <c r="H4260" i="42"/>
  <c r="H4261" i="42"/>
  <c r="H4262" i="42"/>
  <c r="H4263" i="42"/>
  <c r="H4264" i="42"/>
  <c r="H4265" i="42"/>
  <c r="H4266" i="42"/>
  <c r="H4267" i="42"/>
  <c r="H4268" i="42"/>
  <c r="H4269" i="42"/>
  <c r="H4270" i="42"/>
  <c r="H4271" i="42"/>
  <c r="H4272" i="42"/>
  <c r="H4273" i="42"/>
  <c r="H4274" i="42"/>
  <c r="H4275" i="42"/>
  <c r="H4276" i="42"/>
  <c r="H4277" i="42"/>
  <c r="H4278" i="42"/>
  <c r="H4279" i="42"/>
  <c r="H4280" i="42"/>
  <c r="H4281" i="42"/>
  <c r="H4282" i="42"/>
  <c r="H4283" i="42"/>
  <c r="H4284" i="42"/>
  <c r="H4285" i="42"/>
  <c r="H4286" i="42"/>
  <c r="H4287" i="42"/>
  <c r="H4288" i="42"/>
  <c r="H4289" i="42"/>
  <c r="H4290" i="42"/>
  <c r="H4291" i="42"/>
  <c r="H4292" i="42"/>
  <c r="H4293" i="42"/>
  <c r="H4294" i="42"/>
  <c r="H4295" i="42"/>
  <c r="H4296" i="42"/>
  <c r="H4297" i="42"/>
  <c r="H4298" i="42"/>
  <c r="H4299" i="42"/>
  <c r="H4300" i="42"/>
  <c r="H4301" i="42"/>
  <c r="H4302" i="42"/>
  <c r="H4303" i="42"/>
  <c r="H4304" i="42"/>
  <c r="H4305" i="42"/>
  <c r="H4306" i="42"/>
  <c r="H4307" i="42"/>
  <c r="H4308" i="42"/>
  <c r="H4309" i="42"/>
  <c r="H4310" i="42"/>
  <c r="H4311" i="42"/>
  <c r="H4312" i="42"/>
  <c r="H4313" i="42"/>
  <c r="H4314" i="42"/>
  <c r="H4315" i="42"/>
  <c r="H4316" i="42"/>
  <c r="H4317" i="42"/>
  <c r="H4318" i="42"/>
  <c r="H4319" i="42"/>
  <c r="H4320" i="42"/>
  <c r="H4321" i="42"/>
  <c r="H4322" i="42"/>
  <c r="H4323" i="42"/>
  <c r="H4324" i="42"/>
  <c r="H4325" i="42"/>
  <c r="H4326" i="42"/>
  <c r="H4327" i="42"/>
  <c r="H4328" i="42"/>
  <c r="H4329" i="42"/>
  <c r="H4330" i="42"/>
  <c r="H4331" i="42"/>
  <c r="H4332" i="42"/>
  <c r="H4333" i="42"/>
  <c r="H4334" i="42"/>
  <c r="H4335" i="42"/>
  <c r="H4336" i="42"/>
  <c r="H4337" i="42"/>
  <c r="H4338" i="42"/>
  <c r="H4339" i="42"/>
  <c r="H4340" i="42"/>
  <c r="H4341" i="42"/>
  <c r="H4342" i="42"/>
  <c r="H4343" i="42"/>
  <c r="H4344" i="42"/>
  <c r="F2" i="42"/>
  <c r="F3" i="42"/>
  <c r="F4" i="42"/>
  <c r="F5" i="42"/>
  <c r="F6" i="42"/>
  <c r="F7" i="42"/>
  <c r="F8" i="42"/>
  <c r="F9" i="42"/>
  <c r="F10" i="42"/>
  <c r="F11" i="42"/>
  <c r="F12" i="42"/>
  <c r="F13" i="42"/>
  <c r="F14" i="42"/>
  <c r="F15" i="42"/>
  <c r="F16" i="42"/>
  <c r="F17" i="42"/>
  <c r="F18" i="42"/>
  <c r="F19" i="42"/>
  <c r="F20" i="42"/>
  <c r="F21" i="42"/>
  <c r="F22" i="42"/>
  <c r="F23" i="42"/>
  <c r="F24" i="42"/>
  <c r="F25" i="42"/>
  <c r="F26" i="42"/>
  <c r="F27" i="42"/>
  <c r="F28" i="42"/>
  <c r="F29" i="42"/>
  <c r="F30" i="42"/>
  <c r="F31" i="42"/>
  <c r="F32" i="42"/>
  <c r="F33" i="42"/>
  <c r="F34" i="42"/>
  <c r="F35" i="42"/>
  <c r="F36" i="42"/>
  <c r="F37" i="42"/>
  <c r="F38" i="42"/>
  <c r="F39" i="42"/>
  <c r="F40" i="42"/>
  <c r="F41" i="42"/>
  <c r="F42" i="42"/>
  <c r="F43" i="42"/>
  <c r="F44" i="42"/>
  <c r="F45" i="42"/>
  <c r="F46" i="42"/>
  <c r="F47" i="42"/>
  <c r="F48" i="42"/>
  <c r="F49" i="42"/>
  <c r="F50" i="42"/>
  <c r="F51" i="42"/>
  <c r="F52" i="42"/>
  <c r="F53" i="42"/>
  <c r="F54" i="42"/>
  <c r="F55" i="42"/>
  <c r="F56" i="42"/>
  <c r="F57" i="42"/>
  <c r="F58" i="42"/>
  <c r="F59" i="42"/>
  <c r="F60" i="42"/>
  <c r="F61" i="42"/>
  <c r="F62" i="42"/>
  <c r="F63" i="42"/>
  <c r="F64" i="42"/>
  <c r="F65" i="42"/>
  <c r="F66" i="42"/>
  <c r="F67" i="42"/>
  <c r="F68" i="42"/>
  <c r="F69" i="42"/>
  <c r="F70" i="42"/>
  <c r="F71" i="42"/>
  <c r="F72" i="42"/>
  <c r="F73" i="42"/>
  <c r="F74" i="42"/>
  <c r="F75" i="42"/>
  <c r="F76" i="42"/>
  <c r="F77" i="42"/>
  <c r="F78" i="42"/>
  <c r="F79" i="42"/>
  <c r="F80" i="42"/>
  <c r="F81" i="42"/>
  <c r="F82" i="42"/>
  <c r="F83" i="42"/>
  <c r="F84" i="42"/>
  <c r="F85" i="42"/>
  <c r="F86" i="42"/>
  <c r="F87" i="42"/>
  <c r="F88" i="42"/>
  <c r="F89" i="42"/>
  <c r="F90" i="42"/>
  <c r="F91" i="42"/>
  <c r="F92" i="42"/>
  <c r="F93" i="42"/>
  <c r="F94" i="42"/>
  <c r="F95" i="42"/>
  <c r="F96" i="42"/>
  <c r="F97" i="42"/>
  <c r="F98" i="42"/>
  <c r="F99" i="42"/>
  <c r="F100" i="42"/>
  <c r="F101" i="42"/>
  <c r="F102" i="42"/>
  <c r="F103" i="42"/>
  <c r="F104" i="42"/>
  <c r="F105" i="42"/>
  <c r="F106" i="42"/>
  <c r="F107" i="42"/>
  <c r="F108" i="42"/>
  <c r="F109" i="42"/>
  <c r="F110" i="42"/>
  <c r="F111" i="42"/>
  <c r="F112" i="42"/>
  <c r="F113" i="42"/>
  <c r="F114" i="42"/>
  <c r="F115" i="42"/>
  <c r="F116" i="42"/>
  <c r="F117" i="42"/>
  <c r="F118" i="42"/>
  <c r="F119" i="42"/>
  <c r="F120" i="42"/>
  <c r="F121" i="42"/>
  <c r="F122" i="42"/>
  <c r="F123" i="42"/>
  <c r="F124" i="42"/>
  <c r="F125" i="42"/>
  <c r="F126" i="42"/>
  <c r="F127" i="42"/>
  <c r="F128" i="42"/>
  <c r="F129" i="42"/>
  <c r="F130" i="42"/>
  <c r="F131" i="42"/>
  <c r="F132" i="42"/>
  <c r="F133" i="42"/>
  <c r="F134" i="42"/>
  <c r="F135" i="42"/>
  <c r="F136" i="42"/>
  <c r="F137" i="42"/>
  <c r="F138" i="42"/>
  <c r="F139" i="42"/>
  <c r="F140" i="42"/>
  <c r="F141" i="42"/>
  <c r="F142" i="42"/>
  <c r="F143" i="42"/>
  <c r="F144" i="42"/>
  <c r="F145" i="42"/>
  <c r="F146" i="42"/>
  <c r="F147" i="42"/>
  <c r="F148" i="42"/>
  <c r="F149" i="42"/>
  <c r="F150" i="42"/>
  <c r="F151" i="42"/>
  <c r="F152" i="42"/>
  <c r="F153" i="42"/>
  <c r="F154" i="42"/>
  <c r="F155" i="42"/>
  <c r="F156" i="42"/>
  <c r="F157" i="42"/>
  <c r="F158" i="42"/>
  <c r="F159" i="42"/>
  <c r="F160" i="42"/>
  <c r="F161" i="42"/>
  <c r="F162" i="42"/>
  <c r="F163" i="42"/>
  <c r="F164" i="42"/>
  <c r="F165" i="42"/>
  <c r="F166" i="42"/>
  <c r="F167" i="42"/>
  <c r="F168" i="42"/>
  <c r="F169" i="42"/>
  <c r="F170" i="42"/>
  <c r="F171" i="42"/>
  <c r="F172" i="42"/>
  <c r="F173" i="42"/>
  <c r="F174" i="42"/>
  <c r="F175" i="42"/>
  <c r="F176" i="42"/>
  <c r="F177" i="42"/>
  <c r="F178" i="42"/>
  <c r="F179" i="42"/>
  <c r="F180" i="42"/>
  <c r="F181" i="42"/>
  <c r="F182" i="42"/>
  <c r="F183" i="42"/>
  <c r="F184" i="42"/>
  <c r="F185" i="42"/>
  <c r="F186" i="42"/>
  <c r="F187" i="42"/>
  <c r="F188" i="42"/>
  <c r="F189" i="42"/>
  <c r="F190" i="42"/>
  <c r="F191" i="42"/>
  <c r="F192" i="42"/>
  <c r="F193" i="42"/>
  <c r="F194" i="42"/>
  <c r="F195" i="42"/>
  <c r="F196" i="42"/>
  <c r="F197" i="42"/>
  <c r="F198" i="42"/>
  <c r="F199" i="42"/>
  <c r="F200" i="42"/>
  <c r="F201" i="42"/>
  <c r="F202" i="42"/>
  <c r="F203" i="42"/>
  <c r="F204" i="42"/>
  <c r="F205" i="42"/>
  <c r="F206" i="42"/>
  <c r="F207" i="42"/>
  <c r="F208" i="42"/>
  <c r="F209" i="42"/>
  <c r="F210" i="42"/>
  <c r="F211" i="42"/>
  <c r="F212" i="42"/>
  <c r="F213" i="42"/>
  <c r="F214" i="42"/>
  <c r="F215" i="42"/>
  <c r="F216" i="42"/>
  <c r="F217" i="42"/>
  <c r="F218" i="42"/>
  <c r="F219" i="42"/>
  <c r="F220" i="42"/>
  <c r="F221" i="42"/>
  <c r="F222" i="42"/>
  <c r="F223" i="42"/>
  <c r="F224" i="42"/>
  <c r="F225" i="42"/>
  <c r="F226" i="42"/>
  <c r="F227" i="42"/>
  <c r="F228" i="42"/>
  <c r="F229" i="42"/>
  <c r="F230" i="42"/>
  <c r="F231" i="42"/>
  <c r="F232" i="42"/>
  <c r="F233" i="42"/>
  <c r="F234" i="42"/>
  <c r="F235" i="42"/>
  <c r="F236" i="42"/>
  <c r="F237" i="42"/>
  <c r="F238" i="42"/>
  <c r="F239" i="42"/>
  <c r="F240" i="42"/>
  <c r="F241" i="42"/>
  <c r="F242" i="42"/>
  <c r="F243" i="42"/>
  <c r="F244" i="42"/>
  <c r="F245" i="42"/>
  <c r="F246" i="42"/>
  <c r="F247" i="42"/>
  <c r="F248" i="42"/>
  <c r="F249" i="42"/>
  <c r="F250" i="42"/>
  <c r="F251" i="42"/>
  <c r="F252" i="42"/>
  <c r="F253" i="42"/>
  <c r="F254" i="42"/>
  <c r="F255" i="42"/>
  <c r="F256" i="42"/>
  <c r="F257" i="42"/>
  <c r="F258" i="42"/>
  <c r="F259" i="42"/>
  <c r="F260" i="42"/>
  <c r="F261" i="42"/>
  <c r="F262" i="42"/>
  <c r="F263" i="42"/>
  <c r="F264" i="42"/>
  <c r="F265" i="42"/>
  <c r="F266" i="42"/>
  <c r="F267" i="42"/>
  <c r="F268" i="42"/>
  <c r="F269" i="42"/>
  <c r="F270" i="42"/>
  <c r="F271" i="42"/>
  <c r="F272" i="42"/>
  <c r="F273" i="42"/>
  <c r="F274" i="42"/>
  <c r="F275" i="42"/>
  <c r="F276" i="42"/>
  <c r="F277" i="42"/>
  <c r="F278" i="42"/>
  <c r="F279" i="42"/>
  <c r="F280" i="42"/>
  <c r="F281" i="42"/>
  <c r="F282" i="42"/>
  <c r="F283" i="42"/>
  <c r="F284" i="42"/>
  <c r="F285" i="42"/>
  <c r="F286" i="42"/>
  <c r="F287" i="42"/>
  <c r="F288" i="42"/>
  <c r="F289" i="42"/>
  <c r="F290" i="42"/>
  <c r="F291" i="42"/>
  <c r="F292" i="42"/>
  <c r="F293" i="42"/>
  <c r="F294" i="42"/>
  <c r="F295" i="42"/>
  <c r="F296" i="42"/>
  <c r="F297" i="42"/>
  <c r="F298" i="42"/>
  <c r="F299" i="42"/>
  <c r="F300" i="42"/>
  <c r="F301" i="42"/>
  <c r="F302" i="42"/>
  <c r="F303" i="42"/>
  <c r="F304" i="42"/>
  <c r="F305" i="42"/>
  <c r="F306" i="42"/>
  <c r="F307" i="42"/>
  <c r="F308" i="42"/>
  <c r="F309" i="42"/>
  <c r="F310" i="42"/>
  <c r="F311" i="42"/>
  <c r="F312" i="42"/>
  <c r="F313" i="42"/>
  <c r="F314" i="42"/>
  <c r="F315" i="42"/>
  <c r="F316" i="42"/>
  <c r="F317" i="42"/>
  <c r="F318" i="42"/>
  <c r="F319" i="42"/>
  <c r="F320" i="42"/>
  <c r="F321" i="42"/>
  <c r="F322" i="42"/>
  <c r="F323" i="42"/>
  <c r="F324" i="42"/>
  <c r="F325" i="42"/>
  <c r="F326" i="42"/>
  <c r="F327" i="42"/>
  <c r="F328" i="42"/>
  <c r="F329" i="42"/>
  <c r="F330" i="42"/>
  <c r="F331" i="42"/>
  <c r="F332" i="42"/>
  <c r="F333" i="42"/>
  <c r="F334" i="42"/>
  <c r="F335" i="42"/>
  <c r="F336" i="42"/>
  <c r="F337" i="42"/>
  <c r="F338" i="42"/>
  <c r="F339" i="42"/>
  <c r="F340" i="42"/>
  <c r="F341" i="42"/>
  <c r="F342" i="42"/>
  <c r="F343" i="42"/>
  <c r="F344" i="42"/>
  <c r="F345" i="42"/>
  <c r="F346" i="42"/>
  <c r="F347" i="42"/>
  <c r="F348" i="42"/>
  <c r="F349" i="42"/>
  <c r="F350" i="42"/>
  <c r="F351" i="42"/>
  <c r="F352" i="42"/>
  <c r="F353" i="42"/>
  <c r="F354" i="42"/>
  <c r="F355" i="42"/>
  <c r="F356" i="42"/>
  <c r="F357" i="42"/>
  <c r="F358" i="42"/>
  <c r="F359" i="42"/>
  <c r="F360" i="42"/>
  <c r="F361" i="42"/>
  <c r="F362" i="42"/>
  <c r="F363" i="42"/>
  <c r="F364" i="42"/>
  <c r="F365" i="42"/>
  <c r="F366" i="42"/>
  <c r="F367" i="42"/>
  <c r="F368" i="42"/>
  <c r="F369" i="42"/>
  <c r="F370" i="42"/>
  <c r="F371" i="42"/>
  <c r="F372" i="42"/>
  <c r="F373" i="42"/>
  <c r="F374" i="42"/>
  <c r="F375" i="42"/>
  <c r="F376" i="42"/>
  <c r="F377" i="42"/>
  <c r="F378" i="42"/>
  <c r="F379" i="42"/>
  <c r="F380" i="42"/>
  <c r="F381" i="42"/>
  <c r="F382" i="42"/>
  <c r="F383" i="42"/>
  <c r="F384" i="42"/>
  <c r="F385" i="42"/>
  <c r="F386" i="42"/>
  <c r="F387" i="42"/>
  <c r="F388" i="42"/>
  <c r="F389" i="42"/>
  <c r="F390" i="42"/>
  <c r="F391" i="42"/>
  <c r="F392" i="42"/>
  <c r="F393" i="42"/>
  <c r="F394" i="42"/>
  <c r="F395" i="42"/>
  <c r="F396" i="42"/>
  <c r="F397" i="42"/>
  <c r="F398" i="42"/>
  <c r="F399" i="42"/>
  <c r="F400" i="42"/>
  <c r="F401" i="42"/>
  <c r="F402" i="42"/>
  <c r="F403" i="42"/>
  <c r="F404" i="42"/>
  <c r="F405" i="42"/>
  <c r="F406" i="42"/>
  <c r="F407" i="42"/>
  <c r="F408" i="42"/>
  <c r="F409" i="42"/>
  <c r="F410" i="42"/>
  <c r="F411" i="42"/>
  <c r="F412" i="42"/>
  <c r="F413" i="42"/>
  <c r="F414" i="42"/>
  <c r="F415" i="42"/>
  <c r="F416" i="42"/>
  <c r="F417" i="42"/>
  <c r="F418" i="42"/>
  <c r="F419" i="42"/>
  <c r="F420" i="42"/>
  <c r="F421" i="42"/>
  <c r="F422" i="42"/>
  <c r="F423" i="42"/>
  <c r="F424" i="42"/>
  <c r="F425" i="42"/>
  <c r="F426" i="42"/>
  <c r="F427" i="42"/>
  <c r="F428" i="42"/>
  <c r="F429" i="42"/>
  <c r="F430" i="42"/>
  <c r="F431" i="42"/>
  <c r="F432" i="42"/>
  <c r="F433" i="42"/>
  <c r="F434" i="42"/>
  <c r="F435" i="42"/>
  <c r="F436" i="42"/>
  <c r="F437" i="42"/>
  <c r="F438" i="42"/>
  <c r="F439" i="42"/>
  <c r="F440" i="42"/>
  <c r="F441" i="42"/>
  <c r="F442" i="42"/>
  <c r="F443" i="42"/>
  <c r="F444" i="42"/>
  <c r="F445" i="42"/>
  <c r="F446" i="42"/>
  <c r="F447" i="42"/>
  <c r="F448" i="42"/>
  <c r="F449" i="42"/>
  <c r="F450" i="42"/>
  <c r="F451" i="42"/>
  <c r="F452" i="42"/>
  <c r="F453" i="42"/>
  <c r="F454" i="42"/>
  <c r="F455" i="42"/>
  <c r="F456" i="42"/>
  <c r="F457" i="42"/>
  <c r="F458" i="42"/>
  <c r="F459" i="42"/>
  <c r="F460" i="42"/>
  <c r="F461" i="42"/>
  <c r="F462" i="42"/>
  <c r="F463" i="42"/>
  <c r="F464" i="42"/>
  <c r="F465" i="42"/>
  <c r="F466" i="42"/>
  <c r="F467" i="42"/>
  <c r="F468" i="42"/>
  <c r="F469" i="42"/>
  <c r="F470" i="42"/>
  <c r="F471" i="42"/>
  <c r="F472" i="42"/>
  <c r="F473" i="42"/>
  <c r="F474" i="42"/>
  <c r="F475" i="42"/>
  <c r="F476" i="42"/>
  <c r="F477" i="42"/>
  <c r="F478" i="42"/>
  <c r="F479" i="42"/>
  <c r="F480" i="42"/>
  <c r="F481" i="42"/>
  <c r="F482" i="42"/>
  <c r="F483" i="42"/>
  <c r="F484" i="42"/>
  <c r="F485" i="42"/>
  <c r="F486" i="42"/>
  <c r="F487" i="42"/>
  <c r="F488" i="42"/>
  <c r="F489" i="42"/>
  <c r="F490" i="42"/>
  <c r="F491" i="42"/>
  <c r="F492" i="42"/>
  <c r="F493" i="42"/>
  <c r="F494" i="42"/>
  <c r="F495" i="42"/>
  <c r="F496" i="42"/>
  <c r="F497" i="42"/>
  <c r="F498" i="42"/>
  <c r="F499" i="42"/>
  <c r="F500" i="42"/>
  <c r="F501" i="42"/>
  <c r="F502" i="42"/>
  <c r="F503" i="42"/>
  <c r="F504" i="42"/>
  <c r="F505" i="42"/>
  <c r="F506" i="42"/>
  <c r="F507" i="42"/>
  <c r="F508" i="42"/>
  <c r="F509" i="42"/>
  <c r="F510" i="42"/>
  <c r="F511" i="42"/>
  <c r="F512" i="42"/>
  <c r="F513" i="42"/>
  <c r="F514" i="42"/>
  <c r="F515" i="42"/>
  <c r="F516" i="42"/>
  <c r="F517" i="42"/>
  <c r="F518" i="42"/>
  <c r="F519" i="42"/>
  <c r="F520" i="42"/>
  <c r="F521" i="42"/>
  <c r="F522" i="42"/>
  <c r="F523" i="42"/>
  <c r="F524" i="42"/>
  <c r="F525" i="42"/>
  <c r="F526" i="42"/>
  <c r="F527" i="42"/>
  <c r="F528" i="42"/>
  <c r="F529" i="42"/>
  <c r="F530" i="42"/>
  <c r="F531" i="42"/>
  <c r="F532" i="42"/>
  <c r="F533" i="42"/>
  <c r="F534" i="42"/>
  <c r="F535" i="42"/>
  <c r="F536" i="42"/>
  <c r="F537" i="42"/>
  <c r="F538" i="42"/>
  <c r="F539" i="42"/>
  <c r="F540" i="42"/>
  <c r="F541" i="42"/>
  <c r="F542" i="42"/>
  <c r="F543" i="42"/>
  <c r="F544" i="42"/>
  <c r="F545" i="42"/>
  <c r="F546" i="42"/>
  <c r="F547" i="42"/>
  <c r="F548" i="42"/>
  <c r="F549" i="42"/>
  <c r="F550" i="42"/>
  <c r="F551" i="42"/>
  <c r="F552" i="42"/>
  <c r="F553" i="42"/>
  <c r="F554" i="42"/>
  <c r="F555" i="42"/>
  <c r="F556" i="42"/>
  <c r="F557" i="42"/>
  <c r="F558" i="42"/>
  <c r="F559" i="42"/>
  <c r="F560" i="42"/>
  <c r="F561" i="42"/>
  <c r="F562" i="42"/>
  <c r="F563" i="42"/>
  <c r="F564" i="42"/>
  <c r="F565" i="42"/>
  <c r="F566" i="42"/>
  <c r="F567" i="42"/>
  <c r="F568" i="42"/>
  <c r="F569" i="42"/>
  <c r="F570" i="42"/>
  <c r="F571" i="42"/>
  <c r="F572" i="42"/>
  <c r="F573" i="42"/>
  <c r="F574" i="42"/>
  <c r="F575" i="42"/>
  <c r="F576" i="42"/>
  <c r="F577" i="42"/>
  <c r="F578" i="42"/>
  <c r="F579" i="42"/>
  <c r="F580" i="42"/>
  <c r="F581" i="42"/>
  <c r="F582" i="42"/>
  <c r="F583" i="42"/>
  <c r="F584" i="42"/>
  <c r="F585" i="42"/>
  <c r="F586" i="42"/>
  <c r="F587" i="42"/>
  <c r="F588" i="42"/>
  <c r="F589" i="42"/>
  <c r="F590" i="42"/>
  <c r="F591" i="42"/>
  <c r="F592" i="42"/>
  <c r="F593" i="42"/>
  <c r="F594" i="42"/>
  <c r="F595" i="42"/>
  <c r="F596" i="42"/>
  <c r="F597" i="42"/>
  <c r="F598" i="42"/>
  <c r="F599" i="42"/>
  <c r="F600" i="42"/>
  <c r="F601" i="42"/>
  <c r="F602" i="42"/>
  <c r="F603" i="42"/>
  <c r="F604" i="42"/>
  <c r="F605" i="42"/>
  <c r="F606" i="42"/>
  <c r="F607" i="42"/>
  <c r="F608" i="42"/>
  <c r="F609" i="42"/>
  <c r="F610" i="42"/>
  <c r="F611" i="42"/>
  <c r="F612" i="42"/>
  <c r="F613" i="42"/>
  <c r="F614" i="42"/>
  <c r="F615" i="42"/>
  <c r="F616" i="42"/>
  <c r="F617" i="42"/>
  <c r="F618" i="42"/>
  <c r="F619" i="42"/>
  <c r="F620" i="42"/>
  <c r="F621" i="42"/>
  <c r="F622" i="42"/>
  <c r="F623" i="42"/>
  <c r="F624" i="42"/>
  <c r="F625" i="42"/>
  <c r="F626" i="42"/>
  <c r="F627" i="42"/>
  <c r="F628" i="42"/>
  <c r="F629" i="42"/>
  <c r="F630" i="42"/>
  <c r="F631" i="42"/>
  <c r="F632" i="42"/>
  <c r="F633" i="42"/>
  <c r="F634" i="42"/>
  <c r="F635" i="42"/>
  <c r="F636" i="42"/>
  <c r="F637" i="42"/>
  <c r="F638" i="42"/>
  <c r="F639" i="42"/>
  <c r="F640" i="42"/>
  <c r="F641" i="42"/>
  <c r="F642" i="42"/>
  <c r="F643" i="42"/>
  <c r="F644" i="42"/>
  <c r="F645" i="42"/>
  <c r="F646" i="42"/>
  <c r="F647" i="42"/>
  <c r="F648" i="42"/>
  <c r="F649" i="42"/>
  <c r="F650" i="42"/>
  <c r="F651" i="42"/>
  <c r="F652" i="42"/>
  <c r="F653" i="42"/>
  <c r="F654" i="42"/>
  <c r="F655" i="42"/>
  <c r="F656" i="42"/>
  <c r="F657" i="42"/>
  <c r="F658" i="42"/>
  <c r="F659" i="42"/>
  <c r="F660" i="42"/>
  <c r="F661" i="42"/>
  <c r="F662" i="42"/>
  <c r="F663" i="42"/>
  <c r="F664" i="42"/>
  <c r="F665" i="42"/>
  <c r="F666" i="42"/>
  <c r="F667" i="42"/>
  <c r="F668" i="42"/>
  <c r="F669" i="42"/>
  <c r="F670" i="42"/>
  <c r="F671" i="42"/>
  <c r="F672" i="42"/>
  <c r="F673" i="42"/>
  <c r="F674" i="42"/>
  <c r="F675" i="42"/>
  <c r="F676" i="42"/>
  <c r="F677" i="42"/>
  <c r="F678" i="42"/>
  <c r="F679" i="42"/>
  <c r="F680" i="42"/>
  <c r="F681" i="42"/>
  <c r="F682" i="42"/>
  <c r="F683" i="42"/>
  <c r="F684" i="42"/>
  <c r="F685" i="42"/>
  <c r="F686" i="42"/>
  <c r="F687" i="42"/>
  <c r="F688" i="42"/>
  <c r="F689" i="42"/>
  <c r="F690" i="42"/>
  <c r="F691" i="42"/>
  <c r="F692" i="42"/>
  <c r="F693" i="42"/>
  <c r="F694" i="42"/>
  <c r="F695" i="42"/>
  <c r="F696" i="42"/>
  <c r="F697" i="42"/>
  <c r="F698" i="42"/>
  <c r="F699" i="42"/>
  <c r="F700" i="42"/>
  <c r="F701" i="42"/>
  <c r="F702" i="42"/>
  <c r="F703" i="42"/>
  <c r="F704" i="42"/>
  <c r="F705" i="42"/>
  <c r="F706" i="42"/>
  <c r="F707" i="42"/>
  <c r="F708" i="42"/>
  <c r="F709" i="42"/>
  <c r="F710" i="42"/>
  <c r="F711" i="42"/>
  <c r="F712" i="42"/>
  <c r="F713" i="42"/>
  <c r="F714" i="42"/>
  <c r="F715" i="42"/>
  <c r="F716" i="42"/>
  <c r="F717" i="42"/>
  <c r="F718" i="42"/>
  <c r="F719" i="42"/>
  <c r="F720" i="42"/>
  <c r="F721" i="42"/>
  <c r="F722" i="42"/>
  <c r="F723" i="42"/>
  <c r="F724" i="42"/>
  <c r="F725" i="42"/>
  <c r="F726" i="42"/>
  <c r="F727" i="42"/>
  <c r="F728" i="42"/>
  <c r="F729" i="42"/>
  <c r="F730" i="42"/>
  <c r="F731" i="42"/>
  <c r="F732" i="42"/>
  <c r="F733" i="42"/>
  <c r="F734" i="42"/>
  <c r="F735" i="42"/>
  <c r="F736" i="42"/>
  <c r="F737" i="42"/>
  <c r="F738" i="42"/>
  <c r="F739" i="42"/>
  <c r="F740" i="42"/>
  <c r="F741" i="42"/>
  <c r="F742" i="42"/>
  <c r="F743" i="42"/>
  <c r="F744" i="42"/>
  <c r="F745" i="42"/>
  <c r="F746" i="42"/>
  <c r="F747" i="42"/>
  <c r="F748" i="42"/>
  <c r="F749" i="42"/>
  <c r="F750" i="42"/>
  <c r="F751" i="42"/>
  <c r="F752" i="42"/>
  <c r="F753" i="42"/>
  <c r="F754" i="42"/>
  <c r="F755" i="42"/>
  <c r="F756" i="42"/>
  <c r="F757" i="42"/>
  <c r="F758" i="42"/>
  <c r="F759" i="42"/>
  <c r="F760" i="42"/>
  <c r="F761" i="42"/>
  <c r="F762" i="42"/>
  <c r="F763" i="42"/>
  <c r="F764" i="42"/>
  <c r="F765" i="42"/>
  <c r="F766" i="42"/>
  <c r="F767" i="42"/>
  <c r="F768" i="42"/>
  <c r="F769" i="42"/>
  <c r="F770" i="42"/>
  <c r="F771" i="42"/>
  <c r="F772" i="42"/>
  <c r="F773" i="42"/>
  <c r="F774" i="42"/>
  <c r="F775" i="42"/>
  <c r="F776" i="42"/>
  <c r="F777" i="42"/>
  <c r="F778" i="42"/>
  <c r="F779" i="42"/>
  <c r="F780" i="42"/>
  <c r="F781" i="42"/>
  <c r="F782" i="42"/>
  <c r="F783" i="42"/>
  <c r="F784" i="42"/>
  <c r="F785" i="42"/>
  <c r="F786" i="42"/>
  <c r="F787" i="42"/>
  <c r="F788" i="42"/>
  <c r="F789" i="42"/>
  <c r="F790" i="42"/>
  <c r="F791" i="42"/>
  <c r="F792" i="42"/>
  <c r="F793" i="42"/>
  <c r="F794" i="42"/>
  <c r="F795" i="42"/>
  <c r="F796" i="42"/>
  <c r="F797" i="42"/>
  <c r="F798" i="42"/>
  <c r="F799" i="42"/>
  <c r="F800" i="42"/>
  <c r="F801" i="42"/>
  <c r="F802" i="42"/>
  <c r="F803" i="42"/>
  <c r="F804" i="42"/>
  <c r="F805" i="42"/>
  <c r="F806" i="42"/>
  <c r="F807" i="42"/>
  <c r="F808" i="42"/>
  <c r="F809" i="42"/>
  <c r="F810" i="42"/>
  <c r="F811" i="42"/>
  <c r="F812" i="42"/>
  <c r="F813" i="42"/>
  <c r="F814" i="42"/>
  <c r="F815" i="42"/>
  <c r="F816" i="42"/>
  <c r="F817" i="42"/>
  <c r="F818" i="42"/>
  <c r="F819" i="42"/>
  <c r="F820" i="42"/>
  <c r="F821" i="42"/>
  <c r="F822" i="42"/>
  <c r="F823" i="42"/>
  <c r="F824" i="42"/>
  <c r="F825" i="42"/>
  <c r="F826" i="42"/>
  <c r="F827" i="42"/>
  <c r="F828" i="42"/>
  <c r="F829" i="42"/>
  <c r="F830" i="42"/>
  <c r="F831" i="42"/>
  <c r="F832" i="42"/>
  <c r="F833" i="42"/>
  <c r="F834" i="42"/>
  <c r="F835" i="42"/>
  <c r="F836" i="42"/>
  <c r="F837" i="42"/>
  <c r="F838" i="42"/>
  <c r="F839" i="42"/>
  <c r="F840" i="42"/>
  <c r="F841" i="42"/>
  <c r="F842" i="42"/>
  <c r="F843" i="42"/>
  <c r="F844" i="42"/>
  <c r="F845" i="42"/>
  <c r="F846" i="42"/>
  <c r="F847" i="42"/>
  <c r="F848" i="42"/>
  <c r="F849" i="42"/>
  <c r="F850" i="42"/>
  <c r="F851" i="42"/>
  <c r="F852" i="42"/>
  <c r="F853" i="42"/>
  <c r="F854" i="42"/>
  <c r="F855" i="42"/>
  <c r="F856" i="42"/>
  <c r="F857" i="42"/>
  <c r="F858" i="42"/>
  <c r="F859" i="42"/>
  <c r="F860" i="42"/>
  <c r="F861" i="42"/>
  <c r="F862" i="42"/>
  <c r="F863" i="42"/>
  <c r="F864" i="42"/>
  <c r="F865" i="42"/>
  <c r="F866" i="42"/>
  <c r="F867" i="42"/>
  <c r="F868" i="42"/>
  <c r="F869" i="42"/>
  <c r="F870" i="42"/>
  <c r="F871" i="42"/>
  <c r="F872" i="42"/>
  <c r="F873" i="42"/>
  <c r="F874" i="42"/>
  <c r="F875" i="42"/>
  <c r="F876" i="42"/>
  <c r="F877" i="42"/>
  <c r="F878" i="42"/>
  <c r="F879" i="42"/>
  <c r="F880" i="42"/>
  <c r="F881" i="42"/>
  <c r="F882" i="42"/>
  <c r="F883" i="42"/>
  <c r="F884" i="42"/>
  <c r="F885" i="42"/>
  <c r="F886" i="42"/>
  <c r="F887" i="42"/>
  <c r="F888" i="42"/>
  <c r="F889" i="42"/>
  <c r="F890" i="42"/>
  <c r="F891" i="42"/>
  <c r="F892" i="42"/>
  <c r="F893" i="42"/>
  <c r="F894" i="42"/>
  <c r="F895" i="42"/>
  <c r="F896" i="42"/>
  <c r="F897" i="42"/>
  <c r="F898" i="42"/>
  <c r="F899" i="42"/>
  <c r="F900" i="42"/>
  <c r="F901" i="42"/>
  <c r="F902" i="42"/>
  <c r="F903" i="42"/>
  <c r="F904" i="42"/>
  <c r="F905" i="42"/>
  <c r="F906" i="42"/>
  <c r="F907" i="42"/>
  <c r="F908" i="42"/>
  <c r="F909" i="42"/>
  <c r="F910" i="42"/>
  <c r="F911" i="42"/>
  <c r="F912" i="42"/>
  <c r="F913" i="42"/>
  <c r="F914" i="42"/>
  <c r="F915" i="42"/>
  <c r="F916" i="42"/>
  <c r="F917" i="42"/>
  <c r="F918" i="42"/>
  <c r="F919" i="42"/>
  <c r="F920" i="42"/>
  <c r="F921" i="42"/>
  <c r="F922" i="42"/>
  <c r="F923" i="42"/>
  <c r="F924" i="42"/>
  <c r="F925" i="42"/>
  <c r="F926" i="42"/>
  <c r="F927" i="42"/>
  <c r="F928" i="42"/>
  <c r="F929" i="42"/>
  <c r="F930" i="42"/>
  <c r="F931" i="42"/>
  <c r="F932" i="42"/>
  <c r="F933" i="42"/>
  <c r="F934" i="42"/>
  <c r="F935" i="42"/>
  <c r="F936" i="42"/>
  <c r="F937" i="42"/>
  <c r="F938" i="42"/>
  <c r="F939" i="42"/>
  <c r="F940" i="42"/>
  <c r="F941" i="42"/>
  <c r="F942" i="42"/>
  <c r="F943" i="42"/>
  <c r="F944" i="42"/>
  <c r="F945" i="42"/>
  <c r="F946" i="42"/>
  <c r="F947" i="42"/>
  <c r="F948" i="42"/>
  <c r="F949" i="42"/>
  <c r="F950" i="42"/>
  <c r="F951" i="42"/>
  <c r="F952" i="42"/>
  <c r="F953" i="42"/>
  <c r="F954" i="42"/>
  <c r="F955" i="42"/>
  <c r="F956" i="42"/>
  <c r="F957" i="42"/>
  <c r="F958" i="42"/>
  <c r="F959" i="42"/>
  <c r="F960" i="42"/>
  <c r="F961" i="42"/>
  <c r="F962" i="42"/>
  <c r="F963" i="42"/>
  <c r="F964" i="42"/>
  <c r="F965" i="42"/>
  <c r="F966" i="42"/>
  <c r="F967" i="42"/>
  <c r="F968" i="42"/>
  <c r="F969" i="42"/>
  <c r="F970" i="42"/>
  <c r="F971" i="42"/>
  <c r="F972" i="42"/>
  <c r="F973" i="42"/>
  <c r="F974" i="42"/>
  <c r="F975" i="42"/>
  <c r="F976" i="42"/>
  <c r="F977" i="42"/>
  <c r="F978" i="42"/>
  <c r="F979" i="42"/>
  <c r="F980" i="42"/>
  <c r="F981" i="42"/>
  <c r="F982" i="42"/>
  <c r="F983" i="42"/>
  <c r="F984" i="42"/>
  <c r="F985" i="42"/>
  <c r="F986" i="42"/>
  <c r="F987" i="42"/>
  <c r="F988" i="42"/>
  <c r="F989" i="42"/>
  <c r="F990" i="42"/>
  <c r="F991" i="42"/>
  <c r="F992" i="42"/>
  <c r="F993" i="42"/>
  <c r="F994" i="42"/>
  <c r="F995" i="42"/>
  <c r="F996" i="42"/>
  <c r="F997" i="42"/>
  <c r="F998" i="42"/>
  <c r="F999" i="42"/>
  <c r="F1000" i="42"/>
  <c r="F1001" i="42"/>
  <c r="F1002" i="42"/>
  <c r="F1003" i="42"/>
  <c r="F1004" i="42"/>
  <c r="F1005" i="42"/>
  <c r="F1006" i="42"/>
  <c r="F1007" i="42"/>
  <c r="F1008" i="42"/>
  <c r="F1009" i="42"/>
  <c r="F1010" i="42"/>
  <c r="F1011" i="42"/>
  <c r="F1012" i="42"/>
  <c r="F1013" i="42"/>
  <c r="F1014" i="42"/>
  <c r="F1015" i="42"/>
  <c r="F1016" i="42"/>
  <c r="F1017" i="42"/>
  <c r="F1018" i="42"/>
  <c r="F1019" i="42"/>
  <c r="F1020" i="42"/>
  <c r="F1021" i="42"/>
  <c r="F1022" i="42"/>
  <c r="F1023" i="42"/>
  <c r="F1024" i="42"/>
  <c r="F1025" i="42"/>
  <c r="F1026" i="42"/>
  <c r="F1027" i="42"/>
  <c r="F1028" i="42"/>
  <c r="F1029" i="42"/>
  <c r="F1030" i="42"/>
  <c r="F1031" i="42"/>
  <c r="F1032" i="42"/>
  <c r="F1033" i="42"/>
  <c r="F1034" i="42"/>
  <c r="F1035" i="42"/>
  <c r="F1036" i="42"/>
  <c r="F1037" i="42"/>
  <c r="F1038" i="42"/>
  <c r="F1039" i="42"/>
  <c r="F1040" i="42"/>
  <c r="F1041" i="42"/>
  <c r="F1042" i="42"/>
  <c r="F1043" i="42"/>
  <c r="F1044" i="42"/>
  <c r="F1045" i="42"/>
  <c r="F1046" i="42"/>
  <c r="F1047" i="42"/>
  <c r="F1048" i="42"/>
  <c r="F1049" i="42"/>
  <c r="F1050" i="42"/>
  <c r="F1051" i="42"/>
  <c r="F1052" i="42"/>
  <c r="F1053" i="42"/>
  <c r="F1054" i="42"/>
  <c r="F1055" i="42"/>
  <c r="F1056" i="42"/>
  <c r="F1057" i="42"/>
  <c r="F1058" i="42"/>
  <c r="F1059" i="42"/>
  <c r="F1060" i="42"/>
  <c r="F1061" i="42"/>
  <c r="F1062" i="42"/>
  <c r="F1063" i="42"/>
  <c r="F1064" i="42"/>
  <c r="F1065" i="42"/>
  <c r="F1066" i="42"/>
  <c r="F1067" i="42"/>
  <c r="F1068" i="42"/>
  <c r="F1069" i="42"/>
  <c r="F1070" i="42"/>
  <c r="F1071" i="42"/>
  <c r="F1072" i="42"/>
  <c r="F1073" i="42"/>
  <c r="F1074" i="42"/>
  <c r="F1075" i="42"/>
  <c r="F1076" i="42"/>
  <c r="F1077" i="42"/>
  <c r="F1078" i="42"/>
  <c r="F1079" i="42"/>
  <c r="F1080" i="42"/>
  <c r="F1081" i="42"/>
  <c r="F1082" i="42"/>
  <c r="F1083" i="42"/>
  <c r="F1084" i="42"/>
  <c r="F1085" i="42"/>
  <c r="F1086" i="42"/>
  <c r="F1087" i="42"/>
  <c r="F1088" i="42"/>
  <c r="F1089" i="42"/>
  <c r="F1090" i="42"/>
  <c r="F1091" i="42"/>
  <c r="F1092" i="42"/>
  <c r="F1093" i="42"/>
  <c r="F1094" i="42"/>
  <c r="F1095" i="42"/>
  <c r="F1096" i="42"/>
  <c r="F1097" i="42"/>
  <c r="F1098" i="42"/>
  <c r="F1099" i="42"/>
  <c r="F1100" i="42"/>
  <c r="F1101" i="42"/>
  <c r="F1102" i="42"/>
  <c r="F1103" i="42"/>
  <c r="F1104" i="42"/>
  <c r="F1105" i="42"/>
  <c r="F1106" i="42"/>
  <c r="F1107" i="42"/>
  <c r="F1108" i="42"/>
  <c r="F1109" i="42"/>
  <c r="F1110" i="42"/>
  <c r="F1111" i="42"/>
  <c r="F1112" i="42"/>
  <c r="F1113" i="42"/>
  <c r="F1114" i="42"/>
  <c r="F1115" i="42"/>
  <c r="F1116" i="42"/>
  <c r="F1117" i="42"/>
  <c r="F1118" i="42"/>
  <c r="F1119" i="42"/>
  <c r="F1120" i="42"/>
  <c r="F1121" i="42"/>
  <c r="F1122" i="42"/>
  <c r="F1123" i="42"/>
  <c r="F1124" i="42"/>
  <c r="F1125" i="42"/>
  <c r="F1126" i="42"/>
  <c r="F1127" i="42"/>
  <c r="F1128" i="42"/>
  <c r="F1129" i="42"/>
  <c r="F1130" i="42"/>
  <c r="F1131" i="42"/>
  <c r="F1132" i="42"/>
  <c r="F1133" i="42"/>
  <c r="F1134" i="42"/>
  <c r="F1135" i="42"/>
  <c r="F1136" i="42"/>
  <c r="F1137" i="42"/>
  <c r="F1138" i="42"/>
  <c r="F1139" i="42"/>
  <c r="F1140" i="42"/>
  <c r="F1141" i="42"/>
  <c r="F1142" i="42"/>
  <c r="F1143" i="42"/>
  <c r="F1144" i="42"/>
  <c r="F1145" i="42"/>
  <c r="F1146" i="42"/>
  <c r="F1147" i="42"/>
  <c r="F1148" i="42"/>
  <c r="F1149" i="42"/>
  <c r="F1150" i="42"/>
  <c r="F1151" i="42"/>
  <c r="F1152" i="42"/>
  <c r="F1153" i="42"/>
  <c r="F1154" i="42"/>
  <c r="F1155" i="42"/>
  <c r="F1156" i="42"/>
  <c r="F1157" i="42"/>
  <c r="F1158" i="42"/>
  <c r="F1159" i="42"/>
  <c r="F1160" i="42"/>
  <c r="F1161" i="42"/>
  <c r="F1162" i="42"/>
  <c r="F1163" i="42"/>
  <c r="F1164" i="42"/>
  <c r="F1165" i="42"/>
  <c r="F1166" i="42"/>
  <c r="F1167" i="42"/>
  <c r="F1168" i="42"/>
  <c r="F1169" i="42"/>
  <c r="F1170" i="42"/>
  <c r="F1171" i="42"/>
  <c r="F1172" i="42"/>
  <c r="F1173" i="42"/>
  <c r="F1174" i="42"/>
  <c r="F1175" i="42"/>
  <c r="F1176" i="42"/>
  <c r="F1177" i="42"/>
  <c r="F1178" i="42"/>
  <c r="F1179" i="42"/>
  <c r="F1180" i="42"/>
  <c r="F1181" i="42"/>
  <c r="F1182" i="42"/>
  <c r="F1183" i="42"/>
  <c r="F1184" i="42"/>
  <c r="F1185" i="42"/>
  <c r="F1186" i="42"/>
  <c r="F1187" i="42"/>
  <c r="F1188" i="42"/>
  <c r="F1189" i="42"/>
  <c r="F1190" i="42"/>
  <c r="F1191" i="42"/>
  <c r="F1192" i="42"/>
  <c r="F1193" i="42"/>
  <c r="F1194" i="42"/>
  <c r="F1195" i="42"/>
  <c r="F1196" i="42"/>
  <c r="F1197" i="42"/>
  <c r="F1198" i="42"/>
  <c r="F1199" i="42"/>
  <c r="F1200" i="42"/>
  <c r="F1201" i="42"/>
  <c r="F1202" i="42"/>
  <c r="F1203" i="42"/>
  <c r="F1204" i="42"/>
  <c r="F1205" i="42"/>
  <c r="F1206" i="42"/>
  <c r="F1207" i="42"/>
  <c r="F1208" i="42"/>
  <c r="F1209" i="42"/>
  <c r="F1210" i="42"/>
  <c r="F1211" i="42"/>
  <c r="F1212" i="42"/>
  <c r="F1213" i="42"/>
  <c r="F1214" i="42"/>
  <c r="F1215" i="42"/>
  <c r="F1216" i="42"/>
  <c r="F1217" i="42"/>
  <c r="F1218" i="42"/>
  <c r="F1219" i="42"/>
  <c r="F1220" i="42"/>
  <c r="F1221" i="42"/>
  <c r="F1222" i="42"/>
  <c r="F1223" i="42"/>
  <c r="F1224" i="42"/>
  <c r="F1225" i="42"/>
  <c r="F1226" i="42"/>
  <c r="F1227" i="42"/>
  <c r="F1228" i="42"/>
  <c r="F1229" i="42"/>
  <c r="F1230" i="42"/>
  <c r="F1231" i="42"/>
  <c r="F1232" i="42"/>
  <c r="F1233" i="42"/>
  <c r="F1234" i="42"/>
  <c r="F1235" i="42"/>
  <c r="F1236" i="42"/>
  <c r="F1237" i="42"/>
  <c r="F1238" i="42"/>
  <c r="F1239" i="42"/>
  <c r="F1240" i="42"/>
  <c r="F1241" i="42"/>
  <c r="F1242" i="42"/>
  <c r="F1243" i="42"/>
  <c r="F1244" i="42"/>
  <c r="F1245" i="42"/>
  <c r="F1246" i="42"/>
  <c r="F1247" i="42"/>
  <c r="F1248" i="42"/>
  <c r="F1249" i="42"/>
  <c r="F1250" i="42"/>
  <c r="F1251" i="42"/>
  <c r="F1252" i="42"/>
  <c r="F1253" i="42"/>
  <c r="F1254" i="42"/>
  <c r="F1255" i="42"/>
  <c r="F1256" i="42"/>
  <c r="F1257" i="42"/>
  <c r="F1258" i="42"/>
  <c r="F1259" i="42"/>
  <c r="F1260" i="42"/>
  <c r="F1261" i="42"/>
  <c r="F1262" i="42"/>
  <c r="F1263" i="42"/>
  <c r="F1264" i="42"/>
  <c r="F1265" i="42"/>
  <c r="F1266" i="42"/>
  <c r="F1267" i="42"/>
  <c r="F1268" i="42"/>
  <c r="F1269" i="42"/>
  <c r="F1270" i="42"/>
  <c r="F1271" i="42"/>
  <c r="F1272" i="42"/>
  <c r="F1273" i="42"/>
  <c r="F1274" i="42"/>
  <c r="F1275" i="42"/>
  <c r="F1276" i="42"/>
  <c r="F1277" i="42"/>
  <c r="F1278" i="42"/>
  <c r="F1279" i="42"/>
  <c r="F1280" i="42"/>
  <c r="F1281" i="42"/>
  <c r="F1282" i="42"/>
  <c r="F1283" i="42"/>
  <c r="F1284" i="42"/>
  <c r="F1285" i="42"/>
  <c r="F1286" i="42"/>
  <c r="F1287" i="42"/>
  <c r="F1288" i="42"/>
  <c r="F1289" i="42"/>
  <c r="F1290" i="42"/>
  <c r="F1291" i="42"/>
  <c r="F1292" i="42"/>
  <c r="F1293" i="42"/>
  <c r="F1294" i="42"/>
  <c r="F1295" i="42"/>
  <c r="F1296" i="42"/>
  <c r="F1297" i="42"/>
  <c r="F1298" i="42"/>
  <c r="F1299" i="42"/>
  <c r="F1300" i="42"/>
  <c r="F1301" i="42"/>
  <c r="F1302" i="42"/>
  <c r="F1303" i="42"/>
  <c r="F1304" i="42"/>
  <c r="F1305" i="42"/>
  <c r="F1306" i="42"/>
  <c r="F1307" i="42"/>
  <c r="F1308" i="42"/>
  <c r="F1309" i="42"/>
  <c r="F1310" i="42"/>
  <c r="F1311" i="42"/>
  <c r="F1312" i="42"/>
  <c r="F1313" i="42"/>
  <c r="F1314" i="42"/>
  <c r="F1315" i="42"/>
  <c r="F1316" i="42"/>
  <c r="F1317" i="42"/>
  <c r="F1318" i="42"/>
  <c r="F1319" i="42"/>
  <c r="F1320" i="42"/>
  <c r="F1321" i="42"/>
  <c r="F1322" i="42"/>
  <c r="F1323" i="42"/>
  <c r="F1324" i="42"/>
  <c r="F1325" i="42"/>
  <c r="F1326" i="42"/>
  <c r="F1327" i="42"/>
  <c r="F1328" i="42"/>
  <c r="F1329" i="42"/>
  <c r="F1330" i="42"/>
  <c r="F1331" i="42"/>
  <c r="F1332" i="42"/>
  <c r="F1333" i="42"/>
  <c r="F1334" i="42"/>
  <c r="F1335" i="42"/>
  <c r="F1336" i="42"/>
  <c r="F1337" i="42"/>
  <c r="F1338" i="42"/>
  <c r="F1339" i="42"/>
  <c r="F1340" i="42"/>
  <c r="F1341" i="42"/>
  <c r="F1342" i="42"/>
  <c r="F1343" i="42"/>
  <c r="F1344" i="42"/>
  <c r="F1345" i="42"/>
  <c r="F1346" i="42"/>
  <c r="F1347" i="42"/>
  <c r="F1348" i="42"/>
  <c r="F1349" i="42"/>
  <c r="F1350" i="42"/>
  <c r="F1351" i="42"/>
  <c r="F1352" i="42"/>
  <c r="F1353" i="42"/>
  <c r="F1354" i="42"/>
  <c r="F1355" i="42"/>
  <c r="F1356" i="42"/>
  <c r="F1357" i="42"/>
  <c r="F1358" i="42"/>
  <c r="F1359" i="42"/>
  <c r="F1360" i="42"/>
  <c r="F1361" i="42"/>
  <c r="F1362" i="42"/>
  <c r="F1363" i="42"/>
  <c r="F1364" i="42"/>
  <c r="F1365" i="42"/>
  <c r="F1366" i="42"/>
  <c r="F1367" i="42"/>
  <c r="F1368" i="42"/>
  <c r="F1369" i="42"/>
  <c r="F1370" i="42"/>
  <c r="F1371" i="42"/>
  <c r="F1372" i="42"/>
  <c r="F1373" i="42"/>
  <c r="F1374" i="42"/>
  <c r="F1375" i="42"/>
  <c r="F1376" i="42"/>
  <c r="F1377" i="42"/>
  <c r="F1378" i="42"/>
  <c r="F1379" i="42"/>
  <c r="F1380" i="42"/>
  <c r="F1381" i="42"/>
  <c r="F1382" i="42"/>
  <c r="F1383" i="42"/>
  <c r="F1384" i="42"/>
  <c r="F1385" i="42"/>
  <c r="F1386" i="42"/>
  <c r="F1387" i="42"/>
  <c r="F1388" i="42"/>
  <c r="F1389" i="42"/>
  <c r="F1390" i="42"/>
  <c r="F1391" i="42"/>
  <c r="F1392" i="42"/>
  <c r="F1393" i="42"/>
  <c r="F1394" i="42"/>
  <c r="F1395" i="42"/>
  <c r="F1396" i="42"/>
  <c r="F1397" i="42"/>
  <c r="F1398" i="42"/>
  <c r="F1399" i="42"/>
  <c r="F1400" i="42"/>
  <c r="F1401" i="42"/>
  <c r="F1402" i="42"/>
  <c r="F1403" i="42"/>
  <c r="F1404" i="42"/>
  <c r="F1405" i="42"/>
  <c r="F1406" i="42"/>
  <c r="F1407" i="42"/>
  <c r="F1408" i="42"/>
  <c r="F1409" i="42"/>
  <c r="F1410" i="42"/>
  <c r="F1411" i="42"/>
  <c r="F1412" i="42"/>
  <c r="F1413" i="42"/>
  <c r="F1414" i="42"/>
  <c r="F1415" i="42"/>
  <c r="F1416" i="42"/>
  <c r="F1417" i="42"/>
  <c r="F1418" i="42"/>
  <c r="F1419" i="42"/>
  <c r="F1420" i="42"/>
  <c r="F1421" i="42"/>
  <c r="F1422" i="42"/>
  <c r="F1423" i="42"/>
  <c r="F1424" i="42"/>
  <c r="F1425" i="42"/>
  <c r="F1426" i="42"/>
  <c r="F1427" i="42"/>
  <c r="F1428" i="42"/>
  <c r="F1429" i="42"/>
  <c r="F1430" i="42"/>
  <c r="F1431" i="42"/>
  <c r="F1432" i="42"/>
  <c r="F1433" i="42"/>
  <c r="F1434" i="42"/>
  <c r="F1435" i="42"/>
  <c r="F1436" i="42"/>
  <c r="F1437" i="42"/>
  <c r="F1438" i="42"/>
  <c r="F1439" i="42"/>
  <c r="F1440" i="42"/>
  <c r="F1441" i="42"/>
  <c r="F1442" i="42"/>
  <c r="F1443" i="42"/>
  <c r="F1444" i="42"/>
  <c r="F1445" i="42"/>
  <c r="F1446" i="42"/>
  <c r="F1447" i="42"/>
  <c r="F1448" i="42"/>
  <c r="F1449" i="42"/>
  <c r="F1450" i="42"/>
  <c r="F1451" i="42"/>
  <c r="F1452" i="42"/>
  <c r="F1453" i="42"/>
  <c r="F1454" i="42"/>
  <c r="F1455" i="42"/>
  <c r="F1456" i="42"/>
  <c r="F1457" i="42"/>
  <c r="F1458" i="42"/>
  <c r="F1459" i="42"/>
  <c r="F1460" i="42"/>
  <c r="F1461" i="42"/>
  <c r="F1462" i="42"/>
  <c r="F1463" i="42"/>
  <c r="F1464" i="42"/>
  <c r="F1465" i="42"/>
  <c r="F1466" i="42"/>
  <c r="F1467" i="42"/>
  <c r="F1468" i="42"/>
  <c r="F1469" i="42"/>
  <c r="F1470" i="42"/>
  <c r="F1471" i="42"/>
  <c r="F1472" i="42"/>
  <c r="F1473" i="42"/>
  <c r="F1474" i="42"/>
  <c r="F1475" i="42"/>
  <c r="F1476" i="42"/>
  <c r="F1477" i="42"/>
  <c r="F1478" i="42"/>
  <c r="F1479" i="42"/>
  <c r="F1480" i="42"/>
  <c r="F1481" i="42"/>
  <c r="F1482" i="42"/>
  <c r="F1483" i="42"/>
  <c r="F1484" i="42"/>
  <c r="F1485" i="42"/>
  <c r="F1486" i="42"/>
  <c r="F1487" i="42"/>
  <c r="F1488" i="42"/>
  <c r="F1489" i="42"/>
  <c r="F1490" i="42"/>
  <c r="F1491" i="42"/>
  <c r="F1492" i="42"/>
  <c r="F1493" i="42"/>
  <c r="F1494" i="42"/>
  <c r="F1495" i="42"/>
  <c r="F1496" i="42"/>
  <c r="F1497" i="42"/>
  <c r="F1498" i="42"/>
  <c r="F1499" i="42"/>
  <c r="F1500" i="42"/>
  <c r="F1501" i="42"/>
  <c r="F1502" i="42"/>
  <c r="F1503" i="42"/>
  <c r="F1504" i="42"/>
  <c r="F1505" i="42"/>
  <c r="F1506" i="42"/>
  <c r="F1507" i="42"/>
  <c r="F1508" i="42"/>
  <c r="F1509" i="42"/>
  <c r="F1510" i="42"/>
  <c r="F1511" i="42"/>
  <c r="F1512" i="42"/>
  <c r="F1513" i="42"/>
  <c r="F1514" i="42"/>
  <c r="F1515" i="42"/>
  <c r="F1516" i="42"/>
  <c r="F1517" i="42"/>
  <c r="F1518" i="42"/>
  <c r="F1519" i="42"/>
  <c r="F1520" i="42"/>
  <c r="F1521" i="42"/>
  <c r="F1522" i="42"/>
  <c r="F1523" i="42"/>
  <c r="F1524" i="42"/>
  <c r="F1525" i="42"/>
  <c r="F1526" i="42"/>
  <c r="F1527" i="42"/>
  <c r="F1528" i="42"/>
  <c r="F1529" i="42"/>
  <c r="F1530" i="42"/>
  <c r="F1531" i="42"/>
  <c r="F1532" i="42"/>
  <c r="F1533" i="42"/>
  <c r="F1534" i="42"/>
  <c r="F1535" i="42"/>
  <c r="F1536" i="42"/>
  <c r="F1537" i="42"/>
  <c r="F1538" i="42"/>
  <c r="F1539" i="42"/>
  <c r="F1540" i="42"/>
  <c r="F1541" i="42"/>
  <c r="F1542" i="42"/>
  <c r="F1543" i="42"/>
  <c r="F1544" i="42"/>
  <c r="F1545" i="42"/>
  <c r="F1546" i="42"/>
  <c r="F1547" i="42"/>
  <c r="F1548" i="42"/>
  <c r="F1549" i="42"/>
  <c r="F1550" i="42"/>
  <c r="F1551" i="42"/>
  <c r="F1552" i="42"/>
  <c r="F1553" i="42"/>
  <c r="F1554" i="42"/>
  <c r="F1555" i="42"/>
  <c r="F1556" i="42"/>
  <c r="F1557" i="42"/>
  <c r="F1558" i="42"/>
  <c r="F1559" i="42"/>
  <c r="F1560" i="42"/>
  <c r="F1561" i="42"/>
  <c r="F1562" i="42"/>
  <c r="F1563" i="42"/>
  <c r="F1564" i="42"/>
  <c r="F1565" i="42"/>
  <c r="F1566" i="42"/>
  <c r="F1567" i="42"/>
  <c r="F1568" i="42"/>
  <c r="F1569" i="42"/>
  <c r="F1570" i="42"/>
  <c r="F1571" i="42"/>
  <c r="F1572" i="42"/>
  <c r="F1573" i="42"/>
  <c r="F1574" i="42"/>
  <c r="F1575" i="42"/>
  <c r="F1576" i="42"/>
  <c r="F1577" i="42"/>
  <c r="F1578" i="42"/>
  <c r="F1579" i="42"/>
  <c r="F1580" i="42"/>
  <c r="F1581" i="42"/>
  <c r="F1582" i="42"/>
  <c r="F1583" i="42"/>
  <c r="F1584" i="42"/>
  <c r="F1585" i="42"/>
  <c r="F1586" i="42"/>
  <c r="F1587" i="42"/>
  <c r="F1588" i="42"/>
  <c r="F1589" i="42"/>
  <c r="F1590" i="42"/>
  <c r="F1591" i="42"/>
  <c r="F1592" i="42"/>
  <c r="F1593" i="42"/>
  <c r="F1594" i="42"/>
  <c r="F1595" i="42"/>
  <c r="F1596" i="42"/>
  <c r="F1597" i="42"/>
  <c r="F1598" i="42"/>
  <c r="F1599" i="42"/>
  <c r="F1600" i="42"/>
  <c r="F1601" i="42"/>
  <c r="F1602" i="42"/>
  <c r="F1603" i="42"/>
  <c r="F1604" i="42"/>
  <c r="F1605" i="42"/>
  <c r="F1606" i="42"/>
  <c r="F1607" i="42"/>
  <c r="F1608" i="42"/>
  <c r="F1609" i="42"/>
  <c r="F1610" i="42"/>
  <c r="F1611" i="42"/>
  <c r="F1612" i="42"/>
  <c r="F1613" i="42"/>
  <c r="F1614" i="42"/>
  <c r="F1615" i="42"/>
  <c r="F1616" i="42"/>
  <c r="F1617" i="42"/>
  <c r="F1618" i="42"/>
  <c r="F1619" i="42"/>
  <c r="F1620" i="42"/>
  <c r="F1621" i="42"/>
  <c r="F1622" i="42"/>
  <c r="F1623" i="42"/>
  <c r="F1624" i="42"/>
  <c r="F1625" i="42"/>
  <c r="F1626" i="42"/>
  <c r="F1627" i="42"/>
  <c r="F1628" i="42"/>
  <c r="F1629" i="42"/>
  <c r="F1630" i="42"/>
  <c r="F1631" i="42"/>
  <c r="F1632" i="42"/>
  <c r="F1633" i="42"/>
  <c r="F1634" i="42"/>
  <c r="F1635" i="42"/>
  <c r="F1636" i="42"/>
  <c r="F1637" i="42"/>
  <c r="F1638" i="42"/>
  <c r="F1639" i="42"/>
  <c r="F1640" i="42"/>
  <c r="F1641" i="42"/>
  <c r="F1642" i="42"/>
  <c r="F1643" i="42"/>
  <c r="F1644" i="42"/>
  <c r="F1645" i="42"/>
  <c r="F1646" i="42"/>
  <c r="F1647" i="42"/>
  <c r="F1648" i="42"/>
  <c r="F1649" i="42"/>
  <c r="F1650" i="42"/>
  <c r="F1651" i="42"/>
  <c r="F1652" i="42"/>
  <c r="F1653" i="42"/>
  <c r="F1654" i="42"/>
  <c r="F1655" i="42"/>
  <c r="F1656" i="42"/>
  <c r="F1657" i="42"/>
  <c r="F1658" i="42"/>
  <c r="F1659" i="42"/>
  <c r="F1660" i="42"/>
  <c r="F1661" i="42"/>
  <c r="F1662" i="42"/>
  <c r="F1663" i="42"/>
  <c r="F1664" i="42"/>
  <c r="F1665" i="42"/>
  <c r="F1666" i="42"/>
  <c r="F1667" i="42"/>
  <c r="F1668" i="42"/>
  <c r="F1669" i="42"/>
  <c r="F1670" i="42"/>
  <c r="F1671" i="42"/>
  <c r="F1672" i="42"/>
  <c r="F1673" i="42"/>
  <c r="F1674" i="42"/>
  <c r="F1675" i="42"/>
  <c r="F1676" i="42"/>
  <c r="F1677" i="42"/>
  <c r="F1678" i="42"/>
  <c r="F1679" i="42"/>
  <c r="F1680" i="42"/>
  <c r="F1681" i="42"/>
  <c r="F1682" i="42"/>
  <c r="F1683" i="42"/>
  <c r="F1684" i="42"/>
  <c r="F1685" i="42"/>
  <c r="F1686" i="42"/>
  <c r="F1687" i="42"/>
  <c r="F1688" i="42"/>
  <c r="F1689" i="42"/>
  <c r="F1690" i="42"/>
  <c r="F1691" i="42"/>
  <c r="F1692" i="42"/>
  <c r="F1693" i="42"/>
  <c r="F1694" i="42"/>
  <c r="F1695" i="42"/>
  <c r="F1696" i="42"/>
  <c r="F1697" i="42"/>
  <c r="F1698" i="42"/>
  <c r="F1699" i="42"/>
  <c r="F1700" i="42"/>
  <c r="F1701" i="42"/>
  <c r="F1702" i="42"/>
  <c r="F1703" i="42"/>
  <c r="F1704" i="42"/>
  <c r="F1705" i="42"/>
  <c r="F1706" i="42"/>
  <c r="F1707" i="42"/>
  <c r="F1708" i="42"/>
  <c r="F1709" i="42"/>
  <c r="F1710" i="42"/>
  <c r="F1711" i="42"/>
  <c r="F1712" i="42"/>
  <c r="F1713" i="42"/>
  <c r="F1714" i="42"/>
  <c r="F1715" i="42"/>
  <c r="F1716" i="42"/>
  <c r="F1717" i="42"/>
  <c r="F1718" i="42"/>
  <c r="F1719" i="42"/>
  <c r="F1720" i="42"/>
  <c r="F1721" i="42"/>
  <c r="F1722" i="42"/>
  <c r="F1723" i="42"/>
  <c r="F1724" i="42"/>
  <c r="F1725" i="42"/>
  <c r="F1726" i="42"/>
  <c r="F1727" i="42"/>
  <c r="F1728" i="42"/>
  <c r="F1729" i="42"/>
  <c r="F1730" i="42"/>
  <c r="F1731" i="42"/>
  <c r="F1732" i="42"/>
  <c r="F1733" i="42"/>
  <c r="F1734" i="42"/>
  <c r="F1735" i="42"/>
  <c r="F1736" i="42"/>
  <c r="F1737" i="42"/>
  <c r="F1738" i="42"/>
  <c r="F1739" i="42"/>
  <c r="F1740" i="42"/>
  <c r="F1741" i="42"/>
  <c r="F1742" i="42"/>
  <c r="F1743" i="42"/>
  <c r="F1744" i="42"/>
  <c r="F1745" i="42"/>
  <c r="F1746" i="42"/>
  <c r="F1747" i="42"/>
  <c r="F1748" i="42"/>
  <c r="F1749" i="42"/>
  <c r="F1750" i="42"/>
  <c r="F1751" i="42"/>
  <c r="F1752" i="42"/>
  <c r="F1753" i="42"/>
  <c r="F1754" i="42"/>
  <c r="F1755" i="42"/>
  <c r="F1756" i="42"/>
  <c r="F1757" i="42"/>
  <c r="F1758" i="42"/>
  <c r="F1759" i="42"/>
  <c r="F1760" i="42"/>
  <c r="F1761" i="42"/>
  <c r="F1762" i="42"/>
  <c r="F1763" i="42"/>
  <c r="F1764" i="42"/>
  <c r="F1765" i="42"/>
  <c r="F1766" i="42"/>
  <c r="F1767" i="42"/>
  <c r="F1768" i="42"/>
  <c r="F1769" i="42"/>
  <c r="F1770" i="42"/>
  <c r="F1771" i="42"/>
  <c r="F1772" i="42"/>
  <c r="F1773" i="42"/>
  <c r="F1774" i="42"/>
  <c r="F1775" i="42"/>
  <c r="F1776" i="42"/>
  <c r="F1777" i="42"/>
  <c r="F1778" i="42"/>
  <c r="F1779" i="42"/>
  <c r="F1780" i="42"/>
  <c r="F1781" i="42"/>
  <c r="F1782" i="42"/>
  <c r="F1783" i="42"/>
  <c r="F1784" i="42"/>
  <c r="F1785" i="42"/>
  <c r="F1786" i="42"/>
  <c r="F1787" i="42"/>
  <c r="F1788" i="42"/>
  <c r="F1789" i="42"/>
  <c r="F1790" i="42"/>
  <c r="F1791" i="42"/>
  <c r="F1792" i="42"/>
  <c r="F1793" i="42"/>
  <c r="F1794" i="42"/>
  <c r="F1795" i="42"/>
  <c r="F1796" i="42"/>
  <c r="F1797" i="42"/>
  <c r="F1798" i="42"/>
  <c r="F1799" i="42"/>
  <c r="F1800" i="42"/>
  <c r="F1801" i="42"/>
  <c r="F1802" i="42"/>
  <c r="F1803" i="42"/>
  <c r="F1804" i="42"/>
  <c r="F1805" i="42"/>
  <c r="F1806" i="42"/>
  <c r="F1807" i="42"/>
  <c r="F1808" i="42"/>
  <c r="F1809" i="42"/>
  <c r="F1810" i="42"/>
  <c r="F1811" i="42"/>
  <c r="F1812" i="42"/>
  <c r="F1813" i="42"/>
  <c r="F1814" i="42"/>
  <c r="F1815" i="42"/>
  <c r="F1816" i="42"/>
  <c r="F1817" i="42"/>
  <c r="F1818" i="42"/>
  <c r="F1819" i="42"/>
  <c r="F1820" i="42"/>
  <c r="F1821" i="42"/>
  <c r="F1822" i="42"/>
  <c r="F1823" i="42"/>
  <c r="F1824" i="42"/>
  <c r="F1825" i="42"/>
  <c r="F1826" i="42"/>
  <c r="F1827" i="42"/>
  <c r="F1828" i="42"/>
  <c r="F1829" i="42"/>
  <c r="F1830" i="42"/>
  <c r="F1831" i="42"/>
  <c r="F1832" i="42"/>
  <c r="F1833" i="42"/>
  <c r="F1834" i="42"/>
  <c r="F1835" i="42"/>
  <c r="F1836" i="42"/>
  <c r="F1837" i="42"/>
  <c r="F1838" i="42"/>
  <c r="F1839" i="42"/>
  <c r="F1840" i="42"/>
  <c r="F1841" i="42"/>
  <c r="F1842" i="42"/>
  <c r="F1843" i="42"/>
  <c r="F1844" i="42"/>
  <c r="F1845" i="42"/>
  <c r="F1846" i="42"/>
  <c r="F1847" i="42"/>
  <c r="F1848" i="42"/>
  <c r="F1849" i="42"/>
  <c r="F1850" i="42"/>
  <c r="F1851" i="42"/>
  <c r="F1852" i="42"/>
  <c r="F1853" i="42"/>
  <c r="F1854" i="42"/>
  <c r="F1855" i="42"/>
  <c r="F1856" i="42"/>
  <c r="F1857" i="42"/>
  <c r="F1858" i="42"/>
  <c r="F1859" i="42"/>
  <c r="F1860" i="42"/>
  <c r="F1861" i="42"/>
  <c r="F1862" i="42"/>
  <c r="F1863" i="42"/>
  <c r="F1864" i="42"/>
  <c r="F1865" i="42"/>
  <c r="F1866" i="42"/>
  <c r="F1867" i="42"/>
  <c r="F1868" i="42"/>
  <c r="F1869" i="42"/>
  <c r="F1870" i="42"/>
  <c r="F1871" i="42"/>
  <c r="F1872" i="42"/>
  <c r="F1873" i="42"/>
  <c r="F1874" i="42"/>
  <c r="F1875" i="42"/>
  <c r="F1876" i="42"/>
  <c r="F1877" i="42"/>
  <c r="F1878" i="42"/>
  <c r="F1879" i="42"/>
  <c r="F1880" i="42"/>
  <c r="F1881" i="42"/>
  <c r="F1882" i="42"/>
  <c r="F1883" i="42"/>
  <c r="F1884" i="42"/>
  <c r="F1885" i="42"/>
  <c r="F1886" i="42"/>
  <c r="F1887" i="42"/>
  <c r="F1888" i="42"/>
  <c r="F1889" i="42"/>
  <c r="F1890" i="42"/>
  <c r="F1891" i="42"/>
  <c r="F1892" i="42"/>
  <c r="F1893" i="42"/>
  <c r="F1894" i="42"/>
  <c r="F1895" i="42"/>
  <c r="F1896" i="42"/>
  <c r="F1897" i="42"/>
  <c r="F1898" i="42"/>
  <c r="F1899" i="42"/>
  <c r="F1900" i="42"/>
  <c r="F1901" i="42"/>
  <c r="F1902" i="42"/>
  <c r="F1903" i="42"/>
  <c r="F1904" i="42"/>
  <c r="F1905" i="42"/>
  <c r="F1906" i="42"/>
  <c r="F1907" i="42"/>
  <c r="F1908" i="42"/>
  <c r="F1909" i="42"/>
  <c r="F1910" i="42"/>
  <c r="F1911" i="42"/>
  <c r="F1912" i="42"/>
  <c r="F1913" i="42"/>
  <c r="F1914" i="42"/>
  <c r="F1915" i="42"/>
  <c r="F1916" i="42"/>
  <c r="F1917" i="42"/>
  <c r="F1918" i="42"/>
  <c r="F1919" i="42"/>
  <c r="F1920" i="42"/>
  <c r="F1921" i="42"/>
  <c r="F1922" i="42"/>
  <c r="F1923" i="42"/>
  <c r="F1924" i="42"/>
  <c r="F1925" i="42"/>
  <c r="F1926" i="42"/>
  <c r="F1927" i="42"/>
  <c r="F1928" i="42"/>
  <c r="F1929" i="42"/>
  <c r="F1930" i="42"/>
  <c r="F1931" i="42"/>
  <c r="F1932" i="42"/>
  <c r="F1933" i="42"/>
  <c r="F1934" i="42"/>
  <c r="F1935" i="42"/>
  <c r="F1936" i="42"/>
  <c r="F1937" i="42"/>
  <c r="F1938" i="42"/>
  <c r="F1939" i="42"/>
  <c r="F1940" i="42"/>
  <c r="F1941" i="42"/>
  <c r="F1942" i="42"/>
  <c r="F1943" i="42"/>
  <c r="F1944" i="42"/>
  <c r="F1945" i="42"/>
  <c r="F1946" i="42"/>
  <c r="F1947" i="42"/>
  <c r="F1948" i="42"/>
  <c r="F1949" i="42"/>
  <c r="F1950" i="42"/>
  <c r="F1951" i="42"/>
  <c r="F1952" i="42"/>
  <c r="F1953" i="42"/>
  <c r="F1954" i="42"/>
  <c r="F1955" i="42"/>
  <c r="F1956" i="42"/>
  <c r="F1957" i="42"/>
  <c r="F1958" i="42"/>
  <c r="F1959" i="42"/>
  <c r="F1960" i="42"/>
  <c r="F1961" i="42"/>
  <c r="F1962" i="42"/>
  <c r="F1963" i="42"/>
  <c r="F1964" i="42"/>
  <c r="F1965" i="42"/>
  <c r="F1966" i="42"/>
  <c r="F1967" i="42"/>
  <c r="F1968" i="42"/>
  <c r="F1969" i="42"/>
  <c r="F1970" i="42"/>
  <c r="F1971" i="42"/>
  <c r="F1972" i="42"/>
  <c r="F1973" i="42"/>
  <c r="F1974" i="42"/>
  <c r="F1975" i="42"/>
  <c r="F1976" i="42"/>
  <c r="F1977" i="42"/>
  <c r="F1978" i="42"/>
  <c r="F1979" i="42"/>
  <c r="F1980" i="42"/>
  <c r="F1981" i="42"/>
  <c r="F1982" i="42"/>
  <c r="F1983" i="42"/>
  <c r="F1984" i="42"/>
  <c r="F1985" i="42"/>
  <c r="F1986" i="42"/>
  <c r="F1987" i="42"/>
  <c r="F1988" i="42"/>
  <c r="F1989" i="42"/>
  <c r="F1990" i="42"/>
  <c r="F1991" i="42"/>
  <c r="F1992" i="42"/>
  <c r="F1993" i="42"/>
  <c r="F1994" i="42"/>
  <c r="F1995" i="42"/>
  <c r="F1996" i="42"/>
  <c r="F1997" i="42"/>
  <c r="F1998" i="42"/>
  <c r="F1999" i="42"/>
  <c r="F2000" i="42"/>
  <c r="F2001" i="42"/>
  <c r="F2002" i="42"/>
  <c r="F2003" i="42"/>
  <c r="F2004" i="42"/>
  <c r="F2005" i="42"/>
  <c r="F2006" i="42"/>
  <c r="F2007" i="42"/>
  <c r="F2008" i="42"/>
  <c r="F2009" i="42"/>
  <c r="F2010" i="42"/>
  <c r="F2011" i="42"/>
  <c r="F2012" i="42"/>
  <c r="F2013" i="42"/>
  <c r="F2014" i="42"/>
  <c r="F2015" i="42"/>
  <c r="F2016" i="42"/>
  <c r="F2017" i="42"/>
  <c r="F2018" i="42"/>
  <c r="F2019" i="42"/>
  <c r="F2020" i="42"/>
  <c r="F2021" i="42"/>
  <c r="F2022" i="42"/>
  <c r="F2023" i="42"/>
  <c r="F2024" i="42"/>
  <c r="F2025" i="42"/>
  <c r="F2026" i="42"/>
  <c r="F2027" i="42"/>
  <c r="F2028" i="42"/>
  <c r="F2029" i="42"/>
  <c r="F2030" i="42"/>
  <c r="F2031" i="42"/>
  <c r="F2032" i="42"/>
  <c r="F2033" i="42"/>
  <c r="F2034" i="42"/>
  <c r="F2035" i="42"/>
  <c r="F2036" i="42"/>
  <c r="F2037" i="42"/>
  <c r="F2038" i="42"/>
  <c r="F2039" i="42"/>
  <c r="F2040" i="42"/>
  <c r="F2041" i="42"/>
  <c r="F2042" i="42"/>
  <c r="F2043" i="42"/>
  <c r="F2044" i="42"/>
  <c r="F2045" i="42"/>
  <c r="F2046" i="42"/>
  <c r="F2047" i="42"/>
  <c r="F2048" i="42"/>
  <c r="F2049" i="42"/>
  <c r="F2050" i="42"/>
  <c r="F2051" i="42"/>
  <c r="F2052" i="42"/>
  <c r="F2053" i="42"/>
  <c r="F2054" i="42"/>
  <c r="F2055" i="42"/>
  <c r="F2056" i="42"/>
  <c r="F2057" i="42"/>
  <c r="F2058" i="42"/>
  <c r="F2059" i="42"/>
  <c r="F2060" i="42"/>
  <c r="F2061" i="42"/>
  <c r="F2062" i="42"/>
  <c r="F2063" i="42"/>
  <c r="F2064" i="42"/>
  <c r="F2065" i="42"/>
  <c r="F2066" i="42"/>
  <c r="F2067" i="42"/>
  <c r="F2068" i="42"/>
  <c r="F2069" i="42"/>
  <c r="F2070" i="42"/>
  <c r="F2071" i="42"/>
  <c r="F2072" i="42"/>
  <c r="F2073" i="42"/>
  <c r="F2074" i="42"/>
  <c r="F2075" i="42"/>
  <c r="F2076" i="42"/>
  <c r="F2077" i="42"/>
  <c r="F2078" i="42"/>
  <c r="F2079" i="42"/>
  <c r="F2080" i="42"/>
  <c r="F2081" i="42"/>
  <c r="F2082" i="42"/>
  <c r="F2083" i="42"/>
  <c r="F2084" i="42"/>
  <c r="F2085" i="42"/>
  <c r="F2086" i="42"/>
  <c r="F2087" i="42"/>
  <c r="F2088" i="42"/>
  <c r="F2089" i="42"/>
  <c r="F2090" i="42"/>
  <c r="F2091" i="42"/>
  <c r="F2092" i="42"/>
  <c r="F2093" i="42"/>
  <c r="F2094" i="42"/>
  <c r="F2095" i="42"/>
  <c r="F2096" i="42"/>
  <c r="F2097" i="42"/>
  <c r="F2098" i="42"/>
  <c r="F2099" i="42"/>
  <c r="F2100" i="42"/>
  <c r="F2101" i="42"/>
  <c r="F2102" i="42"/>
  <c r="F2103" i="42"/>
  <c r="F2104" i="42"/>
  <c r="F2105" i="42"/>
  <c r="F2106" i="42"/>
  <c r="F2107" i="42"/>
  <c r="F2108" i="42"/>
  <c r="F2109" i="42"/>
  <c r="F2110" i="42"/>
  <c r="F2111" i="42"/>
  <c r="F2112" i="42"/>
  <c r="F2113" i="42"/>
  <c r="F2114" i="42"/>
  <c r="F2115" i="42"/>
  <c r="F2116" i="42"/>
  <c r="F2117" i="42"/>
  <c r="F2118" i="42"/>
  <c r="F2119" i="42"/>
  <c r="F2120" i="42"/>
  <c r="F2121" i="42"/>
  <c r="F2122" i="42"/>
  <c r="F2123" i="42"/>
  <c r="F2124" i="42"/>
  <c r="F2125" i="42"/>
  <c r="F2126" i="42"/>
  <c r="F2127" i="42"/>
  <c r="F2128" i="42"/>
  <c r="F2129" i="42"/>
  <c r="F2130" i="42"/>
  <c r="F2131" i="42"/>
  <c r="F2132" i="42"/>
  <c r="F2133" i="42"/>
  <c r="F2134" i="42"/>
  <c r="F2135" i="42"/>
  <c r="F2136" i="42"/>
  <c r="F2137" i="42"/>
  <c r="F2138" i="42"/>
  <c r="F2139" i="42"/>
  <c r="F2140" i="42"/>
  <c r="F2141" i="42"/>
  <c r="F2142" i="42"/>
  <c r="F2143" i="42"/>
  <c r="F2144" i="42"/>
  <c r="F2145" i="42"/>
  <c r="F2146" i="42"/>
  <c r="F2147" i="42"/>
  <c r="F2148" i="42"/>
  <c r="F2149" i="42"/>
  <c r="F2150" i="42"/>
  <c r="F2151" i="42"/>
  <c r="F2152" i="42"/>
  <c r="F2153" i="42"/>
  <c r="F2154" i="42"/>
  <c r="F2155" i="42"/>
  <c r="F2156" i="42"/>
  <c r="F2157" i="42"/>
  <c r="F2158" i="42"/>
  <c r="F2159" i="42"/>
  <c r="F2160" i="42"/>
  <c r="F2161" i="42"/>
  <c r="F2162" i="42"/>
  <c r="F2163" i="42"/>
  <c r="F2164" i="42"/>
  <c r="F2165" i="42"/>
  <c r="F2166" i="42"/>
  <c r="F2167" i="42"/>
  <c r="F2168" i="42"/>
  <c r="F2169" i="42"/>
  <c r="F2170" i="42"/>
  <c r="F2171" i="42"/>
  <c r="F2172" i="42"/>
  <c r="F2173" i="42"/>
  <c r="F2174" i="42"/>
  <c r="F2175" i="42"/>
  <c r="F2176" i="42"/>
  <c r="F2177" i="42"/>
  <c r="F2178" i="42"/>
  <c r="F2179" i="42"/>
  <c r="F2180" i="42"/>
  <c r="F2181" i="42"/>
  <c r="F2182" i="42"/>
  <c r="F2183" i="42"/>
  <c r="F2184" i="42"/>
  <c r="F2185" i="42"/>
  <c r="F2186" i="42"/>
  <c r="F2187" i="42"/>
  <c r="F2188" i="42"/>
  <c r="F2189" i="42"/>
  <c r="F2190" i="42"/>
  <c r="F2191" i="42"/>
  <c r="F2192" i="42"/>
  <c r="F2193" i="42"/>
  <c r="F2194" i="42"/>
  <c r="F2195" i="42"/>
  <c r="F2196" i="42"/>
  <c r="F2197" i="42"/>
  <c r="F2198" i="42"/>
  <c r="F2199" i="42"/>
  <c r="F2200" i="42"/>
  <c r="F2201" i="42"/>
  <c r="F2202" i="42"/>
  <c r="F2203" i="42"/>
  <c r="F2204" i="42"/>
  <c r="F2205" i="42"/>
  <c r="F2206" i="42"/>
  <c r="F2207" i="42"/>
  <c r="F2208" i="42"/>
  <c r="F2209" i="42"/>
  <c r="F2210" i="42"/>
  <c r="F2211" i="42"/>
  <c r="F2212" i="42"/>
  <c r="F2213" i="42"/>
  <c r="F2214" i="42"/>
  <c r="F2215" i="42"/>
  <c r="F2216" i="42"/>
  <c r="F2217" i="42"/>
  <c r="F2218" i="42"/>
  <c r="F2219" i="42"/>
  <c r="F2220" i="42"/>
  <c r="F2221" i="42"/>
  <c r="F2222" i="42"/>
  <c r="F2223" i="42"/>
  <c r="F2224" i="42"/>
  <c r="F2225" i="42"/>
  <c r="F2226" i="42"/>
  <c r="F2227" i="42"/>
  <c r="F2228" i="42"/>
  <c r="F2229" i="42"/>
  <c r="F2230" i="42"/>
  <c r="F2231" i="42"/>
  <c r="F2232" i="42"/>
  <c r="F2233" i="42"/>
  <c r="F2234" i="42"/>
  <c r="F2235" i="42"/>
  <c r="F2236" i="42"/>
  <c r="F2237" i="42"/>
  <c r="F2238" i="42"/>
  <c r="F2239" i="42"/>
  <c r="F2240" i="42"/>
  <c r="F2241" i="42"/>
  <c r="F2242" i="42"/>
  <c r="F2243" i="42"/>
  <c r="F2244" i="42"/>
  <c r="F2245" i="42"/>
  <c r="F2246" i="42"/>
  <c r="F2247" i="42"/>
  <c r="F2248" i="42"/>
  <c r="F2249" i="42"/>
  <c r="F2250" i="42"/>
  <c r="F2251" i="42"/>
  <c r="F2252" i="42"/>
  <c r="F2253" i="42"/>
  <c r="F2254" i="42"/>
  <c r="F2255" i="42"/>
  <c r="F2256" i="42"/>
  <c r="F2257" i="42"/>
  <c r="F2258" i="42"/>
  <c r="F2259" i="42"/>
  <c r="F2260" i="42"/>
  <c r="F2261" i="42"/>
  <c r="F2262" i="42"/>
  <c r="F2263" i="42"/>
  <c r="F2264" i="42"/>
  <c r="F2265" i="42"/>
  <c r="F2266" i="42"/>
  <c r="F2267" i="42"/>
  <c r="F2268" i="42"/>
  <c r="F2269" i="42"/>
  <c r="F2270" i="42"/>
  <c r="F2271" i="42"/>
  <c r="F2272" i="42"/>
  <c r="F2273" i="42"/>
  <c r="F2274" i="42"/>
  <c r="F2275" i="42"/>
  <c r="F2276" i="42"/>
  <c r="F2277" i="42"/>
  <c r="F2278" i="42"/>
  <c r="F2279" i="42"/>
  <c r="F2280" i="42"/>
  <c r="F2281" i="42"/>
  <c r="F2282" i="42"/>
  <c r="F2283" i="42"/>
  <c r="F2284" i="42"/>
  <c r="F2285" i="42"/>
  <c r="F2286" i="42"/>
  <c r="F2287" i="42"/>
  <c r="F2288" i="42"/>
  <c r="F2289" i="42"/>
  <c r="F2290" i="42"/>
  <c r="F2291" i="42"/>
  <c r="F2292" i="42"/>
  <c r="F2293" i="42"/>
  <c r="F2294" i="42"/>
  <c r="F2295" i="42"/>
  <c r="F2296" i="42"/>
  <c r="F2297" i="42"/>
  <c r="F2298" i="42"/>
  <c r="F2299" i="42"/>
  <c r="F2300" i="42"/>
  <c r="F2301" i="42"/>
  <c r="F2302" i="42"/>
  <c r="F2303" i="42"/>
  <c r="F2304" i="42"/>
  <c r="F2305" i="42"/>
  <c r="F2306" i="42"/>
  <c r="F2307" i="42"/>
  <c r="F2308" i="42"/>
  <c r="F2309" i="42"/>
  <c r="F2310" i="42"/>
  <c r="F2311" i="42"/>
  <c r="F2312" i="42"/>
  <c r="F2313" i="42"/>
  <c r="F2314" i="42"/>
  <c r="F2315" i="42"/>
  <c r="F2316" i="42"/>
  <c r="F2317" i="42"/>
  <c r="F2318" i="42"/>
  <c r="F2319" i="42"/>
  <c r="F2320" i="42"/>
  <c r="F2321" i="42"/>
  <c r="F2322" i="42"/>
  <c r="F2323" i="42"/>
  <c r="F2324" i="42"/>
  <c r="F2325" i="42"/>
  <c r="F2326" i="42"/>
  <c r="F2327" i="42"/>
  <c r="F2328" i="42"/>
  <c r="F2329" i="42"/>
  <c r="F2330" i="42"/>
  <c r="F2331" i="42"/>
  <c r="F2332" i="42"/>
  <c r="F2333" i="42"/>
  <c r="F2334" i="42"/>
  <c r="F2335" i="42"/>
  <c r="F2336" i="42"/>
  <c r="F2337" i="42"/>
  <c r="F2338" i="42"/>
  <c r="F2339" i="42"/>
  <c r="F2340" i="42"/>
  <c r="F2341" i="42"/>
  <c r="F2342" i="42"/>
  <c r="F2343" i="42"/>
  <c r="F2344" i="42"/>
  <c r="F2345" i="42"/>
  <c r="F2346" i="42"/>
  <c r="F2347" i="42"/>
  <c r="F2348" i="42"/>
  <c r="F2349" i="42"/>
  <c r="F2350" i="42"/>
  <c r="F2351" i="42"/>
  <c r="F2352" i="42"/>
  <c r="F2353" i="42"/>
  <c r="F2354" i="42"/>
  <c r="F2355" i="42"/>
  <c r="F2356" i="42"/>
  <c r="F2357" i="42"/>
  <c r="F2358" i="42"/>
  <c r="F2359" i="42"/>
  <c r="F2360" i="42"/>
  <c r="F2361" i="42"/>
  <c r="F2362" i="42"/>
  <c r="F2363" i="42"/>
  <c r="F2364" i="42"/>
  <c r="F2365" i="42"/>
  <c r="F2366" i="42"/>
  <c r="F2367" i="42"/>
  <c r="F2368" i="42"/>
  <c r="F2369" i="42"/>
  <c r="F2370" i="42"/>
  <c r="F2371" i="42"/>
  <c r="F2372" i="42"/>
  <c r="F2373" i="42"/>
  <c r="F2374" i="42"/>
  <c r="F2375" i="42"/>
  <c r="F2376" i="42"/>
  <c r="F2377" i="42"/>
  <c r="F2378" i="42"/>
  <c r="F2379" i="42"/>
  <c r="F2380" i="42"/>
  <c r="F2381" i="42"/>
  <c r="F2382" i="42"/>
  <c r="F2383" i="42"/>
  <c r="F2384" i="42"/>
  <c r="F2385" i="42"/>
  <c r="F2386" i="42"/>
  <c r="F2387" i="42"/>
  <c r="F2388" i="42"/>
  <c r="F2389" i="42"/>
  <c r="F2390" i="42"/>
  <c r="F2391" i="42"/>
  <c r="F2392" i="42"/>
  <c r="F2393" i="42"/>
  <c r="F2394" i="42"/>
  <c r="F2395" i="42"/>
  <c r="F2396" i="42"/>
  <c r="F2397" i="42"/>
  <c r="F2398" i="42"/>
  <c r="F2399" i="42"/>
  <c r="F2400" i="42"/>
  <c r="F2401" i="42"/>
  <c r="F2402" i="42"/>
  <c r="F2403" i="42"/>
  <c r="F2404" i="42"/>
  <c r="F2405" i="42"/>
  <c r="F2406" i="42"/>
  <c r="F2407" i="42"/>
  <c r="F2408" i="42"/>
  <c r="F2409" i="42"/>
  <c r="F2410" i="42"/>
  <c r="F2411" i="42"/>
  <c r="F2412" i="42"/>
  <c r="F2413" i="42"/>
  <c r="F2414" i="42"/>
  <c r="F2415" i="42"/>
  <c r="F2416" i="42"/>
  <c r="F2417" i="42"/>
  <c r="F2418" i="42"/>
  <c r="F2419" i="42"/>
  <c r="F2420" i="42"/>
  <c r="F2421" i="42"/>
  <c r="F2422" i="42"/>
  <c r="F2423" i="42"/>
  <c r="F2424" i="42"/>
  <c r="F2425" i="42"/>
  <c r="F2426" i="42"/>
  <c r="F2427" i="42"/>
  <c r="F2428" i="42"/>
  <c r="F2429" i="42"/>
  <c r="F2430" i="42"/>
  <c r="F2431" i="42"/>
  <c r="F2432" i="42"/>
  <c r="F2433" i="42"/>
  <c r="F2434" i="42"/>
  <c r="F2435" i="42"/>
  <c r="F2436" i="42"/>
  <c r="F2437" i="42"/>
  <c r="F2438" i="42"/>
  <c r="F2439" i="42"/>
  <c r="F2440" i="42"/>
  <c r="F2441" i="42"/>
  <c r="F2442" i="42"/>
  <c r="F2443" i="42"/>
  <c r="F2444" i="42"/>
  <c r="F2445" i="42"/>
  <c r="F2446" i="42"/>
  <c r="F2447" i="42"/>
  <c r="F2448" i="42"/>
  <c r="F2449" i="42"/>
  <c r="F2450" i="42"/>
  <c r="F2451" i="42"/>
  <c r="F2452" i="42"/>
  <c r="F2453" i="42"/>
  <c r="F2454" i="42"/>
  <c r="F2455" i="42"/>
  <c r="F2456" i="42"/>
  <c r="F2457" i="42"/>
  <c r="F2458" i="42"/>
  <c r="F2459" i="42"/>
  <c r="F2460" i="42"/>
  <c r="F2461" i="42"/>
  <c r="F2462" i="42"/>
  <c r="F2463" i="42"/>
  <c r="F2464" i="42"/>
  <c r="F2465" i="42"/>
  <c r="F2466" i="42"/>
  <c r="F2467" i="42"/>
  <c r="F2468" i="42"/>
  <c r="F2469" i="42"/>
  <c r="F2470" i="42"/>
  <c r="F2471" i="42"/>
  <c r="F2472" i="42"/>
  <c r="F2473" i="42"/>
  <c r="F2474" i="42"/>
  <c r="F2475" i="42"/>
  <c r="F2476" i="42"/>
  <c r="F2477" i="42"/>
  <c r="F2478" i="42"/>
  <c r="F2479" i="42"/>
  <c r="F2480" i="42"/>
  <c r="F2481" i="42"/>
  <c r="F2482" i="42"/>
  <c r="F2483" i="42"/>
  <c r="F2484" i="42"/>
  <c r="F2485" i="42"/>
  <c r="F2486" i="42"/>
  <c r="F2487" i="42"/>
  <c r="F2488" i="42"/>
  <c r="F2489" i="42"/>
  <c r="F2490" i="42"/>
  <c r="F2491" i="42"/>
  <c r="F2492" i="42"/>
  <c r="F2493" i="42"/>
  <c r="F2494" i="42"/>
  <c r="F2495" i="42"/>
  <c r="F2496" i="42"/>
  <c r="F2497" i="42"/>
  <c r="F2498" i="42"/>
  <c r="F2499" i="42"/>
  <c r="F2500" i="42"/>
  <c r="F2501" i="42"/>
  <c r="F2502" i="42"/>
  <c r="F2503" i="42"/>
  <c r="F2504" i="42"/>
  <c r="F2505" i="42"/>
  <c r="F2506" i="42"/>
  <c r="F2507" i="42"/>
  <c r="F2508" i="42"/>
  <c r="F2509" i="42"/>
  <c r="F2510" i="42"/>
  <c r="F2511" i="42"/>
  <c r="F2512" i="42"/>
  <c r="F2513" i="42"/>
  <c r="F2514" i="42"/>
  <c r="F2515" i="42"/>
  <c r="F2516" i="42"/>
  <c r="F2517" i="42"/>
  <c r="F2518" i="42"/>
  <c r="F2519" i="42"/>
  <c r="F2520" i="42"/>
  <c r="F2521" i="42"/>
  <c r="F2522" i="42"/>
  <c r="F2523" i="42"/>
  <c r="F2524" i="42"/>
  <c r="F2525" i="42"/>
  <c r="F2526" i="42"/>
  <c r="F2527" i="42"/>
  <c r="F2528" i="42"/>
  <c r="F2529" i="42"/>
  <c r="F2530" i="42"/>
  <c r="F2531" i="42"/>
  <c r="F2532" i="42"/>
  <c r="F2533" i="42"/>
  <c r="F2534" i="42"/>
  <c r="F2535" i="42"/>
  <c r="F2536" i="42"/>
  <c r="F2537" i="42"/>
  <c r="F2538" i="42"/>
  <c r="F2539" i="42"/>
  <c r="F2540" i="42"/>
  <c r="F2541" i="42"/>
  <c r="F2542" i="42"/>
  <c r="F2543" i="42"/>
  <c r="F2544" i="42"/>
  <c r="F2545" i="42"/>
  <c r="F2546" i="42"/>
  <c r="F2547" i="42"/>
  <c r="F2548" i="42"/>
  <c r="F2549" i="42"/>
  <c r="F2550" i="42"/>
  <c r="F2551" i="42"/>
  <c r="F2552" i="42"/>
  <c r="F2553" i="42"/>
  <c r="F2554" i="42"/>
  <c r="F2555" i="42"/>
  <c r="F2556" i="42"/>
  <c r="F2557" i="42"/>
  <c r="F2558" i="42"/>
  <c r="F2559" i="42"/>
  <c r="F2560" i="42"/>
  <c r="F2561" i="42"/>
  <c r="F2562" i="42"/>
  <c r="F2563" i="42"/>
  <c r="F2564" i="42"/>
  <c r="F2565" i="42"/>
  <c r="F2566" i="42"/>
  <c r="F2567" i="42"/>
  <c r="F2568" i="42"/>
  <c r="F2569" i="42"/>
  <c r="F2570" i="42"/>
  <c r="F2571" i="42"/>
  <c r="F2572" i="42"/>
  <c r="F2573" i="42"/>
  <c r="F2574" i="42"/>
  <c r="F2575" i="42"/>
  <c r="F2576" i="42"/>
  <c r="F2577" i="42"/>
  <c r="F2578" i="42"/>
  <c r="F2579" i="42"/>
  <c r="F2580" i="42"/>
  <c r="F2581" i="42"/>
  <c r="F2582" i="42"/>
  <c r="F2583" i="42"/>
  <c r="F2584" i="42"/>
  <c r="F2585" i="42"/>
  <c r="F2586" i="42"/>
  <c r="F2587" i="42"/>
  <c r="F2588" i="42"/>
  <c r="F2589" i="42"/>
  <c r="F2590" i="42"/>
  <c r="F2591" i="42"/>
  <c r="F2592" i="42"/>
  <c r="F2593" i="42"/>
  <c r="F2594" i="42"/>
  <c r="F2595" i="42"/>
  <c r="F2596" i="42"/>
  <c r="F2597" i="42"/>
  <c r="F2598" i="42"/>
  <c r="F2599" i="42"/>
  <c r="F2600" i="42"/>
  <c r="F2601" i="42"/>
  <c r="F2602" i="42"/>
  <c r="F2603" i="42"/>
  <c r="F2604" i="42"/>
  <c r="F2605" i="42"/>
  <c r="F2606" i="42"/>
  <c r="F2607" i="42"/>
  <c r="F2608" i="42"/>
  <c r="F2609" i="42"/>
  <c r="F2610" i="42"/>
  <c r="F2611" i="42"/>
  <c r="F2612" i="42"/>
  <c r="F2613" i="42"/>
  <c r="F2614" i="42"/>
  <c r="F2615" i="42"/>
  <c r="F2616" i="42"/>
  <c r="F2617" i="42"/>
  <c r="F2618" i="42"/>
  <c r="F2619" i="42"/>
  <c r="F2620" i="42"/>
  <c r="F2621" i="42"/>
  <c r="F2622" i="42"/>
  <c r="F2623" i="42"/>
  <c r="F2624" i="42"/>
  <c r="F2625" i="42"/>
  <c r="F2626" i="42"/>
  <c r="F2627" i="42"/>
  <c r="F2628" i="42"/>
  <c r="F2629" i="42"/>
  <c r="F2630" i="42"/>
  <c r="F2631" i="42"/>
  <c r="F2632" i="42"/>
  <c r="F2633" i="42"/>
  <c r="F2634" i="42"/>
  <c r="F2635" i="42"/>
  <c r="F2636" i="42"/>
  <c r="F2637" i="42"/>
  <c r="F2638" i="42"/>
  <c r="F2639" i="42"/>
  <c r="F2640" i="42"/>
  <c r="F2641" i="42"/>
  <c r="F2642" i="42"/>
  <c r="F2643" i="42"/>
  <c r="F2644" i="42"/>
  <c r="F2645" i="42"/>
  <c r="F2646" i="42"/>
  <c r="F2647" i="42"/>
  <c r="F2648" i="42"/>
  <c r="F2649" i="42"/>
  <c r="F2650" i="42"/>
  <c r="F2651" i="42"/>
  <c r="F2652" i="42"/>
  <c r="F2653" i="42"/>
  <c r="F2654" i="42"/>
  <c r="F2655" i="42"/>
  <c r="F2656" i="42"/>
  <c r="F2657" i="42"/>
  <c r="F2658" i="42"/>
  <c r="F2659" i="42"/>
  <c r="F2660" i="42"/>
  <c r="F2661" i="42"/>
  <c r="F2662" i="42"/>
  <c r="F2663" i="42"/>
  <c r="F2664" i="42"/>
  <c r="F2665" i="42"/>
  <c r="F2666" i="42"/>
  <c r="F2667" i="42"/>
  <c r="F2668" i="42"/>
  <c r="F2669" i="42"/>
  <c r="F2670" i="42"/>
  <c r="F2671" i="42"/>
  <c r="F2672" i="42"/>
  <c r="F2673" i="42"/>
  <c r="F2674" i="42"/>
  <c r="F2675" i="42"/>
  <c r="F2676" i="42"/>
  <c r="F2677" i="42"/>
  <c r="F2678" i="42"/>
  <c r="F2679" i="42"/>
  <c r="F2680" i="42"/>
  <c r="F2681" i="42"/>
  <c r="F2682" i="42"/>
  <c r="F2683" i="42"/>
  <c r="F2684" i="42"/>
  <c r="F2685" i="42"/>
  <c r="F2686" i="42"/>
  <c r="F2687" i="42"/>
  <c r="F2688" i="42"/>
  <c r="F2689" i="42"/>
  <c r="F2690" i="42"/>
  <c r="F2691" i="42"/>
  <c r="F2692" i="42"/>
  <c r="F2693" i="42"/>
  <c r="F2694" i="42"/>
  <c r="F2695" i="42"/>
  <c r="F2696" i="42"/>
  <c r="F2697" i="42"/>
  <c r="F2698" i="42"/>
  <c r="F2699" i="42"/>
  <c r="F2700" i="42"/>
  <c r="F2701" i="42"/>
  <c r="F2702" i="42"/>
  <c r="F2703" i="42"/>
  <c r="F2704" i="42"/>
  <c r="F2705" i="42"/>
  <c r="F2706" i="42"/>
  <c r="F2707" i="42"/>
  <c r="F2708" i="42"/>
  <c r="F2709" i="42"/>
  <c r="F2710" i="42"/>
  <c r="F2711" i="42"/>
  <c r="F2712" i="42"/>
  <c r="F2713" i="42"/>
  <c r="F2714" i="42"/>
  <c r="F2715" i="42"/>
  <c r="F2716" i="42"/>
  <c r="F2717" i="42"/>
  <c r="F2718" i="42"/>
  <c r="F2719" i="42"/>
  <c r="F2720" i="42"/>
  <c r="F2721" i="42"/>
  <c r="F2722" i="42"/>
  <c r="F2723" i="42"/>
  <c r="F2724" i="42"/>
  <c r="F2725" i="42"/>
  <c r="F2726" i="42"/>
  <c r="F2727" i="42"/>
  <c r="F2728" i="42"/>
  <c r="F2729" i="42"/>
  <c r="F2730" i="42"/>
  <c r="F2731" i="42"/>
  <c r="F2732" i="42"/>
  <c r="F2733" i="42"/>
  <c r="F2734" i="42"/>
  <c r="F2735" i="42"/>
  <c r="F2736" i="42"/>
  <c r="F2737" i="42"/>
  <c r="F2738" i="42"/>
  <c r="F2739" i="42"/>
  <c r="F2740" i="42"/>
  <c r="F2741" i="42"/>
  <c r="F2742" i="42"/>
  <c r="F2743" i="42"/>
  <c r="F2744" i="42"/>
  <c r="F2745" i="42"/>
  <c r="F2746" i="42"/>
  <c r="F2747" i="42"/>
  <c r="F2748" i="42"/>
  <c r="F2749" i="42"/>
  <c r="F2750" i="42"/>
  <c r="F2751" i="42"/>
  <c r="F2752" i="42"/>
  <c r="F2753" i="42"/>
  <c r="F2754" i="42"/>
  <c r="F2755" i="42"/>
  <c r="F2756" i="42"/>
  <c r="F2757" i="42"/>
  <c r="F2758" i="42"/>
  <c r="F2759" i="42"/>
  <c r="F2760" i="42"/>
  <c r="F2761" i="42"/>
  <c r="F2762" i="42"/>
  <c r="F2763" i="42"/>
  <c r="F2764" i="42"/>
  <c r="F2765" i="42"/>
  <c r="F2766" i="42"/>
  <c r="F2767" i="42"/>
  <c r="F2768" i="42"/>
  <c r="F2769" i="42"/>
  <c r="F2770" i="42"/>
  <c r="F2771" i="42"/>
  <c r="F2772" i="42"/>
  <c r="F2773" i="42"/>
  <c r="F2774" i="42"/>
  <c r="F2775" i="42"/>
  <c r="F2776" i="42"/>
  <c r="F2777" i="42"/>
  <c r="F2778" i="42"/>
  <c r="F2779" i="42"/>
  <c r="F2780" i="42"/>
  <c r="F2781" i="42"/>
  <c r="F2782" i="42"/>
  <c r="F2783" i="42"/>
  <c r="F2784" i="42"/>
  <c r="F2785" i="42"/>
  <c r="F2786" i="42"/>
  <c r="F2787" i="42"/>
  <c r="F2788" i="42"/>
  <c r="F2789" i="42"/>
  <c r="F2790" i="42"/>
  <c r="F2791" i="42"/>
  <c r="F2792" i="42"/>
  <c r="F2793" i="42"/>
  <c r="F2794" i="42"/>
  <c r="F2795" i="42"/>
  <c r="F2796" i="42"/>
  <c r="F2797" i="42"/>
  <c r="F2798" i="42"/>
  <c r="F2799" i="42"/>
  <c r="F2800" i="42"/>
  <c r="F2801" i="42"/>
  <c r="F2802" i="42"/>
  <c r="F2803" i="42"/>
  <c r="F2804" i="42"/>
  <c r="F2805" i="42"/>
  <c r="F2806" i="42"/>
  <c r="F2807" i="42"/>
  <c r="F2808" i="42"/>
  <c r="F2809" i="42"/>
  <c r="F2810" i="42"/>
  <c r="F2811" i="42"/>
  <c r="F2812" i="42"/>
  <c r="F2813" i="42"/>
  <c r="F2814" i="42"/>
  <c r="F2815" i="42"/>
  <c r="F2816" i="42"/>
  <c r="F2817" i="42"/>
  <c r="F2818" i="42"/>
  <c r="F2819" i="42"/>
  <c r="F2820" i="42"/>
  <c r="F2821" i="42"/>
  <c r="F2822" i="42"/>
  <c r="F2823" i="42"/>
  <c r="F2824" i="42"/>
  <c r="F2825" i="42"/>
  <c r="F2826" i="42"/>
  <c r="F2827" i="42"/>
  <c r="F2828" i="42"/>
  <c r="F2829" i="42"/>
  <c r="F2830" i="42"/>
  <c r="F2831" i="42"/>
  <c r="F2832" i="42"/>
  <c r="F2833" i="42"/>
  <c r="F2834" i="42"/>
  <c r="F2835" i="42"/>
  <c r="F2836" i="42"/>
  <c r="F2837" i="42"/>
  <c r="F2838" i="42"/>
  <c r="F2839" i="42"/>
  <c r="F2840" i="42"/>
  <c r="F2841" i="42"/>
  <c r="F2842" i="42"/>
  <c r="F2843" i="42"/>
  <c r="F2844" i="42"/>
  <c r="F2845" i="42"/>
  <c r="F2846" i="42"/>
  <c r="F2847" i="42"/>
  <c r="F2848" i="42"/>
  <c r="F2849" i="42"/>
  <c r="F2850" i="42"/>
  <c r="F2851" i="42"/>
  <c r="F2852" i="42"/>
  <c r="F2853" i="42"/>
  <c r="F2854" i="42"/>
  <c r="F2855" i="42"/>
  <c r="F2856" i="42"/>
  <c r="F2857" i="42"/>
  <c r="F2858" i="42"/>
  <c r="F2859" i="42"/>
  <c r="F2860" i="42"/>
  <c r="F2861" i="42"/>
  <c r="F2862" i="42"/>
  <c r="F2863" i="42"/>
  <c r="F2864" i="42"/>
  <c r="F2865" i="42"/>
  <c r="F2866" i="42"/>
  <c r="F2867" i="42"/>
  <c r="F2868" i="42"/>
  <c r="F2869" i="42"/>
  <c r="F2870" i="42"/>
  <c r="F2871" i="42"/>
  <c r="F2872" i="42"/>
  <c r="F2873" i="42"/>
  <c r="F2874" i="42"/>
  <c r="F2875" i="42"/>
  <c r="F2876" i="42"/>
  <c r="F2877" i="42"/>
  <c r="F2878" i="42"/>
  <c r="F2879" i="42"/>
  <c r="F2880" i="42"/>
  <c r="F2881" i="42"/>
  <c r="F2882" i="42"/>
  <c r="F2883" i="42"/>
  <c r="F2884" i="42"/>
  <c r="F2885" i="42"/>
  <c r="F2886" i="42"/>
  <c r="F2887" i="42"/>
  <c r="F2888" i="42"/>
  <c r="F2889" i="42"/>
  <c r="F2890" i="42"/>
  <c r="F2891" i="42"/>
  <c r="F2892" i="42"/>
  <c r="F2893" i="42"/>
  <c r="F2894" i="42"/>
  <c r="F2895" i="42"/>
  <c r="F2896" i="42"/>
  <c r="F2897" i="42"/>
  <c r="F2898" i="42"/>
  <c r="F2899" i="42"/>
  <c r="F2900" i="42"/>
  <c r="F2901" i="42"/>
  <c r="F2902" i="42"/>
  <c r="F2903" i="42"/>
  <c r="F2904" i="42"/>
  <c r="F2905" i="42"/>
  <c r="F2906" i="42"/>
  <c r="F2907" i="42"/>
  <c r="F2908" i="42"/>
  <c r="F2909" i="42"/>
  <c r="F2910" i="42"/>
  <c r="F2911" i="42"/>
  <c r="F2912" i="42"/>
  <c r="F2913" i="42"/>
  <c r="F2914" i="42"/>
  <c r="F2915" i="42"/>
  <c r="F2916" i="42"/>
  <c r="F2917" i="42"/>
  <c r="F2918" i="42"/>
  <c r="F2919" i="42"/>
  <c r="F2920" i="42"/>
  <c r="F2921" i="42"/>
  <c r="F2922" i="42"/>
  <c r="F2923" i="42"/>
  <c r="F2924" i="42"/>
  <c r="F2925" i="42"/>
  <c r="F2926" i="42"/>
  <c r="F2927" i="42"/>
  <c r="F2928" i="42"/>
  <c r="F2929" i="42"/>
  <c r="F2930" i="42"/>
  <c r="F2931" i="42"/>
  <c r="F2932" i="42"/>
  <c r="F2933" i="42"/>
  <c r="F2934" i="42"/>
  <c r="F2935" i="42"/>
  <c r="F2936" i="42"/>
  <c r="F2937" i="42"/>
  <c r="F2938" i="42"/>
  <c r="F2939" i="42"/>
  <c r="F2940" i="42"/>
  <c r="F2941" i="42"/>
  <c r="F2942" i="42"/>
  <c r="F2943" i="42"/>
  <c r="F2944" i="42"/>
  <c r="F2945" i="42"/>
  <c r="F2946" i="42"/>
  <c r="F2947" i="42"/>
  <c r="F2948" i="42"/>
  <c r="F2949" i="42"/>
  <c r="F2950" i="42"/>
  <c r="F2951" i="42"/>
  <c r="F2952" i="42"/>
  <c r="F2953" i="42"/>
  <c r="F2954" i="42"/>
  <c r="F2955" i="42"/>
  <c r="F2956" i="42"/>
  <c r="F2957" i="42"/>
  <c r="F2958" i="42"/>
  <c r="F2959" i="42"/>
  <c r="F2960" i="42"/>
  <c r="F2961" i="42"/>
  <c r="F2962" i="42"/>
  <c r="F2963" i="42"/>
  <c r="F2964" i="42"/>
  <c r="F2965" i="42"/>
  <c r="F2966" i="42"/>
  <c r="F2967" i="42"/>
  <c r="F2968" i="42"/>
  <c r="F2969" i="42"/>
  <c r="F2970" i="42"/>
  <c r="F2971" i="42"/>
  <c r="F2972" i="42"/>
  <c r="F2973" i="42"/>
  <c r="F2974" i="42"/>
  <c r="F2975" i="42"/>
  <c r="F2976" i="42"/>
  <c r="F2977" i="42"/>
  <c r="F2978" i="42"/>
  <c r="F2979" i="42"/>
  <c r="F2980" i="42"/>
  <c r="F2981" i="42"/>
  <c r="F2982" i="42"/>
  <c r="F2983" i="42"/>
  <c r="F2984" i="42"/>
  <c r="F2985" i="42"/>
  <c r="F2986" i="42"/>
  <c r="F2987" i="42"/>
  <c r="F2988" i="42"/>
  <c r="F2989" i="42"/>
  <c r="F2990" i="42"/>
  <c r="F2991" i="42"/>
  <c r="F2992" i="42"/>
  <c r="F2993" i="42"/>
  <c r="F2994" i="42"/>
  <c r="F2995" i="42"/>
  <c r="F2996" i="42"/>
  <c r="F2997" i="42"/>
  <c r="F2998" i="42"/>
  <c r="F2999" i="42"/>
  <c r="F3000" i="42"/>
  <c r="F3001" i="42"/>
  <c r="F3002" i="42"/>
  <c r="F3003" i="42"/>
  <c r="F3004" i="42"/>
  <c r="F3005" i="42"/>
  <c r="F3006" i="42"/>
  <c r="F3007" i="42"/>
  <c r="F3008" i="42"/>
  <c r="F3009" i="42"/>
  <c r="F3010" i="42"/>
  <c r="F3011" i="42"/>
  <c r="F3012" i="42"/>
  <c r="F3013" i="42"/>
  <c r="F3014" i="42"/>
  <c r="F3015" i="42"/>
  <c r="F3016" i="42"/>
  <c r="F3017" i="42"/>
  <c r="F3018" i="42"/>
  <c r="F3019" i="42"/>
  <c r="F3020" i="42"/>
  <c r="F3021" i="42"/>
  <c r="F3022" i="42"/>
  <c r="F3023" i="42"/>
  <c r="F3024" i="42"/>
  <c r="F3025" i="42"/>
  <c r="F3026" i="42"/>
  <c r="F3027" i="42"/>
  <c r="F3028" i="42"/>
  <c r="F3029" i="42"/>
  <c r="F3030" i="42"/>
  <c r="F3031" i="42"/>
  <c r="F3032" i="42"/>
  <c r="F3033" i="42"/>
  <c r="F3034" i="42"/>
  <c r="F3035" i="42"/>
  <c r="F3036" i="42"/>
  <c r="F3037" i="42"/>
  <c r="F3038" i="42"/>
  <c r="F3039" i="42"/>
  <c r="F3040" i="42"/>
  <c r="F3041" i="42"/>
  <c r="F3042" i="42"/>
  <c r="F3043" i="42"/>
  <c r="F3044" i="42"/>
  <c r="F3045" i="42"/>
  <c r="F3046" i="42"/>
  <c r="F3047" i="42"/>
  <c r="F3048" i="42"/>
  <c r="F3049" i="42"/>
  <c r="F3050" i="42"/>
  <c r="F3051" i="42"/>
  <c r="F3052" i="42"/>
  <c r="F3053" i="42"/>
  <c r="F3054" i="42"/>
  <c r="F3055" i="42"/>
  <c r="F3056" i="42"/>
  <c r="F3057" i="42"/>
  <c r="F3058" i="42"/>
  <c r="F3059" i="42"/>
  <c r="F3060" i="42"/>
  <c r="F3061" i="42"/>
  <c r="F3062" i="42"/>
  <c r="F3063" i="42"/>
  <c r="F3064" i="42"/>
  <c r="F3065" i="42"/>
  <c r="F3066" i="42"/>
  <c r="F3067" i="42"/>
  <c r="F3068" i="42"/>
  <c r="F3069" i="42"/>
  <c r="F3070" i="42"/>
  <c r="F3071" i="42"/>
  <c r="F3072" i="42"/>
  <c r="F3073" i="42"/>
  <c r="F3074" i="42"/>
  <c r="F3075" i="42"/>
  <c r="F3076" i="42"/>
  <c r="F3077" i="42"/>
  <c r="F3078" i="42"/>
  <c r="F3079" i="42"/>
  <c r="F3080" i="42"/>
  <c r="F3081" i="42"/>
  <c r="F3082" i="42"/>
  <c r="F3083" i="42"/>
  <c r="F3084" i="42"/>
  <c r="F3085" i="42"/>
  <c r="F3086" i="42"/>
  <c r="F3087" i="42"/>
  <c r="F3088" i="42"/>
  <c r="F3089" i="42"/>
  <c r="F3090" i="42"/>
  <c r="F3091" i="42"/>
  <c r="F3092" i="42"/>
  <c r="F3093" i="42"/>
  <c r="F3094" i="42"/>
  <c r="F3095" i="42"/>
  <c r="F3096" i="42"/>
  <c r="F3097" i="42"/>
  <c r="F3098" i="42"/>
  <c r="F3099" i="42"/>
  <c r="F3100" i="42"/>
  <c r="F3101" i="42"/>
  <c r="F3102" i="42"/>
  <c r="F3103" i="42"/>
  <c r="F3104" i="42"/>
  <c r="F3105" i="42"/>
  <c r="F3106" i="42"/>
  <c r="F3107" i="42"/>
  <c r="F3108" i="42"/>
  <c r="F3109" i="42"/>
  <c r="F3110" i="42"/>
  <c r="F3111" i="42"/>
  <c r="F3112" i="42"/>
  <c r="F3113" i="42"/>
  <c r="F3114" i="42"/>
  <c r="F3115" i="42"/>
  <c r="F3116" i="42"/>
  <c r="F3117" i="42"/>
  <c r="F3118" i="42"/>
  <c r="F3119" i="42"/>
  <c r="F3120" i="42"/>
  <c r="F3121" i="42"/>
  <c r="F3122" i="42"/>
  <c r="F3123" i="42"/>
  <c r="F3124" i="42"/>
  <c r="F3125" i="42"/>
  <c r="F3126" i="42"/>
  <c r="F3127" i="42"/>
  <c r="F3128" i="42"/>
  <c r="F3129" i="42"/>
  <c r="F3130" i="42"/>
  <c r="F3131" i="42"/>
  <c r="F3132" i="42"/>
  <c r="F3133" i="42"/>
  <c r="F3134" i="42"/>
  <c r="F3135" i="42"/>
  <c r="F3136" i="42"/>
  <c r="F3137" i="42"/>
  <c r="F3138" i="42"/>
  <c r="F3139" i="42"/>
  <c r="F3140" i="42"/>
  <c r="F3141" i="42"/>
  <c r="F3142" i="42"/>
  <c r="F3143" i="42"/>
  <c r="F3144" i="42"/>
  <c r="F3145" i="42"/>
  <c r="F3146" i="42"/>
  <c r="F3147" i="42"/>
  <c r="F3148" i="42"/>
  <c r="F3149" i="42"/>
  <c r="F3150" i="42"/>
  <c r="F3151" i="42"/>
  <c r="F3152" i="42"/>
  <c r="F3153" i="42"/>
  <c r="F3154" i="42"/>
  <c r="F3155" i="42"/>
  <c r="F3156" i="42"/>
  <c r="F3157" i="42"/>
  <c r="F3158" i="42"/>
  <c r="F3159" i="42"/>
  <c r="F3160" i="42"/>
  <c r="F3161" i="42"/>
  <c r="F3162" i="42"/>
  <c r="F3163" i="42"/>
  <c r="F3164" i="42"/>
  <c r="F3165" i="42"/>
  <c r="F3166" i="42"/>
  <c r="F3167" i="42"/>
  <c r="F3168" i="42"/>
  <c r="F3169" i="42"/>
  <c r="F3170" i="42"/>
  <c r="F3171" i="42"/>
  <c r="F3172" i="42"/>
  <c r="F3173" i="42"/>
  <c r="F3174" i="42"/>
  <c r="F3175" i="42"/>
  <c r="F3176" i="42"/>
  <c r="F3177" i="42"/>
  <c r="F3178" i="42"/>
  <c r="F3179" i="42"/>
  <c r="F3180" i="42"/>
  <c r="F3181" i="42"/>
  <c r="F3182" i="42"/>
  <c r="F3183" i="42"/>
  <c r="F3184" i="42"/>
  <c r="F3185" i="42"/>
  <c r="F3186" i="42"/>
  <c r="F3187" i="42"/>
  <c r="F3188" i="42"/>
  <c r="F3189" i="42"/>
  <c r="F3190" i="42"/>
  <c r="F3191" i="42"/>
  <c r="F3192" i="42"/>
  <c r="F3193" i="42"/>
  <c r="F3194" i="42"/>
  <c r="F3195" i="42"/>
  <c r="F3196" i="42"/>
  <c r="F3197" i="42"/>
  <c r="F3198" i="42"/>
  <c r="F3199" i="42"/>
  <c r="F3200" i="42"/>
  <c r="F3201" i="42"/>
  <c r="F3202" i="42"/>
  <c r="F3203" i="42"/>
  <c r="F3204" i="42"/>
  <c r="F3205" i="42"/>
  <c r="F3206" i="42"/>
  <c r="F3207" i="42"/>
  <c r="F3208" i="42"/>
  <c r="F3209" i="42"/>
  <c r="F3210" i="42"/>
  <c r="F3211" i="42"/>
  <c r="F3212" i="42"/>
  <c r="F3213" i="42"/>
  <c r="F3214" i="42"/>
  <c r="F3215" i="42"/>
  <c r="F3216" i="42"/>
  <c r="F3217" i="42"/>
  <c r="F3218" i="42"/>
  <c r="F3219" i="42"/>
  <c r="F3220" i="42"/>
  <c r="F3221" i="42"/>
  <c r="F3222" i="42"/>
  <c r="F3223" i="42"/>
  <c r="F3224" i="42"/>
  <c r="F3225" i="42"/>
  <c r="F3226" i="42"/>
  <c r="F3227" i="42"/>
  <c r="F3228" i="42"/>
  <c r="F3229" i="42"/>
  <c r="F3230" i="42"/>
  <c r="F3231" i="42"/>
  <c r="F3232" i="42"/>
  <c r="F3233" i="42"/>
  <c r="F3234" i="42"/>
  <c r="F3235" i="42"/>
  <c r="F3236" i="42"/>
  <c r="F3237" i="42"/>
  <c r="F3238" i="42"/>
  <c r="F3239" i="42"/>
  <c r="F3240" i="42"/>
  <c r="F3241" i="42"/>
  <c r="F3242" i="42"/>
  <c r="F3243" i="42"/>
  <c r="F3244" i="42"/>
  <c r="F3245" i="42"/>
  <c r="F3246" i="42"/>
  <c r="F3247" i="42"/>
  <c r="F3248" i="42"/>
  <c r="F3249" i="42"/>
  <c r="F3250" i="42"/>
  <c r="F3251" i="42"/>
  <c r="F3252" i="42"/>
  <c r="F3253" i="42"/>
  <c r="F3254" i="42"/>
  <c r="F3255" i="42"/>
  <c r="F3256" i="42"/>
  <c r="F3257" i="42"/>
  <c r="F3258" i="42"/>
  <c r="F3259" i="42"/>
  <c r="F3260" i="42"/>
  <c r="F3261" i="42"/>
  <c r="F3262" i="42"/>
  <c r="F3263" i="42"/>
  <c r="F3264" i="42"/>
  <c r="F3265" i="42"/>
  <c r="F3266" i="42"/>
  <c r="F3267" i="42"/>
  <c r="F3268" i="42"/>
  <c r="F3269" i="42"/>
  <c r="F3270" i="42"/>
  <c r="F3271" i="42"/>
  <c r="F3272" i="42"/>
  <c r="F3273" i="42"/>
  <c r="F3274" i="42"/>
  <c r="F3275" i="42"/>
  <c r="F3276" i="42"/>
  <c r="F3277" i="42"/>
  <c r="F3278" i="42"/>
  <c r="F3279" i="42"/>
  <c r="F3280" i="42"/>
  <c r="F3281" i="42"/>
  <c r="F3282" i="42"/>
  <c r="F3283" i="42"/>
  <c r="F3284" i="42"/>
  <c r="F3285" i="42"/>
  <c r="F3286" i="42"/>
  <c r="F3287" i="42"/>
  <c r="F3288" i="42"/>
  <c r="F3289" i="42"/>
  <c r="F3290" i="42"/>
  <c r="F3291" i="42"/>
  <c r="F3292" i="42"/>
  <c r="F3293" i="42"/>
  <c r="F3294" i="42"/>
  <c r="F3295" i="42"/>
  <c r="F3296" i="42"/>
  <c r="F3297" i="42"/>
  <c r="F3298" i="42"/>
  <c r="F3299" i="42"/>
  <c r="F3300" i="42"/>
  <c r="F3301" i="42"/>
  <c r="F3302" i="42"/>
  <c r="F3303" i="42"/>
  <c r="F3304" i="42"/>
  <c r="F3305" i="42"/>
  <c r="F3306" i="42"/>
  <c r="F3307" i="42"/>
  <c r="F3308" i="42"/>
  <c r="F3309" i="42"/>
  <c r="F3310" i="42"/>
  <c r="F3311" i="42"/>
  <c r="F3312" i="42"/>
  <c r="F3313" i="42"/>
  <c r="F3314" i="42"/>
  <c r="F3315" i="42"/>
  <c r="F3316" i="42"/>
  <c r="F3317" i="42"/>
  <c r="F3318" i="42"/>
  <c r="F3319" i="42"/>
  <c r="F3320" i="42"/>
  <c r="F3321" i="42"/>
  <c r="F3322" i="42"/>
  <c r="F3323" i="42"/>
  <c r="F3324" i="42"/>
  <c r="F3325" i="42"/>
  <c r="F3326" i="42"/>
  <c r="F3327" i="42"/>
  <c r="F3328" i="42"/>
  <c r="F3329" i="42"/>
  <c r="F3330" i="42"/>
  <c r="F3331" i="42"/>
  <c r="F3332" i="42"/>
  <c r="F3333" i="42"/>
  <c r="F3334" i="42"/>
  <c r="F3335" i="42"/>
  <c r="F3336" i="42"/>
  <c r="F3337" i="42"/>
  <c r="F3338" i="42"/>
  <c r="F3339" i="42"/>
  <c r="F3340" i="42"/>
  <c r="F3341" i="42"/>
  <c r="F3342" i="42"/>
  <c r="F3343" i="42"/>
  <c r="F3344" i="42"/>
  <c r="F3345" i="42"/>
  <c r="F3346" i="42"/>
  <c r="F3347" i="42"/>
  <c r="F3348" i="42"/>
  <c r="F3349" i="42"/>
  <c r="F3350" i="42"/>
  <c r="F3351" i="42"/>
  <c r="F3352" i="42"/>
  <c r="F3353" i="42"/>
  <c r="F3354" i="42"/>
  <c r="F3355" i="42"/>
  <c r="F3356" i="42"/>
  <c r="F3357" i="42"/>
  <c r="F3358" i="42"/>
  <c r="F3359" i="42"/>
  <c r="F3360" i="42"/>
  <c r="F3361" i="42"/>
  <c r="F3362" i="42"/>
  <c r="F3363" i="42"/>
  <c r="F3364" i="42"/>
  <c r="F3365" i="42"/>
  <c r="F3366" i="42"/>
  <c r="F3367" i="42"/>
  <c r="F3368" i="42"/>
  <c r="F3369" i="42"/>
  <c r="F3370" i="42"/>
  <c r="F3371" i="42"/>
  <c r="F3372" i="42"/>
  <c r="F3373" i="42"/>
  <c r="F3374" i="42"/>
  <c r="F3375" i="42"/>
  <c r="F3376" i="42"/>
  <c r="F3377" i="42"/>
  <c r="F3378" i="42"/>
  <c r="F3379" i="42"/>
  <c r="F3380" i="42"/>
  <c r="F3381" i="42"/>
  <c r="F3382" i="42"/>
  <c r="F3383" i="42"/>
  <c r="F3384" i="42"/>
  <c r="F3385" i="42"/>
  <c r="F3386" i="42"/>
  <c r="F3387" i="42"/>
  <c r="F3388" i="42"/>
  <c r="F3389" i="42"/>
  <c r="F3390" i="42"/>
  <c r="F3391" i="42"/>
  <c r="F3392" i="42"/>
  <c r="F3393" i="42"/>
  <c r="F3394" i="42"/>
  <c r="F3395" i="42"/>
  <c r="F3396" i="42"/>
  <c r="F3397" i="42"/>
  <c r="F3398" i="42"/>
  <c r="F3399" i="42"/>
  <c r="F3400" i="42"/>
  <c r="F3401" i="42"/>
  <c r="F3402" i="42"/>
  <c r="F3403" i="42"/>
  <c r="F3404" i="42"/>
  <c r="F3405" i="42"/>
  <c r="F3406" i="42"/>
  <c r="F3407" i="42"/>
  <c r="F3408" i="42"/>
  <c r="F3409" i="42"/>
  <c r="F3410" i="42"/>
  <c r="F3411" i="42"/>
  <c r="F3412" i="42"/>
  <c r="F3413" i="42"/>
  <c r="F3414" i="42"/>
  <c r="F3415" i="42"/>
  <c r="F3416" i="42"/>
  <c r="F3417" i="42"/>
  <c r="F3418" i="42"/>
  <c r="F3419" i="42"/>
  <c r="F3420" i="42"/>
  <c r="F3421" i="42"/>
  <c r="F3422" i="42"/>
  <c r="F3423" i="42"/>
  <c r="F3424" i="42"/>
  <c r="F3425" i="42"/>
  <c r="F3426" i="42"/>
  <c r="F3427" i="42"/>
  <c r="F3428" i="42"/>
  <c r="F3429" i="42"/>
  <c r="F3430" i="42"/>
  <c r="F3431" i="42"/>
  <c r="F3432" i="42"/>
  <c r="F3433" i="42"/>
  <c r="F3434" i="42"/>
  <c r="F3435" i="42"/>
  <c r="F3436" i="42"/>
  <c r="F3437" i="42"/>
  <c r="F3438" i="42"/>
  <c r="F3439" i="42"/>
  <c r="F3440" i="42"/>
  <c r="F3441" i="42"/>
  <c r="F3442" i="42"/>
  <c r="F3443" i="42"/>
  <c r="F3444" i="42"/>
  <c r="F3445" i="42"/>
  <c r="F3446" i="42"/>
  <c r="F3447" i="42"/>
  <c r="F3448" i="42"/>
  <c r="F3449" i="42"/>
  <c r="F3450" i="42"/>
  <c r="F3451" i="42"/>
  <c r="F3452" i="42"/>
  <c r="F3453" i="42"/>
  <c r="F3454" i="42"/>
  <c r="F3455" i="42"/>
  <c r="F3456" i="42"/>
  <c r="F3457" i="42"/>
  <c r="F3458" i="42"/>
  <c r="F3459" i="42"/>
  <c r="F3460" i="42"/>
  <c r="F3461" i="42"/>
  <c r="F3462" i="42"/>
  <c r="F3463" i="42"/>
  <c r="F3464" i="42"/>
  <c r="F3465" i="42"/>
  <c r="F3466" i="42"/>
  <c r="F3467" i="42"/>
  <c r="F3468" i="42"/>
  <c r="F3469" i="42"/>
  <c r="F3470" i="42"/>
  <c r="F3471" i="42"/>
  <c r="F3472" i="42"/>
  <c r="F3473" i="42"/>
  <c r="F3474" i="42"/>
  <c r="F3475" i="42"/>
  <c r="F3476" i="42"/>
  <c r="F3477" i="42"/>
  <c r="F3478" i="42"/>
  <c r="F3479" i="42"/>
  <c r="F3480" i="42"/>
  <c r="F3481" i="42"/>
  <c r="F3482" i="42"/>
  <c r="F3483" i="42"/>
  <c r="F3484" i="42"/>
  <c r="F3485" i="42"/>
  <c r="F3486" i="42"/>
  <c r="F3487" i="42"/>
  <c r="F3488" i="42"/>
  <c r="F3489" i="42"/>
  <c r="F3490" i="42"/>
  <c r="F3491" i="42"/>
  <c r="F3492" i="42"/>
  <c r="F3493" i="42"/>
  <c r="F3494" i="42"/>
  <c r="F3495" i="42"/>
  <c r="F3496" i="42"/>
  <c r="F3497" i="42"/>
  <c r="F3498" i="42"/>
  <c r="F3499" i="42"/>
  <c r="F3500" i="42"/>
  <c r="F3501" i="42"/>
  <c r="F3502" i="42"/>
  <c r="F3503" i="42"/>
  <c r="F3504" i="42"/>
  <c r="F3505" i="42"/>
  <c r="F3506" i="42"/>
  <c r="F3507" i="42"/>
  <c r="F3508" i="42"/>
  <c r="F3509" i="42"/>
  <c r="F3510" i="42"/>
  <c r="F3511" i="42"/>
  <c r="F3512" i="42"/>
  <c r="F3513" i="42"/>
  <c r="F3514" i="42"/>
  <c r="F3515" i="42"/>
  <c r="F3516" i="42"/>
  <c r="F3517" i="42"/>
  <c r="F3518" i="42"/>
  <c r="F3519" i="42"/>
  <c r="F3520" i="42"/>
  <c r="F3521" i="42"/>
  <c r="F3522" i="42"/>
  <c r="F3523" i="42"/>
  <c r="F3524" i="42"/>
  <c r="F3525" i="42"/>
  <c r="F3526" i="42"/>
  <c r="F3527" i="42"/>
  <c r="F3528" i="42"/>
  <c r="F3529" i="42"/>
  <c r="F3530" i="42"/>
  <c r="F3531" i="42"/>
  <c r="F3532" i="42"/>
  <c r="F3533" i="42"/>
  <c r="F3534" i="42"/>
  <c r="F3535" i="42"/>
  <c r="F3536" i="42"/>
  <c r="F3537" i="42"/>
  <c r="F3538" i="42"/>
  <c r="F3539" i="42"/>
  <c r="F3540" i="42"/>
  <c r="F3541" i="42"/>
  <c r="F3542" i="42"/>
  <c r="F3543" i="42"/>
  <c r="F3544" i="42"/>
  <c r="F3545" i="42"/>
  <c r="F3546" i="42"/>
  <c r="F3547" i="42"/>
  <c r="F3548" i="42"/>
  <c r="F3549" i="42"/>
  <c r="F3550" i="42"/>
  <c r="F3551" i="42"/>
  <c r="F3552" i="42"/>
  <c r="F3553" i="42"/>
  <c r="F3554" i="42"/>
  <c r="F3555" i="42"/>
  <c r="F3556" i="42"/>
  <c r="F3557" i="42"/>
  <c r="F3558" i="42"/>
  <c r="F3559" i="42"/>
  <c r="F3560" i="42"/>
  <c r="F3561" i="42"/>
  <c r="F3562" i="42"/>
  <c r="F3563" i="42"/>
  <c r="F3564" i="42"/>
  <c r="F3565" i="42"/>
  <c r="F3566" i="42"/>
  <c r="F3567" i="42"/>
  <c r="F3568" i="42"/>
  <c r="F3569" i="42"/>
  <c r="F3570" i="42"/>
  <c r="F3571" i="42"/>
  <c r="F3572" i="42"/>
  <c r="F3573" i="42"/>
  <c r="F3574" i="42"/>
  <c r="F3575" i="42"/>
  <c r="F3576" i="42"/>
  <c r="F3577" i="42"/>
  <c r="F3578" i="42"/>
  <c r="F3579" i="42"/>
  <c r="F3580" i="42"/>
  <c r="F3581" i="42"/>
  <c r="F3582" i="42"/>
  <c r="F3583" i="42"/>
  <c r="F3584" i="42"/>
  <c r="F3585" i="42"/>
  <c r="F3586" i="42"/>
  <c r="F3587" i="42"/>
  <c r="F3588" i="42"/>
  <c r="F3589" i="42"/>
  <c r="F3590" i="42"/>
  <c r="F3591" i="42"/>
  <c r="F3592" i="42"/>
  <c r="F3593" i="42"/>
  <c r="F3594" i="42"/>
  <c r="F3595" i="42"/>
  <c r="F3596" i="42"/>
  <c r="F3597" i="42"/>
  <c r="F3598" i="42"/>
  <c r="F3599" i="42"/>
  <c r="F3600" i="42"/>
  <c r="F3601" i="42"/>
  <c r="F3602" i="42"/>
  <c r="F3603" i="42"/>
  <c r="F3604" i="42"/>
  <c r="F3605" i="42"/>
  <c r="F3606" i="42"/>
  <c r="F3607" i="42"/>
  <c r="F3608" i="42"/>
  <c r="F3609" i="42"/>
  <c r="F3610" i="42"/>
  <c r="F3611" i="42"/>
  <c r="F3612" i="42"/>
  <c r="F3613" i="42"/>
  <c r="F3614" i="42"/>
  <c r="F3615" i="42"/>
  <c r="F3616" i="42"/>
  <c r="F3617" i="42"/>
  <c r="F3618" i="42"/>
  <c r="F3619" i="42"/>
  <c r="F3620" i="42"/>
  <c r="F3621" i="42"/>
  <c r="F3622" i="42"/>
  <c r="F3623" i="42"/>
  <c r="F3624" i="42"/>
  <c r="F3625" i="42"/>
  <c r="F3626" i="42"/>
  <c r="F3627" i="42"/>
  <c r="F3628" i="42"/>
  <c r="F3629" i="42"/>
  <c r="F3630" i="42"/>
  <c r="F3631" i="42"/>
  <c r="F3632" i="42"/>
  <c r="F3633" i="42"/>
  <c r="F3634" i="42"/>
  <c r="F3635" i="42"/>
  <c r="F3636" i="42"/>
  <c r="F3637" i="42"/>
  <c r="F3638" i="42"/>
  <c r="F3639" i="42"/>
  <c r="F3640" i="42"/>
  <c r="F3641" i="42"/>
  <c r="F3642" i="42"/>
  <c r="F3643" i="42"/>
  <c r="F3644" i="42"/>
  <c r="F3645" i="42"/>
  <c r="F3646" i="42"/>
  <c r="F3647" i="42"/>
  <c r="F3648" i="42"/>
  <c r="F3649" i="42"/>
  <c r="F3650" i="42"/>
  <c r="F3651" i="42"/>
  <c r="F3652" i="42"/>
  <c r="F3653" i="42"/>
  <c r="F3654" i="42"/>
  <c r="F3655" i="42"/>
  <c r="F3656" i="42"/>
  <c r="F3657" i="42"/>
  <c r="F3658" i="42"/>
  <c r="F3659" i="42"/>
  <c r="F3660" i="42"/>
  <c r="F3661" i="42"/>
  <c r="F3662" i="42"/>
  <c r="F3663" i="42"/>
  <c r="F3664" i="42"/>
  <c r="F3665" i="42"/>
  <c r="F3666" i="42"/>
  <c r="F3667" i="42"/>
  <c r="F3668" i="42"/>
  <c r="F3669" i="42"/>
  <c r="F3670" i="42"/>
  <c r="F3671" i="42"/>
  <c r="F3672" i="42"/>
  <c r="F3673" i="42"/>
  <c r="F3674" i="42"/>
  <c r="F3675" i="42"/>
  <c r="F3676" i="42"/>
  <c r="F3677" i="42"/>
  <c r="F3678" i="42"/>
  <c r="F3679" i="42"/>
  <c r="F3680" i="42"/>
  <c r="F3681" i="42"/>
  <c r="F3682" i="42"/>
  <c r="F3683" i="42"/>
  <c r="F3684" i="42"/>
  <c r="F3685" i="42"/>
  <c r="F3686" i="42"/>
  <c r="F3687" i="42"/>
  <c r="F3688" i="42"/>
  <c r="F3689" i="42"/>
  <c r="F3690" i="42"/>
  <c r="F3691" i="42"/>
  <c r="F3692" i="42"/>
  <c r="F3693" i="42"/>
  <c r="F3694" i="42"/>
  <c r="F3695" i="42"/>
  <c r="F3696" i="42"/>
  <c r="F3697" i="42"/>
  <c r="F3698" i="42"/>
  <c r="F3699" i="42"/>
  <c r="F3700" i="42"/>
  <c r="F3701" i="42"/>
  <c r="F3702" i="42"/>
  <c r="F3703" i="42"/>
  <c r="F3704" i="42"/>
  <c r="F3705" i="42"/>
  <c r="F3706" i="42"/>
  <c r="F3707" i="42"/>
  <c r="F3708" i="42"/>
  <c r="F3709" i="42"/>
  <c r="F3710" i="42"/>
  <c r="F3711" i="42"/>
  <c r="F3712" i="42"/>
  <c r="F3713" i="42"/>
  <c r="F3714" i="42"/>
  <c r="F3715" i="42"/>
  <c r="F3716" i="42"/>
  <c r="F3717" i="42"/>
  <c r="F3718" i="42"/>
  <c r="F3719" i="42"/>
  <c r="F3720" i="42"/>
  <c r="F3721" i="42"/>
  <c r="F3722" i="42"/>
  <c r="F3723" i="42"/>
  <c r="F3724" i="42"/>
  <c r="F3725" i="42"/>
  <c r="F3726" i="42"/>
  <c r="F3727" i="42"/>
  <c r="F3728" i="42"/>
  <c r="F3729" i="42"/>
  <c r="F3730" i="42"/>
  <c r="F3731" i="42"/>
  <c r="F3732" i="42"/>
  <c r="F3733" i="42"/>
  <c r="F3734" i="42"/>
  <c r="F3735" i="42"/>
  <c r="F3736" i="42"/>
  <c r="F3737" i="42"/>
  <c r="F3738" i="42"/>
  <c r="F3739" i="42"/>
  <c r="F3740" i="42"/>
  <c r="F3741" i="42"/>
  <c r="F3742" i="42"/>
  <c r="F3743" i="42"/>
  <c r="F3744" i="42"/>
  <c r="F3745" i="42"/>
  <c r="F3746" i="42"/>
  <c r="F3747" i="42"/>
  <c r="F3748" i="42"/>
  <c r="F3749" i="42"/>
  <c r="F3750" i="42"/>
  <c r="F3751" i="42"/>
  <c r="F3752" i="42"/>
  <c r="F3753" i="42"/>
  <c r="F3754" i="42"/>
  <c r="F3755" i="42"/>
  <c r="F3756" i="42"/>
  <c r="F3757" i="42"/>
  <c r="F3758" i="42"/>
  <c r="F3759" i="42"/>
  <c r="F3760" i="42"/>
  <c r="F3761" i="42"/>
  <c r="F3762" i="42"/>
  <c r="F3763" i="42"/>
  <c r="F3764" i="42"/>
  <c r="F3765" i="42"/>
  <c r="F3766" i="42"/>
  <c r="F3767" i="42"/>
  <c r="F3768" i="42"/>
  <c r="F3769" i="42"/>
  <c r="F3770" i="42"/>
  <c r="F3771" i="42"/>
  <c r="F3772" i="42"/>
  <c r="F3773" i="42"/>
  <c r="F3774" i="42"/>
  <c r="F3775" i="42"/>
  <c r="F3776" i="42"/>
  <c r="F3777" i="42"/>
  <c r="F3778" i="42"/>
  <c r="F3779" i="42"/>
  <c r="F3780" i="42"/>
  <c r="F3781" i="42"/>
  <c r="F3782" i="42"/>
  <c r="F3783" i="42"/>
  <c r="F3784" i="42"/>
  <c r="F3785" i="42"/>
  <c r="F3786" i="42"/>
  <c r="F3787" i="42"/>
  <c r="F3788" i="42"/>
  <c r="F3789" i="42"/>
  <c r="F3790" i="42"/>
  <c r="F3791" i="42"/>
  <c r="F3792" i="42"/>
  <c r="F3793" i="42"/>
  <c r="F3794" i="42"/>
  <c r="F3795" i="42"/>
  <c r="F3796" i="42"/>
  <c r="F3797" i="42"/>
  <c r="F3798" i="42"/>
  <c r="F3799" i="42"/>
  <c r="F3800" i="42"/>
  <c r="F3801" i="42"/>
  <c r="F3802" i="42"/>
  <c r="F3803" i="42"/>
  <c r="F3804" i="42"/>
  <c r="F3805" i="42"/>
  <c r="F3806" i="42"/>
  <c r="F3807" i="42"/>
  <c r="F3808" i="42"/>
  <c r="F3809" i="42"/>
  <c r="F3810" i="42"/>
  <c r="F3811" i="42"/>
  <c r="F3812" i="42"/>
  <c r="F3813" i="42"/>
  <c r="F3814" i="42"/>
  <c r="F3815" i="42"/>
  <c r="F3816" i="42"/>
  <c r="F3817" i="42"/>
  <c r="F3818" i="42"/>
  <c r="F3819" i="42"/>
  <c r="F3820" i="42"/>
  <c r="F3821" i="42"/>
  <c r="F3822" i="42"/>
  <c r="F3823" i="42"/>
  <c r="F3824" i="42"/>
  <c r="F3825" i="42"/>
  <c r="F3826" i="42"/>
  <c r="F3827" i="42"/>
  <c r="F3828" i="42"/>
  <c r="F3829" i="42"/>
  <c r="F3830" i="42"/>
  <c r="F3831" i="42"/>
  <c r="F3832" i="42"/>
  <c r="F3833" i="42"/>
  <c r="F3834" i="42"/>
  <c r="F3835" i="42"/>
  <c r="F3836" i="42"/>
  <c r="F3837" i="42"/>
  <c r="F3838" i="42"/>
  <c r="F3839" i="42"/>
  <c r="F3840" i="42"/>
  <c r="F3841" i="42"/>
  <c r="F3842" i="42"/>
  <c r="F3843" i="42"/>
  <c r="F3844" i="42"/>
  <c r="F3845" i="42"/>
  <c r="F3846" i="42"/>
  <c r="F3847" i="42"/>
  <c r="F3848" i="42"/>
  <c r="F3849" i="42"/>
  <c r="F3850" i="42"/>
  <c r="F3851" i="42"/>
  <c r="F3852" i="42"/>
  <c r="F3853" i="42"/>
  <c r="F3854" i="42"/>
  <c r="F3855" i="42"/>
  <c r="F3856" i="42"/>
  <c r="F3857" i="42"/>
  <c r="F3858" i="42"/>
  <c r="F3859" i="42"/>
  <c r="F3860" i="42"/>
  <c r="F3861" i="42"/>
  <c r="F3862" i="42"/>
  <c r="F3863" i="42"/>
  <c r="F3864" i="42"/>
  <c r="F3865" i="42"/>
  <c r="F3866" i="42"/>
  <c r="F3867" i="42"/>
  <c r="F3868" i="42"/>
  <c r="F3869" i="42"/>
  <c r="F3870" i="42"/>
  <c r="F3871" i="42"/>
  <c r="F3872" i="42"/>
  <c r="F3873" i="42"/>
  <c r="F3874" i="42"/>
  <c r="F3875" i="42"/>
  <c r="F3876" i="42"/>
  <c r="F3877" i="42"/>
  <c r="F3878" i="42"/>
  <c r="F3879" i="42"/>
  <c r="F3880" i="42"/>
  <c r="F3881" i="42"/>
  <c r="F3882" i="42"/>
  <c r="F3883" i="42"/>
  <c r="F3884" i="42"/>
  <c r="F3885" i="42"/>
  <c r="F3886" i="42"/>
  <c r="F3887" i="42"/>
  <c r="F3888" i="42"/>
  <c r="F3889" i="42"/>
  <c r="F3890" i="42"/>
  <c r="F3891" i="42"/>
  <c r="F3892" i="42"/>
  <c r="F3893" i="42"/>
  <c r="F3894" i="42"/>
  <c r="F3895" i="42"/>
  <c r="F3896" i="42"/>
  <c r="F3897" i="42"/>
  <c r="F3898" i="42"/>
  <c r="F3899" i="42"/>
  <c r="F3900" i="42"/>
  <c r="F3901" i="42"/>
  <c r="F3902" i="42"/>
  <c r="F3903" i="42"/>
  <c r="F3904" i="42"/>
  <c r="F3905" i="42"/>
  <c r="F3906" i="42"/>
  <c r="F3907" i="42"/>
  <c r="F3908" i="42"/>
  <c r="F3909" i="42"/>
  <c r="F3910" i="42"/>
  <c r="F3911" i="42"/>
  <c r="F3912" i="42"/>
  <c r="F3913" i="42"/>
  <c r="F3914" i="42"/>
  <c r="F3915" i="42"/>
  <c r="F3916" i="42"/>
  <c r="F3917" i="42"/>
  <c r="F3918" i="42"/>
  <c r="F3919" i="42"/>
  <c r="F3920" i="42"/>
  <c r="F3921" i="42"/>
  <c r="F3922" i="42"/>
  <c r="F3923" i="42"/>
  <c r="F3924" i="42"/>
  <c r="F3925" i="42"/>
  <c r="F3926" i="42"/>
  <c r="F3927" i="42"/>
  <c r="F3928" i="42"/>
  <c r="F3929" i="42"/>
  <c r="F3930" i="42"/>
  <c r="F3931" i="42"/>
  <c r="F3932" i="42"/>
  <c r="F3933" i="42"/>
  <c r="F3934" i="42"/>
  <c r="F3935" i="42"/>
  <c r="F3936" i="42"/>
  <c r="F3937" i="42"/>
  <c r="F3938" i="42"/>
  <c r="F3939" i="42"/>
  <c r="F3940" i="42"/>
  <c r="F3941" i="42"/>
  <c r="F3942" i="42"/>
  <c r="F3943" i="42"/>
  <c r="F3944" i="42"/>
  <c r="F3945" i="42"/>
  <c r="F3946" i="42"/>
  <c r="F3947" i="42"/>
  <c r="F3948" i="42"/>
  <c r="F3949" i="42"/>
  <c r="F3950" i="42"/>
  <c r="F3951" i="42"/>
  <c r="F3952" i="42"/>
  <c r="F3953" i="42"/>
  <c r="F3954" i="42"/>
  <c r="F3955" i="42"/>
  <c r="F3956" i="42"/>
  <c r="F3957" i="42"/>
  <c r="F3958" i="42"/>
  <c r="F3959" i="42"/>
  <c r="F3960" i="42"/>
  <c r="F3961" i="42"/>
  <c r="F3962" i="42"/>
  <c r="F3963" i="42"/>
  <c r="F3964" i="42"/>
  <c r="F3965" i="42"/>
  <c r="F3966" i="42"/>
  <c r="F3967" i="42"/>
  <c r="F3968" i="42"/>
  <c r="F3969" i="42"/>
  <c r="F3970" i="42"/>
  <c r="F3971" i="42"/>
  <c r="F3972" i="42"/>
  <c r="F3973" i="42"/>
  <c r="F3974" i="42"/>
  <c r="F3975" i="42"/>
  <c r="F3976" i="42"/>
  <c r="F3977" i="42"/>
  <c r="F3978" i="42"/>
  <c r="F3979" i="42"/>
  <c r="F3980" i="42"/>
  <c r="F3981" i="42"/>
  <c r="F3982" i="42"/>
  <c r="F3983" i="42"/>
  <c r="F3984" i="42"/>
  <c r="F3985" i="42"/>
  <c r="F3986" i="42"/>
  <c r="F3987" i="42"/>
  <c r="F3988" i="42"/>
  <c r="F3989" i="42"/>
  <c r="F3990" i="42"/>
  <c r="F3991" i="42"/>
  <c r="F3992" i="42"/>
  <c r="F3993" i="42"/>
  <c r="F3994" i="42"/>
  <c r="F3995" i="42"/>
  <c r="F3996" i="42"/>
  <c r="F3997" i="42"/>
  <c r="F3998" i="42"/>
  <c r="F3999" i="42"/>
  <c r="F4000" i="42"/>
  <c r="F4001" i="42"/>
  <c r="F4002" i="42"/>
  <c r="F4003" i="42"/>
  <c r="F4004" i="42"/>
  <c r="F4005" i="42"/>
  <c r="F4006" i="42"/>
  <c r="F4007" i="42"/>
  <c r="F4008" i="42"/>
  <c r="F4009" i="42"/>
  <c r="F4010" i="42"/>
  <c r="F4011" i="42"/>
  <c r="F4012" i="42"/>
  <c r="F4013" i="42"/>
  <c r="F4014" i="42"/>
  <c r="F4015" i="42"/>
  <c r="F4016" i="42"/>
  <c r="F4017" i="42"/>
  <c r="F4018" i="42"/>
  <c r="F4019" i="42"/>
  <c r="F4020" i="42"/>
  <c r="F4021" i="42"/>
  <c r="F4022" i="42"/>
  <c r="F4023" i="42"/>
  <c r="F4024" i="42"/>
  <c r="F4025" i="42"/>
  <c r="F4026" i="42"/>
  <c r="F4027" i="42"/>
  <c r="F4028" i="42"/>
  <c r="F4029" i="42"/>
  <c r="F4030" i="42"/>
  <c r="F4031" i="42"/>
  <c r="F4032" i="42"/>
  <c r="F4033" i="42"/>
  <c r="F4034" i="42"/>
  <c r="F4035" i="42"/>
  <c r="F4036" i="42"/>
  <c r="F4037" i="42"/>
  <c r="F4038" i="42"/>
  <c r="F4039" i="42"/>
  <c r="F4040" i="42"/>
  <c r="F4041" i="42"/>
  <c r="F4042" i="42"/>
  <c r="F4043" i="42"/>
  <c r="F4044" i="42"/>
  <c r="F4045" i="42"/>
  <c r="F4046" i="42"/>
  <c r="F4047" i="42"/>
  <c r="F4048" i="42"/>
  <c r="F4049" i="42"/>
  <c r="F4050" i="42"/>
  <c r="F4051" i="42"/>
  <c r="F4052" i="42"/>
  <c r="F4053" i="42"/>
  <c r="F4054" i="42"/>
  <c r="F4055" i="42"/>
  <c r="F4056" i="42"/>
  <c r="F4057" i="42"/>
  <c r="F4058" i="42"/>
  <c r="F4059" i="42"/>
  <c r="F4060" i="42"/>
  <c r="F4061" i="42"/>
  <c r="F4062" i="42"/>
  <c r="F4063" i="42"/>
  <c r="F4064" i="42"/>
  <c r="F4065" i="42"/>
  <c r="F4066" i="42"/>
  <c r="F4067" i="42"/>
  <c r="F4068" i="42"/>
  <c r="F4069" i="42"/>
  <c r="F4070" i="42"/>
  <c r="F4071" i="42"/>
  <c r="F4072" i="42"/>
  <c r="F4073" i="42"/>
  <c r="F4074" i="42"/>
  <c r="F4075" i="42"/>
  <c r="F4076" i="42"/>
  <c r="F4077" i="42"/>
  <c r="F4078" i="42"/>
  <c r="F4079" i="42"/>
  <c r="F4080" i="42"/>
  <c r="F4081" i="42"/>
  <c r="F4082" i="42"/>
  <c r="F4083" i="42"/>
  <c r="F4084" i="42"/>
  <c r="F4085" i="42"/>
  <c r="F4086" i="42"/>
  <c r="F4087" i="42"/>
  <c r="F4088" i="42"/>
  <c r="F4089" i="42"/>
  <c r="F4090" i="42"/>
  <c r="F4091" i="42"/>
  <c r="F4092" i="42"/>
  <c r="F4093" i="42"/>
  <c r="F4094" i="42"/>
  <c r="F4095" i="42"/>
  <c r="F4096" i="42"/>
  <c r="F4097" i="42"/>
  <c r="F4098" i="42"/>
  <c r="F4099" i="42"/>
  <c r="F4100" i="42"/>
  <c r="F4101" i="42"/>
  <c r="F4102" i="42"/>
  <c r="F4103" i="42"/>
  <c r="F4104" i="42"/>
  <c r="F4105" i="42"/>
  <c r="F4106" i="42"/>
  <c r="F4107" i="42"/>
  <c r="F4108" i="42"/>
  <c r="F4109" i="42"/>
  <c r="F4110" i="42"/>
  <c r="F4111" i="42"/>
  <c r="F4112" i="42"/>
  <c r="F4113" i="42"/>
  <c r="F4114" i="42"/>
  <c r="F4115" i="42"/>
  <c r="F4116" i="42"/>
  <c r="F4117" i="42"/>
  <c r="F4118" i="42"/>
  <c r="F4119" i="42"/>
  <c r="F4120" i="42"/>
  <c r="F4121" i="42"/>
  <c r="F4122" i="42"/>
  <c r="F4123" i="42"/>
  <c r="F4124" i="42"/>
  <c r="F4125" i="42"/>
  <c r="F4126" i="42"/>
  <c r="F4127" i="42"/>
  <c r="F4128" i="42"/>
  <c r="F4129" i="42"/>
  <c r="F4130" i="42"/>
  <c r="F4131" i="42"/>
  <c r="F4132" i="42"/>
  <c r="F4133" i="42"/>
  <c r="F4134" i="42"/>
  <c r="F4135" i="42"/>
  <c r="F4136" i="42"/>
  <c r="F4137" i="42"/>
  <c r="F4138" i="42"/>
  <c r="F4139" i="42"/>
  <c r="F4140" i="42"/>
  <c r="F4141" i="42"/>
  <c r="F4142" i="42"/>
  <c r="F4143" i="42"/>
  <c r="F4144" i="42"/>
  <c r="F4145" i="42"/>
  <c r="F4146" i="42"/>
  <c r="F4147" i="42"/>
  <c r="F4148" i="42"/>
  <c r="F4149" i="42"/>
  <c r="F4150" i="42"/>
  <c r="F4151" i="42"/>
  <c r="F4152" i="42"/>
  <c r="F4153" i="42"/>
  <c r="F4154" i="42"/>
  <c r="F4155" i="42"/>
  <c r="F4156" i="42"/>
  <c r="F4157" i="42"/>
  <c r="F4158" i="42"/>
  <c r="F4159" i="42"/>
  <c r="F4160" i="42"/>
  <c r="F4161" i="42"/>
  <c r="F4162" i="42"/>
  <c r="F4163" i="42"/>
  <c r="F4164" i="42"/>
  <c r="F4165" i="42"/>
  <c r="F4166" i="42"/>
  <c r="F4167" i="42"/>
  <c r="F4168" i="42"/>
  <c r="F4169" i="42"/>
  <c r="F4170" i="42"/>
  <c r="F4171" i="42"/>
  <c r="F4172" i="42"/>
  <c r="F4173" i="42"/>
  <c r="F4174" i="42"/>
  <c r="F4175" i="42"/>
  <c r="F4176" i="42"/>
  <c r="F4177" i="42"/>
  <c r="F4178" i="42"/>
  <c r="F4179" i="42"/>
  <c r="F4180" i="42"/>
  <c r="F4181" i="42"/>
  <c r="F4182" i="42"/>
  <c r="F4183" i="42"/>
  <c r="F4184" i="42"/>
  <c r="F4185" i="42"/>
  <c r="F4186" i="42"/>
  <c r="F4187" i="42"/>
  <c r="F4188" i="42"/>
  <c r="F4189" i="42"/>
  <c r="F4190" i="42"/>
  <c r="F4191" i="42"/>
  <c r="F4192" i="42"/>
  <c r="F4193" i="42"/>
  <c r="F4194" i="42"/>
  <c r="F4195" i="42"/>
  <c r="F4196" i="42"/>
  <c r="F4197" i="42"/>
  <c r="F4198" i="42"/>
  <c r="F4199" i="42"/>
  <c r="F4200" i="42"/>
  <c r="F4201" i="42"/>
  <c r="F4202" i="42"/>
  <c r="F4203" i="42"/>
  <c r="F4204" i="42"/>
  <c r="F4205" i="42"/>
  <c r="F4206" i="42"/>
  <c r="F4207" i="42"/>
  <c r="F4208" i="42"/>
  <c r="F4209" i="42"/>
  <c r="F4210" i="42"/>
  <c r="F4211" i="42"/>
  <c r="F4212" i="42"/>
  <c r="F4213" i="42"/>
  <c r="F4214" i="42"/>
  <c r="F4215" i="42"/>
  <c r="F4216" i="42"/>
  <c r="F4217" i="42"/>
  <c r="F4218" i="42"/>
  <c r="F4219" i="42"/>
  <c r="F4220" i="42"/>
  <c r="F4221" i="42"/>
  <c r="F4222" i="42"/>
  <c r="F4223" i="42"/>
  <c r="F4224" i="42"/>
  <c r="F4225" i="42"/>
  <c r="F4226" i="42"/>
  <c r="F4227" i="42"/>
  <c r="F4228" i="42"/>
  <c r="F4229" i="42"/>
  <c r="F4230" i="42"/>
  <c r="F4231" i="42"/>
  <c r="F4232" i="42"/>
  <c r="F4233" i="42"/>
  <c r="F4234" i="42"/>
  <c r="F4235" i="42"/>
  <c r="F4236" i="42"/>
  <c r="F4237" i="42"/>
  <c r="F4238" i="42"/>
  <c r="F4239" i="42"/>
  <c r="F4240" i="42"/>
  <c r="F4241" i="42"/>
  <c r="F4242" i="42"/>
  <c r="F4243" i="42"/>
  <c r="F4244" i="42"/>
  <c r="F4245" i="42"/>
  <c r="F4246" i="42"/>
  <c r="F4247" i="42"/>
  <c r="F4248" i="42"/>
  <c r="F4249" i="42"/>
  <c r="F4250" i="42"/>
  <c r="F4251" i="42"/>
  <c r="F4252" i="42"/>
  <c r="F4253" i="42"/>
  <c r="F4254" i="42"/>
  <c r="F4255" i="42"/>
  <c r="F4256" i="42"/>
  <c r="F4257" i="42"/>
  <c r="F4258" i="42"/>
  <c r="F4259" i="42"/>
  <c r="F4260" i="42"/>
  <c r="F4261" i="42"/>
  <c r="F4262" i="42"/>
  <c r="F4263" i="42"/>
  <c r="F4264" i="42"/>
  <c r="F4265" i="42"/>
  <c r="F4266" i="42"/>
  <c r="F4267" i="42"/>
  <c r="F4268" i="42"/>
  <c r="F4269" i="42"/>
  <c r="F4270" i="42"/>
  <c r="F4271" i="42"/>
  <c r="F4272" i="42"/>
  <c r="F4273" i="42"/>
  <c r="F4274" i="42"/>
  <c r="F4275" i="42"/>
  <c r="F4276" i="42"/>
  <c r="F4277" i="42"/>
  <c r="F4278" i="42"/>
  <c r="F4279" i="42"/>
  <c r="F4280" i="42"/>
  <c r="F4281" i="42"/>
  <c r="F4282" i="42"/>
  <c r="F4283" i="42"/>
  <c r="F4284" i="42"/>
  <c r="F4285" i="42"/>
  <c r="F4286" i="42"/>
  <c r="F4287" i="42"/>
  <c r="F4288" i="42"/>
  <c r="F4289" i="42"/>
  <c r="F4290" i="42"/>
  <c r="F4291" i="42"/>
  <c r="F4292" i="42"/>
  <c r="F4293" i="42"/>
  <c r="F4294" i="42"/>
  <c r="F4295" i="42"/>
  <c r="F4296" i="42"/>
  <c r="F4297" i="42"/>
  <c r="F4298" i="42"/>
  <c r="F4299" i="42"/>
  <c r="F4300" i="42"/>
  <c r="F4301" i="42"/>
  <c r="F4302" i="42"/>
  <c r="F4303" i="42"/>
  <c r="F4304" i="42"/>
  <c r="F4305" i="42"/>
  <c r="F4306" i="42"/>
  <c r="F4307" i="42"/>
  <c r="F4308" i="42"/>
  <c r="F4309" i="42"/>
  <c r="F4310" i="42"/>
  <c r="F4311" i="42"/>
  <c r="F4312" i="42"/>
  <c r="F4313" i="42"/>
  <c r="F4314" i="42"/>
  <c r="F4315" i="42"/>
  <c r="F4316" i="42"/>
  <c r="F4317" i="42"/>
  <c r="F4318" i="42"/>
  <c r="F4319" i="42"/>
  <c r="F4320" i="42"/>
  <c r="F4321" i="42"/>
  <c r="F4322" i="42"/>
  <c r="F4323" i="42"/>
  <c r="F4324" i="42"/>
  <c r="F4325" i="42"/>
  <c r="F4326" i="42"/>
  <c r="F4327" i="42"/>
  <c r="F4328" i="42"/>
  <c r="F4329" i="42"/>
  <c r="F4330" i="42"/>
  <c r="F4331" i="42"/>
  <c r="F4332" i="42"/>
  <c r="F4333" i="42"/>
  <c r="F4334" i="42"/>
  <c r="F4335" i="42"/>
  <c r="F4336" i="42"/>
  <c r="F4337" i="42"/>
  <c r="F4338" i="42"/>
  <c r="F4339" i="42"/>
  <c r="F4340" i="42"/>
  <c r="F4341" i="42"/>
  <c r="F4342" i="42"/>
  <c r="F4343" i="42"/>
  <c r="F4344" i="42"/>
  <c r="D2" i="42"/>
  <c r="D3" i="42"/>
  <c r="D4" i="42"/>
  <c r="D5" i="42"/>
  <c r="D6" i="42"/>
  <c r="D7" i="42"/>
  <c r="D8" i="42"/>
  <c r="D9" i="42"/>
  <c r="D10" i="42"/>
  <c r="D11" i="42"/>
  <c r="D12" i="42"/>
  <c r="D13" i="42"/>
  <c r="D14" i="42"/>
  <c r="D15" i="42"/>
  <c r="D16" i="42"/>
  <c r="D17" i="42"/>
  <c r="D18" i="42"/>
  <c r="D19" i="42"/>
  <c r="D20" i="42"/>
  <c r="D21" i="42"/>
  <c r="D22" i="42"/>
  <c r="D23" i="42"/>
  <c r="D24" i="42"/>
  <c r="D25" i="42"/>
  <c r="D26" i="42"/>
  <c r="D27" i="42"/>
  <c r="D28" i="42"/>
  <c r="D29" i="42"/>
  <c r="D30" i="42"/>
  <c r="D31" i="42"/>
  <c r="D32" i="42"/>
  <c r="D33" i="42"/>
  <c r="D34" i="42"/>
  <c r="D35" i="42"/>
  <c r="D36" i="42"/>
  <c r="D37" i="42"/>
  <c r="D38" i="42"/>
  <c r="D39" i="42"/>
  <c r="D40" i="42"/>
  <c r="D41" i="42"/>
  <c r="D42" i="42"/>
  <c r="D43" i="42"/>
  <c r="D44" i="42"/>
  <c r="D45" i="42"/>
  <c r="D46" i="42"/>
  <c r="D47" i="42"/>
  <c r="D48" i="42"/>
  <c r="D49" i="42"/>
  <c r="D50" i="42"/>
  <c r="D51" i="42"/>
  <c r="D52" i="42"/>
  <c r="D53" i="42"/>
  <c r="D54" i="42"/>
  <c r="D55" i="42"/>
  <c r="D56" i="42"/>
  <c r="D57" i="42"/>
  <c r="D58" i="42"/>
  <c r="D59" i="42"/>
  <c r="D60" i="42"/>
  <c r="D61" i="42"/>
  <c r="D62" i="42"/>
  <c r="D63" i="42"/>
  <c r="D64" i="42"/>
  <c r="D65" i="42"/>
  <c r="D66" i="42"/>
  <c r="D67" i="42"/>
  <c r="D68" i="42"/>
  <c r="D69" i="42"/>
  <c r="D70" i="42"/>
  <c r="D71" i="42"/>
  <c r="D72" i="42"/>
  <c r="D73" i="42"/>
  <c r="D74" i="42"/>
  <c r="D75" i="42"/>
  <c r="D76" i="42"/>
  <c r="D77" i="42"/>
  <c r="D78" i="42"/>
  <c r="D79" i="42"/>
  <c r="D80" i="42"/>
  <c r="D81" i="42"/>
  <c r="D82" i="42"/>
  <c r="D83" i="42"/>
  <c r="D84" i="42"/>
  <c r="D85" i="42"/>
  <c r="D86" i="42"/>
  <c r="D87" i="42"/>
  <c r="D88" i="42"/>
  <c r="D89" i="42"/>
  <c r="D90" i="42"/>
  <c r="D91" i="42"/>
  <c r="D92" i="42"/>
  <c r="D93" i="42"/>
  <c r="D94" i="42"/>
  <c r="D95" i="42"/>
  <c r="D96" i="42"/>
  <c r="D97" i="42"/>
  <c r="D98" i="42"/>
  <c r="D99" i="42"/>
  <c r="D100" i="42"/>
  <c r="D101" i="42"/>
  <c r="D102" i="42"/>
  <c r="D103" i="42"/>
  <c r="D104" i="42"/>
  <c r="D105" i="42"/>
  <c r="D106" i="42"/>
  <c r="D107" i="42"/>
  <c r="D108" i="42"/>
  <c r="D109" i="42"/>
  <c r="D110" i="42"/>
  <c r="D111" i="42"/>
  <c r="D112" i="42"/>
  <c r="D113" i="42"/>
  <c r="D114" i="42"/>
  <c r="D115" i="42"/>
  <c r="D116" i="42"/>
  <c r="D117" i="42"/>
  <c r="D118" i="42"/>
  <c r="D119" i="42"/>
  <c r="D120" i="42"/>
  <c r="D121" i="42"/>
  <c r="D122" i="42"/>
  <c r="D123" i="42"/>
  <c r="D124" i="42"/>
  <c r="D125" i="42"/>
  <c r="D126" i="42"/>
  <c r="D127" i="42"/>
  <c r="D128" i="42"/>
  <c r="D129" i="42"/>
  <c r="D130" i="42"/>
  <c r="D131" i="42"/>
  <c r="D132" i="42"/>
  <c r="D133" i="42"/>
  <c r="D134" i="42"/>
  <c r="D135" i="42"/>
  <c r="D136" i="42"/>
  <c r="D137" i="42"/>
  <c r="D138" i="42"/>
  <c r="D139" i="42"/>
  <c r="D140" i="42"/>
  <c r="D141" i="42"/>
  <c r="D142" i="42"/>
  <c r="D143" i="42"/>
  <c r="D144" i="42"/>
  <c r="D145" i="42"/>
  <c r="D146" i="42"/>
  <c r="D147" i="42"/>
  <c r="D148" i="42"/>
  <c r="D149" i="42"/>
  <c r="D150" i="42"/>
  <c r="D151" i="42"/>
  <c r="D152" i="42"/>
  <c r="D153" i="42"/>
  <c r="D154" i="42"/>
  <c r="D155" i="42"/>
  <c r="D156" i="42"/>
  <c r="D157" i="42"/>
  <c r="D158" i="42"/>
  <c r="D159" i="42"/>
  <c r="D160" i="42"/>
  <c r="D161" i="42"/>
  <c r="D162" i="42"/>
  <c r="D163" i="42"/>
  <c r="D164" i="42"/>
  <c r="D165" i="42"/>
  <c r="D166" i="42"/>
  <c r="D167" i="42"/>
  <c r="D168" i="42"/>
  <c r="D169" i="42"/>
  <c r="D170" i="42"/>
  <c r="D171" i="42"/>
  <c r="D172" i="42"/>
  <c r="D173" i="42"/>
  <c r="D174" i="42"/>
  <c r="D175" i="42"/>
  <c r="D176" i="42"/>
  <c r="D177" i="42"/>
  <c r="D178" i="42"/>
  <c r="D179" i="42"/>
  <c r="D180" i="42"/>
  <c r="D181" i="42"/>
  <c r="D182" i="42"/>
  <c r="D183" i="42"/>
  <c r="D184" i="42"/>
  <c r="D185" i="42"/>
  <c r="D186" i="42"/>
  <c r="D187" i="42"/>
  <c r="D188" i="42"/>
  <c r="D189" i="42"/>
  <c r="D190" i="42"/>
  <c r="D191" i="42"/>
  <c r="D192" i="42"/>
  <c r="D193" i="42"/>
  <c r="D194" i="42"/>
  <c r="D195" i="42"/>
  <c r="D196" i="42"/>
  <c r="D197" i="42"/>
  <c r="D198" i="42"/>
  <c r="D199" i="42"/>
  <c r="D200" i="42"/>
  <c r="D201" i="42"/>
  <c r="D202" i="42"/>
  <c r="D203" i="42"/>
  <c r="D204" i="42"/>
  <c r="D205" i="42"/>
  <c r="D206" i="42"/>
  <c r="D207" i="42"/>
  <c r="D208" i="42"/>
  <c r="D209" i="42"/>
  <c r="D210" i="42"/>
  <c r="D211" i="42"/>
  <c r="D212" i="42"/>
  <c r="D213" i="42"/>
  <c r="D214" i="42"/>
  <c r="D215" i="42"/>
  <c r="D216" i="42"/>
  <c r="D217" i="42"/>
  <c r="D218" i="42"/>
  <c r="D219" i="42"/>
  <c r="D220" i="42"/>
  <c r="D221" i="42"/>
  <c r="D222" i="42"/>
  <c r="D223" i="42"/>
  <c r="D224" i="42"/>
  <c r="D225" i="42"/>
  <c r="D226" i="42"/>
  <c r="D227" i="42"/>
  <c r="D228" i="42"/>
  <c r="D229" i="42"/>
  <c r="D230" i="42"/>
  <c r="D231" i="42"/>
  <c r="D232" i="42"/>
  <c r="D233" i="42"/>
  <c r="D234" i="42"/>
  <c r="D235" i="42"/>
  <c r="D236" i="42"/>
  <c r="D237" i="42"/>
  <c r="D238" i="42"/>
  <c r="D239" i="42"/>
  <c r="D240" i="42"/>
  <c r="D241" i="42"/>
  <c r="D242" i="42"/>
  <c r="D243" i="42"/>
  <c r="D244" i="42"/>
  <c r="D245" i="42"/>
  <c r="D246" i="42"/>
  <c r="D247" i="42"/>
  <c r="D248" i="42"/>
  <c r="D249" i="42"/>
  <c r="D250" i="42"/>
  <c r="D251" i="42"/>
  <c r="D252" i="42"/>
  <c r="D253" i="42"/>
  <c r="D254" i="42"/>
  <c r="D255" i="42"/>
  <c r="D256" i="42"/>
  <c r="D257" i="42"/>
  <c r="D258" i="42"/>
  <c r="D259" i="42"/>
  <c r="D260" i="42"/>
  <c r="D261" i="42"/>
  <c r="D262" i="42"/>
  <c r="D263" i="42"/>
  <c r="D264" i="42"/>
  <c r="D265" i="42"/>
  <c r="D266" i="42"/>
  <c r="D267" i="42"/>
  <c r="D268" i="42"/>
  <c r="D269" i="42"/>
  <c r="D270" i="42"/>
  <c r="D271" i="42"/>
  <c r="D272" i="42"/>
  <c r="D273" i="42"/>
  <c r="D274" i="42"/>
  <c r="D275" i="42"/>
  <c r="D276" i="42"/>
  <c r="D277" i="42"/>
  <c r="D278" i="42"/>
  <c r="D279" i="42"/>
  <c r="D280" i="42"/>
  <c r="D281" i="42"/>
  <c r="D282" i="42"/>
  <c r="D283" i="42"/>
  <c r="D284" i="42"/>
  <c r="D285" i="42"/>
  <c r="D286" i="42"/>
  <c r="D287" i="42"/>
  <c r="D288" i="42"/>
  <c r="D289" i="42"/>
  <c r="D290" i="42"/>
  <c r="D291" i="42"/>
  <c r="D292" i="42"/>
  <c r="D293" i="42"/>
  <c r="D294" i="42"/>
  <c r="D295" i="42"/>
  <c r="D296" i="42"/>
  <c r="D297" i="42"/>
  <c r="D298" i="42"/>
  <c r="D299" i="42"/>
  <c r="D300" i="42"/>
  <c r="D301" i="42"/>
  <c r="D302" i="42"/>
  <c r="D303" i="42"/>
  <c r="D304" i="42"/>
  <c r="D305" i="42"/>
  <c r="D306" i="42"/>
  <c r="D307" i="42"/>
  <c r="D308" i="42"/>
  <c r="D309" i="42"/>
  <c r="D310" i="42"/>
  <c r="D311" i="42"/>
  <c r="D312" i="42"/>
  <c r="D313" i="42"/>
  <c r="D314" i="42"/>
  <c r="D315" i="42"/>
  <c r="D316" i="42"/>
  <c r="D317" i="42"/>
  <c r="D318" i="42"/>
  <c r="D319" i="42"/>
  <c r="D320" i="42"/>
  <c r="D321" i="42"/>
  <c r="D322" i="42"/>
  <c r="D323" i="42"/>
  <c r="D324" i="42"/>
  <c r="D325" i="42"/>
  <c r="D326" i="42"/>
  <c r="D327" i="42"/>
  <c r="D328" i="42"/>
  <c r="D329" i="42"/>
  <c r="D330" i="42"/>
  <c r="D331" i="42"/>
  <c r="D332" i="42"/>
  <c r="D333" i="42"/>
  <c r="D334" i="42"/>
  <c r="D335" i="42"/>
  <c r="D336" i="42"/>
  <c r="D337" i="42"/>
  <c r="D338" i="42"/>
  <c r="D339" i="42"/>
  <c r="D340" i="42"/>
  <c r="D341" i="42"/>
  <c r="D342" i="42"/>
  <c r="D343" i="42"/>
  <c r="D344" i="42"/>
  <c r="D345" i="42"/>
  <c r="D346" i="42"/>
  <c r="D347" i="42"/>
  <c r="D348" i="42"/>
  <c r="D349" i="42"/>
  <c r="D350" i="42"/>
  <c r="D351" i="42"/>
  <c r="D352" i="42"/>
  <c r="D353" i="42"/>
  <c r="D354" i="42"/>
  <c r="D355" i="42"/>
  <c r="D356" i="42"/>
  <c r="D357" i="42"/>
  <c r="D358" i="42"/>
  <c r="D359" i="42"/>
  <c r="D360" i="42"/>
  <c r="D361" i="42"/>
  <c r="D362" i="42"/>
  <c r="D363" i="42"/>
  <c r="D364" i="42"/>
  <c r="D365" i="42"/>
  <c r="D366" i="42"/>
  <c r="D367" i="42"/>
  <c r="D368" i="42"/>
  <c r="D369" i="42"/>
  <c r="D370" i="42"/>
  <c r="D371" i="42"/>
  <c r="D372" i="42"/>
  <c r="D373" i="42"/>
  <c r="D374" i="42"/>
  <c r="D375" i="42"/>
  <c r="D376" i="42"/>
  <c r="D377" i="42"/>
  <c r="D378" i="42"/>
  <c r="D379" i="42"/>
  <c r="D380" i="42"/>
  <c r="D381" i="42"/>
  <c r="D382" i="42"/>
  <c r="D383" i="42"/>
  <c r="D384" i="42"/>
  <c r="D385" i="42"/>
  <c r="D386" i="42"/>
  <c r="D387" i="42"/>
  <c r="D388" i="42"/>
  <c r="D389" i="42"/>
  <c r="D390" i="42"/>
  <c r="D391" i="42"/>
  <c r="D392" i="42"/>
  <c r="D393" i="42"/>
  <c r="D394" i="42"/>
  <c r="D395" i="42"/>
  <c r="D396" i="42"/>
  <c r="D397" i="42"/>
  <c r="D398" i="42"/>
  <c r="D399" i="42"/>
  <c r="D400" i="42"/>
  <c r="D401" i="42"/>
  <c r="D402" i="42"/>
  <c r="D403" i="42"/>
  <c r="D404" i="42"/>
  <c r="D405" i="42"/>
  <c r="D406" i="42"/>
  <c r="D407" i="42"/>
  <c r="D408" i="42"/>
  <c r="D409" i="42"/>
  <c r="D410" i="42"/>
  <c r="D411" i="42"/>
  <c r="D412" i="42"/>
  <c r="D413" i="42"/>
  <c r="D414" i="42"/>
  <c r="D415" i="42"/>
  <c r="D416" i="42"/>
  <c r="D417" i="42"/>
  <c r="D418" i="42"/>
  <c r="D419" i="42"/>
  <c r="D420" i="42"/>
  <c r="D421" i="42"/>
  <c r="D422" i="42"/>
  <c r="D423" i="42"/>
  <c r="D424" i="42"/>
  <c r="D425" i="42"/>
  <c r="D426" i="42"/>
  <c r="D427" i="42"/>
  <c r="D428" i="42"/>
  <c r="D429" i="42"/>
  <c r="D430" i="42"/>
  <c r="D431" i="42"/>
  <c r="D432" i="42"/>
  <c r="D433" i="42"/>
  <c r="D434" i="42"/>
  <c r="D435" i="42"/>
  <c r="D436" i="42"/>
  <c r="D437" i="42"/>
  <c r="D438" i="42"/>
  <c r="D439" i="42"/>
  <c r="D440" i="42"/>
  <c r="D441" i="42"/>
  <c r="D442" i="42"/>
  <c r="D443" i="42"/>
  <c r="D444" i="42"/>
  <c r="D445" i="42"/>
  <c r="D446" i="42"/>
  <c r="D447" i="42"/>
  <c r="D448" i="42"/>
  <c r="D449" i="42"/>
  <c r="D450" i="42"/>
  <c r="D451" i="42"/>
  <c r="D452" i="42"/>
  <c r="D453" i="42"/>
  <c r="D454" i="42"/>
  <c r="D455" i="42"/>
  <c r="D456" i="42"/>
  <c r="D457" i="42"/>
  <c r="D458" i="42"/>
  <c r="D459" i="42"/>
  <c r="D460" i="42"/>
  <c r="D461" i="42"/>
  <c r="D462" i="42"/>
  <c r="D463" i="42"/>
  <c r="D464" i="42"/>
  <c r="D465" i="42"/>
  <c r="D466" i="42"/>
  <c r="D467" i="42"/>
  <c r="D468" i="42"/>
  <c r="D469" i="42"/>
  <c r="D470" i="42"/>
  <c r="D471" i="42"/>
  <c r="D472" i="42"/>
  <c r="D473" i="42"/>
  <c r="D474" i="42"/>
  <c r="D475" i="42"/>
  <c r="D476" i="42"/>
  <c r="D477" i="42"/>
  <c r="D478" i="42"/>
  <c r="D479" i="42"/>
  <c r="D480" i="42"/>
  <c r="D481" i="42"/>
  <c r="D482" i="42"/>
  <c r="D483" i="42"/>
  <c r="D484" i="42"/>
  <c r="D485" i="42"/>
  <c r="D486" i="42"/>
  <c r="D487" i="42"/>
  <c r="D488" i="42"/>
  <c r="D489" i="42"/>
  <c r="D490" i="42"/>
  <c r="D491" i="42"/>
  <c r="D492" i="42"/>
  <c r="D493" i="42"/>
  <c r="D494" i="42"/>
  <c r="D495" i="42"/>
  <c r="D496" i="42"/>
  <c r="D497" i="42"/>
  <c r="D498" i="42"/>
  <c r="D499" i="42"/>
  <c r="D500" i="42"/>
  <c r="D501" i="42"/>
  <c r="D502" i="42"/>
  <c r="D503" i="42"/>
  <c r="D504" i="42"/>
  <c r="D505" i="42"/>
  <c r="D506" i="42"/>
  <c r="D507" i="42"/>
  <c r="D508" i="42"/>
  <c r="D509" i="42"/>
  <c r="D510" i="42"/>
  <c r="D511" i="42"/>
  <c r="D512" i="42"/>
  <c r="D513" i="42"/>
  <c r="D514" i="42"/>
  <c r="D515" i="42"/>
  <c r="D516" i="42"/>
  <c r="D517" i="42"/>
  <c r="D518" i="42"/>
  <c r="D519" i="42"/>
  <c r="D520" i="42"/>
  <c r="D521" i="42"/>
  <c r="D522" i="42"/>
  <c r="D523" i="42"/>
  <c r="D524" i="42"/>
  <c r="D525" i="42"/>
  <c r="D526" i="42"/>
  <c r="D527" i="42"/>
  <c r="D528" i="42"/>
  <c r="D529" i="42"/>
  <c r="D530" i="42"/>
  <c r="D531" i="42"/>
  <c r="D532" i="42"/>
  <c r="D533" i="42"/>
  <c r="D534" i="42"/>
  <c r="D535" i="42"/>
  <c r="D536" i="42"/>
  <c r="D537" i="42"/>
  <c r="D538" i="42"/>
  <c r="D539" i="42"/>
  <c r="D540" i="42"/>
  <c r="D541" i="42"/>
  <c r="D542" i="42"/>
  <c r="D543" i="42"/>
  <c r="D544" i="42"/>
  <c r="D545" i="42"/>
  <c r="D546" i="42"/>
  <c r="D547" i="42"/>
  <c r="D548" i="42"/>
  <c r="D549" i="42"/>
  <c r="D550" i="42"/>
  <c r="D551" i="42"/>
  <c r="D552" i="42"/>
  <c r="D553" i="42"/>
  <c r="D554" i="42"/>
  <c r="D555" i="42"/>
  <c r="D556" i="42"/>
  <c r="D557" i="42"/>
  <c r="D558" i="42"/>
  <c r="D559" i="42"/>
  <c r="D560" i="42"/>
  <c r="D561" i="42"/>
  <c r="D562" i="42"/>
  <c r="D563" i="42"/>
  <c r="D564" i="42"/>
  <c r="D565" i="42"/>
  <c r="D566" i="42"/>
  <c r="D567" i="42"/>
  <c r="D568" i="42"/>
  <c r="D569" i="42"/>
  <c r="D570" i="42"/>
  <c r="D571" i="42"/>
  <c r="D572" i="42"/>
  <c r="D573" i="42"/>
  <c r="D574" i="42"/>
  <c r="D575" i="42"/>
  <c r="D576" i="42"/>
  <c r="D577" i="42"/>
  <c r="D578" i="42"/>
  <c r="D579" i="42"/>
  <c r="D580" i="42"/>
  <c r="D581" i="42"/>
  <c r="D582" i="42"/>
  <c r="D583" i="42"/>
  <c r="D584" i="42"/>
  <c r="D585" i="42"/>
  <c r="D586" i="42"/>
  <c r="D587" i="42"/>
  <c r="D588" i="42"/>
  <c r="D589" i="42"/>
  <c r="D590" i="42"/>
  <c r="D591" i="42"/>
  <c r="D592" i="42"/>
  <c r="D593" i="42"/>
  <c r="D594" i="42"/>
  <c r="D595" i="42"/>
  <c r="D596" i="42"/>
  <c r="D597" i="42"/>
  <c r="D598" i="42"/>
  <c r="D599" i="42"/>
  <c r="D600" i="42"/>
  <c r="D601" i="42"/>
  <c r="D602" i="42"/>
  <c r="D603" i="42"/>
  <c r="D604" i="42"/>
  <c r="D605" i="42"/>
  <c r="D606" i="42"/>
  <c r="D607" i="42"/>
  <c r="D608" i="42"/>
  <c r="D609" i="42"/>
  <c r="D610" i="42"/>
  <c r="D611" i="42"/>
  <c r="D612" i="42"/>
  <c r="D613" i="42"/>
  <c r="D614" i="42"/>
  <c r="D615" i="42"/>
  <c r="D616" i="42"/>
  <c r="D617" i="42"/>
  <c r="D618" i="42"/>
  <c r="D619" i="42"/>
  <c r="D620" i="42"/>
  <c r="D621" i="42"/>
  <c r="D622" i="42"/>
  <c r="D623" i="42"/>
  <c r="D624" i="42"/>
  <c r="D625" i="42"/>
  <c r="D626" i="42"/>
  <c r="D627" i="42"/>
  <c r="D628" i="42"/>
  <c r="D629" i="42"/>
  <c r="D630" i="42"/>
  <c r="D631" i="42"/>
  <c r="D632" i="42"/>
  <c r="D633" i="42"/>
  <c r="D634" i="42"/>
  <c r="D635" i="42"/>
  <c r="D636" i="42"/>
  <c r="D637" i="42"/>
  <c r="D638" i="42"/>
  <c r="D639" i="42"/>
  <c r="D640" i="42"/>
  <c r="D641" i="42"/>
  <c r="D642" i="42"/>
  <c r="D643" i="42"/>
  <c r="D644" i="42"/>
  <c r="D645" i="42"/>
  <c r="D646" i="42"/>
  <c r="D647" i="42"/>
  <c r="D648" i="42"/>
  <c r="D649" i="42"/>
  <c r="D650" i="42"/>
  <c r="D651" i="42"/>
  <c r="D652" i="42"/>
  <c r="D653" i="42"/>
  <c r="D654" i="42"/>
  <c r="D655" i="42"/>
  <c r="D656" i="42"/>
  <c r="D657" i="42"/>
  <c r="D658" i="42"/>
  <c r="D659" i="42"/>
  <c r="D660" i="42"/>
  <c r="D661" i="42"/>
  <c r="D662" i="42"/>
  <c r="D663" i="42"/>
  <c r="D664" i="42"/>
  <c r="D665" i="42"/>
  <c r="D666" i="42"/>
  <c r="D667" i="42"/>
  <c r="D668" i="42"/>
  <c r="D669" i="42"/>
  <c r="D670" i="42"/>
  <c r="D671" i="42"/>
  <c r="D672" i="42"/>
  <c r="D673" i="42"/>
  <c r="D674" i="42"/>
  <c r="D675" i="42"/>
  <c r="D676" i="42"/>
  <c r="D677" i="42"/>
  <c r="D678" i="42"/>
  <c r="D679" i="42"/>
  <c r="D680" i="42"/>
  <c r="D681" i="42"/>
  <c r="D682" i="42"/>
  <c r="D683" i="42"/>
  <c r="D684" i="42"/>
  <c r="D685" i="42"/>
  <c r="D686" i="42"/>
  <c r="D687" i="42"/>
  <c r="D688" i="42"/>
  <c r="D689" i="42"/>
  <c r="D690" i="42"/>
  <c r="D691" i="42"/>
  <c r="D692" i="42"/>
  <c r="D693" i="42"/>
  <c r="D694" i="42"/>
  <c r="D695" i="42"/>
  <c r="D696" i="42"/>
  <c r="D697" i="42"/>
  <c r="D698" i="42"/>
  <c r="D699" i="42"/>
  <c r="D700" i="42"/>
  <c r="D701" i="42"/>
  <c r="D702" i="42"/>
  <c r="D703" i="42"/>
  <c r="D704" i="42"/>
  <c r="D705" i="42"/>
  <c r="D706" i="42"/>
  <c r="D707" i="42"/>
  <c r="D708" i="42"/>
  <c r="D709" i="42"/>
  <c r="D710" i="42"/>
  <c r="D711" i="42"/>
  <c r="D712" i="42"/>
  <c r="D713" i="42"/>
  <c r="D714" i="42"/>
  <c r="D715" i="42"/>
  <c r="D716" i="42"/>
  <c r="D717" i="42"/>
  <c r="D718" i="42"/>
  <c r="D719" i="42"/>
  <c r="D720" i="42"/>
  <c r="D721" i="42"/>
  <c r="D722" i="42"/>
  <c r="D723" i="42"/>
  <c r="D724" i="42"/>
  <c r="D725" i="42"/>
  <c r="D726" i="42"/>
  <c r="D727" i="42"/>
  <c r="D728" i="42"/>
  <c r="D729" i="42"/>
  <c r="D730" i="42"/>
  <c r="D731" i="42"/>
  <c r="D732" i="42"/>
  <c r="D733" i="42"/>
  <c r="D734" i="42"/>
  <c r="D735" i="42"/>
  <c r="D736" i="42"/>
  <c r="D737" i="42"/>
  <c r="D738" i="42"/>
  <c r="D739" i="42"/>
  <c r="D740" i="42"/>
  <c r="D741" i="42"/>
  <c r="D742" i="42"/>
  <c r="D743" i="42"/>
  <c r="D744" i="42"/>
  <c r="D745" i="42"/>
  <c r="D746" i="42"/>
  <c r="D747" i="42"/>
  <c r="D748" i="42"/>
  <c r="D749" i="42"/>
  <c r="D750" i="42"/>
  <c r="D751" i="42"/>
  <c r="D752" i="42"/>
  <c r="D753" i="42"/>
  <c r="D754" i="42"/>
  <c r="D755" i="42"/>
  <c r="D756" i="42"/>
  <c r="D757" i="42"/>
  <c r="D758" i="42"/>
  <c r="D759" i="42"/>
  <c r="D760" i="42"/>
  <c r="D761" i="42"/>
  <c r="D762" i="42"/>
  <c r="D763" i="42"/>
  <c r="D764" i="42"/>
  <c r="D765" i="42"/>
  <c r="D766" i="42"/>
  <c r="D767" i="42"/>
  <c r="D768" i="42"/>
  <c r="D769" i="42"/>
  <c r="D770" i="42"/>
  <c r="D771" i="42"/>
  <c r="D772" i="42"/>
  <c r="D773" i="42"/>
  <c r="D774" i="42"/>
  <c r="D775" i="42"/>
  <c r="D776" i="42"/>
  <c r="D777" i="42"/>
  <c r="D778" i="42"/>
  <c r="D779" i="42"/>
  <c r="D780" i="42"/>
  <c r="D781" i="42"/>
  <c r="D782" i="42"/>
  <c r="D783" i="42"/>
  <c r="D784" i="42"/>
  <c r="D785" i="42"/>
  <c r="D786" i="42"/>
  <c r="D787" i="42"/>
  <c r="D788" i="42"/>
  <c r="D789" i="42"/>
  <c r="D790" i="42"/>
  <c r="D791" i="42"/>
  <c r="D792" i="42"/>
  <c r="D793" i="42"/>
  <c r="D794" i="42"/>
  <c r="D795" i="42"/>
  <c r="D796" i="42"/>
  <c r="D797" i="42"/>
  <c r="D798" i="42"/>
  <c r="D799" i="42"/>
  <c r="D800" i="42"/>
  <c r="D801" i="42"/>
  <c r="D802" i="42"/>
  <c r="D803" i="42"/>
  <c r="D804" i="42"/>
  <c r="D805" i="42"/>
  <c r="D806" i="42"/>
  <c r="D807" i="42"/>
  <c r="D808" i="42"/>
  <c r="D809" i="42"/>
  <c r="D810" i="42"/>
  <c r="D811" i="42"/>
  <c r="D812" i="42"/>
  <c r="D813" i="42"/>
  <c r="D814" i="42"/>
  <c r="D815" i="42"/>
  <c r="D816" i="42"/>
  <c r="D817" i="42"/>
  <c r="D818" i="42"/>
  <c r="D819" i="42"/>
  <c r="D820" i="42"/>
  <c r="D821" i="42"/>
  <c r="D822" i="42"/>
  <c r="D823" i="42"/>
  <c r="D824" i="42"/>
  <c r="D825" i="42"/>
  <c r="D826" i="42"/>
  <c r="D827" i="42"/>
  <c r="D828" i="42"/>
  <c r="D829" i="42"/>
  <c r="D830" i="42"/>
  <c r="D831" i="42"/>
  <c r="D832" i="42"/>
  <c r="D833" i="42"/>
  <c r="D834" i="42"/>
  <c r="D835" i="42"/>
  <c r="D836" i="42"/>
  <c r="D837" i="42"/>
  <c r="D838" i="42"/>
  <c r="D839" i="42"/>
  <c r="D840" i="42"/>
  <c r="D841" i="42"/>
  <c r="D842" i="42"/>
  <c r="D843" i="42"/>
  <c r="D844" i="42"/>
  <c r="D845" i="42"/>
  <c r="D846" i="42"/>
  <c r="D847" i="42"/>
  <c r="D848" i="42"/>
  <c r="D849" i="42"/>
  <c r="D850" i="42"/>
  <c r="D851" i="42"/>
  <c r="D852" i="42"/>
  <c r="D853" i="42"/>
  <c r="D854" i="42"/>
  <c r="D855" i="42"/>
  <c r="D856" i="42"/>
  <c r="D857" i="42"/>
  <c r="D858" i="42"/>
  <c r="D859" i="42"/>
  <c r="D860" i="42"/>
  <c r="D861" i="42"/>
  <c r="D862" i="42"/>
  <c r="D863" i="42"/>
  <c r="D864" i="42"/>
  <c r="D865" i="42"/>
  <c r="D866" i="42"/>
  <c r="D867" i="42"/>
  <c r="D868" i="42"/>
  <c r="D869" i="42"/>
  <c r="D870" i="42"/>
  <c r="D871" i="42"/>
  <c r="D872" i="42"/>
  <c r="D873" i="42"/>
  <c r="D874" i="42"/>
  <c r="D875" i="42"/>
  <c r="D876" i="42"/>
  <c r="D877" i="42"/>
  <c r="D878" i="42"/>
  <c r="D879" i="42"/>
  <c r="D880" i="42"/>
  <c r="D881" i="42"/>
  <c r="D882" i="42"/>
  <c r="D883" i="42"/>
  <c r="D884" i="42"/>
  <c r="D885" i="42"/>
  <c r="D886" i="42"/>
  <c r="D887" i="42"/>
  <c r="D888" i="42"/>
  <c r="D889" i="42"/>
  <c r="D890" i="42"/>
  <c r="D891" i="42"/>
  <c r="D892" i="42"/>
  <c r="D893" i="42"/>
  <c r="D894" i="42"/>
  <c r="D895" i="42"/>
  <c r="D896" i="42"/>
  <c r="D897" i="42"/>
  <c r="D898" i="42"/>
  <c r="D899" i="42"/>
  <c r="D900" i="42"/>
  <c r="D901" i="42"/>
  <c r="D902" i="42"/>
  <c r="D903" i="42"/>
  <c r="D904" i="42"/>
  <c r="D905" i="42"/>
  <c r="D906" i="42"/>
  <c r="D907" i="42"/>
  <c r="D908" i="42"/>
  <c r="D909" i="42"/>
  <c r="D910" i="42"/>
  <c r="D911" i="42"/>
  <c r="D912" i="42"/>
  <c r="D913" i="42"/>
  <c r="D914" i="42"/>
  <c r="D915" i="42"/>
  <c r="D916" i="42"/>
  <c r="D917" i="42"/>
  <c r="D918" i="42"/>
  <c r="D919" i="42"/>
  <c r="D920" i="42"/>
  <c r="D921" i="42"/>
  <c r="D922" i="42"/>
  <c r="D923" i="42"/>
  <c r="D924" i="42"/>
  <c r="D925" i="42"/>
  <c r="D926" i="42"/>
  <c r="D927" i="42"/>
  <c r="D928" i="42"/>
  <c r="D929" i="42"/>
  <c r="D930" i="42"/>
  <c r="D931" i="42"/>
  <c r="D932" i="42"/>
  <c r="D933" i="42"/>
  <c r="D934" i="42"/>
  <c r="D935" i="42"/>
  <c r="D936" i="42"/>
  <c r="D937" i="42"/>
  <c r="D938" i="42"/>
  <c r="D939" i="42"/>
  <c r="D940" i="42"/>
  <c r="D941" i="42"/>
  <c r="D942" i="42"/>
  <c r="D943" i="42"/>
  <c r="D944" i="42"/>
  <c r="D945" i="42"/>
  <c r="D946" i="42"/>
  <c r="D947" i="42"/>
  <c r="D948" i="42"/>
  <c r="D949" i="42"/>
  <c r="D950" i="42"/>
  <c r="D951" i="42"/>
  <c r="D952" i="42"/>
  <c r="D953" i="42"/>
  <c r="D954" i="42"/>
  <c r="D955" i="42"/>
  <c r="D956" i="42"/>
  <c r="D957" i="42"/>
  <c r="D958" i="42"/>
  <c r="D959" i="42"/>
  <c r="D960" i="42"/>
  <c r="D961" i="42"/>
  <c r="D962" i="42"/>
  <c r="D963" i="42"/>
  <c r="D964" i="42"/>
  <c r="D965" i="42"/>
  <c r="D966" i="42"/>
  <c r="D967" i="42"/>
  <c r="D968" i="42"/>
  <c r="D969" i="42"/>
  <c r="D970" i="42"/>
  <c r="D971" i="42"/>
  <c r="D972" i="42"/>
  <c r="D973" i="42"/>
  <c r="D974" i="42"/>
  <c r="D975" i="42"/>
  <c r="D976" i="42"/>
  <c r="D977" i="42"/>
  <c r="D978" i="42"/>
  <c r="D979" i="42"/>
  <c r="D980" i="42"/>
  <c r="D981" i="42"/>
  <c r="D982" i="42"/>
  <c r="D983" i="42"/>
  <c r="D984" i="42"/>
  <c r="D985" i="42"/>
  <c r="D986" i="42"/>
  <c r="D987" i="42"/>
  <c r="D988" i="42"/>
  <c r="D989" i="42"/>
  <c r="D990" i="42"/>
  <c r="D991" i="42"/>
  <c r="D992" i="42"/>
  <c r="D993" i="42"/>
  <c r="D994" i="42"/>
  <c r="D995" i="42"/>
  <c r="D996" i="42"/>
  <c r="D997" i="42"/>
  <c r="D998" i="42"/>
  <c r="D999" i="42"/>
  <c r="D1000" i="42"/>
  <c r="D1001" i="42"/>
  <c r="D1002" i="42"/>
  <c r="D1003" i="42"/>
  <c r="D1004" i="42"/>
  <c r="D1005" i="42"/>
  <c r="D1006" i="42"/>
  <c r="D1007" i="42"/>
  <c r="D1008" i="42"/>
  <c r="D1009" i="42"/>
  <c r="D1010" i="42"/>
  <c r="D1011" i="42"/>
  <c r="D1012" i="42"/>
  <c r="D1013" i="42"/>
  <c r="D1014" i="42"/>
  <c r="D1015" i="42"/>
  <c r="D1016" i="42"/>
  <c r="D1017" i="42"/>
  <c r="D1018" i="42"/>
  <c r="D1019" i="42"/>
  <c r="D1020" i="42"/>
  <c r="D1021" i="42"/>
  <c r="D1022" i="42"/>
  <c r="D1023" i="42"/>
  <c r="D1024" i="42"/>
  <c r="D1025" i="42"/>
  <c r="D1026" i="42"/>
  <c r="D1027" i="42"/>
  <c r="D1028" i="42"/>
  <c r="D1029" i="42"/>
  <c r="D1030" i="42"/>
  <c r="D1031" i="42"/>
  <c r="D1032" i="42"/>
  <c r="D1033" i="42"/>
  <c r="D1034" i="42"/>
  <c r="D1035" i="42"/>
  <c r="D1036" i="42"/>
  <c r="D1037" i="42"/>
  <c r="D1038" i="42"/>
  <c r="D1039" i="42"/>
  <c r="D1040" i="42"/>
  <c r="D1041" i="42"/>
  <c r="D1042" i="42"/>
  <c r="D1043" i="42"/>
  <c r="D1044" i="42"/>
  <c r="D1045" i="42"/>
  <c r="D1046" i="42"/>
  <c r="D1047" i="42"/>
  <c r="D1048" i="42"/>
  <c r="D1049" i="42"/>
  <c r="D1050" i="42"/>
  <c r="D1051" i="42"/>
  <c r="D1052" i="42"/>
  <c r="D1053" i="42"/>
  <c r="D1054" i="42"/>
  <c r="D1055" i="42"/>
  <c r="D1056" i="42"/>
  <c r="D1057" i="42"/>
  <c r="D1058" i="42"/>
  <c r="D1059" i="42"/>
  <c r="D1060" i="42"/>
  <c r="D1061" i="42"/>
  <c r="D1062" i="42"/>
  <c r="D1063" i="42"/>
  <c r="D1064" i="42"/>
  <c r="D1065" i="42"/>
  <c r="D1066" i="42"/>
  <c r="D1067" i="42"/>
  <c r="D1068" i="42"/>
  <c r="D1069" i="42"/>
  <c r="D1070" i="42"/>
  <c r="D1071" i="42"/>
  <c r="D1072" i="42"/>
  <c r="D1073" i="42"/>
  <c r="D1074" i="42"/>
  <c r="D1075" i="42"/>
  <c r="D1076" i="42"/>
  <c r="D1077" i="42"/>
  <c r="D1078" i="42"/>
  <c r="D1079" i="42"/>
  <c r="D1080" i="42"/>
  <c r="D1081" i="42"/>
  <c r="D1082" i="42"/>
  <c r="D1083" i="42"/>
  <c r="D1084" i="42"/>
  <c r="D1085" i="42"/>
  <c r="D1086" i="42"/>
  <c r="D1087" i="42"/>
  <c r="D1088" i="42"/>
  <c r="D1089" i="42"/>
  <c r="D1090" i="42"/>
  <c r="D1091" i="42"/>
  <c r="D1092" i="42"/>
  <c r="D1093" i="42"/>
  <c r="D1094" i="42"/>
  <c r="D1095" i="42"/>
  <c r="D1096" i="42"/>
  <c r="D1097" i="42"/>
  <c r="D1098" i="42"/>
  <c r="D1099" i="42"/>
  <c r="D1100" i="42"/>
  <c r="D1101" i="42"/>
  <c r="D1102" i="42"/>
  <c r="D1103" i="42"/>
  <c r="D1104" i="42"/>
  <c r="D1105" i="42"/>
  <c r="D1106" i="42"/>
  <c r="D1107" i="42"/>
  <c r="D1108" i="42"/>
  <c r="D1109" i="42"/>
  <c r="D1110" i="42"/>
  <c r="D1111" i="42"/>
  <c r="D1112" i="42"/>
  <c r="D1113" i="42"/>
  <c r="D1114" i="42"/>
  <c r="D1115" i="42"/>
  <c r="D1116" i="42"/>
  <c r="D1117" i="42"/>
  <c r="D1118" i="42"/>
  <c r="D1119" i="42"/>
  <c r="D1120" i="42"/>
  <c r="D1121" i="42"/>
  <c r="D1122" i="42"/>
  <c r="D1123" i="42"/>
  <c r="D1124" i="42"/>
  <c r="D1125" i="42"/>
  <c r="D1126" i="42"/>
  <c r="D1127" i="42"/>
  <c r="D1128" i="42"/>
  <c r="D1129" i="42"/>
  <c r="D1130" i="42"/>
  <c r="D1131" i="42"/>
  <c r="D1132" i="42"/>
  <c r="D1133" i="42"/>
  <c r="D1134" i="42"/>
  <c r="D1135" i="42"/>
  <c r="D1136" i="42"/>
  <c r="D1137" i="42"/>
  <c r="D1138" i="42"/>
  <c r="D1139" i="42"/>
  <c r="D1140" i="42"/>
  <c r="D1141" i="42"/>
  <c r="D1142" i="42"/>
  <c r="D1143" i="42"/>
  <c r="D1144" i="42"/>
  <c r="D1145" i="42"/>
  <c r="D1146" i="42"/>
  <c r="D1147" i="42"/>
  <c r="D1148" i="42"/>
  <c r="D1149" i="42"/>
  <c r="D1150" i="42"/>
  <c r="D1151" i="42"/>
  <c r="D1152" i="42"/>
  <c r="D1153" i="42"/>
  <c r="D1154" i="42"/>
  <c r="D1155" i="42"/>
  <c r="D1156" i="42"/>
  <c r="D1157" i="42"/>
  <c r="D1158" i="42"/>
  <c r="D1159" i="42"/>
  <c r="D1160" i="42"/>
  <c r="D1161" i="42"/>
  <c r="D1162" i="42"/>
  <c r="D1163" i="42"/>
  <c r="D1164" i="42"/>
  <c r="D1165" i="42"/>
  <c r="D1166" i="42"/>
  <c r="D1167" i="42"/>
  <c r="D1168" i="42"/>
  <c r="D1169" i="42"/>
  <c r="D1170" i="42"/>
  <c r="D1171" i="42"/>
  <c r="D1172" i="42"/>
  <c r="D1173" i="42"/>
  <c r="D1174" i="42"/>
  <c r="D1175" i="42"/>
  <c r="D1176" i="42"/>
  <c r="D1177" i="42"/>
  <c r="D1178" i="42"/>
  <c r="D1179" i="42"/>
  <c r="D1180" i="42"/>
  <c r="D1181" i="42"/>
  <c r="D1182" i="42"/>
  <c r="D1183" i="42"/>
  <c r="D1184" i="42"/>
  <c r="D1185" i="42"/>
  <c r="D1186" i="42"/>
  <c r="D1187" i="42"/>
  <c r="D1188" i="42"/>
  <c r="D1189" i="42"/>
  <c r="D1190" i="42"/>
  <c r="D1191" i="42"/>
  <c r="D1192" i="42"/>
  <c r="D1193" i="42"/>
  <c r="D1194" i="42"/>
  <c r="D1195" i="42"/>
  <c r="D1196" i="42"/>
  <c r="D1197" i="42"/>
  <c r="D1198" i="42"/>
  <c r="D1199" i="42"/>
  <c r="D1200" i="42"/>
  <c r="D1201" i="42"/>
  <c r="D1202" i="42"/>
  <c r="D1203" i="42"/>
  <c r="D1204" i="42"/>
  <c r="D1205" i="42"/>
  <c r="D1206" i="42"/>
  <c r="D1207" i="42"/>
  <c r="D1208" i="42"/>
  <c r="D1209" i="42"/>
  <c r="D1210" i="42"/>
  <c r="D1211" i="42"/>
  <c r="D1212" i="42"/>
  <c r="D1213" i="42"/>
  <c r="D1214" i="42"/>
  <c r="D1215" i="42"/>
  <c r="D1216" i="42"/>
  <c r="D1217" i="42"/>
  <c r="D1218" i="42"/>
  <c r="D1219" i="42"/>
  <c r="D1220" i="42"/>
  <c r="D1221" i="42"/>
  <c r="D1222" i="42"/>
  <c r="D1223" i="42"/>
  <c r="D1224" i="42"/>
  <c r="D1225" i="42"/>
  <c r="D1226" i="42"/>
  <c r="D1227" i="42"/>
  <c r="D1228" i="42"/>
  <c r="D1229" i="42"/>
  <c r="D1230" i="42"/>
  <c r="D1231" i="42"/>
  <c r="D1232" i="42"/>
  <c r="D1233" i="42"/>
  <c r="D1234" i="42"/>
  <c r="D1235" i="42"/>
  <c r="D1236" i="42"/>
  <c r="D1237" i="42"/>
  <c r="D1238" i="42"/>
  <c r="D1239" i="42"/>
  <c r="D1240" i="42"/>
  <c r="D1241" i="42"/>
  <c r="D1242" i="42"/>
  <c r="D1243" i="42"/>
  <c r="D1244" i="42"/>
  <c r="D1245" i="42"/>
  <c r="D1246" i="42"/>
  <c r="D1247" i="42"/>
  <c r="D1248" i="42"/>
  <c r="D1249" i="42"/>
  <c r="D1250" i="42"/>
  <c r="D1251" i="42"/>
  <c r="D1252" i="42"/>
  <c r="D1253" i="42"/>
  <c r="D1254" i="42"/>
  <c r="D1255" i="42"/>
  <c r="D1256" i="42"/>
  <c r="D1257" i="42"/>
  <c r="D1258" i="42"/>
  <c r="D1259" i="42"/>
  <c r="D1260" i="42"/>
  <c r="D1261" i="42"/>
  <c r="D1262" i="42"/>
  <c r="D1263" i="42"/>
  <c r="D1264" i="42"/>
  <c r="D1265" i="42"/>
  <c r="D1266" i="42"/>
  <c r="D1267" i="42"/>
  <c r="D1268" i="42"/>
  <c r="D1269" i="42"/>
  <c r="D1270" i="42"/>
  <c r="D1271" i="42"/>
  <c r="D1272" i="42"/>
  <c r="D1273" i="42"/>
  <c r="D1274" i="42"/>
  <c r="D1275" i="42"/>
  <c r="D1276" i="42"/>
  <c r="D1277" i="42"/>
  <c r="D1278" i="42"/>
  <c r="D1279" i="42"/>
  <c r="D1280" i="42"/>
  <c r="D1281" i="42"/>
  <c r="D1282" i="42"/>
  <c r="D1283" i="42"/>
  <c r="D1284" i="42"/>
  <c r="D1285" i="42"/>
  <c r="D1286" i="42"/>
  <c r="D1287" i="42"/>
  <c r="D1288" i="42"/>
  <c r="D1289" i="42"/>
  <c r="D1290" i="42"/>
  <c r="D1291" i="42"/>
  <c r="D1292" i="42"/>
  <c r="D1293" i="42"/>
  <c r="D1294" i="42"/>
  <c r="D1295" i="42"/>
  <c r="D1296" i="42"/>
  <c r="D1297" i="42"/>
  <c r="D1298" i="42"/>
  <c r="D1299" i="42"/>
  <c r="D1300" i="42"/>
  <c r="D1301" i="42"/>
  <c r="D1302" i="42"/>
  <c r="D1303" i="42"/>
  <c r="D1304" i="42"/>
  <c r="D1305" i="42"/>
  <c r="D1306" i="42"/>
  <c r="D1307" i="42"/>
  <c r="D1308" i="42"/>
  <c r="D1309" i="42"/>
  <c r="D1310" i="42"/>
  <c r="D1311" i="42"/>
  <c r="D1312" i="42"/>
  <c r="D1313" i="42"/>
  <c r="D1314" i="42"/>
  <c r="D1315" i="42"/>
  <c r="D1316" i="42"/>
  <c r="D1317" i="42"/>
  <c r="D1318" i="42"/>
  <c r="D1319" i="42"/>
  <c r="D1320" i="42"/>
  <c r="D1321" i="42"/>
  <c r="D1322" i="42"/>
  <c r="D1323" i="42"/>
  <c r="D1324" i="42"/>
  <c r="D1325" i="42"/>
  <c r="D1326" i="42"/>
  <c r="D1327" i="42"/>
  <c r="D1328" i="42"/>
  <c r="D1329" i="42"/>
  <c r="D1330" i="42"/>
  <c r="D1331" i="42"/>
  <c r="D1332" i="42"/>
  <c r="D1333" i="42"/>
  <c r="D1334" i="42"/>
  <c r="D1335" i="42"/>
  <c r="D1336" i="42"/>
  <c r="D1337" i="42"/>
  <c r="D1338" i="42"/>
  <c r="D1339" i="42"/>
  <c r="D1340" i="42"/>
  <c r="D1341" i="42"/>
  <c r="D1342" i="42"/>
  <c r="D1343" i="42"/>
  <c r="D1344" i="42"/>
  <c r="D1345" i="42"/>
  <c r="D1346" i="42"/>
  <c r="D1347" i="42"/>
  <c r="D1348" i="42"/>
  <c r="D1349" i="42"/>
  <c r="D1350" i="42"/>
  <c r="D1351" i="42"/>
  <c r="D1352" i="42"/>
  <c r="D1353" i="42"/>
  <c r="D1354" i="42"/>
  <c r="D1355" i="42"/>
  <c r="D1356" i="42"/>
  <c r="D1357" i="42"/>
  <c r="D1358" i="42"/>
  <c r="D1359" i="42"/>
  <c r="D1360" i="42"/>
  <c r="D1361" i="42"/>
  <c r="D1362" i="42"/>
  <c r="D1363" i="42"/>
  <c r="D1364" i="42"/>
  <c r="D1365" i="42"/>
  <c r="D1366" i="42"/>
  <c r="D1367" i="42"/>
  <c r="D1368" i="42"/>
  <c r="D1369" i="42"/>
  <c r="D1370" i="42"/>
  <c r="D1371" i="42"/>
  <c r="D1372" i="42"/>
  <c r="D1373" i="42"/>
  <c r="D1374" i="42"/>
  <c r="D1375" i="42"/>
  <c r="D1376" i="42"/>
  <c r="D1377" i="42"/>
  <c r="D1378" i="42"/>
  <c r="D1379" i="42"/>
  <c r="D1380" i="42"/>
  <c r="D1381" i="42"/>
  <c r="D1382" i="42"/>
  <c r="D1383" i="42"/>
  <c r="D1384" i="42"/>
  <c r="D1385" i="42"/>
  <c r="D1386" i="42"/>
  <c r="D1387" i="42"/>
  <c r="D1388" i="42"/>
  <c r="D1389" i="42"/>
  <c r="D1390" i="42"/>
  <c r="D1391" i="42"/>
  <c r="D1392" i="42"/>
  <c r="D1393" i="42"/>
  <c r="D1394" i="42"/>
  <c r="D1395" i="42"/>
  <c r="D1396" i="42"/>
  <c r="D1397" i="42"/>
  <c r="D1398" i="42"/>
  <c r="D1399" i="42"/>
  <c r="D1400" i="42"/>
  <c r="D1401" i="42"/>
  <c r="D1402" i="42"/>
  <c r="D1403" i="42"/>
  <c r="D1404" i="42"/>
  <c r="D1405" i="42"/>
  <c r="D1406" i="42"/>
  <c r="D1407" i="42"/>
  <c r="D1408" i="42"/>
  <c r="D1409" i="42"/>
  <c r="D1410" i="42"/>
  <c r="D1411" i="42"/>
  <c r="D1412" i="42"/>
  <c r="D1413" i="42"/>
  <c r="D1414" i="42"/>
  <c r="D1415" i="42"/>
  <c r="D1416" i="42"/>
  <c r="D1417" i="42"/>
  <c r="D1418" i="42"/>
  <c r="D1419" i="42"/>
  <c r="D1420" i="42"/>
  <c r="D1421" i="42"/>
  <c r="D1422" i="42"/>
  <c r="D1423" i="42"/>
  <c r="D1424" i="42"/>
  <c r="D1425" i="42"/>
  <c r="D1426" i="42"/>
  <c r="D1427" i="42"/>
  <c r="D1428" i="42"/>
  <c r="D1429" i="42"/>
  <c r="D1430" i="42"/>
  <c r="D1431" i="42"/>
  <c r="D1432" i="42"/>
  <c r="D1433" i="42"/>
  <c r="D1434" i="42"/>
  <c r="D1435" i="42"/>
  <c r="D1436" i="42"/>
  <c r="D1437" i="42"/>
  <c r="D1438" i="42"/>
  <c r="D1439" i="42"/>
  <c r="D1440" i="42"/>
  <c r="D1441" i="42"/>
  <c r="D1442" i="42"/>
  <c r="D1443" i="42"/>
  <c r="D1444" i="42"/>
  <c r="D1445" i="42"/>
  <c r="D1446" i="42"/>
  <c r="D1447" i="42"/>
  <c r="D1448" i="42"/>
  <c r="D1449" i="42"/>
  <c r="D1450" i="42"/>
  <c r="D1451" i="42"/>
  <c r="D1452" i="42"/>
  <c r="D1453" i="42"/>
  <c r="D1454" i="42"/>
  <c r="D1455" i="42"/>
  <c r="D1456" i="42"/>
  <c r="D1457" i="42"/>
  <c r="D1458" i="42"/>
  <c r="D1459" i="42"/>
  <c r="D1460" i="42"/>
  <c r="D1461" i="42"/>
  <c r="D1462" i="42"/>
  <c r="D1463" i="42"/>
  <c r="D1464" i="42"/>
  <c r="D1465" i="42"/>
  <c r="D1466" i="42"/>
  <c r="D1467" i="42"/>
  <c r="D1468" i="42"/>
  <c r="D1469" i="42"/>
  <c r="D1470" i="42"/>
  <c r="D1471" i="42"/>
  <c r="D1472" i="42"/>
  <c r="D1473" i="42"/>
  <c r="D1474" i="42"/>
  <c r="D1475" i="42"/>
  <c r="D1476" i="42"/>
  <c r="D1477" i="42"/>
  <c r="D1478" i="42"/>
  <c r="D1479" i="42"/>
  <c r="D1480" i="42"/>
  <c r="D1481" i="42"/>
  <c r="D1482" i="42"/>
  <c r="D1483" i="42"/>
  <c r="D1484" i="42"/>
  <c r="D1485" i="42"/>
  <c r="D1486" i="42"/>
  <c r="D1487" i="42"/>
  <c r="D1488" i="42"/>
  <c r="D1489" i="42"/>
  <c r="D1490" i="42"/>
  <c r="D1491" i="42"/>
  <c r="D1492" i="42"/>
  <c r="D1493" i="42"/>
  <c r="D1494" i="42"/>
  <c r="D1495" i="42"/>
  <c r="D1496" i="42"/>
  <c r="D1497" i="42"/>
  <c r="D1498" i="42"/>
  <c r="D1499" i="42"/>
  <c r="D1500" i="42"/>
  <c r="D1501" i="42"/>
  <c r="D1502" i="42"/>
  <c r="D1503" i="42"/>
  <c r="D1504" i="42"/>
  <c r="D1505" i="42"/>
  <c r="D1506" i="42"/>
  <c r="D1507" i="42"/>
  <c r="D1508" i="42"/>
  <c r="D1509" i="42"/>
  <c r="D1510" i="42"/>
  <c r="D1511" i="42"/>
  <c r="D1512" i="42"/>
  <c r="D1513" i="42"/>
  <c r="D1514" i="42"/>
  <c r="D1515" i="42"/>
  <c r="D1516" i="42"/>
  <c r="D1517" i="42"/>
  <c r="D1518" i="42"/>
  <c r="D1519" i="42"/>
  <c r="D1520" i="42"/>
  <c r="D1521" i="42"/>
  <c r="D1522" i="42"/>
  <c r="D1523" i="42"/>
  <c r="D1524" i="42"/>
  <c r="D1525" i="42"/>
  <c r="D1526" i="42"/>
  <c r="D1527" i="42"/>
  <c r="D1528" i="42"/>
  <c r="D1529" i="42"/>
  <c r="D1530" i="42"/>
  <c r="D1531" i="42"/>
  <c r="D1532" i="42"/>
  <c r="D1533" i="42"/>
  <c r="D1534" i="42"/>
  <c r="D1535" i="42"/>
  <c r="D1536" i="42"/>
  <c r="D1537" i="42"/>
  <c r="D1538" i="42"/>
  <c r="D1539" i="42"/>
  <c r="D1540" i="42"/>
  <c r="D1541" i="42"/>
  <c r="D1542" i="42"/>
  <c r="D1543" i="42"/>
  <c r="D1544" i="42"/>
  <c r="D1545" i="42"/>
  <c r="D1546" i="42"/>
  <c r="D1547" i="42"/>
  <c r="D1548" i="42"/>
  <c r="D1549" i="42"/>
  <c r="D1550" i="42"/>
  <c r="D1551" i="42"/>
  <c r="D1552" i="42"/>
  <c r="D1553" i="42"/>
  <c r="D1554" i="42"/>
  <c r="D1555" i="42"/>
  <c r="D1556" i="42"/>
  <c r="D1557" i="42"/>
  <c r="D1558" i="42"/>
  <c r="D1559" i="42"/>
  <c r="D1560" i="42"/>
  <c r="D1561" i="42"/>
  <c r="D1562" i="42"/>
  <c r="D1563" i="42"/>
  <c r="D1564" i="42"/>
  <c r="D1565" i="42"/>
  <c r="D1566" i="42"/>
  <c r="D1567" i="42"/>
  <c r="D1568" i="42"/>
  <c r="D1569" i="42"/>
  <c r="D1570" i="42"/>
  <c r="D1571" i="42"/>
  <c r="D1572" i="42"/>
  <c r="D1573" i="42"/>
  <c r="D1574" i="42"/>
  <c r="D1575" i="42"/>
  <c r="D1576" i="42"/>
  <c r="D1577" i="42"/>
  <c r="D1578" i="42"/>
  <c r="D1579" i="42"/>
  <c r="D1580" i="42"/>
  <c r="D1581" i="42"/>
  <c r="D1582" i="42"/>
  <c r="D1583" i="42"/>
  <c r="D1584" i="42"/>
  <c r="D1585" i="42"/>
  <c r="D1586" i="42"/>
  <c r="D1587" i="42"/>
  <c r="D1588" i="42"/>
  <c r="D1589" i="42"/>
  <c r="D1590" i="42"/>
  <c r="D1591" i="42"/>
  <c r="D1592" i="42"/>
  <c r="D1593" i="42"/>
  <c r="D1594" i="42"/>
  <c r="D1595" i="42"/>
  <c r="D1596" i="42"/>
  <c r="D1597" i="42"/>
  <c r="D1598" i="42"/>
  <c r="D1599" i="42"/>
  <c r="D1600" i="42"/>
  <c r="D1601" i="42"/>
  <c r="D1602" i="42"/>
  <c r="D1603" i="42"/>
  <c r="D1604" i="42"/>
  <c r="D1605" i="42"/>
  <c r="D1606" i="42"/>
  <c r="D1607" i="42"/>
  <c r="D1608" i="42"/>
  <c r="D1609" i="42"/>
  <c r="D1610" i="42"/>
  <c r="D1611" i="42"/>
  <c r="D1612" i="42"/>
  <c r="D1613" i="42"/>
  <c r="D1614" i="42"/>
  <c r="D1615" i="42"/>
  <c r="D1616" i="42"/>
  <c r="D1617" i="42"/>
  <c r="D1618" i="42"/>
  <c r="D1619" i="42"/>
  <c r="D1620" i="42"/>
  <c r="D1621" i="42"/>
  <c r="D1622" i="42"/>
  <c r="D1623" i="42"/>
  <c r="D1624" i="42"/>
  <c r="D1625" i="42"/>
  <c r="D1626" i="42"/>
  <c r="D1627" i="42"/>
  <c r="D1628" i="42"/>
  <c r="D1629" i="42"/>
  <c r="D1630" i="42"/>
  <c r="D1631" i="42"/>
  <c r="D1632" i="42"/>
  <c r="D1633" i="42"/>
  <c r="D1634" i="42"/>
  <c r="D1635" i="42"/>
  <c r="D1636" i="42"/>
  <c r="D1637" i="42"/>
  <c r="D1638" i="42"/>
  <c r="D1639" i="42"/>
  <c r="D1640" i="42"/>
  <c r="D1641" i="42"/>
  <c r="D1642" i="42"/>
  <c r="D1643" i="42"/>
  <c r="D1644" i="42"/>
  <c r="D1645" i="42"/>
  <c r="D1646" i="42"/>
  <c r="D1647" i="42"/>
  <c r="D1648" i="42"/>
  <c r="D1649" i="42"/>
  <c r="D1650" i="42"/>
  <c r="D1651" i="42"/>
  <c r="D1652" i="42"/>
  <c r="D1653" i="42"/>
  <c r="D1654" i="42"/>
  <c r="D1655" i="42"/>
  <c r="D1656" i="42"/>
  <c r="D1657" i="42"/>
  <c r="D1658" i="42"/>
  <c r="D1659" i="42"/>
  <c r="D1660" i="42"/>
  <c r="D1661" i="42"/>
  <c r="D1662" i="42"/>
  <c r="D1663" i="42"/>
  <c r="D1664" i="42"/>
  <c r="D1665" i="42"/>
  <c r="D1666" i="42"/>
  <c r="D1667" i="42"/>
  <c r="D1668" i="42"/>
  <c r="D1669" i="42"/>
  <c r="D1670" i="42"/>
  <c r="D1671" i="42"/>
  <c r="D1672" i="42"/>
  <c r="D1673" i="42"/>
  <c r="D1674" i="42"/>
  <c r="D1675" i="42"/>
  <c r="D1676" i="42"/>
  <c r="D1677" i="42"/>
  <c r="D1678" i="42"/>
  <c r="D1679" i="42"/>
  <c r="D1680" i="42"/>
  <c r="D1681" i="42"/>
  <c r="D1682" i="42"/>
  <c r="D1683" i="42"/>
  <c r="D1684" i="42"/>
  <c r="D1685" i="42"/>
  <c r="D1686" i="42"/>
  <c r="D1687" i="42"/>
  <c r="D1688" i="42"/>
  <c r="D1689" i="42"/>
  <c r="D1690" i="42"/>
  <c r="D1691" i="42"/>
  <c r="D1692" i="42"/>
  <c r="D1693" i="42"/>
  <c r="D1694" i="42"/>
  <c r="D1695" i="42"/>
  <c r="D1696" i="42"/>
  <c r="D1697" i="42"/>
  <c r="D1698" i="42"/>
  <c r="D1699" i="42"/>
  <c r="D1700" i="42"/>
  <c r="D1701" i="42"/>
  <c r="D1702" i="42"/>
  <c r="D1703" i="42"/>
  <c r="D1704" i="42"/>
  <c r="D1705" i="42"/>
  <c r="D1706" i="42"/>
  <c r="D1707" i="42"/>
  <c r="D1708" i="42"/>
  <c r="D1709" i="42"/>
  <c r="D1710" i="42"/>
  <c r="D1711" i="42"/>
  <c r="D1712" i="42"/>
  <c r="D1713" i="42"/>
  <c r="D1714" i="42"/>
  <c r="D1715" i="42"/>
  <c r="D1716" i="42"/>
  <c r="D1717" i="42"/>
  <c r="D1718" i="42"/>
  <c r="D1719" i="42"/>
  <c r="D1720" i="42"/>
  <c r="D1721" i="42"/>
  <c r="D1722" i="42"/>
  <c r="D1723" i="42"/>
  <c r="D1724" i="42"/>
  <c r="D1725" i="42"/>
  <c r="D1726" i="42"/>
  <c r="D1727" i="42"/>
  <c r="D1728" i="42"/>
  <c r="D1729" i="42"/>
  <c r="D1730" i="42"/>
  <c r="D1731" i="42"/>
  <c r="D1732" i="42"/>
  <c r="D1733" i="42"/>
  <c r="D1734" i="42"/>
  <c r="D1735" i="42"/>
  <c r="D1736" i="42"/>
  <c r="D1737" i="42"/>
  <c r="D1738" i="42"/>
  <c r="D1739" i="42"/>
  <c r="D1740" i="42"/>
  <c r="D1741" i="42"/>
  <c r="D1742" i="42"/>
  <c r="D1743" i="42"/>
  <c r="D1744" i="42"/>
  <c r="D1745" i="42"/>
  <c r="D1746" i="42"/>
  <c r="D1747" i="42"/>
  <c r="D1748" i="42"/>
  <c r="D1749" i="42"/>
  <c r="D1750" i="42"/>
  <c r="D1751" i="42"/>
  <c r="D1752" i="42"/>
  <c r="D1753" i="42"/>
  <c r="D1754" i="42"/>
  <c r="D1755" i="42"/>
  <c r="D1756" i="42"/>
  <c r="D1757" i="42"/>
  <c r="D1758" i="42"/>
  <c r="D1759" i="42"/>
  <c r="D1760" i="42"/>
  <c r="D1761" i="42"/>
  <c r="D1762" i="42"/>
  <c r="D1763" i="42"/>
  <c r="D1764" i="42"/>
  <c r="D1765" i="42"/>
  <c r="D1766" i="42"/>
  <c r="D1767" i="42"/>
  <c r="D1768" i="42"/>
  <c r="D1769" i="42"/>
  <c r="D1770" i="42"/>
  <c r="D1771" i="42"/>
  <c r="D1772" i="42"/>
  <c r="D1773" i="42"/>
  <c r="D1774" i="42"/>
  <c r="D1775" i="42"/>
  <c r="D1776" i="42"/>
  <c r="D1777" i="42"/>
  <c r="D1778" i="42"/>
  <c r="D1779" i="42"/>
  <c r="D1780" i="42"/>
  <c r="D1781" i="42"/>
  <c r="D1782" i="42"/>
  <c r="D1783" i="42"/>
  <c r="D1784" i="42"/>
  <c r="D1785" i="42"/>
  <c r="D1786" i="42"/>
  <c r="D1787" i="42"/>
  <c r="D1788" i="42"/>
  <c r="D1789" i="42"/>
  <c r="D1790" i="42"/>
  <c r="D1791" i="42"/>
  <c r="D1792" i="42"/>
  <c r="D1793" i="42"/>
  <c r="D1794" i="42"/>
  <c r="D1795" i="42"/>
  <c r="D1796" i="42"/>
  <c r="D1797" i="42"/>
  <c r="D1798" i="42"/>
  <c r="D1799" i="42"/>
  <c r="D1800" i="42"/>
  <c r="D1801" i="42"/>
  <c r="D1802" i="42"/>
  <c r="D1803" i="42"/>
  <c r="D1804" i="42"/>
  <c r="D1805" i="42"/>
  <c r="D1806" i="42"/>
  <c r="D1807" i="42"/>
  <c r="D1808" i="42"/>
  <c r="D1809" i="42"/>
  <c r="D1810" i="42"/>
  <c r="D1811" i="42"/>
  <c r="D1812" i="42"/>
  <c r="D1813" i="42"/>
  <c r="D1814" i="42"/>
  <c r="D1815" i="42"/>
  <c r="D1816" i="42"/>
  <c r="D1817" i="42"/>
  <c r="D1818" i="42"/>
  <c r="D1819" i="42"/>
  <c r="D1820" i="42"/>
  <c r="D1821" i="42"/>
  <c r="D1822" i="42"/>
  <c r="D1823" i="42"/>
  <c r="D1824" i="42"/>
  <c r="D1825" i="42"/>
  <c r="D1826" i="42"/>
  <c r="D1827" i="42"/>
  <c r="D1828" i="42"/>
  <c r="D1829" i="42"/>
  <c r="D1830" i="42"/>
  <c r="D1831" i="42"/>
  <c r="D1832" i="42"/>
  <c r="D1833" i="42"/>
  <c r="D1834" i="42"/>
  <c r="D1835" i="42"/>
  <c r="D1836" i="42"/>
  <c r="D1837" i="42"/>
  <c r="D1838" i="42"/>
  <c r="D1839" i="42"/>
  <c r="D1840" i="42"/>
  <c r="D1841" i="42"/>
  <c r="D1842" i="42"/>
  <c r="D1843" i="42"/>
  <c r="D1844" i="42"/>
  <c r="D1845" i="42"/>
  <c r="D1846" i="42"/>
  <c r="D1847" i="42"/>
  <c r="D1848" i="42"/>
  <c r="D1849" i="42"/>
  <c r="D1850" i="42"/>
  <c r="D1851" i="42"/>
  <c r="D1852" i="42"/>
  <c r="D1853" i="42"/>
  <c r="D1854" i="42"/>
  <c r="D1855" i="42"/>
  <c r="D1856" i="42"/>
  <c r="D1857" i="42"/>
  <c r="D1858" i="42"/>
  <c r="D1859" i="42"/>
  <c r="D1860" i="42"/>
  <c r="D1861" i="42"/>
  <c r="D1862" i="42"/>
  <c r="D1863" i="42"/>
  <c r="D1864" i="42"/>
  <c r="D1865" i="42"/>
  <c r="D1866" i="42"/>
  <c r="D1867" i="42"/>
  <c r="D1868" i="42"/>
  <c r="D1869" i="42"/>
  <c r="D1870" i="42"/>
  <c r="D1871" i="42"/>
  <c r="D1872" i="42"/>
  <c r="D1873" i="42"/>
  <c r="D1874" i="42"/>
  <c r="D1875" i="42"/>
  <c r="D1876" i="42"/>
  <c r="D1877" i="42"/>
  <c r="D1878" i="42"/>
  <c r="D1879" i="42"/>
  <c r="D1880" i="42"/>
  <c r="D1881" i="42"/>
  <c r="D1882" i="42"/>
  <c r="D1883" i="42"/>
  <c r="D1884" i="42"/>
  <c r="D1885" i="42"/>
  <c r="D1886" i="42"/>
  <c r="D1887" i="42"/>
  <c r="D1888" i="42"/>
  <c r="D1889" i="42"/>
  <c r="D1890" i="42"/>
  <c r="D1891" i="42"/>
  <c r="D1892" i="42"/>
  <c r="D1893" i="42"/>
  <c r="D1894" i="42"/>
  <c r="D1895" i="42"/>
  <c r="D1896" i="42"/>
  <c r="D1897" i="42"/>
  <c r="D1898" i="42"/>
  <c r="D1899" i="42"/>
  <c r="D1900" i="42"/>
  <c r="D1901" i="42"/>
  <c r="D1902" i="42"/>
  <c r="D1903" i="42"/>
  <c r="D1904" i="42"/>
  <c r="D1905" i="42"/>
  <c r="D1906" i="42"/>
  <c r="D1907" i="42"/>
  <c r="D1908" i="42"/>
  <c r="D1909" i="42"/>
  <c r="D1910" i="42"/>
  <c r="D1911" i="42"/>
  <c r="D1912" i="42"/>
  <c r="D1913" i="42"/>
  <c r="D1914" i="42"/>
  <c r="D1915" i="42"/>
  <c r="D1916" i="42"/>
  <c r="D1917" i="42"/>
  <c r="D1918" i="42"/>
  <c r="D1919" i="42"/>
  <c r="D1920" i="42"/>
  <c r="D1921" i="42"/>
  <c r="D1922" i="42"/>
  <c r="D1923" i="42"/>
  <c r="D1924" i="42"/>
  <c r="D1925" i="42"/>
  <c r="D1926" i="42"/>
  <c r="D1927" i="42"/>
  <c r="D1928" i="42"/>
  <c r="D1929" i="42"/>
  <c r="D1930" i="42"/>
  <c r="D1931" i="42"/>
  <c r="D1932" i="42"/>
  <c r="D1933" i="42"/>
  <c r="D1934" i="42"/>
  <c r="D1935" i="42"/>
  <c r="D1936" i="42"/>
  <c r="D1937" i="42"/>
  <c r="D1938" i="42"/>
  <c r="D1939" i="42"/>
  <c r="D1940" i="42"/>
  <c r="D1941" i="42"/>
  <c r="D1942" i="42"/>
  <c r="D1943" i="42"/>
  <c r="D1944" i="42"/>
  <c r="D1945" i="42"/>
  <c r="D1946" i="42"/>
  <c r="D1947" i="42"/>
  <c r="D1948" i="42"/>
  <c r="D1949" i="42"/>
  <c r="D1950" i="42"/>
  <c r="D1951" i="42"/>
  <c r="D1952" i="42"/>
  <c r="D1953" i="42"/>
  <c r="D1954" i="42"/>
  <c r="D1955" i="42"/>
  <c r="D1956" i="42"/>
  <c r="D1957" i="42"/>
  <c r="D1958" i="42"/>
  <c r="D1959" i="42"/>
  <c r="D1960" i="42"/>
  <c r="D1961" i="42"/>
  <c r="D1962" i="42"/>
  <c r="D1963" i="42"/>
  <c r="D1964" i="42"/>
  <c r="D1965" i="42"/>
  <c r="D1966" i="42"/>
  <c r="D1967" i="42"/>
  <c r="D1968" i="42"/>
  <c r="D1969" i="42"/>
  <c r="D1970" i="42"/>
  <c r="D1971" i="42"/>
  <c r="D1972" i="42"/>
  <c r="D1973" i="42"/>
  <c r="D1974" i="42"/>
  <c r="D1975" i="42"/>
  <c r="D1976" i="42"/>
  <c r="D1977" i="42"/>
  <c r="D1978" i="42"/>
  <c r="D1979" i="42"/>
  <c r="D1980" i="42"/>
  <c r="D1981" i="42"/>
  <c r="D1982" i="42"/>
  <c r="D1983" i="42"/>
  <c r="D1984" i="42"/>
  <c r="D1985" i="42"/>
  <c r="D1986" i="42"/>
  <c r="D1987" i="42"/>
  <c r="D1988" i="42"/>
  <c r="D1989" i="42"/>
  <c r="D1990" i="42"/>
  <c r="D1991" i="42"/>
  <c r="D1992" i="42"/>
  <c r="D1993" i="42"/>
  <c r="D1994" i="42"/>
  <c r="D1995" i="42"/>
  <c r="D1996" i="42"/>
  <c r="D1997" i="42"/>
  <c r="D1998" i="42"/>
  <c r="D1999" i="42"/>
  <c r="D2000" i="42"/>
  <c r="D2001" i="42"/>
  <c r="D2002" i="42"/>
  <c r="D2003" i="42"/>
  <c r="D2004" i="42"/>
  <c r="D2005" i="42"/>
  <c r="D2006" i="42"/>
  <c r="D2007" i="42"/>
  <c r="D2008" i="42"/>
  <c r="D2009" i="42"/>
  <c r="D2010" i="42"/>
  <c r="D2011" i="42"/>
  <c r="D2012" i="42"/>
  <c r="D2013" i="42"/>
  <c r="D2014" i="42"/>
  <c r="D2015" i="42"/>
  <c r="D2016" i="42"/>
  <c r="D2017" i="42"/>
  <c r="D2018" i="42"/>
  <c r="D2019" i="42"/>
  <c r="D2020" i="42"/>
  <c r="D2021" i="42"/>
  <c r="D2022" i="42"/>
  <c r="D2023" i="42"/>
  <c r="D2024" i="42"/>
  <c r="D2025" i="42"/>
  <c r="D2026" i="42"/>
  <c r="D2027" i="42"/>
  <c r="D2028" i="42"/>
  <c r="D2029" i="42"/>
  <c r="D2030" i="42"/>
  <c r="D2031" i="42"/>
  <c r="D2032" i="42"/>
  <c r="D2033" i="42"/>
  <c r="D2034" i="42"/>
  <c r="D2035" i="42"/>
  <c r="D2036" i="42"/>
  <c r="D2037" i="42"/>
  <c r="D2038" i="42"/>
  <c r="D2039" i="42"/>
  <c r="D2040" i="42"/>
  <c r="D2041" i="42"/>
  <c r="D2042" i="42"/>
  <c r="D2043" i="42"/>
  <c r="D2044" i="42"/>
  <c r="D2045" i="42"/>
  <c r="D2046" i="42"/>
  <c r="D2047" i="42"/>
  <c r="D2048" i="42"/>
  <c r="D2049" i="42"/>
  <c r="D2050" i="42"/>
  <c r="D2051" i="42"/>
  <c r="D2052" i="42"/>
  <c r="D2053" i="42"/>
  <c r="D2054" i="42"/>
  <c r="D2055" i="42"/>
  <c r="D2056" i="42"/>
  <c r="D2057" i="42"/>
  <c r="D2058" i="42"/>
  <c r="D2059" i="42"/>
  <c r="D2060" i="42"/>
  <c r="D2061" i="42"/>
  <c r="D2062" i="42"/>
  <c r="D2063" i="42"/>
  <c r="D2064" i="42"/>
  <c r="D2065" i="42"/>
  <c r="D2066" i="42"/>
  <c r="D2067" i="42"/>
  <c r="D2068" i="42"/>
  <c r="D2069" i="42"/>
  <c r="D2070" i="42"/>
  <c r="D2071" i="42"/>
  <c r="D2072" i="42"/>
  <c r="D2073" i="42"/>
  <c r="D2074" i="42"/>
  <c r="D2075" i="42"/>
  <c r="D2076" i="42"/>
  <c r="D2077" i="42"/>
  <c r="D2078" i="42"/>
  <c r="D2079" i="42"/>
  <c r="D2080" i="42"/>
  <c r="D2081" i="42"/>
  <c r="D2082" i="42"/>
  <c r="D2083" i="42"/>
  <c r="D2084" i="42"/>
  <c r="D2085" i="42"/>
  <c r="D2086" i="42"/>
  <c r="D2087" i="42"/>
  <c r="D2088" i="42"/>
  <c r="D2089" i="42"/>
  <c r="D2090" i="42"/>
  <c r="D2091" i="42"/>
  <c r="D2092" i="42"/>
  <c r="D2093" i="42"/>
  <c r="D2094" i="42"/>
  <c r="D2095" i="42"/>
  <c r="D2096" i="42"/>
  <c r="D2097" i="42"/>
  <c r="D2098" i="42"/>
  <c r="D2099" i="42"/>
  <c r="D2100" i="42"/>
  <c r="D2101" i="42"/>
  <c r="D2102" i="42"/>
  <c r="D2103" i="42"/>
  <c r="D2104" i="42"/>
  <c r="D2105" i="42"/>
  <c r="D2106" i="42"/>
  <c r="D2107" i="42"/>
  <c r="D2108" i="42"/>
  <c r="D2109" i="42"/>
  <c r="D2110" i="42"/>
  <c r="D2111" i="42"/>
  <c r="D2112" i="42"/>
  <c r="D2113" i="42"/>
  <c r="D2114" i="42"/>
  <c r="D2115" i="42"/>
  <c r="D2116" i="42"/>
  <c r="D2117" i="42"/>
  <c r="D2118" i="42"/>
  <c r="D2119" i="42"/>
  <c r="D2120" i="42"/>
  <c r="D2121" i="42"/>
  <c r="D2122" i="42"/>
  <c r="D2123" i="42"/>
  <c r="D2124" i="42"/>
  <c r="D2125" i="42"/>
  <c r="D2126" i="42"/>
  <c r="D2127" i="42"/>
  <c r="D2128" i="42"/>
  <c r="D2129" i="42"/>
  <c r="D2130" i="42"/>
  <c r="D2131" i="42"/>
  <c r="D2132" i="42"/>
  <c r="D2133" i="42"/>
  <c r="D2134" i="42"/>
  <c r="D2135" i="42"/>
  <c r="D2136" i="42"/>
  <c r="D2137" i="42"/>
  <c r="D2138" i="42"/>
  <c r="D2139" i="42"/>
  <c r="D2140" i="42"/>
  <c r="D2141" i="42"/>
  <c r="D2142" i="42"/>
  <c r="D2143" i="42"/>
  <c r="D2144" i="42"/>
  <c r="D2145" i="42"/>
  <c r="D2146" i="42"/>
  <c r="D2147" i="42"/>
  <c r="D2148" i="42"/>
  <c r="D2149" i="42"/>
  <c r="D2150" i="42"/>
  <c r="D2151" i="42"/>
  <c r="D2152" i="42"/>
  <c r="D2153" i="42"/>
  <c r="D2154" i="42"/>
  <c r="D2155" i="42"/>
  <c r="D2156" i="42"/>
  <c r="D2157" i="42"/>
  <c r="D2158" i="42"/>
  <c r="D2159" i="42"/>
  <c r="D2160" i="42"/>
  <c r="D2161" i="42"/>
  <c r="D2162" i="42"/>
  <c r="D2163" i="42"/>
  <c r="D2164" i="42"/>
  <c r="D2165" i="42"/>
  <c r="D2166" i="42"/>
  <c r="D2167" i="42"/>
  <c r="D2168" i="42"/>
  <c r="D2169" i="42"/>
  <c r="D2170" i="42"/>
  <c r="D2171" i="42"/>
  <c r="D2172" i="42"/>
  <c r="D2173" i="42"/>
  <c r="D2174" i="42"/>
  <c r="D2175" i="42"/>
  <c r="D2176" i="42"/>
  <c r="D2177" i="42"/>
  <c r="D2178" i="42"/>
  <c r="D2179" i="42"/>
  <c r="D2180" i="42"/>
  <c r="D2181" i="42"/>
  <c r="D2182" i="42"/>
  <c r="D2183" i="42"/>
  <c r="D2184" i="42"/>
  <c r="D2185" i="42"/>
  <c r="D2186" i="42"/>
  <c r="D2187" i="42"/>
  <c r="D2188" i="42"/>
  <c r="D2189" i="42"/>
  <c r="D2190" i="42"/>
  <c r="D2191" i="42"/>
  <c r="D2192" i="42"/>
  <c r="D2193" i="42"/>
  <c r="D2194" i="42"/>
  <c r="D2195" i="42"/>
  <c r="D2196" i="42"/>
  <c r="D2197" i="42"/>
  <c r="D2198" i="42"/>
  <c r="D2199" i="42"/>
  <c r="D2200" i="42"/>
  <c r="D2201" i="42"/>
  <c r="D2202" i="42"/>
  <c r="D2203" i="42"/>
  <c r="D2204" i="42"/>
  <c r="D2205" i="42"/>
  <c r="D2206" i="42"/>
  <c r="D2207" i="42"/>
  <c r="D2208" i="42"/>
  <c r="D2209" i="42"/>
  <c r="D2210" i="42"/>
  <c r="D2211" i="42"/>
  <c r="D2212" i="42"/>
  <c r="D2213" i="42"/>
  <c r="D2214" i="42"/>
  <c r="D2215" i="42"/>
  <c r="D2216" i="42"/>
  <c r="D2217" i="42"/>
  <c r="D2218" i="42"/>
  <c r="D2219" i="42"/>
  <c r="D2220" i="42"/>
  <c r="D2221" i="42"/>
  <c r="D2222" i="42"/>
  <c r="D2223" i="42"/>
  <c r="D2224" i="42"/>
  <c r="D2225" i="42"/>
  <c r="D2226" i="42"/>
  <c r="D2227" i="42"/>
  <c r="D2228" i="42"/>
  <c r="D2229" i="42"/>
  <c r="D2230" i="42"/>
  <c r="D2231" i="42"/>
  <c r="D2232" i="42"/>
  <c r="D2233" i="42"/>
  <c r="D2234" i="42"/>
  <c r="D2235" i="42"/>
  <c r="D2236" i="42"/>
  <c r="D2237" i="42"/>
  <c r="D2238" i="42"/>
  <c r="D2239" i="42"/>
  <c r="D2240" i="42"/>
  <c r="D2241" i="42"/>
  <c r="D2242" i="42"/>
  <c r="D2243" i="42"/>
  <c r="D2244" i="42"/>
  <c r="D2245" i="42"/>
  <c r="D2246" i="42"/>
  <c r="D2247" i="42"/>
  <c r="D2248" i="42"/>
  <c r="D2249" i="42"/>
  <c r="D2250" i="42"/>
  <c r="D2251" i="42"/>
  <c r="D2252" i="42"/>
  <c r="D2253" i="42"/>
  <c r="D2254" i="42"/>
  <c r="D2255" i="42"/>
  <c r="D2256" i="42"/>
  <c r="D2257" i="42"/>
  <c r="D2258" i="42"/>
  <c r="D2259" i="42"/>
  <c r="D2260" i="42"/>
  <c r="D2261" i="42"/>
  <c r="D2262" i="42"/>
  <c r="D2263" i="42"/>
  <c r="D2264" i="42"/>
  <c r="D2265" i="42"/>
  <c r="D2266" i="42"/>
  <c r="D2267" i="42"/>
  <c r="D2268" i="42"/>
  <c r="D2269" i="42"/>
  <c r="D2270" i="42"/>
  <c r="D2271" i="42"/>
  <c r="D2272" i="42"/>
  <c r="D2273" i="42"/>
  <c r="D2274" i="42"/>
  <c r="D2275" i="42"/>
  <c r="D2276" i="42"/>
  <c r="D2277" i="42"/>
  <c r="D2278" i="42"/>
  <c r="D2279" i="42"/>
  <c r="D2280" i="42"/>
  <c r="D2281" i="42"/>
  <c r="D2282" i="42"/>
  <c r="D2283" i="42"/>
  <c r="D2284" i="42"/>
  <c r="D2285" i="42"/>
  <c r="D2286" i="42"/>
  <c r="D2287" i="42"/>
  <c r="D2288" i="42"/>
  <c r="D2289" i="42"/>
  <c r="D2290" i="42"/>
  <c r="D2291" i="42"/>
  <c r="D2292" i="42"/>
  <c r="D2293" i="42"/>
  <c r="D2294" i="42"/>
  <c r="D2295" i="42"/>
  <c r="D2296" i="42"/>
  <c r="D2297" i="42"/>
  <c r="D2298" i="42"/>
  <c r="D2299" i="42"/>
  <c r="D2300" i="42"/>
  <c r="D2301" i="42"/>
  <c r="D2302" i="42"/>
  <c r="D2303" i="42"/>
  <c r="D2304" i="42"/>
  <c r="D2305" i="42"/>
  <c r="D2306" i="42"/>
  <c r="D2307" i="42"/>
  <c r="D2308" i="42"/>
  <c r="D2309" i="42"/>
  <c r="D2310" i="42"/>
  <c r="D2311" i="42"/>
  <c r="D2312" i="42"/>
  <c r="D2313" i="42"/>
  <c r="D2314" i="42"/>
  <c r="D2315" i="42"/>
  <c r="D2316" i="42"/>
  <c r="D2317" i="42"/>
  <c r="D2318" i="42"/>
  <c r="D2319" i="42"/>
  <c r="D2320" i="42"/>
  <c r="D2321" i="42"/>
  <c r="D2322" i="42"/>
  <c r="D2323" i="42"/>
  <c r="D2324" i="42"/>
  <c r="D2325" i="42"/>
  <c r="D2326" i="42"/>
  <c r="D2327" i="42"/>
  <c r="D2328" i="42"/>
  <c r="D2329" i="42"/>
  <c r="D2330" i="42"/>
  <c r="D2331" i="42"/>
  <c r="D2332" i="42"/>
  <c r="D2333" i="42"/>
  <c r="D2334" i="42"/>
  <c r="D2335" i="42"/>
  <c r="D2336" i="42"/>
  <c r="D2337" i="42"/>
  <c r="D2338" i="42"/>
  <c r="D2339" i="42"/>
  <c r="D2340" i="42"/>
  <c r="D2341" i="42"/>
  <c r="D2342" i="42"/>
  <c r="D2343" i="42"/>
  <c r="D2344" i="42"/>
  <c r="D2345" i="42"/>
  <c r="D2346" i="42"/>
  <c r="D2347" i="42"/>
  <c r="D2348" i="42"/>
  <c r="D2349" i="42"/>
  <c r="D2350" i="42"/>
  <c r="D2351" i="42"/>
  <c r="D2352" i="42"/>
  <c r="D2353" i="42"/>
  <c r="D2354" i="42"/>
  <c r="D2355" i="42"/>
  <c r="D2356" i="42"/>
  <c r="D2357" i="42"/>
  <c r="D2358" i="42"/>
  <c r="D2359" i="42"/>
  <c r="D2360" i="42"/>
  <c r="D2361" i="42"/>
  <c r="D2362" i="42"/>
  <c r="D2363" i="42"/>
  <c r="D2364" i="42"/>
  <c r="D2365" i="42"/>
  <c r="D2366" i="42"/>
  <c r="D2367" i="42"/>
  <c r="D2368" i="42"/>
  <c r="D2369" i="42"/>
  <c r="D2370" i="42"/>
  <c r="D2371" i="42"/>
  <c r="D2372" i="42"/>
  <c r="D2373" i="42"/>
  <c r="D2374" i="42"/>
  <c r="D2375" i="42"/>
  <c r="D2376" i="42"/>
  <c r="D2377" i="42"/>
  <c r="D2378" i="42"/>
  <c r="D2379" i="42"/>
  <c r="D2380" i="42"/>
  <c r="D2381" i="42"/>
  <c r="D2382" i="42"/>
  <c r="D2383" i="42"/>
  <c r="D2384" i="42"/>
  <c r="D2385" i="42"/>
  <c r="D2386" i="42"/>
  <c r="D2387" i="42"/>
  <c r="D2388" i="42"/>
  <c r="D2389" i="42"/>
  <c r="D2390" i="42"/>
  <c r="D2391" i="42"/>
  <c r="D2392" i="42"/>
  <c r="D2393" i="42"/>
  <c r="D2394" i="42"/>
  <c r="D2395" i="42"/>
  <c r="D2396" i="42"/>
  <c r="D2397" i="42"/>
  <c r="D2398" i="42"/>
  <c r="D2399" i="42"/>
  <c r="D2400" i="42"/>
  <c r="D2401" i="42"/>
  <c r="D2402" i="42"/>
  <c r="D2403" i="42"/>
  <c r="D2404" i="42"/>
  <c r="D2405" i="42"/>
  <c r="D2406" i="42"/>
  <c r="D2407" i="42"/>
  <c r="D2408" i="42"/>
  <c r="D2409" i="42"/>
  <c r="D2410" i="42"/>
  <c r="D2411" i="42"/>
  <c r="D2412" i="42"/>
  <c r="D2413" i="42"/>
  <c r="D2414" i="42"/>
  <c r="D2415" i="42"/>
  <c r="D2416" i="42"/>
  <c r="D2417" i="42"/>
  <c r="D2418" i="42"/>
  <c r="D2419" i="42"/>
  <c r="D2420" i="42"/>
  <c r="D2421" i="42"/>
  <c r="D2422" i="42"/>
  <c r="D2423" i="42"/>
  <c r="D2424" i="42"/>
  <c r="D2425" i="42"/>
  <c r="D2426" i="42"/>
  <c r="D2427" i="42"/>
  <c r="D2428" i="42"/>
  <c r="D2429" i="42"/>
  <c r="D2430" i="42"/>
  <c r="D2431" i="42"/>
  <c r="D2432" i="42"/>
  <c r="D2433" i="42"/>
  <c r="D2434" i="42"/>
  <c r="D2435" i="42"/>
  <c r="D2436" i="42"/>
  <c r="D2437" i="42"/>
  <c r="D2438" i="42"/>
  <c r="D2439" i="42"/>
  <c r="D2440" i="42"/>
  <c r="D2441" i="42"/>
  <c r="D2442" i="42"/>
  <c r="D2443" i="42"/>
  <c r="D2444" i="42"/>
  <c r="D2445" i="42"/>
  <c r="D2446" i="42"/>
  <c r="D2447" i="42"/>
  <c r="D2448" i="42"/>
  <c r="D2449" i="42"/>
  <c r="D2450" i="42"/>
  <c r="D2451" i="42"/>
  <c r="D2452" i="42"/>
  <c r="D2453" i="42"/>
  <c r="D2454" i="42"/>
  <c r="D2455" i="42"/>
  <c r="D2456" i="42"/>
  <c r="D2457" i="42"/>
  <c r="D2458" i="42"/>
  <c r="D2459" i="42"/>
  <c r="D2460" i="42"/>
  <c r="D2461" i="42"/>
  <c r="D2462" i="42"/>
  <c r="D2463" i="42"/>
  <c r="D2464" i="42"/>
  <c r="D2465" i="42"/>
  <c r="D2466" i="42"/>
  <c r="D2467" i="42"/>
  <c r="D2468" i="42"/>
  <c r="D2469" i="42"/>
  <c r="D2470" i="42"/>
  <c r="D2471" i="42"/>
  <c r="D2472" i="42"/>
  <c r="D2473" i="42"/>
  <c r="D2474" i="42"/>
  <c r="D2475" i="42"/>
  <c r="D2476" i="42"/>
  <c r="D2477" i="42"/>
  <c r="D2478" i="42"/>
  <c r="D2479" i="42"/>
  <c r="D2480" i="42"/>
  <c r="D2481" i="42"/>
  <c r="D2482" i="42"/>
  <c r="D2483" i="42"/>
  <c r="D2484" i="42"/>
  <c r="D2485" i="42"/>
  <c r="D2486" i="42"/>
  <c r="D2487" i="42"/>
  <c r="D2488" i="42"/>
  <c r="D2489" i="42"/>
  <c r="D2490" i="42"/>
  <c r="D2491" i="42"/>
  <c r="D2492" i="42"/>
  <c r="D2493" i="42"/>
  <c r="D2494" i="42"/>
  <c r="D2495" i="42"/>
  <c r="D2496" i="42"/>
  <c r="D2497" i="42"/>
  <c r="D2498" i="42"/>
  <c r="D2499" i="42"/>
  <c r="D2500" i="42"/>
  <c r="D2501" i="42"/>
  <c r="D2502" i="42"/>
  <c r="D2503" i="42"/>
  <c r="D2504" i="42"/>
  <c r="D2505" i="42"/>
  <c r="D2506" i="42"/>
  <c r="D2507" i="42"/>
  <c r="D2508" i="42"/>
  <c r="D2509" i="42"/>
  <c r="D2510" i="42"/>
  <c r="D2511" i="42"/>
  <c r="D2512" i="42"/>
  <c r="D2513" i="42"/>
  <c r="D2514" i="42"/>
  <c r="D2515" i="42"/>
  <c r="D2516" i="42"/>
  <c r="D2517" i="42"/>
  <c r="D2518" i="42"/>
  <c r="D2519" i="42"/>
  <c r="D2520" i="42"/>
  <c r="D2521" i="42"/>
  <c r="D2522" i="42"/>
  <c r="D2523" i="42"/>
  <c r="D2524" i="42"/>
  <c r="D2525" i="42"/>
  <c r="D2526" i="42"/>
  <c r="D2527" i="42"/>
  <c r="D2528" i="42"/>
  <c r="D2529" i="42"/>
  <c r="D2530" i="42"/>
  <c r="D2531" i="42"/>
  <c r="D2532" i="42"/>
  <c r="D2533" i="42"/>
  <c r="D2534" i="42"/>
  <c r="D2535" i="42"/>
  <c r="D2536" i="42"/>
  <c r="D2537" i="42"/>
  <c r="D2538" i="42"/>
  <c r="D2539" i="42"/>
  <c r="D2540" i="42"/>
  <c r="D2541" i="42"/>
  <c r="D2542" i="42"/>
  <c r="D2543" i="42"/>
  <c r="D2544" i="42"/>
  <c r="D2545" i="42"/>
  <c r="D2546" i="42"/>
  <c r="D2547" i="42"/>
  <c r="D2548" i="42"/>
  <c r="D2549" i="42"/>
  <c r="D2550" i="42"/>
  <c r="D2551" i="42"/>
  <c r="D2552" i="42"/>
  <c r="D2553" i="42"/>
  <c r="D2554" i="42"/>
  <c r="D2555" i="42"/>
  <c r="D2556" i="42"/>
  <c r="D2557" i="42"/>
  <c r="D2558" i="42"/>
  <c r="D2559" i="42"/>
  <c r="D2560" i="42"/>
  <c r="D2561" i="42"/>
  <c r="D2562" i="42"/>
  <c r="D2563" i="42"/>
  <c r="D2564" i="42"/>
  <c r="D2565" i="42"/>
  <c r="D2566" i="42"/>
  <c r="D2567" i="42"/>
  <c r="D2568" i="42"/>
  <c r="D2569" i="42"/>
  <c r="D2570" i="42"/>
  <c r="D2571" i="42"/>
  <c r="D2572" i="42"/>
  <c r="D2573" i="42"/>
  <c r="D2574" i="42"/>
  <c r="D2575" i="42"/>
  <c r="D2576" i="42"/>
  <c r="D2577" i="42"/>
  <c r="D2578" i="42"/>
  <c r="D2579" i="42"/>
  <c r="D2580" i="42"/>
  <c r="D2581" i="42"/>
  <c r="D2582" i="42"/>
  <c r="D2583" i="42"/>
  <c r="D2584" i="42"/>
  <c r="D2585" i="42"/>
  <c r="D2586" i="42"/>
  <c r="D2587" i="42"/>
  <c r="D2588" i="42"/>
  <c r="D2589" i="42"/>
  <c r="D2590" i="42"/>
  <c r="D2591" i="42"/>
  <c r="D2592" i="42"/>
  <c r="D2593" i="42"/>
  <c r="D2594" i="42"/>
  <c r="D2595" i="42"/>
  <c r="D2596" i="42"/>
  <c r="D2597" i="42"/>
  <c r="D2598" i="42"/>
  <c r="D2599" i="42"/>
  <c r="D2600" i="42"/>
  <c r="D2601" i="42"/>
  <c r="D2602" i="42"/>
  <c r="D2603" i="42"/>
  <c r="D2604" i="42"/>
  <c r="D2605" i="42"/>
  <c r="D2606" i="42"/>
  <c r="D2607" i="42"/>
  <c r="D2608" i="42"/>
  <c r="D2609" i="42"/>
  <c r="D2610" i="42"/>
  <c r="D2611" i="42"/>
  <c r="D2612" i="42"/>
  <c r="D2613" i="42"/>
  <c r="D2614" i="42"/>
  <c r="D2615" i="42"/>
  <c r="D2616" i="42"/>
  <c r="D2617" i="42"/>
  <c r="D2618" i="42"/>
  <c r="D2619" i="42"/>
  <c r="D2620" i="42"/>
  <c r="D2621" i="42"/>
  <c r="D2622" i="42"/>
  <c r="D2623" i="42"/>
  <c r="D2624" i="42"/>
  <c r="D2625" i="42"/>
  <c r="D2626" i="42"/>
  <c r="D2627" i="42"/>
  <c r="D2628" i="42"/>
  <c r="D2629" i="42"/>
  <c r="D2630" i="42"/>
  <c r="D2631" i="42"/>
  <c r="D2632" i="42"/>
  <c r="D2633" i="42"/>
  <c r="D2634" i="42"/>
  <c r="D2635" i="42"/>
  <c r="D2636" i="42"/>
  <c r="D2637" i="42"/>
  <c r="D2638" i="42"/>
  <c r="D2639" i="42"/>
  <c r="D2640" i="42"/>
  <c r="D2641" i="42"/>
  <c r="D2642" i="42"/>
  <c r="D2643" i="42"/>
  <c r="D2644" i="42"/>
  <c r="D2645" i="42"/>
  <c r="D2646" i="42"/>
  <c r="D2647" i="42"/>
  <c r="D2648" i="42"/>
  <c r="D2649" i="42"/>
  <c r="D2650" i="42"/>
  <c r="D2651" i="42"/>
  <c r="D2652" i="42"/>
  <c r="D2653" i="42"/>
  <c r="D2654" i="42"/>
  <c r="D2655" i="42"/>
  <c r="D2656" i="42"/>
  <c r="D2657" i="42"/>
  <c r="D2658" i="42"/>
  <c r="D2659" i="42"/>
  <c r="D2660" i="42"/>
  <c r="D2661" i="42"/>
  <c r="D2662" i="42"/>
  <c r="D2663" i="42"/>
  <c r="D2664" i="42"/>
  <c r="D2665" i="42"/>
  <c r="D2666" i="42"/>
  <c r="D2667" i="42"/>
  <c r="D2668" i="42"/>
  <c r="D2669" i="42"/>
  <c r="D2670" i="42"/>
  <c r="D2671" i="42"/>
  <c r="D2672" i="42"/>
  <c r="D2673" i="42"/>
  <c r="D2674" i="42"/>
  <c r="D2675" i="42"/>
  <c r="D2676" i="42"/>
  <c r="D2677" i="42"/>
  <c r="D2678" i="42"/>
  <c r="D2679" i="42"/>
  <c r="D2680" i="42"/>
  <c r="D2681" i="42"/>
  <c r="D2682" i="42"/>
  <c r="D2683" i="42"/>
  <c r="D2684" i="42"/>
  <c r="D2685" i="42"/>
  <c r="D2686" i="42"/>
  <c r="D2687" i="42"/>
  <c r="D2688" i="42"/>
  <c r="D2689" i="42"/>
  <c r="D2690" i="42"/>
  <c r="D2691" i="42"/>
  <c r="D2692" i="42"/>
  <c r="D2693" i="42"/>
  <c r="D2694" i="42"/>
  <c r="D2695" i="42"/>
  <c r="D2696" i="42"/>
  <c r="D2697" i="42"/>
  <c r="D2698" i="42"/>
  <c r="D2699" i="42"/>
  <c r="D2700" i="42"/>
  <c r="D2701" i="42"/>
  <c r="D2702" i="42"/>
  <c r="D2703" i="42"/>
  <c r="D2704" i="42"/>
  <c r="D2705" i="42"/>
  <c r="D2706" i="42"/>
  <c r="D2707" i="42"/>
  <c r="D2708" i="42"/>
  <c r="D2709" i="42"/>
  <c r="D2710" i="42"/>
  <c r="D2711" i="42"/>
  <c r="D2712" i="42"/>
  <c r="D2713" i="42"/>
  <c r="D2714" i="42"/>
  <c r="D2715" i="42"/>
  <c r="D2716" i="42"/>
  <c r="D2717" i="42"/>
  <c r="D2718" i="42"/>
  <c r="D2719" i="42"/>
  <c r="D2720" i="42"/>
  <c r="D2721" i="42"/>
  <c r="D2722" i="42"/>
  <c r="D2723" i="42"/>
  <c r="D2724" i="42"/>
  <c r="D2725" i="42"/>
  <c r="D2726" i="42"/>
  <c r="D2727" i="42"/>
  <c r="D2728" i="42"/>
  <c r="D2729" i="42"/>
  <c r="D2730" i="42"/>
  <c r="D2731" i="42"/>
  <c r="D2732" i="42"/>
  <c r="D2733" i="42"/>
  <c r="D2734" i="42"/>
  <c r="D2735" i="42"/>
  <c r="D2736" i="42"/>
  <c r="D2737" i="42"/>
  <c r="D2738" i="42"/>
  <c r="D2739" i="42"/>
  <c r="D2740" i="42"/>
  <c r="D2741" i="42"/>
  <c r="D2742" i="42"/>
  <c r="D2743" i="42"/>
  <c r="D2744" i="42"/>
  <c r="D2745" i="42"/>
  <c r="D2746" i="42"/>
  <c r="D2747" i="42"/>
  <c r="D2748" i="42"/>
  <c r="D2749" i="42"/>
  <c r="D2750" i="42"/>
  <c r="D2751" i="42"/>
  <c r="D2752" i="42"/>
  <c r="D2753" i="42"/>
  <c r="D2754" i="42"/>
  <c r="D2755" i="42"/>
  <c r="D2756" i="42"/>
  <c r="D2757" i="42"/>
  <c r="D2758" i="42"/>
  <c r="D2759" i="42"/>
  <c r="D2760" i="42"/>
  <c r="D2761" i="42"/>
  <c r="D2762" i="42"/>
  <c r="D2763" i="42"/>
  <c r="D2764" i="42"/>
  <c r="D2765" i="42"/>
  <c r="D2766" i="42"/>
  <c r="D2767" i="42"/>
  <c r="D2768" i="42"/>
  <c r="D2769" i="42"/>
  <c r="D2770" i="42"/>
  <c r="D2771" i="42"/>
  <c r="D2772" i="42"/>
  <c r="D2773" i="42"/>
  <c r="D2774" i="42"/>
  <c r="D2775" i="42"/>
  <c r="D2776" i="42"/>
  <c r="D2777" i="42"/>
  <c r="D2778" i="42"/>
  <c r="D2779" i="42"/>
  <c r="D2780" i="42"/>
  <c r="D2781" i="42"/>
  <c r="D2782" i="42"/>
  <c r="D2783" i="42"/>
  <c r="D2784" i="42"/>
  <c r="D2785" i="42"/>
  <c r="D2786" i="42"/>
  <c r="D2787" i="42"/>
  <c r="D2788" i="42"/>
  <c r="D2789" i="42"/>
  <c r="D2790" i="42"/>
  <c r="D2791" i="42"/>
  <c r="D2792" i="42"/>
  <c r="D2793" i="42"/>
  <c r="D2794" i="42"/>
  <c r="D2795" i="42"/>
  <c r="D2796" i="42"/>
  <c r="D2797" i="42"/>
  <c r="D2798" i="42"/>
  <c r="D2799" i="42"/>
  <c r="D2800" i="42"/>
  <c r="D2801" i="42"/>
  <c r="D2802" i="42"/>
  <c r="D2803" i="42"/>
  <c r="D2804" i="42"/>
  <c r="D2805" i="42"/>
  <c r="D2806" i="42"/>
  <c r="D2807" i="42"/>
  <c r="D2808" i="42"/>
  <c r="D2809" i="42"/>
  <c r="D2810" i="42"/>
  <c r="D2811" i="42"/>
  <c r="D2812" i="42"/>
  <c r="D2813" i="42"/>
  <c r="D2814" i="42"/>
  <c r="D2815" i="42"/>
  <c r="D2816" i="42"/>
  <c r="D2817" i="42"/>
  <c r="D2818" i="42"/>
  <c r="D2819" i="42"/>
  <c r="D2820" i="42"/>
  <c r="D2821" i="42"/>
  <c r="D2822" i="42"/>
  <c r="D2823" i="42"/>
  <c r="D2824" i="42"/>
  <c r="D2825" i="42"/>
  <c r="D2826" i="42"/>
  <c r="D2827" i="42"/>
  <c r="D2828" i="42"/>
  <c r="D2829" i="42"/>
  <c r="D2830" i="42"/>
  <c r="D2831" i="42"/>
  <c r="D2832" i="42"/>
  <c r="D2833" i="42"/>
  <c r="D2834" i="42"/>
  <c r="D2835" i="42"/>
  <c r="D2836" i="42"/>
  <c r="D2837" i="42"/>
  <c r="D2838" i="42"/>
  <c r="D2839" i="42"/>
  <c r="D2840" i="42"/>
  <c r="D2841" i="42"/>
  <c r="D2842" i="42"/>
  <c r="D2843" i="42"/>
  <c r="D2844" i="42"/>
  <c r="D2845" i="42"/>
  <c r="D2846" i="42"/>
  <c r="D2847" i="42"/>
  <c r="D2848" i="42"/>
  <c r="D2849" i="42"/>
  <c r="D2850" i="42"/>
  <c r="D2851" i="42"/>
  <c r="D2852" i="42"/>
  <c r="D2853" i="42"/>
  <c r="D2854" i="42"/>
  <c r="D2855" i="42"/>
  <c r="D2856" i="42"/>
  <c r="D2857" i="42"/>
  <c r="D2858" i="42"/>
  <c r="D2859" i="42"/>
  <c r="D2860" i="42"/>
  <c r="D2861" i="42"/>
  <c r="D2862" i="42"/>
  <c r="D2863" i="42"/>
  <c r="D2864" i="42"/>
  <c r="D2865" i="42"/>
  <c r="D2866" i="42"/>
  <c r="D2867" i="42"/>
  <c r="D2868" i="42"/>
  <c r="D2869" i="42"/>
  <c r="D2870" i="42"/>
  <c r="D2871" i="42"/>
  <c r="D2872" i="42"/>
  <c r="D2873" i="42"/>
  <c r="D2874" i="42"/>
  <c r="D2875" i="42"/>
  <c r="D2876" i="42"/>
  <c r="D2877" i="42"/>
  <c r="D2878" i="42"/>
  <c r="D2879" i="42"/>
  <c r="D2880" i="42"/>
  <c r="D2881" i="42"/>
  <c r="D2882" i="42"/>
  <c r="D2883" i="42"/>
  <c r="D2884" i="42"/>
  <c r="D2885" i="42"/>
  <c r="D2886" i="42"/>
  <c r="D2887" i="42"/>
  <c r="D2888" i="42"/>
  <c r="D2889" i="42"/>
  <c r="D2890" i="42"/>
  <c r="D2891" i="42"/>
  <c r="D2892" i="42"/>
  <c r="D2893" i="42"/>
  <c r="D2894" i="42"/>
  <c r="D2895" i="42"/>
  <c r="D2896" i="42"/>
  <c r="D2897" i="42"/>
  <c r="D2898" i="42"/>
  <c r="D2899" i="42"/>
  <c r="D2900" i="42"/>
  <c r="D2901" i="42"/>
  <c r="D2902" i="42"/>
  <c r="D2903" i="42"/>
  <c r="D2904" i="42"/>
  <c r="D2905" i="42"/>
  <c r="D2906" i="42"/>
  <c r="D2907" i="42"/>
  <c r="D2908" i="42"/>
  <c r="D2909" i="42"/>
  <c r="D2910" i="42"/>
  <c r="D2911" i="42"/>
  <c r="D2912" i="42"/>
  <c r="D2913" i="42"/>
  <c r="D2914" i="42"/>
  <c r="D2915" i="42"/>
  <c r="D2916" i="42"/>
  <c r="D2917" i="42"/>
  <c r="D2918" i="42"/>
  <c r="D2919" i="42"/>
  <c r="D2920" i="42"/>
  <c r="D2921" i="42"/>
  <c r="D2922" i="42"/>
  <c r="D2923" i="42"/>
  <c r="D2924" i="42"/>
  <c r="D2925" i="42"/>
  <c r="D2926" i="42"/>
  <c r="D2927" i="42"/>
  <c r="D2928" i="42"/>
  <c r="D2929" i="42"/>
  <c r="D2930" i="42"/>
  <c r="D2931" i="42"/>
  <c r="D2932" i="42"/>
  <c r="D2933" i="42"/>
  <c r="D2934" i="42"/>
  <c r="D2935" i="42"/>
  <c r="D2936" i="42"/>
  <c r="D2937" i="42"/>
  <c r="D2938" i="42"/>
  <c r="D2939" i="42"/>
  <c r="D2940" i="42"/>
  <c r="D2941" i="42"/>
  <c r="D2942" i="42"/>
  <c r="D2943" i="42"/>
  <c r="D2944" i="42"/>
  <c r="D2945" i="42"/>
  <c r="D2946" i="42"/>
  <c r="D2947" i="42"/>
  <c r="D2948" i="42"/>
  <c r="D2949" i="42"/>
  <c r="D2950" i="42"/>
  <c r="D2951" i="42"/>
  <c r="D2952" i="42"/>
  <c r="D2953" i="42"/>
  <c r="D2954" i="42"/>
  <c r="D2955" i="42"/>
  <c r="D2956" i="42"/>
  <c r="D2957" i="42"/>
  <c r="D2958" i="42"/>
  <c r="D2959" i="42"/>
  <c r="D2960" i="42"/>
  <c r="D2961" i="42"/>
  <c r="D2962" i="42"/>
  <c r="D2963" i="42"/>
  <c r="D2964" i="42"/>
  <c r="D2965" i="42"/>
  <c r="D2966" i="42"/>
  <c r="D2967" i="42"/>
  <c r="D2968" i="42"/>
  <c r="D2969" i="42"/>
  <c r="D2970" i="42"/>
  <c r="D2971" i="42"/>
  <c r="D2972" i="42"/>
  <c r="D2973" i="42"/>
  <c r="D2974" i="42"/>
  <c r="D2975" i="42"/>
  <c r="D2976" i="42"/>
  <c r="D2977" i="42"/>
  <c r="D2978" i="42"/>
  <c r="D2979" i="42"/>
  <c r="D2980" i="42"/>
  <c r="D2981" i="42"/>
  <c r="D2982" i="42"/>
  <c r="D2983" i="42"/>
  <c r="D2984" i="42"/>
  <c r="D2985" i="42"/>
  <c r="D2986" i="42"/>
  <c r="D2987" i="42"/>
  <c r="D2988" i="42"/>
  <c r="D2989" i="42"/>
  <c r="D2990" i="42"/>
  <c r="D2991" i="42"/>
  <c r="D2992" i="42"/>
  <c r="D2993" i="42"/>
  <c r="D2994" i="42"/>
  <c r="D2995" i="42"/>
  <c r="D2996" i="42"/>
  <c r="D2997" i="42"/>
  <c r="D2998" i="42"/>
  <c r="D2999" i="42"/>
  <c r="D3000" i="42"/>
  <c r="D3001" i="42"/>
  <c r="D3002" i="42"/>
  <c r="D3003" i="42"/>
  <c r="D3004" i="42"/>
  <c r="D3005" i="42"/>
  <c r="D3006" i="42"/>
  <c r="D3007" i="42"/>
  <c r="D3008" i="42"/>
  <c r="D3009" i="42"/>
  <c r="D3010" i="42"/>
  <c r="D3011" i="42"/>
  <c r="D3012" i="42"/>
  <c r="D3013" i="42"/>
  <c r="D3014" i="42"/>
  <c r="D3015" i="42"/>
  <c r="D3016" i="42"/>
  <c r="D3017" i="42"/>
  <c r="D3018" i="42"/>
  <c r="D3019" i="42"/>
  <c r="D3020" i="42"/>
  <c r="D3021" i="42"/>
  <c r="D3022" i="42"/>
  <c r="D3023" i="42"/>
  <c r="D3024" i="42"/>
  <c r="D3025" i="42"/>
  <c r="D3026" i="42"/>
  <c r="D3027" i="42"/>
  <c r="D3028" i="42"/>
  <c r="D3029" i="42"/>
  <c r="D3030" i="42"/>
  <c r="D3031" i="42"/>
  <c r="D3032" i="42"/>
  <c r="D3033" i="42"/>
  <c r="D3034" i="42"/>
  <c r="D3035" i="42"/>
  <c r="D3036" i="42"/>
  <c r="D3037" i="42"/>
  <c r="D3038" i="42"/>
  <c r="D3039" i="42"/>
  <c r="D3040" i="42"/>
  <c r="D3041" i="42"/>
  <c r="D3042" i="42"/>
  <c r="D3043" i="42"/>
  <c r="D3044" i="42"/>
  <c r="D3045" i="42"/>
  <c r="D3046" i="42"/>
  <c r="D3047" i="42"/>
  <c r="D3048" i="42"/>
  <c r="D3049" i="42"/>
  <c r="D3050" i="42"/>
  <c r="D3051" i="42"/>
  <c r="D3052" i="42"/>
  <c r="D3053" i="42"/>
  <c r="D3054" i="42"/>
  <c r="D3055" i="42"/>
  <c r="D3056" i="42"/>
  <c r="D3057" i="42"/>
  <c r="D3058" i="42"/>
  <c r="D3059" i="42"/>
  <c r="D3060" i="42"/>
  <c r="D3061" i="42"/>
  <c r="D3062" i="42"/>
  <c r="D3063" i="42"/>
  <c r="D3064" i="42"/>
  <c r="D3065" i="42"/>
  <c r="D3066" i="42"/>
  <c r="D3067" i="42"/>
  <c r="D3068" i="42"/>
  <c r="D3069" i="42"/>
  <c r="D3070" i="42"/>
  <c r="D3071" i="42"/>
  <c r="D3072" i="42"/>
  <c r="D3073" i="42"/>
  <c r="D3074" i="42"/>
  <c r="D3075" i="42"/>
  <c r="D3076" i="42"/>
  <c r="D3077" i="42"/>
  <c r="D3078" i="42"/>
  <c r="D3079" i="42"/>
  <c r="D3080" i="42"/>
  <c r="D3081" i="42"/>
  <c r="D3082" i="42"/>
  <c r="D3083" i="42"/>
  <c r="D3084" i="42"/>
  <c r="D3085" i="42"/>
  <c r="D3086" i="42"/>
  <c r="D3087" i="42"/>
  <c r="D3088" i="42"/>
  <c r="D3089" i="42"/>
  <c r="D3090" i="42"/>
  <c r="D3091" i="42"/>
  <c r="D3092" i="42"/>
  <c r="D3093" i="42"/>
  <c r="D3094" i="42"/>
  <c r="D3095" i="42"/>
  <c r="D3096" i="42"/>
  <c r="D3097" i="42"/>
  <c r="D3098" i="42"/>
  <c r="D3099" i="42"/>
  <c r="D3100" i="42"/>
  <c r="D3101" i="42"/>
  <c r="D3102" i="42"/>
  <c r="D3103" i="42"/>
  <c r="D3104" i="42"/>
  <c r="D3105" i="42"/>
  <c r="D3106" i="42"/>
  <c r="D3107" i="42"/>
  <c r="D3108" i="42"/>
  <c r="D3109" i="42"/>
  <c r="D3110" i="42"/>
  <c r="D3111" i="42"/>
  <c r="D3112" i="42"/>
  <c r="D3113" i="42"/>
  <c r="D3114" i="42"/>
  <c r="D3115" i="42"/>
  <c r="D3116" i="42"/>
  <c r="D3117" i="42"/>
  <c r="D3118" i="42"/>
  <c r="D3119" i="42"/>
  <c r="D3120" i="42"/>
  <c r="D3121" i="42"/>
  <c r="D3122" i="42"/>
  <c r="D3123" i="42"/>
  <c r="D3124" i="42"/>
  <c r="D3125" i="42"/>
  <c r="D3126" i="42"/>
  <c r="D3127" i="42"/>
  <c r="D3128" i="42"/>
  <c r="D3129" i="42"/>
  <c r="D3130" i="42"/>
  <c r="D3131" i="42"/>
  <c r="D3132" i="42"/>
  <c r="D3133" i="42"/>
  <c r="D3134" i="42"/>
  <c r="D3135" i="42"/>
  <c r="D3136" i="42"/>
  <c r="D3137" i="42"/>
  <c r="D3138" i="42"/>
  <c r="D3139" i="42"/>
  <c r="D3140" i="42"/>
  <c r="D3141" i="42"/>
  <c r="D3142" i="42"/>
  <c r="D3143" i="42"/>
  <c r="D3144" i="42"/>
  <c r="D3145" i="42"/>
  <c r="D3146" i="42"/>
  <c r="D3147" i="42"/>
  <c r="D3148" i="42"/>
  <c r="D3149" i="42"/>
  <c r="D3150" i="42"/>
  <c r="D3151" i="42"/>
  <c r="D3152" i="42"/>
  <c r="D3153" i="42"/>
  <c r="D3154" i="42"/>
  <c r="D3155" i="42"/>
  <c r="D3156" i="42"/>
  <c r="D3157" i="42"/>
  <c r="D3158" i="42"/>
  <c r="D3159" i="42"/>
  <c r="D3160" i="42"/>
  <c r="D3161" i="42"/>
  <c r="D3162" i="42"/>
  <c r="D3163" i="42"/>
  <c r="D3164" i="42"/>
  <c r="D3165" i="42"/>
  <c r="D3166" i="42"/>
  <c r="D3167" i="42"/>
  <c r="D3168" i="42"/>
  <c r="D3169" i="42"/>
  <c r="D3170" i="42"/>
  <c r="D3171" i="42"/>
  <c r="D3172" i="42"/>
  <c r="D3173" i="42"/>
  <c r="D3174" i="42"/>
  <c r="D3175" i="42"/>
  <c r="D3176" i="42"/>
  <c r="D3177" i="42"/>
  <c r="D3178" i="42"/>
  <c r="D3179" i="42"/>
  <c r="D3180" i="42"/>
  <c r="D3181" i="42"/>
  <c r="D3182" i="42"/>
  <c r="D3183" i="42"/>
  <c r="D3184" i="42"/>
  <c r="D3185" i="42"/>
  <c r="D3186" i="42"/>
  <c r="D3187" i="42"/>
  <c r="D3188" i="42"/>
  <c r="D3189" i="42"/>
  <c r="D3190" i="42"/>
  <c r="D3191" i="42"/>
  <c r="D3192" i="42"/>
  <c r="D3193" i="42"/>
  <c r="D3194" i="42"/>
  <c r="D3195" i="42"/>
  <c r="D3196" i="42"/>
  <c r="D3197" i="42"/>
  <c r="D3198" i="42"/>
  <c r="D3199" i="42"/>
  <c r="D3200" i="42"/>
  <c r="D3201" i="42"/>
  <c r="D3202" i="42"/>
  <c r="D3203" i="42"/>
  <c r="D3204" i="42"/>
  <c r="D3205" i="42"/>
  <c r="D3206" i="42"/>
  <c r="D3207" i="42"/>
  <c r="D3208" i="42"/>
  <c r="D3209" i="42"/>
  <c r="D3210" i="42"/>
  <c r="D3211" i="42"/>
  <c r="D3212" i="42"/>
  <c r="D3213" i="42"/>
  <c r="D3214" i="42"/>
  <c r="D3215" i="42"/>
  <c r="D3216" i="42"/>
  <c r="D3217" i="42"/>
  <c r="D3218" i="42"/>
  <c r="D3219" i="42"/>
  <c r="D3220" i="42"/>
  <c r="D3221" i="42"/>
  <c r="D3222" i="42"/>
  <c r="D3223" i="42"/>
  <c r="D3224" i="42"/>
  <c r="D3225" i="42"/>
  <c r="D3226" i="42"/>
  <c r="D3227" i="42"/>
  <c r="D3228" i="42"/>
  <c r="D3229" i="42"/>
  <c r="D3230" i="42"/>
  <c r="D3231" i="42"/>
  <c r="D3232" i="42"/>
  <c r="D3233" i="42"/>
  <c r="D3234" i="42"/>
  <c r="D3235" i="42"/>
  <c r="D3236" i="42"/>
  <c r="D3237" i="42"/>
  <c r="D3238" i="42"/>
  <c r="D3239" i="42"/>
  <c r="D3240" i="42"/>
  <c r="D3241" i="42"/>
  <c r="D3242" i="42"/>
  <c r="D3243" i="42"/>
  <c r="D3244" i="42"/>
  <c r="D3245" i="42"/>
  <c r="D3246" i="42"/>
  <c r="D3247" i="42"/>
  <c r="D3248" i="42"/>
  <c r="D3249" i="42"/>
  <c r="D3250" i="42"/>
  <c r="D3251" i="42"/>
  <c r="D3252" i="42"/>
  <c r="D3253" i="42"/>
  <c r="D3254" i="42"/>
  <c r="D3255" i="42"/>
  <c r="D3256" i="42"/>
  <c r="D3257" i="42"/>
  <c r="D3258" i="42"/>
  <c r="D3259" i="42"/>
  <c r="D3260" i="42"/>
  <c r="D3261" i="42"/>
  <c r="D3262" i="42"/>
  <c r="D3263" i="42"/>
  <c r="D3264" i="42"/>
  <c r="D3265" i="42"/>
  <c r="D3266" i="42"/>
  <c r="D3267" i="42"/>
  <c r="D3268" i="42"/>
  <c r="D3269" i="42"/>
  <c r="D3270" i="42"/>
  <c r="D3271" i="42"/>
  <c r="D3272" i="42"/>
  <c r="D3273" i="42"/>
  <c r="D3274" i="42"/>
  <c r="D3275" i="42"/>
  <c r="D3276" i="42"/>
  <c r="D3277" i="42"/>
  <c r="D3278" i="42"/>
  <c r="D3279" i="42"/>
  <c r="D3280" i="42"/>
  <c r="D3281" i="42"/>
  <c r="D3282" i="42"/>
  <c r="D3283" i="42"/>
  <c r="D3284" i="42"/>
  <c r="D3285" i="42"/>
  <c r="D3286" i="42"/>
  <c r="D3287" i="42"/>
  <c r="D3288" i="42"/>
  <c r="D3289" i="42"/>
  <c r="D3290" i="42"/>
  <c r="D3291" i="42"/>
  <c r="D3292" i="42"/>
  <c r="D3293" i="42"/>
  <c r="D3294" i="42"/>
  <c r="D3295" i="42"/>
  <c r="D3296" i="42"/>
  <c r="D3297" i="42"/>
  <c r="D3298" i="42"/>
  <c r="D3299" i="42"/>
  <c r="D3300" i="42"/>
  <c r="D3301" i="42"/>
  <c r="D3302" i="42"/>
  <c r="D3303" i="42"/>
  <c r="D3304" i="42"/>
  <c r="D3305" i="42"/>
  <c r="D3306" i="42"/>
  <c r="D3307" i="42"/>
  <c r="D3308" i="42"/>
  <c r="D3309" i="42"/>
  <c r="D3310" i="42"/>
  <c r="D3311" i="42"/>
  <c r="D3312" i="42"/>
  <c r="D3313" i="42"/>
  <c r="D3314" i="42"/>
  <c r="D3315" i="42"/>
  <c r="D3316" i="42"/>
  <c r="D3317" i="42"/>
  <c r="D3318" i="42"/>
  <c r="D3319" i="42"/>
  <c r="D3320" i="42"/>
  <c r="D3321" i="42"/>
  <c r="D3322" i="42"/>
  <c r="D3323" i="42"/>
  <c r="D3324" i="42"/>
  <c r="D3325" i="42"/>
  <c r="D3326" i="42"/>
  <c r="D3327" i="42"/>
  <c r="D3328" i="42"/>
  <c r="D3329" i="42"/>
  <c r="D3330" i="42"/>
  <c r="D3331" i="42"/>
  <c r="D3332" i="42"/>
  <c r="D3333" i="42"/>
  <c r="D3334" i="42"/>
  <c r="D3335" i="42"/>
  <c r="D3336" i="42"/>
  <c r="D3337" i="42"/>
  <c r="D3338" i="42"/>
  <c r="D3339" i="42"/>
  <c r="D3340" i="42"/>
  <c r="D3341" i="42"/>
  <c r="D3342" i="42"/>
  <c r="D3343" i="42"/>
  <c r="D3344" i="42"/>
  <c r="D3345" i="42"/>
  <c r="D3346" i="42"/>
  <c r="D3347" i="42"/>
  <c r="D3348" i="42"/>
  <c r="D3349" i="42"/>
  <c r="D3350" i="42"/>
  <c r="D3351" i="42"/>
  <c r="D3352" i="42"/>
  <c r="D3353" i="42"/>
  <c r="D3354" i="42"/>
  <c r="D3355" i="42"/>
  <c r="D3356" i="42"/>
  <c r="D3357" i="42"/>
  <c r="D3358" i="42"/>
  <c r="D3359" i="42"/>
  <c r="D3360" i="42"/>
  <c r="D3361" i="42"/>
  <c r="D3362" i="42"/>
  <c r="D3363" i="42"/>
  <c r="D3364" i="42"/>
  <c r="D3365" i="42"/>
  <c r="D3366" i="42"/>
  <c r="D3367" i="42"/>
  <c r="D3368" i="42"/>
  <c r="D3369" i="42"/>
  <c r="D3370" i="42"/>
  <c r="D3371" i="42"/>
  <c r="D3372" i="42"/>
  <c r="D3373" i="42"/>
  <c r="D3374" i="42"/>
  <c r="D3375" i="42"/>
  <c r="D3376" i="42"/>
  <c r="D3377" i="42"/>
  <c r="D3378" i="42"/>
  <c r="D3379" i="42"/>
  <c r="D3380" i="42"/>
  <c r="D3381" i="42"/>
  <c r="D3382" i="42"/>
  <c r="D3383" i="42"/>
  <c r="D3384" i="42"/>
  <c r="D3385" i="42"/>
  <c r="D3386" i="42"/>
  <c r="D3387" i="42"/>
  <c r="D3388" i="42"/>
  <c r="D3389" i="42"/>
  <c r="D3390" i="42"/>
  <c r="D3391" i="42"/>
  <c r="D3392" i="42"/>
  <c r="D3393" i="42"/>
  <c r="D3394" i="42"/>
  <c r="D3395" i="42"/>
  <c r="D3396" i="42"/>
  <c r="D3397" i="42"/>
  <c r="D3398" i="42"/>
  <c r="D3399" i="42"/>
  <c r="D3400" i="42"/>
  <c r="D3401" i="42"/>
  <c r="D3402" i="42"/>
  <c r="D3403" i="42"/>
  <c r="D3404" i="42"/>
  <c r="D3405" i="42"/>
  <c r="D3406" i="42"/>
  <c r="D3407" i="42"/>
  <c r="D3408" i="42"/>
  <c r="D3409" i="42"/>
  <c r="D3410" i="42"/>
  <c r="D3411" i="42"/>
  <c r="D3412" i="42"/>
  <c r="D3413" i="42"/>
  <c r="D3414" i="42"/>
  <c r="D3415" i="42"/>
  <c r="D3416" i="42"/>
  <c r="D3417" i="42"/>
  <c r="D3418" i="42"/>
  <c r="D3419" i="42"/>
  <c r="D3420" i="42"/>
  <c r="D3421" i="42"/>
  <c r="D3422" i="42"/>
  <c r="D3423" i="42"/>
  <c r="D3424" i="42"/>
  <c r="D3425" i="42"/>
  <c r="D3426" i="42"/>
  <c r="D3427" i="42"/>
  <c r="D3428" i="42"/>
  <c r="D3429" i="42"/>
  <c r="D3430" i="42"/>
  <c r="D3431" i="42"/>
  <c r="D3432" i="42"/>
  <c r="D3433" i="42"/>
  <c r="D3434" i="42"/>
  <c r="D3435" i="42"/>
  <c r="D3436" i="42"/>
  <c r="D3437" i="42"/>
  <c r="D3438" i="42"/>
  <c r="D3439" i="42"/>
  <c r="D3440" i="42"/>
  <c r="D3441" i="42"/>
  <c r="D3442" i="42"/>
  <c r="D3443" i="42"/>
  <c r="D3444" i="42"/>
  <c r="D3445" i="42"/>
  <c r="D3446" i="42"/>
  <c r="D3447" i="42"/>
  <c r="D3448" i="42"/>
  <c r="D3449" i="42"/>
  <c r="D3450" i="42"/>
  <c r="D3451" i="42"/>
  <c r="D3452" i="42"/>
  <c r="D3453" i="42"/>
  <c r="D3454" i="42"/>
  <c r="D3455" i="42"/>
  <c r="D3456" i="42"/>
  <c r="D3457" i="42"/>
  <c r="D3458" i="42"/>
  <c r="D3459" i="42"/>
  <c r="D3460" i="42"/>
  <c r="D3461" i="42"/>
  <c r="D3462" i="42"/>
  <c r="D3463" i="42"/>
  <c r="D3464" i="42"/>
  <c r="D3465" i="42"/>
  <c r="D3466" i="42"/>
  <c r="D3467" i="42"/>
  <c r="D3468" i="42"/>
  <c r="D3469" i="42"/>
  <c r="D3470" i="42"/>
  <c r="D3471" i="42"/>
  <c r="D3472" i="42"/>
  <c r="D3473" i="42"/>
  <c r="D3474" i="42"/>
  <c r="D3475" i="42"/>
  <c r="D3476" i="42"/>
  <c r="D3477" i="42"/>
  <c r="D3478" i="42"/>
  <c r="D3479" i="42"/>
  <c r="D3480" i="42"/>
  <c r="D3481" i="42"/>
  <c r="D3482" i="42"/>
  <c r="D3483" i="42"/>
  <c r="D3484" i="42"/>
  <c r="D3485" i="42"/>
  <c r="D3486" i="42"/>
  <c r="D3487" i="42"/>
  <c r="D3488" i="42"/>
  <c r="D3489" i="42"/>
  <c r="D3490" i="42"/>
  <c r="D3491" i="42"/>
  <c r="D3492" i="42"/>
  <c r="D3493" i="42"/>
  <c r="D3494" i="42"/>
  <c r="D3495" i="42"/>
  <c r="D3496" i="42"/>
  <c r="D3497" i="42"/>
  <c r="D3498" i="42"/>
  <c r="D3499" i="42"/>
  <c r="D3500" i="42"/>
  <c r="D3501" i="42"/>
  <c r="D3502" i="42"/>
  <c r="D3503" i="42"/>
  <c r="D3504" i="42"/>
  <c r="D3505" i="42"/>
  <c r="D3506" i="42"/>
  <c r="D3507" i="42"/>
  <c r="D3508" i="42"/>
  <c r="D3509" i="42"/>
  <c r="D3510" i="42"/>
  <c r="D3511" i="42"/>
  <c r="D3512" i="42"/>
  <c r="D3513" i="42"/>
  <c r="D3514" i="42"/>
  <c r="D3515" i="42"/>
  <c r="D3516" i="42"/>
  <c r="D3517" i="42"/>
  <c r="D3518" i="42"/>
  <c r="D3519" i="42"/>
  <c r="D3520" i="42"/>
  <c r="D3521" i="42"/>
  <c r="D3522" i="42"/>
  <c r="D3523" i="42"/>
  <c r="D3524" i="42"/>
  <c r="D3525" i="42"/>
  <c r="D3526" i="42"/>
  <c r="D3527" i="42"/>
  <c r="D3528" i="42"/>
  <c r="D3529" i="42"/>
  <c r="D3530" i="42"/>
  <c r="D3531" i="42"/>
  <c r="D3532" i="42"/>
  <c r="D3533" i="42"/>
  <c r="D3534" i="42"/>
  <c r="D3535" i="42"/>
  <c r="D3536" i="42"/>
  <c r="D3537" i="42"/>
  <c r="D3538" i="42"/>
  <c r="D3539" i="42"/>
  <c r="D3540" i="42"/>
  <c r="D3541" i="42"/>
  <c r="D3542" i="42"/>
  <c r="D3543" i="42"/>
  <c r="D3544" i="42"/>
  <c r="D3545" i="42"/>
  <c r="D3546" i="42"/>
  <c r="D3547" i="42"/>
  <c r="D3548" i="42"/>
  <c r="D3549" i="42"/>
  <c r="D3550" i="42"/>
  <c r="D3551" i="42"/>
  <c r="D3552" i="42"/>
  <c r="D3553" i="42"/>
  <c r="D3554" i="42"/>
  <c r="D3555" i="42"/>
  <c r="D3556" i="42"/>
  <c r="D3557" i="42"/>
  <c r="D3558" i="42"/>
  <c r="D3559" i="42"/>
  <c r="D3560" i="42"/>
  <c r="D3561" i="42"/>
  <c r="D3562" i="42"/>
  <c r="D3563" i="42"/>
  <c r="D3564" i="42"/>
  <c r="D3565" i="42"/>
  <c r="D3566" i="42"/>
  <c r="D3567" i="42"/>
  <c r="D3568" i="42"/>
  <c r="D3569" i="42"/>
  <c r="D3570" i="42"/>
  <c r="D3571" i="42"/>
  <c r="D3572" i="42"/>
  <c r="D3573" i="42"/>
  <c r="D3574" i="42"/>
  <c r="D3575" i="42"/>
  <c r="D3576" i="42"/>
  <c r="D3577" i="42"/>
  <c r="D3578" i="42"/>
  <c r="D3579" i="42"/>
  <c r="D3580" i="42"/>
  <c r="D3581" i="42"/>
  <c r="D3582" i="42"/>
  <c r="D3583" i="42"/>
  <c r="D3584" i="42"/>
  <c r="D3585" i="42"/>
  <c r="D3586" i="42"/>
  <c r="D3587" i="42"/>
  <c r="D3588" i="42"/>
  <c r="D3589" i="42"/>
  <c r="D3590" i="42"/>
  <c r="D3591" i="42"/>
  <c r="D3592" i="42"/>
  <c r="D3593" i="42"/>
  <c r="D3594" i="42"/>
  <c r="D3595" i="42"/>
  <c r="D3596" i="42"/>
  <c r="D3597" i="42"/>
  <c r="D3598" i="42"/>
  <c r="D3599" i="42"/>
  <c r="D3600" i="42"/>
  <c r="D3601" i="42"/>
  <c r="D3602" i="42"/>
  <c r="D3603" i="42"/>
  <c r="D3604" i="42"/>
  <c r="D3605" i="42"/>
  <c r="D3606" i="42"/>
  <c r="D3607" i="42"/>
  <c r="D3608" i="42"/>
  <c r="D3609" i="42"/>
  <c r="D3610" i="42"/>
  <c r="D3611" i="42"/>
  <c r="D3612" i="42"/>
  <c r="D3613" i="42"/>
  <c r="D3614" i="42"/>
  <c r="D3615" i="42"/>
  <c r="D3616" i="42"/>
  <c r="D3617" i="42"/>
  <c r="D3618" i="42"/>
  <c r="D3619" i="42"/>
  <c r="D3620" i="42"/>
  <c r="D3621" i="42"/>
  <c r="D3622" i="42"/>
  <c r="D3623" i="42"/>
  <c r="D3624" i="42"/>
  <c r="D3625" i="42"/>
  <c r="D3626" i="42"/>
  <c r="D3627" i="42"/>
  <c r="D3628" i="42"/>
  <c r="D3629" i="42"/>
  <c r="D3630" i="42"/>
  <c r="D3631" i="42"/>
  <c r="D3632" i="42"/>
  <c r="D3633" i="42"/>
  <c r="D3634" i="42"/>
  <c r="D3635" i="42"/>
  <c r="D3636" i="42"/>
  <c r="D3637" i="42"/>
  <c r="D3638" i="42"/>
  <c r="D3639" i="42"/>
  <c r="D3640" i="42"/>
  <c r="D3641" i="42"/>
  <c r="D3642" i="42"/>
  <c r="D3643" i="42"/>
  <c r="D3644" i="42"/>
  <c r="D3645" i="42"/>
  <c r="D3646" i="42"/>
  <c r="D3647" i="42"/>
  <c r="D3648" i="42"/>
  <c r="D3649" i="42"/>
  <c r="D3650" i="42"/>
  <c r="D3651" i="42"/>
  <c r="D3652" i="42"/>
  <c r="D3653" i="42"/>
  <c r="D3654" i="42"/>
  <c r="D3655" i="42"/>
  <c r="D3656" i="42"/>
  <c r="D3657" i="42"/>
  <c r="D3658" i="42"/>
  <c r="D3659" i="42"/>
  <c r="D3660" i="42"/>
  <c r="D3661" i="42"/>
  <c r="D3662" i="42"/>
  <c r="D3663" i="42"/>
  <c r="D3664" i="42"/>
  <c r="D3665" i="42"/>
  <c r="D3666" i="42"/>
  <c r="D3667" i="42"/>
  <c r="D3668" i="42"/>
  <c r="D3669" i="42"/>
  <c r="D3670" i="42"/>
  <c r="D3671" i="42"/>
  <c r="D3672" i="42"/>
  <c r="D3673" i="42"/>
  <c r="D3674" i="42"/>
  <c r="D3675" i="42"/>
  <c r="D3676" i="42"/>
  <c r="D3677" i="42"/>
  <c r="D3678" i="42"/>
  <c r="D3679" i="42"/>
  <c r="D3680" i="42"/>
  <c r="D3681" i="42"/>
  <c r="D3682" i="42"/>
  <c r="D3683" i="42"/>
  <c r="D3684" i="42"/>
  <c r="D3685" i="42"/>
  <c r="D3686" i="42"/>
  <c r="D3687" i="42"/>
  <c r="D3688" i="42"/>
  <c r="D3689" i="42"/>
  <c r="D3690" i="42"/>
  <c r="D3691" i="42"/>
  <c r="D3692" i="42"/>
  <c r="D3693" i="42"/>
  <c r="D3694" i="42"/>
  <c r="D3695" i="42"/>
  <c r="D3696" i="42"/>
  <c r="D3697" i="42"/>
  <c r="D3698" i="42"/>
  <c r="D3699" i="42"/>
  <c r="D3700" i="42"/>
  <c r="D3701" i="42"/>
  <c r="D3702" i="42"/>
  <c r="D3703" i="42"/>
  <c r="D3704" i="42"/>
  <c r="D3705" i="42"/>
  <c r="D3706" i="42"/>
  <c r="D3707" i="42"/>
  <c r="D3708" i="42"/>
  <c r="D3709" i="42"/>
  <c r="D3710" i="42"/>
  <c r="D3711" i="42"/>
  <c r="D3712" i="42"/>
  <c r="D3713" i="42"/>
  <c r="D3714" i="42"/>
  <c r="D3715" i="42"/>
  <c r="D3716" i="42"/>
  <c r="D3717" i="42"/>
  <c r="D3718" i="42"/>
  <c r="D3719" i="42"/>
  <c r="D3720" i="42"/>
  <c r="D3721" i="42"/>
  <c r="D3722" i="42"/>
  <c r="D3723" i="42"/>
  <c r="D3724" i="42"/>
  <c r="D3725" i="42"/>
  <c r="D3726" i="42"/>
  <c r="D3727" i="42"/>
  <c r="D3728" i="42"/>
  <c r="D3729" i="42"/>
  <c r="D3730" i="42"/>
  <c r="D3731" i="42"/>
  <c r="D3732" i="42"/>
  <c r="D3733" i="42"/>
  <c r="D3734" i="42"/>
  <c r="D3735" i="42"/>
  <c r="D3736" i="42"/>
  <c r="D3737" i="42"/>
  <c r="D3738" i="42"/>
  <c r="D3739" i="42"/>
  <c r="D3740" i="42"/>
  <c r="D3741" i="42"/>
  <c r="D3742" i="42"/>
  <c r="D3743" i="42"/>
  <c r="D3744" i="42"/>
  <c r="D3745" i="42"/>
  <c r="D3746" i="42"/>
  <c r="D3747" i="42"/>
  <c r="D3748" i="42"/>
  <c r="D3749" i="42"/>
  <c r="D3750" i="42"/>
  <c r="D3751" i="42"/>
  <c r="D3752" i="42"/>
  <c r="D3753" i="42"/>
  <c r="D3754" i="42"/>
  <c r="D3755" i="42"/>
  <c r="D3756" i="42"/>
  <c r="D3757" i="42"/>
  <c r="D3758" i="42"/>
  <c r="D3759" i="42"/>
  <c r="D3760" i="42"/>
  <c r="D3761" i="42"/>
  <c r="D3762" i="42"/>
  <c r="D3763" i="42"/>
  <c r="D3764" i="42"/>
  <c r="D3765" i="42"/>
  <c r="D3766" i="42"/>
  <c r="D3767" i="42"/>
  <c r="D3768" i="42"/>
  <c r="D3769" i="42"/>
  <c r="D3770" i="42"/>
  <c r="D3771" i="42"/>
  <c r="D3772" i="42"/>
  <c r="D3773" i="42"/>
  <c r="D3774" i="42"/>
  <c r="D3775" i="42"/>
  <c r="D3776" i="42"/>
  <c r="D3777" i="42"/>
  <c r="D3778" i="42"/>
  <c r="D3779" i="42"/>
  <c r="D3780" i="42"/>
  <c r="D3781" i="42"/>
  <c r="D3782" i="42"/>
  <c r="D3783" i="42"/>
  <c r="D3784" i="42"/>
  <c r="D3785" i="42"/>
  <c r="D3786" i="42"/>
  <c r="D3787" i="42"/>
  <c r="D3788" i="42"/>
  <c r="D3789" i="42"/>
  <c r="D3790" i="42"/>
  <c r="D3791" i="42"/>
  <c r="D3792" i="42"/>
  <c r="D3793" i="42"/>
  <c r="D3794" i="42"/>
  <c r="D3795" i="42"/>
  <c r="D3796" i="42"/>
  <c r="D3797" i="42"/>
  <c r="D3798" i="42"/>
  <c r="D3799" i="42"/>
  <c r="D3800" i="42"/>
  <c r="D3801" i="42"/>
  <c r="D3802" i="42"/>
  <c r="D3803" i="42"/>
  <c r="D3804" i="42"/>
  <c r="D3805" i="42"/>
  <c r="D3806" i="42"/>
  <c r="D3807" i="42"/>
  <c r="D3808" i="42"/>
  <c r="D3809" i="42"/>
  <c r="D3810" i="42"/>
  <c r="D3811" i="42"/>
  <c r="D3812" i="42"/>
  <c r="D3813" i="42"/>
  <c r="D3814" i="42"/>
  <c r="D3815" i="42"/>
  <c r="D3816" i="42"/>
  <c r="D3817" i="42"/>
  <c r="D3818" i="42"/>
  <c r="D3819" i="42"/>
  <c r="D3820" i="42"/>
  <c r="D3821" i="42"/>
  <c r="D3822" i="42"/>
  <c r="D3823" i="42"/>
  <c r="D3824" i="42"/>
  <c r="D3825" i="42"/>
  <c r="D3826" i="42"/>
  <c r="D3827" i="42"/>
  <c r="D3828" i="42"/>
  <c r="D3829" i="42"/>
  <c r="D3830" i="42"/>
  <c r="D3831" i="42"/>
  <c r="D3832" i="42"/>
  <c r="D3833" i="42"/>
  <c r="D3834" i="42"/>
  <c r="D3835" i="42"/>
  <c r="D3836" i="42"/>
  <c r="D3837" i="42"/>
  <c r="D3838" i="42"/>
  <c r="D3839" i="42"/>
  <c r="D3840" i="42"/>
  <c r="D3841" i="42"/>
  <c r="D3842" i="42"/>
  <c r="D3843" i="42"/>
  <c r="D3844" i="42"/>
  <c r="D3845" i="42"/>
  <c r="D3846" i="42"/>
  <c r="D3847" i="42"/>
  <c r="D3848" i="42"/>
  <c r="D3849" i="42"/>
  <c r="D3850" i="42"/>
  <c r="D3851" i="42"/>
  <c r="D3852" i="42"/>
  <c r="D3853" i="42"/>
  <c r="D3854" i="42"/>
  <c r="D3855" i="42"/>
  <c r="D3856" i="42"/>
  <c r="D3857" i="42"/>
  <c r="D3858" i="42"/>
  <c r="D3859" i="42"/>
  <c r="D3860" i="42"/>
  <c r="D3861" i="42"/>
  <c r="D3862" i="42"/>
  <c r="D3863" i="42"/>
  <c r="D3864" i="42"/>
  <c r="D3865" i="42"/>
  <c r="D3866" i="42"/>
  <c r="D3867" i="42"/>
  <c r="D3868" i="42"/>
  <c r="D3869" i="42"/>
  <c r="D3870" i="42"/>
  <c r="D3871" i="42"/>
  <c r="D3872" i="42"/>
  <c r="D3873" i="42"/>
  <c r="D3874" i="42"/>
  <c r="D3875" i="42"/>
  <c r="D3876" i="42"/>
  <c r="D3877" i="42"/>
  <c r="D3878" i="42"/>
  <c r="D3879" i="42"/>
  <c r="D3880" i="42"/>
  <c r="D3881" i="42"/>
  <c r="D3882" i="42"/>
  <c r="D3883" i="42"/>
  <c r="D3884" i="42"/>
  <c r="D3885" i="42"/>
  <c r="D3886" i="42"/>
  <c r="D3887" i="42"/>
  <c r="D3888" i="42"/>
  <c r="D3889" i="42"/>
  <c r="D3890" i="42"/>
  <c r="D3891" i="42"/>
  <c r="D3892" i="42"/>
  <c r="D3893" i="42"/>
  <c r="D3894" i="42"/>
  <c r="D3895" i="42"/>
  <c r="D3896" i="42"/>
  <c r="D3897" i="42"/>
  <c r="D3898" i="42"/>
  <c r="D3899" i="42"/>
  <c r="D3900" i="42"/>
  <c r="D3901" i="42"/>
  <c r="D3902" i="42"/>
  <c r="D3903" i="42"/>
  <c r="D3904" i="42"/>
  <c r="D3905" i="42"/>
  <c r="D3906" i="42"/>
  <c r="D3907" i="42"/>
  <c r="D3908" i="42"/>
  <c r="D3909" i="42"/>
  <c r="D3910" i="42"/>
  <c r="D3911" i="42"/>
  <c r="D3912" i="42"/>
  <c r="D3913" i="42"/>
  <c r="D3914" i="42"/>
  <c r="D3915" i="42"/>
  <c r="D3916" i="42"/>
  <c r="D3917" i="42"/>
  <c r="D3918" i="42"/>
  <c r="D3919" i="42"/>
  <c r="D3920" i="42"/>
  <c r="D3921" i="42"/>
  <c r="D3922" i="42"/>
  <c r="D3923" i="42"/>
  <c r="D3924" i="42"/>
  <c r="D3925" i="42"/>
  <c r="D3926" i="42"/>
  <c r="D3927" i="42"/>
  <c r="D3928" i="42"/>
  <c r="D3929" i="42"/>
  <c r="D3930" i="42"/>
  <c r="D3931" i="42"/>
  <c r="D3932" i="42"/>
  <c r="D3933" i="42"/>
  <c r="D3934" i="42"/>
  <c r="D3935" i="42"/>
  <c r="D3936" i="42"/>
  <c r="D3937" i="42"/>
  <c r="D3938" i="42"/>
  <c r="D3939" i="42"/>
  <c r="D3940" i="42"/>
  <c r="D3941" i="42"/>
  <c r="D3942" i="42"/>
  <c r="D3943" i="42"/>
  <c r="D3944" i="42"/>
  <c r="D3945" i="42"/>
  <c r="D3946" i="42"/>
  <c r="D3947" i="42"/>
  <c r="D3948" i="42"/>
  <c r="D3949" i="42"/>
  <c r="D3950" i="42"/>
  <c r="D3951" i="42"/>
  <c r="D3952" i="42"/>
  <c r="D3953" i="42"/>
  <c r="D3954" i="42"/>
  <c r="D3955" i="42"/>
  <c r="D3956" i="42"/>
  <c r="D3957" i="42"/>
  <c r="D3958" i="42"/>
  <c r="D3959" i="42"/>
  <c r="D3960" i="42"/>
  <c r="D3961" i="42"/>
  <c r="D3962" i="42"/>
  <c r="D3963" i="42"/>
  <c r="D3964" i="42"/>
  <c r="D3965" i="42"/>
  <c r="D3966" i="42"/>
  <c r="D3967" i="42"/>
  <c r="D3968" i="42"/>
  <c r="D3969" i="42"/>
  <c r="D3970" i="42"/>
  <c r="D3971" i="42"/>
  <c r="D3972" i="42"/>
  <c r="D3973" i="42"/>
  <c r="D3974" i="42"/>
  <c r="D3975" i="42"/>
  <c r="D3976" i="42"/>
  <c r="D3977" i="42"/>
  <c r="D3978" i="42"/>
  <c r="D3979" i="42"/>
  <c r="D3980" i="42"/>
  <c r="D3981" i="42"/>
  <c r="D3982" i="42"/>
  <c r="D3983" i="42"/>
  <c r="D3984" i="42"/>
  <c r="D3985" i="42"/>
  <c r="D3986" i="42"/>
  <c r="D3987" i="42"/>
  <c r="D3988" i="42"/>
  <c r="D3989" i="42"/>
  <c r="D3990" i="42"/>
  <c r="D3991" i="42"/>
  <c r="D3992" i="42"/>
  <c r="D3993" i="42"/>
  <c r="D3994" i="42"/>
  <c r="D3995" i="42"/>
  <c r="D3996" i="42"/>
  <c r="D3997" i="42"/>
  <c r="D3998" i="42"/>
  <c r="D3999" i="42"/>
  <c r="D4000" i="42"/>
  <c r="D4001" i="42"/>
  <c r="D4002" i="42"/>
  <c r="D4003" i="42"/>
  <c r="D4004" i="42"/>
  <c r="D4005" i="42"/>
  <c r="D4006" i="42"/>
  <c r="D4007" i="42"/>
  <c r="D4008" i="42"/>
  <c r="D4009" i="42"/>
  <c r="D4010" i="42"/>
  <c r="D4011" i="42"/>
  <c r="D4012" i="42"/>
  <c r="D4013" i="42"/>
  <c r="D4014" i="42"/>
  <c r="D4015" i="42"/>
  <c r="D4016" i="42"/>
  <c r="D4017" i="42"/>
  <c r="D4018" i="42"/>
  <c r="D4019" i="42"/>
  <c r="D4020" i="42"/>
  <c r="D4021" i="42"/>
  <c r="D4022" i="42"/>
  <c r="D4023" i="42"/>
  <c r="D4024" i="42"/>
  <c r="D4025" i="42"/>
  <c r="D4026" i="42"/>
  <c r="D4027" i="42"/>
  <c r="D4028" i="42"/>
  <c r="D4029" i="42"/>
  <c r="D4030" i="42"/>
  <c r="D4031" i="42"/>
  <c r="D4032" i="42"/>
  <c r="D4033" i="42"/>
  <c r="D4034" i="42"/>
  <c r="D4035" i="42"/>
  <c r="D4036" i="42"/>
  <c r="D4037" i="42"/>
  <c r="D4038" i="42"/>
  <c r="D4039" i="42"/>
  <c r="D4040" i="42"/>
  <c r="D4041" i="42"/>
  <c r="D4042" i="42"/>
  <c r="D4043" i="42"/>
  <c r="D4044" i="42"/>
  <c r="D4045" i="42"/>
  <c r="D4046" i="42"/>
  <c r="D4047" i="42"/>
  <c r="D4048" i="42"/>
  <c r="D4049" i="42"/>
  <c r="D4050" i="42"/>
  <c r="D4051" i="42"/>
  <c r="D4052" i="42"/>
  <c r="D4053" i="42"/>
  <c r="D4054" i="42"/>
  <c r="D4055" i="42"/>
  <c r="D4056" i="42"/>
  <c r="D4057" i="42"/>
  <c r="D4058" i="42"/>
  <c r="D4059" i="42"/>
  <c r="D4060" i="42"/>
  <c r="D4061" i="42"/>
  <c r="D4062" i="42"/>
  <c r="D4063" i="42"/>
  <c r="D4064" i="42"/>
  <c r="D4065" i="42"/>
  <c r="D4066" i="42"/>
  <c r="D4067" i="42"/>
  <c r="D4068" i="42"/>
  <c r="D4069" i="42"/>
  <c r="D4070" i="42"/>
  <c r="D4071" i="42"/>
  <c r="D4072" i="42"/>
  <c r="D4073" i="42"/>
  <c r="D4074" i="42"/>
  <c r="D4075" i="42"/>
  <c r="D4076" i="42"/>
  <c r="D4077" i="42"/>
  <c r="D4078" i="42"/>
  <c r="D4079" i="42"/>
  <c r="D4080" i="42"/>
  <c r="D4081" i="42"/>
  <c r="D4082" i="42"/>
  <c r="D4083" i="42"/>
  <c r="D4084" i="42"/>
  <c r="D4085" i="42"/>
  <c r="D4086" i="42"/>
  <c r="D4087" i="42"/>
  <c r="D4088" i="42"/>
  <c r="D4089" i="42"/>
  <c r="D4090" i="42"/>
  <c r="D4091" i="42"/>
  <c r="D4092" i="42"/>
  <c r="D4093" i="42"/>
  <c r="D4094" i="42"/>
  <c r="D4095" i="42"/>
  <c r="D4096" i="42"/>
  <c r="D4097" i="42"/>
  <c r="D4098" i="42"/>
  <c r="D4099" i="42"/>
  <c r="D4100" i="42"/>
  <c r="D4101" i="42"/>
  <c r="D4102" i="42"/>
  <c r="D4103" i="42"/>
  <c r="D4104" i="42"/>
  <c r="D4105" i="42"/>
  <c r="D4106" i="42"/>
  <c r="D4107" i="42"/>
  <c r="D4108" i="42"/>
  <c r="D4109" i="42"/>
  <c r="D4110" i="42"/>
  <c r="D4111" i="42"/>
  <c r="D4112" i="42"/>
  <c r="D4113" i="42"/>
  <c r="D4114" i="42"/>
  <c r="D4115" i="42"/>
  <c r="D4116" i="42"/>
  <c r="D4117" i="42"/>
  <c r="D4118" i="42"/>
  <c r="D4119" i="42"/>
  <c r="D4120" i="42"/>
  <c r="D4121" i="42"/>
  <c r="D4122" i="42"/>
  <c r="D4123" i="42"/>
  <c r="D4124" i="42"/>
  <c r="D4125" i="42"/>
  <c r="D4126" i="42"/>
  <c r="D4127" i="42"/>
  <c r="D4128" i="42"/>
  <c r="D4129" i="42"/>
  <c r="D4130" i="42"/>
  <c r="D4131" i="42"/>
  <c r="D4132" i="42"/>
  <c r="D4133" i="42"/>
  <c r="D4134" i="42"/>
  <c r="D4135" i="42"/>
  <c r="D4136" i="42"/>
  <c r="D4137" i="42"/>
  <c r="D4138" i="42"/>
  <c r="D4139" i="42"/>
  <c r="D4140" i="42"/>
  <c r="D4141" i="42"/>
  <c r="D4142" i="42"/>
  <c r="D4143" i="42"/>
  <c r="D4144" i="42"/>
  <c r="D4145" i="42"/>
  <c r="D4146" i="42"/>
  <c r="D4147" i="42"/>
  <c r="D4148" i="42"/>
  <c r="D4149" i="42"/>
  <c r="D4150" i="42"/>
  <c r="D4151" i="42"/>
  <c r="D4152" i="42"/>
  <c r="D4153" i="42"/>
  <c r="D4154" i="42"/>
  <c r="D4155" i="42"/>
  <c r="D4156" i="42"/>
  <c r="D4157" i="42"/>
  <c r="D4158" i="42"/>
  <c r="D4159" i="42"/>
  <c r="D4160" i="42"/>
  <c r="D4161" i="42"/>
  <c r="D4162" i="42"/>
  <c r="D4163" i="42"/>
  <c r="D4164" i="42"/>
  <c r="D4165" i="42"/>
  <c r="D4166" i="42"/>
  <c r="D4167" i="42"/>
  <c r="D4168" i="42"/>
  <c r="D4169" i="42"/>
  <c r="D4170" i="42"/>
  <c r="D4171" i="42"/>
  <c r="D4172" i="42"/>
  <c r="D4173" i="42"/>
  <c r="D4174" i="42"/>
  <c r="D4175" i="42"/>
  <c r="D4176" i="42"/>
  <c r="D4177" i="42"/>
  <c r="D4178" i="42"/>
  <c r="D4179" i="42"/>
  <c r="D4180" i="42"/>
  <c r="D4181" i="42"/>
  <c r="D4182" i="42"/>
  <c r="D4183" i="42"/>
  <c r="D4184" i="42"/>
  <c r="D4185" i="42"/>
  <c r="D4186" i="42"/>
  <c r="D4187" i="42"/>
  <c r="D4188" i="42"/>
  <c r="D4189" i="42"/>
  <c r="D4190" i="42"/>
  <c r="D4191" i="42"/>
  <c r="D4192" i="42"/>
  <c r="D4193" i="42"/>
  <c r="D4194" i="42"/>
  <c r="D4195" i="42"/>
  <c r="D4196" i="42"/>
  <c r="D4197" i="42"/>
  <c r="D4198" i="42"/>
  <c r="D4199" i="42"/>
  <c r="D4200" i="42"/>
  <c r="D4201" i="42"/>
  <c r="D4202" i="42"/>
  <c r="D4203" i="42"/>
  <c r="D4204" i="42"/>
  <c r="D4205" i="42"/>
  <c r="D4206" i="42"/>
  <c r="D4207" i="42"/>
  <c r="D4208" i="42"/>
  <c r="D4209" i="42"/>
  <c r="D4210" i="42"/>
  <c r="D4211" i="42"/>
  <c r="D4212" i="42"/>
  <c r="D4213" i="42"/>
  <c r="D4214" i="42"/>
  <c r="D4215" i="42"/>
  <c r="D4216" i="42"/>
  <c r="D4217" i="42"/>
  <c r="D4218" i="42"/>
  <c r="D4219" i="42"/>
  <c r="D4220" i="42"/>
  <c r="D4221" i="42"/>
  <c r="D4222" i="42"/>
  <c r="D4223" i="42"/>
  <c r="D4224" i="42"/>
  <c r="D4225" i="42"/>
  <c r="D4226" i="42"/>
  <c r="D4227" i="42"/>
  <c r="D4228" i="42"/>
  <c r="D4229" i="42"/>
  <c r="D4230" i="42"/>
  <c r="D4231" i="42"/>
  <c r="D4232" i="42"/>
  <c r="D4233" i="42"/>
  <c r="D4234" i="42"/>
  <c r="D4235" i="42"/>
  <c r="D4236" i="42"/>
  <c r="D4237" i="42"/>
  <c r="D4238" i="42"/>
  <c r="D4239" i="42"/>
  <c r="D4240" i="42"/>
  <c r="D4241" i="42"/>
  <c r="D4242" i="42"/>
  <c r="D4243" i="42"/>
  <c r="D4244" i="42"/>
  <c r="D4245" i="42"/>
  <c r="D4246" i="42"/>
  <c r="D4247" i="42"/>
  <c r="D4248" i="42"/>
  <c r="D4249" i="42"/>
  <c r="D4250" i="42"/>
  <c r="D4251" i="42"/>
  <c r="D4252" i="42"/>
  <c r="D4253" i="42"/>
  <c r="D4254" i="42"/>
  <c r="D4255" i="42"/>
  <c r="D4256" i="42"/>
  <c r="D4257" i="42"/>
  <c r="D4258" i="42"/>
  <c r="D4259" i="42"/>
  <c r="D4260" i="42"/>
  <c r="D4261" i="42"/>
  <c r="D4262" i="42"/>
  <c r="D4263" i="42"/>
  <c r="D4264" i="42"/>
  <c r="D4265" i="42"/>
  <c r="D4266" i="42"/>
  <c r="D4267" i="42"/>
  <c r="D4268" i="42"/>
  <c r="D4269" i="42"/>
  <c r="D4270" i="42"/>
  <c r="D4271" i="42"/>
  <c r="D4272" i="42"/>
  <c r="D4273" i="42"/>
  <c r="D4274" i="42"/>
  <c r="D4275" i="42"/>
  <c r="D4276" i="42"/>
  <c r="D4277" i="42"/>
  <c r="D4278" i="42"/>
  <c r="D4279" i="42"/>
  <c r="D4280" i="42"/>
  <c r="D4281" i="42"/>
  <c r="D4282" i="42"/>
  <c r="D4283" i="42"/>
  <c r="D4284" i="42"/>
  <c r="D4285" i="42"/>
  <c r="D4286" i="42"/>
  <c r="D4287" i="42"/>
  <c r="D4288" i="42"/>
  <c r="D4289" i="42"/>
  <c r="D4290" i="42"/>
  <c r="D4291" i="42"/>
  <c r="D4292" i="42"/>
  <c r="D4293" i="42"/>
  <c r="D4294" i="42"/>
  <c r="D4295" i="42"/>
  <c r="D4296" i="42"/>
  <c r="D4297" i="42"/>
  <c r="D4298" i="42"/>
  <c r="D4299" i="42"/>
  <c r="D4300" i="42"/>
  <c r="D4301" i="42"/>
  <c r="D4302" i="42"/>
  <c r="D4303" i="42"/>
  <c r="D4304" i="42"/>
  <c r="D4305" i="42"/>
  <c r="D4306" i="42"/>
  <c r="D4307" i="42"/>
  <c r="D4308" i="42"/>
  <c r="D4309" i="42"/>
  <c r="D4310" i="42"/>
  <c r="D4311" i="42"/>
  <c r="D4312" i="42"/>
  <c r="D4313" i="42"/>
  <c r="D4314" i="42"/>
  <c r="D4315" i="42"/>
  <c r="D4316" i="42"/>
  <c r="D4317" i="42"/>
  <c r="D4318" i="42"/>
  <c r="D4319" i="42"/>
  <c r="D4320" i="42"/>
  <c r="D4321" i="42"/>
  <c r="D4322" i="42"/>
  <c r="D4323" i="42"/>
  <c r="D4324" i="42"/>
  <c r="D4325" i="42"/>
  <c r="D4326" i="42"/>
  <c r="D4327" i="42"/>
  <c r="D4328" i="42"/>
  <c r="D4329" i="42"/>
  <c r="D4330" i="42"/>
  <c r="D4331" i="42"/>
  <c r="D4332" i="42"/>
  <c r="D4333" i="42"/>
  <c r="D4334" i="42"/>
  <c r="D4335" i="42"/>
  <c r="D4336" i="42"/>
  <c r="D4337" i="42"/>
  <c r="D4338" i="42"/>
  <c r="D4339" i="42"/>
  <c r="D4340" i="42"/>
  <c r="D4341" i="42"/>
  <c r="D4342" i="42"/>
  <c r="D4343" i="42"/>
  <c r="D4344" i="42"/>
  <c r="B2" i="42"/>
  <c r="B3" i="42"/>
  <c r="B4" i="42"/>
  <c r="B5" i="42"/>
  <c r="B6" i="42"/>
  <c r="B7" i="42"/>
  <c r="B8" i="42"/>
  <c r="B9" i="42"/>
  <c r="B10" i="42"/>
  <c r="B11" i="42"/>
  <c r="B12" i="42"/>
  <c r="B13" i="42"/>
  <c r="B14" i="42"/>
  <c r="B15" i="42"/>
  <c r="B16" i="42"/>
  <c r="B17" i="42"/>
  <c r="B18" i="42"/>
  <c r="B19" i="42"/>
  <c r="B20" i="42"/>
  <c r="B21" i="42"/>
  <c r="B22" i="42"/>
  <c r="B23" i="42"/>
  <c r="B24" i="42"/>
  <c r="B25" i="42"/>
  <c r="B26" i="42"/>
  <c r="B27" i="42"/>
  <c r="B28" i="42"/>
  <c r="B29" i="42"/>
  <c r="B30" i="42"/>
  <c r="B31" i="42"/>
  <c r="B32" i="42"/>
  <c r="B33" i="42"/>
  <c r="B34" i="42"/>
  <c r="B35" i="42"/>
  <c r="B36" i="42"/>
  <c r="B37" i="42"/>
  <c r="B38" i="42"/>
  <c r="B39" i="42"/>
  <c r="B40" i="42"/>
  <c r="B41" i="42"/>
  <c r="B42" i="42"/>
  <c r="B43" i="42"/>
  <c r="B44" i="42"/>
  <c r="B45" i="42"/>
  <c r="B46" i="42"/>
  <c r="B47" i="42"/>
  <c r="B48" i="42"/>
  <c r="B49" i="42"/>
  <c r="B50" i="42"/>
  <c r="B51" i="42"/>
  <c r="B52" i="42"/>
  <c r="B53" i="42"/>
  <c r="B54" i="42"/>
  <c r="B55" i="42"/>
  <c r="B56" i="42"/>
  <c r="B57" i="42"/>
  <c r="B58" i="42"/>
  <c r="B59" i="42"/>
  <c r="B60" i="42"/>
  <c r="B61" i="42"/>
  <c r="B62" i="42"/>
  <c r="B63" i="42"/>
  <c r="B64" i="42"/>
  <c r="B65" i="42"/>
  <c r="B66" i="42"/>
  <c r="B67" i="42"/>
  <c r="B68" i="42"/>
  <c r="B69" i="42"/>
  <c r="B70" i="42"/>
  <c r="B71" i="42"/>
  <c r="B72" i="42"/>
  <c r="B73" i="42"/>
  <c r="B74" i="42"/>
  <c r="B75" i="42"/>
  <c r="B76" i="42"/>
  <c r="B77" i="42"/>
  <c r="B78" i="42"/>
  <c r="B79" i="42"/>
  <c r="B80" i="42"/>
  <c r="B81" i="42"/>
  <c r="B82" i="42"/>
  <c r="B83" i="42"/>
  <c r="B84" i="42"/>
  <c r="B85" i="42"/>
  <c r="B86" i="42"/>
  <c r="B87" i="42"/>
  <c r="B88" i="42"/>
  <c r="B89" i="42"/>
  <c r="B90" i="42"/>
  <c r="B91" i="42"/>
  <c r="B92" i="42"/>
  <c r="B93" i="42"/>
  <c r="B94" i="42"/>
  <c r="B95" i="42"/>
  <c r="B96" i="42"/>
  <c r="B97" i="42"/>
  <c r="B98" i="42"/>
  <c r="B99" i="42"/>
  <c r="B100" i="42"/>
  <c r="B101" i="42"/>
  <c r="B102" i="42"/>
  <c r="B103" i="42"/>
  <c r="B104" i="42"/>
  <c r="B105" i="42"/>
  <c r="B106" i="42"/>
  <c r="B107" i="42"/>
  <c r="B108" i="42"/>
  <c r="B109" i="42"/>
  <c r="B110" i="42"/>
  <c r="B111" i="42"/>
  <c r="B112" i="42"/>
  <c r="B113" i="42"/>
  <c r="B114" i="42"/>
  <c r="B115" i="42"/>
  <c r="B116" i="42"/>
  <c r="B117" i="42"/>
  <c r="B118" i="42"/>
  <c r="B119" i="42"/>
  <c r="B120" i="42"/>
  <c r="B121" i="42"/>
  <c r="B122" i="42"/>
  <c r="B123" i="42"/>
  <c r="B124" i="42"/>
  <c r="B125" i="42"/>
  <c r="B126" i="42"/>
  <c r="B127" i="42"/>
  <c r="B128" i="42"/>
  <c r="B129" i="42"/>
  <c r="B130" i="42"/>
  <c r="B131" i="42"/>
  <c r="B132" i="42"/>
  <c r="B133" i="42"/>
  <c r="B134" i="42"/>
  <c r="B135" i="42"/>
  <c r="B136" i="42"/>
  <c r="B137" i="42"/>
  <c r="B138" i="42"/>
  <c r="B139" i="42"/>
  <c r="B140" i="42"/>
  <c r="B141" i="42"/>
  <c r="B142" i="42"/>
  <c r="B143" i="42"/>
  <c r="B144" i="42"/>
  <c r="B145" i="42"/>
  <c r="B146" i="42"/>
  <c r="B147" i="42"/>
  <c r="B148" i="42"/>
  <c r="B149" i="42"/>
  <c r="B150" i="42"/>
  <c r="B151" i="42"/>
  <c r="B152" i="42"/>
  <c r="B153" i="42"/>
  <c r="B154" i="42"/>
  <c r="B155" i="42"/>
  <c r="B156" i="42"/>
  <c r="B157" i="42"/>
  <c r="B158" i="42"/>
  <c r="B159" i="42"/>
  <c r="B160" i="42"/>
  <c r="B161" i="42"/>
  <c r="B162" i="42"/>
  <c r="B163" i="42"/>
  <c r="B164" i="42"/>
  <c r="B165" i="42"/>
  <c r="B166" i="42"/>
  <c r="B167" i="42"/>
  <c r="B168" i="42"/>
  <c r="B169" i="42"/>
  <c r="B170" i="42"/>
  <c r="B171" i="42"/>
  <c r="B172" i="42"/>
  <c r="B173" i="42"/>
  <c r="B174" i="42"/>
  <c r="B175" i="42"/>
  <c r="B176" i="42"/>
  <c r="B177" i="42"/>
  <c r="B178" i="42"/>
  <c r="B179" i="42"/>
  <c r="B180" i="42"/>
  <c r="B181" i="42"/>
  <c r="B182" i="42"/>
  <c r="B183" i="42"/>
  <c r="B184" i="42"/>
  <c r="B185" i="42"/>
  <c r="B186" i="42"/>
  <c r="B187" i="42"/>
  <c r="B188" i="42"/>
  <c r="B189" i="42"/>
  <c r="B190" i="42"/>
  <c r="B191" i="42"/>
  <c r="B192" i="42"/>
  <c r="B193" i="42"/>
  <c r="B194" i="42"/>
  <c r="B195" i="42"/>
  <c r="B196" i="42"/>
  <c r="B197" i="42"/>
  <c r="B198" i="42"/>
  <c r="B199" i="42"/>
  <c r="B200" i="42"/>
  <c r="B201" i="42"/>
  <c r="B202" i="42"/>
  <c r="B203" i="42"/>
  <c r="B204" i="42"/>
  <c r="B205" i="42"/>
  <c r="B206" i="42"/>
  <c r="B207" i="42"/>
  <c r="B208" i="42"/>
  <c r="B209" i="42"/>
  <c r="B210" i="42"/>
  <c r="B211" i="42"/>
  <c r="B212" i="42"/>
  <c r="B213" i="42"/>
  <c r="B214" i="42"/>
  <c r="B215" i="42"/>
  <c r="B216" i="42"/>
  <c r="B217" i="42"/>
  <c r="B218" i="42"/>
  <c r="B219" i="42"/>
  <c r="B220" i="42"/>
  <c r="B221" i="42"/>
  <c r="B222" i="42"/>
  <c r="B223" i="42"/>
  <c r="B224" i="42"/>
  <c r="B225" i="42"/>
  <c r="B226" i="42"/>
  <c r="B227" i="42"/>
  <c r="B228" i="42"/>
  <c r="B229" i="42"/>
  <c r="B230" i="42"/>
  <c r="B231" i="42"/>
  <c r="B232" i="42"/>
  <c r="B233" i="42"/>
  <c r="B234" i="42"/>
  <c r="B235" i="42"/>
  <c r="B236" i="42"/>
  <c r="B237" i="42"/>
  <c r="B238" i="42"/>
  <c r="B239" i="42"/>
  <c r="B240" i="42"/>
  <c r="B241" i="42"/>
  <c r="B242" i="42"/>
  <c r="B243" i="42"/>
  <c r="B244" i="42"/>
  <c r="B245" i="42"/>
  <c r="B246" i="42"/>
  <c r="B247" i="42"/>
  <c r="B248" i="42"/>
  <c r="B249" i="42"/>
  <c r="B250" i="42"/>
  <c r="B251" i="42"/>
  <c r="B252" i="42"/>
  <c r="B253" i="42"/>
  <c r="B254" i="42"/>
  <c r="B255" i="42"/>
  <c r="B256" i="42"/>
  <c r="B257" i="42"/>
  <c r="B258" i="42"/>
  <c r="B259" i="42"/>
  <c r="B260" i="42"/>
  <c r="B261" i="42"/>
  <c r="B262" i="42"/>
  <c r="B263" i="42"/>
  <c r="B264" i="42"/>
  <c r="B265" i="42"/>
  <c r="B266" i="42"/>
  <c r="B267" i="42"/>
  <c r="B268" i="42"/>
  <c r="B269" i="42"/>
  <c r="B270" i="42"/>
  <c r="B271" i="42"/>
  <c r="B272" i="42"/>
  <c r="B273" i="42"/>
  <c r="B274" i="42"/>
  <c r="B275" i="42"/>
  <c r="B276" i="42"/>
  <c r="B277" i="42"/>
  <c r="B278" i="42"/>
  <c r="B279" i="42"/>
  <c r="B280" i="42"/>
  <c r="B281" i="42"/>
  <c r="B282" i="42"/>
  <c r="B283" i="42"/>
  <c r="B284" i="42"/>
  <c r="B285" i="42"/>
  <c r="B286" i="42"/>
  <c r="B287" i="42"/>
  <c r="B288" i="42"/>
  <c r="B289" i="42"/>
  <c r="B290" i="42"/>
  <c r="B291" i="42"/>
  <c r="B292" i="42"/>
  <c r="B293" i="42"/>
  <c r="B294" i="42"/>
  <c r="B295" i="42"/>
  <c r="B296" i="42"/>
  <c r="B297" i="42"/>
  <c r="B298" i="42"/>
  <c r="B299" i="42"/>
  <c r="B300" i="42"/>
  <c r="B301" i="42"/>
  <c r="B302" i="42"/>
  <c r="B303" i="42"/>
  <c r="B304" i="42"/>
  <c r="B305" i="42"/>
  <c r="B306" i="42"/>
  <c r="B307" i="42"/>
  <c r="B308" i="42"/>
  <c r="B309" i="42"/>
  <c r="B310" i="42"/>
  <c r="B311" i="42"/>
  <c r="B312" i="42"/>
  <c r="B313" i="42"/>
  <c r="B314" i="42"/>
  <c r="B315" i="42"/>
  <c r="B316" i="42"/>
  <c r="B317" i="42"/>
  <c r="B318" i="42"/>
  <c r="B319" i="42"/>
  <c r="B320" i="42"/>
  <c r="B321" i="42"/>
  <c r="B322" i="42"/>
  <c r="B323" i="42"/>
  <c r="B324" i="42"/>
  <c r="B325" i="42"/>
  <c r="B326" i="42"/>
  <c r="B327" i="42"/>
  <c r="B328" i="42"/>
  <c r="B329" i="42"/>
  <c r="B330" i="42"/>
  <c r="B331" i="42"/>
  <c r="B332" i="42"/>
  <c r="B333" i="42"/>
  <c r="B334" i="42"/>
  <c r="B335" i="42"/>
  <c r="B336" i="42"/>
  <c r="B337" i="42"/>
  <c r="B338" i="42"/>
  <c r="B339" i="42"/>
  <c r="B340" i="42"/>
  <c r="B341" i="42"/>
  <c r="B342" i="42"/>
  <c r="B343" i="42"/>
  <c r="B344" i="42"/>
  <c r="B345" i="42"/>
  <c r="B346" i="42"/>
  <c r="B347" i="42"/>
  <c r="B348" i="42"/>
  <c r="B349" i="42"/>
  <c r="B350" i="42"/>
  <c r="B351" i="42"/>
  <c r="B352" i="42"/>
  <c r="B353" i="42"/>
  <c r="B354" i="42"/>
  <c r="B355" i="42"/>
  <c r="B356" i="42"/>
  <c r="B357" i="42"/>
  <c r="B358" i="42"/>
  <c r="B359" i="42"/>
  <c r="B360" i="42"/>
  <c r="B361" i="42"/>
  <c r="B362" i="42"/>
  <c r="B363" i="42"/>
  <c r="B364" i="42"/>
  <c r="B365" i="42"/>
  <c r="B366" i="42"/>
  <c r="B367" i="42"/>
  <c r="B368" i="42"/>
  <c r="B369" i="42"/>
  <c r="B370" i="42"/>
  <c r="B371" i="42"/>
  <c r="B372" i="42"/>
  <c r="B373" i="42"/>
  <c r="B374" i="42"/>
  <c r="B375" i="42"/>
  <c r="B376" i="42"/>
  <c r="B377" i="42"/>
  <c r="B378" i="42"/>
  <c r="B379" i="42"/>
  <c r="B380" i="42"/>
  <c r="B381" i="42"/>
  <c r="B382" i="42"/>
  <c r="B383" i="42"/>
  <c r="B384" i="42"/>
  <c r="B385" i="42"/>
  <c r="B386" i="42"/>
  <c r="B387" i="42"/>
  <c r="B388" i="42"/>
  <c r="B389" i="42"/>
  <c r="B390" i="42"/>
  <c r="B391" i="42"/>
  <c r="B392" i="42"/>
  <c r="B393" i="42"/>
  <c r="B394" i="42"/>
  <c r="B395" i="42"/>
  <c r="B396" i="42"/>
  <c r="B397" i="42"/>
  <c r="B398" i="42"/>
  <c r="B399" i="42"/>
  <c r="B400" i="42"/>
  <c r="B401" i="42"/>
  <c r="B402" i="42"/>
  <c r="B403" i="42"/>
  <c r="B404" i="42"/>
  <c r="B405" i="42"/>
  <c r="B406" i="42"/>
  <c r="B407" i="42"/>
  <c r="B408" i="42"/>
  <c r="B409" i="42"/>
  <c r="B410" i="42"/>
  <c r="B411" i="42"/>
  <c r="B412" i="42"/>
  <c r="B413" i="42"/>
  <c r="B414" i="42"/>
  <c r="B415" i="42"/>
  <c r="B416" i="42"/>
  <c r="B417" i="42"/>
  <c r="B418" i="42"/>
  <c r="B419" i="42"/>
  <c r="B420" i="42"/>
  <c r="B421" i="42"/>
  <c r="B422" i="42"/>
  <c r="B423" i="42"/>
  <c r="B424" i="42"/>
  <c r="B425" i="42"/>
  <c r="B426" i="42"/>
  <c r="B427" i="42"/>
  <c r="B428" i="42"/>
  <c r="B429" i="42"/>
  <c r="B430" i="42"/>
  <c r="B431" i="42"/>
  <c r="B432" i="42"/>
  <c r="B433" i="42"/>
  <c r="B434" i="42"/>
  <c r="B435" i="42"/>
  <c r="B436" i="42"/>
  <c r="B437" i="42"/>
  <c r="B438" i="42"/>
  <c r="B439" i="42"/>
  <c r="B440" i="42"/>
  <c r="B441" i="42"/>
  <c r="B442" i="42"/>
  <c r="B443" i="42"/>
  <c r="B444" i="42"/>
  <c r="B445" i="42"/>
  <c r="B446" i="42"/>
  <c r="B447" i="42"/>
  <c r="B448" i="42"/>
  <c r="B449" i="42"/>
  <c r="B450" i="42"/>
  <c r="B451" i="42"/>
  <c r="B452" i="42"/>
  <c r="B453" i="42"/>
  <c r="B454" i="42"/>
  <c r="B455" i="42"/>
  <c r="B456" i="42"/>
  <c r="B457" i="42"/>
  <c r="B458" i="42"/>
  <c r="B459" i="42"/>
  <c r="B460" i="42"/>
  <c r="B461" i="42"/>
  <c r="B462" i="42"/>
  <c r="B463" i="42"/>
  <c r="B464" i="42"/>
  <c r="B465" i="42"/>
  <c r="B466" i="42"/>
  <c r="B467" i="42"/>
  <c r="B468" i="42"/>
  <c r="B469" i="42"/>
  <c r="B470" i="42"/>
  <c r="B471" i="42"/>
  <c r="B472" i="42"/>
  <c r="B473" i="42"/>
  <c r="B474" i="42"/>
  <c r="B475" i="42"/>
  <c r="B476" i="42"/>
  <c r="B477" i="42"/>
  <c r="B478" i="42"/>
  <c r="B479" i="42"/>
  <c r="B480" i="42"/>
  <c r="B481" i="42"/>
  <c r="B482" i="42"/>
  <c r="B483" i="42"/>
  <c r="B484" i="42"/>
  <c r="B485" i="42"/>
  <c r="B486" i="42"/>
  <c r="B487" i="42"/>
  <c r="B488" i="42"/>
  <c r="B489" i="42"/>
  <c r="B490" i="42"/>
  <c r="B491" i="42"/>
  <c r="B492" i="42"/>
  <c r="B493" i="42"/>
  <c r="B494" i="42"/>
  <c r="B495" i="42"/>
  <c r="B496" i="42"/>
  <c r="B497" i="42"/>
  <c r="B498" i="42"/>
  <c r="B499" i="42"/>
  <c r="B500" i="42"/>
  <c r="B501" i="42"/>
  <c r="B502" i="42"/>
  <c r="B503" i="42"/>
  <c r="B504" i="42"/>
  <c r="B505" i="42"/>
  <c r="B506" i="42"/>
  <c r="B507" i="42"/>
  <c r="B508" i="42"/>
  <c r="B509" i="42"/>
  <c r="B510" i="42"/>
  <c r="B511" i="42"/>
  <c r="B512" i="42"/>
  <c r="B513" i="42"/>
  <c r="B514" i="42"/>
  <c r="B515" i="42"/>
  <c r="B516" i="42"/>
  <c r="B517" i="42"/>
  <c r="B518" i="42"/>
  <c r="B519" i="42"/>
  <c r="B520" i="42"/>
  <c r="B521" i="42"/>
  <c r="B522" i="42"/>
  <c r="B523" i="42"/>
  <c r="B524" i="42"/>
  <c r="B525" i="42"/>
  <c r="B526" i="42"/>
  <c r="B527" i="42"/>
  <c r="B528" i="42"/>
  <c r="B529" i="42"/>
  <c r="B530" i="42"/>
  <c r="B531" i="42"/>
  <c r="B532" i="42"/>
  <c r="B533" i="42"/>
  <c r="B534" i="42"/>
  <c r="B535" i="42"/>
  <c r="B536" i="42"/>
  <c r="B537" i="42"/>
  <c r="B538" i="42"/>
  <c r="B539" i="42"/>
  <c r="B540" i="42"/>
  <c r="B541" i="42"/>
  <c r="B542" i="42"/>
  <c r="B543" i="42"/>
  <c r="B544" i="42"/>
  <c r="B545" i="42"/>
  <c r="B546" i="42"/>
  <c r="B547" i="42"/>
  <c r="B548" i="42"/>
  <c r="B549" i="42"/>
  <c r="B550" i="42"/>
  <c r="B551" i="42"/>
  <c r="B552" i="42"/>
  <c r="B553" i="42"/>
  <c r="B554" i="42"/>
  <c r="B555" i="42"/>
  <c r="B556" i="42"/>
  <c r="B557" i="42"/>
  <c r="B558" i="42"/>
  <c r="B559" i="42"/>
  <c r="B560" i="42"/>
  <c r="B561" i="42"/>
  <c r="B562" i="42"/>
  <c r="B563" i="42"/>
  <c r="B564" i="42"/>
  <c r="B565" i="42"/>
  <c r="B566" i="42"/>
  <c r="B567" i="42"/>
  <c r="B568" i="42"/>
  <c r="B569" i="42"/>
  <c r="B570" i="42"/>
  <c r="B571" i="42"/>
  <c r="B572" i="42"/>
  <c r="B573" i="42"/>
  <c r="B574" i="42"/>
  <c r="B575" i="42"/>
  <c r="B576" i="42"/>
  <c r="B577" i="42"/>
  <c r="B578" i="42"/>
  <c r="B579" i="42"/>
  <c r="B580" i="42"/>
  <c r="B581" i="42"/>
  <c r="B582" i="42"/>
  <c r="B583" i="42"/>
  <c r="B584" i="42"/>
  <c r="B585" i="42"/>
  <c r="B586" i="42"/>
  <c r="B587" i="42"/>
  <c r="B588" i="42"/>
  <c r="B589" i="42"/>
  <c r="B590" i="42"/>
  <c r="B591" i="42"/>
  <c r="B592" i="42"/>
  <c r="B593" i="42"/>
  <c r="B594" i="42"/>
  <c r="B595" i="42"/>
  <c r="B596" i="42"/>
  <c r="B597" i="42"/>
  <c r="B598" i="42"/>
  <c r="B599" i="42"/>
  <c r="B600" i="42"/>
  <c r="B601" i="42"/>
  <c r="B602" i="42"/>
  <c r="B603" i="42"/>
  <c r="B604" i="42"/>
  <c r="B605" i="42"/>
  <c r="B606" i="42"/>
  <c r="B607" i="42"/>
  <c r="B608" i="42"/>
  <c r="B609" i="42"/>
  <c r="B610" i="42"/>
  <c r="B611" i="42"/>
  <c r="B612" i="42"/>
  <c r="B613" i="42"/>
  <c r="B614" i="42"/>
  <c r="B615" i="42"/>
  <c r="B616" i="42"/>
  <c r="B617" i="42"/>
  <c r="B618" i="42"/>
  <c r="B619" i="42"/>
  <c r="B620" i="42"/>
  <c r="B621" i="42"/>
  <c r="B622" i="42"/>
  <c r="B623" i="42"/>
  <c r="B624" i="42"/>
  <c r="B625" i="42"/>
  <c r="B626" i="42"/>
  <c r="B627" i="42"/>
  <c r="B628" i="42"/>
  <c r="B629" i="42"/>
  <c r="B630" i="42"/>
  <c r="B631" i="42"/>
  <c r="B632" i="42"/>
  <c r="B633" i="42"/>
  <c r="B634" i="42"/>
  <c r="B635" i="42"/>
  <c r="B636" i="42"/>
  <c r="B637" i="42"/>
  <c r="B638" i="42"/>
  <c r="B639" i="42"/>
  <c r="B640" i="42"/>
  <c r="B641" i="42"/>
  <c r="B642" i="42"/>
  <c r="B643" i="42"/>
  <c r="B644" i="42"/>
  <c r="B645" i="42"/>
  <c r="B646" i="42"/>
  <c r="B647" i="42"/>
  <c r="B648" i="42"/>
  <c r="B649" i="42"/>
  <c r="B650" i="42"/>
  <c r="B651" i="42"/>
  <c r="B652" i="42"/>
  <c r="B653" i="42"/>
  <c r="B654" i="42"/>
  <c r="B655" i="42"/>
  <c r="B656" i="42"/>
  <c r="B657" i="42"/>
  <c r="B658" i="42"/>
  <c r="B659" i="42"/>
  <c r="B660" i="42"/>
  <c r="B661" i="42"/>
  <c r="B662" i="42"/>
  <c r="B663" i="42"/>
  <c r="B664" i="42"/>
  <c r="B665" i="42"/>
  <c r="B666" i="42"/>
  <c r="B667" i="42"/>
  <c r="B668" i="42"/>
  <c r="B669" i="42"/>
  <c r="B670" i="42"/>
  <c r="B671" i="42"/>
  <c r="B672" i="42"/>
  <c r="B673" i="42"/>
  <c r="B674" i="42"/>
  <c r="B675" i="42"/>
  <c r="B676" i="42"/>
  <c r="B677" i="42"/>
  <c r="B678" i="42"/>
  <c r="B679" i="42"/>
  <c r="B680" i="42"/>
  <c r="B681" i="42"/>
  <c r="B682" i="42"/>
  <c r="B683" i="42"/>
  <c r="B684" i="42"/>
  <c r="B685" i="42"/>
  <c r="B686" i="42"/>
  <c r="B687" i="42"/>
  <c r="B688" i="42"/>
  <c r="B689" i="42"/>
  <c r="B690" i="42"/>
  <c r="B691" i="42"/>
  <c r="B692" i="42"/>
  <c r="B693" i="42"/>
  <c r="B694" i="42"/>
  <c r="B695" i="42"/>
  <c r="B696" i="42"/>
  <c r="B697" i="42"/>
  <c r="B698" i="42"/>
  <c r="B699" i="42"/>
  <c r="B700" i="42"/>
  <c r="B701" i="42"/>
  <c r="B702" i="42"/>
  <c r="B703" i="42"/>
  <c r="B704" i="42"/>
  <c r="B705" i="42"/>
  <c r="B706" i="42"/>
  <c r="B707" i="42"/>
  <c r="B708" i="42"/>
  <c r="B709" i="42"/>
  <c r="B710" i="42"/>
  <c r="B711" i="42"/>
  <c r="B712" i="42"/>
  <c r="B713" i="42"/>
  <c r="B714" i="42"/>
  <c r="B715" i="42"/>
  <c r="B716" i="42"/>
  <c r="B717" i="42"/>
  <c r="B718" i="42"/>
  <c r="B719" i="42"/>
  <c r="B720" i="42"/>
  <c r="B721" i="42"/>
  <c r="B722" i="42"/>
  <c r="B723" i="42"/>
  <c r="B724" i="42"/>
  <c r="B725" i="42"/>
  <c r="B726" i="42"/>
  <c r="B727" i="42"/>
  <c r="B728" i="42"/>
  <c r="B729" i="42"/>
  <c r="B730" i="42"/>
  <c r="B731" i="42"/>
  <c r="B732" i="42"/>
  <c r="B733" i="42"/>
  <c r="B734" i="42"/>
  <c r="B735" i="42"/>
  <c r="B736" i="42"/>
  <c r="B737" i="42"/>
  <c r="B738" i="42"/>
  <c r="B739" i="42"/>
  <c r="B740" i="42"/>
  <c r="B741" i="42"/>
  <c r="B742" i="42"/>
  <c r="B743" i="42"/>
  <c r="B744" i="42"/>
  <c r="B745" i="42"/>
  <c r="B746" i="42"/>
  <c r="B747" i="42"/>
  <c r="B748" i="42"/>
  <c r="B749" i="42"/>
  <c r="B750" i="42"/>
  <c r="B751" i="42"/>
  <c r="B752" i="42"/>
  <c r="B753" i="42"/>
  <c r="B754" i="42"/>
  <c r="B755" i="42"/>
  <c r="B756" i="42"/>
  <c r="B757" i="42"/>
  <c r="B758" i="42"/>
  <c r="B759" i="42"/>
  <c r="B760" i="42"/>
  <c r="B761" i="42"/>
  <c r="B762" i="42"/>
  <c r="B763" i="42"/>
  <c r="B764" i="42"/>
  <c r="B765" i="42"/>
  <c r="B766" i="42"/>
  <c r="B767" i="42"/>
  <c r="B768" i="42"/>
  <c r="B769" i="42"/>
  <c r="B770" i="42"/>
  <c r="B771" i="42"/>
  <c r="B772" i="42"/>
  <c r="B773" i="42"/>
  <c r="B774" i="42"/>
  <c r="B775" i="42"/>
  <c r="B776" i="42"/>
  <c r="B777" i="42"/>
  <c r="B778" i="42"/>
  <c r="B779" i="42"/>
  <c r="B780" i="42"/>
  <c r="B781" i="42"/>
  <c r="B782" i="42"/>
  <c r="B783" i="42"/>
  <c r="B784" i="42"/>
  <c r="B785" i="42"/>
  <c r="B786" i="42"/>
  <c r="B787" i="42"/>
  <c r="B788" i="42"/>
  <c r="B789" i="42"/>
  <c r="B790" i="42"/>
  <c r="B791" i="42"/>
  <c r="B792" i="42"/>
  <c r="B793" i="42"/>
  <c r="B794" i="42"/>
  <c r="B795" i="42"/>
  <c r="B796" i="42"/>
  <c r="B797" i="42"/>
  <c r="B798" i="42"/>
  <c r="B799" i="42"/>
  <c r="B800" i="42"/>
  <c r="B801" i="42"/>
  <c r="B802" i="42"/>
  <c r="B803" i="42"/>
  <c r="B804" i="42"/>
  <c r="B805" i="42"/>
  <c r="B806" i="42"/>
  <c r="B807" i="42"/>
  <c r="B808" i="42"/>
  <c r="B809" i="42"/>
  <c r="B810" i="42"/>
  <c r="B811" i="42"/>
  <c r="B812" i="42"/>
  <c r="B813" i="42"/>
  <c r="B814" i="42"/>
  <c r="B815" i="42"/>
  <c r="B816" i="42"/>
  <c r="B817" i="42"/>
  <c r="B818" i="42"/>
  <c r="B819" i="42"/>
  <c r="B820" i="42"/>
  <c r="B821" i="42"/>
  <c r="B822" i="42"/>
  <c r="B823" i="42"/>
  <c r="B824" i="42"/>
  <c r="B825" i="42"/>
  <c r="B826" i="42"/>
  <c r="B827" i="42"/>
  <c r="B828" i="42"/>
  <c r="B829" i="42"/>
  <c r="B830" i="42"/>
  <c r="B831" i="42"/>
  <c r="B832" i="42"/>
  <c r="B833" i="42"/>
  <c r="B834" i="42"/>
  <c r="B835" i="42"/>
  <c r="B836" i="42"/>
  <c r="B837" i="42"/>
  <c r="B838" i="42"/>
  <c r="B839" i="42"/>
  <c r="B840" i="42"/>
  <c r="B841" i="42"/>
  <c r="B842" i="42"/>
  <c r="B843" i="42"/>
  <c r="B844" i="42"/>
  <c r="B845" i="42"/>
  <c r="B846" i="42"/>
  <c r="B847" i="42"/>
  <c r="B848" i="42"/>
  <c r="B849" i="42"/>
  <c r="B850" i="42"/>
  <c r="B851" i="42"/>
  <c r="B852" i="42"/>
  <c r="B853" i="42"/>
  <c r="B854" i="42"/>
  <c r="B855" i="42"/>
  <c r="B856" i="42"/>
  <c r="B857" i="42"/>
  <c r="B858" i="42"/>
  <c r="B859" i="42"/>
  <c r="B860" i="42"/>
  <c r="B861" i="42"/>
  <c r="B862" i="42"/>
  <c r="B863" i="42"/>
  <c r="B864" i="42"/>
  <c r="B865" i="42"/>
  <c r="B866" i="42"/>
  <c r="B867" i="42"/>
  <c r="B868" i="42"/>
  <c r="B869" i="42"/>
  <c r="B870" i="42"/>
  <c r="B871" i="42"/>
  <c r="B872" i="42"/>
  <c r="B873" i="42"/>
  <c r="B874" i="42"/>
  <c r="B875" i="42"/>
  <c r="B876" i="42"/>
  <c r="B877" i="42"/>
  <c r="B878" i="42"/>
  <c r="B879" i="42"/>
  <c r="B880" i="42"/>
  <c r="B881" i="42"/>
  <c r="B882" i="42"/>
  <c r="B883" i="42"/>
  <c r="B884" i="42"/>
  <c r="B885" i="42"/>
  <c r="B886" i="42"/>
  <c r="B887" i="42"/>
  <c r="B888" i="42"/>
  <c r="B889" i="42"/>
  <c r="B890" i="42"/>
  <c r="B891" i="42"/>
  <c r="B892" i="42"/>
  <c r="B893" i="42"/>
  <c r="B894" i="42"/>
  <c r="B895" i="42"/>
  <c r="B896" i="42"/>
  <c r="B897" i="42"/>
  <c r="B898" i="42"/>
  <c r="B899" i="42"/>
  <c r="B900" i="42"/>
  <c r="B901" i="42"/>
  <c r="B902" i="42"/>
  <c r="B903" i="42"/>
  <c r="B904" i="42"/>
  <c r="B905" i="42"/>
  <c r="B906" i="42"/>
  <c r="B907" i="42"/>
  <c r="B908" i="42"/>
  <c r="B909" i="42"/>
  <c r="B910" i="42"/>
  <c r="B911" i="42"/>
  <c r="B912" i="42"/>
  <c r="B913" i="42"/>
  <c r="B914" i="42"/>
  <c r="B915" i="42"/>
  <c r="B916" i="42"/>
  <c r="B917" i="42"/>
  <c r="B918" i="42"/>
  <c r="B919" i="42"/>
  <c r="B920" i="42"/>
  <c r="B921" i="42"/>
  <c r="B922" i="42"/>
  <c r="B923" i="42"/>
  <c r="B924" i="42"/>
  <c r="B925" i="42"/>
  <c r="B926" i="42"/>
  <c r="B927" i="42"/>
  <c r="B928" i="42"/>
  <c r="B929" i="42"/>
  <c r="B930" i="42"/>
  <c r="B931" i="42"/>
  <c r="B932" i="42"/>
  <c r="B933" i="42"/>
  <c r="B934" i="42"/>
  <c r="B935" i="42"/>
  <c r="B936" i="42"/>
  <c r="B937" i="42"/>
  <c r="B938" i="42"/>
  <c r="B939" i="42"/>
  <c r="B940" i="42"/>
  <c r="B941" i="42"/>
  <c r="B942" i="42"/>
  <c r="B943" i="42"/>
  <c r="B944" i="42"/>
  <c r="B945" i="42"/>
  <c r="B946" i="42"/>
  <c r="B947" i="42"/>
  <c r="B948" i="42"/>
  <c r="B949" i="42"/>
  <c r="B950" i="42"/>
  <c r="B951" i="42"/>
  <c r="B952" i="42"/>
  <c r="B953" i="42"/>
  <c r="B954" i="42"/>
  <c r="B955" i="42"/>
  <c r="B956" i="42"/>
  <c r="B957" i="42"/>
  <c r="B958" i="42"/>
  <c r="B959" i="42"/>
  <c r="B960" i="42"/>
  <c r="B961" i="42"/>
  <c r="B962" i="42"/>
  <c r="B963" i="42"/>
  <c r="B964" i="42"/>
  <c r="B965" i="42"/>
  <c r="B966" i="42"/>
  <c r="B967" i="42"/>
  <c r="B968" i="42"/>
  <c r="B969" i="42"/>
  <c r="B970" i="42"/>
  <c r="B971" i="42"/>
  <c r="B972" i="42"/>
  <c r="B973" i="42"/>
  <c r="B974" i="42"/>
  <c r="B975" i="42"/>
  <c r="B976" i="42"/>
  <c r="B977" i="42"/>
  <c r="B978" i="42"/>
  <c r="B979" i="42"/>
  <c r="B980" i="42"/>
  <c r="B981" i="42"/>
  <c r="B982" i="42"/>
  <c r="B983" i="42"/>
  <c r="B984" i="42"/>
  <c r="B985" i="42"/>
  <c r="B986" i="42"/>
  <c r="B987" i="42"/>
  <c r="B988" i="42"/>
  <c r="B989" i="42"/>
  <c r="B990" i="42"/>
  <c r="B991" i="42"/>
  <c r="B992" i="42"/>
  <c r="B993" i="42"/>
  <c r="B994" i="42"/>
  <c r="B995" i="42"/>
  <c r="B996" i="42"/>
  <c r="B997" i="42"/>
  <c r="B998" i="42"/>
  <c r="B999" i="42"/>
  <c r="B1000" i="42"/>
  <c r="B1001" i="42"/>
  <c r="B1002" i="42"/>
  <c r="B1003" i="42"/>
  <c r="B1004" i="42"/>
  <c r="B1005" i="42"/>
  <c r="B1006" i="42"/>
  <c r="B1007" i="42"/>
  <c r="B1008" i="42"/>
  <c r="B1009" i="42"/>
  <c r="B1010" i="42"/>
  <c r="B1011" i="42"/>
  <c r="B1012" i="42"/>
  <c r="B1013" i="42"/>
  <c r="B1014" i="42"/>
  <c r="B1015" i="42"/>
  <c r="B1016" i="42"/>
  <c r="B1017" i="42"/>
  <c r="B1018" i="42"/>
  <c r="B1019" i="42"/>
  <c r="B1020" i="42"/>
  <c r="B1021" i="42"/>
  <c r="B1022" i="42"/>
  <c r="B1023" i="42"/>
  <c r="B1024" i="42"/>
  <c r="B1025" i="42"/>
  <c r="B1026" i="42"/>
  <c r="B1027" i="42"/>
  <c r="B1028" i="42"/>
  <c r="B1029" i="42"/>
  <c r="B1030" i="42"/>
  <c r="B1031" i="42"/>
  <c r="B1032" i="42"/>
  <c r="B1033" i="42"/>
  <c r="B1034" i="42"/>
  <c r="B1035" i="42"/>
  <c r="B1036" i="42"/>
  <c r="B1037" i="42"/>
  <c r="B1038" i="42"/>
  <c r="B1039" i="42"/>
  <c r="B1040" i="42"/>
  <c r="B1041" i="42"/>
  <c r="B1042" i="42"/>
  <c r="B1043" i="42"/>
  <c r="B1044" i="42"/>
  <c r="B1045" i="42"/>
  <c r="B1046" i="42"/>
  <c r="B1047" i="42"/>
  <c r="B1048" i="42"/>
  <c r="B1049" i="42"/>
  <c r="B1050" i="42"/>
  <c r="B1051" i="42"/>
  <c r="B1052" i="42"/>
  <c r="B1053" i="42"/>
  <c r="B1054" i="42"/>
  <c r="B1055" i="42"/>
  <c r="B1056" i="42"/>
  <c r="B1057" i="42"/>
  <c r="B1058" i="42"/>
  <c r="B1059" i="42"/>
  <c r="B1060" i="42"/>
  <c r="B1061" i="42"/>
  <c r="B1062" i="42"/>
  <c r="B1063" i="42"/>
  <c r="B1064" i="42"/>
  <c r="B1065" i="42"/>
  <c r="B1066" i="42"/>
  <c r="B1067" i="42"/>
  <c r="B1068" i="42"/>
  <c r="B1069" i="42"/>
  <c r="B1070" i="42"/>
  <c r="B1071" i="42"/>
  <c r="B1072" i="42"/>
  <c r="B1073" i="42"/>
  <c r="B1074" i="42"/>
  <c r="B1075" i="42"/>
  <c r="B1076" i="42"/>
  <c r="B1077" i="42"/>
  <c r="B1078" i="42"/>
  <c r="B1079" i="42"/>
  <c r="B1080" i="42"/>
  <c r="B1081" i="42"/>
  <c r="B1082" i="42"/>
  <c r="B1083" i="42"/>
  <c r="B1084" i="42"/>
  <c r="B1085" i="42"/>
  <c r="B1086" i="42"/>
  <c r="B1087" i="42"/>
  <c r="B1088" i="42"/>
  <c r="B1089" i="42"/>
  <c r="B1090" i="42"/>
  <c r="B1091" i="42"/>
  <c r="B1092" i="42"/>
  <c r="B1093" i="42"/>
  <c r="B1094" i="42"/>
  <c r="B1095" i="42"/>
  <c r="B1096" i="42"/>
  <c r="B1097" i="42"/>
  <c r="B1098" i="42"/>
  <c r="B1099" i="42"/>
  <c r="B1100" i="42"/>
  <c r="B1101" i="42"/>
  <c r="B1102" i="42"/>
  <c r="B1103" i="42"/>
  <c r="B1104" i="42"/>
  <c r="B1105" i="42"/>
  <c r="B1106" i="42"/>
  <c r="B1107" i="42"/>
  <c r="B1108" i="42"/>
  <c r="B1109" i="42"/>
  <c r="B1110" i="42"/>
  <c r="B1111" i="42"/>
  <c r="B1112" i="42"/>
  <c r="B1113" i="42"/>
  <c r="B1114" i="42"/>
  <c r="B1115" i="42"/>
  <c r="B1116" i="42"/>
  <c r="B1117" i="42"/>
  <c r="B1118" i="42"/>
  <c r="B1119" i="42"/>
  <c r="B1120" i="42"/>
  <c r="B1121" i="42"/>
  <c r="B1122" i="42"/>
  <c r="B1123" i="42"/>
  <c r="B1124" i="42"/>
  <c r="B1125" i="42"/>
  <c r="B1126" i="42"/>
  <c r="B1127" i="42"/>
  <c r="B1128" i="42"/>
  <c r="B1129" i="42"/>
  <c r="B1130" i="42"/>
  <c r="B1131" i="42"/>
  <c r="B1132" i="42"/>
  <c r="B1133" i="42"/>
  <c r="B1134" i="42"/>
  <c r="B1135" i="42"/>
  <c r="B1136" i="42"/>
  <c r="B1137" i="42"/>
  <c r="B1138" i="42"/>
  <c r="B1139" i="42"/>
  <c r="B1140" i="42"/>
  <c r="B1141" i="42"/>
  <c r="B1142" i="42"/>
  <c r="B1143" i="42"/>
  <c r="B1144" i="42"/>
  <c r="B1145" i="42"/>
  <c r="B1146" i="42"/>
  <c r="B1147" i="42"/>
  <c r="B1148" i="42"/>
  <c r="B1149" i="42"/>
  <c r="B1150" i="42"/>
  <c r="B1151" i="42"/>
  <c r="B1152" i="42"/>
  <c r="B1153" i="42"/>
  <c r="B1154" i="42"/>
  <c r="B1155" i="42"/>
  <c r="B1156" i="42"/>
  <c r="B1157" i="42"/>
  <c r="B1158" i="42"/>
  <c r="B1159" i="42"/>
  <c r="B1160" i="42"/>
  <c r="B1161" i="42"/>
  <c r="B1162" i="42"/>
  <c r="B1163" i="42"/>
  <c r="B1164" i="42"/>
  <c r="B1165" i="42"/>
  <c r="B1166" i="42"/>
  <c r="B1167" i="42"/>
  <c r="B1168" i="42"/>
  <c r="B1169" i="42"/>
  <c r="B1170" i="42"/>
  <c r="B1171" i="42"/>
  <c r="B1172" i="42"/>
  <c r="B1173" i="42"/>
  <c r="B1174" i="42"/>
  <c r="B1175" i="42"/>
  <c r="B1176" i="42"/>
  <c r="B1177" i="42"/>
  <c r="B1178" i="42"/>
  <c r="B1179" i="42"/>
  <c r="B1180" i="42"/>
  <c r="B1181" i="42"/>
  <c r="B1182" i="42"/>
  <c r="B1183" i="42"/>
  <c r="B1184" i="42"/>
  <c r="B1185" i="42"/>
  <c r="B1186" i="42"/>
  <c r="B1187" i="42"/>
  <c r="B1188" i="42"/>
  <c r="B1189" i="42"/>
  <c r="B1190" i="42"/>
  <c r="B1191" i="42"/>
  <c r="B1192" i="42"/>
  <c r="B1193" i="42"/>
  <c r="B1194" i="42"/>
  <c r="B1195" i="42"/>
  <c r="B1196" i="42"/>
  <c r="B1197" i="42"/>
  <c r="B1198" i="42"/>
  <c r="B1199" i="42"/>
  <c r="B1200" i="42"/>
  <c r="B1201" i="42"/>
  <c r="B1202" i="42"/>
  <c r="B1203" i="42"/>
  <c r="B1204" i="42"/>
  <c r="B1205" i="42"/>
  <c r="B1206" i="42"/>
  <c r="B1207" i="42"/>
  <c r="B1208" i="42"/>
  <c r="B1209" i="42"/>
  <c r="B1210" i="42"/>
  <c r="B1211" i="42"/>
  <c r="B1212" i="42"/>
  <c r="B1213" i="42"/>
  <c r="B1214" i="42"/>
  <c r="B1215" i="42"/>
  <c r="B1216" i="42"/>
  <c r="B1217" i="42"/>
  <c r="B1218" i="42"/>
  <c r="B1219" i="42"/>
  <c r="B1220" i="42"/>
  <c r="B1221" i="42"/>
  <c r="B1222" i="42"/>
  <c r="B1223" i="42"/>
  <c r="B1224" i="42"/>
  <c r="B1225" i="42"/>
  <c r="B1226" i="42"/>
  <c r="B1227" i="42"/>
  <c r="B1228" i="42"/>
  <c r="B1229" i="42"/>
  <c r="B1230" i="42"/>
  <c r="B1231" i="42"/>
  <c r="B1232" i="42"/>
  <c r="B1233" i="42"/>
  <c r="B1234" i="42"/>
  <c r="B1235" i="42"/>
  <c r="B1236" i="42"/>
  <c r="B1237" i="42"/>
  <c r="B1238" i="42"/>
  <c r="B1239" i="42"/>
  <c r="B1240" i="42"/>
  <c r="B1241" i="42"/>
  <c r="B1242" i="42"/>
  <c r="B1243" i="42"/>
  <c r="B1244" i="42"/>
  <c r="B1245" i="42"/>
  <c r="B1246" i="42"/>
  <c r="B1247" i="42"/>
  <c r="B1248" i="42"/>
  <c r="B1249" i="42"/>
  <c r="B1250" i="42"/>
  <c r="B1251" i="42"/>
  <c r="B1252" i="42"/>
  <c r="B1253" i="42"/>
  <c r="B1254" i="42"/>
  <c r="B1255" i="42"/>
  <c r="B1256" i="42"/>
  <c r="B1257" i="42"/>
  <c r="B1258" i="42"/>
  <c r="B1259" i="42"/>
  <c r="B1260" i="42"/>
  <c r="B1261" i="42"/>
  <c r="B1262" i="42"/>
  <c r="B1263" i="42"/>
  <c r="B1264" i="42"/>
  <c r="B1265" i="42"/>
  <c r="B1266" i="42"/>
  <c r="B1267" i="42"/>
  <c r="B1268" i="42"/>
  <c r="B1269" i="42"/>
  <c r="B1270" i="42"/>
  <c r="B1271" i="42"/>
  <c r="B1272" i="42"/>
  <c r="B1273" i="42"/>
  <c r="B1274" i="42"/>
  <c r="B1275" i="42"/>
  <c r="B1276" i="42"/>
  <c r="B1277" i="42"/>
  <c r="B1278" i="42"/>
  <c r="B1279" i="42"/>
  <c r="B1280" i="42"/>
  <c r="B1281" i="42"/>
  <c r="B1282" i="42"/>
  <c r="B1283" i="42"/>
  <c r="B1284" i="42"/>
  <c r="B1285" i="42"/>
  <c r="B1286" i="42"/>
  <c r="B1287" i="42"/>
  <c r="B1288" i="42"/>
  <c r="B1289" i="42"/>
  <c r="B1290" i="42"/>
  <c r="B1291" i="42"/>
  <c r="B1292" i="42"/>
  <c r="B1293" i="42"/>
  <c r="B1294" i="42"/>
  <c r="B1295" i="42"/>
  <c r="B1296" i="42"/>
  <c r="B1297" i="42"/>
  <c r="B1298" i="42"/>
  <c r="B1299" i="42"/>
  <c r="B1300" i="42"/>
  <c r="B1301" i="42"/>
  <c r="B1302" i="42"/>
  <c r="B1303" i="42"/>
  <c r="B1304" i="42"/>
  <c r="B1305" i="42"/>
  <c r="B1306" i="42"/>
  <c r="B1307" i="42"/>
  <c r="B1308" i="42"/>
  <c r="B1309" i="42"/>
  <c r="B1310" i="42"/>
  <c r="B1311" i="42"/>
  <c r="B1312" i="42"/>
  <c r="B1313" i="42"/>
  <c r="B1314" i="42"/>
  <c r="B1315" i="42"/>
  <c r="B1316" i="42"/>
  <c r="B1317" i="42"/>
  <c r="B1318" i="42"/>
  <c r="B1319" i="42"/>
  <c r="B1320" i="42"/>
  <c r="B1321" i="42"/>
  <c r="B1322" i="42"/>
  <c r="B1323" i="42"/>
  <c r="B1324" i="42"/>
  <c r="B1325" i="42"/>
  <c r="B1326" i="42"/>
  <c r="B1327" i="42"/>
  <c r="B1328" i="42"/>
  <c r="B1329" i="42"/>
  <c r="B1330" i="42"/>
  <c r="B1331" i="42"/>
  <c r="B1332" i="42"/>
  <c r="B1333" i="42"/>
  <c r="B1334" i="42"/>
  <c r="B1335" i="42"/>
  <c r="B1336" i="42"/>
  <c r="B1337" i="42"/>
  <c r="B1338" i="42"/>
  <c r="B1339" i="42"/>
  <c r="B1340" i="42"/>
  <c r="B1341" i="42"/>
  <c r="B1342" i="42"/>
  <c r="B1343" i="42"/>
  <c r="B1344" i="42"/>
  <c r="B1345" i="42"/>
  <c r="B1346" i="42"/>
  <c r="B1347" i="42"/>
  <c r="B1348" i="42"/>
  <c r="B1349" i="42"/>
  <c r="B1350" i="42"/>
  <c r="B1351" i="42"/>
  <c r="B1352" i="42"/>
  <c r="B1353" i="42"/>
  <c r="B1354" i="42"/>
  <c r="B1355" i="42"/>
  <c r="B1356" i="42"/>
  <c r="B1357" i="42"/>
  <c r="B1358" i="42"/>
  <c r="B1359" i="42"/>
  <c r="B1360" i="42"/>
  <c r="B1361" i="42"/>
  <c r="B1362" i="42"/>
  <c r="B1363" i="42"/>
  <c r="B1364" i="42"/>
  <c r="B1365" i="42"/>
  <c r="B1366" i="42"/>
  <c r="B1367" i="42"/>
  <c r="B1368" i="42"/>
  <c r="B1369" i="42"/>
  <c r="B1370" i="42"/>
  <c r="B1371" i="42"/>
  <c r="B1372" i="42"/>
  <c r="B1373" i="42"/>
  <c r="B1374" i="42"/>
  <c r="B1375" i="42"/>
  <c r="B1376" i="42"/>
  <c r="B1377" i="42"/>
  <c r="B1378" i="42"/>
  <c r="B1379" i="42"/>
  <c r="B1380" i="42"/>
  <c r="B1381" i="42"/>
  <c r="B1382" i="42"/>
  <c r="B1383" i="42"/>
  <c r="B1384" i="42"/>
  <c r="B1385" i="42"/>
  <c r="B1386" i="42"/>
  <c r="B1387" i="42"/>
  <c r="B1388" i="42"/>
  <c r="B1389" i="42"/>
  <c r="B1390" i="42"/>
  <c r="B1391" i="42"/>
  <c r="B1392" i="42"/>
  <c r="B1393" i="42"/>
  <c r="B1394" i="42"/>
  <c r="B1395" i="42"/>
  <c r="B1396" i="42"/>
  <c r="B1397" i="42"/>
  <c r="B1398" i="42"/>
  <c r="B1399" i="42"/>
  <c r="B1400" i="42"/>
  <c r="B1401" i="42"/>
  <c r="B1402" i="42"/>
  <c r="B1403" i="42"/>
  <c r="B1404" i="42"/>
  <c r="B1405" i="42"/>
  <c r="B1406" i="42"/>
  <c r="B1407" i="42"/>
  <c r="B1408" i="42"/>
  <c r="B1409" i="42"/>
  <c r="B1410" i="42"/>
  <c r="B1411" i="42"/>
  <c r="B1412" i="42"/>
  <c r="B1413" i="42"/>
  <c r="B1414" i="42"/>
  <c r="B1415" i="42"/>
  <c r="B1416" i="42"/>
  <c r="B1417" i="42"/>
  <c r="B1418" i="42"/>
  <c r="B1419" i="42"/>
  <c r="B1420" i="42"/>
  <c r="B1421" i="42"/>
  <c r="B1422" i="42"/>
  <c r="B1423" i="42"/>
  <c r="B1424" i="42"/>
  <c r="B1425" i="42"/>
  <c r="B1426" i="42"/>
  <c r="B1427" i="42"/>
  <c r="B1428" i="42"/>
  <c r="B1429" i="42"/>
  <c r="B1430" i="42"/>
  <c r="B1431" i="42"/>
  <c r="B1432" i="42"/>
  <c r="B1433" i="42"/>
  <c r="B1434" i="42"/>
  <c r="B1435" i="42"/>
  <c r="B1436" i="42"/>
  <c r="B1437" i="42"/>
  <c r="B1438" i="42"/>
  <c r="B1439" i="42"/>
  <c r="B1440" i="42"/>
  <c r="B1441" i="42"/>
  <c r="B1442" i="42"/>
  <c r="B1443" i="42"/>
  <c r="B1444" i="42"/>
  <c r="B1445" i="42"/>
  <c r="B1446" i="42"/>
  <c r="B1447" i="42"/>
  <c r="B1448" i="42"/>
  <c r="B1449" i="42"/>
  <c r="B1450" i="42"/>
  <c r="B1451" i="42"/>
  <c r="B1452" i="42"/>
  <c r="B1453" i="42"/>
  <c r="B1454" i="42"/>
  <c r="B1455" i="42"/>
  <c r="B1456" i="42"/>
  <c r="B1457" i="42"/>
  <c r="B1458" i="42"/>
  <c r="B1459" i="42"/>
  <c r="B1460" i="42"/>
  <c r="B1461" i="42"/>
  <c r="B1462" i="42"/>
  <c r="B1463" i="42"/>
  <c r="B1464" i="42"/>
  <c r="B1465" i="42"/>
  <c r="B1466" i="42"/>
  <c r="B1467" i="42"/>
  <c r="B1468" i="42"/>
  <c r="B1469" i="42"/>
  <c r="B1470" i="42"/>
  <c r="B1471" i="42"/>
  <c r="B1472" i="42"/>
  <c r="B1473" i="42"/>
  <c r="B1474" i="42"/>
  <c r="B1475" i="42"/>
  <c r="B1476" i="42"/>
  <c r="B1477" i="42"/>
  <c r="B1478" i="42"/>
  <c r="B1479" i="42"/>
  <c r="B1480" i="42"/>
  <c r="B1481" i="42"/>
  <c r="B1482" i="42"/>
  <c r="B1483" i="42"/>
  <c r="B1484" i="42"/>
  <c r="B1485" i="42"/>
  <c r="B1486" i="42"/>
  <c r="B1487" i="42"/>
  <c r="B1488" i="42"/>
  <c r="B1489" i="42"/>
  <c r="B1490" i="42"/>
  <c r="B1491" i="42"/>
  <c r="B1492" i="42"/>
  <c r="B1493" i="42"/>
  <c r="B1494" i="42"/>
  <c r="B1495" i="42"/>
  <c r="B1496" i="42"/>
  <c r="B1497" i="42"/>
  <c r="B1498" i="42"/>
  <c r="B1499" i="42"/>
  <c r="B1500" i="42"/>
  <c r="B1501" i="42"/>
  <c r="B1502" i="42"/>
  <c r="B1503" i="42"/>
  <c r="B1504" i="42"/>
  <c r="B1505" i="42"/>
  <c r="B1506" i="42"/>
  <c r="B1507" i="42"/>
  <c r="B1508" i="42"/>
  <c r="B1509" i="42"/>
  <c r="B1510" i="42"/>
  <c r="B1511" i="42"/>
  <c r="B1512" i="42"/>
  <c r="B1513" i="42"/>
  <c r="B1514" i="42"/>
  <c r="B1515" i="42"/>
  <c r="B1516" i="42"/>
  <c r="B1517" i="42"/>
  <c r="B1518" i="42"/>
  <c r="B1519" i="42"/>
  <c r="B1520" i="42"/>
  <c r="B1521" i="42"/>
  <c r="B1522" i="42"/>
  <c r="B1523" i="42"/>
  <c r="B1524" i="42"/>
  <c r="B1525" i="42"/>
  <c r="B1526" i="42"/>
  <c r="B1527" i="42"/>
  <c r="B1528" i="42"/>
  <c r="B1529" i="42"/>
  <c r="B1530" i="42"/>
  <c r="B1531" i="42"/>
  <c r="B1532" i="42"/>
  <c r="B1533" i="42"/>
  <c r="B1534" i="42"/>
  <c r="B1535" i="42"/>
  <c r="B1536" i="42"/>
  <c r="B1537" i="42"/>
  <c r="B1538" i="42"/>
  <c r="B1539" i="42"/>
  <c r="B1540" i="42"/>
  <c r="B1541" i="42"/>
  <c r="B1542" i="42"/>
  <c r="B1543" i="42"/>
  <c r="B1544" i="42"/>
  <c r="B1545" i="42"/>
  <c r="B1546" i="42"/>
  <c r="B1547" i="42"/>
  <c r="B1548" i="42"/>
  <c r="B1549" i="42"/>
  <c r="B1550" i="42"/>
  <c r="B1551" i="42"/>
  <c r="B1552" i="42"/>
  <c r="B1553" i="42"/>
  <c r="B1554" i="42"/>
  <c r="B1555" i="42"/>
  <c r="B1556" i="42"/>
  <c r="B1557" i="42"/>
  <c r="B1558" i="42"/>
  <c r="B1559" i="42"/>
  <c r="B1560" i="42"/>
  <c r="B1561" i="42"/>
  <c r="B1562" i="42"/>
  <c r="B1563" i="42"/>
  <c r="B1564" i="42"/>
  <c r="B1565" i="42"/>
  <c r="B1566" i="42"/>
  <c r="B1567" i="42"/>
  <c r="B1568" i="42"/>
  <c r="B1569" i="42"/>
  <c r="B1570" i="42"/>
  <c r="B1571" i="42"/>
  <c r="B1572" i="42"/>
  <c r="B1573" i="42"/>
  <c r="B1574" i="42"/>
  <c r="B1575" i="42"/>
  <c r="B1576" i="42"/>
  <c r="B1577" i="42"/>
  <c r="B1578" i="42"/>
  <c r="B1579" i="42"/>
  <c r="B1580" i="42"/>
  <c r="B1581" i="42"/>
  <c r="B1582" i="42"/>
  <c r="B1583" i="42"/>
  <c r="B1584" i="42"/>
  <c r="B1585" i="42"/>
  <c r="B1586" i="42"/>
  <c r="B1587" i="42"/>
  <c r="B1588" i="42"/>
  <c r="B1589" i="42"/>
  <c r="B1590" i="42"/>
  <c r="B1591" i="42"/>
  <c r="B1592" i="42"/>
  <c r="B1593" i="42"/>
  <c r="B1594" i="42"/>
  <c r="B1595" i="42"/>
  <c r="B1596" i="42"/>
  <c r="B1597" i="42"/>
  <c r="B1598" i="42"/>
  <c r="B1599" i="42"/>
  <c r="B1600" i="42"/>
  <c r="B1601" i="42"/>
  <c r="B1602" i="42"/>
  <c r="B1603" i="42"/>
  <c r="B1604" i="42"/>
  <c r="B1605" i="42"/>
  <c r="B1606" i="42"/>
  <c r="B1607" i="42"/>
  <c r="B1608" i="42"/>
  <c r="B1609" i="42"/>
  <c r="B1610" i="42"/>
  <c r="B1611" i="42"/>
  <c r="B1612" i="42"/>
  <c r="B1613" i="42"/>
  <c r="B1614" i="42"/>
  <c r="B1615" i="42"/>
  <c r="B1616" i="42"/>
  <c r="B1617" i="42"/>
  <c r="B1618" i="42"/>
  <c r="B1619" i="42"/>
  <c r="B1620" i="42"/>
  <c r="B1621" i="42"/>
  <c r="B1622" i="42"/>
  <c r="B1623" i="42"/>
  <c r="B1624" i="42"/>
  <c r="B1625" i="42"/>
  <c r="B1626" i="42"/>
  <c r="B1627" i="42"/>
  <c r="B1628" i="42"/>
  <c r="B1629" i="42"/>
  <c r="B1630" i="42"/>
  <c r="B1631" i="42"/>
  <c r="B1632" i="42"/>
  <c r="B1633" i="42"/>
  <c r="B1634" i="42"/>
  <c r="B1635" i="42"/>
  <c r="B1636" i="42"/>
  <c r="B1637" i="42"/>
  <c r="B1638" i="42"/>
  <c r="B1639" i="42"/>
  <c r="B1640" i="42"/>
  <c r="B1641" i="42"/>
  <c r="B1642" i="42"/>
  <c r="B1643" i="42"/>
  <c r="B1644" i="42"/>
  <c r="B1645" i="42"/>
  <c r="B1646" i="42"/>
  <c r="B1647" i="42"/>
  <c r="B1648" i="42"/>
  <c r="B1649" i="42"/>
  <c r="B1650" i="42"/>
  <c r="B1651" i="42"/>
  <c r="B1652" i="42"/>
  <c r="B1653" i="42"/>
  <c r="B1654" i="42"/>
  <c r="B1655" i="42"/>
  <c r="B1656" i="42"/>
  <c r="B1657" i="42"/>
  <c r="B1658" i="42"/>
  <c r="B1659" i="42"/>
  <c r="B1660" i="42"/>
  <c r="B1661" i="42"/>
  <c r="B1662" i="42"/>
  <c r="B1663" i="42"/>
  <c r="B1664" i="42"/>
  <c r="B1665" i="42"/>
  <c r="B1666" i="42"/>
  <c r="B1667" i="42"/>
  <c r="B1668" i="42"/>
  <c r="B1669" i="42"/>
  <c r="B1670" i="42"/>
  <c r="B1671" i="42"/>
  <c r="B1672" i="42"/>
  <c r="B1673" i="42"/>
  <c r="B1674" i="42"/>
  <c r="B1675" i="42"/>
  <c r="B1676" i="42"/>
  <c r="B1677" i="42"/>
  <c r="B1678" i="42"/>
  <c r="B1679" i="42"/>
  <c r="B1680" i="42"/>
  <c r="B1681" i="42"/>
  <c r="B1682" i="42"/>
  <c r="B1683" i="42"/>
  <c r="B1684" i="42"/>
  <c r="B1685" i="42"/>
  <c r="B1686" i="42"/>
  <c r="B1687" i="42"/>
  <c r="B1688" i="42"/>
  <c r="B1689" i="42"/>
  <c r="B1690" i="42"/>
  <c r="B1691" i="42"/>
  <c r="B1692" i="42"/>
  <c r="B1693" i="42"/>
  <c r="B1694" i="42"/>
  <c r="B1695" i="42"/>
  <c r="B1696" i="42"/>
  <c r="B1697" i="42"/>
  <c r="B1698" i="42"/>
  <c r="B1699" i="42"/>
  <c r="B1700" i="42"/>
  <c r="B1701" i="42"/>
  <c r="B1702" i="42"/>
  <c r="B1703" i="42"/>
  <c r="B1704" i="42"/>
  <c r="B1705" i="42"/>
  <c r="B1706" i="42"/>
  <c r="B1707" i="42"/>
  <c r="B1708" i="42"/>
  <c r="B1709" i="42"/>
  <c r="B1710" i="42"/>
  <c r="B1711" i="42"/>
  <c r="B1712" i="42"/>
  <c r="B1713" i="42"/>
  <c r="B1714" i="42"/>
  <c r="B1715" i="42"/>
  <c r="B1716" i="42"/>
  <c r="B1717" i="42"/>
  <c r="B1718" i="42"/>
  <c r="B1719" i="42"/>
  <c r="B1720" i="42"/>
  <c r="B1721" i="42"/>
  <c r="B1722" i="42"/>
  <c r="B1723" i="42"/>
  <c r="B1724" i="42"/>
  <c r="B1725" i="42"/>
  <c r="B1726" i="42"/>
  <c r="B1727" i="42"/>
  <c r="B1728" i="42"/>
  <c r="B1729" i="42"/>
  <c r="B1730" i="42"/>
  <c r="B1731" i="42"/>
  <c r="B1732" i="42"/>
  <c r="B1733" i="42"/>
  <c r="B1734" i="42"/>
  <c r="B1735" i="42"/>
  <c r="B1736" i="42"/>
  <c r="B1737" i="42"/>
  <c r="B1738" i="42"/>
  <c r="B1739" i="42"/>
  <c r="B1740" i="42"/>
  <c r="B1741" i="42"/>
  <c r="B1742" i="42"/>
  <c r="B1743" i="42"/>
  <c r="B1744" i="42"/>
  <c r="B1745" i="42"/>
  <c r="B1746" i="42"/>
  <c r="B1747" i="42"/>
  <c r="B1748" i="42"/>
  <c r="B1749" i="42"/>
  <c r="B1750" i="42"/>
  <c r="B1751" i="42"/>
  <c r="B1752" i="42"/>
  <c r="B1753" i="42"/>
  <c r="B1754" i="42"/>
  <c r="B1755" i="42"/>
  <c r="B1756" i="42"/>
  <c r="B1757" i="42"/>
  <c r="B1758" i="42"/>
  <c r="B1759" i="42"/>
  <c r="B1760" i="42"/>
  <c r="B1761" i="42"/>
  <c r="B1762" i="42"/>
  <c r="B1763" i="42"/>
  <c r="B1764" i="42"/>
  <c r="B1765" i="42"/>
  <c r="B1766" i="42"/>
  <c r="B1767" i="42"/>
  <c r="B1768" i="42"/>
  <c r="B1769" i="42"/>
  <c r="B1770" i="42"/>
  <c r="B1771" i="42"/>
  <c r="B1772" i="42"/>
  <c r="B1773" i="42"/>
  <c r="B1774" i="42"/>
  <c r="B1775" i="42"/>
  <c r="B1776" i="42"/>
  <c r="B1777" i="42"/>
  <c r="B1778" i="42"/>
  <c r="B1779" i="42"/>
  <c r="B1780" i="42"/>
  <c r="B1781" i="42"/>
  <c r="B1782" i="42"/>
  <c r="B1783" i="42"/>
  <c r="B1784" i="42"/>
  <c r="B1785" i="42"/>
  <c r="B1786" i="42"/>
  <c r="B1787" i="42"/>
  <c r="B1788" i="42"/>
  <c r="B1789" i="42"/>
  <c r="B1790" i="42"/>
  <c r="B1791" i="42"/>
  <c r="B1792" i="42"/>
  <c r="B1793" i="42"/>
  <c r="B1794" i="42"/>
  <c r="B1795" i="42"/>
  <c r="B1796" i="42"/>
  <c r="B1797" i="42"/>
  <c r="B1798" i="42"/>
  <c r="B1799" i="42"/>
  <c r="B1800" i="42"/>
  <c r="B1801" i="42"/>
  <c r="B1802" i="42"/>
  <c r="B1803" i="42"/>
  <c r="B1804" i="42"/>
  <c r="B1805" i="42"/>
  <c r="B1806" i="42"/>
  <c r="B1807" i="42"/>
  <c r="B1808" i="42"/>
  <c r="B1809" i="42"/>
  <c r="B1810" i="42"/>
  <c r="B1811" i="42"/>
  <c r="B1812" i="42"/>
  <c r="B1813" i="42"/>
  <c r="B1814" i="42"/>
  <c r="B1815" i="42"/>
  <c r="B1816" i="42"/>
  <c r="B1817" i="42"/>
  <c r="B1818" i="42"/>
  <c r="B1819" i="42"/>
  <c r="B1820" i="42"/>
  <c r="B1821" i="42"/>
  <c r="B1822" i="42"/>
  <c r="B1823" i="42"/>
  <c r="B1824" i="42"/>
  <c r="B1825" i="42"/>
  <c r="B1826" i="42"/>
  <c r="B1827" i="42"/>
  <c r="B1828" i="42"/>
  <c r="B1829" i="42"/>
  <c r="B1830" i="42"/>
  <c r="B1831" i="42"/>
  <c r="B1832" i="42"/>
  <c r="B1833" i="42"/>
  <c r="B1834" i="42"/>
  <c r="B1835" i="42"/>
  <c r="B1836" i="42"/>
  <c r="B1837" i="42"/>
  <c r="B1838" i="42"/>
  <c r="B1839" i="42"/>
  <c r="B1840" i="42"/>
  <c r="B1841" i="42"/>
  <c r="B1842" i="42"/>
  <c r="B1843" i="42"/>
  <c r="B1844" i="42"/>
  <c r="B1845" i="42"/>
  <c r="B1846" i="42"/>
  <c r="B1847" i="42"/>
  <c r="B1848" i="42"/>
  <c r="B1849" i="42"/>
  <c r="B1850" i="42"/>
  <c r="B1851" i="42"/>
  <c r="B1852" i="42"/>
  <c r="B1853" i="42"/>
  <c r="B1854" i="42"/>
  <c r="B1855" i="42"/>
  <c r="B1856" i="42"/>
  <c r="B1857" i="42"/>
  <c r="B1858" i="42"/>
  <c r="B1859" i="42"/>
  <c r="B1860" i="42"/>
  <c r="B1861" i="42"/>
  <c r="B1862" i="42"/>
  <c r="B1863" i="42"/>
  <c r="B1864" i="42"/>
  <c r="B1865" i="42"/>
  <c r="B1866" i="42"/>
  <c r="B1867" i="42"/>
  <c r="B1868" i="42"/>
  <c r="B1869" i="42"/>
  <c r="B1870" i="42"/>
  <c r="B1871" i="42"/>
  <c r="B1872" i="42"/>
  <c r="B1873" i="42"/>
  <c r="B1874" i="42"/>
  <c r="B1875" i="42"/>
  <c r="B1876" i="42"/>
  <c r="B1877" i="42"/>
  <c r="B1878" i="42"/>
  <c r="B1879" i="42"/>
  <c r="B1880" i="42"/>
  <c r="B1881" i="42"/>
  <c r="B1882" i="42"/>
  <c r="B1883" i="42"/>
  <c r="B1884" i="42"/>
  <c r="B1885" i="42"/>
  <c r="B1886" i="42"/>
  <c r="B1887" i="42"/>
  <c r="B1888" i="42"/>
  <c r="B1889" i="42"/>
  <c r="B1890" i="42"/>
  <c r="B1891" i="42"/>
  <c r="B1892" i="42"/>
  <c r="B1893" i="42"/>
  <c r="B1894" i="42"/>
  <c r="B1895" i="42"/>
  <c r="B1896" i="42"/>
  <c r="B1897" i="42"/>
  <c r="B1898" i="42"/>
  <c r="B1899" i="42"/>
  <c r="B1900" i="42"/>
  <c r="B1901" i="42"/>
  <c r="B1902" i="42"/>
  <c r="B1903" i="42"/>
  <c r="B1904" i="42"/>
  <c r="B1905" i="42"/>
  <c r="B1906" i="42"/>
  <c r="B1907" i="42"/>
  <c r="B1908" i="42"/>
  <c r="B1909" i="42"/>
  <c r="B1910" i="42"/>
  <c r="B1911" i="42"/>
  <c r="B1912" i="42"/>
  <c r="B1913" i="42"/>
  <c r="B1914" i="42"/>
  <c r="B1915" i="42"/>
  <c r="B1916" i="42"/>
  <c r="B1917" i="42"/>
  <c r="B1918" i="42"/>
  <c r="B1919" i="42"/>
  <c r="B1920" i="42"/>
  <c r="B1921" i="42"/>
  <c r="B1922" i="42"/>
  <c r="B1923" i="42"/>
  <c r="B1924" i="42"/>
  <c r="B1925" i="42"/>
  <c r="B1926" i="42"/>
  <c r="B1927" i="42"/>
  <c r="B1928" i="42"/>
  <c r="B1929" i="42"/>
  <c r="B1930" i="42"/>
  <c r="B1931" i="42"/>
  <c r="B1932" i="42"/>
  <c r="B1933" i="42"/>
  <c r="B1934" i="42"/>
  <c r="B1935" i="42"/>
  <c r="B1936" i="42"/>
  <c r="B1937" i="42"/>
  <c r="B1938" i="42"/>
  <c r="B1939" i="42"/>
  <c r="B1940" i="42"/>
  <c r="B1941" i="42"/>
  <c r="B1942" i="42"/>
  <c r="B1943" i="42"/>
  <c r="B1944" i="42"/>
  <c r="B1945" i="42"/>
  <c r="B1946" i="42"/>
  <c r="B1947" i="42"/>
  <c r="B1948" i="42"/>
  <c r="B1949" i="42"/>
  <c r="B1950" i="42"/>
  <c r="B1951" i="42"/>
  <c r="B1952" i="42"/>
  <c r="B1953" i="42"/>
  <c r="B1954" i="42"/>
  <c r="B1955" i="42"/>
  <c r="B1956" i="42"/>
  <c r="B1957" i="42"/>
  <c r="B1958" i="42"/>
  <c r="B1959" i="42"/>
  <c r="B1960" i="42"/>
  <c r="B1961" i="42"/>
  <c r="B1962" i="42"/>
  <c r="B1963" i="42"/>
  <c r="B1964" i="42"/>
  <c r="B1965" i="42"/>
  <c r="B1966" i="42"/>
  <c r="B1967" i="42"/>
  <c r="B1968" i="42"/>
  <c r="B1969" i="42"/>
  <c r="B1970" i="42"/>
  <c r="B1971" i="42"/>
  <c r="B1972" i="42"/>
  <c r="B1973" i="42"/>
  <c r="B1974" i="42"/>
  <c r="B1975" i="42"/>
  <c r="B1976" i="42"/>
  <c r="B1977" i="42"/>
  <c r="B1978" i="42"/>
  <c r="B1979" i="42"/>
  <c r="B1980" i="42"/>
  <c r="B1981" i="42"/>
  <c r="B1982" i="42"/>
  <c r="B1983" i="42"/>
  <c r="B1984" i="42"/>
  <c r="B1985" i="42"/>
  <c r="B1986" i="42"/>
  <c r="B1987" i="42"/>
  <c r="B1988" i="42"/>
  <c r="B1989" i="42"/>
  <c r="B1990" i="42"/>
  <c r="B1991" i="42"/>
  <c r="B1992" i="42"/>
  <c r="B1993" i="42"/>
  <c r="B1994" i="42"/>
  <c r="B1995" i="42"/>
  <c r="B1996" i="42"/>
  <c r="B1997" i="42"/>
  <c r="B1998" i="42"/>
  <c r="B1999" i="42"/>
  <c r="B2000" i="42"/>
  <c r="B2001" i="42"/>
  <c r="B2002" i="42"/>
  <c r="B2003" i="42"/>
  <c r="B2004" i="42"/>
  <c r="B2005" i="42"/>
  <c r="B2006" i="42"/>
  <c r="B2007" i="42"/>
  <c r="B2008" i="42"/>
  <c r="B2009" i="42"/>
  <c r="B2010" i="42"/>
  <c r="B2011" i="42"/>
  <c r="B2012" i="42"/>
  <c r="B2013" i="42"/>
  <c r="B2014" i="42"/>
  <c r="B2015" i="42"/>
  <c r="B2016" i="42"/>
  <c r="B2017" i="42"/>
  <c r="B2018" i="42"/>
  <c r="B2019" i="42"/>
  <c r="B2020" i="42"/>
  <c r="B2021" i="42"/>
  <c r="B2022" i="42"/>
  <c r="B2023" i="42"/>
  <c r="B2024" i="42"/>
  <c r="B2025" i="42"/>
  <c r="B2026" i="42"/>
  <c r="B2027" i="42"/>
  <c r="B2028" i="42"/>
  <c r="B2029" i="42"/>
  <c r="B2030" i="42"/>
  <c r="B2031" i="42"/>
  <c r="B2032" i="42"/>
  <c r="B2033" i="42"/>
  <c r="B2034" i="42"/>
  <c r="B2035" i="42"/>
  <c r="B2036" i="42"/>
  <c r="B2037" i="42"/>
  <c r="B2038" i="42"/>
  <c r="B2039" i="42"/>
  <c r="B2040" i="42"/>
  <c r="B2041" i="42"/>
  <c r="B2042" i="42"/>
  <c r="B2043" i="42"/>
  <c r="B2044" i="42"/>
  <c r="B2045" i="42"/>
  <c r="B2046" i="42"/>
  <c r="B2047" i="42"/>
  <c r="B2048" i="42"/>
  <c r="B2049" i="42"/>
  <c r="B2050" i="42"/>
  <c r="B2051" i="42"/>
  <c r="B2052" i="42"/>
  <c r="B2053" i="42"/>
  <c r="B2054" i="42"/>
  <c r="B2055" i="42"/>
  <c r="B2056" i="42"/>
  <c r="B2057" i="42"/>
  <c r="B2058" i="42"/>
  <c r="B2059" i="42"/>
  <c r="B2060" i="42"/>
  <c r="B2061" i="42"/>
  <c r="B2062" i="42"/>
  <c r="B2063" i="42"/>
  <c r="B2064" i="42"/>
  <c r="B2065" i="42"/>
  <c r="B2066" i="42"/>
  <c r="B2067" i="42"/>
  <c r="B2068" i="42"/>
  <c r="B2069" i="42"/>
  <c r="B2070" i="42"/>
  <c r="B2071" i="42"/>
  <c r="B2072" i="42"/>
  <c r="B2073" i="42"/>
  <c r="B2074" i="42"/>
  <c r="B2075" i="42"/>
  <c r="B2076" i="42"/>
  <c r="B2077" i="42"/>
  <c r="B2078" i="42"/>
  <c r="B2079" i="42"/>
  <c r="B2080" i="42"/>
  <c r="B2081" i="42"/>
  <c r="B2082" i="42"/>
  <c r="B2083" i="42"/>
  <c r="B2084" i="42"/>
  <c r="B2085" i="42"/>
  <c r="B2086" i="42"/>
  <c r="B2087" i="42"/>
  <c r="B2088" i="42"/>
  <c r="B2089" i="42"/>
  <c r="B2090" i="42"/>
  <c r="B2091" i="42"/>
  <c r="B2092" i="42"/>
  <c r="B2093" i="42"/>
  <c r="B2094" i="42"/>
  <c r="B2095" i="42"/>
  <c r="B2096" i="42"/>
  <c r="B2097" i="42"/>
  <c r="B2098" i="42"/>
  <c r="B2099" i="42"/>
  <c r="B2100" i="42"/>
  <c r="B2101" i="42"/>
  <c r="B2102" i="42"/>
  <c r="B2103" i="42"/>
  <c r="B2104" i="42"/>
  <c r="B2105" i="42"/>
  <c r="B2106" i="42"/>
  <c r="B2107" i="42"/>
  <c r="B2108" i="42"/>
  <c r="B2109" i="42"/>
  <c r="B2110" i="42"/>
  <c r="B2111" i="42"/>
  <c r="B2112" i="42"/>
  <c r="B2113" i="42"/>
  <c r="B2114" i="42"/>
  <c r="B2115" i="42"/>
  <c r="B2116" i="42"/>
  <c r="B2117" i="42"/>
  <c r="B2118" i="42"/>
  <c r="B2119" i="42"/>
  <c r="B2120" i="42"/>
  <c r="B2121" i="42"/>
  <c r="B2122" i="42"/>
  <c r="B2123" i="42"/>
  <c r="B2124" i="42"/>
  <c r="B2125" i="42"/>
  <c r="B2126" i="42"/>
  <c r="B2127" i="42"/>
  <c r="B2128" i="42"/>
  <c r="B2129" i="42"/>
  <c r="B2130" i="42"/>
  <c r="B2131" i="42"/>
  <c r="B2132" i="42"/>
  <c r="B2133" i="42"/>
  <c r="B2134" i="42"/>
  <c r="B2135" i="42"/>
  <c r="B2136" i="42"/>
  <c r="B2137" i="42"/>
  <c r="B2138" i="42"/>
  <c r="B2139" i="42"/>
  <c r="B2140" i="42"/>
  <c r="B2141" i="42"/>
  <c r="B2142" i="42"/>
  <c r="B2143" i="42"/>
  <c r="B2144" i="42"/>
  <c r="B2145" i="42"/>
  <c r="B2146" i="42"/>
  <c r="B2147" i="42"/>
  <c r="B2148" i="42"/>
  <c r="B2149" i="42"/>
  <c r="B2150" i="42"/>
  <c r="B2151" i="42"/>
  <c r="B2152" i="42"/>
  <c r="B2153" i="42"/>
  <c r="B2154" i="42"/>
  <c r="B2155" i="42"/>
  <c r="B2156" i="42"/>
  <c r="B2157" i="42"/>
  <c r="B2158" i="42"/>
  <c r="B2159" i="42"/>
  <c r="B2160" i="42"/>
  <c r="B2161" i="42"/>
  <c r="B2162" i="42"/>
  <c r="B2163" i="42"/>
  <c r="B2164" i="42"/>
  <c r="B2165" i="42"/>
  <c r="B2166" i="42"/>
  <c r="B2167" i="42"/>
  <c r="B2168" i="42"/>
  <c r="B2169" i="42"/>
  <c r="B2170" i="42"/>
  <c r="B2171" i="42"/>
  <c r="B2172" i="42"/>
  <c r="B2173" i="42"/>
  <c r="B2174" i="42"/>
  <c r="B2175" i="42"/>
  <c r="B2176" i="42"/>
  <c r="B2177" i="42"/>
  <c r="B2178" i="42"/>
  <c r="B2179" i="42"/>
  <c r="B2180" i="42"/>
  <c r="B2181" i="42"/>
  <c r="B2182" i="42"/>
  <c r="B2183" i="42"/>
  <c r="B2184" i="42"/>
  <c r="B2185" i="42"/>
  <c r="B2186" i="42"/>
  <c r="B2187" i="42"/>
  <c r="B2188" i="42"/>
  <c r="B2189" i="42"/>
  <c r="B2190" i="42"/>
  <c r="B2191" i="42"/>
  <c r="B2192" i="42"/>
  <c r="B2193" i="42"/>
  <c r="B2194" i="42"/>
  <c r="B2195" i="42"/>
  <c r="B2196" i="42"/>
  <c r="B2197" i="42"/>
  <c r="B2198" i="42"/>
  <c r="B2199" i="42"/>
  <c r="B2200" i="42"/>
  <c r="B2201" i="42"/>
  <c r="B2202" i="42"/>
  <c r="B2203" i="42"/>
  <c r="B2204" i="42"/>
  <c r="B2205" i="42"/>
  <c r="B2206" i="42"/>
  <c r="B2207" i="42"/>
  <c r="B2208" i="42"/>
  <c r="B2209" i="42"/>
  <c r="B2210" i="42"/>
  <c r="B2211" i="42"/>
  <c r="B2212" i="42"/>
  <c r="B2213" i="42"/>
  <c r="B2214" i="42"/>
  <c r="B2215" i="42"/>
  <c r="B2216" i="42"/>
  <c r="B2217" i="42"/>
  <c r="B2218" i="42"/>
  <c r="B2219" i="42"/>
  <c r="B2220" i="42"/>
  <c r="B2221" i="42"/>
  <c r="B2222" i="42"/>
  <c r="B2223" i="42"/>
  <c r="B2224" i="42"/>
  <c r="B2225" i="42"/>
  <c r="B2226" i="42"/>
  <c r="B2227" i="42"/>
  <c r="B2228" i="42"/>
  <c r="B2229" i="42"/>
  <c r="B2230" i="42"/>
  <c r="B2231" i="42"/>
  <c r="B2232" i="42"/>
  <c r="B2233" i="42"/>
  <c r="B2234" i="42"/>
  <c r="B2235" i="42"/>
  <c r="B2236" i="42"/>
  <c r="B2237" i="42"/>
  <c r="B2238" i="42"/>
  <c r="B2239" i="42"/>
  <c r="B2240" i="42"/>
  <c r="B2241" i="42"/>
  <c r="B2242" i="42"/>
  <c r="B2243" i="42"/>
  <c r="B2244" i="42"/>
  <c r="B2245" i="42"/>
  <c r="B2246" i="42"/>
  <c r="B2247" i="42"/>
  <c r="B2248" i="42"/>
  <c r="B2249" i="42"/>
  <c r="B2250" i="42"/>
  <c r="B2251" i="42"/>
  <c r="B2252" i="42"/>
  <c r="B2253" i="42"/>
  <c r="B2254" i="42"/>
  <c r="B2255" i="42"/>
  <c r="B2256" i="42"/>
  <c r="B2257" i="42"/>
  <c r="B2258" i="42"/>
  <c r="B2259" i="42"/>
  <c r="B2260" i="42"/>
  <c r="B2261" i="42"/>
  <c r="B2262" i="42"/>
  <c r="B2263" i="42"/>
  <c r="B2264" i="42"/>
  <c r="B2265" i="42"/>
  <c r="B2266" i="42"/>
  <c r="B2267" i="42"/>
  <c r="B2268" i="42"/>
  <c r="B2269" i="42"/>
  <c r="B2270" i="42"/>
  <c r="B2271" i="42"/>
  <c r="B2272" i="42"/>
  <c r="B2273" i="42"/>
  <c r="B2274" i="42"/>
  <c r="B2275" i="42"/>
  <c r="B2276" i="42"/>
  <c r="B2277" i="42"/>
  <c r="B2278" i="42"/>
  <c r="B2279" i="42"/>
  <c r="B2280" i="42"/>
  <c r="B2281" i="42"/>
  <c r="B2282" i="42"/>
  <c r="B2283" i="42"/>
  <c r="B2284" i="42"/>
  <c r="B2285" i="42"/>
  <c r="B2286" i="42"/>
  <c r="B2287" i="42"/>
  <c r="B2288" i="42"/>
  <c r="B2289" i="42"/>
  <c r="B2290" i="42"/>
  <c r="B2291" i="42"/>
  <c r="B2292" i="42"/>
  <c r="B2293" i="42"/>
  <c r="B2294" i="42"/>
  <c r="B2295" i="42"/>
  <c r="B2296" i="42"/>
  <c r="B2297" i="42"/>
  <c r="B2298" i="42"/>
  <c r="B2299" i="42"/>
  <c r="B2300" i="42"/>
  <c r="B2301" i="42"/>
  <c r="B2302" i="42"/>
  <c r="B2303" i="42"/>
  <c r="B2304" i="42"/>
  <c r="B2305" i="42"/>
  <c r="B2306" i="42"/>
  <c r="B2307" i="42"/>
  <c r="B2308" i="42"/>
  <c r="B2309" i="42"/>
  <c r="B2310" i="42"/>
  <c r="B2311" i="42"/>
  <c r="B2312" i="42"/>
  <c r="B2313" i="42"/>
  <c r="B2314" i="42"/>
  <c r="B2315" i="42"/>
  <c r="B2316" i="42"/>
  <c r="B2317" i="42"/>
  <c r="B2318" i="42"/>
  <c r="B2319" i="42"/>
  <c r="B2320" i="42"/>
  <c r="B2321" i="42"/>
  <c r="B2322" i="42"/>
  <c r="B2323" i="42"/>
  <c r="B2324" i="42"/>
  <c r="B2325" i="42"/>
  <c r="B2326" i="42"/>
  <c r="B2327" i="42"/>
  <c r="B2328" i="42"/>
  <c r="B2329" i="42"/>
  <c r="B2330" i="42"/>
  <c r="B2331" i="42"/>
  <c r="B2332" i="42"/>
  <c r="B2333" i="42"/>
  <c r="B2334" i="42"/>
  <c r="B2335" i="42"/>
  <c r="B2336" i="42"/>
  <c r="B2337" i="42"/>
  <c r="B2338" i="42"/>
  <c r="B2339" i="42"/>
  <c r="B2340" i="42"/>
  <c r="B2341" i="42"/>
  <c r="B2342" i="42"/>
  <c r="B2343" i="42"/>
  <c r="B2344" i="42"/>
  <c r="B2345" i="42"/>
  <c r="B2346" i="42"/>
  <c r="B2347" i="42"/>
  <c r="B2348" i="42"/>
  <c r="B2349" i="42"/>
  <c r="B2350" i="42"/>
  <c r="B2351" i="42"/>
  <c r="B2352" i="42"/>
  <c r="B2353" i="42"/>
  <c r="B2354" i="42"/>
  <c r="B2355" i="42"/>
  <c r="B2356" i="42"/>
  <c r="B2357" i="42"/>
  <c r="B2358" i="42"/>
  <c r="B2359" i="42"/>
  <c r="B2360" i="42"/>
  <c r="B2361" i="42"/>
  <c r="B2362" i="42"/>
  <c r="B2363" i="42"/>
  <c r="B2364" i="42"/>
  <c r="B2365" i="42"/>
  <c r="B2366" i="42"/>
  <c r="B2367" i="42"/>
  <c r="B2368" i="42"/>
  <c r="B2369" i="42"/>
  <c r="B2370" i="42"/>
  <c r="B2371" i="42"/>
  <c r="B2372" i="42"/>
  <c r="B2373" i="42"/>
  <c r="B2374" i="42"/>
  <c r="B2375" i="42"/>
  <c r="B2376" i="42"/>
  <c r="B2377" i="42"/>
  <c r="B2378" i="42"/>
  <c r="B2379" i="42"/>
  <c r="B2380" i="42"/>
  <c r="B2381" i="42"/>
  <c r="B2382" i="42"/>
  <c r="B2383" i="42"/>
  <c r="B2384" i="42"/>
  <c r="B2385" i="42"/>
  <c r="B2386" i="42"/>
  <c r="B2387" i="42"/>
  <c r="B2388" i="42"/>
  <c r="B2389" i="42"/>
  <c r="B2390" i="42"/>
  <c r="B2391" i="42"/>
  <c r="B2392" i="42"/>
  <c r="B2393" i="42"/>
  <c r="B2394" i="42"/>
  <c r="B2395" i="42"/>
  <c r="B2396" i="42"/>
  <c r="B2397" i="42"/>
  <c r="B2398" i="42"/>
  <c r="B2399" i="42"/>
  <c r="B2400" i="42"/>
  <c r="B2401" i="42"/>
  <c r="B2402" i="42"/>
  <c r="B2403" i="42"/>
  <c r="B2404" i="42"/>
  <c r="B2405" i="42"/>
  <c r="B2406" i="42"/>
  <c r="B2407" i="42"/>
  <c r="B2408" i="42"/>
  <c r="B2409" i="42"/>
  <c r="B2410" i="42"/>
  <c r="B2411" i="42"/>
  <c r="B2412" i="42"/>
  <c r="B2413" i="42"/>
  <c r="B2414" i="42"/>
  <c r="B2415" i="42"/>
  <c r="B2416" i="42"/>
  <c r="B2417" i="42"/>
  <c r="B2418" i="42"/>
  <c r="B2419" i="42"/>
  <c r="B2420" i="42"/>
  <c r="B2421" i="42"/>
  <c r="B2422" i="42"/>
  <c r="B2423" i="42"/>
  <c r="B2424" i="42"/>
  <c r="B2425" i="42"/>
  <c r="B2426" i="42"/>
  <c r="B2427" i="42"/>
  <c r="B2428" i="42"/>
  <c r="B2429" i="42"/>
  <c r="B2430" i="42"/>
  <c r="B2431" i="42"/>
  <c r="B2432" i="42"/>
  <c r="B2433" i="42"/>
  <c r="B2434" i="42"/>
  <c r="B2435" i="42"/>
  <c r="B2436" i="42"/>
  <c r="B2437" i="42"/>
  <c r="B2438" i="42"/>
  <c r="B2439" i="42"/>
  <c r="B2440" i="42"/>
  <c r="B2441" i="42"/>
  <c r="B2442" i="42"/>
  <c r="B2443" i="42"/>
  <c r="B2444" i="42"/>
  <c r="B2445" i="42"/>
  <c r="B2446" i="42"/>
  <c r="B2447" i="42"/>
  <c r="B2448" i="42"/>
  <c r="B2449" i="42"/>
  <c r="B2450" i="42"/>
  <c r="B2451" i="42"/>
  <c r="B2452" i="42"/>
  <c r="B2453" i="42"/>
  <c r="B2454" i="42"/>
  <c r="B2455" i="42"/>
  <c r="B2456" i="42"/>
  <c r="B2457" i="42"/>
  <c r="B2458" i="42"/>
  <c r="B2459" i="42"/>
  <c r="B2460" i="42"/>
  <c r="B2461" i="42"/>
  <c r="B2462" i="42"/>
  <c r="B2463" i="42"/>
  <c r="B2464" i="42"/>
  <c r="B2465" i="42"/>
  <c r="B2466" i="42"/>
  <c r="B2467" i="42"/>
  <c r="B2468" i="42"/>
  <c r="B2469" i="42"/>
  <c r="B2470" i="42"/>
  <c r="B2471" i="42"/>
  <c r="B2472" i="42"/>
  <c r="B2473" i="42"/>
  <c r="B2474" i="42"/>
  <c r="B2475" i="42"/>
  <c r="B2476" i="42"/>
  <c r="B2477" i="42"/>
  <c r="B2478" i="42"/>
  <c r="B2479" i="42"/>
  <c r="B2480" i="42"/>
  <c r="B2481" i="42"/>
  <c r="B2482" i="42"/>
  <c r="B2483" i="42"/>
  <c r="B2484" i="42"/>
  <c r="B2485" i="42"/>
  <c r="B2486" i="42"/>
  <c r="B2487" i="42"/>
  <c r="B2488" i="42"/>
  <c r="B2489" i="42"/>
  <c r="B2490" i="42"/>
  <c r="B2491" i="42"/>
  <c r="B2492" i="42"/>
  <c r="B2493" i="42"/>
  <c r="B2494" i="42"/>
  <c r="B2495" i="42"/>
  <c r="B2496" i="42"/>
  <c r="B2497" i="42"/>
  <c r="B2498" i="42"/>
  <c r="B2499" i="42"/>
  <c r="B2500" i="42"/>
  <c r="B2501" i="42"/>
  <c r="B2502" i="42"/>
  <c r="B2503" i="42"/>
  <c r="B2504" i="42"/>
  <c r="B2505" i="42"/>
  <c r="B2506" i="42"/>
  <c r="B2507" i="42"/>
  <c r="B2508" i="42"/>
  <c r="B2509" i="42"/>
  <c r="B2510" i="42"/>
  <c r="B2511" i="42"/>
  <c r="B2512" i="42"/>
  <c r="B2513" i="42"/>
  <c r="B2514" i="42"/>
  <c r="B2515" i="42"/>
  <c r="B2516" i="42"/>
  <c r="B2517" i="42"/>
  <c r="B2518" i="42"/>
  <c r="B2519" i="42"/>
  <c r="B2520" i="42"/>
  <c r="B2521" i="42"/>
  <c r="B2522" i="42"/>
  <c r="B2523" i="42"/>
  <c r="B2524" i="42"/>
  <c r="B2525" i="42"/>
  <c r="B2526" i="42"/>
  <c r="B2527" i="42"/>
  <c r="B2528" i="42"/>
  <c r="B2529" i="42"/>
  <c r="B2530" i="42"/>
  <c r="B2531" i="42"/>
  <c r="B2532" i="42"/>
  <c r="B2533" i="42"/>
  <c r="B2534" i="42"/>
  <c r="B2535" i="42"/>
  <c r="B2536" i="42"/>
  <c r="B2537" i="42"/>
  <c r="B2538" i="42"/>
  <c r="B2539" i="42"/>
  <c r="B2540" i="42"/>
  <c r="B2541" i="42"/>
  <c r="B2542" i="42"/>
  <c r="B2543" i="42"/>
  <c r="B2544" i="42"/>
  <c r="B2545" i="42"/>
  <c r="B2546" i="42"/>
  <c r="B2547" i="42"/>
  <c r="B2548" i="42"/>
  <c r="B2549" i="42"/>
  <c r="B2550" i="42"/>
  <c r="B2551" i="42"/>
  <c r="B2552" i="42"/>
  <c r="B2553" i="42"/>
  <c r="B2554" i="42"/>
  <c r="B2555" i="42"/>
  <c r="B2556" i="42"/>
  <c r="B2557" i="42"/>
  <c r="B2558" i="42"/>
  <c r="B2559" i="42"/>
  <c r="B2560" i="42"/>
  <c r="B2561" i="42"/>
  <c r="B2562" i="42"/>
  <c r="B2563" i="42"/>
  <c r="B2564" i="42"/>
  <c r="B2565" i="42"/>
  <c r="B2566" i="42"/>
  <c r="B2567" i="42"/>
  <c r="B2568" i="42"/>
  <c r="B2569" i="42"/>
  <c r="B2570" i="42"/>
  <c r="B2571" i="42"/>
  <c r="B2572" i="42"/>
  <c r="B2573" i="42"/>
  <c r="B2574" i="42"/>
  <c r="B2575" i="42"/>
  <c r="B2576" i="42"/>
  <c r="B2577" i="42"/>
  <c r="B2578" i="42"/>
  <c r="B2579" i="42"/>
  <c r="B2580" i="42"/>
  <c r="B2581" i="42"/>
  <c r="B2582" i="42"/>
  <c r="B2583" i="42"/>
  <c r="B2584" i="42"/>
  <c r="B2585" i="42"/>
  <c r="B2586" i="42"/>
  <c r="B2587" i="42"/>
  <c r="B2588" i="42"/>
  <c r="B2589" i="42"/>
  <c r="B2590" i="42"/>
  <c r="B2591" i="42"/>
  <c r="B2592" i="42"/>
  <c r="B2593" i="42"/>
  <c r="B2594" i="42"/>
  <c r="B2595" i="42"/>
  <c r="B2596" i="42"/>
  <c r="B2597" i="42"/>
  <c r="B2598" i="42"/>
  <c r="B2599" i="42"/>
  <c r="B2600" i="42"/>
  <c r="B2601" i="42"/>
  <c r="B2602" i="42"/>
  <c r="B2603" i="42"/>
  <c r="B2604" i="42"/>
  <c r="B2605" i="42"/>
  <c r="B2606" i="42"/>
  <c r="B2607" i="42"/>
  <c r="B2608" i="42"/>
  <c r="B2609" i="42"/>
  <c r="B2610" i="42"/>
  <c r="B2611" i="42"/>
  <c r="B2612" i="42"/>
  <c r="B2613" i="42"/>
  <c r="B2614" i="42"/>
  <c r="B2615" i="42"/>
  <c r="B2616" i="42"/>
  <c r="B2617" i="42"/>
  <c r="B2618" i="42"/>
  <c r="B2619" i="42"/>
  <c r="B2620" i="42"/>
  <c r="B2621" i="42"/>
  <c r="B2622" i="42"/>
  <c r="B2623" i="42"/>
  <c r="B2624" i="42"/>
  <c r="B2625" i="42"/>
  <c r="B2626" i="42"/>
  <c r="B2627" i="42"/>
  <c r="B2628" i="42"/>
  <c r="B2629" i="42"/>
  <c r="B2630" i="42"/>
  <c r="B2631" i="42"/>
  <c r="B2632" i="42"/>
  <c r="B2633" i="42"/>
  <c r="B2634" i="42"/>
  <c r="B2635" i="42"/>
  <c r="B2636" i="42"/>
  <c r="B2637" i="42"/>
  <c r="B2638" i="42"/>
  <c r="B2639" i="42"/>
  <c r="B2640" i="42"/>
  <c r="B2641" i="42"/>
  <c r="B2642" i="42"/>
  <c r="B2643" i="42"/>
  <c r="B2644" i="42"/>
  <c r="B2645" i="42"/>
  <c r="B2646" i="42"/>
  <c r="B2647" i="42"/>
  <c r="B2648" i="42"/>
  <c r="B2649" i="42"/>
  <c r="B2650" i="42"/>
  <c r="B2651" i="42"/>
  <c r="B2652" i="42"/>
  <c r="B2653" i="42"/>
  <c r="B2654" i="42"/>
  <c r="B2655" i="42"/>
  <c r="B2656" i="42"/>
  <c r="B2657" i="42"/>
  <c r="B2658" i="42"/>
  <c r="B2659" i="42"/>
  <c r="B2660" i="42"/>
  <c r="B2661" i="42"/>
  <c r="B2662" i="42"/>
  <c r="B2663" i="42"/>
  <c r="B2664" i="42"/>
  <c r="B2665" i="42"/>
  <c r="B2666" i="42"/>
  <c r="B2667" i="42"/>
  <c r="B2668" i="42"/>
  <c r="B2669" i="42"/>
  <c r="B2670" i="42"/>
  <c r="B2671" i="42"/>
  <c r="B2672" i="42"/>
  <c r="B2673" i="42"/>
  <c r="B2674" i="42"/>
  <c r="B2675" i="42"/>
  <c r="B2676" i="42"/>
  <c r="B2677" i="42"/>
  <c r="B2678" i="42"/>
  <c r="B2679" i="42"/>
  <c r="B2680" i="42"/>
  <c r="B2681" i="42"/>
  <c r="B2682" i="42"/>
  <c r="B2683" i="42"/>
  <c r="B2684" i="42"/>
  <c r="B2685" i="42"/>
  <c r="B2686" i="42"/>
  <c r="B2687" i="42"/>
  <c r="B2688" i="42"/>
  <c r="B2689" i="42"/>
  <c r="B2690" i="42"/>
  <c r="B2691" i="42"/>
  <c r="B2692" i="42"/>
  <c r="B2693" i="42"/>
  <c r="B2694" i="42"/>
  <c r="B2695" i="42"/>
  <c r="B2696" i="42"/>
  <c r="B2697" i="42"/>
  <c r="B2698" i="42"/>
  <c r="B2699" i="42"/>
  <c r="B2700" i="42"/>
  <c r="B2701" i="42"/>
  <c r="B2702" i="42"/>
  <c r="B2703" i="42"/>
  <c r="B2704" i="42"/>
  <c r="B2705" i="42"/>
  <c r="B2706" i="42"/>
  <c r="B2707" i="42"/>
  <c r="B2708" i="42"/>
  <c r="B2709" i="42"/>
  <c r="B2710" i="42"/>
  <c r="B2711" i="42"/>
  <c r="B2712" i="42"/>
  <c r="B2713" i="42"/>
  <c r="B2714" i="42"/>
  <c r="B2715" i="42"/>
  <c r="B2716" i="42"/>
  <c r="B2717" i="42"/>
  <c r="B2718" i="42"/>
  <c r="B2719" i="42"/>
  <c r="B2720" i="42"/>
  <c r="B2721" i="42"/>
  <c r="B2722" i="42"/>
  <c r="B2723" i="42"/>
  <c r="B2724" i="42"/>
  <c r="B2725" i="42"/>
  <c r="B2726" i="42"/>
  <c r="B2727" i="42"/>
  <c r="B2728" i="42"/>
  <c r="B2729" i="42"/>
  <c r="B2730" i="42"/>
  <c r="B2731" i="42"/>
  <c r="B2732" i="42"/>
  <c r="B2733" i="42"/>
  <c r="B2734" i="42"/>
  <c r="B2735" i="42"/>
  <c r="B2736" i="42"/>
  <c r="B2737" i="42"/>
  <c r="B2738" i="42"/>
  <c r="B2739" i="42"/>
  <c r="B2740" i="42"/>
  <c r="B2741" i="42"/>
  <c r="B2742" i="42"/>
  <c r="B2743" i="42"/>
  <c r="B2744" i="42"/>
  <c r="B2745" i="42"/>
  <c r="B2746" i="42"/>
  <c r="B2747" i="42"/>
  <c r="B2748" i="42"/>
  <c r="B2749" i="42"/>
  <c r="B2750" i="42"/>
  <c r="B2751" i="42"/>
  <c r="B2752" i="42"/>
  <c r="B2753" i="42"/>
  <c r="B2754" i="42"/>
  <c r="B2755" i="42"/>
  <c r="B2756" i="42"/>
  <c r="B2757" i="42"/>
  <c r="B2758" i="42"/>
  <c r="B2759" i="42"/>
  <c r="B2760" i="42"/>
  <c r="B2761" i="42"/>
  <c r="B2762" i="42"/>
  <c r="B2763" i="42"/>
  <c r="B2764" i="42"/>
  <c r="B2765" i="42"/>
  <c r="B2766" i="42"/>
  <c r="B2767" i="42"/>
  <c r="B2768" i="42"/>
  <c r="B2769" i="42"/>
  <c r="B2770" i="42"/>
  <c r="B2771" i="42"/>
  <c r="B2772" i="42"/>
  <c r="B2773" i="42"/>
  <c r="B2774" i="42"/>
  <c r="B2775" i="42"/>
  <c r="B2776" i="42"/>
  <c r="B2777" i="42"/>
  <c r="B2778" i="42"/>
  <c r="B2779" i="42"/>
  <c r="B2780" i="42"/>
  <c r="B2781" i="42"/>
  <c r="B2782" i="42"/>
  <c r="B2783" i="42"/>
  <c r="B2784" i="42"/>
  <c r="B2785" i="42"/>
  <c r="B2786" i="42"/>
  <c r="B2787" i="42"/>
  <c r="B2788" i="42"/>
  <c r="B2789" i="42"/>
  <c r="B2790" i="42"/>
  <c r="B2791" i="42"/>
  <c r="B2792" i="42"/>
  <c r="B2793" i="42"/>
  <c r="B2794" i="42"/>
  <c r="B2795" i="42"/>
  <c r="B2796" i="42"/>
  <c r="B2797" i="42"/>
  <c r="B2798" i="42"/>
  <c r="B2799" i="42"/>
  <c r="B2800" i="42"/>
  <c r="B2801" i="42"/>
  <c r="B2802" i="42"/>
  <c r="B2803" i="42"/>
  <c r="B2804" i="42"/>
  <c r="B2805" i="42"/>
  <c r="B2806" i="42"/>
  <c r="B2807" i="42"/>
  <c r="B2808" i="42"/>
  <c r="B2809" i="42"/>
  <c r="B2810" i="42"/>
  <c r="B2811" i="42"/>
  <c r="B2812" i="42"/>
  <c r="B2813" i="42"/>
  <c r="B2814" i="42"/>
  <c r="B2815" i="42"/>
  <c r="B2816" i="42"/>
  <c r="B2817" i="42"/>
  <c r="B2818" i="42"/>
  <c r="B2819" i="42"/>
  <c r="B2820" i="42"/>
  <c r="B2821" i="42"/>
  <c r="B2822" i="42"/>
  <c r="B2823" i="42"/>
  <c r="B2824" i="42"/>
  <c r="B2825" i="42"/>
  <c r="B2826" i="42"/>
  <c r="B2827" i="42"/>
  <c r="B2828" i="42"/>
  <c r="B2829" i="42"/>
  <c r="B2830" i="42"/>
  <c r="B2831" i="42"/>
  <c r="B2832" i="42"/>
  <c r="B2833" i="42"/>
  <c r="B2834" i="42"/>
  <c r="B2835" i="42"/>
  <c r="B2836" i="42"/>
  <c r="B2837" i="42"/>
  <c r="B2838" i="42"/>
  <c r="B2839" i="42"/>
  <c r="B2840" i="42"/>
  <c r="B2841" i="42"/>
  <c r="B2842" i="42"/>
  <c r="B2843" i="42"/>
  <c r="B2844" i="42"/>
  <c r="B2845" i="42"/>
  <c r="B2846" i="42"/>
  <c r="B2847" i="42"/>
  <c r="B2848" i="42"/>
  <c r="B2849" i="42"/>
  <c r="B2850" i="42"/>
  <c r="B2851" i="42"/>
  <c r="B2852" i="42"/>
  <c r="B2853" i="42"/>
  <c r="B2854" i="42"/>
  <c r="B2855" i="42"/>
  <c r="B2856" i="42"/>
  <c r="B2857" i="42"/>
  <c r="B2858" i="42"/>
  <c r="B2859" i="42"/>
  <c r="B2860" i="42"/>
  <c r="B2861" i="42"/>
  <c r="B2862" i="42"/>
  <c r="B2863" i="42"/>
  <c r="B2864" i="42"/>
  <c r="B2865" i="42"/>
  <c r="B2866" i="42"/>
  <c r="B2867" i="42"/>
  <c r="B2868" i="42"/>
  <c r="B2869" i="42"/>
  <c r="B2870" i="42"/>
  <c r="B2871" i="42"/>
  <c r="B2872" i="42"/>
  <c r="B2873" i="42"/>
  <c r="B2874" i="42"/>
  <c r="B2875" i="42"/>
  <c r="B2876" i="42"/>
  <c r="B2877" i="42"/>
  <c r="B2878" i="42"/>
  <c r="B2879" i="42"/>
  <c r="B2880" i="42"/>
  <c r="B2881" i="42"/>
  <c r="B2882" i="42"/>
  <c r="B2883" i="42"/>
  <c r="B2884" i="42"/>
  <c r="B2885" i="42"/>
  <c r="B2886" i="42"/>
  <c r="B2887" i="42"/>
  <c r="B2888" i="42"/>
  <c r="B2889" i="42"/>
  <c r="B2890" i="42"/>
  <c r="B2891" i="42"/>
  <c r="B2892" i="42"/>
  <c r="B2893" i="42"/>
  <c r="B2894" i="42"/>
  <c r="B2895" i="42"/>
  <c r="B2896" i="42"/>
  <c r="B2897" i="42"/>
  <c r="B2898" i="42"/>
  <c r="B2899" i="42"/>
  <c r="B2900" i="42"/>
  <c r="B2901" i="42"/>
  <c r="B2902" i="42"/>
  <c r="B2903" i="42"/>
  <c r="B2904" i="42"/>
  <c r="B2905" i="42"/>
  <c r="B2906" i="42"/>
  <c r="B2907" i="42"/>
  <c r="B2908" i="42"/>
  <c r="B2909" i="42"/>
  <c r="B2910" i="42"/>
  <c r="B2911" i="42"/>
  <c r="B2912" i="42"/>
  <c r="B2913" i="42"/>
  <c r="B2914" i="42"/>
  <c r="B2915" i="42"/>
  <c r="B2916" i="42"/>
  <c r="B2917" i="42"/>
  <c r="B2918" i="42"/>
  <c r="B2919" i="42"/>
  <c r="B2920" i="42"/>
  <c r="B2921" i="42"/>
  <c r="B2922" i="42"/>
  <c r="B2923" i="42"/>
  <c r="B2924" i="42"/>
  <c r="B2925" i="42"/>
  <c r="B2926" i="42"/>
  <c r="B2927" i="42"/>
  <c r="B2928" i="42"/>
  <c r="B2929" i="42"/>
  <c r="B2930" i="42"/>
  <c r="B2931" i="42"/>
  <c r="B2932" i="42"/>
  <c r="B2933" i="42"/>
  <c r="B2934" i="42"/>
  <c r="B2935" i="42"/>
  <c r="B2936" i="42"/>
  <c r="B2937" i="42"/>
  <c r="B2938" i="42"/>
  <c r="B2939" i="42"/>
  <c r="B2940" i="42"/>
  <c r="B2941" i="42"/>
  <c r="B2942" i="42"/>
  <c r="B2943" i="42"/>
  <c r="B2944" i="42"/>
  <c r="B2945" i="42"/>
  <c r="B2946" i="42"/>
  <c r="B2947" i="42"/>
  <c r="B2948" i="42"/>
  <c r="B2949" i="42"/>
  <c r="B2950" i="42"/>
  <c r="B2951" i="42"/>
  <c r="B2952" i="42"/>
  <c r="B2953" i="42"/>
  <c r="B2954" i="42"/>
  <c r="B2955" i="42"/>
  <c r="B2956" i="42"/>
  <c r="B2957" i="42"/>
  <c r="B2958" i="42"/>
  <c r="B2959" i="42"/>
  <c r="B2960" i="42"/>
  <c r="B2961" i="42"/>
  <c r="B2962" i="42"/>
  <c r="B2963" i="42"/>
  <c r="B2964" i="42"/>
  <c r="B2965" i="42"/>
  <c r="B2966" i="42"/>
  <c r="B2967" i="42"/>
  <c r="B2968" i="42"/>
  <c r="B2969" i="42"/>
  <c r="B2970" i="42"/>
  <c r="B2971" i="42"/>
  <c r="B2972" i="42"/>
  <c r="B2973" i="42"/>
  <c r="B2974" i="42"/>
  <c r="B2975" i="42"/>
  <c r="B2976" i="42"/>
  <c r="B2977" i="42"/>
  <c r="B2978" i="42"/>
  <c r="B2979" i="42"/>
  <c r="B2980" i="42"/>
  <c r="B2981" i="42"/>
  <c r="B2982" i="42"/>
  <c r="B2983" i="42"/>
  <c r="B2984" i="42"/>
  <c r="B2985" i="42"/>
  <c r="B2986" i="42"/>
  <c r="B2987" i="42"/>
  <c r="B2988" i="42"/>
  <c r="B2989" i="42"/>
  <c r="B2990" i="42"/>
  <c r="B2991" i="42"/>
  <c r="B2992" i="42"/>
  <c r="B2993" i="42"/>
  <c r="B2994" i="42"/>
  <c r="B2995" i="42"/>
  <c r="B2996" i="42"/>
  <c r="B2997" i="42"/>
  <c r="B2998" i="42"/>
  <c r="B2999" i="42"/>
  <c r="B3000" i="42"/>
  <c r="B3001" i="42"/>
  <c r="B3002" i="42"/>
  <c r="B3003" i="42"/>
  <c r="B3004" i="42"/>
  <c r="B3005" i="42"/>
  <c r="B3006" i="42"/>
  <c r="B3007" i="42"/>
  <c r="B3008" i="42"/>
  <c r="B3009" i="42"/>
  <c r="B3010" i="42"/>
  <c r="B3011" i="42"/>
  <c r="B3012" i="42"/>
  <c r="B3013" i="42"/>
  <c r="B3014" i="42"/>
  <c r="B3015" i="42"/>
  <c r="B3016" i="42"/>
  <c r="B3017" i="42"/>
  <c r="B3018" i="42"/>
  <c r="B3019" i="42"/>
  <c r="B3020" i="42"/>
  <c r="B3021" i="42"/>
  <c r="B3022" i="42"/>
  <c r="B3023" i="42"/>
  <c r="B3024" i="42"/>
  <c r="B3025" i="42"/>
  <c r="B3026" i="42"/>
  <c r="B3027" i="42"/>
  <c r="B3028" i="42"/>
  <c r="B3029" i="42"/>
  <c r="B3030" i="42"/>
  <c r="B3031" i="42"/>
  <c r="B3032" i="42"/>
  <c r="B3033" i="42"/>
  <c r="B3034" i="42"/>
  <c r="B3035" i="42"/>
  <c r="B3036" i="42"/>
  <c r="B3037" i="42"/>
  <c r="B3038" i="42"/>
  <c r="B3039" i="42"/>
  <c r="B3040" i="42"/>
  <c r="B3041" i="42"/>
  <c r="B3042" i="42"/>
  <c r="B3043" i="42"/>
  <c r="B3044" i="42"/>
  <c r="B3045" i="42"/>
  <c r="B3046" i="42"/>
  <c r="B3047" i="42"/>
  <c r="B3048" i="42"/>
  <c r="B3049" i="42"/>
  <c r="B3050" i="42"/>
  <c r="B3051" i="42"/>
  <c r="B3052" i="42"/>
  <c r="B3053" i="42"/>
  <c r="B3054" i="42"/>
  <c r="B3055" i="42"/>
  <c r="B3056" i="42"/>
  <c r="B3057" i="42"/>
  <c r="B3058" i="42"/>
  <c r="B3059" i="42"/>
  <c r="B3060" i="42"/>
  <c r="B3061" i="42"/>
  <c r="B3062" i="42"/>
  <c r="B3063" i="42"/>
  <c r="B3064" i="42"/>
  <c r="B3065" i="42"/>
  <c r="B3066" i="42"/>
  <c r="B3067" i="42"/>
  <c r="B3068" i="42"/>
  <c r="B3069" i="42"/>
  <c r="B3070" i="42"/>
  <c r="B3071" i="42"/>
  <c r="B3072" i="42"/>
  <c r="B3073" i="42"/>
  <c r="B3074" i="42"/>
  <c r="B3075" i="42"/>
  <c r="B3076" i="42"/>
  <c r="B3077" i="42"/>
  <c r="B3078" i="42"/>
  <c r="B3079" i="42"/>
  <c r="B3080" i="42"/>
  <c r="B3081" i="42"/>
  <c r="B3082" i="42"/>
  <c r="B3083" i="42"/>
  <c r="B3084" i="42"/>
  <c r="B3085" i="42"/>
  <c r="B3086" i="42"/>
  <c r="B3087" i="42"/>
  <c r="B3088" i="42"/>
  <c r="B3089" i="42"/>
  <c r="B3090" i="42"/>
  <c r="B3091" i="42"/>
  <c r="B3092" i="42"/>
  <c r="B3093" i="42"/>
  <c r="B3094" i="42"/>
  <c r="B3095" i="42"/>
  <c r="B3096" i="42"/>
  <c r="B3097" i="42"/>
  <c r="B3098" i="42"/>
  <c r="B3099" i="42"/>
  <c r="B3100" i="42"/>
  <c r="B3101" i="42"/>
  <c r="B3102" i="42"/>
  <c r="B3103" i="42"/>
  <c r="B3104" i="42"/>
  <c r="B3105" i="42"/>
  <c r="B3106" i="42"/>
  <c r="B3107" i="42"/>
  <c r="B3108" i="42"/>
  <c r="B3109" i="42"/>
  <c r="B3110" i="42"/>
  <c r="B3111" i="42"/>
  <c r="B3112" i="42"/>
  <c r="B3113" i="42"/>
  <c r="B3114" i="42"/>
  <c r="B3115" i="42"/>
  <c r="B3116" i="42"/>
  <c r="B3117" i="42"/>
  <c r="B3118" i="42"/>
  <c r="B3119" i="42"/>
  <c r="B3120" i="42"/>
  <c r="B3121" i="42"/>
  <c r="B3122" i="42"/>
  <c r="B3123" i="42"/>
  <c r="B3124" i="42"/>
  <c r="B3125" i="42"/>
  <c r="B3126" i="42"/>
  <c r="B3127" i="42"/>
  <c r="B3128" i="42"/>
  <c r="B3129" i="42"/>
  <c r="B3130" i="42"/>
  <c r="B3131" i="42"/>
  <c r="B3132" i="42"/>
  <c r="B3133" i="42"/>
  <c r="B3134" i="42"/>
  <c r="B3135" i="42"/>
  <c r="B3136" i="42"/>
  <c r="B3137" i="42"/>
  <c r="B3138" i="42"/>
  <c r="B3139" i="42"/>
  <c r="B3140" i="42"/>
  <c r="B3141" i="42"/>
  <c r="B3142" i="42"/>
  <c r="B3143" i="42"/>
  <c r="B3144" i="42"/>
  <c r="B3145" i="42"/>
  <c r="B3146" i="42"/>
  <c r="B3147" i="42"/>
  <c r="B3148" i="42"/>
  <c r="B3149" i="42"/>
  <c r="B3150" i="42"/>
  <c r="B3151" i="42"/>
  <c r="B3152" i="42"/>
  <c r="B3153" i="42"/>
  <c r="B3154" i="42"/>
  <c r="B3155" i="42"/>
  <c r="B3156" i="42"/>
  <c r="B3157" i="42"/>
  <c r="B3158" i="42"/>
  <c r="B3159" i="42"/>
  <c r="B3160" i="42"/>
  <c r="B3161" i="42"/>
  <c r="B3162" i="42"/>
  <c r="B3163" i="42"/>
  <c r="B3164" i="42"/>
  <c r="B3165" i="42"/>
  <c r="B3166" i="42"/>
  <c r="B3167" i="42"/>
  <c r="B3168" i="42"/>
  <c r="B3169" i="42"/>
  <c r="B3170" i="42"/>
  <c r="B3171" i="42"/>
  <c r="B3172" i="42"/>
  <c r="B3173" i="42"/>
  <c r="B3174" i="42"/>
  <c r="B3175" i="42"/>
  <c r="B3176" i="42"/>
  <c r="B3177" i="42"/>
  <c r="B3178" i="42"/>
  <c r="B3179" i="42"/>
  <c r="B3180" i="42"/>
  <c r="B3181" i="42"/>
  <c r="B3182" i="42"/>
  <c r="B3183" i="42"/>
  <c r="B3184" i="42"/>
  <c r="B3185" i="42"/>
  <c r="B3186" i="42"/>
  <c r="B3187" i="42"/>
  <c r="B3188" i="42"/>
  <c r="B3189" i="42"/>
  <c r="B3190" i="42"/>
  <c r="B3191" i="42"/>
  <c r="B3192" i="42"/>
  <c r="B3193" i="42"/>
  <c r="B3194" i="42"/>
  <c r="B3195" i="42"/>
  <c r="B3196" i="42"/>
  <c r="B3197" i="42"/>
  <c r="B3198" i="42"/>
  <c r="B3199" i="42"/>
  <c r="B3200" i="42"/>
  <c r="B3201" i="42"/>
  <c r="B3202" i="42"/>
  <c r="B3203" i="42"/>
  <c r="B3204" i="42"/>
  <c r="B3205" i="42"/>
  <c r="B3206" i="42"/>
  <c r="B3207" i="42"/>
  <c r="B3208" i="42"/>
  <c r="B3209" i="42"/>
  <c r="B3210" i="42"/>
  <c r="B3211" i="42"/>
  <c r="B3212" i="42"/>
  <c r="B3213" i="42"/>
  <c r="B3214" i="42"/>
  <c r="B3215" i="42"/>
  <c r="B3216" i="42"/>
  <c r="B3217" i="42"/>
  <c r="B3218" i="42"/>
  <c r="B3219" i="42"/>
  <c r="B3220" i="42"/>
  <c r="B3221" i="42"/>
  <c r="B3222" i="42"/>
  <c r="B3223" i="42"/>
  <c r="B3224" i="42"/>
  <c r="B3225" i="42"/>
  <c r="B3226" i="42"/>
  <c r="B3227" i="42"/>
  <c r="B3228" i="42"/>
  <c r="B3229" i="42"/>
  <c r="B3230" i="42"/>
  <c r="B3231" i="42"/>
  <c r="B3232" i="42"/>
  <c r="B3233" i="42"/>
  <c r="B3234" i="42"/>
  <c r="B3235" i="42"/>
  <c r="B3236" i="42"/>
  <c r="B3237" i="42"/>
  <c r="B3238" i="42"/>
  <c r="B3239" i="42"/>
  <c r="B3240" i="42"/>
  <c r="B3241" i="42"/>
  <c r="B3242" i="42"/>
  <c r="B3243" i="42"/>
  <c r="B3244" i="42"/>
  <c r="B3245" i="42"/>
  <c r="B3246" i="42"/>
  <c r="B3247" i="42"/>
  <c r="B3248" i="42"/>
  <c r="B3249" i="42"/>
  <c r="B3250" i="42"/>
  <c r="B3251" i="42"/>
  <c r="B3252" i="42"/>
  <c r="B3253" i="42"/>
  <c r="B3254" i="42"/>
  <c r="B3255" i="42"/>
  <c r="B3256" i="42"/>
  <c r="B3257" i="42"/>
  <c r="B3258" i="42"/>
  <c r="B3259" i="42"/>
  <c r="B3260" i="42"/>
  <c r="B3261" i="42"/>
  <c r="B3262" i="42"/>
  <c r="B3263" i="42"/>
  <c r="B3264" i="42"/>
  <c r="B3265" i="42"/>
  <c r="B3266" i="42"/>
  <c r="B3267" i="42"/>
  <c r="B3268" i="42"/>
  <c r="B3269" i="42"/>
  <c r="B3270" i="42"/>
  <c r="B3271" i="42"/>
  <c r="B3272" i="42"/>
  <c r="B3273" i="42"/>
  <c r="B3274" i="42"/>
  <c r="B3275" i="42"/>
  <c r="B3276" i="42"/>
  <c r="B3277" i="42"/>
  <c r="B3278" i="42"/>
  <c r="B3279" i="42"/>
  <c r="B3280" i="42"/>
  <c r="B3281" i="42"/>
  <c r="B3282" i="42"/>
  <c r="B3283" i="42"/>
  <c r="B3284" i="42"/>
  <c r="B3285" i="42"/>
  <c r="B3286" i="42"/>
  <c r="B3287" i="42"/>
  <c r="B3288" i="42"/>
  <c r="B3289" i="42"/>
  <c r="B3290" i="42"/>
  <c r="B3291" i="42"/>
  <c r="B3292" i="42"/>
  <c r="B3293" i="42"/>
  <c r="B3294" i="42"/>
  <c r="B3295" i="42"/>
  <c r="B3296" i="42"/>
  <c r="B3297" i="42"/>
  <c r="B3298" i="42"/>
  <c r="B3299" i="42"/>
  <c r="B3300" i="42"/>
  <c r="B3301" i="42"/>
  <c r="B3302" i="42"/>
  <c r="B3303" i="42"/>
  <c r="B3304" i="42"/>
  <c r="B3305" i="42"/>
  <c r="B3306" i="42"/>
  <c r="B3307" i="42"/>
  <c r="B3308" i="42"/>
  <c r="B3309" i="42"/>
  <c r="B3310" i="42"/>
  <c r="B3311" i="42"/>
  <c r="B3312" i="42"/>
  <c r="B3313" i="42"/>
  <c r="B3314" i="42"/>
  <c r="B3315" i="42"/>
  <c r="B3316" i="42"/>
  <c r="B3317" i="42"/>
  <c r="B3318" i="42"/>
  <c r="B3319" i="42"/>
  <c r="B3320" i="42"/>
  <c r="B3321" i="42"/>
  <c r="B3322" i="42"/>
  <c r="B3323" i="42"/>
  <c r="B3324" i="42"/>
  <c r="B3325" i="42"/>
  <c r="B3326" i="42"/>
  <c r="B3327" i="42"/>
  <c r="B3328" i="42"/>
  <c r="B3329" i="42"/>
  <c r="B3330" i="42"/>
  <c r="B3331" i="42"/>
  <c r="B3332" i="42"/>
  <c r="B3333" i="42"/>
  <c r="B3334" i="42"/>
  <c r="B3335" i="42"/>
  <c r="B3336" i="42"/>
  <c r="B3337" i="42"/>
  <c r="B3338" i="42"/>
  <c r="B3339" i="42"/>
  <c r="B3340" i="42"/>
  <c r="B3341" i="42"/>
  <c r="B3342" i="42"/>
  <c r="B3343" i="42"/>
  <c r="B3344" i="42"/>
  <c r="B3345" i="42"/>
  <c r="B3346" i="42"/>
  <c r="B3347" i="42"/>
  <c r="B3348" i="42"/>
  <c r="B3349" i="42"/>
  <c r="B3350" i="42"/>
  <c r="B3351" i="42"/>
  <c r="B3352" i="42"/>
  <c r="B3353" i="42"/>
  <c r="B3354" i="42"/>
  <c r="B3355" i="42"/>
  <c r="B3356" i="42"/>
  <c r="B3357" i="42"/>
  <c r="B3358" i="42"/>
  <c r="B3359" i="42"/>
  <c r="B3360" i="42"/>
  <c r="B3361" i="42"/>
  <c r="B3362" i="42"/>
  <c r="B3363" i="42"/>
  <c r="B3364" i="42"/>
  <c r="B3365" i="42"/>
  <c r="B3366" i="42"/>
  <c r="B3367" i="42"/>
  <c r="B3368" i="42"/>
  <c r="B3369" i="42"/>
  <c r="B3370" i="42"/>
  <c r="B3371" i="42"/>
  <c r="B3372" i="42"/>
  <c r="B3373" i="42"/>
  <c r="B3374" i="42"/>
  <c r="B3375" i="42"/>
  <c r="B3376" i="42"/>
  <c r="B3377" i="42"/>
  <c r="B3378" i="42"/>
  <c r="B3379" i="42"/>
  <c r="B3380" i="42"/>
  <c r="B3381" i="42"/>
  <c r="B3382" i="42"/>
  <c r="B3383" i="42"/>
  <c r="B3384" i="42"/>
  <c r="B3385" i="42"/>
  <c r="B3386" i="42"/>
  <c r="B3387" i="42"/>
  <c r="B3388" i="42"/>
  <c r="B3389" i="42"/>
  <c r="B3390" i="42"/>
  <c r="B3391" i="42"/>
  <c r="B3392" i="42"/>
  <c r="B3393" i="42"/>
  <c r="B3394" i="42"/>
  <c r="B3395" i="42"/>
  <c r="B3396" i="42"/>
  <c r="B3397" i="42"/>
  <c r="B3398" i="42"/>
  <c r="B3399" i="42"/>
  <c r="B3400" i="42"/>
  <c r="B3401" i="42"/>
  <c r="B3402" i="42"/>
  <c r="B3403" i="42"/>
  <c r="B3404" i="42"/>
  <c r="B3405" i="42"/>
  <c r="B3406" i="42"/>
  <c r="B3407" i="42"/>
  <c r="B3408" i="42"/>
  <c r="B3409" i="42"/>
  <c r="B3410" i="42"/>
  <c r="B3411" i="42"/>
  <c r="B3412" i="42"/>
  <c r="B3413" i="42"/>
  <c r="B3414" i="42"/>
  <c r="B3415" i="42"/>
  <c r="B3416" i="42"/>
  <c r="B3417" i="42"/>
  <c r="B3418" i="42"/>
  <c r="B3419" i="42"/>
  <c r="B3420" i="42"/>
  <c r="B3421" i="42"/>
  <c r="B3422" i="42"/>
  <c r="B3423" i="42"/>
  <c r="B3424" i="42"/>
  <c r="B3425" i="42"/>
  <c r="B3426" i="42"/>
  <c r="B3427" i="42"/>
  <c r="B3428" i="42"/>
  <c r="B3429" i="42"/>
  <c r="B3430" i="42"/>
  <c r="B3431" i="42"/>
  <c r="B3432" i="42"/>
  <c r="B3433" i="42"/>
  <c r="B3434" i="42"/>
  <c r="B3435" i="42"/>
  <c r="B3436" i="42"/>
  <c r="B3437" i="42"/>
  <c r="B3438" i="42"/>
  <c r="B3439" i="42"/>
  <c r="B3440" i="42"/>
  <c r="B3441" i="42"/>
  <c r="B3442" i="42"/>
  <c r="B3443" i="42"/>
  <c r="B3444" i="42"/>
  <c r="B3445" i="42"/>
  <c r="B3446" i="42"/>
  <c r="B3447" i="42"/>
  <c r="B3448" i="42"/>
  <c r="B3449" i="42"/>
  <c r="B3450" i="42"/>
  <c r="B3451" i="42"/>
  <c r="B3452" i="42"/>
  <c r="B3453" i="42"/>
  <c r="B3454" i="42"/>
  <c r="B3455" i="42"/>
  <c r="B3456" i="42"/>
  <c r="B3457" i="42"/>
  <c r="B3458" i="42"/>
  <c r="B3459" i="42"/>
  <c r="B3460" i="42"/>
  <c r="B3461" i="42"/>
  <c r="B3462" i="42"/>
  <c r="B3463" i="42"/>
  <c r="B3464" i="42"/>
  <c r="B3465" i="42"/>
  <c r="B3466" i="42"/>
  <c r="B3467" i="42"/>
  <c r="B3468" i="42"/>
  <c r="B3469" i="42"/>
  <c r="B3470" i="42"/>
  <c r="B3471" i="42"/>
  <c r="B3472" i="42"/>
  <c r="B3473" i="42"/>
  <c r="B3474" i="42"/>
  <c r="B3475" i="42"/>
  <c r="B3476" i="42"/>
  <c r="B3477" i="42"/>
  <c r="B3478" i="42"/>
  <c r="B3479" i="42"/>
  <c r="B3480" i="42"/>
  <c r="B3481" i="42"/>
  <c r="B3482" i="42"/>
  <c r="B3483" i="42"/>
  <c r="B3484" i="42"/>
  <c r="B3485" i="42"/>
  <c r="B3486" i="42"/>
  <c r="B3487" i="42"/>
  <c r="B3488" i="42"/>
  <c r="B3489" i="42"/>
  <c r="B3490" i="42"/>
  <c r="B3491" i="42"/>
  <c r="B3492" i="42"/>
  <c r="B3493" i="42"/>
  <c r="B3494" i="42"/>
  <c r="B3495" i="42"/>
  <c r="B3496" i="42"/>
  <c r="B3497" i="42"/>
  <c r="B3498" i="42"/>
  <c r="B3499" i="42"/>
  <c r="B3500" i="42"/>
  <c r="B3501" i="42"/>
  <c r="B3502" i="42"/>
  <c r="B3503" i="42"/>
  <c r="B3504" i="42"/>
  <c r="B3505" i="42"/>
  <c r="B3506" i="42"/>
  <c r="B3507" i="42"/>
  <c r="B3508" i="42"/>
  <c r="B3509" i="42"/>
  <c r="B3510" i="42"/>
  <c r="B3511" i="42"/>
  <c r="B3512" i="42"/>
  <c r="B3513" i="42"/>
  <c r="B3514" i="42"/>
  <c r="B3515" i="42"/>
  <c r="B3516" i="42"/>
  <c r="B3517" i="42"/>
  <c r="B3518" i="42"/>
  <c r="B3519" i="42"/>
  <c r="B3520" i="42"/>
  <c r="B3521" i="42"/>
  <c r="B3522" i="42"/>
  <c r="B3523" i="42"/>
  <c r="B3524" i="42"/>
  <c r="B3525" i="42"/>
  <c r="B3526" i="42"/>
  <c r="B3527" i="42"/>
  <c r="B3528" i="42"/>
  <c r="B3529" i="42"/>
  <c r="B3530" i="42"/>
  <c r="B3531" i="42"/>
  <c r="B3532" i="42"/>
  <c r="B3533" i="42"/>
  <c r="B3534" i="42"/>
  <c r="B3535" i="42"/>
  <c r="B3536" i="42"/>
  <c r="B3537" i="42"/>
  <c r="B3538" i="42"/>
  <c r="B3539" i="42"/>
  <c r="B3540" i="42"/>
  <c r="B3541" i="42"/>
  <c r="B3542" i="42"/>
  <c r="B3543" i="42"/>
  <c r="B3544" i="42"/>
  <c r="B3545" i="42"/>
  <c r="B3546" i="42"/>
  <c r="B3547" i="42"/>
  <c r="B3548" i="42"/>
  <c r="B3549" i="42"/>
  <c r="B3550" i="42"/>
  <c r="B3551" i="42"/>
  <c r="B3552" i="42"/>
  <c r="B3553" i="42"/>
  <c r="B3554" i="42"/>
  <c r="B3555" i="42"/>
  <c r="B3556" i="42"/>
  <c r="B3557" i="42"/>
  <c r="B3558" i="42"/>
  <c r="B3559" i="42"/>
  <c r="B3560" i="42"/>
  <c r="B3561" i="42"/>
  <c r="B3562" i="42"/>
  <c r="B3563" i="42"/>
  <c r="B3564" i="42"/>
  <c r="B3565" i="42"/>
  <c r="B3566" i="42"/>
  <c r="B3567" i="42"/>
  <c r="B3568" i="42"/>
  <c r="B3569" i="42"/>
  <c r="B3570" i="42"/>
  <c r="B3571" i="42"/>
  <c r="B3572" i="42"/>
  <c r="B3573" i="42"/>
  <c r="B3574" i="42"/>
  <c r="B3575" i="42"/>
  <c r="B3576" i="42"/>
  <c r="B3577" i="42"/>
  <c r="B3578" i="42"/>
  <c r="B3579" i="42"/>
  <c r="B3580" i="42"/>
  <c r="B3581" i="42"/>
  <c r="B3582" i="42"/>
  <c r="B3583" i="42"/>
  <c r="B3584" i="42"/>
  <c r="B3585" i="42"/>
  <c r="B3586" i="42"/>
  <c r="B3587" i="42"/>
  <c r="B3588" i="42"/>
  <c r="B3589" i="42"/>
  <c r="B3590" i="42"/>
  <c r="B3591" i="42"/>
  <c r="B3592" i="42"/>
  <c r="B3593" i="42"/>
  <c r="B3594" i="42"/>
  <c r="B3595" i="42"/>
  <c r="B3596" i="42"/>
  <c r="B3597" i="42"/>
  <c r="B3598" i="42"/>
  <c r="B3599" i="42"/>
  <c r="B3600" i="42"/>
  <c r="B3601" i="42"/>
  <c r="B3602" i="42"/>
  <c r="B3603" i="42"/>
  <c r="B3604" i="42"/>
  <c r="B3605" i="42"/>
  <c r="B3606" i="42"/>
  <c r="B3607" i="42"/>
  <c r="B3608" i="42"/>
  <c r="B3609" i="42"/>
  <c r="B3610" i="42"/>
  <c r="B3611" i="42"/>
  <c r="B3612" i="42"/>
  <c r="B3613" i="42"/>
  <c r="B3614" i="42"/>
  <c r="B3615" i="42"/>
  <c r="B3616" i="42"/>
  <c r="B3617" i="42"/>
  <c r="B3618" i="42"/>
  <c r="B3619" i="42"/>
  <c r="B3620" i="42"/>
  <c r="B3621" i="42"/>
  <c r="B3622" i="42"/>
  <c r="B3623" i="42"/>
  <c r="B3624" i="42"/>
  <c r="B3625" i="42"/>
  <c r="B3626" i="42"/>
  <c r="B3627" i="42"/>
  <c r="B3628" i="42"/>
  <c r="B3629" i="42"/>
  <c r="B3630" i="42"/>
  <c r="B3631" i="42"/>
  <c r="B3632" i="42"/>
  <c r="B3633" i="42"/>
  <c r="B3634" i="42"/>
  <c r="B3635" i="42"/>
  <c r="B3636" i="42"/>
  <c r="B3637" i="42"/>
  <c r="B3638" i="42"/>
  <c r="B3639" i="42"/>
  <c r="B3640" i="42"/>
  <c r="B3641" i="42"/>
  <c r="B3642" i="42"/>
  <c r="B3643" i="42"/>
  <c r="B3644" i="42"/>
  <c r="B3645" i="42"/>
  <c r="B3646" i="42"/>
  <c r="B3647" i="42"/>
  <c r="B3648" i="42"/>
  <c r="B3649" i="42"/>
  <c r="B3650" i="42"/>
  <c r="B3651" i="42"/>
  <c r="B3652" i="42"/>
  <c r="B3653" i="42"/>
  <c r="B3654" i="42"/>
  <c r="B3655" i="42"/>
  <c r="B3656" i="42"/>
  <c r="B3657" i="42"/>
  <c r="B3658" i="42"/>
  <c r="B3659" i="42"/>
  <c r="B3660" i="42"/>
  <c r="B3661" i="42"/>
  <c r="B3662" i="42"/>
  <c r="B3663" i="42"/>
  <c r="B3664" i="42"/>
  <c r="B3665" i="42"/>
  <c r="B3666" i="42"/>
  <c r="B3667" i="42"/>
  <c r="B3668" i="42"/>
  <c r="B3669" i="42"/>
  <c r="B3670" i="42"/>
  <c r="B3671" i="42"/>
  <c r="B3672" i="42"/>
  <c r="B3673" i="42"/>
  <c r="B3674" i="42"/>
  <c r="B3675" i="42"/>
  <c r="B3676" i="42"/>
  <c r="B3677" i="42"/>
  <c r="B3678" i="42"/>
  <c r="B3679" i="42"/>
  <c r="B3680" i="42"/>
  <c r="B3681" i="42"/>
  <c r="B3682" i="42"/>
  <c r="B3683" i="42"/>
  <c r="B3684" i="42"/>
  <c r="B3685" i="42"/>
  <c r="B3686" i="42"/>
  <c r="B3687" i="42"/>
  <c r="B3688" i="42"/>
  <c r="B3689" i="42"/>
  <c r="B3690" i="42"/>
  <c r="B3691" i="42"/>
  <c r="B3692" i="42"/>
  <c r="B3693" i="42"/>
  <c r="B3694" i="42"/>
  <c r="B3695" i="42"/>
  <c r="B3696" i="42"/>
  <c r="B3697" i="42"/>
  <c r="B3698" i="42"/>
  <c r="B3699" i="42"/>
  <c r="B3700" i="42"/>
  <c r="B3701" i="42"/>
  <c r="B3702" i="42"/>
  <c r="B3703" i="42"/>
  <c r="B3704" i="42"/>
  <c r="B3705" i="42"/>
  <c r="B3706" i="42"/>
  <c r="B3707" i="42"/>
  <c r="B3708" i="42"/>
  <c r="B3709" i="42"/>
  <c r="B3710" i="42"/>
  <c r="B3711" i="42"/>
  <c r="B3712" i="42"/>
  <c r="B3713" i="42"/>
  <c r="B3714" i="42"/>
  <c r="B3715" i="42"/>
  <c r="B3716" i="42"/>
  <c r="B3717" i="42"/>
  <c r="B3718" i="42"/>
  <c r="B3719" i="42"/>
  <c r="B3720" i="42"/>
  <c r="B3721" i="42"/>
  <c r="B3722" i="42"/>
  <c r="B3723" i="42"/>
  <c r="B3724" i="42"/>
  <c r="B3725" i="42"/>
  <c r="B3726" i="42"/>
  <c r="B3727" i="42"/>
  <c r="B3728" i="42"/>
  <c r="B3729" i="42"/>
  <c r="B3730" i="42"/>
  <c r="B3731" i="42"/>
  <c r="B3732" i="42"/>
  <c r="B3733" i="42"/>
  <c r="B3734" i="42"/>
  <c r="B3735" i="42"/>
  <c r="B3736" i="42"/>
  <c r="B3737" i="42"/>
  <c r="B3738" i="42"/>
  <c r="B3739" i="42"/>
  <c r="B3740" i="42"/>
  <c r="B3741" i="42"/>
  <c r="B3742" i="42"/>
  <c r="B3743" i="42"/>
  <c r="B3744" i="42"/>
  <c r="B3745" i="42"/>
  <c r="B3746" i="42"/>
  <c r="B3747" i="42"/>
  <c r="B3748" i="42"/>
  <c r="B3749" i="42"/>
  <c r="B3750" i="42"/>
  <c r="B3751" i="42"/>
  <c r="B3752" i="42"/>
  <c r="B3753" i="42"/>
  <c r="B3754" i="42"/>
  <c r="B3755" i="42"/>
  <c r="B3756" i="42"/>
  <c r="B3757" i="42"/>
  <c r="B3758" i="42"/>
  <c r="B3759" i="42"/>
  <c r="B3760" i="42"/>
  <c r="B3761" i="42"/>
  <c r="B3762" i="42"/>
  <c r="B3763" i="42"/>
  <c r="B3764" i="42"/>
  <c r="B3765" i="42"/>
  <c r="B3766" i="42"/>
  <c r="B3767" i="42"/>
  <c r="B3768" i="42"/>
  <c r="B3769" i="42"/>
  <c r="B3770" i="42"/>
  <c r="B3771" i="42"/>
  <c r="B3772" i="42"/>
  <c r="B3773" i="42"/>
  <c r="B3774" i="42"/>
  <c r="B3775" i="42"/>
  <c r="B3776" i="42"/>
  <c r="B3777" i="42"/>
  <c r="B3778" i="42"/>
  <c r="B3779" i="42"/>
  <c r="B3780" i="42"/>
  <c r="B3781" i="42"/>
  <c r="B3782" i="42"/>
  <c r="B3783" i="42"/>
  <c r="B3784" i="42"/>
  <c r="B3785" i="42"/>
  <c r="B3786" i="42"/>
  <c r="B3787" i="42"/>
  <c r="B3788" i="42"/>
  <c r="B3789" i="42"/>
  <c r="B3790" i="42"/>
  <c r="B3791" i="42"/>
  <c r="B3792" i="42"/>
  <c r="B3793" i="42"/>
  <c r="B3794" i="42"/>
  <c r="B3795" i="42"/>
  <c r="B3796" i="42"/>
  <c r="B3797" i="42"/>
  <c r="B3798" i="42"/>
  <c r="B3799" i="42"/>
  <c r="B3800" i="42"/>
  <c r="B3801" i="42"/>
  <c r="B3802" i="42"/>
  <c r="B3803" i="42"/>
  <c r="B3804" i="42"/>
  <c r="B3805" i="42"/>
  <c r="B3806" i="42"/>
  <c r="B3807" i="42"/>
  <c r="B3808" i="42"/>
  <c r="B3809" i="42"/>
  <c r="B3810" i="42"/>
  <c r="B3811" i="42"/>
  <c r="B3812" i="42"/>
  <c r="B3813" i="42"/>
  <c r="B3814" i="42"/>
  <c r="B3815" i="42"/>
  <c r="B3816" i="42"/>
  <c r="B3817" i="42"/>
  <c r="B3818" i="42"/>
  <c r="B3819" i="42"/>
  <c r="B3820" i="42"/>
  <c r="B3821" i="42"/>
  <c r="B3822" i="42"/>
  <c r="B3823" i="42"/>
  <c r="B3824" i="42"/>
  <c r="B3825" i="42"/>
  <c r="B3826" i="42"/>
  <c r="B3827" i="42"/>
  <c r="B3828" i="42"/>
  <c r="B3829" i="42"/>
  <c r="B3830" i="42"/>
  <c r="B3831" i="42"/>
  <c r="B3832" i="42"/>
  <c r="B3833" i="42"/>
  <c r="B3834" i="42"/>
  <c r="B3835" i="42"/>
  <c r="B3836" i="42"/>
  <c r="B3837" i="42"/>
  <c r="B3838" i="42"/>
  <c r="B3839" i="42"/>
  <c r="B3840" i="42"/>
  <c r="B3841" i="42"/>
  <c r="B3842" i="42"/>
  <c r="B3843" i="42"/>
  <c r="B3844" i="42"/>
  <c r="B3845" i="42"/>
  <c r="B3846" i="42"/>
  <c r="B3847" i="42"/>
  <c r="B3848" i="42"/>
  <c r="B3849" i="42"/>
  <c r="B3850" i="42"/>
  <c r="B3851" i="42"/>
  <c r="B3852" i="42"/>
  <c r="B3853" i="42"/>
  <c r="B3854" i="42"/>
  <c r="B3855" i="42"/>
  <c r="B3856" i="42"/>
  <c r="B3857" i="42"/>
  <c r="B3858" i="42"/>
  <c r="B3859" i="42"/>
  <c r="B3860" i="42"/>
  <c r="B3861" i="42"/>
  <c r="B3862" i="42"/>
  <c r="B3863" i="42"/>
  <c r="B3864" i="42"/>
  <c r="B3865" i="42"/>
  <c r="B3866" i="42"/>
  <c r="B3867" i="42"/>
  <c r="B3868" i="42"/>
  <c r="B3869" i="42"/>
  <c r="B3870" i="42"/>
  <c r="B3871" i="42"/>
  <c r="B3872" i="42"/>
  <c r="B3873" i="42"/>
  <c r="B3874" i="42"/>
  <c r="B3875" i="42"/>
  <c r="B3876" i="42"/>
  <c r="B3877" i="42"/>
  <c r="B3878" i="42"/>
  <c r="B3879" i="42"/>
  <c r="B3880" i="42"/>
  <c r="B3881" i="42"/>
  <c r="B3882" i="42"/>
  <c r="B3883" i="42"/>
  <c r="B3884" i="42"/>
  <c r="B3885" i="42"/>
  <c r="B3886" i="42"/>
  <c r="B3887" i="42"/>
  <c r="B3888" i="42"/>
  <c r="B3889" i="42"/>
  <c r="B3890" i="42"/>
  <c r="B3891" i="42"/>
  <c r="B3892" i="42"/>
  <c r="B3893" i="42"/>
  <c r="B3894" i="42"/>
  <c r="B3895" i="42"/>
  <c r="B3896" i="42"/>
  <c r="B3897" i="42"/>
  <c r="B3898" i="42"/>
  <c r="B3899" i="42"/>
  <c r="B3900" i="42"/>
  <c r="B3901" i="42"/>
  <c r="B3902" i="42"/>
  <c r="B3903" i="42"/>
  <c r="B3904" i="42"/>
  <c r="B3905" i="42"/>
  <c r="B3906" i="42"/>
  <c r="B3907" i="42"/>
  <c r="B3908" i="42"/>
  <c r="B3909" i="42"/>
  <c r="B3910" i="42"/>
  <c r="B3911" i="42"/>
  <c r="B3912" i="42"/>
  <c r="B3913" i="42"/>
  <c r="B3914" i="42"/>
  <c r="B3915" i="42"/>
  <c r="B3916" i="42"/>
  <c r="B3917" i="42"/>
  <c r="B3918" i="42"/>
  <c r="B3919" i="42"/>
  <c r="B3920" i="42"/>
  <c r="B3921" i="42"/>
  <c r="B3922" i="42"/>
  <c r="B3923" i="42"/>
  <c r="B3924" i="42"/>
  <c r="B3925" i="42"/>
  <c r="B3926" i="42"/>
  <c r="B3927" i="42"/>
  <c r="B3928" i="42"/>
  <c r="B3929" i="42"/>
  <c r="B3930" i="42"/>
  <c r="B3931" i="42"/>
  <c r="B3932" i="42"/>
  <c r="B3933" i="42"/>
  <c r="B3934" i="42"/>
  <c r="B3935" i="42"/>
  <c r="B3936" i="42"/>
  <c r="B3937" i="42"/>
  <c r="B3938" i="42"/>
  <c r="B3939" i="42"/>
  <c r="B3940" i="42"/>
  <c r="B3941" i="42"/>
  <c r="B3942" i="42"/>
  <c r="B3943" i="42"/>
  <c r="B3944" i="42"/>
  <c r="B3945" i="42"/>
  <c r="B3946" i="42"/>
  <c r="B3947" i="42"/>
  <c r="B3948" i="42"/>
  <c r="B3949" i="42"/>
  <c r="B3950" i="42"/>
  <c r="B3951" i="42"/>
  <c r="B3952" i="42"/>
  <c r="B3953" i="42"/>
  <c r="B3954" i="42"/>
  <c r="B3955" i="42"/>
  <c r="B3956" i="42"/>
  <c r="B3957" i="42"/>
  <c r="B3958" i="42"/>
  <c r="B3959" i="42"/>
  <c r="B3960" i="42"/>
  <c r="B3961" i="42"/>
  <c r="B3962" i="42"/>
  <c r="B3963" i="42"/>
  <c r="B3964" i="42"/>
  <c r="B3965" i="42"/>
  <c r="B3966" i="42"/>
  <c r="B3967" i="42"/>
  <c r="B3968" i="42"/>
  <c r="B3969" i="42"/>
  <c r="B3970" i="42"/>
  <c r="B3971" i="42"/>
  <c r="B3972" i="42"/>
  <c r="B3973" i="42"/>
  <c r="B3974" i="42"/>
  <c r="B3975" i="42"/>
  <c r="B3976" i="42"/>
  <c r="B3977" i="42"/>
  <c r="B3978" i="42"/>
  <c r="B3979" i="42"/>
  <c r="B3980" i="42"/>
  <c r="B3981" i="42"/>
  <c r="B3982" i="42"/>
  <c r="B3983" i="42"/>
  <c r="B3984" i="42"/>
  <c r="B3985" i="42"/>
  <c r="B3986" i="42"/>
  <c r="B3987" i="42"/>
  <c r="B3988" i="42"/>
  <c r="B3989" i="42"/>
  <c r="B3990" i="42"/>
  <c r="B3991" i="42"/>
  <c r="B3992" i="42"/>
  <c r="B3993" i="42"/>
  <c r="B3994" i="42"/>
  <c r="B3995" i="42"/>
  <c r="B3996" i="42"/>
  <c r="B3997" i="42"/>
  <c r="B3998" i="42"/>
  <c r="B3999" i="42"/>
  <c r="B4000" i="42"/>
  <c r="B4001" i="42"/>
  <c r="B4002" i="42"/>
  <c r="B4003" i="42"/>
  <c r="B4004" i="42"/>
  <c r="B4005" i="42"/>
  <c r="B4006" i="42"/>
  <c r="B4007" i="42"/>
  <c r="B4008" i="42"/>
  <c r="B4009" i="42"/>
  <c r="B4010" i="42"/>
  <c r="B4011" i="42"/>
  <c r="B4012" i="42"/>
  <c r="B4013" i="42"/>
  <c r="B4014" i="42"/>
  <c r="B4015" i="42"/>
  <c r="B4016" i="42"/>
  <c r="B4017" i="42"/>
  <c r="B4018" i="42"/>
  <c r="B4019" i="42"/>
  <c r="B4020" i="42"/>
  <c r="B4021" i="42"/>
  <c r="B4022" i="42"/>
  <c r="B4023" i="42"/>
  <c r="B4024" i="42"/>
  <c r="B4025" i="42"/>
  <c r="B4026" i="42"/>
  <c r="B4027" i="42"/>
  <c r="B4028" i="42"/>
  <c r="B4029" i="42"/>
  <c r="B4030" i="42"/>
  <c r="B4031" i="42"/>
  <c r="B4032" i="42"/>
  <c r="B4033" i="42"/>
  <c r="B4034" i="42"/>
  <c r="B4035" i="42"/>
  <c r="B4036" i="42"/>
  <c r="B4037" i="42"/>
  <c r="B4038" i="42"/>
  <c r="B4039" i="42"/>
  <c r="B4040" i="42"/>
  <c r="B4041" i="42"/>
  <c r="B4042" i="42"/>
  <c r="B4043" i="42"/>
  <c r="B4044" i="42"/>
  <c r="B4045" i="42"/>
  <c r="B4046" i="42"/>
  <c r="B4047" i="42"/>
  <c r="B4048" i="42"/>
  <c r="B4049" i="42"/>
  <c r="B4050" i="42"/>
  <c r="B4051" i="42"/>
  <c r="B4052" i="42"/>
  <c r="B4053" i="42"/>
  <c r="B4054" i="42"/>
  <c r="B4055" i="42"/>
  <c r="B4056" i="42"/>
  <c r="B4057" i="42"/>
  <c r="B4058" i="42"/>
  <c r="B4059" i="42"/>
  <c r="B4060" i="42"/>
  <c r="B4061" i="42"/>
  <c r="B4062" i="42"/>
  <c r="B4063" i="42"/>
  <c r="B4064" i="42"/>
  <c r="B4065" i="42"/>
  <c r="B4066" i="42"/>
  <c r="B4067" i="42"/>
  <c r="B4068" i="42"/>
  <c r="B4069" i="42"/>
  <c r="B4070" i="42"/>
  <c r="B4071" i="42"/>
  <c r="B4072" i="42"/>
  <c r="B4073" i="42"/>
  <c r="B4074" i="42"/>
  <c r="B4075" i="42"/>
  <c r="B4076" i="42"/>
  <c r="B4077" i="42"/>
  <c r="B4078" i="42"/>
  <c r="B4079" i="42"/>
  <c r="B4080" i="42"/>
  <c r="B4081" i="42"/>
  <c r="B4082" i="42"/>
  <c r="B4083" i="42"/>
  <c r="B4084" i="42"/>
  <c r="B4085" i="42"/>
  <c r="B4086" i="42"/>
  <c r="B4087" i="42"/>
  <c r="B4088" i="42"/>
  <c r="B4089" i="42"/>
  <c r="B4090" i="42"/>
  <c r="B4091" i="42"/>
  <c r="B4092" i="42"/>
  <c r="B4093" i="42"/>
  <c r="B4094" i="42"/>
  <c r="B4095" i="42"/>
  <c r="B4096" i="42"/>
  <c r="B4097" i="42"/>
  <c r="B4098" i="42"/>
  <c r="B4099" i="42"/>
  <c r="B4100" i="42"/>
  <c r="B4101" i="42"/>
  <c r="B4102" i="42"/>
  <c r="B4103" i="42"/>
  <c r="B4104" i="42"/>
  <c r="B4105" i="42"/>
  <c r="B4106" i="42"/>
  <c r="B4107" i="42"/>
  <c r="B4108" i="42"/>
  <c r="B4109" i="42"/>
  <c r="B4110" i="42"/>
  <c r="B4111" i="42"/>
  <c r="B4112" i="42"/>
  <c r="B4113" i="42"/>
  <c r="B4114" i="42"/>
  <c r="B4115" i="42"/>
  <c r="B4116" i="42"/>
  <c r="B4117" i="42"/>
  <c r="B4118" i="42"/>
  <c r="B4119" i="42"/>
  <c r="B4120" i="42"/>
  <c r="B4121" i="42"/>
  <c r="B4122" i="42"/>
  <c r="B4123" i="42"/>
  <c r="B4124" i="42"/>
  <c r="B4125" i="42"/>
  <c r="B4126" i="42"/>
  <c r="B4127" i="42"/>
  <c r="B4128" i="42"/>
  <c r="B4129" i="42"/>
  <c r="B4130" i="42"/>
  <c r="B4131" i="42"/>
  <c r="B4132" i="42"/>
  <c r="B4133" i="42"/>
  <c r="B4134" i="42"/>
  <c r="B4135" i="42"/>
  <c r="B4136" i="42"/>
  <c r="B4137" i="42"/>
  <c r="B4138" i="42"/>
  <c r="B4139" i="42"/>
  <c r="B4140" i="42"/>
  <c r="B4141" i="42"/>
  <c r="B4142" i="42"/>
  <c r="B4143" i="42"/>
  <c r="B4144" i="42"/>
  <c r="B4145" i="42"/>
  <c r="B4146" i="42"/>
  <c r="B4147" i="42"/>
  <c r="B4148" i="42"/>
  <c r="B4149" i="42"/>
  <c r="B4150" i="42"/>
  <c r="B4151" i="42"/>
  <c r="B4152" i="42"/>
  <c r="B4153" i="42"/>
  <c r="B4154" i="42"/>
  <c r="B4155" i="42"/>
  <c r="B4156" i="42"/>
  <c r="B4157" i="42"/>
  <c r="B4158" i="42"/>
  <c r="B4159" i="42"/>
  <c r="B4160" i="42"/>
  <c r="B4161" i="42"/>
  <c r="B4162" i="42"/>
  <c r="B4163" i="42"/>
  <c r="B4164" i="42"/>
  <c r="B4165" i="42"/>
  <c r="B4166" i="42"/>
  <c r="B4167" i="42"/>
  <c r="B4168" i="42"/>
  <c r="B4169" i="42"/>
  <c r="B4170" i="42"/>
  <c r="B4171" i="42"/>
  <c r="B4172" i="42"/>
  <c r="B4173" i="42"/>
  <c r="B4174" i="42"/>
  <c r="B4175" i="42"/>
  <c r="B4176" i="42"/>
  <c r="B4177" i="42"/>
  <c r="B4178" i="42"/>
  <c r="B4179" i="42"/>
  <c r="B4180" i="42"/>
  <c r="B4181" i="42"/>
  <c r="B4182" i="42"/>
  <c r="B4183" i="42"/>
  <c r="B4184" i="42"/>
  <c r="B4185" i="42"/>
  <c r="B4186" i="42"/>
  <c r="B4187" i="42"/>
  <c r="B4188" i="42"/>
  <c r="B4189" i="42"/>
  <c r="B4190" i="42"/>
  <c r="B4191" i="42"/>
  <c r="B4192" i="42"/>
  <c r="B4193" i="42"/>
  <c r="B4194" i="42"/>
  <c r="B4195" i="42"/>
  <c r="B4196" i="42"/>
  <c r="B4197" i="42"/>
  <c r="B4198" i="42"/>
  <c r="B4199" i="42"/>
  <c r="B4200" i="42"/>
  <c r="B4201" i="42"/>
  <c r="B4202" i="42"/>
  <c r="B4203" i="42"/>
  <c r="B4204" i="42"/>
  <c r="B4205" i="42"/>
  <c r="B4206" i="42"/>
  <c r="B4207" i="42"/>
  <c r="B4208" i="42"/>
  <c r="B4209" i="42"/>
  <c r="B4210" i="42"/>
  <c r="B4211" i="42"/>
  <c r="B4212" i="42"/>
  <c r="B4213" i="42"/>
  <c r="B4214" i="42"/>
  <c r="B4215" i="42"/>
  <c r="B4216" i="42"/>
  <c r="B4217" i="42"/>
  <c r="B4218" i="42"/>
  <c r="B4219" i="42"/>
  <c r="B4220" i="42"/>
  <c r="B4221" i="42"/>
  <c r="B4222" i="42"/>
  <c r="B4223" i="42"/>
  <c r="B4224" i="42"/>
  <c r="B4225" i="42"/>
  <c r="B4226" i="42"/>
  <c r="B4227" i="42"/>
  <c r="B4228" i="42"/>
  <c r="B4229" i="42"/>
  <c r="B4230" i="42"/>
  <c r="B4231" i="42"/>
  <c r="B4232" i="42"/>
  <c r="B4233" i="42"/>
  <c r="B4234" i="42"/>
  <c r="B4235" i="42"/>
  <c r="B4236" i="42"/>
  <c r="B4237" i="42"/>
  <c r="B4238" i="42"/>
  <c r="B4239" i="42"/>
  <c r="B4240" i="42"/>
  <c r="B4241" i="42"/>
  <c r="B4242" i="42"/>
  <c r="B4243" i="42"/>
  <c r="B4244" i="42"/>
  <c r="B4245" i="42"/>
  <c r="B4246" i="42"/>
  <c r="B4247" i="42"/>
  <c r="B4248" i="42"/>
  <c r="B4249" i="42"/>
  <c r="B4250" i="42"/>
  <c r="B4251" i="42"/>
  <c r="B4252" i="42"/>
  <c r="B4253" i="42"/>
  <c r="B4254" i="42"/>
  <c r="B4255" i="42"/>
  <c r="B4256" i="42"/>
  <c r="B4257" i="42"/>
  <c r="B4258" i="42"/>
  <c r="B4259" i="42"/>
  <c r="B4260" i="42"/>
  <c r="B4261" i="42"/>
  <c r="B4262" i="42"/>
  <c r="B4263" i="42"/>
  <c r="B4264" i="42"/>
  <c r="B4265" i="42"/>
  <c r="B4266" i="42"/>
  <c r="B4267" i="42"/>
  <c r="B4268" i="42"/>
  <c r="B4269" i="42"/>
  <c r="B4270" i="42"/>
  <c r="B4271" i="42"/>
  <c r="B4272" i="42"/>
  <c r="B4273" i="42"/>
  <c r="B4274" i="42"/>
  <c r="B4275" i="42"/>
  <c r="B4276" i="42"/>
  <c r="B4277" i="42"/>
  <c r="B4278" i="42"/>
  <c r="B4279" i="42"/>
  <c r="B4280" i="42"/>
  <c r="B4281" i="42"/>
  <c r="B4282" i="42"/>
  <c r="B4283" i="42"/>
  <c r="B4284" i="42"/>
  <c r="B4285" i="42"/>
  <c r="B4286" i="42"/>
  <c r="B4287" i="42"/>
  <c r="B4288" i="42"/>
  <c r="B4289" i="42"/>
  <c r="B4290" i="42"/>
  <c r="B4291" i="42"/>
  <c r="B4292" i="42"/>
  <c r="B4293" i="42"/>
  <c r="B4294" i="42"/>
  <c r="B4295" i="42"/>
  <c r="B4296" i="42"/>
  <c r="B4297" i="42"/>
  <c r="B4298" i="42"/>
  <c r="B4299" i="42"/>
  <c r="B4300" i="42"/>
  <c r="B4301" i="42"/>
  <c r="B4302" i="42"/>
  <c r="B4303" i="42"/>
  <c r="B4304" i="42"/>
  <c r="B4305" i="42"/>
  <c r="B4306" i="42"/>
  <c r="B4307" i="42"/>
  <c r="B4308" i="42"/>
  <c r="B4309" i="42"/>
  <c r="B4310" i="42"/>
  <c r="B4311" i="42"/>
  <c r="B4312" i="42"/>
  <c r="B4313" i="42"/>
  <c r="B4314" i="42"/>
  <c r="B4315" i="42"/>
  <c r="B4316" i="42"/>
  <c r="B4317" i="42"/>
  <c r="B4318" i="42"/>
  <c r="B4319" i="42"/>
  <c r="B4320" i="42"/>
  <c r="B4321" i="42"/>
  <c r="B4322" i="42"/>
  <c r="B4323" i="42"/>
  <c r="B4324" i="42"/>
  <c r="B4325" i="42"/>
  <c r="B4326" i="42"/>
  <c r="B4327" i="42"/>
  <c r="B4328" i="42"/>
  <c r="B4329" i="42"/>
  <c r="B4330" i="42"/>
  <c r="B4331" i="42"/>
  <c r="B4332" i="42"/>
  <c r="B4333" i="42"/>
  <c r="B4334" i="42"/>
  <c r="B4335" i="42"/>
  <c r="B4336" i="42"/>
  <c r="B4337" i="42"/>
  <c r="B4338" i="42"/>
  <c r="B4339" i="42"/>
  <c r="B4340" i="42"/>
  <c r="B4341" i="42"/>
  <c r="B4342" i="42"/>
  <c r="B4343" i="42"/>
  <c r="B4344" i="42"/>
  <c r="A2" i="42"/>
  <c r="A3" i="42"/>
  <c r="A4" i="42"/>
  <c r="A5" i="42"/>
  <c r="A6" i="42"/>
  <c r="A7" i="42"/>
  <c r="A8" i="42"/>
  <c r="A9" i="42"/>
  <c r="A10" i="42"/>
  <c r="A11" i="42"/>
  <c r="A12" i="42"/>
  <c r="A13" i="42"/>
  <c r="A14" i="42"/>
  <c r="A15" i="42"/>
  <c r="A16" i="42"/>
  <c r="A17" i="42"/>
  <c r="A18" i="42"/>
  <c r="A19" i="42"/>
  <c r="A20" i="42"/>
  <c r="A21" i="42"/>
  <c r="A22" i="42"/>
  <c r="A23" i="42"/>
  <c r="A24" i="42"/>
  <c r="A25" i="42"/>
  <c r="A26" i="42"/>
  <c r="A27" i="42"/>
  <c r="A28" i="42"/>
  <c r="A29" i="42"/>
  <c r="A30" i="42"/>
  <c r="A31" i="42"/>
  <c r="A32" i="42"/>
  <c r="A33" i="42"/>
  <c r="A34" i="42"/>
  <c r="A35" i="42"/>
  <c r="A36" i="42"/>
  <c r="A37" i="42"/>
  <c r="A38" i="42"/>
  <c r="A39" i="42"/>
  <c r="A40" i="42"/>
  <c r="A41" i="42"/>
  <c r="A42" i="42"/>
  <c r="A43" i="42"/>
  <c r="A44" i="42"/>
  <c r="A45" i="42"/>
  <c r="A46" i="42"/>
  <c r="A47" i="42"/>
  <c r="A48" i="42"/>
  <c r="A49" i="42"/>
  <c r="A50" i="42"/>
  <c r="A51" i="42"/>
  <c r="A52" i="42"/>
  <c r="A53" i="42"/>
  <c r="A54" i="42"/>
  <c r="A55" i="42"/>
  <c r="A56" i="42"/>
  <c r="A57" i="42"/>
  <c r="A58" i="42"/>
  <c r="A59" i="42"/>
  <c r="A60" i="42"/>
  <c r="A61" i="42"/>
  <c r="A62" i="42"/>
  <c r="A63" i="42"/>
  <c r="A64" i="42"/>
  <c r="A65" i="42"/>
  <c r="A66" i="42"/>
  <c r="A67" i="42"/>
  <c r="A68" i="42"/>
  <c r="A69" i="42"/>
  <c r="A70" i="42"/>
  <c r="A71" i="42"/>
  <c r="A72" i="42"/>
  <c r="A73" i="42"/>
  <c r="A74" i="42"/>
  <c r="A75" i="42"/>
  <c r="A76" i="42"/>
  <c r="A77" i="42"/>
  <c r="A78" i="42"/>
  <c r="A79" i="42"/>
  <c r="A80" i="42"/>
  <c r="A81" i="42"/>
  <c r="A82" i="42"/>
  <c r="A83" i="42"/>
  <c r="A84" i="42"/>
  <c r="A85" i="42"/>
  <c r="A86" i="42"/>
  <c r="A87" i="42"/>
  <c r="A88" i="42"/>
  <c r="A89" i="42"/>
  <c r="A90" i="42"/>
  <c r="A91" i="42"/>
  <c r="A92" i="42"/>
  <c r="A93" i="42"/>
  <c r="A94" i="42"/>
  <c r="A95" i="42"/>
  <c r="A96" i="42"/>
  <c r="A97" i="42"/>
  <c r="A98" i="42"/>
  <c r="A99" i="42"/>
  <c r="A100" i="42"/>
  <c r="A101" i="42"/>
  <c r="A102" i="42"/>
  <c r="A103" i="42"/>
  <c r="A104" i="42"/>
  <c r="A105" i="42"/>
  <c r="A106" i="42"/>
  <c r="A107" i="42"/>
  <c r="A108" i="42"/>
  <c r="A109" i="42"/>
  <c r="A110" i="42"/>
  <c r="A111" i="42"/>
  <c r="A112" i="42"/>
  <c r="A113" i="42"/>
  <c r="A114" i="42"/>
  <c r="A115" i="42"/>
  <c r="A116" i="42"/>
  <c r="A117" i="42"/>
  <c r="A118" i="42"/>
  <c r="A119" i="42"/>
  <c r="A120" i="42"/>
  <c r="A121" i="42"/>
  <c r="A122" i="42"/>
  <c r="A123" i="42"/>
  <c r="A124" i="42"/>
  <c r="A125" i="42"/>
  <c r="A126" i="42"/>
  <c r="A127" i="42"/>
  <c r="A128" i="42"/>
  <c r="A129" i="42"/>
  <c r="A130" i="42"/>
  <c r="A131" i="42"/>
  <c r="A132" i="42"/>
  <c r="A133" i="42"/>
  <c r="A134" i="42"/>
  <c r="A135" i="42"/>
  <c r="A136" i="42"/>
  <c r="A137" i="42"/>
  <c r="A138" i="42"/>
  <c r="A139" i="42"/>
  <c r="A140" i="42"/>
  <c r="A141" i="42"/>
  <c r="A142" i="42"/>
  <c r="A143" i="42"/>
  <c r="A144" i="42"/>
  <c r="A145" i="42"/>
  <c r="A146" i="42"/>
  <c r="A147" i="42"/>
  <c r="A148" i="42"/>
  <c r="A149" i="42"/>
  <c r="A150" i="42"/>
  <c r="A151" i="42"/>
  <c r="A152" i="42"/>
  <c r="A153" i="42"/>
  <c r="A154" i="42"/>
  <c r="A155" i="42"/>
  <c r="A156" i="42"/>
  <c r="A157" i="42"/>
  <c r="A158" i="42"/>
  <c r="A159" i="42"/>
  <c r="A160" i="42"/>
  <c r="A161" i="42"/>
  <c r="A162" i="42"/>
  <c r="A163" i="42"/>
  <c r="A164" i="42"/>
  <c r="A165" i="42"/>
  <c r="A166" i="42"/>
  <c r="A167" i="42"/>
  <c r="A168" i="42"/>
  <c r="A169" i="42"/>
  <c r="A170" i="42"/>
  <c r="A171" i="42"/>
  <c r="A172" i="42"/>
  <c r="A173" i="42"/>
  <c r="A174" i="42"/>
  <c r="A175" i="42"/>
  <c r="A176" i="42"/>
  <c r="A177" i="42"/>
  <c r="A178" i="42"/>
  <c r="A179" i="42"/>
  <c r="A180" i="42"/>
  <c r="A181" i="42"/>
  <c r="A182" i="42"/>
  <c r="A183" i="42"/>
  <c r="A184" i="42"/>
  <c r="A185" i="42"/>
  <c r="A186" i="42"/>
  <c r="A187" i="42"/>
  <c r="A188" i="42"/>
  <c r="A189" i="42"/>
  <c r="A190" i="42"/>
  <c r="A191" i="42"/>
  <c r="A192" i="42"/>
  <c r="A193" i="42"/>
  <c r="A194" i="42"/>
  <c r="A195" i="42"/>
  <c r="A196" i="42"/>
  <c r="A197" i="42"/>
  <c r="A198" i="42"/>
  <c r="A199" i="42"/>
  <c r="A200" i="42"/>
  <c r="A201" i="42"/>
  <c r="A202" i="42"/>
  <c r="A203" i="42"/>
  <c r="A204" i="42"/>
  <c r="A205" i="42"/>
  <c r="A206" i="42"/>
  <c r="A207" i="42"/>
  <c r="A208" i="42"/>
  <c r="A209" i="42"/>
  <c r="A210" i="42"/>
  <c r="A211" i="42"/>
  <c r="A212" i="42"/>
  <c r="A213" i="42"/>
  <c r="A214" i="42"/>
  <c r="A215" i="42"/>
  <c r="A216" i="42"/>
  <c r="A217" i="42"/>
  <c r="A218" i="42"/>
  <c r="A219" i="42"/>
  <c r="A220" i="42"/>
  <c r="A221" i="42"/>
  <c r="A222" i="42"/>
  <c r="A223" i="42"/>
  <c r="A224" i="42"/>
  <c r="A225" i="42"/>
  <c r="A226" i="42"/>
  <c r="A227" i="42"/>
  <c r="A228" i="42"/>
  <c r="A229" i="42"/>
  <c r="A230" i="42"/>
  <c r="A231" i="42"/>
  <c r="A232" i="42"/>
  <c r="A233" i="42"/>
  <c r="A234" i="42"/>
  <c r="A235" i="42"/>
  <c r="A236" i="42"/>
  <c r="A237" i="42"/>
  <c r="A238" i="42"/>
  <c r="A239" i="42"/>
  <c r="A240" i="42"/>
  <c r="A241" i="42"/>
  <c r="A242" i="42"/>
  <c r="A243" i="42"/>
  <c r="A244" i="42"/>
  <c r="A245" i="42"/>
  <c r="A246" i="42"/>
  <c r="A247" i="42"/>
  <c r="A248" i="42"/>
  <c r="A249" i="42"/>
  <c r="A250" i="42"/>
  <c r="A251" i="42"/>
  <c r="A252" i="42"/>
  <c r="A253" i="42"/>
  <c r="A254" i="42"/>
  <c r="A255" i="42"/>
  <c r="A256" i="42"/>
  <c r="A257" i="42"/>
  <c r="A258" i="42"/>
  <c r="A259" i="42"/>
  <c r="A260" i="42"/>
  <c r="A261" i="42"/>
  <c r="A262" i="42"/>
  <c r="A263" i="42"/>
  <c r="A264" i="42"/>
  <c r="A265" i="42"/>
  <c r="A266" i="42"/>
  <c r="A267" i="42"/>
  <c r="A268" i="42"/>
  <c r="A269" i="42"/>
  <c r="A270" i="42"/>
  <c r="A271" i="42"/>
  <c r="A272" i="42"/>
  <c r="A273" i="42"/>
  <c r="A274" i="42"/>
  <c r="A275" i="42"/>
  <c r="A276" i="42"/>
  <c r="A277" i="42"/>
  <c r="A278" i="42"/>
  <c r="A279" i="42"/>
  <c r="A280" i="42"/>
  <c r="A281" i="42"/>
  <c r="A282" i="42"/>
  <c r="A283" i="42"/>
  <c r="A284" i="42"/>
  <c r="A285" i="42"/>
  <c r="A286" i="42"/>
  <c r="A287" i="42"/>
  <c r="A288" i="42"/>
  <c r="A289" i="42"/>
  <c r="A290" i="42"/>
  <c r="A291" i="42"/>
  <c r="A292" i="42"/>
  <c r="A293" i="42"/>
  <c r="A294" i="42"/>
  <c r="A295" i="42"/>
  <c r="A296" i="42"/>
  <c r="A297" i="42"/>
  <c r="A298" i="42"/>
  <c r="A299" i="42"/>
  <c r="A300" i="42"/>
  <c r="A301" i="42"/>
  <c r="A302" i="42"/>
  <c r="A303" i="42"/>
  <c r="A304" i="42"/>
  <c r="A305" i="42"/>
  <c r="A306" i="42"/>
  <c r="A307" i="42"/>
  <c r="A308" i="42"/>
  <c r="A309" i="42"/>
  <c r="A310" i="42"/>
  <c r="A311" i="42"/>
  <c r="A312" i="42"/>
  <c r="A313" i="42"/>
  <c r="A314" i="42"/>
  <c r="A315" i="42"/>
  <c r="A316" i="42"/>
  <c r="A317" i="42"/>
  <c r="A318" i="42"/>
  <c r="A319" i="42"/>
  <c r="A320" i="42"/>
  <c r="A321" i="42"/>
  <c r="A322" i="42"/>
  <c r="A323" i="42"/>
  <c r="A324" i="42"/>
  <c r="A325" i="42"/>
  <c r="A326" i="42"/>
  <c r="A327" i="42"/>
  <c r="A328" i="42"/>
  <c r="A329" i="42"/>
  <c r="A330" i="42"/>
  <c r="A331" i="42"/>
  <c r="A332" i="42"/>
  <c r="A333" i="42"/>
  <c r="A334" i="42"/>
  <c r="A335" i="42"/>
  <c r="A336" i="42"/>
  <c r="A337" i="42"/>
  <c r="A338" i="42"/>
  <c r="A339" i="42"/>
  <c r="A340" i="42"/>
  <c r="A341" i="42"/>
  <c r="A342" i="42"/>
  <c r="A343" i="42"/>
  <c r="A344" i="42"/>
  <c r="A345" i="42"/>
  <c r="A346" i="42"/>
  <c r="A347" i="42"/>
  <c r="A348" i="42"/>
  <c r="A349" i="42"/>
  <c r="A350" i="42"/>
  <c r="A351" i="42"/>
  <c r="A352" i="42"/>
  <c r="A353" i="42"/>
  <c r="A354" i="42"/>
  <c r="A355" i="42"/>
  <c r="A356" i="42"/>
  <c r="A357" i="42"/>
  <c r="A358" i="42"/>
  <c r="A359" i="42"/>
  <c r="A360" i="42"/>
  <c r="A361" i="42"/>
  <c r="A362" i="42"/>
  <c r="A363" i="42"/>
  <c r="A364" i="42"/>
  <c r="A365" i="42"/>
  <c r="A366" i="42"/>
  <c r="A367" i="42"/>
  <c r="A368" i="42"/>
  <c r="A369" i="42"/>
  <c r="A370" i="42"/>
  <c r="A371" i="42"/>
  <c r="A372" i="42"/>
  <c r="A373" i="42"/>
  <c r="A374" i="42"/>
  <c r="A375" i="42"/>
  <c r="A376" i="42"/>
  <c r="A377" i="42"/>
  <c r="A378" i="42"/>
  <c r="A379" i="42"/>
  <c r="A380" i="42"/>
  <c r="A381" i="42"/>
  <c r="A382" i="42"/>
  <c r="A383" i="42"/>
  <c r="A384" i="42"/>
  <c r="A385" i="42"/>
  <c r="A386" i="42"/>
  <c r="A387" i="42"/>
  <c r="A388" i="42"/>
  <c r="A389" i="42"/>
  <c r="A390" i="42"/>
  <c r="A391" i="42"/>
  <c r="A392" i="42"/>
  <c r="A393" i="42"/>
  <c r="A394" i="42"/>
  <c r="A395" i="42"/>
  <c r="A396" i="42"/>
  <c r="A397" i="42"/>
  <c r="A398" i="42"/>
  <c r="A399" i="42"/>
  <c r="A400" i="42"/>
  <c r="A401" i="42"/>
  <c r="A402" i="42"/>
  <c r="A403" i="42"/>
  <c r="A404" i="42"/>
  <c r="A405" i="42"/>
  <c r="A406" i="42"/>
  <c r="A407" i="42"/>
  <c r="A408" i="42"/>
  <c r="A409" i="42"/>
  <c r="A410" i="42"/>
  <c r="A411" i="42"/>
  <c r="A412" i="42"/>
  <c r="A413" i="42"/>
  <c r="A414" i="42"/>
  <c r="A415" i="42"/>
  <c r="A416" i="42"/>
  <c r="A417" i="42"/>
  <c r="A418" i="42"/>
  <c r="A419" i="42"/>
  <c r="A420" i="42"/>
  <c r="A421" i="42"/>
  <c r="A422" i="42"/>
  <c r="A423" i="42"/>
  <c r="A424" i="42"/>
  <c r="A425" i="42"/>
  <c r="A426" i="42"/>
  <c r="A427" i="42"/>
  <c r="A428" i="42"/>
  <c r="A429" i="42"/>
  <c r="A430" i="42"/>
  <c r="A431" i="42"/>
  <c r="A432" i="42"/>
  <c r="A433" i="42"/>
  <c r="A434" i="42"/>
  <c r="A435" i="42"/>
  <c r="A436" i="42"/>
  <c r="A437" i="42"/>
  <c r="A438" i="42"/>
  <c r="A439" i="42"/>
  <c r="A440" i="42"/>
  <c r="A441" i="42"/>
  <c r="A442" i="42"/>
  <c r="A443" i="42"/>
  <c r="A444" i="42"/>
  <c r="A445" i="42"/>
  <c r="A446" i="42"/>
  <c r="A447" i="42"/>
  <c r="A448" i="42"/>
  <c r="A449" i="42"/>
  <c r="A450" i="42"/>
  <c r="A451" i="42"/>
  <c r="A452" i="42"/>
  <c r="A453" i="42"/>
  <c r="A454" i="42"/>
  <c r="A455" i="42"/>
  <c r="A456" i="42"/>
  <c r="A457" i="42"/>
  <c r="A458" i="42"/>
  <c r="A459" i="42"/>
  <c r="A460" i="42"/>
  <c r="A461" i="42"/>
  <c r="A462" i="42"/>
  <c r="A463" i="42"/>
  <c r="A464" i="42"/>
  <c r="A465" i="42"/>
  <c r="A466" i="42"/>
  <c r="A467" i="42"/>
  <c r="A468" i="42"/>
  <c r="A469" i="42"/>
  <c r="A470" i="42"/>
  <c r="A471" i="42"/>
  <c r="A472" i="42"/>
  <c r="A473" i="42"/>
  <c r="A474" i="42"/>
  <c r="A475" i="42"/>
  <c r="A476" i="42"/>
  <c r="A477" i="42"/>
  <c r="A478" i="42"/>
  <c r="A479" i="42"/>
  <c r="A480" i="42"/>
  <c r="A481" i="42"/>
  <c r="A482" i="42"/>
  <c r="A483" i="42"/>
  <c r="A484" i="42"/>
  <c r="A485" i="42"/>
  <c r="A486" i="42"/>
  <c r="A487" i="42"/>
  <c r="A488" i="42"/>
  <c r="A489" i="42"/>
  <c r="A490" i="42"/>
  <c r="A491" i="42"/>
  <c r="A492" i="42"/>
  <c r="A493" i="42"/>
  <c r="A494" i="42"/>
  <c r="A495" i="42"/>
  <c r="A496" i="42"/>
  <c r="A497" i="42"/>
  <c r="A498" i="42"/>
  <c r="A499" i="42"/>
  <c r="A500" i="42"/>
  <c r="A501" i="42"/>
  <c r="A502" i="42"/>
  <c r="A503" i="42"/>
  <c r="A504" i="42"/>
  <c r="A505" i="42"/>
  <c r="A506" i="42"/>
  <c r="A507" i="42"/>
  <c r="A508" i="42"/>
  <c r="A509" i="42"/>
  <c r="A510" i="42"/>
  <c r="A511" i="42"/>
  <c r="A512" i="42"/>
  <c r="A513" i="42"/>
  <c r="A514" i="42"/>
  <c r="A515" i="42"/>
  <c r="A516" i="42"/>
  <c r="A517" i="42"/>
  <c r="A518" i="42"/>
  <c r="A519" i="42"/>
  <c r="A520" i="42"/>
  <c r="A521" i="42"/>
  <c r="A522" i="42"/>
  <c r="A523" i="42"/>
  <c r="A524" i="42"/>
  <c r="A525" i="42"/>
  <c r="A526" i="42"/>
  <c r="A527" i="42"/>
  <c r="A528" i="42"/>
  <c r="A529" i="42"/>
  <c r="A530" i="42"/>
  <c r="A531" i="42"/>
  <c r="A532" i="42"/>
  <c r="A533" i="42"/>
  <c r="A534" i="42"/>
  <c r="A535" i="42"/>
  <c r="A536" i="42"/>
  <c r="A537" i="42"/>
  <c r="A538" i="42"/>
  <c r="A539" i="42"/>
  <c r="A540" i="42"/>
  <c r="A541" i="42"/>
  <c r="A542" i="42"/>
  <c r="A543" i="42"/>
  <c r="A544" i="42"/>
  <c r="A545" i="42"/>
  <c r="A546" i="42"/>
  <c r="A547" i="42"/>
  <c r="A548" i="42"/>
  <c r="A549" i="42"/>
  <c r="A550" i="42"/>
  <c r="A551" i="42"/>
  <c r="A552" i="42"/>
  <c r="A553" i="42"/>
  <c r="A554" i="42"/>
  <c r="A555" i="42"/>
  <c r="A556" i="42"/>
  <c r="A557" i="42"/>
  <c r="A558" i="42"/>
  <c r="A559" i="42"/>
  <c r="A560" i="42"/>
  <c r="A561" i="42"/>
  <c r="A562" i="42"/>
  <c r="A563" i="42"/>
  <c r="A564" i="42"/>
  <c r="A565" i="42"/>
  <c r="A566" i="42"/>
  <c r="A567" i="42"/>
  <c r="A568" i="42"/>
  <c r="A569" i="42"/>
  <c r="A570" i="42"/>
  <c r="A571" i="42"/>
  <c r="A572" i="42"/>
  <c r="A573" i="42"/>
  <c r="A574" i="42"/>
  <c r="A575" i="42"/>
  <c r="A576" i="42"/>
  <c r="A577" i="42"/>
  <c r="A578" i="42"/>
  <c r="A579" i="42"/>
  <c r="A580" i="42"/>
  <c r="A581" i="42"/>
  <c r="A582" i="42"/>
  <c r="A583" i="42"/>
  <c r="A584" i="42"/>
  <c r="A585" i="42"/>
  <c r="A586" i="42"/>
  <c r="A587" i="42"/>
  <c r="A588" i="42"/>
  <c r="A589" i="42"/>
  <c r="A590" i="42"/>
  <c r="A591" i="42"/>
  <c r="A592" i="42"/>
  <c r="A593" i="42"/>
  <c r="A594" i="42"/>
  <c r="A595" i="42"/>
  <c r="A596" i="42"/>
  <c r="A597" i="42"/>
  <c r="A598" i="42"/>
  <c r="A599" i="42"/>
  <c r="A600" i="42"/>
  <c r="A601" i="42"/>
  <c r="A602" i="42"/>
  <c r="A603" i="42"/>
  <c r="A604" i="42"/>
  <c r="A605" i="42"/>
  <c r="A606" i="42"/>
  <c r="A607" i="42"/>
  <c r="A608" i="42"/>
  <c r="A609" i="42"/>
  <c r="A610" i="42"/>
  <c r="A611" i="42"/>
  <c r="A612" i="42"/>
  <c r="A613" i="42"/>
  <c r="A614" i="42"/>
  <c r="A615" i="42"/>
  <c r="A616" i="42"/>
  <c r="A617" i="42"/>
  <c r="A618" i="42"/>
  <c r="A619" i="42"/>
  <c r="A620" i="42"/>
  <c r="A621" i="42"/>
  <c r="A622" i="42"/>
  <c r="A623" i="42"/>
  <c r="A624" i="42"/>
  <c r="A625" i="42"/>
  <c r="A626" i="42"/>
  <c r="A627" i="42"/>
  <c r="A628" i="42"/>
  <c r="A629" i="42"/>
  <c r="A630" i="42"/>
  <c r="A631" i="42"/>
  <c r="A632" i="42"/>
  <c r="A633" i="42"/>
  <c r="A634" i="42"/>
  <c r="A635" i="42"/>
  <c r="A636" i="42"/>
  <c r="A637" i="42"/>
  <c r="A638" i="42"/>
  <c r="A639" i="42"/>
  <c r="A640" i="42"/>
  <c r="A641" i="42"/>
  <c r="A642" i="42"/>
  <c r="A643" i="42"/>
  <c r="A644" i="42"/>
  <c r="A645" i="42"/>
  <c r="A646" i="42"/>
  <c r="A647" i="42"/>
  <c r="A648" i="42"/>
  <c r="A649" i="42"/>
  <c r="A650" i="42"/>
  <c r="A651" i="42"/>
  <c r="A652" i="42"/>
  <c r="A653" i="42"/>
  <c r="A654" i="42"/>
  <c r="A655" i="42"/>
  <c r="A656" i="42"/>
  <c r="A657" i="42"/>
  <c r="A658" i="42"/>
  <c r="A659" i="42"/>
  <c r="A660" i="42"/>
  <c r="A661" i="42"/>
  <c r="A662" i="42"/>
  <c r="A663" i="42"/>
  <c r="A664" i="42"/>
  <c r="A665" i="42"/>
  <c r="A666" i="42"/>
  <c r="A667" i="42"/>
  <c r="A668" i="42"/>
  <c r="A669" i="42"/>
  <c r="A670" i="42"/>
  <c r="A671" i="42"/>
  <c r="A672" i="42"/>
  <c r="A673" i="42"/>
  <c r="A674" i="42"/>
  <c r="A675" i="42"/>
  <c r="A676" i="42"/>
  <c r="A677" i="42"/>
  <c r="A678" i="42"/>
  <c r="A679" i="42"/>
  <c r="A680" i="42"/>
  <c r="A681" i="42"/>
  <c r="A682" i="42"/>
  <c r="A683" i="42"/>
  <c r="A684" i="42"/>
  <c r="A685" i="42"/>
  <c r="A686" i="42"/>
  <c r="A687" i="42"/>
  <c r="A688" i="42"/>
  <c r="A689" i="42"/>
  <c r="A690" i="42"/>
  <c r="A691" i="42"/>
  <c r="A692" i="42"/>
  <c r="A693" i="42"/>
  <c r="A694" i="42"/>
  <c r="A695" i="42"/>
  <c r="A696" i="42"/>
  <c r="A697" i="42"/>
  <c r="A698" i="42"/>
  <c r="A699" i="42"/>
  <c r="A700" i="42"/>
  <c r="A701" i="42"/>
  <c r="A702" i="42"/>
  <c r="A703" i="42"/>
  <c r="A704" i="42"/>
  <c r="A705" i="42"/>
  <c r="A706" i="42"/>
  <c r="A707" i="42"/>
  <c r="A708" i="42"/>
  <c r="A709" i="42"/>
  <c r="A710" i="42"/>
  <c r="A711" i="42"/>
  <c r="A712" i="42"/>
  <c r="A713" i="42"/>
  <c r="A714" i="42"/>
  <c r="A715" i="42"/>
  <c r="A716" i="42"/>
  <c r="A717" i="42"/>
  <c r="A718" i="42"/>
  <c r="A719" i="42"/>
  <c r="A720" i="42"/>
  <c r="A721" i="42"/>
  <c r="A722" i="42"/>
  <c r="A723" i="42"/>
  <c r="A724" i="42"/>
  <c r="A725" i="42"/>
  <c r="A726" i="42"/>
  <c r="A727" i="42"/>
  <c r="A728" i="42"/>
  <c r="A729" i="42"/>
  <c r="A730" i="42"/>
  <c r="A731" i="42"/>
  <c r="A732" i="42"/>
  <c r="A733" i="42"/>
  <c r="A734" i="42"/>
  <c r="A735" i="42"/>
  <c r="A736" i="42"/>
  <c r="A737" i="42"/>
  <c r="A738" i="42"/>
  <c r="A739" i="42"/>
  <c r="A740" i="42"/>
  <c r="A741" i="42"/>
  <c r="A742" i="42"/>
  <c r="A743" i="42"/>
  <c r="A744" i="42"/>
  <c r="A745" i="42"/>
  <c r="A746" i="42"/>
  <c r="A747" i="42"/>
  <c r="A748" i="42"/>
  <c r="A749" i="42"/>
  <c r="A750" i="42"/>
  <c r="A751" i="42"/>
  <c r="A752" i="42"/>
  <c r="A753" i="42"/>
  <c r="A754" i="42"/>
  <c r="A755" i="42"/>
  <c r="A756" i="42"/>
  <c r="A757" i="42"/>
  <c r="A758" i="42"/>
  <c r="A759" i="42"/>
  <c r="A760" i="42"/>
  <c r="A761" i="42"/>
  <c r="A762" i="42"/>
  <c r="A763" i="42"/>
  <c r="A764" i="42"/>
  <c r="A765" i="42"/>
  <c r="A766" i="42"/>
  <c r="A767" i="42"/>
  <c r="A768" i="42"/>
  <c r="A769" i="42"/>
  <c r="A770" i="42"/>
  <c r="A771" i="42"/>
  <c r="A772" i="42"/>
  <c r="A773" i="42"/>
  <c r="A774" i="42"/>
  <c r="A775" i="42"/>
  <c r="A776" i="42"/>
  <c r="A777" i="42"/>
  <c r="A778" i="42"/>
  <c r="A779" i="42"/>
  <c r="A780" i="42"/>
  <c r="A781" i="42"/>
  <c r="A782" i="42"/>
  <c r="A783" i="42"/>
  <c r="A784" i="42"/>
  <c r="A785" i="42"/>
  <c r="A786" i="42"/>
  <c r="A787" i="42"/>
  <c r="A788" i="42"/>
  <c r="A789" i="42"/>
  <c r="A790" i="42"/>
  <c r="A791" i="42"/>
  <c r="A792" i="42"/>
  <c r="A793" i="42"/>
  <c r="A794" i="42"/>
  <c r="A795" i="42"/>
  <c r="A796" i="42"/>
  <c r="A797" i="42"/>
  <c r="A798" i="42"/>
  <c r="A799" i="42"/>
  <c r="A800" i="42"/>
  <c r="A801" i="42"/>
  <c r="A802" i="42"/>
  <c r="A803" i="42"/>
  <c r="A804" i="42"/>
  <c r="A805" i="42"/>
  <c r="A806" i="42"/>
  <c r="A807" i="42"/>
  <c r="A808" i="42"/>
  <c r="A809" i="42"/>
  <c r="A810" i="42"/>
  <c r="A811" i="42"/>
  <c r="A812" i="42"/>
  <c r="A813" i="42"/>
  <c r="A814" i="42"/>
  <c r="A815" i="42"/>
  <c r="A816" i="42"/>
  <c r="A817" i="42"/>
  <c r="A818" i="42"/>
  <c r="A819" i="42"/>
  <c r="A820" i="42"/>
  <c r="A821" i="42"/>
  <c r="A822" i="42"/>
  <c r="A823" i="42"/>
  <c r="A824" i="42"/>
  <c r="A825" i="42"/>
  <c r="A826" i="42"/>
  <c r="A827" i="42"/>
  <c r="A828" i="42"/>
  <c r="A829" i="42"/>
  <c r="A830" i="42"/>
  <c r="A831" i="42"/>
  <c r="A832" i="42"/>
  <c r="A833" i="42"/>
  <c r="A834" i="42"/>
  <c r="A835" i="42"/>
  <c r="A836" i="42"/>
  <c r="A837" i="42"/>
  <c r="A838" i="42"/>
  <c r="A839" i="42"/>
  <c r="A840" i="42"/>
  <c r="A841" i="42"/>
  <c r="A842" i="42"/>
  <c r="A843" i="42"/>
  <c r="A844" i="42"/>
  <c r="A845" i="42"/>
  <c r="A846" i="42"/>
  <c r="A847" i="42"/>
  <c r="A848" i="42"/>
  <c r="A849" i="42"/>
  <c r="A850" i="42"/>
  <c r="A851" i="42"/>
  <c r="A852" i="42"/>
  <c r="A853" i="42"/>
  <c r="A854" i="42"/>
  <c r="A855" i="42"/>
  <c r="A856" i="42"/>
  <c r="A857" i="42"/>
  <c r="A858" i="42"/>
  <c r="A859" i="42"/>
  <c r="A860" i="42"/>
  <c r="A861" i="42"/>
  <c r="A862" i="42"/>
  <c r="A863" i="42"/>
  <c r="A864" i="42"/>
  <c r="A865" i="42"/>
  <c r="A866" i="42"/>
  <c r="A867" i="42"/>
  <c r="A868" i="42"/>
  <c r="A869" i="42"/>
  <c r="A870" i="42"/>
  <c r="A871" i="42"/>
  <c r="A872" i="42"/>
  <c r="A873" i="42"/>
  <c r="A874" i="42"/>
  <c r="A875" i="42"/>
  <c r="A876" i="42"/>
  <c r="A877" i="42"/>
  <c r="A878" i="42"/>
  <c r="A879" i="42"/>
  <c r="A880" i="42"/>
  <c r="A881" i="42"/>
  <c r="A882" i="42"/>
  <c r="A883" i="42"/>
  <c r="A884" i="42"/>
  <c r="A885" i="42"/>
  <c r="A886" i="42"/>
  <c r="A887" i="42"/>
  <c r="A888" i="42"/>
  <c r="A889" i="42"/>
  <c r="A890" i="42"/>
  <c r="A891" i="42"/>
  <c r="A892" i="42"/>
  <c r="A893" i="42"/>
  <c r="A894" i="42"/>
  <c r="A895" i="42"/>
  <c r="A896" i="42"/>
  <c r="A897" i="42"/>
  <c r="A898" i="42"/>
  <c r="A899" i="42"/>
  <c r="A900" i="42"/>
  <c r="A901" i="42"/>
  <c r="A902" i="42"/>
  <c r="A903" i="42"/>
  <c r="A904" i="42"/>
  <c r="A905" i="42"/>
  <c r="A906" i="42"/>
  <c r="A907" i="42"/>
  <c r="A908" i="42"/>
  <c r="A909" i="42"/>
  <c r="A910" i="42"/>
  <c r="A911" i="42"/>
  <c r="A912" i="42"/>
  <c r="A913" i="42"/>
  <c r="A914" i="42"/>
  <c r="A915" i="42"/>
  <c r="A916" i="42"/>
  <c r="A917" i="42"/>
  <c r="A918" i="42"/>
  <c r="A919" i="42"/>
  <c r="A920" i="42"/>
  <c r="A921" i="42"/>
  <c r="A922" i="42"/>
  <c r="A923" i="42"/>
  <c r="A924" i="42"/>
  <c r="A925" i="42"/>
  <c r="A926" i="42"/>
  <c r="A927" i="42"/>
  <c r="A928" i="42"/>
  <c r="A929" i="42"/>
  <c r="A930" i="42"/>
  <c r="A931" i="42"/>
  <c r="A932" i="42"/>
  <c r="A933" i="42"/>
  <c r="A934" i="42"/>
  <c r="A935" i="42"/>
  <c r="A936" i="42"/>
  <c r="A937" i="42"/>
  <c r="A938" i="42"/>
  <c r="A939" i="42"/>
  <c r="A940" i="42"/>
  <c r="A941" i="42"/>
  <c r="A942" i="42"/>
  <c r="A943" i="42"/>
  <c r="A944" i="42"/>
  <c r="A945" i="42"/>
  <c r="A946" i="42"/>
  <c r="A947" i="42"/>
  <c r="A948" i="42"/>
  <c r="A949" i="42"/>
  <c r="A950" i="42"/>
  <c r="A951" i="42"/>
  <c r="A952" i="42"/>
  <c r="A953" i="42"/>
  <c r="A954" i="42"/>
  <c r="A955" i="42"/>
  <c r="A956" i="42"/>
  <c r="A957" i="42"/>
  <c r="A958" i="42"/>
  <c r="A959" i="42"/>
  <c r="A960" i="42"/>
  <c r="A961" i="42"/>
  <c r="A962" i="42"/>
  <c r="A963" i="42"/>
  <c r="A964" i="42"/>
  <c r="A965" i="42"/>
  <c r="A966" i="42"/>
  <c r="A967" i="42"/>
  <c r="A968" i="42"/>
  <c r="A969" i="42"/>
  <c r="A970" i="42"/>
  <c r="A971" i="42"/>
  <c r="A972" i="42"/>
  <c r="A973" i="42"/>
  <c r="A974" i="42"/>
  <c r="A975" i="42"/>
  <c r="A976" i="42"/>
  <c r="A977" i="42"/>
  <c r="A978" i="42"/>
  <c r="A979" i="42"/>
  <c r="A980" i="42"/>
  <c r="A981" i="42"/>
  <c r="A982" i="42"/>
  <c r="A983" i="42"/>
  <c r="A984" i="42"/>
  <c r="A985" i="42"/>
  <c r="A986" i="42"/>
  <c r="A987" i="42"/>
  <c r="A988" i="42"/>
  <c r="A989" i="42"/>
  <c r="A990" i="42"/>
  <c r="A991" i="42"/>
  <c r="A992" i="42"/>
  <c r="A993" i="42"/>
  <c r="A994" i="42"/>
  <c r="A995" i="42"/>
  <c r="A996" i="42"/>
  <c r="A997" i="42"/>
  <c r="A998" i="42"/>
  <c r="A999" i="42"/>
  <c r="A1000" i="42"/>
  <c r="A1001" i="42"/>
  <c r="A1002" i="42"/>
  <c r="A1003" i="42"/>
  <c r="A1004" i="42"/>
  <c r="A1005" i="42"/>
  <c r="A1006" i="42"/>
  <c r="A1007" i="42"/>
  <c r="A1008" i="42"/>
  <c r="A1009" i="42"/>
  <c r="A1010" i="42"/>
  <c r="A1011" i="42"/>
  <c r="A1012" i="42"/>
  <c r="A1013" i="42"/>
  <c r="A1014" i="42"/>
  <c r="A1015" i="42"/>
  <c r="A1016" i="42"/>
  <c r="A1017" i="42"/>
  <c r="A1018" i="42"/>
  <c r="A1019" i="42"/>
  <c r="A1020" i="42"/>
  <c r="A1021" i="42"/>
  <c r="A1022" i="42"/>
  <c r="A1023" i="42"/>
  <c r="A1024" i="42"/>
  <c r="A1025" i="42"/>
  <c r="A1026" i="42"/>
  <c r="A1027" i="42"/>
  <c r="A1028" i="42"/>
  <c r="A1029" i="42"/>
  <c r="A1030" i="42"/>
  <c r="A1031" i="42"/>
  <c r="A1032" i="42"/>
  <c r="A1033" i="42"/>
  <c r="A1034" i="42"/>
  <c r="A1035" i="42"/>
  <c r="A1036" i="42"/>
  <c r="A1037" i="42"/>
  <c r="A1038" i="42"/>
  <c r="A1039" i="42"/>
  <c r="A1040" i="42"/>
  <c r="A1041" i="42"/>
  <c r="A1042" i="42"/>
  <c r="A1043" i="42"/>
  <c r="A1044" i="42"/>
  <c r="A1045" i="42"/>
  <c r="A1046" i="42"/>
  <c r="A1047" i="42"/>
  <c r="A1048" i="42"/>
  <c r="A1049" i="42"/>
  <c r="A1050" i="42"/>
  <c r="A1051" i="42"/>
  <c r="A1052" i="42"/>
  <c r="A1053" i="42"/>
  <c r="A1054" i="42"/>
  <c r="A1055" i="42"/>
  <c r="A1056" i="42"/>
  <c r="A1057" i="42"/>
  <c r="A1058" i="42"/>
  <c r="A1059" i="42"/>
  <c r="A1060" i="42"/>
  <c r="A1061" i="42"/>
  <c r="A1062" i="42"/>
  <c r="A1063" i="42"/>
  <c r="A1064" i="42"/>
  <c r="A1065" i="42"/>
  <c r="A1066" i="42"/>
  <c r="A1067" i="42"/>
  <c r="A1068" i="42"/>
  <c r="A1069" i="42"/>
  <c r="A1070" i="42"/>
  <c r="A1071" i="42"/>
  <c r="A1072" i="42"/>
  <c r="A1073" i="42"/>
  <c r="A1074" i="42"/>
  <c r="A1075" i="42"/>
  <c r="A1076" i="42"/>
  <c r="A1077" i="42"/>
  <c r="A1078" i="42"/>
  <c r="A1079" i="42"/>
  <c r="A1080" i="42"/>
  <c r="A1081" i="42"/>
  <c r="A1082" i="42"/>
  <c r="A1083" i="42"/>
  <c r="A1084" i="42"/>
  <c r="A1085" i="42"/>
  <c r="A1086" i="42"/>
  <c r="A1087" i="42"/>
  <c r="A1088" i="42"/>
  <c r="A1089" i="42"/>
  <c r="A1090" i="42"/>
  <c r="A1091" i="42"/>
  <c r="A1092" i="42"/>
  <c r="A1093" i="42"/>
  <c r="A1094" i="42"/>
  <c r="A1095" i="42"/>
  <c r="A1096" i="42"/>
  <c r="A1097" i="42"/>
  <c r="A1098" i="42"/>
  <c r="A1099" i="42"/>
  <c r="A1100" i="42"/>
  <c r="A1101" i="42"/>
  <c r="A1102" i="42"/>
  <c r="A1103" i="42"/>
  <c r="A1104" i="42"/>
  <c r="A1105" i="42"/>
  <c r="A1106" i="42"/>
  <c r="A1107" i="42"/>
  <c r="A1108" i="42"/>
  <c r="A1109" i="42"/>
  <c r="A1110" i="42"/>
  <c r="A1111" i="42"/>
  <c r="A1112" i="42"/>
  <c r="A1113" i="42"/>
  <c r="A1114" i="42"/>
  <c r="A1115" i="42"/>
  <c r="A1116" i="42"/>
  <c r="A1117" i="42"/>
  <c r="A1118" i="42"/>
  <c r="A1119" i="42"/>
  <c r="A1120" i="42"/>
  <c r="A1121" i="42"/>
  <c r="A1122" i="42"/>
  <c r="A1123" i="42"/>
  <c r="A1124" i="42"/>
  <c r="A1125" i="42"/>
  <c r="A1126" i="42"/>
  <c r="A1127" i="42"/>
  <c r="A1128" i="42"/>
  <c r="A1129" i="42"/>
  <c r="A1130" i="42"/>
  <c r="A1131" i="42"/>
  <c r="A1132" i="42"/>
  <c r="A1133" i="42"/>
  <c r="A1134" i="42"/>
  <c r="A1135" i="42"/>
  <c r="A1136" i="42"/>
  <c r="A1137" i="42"/>
  <c r="A1138" i="42"/>
  <c r="A1139" i="42"/>
  <c r="A1140" i="42"/>
  <c r="A1141" i="42"/>
  <c r="A1142" i="42"/>
  <c r="A1143" i="42"/>
  <c r="A1144" i="42"/>
  <c r="A1145" i="42"/>
  <c r="A1146" i="42"/>
  <c r="A1147" i="42"/>
  <c r="A1148" i="42"/>
  <c r="A1149" i="42"/>
  <c r="A1150" i="42"/>
  <c r="A1151" i="42"/>
  <c r="A1152" i="42"/>
  <c r="A1153" i="42"/>
  <c r="A1154" i="42"/>
  <c r="A1155" i="42"/>
  <c r="A1156" i="42"/>
  <c r="A1157" i="42"/>
  <c r="A1158" i="42"/>
  <c r="A1159" i="42"/>
  <c r="A1160" i="42"/>
  <c r="A1161" i="42"/>
  <c r="A1162" i="42"/>
  <c r="A1163" i="42"/>
  <c r="A1164" i="42"/>
  <c r="A1165" i="42"/>
  <c r="A1166" i="42"/>
  <c r="A1167" i="42"/>
  <c r="A1168" i="42"/>
  <c r="A1169" i="42"/>
  <c r="A1170" i="42"/>
  <c r="A1171" i="42"/>
  <c r="A1172" i="42"/>
  <c r="A1173" i="42"/>
  <c r="A1174" i="42"/>
  <c r="A1175" i="42"/>
  <c r="A1176" i="42"/>
  <c r="A1177" i="42"/>
  <c r="A1178" i="42"/>
  <c r="A1179" i="42"/>
  <c r="A1180" i="42"/>
  <c r="A1181" i="42"/>
  <c r="A1182" i="42"/>
  <c r="A1183" i="42"/>
  <c r="A1184" i="42"/>
  <c r="A1185" i="42"/>
  <c r="A1186" i="42"/>
  <c r="A1187" i="42"/>
  <c r="A1188" i="42"/>
  <c r="A1189" i="42"/>
  <c r="A1190" i="42"/>
  <c r="A1191" i="42"/>
  <c r="A1192" i="42"/>
  <c r="A1193" i="42"/>
  <c r="A1194" i="42"/>
  <c r="A1195" i="42"/>
  <c r="A1196" i="42"/>
  <c r="A1197" i="42"/>
  <c r="A1198" i="42"/>
  <c r="A1199" i="42"/>
  <c r="A1200" i="42"/>
  <c r="A1201" i="42"/>
  <c r="A1202" i="42"/>
  <c r="A1203" i="42"/>
  <c r="A1204" i="42"/>
  <c r="A1205" i="42"/>
  <c r="A1206" i="42"/>
  <c r="A1207" i="42"/>
  <c r="A1208" i="42"/>
  <c r="A1209" i="42"/>
  <c r="A1210" i="42"/>
  <c r="A1211" i="42"/>
  <c r="A1212" i="42"/>
  <c r="A1213" i="42"/>
  <c r="A1214" i="42"/>
  <c r="A1215" i="42"/>
  <c r="A1216" i="42"/>
  <c r="A1217" i="42"/>
  <c r="A1218" i="42"/>
  <c r="A1219" i="42"/>
  <c r="A1220" i="42"/>
  <c r="A1221" i="42"/>
  <c r="A1222" i="42"/>
  <c r="A1223" i="42"/>
  <c r="A1224" i="42"/>
  <c r="A1225" i="42"/>
  <c r="A1226" i="42"/>
  <c r="A1227" i="42"/>
  <c r="A1228" i="42"/>
  <c r="A1229" i="42"/>
  <c r="A1230" i="42"/>
  <c r="A1231" i="42"/>
  <c r="A1232" i="42"/>
  <c r="A1233" i="42"/>
  <c r="A1234" i="42"/>
  <c r="A1235" i="42"/>
  <c r="A1236" i="42"/>
  <c r="A1237" i="42"/>
  <c r="A1238" i="42"/>
  <c r="A1239" i="42"/>
  <c r="A1240" i="42"/>
  <c r="A1241" i="42"/>
  <c r="A1242" i="42"/>
  <c r="A1243" i="42"/>
  <c r="A1244" i="42"/>
  <c r="A1245" i="42"/>
  <c r="A1246" i="42"/>
  <c r="A1247" i="42"/>
  <c r="A1248" i="42"/>
  <c r="A1249" i="42"/>
  <c r="A1250" i="42"/>
  <c r="A1251" i="42"/>
  <c r="A1252" i="42"/>
  <c r="A1253" i="42"/>
  <c r="A1254" i="42"/>
  <c r="A1255" i="42"/>
  <c r="A1256" i="42"/>
  <c r="A1257" i="42"/>
  <c r="A1258" i="42"/>
  <c r="A1259" i="42"/>
  <c r="A1260" i="42"/>
  <c r="A1261" i="42"/>
  <c r="A1262" i="42"/>
  <c r="A1263" i="42"/>
  <c r="A1264" i="42"/>
  <c r="A1265" i="42"/>
  <c r="A1266" i="42"/>
  <c r="A1267" i="42"/>
  <c r="A1268" i="42"/>
  <c r="A1269" i="42"/>
  <c r="A1270" i="42"/>
  <c r="A1271" i="42"/>
  <c r="A1272" i="42"/>
  <c r="A1273" i="42"/>
  <c r="A1274" i="42"/>
  <c r="A1275" i="42"/>
  <c r="A1276" i="42"/>
  <c r="A1277" i="42"/>
  <c r="A1278" i="42"/>
  <c r="A1279" i="42"/>
  <c r="A1280" i="42"/>
  <c r="A1281" i="42"/>
  <c r="A1282" i="42"/>
  <c r="A1283" i="42"/>
  <c r="A1284" i="42"/>
  <c r="A1285" i="42"/>
  <c r="A1286" i="42"/>
  <c r="A1287" i="42"/>
  <c r="A1288" i="42"/>
  <c r="A1289" i="42"/>
  <c r="A1290" i="42"/>
  <c r="A1291" i="42"/>
  <c r="A1292" i="42"/>
  <c r="A1293" i="42"/>
  <c r="A1294" i="42"/>
  <c r="A1295" i="42"/>
  <c r="A1296" i="42"/>
  <c r="A1297" i="42"/>
  <c r="A1298" i="42"/>
  <c r="A1299" i="42"/>
  <c r="A1300" i="42"/>
  <c r="A1301" i="42"/>
  <c r="A1302" i="42"/>
  <c r="A1303" i="42"/>
  <c r="A1304" i="42"/>
  <c r="A1305" i="42"/>
  <c r="A1306" i="42"/>
  <c r="A1307" i="42"/>
  <c r="A1308" i="42"/>
  <c r="A1309" i="42"/>
  <c r="A1310" i="42"/>
  <c r="A1311" i="42"/>
  <c r="A1312" i="42"/>
  <c r="A1313" i="42"/>
  <c r="A1314" i="42"/>
  <c r="A1315" i="42"/>
  <c r="A1316" i="42"/>
  <c r="A1317" i="42"/>
  <c r="A1318" i="42"/>
  <c r="A1319" i="42"/>
  <c r="A1320" i="42"/>
  <c r="A1321" i="42"/>
  <c r="A1322" i="42"/>
  <c r="A1323" i="42"/>
  <c r="A1324" i="42"/>
  <c r="A1325" i="42"/>
  <c r="A1326" i="42"/>
  <c r="A1327" i="42"/>
  <c r="A1328" i="42"/>
  <c r="A1329" i="42"/>
  <c r="A1330" i="42"/>
  <c r="A1331" i="42"/>
  <c r="A1332" i="42"/>
  <c r="A1333" i="42"/>
  <c r="A1334" i="42"/>
  <c r="A1335" i="42"/>
  <c r="A1336" i="42"/>
  <c r="A1337" i="42"/>
  <c r="A1338" i="42"/>
  <c r="A1339" i="42"/>
  <c r="A1340" i="42"/>
  <c r="A1341" i="42"/>
  <c r="A1342" i="42"/>
  <c r="A1343" i="42"/>
  <c r="A1344" i="42"/>
  <c r="A1345" i="42"/>
  <c r="A1346" i="42"/>
  <c r="A1347" i="42"/>
  <c r="A1348" i="42"/>
  <c r="A1349" i="42"/>
  <c r="A1350" i="42"/>
  <c r="A1351" i="42"/>
  <c r="A1352" i="42"/>
  <c r="A1353" i="42"/>
  <c r="A1354" i="42"/>
  <c r="A1355" i="42"/>
  <c r="A1356" i="42"/>
  <c r="A1357" i="42"/>
  <c r="A1358" i="42"/>
  <c r="A1359" i="42"/>
  <c r="A1360" i="42"/>
  <c r="A1361" i="42"/>
  <c r="A1362" i="42"/>
  <c r="A1363" i="42"/>
  <c r="A1364" i="42"/>
  <c r="A1365" i="42"/>
  <c r="A1366" i="42"/>
  <c r="A1367" i="42"/>
  <c r="A1368" i="42"/>
  <c r="A1369" i="42"/>
  <c r="A1370" i="42"/>
  <c r="A1371" i="42"/>
  <c r="A1372" i="42"/>
  <c r="A1373" i="42"/>
  <c r="A1374" i="42"/>
  <c r="A1375" i="42"/>
  <c r="A1376" i="42"/>
  <c r="A1377" i="42"/>
  <c r="A1378" i="42"/>
  <c r="A1379" i="42"/>
  <c r="A1380" i="42"/>
  <c r="A1381" i="42"/>
  <c r="A1382" i="42"/>
  <c r="A1383" i="42"/>
  <c r="A1384" i="42"/>
  <c r="A1385" i="42"/>
  <c r="A1386" i="42"/>
  <c r="A1387" i="42"/>
  <c r="A1388" i="42"/>
  <c r="A1389" i="42"/>
  <c r="A1390" i="42"/>
  <c r="A1391" i="42"/>
  <c r="A1392" i="42"/>
  <c r="A1393" i="42"/>
  <c r="A1394" i="42"/>
  <c r="A1395" i="42"/>
  <c r="A1396" i="42"/>
  <c r="A1397" i="42"/>
  <c r="A1398" i="42"/>
  <c r="A1399" i="42"/>
  <c r="A1400" i="42"/>
  <c r="A1401" i="42"/>
  <c r="A1402" i="42"/>
  <c r="A1403" i="42"/>
  <c r="A1404" i="42"/>
  <c r="A1405" i="42"/>
  <c r="A1406" i="42"/>
  <c r="A1407" i="42"/>
  <c r="A1408" i="42"/>
  <c r="A1409" i="42"/>
  <c r="A1410" i="42"/>
  <c r="A1411" i="42"/>
  <c r="A1412" i="42"/>
  <c r="A1413" i="42"/>
  <c r="A1414" i="42"/>
  <c r="A1415" i="42"/>
  <c r="A1416" i="42"/>
  <c r="A1417" i="42"/>
  <c r="A1418" i="42"/>
  <c r="A1419" i="42"/>
  <c r="A1420" i="42"/>
  <c r="A1421" i="42"/>
  <c r="A1422" i="42"/>
  <c r="A1423" i="42"/>
  <c r="A1424" i="42"/>
  <c r="A1425" i="42"/>
  <c r="A1426" i="42"/>
  <c r="A1427" i="42"/>
  <c r="A1428" i="42"/>
  <c r="A1429" i="42"/>
  <c r="A1430" i="42"/>
  <c r="A1431" i="42"/>
  <c r="A1432" i="42"/>
  <c r="A1433" i="42"/>
  <c r="A1434" i="42"/>
  <c r="A1435" i="42"/>
  <c r="A1436" i="42"/>
  <c r="A1437" i="42"/>
  <c r="A1438" i="42"/>
  <c r="A1439" i="42"/>
  <c r="A1440" i="42"/>
  <c r="A1441" i="42"/>
  <c r="A1442" i="42"/>
  <c r="A1443" i="42"/>
  <c r="A1444" i="42"/>
  <c r="A1445" i="42"/>
  <c r="A1446" i="42"/>
  <c r="A1447" i="42"/>
  <c r="A1448" i="42"/>
  <c r="A1449" i="42"/>
  <c r="A1450" i="42"/>
  <c r="A1451" i="42"/>
  <c r="A1452" i="42"/>
  <c r="A1453" i="42"/>
  <c r="A1454" i="42"/>
  <c r="A1455" i="42"/>
  <c r="A1456" i="42"/>
  <c r="A1457" i="42"/>
  <c r="A1458" i="42"/>
  <c r="A1459" i="42"/>
  <c r="A1460" i="42"/>
  <c r="A1461" i="42"/>
  <c r="A1462" i="42"/>
  <c r="A1463" i="42"/>
  <c r="A1464" i="42"/>
  <c r="A1465" i="42"/>
  <c r="A1466" i="42"/>
  <c r="A1467" i="42"/>
  <c r="A1468" i="42"/>
  <c r="A1469" i="42"/>
  <c r="A1470" i="42"/>
  <c r="A1471" i="42"/>
  <c r="A1472" i="42"/>
  <c r="A1473" i="42"/>
  <c r="A1474" i="42"/>
  <c r="A1475" i="42"/>
  <c r="A1476" i="42"/>
  <c r="A1477" i="42"/>
  <c r="A1478" i="42"/>
  <c r="A1479" i="42"/>
  <c r="A1480" i="42"/>
  <c r="A1481" i="42"/>
  <c r="A1482" i="42"/>
  <c r="A1483" i="42"/>
  <c r="A1484" i="42"/>
  <c r="A1485" i="42"/>
  <c r="A1486" i="42"/>
  <c r="A1487" i="42"/>
  <c r="A1488" i="42"/>
  <c r="A1489" i="42"/>
  <c r="A1490" i="42"/>
  <c r="A1491" i="42"/>
  <c r="A1492" i="42"/>
  <c r="A1493" i="42"/>
  <c r="A1494" i="42"/>
  <c r="A1495" i="42"/>
  <c r="A1496" i="42"/>
  <c r="A1497" i="42"/>
  <c r="A1498" i="42"/>
  <c r="A1499" i="42"/>
  <c r="A1500" i="42"/>
  <c r="A1501" i="42"/>
  <c r="A1502" i="42"/>
  <c r="A1503" i="42"/>
  <c r="A1504" i="42"/>
  <c r="A1505" i="42"/>
  <c r="A1506" i="42"/>
  <c r="A1507" i="42"/>
  <c r="A1508" i="42"/>
  <c r="A1509" i="42"/>
  <c r="A1510" i="42"/>
  <c r="A1511" i="42"/>
  <c r="A1512" i="42"/>
  <c r="A1513" i="42"/>
  <c r="A1514" i="42"/>
  <c r="A1515" i="42"/>
  <c r="A1516" i="42"/>
  <c r="A1517" i="42"/>
  <c r="A1518" i="42"/>
  <c r="A1519" i="42"/>
  <c r="A1520" i="42"/>
  <c r="A1521" i="42"/>
  <c r="A1522" i="42"/>
  <c r="A1523" i="42"/>
  <c r="A1524" i="42"/>
  <c r="A1525" i="42"/>
  <c r="A1526" i="42"/>
  <c r="A1527" i="42"/>
  <c r="A1528" i="42"/>
  <c r="A1529" i="42"/>
  <c r="A1530" i="42"/>
  <c r="A1531" i="42"/>
  <c r="A1532" i="42"/>
  <c r="A1533" i="42"/>
  <c r="A1534" i="42"/>
  <c r="A1535" i="42"/>
  <c r="A1536" i="42"/>
  <c r="A1537" i="42"/>
  <c r="A1538" i="42"/>
  <c r="A1539" i="42"/>
  <c r="A1540" i="42"/>
  <c r="A1541" i="42"/>
  <c r="A1542" i="42"/>
  <c r="A1543" i="42"/>
  <c r="A1544" i="42"/>
  <c r="A1545" i="42"/>
  <c r="A1546" i="42"/>
  <c r="A1547" i="42"/>
  <c r="A1548" i="42"/>
  <c r="A1549" i="42"/>
  <c r="A1550" i="42"/>
  <c r="A1551" i="42"/>
  <c r="A1552" i="42"/>
  <c r="A1553" i="42"/>
  <c r="A1554" i="42"/>
  <c r="A1555" i="42"/>
  <c r="A1556" i="42"/>
  <c r="A1557" i="42"/>
  <c r="A1558" i="42"/>
  <c r="A1559" i="42"/>
  <c r="A1560" i="42"/>
  <c r="A1561" i="42"/>
  <c r="A1562" i="42"/>
  <c r="A1563" i="42"/>
  <c r="A1564" i="42"/>
  <c r="A1565" i="42"/>
  <c r="A1566" i="42"/>
  <c r="A1567" i="42"/>
  <c r="A1568" i="42"/>
  <c r="A1569" i="42"/>
  <c r="A1570" i="42"/>
  <c r="A1571" i="42"/>
  <c r="A1572" i="42"/>
  <c r="A1573" i="42"/>
  <c r="A1574" i="42"/>
  <c r="A1575" i="42"/>
  <c r="A1576" i="42"/>
  <c r="A1577" i="42"/>
  <c r="A1578" i="42"/>
  <c r="A1579" i="42"/>
  <c r="A1580" i="42"/>
  <c r="A1581" i="42"/>
  <c r="A1582" i="42"/>
  <c r="A1583" i="42"/>
  <c r="A1584" i="42"/>
  <c r="A1585" i="42"/>
  <c r="A1586" i="42"/>
  <c r="A1587" i="42"/>
  <c r="A1588" i="42"/>
  <c r="A1589" i="42"/>
  <c r="A1590" i="42"/>
  <c r="A1591" i="42"/>
  <c r="A1592" i="42"/>
  <c r="A1593" i="42"/>
  <c r="A1594" i="42"/>
  <c r="A1595" i="42"/>
  <c r="A1596" i="42"/>
  <c r="A1597" i="42"/>
  <c r="A1598" i="42"/>
  <c r="A1599" i="42"/>
  <c r="A1600" i="42"/>
  <c r="A1601" i="42"/>
  <c r="A1602" i="42"/>
  <c r="A1603" i="42"/>
  <c r="A1604" i="42"/>
  <c r="A1605" i="42"/>
  <c r="A1606" i="42"/>
  <c r="A1607" i="42"/>
  <c r="A1608" i="42"/>
  <c r="A1609" i="42"/>
  <c r="A1610" i="42"/>
  <c r="A1611" i="42"/>
  <c r="A1612" i="42"/>
  <c r="A1613" i="42"/>
  <c r="A1614" i="42"/>
  <c r="A1615" i="42"/>
  <c r="A1616" i="42"/>
  <c r="A1617" i="42"/>
  <c r="A1618" i="42"/>
  <c r="A1619" i="42"/>
  <c r="A1620" i="42"/>
  <c r="A1621" i="42"/>
  <c r="A1622" i="42"/>
  <c r="A1623" i="42"/>
  <c r="A1624" i="42"/>
  <c r="A1625" i="42"/>
  <c r="A1626" i="42"/>
  <c r="A1627" i="42"/>
  <c r="A1628" i="42"/>
  <c r="A1629" i="42"/>
  <c r="A1630" i="42"/>
  <c r="A1631" i="42"/>
  <c r="A1632" i="42"/>
  <c r="A1633" i="42"/>
  <c r="A1634" i="42"/>
  <c r="A1635" i="42"/>
  <c r="A1636" i="42"/>
  <c r="A1637" i="42"/>
  <c r="A1638" i="42"/>
  <c r="A1639" i="42"/>
  <c r="A1640" i="42"/>
  <c r="A1641" i="42"/>
  <c r="A1642" i="42"/>
  <c r="A1643" i="42"/>
  <c r="A1644" i="42"/>
  <c r="A1645" i="42"/>
  <c r="A1646" i="42"/>
  <c r="A1647" i="42"/>
  <c r="A1648" i="42"/>
  <c r="A1649" i="42"/>
  <c r="A1650" i="42"/>
  <c r="A1651" i="42"/>
  <c r="A1652" i="42"/>
  <c r="A1653" i="42"/>
  <c r="A1654" i="42"/>
  <c r="A1655" i="42"/>
  <c r="A1656" i="42"/>
  <c r="A1657" i="42"/>
  <c r="A1658" i="42"/>
  <c r="A1659" i="42"/>
  <c r="A1660" i="42"/>
  <c r="A1661" i="42"/>
  <c r="A1662" i="42"/>
  <c r="A1663" i="42"/>
  <c r="A1664" i="42"/>
  <c r="A1665" i="42"/>
  <c r="A1666" i="42"/>
  <c r="A1667" i="42"/>
  <c r="A1668" i="42"/>
  <c r="A1669" i="42"/>
  <c r="A1670" i="42"/>
  <c r="A1671" i="42"/>
  <c r="A1672" i="42"/>
  <c r="A1673" i="42"/>
  <c r="A1674" i="42"/>
  <c r="A1675" i="42"/>
  <c r="A1676" i="42"/>
  <c r="A1677" i="42"/>
  <c r="A1678" i="42"/>
  <c r="A1679" i="42"/>
  <c r="A1680" i="42"/>
  <c r="A1681" i="42"/>
  <c r="A1682" i="42"/>
  <c r="A1683" i="42"/>
  <c r="A1684" i="42"/>
  <c r="A1685" i="42"/>
  <c r="A1686" i="42"/>
  <c r="A1687" i="42"/>
  <c r="A1688" i="42"/>
  <c r="A1689" i="42"/>
  <c r="A1690" i="42"/>
  <c r="A1691" i="42"/>
  <c r="A1692" i="42"/>
  <c r="A1693" i="42"/>
  <c r="A1694" i="42"/>
  <c r="A1695" i="42"/>
  <c r="A1696" i="42"/>
  <c r="A1697" i="42"/>
  <c r="A1698" i="42"/>
  <c r="A1699" i="42"/>
  <c r="A1700" i="42"/>
  <c r="A1701" i="42"/>
  <c r="A1702" i="42"/>
  <c r="A1703" i="42"/>
  <c r="A1704" i="42"/>
  <c r="A1705" i="42"/>
  <c r="A1706" i="42"/>
  <c r="A1707" i="42"/>
  <c r="A1708" i="42"/>
  <c r="A1709" i="42"/>
  <c r="A1710" i="42"/>
  <c r="A1711" i="42"/>
  <c r="A1712" i="42"/>
  <c r="A1713" i="42"/>
  <c r="A1714" i="42"/>
  <c r="A1715" i="42"/>
  <c r="A1716" i="42"/>
  <c r="A1717" i="42"/>
  <c r="A1718" i="42"/>
  <c r="A1719" i="42"/>
  <c r="A1720" i="42"/>
  <c r="A1721" i="42"/>
  <c r="A1722" i="42"/>
  <c r="A1723" i="42"/>
  <c r="A1724" i="42"/>
  <c r="A1725" i="42"/>
  <c r="A1726" i="42"/>
  <c r="A1727" i="42"/>
  <c r="A1728" i="42"/>
  <c r="A1729" i="42"/>
  <c r="A1730" i="42"/>
  <c r="A1731" i="42"/>
  <c r="A1732" i="42"/>
  <c r="A1733" i="42"/>
  <c r="A1734" i="42"/>
  <c r="A1735" i="42"/>
  <c r="A1736" i="42"/>
  <c r="A1737" i="42"/>
  <c r="A1738" i="42"/>
  <c r="A1739" i="42"/>
  <c r="A1740" i="42"/>
  <c r="A1741" i="42"/>
  <c r="A1742" i="42"/>
  <c r="A1743" i="42"/>
  <c r="A1744" i="42"/>
  <c r="A1745" i="42"/>
  <c r="A1746" i="42"/>
  <c r="A1747" i="42"/>
  <c r="A1748" i="42"/>
  <c r="A1749" i="42"/>
  <c r="A1750" i="42"/>
  <c r="A1751" i="42"/>
  <c r="A1752" i="42"/>
  <c r="A1753" i="42"/>
  <c r="A1754" i="42"/>
  <c r="A1755" i="42"/>
  <c r="A1756" i="42"/>
  <c r="A1757" i="42"/>
  <c r="A1758" i="42"/>
  <c r="A1759" i="42"/>
  <c r="A1760" i="42"/>
  <c r="A1761" i="42"/>
  <c r="A1762" i="42"/>
  <c r="A1763" i="42"/>
  <c r="A1764" i="42"/>
  <c r="A1765" i="42"/>
  <c r="A1766" i="42"/>
  <c r="A1767" i="42"/>
  <c r="A1768" i="42"/>
  <c r="A1769" i="42"/>
  <c r="A1770" i="42"/>
  <c r="A1771" i="42"/>
  <c r="A1772" i="42"/>
  <c r="A1773" i="42"/>
  <c r="A1774" i="42"/>
  <c r="A1775" i="42"/>
  <c r="A1776" i="42"/>
  <c r="A1777" i="42"/>
  <c r="A1778" i="42"/>
  <c r="A1779" i="42"/>
  <c r="A1780" i="42"/>
  <c r="A1781" i="42"/>
  <c r="A1782" i="42"/>
  <c r="A1783" i="42"/>
  <c r="A1784" i="42"/>
  <c r="A1785" i="42"/>
  <c r="A1786" i="42"/>
  <c r="A1787" i="42"/>
  <c r="A1788" i="42"/>
  <c r="A1789" i="42"/>
  <c r="A1790" i="42"/>
  <c r="A1791" i="42"/>
  <c r="A1792" i="42"/>
  <c r="A1793" i="42"/>
  <c r="A1794" i="42"/>
  <c r="A1795" i="42"/>
  <c r="A1796" i="42"/>
  <c r="A1797" i="42"/>
  <c r="A1798" i="42"/>
  <c r="A1799" i="42"/>
  <c r="A1800" i="42"/>
  <c r="A1801" i="42"/>
  <c r="A1802" i="42"/>
  <c r="A1803" i="42"/>
  <c r="A1804" i="42"/>
  <c r="A1805" i="42"/>
  <c r="A1806" i="42"/>
  <c r="A1807" i="42"/>
  <c r="A1808" i="42"/>
  <c r="A1809" i="42"/>
  <c r="A1810" i="42"/>
  <c r="A1811" i="42"/>
  <c r="A1812" i="42"/>
  <c r="A1813" i="42"/>
  <c r="A1814" i="42"/>
  <c r="A1815" i="42"/>
  <c r="A1816" i="42"/>
  <c r="A1817" i="42"/>
  <c r="A1818" i="42"/>
  <c r="A1819" i="42"/>
  <c r="A1820" i="42"/>
  <c r="A1821" i="42"/>
  <c r="A1822" i="42"/>
  <c r="A1823" i="42"/>
  <c r="A1824" i="42"/>
  <c r="A1825" i="42"/>
  <c r="A1826" i="42"/>
  <c r="A1827" i="42"/>
  <c r="A1828" i="42"/>
  <c r="A1829" i="42"/>
  <c r="A1830" i="42"/>
  <c r="A1831" i="42"/>
  <c r="A1832" i="42"/>
  <c r="A1833" i="42"/>
  <c r="A1834" i="42"/>
  <c r="A1835" i="42"/>
  <c r="A1836" i="42"/>
  <c r="A1837" i="42"/>
  <c r="A1838" i="42"/>
  <c r="A1839" i="42"/>
  <c r="A1840" i="42"/>
  <c r="A1841" i="42"/>
  <c r="A1842" i="42"/>
  <c r="A1843" i="42"/>
  <c r="A1844" i="42"/>
  <c r="A1845" i="42"/>
  <c r="A1846" i="42"/>
  <c r="A1847" i="42"/>
  <c r="A1848" i="42"/>
  <c r="A1849" i="42"/>
  <c r="A1850" i="42"/>
  <c r="A1851" i="42"/>
  <c r="A1852" i="42"/>
  <c r="A1853" i="42"/>
  <c r="A1854" i="42"/>
  <c r="A1855" i="42"/>
  <c r="A1856" i="42"/>
  <c r="A1857" i="42"/>
  <c r="A1858" i="42"/>
  <c r="A1859" i="42"/>
  <c r="A1860" i="42"/>
  <c r="A1861" i="42"/>
  <c r="A1862" i="42"/>
  <c r="A1863" i="42"/>
  <c r="A1864" i="42"/>
  <c r="A1865" i="42"/>
  <c r="A1866" i="42"/>
  <c r="A1867" i="42"/>
  <c r="A1868" i="42"/>
  <c r="A1869" i="42"/>
  <c r="A1870" i="42"/>
  <c r="A1871" i="42"/>
  <c r="A1872" i="42"/>
  <c r="A1873" i="42"/>
  <c r="A1874" i="42"/>
  <c r="A1875" i="42"/>
  <c r="A1876" i="42"/>
  <c r="A1877" i="42"/>
  <c r="A1878" i="42"/>
  <c r="A1879" i="42"/>
  <c r="A1880" i="42"/>
  <c r="A1881" i="42"/>
  <c r="A1882" i="42"/>
  <c r="A1883" i="42"/>
  <c r="A1884" i="42"/>
  <c r="A1885" i="42"/>
  <c r="A1886" i="42"/>
  <c r="A1887" i="42"/>
  <c r="A1888" i="42"/>
  <c r="A1889" i="42"/>
  <c r="A1890" i="42"/>
  <c r="A1891" i="42"/>
  <c r="A1892" i="42"/>
  <c r="A1893" i="42"/>
  <c r="A1894" i="42"/>
  <c r="A1895" i="42"/>
  <c r="A1896" i="42"/>
  <c r="A1897" i="42"/>
  <c r="A1898" i="42"/>
  <c r="A1899" i="42"/>
  <c r="A1900" i="42"/>
  <c r="A1901" i="42"/>
  <c r="A1902" i="42"/>
  <c r="A1903" i="42"/>
  <c r="A1904" i="42"/>
  <c r="A1905" i="42"/>
  <c r="A1906" i="42"/>
  <c r="A1907" i="42"/>
  <c r="A1908" i="42"/>
  <c r="A1909" i="42"/>
  <c r="A1910" i="42"/>
  <c r="A1911" i="42"/>
  <c r="A1912" i="42"/>
  <c r="A1913" i="42"/>
  <c r="A1914" i="42"/>
  <c r="A1915" i="42"/>
  <c r="A1916" i="42"/>
  <c r="A1917" i="42"/>
  <c r="A1918" i="42"/>
  <c r="A1919" i="42"/>
  <c r="A1920" i="42"/>
  <c r="A1921" i="42"/>
  <c r="A1922" i="42"/>
  <c r="A1923" i="42"/>
  <c r="A1924" i="42"/>
  <c r="A1925" i="42"/>
  <c r="A1926" i="42"/>
  <c r="A1927" i="42"/>
  <c r="A1928" i="42"/>
  <c r="A1929" i="42"/>
  <c r="A1930" i="42"/>
  <c r="A1931" i="42"/>
  <c r="A1932" i="42"/>
  <c r="A1933" i="42"/>
  <c r="A1934" i="42"/>
  <c r="A1935" i="42"/>
  <c r="A1936" i="42"/>
  <c r="A1937" i="42"/>
  <c r="A1938" i="42"/>
  <c r="A1939" i="42"/>
  <c r="A1940" i="42"/>
  <c r="A1941" i="42"/>
  <c r="A1942" i="42"/>
  <c r="A1943" i="42"/>
  <c r="A1944" i="42"/>
  <c r="A1945" i="42"/>
  <c r="A1946" i="42"/>
  <c r="A1947" i="42"/>
  <c r="A1948" i="42"/>
  <c r="A1949" i="42"/>
  <c r="A1950" i="42"/>
  <c r="A1951" i="42"/>
  <c r="A1952" i="42"/>
  <c r="A1953" i="42"/>
  <c r="A1954" i="42"/>
  <c r="A1955" i="42"/>
  <c r="A1956" i="42"/>
  <c r="A1957" i="42"/>
  <c r="A1958" i="42"/>
  <c r="A1959" i="42"/>
  <c r="A1960" i="42"/>
  <c r="A1961" i="42"/>
  <c r="A1962" i="42"/>
  <c r="A1963" i="42"/>
  <c r="A1964" i="42"/>
  <c r="A1965" i="42"/>
  <c r="A1966" i="42"/>
  <c r="A1967" i="42"/>
  <c r="A1968" i="42"/>
  <c r="A1969" i="42"/>
  <c r="A1970" i="42"/>
  <c r="A1971" i="42"/>
  <c r="A1972" i="42"/>
  <c r="A1973" i="42"/>
  <c r="A1974" i="42"/>
  <c r="A1975" i="42"/>
  <c r="A1976" i="42"/>
  <c r="A1977" i="42"/>
  <c r="A1978" i="42"/>
  <c r="A1979" i="42"/>
  <c r="A1980" i="42"/>
  <c r="A1981" i="42"/>
  <c r="A1982" i="42"/>
  <c r="A1983" i="42"/>
  <c r="A1984" i="42"/>
  <c r="A1985" i="42"/>
  <c r="A1986" i="42"/>
  <c r="A1987" i="42"/>
  <c r="A1988" i="42"/>
  <c r="A1989" i="42"/>
  <c r="A1990" i="42"/>
  <c r="A1991" i="42"/>
  <c r="A1992" i="42"/>
  <c r="A1993" i="42"/>
  <c r="A1994" i="42"/>
  <c r="A1995" i="42"/>
  <c r="A1996" i="42"/>
  <c r="A1997" i="42"/>
  <c r="A1998" i="42"/>
  <c r="A1999" i="42"/>
  <c r="A2000" i="42"/>
  <c r="A2001" i="42"/>
  <c r="A2002" i="42"/>
  <c r="A2003" i="42"/>
  <c r="A2004" i="42"/>
  <c r="A2005" i="42"/>
  <c r="A2006" i="42"/>
  <c r="A2007" i="42"/>
  <c r="A2008" i="42"/>
  <c r="A2009" i="42"/>
  <c r="A2010" i="42"/>
  <c r="A2011" i="42"/>
  <c r="A2012" i="42"/>
  <c r="A2013" i="42"/>
  <c r="A2014" i="42"/>
  <c r="A2015" i="42"/>
  <c r="A2016" i="42"/>
  <c r="A2017" i="42"/>
  <c r="A2018" i="42"/>
  <c r="A2019" i="42"/>
  <c r="A2020" i="42"/>
  <c r="A2021" i="42"/>
  <c r="A2022" i="42"/>
  <c r="A2023" i="42"/>
  <c r="A2024" i="42"/>
  <c r="A2025" i="42"/>
  <c r="A2026" i="42"/>
  <c r="A2027" i="42"/>
  <c r="A2028" i="42"/>
  <c r="A2029" i="42"/>
  <c r="A2030" i="42"/>
  <c r="A2031" i="42"/>
  <c r="A2032" i="42"/>
  <c r="A2033" i="42"/>
  <c r="A2034" i="42"/>
  <c r="A2035" i="42"/>
  <c r="A2036" i="42"/>
  <c r="A2037" i="42"/>
  <c r="A2038" i="42"/>
  <c r="A2039" i="42"/>
  <c r="A2040" i="42"/>
  <c r="A2041" i="42"/>
  <c r="A2042" i="42"/>
  <c r="A2043" i="42"/>
  <c r="A2044" i="42"/>
  <c r="A2045" i="42"/>
  <c r="A2046" i="42"/>
  <c r="A2047" i="42"/>
  <c r="A2048" i="42"/>
  <c r="A2049" i="42"/>
  <c r="A2050" i="42"/>
  <c r="A2051" i="42"/>
  <c r="A2052" i="42"/>
  <c r="A2053" i="42"/>
  <c r="A2054" i="42"/>
  <c r="A2055" i="42"/>
  <c r="A2056" i="42"/>
  <c r="A2057" i="42"/>
  <c r="A2058" i="42"/>
  <c r="A2059" i="42"/>
  <c r="A2060" i="42"/>
  <c r="A2061" i="42"/>
  <c r="A2062" i="42"/>
  <c r="A2063" i="42"/>
  <c r="A2064" i="42"/>
  <c r="A2065" i="42"/>
  <c r="A2066" i="42"/>
  <c r="A2067" i="42"/>
  <c r="A2068" i="42"/>
  <c r="A2069" i="42"/>
  <c r="A2070" i="42"/>
  <c r="A2071" i="42"/>
  <c r="A2072" i="42"/>
  <c r="A2073" i="42"/>
  <c r="A2074" i="42"/>
  <c r="A2075" i="42"/>
  <c r="A2076" i="42"/>
  <c r="A2077" i="42"/>
  <c r="A2078" i="42"/>
  <c r="A2079" i="42"/>
  <c r="A2080" i="42"/>
  <c r="A2081" i="42"/>
  <c r="A2082" i="42"/>
  <c r="A2083" i="42"/>
  <c r="A2084" i="42"/>
  <c r="A2085" i="42"/>
  <c r="A2086" i="42"/>
  <c r="A2087" i="42"/>
  <c r="A2088" i="42"/>
  <c r="A2089" i="42"/>
  <c r="A2090" i="42"/>
  <c r="A2091" i="42"/>
  <c r="A2092" i="42"/>
  <c r="A2093" i="42"/>
  <c r="A2094" i="42"/>
  <c r="A2095" i="42"/>
  <c r="A2096" i="42"/>
  <c r="A2097" i="42"/>
  <c r="A2098" i="42"/>
  <c r="A2099" i="42"/>
  <c r="A2100" i="42"/>
  <c r="A2101" i="42"/>
  <c r="A2102" i="42"/>
  <c r="A2103" i="42"/>
  <c r="A2104" i="42"/>
  <c r="A2105" i="42"/>
  <c r="A2106" i="42"/>
  <c r="A2107" i="42"/>
  <c r="A2108" i="42"/>
  <c r="A2109" i="42"/>
  <c r="A2110" i="42"/>
  <c r="A2111" i="42"/>
  <c r="A2112" i="42"/>
  <c r="A2113" i="42"/>
  <c r="A2114" i="42"/>
  <c r="A2115" i="42"/>
  <c r="A2116" i="42"/>
  <c r="A2117" i="42"/>
  <c r="A2118" i="42"/>
  <c r="A2119" i="42"/>
  <c r="A2120" i="42"/>
  <c r="A2121" i="42"/>
  <c r="A2122" i="42"/>
  <c r="A2123" i="42"/>
  <c r="A2124" i="42"/>
  <c r="A2125" i="42"/>
  <c r="A2126" i="42"/>
  <c r="A2127" i="42"/>
  <c r="A2128" i="42"/>
  <c r="A2129" i="42"/>
  <c r="A2130" i="42"/>
  <c r="A2131" i="42"/>
  <c r="A2132" i="42"/>
  <c r="A2133" i="42"/>
  <c r="A2134" i="42"/>
  <c r="A2135" i="42"/>
  <c r="A2136" i="42"/>
  <c r="A2137" i="42"/>
  <c r="A2138" i="42"/>
  <c r="A2139" i="42"/>
  <c r="A2140" i="42"/>
  <c r="A2141" i="42"/>
  <c r="A2142" i="42"/>
  <c r="A2143" i="42"/>
  <c r="A2144" i="42"/>
  <c r="A2145" i="42"/>
  <c r="A2146" i="42"/>
  <c r="A2147" i="42"/>
  <c r="A2148" i="42"/>
  <c r="A2149" i="42"/>
  <c r="A2150" i="42"/>
  <c r="A2151" i="42"/>
  <c r="A2152" i="42"/>
  <c r="A2153" i="42"/>
  <c r="A2154" i="42"/>
  <c r="A2155" i="42"/>
  <c r="A2156" i="42"/>
  <c r="A2157" i="42"/>
  <c r="A2158" i="42"/>
  <c r="A2159" i="42"/>
  <c r="A2160" i="42"/>
  <c r="A2161" i="42"/>
  <c r="A2162" i="42"/>
  <c r="A2163" i="42"/>
  <c r="A2164" i="42"/>
  <c r="A2165" i="42"/>
  <c r="A2166" i="42"/>
  <c r="A2167" i="42"/>
  <c r="A2168" i="42"/>
  <c r="A2169" i="42"/>
  <c r="A2170" i="42"/>
  <c r="A2171" i="42"/>
  <c r="A2172" i="42"/>
  <c r="A2173" i="42"/>
  <c r="A2174" i="42"/>
  <c r="A2175" i="42"/>
  <c r="A2176" i="42"/>
  <c r="A2177" i="42"/>
  <c r="A2178" i="42"/>
  <c r="A2179" i="42"/>
  <c r="A2180" i="42"/>
  <c r="A2181" i="42"/>
  <c r="A2182" i="42"/>
  <c r="A2183" i="42"/>
  <c r="A2184" i="42"/>
  <c r="A2185" i="42"/>
  <c r="A2186" i="42"/>
  <c r="A2187" i="42"/>
  <c r="A2188" i="42"/>
  <c r="A2189" i="42"/>
  <c r="A2190" i="42"/>
  <c r="A2191" i="42"/>
  <c r="A2192" i="42"/>
  <c r="A2193" i="42"/>
  <c r="A2194" i="42"/>
  <c r="A2195" i="42"/>
  <c r="A2196" i="42"/>
  <c r="A2197" i="42"/>
  <c r="A2198" i="42"/>
  <c r="A2199" i="42"/>
  <c r="A2200" i="42"/>
  <c r="A2201" i="42"/>
  <c r="A2202" i="42"/>
  <c r="A2203" i="42"/>
  <c r="A2204" i="42"/>
  <c r="A2205" i="42"/>
  <c r="A2206" i="42"/>
  <c r="A2207" i="42"/>
  <c r="A2208" i="42"/>
  <c r="A2209" i="42"/>
  <c r="A2210" i="42"/>
  <c r="A2211" i="42"/>
  <c r="A2212" i="42"/>
  <c r="A2213" i="42"/>
  <c r="A2214" i="42"/>
  <c r="A2215" i="42"/>
  <c r="A2216" i="42"/>
  <c r="A2217" i="42"/>
  <c r="A2218" i="42"/>
  <c r="A2219" i="42"/>
  <c r="A2220" i="42"/>
  <c r="A2221" i="42"/>
  <c r="A2222" i="42"/>
  <c r="A2223" i="42"/>
  <c r="A2224" i="42"/>
  <c r="A2225" i="42"/>
  <c r="A2226" i="42"/>
  <c r="A2227" i="42"/>
  <c r="A2228" i="42"/>
  <c r="A2229" i="42"/>
  <c r="A2230" i="42"/>
  <c r="A2231" i="42"/>
  <c r="A2232" i="42"/>
  <c r="A2233" i="42"/>
  <c r="A2234" i="42"/>
  <c r="A2235" i="42"/>
  <c r="A2236" i="42"/>
  <c r="A2237" i="42"/>
  <c r="A2238" i="42"/>
  <c r="A2239" i="42"/>
  <c r="A2240" i="42"/>
  <c r="A2241" i="42"/>
  <c r="A2242" i="42"/>
  <c r="A2243" i="42"/>
  <c r="A2244" i="42"/>
  <c r="A2245" i="42"/>
  <c r="A2246" i="42"/>
  <c r="A2247" i="42"/>
  <c r="A2248" i="42"/>
  <c r="A2249" i="42"/>
  <c r="A2250" i="42"/>
  <c r="A2251" i="42"/>
  <c r="A2252" i="42"/>
  <c r="A2253" i="42"/>
  <c r="A2254" i="42"/>
  <c r="A2255" i="42"/>
  <c r="A2256" i="42"/>
  <c r="A2257" i="42"/>
  <c r="A2258" i="42"/>
  <c r="A2259" i="42"/>
  <c r="A2260" i="42"/>
  <c r="A2261" i="42"/>
  <c r="A2262" i="42"/>
  <c r="A2263" i="42"/>
  <c r="A2264" i="42"/>
  <c r="A2265" i="42"/>
  <c r="A2266" i="42"/>
  <c r="A2267" i="42"/>
  <c r="A2268" i="42"/>
  <c r="A2269" i="42"/>
  <c r="A2270" i="42"/>
  <c r="A2271" i="42"/>
  <c r="A2272" i="42"/>
  <c r="A2273" i="42"/>
  <c r="A2274" i="42"/>
  <c r="A2275" i="42"/>
  <c r="A2276" i="42"/>
  <c r="A2277" i="42"/>
  <c r="A2278" i="42"/>
  <c r="A2279" i="42"/>
  <c r="A2280" i="42"/>
  <c r="A2281" i="42"/>
  <c r="A2282" i="42"/>
  <c r="A2283" i="42"/>
  <c r="A2284" i="42"/>
  <c r="A2285" i="42"/>
  <c r="A2286" i="42"/>
  <c r="A2287" i="42"/>
  <c r="A2288" i="42"/>
  <c r="A2289" i="42"/>
  <c r="A2290" i="42"/>
  <c r="A2291" i="42"/>
  <c r="A2292" i="42"/>
  <c r="A2293" i="42"/>
  <c r="A2294" i="42"/>
  <c r="A2295" i="42"/>
  <c r="A2296" i="42"/>
  <c r="A2297" i="42"/>
  <c r="A2298" i="42"/>
  <c r="A2299" i="42"/>
  <c r="A2300" i="42"/>
  <c r="A2301" i="42"/>
  <c r="A2302" i="42"/>
  <c r="A2303" i="42"/>
  <c r="A2304" i="42"/>
  <c r="A2305" i="42"/>
  <c r="A2306" i="42"/>
  <c r="A2307" i="42"/>
  <c r="A2308" i="42"/>
  <c r="A2309" i="42"/>
  <c r="A2310" i="42"/>
  <c r="A2311" i="42"/>
  <c r="A2312" i="42"/>
  <c r="A2313" i="42"/>
  <c r="A2314" i="42"/>
  <c r="A2315" i="42"/>
  <c r="A2316" i="42"/>
  <c r="A2317" i="42"/>
  <c r="A2318" i="42"/>
  <c r="A2319" i="42"/>
  <c r="A2320" i="42"/>
  <c r="A2321" i="42"/>
  <c r="A2322" i="42"/>
  <c r="A2323" i="42"/>
  <c r="A2324" i="42"/>
  <c r="A2325" i="42"/>
  <c r="A2326" i="42"/>
  <c r="A2327" i="42"/>
  <c r="A2328" i="42"/>
  <c r="A2329" i="42"/>
  <c r="A2330" i="42"/>
  <c r="A2331" i="42"/>
  <c r="A2332" i="42"/>
  <c r="A2333" i="42"/>
  <c r="A2334" i="42"/>
  <c r="A2335" i="42"/>
  <c r="A2336" i="42"/>
  <c r="A2337" i="42"/>
  <c r="A2338" i="42"/>
  <c r="A2339" i="42"/>
  <c r="A2340" i="42"/>
  <c r="A2341" i="42"/>
  <c r="A2342" i="42"/>
  <c r="A2343" i="42"/>
  <c r="A2344" i="42"/>
  <c r="A2345" i="42"/>
  <c r="A2346" i="42"/>
  <c r="A2347" i="42"/>
  <c r="A2348" i="42"/>
  <c r="A2349" i="42"/>
  <c r="A2350" i="42"/>
  <c r="A2351" i="42"/>
  <c r="A2352" i="42"/>
  <c r="A2353" i="42"/>
  <c r="A2354" i="42"/>
  <c r="A2355" i="42"/>
  <c r="A2356" i="42"/>
  <c r="A2357" i="42"/>
  <c r="A2358" i="42"/>
  <c r="A2359" i="42"/>
  <c r="A2360" i="42"/>
  <c r="A2361" i="42"/>
  <c r="A2362" i="42"/>
  <c r="A2363" i="42"/>
  <c r="A2364" i="42"/>
  <c r="A2365" i="42"/>
  <c r="A2366" i="42"/>
  <c r="A2367" i="42"/>
  <c r="A2368" i="42"/>
  <c r="A2369" i="42"/>
  <c r="A2370" i="42"/>
  <c r="A2371" i="42"/>
  <c r="A2372" i="42"/>
  <c r="A2373" i="42"/>
  <c r="A2374" i="42"/>
  <c r="A2375" i="42"/>
  <c r="A2376" i="42"/>
  <c r="A2377" i="42"/>
  <c r="A2378" i="42"/>
  <c r="A2379" i="42"/>
  <c r="A2380" i="42"/>
  <c r="A2381" i="42"/>
  <c r="A2382" i="42"/>
  <c r="A2383" i="42"/>
  <c r="A2384" i="42"/>
  <c r="A2385" i="42"/>
  <c r="A2386" i="42"/>
  <c r="A2387" i="42"/>
  <c r="A2388" i="42"/>
  <c r="A2389" i="42"/>
  <c r="A2390" i="42"/>
  <c r="A2391" i="42"/>
  <c r="A2392" i="42"/>
  <c r="A2393" i="42"/>
  <c r="A2394" i="42"/>
  <c r="A2395" i="42"/>
  <c r="A2396" i="42"/>
  <c r="A2397" i="42"/>
  <c r="A2398" i="42"/>
  <c r="A2399" i="42"/>
  <c r="A2400" i="42"/>
  <c r="A2401" i="42"/>
  <c r="A2402" i="42"/>
  <c r="A2403" i="42"/>
  <c r="A2404" i="42"/>
  <c r="A2405" i="42"/>
  <c r="A2406" i="42"/>
  <c r="A2407" i="42"/>
  <c r="A2408" i="42"/>
  <c r="A2409" i="42"/>
  <c r="A2410" i="42"/>
  <c r="A2411" i="42"/>
  <c r="A2412" i="42"/>
  <c r="A2413" i="42"/>
  <c r="A2414" i="42"/>
  <c r="A2415" i="42"/>
  <c r="A2416" i="42"/>
  <c r="A2417" i="42"/>
  <c r="A2418" i="42"/>
  <c r="A2419" i="42"/>
  <c r="A2420" i="42"/>
  <c r="A2421" i="42"/>
  <c r="A2422" i="42"/>
  <c r="A2423" i="42"/>
  <c r="A2424" i="42"/>
  <c r="A2425" i="42"/>
  <c r="A2426" i="42"/>
  <c r="A2427" i="42"/>
  <c r="A2428" i="42"/>
  <c r="A2429" i="42"/>
  <c r="A2430" i="42"/>
  <c r="A2431" i="42"/>
  <c r="A2432" i="42"/>
  <c r="A2433" i="42"/>
  <c r="A2434" i="42"/>
  <c r="A2435" i="42"/>
  <c r="A2436" i="42"/>
  <c r="A2437" i="42"/>
  <c r="A2438" i="42"/>
  <c r="A2439" i="42"/>
  <c r="A2440" i="42"/>
  <c r="A2441" i="42"/>
  <c r="A2442" i="42"/>
  <c r="A2443" i="42"/>
  <c r="A2444" i="42"/>
  <c r="A2445" i="42"/>
  <c r="A2446" i="42"/>
  <c r="A2447" i="42"/>
  <c r="A2448" i="42"/>
  <c r="A2449" i="42"/>
  <c r="A2450" i="42"/>
  <c r="A2451" i="42"/>
  <c r="A2452" i="42"/>
  <c r="A2453" i="42"/>
  <c r="A2454" i="42"/>
  <c r="A2455" i="42"/>
  <c r="A2456" i="42"/>
  <c r="A2457" i="42"/>
  <c r="A2458" i="42"/>
  <c r="A2459" i="42"/>
  <c r="A2460" i="42"/>
  <c r="A2461" i="42"/>
  <c r="A2462" i="42"/>
  <c r="A2463" i="42"/>
  <c r="A2464" i="42"/>
  <c r="A2465" i="42"/>
  <c r="A2466" i="42"/>
  <c r="A2467" i="42"/>
  <c r="A2468" i="42"/>
  <c r="A2469" i="42"/>
  <c r="A2470" i="42"/>
  <c r="A2471" i="42"/>
  <c r="A2472" i="42"/>
  <c r="A2473" i="42"/>
  <c r="A2474" i="42"/>
  <c r="A2475" i="42"/>
  <c r="A2476" i="42"/>
  <c r="A2477" i="42"/>
  <c r="A2478" i="42"/>
  <c r="A2479" i="42"/>
  <c r="A2480" i="42"/>
  <c r="A2481" i="42"/>
  <c r="A2482" i="42"/>
  <c r="A2483" i="42"/>
  <c r="A2484" i="42"/>
  <c r="A2485" i="42"/>
  <c r="A2486" i="42"/>
  <c r="A2487" i="42"/>
  <c r="A2488" i="42"/>
  <c r="A2489" i="42"/>
  <c r="A2490" i="42"/>
  <c r="A2491" i="42"/>
  <c r="A2492" i="42"/>
  <c r="A2493" i="42"/>
  <c r="A2494" i="42"/>
  <c r="A2495" i="42"/>
  <c r="A2496" i="42"/>
  <c r="A2497" i="42"/>
  <c r="A2498" i="42"/>
  <c r="A2499" i="42"/>
  <c r="A2500" i="42"/>
  <c r="A2501" i="42"/>
  <c r="A2502" i="42"/>
  <c r="A2503" i="42"/>
  <c r="A2504" i="42"/>
  <c r="A2505" i="42"/>
  <c r="A2506" i="42"/>
  <c r="A2507" i="42"/>
  <c r="A2508" i="42"/>
  <c r="A2509" i="42"/>
  <c r="A2510" i="42"/>
  <c r="A2511" i="42"/>
  <c r="A2512" i="42"/>
  <c r="A2513" i="42"/>
  <c r="A2514" i="42"/>
  <c r="A2515" i="42"/>
  <c r="A2516" i="42"/>
  <c r="A2517" i="42"/>
  <c r="A2518" i="42"/>
  <c r="A2519" i="42"/>
  <c r="A2520" i="42"/>
  <c r="A2521" i="42"/>
  <c r="A2522" i="42"/>
  <c r="A2523" i="42"/>
  <c r="A2524" i="42"/>
  <c r="A2525" i="42"/>
  <c r="A2526" i="42"/>
  <c r="A2527" i="42"/>
  <c r="A2528" i="42"/>
  <c r="A2529" i="42"/>
  <c r="A2530" i="42"/>
  <c r="A2531" i="42"/>
  <c r="A2532" i="42"/>
  <c r="A2533" i="42"/>
  <c r="A2534" i="42"/>
  <c r="A2535" i="42"/>
  <c r="A2536" i="42"/>
  <c r="A2537" i="42"/>
  <c r="A2538" i="42"/>
  <c r="A2539" i="42"/>
  <c r="A2540" i="42"/>
  <c r="A2541" i="42"/>
  <c r="A2542" i="42"/>
  <c r="A2543" i="42"/>
  <c r="A2544" i="42"/>
  <c r="A2545" i="42"/>
  <c r="A2546" i="42"/>
  <c r="A2547" i="42"/>
  <c r="A2548" i="42"/>
  <c r="A2549" i="42"/>
  <c r="A2550" i="42"/>
  <c r="A2551" i="42"/>
  <c r="A2552" i="42"/>
  <c r="A2553" i="42"/>
  <c r="A2554" i="42"/>
  <c r="A2555" i="42"/>
  <c r="A2556" i="42"/>
  <c r="A2557" i="42"/>
  <c r="A2558" i="42"/>
  <c r="A2559" i="42"/>
  <c r="A2560" i="42"/>
  <c r="A2561" i="42"/>
  <c r="A2562" i="42"/>
  <c r="A2563" i="42"/>
  <c r="A2564" i="42"/>
  <c r="A2565" i="42"/>
  <c r="A2566" i="42"/>
  <c r="A2567" i="42"/>
  <c r="A2568" i="42"/>
  <c r="A2569" i="42"/>
  <c r="A2570" i="42"/>
  <c r="A2571" i="42"/>
  <c r="A2572" i="42"/>
  <c r="A2573" i="42"/>
  <c r="A2574" i="42"/>
  <c r="A2575" i="42"/>
  <c r="A2576" i="42"/>
  <c r="A2577" i="42"/>
  <c r="A2578" i="42"/>
  <c r="A2579" i="42"/>
  <c r="A2580" i="42"/>
  <c r="A2581" i="42"/>
  <c r="A2582" i="42"/>
  <c r="A2583" i="42"/>
  <c r="A2584" i="42"/>
  <c r="A2585" i="42"/>
  <c r="A2586" i="42"/>
  <c r="A2587" i="42"/>
  <c r="A2588" i="42"/>
  <c r="A2589" i="42"/>
  <c r="A2590" i="42"/>
  <c r="A2591" i="42"/>
  <c r="A2592" i="42"/>
  <c r="A2593" i="42"/>
  <c r="A2594" i="42"/>
  <c r="A2595" i="42"/>
  <c r="A2596" i="42"/>
  <c r="A2597" i="42"/>
  <c r="A2598" i="42"/>
  <c r="A2599" i="42"/>
  <c r="A2600" i="42"/>
  <c r="A2601" i="42"/>
  <c r="A2602" i="42"/>
  <c r="A2603" i="42"/>
  <c r="A2604" i="42"/>
  <c r="A2605" i="42"/>
  <c r="A2606" i="42"/>
  <c r="A2607" i="42"/>
  <c r="A2608" i="42"/>
  <c r="A2609" i="42"/>
  <c r="A2610" i="42"/>
  <c r="A2611" i="42"/>
  <c r="A2612" i="42"/>
  <c r="A2613" i="42"/>
  <c r="A2614" i="42"/>
  <c r="A2615" i="42"/>
  <c r="A2616" i="42"/>
  <c r="A2617" i="42"/>
  <c r="A2618" i="42"/>
  <c r="A2619" i="42"/>
  <c r="A2620" i="42"/>
  <c r="A2621" i="42"/>
  <c r="A2622" i="42"/>
  <c r="A2623" i="42"/>
  <c r="A2624" i="42"/>
  <c r="A2625" i="42"/>
  <c r="A2626" i="42"/>
  <c r="A2627" i="42"/>
  <c r="A2628" i="42"/>
  <c r="A2629" i="42"/>
  <c r="A2630" i="42"/>
  <c r="A2631" i="42"/>
  <c r="A2632" i="42"/>
  <c r="A2633" i="42"/>
  <c r="A2634" i="42"/>
  <c r="A2635" i="42"/>
  <c r="A2636" i="42"/>
  <c r="A2637" i="42"/>
  <c r="A2638" i="42"/>
  <c r="A2639" i="42"/>
  <c r="A2640" i="42"/>
  <c r="A2641" i="42"/>
  <c r="A2642" i="42"/>
  <c r="A2643" i="42"/>
  <c r="A2644" i="42"/>
  <c r="A2645" i="42"/>
  <c r="A2646" i="42"/>
  <c r="A2647" i="42"/>
  <c r="A2648" i="42"/>
  <c r="A2649" i="42"/>
  <c r="A2650" i="42"/>
  <c r="A2651" i="42"/>
  <c r="A2652" i="42"/>
  <c r="A2653" i="42"/>
  <c r="A2654" i="42"/>
  <c r="A2655" i="42"/>
  <c r="A2656" i="42"/>
  <c r="A2657" i="42"/>
  <c r="A2658" i="42"/>
  <c r="A2659" i="42"/>
  <c r="A2660" i="42"/>
  <c r="A2661" i="42"/>
  <c r="A2662" i="42"/>
  <c r="A2663" i="42"/>
  <c r="A2664" i="42"/>
  <c r="A2665" i="42"/>
  <c r="A2666" i="42"/>
  <c r="A2667" i="42"/>
  <c r="A2668" i="42"/>
  <c r="A2669" i="42"/>
  <c r="A2670" i="42"/>
  <c r="A2671" i="42"/>
  <c r="A2672" i="42"/>
  <c r="A2673" i="42"/>
  <c r="A2674" i="42"/>
  <c r="A2675" i="42"/>
  <c r="A2676" i="42"/>
  <c r="A2677" i="42"/>
  <c r="A2678" i="42"/>
  <c r="A2679" i="42"/>
  <c r="A2680" i="42"/>
  <c r="A2681" i="42"/>
  <c r="A2682" i="42"/>
  <c r="A2683" i="42"/>
  <c r="A2684" i="42"/>
  <c r="A2685" i="42"/>
  <c r="A2686" i="42"/>
  <c r="A2687" i="42"/>
  <c r="A2688" i="42"/>
  <c r="A2689" i="42"/>
  <c r="A2690" i="42"/>
  <c r="A2691" i="42"/>
  <c r="A2692" i="42"/>
  <c r="A2693" i="42"/>
  <c r="A2694" i="42"/>
  <c r="A2695" i="42"/>
  <c r="A2696" i="42"/>
  <c r="A2697" i="42"/>
  <c r="A2698" i="42"/>
  <c r="A2699" i="42"/>
  <c r="A2700" i="42"/>
  <c r="A2701" i="42"/>
  <c r="A2702" i="42"/>
  <c r="A2703" i="42"/>
  <c r="A2704" i="42"/>
  <c r="A2705" i="42"/>
  <c r="A2706" i="42"/>
  <c r="A2707" i="42"/>
  <c r="A2708" i="42"/>
  <c r="A2709" i="42"/>
  <c r="A2710" i="42"/>
  <c r="A2711" i="42"/>
  <c r="A2712" i="42"/>
  <c r="A2713" i="42"/>
  <c r="A2714" i="42"/>
  <c r="A2715" i="42"/>
  <c r="A2716" i="42"/>
  <c r="A2717" i="42"/>
  <c r="A2718" i="42"/>
  <c r="A2719" i="42"/>
  <c r="A2720" i="42"/>
  <c r="A2721" i="42"/>
  <c r="A2722" i="42"/>
  <c r="A2723" i="42"/>
  <c r="A2724" i="42"/>
  <c r="A2725" i="42"/>
  <c r="A2726" i="42"/>
  <c r="A2727" i="42"/>
  <c r="A2728" i="42"/>
  <c r="A2729" i="42"/>
  <c r="A2730" i="42"/>
  <c r="A2731" i="42"/>
  <c r="A2732" i="42"/>
  <c r="A2733" i="42"/>
  <c r="A2734" i="42"/>
  <c r="A2735" i="42"/>
  <c r="A2736" i="42"/>
  <c r="A2737" i="42"/>
  <c r="A2738" i="42"/>
  <c r="A2739" i="42"/>
  <c r="A2740" i="42"/>
  <c r="A2741" i="42"/>
  <c r="A2742" i="42"/>
  <c r="A2743" i="42"/>
  <c r="A2744" i="42"/>
  <c r="A2745" i="42"/>
  <c r="A2746" i="42"/>
  <c r="A2747" i="42"/>
  <c r="A2748" i="42"/>
  <c r="A2749" i="42"/>
  <c r="A2750" i="42"/>
  <c r="A2751" i="42"/>
  <c r="A2752" i="42"/>
  <c r="A2753" i="42"/>
  <c r="A2754" i="42"/>
  <c r="A2755" i="42"/>
  <c r="A2756" i="42"/>
  <c r="A2757" i="42"/>
  <c r="A2758" i="42"/>
  <c r="A2759" i="42"/>
  <c r="A2760" i="42"/>
  <c r="A2761" i="42"/>
  <c r="A2762" i="42"/>
  <c r="A2763" i="42"/>
  <c r="A2764" i="42"/>
  <c r="A2765" i="42"/>
  <c r="A2766" i="42"/>
  <c r="A2767" i="42"/>
  <c r="A2768" i="42"/>
  <c r="A2769" i="42"/>
  <c r="A2770" i="42"/>
  <c r="A2771" i="42"/>
  <c r="A2772" i="42"/>
  <c r="A2773" i="42"/>
  <c r="A2774" i="42"/>
  <c r="A2775" i="42"/>
  <c r="A2776" i="42"/>
  <c r="A2777" i="42"/>
  <c r="A2778" i="42"/>
  <c r="A2779" i="42"/>
  <c r="A2780" i="42"/>
  <c r="A2781" i="42"/>
  <c r="A2782" i="42"/>
  <c r="A2783" i="42"/>
  <c r="A2784" i="42"/>
  <c r="A2785" i="42"/>
  <c r="A2786" i="42"/>
  <c r="A2787" i="42"/>
  <c r="A2788" i="42"/>
  <c r="A2789" i="42"/>
  <c r="A2790" i="42"/>
  <c r="A2791" i="42"/>
  <c r="A2792" i="42"/>
  <c r="A2793" i="42"/>
  <c r="A2794" i="42"/>
  <c r="A2795" i="42"/>
  <c r="A2796" i="42"/>
  <c r="A2797" i="42"/>
  <c r="A2798" i="42"/>
  <c r="A2799" i="42"/>
  <c r="A2800" i="42"/>
  <c r="A2801" i="42"/>
  <c r="A2802" i="42"/>
  <c r="A2803" i="42"/>
  <c r="A2804" i="42"/>
  <c r="A2805" i="42"/>
  <c r="A2806" i="42"/>
  <c r="A2807" i="42"/>
  <c r="A2808" i="42"/>
  <c r="A2809" i="42"/>
  <c r="A2810" i="42"/>
  <c r="A2811" i="42"/>
  <c r="A2812" i="42"/>
  <c r="A2813" i="42"/>
  <c r="A2814" i="42"/>
  <c r="A2815" i="42"/>
  <c r="A2816" i="42"/>
  <c r="A2817" i="42"/>
  <c r="A2818" i="42"/>
  <c r="A2819" i="42"/>
  <c r="A2820" i="42"/>
  <c r="A2821" i="42"/>
  <c r="A2822" i="42"/>
  <c r="A2823" i="42"/>
  <c r="A2824" i="42"/>
  <c r="A2825" i="42"/>
  <c r="A2826" i="42"/>
  <c r="A2827" i="42"/>
  <c r="A2828" i="42"/>
  <c r="A2829" i="42"/>
  <c r="A2830" i="42"/>
  <c r="A2831" i="42"/>
  <c r="A2832" i="42"/>
  <c r="A2833" i="42"/>
  <c r="A2834" i="42"/>
  <c r="A2835" i="42"/>
  <c r="A2836" i="42"/>
  <c r="A2837" i="42"/>
  <c r="A2838" i="42"/>
  <c r="A2839" i="42"/>
  <c r="A2840" i="42"/>
  <c r="A2841" i="42"/>
  <c r="A2842" i="42"/>
  <c r="A2843" i="42"/>
  <c r="A2844" i="42"/>
  <c r="A2845" i="42"/>
  <c r="A2846" i="42"/>
  <c r="A2847" i="42"/>
  <c r="A2848" i="42"/>
  <c r="A2849" i="42"/>
  <c r="A2850" i="42"/>
  <c r="A2851" i="42"/>
  <c r="A2852" i="42"/>
  <c r="A2853" i="42"/>
  <c r="A2854" i="42"/>
  <c r="A2855" i="42"/>
  <c r="A2856" i="42"/>
  <c r="A2857" i="42"/>
  <c r="A2858" i="42"/>
  <c r="A2859" i="42"/>
  <c r="A2860" i="42"/>
  <c r="A2861" i="42"/>
  <c r="A2862" i="42"/>
  <c r="A2863" i="42"/>
  <c r="A2864" i="42"/>
  <c r="A2865" i="42"/>
  <c r="A2866" i="42"/>
  <c r="A2867" i="42"/>
  <c r="A2868" i="42"/>
  <c r="A2869" i="42"/>
  <c r="A2870" i="42"/>
  <c r="A2871" i="42"/>
  <c r="A2872" i="42"/>
  <c r="A2873" i="42"/>
  <c r="A2874" i="42"/>
  <c r="A2875" i="42"/>
  <c r="A2876" i="42"/>
  <c r="A2877" i="42"/>
  <c r="A2878" i="42"/>
  <c r="A2879" i="42"/>
  <c r="A2880" i="42"/>
  <c r="A2881" i="42"/>
  <c r="A2882" i="42"/>
  <c r="A2883" i="42"/>
  <c r="A2884" i="42"/>
  <c r="A2885" i="42"/>
  <c r="A2886" i="42"/>
  <c r="A2887" i="42"/>
  <c r="A2888" i="42"/>
  <c r="A2889" i="42"/>
  <c r="A2890" i="42"/>
  <c r="A2891" i="42"/>
  <c r="A2892" i="42"/>
  <c r="A2893" i="42"/>
  <c r="A2894" i="42"/>
  <c r="A2895" i="42"/>
  <c r="A2896" i="42"/>
  <c r="A2897" i="42"/>
  <c r="A2898" i="42"/>
  <c r="A2899" i="42"/>
  <c r="A2900" i="42"/>
  <c r="A2901" i="42"/>
  <c r="A2902" i="42"/>
  <c r="A2903" i="42"/>
  <c r="A2904" i="42"/>
  <c r="A2905" i="42"/>
  <c r="A2906" i="42"/>
  <c r="A2907" i="42"/>
  <c r="A2908" i="42"/>
  <c r="A2909" i="42"/>
  <c r="A2910" i="42"/>
  <c r="A2911" i="42"/>
  <c r="A2912" i="42"/>
  <c r="A2913" i="42"/>
  <c r="A2914" i="42"/>
  <c r="A2915" i="42"/>
  <c r="A2916" i="42"/>
  <c r="A2917" i="42"/>
  <c r="A2918" i="42"/>
  <c r="A2919" i="42"/>
  <c r="A2920" i="42"/>
  <c r="A2921" i="42"/>
  <c r="A2922" i="42"/>
  <c r="A2923" i="42"/>
  <c r="A2924" i="42"/>
  <c r="A2925" i="42"/>
  <c r="A2926" i="42"/>
  <c r="A2927" i="42"/>
  <c r="A2928" i="42"/>
  <c r="A2929" i="42"/>
  <c r="A2930" i="42"/>
  <c r="A2931" i="42"/>
  <c r="A2932" i="42"/>
  <c r="A2933" i="42"/>
  <c r="A2934" i="42"/>
  <c r="A2935" i="42"/>
  <c r="A2936" i="42"/>
  <c r="A2937" i="42"/>
  <c r="A2938" i="42"/>
  <c r="A2939" i="42"/>
  <c r="A2940" i="42"/>
  <c r="A2941" i="42"/>
  <c r="A2942" i="42"/>
  <c r="A2943" i="42"/>
  <c r="A2944" i="42"/>
  <c r="A2945" i="42"/>
  <c r="A2946" i="42"/>
  <c r="A2947" i="42"/>
  <c r="A2948" i="42"/>
  <c r="A2949" i="42"/>
  <c r="A2950" i="42"/>
  <c r="A2951" i="42"/>
  <c r="A2952" i="42"/>
  <c r="A2953" i="42"/>
  <c r="A2954" i="42"/>
  <c r="A2955" i="42"/>
  <c r="A2956" i="42"/>
  <c r="A2957" i="42"/>
  <c r="A2958" i="42"/>
  <c r="A2959" i="42"/>
  <c r="A2960" i="42"/>
  <c r="A2961" i="42"/>
  <c r="A2962" i="42"/>
  <c r="A2963" i="42"/>
  <c r="A2964" i="42"/>
  <c r="A2965" i="42"/>
  <c r="A2966" i="42"/>
  <c r="A2967" i="42"/>
  <c r="A2968" i="42"/>
  <c r="A2969" i="42"/>
  <c r="A2970" i="42"/>
  <c r="A2971" i="42"/>
  <c r="A2972" i="42"/>
  <c r="A2973" i="42"/>
  <c r="A2974" i="42"/>
  <c r="A2975" i="42"/>
  <c r="A2976" i="42"/>
  <c r="A2977" i="42"/>
  <c r="A2978" i="42"/>
  <c r="A2979" i="42"/>
  <c r="A2980" i="42"/>
  <c r="A2981" i="42"/>
  <c r="A2982" i="42"/>
  <c r="A2983" i="42"/>
  <c r="A2984" i="42"/>
  <c r="A2985" i="42"/>
  <c r="A2986" i="42"/>
  <c r="A2987" i="42"/>
  <c r="A2988" i="42"/>
  <c r="A2989" i="42"/>
  <c r="A2990" i="42"/>
  <c r="A2991" i="42"/>
  <c r="A2992" i="42"/>
  <c r="A2993" i="42"/>
  <c r="A2994" i="42"/>
  <c r="A2995" i="42"/>
  <c r="A2996" i="42"/>
  <c r="A2997" i="42"/>
  <c r="A2998" i="42"/>
  <c r="A2999" i="42"/>
  <c r="A3000" i="42"/>
  <c r="A3001" i="42"/>
  <c r="A3002" i="42"/>
  <c r="A3003" i="42"/>
  <c r="A3004" i="42"/>
  <c r="A3005" i="42"/>
  <c r="A3006" i="42"/>
  <c r="A3007" i="42"/>
  <c r="A3008" i="42"/>
  <c r="A3009" i="42"/>
  <c r="A3010" i="42"/>
  <c r="A3011" i="42"/>
  <c r="A3012" i="42"/>
  <c r="A3013" i="42"/>
  <c r="A3014" i="42"/>
  <c r="A3015" i="42"/>
  <c r="A3016" i="42"/>
  <c r="A3017" i="42"/>
  <c r="A3018" i="42"/>
  <c r="A3019" i="42"/>
  <c r="A3020" i="42"/>
  <c r="A3021" i="42"/>
  <c r="A3022" i="42"/>
  <c r="A3023" i="42"/>
  <c r="A3024" i="42"/>
  <c r="A3025" i="42"/>
  <c r="A3026" i="42"/>
  <c r="A3027" i="42"/>
  <c r="A3028" i="42"/>
  <c r="A3029" i="42"/>
  <c r="A3030" i="42"/>
  <c r="A3031" i="42"/>
  <c r="A3032" i="42"/>
  <c r="A3033" i="42"/>
  <c r="A3034" i="42"/>
  <c r="A3035" i="42"/>
  <c r="A3036" i="42"/>
  <c r="A3037" i="42"/>
  <c r="A3038" i="42"/>
  <c r="A3039" i="42"/>
  <c r="A3040" i="42"/>
  <c r="A3041" i="42"/>
  <c r="A3042" i="42"/>
  <c r="A3043" i="42"/>
  <c r="A3044" i="42"/>
  <c r="A3045" i="42"/>
  <c r="A3046" i="42"/>
  <c r="A3047" i="42"/>
  <c r="A3048" i="42"/>
  <c r="A3049" i="42"/>
  <c r="A3050" i="42"/>
  <c r="A3051" i="42"/>
  <c r="A3052" i="42"/>
  <c r="A3053" i="42"/>
  <c r="A3054" i="42"/>
  <c r="A3055" i="42"/>
  <c r="A3056" i="42"/>
  <c r="A3057" i="42"/>
  <c r="A3058" i="42"/>
  <c r="A3059" i="42"/>
  <c r="A3060" i="42"/>
  <c r="A3061" i="42"/>
  <c r="A3062" i="42"/>
  <c r="A3063" i="42"/>
  <c r="A3064" i="42"/>
  <c r="A3065" i="42"/>
  <c r="A3066" i="42"/>
  <c r="A3067" i="42"/>
  <c r="A3068" i="42"/>
  <c r="A3069" i="42"/>
  <c r="A3070" i="42"/>
  <c r="A3071" i="42"/>
  <c r="A3072" i="42"/>
  <c r="A3073" i="42"/>
  <c r="A3074" i="42"/>
  <c r="A3075" i="42"/>
  <c r="A3076" i="42"/>
  <c r="A3077" i="42"/>
  <c r="A3078" i="42"/>
  <c r="A3079" i="42"/>
  <c r="A3080" i="42"/>
  <c r="A3081" i="42"/>
  <c r="A3082" i="42"/>
  <c r="A3083" i="42"/>
  <c r="A3084" i="42"/>
  <c r="A3085" i="42"/>
  <c r="A3086" i="42"/>
  <c r="A3087" i="42"/>
  <c r="A3088" i="42"/>
  <c r="A3089" i="42"/>
  <c r="A3090" i="42"/>
  <c r="A3091" i="42"/>
  <c r="A3092" i="42"/>
  <c r="A3093" i="42"/>
  <c r="A3094" i="42"/>
  <c r="A3095" i="42"/>
  <c r="A3096" i="42"/>
  <c r="A3097" i="42"/>
  <c r="A3098" i="42"/>
  <c r="A3099" i="42"/>
  <c r="A3100" i="42"/>
  <c r="A3101" i="42"/>
  <c r="A3102" i="42"/>
  <c r="A3103" i="42"/>
  <c r="A3104" i="42"/>
  <c r="A3105" i="42"/>
  <c r="A3106" i="42"/>
  <c r="A3107" i="42"/>
  <c r="A3108" i="42"/>
  <c r="A3109" i="42"/>
  <c r="A3110" i="42"/>
  <c r="A3111" i="42"/>
  <c r="A3112" i="42"/>
  <c r="A3113" i="42"/>
  <c r="A3114" i="42"/>
  <c r="A3115" i="42"/>
  <c r="A3116" i="42"/>
  <c r="A3117" i="42"/>
  <c r="A3118" i="42"/>
  <c r="A3119" i="42"/>
  <c r="A3120" i="42"/>
  <c r="A3121" i="42"/>
  <c r="A3122" i="42"/>
  <c r="A3123" i="42"/>
  <c r="A3124" i="42"/>
  <c r="A3125" i="42"/>
  <c r="A3126" i="42"/>
  <c r="A3127" i="42"/>
  <c r="A3128" i="42"/>
  <c r="A3129" i="42"/>
  <c r="A3130" i="42"/>
  <c r="A3131" i="42"/>
  <c r="A3132" i="42"/>
  <c r="A3133" i="42"/>
  <c r="A3134" i="42"/>
  <c r="A3135" i="42"/>
  <c r="A3136" i="42"/>
  <c r="A3137" i="42"/>
  <c r="A3138" i="42"/>
  <c r="A3139" i="42"/>
  <c r="A3140" i="42"/>
  <c r="A3141" i="42"/>
  <c r="A3142" i="42"/>
  <c r="A3143" i="42"/>
  <c r="A3144" i="42"/>
  <c r="A3145" i="42"/>
  <c r="A3146" i="42"/>
  <c r="A3147" i="42"/>
  <c r="A3148" i="42"/>
  <c r="A3149" i="42"/>
  <c r="A3150" i="42"/>
  <c r="A3151" i="42"/>
  <c r="A3152" i="42"/>
  <c r="A3153" i="42"/>
  <c r="A3154" i="42"/>
  <c r="A3155" i="42"/>
  <c r="A3156" i="42"/>
  <c r="A3157" i="42"/>
  <c r="A3158" i="42"/>
  <c r="A3159" i="42"/>
  <c r="A3160" i="42"/>
  <c r="A3161" i="42"/>
  <c r="A3162" i="42"/>
  <c r="A3163" i="42"/>
  <c r="A3164" i="42"/>
  <c r="A3165" i="42"/>
  <c r="A3166" i="42"/>
  <c r="A3167" i="42"/>
  <c r="A3168" i="42"/>
  <c r="A3169" i="42"/>
  <c r="A3170" i="42"/>
  <c r="A3171" i="42"/>
  <c r="A3172" i="42"/>
  <c r="A3173" i="42"/>
  <c r="A3174" i="42"/>
  <c r="A3175" i="42"/>
  <c r="A3176" i="42"/>
  <c r="A3177" i="42"/>
  <c r="A3178" i="42"/>
  <c r="A3179" i="42"/>
  <c r="A3180" i="42"/>
  <c r="A3181" i="42"/>
  <c r="A3182" i="42"/>
  <c r="A3183" i="42"/>
  <c r="A3184" i="42"/>
  <c r="A3185" i="42"/>
  <c r="A3186" i="42"/>
  <c r="A3187" i="42"/>
  <c r="A3188" i="42"/>
  <c r="A3189" i="42"/>
  <c r="A3190" i="42"/>
  <c r="A3191" i="42"/>
  <c r="A3192" i="42"/>
  <c r="A3193" i="42"/>
  <c r="A3194" i="42"/>
  <c r="A3195" i="42"/>
  <c r="A3196" i="42"/>
  <c r="A3197" i="42"/>
  <c r="A3198" i="42"/>
  <c r="A3199" i="42"/>
  <c r="A3200" i="42"/>
  <c r="A3201" i="42"/>
  <c r="A3202" i="42"/>
  <c r="A3203" i="42"/>
  <c r="A3204" i="42"/>
  <c r="A3205" i="42"/>
  <c r="A3206" i="42"/>
  <c r="A3207" i="42"/>
  <c r="A3208" i="42"/>
  <c r="A3209" i="42"/>
  <c r="A3210" i="42"/>
  <c r="A3211" i="42"/>
  <c r="A3212" i="42"/>
  <c r="A3213" i="42"/>
  <c r="A3214" i="42"/>
  <c r="A3215" i="42"/>
  <c r="A3216" i="42"/>
  <c r="A3217" i="42"/>
  <c r="A3218" i="42"/>
  <c r="A3219" i="42"/>
  <c r="A3220" i="42"/>
  <c r="A3221" i="42"/>
  <c r="A3222" i="42"/>
  <c r="A3223" i="42"/>
  <c r="A3224" i="42"/>
  <c r="A3225" i="42"/>
  <c r="A3226" i="42"/>
  <c r="A3227" i="42"/>
  <c r="A3228" i="42"/>
  <c r="A3229" i="42"/>
  <c r="A3230" i="42"/>
  <c r="A3231" i="42"/>
  <c r="A3232" i="42"/>
  <c r="A3233" i="42"/>
  <c r="A3234" i="42"/>
  <c r="A3235" i="42"/>
  <c r="A3236" i="42"/>
  <c r="A3237" i="42"/>
  <c r="A3238" i="42"/>
  <c r="A3239" i="42"/>
  <c r="A3240" i="42"/>
  <c r="A3241" i="42"/>
  <c r="A3242" i="42"/>
  <c r="A3243" i="42"/>
  <c r="A3244" i="42"/>
  <c r="A3245" i="42"/>
  <c r="A3246" i="42"/>
  <c r="A3247" i="42"/>
  <c r="A3248" i="42"/>
  <c r="A3249" i="42"/>
  <c r="A3250" i="42"/>
  <c r="A3251" i="42"/>
  <c r="A3252" i="42"/>
  <c r="A3253" i="42"/>
  <c r="A3254" i="42"/>
  <c r="A3255" i="42"/>
  <c r="A3256" i="42"/>
  <c r="A3257" i="42"/>
  <c r="A3258" i="42"/>
  <c r="A3259" i="42"/>
  <c r="A3260" i="42"/>
  <c r="A3261" i="42"/>
  <c r="A3262" i="42"/>
  <c r="A3263" i="42"/>
  <c r="A3264" i="42"/>
  <c r="A3265" i="42"/>
  <c r="A3266" i="42"/>
  <c r="A3267" i="42"/>
  <c r="A3268" i="42"/>
  <c r="A3269" i="42"/>
  <c r="A3270" i="42"/>
  <c r="A3271" i="42"/>
  <c r="A3272" i="42"/>
  <c r="A3273" i="42"/>
  <c r="A3274" i="42"/>
  <c r="A3275" i="42"/>
  <c r="A3276" i="42"/>
  <c r="A3277" i="42"/>
  <c r="A3278" i="42"/>
  <c r="A3279" i="42"/>
  <c r="A3280" i="42"/>
  <c r="A3281" i="42"/>
  <c r="A3282" i="42"/>
  <c r="A3283" i="42"/>
  <c r="A3284" i="42"/>
  <c r="A3285" i="42"/>
  <c r="A3286" i="42"/>
  <c r="A3287" i="42"/>
  <c r="A3288" i="42"/>
  <c r="A3289" i="42"/>
  <c r="A3290" i="42"/>
  <c r="A3291" i="42"/>
  <c r="A3292" i="42"/>
  <c r="A3293" i="42"/>
  <c r="A3294" i="42"/>
  <c r="A3295" i="42"/>
  <c r="A3296" i="42"/>
  <c r="A3297" i="42"/>
  <c r="A3298" i="42"/>
  <c r="A3299" i="42"/>
  <c r="A3300" i="42"/>
  <c r="A3301" i="42"/>
  <c r="A3302" i="42"/>
  <c r="A3303" i="42"/>
  <c r="A3304" i="42"/>
  <c r="A3305" i="42"/>
  <c r="A3306" i="42"/>
  <c r="A3307" i="42"/>
  <c r="A3308" i="42"/>
  <c r="A3309" i="42"/>
  <c r="A3310" i="42"/>
  <c r="A3311" i="42"/>
  <c r="A3312" i="42"/>
  <c r="A3313" i="42"/>
  <c r="A3314" i="42"/>
  <c r="A3315" i="42"/>
  <c r="A3316" i="42"/>
  <c r="A3317" i="42"/>
  <c r="A3318" i="42"/>
  <c r="A3319" i="42"/>
  <c r="A3320" i="42"/>
  <c r="A3321" i="42"/>
  <c r="A3322" i="42"/>
  <c r="A3323" i="42"/>
  <c r="A3324" i="42"/>
  <c r="A3325" i="42"/>
  <c r="A3326" i="42"/>
  <c r="A3327" i="42"/>
  <c r="A3328" i="42"/>
  <c r="A3329" i="42"/>
  <c r="A3330" i="42"/>
  <c r="A3331" i="42"/>
  <c r="A3332" i="42"/>
  <c r="A3333" i="42"/>
  <c r="A3334" i="42"/>
  <c r="A3335" i="42"/>
  <c r="A3336" i="42"/>
  <c r="A3337" i="42"/>
  <c r="A3338" i="42"/>
  <c r="A3339" i="42"/>
  <c r="A3340" i="42"/>
  <c r="A3341" i="42"/>
  <c r="A3342" i="42"/>
  <c r="A3343" i="42"/>
  <c r="A3344" i="42"/>
  <c r="A3345" i="42"/>
  <c r="A3346" i="42"/>
  <c r="A3347" i="42"/>
  <c r="A3348" i="42"/>
  <c r="A3349" i="42"/>
  <c r="A3350" i="42"/>
  <c r="A3351" i="42"/>
  <c r="A3352" i="42"/>
  <c r="A3353" i="42"/>
  <c r="A3354" i="42"/>
  <c r="A3355" i="42"/>
  <c r="A3356" i="42"/>
  <c r="A3357" i="42"/>
  <c r="A3358" i="42"/>
  <c r="A3359" i="42"/>
  <c r="A3360" i="42"/>
  <c r="A3361" i="42"/>
  <c r="A3362" i="42"/>
  <c r="A3363" i="42"/>
  <c r="A3364" i="42"/>
  <c r="A3365" i="42"/>
  <c r="A3366" i="42"/>
  <c r="A3367" i="42"/>
  <c r="A3368" i="42"/>
  <c r="A3369" i="42"/>
  <c r="A3370" i="42"/>
  <c r="A3371" i="42"/>
  <c r="A3372" i="42"/>
  <c r="A3373" i="42"/>
  <c r="A3374" i="42"/>
  <c r="A3375" i="42"/>
  <c r="A3376" i="42"/>
  <c r="A3377" i="42"/>
  <c r="A3378" i="42"/>
  <c r="A3379" i="42"/>
  <c r="A3380" i="42"/>
  <c r="A3381" i="42"/>
  <c r="A3382" i="42"/>
  <c r="A3383" i="42"/>
  <c r="A3384" i="42"/>
  <c r="A3385" i="42"/>
  <c r="A3386" i="42"/>
  <c r="A3387" i="42"/>
  <c r="A3388" i="42"/>
  <c r="A3389" i="42"/>
  <c r="A3390" i="42"/>
  <c r="A3391" i="42"/>
  <c r="A3392" i="42"/>
  <c r="A3393" i="42"/>
  <c r="A3394" i="42"/>
  <c r="A3395" i="42"/>
  <c r="A3396" i="42"/>
  <c r="A3397" i="42"/>
  <c r="A3398" i="42"/>
  <c r="A3399" i="42"/>
  <c r="A3400" i="42"/>
  <c r="A3401" i="42"/>
  <c r="A3402" i="42"/>
  <c r="A3403" i="42"/>
  <c r="A3404" i="42"/>
  <c r="A3405" i="42"/>
  <c r="A3406" i="42"/>
  <c r="A3407" i="42"/>
  <c r="A3408" i="42"/>
  <c r="A3409" i="42"/>
  <c r="A3410" i="42"/>
  <c r="A3411" i="42"/>
  <c r="A3412" i="42"/>
  <c r="A3413" i="42"/>
  <c r="A3414" i="42"/>
  <c r="A3415" i="42"/>
  <c r="A3416" i="42"/>
  <c r="A3417" i="42"/>
  <c r="A3418" i="42"/>
  <c r="A3419" i="42"/>
  <c r="A3420" i="42"/>
  <c r="A3421" i="42"/>
  <c r="A3422" i="42"/>
  <c r="A3423" i="42"/>
  <c r="A3424" i="42"/>
  <c r="A3425" i="42"/>
  <c r="A3426" i="42"/>
  <c r="A3427" i="42"/>
  <c r="A3428" i="42"/>
  <c r="A3429" i="42"/>
  <c r="A3430" i="42"/>
  <c r="A3431" i="42"/>
  <c r="A3432" i="42"/>
  <c r="A3433" i="42"/>
  <c r="A3434" i="42"/>
  <c r="A3435" i="42"/>
  <c r="A3436" i="42"/>
  <c r="A3437" i="42"/>
  <c r="A3438" i="42"/>
  <c r="A3439" i="42"/>
  <c r="A3440" i="42"/>
  <c r="A3441" i="42"/>
  <c r="A3442" i="42"/>
  <c r="A3443" i="42"/>
  <c r="A3444" i="42"/>
  <c r="A3445" i="42"/>
  <c r="A3446" i="42"/>
  <c r="A3447" i="42"/>
  <c r="A3448" i="42"/>
  <c r="A3449" i="42"/>
  <c r="A3450" i="42"/>
  <c r="A3451" i="42"/>
  <c r="A3452" i="42"/>
  <c r="A3453" i="42"/>
  <c r="A3454" i="42"/>
  <c r="A3455" i="42"/>
  <c r="A3456" i="42"/>
  <c r="A3457" i="42"/>
  <c r="A3458" i="42"/>
  <c r="A3459" i="42"/>
  <c r="A3460" i="42"/>
  <c r="A3461" i="42"/>
  <c r="A3462" i="42"/>
  <c r="A3463" i="42"/>
  <c r="A3464" i="42"/>
  <c r="A3465" i="42"/>
  <c r="A3466" i="42"/>
  <c r="A3467" i="42"/>
  <c r="A3468" i="42"/>
  <c r="A3469" i="42"/>
  <c r="A3470" i="42"/>
  <c r="A3471" i="42"/>
  <c r="A3472" i="42"/>
  <c r="A3473" i="42"/>
  <c r="A3474" i="42"/>
  <c r="A3475" i="42"/>
  <c r="A3476" i="42"/>
  <c r="A3477" i="42"/>
  <c r="A3478" i="42"/>
  <c r="A3479" i="42"/>
  <c r="A3480" i="42"/>
  <c r="A3481" i="42"/>
  <c r="A3482" i="42"/>
  <c r="A3483" i="42"/>
  <c r="A3484" i="42"/>
  <c r="A3485" i="42"/>
  <c r="A3486" i="42"/>
  <c r="A3487" i="42"/>
  <c r="A3488" i="42"/>
  <c r="A3489" i="42"/>
  <c r="A3490" i="42"/>
  <c r="A3491" i="42"/>
  <c r="A3492" i="42"/>
  <c r="A3493" i="42"/>
  <c r="A3494" i="42"/>
  <c r="A3495" i="42"/>
  <c r="A3496" i="42"/>
  <c r="A3497" i="42"/>
  <c r="A3498" i="42"/>
  <c r="A3499" i="42"/>
  <c r="A3500" i="42"/>
  <c r="A3501" i="42"/>
  <c r="A3502" i="42"/>
  <c r="A3503" i="42"/>
  <c r="A3504" i="42"/>
  <c r="A3505" i="42"/>
  <c r="A3506" i="42"/>
  <c r="A3507" i="42"/>
  <c r="A3508" i="42"/>
  <c r="A3509" i="42"/>
  <c r="A3510" i="42"/>
  <c r="A3511" i="42"/>
  <c r="A3512" i="42"/>
  <c r="A3513" i="42"/>
  <c r="A3514" i="42"/>
  <c r="A3515" i="42"/>
  <c r="A3516" i="42"/>
  <c r="A3517" i="42"/>
  <c r="A3518" i="42"/>
  <c r="A3519" i="42"/>
  <c r="A3520" i="42"/>
  <c r="A3521" i="42"/>
  <c r="A3522" i="42"/>
  <c r="A3523" i="42"/>
  <c r="A3524" i="42"/>
  <c r="A3525" i="42"/>
  <c r="A3526" i="42"/>
  <c r="A3527" i="42"/>
  <c r="A3528" i="42"/>
  <c r="A3529" i="42"/>
  <c r="A3530" i="42"/>
  <c r="A3531" i="42"/>
  <c r="A3532" i="42"/>
  <c r="A3533" i="42"/>
  <c r="A3534" i="42"/>
  <c r="A3535" i="42"/>
  <c r="A3536" i="42"/>
  <c r="A3537" i="42"/>
  <c r="A3538" i="42"/>
  <c r="A3539" i="42"/>
  <c r="A3540" i="42"/>
  <c r="A3541" i="42"/>
  <c r="A3542" i="42"/>
  <c r="A3543" i="42"/>
  <c r="A3544" i="42"/>
  <c r="A3545" i="42"/>
  <c r="A3546" i="42"/>
  <c r="A3547" i="42"/>
  <c r="A3548" i="42"/>
  <c r="A3549" i="42"/>
  <c r="A3550" i="42"/>
  <c r="A3551" i="42"/>
  <c r="A3552" i="42"/>
  <c r="A3553" i="42"/>
  <c r="A3554" i="42"/>
  <c r="A3555" i="42"/>
  <c r="A3556" i="42"/>
  <c r="A3557" i="42"/>
  <c r="A3558" i="42"/>
  <c r="A3559" i="42"/>
  <c r="A3560" i="42"/>
  <c r="A3561" i="42"/>
  <c r="A3562" i="42"/>
  <c r="A3563" i="42"/>
  <c r="A3564" i="42"/>
  <c r="A3565" i="42"/>
  <c r="A3566" i="42"/>
  <c r="A3567" i="42"/>
  <c r="A3568" i="42"/>
  <c r="A3569" i="42"/>
  <c r="A3570" i="42"/>
  <c r="A3571" i="42"/>
  <c r="A3572" i="42"/>
  <c r="A3573" i="42"/>
  <c r="A3574" i="42"/>
  <c r="A3575" i="42"/>
  <c r="A3576" i="42"/>
  <c r="A3577" i="42"/>
  <c r="A3578" i="42"/>
  <c r="A3579" i="42"/>
  <c r="A3580" i="42"/>
  <c r="A3581" i="42"/>
  <c r="A3582" i="42"/>
  <c r="A3583" i="42"/>
  <c r="A3584" i="42"/>
  <c r="A3585" i="42"/>
  <c r="A3586" i="42"/>
  <c r="A3587" i="42"/>
  <c r="A3588" i="42"/>
  <c r="A3589" i="42"/>
  <c r="A3590" i="42"/>
  <c r="A3591" i="42"/>
  <c r="A3592" i="42"/>
  <c r="A3593" i="42"/>
  <c r="A3594" i="42"/>
  <c r="A3595" i="42"/>
  <c r="A3596" i="42"/>
  <c r="A3597" i="42"/>
  <c r="A3598" i="42"/>
  <c r="A3599" i="42"/>
  <c r="A3600" i="42"/>
  <c r="A3601" i="42"/>
  <c r="A3602" i="42"/>
  <c r="A3603" i="42"/>
  <c r="A3604" i="42"/>
  <c r="A3605" i="42"/>
  <c r="A3606" i="42"/>
  <c r="A3607" i="42"/>
  <c r="A3608" i="42"/>
  <c r="A3609" i="42"/>
  <c r="A3610" i="42"/>
  <c r="A3611" i="42"/>
  <c r="A3612" i="42"/>
  <c r="A3613" i="42"/>
  <c r="A3614" i="42"/>
  <c r="A3615" i="42"/>
  <c r="A3616" i="42"/>
  <c r="A3617" i="42"/>
  <c r="A3618" i="42"/>
  <c r="A3619" i="42"/>
  <c r="A3620" i="42"/>
  <c r="A3621" i="42"/>
  <c r="A3622" i="42"/>
  <c r="A3623" i="42"/>
  <c r="A3624" i="42"/>
  <c r="A3625" i="42"/>
  <c r="A3626" i="42"/>
  <c r="A3627" i="42"/>
  <c r="A3628" i="42"/>
  <c r="A3629" i="42"/>
  <c r="A3630" i="42"/>
  <c r="A3631" i="42"/>
  <c r="A3632" i="42"/>
  <c r="A3633" i="42"/>
  <c r="A3634" i="42"/>
  <c r="A3635" i="42"/>
  <c r="A3636" i="42"/>
  <c r="A3637" i="42"/>
  <c r="A3638" i="42"/>
  <c r="A3639" i="42"/>
  <c r="A3640" i="42"/>
  <c r="A3641" i="42"/>
  <c r="A3642" i="42"/>
  <c r="A3643" i="42"/>
  <c r="A3644" i="42"/>
  <c r="A3645" i="42"/>
  <c r="A3646" i="42"/>
  <c r="A3647" i="42"/>
  <c r="A3648" i="42"/>
  <c r="A3649" i="42"/>
  <c r="A3650" i="42"/>
  <c r="A3651" i="42"/>
  <c r="A3652" i="42"/>
  <c r="A3653" i="42"/>
  <c r="A3654" i="42"/>
  <c r="A3655" i="42"/>
  <c r="A3656" i="42"/>
  <c r="A3657" i="42"/>
  <c r="A3658" i="42"/>
  <c r="A3659" i="42"/>
  <c r="A3660" i="42"/>
  <c r="A3661" i="42"/>
  <c r="A3662" i="42"/>
  <c r="A3663" i="42"/>
  <c r="A3664" i="42"/>
  <c r="A3665" i="42"/>
  <c r="A3666" i="42"/>
  <c r="A3667" i="42"/>
  <c r="A3668" i="42"/>
  <c r="A3669" i="42"/>
  <c r="A3670" i="42"/>
  <c r="A3671" i="42"/>
  <c r="A3672" i="42"/>
  <c r="A3673" i="42"/>
  <c r="A3674" i="42"/>
  <c r="A3675" i="42"/>
  <c r="A3676" i="42"/>
  <c r="A3677" i="42"/>
  <c r="A3678" i="42"/>
  <c r="A3679" i="42"/>
  <c r="A3680" i="42"/>
  <c r="A3681" i="42"/>
  <c r="A3682" i="42"/>
  <c r="A3683" i="42"/>
  <c r="A3684" i="42"/>
  <c r="A3685" i="42"/>
  <c r="A3686" i="42"/>
  <c r="A3687" i="42"/>
  <c r="A3688" i="42"/>
  <c r="A3689" i="42"/>
  <c r="A3690" i="42"/>
  <c r="A3691" i="42"/>
  <c r="A3692" i="42"/>
  <c r="A3693" i="42"/>
  <c r="A3694" i="42"/>
  <c r="A3695" i="42"/>
  <c r="A3696" i="42"/>
  <c r="A3697" i="42"/>
  <c r="A3698" i="42"/>
  <c r="A3699" i="42"/>
  <c r="A3700" i="42"/>
  <c r="A3701" i="42"/>
  <c r="A3702" i="42"/>
  <c r="A3703" i="42"/>
  <c r="A3704" i="42"/>
  <c r="A3705" i="42"/>
  <c r="A3706" i="42"/>
  <c r="A3707" i="42"/>
  <c r="A3708" i="42"/>
  <c r="A3709" i="42"/>
  <c r="A3710" i="42"/>
  <c r="A3711" i="42"/>
  <c r="A3712" i="42"/>
  <c r="A3713" i="42"/>
  <c r="A3714" i="42"/>
  <c r="A3715" i="42"/>
  <c r="A3716" i="42"/>
  <c r="A3717" i="42"/>
  <c r="A3718" i="42"/>
  <c r="A3719" i="42"/>
  <c r="A3720" i="42"/>
  <c r="A3721" i="42"/>
  <c r="A3722" i="42"/>
  <c r="A3723" i="42"/>
  <c r="A3724" i="42"/>
  <c r="A3725" i="42"/>
  <c r="A3726" i="42"/>
  <c r="A3727" i="42"/>
  <c r="A3728" i="42"/>
  <c r="A3729" i="42"/>
  <c r="A3730" i="42"/>
  <c r="A3731" i="42"/>
  <c r="A3732" i="42"/>
  <c r="A3733" i="42"/>
  <c r="A3734" i="42"/>
  <c r="A3735" i="42"/>
  <c r="A3736" i="42"/>
  <c r="A3737" i="42"/>
  <c r="A3738" i="42"/>
  <c r="A3739" i="42"/>
  <c r="A3740" i="42"/>
  <c r="A3741" i="42"/>
  <c r="A3742" i="42"/>
  <c r="A3743" i="42"/>
  <c r="A3744" i="42"/>
  <c r="A3745" i="42"/>
  <c r="A3746" i="42"/>
  <c r="A3747" i="42"/>
  <c r="A3748" i="42"/>
  <c r="A3749" i="42"/>
  <c r="A3750" i="42"/>
  <c r="A3751" i="42"/>
  <c r="A3752" i="42"/>
  <c r="A3753" i="42"/>
  <c r="A3754" i="42"/>
  <c r="A3755" i="42"/>
  <c r="A3756" i="42"/>
  <c r="A3757" i="42"/>
  <c r="A3758" i="42"/>
  <c r="A3759" i="42"/>
  <c r="A3760" i="42"/>
  <c r="A3761" i="42"/>
  <c r="A3762" i="42"/>
  <c r="A3763" i="42"/>
  <c r="A3764" i="42"/>
  <c r="A3765" i="42"/>
  <c r="A3766" i="42"/>
  <c r="A3767" i="42"/>
  <c r="A3768" i="42"/>
  <c r="A3769" i="42"/>
  <c r="A3770" i="42"/>
  <c r="A3771" i="42"/>
  <c r="A3772" i="42"/>
  <c r="A3773" i="42"/>
  <c r="A3774" i="42"/>
  <c r="A3775" i="42"/>
  <c r="A3776" i="42"/>
  <c r="A3777" i="42"/>
  <c r="A3778" i="42"/>
  <c r="A3779" i="42"/>
  <c r="A3780" i="42"/>
  <c r="A3781" i="42"/>
  <c r="A3782" i="42"/>
  <c r="A3783" i="42"/>
  <c r="A3784" i="42"/>
  <c r="A3785" i="42"/>
  <c r="A3786" i="42"/>
  <c r="A3787" i="42"/>
  <c r="A3788" i="42"/>
  <c r="A3789" i="42"/>
  <c r="A3790" i="42"/>
  <c r="A3791" i="42"/>
  <c r="A3792" i="42"/>
  <c r="A3793" i="42"/>
  <c r="A3794" i="42"/>
  <c r="A3795" i="42"/>
  <c r="A3796" i="42"/>
  <c r="A3797" i="42"/>
  <c r="A3798" i="42"/>
  <c r="A3799" i="42"/>
  <c r="A3800" i="42"/>
  <c r="A3801" i="42"/>
  <c r="A3802" i="42"/>
  <c r="A3803" i="42"/>
  <c r="A3804" i="42"/>
  <c r="A3805" i="42"/>
  <c r="A3806" i="42"/>
  <c r="A3807" i="42"/>
  <c r="A3808" i="42"/>
  <c r="A3809" i="42"/>
  <c r="A3810" i="42"/>
  <c r="A3811" i="42"/>
  <c r="A3812" i="42"/>
  <c r="A3813" i="42"/>
  <c r="A3814" i="42"/>
  <c r="A3815" i="42"/>
  <c r="A3816" i="42"/>
  <c r="A3817" i="42"/>
  <c r="A3818" i="42"/>
  <c r="A3819" i="42"/>
  <c r="A3820" i="42"/>
  <c r="A3821" i="42"/>
  <c r="A3822" i="42"/>
  <c r="A3823" i="42"/>
  <c r="A3824" i="42"/>
  <c r="A3825" i="42"/>
  <c r="A3826" i="42"/>
  <c r="A3827" i="42"/>
  <c r="A3828" i="42"/>
  <c r="A3829" i="42"/>
  <c r="A3830" i="42"/>
  <c r="A3831" i="42"/>
  <c r="A3832" i="42"/>
  <c r="A3833" i="42"/>
  <c r="A3834" i="42"/>
  <c r="A3835" i="42"/>
  <c r="A3836" i="42"/>
  <c r="A3837" i="42"/>
  <c r="A3838" i="42"/>
  <c r="A3839" i="42"/>
  <c r="A3840" i="42"/>
  <c r="A3841" i="42"/>
  <c r="A3842" i="42"/>
  <c r="A3843" i="42"/>
  <c r="A3844" i="42"/>
  <c r="A3845" i="42"/>
  <c r="A3846" i="42"/>
  <c r="A3847" i="42"/>
  <c r="A3848" i="42"/>
  <c r="A3849" i="42"/>
  <c r="A3850" i="42"/>
  <c r="A3851" i="42"/>
  <c r="A3852" i="42"/>
  <c r="A3853" i="42"/>
  <c r="A3854" i="42"/>
  <c r="A3855" i="42"/>
  <c r="A3856" i="42"/>
  <c r="A3857" i="42"/>
  <c r="A3858" i="42"/>
  <c r="A3859" i="42"/>
  <c r="A3860" i="42"/>
  <c r="A3861" i="42"/>
  <c r="A3862" i="42"/>
  <c r="A3863" i="42"/>
  <c r="A3864" i="42"/>
  <c r="A3865" i="42"/>
  <c r="A3866" i="42"/>
  <c r="A3867" i="42"/>
  <c r="A3868" i="42"/>
  <c r="A3869" i="42"/>
  <c r="A3870" i="42"/>
  <c r="A3871" i="42"/>
  <c r="A3872" i="42"/>
  <c r="A3873" i="42"/>
  <c r="A3874" i="42"/>
  <c r="A3875" i="42"/>
  <c r="A3876" i="42"/>
  <c r="A3877" i="42"/>
  <c r="A3878" i="42"/>
  <c r="A3879" i="42"/>
  <c r="A3880" i="42"/>
  <c r="A3881" i="42"/>
  <c r="A3882" i="42"/>
  <c r="A3883" i="42"/>
  <c r="A3884" i="42"/>
  <c r="A3885" i="42"/>
  <c r="A3886" i="42"/>
  <c r="A3887" i="42"/>
  <c r="A3888" i="42"/>
  <c r="A3889" i="42"/>
  <c r="A3890" i="42"/>
  <c r="A3891" i="42"/>
  <c r="A3892" i="42"/>
  <c r="A3893" i="42"/>
  <c r="A3894" i="42"/>
  <c r="A3895" i="42"/>
  <c r="A3896" i="42"/>
  <c r="A3897" i="42"/>
  <c r="A3898" i="42"/>
  <c r="A3899" i="42"/>
  <c r="A3900" i="42"/>
  <c r="A3901" i="42"/>
  <c r="A3902" i="42"/>
  <c r="A3903" i="42"/>
  <c r="A3904" i="42"/>
  <c r="A3905" i="42"/>
  <c r="A3906" i="42"/>
  <c r="A3907" i="42"/>
  <c r="A3908" i="42"/>
  <c r="A3909" i="42"/>
  <c r="A3910" i="42"/>
  <c r="A3911" i="42"/>
  <c r="A3912" i="42"/>
  <c r="A3913" i="42"/>
  <c r="A3914" i="42"/>
  <c r="A3915" i="42"/>
  <c r="A3916" i="42"/>
  <c r="A3917" i="42"/>
  <c r="A3918" i="42"/>
  <c r="A3919" i="42"/>
  <c r="A3920" i="42"/>
  <c r="A3921" i="42"/>
  <c r="A3922" i="42"/>
  <c r="A3923" i="42"/>
  <c r="A3924" i="42"/>
  <c r="A3925" i="42"/>
  <c r="A3926" i="42"/>
  <c r="A3927" i="42"/>
  <c r="A3928" i="42"/>
  <c r="A3929" i="42"/>
  <c r="A3930" i="42"/>
  <c r="A3931" i="42"/>
  <c r="A3932" i="42"/>
  <c r="A3933" i="42"/>
  <c r="A3934" i="42"/>
  <c r="A3935" i="42"/>
  <c r="A3936" i="42"/>
  <c r="A3937" i="42"/>
  <c r="A3938" i="42"/>
  <c r="A3939" i="42"/>
  <c r="A3940" i="42"/>
  <c r="A3941" i="42"/>
  <c r="A3942" i="42"/>
  <c r="A3943" i="42"/>
  <c r="A3944" i="42"/>
  <c r="A3945" i="42"/>
  <c r="A3946" i="42"/>
  <c r="A3947" i="42"/>
  <c r="A3948" i="42"/>
  <c r="A3949" i="42"/>
  <c r="A3950" i="42"/>
  <c r="A3951" i="42"/>
  <c r="A3952" i="42"/>
  <c r="A3953" i="42"/>
  <c r="A3954" i="42"/>
  <c r="A3955" i="42"/>
  <c r="A3956" i="42"/>
  <c r="A3957" i="42"/>
  <c r="A3958" i="42"/>
  <c r="A3959" i="42"/>
  <c r="A3960" i="42"/>
  <c r="A3961" i="42"/>
  <c r="A3962" i="42"/>
  <c r="A3963" i="42"/>
  <c r="A3964" i="42"/>
  <c r="A3965" i="42"/>
  <c r="A3966" i="42"/>
  <c r="A3967" i="42"/>
  <c r="A3968" i="42"/>
  <c r="A3969" i="42"/>
  <c r="A3970" i="42"/>
  <c r="A3971" i="42"/>
  <c r="A3972" i="42"/>
  <c r="A3973" i="42"/>
  <c r="A3974" i="42"/>
  <c r="A3975" i="42"/>
  <c r="A3976" i="42"/>
  <c r="A3977" i="42"/>
  <c r="A3978" i="42"/>
  <c r="A3979" i="42"/>
  <c r="A3980" i="42"/>
  <c r="A3981" i="42"/>
  <c r="A3982" i="42"/>
  <c r="A3983" i="42"/>
  <c r="A3984" i="42"/>
  <c r="A3985" i="42"/>
  <c r="A3986" i="42"/>
  <c r="A3987" i="42"/>
  <c r="A3988" i="42"/>
  <c r="A3989" i="42"/>
  <c r="A3990" i="42"/>
  <c r="A3991" i="42"/>
  <c r="A3992" i="42"/>
  <c r="A3993" i="42"/>
  <c r="A3994" i="42"/>
  <c r="A3995" i="42"/>
  <c r="A3996" i="42"/>
  <c r="A3997" i="42"/>
  <c r="A3998" i="42"/>
  <c r="A3999" i="42"/>
  <c r="A4000" i="42"/>
  <c r="A4001" i="42"/>
  <c r="A4002" i="42"/>
  <c r="A4003" i="42"/>
  <c r="A4004" i="42"/>
  <c r="A4005" i="42"/>
  <c r="A4006" i="42"/>
  <c r="A4007" i="42"/>
  <c r="A4008" i="42"/>
  <c r="A4009" i="42"/>
  <c r="A4010" i="42"/>
  <c r="A4011" i="42"/>
  <c r="A4012" i="42"/>
  <c r="A4013" i="42"/>
  <c r="A4014" i="42"/>
  <c r="A4015" i="42"/>
  <c r="A4016" i="42"/>
  <c r="A4017" i="42"/>
  <c r="A4018" i="42"/>
  <c r="A4019" i="42"/>
  <c r="A4020" i="42"/>
  <c r="A4021" i="42"/>
  <c r="A4022" i="42"/>
  <c r="A4023" i="42"/>
  <c r="A4024" i="42"/>
  <c r="A4025" i="42"/>
  <c r="A4026" i="42"/>
  <c r="A4027" i="42"/>
  <c r="A4028" i="42"/>
  <c r="A4029" i="42"/>
  <c r="A4030" i="42"/>
  <c r="A4031" i="42"/>
  <c r="A4032" i="42"/>
  <c r="A4033" i="42"/>
  <c r="A4034" i="42"/>
  <c r="A4035" i="42"/>
  <c r="A4036" i="42"/>
  <c r="A4037" i="42"/>
  <c r="A4038" i="42"/>
  <c r="A4039" i="42"/>
  <c r="A4040" i="42"/>
  <c r="A4041" i="42"/>
  <c r="A4042" i="42"/>
  <c r="A4043" i="42"/>
  <c r="A4044" i="42"/>
  <c r="A4045" i="42"/>
  <c r="A4046" i="42"/>
  <c r="A4047" i="42"/>
  <c r="A4048" i="42"/>
  <c r="A4049" i="42"/>
  <c r="A4050" i="42"/>
  <c r="A4051" i="42"/>
  <c r="A4052" i="42"/>
  <c r="A4053" i="42"/>
  <c r="A4054" i="42"/>
  <c r="A4055" i="42"/>
  <c r="A4056" i="42"/>
  <c r="A4057" i="42"/>
  <c r="A4058" i="42"/>
  <c r="A4059" i="42"/>
  <c r="A4060" i="42"/>
  <c r="A4061" i="42"/>
  <c r="A4062" i="42"/>
  <c r="A4063" i="42"/>
  <c r="A4064" i="42"/>
  <c r="A4065" i="42"/>
  <c r="A4066" i="42"/>
  <c r="A4067" i="42"/>
  <c r="A4068" i="42"/>
  <c r="A4069" i="42"/>
  <c r="A4070" i="42"/>
  <c r="A4071" i="42"/>
  <c r="A4072" i="42"/>
  <c r="A4073" i="42"/>
  <c r="A4074" i="42"/>
  <c r="A4075" i="42"/>
  <c r="A4076" i="42"/>
  <c r="A4077" i="42"/>
  <c r="A4078" i="42"/>
  <c r="A4079" i="42"/>
  <c r="A4080" i="42"/>
  <c r="A4081" i="42"/>
  <c r="A4082" i="42"/>
  <c r="A4083" i="42"/>
  <c r="A4084" i="42"/>
  <c r="A4085" i="42"/>
  <c r="A4086" i="42"/>
  <c r="A4087" i="42"/>
  <c r="A4088" i="42"/>
  <c r="A4089" i="42"/>
  <c r="A4090" i="42"/>
  <c r="A4091" i="42"/>
  <c r="A4092" i="42"/>
  <c r="A4093" i="42"/>
  <c r="A4094" i="42"/>
  <c r="A4095" i="42"/>
  <c r="A4096" i="42"/>
  <c r="A4097" i="42"/>
  <c r="A4098" i="42"/>
  <c r="A4099" i="42"/>
  <c r="A4100" i="42"/>
  <c r="A4101" i="42"/>
  <c r="A4102" i="42"/>
  <c r="A4103" i="42"/>
  <c r="A4104" i="42"/>
  <c r="A4105" i="42"/>
  <c r="A4106" i="42"/>
  <c r="A4107" i="42"/>
  <c r="A4108" i="42"/>
  <c r="A4109" i="42"/>
  <c r="A4110" i="42"/>
  <c r="A4111" i="42"/>
  <c r="A4112" i="42"/>
  <c r="A4113" i="42"/>
  <c r="A4114" i="42"/>
  <c r="A4115" i="42"/>
  <c r="A4116" i="42"/>
  <c r="A4117" i="42"/>
  <c r="A4118" i="42"/>
  <c r="A4119" i="42"/>
  <c r="A4120" i="42"/>
  <c r="A4121" i="42"/>
  <c r="A4122" i="42"/>
  <c r="A4123" i="42"/>
  <c r="A4124" i="42"/>
  <c r="A4125" i="42"/>
  <c r="A4126" i="42"/>
  <c r="A4127" i="42"/>
  <c r="A4128" i="42"/>
  <c r="A4129" i="42"/>
  <c r="A4130" i="42"/>
  <c r="A4131" i="42"/>
  <c r="A4132" i="42"/>
  <c r="A4133" i="42"/>
  <c r="A4134" i="42"/>
  <c r="A4135" i="42"/>
  <c r="A4136" i="42"/>
  <c r="A4137" i="42"/>
  <c r="A4138" i="42"/>
  <c r="A4139" i="42"/>
  <c r="A4140" i="42"/>
  <c r="A4141" i="42"/>
  <c r="A4142" i="42"/>
  <c r="A4143" i="42"/>
  <c r="A4144" i="42"/>
  <c r="A4145" i="42"/>
  <c r="A4146" i="42"/>
  <c r="A4147" i="42"/>
  <c r="A4148" i="42"/>
  <c r="A4149" i="42"/>
  <c r="A4150" i="42"/>
  <c r="A4151" i="42"/>
  <c r="A4152" i="42"/>
  <c r="A4153" i="42"/>
  <c r="A4154" i="42"/>
  <c r="A4155" i="42"/>
  <c r="A4156" i="42"/>
  <c r="A4157" i="42"/>
  <c r="A4158" i="42"/>
  <c r="A4159" i="42"/>
  <c r="A4160" i="42"/>
  <c r="A4161" i="42"/>
  <c r="A4162" i="42"/>
  <c r="A4163" i="42"/>
  <c r="A4164" i="42"/>
  <c r="A4165" i="42"/>
  <c r="A4166" i="42"/>
  <c r="A4167" i="42"/>
  <c r="A4168" i="42"/>
  <c r="A4169" i="42"/>
  <c r="A4170" i="42"/>
  <c r="A4171" i="42"/>
  <c r="A4172" i="42"/>
  <c r="A4173" i="42"/>
  <c r="A4174" i="42"/>
  <c r="A4175" i="42"/>
  <c r="A4176" i="42"/>
  <c r="A4177" i="42"/>
  <c r="A4178" i="42"/>
  <c r="A4179" i="42"/>
  <c r="A4180" i="42"/>
  <c r="A4181" i="42"/>
  <c r="A4182" i="42"/>
  <c r="A4183" i="42"/>
  <c r="A4184" i="42"/>
  <c r="A4185" i="42"/>
  <c r="A4186" i="42"/>
  <c r="A4187" i="42"/>
  <c r="A4188" i="42"/>
  <c r="A4189" i="42"/>
  <c r="A4190" i="42"/>
  <c r="A4191" i="42"/>
  <c r="A4192" i="42"/>
  <c r="A4193" i="42"/>
  <c r="A4194" i="42"/>
  <c r="A4195" i="42"/>
  <c r="A4196" i="42"/>
  <c r="A4197" i="42"/>
  <c r="A4198" i="42"/>
  <c r="A4199" i="42"/>
  <c r="A4200" i="42"/>
  <c r="A4201" i="42"/>
  <c r="A4202" i="42"/>
  <c r="A4203" i="42"/>
  <c r="A4204" i="42"/>
  <c r="A4205" i="42"/>
  <c r="A4206" i="42"/>
  <c r="A4207" i="42"/>
  <c r="A4208" i="42"/>
  <c r="A4209" i="42"/>
  <c r="A4210" i="42"/>
  <c r="A4211" i="42"/>
  <c r="A4212" i="42"/>
  <c r="A4213" i="42"/>
  <c r="A4214" i="42"/>
  <c r="A4215" i="42"/>
  <c r="A4216" i="42"/>
  <c r="A4217" i="42"/>
  <c r="A4218" i="42"/>
  <c r="A4219" i="42"/>
  <c r="A4220" i="42"/>
  <c r="A4221" i="42"/>
  <c r="A4222" i="42"/>
  <c r="A4223" i="42"/>
  <c r="A4224" i="42"/>
  <c r="A4225" i="42"/>
  <c r="A4226" i="42"/>
  <c r="A4227" i="42"/>
  <c r="A4228" i="42"/>
  <c r="A4229" i="42"/>
  <c r="A4230" i="42"/>
  <c r="A4231" i="42"/>
  <c r="A4232" i="42"/>
  <c r="A4233" i="42"/>
  <c r="A4234" i="42"/>
  <c r="A4235" i="42"/>
  <c r="A4236" i="42"/>
  <c r="A4237" i="42"/>
  <c r="A4238" i="42"/>
  <c r="A4239" i="42"/>
  <c r="A4240" i="42"/>
  <c r="A4241" i="42"/>
  <c r="A4242" i="42"/>
  <c r="A4243" i="42"/>
  <c r="A4244" i="42"/>
  <c r="A4245" i="42"/>
  <c r="A4246" i="42"/>
  <c r="A4247" i="42"/>
  <c r="A4248" i="42"/>
  <c r="A4249" i="42"/>
  <c r="A4250" i="42"/>
  <c r="A4251" i="42"/>
  <c r="A4252" i="42"/>
  <c r="A4253" i="42"/>
  <c r="A4254" i="42"/>
  <c r="A4255" i="42"/>
  <c r="A4256" i="42"/>
  <c r="A4257" i="42"/>
  <c r="A4258" i="42"/>
  <c r="A4259" i="42"/>
  <c r="A4260" i="42"/>
  <c r="A4261" i="42"/>
  <c r="A4262" i="42"/>
  <c r="A4263" i="42"/>
  <c r="A4264" i="42"/>
  <c r="A4265" i="42"/>
  <c r="A4266" i="42"/>
  <c r="A4267" i="42"/>
  <c r="A4268" i="42"/>
  <c r="A4269" i="42"/>
  <c r="A4270" i="42"/>
  <c r="A4271" i="42"/>
  <c r="A4272" i="42"/>
  <c r="A4273" i="42"/>
  <c r="A4274" i="42"/>
  <c r="A4275" i="42"/>
  <c r="A4276" i="42"/>
  <c r="A4277" i="42"/>
  <c r="A4278" i="42"/>
  <c r="A4279" i="42"/>
  <c r="A4280" i="42"/>
  <c r="A4281" i="42"/>
  <c r="A4282" i="42"/>
  <c r="A4283" i="42"/>
  <c r="A4284" i="42"/>
  <c r="A4285" i="42"/>
  <c r="A4286" i="42"/>
  <c r="A4287" i="42"/>
  <c r="A4288" i="42"/>
  <c r="A4289" i="42"/>
  <c r="A4290" i="42"/>
  <c r="A4291" i="42"/>
  <c r="A4292" i="42"/>
  <c r="A4293" i="42"/>
  <c r="A4294" i="42"/>
  <c r="A4295" i="42"/>
  <c r="A4296" i="42"/>
  <c r="A4297" i="42"/>
  <c r="A4298" i="42"/>
  <c r="A4299" i="42"/>
  <c r="A4300" i="42"/>
  <c r="A4301" i="42"/>
  <c r="A4302" i="42"/>
  <c r="A4303" i="42"/>
  <c r="A4304" i="42"/>
  <c r="A4305" i="42"/>
  <c r="A4306" i="42"/>
  <c r="A4307" i="42"/>
  <c r="A4308" i="42"/>
  <c r="A4309" i="42"/>
  <c r="A4310" i="42"/>
  <c r="A4311" i="42"/>
  <c r="A4312" i="42"/>
  <c r="A4313" i="42"/>
  <c r="A4314" i="42"/>
  <c r="A4315" i="42"/>
  <c r="A4316" i="42"/>
  <c r="A4317" i="42"/>
  <c r="A4318" i="42"/>
  <c r="A4319" i="42"/>
  <c r="A4320" i="42"/>
  <c r="A4321" i="42"/>
  <c r="A4322" i="42"/>
  <c r="A4323" i="42"/>
  <c r="A4324" i="42"/>
  <c r="A4325" i="42"/>
  <c r="A4326" i="42"/>
  <c r="A4327" i="42"/>
  <c r="A4328" i="42"/>
  <c r="A4329" i="42"/>
  <c r="A4330" i="42"/>
  <c r="A4331" i="42"/>
  <c r="A4332" i="42"/>
  <c r="A4333" i="42"/>
  <c r="A4334" i="42"/>
  <c r="A4335" i="42"/>
  <c r="A4336" i="42"/>
  <c r="A4337" i="42"/>
  <c r="A4338" i="42"/>
  <c r="A4339" i="42"/>
  <c r="A4340" i="42"/>
  <c r="A4341" i="42"/>
  <c r="A4342" i="42"/>
  <c r="A4343" i="42"/>
  <c r="A4344" i="42"/>
  <c r="E2" i="41"/>
  <c r="E3" i="41"/>
  <c r="E4" i="41"/>
  <c r="E5" i="41"/>
  <c r="E6" i="41"/>
  <c r="E7" i="41"/>
  <c r="E8" i="41"/>
  <c r="E9" i="41"/>
  <c r="E10" i="41"/>
  <c r="E11" i="41"/>
  <c r="E12" i="41"/>
  <c r="E13" i="41"/>
  <c r="E14" i="41"/>
  <c r="E15" i="41"/>
  <c r="E16" i="41"/>
  <c r="E17" i="41"/>
  <c r="E18" i="41"/>
  <c r="E19" i="41"/>
  <c r="E20" i="41"/>
  <c r="E21" i="41"/>
  <c r="E22" i="41"/>
  <c r="E23" i="41"/>
  <c r="E24" i="41"/>
  <c r="E25" i="41"/>
  <c r="E26" i="41"/>
  <c r="E27" i="41"/>
  <c r="E28" i="41"/>
  <c r="E29" i="41"/>
  <c r="E30" i="41"/>
  <c r="E31" i="41"/>
  <c r="E32" i="41"/>
  <c r="E33" i="41"/>
  <c r="E34" i="41"/>
  <c r="E35" i="41"/>
  <c r="E36" i="41"/>
  <c r="E37" i="41"/>
  <c r="E38" i="41"/>
  <c r="E39" i="41"/>
  <c r="E40" i="41"/>
  <c r="E41" i="41"/>
  <c r="E42" i="41"/>
  <c r="E43" i="41"/>
  <c r="E44" i="41"/>
  <c r="E45" i="41"/>
  <c r="E46" i="41"/>
  <c r="E47" i="41"/>
  <c r="E48" i="41"/>
  <c r="E49" i="41"/>
  <c r="E50" i="41"/>
  <c r="E51" i="41"/>
  <c r="E52" i="41"/>
  <c r="E53" i="41"/>
  <c r="E54" i="41"/>
  <c r="E55" i="41"/>
  <c r="E56" i="41"/>
  <c r="E57" i="41"/>
  <c r="E58" i="41"/>
  <c r="E59" i="41"/>
  <c r="E60" i="41"/>
  <c r="E61" i="41"/>
  <c r="E62" i="41"/>
  <c r="E63" i="41"/>
  <c r="E64" i="41"/>
  <c r="E65" i="41"/>
  <c r="E66" i="41"/>
  <c r="E67" i="41"/>
  <c r="E68" i="41"/>
  <c r="E69" i="41"/>
  <c r="E70" i="41"/>
  <c r="E71" i="41"/>
  <c r="E72" i="41"/>
  <c r="E73" i="41"/>
  <c r="E74" i="41"/>
  <c r="E75" i="41"/>
  <c r="E76" i="41"/>
  <c r="E77" i="41"/>
  <c r="E78" i="41"/>
  <c r="E79" i="41"/>
  <c r="E80" i="41"/>
  <c r="E81" i="41"/>
  <c r="E82" i="41"/>
  <c r="E83" i="41"/>
  <c r="E84" i="41"/>
  <c r="E85" i="41"/>
  <c r="E86" i="41"/>
  <c r="E87" i="41"/>
  <c r="E88" i="41"/>
  <c r="E89" i="41"/>
  <c r="E90" i="41"/>
  <c r="E91" i="41"/>
  <c r="E92" i="41"/>
  <c r="E93" i="41"/>
  <c r="E94" i="41"/>
  <c r="E95" i="41"/>
  <c r="E96" i="41"/>
  <c r="E97" i="41"/>
  <c r="E98" i="41"/>
  <c r="E99" i="41"/>
  <c r="E100" i="41"/>
  <c r="E101" i="41"/>
  <c r="E102" i="41"/>
  <c r="E103" i="41"/>
  <c r="E104" i="41"/>
  <c r="E105" i="41"/>
  <c r="E106" i="41"/>
  <c r="E107" i="41"/>
  <c r="E108" i="41"/>
  <c r="E109" i="41"/>
  <c r="E110" i="41"/>
  <c r="E111" i="41"/>
  <c r="E112" i="41"/>
  <c r="E113" i="41"/>
  <c r="E114" i="41"/>
  <c r="E115" i="41"/>
  <c r="E116" i="41"/>
  <c r="E117" i="41"/>
  <c r="E118" i="41"/>
  <c r="E119" i="41"/>
  <c r="E120" i="41"/>
  <c r="E121" i="41"/>
  <c r="E122" i="41"/>
  <c r="E123" i="41"/>
  <c r="E124" i="41"/>
  <c r="E125" i="41"/>
  <c r="E126" i="41"/>
  <c r="E127" i="41"/>
  <c r="E128" i="41"/>
  <c r="E129" i="41"/>
  <c r="E130" i="41"/>
  <c r="E131" i="41"/>
  <c r="E132" i="41"/>
  <c r="E133" i="41"/>
  <c r="E134" i="41"/>
  <c r="E135" i="41"/>
  <c r="E136" i="41"/>
  <c r="E137" i="41"/>
  <c r="E138" i="41"/>
  <c r="E139" i="41"/>
  <c r="E140" i="41"/>
  <c r="E141" i="41"/>
  <c r="E142" i="41"/>
  <c r="E143" i="41"/>
  <c r="E144" i="41"/>
  <c r="E145" i="41"/>
  <c r="E146" i="41"/>
  <c r="E147" i="41"/>
  <c r="E148" i="41"/>
  <c r="E149" i="41"/>
  <c r="E150" i="41"/>
  <c r="E151" i="41"/>
  <c r="E152" i="41"/>
  <c r="E153" i="41"/>
  <c r="E154" i="41"/>
  <c r="E155" i="41"/>
  <c r="E156" i="41"/>
  <c r="E157" i="41"/>
  <c r="E158" i="41"/>
  <c r="E159" i="41"/>
  <c r="E160" i="41"/>
  <c r="E161" i="41"/>
  <c r="E162" i="41"/>
  <c r="E163" i="41"/>
  <c r="E164" i="41"/>
  <c r="E165" i="41"/>
  <c r="E166" i="41"/>
  <c r="E167" i="41"/>
  <c r="E168" i="41"/>
  <c r="E169" i="41"/>
  <c r="D2" i="41"/>
  <c r="D3" i="41"/>
  <c r="D4" i="41"/>
  <c r="D5" i="41"/>
  <c r="D6" i="41"/>
  <c r="D7" i="41"/>
  <c r="D8" i="41"/>
  <c r="D9" i="41"/>
  <c r="D10" i="41"/>
  <c r="D11" i="41"/>
  <c r="D12" i="41"/>
  <c r="D13" i="41"/>
  <c r="D14" i="41"/>
  <c r="D15" i="41"/>
  <c r="D16" i="41"/>
  <c r="D17" i="41"/>
  <c r="D18" i="41"/>
  <c r="D19" i="41"/>
  <c r="D20" i="41"/>
  <c r="D21" i="41"/>
  <c r="D22" i="41"/>
  <c r="D23" i="41"/>
  <c r="D24" i="41"/>
  <c r="D25" i="41"/>
  <c r="D26" i="41"/>
  <c r="D27" i="41"/>
  <c r="D28" i="41"/>
  <c r="D29" i="41"/>
  <c r="D30" i="41"/>
  <c r="D31" i="41"/>
  <c r="D32" i="41"/>
  <c r="D33" i="41"/>
  <c r="D34" i="41"/>
  <c r="D35" i="41"/>
  <c r="D36" i="41"/>
  <c r="D37" i="41"/>
  <c r="D38" i="41"/>
  <c r="D39" i="41"/>
  <c r="D40" i="41"/>
  <c r="D41" i="41"/>
  <c r="D42" i="41"/>
  <c r="D43" i="41"/>
  <c r="D44" i="41"/>
  <c r="D45" i="41"/>
  <c r="D46" i="41"/>
  <c r="D47" i="41"/>
  <c r="D48" i="41"/>
  <c r="D49" i="41"/>
  <c r="D50" i="41"/>
  <c r="D51" i="41"/>
  <c r="D52" i="41"/>
  <c r="D53" i="41"/>
  <c r="D54" i="41"/>
  <c r="D55" i="41"/>
  <c r="D56" i="41"/>
  <c r="D57" i="41"/>
  <c r="D58" i="41"/>
  <c r="D59" i="41"/>
  <c r="D60" i="41"/>
  <c r="D61" i="41"/>
  <c r="D62" i="41"/>
  <c r="D63" i="41"/>
  <c r="D64" i="41"/>
  <c r="D65" i="41"/>
  <c r="D66" i="41"/>
  <c r="D67" i="41"/>
  <c r="D68" i="41"/>
  <c r="D69" i="41"/>
  <c r="D70" i="41"/>
  <c r="D71" i="41"/>
  <c r="D72" i="41"/>
  <c r="D73" i="41"/>
  <c r="D74" i="41"/>
  <c r="D75" i="41"/>
  <c r="D76" i="41"/>
  <c r="D77" i="41"/>
  <c r="D78" i="41"/>
  <c r="D79" i="41"/>
  <c r="D80" i="41"/>
  <c r="D81" i="41"/>
  <c r="D82" i="41"/>
  <c r="D83" i="41"/>
  <c r="D84" i="41"/>
  <c r="D85" i="41"/>
  <c r="D86" i="41"/>
  <c r="D87" i="41"/>
  <c r="D88" i="41"/>
  <c r="D89" i="41"/>
  <c r="D90" i="41"/>
  <c r="D91" i="41"/>
  <c r="D92" i="41"/>
  <c r="D93" i="41"/>
  <c r="D94" i="41"/>
  <c r="D95" i="41"/>
  <c r="D96" i="41"/>
  <c r="D97" i="41"/>
  <c r="D98" i="41"/>
  <c r="D99" i="41"/>
  <c r="D100" i="41"/>
  <c r="D101" i="41"/>
  <c r="D102" i="41"/>
  <c r="D103" i="41"/>
  <c r="D104" i="41"/>
  <c r="D105" i="41"/>
  <c r="D106" i="41"/>
  <c r="D107" i="41"/>
  <c r="D108" i="41"/>
  <c r="D109" i="41"/>
  <c r="D110" i="41"/>
  <c r="D111" i="41"/>
  <c r="D112" i="41"/>
  <c r="D113" i="41"/>
  <c r="D114" i="41"/>
  <c r="D115" i="41"/>
  <c r="D116" i="41"/>
  <c r="D117" i="41"/>
  <c r="D118" i="41"/>
  <c r="D119" i="41"/>
  <c r="D120" i="41"/>
  <c r="D121" i="41"/>
  <c r="D122" i="41"/>
  <c r="D123" i="41"/>
  <c r="D124" i="41"/>
  <c r="D125" i="41"/>
  <c r="D126" i="41"/>
  <c r="D127" i="41"/>
  <c r="D128" i="41"/>
  <c r="D129" i="41"/>
  <c r="D130" i="41"/>
  <c r="D131" i="41"/>
  <c r="D132" i="41"/>
  <c r="D133" i="41"/>
  <c r="D134" i="41"/>
  <c r="D135" i="41"/>
  <c r="D136" i="41"/>
  <c r="D137" i="41"/>
  <c r="D138" i="41"/>
  <c r="D139" i="41"/>
  <c r="D140" i="41"/>
  <c r="D141" i="41"/>
  <c r="D142" i="41"/>
  <c r="D143" i="41"/>
  <c r="D144" i="41"/>
  <c r="D145" i="41"/>
  <c r="D146" i="41"/>
  <c r="D147" i="41"/>
  <c r="D148" i="41"/>
  <c r="D149" i="41"/>
  <c r="D150" i="41"/>
  <c r="D151" i="41"/>
  <c r="D152" i="41"/>
  <c r="D153" i="41"/>
  <c r="D154" i="41"/>
  <c r="D155" i="41"/>
  <c r="D156" i="41"/>
  <c r="D157" i="41"/>
  <c r="D158" i="41"/>
  <c r="D159" i="41"/>
  <c r="D160" i="41"/>
  <c r="D161" i="41"/>
  <c r="D162" i="41"/>
  <c r="D163" i="41"/>
  <c r="D164" i="41"/>
  <c r="D165" i="41"/>
  <c r="D166" i="41"/>
  <c r="D167" i="41"/>
  <c r="D168" i="41"/>
  <c r="D169" i="41"/>
  <c r="C4" i="41"/>
  <c r="C5" i="41"/>
  <c r="C6" i="41"/>
  <c r="C9" i="41"/>
  <c r="C10" i="41"/>
  <c r="C11" i="41"/>
  <c r="C12" i="41"/>
  <c r="C13" i="41"/>
  <c r="C14" i="41"/>
  <c r="C16" i="41"/>
  <c r="C17" i="41"/>
  <c r="C20" i="41"/>
  <c r="C21" i="41"/>
  <c r="C22" i="41"/>
  <c r="C23" i="41"/>
  <c r="C24" i="41"/>
  <c r="C25" i="41"/>
  <c r="C26" i="41"/>
  <c r="C27" i="41"/>
  <c r="C31" i="41"/>
  <c r="C32" i="41"/>
  <c r="C34" i="41"/>
  <c r="C35" i="41"/>
  <c r="C36" i="41"/>
  <c r="C38" i="41"/>
  <c r="C39" i="41"/>
  <c r="C42" i="41"/>
  <c r="C43" i="41"/>
  <c r="C44" i="41"/>
  <c r="C46" i="41"/>
  <c r="C48" i="41"/>
  <c r="C49" i="41"/>
  <c r="C50" i="41"/>
  <c r="C51" i="41"/>
  <c r="C52" i="41"/>
  <c r="C53" i="41"/>
  <c r="C54" i="41"/>
  <c r="C55" i="41"/>
  <c r="C56" i="41"/>
  <c r="C57" i="41"/>
  <c r="C58" i="41"/>
  <c r="C60" i="41"/>
  <c r="C61" i="41"/>
  <c r="C65" i="41"/>
  <c r="C67" i="41"/>
  <c r="C69" i="41"/>
  <c r="C71" i="41"/>
  <c r="C72" i="41"/>
  <c r="C73" i="41"/>
  <c r="C74" i="41"/>
  <c r="C76" i="41"/>
  <c r="C77" i="41"/>
  <c r="C79" i="41"/>
  <c r="C80" i="41"/>
  <c r="C81" i="41"/>
  <c r="C82" i="41"/>
  <c r="C85" i="41"/>
  <c r="C86" i="41"/>
  <c r="C87" i="41"/>
  <c r="C88" i="41"/>
  <c r="C90" i="41"/>
  <c r="C94" i="41"/>
  <c r="C95" i="41"/>
  <c r="C97" i="41"/>
  <c r="C98" i="41"/>
  <c r="C100" i="41"/>
  <c r="C101" i="41"/>
  <c r="C102" i="41"/>
  <c r="C103" i="41"/>
  <c r="C104" i="41"/>
  <c r="C105" i="41"/>
  <c r="C106" i="41"/>
  <c r="C107" i="41"/>
  <c r="C108" i="41"/>
  <c r="C109" i="41"/>
  <c r="C110" i="41"/>
  <c r="C111" i="41"/>
  <c r="C112" i="41"/>
  <c r="C113" i="41"/>
  <c r="C116" i="41"/>
  <c r="C117" i="41"/>
  <c r="C119" i="41"/>
  <c r="C120" i="41"/>
  <c r="C121" i="41"/>
  <c r="C122" i="41"/>
  <c r="C123" i="41"/>
  <c r="C124" i="41"/>
  <c r="C125" i="41"/>
  <c r="C126" i="41"/>
  <c r="C128" i="41"/>
  <c r="C129" i="41"/>
  <c r="C130" i="41"/>
  <c r="C131" i="41"/>
  <c r="C132" i="41"/>
  <c r="C133" i="41"/>
  <c r="C135" i="41"/>
  <c r="C136" i="41"/>
  <c r="C137" i="41"/>
  <c r="C138" i="41"/>
  <c r="C140" i="41"/>
  <c r="C143" i="41"/>
  <c r="C148" i="41"/>
  <c r="C149" i="41"/>
  <c r="C150" i="41"/>
  <c r="C151" i="41"/>
  <c r="C152" i="41"/>
  <c r="C153" i="41"/>
  <c r="C157" i="41"/>
  <c r="C158" i="41"/>
  <c r="C160" i="41"/>
  <c r="C163" i="41"/>
  <c r="C166" i="41"/>
  <c r="B91" i="41"/>
  <c r="A2" i="41"/>
  <c r="A3" i="41"/>
  <c r="A4" i="41"/>
  <c r="A5" i="41"/>
  <c r="A6" i="41"/>
  <c r="A7" i="41"/>
  <c r="A8" i="41"/>
  <c r="A9" i="41"/>
  <c r="A10" i="41"/>
  <c r="A11" i="41"/>
  <c r="A12" i="41"/>
  <c r="A13" i="41"/>
  <c r="A14" i="41"/>
  <c r="A15" i="41"/>
  <c r="A16" i="41"/>
  <c r="A17" i="41"/>
  <c r="A18" i="41"/>
  <c r="A19" i="41"/>
  <c r="A20" i="41"/>
  <c r="A21" i="41"/>
  <c r="A22" i="41"/>
  <c r="A23" i="41"/>
  <c r="A24" i="41"/>
  <c r="A25" i="41"/>
  <c r="A26" i="41"/>
  <c r="A27" i="41"/>
  <c r="A28" i="41"/>
  <c r="A29" i="41"/>
  <c r="A30" i="41"/>
  <c r="A31" i="41"/>
  <c r="A32" i="41"/>
  <c r="A33" i="41"/>
  <c r="A34" i="41"/>
  <c r="A35" i="41"/>
  <c r="A36" i="41"/>
  <c r="A37" i="41"/>
  <c r="A38" i="41"/>
  <c r="A39" i="41"/>
  <c r="A40" i="41"/>
  <c r="A41" i="41"/>
  <c r="A42" i="41"/>
  <c r="A43" i="41"/>
  <c r="A44" i="41"/>
  <c r="A45" i="41"/>
  <c r="A46" i="41"/>
  <c r="A47" i="41"/>
  <c r="A48" i="41"/>
  <c r="A49" i="41"/>
  <c r="A50" i="41"/>
  <c r="A51" i="41"/>
  <c r="A52" i="41"/>
  <c r="A53" i="41"/>
  <c r="A54" i="41"/>
  <c r="A55" i="41"/>
  <c r="A56" i="41"/>
  <c r="A57" i="41"/>
  <c r="A58" i="41"/>
  <c r="A59" i="41"/>
  <c r="A60" i="41"/>
  <c r="A61" i="41"/>
  <c r="A62" i="41"/>
  <c r="A63" i="41"/>
  <c r="A64" i="41"/>
  <c r="A65" i="41"/>
  <c r="A66" i="41"/>
  <c r="A67" i="41"/>
  <c r="A68" i="41"/>
  <c r="A69" i="41"/>
  <c r="A70" i="41"/>
  <c r="A71" i="41"/>
  <c r="A72" i="41"/>
  <c r="A73" i="41"/>
  <c r="A74" i="41"/>
  <c r="A75" i="41"/>
  <c r="A76" i="41"/>
  <c r="A77" i="41"/>
  <c r="A78" i="41"/>
  <c r="A79" i="41"/>
  <c r="A80" i="41"/>
  <c r="A81" i="41"/>
  <c r="A82" i="41"/>
  <c r="A83" i="41"/>
  <c r="A84" i="41"/>
  <c r="A85" i="41"/>
  <c r="A86" i="41"/>
  <c r="A87" i="41"/>
  <c r="A88" i="41"/>
  <c r="A89" i="41"/>
  <c r="A90" i="41"/>
  <c r="A91" i="41"/>
  <c r="A92" i="41"/>
  <c r="A93" i="41"/>
  <c r="A94" i="41"/>
  <c r="A95" i="41"/>
  <c r="A96" i="41"/>
  <c r="A97" i="41"/>
  <c r="A98" i="41"/>
  <c r="A99" i="41"/>
  <c r="A100" i="41"/>
  <c r="A101" i="41"/>
  <c r="A102" i="41"/>
  <c r="A103" i="41"/>
  <c r="A104" i="41"/>
  <c r="A105" i="41"/>
  <c r="A106" i="41"/>
  <c r="A107" i="41"/>
  <c r="A108" i="41"/>
  <c r="A109" i="41"/>
  <c r="A110" i="41"/>
  <c r="A111" i="41"/>
  <c r="A112" i="41"/>
  <c r="A113" i="41"/>
  <c r="A114" i="41"/>
  <c r="A115" i="41"/>
  <c r="A116" i="41"/>
  <c r="A117" i="41"/>
  <c r="A118" i="41"/>
  <c r="A119" i="41"/>
  <c r="A120" i="41"/>
  <c r="A121" i="41"/>
  <c r="A122" i="41"/>
  <c r="A123" i="41"/>
  <c r="A124" i="41"/>
  <c r="A125" i="41"/>
  <c r="A126" i="41"/>
  <c r="A127" i="41"/>
  <c r="A128" i="41"/>
  <c r="A129" i="41"/>
  <c r="A130" i="41"/>
  <c r="A131" i="41"/>
  <c r="A132" i="41"/>
  <c r="A133" i="41"/>
  <c r="A134" i="41"/>
  <c r="A135" i="41"/>
  <c r="A136" i="41"/>
  <c r="A137" i="41"/>
  <c r="A138" i="41"/>
  <c r="A139" i="41"/>
  <c r="A140" i="41"/>
  <c r="A141" i="41"/>
  <c r="A142" i="41"/>
  <c r="A143" i="41"/>
  <c r="A144" i="41"/>
  <c r="A145" i="41"/>
  <c r="A146" i="41"/>
  <c r="A147" i="41"/>
  <c r="A148" i="41"/>
  <c r="A149" i="41"/>
  <c r="A150" i="41"/>
  <c r="A151" i="41"/>
  <c r="A152" i="41"/>
  <c r="A153" i="41"/>
  <c r="A154" i="41"/>
  <c r="A155" i="41"/>
  <c r="A156" i="41"/>
  <c r="A157" i="41"/>
  <c r="A158" i="41"/>
  <c r="A159" i="41"/>
  <c r="A160" i="41"/>
  <c r="A161" i="41"/>
  <c r="A162" i="41"/>
  <c r="A163" i="41"/>
  <c r="A164" i="41"/>
  <c r="A165" i="41"/>
  <c r="A166" i="41"/>
  <c r="A167" i="41"/>
  <c r="A168" i="41"/>
  <c r="A169" i="41"/>
  <c r="A3" i="40"/>
  <c r="A4" i="40"/>
  <c r="A5" i="40"/>
  <c r="A6" i="40"/>
  <c r="A7" i="40"/>
  <c r="A8" i="40"/>
  <c r="A9" i="40"/>
  <c r="A10" i="40"/>
  <c r="A11" i="40"/>
  <c r="A12" i="40"/>
  <c r="A13" i="40"/>
  <c r="A14" i="40"/>
  <c r="A15" i="40"/>
  <c r="A16" i="40"/>
  <c r="A17" i="40"/>
  <c r="A18" i="40"/>
  <c r="A19" i="40"/>
  <c r="A20" i="40"/>
  <c r="A21" i="40"/>
  <c r="A22" i="40"/>
  <c r="A23" i="40"/>
  <c r="A24" i="40"/>
  <c r="A25" i="40"/>
  <c r="A26" i="40"/>
  <c r="A27" i="40"/>
  <c r="A28" i="40"/>
  <c r="A29" i="40"/>
  <c r="A30" i="40"/>
  <c r="A31" i="40"/>
  <c r="A32" i="40"/>
  <c r="A33" i="40"/>
  <c r="A34" i="40"/>
  <c r="A35" i="40"/>
  <c r="A36" i="40"/>
  <c r="A37" i="40"/>
  <c r="A38" i="40"/>
  <c r="A39" i="40"/>
  <c r="A40" i="40"/>
  <c r="A41" i="40"/>
  <c r="A42" i="40"/>
  <c r="A43" i="40"/>
  <c r="A44" i="40"/>
  <c r="A45" i="40"/>
  <c r="A46" i="40"/>
  <c r="A47" i="40"/>
  <c r="A48" i="40"/>
  <c r="A49" i="40"/>
  <c r="A50" i="40"/>
  <c r="A51" i="40"/>
  <c r="A52" i="40"/>
  <c r="A53" i="40"/>
  <c r="A54" i="40"/>
  <c r="A55" i="40"/>
  <c r="A56" i="40"/>
  <c r="A57" i="40"/>
  <c r="A58" i="40"/>
  <c r="A59" i="40"/>
  <c r="A60" i="40"/>
  <c r="A61" i="40"/>
  <c r="A62" i="40"/>
  <c r="A63" i="40"/>
  <c r="A64" i="40"/>
  <c r="A65" i="40"/>
  <c r="A66" i="40"/>
  <c r="A67" i="40"/>
  <c r="A68" i="40"/>
  <c r="A69" i="40"/>
  <c r="A70" i="40"/>
  <c r="A71" i="40"/>
  <c r="A72" i="40"/>
  <c r="A73" i="40"/>
  <c r="A74" i="40"/>
  <c r="A75" i="40"/>
  <c r="A76" i="40"/>
  <c r="A77" i="40"/>
  <c r="A78" i="40"/>
  <c r="A79" i="40"/>
  <c r="A80" i="40"/>
  <c r="A81" i="40"/>
  <c r="A82" i="40"/>
  <c r="A83" i="40"/>
  <c r="A84" i="40"/>
  <c r="A85" i="40"/>
  <c r="A86" i="40"/>
  <c r="A87" i="40"/>
  <c r="A88" i="40"/>
  <c r="A89" i="40"/>
  <c r="A90" i="40"/>
  <c r="A91" i="40"/>
  <c r="A92" i="40"/>
  <c r="A93" i="40"/>
  <c r="A94" i="40"/>
  <c r="A95" i="40"/>
  <c r="A96" i="40"/>
  <c r="A97" i="40"/>
  <c r="A98" i="40"/>
  <c r="A99" i="40"/>
  <c r="A100" i="40"/>
  <c r="A101" i="40"/>
  <c r="A102" i="40"/>
  <c r="A103" i="40"/>
  <c r="A104" i="40"/>
  <c r="A105" i="40"/>
  <c r="A2" i="39"/>
  <c r="A3" i="39"/>
  <c r="A4" i="39"/>
  <c r="A5" i="39"/>
  <c r="A6" i="39"/>
  <c r="A7" i="39"/>
  <c r="A8" i="39"/>
  <c r="A9" i="39"/>
  <c r="A10" i="39"/>
  <c r="A11" i="39"/>
  <c r="A12" i="39"/>
  <c r="A13" i="39"/>
  <c r="A14" i="39"/>
  <c r="A15" i="39"/>
  <c r="A16" i="39"/>
  <c r="A17" i="39"/>
  <c r="A18" i="39"/>
  <c r="A19" i="39"/>
  <c r="A20" i="39"/>
  <c r="A21" i="39"/>
  <c r="A22" i="39"/>
  <c r="A23" i="39"/>
  <c r="A24" i="39"/>
  <c r="A25" i="39"/>
  <c r="A26" i="39"/>
  <c r="A27" i="39"/>
  <c r="A28" i="39"/>
  <c r="A29" i="39"/>
  <c r="A30" i="39"/>
  <c r="A31" i="39"/>
  <c r="A32" i="39"/>
  <c r="A33" i="39"/>
  <c r="A34" i="39"/>
  <c r="A35" i="39"/>
  <c r="A36" i="39"/>
  <c r="A37" i="39"/>
  <c r="A38" i="39"/>
  <c r="A39" i="39"/>
  <c r="A40" i="39"/>
  <c r="A41" i="39"/>
  <c r="A42" i="39"/>
  <c r="A43" i="39"/>
  <c r="A44" i="39"/>
  <c r="A45" i="39"/>
  <c r="A46" i="39"/>
  <c r="A47" i="39"/>
  <c r="A48" i="39"/>
  <c r="A49" i="39"/>
  <c r="A50" i="39"/>
  <c r="A51" i="39"/>
  <c r="A52" i="39"/>
  <c r="A53" i="39"/>
  <c r="A54" i="39"/>
  <c r="A55" i="39"/>
  <c r="A56" i="39"/>
  <c r="A57" i="39"/>
  <c r="A58" i="39"/>
  <c r="A59" i="39"/>
  <c r="A60" i="39"/>
  <c r="A61" i="39"/>
  <c r="A62" i="39"/>
  <c r="A63" i="39"/>
  <c r="A64" i="39"/>
  <c r="A65" i="39"/>
  <c r="A66" i="39"/>
  <c r="A67" i="39"/>
  <c r="A68" i="39"/>
  <c r="A69" i="39"/>
  <c r="A70" i="39"/>
  <c r="A71" i="39"/>
  <c r="A72" i="39"/>
  <c r="A73" i="39"/>
  <c r="A74" i="39"/>
  <c r="A75" i="39"/>
  <c r="A76" i="39"/>
  <c r="A77" i="39"/>
  <c r="A78" i="39"/>
  <c r="A79" i="39"/>
  <c r="A80" i="39"/>
  <c r="A81" i="39"/>
  <c r="A82" i="39"/>
  <c r="A83" i="39"/>
  <c r="A84" i="39"/>
  <c r="A85" i="39"/>
  <c r="A86" i="39"/>
  <c r="A87" i="39"/>
  <c r="A88" i="39"/>
  <c r="A89" i="39"/>
  <c r="A90" i="39"/>
  <c r="A91" i="39"/>
  <c r="A92" i="39"/>
  <c r="A93" i="39"/>
  <c r="A94" i="39"/>
  <c r="A95" i="39"/>
  <c r="A96" i="39"/>
  <c r="A97" i="39"/>
  <c r="A98" i="39"/>
  <c r="A99" i="39"/>
  <c r="A100" i="39"/>
  <c r="A101" i="39"/>
  <c r="A102" i="39"/>
  <c r="A103" i="39"/>
  <c r="A104" i="39"/>
  <c r="A105" i="39"/>
  <c r="A106" i="39"/>
  <c r="A107" i="39"/>
  <c r="A108" i="39"/>
  <c r="A109" i="39"/>
  <c r="A110" i="39"/>
  <c r="A111" i="39"/>
  <c r="A112" i="39"/>
  <c r="A113" i="39"/>
  <c r="A114" i="39"/>
  <c r="A115" i="39"/>
  <c r="A116" i="39"/>
  <c r="A117" i="39"/>
  <c r="A118" i="39"/>
  <c r="A119" i="39"/>
  <c r="A120" i="39"/>
  <c r="A121" i="39"/>
  <c r="A122" i="39"/>
  <c r="A123" i="39"/>
  <c r="A124" i="39"/>
  <c r="A125" i="39"/>
  <c r="A126" i="39"/>
  <c r="A127" i="39"/>
  <c r="A128" i="39"/>
  <c r="A129" i="39"/>
  <c r="A130" i="39"/>
  <c r="A131" i="39"/>
  <c r="A132" i="39"/>
  <c r="A133" i="39"/>
  <c r="A134" i="39"/>
  <c r="A135" i="39"/>
  <c r="A136" i="39"/>
  <c r="A137" i="39"/>
  <c r="A138" i="39"/>
  <c r="A139" i="39"/>
  <c r="A140" i="39"/>
  <c r="A141" i="39"/>
  <c r="A142" i="39"/>
  <c r="A143" i="39"/>
  <c r="A144" i="39"/>
  <c r="A145" i="39"/>
  <c r="A146" i="39"/>
  <c r="A147" i="39"/>
  <c r="A148" i="39"/>
  <c r="A149" i="39"/>
  <c r="A150" i="39"/>
  <c r="A151" i="39"/>
  <c r="A152" i="39"/>
  <c r="A153" i="39"/>
  <c r="A154" i="39"/>
  <c r="A155" i="39"/>
  <c r="A156" i="39"/>
  <c r="A157" i="39"/>
  <c r="A158" i="39"/>
  <c r="A159" i="39"/>
  <c r="A160" i="39"/>
  <c r="A161" i="39"/>
  <c r="A162" i="39"/>
  <c r="A163" i="39"/>
  <c r="A164" i="39"/>
  <c r="A165" i="39"/>
  <c r="A166" i="39"/>
  <c r="A167" i="39"/>
  <c r="A168" i="39"/>
  <c r="A169" i="39"/>
  <c r="E2" i="24"/>
  <c r="F2" i="24" s="1"/>
  <c r="C2" i="39" s="1"/>
  <c r="E3" i="24"/>
  <c r="F3" i="24" s="1"/>
  <c r="C3" i="39" s="1"/>
  <c r="E4" i="24"/>
  <c r="F4" i="24" s="1"/>
  <c r="C4" i="39" s="1"/>
  <c r="E5" i="24"/>
  <c r="F5" i="24" s="1"/>
  <c r="C5" i="39" s="1"/>
  <c r="E6" i="24"/>
  <c r="F6" i="24" s="1"/>
  <c r="C6" i="39" s="1"/>
  <c r="E7" i="24"/>
  <c r="F7" i="24" s="1"/>
  <c r="C7" i="39" s="1"/>
  <c r="E8" i="24"/>
  <c r="F8" i="24" s="1"/>
  <c r="C8" i="39" s="1"/>
  <c r="E9" i="24"/>
  <c r="F9" i="24" s="1"/>
  <c r="C9" i="39" s="1"/>
  <c r="E10" i="24"/>
  <c r="F10" i="24" s="1"/>
  <c r="C10" i="39" s="1"/>
  <c r="E11" i="24"/>
  <c r="F11" i="24" s="1"/>
  <c r="C11" i="39" s="1"/>
  <c r="E12" i="24"/>
  <c r="F12" i="24" s="1"/>
  <c r="C12" i="39" s="1"/>
  <c r="E13" i="24"/>
  <c r="F13" i="24" s="1"/>
  <c r="C13" i="39" s="1"/>
  <c r="E14" i="24"/>
  <c r="F14" i="24" s="1"/>
  <c r="C14" i="39" s="1"/>
  <c r="E15" i="24"/>
  <c r="F15" i="24" s="1"/>
  <c r="C15" i="39" s="1"/>
  <c r="E16" i="24"/>
  <c r="F16" i="24" s="1"/>
  <c r="C16" i="39" s="1"/>
  <c r="E17" i="24"/>
  <c r="F17" i="24" s="1"/>
  <c r="C17" i="39" s="1"/>
  <c r="E18" i="24"/>
  <c r="F18" i="24" s="1"/>
  <c r="C18" i="39" s="1"/>
  <c r="E19" i="24"/>
  <c r="F19" i="24" s="1"/>
  <c r="C19" i="39" s="1"/>
  <c r="E20" i="24"/>
  <c r="F20" i="24" s="1"/>
  <c r="C20" i="39" s="1"/>
  <c r="E21" i="24"/>
  <c r="F21" i="24" s="1"/>
  <c r="C21" i="39" s="1"/>
  <c r="E22" i="24"/>
  <c r="F22" i="24" s="1"/>
  <c r="C22" i="39" s="1"/>
  <c r="E23" i="24"/>
  <c r="F23" i="24" s="1"/>
  <c r="C23" i="39" s="1"/>
  <c r="E24" i="24"/>
  <c r="F24" i="24" s="1"/>
  <c r="C24" i="39" s="1"/>
  <c r="E25" i="24"/>
  <c r="F25" i="24" s="1"/>
  <c r="C25" i="39" s="1"/>
  <c r="E26" i="24"/>
  <c r="F26" i="24" s="1"/>
  <c r="C26" i="39" s="1"/>
  <c r="E27" i="24"/>
  <c r="F27" i="24" s="1"/>
  <c r="C27" i="39" s="1"/>
  <c r="E28" i="24"/>
  <c r="F28" i="24" s="1"/>
  <c r="C28" i="39" s="1"/>
  <c r="E29" i="24"/>
  <c r="F29" i="24" s="1"/>
  <c r="C29" i="39" s="1"/>
  <c r="E30" i="24"/>
  <c r="F30" i="24" s="1"/>
  <c r="C30" i="39" s="1"/>
  <c r="E31" i="24"/>
  <c r="F31" i="24" s="1"/>
  <c r="C31" i="39" s="1"/>
  <c r="E32" i="24"/>
  <c r="F32" i="24" s="1"/>
  <c r="C32" i="39" s="1"/>
  <c r="E33" i="24"/>
  <c r="F33" i="24" s="1"/>
  <c r="C33" i="39" s="1"/>
  <c r="E34" i="24"/>
  <c r="F34" i="24" s="1"/>
  <c r="C34" i="39" s="1"/>
  <c r="E35" i="24"/>
  <c r="F35" i="24" s="1"/>
  <c r="C35" i="39" s="1"/>
  <c r="E36" i="24"/>
  <c r="F36" i="24" s="1"/>
  <c r="C36" i="39" s="1"/>
  <c r="E37" i="24"/>
  <c r="F37" i="24" s="1"/>
  <c r="C37" i="39" s="1"/>
  <c r="E38" i="24"/>
  <c r="F38" i="24" s="1"/>
  <c r="C38" i="39" s="1"/>
  <c r="E39" i="24"/>
  <c r="F39" i="24" s="1"/>
  <c r="C39" i="39" s="1"/>
  <c r="E40" i="24"/>
  <c r="F40" i="24" s="1"/>
  <c r="C40" i="39" s="1"/>
  <c r="E41" i="24"/>
  <c r="F41" i="24" s="1"/>
  <c r="C41" i="39" s="1"/>
  <c r="E42" i="24"/>
  <c r="F42" i="24" s="1"/>
  <c r="C42" i="39" s="1"/>
  <c r="E43" i="24"/>
  <c r="F43" i="24" s="1"/>
  <c r="C43" i="39" s="1"/>
  <c r="E44" i="24"/>
  <c r="F44" i="24" s="1"/>
  <c r="C44" i="39" s="1"/>
  <c r="E45" i="24"/>
  <c r="F45" i="24" s="1"/>
  <c r="C45" i="39" s="1"/>
  <c r="E46" i="24"/>
  <c r="F46" i="24" s="1"/>
  <c r="C46" i="39" s="1"/>
  <c r="E47" i="24"/>
  <c r="F47" i="24" s="1"/>
  <c r="C47" i="39" s="1"/>
  <c r="E48" i="24"/>
  <c r="F48" i="24" s="1"/>
  <c r="C48" i="39" s="1"/>
  <c r="E49" i="24"/>
  <c r="F49" i="24" s="1"/>
  <c r="C49" i="39" s="1"/>
  <c r="E50" i="24"/>
  <c r="F50" i="24" s="1"/>
  <c r="C50" i="39" s="1"/>
  <c r="E51" i="24"/>
  <c r="F51" i="24" s="1"/>
  <c r="C51" i="39" s="1"/>
  <c r="E52" i="24"/>
  <c r="F52" i="24" s="1"/>
  <c r="C52" i="39" s="1"/>
  <c r="E53" i="24"/>
  <c r="F53" i="24" s="1"/>
  <c r="C53" i="39" s="1"/>
  <c r="E54" i="24"/>
  <c r="F54" i="24" s="1"/>
  <c r="C54" i="39" s="1"/>
  <c r="E55" i="24"/>
  <c r="F55" i="24" s="1"/>
  <c r="C55" i="39" s="1"/>
  <c r="E56" i="24"/>
  <c r="F56" i="24" s="1"/>
  <c r="C56" i="39" s="1"/>
  <c r="E57" i="24"/>
  <c r="F57" i="24" s="1"/>
  <c r="C57" i="39" s="1"/>
  <c r="E58" i="24"/>
  <c r="F58" i="24" s="1"/>
  <c r="C58" i="39" s="1"/>
  <c r="E59" i="24"/>
  <c r="F59" i="24" s="1"/>
  <c r="C59" i="39" s="1"/>
  <c r="E60" i="24"/>
  <c r="F60" i="24" s="1"/>
  <c r="C60" i="39" s="1"/>
  <c r="E61" i="24"/>
  <c r="F61" i="24" s="1"/>
  <c r="C61" i="39" s="1"/>
  <c r="E62" i="24"/>
  <c r="F62" i="24" s="1"/>
  <c r="C62" i="39" s="1"/>
  <c r="E63" i="24"/>
  <c r="F63" i="24" s="1"/>
  <c r="C63" i="39" s="1"/>
  <c r="E64" i="24"/>
  <c r="F64" i="24" s="1"/>
  <c r="C64" i="39" s="1"/>
  <c r="E65" i="24"/>
  <c r="F65" i="24" s="1"/>
  <c r="C65" i="39" s="1"/>
  <c r="E66" i="24"/>
  <c r="F66" i="24" s="1"/>
  <c r="C66" i="39" s="1"/>
  <c r="E67" i="24"/>
  <c r="F67" i="24" s="1"/>
  <c r="C67" i="39" s="1"/>
  <c r="E68" i="24"/>
  <c r="F68" i="24" s="1"/>
  <c r="C68" i="39" s="1"/>
  <c r="E69" i="24"/>
  <c r="F69" i="24" s="1"/>
  <c r="C69" i="39" s="1"/>
  <c r="E70" i="24"/>
  <c r="F70" i="24" s="1"/>
  <c r="C70" i="39" s="1"/>
  <c r="E71" i="24"/>
  <c r="F71" i="24" s="1"/>
  <c r="C71" i="39" s="1"/>
  <c r="E72" i="24"/>
  <c r="F72" i="24" s="1"/>
  <c r="C72" i="39" s="1"/>
  <c r="E73" i="24"/>
  <c r="F73" i="24" s="1"/>
  <c r="C73" i="39" s="1"/>
  <c r="E74" i="24"/>
  <c r="F74" i="24" s="1"/>
  <c r="E75" i="24"/>
  <c r="F75" i="24" s="1"/>
  <c r="E76" i="24"/>
  <c r="F76" i="24" s="1"/>
  <c r="E77" i="24"/>
  <c r="F77" i="24" s="1"/>
  <c r="E78" i="24"/>
  <c r="F78" i="24" s="1"/>
  <c r="E79" i="24"/>
  <c r="F79" i="24" s="1"/>
  <c r="E80" i="24"/>
  <c r="F80" i="24" s="1"/>
  <c r="E81" i="24"/>
  <c r="F81" i="24" s="1"/>
  <c r="E82" i="24"/>
  <c r="F82" i="24" s="1"/>
  <c r="E83" i="24"/>
  <c r="F83" i="24" s="1"/>
  <c r="E84" i="24"/>
  <c r="F84" i="24" s="1"/>
  <c r="E85" i="24"/>
  <c r="F85" i="24" s="1"/>
  <c r="E86" i="24"/>
  <c r="F86" i="24" s="1"/>
  <c r="E87" i="24"/>
  <c r="F87" i="24" s="1"/>
  <c r="E88" i="24"/>
  <c r="F88" i="24" s="1"/>
  <c r="E89" i="24"/>
  <c r="F89" i="24" s="1"/>
  <c r="E90" i="24"/>
  <c r="F90" i="24" s="1"/>
  <c r="E91" i="24"/>
  <c r="F91" i="24" s="1"/>
  <c r="E92" i="24"/>
  <c r="F92" i="24" s="1"/>
  <c r="E93" i="24"/>
  <c r="F93" i="24" s="1"/>
  <c r="E94" i="24"/>
  <c r="F94" i="24" s="1"/>
  <c r="E95" i="24"/>
  <c r="F95" i="24" s="1"/>
  <c r="E96" i="24"/>
  <c r="F96" i="24" s="1"/>
  <c r="E97" i="24"/>
  <c r="F97" i="24" s="1"/>
  <c r="E98" i="24"/>
  <c r="F98" i="24" s="1"/>
  <c r="E99" i="24"/>
  <c r="F99" i="24" s="1"/>
  <c r="E100" i="24"/>
  <c r="F100" i="24" s="1"/>
  <c r="E101" i="24"/>
  <c r="F101" i="24" s="1"/>
  <c r="E102" i="24"/>
  <c r="F102" i="24" s="1"/>
  <c r="E103" i="24"/>
  <c r="F103" i="24" s="1"/>
  <c r="E104" i="24"/>
  <c r="F104" i="24" s="1"/>
  <c r="E105" i="24"/>
  <c r="F105" i="24" s="1"/>
  <c r="E106" i="24"/>
  <c r="F106" i="24" s="1"/>
  <c r="E107" i="24"/>
  <c r="F107" i="24" s="1"/>
  <c r="E108" i="24"/>
  <c r="F108" i="24" s="1"/>
  <c r="E109" i="24"/>
  <c r="F109" i="24" s="1"/>
  <c r="E110" i="24"/>
  <c r="F110" i="24" s="1"/>
  <c r="E111" i="24"/>
  <c r="F111" i="24" s="1"/>
  <c r="E112" i="24"/>
  <c r="F112" i="24" s="1"/>
  <c r="E113" i="24"/>
  <c r="F113" i="24" s="1"/>
  <c r="E114" i="24"/>
  <c r="F114" i="24" s="1"/>
  <c r="E115" i="24"/>
  <c r="F115" i="24" s="1"/>
  <c r="E116" i="24"/>
  <c r="F116" i="24" s="1"/>
  <c r="E117" i="24"/>
  <c r="F117" i="24" s="1"/>
  <c r="E118" i="24"/>
  <c r="F118" i="24" s="1"/>
  <c r="E119" i="24"/>
  <c r="F119" i="24" s="1"/>
  <c r="E120" i="24"/>
  <c r="F120" i="24" s="1"/>
  <c r="E121" i="24"/>
  <c r="F121" i="24" s="1"/>
  <c r="E122" i="24"/>
  <c r="F122" i="24" s="1"/>
  <c r="E123" i="24"/>
  <c r="F123" i="24" s="1"/>
  <c r="E124" i="24"/>
  <c r="F124" i="24" s="1"/>
  <c r="E125" i="24"/>
  <c r="F125" i="24" s="1"/>
  <c r="E126" i="24"/>
  <c r="F126" i="24" s="1"/>
  <c r="E127" i="24"/>
  <c r="F127" i="24" s="1"/>
  <c r="E128" i="24"/>
  <c r="F128" i="24" s="1"/>
  <c r="E129" i="24"/>
  <c r="F129" i="24" s="1"/>
  <c r="E130" i="24"/>
  <c r="F130" i="24" s="1"/>
  <c r="E131" i="24"/>
  <c r="F131" i="24" s="1"/>
  <c r="E132" i="24"/>
  <c r="F132" i="24" s="1"/>
  <c r="E133" i="24"/>
  <c r="F133" i="24" s="1"/>
  <c r="E134" i="24"/>
  <c r="F134" i="24" s="1"/>
  <c r="E135" i="24"/>
  <c r="F135" i="24" s="1"/>
  <c r="E136" i="24"/>
  <c r="F136" i="24" s="1"/>
  <c r="E137" i="24"/>
  <c r="F137" i="24" s="1"/>
  <c r="E138" i="24"/>
  <c r="F138" i="24" s="1"/>
  <c r="E139" i="24"/>
  <c r="F139" i="24" s="1"/>
  <c r="E140" i="24"/>
  <c r="F140" i="24" s="1"/>
  <c r="E141" i="24"/>
  <c r="F141" i="24" s="1"/>
  <c r="E142" i="24"/>
  <c r="F142" i="24" s="1"/>
  <c r="E143" i="24"/>
  <c r="F143" i="24" s="1"/>
  <c r="E144" i="24"/>
  <c r="F144" i="24" s="1"/>
  <c r="E145" i="24"/>
  <c r="F145" i="24" s="1"/>
  <c r="E146" i="24"/>
  <c r="F146" i="24" s="1"/>
  <c r="E147" i="24"/>
  <c r="F147" i="24" s="1"/>
  <c r="E148" i="24"/>
  <c r="F148" i="24" s="1"/>
  <c r="E149" i="24"/>
  <c r="F149" i="24" s="1"/>
  <c r="E150" i="24"/>
  <c r="F150" i="24" s="1"/>
  <c r="E151" i="24"/>
  <c r="F151" i="24" s="1"/>
  <c r="E152" i="24"/>
  <c r="F152" i="24" s="1"/>
  <c r="E153" i="24"/>
  <c r="F153" i="24" s="1"/>
  <c r="E154" i="24"/>
  <c r="F154" i="24" s="1"/>
  <c r="E155" i="24"/>
  <c r="F155" i="24" s="1"/>
  <c r="E156" i="24"/>
  <c r="F156" i="24" s="1"/>
  <c r="E157" i="24"/>
  <c r="F157" i="24" s="1"/>
  <c r="E158" i="24"/>
  <c r="F158" i="24" s="1"/>
  <c r="E159" i="24"/>
  <c r="F159" i="24" s="1"/>
  <c r="E160" i="24"/>
  <c r="F160" i="24" s="1"/>
  <c r="E161" i="24"/>
  <c r="F161" i="24" s="1"/>
  <c r="E162" i="24"/>
  <c r="F162" i="24" s="1"/>
  <c r="E163" i="24"/>
  <c r="F163" i="24" s="1"/>
  <c r="E164" i="24"/>
  <c r="F164" i="24" s="1"/>
  <c r="E165" i="24"/>
  <c r="F165" i="24" s="1"/>
  <c r="E166" i="24"/>
  <c r="F166" i="24" s="1"/>
  <c r="E167" i="24"/>
  <c r="F167" i="24" s="1"/>
  <c r="E168" i="24"/>
  <c r="F168" i="24" s="1"/>
  <c r="E169" i="24"/>
  <c r="F169" i="24" s="1"/>
  <c r="AI72" i="25"/>
  <c r="AJ72" i="25"/>
  <c r="AK72" i="25"/>
  <c r="AL72" i="25"/>
  <c r="AM72" i="25"/>
  <c r="B2" i="3"/>
  <c r="B2" i="41" s="1"/>
  <c r="B3" i="3"/>
  <c r="B3" i="41" s="1"/>
  <c r="B4" i="3"/>
  <c r="B4" i="41" s="1"/>
  <c r="B5" i="3"/>
  <c r="B5" i="41" s="1"/>
  <c r="B6" i="3"/>
  <c r="B6" i="41" s="1"/>
  <c r="B7" i="3"/>
  <c r="B7" i="41" s="1"/>
  <c r="B8" i="3"/>
  <c r="B8" i="41" s="1"/>
  <c r="B9" i="3"/>
  <c r="B9" i="41" s="1"/>
  <c r="B10" i="3"/>
  <c r="B10" i="41" s="1"/>
  <c r="B11" i="3"/>
  <c r="B11" i="41" s="1"/>
  <c r="B12" i="3"/>
  <c r="B12" i="41" s="1"/>
  <c r="B13" i="3"/>
  <c r="B13" i="41" s="1"/>
  <c r="B14" i="3"/>
  <c r="B14" i="41" s="1"/>
  <c r="B15" i="3"/>
  <c r="B15" i="41" s="1"/>
  <c r="B16" i="3"/>
  <c r="B16" i="41" s="1"/>
  <c r="B17" i="3"/>
  <c r="B17" i="41" s="1"/>
  <c r="B18" i="3"/>
  <c r="B18" i="41" s="1"/>
  <c r="B19" i="3"/>
  <c r="B19" i="41" s="1"/>
  <c r="B20" i="3"/>
  <c r="B20" i="41" s="1"/>
  <c r="B21" i="3"/>
  <c r="B21" i="41" s="1"/>
  <c r="B22" i="3"/>
  <c r="B22" i="41" s="1"/>
  <c r="B23" i="3"/>
  <c r="B23" i="41" s="1"/>
  <c r="B24" i="3"/>
  <c r="B24" i="41" s="1"/>
  <c r="B25" i="3"/>
  <c r="B25" i="41" s="1"/>
  <c r="B26" i="3"/>
  <c r="B26" i="41" s="1"/>
  <c r="B27" i="3"/>
  <c r="B27" i="41" s="1"/>
  <c r="B28" i="3"/>
  <c r="B28" i="41" s="1"/>
  <c r="B29" i="3"/>
  <c r="B29" i="41" s="1"/>
  <c r="B30" i="3"/>
  <c r="B30" i="41" s="1"/>
  <c r="B31" i="3"/>
  <c r="B31" i="41" s="1"/>
  <c r="B32" i="3"/>
  <c r="B32" i="41" s="1"/>
  <c r="B33" i="3"/>
  <c r="B33" i="41" s="1"/>
  <c r="B34" i="3"/>
  <c r="B34" i="41" s="1"/>
  <c r="B35" i="3"/>
  <c r="B35" i="41" s="1"/>
  <c r="B36" i="3"/>
  <c r="B36" i="41" s="1"/>
  <c r="B37" i="3"/>
  <c r="B37" i="41" s="1"/>
  <c r="B38" i="3"/>
  <c r="B38" i="41" s="1"/>
  <c r="B39" i="3"/>
  <c r="B39" i="41" s="1"/>
  <c r="B40" i="3"/>
  <c r="B40" i="41" s="1"/>
  <c r="B41" i="3"/>
  <c r="B41" i="41" s="1"/>
  <c r="B42" i="3"/>
  <c r="B42" i="41" s="1"/>
  <c r="B43" i="3"/>
  <c r="B43" i="41" s="1"/>
  <c r="B44" i="3"/>
  <c r="B44" i="41" s="1"/>
  <c r="B45" i="3"/>
  <c r="B45" i="41" s="1"/>
  <c r="B46" i="3"/>
  <c r="B46" i="41" s="1"/>
  <c r="B47" i="3"/>
  <c r="B47" i="41" s="1"/>
  <c r="B48" i="3"/>
  <c r="B48" i="41" s="1"/>
  <c r="B49" i="3"/>
  <c r="B49" i="41" s="1"/>
  <c r="B50" i="3"/>
  <c r="B50" i="41" s="1"/>
  <c r="B51" i="3"/>
  <c r="B51" i="41" s="1"/>
  <c r="B52" i="3"/>
  <c r="B52" i="41" s="1"/>
  <c r="B53" i="3"/>
  <c r="B53" i="41" s="1"/>
  <c r="B54" i="3"/>
  <c r="B54" i="41" s="1"/>
  <c r="B55" i="3"/>
  <c r="B55" i="41" s="1"/>
  <c r="B56" i="3"/>
  <c r="B56" i="41" s="1"/>
  <c r="B57" i="3"/>
  <c r="B57" i="41" s="1"/>
  <c r="B58" i="3"/>
  <c r="B58" i="41" s="1"/>
  <c r="B59" i="3"/>
  <c r="B59" i="41" s="1"/>
  <c r="B60" i="3"/>
  <c r="B60" i="41" s="1"/>
  <c r="B61" i="3"/>
  <c r="B61" i="41" s="1"/>
  <c r="B62" i="3"/>
  <c r="B62" i="41" s="1"/>
  <c r="B63" i="3"/>
  <c r="B63" i="41" s="1"/>
  <c r="B64" i="3"/>
  <c r="B64" i="41" s="1"/>
  <c r="B65" i="3"/>
  <c r="B65" i="41" s="1"/>
  <c r="B66" i="3"/>
  <c r="B66" i="41" s="1"/>
  <c r="B67" i="3"/>
  <c r="B67" i="41" s="1"/>
  <c r="B68" i="3"/>
  <c r="B68" i="41" s="1"/>
  <c r="B69" i="3"/>
  <c r="B69" i="41" s="1"/>
  <c r="B70" i="3"/>
  <c r="B70" i="41" s="1"/>
  <c r="B71" i="3"/>
  <c r="B71" i="41" s="1"/>
  <c r="B72" i="3"/>
  <c r="B72" i="41" s="1"/>
  <c r="B73" i="3"/>
  <c r="B73" i="41" s="1"/>
  <c r="B74" i="3"/>
  <c r="B74" i="41" s="1"/>
  <c r="B75" i="3"/>
  <c r="B75" i="41" s="1"/>
  <c r="B76" i="3"/>
  <c r="B76" i="41" s="1"/>
  <c r="B77" i="3"/>
  <c r="B77" i="41" s="1"/>
  <c r="B78" i="3"/>
  <c r="B78" i="41" s="1"/>
  <c r="B79" i="3"/>
  <c r="B79" i="41" s="1"/>
  <c r="B80" i="3"/>
  <c r="B80" i="41" s="1"/>
  <c r="B81" i="3"/>
  <c r="B81" i="41" s="1"/>
  <c r="B82" i="3"/>
  <c r="B82" i="41" s="1"/>
  <c r="B83" i="3"/>
  <c r="B83" i="41" s="1"/>
  <c r="B84" i="3"/>
  <c r="B84" i="41" s="1"/>
  <c r="B85" i="3"/>
  <c r="B85" i="41" s="1"/>
  <c r="B86" i="3"/>
  <c r="B86" i="41" s="1"/>
  <c r="B87" i="3"/>
  <c r="B87" i="41" s="1"/>
  <c r="B88" i="3"/>
  <c r="B88" i="41" s="1"/>
  <c r="B89" i="3"/>
  <c r="B89" i="41" s="1"/>
  <c r="B90" i="3"/>
  <c r="B90" i="41" s="1"/>
  <c r="B92" i="3"/>
  <c r="B92" i="41" s="1"/>
  <c r="B93" i="3"/>
  <c r="B93" i="41" s="1"/>
  <c r="B94" i="3"/>
  <c r="B94" i="41" s="1"/>
  <c r="B95" i="3"/>
  <c r="B95" i="41" s="1"/>
  <c r="B96" i="3"/>
  <c r="B96" i="41" s="1"/>
  <c r="B97" i="3"/>
  <c r="B97" i="41" s="1"/>
  <c r="B98" i="3"/>
  <c r="B98" i="41" s="1"/>
  <c r="B99" i="3"/>
  <c r="B99" i="41" s="1"/>
  <c r="B100" i="3"/>
  <c r="B100" i="41" s="1"/>
  <c r="B101" i="3"/>
  <c r="B101" i="41" s="1"/>
  <c r="B102" i="3"/>
  <c r="B102" i="41" s="1"/>
  <c r="B103" i="3"/>
  <c r="B103" i="41" s="1"/>
  <c r="B104" i="3"/>
  <c r="B104" i="41" s="1"/>
  <c r="B105" i="3"/>
  <c r="B105" i="41" s="1"/>
  <c r="B106" i="3"/>
  <c r="B106" i="41" s="1"/>
  <c r="B107" i="3"/>
  <c r="B108" i="3"/>
  <c r="B109" i="3"/>
  <c r="B109" i="41" s="1"/>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6" i="41" s="1"/>
  <c r="B164" i="3"/>
  <c r="B165" i="3"/>
  <c r="B165" i="41" s="1"/>
  <c r="B167" i="3"/>
  <c r="H2" i="34"/>
  <c r="G2" i="42" s="1"/>
  <c r="H3" i="34"/>
  <c r="G3" i="42" s="1"/>
  <c r="H4" i="34"/>
  <c r="G8" i="42" s="1"/>
  <c r="H5" i="34"/>
  <c r="G5" i="42" s="1"/>
  <c r="H6" i="34"/>
  <c r="G6" i="42" s="1"/>
  <c r="H7" i="34"/>
  <c r="G7" i="42" s="1"/>
  <c r="H8" i="34"/>
  <c r="H9" i="34"/>
  <c r="G9" i="42" s="1"/>
  <c r="H10" i="34"/>
  <c r="G10" i="42" s="1"/>
  <c r="H11" i="34"/>
  <c r="G11" i="42" s="1"/>
  <c r="H12" i="34"/>
  <c r="G12" i="42" s="1"/>
  <c r="H13" i="34"/>
  <c r="G13" i="42" s="1"/>
  <c r="H14" i="34"/>
  <c r="G14" i="42" s="1"/>
  <c r="H15" i="34"/>
  <c r="G15" i="42" s="1"/>
  <c r="H16" i="34"/>
  <c r="G16" i="42" s="1"/>
  <c r="H17" i="34"/>
  <c r="G17" i="42" s="1"/>
  <c r="H18" i="34"/>
  <c r="G18" i="42" s="1"/>
  <c r="H19" i="34"/>
  <c r="G19" i="42" s="1"/>
  <c r="H20" i="34"/>
  <c r="G20" i="42" s="1"/>
  <c r="H21" i="34"/>
  <c r="G21" i="42" s="1"/>
  <c r="H22" i="34"/>
  <c r="G22" i="42" s="1"/>
  <c r="H23" i="34"/>
  <c r="G23" i="42" s="1"/>
  <c r="H24" i="34"/>
  <c r="G24" i="42" s="1"/>
  <c r="H25" i="34"/>
  <c r="G25" i="42" s="1"/>
  <c r="H26" i="34"/>
  <c r="G26" i="42" s="1"/>
  <c r="H27" i="34"/>
  <c r="G27" i="42" s="1"/>
  <c r="H28" i="34"/>
  <c r="G28" i="42" s="1"/>
  <c r="H29" i="34"/>
  <c r="G29" i="42" s="1"/>
  <c r="H30" i="34"/>
  <c r="G30" i="42" s="1"/>
  <c r="H31" i="34"/>
  <c r="G31" i="42" s="1"/>
  <c r="H32" i="34"/>
  <c r="G32" i="42" s="1"/>
  <c r="H33" i="34"/>
  <c r="G33" i="42" s="1"/>
  <c r="H34" i="34"/>
  <c r="G34" i="42" s="1"/>
  <c r="H35" i="34"/>
  <c r="G35" i="42" s="1"/>
  <c r="H36" i="34"/>
  <c r="G36" i="42" s="1"/>
  <c r="H37" i="34"/>
  <c r="G37" i="42" s="1"/>
  <c r="H38" i="34"/>
  <c r="G38" i="42" s="1"/>
  <c r="H39" i="34"/>
  <c r="G39" i="42" s="1"/>
  <c r="H40" i="34"/>
  <c r="G40" i="42" s="1"/>
  <c r="H41" i="34"/>
  <c r="G41" i="42" s="1"/>
  <c r="H42" i="34"/>
  <c r="G42" i="42" s="1"/>
  <c r="H43" i="34"/>
  <c r="G43" i="42" s="1"/>
  <c r="H44" i="34"/>
  <c r="G44" i="42" s="1"/>
  <c r="H45" i="34"/>
  <c r="G45" i="42" s="1"/>
  <c r="H46" i="34"/>
  <c r="G46" i="42" s="1"/>
  <c r="H47" i="34"/>
  <c r="G47" i="42" s="1"/>
  <c r="H48" i="34"/>
  <c r="G48" i="42" s="1"/>
  <c r="H49" i="34"/>
  <c r="G49" i="42" s="1"/>
  <c r="H50" i="34"/>
  <c r="G50" i="42" s="1"/>
  <c r="H51" i="34"/>
  <c r="G51" i="42" s="1"/>
  <c r="H52" i="34"/>
  <c r="G52" i="42" s="1"/>
  <c r="H53" i="34"/>
  <c r="G53" i="42" s="1"/>
  <c r="H54" i="34"/>
  <c r="G54" i="42" s="1"/>
  <c r="H55" i="34"/>
  <c r="G55" i="42" s="1"/>
  <c r="H56" i="34"/>
  <c r="G56" i="42" s="1"/>
  <c r="H57" i="34"/>
  <c r="G57" i="42" s="1"/>
  <c r="H58" i="34"/>
  <c r="G58" i="42" s="1"/>
  <c r="H59" i="34"/>
  <c r="G59" i="42" s="1"/>
  <c r="H60" i="34"/>
  <c r="G60" i="42" s="1"/>
  <c r="H61" i="34"/>
  <c r="G61" i="42" s="1"/>
  <c r="H62" i="34"/>
  <c r="G62" i="42" s="1"/>
  <c r="H63" i="34"/>
  <c r="G63" i="42" s="1"/>
  <c r="H64" i="34"/>
  <c r="G64" i="42" s="1"/>
  <c r="H65" i="34"/>
  <c r="G65" i="42" s="1"/>
  <c r="H66" i="34"/>
  <c r="G66" i="42" s="1"/>
  <c r="H67" i="34"/>
  <c r="G67" i="42" s="1"/>
  <c r="H68" i="34"/>
  <c r="G68" i="42" s="1"/>
  <c r="H69" i="34"/>
  <c r="G69" i="42" s="1"/>
  <c r="H70" i="34"/>
  <c r="G70" i="42" s="1"/>
  <c r="H71" i="34"/>
  <c r="G71" i="42" s="1"/>
  <c r="H72" i="34"/>
  <c r="G72" i="42" s="1"/>
  <c r="H73" i="34"/>
  <c r="G73" i="42" s="1"/>
  <c r="H74" i="34"/>
  <c r="G74" i="42" s="1"/>
  <c r="H75" i="34"/>
  <c r="G75" i="42" s="1"/>
  <c r="H76" i="34"/>
  <c r="G76" i="42" s="1"/>
  <c r="H77" i="34"/>
  <c r="G77" i="42" s="1"/>
  <c r="H78" i="34"/>
  <c r="G78" i="42" s="1"/>
  <c r="H79" i="34"/>
  <c r="G79" i="42" s="1"/>
  <c r="H80" i="34"/>
  <c r="G80" i="42" s="1"/>
  <c r="H81" i="34"/>
  <c r="G81" i="42" s="1"/>
  <c r="H82" i="34"/>
  <c r="G82" i="42" s="1"/>
  <c r="H83" i="34"/>
  <c r="G83" i="42" s="1"/>
  <c r="H84" i="34"/>
  <c r="G84" i="42" s="1"/>
  <c r="H85" i="34"/>
  <c r="G85" i="42" s="1"/>
  <c r="H86" i="34"/>
  <c r="G86" i="42" s="1"/>
  <c r="H87" i="34"/>
  <c r="G87" i="42" s="1"/>
  <c r="H88" i="34"/>
  <c r="G88" i="42" s="1"/>
  <c r="H89" i="34"/>
  <c r="G89" i="42" s="1"/>
  <c r="H90" i="34"/>
  <c r="G90" i="42" s="1"/>
  <c r="H91" i="34"/>
  <c r="G91" i="42" s="1"/>
  <c r="H92" i="34"/>
  <c r="G92" i="42" s="1"/>
  <c r="H93" i="34"/>
  <c r="G93" i="42" s="1"/>
  <c r="H94" i="34"/>
  <c r="G94" i="42" s="1"/>
  <c r="H95" i="34"/>
  <c r="G95" i="42" s="1"/>
  <c r="H96" i="34"/>
  <c r="G96" i="42" s="1"/>
  <c r="H97" i="34"/>
  <c r="G97" i="42" s="1"/>
  <c r="H98" i="34"/>
  <c r="G98" i="42" s="1"/>
  <c r="H99" i="34"/>
  <c r="G99" i="42" s="1"/>
  <c r="H100" i="34"/>
  <c r="G100" i="42" s="1"/>
  <c r="H101" i="34"/>
  <c r="G101" i="42" s="1"/>
  <c r="H102" i="34"/>
  <c r="G102" i="42" s="1"/>
  <c r="H103" i="34"/>
  <c r="G103" i="42" s="1"/>
  <c r="H104" i="34"/>
  <c r="G104" i="42" s="1"/>
  <c r="H105" i="34"/>
  <c r="G105" i="42" s="1"/>
  <c r="H106" i="34"/>
  <c r="G106" i="42" s="1"/>
  <c r="H107" i="34"/>
  <c r="G107" i="42" s="1"/>
  <c r="H108" i="34"/>
  <c r="G108" i="42" s="1"/>
  <c r="H109" i="34"/>
  <c r="G109" i="42" s="1"/>
  <c r="H110" i="34"/>
  <c r="G110" i="42" s="1"/>
  <c r="H111" i="34"/>
  <c r="G111" i="42" s="1"/>
  <c r="H112" i="34"/>
  <c r="G112" i="42" s="1"/>
  <c r="H113" i="34"/>
  <c r="G113" i="42" s="1"/>
  <c r="H114" i="34"/>
  <c r="G114" i="42" s="1"/>
  <c r="H115" i="34"/>
  <c r="G115" i="42" s="1"/>
  <c r="H116" i="34"/>
  <c r="G116" i="42" s="1"/>
  <c r="H117" i="34"/>
  <c r="G117" i="42" s="1"/>
  <c r="H118" i="34"/>
  <c r="G118" i="42" s="1"/>
  <c r="H119" i="34"/>
  <c r="G119" i="42" s="1"/>
  <c r="H120" i="34"/>
  <c r="G120" i="42" s="1"/>
  <c r="H121" i="34"/>
  <c r="G121" i="42" s="1"/>
  <c r="H122" i="34"/>
  <c r="G122" i="42" s="1"/>
  <c r="H123" i="34"/>
  <c r="G123" i="42" s="1"/>
  <c r="H124" i="34"/>
  <c r="G124" i="42" s="1"/>
  <c r="H125" i="34"/>
  <c r="G125" i="42" s="1"/>
  <c r="H126" i="34"/>
  <c r="G126" i="42" s="1"/>
  <c r="H127" i="34"/>
  <c r="G127" i="42" s="1"/>
  <c r="H128" i="34"/>
  <c r="G128" i="42" s="1"/>
  <c r="H129" i="34"/>
  <c r="G129" i="42" s="1"/>
  <c r="H130" i="34"/>
  <c r="G130" i="42" s="1"/>
  <c r="H131" i="34"/>
  <c r="G131" i="42" s="1"/>
  <c r="H132" i="34"/>
  <c r="G132" i="42" s="1"/>
  <c r="H133" i="34"/>
  <c r="G133" i="42" s="1"/>
  <c r="H134" i="34"/>
  <c r="G134" i="42" s="1"/>
  <c r="H135" i="34"/>
  <c r="G135" i="42" s="1"/>
  <c r="H136" i="34"/>
  <c r="G136" i="42" s="1"/>
  <c r="H137" i="34"/>
  <c r="G137" i="42" s="1"/>
  <c r="H138" i="34"/>
  <c r="G138" i="42" s="1"/>
  <c r="H139" i="34"/>
  <c r="G139" i="42" s="1"/>
  <c r="H140" i="34"/>
  <c r="G140" i="42" s="1"/>
  <c r="H141" i="34"/>
  <c r="G141" i="42" s="1"/>
  <c r="H142" i="34"/>
  <c r="G142" i="42" s="1"/>
  <c r="H143" i="34"/>
  <c r="G143" i="42" s="1"/>
  <c r="H144" i="34"/>
  <c r="G144" i="42" s="1"/>
  <c r="H145" i="34"/>
  <c r="G145" i="42" s="1"/>
  <c r="H146" i="34"/>
  <c r="G146" i="42" s="1"/>
  <c r="H147" i="34"/>
  <c r="G147" i="42" s="1"/>
  <c r="H148" i="34"/>
  <c r="G148" i="42" s="1"/>
  <c r="H149" i="34"/>
  <c r="G149" i="42" s="1"/>
  <c r="H150" i="34"/>
  <c r="G150" i="42" s="1"/>
  <c r="H151" i="34"/>
  <c r="G151" i="42" s="1"/>
  <c r="H152" i="34"/>
  <c r="G152" i="42" s="1"/>
  <c r="H153" i="34"/>
  <c r="G153" i="42" s="1"/>
  <c r="H154" i="34"/>
  <c r="G154" i="42" s="1"/>
  <c r="H155" i="34"/>
  <c r="G155" i="42" s="1"/>
  <c r="H156" i="34"/>
  <c r="G156" i="42" s="1"/>
  <c r="H157" i="34"/>
  <c r="G157" i="42" s="1"/>
  <c r="H158" i="34"/>
  <c r="G158" i="42" s="1"/>
  <c r="H159" i="34"/>
  <c r="G159" i="42" s="1"/>
  <c r="H160" i="34"/>
  <c r="G160" i="42" s="1"/>
  <c r="H161" i="34"/>
  <c r="G161" i="42" s="1"/>
  <c r="H162" i="34"/>
  <c r="G162" i="42" s="1"/>
  <c r="H163" i="34"/>
  <c r="G163" i="42" s="1"/>
  <c r="H164" i="34"/>
  <c r="G164" i="42" s="1"/>
  <c r="H165" i="34"/>
  <c r="G165" i="42" s="1"/>
  <c r="H166" i="34"/>
  <c r="G166" i="42" s="1"/>
  <c r="H167" i="34"/>
  <c r="G167" i="42" s="1"/>
  <c r="H168" i="34"/>
  <c r="G168" i="42" s="1"/>
  <c r="H169" i="34"/>
  <c r="G169" i="42" s="1"/>
  <c r="H170" i="34"/>
  <c r="G170" i="42" s="1"/>
  <c r="H171" i="34"/>
  <c r="G171" i="42" s="1"/>
  <c r="H172" i="34"/>
  <c r="G172" i="42" s="1"/>
  <c r="H173" i="34"/>
  <c r="G173" i="42" s="1"/>
  <c r="H174" i="34"/>
  <c r="G174" i="42" s="1"/>
  <c r="H175" i="34"/>
  <c r="G175" i="42" s="1"/>
  <c r="H176" i="34"/>
  <c r="G176" i="42" s="1"/>
  <c r="H177" i="34"/>
  <c r="G177" i="42" s="1"/>
  <c r="H178" i="34"/>
  <c r="G178" i="42" s="1"/>
  <c r="H179" i="34"/>
  <c r="G179" i="42" s="1"/>
  <c r="H180" i="34"/>
  <c r="G180" i="42" s="1"/>
  <c r="H181" i="34"/>
  <c r="G181" i="42" s="1"/>
  <c r="H182" i="34"/>
  <c r="G182" i="42" s="1"/>
  <c r="H183" i="34"/>
  <c r="G183" i="42" s="1"/>
  <c r="H184" i="34"/>
  <c r="G184" i="42" s="1"/>
  <c r="H185" i="34"/>
  <c r="G185" i="42" s="1"/>
  <c r="H186" i="34"/>
  <c r="G186" i="42" s="1"/>
  <c r="H187" i="34"/>
  <c r="G187" i="42" s="1"/>
  <c r="H188" i="34"/>
  <c r="G188" i="42" s="1"/>
  <c r="H189" i="34"/>
  <c r="G189" i="42" s="1"/>
  <c r="H190" i="34"/>
  <c r="G190" i="42" s="1"/>
  <c r="H191" i="34"/>
  <c r="G191" i="42" s="1"/>
  <c r="H192" i="34"/>
  <c r="G192" i="42" s="1"/>
  <c r="H193" i="34"/>
  <c r="G193" i="42" s="1"/>
  <c r="H194" i="34"/>
  <c r="G194" i="42" s="1"/>
  <c r="H195" i="34"/>
  <c r="G195" i="42" s="1"/>
  <c r="H196" i="34"/>
  <c r="G196" i="42" s="1"/>
  <c r="H197" i="34"/>
  <c r="G197" i="42" s="1"/>
  <c r="H198" i="34"/>
  <c r="G198" i="42" s="1"/>
  <c r="H199" i="34"/>
  <c r="G199" i="42" s="1"/>
  <c r="H200" i="34"/>
  <c r="G200" i="42" s="1"/>
  <c r="H201" i="34"/>
  <c r="G201" i="42" s="1"/>
  <c r="H202" i="34"/>
  <c r="G202" i="42" s="1"/>
  <c r="H203" i="34"/>
  <c r="G203" i="42" s="1"/>
  <c r="H204" i="34"/>
  <c r="G204" i="42" s="1"/>
  <c r="H205" i="34"/>
  <c r="G205" i="42" s="1"/>
  <c r="H206" i="34"/>
  <c r="G206" i="42" s="1"/>
  <c r="H207" i="34"/>
  <c r="G207" i="42" s="1"/>
  <c r="H208" i="34"/>
  <c r="G208" i="42" s="1"/>
  <c r="H209" i="34"/>
  <c r="G209" i="42" s="1"/>
  <c r="H210" i="34"/>
  <c r="G210" i="42" s="1"/>
  <c r="H211" i="34"/>
  <c r="G211" i="42" s="1"/>
  <c r="H212" i="34"/>
  <c r="G212" i="42" s="1"/>
  <c r="H213" i="34"/>
  <c r="G213" i="42" s="1"/>
  <c r="H214" i="34"/>
  <c r="G214" i="42" s="1"/>
  <c r="H215" i="34"/>
  <c r="G215" i="42" s="1"/>
  <c r="H216" i="34"/>
  <c r="G216" i="42" s="1"/>
  <c r="H217" i="34"/>
  <c r="G217" i="42" s="1"/>
  <c r="H218" i="34"/>
  <c r="G218" i="42" s="1"/>
  <c r="H219" i="34"/>
  <c r="G219" i="42" s="1"/>
  <c r="H220" i="34"/>
  <c r="G220" i="42" s="1"/>
  <c r="H221" i="34"/>
  <c r="G221" i="42" s="1"/>
  <c r="H222" i="34"/>
  <c r="G222" i="42" s="1"/>
  <c r="H223" i="34"/>
  <c r="G223" i="42" s="1"/>
  <c r="H224" i="34"/>
  <c r="G224" i="42" s="1"/>
  <c r="H225" i="34"/>
  <c r="G225" i="42" s="1"/>
  <c r="H226" i="34"/>
  <c r="G226" i="42" s="1"/>
  <c r="H227" i="34"/>
  <c r="G227" i="42" s="1"/>
  <c r="H228" i="34"/>
  <c r="G228" i="42" s="1"/>
  <c r="H229" i="34"/>
  <c r="G229" i="42" s="1"/>
  <c r="H230" i="34"/>
  <c r="G230" i="42" s="1"/>
  <c r="H231" i="34"/>
  <c r="G231" i="42" s="1"/>
  <c r="H232" i="34"/>
  <c r="G232" i="42" s="1"/>
  <c r="H233" i="34"/>
  <c r="G233" i="42" s="1"/>
  <c r="H234" i="34"/>
  <c r="G234" i="42" s="1"/>
  <c r="H235" i="34"/>
  <c r="G235" i="42" s="1"/>
  <c r="G236" i="42"/>
  <c r="G237" i="42"/>
  <c r="G238" i="42"/>
  <c r="G239" i="42"/>
  <c r="G240" i="42"/>
  <c r="G241" i="42"/>
  <c r="G242" i="42"/>
  <c r="G243" i="42"/>
  <c r="G244" i="42"/>
  <c r="G245" i="42"/>
  <c r="G246" i="42"/>
  <c r="G247" i="42"/>
  <c r="G248" i="42"/>
  <c r="G249" i="42"/>
  <c r="G250" i="42"/>
  <c r="G251" i="42"/>
  <c r="G252" i="42"/>
  <c r="G253" i="42"/>
  <c r="G254" i="42"/>
  <c r="G255" i="42"/>
  <c r="G256" i="42"/>
  <c r="G257" i="42"/>
  <c r="G258" i="42"/>
  <c r="G259" i="42"/>
  <c r="G260" i="42"/>
  <c r="G261" i="42"/>
  <c r="H262" i="34"/>
  <c r="G262" i="42" s="1"/>
  <c r="H263" i="34"/>
  <c r="G263" i="42" s="1"/>
  <c r="H264" i="34"/>
  <c r="G264" i="42" s="1"/>
  <c r="H265" i="34"/>
  <c r="G265" i="42" s="1"/>
  <c r="H266" i="34"/>
  <c r="G266" i="42" s="1"/>
  <c r="H267" i="34"/>
  <c r="G267" i="42" s="1"/>
  <c r="H268" i="34"/>
  <c r="G268" i="42" s="1"/>
  <c r="H269" i="34"/>
  <c r="G269" i="42" s="1"/>
  <c r="H270" i="34"/>
  <c r="G270" i="42" s="1"/>
  <c r="H271" i="34"/>
  <c r="G271" i="42" s="1"/>
  <c r="H272" i="34"/>
  <c r="G272" i="42" s="1"/>
  <c r="H273" i="34"/>
  <c r="G273" i="42" s="1"/>
  <c r="H274" i="34"/>
  <c r="G274" i="42" s="1"/>
  <c r="H275" i="34"/>
  <c r="G275" i="42" s="1"/>
  <c r="H276" i="34"/>
  <c r="G276" i="42" s="1"/>
  <c r="H277" i="34"/>
  <c r="G277" i="42" s="1"/>
  <c r="H278" i="34"/>
  <c r="G278" i="42" s="1"/>
  <c r="H279" i="34"/>
  <c r="G279" i="42" s="1"/>
  <c r="H280" i="34"/>
  <c r="G280" i="42" s="1"/>
  <c r="H281" i="34"/>
  <c r="G281" i="42" s="1"/>
  <c r="H282" i="34"/>
  <c r="G282" i="42" s="1"/>
  <c r="H283" i="34"/>
  <c r="G283" i="42" s="1"/>
  <c r="H284" i="34"/>
  <c r="G284" i="42" s="1"/>
  <c r="H285" i="34"/>
  <c r="G285" i="42" s="1"/>
  <c r="H286" i="34"/>
  <c r="G286" i="42" s="1"/>
  <c r="H287" i="34"/>
  <c r="G287" i="42" s="1"/>
  <c r="H288" i="34"/>
  <c r="G288" i="42" s="1"/>
  <c r="H289" i="34"/>
  <c r="G289" i="42" s="1"/>
  <c r="H290" i="34"/>
  <c r="G290" i="42" s="1"/>
  <c r="H291" i="34"/>
  <c r="G291" i="42" s="1"/>
  <c r="H292" i="34"/>
  <c r="G292" i="42" s="1"/>
  <c r="H293" i="34"/>
  <c r="G293" i="42" s="1"/>
  <c r="H294" i="34"/>
  <c r="G294" i="42" s="1"/>
  <c r="H295" i="34"/>
  <c r="G295" i="42" s="1"/>
  <c r="H296" i="34"/>
  <c r="G296" i="42" s="1"/>
  <c r="H297" i="34"/>
  <c r="G297" i="42" s="1"/>
  <c r="H298" i="34"/>
  <c r="G298" i="42" s="1"/>
  <c r="H299" i="34"/>
  <c r="G299" i="42" s="1"/>
  <c r="H300" i="34"/>
  <c r="G300" i="42" s="1"/>
  <c r="H301" i="34"/>
  <c r="G301" i="42" s="1"/>
  <c r="H302" i="34"/>
  <c r="G302" i="42" s="1"/>
  <c r="H303" i="34"/>
  <c r="G303" i="42" s="1"/>
  <c r="H304" i="34"/>
  <c r="G304" i="42" s="1"/>
  <c r="H305" i="34"/>
  <c r="G305" i="42" s="1"/>
  <c r="H306" i="34"/>
  <c r="G306" i="42" s="1"/>
  <c r="H307" i="34"/>
  <c r="G307" i="42" s="1"/>
  <c r="H308" i="34"/>
  <c r="G308" i="42" s="1"/>
  <c r="H309" i="34"/>
  <c r="G309" i="42" s="1"/>
  <c r="H310" i="34"/>
  <c r="G310" i="42" s="1"/>
  <c r="H311" i="34"/>
  <c r="G311" i="42" s="1"/>
  <c r="H312" i="34"/>
  <c r="G312" i="42" s="1"/>
  <c r="H313" i="34"/>
  <c r="G313" i="42" s="1"/>
  <c r="H314" i="34"/>
  <c r="G314" i="42" s="1"/>
  <c r="H315" i="34"/>
  <c r="G315" i="42" s="1"/>
  <c r="H316" i="34"/>
  <c r="G316" i="42" s="1"/>
  <c r="H317" i="34"/>
  <c r="G317" i="42" s="1"/>
  <c r="H318" i="34"/>
  <c r="G318" i="42" s="1"/>
  <c r="H319" i="34"/>
  <c r="G319" i="42" s="1"/>
  <c r="H320" i="34"/>
  <c r="G320" i="42" s="1"/>
  <c r="H321" i="34"/>
  <c r="G321" i="42" s="1"/>
  <c r="H322" i="34"/>
  <c r="G322" i="42" s="1"/>
  <c r="H323" i="34"/>
  <c r="G323" i="42" s="1"/>
  <c r="H324" i="34"/>
  <c r="G324" i="42" s="1"/>
  <c r="H325" i="34"/>
  <c r="G325" i="42" s="1"/>
  <c r="H326" i="34"/>
  <c r="G326" i="42" s="1"/>
  <c r="H327" i="34"/>
  <c r="G327" i="42" s="1"/>
  <c r="H328" i="34"/>
  <c r="G328" i="42" s="1"/>
  <c r="H329" i="34"/>
  <c r="G329" i="42" s="1"/>
  <c r="H330" i="34"/>
  <c r="G330" i="42" s="1"/>
  <c r="H331" i="34"/>
  <c r="G331" i="42" s="1"/>
  <c r="H332" i="34"/>
  <c r="G332" i="42" s="1"/>
  <c r="H333" i="34"/>
  <c r="G333" i="42" s="1"/>
  <c r="H334" i="34"/>
  <c r="G334" i="42" s="1"/>
  <c r="H335" i="34"/>
  <c r="G335" i="42" s="1"/>
  <c r="H336" i="34"/>
  <c r="G336" i="42" s="1"/>
  <c r="H337" i="34"/>
  <c r="G337" i="42" s="1"/>
  <c r="H338" i="34"/>
  <c r="G338" i="42" s="1"/>
  <c r="H339" i="34"/>
  <c r="G339" i="42" s="1"/>
  <c r="H340" i="34"/>
  <c r="G340" i="42" s="1"/>
  <c r="H341" i="34"/>
  <c r="G341" i="42" s="1"/>
  <c r="H342" i="34"/>
  <c r="G342" i="42" s="1"/>
  <c r="H343" i="34"/>
  <c r="G343" i="42" s="1"/>
  <c r="H344" i="34"/>
  <c r="G344" i="42" s="1"/>
  <c r="H345" i="34"/>
  <c r="G345" i="42" s="1"/>
  <c r="H346" i="34"/>
  <c r="G346" i="42" s="1"/>
  <c r="H347" i="34"/>
  <c r="G347" i="42" s="1"/>
  <c r="H348" i="34"/>
  <c r="G348" i="42" s="1"/>
  <c r="H349" i="34"/>
  <c r="G349" i="42" s="1"/>
  <c r="H350" i="34"/>
  <c r="G350" i="42" s="1"/>
  <c r="H351" i="34"/>
  <c r="G351" i="42" s="1"/>
  <c r="H352" i="34"/>
  <c r="G352" i="42" s="1"/>
  <c r="H353" i="34"/>
  <c r="G353" i="42" s="1"/>
  <c r="H354" i="34"/>
  <c r="G354" i="42" s="1"/>
  <c r="H355" i="34"/>
  <c r="G355" i="42" s="1"/>
  <c r="H356" i="34"/>
  <c r="G356" i="42" s="1"/>
  <c r="H357" i="34"/>
  <c r="G357" i="42" s="1"/>
  <c r="H358" i="34"/>
  <c r="G358" i="42" s="1"/>
  <c r="H359" i="34"/>
  <c r="G359" i="42" s="1"/>
  <c r="H360" i="34"/>
  <c r="G360" i="42" s="1"/>
  <c r="H361" i="34"/>
  <c r="G361" i="42" s="1"/>
  <c r="H362" i="34"/>
  <c r="G362" i="42" s="1"/>
  <c r="H363" i="34"/>
  <c r="G363" i="42" s="1"/>
  <c r="H364" i="34"/>
  <c r="G364" i="42" s="1"/>
  <c r="H365" i="34"/>
  <c r="G365" i="42" s="1"/>
  <c r="H366" i="34"/>
  <c r="G366" i="42" s="1"/>
  <c r="H367" i="34"/>
  <c r="G367" i="42" s="1"/>
  <c r="H368" i="34"/>
  <c r="G368" i="42" s="1"/>
  <c r="H369" i="34"/>
  <c r="G369" i="42" s="1"/>
  <c r="H370" i="34"/>
  <c r="G370" i="42" s="1"/>
  <c r="H371" i="34"/>
  <c r="G371" i="42" s="1"/>
  <c r="H372" i="34"/>
  <c r="G372" i="42" s="1"/>
  <c r="H373" i="34"/>
  <c r="G373" i="42" s="1"/>
  <c r="H374" i="34"/>
  <c r="G374" i="42" s="1"/>
  <c r="H375" i="34"/>
  <c r="G375" i="42" s="1"/>
  <c r="H376" i="34"/>
  <c r="G376" i="42" s="1"/>
  <c r="H377" i="34"/>
  <c r="G377" i="42" s="1"/>
  <c r="H378" i="34"/>
  <c r="G378" i="42" s="1"/>
  <c r="H379" i="34"/>
  <c r="G379" i="42" s="1"/>
  <c r="H380" i="34"/>
  <c r="G380" i="42" s="1"/>
  <c r="H381" i="34"/>
  <c r="G381" i="42" s="1"/>
  <c r="H382" i="34"/>
  <c r="G382" i="42" s="1"/>
  <c r="H383" i="34"/>
  <c r="G383" i="42" s="1"/>
  <c r="H384" i="34"/>
  <c r="G384" i="42" s="1"/>
  <c r="H385" i="34"/>
  <c r="G385" i="42" s="1"/>
  <c r="H386" i="34"/>
  <c r="G386" i="42" s="1"/>
  <c r="H387" i="34"/>
  <c r="G387" i="42" s="1"/>
  <c r="H388" i="34"/>
  <c r="G388" i="42" s="1"/>
  <c r="H389" i="34"/>
  <c r="G389" i="42" s="1"/>
  <c r="H390" i="34"/>
  <c r="G390" i="42" s="1"/>
  <c r="H391" i="34"/>
  <c r="G391" i="42" s="1"/>
  <c r="H392" i="34"/>
  <c r="G392" i="42" s="1"/>
  <c r="H393" i="34"/>
  <c r="G393" i="42" s="1"/>
  <c r="H394" i="34"/>
  <c r="G394" i="42" s="1"/>
  <c r="H395" i="34"/>
  <c r="G395" i="42" s="1"/>
  <c r="H396" i="34"/>
  <c r="G396" i="42" s="1"/>
  <c r="H397" i="34"/>
  <c r="G397" i="42" s="1"/>
  <c r="H398" i="34"/>
  <c r="G398" i="42" s="1"/>
  <c r="H399" i="34"/>
  <c r="G399" i="42" s="1"/>
  <c r="H400" i="34"/>
  <c r="G400" i="42" s="1"/>
  <c r="H401" i="34"/>
  <c r="G401" i="42" s="1"/>
  <c r="H402" i="34"/>
  <c r="G402" i="42" s="1"/>
  <c r="H403" i="34"/>
  <c r="G403" i="42" s="1"/>
  <c r="H404" i="34"/>
  <c r="G404" i="42" s="1"/>
  <c r="H405" i="34"/>
  <c r="G405" i="42" s="1"/>
  <c r="H406" i="34"/>
  <c r="G406" i="42" s="1"/>
  <c r="H407" i="34"/>
  <c r="G407" i="42" s="1"/>
  <c r="H408" i="34"/>
  <c r="G408" i="42" s="1"/>
  <c r="H409" i="34"/>
  <c r="G409" i="42" s="1"/>
  <c r="H410" i="34"/>
  <c r="G410" i="42" s="1"/>
  <c r="H411" i="34"/>
  <c r="G411" i="42" s="1"/>
  <c r="H412" i="34"/>
  <c r="G412" i="42" s="1"/>
  <c r="H413" i="34"/>
  <c r="G413" i="42" s="1"/>
  <c r="H414" i="34"/>
  <c r="G414" i="42" s="1"/>
  <c r="H415" i="34"/>
  <c r="G415" i="42" s="1"/>
  <c r="H416" i="34"/>
  <c r="G416" i="42" s="1"/>
  <c r="H417" i="34"/>
  <c r="G417" i="42" s="1"/>
  <c r="H418" i="34"/>
  <c r="G418" i="42" s="1"/>
  <c r="H419" i="34"/>
  <c r="G419" i="42" s="1"/>
  <c r="H420" i="34"/>
  <c r="G420" i="42" s="1"/>
  <c r="H421" i="34"/>
  <c r="G421" i="42" s="1"/>
  <c r="H422" i="34"/>
  <c r="G422" i="42" s="1"/>
  <c r="H423" i="34"/>
  <c r="G423" i="42" s="1"/>
  <c r="H424" i="34"/>
  <c r="G424" i="42" s="1"/>
  <c r="H425" i="34"/>
  <c r="G425" i="42" s="1"/>
  <c r="H426" i="34"/>
  <c r="G426" i="42" s="1"/>
  <c r="H427" i="34"/>
  <c r="G427" i="42" s="1"/>
  <c r="H428" i="34"/>
  <c r="G428" i="42" s="1"/>
  <c r="H429" i="34"/>
  <c r="G429" i="42" s="1"/>
  <c r="H430" i="34"/>
  <c r="G430" i="42" s="1"/>
  <c r="H431" i="34"/>
  <c r="G431" i="42" s="1"/>
  <c r="H432" i="34"/>
  <c r="G432" i="42" s="1"/>
  <c r="H433" i="34"/>
  <c r="G433" i="42" s="1"/>
  <c r="H434" i="34"/>
  <c r="G434" i="42" s="1"/>
  <c r="H435" i="34"/>
  <c r="G435" i="42" s="1"/>
  <c r="H436" i="34"/>
  <c r="G436" i="42" s="1"/>
  <c r="H437" i="34"/>
  <c r="G437" i="42" s="1"/>
  <c r="H438" i="34"/>
  <c r="G438" i="42" s="1"/>
  <c r="H439" i="34"/>
  <c r="G439" i="42" s="1"/>
  <c r="H440" i="34"/>
  <c r="G440" i="42" s="1"/>
  <c r="H441" i="34"/>
  <c r="G441" i="42" s="1"/>
  <c r="H442" i="34"/>
  <c r="G442" i="42" s="1"/>
  <c r="H443" i="34"/>
  <c r="G443" i="42" s="1"/>
  <c r="H444" i="34"/>
  <c r="G444" i="42" s="1"/>
  <c r="H445" i="34"/>
  <c r="G445" i="42" s="1"/>
  <c r="H446" i="34"/>
  <c r="G446" i="42" s="1"/>
  <c r="H447" i="34"/>
  <c r="G447" i="42" s="1"/>
  <c r="H448" i="34"/>
  <c r="G448" i="42" s="1"/>
  <c r="H449" i="34"/>
  <c r="G449" i="42" s="1"/>
  <c r="H450" i="34"/>
  <c r="G450" i="42" s="1"/>
  <c r="H451" i="34"/>
  <c r="G451" i="42" s="1"/>
  <c r="H452" i="34"/>
  <c r="G452" i="42" s="1"/>
  <c r="H453" i="34"/>
  <c r="G453" i="42" s="1"/>
  <c r="H454" i="34"/>
  <c r="G454" i="42" s="1"/>
  <c r="H455" i="34"/>
  <c r="G455" i="42" s="1"/>
  <c r="H456" i="34"/>
  <c r="G456" i="42" s="1"/>
  <c r="H457" i="34"/>
  <c r="G457" i="42" s="1"/>
  <c r="H458" i="34"/>
  <c r="G458" i="42" s="1"/>
  <c r="H459" i="34"/>
  <c r="G459" i="42" s="1"/>
  <c r="H460" i="34"/>
  <c r="G460" i="42" s="1"/>
  <c r="H461" i="34"/>
  <c r="G461" i="42" s="1"/>
  <c r="H462" i="34"/>
  <c r="G462" i="42" s="1"/>
  <c r="H463" i="34"/>
  <c r="G463" i="42" s="1"/>
  <c r="H464" i="34"/>
  <c r="G464" i="42" s="1"/>
  <c r="H465" i="34"/>
  <c r="G465" i="42" s="1"/>
  <c r="H466" i="34"/>
  <c r="G466" i="42" s="1"/>
  <c r="H467" i="34"/>
  <c r="G467" i="42" s="1"/>
  <c r="H468" i="34"/>
  <c r="G468" i="42" s="1"/>
  <c r="H469" i="34"/>
  <c r="G469" i="42" s="1"/>
  <c r="H470" i="34"/>
  <c r="G470" i="42" s="1"/>
  <c r="H471" i="34"/>
  <c r="G471" i="42" s="1"/>
  <c r="H472" i="34"/>
  <c r="G472" i="42" s="1"/>
  <c r="H473" i="34"/>
  <c r="G473" i="42" s="1"/>
  <c r="H474" i="34"/>
  <c r="G474" i="42" s="1"/>
  <c r="H475" i="34"/>
  <c r="G475" i="42" s="1"/>
  <c r="H476" i="34"/>
  <c r="G476" i="42" s="1"/>
  <c r="H477" i="34"/>
  <c r="G477" i="42" s="1"/>
  <c r="H478" i="34"/>
  <c r="G478" i="42" s="1"/>
  <c r="H479" i="34"/>
  <c r="G479" i="42" s="1"/>
  <c r="H480" i="34"/>
  <c r="G480" i="42" s="1"/>
  <c r="H481" i="34"/>
  <c r="G481" i="42" s="1"/>
  <c r="H482" i="34"/>
  <c r="G482" i="42" s="1"/>
  <c r="H483" i="34"/>
  <c r="G483" i="42" s="1"/>
  <c r="H484" i="34"/>
  <c r="G484" i="42" s="1"/>
  <c r="H485" i="34"/>
  <c r="G485" i="42" s="1"/>
  <c r="H486" i="34"/>
  <c r="G486" i="42" s="1"/>
  <c r="H487" i="34"/>
  <c r="G487" i="42" s="1"/>
  <c r="H488" i="34"/>
  <c r="G488" i="42" s="1"/>
  <c r="H489" i="34"/>
  <c r="G489" i="42" s="1"/>
  <c r="H490" i="34"/>
  <c r="G490" i="42" s="1"/>
  <c r="H491" i="34"/>
  <c r="G491" i="42" s="1"/>
  <c r="H492" i="34"/>
  <c r="G492" i="42" s="1"/>
  <c r="H493" i="34"/>
  <c r="G493" i="42" s="1"/>
  <c r="H494" i="34"/>
  <c r="G494" i="42" s="1"/>
  <c r="H495" i="34"/>
  <c r="G495" i="42" s="1"/>
  <c r="H496" i="34"/>
  <c r="G496" i="42" s="1"/>
  <c r="H497" i="34"/>
  <c r="G497" i="42" s="1"/>
  <c r="H498" i="34"/>
  <c r="G498" i="42" s="1"/>
  <c r="H499" i="34"/>
  <c r="G499" i="42" s="1"/>
  <c r="H500" i="34"/>
  <c r="G500" i="42" s="1"/>
  <c r="H501" i="34"/>
  <c r="G501" i="42" s="1"/>
  <c r="H502" i="34"/>
  <c r="G502" i="42" s="1"/>
  <c r="H503" i="34"/>
  <c r="G503" i="42" s="1"/>
  <c r="H504" i="34"/>
  <c r="G504" i="42" s="1"/>
  <c r="H505" i="34"/>
  <c r="G505" i="42" s="1"/>
  <c r="H506" i="34"/>
  <c r="G506" i="42" s="1"/>
  <c r="H507" i="34"/>
  <c r="G507" i="42" s="1"/>
  <c r="H508" i="34"/>
  <c r="G508" i="42" s="1"/>
  <c r="H509" i="34"/>
  <c r="G509" i="42" s="1"/>
  <c r="H510" i="34"/>
  <c r="G510" i="42" s="1"/>
  <c r="H511" i="34"/>
  <c r="G511" i="42" s="1"/>
  <c r="H512" i="34"/>
  <c r="G512" i="42" s="1"/>
  <c r="H513" i="34"/>
  <c r="G513" i="42" s="1"/>
  <c r="H514" i="34"/>
  <c r="G514" i="42" s="1"/>
  <c r="H515" i="34"/>
  <c r="G515" i="42" s="1"/>
  <c r="H516" i="34"/>
  <c r="G516" i="42" s="1"/>
  <c r="H517" i="34"/>
  <c r="G517" i="42" s="1"/>
  <c r="H518" i="34"/>
  <c r="G518" i="42" s="1"/>
  <c r="H519" i="34"/>
  <c r="G519" i="42" s="1"/>
  <c r="H520" i="34"/>
  <c r="G520" i="42" s="1"/>
  <c r="H521" i="34"/>
  <c r="G521" i="42" s="1"/>
  <c r="H522" i="34"/>
  <c r="G522" i="42" s="1"/>
  <c r="H523" i="34"/>
  <c r="G523" i="42" s="1"/>
  <c r="H524" i="34"/>
  <c r="G524" i="42" s="1"/>
  <c r="H525" i="34"/>
  <c r="G525" i="42" s="1"/>
  <c r="H526" i="34"/>
  <c r="G526" i="42" s="1"/>
  <c r="H527" i="34"/>
  <c r="G527" i="42" s="1"/>
  <c r="H528" i="34"/>
  <c r="G528" i="42" s="1"/>
  <c r="H529" i="34"/>
  <c r="G529" i="42" s="1"/>
  <c r="H530" i="34"/>
  <c r="G530" i="42" s="1"/>
  <c r="H531" i="34"/>
  <c r="G531" i="42" s="1"/>
  <c r="H532" i="34"/>
  <c r="G532" i="42" s="1"/>
  <c r="H533" i="34"/>
  <c r="G533" i="42" s="1"/>
  <c r="H534" i="34"/>
  <c r="G534" i="42" s="1"/>
  <c r="H535" i="34"/>
  <c r="G535" i="42" s="1"/>
  <c r="H536" i="34"/>
  <c r="G536" i="42" s="1"/>
  <c r="H537" i="34"/>
  <c r="G537" i="42" s="1"/>
  <c r="H538" i="34"/>
  <c r="G538" i="42" s="1"/>
  <c r="H539" i="34"/>
  <c r="G539" i="42" s="1"/>
  <c r="H540" i="34"/>
  <c r="G540" i="42" s="1"/>
  <c r="H541" i="34"/>
  <c r="G541" i="42" s="1"/>
  <c r="H542" i="34"/>
  <c r="G542" i="42" s="1"/>
  <c r="H543" i="34"/>
  <c r="G543" i="42" s="1"/>
  <c r="H544" i="34"/>
  <c r="G544" i="42" s="1"/>
  <c r="H545" i="34"/>
  <c r="G545" i="42" s="1"/>
  <c r="H546" i="34"/>
  <c r="G546" i="42" s="1"/>
  <c r="H547" i="34"/>
  <c r="G547" i="42" s="1"/>
  <c r="H548" i="34"/>
  <c r="G548" i="42" s="1"/>
  <c r="H549" i="34"/>
  <c r="G549" i="42" s="1"/>
  <c r="H550" i="34"/>
  <c r="G550" i="42" s="1"/>
  <c r="H551" i="34"/>
  <c r="G551" i="42" s="1"/>
  <c r="H552" i="34"/>
  <c r="G552" i="42" s="1"/>
  <c r="H553" i="34"/>
  <c r="G553" i="42" s="1"/>
  <c r="H554" i="34"/>
  <c r="G554" i="42" s="1"/>
  <c r="H555" i="34"/>
  <c r="G555" i="42" s="1"/>
  <c r="H556" i="34"/>
  <c r="G556" i="42" s="1"/>
  <c r="H557" i="34"/>
  <c r="G557" i="42" s="1"/>
  <c r="H558" i="34"/>
  <c r="G558" i="42" s="1"/>
  <c r="H559" i="34"/>
  <c r="G559" i="42" s="1"/>
  <c r="H560" i="34"/>
  <c r="G560" i="42" s="1"/>
  <c r="H561" i="34"/>
  <c r="G561" i="42" s="1"/>
  <c r="H562" i="34"/>
  <c r="G562" i="42" s="1"/>
  <c r="H563" i="34"/>
  <c r="G563" i="42" s="1"/>
  <c r="H564" i="34"/>
  <c r="G564" i="42" s="1"/>
  <c r="H565" i="34"/>
  <c r="G565" i="42" s="1"/>
  <c r="H566" i="34"/>
  <c r="G566" i="42" s="1"/>
  <c r="H567" i="34"/>
  <c r="G567" i="42" s="1"/>
  <c r="H568" i="34"/>
  <c r="G568" i="42" s="1"/>
  <c r="H569" i="34"/>
  <c r="G569" i="42" s="1"/>
  <c r="H570" i="34"/>
  <c r="G570" i="42" s="1"/>
  <c r="H571" i="34"/>
  <c r="G571" i="42" s="1"/>
  <c r="H572" i="34"/>
  <c r="G572" i="42" s="1"/>
  <c r="H573" i="34"/>
  <c r="G573" i="42" s="1"/>
  <c r="H574" i="34"/>
  <c r="G574" i="42" s="1"/>
  <c r="H575" i="34"/>
  <c r="G575" i="42" s="1"/>
  <c r="H576" i="34"/>
  <c r="G576" i="42" s="1"/>
  <c r="H577" i="34"/>
  <c r="G577" i="42" s="1"/>
  <c r="H578" i="34"/>
  <c r="G578" i="42" s="1"/>
  <c r="H579" i="34"/>
  <c r="G579" i="42" s="1"/>
  <c r="H580" i="34"/>
  <c r="G580" i="42" s="1"/>
  <c r="H581" i="34"/>
  <c r="G581" i="42" s="1"/>
  <c r="H582" i="34"/>
  <c r="G582" i="42" s="1"/>
  <c r="H583" i="34"/>
  <c r="G583" i="42" s="1"/>
  <c r="H584" i="34"/>
  <c r="G584" i="42" s="1"/>
  <c r="H585" i="34"/>
  <c r="G585" i="42" s="1"/>
  <c r="H586" i="34"/>
  <c r="G586" i="42" s="1"/>
  <c r="H587" i="34"/>
  <c r="G587" i="42" s="1"/>
  <c r="H588" i="34"/>
  <c r="G588" i="42" s="1"/>
  <c r="H589" i="34"/>
  <c r="G589" i="42" s="1"/>
  <c r="H590" i="34"/>
  <c r="G590" i="42" s="1"/>
  <c r="H591" i="34"/>
  <c r="G591" i="42" s="1"/>
  <c r="H592" i="34"/>
  <c r="G592" i="42" s="1"/>
  <c r="H593" i="34"/>
  <c r="G593" i="42" s="1"/>
  <c r="H594" i="34"/>
  <c r="G594" i="42" s="1"/>
  <c r="H595" i="34"/>
  <c r="G595" i="42" s="1"/>
  <c r="H596" i="34"/>
  <c r="G596" i="42" s="1"/>
  <c r="H597" i="34"/>
  <c r="G597" i="42" s="1"/>
  <c r="H598" i="34"/>
  <c r="G598" i="42" s="1"/>
  <c r="H599" i="34"/>
  <c r="G599" i="42" s="1"/>
  <c r="H600" i="34"/>
  <c r="G600" i="42" s="1"/>
  <c r="H601" i="34"/>
  <c r="G601" i="42" s="1"/>
  <c r="H602" i="34"/>
  <c r="G602" i="42" s="1"/>
  <c r="H603" i="34"/>
  <c r="G603" i="42" s="1"/>
  <c r="H604" i="34"/>
  <c r="G604" i="42" s="1"/>
  <c r="H605" i="34"/>
  <c r="G605" i="42" s="1"/>
  <c r="H606" i="34"/>
  <c r="G606" i="42" s="1"/>
  <c r="H607" i="34"/>
  <c r="G607" i="42" s="1"/>
  <c r="H608" i="34"/>
  <c r="G608" i="42" s="1"/>
  <c r="H609" i="34"/>
  <c r="G609" i="42" s="1"/>
  <c r="H610" i="34"/>
  <c r="G610" i="42" s="1"/>
  <c r="H611" i="34"/>
  <c r="G611" i="42" s="1"/>
  <c r="H612" i="34"/>
  <c r="G612" i="42" s="1"/>
  <c r="H613" i="34"/>
  <c r="G613" i="42" s="1"/>
  <c r="H614" i="34"/>
  <c r="G614" i="42" s="1"/>
  <c r="H615" i="34"/>
  <c r="G615" i="42" s="1"/>
  <c r="H616" i="34"/>
  <c r="G616" i="42" s="1"/>
  <c r="H617" i="34"/>
  <c r="G617" i="42" s="1"/>
  <c r="H618" i="34"/>
  <c r="G618" i="42" s="1"/>
  <c r="H619" i="34"/>
  <c r="G619" i="42" s="1"/>
  <c r="H620" i="34"/>
  <c r="G620" i="42" s="1"/>
  <c r="H621" i="34"/>
  <c r="G621" i="42" s="1"/>
  <c r="H622" i="34"/>
  <c r="G622" i="42" s="1"/>
  <c r="H623" i="34"/>
  <c r="G623" i="42" s="1"/>
  <c r="H624" i="34"/>
  <c r="G624" i="42" s="1"/>
  <c r="H625" i="34"/>
  <c r="G625" i="42" s="1"/>
  <c r="H626" i="34"/>
  <c r="G626" i="42" s="1"/>
  <c r="H627" i="34"/>
  <c r="G627" i="42" s="1"/>
  <c r="H628" i="34"/>
  <c r="G628" i="42" s="1"/>
  <c r="H629" i="34"/>
  <c r="G629" i="42" s="1"/>
  <c r="H630" i="34"/>
  <c r="G630" i="42" s="1"/>
  <c r="H631" i="34"/>
  <c r="G631" i="42" s="1"/>
  <c r="H632" i="34"/>
  <c r="G632" i="42" s="1"/>
  <c r="H633" i="34"/>
  <c r="G633" i="42" s="1"/>
  <c r="H634" i="34"/>
  <c r="G634" i="42" s="1"/>
  <c r="H635" i="34"/>
  <c r="G635" i="42" s="1"/>
  <c r="H636" i="34"/>
  <c r="G636" i="42" s="1"/>
  <c r="H637" i="34"/>
  <c r="G637" i="42" s="1"/>
  <c r="H638" i="34"/>
  <c r="G638" i="42" s="1"/>
  <c r="H639" i="34"/>
  <c r="G639" i="42" s="1"/>
  <c r="H640" i="34"/>
  <c r="G640" i="42" s="1"/>
  <c r="H641" i="34"/>
  <c r="G641" i="42" s="1"/>
  <c r="H642" i="34"/>
  <c r="G642" i="42" s="1"/>
  <c r="H643" i="34"/>
  <c r="G643" i="42" s="1"/>
  <c r="H644" i="34"/>
  <c r="G644" i="42" s="1"/>
  <c r="H645" i="34"/>
  <c r="G645" i="42" s="1"/>
  <c r="H646" i="34"/>
  <c r="G646" i="42" s="1"/>
  <c r="H647" i="34"/>
  <c r="G647" i="42" s="1"/>
  <c r="H648" i="34"/>
  <c r="G648" i="42" s="1"/>
  <c r="H649" i="34"/>
  <c r="G649" i="42" s="1"/>
  <c r="H650" i="34"/>
  <c r="G650" i="42" s="1"/>
  <c r="H651" i="34"/>
  <c r="G651" i="42" s="1"/>
  <c r="H652" i="34"/>
  <c r="G652" i="42" s="1"/>
  <c r="H653" i="34"/>
  <c r="G653" i="42" s="1"/>
  <c r="H654" i="34"/>
  <c r="G654" i="42" s="1"/>
  <c r="H655" i="34"/>
  <c r="G655" i="42" s="1"/>
  <c r="H656" i="34"/>
  <c r="G656" i="42" s="1"/>
  <c r="H657" i="34"/>
  <c r="G657" i="42" s="1"/>
  <c r="H658" i="34"/>
  <c r="G658" i="42" s="1"/>
  <c r="H659" i="34"/>
  <c r="G659" i="42" s="1"/>
  <c r="H660" i="34"/>
  <c r="G660" i="42" s="1"/>
  <c r="H661" i="34"/>
  <c r="G661" i="42" s="1"/>
  <c r="H662" i="34"/>
  <c r="G662" i="42" s="1"/>
  <c r="H663" i="34"/>
  <c r="G663" i="42" s="1"/>
  <c r="H664" i="34"/>
  <c r="G664" i="42" s="1"/>
  <c r="H665" i="34"/>
  <c r="G665" i="42" s="1"/>
  <c r="H666" i="34"/>
  <c r="G666" i="42" s="1"/>
  <c r="H667" i="34"/>
  <c r="G667" i="42" s="1"/>
  <c r="H668" i="34"/>
  <c r="G668" i="42" s="1"/>
  <c r="H669" i="34"/>
  <c r="G669" i="42" s="1"/>
  <c r="H670" i="34"/>
  <c r="G670" i="42" s="1"/>
  <c r="H671" i="34"/>
  <c r="G671" i="42" s="1"/>
  <c r="H672" i="34"/>
  <c r="G672" i="42" s="1"/>
  <c r="H673" i="34"/>
  <c r="G673" i="42" s="1"/>
  <c r="H674" i="34"/>
  <c r="G674" i="42" s="1"/>
  <c r="H675" i="34"/>
  <c r="G675" i="42" s="1"/>
  <c r="H676" i="34"/>
  <c r="G676" i="42" s="1"/>
  <c r="H677" i="34"/>
  <c r="G677" i="42" s="1"/>
  <c r="H678" i="34"/>
  <c r="G678" i="42" s="1"/>
  <c r="H679" i="34"/>
  <c r="G679" i="42" s="1"/>
  <c r="H680" i="34"/>
  <c r="G680" i="42" s="1"/>
  <c r="H681" i="34"/>
  <c r="G681" i="42" s="1"/>
  <c r="H682" i="34"/>
  <c r="G682" i="42" s="1"/>
  <c r="H683" i="34"/>
  <c r="G683" i="42" s="1"/>
  <c r="H684" i="34"/>
  <c r="G684" i="42" s="1"/>
  <c r="H685" i="34"/>
  <c r="G685" i="42" s="1"/>
  <c r="H686" i="34"/>
  <c r="G686" i="42" s="1"/>
  <c r="H687" i="34"/>
  <c r="G687" i="42" s="1"/>
  <c r="H688" i="34"/>
  <c r="G688" i="42" s="1"/>
  <c r="H689" i="34"/>
  <c r="G689" i="42" s="1"/>
  <c r="H690" i="34"/>
  <c r="G690" i="42" s="1"/>
  <c r="H691" i="34"/>
  <c r="G691" i="42" s="1"/>
  <c r="H692" i="34"/>
  <c r="G692" i="42" s="1"/>
  <c r="H693" i="34"/>
  <c r="G693" i="42" s="1"/>
  <c r="H694" i="34"/>
  <c r="G694" i="42" s="1"/>
  <c r="H695" i="34"/>
  <c r="G695" i="42" s="1"/>
  <c r="H696" i="34"/>
  <c r="G696" i="42" s="1"/>
  <c r="H697" i="34"/>
  <c r="G697" i="42" s="1"/>
  <c r="H698" i="34"/>
  <c r="G698" i="42" s="1"/>
  <c r="H699" i="34"/>
  <c r="G699" i="42" s="1"/>
  <c r="H700" i="34"/>
  <c r="G700" i="42" s="1"/>
  <c r="H701" i="34"/>
  <c r="G701" i="42" s="1"/>
  <c r="H702" i="34"/>
  <c r="G702" i="42" s="1"/>
  <c r="H703" i="34"/>
  <c r="G703" i="42" s="1"/>
  <c r="H704" i="34"/>
  <c r="G704" i="42" s="1"/>
  <c r="H705" i="34"/>
  <c r="G705" i="42" s="1"/>
  <c r="H706" i="34"/>
  <c r="G706" i="42" s="1"/>
  <c r="H707" i="34"/>
  <c r="G707" i="42" s="1"/>
  <c r="H708" i="34"/>
  <c r="G708" i="42" s="1"/>
  <c r="H709" i="34"/>
  <c r="G709" i="42" s="1"/>
  <c r="H710" i="34"/>
  <c r="G710" i="42" s="1"/>
  <c r="H711" i="34"/>
  <c r="G711" i="42" s="1"/>
  <c r="H712" i="34"/>
  <c r="G712" i="42" s="1"/>
  <c r="H713" i="34"/>
  <c r="G713" i="42" s="1"/>
  <c r="H714" i="34"/>
  <c r="G714" i="42" s="1"/>
  <c r="H715" i="34"/>
  <c r="G715" i="42" s="1"/>
  <c r="H716" i="34"/>
  <c r="G716" i="42" s="1"/>
  <c r="H717" i="34"/>
  <c r="G717" i="42" s="1"/>
  <c r="H718" i="34"/>
  <c r="G718" i="42" s="1"/>
  <c r="H719" i="34"/>
  <c r="G719" i="42" s="1"/>
  <c r="H720" i="34"/>
  <c r="G720" i="42" s="1"/>
  <c r="H721" i="34"/>
  <c r="G721" i="42" s="1"/>
  <c r="H722" i="34"/>
  <c r="G722" i="42" s="1"/>
  <c r="H723" i="34"/>
  <c r="G723" i="42" s="1"/>
  <c r="H724" i="34"/>
  <c r="G724" i="42" s="1"/>
  <c r="H725" i="34"/>
  <c r="G725" i="42" s="1"/>
  <c r="H726" i="34"/>
  <c r="G726" i="42" s="1"/>
  <c r="H727" i="34"/>
  <c r="G727" i="42" s="1"/>
  <c r="H728" i="34"/>
  <c r="G728" i="42" s="1"/>
  <c r="H729" i="34"/>
  <c r="G729" i="42" s="1"/>
  <c r="H730" i="34"/>
  <c r="G730" i="42" s="1"/>
  <c r="H731" i="34"/>
  <c r="G731" i="42" s="1"/>
  <c r="H732" i="34"/>
  <c r="G732" i="42" s="1"/>
  <c r="H733" i="34"/>
  <c r="G733" i="42" s="1"/>
  <c r="H734" i="34"/>
  <c r="G734" i="42" s="1"/>
  <c r="H735" i="34"/>
  <c r="G735" i="42" s="1"/>
  <c r="H736" i="34"/>
  <c r="G736" i="42" s="1"/>
  <c r="H737" i="34"/>
  <c r="G737" i="42" s="1"/>
  <c r="H738" i="34"/>
  <c r="G738" i="42" s="1"/>
  <c r="H739" i="34"/>
  <c r="G739" i="42" s="1"/>
  <c r="H740" i="34"/>
  <c r="G740" i="42" s="1"/>
  <c r="H741" i="34"/>
  <c r="G741" i="42" s="1"/>
  <c r="H742" i="34"/>
  <c r="G742" i="42" s="1"/>
  <c r="H743" i="34"/>
  <c r="G743" i="42" s="1"/>
  <c r="H744" i="34"/>
  <c r="G744" i="42" s="1"/>
  <c r="H745" i="34"/>
  <c r="G745" i="42" s="1"/>
  <c r="H746" i="34"/>
  <c r="G746" i="42" s="1"/>
  <c r="H747" i="34"/>
  <c r="G747" i="42" s="1"/>
  <c r="H748" i="34"/>
  <c r="G748" i="42" s="1"/>
  <c r="H749" i="34"/>
  <c r="G749" i="42" s="1"/>
  <c r="H750" i="34"/>
  <c r="G750" i="42" s="1"/>
  <c r="H751" i="34"/>
  <c r="G751" i="42" s="1"/>
  <c r="H752" i="34"/>
  <c r="G752" i="42" s="1"/>
  <c r="H753" i="34"/>
  <c r="G753" i="42" s="1"/>
  <c r="H754" i="34"/>
  <c r="G754" i="42" s="1"/>
  <c r="H755" i="34"/>
  <c r="G755" i="42" s="1"/>
  <c r="H756" i="34"/>
  <c r="G756" i="42" s="1"/>
  <c r="H757" i="34"/>
  <c r="G757" i="42" s="1"/>
  <c r="H758" i="34"/>
  <c r="G758" i="42" s="1"/>
  <c r="H759" i="34"/>
  <c r="G759" i="42" s="1"/>
  <c r="H760" i="34"/>
  <c r="G760" i="42" s="1"/>
  <c r="H761" i="34"/>
  <c r="G761" i="42" s="1"/>
  <c r="H762" i="34"/>
  <c r="G762" i="42" s="1"/>
  <c r="H763" i="34"/>
  <c r="G763" i="42" s="1"/>
  <c r="H764" i="34"/>
  <c r="G764" i="42" s="1"/>
  <c r="H765" i="34"/>
  <c r="G765" i="42" s="1"/>
  <c r="H766" i="34"/>
  <c r="G766" i="42" s="1"/>
  <c r="H767" i="34"/>
  <c r="G767" i="42" s="1"/>
  <c r="H768" i="34"/>
  <c r="G768" i="42" s="1"/>
  <c r="H769" i="34"/>
  <c r="G769" i="42" s="1"/>
  <c r="H770" i="34"/>
  <c r="G770" i="42" s="1"/>
  <c r="H771" i="34"/>
  <c r="G771" i="42" s="1"/>
  <c r="H772" i="34"/>
  <c r="G772" i="42" s="1"/>
  <c r="H773" i="34"/>
  <c r="G773" i="42" s="1"/>
  <c r="H774" i="34"/>
  <c r="G774" i="42" s="1"/>
  <c r="H775" i="34"/>
  <c r="G775" i="42" s="1"/>
  <c r="H776" i="34"/>
  <c r="G776" i="42" s="1"/>
  <c r="H777" i="34"/>
  <c r="G777" i="42" s="1"/>
  <c r="H778" i="34"/>
  <c r="G778" i="42" s="1"/>
  <c r="H779" i="34"/>
  <c r="G779" i="42" s="1"/>
  <c r="H780" i="34"/>
  <c r="G780" i="42" s="1"/>
  <c r="H781" i="34"/>
  <c r="G781" i="42" s="1"/>
  <c r="H782" i="34"/>
  <c r="G782" i="42" s="1"/>
  <c r="H783" i="34"/>
  <c r="G783" i="42" s="1"/>
  <c r="H784" i="34"/>
  <c r="G784" i="42" s="1"/>
  <c r="H785" i="34"/>
  <c r="G785" i="42" s="1"/>
  <c r="H786" i="34"/>
  <c r="G786" i="42" s="1"/>
  <c r="H787" i="34"/>
  <c r="G787" i="42" s="1"/>
  <c r="H788" i="34"/>
  <c r="G788" i="42" s="1"/>
  <c r="H789" i="34"/>
  <c r="G789" i="42" s="1"/>
  <c r="H790" i="34"/>
  <c r="G790" i="42" s="1"/>
  <c r="H791" i="34"/>
  <c r="G791" i="42" s="1"/>
  <c r="H792" i="34"/>
  <c r="G792" i="42" s="1"/>
  <c r="H793" i="34"/>
  <c r="G793" i="42" s="1"/>
  <c r="H794" i="34"/>
  <c r="G794" i="42" s="1"/>
  <c r="H795" i="34"/>
  <c r="G795" i="42" s="1"/>
  <c r="H796" i="34"/>
  <c r="G796" i="42" s="1"/>
  <c r="H797" i="34"/>
  <c r="G797" i="42" s="1"/>
  <c r="H798" i="34"/>
  <c r="G798" i="42" s="1"/>
  <c r="H799" i="34"/>
  <c r="G799" i="42" s="1"/>
  <c r="H800" i="34"/>
  <c r="G800" i="42" s="1"/>
  <c r="H801" i="34"/>
  <c r="G801" i="42" s="1"/>
  <c r="H802" i="34"/>
  <c r="G802" i="42" s="1"/>
  <c r="H803" i="34"/>
  <c r="G803" i="42" s="1"/>
  <c r="H804" i="34"/>
  <c r="G804" i="42" s="1"/>
  <c r="H805" i="34"/>
  <c r="G805" i="42" s="1"/>
  <c r="H806" i="34"/>
  <c r="G806" i="42" s="1"/>
  <c r="H807" i="34"/>
  <c r="G807" i="42" s="1"/>
  <c r="H808" i="34"/>
  <c r="G808" i="42" s="1"/>
  <c r="H809" i="34"/>
  <c r="G809" i="42" s="1"/>
  <c r="H810" i="34"/>
  <c r="G810" i="42" s="1"/>
  <c r="H811" i="34"/>
  <c r="G811" i="42" s="1"/>
  <c r="H812" i="34"/>
  <c r="G812" i="42" s="1"/>
  <c r="H813" i="34"/>
  <c r="G813" i="42" s="1"/>
  <c r="H814" i="34"/>
  <c r="G814" i="42" s="1"/>
  <c r="H815" i="34"/>
  <c r="G815" i="42" s="1"/>
  <c r="H816" i="34"/>
  <c r="G816" i="42" s="1"/>
  <c r="H817" i="34"/>
  <c r="G817" i="42" s="1"/>
  <c r="H818" i="34"/>
  <c r="G818" i="42" s="1"/>
  <c r="H819" i="34"/>
  <c r="G819" i="42" s="1"/>
  <c r="H820" i="34"/>
  <c r="G820" i="42" s="1"/>
  <c r="H821" i="34"/>
  <c r="G821" i="42" s="1"/>
  <c r="H822" i="34"/>
  <c r="G822" i="42" s="1"/>
  <c r="H823" i="34"/>
  <c r="G823" i="42" s="1"/>
  <c r="H824" i="34"/>
  <c r="G824" i="42" s="1"/>
  <c r="H825" i="34"/>
  <c r="G825" i="42" s="1"/>
  <c r="H826" i="34"/>
  <c r="G826" i="42" s="1"/>
  <c r="H827" i="34"/>
  <c r="G827" i="42" s="1"/>
  <c r="H828" i="34"/>
  <c r="G828" i="42" s="1"/>
  <c r="H829" i="34"/>
  <c r="G829" i="42" s="1"/>
  <c r="H830" i="34"/>
  <c r="G830" i="42" s="1"/>
  <c r="H831" i="34"/>
  <c r="G831" i="42" s="1"/>
  <c r="H832" i="34"/>
  <c r="G832" i="42" s="1"/>
  <c r="H833" i="34"/>
  <c r="G833" i="42" s="1"/>
  <c r="H834" i="34"/>
  <c r="G834" i="42" s="1"/>
  <c r="H835" i="34"/>
  <c r="G835" i="42" s="1"/>
  <c r="H836" i="34"/>
  <c r="G836" i="42" s="1"/>
  <c r="H837" i="34"/>
  <c r="G837" i="42" s="1"/>
  <c r="H838" i="34"/>
  <c r="G838" i="42" s="1"/>
  <c r="H839" i="34"/>
  <c r="G839" i="42" s="1"/>
  <c r="H840" i="34"/>
  <c r="G840" i="42" s="1"/>
  <c r="H841" i="34"/>
  <c r="G841" i="42" s="1"/>
  <c r="H842" i="34"/>
  <c r="G842" i="42" s="1"/>
  <c r="H843" i="34"/>
  <c r="G843" i="42" s="1"/>
  <c r="H844" i="34"/>
  <c r="G844" i="42" s="1"/>
  <c r="H845" i="34"/>
  <c r="G845" i="42" s="1"/>
  <c r="H846" i="34"/>
  <c r="G846" i="42" s="1"/>
  <c r="H847" i="34"/>
  <c r="G847" i="42" s="1"/>
  <c r="H848" i="34"/>
  <c r="G848" i="42" s="1"/>
  <c r="H849" i="34"/>
  <c r="G849" i="42" s="1"/>
  <c r="H850" i="34"/>
  <c r="G850" i="42" s="1"/>
  <c r="H851" i="34"/>
  <c r="G851" i="42" s="1"/>
  <c r="H852" i="34"/>
  <c r="G852" i="42" s="1"/>
  <c r="H853" i="34"/>
  <c r="G853" i="42" s="1"/>
  <c r="H854" i="34"/>
  <c r="G854" i="42" s="1"/>
  <c r="H855" i="34"/>
  <c r="G855" i="42" s="1"/>
  <c r="H856" i="34"/>
  <c r="G856" i="42" s="1"/>
  <c r="H857" i="34"/>
  <c r="G857" i="42" s="1"/>
  <c r="H858" i="34"/>
  <c r="G858" i="42" s="1"/>
  <c r="H859" i="34"/>
  <c r="G859" i="42" s="1"/>
  <c r="H860" i="34"/>
  <c r="G860" i="42" s="1"/>
  <c r="H861" i="34"/>
  <c r="G861" i="42" s="1"/>
  <c r="H862" i="34"/>
  <c r="G862" i="42" s="1"/>
  <c r="H863" i="34"/>
  <c r="G863" i="42" s="1"/>
  <c r="H864" i="34"/>
  <c r="G864" i="42" s="1"/>
  <c r="H865" i="34"/>
  <c r="G865" i="42" s="1"/>
  <c r="H866" i="34"/>
  <c r="G866" i="42" s="1"/>
  <c r="H867" i="34"/>
  <c r="G867" i="42" s="1"/>
  <c r="H868" i="34"/>
  <c r="G868" i="42" s="1"/>
  <c r="H869" i="34"/>
  <c r="G869" i="42" s="1"/>
  <c r="H870" i="34"/>
  <c r="G870" i="42" s="1"/>
  <c r="H871" i="34"/>
  <c r="G871" i="42" s="1"/>
  <c r="H872" i="34"/>
  <c r="G872" i="42" s="1"/>
  <c r="H873" i="34"/>
  <c r="G873" i="42" s="1"/>
  <c r="H874" i="34"/>
  <c r="G874" i="42" s="1"/>
  <c r="H875" i="34"/>
  <c r="G875" i="42" s="1"/>
  <c r="H876" i="34"/>
  <c r="G876" i="42" s="1"/>
  <c r="H877" i="34"/>
  <c r="G877" i="42" s="1"/>
  <c r="H878" i="34"/>
  <c r="G878" i="42" s="1"/>
  <c r="H879" i="34"/>
  <c r="G879" i="42" s="1"/>
  <c r="H880" i="34"/>
  <c r="G880" i="42" s="1"/>
  <c r="H881" i="34"/>
  <c r="G881" i="42" s="1"/>
  <c r="H882" i="34"/>
  <c r="G882" i="42" s="1"/>
  <c r="H883" i="34"/>
  <c r="G883" i="42" s="1"/>
  <c r="H884" i="34"/>
  <c r="G884" i="42" s="1"/>
  <c r="H885" i="34"/>
  <c r="G885" i="42" s="1"/>
  <c r="H886" i="34"/>
  <c r="G886" i="42" s="1"/>
  <c r="H887" i="34"/>
  <c r="G887" i="42" s="1"/>
  <c r="H888" i="34"/>
  <c r="G888" i="42" s="1"/>
  <c r="H889" i="34"/>
  <c r="G889" i="42" s="1"/>
  <c r="H890" i="34"/>
  <c r="G890" i="42" s="1"/>
  <c r="H891" i="34"/>
  <c r="G891" i="42" s="1"/>
  <c r="H892" i="34"/>
  <c r="G892" i="42" s="1"/>
  <c r="H893" i="34"/>
  <c r="G893" i="42" s="1"/>
  <c r="H894" i="34"/>
  <c r="G894" i="42" s="1"/>
  <c r="H895" i="34"/>
  <c r="G895" i="42" s="1"/>
  <c r="H896" i="34"/>
  <c r="G896" i="42" s="1"/>
  <c r="H897" i="34"/>
  <c r="G897" i="42" s="1"/>
  <c r="H898" i="34"/>
  <c r="G898" i="42" s="1"/>
  <c r="H899" i="34"/>
  <c r="G899" i="42" s="1"/>
  <c r="H900" i="34"/>
  <c r="G900" i="42" s="1"/>
  <c r="H901" i="34"/>
  <c r="G901" i="42" s="1"/>
  <c r="H902" i="34"/>
  <c r="G902" i="42" s="1"/>
  <c r="H903" i="34"/>
  <c r="G903" i="42" s="1"/>
  <c r="H904" i="34"/>
  <c r="G904" i="42" s="1"/>
  <c r="H905" i="34"/>
  <c r="G905" i="42" s="1"/>
  <c r="H906" i="34"/>
  <c r="G906" i="42" s="1"/>
  <c r="H907" i="34"/>
  <c r="G907" i="42" s="1"/>
  <c r="H908" i="34"/>
  <c r="G908" i="42" s="1"/>
  <c r="H909" i="34"/>
  <c r="G909" i="42" s="1"/>
  <c r="H910" i="34"/>
  <c r="G910" i="42" s="1"/>
  <c r="H911" i="34"/>
  <c r="G911" i="42" s="1"/>
  <c r="H912" i="34"/>
  <c r="G912" i="42" s="1"/>
  <c r="H913" i="34"/>
  <c r="G913" i="42" s="1"/>
  <c r="H914" i="34"/>
  <c r="G914" i="42" s="1"/>
  <c r="H915" i="34"/>
  <c r="G915" i="42" s="1"/>
  <c r="H916" i="34"/>
  <c r="G916" i="42" s="1"/>
  <c r="H917" i="34"/>
  <c r="G917" i="42" s="1"/>
  <c r="H918" i="34"/>
  <c r="G918" i="42" s="1"/>
  <c r="H919" i="34"/>
  <c r="G919" i="42" s="1"/>
  <c r="H920" i="34"/>
  <c r="G920" i="42" s="1"/>
  <c r="H921" i="34"/>
  <c r="G921" i="42" s="1"/>
  <c r="H922" i="34"/>
  <c r="G922" i="42" s="1"/>
  <c r="H923" i="34"/>
  <c r="G923" i="42" s="1"/>
  <c r="H924" i="34"/>
  <c r="G924" i="42" s="1"/>
  <c r="H925" i="34"/>
  <c r="G925" i="42" s="1"/>
  <c r="H926" i="34"/>
  <c r="G926" i="42" s="1"/>
  <c r="H927" i="34"/>
  <c r="G927" i="42" s="1"/>
  <c r="H928" i="34"/>
  <c r="G928" i="42" s="1"/>
  <c r="H929" i="34"/>
  <c r="G929" i="42" s="1"/>
  <c r="H930" i="34"/>
  <c r="G930" i="42" s="1"/>
  <c r="H931" i="34"/>
  <c r="G931" i="42" s="1"/>
  <c r="H932" i="34"/>
  <c r="G932" i="42" s="1"/>
  <c r="H933" i="34"/>
  <c r="G933" i="42" s="1"/>
  <c r="H934" i="34"/>
  <c r="G934" i="42" s="1"/>
  <c r="H935" i="34"/>
  <c r="G935" i="42" s="1"/>
  <c r="H936" i="34"/>
  <c r="G936" i="42" s="1"/>
  <c r="H937" i="34"/>
  <c r="G937" i="42" s="1"/>
  <c r="H938" i="34"/>
  <c r="G938" i="42" s="1"/>
  <c r="H939" i="34"/>
  <c r="G939" i="42" s="1"/>
  <c r="H940" i="34"/>
  <c r="G940" i="42" s="1"/>
  <c r="H941" i="34"/>
  <c r="G941" i="42" s="1"/>
  <c r="H942" i="34"/>
  <c r="G942" i="42" s="1"/>
  <c r="H943" i="34"/>
  <c r="G943" i="42" s="1"/>
  <c r="H944" i="34"/>
  <c r="G944" i="42" s="1"/>
  <c r="H945" i="34"/>
  <c r="G945" i="42" s="1"/>
  <c r="H946" i="34"/>
  <c r="G946" i="42" s="1"/>
  <c r="H947" i="34"/>
  <c r="G947" i="42" s="1"/>
  <c r="H948" i="34"/>
  <c r="G948" i="42" s="1"/>
  <c r="H949" i="34"/>
  <c r="G949" i="42" s="1"/>
  <c r="H950" i="34"/>
  <c r="G950" i="42" s="1"/>
  <c r="H951" i="34"/>
  <c r="G951" i="42" s="1"/>
  <c r="H952" i="34"/>
  <c r="G952" i="42" s="1"/>
  <c r="H953" i="34"/>
  <c r="G953" i="42" s="1"/>
  <c r="H954" i="34"/>
  <c r="G954" i="42" s="1"/>
  <c r="H955" i="34"/>
  <c r="G955" i="42" s="1"/>
  <c r="H956" i="34"/>
  <c r="G956" i="42" s="1"/>
  <c r="H957" i="34"/>
  <c r="G957" i="42" s="1"/>
  <c r="H958" i="34"/>
  <c r="G958" i="42" s="1"/>
  <c r="H959" i="34"/>
  <c r="G959" i="42" s="1"/>
  <c r="H960" i="34"/>
  <c r="G960" i="42" s="1"/>
  <c r="H961" i="34"/>
  <c r="G961" i="42" s="1"/>
  <c r="H962" i="34"/>
  <c r="G962" i="42" s="1"/>
  <c r="H963" i="34"/>
  <c r="G963" i="42" s="1"/>
  <c r="H964" i="34"/>
  <c r="G964" i="42" s="1"/>
  <c r="H965" i="34"/>
  <c r="G965" i="42" s="1"/>
  <c r="H966" i="34"/>
  <c r="G966" i="42" s="1"/>
  <c r="H967" i="34"/>
  <c r="G967" i="42" s="1"/>
  <c r="H968" i="34"/>
  <c r="G968" i="42" s="1"/>
  <c r="H969" i="34"/>
  <c r="G969" i="42" s="1"/>
  <c r="H970" i="34"/>
  <c r="G970" i="42" s="1"/>
  <c r="H971" i="34"/>
  <c r="G971" i="42" s="1"/>
  <c r="H972" i="34"/>
  <c r="G972" i="42" s="1"/>
  <c r="H973" i="34"/>
  <c r="G973" i="42" s="1"/>
  <c r="H974" i="34"/>
  <c r="G974" i="42" s="1"/>
  <c r="H975" i="34"/>
  <c r="G975" i="42" s="1"/>
  <c r="H976" i="34"/>
  <c r="G976" i="42" s="1"/>
  <c r="H977" i="34"/>
  <c r="G977" i="42" s="1"/>
  <c r="H978" i="34"/>
  <c r="G978" i="42" s="1"/>
  <c r="H979" i="34"/>
  <c r="G979" i="42" s="1"/>
  <c r="H980" i="34"/>
  <c r="G980" i="42" s="1"/>
  <c r="H981" i="34"/>
  <c r="G981" i="42" s="1"/>
  <c r="H982" i="34"/>
  <c r="G982" i="42" s="1"/>
  <c r="H983" i="34"/>
  <c r="G983" i="42" s="1"/>
  <c r="H984" i="34"/>
  <c r="G984" i="42" s="1"/>
  <c r="H985" i="34"/>
  <c r="G985" i="42" s="1"/>
  <c r="H986" i="34"/>
  <c r="G986" i="42" s="1"/>
  <c r="H987" i="34"/>
  <c r="G987" i="42" s="1"/>
  <c r="H988" i="34"/>
  <c r="G988" i="42" s="1"/>
  <c r="H989" i="34"/>
  <c r="G989" i="42" s="1"/>
  <c r="H990" i="34"/>
  <c r="G990" i="42" s="1"/>
  <c r="H991" i="34"/>
  <c r="G991" i="42" s="1"/>
  <c r="H992" i="34"/>
  <c r="G992" i="42" s="1"/>
  <c r="H993" i="34"/>
  <c r="G993" i="42" s="1"/>
  <c r="H994" i="34"/>
  <c r="G994" i="42" s="1"/>
  <c r="H995" i="34"/>
  <c r="G995" i="42" s="1"/>
  <c r="H996" i="34"/>
  <c r="G996" i="42" s="1"/>
  <c r="H997" i="34"/>
  <c r="G997" i="42" s="1"/>
  <c r="H998" i="34"/>
  <c r="G998" i="42" s="1"/>
  <c r="H999" i="34"/>
  <c r="G999" i="42" s="1"/>
  <c r="H1000" i="34"/>
  <c r="G1000" i="42" s="1"/>
  <c r="H1001" i="34"/>
  <c r="G1001" i="42" s="1"/>
  <c r="H1002" i="34"/>
  <c r="G1002" i="42" s="1"/>
  <c r="H1003" i="34"/>
  <c r="G1003" i="42" s="1"/>
  <c r="H1004" i="34"/>
  <c r="G1004" i="42" s="1"/>
  <c r="H1005" i="34"/>
  <c r="G1005" i="42" s="1"/>
  <c r="H1006" i="34"/>
  <c r="G1006" i="42" s="1"/>
  <c r="H1007" i="34"/>
  <c r="G1007" i="42" s="1"/>
  <c r="H1008" i="34"/>
  <c r="G1008" i="42" s="1"/>
  <c r="H1009" i="34"/>
  <c r="G1009" i="42" s="1"/>
  <c r="H1010" i="34"/>
  <c r="G1010" i="42" s="1"/>
  <c r="H1011" i="34"/>
  <c r="G1011" i="42" s="1"/>
  <c r="H1012" i="34"/>
  <c r="G1012" i="42" s="1"/>
  <c r="H1013" i="34"/>
  <c r="G1013" i="42" s="1"/>
  <c r="H1014" i="34"/>
  <c r="G1014" i="42" s="1"/>
  <c r="H1015" i="34"/>
  <c r="G1015" i="42" s="1"/>
  <c r="H1016" i="34"/>
  <c r="G1016" i="42" s="1"/>
  <c r="H1017" i="34"/>
  <c r="G1017" i="42" s="1"/>
  <c r="H1018" i="34"/>
  <c r="G1018" i="42" s="1"/>
  <c r="H1019" i="34"/>
  <c r="G1019" i="42" s="1"/>
  <c r="H1020" i="34"/>
  <c r="G1020" i="42" s="1"/>
  <c r="H1021" i="34"/>
  <c r="G1021" i="42" s="1"/>
  <c r="H1022" i="34"/>
  <c r="G1022" i="42" s="1"/>
  <c r="H1023" i="34"/>
  <c r="G1023" i="42" s="1"/>
  <c r="H1024" i="34"/>
  <c r="G1024" i="42" s="1"/>
  <c r="H1025" i="34"/>
  <c r="G1025" i="42" s="1"/>
  <c r="H1026" i="34"/>
  <c r="G1026" i="42" s="1"/>
  <c r="H1027" i="34"/>
  <c r="G1027" i="42" s="1"/>
  <c r="H1028" i="34"/>
  <c r="G1028" i="42" s="1"/>
  <c r="H1029" i="34"/>
  <c r="G1029" i="42" s="1"/>
  <c r="H1030" i="34"/>
  <c r="G1030" i="42" s="1"/>
  <c r="H1031" i="34"/>
  <c r="G1031" i="42" s="1"/>
  <c r="H1032" i="34"/>
  <c r="G1032" i="42" s="1"/>
  <c r="H1033" i="34"/>
  <c r="G1033" i="42" s="1"/>
  <c r="H1034" i="34"/>
  <c r="G1034" i="42" s="1"/>
  <c r="H1035" i="34"/>
  <c r="G1035" i="42" s="1"/>
  <c r="H1036" i="34"/>
  <c r="G1036" i="42" s="1"/>
  <c r="H1037" i="34"/>
  <c r="G1037" i="42" s="1"/>
  <c r="H1038" i="34"/>
  <c r="G1038" i="42" s="1"/>
  <c r="H1039" i="34"/>
  <c r="G1039" i="42" s="1"/>
  <c r="H1040" i="34"/>
  <c r="G1040" i="42" s="1"/>
  <c r="H1041" i="34"/>
  <c r="G1041" i="42" s="1"/>
  <c r="H1042" i="34"/>
  <c r="G1042" i="42" s="1"/>
  <c r="H1043" i="34"/>
  <c r="G1043" i="42" s="1"/>
  <c r="H1044" i="34"/>
  <c r="G1044" i="42" s="1"/>
  <c r="H1045" i="34"/>
  <c r="G1045" i="42" s="1"/>
  <c r="H1046" i="34"/>
  <c r="G1046" i="42" s="1"/>
  <c r="H1047" i="34"/>
  <c r="G1047" i="42" s="1"/>
  <c r="H1048" i="34"/>
  <c r="G1048" i="42" s="1"/>
  <c r="H1049" i="34"/>
  <c r="G1049" i="42" s="1"/>
  <c r="H1050" i="34"/>
  <c r="G1050" i="42" s="1"/>
  <c r="H1051" i="34"/>
  <c r="G1051" i="42" s="1"/>
  <c r="H1052" i="34"/>
  <c r="G1052" i="42" s="1"/>
  <c r="H1053" i="34"/>
  <c r="G1053" i="42" s="1"/>
  <c r="H1054" i="34"/>
  <c r="G1054" i="42" s="1"/>
  <c r="H1055" i="34"/>
  <c r="G1055" i="42" s="1"/>
  <c r="H1056" i="34"/>
  <c r="G1056" i="42" s="1"/>
  <c r="H1057" i="34"/>
  <c r="G1057" i="42" s="1"/>
  <c r="H1058" i="34"/>
  <c r="G1058" i="42" s="1"/>
  <c r="H1059" i="34"/>
  <c r="G1059" i="42" s="1"/>
  <c r="H1060" i="34"/>
  <c r="G1060" i="42" s="1"/>
  <c r="H1061" i="34"/>
  <c r="G1061" i="42" s="1"/>
  <c r="H1062" i="34"/>
  <c r="G1062" i="42" s="1"/>
  <c r="H1063" i="34"/>
  <c r="G1063" i="42" s="1"/>
  <c r="H1064" i="34"/>
  <c r="G1064" i="42" s="1"/>
  <c r="H1065" i="34"/>
  <c r="G1065" i="42" s="1"/>
  <c r="H1066" i="34"/>
  <c r="G1066" i="42" s="1"/>
  <c r="H1067" i="34"/>
  <c r="G1067" i="42" s="1"/>
  <c r="H1068" i="34"/>
  <c r="G1068" i="42" s="1"/>
  <c r="H1069" i="34"/>
  <c r="G1069" i="42" s="1"/>
  <c r="H1070" i="34"/>
  <c r="G1070" i="42" s="1"/>
  <c r="H1071" i="34"/>
  <c r="G1071" i="42" s="1"/>
  <c r="H1072" i="34"/>
  <c r="G1072" i="42" s="1"/>
  <c r="H1073" i="34"/>
  <c r="G1073" i="42" s="1"/>
  <c r="H1074" i="34"/>
  <c r="G1074" i="42" s="1"/>
  <c r="H1075" i="34"/>
  <c r="G1075" i="42" s="1"/>
  <c r="H1076" i="34"/>
  <c r="G1076" i="42" s="1"/>
  <c r="H1077" i="34"/>
  <c r="G1077" i="42" s="1"/>
  <c r="H1078" i="34"/>
  <c r="G1078" i="42" s="1"/>
  <c r="H1079" i="34"/>
  <c r="G1079" i="42" s="1"/>
  <c r="H1080" i="34"/>
  <c r="G1080" i="42" s="1"/>
  <c r="H1081" i="34"/>
  <c r="G1081" i="42" s="1"/>
  <c r="H1082" i="34"/>
  <c r="G1082" i="42" s="1"/>
  <c r="H1083" i="34"/>
  <c r="G1083" i="42" s="1"/>
  <c r="H1084" i="34"/>
  <c r="G1084" i="42" s="1"/>
  <c r="H1085" i="34"/>
  <c r="G1085" i="42" s="1"/>
  <c r="H1086" i="34"/>
  <c r="G1086" i="42" s="1"/>
  <c r="H1087" i="34"/>
  <c r="G1087" i="42" s="1"/>
  <c r="H1088" i="34"/>
  <c r="G1088" i="42" s="1"/>
  <c r="H1089" i="34"/>
  <c r="G1089" i="42" s="1"/>
  <c r="H1090" i="34"/>
  <c r="G1090" i="42" s="1"/>
  <c r="H1091" i="34"/>
  <c r="G1091" i="42" s="1"/>
  <c r="H1092" i="34"/>
  <c r="G1092" i="42" s="1"/>
  <c r="H1093" i="34"/>
  <c r="G1093" i="42" s="1"/>
  <c r="H1094" i="34"/>
  <c r="G1094" i="42" s="1"/>
  <c r="H1095" i="34"/>
  <c r="G1095" i="42" s="1"/>
  <c r="H1096" i="34"/>
  <c r="G1096" i="42" s="1"/>
  <c r="H1097" i="34"/>
  <c r="G1097" i="42" s="1"/>
  <c r="H1098" i="34"/>
  <c r="G1098" i="42" s="1"/>
  <c r="H1099" i="34"/>
  <c r="G1099" i="42" s="1"/>
  <c r="H1100" i="34"/>
  <c r="G1100" i="42" s="1"/>
  <c r="H1101" i="34"/>
  <c r="G1101" i="42" s="1"/>
  <c r="H1102" i="34"/>
  <c r="G1102" i="42" s="1"/>
  <c r="H1103" i="34"/>
  <c r="G1103" i="42" s="1"/>
  <c r="H1104" i="34"/>
  <c r="G1104" i="42" s="1"/>
  <c r="H1105" i="34"/>
  <c r="G1105" i="42" s="1"/>
  <c r="H1106" i="34"/>
  <c r="G1106" i="42" s="1"/>
  <c r="H1107" i="34"/>
  <c r="G1107" i="42" s="1"/>
  <c r="H1108" i="34"/>
  <c r="G1108" i="42" s="1"/>
  <c r="H1109" i="34"/>
  <c r="G1109" i="42" s="1"/>
  <c r="H1110" i="34"/>
  <c r="G1110" i="42" s="1"/>
  <c r="H1111" i="34"/>
  <c r="G1111" i="42" s="1"/>
  <c r="H1112" i="34"/>
  <c r="G1112" i="42" s="1"/>
  <c r="H1113" i="34"/>
  <c r="G1113" i="42" s="1"/>
  <c r="H1114" i="34"/>
  <c r="G1114" i="42" s="1"/>
  <c r="H1115" i="34"/>
  <c r="G1115" i="42" s="1"/>
  <c r="H1116" i="34"/>
  <c r="G1116" i="42" s="1"/>
  <c r="H1117" i="34"/>
  <c r="G1117" i="42" s="1"/>
  <c r="H1118" i="34"/>
  <c r="G1118" i="42" s="1"/>
  <c r="H1119" i="34"/>
  <c r="G1119" i="42" s="1"/>
  <c r="H1120" i="34"/>
  <c r="G1120" i="42" s="1"/>
  <c r="H1121" i="34"/>
  <c r="G1121" i="42" s="1"/>
  <c r="H1122" i="34"/>
  <c r="G1122" i="42" s="1"/>
  <c r="H1123" i="34"/>
  <c r="G1123" i="42" s="1"/>
  <c r="H1124" i="34"/>
  <c r="G1124" i="42" s="1"/>
  <c r="H1125" i="34"/>
  <c r="G1125" i="42" s="1"/>
  <c r="H1126" i="34"/>
  <c r="G1126" i="42" s="1"/>
  <c r="H1127" i="34"/>
  <c r="G1127" i="42" s="1"/>
  <c r="H1128" i="34"/>
  <c r="G1128" i="42" s="1"/>
  <c r="H1129" i="34"/>
  <c r="G1129" i="42" s="1"/>
  <c r="H1130" i="34"/>
  <c r="G1130" i="42" s="1"/>
  <c r="H1131" i="34"/>
  <c r="G1131" i="42" s="1"/>
  <c r="H1132" i="34"/>
  <c r="G1132" i="42" s="1"/>
  <c r="H1133" i="34"/>
  <c r="G1133" i="42" s="1"/>
  <c r="H1134" i="34"/>
  <c r="G1134" i="42" s="1"/>
  <c r="H1135" i="34"/>
  <c r="G1135" i="42" s="1"/>
  <c r="H1136" i="34"/>
  <c r="G1136" i="42" s="1"/>
  <c r="H1137" i="34"/>
  <c r="G1137" i="42" s="1"/>
  <c r="H1138" i="34"/>
  <c r="G1138" i="42" s="1"/>
  <c r="H1139" i="34"/>
  <c r="G1139" i="42" s="1"/>
  <c r="H1140" i="34"/>
  <c r="G1140" i="42" s="1"/>
  <c r="H1141" i="34"/>
  <c r="G1141" i="42" s="1"/>
  <c r="H1142" i="34"/>
  <c r="G1142" i="42" s="1"/>
  <c r="H1143" i="34"/>
  <c r="G1143" i="42" s="1"/>
  <c r="H1144" i="34"/>
  <c r="G1144" i="42" s="1"/>
  <c r="H1145" i="34"/>
  <c r="G1145" i="42" s="1"/>
  <c r="H1146" i="34"/>
  <c r="G1146" i="42" s="1"/>
  <c r="H1147" i="34"/>
  <c r="G1147" i="42" s="1"/>
  <c r="H1148" i="34"/>
  <c r="G1148" i="42" s="1"/>
  <c r="H1149" i="34"/>
  <c r="G1149" i="42" s="1"/>
  <c r="H1150" i="34"/>
  <c r="G1150" i="42" s="1"/>
  <c r="H1151" i="34"/>
  <c r="G1151" i="42" s="1"/>
  <c r="H1152" i="34"/>
  <c r="G1152" i="42" s="1"/>
  <c r="H1153" i="34"/>
  <c r="G1153" i="42" s="1"/>
  <c r="H1154" i="34"/>
  <c r="G1154" i="42" s="1"/>
  <c r="H1155" i="34"/>
  <c r="G1155" i="42" s="1"/>
  <c r="H1156" i="34"/>
  <c r="G1156" i="42" s="1"/>
  <c r="H1157" i="34"/>
  <c r="G1157" i="42" s="1"/>
  <c r="H1158" i="34"/>
  <c r="G1158" i="42" s="1"/>
  <c r="H1159" i="34"/>
  <c r="G1159" i="42" s="1"/>
  <c r="H1160" i="34"/>
  <c r="G1160" i="42" s="1"/>
  <c r="H1161" i="34"/>
  <c r="G1161" i="42" s="1"/>
  <c r="H1162" i="34"/>
  <c r="G1162" i="42" s="1"/>
  <c r="H1163" i="34"/>
  <c r="G1163" i="42" s="1"/>
  <c r="H1164" i="34"/>
  <c r="G1164" i="42" s="1"/>
  <c r="H1165" i="34"/>
  <c r="G1165" i="42" s="1"/>
  <c r="H1166" i="34"/>
  <c r="G1166" i="42" s="1"/>
  <c r="H1167" i="34"/>
  <c r="G1167" i="42" s="1"/>
  <c r="H1168" i="34"/>
  <c r="G1168" i="42" s="1"/>
  <c r="H1169" i="34"/>
  <c r="G1169" i="42" s="1"/>
  <c r="H1170" i="34"/>
  <c r="G1170" i="42" s="1"/>
  <c r="H1171" i="34"/>
  <c r="G1171" i="42" s="1"/>
  <c r="H1172" i="34"/>
  <c r="G1172" i="42" s="1"/>
  <c r="H1173" i="34"/>
  <c r="G1173" i="42" s="1"/>
  <c r="H1174" i="34"/>
  <c r="G1174" i="42" s="1"/>
  <c r="H1175" i="34"/>
  <c r="G1175" i="42" s="1"/>
  <c r="H1176" i="34"/>
  <c r="G1176" i="42" s="1"/>
  <c r="H1177" i="34"/>
  <c r="G1177" i="42" s="1"/>
  <c r="H1178" i="34"/>
  <c r="G1178" i="42" s="1"/>
  <c r="H1179" i="34"/>
  <c r="G1179" i="42" s="1"/>
  <c r="H1180" i="34"/>
  <c r="G1180" i="42" s="1"/>
  <c r="H1181" i="34"/>
  <c r="G1181" i="42" s="1"/>
  <c r="H1182" i="34"/>
  <c r="G1182" i="42" s="1"/>
  <c r="H1183" i="34"/>
  <c r="G1183" i="42" s="1"/>
  <c r="H1184" i="34"/>
  <c r="G1184" i="42" s="1"/>
  <c r="H1185" i="34"/>
  <c r="G1185" i="42" s="1"/>
  <c r="H1186" i="34"/>
  <c r="G1186" i="42" s="1"/>
  <c r="H1187" i="34"/>
  <c r="G1187" i="42" s="1"/>
  <c r="H1188" i="34"/>
  <c r="G1188" i="42" s="1"/>
  <c r="H1189" i="34"/>
  <c r="G1189" i="42" s="1"/>
  <c r="H1190" i="34"/>
  <c r="G1190" i="42" s="1"/>
  <c r="H1191" i="34"/>
  <c r="G1191" i="42" s="1"/>
  <c r="H1192" i="34"/>
  <c r="G1192" i="42" s="1"/>
  <c r="H1193" i="34"/>
  <c r="G1193" i="42" s="1"/>
  <c r="H1194" i="34"/>
  <c r="G1194" i="42" s="1"/>
  <c r="H1195" i="34"/>
  <c r="G1195" i="42" s="1"/>
  <c r="H1196" i="34"/>
  <c r="G1196" i="42" s="1"/>
  <c r="H1197" i="34"/>
  <c r="G1197" i="42" s="1"/>
  <c r="H1198" i="34"/>
  <c r="G1198" i="42" s="1"/>
  <c r="H1199" i="34"/>
  <c r="G1199" i="42" s="1"/>
  <c r="H1200" i="34"/>
  <c r="G1200" i="42" s="1"/>
  <c r="H1201" i="34"/>
  <c r="G1201" i="42" s="1"/>
  <c r="H1202" i="34"/>
  <c r="G1202" i="42" s="1"/>
  <c r="H1203" i="34"/>
  <c r="G1203" i="42" s="1"/>
  <c r="H1204" i="34"/>
  <c r="G1204" i="42" s="1"/>
  <c r="H1205" i="34"/>
  <c r="G1205" i="42" s="1"/>
  <c r="H1206" i="34"/>
  <c r="G1206" i="42" s="1"/>
  <c r="H1207" i="34"/>
  <c r="G1207" i="42" s="1"/>
  <c r="H1208" i="34"/>
  <c r="G1208" i="42" s="1"/>
  <c r="H1209" i="34"/>
  <c r="G1209" i="42" s="1"/>
  <c r="H1210" i="34"/>
  <c r="G1210" i="42" s="1"/>
  <c r="H1211" i="34"/>
  <c r="G1211" i="42" s="1"/>
  <c r="H1212" i="34"/>
  <c r="G1212" i="42" s="1"/>
  <c r="H1213" i="34"/>
  <c r="G1213" i="42" s="1"/>
  <c r="H1214" i="34"/>
  <c r="G1214" i="42" s="1"/>
  <c r="H1215" i="34"/>
  <c r="G1215" i="42" s="1"/>
  <c r="H1216" i="34"/>
  <c r="G1216" i="42" s="1"/>
  <c r="H1217" i="34"/>
  <c r="G1217" i="42" s="1"/>
  <c r="H1218" i="34"/>
  <c r="G1218" i="42" s="1"/>
  <c r="H1219" i="34"/>
  <c r="G1219" i="42" s="1"/>
  <c r="H1220" i="34"/>
  <c r="G1220" i="42" s="1"/>
  <c r="H1221" i="34"/>
  <c r="G1221" i="42" s="1"/>
  <c r="H1222" i="34"/>
  <c r="G1222" i="42" s="1"/>
  <c r="H1223" i="34"/>
  <c r="G1223" i="42" s="1"/>
  <c r="H1224" i="34"/>
  <c r="G1224" i="42" s="1"/>
  <c r="H1225" i="34"/>
  <c r="G1225" i="42" s="1"/>
  <c r="H1226" i="34"/>
  <c r="G1226" i="42" s="1"/>
  <c r="H1227" i="34"/>
  <c r="G1227" i="42" s="1"/>
  <c r="H1228" i="34"/>
  <c r="G1228" i="42" s="1"/>
  <c r="H1229" i="34"/>
  <c r="G1229" i="42" s="1"/>
  <c r="H1230" i="34"/>
  <c r="G1230" i="42" s="1"/>
  <c r="H1231" i="34"/>
  <c r="G1231" i="42" s="1"/>
  <c r="H1232" i="34"/>
  <c r="G1232" i="42" s="1"/>
  <c r="H1233" i="34"/>
  <c r="G1233" i="42" s="1"/>
  <c r="H1234" i="34"/>
  <c r="G1234" i="42" s="1"/>
  <c r="H1235" i="34"/>
  <c r="G1235" i="42" s="1"/>
  <c r="H1236" i="34"/>
  <c r="G1236" i="42" s="1"/>
  <c r="H1237" i="34"/>
  <c r="G1237" i="42" s="1"/>
  <c r="H1238" i="34"/>
  <c r="G1238" i="42" s="1"/>
  <c r="H1239" i="34"/>
  <c r="G1239" i="42" s="1"/>
  <c r="H1240" i="34"/>
  <c r="G1240" i="42" s="1"/>
  <c r="H1241" i="34"/>
  <c r="G1241" i="42" s="1"/>
  <c r="H1242" i="34"/>
  <c r="G1242" i="42" s="1"/>
  <c r="H1243" i="34"/>
  <c r="G1243" i="42" s="1"/>
  <c r="H1244" i="34"/>
  <c r="G1244" i="42" s="1"/>
  <c r="H1245" i="34"/>
  <c r="G1245" i="42" s="1"/>
  <c r="H1246" i="34"/>
  <c r="G1246" i="42" s="1"/>
  <c r="H1247" i="34"/>
  <c r="G1247" i="42" s="1"/>
  <c r="H1248" i="34"/>
  <c r="G1248" i="42" s="1"/>
  <c r="H1249" i="34"/>
  <c r="G1249" i="42" s="1"/>
  <c r="H1250" i="34"/>
  <c r="G1250" i="42" s="1"/>
  <c r="H1251" i="34"/>
  <c r="G1251" i="42" s="1"/>
  <c r="H1252" i="34"/>
  <c r="G1252" i="42" s="1"/>
  <c r="H1253" i="34"/>
  <c r="G1253" i="42" s="1"/>
  <c r="H1254" i="34"/>
  <c r="G1254" i="42" s="1"/>
  <c r="H1255" i="34"/>
  <c r="G1255" i="42" s="1"/>
  <c r="H1256" i="34"/>
  <c r="G1256" i="42" s="1"/>
  <c r="H1257" i="34"/>
  <c r="G1257" i="42" s="1"/>
  <c r="H1258" i="34"/>
  <c r="G1258" i="42" s="1"/>
  <c r="H1259" i="34"/>
  <c r="G1259" i="42" s="1"/>
  <c r="H1260" i="34"/>
  <c r="G1260" i="42" s="1"/>
  <c r="H1261" i="34"/>
  <c r="G1261" i="42" s="1"/>
  <c r="H1262" i="34"/>
  <c r="G1262" i="42" s="1"/>
  <c r="H1263" i="34"/>
  <c r="G1263" i="42" s="1"/>
  <c r="H1264" i="34"/>
  <c r="G1264" i="42" s="1"/>
  <c r="H1265" i="34"/>
  <c r="G1265" i="42" s="1"/>
  <c r="H1266" i="34"/>
  <c r="G1266" i="42" s="1"/>
  <c r="H1267" i="34"/>
  <c r="G1267" i="42" s="1"/>
  <c r="H1268" i="34"/>
  <c r="G1268" i="42" s="1"/>
  <c r="H1269" i="34"/>
  <c r="G1269" i="42" s="1"/>
  <c r="H1270" i="34"/>
  <c r="G1270" i="42" s="1"/>
  <c r="H1271" i="34"/>
  <c r="G1271" i="42" s="1"/>
  <c r="H1272" i="34"/>
  <c r="G1272" i="42" s="1"/>
  <c r="H1273" i="34"/>
  <c r="G1273" i="42" s="1"/>
  <c r="H1274" i="34"/>
  <c r="G1274" i="42" s="1"/>
  <c r="H1275" i="34"/>
  <c r="G1275" i="42" s="1"/>
  <c r="H1276" i="34"/>
  <c r="G1276" i="42" s="1"/>
  <c r="H1277" i="34"/>
  <c r="G1277" i="42" s="1"/>
  <c r="H1278" i="34"/>
  <c r="G1278" i="42" s="1"/>
  <c r="H1279" i="34"/>
  <c r="G1279" i="42" s="1"/>
  <c r="H1280" i="34"/>
  <c r="G1280" i="42" s="1"/>
  <c r="H1281" i="34"/>
  <c r="G1281" i="42" s="1"/>
  <c r="H1282" i="34"/>
  <c r="G1282" i="42" s="1"/>
  <c r="H1283" i="34"/>
  <c r="G1283" i="42" s="1"/>
  <c r="H1284" i="34"/>
  <c r="G1284" i="42" s="1"/>
  <c r="H1285" i="34"/>
  <c r="G1285" i="42" s="1"/>
  <c r="H1286" i="34"/>
  <c r="G1286" i="42" s="1"/>
  <c r="H1287" i="34"/>
  <c r="G1287" i="42" s="1"/>
  <c r="H1288" i="34"/>
  <c r="G1288" i="42" s="1"/>
  <c r="H1289" i="34"/>
  <c r="G1289" i="42" s="1"/>
  <c r="H1290" i="34"/>
  <c r="G1290" i="42" s="1"/>
  <c r="H1291" i="34"/>
  <c r="G1291" i="42" s="1"/>
  <c r="H1292" i="34"/>
  <c r="G1292" i="42" s="1"/>
  <c r="H1293" i="34"/>
  <c r="G1293" i="42" s="1"/>
  <c r="H1294" i="34"/>
  <c r="G1294" i="42" s="1"/>
  <c r="H1295" i="34"/>
  <c r="G1295" i="42" s="1"/>
  <c r="H1296" i="34"/>
  <c r="G1296" i="42" s="1"/>
  <c r="H1297" i="34"/>
  <c r="G1297" i="42" s="1"/>
  <c r="H1298" i="34"/>
  <c r="G1298" i="42" s="1"/>
  <c r="H1299" i="34"/>
  <c r="G1299" i="42" s="1"/>
  <c r="H1300" i="34"/>
  <c r="G1300" i="42" s="1"/>
  <c r="H1301" i="34"/>
  <c r="G1301" i="42" s="1"/>
  <c r="H1302" i="34"/>
  <c r="G1302" i="42" s="1"/>
  <c r="H1303" i="34"/>
  <c r="G1303" i="42" s="1"/>
  <c r="H1304" i="34"/>
  <c r="G1304" i="42" s="1"/>
  <c r="H1305" i="34"/>
  <c r="G1305" i="42" s="1"/>
  <c r="H1306" i="34"/>
  <c r="G1306" i="42" s="1"/>
  <c r="H1307" i="34"/>
  <c r="G1307" i="42" s="1"/>
  <c r="H1308" i="34"/>
  <c r="G1308" i="42" s="1"/>
  <c r="H1309" i="34"/>
  <c r="G1309" i="42" s="1"/>
  <c r="H1310" i="34"/>
  <c r="G1310" i="42" s="1"/>
  <c r="H1311" i="34"/>
  <c r="G1311" i="42" s="1"/>
  <c r="H1312" i="34"/>
  <c r="G1312" i="42" s="1"/>
  <c r="H1313" i="34"/>
  <c r="G1313" i="42" s="1"/>
  <c r="H1314" i="34"/>
  <c r="G1314" i="42" s="1"/>
  <c r="H1315" i="34"/>
  <c r="G1315" i="42" s="1"/>
  <c r="H1316" i="34"/>
  <c r="G1316" i="42" s="1"/>
  <c r="H1317" i="34"/>
  <c r="G1317" i="42" s="1"/>
  <c r="H1318" i="34"/>
  <c r="G1318" i="42" s="1"/>
  <c r="H1319" i="34"/>
  <c r="G1319" i="42" s="1"/>
  <c r="H1320" i="34"/>
  <c r="G1320" i="42" s="1"/>
  <c r="H1321" i="34"/>
  <c r="G1321" i="42" s="1"/>
  <c r="H1322" i="34"/>
  <c r="G1322" i="42" s="1"/>
  <c r="H1323" i="34"/>
  <c r="G1323" i="42" s="1"/>
  <c r="H1324" i="34"/>
  <c r="G1324" i="42" s="1"/>
  <c r="H1325" i="34"/>
  <c r="G1325" i="42" s="1"/>
  <c r="H1326" i="34"/>
  <c r="G1326" i="42" s="1"/>
  <c r="H1327" i="34"/>
  <c r="G1327" i="42" s="1"/>
  <c r="H1328" i="34"/>
  <c r="G1328" i="42" s="1"/>
  <c r="H1329" i="34"/>
  <c r="G1329" i="42" s="1"/>
  <c r="H1330" i="34"/>
  <c r="G1330" i="42" s="1"/>
  <c r="H1331" i="34"/>
  <c r="G1331" i="42" s="1"/>
  <c r="H1332" i="34"/>
  <c r="G1332" i="42" s="1"/>
  <c r="H1333" i="34"/>
  <c r="G1333" i="42" s="1"/>
  <c r="H1334" i="34"/>
  <c r="G1334" i="42" s="1"/>
  <c r="H1335" i="34"/>
  <c r="G1335" i="42" s="1"/>
  <c r="H1336" i="34"/>
  <c r="G1336" i="42" s="1"/>
  <c r="H1337" i="34"/>
  <c r="G1337" i="42" s="1"/>
  <c r="H1338" i="34"/>
  <c r="G1338" i="42" s="1"/>
  <c r="H1339" i="34"/>
  <c r="G1339" i="42" s="1"/>
  <c r="H1340" i="34"/>
  <c r="G1340" i="42" s="1"/>
  <c r="H1341" i="34"/>
  <c r="G1341" i="42" s="1"/>
  <c r="H1342" i="34"/>
  <c r="G1342" i="42" s="1"/>
  <c r="H1343" i="34"/>
  <c r="G1343" i="42" s="1"/>
  <c r="H1344" i="34"/>
  <c r="G1344" i="42" s="1"/>
  <c r="H1345" i="34"/>
  <c r="G1345" i="42" s="1"/>
  <c r="H1346" i="34"/>
  <c r="G1346" i="42" s="1"/>
  <c r="H1347" i="34"/>
  <c r="G1347" i="42" s="1"/>
  <c r="H1348" i="34"/>
  <c r="G1348" i="42" s="1"/>
  <c r="H1349" i="34"/>
  <c r="G1349" i="42" s="1"/>
  <c r="H1350" i="34"/>
  <c r="G1350" i="42" s="1"/>
  <c r="H1351" i="34"/>
  <c r="G1351" i="42" s="1"/>
  <c r="H1352" i="34"/>
  <c r="G1352" i="42" s="1"/>
  <c r="H1353" i="34"/>
  <c r="G1353" i="42" s="1"/>
  <c r="H1354" i="34"/>
  <c r="G1354" i="42" s="1"/>
  <c r="H1355" i="34"/>
  <c r="G1355" i="42" s="1"/>
  <c r="H1356" i="34"/>
  <c r="G1356" i="42" s="1"/>
  <c r="H1357" i="34"/>
  <c r="G1357" i="42" s="1"/>
  <c r="H1358" i="34"/>
  <c r="G1358" i="42" s="1"/>
  <c r="H1359" i="34"/>
  <c r="G1359" i="42" s="1"/>
  <c r="H1360" i="34"/>
  <c r="G1360" i="42" s="1"/>
  <c r="H1361" i="34"/>
  <c r="G1361" i="42" s="1"/>
  <c r="H1362" i="34"/>
  <c r="G1362" i="42" s="1"/>
  <c r="H1363" i="34"/>
  <c r="G1363" i="42" s="1"/>
  <c r="H1364" i="34"/>
  <c r="G1364" i="42" s="1"/>
  <c r="H1365" i="34"/>
  <c r="G1365" i="42" s="1"/>
  <c r="H1366" i="34"/>
  <c r="G1366" i="42" s="1"/>
  <c r="H1367" i="34"/>
  <c r="G1367" i="42" s="1"/>
  <c r="H1368" i="34"/>
  <c r="G1368" i="42" s="1"/>
  <c r="H1369" i="34"/>
  <c r="G1369" i="42" s="1"/>
  <c r="H1370" i="34"/>
  <c r="G1370" i="42" s="1"/>
  <c r="H1371" i="34"/>
  <c r="G1371" i="42" s="1"/>
  <c r="H1372" i="34"/>
  <c r="G1372" i="42" s="1"/>
  <c r="H1373" i="34"/>
  <c r="G1373" i="42" s="1"/>
  <c r="H1374" i="34"/>
  <c r="G1374" i="42" s="1"/>
  <c r="H1375" i="34"/>
  <c r="G1375" i="42" s="1"/>
  <c r="H1376" i="34"/>
  <c r="G1376" i="42" s="1"/>
  <c r="H1377" i="34"/>
  <c r="G1377" i="42" s="1"/>
  <c r="H1378" i="34"/>
  <c r="G1378" i="42" s="1"/>
  <c r="H1379" i="34"/>
  <c r="G1379" i="42" s="1"/>
  <c r="H1380" i="34"/>
  <c r="G1380" i="42" s="1"/>
  <c r="H1381" i="34"/>
  <c r="G1381" i="42" s="1"/>
  <c r="H1382" i="34"/>
  <c r="G1382" i="42" s="1"/>
  <c r="H1383" i="34"/>
  <c r="G1383" i="42" s="1"/>
  <c r="H1384" i="34"/>
  <c r="G1384" i="42" s="1"/>
  <c r="H1385" i="34"/>
  <c r="G1385" i="42" s="1"/>
  <c r="H1386" i="34"/>
  <c r="G1386" i="42" s="1"/>
  <c r="H1387" i="34"/>
  <c r="G1387" i="42" s="1"/>
  <c r="H1388" i="34"/>
  <c r="G1388" i="42" s="1"/>
  <c r="H1389" i="34"/>
  <c r="G1389" i="42" s="1"/>
  <c r="H1390" i="34"/>
  <c r="G1390" i="42" s="1"/>
  <c r="H1391" i="34"/>
  <c r="G1391" i="42" s="1"/>
  <c r="H1392" i="34"/>
  <c r="G1392" i="42" s="1"/>
  <c r="H1393" i="34"/>
  <c r="G1393" i="42" s="1"/>
  <c r="H1394" i="34"/>
  <c r="G1394" i="42" s="1"/>
  <c r="H1395" i="34"/>
  <c r="G1395" i="42" s="1"/>
  <c r="H1396" i="34"/>
  <c r="G1396" i="42" s="1"/>
  <c r="H1397" i="34"/>
  <c r="G1397" i="42" s="1"/>
  <c r="H1398" i="34"/>
  <c r="G1398" i="42" s="1"/>
  <c r="H1399" i="34"/>
  <c r="G1399" i="42" s="1"/>
  <c r="H1400" i="34"/>
  <c r="G1400" i="42" s="1"/>
  <c r="H1401" i="34"/>
  <c r="G1401" i="42" s="1"/>
  <c r="H1402" i="34"/>
  <c r="G1402" i="42" s="1"/>
  <c r="H1403" i="34"/>
  <c r="G1403" i="42" s="1"/>
  <c r="H1404" i="34"/>
  <c r="G1404" i="42" s="1"/>
  <c r="H1405" i="34"/>
  <c r="G1405" i="42" s="1"/>
  <c r="H1406" i="34"/>
  <c r="G1406" i="42" s="1"/>
  <c r="H1407" i="34"/>
  <c r="G1407" i="42" s="1"/>
  <c r="H1408" i="34"/>
  <c r="G1408" i="42" s="1"/>
  <c r="H1409" i="34"/>
  <c r="G1409" i="42" s="1"/>
  <c r="H1410" i="34"/>
  <c r="G1410" i="42" s="1"/>
  <c r="H1411" i="34"/>
  <c r="G1411" i="42" s="1"/>
  <c r="H1412" i="34"/>
  <c r="G1412" i="42" s="1"/>
  <c r="H1413" i="34"/>
  <c r="G1413" i="42" s="1"/>
  <c r="H1414" i="34"/>
  <c r="G1414" i="42" s="1"/>
  <c r="H1415" i="34"/>
  <c r="G1415" i="42" s="1"/>
  <c r="H1416" i="34"/>
  <c r="G1416" i="42" s="1"/>
  <c r="H1417" i="34"/>
  <c r="G1417" i="42" s="1"/>
  <c r="H1418" i="34"/>
  <c r="G1418" i="42" s="1"/>
  <c r="H1419" i="34"/>
  <c r="G1419" i="42" s="1"/>
  <c r="H1420" i="34"/>
  <c r="G1420" i="42" s="1"/>
  <c r="H1421" i="34"/>
  <c r="G1421" i="42" s="1"/>
  <c r="H1422" i="34"/>
  <c r="G1422" i="42" s="1"/>
  <c r="H1423" i="34"/>
  <c r="G1423" i="42" s="1"/>
  <c r="H1424" i="34"/>
  <c r="G1424" i="42" s="1"/>
  <c r="H1425" i="34"/>
  <c r="G1425" i="42" s="1"/>
  <c r="H1426" i="34"/>
  <c r="G1426" i="42" s="1"/>
  <c r="H1427" i="34"/>
  <c r="G1427" i="42" s="1"/>
  <c r="H1428" i="34"/>
  <c r="G1428" i="42" s="1"/>
  <c r="H1429" i="34"/>
  <c r="G1429" i="42" s="1"/>
  <c r="H1430" i="34"/>
  <c r="G1430" i="42" s="1"/>
  <c r="H1431" i="34"/>
  <c r="G1431" i="42" s="1"/>
  <c r="H1432" i="34"/>
  <c r="G1432" i="42" s="1"/>
  <c r="H1433" i="34"/>
  <c r="G1433" i="42" s="1"/>
  <c r="H1434" i="34"/>
  <c r="G1434" i="42" s="1"/>
  <c r="H1435" i="34"/>
  <c r="G1435" i="42" s="1"/>
  <c r="H1436" i="34"/>
  <c r="G1436" i="42" s="1"/>
  <c r="H1437" i="34"/>
  <c r="G1437" i="42" s="1"/>
  <c r="H1438" i="34"/>
  <c r="G1438" i="42" s="1"/>
  <c r="H1439" i="34"/>
  <c r="G1439" i="42" s="1"/>
  <c r="H1440" i="34"/>
  <c r="G1440" i="42" s="1"/>
  <c r="H1441" i="34"/>
  <c r="G1441" i="42" s="1"/>
  <c r="H1442" i="34"/>
  <c r="G1442" i="42" s="1"/>
  <c r="H1443" i="34"/>
  <c r="G1443" i="42" s="1"/>
  <c r="H1444" i="34"/>
  <c r="G1444" i="42" s="1"/>
  <c r="H1445" i="34"/>
  <c r="G1445" i="42" s="1"/>
  <c r="H1446" i="34"/>
  <c r="G1446" i="42" s="1"/>
  <c r="H1447" i="34"/>
  <c r="G1447" i="42" s="1"/>
  <c r="H1448" i="34"/>
  <c r="G1448" i="42" s="1"/>
  <c r="H1449" i="34"/>
  <c r="G1449" i="42" s="1"/>
  <c r="H1450" i="34"/>
  <c r="G1450" i="42" s="1"/>
  <c r="H1451" i="34"/>
  <c r="G1451" i="42" s="1"/>
  <c r="H1452" i="34"/>
  <c r="G1452" i="42" s="1"/>
  <c r="H1453" i="34"/>
  <c r="G1453" i="42" s="1"/>
  <c r="H1454" i="34"/>
  <c r="G1454" i="42" s="1"/>
  <c r="H1455" i="34"/>
  <c r="G1455" i="42" s="1"/>
  <c r="H1456" i="34"/>
  <c r="G1456" i="42" s="1"/>
  <c r="H1457" i="34"/>
  <c r="G1457" i="42" s="1"/>
  <c r="H1458" i="34"/>
  <c r="G1458" i="42" s="1"/>
  <c r="H1459" i="34"/>
  <c r="G1459" i="42" s="1"/>
  <c r="H1460" i="34"/>
  <c r="G1460" i="42" s="1"/>
  <c r="H1461" i="34"/>
  <c r="G1461" i="42" s="1"/>
  <c r="H1462" i="34"/>
  <c r="G1462" i="42" s="1"/>
  <c r="H1463" i="34"/>
  <c r="G1463" i="42" s="1"/>
  <c r="H1464" i="34"/>
  <c r="G1464" i="42" s="1"/>
  <c r="H1465" i="34"/>
  <c r="G1465" i="42" s="1"/>
  <c r="H1466" i="34"/>
  <c r="G1466" i="42" s="1"/>
  <c r="H1467" i="34"/>
  <c r="G1467" i="42" s="1"/>
  <c r="H1468" i="34"/>
  <c r="G1468" i="42" s="1"/>
  <c r="H1469" i="34"/>
  <c r="G1469" i="42" s="1"/>
  <c r="H1470" i="34"/>
  <c r="G1470" i="42" s="1"/>
  <c r="H1471" i="34"/>
  <c r="G1471" i="42" s="1"/>
  <c r="H1472" i="34"/>
  <c r="G1472" i="42" s="1"/>
  <c r="H1473" i="34"/>
  <c r="G1473" i="42" s="1"/>
  <c r="H1474" i="34"/>
  <c r="G1474" i="42" s="1"/>
  <c r="H1475" i="34"/>
  <c r="G1475" i="42" s="1"/>
  <c r="H1476" i="34"/>
  <c r="G1476" i="42" s="1"/>
  <c r="H1477" i="34"/>
  <c r="G1477" i="42" s="1"/>
  <c r="H1478" i="34"/>
  <c r="G1478" i="42" s="1"/>
  <c r="H1479" i="34"/>
  <c r="G1479" i="42" s="1"/>
  <c r="H1480" i="34"/>
  <c r="G1480" i="42" s="1"/>
  <c r="H1481" i="34"/>
  <c r="G1481" i="42" s="1"/>
  <c r="H1482" i="34"/>
  <c r="G1482" i="42" s="1"/>
  <c r="H1483" i="34"/>
  <c r="G1483" i="42" s="1"/>
  <c r="H1484" i="34"/>
  <c r="G1484" i="42" s="1"/>
  <c r="H1485" i="34"/>
  <c r="G1485" i="42" s="1"/>
  <c r="H1486" i="34"/>
  <c r="G1486" i="42" s="1"/>
  <c r="H1487" i="34"/>
  <c r="G1487" i="42" s="1"/>
  <c r="H1488" i="34"/>
  <c r="G1488" i="42" s="1"/>
  <c r="H1489" i="34"/>
  <c r="G1489" i="42" s="1"/>
  <c r="H1490" i="34"/>
  <c r="G1490" i="42" s="1"/>
  <c r="H1491" i="34"/>
  <c r="G1491" i="42" s="1"/>
  <c r="H1492" i="34"/>
  <c r="G1492" i="42" s="1"/>
  <c r="H1493" i="34"/>
  <c r="G1493" i="42" s="1"/>
  <c r="H1494" i="34"/>
  <c r="G1494" i="42" s="1"/>
  <c r="H1495" i="34"/>
  <c r="G1495" i="42" s="1"/>
  <c r="H1496" i="34"/>
  <c r="G1496" i="42" s="1"/>
  <c r="H1497" i="34"/>
  <c r="G1497" i="42" s="1"/>
  <c r="H1498" i="34"/>
  <c r="G1498" i="42" s="1"/>
  <c r="H1499" i="34"/>
  <c r="G1499" i="42" s="1"/>
  <c r="H1500" i="34"/>
  <c r="G1500" i="42" s="1"/>
  <c r="H1501" i="34"/>
  <c r="G1501" i="42" s="1"/>
  <c r="H1502" i="34"/>
  <c r="G1502" i="42" s="1"/>
  <c r="H1503" i="34"/>
  <c r="G1503" i="42" s="1"/>
  <c r="H1504" i="34"/>
  <c r="G1504" i="42" s="1"/>
  <c r="H1505" i="34"/>
  <c r="G1505" i="42" s="1"/>
  <c r="H1506" i="34"/>
  <c r="G1506" i="42" s="1"/>
  <c r="H1507" i="34"/>
  <c r="G1507" i="42" s="1"/>
  <c r="H1508" i="34"/>
  <c r="G1508" i="42" s="1"/>
  <c r="H1509" i="34"/>
  <c r="G1509" i="42" s="1"/>
  <c r="H1510" i="34"/>
  <c r="G1510" i="42" s="1"/>
  <c r="H1511" i="34"/>
  <c r="G1511" i="42" s="1"/>
  <c r="H1512" i="34"/>
  <c r="G1512" i="42" s="1"/>
  <c r="H1513" i="34"/>
  <c r="G1513" i="42" s="1"/>
  <c r="H1514" i="34"/>
  <c r="G1514" i="42" s="1"/>
  <c r="H1515" i="34"/>
  <c r="G1515" i="42" s="1"/>
  <c r="H1516" i="34"/>
  <c r="G1516" i="42" s="1"/>
  <c r="H1517" i="34"/>
  <c r="G1517" i="42" s="1"/>
  <c r="H1518" i="34"/>
  <c r="G1518" i="42" s="1"/>
  <c r="H1519" i="34"/>
  <c r="G1519" i="42" s="1"/>
  <c r="H1520" i="34"/>
  <c r="G1520" i="42" s="1"/>
  <c r="H1521" i="34"/>
  <c r="G1521" i="42" s="1"/>
  <c r="H1522" i="34"/>
  <c r="G1522" i="42" s="1"/>
  <c r="H1523" i="34"/>
  <c r="G1523" i="42" s="1"/>
  <c r="H1524" i="34"/>
  <c r="G1524" i="42" s="1"/>
  <c r="H1525" i="34"/>
  <c r="G1525" i="42" s="1"/>
  <c r="H1526" i="34"/>
  <c r="G1526" i="42" s="1"/>
  <c r="H1527" i="34"/>
  <c r="G1527" i="42" s="1"/>
  <c r="H1528" i="34"/>
  <c r="G1528" i="42" s="1"/>
  <c r="H1529" i="34"/>
  <c r="G1529" i="42" s="1"/>
  <c r="H1530" i="34"/>
  <c r="G1530" i="42" s="1"/>
  <c r="H1531" i="34"/>
  <c r="G1531" i="42" s="1"/>
  <c r="H1532" i="34"/>
  <c r="G1532" i="42" s="1"/>
  <c r="H1533" i="34"/>
  <c r="G1533" i="42" s="1"/>
  <c r="H1534" i="34"/>
  <c r="G1534" i="42" s="1"/>
  <c r="H1535" i="34"/>
  <c r="G1535" i="42" s="1"/>
  <c r="H1536" i="34"/>
  <c r="G1536" i="42" s="1"/>
  <c r="H1537" i="34"/>
  <c r="G1537" i="42" s="1"/>
  <c r="H1538" i="34"/>
  <c r="G1538" i="42" s="1"/>
  <c r="H1539" i="34"/>
  <c r="G1539" i="42" s="1"/>
  <c r="H1540" i="34"/>
  <c r="G1540" i="42" s="1"/>
  <c r="H1541" i="34"/>
  <c r="G1541" i="42" s="1"/>
  <c r="H1542" i="34"/>
  <c r="G1542" i="42" s="1"/>
  <c r="H1543" i="34"/>
  <c r="G1543" i="42" s="1"/>
  <c r="H1544" i="34"/>
  <c r="G1544" i="42" s="1"/>
  <c r="H1545" i="34"/>
  <c r="G1545" i="42" s="1"/>
  <c r="H1546" i="34"/>
  <c r="G1546" i="42" s="1"/>
  <c r="H1547" i="34"/>
  <c r="G1547" i="42" s="1"/>
  <c r="H1548" i="34"/>
  <c r="G1548" i="42" s="1"/>
  <c r="H1549" i="34"/>
  <c r="G1549" i="42" s="1"/>
  <c r="H1550" i="34"/>
  <c r="G1550" i="42" s="1"/>
  <c r="H1551" i="34"/>
  <c r="G1551" i="42" s="1"/>
  <c r="H1552" i="34"/>
  <c r="G1552" i="42" s="1"/>
  <c r="H1553" i="34"/>
  <c r="G1553" i="42" s="1"/>
  <c r="H1554" i="34"/>
  <c r="G1554" i="42" s="1"/>
  <c r="H1555" i="34"/>
  <c r="G1555" i="42" s="1"/>
  <c r="H1556" i="34"/>
  <c r="G1556" i="42" s="1"/>
  <c r="H1557" i="34"/>
  <c r="G1557" i="42" s="1"/>
  <c r="H1558" i="34"/>
  <c r="G1558" i="42" s="1"/>
  <c r="H1559" i="34"/>
  <c r="G1559" i="42" s="1"/>
  <c r="H1560" i="34"/>
  <c r="G1560" i="42" s="1"/>
  <c r="H1561" i="34"/>
  <c r="G1561" i="42" s="1"/>
  <c r="H1562" i="34"/>
  <c r="G1562" i="42" s="1"/>
  <c r="H1563" i="34"/>
  <c r="G1563" i="42" s="1"/>
  <c r="H1564" i="34"/>
  <c r="G1564" i="42" s="1"/>
  <c r="H1565" i="34"/>
  <c r="G1565" i="42" s="1"/>
  <c r="H1566" i="34"/>
  <c r="G1566" i="42" s="1"/>
  <c r="H1567" i="34"/>
  <c r="G1567" i="42" s="1"/>
  <c r="H1568" i="34"/>
  <c r="G1568" i="42" s="1"/>
  <c r="H1569" i="34"/>
  <c r="G1569" i="42" s="1"/>
  <c r="H1570" i="34"/>
  <c r="G1570" i="42" s="1"/>
  <c r="H1571" i="34"/>
  <c r="G1571" i="42" s="1"/>
  <c r="H1572" i="34"/>
  <c r="G1572" i="42" s="1"/>
  <c r="H1573" i="34"/>
  <c r="G1573" i="42" s="1"/>
  <c r="H1574" i="34"/>
  <c r="G1574" i="42" s="1"/>
  <c r="H1575" i="34"/>
  <c r="G1575" i="42" s="1"/>
  <c r="H1576" i="34"/>
  <c r="G1576" i="42" s="1"/>
  <c r="H1577" i="34"/>
  <c r="G1577" i="42" s="1"/>
  <c r="H1578" i="34"/>
  <c r="G1578" i="42" s="1"/>
  <c r="H1579" i="34"/>
  <c r="G1579" i="42" s="1"/>
  <c r="H1580" i="34"/>
  <c r="G1580" i="42" s="1"/>
  <c r="H1581" i="34"/>
  <c r="G1581" i="42" s="1"/>
  <c r="H1582" i="34"/>
  <c r="G1582" i="42" s="1"/>
  <c r="H1583" i="34"/>
  <c r="G1583" i="42" s="1"/>
  <c r="H1584" i="34"/>
  <c r="G1584" i="42" s="1"/>
  <c r="H1585" i="34"/>
  <c r="G1585" i="42" s="1"/>
  <c r="H1586" i="34"/>
  <c r="G1586" i="42" s="1"/>
  <c r="H1587" i="34"/>
  <c r="G1587" i="42" s="1"/>
  <c r="H1588" i="34"/>
  <c r="G1588" i="42" s="1"/>
  <c r="H1589" i="34"/>
  <c r="G1589" i="42" s="1"/>
  <c r="H1590" i="34"/>
  <c r="G1590" i="42" s="1"/>
  <c r="H1591" i="34"/>
  <c r="G1591" i="42" s="1"/>
  <c r="H1592" i="34"/>
  <c r="G1592" i="42" s="1"/>
  <c r="H1593" i="34"/>
  <c r="G1593" i="42" s="1"/>
  <c r="H1594" i="34"/>
  <c r="G1594" i="42" s="1"/>
  <c r="H1595" i="34"/>
  <c r="G1595" i="42" s="1"/>
  <c r="H1596" i="34"/>
  <c r="G1596" i="42" s="1"/>
  <c r="H1597" i="34"/>
  <c r="G1597" i="42" s="1"/>
  <c r="H1598" i="34"/>
  <c r="G1598" i="42" s="1"/>
  <c r="H1599" i="34"/>
  <c r="G1599" i="42" s="1"/>
  <c r="H1600" i="34"/>
  <c r="G1600" i="42" s="1"/>
  <c r="H1601" i="34"/>
  <c r="G1601" i="42" s="1"/>
  <c r="H1602" i="34"/>
  <c r="G1602" i="42" s="1"/>
  <c r="H1603" i="34"/>
  <c r="G1603" i="42" s="1"/>
  <c r="H1604" i="34"/>
  <c r="G1604" i="42" s="1"/>
  <c r="H1605" i="34"/>
  <c r="G1605" i="42" s="1"/>
  <c r="H1606" i="34"/>
  <c r="G1606" i="42" s="1"/>
  <c r="H1607" i="34"/>
  <c r="G1607" i="42" s="1"/>
  <c r="H1608" i="34"/>
  <c r="G1608" i="42" s="1"/>
  <c r="H1609" i="34"/>
  <c r="G1609" i="42" s="1"/>
  <c r="H1610" i="34"/>
  <c r="G1610" i="42" s="1"/>
  <c r="H1611" i="34"/>
  <c r="G1611" i="42" s="1"/>
  <c r="H1612" i="34"/>
  <c r="G1612" i="42" s="1"/>
  <c r="H1613" i="34"/>
  <c r="G1613" i="42" s="1"/>
  <c r="H1614" i="34"/>
  <c r="G1614" i="42" s="1"/>
  <c r="H1615" i="34"/>
  <c r="G1615" i="42" s="1"/>
  <c r="H1616" i="34"/>
  <c r="G1616" i="42" s="1"/>
  <c r="H1617" i="34"/>
  <c r="G1617" i="42" s="1"/>
  <c r="H1618" i="34"/>
  <c r="G1618" i="42" s="1"/>
  <c r="H1619" i="34"/>
  <c r="G1619" i="42" s="1"/>
  <c r="H1620" i="34"/>
  <c r="G1620" i="42" s="1"/>
  <c r="H1621" i="34"/>
  <c r="G1621" i="42" s="1"/>
  <c r="H1622" i="34"/>
  <c r="G1622" i="42" s="1"/>
  <c r="H1623" i="34"/>
  <c r="G1623" i="42" s="1"/>
  <c r="H1624" i="34"/>
  <c r="G1624" i="42" s="1"/>
  <c r="H1625" i="34"/>
  <c r="G1625" i="42" s="1"/>
  <c r="H1626" i="34"/>
  <c r="G1626" i="42" s="1"/>
  <c r="H1627" i="34"/>
  <c r="G1627" i="42" s="1"/>
  <c r="H1628" i="34"/>
  <c r="G1628" i="42" s="1"/>
  <c r="H1629" i="34"/>
  <c r="G1629" i="42" s="1"/>
  <c r="H1630" i="34"/>
  <c r="G1630" i="42" s="1"/>
  <c r="H1631" i="34"/>
  <c r="G1631" i="42" s="1"/>
  <c r="H1632" i="34"/>
  <c r="G1632" i="42" s="1"/>
  <c r="H1633" i="34"/>
  <c r="G1633" i="42" s="1"/>
  <c r="H1634" i="34"/>
  <c r="G1634" i="42" s="1"/>
  <c r="H1635" i="34"/>
  <c r="G1635" i="42" s="1"/>
  <c r="H1636" i="34"/>
  <c r="G1636" i="42" s="1"/>
  <c r="H1637" i="34"/>
  <c r="G1637" i="42" s="1"/>
  <c r="H1638" i="34"/>
  <c r="G1638" i="42" s="1"/>
  <c r="H1639" i="34"/>
  <c r="G1639" i="42" s="1"/>
  <c r="H1640" i="34"/>
  <c r="G1640" i="42" s="1"/>
  <c r="H1641" i="34"/>
  <c r="G1641" i="42" s="1"/>
  <c r="H1642" i="34"/>
  <c r="G1642" i="42" s="1"/>
  <c r="H1643" i="34"/>
  <c r="G1643" i="42" s="1"/>
  <c r="H1644" i="34"/>
  <c r="G1644" i="42" s="1"/>
  <c r="H1645" i="34"/>
  <c r="G1645" i="42" s="1"/>
  <c r="H1646" i="34"/>
  <c r="G1646" i="42" s="1"/>
  <c r="H1647" i="34"/>
  <c r="G1647" i="42" s="1"/>
  <c r="H1648" i="34"/>
  <c r="G1648" i="42" s="1"/>
  <c r="H1649" i="34"/>
  <c r="G1649" i="42" s="1"/>
  <c r="H1650" i="34"/>
  <c r="G1650" i="42" s="1"/>
  <c r="H1651" i="34"/>
  <c r="G1651" i="42" s="1"/>
  <c r="H1652" i="34"/>
  <c r="G1652" i="42" s="1"/>
  <c r="H1653" i="34"/>
  <c r="G1653" i="42" s="1"/>
  <c r="H1654" i="34"/>
  <c r="G1654" i="42" s="1"/>
  <c r="H1655" i="34"/>
  <c r="G1655" i="42" s="1"/>
  <c r="H1656" i="34"/>
  <c r="G1656" i="42" s="1"/>
  <c r="H1657" i="34"/>
  <c r="G1657" i="42" s="1"/>
  <c r="H1658" i="34"/>
  <c r="G1658" i="42" s="1"/>
  <c r="H1659" i="34"/>
  <c r="G1659" i="42" s="1"/>
  <c r="H1660" i="34"/>
  <c r="G1660" i="42" s="1"/>
  <c r="H1661" i="34"/>
  <c r="G1661" i="42" s="1"/>
  <c r="H1662" i="34"/>
  <c r="G1662" i="42" s="1"/>
  <c r="H1663" i="34"/>
  <c r="G1663" i="42" s="1"/>
  <c r="H1664" i="34"/>
  <c r="G1664" i="42" s="1"/>
  <c r="H1665" i="34"/>
  <c r="G1665" i="42" s="1"/>
  <c r="H1666" i="34"/>
  <c r="G1666" i="42" s="1"/>
  <c r="H1667" i="34"/>
  <c r="G1667" i="42" s="1"/>
  <c r="H1668" i="34"/>
  <c r="G1668" i="42" s="1"/>
  <c r="H1669" i="34"/>
  <c r="G1669" i="42" s="1"/>
  <c r="H1670" i="34"/>
  <c r="G1670" i="42" s="1"/>
  <c r="H1671" i="34"/>
  <c r="G1671" i="42" s="1"/>
  <c r="H1672" i="34"/>
  <c r="G1672" i="42" s="1"/>
  <c r="H1673" i="34"/>
  <c r="G1673" i="42" s="1"/>
  <c r="H1674" i="34"/>
  <c r="G1674" i="42" s="1"/>
  <c r="H1675" i="34"/>
  <c r="G1675" i="42" s="1"/>
  <c r="H1676" i="34"/>
  <c r="G1676" i="42" s="1"/>
  <c r="H1677" i="34"/>
  <c r="G1677" i="42" s="1"/>
  <c r="H1678" i="34"/>
  <c r="G1678" i="42" s="1"/>
  <c r="H1679" i="34"/>
  <c r="G1679" i="42" s="1"/>
  <c r="H1680" i="34"/>
  <c r="G1680" i="42" s="1"/>
  <c r="H1681" i="34"/>
  <c r="G1681" i="42" s="1"/>
  <c r="H1682" i="34"/>
  <c r="G1682" i="42" s="1"/>
  <c r="H1683" i="34"/>
  <c r="G1683" i="42" s="1"/>
  <c r="H1684" i="34"/>
  <c r="G1684" i="42" s="1"/>
  <c r="H1685" i="34"/>
  <c r="G1685" i="42" s="1"/>
  <c r="H1686" i="34"/>
  <c r="G1686" i="42" s="1"/>
  <c r="H1687" i="34"/>
  <c r="G1687" i="42" s="1"/>
  <c r="H1688" i="34"/>
  <c r="G1688" i="42" s="1"/>
  <c r="H1689" i="34"/>
  <c r="G1689" i="42" s="1"/>
  <c r="H1690" i="34"/>
  <c r="G1690" i="42" s="1"/>
  <c r="H1691" i="34"/>
  <c r="G1691" i="42" s="1"/>
  <c r="H1692" i="34"/>
  <c r="G1692" i="42" s="1"/>
  <c r="H1693" i="34"/>
  <c r="G1693" i="42" s="1"/>
  <c r="H1694" i="34"/>
  <c r="G1694" i="42" s="1"/>
  <c r="H1695" i="34"/>
  <c r="G1695" i="42" s="1"/>
  <c r="H1696" i="34"/>
  <c r="G1696" i="42" s="1"/>
  <c r="H1697" i="34"/>
  <c r="G1697" i="42" s="1"/>
  <c r="H1698" i="34"/>
  <c r="G1698" i="42" s="1"/>
  <c r="H1699" i="34"/>
  <c r="G1699" i="42" s="1"/>
  <c r="H1700" i="34"/>
  <c r="G1700" i="42" s="1"/>
  <c r="H1701" i="34"/>
  <c r="G1701" i="42" s="1"/>
  <c r="H1702" i="34"/>
  <c r="G1702" i="42" s="1"/>
  <c r="H1703" i="34"/>
  <c r="G1703" i="42" s="1"/>
  <c r="H1704" i="34"/>
  <c r="G1704" i="42" s="1"/>
  <c r="H1705" i="34"/>
  <c r="G1705" i="42" s="1"/>
  <c r="H1706" i="34"/>
  <c r="G1706" i="42" s="1"/>
  <c r="H1707" i="34"/>
  <c r="G1707" i="42" s="1"/>
  <c r="H1708" i="34"/>
  <c r="G1708" i="42" s="1"/>
  <c r="H1709" i="34"/>
  <c r="G1709" i="42" s="1"/>
  <c r="H1710" i="34"/>
  <c r="G1710" i="42" s="1"/>
  <c r="H1711" i="34"/>
  <c r="G1711" i="42" s="1"/>
  <c r="H1712" i="34"/>
  <c r="G1712" i="42" s="1"/>
  <c r="H1713" i="34"/>
  <c r="G1713" i="42" s="1"/>
  <c r="H1714" i="34"/>
  <c r="G1714" i="42" s="1"/>
  <c r="H1715" i="34"/>
  <c r="G1715" i="42" s="1"/>
  <c r="H1716" i="34"/>
  <c r="G1716" i="42" s="1"/>
  <c r="H1717" i="34"/>
  <c r="G1717" i="42" s="1"/>
  <c r="H1718" i="34"/>
  <c r="G1718" i="42" s="1"/>
  <c r="H1719" i="34"/>
  <c r="G1719" i="42" s="1"/>
  <c r="H1720" i="34"/>
  <c r="G1720" i="42" s="1"/>
  <c r="H1721" i="34"/>
  <c r="G1721" i="42" s="1"/>
  <c r="H1722" i="34"/>
  <c r="G1722" i="42" s="1"/>
  <c r="H1723" i="34"/>
  <c r="G1723" i="42" s="1"/>
  <c r="H1724" i="34"/>
  <c r="G1724" i="42" s="1"/>
  <c r="H1725" i="34"/>
  <c r="G1725" i="42" s="1"/>
  <c r="H1726" i="34"/>
  <c r="G1726" i="42" s="1"/>
  <c r="H1727" i="34"/>
  <c r="G1727" i="42" s="1"/>
  <c r="H1728" i="34"/>
  <c r="G1728" i="42" s="1"/>
  <c r="H1729" i="34"/>
  <c r="G1729" i="42" s="1"/>
  <c r="H1730" i="34"/>
  <c r="G1730" i="42" s="1"/>
  <c r="H1731" i="34"/>
  <c r="G1731" i="42" s="1"/>
  <c r="H1732" i="34"/>
  <c r="G1732" i="42" s="1"/>
  <c r="H1733" i="34"/>
  <c r="G1733" i="42" s="1"/>
  <c r="H1734" i="34"/>
  <c r="G1734" i="42" s="1"/>
  <c r="H1735" i="34"/>
  <c r="G1735" i="42" s="1"/>
  <c r="H1736" i="34"/>
  <c r="G1736" i="42" s="1"/>
  <c r="H1737" i="34"/>
  <c r="G1737" i="42" s="1"/>
  <c r="H1738" i="34"/>
  <c r="G1738" i="42" s="1"/>
  <c r="H1739" i="34"/>
  <c r="G1739" i="42" s="1"/>
  <c r="H1740" i="34"/>
  <c r="G1740" i="42" s="1"/>
  <c r="H1741" i="34"/>
  <c r="G1741" i="42" s="1"/>
  <c r="H1742" i="34"/>
  <c r="G1742" i="42" s="1"/>
  <c r="H1743" i="34"/>
  <c r="G1743" i="42" s="1"/>
  <c r="H1744" i="34"/>
  <c r="G1744" i="42" s="1"/>
  <c r="H1745" i="34"/>
  <c r="G1745" i="42" s="1"/>
  <c r="H1746" i="34"/>
  <c r="G1746" i="42" s="1"/>
  <c r="H1747" i="34"/>
  <c r="G1747" i="42" s="1"/>
  <c r="H1748" i="34"/>
  <c r="G1748" i="42" s="1"/>
  <c r="H1749" i="34"/>
  <c r="G1749" i="42" s="1"/>
  <c r="H1750" i="34"/>
  <c r="G1750" i="42" s="1"/>
  <c r="H1751" i="34"/>
  <c r="G1751" i="42" s="1"/>
  <c r="H1752" i="34"/>
  <c r="G1752" i="42" s="1"/>
  <c r="H1753" i="34"/>
  <c r="G1753" i="42" s="1"/>
  <c r="H1754" i="34"/>
  <c r="G1754" i="42" s="1"/>
  <c r="H1755" i="34"/>
  <c r="G1755" i="42" s="1"/>
  <c r="H1756" i="34"/>
  <c r="G1756" i="42" s="1"/>
  <c r="H1757" i="34"/>
  <c r="G1757" i="42" s="1"/>
  <c r="H1758" i="34"/>
  <c r="G1758" i="42" s="1"/>
  <c r="H1759" i="34"/>
  <c r="G1759" i="42" s="1"/>
  <c r="H1760" i="34"/>
  <c r="G1760" i="42" s="1"/>
  <c r="H1761" i="34"/>
  <c r="G1761" i="42" s="1"/>
  <c r="H1762" i="34"/>
  <c r="G1762" i="42" s="1"/>
  <c r="H1763" i="34"/>
  <c r="G1763" i="42" s="1"/>
  <c r="H1764" i="34"/>
  <c r="G1764" i="42" s="1"/>
  <c r="H1765" i="34"/>
  <c r="G1765" i="42" s="1"/>
  <c r="H1766" i="34"/>
  <c r="G1766" i="42" s="1"/>
  <c r="H1767" i="34"/>
  <c r="G1767" i="42" s="1"/>
  <c r="H1768" i="34"/>
  <c r="G1768" i="42" s="1"/>
  <c r="H1769" i="34"/>
  <c r="G1769" i="42" s="1"/>
  <c r="H1770" i="34"/>
  <c r="G1770" i="42" s="1"/>
  <c r="H1771" i="34"/>
  <c r="G1771" i="42" s="1"/>
  <c r="H1772" i="34"/>
  <c r="G1772" i="42" s="1"/>
  <c r="H1773" i="34"/>
  <c r="G1773" i="42" s="1"/>
  <c r="H1774" i="34"/>
  <c r="G1774" i="42" s="1"/>
  <c r="H1775" i="34"/>
  <c r="G1775" i="42" s="1"/>
  <c r="H1776" i="34"/>
  <c r="G1776" i="42" s="1"/>
  <c r="H1777" i="34"/>
  <c r="G1777" i="42" s="1"/>
  <c r="H1778" i="34"/>
  <c r="G1778" i="42" s="1"/>
  <c r="H1779" i="34"/>
  <c r="G1779" i="42" s="1"/>
  <c r="H1780" i="34"/>
  <c r="G1780" i="42" s="1"/>
  <c r="H1781" i="34"/>
  <c r="G1781" i="42" s="1"/>
  <c r="H1782" i="34"/>
  <c r="G1782" i="42" s="1"/>
  <c r="H1783" i="34"/>
  <c r="G1783" i="42" s="1"/>
  <c r="H1784" i="34"/>
  <c r="G1784" i="42" s="1"/>
  <c r="H1785" i="34"/>
  <c r="G1785" i="42" s="1"/>
  <c r="H1786" i="34"/>
  <c r="G1786" i="42" s="1"/>
  <c r="H1787" i="34"/>
  <c r="G1787" i="42" s="1"/>
  <c r="H1788" i="34"/>
  <c r="G1788" i="42" s="1"/>
  <c r="H1789" i="34"/>
  <c r="G1789" i="42" s="1"/>
  <c r="H1790" i="34"/>
  <c r="G1790" i="42" s="1"/>
  <c r="H1791" i="34"/>
  <c r="G1791" i="42" s="1"/>
  <c r="H1792" i="34"/>
  <c r="G1792" i="42" s="1"/>
  <c r="H1793" i="34"/>
  <c r="G1793" i="42" s="1"/>
  <c r="H1794" i="34"/>
  <c r="G1794" i="42" s="1"/>
  <c r="H1795" i="34"/>
  <c r="G1795" i="42" s="1"/>
  <c r="H1796" i="34"/>
  <c r="G1796" i="42" s="1"/>
  <c r="H1797" i="34"/>
  <c r="G1797" i="42" s="1"/>
  <c r="H1798" i="34"/>
  <c r="G1798" i="42" s="1"/>
  <c r="H1799" i="34"/>
  <c r="G1799" i="42" s="1"/>
  <c r="H1800" i="34"/>
  <c r="G1800" i="42" s="1"/>
  <c r="H1801" i="34"/>
  <c r="G1801" i="42" s="1"/>
  <c r="H1802" i="34"/>
  <c r="G1802" i="42" s="1"/>
  <c r="H1803" i="34"/>
  <c r="G1803" i="42" s="1"/>
  <c r="H1804" i="34"/>
  <c r="G1804" i="42" s="1"/>
  <c r="H1805" i="34"/>
  <c r="G1805" i="42" s="1"/>
  <c r="H1806" i="34"/>
  <c r="G1806" i="42" s="1"/>
  <c r="H1807" i="34"/>
  <c r="G1807" i="42" s="1"/>
  <c r="H1808" i="34"/>
  <c r="G1808" i="42" s="1"/>
  <c r="H1809" i="34"/>
  <c r="G1809" i="42" s="1"/>
  <c r="H1810" i="34"/>
  <c r="G1810" i="42" s="1"/>
  <c r="H1811" i="34"/>
  <c r="G1811" i="42" s="1"/>
  <c r="H1812" i="34"/>
  <c r="G1812" i="42" s="1"/>
  <c r="H1813" i="34"/>
  <c r="G1813" i="42" s="1"/>
  <c r="H1814" i="34"/>
  <c r="G1814" i="42" s="1"/>
  <c r="H1815" i="34"/>
  <c r="G1815" i="42" s="1"/>
  <c r="H1816" i="34"/>
  <c r="G1816" i="42" s="1"/>
  <c r="H1817" i="34"/>
  <c r="G1817" i="42" s="1"/>
  <c r="H1818" i="34"/>
  <c r="G1818" i="42" s="1"/>
  <c r="H1819" i="34"/>
  <c r="G1819" i="42" s="1"/>
  <c r="H1820" i="34"/>
  <c r="G1820" i="42" s="1"/>
  <c r="H1821" i="34"/>
  <c r="G1821" i="42" s="1"/>
  <c r="H1822" i="34"/>
  <c r="G1822" i="42" s="1"/>
  <c r="H1823" i="34"/>
  <c r="G1823" i="42" s="1"/>
  <c r="H1824" i="34"/>
  <c r="G1824" i="42" s="1"/>
  <c r="H1825" i="34"/>
  <c r="G1825" i="42" s="1"/>
  <c r="H1826" i="34"/>
  <c r="G1826" i="42" s="1"/>
  <c r="H1827" i="34"/>
  <c r="G1827" i="42" s="1"/>
  <c r="H1828" i="34"/>
  <c r="G1828" i="42" s="1"/>
  <c r="H1829" i="34"/>
  <c r="G1829" i="42" s="1"/>
  <c r="H1830" i="34"/>
  <c r="G1830" i="42" s="1"/>
  <c r="H1831" i="34"/>
  <c r="G1831" i="42" s="1"/>
  <c r="H1832" i="34"/>
  <c r="G1832" i="42" s="1"/>
  <c r="H1833" i="34"/>
  <c r="G1833" i="42" s="1"/>
  <c r="H1834" i="34"/>
  <c r="G1834" i="42" s="1"/>
  <c r="H1835" i="34"/>
  <c r="G1835" i="42" s="1"/>
  <c r="H1836" i="34"/>
  <c r="G1836" i="42" s="1"/>
  <c r="H1837" i="34"/>
  <c r="G1837" i="42" s="1"/>
  <c r="H1838" i="34"/>
  <c r="G1838" i="42" s="1"/>
  <c r="H1839" i="34"/>
  <c r="G1839" i="42" s="1"/>
  <c r="H1840" i="34"/>
  <c r="G1840" i="42" s="1"/>
  <c r="H1841" i="34"/>
  <c r="G1841" i="42" s="1"/>
  <c r="H1842" i="34"/>
  <c r="G1842" i="42" s="1"/>
  <c r="H1843" i="34"/>
  <c r="G1843" i="42" s="1"/>
  <c r="H1844" i="34"/>
  <c r="G1844" i="42" s="1"/>
  <c r="H1845" i="34"/>
  <c r="G1845" i="42" s="1"/>
  <c r="H1846" i="34"/>
  <c r="G1846" i="42" s="1"/>
  <c r="H1847" i="34"/>
  <c r="G1847" i="42" s="1"/>
  <c r="H1848" i="34"/>
  <c r="G1848" i="42" s="1"/>
  <c r="H1849" i="34"/>
  <c r="G1849" i="42" s="1"/>
  <c r="H1850" i="34"/>
  <c r="G1850" i="42" s="1"/>
  <c r="H1851" i="34"/>
  <c r="G1851" i="42" s="1"/>
  <c r="H1852" i="34"/>
  <c r="G1852" i="42" s="1"/>
  <c r="H1853" i="34"/>
  <c r="G1853" i="42" s="1"/>
  <c r="H1854" i="34"/>
  <c r="G1854" i="42" s="1"/>
  <c r="H1855" i="34"/>
  <c r="G1855" i="42" s="1"/>
  <c r="H1856" i="34"/>
  <c r="G1856" i="42" s="1"/>
  <c r="H1857" i="34"/>
  <c r="G1857" i="42" s="1"/>
  <c r="H1858" i="34"/>
  <c r="G1858" i="42" s="1"/>
  <c r="H1859" i="34"/>
  <c r="G1859" i="42" s="1"/>
  <c r="H1860" i="34"/>
  <c r="G1860" i="42" s="1"/>
  <c r="H1861" i="34"/>
  <c r="G1861" i="42" s="1"/>
  <c r="H1862" i="34"/>
  <c r="G1862" i="42" s="1"/>
  <c r="H1863" i="34"/>
  <c r="G1863" i="42" s="1"/>
  <c r="H1864" i="34"/>
  <c r="G1864" i="42" s="1"/>
  <c r="H1865" i="34"/>
  <c r="G1865" i="42" s="1"/>
  <c r="H1866" i="34"/>
  <c r="G1866" i="42" s="1"/>
  <c r="H1867" i="34"/>
  <c r="G1867" i="42" s="1"/>
  <c r="H1868" i="34"/>
  <c r="G1868" i="42" s="1"/>
  <c r="H1869" i="34"/>
  <c r="G1869" i="42" s="1"/>
  <c r="H1870" i="34"/>
  <c r="G1870" i="42" s="1"/>
  <c r="H1871" i="34"/>
  <c r="G1871" i="42" s="1"/>
  <c r="H1872" i="34"/>
  <c r="G1872" i="42" s="1"/>
  <c r="H1873" i="34"/>
  <c r="G1873" i="42" s="1"/>
  <c r="H1874" i="34"/>
  <c r="G1874" i="42" s="1"/>
  <c r="H1875" i="34"/>
  <c r="G1875" i="42" s="1"/>
  <c r="H1876" i="34"/>
  <c r="G1876" i="42" s="1"/>
  <c r="H1877" i="34"/>
  <c r="G1877" i="42" s="1"/>
  <c r="H1878" i="34"/>
  <c r="G1878" i="42" s="1"/>
  <c r="H1879" i="34"/>
  <c r="G1879" i="42" s="1"/>
  <c r="H1880" i="34"/>
  <c r="G1880" i="42" s="1"/>
  <c r="H1881" i="34"/>
  <c r="G1881" i="42" s="1"/>
  <c r="H1882" i="34"/>
  <c r="G1882" i="42" s="1"/>
  <c r="H1883" i="34"/>
  <c r="G1883" i="42" s="1"/>
  <c r="H1884" i="34"/>
  <c r="G1884" i="42" s="1"/>
  <c r="H1885" i="34"/>
  <c r="G1885" i="42" s="1"/>
  <c r="H1886" i="34"/>
  <c r="G1886" i="42" s="1"/>
  <c r="H1887" i="34"/>
  <c r="G1887" i="42" s="1"/>
  <c r="H1888" i="34"/>
  <c r="G1888" i="42" s="1"/>
  <c r="H1889" i="34"/>
  <c r="G1889" i="42" s="1"/>
  <c r="H1890" i="34"/>
  <c r="G1890" i="42" s="1"/>
  <c r="H1891" i="34"/>
  <c r="G1891" i="42" s="1"/>
  <c r="H1892" i="34"/>
  <c r="G1892" i="42" s="1"/>
  <c r="H1893" i="34"/>
  <c r="G1893" i="42" s="1"/>
  <c r="H1894" i="34"/>
  <c r="G1894" i="42" s="1"/>
  <c r="H1895" i="34"/>
  <c r="G1895" i="42" s="1"/>
  <c r="H1896" i="34"/>
  <c r="G1896" i="42" s="1"/>
  <c r="H1897" i="34"/>
  <c r="G1897" i="42" s="1"/>
  <c r="H1898" i="34"/>
  <c r="G1898" i="42" s="1"/>
  <c r="H1899" i="34"/>
  <c r="G1899" i="42" s="1"/>
  <c r="H1900" i="34"/>
  <c r="G1900" i="42" s="1"/>
  <c r="H1901" i="34"/>
  <c r="G1901" i="42" s="1"/>
  <c r="H1902" i="34"/>
  <c r="G1902" i="42" s="1"/>
  <c r="H1903" i="34"/>
  <c r="G1903" i="42" s="1"/>
  <c r="H1904" i="34"/>
  <c r="G1904" i="42" s="1"/>
  <c r="H1905" i="34"/>
  <c r="G1905" i="42" s="1"/>
  <c r="H1906" i="34"/>
  <c r="G1906" i="42" s="1"/>
  <c r="H1907" i="34"/>
  <c r="G1907" i="42" s="1"/>
  <c r="H1908" i="34"/>
  <c r="G1908" i="42" s="1"/>
  <c r="H1909" i="34"/>
  <c r="G1909" i="42" s="1"/>
  <c r="H1910" i="34"/>
  <c r="G1910" i="42" s="1"/>
  <c r="H1911" i="34"/>
  <c r="G1911" i="42" s="1"/>
  <c r="H1912" i="34"/>
  <c r="G1912" i="42" s="1"/>
  <c r="H1913" i="34"/>
  <c r="G1913" i="42" s="1"/>
  <c r="H1914" i="34"/>
  <c r="G1914" i="42" s="1"/>
  <c r="H1915" i="34"/>
  <c r="G1915" i="42" s="1"/>
  <c r="H1916" i="34"/>
  <c r="G1916" i="42" s="1"/>
  <c r="H1917" i="34"/>
  <c r="G1917" i="42" s="1"/>
  <c r="H1918" i="34"/>
  <c r="G1918" i="42" s="1"/>
  <c r="H1919" i="34"/>
  <c r="G1919" i="42" s="1"/>
  <c r="H1920" i="34"/>
  <c r="G1920" i="42" s="1"/>
  <c r="H1921" i="34"/>
  <c r="G1921" i="42" s="1"/>
  <c r="H1922" i="34"/>
  <c r="G1922" i="42" s="1"/>
  <c r="H1923" i="34"/>
  <c r="G1923" i="42" s="1"/>
  <c r="H1924" i="34"/>
  <c r="G1924" i="42" s="1"/>
  <c r="H1925" i="34"/>
  <c r="G1925" i="42" s="1"/>
  <c r="H1926" i="34"/>
  <c r="G1926" i="42" s="1"/>
  <c r="H1927" i="34"/>
  <c r="G1927" i="42" s="1"/>
  <c r="H1928" i="34"/>
  <c r="G1928" i="42" s="1"/>
  <c r="H1929" i="34"/>
  <c r="G1929" i="42" s="1"/>
  <c r="H1930" i="34"/>
  <c r="G1930" i="42" s="1"/>
  <c r="H1931" i="34"/>
  <c r="G1931" i="42" s="1"/>
  <c r="H1932" i="34"/>
  <c r="G1932" i="42" s="1"/>
  <c r="H1933" i="34"/>
  <c r="G1933" i="42" s="1"/>
  <c r="H1934" i="34"/>
  <c r="G1934" i="42" s="1"/>
  <c r="H1935" i="34"/>
  <c r="G1935" i="42" s="1"/>
  <c r="H1936" i="34"/>
  <c r="G1936" i="42" s="1"/>
  <c r="H1937" i="34"/>
  <c r="G1937" i="42" s="1"/>
  <c r="H1938" i="34"/>
  <c r="G1938" i="42" s="1"/>
  <c r="H1939" i="34"/>
  <c r="G1939" i="42" s="1"/>
  <c r="H1940" i="34"/>
  <c r="G1940" i="42" s="1"/>
  <c r="H1941" i="34"/>
  <c r="G1941" i="42" s="1"/>
  <c r="H1942" i="34"/>
  <c r="G1942" i="42" s="1"/>
  <c r="H1943" i="34"/>
  <c r="G1943" i="42" s="1"/>
  <c r="H1944" i="34"/>
  <c r="G1944" i="42" s="1"/>
  <c r="H1945" i="34"/>
  <c r="G1945" i="42" s="1"/>
  <c r="H1946" i="34"/>
  <c r="G1946" i="42" s="1"/>
  <c r="H1947" i="34"/>
  <c r="G1947" i="42" s="1"/>
  <c r="H1948" i="34"/>
  <c r="G1948" i="42" s="1"/>
  <c r="H1949" i="34"/>
  <c r="G1949" i="42" s="1"/>
  <c r="H1950" i="34"/>
  <c r="G1950" i="42" s="1"/>
  <c r="H1951" i="34"/>
  <c r="G1951" i="42" s="1"/>
  <c r="H1952" i="34"/>
  <c r="G1952" i="42" s="1"/>
  <c r="H1953" i="34"/>
  <c r="G1953" i="42" s="1"/>
  <c r="H1954" i="34"/>
  <c r="G1954" i="42" s="1"/>
  <c r="H1955" i="34"/>
  <c r="G1955" i="42" s="1"/>
  <c r="H1956" i="34"/>
  <c r="G1956" i="42" s="1"/>
  <c r="H1957" i="34"/>
  <c r="G1957" i="42" s="1"/>
  <c r="H1958" i="34"/>
  <c r="G1958" i="42" s="1"/>
  <c r="H1959" i="34"/>
  <c r="G1959" i="42" s="1"/>
  <c r="H1960" i="34"/>
  <c r="G1960" i="42" s="1"/>
  <c r="H1961" i="34"/>
  <c r="G1961" i="42" s="1"/>
  <c r="H1962" i="34"/>
  <c r="G1962" i="42" s="1"/>
  <c r="H1963" i="34"/>
  <c r="G1963" i="42" s="1"/>
  <c r="H1964" i="34"/>
  <c r="G1964" i="42" s="1"/>
  <c r="H1965" i="34"/>
  <c r="G1965" i="42" s="1"/>
  <c r="H1966" i="34"/>
  <c r="G1966" i="42" s="1"/>
  <c r="H1967" i="34"/>
  <c r="G1967" i="42" s="1"/>
  <c r="H1968" i="34"/>
  <c r="G1968" i="42" s="1"/>
  <c r="H1969" i="34"/>
  <c r="G1969" i="42" s="1"/>
  <c r="H1970" i="34"/>
  <c r="G1970" i="42" s="1"/>
  <c r="H1971" i="34"/>
  <c r="G1971" i="42" s="1"/>
  <c r="H1972" i="34"/>
  <c r="G1972" i="42" s="1"/>
  <c r="H1973" i="34"/>
  <c r="G1973" i="42" s="1"/>
  <c r="H1974" i="34"/>
  <c r="G1974" i="42" s="1"/>
  <c r="H1975" i="34"/>
  <c r="G1975" i="42" s="1"/>
  <c r="H1976" i="34"/>
  <c r="G1976" i="42" s="1"/>
  <c r="H1977" i="34"/>
  <c r="G1977" i="42" s="1"/>
  <c r="H1978" i="34"/>
  <c r="G1978" i="42" s="1"/>
  <c r="H1979" i="34"/>
  <c r="G1979" i="42" s="1"/>
  <c r="H1980" i="34"/>
  <c r="G1980" i="42" s="1"/>
  <c r="H1981" i="34"/>
  <c r="G1981" i="42" s="1"/>
  <c r="H1982" i="34"/>
  <c r="G1982" i="42" s="1"/>
  <c r="H1983" i="34"/>
  <c r="G1983" i="42" s="1"/>
  <c r="H1984" i="34"/>
  <c r="G1984" i="42" s="1"/>
  <c r="H1985" i="34"/>
  <c r="G1985" i="42" s="1"/>
  <c r="H1986" i="34"/>
  <c r="G1986" i="42" s="1"/>
  <c r="H1987" i="34"/>
  <c r="G1987" i="42" s="1"/>
  <c r="H1988" i="34"/>
  <c r="G1988" i="42" s="1"/>
  <c r="H1989" i="34"/>
  <c r="G1989" i="42" s="1"/>
  <c r="H1990" i="34"/>
  <c r="G1990" i="42" s="1"/>
  <c r="H1991" i="34"/>
  <c r="G1991" i="42" s="1"/>
  <c r="H1992" i="34"/>
  <c r="G1992" i="42" s="1"/>
  <c r="H1993" i="34"/>
  <c r="G1993" i="42" s="1"/>
  <c r="H1994" i="34"/>
  <c r="G1994" i="42" s="1"/>
  <c r="H1995" i="34"/>
  <c r="G1995" i="42" s="1"/>
  <c r="H1996" i="34"/>
  <c r="G1996" i="42" s="1"/>
  <c r="H1997" i="34"/>
  <c r="G1997" i="42" s="1"/>
  <c r="H1998" i="34"/>
  <c r="G1998" i="42" s="1"/>
  <c r="H1999" i="34"/>
  <c r="G1999" i="42" s="1"/>
  <c r="H2000" i="34"/>
  <c r="G2000" i="42" s="1"/>
  <c r="H2001" i="34"/>
  <c r="G2001" i="42" s="1"/>
  <c r="H2002" i="34"/>
  <c r="G2002" i="42" s="1"/>
  <c r="H2003" i="34"/>
  <c r="G2003" i="42" s="1"/>
  <c r="H2004" i="34"/>
  <c r="G2004" i="42" s="1"/>
  <c r="H2005" i="34"/>
  <c r="G2005" i="42" s="1"/>
  <c r="H2006" i="34"/>
  <c r="G2006" i="42" s="1"/>
  <c r="H2007" i="34"/>
  <c r="G2007" i="42" s="1"/>
  <c r="H2008" i="34"/>
  <c r="G2008" i="42" s="1"/>
  <c r="H2009" i="34"/>
  <c r="G2009" i="42" s="1"/>
  <c r="H2010" i="34"/>
  <c r="G2010" i="42" s="1"/>
  <c r="H2011" i="34"/>
  <c r="G2011" i="42" s="1"/>
  <c r="H2012" i="34"/>
  <c r="G2012" i="42" s="1"/>
  <c r="H2013" i="34"/>
  <c r="G2013" i="42" s="1"/>
  <c r="H2014" i="34"/>
  <c r="G2014" i="42" s="1"/>
  <c r="H2015" i="34"/>
  <c r="G2015" i="42" s="1"/>
  <c r="H2016" i="34"/>
  <c r="G2016" i="42" s="1"/>
  <c r="H2017" i="34"/>
  <c r="G2017" i="42" s="1"/>
  <c r="H2018" i="34"/>
  <c r="G2018" i="42" s="1"/>
  <c r="H2019" i="34"/>
  <c r="G2019" i="42" s="1"/>
  <c r="H2020" i="34"/>
  <c r="G2020" i="42" s="1"/>
  <c r="H2021" i="34"/>
  <c r="G2021" i="42" s="1"/>
  <c r="H2022" i="34"/>
  <c r="G2022" i="42" s="1"/>
  <c r="H2023" i="34"/>
  <c r="G2023" i="42" s="1"/>
  <c r="H2024" i="34"/>
  <c r="G2024" i="42" s="1"/>
  <c r="H2025" i="34"/>
  <c r="G2025" i="42" s="1"/>
  <c r="H2026" i="34"/>
  <c r="G2026" i="42" s="1"/>
  <c r="H2027" i="34"/>
  <c r="G2027" i="42" s="1"/>
  <c r="H2028" i="34"/>
  <c r="G2028" i="42" s="1"/>
  <c r="H2029" i="34"/>
  <c r="G2029" i="42" s="1"/>
  <c r="H2030" i="34"/>
  <c r="G2030" i="42" s="1"/>
  <c r="H2031" i="34"/>
  <c r="G2031" i="42" s="1"/>
  <c r="H2032" i="34"/>
  <c r="G2032" i="42" s="1"/>
  <c r="H2033" i="34"/>
  <c r="G2033" i="42" s="1"/>
  <c r="H2034" i="34"/>
  <c r="G2034" i="42" s="1"/>
  <c r="H2035" i="34"/>
  <c r="G2035" i="42" s="1"/>
  <c r="H2036" i="34"/>
  <c r="G2036" i="42" s="1"/>
  <c r="H2037" i="34"/>
  <c r="G2037" i="42" s="1"/>
  <c r="H2038" i="34"/>
  <c r="G2038" i="42" s="1"/>
  <c r="H2039" i="34"/>
  <c r="G2039" i="42" s="1"/>
  <c r="H2040" i="34"/>
  <c r="G2040" i="42" s="1"/>
  <c r="H2041" i="34"/>
  <c r="G2041" i="42" s="1"/>
  <c r="H2042" i="34"/>
  <c r="G2042" i="42" s="1"/>
  <c r="H2043" i="34"/>
  <c r="G2043" i="42" s="1"/>
  <c r="H2044" i="34"/>
  <c r="G2044" i="42" s="1"/>
  <c r="H2045" i="34"/>
  <c r="G2045" i="42" s="1"/>
  <c r="H2046" i="34"/>
  <c r="G2046" i="42" s="1"/>
  <c r="H2047" i="34"/>
  <c r="G2047" i="42" s="1"/>
  <c r="H2048" i="34"/>
  <c r="G2048" i="42" s="1"/>
  <c r="H2049" i="34"/>
  <c r="G2049" i="42" s="1"/>
  <c r="H2050" i="34"/>
  <c r="G2050" i="42" s="1"/>
  <c r="H2051" i="34"/>
  <c r="G2051" i="42" s="1"/>
  <c r="H2052" i="34"/>
  <c r="G2052" i="42" s="1"/>
  <c r="H2053" i="34"/>
  <c r="G2053" i="42" s="1"/>
  <c r="H2054" i="34"/>
  <c r="G2054" i="42" s="1"/>
  <c r="H2055" i="34"/>
  <c r="G2055" i="42" s="1"/>
  <c r="H2056" i="34"/>
  <c r="G2056" i="42" s="1"/>
  <c r="H2057" i="34"/>
  <c r="G2057" i="42" s="1"/>
  <c r="H2058" i="34"/>
  <c r="G2058" i="42" s="1"/>
  <c r="H2059" i="34"/>
  <c r="G2059" i="42" s="1"/>
  <c r="H2060" i="34"/>
  <c r="G2060" i="42" s="1"/>
  <c r="H2061" i="34"/>
  <c r="G2061" i="42" s="1"/>
  <c r="H2062" i="34"/>
  <c r="G2062" i="42" s="1"/>
  <c r="H2063" i="34"/>
  <c r="G2063" i="42" s="1"/>
  <c r="H2064" i="34"/>
  <c r="G2064" i="42" s="1"/>
  <c r="H2065" i="34"/>
  <c r="G2065" i="42" s="1"/>
  <c r="H2066" i="34"/>
  <c r="G2066" i="42" s="1"/>
  <c r="H2067" i="34"/>
  <c r="G2067" i="42" s="1"/>
  <c r="H2068" i="34"/>
  <c r="G2068" i="42" s="1"/>
  <c r="H2069" i="34"/>
  <c r="G2069" i="42" s="1"/>
  <c r="H2070" i="34"/>
  <c r="G2070" i="42" s="1"/>
  <c r="H2071" i="34"/>
  <c r="G2071" i="42" s="1"/>
  <c r="H2072" i="34"/>
  <c r="G2072" i="42" s="1"/>
  <c r="H2073" i="34"/>
  <c r="G2073" i="42" s="1"/>
  <c r="H2074" i="34"/>
  <c r="G2074" i="42" s="1"/>
  <c r="H2075" i="34"/>
  <c r="G2075" i="42" s="1"/>
  <c r="H2076" i="34"/>
  <c r="G2076" i="42" s="1"/>
  <c r="H2077" i="34"/>
  <c r="G2077" i="42" s="1"/>
  <c r="H2078" i="34"/>
  <c r="G2078" i="42" s="1"/>
  <c r="H2079" i="34"/>
  <c r="G2079" i="42" s="1"/>
  <c r="H2080" i="34"/>
  <c r="G2080" i="42" s="1"/>
  <c r="H2081" i="34"/>
  <c r="G2081" i="42" s="1"/>
  <c r="H2082" i="34"/>
  <c r="G2082" i="42" s="1"/>
  <c r="H2083" i="34"/>
  <c r="G2083" i="42" s="1"/>
  <c r="H2084" i="34"/>
  <c r="G2084" i="42" s="1"/>
  <c r="H2085" i="34"/>
  <c r="G2085" i="42" s="1"/>
  <c r="H2086" i="34"/>
  <c r="G2086" i="42" s="1"/>
  <c r="H2087" i="34"/>
  <c r="G2087" i="42" s="1"/>
  <c r="H2088" i="34"/>
  <c r="G2088" i="42" s="1"/>
  <c r="H2089" i="34"/>
  <c r="G2089" i="42" s="1"/>
  <c r="H2090" i="34"/>
  <c r="G2090" i="42" s="1"/>
  <c r="H2091" i="34"/>
  <c r="G2091" i="42" s="1"/>
  <c r="H2092" i="34"/>
  <c r="G2092" i="42" s="1"/>
  <c r="H2093" i="34"/>
  <c r="G2093" i="42" s="1"/>
  <c r="H2094" i="34"/>
  <c r="G2094" i="42" s="1"/>
  <c r="H2095" i="34"/>
  <c r="G2095" i="42" s="1"/>
  <c r="H2096" i="34"/>
  <c r="G2096" i="42" s="1"/>
  <c r="H2097" i="34"/>
  <c r="G2097" i="42" s="1"/>
  <c r="H2098" i="34"/>
  <c r="G2098" i="42" s="1"/>
  <c r="H2099" i="34"/>
  <c r="G2099" i="42" s="1"/>
  <c r="H2100" i="34"/>
  <c r="G2100" i="42" s="1"/>
  <c r="H2101" i="34"/>
  <c r="G2101" i="42" s="1"/>
  <c r="H2102" i="34"/>
  <c r="G2102" i="42" s="1"/>
  <c r="H2103" i="34"/>
  <c r="G2103" i="42" s="1"/>
  <c r="H2104" i="34"/>
  <c r="G2104" i="42" s="1"/>
  <c r="H2105" i="34"/>
  <c r="G2105" i="42" s="1"/>
  <c r="H2106" i="34"/>
  <c r="G2106" i="42" s="1"/>
  <c r="H2107" i="34"/>
  <c r="G2107" i="42" s="1"/>
  <c r="H2108" i="34"/>
  <c r="G2108" i="42" s="1"/>
  <c r="H2109" i="34"/>
  <c r="G2109" i="42" s="1"/>
  <c r="H2110" i="34"/>
  <c r="G2110" i="42" s="1"/>
  <c r="H2111" i="34"/>
  <c r="G2111" i="42" s="1"/>
  <c r="H2112" i="34"/>
  <c r="G2112" i="42" s="1"/>
  <c r="H2113" i="34"/>
  <c r="G2113" i="42" s="1"/>
  <c r="H2114" i="34"/>
  <c r="G2114" i="42" s="1"/>
  <c r="H2115" i="34"/>
  <c r="G2115" i="42" s="1"/>
  <c r="H2116" i="34"/>
  <c r="G2116" i="42" s="1"/>
  <c r="H2117" i="34"/>
  <c r="G2117" i="42" s="1"/>
  <c r="H2118" i="34"/>
  <c r="G2118" i="42" s="1"/>
  <c r="H2119" i="34"/>
  <c r="G2119" i="42" s="1"/>
  <c r="H2120" i="34"/>
  <c r="G2120" i="42" s="1"/>
  <c r="H2121" i="34"/>
  <c r="G2121" i="42" s="1"/>
  <c r="H2122" i="34"/>
  <c r="G2122" i="42" s="1"/>
  <c r="H2123" i="34"/>
  <c r="G2123" i="42" s="1"/>
  <c r="H2124" i="34"/>
  <c r="G2124" i="42" s="1"/>
  <c r="H2125" i="34"/>
  <c r="G2125" i="42" s="1"/>
  <c r="H2126" i="34"/>
  <c r="G2126" i="42" s="1"/>
  <c r="H2127" i="34"/>
  <c r="G2127" i="42" s="1"/>
  <c r="H2128" i="34"/>
  <c r="G2128" i="42" s="1"/>
  <c r="H2129" i="34"/>
  <c r="G2129" i="42" s="1"/>
  <c r="H2130" i="34"/>
  <c r="G2130" i="42" s="1"/>
  <c r="H2131" i="34"/>
  <c r="G2131" i="42" s="1"/>
  <c r="H2132" i="34"/>
  <c r="G2132" i="42" s="1"/>
  <c r="H2133" i="34"/>
  <c r="G2133" i="42" s="1"/>
  <c r="H2134" i="34"/>
  <c r="G2134" i="42" s="1"/>
  <c r="H2135" i="34"/>
  <c r="G2135" i="42" s="1"/>
  <c r="H2136" i="34"/>
  <c r="G2136" i="42" s="1"/>
  <c r="H2137" i="34"/>
  <c r="G2137" i="42" s="1"/>
  <c r="H2138" i="34"/>
  <c r="G2138" i="42" s="1"/>
  <c r="H2139" i="34"/>
  <c r="G2139" i="42" s="1"/>
  <c r="H2140" i="34"/>
  <c r="G2140" i="42" s="1"/>
  <c r="H2141" i="34"/>
  <c r="G2141" i="42" s="1"/>
  <c r="H2142" i="34"/>
  <c r="G2142" i="42" s="1"/>
  <c r="H2143" i="34"/>
  <c r="G2143" i="42" s="1"/>
  <c r="H2144" i="34"/>
  <c r="G2144" i="42" s="1"/>
  <c r="H2145" i="34"/>
  <c r="G2145" i="42" s="1"/>
  <c r="H2146" i="34"/>
  <c r="G2146" i="42" s="1"/>
  <c r="H2147" i="34"/>
  <c r="G2147" i="42" s="1"/>
  <c r="H2148" i="34"/>
  <c r="G2148" i="42" s="1"/>
  <c r="H2149" i="34"/>
  <c r="G2149" i="42" s="1"/>
  <c r="H2150" i="34"/>
  <c r="G2150" i="42" s="1"/>
  <c r="H2151" i="34"/>
  <c r="G2151" i="42" s="1"/>
  <c r="H2152" i="34"/>
  <c r="G2152" i="42" s="1"/>
  <c r="H2153" i="34"/>
  <c r="G2153" i="42" s="1"/>
  <c r="H2154" i="34"/>
  <c r="G2154" i="42" s="1"/>
  <c r="H2155" i="34"/>
  <c r="G2155" i="42" s="1"/>
  <c r="H2156" i="34"/>
  <c r="G2156" i="42" s="1"/>
  <c r="H2157" i="34"/>
  <c r="G2157" i="42" s="1"/>
  <c r="H2158" i="34"/>
  <c r="G2158" i="42" s="1"/>
  <c r="H2159" i="34"/>
  <c r="G2159" i="42" s="1"/>
  <c r="H2160" i="34"/>
  <c r="G2160" i="42" s="1"/>
  <c r="H2161" i="34"/>
  <c r="G2161" i="42" s="1"/>
  <c r="H2162" i="34"/>
  <c r="G2162" i="42" s="1"/>
  <c r="H2163" i="34"/>
  <c r="G2163" i="42" s="1"/>
  <c r="H2164" i="34"/>
  <c r="G2164" i="42" s="1"/>
  <c r="H2165" i="34"/>
  <c r="G2165" i="42" s="1"/>
  <c r="H2166" i="34"/>
  <c r="G2166" i="42" s="1"/>
  <c r="H2167" i="34"/>
  <c r="G2167" i="42" s="1"/>
  <c r="H2168" i="34"/>
  <c r="G2168" i="42" s="1"/>
  <c r="H2169" i="34"/>
  <c r="G2169" i="42" s="1"/>
  <c r="H2170" i="34"/>
  <c r="G2170" i="42" s="1"/>
  <c r="H2171" i="34"/>
  <c r="G2171" i="42" s="1"/>
  <c r="H2172" i="34"/>
  <c r="G2172" i="42" s="1"/>
  <c r="H2173" i="34"/>
  <c r="G2173" i="42" s="1"/>
  <c r="H2174" i="34"/>
  <c r="G2174" i="42" s="1"/>
  <c r="H2175" i="34"/>
  <c r="G2175" i="42" s="1"/>
  <c r="H2176" i="34"/>
  <c r="G2176" i="42" s="1"/>
  <c r="H2177" i="34"/>
  <c r="G2177" i="42" s="1"/>
  <c r="H2178" i="34"/>
  <c r="G2178" i="42" s="1"/>
  <c r="H2179" i="34"/>
  <c r="G2179" i="42" s="1"/>
  <c r="H2180" i="34"/>
  <c r="G2180" i="42" s="1"/>
  <c r="H2181" i="34"/>
  <c r="G2181" i="42" s="1"/>
  <c r="H2182" i="34"/>
  <c r="G2182" i="42" s="1"/>
  <c r="H2183" i="34"/>
  <c r="G2183" i="42" s="1"/>
  <c r="H2184" i="34"/>
  <c r="G2184" i="42" s="1"/>
  <c r="H2185" i="34"/>
  <c r="G2185" i="42" s="1"/>
  <c r="H2186" i="34"/>
  <c r="G2186" i="42" s="1"/>
  <c r="H2187" i="34"/>
  <c r="G2187" i="42" s="1"/>
  <c r="H2188" i="34"/>
  <c r="G2188" i="42" s="1"/>
  <c r="H2189" i="34"/>
  <c r="G2189" i="42" s="1"/>
  <c r="H2190" i="34"/>
  <c r="G2190" i="42" s="1"/>
  <c r="H2191" i="34"/>
  <c r="G2191" i="42" s="1"/>
  <c r="H2192" i="34"/>
  <c r="G2192" i="42" s="1"/>
  <c r="H2193" i="34"/>
  <c r="G2193" i="42" s="1"/>
  <c r="H2194" i="34"/>
  <c r="G2194" i="42" s="1"/>
  <c r="H2195" i="34"/>
  <c r="G2195" i="42" s="1"/>
  <c r="H2196" i="34"/>
  <c r="G2196" i="42" s="1"/>
  <c r="H2197" i="34"/>
  <c r="G2197" i="42" s="1"/>
  <c r="H2198" i="34"/>
  <c r="G2198" i="42" s="1"/>
  <c r="H2199" i="34"/>
  <c r="G2199" i="42" s="1"/>
  <c r="H2200" i="34"/>
  <c r="G2200" i="42" s="1"/>
  <c r="H2201" i="34"/>
  <c r="G2201" i="42" s="1"/>
  <c r="H2202" i="34"/>
  <c r="G2202" i="42" s="1"/>
  <c r="H2203" i="34"/>
  <c r="G2203" i="42" s="1"/>
  <c r="H2204" i="34"/>
  <c r="G2204" i="42" s="1"/>
  <c r="H2205" i="34"/>
  <c r="G2205" i="42" s="1"/>
  <c r="H2206" i="34"/>
  <c r="G2206" i="42" s="1"/>
  <c r="H2207" i="34"/>
  <c r="G2207" i="42" s="1"/>
  <c r="H2208" i="34"/>
  <c r="G2208" i="42" s="1"/>
  <c r="H2209" i="34"/>
  <c r="G2209" i="42" s="1"/>
  <c r="H2210" i="34"/>
  <c r="G2210" i="42" s="1"/>
  <c r="H2211" i="34"/>
  <c r="G2211" i="42" s="1"/>
  <c r="H2212" i="34"/>
  <c r="G2212" i="42" s="1"/>
  <c r="H2213" i="34"/>
  <c r="G2213" i="42" s="1"/>
  <c r="H2214" i="34"/>
  <c r="G2214" i="42" s="1"/>
  <c r="H2215" i="34"/>
  <c r="G2215" i="42" s="1"/>
  <c r="H2216" i="34"/>
  <c r="G2216" i="42" s="1"/>
  <c r="H2217" i="34"/>
  <c r="G2217" i="42" s="1"/>
  <c r="H2218" i="34"/>
  <c r="G2218" i="42" s="1"/>
  <c r="H2219" i="34"/>
  <c r="G2219" i="42" s="1"/>
  <c r="H2220" i="34"/>
  <c r="G2220" i="42" s="1"/>
  <c r="H2221" i="34"/>
  <c r="G2221" i="42" s="1"/>
  <c r="H2222" i="34"/>
  <c r="G2222" i="42" s="1"/>
  <c r="H2223" i="34"/>
  <c r="G2223" i="42" s="1"/>
  <c r="H2224" i="34"/>
  <c r="G2224" i="42" s="1"/>
  <c r="H2225" i="34"/>
  <c r="G2225" i="42" s="1"/>
  <c r="H2226" i="34"/>
  <c r="G2226" i="42" s="1"/>
  <c r="H2227" i="34"/>
  <c r="G2227" i="42" s="1"/>
  <c r="H2228" i="34"/>
  <c r="G2228" i="42" s="1"/>
  <c r="H2229" i="34"/>
  <c r="G2229" i="42" s="1"/>
  <c r="H2230" i="34"/>
  <c r="G2230" i="42" s="1"/>
  <c r="H2231" i="34"/>
  <c r="G2231" i="42" s="1"/>
  <c r="H2232" i="34"/>
  <c r="G2232" i="42" s="1"/>
  <c r="H2233" i="34"/>
  <c r="G2233" i="42" s="1"/>
  <c r="H2234" i="34"/>
  <c r="G2234" i="42" s="1"/>
  <c r="H2235" i="34"/>
  <c r="G2235" i="42" s="1"/>
  <c r="H2236" i="34"/>
  <c r="G2236" i="42" s="1"/>
  <c r="H2237" i="34"/>
  <c r="G2237" i="42" s="1"/>
  <c r="H2238" i="34"/>
  <c r="G2238" i="42" s="1"/>
  <c r="H2239" i="34"/>
  <c r="G2239" i="42" s="1"/>
  <c r="H2240" i="34"/>
  <c r="G2240" i="42" s="1"/>
  <c r="H2241" i="34"/>
  <c r="G2241" i="42" s="1"/>
  <c r="H2242" i="34"/>
  <c r="G2242" i="42" s="1"/>
  <c r="H2243" i="34"/>
  <c r="G2243" i="42" s="1"/>
  <c r="H2244" i="34"/>
  <c r="G2244" i="42" s="1"/>
  <c r="H2245" i="34"/>
  <c r="G2245" i="42" s="1"/>
  <c r="H2246" i="34"/>
  <c r="G2246" i="42" s="1"/>
  <c r="H2247" i="34"/>
  <c r="G2247" i="42" s="1"/>
  <c r="H2248" i="34"/>
  <c r="G2248" i="42" s="1"/>
  <c r="H2249" i="34"/>
  <c r="G2249" i="42" s="1"/>
  <c r="H2250" i="34"/>
  <c r="G2250" i="42" s="1"/>
  <c r="H2251" i="34"/>
  <c r="G2251" i="42" s="1"/>
  <c r="H2252" i="34"/>
  <c r="G2252" i="42" s="1"/>
  <c r="H2253" i="34"/>
  <c r="G2253" i="42" s="1"/>
  <c r="H2254" i="34"/>
  <c r="G2254" i="42" s="1"/>
  <c r="H2255" i="34"/>
  <c r="G2255" i="42" s="1"/>
  <c r="H2256" i="34"/>
  <c r="G2256" i="42" s="1"/>
  <c r="H2257" i="34"/>
  <c r="G2257" i="42" s="1"/>
  <c r="H2258" i="34"/>
  <c r="G2258" i="42" s="1"/>
  <c r="H2259" i="34"/>
  <c r="G2259" i="42" s="1"/>
  <c r="H2260" i="34"/>
  <c r="G2260" i="42" s="1"/>
  <c r="H2261" i="34"/>
  <c r="G2261" i="42" s="1"/>
  <c r="H2262" i="34"/>
  <c r="G2262" i="42" s="1"/>
  <c r="H2263" i="34"/>
  <c r="G2263" i="42" s="1"/>
  <c r="H2264" i="34"/>
  <c r="G2264" i="42" s="1"/>
  <c r="H2265" i="34"/>
  <c r="G2265" i="42" s="1"/>
  <c r="H2266" i="34"/>
  <c r="G2266" i="42" s="1"/>
  <c r="H2267" i="34"/>
  <c r="G2267" i="42" s="1"/>
  <c r="H2268" i="34"/>
  <c r="G2268" i="42" s="1"/>
  <c r="H2269" i="34"/>
  <c r="G2269" i="42" s="1"/>
  <c r="H2270" i="34"/>
  <c r="G2270" i="42" s="1"/>
  <c r="H2271" i="34"/>
  <c r="G2271" i="42" s="1"/>
  <c r="H2272" i="34"/>
  <c r="G2272" i="42" s="1"/>
  <c r="H2273" i="34"/>
  <c r="G2273" i="42" s="1"/>
  <c r="H2274" i="34"/>
  <c r="G2274" i="42" s="1"/>
  <c r="H2275" i="34"/>
  <c r="G2275" i="42" s="1"/>
  <c r="H2276" i="34"/>
  <c r="G2276" i="42" s="1"/>
  <c r="H2277" i="34"/>
  <c r="G2277" i="42" s="1"/>
  <c r="H2278" i="34"/>
  <c r="G2278" i="42" s="1"/>
  <c r="H2279" i="34"/>
  <c r="G2279" i="42" s="1"/>
  <c r="H2280" i="34"/>
  <c r="G2280" i="42" s="1"/>
  <c r="H2281" i="34"/>
  <c r="G2281" i="42" s="1"/>
  <c r="H2282" i="34"/>
  <c r="G2282" i="42" s="1"/>
  <c r="H2283" i="34"/>
  <c r="G2283" i="42" s="1"/>
  <c r="H2284" i="34"/>
  <c r="G2284" i="42" s="1"/>
  <c r="H2285" i="34"/>
  <c r="G2285" i="42" s="1"/>
  <c r="H2286" i="34"/>
  <c r="G2286" i="42" s="1"/>
  <c r="H2287" i="34"/>
  <c r="G2287" i="42" s="1"/>
  <c r="H2288" i="34"/>
  <c r="G2288" i="42" s="1"/>
  <c r="H2289" i="34"/>
  <c r="G2289" i="42" s="1"/>
  <c r="H2290" i="34"/>
  <c r="G2290" i="42" s="1"/>
  <c r="H2291" i="34"/>
  <c r="G2291" i="42" s="1"/>
  <c r="H2292" i="34"/>
  <c r="G2292" i="42" s="1"/>
  <c r="H2293" i="34"/>
  <c r="G2293" i="42" s="1"/>
  <c r="H2294" i="34"/>
  <c r="G2294" i="42" s="1"/>
  <c r="H2295" i="34"/>
  <c r="G2295" i="42" s="1"/>
  <c r="H2296" i="34"/>
  <c r="G2296" i="42" s="1"/>
  <c r="H2297" i="34"/>
  <c r="G2297" i="42" s="1"/>
  <c r="H2298" i="34"/>
  <c r="G2298" i="42" s="1"/>
  <c r="H2299" i="34"/>
  <c r="G2299" i="42" s="1"/>
  <c r="H2300" i="34"/>
  <c r="G2300" i="42" s="1"/>
  <c r="H2301" i="34"/>
  <c r="G2301" i="42" s="1"/>
  <c r="H2302" i="34"/>
  <c r="G2302" i="42" s="1"/>
  <c r="H2303" i="34"/>
  <c r="G2303" i="42" s="1"/>
  <c r="H2304" i="34"/>
  <c r="G2304" i="42" s="1"/>
  <c r="H2305" i="34"/>
  <c r="G2305" i="42" s="1"/>
  <c r="H2306" i="34"/>
  <c r="G2306" i="42" s="1"/>
  <c r="H2307" i="34"/>
  <c r="G2307" i="42" s="1"/>
  <c r="H2308" i="34"/>
  <c r="G2308" i="42" s="1"/>
  <c r="H2309" i="34"/>
  <c r="G2309" i="42" s="1"/>
  <c r="H2310" i="34"/>
  <c r="G2310" i="42" s="1"/>
  <c r="H2311" i="34"/>
  <c r="G2311" i="42" s="1"/>
  <c r="H2312" i="34"/>
  <c r="G2312" i="42" s="1"/>
  <c r="H2313" i="34"/>
  <c r="G2313" i="42" s="1"/>
  <c r="H2314" i="34"/>
  <c r="G2314" i="42" s="1"/>
  <c r="H2315" i="34"/>
  <c r="G2315" i="42" s="1"/>
  <c r="H2316" i="34"/>
  <c r="G2316" i="42" s="1"/>
  <c r="H2317" i="34"/>
  <c r="G2317" i="42" s="1"/>
  <c r="H2318" i="34"/>
  <c r="G2318" i="42" s="1"/>
  <c r="H2319" i="34"/>
  <c r="G2319" i="42" s="1"/>
  <c r="H2320" i="34"/>
  <c r="G2320" i="42" s="1"/>
  <c r="H2321" i="34"/>
  <c r="G2321" i="42" s="1"/>
  <c r="H2322" i="34"/>
  <c r="G2322" i="42" s="1"/>
  <c r="H2323" i="34"/>
  <c r="G2323" i="42" s="1"/>
  <c r="H2324" i="34"/>
  <c r="G2324" i="42" s="1"/>
  <c r="H2325" i="34"/>
  <c r="G2325" i="42" s="1"/>
  <c r="H2326" i="34"/>
  <c r="G2326" i="42" s="1"/>
  <c r="H2327" i="34"/>
  <c r="G2327" i="42" s="1"/>
  <c r="H2328" i="34"/>
  <c r="G2328" i="42" s="1"/>
  <c r="H2329" i="34"/>
  <c r="G2329" i="42" s="1"/>
  <c r="H2330" i="34"/>
  <c r="G2330" i="42" s="1"/>
  <c r="H2331" i="34"/>
  <c r="G2331" i="42" s="1"/>
  <c r="H2332" i="34"/>
  <c r="G2332" i="42" s="1"/>
  <c r="H2333" i="34"/>
  <c r="G2333" i="42" s="1"/>
  <c r="H2334" i="34"/>
  <c r="G2334" i="42" s="1"/>
  <c r="H2335" i="34"/>
  <c r="G2335" i="42" s="1"/>
  <c r="H2336" i="34"/>
  <c r="G2336" i="42" s="1"/>
  <c r="H2337" i="34"/>
  <c r="G2337" i="42" s="1"/>
  <c r="H2338" i="34"/>
  <c r="G2338" i="42" s="1"/>
  <c r="H2339" i="34"/>
  <c r="G2339" i="42" s="1"/>
  <c r="H2340" i="34"/>
  <c r="G2340" i="42" s="1"/>
  <c r="H2341" i="34"/>
  <c r="G2341" i="42" s="1"/>
  <c r="H2342" i="34"/>
  <c r="G2342" i="42" s="1"/>
  <c r="H2343" i="34"/>
  <c r="G2343" i="42" s="1"/>
  <c r="H2344" i="34"/>
  <c r="G2344" i="42" s="1"/>
  <c r="H2345" i="34"/>
  <c r="G2345" i="42" s="1"/>
  <c r="H2346" i="34"/>
  <c r="G2346" i="42" s="1"/>
  <c r="H2347" i="34"/>
  <c r="G2347" i="42" s="1"/>
  <c r="H2348" i="34"/>
  <c r="G2348" i="42" s="1"/>
  <c r="H2349" i="34"/>
  <c r="G2349" i="42" s="1"/>
  <c r="H2350" i="34"/>
  <c r="G2350" i="42" s="1"/>
  <c r="H2351" i="34"/>
  <c r="G2351" i="42" s="1"/>
  <c r="H2352" i="34"/>
  <c r="G2352" i="42" s="1"/>
  <c r="H2353" i="34"/>
  <c r="G2353" i="42" s="1"/>
  <c r="H2354" i="34"/>
  <c r="G2354" i="42" s="1"/>
  <c r="H2355" i="34"/>
  <c r="G2355" i="42" s="1"/>
  <c r="H2356" i="34"/>
  <c r="G2356" i="42" s="1"/>
  <c r="H2357" i="34"/>
  <c r="G2357" i="42" s="1"/>
  <c r="H2358" i="34"/>
  <c r="G2358" i="42" s="1"/>
  <c r="H2359" i="34"/>
  <c r="G2359" i="42" s="1"/>
  <c r="H2360" i="34"/>
  <c r="G2360" i="42" s="1"/>
  <c r="H2361" i="34"/>
  <c r="G2361" i="42" s="1"/>
  <c r="H2362" i="34"/>
  <c r="G2362" i="42" s="1"/>
  <c r="H2363" i="34"/>
  <c r="G2363" i="42" s="1"/>
  <c r="H2364" i="34"/>
  <c r="G2364" i="42" s="1"/>
  <c r="H2365" i="34"/>
  <c r="G2365" i="42" s="1"/>
  <c r="H2366" i="34"/>
  <c r="G2366" i="42" s="1"/>
  <c r="H2367" i="34"/>
  <c r="G2367" i="42" s="1"/>
  <c r="H2368" i="34"/>
  <c r="G2368" i="42" s="1"/>
  <c r="H2369" i="34"/>
  <c r="G2369" i="42" s="1"/>
  <c r="H2370" i="34"/>
  <c r="G2370" i="42" s="1"/>
  <c r="H2371" i="34"/>
  <c r="G2371" i="42" s="1"/>
  <c r="H2372" i="34"/>
  <c r="G2372" i="42" s="1"/>
  <c r="H2373" i="34"/>
  <c r="G2373" i="42" s="1"/>
  <c r="H2374" i="34"/>
  <c r="G2374" i="42" s="1"/>
  <c r="H2375" i="34"/>
  <c r="G2375" i="42" s="1"/>
  <c r="H2376" i="34"/>
  <c r="G2376" i="42" s="1"/>
  <c r="H2377" i="34"/>
  <c r="G2377" i="42" s="1"/>
  <c r="H2378" i="34"/>
  <c r="G2378" i="42" s="1"/>
  <c r="H2379" i="34"/>
  <c r="G2379" i="42" s="1"/>
  <c r="H2380" i="34"/>
  <c r="G2380" i="42" s="1"/>
  <c r="H2381" i="34"/>
  <c r="G2381" i="42" s="1"/>
  <c r="H2382" i="34"/>
  <c r="G2382" i="42" s="1"/>
  <c r="H2383" i="34"/>
  <c r="G2383" i="42" s="1"/>
  <c r="H2384" i="34"/>
  <c r="G2384" i="42" s="1"/>
  <c r="H2385" i="34"/>
  <c r="G2385" i="42" s="1"/>
  <c r="H2386" i="34"/>
  <c r="G2386" i="42" s="1"/>
  <c r="H2387" i="34"/>
  <c r="G2387" i="42" s="1"/>
  <c r="H2388" i="34"/>
  <c r="G2388" i="42" s="1"/>
  <c r="H2389" i="34"/>
  <c r="G2389" i="42" s="1"/>
  <c r="H2390" i="34"/>
  <c r="G2390" i="42" s="1"/>
  <c r="H2391" i="34"/>
  <c r="G2391" i="42" s="1"/>
  <c r="H2392" i="34"/>
  <c r="G2392" i="42" s="1"/>
  <c r="H2393" i="34"/>
  <c r="G2393" i="42" s="1"/>
  <c r="H2394" i="34"/>
  <c r="G2394" i="42" s="1"/>
  <c r="H2395" i="34"/>
  <c r="G2395" i="42" s="1"/>
  <c r="H2396" i="34"/>
  <c r="G2396" i="42" s="1"/>
  <c r="H2397" i="34"/>
  <c r="G2397" i="42" s="1"/>
  <c r="H2398" i="34"/>
  <c r="G2398" i="42" s="1"/>
  <c r="H2399" i="34"/>
  <c r="G2399" i="42" s="1"/>
  <c r="H2400" i="34"/>
  <c r="G2400" i="42" s="1"/>
  <c r="H2401" i="34"/>
  <c r="G2401" i="42" s="1"/>
  <c r="H2402" i="34"/>
  <c r="G2402" i="42" s="1"/>
  <c r="H2403" i="34"/>
  <c r="G2403" i="42" s="1"/>
  <c r="H2404" i="34"/>
  <c r="G2404" i="42" s="1"/>
  <c r="H2405" i="34"/>
  <c r="G2405" i="42" s="1"/>
  <c r="H2406" i="34"/>
  <c r="G2406" i="42" s="1"/>
  <c r="H2407" i="34"/>
  <c r="G2407" i="42" s="1"/>
  <c r="H2408" i="34"/>
  <c r="G2408" i="42" s="1"/>
  <c r="H2409" i="34"/>
  <c r="G2409" i="42" s="1"/>
  <c r="H2410" i="34"/>
  <c r="G2410" i="42" s="1"/>
  <c r="H2411" i="34"/>
  <c r="G2411" i="42" s="1"/>
  <c r="H2412" i="34"/>
  <c r="G2412" i="42" s="1"/>
  <c r="H2413" i="34"/>
  <c r="G2413" i="42" s="1"/>
  <c r="H2414" i="34"/>
  <c r="G2414" i="42" s="1"/>
  <c r="H2415" i="34"/>
  <c r="G2415" i="42" s="1"/>
  <c r="H2416" i="34"/>
  <c r="G2416" i="42" s="1"/>
  <c r="H2417" i="34"/>
  <c r="G2417" i="42" s="1"/>
  <c r="H2418" i="34"/>
  <c r="G2418" i="42" s="1"/>
  <c r="H2419" i="34"/>
  <c r="G2419" i="42" s="1"/>
  <c r="H2420" i="34"/>
  <c r="G2420" i="42" s="1"/>
  <c r="H2421" i="34"/>
  <c r="G2421" i="42" s="1"/>
  <c r="H2422" i="34"/>
  <c r="G2422" i="42" s="1"/>
  <c r="H2423" i="34"/>
  <c r="G2423" i="42" s="1"/>
  <c r="H2424" i="34"/>
  <c r="G2424" i="42" s="1"/>
  <c r="H2425" i="34"/>
  <c r="G2425" i="42" s="1"/>
  <c r="H2426" i="34"/>
  <c r="G2426" i="42" s="1"/>
  <c r="H2427" i="34"/>
  <c r="G2427" i="42" s="1"/>
  <c r="H2428" i="34"/>
  <c r="G2428" i="42" s="1"/>
  <c r="H2429" i="34"/>
  <c r="G2429" i="42" s="1"/>
  <c r="H2430" i="34"/>
  <c r="G2430" i="42" s="1"/>
  <c r="H2431" i="34"/>
  <c r="G2431" i="42" s="1"/>
  <c r="H2432" i="34"/>
  <c r="G2432" i="42" s="1"/>
  <c r="H2433" i="34"/>
  <c r="G2433" i="42" s="1"/>
  <c r="H2434" i="34"/>
  <c r="G2434" i="42" s="1"/>
  <c r="H2435" i="34"/>
  <c r="G2435" i="42" s="1"/>
  <c r="H2436" i="34"/>
  <c r="G2436" i="42" s="1"/>
  <c r="H2437" i="34"/>
  <c r="G2437" i="42" s="1"/>
  <c r="H2438" i="34"/>
  <c r="G2438" i="42" s="1"/>
  <c r="H2439" i="34"/>
  <c r="G2439" i="42" s="1"/>
  <c r="H2440" i="34"/>
  <c r="G2440" i="42" s="1"/>
  <c r="H2441" i="34"/>
  <c r="G2441" i="42" s="1"/>
  <c r="H2442" i="34"/>
  <c r="G2442" i="42" s="1"/>
  <c r="H2443" i="34"/>
  <c r="G2443" i="42" s="1"/>
  <c r="H2444" i="34"/>
  <c r="G2444" i="42" s="1"/>
  <c r="H2445" i="34"/>
  <c r="G2445" i="42" s="1"/>
  <c r="H2446" i="34"/>
  <c r="G2446" i="42" s="1"/>
  <c r="H2447" i="34"/>
  <c r="G2447" i="42" s="1"/>
  <c r="H2448" i="34"/>
  <c r="G2448" i="42" s="1"/>
  <c r="H2449" i="34"/>
  <c r="G2449" i="42" s="1"/>
  <c r="H2450" i="34"/>
  <c r="G2450" i="42" s="1"/>
  <c r="H2451" i="34"/>
  <c r="G2451" i="42" s="1"/>
  <c r="H2452" i="34"/>
  <c r="G2452" i="42" s="1"/>
  <c r="H2453" i="34"/>
  <c r="G2453" i="42" s="1"/>
  <c r="H2454" i="34"/>
  <c r="G2454" i="42" s="1"/>
  <c r="H2455" i="34"/>
  <c r="G2455" i="42" s="1"/>
  <c r="H2456" i="34"/>
  <c r="G2456" i="42" s="1"/>
  <c r="H2457" i="34"/>
  <c r="G2457" i="42" s="1"/>
  <c r="H2458" i="34"/>
  <c r="G2458" i="42" s="1"/>
  <c r="H2459" i="34"/>
  <c r="G2459" i="42" s="1"/>
  <c r="H2460" i="34"/>
  <c r="G2460" i="42" s="1"/>
  <c r="H2461" i="34"/>
  <c r="G2461" i="42" s="1"/>
  <c r="H2462" i="34"/>
  <c r="G2462" i="42" s="1"/>
  <c r="H2463" i="34"/>
  <c r="G2463" i="42" s="1"/>
  <c r="H2464" i="34"/>
  <c r="G2464" i="42" s="1"/>
  <c r="H2465" i="34"/>
  <c r="G2465" i="42" s="1"/>
  <c r="H2466" i="34"/>
  <c r="G2466" i="42" s="1"/>
  <c r="H2467" i="34"/>
  <c r="G2467" i="42" s="1"/>
  <c r="H2468" i="34"/>
  <c r="G2468" i="42" s="1"/>
  <c r="H2469" i="34"/>
  <c r="G2469" i="42" s="1"/>
  <c r="H2470" i="34"/>
  <c r="G2470" i="42" s="1"/>
  <c r="H2471" i="34"/>
  <c r="G2471" i="42" s="1"/>
  <c r="H2472" i="34"/>
  <c r="G2472" i="42" s="1"/>
  <c r="H2473" i="34"/>
  <c r="G2473" i="42" s="1"/>
  <c r="H2474" i="34"/>
  <c r="G2474" i="42" s="1"/>
  <c r="H2475" i="34"/>
  <c r="G2475" i="42" s="1"/>
  <c r="H2476" i="34"/>
  <c r="G2476" i="42" s="1"/>
  <c r="H2477" i="34"/>
  <c r="G2477" i="42" s="1"/>
  <c r="H2478" i="34"/>
  <c r="G2478" i="42" s="1"/>
  <c r="H2479" i="34"/>
  <c r="G2479" i="42" s="1"/>
  <c r="H2480" i="34"/>
  <c r="G2480" i="42" s="1"/>
  <c r="H2481" i="34"/>
  <c r="G2481" i="42" s="1"/>
  <c r="H2482" i="34"/>
  <c r="G2482" i="42" s="1"/>
  <c r="H2483" i="34"/>
  <c r="G2483" i="42" s="1"/>
  <c r="H2484" i="34"/>
  <c r="G2484" i="42" s="1"/>
  <c r="H2485" i="34"/>
  <c r="G2485" i="42" s="1"/>
  <c r="H2486" i="34"/>
  <c r="G2486" i="42" s="1"/>
  <c r="H2487" i="34"/>
  <c r="G2487" i="42" s="1"/>
  <c r="H2488" i="34"/>
  <c r="G2488" i="42" s="1"/>
  <c r="H2489" i="34"/>
  <c r="G2489" i="42" s="1"/>
  <c r="H2490" i="34"/>
  <c r="G2490" i="42" s="1"/>
  <c r="H2491" i="34"/>
  <c r="G2491" i="42" s="1"/>
  <c r="H2492" i="34"/>
  <c r="G2492" i="42" s="1"/>
  <c r="H2493" i="34"/>
  <c r="G2493" i="42" s="1"/>
  <c r="H2494" i="34"/>
  <c r="G2494" i="42" s="1"/>
  <c r="H2495" i="34"/>
  <c r="G2495" i="42" s="1"/>
  <c r="H2496" i="34"/>
  <c r="G2496" i="42" s="1"/>
  <c r="H2497" i="34"/>
  <c r="G2497" i="42" s="1"/>
  <c r="H2498" i="34"/>
  <c r="G2498" i="42" s="1"/>
  <c r="H2499" i="34"/>
  <c r="G2499" i="42" s="1"/>
  <c r="H2500" i="34"/>
  <c r="G2500" i="42" s="1"/>
  <c r="H2501" i="34"/>
  <c r="G2501" i="42" s="1"/>
  <c r="H2502" i="34"/>
  <c r="G2502" i="42" s="1"/>
  <c r="H2503" i="34"/>
  <c r="G2503" i="42" s="1"/>
  <c r="H2504" i="34"/>
  <c r="G2504" i="42" s="1"/>
  <c r="H2505" i="34"/>
  <c r="G2505" i="42" s="1"/>
  <c r="H2506" i="34"/>
  <c r="G2506" i="42" s="1"/>
  <c r="H2507" i="34"/>
  <c r="G2507" i="42" s="1"/>
  <c r="H2508" i="34"/>
  <c r="G2508" i="42" s="1"/>
  <c r="H2509" i="34"/>
  <c r="G2509" i="42" s="1"/>
  <c r="H2510" i="34"/>
  <c r="G2510" i="42" s="1"/>
  <c r="H2511" i="34"/>
  <c r="G2511" i="42" s="1"/>
  <c r="H2512" i="34"/>
  <c r="G2512" i="42" s="1"/>
  <c r="H2513" i="34"/>
  <c r="G2513" i="42" s="1"/>
  <c r="H2514" i="34"/>
  <c r="G2514" i="42" s="1"/>
  <c r="H2515" i="34"/>
  <c r="G2515" i="42" s="1"/>
  <c r="H2516" i="34"/>
  <c r="G2516" i="42" s="1"/>
  <c r="H2517" i="34"/>
  <c r="G2517" i="42" s="1"/>
  <c r="H2518" i="34"/>
  <c r="G2518" i="42" s="1"/>
  <c r="H2519" i="34"/>
  <c r="G2519" i="42" s="1"/>
  <c r="H2520" i="34"/>
  <c r="G2520" i="42" s="1"/>
  <c r="H2521" i="34"/>
  <c r="G2521" i="42" s="1"/>
  <c r="H2522" i="34"/>
  <c r="G2522" i="42" s="1"/>
  <c r="H2523" i="34"/>
  <c r="G2523" i="42" s="1"/>
  <c r="H2524" i="34"/>
  <c r="G2524" i="42" s="1"/>
  <c r="H2525" i="34"/>
  <c r="G2525" i="42" s="1"/>
  <c r="H2526" i="34"/>
  <c r="G2526" i="42" s="1"/>
  <c r="H2527" i="34"/>
  <c r="G2527" i="42" s="1"/>
  <c r="H2528" i="34"/>
  <c r="G2528" i="42" s="1"/>
  <c r="H2529" i="34"/>
  <c r="G2529" i="42" s="1"/>
  <c r="H2530" i="34"/>
  <c r="G2530" i="42" s="1"/>
  <c r="H2531" i="34"/>
  <c r="G2531" i="42" s="1"/>
  <c r="H2532" i="34"/>
  <c r="G2532" i="42" s="1"/>
  <c r="H2533" i="34"/>
  <c r="G2533" i="42" s="1"/>
  <c r="H2534" i="34"/>
  <c r="G2534" i="42" s="1"/>
  <c r="H2535" i="34"/>
  <c r="G2535" i="42" s="1"/>
  <c r="H2536" i="34"/>
  <c r="G2536" i="42" s="1"/>
  <c r="H2537" i="34"/>
  <c r="G2537" i="42" s="1"/>
  <c r="H2538" i="34"/>
  <c r="G2538" i="42" s="1"/>
  <c r="H2539" i="34"/>
  <c r="G2539" i="42" s="1"/>
  <c r="H2540" i="34"/>
  <c r="G2540" i="42" s="1"/>
  <c r="H2541" i="34"/>
  <c r="G2541" i="42" s="1"/>
  <c r="H2542" i="34"/>
  <c r="G2542" i="42" s="1"/>
  <c r="H2543" i="34"/>
  <c r="G2543" i="42" s="1"/>
  <c r="H2544" i="34"/>
  <c r="G2544" i="42" s="1"/>
  <c r="H2545" i="34"/>
  <c r="G2545" i="42" s="1"/>
  <c r="H2546" i="34"/>
  <c r="G2546" i="42" s="1"/>
  <c r="H2547" i="34"/>
  <c r="G2547" i="42" s="1"/>
  <c r="H2548" i="34"/>
  <c r="G2548" i="42" s="1"/>
  <c r="H2549" i="34"/>
  <c r="G2549" i="42" s="1"/>
  <c r="H2550" i="34"/>
  <c r="G2550" i="42" s="1"/>
  <c r="H2551" i="34"/>
  <c r="G2551" i="42" s="1"/>
  <c r="H2552" i="34"/>
  <c r="G2552" i="42" s="1"/>
  <c r="H2553" i="34"/>
  <c r="G2553" i="42" s="1"/>
  <c r="H2554" i="34"/>
  <c r="G2554" i="42" s="1"/>
  <c r="H2555" i="34"/>
  <c r="G2555" i="42" s="1"/>
  <c r="H2556" i="34"/>
  <c r="G2556" i="42" s="1"/>
  <c r="H2557" i="34"/>
  <c r="G2557" i="42" s="1"/>
  <c r="H2558" i="34"/>
  <c r="G2558" i="42" s="1"/>
  <c r="H2559" i="34"/>
  <c r="G2559" i="42" s="1"/>
  <c r="H2560" i="34"/>
  <c r="G2560" i="42" s="1"/>
  <c r="H2561" i="34"/>
  <c r="G2561" i="42" s="1"/>
  <c r="H2562" i="34"/>
  <c r="G2562" i="42" s="1"/>
  <c r="H2563" i="34"/>
  <c r="G2563" i="42" s="1"/>
  <c r="H2564" i="34"/>
  <c r="G2564" i="42" s="1"/>
  <c r="H2565" i="34"/>
  <c r="G2565" i="42" s="1"/>
  <c r="H2566" i="34"/>
  <c r="G2566" i="42" s="1"/>
  <c r="H2567" i="34"/>
  <c r="G2567" i="42" s="1"/>
  <c r="H2568" i="34"/>
  <c r="G2568" i="42" s="1"/>
  <c r="H2569" i="34"/>
  <c r="G2569" i="42" s="1"/>
  <c r="H2570" i="34"/>
  <c r="G2570" i="42" s="1"/>
  <c r="H2571" i="34"/>
  <c r="G2571" i="42" s="1"/>
  <c r="H2572" i="34"/>
  <c r="G2572" i="42" s="1"/>
  <c r="H2573" i="34"/>
  <c r="G2573" i="42" s="1"/>
  <c r="H2574" i="34"/>
  <c r="G2574" i="42" s="1"/>
  <c r="H2575" i="34"/>
  <c r="G2575" i="42" s="1"/>
  <c r="H2576" i="34"/>
  <c r="G2576" i="42" s="1"/>
  <c r="H2577" i="34"/>
  <c r="G2577" i="42" s="1"/>
  <c r="H2578" i="34"/>
  <c r="G2578" i="42" s="1"/>
  <c r="H2579" i="34"/>
  <c r="G2579" i="42" s="1"/>
  <c r="H2580" i="34"/>
  <c r="G2580" i="42" s="1"/>
  <c r="H2581" i="34"/>
  <c r="G2581" i="42" s="1"/>
  <c r="H2582" i="34"/>
  <c r="G2582" i="42" s="1"/>
  <c r="H2583" i="34"/>
  <c r="G2583" i="42" s="1"/>
  <c r="H2584" i="34"/>
  <c r="G2584" i="42" s="1"/>
  <c r="H2585" i="34"/>
  <c r="G2585" i="42" s="1"/>
  <c r="H2586" i="34"/>
  <c r="G2586" i="42" s="1"/>
  <c r="H2587" i="34"/>
  <c r="G2587" i="42" s="1"/>
  <c r="H2588" i="34"/>
  <c r="G2588" i="42" s="1"/>
  <c r="H2589" i="34"/>
  <c r="G2589" i="42" s="1"/>
  <c r="H2590" i="34"/>
  <c r="G2590" i="42" s="1"/>
  <c r="H2591" i="34"/>
  <c r="G2591" i="42" s="1"/>
  <c r="H2592" i="34"/>
  <c r="G2592" i="42" s="1"/>
  <c r="H2593" i="34"/>
  <c r="G2593" i="42" s="1"/>
  <c r="H2594" i="34"/>
  <c r="G2594" i="42" s="1"/>
  <c r="H2595" i="34"/>
  <c r="G2595" i="42" s="1"/>
  <c r="H2596" i="34"/>
  <c r="G2596" i="42" s="1"/>
  <c r="H2597" i="34"/>
  <c r="G2597" i="42" s="1"/>
  <c r="H2598" i="34"/>
  <c r="G2598" i="42" s="1"/>
  <c r="H2599" i="34"/>
  <c r="G2599" i="42" s="1"/>
  <c r="H2600" i="34"/>
  <c r="G2600" i="42" s="1"/>
  <c r="H2601" i="34"/>
  <c r="G2601" i="42" s="1"/>
  <c r="H2602" i="34"/>
  <c r="G2602" i="42" s="1"/>
  <c r="H2603" i="34"/>
  <c r="G2603" i="42" s="1"/>
  <c r="H2604" i="34"/>
  <c r="G2604" i="42" s="1"/>
  <c r="H2605" i="34"/>
  <c r="G2605" i="42" s="1"/>
  <c r="H2606" i="34"/>
  <c r="G2606" i="42" s="1"/>
  <c r="H2607" i="34"/>
  <c r="G2607" i="42" s="1"/>
  <c r="H2608" i="34"/>
  <c r="G2608" i="42" s="1"/>
  <c r="H2609" i="34"/>
  <c r="G2609" i="42" s="1"/>
  <c r="H2610" i="34"/>
  <c r="G2610" i="42" s="1"/>
  <c r="H2611" i="34"/>
  <c r="G2611" i="42" s="1"/>
  <c r="H2612" i="34"/>
  <c r="G2612" i="42" s="1"/>
  <c r="H2613" i="34"/>
  <c r="G2613" i="42" s="1"/>
  <c r="H2614" i="34"/>
  <c r="G2614" i="42" s="1"/>
  <c r="H2615" i="34"/>
  <c r="G2615" i="42" s="1"/>
  <c r="H2616" i="34"/>
  <c r="G2616" i="42" s="1"/>
  <c r="H2617" i="34"/>
  <c r="G2617" i="42" s="1"/>
  <c r="H2618" i="34"/>
  <c r="G2618" i="42" s="1"/>
  <c r="H2619" i="34"/>
  <c r="G2619" i="42" s="1"/>
  <c r="H2620" i="34"/>
  <c r="G2620" i="42" s="1"/>
  <c r="H2621" i="34"/>
  <c r="G2621" i="42" s="1"/>
  <c r="H2622" i="34"/>
  <c r="G2622" i="42" s="1"/>
  <c r="H2623" i="34"/>
  <c r="G2623" i="42" s="1"/>
  <c r="H2624" i="34"/>
  <c r="G2624" i="42" s="1"/>
  <c r="H2625" i="34"/>
  <c r="G2625" i="42" s="1"/>
  <c r="H2626" i="34"/>
  <c r="G2626" i="42" s="1"/>
  <c r="H2627" i="34"/>
  <c r="G2627" i="42" s="1"/>
  <c r="H2628" i="34"/>
  <c r="G2628" i="42" s="1"/>
  <c r="H2629" i="34"/>
  <c r="G2629" i="42" s="1"/>
  <c r="H2630" i="34"/>
  <c r="G2630" i="42" s="1"/>
  <c r="H2631" i="34"/>
  <c r="G2631" i="42" s="1"/>
  <c r="H2632" i="34"/>
  <c r="G2632" i="42" s="1"/>
  <c r="H2633" i="34"/>
  <c r="G2633" i="42" s="1"/>
  <c r="H2634" i="34"/>
  <c r="G2634" i="42" s="1"/>
  <c r="H2635" i="34"/>
  <c r="G2635" i="42" s="1"/>
  <c r="H2636" i="34"/>
  <c r="G2636" i="42" s="1"/>
  <c r="H2637" i="34"/>
  <c r="G2637" i="42" s="1"/>
  <c r="H2638" i="34"/>
  <c r="G2638" i="42" s="1"/>
  <c r="H2639" i="34"/>
  <c r="G2639" i="42" s="1"/>
  <c r="H2640" i="34"/>
  <c r="G2640" i="42" s="1"/>
  <c r="H2641" i="34"/>
  <c r="G2641" i="42" s="1"/>
  <c r="H2642" i="34"/>
  <c r="G2642" i="42" s="1"/>
  <c r="H2643" i="34"/>
  <c r="G2643" i="42" s="1"/>
  <c r="H2644" i="34"/>
  <c r="G2644" i="42" s="1"/>
  <c r="H2645" i="34"/>
  <c r="G2645" i="42" s="1"/>
  <c r="H2646" i="34"/>
  <c r="G2646" i="42" s="1"/>
  <c r="H2647" i="34"/>
  <c r="G2647" i="42" s="1"/>
  <c r="H2648" i="34"/>
  <c r="G2648" i="42" s="1"/>
  <c r="H2649" i="34"/>
  <c r="G2649" i="42" s="1"/>
  <c r="H2650" i="34"/>
  <c r="G2650" i="42" s="1"/>
  <c r="H2651" i="34"/>
  <c r="G2651" i="42" s="1"/>
  <c r="H2652" i="34"/>
  <c r="G2652" i="42" s="1"/>
  <c r="H2653" i="34"/>
  <c r="G2653" i="42" s="1"/>
  <c r="H2654" i="34"/>
  <c r="G2654" i="42" s="1"/>
  <c r="H2655" i="34"/>
  <c r="G2655" i="42" s="1"/>
  <c r="H2656" i="34"/>
  <c r="G2656" i="42" s="1"/>
  <c r="H2657" i="34"/>
  <c r="G2657" i="42" s="1"/>
  <c r="H2658" i="34"/>
  <c r="G2658" i="42" s="1"/>
  <c r="H2659" i="34"/>
  <c r="G2659" i="42" s="1"/>
  <c r="H2660" i="34"/>
  <c r="G2660" i="42" s="1"/>
  <c r="H2661" i="34"/>
  <c r="G2661" i="42" s="1"/>
  <c r="H2662" i="34"/>
  <c r="G2662" i="42" s="1"/>
  <c r="H2663" i="34"/>
  <c r="G2663" i="42" s="1"/>
  <c r="H2664" i="34"/>
  <c r="G2664" i="42" s="1"/>
  <c r="H2665" i="34"/>
  <c r="G2665" i="42" s="1"/>
  <c r="H2666" i="34"/>
  <c r="G2666" i="42" s="1"/>
  <c r="H2667" i="34"/>
  <c r="G2667" i="42" s="1"/>
  <c r="H2668" i="34"/>
  <c r="G2668" i="42" s="1"/>
  <c r="H2669" i="34"/>
  <c r="G2669" i="42" s="1"/>
  <c r="H2670" i="34"/>
  <c r="G2670" i="42" s="1"/>
  <c r="H2671" i="34"/>
  <c r="G2671" i="42" s="1"/>
  <c r="H2672" i="34"/>
  <c r="G2672" i="42" s="1"/>
  <c r="H2673" i="34"/>
  <c r="G2673" i="42" s="1"/>
  <c r="H2674" i="34"/>
  <c r="G2674" i="42" s="1"/>
  <c r="H2675" i="34"/>
  <c r="G2675" i="42" s="1"/>
  <c r="H2676" i="34"/>
  <c r="G2676" i="42" s="1"/>
  <c r="H2677" i="34"/>
  <c r="G2677" i="42" s="1"/>
  <c r="H2678" i="34"/>
  <c r="G2678" i="42" s="1"/>
  <c r="H2679" i="34"/>
  <c r="G2679" i="42" s="1"/>
  <c r="H2680" i="34"/>
  <c r="G2680" i="42" s="1"/>
  <c r="H2681" i="34"/>
  <c r="G2681" i="42" s="1"/>
  <c r="H2682" i="34"/>
  <c r="G2682" i="42" s="1"/>
  <c r="H2683" i="34"/>
  <c r="G2683" i="42" s="1"/>
  <c r="H2684" i="34"/>
  <c r="G2684" i="42" s="1"/>
  <c r="H2685" i="34"/>
  <c r="G2685" i="42" s="1"/>
  <c r="H2686" i="34"/>
  <c r="G2686" i="42" s="1"/>
  <c r="H2687" i="34"/>
  <c r="G2687" i="42" s="1"/>
  <c r="H2688" i="34"/>
  <c r="G2688" i="42" s="1"/>
  <c r="H2689" i="34"/>
  <c r="G2689" i="42" s="1"/>
  <c r="H2690" i="34"/>
  <c r="G2690" i="42" s="1"/>
  <c r="H2691" i="34"/>
  <c r="G2691" i="42" s="1"/>
  <c r="H2692" i="34"/>
  <c r="G2692" i="42" s="1"/>
  <c r="H2693" i="34"/>
  <c r="G2693" i="42" s="1"/>
  <c r="H2694" i="34"/>
  <c r="G2694" i="42" s="1"/>
  <c r="H2695" i="34"/>
  <c r="G2695" i="42" s="1"/>
  <c r="H2696" i="34"/>
  <c r="G2696" i="42" s="1"/>
  <c r="H2697" i="34"/>
  <c r="G2697" i="42" s="1"/>
  <c r="H2698" i="34"/>
  <c r="G2698" i="42" s="1"/>
  <c r="H2699" i="34"/>
  <c r="G2699" i="42" s="1"/>
  <c r="H2700" i="34"/>
  <c r="G2700" i="42" s="1"/>
  <c r="H2701" i="34"/>
  <c r="G2701" i="42" s="1"/>
  <c r="H2702" i="34"/>
  <c r="G2702" i="42" s="1"/>
  <c r="H2703" i="34"/>
  <c r="G2703" i="42" s="1"/>
  <c r="H2704" i="34"/>
  <c r="G2704" i="42" s="1"/>
  <c r="H2705" i="34"/>
  <c r="G2705" i="42" s="1"/>
  <c r="G2713" i="42"/>
  <c r="G2714" i="42"/>
  <c r="H2706" i="34"/>
  <c r="H2707" i="34"/>
  <c r="H2708" i="34"/>
  <c r="H2709" i="34"/>
  <c r="H2710" i="34"/>
  <c r="H2711" i="34"/>
  <c r="H2712" i="34"/>
  <c r="H2713" i="34"/>
  <c r="H2714" i="34"/>
  <c r="H2715" i="34"/>
  <c r="G2715" i="42" s="1"/>
  <c r="H2716" i="34"/>
  <c r="G2716" i="42" s="1"/>
  <c r="H2717" i="34"/>
  <c r="G2717" i="42" s="1"/>
  <c r="H2718" i="34"/>
  <c r="G2718" i="42" s="1"/>
  <c r="H2719" i="34"/>
  <c r="H2720" i="34"/>
  <c r="H2721" i="34"/>
  <c r="H2722" i="34"/>
  <c r="H2723" i="34"/>
  <c r="H2724" i="34"/>
  <c r="H2725" i="34"/>
  <c r="H2726" i="34"/>
  <c r="H2727" i="34"/>
  <c r="H2728" i="34"/>
  <c r="H2729" i="34"/>
  <c r="H2730" i="34"/>
  <c r="H2731" i="34"/>
  <c r="H2732" i="34"/>
  <c r="H2733" i="34"/>
  <c r="H2734" i="34"/>
  <c r="H2735" i="34"/>
  <c r="H2736" i="34"/>
  <c r="H2737" i="34"/>
  <c r="H2738" i="34"/>
  <c r="H2739" i="34"/>
  <c r="H2740" i="34"/>
  <c r="H2741" i="34"/>
  <c r="H2742" i="34"/>
  <c r="H2743" i="34"/>
  <c r="H2744" i="34"/>
  <c r="H2745" i="34"/>
  <c r="H2746" i="34"/>
  <c r="H2747" i="34"/>
  <c r="H2748" i="34"/>
  <c r="H2749" i="34"/>
  <c r="H2750" i="34"/>
  <c r="H2751" i="34"/>
  <c r="H2752" i="34"/>
  <c r="H2753" i="34"/>
  <c r="H2754" i="34"/>
  <c r="H2755" i="34"/>
  <c r="H2756" i="34"/>
  <c r="H2757" i="34"/>
  <c r="H2758" i="34"/>
  <c r="H2759" i="34"/>
  <c r="H2760" i="34"/>
  <c r="H2761" i="34"/>
  <c r="H2762" i="34"/>
  <c r="H2763" i="34"/>
  <c r="H2764" i="34"/>
  <c r="H2765" i="34"/>
  <c r="H2766" i="34"/>
  <c r="H2767" i="34"/>
  <c r="H2768" i="34"/>
  <c r="H2769" i="34"/>
  <c r="H2770" i="34"/>
  <c r="H2771" i="34"/>
  <c r="H2772" i="34"/>
  <c r="H2773" i="34"/>
  <c r="H2774" i="34"/>
  <c r="H2775" i="34"/>
  <c r="H2776" i="34"/>
  <c r="H2777" i="34"/>
  <c r="H2778" i="34"/>
  <c r="H2779" i="34"/>
  <c r="H2780" i="34"/>
  <c r="H2781" i="34"/>
  <c r="H2782" i="34"/>
  <c r="H2783" i="34"/>
  <c r="H2784" i="34"/>
  <c r="H2785" i="34"/>
  <c r="H2786" i="34"/>
  <c r="H2787" i="34"/>
  <c r="H2788" i="34"/>
  <c r="H2789" i="34"/>
  <c r="H2790" i="34"/>
  <c r="H2791" i="34"/>
  <c r="H2792" i="34"/>
  <c r="H2793" i="34"/>
  <c r="G2793" i="42" s="1"/>
  <c r="H2794" i="34"/>
  <c r="G2794" i="42" s="1"/>
  <c r="H2795" i="34"/>
  <c r="G2795" i="42" s="1"/>
  <c r="H2796" i="34"/>
  <c r="G2796" i="42" s="1"/>
  <c r="H2797" i="34"/>
  <c r="G2797" i="42" s="1"/>
  <c r="H2798" i="34"/>
  <c r="G2798" i="42" s="1"/>
  <c r="H2799" i="34"/>
  <c r="H2800" i="34"/>
  <c r="H2801" i="34"/>
  <c r="H2802" i="34"/>
  <c r="H2803" i="34"/>
  <c r="H2804" i="34"/>
  <c r="H2805" i="34"/>
  <c r="H2806" i="34"/>
  <c r="H2807" i="34"/>
  <c r="H2808" i="34"/>
  <c r="H2809" i="34"/>
  <c r="H2810" i="34"/>
  <c r="H2811" i="34"/>
  <c r="H2812" i="34"/>
  <c r="H2813" i="34"/>
  <c r="H2814" i="34"/>
  <c r="H2815" i="34"/>
  <c r="H2816" i="34"/>
  <c r="H2817" i="34"/>
  <c r="H2818" i="34"/>
  <c r="H2819" i="34"/>
  <c r="H2820" i="34"/>
  <c r="H2821" i="34"/>
  <c r="H2822" i="34"/>
  <c r="H2823" i="34"/>
  <c r="H2824" i="34"/>
  <c r="H2825" i="34"/>
  <c r="H2826" i="34"/>
  <c r="H2827" i="34"/>
  <c r="H2828" i="34"/>
  <c r="H2829" i="34"/>
  <c r="H2830" i="34"/>
  <c r="H2831" i="34"/>
  <c r="H2832" i="34"/>
  <c r="H2833" i="34"/>
  <c r="H2834" i="34"/>
  <c r="H2835" i="34"/>
  <c r="H2836" i="34"/>
  <c r="H2837" i="34"/>
  <c r="H2838" i="34"/>
  <c r="H2839" i="34"/>
  <c r="H2840" i="34"/>
  <c r="H2841" i="34"/>
  <c r="H2842" i="34"/>
  <c r="H2843" i="34"/>
  <c r="H2844" i="34"/>
  <c r="H2845" i="34"/>
  <c r="H2846" i="34"/>
  <c r="H2847" i="34"/>
  <c r="H2848" i="34"/>
  <c r="H2849" i="34"/>
  <c r="H2850" i="34"/>
  <c r="H2851" i="34"/>
  <c r="H2852" i="34"/>
  <c r="H2853" i="34"/>
  <c r="H2854" i="34"/>
  <c r="H2855" i="34"/>
  <c r="H2856" i="34"/>
  <c r="H2857" i="34"/>
  <c r="H2858" i="34"/>
  <c r="H2859" i="34"/>
  <c r="H2860" i="34"/>
  <c r="H2861" i="34"/>
  <c r="H2862" i="34"/>
  <c r="H2863" i="34"/>
  <c r="H2864" i="34"/>
  <c r="H2865" i="34"/>
  <c r="H2866" i="34"/>
  <c r="H2867" i="34"/>
  <c r="H2868" i="34"/>
  <c r="H2869" i="34"/>
  <c r="H2870" i="34"/>
  <c r="H2871" i="34"/>
  <c r="H2872" i="34"/>
  <c r="H2873" i="34"/>
  <c r="H2874" i="34"/>
  <c r="H2875" i="34"/>
  <c r="G2927" i="42" s="1"/>
  <c r="H2876" i="34"/>
  <c r="G2928" i="42" s="1"/>
  <c r="H2877" i="34"/>
  <c r="H2878" i="34"/>
  <c r="H2879" i="34"/>
  <c r="H2880" i="34"/>
  <c r="G2932" i="42" s="1"/>
  <c r="H2881" i="34"/>
  <c r="H2882" i="34"/>
  <c r="H2883" i="34"/>
  <c r="H2884" i="34"/>
  <c r="H2885" i="34"/>
  <c r="H2886" i="34"/>
  <c r="H2887" i="34"/>
  <c r="H2888" i="34"/>
  <c r="H2889" i="34"/>
  <c r="H2890" i="34"/>
  <c r="H2891" i="34"/>
  <c r="H2892" i="34"/>
  <c r="H2893" i="34"/>
  <c r="H2894" i="34"/>
  <c r="H2895" i="34"/>
  <c r="G2973" i="42" s="1"/>
  <c r="H2896" i="34"/>
  <c r="H2897" i="34"/>
  <c r="H2898" i="34"/>
  <c r="H2899" i="34"/>
  <c r="H2900" i="34"/>
  <c r="H2901" i="34"/>
  <c r="H2902" i="34"/>
  <c r="H2903" i="34"/>
  <c r="H2904" i="34"/>
  <c r="H2905" i="34"/>
  <c r="H2906" i="34"/>
  <c r="H2907" i="34"/>
  <c r="H2908" i="34"/>
  <c r="H2909" i="34"/>
  <c r="H2910" i="34"/>
  <c r="H2911" i="34"/>
  <c r="H2912" i="34"/>
  <c r="H2913" i="34"/>
  <c r="H2914" i="34"/>
  <c r="H2915" i="34"/>
  <c r="G2967" i="42" s="1"/>
  <c r="H2916" i="34"/>
  <c r="G2968" i="42" s="1"/>
  <c r="H2917" i="34"/>
  <c r="H2918" i="34"/>
  <c r="H2919" i="34"/>
  <c r="G2945" i="42" s="1"/>
  <c r="H2920" i="34"/>
  <c r="G2946" i="42" s="1"/>
  <c r="H2921" i="34"/>
  <c r="H2922" i="34"/>
  <c r="H2923" i="34"/>
  <c r="H2924" i="34"/>
  <c r="H2925" i="34"/>
  <c r="H2926" i="34"/>
  <c r="H2927" i="34"/>
  <c r="H2928" i="34"/>
  <c r="H2929" i="34"/>
  <c r="H2930" i="34"/>
  <c r="H2931" i="34"/>
  <c r="H2932" i="34"/>
  <c r="H2933" i="34"/>
  <c r="H2934" i="34"/>
  <c r="H2935" i="34"/>
  <c r="H2936" i="34"/>
  <c r="H2937" i="34"/>
  <c r="H2938" i="34"/>
  <c r="H2939" i="34"/>
  <c r="H2940" i="34"/>
  <c r="H2941" i="34"/>
  <c r="H2942" i="34"/>
  <c r="H2943" i="34"/>
  <c r="H2944" i="34"/>
  <c r="H2945" i="34"/>
  <c r="H2946" i="34"/>
  <c r="H2947" i="34"/>
  <c r="H2948" i="34"/>
  <c r="H2949" i="34"/>
  <c r="H2950" i="34"/>
  <c r="H2951" i="34"/>
  <c r="H2952" i="34"/>
  <c r="H2953" i="34"/>
  <c r="H2954" i="34"/>
  <c r="H2955" i="34"/>
  <c r="G3007" i="42" s="1"/>
  <c r="H2956" i="34"/>
  <c r="H2957" i="34"/>
  <c r="H2958" i="34"/>
  <c r="H2959" i="34"/>
  <c r="H2960" i="34"/>
  <c r="H2961" i="34"/>
  <c r="H2962" i="34"/>
  <c r="H2963" i="34"/>
  <c r="H2964" i="34"/>
  <c r="H2965" i="34"/>
  <c r="H2966" i="34"/>
  <c r="H2967" i="34"/>
  <c r="H2968" i="34"/>
  <c r="H2969" i="34"/>
  <c r="H2970" i="34"/>
  <c r="H2971" i="34"/>
  <c r="H2972" i="34"/>
  <c r="H2973" i="34"/>
  <c r="H2974" i="34"/>
  <c r="H2975" i="34"/>
  <c r="G3027" i="42" s="1"/>
  <c r="H2976" i="34"/>
  <c r="H2977" i="34"/>
  <c r="H2978" i="34"/>
  <c r="H2979" i="34"/>
  <c r="H2980" i="34"/>
  <c r="H2981" i="34"/>
  <c r="H2982" i="34"/>
  <c r="H2983" i="34"/>
  <c r="H2984" i="34"/>
  <c r="H2985" i="34"/>
  <c r="H2986" i="34"/>
  <c r="H2987" i="34"/>
  <c r="H2988" i="34"/>
  <c r="H2989" i="34"/>
  <c r="H2990" i="34"/>
  <c r="H2991" i="34"/>
  <c r="H2992" i="34"/>
  <c r="H2993" i="34"/>
  <c r="H2994" i="34"/>
  <c r="H2995" i="34"/>
  <c r="G3073" i="42" s="1"/>
  <c r="H2996" i="34"/>
  <c r="H2997" i="34"/>
  <c r="H2998" i="34"/>
  <c r="H2999" i="34"/>
  <c r="H3000" i="34"/>
  <c r="H3001" i="34"/>
  <c r="H3002" i="34"/>
  <c r="H3003" i="34"/>
  <c r="H3004" i="34"/>
  <c r="H3005" i="34"/>
  <c r="H3006" i="34"/>
  <c r="H3007" i="34"/>
  <c r="H3008" i="34"/>
  <c r="H3009" i="34"/>
  <c r="H3010" i="34"/>
  <c r="H3011" i="34"/>
  <c r="H3012" i="34"/>
  <c r="H3013" i="34"/>
  <c r="H3014" i="34"/>
  <c r="H3015" i="34"/>
  <c r="H3016" i="34"/>
  <c r="G3068" i="42" s="1"/>
  <c r="H3017" i="34"/>
  <c r="H3018" i="34"/>
  <c r="H3019" i="34"/>
  <c r="H3020" i="34"/>
  <c r="H3021" i="34"/>
  <c r="H3022" i="34"/>
  <c r="H3023" i="34"/>
  <c r="H3024" i="34"/>
  <c r="H3025" i="34"/>
  <c r="H3026" i="34"/>
  <c r="H3027" i="34"/>
  <c r="H3028" i="34"/>
  <c r="H3029" i="34"/>
  <c r="H3030" i="34"/>
  <c r="H3031" i="34"/>
  <c r="H3032" i="34"/>
  <c r="H3033" i="34"/>
  <c r="H3034" i="34"/>
  <c r="H3035" i="34"/>
  <c r="G3113" i="42" s="1"/>
  <c r="H3036" i="34"/>
  <c r="H3037" i="34"/>
  <c r="H3038" i="34"/>
  <c r="H3039" i="34"/>
  <c r="H3040" i="34"/>
  <c r="H3041" i="34"/>
  <c r="H3042" i="34"/>
  <c r="H3043" i="34"/>
  <c r="H3044" i="34"/>
  <c r="H3045" i="34"/>
  <c r="H3046" i="34"/>
  <c r="H3047" i="34"/>
  <c r="H3048" i="34"/>
  <c r="H3049" i="34"/>
  <c r="H3050" i="34"/>
  <c r="H3051" i="34"/>
  <c r="H3052" i="34"/>
  <c r="H3053" i="34"/>
  <c r="H3054" i="34"/>
  <c r="H3055" i="34"/>
  <c r="G3107" i="42" s="1"/>
  <c r="H3056" i="34"/>
  <c r="G3108" i="42" s="1"/>
  <c r="H3057" i="34"/>
  <c r="H3058" i="34"/>
  <c r="H3059" i="34"/>
  <c r="H3060" i="34"/>
  <c r="H3061" i="34"/>
  <c r="H3062" i="34"/>
  <c r="H3063" i="34"/>
  <c r="H3064" i="34"/>
  <c r="H3065" i="34"/>
  <c r="H3066" i="34"/>
  <c r="H3067" i="34"/>
  <c r="H3068" i="34"/>
  <c r="H3069" i="34"/>
  <c r="H3070" i="34"/>
  <c r="H3071" i="34"/>
  <c r="H3072" i="34"/>
  <c r="H3073" i="34"/>
  <c r="H3074" i="34"/>
  <c r="H3075" i="34"/>
  <c r="H3076" i="34"/>
  <c r="G3128" i="42" s="1"/>
  <c r="H3077" i="34"/>
  <c r="H3078" i="34"/>
  <c r="H3079" i="34"/>
  <c r="H3080" i="34"/>
  <c r="H3081" i="34"/>
  <c r="H3082" i="34"/>
  <c r="H3083" i="34"/>
  <c r="H3084" i="34"/>
  <c r="H3085" i="34"/>
  <c r="H3086" i="34"/>
  <c r="H3087" i="34"/>
  <c r="H3088" i="34"/>
  <c r="H3089" i="34"/>
  <c r="H3090" i="34"/>
  <c r="H3091" i="34"/>
  <c r="H3092" i="34"/>
  <c r="H3093" i="34"/>
  <c r="H3094" i="34"/>
  <c r="H3095" i="34"/>
  <c r="G3147" i="42" s="1"/>
  <c r="H3096" i="34"/>
  <c r="H3097" i="34"/>
  <c r="H3098" i="34"/>
  <c r="H3099" i="34"/>
  <c r="H3100" i="34"/>
  <c r="H3101" i="34"/>
  <c r="H3102" i="34"/>
  <c r="H3103" i="34"/>
  <c r="H3104" i="34"/>
  <c r="H3105" i="34"/>
  <c r="H3106" i="34"/>
  <c r="H3107" i="34"/>
  <c r="H3108" i="34"/>
  <c r="H3109" i="34"/>
  <c r="H3110" i="34"/>
  <c r="H3111" i="34"/>
  <c r="H3112" i="34"/>
  <c r="H3113" i="34"/>
  <c r="H3114" i="34"/>
  <c r="H3115" i="34"/>
  <c r="H3116" i="34"/>
  <c r="G3168" i="42" s="1"/>
  <c r="H3117" i="34"/>
  <c r="H3118" i="34"/>
  <c r="H3119" i="34"/>
  <c r="H3120" i="34"/>
  <c r="H3121" i="34"/>
  <c r="H3122" i="34"/>
  <c r="H3123" i="34"/>
  <c r="H3124" i="34"/>
  <c r="H3125" i="34"/>
  <c r="H3126" i="34"/>
  <c r="H3127" i="34"/>
  <c r="H3128" i="34"/>
  <c r="H3129" i="34"/>
  <c r="H3130" i="34"/>
  <c r="H3131" i="34"/>
  <c r="H3132" i="34"/>
  <c r="H3133" i="34"/>
  <c r="H3134" i="34"/>
  <c r="H3135" i="34"/>
  <c r="H3136" i="34"/>
  <c r="H3137" i="34"/>
  <c r="H3138" i="34"/>
  <c r="H3139" i="34"/>
  <c r="H3140" i="34"/>
  <c r="H3141" i="34"/>
  <c r="H3142" i="34"/>
  <c r="H3143" i="34"/>
  <c r="H3144" i="34"/>
  <c r="H3145" i="34"/>
  <c r="H3146" i="34"/>
  <c r="H3147" i="34"/>
  <c r="H3148" i="34"/>
  <c r="H3149" i="34"/>
  <c r="H3150" i="34"/>
  <c r="H3151" i="34"/>
  <c r="H3152" i="34"/>
  <c r="H3153" i="34"/>
  <c r="H3154" i="34"/>
  <c r="H3155" i="34"/>
  <c r="H3156" i="34"/>
  <c r="H3157" i="34"/>
  <c r="H3158" i="34"/>
  <c r="H3159" i="34"/>
  <c r="H3160" i="34"/>
  <c r="H3161" i="34"/>
  <c r="H3162" i="34"/>
  <c r="H3163" i="34"/>
  <c r="H3164" i="34"/>
  <c r="H3165" i="34"/>
  <c r="H3166" i="34"/>
  <c r="H3167" i="34"/>
  <c r="H3168" i="34"/>
  <c r="H3169" i="34"/>
  <c r="H3170" i="34"/>
  <c r="H3171" i="34"/>
  <c r="H3172" i="34"/>
  <c r="H3173" i="34"/>
  <c r="H3174" i="34"/>
  <c r="H3175" i="34"/>
  <c r="G3253" i="42" s="1"/>
  <c r="H3176" i="34"/>
  <c r="H3177" i="34"/>
  <c r="H3178" i="34"/>
  <c r="H3179" i="34"/>
  <c r="H3180" i="34"/>
  <c r="H3181" i="34"/>
  <c r="H3182" i="34"/>
  <c r="H3183" i="34"/>
  <c r="H3184" i="34"/>
  <c r="H3185" i="34"/>
  <c r="H3186" i="34"/>
  <c r="H3187" i="34"/>
  <c r="H3188" i="34"/>
  <c r="H3189" i="34"/>
  <c r="H3190" i="34"/>
  <c r="H3191" i="34"/>
  <c r="H3192" i="34"/>
  <c r="H3193" i="34"/>
  <c r="H3194" i="34"/>
  <c r="H3195" i="34"/>
  <c r="G3273" i="42" s="1"/>
  <c r="H3196" i="34"/>
  <c r="H3197" i="34"/>
  <c r="H3198" i="34"/>
  <c r="H3199" i="34"/>
  <c r="H3200" i="34"/>
  <c r="H3201" i="34"/>
  <c r="H3202" i="34"/>
  <c r="H3203" i="34"/>
  <c r="H3204" i="34"/>
  <c r="H3205" i="34"/>
  <c r="H3206" i="34"/>
  <c r="H3207" i="34"/>
  <c r="H3208" i="34"/>
  <c r="H3209" i="34"/>
  <c r="H3210" i="34"/>
  <c r="H3211" i="34"/>
  <c r="H3212" i="34"/>
  <c r="H3213" i="34"/>
  <c r="H3214" i="34"/>
  <c r="H3215" i="34"/>
  <c r="H3216" i="34"/>
  <c r="G3268" i="42" s="1"/>
  <c r="H3217" i="34"/>
  <c r="H3218" i="34"/>
  <c r="H3219" i="34"/>
  <c r="H3220" i="34"/>
  <c r="H3221" i="34"/>
  <c r="H3222" i="34"/>
  <c r="H3223" i="34"/>
  <c r="H3224" i="34"/>
  <c r="H3225" i="34"/>
  <c r="H3226" i="34"/>
  <c r="H3227" i="34"/>
  <c r="H3228" i="34"/>
  <c r="H3229" i="34"/>
  <c r="H3230" i="34"/>
  <c r="H3231" i="34"/>
  <c r="H3232" i="34"/>
  <c r="H3233" i="34"/>
  <c r="H3234" i="34"/>
  <c r="H3235" i="34"/>
  <c r="H3236" i="34"/>
  <c r="H3237" i="34"/>
  <c r="H3238" i="34"/>
  <c r="H3239" i="34"/>
  <c r="H3240" i="34"/>
  <c r="H3241" i="34"/>
  <c r="H3242" i="34"/>
  <c r="H3243" i="34"/>
  <c r="H3244" i="34"/>
  <c r="H3245" i="34"/>
  <c r="H3246" i="34"/>
  <c r="H3247" i="34"/>
  <c r="H3248" i="34"/>
  <c r="H3249" i="34"/>
  <c r="H3250" i="34"/>
  <c r="H3251" i="34"/>
  <c r="H3252" i="34"/>
  <c r="H3253" i="34"/>
  <c r="H3254" i="34"/>
  <c r="H3255" i="34"/>
  <c r="H3256" i="34"/>
  <c r="H3257" i="34"/>
  <c r="H3258" i="34"/>
  <c r="H3259" i="34"/>
  <c r="H3260" i="34"/>
  <c r="H3261" i="34"/>
  <c r="H3262" i="34"/>
  <c r="H3263" i="34"/>
  <c r="H3264" i="34"/>
  <c r="H3265" i="34"/>
  <c r="H3266" i="34"/>
  <c r="H3267" i="34"/>
  <c r="H3268" i="34"/>
  <c r="H3269" i="34"/>
  <c r="H3270" i="34"/>
  <c r="H3271" i="34"/>
  <c r="H3272" i="34"/>
  <c r="H3273" i="34"/>
  <c r="H3274" i="34"/>
  <c r="H3275" i="34"/>
  <c r="H3276" i="34"/>
  <c r="H3277" i="34"/>
  <c r="H3278" i="34"/>
  <c r="H3279" i="34"/>
  <c r="H3280" i="34"/>
  <c r="H3281" i="34"/>
  <c r="H3282" i="34"/>
  <c r="H3283" i="34"/>
  <c r="H3284" i="34"/>
  <c r="H3285" i="34"/>
  <c r="H3286" i="34"/>
  <c r="H3287" i="34"/>
  <c r="H3288" i="34"/>
  <c r="H3289" i="34"/>
  <c r="H3290" i="34"/>
  <c r="H3291" i="34"/>
  <c r="H3292" i="34"/>
  <c r="H3293" i="34"/>
  <c r="H3294" i="34"/>
  <c r="H3295" i="34"/>
  <c r="H3296" i="34"/>
  <c r="G3348" i="42" s="1"/>
  <c r="H3297" i="34"/>
  <c r="H3298" i="34"/>
  <c r="H3299" i="34"/>
  <c r="H3300" i="34"/>
  <c r="H3301" i="34"/>
  <c r="H3302" i="34"/>
  <c r="H3303" i="34"/>
  <c r="H3304" i="34"/>
  <c r="H3305" i="34"/>
  <c r="H3306" i="34"/>
  <c r="H3307" i="34"/>
  <c r="H3308" i="34"/>
  <c r="H3309" i="34"/>
  <c r="H3310" i="34"/>
  <c r="H3311" i="34"/>
  <c r="H3312" i="34"/>
  <c r="H3313" i="34"/>
  <c r="H3314" i="34"/>
  <c r="H3315" i="34"/>
  <c r="H3316" i="34"/>
  <c r="H3317" i="34"/>
  <c r="H3318" i="34"/>
  <c r="H3319" i="34"/>
  <c r="H3320" i="34"/>
  <c r="H3321" i="34"/>
  <c r="H3322" i="34"/>
  <c r="H3323" i="34"/>
  <c r="H3324" i="34"/>
  <c r="H3325" i="34"/>
  <c r="H3326" i="34"/>
  <c r="H3327" i="34"/>
  <c r="H3328" i="34"/>
  <c r="H3329" i="34"/>
  <c r="H3330" i="34"/>
  <c r="H3331" i="34"/>
  <c r="H3332" i="34"/>
  <c r="H3333" i="34"/>
  <c r="H3334" i="34"/>
  <c r="H3335" i="34"/>
  <c r="G3387" i="42" s="1"/>
  <c r="H3336" i="34"/>
  <c r="H3337" i="34"/>
  <c r="H3338" i="34"/>
  <c r="H3339" i="34"/>
  <c r="H3340" i="34"/>
  <c r="H3341" i="34"/>
  <c r="H3342" i="34"/>
  <c r="H3343" i="34"/>
  <c r="H3344" i="34"/>
  <c r="H3345" i="34"/>
  <c r="H3346" i="34"/>
  <c r="H3347" i="34"/>
  <c r="H3348" i="34"/>
  <c r="H3349" i="34"/>
  <c r="H3350" i="34"/>
  <c r="H3351" i="34"/>
  <c r="H3352" i="34"/>
  <c r="H3353" i="34"/>
  <c r="H3354" i="34"/>
  <c r="H3355" i="34"/>
  <c r="G3407" i="42" s="1"/>
  <c r="H3356" i="34"/>
  <c r="G3408" i="42" s="1"/>
  <c r="H3357" i="34"/>
  <c r="H3358" i="34"/>
  <c r="H3359" i="34"/>
  <c r="H3360" i="34"/>
  <c r="H3361" i="34"/>
  <c r="H3362" i="34"/>
  <c r="H3363" i="34"/>
  <c r="H3364" i="34"/>
  <c r="H3365" i="34"/>
  <c r="H3366" i="34"/>
  <c r="H3367" i="34"/>
  <c r="H3368" i="34"/>
  <c r="H3369" i="34"/>
  <c r="H3370" i="34"/>
  <c r="H3371" i="34"/>
  <c r="H3372" i="34"/>
  <c r="H3373" i="34"/>
  <c r="H3374" i="34"/>
  <c r="H3375" i="34"/>
  <c r="H3376" i="34"/>
  <c r="G3428" i="42" s="1"/>
  <c r="H3377" i="34"/>
  <c r="H3378" i="34"/>
  <c r="H3379" i="34"/>
  <c r="H3380" i="34"/>
  <c r="H3381" i="34"/>
  <c r="H3382" i="34"/>
  <c r="H3383" i="34"/>
  <c r="H3384" i="34"/>
  <c r="H3385" i="34"/>
  <c r="H3386" i="34"/>
  <c r="H3387" i="34"/>
  <c r="H3388" i="34"/>
  <c r="H3389" i="34"/>
  <c r="H3390" i="34"/>
  <c r="H3391" i="34"/>
  <c r="H3392" i="34"/>
  <c r="H3393" i="34"/>
  <c r="H3394" i="34"/>
  <c r="H3395" i="34"/>
  <c r="H3396" i="34"/>
  <c r="G3448" i="42" s="1"/>
  <c r="H3397" i="34"/>
  <c r="H3398" i="34"/>
  <c r="H3399" i="34"/>
  <c r="H3400" i="34"/>
  <c r="H3401" i="34"/>
  <c r="H3402" i="34"/>
  <c r="H3403" i="34"/>
  <c r="H3404" i="34"/>
  <c r="H3405" i="34"/>
  <c r="H3406" i="34"/>
  <c r="H3407" i="34"/>
  <c r="H3408" i="34"/>
  <c r="H3409" i="34"/>
  <c r="H3410" i="34"/>
  <c r="H3411" i="34"/>
  <c r="H3412" i="34"/>
  <c r="H3413" i="34"/>
  <c r="H3414" i="34"/>
  <c r="H3415" i="34"/>
  <c r="H3416" i="34"/>
  <c r="H3417" i="34"/>
  <c r="H3418" i="34"/>
  <c r="H3419" i="34"/>
  <c r="H3420" i="34"/>
  <c r="H3421" i="34"/>
  <c r="H3422" i="34"/>
  <c r="H3423" i="34"/>
  <c r="H3424" i="34"/>
  <c r="H3425" i="34"/>
  <c r="H3426" i="34"/>
  <c r="H3427" i="34"/>
  <c r="H3428" i="34"/>
  <c r="H3429" i="34"/>
  <c r="H3430" i="34"/>
  <c r="H3431" i="34"/>
  <c r="H3432" i="34"/>
  <c r="H3433" i="34"/>
  <c r="H3434" i="34"/>
  <c r="H3435" i="34"/>
  <c r="H3436" i="34"/>
  <c r="G3488" i="42" s="1"/>
  <c r="H3437" i="34"/>
  <c r="H3438" i="34"/>
  <c r="H3439" i="34"/>
  <c r="H3440" i="34"/>
  <c r="H3441" i="34"/>
  <c r="H3442" i="34"/>
  <c r="H3443" i="34"/>
  <c r="H3444" i="34"/>
  <c r="H3445" i="34"/>
  <c r="H3446" i="34"/>
  <c r="H3447" i="34"/>
  <c r="H3448" i="34"/>
  <c r="H3449" i="34"/>
  <c r="H3450" i="34"/>
  <c r="H3451" i="34"/>
  <c r="H3452" i="34"/>
  <c r="H3453" i="34"/>
  <c r="H3454" i="34"/>
  <c r="H3455" i="34"/>
  <c r="H3456" i="34"/>
  <c r="H3457" i="34"/>
  <c r="H3458" i="34"/>
  <c r="H3459" i="34"/>
  <c r="H3460" i="34"/>
  <c r="G3512" i="42" s="1"/>
  <c r="H3461" i="34"/>
  <c r="H3462" i="34"/>
  <c r="H3463" i="34"/>
  <c r="H3464" i="34"/>
  <c r="H3465" i="34"/>
  <c r="H3466" i="34"/>
  <c r="H3467" i="34"/>
  <c r="H3468" i="34"/>
  <c r="H3469" i="34"/>
  <c r="H3470" i="34"/>
  <c r="H3471" i="34"/>
  <c r="H3472" i="34"/>
  <c r="H3473" i="34"/>
  <c r="H3474" i="34"/>
  <c r="H3475" i="34"/>
  <c r="G3553" i="42" s="1"/>
  <c r="H3476" i="34"/>
  <c r="H3477" i="34"/>
  <c r="H3478" i="34"/>
  <c r="H3479" i="34"/>
  <c r="H3480" i="34"/>
  <c r="H3481" i="34"/>
  <c r="H3482" i="34"/>
  <c r="H3483" i="34"/>
  <c r="H3484" i="34"/>
  <c r="H3485" i="34"/>
  <c r="H3486" i="34"/>
  <c r="H3487" i="34"/>
  <c r="H3488" i="34"/>
  <c r="H3489" i="34"/>
  <c r="H3490" i="34"/>
  <c r="H3491" i="34"/>
  <c r="H3492" i="34"/>
  <c r="H3493" i="34"/>
  <c r="H3494" i="34"/>
  <c r="H3495" i="34"/>
  <c r="H3496" i="34"/>
  <c r="H3497" i="34"/>
  <c r="H3498" i="34"/>
  <c r="H3499" i="34"/>
  <c r="H3500" i="34"/>
  <c r="H3501" i="34"/>
  <c r="H3502" i="34"/>
  <c r="H3503" i="34"/>
  <c r="H3504" i="34"/>
  <c r="H3505" i="34"/>
  <c r="H3506" i="34"/>
  <c r="H3507" i="34"/>
  <c r="H3508" i="34"/>
  <c r="H3509" i="34"/>
  <c r="H3510" i="34"/>
  <c r="H3511" i="34"/>
  <c r="H3512" i="34"/>
  <c r="H3513" i="34"/>
  <c r="H3514" i="34"/>
  <c r="H3515" i="34"/>
  <c r="G3567" i="42" s="1"/>
  <c r="H3516" i="34"/>
  <c r="G3568" i="42" s="1"/>
  <c r="H3517" i="34"/>
  <c r="H3518" i="34"/>
  <c r="H3519" i="34"/>
  <c r="H3520" i="34"/>
  <c r="H3521" i="34"/>
  <c r="H3522" i="34"/>
  <c r="H3523" i="34"/>
  <c r="H3524" i="34"/>
  <c r="H3525" i="34"/>
  <c r="H3526" i="34"/>
  <c r="H3527" i="34"/>
  <c r="H3528" i="34"/>
  <c r="H3529" i="34"/>
  <c r="H3530" i="34"/>
  <c r="H3531" i="34"/>
  <c r="H3532" i="34"/>
  <c r="H3533" i="34"/>
  <c r="H3534" i="34"/>
  <c r="H3535" i="34"/>
  <c r="H3536" i="34"/>
  <c r="H3537" i="34"/>
  <c r="H3538" i="34"/>
  <c r="H3539" i="34"/>
  <c r="H3540" i="34"/>
  <c r="G3592" i="42" s="1"/>
  <c r="H3541" i="34"/>
  <c r="H3542" i="34"/>
  <c r="H3543" i="34"/>
  <c r="H3544" i="34"/>
  <c r="H3545" i="34"/>
  <c r="H3546" i="34"/>
  <c r="H3547" i="34"/>
  <c r="H3548" i="34"/>
  <c r="H3549" i="34"/>
  <c r="H3550" i="34"/>
  <c r="H3551" i="34"/>
  <c r="H3552" i="34"/>
  <c r="H3553" i="34"/>
  <c r="H3554" i="34"/>
  <c r="H3555" i="34"/>
  <c r="H3556" i="34"/>
  <c r="G3608" i="42" s="1"/>
  <c r="H3557" i="34"/>
  <c r="H3558" i="34"/>
  <c r="H3559" i="34"/>
  <c r="H3560" i="34"/>
  <c r="H3561" i="34"/>
  <c r="H3562" i="34"/>
  <c r="H3563" i="34"/>
  <c r="H3564" i="34"/>
  <c r="H3565" i="34"/>
  <c r="H3566" i="34"/>
  <c r="H3567" i="34"/>
  <c r="H3568" i="34"/>
  <c r="H3569" i="34"/>
  <c r="H3570" i="34"/>
  <c r="H3571" i="34"/>
  <c r="H3572" i="34"/>
  <c r="H3573" i="34"/>
  <c r="H3574" i="34"/>
  <c r="H3575" i="34"/>
  <c r="H3576" i="34"/>
  <c r="G3628" i="42" s="1"/>
  <c r="H3577" i="34"/>
  <c r="H3578" i="34"/>
  <c r="H3579" i="34"/>
  <c r="H3580" i="34"/>
  <c r="H3581" i="34"/>
  <c r="H3582" i="34"/>
  <c r="H3583" i="34"/>
  <c r="H3584" i="34"/>
  <c r="H3585" i="34"/>
  <c r="H3586" i="34"/>
  <c r="H3587" i="34"/>
  <c r="H3588" i="34"/>
  <c r="H3589" i="34"/>
  <c r="H3590" i="34"/>
  <c r="H3591" i="34"/>
  <c r="H3592" i="34"/>
  <c r="H3593" i="34"/>
  <c r="H3594" i="34"/>
  <c r="H3595" i="34"/>
  <c r="G3647" i="42" s="1"/>
  <c r="H3596" i="34"/>
  <c r="G3648" i="42" s="1"/>
  <c r="H3597" i="34"/>
  <c r="H3598" i="34"/>
  <c r="H3599" i="34"/>
  <c r="H3600" i="34"/>
  <c r="G3678" i="42" s="1"/>
  <c r="H3601" i="34"/>
  <c r="H3602" i="34"/>
  <c r="H3603" i="34"/>
  <c r="H3604" i="34"/>
  <c r="H3605" i="34"/>
  <c r="H3606" i="34"/>
  <c r="H3607" i="34"/>
  <c r="H3608" i="34"/>
  <c r="H3609" i="34"/>
  <c r="H3610" i="34"/>
  <c r="H3611" i="34"/>
  <c r="H3612" i="34"/>
  <c r="H3613" i="34"/>
  <c r="H3614" i="34"/>
  <c r="H3615" i="34"/>
  <c r="H3616" i="34"/>
  <c r="G3668" i="42" s="1"/>
  <c r="H3617" i="34"/>
  <c r="H3618" i="34"/>
  <c r="H3619" i="34"/>
  <c r="H3620" i="34"/>
  <c r="H3621" i="34"/>
  <c r="H3622" i="34"/>
  <c r="H3623" i="34"/>
  <c r="H3624" i="34"/>
  <c r="H3625" i="34"/>
  <c r="H3626" i="34"/>
  <c r="H3627" i="34"/>
  <c r="H3628" i="34"/>
  <c r="H3629" i="34"/>
  <c r="H3630" i="34"/>
  <c r="H3631" i="34"/>
  <c r="H3632" i="34"/>
  <c r="H3633" i="34"/>
  <c r="H3634" i="34"/>
  <c r="H3635" i="34"/>
  <c r="H3636" i="34"/>
  <c r="H3637" i="34"/>
  <c r="H3638" i="34"/>
  <c r="H3639" i="34"/>
  <c r="H3640" i="34"/>
  <c r="H3641" i="34"/>
  <c r="H3642" i="34"/>
  <c r="H3643" i="34"/>
  <c r="H3644" i="34"/>
  <c r="H3645" i="34"/>
  <c r="H3646" i="34"/>
  <c r="H3647" i="34"/>
  <c r="H3648" i="34"/>
  <c r="H3649" i="34"/>
  <c r="H3650" i="34"/>
  <c r="H3651" i="34"/>
  <c r="H3652" i="34"/>
  <c r="H3653" i="34"/>
  <c r="H3654" i="34"/>
  <c r="H3655" i="34"/>
  <c r="H3656" i="34"/>
  <c r="H3657" i="34"/>
  <c r="H3658" i="34"/>
  <c r="H3659" i="34"/>
  <c r="H3660" i="34"/>
  <c r="G3738" i="42" s="1"/>
  <c r="H3661" i="34"/>
  <c r="H3662" i="34"/>
  <c r="H3663" i="34"/>
  <c r="H3664" i="34"/>
  <c r="H3665" i="34"/>
  <c r="H3666" i="34"/>
  <c r="H3667" i="34"/>
  <c r="H3668" i="34"/>
  <c r="H3669" i="34"/>
  <c r="H3670" i="34"/>
  <c r="H3671" i="34"/>
  <c r="H3672" i="34"/>
  <c r="H3673" i="34"/>
  <c r="H3674" i="34"/>
  <c r="H3675" i="34"/>
  <c r="H3676" i="34"/>
  <c r="H3677" i="34"/>
  <c r="H3678" i="34"/>
  <c r="H3679" i="34"/>
  <c r="H3680" i="34"/>
  <c r="G3758" i="42" s="1"/>
  <c r="H3681" i="34"/>
  <c r="H3682" i="34"/>
  <c r="H3683" i="34"/>
  <c r="H3684" i="34"/>
  <c r="H3685" i="34"/>
  <c r="H3686" i="34"/>
  <c r="H3687" i="34"/>
  <c r="H3688" i="34"/>
  <c r="H3689" i="34"/>
  <c r="H3690" i="34"/>
  <c r="H3691" i="34"/>
  <c r="H3692" i="34"/>
  <c r="H3693" i="34"/>
  <c r="H3694" i="34"/>
  <c r="H3695" i="34"/>
  <c r="H3696" i="34"/>
  <c r="H3697" i="34"/>
  <c r="H3698" i="34"/>
  <c r="H3699" i="34"/>
  <c r="H3700" i="34"/>
  <c r="G3778" i="42" s="1"/>
  <c r="H3701" i="34"/>
  <c r="H3702" i="34"/>
  <c r="H3703" i="34"/>
  <c r="H3704" i="34"/>
  <c r="H3705" i="34"/>
  <c r="H3706" i="34"/>
  <c r="H3707" i="34"/>
  <c r="H3708" i="34"/>
  <c r="H3709" i="34"/>
  <c r="H3710" i="34"/>
  <c r="H3711" i="34"/>
  <c r="H3712" i="34"/>
  <c r="H3713" i="34"/>
  <c r="H3714" i="34"/>
  <c r="H3715" i="34"/>
  <c r="H3716" i="34"/>
  <c r="H3717" i="34"/>
  <c r="H3718" i="34"/>
  <c r="H3719" i="34"/>
  <c r="H3720" i="34"/>
  <c r="H3721" i="34"/>
  <c r="H3722" i="34"/>
  <c r="H3723" i="34"/>
  <c r="H3724" i="34"/>
  <c r="H3725" i="34"/>
  <c r="H3726" i="34"/>
  <c r="H3727" i="34"/>
  <c r="H3728" i="34"/>
  <c r="H3729" i="34"/>
  <c r="H3730" i="34"/>
  <c r="H3731" i="34"/>
  <c r="H3732" i="34"/>
  <c r="H3733" i="34"/>
  <c r="H3734" i="34"/>
  <c r="H3735" i="34"/>
  <c r="H3736" i="34"/>
  <c r="H3737" i="34"/>
  <c r="H3738" i="34"/>
  <c r="H3739" i="34"/>
  <c r="H3740" i="34"/>
  <c r="H3741" i="34"/>
  <c r="H3742" i="34"/>
  <c r="H3743" i="34"/>
  <c r="H3744" i="34"/>
  <c r="H3745" i="34"/>
  <c r="H3746" i="34"/>
  <c r="H3747" i="34"/>
  <c r="H3748" i="34"/>
  <c r="H3749" i="34"/>
  <c r="H3750" i="34"/>
  <c r="H3751" i="34"/>
  <c r="H3752" i="34"/>
  <c r="H3753" i="34"/>
  <c r="H3754" i="34"/>
  <c r="H3755" i="34"/>
  <c r="H3756" i="34"/>
  <c r="H3757" i="34"/>
  <c r="H3758" i="34"/>
  <c r="H3759" i="34"/>
  <c r="H3760" i="34"/>
  <c r="G3838" i="42" s="1"/>
  <c r="H3761" i="34"/>
  <c r="H3762" i="34"/>
  <c r="H3763" i="34"/>
  <c r="H3764" i="34"/>
  <c r="H3765" i="34"/>
  <c r="H3766" i="34"/>
  <c r="H3767" i="34"/>
  <c r="H3768" i="34"/>
  <c r="H3769" i="34"/>
  <c r="H3770" i="34"/>
  <c r="H3771" i="34"/>
  <c r="H3772" i="34"/>
  <c r="H3773" i="34"/>
  <c r="H3774" i="34"/>
  <c r="H3775" i="34"/>
  <c r="H3776" i="34"/>
  <c r="G3828" i="42" s="1"/>
  <c r="H3777" i="34"/>
  <c r="H3778" i="34"/>
  <c r="H3779" i="34"/>
  <c r="H3780" i="34"/>
  <c r="H3781" i="34"/>
  <c r="H3782" i="34"/>
  <c r="H3783" i="34"/>
  <c r="H3784" i="34"/>
  <c r="H3785" i="34"/>
  <c r="H3786" i="34"/>
  <c r="H3787" i="34"/>
  <c r="H3788" i="34"/>
  <c r="H3789" i="34"/>
  <c r="H3790" i="34"/>
  <c r="H3791" i="34"/>
  <c r="H3792" i="34"/>
  <c r="H3793" i="34"/>
  <c r="H3794" i="34"/>
  <c r="H3795" i="34"/>
  <c r="G3873" i="42" s="1"/>
  <c r="H3796" i="34"/>
  <c r="G3848" i="42" s="1"/>
  <c r="H3797" i="34"/>
  <c r="H3798" i="34"/>
  <c r="H3799" i="34"/>
  <c r="H3800" i="34"/>
  <c r="G3878" i="42" s="1"/>
  <c r="H3801" i="34"/>
  <c r="H3802" i="34"/>
  <c r="H3803" i="34"/>
  <c r="H3804" i="34"/>
  <c r="H3805" i="34"/>
  <c r="H3806" i="34"/>
  <c r="H3807" i="34"/>
  <c r="H3808" i="34"/>
  <c r="H3809" i="34"/>
  <c r="H3810" i="34"/>
  <c r="H3811" i="34"/>
  <c r="H3812" i="34"/>
  <c r="H3813" i="34"/>
  <c r="H3814" i="34"/>
  <c r="H3815" i="34"/>
  <c r="H3816" i="34"/>
  <c r="H3817" i="34"/>
  <c r="H3818" i="34"/>
  <c r="H3819" i="34"/>
  <c r="H3820" i="34"/>
  <c r="G3898" i="42" s="1"/>
  <c r="H3821" i="34"/>
  <c r="H3822" i="34"/>
  <c r="H3823" i="34"/>
  <c r="H3824" i="34"/>
  <c r="H3825" i="34"/>
  <c r="H3826" i="34"/>
  <c r="H3827" i="34"/>
  <c r="H3828" i="34"/>
  <c r="H3829" i="34"/>
  <c r="H3830" i="34"/>
  <c r="H3831" i="34"/>
  <c r="H3832" i="34"/>
  <c r="H3833" i="34"/>
  <c r="H3834" i="34"/>
  <c r="H3835" i="34"/>
  <c r="H3836" i="34"/>
  <c r="G3888" i="42" s="1"/>
  <c r="H3837" i="34"/>
  <c r="H3838" i="34"/>
  <c r="H3839" i="34"/>
  <c r="H3840" i="34"/>
  <c r="G3918" i="42" s="1"/>
  <c r="H3841" i="34"/>
  <c r="H3842" i="34"/>
  <c r="H3843" i="34"/>
  <c r="H3844" i="34"/>
  <c r="H3845" i="34"/>
  <c r="H3846" i="34"/>
  <c r="H3847" i="34"/>
  <c r="H3848" i="34"/>
  <c r="H3849" i="34"/>
  <c r="H3850" i="34"/>
  <c r="H3851" i="34"/>
  <c r="H3852" i="34"/>
  <c r="H3853" i="34"/>
  <c r="H3854" i="34"/>
  <c r="H3855" i="34"/>
  <c r="H3856" i="34"/>
  <c r="H3857" i="34"/>
  <c r="H3858" i="34"/>
  <c r="H3859" i="34"/>
  <c r="H3860" i="34"/>
  <c r="H3861" i="34"/>
  <c r="H3862" i="34"/>
  <c r="H3863" i="34"/>
  <c r="H3864" i="34"/>
  <c r="H3865" i="34"/>
  <c r="H3866" i="34"/>
  <c r="H3867" i="34"/>
  <c r="H3868" i="34"/>
  <c r="H3869" i="34"/>
  <c r="H3870" i="34"/>
  <c r="H3871" i="34"/>
  <c r="H3872" i="34"/>
  <c r="H3873" i="34"/>
  <c r="H3874" i="34"/>
  <c r="H3875" i="34"/>
  <c r="H3876" i="34"/>
  <c r="G3928" i="42" s="1"/>
  <c r="H3877" i="34"/>
  <c r="H3878" i="34"/>
  <c r="H3879" i="34"/>
  <c r="H3880" i="34"/>
  <c r="H3881" i="34"/>
  <c r="H3882" i="34"/>
  <c r="H3883" i="34"/>
  <c r="H3884" i="34"/>
  <c r="H3885" i="34"/>
  <c r="H3886" i="34"/>
  <c r="H3887" i="34"/>
  <c r="H3888" i="34"/>
  <c r="H3889" i="34"/>
  <c r="H3890" i="34"/>
  <c r="H3891" i="34"/>
  <c r="H3892" i="34"/>
  <c r="H3893" i="34"/>
  <c r="H3894" i="34"/>
  <c r="H3895" i="34"/>
  <c r="G3973" i="42" s="1"/>
  <c r="H3896" i="34"/>
  <c r="H3897" i="34"/>
  <c r="H3898" i="34"/>
  <c r="H3899" i="34"/>
  <c r="H3900" i="34"/>
  <c r="G3978" i="42" s="1"/>
  <c r="H3901" i="34"/>
  <c r="H3902" i="34"/>
  <c r="H3903" i="34"/>
  <c r="H3904" i="34"/>
  <c r="H3905" i="34"/>
  <c r="H3906" i="34"/>
  <c r="H3907" i="34"/>
  <c r="H3908" i="34"/>
  <c r="H3909" i="34"/>
  <c r="H3910" i="34"/>
  <c r="H3911" i="34"/>
  <c r="H3912" i="34"/>
  <c r="H3913" i="34"/>
  <c r="H3914" i="34"/>
  <c r="H3915" i="34"/>
  <c r="H3916" i="34"/>
  <c r="H3917" i="34"/>
  <c r="H3918" i="34"/>
  <c r="H3919" i="34"/>
  <c r="H3920" i="34"/>
  <c r="H3921" i="34"/>
  <c r="H3922" i="34"/>
  <c r="H3923" i="34"/>
  <c r="H3924" i="34"/>
  <c r="H3925" i="34"/>
  <c r="H3926" i="34"/>
  <c r="H3927" i="34"/>
  <c r="H3928" i="34"/>
  <c r="H3929" i="34"/>
  <c r="H3930" i="34"/>
  <c r="H3931" i="34"/>
  <c r="H3932" i="34"/>
  <c r="H3933" i="34"/>
  <c r="H3934" i="34"/>
  <c r="H3935" i="34"/>
  <c r="H3936" i="34"/>
  <c r="H3937" i="34"/>
  <c r="H3938" i="34"/>
  <c r="H3939" i="34"/>
  <c r="H3940" i="34"/>
  <c r="H3941" i="34"/>
  <c r="H3942" i="34"/>
  <c r="H3943" i="34"/>
  <c r="H3944" i="34"/>
  <c r="H3945" i="34"/>
  <c r="H3946" i="34"/>
  <c r="H3947" i="34"/>
  <c r="H3948" i="34"/>
  <c r="H3949" i="34"/>
  <c r="H3950" i="34"/>
  <c r="H3951" i="34"/>
  <c r="H3952" i="34"/>
  <c r="H3953" i="34"/>
  <c r="H3954" i="34"/>
  <c r="H3955" i="34"/>
  <c r="G4007" i="42" s="1"/>
  <c r="H3956" i="34"/>
  <c r="H3957" i="34"/>
  <c r="H3958" i="34"/>
  <c r="H3959" i="34"/>
  <c r="H3960" i="34"/>
  <c r="H3961" i="34"/>
  <c r="H3962" i="34"/>
  <c r="H3963" i="34"/>
  <c r="H3964" i="34"/>
  <c r="H3965" i="34"/>
  <c r="H3966" i="34"/>
  <c r="H3967" i="34"/>
  <c r="H3968" i="34"/>
  <c r="H3969" i="34"/>
  <c r="H3970" i="34"/>
  <c r="H3971" i="34"/>
  <c r="H3972" i="34"/>
  <c r="H3973" i="34"/>
  <c r="H3974" i="34"/>
  <c r="H3975" i="34"/>
  <c r="H3976" i="34"/>
  <c r="H3977" i="34"/>
  <c r="H3978" i="34"/>
  <c r="H3979" i="34"/>
  <c r="G4046" i="42"/>
  <c r="H3980" i="34"/>
  <c r="H3981" i="34"/>
  <c r="H3982" i="34"/>
  <c r="H3983" i="34"/>
  <c r="H3984" i="34"/>
  <c r="H3985" i="34"/>
  <c r="H3986" i="34"/>
  <c r="H3987" i="34"/>
  <c r="H3988" i="34"/>
  <c r="H3989" i="34"/>
  <c r="H3990" i="34"/>
  <c r="H3991" i="34"/>
  <c r="G4069" i="42" s="1"/>
  <c r="H3992" i="34"/>
  <c r="G4044" i="42" s="1"/>
  <c r="H3993" i="34"/>
  <c r="G4045" i="42" s="1"/>
  <c r="H3994" i="34"/>
  <c r="H3995" i="34"/>
  <c r="H3996" i="34"/>
  <c r="H3997" i="34"/>
  <c r="H3998" i="34"/>
  <c r="H3999" i="34"/>
  <c r="H4000" i="34"/>
  <c r="H4001" i="34"/>
  <c r="H4002" i="34"/>
  <c r="H4003" i="34"/>
  <c r="H4004" i="34"/>
  <c r="H4005" i="34"/>
  <c r="H4006" i="34"/>
  <c r="H4007" i="34"/>
  <c r="H4008" i="34"/>
  <c r="H4009" i="34"/>
  <c r="H4010" i="34"/>
  <c r="H4011" i="34"/>
  <c r="G4063" i="42" s="1"/>
  <c r="H4012" i="34"/>
  <c r="H4013" i="34"/>
  <c r="H4014" i="34"/>
  <c r="H4015" i="34"/>
  <c r="H4016" i="34"/>
  <c r="H4017" i="34"/>
  <c r="H4018" i="34"/>
  <c r="H4019" i="34"/>
  <c r="H4020" i="34"/>
  <c r="H4021" i="34"/>
  <c r="H4022" i="34"/>
  <c r="H4023" i="34"/>
  <c r="H4024" i="34"/>
  <c r="H4025" i="34"/>
  <c r="H4026" i="34"/>
  <c r="H4027" i="34"/>
  <c r="H4028" i="34"/>
  <c r="H4029" i="34"/>
  <c r="H4030" i="34"/>
  <c r="H4031" i="34"/>
  <c r="G4083" i="42" s="1"/>
  <c r="H4032" i="34"/>
  <c r="H4033" i="34"/>
  <c r="H4034" i="34"/>
  <c r="H4035" i="34"/>
  <c r="H4036" i="34"/>
  <c r="H4037" i="34"/>
  <c r="H4038" i="34"/>
  <c r="H4039" i="34"/>
  <c r="G4065" i="42" s="1"/>
  <c r="H4040" i="34"/>
  <c r="H4041" i="34"/>
  <c r="H4042" i="34"/>
  <c r="H4043" i="34"/>
  <c r="H4044" i="34"/>
  <c r="H4045" i="34"/>
  <c r="H4046" i="34"/>
  <c r="H4047" i="34"/>
  <c r="H4048" i="34"/>
  <c r="H4049" i="34"/>
  <c r="H4050" i="34"/>
  <c r="H4051" i="34"/>
  <c r="H4052" i="34"/>
  <c r="H4053" i="34"/>
  <c r="H4054" i="34"/>
  <c r="H4055" i="34"/>
  <c r="H4056" i="34"/>
  <c r="H4057" i="34"/>
  <c r="H4058" i="34"/>
  <c r="G4058" i="42" s="1"/>
  <c r="H4059" i="34"/>
  <c r="H4060" i="34"/>
  <c r="H4061" i="34"/>
  <c r="H4062" i="34"/>
  <c r="H4063" i="34"/>
  <c r="H4064" i="34"/>
  <c r="H4065" i="34"/>
  <c r="H4066" i="34"/>
  <c r="H4067" i="34"/>
  <c r="H4068" i="34"/>
  <c r="H4069" i="34"/>
  <c r="H4070" i="34"/>
  <c r="H4071" i="34"/>
  <c r="H4072" i="34"/>
  <c r="H4073" i="34"/>
  <c r="H4074" i="34"/>
  <c r="H4075" i="34"/>
  <c r="H4076" i="34"/>
  <c r="H4077" i="34"/>
  <c r="H4078" i="34"/>
  <c r="H4079" i="34"/>
  <c r="H4080" i="34"/>
  <c r="H4081" i="34"/>
  <c r="H4082" i="34"/>
  <c r="H4083" i="34"/>
  <c r="H4084" i="34"/>
  <c r="H4085" i="34"/>
  <c r="H4086" i="34"/>
  <c r="H4087" i="34"/>
  <c r="H4088" i="34"/>
  <c r="H4089" i="34"/>
  <c r="H4090" i="34"/>
  <c r="H4091" i="34"/>
  <c r="H4092" i="34"/>
  <c r="H4093" i="34"/>
  <c r="H4094" i="34"/>
  <c r="H4095" i="34"/>
  <c r="H4096" i="34"/>
  <c r="H4097" i="34"/>
  <c r="H4098" i="34"/>
  <c r="H4099" i="34"/>
  <c r="H4100" i="34"/>
  <c r="H4101" i="34"/>
  <c r="H4102" i="34"/>
  <c r="H4103" i="34"/>
  <c r="H4104" i="34"/>
  <c r="H4105" i="34"/>
  <c r="H4106" i="34"/>
  <c r="H4107" i="34"/>
  <c r="H4108" i="34"/>
  <c r="H4109" i="34"/>
  <c r="H4110" i="34"/>
  <c r="H4111" i="34"/>
  <c r="H4112" i="34"/>
  <c r="H4113" i="34"/>
  <c r="H4114" i="34"/>
  <c r="H4115" i="34"/>
  <c r="H4116" i="34"/>
  <c r="H4117" i="34"/>
  <c r="H4118" i="34"/>
  <c r="H4119" i="34"/>
  <c r="H4120" i="34"/>
  <c r="H4121" i="34"/>
  <c r="H4122" i="34"/>
  <c r="H4123" i="34"/>
  <c r="H4124" i="34"/>
  <c r="H4125" i="34"/>
  <c r="H4126" i="34"/>
  <c r="H4127" i="34"/>
  <c r="H4128" i="34"/>
  <c r="H4129" i="34"/>
  <c r="H4130" i="34"/>
  <c r="H4131" i="34"/>
  <c r="G4209" i="42" s="1"/>
  <c r="H4132" i="34"/>
  <c r="H4133" i="34"/>
  <c r="H4134" i="34"/>
  <c r="H4135" i="34"/>
  <c r="H4136" i="34"/>
  <c r="H4137" i="34"/>
  <c r="H4138" i="34"/>
  <c r="H4139" i="34"/>
  <c r="H4140" i="34"/>
  <c r="H4141" i="34"/>
  <c r="H4142" i="34"/>
  <c r="H4143" i="34"/>
  <c r="H4144" i="34"/>
  <c r="H4145" i="34"/>
  <c r="H4146" i="34"/>
  <c r="H4147" i="34"/>
  <c r="H4148" i="34"/>
  <c r="H4149" i="34"/>
  <c r="H4150" i="34"/>
  <c r="H4151" i="34"/>
  <c r="H4152" i="34"/>
  <c r="H4153" i="34"/>
  <c r="H4154" i="34"/>
  <c r="H4155" i="34"/>
  <c r="H4156" i="34"/>
  <c r="H4157" i="34"/>
  <c r="H4158" i="34"/>
  <c r="H4159" i="34"/>
  <c r="H4160" i="34"/>
  <c r="H4161" i="34"/>
  <c r="H4162" i="34"/>
  <c r="H4163" i="34"/>
  <c r="H4164" i="34"/>
  <c r="H4165" i="34"/>
  <c r="H4166" i="34"/>
  <c r="H4167" i="34"/>
  <c r="H4168" i="34"/>
  <c r="H4169" i="34"/>
  <c r="H4170" i="34"/>
  <c r="H4171" i="34"/>
  <c r="H4172" i="34"/>
  <c r="H4173" i="34"/>
  <c r="H4174" i="34"/>
  <c r="H4175" i="34"/>
  <c r="H4176" i="34"/>
  <c r="H4177" i="34"/>
  <c r="H4178" i="34"/>
  <c r="H4179" i="34"/>
  <c r="H4180" i="34"/>
  <c r="H4181" i="34"/>
  <c r="H4182" i="34"/>
  <c r="H4183" i="34"/>
  <c r="H4184" i="34"/>
  <c r="H4185" i="34"/>
  <c r="H4186" i="34"/>
  <c r="H4187" i="34"/>
  <c r="H4188" i="34"/>
  <c r="H4189" i="34"/>
  <c r="H4190" i="34"/>
  <c r="H4191" i="34"/>
  <c r="G4269" i="42" s="1"/>
  <c r="H4192" i="34"/>
  <c r="H4193" i="34"/>
  <c r="H4194" i="34"/>
  <c r="H4195" i="34"/>
  <c r="H4196" i="34"/>
  <c r="H4197" i="34"/>
  <c r="H4198" i="34"/>
  <c r="H4199" i="34"/>
  <c r="H4200" i="34"/>
  <c r="H4201" i="34"/>
  <c r="H4202" i="34"/>
  <c r="H4203" i="34"/>
  <c r="H4204" i="34"/>
  <c r="H4205" i="34"/>
  <c r="H4206" i="34"/>
  <c r="H4207" i="34"/>
  <c r="H4208" i="34"/>
  <c r="H4209" i="34"/>
  <c r="H4210" i="34"/>
  <c r="H4211" i="34"/>
  <c r="H4212" i="34"/>
  <c r="H4213" i="34"/>
  <c r="H4214" i="34"/>
  <c r="H4215" i="34"/>
  <c r="H4216" i="34"/>
  <c r="H4217" i="34"/>
  <c r="H4218" i="34"/>
  <c r="H4219" i="34"/>
  <c r="H4220" i="34"/>
  <c r="H4221" i="34"/>
  <c r="H4222" i="34"/>
  <c r="H4223" i="34"/>
  <c r="H4224" i="34"/>
  <c r="H4225" i="34"/>
  <c r="H4226" i="34"/>
  <c r="H4227" i="34"/>
  <c r="H4228" i="34"/>
  <c r="H4229" i="34"/>
  <c r="H4230" i="34"/>
  <c r="H4231" i="34"/>
  <c r="H4232" i="34"/>
  <c r="H4233" i="34"/>
  <c r="H4234" i="34"/>
  <c r="H4235" i="34"/>
  <c r="H4236" i="34"/>
  <c r="H4237" i="34"/>
  <c r="H4238" i="34"/>
  <c r="H4239" i="34"/>
  <c r="H4240" i="34"/>
  <c r="H4241" i="34"/>
  <c r="H4242" i="34"/>
  <c r="H4243" i="34"/>
  <c r="H4244" i="34"/>
  <c r="H4245" i="34"/>
  <c r="H4246" i="34"/>
  <c r="H4247" i="34"/>
  <c r="H4248" i="34"/>
  <c r="H4249" i="34"/>
  <c r="H4250" i="34"/>
  <c r="H4251" i="34"/>
  <c r="H4252" i="34"/>
  <c r="H4253" i="34"/>
  <c r="H4254" i="34"/>
  <c r="H4255" i="34"/>
  <c r="H4256" i="34"/>
  <c r="H4257" i="34"/>
  <c r="H4258" i="34"/>
  <c r="H4259" i="34"/>
  <c r="H4260" i="34"/>
  <c r="H4261" i="34"/>
  <c r="H4262" i="34"/>
  <c r="H4263" i="34"/>
  <c r="H4264" i="34"/>
  <c r="H4265" i="34"/>
  <c r="H4266" i="34"/>
  <c r="H4267" i="34"/>
  <c r="H4268" i="34"/>
  <c r="H4269" i="34"/>
  <c r="H4270" i="34"/>
  <c r="H4271" i="34"/>
  <c r="H4272" i="34"/>
  <c r="H4273" i="34"/>
  <c r="G4325" i="42" s="1"/>
  <c r="H4274" i="34"/>
  <c r="H4275" i="34"/>
  <c r="H4276" i="34"/>
  <c r="H4277" i="34"/>
  <c r="H4278" i="34"/>
  <c r="H4279" i="34"/>
  <c r="H4280" i="34"/>
  <c r="H4281" i="34"/>
  <c r="H4282" i="34"/>
  <c r="H4283" i="34"/>
  <c r="H4284" i="34"/>
  <c r="H4285" i="34"/>
  <c r="H4286" i="34"/>
  <c r="H4287" i="34"/>
  <c r="H4288" i="34"/>
  <c r="H4289" i="34"/>
  <c r="H4290" i="34"/>
  <c r="H4291" i="34"/>
  <c r="H4292" i="34"/>
  <c r="H4293" i="34"/>
  <c r="H4294" i="34"/>
  <c r="H4295" i="34"/>
  <c r="H4296" i="34"/>
  <c r="H4297" i="34"/>
  <c r="H4298" i="34"/>
  <c r="H4299" i="34"/>
  <c r="H4300" i="34"/>
  <c r="H4301" i="34"/>
  <c r="H4302" i="34"/>
  <c r="H4303" i="34"/>
  <c r="H4304" i="34"/>
  <c r="H4305" i="34"/>
  <c r="H4306" i="34"/>
  <c r="H4307" i="34"/>
  <c r="H4308" i="34"/>
  <c r="H4309" i="34"/>
  <c r="H4310" i="34"/>
  <c r="H4311" i="34"/>
  <c r="H4312" i="34"/>
  <c r="H4313" i="34"/>
  <c r="H4314" i="34"/>
  <c r="H4315" i="34"/>
  <c r="H4316" i="34"/>
  <c r="H4317" i="34"/>
  <c r="H4318" i="34"/>
  <c r="H4319" i="34"/>
  <c r="H4320" i="34"/>
  <c r="H4321" i="34"/>
  <c r="H4322" i="34"/>
  <c r="H4323" i="34"/>
  <c r="H4324" i="34"/>
  <c r="H4325" i="34"/>
  <c r="H4326" i="34"/>
  <c r="H4327" i="34"/>
  <c r="H4328" i="34"/>
  <c r="H4329" i="34"/>
  <c r="H4330" i="34"/>
  <c r="H4331" i="34"/>
  <c r="H4332" i="34"/>
  <c r="H4333" i="34"/>
  <c r="H4334" i="34"/>
  <c r="H4335" i="34"/>
  <c r="H4336" i="34"/>
  <c r="H4337" i="34"/>
  <c r="H4338" i="34"/>
  <c r="H4339" i="34"/>
  <c r="H4340" i="34"/>
  <c r="H4341" i="34"/>
  <c r="H4342" i="34"/>
  <c r="H4343" i="34"/>
  <c r="H4344" i="34"/>
  <c r="H2" i="33"/>
  <c r="E2" i="42" s="1"/>
  <c r="H3" i="33"/>
  <c r="E3" i="42" s="1"/>
  <c r="H4" i="33"/>
  <c r="E8" i="42" s="1"/>
  <c r="H5" i="33"/>
  <c r="E5" i="42" s="1"/>
  <c r="H6" i="33"/>
  <c r="E6" i="42" s="1"/>
  <c r="H7" i="33"/>
  <c r="E7" i="42" s="1"/>
  <c r="H8" i="33"/>
  <c r="H9" i="33"/>
  <c r="E9" i="42" s="1"/>
  <c r="H10" i="33"/>
  <c r="E10" i="42" s="1"/>
  <c r="H11" i="33"/>
  <c r="E11" i="42" s="1"/>
  <c r="H12" i="33"/>
  <c r="E12" i="42" s="1"/>
  <c r="H13" i="33"/>
  <c r="E13" i="42" s="1"/>
  <c r="H14" i="33"/>
  <c r="E14" i="42" s="1"/>
  <c r="H15" i="33"/>
  <c r="E15" i="42" s="1"/>
  <c r="H16" i="33"/>
  <c r="E16" i="42" s="1"/>
  <c r="H17" i="33"/>
  <c r="E17" i="42" s="1"/>
  <c r="H18" i="33"/>
  <c r="E18" i="42" s="1"/>
  <c r="H19" i="33"/>
  <c r="E19" i="42" s="1"/>
  <c r="H20" i="33"/>
  <c r="E20" i="42" s="1"/>
  <c r="H21" i="33"/>
  <c r="E21" i="42" s="1"/>
  <c r="H22" i="33"/>
  <c r="E22" i="42" s="1"/>
  <c r="H23" i="33"/>
  <c r="E23" i="42" s="1"/>
  <c r="H24" i="33"/>
  <c r="E24" i="42" s="1"/>
  <c r="H25" i="33"/>
  <c r="E25" i="42" s="1"/>
  <c r="H26" i="33"/>
  <c r="E26" i="42" s="1"/>
  <c r="H27" i="33"/>
  <c r="E27" i="42" s="1"/>
  <c r="H28" i="33"/>
  <c r="E28" i="42" s="1"/>
  <c r="H29" i="33"/>
  <c r="E29" i="42" s="1"/>
  <c r="H30" i="33"/>
  <c r="E30" i="42" s="1"/>
  <c r="H31" i="33"/>
  <c r="E31" i="42" s="1"/>
  <c r="H32" i="33"/>
  <c r="E32" i="42" s="1"/>
  <c r="H33" i="33"/>
  <c r="E33" i="42" s="1"/>
  <c r="H34" i="33"/>
  <c r="E34" i="42" s="1"/>
  <c r="H35" i="33"/>
  <c r="E35" i="42" s="1"/>
  <c r="H36" i="33"/>
  <c r="E36" i="42" s="1"/>
  <c r="H37" i="33"/>
  <c r="E37" i="42" s="1"/>
  <c r="H38" i="33"/>
  <c r="E38" i="42" s="1"/>
  <c r="H39" i="33"/>
  <c r="E39" i="42" s="1"/>
  <c r="H40" i="33"/>
  <c r="E40" i="42" s="1"/>
  <c r="H41" i="33"/>
  <c r="E41" i="42" s="1"/>
  <c r="H42" i="33"/>
  <c r="E42" i="42" s="1"/>
  <c r="H43" i="33"/>
  <c r="E43" i="42" s="1"/>
  <c r="H44" i="33"/>
  <c r="E44" i="42" s="1"/>
  <c r="H45" i="33"/>
  <c r="E45" i="42" s="1"/>
  <c r="H46" i="33"/>
  <c r="E46" i="42" s="1"/>
  <c r="H47" i="33"/>
  <c r="E47" i="42" s="1"/>
  <c r="H48" i="33"/>
  <c r="E48" i="42" s="1"/>
  <c r="H49" i="33"/>
  <c r="E49" i="42" s="1"/>
  <c r="H50" i="33"/>
  <c r="E50" i="42" s="1"/>
  <c r="H51" i="33"/>
  <c r="E51" i="42" s="1"/>
  <c r="H52" i="33"/>
  <c r="E52" i="42" s="1"/>
  <c r="H53" i="33"/>
  <c r="E53" i="42" s="1"/>
  <c r="H54" i="33"/>
  <c r="E54" i="42" s="1"/>
  <c r="H55" i="33"/>
  <c r="E55" i="42" s="1"/>
  <c r="H56" i="33"/>
  <c r="E56" i="42" s="1"/>
  <c r="H57" i="33"/>
  <c r="E57" i="42" s="1"/>
  <c r="H58" i="33"/>
  <c r="E58" i="42" s="1"/>
  <c r="H59" i="33"/>
  <c r="E59" i="42" s="1"/>
  <c r="H60" i="33"/>
  <c r="E60" i="42" s="1"/>
  <c r="H61" i="33"/>
  <c r="E61" i="42" s="1"/>
  <c r="H62" i="33"/>
  <c r="E62" i="42" s="1"/>
  <c r="H63" i="33"/>
  <c r="E63" i="42" s="1"/>
  <c r="H64" i="33"/>
  <c r="E64" i="42" s="1"/>
  <c r="H65" i="33"/>
  <c r="E65" i="42" s="1"/>
  <c r="H66" i="33"/>
  <c r="E66" i="42" s="1"/>
  <c r="H67" i="33"/>
  <c r="E67" i="42" s="1"/>
  <c r="H68" i="33"/>
  <c r="E68" i="42" s="1"/>
  <c r="H69" i="33"/>
  <c r="E69" i="42" s="1"/>
  <c r="H70" i="33"/>
  <c r="E70" i="42" s="1"/>
  <c r="H71" i="33"/>
  <c r="E71" i="42" s="1"/>
  <c r="H72" i="33"/>
  <c r="E72" i="42" s="1"/>
  <c r="H73" i="33"/>
  <c r="E73" i="42" s="1"/>
  <c r="H74" i="33"/>
  <c r="E74" i="42" s="1"/>
  <c r="H75" i="33"/>
  <c r="E75" i="42" s="1"/>
  <c r="H76" i="33"/>
  <c r="E76" i="42" s="1"/>
  <c r="H77" i="33"/>
  <c r="E77" i="42" s="1"/>
  <c r="H78" i="33"/>
  <c r="E78" i="42" s="1"/>
  <c r="H79" i="33"/>
  <c r="E79" i="42" s="1"/>
  <c r="H80" i="33"/>
  <c r="E80" i="42" s="1"/>
  <c r="H81" i="33"/>
  <c r="E81" i="42" s="1"/>
  <c r="H82" i="33"/>
  <c r="E82" i="42" s="1"/>
  <c r="H83" i="33"/>
  <c r="E83" i="42" s="1"/>
  <c r="H84" i="33"/>
  <c r="E84" i="42" s="1"/>
  <c r="H85" i="33"/>
  <c r="E85" i="42" s="1"/>
  <c r="H86" i="33"/>
  <c r="E86" i="42" s="1"/>
  <c r="H87" i="33"/>
  <c r="E87" i="42" s="1"/>
  <c r="H88" i="33"/>
  <c r="E88" i="42" s="1"/>
  <c r="H89" i="33"/>
  <c r="E89" i="42" s="1"/>
  <c r="H90" i="33"/>
  <c r="E90" i="42" s="1"/>
  <c r="H91" i="33"/>
  <c r="E91" i="42" s="1"/>
  <c r="H92" i="33"/>
  <c r="E92" i="42" s="1"/>
  <c r="H93" i="33"/>
  <c r="E93" i="42" s="1"/>
  <c r="H94" i="33"/>
  <c r="E94" i="42" s="1"/>
  <c r="H95" i="33"/>
  <c r="E95" i="42" s="1"/>
  <c r="H96" i="33"/>
  <c r="E96" i="42" s="1"/>
  <c r="H97" i="33"/>
  <c r="E97" i="42" s="1"/>
  <c r="H98" i="33"/>
  <c r="E98" i="42" s="1"/>
  <c r="H99" i="33"/>
  <c r="E99" i="42" s="1"/>
  <c r="H100" i="33"/>
  <c r="E100" i="42" s="1"/>
  <c r="H101" i="33"/>
  <c r="E101" i="42" s="1"/>
  <c r="H102" i="33"/>
  <c r="E102" i="42" s="1"/>
  <c r="H103" i="33"/>
  <c r="E103" i="42" s="1"/>
  <c r="H104" i="33"/>
  <c r="E104" i="42" s="1"/>
  <c r="H105" i="33"/>
  <c r="E105" i="42" s="1"/>
  <c r="H106" i="33"/>
  <c r="E106" i="42" s="1"/>
  <c r="H107" i="33"/>
  <c r="E107" i="42" s="1"/>
  <c r="H108" i="33"/>
  <c r="E108" i="42" s="1"/>
  <c r="H109" i="33"/>
  <c r="E109" i="42" s="1"/>
  <c r="H110" i="33"/>
  <c r="E110" i="42" s="1"/>
  <c r="H111" i="33"/>
  <c r="E111" i="42" s="1"/>
  <c r="H112" i="33"/>
  <c r="E112" i="42" s="1"/>
  <c r="H113" i="33"/>
  <c r="E113" i="42" s="1"/>
  <c r="H114" i="33"/>
  <c r="E114" i="42" s="1"/>
  <c r="H115" i="33"/>
  <c r="E115" i="42" s="1"/>
  <c r="H116" i="33"/>
  <c r="E116" i="42" s="1"/>
  <c r="H117" i="33"/>
  <c r="E117" i="42" s="1"/>
  <c r="H118" i="33"/>
  <c r="E118" i="42" s="1"/>
  <c r="H119" i="33"/>
  <c r="E119" i="42" s="1"/>
  <c r="H120" i="33"/>
  <c r="E120" i="42" s="1"/>
  <c r="H121" i="33"/>
  <c r="E121" i="42" s="1"/>
  <c r="H122" i="33"/>
  <c r="E122" i="42" s="1"/>
  <c r="H123" i="33"/>
  <c r="E123" i="42" s="1"/>
  <c r="H124" i="33"/>
  <c r="E124" i="42" s="1"/>
  <c r="H125" i="33"/>
  <c r="E125" i="42" s="1"/>
  <c r="H126" i="33"/>
  <c r="E126" i="42" s="1"/>
  <c r="H127" i="33"/>
  <c r="E127" i="42" s="1"/>
  <c r="H128" i="33"/>
  <c r="E128" i="42" s="1"/>
  <c r="H129" i="33"/>
  <c r="E129" i="42" s="1"/>
  <c r="H130" i="33"/>
  <c r="E130" i="42" s="1"/>
  <c r="H131" i="33"/>
  <c r="E131" i="42" s="1"/>
  <c r="H132" i="33"/>
  <c r="E132" i="42" s="1"/>
  <c r="H133" i="33"/>
  <c r="E133" i="42" s="1"/>
  <c r="H134" i="33"/>
  <c r="E134" i="42" s="1"/>
  <c r="H135" i="33"/>
  <c r="E135" i="42" s="1"/>
  <c r="H136" i="33"/>
  <c r="E136" i="42" s="1"/>
  <c r="H137" i="33"/>
  <c r="E137" i="42" s="1"/>
  <c r="H138" i="33"/>
  <c r="E138" i="42" s="1"/>
  <c r="H139" i="33"/>
  <c r="E139" i="42" s="1"/>
  <c r="H140" i="33"/>
  <c r="E140" i="42" s="1"/>
  <c r="H141" i="33"/>
  <c r="E141" i="42" s="1"/>
  <c r="H142" i="33"/>
  <c r="E142" i="42" s="1"/>
  <c r="H143" i="33"/>
  <c r="E143" i="42" s="1"/>
  <c r="H144" i="33"/>
  <c r="E144" i="42" s="1"/>
  <c r="H145" i="33"/>
  <c r="E145" i="42" s="1"/>
  <c r="H146" i="33"/>
  <c r="E146" i="42" s="1"/>
  <c r="H147" i="33"/>
  <c r="E147" i="42" s="1"/>
  <c r="H148" i="33"/>
  <c r="E148" i="42" s="1"/>
  <c r="H149" i="33"/>
  <c r="E149" i="42" s="1"/>
  <c r="H150" i="33"/>
  <c r="E150" i="42" s="1"/>
  <c r="H151" i="33"/>
  <c r="E151" i="42" s="1"/>
  <c r="H152" i="33"/>
  <c r="E152" i="42" s="1"/>
  <c r="H153" i="33"/>
  <c r="E153" i="42" s="1"/>
  <c r="H154" i="33"/>
  <c r="E154" i="42" s="1"/>
  <c r="H155" i="33"/>
  <c r="E155" i="42" s="1"/>
  <c r="H156" i="33"/>
  <c r="E156" i="42" s="1"/>
  <c r="H157" i="33"/>
  <c r="E157" i="42" s="1"/>
  <c r="H158" i="33"/>
  <c r="E158" i="42" s="1"/>
  <c r="H159" i="33"/>
  <c r="E159" i="42" s="1"/>
  <c r="H160" i="33"/>
  <c r="E160" i="42" s="1"/>
  <c r="H161" i="33"/>
  <c r="E161" i="42" s="1"/>
  <c r="H162" i="33"/>
  <c r="E162" i="42" s="1"/>
  <c r="H163" i="33"/>
  <c r="E163" i="42" s="1"/>
  <c r="H164" i="33"/>
  <c r="E164" i="42" s="1"/>
  <c r="H165" i="33"/>
  <c r="E165" i="42" s="1"/>
  <c r="H166" i="33"/>
  <c r="E166" i="42" s="1"/>
  <c r="H167" i="33"/>
  <c r="E167" i="42" s="1"/>
  <c r="H168" i="33"/>
  <c r="E168" i="42" s="1"/>
  <c r="H169" i="33"/>
  <c r="E169" i="42" s="1"/>
  <c r="H170" i="33"/>
  <c r="E170" i="42" s="1"/>
  <c r="H171" i="33"/>
  <c r="E171" i="42" s="1"/>
  <c r="H172" i="33"/>
  <c r="E172" i="42" s="1"/>
  <c r="H173" i="33"/>
  <c r="E173" i="42" s="1"/>
  <c r="H174" i="33"/>
  <c r="E174" i="42" s="1"/>
  <c r="H175" i="33"/>
  <c r="E175" i="42" s="1"/>
  <c r="H176" i="33"/>
  <c r="E176" i="42" s="1"/>
  <c r="H177" i="33"/>
  <c r="E177" i="42" s="1"/>
  <c r="H178" i="33"/>
  <c r="E178" i="42" s="1"/>
  <c r="H179" i="33"/>
  <c r="E179" i="42" s="1"/>
  <c r="H180" i="33"/>
  <c r="E180" i="42" s="1"/>
  <c r="H181" i="33"/>
  <c r="E181" i="42" s="1"/>
  <c r="H182" i="33"/>
  <c r="E182" i="42" s="1"/>
  <c r="H183" i="33"/>
  <c r="E183" i="42" s="1"/>
  <c r="H184" i="33"/>
  <c r="E184" i="42" s="1"/>
  <c r="H185" i="33"/>
  <c r="E185" i="42" s="1"/>
  <c r="H186" i="33"/>
  <c r="E186" i="42" s="1"/>
  <c r="H187" i="33"/>
  <c r="E187" i="42" s="1"/>
  <c r="H188" i="33"/>
  <c r="E188" i="42" s="1"/>
  <c r="H189" i="33"/>
  <c r="E189" i="42" s="1"/>
  <c r="H190" i="33"/>
  <c r="E190" i="42" s="1"/>
  <c r="H191" i="33"/>
  <c r="E191" i="42" s="1"/>
  <c r="H192" i="33"/>
  <c r="E192" i="42" s="1"/>
  <c r="H193" i="33"/>
  <c r="E193" i="42" s="1"/>
  <c r="H194" i="33"/>
  <c r="E194" i="42" s="1"/>
  <c r="H195" i="33"/>
  <c r="E195" i="42" s="1"/>
  <c r="H196" i="33"/>
  <c r="E196" i="42" s="1"/>
  <c r="H197" i="33"/>
  <c r="E197" i="42" s="1"/>
  <c r="H198" i="33"/>
  <c r="E198" i="42" s="1"/>
  <c r="H199" i="33"/>
  <c r="E199" i="42" s="1"/>
  <c r="H200" i="33"/>
  <c r="E200" i="42" s="1"/>
  <c r="H201" i="33"/>
  <c r="E201" i="42" s="1"/>
  <c r="H202" i="33"/>
  <c r="E202" i="42" s="1"/>
  <c r="H203" i="33"/>
  <c r="E203" i="42" s="1"/>
  <c r="H204" i="33"/>
  <c r="E204" i="42" s="1"/>
  <c r="H205" i="33"/>
  <c r="E205" i="42" s="1"/>
  <c r="H206" i="33"/>
  <c r="E206" i="42" s="1"/>
  <c r="H207" i="33"/>
  <c r="E207" i="42" s="1"/>
  <c r="H208" i="33"/>
  <c r="E208" i="42" s="1"/>
  <c r="H209" i="33"/>
  <c r="E209" i="42" s="1"/>
  <c r="H210" i="33"/>
  <c r="E210" i="42" s="1"/>
  <c r="H211" i="33"/>
  <c r="E211" i="42" s="1"/>
  <c r="H212" i="33"/>
  <c r="E212" i="42" s="1"/>
  <c r="H213" i="33"/>
  <c r="E213" i="42" s="1"/>
  <c r="H214" i="33"/>
  <c r="E214" i="42" s="1"/>
  <c r="H215" i="33"/>
  <c r="E215" i="42" s="1"/>
  <c r="H216" i="33"/>
  <c r="E216" i="42" s="1"/>
  <c r="H217" i="33"/>
  <c r="E217" i="42" s="1"/>
  <c r="H218" i="33"/>
  <c r="E218" i="42" s="1"/>
  <c r="H219" i="33"/>
  <c r="E219" i="42" s="1"/>
  <c r="H220" i="33"/>
  <c r="E220" i="42" s="1"/>
  <c r="H221" i="33"/>
  <c r="E221" i="42" s="1"/>
  <c r="H222" i="33"/>
  <c r="E222" i="42" s="1"/>
  <c r="H223" i="33"/>
  <c r="E223" i="42" s="1"/>
  <c r="H224" i="33"/>
  <c r="E224" i="42" s="1"/>
  <c r="H225" i="33"/>
  <c r="E225" i="42" s="1"/>
  <c r="H226" i="33"/>
  <c r="E226" i="42" s="1"/>
  <c r="H227" i="33"/>
  <c r="E227" i="42" s="1"/>
  <c r="H228" i="33"/>
  <c r="E228" i="42" s="1"/>
  <c r="H229" i="33"/>
  <c r="E229" i="42" s="1"/>
  <c r="H230" i="33"/>
  <c r="E230" i="42" s="1"/>
  <c r="H231" i="33"/>
  <c r="E231" i="42" s="1"/>
  <c r="H232" i="33"/>
  <c r="E232" i="42" s="1"/>
  <c r="H233" i="33"/>
  <c r="E233" i="42" s="1"/>
  <c r="H234" i="33"/>
  <c r="E234" i="42" s="1"/>
  <c r="H235" i="33"/>
  <c r="E235" i="42" s="1"/>
  <c r="E236" i="42"/>
  <c r="E237" i="42"/>
  <c r="E238" i="42"/>
  <c r="E239" i="42"/>
  <c r="E240" i="42"/>
  <c r="E241" i="42"/>
  <c r="E242" i="42"/>
  <c r="E243" i="42"/>
  <c r="E244" i="42"/>
  <c r="E245" i="42"/>
  <c r="E246" i="42"/>
  <c r="E247" i="42"/>
  <c r="E248" i="42"/>
  <c r="E249" i="42"/>
  <c r="E250" i="42"/>
  <c r="E251" i="42"/>
  <c r="E252" i="42"/>
  <c r="E253" i="42"/>
  <c r="E254" i="42"/>
  <c r="E255" i="42"/>
  <c r="E256" i="42"/>
  <c r="E257" i="42"/>
  <c r="E258" i="42"/>
  <c r="E259" i="42"/>
  <c r="E260" i="42"/>
  <c r="E261" i="42"/>
  <c r="H262" i="33"/>
  <c r="E262" i="42" s="1"/>
  <c r="H263" i="33"/>
  <c r="E263" i="42" s="1"/>
  <c r="H264" i="33"/>
  <c r="E264" i="42" s="1"/>
  <c r="H265" i="33"/>
  <c r="E265" i="42" s="1"/>
  <c r="H266" i="33"/>
  <c r="E266" i="42" s="1"/>
  <c r="H267" i="33"/>
  <c r="E267" i="42" s="1"/>
  <c r="H268" i="33"/>
  <c r="E268" i="42" s="1"/>
  <c r="H269" i="33"/>
  <c r="E269" i="42" s="1"/>
  <c r="H270" i="33"/>
  <c r="E270" i="42" s="1"/>
  <c r="H271" i="33"/>
  <c r="E271" i="42" s="1"/>
  <c r="H272" i="33"/>
  <c r="E272" i="42" s="1"/>
  <c r="H273" i="33"/>
  <c r="E273" i="42" s="1"/>
  <c r="H274" i="33"/>
  <c r="E274" i="42" s="1"/>
  <c r="H275" i="33"/>
  <c r="E275" i="42" s="1"/>
  <c r="H276" i="33"/>
  <c r="E276" i="42" s="1"/>
  <c r="H277" i="33"/>
  <c r="E277" i="42" s="1"/>
  <c r="H278" i="33"/>
  <c r="E278" i="42" s="1"/>
  <c r="H279" i="33"/>
  <c r="E279" i="42" s="1"/>
  <c r="H280" i="33"/>
  <c r="E280" i="42" s="1"/>
  <c r="H281" i="33"/>
  <c r="E281" i="42" s="1"/>
  <c r="H282" i="33"/>
  <c r="E282" i="42" s="1"/>
  <c r="H283" i="33"/>
  <c r="E283" i="42" s="1"/>
  <c r="H284" i="33"/>
  <c r="E284" i="42" s="1"/>
  <c r="H285" i="33"/>
  <c r="E285" i="42" s="1"/>
  <c r="H286" i="33"/>
  <c r="E286" i="42" s="1"/>
  <c r="H287" i="33"/>
  <c r="E287" i="42" s="1"/>
  <c r="H288" i="33"/>
  <c r="E288" i="42" s="1"/>
  <c r="H289" i="33"/>
  <c r="E289" i="42" s="1"/>
  <c r="H290" i="33"/>
  <c r="E290" i="42" s="1"/>
  <c r="H291" i="33"/>
  <c r="E291" i="42" s="1"/>
  <c r="H292" i="33"/>
  <c r="E292" i="42" s="1"/>
  <c r="H293" i="33"/>
  <c r="E293" i="42" s="1"/>
  <c r="H294" i="33"/>
  <c r="E294" i="42" s="1"/>
  <c r="H295" i="33"/>
  <c r="E295" i="42" s="1"/>
  <c r="H296" i="33"/>
  <c r="E296" i="42" s="1"/>
  <c r="H297" i="33"/>
  <c r="E297" i="42" s="1"/>
  <c r="H298" i="33"/>
  <c r="E298" i="42" s="1"/>
  <c r="H299" i="33"/>
  <c r="E299" i="42" s="1"/>
  <c r="H300" i="33"/>
  <c r="E300" i="42" s="1"/>
  <c r="H301" i="33"/>
  <c r="E301" i="42" s="1"/>
  <c r="H302" i="33"/>
  <c r="E302" i="42" s="1"/>
  <c r="H303" i="33"/>
  <c r="E303" i="42" s="1"/>
  <c r="H304" i="33"/>
  <c r="E304" i="42" s="1"/>
  <c r="H305" i="33"/>
  <c r="E305" i="42" s="1"/>
  <c r="H306" i="33"/>
  <c r="E306" i="42" s="1"/>
  <c r="H307" i="33"/>
  <c r="E307" i="42" s="1"/>
  <c r="H308" i="33"/>
  <c r="E308" i="42" s="1"/>
  <c r="H309" i="33"/>
  <c r="E309" i="42" s="1"/>
  <c r="H310" i="33"/>
  <c r="E310" i="42" s="1"/>
  <c r="H311" i="33"/>
  <c r="E311" i="42" s="1"/>
  <c r="H312" i="33"/>
  <c r="E312" i="42" s="1"/>
  <c r="H313" i="33"/>
  <c r="E313" i="42" s="1"/>
  <c r="H314" i="33"/>
  <c r="E314" i="42" s="1"/>
  <c r="H315" i="33"/>
  <c r="E315" i="42" s="1"/>
  <c r="H316" i="33"/>
  <c r="E316" i="42" s="1"/>
  <c r="H317" i="33"/>
  <c r="E317" i="42" s="1"/>
  <c r="H318" i="33"/>
  <c r="E318" i="42" s="1"/>
  <c r="H319" i="33"/>
  <c r="E319" i="42" s="1"/>
  <c r="H320" i="33"/>
  <c r="E320" i="42" s="1"/>
  <c r="H321" i="33"/>
  <c r="E321" i="42" s="1"/>
  <c r="H322" i="33"/>
  <c r="E322" i="42" s="1"/>
  <c r="H323" i="33"/>
  <c r="E323" i="42" s="1"/>
  <c r="H324" i="33"/>
  <c r="E324" i="42" s="1"/>
  <c r="H325" i="33"/>
  <c r="E325" i="42" s="1"/>
  <c r="H326" i="33"/>
  <c r="E326" i="42" s="1"/>
  <c r="H327" i="33"/>
  <c r="E327" i="42" s="1"/>
  <c r="H328" i="33"/>
  <c r="E328" i="42" s="1"/>
  <c r="H329" i="33"/>
  <c r="E329" i="42" s="1"/>
  <c r="H330" i="33"/>
  <c r="E330" i="42" s="1"/>
  <c r="H331" i="33"/>
  <c r="E331" i="42" s="1"/>
  <c r="H332" i="33"/>
  <c r="E332" i="42" s="1"/>
  <c r="H333" i="33"/>
  <c r="E333" i="42" s="1"/>
  <c r="H334" i="33"/>
  <c r="E334" i="42" s="1"/>
  <c r="H335" i="33"/>
  <c r="E335" i="42" s="1"/>
  <c r="H336" i="33"/>
  <c r="E336" i="42" s="1"/>
  <c r="H337" i="33"/>
  <c r="E337" i="42" s="1"/>
  <c r="H338" i="33"/>
  <c r="E338" i="42" s="1"/>
  <c r="H339" i="33"/>
  <c r="E339" i="42" s="1"/>
  <c r="H340" i="33"/>
  <c r="E340" i="42" s="1"/>
  <c r="H341" i="33"/>
  <c r="E341" i="42" s="1"/>
  <c r="H342" i="33"/>
  <c r="E342" i="42" s="1"/>
  <c r="H343" i="33"/>
  <c r="E343" i="42" s="1"/>
  <c r="H344" i="33"/>
  <c r="E344" i="42" s="1"/>
  <c r="H345" i="33"/>
  <c r="E345" i="42" s="1"/>
  <c r="H346" i="33"/>
  <c r="E346" i="42" s="1"/>
  <c r="H347" i="33"/>
  <c r="E347" i="42" s="1"/>
  <c r="H348" i="33"/>
  <c r="E348" i="42" s="1"/>
  <c r="H349" i="33"/>
  <c r="E349" i="42" s="1"/>
  <c r="H350" i="33"/>
  <c r="E350" i="42" s="1"/>
  <c r="H351" i="33"/>
  <c r="E351" i="42" s="1"/>
  <c r="H352" i="33"/>
  <c r="E352" i="42" s="1"/>
  <c r="H353" i="33"/>
  <c r="E353" i="42" s="1"/>
  <c r="H354" i="33"/>
  <c r="E354" i="42" s="1"/>
  <c r="H355" i="33"/>
  <c r="E355" i="42" s="1"/>
  <c r="H356" i="33"/>
  <c r="E356" i="42" s="1"/>
  <c r="H357" i="33"/>
  <c r="E357" i="42" s="1"/>
  <c r="H358" i="33"/>
  <c r="E358" i="42" s="1"/>
  <c r="H359" i="33"/>
  <c r="E359" i="42" s="1"/>
  <c r="H360" i="33"/>
  <c r="E360" i="42" s="1"/>
  <c r="H361" i="33"/>
  <c r="E361" i="42" s="1"/>
  <c r="H362" i="33"/>
  <c r="E362" i="42" s="1"/>
  <c r="H363" i="33"/>
  <c r="E363" i="42" s="1"/>
  <c r="H364" i="33"/>
  <c r="E364" i="42" s="1"/>
  <c r="H365" i="33"/>
  <c r="E365" i="42" s="1"/>
  <c r="H366" i="33"/>
  <c r="E366" i="42" s="1"/>
  <c r="H367" i="33"/>
  <c r="E367" i="42" s="1"/>
  <c r="H368" i="33"/>
  <c r="E368" i="42" s="1"/>
  <c r="H369" i="33"/>
  <c r="E369" i="42" s="1"/>
  <c r="H370" i="33"/>
  <c r="E370" i="42" s="1"/>
  <c r="H371" i="33"/>
  <c r="E371" i="42" s="1"/>
  <c r="H372" i="33"/>
  <c r="E372" i="42" s="1"/>
  <c r="H373" i="33"/>
  <c r="E373" i="42" s="1"/>
  <c r="H374" i="33"/>
  <c r="E374" i="42" s="1"/>
  <c r="H375" i="33"/>
  <c r="E375" i="42" s="1"/>
  <c r="H376" i="33"/>
  <c r="E376" i="42" s="1"/>
  <c r="H377" i="33"/>
  <c r="E377" i="42" s="1"/>
  <c r="H378" i="33"/>
  <c r="E378" i="42" s="1"/>
  <c r="H379" i="33"/>
  <c r="E379" i="42" s="1"/>
  <c r="H380" i="33"/>
  <c r="E380" i="42" s="1"/>
  <c r="H381" i="33"/>
  <c r="E381" i="42" s="1"/>
  <c r="H382" i="33"/>
  <c r="E382" i="42" s="1"/>
  <c r="H383" i="33"/>
  <c r="E383" i="42" s="1"/>
  <c r="H384" i="33"/>
  <c r="E384" i="42" s="1"/>
  <c r="H385" i="33"/>
  <c r="E385" i="42" s="1"/>
  <c r="H386" i="33"/>
  <c r="E386" i="42" s="1"/>
  <c r="H387" i="33"/>
  <c r="E387" i="42" s="1"/>
  <c r="H388" i="33"/>
  <c r="E388" i="42" s="1"/>
  <c r="H389" i="33"/>
  <c r="E389" i="42" s="1"/>
  <c r="H390" i="33"/>
  <c r="E390" i="42" s="1"/>
  <c r="H391" i="33"/>
  <c r="E391" i="42" s="1"/>
  <c r="H392" i="33"/>
  <c r="E392" i="42" s="1"/>
  <c r="H393" i="33"/>
  <c r="E393" i="42" s="1"/>
  <c r="H394" i="33"/>
  <c r="E394" i="42" s="1"/>
  <c r="H395" i="33"/>
  <c r="E395" i="42" s="1"/>
  <c r="H396" i="33"/>
  <c r="E396" i="42" s="1"/>
  <c r="H397" i="33"/>
  <c r="E397" i="42" s="1"/>
  <c r="H398" i="33"/>
  <c r="E398" i="42" s="1"/>
  <c r="H399" i="33"/>
  <c r="E399" i="42" s="1"/>
  <c r="H400" i="33"/>
  <c r="E400" i="42" s="1"/>
  <c r="H401" i="33"/>
  <c r="E401" i="42" s="1"/>
  <c r="H402" i="33"/>
  <c r="E402" i="42" s="1"/>
  <c r="H403" i="33"/>
  <c r="E403" i="42" s="1"/>
  <c r="H404" i="33"/>
  <c r="E404" i="42" s="1"/>
  <c r="H405" i="33"/>
  <c r="E405" i="42" s="1"/>
  <c r="H406" i="33"/>
  <c r="E406" i="42" s="1"/>
  <c r="H407" i="33"/>
  <c r="E407" i="42" s="1"/>
  <c r="H408" i="33"/>
  <c r="E408" i="42" s="1"/>
  <c r="H409" i="33"/>
  <c r="E409" i="42" s="1"/>
  <c r="H410" i="33"/>
  <c r="E410" i="42" s="1"/>
  <c r="H411" i="33"/>
  <c r="E411" i="42" s="1"/>
  <c r="H412" i="33"/>
  <c r="E412" i="42" s="1"/>
  <c r="H413" i="33"/>
  <c r="E413" i="42" s="1"/>
  <c r="H414" i="33"/>
  <c r="E414" i="42" s="1"/>
  <c r="H415" i="33"/>
  <c r="E415" i="42" s="1"/>
  <c r="H416" i="33"/>
  <c r="E416" i="42" s="1"/>
  <c r="H417" i="33"/>
  <c r="E417" i="42" s="1"/>
  <c r="H418" i="33"/>
  <c r="E418" i="42" s="1"/>
  <c r="H419" i="33"/>
  <c r="E419" i="42" s="1"/>
  <c r="H420" i="33"/>
  <c r="E420" i="42" s="1"/>
  <c r="H421" i="33"/>
  <c r="E421" i="42" s="1"/>
  <c r="H422" i="33"/>
  <c r="E422" i="42" s="1"/>
  <c r="H423" i="33"/>
  <c r="E423" i="42" s="1"/>
  <c r="H424" i="33"/>
  <c r="E424" i="42" s="1"/>
  <c r="H425" i="33"/>
  <c r="E425" i="42" s="1"/>
  <c r="H426" i="33"/>
  <c r="E426" i="42" s="1"/>
  <c r="H427" i="33"/>
  <c r="E427" i="42" s="1"/>
  <c r="H428" i="33"/>
  <c r="E428" i="42" s="1"/>
  <c r="H429" i="33"/>
  <c r="E429" i="42" s="1"/>
  <c r="H430" i="33"/>
  <c r="E430" i="42" s="1"/>
  <c r="H431" i="33"/>
  <c r="E431" i="42" s="1"/>
  <c r="H432" i="33"/>
  <c r="E432" i="42" s="1"/>
  <c r="H433" i="33"/>
  <c r="E433" i="42" s="1"/>
  <c r="H434" i="33"/>
  <c r="E434" i="42" s="1"/>
  <c r="H435" i="33"/>
  <c r="E435" i="42" s="1"/>
  <c r="H436" i="33"/>
  <c r="E436" i="42" s="1"/>
  <c r="H437" i="33"/>
  <c r="E437" i="42" s="1"/>
  <c r="H438" i="33"/>
  <c r="E438" i="42" s="1"/>
  <c r="H439" i="33"/>
  <c r="E439" i="42" s="1"/>
  <c r="H440" i="33"/>
  <c r="E440" i="42" s="1"/>
  <c r="H441" i="33"/>
  <c r="E441" i="42" s="1"/>
  <c r="H442" i="33"/>
  <c r="E442" i="42" s="1"/>
  <c r="H443" i="33"/>
  <c r="E443" i="42" s="1"/>
  <c r="H444" i="33"/>
  <c r="E444" i="42" s="1"/>
  <c r="H445" i="33"/>
  <c r="E445" i="42" s="1"/>
  <c r="H446" i="33"/>
  <c r="E446" i="42" s="1"/>
  <c r="H447" i="33"/>
  <c r="E447" i="42" s="1"/>
  <c r="H448" i="33"/>
  <c r="E448" i="42" s="1"/>
  <c r="H449" i="33"/>
  <c r="E449" i="42" s="1"/>
  <c r="H450" i="33"/>
  <c r="E450" i="42" s="1"/>
  <c r="H451" i="33"/>
  <c r="E451" i="42" s="1"/>
  <c r="H452" i="33"/>
  <c r="E452" i="42" s="1"/>
  <c r="H453" i="33"/>
  <c r="E453" i="42" s="1"/>
  <c r="H454" i="33"/>
  <c r="E454" i="42" s="1"/>
  <c r="H455" i="33"/>
  <c r="E455" i="42" s="1"/>
  <c r="H456" i="33"/>
  <c r="E456" i="42" s="1"/>
  <c r="H457" i="33"/>
  <c r="E457" i="42" s="1"/>
  <c r="H458" i="33"/>
  <c r="E458" i="42" s="1"/>
  <c r="H459" i="33"/>
  <c r="E459" i="42" s="1"/>
  <c r="H460" i="33"/>
  <c r="E460" i="42" s="1"/>
  <c r="H461" i="33"/>
  <c r="E461" i="42" s="1"/>
  <c r="H462" i="33"/>
  <c r="E462" i="42" s="1"/>
  <c r="H463" i="33"/>
  <c r="E463" i="42" s="1"/>
  <c r="H464" i="33"/>
  <c r="E464" i="42" s="1"/>
  <c r="H465" i="33"/>
  <c r="E465" i="42" s="1"/>
  <c r="H466" i="33"/>
  <c r="E466" i="42" s="1"/>
  <c r="H467" i="33"/>
  <c r="E467" i="42" s="1"/>
  <c r="H468" i="33"/>
  <c r="E468" i="42" s="1"/>
  <c r="H469" i="33"/>
  <c r="E469" i="42" s="1"/>
  <c r="H470" i="33"/>
  <c r="E470" i="42" s="1"/>
  <c r="H471" i="33"/>
  <c r="E471" i="42" s="1"/>
  <c r="H472" i="33"/>
  <c r="E472" i="42" s="1"/>
  <c r="H473" i="33"/>
  <c r="E473" i="42" s="1"/>
  <c r="H474" i="33"/>
  <c r="E474" i="42" s="1"/>
  <c r="H475" i="33"/>
  <c r="E475" i="42" s="1"/>
  <c r="H476" i="33"/>
  <c r="E476" i="42" s="1"/>
  <c r="H477" i="33"/>
  <c r="E477" i="42" s="1"/>
  <c r="H478" i="33"/>
  <c r="E478" i="42" s="1"/>
  <c r="H479" i="33"/>
  <c r="E479" i="42" s="1"/>
  <c r="H480" i="33"/>
  <c r="E480" i="42" s="1"/>
  <c r="H481" i="33"/>
  <c r="E481" i="42" s="1"/>
  <c r="H482" i="33"/>
  <c r="E482" i="42" s="1"/>
  <c r="H483" i="33"/>
  <c r="E483" i="42" s="1"/>
  <c r="H484" i="33"/>
  <c r="E484" i="42" s="1"/>
  <c r="H485" i="33"/>
  <c r="E485" i="42" s="1"/>
  <c r="H486" i="33"/>
  <c r="E486" i="42" s="1"/>
  <c r="H487" i="33"/>
  <c r="E487" i="42" s="1"/>
  <c r="H488" i="33"/>
  <c r="E488" i="42" s="1"/>
  <c r="H489" i="33"/>
  <c r="E489" i="42" s="1"/>
  <c r="H490" i="33"/>
  <c r="E490" i="42" s="1"/>
  <c r="H491" i="33"/>
  <c r="E491" i="42" s="1"/>
  <c r="H492" i="33"/>
  <c r="E492" i="42" s="1"/>
  <c r="H493" i="33"/>
  <c r="E493" i="42" s="1"/>
  <c r="H494" i="33"/>
  <c r="E494" i="42" s="1"/>
  <c r="H495" i="33"/>
  <c r="E495" i="42" s="1"/>
  <c r="H496" i="33"/>
  <c r="E496" i="42" s="1"/>
  <c r="H497" i="33"/>
  <c r="E497" i="42" s="1"/>
  <c r="H498" i="33"/>
  <c r="E498" i="42" s="1"/>
  <c r="H499" i="33"/>
  <c r="E499" i="42" s="1"/>
  <c r="H500" i="33"/>
  <c r="E500" i="42" s="1"/>
  <c r="H501" i="33"/>
  <c r="E501" i="42" s="1"/>
  <c r="H502" i="33"/>
  <c r="E502" i="42" s="1"/>
  <c r="H503" i="33"/>
  <c r="E503" i="42" s="1"/>
  <c r="H504" i="33"/>
  <c r="E504" i="42" s="1"/>
  <c r="H505" i="33"/>
  <c r="E505" i="42" s="1"/>
  <c r="H506" i="33"/>
  <c r="E506" i="42" s="1"/>
  <c r="H507" i="33"/>
  <c r="E507" i="42" s="1"/>
  <c r="H508" i="33"/>
  <c r="E508" i="42" s="1"/>
  <c r="H509" i="33"/>
  <c r="E509" i="42" s="1"/>
  <c r="H510" i="33"/>
  <c r="E510" i="42" s="1"/>
  <c r="H511" i="33"/>
  <c r="E511" i="42" s="1"/>
  <c r="H512" i="33"/>
  <c r="E512" i="42" s="1"/>
  <c r="H513" i="33"/>
  <c r="E513" i="42" s="1"/>
  <c r="H514" i="33"/>
  <c r="E514" i="42" s="1"/>
  <c r="H515" i="33"/>
  <c r="E515" i="42" s="1"/>
  <c r="H516" i="33"/>
  <c r="E516" i="42" s="1"/>
  <c r="H517" i="33"/>
  <c r="E517" i="42" s="1"/>
  <c r="H518" i="33"/>
  <c r="E518" i="42" s="1"/>
  <c r="H519" i="33"/>
  <c r="E519" i="42" s="1"/>
  <c r="H520" i="33"/>
  <c r="E520" i="42" s="1"/>
  <c r="H521" i="33"/>
  <c r="E521" i="42" s="1"/>
  <c r="H522" i="33"/>
  <c r="E522" i="42" s="1"/>
  <c r="H523" i="33"/>
  <c r="E523" i="42" s="1"/>
  <c r="H524" i="33"/>
  <c r="E524" i="42" s="1"/>
  <c r="H525" i="33"/>
  <c r="E525" i="42" s="1"/>
  <c r="H526" i="33"/>
  <c r="E526" i="42" s="1"/>
  <c r="H527" i="33"/>
  <c r="E527" i="42" s="1"/>
  <c r="H528" i="33"/>
  <c r="E528" i="42" s="1"/>
  <c r="H529" i="33"/>
  <c r="E529" i="42" s="1"/>
  <c r="H530" i="33"/>
  <c r="E530" i="42" s="1"/>
  <c r="H531" i="33"/>
  <c r="E531" i="42" s="1"/>
  <c r="H532" i="33"/>
  <c r="E532" i="42" s="1"/>
  <c r="H533" i="33"/>
  <c r="E533" i="42" s="1"/>
  <c r="H534" i="33"/>
  <c r="E534" i="42" s="1"/>
  <c r="H535" i="33"/>
  <c r="E535" i="42" s="1"/>
  <c r="H536" i="33"/>
  <c r="E536" i="42" s="1"/>
  <c r="H537" i="33"/>
  <c r="E537" i="42" s="1"/>
  <c r="H538" i="33"/>
  <c r="E538" i="42" s="1"/>
  <c r="H539" i="33"/>
  <c r="E539" i="42" s="1"/>
  <c r="H540" i="33"/>
  <c r="E540" i="42" s="1"/>
  <c r="H541" i="33"/>
  <c r="E541" i="42" s="1"/>
  <c r="H542" i="33"/>
  <c r="E542" i="42" s="1"/>
  <c r="H543" i="33"/>
  <c r="E543" i="42" s="1"/>
  <c r="H544" i="33"/>
  <c r="E544" i="42" s="1"/>
  <c r="H545" i="33"/>
  <c r="E545" i="42" s="1"/>
  <c r="H546" i="33"/>
  <c r="E546" i="42" s="1"/>
  <c r="H547" i="33"/>
  <c r="E547" i="42" s="1"/>
  <c r="H548" i="33"/>
  <c r="E548" i="42" s="1"/>
  <c r="H549" i="33"/>
  <c r="E549" i="42" s="1"/>
  <c r="H550" i="33"/>
  <c r="E550" i="42" s="1"/>
  <c r="H551" i="33"/>
  <c r="E551" i="42" s="1"/>
  <c r="H552" i="33"/>
  <c r="E552" i="42" s="1"/>
  <c r="H553" i="33"/>
  <c r="E553" i="42" s="1"/>
  <c r="H554" i="33"/>
  <c r="E554" i="42" s="1"/>
  <c r="H555" i="33"/>
  <c r="E555" i="42" s="1"/>
  <c r="H556" i="33"/>
  <c r="E556" i="42" s="1"/>
  <c r="H557" i="33"/>
  <c r="E557" i="42" s="1"/>
  <c r="H558" i="33"/>
  <c r="E558" i="42" s="1"/>
  <c r="H559" i="33"/>
  <c r="E559" i="42" s="1"/>
  <c r="H560" i="33"/>
  <c r="E560" i="42" s="1"/>
  <c r="H561" i="33"/>
  <c r="E561" i="42" s="1"/>
  <c r="H562" i="33"/>
  <c r="E562" i="42" s="1"/>
  <c r="H563" i="33"/>
  <c r="E563" i="42" s="1"/>
  <c r="H564" i="33"/>
  <c r="E564" i="42" s="1"/>
  <c r="H565" i="33"/>
  <c r="E565" i="42" s="1"/>
  <c r="H566" i="33"/>
  <c r="E566" i="42" s="1"/>
  <c r="H567" i="33"/>
  <c r="E567" i="42" s="1"/>
  <c r="H568" i="33"/>
  <c r="E568" i="42" s="1"/>
  <c r="H569" i="33"/>
  <c r="E569" i="42" s="1"/>
  <c r="H570" i="33"/>
  <c r="E570" i="42" s="1"/>
  <c r="H571" i="33"/>
  <c r="E571" i="42" s="1"/>
  <c r="H572" i="33"/>
  <c r="E572" i="42" s="1"/>
  <c r="H573" i="33"/>
  <c r="E573" i="42" s="1"/>
  <c r="H574" i="33"/>
  <c r="E574" i="42" s="1"/>
  <c r="H575" i="33"/>
  <c r="E575" i="42" s="1"/>
  <c r="H576" i="33"/>
  <c r="E576" i="42" s="1"/>
  <c r="H577" i="33"/>
  <c r="E577" i="42" s="1"/>
  <c r="H578" i="33"/>
  <c r="E578" i="42" s="1"/>
  <c r="H579" i="33"/>
  <c r="E579" i="42" s="1"/>
  <c r="H580" i="33"/>
  <c r="E580" i="42" s="1"/>
  <c r="H581" i="33"/>
  <c r="E581" i="42" s="1"/>
  <c r="H582" i="33"/>
  <c r="E582" i="42" s="1"/>
  <c r="H583" i="33"/>
  <c r="E583" i="42" s="1"/>
  <c r="H584" i="33"/>
  <c r="E584" i="42" s="1"/>
  <c r="H585" i="33"/>
  <c r="E585" i="42" s="1"/>
  <c r="H586" i="33"/>
  <c r="E586" i="42" s="1"/>
  <c r="H587" i="33"/>
  <c r="E587" i="42" s="1"/>
  <c r="H588" i="33"/>
  <c r="E588" i="42" s="1"/>
  <c r="H589" i="33"/>
  <c r="E589" i="42" s="1"/>
  <c r="H590" i="33"/>
  <c r="E590" i="42" s="1"/>
  <c r="H591" i="33"/>
  <c r="E591" i="42" s="1"/>
  <c r="H592" i="33"/>
  <c r="E592" i="42" s="1"/>
  <c r="H593" i="33"/>
  <c r="E593" i="42" s="1"/>
  <c r="H594" i="33"/>
  <c r="E594" i="42" s="1"/>
  <c r="H595" i="33"/>
  <c r="E595" i="42" s="1"/>
  <c r="H596" i="33"/>
  <c r="E596" i="42" s="1"/>
  <c r="H597" i="33"/>
  <c r="E597" i="42" s="1"/>
  <c r="H598" i="33"/>
  <c r="E598" i="42" s="1"/>
  <c r="H599" i="33"/>
  <c r="E599" i="42" s="1"/>
  <c r="H600" i="33"/>
  <c r="E600" i="42" s="1"/>
  <c r="H601" i="33"/>
  <c r="E601" i="42" s="1"/>
  <c r="H602" i="33"/>
  <c r="E602" i="42" s="1"/>
  <c r="H603" i="33"/>
  <c r="E603" i="42" s="1"/>
  <c r="H604" i="33"/>
  <c r="E604" i="42" s="1"/>
  <c r="H605" i="33"/>
  <c r="E605" i="42" s="1"/>
  <c r="H606" i="33"/>
  <c r="E606" i="42" s="1"/>
  <c r="H607" i="33"/>
  <c r="E607" i="42" s="1"/>
  <c r="H608" i="33"/>
  <c r="E608" i="42" s="1"/>
  <c r="H609" i="33"/>
  <c r="E609" i="42" s="1"/>
  <c r="H610" i="33"/>
  <c r="E610" i="42" s="1"/>
  <c r="H611" i="33"/>
  <c r="E611" i="42" s="1"/>
  <c r="H612" i="33"/>
  <c r="E612" i="42" s="1"/>
  <c r="H613" i="33"/>
  <c r="E613" i="42" s="1"/>
  <c r="H614" i="33"/>
  <c r="E614" i="42" s="1"/>
  <c r="H615" i="33"/>
  <c r="E615" i="42" s="1"/>
  <c r="H616" i="33"/>
  <c r="E616" i="42" s="1"/>
  <c r="H617" i="33"/>
  <c r="E617" i="42" s="1"/>
  <c r="H618" i="33"/>
  <c r="E618" i="42" s="1"/>
  <c r="H619" i="33"/>
  <c r="E619" i="42" s="1"/>
  <c r="H620" i="33"/>
  <c r="E620" i="42" s="1"/>
  <c r="H621" i="33"/>
  <c r="E621" i="42" s="1"/>
  <c r="H622" i="33"/>
  <c r="E622" i="42" s="1"/>
  <c r="H623" i="33"/>
  <c r="E623" i="42" s="1"/>
  <c r="H624" i="33"/>
  <c r="E624" i="42" s="1"/>
  <c r="H625" i="33"/>
  <c r="E625" i="42" s="1"/>
  <c r="H626" i="33"/>
  <c r="E626" i="42" s="1"/>
  <c r="H627" i="33"/>
  <c r="E627" i="42" s="1"/>
  <c r="H628" i="33"/>
  <c r="E628" i="42" s="1"/>
  <c r="H629" i="33"/>
  <c r="E629" i="42" s="1"/>
  <c r="H630" i="33"/>
  <c r="E630" i="42" s="1"/>
  <c r="H631" i="33"/>
  <c r="E631" i="42" s="1"/>
  <c r="H632" i="33"/>
  <c r="E632" i="42" s="1"/>
  <c r="H633" i="33"/>
  <c r="E633" i="42" s="1"/>
  <c r="H634" i="33"/>
  <c r="E634" i="42" s="1"/>
  <c r="H635" i="33"/>
  <c r="E635" i="42" s="1"/>
  <c r="H636" i="33"/>
  <c r="E636" i="42" s="1"/>
  <c r="H637" i="33"/>
  <c r="E637" i="42" s="1"/>
  <c r="H638" i="33"/>
  <c r="E638" i="42" s="1"/>
  <c r="H639" i="33"/>
  <c r="E639" i="42" s="1"/>
  <c r="H640" i="33"/>
  <c r="E640" i="42" s="1"/>
  <c r="H641" i="33"/>
  <c r="E641" i="42" s="1"/>
  <c r="H642" i="33"/>
  <c r="E642" i="42" s="1"/>
  <c r="H643" i="33"/>
  <c r="E643" i="42" s="1"/>
  <c r="H644" i="33"/>
  <c r="E644" i="42" s="1"/>
  <c r="H645" i="33"/>
  <c r="E645" i="42" s="1"/>
  <c r="H646" i="33"/>
  <c r="E646" i="42" s="1"/>
  <c r="H647" i="33"/>
  <c r="E647" i="42" s="1"/>
  <c r="H648" i="33"/>
  <c r="E648" i="42" s="1"/>
  <c r="H649" i="33"/>
  <c r="E649" i="42" s="1"/>
  <c r="H650" i="33"/>
  <c r="E650" i="42" s="1"/>
  <c r="H651" i="33"/>
  <c r="E651" i="42" s="1"/>
  <c r="H652" i="33"/>
  <c r="E652" i="42" s="1"/>
  <c r="H653" i="33"/>
  <c r="E653" i="42" s="1"/>
  <c r="H654" i="33"/>
  <c r="E654" i="42" s="1"/>
  <c r="H655" i="33"/>
  <c r="E655" i="42" s="1"/>
  <c r="H656" i="33"/>
  <c r="E656" i="42" s="1"/>
  <c r="H657" i="33"/>
  <c r="E657" i="42" s="1"/>
  <c r="H658" i="33"/>
  <c r="E658" i="42" s="1"/>
  <c r="H659" i="33"/>
  <c r="E659" i="42" s="1"/>
  <c r="H660" i="33"/>
  <c r="E660" i="42" s="1"/>
  <c r="H661" i="33"/>
  <c r="E661" i="42" s="1"/>
  <c r="H662" i="33"/>
  <c r="E662" i="42" s="1"/>
  <c r="H663" i="33"/>
  <c r="E663" i="42" s="1"/>
  <c r="H664" i="33"/>
  <c r="E664" i="42" s="1"/>
  <c r="H665" i="33"/>
  <c r="E665" i="42" s="1"/>
  <c r="H666" i="33"/>
  <c r="E666" i="42" s="1"/>
  <c r="H667" i="33"/>
  <c r="E667" i="42" s="1"/>
  <c r="H668" i="33"/>
  <c r="E668" i="42" s="1"/>
  <c r="H669" i="33"/>
  <c r="E669" i="42" s="1"/>
  <c r="H670" i="33"/>
  <c r="E670" i="42" s="1"/>
  <c r="H671" i="33"/>
  <c r="E671" i="42" s="1"/>
  <c r="H672" i="33"/>
  <c r="E672" i="42" s="1"/>
  <c r="H673" i="33"/>
  <c r="E673" i="42" s="1"/>
  <c r="H674" i="33"/>
  <c r="E674" i="42" s="1"/>
  <c r="H675" i="33"/>
  <c r="E675" i="42" s="1"/>
  <c r="H676" i="33"/>
  <c r="E676" i="42" s="1"/>
  <c r="H677" i="33"/>
  <c r="E677" i="42" s="1"/>
  <c r="H678" i="33"/>
  <c r="E678" i="42" s="1"/>
  <c r="H679" i="33"/>
  <c r="E679" i="42" s="1"/>
  <c r="H680" i="33"/>
  <c r="E680" i="42" s="1"/>
  <c r="H681" i="33"/>
  <c r="E681" i="42" s="1"/>
  <c r="H682" i="33"/>
  <c r="E682" i="42" s="1"/>
  <c r="H683" i="33"/>
  <c r="E683" i="42" s="1"/>
  <c r="H684" i="33"/>
  <c r="E684" i="42" s="1"/>
  <c r="H685" i="33"/>
  <c r="E685" i="42" s="1"/>
  <c r="H686" i="33"/>
  <c r="E686" i="42" s="1"/>
  <c r="H687" i="33"/>
  <c r="E687" i="42" s="1"/>
  <c r="H688" i="33"/>
  <c r="E688" i="42" s="1"/>
  <c r="H689" i="33"/>
  <c r="E689" i="42" s="1"/>
  <c r="H690" i="33"/>
  <c r="E690" i="42" s="1"/>
  <c r="H691" i="33"/>
  <c r="E691" i="42" s="1"/>
  <c r="H692" i="33"/>
  <c r="E692" i="42" s="1"/>
  <c r="H693" i="33"/>
  <c r="E693" i="42" s="1"/>
  <c r="H694" i="33"/>
  <c r="E694" i="42" s="1"/>
  <c r="H695" i="33"/>
  <c r="E695" i="42" s="1"/>
  <c r="H696" i="33"/>
  <c r="E696" i="42" s="1"/>
  <c r="H697" i="33"/>
  <c r="E697" i="42" s="1"/>
  <c r="H698" i="33"/>
  <c r="E698" i="42" s="1"/>
  <c r="H699" i="33"/>
  <c r="E699" i="42" s="1"/>
  <c r="H700" i="33"/>
  <c r="E700" i="42" s="1"/>
  <c r="H701" i="33"/>
  <c r="E701" i="42" s="1"/>
  <c r="H702" i="33"/>
  <c r="E702" i="42" s="1"/>
  <c r="H703" i="33"/>
  <c r="E703" i="42" s="1"/>
  <c r="H704" i="33"/>
  <c r="E704" i="42" s="1"/>
  <c r="H705" i="33"/>
  <c r="E705" i="42" s="1"/>
  <c r="H706" i="33"/>
  <c r="E706" i="42" s="1"/>
  <c r="H707" i="33"/>
  <c r="E707" i="42" s="1"/>
  <c r="H708" i="33"/>
  <c r="E708" i="42" s="1"/>
  <c r="H709" i="33"/>
  <c r="E709" i="42" s="1"/>
  <c r="H710" i="33"/>
  <c r="E710" i="42" s="1"/>
  <c r="H711" i="33"/>
  <c r="E711" i="42" s="1"/>
  <c r="H712" i="33"/>
  <c r="E712" i="42" s="1"/>
  <c r="H713" i="33"/>
  <c r="E713" i="42" s="1"/>
  <c r="H714" i="33"/>
  <c r="E714" i="42" s="1"/>
  <c r="H715" i="33"/>
  <c r="E715" i="42" s="1"/>
  <c r="H716" i="33"/>
  <c r="E716" i="42" s="1"/>
  <c r="H717" i="33"/>
  <c r="E717" i="42" s="1"/>
  <c r="H718" i="33"/>
  <c r="E718" i="42" s="1"/>
  <c r="H719" i="33"/>
  <c r="E719" i="42" s="1"/>
  <c r="H720" i="33"/>
  <c r="E720" i="42" s="1"/>
  <c r="H721" i="33"/>
  <c r="E721" i="42" s="1"/>
  <c r="H722" i="33"/>
  <c r="E722" i="42" s="1"/>
  <c r="H723" i="33"/>
  <c r="E723" i="42" s="1"/>
  <c r="H724" i="33"/>
  <c r="E724" i="42" s="1"/>
  <c r="H725" i="33"/>
  <c r="E725" i="42" s="1"/>
  <c r="H726" i="33"/>
  <c r="E726" i="42" s="1"/>
  <c r="H727" i="33"/>
  <c r="E727" i="42" s="1"/>
  <c r="H728" i="33"/>
  <c r="E728" i="42" s="1"/>
  <c r="H729" i="33"/>
  <c r="E729" i="42" s="1"/>
  <c r="H730" i="33"/>
  <c r="E730" i="42" s="1"/>
  <c r="H731" i="33"/>
  <c r="E731" i="42" s="1"/>
  <c r="H732" i="33"/>
  <c r="E732" i="42" s="1"/>
  <c r="H733" i="33"/>
  <c r="E733" i="42" s="1"/>
  <c r="H734" i="33"/>
  <c r="E734" i="42" s="1"/>
  <c r="H735" i="33"/>
  <c r="E735" i="42" s="1"/>
  <c r="H736" i="33"/>
  <c r="E736" i="42" s="1"/>
  <c r="H737" i="33"/>
  <c r="E737" i="42" s="1"/>
  <c r="H738" i="33"/>
  <c r="E738" i="42" s="1"/>
  <c r="H739" i="33"/>
  <c r="E739" i="42" s="1"/>
  <c r="H740" i="33"/>
  <c r="E740" i="42" s="1"/>
  <c r="H741" i="33"/>
  <c r="E741" i="42" s="1"/>
  <c r="H742" i="33"/>
  <c r="E742" i="42" s="1"/>
  <c r="H743" i="33"/>
  <c r="E743" i="42" s="1"/>
  <c r="H744" i="33"/>
  <c r="E744" i="42" s="1"/>
  <c r="H745" i="33"/>
  <c r="E745" i="42" s="1"/>
  <c r="H746" i="33"/>
  <c r="E746" i="42" s="1"/>
  <c r="H747" i="33"/>
  <c r="E747" i="42" s="1"/>
  <c r="H748" i="33"/>
  <c r="E748" i="42" s="1"/>
  <c r="H749" i="33"/>
  <c r="E749" i="42" s="1"/>
  <c r="H750" i="33"/>
  <c r="E750" i="42" s="1"/>
  <c r="H751" i="33"/>
  <c r="E751" i="42" s="1"/>
  <c r="H752" i="33"/>
  <c r="E752" i="42" s="1"/>
  <c r="H753" i="33"/>
  <c r="E753" i="42" s="1"/>
  <c r="H754" i="33"/>
  <c r="E754" i="42" s="1"/>
  <c r="H755" i="33"/>
  <c r="E755" i="42" s="1"/>
  <c r="H756" i="33"/>
  <c r="E756" i="42" s="1"/>
  <c r="H757" i="33"/>
  <c r="E757" i="42" s="1"/>
  <c r="H758" i="33"/>
  <c r="E758" i="42" s="1"/>
  <c r="H759" i="33"/>
  <c r="E759" i="42" s="1"/>
  <c r="H760" i="33"/>
  <c r="E760" i="42" s="1"/>
  <c r="H761" i="33"/>
  <c r="E761" i="42" s="1"/>
  <c r="H762" i="33"/>
  <c r="E762" i="42" s="1"/>
  <c r="H763" i="33"/>
  <c r="E763" i="42" s="1"/>
  <c r="H764" i="33"/>
  <c r="E764" i="42" s="1"/>
  <c r="H765" i="33"/>
  <c r="E765" i="42" s="1"/>
  <c r="H766" i="33"/>
  <c r="E766" i="42" s="1"/>
  <c r="H767" i="33"/>
  <c r="E767" i="42" s="1"/>
  <c r="H768" i="33"/>
  <c r="E768" i="42" s="1"/>
  <c r="H769" i="33"/>
  <c r="E769" i="42" s="1"/>
  <c r="H770" i="33"/>
  <c r="E770" i="42" s="1"/>
  <c r="H771" i="33"/>
  <c r="E771" i="42" s="1"/>
  <c r="H772" i="33"/>
  <c r="E772" i="42" s="1"/>
  <c r="H773" i="33"/>
  <c r="E773" i="42" s="1"/>
  <c r="H774" i="33"/>
  <c r="E774" i="42" s="1"/>
  <c r="H775" i="33"/>
  <c r="E775" i="42" s="1"/>
  <c r="H776" i="33"/>
  <c r="E776" i="42" s="1"/>
  <c r="H777" i="33"/>
  <c r="E777" i="42" s="1"/>
  <c r="H778" i="33"/>
  <c r="E778" i="42" s="1"/>
  <c r="H779" i="33"/>
  <c r="E779" i="42" s="1"/>
  <c r="H780" i="33"/>
  <c r="E780" i="42" s="1"/>
  <c r="H781" i="33"/>
  <c r="E781" i="42" s="1"/>
  <c r="H782" i="33"/>
  <c r="E782" i="42" s="1"/>
  <c r="H783" i="33"/>
  <c r="E783" i="42" s="1"/>
  <c r="H784" i="33"/>
  <c r="E784" i="42" s="1"/>
  <c r="H785" i="33"/>
  <c r="E785" i="42" s="1"/>
  <c r="H786" i="33"/>
  <c r="E786" i="42" s="1"/>
  <c r="H787" i="33"/>
  <c r="E787" i="42" s="1"/>
  <c r="H788" i="33"/>
  <c r="E788" i="42" s="1"/>
  <c r="H789" i="33"/>
  <c r="E789" i="42" s="1"/>
  <c r="H790" i="33"/>
  <c r="E790" i="42" s="1"/>
  <c r="H791" i="33"/>
  <c r="E791" i="42" s="1"/>
  <c r="H792" i="33"/>
  <c r="E792" i="42" s="1"/>
  <c r="H793" i="33"/>
  <c r="E793" i="42" s="1"/>
  <c r="H794" i="33"/>
  <c r="E794" i="42" s="1"/>
  <c r="H795" i="33"/>
  <c r="E795" i="42" s="1"/>
  <c r="H796" i="33"/>
  <c r="E796" i="42" s="1"/>
  <c r="H797" i="33"/>
  <c r="E797" i="42" s="1"/>
  <c r="H798" i="33"/>
  <c r="E798" i="42" s="1"/>
  <c r="H799" i="33"/>
  <c r="E799" i="42" s="1"/>
  <c r="H800" i="33"/>
  <c r="E800" i="42" s="1"/>
  <c r="H801" i="33"/>
  <c r="E801" i="42" s="1"/>
  <c r="H802" i="33"/>
  <c r="E802" i="42" s="1"/>
  <c r="H803" i="33"/>
  <c r="E803" i="42" s="1"/>
  <c r="H804" i="33"/>
  <c r="E804" i="42" s="1"/>
  <c r="H805" i="33"/>
  <c r="E805" i="42" s="1"/>
  <c r="H806" i="33"/>
  <c r="E806" i="42" s="1"/>
  <c r="H807" i="33"/>
  <c r="E807" i="42" s="1"/>
  <c r="H808" i="33"/>
  <c r="E808" i="42" s="1"/>
  <c r="H809" i="33"/>
  <c r="E809" i="42" s="1"/>
  <c r="H810" i="33"/>
  <c r="E810" i="42" s="1"/>
  <c r="H811" i="33"/>
  <c r="E811" i="42" s="1"/>
  <c r="H812" i="33"/>
  <c r="E812" i="42" s="1"/>
  <c r="H813" i="33"/>
  <c r="E813" i="42" s="1"/>
  <c r="H814" i="33"/>
  <c r="E814" i="42" s="1"/>
  <c r="H815" i="33"/>
  <c r="E815" i="42" s="1"/>
  <c r="H816" i="33"/>
  <c r="E816" i="42" s="1"/>
  <c r="H817" i="33"/>
  <c r="E817" i="42" s="1"/>
  <c r="H818" i="33"/>
  <c r="E818" i="42" s="1"/>
  <c r="H819" i="33"/>
  <c r="E819" i="42" s="1"/>
  <c r="H820" i="33"/>
  <c r="E820" i="42" s="1"/>
  <c r="H821" i="33"/>
  <c r="E821" i="42" s="1"/>
  <c r="H822" i="33"/>
  <c r="E822" i="42" s="1"/>
  <c r="H823" i="33"/>
  <c r="E823" i="42" s="1"/>
  <c r="H824" i="33"/>
  <c r="E824" i="42" s="1"/>
  <c r="H825" i="33"/>
  <c r="E825" i="42" s="1"/>
  <c r="H826" i="33"/>
  <c r="E826" i="42" s="1"/>
  <c r="H827" i="33"/>
  <c r="E827" i="42" s="1"/>
  <c r="H828" i="33"/>
  <c r="E828" i="42" s="1"/>
  <c r="H829" i="33"/>
  <c r="E829" i="42" s="1"/>
  <c r="H830" i="33"/>
  <c r="E830" i="42" s="1"/>
  <c r="H831" i="33"/>
  <c r="E831" i="42" s="1"/>
  <c r="H832" i="33"/>
  <c r="E832" i="42" s="1"/>
  <c r="H833" i="33"/>
  <c r="E833" i="42" s="1"/>
  <c r="H834" i="33"/>
  <c r="E834" i="42" s="1"/>
  <c r="H835" i="33"/>
  <c r="E835" i="42" s="1"/>
  <c r="H836" i="33"/>
  <c r="E836" i="42" s="1"/>
  <c r="H837" i="33"/>
  <c r="E837" i="42" s="1"/>
  <c r="H838" i="33"/>
  <c r="E838" i="42" s="1"/>
  <c r="H839" i="33"/>
  <c r="E839" i="42" s="1"/>
  <c r="H840" i="33"/>
  <c r="E840" i="42" s="1"/>
  <c r="H841" i="33"/>
  <c r="E841" i="42" s="1"/>
  <c r="H842" i="33"/>
  <c r="E842" i="42" s="1"/>
  <c r="H843" i="33"/>
  <c r="E843" i="42" s="1"/>
  <c r="H844" i="33"/>
  <c r="E844" i="42" s="1"/>
  <c r="H845" i="33"/>
  <c r="E845" i="42" s="1"/>
  <c r="H846" i="33"/>
  <c r="E846" i="42" s="1"/>
  <c r="H847" i="33"/>
  <c r="E847" i="42" s="1"/>
  <c r="H848" i="33"/>
  <c r="E848" i="42" s="1"/>
  <c r="H849" i="33"/>
  <c r="E849" i="42" s="1"/>
  <c r="H850" i="33"/>
  <c r="E850" i="42" s="1"/>
  <c r="H851" i="33"/>
  <c r="E851" i="42" s="1"/>
  <c r="H852" i="33"/>
  <c r="E852" i="42" s="1"/>
  <c r="H853" i="33"/>
  <c r="E853" i="42" s="1"/>
  <c r="H854" i="33"/>
  <c r="E854" i="42" s="1"/>
  <c r="H855" i="33"/>
  <c r="E855" i="42" s="1"/>
  <c r="H856" i="33"/>
  <c r="E856" i="42" s="1"/>
  <c r="H857" i="33"/>
  <c r="E857" i="42" s="1"/>
  <c r="H858" i="33"/>
  <c r="E858" i="42" s="1"/>
  <c r="H859" i="33"/>
  <c r="E859" i="42" s="1"/>
  <c r="H860" i="33"/>
  <c r="E860" i="42" s="1"/>
  <c r="H861" i="33"/>
  <c r="E861" i="42" s="1"/>
  <c r="H862" i="33"/>
  <c r="E862" i="42" s="1"/>
  <c r="H863" i="33"/>
  <c r="E863" i="42" s="1"/>
  <c r="H864" i="33"/>
  <c r="E864" i="42" s="1"/>
  <c r="H865" i="33"/>
  <c r="E865" i="42" s="1"/>
  <c r="H866" i="33"/>
  <c r="E866" i="42" s="1"/>
  <c r="H867" i="33"/>
  <c r="E867" i="42" s="1"/>
  <c r="H868" i="33"/>
  <c r="E868" i="42" s="1"/>
  <c r="H869" i="33"/>
  <c r="E869" i="42" s="1"/>
  <c r="H870" i="33"/>
  <c r="E870" i="42" s="1"/>
  <c r="H871" i="33"/>
  <c r="E871" i="42" s="1"/>
  <c r="H872" i="33"/>
  <c r="E872" i="42" s="1"/>
  <c r="H873" i="33"/>
  <c r="E873" i="42" s="1"/>
  <c r="H874" i="33"/>
  <c r="E874" i="42" s="1"/>
  <c r="H875" i="33"/>
  <c r="E875" i="42" s="1"/>
  <c r="H876" i="33"/>
  <c r="E876" i="42" s="1"/>
  <c r="H877" i="33"/>
  <c r="E877" i="42" s="1"/>
  <c r="H878" i="33"/>
  <c r="E878" i="42" s="1"/>
  <c r="H879" i="33"/>
  <c r="E879" i="42" s="1"/>
  <c r="H880" i="33"/>
  <c r="E880" i="42" s="1"/>
  <c r="H881" i="33"/>
  <c r="E881" i="42" s="1"/>
  <c r="H882" i="33"/>
  <c r="E882" i="42" s="1"/>
  <c r="H883" i="33"/>
  <c r="E883" i="42" s="1"/>
  <c r="H884" i="33"/>
  <c r="E884" i="42" s="1"/>
  <c r="H885" i="33"/>
  <c r="E885" i="42" s="1"/>
  <c r="H886" i="33"/>
  <c r="E886" i="42" s="1"/>
  <c r="H887" i="33"/>
  <c r="E887" i="42" s="1"/>
  <c r="H888" i="33"/>
  <c r="E888" i="42" s="1"/>
  <c r="H889" i="33"/>
  <c r="E889" i="42" s="1"/>
  <c r="H890" i="33"/>
  <c r="E890" i="42" s="1"/>
  <c r="H891" i="33"/>
  <c r="E891" i="42" s="1"/>
  <c r="H892" i="33"/>
  <c r="E892" i="42" s="1"/>
  <c r="H893" i="33"/>
  <c r="E893" i="42" s="1"/>
  <c r="H894" i="33"/>
  <c r="E894" i="42" s="1"/>
  <c r="H895" i="33"/>
  <c r="E895" i="42" s="1"/>
  <c r="H896" i="33"/>
  <c r="E896" i="42" s="1"/>
  <c r="H897" i="33"/>
  <c r="E897" i="42" s="1"/>
  <c r="H898" i="33"/>
  <c r="E898" i="42" s="1"/>
  <c r="H899" i="33"/>
  <c r="E899" i="42" s="1"/>
  <c r="H900" i="33"/>
  <c r="E900" i="42" s="1"/>
  <c r="H901" i="33"/>
  <c r="E901" i="42" s="1"/>
  <c r="H902" i="33"/>
  <c r="E902" i="42" s="1"/>
  <c r="H903" i="33"/>
  <c r="E903" i="42" s="1"/>
  <c r="H904" i="33"/>
  <c r="E904" i="42" s="1"/>
  <c r="H905" i="33"/>
  <c r="E905" i="42" s="1"/>
  <c r="H906" i="33"/>
  <c r="E906" i="42" s="1"/>
  <c r="H907" i="33"/>
  <c r="E907" i="42" s="1"/>
  <c r="H908" i="33"/>
  <c r="E908" i="42" s="1"/>
  <c r="H909" i="33"/>
  <c r="E909" i="42" s="1"/>
  <c r="H910" i="33"/>
  <c r="E910" i="42" s="1"/>
  <c r="H911" i="33"/>
  <c r="E911" i="42" s="1"/>
  <c r="H912" i="33"/>
  <c r="E912" i="42" s="1"/>
  <c r="H913" i="33"/>
  <c r="E913" i="42" s="1"/>
  <c r="H914" i="33"/>
  <c r="E914" i="42" s="1"/>
  <c r="H915" i="33"/>
  <c r="E915" i="42" s="1"/>
  <c r="H916" i="33"/>
  <c r="E916" i="42" s="1"/>
  <c r="H917" i="33"/>
  <c r="E917" i="42" s="1"/>
  <c r="H918" i="33"/>
  <c r="E918" i="42" s="1"/>
  <c r="H919" i="33"/>
  <c r="E919" i="42" s="1"/>
  <c r="H920" i="33"/>
  <c r="E920" i="42" s="1"/>
  <c r="H921" i="33"/>
  <c r="E921" i="42" s="1"/>
  <c r="H922" i="33"/>
  <c r="E922" i="42" s="1"/>
  <c r="H923" i="33"/>
  <c r="E923" i="42" s="1"/>
  <c r="H924" i="33"/>
  <c r="E924" i="42" s="1"/>
  <c r="H925" i="33"/>
  <c r="E925" i="42" s="1"/>
  <c r="H926" i="33"/>
  <c r="E926" i="42" s="1"/>
  <c r="H927" i="33"/>
  <c r="E927" i="42" s="1"/>
  <c r="H928" i="33"/>
  <c r="E928" i="42" s="1"/>
  <c r="H929" i="33"/>
  <c r="E929" i="42" s="1"/>
  <c r="H930" i="33"/>
  <c r="E930" i="42" s="1"/>
  <c r="H931" i="33"/>
  <c r="E931" i="42" s="1"/>
  <c r="H932" i="33"/>
  <c r="E932" i="42" s="1"/>
  <c r="H933" i="33"/>
  <c r="E933" i="42" s="1"/>
  <c r="H934" i="33"/>
  <c r="E934" i="42" s="1"/>
  <c r="H935" i="33"/>
  <c r="E935" i="42" s="1"/>
  <c r="H936" i="33"/>
  <c r="E936" i="42" s="1"/>
  <c r="H937" i="33"/>
  <c r="E937" i="42" s="1"/>
  <c r="H938" i="33"/>
  <c r="E938" i="42" s="1"/>
  <c r="H939" i="33"/>
  <c r="E939" i="42" s="1"/>
  <c r="H940" i="33"/>
  <c r="E940" i="42" s="1"/>
  <c r="H941" i="33"/>
  <c r="E941" i="42" s="1"/>
  <c r="H942" i="33"/>
  <c r="E942" i="42" s="1"/>
  <c r="H943" i="33"/>
  <c r="E943" i="42" s="1"/>
  <c r="H944" i="33"/>
  <c r="E944" i="42" s="1"/>
  <c r="H945" i="33"/>
  <c r="E945" i="42" s="1"/>
  <c r="H946" i="33"/>
  <c r="E946" i="42" s="1"/>
  <c r="H947" i="33"/>
  <c r="E947" i="42" s="1"/>
  <c r="H948" i="33"/>
  <c r="E948" i="42" s="1"/>
  <c r="H949" i="33"/>
  <c r="E949" i="42" s="1"/>
  <c r="H950" i="33"/>
  <c r="E950" i="42" s="1"/>
  <c r="H951" i="33"/>
  <c r="E951" i="42" s="1"/>
  <c r="H952" i="33"/>
  <c r="E952" i="42" s="1"/>
  <c r="H953" i="33"/>
  <c r="E953" i="42" s="1"/>
  <c r="H954" i="33"/>
  <c r="E954" i="42" s="1"/>
  <c r="H955" i="33"/>
  <c r="E955" i="42" s="1"/>
  <c r="H956" i="33"/>
  <c r="E956" i="42" s="1"/>
  <c r="H957" i="33"/>
  <c r="E957" i="42" s="1"/>
  <c r="H958" i="33"/>
  <c r="E958" i="42" s="1"/>
  <c r="H959" i="33"/>
  <c r="E959" i="42" s="1"/>
  <c r="H960" i="33"/>
  <c r="E960" i="42" s="1"/>
  <c r="H961" i="33"/>
  <c r="E961" i="42" s="1"/>
  <c r="H962" i="33"/>
  <c r="E962" i="42" s="1"/>
  <c r="H963" i="33"/>
  <c r="E963" i="42" s="1"/>
  <c r="H964" i="33"/>
  <c r="E964" i="42" s="1"/>
  <c r="H965" i="33"/>
  <c r="E965" i="42" s="1"/>
  <c r="H966" i="33"/>
  <c r="E966" i="42" s="1"/>
  <c r="H967" i="33"/>
  <c r="E967" i="42" s="1"/>
  <c r="H968" i="33"/>
  <c r="E968" i="42" s="1"/>
  <c r="H969" i="33"/>
  <c r="E969" i="42" s="1"/>
  <c r="H970" i="33"/>
  <c r="E970" i="42" s="1"/>
  <c r="H971" i="33"/>
  <c r="E971" i="42" s="1"/>
  <c r="H972" i="33"/>
  <c r="E972" i="42" s="1"/>
  <c r="H973" i="33"/>
  <c r="E973" i="42" s="1"/>
  <c r="H974" i="33"/>
  <c r="E974" i="42" s="1"/>
  <c r="H975" i="33"/>
  <c r="E975" i="42" s="1"/>
  <c r="H976" i="33"/>
  <c r="E976" i="42" s="1"/>
  <c r="H977" i="33"/>
  <c r="E977" i="42" s="1"/>
  <c r="H978" i="33"/>
  <c r="E978" i="42" s="1"/>
  <c r="H979" i="33"/>
  <c r="E979" i="42" s="1"/>
  <c r="H980" i="33"/>
  <c r="E980" i="42" s="1"/>
  <c r="H981" i="33"/>
  <c r="E981" i="42" s="1"/>
  <c r="H982" i="33"/>
  <c r="E982" i="42" s="1"/>
  <c r="H983" i="33"/>
  <c r="E983" i="42" s="1"/>
  <c r="H984" i="33"/>
  <c r="E984" i="42" s="1"/>
  <c r="H985" i="33"/>
  <c r="E985" i="42" s="1"/>
  <c r="H986" i="33"/>
  <c r="E986" i="42" s="1"/>
  <c r="H987" i="33"/>
  <c r="E987" i="42" s="1"/>
  <c r="H988" i="33"/>
  <c r="E988" i="42" s="1"/>
  <c r="H989" i="33"/>
  <c r="E989" i="42" s="1"/>
  <c r="H990" i="33"/>
  <c r="E990" i="42" s="1"/>
  <c r="H991" i="33"/>
  <c r="E991" i="42" s="1"/>
  <c r="H992" i="33"/>
  <c r="E992" i="42" s="1"/>
  <c r="H993" i="33"/>
  <c r="E993" i="42" s="1"/>
  <c r="H994" i="33"/>
  <c r="E994" i="42" s="1"/>
  <c r="H995" i="33"/>
  <c r="E995" i="42" s="1"/>
  <c r="H996" i="33"/>
  <c r="E996" i="42" s="1"/>
  <c r="H997" i="33"/>
  <c r="E997" i="42" s="1"/>
  <c r="H998" i="33"/>
  <c r="E998" i="42" s="1"/>
  <c r="H999" i="33"/>
  <c r="E999" i="42" s="1"/>
  <c r="H1000" i="33"/>
  <c r="E1000" i="42" s="1"/>
  <c r="H1001" i="33"/>
  <c r="E1001" i="42" s="1"/>
  <c r="H1002" i="33"/>
  <c r="E1002" i="42" s="1"/>
  <c r="H1003" i="33"/>
  <c r="E1003" i="42" s="1"/>
  <c r="H1004" i="33"/>
  <c r="E1004" i="42" s="1"/>
  <c r="H1005" i="33"/>
  <c r="E1005" i="42" s="1"/>
  <c r="H1006" i="33"/>
  <c r="E1006" i="42" s="1"/>
  <c r="H1007" i="33"/>
  <c r="E1007" i="42" s="1"/>
  <c r="H1008" i="33"/>
  <c r="E1008" i="42" s="1"/>
  <c r="H1009" i="33"/>
  <c r="E1009" i="42" s="1"/>
  <c r="H1010" i="33"/>
  <c r="E1010" i="42" s="1"/>
  <c r="H1011" i="33"/>
  <c r="E1011" i="42" s="1"/>
  <c r="H1012" i="33"/>
  <c r="E1012" i="42" s="1"/>
  <c r="H1013" i="33"/>
  <c r="E1013" i="42" s="1"/>
  <c r="H1014" i="33"/>
  <c r="E1014" i="42" s="1"/>
  <c r="H1015" i="33"/>
  <c r="E1015" i="42" s="1"/>
  <c r="H1016" i="33"/>
  <c r="E1016" i="42" s="1"/>
  <c r="H1017" i="33"/>
  <c r="E1017" i="42" s="1"/>
  <c r="H1018" i="33"/>
  <c r="E1018" i="42" s="1"/>
  <c r="H1019" i="33"/>
  <c r="E1019" i="42" s="1"/>
  <c r="H1020" i="33"/>
  <c r="E1020" i="42" s="1"/>
  <c r="H1021" i="33"/>
  <c r="E1021" i="42" s="1"/>
  <c r="H1022" i="33"/>
  <c r="E1022" i="42" s="1"/>
  <c r="H1023" i="33"/>
  <c r="E1023" i="42" s="1"/>
  <c r="H1024" i="33"/>
  <c r="E1024" i="42" s="1"/>
  <c r="H1025" i="33"/>
  <c r="E1025" i="42" s="1"/>
  <c r="H1026" i="33"/>
  <c r="E1026" i="42" s="1"/>
  <c r="H1027" i="33"/>
  <c r="E1027" i="42" s="1"/>
  <c r="H1028" i="33"/>
  <c r="E1028" i="42" s="1"/>
  <c r="H1029" i="33"/>
  <c r="E1029" i="42" s="1"/>
  <c r="H1030" i="33"/>
  <c r="E1030" i="42" s="1"/>
  <c r="H1031" i="33"/>
  <c r="E1031" i="42" s="1"/>
  <c r="H1032" i="33"/>
  <c r="E1032" i="42" s="1"/>
  <c r="H1033" i="33"/>
  <c r="E1033" i="42" s="1"/>
  <c r="H1034" i="33"/>
  <c r="E1034" i="42" s="1"/>
  <c r="H1035" i="33"/>
  <c r="E1035" i="42" s="1"/>
  <c r="H1036" i="33"/>
  <c r="E1036" i="42" s="1"/>
  <c r="H1037" i="33"/>
  <c r="E1037" i="42" s="1"/>
  <c r="H1038" i="33"/>
  <c r="E1038" i="42" s="1"/>
  <c r="H1039" i="33"/>
  <c r="E1039" i="42" s="1"/>
  <c r="H1040" i="33"/>
  <c r="E1040" i="42" s="1"/>
  <c r="H1041" i="33"/>
  <c r="E1041" i="42" s="1"/>
  <c r="H1042" i="33"/>
  <c r="E1042" i="42" s="1"/>
  <c r="H1043" i="33"/>
  <c r="E1043" i="42" s="1"/>
  <c r="H1044" i="33"/>
  <c r="E1044" i="42" s="1"/>
  <c r="H1045" i="33"/>
  <c r="E1045" i="42" s="1"/>
  <c r="H1046" i="33"/>
  <c r="E1046" i="42" s="1"/>
  <c r="H1047" i="33"/>
  <c r="E1047" i="42" s="1"/>
  <c r="H1048" i="33"/>
  <c r="E1048" i="42" s="1"/>
  <c r="H1049" i="33"/>
  <c r="E1049" i="42" s="1"/>
  <c r="H1050" i="33"/>
  <c r="E1050" i="42" s="1"/>
  <c r="H1051" i="33"/>
  <c r="E1051" i="42" s="1"/>
  <c r="H1052" i="33"/>
  <c r="E1052" i="42" s="1"/>
  <c r="H1053" i="33"/>
  <c r="E1053" i="42" s="1"/>
  <c r="H1054" i="33"/>
  <c r="E1054" i="42" s="1"/>
  <c r="H1055" i="33"/>
  <c r="E1055" i="42" s="1"/>
  <c r="H1056" i="33"/>
  <c r="E1056" i="42" s="1"/>
  <c r="H1057" i="33"/>
  <c r="E1057" i="42" s="1"/>
  <c r="H1058" i="33"/>
  <c r="E1058" i="42" s="1"/>
  <c r="H1059" i="33"/>
  <c r="E1059" i="42" s="1"/>
  <c r="H1060" i="33"/>
  <c r="E1060" i="42" s="1"/>
  <c r="H1061" i="33"/>
  <c r="E1061" i="42" s="1"/>
  <c r="H1062" i="33"/>
  <c r="E1062" i="42" s="1"/>
  <c r="H1063" i="33"/>
  <c r="E1063" i="42" s="1"/>
  <c r="H1064" i="33"/>
  <c r="E1064" i="42" s="1"/>
  <c r="H1065" i="33"/>
  <c r="E1065" i="42" s="1"/>
  <c r="H1066" i="33"/>
  <c r="E1066" i="42" s="1"/>
  <c r="H1067" i="33"/>
  <c r="E1067" i="42" s="1"/>
  <c r="H1068" i="33"/>
  <c r="E1068" i="42" s="1"/>
  <c r="H1069" i="33"/>
  <c r="E1069" i="42" s="1"/>
  <c r="H1070" i="33"/>
  <c r="E1070" i="42" s="1"/>
  <c r="H1071" i="33"/>
  <c r="E1071" i="42" s="1"/>
  <c r="H1072" i="33"/>
  <c r="E1072" i="42" s="1"/>
  <c r="H1073" i="33"/>
  <c r="E1073" i="42" s="1"/>
  <c r="H1074" i="33"/>
  <c r="E1074" i="42" s="1"/>
  <c r="H1075" i="33"/>
  <c r="E1075" i="42" s="1"/>
  <c r="H1076" i="33"/>
  <c r="E1076" i="42" s="1"/>
  <c r="H1077" i="33"/>
  <c r="E1077" i="42" s="1"/>
  <c r="H1078" i="33"/>
  <c r="E1078" i="42" s="1"/>
  <c r="H1079" i="33"/>
  <c r="E1079" i="42" s="1"/>
  <c r="H1080" i="33"/>
  <c r="E1080" i="42" s="1"/>
  <c r="H1081" i="33"/>
  <c r="E1081" i="42" s="1"/>
  <c r="H1082" i="33"/>
  <c r="E1082" i="42" s="1"/>
  <c r="H1083" i="33"/>
  <c r="E1083" i="42" s="1"/>
  <c r="H1084" i="33"/>
  <c r="E1084" i="42" s="1"/>
  <c r="H1085" i="33"/>
  <c r="E1085" i="42" s="1"/>
  <c r="H1086" i="33"/>
  <c r="E1086" i="42" s="1"/>
  <c r="H1087" i="33"/>
  <c r="E1087" i="42" s="1"/>
  <c r="H1088" i="33"/>
  <c r="E1088" i="42" s="1"/>
  <c r="H1089" i="33"/>
  <c r="E1089" i="42" s="1"/>
  <c r="H1090" i="33"/>
  <c r="E1090" i="42" s="1"/>
  <c r="H1091" i="33"/>
  <c r="E1091" i="42" s="1"/>
  <c r="H1092" i="33"/>
  <c r="E1092" i="42" s="1"/>
  <c r="H1093" i="33"/>
  <c r="E1093" i="42" s="1"/>
  <c r="H1094" i="33"/>
  <c r="E1094" i="42" s="1"/>
  <c r="H1095" i="33"/>
  <c r="E1095" i="42" s="1"/>
  <c r="H1096" i="33"/>
  <c r="E1096" i="42" s="1"/>
  <c r="H1097" i="33"/>
  <c r="E1097" i="42" s="1"/>
  <c r="H1098" i="33"/>
  <c r="E1098" i="42" s="1"/>
  <c r="H1099" i="33"/>
  <c r="E1099" i="42" s="1"/>
  <c r="H1100" i="33"/>
  <c r="E1100" i="42" s="1"/>
  <c r="H1101" i="33"/>
  <c r="E1101" i="42" s="1"/>
  <c r="H1102" i="33"/>
  <c r="E1102" i="42" s="1"/>
  <c r="H1103" i="33"/>
  <c r="E1103" i="42" s="1"/>
  <c r="H1104" i="33"/>
  <c r="E1104" i="42" s="1"/>
  <c r="H1105" i="33"/>
  <c r="E1105" i="42" s="1"/>
  <c r="H1106" i="33"/>
  <c r="E1106" i="42" s="1"/>
  <c r="H1107" i="33"/>
  <c r="E1107" i="42" s="1"/>
  <c r="H1108" i="33"/>
  <c r="E1108" i="42" s="1"/>
  <c r="H1109" i="33"/>
  <c r="E1109" i="42" s="1"/>
  <c r="H1110" i="33"/>
  <c r="E1110" i="42" s="1"/>
  <c r="H1111" i="33"/>
  <c r="E1111" i="42" s="1"/>
  <c r="H1112" i="33"/>
  <c r="E1112" i="42" s="1"/>
  <c r="H1113" i="33"/>
  <c r="E1113" i="42" s="1"/>
  <c r="H1114" i="33"/>
  <c r="E1114" i="42" s="1"/>
  <c r="H1115" i="33"/>
  <c r="E1115" i="42" s="1"/>
  <c r="H1116" i="33"/>
  <c r="E1116" i="42" s="1"/>
  <c r="H1117" i="33"/>
  <c r="E1117" i="42" s="1"/>
  <c r="H1118" i="33"/>
  <c r="E1118" i="42" s="1"/>
  <c r="H1119" i="33"/>
  <c r="E1119" i="42" s="1"/>
  <c r="H1120" i="33"/>
  <c r="E1120" i="42" s="1"/>
  <c r="H1121" i="33"/>
  <c r="E1121" i="42" s="1"/>
  <c r="H1122" i="33"/>
  <c r="E1122" i="42" s="1"/>
  <c r="H1123" i="33"/>
  <c r="E1123" i="42" s="1"/>
  <c r="H1124" i="33"/>
  <c r="E1124" i="42" s="1"/>
  <c r="H1125" i="33"/>
  <c r="E1125" i="42" s="1"/>
  <c r="H1126" i="33"/>
  <c r="E1126" i="42" s="1"/>
  <c r="H1127" i="33"/>
  <c r="E1127" i="42" s="1"/>
  <c r="H1128" i="33"/>
  <c r="E1128" i="42" s="1"/>
  <c r="H1129" i="33"/>
  <c r="E1129" i="42" s="1"/>
  <c r="H1130" i="33"/>
  <c r="E1130" i="42" s="1"/>
  <c r="H1131" i="33"/>
  <c r="E1131" i="42" s="1"/>
  <c r="H1132" i="33"/>
  <c r="E1132" i="42" s="1"/>
  <c r="H1133" i="33"/>
  <c r="E1133" i="42" s="1"/>
  <c r="H1134" i="33"/>
  <c r="E1134" i="42" s="1"/>
  <c r="H1135" i="33"/>
  <c r="E1135" i="42" s="1"/>
  <c r="H1136" i="33"/>
  <c r="E1136" i="42" s="1"/>
  <c r="H1137" i="33"/>
  <c r="E1137" i="42" s="1"/>
  <c r="H1138" i="33"/>
  <c r="E1138" i="42" s="1"/>
  <c r="H1139" i="33"/>
  <c r="E1139" i="42" s="1"/>
  <c r="H1140" i="33"/>
  <c r="E1140" i="42" s="1"/>
  <c r="H1141" i="33"/>
  <c r="E1141" i="42" s="1"/>
  <c r="H1142" i="33"/>
  <c r="E1142" i="42" s="1"/>
  <c r="H1143" i="33"/>
  <c r="E1143" i="42" s="1"/>
  <c r="H1144" i="33"/>
  <c r="E1144" i="42" s="1"/>
  <c r="H1145" i="33"/>
  <c r="E1145" i="42" s="1"/>
  <c r="H1146" i="33"/>
  <c r="E1146" i="42" s="1"/>
  <c r="H1147" i="33"/>
  <c r="E1147" i="42" s="1"/>
  <c r="H1148" i="33"/>
  <c r="E1148" i="42" s="1"/>
  <c r="H1149" i="33"/>
  <c r="E1149" i="42" s="1"/>
  <c r="H1150" i="33"/>
  <c r="E1150" i="42" s="1"/>
  <c r="H1151" i="33"/>
  <c r="E1151" i="42" s="1"/>
  <c r="H1152" i="33"/>
  <c r="E1152" i="42" s="1"/>
  <c r="H1153" i="33"/>
  <c r="E1153" i="42" s="1"/>
  <c r="H1154" i="33"/>
  <c r="E1154" i="42" s="1"/>
  <c r="H1155" i="33"/>
  <c r="E1155" i="42" s="1"/>
  <c r="H1156" i="33"/>
  <c r="E1156" i="42" s="1"/>
  <c r="H1157" i="33"/>
  <c r="E1157" i="42" s="1"/>
  <c r="H1158" i="33"/>
  <c r="E1158" i="42" s="1"/>
  <c r="H1159" i="33"/>
  <c r="E1159" i="42" s="1"/>
  <c r="H1160" i="33"/>
  <c r="E1160" i="42" s="1"/>
  <c r="H1161" i="33"/>
  <c r="E1161" i="42" s="1"/>
  <c r="H1162" i="33"/>
  <c r="E1162" i="42" s="1"/>
  <c r="H1163" i="33"/>
  <c r="E1163" i="42" s="1"/>
  <c r="H1164" i="33"/>
  <c r="E1164" i="42" s="1"/>
  <c r="H1165" i="33"/>
  <c r="E1165" i="42" s="1"/>
  <c r="H1166" i="33"/>
  <c r="E1166" i="42" s="1"/>
  <c r="H1167" i="33"/>
  <c r="E1167" i="42" s="1"/>
  <c r="H1168" i="33"/>
  <c r="E1168" i="42" s="1"/>
  <c r="H1169" i="33"/>
  <c r="E1169" i="42" s="1"/>
  <c r="H1170" i="33"/>
  <c r="E1170" i="42" s="1"/>
  <c r="H1171" i="33"/>
  <c r="E1171" i="42" s="1"/>
  <c r="H1172" i="33"/>
  <c r="E1172" i="42" s="1"/>
  <c r="H1173" i="33"/>
  <c r="E1173" i="42" s="1"/>
  <c r="H1174" i="33"/>
  <c r="E1174" i="42" s="1"/>
  <c r="H1175" i="33"/>
  <c r="E1175" i="42" s="1"/>
  <c r="H1176" i="33"/>
  <c r="E1176" i="42" s="1"/>
  <c r="H1177" i="33"/>
  <c r="E1177" i="42" s="1"/>
  <c r="H1178" i="33"/>
  <c r="E1178" i="42" s="1"/>
  <c r="H1179" i="33"/>
  <c r="E1179" i="42" s="1"/>
  <c r="H1180" i="33"/>
  <c r="E1180" i="42" s="1"/>
  <c r="H1181" i="33"/>
  <c r="E1181" i="42" s="1"/>
  <c r="H1182" i="33"/>
  <c r="E1182" i="42" s="1"/>
  <c r="H1183" i="33"/>
  <c r="E1183" i="42" s="1"/>
  <c r="H1184" i="33"/>
  <c r="E1184" i="42" s="1"/>
  <c r="H1185" i="33"/>
  <c r="E1185" i="42" s="1"/>
  <c r="H1186" i="33"/>
  <c r="E1186" i="42" s="1"/>
  <c r="H1187" i="33"/>
  <c r="E1187" i="42" s="1"/>
  <c r="H1188" i="33"/>
  <c r="E1188" i="42" s="1"/>
  <c r="H1189" i="33"/>
  <c r="E1189" i="42" s="1"/>
  <c r="H1190" i="33"/>
  <c r="E1190" i="42" s="1"/>
  <c r="H1191" i="33"/>
  <c r="E1191" i="42" s="1"/>
  <c r="H1192" i="33"/>
  <c r="E1192" i="42" s="1"/>
  <c r="H1193" i="33"/>
  <c r="E1193" i="42" s="1"/>
  <c r="H1194" i="33"/>
  <c r="E1194" i="42" s="1"/>
  <c r="H1195" i="33"/>
  <c r="E1195" i="42" s="1"/>
  <c r="H1196" i="33"/>
  <c r="E1196" i="42" s="1"/>
  <c r="H1197" i="33"/>
  <c r="E1197" i="42" s="1"/>
  <c r="H1198" i="33"/>
  <c r="E1198" i="42" s="1"/>
  <c r="H1199" i="33"/>
  <c r="E1199" i="42" s="1"/>
  <c r="H1200" i="33"/>
  <c r="E1200" i="42" s="1"/>
  <c r="H1201" i="33"/>
  <c r="E1201" i="42" s="1"/>
  <c r="H1202" i="33"/>
  <c r="E1202" i="42" s="1"/>
  <c r="H1203" i="33"/>
  <c r="E1203" i="42" s="1"/>
  <c r="H1204" i="33"/>
  <c r="E1204" i="42" s="1"/>
  <c r="H1205" i="33"/>
  <c r="E1205" i="42" s="1"/>
  <c r="H1206" i="33"/>
  <c r="E1206" i="42" s="1"/>
  <c r="H1207" i="33"/>
  <c r="E1207" i="42" s="1"/>
  <c r="H1208" i="33"/>
  <c r="E1208" i="42" s="1"/>
  <c r="H1209" i="33"/>
  <c r="E1209" i="42" s="1"/>
  <c r="H1210" i="33"/>
  <c r="E1210" i="42" s="1"/>
  <c r="H1211" i="33"/>
  <c r="E1211" i="42" s="1"/>
  <c r="H1212" i="33"/>
  <c r="E1212" i="42" s="1"/>
  <c r="H1213" i="33"/>
  <c r="E1213" i="42" s="1"/>
  <c r="H1214" i="33"/>
  <c r="E1214" i="42" s="1"/>
  <c r="H1215" i="33"/>
  <c r="E1215" i="42" s="1"/>
  <c r="H1216" i="33"/>
  <c r="E1216" i="42" s="1"/>
  <c r="H1217" i="33"/>
  <c r="E1217" i="42" s="1"/>
  <c r="H1218" i="33"/>
  <c r="E1218" i="42" s="1"/>
  <c r="H1219" i="33"/>
  <c r="E1219" i="42" s="1"/>
  <c r="H1220" i="33"/>
  <c r="E1220" i="42" s="1"/>
  <c r="H1221" i="33"/>
  <c r="E1221" i="42" s="1"/>
  <c r="H1222" i="33"/>
  <c r="E1222" i="42" s="1"/>
  <c r="H1223" i="33"/>
  <c r="E1223" i="42" s="1"/>
  <c r="H1224" i="33"/>
  <c r="E1224" i="42" s="1"/>
  <c r="H1225" i="33"/>
  <c r="E1225" i="42" s="1"/>
  <c r="H1226" i="33"/>
  <c r="E1226" i="42" s="1"/>
  <c r="H1227" i="33"/>
  <c r="E1227" i="42" s="1"/>
  <c r="H1228" i="33"/>
  <c r="E1228" i="42" s="1"/>
  <c r="H1229" i="33"/>
  <c r="E1229" i="42" s="1"/>
  <c r="H1230" i="33"/>
  <c r="E1230" i="42" s="1"/>
  <c r="H1231" i="33"/>
  <c r="E1231" i="42" s="1"/>
  <c r="H1232" i="33"/>
  <c r="E1232" i="42" s="1"/>
  <c r="H1233" i="33"/>
  <c r="E1233" i="42" s="1"/>
  <c r="H1234" i="33"/>
  <c r="E1234" i="42" s="1"/>
  <c r="H1235" i="33"/>
  <c r="E1235" i="42" s="1"/>
  <c r="H1236" i="33"/>
  <c r="E1236" i="42" s="1"/>
  <c r="H1237" i="33"/>
  <c r="E1237" i="42" s="1"/>
  <c r="H1238" i="33"/>
  <c r="E1238" i="42" s="1"/>
  <c r="H1239" i="33"/>
  <c r="E1239" i="42" s="1"/>
  <c r="H1240" i="33"/>
  <c r="E1240" i="42" s="1"/>
  <c r="H1241" i="33"/>
  <c r="E1241" i="42" s="1"/>
  <c r="H1242" i="33"/>
  <c r="E1242" i="42" s="1"/>
  <c r="H1243" i="33"/>
  <c r="E1243" i="42" s="1"/>
  <c r="H1244" i="33"/>
  <c r="E1244" i="42" s="1"/>
  <c r="H1245" i="33"/>
  <c r="E1245" i="42" s="1"/>
  <c r="H1246" i="33"/>
  <c r="E1246" i="42" s="1"/>
  <c r="H1247" i="33"/>
  <c r="E1247" i="42" s="1"/>
  <c r="H1248" i="33"/>
  <c r="E1248" i="42" s="1"/>
  <c r="H1249" i="33"/>
  <c r="E1249" i="42" s="1"/>
  <c r="H1250" i="33"/>
  <c r="E1250" i="42" s="1"/>
  <c r="H1251" i="33"/>
  <c r="E1251" i="42" s="1"/>
  <c r="H1252" i="33"/>
  <c r="E1252" i="42" s="1"/>
  <c r="H1253" i="33"/>
  <c r="E1253" i="42" s="1"/>
  <c r="H1254" i="33"/>
  <c r="E1254" i="42" s="1"/>
  <c r="H1255" i="33"/>
  <c r="E1255" i="42" s="1"/>
  <c r="H1256" i="33"/>
  <c r="E1256" i="42" s="1"/>
  <c r="H1257" i="33"/>
  <c r="E1257" i="42" s="1"/>
  <c r="H1258" i="33"/>
  <c r="E1258" i="42" s="1"/>
  <c r="H1259" i="33"/>
  <c r="E1259" i="42" s="1"/>
  <c r="H1260" i="33"/>
  <c r="E1260" i="42" s="1"/>
  <c r="H1261" i="33"/>
  <c r="E1261" i="42" s="1"/>
  <c r="H1262" i="33"/>
  <c r="E1262" i="42" s="1"/>
  <c r="H1263" i="33"/>
  <c r="E1263" i="42" s="1"/>
  <c r="H1264" i="33"/>
  <c r="E1264" i="42" s="1"/>
  <c r="H1265" i="33"/>
  <c r="E1265" i="42" s="1"/>
  <c r="H1266" i="33"/>
  <c r="E1266" i="42" s="1"/>
  <c r="H1267" i="33"/>
  <c r="E1267" i="42" s="1"/>
  <c r="H1268" i="33"/>
  <c r="E1268" i="42" s="1"/>
  <c r="H1269" i="33"/>
  <c r="E1269" i="42" s="1"/>
  <c r="H1270" i="33"/>
  <c r="E1270" i="42" s="1"/>
  <c r="H1271" i="33"/>
  <c r="E1271" i="42" s="1"/>
  <c r="H1272" i="33"/>
  <c r="E1272" i="42" s="1"/>
  <c r="H1273" i="33"/>
  <c r="E1273" i="42" s="1"/>
  <c r="H1274" i="33"/>
  <c r="E1274" i="42" s="1"/>
  <c r="H1275" i="33"/>
  <c r="E1275" i="42" s="1"/>
  <c r="H1276" i="33"/>
  <c r="E1276" i="42" s="1"/>
  <c r="H1277" i="33"/>
  <c r="E1277" i="42" s="1"/>
  <c r="H1278" i="33"/>
  <c r="E1278" i="42" s="1"/>
  <c r="H1279" i="33"/>
  <c r="E1279" i="42" s="1"/>
  <c r="H1280" i="33"/>
  <c r="E1280" i="42" s="1"/>
  <c r="H1281" i="33"/>
  <c r="E1281" i="42" s="1"/>
  <c r="H1282" i="33"/>
  <c r="E1282" i="42" s="1"/>
  <c r="H1283" i="33"/>
  <c r="E1283" i="42" s="1"/>
  <c r="H1284" i="33"/>
  <c r="E1284" i="42" s="1"/>
  <c r="H1285" i="33"/>
  <c r="E1285" i="42" s="1"/>
  <c r="H1286" i="33"/>
  <c r="E1286" i="42" s="1"/>
  <c r="H1287" i="33"/>
  <c r="E1287" i="42" s="1"/>
  <c r="H1288" i="33"/>
  <c r="E1288" i="42" s="1"/>
  <c r="H1289" i="33"/>
  <c r="E1289" i="42" s="1"/>
  <c r="H1290" i="33"/>
  <c r="E1290" i="42" s="1"/>
  <c r="H1291" i="33"/>
  <c r="E1291" i="42" s="1"/>
  <c r="H1292" i="33"/>
  <c r="E1292" i="42" s="1"/>
  <c r="H1293" i="33"/>
  <c r="E1293" i="42" s="1"/>
  <c r="H1294" i="33"/>
  <c r="E1294" i="42" s="1"/>
  <c r="H1295" i="33"/>
  <c r="E1295" i="42" s="1"/>
  <c r="H1296" i="33"/>
  <c r="E1296" i="42" s="1"/>
  <c r="H1297" i="33"/>
  <c r="E1297" i="42" s="1"/>
  <c r="H1298" i="33"/>
  <c r="E1298" i="42" s="1"/>
  <c r="H1299" i="33"/>
  <c r="E1299" i="42" s="1"/>
  <c r="H1300" i="33"/>
  <c r="E1300" i="42" s="1"/>
  <c r="H1301" i="33"/>
  <c r="E1301" i="42" s="1"/>
  <c r="H1302" i="33"/>
  <c r="E1302" i="42" s="1"/>
  <c r="H1303" i="33"/>
  <c r="E1303" i="42" s="1"/>
  <c r="H1304" i="33"/>
  <c r="E1304" i="42" s="1"/>
  <c r="H1305" i="33"/>
  <c r="E1305" i="42" s="1"/>
  <c r="H1306" i="33"/>
  <c r="E1306" i="42" s="1"/>
  <c r="H1307" i="33"/>
  <c r="E1307" i="42" s="1"/>
  <c r="H1308" i="33"/>
  <c r="E1308" i="42" s="1"/>
  <c r="H1309" i="33"/>
  <c r="E1309" i="42" s="1"/>
  <c r="H1310" i="33"/>
  <c r="E1310" i="42" s="1"/>
  <c r="H1311" i="33"/>
  <c r="E1311" i="42" s="1"/>
  <c r="H1312" i="33"/>
  <c r="E1312" i="42" s="1"/>
  <c r="H1313" i="33"/>
  <c r="E1313" i="42" s="1"/>
  <c r="H1314" i="33"/>
  <c r="E1314" i="42" s="1"/>
  <c r="H1315" i="33"/>
  <c r="E1315" i="42" s="1"/>
  <c r="H1316" i="33"/>
  <c r="E1316" i="42" s="1"/>
  <c r="H1317" i="33"/>
  <c r="E1317" i="42" s="1"/>
  <c r="H1318" i="33"/>
  <c r="E1318" i="42" s="1"/>
  <c r="H1319" i="33"/>
  <c r="E1319" i="42" s="1"/>
  <c r="H1320" i="33"/>
  <c r="E1320" i="42" s="1"/>
  <c r="H1321" i="33"/>
  <c r="E1321" i="42" s="1"/>
  <c r="H1322" i="33"/>
  <c r="E1322" i="42" s="1"/>
  <c r="H1323" i="33"/>
  <c r="E1323" i="42" s="1"/>
  <c r="H1324" i="33"/>
  <c r="E1324" i="42" s="1"/>
  <c r="H1325" i="33"/>
  <c r="E1325" i="42" s="1"/>
  <c r="H1326" i="33"/>
  <c r="E1326" i="42" s="1"/>
  <c r="H1327" i="33"/>
  <c r="E1327" i="42" s="1"/>
  <c r="H1328" i="33"/>
  <c r="E1328" i="42" s="1"/>
  <c r="H1329" i="33"/>
  <c r="E1329" i="42" s="1"/>
  <c r="H1330" i="33"/>
  <c r="E1330" i="42" s="1"/>
  <c r="H1331" i="33"/>
  <c r="E1331" i="42" s="1"/>
  <c r="H1332" i="33"/>
  <c r="E1332" i="42" s="1"/>
  <c r="H1333" i="33"/>
  <c r="E1333" i="42" s="1"/>
  <c r="H1334" i="33"/>
  <c r="E1334" i="42" s="1"/>
  <c r="H1335" i="33"/>
  <c r="E1335" i="42" s="1"/>
  <c r="H1336" i="33"/>
  <c r="E1336" i="42" s="1"/>
  <c r="H1337" i="33"/>
  <c r="E1337" i="42" s="1"/>
  <c r="H1338" i="33"/>
  <c r="E1338" i="42" s="1"/>
  <c r="H1339" i="33"/>
  <c r="E1339" i="42" s="1"/>
  <c r="H1340" i="33"/>
  <c r="E1340" i="42" s="1"/>
  <c r="H1341" i="33"/>
  <c r="E1341" i="42" s="1"/>
  <c r="H1342" i="33"/>
  <c r="E1342" i="42" s="1"/>
  <c r="H1343" i="33"/>
  <c r="E1343" i="42" s="1"/>
  <c r="H1344" i="33"/>
  <c r="E1344" i="42" s="1"/>
  <c r="H1345" i="33"/>
  <c r="E1345" i="42" s="1"/>
  <c r="H1346" i="33"/>
  <c r="E1346" i="42" s="1"/>
  <c r="H1347" i="33"/>
  <c r="E1347" i="42" s="1"/>
  <c r="H1348" i="33"/>
  <c r="E1348" i="42" s="1"/>
  <c r="H1349" i="33"/>
  <c r="E1349" i="42" s="1"/>
  <c r="H1350" i="33"/>
  <c r="E1350" i="42" s="1"/>
  <c r="H1351" i="33"/>
  <c r="E1351" i="42" s="1"/>
  <c r="H1352" i="33"/>
  <c r="E1352" i="42" s="1"/>
  <c r="H1353" i="33"/>
  <c r="E1353" i="42" s="1"/>
  <c r="H1354" i="33"/>
  <c r="E1354" i="42" s="1"/>
  <c r="H1355" i="33"/>
  <c r="E1355" i="42" s="1"/>
  <c r="H1356" i="33"/>
  <c r="E1356" i="42" s="1"/>
  <c r="H1357" i="33"/>
  <c r="E1357" i="42" s="1"/>
  <c r="H1358" i="33"/>
  <c r="E1358" i="42" s="1"/>
  <c r="H1359" i="33"/>
  <c r="E1359" i="42" s="1"/>
  <c r="H1360" i="33"/>
  <c r="E1360" i="42" s="1"/>
  <c r="H1361" i="33"/>
  <c r="E1361" i="42" s="1"/>
  <c r="H1362" i="33"/>
  <c r="E1362" i="42" s="1"/>
  <c r="H1363" i="33"/>
  <c r="E1363" i="42" s="1"/>
  <c r="H1364" i="33"/>
  <c r="E1364" i="42" s="1"/>
  <c r="H1365" i="33"/>
  <c r="E1365" i="42" s="1"/>
  <c r="H1366" i="33"/>
  <c r="E1366" i="42" s="1"/>
  <c r="H1367" i="33"/>
  <c r="E1367" i="42" s="1"/>
  <c r="H1368" i="33"/>
  <c r="E1368" i="42" s="1"/>
  <c r="H1369" i="33"/>
  <c r="E1369" i="42" s="1"/>
  <c r="H1370" i="33"/>
  <c r="E1370" i="42" s="1"/>
  <c r="H1371" i="33"/>
  <c r="E1371" i="42" s="1"/>
  <c r="H1372" i="33"/>
  <c r="E1372" i="42" s="1"/>
  <c r="H1373" i="33"/>
  <c r="E1373" i="42" s="1"/>
  <c r="H1374" i="33"/>
  <c r="E1374" i="42" s="1"/>
  <c r="H1375" i="33"/>
  <c r="E1375" i="42" s="1"/>
  <c r="H1376" i="33"/>
  <c r="E1376" i="42" s="1"/>
  <c r="H1377" i="33"/>
  <c r="E1377" i="42" s="1"/>
  <c r="H1378" i="33"/>
  <c r="E1378" i="42" s="1"/>
  <c r="H1379" i="33"/>
  <c r="E1379" i="42" s="1"/>
  <c r="H1380" i="33"/>
  <c r="E1380" i="42" s="1"/>
  <c r="H1381" i="33"/>
  <c r="E1381" i="42" s="1"/>
  <c r="H1382" i="33"/>
  <c r="E1382" i="42" s="1"/>
  <c r="H1383" i="33"/>
  <c r="E1383" i="42" s="1"/>
  <c r="H1384" i="33"/>
  <c r="E1384" i="42" s="1"/>
  <c r="H1385" i="33"/>
  <c r="E1385" i="42" s="1"/>
  <c r="H1386" i="33"/>
  <c r="E1386" i="42" s="1"/>
  <c r="H1387" i="33"/>
  <c r="E1387" i="42" s="1"/>
  <c r="H1388" i="33"/>
  <c r="E1388" i="42" s="1"/>
  <c r="H1389" i="33"/>
  <c r="E1389" i="42" s="1"/>
  <c r="H1390" i="33"/>
  <c r="E1390" i="42" s="1"/>
  <c r="H1391" i="33"/>
  <c r="E1391" i="42" s="1"/>
  <c r="H1392" i="33"/>
  <c r="E1392" i="42" s="1"/>
  <c r="H1393" i="33"/>
  <c r="E1393" i="42" s="1"/>
  <c r="H1394" i="33"/>
  <c r="E1394" i="42" s="1"/>
  <c r="H1395" i="33"/>
  <c r="E1395" i="42" s="1"/>
  <c r="H1396" i="33"/>
  <c r="E1396" i="42" s="1"/>
  <c r="H1397" i="33"/>
  <c r="E1397" i="42" s="1"/>
  <c r="H1398" i="33"/>
  <c r="E1398" i="42" s="1"/>
  <c r="H1399" i="33"/>
  <c r="E1399" i="42" s="1"/>
  <c r="H1400" i="33"/>
  <c r="E1400" i="42" s="1"/>
  <c r="H1401" i="33"/>
  <c r="E1401" i="42" s="1"/>
  <c r="H1402" i="33"/>
  <c r="E1402" i="42" s="1"/>
  <c r="H1403" i="33"/>
  <c r="E1403" i="42" s="1"/>
  <c r="H1404" i="33"/>
  <c r="E1404" i="42" s="1"/>
  <c r="H1405" i="33"/>
  <c r="E1405" i="42" s="1"/>
  <c r="H1406" i="33"/>
  <c r="E1406" i="42" s="1"/>
  <c r="H1407" i="33"/>
  <c r="E1407" i="42" s="1"/>
  <c r="H1408" i="33"/>
  <c r="E1408" i="42" s="1"/>
  <c r="H1409" i="33"/>
  <c r="E1409" i="42" s="1"/>
  <c r="H1410" i="33"/>
  <c r="E1410" i="42" s="1"/>
  <c r="H1411" i="33"/>
  <c r="E1411" i="42" s="1"/>
  <c r="H1412" i="33"/>
  <c r="E1412" i="42" s="1"/>
  <c r="H1413" i="33"/>
  <c r="E1413" i="42" s="1"/>
  <c r="H1414" i="33"/>
  <c r="E1414" i="42" s="1"/>
  <c r="H1415" i="33"/>
  <c r="E1415" i="42" s="1"/>
  <c r="H1416" i="33"/>
  <c r="E1416" i="42" s="1"/>
  <c r="H1417" i="33"/>
  <c r="E1417" i="42" s="1"/>
  <c r="H1418" i="33"/>
  <c r="E1418" i="42" s="1"/>
  <c r="H1419" i="33"/>
  <c r="E1419" i="42" s="1"/>
  <c r="H1420" i="33"/>
  <c r="E1420" i="42" s="1"/>
  <c r="H1421" i="33"/>
  <c r="E1421" i="42" s="1"/>
  <c r="H1422" i="33"/>
  <c r="E1422" i="42" s="1"/>
  <c r="H1423" i="33"/>
  <c r="E1423" i="42" s="1"/>
  <c r="H1424" i="33"/>
  <c r="E1424" i="42" s="1"/>
  <c r="H1425" i="33"/>
  <c r="E1425" i="42" s="1"/>
  <c r="H1426" i="33"/>
  <c r="E1426" i="42" s="1"/>
  <c r="H1427" i="33"/>
  <c r="E1427" i="42" s="1"/>
  <c r="H1428" i="33"/>
  <c r="E1428" i="42" s="1"/>
  <c r="H1429" i="33"/>
  <c r="E1429" i="42" s="1"/>
  <c r="H1430" i="33"/>
  <c r="E1430" i="42" s="1"/>
  <c r="H1431" i="33"/>
  <c r="E1431" i="42" s="1"/>
  <c r="H1432" i="33"/>
  <c r="E1432" i="42" s="1"/>
  <c r="H1433" i="33"/>
  <c r="E1433" i="42" s="1"/>
  <c r="H1434" i="33"/>
  <c r="E1434" i="42" s="1"/>
  <c r="H1435" i="33"/>
  <c r="E1435" i="42" s="1"/>
  <c r="H1436" i="33"/>
  <c r="E1436" i="42" s="1"/>
  <c r="H1437" i="33"/>
  <c r="E1437" i="42" s="1"/>
  <c r="H1438" i="33"/>
  <c r="E1438" i="42" s="1"/>
  <c r="H1439" i="33"/>
  <c r="E1439" i="42" s="1"/>
  <c r="H1440" i="33"/>
  <c r="E1440" i="42" s="1"/>
  <c r="H1441" i="33"/>
  <c r="E1441" i="42" s="1"/>
  <c r="H1442" i="33"/>
  <c r="E1442" i="42" s="1"/>
  <c r="H1443" i="33"/>
  <c r="E1443" i="42" s="1"/>
  <c r="H1444" i="33"/>
  <c r="E1444" i="42" s="1"/>
  <c r="H1445" i="33"/>
  <c r="E1445" i="42" s="1"/>
  <c r="H1446" i="33"/>
  <c r="E1446" i="42" s="1"/>
  <c r="H1447" i="33"/>
  <c r="E1447" i="42" s="1"/>
  <c r="H1448" i="33"/>
  <c r="E1448" i="42" s="1"/>
  <c r="H1449" i="33"/>
  <c r="E1449" i="42" s="1"/>
  <c r="H1450" i="33"/>
  <c r="E1450" i="42" s="1"/>
  <c r="H1451" i="33"/>
  <c r="E1451" i="42" s="1"/>
  <c r="H1452" i="33"/>
  <c r="E1452" i="42" s="1"/>
  <c r="H1453" i="33"/>
  <c r="E1453" i="42" s="1"/>
  <c r="H1454" i="33"/>
  <c r="E1454" i="42" s="1"/>
  <c r="H1455" i="33"/>
  <c r="E1455" i="42" s="1"/>
  <c r="H1456" i="33"/>
  <c r="E1456" i="42" s="1"/>
  <c r="H1457" i="33"/>
  <c r="E1457" i="42" s="1"/>
  <c r="H1458" i="33"/>
  <c r="E1458" i="42" s="1"/>
  <c r="H1459" i="33"/>
  <c r="E1459" i="42" s="1"/>
  <c r="H1460" i="33"/>
  <c r="E1460" i="42" s="1"/>
  <c r="H1461" i="33"/>
  <c r="E1461" i="42" s="1"/>
  <c r="H1462" i="33"/>
  <c r="E1462" i="42" s="1"/>
  <c r="H1463" i="33"/>
  <c r="E1463" i="42" s="1"/>
  <c r="H1464" i="33"/>
  <c r="E1464" i="42" s="1"/>
  <c r="H1465" i="33"/>
  <c r="E1465" i="42" s="1"/>
  <c r="H1466" i="33"/>
  <c r="E1466" i="42" s="1"/>
  <c r="H1467" i="33"/>
  <c r="E1467" i="42" s="1"/>
  <c r="H1468" i="33"/>
  <c r="E1468" i="42" s="1"/>
  <c r="H1469" i="33"/>
  <c r="E1469" i="42" s="1"/>
  <c r="H1470" i="33"/>
  <c r="E1470" i="42" s="1"/>
  <c r="H1471" i="33"/>
  <c r="E1471" i="42" s="1"/>
  <c r="H1472" i="33"/>
  <c r="E1472" i="42" s="1"/>
  <c r="H1473" i="33"/>
  <c r="E1473" i="42" s="1"/>
  <c r="H1474" i="33"/>
  <c r="E1474" i="42" s="1"/>
  <c r="H1475" i="33"/>
  <c r="E1475" i="42" s="1"/>
  <c r="H1476" i="33"/>
  <c r="E1476" i="42" s="1"/>
  <c r="H1477" i="33"/>
  <c r="E1477" i="42" s="1"/>
  <c r="H1478" i="33"/>
  <c r="E1478" i="42" s="1"/>
  <c r="H1479" i="33"/>
  <c r="E1479" i="42" s="1"/>
  <c r="H1480" i="33"/>
  <c r="E1480" i="42" s="1"/>
  <c r="H1481" i="33"/>
  <c r="E1481" i="42" s="1"/>
  <c r="H1482" i="33"/>
  <c r="E1482" i="42" s="1"/>
  <c r="H1483" i="33"/>
  <c r="E1483" i="42" s="1"/>
  <c r="H1484" i="33"/>
  <c r="E1484" i="42" s="1"/>
  <c r="H1485" i="33"/>
  <c r="E1485" i="42" s="1"/>
  <c r="H1486" i="33"/>
  <c r="E1486" i="42" s="1"/>
  <c r="H1487" i="33"/>
  <c r="E1487" i="42" s="1"/>
  <c r="H1488" i="33"/>
  <c r="E1488" i="42" s="1"/>
  <c r="H1489" i="33"/>
  <c r="E1489" i="42" s="1"/>
  <c r="H1490" i="33"/>
  <c r="E1490" i="42" s="1"/>
  <c r="H1491" i="33"/>
  <c r="E1491" i="42" s="1"/>
  <c r="H1492" i="33"/>
  <c r="E1492" i="42" s="1"/>
  <c r="H1493" i="33"/>
  <c r="E1493" i="42" s="1"/>
  <c r="H1494" i="33"/>
  <c r="E1494" i="42" s="1"/>
  <c r="H1495" i="33"/>
  <c r="E1495" i="42" s="1"/>
  <c r="H1496" i="33"/>
  <c r="E1496" i="42" s="1"/>
  <c r="H1497" i="33"/>
  <c r="E1497" i="42" s="1"/>
  <c r="H1498" i="33"/>
  <c r="E1498" i="42" s="1"/>
  <c r="H1499" i="33"/>
  <c r="E1499" i="42" s="1"/>
  <c r="H1500" i="33"/>
  <c r="E1500" i="42" s="1"/>
  <c r="H1501" i="33"/>
  <c r="E1501" i="42" s="1"/>
  <c r="H1502" i="33"/>
  <c r="E1502" i="42" s="1"/>
  <c r="H1503" i="33"/>
  <c r="E1503" i="42" s="1"/>
  <c r="H1504" i="33"/>
  <c r="E1504" i="42" s="1"/>
  <c r="H1505" i="33"/>
  <c r="E1505" i="42" s="1"/>
  <c r="H1506" i="33"/>
  <c r="E1506" i="42" s="1"/>
  <c r="H1507" i="33"/>
  <c r="E1507" i="42" s="1"/>
  <c r="H1508" i="33"/>
  <c r="E1508" i="42" s="1"/>
  <c r="H1509" i="33"/>
  <c r="E1509" i="42" s="1"/>
  <c r="H1510" i="33"/>
  <c r="E1510" i="42" s="1"/>
  <c r="H1511" i="33"/>
  <c r="E1511" i="42" s="1"/>
  <c r="H1512" i="33"/>
  <c r="E1512" i="42" s="1"/>
  <c r="H1513" i="33"/>
  <c r="E1513" i="42" s="1"/>
  <c r="H1514" i="33"/>
  <c r="E1514" i="42" s="1"/>
  <c r="H1515" i="33"/>
  <c r="E1515" i="42" s="1"/>
  <c r="H1516" i="33"/>
  <c r="E1516" i="42" s="1"/>
  <c r="H1517" i="33"/>
  <c r="E1517" i="42" s="1"/>
  <c r="H1518" i="33"/>
  <c r="E1518" i="42" s="1"/>
  <c r="H1519" i="33"/>
  <c r="E1519" i="42" s="1"/>
  <c r="H1520" i="33"/>
  <c r="E1520" i="42" s="1"/>
  <c r="H1521" i="33"/>
  <c r="E1521" i="42" s="1"/>
  <c r="H1522" i="33"/>
  <c r="E1522" i="42" s="1"/>
  <c r="H1523" i="33"/>
  <c r="E1523" i="42" s="1"/>
  <c r="H1524" i="33"/>
  <c r="E1524" i="42" s="1"/>
  <c r="H1525" i="33"/>
  <c r="E1525" i="42" s="1"/>
  <c r="H1526" i="33"/>
  <c r="E1526" i="42" s="1"/>
  <c r="H1527" i="33"/>
  <c r="E1527" i="42" s="1"/>
  <c r="H1528" i="33"/>
  <c r="E1528" i="42" s="1"/>
  <c r="H1529" i="33"/>
  <c r="E1529" i="42" s="1"/>
  <c r="H1530" i="33"/>
  <c r="E1530" i="42" s="1"/>
  <c r="H1531" i="33"/>
  <c r="E1531" i="42" s="1"/>
  <c r="H1532" i="33"/>
  <c r="E1532" i="42" s="1"/>
  <c r="H1533" i="33"/>
  <c r="E1533" i="42" s="1"/>
  <c r="H1534" i="33"/>
  <c r="E1534" i="42" s="1"/>
  <c r="H1535" i="33"/>
  <c r="E1535" i="42" s="1"/>
  <c r="H1536" i="33"/>
  <c r="E1536" i="42" s="1"/>
  <c r="H1537" i="33"/>
  <c r="E1537" i="42" s="1"/>
  <c r="H1538" i="33"/>
  <c r="E1538" i="42" s="1"/>
  <c r="H1539" i="33"/>
  <c r="E1539" i="42" s="1"/>
  <c r="H1540" i="33"/>
  <c r="E1540" i="42" s="1"/>
  <c r="H1541" i="33"/>
  <c r="E1541" i="42" s="1"/>
  <c r="H1542" i="33"/>
  <c r="E1542" i="42" s="1"/>
  <c r="H1543" i="33"/>
  <c r="E1543" i="42" s="1"/>
  <c r="H1544" i="33"/>
  <c r="E1544" i="42" s="1"/>
  <c r="H1545" i="33"/>
  <c r="E1545" i="42" s="1"/>
  <c r="H1546" i="33"/>
  <c r="E1546" i="42" s="1"/>
  <c r="H1547" i="33"/>
  <c r="E1547" i="42" s="1"/>
  <c r="H1548" i="33"/>
  <c r="E1548" i="42" s="1"/>
  <c r="H1549" i="33"/>
  <c r="E1549" i="42" s="1"/>
  <c r="H1550" i="33"/>
  <c r="E1550" i="42" s="1"/>
  <c r="H1551" i="33"/>
  <c r="E1551" i="42" s="1"/>
  <c r="H1552" i="33"/>
  <c r="E1552" i="42" s="1"/>
  <c r="H1553" i="33"/>
  <c r="E1553" i="42" s="1"/>
  <c r="H1554" i="33"/>
  <c r="E1554" i="42" s="1"/>
  <c r="H1555" i="33"/>
  <c r="E1555" i="42" s="1"/>
  <c r="H1556" i="33"/>
  <c r="E1556" i="42" s="1"/>
  <c r="H1557" i="33"/>
  <c r="E1557" i="42" s="1"/>
  <c r="H1558" i="33"/>
  <c r="E1558" i="42" s="1"/>
  <c r="H1559" i="33"/>
  <c r="E1559" i="42" s="1"/>
  <c r="H1560" i="33"/>
  <c r="E1560" i="42" s="1"/>
  <c r="H1561" i="33"/>
  <c r="E1561" i="42" s="1"/>
  <c r="H1562" i="33"/>
  <c r="E1562" i="42" s="1"/>
  <c r="H1563" i="33"/>
  <c r="E1563" i="42" s="1"/>
  <c r="H1564" i="33"/>
  <c r="E1564" i="42" s="1"/>
  <c r="H1565" i="33"/>
  <c r="E1565" i="42" s="1"/>
  <c r="H1566" i="33"/>
  <c r="E1566" i="42" s="1"/>
  <c r="H1567" i="33"/>
  <c r="E1567" i="42" s="1"/>
  <c r="H1568" i="33"/>
  <c r="E1568" i="42" s="1"/>
  <c r="H1569" i="33"/>
  <c r="E1569" i="42" s="1"/>
  <c r="H1570" i="33"/>
  <c r="E1570" i="42" s="1"/>
  <c r="H1571" i="33"/>
  <c r="E1571" i="42" s="1"/>
  <c r="H1572" i="33"/>
  <c r="E1572" i="42" s="1"/>
  <c r="H1573" i="33"/>
  <c r="E1573" i="42" s="1"/>
  <c r="H1574" i="33"/>
  <c r="E1574" i="42" s="1"/>
  <c r="H1575" i="33"/>
  <c r="E1575" i="42" s="1"/>
  <c r="H1576" i="33"/>
  <c r="E1576" i="42" s="1"/>
  <c r="H1577" i="33"/>
  <c r="E1577" i="42" s="1"/>
  <c r="H1578" i="33"/>
  <c r="E1578" i="42" s="1"/>
  <c r="H1579" i="33"/>
  <c r="E1579" i="42" s="1"/>
  <c r="H1580" i="33"/>
  <c r="E1580" i="42" s="1"/>
  <c r="H1581" i="33"/>
  <c r="E1581" i="42" s="1"/>
  <c r="H1582" i="33"/>
  <c r="E1582" i="42" s="1"/>
  <c r="H1583" i="33"/>
  <c r="E1583" i="42" s="1"/>
  <c r="H1584" i="33"/>
  <c r="E1584" i="42" s="1"/>
  <c r="H1585" i="33"/>
  <c r="E1585" i="42" s="1"/>
  <c r="H1586" i="33"/>
  <c r="E1586" i="42" s="1"/>
  <c r="H1587" i="33"/>
  <c r="E1587" i="42" s="1"/>
  <c r="H1588" i="33"/>
  <c r="E1588" i="42" s="1"/>
  <c r="H1589" i="33"/>
  <c r="E1589" i="42" s="1"/>
  <c r="H1590" i="33"/>
  <c r="E1590" i="42" s="1"/>
  <c r="H1591" i="33"/>
  <c r="E1591" i="42" s="1"/>
  <c r="H1592" i="33"/>
  <c r="E1592" i="42" s="1"/>
  <c r="H1593" i="33"/>
  <c r="E1593" i="42" s="1"/>
  <c r="H1594" i="33"/>
  <c r="E1594" i="42" s="1"/>
  <c r="H1595" i="33"/>
  <c r="E1595" i="42" s="1"/>
  <c r="H1596" i="33"/>
  <c r="E1596" i="42" s="1"/>
  <c r="H1597" i="33"/>
  <c r="E1597" i="42" s="1"/>
  <c r="H1598" i="33"/>
  <c r="E1598" i="42" s="1"/>
  <c r="H1599" i="33"/>
  <c r="E1599" i="42" s="1"/>
  <c r="H1600" i="33"/>
  <c r="E1600" i="42" s="1"/>
  <c r="H1601" i="33"/>
  <c r="E1601" i="42" s="1"/>
  <c r="H1602" i="33"/>
  <c r="E1602" i="42" s="1"/>
  <c r="H1603" i="33"/>
  <c r="E1603" i="42" s="1"/>
  <c r="H1604" i="33"/>
  <c r="E1604" i="42" s="1"/>
  <c r="H1605" i="33"/>
  <c r="E1605" i="42" s="1"/>
  <c r="H1606" i="33"/>
  <c r="E1606" i="42" s="1"/>
  <c r="H1607" i="33"/>
  <c r="E1607" i="42" s="1"/>
  <c r="H1608" i="33"/>
  <c r="E1608" i="42" s="1"/>
  <c r="H1609" i="33"/>
  <c r="E1609" i="42" s="1"/>
  <c r="H1610" i="33"/>
  <c r="E1610" i="42" s="1"/>
  <c r="H1611" i="33"/>
  <c r="E1611" i="42" s="1"/>
  <c r="H1612" i="33"/>
  <c r="E1612" i="42" s="1"/>
  <c r="H1613" i="33"/>
  <c r="E1613" i="42" s="1"/>
  <c r="H1614" i="33"/>
  <c r="E1614" i="42" s="1"/>
  <c r="H1615" i="33"/>
  <c r="E1615" i="42" s="1"/>
  <c r="H1616" i="33"/>
  <c r="E1616" i="42" s="1"/>
  <c r="H1617" i="33"/>
  <c r="E1617" i="42" s="1"/>
  <c r="H1618" i="33"/>
  <c r="E1618" i="42" s="1"/>
  <c r="H1619" i="33"/>
  <c r="E1619" i="42" s="1"/>
  <c r="H1620" i="33"/>
  <c r="E1620" i="42" s="1"/>
  <c r="H1621" i="33"/>
  <c r="E1621" i="42" s="1"/>
  <c r="H1622" i="33"/>
  <c r="E1622" i="42" s="1"/>
  <c r="H1623" i="33"/>
  <c r="E1623" i="42" s="1"/>
  <c r="H1624" i="33"/>
  <c r="E1624" i="42" s="1"/>
  <c r="H1625" i="33"/>
  <c r="E1625" i="42" s="1"/>
  <c r="H1626" i="33"/>
  <c r="E1626" i="42" s="1"/>
  <c r="H1627" i="33"/>
  <c r="E1627" i="42" s="1"/>
  <c r="H1628" i="33"/>
  <c r="E1628" i="42" s="1"/>
  <c r="H1629" i="33"/>
  <c r="E1629" i="42" s="1"/>
  <c r="H1630" i="33"/>
  <c r="E1630" i="42" s="1"/>
  <c r="H1631" i="33"/>
  <c r="E1631" i="42" s="1"/>
  <c r="H1632" i="33"/>
  <c r="E1632" i="42" s="1"/>
  <c r="H1633" i="33"/>
  <c r="E1633" i="42" s="1"/>
  <c r="H1634" i="33"/>
  <c r="E1634" i="42" s="1"/>
  <c r="H1635" i="33"/>
  <c r="E1635" i="42" s="1"/>
  <c r="H1636" i="33"/>
  <c r="E1636" i="42" s="1"/>
  <c r="H1637" i="33"/>
  <c r="E1637" i="42" s="1"/>
  <c r="H1638" i="33"/>
  <c r="E1638" i="42" s="1"/>
  <c r="H1639" i="33"/>
  <c r="E1639" i="42" s="1"/>
  <c r="H1640" i="33"/>
  <c r="E1640" i="42" s="1"/>
  <c r="H1641" i="33"/>
  <c r="E1641" i="42" s="1"/>
  <c r="H1642" i="33"/>
  <c r="E1642" i="42" s="1"/>
  <c r="H1643" i="33"/>
  <c r="E1643" i="42" s="1"/>
  <c r="H1644" i="33"/>
  <c r="E1644" i="42" s="1"/>
  <c r="H1645" i="33"/>
  <c r="E1645" i="42" s="1"/>
  <c r="H1646" i="33"/>
  <c r="E1646" i="42" s="1"/>
  <c r="H1647" i="33"/>
  <c r="E1647" i="42" s="1"/>
  <c r="H1648" i="33"/>
  <c r="E1648" i="42" s="1"/>
  <c r="H1649" i="33"/>
  <c r="E1649" i="42" s="1"/>
  <c r="H1650" i="33"/>
  <c r="E1650" i="42" s="1"/>
  <c r="H1651" i="33"/>
  <c r="E1651" i="42" s="1"/>
  <c r="H1652" i="33"/>
  <c r="E1652" i="42" s="1"/>
  <c r="H1653" i="33"/>
  <c r="E1653" i="42" s="1"/>
  <c r="H1654" i="33"/>
  <c r="E1654" i="42" s="1"/>
  <c r="H1655" i="33"/>
  <c r="E1655" i="42" s="1"/>
  <c r="H1656" i="33"/>
  <c r="E1656" i="42" s="1"/>
  <c r="H1657" i="33"/>
  <c r="E1657" i="42" s="1"/>
  <c r="H1658" i="33"/>
  <c r="E1658" i="42" s="1"/>
  <c r="H1659" i="33"/>
  <c r="E1659" i="42" s="1"/>
  <c r="H1660" i="33"/>
  <c r="E1660" i="42" s="1"/>
  <c r="H1661" i="33"/>
  <c r="E1661" i="42" s="1"/>
  <c r="H1662" i="33"/>
  <c r="E1662" i="42" s="1"/>
  <c r="H1663" i="33"/>
  <c r="E1663" i="42" s="1"/>
  <c r="H1664" i="33"/>
  <c r="E1664" i="42" s="1"/>
  <c r="H1665" i="33"/>
  <c r="E1665" i="42" s="1"/>
  <c r="H1666" i="33"/>
  <c r="E1666" i="42" s="1"/>
  <c r="H1667" i="33"/>
  <c r="E1667" i="42" s="1"/>
  <c r="H1668" i="33"/>
  <c r="E1668" i="42" s="1"/>
  <c r="H1669" i="33"/>
  <c r="E1669" i="42" s="1"/>
  <c r="H1670" i="33"/>
  <c r="E1670" i="42" s="1"/>
  <c r="H1671" i="33"/>
  <c r="E1671" i="42" s="1"/>
  <c r="H1672" i="33"/>
  <c r="E1672" i="42" s="1"/>
  <c r="H1673" i="33"/>
  <c r="E1673" i="42" s="1"/>
  <c r="H1674" i="33"/>
  <c r="E1674" i="42" s="1"/>
  <c r="H1675" i="33"/>
  <c r="E1675" i="42" s="1"/>
  <c r="H1676" i="33"/>
  <c r="E1676" i="42" s="1"/>
  <c r="H1677" i="33"/>
  <c r="E1677" i="42" s="1"/>
  <c r="H1678" i="33"/>
  <c r="E1678" i="42" s="1"/>
  <c r="H1679" i="33"/>
  <c r="E1679" i="42" s="1"/>
  <c r="H1680" i="33"/>
  <c r="E1680" i="42" s="1"/>
  <c r="H1681" i="33"/>
  <c r="E1681" i="42" s="1"/>
  <c r="H1682" i="33"/>
  <c r="E1682" i="42" s="1"/>
  <c r="H1683" i="33"/>
  <c r="E1683" i="42" s="1"/>
  <c r="H1684" i="33"/>
  <c r="E1684" i="42" s="1"/>
  <c r="H1685" i="33"/>
  <c r="E1685" i="42" s="1"/>
  <c r="H1686" i="33"/>
  <c r="E1686" i="42" s="1"/>
  <c r="H1687" i="33"/>
  <c r="E1687" i="42" s="1"/>
  <c r="H1688" i="33"/>
  <c r="E1688" i="42" s="1"/>
  <c r="H1689" i="33"/>
  <c r="E1689" i="42" s="1"/>
  <c r="H1690" i="33"/>
  <c r="E1690" i="42" s="1"/>
  <c r="H1691" i="33"/>
  <c r="E1691" i="42" s="1"/>
  <c r="H1692" i="33"/>
  <c r="E1692" i="42" s="1"/>
  <c r="H1693" i="33"/>
  <c r="E1693" i="42" s="1"/>
  <c r="H1694" i="33"/>
  <c r="E1694" i="42" s="1"/>
  <c r="H1695" i="33"/>
  <c r="E1695" i="42" s="1"/>
  <c r="H1696" i="33"/>
  <c r="E1696" i="42" s="1"/>
  <c r="H1697" i="33"/>
  <c r="E1697" i="42" s="1"/>
  <c r="H1698" i="33"/>
  <c r="E1698" i="42" s="1"/>
  <c r="H1699" i="33"/>
  <c r="E1699" i="42" s="1"/>
  <c r="H1700" i="33"/>
  <c r="E1700" i="42" s="1"/>
  <c r="H1701" i="33"/>
  <c r="E1701" i="42" s="1"/>
  <c r="H1702" i="33"/>
  <c r="E1702" i="42" s="1"/>
  <c r="H1703" i="33"/>
  <c r="E1703" i="42" s="1"/>
  <c r="H1704" i="33"/>
  <c r="E1704" i="42" s="1"/>
  <c r="H1705" i="33"/>
  <c r="E1705" i="42" s="1"/>
  <c r="H1706" i="33"/>
  <c r="E1706" i="42" s="1"/>
  <c r="H1707" i="33"/>
  <c r="E1707" i="42" s="1"/>
  <c r="H1708" i="33"/>
  <c r="E1708" i="42" s="1"/>
  <c r="H1709" i="33"/>
  <c r="E1709" i="42" s="1"/>
  <c r="H1710" i="33"/>
  <c r="E1710" i="42" s="1"/>
  <c r="H1711" i="33"/>
  <c r="E1711" i="42" s="1"/>
  <c r="H1712" i="33"/>
  <c r="E1712" i="42" s="1"/>
  <c r="H1713" i="33"/>
  <c r="E1713" i="42" s="1"/>
  <c r="H1714" i="33"/>
  <c r="E1714" i="42" s="1"/>
  <c r="H1715" i="33"/>
  <c r="E1715" i="42" s="1"/>
  <c r="H1716" i="33"/>
  <c r="E1716" i="42" s="1"/>
  <c r="H1717" i="33"/>
  <c r="E1717" i="42" s="1"/>
  <c r="H1718" i="33"/>
  <c r="E1718" i="42" s="1"/>
  <c r="H1719" i="33"/>
  <c r="E1719" i="42" s="1"/>
  <c r="H1720" i="33"/>
  <c r="E1720" i="42" s="1"/>
  <c r="H1721" i="33"/>
  <c r="E1721" i="42" s="1"/>
  <c r="H1722" i="33"/>
  <c r="E1722" i="42" s="1"/>
  <c r="H1723" i="33"/>
  <c r="E1723" i="42" s="1"/>
  <c r="H1724" i="33"/>
  <c r="E1724" i="42" s="1"/>
  <c r="H1725" i="33"/>
  <c r="E1725" i="42" s="1"/>
  <c r="H1726" i="33"/>
  <c r="E1726" i="42" s="1"/>
  <c r="H1727" i="33"/>
  <c r="E1727" i="42" s="1"/>
  <c r="H1728" i="33"/>
  <c r="E1728" i="42" s="1"/>
  <c r="H1729" i="33"/>
  <c r="E1729" i="42" s="1"/>
  <c r="H1730" i="33"/>
  <c r="E1730" i="42" s="1"/>
  <c r="H1731" i="33"/>
  <c r="E1731" i="42" s="1"/>
  <c r="H1732" i="33"/>
  <c r="E1732" i="42" s="1"/>
  <c r="H1733" i="33"/>
  <c r="E1733" i="42" s="1"/>
  <c r="H1734" i="33"/>
  <c r="E1734" i="42" s="1"/>
  <c r="H1735" i="33"/>
  <c r="E1735" i="42" s="1"/>
  <c r="H1736" i="33"/>
  <c r="E1736" i="42" s="1"/>
  <c r="H1737" i="33"/>
  <c r="E1737" i="42" s="1"/>
  <c r="H1738" i="33"/>
  <c r="E1738" i="42" s="1"/>
  <c r="H1739" i="33"/>
  <c r="E1739" i="42" s="1"/>
  <c r="H1740" i="33"/>
  <c r="E1740" i="42" s="1"/>
  <c r="H1741" i="33"/>
  <c r="E1741" i="42" s="1"/>
  <c r="H1742" i="33"/>
  <c r="E1742" i="42" s="1"/>
  <c r="H1743" i="33"/>
  <c r="E1743" i="42" s="1"/>
  <c r="H1744" i="33"/>
  <c r="E1744" i="42" s="1"/>
  <c r="H1745" i="33"/>
  <c r="E1745" i="42" s="1"/>
  <c r="H1746" i="33"/>
  <c r="E1746" i="42" s="1"/>
  <c r="H1747" i="33"/>
  <c r="E1747" i="42" s="1"/>
  <c r="H1748" i="33"/>
  <c r="E1748" i="42" s="1"/>
  <c r="H1749" i="33"/>
  <c r="E1749" i="42" s="1"/>
  <c r="H1750" i="33"/>
  <c r="E1750" i="42" s="1"/>
  <c r="H1751" i="33"/>
  <c r="E1751" i="42" s="1"/>
  <c r="H1752" i="33"/>
  <c r="E1752" i="42" s="1"/>
  <c r="H1753" i="33"/>
  <c r="E1753" i="42" s="1"/>
  <c r="H1754" i="33"/>
  <c r="E1754" i="42" s="1"/>
  <c r="H1755" i="33"/>
  <c r="E1755" i="42" s="1"/>
  <c r="H1756" i="33"/>
  <c r="E1756" i="42" s="1"/>
  <c r="H1757" i="33"/>
  <c r="E1757" i="42" s="1"/>
  <c r="H1758" i="33"/>
  <c r="E1758" i="42" s="1"/>
  <c r="H1759" i="33"/>
  <c r="E1759" i="42" s="1"/>
  <c r="H1760" i="33"/>
  <c r="E1760" i="42" s="1"/>
  <c r="H1761" i="33"/>
  <c r="E1761" i="42" s="1"/>
  <c r="H1762" i="33"/>
  <c r="E1762" i="42" s="1"/>
  <c r="H1763" i="33"/>
  <c r="E1763" i="42" s="1"/>
  <c r="H1764" i="33"/>
  <c r="E1764" i="42" s="1"/>
  <c r="H1765" i="33"/>
  <c r="E1765" i="42" s="1"/>
  <c r="H1766" i="33"/>
  <c r="E1766" i="42" s="1"/>
  <c r="H1767" i="33"/>
  <c r="E1767" i="42" s="1"/>
  <c r="H1768" i="33"/>
  <c r="E1768" i="42" s="1"/>
  <c r="H1769" i="33"/>
  <c r="E1769" i="42" s="1"/>
  <c r="H1770" i="33"/>
  <c r="E1770" i="42" s="1"/>
  <c r="H1771" i="33"/>
  <c r="E1771" i="42" s="1"/>
  <c r="H1772" i="33"/>
  <c r="E1772" i="42" s="1"/>
  <c r="H1773" i="33"/>
  <c r="E1773" i="42" s="1"/>
  <c r="H1774" i="33"/>
  <c r="E1774" i="42" s="1"/>
  <c r="H1775" i="33"/>
  <c r="E1775" i="42" s="1"/>
  <c r="H1776" i="33"/>
  <c r="E1776" i="42" s="1"/>
  <c r="H1777" i="33"/>
  <c r="E1777" i="42" s="1"/>
  <c r="H1778" i="33"/>
  <c r="E1778" i="42" s="1"/>
  <c r="H1779" i="33"/>
  <c r="E1779" i="42" s="1"/>
  <c r="H1780" i="33"/>
  <c r="E1780" i="42" s="1"/>
  <c r="H1781" i="33"/>
  <c r="E1781" i="42" s="1"/>
  <c r="H1782" i="33"/>
  <c r="E1782" i="42" s="1"/>
  <c r="H1783" i="33"/>
  <c r="E1783" i="42" s="1"/>
  <c r="H1784" i="33"/>
  <c r="E1784" i="42" s="1"/>
  <c r="H1785" i="33"/>
  <c r="E1785" i="42" s="1"/>
  <c r="H1786" i="33"/>
  <c r="E1786" i="42" s="1"/>
  <c r="H1787" i="33"/>
  <c r="E1787" i="42" s="1"/>
  <c r="H1788" i="33"/>
  <c r="E1788" i="42" s="1"/>
  <c r="H1789" i="33"/>
  <c r="E1789" i="42" s="1"/>
  <c r="H1790" i="33"/>
  <c r="E1790" i="42" s="1"/>
  <c r="H1791" i="33"/>
  <c r="E1791" i="42" s="1"/>
  <c r="H1792" i="33"/>
  <c r="E1792" i="42" s="1"/>
  <c r="H1793" i="33"/>
  <c r="E1793" i="42" s="1"/>
  <c r="H1794" i="33"/>
  <c r="E1794" i="42" s="1"/>
  <c r="H1795" i="33"/>
  <c r="E1795" i="42" s="1"/>
  <c r="H1796" i="33"/>
  <c r="E1796" i="42" s="1"/>
  <c r="H1797" i="33"/>
  <c r="E1797" i="42" s="1"/>
  <c r="H1798" i="33"/>
  <c r="E1798" i="42" s="1"/>
  <c r="H1799" i="33"/>
  <c r="E1799" i="42" s="1"/>
  <c r="H1800" i="33"/>
  <c r="E1800" i="42" s="1"/>
  <c r="H1801" i="33"/>
  <c r="E1801" i="42" s="1"/>
  <c r="H1802" i="33"/>
  <c r="E1802" i="42" s="1"/>
  <c r="H1803" i="33"/>
  <c r="E1803" i="42" s="1"/>
  <c r="H1804" i="33"/>
  <c r="E1804" i="42" s="1"/>
  <c r="H1805" i="33"/>
  <c r="E1805" i="42" s="1"/>
  <c r="H1806" i="33"/>
  <c r="E1806" i="42" s="1"/>
  <c r="H1807" i="33"/>
  <c r="E1807" i="42" s="1"/>
  <c r="H1808" i="33"/>
  <c r="E1808" i="42" s="1"/>
  <c r="H1809" i="33"/>
  <c r="E1809" i="42" s="1"/>
  <c r="H1810" i="33"/>
  <c r="E1810" i="42" s="1"/>
  <c r="H1811" i="33"/>
  <c r="E1811" i="42" s="1"/>
  <c r="H1812" i="33"/>
  <c r="E1812" i="42" s="1"/>
  <c r="H1813" i="33"/>
  <c r="E1813" i="42" s="1"/>
  <c r="H1814" i="33"/>
  <c r="E1814" i="42" s="1"/>
  <c r="H1815" i="33"/>
  <c r="E1815" i="42" s="1"/>
  <c r="H1816" i="33"/>
  <c r="E1816" i="42" s="1"/>
  <c r="H1817" i="33"/>
  <c r="E1817" i="42" s="1"/>
  <c r="H1818" i="33"/>
  <c r="E1818" i="42" s="1"/>
  <c r="H1819" i="33"/>
  <c r="E1819" i="42" s="1"/>
  <c r="H1820" i="33"/>
  <c r="E1820" i="42" s="1"/>
  <c r="H1821" i="33"/>
  <c r="E1821" i="42" s="1"/>
  <c r="H1822" i="33"/>
  <c r="E1822" i="42" s="1"/>
  <c r="H1823" i="33"/>
  <c r="E1823" i="42" s="1"/>
  <c r="H1824" i="33"/>
  <c r="E1824" i="42" s="1"/>
  <c r="H1825" i="33"/>
  <c r="E1825" i="42" s="1"/>
  <c r="H1826" i="33"/>
  <c r="E1826" i="42" s="1"/>
  <c r="H1827" i="33"/>
  <c r="E1827" i="42" s="1"/>
  <c r="H1828" i="33"/>
  <c r="E1828" i="42" s="1"/>
  <c r="H1829" i="33"/>
  <c r="E1829" i="42" s="1"/>
  <c r="H1830" i="33"/>
  <c r="E1830" i="42" s="1"/>
  <c r="H1831" i="33"/>
  <c r="E1831" i="42" s="1"/>
  <c r="H1832" i="33"/>
  <c r="E1832" i="42" s="1"/>
  <c r="H1833" i="33"/>
  <c r="E1833" i="42" s="1"/>
  <c r="H1834" i="33"/>
  <c r="E1834" i="42" s="1"/>
  <c r="H1835" i="33"/>
  <c r="E1835" i="42" s="1"/>
  <c r="H1836" i="33"/>
  <c r="E1836" i="42" s="1"/>
  <c r="H1837" i="33"/>
  <c r="E1837" i="42" s="1"/>
  <c r="H1838" i="33"/>
  <c r="E1838" i="42" s="1"/>
  <c r="H1839" i="33"/>
  <c r="E1839" i="42" s="1"/>
  <c r="H1840" i="33"/>
  <c r="E1840" i="42" s="1"/>
  <c r="H1841" i="33"/>
  <c r="E1841" i="42" s="1"/>
  <c r="H1842" i="33"/>
  <c r="E1842" i="42" s="1"/>
  <c r="H1843" i="33"/>
  <c r="E1843" i="42" s="1"/>
  <c r="H1844" i="33"/>
  <c r="E1844" i="42" s="1"/>
  <c r="H1845" i="33"/>
  <c r="E1845" i="42" s="1"/>
  <c r="H1846" i="33"/>
  <c r="E1846" i="42" s="1"/>
  <c r="H1847" i="33"/>
  <c r="E1847" i="42" s="1"/>
  <c r="H1848" i="33"/>
  <c r="E1848" i="42" s="1"/>
  <c r="H1849" i="33"/>
  <c r="E1849" i="42" s="1"/>
  <c r="H1850" i="33"/>
  <c r="E1850" i="42" s="1"/>
  <c r="H1851" i="33"/>
  <c r="E1851" i="42" s="1"/>
  <c r="H1852" i="33"/>
  <c r="E1852" i="42" s="1"/>
  <c r="H1853" i="33"/>
  <c r="E1853" i="42" s="1"/>
  <c r="H1854" i="33"/>
  <c r="E1854" i="42" s="1"/>
  <c r="H1855" i="33"/>
  <c r="E1855" i="42" s="1"/>
  <c r="H1856" i="33"/>
  <c r="E1856" i="42" s="1"/>
  <c r="H1857" i="33"/>
  <c r="E1857" i="42" s="1"/>
  <c r="H1858" i="33"/>
  <c r="E1858" i="42" s="1"/>
  <c r="H1859" i="33"/>
  <c r="E1859" i="42" s="1"/>
  <c r="H1860" i="33"/>
  <c r="E1860" i="42" s="1"/>
  <c r="H1861" i="33"/>
  <c r="E1861" i="42" s="1"/>
  <c r="H1862" i="33"/>
  <c r="E1862" i="42" s="1"/>
  <c r="H1863" i="33"/>
  <c r="E1863" i="42" s="1"/>
  <c r="H1864" i="33"/>
  <c r="E1864" i="42" s="1"/>
  <c r="H1865" i="33"/>
  <c r="E1865" i="42" s="1"/>
  <c r="H1866" i="33"/>
  <c r="E1866" i="42" s="1"/>
  <c r="H1867" i="33"/>
  <c r="E1867" i="42" s="1"/>
  <c r="H1868" i="33"/>
  <c r="E1868" i="42" s="1"/>
  <c r="H1869" i="33"/>
  <c r="E1869" i="42" s="1"/>
  <c r="H1870" i="33"/>
  <c r="E1870" i="42" s="1"/>
  <c r="H1871" i="33"/>
  <c r="E1871" i="42" s="1"/>
  <c r="H1872" i="33"/>
  <c r="E1872" i="42" s="1"/>
  <c r="H1873" i="33"/>
  <c r="E1873" i="42" s="1"/>
  <c r="H1874" i="33"/>
  <c r="E1874" i="42" s="1"/>
  <c r="H1875" i="33"/>
  <c r="E1875" i="42" s="1"/>
  <c r="H1876" i="33"/>
  <c r="E1876" i="42" s="1"/>
  <c r="H1877" i="33"/>
  <c r="E1877" i="42" s="1"/>
  <c r="H1878" i="33"/>
  <c r="E1878" i="42" s="1"/>
  <c r="H1879" i="33"/>
  <c r="E1879" i="42" s="1"/>
  <c r="H1880" i="33"/>
  <c r="E1880" i="42" s="1"/>
  <c r="H1881" i="33"/>
  <c r="E1881" i="42" s="1"/>
  <c r="H1882" i="33"/>
  <c r="E1882" i="42" s="1"/>
  <c r="H1883" i="33"/>
  <c r="E1883" i="42" s="1"/>
  <c r="H1884" i="33"/>
  <c r="E1884" i="42" s="1"/>
  <c r="H1885" i="33"/>
  <c r="E1885" i="42" s="1"/>
  <c r="H1886" i="33"/>
  <c r="E1886" i="42" s="1"/>
  <c r="H1887" i="33"/>
  <c r="E1887" i="42" s="1"/>
  <c r="H1888" i="33"/>
  <c r="E1888" i="42" s="1"/>
  <c r="H1889" i="33"/>
  <c r="E1889" i="42" s="1"/>
  <c r="H1890" i="33"/>
  <c r="E1890" i="42" s="1"/>
  <c r="H1891" i="33"/>
  <c r="E1891" i="42" s="1"/>
  <c r="H1892" i="33"/>
  <c r="E1892" i="42" s="1"/>
  <c r="H1893" i="33"/>
  <c r="E1893" i="42" s="1"/>
  <c r="H1894" i="33"/>
  <c r="E1894" i="42" s="1"/>
  <c r="H1895" i="33"/>
  <c r="E1895" i="42" s="1"/>
  <c r="H1896" i="33"/>
  <c r="E1896" i="42" s="1"/>
  <c r="H1897" i="33"/>
  <c r="E1897" i="42" s="1"/>
  <c r="H1898" i="33"/>
  <c r="E1898" i="42" s="1"/>
  <c r="H1899" i="33"/>
  <c r="E1899" i="42" s="1"/>
  <c r="H1900" i="33"/>
  <c r="E1900" i="42" s="1"/>
  <c r="H1901" i="33"/>
  <c r="E1901" i="42" s="1"/>
  <c r="H1902" i="33"/>
  <c r="E1902" i="42" s="1"/>
  <c r="H1903" i="33"/>
  <c r="E1903" i="42" s="1"/>
  <c r="H1904" i="33"/>
  <c r="E1904" i="42" s="1"/>
  <c r="H1905" i="33"/>
  <c r="E1905" i="42" s="1"/>
  <c r="H1906" i="33"/>
  <c r="E1906" i="42" s="1"/>
  <c r="H1907" i="33"/>
  <c r="E1907" i="42" s="1"/>
  <c r="H1908" i="33"/>
  <c r="E1908" i="42" s="1"/>
  <c r="H1909" i="33"/>
  <c r="E1909" i="42" s="1"/>
  <c r="H1910" i="33"/>
  <c r="E1910" i="42" s="1"/>
  <c r="H1911" i="33"/>
  <c r="E1911" i="42" s="1"/>
  <c r="H1912" i="33"/>
  <c r="E1912" i="42" s="1"/>
  <c r="H1913" i="33"/>
  <c r="E1913" i="42" s="1"/>
  <c r="H1914" i="33"/>
  <c r="E1914" i="42" s="1"/>
  <c r="H1915" i="33"/>
  <c r="E1915" i="42" s="1"/>
  <c r="H1916" i="33"/>
  <c r="E1916" i="42" s="1"/>
  <c r="H1917" i="33"/>
  <c r="E1917" i="42" s="1"/>
  <c r="H1918" i="33"/>
  <c r="E1918" i="42" s="1"/>
  <c r="H1919" i="33"/>
  <c r="E1919" i="42" s="1"/>
  <c r="H1920" i="33"/>
  <c r="E1920" i="42" s="1"/>
  <c r="H1921" i="33"/>
  <c r="E1921" i="42" s="1"/>
  <c r="H1922" i="33"/>
  <c r="E1922" i="42" s="1"/>
  <c r="H1923" i="33"/>
  <c r="E1923" i="42" s="1"/>
  <c r="H1924" i="33"/>
  <c r="E1924" i="42" s="1"/>
  <c r="H1925" i="33"/>
  <c r="E1925" i="42" s="1"/>
  <c r="H1926" i="33"/>
  <c r="E1926" i="42" s="1"/>
  <c r="H1927" i="33"/>
  <c r="E1927" i="42" s="1"/>
  <c r="H1928" i="33"/>
  <c r="E1928" i="42" s="1"/>
  <c r="H1929" i="33"/>
  <c r="E1929" i="42" s="1"/>
  <c r="H1930" i="33"/>
  <c r="E1930" i="42" s="1"/>
  <c r="H1931" i="33"/>
  <c r="E1931" i="42" s="1"/>
  <c r="H1932" i="33"/>
  <c r="E1932" i="42" s="1"/>
  <c r="H1933" i="33"/>
  <c r="E1933" i="42" s="1"/>
  <c r="H1934" i="33"/>
  <c r="E1934" i="42" s="1"/>
  <c r="H1935" i="33"/>
  <c r="E1935" i="42" s="1"/>
  <c r="H1936" i="33"/>
  <c r="E1936" i="42" s="1"/>
  <c r="H1937" i="33"/>
  <c r="E1937" i="42" s="1"/>
  <c r="H1938" i="33"/>
  <c r="E1938" i="42" s="1"/>
  <c r="H1939" i="33"/>
  <c r="E1939" i="42" s="1"/>
  <c r="H1940" i="33"/>
  <c r="E1940" i="42" s="1"/>
  <c r="H1941" i="33"/>
  <c r="E1941" i="42" s="1"/>
  <c r="H1942" i="33"/>
  <c r="E1942" i="42" s="1"/>
  <c r="H1943" i="33"/>
  <c r="E1943" i="42" s="1"/>
  <c r="H1944" i="33"/>
  <c r="E1944" i="42" s="1"/>
  <c r="H1945" i="33"/>
  <c r="E1945" i="42" s="1"/>
  <c r="H1946" i="33"/>
  <c r="E1946" i="42" s="1"/>
  <c r="H1947" i="33"/>
  <c r="E1947" i="42" s="1"/>
  <c r="H1948" i="33"/>
  <c r="E1948" i="42" s="1"/>
  <c r="H1949" i="33"/>
  <c r="E1949" i="42" s="1"/>
  <c r="H1950" i="33"/>
  <c r="E1950" i="42" s="1"/>
  <c r="H1951" i="33"/>
  <c r="E1951" i="42" s="1"/>
  <c r="H1952" i="33"/>
  <c r="E1952" i="42" s="1"/>
  <c r="H1953" i="33"/>
  <c r="E1953" i="42" s="1"/>
  <c r="H1954" i="33"/>
  <c r="E1954" i="42" s="1"/>
  <c r="H1955" i="33"/>
  <c r="E1955" i="42" s="1"/>
  <c r="H1956" i="33"/>
  <c r="E1956" i="42" s="1"/>
  <c r="H1957" i="33"/>
  <c r="E1957" i="42" s="1"/>
  <c r="H1958" i="33"/>
  <c r="E1958" i="42" s="1"/>
  <c r="H1959" i="33"/>
  <c r="E1959" i="42" s="1"/>
  <c r="H1960" i="33"/>
  <c r="E1960" i="42" s="1"/>
  <c r="H1961" i="33"/>
  <c r="E1961" i="42" s="1"/>
  <c r="H1962" i="33"/>
  <c r="E1962" i="42" s="1"/>
  <c r="H1963" i="33"/>
  <c r="E1963" i="42" s="1"/>
  <c r="H1964" i="33"/>
  <c r="E1964" i="42" s="1"/>
  <c r="H1965" i="33"/>
  <c r="E1965" i="42" s="1"/>
  <c r="H1966" i="33"/>
  <c r="E1966" i="42" s="1"/>
  <c r="H1967" i="33"/>
  <c r="E1967" i="42" s="1"/>
  <c r="H1968" i="33"/>
  <c r="E1968" i="42" s="1"/>
  <c r="H1969" i="33"/>
  <c r="E1969" i="42" s="1"/>
  <c r="H1970" i="33"/>
  <c r="E1970" i="42" s="1"/>
  <c r="H1971" i="33"/>
  <c r="E1971" i="42" s="1"/>
  <c r="H1972" i="33"/>
  <c r="E1972" i="42" s="1"/>
  <c r="H1973" i="33"/>
  <c r="E1973" i="42" s="1"/>
  <c r="H1974" i="33"/>
  <c r="E1974" i="42" s="1"/>
  <c r="H1975" i="33"/>
  <c r="E1975" i="42" s="1"/>
  <c r="H1976" i="33"/>
  <c r="E1976" i="42" s="1"/>
  <c r="H1977" i="33"/>
  <c r="E1977" i="42" s="1"/>
  <c r="H1978" i="33"/>
  <c r="E1978" i="42" s="1"/>
  <c r="H1979" i="33"/>
  <c r="E1979" i="42" s="1"/>
  <c r="H1980" i="33"/>
  <c r="E1980" i="42" s="1"/>
  <c r="H1981" i="33"/>
  <c r="E1981" i="42" s="1"/>
  <c r="H1982" i="33"/>
  <c r="E1982" i="42" s="1"/>
  <c r="H1983" i="33"/>
  <c r="E1983" i="42" s="1"/>
  <c r="H1984" i="33"/>
  <c r="E1984" i="42" s="1"/>
  <c r="H1985" i="33"/>
  <c r="E1985" i="42" s="1"/>
  <c r="H1986" i="33"/>
  <c r="E1986" i="42" s="1"/>
  <c r="H1987" i="33"/>
  <c r="E1987" i="42" s="1"/>
  <c r="H1988" i="33"/>
  <c r="E1988" i="42" s="1"/>
  <c r="H1989" i="33"/>
  <c r="E1989" i="42" s="1"/>
  <c r="H1990" i="33"/>
  <c r="E1990" i="42" s="1"/>
  <c r="H1991" i="33"/>
  <c r="E1991" i="42" s="1"/>
  <c r="H1992" i="33"/>
  <c r="E1992" i="42" s="1"/>
  <c r="H1993" i="33"/>
  <c r="E1993" i="42" s="1"/>
  <c r="H1994" i="33"/>
  <c r="E1994" i="42" s="1"/>
  <c r="H1995" i="33"/>
  <c r="E1995" i="42" s="1"/>
  <c r="H1996" i="33"/>
  <c r="E1996" i="42" s="1"/>
  <c r="H1997" i="33"/>
  <c r="E1997" i="42" s="1"/>
  <c r="H1998" i="33"/>
  <c r="E1998" i="42" s="1"/>
  <c r="H1999" i="33"/>
  <c r="E1999" i="42" s="1"/>
  <c r="H2000" i="33"/>
  <c r="E2000" i="42" s="1"/>
  <c r="H2001" i="33"/>
  <c r="E2001" i="42" s="1"/>
  <c r="H2002" i="33"/>
  <c r="E2002" i="42" s="1"/>
  <c r="H2003" i="33"/>
  <c r="E2003" i="42" s="1"/>
  <c r="H2004" i="33"/>
  <c r="E2004" i="42" s="1"/>
  <c r="H2005" i="33"/>
  <c r="E2005" i="42" s="1"/>
  <c r="H2006" i="33"/>
  <c r="E2006" i="42" s="1"/>
  <c r="H2007" i="33"/>
  <c r="E2007" i="42" s="1"/>
  <c r="H2008" i="33"/>
  <c r="E2008" i="42" s="1"/>
  <c r="H2009" i="33"/>
  <c r="E2009" i="42" s="1"/>
  <c r="H2010" i="33"/>
  <c r="E2010" i="42" s="1"/>
  <c r="H2011" i="33"/>
  <c r="E2011" i="42" s="1"/>
  <c r="H2012" i="33"/>
  <c r="E2012" i="42" s="1"/>
  <c r="H2013" i="33"/>
  <c r="E2013" i="42" s="1"/>
  <c r="H2014" i="33"/>
  <c r="E2014" i="42" s="1"/>
  <c r="H2015" i="33"/>
  <c r="E2015" i="42" s="1"/>
  <c r="H2016" i="33"/>
  <c r="E2016" i="42" s="1"/>
  <c r="H2017" i="33"/>
  <c r="E2017" i="42" s="1"/>
  <c r="H2018" i="33"/>
  <c r="E2018" i="42" s="1"/>
  <c r="H2019" i="33"/>
  <c r="E2019" i="42" s="1"/>
  <c r="H2020" i="33"/>
  <c r="E2020" i="42" s="1"/>
  <c r="H2021" i="33"/>
  <c r="E2021" i="42" s="1"/>
  <c r="H2022" i="33"/>
  <c r="E2022" i="42" s="1"/>
  <c r="H2023" i="33"/>
  <c r="E2023" i="42" s="1"/>
  <c r="H2024" i="33"/>
  <c r="E2024" i="42" s="1"/>
  <c r="H2025" i="33"/>
  <c r="E2025" i="42" s="1"/>
  <c r="H2026" i="33"/>
  <c r="E2026" i="42" s="1"/>
  <c r="H2027" i="33"/>
  <c r="E2027" i="42" s="1"/>
  <c r="H2028" i="33"/>
  <c r="E2028" i="42" s="1"/>
  <c r="H2029" i="33"/>
  <c r="E2029" i="42" s="1"/>
  <c r="H2030" i="33"/>
  <c r="E2030" i="42" s="1"/>
  <c r="H2031" i="33"/>
  <c r="E2031" i="42" s="1"/>
  <c r="H2032" i="33"/>
  <c r="E2032" i="42" s="1"/>
  <c r="H2033" i="33"/>
  <c r="E2033" i="42" s="1"/>
  <c r="H2034" i="33"/>
  <c r="E2034" i="42" s="1"/>
  <c r="H2035" i="33"/>
  <c r="E2035" i="42" s="1"/>
  <c r="H2036" i="33"/>
  <c r="E2036" i="42" s="1"/>
  <c r="H2037" i="33"/>
  <c r="E2037" i="42" s="1"/>
  <c r="H2038" i="33"/>
  <c r="E2038" i="42" s="1"/>
  <c r="H2039" i="33"/>
  <c r="E2039" i="42" s="1"/>
  <c r="H2040" i="33"/>
  <c r="E2040" i="42" s="1"/>
  <c r="H2041" i="33"/>
  <c r="E2041" i="42" s="1"/>
  <c r="H2042" i="33"/>
  <c r="E2042" i="42" s="1"/>
  <c r="H2043" i="33"/>
  <c r="E2043" i="42" s="1"/>
  <c r="H2044" i="33"/>
  <c r="E2044" i="42" s="1"/>
  <c r="H2045" i="33"/>
  <c r="E2045" i="42" s="1"/>
  <c r="H2046" i="33"/>
  <c r="E2046" i="42" s="1"/>
  <c r="H2047" i="33"/>
  <c r="E2047" i="42" s="1"/>
  <c r="H2048" i="33"/>
  <c r="E2048" i="42" s="1"/>
  <c r="H2049" i="33"/>
  <c r="E2049" i="42" s="1"/>
  <c r="H2050" i="33"/>
  <c r="E2050" i="42" s="1"/>
  <c r="H2051" i="33"/>
  <c r="E2051" i="42" s="1"/>
  <c r="H2052" i="33"/>
  <c r="E2052" i="42" s="1"/>
  <c r="H2053" i="33"/>
  <c r="E2053" i="42" s="1"/>
  <c r="H2054" i="33"/>
  <c r="E2054" i="42" s="1"/>
  <c r="H2055" i="33"/>
  <c r="E2055" i="42" s="1"/>
  <c r="H2056" i="33"/>
  <c r="E2056" i="42" s="1"/>
  <c r="H2057" i="33"/>
  <c r="E2057" i="42" s="1"/>
  <c r="H2058" i="33"/>
  <c r="E2058" i="42" s="1"/>
  <c r="H2059" i="33"/>
  <c r="E2059" i="42" s="1"/>
  <c r="H2060" i="33"/>
  <c r="E2060" i="42" s="1"/>
  <c r="H2061" i="33"/>
  <c r="E2061" i="42" s="1"/>
  <c r="H2062" i="33"/>
  <c r="E2062" i="42" s="1"/>
  <c r="H2063" i="33"/>
  <c r="E2063" i="42" s="1"/>
  <c r="H2064" i="33"/>
  <c r="E2064" i="42" s="1"/>
  <c r="H2065" i="33"/>
  <c r="E2065" i="42" s="1"/>
  <c r="H2066" i="33"/>
  <c r="E2066" i="42" s="1"/>
  <c r="H2067" i="33"/>
  <c r="E2067" i="42" s="1"/>
  <c r="H2068" i="33"/>
  <c r="E2068" i="42" s="1"/>
  <c r="H2069" i="33"/>
  <c r="E2069" i="42" s="1"/>
  <c r="H2070" i="33"/>
  <c r="E2070" i="42" s="1"/>
  <c r="H2071" i="33"/>
  <c r="E2071" i="42" s="1"/>
  <c r="H2072" i="33"/>
  <c r="E2072" i="42" s="1"/>
  <c r="H2073" i="33"/>
  <c r="E2073" i="42" s="1"/>
  <c r="H2074" i="33"/>
  <c r="E2074" i="42" s="1"/>
  <c r="H2075" i="33"/>
  <c r="E2075" i="42" s="1"/>
  <c r="H2076" i="33"/>
  <c r="E2076" i="42" s="1"/>
  <c r="H2077" i="33"/>
  <c r="E2077" i="42" s="1"/>
  <c r="H2078" i="33"/>
  <c r="E2078" i="42" s="1"/>
  <c r="H2079" i="33"/>
  <c r="E2079" i="42" s="1"/>
  <c r="H2080" i="33"/>
  <c r="E2080" i="42" s="1"/>
  <c r="H2081" i="33"/>
  <c r="E2081" i="42" s="1"/>
  <c r="H2082" i="33"/>
  <c r="E2082" i="42" s="1"/>
  <c r="H2083" i="33"/>
  <c r="E2083" i="42" s="1"/>
  <c r="H2084" i="33"/>
  <c r="E2084" i="42" s="1"/>
  <c r="H2085" i="33"/>
  <c r="E2085" i="42" s="1"/>
  <c r="H2086" i="33"/>
  <c r="E2086" i="42" s="1"/>
  <c r="H2087" i="33"/>
  <c r="E2087" i="42" s="1"/>
  <c r="H2088" i="33"/>
  <c r="E2088" i="42" s="1"/>
  <c r="H2089" i="33"/>
  <c r="E2089" i="42" s="1"/>
  <c r="H2090" i="33"/>
  <c r="E2090" i="42" s="1"/>
  <c r="H2091" i="33"/>
  <c r="E2091" i="42" s="1"/>
  <c r="H2092" i="33"/>
  <c r="E2092" i="42" s="1"/>
  <c r="H2093" i="33"/>
  <c r="E2093" i="42" s="1"/>
  <c r="H2094" i="33"/>
  <c r="E2094" i="42" s="1"/>
  <c r="H2095" i="33"/>
  <c r="E2095" i="42" s="1"/>
  <c r="H2096" i="33"/>
  <c r="E2096" i="42" s="1"/>
  <c r="H2097" i="33"/>
  <c r="E2097" i="42" s="1"/>
  <c r="H2098" i="33"/>
  <c r="E2098" i="42" s="1"/>
  <c r="H2099" i="33"/>
  <c r="E2099" i="42" s="1"/>
  <c r="H2100" i="33"/>
  <c r="E2100" i="42" s="1"/>
  <c r="H2101" i="33"/>
  <c r="E2101" i="42" s="1"/>
  <c r="H2102" i="33"/>
  <c r="E2102" i="42" s="1"/>
  <c r="H2103" i="33"/>
  <c r="E2103" i="42" s="1"/>
  <c r="H2104" i="33"/>
  <c r="E2104" i="42" s="1"/>
  <c r="H2105" i="33"/>
  <c r="E2105" i="42" s="1"/>
  <c r="H2106" i="33"/>
  <c r="E2106" i="42" s="1"/>
  <c r="H2107" i="33"/>
  <c r="E2107" i="42" s="1"/>
  <c r="H2108" i="33"/>
  <c r="E2108" i="42" s="1"/>
  <c r="H2109" i="33"/>
  <c r="E2109" i="42" s="1"/>
  <c r="H2110" i="33"/>
  <c r="E2110" i="42" s="1"/>
  <c r="H2111" i="33"/>
  <c r="E2111" i="42" s="1"/>
  <c r="H2112" i="33"/>
  <c r="E2112" i="42" s="1"/>
  <c r="H2113" i="33"/>
  <c r="E2113" i="42" s="1"/>
  <c r="H2114" i="33"/>
  <c r="E2114" i="42" s="1"/>
  <c r="H2115" i="33"/>
  <c r="E2115" i="42" s="1"/>
  <c r="H2116" i="33"/>
  <c r="E2116" i="42" s="1"/>
  <c r="H2117" i="33"/>
  <c r="E2117" i="42" s="1"/>
  <c r="H2118" i="33"/>
  <c r="E2118" i="42" s="1"/>
  <c r="H2119" i="33"/>
  <c r="E2119" i="42" s="1"/>
  <c r="H2120" i="33"/>
  <c r="E2120" i="42" s="1"/>
  <c r="H2121" i="33"/>
  <c r="E2121" i="42" s="1"/>
  <c r="H2122" i="33"/>
  <c r="E2122" i="42" s="1"/>
  <c r="H2123" i="33"/>
  <c r="E2123" i="42" s="1"/>
  <c r="H2124" i="33"/>
  <c r="E2124" i="42" s="1"/>
  <c r="H2125" i="33"/>
  <c r="E2125" i="42" s="1"/>
  <c r="H2126" i="33"/>
  <c r="E2126" i="42" s="1"/>
  <c r="H2127" i="33"/>
  <c r="E2127" i="42" s="1"/>
  <c r="H2128" i="33"/>
  <c r="E2128" i="42" s="1"/>
  <c r="H2129" i="33"/>
  <c r="E2129" i="42" s="1"/>
  <c r="H2130" i="33"/>
  <c r="E2130" i="42" s="1"/>
  <c r="H2131" i="33"/>
  <c r="E2131" i="42" s="1"/>
  <c r="H2132" i="33"/>
  <c r="E2132" i="42" s="1"/>
  <c r="H2133" i="33"/>
  <c r="E2133" i="42" s="1"/>
  <c r="H2134" i="33"/>
  <c r="E2134" i="42" s="1"/>
  <c r="H2135" i="33"/>
  <c r="E2135" i="42" s="1"/>
  <c r="H2136" i="33"/>
  <c r="E2136" i="42" s="1"/>
  <c r="H2137" i="33"/>
  <c r="E2137" i="42" s="1"/>
  <c r="H2138" i="33"/>
  <c r="E2138" i="42" s="1"/>
  <c r="H2139" i="33"/>
  <c r="E2139" i="42" s="1"/>
  <c r="H2140" i="33"/>
  <c r="E2140" i="42" s="1"/>
  <c r="H2141" i="33"/>
  <c r="E2141" i="42" s="1"/>
  <c r="H2142" i="33"/>
  <c r="E2142" i="42" s="1"/>
  <c r="H2143" i="33"/>
  <c r="E2143" i="42" s="1"/>
  <c r="H2144" i="33"/>
  <c r="E2144" i="42" s="1"/>
  <c r="H2145" i="33"/>
  <c r="E2145" i="42" s="1"/>
  <c r="H2146" i="33"/>
  <c r="E2146" i="42" s="1"/>
  <c r="H2147" i="33"/>
  <c r="E2147" i="42" s="1"/>
  <c r="H2148" i="33"/>
  <c r="E2148" i="42" s="1"/>
  <c r="H2149" i="33"/>
  <c r="E2149" i="42" s="1"/>
  <c r="H2150" i="33"/>
  <c r="E2150" i="42" s="1"/>
  <c r="H2151" i="33"/>
  <c r="E2151" i="42" s="1"/>
  <c r="H2152" i="33"/>
  <c r="E2152" i="42" s="1"/>
  <c r="H2153" i="33"/>
  <c r="E2153" i="42" s="1"/>
  <c r="H2154" i="33"/>
  <c r="E2154" i="42" s="1"/>
  <c r="H2155" i="33"/>
  <c r="E2155" i="42" s="1"/>
  <c r="H2156" i="33"/>
  <c r="E2156" i="42" s="1"/>
  <c r="H2157" i="33"/>
  <c r="E2157" i="42" s="1"/>
  <c r="H2158" i="33"/>
  <c r="E2158" i="42" s="1"/>
  <c r="H2159" i="33"/>
  <c r="E2159" i="42" s="1"/>
  <c r="H2160" i="33"/>
  <c r="E2160" i="42" s="1"/>
  <c r="H2161" i="33"/>
  <c r="E2161" i="42" s="1"/>
  <c r="H2162" i="33"/>
  <c r="E2162" i="42" s="1"/>
  <c r="H2163" i="33"/>
  <c r="E2163" i="42" s="1"/>
  <c r="H2164" i="33"/>
  <c r="E2164" i="42" s="1"/>
  <c r="H2165" i="33"/>
  <c r="E2165" i="42" s="1"/>
  <c r="H2166" i="33"/>
  <c r="E2166" i="42" s="1"/>
  <c r="H2167" i="33"/>
  <c r="E2167" i="42" s="1"/>
  <c r="H2168" i="33"/>
  <c r="E2168" i="42" s="1"/>
  <c r="H2169" i="33"/>
  <c r="E2169" i="42" s="1"/>
  <c r="H2170" i="33"/>
  <c r="E2170" i="42" s="1"/>
  <c r="H2171" i="33"/>
  <c r="E2171" i="42" s="1"/>
  <c r="H2172" i="33"/>
  <c r="E2172" i="42" s="1"/>
  <c r="H2173" i="33"/>
  <c r="E2173" i="42" s="1"/>
  <c r="H2174" i="33"/>
  <c r="E2174" i="42" s="1"/>
  <c r="H2175" i="33"/>
  <c r="E2175" i="42" s="1"/>
  <c r="H2176" i="33"/>
  <c r="E2176" i="42" s="1"/>
  <c r="H2177" i="33"/>
  <c r="E2177" i="42" s="1"/>
  <c r="H2178" i="33"/>
  <c r="E2178" i="42" s="1"/>
  <c r="H2179" i="33"/>
  <c r="E2179" i="42" s="1"/>
  <c r="H2180" i="33"/>
  <c r="E2180" i="42" s="1"/>
  <c r="H2181" i="33"/>
  <c r="E2181" i="42" s="1"/>
  <c r="H2182" i="33"/>
  <c r="E2182" i="42" s="1"/>
  <c r="H2183" i="33"/>
  <c r="E2183" i="42" s="1"/>
  <c r="H2184" i="33"/>
  <c r="E2184" i="42" s="1"/>
  <c r="H2185" i="33"/>
  <c r="E2185" i="42" s="1"/>
  <c r="H2186" i="33"/>
  <c r="E2186" i="42" s="1"/>
  <c r="H2187" i="33"/>
  <c r="E2187" i="42" s="1"/>
  <c r="H2188" i="33"/>
  <c r="E2188" i="42" s="1"/>
  <c r="H2189" i="33"/>
  <c r="E2189" i="42" s="1"/>
  <c r="H2190" i="33"/>
  <c r="E2190" i="42" s="1"/>
  <c r="H2191" i="33"/>
  <c r="E2191" i="42" s="1"/>
  <c r="H2192" i="33"/>
  <c r="E2192" i="42" s="1"/>
  <c r="H2193" i="33"/>
  <c r="E2193" i="42" s="1"/>
  <c r="H2194" i="33"/>
  <c r="E2194" i="42" s="1"/>
  <c r="H2195" i="33"/>
  <c r="E2195" i="42" s="1"/>
  <c r="H2196" i="33"/>
  <c r="E2196" i="42" s="1"/>
  <c r="H2197" i="33"/>
  <c r="E2197" i="42" s="1"/>
  <c r="H2198" i="33"/>
  <c r="E2198" i="42" s="1"/>
  <c r="H2199" i="33"/>
  <c r="E2199" i="42" s="1"/>
  <c r="H2200" i="33"/>
  <c r="E2200" i="42" s="1"/>
  <c r="H2201" i="33"/>
  <c r="E2201" i="42" s="1"/>
  <c r="H2202" i="33"/>
  <c r="E2202" i="42" s="1"/>
  <c r="H2203" i="33"/>
  <c r="E2203" i="42" s="1"/>
  <c r="H2204" i="33"/>
  <c r="E2204" i="42" s="1"/>
  <c r="H2205" i="33"/>
  <c r="E2205" i="42" s="1"/>
  <c r="H2206" i="33"/>
  <c r="E2206" i="42" s="1"/>
  <c r="H2207" i="33"/>
  <c r="E2207" i="42" s="1"/>
  <c r="H2208" i="33"/>
  <c r="E2208" i="42" s="1"/>
  <c r="H2209" i="33"/>
  <c r="E2209" i="42" s="1"/>
  <c r="H2210" i="33"/>
  <c r="E2210" i="42" s="1"/>
  <c r="H2211" i="33"/>
  <c r="E2211" i="42" s="1"/>
  <c r="H2212" i="33"/>
  <c r="E2212" i="42" s="1"/>
  <c r="H2213" i="33"/>
  <c r="E2213" i="42" s="1"/>
  <c r="H2214" i="33"/>
  <c r="E2214" i="42" s="1"/>
  <c r="H2215" i="33"/>
  <c r="E2215" i="42" s="1"/>
  <c r="H2216" i="33"/>
  <c r="E2216" i="42" s="1"/>
  <c r="H2217" i="33"/>
  <c r="E2217" i="42" s="1"/>
  <c r="H2218" i="33"/>
  <c r="E2218" i="42" s="1"/>
  <c r="H2219" i="33"/>
  <c r="E2219" i="42" s="1"/>
  <c r="H2220" i="33"/>
  <c r="E2220" i="42" s="1"/>
  <c r="H2221" i="33"/>
  <c r="E2221" i="42" s="1"/>
  <c r="H2222" i="33"/>
  <c r="E2222" i="42" s="1"/>
  <c r="H2223" i="33"/>
  <c r="E2223" i="42" s="1"/>
  <c r="H2224" i="33"/>
  <c r="E2224" i="42" s="1"/>
  <c r="H2225" i="33"/>
  <c r="E2225" i="42" s="1"/>
  <c r="H2226" i="33"/>
  <c r="E2226" i="42" s="1"/>
  <c r="H2227" i="33"/>
  <c r="E2227" i="42" s="1"/>
  <c r="H2228" i="33"/>
  <c r="E2228" i="42" s="1"/>
  <c r="H2229" i="33"/>
  <c r="E2229" i="42" s="1"/>
  <c r="H2230" i="33"/>
  <c r="E2230" i="42" s="1"/>
  <c r="H2231" i="33"/>
  <c r="E2231" i="42" s="1"/>
  <c r="H2232" i="33"/>
  <c r="E2232" i="42" s="1"/>
  <c r="H2233" i="33"/>
  <c r="E2233" i="42" s="1"/>
  <c r="H2234" i="33"/>
  <c r="E2234" i="42" s="1"/>
  <c r="H2235" i="33"/>
  <c r="E2235" i="42" s="1"/>
  <c r="H2236" i="33"/>
  <c r="E2236" i="42" s="1"/>
  <c r="H2237" i="33"/>
  <c r="E2237" i="42" s="1"/>
  <c r="H2238" i="33"/>
  <c r="E2238" i="42" s="1"/>
  <c r="H2239" i="33"/>
  <c r="E2239" i="42" s="1"/>
  <c r="H2240" i="33"/>
  <c r="E2240" i="42" s="1"/>
  <c r="H2241" i="33"/>
  <c r="E2241" i="42" s="1"/>
  <c r="H2242" i="33"/>
  <c r="E2242" i="42" s="1"/>
  <c r="H2243" i="33"/>
  <c r="E2243" i="42" s="1"/>
  <c r="H2244" i="33"/>
  <c r="E2244" i="42" s="1"/>
  <c r="H2245" i="33"/>
  <c r="E2245" i="42" s="1"/>
  <c r="H2246" i="33"/>
  <c r="E2246" i="42" s="1"/>
  <c r="H2247" i="33"/>
  <c r="E2247" i="42" s="1"/>
  <c r="H2248" i="33"/>
  <c r="E2248" i="42" s="1"/>
  <c r="H2249" i="33"/>
  <c r="E2249" i="42" s="1"/>
  <c r="H2250" i="33"/>
  <c r="E2250" i="42" s="1"/>
  <c r="H2251" i="33"/>
  <c r="E2251" i="42" s="1"/>
  <c r="H2252" i="33"/>
  <c r="E2252" i="42" s="1"/>
  <c r="H2253" i="33"/>
  <c r="E2253" i="42" s="1"/>
  <c r="H2254" i="33"/>
  <c r="E2254" i="42" s="1"/>
  <c r="H2255" i="33"/>
  <c r="E2255" i="42" s="1"/>
  <c r="H2256" i="33"/>
  <c r="E2256" i="42" s="1"/>
  <c r="H2257" i="33"/>
  <c r="E2257" i="42" s="1"/>
  <c r="H2258" i="33"/>
  <c r="E2258" i="42" s="1"/>
  <c r="H2259" i="33"/>
  <c r="E2259" i="42" s="1"/>
  <c r="H2260" i="33"/>
  <c r="E2260" i="42" s="1"/>
  <c r="H2261" i="33"/>
  <c r="E2261" i="42" s="1"/>
  <c r="H2262" i="33"/>
  <c r="E2262" i="42" s="1"/>
  <c r="H2263" i="33"/>
  <c r="E2263" i="42" s="1"/>
  <c r="H2264" i="33"/>
  <c r="E2264" i="42" s="1"/>
  <c r="H2265" i="33"/>
  <c r="E2265" i="42" s="1"/>
  <c r="H2266" i="33"/>
  <c r="E2266" i="42" s="1"/>
  <c r="H2267" i="33"/>
  <c r="E2267" i="42" s="1"/>
  <c r="H2268" i="33"/>
  <c r="E2268" i="42" s="1"/>
  <c r="H2269" i="33"/>
  <c r="E2269" i="42" s="1"/>
  <c r="H2270" i="33"/>
  <c r="E2270" i="42" s="1"/>
  <c r="H2271" i="33"/>
  <c r="E2271" i="42" s="1"/>
  <c r="H2272" i="33"/>
  <c r="E2272" i="42" s="1"/>
  <c r="H2273" i="33"/>
  <c r="E2273" i="42" s="1"/>
  <c r="H2274" i="33"/>
  <c r="E2274" i="42" s="1"/>
  <c r="H2275" i="33"/>
  <c r="E2275" i="42" s="1"/>
  <c r="H2276" i="33"/>
  <c r="E2276" i="42" s="1"/>
  <c r="H2277" i="33"/>
  <c r="E2277" i="42" s="1"/>
  <c r="H2278" i="33"/>
  <c r="E2278" i="42" s="1"/>
  <c r="H2279" i="33"/>
  <c r="E2279" i="42" s="1"/>
  <c r="H2280" i="33"/>
  <c r="E2280" i="42" s="1"/>
  <c r="H2281" i="33"/>
  <c r="E2281" i="42" s="1"/>
  <c r="H2282" i="33"/>
  <c r="E2282" i="42" s="1"/>
  <c r="H2283" i="33"/>
  <c r="E2283" i="42" s="1"/>
  <c r="H2284" i="33"/>
  <c r="E2284" i="42" s="1"/>
  <c r="H2285" i="33"/>
  <c r="E2285" i="42" s="1"/>
  <c r="H2286" i="33"/>
  <c r="E2286" i="42" s="1"/>
  <c r="H2287" i="33"/>
  <c r="E2287" i="42" s="1"/>
  <c r="H2288" i="33"/>
  <c r="E2288" i="42" s="1"/>
  <c r="H2289" i="33"/>
  <c r="E2289" i="42" s="1"/>
  <c r="H2290" i="33"/>
  <c r="E2290" i="42" s="1"/>
  <c r="H2291" i="33"/>
  <c r="E2291" i="42" s="1"/>
  <c r="H2292" i="33"/>
  <c r="E2292" i="42" s="1"/>
  <c r="H2293" i="33"/>
  <c r="E2293" i="42" s="1"/>
  <c r="H2294" i="33"/>
  <c r="E2294" i="42" s="1"/>
  <c r="H2295" i="33"/>
  <c r="E2295" i="42" s="1"/>
  <c r="H2296" i="33"/>
  <c r="E2296" i="42" s="1"/>
  <c r="H2297" i="33"/>
  <c r="E2297" i="42" s="1"/>
  <c r="H2298" i="33"/>
  <c r="E2298" i="42" s="1"/>
  <c r="H2299" i="33"/>
  <c r="E2299" i="42" s="1"/>
  <c r="H2300" i="33"/>
  <c r="E2300" i="42" s="1"/>
  <c r="H2301" i="33"/>
  <c r="E2301" i="42" s="1"/>
  <c r="H2302" i="33"/>
  <c r="E2302" i="42" s="1"/>
  <c r="H2303" i="33"/>
  <c r="E2303" i="42" s="1"/>
  <c r="H2304" i="33"/>
  <c r="E2304" i="42" s="1"/>
  <c r="H2305" i="33"/>
  <c r="E2305" i="42" s="1"/>
  <c r="H2306" i="33"/>
  <c r="E2306" i="42" s="1"/>
  <c r="H2307" i="33"/>
  <c r="E2307" i="42" s="1"/>
  <c r="H2308" i="33"/>
  <c r="E2308" i="42" s="1"/>
  <c r="H2309" i="33"/>
  <c r="E2309" i="42" s="1"/>
  <c r="H2310" i="33"/>
  <c r="E2310" i="42" s="1"/>
  <c r="H2311" i="33"/>
  <c r="E2311" i="42" s="1"/>
  <c r="H2312" i="33"/>
  <c r="E2312" i="42" s="1"/>
  <c r="H2313" i="33"/>
  <c r="E2313" i="42" s="1"/>
  <c r="H2314" i="33"/>
  <c r="E2314" i="42" s="1"/>
  <c r="H2315" i="33"/>
  <c r="E2315" i="42" s="1"/>
  <c r="H2316" i="33"/>
  <c r="E2316" i="42" s="1"/>
  <c r="H2317" i="33"/>
  <c r="E2317" i="42" s="1"/>
  <c r="H2318" i="33"/>
  <c r="E2318" i="42" s="1"/>
  <c r="H2319" i="33"/>
  <c r="E2319" i="42" s="1"/>
  <c r="H2320" i="33"/>
  <c r="E2320" i="42" s="1"/>
  <c r="H2321" i="33"/>
  <c r="E2321" i="42" s="1"/>
  <c r="H2322" i="33"/>
  <c r="E2322" i="42" s="1"/>
  <c r="H2323" i="33"/>
  <c r="E2323" i="42" s="1"/>
  <c r="H2324" i="33"/>
  <c r="E2324" i="42" s="1"/>
  <c r="H2325" i="33"/>
  <c r="E2325" i="42" s="1"/>
  <c r="H2326" i="33"/>
  <c r="E2326" i="42" s="1"/>
  <c r="H2327" i="33"/>
  <c r="E2327" i="42" s="1"/>
  <c r="H2328" i="33"/>
  <c r="E2328" i="42" s="1"/>
  <c r="H2329" i="33"/>
  <c r="E2329" i="42" s="1"/>
  <c r="H2330" i="33"/>
  <c r="E2330" i="42" s="1"/>
  <c r="H2331" i="33"/>
  <c r="E2331" i="42" s="1"/>
  <c r="H2332" i="33"/>
  <c r="E2332" i="42" s="1"/>
  <c r="H2333" i="33"/>
  <c r="E2333" i="42" s="1"/>
  <c r="H2334" i="33"/>
  <c r="E2334" i="42" s="1"/>
  <c r="H2335" i="33"/>
  <c r="E2335" i="42" s="1"/>
  <c r="H2336" i="33"/>
  <c r="E2336" i="42" s="1"/>
  <c r="H2337" i="33"/>
  <c r="E2337" i="42" s="1"/>
  <c r="H2338" i="33"/>
  <c r="E2338" i="42" s="1"/>
  <c r="H2339" i="33"/>
  <c r="E2339" i="42" s="1"/>
  <c r="H2340" i="33"/>
  <c r="E2340" i="42" s="1"/>
  <c r="H2341" i="33"/>
  <c r="E2341" i="42" s="1"/>
  <c r="H2342" i="33"/>
  <c r="E2342" i="42" s="1"/>
  <c r="H2343" i="33"/>
  <c r="E2343" i="42" s="1"/>
  <c r="H2344" i="33"/>
  <c r="E2344" i="42" s="1"/>
  <c r="H2345" i="33"/>
  <c r="E2345" i="42" s="1"/>
  <c r="H2346" i="33"/>
  <c r="E2346" i="42" s="1"/>
  <c r="H2347" i="33"/>
  <c r="E2347" i="42" s="1"/>
  <c r="H2348" i="33"/>
  <c r="E2348" i="42" s="1"/>
  <c r="H2349" i="33"/>
  <c r="E2349" i="42" s="1"/>
  <c r="H2350" i="33"/>
  <c r="E2350" i="42" s="1"/>
  <c r="H2351" i="33"/>
  <c r="E2351" i="42" s="1"/>
  <c r="H2352" i="33"/>
  <c r="E2352" i="42" s="1"/>
  <c r="H2353" i="33"/>
  <c r="E2353" i="42" s="1"/>
  <c r="H2354" i="33"/>
  <c r="E2354" i="42" s="1"/>
  <c r="H2355" i="33"/>
  <c r="E2355" i="42" s="1"/>
  <c r="H2356" i="33"/>
  <c r="E2356" i="42" s="1"/>
  <c r="H2357" i="33"/>
  <c r="E2357" i="42" s="1"/>
  <c r="H2358" i="33"/>
  <c r="E2358" i="42" s="1"/>
  <c r="H2359" i="33"/>
  <c r="E2359" i="42" s="1"/>
  <c r="H2360" i="33"/>
  <c r="E2360" i="42" s="1"/>
  <c r="H2361" i="33"/>
  <c r="E2361" i="42" s="1"/>
  <c r="H2362" i="33"/>
  <c r="E2362" i="42" s="1"/>
  <c r="H2363" i="33"/>
  <c r="E2363" i="42" s="1"/>
  <c r="H2364" i="33"/>
  <c r="E2364" i="42" s="1"/>
  <c r="H2365" i="33"/>
  <c r="E2365" i="42" s="1"/>
  <c r="H2366" i="33"/>
  <c r="E2366" i="42" s="1"/>
  <c r="H2367" i="33"/>
  <c r="E2367" i="42" s="1"/>
  <c r="H2368" i="33"/>
  <c r="E2368" i="42" s="1"/>
  <c r="H2369" i="33"/>
  <c r="E2369" i="42" s="1"/>
  <c r="H2370" i="33"/>
  <c r="E2370" i="42" s="1"/>
  <c r="H2371" i="33"/>
  <c r="E2371" i="42" s="1"/>
  <c r="H2372" i="33"/>
  <c r="E2372" i="42" s="1"/>
  <c r="H2373" i="33"/>
  <c r="E2373" i="42" s="1"/>
  <c r="H2374" i="33"/>
  <c r="E2374" i="42" s="1"/>
  <c r="H2375" i="33"/>
  <c r="E2375" i="42" s="1"/>
  <c r="H2376" i="33"/>
  <c r="E2376" i="42" s="1"/>
  <c r="H2377" i="33"/>
  <c r="E2377" i="42" s="1"/>
  <c r="H2378" i="33"/>
  <c r="E2378" i="42" s="1"/>
  <c r="H2379" i="33"/>
  <c r="E2379" i="42" s="1"/>
  <c r="H2380" i="33"/>
  <c r="E2380" i="42" s="1"/>
  <c r="H2381" i="33"/>
  <c r="E2381" i="42" s="1"/>
  <c r="H2382" i="33"/>
  <c r="E2382" i="42" s="1"/>
  <c r="H2383" i="33"/>
  <c r="E2383" i="42" s="1"/>
  <c r="H2384" i="33"/>
  <c r="E2384" i="42" s="1"/>
  <c r="H2385" i="33"/>
  <c r="E2385" i="42" s="1"/>
  <c r="H2386" i="33"/>
  <c r="E2386" i="42" s="1"/>
  <c r="H2387" i="33"/>
  <c r="E2387" i="42" s="1"/>
  <c r="H2388" i="33"/>
  <c r="E2388" i="42" s="1"/>
  <c r="H2389" i="33"/>
  <c r="E2389" i="42" s="1"/>
  <c r="H2390" i="33"/>
  <c r="E2390" i="42" s="1"/>
  <c r="H2391" i="33"/>
  <c r="E2391" i="42" s="1"/>
  <c r="H2392" i="33"/>
  <c r="E2392" i="42" s="1"/>
  <c r="H2393" i="33"/>
  <c r="E2393" i="42" s="1"/>
  <c r="H2394" i="33"/>
  <c r="E2394" i="42" s="1"/>
  <c r="H2395" i="33"/>
  <c r="E2395" i="42" s="1"/>
  <c r="H2396" i="33"/>
  <c r="E2396" i="42" s="1"/>
  <c r="H2397" i="33"/>
  <c r="E2397" i="42" s="1"/>
  <c r="H2398" i="33"/>
  <c r="E2398" i="42" s="1"/>
  <c r="H2399" i="33"/>
  <c r="E2399" i="42" s="1"/>
  <c r="H2400" i="33"/>
  <c r="E2400" i="42" s="1"/>
  <c r="H2401" i="33"/>
  <c r="E2401" i="42" s="1"/>
  <c r="H2402" i="33"/>
  <c r="E2402" i="42" s="1"/>
  <c r="H2403" i="33"/>
  <c r="E2403" i="42" s="1"/>
  <c r="H2404" i="33"/>
  <c r="E2404" i="42" s="1"/>
  <c r="H2405" i="33"/>
  <c r="E2405" i="42" s="1"/>
  <c r="H2406" i="33"/>
  <c r="E2406" i="42" s="1"/>
  <c r="H2407" i="33"/>
  <c r="E2407" i="42" s="1"/>
  <c r="H2408" i="33"/>
  <c r="E2408" i="42" s="1"/>
  <c r="H2409" i="33"/>
  <c r="E2409" i="42" s="1"/>
  <c r="H2410" i="33"/>
  <c r="E2410" i="42" s="1"/>
  <c r="H2411" i="33"/>
  <c r="E2411" i="42" s="1"/>
  <c r="H2412" i="33"/>
  <c r="E2412" i="42" s="1"/>
  <c r="H2413" i="33"/>
  <c r="E2413" i="42" s="1"/>
  <c r="H2414" i="33"/>
  <c r="E2414" i="42" s="1"/>
  <c r="H2415" i="33"/>
  <c r="E2415" i="42" s="1"/>
  <c r="H2416" i="33"/>
  <c r="E2416" i="42" s="1"/>
  <c r="H2417" i="33"/>
  <c r="E2417" i="42" s="1"/>
  <c r="H2418" i="33"/>
  <c r="E2418" i="42" s="1"/>
  <c r="H2419" i="33"/>
  <c r="E2419" i="42" s="1"/>
  <c r="H2420" i="33"/>
  <c r="E2420" i="42" s="1"/>
  <c r="H2421" i="33"/>
  <c r="E2421" i="42" s="1"/>
  <c r="H2422" i="33"/>
  <c r="E2422" i="42" s="1"/>
  <c r="H2423" i="33"/>
  <c r="E2423" i="42" s="1"/>
  <c r="H2424" i="33"/>
  <c r="E2424" i="42" s="1"/>
  <c r="H2425" i="33"/>
  <c r="E2425" i="42" s="1"/>
  <c r="H2426" i="33"/>
  <c r="E2426" i="42" s="1"/>
  <c r="H2427" i="33"/>
  <c r="E2427" i="42" s="1"/>
  <c r="H2428" i="33"/>
  <c r="E2428" i="42" s="1"/>
  <c r="H2429" i="33"/>
  <c r="E2429" i="42" s="1"/>
  <c r="H2430" i="33"/>
  <c r="E2430" i="42" s="1"/>
  <c r="H2431" i="33"/>
  <c r="E2431" i="42" s="1"/>
  <c r="H2432" i="33"/>
  <c r="E2432" i="42" s="1"/>
  <c r="H2433" i="33"/>
  <c r="E2433" i="42" s="1"/>
  <c r="H2434" i="33"/>
  <c r="E2434" i="42" s="1"/>
  <c r="H2435" i="33"/>
  <c r="E2435" i="42" s="1"/>
  <c r="H2436" i="33"/>
  <c r="E2436" i="42" s="1"/>
  <c r="H2437" i="33"/>
  <c r="E2437" i="42" s="1"/>
  <c r="H2438" i="33"/>
  <c r="E2438" i="42" s="1"/>
  <c r="H2439" i="33"/>
  <c r="E2439" i="42" s="1"/>
  <c r="H2440" i="33"/>
  <c r="E2440" i="42" s="1"/>
  <c r="H2441" i="33"/>
  <c r="E2441" i="42" s="1"/>
  <c r="H2442" i="33"/>
  <c r="E2442" i="42" s="1"/>
  <c r="H2443" i="33"/>
  <c r="E2443" i="42" s="1"/>
  <c r="H2444" i="33"/>
  <c r="E2444" i="42" s="1"/>
  <c r="H2445" i="33"/>
  <c r="E2445" i="42" s="1"/>
  <c r="H2446" i="33"/>
  <c r="E2446" i="42" s="1"/>
  <c r="H2447" i="33"/>
  <c r="E2447" i="42" s="1"/>
  <c r="H2448" i="33"/>
  <c r="E2448" i="42" s="1"/>
  <c r="H2449" i="33"/>
  <c r="E2449" i="42" s="1"/>
  <c r="H2450" i="33"/>
  <c r="E2450" i="42" s="1"/>
  <c r="H2451" i="33"/>
  <c r="E2451" i="42" s="1"/>
  <c r="H2452" i="33"/>
  <c r="E2452" i="42" s="1"/>
  <c r="H2453" i="33"/>
  <c r="E2453" i="42" s="1"/>
  <c r="H2454" i="33"/>
  <c r="E2454" i="42" s="1"/>
  <c r="H2455" i="33"/>
  <c r="E2455" i="42" s="1"/>
  <c r="H2456" i="33"/>
  <c r="E2456" i="42" s="1"/>
  <c r="H2457" i="33"/>
  <c r="E2457" i="42" s="1"/>
  <c r="H2458" i="33"/>
  <c r="E2458" i="42" s="1"/>
  <c r="H2459" i="33"/>
  <c r="E2459" i="42" s="1"/>
  <c r="H2460" i="33"/>
  <c r="E2460" i="42" s="1"/>
  <c r="H2461" i="33"/>
  <c r="E2461" i="42" s="1"/>
  <c r="H2462" i="33"/>
  <c r="E2462" i="42" s="1"/>
  <c r="H2463" i="33"/>
  <c r="E2463" i="42" s="1"/>
  <c r="H2464" i="33"/>
  <c r="E2464" i="42" s="1"/>
  <c r="H2465" i="33"/>
  <c r="E2465" i="42" s="1"/>
  <c r="H2466" i="33"/>
  <c r="E2466" i="42" s="1"/>
  <c r="H2467" i="33"/>
  <c r="E2467" i="42" s="1"/>
  <c r="H2468" i="33"/>
  <c r="E2468" i="42" s="1"/>
  <c r="H2469" i="33"/>
  <c r="E2469" i="42" s="1"/>
  <c r="H2470" i="33"/>
  <c r="E2470" i="42" s="1"/>
  <c r="H2471" i="33"/>
  <c r="E2471" i="42" s="1"/>
  <c r="H2472" i="33"/>
  <c r="E2472" i="42" s="1"/>
  <c r="H2473" i="33"/>
  <c r="E2473" i="42" s="1"/>
  <c r="H2474" i="33"/>
  <c r="E2474" i="42" s="1"/>
  <c r="H2475" i="33"/>
  <c r="E2475" i="42" s="1"/>
  <c r="H2476" i="33"/>
  <c r="E2476" i="42" s="1"/>
  <c r="H2477" i="33"/>
  <c r="E2477" i="42" s="1"/>
  <c r="H2478" i="33"/>
  <c r="E2478" i="42" s="1"/>
  <c r="H2479" i="33"/>
  <c r="E2479" i="42" s="1"/>
  <c r="H2480" i="33"/>
  <c r="E2480" i="42" s="1"/>
  <c r="H2481" i="33"/>
  <c r="E2481" i="42" s="1"/>
  <c r="H2482" i="33"/>
  <c r="E2482" i="42" s="1"/>
  <c r="H2483" i="33"/>
  <c r="E2483" i="42" s="1"/>
  <c r="H2484" i="33"/>
  <c r="E2484" i="42" s="1"/>
  <c r="H2485" i="33"/>
  <c r="E2485" i="42" s="1"/>
  <c r="H2486" i="33"/>
  <c r="E2486" i="42" s="1"/>
  <c r="H2487" i="33"/>
  <c r="E2487" i="42" s="1"/>
  <c r="H2488" i="33"/>
  <c r="E2488" i="42" s="1"/>
  <c r="H2489" i="33"/>
  <c r="E2489" i="42" s="1"/>
  <c r="H2490" i="33"/>
  <c r="E2490" i="42" s="1"/>
  <c r="H2491" i="33"/>
  <c r="E2491" i="42" s="1"/>
  <c r="H2492" i="33"/>
  <c r="E2492" i="42" s="1"/>
  <c r="H2493" i="33"/>
  <c r="E2493" i="42" s="1"/>
  <c r="H2494" i="33"/>
  <c r="E2494" i="42" s="1"/>
  <c r="H2495" i="33"/>
  <c r="E2495" i="42" s="1"/>
  <c r="H2496" i="33"/>
  <c r="E2496" i="42" s="1"/>
  <c r="H2497" i="33"/>
  <c r="E2497" i="42" s="1"/>
  <c r="H2498" i="33"/>
  <c r="E2498" i="42" s="1"/>
  <c r="H2499" i="33"/>
  <c r="E2499" i="42" s="1"/>
  <c r="H2500" i="33"/>
  <c r="E2500" i="42" s="1"/>
  <c r="H2501" i="33"/>
  <c r="E2501" i="42" s="1"/>
  <c r="H2502" i="33"/>
  <c r="E2502" i="42" s="1"/>
  <c r="H2503" i="33"/>
  <c r="E2503" i="42" s="1"/>
  <c r="H2504" i="33"/>
  <c r="E2504" i="42" s="1"/>
  <c r="H2505" i="33"/>
  <c r="E2505" i="42" s="1"/>
  <c r="H2506" i="33"/>
  <c r="E2506" i="42" s="1"/>
  <c r="H2507" i="33"/>
  <c r="E2507" i="42" s="1"/>
  <c r="H2508" i="33"/>
  <c r="E2508" i="42" s="1"/>
  <c r="H2509" i="33"/>
  <c r="E2509" i="42" s="1"/>
  <c r="H2510" i="33"/>
  <c r="E2510" i="42" s="1"/>
  <c r="H2511" i="33"/>
  <c r="E2511" i="42" s="1"/>
  <c r="H2512" i="33"/>
  <c r="E2512" i="42" s="1"/>
  <c r="H2513" i="33"/>
  <c r="E2513" i="42" s="1"/>
  <c r="H2514" i="33"/>
  <c r="E2514" i="42" s="1"/>
  <c r="H2515" i="33"/>
  <c r="E2515" i="42" s="1"/>
  <c r="H2516" i="33"/>
  <c r="E2516" i="42" s="1"/>
  <c r="H2517" i="33"/>
  <c r="E2517" i="42" s="1"/>
  <c r="H2518" i="33"/>
  <c r="E2518" i="42" s="1"/>
  <c r="H2519" i="33"/>
  <c r="E2519" i="42" s="1"/>
  <c r="H2520" i="33"/>
  <c r="E2520" i="42" s="1"/>
  <c r="H2521" i="33"/>
  <c r="E2521" i="42" s="1"/>
  <c r="H2522" i="33"/>
  <c r="E2522" i="42" s="1"/>
  <c r="H2523" i="33"/>
  <c r="E2523" i="42" s="1"/>
  <c r="H2524" i="33"/>
  <c r="E2524" i="42" s="1"/>
  <c r="H2525" i="33"/>
  <c r="E2525" i="42" s="1"/>
  <c r="H2526" i="33"/>
  <c r="E2526" i="42" s="1"/>
  <c r="H2527" i="33"/>
  <c r="E2527" i="42" s="1"/>
  <c r="H2528" i="33"/>
  <c r="E2528" i="42" s="1"/>
  <c r="H2529" i="33"/>
  <c r="E2529" i="42" s="1"/>
  <c r="H2530" i="33"/>
  <c r="E2530" i="42" s="1"/>
  <c r="H2531" i="33"/>
  <c r="E2531" i="42" s="1"/>
  <c r="H2532" i="33"/>
  <c r="E2532" i="42" s="1"/>
  <c r="H2533" i="33"/>
  <c r="E2533" i="42" s="1"/>
  <c r="H2534" i="33"/>
  <c r="E2534" i="42" s="1"/>
  <c r="H2535" i="33"/>
  <c r="E2535" i="42" s="1"/>
  <c r="H2536" i="33"/>
  <c r="E2536" i="42" s="1"/>
  <c r="H2537" i="33"/>
  <c r="E2537" i="42" s="1"/>
  <c r="H2538" i="33"/>
  <c r="E2538" i="42" s="1"/>
  <c r="H2539" i="33"/>
  <c r="E2539" i="42" s="1"/>
  <c r="H2540" i="33"/>
  <c r="E2540" i="42" s="1"/>
  <c r="H2541" i="33"/>
  <c r="E2541" i="42" s="1"/>
  <c r="H2542" i="33"/>
  <c r="E2542" i="42" s="1"/>
  <c r="H2543" i="33"/>
  <c r="E2543" i="42" s="1"/>
  <c r="H2544" i="33"/>
  <c r="E2544" i="42" s="1"/>
  <c r="H2545" i="33"/>
  <c r="E2545" i="42" s="1"/>
  <c r="H2546" i="33"/>
  <c r="E2546" i="42" s="1"/>
  <c r="H2547" i="33"/>
  <c r="E2547" i="42" s="1"/>
  <c r="H2548" i="33"/>
  <c r="E2548" i="42" s="1"/>
  <c r="H2549" i="33"/>
  <c r="E2549" i="42" s="1"/>
  <c r="H2550" i="33"/>
  <c r="E2550" i="42" s="1"/>
  <c r="H2551" i="33"/>
  <c r="E2551" i="42" s="1"/>
  <c r="H2552" i="33"/>
  <c r="E2552" i="42" s="1"/>
  <c r="H2553" i="33"/>
  <c r="E2553" i="42" s="1"/>
  <c r="H2554" i="33"/>
  <c r="E2554" i="42" s="1"/>
  <c r="H2555" i="33"/>
  <c r="E2555" i="42" s="1"/>
  <c r="H2556" i="33"/>
  <c r="E2556" i="42" s="1"/>
  <c r="H2557" i="33"/>
  <c r="E2557" i="42" s="1"/>
  <c r="H2558" i="33"/>
  <c r="E2558" i="42" s="1"/>
  <c r="H2559" i="33"/>
  <c r="E2559" i="42" s="1"/>
  <c r="H2560" i="33"/>
  <c r="E2560" i="42" s="1"/>
  <c r="H2561" i="33"/>
  <c r="E2561" i="42" s="1"/>
  <c r="H2562" i="33"/>
  <c r="E2562" i="42" s="1"/>
  <c r="H2563" i="33"/>
  <c r="E2563" i="42" s="1"/>
  <c r="H2564" i="33"/>
  <c r="E2564" i="42" s="1"/>
  <c r="H2565" i="33"/>
  <c r="E2565" i="42" s="1"/>
  <c r="H2566" i="33"/>
  <c r="E2566" i="42" s="1"/>
  <c r="H2567" i="33"/>
  <c r="E2567" i="42" s="1"/>
  <c r="H2568" i="33"/>
  <c r="E2568" i="42" s="1"/>
  <c r="H2569" i="33"/>
  <c r="E2569" i="42" s="1"/>
  <c r="H2570" i="33"/>
  <c r="E2570" i="42" s="1"/>
  <c r="H2571" i="33"/>
  <c r="E2571" i="42" s="1"/>
  <c r="H2572" i="33"/>
  <c r="E2572" i="42" s="1"/>
  <c r="H2573" i="33"/>
  <c r="E2573" i="42" s="1"/>
  <c r="H2574" i="33"/>
  <c r="E2574" i="42" s="1"/>
  <c r="H2575" i="33"/>
  <c r="E2575" i="42" s="1"/>
  <c r="H2576" i="33"/>
  <c r="E2576" i="42" s="1"/>
  <c r="H2577" i="33"/>
  <c r="E2577" i="42" s="1"/>
  <c r="H2578" i="33"/>
  <c r="E2578" i="42" s="1"/>
  <c r="H2579" i="33"/>
  <c r="E2579" i="42" s="1"/>
  <c r="H2580" i="33"/>
  <c r="E2580" i="42" s="1"/>
  <c r="H2581" i="33"/>
  <c r="E2581" i="42" s="1"/>
  <c r="H2582" i="33"/>
  <c r="E2582" i="42" s="1"/>
  <c r="H2583" i="33"/>
  <c r="E2583" i="42" s="1"/>
  <c r="H2584" i="33"/>
  <c r="E2584" i="42" s="1"/>
  <c r="H2585" i="33"/>
  <c r="E2585" i="42" s="1"/>
  <c r="H2586" i="33"/>
  <c r="E2586" i="42" s="1"/>
  <c r="H2587" i="33"/>
  <c r="E2587" i="42" s="1"/>
  <c r="H2588" i="33"/>
  <c r="E2588" i="42" s="1"/>
  <c r="H2589" i="33"/>
  <c r="E2589" i="42" s="1"/>
  <c r="H2590" i="33"/>
  <c r="E2590" i="42" s="1"/>
  <c r="H2591" i="33"/>
  <c r="E2591" i="42" s="1"/>
  <c r="H2592" i="33"/>
  <c r="E2592" i="42" s="1"/>
  <c r="H2593" i="33"/>
  <c r="E2593" i="42" s="1"/>
  <c r="H2594" i="33"/>
  <c r="E2594" i="42" s="1"/>
  <c r="H2595" i="33"/>
  <c r="E2595" i="42" s="1"/>
  <c r="H2596" i="33"/>
  <c r="E2596" i="42" s="1"/>
  <c r="H2597" i="33"/>
  <c r="E2597" i="42" s="1"/>
  <c r="H2598" i="33"/>
  <c r="E2598" i="42" s="1"/>
  <c r="H2599" i="33"/>
  <c r="E2599" i="42" s="1"/>
  <c r="H2600" i="33"/>
  <c r="E2600" i="42" s="1"/>
  <c r="H2601" i="33"/>
  <c r="E2601" i="42" s="1"/>
  <c r="H2602" i="33"/>
  <c r="E2602" i="42" s="1"/>
  <c r="H2603" i="33"/>
  <c r="E2603" i="42" s="1"/>
  <c r="H2604" i="33"/>
  <c r="E2604" i="42" s="1"/>
  <c r="H2605" i="33"/>
  <c r="E2605" i="42" s="1"/>
  <c r="H2606" i="33"/>
  <c r="E2606" i="42" s="1"/>
  <c r="H2607" i="33"/>
  <c r="E2607" i="42" s="1"/>
  <c r="H2608" i="33"/>
  <c r="E2608" i="42" s="1"/>
  <c r="H2609" i="33"/>
  <c r="E2609" i="42" s="1"/>
  <c r="H2610" i="33"/>
  <c r="E2610" i="42" s="1"/>
  <c r="H2611" i="33"/>
  <c r="E2611" i="42" s="1"/>
  <c r="H2612" i="33"/>
  <c r="E2612" i="42" s="1"/>
  <c r="H2613" i="33"/>
  <c r="E2613" i="42" s="1"/>
  <c r="H2614" i="33"/>
  <c r="E2614" i="42" s="1"/>
  <c r="H2615" i="33"/>
  <c r="E2615" i="42" s="1"/>
  <c r="H2616" i="33"/>
  <c r="E2616" i="42" s="1"/>
  <c r="H2617" i="33"/>
  <c r="E2617" i="42" s="1"/>
  <c r="H2618" i="33"/>
  <c r="E2618" i="42" s="1"/>
  <c r="H2619" i="33"/>
  <c r="E2619" i="42" s="1"/>
  <c r="H2620" i="33"/>
  <c r="E2620" i="42" s="1"/>
  <c r="H2621" i="33"/>
  <c r="E2621" i="42" s="1"/>
  <c r="H2622" i="33"/>
  <c r="E2622" i="42" s="1"/>
  <c r="H2623" i="33"/>
  <c r="E2623" i="42" s="1"/>
  <c r="H2624" i="33"/>
  <c r="E2624" i="42" s="1"/>
  <c r="H2625" i="33"/>
  <c r="E2625" i="42" s="1"/>
  <c r="H2626" i="33"/>
  <c r="E2626" i="42" s="1"/>
  <c r="H2627" i="33"/>
  <c r="E2627" i="42" s="1"/>
  <c r="H2628" i="33"/>
  <c r="E2628" i="42" s="1"/>
  <c r="H2629" i="33"/>
  <c r="E2629" i="42" s="1"/>
  <c r="H2630" i="33"/>
  <c r="E2630" i="42" s="1"/>
  <c r="H2631" i="33"/>
  <c r="E2631" i="42" s="1"/>
  <c r="H2632" i="33"/>
  <c r="E2632" i="42" s="1"/>
  <c r="H2633" i="33"/>
  <c r="E2633" i="42" s="1"/>
  <c r="H2634" i="33"/>
  <c r="E2634" i="42" s="1"/>
  <c r="H2635" i="33"/>
  <c r="E2635" i="42" s="1"/>
  <c r="H2636" i="33"/>
  <c r="E2636" i="42" s="1"/>
  <c r="H2637" i="33"/>
  <c r="E2637" i="42" s="1"/>
  <c r="H2638" i="33"/>
  <c r="E2638" i="42" s="1"/>
  <c r="H2639" i="33"/>
  <c r="E2639" i="42" s="1"/>
  <c r="H2640" i="33"/>
  <c r="E2640" i="42" s="1"/>
  <c r="H2641" i="33"/>
  <c r="E2641" i="42" s="1"/>
  <c r="H2642" i="33"/>
  <c r="E2642" i="42" s="1"/>
  <c r="H2643" i="33"/>
  <c r="E2643" i="42" s="1"/>
  <c r="H2644" i="33"/>
  <c r="E2644" i="42" s="1"/>
  <c r="H2645" i="33"/>
  <c r="E2645" i="42" s="1"/>
  <c r="H2646" i="33"/>
  <c r="E2646" i="42" s="1"/>
  <c r="H2647" i="33"/>
  <c r="E2647" i="42" s="1"/>
  <c r="H2648" i="33"/>
  <c r="E2648" i="42" s="1"/>
  <c r="H2649" i="33"/>
  <c r="E2649" i="42" s="1"/>
  <c r="H2650" i="33"/>
  <c r="E2650" i="42" s="1"/>
  <c r="H2651" i="33"/>
  <c r="E2651" i="42" s="1"/>
  <c r="H2652" i="33"/>
  <c r="E2652" i="42" s="1"/>
  <c r="H2653" i="33"/>
  <c r="E2653" i="42" s="1"/>
  <c r="H2654" i="33"/>
  <c r="E2654" i="42" s="1"/>
  <c r="H2655" i="33"/>
  <c r="E2655" i="42" s="1"/>
  <c r="H2656" i="33"/>
  <c r="E2656" i="42" s="1"/>
  <c r="H2657" i="33"/>
  <c r="E2657" i="42" s="1"/>
  <c r="H2658" i="33"/>
  <c r="E2658" i="42" s="1"/>
  <c r="H2659" i="33"/>
  <c r="E2659" i="42" s="1"/>
  <c r="H2660" i="33"/>
  <c r="E2660" i="42" s="1"/>
  <c r="H2661" i="33"/>
  <c r="E2661" i="42" s="1"/>
  <c r="H2662" i="33"/>
  <c r="E2662" i="42" s="1"/>
  <c r="H2663" i="33"/>
  <c r="E2663" i="42" s="1"/>
  <c r="H2664" i="33"/>
  <c r="E2664" i="42" s="1"/>
  <c r="H2665" i="33"/>
  <c r="E2665" i="42" s="1"/>
  <c r="H2666" i="33"/>
  <c r="E2666" i="42" s="1"/>
  <c r="H2667" i="33"/>
  <c r="E2667" i="42" s="1"/>
  <c r="H2668" i="33"/>
  <c r="E2668" i="42" s="1"/>
  <c r="H2669" i="33"/>
  <c r="E2669" i="42" s="1"/>
  <c r="H2670" i="33"/>
  <c r="E2670" i="42" s="1"/>
  <c r="H2671" i="33"/>
  <c r="E2671" i="42" s="1"/>
  <c r="H2672" i="33"/>
  <c r="E2672" i="42" s="1"/>
  <c r="H2673" i="33"/>
  <c r="E2673" i="42" s="1"/>
  <c r="H2674" i="33"/>
  <c r="E2674" i="42" s="1"/>
  <c r="H2675" i="33"/>
  <c r="E2675" i="42" s="1"/>
  <c r="H2676" i="33"/>
  <c r="E2676" i="42" s="1"/>
  <c r="H2677" i="33"/>
  <c r="E2677" i="42" s="1"/>
  <c r="H2678" i="33"/>
  <c r="E2678" i="42" s="1"/>
  <c r="H2679" i="33"/>
  <c r="E2679" i="42" s="1"/>
  <c r="H2680" i="33"/>
  <c r="E2680" i="42" s="1"/>
  <c r="H2681" i="33"/>
  <c r="E2681" i="42" s="1"/>
  <c r="H2682" i="33"/>
  <c r="E2682" i="42" s="1"/>
  <c r="H2683" i="33"/>
  <c r="E2683" i="42" s="1"/>
  <c r="H2684" i="33"/>
  <c r="E2684" i="42" s="1"/>
  <c r="H2685" i="33"/>
  <c r="E2685" i="42" s="1"/>
  <c r="H2686" i="33"/>
  <c r="E2686" i="42" s="1"/>
  <c r="H2687" i="33"/>
  <c r="E2687" i="42" s="1"/>
  <c r="H2688" i="33"/>
  <c r="E2688" i="42" s="1"/>
  <c r="H2689" i="33"/>
  <c r="E2689" i="42" s="1"/>
  <c r="H2690" i="33"/>
  <c r="E2690" i="42" s="1"/>
  <c r="H2691" i="33"/>
  <c r="E2691" i="42" s="1"/>
  <c r="H2692" i="33"/>
  <c r="E2692" i="42" s="1"/>
  <c r="H2693" i="33"/>
  <c r="E2693" i="42" s="1"/>
  <c r="H2694" i="33"/>
  <c r="E2694" i="42" s="1"/>
  <c r="H2695" i="33"/>
  <c r="E2695" i="42" s="1"/>
  <c r="H2696" i="33"/>
  <c r="E2696" i="42" s="1"/>
  <c r="H2697" i="33"/>
  <c r="E2697" i="42" s="1"/>
  <c r="H2698" i="33"/>
  <c r="E2698" i="42" s="1"/>
  <c r="H2699" i="33"/>
  <c r="E2699" i="42" s="1"/>
  <c r="H2700" i="33"/>
  <c r="E2700" i="42" s="1"/>
  <c r="H2701" i="33"/>
  <c r="E2701" i="42" s="1"/>
  <c r="H2702" i="33"/>
  <c r="E2702" i="42" s="1"/>
  <c r="H2703" i="33"/>
  <c r="E2703" i="42" s="1"/>
  <c r="H2704" i="33"/>
  <c r="E2704" i="42" s="1"/>
  <c r="H2705" i="33"/>
  <c r="E2705" i="42" s="1"/>
  <c r="E2709" i="42"/>
  <c r="E2710" i="42"/>
  <c r="E2711" i="42"/>
  <c r="E2712" i="42"/>
  <c r="E2723" i="42"/>
  <c r="E2724" i="42"/>
  <c r="H2706" i="33"/>
  <c r="H2707" i="33"/>
  <c r="E2707" i="42" s="1"/>
  <c r="H2708" i="33"/>
  <c r="E2708" i="42" s="1"/>
  <c r="H2709" i="33"/>
  <c r="H2710" i="33"/>
  <c r="H2711" i="33"/>
  <c r="H2712" i="33"/>
  <c r="H2713" i="33"/>
  <c r="E2713" i="42" s="1"/>
  <c r="H2714" i="33"/>
  <c r="H2715" i="33"/>
  <c r="E2715" i="42" s="1"/>
  <c r="H2716" i="33"/>
  <c r="H2717" i="33"/>
  <c r="E2743" i="42" s="1"/>
  <c r="H2718" i="33"/>
  <c r="E2744" i="42" s="1"/>
  <c r="H2719" i="33"/>
  <c r="E2745" i="42" s="1"/>
  <c r="H2720" i="33"/>
  <c r="E2720" i="42" s="1"/>
  <c r="H2721" i="33"/>
  <c r="H2722" i="33"/>
  <c r="E2722" i="42" s="1"/>
  <c r="H2723" i="33"/>
  <c r="H2724" i="33"/>
  <c r="H2725" i="33"/>
  <c r="H2726" i="33"/>
  <c r="H2727" i="33"/>
  <c r="E2727" i="42" s="1"/>
  <c r="H2728" i="33"/>
  <c r="E2728" i="42" s="1"/>
  <c r="H2729" i="33"/>
  <c r="E2729" i="42" s="1"/>
  <c r="H2730" i="33"/>
  <c r="E2730" i="42" s="1"/>
  <c r="H2731" i="33"/>
  <c r="E2731" i="42" s="1"/>
  <c r="H2732" i="33"/>
  <c r="H2733" i="33"/>
  <c r="H2734" i="33"/>
  <c r="H2735" i="33"/>
  <c r="H2736" i="33"/>
  <c r="E2762" i="42" s="1"/>
  <c r="H2737" i="33"/>
  <c r="H2738" i="33"/>
  <c r="H2739" i="33"/>
  <c r="E2765" i="42" s="1"/>
  <c r="H2740" i="33"/>
  <c r="H2741" i="33"/>
  <c r="E2767" i="42" s="1"/>
  <c r="H2742" i="33"/>
  <c r="E2768" i="42" s="1"/>
  <c r="H2743" i="33"/>
  <c r="E2769" i="42" s="1"/>
  <c r="H2744" i="33"/>
  <c r="H2745" i="33"/>
  <c r="E2771" i="42" s="1"/>
  <c r="H2746" i="33"/>
  <c r="H2747" i="33"/>
  <c r="H2748" i="33"/>
  <c r="H2749" i="33"/>
  <c r="H2750" i="33"/>
  <c r="H2751" i="33"/>
  <c r="H2752" i="33"/>
  <c r="H2753" i="33"/>
  <c r="H2754" i="33"/>
  <c r="H2755" i="33"/>
  <c r="H2756" i="33"/>
  <c r="E2782" i="42" s="1"/>
  <c r="H2757" i="33"/>
  <c r="E2785" i="42"/>
  <c r="E2787" i="42"/>
  <c r="E2788" i="42"/>
  <c r="E2789" i="42"/>
  <c r="E2807" i="42"/>
  <c r="E2808" i="42"/>
  <c r="E2809" i="42"/>
  <c r="H2758" i="33"/>
  <c r="E2810" i="42" s="1"/>
  <c r="H2759" i="33"/>
  <c r="E2811" i="42" s="1"/>
  <c r="H2760" i="33"/>
  <c r="E2812" i="42" s="1"/>
  <c r="H2761" i="33"/>
  <c r="H2762" i="33"/>
  <c r="H2763" i="33"/>
  <c r="H2764" i="33"/>
  <c r="H2765" i="33"/>
  <c r="H2766" i="33"/>
  <c r="H2767" i="33"/>
  <c r="H2768" i="33"/>
  <c r="H2769" i="33"/>
  <c r="H2770" i="33"/>
  <c r="H2771" i="33"/>
  <c r="H2772" i="33"/>
  <c r="H2773" i="33"/>
  <c r="E2825" i="42" s="1"/>
  <c r="H2774" i="33"/>
  <c r="H2775" i="33"/>
  <c r="E2827" i="42" s="1"/>
  <c r="H2776" i="33"/>
  <c r="E2828" i="42" s="1"/>
  <c r="H2777" i="33"/>
  <c r="E2829" i="42" s="1"/>
  <c r="H2778" i="33"/>
  <c r="E2830" i="42" s="1"/>
  <c r="H2779" i="33"/>
  <c r="E2831" i="42" s="1"/>
  <c r="H2780" i="33"/>
  <c r="E2832" i="42" s="1"/>
  <c r="H2781" i="33"/>
  <c r="H2782" i="33"/>
  <c r="H2783" i="33"/>
  <c r="H2784" i="33"/>
  <c r="E2784" i="42" s="1"/>
  <c r="H2785" i="33"/>
  <c r="H2786" i="33"/>
  <c r="H2787" i="33"/>
  <c r="H2788" i="33"/>
  <c r="H2789" i="33"/>
  <c r="H2790" i="33"/>
  <c r="E2790" i="42" s="1"/>
  <c r="H2791" i="33"/>
  <c r="H2792" i="33"/>
  <c r="H2793" i="33"/>
  <c r="E2845" i="42" s="1"/>
  <c r="H2794" i="33"/>
  <c r="H2795" i="33"/>
  <c r="E2847" i="42" s="1"/>
  <c r="H2796" i="33"/>
  <c r="E2848" i="42" s="1"/>
  <c r="H2797" i="33"/>
  <c r="E2849" i="42" s="1"/>
  <c r="H2798" i="33"/>
  <c r="E2850" i="42" s="1"/>
  <c r="H2799" i="33"/>
  <c r="E2851" i="42" s="1"/>
  <c r="H2800" i="33"/>
  <c r="E2852" i="42" s="1"/>
  <c r="H2801" i="33"/>
  <c r="H2802" i="33"/>
  <c r="E2802" i="42" s="1"/>
  <c r="H2803" i="33"/>
  <c r="E2803" i="42" s="1"/>
  <c r="H2804" i="33"/>
  <c r="E2804" i="42" s="1"/>
  <c r="H2805" i="33"/>
  <c r="E2805" i="42" s="1"/>
  <c r="H2806" i="33"/>
  <c r="H2807" i="33"/>
  <c r="H2808" i="33"/>
  <c r="H2809" i="33"/>
  <c r="H2810" i="33"/>
  <c r="H2811" i="33"/>
  <c r="H2812" i="33"/>
  <c r="H2813" i="33"/>
  <c r="E2865" i="42" s="1"/>
  <c r="H2814" i="33"/>
  <c r="H2815" i="33"/>
  <c r="E2867" i="42" s="1"/>
  <c r="H2816" i="33"/>
  <c r="E2868" i="42" s="1"/>
  <c r="H2817" i="33"/>
  <c r="E2869" i="42" s="1"/>
  <c r="H2818" i="33"/>
  <c r="E2870" i="42" s="1"/>
  <c r="H2819" i="33"/>
  <c r="E2871" i="42" s="1"/>
  <c r="H2820" i="33"/>
  <c r="E2872" i="42" s="1"/>
  <c r="H2821" i="33"/>
  <c r="H2822" i="33"/>
  <c r="H2823" i="33"/>
  <c r="H2824" i="33"/>
  <c r="H2825" i="33"/>
  <c r="H2826" i="33"/>
  <c r="H2827" i="33"/>
  <c r="H2828" i="33"/>
  <c r="H2829" i="33"/>
  <c r="H2830" i="33"/>
  <c r="H2831" i="33"/>
  <c r="H2832" i="33"/>
  <c r="H2833" i="33"/>
  <c r="E2885" i="42" s="1"/>
  <c r="H2834" i="33"/>
  <c r="H2835" i="33"/>
  <c r="E2887" i="42" s="1"/>
  <c r="H2836" i="33"/>
  <c r="E2888" i="42" s="1"/>
  <c r="H2837" i="33"/>
  <c r="E2889" i="42" s="1"/>
  <c r="H2838" i="33"/>
  <c r="E2890" i="42" s="1"/>
  <c r="H2839" i="33"/>
  <c r="E2891" i="42" s="1"/>
  <c r="H2840" i="33"/>
  <c r="E2892" i="42" s="1"/>
  <c r="H2841" i="33"/>
  <c r="H2842" i="33"/>
  <c r="H2843" i="33"/>
  <c r="H2844" i="33"/>
  <c r="H2845" i="33"/>
  <c r="H2846" i="33"/>
  <c r="H2847" i="33"/>
  <c r="H2848" i="33"/>
  <c r="H2849" i="33"/>
  <c r="H2850" i="33"/>
  <c r="E2902" i="42" s="1"/>
  <c r="H2851" i="33"/>
  <c r="E2903" i="42" s="1"/>
  <c r="H2852" i="33"/>
  <c r="E2904" i="42" s="1"/>
  <c r="H2853" i="33"/>
  <c r="E2905" i="42" s="1"/>
  <c r="H2854" i="33"/>
  <c r="H2855" i="33"/>
  <c r="E2907" i="42" s="1"/>
  <c r="H2856" i="33"/>
  <c r="E2908" i="42" s="1"/>
  <c r="H2857" i="33"/>
  <c r="E2909" i="42" s="1"/>
  <c r="H2858" i="33"/>
  <c r="E2910" i="42" s="1"/>
  <c r="H2859" i="33"/>
  <c r="E2911" i="42" s="1"/>
  <c r="H2860" i="33"/>
  <c r="E2912" i="42" s="1"/>
  <c r="H2861" i="33"/>
  <c r="H2862" i="33"/>
  <c r="H2863" i="33"/>
  <c r="H2864" i="33"/>
  <c r="H2865" i="33"/>
  <c r="H2866" i="33"/>
  <c r="H2867" i="33"/>
  <c r="H2868" i="33"/>
  <c r="H2869" i="33"/>
  <c r="H2870" i="33"/>
  <c r="E2922" i="42" s="1"/>
  <c r="H2871" i="33"/>
  <c r="E2923" i="42" s="1"/>
  <c r="H2872" i="33"/>
  <c r="E2924" i="42" s="1"/>
  <c r="H2873" i="33"/>
  <c r="E2925" i="42" s="1"/>
  <c r="H2874" i="33"/>
  <c r="H2875" i="33"/>
  <c r="E2927" i="42" s="1"/>
  <c r="H2876" i="33"/>
  <c r="H2877" i="33"/>
  <c r="H2878" i="33"/>
  <c r="E2930" i="42" s="1"/>
  <c r="H2879" i="33"/>
  <c r="E2931" i="42" s="1"/>
  <c r="H2880" i="33"/>
  <c r="E2932" i="42" s="1"/>
  <c r="H2881" i="33"/>
  <c r="H2882" i="33"/>
  <c r="H2883" i="33"/>
  <c r="H2884" i="33"/>
  <c r="H2885" i="33"/>
  <c r="H2886" i="33"/>
  <c r="H2887" i="33"/>
  <c r="H2888" i="33"/>
  <c r="H2889" i="33"/>
  <c r="H2890" i="33"/>
  <c r="H2891" i="33"/>
  <c r="H2892" i="33"/>
  <c r="H2893" i="33"/>
  <c r="H2894" i="33"/>
  <c r="H2895" i="33"/>
  <c r="H2896" i="33"/>
  <c r="H2897" i="33"/>
  <c r="H2898" i="33"/>
  <c r="H2899" i="33"/>
  <c r="H2900" i="33"/>
  <c r="H2901" i="33"/>
  <c r="H2902" i="33"/>
  <c r="H2903" i="33"/>
  <c r="H2904" i="33"/>
  <c r="H2905" i="33"/>
  <c r="H2906" i="33"/>
  <c r="H2907" i="33"/>
  <c r="H2908" i="33"/>
  <c r="H2909" i="33"/>
  <c r="H2910" i="33"/>
  <c r="H2911" i="33"/>
  <c r="H2912" i="33"/>
  <c r="H2913" i="33"/>
  <c r="H2914" i="33"/>
  <c r="H2915" i="33"/>
  <c r="H2916" i="33"/>
  <c r="H2917" i="33"/>
  <c r="H2918" i="33"/>
  <c r="H2919" i="33"/>
  <c r="H2920" i="33"/>
  <c r="H2921" i="33"/>
  <c r="H2922" i="33"/>
  <c r="H2923" i="33"/>
  <c r="H2924" i="33"/>
  <c r="H2925" i="33"/>
  <c r="H2926" i="33"/>
  <c r="H2927" i="33"/>
  <c r="H2928" i="33"/>
  <c r="H2929" i="33"/>
  <c r="H2930" i="33"/>
  <c r="H2931" i="33"/>
  <c r="H2932" i="33"/>
  <c r="H2933" i="33"/>
  <c r="H2934" i="33"/>
  <c r="H2935" i="33"/>
  <c r="H2936" i="33"/>
  <c r="H2937" i="33"/>
  <c r="H2938" i="33"/>
  <c r="H2939" i="33"/>
  <c r="H2940" i="33"/>
  <c r="H2941" i="33"/>
  <c r="E2941" i="42" s="1"/>
  <c r="H2942" i="33"/>
  <c r="H2943" i="33"/>
  <c r="H2944" i="33"/>
  <c r="H2945" i="33"/>
  <c r="E2945" i="42" s="1"/>
  <c r="H2946" i="33"/>
  <c r="E2946" i="42" s="1"/>
  <c r="H2947" i="33"/>
  <c r="H2948" i="33"/>
  <c r="E2948" i="42" s="1"/>
  <c r="H2949" i="33"/>
  <c r="H2950" i="33"/>
  <c r="H2951" i="33"/>
  <c r="H2952" i="33"/>
  <c r="H2953" i="33"/>
  <c r="H2954" i="33"/>
  <c r="H2955" i="33"/>
  <c r="H2956" i="33"/>
  <c r="H2957" i="33"/>
  <c r="H2958" i="33"/>
  <c r="H2959" i="33"/>
  <c r="H2960" i="33"/>
  <c r="H2961" i="33"/>
  <c r="H2962" i="33"/>
  <c r="H2963" i="33"/>
  <c r="H2964" i="33"/>
  <c r="H2965" i="33"/>
  <c r="H2966" i="33"/>
  <c r="H2967" i="33"/>
  <c r="H2968" i="33"/>
  <c r="H2969" i="33"/>
  <c r="H2970" i="33"/>
  <c r="H2971" i="33"/>
  <c r="H2972" i="33"/>
  <c r="H2973" i="33"/>
  <c r="H2974" i="33"/>
  <c r="H2975" i="33"/>
  <c r="H2976" i="33"/>
  <c r="H2977" i="33"/>
  <c r="H2978" i="33"/>
  <c r="H2979" i="33"/>
  <c r="H2980" i="33"/>
  <c r="H2981" i="33"/>
  <c r="H2982" i="33"/>
  <c r="H2983" i="33"/>
  <c r="H2984" i="33"/>
  <c r="H2985" i="33"/>
  <c r="H2986" i="33"/>
  <c r="H2987" i="33"/>
  <c r="H2988" i="33"/>
  <c r="H2989" i="33"/>
  <c r="H2990" i="33"/>
  <c r="H2991" i="33"/>
  <c r="H2992" i="33"/>
  <c r="H2993" i="33"/>
  <c r="H2994" i="33"/>
  <c r="H2995" i="33"/>
  <c r="H2996" i="33"/>
  <c r="H2997" i="33"/>
  <c r="H2998" i="33"/>
  <c r="H2999" i="33"/>
  <c r="H3000" i="33"/>
  <c r="H3001" i="33"/>
  <c r="H3002" i="33"/>
  <c r="H3003" i="33"/>
  <c r="H3004" i="33"/>
  <c r="H3005" i="33"/>
  <c r="H3006" i="33"/>
  <c r="H3007" i="33"/>
  <c r="H3008" i="33"/>
  <c r="H3009" i="33"/>
  <c r="H3010" i="33"/>
  <c r="H3011" i="33"/>
  <c r="H3012" i="33"/>
  <c r="H3013" i="33"/>
  <c r="H3014" i="33"/>
  <c r="H3015" i="33"/>
  <c r="H3016" i="33"/>
  <c r="H3017" i="33"/>
  <c r="H3018" i="33"/>
  <c r="H3019" i="33"/>
  <c r="H3020" i="33"/>
  <c r="H3021" i="33"/>
  <c r="H3022" i="33"/>
  <c r="H3023" i="33"/>
  <c r="H3024" i="33"/>
  <c r="H3025" i="33"/>
  <c r="H3026" i="33"/>
  <c r="H3027" i="33"/>
  <c r="H3028" i="33"/>
  <c r="H3029" i="33"/>
  <c r="H3030" i="33"/>
  <c r="H3031" i="33"/>
  <c r="H3032" i="33"/>
  <c r="H3033" i="33"/>
  <c r="H3034" i="33"/>
  <c r="H3035" i="33"/>
  <c r="H3036" i="33"/>
  <c r="H3037" i="33"/>
  <c r="H3038" i="33"/>
  <c r="H3039" i="33"/>
  <c r="H3040" i="33"/>
  <c r="H3041" i="33"/>
  <c r="H3042" i="33"/>
  <c r="H3043" i="33"/>
  <c r="H3044" i="33"/>
  <c r="H3045" i="33"/>
  <c r="H3046" i="33"/>
  <c r="H3047" i="33"/>
  <c r="H3048" i="33"/>
  <c r="H3049" i="33"/>
  <c r="H3050" i="33"/>
  <c r="H3051" i="33"/>
  <c r="H3052" i="33"/>
  <c r="H3053" i="33"/>
  <c r="H3054" i="33"/>
  <c r="H3055" i="33"/>
  <c r="H3056" i="33"/>
  <c r="H3057" i="33"/>
  <c r="H3058" i="33"/>
  <c r="H3059" i="33"/>
  <c r="H3060" i="33"/>
  <c r="H3061" i="33"/>
  <c r="H3062" i="33"/>
  <c r="H3063" i="33"/>
  <c r="H3064" i="33"/>
  <c r="H3065" i="33"/>
  <c r="H3066" i="33"/>
  <c r="H3067" i="33"/>
  <c r="H3068" i="33"/>
  <c r="H3069" i="33"/>
  <c r="H3070" i="33"/>
  <c r="H3071" i="33"/>
  <c r="H3072" i="33"/>
  <c r="H3073" i="33"/>
  <c r="H3074" i="33"/>
  <c r="H3075" i="33"/>
  <c r="H3076" i="33"/>
  <c r="H3077" i="33"/>
  <c r="H3078" i="33"/>
  <c r="H3079" i="33"/>
  <c r="H3080" i="33"/>
  <c r="H3081" i="33"/>
  <c r="H3082" i="33"/>
  <c r="H3083" i="33"/>
  <c r="H3084" i="33"/>
  <c r="H3085" i="33"/>
  <c r="H3086" i="33"/>
  <c r="H3087" i="33"/>
  <c r="H3088" i="33"/>
  <c r="H3089" i="33"/>
  <c r="H3090" i="33"/>
  <c r="H3091" i="33"/>
  <c r="H3092" i="33"/>
  <c r="H3093" i="33"/>
  <c r="H3094" i="33"/>
  <c r="H3095" i="33"/>
  <c r="H3096" i="33"/>
  <c r="H3097" i="33"/>
  <c r="H3098" i="33"/>
  <c r="H3099" i="33"/>
  <c r="H3100" i="33"/>
  <c r="H3101" i="33"/>
  <c r="H3102" i="33"/>
  <c r="H3103" i="33"/>
  <c r="H3104" i="33"/>
  <c r="H3105" i="33"/>
  <c r="H3106" i="33"/>
  <c r="H3107" i="33"/>
  <c r="H3108" i="33"/>
  <c r="H3109" i="33"/>
  <c r="H3110" i="33"/>
  <c r="H3111" i="33"/>
  <c r="H3112" i="33"/>
  <c r="H3113" i="33"/>
  <c r="H3114" i="33"/>
  <c r="H3115" i="33"/>
  <c r="H3116" i="33"/>
  <c r="H3117" i="33"/>
  <c r="H3118" i="33"/>
  <c r="H3119" i="33"/>
  <c r="H3120" i="33"/>
  <c r="H3121" i="33"/>
  <c r="H3122" i="33"/>
  <c r="H3123" i="33"/>
  <c r="H3124" i="33"/>
  <c r="H3125" i="33"/>
  <c r="H3126" i="33"/>
  <c r="H3127" i="33"/>
  <c r="H3128" i="33"/>
  <c r="H3129" i="33"/>
  <c r="H3130" i="33"/>
  <c r="H3131" i="33"/>
  <c r="H3132" i="33"/>
  <c r="H3133" i="33"/>
  <c r="H3134" i="33"/>
  <c r="H3135" i="33"/>
  <c r="H3136" i="33"/>
  <c r="H3137" i="33"/>
  <c r="H3138" i="33"/>
  <c r="H3139" i="33"/>
  <c r="H3140" i="33"/>
  <c r="H3141" i="33"/>
  <c r="H3142" i="33"/>
  <c r="H3143" i="33"/>
  <c r="H3144" i="33"/>
  <c r="H3145" i="33"/>
  <c r="H3146" i="33"/>
  <c r="H3147" i="33"/>
  <c r="H3148" i="33"/>
  <c r="H3149" i="33"/>
  <c r="H3150" i="33"/>
  <c r="H3151" i="33"/>
  <c r="H3152" i="33"/>
  <c r="H3153" i="33"/>
  <c r="H3154" i="33"/>
  <c r="H3155" i="33"/>
  <c r="H3156" i="33"/>
  <c r="H3157" i="33"/>
  <c r="H3158" i="33"/>
  <c r="H3159" i="33"/>
  <c r="H3160" i="33"/>
  <c r="H3161" i="33"/>
  <c r="H3162" i="33"/>
  <c r="H3163" i="33"/>
  <c r="H3164" i="33"/>
  <c r="H3165" i="33"/>
  <c r="H3166" i="33"/>
  <c r="H3167" i="33"/>
  <c r="H3168" i="33"/>
  <c r="H3169" i="33"/>
  <c r="H3170" i="33"/>
  <c r="H3171" i="33"/>
  <c r="H3172" i="33"/>
  <c r="H3173" i="33"/>
  <c r="H3174" i="33"/>
  <c r="H3175" i="33"/>
  <c r="H3176" i="33"/>
  <c r="H3177" i="33"/>
  <c r="H3178" i="33"/>
  <c r="H3179" i="33"/>
  <c r="H3180" i="33"/>
  <c r="H3181" i="33"/>
  <c r="H3182" i="33"/>
  <c r="H3183" i="33"/>
  <c r="H3184" i="33"/>
  <c r="H3185" i="33"/>
  <c r="H3186" i="33"/>
  <c r="H3187" i="33"/>
  <c r="H3188" i="33"/>
  <c r="H3189" i="33"/>
  <c r="H3190" i="33"/>
  <c r="H3191" i="33"/>
  <c r="H3192" i="33"/>
  <c r="H3193" i="33"/>
  <c r="H3194" i="33"/>
  <c r="H3195" i="33"/>
  <c r="H3196" i="33"/>
  <c r="H3197" i="33"/>
  <c r="H3198" i="33"/>
  <c r="H3199" i="33"/>
  <c r="H3200" i="33"/>
  <c r="H3201" i="33"/>
  <c r="H3202" i="33"/>
  <c r="H3203" i="33"/>
  <c r="H3204" i="33"/>
  <c r="H3205" i="33"/>
  <c r="H3206" i="33"/>
  <c r="H3207" i="33"/>
  <c r="H3208" i="33"/>
  <c r="H3209" i="33"/>
  <c r="H3210" i="33"/>
  <c r="H3211" i="33"/>
  <c r="H3212" i="33"/>
  <c r="H3213" i="33"/>
  <c r="H3214" i="33"/>
  <c r="H3215" i="33"/>
  <c r="H3216" i="33"/>
  <c r="H3217" i="33"/>
  <c r="H3218" i="33"/>
  <c r="H3219" i="33"/>
  <c r="H3220" i="33"/>
  <c r="H3221" i="33"/>
  <c r="H3222" i="33"/>
  <c r="H3223" i="33"/>
  <c r="H3224" i="33"/>
  <c r="H3225" i="33"/>
  <c r="H3226" i="33"/>
  <c r="H3227" i="33"/>
  <c r="H3228" i="33"/>
  <c r="H3229" i="33"/>
  <c r="H3230" i="33"/>
  <c r="H3231" i="33"/>
  <c r="H3232" i="33"/>
  <c r="H3233" i="33"/>
  <c r="H3234" i="33"/>
  <c r="H3235" i="33"/>
  <c r="H3236" i="33"/>
  <c r="H3237" i="33"/>
  <c r="H3238" i="33"/>
  <c r="H3239" i="33"/>
  <c r="H3240" i="33"/>
  <c r="H3241" i="33"/>
  <c r="H3242" i="33"/>
  <c r="H3243" i="33"/>
  <c r="H3244" i="33"/>
  <c r="H3245" i="33"/>
  <c r="H3246" i="33"/>
  <c r="H3247" i="33"/>
  <c r="H3248" i="33"/>
  <c r="H3249" i="33"/>
  <c r="H3250" i="33"/>
  <c r="H3251" i="33"/>
  <c r="H3252" i="33"/>
  <c r="H3253" i="33"/>
  <c r="H3254" i="33"/>
  <c r="H3255" i="33"/>
  <c r="H3256" i="33"/>
  <c r="H3257" i="33"/>
  <c r="H3258" i="33"/>
  <c r="H3259" i="33"/>
  <c r="H3260" i="33"/>
  <c r="H3261" i="33"/>
  <c r="H3262" i="33"/>
  <c r="H3263" i="33"/>
  <c r="H3264" i="33"/>
  <c r="H3265" i="33"/>
  <c r="H3266" i="33"/>
  <c r="H3267" i="33"/>
  <c r="H3268" i="33"/>
  <c r="H3269" i="33"/>
  <c r="H3270" i="33"/>
  <c r="H3271" i="33"/>
  <c r="H3272" i="33"/>
  <c r="H3273" i="33"/>
  <c r="H3274" i="33"/>
  <c r="H3275" i="33"/>
  <c r="H3276" i="33"/>
  <c r="H3277" i="33"/>
  <c r="H3278" i="33"/>
  <c r="H3279" i="33"/>
  <c r="H3280" i="33"/>
  <c r="H3281" i="33"/>
  <c r="H3282" i="33"/>
  <c r="H3283" i="33"/>
  <c r="H3284" i="33"/>
  <c r="H3285" i="33"/>
  <c r="H3286" i="33"/>
  <c r="H3287" i="33"/>
  <c r="H3288" i="33"/>
  <c r="H3289" i="33"/>
  <c r="H3290" i="33"/>
  <c r="H3291" i="33"/>
  <c r="H3292" i="33"/>
  <c r="H3293" i="33"/>
  <c r="H3294" i="33"/>
  <c r="H3295" i="33"/>
  <c r="H3296" i="33"/>
  <c r="H3297" i="33"/>
  <c r="H3298" i="33"/>
  <c r="H3299" i="33"/>
  <c r="H3300" i="33"/>
  <c r="H3301" i="33"/>
  <c r="H3302" i="33"/>
  <c r="H3303" i="33"/>
  <c r="H3304" i="33"/>
  <c r="H3305" i="33"/>
  <c r="H3306" i="33"/>
  <c r="H3307" i="33"/>
  <c r="H3308" i="33"/>
  <c r="H3309" i="33"/>
  <c r="H3310" i="33"/>
  <c r="H3311" i="33"/>
  <c r="H3312" i="33"/>
  <c r="H3313" i="33"/>
  <c r="H3314" i="33"/>
  <c r="H3315" i="33"/>
  <c r="H3316" i="33"/>
  <c r="H3317" i="33"/>
  <c r="H3318" i="33"/>
  <c r="H3319" i="33"/>
  <c r="H3320" i="33"/>
  <c r="H3321" i="33"/>
  <c r="H3322" i="33"/>
  <c r="H3323" i="33"/>
  <c r="H3324" i="33"/>
  <c r="H3325" i="33"/>
  <c r="H3326" i="33"/>
  <c r="H3327" i="33"/>
  <c r="H3328" i="33"/>
  <c r="H3329" i="33"/>
  <c r="H3330" i="33"/>
  <c r="H3331" i="33"/>
  <c r="H3332" i="33"/>
  <c r="H3333" i="33"/>
  <c r="H3334" i="33"/>
  <c r="H3335" i="33"/>
  <c r="H3336" i="33"/>
  <c r="H3337" i="33"/>
  <c r="H3338" i="33"/>
  <c r="H3339" i="33"/>
  <c r="H3340" i="33"/>
  <c r="H3341" i="33"/>
  <c r="H3342" i="33"/>
  <c r="H3343" i="33"/>
  <c r="H3344" i="33"/>
  <c r="H3345" i="33"/>
  <c r="H3346" i="33"/>
  <c r="H3347" i="33"/>
  <c r="H3348" i="33"/>
  <c r="H3349" i="33"/>
  <c r="H3350" i="33"/>
  <c r="H3351" i="33"/>
  <c r="H3352" i="33"/>
  <c r="H3353" i="33"/>
  <c r="H3354" i="33"/>
  <c r="H3355" i="33"/>
  <c r="H3356" i="33"/>
  <c r="H3357" i="33"/>
  <c r="H3358" i="33"/>
  <c r="H3359" i="33"/>
  <c r="H3360" i="33"/>
  <c r="H3361" i="33"/>
  <c r="H3362" i="33"/>
  <c r="H3363" i="33"/>
  <c r="H3364" i="33"/>
  <c r="H3365" i="33"/>
  <c r="H3366" i="33"/>
  <c r="H3367" i="33"/>
  <c r="H3368" i="33"/>
  <c r="H3369" i="33"/>
  <c r="H3370" i="33"/>
  <c r="H3371" i="33"/>
  <c r="H3372" i="33"/>
  <c r="H3373" i="33"/>
  <c r="H3374" i="33"/>
  <c r="H3375" i="33"/>
  <c r="H3376" i="33"/>
  <c r="H3377" i="33"/>
  <c r="H3378" i="33"/>
  <c r="H3379" i="33"/>
  <c r="H3380" i="33"/>
  <c r="H3381" i="33"/>
  <c r="H3382" i="33"/>
  <c r="H3383" i="33"/>
  <c r="H3384" i="33"/>
  <c r="H3385" i="33"/>
  <c r="H3386" i="33"/>
  <c r="H3387" i="33"/>
  <c r="H3388" i="33"/>
  <c r="H3389" i="33"/>
  <c r="H3390" i="33"/>
  <c r="H3391" i="33"/>
  <c r="H3392" i="33"/>
  <c r="H3393" i="33"/>
  <c r="H3394" i="33"/>
  <c r="H3395" i="33"/>
  <c r="H3396" i="33"/>
  <c r="H3397" i="33"/>
  <c r="H3398" i="33"/>
  <c r="H3399" i="33"/>
  <c r="H3400" i="33"/>
  <c r="H3401" i="33"/>
  <c r="H3402" i="33"/>
  <c r="H3403" i="33"/>
  <c r="H3404" i="33"/>
  <c r="H3405" i="33"/>
  <c r="H3406" i="33"/>
  <c r="H3407" i="33"/>
  <c r="H3408" i="33"/>
  <c r="H3409" i="33"/>
  <c r="H3410" i="33"/>
  <c r="H3411" i="33"/>
  <c r="H3412" i="33"/>
  <c r="H3413" i="33"/>
  <c r="H3414" i="33"/>
  <c r="H3415" i="33"/>
  <c r="H3416" i="33"/>
  <c r="H3417" i="33"/>
  <c r="H3418" i="33"/>
  <c r="H3419" i="33"/>
  <c r="H3420" i="33"/>
  <c r="H3421" i="33"/>
  <c r="H3422" i="33"/>
  <c r="H3423" i="33"/>
  <c r="H3424" i="33"/>
  <c r="H3425" i="33"/>
  <c r="H3426" i="33"/>
  <c r="H3427" i="33"/>
  <c r="H3428" i="33"/>
  <c r="H3429" i="33"/>
  <c r="H3430" i="33"/>
  <c r="H3431" i="33"/>
  <c r="H3432" i="33"/>
  <c r="H3433" i="33"/>
  <c r="H3434" i="33"/>
  <c r="H3435" i="33"/>
  <c r="H3436" i="33"/>
  <c r="H3437" i="33"/>
  <c r="H3438" i="33"/>
  <c r="H3439" i="33"/>
  <c r="H3440" i="33"/>
  <c r="H3441" i="33"/>
  <c r="H3442" i="33"/>
  <c r="H3443" i="33"/>
  <c r="H3444" i="33"/>
  <c r="H3445" i="33"/>
  <c r="H3446" i="33"/>
  <c r="H3447" i="33"/>
  <c r="H3448" i="33"/>
  <c r="H3449" i="33"/>
  <c r="H3450" i="33"/>
  <c r="H3451" i="33"/>
  <c r="H3452" i="33"/>
  <c r="H3453" i="33"/>
  <c r="H3454" i="33"/>
  <c r="H3455" i="33"/>
  <c r="H3456" i="33"/>
  <c r="H3457" i="33"/>
  <c r="H3458" i="33"/>
  <c r="H3459" i="33"/>
  <c r="H3460" i="33"/>
  <c r="H3461" i="33"/>
  <c r="H3462" i="33"/>
  <c r="H3463" i="33"/>
  <c r="H3464" i="33"/>
  <c r="H3465" i="33"/>
  <c r="H3466" i="33"/>
  <c r="H3467" i="33"/>
  <c r="H3468" i="33"/>
  <c r="H3469" i="33"/>
  <c r="H3470" i="33"/>
  <c r="H3471" i="33"/>
  <c r="H3472" i="33"/>
  <c r="H3473" i="33"/>
  <c r="H3474" i="33"/>
  <c r="H3475" i="33"/>
  <c r="H3476" i="33"/>
  <c r="H3477" i="33"/>
  <c r="H3478" i="33"/>
  <c r="H3479" i="33"/>
  <c r="H3480" i="33"/>
  <c r="H3481" i="33"/>
  <c r="H3482" i="33"/>
  <c r="H3483" i="33"/>
  <c r="H3484" i="33"/>
  <c r="H3485" i="33"/>
  <c r="H3486" i="33"/>
  <c r="H3487" i="33"/>
  <c r="H3488" i="33"/>
  <c r="H3489" i="33"/>
  <c r="H3490" i="33"/>
  <c r="H3491" i="33"/>
  <c r="H3492" i="33"/>
  <c r="H3493" i="33"/>
  <c r="H3494" i="33"/>
  <c r="H3495" i="33"/>
  <c r="H3496" i="33"/>
  <c r="H3497" i="33"/>
  <c r="H3498" i="33"/>
  <c r="H3499" i="33"/>
  <c r="H3500" i="33"/>
  <c r="H3501" i="33"/>
  <c r="H3502" i="33"/>
  <c r="H3503" i="33"/>
  <c r="H3504" i="33"/>
  <c r="H3505" i="33"/>
  <c r="H3506" i="33"/>
  <c r="H3507" i="33"/>
  <c r="H3508" i="33"/>
  <c r="H3509" i="33"/>
  <c r="H3510" i="33"/>
  <c r="H3511" i="33"/>
  <c r="H3512" i="33"/>
  <c r="H3513" i="33"/>
  <c r="H3514" i="33"/>
  <c r="H3515" i="33"/>
  <c r="H3516" i="33"/>
  <c r="H3517" i="33"/>
  <c r="H3518" i="33"/>
  <c r="H3519" i="33"/>
  <c r="H3520" i="33"/>
  <c r="H3521" i="33"/>
  <c r="H3522" i="33"/>
  <c r="H3523" i="33"/>
  <c r="H3524" i="33"/>
  <c r="H3525" i="33"/>
  <c r="H3526" i="33"/>
  <c r="H3527" i="33"/>
  <c r="H3528" i="33"/>
  <c r="H3529" i="33"/>
  <c r="H3530" i="33"/>
  <c r="H3531" i="33"/>
  <c r="H3532" i="33"/>
  <c r="H3533" i="33"/>
  <c r="H3534" i="33"/>
  <c r="H3535" i="33"/>
  <c r="H3536" i="33"/>
  <c r="H3537" i="33"/>
  <c r="H3538" i="33"/>
  <c r="H3539" i="33"/>
  <c r="H3540" i="33"/>
  <c r="H3541" i="33"/>
  <c r="H3542" i="33"/>
  <c r="H3543" i="33"/>
  <c r="H3544" i="33"/>
  <c r="H3545" i="33"/>
  <c r="H3546" i="33"/>
  <c r="H3547" i="33"/>
  <c r="H3548" i="33"/>
  <c r="H3549" i="33"/>
  <c r="H3550" i="33"/>
  <c r="H3551" i="33"/>
  <c r="H3552" i="33"/>
  <c r="H3553" i="33"/>
  <c r="H3554" i="33"/>
  <c r="H3555" i="33"/>
  <c r="H3556" i="33"/>
  <c r="H3557" i="33"/>
  <c r="H3558" i="33"/>
  <c r="H3559" i="33"/>
  <c r="H3560" i="33"/>
  <c r="H3561" i="33"/>
  <c r="H3562" i="33"/>
  <c r="H3563" i="33"/>
  <c r="H3564" i="33"/>
  <c r="H3565" i="33"/>
  <c r="H3566" i="33"/>
  <c r="H3567" i="33"/>
  <c r="H3568" i="33"/>
  <c r="H3569" i="33"/>
  <c r="H3570" i="33"/>
  <c r="H3571" i="33"/>
  <c r="H3572" i="33"/>
  <c r="H3573" i="33"/>
  <c r="H3574" i="33"/>
  <c r="H3575" i="33"/>
  <c r="H3576" i="33"/>
  <c r="H3577" i="33"/>
  <c r="H3578" i="33"/>
  <c r="H3579" i="33"/>
  <c r="H3580" i="33"/>
  <c r="H3581" i="33"/>
  <c r="H3582" i="33"/>
  <c r="H3583" i="33"/>
  <c r="H3584" i="33"/>
  <c r="H3585" i="33"/>
  <c r="H3586" i="33"/>
  <c r="H3587" i="33"/>
  <c r="H3588" i="33"/>
  <c r="H3589" i="33"/>
  <c r="H3590" i="33"/>
  <c r="H3591" i="33"/>
  <c r="H3592" i="33"/>
  <c r="H3593" i="33"/>
  <c r="H3594" i="33"/>
  <c r="H3595" i="33"/>
  <c r="H3596" i="33"/>
  <c r="H3597" i="33"/>
  <c r="H3598" i="33"/>
  <c r="H3599" i="33"/>
  <c r="H3600" i="33"/>
  <c r="H3601" i="33"/>
  <c r="H3602" i="33"/>
  <c r="H3603" i="33"/>
  <c r="H3604" i="33"/>
  <c r="H3605" i="33"/>
  <c r="H3606" i="33"/>
  <c r="H3607" i="33"/>
  <c r="H3608" i="33"/>
  <c r="H3609" i="33"/>
  <c r="H3610" i="33"/>
  <c r="H3611" i="33"/>
  <c r="H3612" i="33"/>
  <c r="H3613" i="33"/>
  <c r="H3614" i="33"/>
  <c r="H3615" i="33"/>
  <c r="H3616" i="33"/>
  <c r="H3617" i="33"/>
  <c r="H3618" i="33"/>
  <c r="H3619" i="33"/>
  <c r="H3620" i="33"/>
  <c r="H3621" i="33"/>
  <c r="H3622" i="33"/>
  <c r="H3623" i="33"/>
  <c r="H3624" i="33"/>
  <c r="H3625" i="33"/>
  <c r="H3626" i="33"/>
  <c r="H3627" i="33"/>
  <c r="H3628" i="33"/>
  <c r="H3629" i="33"/>
  <c r="H3630" i="33"/>
  <c r="H3631" i="33"/>
  <c r="H3632" i="33"/>
  <c r="H3633" i="33"/>
  <c r="H3634" i="33"/>
  <c r="H3635" i="33"/>
  <c r="H3636" i="33"/>
  <c r="H3637" i="33"/>
  <c r="H3638" i="33"/>
  <c r="H3639" i="33"/>
  <c r="H3640" i="33"/>
  <c r="H3641" i="33"/>
  <c r="H3642" i="33"/>
  <c r="H3643" i="33"/>
  <c r="H3644" i="33"/>
  <c r="H3645" i="33"/>
  <c r="H3646" i="33"/>
  <c r="H3647" i="33"/>
  <c r="H3648" i="33"/>
  <c r="H3649" i="33"/>
  <c r="H3650" i="33"/>
  <c r="H3651" i="33"/>
  <c r="H3652" i="33"/>
  <c r="H3653" i="33"/>
  <c r="H3654" i="33"/>
  <c r="H3655" i="33"/>
  <c r="H3656" i="33"/>
  <c r="H3657" i="33"/>
  <c r="H3658" i="33"/>
  <c r="H3659" i="33"/>
  <c r="H3660" i="33"/>
  <c r="H3661" i="33"/>
  <c r="H3662" i="33"/>
  <c r="H3663" i="33"/>
  <c r="H3664" i="33"/>
  <c r="H3665" i="33"/>
  <c r="H3666" i="33"/>
  <c r="H3667" i="33"/>
  <c r="H3668" i="33"/>
  <c r="H3669" i="33"/>
  <c r="H3670" i="33"/>
  <c r="H3671" i="33"/>
  <c r="H3672" i="33"/>
  <c r="H3673" i="33"/>
  <c r="H3674" i="33"/>
  <c r="H3675" i="33"/>
  <c r="H3676" i="33"/>
  <c r="H3677" i="33"/>
  <c r="H3678" i="33"/>
  <c r="H3679" i="33"/>
  <c r="H3680" i="33"/>
  <c r="H3681" i="33"/>
  <c r="H3682" i="33"/>
  <c r="H3683" i="33"/>
  <c r="H3684" i="33"/>
  <c r="H3685" i="33"/>
  <c r="H3686" i="33"/>
  <c r="H3687" i="33"/>
  <c r="H3688" i="33"/>
  <c r="H3689" i="33"/>
  <c r="H3690" i="33"/>
  <c r="H3691" i="33"/>
  <c r="H3692" i="33"/>
  <c r="H3693" i="33"/>
  <c r="H3694" i="33"/>
  <c r="H3695" i="33"/>
  <c r="H3696" i="33"/>
  <c r="H3697" i="33"/>
  <c r="H3698" i="33"/>
  <c r="H3699" i="33"/>
  <c r="H3700" i="33"/>
  <c r="H3701" i="33"/>
  <c r="H3702" i="33"/>
  <c r="H3703" i="33"/>
  <c r="H3704" i="33"/>
  <c r="H3705" i="33"/>
  <c r="H3706" i="33"/>
  <c r="H3707" i="33"/>
  <c r="H3708" i="33"/>
  <c r="H3709" i="33"/>
  <c r="H3710" i="33"/>
  <c r="H3711" i="33"/>
  <c r="H3712" i="33"/>
  <c r="H3713" i="33"/>
  <c r="H3714" i="33"/>
  <c r="H3715" i="33"/>
  <c r="H3716" i="33"/>
  <c r="H3717" i="33"/>
  <c r="H3718" i="33"/>
  <c r="H3719" i="33"/>
  <c r="H3720" i="33"/>
  <c r="H3721" i="33"/>
  <c r="H3722" i="33"/>
  <c r="H3723" i="33"/>
  <c r="H3724" i="33"/>
  <c r="H3725" i="33"/>
  <c r="H3726" i="33"/>
  <c r="H3727" i="33"/>
  <c r="H3728" i="33"/>
  <c r="H3729" i="33"/>
  <c r="H3730" i="33"/>
  <c r="H3731" i="33"/>
  <c r="H3732" i="33"/>
  <c r="H3733" i="33"/>
  <c r="H3734" i="33"/>
  <c r="H3735" i="33"/>
  <c r="H3736" i="33"/>
  <c r="H3737" i="33"/>
  <c r="H3738" i="33"/>
  <c r="H3739" i="33"/>
  <c r="H3740" i="33"/>
  <c r="H3741" i="33"/>
  <c r="H3742" i="33"/>
  <c r="H3743" i="33"/>
  <c r="H3744" i="33"/>
  <c r="H3745" i="33"/>
  <c r="H3746" i="33"/>
  <c r="H3747" i="33"/>
  <c r="H3748" i="33"/>
  <c r="H3749" i="33"/>
  <c r="H3750" i="33"/>
  <c r="H3751" i="33"/>
  <c r="H3752" i="33"/>
  <c r="H3753" i="33"/>
  <c r="H3754" i="33"/>
  <c r="H3755" i="33"/>
  <c r="H3756" i="33"/>
  <c r="H3757" i="33"/>
  <c r="H3758" i="33"/>
  <c r="H3759" i="33"/>
  <c r="H3760" i="33"/>
  <c r="H3761" i="33"/>
  <c r="H3762" i="33"/>
  <c r="H3763" i="33"/>
  <c r="H3764" i="33"/>
  <c r="H3765" i="33"/>
  <c r="H3766" i="33"/>
  <c r="H3767" i="33"/>
  <c r="H3768" i="33"/>
  <c r="H3769" i="33"/>
  <c r="H3770" i="33"/>
  <c r="H3771" i="33"/>
  <c r="H3772" i="33"/>
  <c r="H3773" i="33"/>
  <c r="H3774" i="33"/>
  <c r="H3775" i="33"/>
  <c r="H3776" i="33"/>
  <c r="H3777" i="33"/>
  <c r="H3778" i="33"/>
  <c r="H3779" i="33"/>
  <c r="H3780" i="33"/>
  <c r="H3781" i="33"/>
  <c r="H3782" i="33"/>
  <c r="H3783" i="33"/>
  <c r="H3784" i="33"/>
  <c r="H3785" i="33"/>
  <c r="H3786" i="33"/>
  <c r="H3787" i="33"/>
  <c r="H3788" i="33"/>
  <c r="H3789" i="33"/>
  <c r="H3790" i="33"/>
  <c r="H3791" i="33"/>
  <c r="H3792" i="33"/>
  <c r="H3793" i="33"/>
  <c r="H3794" i="33"/>
  <c r="H3795" i="33"/>
  <c r="H3796" i="33"/>
  <c r="H3797" i="33"/>
  <c r="H3798" i="33"/>
  <c r="H3799" i="33"/>
  <c r="H3800" i="33"/>
  <c r="H3801" i="33"/>
  <c r="H3802" i="33"/>
  <c r="H3803" i="33"/>
  <c r="H3804" i="33"/>
  <c r="H3805" i="33"/>
  <c r="H3806" i="33"/>
  <c r="H3807" i="33"/>
  <c r="H3808" i="33"/>
  <c r="H3809" i="33"/>
  <c r="H3810" i="33"/>
  <c r="H3811" i="33"/>
  <c r="H3812" i="33"/>
  <c r="H3813" i="33"/>
  <c r="H3814" i="33"/>
  <c r="H3815" i="33"/>
  <c r="H3816" i="33"/>
  <c r="H3817" i="33"/>
  <c r="H3818" i="33"/>
  <c r="H3819" i="33"/>
  <c r="H3820" i="33"/>
  <c r="H3821" i="33"/>
  <c r="H3822" i="33"/>
  <c r="H3823" i="33"/>
  <c r="H3824" i="33"/>
  <c r="H3825" i="33"/>
  <c r="H3826" i="33"/>
  <c r="H3827" i="33"/>
  <c r="H3828" i="33"/>
  <c r="H3829" i="33"/>
  <c r="H3830" i="33"/>
  <c r="H3831" i="33"/>
  <c r="H3832" i="33"/>
  <c r="H3833" i="33"/>
  <c r="H3834" i="33"/>
  <c r="H3835" i="33"/>
  <c r="H3836" i="33"/>
  <c r="H3837" i="33"/>
  <c r="H3838" i="33"/>
  <c r="H3839" i="33"/>
  <c r="H3840" i="33"/>
  <c r="H3841" i="33"/>
  <c r="H3842" i="33"/>
  <c r="H3843" i="33"/>
  <c r="H3844" i="33"/>
  <c r="H3845" i="33"/>
  <c r="H3846" i="33"/>
  <c r="H3847" i="33"/>
  <c r="H3848" i="33"/>
  <c r="H3849" i="33"/>
  <c r="H3850" i="33"/>
  <c r="H3851" i="33"/>
  <c r="H3852" i="33"/>
  <c r="H3853" i="33"/>
  <c r="H3854" i="33"/>
  <c r="H3855" i="33"/>
  <c r="H3856" i="33"/>
  <c r="H3857" i="33"/>
  <c r="H3858" i="33"/>
  <c r="H3859" i="33"/>
  <c r="H3860" i="33"/>
  <c r="H3861" i="33"/>
  <c r="H3862" i="33"/>
  <c r="H3863" i="33"/>
  <c r="H3864" i="33"/>
  <c r="H3865" i="33"/>
  <c r="H3866" i="33"/>
  <c r="H3867" i="33"/>
  <c r="H3868" i="33"/>
  <c r="H3869" i="33"/>
  <c r="H3870" i="33"/>
  <c r="H3871" i="33"/>
  <c r="H3872" i="33"/>
  <c r="H3873" i="33"/>
  <c r="H3874" i="33"/>
  <c r="H3875" i="33"/>
  <c r="H3876" i="33"/>
  <c r="H3877" i="33"/>
  <c r="H3878" i="33"/>
  <c r="H3879" i="33"/>
  <c r="H3880" i="33"/>
  <c r="H3881" i="33"/>
  <c r="H3882" i="33"/>
  <c r="H3883" i="33"/>
  <c r="H3884" i="33"/>
  <c r="H3885" i="33"/>
  <c r="H3886" i="33"/>
  <c r="H3887" i="33"/>
  <c r="H3888" i="33"/>
  <c r="H3889" i="33"/>
  <c r="H3890" i="33"/>
  <c r="H3891" i="33"/>
  <c r="H3892" i="33"/>
  <c r="H3893" i="33"/>
  <c r="H3894" i="33"/>
  <c r="H3895" i="33"/>
  <c r="H3896" i="33"/>
  <c r="H3897" i="33"/>
  <c r="H3898" i="33"/>
  <c r="H3899" i="33"/>
  <c r="H3900" i="33"/>
  <c r="H3901" i="33"/>
  <c r="H3902" i="33"/>
  <c r="H3903" i="33"/>
  <c r="H3904" i="33"/>
  <c r="H3905" i="33"/>
  <c r="H3906" i="33"/>
  <c r="H3907" i="33"/>
  <c r="H3908" i="33"/>
  <c r="H3909" i="33"/>
  <c r="H3910" i="33"/>
  <c r="H3911" i="33"/>
  <c r="H3912" i="33"/>
  <c r="H3913" i="33"/>
  <c r="H3914" i="33"/>
  <c r="H3915" i="33"/>
  <c r="H3916" i="33"/>
  <c r="H3917" i="33"/>
  <c r="H3918" i="33"/>
  <c r="H3919" i="33"/>
  <c r="H3920" i="33"/>
  <c r="H3921" i="33"/>
  <c r="H3922" i="33"/>
  <c r="H3923" i="33"/>
  <c r="H3924" i="33"/>
  <c r="H3925" i="33"/>
  <c r="H3926" i="33"/>
  <c r="H3927" i="33"/>
  <c r="H3928" i="33"/>
  <c r="H3929" i="33"/>
  <c r="H3930" i="33"/>
  <c r="H3931" i="33"/>
  <c r="H3932" i="33"/>
  <c r="H3933" i="33"/>
  <c r="H3934" i="33"/>
  <c r="H3935" i="33"/>
  <c r="H3936" i="33"/>
  <c r="H3937" i="33"/>
  <c r="H3938" i="33"/>
  <c r="H3939" i="33"/>
  <c r="H3940" i="33"/>
  <c r="H3941" i="33"/>
  <c r="H3942" i="33"/>
  <c r="H3943" i="33"/>
  <c r="H3944" i="33"/>
  <c r="H3945" i="33"/>
  <c r="H3946" i="33"/>
  <c r="H3947" i="33"/>
  <c r="H3948" i="33"/>
  <c r="H3949" i="33"/>
  <c r="H3950" i="33"/>
  <c r="H3951" i="33"/>
  <c r="H3952" i="33"/>
  <c r="H3953" i="33"/>
  <c r="H3954" i="33"/>
  <c r="H3955" i="33"/>
  <c r="H3956" i="33"/>
  <c r="H3957" i="33"/>
  <c r="H3958" i="33"/>
  <c r="H3959" i="33"/>
  <c r="H3960" i="33"/>
  <c r="H3961" i="33"/>
  <c r="H3962" i="33"/>
  <c r="H3963" i="33"/>
  <c r="H3964" i="33"/>
  <c r="H3965" i="33"/>
  <c r="H3966" i="33"/>
  <c r="H3967" i="33"/>
  <c r="H3968" i="33"/>
  <c r="H3969" i="33"/>
  <c r="H3970" i="33"/>
  <c r="H3971" i="33"/>
  <c r="H3972" i="33"/>
  <c r="H3973" i="33"/>
  <c r="H3974" i="33"/>
  <c r="H3975" i="33"/>
  <c r="H3976" i="33"/>
  <c r="H3977" i="33"/>
  <c r="H3978" i="33"/>
  <c r="H3979" i="33"/>
  <c r="E4062" i="42"/>
  <c r="E4082" i="42"/>
  <c r="H3980" i="33"/>
  <c r="H3981" i="33"/>
  <c r="H3982" i="33"/>
  <c r="H3983" i="33"/>
  <c r="H3984" i="33"/>
  <c r="H3985" i="33"/>
  <c r="H3986" i="33"/>
  <c r="H3987" i="33"/>
  <c r="H3988" i="33"/>
  <c r="H3989" i="33"/>
  <c r="H3990" i="33"/>
  <c r="H3991" i="33"/>
  <c r="H3992" i="33"/>
  <c r="H3993" i="33"/>
  <c r="H3994" i="33"/>
  <c r="H3995" i="33"/>
  <c r="H3996" i="33"/>
  <c r="H3997" i="33"/>
  <c r="H3998" i="33"/>
  <c r="E4102" i="42" s="1"/>
  <c r="H3999" i="33"/>
  <c r="H4000" i="33"/>
  <c r="H4001" i="33"/>
  <c r="H4002" i="33"/>
  <c r="H4003" i="33"/>
  <c r="H4004" i="33"/>
  <c r="H4005" i="33"/>
  <c r="H4006" i="33"/>
  <c r="H4007" i="33"/>
  <c r="H4008" i="33"/>
  <c r="H4009" i="33"/>
  <c r="H4010" i="33"/>
  <c r="H4011" i="33"/>
  <c r="H4012" i="33"/>
  <c r="H4013" i="33"/>
  <c r="H4014" i="33"/>
  <c r="H4015" i="33"/>
  <c r="H4016" i="33"/>
  <c r="H4017" i="33"/>
  <c r="H4018" i="33"/>
  <c r="H4019" i="33"/>
  <c r="H4020" i="33"/>
  <c r="H4021" i="33"/>
  <c r="H4022" i="33"/>
  <c r="H4023" i="33"/>
  <c r="H4024" i="33"/>
  <c r="H4025" i="33"/>
  <c r="H4026" i="33"/>
  <c r="H4027" i="33"/>
  <c r="H4028" i="33"/>
  <c r="H4029" i="33"/>
  <c r="H4030" i="33"/>
  <c r="H4031" i="33"/>
  <c r="H4032" i="33"/>
  <c r="H4033" i="33"/>
  <c r="H4034" i="33"/>
  <c r="H4035" i="33"/>
  <c r="E4061" i="42" s="1"/>
  <c r="H4036" i="33"/>
  <c r="H4037" i="33"/>
  <c r="E4063" i="42" s="1"/>
  <c r="H4038" i="33"/>
  <c r="E4142" i="42" s="1"/>
  <c r="H4039" i="33"/>
  <c r="H4040" i="33"/>
  <c r="H4041" i="33"/>
  <c r="H4042" i="33"/>
  <c r="H4043" i="33"/>
  <c r="H4044" i="33"/>
  <c r="H4045" i="33"/>
  <c r="H4046" i="33"/>
  <c r="H4047" i="33"/>
  <c r="H4048" i="33"/>
  <c r="H4049" i="33"/>
  <c r="H4050" i="33"/>
  <c r="H4051" i="33"/>
  <c r="H4052" i="33"/>
  <c r="H4053" i="33"/>
  <c r="H4054" i="33"/>
  <c r="H4055" i="33"/>
  <c r="H4056" i="33"/>
  <c r="H4057" i="33"/>
  <c r="H4058" i="33"/>
  <c r="E4162" i="42" s="1"/>
  <c r="H4059" i="33"/>
  <c r="H4060" i="33"/>
  <c r="H4061" i="33"/>
  <c r="H4062" i="33"/>
  <c r="H4063" i="33"/>
  <c r="H4064" i="33"/>
  <c r="H4065" i="33"/>
  <c r="H4066" i="33"/>
  <c r="H4067" i="33"/>
  <c r="H4068" i="33"/>
  <c r="H4069" i="33"/>
  <c r="H4070" i="33"/>
  <c r="H4071" i="33"/>
  <c r="H4072" i="33"/>
  <c r="H4073" i="33"/>
  <c r="H4074" i="33"/>
  <c r="H4075" i="33"/>
  <c r="H4076" i="33"/>
  <c r="H4077" i="33"/>
  <c r="H4078" i="33"/>
  <c r="E4182" i="42" s="1"/>
  <c r="H4079" i="33"/>
  <c r="H4080" i="33"/>
  <c r="H4081" i="33"/>
  <c r="H4082" i="33"/>
  <c r="H4083" i="33"/>
  <c r="H4084" i="33"/>
  <c r="H4085" i="33"/>
  <c r="H4086" i="33"/>
  <c r="H4087" i="33"/>
  <c r="H4088" i="33"/>
  <c r="H4089" i="33"/>
  <c r="H4090" i="33"/>
  <c r="H4091" i="33"/>
  <c r="H4092" i="33"/>
  <c r="H4093" i="33"/>
  <c r="H4094" i="33"/>
  <c r="H4095" i="33"/>
  <c r="H4096" i="33"/>
  <c r="H4097" i="33"/>
  <c r="H4098" i="33"/>
  <c r="E4202" i="42" s="1"/>
  <c r="H4099" i="33"/>
  <c r="H4100" i="33"/>
  <c r="H4101" i="33"/>
  <c r="H4102" i="33"/>
  <c r="H4103" i="33"/>
  <c r="H4104" i="33"/>
  <c r="H4105" i="33"/>
  <c r="H4106" i="33"/>
  <c r="H4107" i="33"/>
  <c r="H4108" i="33"/>
  <c r="H4109" i="33"/>
  <c r="H4110" i="33"/>
  <c r="H4111" i="33"/>
  <c r="H4112" i="33"/>
  <c r="H4113" i="33"/>
  <c r="H4114" i="33"/>
  <c r="H4115" i="33"/>
  <c r="H4116" i="33"/>
  <c r="H4117" i="33"/>
  <c r="H4118" i="33"/>
  <c r="E4222" i="42" s="1"/>
  <c r="H4119" i="33"/>
  <c r="H4120" i="33"/>
  <c r="H4121" i="33"/>
  <c r="H4122" i="33"/>
  <c r="H4123" i="33"/>
  <c r="H4124" i="33"/>
  <c r="H4125" i="33"/>
  <c r="H4126" i="33"/>
  <c r="H4127" i="33"/>
  <c r="H4128" i="33"/>
  <c r="H4129" i="33"/>
  <c r="H4130" i="33"/>
  <c r="H4131" i="33"/>
  <c r="H4132" i="33"/>
  <c r="H4133" i="33"/>
  <c r="H4134" i="33"/>
  <c r="H4135" i="33"/>
  <c r="H4136" i="33"/>
  <c r="H4137" i="33"/>
  <c r="H4138" i="33"/>
  <c r="E4242" i="42" s="1"/>
  <c r="H4139" i="33"/>
  <c r="H4140" i="33"/>
  <c r="H4141" i="33"/>
  <c r="H4142" i="33"/>
  <c r="H4143" i="33"/>
  <c r="H4144" i="33"/>
  <c r="H4145" i="33"/>
  <c r="H4146" i="33"/>
  <c r="H4147" i="33"/>
  <c r="H4148" i="33"/>
  <c r="H4149" i="33"/>
  <c r="H4150" i="33"/>
  <c r="H4151" i="33"/>
  <c r="H4152" i="33"/>
  <c r="H4153" i="33"/>
  <c r="H4154" i="33"/>
  <c r="H4155" i="33"/>
  <c r="H4156" i="33"/>
  <c r="H4157" i="33"/>
  <c r="H4158" i="33"/>
  <c r="E4262" i="42" s="1"/>
  <c r="H4159" i="33"/>
  <c r="H4160" i="33"/>
  <c r="H4161" i="33"/>
  <c r="H4162" i="33"/>
  <c r="H4163" i="33"/>
  <c r="H4164" i="33"/>
  <c r="H4165" i="33"/>
  <c r="H4166" i="33"/>
  <c r="H4167" i="33"/>
  <c r="H4168" i="33"/>
  <c r="H4169" i="33"/>
  <c r="H4170" i="33"/>
  <c r="H4171" i="33"/>
  <c r="H4172" i="33"/>
  <c r="H4173" i="33"/>
  <c r="H4174" i="33"/>
  <c r="H4175" i="33"/>
  <c r="H4176" i="33"/>
  <c r="H4177" i="33"/>
  <c r="H4178" i="33"/>
  <c r="E4282" i="42" s="1"/>
  <c r="H4179" i="33"/>
  <c r="H4180" i="33"/>
  <c r="H4181" i="33"/>
  <c r="H4182" i="33"/>
  <c r="H4183" i="33"/>
  <c r="H4184" i="33"/>
  <c r="H4185" i="33"/>
  <c r="H4186" i="33"/>
  <c r="H4187" i="33"/>
  <c r="H4188" i="33"/>
  <c r="H4189" i="33"/>
  <c r="H4190" i="33"/>
  <c r="H4191" i="33"/>
  <c r="H4192" i="33"/>
  <c r="H4193" i="33"/>
  <c r="H4194" i="33"/>
  <c r="H4195" i="33"/>
  <c r="H4196" i="33"/>
  <c r="H4197" i="33"/>
  <c r="H4198" i="33"/>
  <c r="E4302" i="42" s="1"/>
  <c r="H4199" i="33"/>
  <c r="H4200" i="33"/>
  <c r="H4201" i="33"/>
  <c r="H4202" i="33"/>
  <c r="H4203" i="33"/>
  <c r="H4204" i="33"/>
  <c r="H4205" i="33"/>
  <c r="H4206" i="33"/>
  <c r="H4207" i="33"/>
  <c r="H4208" i="33"/>
  <c r="H4209" i="33"/>
  <c r="H4210" i="33"/>
  <c r="H4211" i="33"/>
  <c r="H4212" i="33"/>
  <c r="H4213" i="33"/>
  <c r="H4214" i="33"/>
  <c r="H4215" i="33"/>
  <c r="H4216" i="33"/>
  <c r="H4217" i="33"/>
  <c r="H4218" i="33"/>
  <c r="E4322" i="42" s="1"/>
  <c r="H4219" i="33"/>
  <c r="H4220" i="33"/>
  <c r="H4221" i="33"/>
  <c r="H4222" i="33"/>
  <c r="H4223" i="33"/>
  <c r="H4224" i="33"/>
  <c r="H4225" i="33"/>
  <c r="H4226" i="33"/>
  <c r="H4227" i="33"/>
  <c r="H4228" i="33"/>
  <c r="H4229" i="33"/>
  <c r="H4230" i="33"/>
  <c r="H4231" i="33"/>
  <c r="H4232" i="33"/>
  <c r="H4233" i="33"/>
  <c r="H4234" i="33"/>
  <c r="H4235" i="33"/>
  <c r="H4236" i="33"/>
  <c r="H4237" i="33"/>
  <c r="H4238" i="33"/>
  <c r="E4342" i="42" s="1"/>
  <c r="H4239" i="33"/>
  <c r="H4240" i="33"/>
  <c r="H4241" i="33"/>
  <c r="H4242" i="33"/>
  <c r="H4243" i="33"/>
  <c r="H4244" i="33"/>
  <c r="H4245" i="33"/>
  <c r="H4246" i="33"/>
  <c r="H4247" i="33"/>
  <c r="H4248" i="33"/>
  <c r="H4249" i="33"/>
  <c r="H4250" i="33"/>
  <c r="H4251" i="33"/>
  <c r="H4252" i="33"/>
  <c r="H4253" i="33"/>
  <c r="H4254" i="33"/>
  <c r="H4255" i="33"/>
  <c r="H4256" i="33"/>
  <c r="H4257" i="33"/>
  <c r="H4258" i="33"/>
  <c r="H4259" i="33"/>
  <c r="H4260" i="33"/>
  <c r="H4261" i="33"/>
  <c r="H4262" i="33"/>
  <c r="H4263" i="33"/>
  <c r="H4264" i="33"/>
  <c r="H4265" i="33"/>
  <c r="H4266" i="33"/>
  <c r="H4267" i="33"/>
  <c r="H4268" i="33"/>
  <c r="H4269" i="33"/>
  <c r="H4270" i="33"/>
  <c r="H4271" i="33"/>
  <c r="H4272" i="33"/>
  <c r="H4273" i="33"/>
  <c r="H4274" i="33"/>
  <c r="H4275" i="33"/>
  <c r="H4276" i="33"/>
  <c r="H4277" i="33"/>
  <c r="H4278" i="33"/>
  <c r="H4279" i="33"/>
  <c r="H4280" i="33"/>
  <c r="H4281" i="33"/>
  <c r="H4282" i="33"/>
  <c r="H4283" i="33"/>
  <c r="H4284" i="33"/>
  <c r="H4285" i="33"/>
  <c r="H4286" i="33"/>
  <c r="H4287" i="33"/>
  <c r="H4288" i="33"/>
  <c r="H4289" i="33"/>
  <c r="H4290" i="33"/>
  <c r="H4291" i="33"/>
  <c r="H4292" i="33"/>
  <c r="H4293" i="33"/>
  <c r="H4294" i="33"/>
  <c r="H4295" i="33"/>
  <c r="H4296" i="33"/>
  <c r="H4297" i="33"/>
  <c r="H4298" i="33"/>
  <c r="H4299" i="33"/>
  <c r="H4300" i="33"/>
  <c r="H4301" i="33"/>
  <c r="H4302" i="33"/>
  <c r="H4303" i="33"/>
  <c r="H4304" i="33"/>
  <c r="H4305" i="33"/>
  <c r="H4306" i="33"/>
  <c r="H4307" i="33"/>
  <c r="H4308" i="33"/>
  <c r="H4309" i="33"/>
  <c r="H4310" i="33"/>
  <c r="H4311" i="33"/>
  <c r="H4312" i="33"/>
  <c r="H4313" i="33"/>
  <c r="H4314" i="33"/>
  <c r="H4315" i="33"/>
  <c r="H4316" i="33"/>
  <c r="H4317" i="33"/>
  <c r="H4318" i="33"/>
  <c r="H4319" i="33"/>
  <c r="H4320" i="33"/>
  <c r="H4321" i="33"/>
  <c r="H4322" i="33"/>
  <c r="H4323" i="33"/>
  <c r="H4324" i="33"/>
  <c r="H4325" i="33"/>
  <c r="H4326" i="33"/>
  <c r="H4327" i="33"/>
  <c r="H4328" i="33"/>
  <c r="H4329" i="33"/>
  <c r="H4330" i="33"/>
  <c r="H4331" i="33"/>
  <c r="H4332" i="33"/>
  <c r="H4333" i="33"/>
  <c r="H4334" i="33"/>
  <c r="H4335" i="33"/>
  <c r="H4336" i="33"/>
  <c r="H4337" i="33"/>
  <c r="H4338" i="33"/>
  <c r="H4339" i="33"/>
  <c r="H4340" i="33"/>
  <c r="H4341" i="33"/>
  <c r="H4342" i="33"/>
  <c r="H4343" i="33"/>
  <c r="H4344" i="33"/>
  <c r="H2" i="32"/>
  <c r="H3" i="32"/>
  <c r="H4" i="32"/>
  <c r="H5" i="32"/>
  <c r="H6" i="32"/>
  <c r="H7" i="32"/>
  <c r="H8" i="32"/>
  <c r="H9" i="32"/>
  <c r="H10" i="32"/>
  <c r="H11" i="32"/>
  <c r="H12" i="32"/>
  <c r="H13" i="32"/>
  <c r="H14" i="32"/>
  <c r="H15" i="32"/>
  <c r="H16" i="32"/>
  <c r="H17" i="32"/>
  <c r="H18" i="32"/>
  <c r="H19" i="32"/>
  <c r="H20" i="32"/>
  <c r="H21" i="32"/>
  <c r="H22" i="32"/>
  <c r="H23" i="32"/>
  <c r="H24" i="32"/>
  <c r="H25" i="32"/>
  <c r="H26" i="32"/>
  <c r="H27" i="32"/>
  <c r="H28" i="32"/>
  <c r="H29" i="32"/>
  <c r="H30" i="32"/>
  <c r="H31" i="32"/>
  <c r="H32" i="32"/>
  <c r="H33" i="32"/>
  <c r="H34" i="32"/>
  <c r="H35" i="32"/>
  <c r="H36" i="32"/>
  <c r="H37" i="32"/>
  <c r="H38" i="32"/>
  <c r="H39" i="32"/>
  <c r="H40" i="32"/>
  <c r="H41" i="32"/>
  <c r="H42" i="32"/>
  <c r="H43" i="32"/>
  <c r="H44" i="32"/>
  <c r="H45" i="32"/>
  <c r="H46" i="32"/>
  <c r="H47" i="32"/>
  <c r="H48" i="32"/>
  <c r="H49" i="32"/>
  <c r="H50" i="32"/>
  <c r="H51" i="32"/>
  <c r="H52" i="32"/>
  <c r="H53" i="32"/>
  <c r="H54" i="32"/>
  <c r="H55" i="32"/>
  <c r="H56" i="32"/>
  <c r="H57" i="32"/>
  <c r="H58" i="32"/>
  <c r="H59" i="32"/>
  <c r="H60" i="32"/>
  <c r="H61" i="32"/>
  <c r="H62" i="32"/>
  <c r="H63" i="32"/>
  <c r="H64" i="32"/>
  <c r="H65" i="32"/>
  <c r="H66" i="32"/>
  <c r="H67" i="32"/>
  <c r="H68" i="32"/>
  <c r="H69" i="32"/>
  <c r="H70" i="32"/>
  <c r="H71" i="32"/>
  <c r="H72" i="32"/>
  <c r="H73" i="32"/>
  <c r="H74" i="32"/>
  <c r="C73" i="42" s="1"/>
  <c r="H75" i="32"/>
  <c r="H76" i="32"/>
  <c r="H77" i="32"/>
  <c r="H78" i="32"/>
  <c r="H79" i="32"/>
  <c r="H80" i="32"/>
  <c r="H81" i="32"/>
  <c r="H82" i="32"/>
  <c r="H83" i="32"/>
  <c r="H84" i="32"/>
  <c r="H85" i="32"/>
  <c r="H86" i="32"/>
  <c r="H87" i="32"/>
  <c r="H88" i="32"/>
  <c r="H89" i="32"/>
  <c r="H90" i="32"/>
  <c r="H91" i="32"/>
  <c r="H92" i="32"/>
  <c r="H93" i="32"/>
  <c r="H94" i="32"/>
  <c r="C93" i="42" s="1"/>
  <c r="H95" i="32"/>
  <c r="H96" i="32"/>
  <c r="H97" i="32"/>
  <c r="H98" i="32"/>
  <c r="H99" i="32"/>
  <c r="H100" i="32"/>
  <c r="H101" i="32"/>
  <c r="H102" i="32"/>
  <c r="H103" i="32"/>
  <c r="H104" i="32"/>
  <c r="H105" i="32"/>
  <c r="H106" i="32"/>
  <c r="H107" i="32"/>
  <c r="H108" i="32"/>
  <c r="H109" i="32"/>
  <c r="H110" i="32"/>
  <c r="H111" i="32"/>
  <c r="H112" i="32"/>
  <c r="H113" i="32"/>
  <c r="H114" i="32"/>
  <c r="C113" i="42" s="1"/>
  <c r="H115" i="32"/>
  <c r="H116" i="32"/>
  <c r="H117" i="32"/>
  <c r="H118" i="32"/>
  <c r="H119" i="32"/>
  <c r="H120" i="32"/>
  <c r="H121" i="32"/>
  <c r="C121" i="42" s="1"/>
  <c r="H122" i="32"/>
  <c r="C122" i="42" s="1"/>
  <c r="H123" i="32"/>
  <c r="H124" i="32"/>
  <c r="H125" i="32"/>
  <c r="H126" i="32"/>
  <c r="H127" i="32"/>
  <c r="H128" i="32"/>
  <c r="H129" i="32"/>
  <c r="H130" i="32"/>
  <c r="H131" i="32"/>
  <c r="H132" i="32"/>
  <c r="H133" i="32"/>
  <c r="H134" i="32"/>
  <c r="C133" i="42" s="1"/>
  <c r="H135" i="32"/>
  <c r="H136" i="32"/>
  <c r="H137" i="32"/>
  <c r="H138" i="32"/>
  <c r="H139" i="32"/>
  <c r="H140" i="32"/>
  <c r="H141" i="32"/>
  <c r="H142" i="32"/>
  <c r="H143" i="32"/>
  <c r="H144" i="32"/>
  <c r="H145" i="32"/>
  <c r="H146" i="32"/>
  <c r="H147" i="32"/>
  <c r="H148" i="32"/>
  <c r="H149" i="32"/>
  <c r="H150" i="32"/>
  <c r="H151" i="32"/>
  <c r="H152" i="32"/>
  <c r="H153" i="32"/>
  <c r="H154" i="32"/>
  <c r="C153" i="42" s="1"/>
  <c r="H155" i="32"/>
  <c r="H156" i="32"/>
  <c r="H157" i="32"/>
  <c r="H158" i="32"/>
  <c r="H159" i="32"/>
  <c r="H160" i="32"/>
  <c r="H161" i="32"/>
  <c r="H162" i="32"/>
  <c r="H163" i="32"/>
  <c r="H164" i="32"/>
  <c r="H165" i="32"/>
  <c r="H166" i="32"/>
  <c r="H167" i="32"/>
  <c r="H168" i="32"/>
  <c r="H169" i="32"/>
  <c r="H170" i="32"/>
  <c r="H171" i="32"/>
  <c r="H172" i="32"/>
  <c r="H173" i="32"/>
  <c r="H174" i="32"/>
  <c r="C173" i="42" s="1"/>
  <c r="H175" i="32"/>
  <c r="H176" i="32"/>
  <c r="H177" i="32"/>
  <c r="H178" i="32"/>
  <c r="H179" i="32"/>
  <c r="H180" i="32"/>
  <c r="H181" i="32"/>
  <c r="H182" i="32"/>
  <c r="H183" i="32"/>
  <c r="H184" i="32"/>
  <c r="H185" i="32"/>
  <c r="H186" i="32"/>
  <c r="H187" i="32"/>
  <c r="H188" i="32"/>
  <c r="H189" i="32"/>
  <c r="H190" i="32"/>
  <c r="H191" i="32"/>
  <c r="H192" i="32"/>
  <c r="H193" i="32"/>
  <c r="H194" i="32"/>
  <c r="C193" i="42" s="1"/>
  <c r="H195" i="32"/>
  <c r="H196" i="32"/>
  <c r="H197" i="32"/>
  <c r="H198" i="32"/>
  <c r="H199" i="32"/>
  <c r="H200" i="32"/>
  <c r="H201" i="32"/>
  <c r="H202" i="32"/>
  <c r="H203" i="32"/>
  <c r="H204" i="32"/>
  <c r="H205" i="32"/>
  <c r="H206" i="32"/>
  <c r="H207" i="32"/>
  <c r="H208" i="32"/>
  <c r="H209" i="32"/>
  <c r="H210" i="32"/>
  <c r="H211" i="32"/>
  <c r="H212" i="32"/>
  <c r="H213" i="32"/>
  <c r="H214" i="32"/>
  <c r="C213" i="42" s="1"/>
  <c r="H215" i="32"/>
  <c r="H216" i="32"/>
  <c r="H217" i="32"/>
  <c r="H218" i="32"/>
  <c r="H219" i="32"/>
  <c r="H220" i="32"/>
  <c r="H221" i="32"/>
  <c r="H222" i="32"/>
  <c r="H223" i="32"/>
  <c r="H224" i="32"/>
  <c r="H225" i="32"/>
  <c r="H226" i="32"/>
  <c r="H227" i="32"/>
  <c r="H228" i="32"/>
  <c r="H229" i="32"/>
  <c r="H230" i="32"/>
  <c r="H231" i="32"/>
  <c r="H232" i="32"/>
  <c r="H233" i="32"/>
  <c r="H234" i="32"/>
  <c r="C233" i="42" s="1"/>
  <c r="C253" i="42"/>
  <c r="H262" i="32"/>
  <c r="H263" i="32"/>
  <c r="H264" i="32"/>
  <c r="H265" i="32"/>
  <c r="H266" i="32"/>
  <c r="H267" i="32"/>
  <c r="H268" i="32"/>
  <c r="H269" i="32"/>
  <c r="H270" i="32"/>
  <c r="H271" i="32"/>
  <c r="H272" i="32"/>
  <c r="H273" i="32"/>
  <c r="H274" i="32"/>
  <c r="H275" i="32"/>
  <c r="H276" i="32"/>
  <c r="H277" i="32"/>
  <c r="H278" i="32"/>
  <c r="H279" i="32"/>
  <c r="H280" i="32"/>
  <c r="H281" i="32"/>
  <c r="H282" i="32"/>
  <c r="H283" i="32"/>
  <c r="H284" i="32"/>
  <c r="H285" i="32"/>
  <c r="H286" i="32"/>
  <c r="H287" i="32"/>
  <c r="H288" i="32"/>
  <c r="H289" i="32"/>
  <c r="H290" i="32"/>
  <c r="H291" i="32"/>
  <c r="H292" i="32"/>
  <c r="H293" i="32"/>
  <c r="H294" i="32"/>
  <c r="H295" i="32"/>
  <c r="H296" i="32"/>
  <c r="H297" i="32"/>
  <c r="H298" i="32"/>
  <c r="H299" i="32"/>
  <c r="H300" i="32"/>
  <c r="H301" i="32"/>
  <c r="H302" i="32"/>
  <c r="H303" i="32"/>
  <c r="H304" i="32"/>
  <c r="H305" i="32"/>
  <c r="H306" i="32"/>
  <c r="H307" i="32"/>
  <c r="H308" i="32"/>
  <c r="H309" i="32"/>
  <c r="H310" i="32"/>
  <c r="H311" i="32"/>
  <c r="H312" i="32"/>
  <c r="H313" i="32"/>
  <c r="H314" i="32"/>
  <c r="H315" i="32"/>
  <c r="H316" i="32"/>
  <c r="H317" i="32"/>
  <c r="H318" i="32"/>
  <c r="H319" i="32"/>
  <c r="H320" i="32"/>
  <c r="H321" i="32"/>
  <c r="H322" i="32"/>
  <c r="H323" i="32"/>
  <c r="H324" i="32"/>
  <c r="H325" i="32"/>
  <c r="H326" i="32"/>
  <c r="H327" i="32"/>
  <c r="H328" i="32"/>
  <c r="H329" i="32"/>
  <c r="H330" i="32"/>
  <c r="H331" i="32"/>
  <c r="H332" i="32"/>
  <c r="H333" i="32"/>
  <c r="H334" i="32"/>
  <c r="H335" i="32"/>
  <c r="H336" i="32"/>
  <c r="H337" i="32"/>
  <c r="H338" i="32"/>
  <c r="H339" i="32"/>
  <c r="H340" i="32"/>
  <c r="H341" i="32"/>
  <c r="H342" i="32"/>
  <c r="H343" i="32"/>
  <c r="H344" i="32"/>
  <c r="H345" i="32"/>
  <c r="H346" i="32"/>
  <c r="H347" i="32"/>
  <c r="H348" i="32"/>
  <c r="H349" i="32"/>
  <c r="H350" i="32"/>
  <c r="H351" i="32"/>
  <c r="H352" i="32"/>
  <c r="H353" i="32"/>
  <c r="H354" i="32"/>
  <c r="H355" i="32"/>
  <c r="H356" i="32"/>
  <c r="H357" i="32"/>
  <c r="H358" i="32"/>
  <c r="H359" i="32"/>
  <c r="H360" i="32"/>
  <c r="H361" i="32"/>
  <c r="H362" i="32"/>
  <c r="H363" i="32"/>
  <c r="H364" i="32"/>
  <c r="H365" i="32"/>
  <c r="H366" i="32"/>
  <c r="H367" i="32"/>
  <c r="H368" i="32"/>
  <c r="H369" i="32"/>
  <c r="H370" i="32"/>
  <c r="H371" i="32"/>
  <c r="H372" i="32"/>
  <c r="H373" i="32"/>
  <c r="H374" i="32"/>
  <c r="H375" i="32"/>
  <c r="H376" i="32"/>
  <c r="H377" i="32"/>
  <c r="H378" i="32"/>
  <c r="H379" i="32"/>
  <c r="H380" i="32"/>
  <c r="H381" i="32"/>
  <c r="H382" i="32"/>
  <c r="H383" i="32"/>
  <c r="H384" i="32"/>
  <c r="H385" i="32"/>
  <c r="H386" i="32"/>
  <c r="H387" i="32"/>
  <c r="H388" i="32"/>
  <c r="H389" i="32"/>
  <c r="H390" i="32"/>
  <c r="H391" i="32"/>
  <c r="H392" i="32"/>
  <c r="H393" i="32"/>
  <c r="H394" i="32"/>
  <c r="H395" i="32"/>
  <c r="H396" i="32"/>
  <c r="H397" i="32"/>
  <c r="H398" i="32"/>
  <c r="H399" i="32"/>
  <c r="H400" i="32"/>
  <c r="H401" i="32"/>
  <c r="H402" i="32"/>
  <c r="H403" i="32"/>
  <c r="H404" i="32"/>
  <c r="H405" i="32"/>
  <c r="H406" i="32"/>
  <c r="H407" i="32"/>
  <c r="H408" i="32"/>
  <c r="H409" i="32"/>
  <c r="H410" i="32"/>
  <c r="H411" i="32"/>
  <c r="H412" i="32"/>
  <c r="H413" i="32"/>
  <c r="H414" i="32"/>
  <c r="H415" i="32"/>
  <c r="H416" i="32"/>
  <c r="H417" i="32"/>
  <c r="H418" i="32"/>
  <c r="H419" i="32"/>
  <c r="H420" i="32"/>
  <c r="H421" i="32"/>
  <c r="H422" i="32"/>
  <c r="H423" i="32"/>
  <c r="H424" i="32"/>
  <c r="H425" i="32"/>
  <c r="H426" i="32"/>
  <c r="H427" i="32"/>
  <c r="H428" i="32"/>
  <c r="H429" i="32"/>
  <c r="H430" i="32"/>
  <c r="H431" i="32"/>
  <c r="H432" i="32"/>
  <c r="H433" i="32"/>
  <c r="H434" i="32"/>
  <c r="H435" i="32"/>
  <c r="H436" i="32"/>
  <c r="H437" i="32"/>
  <c r="H438" i="32"/>
  <c r="H439" i="32"/>
  <c r="H440" i="32"/>
  <c r="H441" i="32"/>
  <c r="H442" i="32"/>
  <c r="H443" i="32"/>
  <c r="H444" i="32"/>
  <c r="H445" i="32"/>
  <c r="H446" i="32"/>
  <c r="H447" i="32"/>
  <c r="H448" i="32"/>
  <c r="H449" i="32"/>
  <c r="H450" i="32"/>
  <c r="H451" i="32"/>
  <c r="H452" i="32"/>
  <c r="H453" i="32"/>
  <c r="H454" i="32"/>
  <c r="H455" i="32"/>
  <c r="H456" i="32"/>
  <c r="H457" i="32"/>
  <c r="H458" i="32"/>
  <c r="H459" i="32"/>
  <c r="H460" i="32"/>
  <c r="H461" i="32"/>
  <c r="H462" i="32"/>
  <c r="H463" i="32"/>
  <c r="H464" i="32"/>
  <c r="H465" i="32"/>
  <c r="H466" i="32"/>
  <c r="H467" i="32"/>
  <c r="H468" i="32"/>
  <c r="H469" i="32"/>
  <c r="H470" i="32"/>
  <c r="H471" i="32"/>
  <c r="H472" i="32"/>
  <c r="H473" i="32"/>
  <c r="H474" i="32"/>
  <c r="H475" i="32"/>
  <c r="H476" i="32"/>
  <c r="H477" i="32"/>
  <c r="H478" i="32"/>
  <c r="H479" i="32"/>
  <c r="H480" i="32"/>
  <c r="H481" i="32"/>
  <c r="H482" i="32"/>
  <c r="H483" i="32"/>
  <c r="H484" i="32"/>
  <c r="H485" i="32"/>
  <c r="H486" i="32"/>
  <c r="H487" i="32"/>
  <c r="H488" i="32"/>
  <c r="H489" i="32"/>
  <c r="H490" i="32"/>
  <c r="H491" i="32"/>
  <c r="H492" i="32"/>
  <c r="H493" i="32"/>
  <c r="H494" i="32"/>
  <c r="C493" i="42" s="1"/>
  <c r="H495" i="32"/>
  <c r="H496" i="32"/>
  <c r="H497" i="32"/>
  <c r="H498" i="32"/>
  <c r="H499" i="32"/>
  <c r="H500" i="32"/>
  <c r="H501" i="32"/>
  <c r="H502" i="32"/>
  <c r="H503" i="32"/>
  <c r="H504" i="32"/>
  <c r="H505" i="32"/>
  <c r="H506" i="32"/>
  <c r="H507" i="32"/>
  <c r="H508" i="32"/>
  <c r="H509" i="32"/>
  <c r="H510" i="32"/>
  <c r="H511" i="32"/>
  <c r="H512" i="32"/>
  <c r="H513" i="32"/>
  <c r="H514" i="32"/>
  <c r="C513" i="42" s="1"/>
  <c r="H515" i="32"/>
  <c r="H516" i="32"/>
  <c r="H517" i="32"/>
  <c r="H518" i="32"/>
  <c r="H519" i="32"/>
  <c r="H520" i="32"/>
  <c r="H521" i="32"/>
  <c r="H522" i="32"/>
  <c r="H523" i="32"/>
  <c r="H524" i="32"/>
  <c r="H525" i="32"/>
  <c r="H526" i="32"/>
  <c r="H527" i="32"/>
  <c r="H528" i="32"/>
  <c r="H529" i="32"/>
  <c r="H530" i="32"/>
  <c r="H531" i="32"/>
  <c r="H532" i="32"/>
  <c r="H533" i="32"/>
  <c r="H534" i="32"/>
  <c r="C533" i="42" s="1"/>
  <c r="H535" i="32"/>
  <c r="H536" i="32"/>
  <c r="H537" i="32"/>
  <c r="H538" i="32"/>
  <c r="H539" i="32"/>
  <c r="H540" i="32"/>
  <c r="H541" i="32"/>
  <c r="H542" i="32"/>
  <c r="H543" i="32"/>
  <c r="H544" i="32"/>
  <c r="H545" i="32"/>
  <c r="H546" i="32"/>
  <c r="H547" i="32"/>
  <c r="H548" i="32"/>
  <c r="H549" i="32"/>
  <c r="H550" i="32"/>
  <c r="H551" i="32"/>
  <c r="H552" i="32"/>
  <c r="H553" i="32"/>
  <c r="H554" i="32"/>
  <c r="C553" i="42" s="1"/>
  <c r="H555" i="32"/>
  <c r="H556" i="32"/>
  <c r="H557" i="32"/>
  <c r="H558" i="32"/>
  <c r="H559" i="32"/>
  <c r="H560" i="32"/>
  <c r="H561" i="32"/>
  <c r="H562" i="32"/>
  <c r="H563" i="32"/>
  <c r="H564" i="32"/>
  <c r="H565" i="32"/>
  <c r="H566" i="32"/>
  <c r="H567" i="32"/>
  <c r="H568" i="32"/>
  <c r="H569" i="32"/>
  <c r="H570" i="32"/>
  <c r="H571" i="32"/>
  <c r="H572" i="32"/>
  <c r="H573" i="32"/>
  <c r="H574" i="32"/>
  <c r="C573" i="42" s="1"/>
  <c r="H575" i="32"/>
  <c r="H576" i="32"/>
  <c r="H577" i="32"/>
  <c r="H578" i="32"/>
  <c r="H579" i="32"/>
  <c r="H580" i="32"/>
  <c r="H581" i="32"/>
  <c r="H582" i="32"/>
  <c r="C582" i="42" s="1"/>
  <c r="H583" i="32"/>
  <c r="H584" i="32"/>
  <c r="H585" i="32"/>
  <c r="H586" i="32"/>
  <c r="H587" i="32"/>
  <c r="H588" i="32"/>
  <c r="H589" i="32"/>
  <c r="H590" i="32"/>
  <c r="H591" i="32"/>
  <c r="H592" i="32"/>
  <c r="H593" i="32"/>
  <c r="H594" i="32"/>
  <c r="C593" i="42" s="1"/>
  <c r="H595" i="32"/>
  <c r="H596" i="32"/>
  <c r="H597" i="32"/>
  <c r="H598" i="32"/>
  <c r="H599" i="32"/>
  <c r="H600" i="32"/>
  <c r="H601" i="32"/>
  <c r="H602" i="32"/>
  <c r="H603" i="32"/>
  <c r="H604" i="32"/>
  <c r="H605" i="32"/>
  <c r="H606" i="32"/>
  <c r="H607" i="32"/>
  <c r="H608" i="32"/>
  <c r="H609" i="32"/>
  <c r="H610" i="32"/>
  <c r="H611" i="32"/>
  <c r="H612" i="32"/>
  <c r="H613" i="32"/>
  <c r="H614" i="32"/>
  <c r="C613" i="42" s="1"/>
  <c r="H615" i="32"/>
  <c r="H616" i="32"/>
  <c r="H617" i="32"/>
  <c r="H618" i="32"/>
  <c r="H619" i="32"/>
  <c r="H620" i="32"/>
  <c r="H621" i="32"/>
  <c r="H622" i="32"/>
  <c r="H623" i="32"/>
  <c r="H624" i="32"/>
  <c r="H625" i="32"/>
  <c r="H626" i="32"/>
  <c r="H627" i="32"/>
  <c r="H628" i="32"/>
  <c r="H629" i="32"/>
  <c r="H630" i="32"/>
  <c r="H631" i="32"/>
  <c r="H632" i="32"/>
  <c r="H633" i="32"/>
  <c r="H634" i="32"/>
  <c r="C633" i="42" s="1"/>
  <c r="H635" i="32"/>
  <c r="H636" i="32"/>
  <c r="H637" i="32"/>
  <c r="H638" i="32"/>
  <c r="H639" i="32"/>
  <c r="H640" i="32"/>
  <c r="H641" i="32"/>
  <c r="H642" i="32"/>
  <c r="H643" i="32"/>
  <c r="H644" i="32"/>
  <c r="H645" i="32"/>
  <c r="H646" i="32"/>
  <c r="H647" i="32"/>
  <c r="H648" i="32"/>
  <c r="H649" i="32"/>
  <c r="H650" i="32"/>
  <c r="H651" i="32"/>
  <c r="H652" i="32"/>
  <c r="H653" i="32"/>
  <c r="H654" i="32"/>
  <c r="C653" i="42" s="1"/>
  <c r="H655" i="32"/>
  <c r="H656" i="32"/>
  <c r="H657" i="32"/>
  <c r="H658" i="32"/>
  <c r="H659" i="32"/>
  <c r="H660" i="32"/>
  <c r="H661" i="32"/>
  <c r="H662" i="32"/>
  <c r="H663" i="32"/>
  <c r="H664" i="32"/>
  <c r="H665" i="32"/>
  <c r="H666" i="32"/>
  <c r="H667" i="32"/>
  <c r="H668" i="32"/>
  <c r="H669" i="32"/>
  <c r="H670" i="32"/>
  <c r="H671" i="32"/>
  <c r="H672" i="32"/>
  <c r="H673" i="32"/>
  <c r="H674" i="32"/>
  <c r="C673" i="42" s="1"/>
  <c r="H675" i="32"/>
  <c r="H676" i="32"/>
  <c r="H677" i="32"/>
  <c r="H678" i="32"/>
  <c r="H679" i="32"/>
  <c r="H680" i="32"/>
  <c r="H681" i="32"/>
  <c r="H682" i="32"/>
  <c r="H683" i="32"/>
  <c r="H684" i="32"/>
  <c r="H685" i="32"/>
  <c r="H686" i="32"/>
  <c r="H687" i="32"/>
  <c r="H688" i="32"/>
  <c r="H689" i="32"/>
  <c r="H690" i="32"/>
  <c r="H691" i="32"/>
  <c r="H692" i="32"/>
  <c r="H693" i="32"/>
  <c r="H694" i="32"/>
  <c r="H695" i="32"/>
  <c r="H696" i="32"/>
  <c r="H697" i="32"/>
  <c r="H698" i="32"/>
  <c r="H699" i="32"/>
  <c r="H700" i="32"/>
  <c r="H701" i="32"/>
  <c r="H702" i="32"/>
  <c r="H703" i="32"/>
  <c r="H704" i="32"/>
  <c r="H705" i="32"/>
  <c r="H706" i="32"/>
  <c r="H707" i="32"/>
  <c r="H708" i="32"/>
  <c r="H709" i="32"/>
  <c r="H710" i="32"/>
  <c r="H711" i="32"/>
  <c r="H712" i="32"/>
  <c r="H713" i="32"/>
  <c r="H714" i="32"/>
  <c r="C713" i="42" s="1"/>
  <c r="H715" i="32"/>
  <c r="H716" i="32"/>
  <c r="H717" i="32"/>
  <c r="H718" i="32"/>
  <c r="H719" i="32"/>
  <c r="H720" i="32"/>
  <c r="H721" i="32"/>
  <c r="H722" i="32"/>
  <c r="H723" i="32"/>
  <c r="H724" i="32"/>
  <c r="H725" i="32"/>
  <c r="H726" i="32"/>
  <c r="H727" i="32"/>
  <c r="H728" i="32"/>
  <c r="H729" i="32"/>
  <c r="H730" i="32"/>
  <c r="H731" i="32"/>
  <c r="H732" i="32"/>
  <c r="H733" i="32"/>
  <c r="H734" i="32"/>
  <c r="C733" i="42" s="1"/>
  <c r="H735" i="32"/>
  <c r="H736" i="32"/>
  <c r="H737" i="32"/>
  <c r="H738" i="32"/>
  <c r="H739" i="32"/>
  <c r="H740" i="32"/>
  <c r="H741" i="32"/>
  <c r="H742" i="32"/>
  <c r="H743" i="32"/>
  <c r="H744" i="32"/>
  <c r="H745" i="32"/>
  <c r="H746" i="32"/>
  <c r="H747" i="32"/>
  <c r="H748" i="32"/>
  <c r="H749" i="32"/>
  <c r="H750" i="32"/>
  <c r="H751" i="32"/>
  <c r="H752" i="32"/>
  <c r="H753" i="32"/>
  <c r="H754" i="32"/>
  <c r="C753" i="42" s="1"/>
  <c r="H755" i="32"/>
  <c r="H756" i="32"/>
  <c r="H757" i="32"/>
  <c r="H758" i="32"/>
  <c r="H759" i="32"/>
  <c r="H760" i="32"/>
  <c r="H761" i="32"/>
  <c r="H762" i="32"/>
  <c r="H763" i="32"/>
  <c r="H764" i="32"/>
  <c r="H765" i="32"/>
  <c r="H766" i="32"/>
  <c r="H767" i="32"/>
  <c r="H768" i="32"/>
  <c r="H769" i="32"/>
  <c r="H770" i="32"/>
  <c r="H771" i="32"/>
  <c r="H772" i="32"/>
  <c r="H773" i="32"/>
  <c r="H774" i="32"/>
  <c r="C773" i="42" s="1"/>
  <c r="H775" i="32"/>
  <c r="H776" i="32"/>
  <c r="H777" i="32"/>
  <c r="H778" i="32"/>
  <c r="H779" i="32"/>
  <c r="H780" i="32"/>
  <c r="H781" i="32"/>
  <c r="H782" i="32"/>
  <c r="H783" i="32"/>
  <c r="H784" i="32"/>
  <c r="H785" i="32"/>
  <c r="H786" i="32"/>
  <c r="H787" i="32"/>
  <c r="H788" i="32"/>
  <c r="H789" i="32"/>
  <c r="H790" i="32"/>
  <c r="H791" i="32"/>
  <c r="H792" i="32"/>
  <c r="H793" i="32"/>
  <c r="H794" i="32"/>
  <c r="C793" i="42" s="1"/>
  <c r="H795" i="32"/>
  <c r="H796" i="32"/>
  <c r="H797" i="32"/>
  <c r="H798" i="32"/>
  <c r="H799" i="32"/>
  <c r="H800" i="32"/>
  <c r="H801" i="32"/>
  <c r="H802" i="32"/>
  <c r="H803" i="32"/>
  <c r="H804" i="32"/>
  <c r="H805" i="32"/>
  <c r="H806" i="32"/>
  <c r="H807" i="32"/>
  <c r="H808" i="32"/>
  <c r="H809" i="32"/>
  <c r="H810" i="32"/>
  <c r="H811" i="32"/>
  <c r="H812" i="32"/>
  <c r="H813" i="32"/>
  <c r="H814" i="32"/>
  <c r="C813" i="42" s="1"/>
  <c r="H815" i="32"/>
  <c r="H816" i="32"/>
  <c r="H817" i="32"/>
  <c r="H818" i="32"/>
  <c r="H819" i="32"/>
  <c r="H820" i="32"/>
  <c r="H821" i="32"/>
  <c r="H822" i="32"/>
  <c r="H823" i="32"/>
  <c r="H824" i="32"/>
  <c r="H825" i="32"/>
  <c r="H826" i="32"/>
  <c r="H827" i="32"/>
  <c r="H828" i="32"/>
  <c r="H829" i="32"/>
  <c r="H830" i="32"/>
  <c r="H831" i="32"/>
  <c r="H832" i="32"/>
  <c r="H833" i="32"/>
  <c r="H834" i="32"/>
  <c r="H835" i="32"/>
  <c r="H836" i="32"/>
  <c r="H837" i="32"/>
  <c r="H838" i="32"/>
  <c r="H839" i="32"/>
  <c r="H840" i="32"/>
  <c r="C840" i="42" s="1"/>
  <c r="H841" i="32"/>
  <c r="H842" i="32"/>
  <c r="H843" i="32"/>
  <c r="H844" i="32"/>
  <c r="H845" i="32"/>
  <c r="H846" i="32"/>
  <c r="H847" i="32"/>
  <c r="H848" i="32"/>
  <c r="H849" i="32"/>
  <c r="H850" i="32"/>
  <c r="H851" i="32"/>
  <c r="H852" i="32"/>
  <c r="H853" i="32"/>
  <c r="H854" i="32"/>
  <c r="C853" i="42" s="1"/>
  <c r="H855" i="32"/>
  <c r="H856" i="32"/>
  <c r="H857" i="32"/>
  <c r="H858" i="32"/>
  <c r="H859" i="32"/>
  <c r="H860" i="32"/>
  <c r="H861" i="32"/>
  <c r="H862" i="32"/>
  <c r="H863" i="32"/>
  <c r="H864" i="32"/>
  <c r="H865" i="32"/>
  <c r="H866" i="32"/>
  <c r="H867" i="32"/>
  <c r="H868" i="32"/>
  <c r="H869" i="32"/>
  <c r="H870" i="32"/>
  <c r="H871" i="32"/>
  <c r="H872" i="32"/>
  <c r="H873" i="32"/>
  <c r="H874" i="32"/>
  <c r="C873" i="42" s="1"/>
  <c r="H875" i="32"/>
  <c r="H876" i="32"/>
  <c r="H877" i="32"/>
  <c r="H878" i="32"/>
  <c r="H879" i="32"/>
  <c r="H880" i="32"/>
  <c r="H881" i="32"/>
  <c r="H882" i="32"/>
  <c r="H883" i="32"/>
  <c r="H884" i="32"/>
  <c r="H885" i="32"/>
  <c r="H886" i="32"/>
  <c r="H887" i="32"/>
  <c r="H888" i="32"/>
  <c r="H889" i="32"/>
  <c r="H890" i="32"/>
  <c r="H891" i="32"/>
  <c r="H892" i="32"/>
  <c r="H893" i="32"/>
  <c r="H894" i="32"/>
  <c r="C893" i="42" s="1"/>
  <c r="H895" i="32"/>
  <c r="H896" i="32"/>
  <c r="H897" i="32"/>
  <c r="H898" i="32"/>
  <c r="H899" i="32"/>
  <c r="H900" i="32"/>
  <c r="H901" i="32"/>
  <c r="H902" i="32"/>
  <c r="H903" i="32"/>
  <c r="H904" i="32"/>
  <c r="H905" i="32"/>
  <c r="H906" i="32"/>
  <c r="H907" i="32"/>
  <c r="H908" i="32"/>
  <c r="H909" i="32"/>
  <c r="H910" i="32"/>
  <c r="H911" i="32"/>
  <c r="H912" i="32"/>
  <c r="H913" i="32"/>
  <c r="H914" i="32"/>
  <c r="C913" i="42" s="1"/>
  <c r="H915" i="32"/>
  <c r="H916" i="32"/>
  <c r="H917" i="32"/>
  <c r="H918" i="32"/>
  <c r="H919" i="32"/>
  <c r="H920" i="32"/>
  <c r="H921" i="32"/>
  <c r="H922" i="32"/>
  <c r="H923" i="32"/>
  <c r="H924" i="32"/>
  <c r="H925" i="32"/>
  <c r="H926" i="32"/>
  <c r="H927" i="32"/>
  <c r="H928" i="32"/>
  <c r="H929" i="32"/>
  <c r="H930" i="32"/>
  <c r="H931" i="32"/>
  <c r="H932" i="32"/>
  <c r="H933" i="32"/>
  <c r="H934" i="32"/>
  <c r="C933" i="42" s="1"/>
  <c r="H935" i="32"/>
  <c r="H936" i="32"/>
  <c r="H937" i="32"/>
  <c r="H938" i="32"/>
  <c r="H939" i="32"/>
  <c r="H940" i="32"/>
  <c r="H941" i="32"/>
  <c r="H942" i="32"/>
  <c r="H943" i="32"/>
  <c r="H944" i="32"/>
  <c r="H945" i="32"/>
  <c r="H946" i="32"/>
  <c r="H947" i="32"/>
  <c r="H948" i="32"/>
  <c r="H949" i="32"/>
  <c r="H950" i="32"/>
  <c r="H951" i="32"/>
  <c r="H952" i="32"/>
  <c r="H953" i="32"/>
  <c r="H954" i="32"/>
  <c r="C953" i="42" s="1"/>
  <c r="H955" i="32"/>
  <c r="H956" i="32"/>
  <c r="H957" i="32"/>
  <c r="H958" i="32"/>
  <c r="H959" i="32"/>
  <c r="H960" i="32"/>
  <c r="C960" i="42" s="1"/>
  <c r="H961" i="32"/>
  <c r="C961" i="42" s="1"/>
  <c r="H962" i="32"/>
  <c r="H963" i="32"/>
  <c r="H964" i="32"/>
  <c r="H965" i="32"/>
  <c r="H966" i="32"/>
  <c r="H967" i="32"/>
  <c r="H968" i="32"/>
  <c r="H969" i="32"/>
  <c r="H970" i="32"/>
  <c r="H971" i="32"/>
  <c r="H972" i="32"/>
  <c r="H973" i="32"/>
  <c r="H974" i="32"/>
  <c r="C973" i="42" s="1"/>
  <c r="H975" i="32"/>
  <c r="H976" i="32"/>
  <c r="H977" i="32"/>
  <c r="H978" i="32"/>
  <c r="H979" i="32"/>
  <c r="H980" i="32"/>
  <c r="H981" i="32"/>
  <c r="H982" i="32"/>
  <c r="H983" i="32"/>
  <c r="H984" i="32"/>
  <c r="H985" i="32"/>
  <c r="H986" i="32"/>
  <c r="H987" i="32"/>
  <c r="H988" i="32"/>
  <c r="H989" i="32"/>
  <c r="H990" i="32"/>
  <c r="H991" i="32"/>
  <c r="H992" i="32"/>
  <c r="H993" i="32"/>
  <c r="H994" i="32"/>
  <c r="C993" i="42" s="1"/>
  <c r="H995" i="32"/>
  <c r="H996" i="32"/>
  <c r="H997" i="32"/>
  <c r="H998" i="32"/>
  <c r="H999" i="32"/>
  <c r="H1000" i="32"/>
  <c r="H1001" i="32"/>
  <c r="H1002" i="32"/>
  <c r="H1003" i="32"/>
  <c r="H1004" i="32"/>
  <c r="H1005" i="32"/>
  <c r="H1006" i="32"/>
  <c r="H1007" i="32"/>
  <c r="H1008" i="32"/>
  <c r="H1009" i="32"/>
  <c r="H1010" i="32"/>
  <c r="H1011" i="32"/>
  <c r="H1012" i="32"/>
  <c r="H1013" i="32"/>
  <c r="H1014" i="32"/>
  <c r="C1013" i="42" s="1"/>
  <c r="H1015" i="32"/>
  <c r="H1016" i="32"/>
  <c r="H1017" i="32"/>
  <c r="H1018" i="32"/>
  <c r="H1019" i="32"/>
  <c r="H1020" i="32"/>
  <c r="H1021" i="32"/>
  <c r="H1022" i="32"/>
  <c r="H1023" i="32"/>
  <c r="H1024" i="32"/>
  <c r="H1025" i="32"/>
  <c r="H1026" i="32"/>
  <c r="H1027" i="32"/>
  <c r="H1028" i="32"/>
  <c r="H1029" i="32"/>
  <c r="H1030" i="32"/>
  <c r="H1031" i="32"/>
  <c r="H1032" i="32"/>
  <c r="H1033" i="32"/>
  <c r="H1034" i="32"/>
  <c r="C1033" i="42" s="1"/>
  <c r="H1035" i="32"/>
  <c r="H1036" i="32"/>
  <c r="H1037" i="32"/>
  <c r="H1038" i="32"/>
  <c r="H1039" i="32"/>
  <c r="H1040" i="32"/>
  <c r="H1041" i="32"/>
  <c r="H1042" i="32"/>
  <c r="H1043" i="32"/>
  <c r="H1044" i="32"/>
  <c r="H1045" i="32"/>
  <c r="H1046" i="32"/>
  <c r="H1047" i="32"/>
  <c r="H1048" i="32"/>
  <c r="H1049" i="32"/>
  <c r="H1050" i="32"/>
  <c r="H1051" i="32"/>
  <c r="H1052" i="32"/>
  <c r="H1053" i="32"/>
  <c r="H1054" i="32"/>
  <c r="C1053" i="42" s="1"/>
  <c r="H1055" i="32"/>
  <c r="H1056" i="32"/>
  <c r="H1057" i="32"/>
  <c r="H1058" i="32"/>
  <c r="H1059" i="32"/>
  <c r="H1060" i="32"/>
  <c r="H1061" i="32"/>
  <c r="H1062" i="32"/>
  <c r="H1063" i="32"/>
  <c r="H1064" i="32"/>
  <c r="H1065" i="32"/>
  <c r="H1066" i="32"/>
  <c r="H1067" i="32"/>
  <c r="H1068" i="32"/>
  <c r="H1069" i="32"/>
  <c r="H1070" i="32"/>
  <c r="H1071" i="32"/>
  <c r="H1072" i="32"/>
  <c r="H1073" i="32"/>
  <c r="H1074" i="32"/>
  <c r="C1073" i="42" s="1"/>
  <c r="H1075" i="32"/>
  <c r="H1076" i="32"/>
  <c r="H1077" i="32"/>
  <c r="H1078" i="32"/>
  <c r="H1079" i="32"/>
  <c r="H1080" i="32"/>
  <c r="H1081" i="32"/>
  <c r="H1082" i="32"/>
  <c r="H1083" i="32"/>
  <c r="H1084" i="32"/>
  <c r="H1085" i="32"/>
  <c r="H1086" i="32"/>
  <c r="H1087" i="32"/>
  <c r="H1088" i="32"/>
  <c r="H1089" i="32"/>
  <c r="H1090" i="32"/>
  <c r="H1091" i="32"/>
  <c r="H1092" i="32"/>
  <c r="H1093" i="32"/>
  <c r="H1094" i="32"/>
  <c r="C1093" i="42" s="1"/>
  <c r="H1095" i="32"/>
  <c r="H1096" i="32"/>
  <c r="H1097" i="32"/>
  <c r="H1098" i="32"/>
  <c r="H1099" i="32"/>
  <c r="H1100" i="32"/>
  <c r="H1101" i="32"/>
  <c r="H1102" i="32"/>
  <c r="H1103" i="32"/>
  <c r="H1104" i="32"/>
  <c r="H1105" i="32"/>
  <c r="H1106" i="32"/>
  <c r="H1107" i="32"/>
  <c r="H1108" i="32"/>
  <c r="H1109" i="32"/>
  <c r="H1110" i="32"/>
  <c r="H1111" i="32"/>
  <c r="H1112" i="32"/>
  <c r="H1113" i="32"/>
  <c r="H1114" i="32"/>
  <c r="C1113" i="42" s="1"/>
  <c r="H1115" i="32"/>
  <c r="H1116" i="32"/>
  <c r="H1117" i="32"/>
  <c r="H1118" i="32"/>
  <c r="H1119" i="32"/>
  <c r="H1120" i="32"/>
  <c r="H1121" i="32"/>
  <c r="H1122" i="32"/>
  <c r="H1123" i="32"/>
  <c r="H1124" i="32"/>
  <c r="H1125" i="32"/>
  <c r="H1126" i="32"/>
  <c r="H1127" i="32"/>
  <c r="H1128" i="32"/>
  <c r="H1129" i="32"/>
  <c r="H1130" i="32"/>
  <c r="H1131" i="32"/>
  <c r="H1132" i="32"/>
  <c r="H1133" i="32"/>
  <c r="H1134" i="32"/>
  <c r="C1133" i="42" s="1"/>
  <c r="H1135" i="32"/>
  <c r="H1136" i="32"/>
  <c r="H1137" i="32"/>
  <c r="H1138" i="32"/>
  <c r="H1139" i="32"/>
  <c r="H1140" i="32"/>
  <c r="H1141" i="32"/>
  <c r="H1142" i="32"/>
  <c r="H1143" i="32"/>
  <c r="H1144" i="32"/>
  <c r="H1145" i="32"/>
  <c r="H1146" i="32"/>
  <c r="H1147" i="32"/>
  <c r="H1148" i="32"/>
  <c r="H1149" i="32"/>
  <c r="H1150" i="32"/>
  <c r="H1151" i="32"/>
  <c r="H1152" i="32"/>
  <c r="H1153" i="32"/>
  <c r="H1154" i="32"/>
  <c r="C1153" i="42" s="1"/>
  <c r="H1155" i="32"/>
  <c r="H1156" i="32"/>
  <c r="H1157" i="32"/>
  <c r="H1158" i="32"/>
  <c r="H1159" i="32"/>
  <c r="H1160" i="32"/>
  <c r="H1161" i="32"/>
  <c r="H1162" i="32"/>
  <c r="H1163" i="32"/>
  <c r="H1164" i="32"/>
  <c r="H1165" i="32"/>
  <c r="H1166" i="32"/>
  <c r="H1167" i="32"/>
  <c r="H1168" i="32"/>
  <c r="H1169" i="32"/>
  <c r="H1170" i="32"/>
  <c r="H1171" i="32"/>
  <c r="H1172" i="32"/>
  <c r="H1173" i="32"/>
  <c r="H1174" i="32"/>
  <c r="C1173" i="42" s="1"/>
  <c r="H1175" i="32"/>
  <c r="H1176" i="32"/>
  <c r="H1177" i="32"/>
  <c r="H1178" i="32"/>
  <c r="H1179" i="32"/>
  <c r="H1180" i="32"/>
  <c r="H1181" i="32"/>
  <c r="H1182" i="32"/>
  <c r="H1183" i="32"/>
  <c r="H1184" i="32"/>
  <c r="H1185" i="32"/>
  <c r="H1186" i="32"/>
  <c r="H1187" i="32"/>
  <c r="H1188" i="32"/>
  <c r="H1189" i="32"/>
  <c r="H1190" i="32"/>
  <c r="H1191" i="32"/>
  <c r="H1192" i="32"/>
  <c r="H1193" i="32"/>
  <c r="H1194" i="32"/>
  <c r="H1195" i="32"/>
  <c r="H1196" i="32"/>
  <c r="H1197" i="32"/>
  <c r="H1198" i="32"/>
  <c r="H1199" i="32"/>
  <c r="H1200" i="32"/>
  <c r="H1201" i="32"/>
  <c r="H1202" i="32"/>
  <c r="H1203" i="32"/>
  <c r="H1204" i="32"/>
  <c r="H1205" i="32"/>
  <c r="H1206" i="32"/>
  <c r="H1207" i="32"/>
  <c r="H1208" i="32"/>
  <c r="H1209" i="32"/>
  <c r="H1210" i="32"/>
  <c r="H1211" i="32"/>
  <c r="H1212" i="32"/>
  <c r="H1213" i="32"/>
  <c r="H1214" i="32"/>
  <c r="C1213" i="42" s="1"/>
  <c r="H1215" i="32"/>
  <c r="H1216" i="32"/>
  <c r="C1216" i="42" s="1"/>
  <c r="H1217" i="32"/>
  <c r="H1218" i="32"/>
  <c r="H1219" i="32"/>
  <c r="H1220" i="32"/>
  <c r="H1221" i="32"/>
  <c r="H1222" i="32"/>
  <c r="H1223" i="32"/>
  <c r="H1224" i="32"/>
  <c r="H1225" i="32"/>
  <c r="H1226" i="32"/>
  <c r="H1227" i="32"/>
  <c r="H1228" i="32"/>
  <c r="H1229" i="32"/>
  <c r="H1230" i="32"/>
  <c r="H1231" i="32"/>
  <c r="H1232" i="32"/>
  <c r="H1233" i="32"/>
  <c r="H1234" i="32"/>
  <c r="C1233" i="42" s="1"/>
  <c r="H1235" i="32"/>
  <c r="H1236" i="32"/>
  <c r="H1237" i="32"/>
  <c r="H1238" i="32"/>
  <c r="H1239" i="32"/>
  <c r="H1240" i="32"/>
  <c r="H1241" i="32"/>
  <c r="H1242" i="32"/>
  <c r="H1243" i="32"/>
  <c r="H1244" i="32"/>
  <c r="H1245" i="32"/>
  <c r="H1246" i="32"/>
  <c r="H1247" i="32"/>
  <c r="H1248" i="32"/>
  <c r="H1249" i="32"/>
  <c r="H1250" i="32"/>
  <c r="H1251" i="32"/>
  <c r="H1252" i="32"/>
  <c r="H1253" i="32"/>
  <c r="H1254" i="32"/>
  <c r="C1253" i="42" s="1"/>
  <c r="H1255" i="32"/>
  <c r="H1256" i="32"/>
  <c r="H1257" i="32"/>
  <c r="H1258" i="32"/>
  <c r="H1259" i="32"/>
  <c r="H1260" i="32"/>
  <c r="H1261" i="32"/>
  <c r="H1262" i="32"/>
  <c r="H1263" i="32"/>
  <c r="H1264" i="32"/>
  <c r="H1265" i="32"/>
  <c r="H1266" i="32"/>
  <c r="H1267" i="32"/>
  <c r="H1268" i="32"/>
  <c r="H1269" i="32"/>
  <c r="H1270" i="32"/>
  <c r="H1271" i="32"/>
  <c r="H1272" i="32"/>
  <c r="H1273" i="32"/>
  <c r="H1274" i="32"/>
  <c r="C1273" i="42" s="1"/>
  <c r="H1275" i="32"/>
  <c r="H1276" i="32"/>
  <c r="H1277" i="32"/>
  <c r="H1278" i="32"/>
  <c r="H1279" i="32"/>
  <c r="H1280" i="32"/>
  <c r="H1281" i="32"/>
  <c r="H1282" i="32"/>
  <c r="H1283" i="32"/>
  <c r="H1284" i="32"/>
  <c r="H1285" i="32"/>
  <c r="H1286" i="32"/>
  <c r="H1287" i="32"/>
  <c r="H1288" i="32"/>
  <c r="H1289" i="32"/>
  <c r="H1290" i="32"/>
  <c r="H1291" i="32"/>
  <c r="H1292" i="32"/>
  <c r="H1293" i="32"/>
  <c r="H1294" i="32"/>
  <c r="C1293" i="42" s="1"/>
  <c r="H1295" i="32"/>
  <c r="H1296" i="32"/>
  <c r="H1297" i="32"/>
  <c r="H1298" i="32"/>
  <c r="H1299" i="32"/>
  <c r="H1300" i="32"/>
  <c r="H1301" i="32"/>
  <c r="H1302" i="32"/>
  <c r="H1303" i="32"/>
  <c r="H1304" i="32"/>
  <c r="H1305" i="32"/>
  <c r="H1306" i="32"/>
  <c r="H1307" i="32"/>
  <c r="H1308" i="32"/>
  <c r="H1309" i="32"/>
  <c r="H1310" i="32"/>
  <c r="H1311" i="32"/>
  <c r="H1312" i="32"/>
  <c r="H1313" i="32"/>
  <c r="H1314" i="32"/>
  <c r="C1313" i="42" s="1"/>
  <c r="H1315" i="32"/>
  <c r="H1316" i="32"/>
  <c r="H1317" i="32"/>
  <c r="H1318" i="32"/>
  <c r="H1319" i="32"/>
  <c r="H1320" i="32"/>
  <c r="H1321" i="32"/>
  <c r="H1322" i="32"/>
  <c r="H1323" i="32"/>
  <c r="H1324" i="32"/>
  <c r="H1325" i="32"/>
  <c r="H1326" i="32"/>
  <c r="H1327" i="32"/>
  <c r="H1328" i="32"/>
  <c r="H1329" i="32"/>
  <c r="H1330" i="32"/>
  <c r="H1331" i="32"/>
  <c r="H1332" i="32"/>
  <c r="H1333" i="32"/>
  <c r="H1334" i="32"/>
  <c r="H1335" i="32"/>
  <c r="H1336" i="32"/>
  <c r="H1337" i="32"/>
  <c r="H1338" i="32"/>
  <c r="H1339" i="32"/>
  <c r="H1340" i="32"/>
  <c r="H1341" i="32"/>
  <c r="H1342" i="32"/>
  <c r="H1343" i="32"/>
  <c r="H1344" i="32"/>
  <c r="H1345" i="32"/>
  <c r="H1346" i="32"/>
  <c r="H1347" i="32"/>
  <c r="H1348" i="32"/>
  <c r="H1349" i="32"/>
  <c r="H1350" i="32"/>
  <c r="H1351" i="32"/>
  <c r="H1352" i="32"/>
  <c r="H1353" i="32"/>
  <c r="H1354" i="32"/>
  <c r="C1353" i="42" s="1"/>
  <c r="H1355" i="32"/>
  <c r="H1356" i="32"/>
  <c r="H1357" i="32"/>
  <c r="H1358" i="32"/>
  <c r="H1359" i="32"/>
  <c r="H1360" i="32"/>
  <c r="H1361" i="32"/>
  <c r="H1362" i="32"/>
  <c r="H1363" i="32"/>
  <c r="H1364" i="32"/>
  <c r="H1365" i="32"/>
  <c r="H1366" i="32"/>
  <c r="H1367" i="32"/>
  <c r="H1368" i="32"/>
  <c r="H1369" i="32"/>
  <c r="H1370" i="32"/>
  <c r="H1371" i="32"/>
  <c r="H1372" i="32"/>
  <c r="H1373" i="32"/>
  <c r="H1374" i="32"/>
  <c r="C1373" i="42" s="1"/>
  <c r="H1375" i="32"/>
  <c r="H1376" i="32"/>
  <c r="H1377" i="32"/>
  <c r="H1378" i="32"/>
  <c r="H1379" i="32"/>
  <c r="H1380" i="32"/>
  <c r="H1381" i="32"/>
  <c r="H1382" i="32"/>
  <c r="H1383" i="32"/>
  <c r="H1384" i="32"/>
  <c r="H1385" i="32"/>
  <c r="H1386" i="32"/>
  <c r="H1387" i="32"/>
  <c r="H1388" i="32"/>
  <c r="H1389" i="32"/>
  <c r="H1390" i="32"/>
  <c r="H1391" i="32"/>
  <c r="H1392" i="32"/>
  <c r="H1393" i="32"/>
  <c r="H1394" i="32"/>
  <c r="C1393" i="42" s="1"/>
  <c r="H1395" i="32"/>
  <c r="H1396" i="32"/>
  <c r="H1397" i="32"/>
  <c r="H1398" i="32"/>
  <c r="H1399" i="32"/>
  <c r="H1400" i="32"/>
  <c r="H1401" i="32"/>
  <c r="H1402" i="32"/>
  <c r="H1403" i="32"/>
  <c r="H1404" i="32"/>
  <c r="H1405" i="32"/>
  <c r="H1406" i="32"/>
  <c r="H1407" i="32"/>
  <c r="H1408" i="32"/>
  <c r="H1409" i="32"/>
  <c r="H1410" i="32"/>
  <c r="H1411" i="32"/>
  <c r="H1412" i="32"/>
  <c r="H1413" i="32"/>
  <c r="H1414" i="32"/>
  <c r="C1413" i="42" s="1"/>
  <c r="H1415" i="32"/>
  <c r="H1416" i="32"/>
  <c r="H1417" i="32"/>
  <c r="H1418" i="32"/>
  <c r="H1419" i="32"/>
  <c r="H1420" i="32"/>
  <c r="H1421" i="32"/>
  <c r="H1422" i="32"/>
  <c r="H1423" i="32"/>
  <c r="H1424" i="32"/>
  <c r="H1425" i="32"/>
  <c r="H1426" i="32"/>
  <c r="H1427" i="32"/>
  <c r="H1428" i="32"/>
  <c r="H1429" i="32"/>
  <c r="H1430" i="32"/>
  <c r="H1431" i="32"/>
  <c r="H1432" i="32"/>
  <c r="H1433" i="32"/>
  <c r="H1434" i="32"/>
  <c r="C1433" i="42" s="1"/>
  <c r="H1435" i="32"/>
  <c r="H1436" i="32"/>
  <c r="H1437" i="32"/>
  <c r="H1438" i="32"/>
  <c r="H1439" i="32"/>
  <c r="H1440" i="32"/>
  <c r="H1441" i="32"/>
  <c r="H1442" i="32"/>
  <c r="H1443" i="32"/>
  <c r="H1444" i="32"/>
  <c r="H1445" i="32"/>
  <c r="H1446" i="32"/>
  <c r="H1447" i="32"/>
  <c r="H1448" i="32"/>
  <c r="H1449" i="32"/>
  <c r="H1450" i="32"/>
  <c r="H1451" i="32"/>
  <c r="H1452" i="32"/>
  <c r="H1453" i="32"/>
  <c r="H1454" i="32"/>
  <c r="C1453" i="42" s="1"/>
  <c r="H1455" i="32"/>
  <c r="H1456" i="32"/>
  <c r="H1457" i="32"/>
  <c r="H1458" i="32"/>
  <c r="H1459" i="32"/>
  <c r="H1460" i="32"/>
  <c r="H1461" i="32"/>
  <c r="C1461" i="42" s="1"/>
  <c r="H1462" i="32"/>
  <c r="H1463" i="32"/>
  <c r="H1464" i="32"/>
  <c r="H1465" i="32"/>
  <c r="H1466" i="32"/>
  <c r="H1467" i="32"/>
  <c r="H1468" i="32"/>
  <c r="H1469" i="32"/>
  <c r="H1470" i="32"/>
  <c r="H1471" i="32"/>
  <c r="H1472" i="32"/>
  <c r="H1473" i="32"/>
  <c r="H1474" i="32"/>
  <c r="C1473" i="42" s="1"/>
  <c r="H1475" i="32"/>
  <c r="H1476" i="32"/>
  <c r="H1477" i="32"/>
  <c r="H1478" i="32"/>
  <c r="H1479" i="32"/>
  <c r="H1480" i="32"/>
  <c r="H1481" i="32"/>
  <c r="H1482" i="32"/>
  <c r="H1483" i="32"/>
  <c r="H1484" i="32"/>
  <c r="H1485" i="32"/>
  <c r="H1486" i="32"/>
  <c r="H1487" i="32"/>
  <c r="H1488" i="32"/>
  <c r="H1489" i="32"/>
  <c r="H1490" i="32"/>
  <c r="H1491" i="32"/>
  <c r="H1492" i="32"/>
  <c r="H1493" i="32"/>
  <c r="H1494" i="32"/>
  <c r="C1493" i="42" s="1"/>
  <c r="H1495" i="32"/>
  <c r="H1496" i="32"/>
  <c r="H1497" i="32"/>
  <c r="H1498" i="32"/>
  <c r="H1499" i="32"/>
  <c r="H1500" i="32"/>
  <c r="H1501" i="32"/>
  <c r="H1502" i="32"/>
  <c r="H1503" i="32"/>
  <c r="H1504" i="32"/>
  <c r="H1505" i="32"/>
  <c r="H1506" i="32"/>
  <c r="H1507" i="32"/>
  <c r="H1508" i="32"/>
  <c r="H1509" i="32"/>
  <c r="H1510" i="32"/>
  <c r="H1511" i="32"/>
  <c r="H1512" i="32"/>
  <c r="H1513" i="32"/>
  <c r="H1514" i="32"/>
  <c r="C1513" i="42" s="1"/>
  <c r="H1515" i="32"/>
  <c r="H1516" i="32"/>
  <c r="H1517" i="32"/>
  <c r="H1518" i="32"/>
  <c r="H1519" i="32"/>
  <c r="H1520" i="32"/>
  <c r="H1521" i="32"/>
  <c r="H1522" i="32"/>
  <c r="H1523" i="32"/>
  <c r="H1524" i="32"/>
  <c r="H1525" i="32"/>
  <c r="H1526" i="32"/>
  <c r="H1527" i="32"/>
  <c r="H1528" i="32"/>
  <c r="H1529" i="32"/>
  <c r="H1530" i="32"/>
  <c r="H1531" i="32"/>
  <c r="H1532" i="32"/>
  <c r="H1533" i="32"/>
  <c r="H1534" i="32"/>
  <c r="C1533" i="42" s="1"/>
  <c r="H1535" i="32"/>
  <c r="H1536" i="32"/>
  <c r="H1537" i="32"/>
  <c r="H1538" i="32"/>
  <c r="H1539" i="32"/>
  <c r="H1540" i="32"/>
  <c r="H1541" i="32"/>
  <c r="H1542" i="32"/>
  <c r="H1543" i="32"/>
  <c r="H1544" i="32"/>
  <c r="H1545" i="32"/>
  <c r="H1546" i="32"/>
  <c r="H1547" i="32"/>
  <c r="H1548" i="32"/>
  <c r="H1549" i="32"/>
  <c r="H1550" i="32"/>
  <c r="H1551" i="32"/>
  <c r="H1552" i="32"/>
  <c r="H1553" i="32"/>
  <c r="H1554" i="32"/>
  <c r="C1553" i="42" s="1"/>
  <c r="H1555" i="32"/>
  <c r="H1556" i="32"/>
  <c r="H1557" i="32"/>
  <c r="H1558" i="32"/>
  <c r="H1559" i="32"/>
  <c r="H1560" i="32"/>
  <c r="H1561" i="32"/>
  <c r="H1562" i="32"/>
  <c r="H1563" i="32"/>
  <c r="H1564" i="32"/>
  <c r="H1565" i="32"/>
  <c r="H1566" i="32"/>
  <c r="H1567" i="32"/>
  <c r="H1568" i="32"/>
  <c r="H1569" i="32"/>
  <c r="H1570" i="32"/>
  <c r="H1571" i="32"/>
  <c r="H1572" i="32"/>
  <c r="H1573" i="32"/>
  <c r="H1574" i="32"/>
  <c r="C1573" i="42" s="1"/>
  <c r="H1575" i="32"/>
  <c r="H1576" i="32"/>
  <c r="H1577" i="32"/>
  <c r="H1578" i="32"/>
  <c r="H1579" i="32"/>
  <c r="H1580" i="32"/>
  <c r="H1581" i="32"/>
  <c r="H1582" i="32"/>
  <c r="H1583" i="32"/>
  <c r="H1584" i="32"/>
  <c r="H1585" i="32"/>
  <c r="H1586" i="32"/>
  <c r="H1587" i="32"/>
  <c r="H1588" i="32"/>
  <c r="H1589" i="32"/>
  <c r="H1590" i="32"/>
  <c r="H1591" i="32"/>
  <c r="H1592" i="32"/>
  <c r="H1593" i="32"/>
  <c r="H1594" i="32"/>
  <c r="C1593" i="42" s="1"/>
  <c r="H1595" i="32"/>
  <c r="H1596" i="32"/>
  <c r="H1597" i="32"/>
  <c r="H1598" i="32"/>
  <c r="H1599" i="32"/>
  <c r="H1600" i="32"/>
  <c r="H1601" i="32"/>
  <c r="H1602" i="32"/>
  <c r="H1603" i="32"/>
  <c r="H1604" i="32"/>
  <c r="H1605" i="32"/>
  <c r="H1606" i="32"/>
  <c r="H1607" i="32"/>
  <c r="H1608" i="32"/>
  <c r="H1609" i="32"/>
  <c r="H1610" i="32"/>
  <c r="H1611" i="32"/>
  <c r="H1612" i="32"/>
  <c r="H1613" i="32"/>
  <c r="H1614" i="32"/>
  <c r="C1613" i="42" s="1"/>
  <c r="H1615" i="32"/>
  <c r="H1616" i="32"/>
  <c r="H1617" i="32"/>
  <c r="H1618" i="32"/>
  <c r="H1619" i="32"/>
  <c r="H1620" i="32"/>
  <c r="H1621" i="32"/>
  <c r="H1622" i="32"/>
  <c r="H1623" i="32"/>
  <c r="H1624" i="32"/>
  <c r="H1625" i="32"/>
  <c r="H1626" i="32"/>
  <c r="H1627" i="32"/>
  <c r="H1628" i="32"/>
  <c r="H1629" i="32"/>
  <c r="H1630" i="32"/>
  <c r="H1631" i="32"/>
  <c r="H1632" i="32"/>
  <c r="H1633" i="32"/>
  <c r="H1634" i="32"/>
  <c r="C1633" i="42" s="1"/>
  <c r="H1635" i="32"/>
  <c r="H1636" i="32"/>
  <c r="H1637" i="32"/>
  <c r="H1638" i="32"/>
  <c r="H1639" i="32"/>
  <c r="H1640" i="32"/>
  <c r="H1641" i="32"/>
  <c r="H1642" i="32"/>
  <c r="H1643" i="32"/>
  <c r="H1644" i="32"/>
  <c r="H1645" i="32"/>
  <c r="H1646" i="32"/>
  <c r="H1647" i="32"/>
  <c r="H1648" i="32"/>
  <c r="H1649" i="32"/>
  <c r="H1650" i="32"/>
  <c r="H1651" i="32"/>
  <c r="H1652" i="32"/>
  <c r="H1653" i="32"/>
  <c r="H1654" i="32"/>
  <c r="C1653" i="42" s="1"/>
  <c r="H1655" i="32"/>
  <c r="H1656" i="32"/>
  <c r="H1657" i="32"/>
  <c r="H1658" i="32"/>
  <c r="H1659" i="32"/>
  <c r="H1660" i="32"/>
  <c r="H1661" i="32"/>
  <c r="H1662" i="32"/>
  <c r="H1663" i="32"/>
  <c r="H1664" i="32"/>
  <c r="H1665" i="32"/>
  <c r="H1666" i="32"/>
  <c r="H1667" i="32"/>
  <c r="H1668" i="32"/>
  <c r="H1669" i="32"/>
  <c r="H1670" i="32"/>
  <c r="H1671" i="32"/>
  <c r="H1672" i="32"/>
  <c r="H1673" i="32"/>
  <c r="H1674" i="32"/>
  <c r="C1673" i="42" s="1"/>
  <c r="H1675" i="32"/>
  <c r="H1676" i="32"/>
  <c r="H1677" i="32"/>
  <c r="H1678" i="32"/>
  <c r="H1679" i="32"/>
  <c r="H1680" i="32"/>
  <c r="H1681" i="32"/>
  <c r="H1682" i="32"/>
  <c r="H1683" i="32"/>
  <c r="H1684" i="32"/>
  <c r="H1685" i="32"/>
  <c r="H1686" i="32"/>
  <c r="H1687" i="32"/>
  <c r="H1688" i="32"/>
  <c r="H1689" i="32"/>
  <c r="H1690" i="32"/>
  <c r="H1691" i="32"/>
  <c r="H1692" i="32"/>
  <c r="H1693" i="32"/>
  <c r="H1694" i="32"/>
  <c r="C1693" i="42" s="1"/>
  <c r="H1695" i="32"/>
  <c r="H1696" i="32"/>
  <c r="H1697" i="32"/>
  <c r="H1698" i="32"/>
  <c r="H1699" i="32"/>
  <c r="H1700" i="32"/>
  <c r="H1701" i="32"/>
  <c r="H1702" i="32"/>
  <c r="H1703" i="32"/>
  <c r="C1703" i="42" s="1"/>
  <c r="H1704" i="32"/>
  <c r="H1705" i="32"/>
  <c r="H1706" i="32"/>
  <c r="H1707" i="32"/>
  <c r="H1708" i="32"/>
  <c r="H1709" i="32"/>
  <c r="H1710" i="32"/>
  <c r="H1711" i="32"/>
  <c r="H1712" i="32"/>
  <c r="H1713" i="32"/>
  <c r="H1714" i="32"/>
  <c r="C1713" i="42" s="1"/>
  <c r="H1715" i="32"/>
  <c r="H1716" i="32"/>
  <c r="H1717" i="32"/>
  <c r="H1718" i="32"/>
  <c r="H1719" i="32"/>
  <c r="H1720" i="32"/>
  <c r="H1721" i="32"/>
  <c r="H1722" i="32"/>
  <c r="H1723" i="32"/>
  <c r="H1724" i="32"/>
  <c r="H1725" i="32"/>
  <c r="H1726" i="32"/>
  <c r="H1727" i="32"/>
  <c r="H1728" i="32"/>
  <c r="H1729" i="32"/>
  <c r="H1730" i="32"/>
  <c r="H1731" i="32"/>
  <c r="H1732" i="32"/>
  <c r="H1733" i="32"/>
  <c r="H1734" i="32"/>
  <c r="C1733" i="42" s="1"/>
  <c r="H1735" i="32"/>
  <c r="H1736" i="32"/>
  <c r="H1737" i="32"/>
  <c r="H1738" i="32"/>
  <c r="H1739" i="32"/>
  <c r="H1740" i="32"/>
  <c r="H1741" i="32"/>
  <c r="H1742" i="32"/>
  <c r="H1743" i="32"/>
  <c r="H1744" i="32"/>
  <c r="H1745" i="32"/>
  <c r="H1746" i="32"/>
  <c r="H1747" i="32"/>
  <c r="H1748" i="32"/>
  <c r="H1749" i="32"/>
  <c r="H1750" i="32"/>
  <c r="H1751" i="32"/>
  <c r="H1752" i="32"/>
  <c r="H1753" i="32"/>
  <c r="H1754" i="32"/>
  <c r="C1753" i="42" s="1"/>
  <c r="H1755" i="32"/>
  <c r="H1756" i="32"/>
  <c r="H1757" i="32"/>
  <c r="H1758" i="32"/>
  <c r="H1759" i="32"/>
  <c r="H1760" i="32"/>
  <c r="H1761" i="32"/>
  <c r="H1762" i="32"/>
  <c r="H1763" i="32"/>
  <c r="H1764" i="32"/>
  <c r="H1765" i="32"/>
  <c r="H1766" i="32"/>
  <c r="H1767" i="32"/>
  <c r="H1768" i="32"/>
  <c r="H1769" i="32"/>
  <c r="H1770" i="32"/>
  <c r="H1771" i="32"/>
  <c r="H1772" i="32"/>
  <c r="H1773" i="32"/>
  <c r="H1774" i="32"/>
  <c r="C1773" i="42" s="1"/>
  <c r="H1775" i="32"/>
  <c r="H1776" i="32"/>
  <c r="H1777" i="32"/>
  <c r="H1778" i="32"/>
  <c r="H1779" i="32"/>
  <c r="H1780" i="32"/>
  <c r="H1781" i="32"/>
  <c r="H1782" i="32"/>
  <c r="H1783" i="32"/>
  <c r="H1784" i="32"/>
  <c r="H1785" i="32"/>
  <c r="H1786" i="32"/>
  <c r="H1787" i="32"/>
  <c r="H1788" i="32"/>
  <c r="H1789" i="32"/>
  <c r="H1790" i="32"/>
  <c r="H1791" i="32"/>
  <c r="H1792" i="32"/>
  <c r="H1793" i="32"/>
  <c r="H1794" i="32"/>
  <c r="C1793" i="42" s="1"/>
  <c r="H1795" i="32"/>
  <c r="H1796" i="32"/>
  <c r="H1797" i="32"/>
  <c r="H1798" i="32"/>
  <c r="H1799" i="32"/>
  <c r="H1800" i="32"/>
  <c r="H1801" i="32"/>
  <c r="H1802" i="32"/>
  <c r="H1803" i="32"/>
  <c r="H1804" i="32"/>
  <c r="H1805" i="32"/>
  <c r="H1806" i="32"/>
  <c r="H1807" i="32"/>
  <c r="H1808" i="32"/>
  <c r="H1809" i="32"/>
  <c r="H1810" i="32"/>
  <c r="H1811" i="32"/>
  <c r="H1812" i="32"/>
  <c r="H1813" i="32"/>
  <c r="H1814" i="32"/>
  <c r="H1815" i="32"/>
  <c r="H1816" i="32"/>
  <c r="H1817" i="32"/>
  <c r="H1818" i="32"/>
  <c r="H1819" i="32"/>
  <c r="H1820" i="32"/>
  <c r="H1821" i="32"/>
  <c r="H1822" i="32"/>
  <c r="H1823" i="32"/>
  <c r="H1824" i="32"/>
  <c r="H1825" i="32"/>
  <c r="H1826" i="32"/>
  <c r="H1827" i="32"/>
  <c r="H1828" i="32"/>
  <c r="H1829" i="32"/>
  <c r="H1830" i="32"/>
  <c r="H1831" i="32"/>
  <c r="H1832" i="32"/>
  <c r="H1833" i="32"/>
  <c r="H1834" i="32"/>
  <c r="C1833" i="42" s="1"/>
  <c r="H1835" i="32"/>
  <c r="H1836" i="32"/>
  <c r="H1837" i="32"/>
  <c r="H1838" i="32"/>
  <c r="H1839" i="32"/>
  <c r="H1840" i="32"/>
  <c r="H1841" i="32"/>
  <c r="H1842" i="32"/>
  <c r="H1843" i="32"/>
  <c r="H1844" i="32"/>
  <c r="H1845" i="32"/>
  <c r="H1846" i="32"/>
  <c r="H1847" i="32"/>
  <c r="H1848" i="32"/>
  <c r="H1849" i="32"/>
  <c r="H1850" i="32"/>
  <c r="H1851" i="32"/>
  <c r="H1852" i="32"/>
  <c r="H1853" i="32"/>
  <c r="H1854" i="32"/>
  <c r="C1853" i="42" s="1"/>
  <c r="H1855" i="32"/>
  <c r="H1856" i="32"/>
  <c r="H1857" i="32"/>
  <c r="H1858" i="32"/>
  <c r="H1859" i="32"/>
  <c r="H1860" i="32"/>
  <c r="H1861" i="32"/>
  <c r="H1862" i="32"/>
  <c r="H1863" i="32"/>
  <c r="H1864" i="32"/>
  <c r="H1865" i="32"/>
  <c r="H1866" i="32"/>
  <c r="H1867" i="32"/>
  <c r="H1868" i="32"/>
  <c r="H1869" i="32"/>
  <c r="H1870" i="32"/>
  <c r="H1871" i="32"/>
  <c r="H1872" i="32"/>
  <c r="H1873" i="32"/>
  <c r="H1874" i="32"/>
  <c r="C1873" i="42" s="1"/>
  <c r="H1875" i="32"/>
  <c r="H1876" i="32"/>
  <c r="H1877" i="32"/>
  <c r="H1878" i="32"/>
  <c r="H1879" i="32"/>
  <c r="H1880" i="32"/>
  <c r="H1881" i="32"/>
  <c r="H1882" i="32"/>
  <c r="H1883" i="32"/>
  <c r="H1884" i="32"/>
  <c r="H1885" i="32"/>
  <c r="H1886" i="32"/>
  <c r="H1887" i="32"/>
  <c r="H1888" i="32"/>
  <c r="H1889" i="32"/>
  <c r="H1890" i="32"/>
  <c r="H1891" i="32"/>
  <c r="H1892" i="32"/>
  <c r="H1893" i="32"/>
  <c r="H1894" i="32"/>
  <c r="C1893" i="42" s="1"/>
  <c r="H1895" i="32"/>
  <c r="H1896" i="32"/>
  <c r="H1897" i="32"/>
  <c r="H1898" i="32"/>
  <c r="H1899" i="32"/>
  <c r="H1900" i="32"/>
  <c r="H1901" i="32"/>
  <c r="H1902" i="32"/>
  <c r="H1903" i="32"/>
  <c r="H1904" i="32"/>
  <c r="H1905" i="32"/>
  <c r="H1906" i="32"/>
  <c r="H1907" i="32"/>
  <c r="H1908" i="32"/>
  <c r="H1909" i="32"/>
  <c r="H1910" i="32"/>
  <c r="H1911" i="32"/>
  <c r="H1912" i="32"/>
  <c r="H1913" i="32"/>
  <c r="H1914" i="32"/>
  <c r="C1913" i="42" s="1"/>
  <c r="H1915" i="32"/>
  <c r="H1916" i="32"/>
  <c r="H1917" i="32"/>
  <c r="H1918" i="32"/>
  <c r="H1919" i="32"/>
  <c r="H1920" i="32"/>
  <c r="H1921" i="32"/>
  <c r="H1922" i="32"/>
  <c r="H1923" i="32"/>
  <c r="H1924" i="32"/>
  <c r="H1925" i="32"/>
  <c r="H1926" i="32"/>
  <c r="H1927" i="32"/>
  <c r="H1928" i="32"/>
  <c r="H1929" i="32"/>
  <c r="H1930" i="32"/>
  <c r="H1931" i="32"/>
  <c r="H1932" i="32"/>
  <c r="H1933" i="32"/>
  <c r="H1934" i="32"/>
  <c r="C1933" i="42" s="1"/>
  <c r="H1935" i="32"/>
  <c r="H1936" i="32"/>
  <c r="H1937" i="32"/>
  <c r="H1938" i="32"/>
  <c r="H1939" i="32"/>
  <c r="H1940" i="32"/>
  <c r="H1941" i="32"/>
  <c r="H1942" i="32"/>
  <c r="H1943" i="32"/>
  <c r="H1944" i="32"/>
  <c r="H1945" i="32"/>
  <c r="H1946" i="32"/>
  <c r="H1947" i="32"/>
  <c r="H1948" i="32"/>
  <c r="H1949" i="32"/>
  <c r="H1950" i="32"/>
  <c r="H1951" i="32"/>
  <c r="H1952" i="32"/>
  <c r="H1953" i="32"/>
  <c r="H1954" i="32"/>
  <c r="C1953" i="42" s="1"/>
  <c r="H1955" i="32"/>
  <c r="H1956" i="32"/>
  <c r="H1957" i="32"/>
  <c r="H1958" i="32"/>
  <c r="H1959" i="32"/>
  <c r="H1960" i="32"/>
  <c r="H1961" i="32"/>
  <c r="H1962" i="32"/>
  <c r="H1963" i="32"/>
  <c r="H1964" i="32"/>
  <c r="H1965" i="32"/>
  <c r="H1966" i="32"/>
  <c r="H1967" i="32"/>
  <c r="H1968" i="32"/>
  <c r="H1969" i="32"/>
  <c r="H1970" i="32"/>
  <c r="H1971" i="32"/>
  <c r="H1972" i="32"/>
  <c r="H1973" i="32"/>
  <c r="H1974" i="32"/>
  <c r="C1973" i="42" s="1"/>
  <c r="H1975" i="32"/>
  <c r="H1976" i="32"/>
  <c r="H1977" i="32"/>
  <c r="H1978" i="32"/>
  <c r="H1979" i="32"/>
  <c r="H1980" i="32"/>
  <c r="H1981" i="32"/>
  <c r="H1982" i="32"/>
  <c r="H1983" i="32"/>
  <c r="H1984" i="32"/>
  <c r="H1985" i="32"/>
  <c r="H1986" i="32"/>
  <c r="H1987" i="32"/>
  <c r="H1988" i="32"/>
  <c r="H1989" i="32"/>
  <c r="H1990" i="32"/>
  <c r="H1991" i="32"/>
  <c r="H1992" i="32"/>
  <c r="H1993" i="32"/>
  <c r="H1994" i="32"/>
  <c r="C1993" i="42" s="1"/>
  <c r="H1995" i="32"/>
  <c r="H1996" i="32"/>
  <c r="H1997" i="32"/>
  <c r="H1998" i="32"/>
  <c r="H1999" i="32"/>
  <c r="H2000" i="32"/>
  <c r="H2001" i="32"/>
  <c r="H2002" i="32"/>
  <c r="H2003" i="32"/>
  <c r="H2004" i="32"/>
  <c r="H2005" i="32"/>
  <c r="H2006" i="32"/>
  <c r="H2007" i="32"/>
  <c r="H2008" i="32"/>
  <c r="H2009" i="32"/>
  <c r="H2010" i="32"/>
  <c r="H2011" i="32"/>
  <c r="H2012" i="32"/>
  <c r="H2013" i="32"/>
  <c r="H2014" i="32"/>
  <c r="C2013" i="42" s="1"/>
  <c r="H2015" i="32"/>
  <c r="H2016" i="32"/>
  <c r="H2017" i="32"/>
  <c r="H2018" i="32"/>
  <c r="H2019" i="32"/>
  <c r="H2020" i="32"/>
  <c r="H2021" i="32"/>
  <c r="H2022" i="32"/>
  <c r="H2023" i="32"/>
  <c r="H2024" i="32"/>
  <c r="H2025" i="32"/>
  <c r="H2026" i="32"/>
  <c r="H2027" i="32"/>
  <c r="H2028" i="32"/>
  <c r="H2029" i="32"/>
  <c r="H2030" i="32"/>
  <c r="H2031" i="32"/>
  <c r="H2032" i="32"/>
  <c r="H2033" i="32"/>
  <c r="C2033" i="42" s="1"/>
  <c r="H2034" i="32"/>
  <c r="H2035" i="32"/>
  <c r="H2036" i="32"/>
  <c r="H2037" i="32"/>
  <c r="H2038" i="32"/>
  <c r="H2039" i="32"/>
  <c r="H2040" i="32"/>
  <c r="H2041" i="32"/>
  <c r="H2042" i="32"/>
  <c r="H2043" i="32"/>
  <c r="H2044" i="32"/>
  <c r="H2045" i="32"/>
  <c r="H2046" i="32"/>
  <c r="H2047" i="32"/>
  <c r="H2048" i="32"/>
  <c r="H2049" i="32"/>
  <c r="H2050" i="32"/>
  <c r="H2051" i="32"/>
  <c r="H2052" i="32"/>
  <c r="H2053" i="32"/>
  <c r="H2054" i="32"/>
  <c r="C2053" i="42" s="1"/>
  <c r="H2055" i="32"/>
  <c r="H2056" i="32"/>
  <c r="H2057" i="32"/>
  <c r="H2058" i="32"/>
  <c r="H2059" i="32"/>
  <c r="H2060" i="32"/>
  <c r="H2061" i="32"/>
  <c r="H2062" i="32"/>
  <c r="H2063" i="32"/>
  <c r="H2064" i="32"/>
  <c r="H2065" i="32"/>
  <c r="H2066" i="32"/>
  <c r="H2067" i="32"/>
  <c r="H2068" i="32"/>
  <c r="H2069" i="32"/>
  <c r="H2070" i="32"/>
  <c r="H2071" i="32"/>
  <c r="H2072" i="32"/>
  <c r="H2073" i="32"/>
  <c r="H2074" i="32"/>
  <c r="C2073" i="42" s="1"/>
  <c r="H2075" i="32"/>
  <c r="H2076" i="32"/>
  <c r="H2077" i="32"/>
  <c r="H2078" i="32"/>
  <c r="H2079" i="32"/>
  <c r="H2080" i="32"/>
  <c r="H2081" i="32"/>
  <c r="H2082" i="32"/>
  <c r="H2083" i="32"/>
  <c r="H2084" i="32"/>
  <c r="H2085" i="32"/>
  <c r="H2086" i="32"/>
  <c r="H2087" i="32"/>
  <c r="H2088" i="32"/>
  <c r="H2089" i="32"/>
  <c r="H2090" i="32"/>
  <c r="H2091" i="32"/>
  <c r="H2092" i="32"/>
  <c r="H2093" i="32"/>
  <c r="H2094" i="32"/>
  <c r="C2093" i="42" s="1"/>
  <c r="H2095" i="32"/>
  <c r="H2096" i="32"/>
  <c r="H2097" i="32"/>
  <c r="H2098" i="32"/>
  <c r="H2099" i="32"/>
  <c r="H2100" i="32"/>
  <c r="H2101" i="32"/>
  <c r="H2102" i="32"/>
  <c r="H2103" i="32"/>
  <c r="H2104" i="32"/>
  <c r="H2105" i="32"/>
  <c r="H2106" i="32"/>
  <c r="H2107" i="32"/>
  <c r="H2108" i="32"/>
  <c r="H2109" i="32"/>
  <c r="H2110" i="32"/>
  <c r="H2111" i="32"/>
  <c r="H2112" i="32"/>
  <c r="H2113" i="32"/>
  <c r="H2114" i="32"/>
  <c r="C2113" i="42" s="1"/>
  <c r="H2115" i="32"/>
  <c r="H2116" i="32"/>
  <c r="H2117" i="32"/>
  <c r="H2118" i="32"/>
  <c r="H2119" i="32"/>
  <c r="H2120" i="32"/>
  <c r="H2121" i="32"/>
  <c r="H2122" i="32"/>
  <c r="H2123" i="32"/>
  <c r="H2124" i="32"/>
  <c r="H2125" i="32"/>
  <c r="H2126" i="32"/>
  <c r="H2127" i="32"/>
  <c r="H2128" i="32"/>
  <c r="H2129" i="32"/>
  <c r="H2130" i="32"/>
  <c r="H2131" i="32"/>
  <c r="H2132" i="32"/>
  <c r="H2133" i="32"/>
  <c r="H2134" i="32"/>
  <c r="C2133" i="42" s="1"/>
  <c r="H2135" i="32"/>
  <c r="H2136" i="32"/>
  <c r="H2137" i="32"/>
  <c r="H2138" i="32"/>
  <c r="H2139" i="32"/>
  <c r="H2140" i="32"/>
  <c r="H2141" i="32"/>
  <c r="H2142" i="32"/>
  <c r="H2143" i="32"/>
  <c r="H2144" i="32"/>
  <c r="H2145" i="32"/>
  <c r="H2146" i="32"/>
  <c r="H2147" i="32"/>
  <c r="H2148" i="32"/>
  <c r="H2149" i="32"/>
  <c r="H2150" i="32"/>
  <c r="H2151" i="32"/>
  <c r="H2152" i="32"/>
  <c r="H2153" i="32"/>
  <c r="H2154" i="32"/>
  <c r="C2153" i="42" s="1"/>
  <c r="H2155" i="32"/>
  <c r="H2156" i="32"/>
  <c r="H2157" i="32"/>
  <c r="H2158" i="32"/>
  <c r="H2159" i="32"/>
  <c r="H2160" i="32"/>
  <c r="H2161" i="32"/>
  <c r="H2162" i="32"/>
  <c r="H2163" i="32"/>
  <c r="H2164" i="32"/>
  <c r="H2165" i="32"/>
  <c r="H2166" i="32"/>
  <c r="H2167" i="32"/>
  <c r="H2168" i="32"/>
  <c r="H2169" i="32"/>
  <c r="H2170" i="32"/>
  <c r="H2171" i="32"/>
  <c r="H2172" i="32"/>
  <c r="H2173" i="32"/>
  <c r="H2174" i="32"/>
  <c r="C2173" i="42" s="1"/>
  <c r="H2175" i="32"/>
  <c r="H2176" i="32"/>
  <c r="H2177" i="32"/>
  <c r="H2178" i="32"/>
  <c r="H2179" i="32"/>
  <c r="H2180" i="32"/>
  <c r="H2181" i="32"/>
  <c r="H2182" i="32"/>
  <c r="H2183" i="32"/>
  <c r="H2184" i="32"/>
  <c r="H2185" i="32"/>
  <c r="H2186" i="32"/>
  <c r="H2187" i="32"/>
  <c r="H2188" i="32"/>
  <c r="H2189" i="32"/>
  <c r="H2190" i="32"/>
  <c r="H2191" i="32"/>
  <c r="H2192" i="32"/>
  <c r="H2193" i="32"/>
  <c r="H2194" i="32"/>
  <c r="C2193" i="42" s="1"/>
  <c r="H2195" i="32"/>
  <c r="H2196" i="32"/>
  <c r="H2197" i="32"/>
  <c r="H2198" i="32"/>
  <c r="H2199" i="32"/>
  <c r="H2200" i="32"/>
  <c r="H2201" i="32"/>
  <c r="H2202" i="32"/>
  <c r="H2203" i="32"/>
  <c r="H2204" i="32"/>
  <c r="H2205" i="32"/>
  <c r="H2206" i="32"/>
  <c r="H2207" i="32"/>
  <c r="H2208" i="32"/>
  <c r="H2209" i="32"/>
  <c r="H2210" i="32"/>
  <c r="H2211" i="32"/>
  <c r="H2212" i="32"/>
  <c r="H2213" i="32"/>
  <c r="H2214" i="32"/>
  <c r="C2213" i="42" s="1"/>
  <c r="H2215" i="32"/>
  <c r="H2216" i="32"/>
  <c r="H2217" i="32"/>
  <c r="H2218" i="32"/>
  <c r="H2219" i="32"/>
  <c r="H2220" i="32"/>
  <c r="H2221" i="32"/>
  <c r="H2222" i="32"/>
  <c r="H2223" i="32"/>
  <c r="H2224" i="32"/>
  <c r="H2225" i="32"/>
  <c r="H2226" i="32"/>
  <c r="H2227" i="32"/>
  <c r="H2228" i="32"/>
  <c r="H2229" i="32"/>
  <c r="H2230" i="32"/>
  <c r="H2231" i="32"/>
  <c r="H2232" i="32"/>
  <c r="H2233" i="32"/>
  <c r="H2234" i="32"/>
  <c r="C2233" i="42" s="1"/>
  <c r="H2235" i="32"/>
  <c r="H2236" i="32"/>
  <c r="H2237" i="32"/>
  <c r="H2238" i="32"/>
  <c r="H2239" i="32"/>
  <c r="H2240" i="32"/>
  <c r="H2241" i="32"/>
  <c r="H2242" i="32"/>
  <c r="H2243" i="32"/>
  <c r="H2244" i="32"/>
  <c r="H2245" i="32"/>
  <c r="H2246" i="32"/>
  <c r="H2247" i="32"/>
  <c r="H2248" i="32"/>
  <c r="H2249" i="32"/>
  <c r="H2250" i="32"/>
  <c r="H2251" i="32"/>
  <c r="H2252" i="32"/>
  <c r="H2253" i="32"/>
  <c r="H2254" i="32"/>
  <c r="H2255" i="32"/>
  <c r="H2256" i="32"/>
  <c r="H2257" i="32"/>
  <c r="H2258" i="32"/>
  <c r="H2259" i="32"/>
  <c r="H2260" i="32"/>
  <c r="H2261" i="32"/>
  <c r="H2262" i="32"/>
  <c r="H2263" i="32"/>
  <c r="H2264" i="32"/>
  <c r="H2265" i="32"/>
  <c r="H2266" i="32"/>
  <c r="H2267" i="32"/>
  <c r="H2268" i="32"/>
  <c r="H2269" i="32"/>
  <c r="H2270" i="32"/>
  <c r="H2271" i="32"/>
  <c r="H2272" i="32"/>
  <c r="H2273" i="32"/>
  <c r="H2274" i="32"/>
  <c r="C2273" i="42" s="1"/>
  <c r="H2275" i="32"/>
  <c r="H2276" i="32"/>
  <c r="H2277" i="32"/>
  <c r="H2278" i="32"/>
  <c r="H2279" i="32"/>
  <c r="H2280" i="32"/>
  <c r="H2281" i="32"/>
  <c r="H2282" i="32"/>
  <c r="H2283" i="32"/>
  <c r="H2284" i="32"/>
  <c r="H2285" i="32"/>
  <c r="H2286" i="32"/>
  <c r="H2287" i="32"/>
  <c r="H2288" i="32"/>
  <c r="H2289" i="32"/>
  <c r="H2290" i="32"/>
  <c r="H2291" i="32"/>
  <c r="H2292" i="32"/>
  <c r="H2293" i="32"/>
  <c r="H2294" i="32"/>
  <c r="C2293" i="42" s="1"/>
  <c r="H2295" i="32"/>
  <c r="H2296" i="32"/>
  <c r="H2297" i="32"/>
  <c r="H2298" i="32"/>
  <c r="H2299" i="32"/>
  <c r="H2300" i="32"/>
  <c r="H2301" i="32"/>
  <c r="H2302" i="32"/>
  <c r="H2303" i="32"/>
  <c r="H2304" i="32"/>
  <c r="H2305" i="32"/>
  <c r="H2306" i="32"/>
  <c r="H2307" i="32"/>
  <c r="H2308" i="32"/>
  <c r="H2309" i="32"/>
  <c r="H2310" i="32"/>
  <c r="H2311" i="32"/>
  <c r="H2312" i="32"/>
  <c r="H2313" i="32"/>
  <c r="H2314" i="32"/>
  <c r="C2313" i="42" s="1"/>
  <c r="H2315" i="32"/>
  <c r="H2316" i="32"/>
  <c r="H2317" i="32"/>
  <c r="H2318" i="32"/>
  <c r="H2319" i="32"/>
  <c r="H2320" i="32"/>
  <c r="H2321" i="32"/>
  <c r="H2322" i="32"/>
  <c r="H2323" i="32"/>
  <c r="H2324" i="32"/>
  <c r="H2325" i="32"/>
  <c r="H2326" i="32"/>
  <c r="H2327" i="32"/>
  <c r="H2328" i="32"/>
  <c r="H2329" i="32"/>
  <c r="H2330" i="32"/>
  <c r="H2331" i="32"/>
  <c r="H2332" i="32"/>
  <c r="H2333" i="32"/>
  <c r="H2334" i="32"/>
  <c r="C2333" i="42" s="1"/>
  <c r="H2335" i="32"/>
  <c r="H2336" i="32"/>
  <c r="H2337" i="32"/>
  <c r="H2338" i="32"/>
  <c r="H2339" i="32"/>
  <c r="H2340" i="32"/>
  <c r="H2341" i="32"/>
  <c r="H2342" i="32"/>
  <c r="H2343" i="32"/>
  <c r="H2344" i="32"/>
  <c r="H2345" i="32"/>
  <c r="H2346" i="32"/>
  <c r="H2347" i="32"/>
  <c r="H2348" i="32"/>
  <c r="H2349" i="32"/>
  <c r="H2350" i="32"/>
  <c r="H2351" i="32"/>
  <c r="H2352" i="32"/>
  <c r="C2352" i="42" s="1"/>
  <c r="H2353" i="32"/>
  <c r="H2354" i="32"/>
  <c r="C2353" i="42" s="1"/>
  <c r="H2355" i="32"/>
  <c r="H2356" i="32"/>
  <c r="H2357" i="32"/>
  <c r="H2358" i="32"/>
  <c r="H2359" i="32"/>
  <c r="H2360" i="32"/>
  <c r="H2361" i="32"/>
  <c r="H2362" i="32"/>
  <c r="H2363" i="32"/>
  <c r="H2364" i="32"/>
  <c r="H2365" i="32"/>
  <c r="H2366" i="32"/>
  <c r="H2367" i="32"/>
  <c r="H2368" i="32"/>
  <c r="H2369" i="32"/>
  <c r="H2370" i="32"/>
  <c r="H2371" i="32"/>
  <c r="H2372" i="32"/>
  <c r="H2373" i="32"/>
  <c r="H2374" i="32"/>
  <c r="C2373" i="42" s="1"/>
  <c r="H2375" i="32"/>
  <c r="H2376" i="32"/>
  <c r="H2377" i="32"/>
  <c r="H2378" i="32"/>
  <c r="H2379" i="32"/>
  <c r="H2380" i="32"/>
  <c r="H2381" i="32"/>
  <c r="H2382" i="32"/>
  <c r="H2383" i="32"/>
  <c r="H2384" i="32"/>
  <c r="H2385" i="32"/>
  <c r="H2386" i="32"/>
  <c r="H2387" i="32"/>
  <c r="H2388" i="32"/>
  <c r="H2389" i="32"/>
  <c r="H2390" i="32"/>
  <c r="H2391" i="32"/>
  <c r="H2392" i="32"/>
  <c r="H2393" i="32"/>
  <c r="H2394" i="32"/>
  <c r="C2393" i="42" s="1"/>
  <c r="H2395" i="32"/>
  <c r="H2396" i="32"/>
  <c r="H2397" i="32"/>
  <c r="H2398" i="32"/>
  <c r="H2399" i="32"/>
  <c r="H2400" i="32"/>
  <c r="H2401" i="32"/>
  <c r="H2402" i="32"/>
  <c r="H2403" i="32"/>
  <c r="H2404" i="32"/>
  <c r="H2405" i="32"/>
  <c r="H2406" i="32"/>
  <c r="H2407" i="32"/>
  <c r="H2408" i="32"/>
  <c r="H2409" i="32"/>
  <c r="H2410" i="32"/>
  <c r="H2411" i="32"/>
  <c r="H2412" i="32"/>
  <c r="H2413" i="32"/>
  <c r="H2414" i="32"/>
  <c r="C2413" i="42" s="1"/>
  <c r="H2415" i="32"/>
  <c r="H2416" i="32"/>
  <c r="H2417" i="32"/>
  <c r="H2418" i="32"/>
  <c r="H2419" i="32"/>
  <c r="H2420" i="32"/>
  <c r="H2421" i="32"/>
  <c r="H2422" i="32"/>
  <c r="H2423" i="32"/>
  <c r="H2424" i="32"/>
  <c r="H2425" i="32"/>
  <c r="H2426" i="32"/>
  <c r="H2427" i="32"/>
  <c r="H2428" i="32"/>
  <c r="H2429" i="32"/>
  <c r="H2430" i="32"/>
  <c r="H2431" i="32"/>
  <c r="H2432" i="32"/>
  <c r="H2433" i="32"/>
  <c r="H2434" i="32"/>
  <c r="C2433" i="42" s="1"/>
  <c r="H2435" i="32"/>
  <c r="H2436" i="32"/>
  <c r="H2437" i="32"/>
  <c r="H2438" i="32"/>
  <c r="H2439" i="32"/>
  <c r="H2440" i="32"/>
  <c r="H2441" i="32"/>
  <c r="H2442" i="32"/>
  <c r="H2443" i="32"/>
  <c r="H2444" i="32"/>
  <c r="H2445" i="32"/>
  <c r="H2446" i="32"/>
  <c r="H2447" i="32"/>
  <c r="H2448" i="32"/>
  <c r="H2449" i="32"/>
  <c r="H2450" i="32"/>
  <c r="H2451" i="32"/>
  <c r="H2452" i="32"/>
  <c r="H2453" i="32"/>
  <c r="H2454" i="32"/>
  <c r="H2455" i="32"/>
  <c r="H2456" i="32"/>
  <c r="H2457" i="32"/>
  <c r="H2458" i="32"/>
  <c r="H2459" i="32"/>
  <c r="H2460" i="32"/>
  <c r="H2461" i="32"/>
  <c r="H2462" i="32"/>
  <c r="H2463" i="32"/>
  <c r="H2464" i="32"/>
  <c r="H2465" i="32"/>
  <c r="H2466" i="32"/>
  <c r="H2467" i="32"/>
  <c r="H2468" i="32"/>
  <c r="H2469" i="32"/>
  <c r="H2470" i="32"/>
  <c r="H2471" i="32"/>
  <c r="H2472" i="32"/>
  <c r="H2473" i="32"/>
  <c r="H2474" i="32"/>
  <c r="C2473" i="42" s="1"/>
  <c r="H2475" i="32"/>
  <c r="H2476" i="32"/>
  <c r="H2477" i="32"/>
  <c r="H2478" i="32"/>
  <c r="H2479" i="32"/>
  <c r="H2480" i="32"/>
  <c r="H2481" i="32"/>
  <c r="H2482" i="32"/>
  <c r="H2483" i="32"/>
  <c r="H2484" i="32"/>
  <c r="H2485" i="32"/>
  <c r="H2486" i="32"/>
  <c r="H2487" i="32"/>
  <c r="H2488" i="32"/>
  <c r="H2489" i="32"/>
  <c r="H2490" i="32"/>
  <c r="H2491" i="32"/>
  <c r="H2492" i="32"/>
  <c r="H2493" i="32"/>
  <c r="H2494" i="32"/>
  <c r="C2493" i="42" s="1"/>
  <c r="H2495" i="32"/>
  <c r="H2496" i="32"/>
  <c r="H2497" i="32"/>
  <c r="H2498" i="32"/>
  <c r="H2499" i="32"/>
  <c r="H2500" i="32"/>
  <c r="H2501" i="32"/>
  <c r="H2502" i="32"/>
  <c r="H2503" i="32"/>
  <c r="H2504" i="32"/>
  <c r="H2505" i="32"/>
  <c r="H2506" i="32"/>
  <c r="H2507" i="32"/>
  <c r="H2508" i="32"/>
  <c r="H2509" i="32"/>
  <c r="H2510" i="32"/>
  <c r="H2511" i="32"/>
  <c r="H2512" i="32"/>
  <c r="H2513" i="32"/>
  <c r="H2514" i="32"/>
  <c r="C2513" i="42" s="1"/>
  <c r="H2515" i="32"/>
  <c r="H2516" i="32"/>
  <c r="H2517" i="32"/>
  <c r="H2518" i="32"/>
  <c r="H2519" i="32"/>
  <c r="H2520" i="32"/>
  <c r="H2521" i="32"/>
  <c r="H2522" i="32"/>
  <c r="H2523" i="32"/>
  <c r="H2524" i="32"/>
  <c r="H2525" i="32"/>
  <c r="H2526" i="32"/>
  <c r="H2527" i="32"/>
  <c r="H2528" i="32"/>
  <c r="H2529" i="32"/>
  <c r="H2530" i="32"/>
  <c r="H2531" i="32"/>
  <c r="H2532" i="32"/>
  <c r="H2533" i="32"/>
  <c r="H2534" i="32"/>
  <c r="C2533" i="42" s="1"/>
  <c r="H2535" i="32"/>
  <c r="H2536" i="32"/>
  <c r="H2537" i="32"/>
  <c r="H2538" i="32"/>
  <c r="H2539" i="32"/>
  <c r="H2540" i="32"/>
  <c r="H2541" i="32"/>
  <c r="H2542" i="32"/>
  <c r="H2543" i="32"/>
  <c r="H2544" i="32"/>
  <c r="H2545" i="32"/>
  <c r="H2546" i="32"/>
  <c r="H2547" i="32"/>
  <c r="H2548" i="32"/>
  <c r="H2549" i="32"/>
  <c r="H2550" i="32"/>
  <c r="H2551" i="32"/>
  <c r="H2552" i="32"/>
  <c r="H2553" i="32"/>
  <c r="H2554" i="32"/>
  <c r="H2555" i="32"/>
  <c r="H2556" i="32"/>
  <c r="H2557" i="32"/>
  <c r="H2558" i="32"/>
  <c r="H2559" i="32"/>
  <c r="H2560" i="32"/>
  <c r="C2559" i="42" s="1"/>
  <c r="H2561" i="32"/>
  <c r="H2562" i="32"/>
  <c r="H2563" i="32"/>
  <c r="H2564" i="32"/>
  <c r="H2565" i="32"/>
  <c r="H2566" i="32"/>
  <c r="H2567" i="32"/>
  <c r="H2568" i="32"/>
  <c r="H2569" i="32"/>
  <c r="H2570" i="32"/>
  <c r="H2571" i="32"/>
  <c r="H2572" i="32"/>
  <c r="H2573" i="32"/>
  <c r="H2574" i="32"/>
  <c r="C2573" i="42" s="1"/>
  <c r="H2575" i="32"/>
  <c r="H2576" i="32"/>
  <c r="H2577" i="32"/>
  <c r="H2578" i="32"/>
  <c r="H2579" i="32"/>
  <c r="H2580" i="32"/>
  <c r="C2579" i="42" s="1"/>
  <c r="H2581" i="32"/>
  <c r="H2582" i="32"/>
  <c r="H2583" i="32"/>
  <c r="H2584" i="32"/>
  <c r="H2585" i="32"/>
  <c r="H2586" i="32"/>
  <c r="H2587" i="32"/>
  <c r="H2588" i="32"/>
  <c r="H2589" i="32"/>
  <c r="H2590" i="32"/>
  <c r="H2591" i="32"/>
  <c r="H2592" i="32"/>
  <c r="H2593" i="32"/>
  <c r="H2594" i="32"/>
  <c r="C2593" i="42" s="1"/>
  <c r="H2595" i="32"/>
  <c r="H2596" i="32"/>
  <c r="H2597" i="32"/>
  <c r="H2598" i="32"/>
  <c r="H2599" i="32"/>
  <c r="H2600" i="32"/>
  <c r="C2599" i="42" s="1"/>
  <c r="H2601" i="32"/>
  <c r="H2602" i="32"/>
  <c r="H2603" i="32"/>
  <c r="H2604" i="32"/>
  <c r="H2605" i="32"/>
  <c r="H2606" i="32"/>
  <c r="H2607" i="32"/>
  <c r="H2608" i="32"/>
  <c r="H2609" i="32"/>
  <c r="H2610" i="32"/>
  <c r="H2611" i="32"/>
  <c r="H2612" i="32"/>
  <c r="H2613" i="32"/>
  <c r="H2614" i="32"/>
  <c r="C2613" i="42" s="1"/>
  <c r="H2615" i="32"/>
  <c r="H2616" i="32"/>
  <c r="H2617" i="32"/>
  <c r="H2618" i="32"/>
  <c r="H2619" i="32"/>
  <c r="H2620" i="32"/>
  <c r="C2619" i="42" s="1"/>
  <c r="H2621" i="32"/>
  <c r="H2622" i="32"/>
  <c r="H2623" i="32"/>
  <c r="H2624" i="32"/>
  <c r="H2625" i="32"/>
  <c r="H2626" i="32"/>
  <c r="H2627" i="32"/>
  <c r="H2628" i="32"/>
  <c r="H2629" i="32"/>
  <c r="H2630" i="32"/>
  <c r="H2631" i="32"/>
  <c r="C2631" i="42" s="1"/>
  <c r="H2632" i="32"/>
  <c r="H2633" i="32"/>
  <c r="H2634" i="32"/>
  <c r="C2633" i="42" s="1"/>
  <c r="H2635" i="32"/>
  <c r="H2636" i="32"/>
  <c r="H2637" i="32"/>
  <c r="H2638" i="32"/>
  <c r="H2639" i="32"/>
  <c r="H2640" i="32"/>
  <c r="C2639" i="42" s="1"/>
  <c r="H2641" i="32"/>
  <c r="H2642" i="32"/>
  <c r="H2643" i="32"/>
  <c r="H2644" i="32"/>
  <c r="H2645" i="32"/>
  <c r="H2646" i="32"/>
  <c r="H2647" i="32"/>
  <c r="H2648" i="32"/>
  <c r="H2649" i="32"/>
  <c r="H2650" i="32"/>
  <c r="H2651" i="32"/>
  <c r="H2652" i="32"/>
  <c r="H2653" i="32"/>
  <c r="H2654" i="32"/>
  <c r="C2653" i="42" s="1"/>
  <c r="H2655" i="32"/>
  <c r="H2656" i="32"/>
  <c r="H2657" i="32"/>
  <c r="H2658" i="32"/>
  <c r="H2659" i="32"/>
  <c r="H2660" i="32"/>
  <c r="C2659" i="42" s="1"/>
  <c r="H2661" i="32"/>
  <c r="H2662" i="32"/>
  <c r="H2663" i="32"/>
  <c r="H2664" i="32"/>
  <c r="H2665" i="32"/>
  <c r="H2666" i="32"/>
  <c r="H2667" i="32"/>
  <c r="H2668" i="32"/>
  <c r="H2669" i="32"/>
  <c r="H2670" i="32"/>
  <c r="H2671" i="32"/>
  <c r="H2672" i="32"/>
  <c r="H2673" i="32"/>
  <c r="H2674" i="32"/>
  <c r="C2673" i="42" s="1"/>
  <c r="H2675" i="32"/>
  <c r="H2676" i="32"/>
  <c r="H2677" i="32"/>
  <c r="H2678" i="32"/>
  <c r="H2679" i="32"/>
  <c r="H2680" i="32"/>
  <c r="C2679" i="42" s="1"/>
  <c r="H2681" i="32"/>
  <c r="H2682" i="32"/>
  <c r="H2683" i="32"/>
  <c r="H2684" i="32"/>
  <c r="H2685" i="32"/>
  <c r="H2686" i="32"/>
  <c r="H2687" i="32"/>
  <c r="H2688" i="32"/>
  <c r="H2689" i="32"/>
  <c r="H2690" i="32"/>
  <c r="H2691" i="32"/>
  <c r="H2692" i="32"/>
  <c r="H2693" i="32"/>
  <c r="H2694" i="32"/>
  <c r="C2693" i="42" s="1"/>
  <c r="H2695" i="32"/>
  <c r="H2696" i="32"/>
  <c r="H2697" i="32"/>
  <c r="H2698" i="32"/>
  <c r="H2699" i="32"/>
  <c r="H2700" i="32"/>
  <c r="C2699" i="42" s="1"/>
  <c r="H2701" i="32"/>
  <c r="H2702" i="32"/>
  <c r="H2703" i="32"/>
  <c r="H2704" i="32"/>
  <c r="H2705" i="32"/>
  <c r="H2706" i="32"/>
  <c r="H2707" i="32"/>
  <c r="H2708" i="32"/>
  <c r="H2709" i="32"/>
  <c r="C2709" i="42" s="1"/>
  <c r="H2710" i="32"/>
  <c r="H2711" i="32"/>
  <c r="H2712" i="32"/>
  <c r="H2713" i="32"/>
  <c r="H2714" i="32"/>
  <c r="H2715" i="32"/>
  <c r="H2716" i="32"/>
  <c r="H2717" i="32"/>
  <c r="H2718" i="32"/>
  <c r="H2719" i="32"/>
  <c r="C2719" i="42" s="1"/>
  <c r="H2720" i="32"/>
  <c r="H2721" i="32"/>
  <c r="H2722" i="32"/>
  <c r="H2723" i="32"/>
  <c r="H2724" i="32"/>
  <c r="H2725" i="32"/>
  <c r="C2725" i="42" s="1"/>
  <c r="H2726" i="32"/>
  <c r="H2727" i="32"/>
  <c r="H2728" i="32"/>
  <c r="H2729" i="32"/>
  <c r="C2729" i="42" s="1"/>
  <c r="H2730" i="32"/>
  <c r="H2731" i="32"/>
  <c r="H2732" i="32"/>
  <c r="H2733" i="32"/>
  <c r="H2734" i="32"/>
  <c r="H2735" i="32"/>
  <c r="H2736" i="32"/>
  <c r="H2737" i="32"/>
  <c r="H2738" i="32"/>
  <c r="H2739" i="32"/>
  <c r="H2740" i="32"/>
  <c r="H2741" i="32"/>
  <c r="H2742" i="32"/>
  <c r="H2743" i="32"/>
  <c r="H2744" i="32"/>
  <c r="H2745" i="32"/>
  <c r="H2746" i="32"/>
  <c r="H2747" i="32"/>
  <c r="H2748" i="32"/>
  <c r="H2749" i="32"/>
  <c r="H2750" i="32"/>
  <c r="H2751" i="32"/>
  <c r="H2752" i="32"/>
  <c r="H2753" i="32"/>
  <c r="H2754" i="32"/>
  <c r="H2755" i="32"/>
  <c r="H2756" i="32"/>
  <c r="H2757" i="32"/>
  <c r="H2758" i="32"/>
  <c r="H2759" i="32"/>
  <c r="H2760" i="32"/>
  <c r="H2761" i="32"/>
  <c r="H2762" i="32"/>
  <c r="H2763" i="32"/>
  <c r="H2764" i="32"/>
  <c r="H2765" i="32"/>
  <c r="H2766" i="32"/>
  <c r="H2767" i="32"/>
  <c r="H2768" i="32"/>
  <c r="H2769" i="32"/>
  <c r="H2770" i="32"/>
  <c r="H2771" i="32"/>
  <c r="H2772" i="32"/>
  <c r="H2773" i="32"/>
  <c r="H2774" i="32"/>
  <c r="H2775" i="32"/>
  <c r="H2776" i="32"/>
  <c r="H2777" i="32"/>
  <c r="H2778" i="32"/>
  <c r="H2779" i="32"/>
  <c r="H2780" i="32"/>
  <c r="H2781" i="32"/>
  <c r="H2782" i="32"/>
  <c r="H2783" i="32"/>
  <c r="C2783" i="42" s="1"/>
  <c r="H2784" i="32"/>
  <c r="H2785" i="32"/>
  <c r="H2786" i="32"/>
  <c r="H2787" i="32"/>
  <c r="H2788" i="32"/>
  <c r="H2789" i="32"/>
  <c r="H2790" i="32"/>
  <c r="H2791" i="32"/>
  <c r="H2792" i="32"/>
  <c r="H2793" i="32"/>
  <c r="H2794" i="32"/>
  <c r="H2795" i="32"/>
  <c r="H2796" i="32"/>
  <c r="H2797" i="32"/>
  <c r="H2798" i="32"/>
  <c r="H2799" i="32"/>
  <c r="H2800" i="32"/>
  <c r="H2801" i="32"/>
  <c r="H2802" i="32"/>
  <c r="H2803" i="32"/>
  <c r="H2804" i="32"/>
  <c r="H2805" i="32"/>
  <c r="H2806" i="32"/>
  <c r="H2807" i="32"/>
  <c r="H2808" i="32"/>
  <c r="H2809" i="32"/>
  <c r="H2810" i="32"/>
  <c r="H2811" i="32"/>
  <c r="H2812" i="32"/>
  <c r="H2813" i="32"/>
  <c r="H2814" i="32"/>
  <c r="H2815" i="32"/>
  <c r="H2816" i="32"/>
  <c r="H2817" i="32"/>
  <c r="H2818" i="32"/>
  <c r="H2819" i="32"/>
  <c r="H2820" i="32"/>
  <c r="H2821" i="32"/>
  <c r="H2822" i="32"/>
  <c r="H2823" i="32"/>
  <c r="H2824" i="32"/>
  <c r="H2825" i="32"/>
  <c r="H2826" i="32"/>
  <c r="H2827" i="32"/>
  <c r="H2828" i="32"/>
  <c r="H2829" i="32"/>
  <c r="H2830" i="32"/>
  <c r="H2831" i="32"/>
  <c r="H2832" i="32"/>
  <c r="H2833" i="32"/>
  <c r="H2834" i="32"/>
  <c r="H2835" i="32"/>
  <c r="H2836" i="32"/>
  <c r="H2837" i="32"/>
  <c r="H2838" i="32"/>
  <c r="H2839" i="32"/>
  <c r="H2840" i="32"/>
  <c r="H2841" i="32"/>
  <c r="H2842" i="32"/>
  <c r="H2843" i="32"/>
  <c r="H2844" i="32"/>
  <c r="H2845" i="32"/>
  <c r="H2846" i="32"/>
  <c r="H2847" i="32"/>
  <c r="H2848" i="32"/>
  <c r="H2849" i="32"/>
  <c r="H2850" i="32"/>
  <c r="H2851" i="32"/>
  <c r="H2852" i="32"/>
  <c r="H2853" i="32"/>
  <c r="H2854" i="32"/>
  <c r="H2855" i="32"/>
  <c r="H2856" i="32"/>
  <c r="H2857" i="32"/>
  <c r="H2858" i="32"/>
  <c r="H2859" i="32"/>
  <c r="H2860" i="32"/>
  <c r="H2861" i="32"/>
  <c r="H2862" i="32"/>
  <c r="H2863" i="32"/>
  <c r="H2864" i="32"/>
  <c r="H2865" i="32"/>
  <c r="H2866" i="32"/>
  <c r="H2867" i="32"/>
  <c r="H2868" i="32"/>
  <c r="H2869" i="32"/>
  <c r="H2870" i="32"/>
  <c r="H2871" i="32"/>
  <c r="H2872" i="32"/>
  <c r="H2873" i="32"/>
  <c r="H2874" i="32"/>
  <c r="H2875" i="32"/>
  <c r="H2876" i="32"/>
  <c r="H2877" i="32"/>
  <c r="H2878" i="32"/>
  <c r="H2879" i="32"/>
  <c r="H2880" i="32"/>
  <c r="H2881" i="32"/>
  <c r="H2882" i="32"/>
  <c r="H2883" i="32"/>
  <c r="H2884" i="32"/>
  <c r="H2885" i="32"/>
  <c r="H2886" i="32"/>
  <c r="H2887" i="32"/>
  <c r="H2888" i="32"/>
  <c r="H2889" i="32"/>
  <c r="H2890" i="32"/>
  <c r="H2891" i="32"/>
  <c r="H2892" i="32"/>
  <c r="H2893" i="32"/>
  <c r="H2894" i="32"/>
  <c r="H2895" i="32"/>
  <c r="H2896" i="32"/>
  <c r="H2897" i="32"/>
  <c r="H2898" i="32"/>
  <c r="H2899" i="32"/>
  <c r="H2900" i="32"/>
  <c r="H2901" i="32"/>
  <c r="H2902" i="32"/>
  <c r="H2903" i="32"/>
  <c r="H2904" i="32"/>
  <c r="H2905" i="32"/>
  <c r="H2906" i="32"/>
  <c r="H2907" i="32"/>
  <c r="H2908" i="32"/>
  <c r="H2909" i="32"/>
  <c r="H2910" i="32"/>
  <c r="H2911" i="32"/>
  <c r="H2912" i="32"/>
  <c r="H2913" i="32"/>
  <c r="H2914" i="32"/>
  <c r="H2915" i="32"/>
  <c r="H2916" i="32"/>
  <c r="H2917" i="32"/>
  <c r="H2918" i="32"/>
  <c r="H2919" i="32"/>
  <c r="H2920" i="32"/>
  <c r="H2921" i="32"/>
  <c r="H2922" i="32"/>
  <c r="H2923" i="32"/>
  <c r="H2924" i="32"/>
  <c r="H2925" i="32"/>
  <c r="H2926" i="32"/>
  <c r="H2927" i="32"/>
  <c r="H2928" i="32"/>
  <c r="H2929" i="32"/>
  <c r="H2930" i="32"/>
  <c r="H2931" i="32"/>
  <c r="H2932" i="32"/>
  <c r="H2933" i="32"/>
  <c r="H2934" i="32"/>
  <c r="H2935" i="32"/>
  <c r="H2936" i="32"/>
  <c r="H2937" i="32"/>
  <c r="H2938" i="32"/>
  <c r="H2939" i="32"/>
  <c r="H2940" i="32"/>
  <c r="H2941" i="32"/>
  <c r="H2942" i="32"/>
  <c r="H2943" i="32"/>
  <c r="H2944" i="32"/>
  <c r="H2945" i="32"/>
  <c r="H2946" i="32"/>
  <c r="H2947" i="32"/>
  <c r="H2948" i="32"/>
  <c r="H2949" i="32"/>
  <c r="H2950" i="32"/>
  <c r="H2951" i="32"/>
  <c r="H2952" i="32"/>
  <c r="H2953" i="32"/>
  <c r="H2954" i="32"/>
  <c r="H2955" i="32"/>
  <c r="H2956" i="32"/>
  <c r="H2957" i="32"/>
  <c r="H2958" i="32"/>
  <c r="H2959" i="32"/>
  <c r="H2960" i="32"/>
  <c r="H2961" i="32"/>
  <c r="H2962" i="32"/>
  <c r="H2963" i="32"/>
  <c r="H2964" i="32"/>
  <c r="H2965" i="32"/>
  <c r="H2966" i="32"/>
  <c r="H2967" i="32"/>
  <c r="H2968" i="32"/>
  <c r="H2969" i="32"/>
  <c r="H2970" i="32"/>
  <c r="H2971" i="32"/>
  <c r="H2972" i="32"/>
  <c r="H2973" i="32"/>
  <c r="H2974" i="32"/>
  <c r="H2975" i="32"/>
  <c r="H2976" i="32"/>
  <c r="H2977" i="32"/>
  <c r="H2978" i="32"/>
  <c r="H2979" i="32"/>
  <c r="H2980" i="32"/>
  <c r="H2981" i="32"/>
  <c r="H2982" i="32"/>
  <c r="H2983" i="32"/>
  <c r="H2984" i="32"/>
  <c r="H2985" i="32"/>
  <c r="H2986" i="32"/>
  <c r="H2987" i="32"/>
  <c r="H2988" i="32"/>
  <c r="H2989" i="32"/>
  <c r="H2990" i="32"/>
  <c r="H2991" i="32"/>
  <c r="H2992" i="32"/>
  <c r="H2993" i="32"/>
  <c r="H2994" i="32"/>
  <c r="H2995" i="32"/>
  <c r="H2996" i="32"/>
  <c r="H2997" i="32"/>
  <c r="H2998" i="32"/>
  <c r="H2999" i="32"/>
  <c r="H3000" i="32"/>
  <c r="H3001" i="32"/>
  <c r="H3002" i="32"/>
  <c r="H3003" i="32"/>
  <c r="H3004" i="32"/>
  <c r="H3005" i="32"/>
  <c r="H3006" i="32"/>
  <c r="H3007" i="32"/>
  <c r="H3008" i="32"/>
  <c r="H3009" i="32"/>
  <c r="H3010" i="32"/>
  <c r="H3011" i="32"/>
  <c r="H3012" i="32"/>
  <c r="H3013" i="32"/>
  <c r="H3014" i="32"/>
  <c r="H3015" i="32"/>
  <c r="H3016" i="32"/>
  <c r="H3017" i="32"/>
  <c r="H3018" i="32"/>
  <c r="H3019" i="32"/>
  <c r="H3020" i="32"/>
  <c r="H3021" i="32"/>
  <c r="H3022" i="32"/>
  <c r="H3023" i="32"/>
  <c r="H3024" i="32"/>
  <c r="H3025" i="32"/>
  <c r="H3026" i="32"/>
  <c r="H3027" i="32"/>
  <c r="H3028" i="32"/>
  <c r="H3029" i="32"/>
  <c r="H3030" i="32"/>
  <c r="H3031" i="32"/>
  <c r="H3032" i="32"/>
  <c r="H3033" i="32"/>
  <c r="H3034" i="32"/>
  <c r="H3035" i="32"/>
  <c r="H3036" i="32"/>
  <c r="H3037" i="32"/>
  <c r="H3038" i="32"/>
  <c r="H3039" i="32"/>
  <c r="H3040" i="32"/>
  <c r="H3041" i="32"/>
  <c r="H3042" i="32"/>
  <c r="H3043" i="32"/>
  <c r="H3044" i="32"/>
  <c r="H3045" i="32"/>
  <c r="H3046" i="32"/>
  <c r="H3047" i="32"/>
  <c r="H3048" i="32"/>
  <c r="H3049" i="32"/>
  <c r="H3050" i="32"/>
  <c r="H3051" i="32"/>
  <c r="H3052" i="32"/>
  <c r="H3053" i="32"/>
  <c r="H3054" i="32"/>
  <c r="H3055" i="32"/>
  <c r="H3056" i="32"/>
  <c r="H3057" i="32"/>
  <c r="H3058" i="32"/>
  <c r="H3059" i="32"/>
  <c r="H3060" i="32"/>
  <c r="H3061" i="32"/>
  <c r="H3062" i="32"/>
  <c r="H3063" i="32"/>
  <c r="H3064" i="32"/>
  <c r="H3065" i="32"/>
  <c r="H3066" i="32"/>
  <c r="H3067" i="32"/>
  <c r="H3068" i="32"/>
  <c r="H3069" i="32"/>
  <c r="H3070" i="32"/>
  <c r="H3071" i="32"/>
  <c r="H3072" i="32"/>
  <c r="H3073" i="32"/>
  <c r="H3074" i="32"/>
  <c r="H3075" i="32"/>
  <c r="H3076" i="32"/>
  <c r="H3077" i="32"/>
  <c r="H3078" i="32"/>
  <c r="H3079" i="32"/>
  <c r="H3080" i="32"/>
  <c r="H3081" i="32"/>
  <c r="H3082" i="32"/>
  <c r="H3083" i="32"/>
  <c r="H3084" i="32"/>
  <c r="H3085" i="32"/>
  <c r="H3086" i="32"/>
  <c r="H3087" i="32"/>
  <c r="H3088" i="32"/>
  <c r="H3089" i="32"/>
  <c r="H3090" i="32"/>
  <c r="H3091" i="32"/>
  <c r="H3092" i="32"/>
  <c r="H3093" i="32"/>
  <c r="H3094" i="32"/>
  <c r="H3095" i="32"/>
  <c r="H3096" i="32"/>
  <c r="H3097" i="32"/>
  <c r="H3098" i="32"/>
  <c r="H3099" i="32"/>
  <c r="H3100" i="32"/>
  <c r="H3101" i="32"/>
  <c r="H3102" i="32"/>
  <c r="H3103" i="32"/>
  <c r="H3104" i="32"/>
  <c r="H3105" i="32"/>
  <c r="H3106" i="32"/>
  <c r="H3107" i="32"/>
  <c r="H3108" i="32"/>
  <c r="H3109" i="32"/>
  <c r="H3110" i="32"/>
  <c r="H3111" i="32"/>
  <c r="H3112" i="32"/>
  <c r="H3113" i="32"/>
  <c r="H3114" i="32"/>
  <c r="H3115" i="32"/>
  <c r="H3116" i="32"/>
  <c r="H3117" i="32"/>
  <c r="H3118" i="32"/>
  <c r="H3119" i="32"/>
  <c r="H3120" i="32"/>
  <c r="H3121" i="32"/>
  <c r="H3122" i="32"/>
  <c r="H3123" i="32"/>
  <c r="H3124" i="32"/>
  <c r="H3125" i="32"/>
  <c r="H3126" i="32"/>
  <c r="H3127" i="32"/>
  <c r="H3128" i="32"/>
  <c r="H3129" i="32"/>
  <c r="H3130" i="32"/>
  <c r="H3131" i="32"/>
  <c r="H3132" i="32"/>
  <c r="H3133" i="32"/>
  <c r="H3134" i="32"/>
  <c r="H3135" i="32"/>
  <c r="H3136" i="32"/>
  <c r="H3137" i="32"/>
  <c r="H3138" i="32"/>
  <c r="H3139" i="32"/>
  <c r="H3140" i="32"/>
  <c r="H3141" i="32"/>
  <c r="H3142" i="32"/>
  <c r="H3143" i="32"/>
  <c r="H3144" i="32"/>
  <c r="H3145" i="32"/>
  <c r="H3146" i="32"/>
  <c r="H3147" i="32"/>
  <c r="H3148" i="32"/>
  <c r="H3149" i="32"/>
  <c r="H3150" i="32"/>
  <c r="H3151" i="32"/>
  <c r="H3152" i="32"/>
  <c r="H3153" i="32"/>
  <c r="H3154" i="32"/>
  <c r="H3155" i="32"/>
  <c r="H3156" i="32"/>
  <c r="H3157" i="32"/>
  <c r="H3158" i="32"/>
  <c r="H3159" i="32"/>
  <c r="H3160" i="32"/>
  <c r="H3161" i="32"/>
  <c r="H3162" i="32"/>
  <c r="H3163" i="32"/>
  <c r="H3164" i="32"/>
  <c r="H3165" i="32"/>
  <c r="H3166" i="32"/>
  <c r="H3167" i="32"/>
  <c r="H3168" i="32"/>
  <c r="H3169" i="32"/>
  <c r="H3170" i="32"/>
  <c r="H3171" i="32"/>
  <c r="H3172" i="32"/>
  <c r="H3173" i="32"/>
  <c r="H3174" i="32"/>
  <c r="H3175" i="32"/>
  <c r="H3176" i="32"/>
  <c r="H3177" i="32"/>
  <c r="H3178" i="32"/>
  <c r="H3179" i="32"/>
  <c r="H3180" i="32"/>
  <c r="H3181" i="32"/>
  <c r="H3182" i="32"/>
  <c r="H3183" i="32"/>
  <c r="H3184" i="32"/>
  <c r="H3185" i="32"/>
  <c r="H3186" i="32"/>
  <c r="H3187" i="32"/>
  <c r="H3188" i="32"/>
  <c r="H3189" i="32"/>
  <c r="H3190" i="32"/>
  <c r="H3191" i="32"/>
  <c r="H3192" i="32"/>
  <c r="H3193" i="32"/>
  <c r="H3194" i="32"/>
  <c r="H3195" i="32"/>
  <c r="H3196" i="32"/>
  <c r="H3197" i="32"/>
  <c r="H3198" i="32"/>
  <c r="H3199" i="32"/>
  <c r="H3200" i="32"/>
  <c r="H3201" i="32"/>
  <c r="H3202" i="32"/>
  <c r="H3203" i="32"/>
  <c r="H3204" i="32"/>
  <c r="H3205" i="32"/>
  <c r="H3206" i="32"/>
  <c r="H3207" i="32"/>
  <c r="H3208" i="32"/>
  <c r="H3209" i="32"/>
  <c r="H3210" i="32"/>
  <c r="H3211" i="32"/>
  <c r="H3212" i="32"/>
  <c r="H3213" i="32"/>
  <c r="H3214" i="32"/>
  <c r="H3215" i="32"/>
  <c r="H3216" i="32"/>
  <c r="H3217" i="32"/>
  <c r="H3218" i="32"/>
  <c r="H3219" i="32"/>
  <c r="H3220" i="32"/>
  <c r="H3221" i="32"/>
  <c r="H3222" i="32"/>
  <c r="H3223" i="32"/>
  <c r="H3224" i="32"/>
  <c r="H3225" i="32"/>
  <c r="H3226" i="32"/>
  <c r="H3227" i="32"/>
  <c r="H3228" i="32"/>
  <c r="H3229" i="32"/>
  <c r="H3230" i="32"/>
  <c r="H3231" i="32"/>
  <c r="H3232" i="32"/>
  <c r="H3233" i="32"/>
  <c r="H3234" i="32"/>
  <c r="H3235" i="32"/>
  <c r="H3236" i="32"/>
  <c r="H3237" i="32"/>
  <c r="H3238" i="32"/>
  <c r="H3239" i="32"/>
  <c r="H3240" i="32"/>
  <c r="H3241" i="32"/>
  <c r="H3242" i="32"/>
  <c r="H3243" i="32"/>
  <c r="H3244" i="32"/>
  <c r="H3245" i="32"/>
  <c r="H3246" i="32"/>
  <c r="H3247" i="32"/>
  <c r="H3248" i="32"/>
  <c r="H3249" i="32"/>
  <c r="H3250" i="32"/>
  <c r="H3251" i="32"/>
  <c r="H3252" i="32"/>
  <c r="H3253" i="32"/>
  <c r="H3254" i="32"/>
  <c r="H3255" i="32"/>
  <c r="H3256" i="32"/>
  <c r="H3257" i="32"/>
  <c r="H3258" i="32"/>
  <c r="H3259" i="32"/>
  <c r="H3260" i="32"/>
  <c r="H3261" i="32"/>
  <c r="H3262" i="32"/>
  <c r="H3263" i="32"/>
  <c r="H3264" i="32"/>
  <c r="H3265" i="32"/>
  <c r="H3266" i="32"/>
  <c r="H3267" i="32"/>
  <c r="H3268" i="32"/>
  <c r="H3269" i="32"/>
  <c r="H3270" i="32"/>
  <c r="H3271" i="32"/>
  <c r="H3272" i="32"/>
  <c r="H3273" i="32"/>
  <c r="H3274" i="32"/>
  <c r="H3275" i="32"/>
  <c r="H3276" i="32"/>
  <c r="H3277" i="32"/>
  <c r="H3278" i="32"/>
  <c r="H3279" i="32"/>
  <c r="H3280" i="32"/>
  <c r="H3281" i="32"/>
  <c r="H3282" i="32"/>
  <c r="H3283" i="32"/>
  <c r="H3284" i="32"/>
  <c r="H3285" i="32"/>
  <c r="H3286" i="32"/>
  <c r="H3287" i="32"/>
  <c r="H3288" i="32"/>
  <c r="H3289" i="32"/>
  <c r="H3290" i="32"/>
  <c r="H3291" i="32"/>
  <c r="H3292" i="32"/>
  <c r="H3293" i="32"/>
  <c r="H3294" i="32"/>
  <c r="H3295" i="32"/>
  <c r="H3296" i="32"/>
  <c r="H3297" i="32"/>
  <c r="H3298" i="32"/>
  <c r="H3299" i="32"/>
  <c r="H3300" i="32"/>
  <c r="H3301" i="32"/>
  <c r="H3302" i="32"/>
  <c r="H3303" i="32"/>
  <c r="H3304" i="32"/>
  <c r="H3305" i="32"/>
  <c r="H3306" i="32"/>
  <c r="H3307" i="32"/>
  <c r="H3308" i="32"/>
  <c r="H3309" i="32"/>
  <c r="H3310" i="32"/>
  <c r="H3311" i="32"/>
  <c r="H3312" i="32"/>
  <c r="H3313" i="32"/>
  <c r="H3314" i="32"/>
  <c r="H3315" i="32"/>
  <c r="H3316" i="32"/>
  <c r="H3317" i="32"/>
  <c r="H3318" i="32"/>
  <c r="H3319" i="32"/>
  <c r="H3320" i="32"/>
  <c r="H3321" i="32"/>
  <c r="H3322" i="32"/>
  <c r="H3323" i="32"/>
  <c r="H3324" i="32"/>
  <c r="H3325" i="32"/>
  <c r="H3326" i="32"/>
  <c r="H3327" i="32"/>
  <c r="H3328" i="32"/>
  <c r="H3329" i="32"/>
  <c r="H3330" i="32"/>
  <c r="H3331" i="32"/>
  <c r="H3332" i="32"/>
  <c r="H3333" i="32"/>
  <c r="H3334" i="32"/>
  <c r="H3335" i="32"/>
  <c r="H3336" i="32"/>
  <c r="H3337" i="32"/>
  <c r="H3338" i="32"/>
  <c r="H3339" i="32"/>
  <c r="H3340" i="32"/>
  <c r="H3341" i="32"/>
  <c r="H3342" i="32"/>
  <c r="H3343" i="32"/>
  <c r="H3344" i="32"/>
  <c r="H3345" i="32"/>
  <c r="H3346" i="32"/>
  <c r="H3347" i="32"/>
  <c r="H3348" i="32"/>
  <c r="H3349" i="32"/>
  <c r="H3350" i="32"/>
  <c r="H3351" i="32"/>
  <c r="H3352" i="32"/>
  <c r="H3353" i="32"/>
  <c r="H3354" i="32"/>
  <c r="H3355" i="32"/>
  <c r="H3356" i="32"/>
  <c r="H3357" i="32"/>
  <c r="H3358" i="32"/>
  <c r="H3359" i="32"/>
  <c r="H3360" i="32"/>
  <c r="H3361" i="32"/>
  <c r="H3362" i="32"/>
  <c r="H3363" i="32"/>
  <c r="H3364" i="32"/>
  <c r="H3365" i="32"/>
  <c r="H3366" i="32"/>
  <c r="H3367" i="32"/>
  <c r="H3368" i="32"/>
  <c r="H3369" i="32"/>
  <c r="H3370" i="32"/>
  <c r="H3371" i="32"/>
  <c r="H3372" i="32"/>
  <c r="H3373" i="32"/>
  <c r="H3374" i="32"/>
  <c r="H3375" i="32"/>
  <c r="H3376" i="32"/>
  <c r="H3377" i="32"/>
  <c r="H3378" i="32"/>
  <c r="H3379" i="32"/>
  <c r="H3380" i="32"/>
  <c r="H3381" i="32"/>
  <c r="H3382" i="32"/>
  <c r="H3383" i="32"/>
  <c r="H3384" i="32"/>
  <c r="H3385" i="32"/>
  <c r="H3386" i="32"/>
  <c r="H3387" i="32"/>
  <c r="H3388" i="32"/>
  <c r="H3389" i="32"/>
  <c r="H3390" i="32"/>
  <c r="H3391" i="32"/>
  <c r="H3392" i="32"/>
  <c r="H3393" i="32"/>
  <c r="H3394" i="32"/>
  <c r="H3395" i="32"/>
  <c r="H3396" i="32"/>
  <c r="H3397" i="32"/>
  <c r="H3398" i="32"/>
  <c r="H3399" i="32"/>
  <c r="H3400" i="32"/>
  <c r="H3401" i="32"/>
  <c r="H3402" i="32"/>
  <c r="H3403" i="32"/>
  <c r="H3404" i="32"/>
  <c r="H3405" i="32"/>
  <c r="H3406" i="32"/>
  <c r="H3407" i="32"/>
  <c r="H3408" i="32"/>
  <c r="H3409" i="32"/>
  <c r="H3410" i="32"/>
  <c r="H3411" i="32"/>
  <c r="H3412" i="32"/>
  <c r="H3413" i="32"/>
  <c r="H3414" i="32"/>
  <c r="H3415" i="32"/>
  <c r="H3416" i="32"/>
  <c r="H3417" i="32"/>
  <c r="H3418" i="32"/>
  <c r="H3419" i="32"/>
  <c r="H3420" i="32"/>
  <c r="H3421" i="32"/>
  <c r="H3422" i="32"/>
  <c r="H3423" i="32"/>
  <c r="H3424" i="32"/>
  <c r="H3425" i="32"/>
  <c r="H3426" i="32"/>
  <c r="H3427" i="32"/>
  <c r="H3428" i="32"/>
  <c r="H3429" i="32"/>
  <c r="H3430" i="32"/>
  <c r="H3431" i="32"/>
  <c r="H3432" i="32"/>
  <c r="H3433" i="32"/>
  <c r="H3434" i="32"/>
  <c r="H3435" i="32"/>
  <c r="H3436" i="32"/>
  <c r="H3437" i="32"/>
  <c r="H3438" i="32"/>
  <c r="H3439" i="32"/>
  <c r="H3440" i="32"/>
  <c r="H3441" i="32"/>
  <c r="H3442" i="32"/>
  <c r="H3443" i="32"/>
  <c r="H3444" i="32"/>
  <c r="H3445" i="32"/>
  <c r="H3446" i="32"/>
  <c r="H3447" i="32"/>
  <c r="H3448" i="32"/>
  <c r="H3449" i="32"/>
  <c r="H3450" i="32"/>
  <c r="H3451" i="32"/>
  <c r="H3452" i="32"/>
  <c r="H3453" i="32"/>
  <c r="H3454" i="32"/>
  <c r="H3455" i="32"/>
  <c r="H3456" i="32"/>
  <c r="H3457" i="32"/>
  <c r="H3458" i="32"/>
  <c r="H3459" i="32"/>
  <c r="H3460" i="32"/>
  <c r="H3461" i="32"/>
  <c r="H3462" i="32"/>
  <c r="H3463" i="32"/>
  <c r="H3464" i="32"/>
  <c r="H3465" i="32"/>
  <c r="H3466" i="32"/>
  <c r="H3467" i="32"/>
  <c r="H3468" i="32"/>
  <c r="H3469" i="32"/>
  <c r="H3470" i="32"/>
  <c r="H3471" i="32"/>
  <c r="H3472" i="32"/>
  <c r="H3473" i="32"/>
  <c r="H3474" i="32"/>
  <c r="H3475" i="32"/>
  <c r="H3476" i="32"/>
  <c r="H3477" i="32"/>
  <c r="H3478" i="32"/>
  <c r="H3479" i="32"/>
  <c r="H3480" i="32"/>
  <c r="H3481" i="32"/>
  <c r="H3482" i="32"/>
  <c r="H3483" i="32"/>
  <c r="H3484" i="32"/>
  <c r="H3485" i="32"/>
  <c r="H3486" i="32"/>
  <c r="H3487" i="32"/>
  <c r="H3488" i="32"/>
  <c r="H3489" i="32"/>
  <c r="H3490" i="32"/>
  <c r="H3491" i="32"/>
  <c r="H3492" i="32"/>
  <c r="H3493" i="32"/>
  <c r="H3494" i="32"/>
  <c r="H3495" i="32"/>
  <c r="H3496" i="32"/>
  <c r="H3497" i="32"/>
  <c r="H3498" i="32"/>
  <c r="H3499" i="32"/>
  <c r="H3500" i="32"/>
  <c r="H3501" i="32"/>
  <c r="H3502" i="32"/>
  <c r="H3503" i="32"/>
  <c r="H3504" i="32"/>
  <c r="H3505" i="32"/>
  <c r="H3506" i="32"/>
  <c r="H3507" i="32"/>
  <c r="H3508" i="32"/>
  <c r="H3509" i="32"/>
  <c r="H3510" i="32"/>
  <c r="H3511" i="32"/>
  <c r="H3512" i="32"/>
  <c r="H3513" i="32"/>
  <c r="H3514" i="32"/>
  <c r="H3515" i="32"/>
  <c r="H3516" i="32"/>
  <c r="H3517" i="32"/>
  <c r="H3518" i="32"/>
  <c r="H3519" i="32"/>
  <c r="H3520" i="32"/>
  <c r="H3521" i="32"/>
  <c r="H3522" i="32"/>
  <c r="H3523" i="32"/>
  <c r="H3524" i="32"/>
  <c r="H3525" i="32"/>
  <c r="H3526" i="32"/>
  <c r="H3527" i="32"/>
  <c r="H3528" i="32"/>
  <c r="H3529" i="32"/>
  <c r="H3530" i="32"/>
  <c r="H3531" i="32"/>
  <c r="H3532" i="32"/>
  <c r="H3533" i="32"/>
  <c r="H3534" i="32"/>
  <c r="H3535" i="32"/>
  <c r="H3536" i="32"/>
  <c r="H3537" i="32"/>
  <c r="H3538" i="32"/>
  <c r="H3539" i="32"/>
  <c r="H3540" i="32"/>
  <c r="H3541" i="32"/>
  <c r="H3542" i="32"/>
  <c r="H3543" i="32"/>
  <c r="H3544" i="32"/>
  <c r="H3545" i="32"/>
  <c r="H3546" i="32"/>
  <c r="H3547" i="32"/>
  <c r="H3548" i="32"/>
  <c r="H3549" i="32"/>
  <c r="H3550" i="32"/>
  <c r="H3551" i="32"/>
  <c r="H3552" i="32"/>
  <c r="H3553" i="32"/>
  <c r="H3554" i="32"/>
  <c r="H3555" i="32"/>
  <c r="H3556" i="32"/>
  <c r="H3557" i="32"/>
  <c r="H3558" i="32"/>
  <c r="H3559" i="32"/>
  <c r="H3560" i="32"/>
  <c r="H3561" i="32"/>
  <c r="H3562" i="32"/>
  <c r="H3563" i="32"/>
  <c r="H3564" i="32"/>
  <c r="H3565" i="32"/>
  <c r="H3566" i="32"/>
  <c r="H3567" i="32"/>
  <c r="H3568" i="32"/>
  <c r="H3569" i="32"/>
  <c r="H3570" i="32"/>
  <c r="H3571" i="32"/>
  <c r="H3572" i="32"/>
  <c r="H3573" i="32"/>
  <c r="H3574" i="32"/>
  <c r="H3575" i="32"/>
  <c r="H3576" i="32"/>
  <c r="H3577" i="32"/>
  <c r="H3578" i="32"/>
  <c r="H3579" i="32"/>
  <c r="H3580" i="32"/>
  <c r="H3581" i="32"/>
  <c r="H3582" i="32"/>
  <c r="H3583" i="32"/>
  <c r="H3584" i="32"/>
  <c r="H3585" i="32"/>
  <c r="H3586" i="32"/>
  <c r="H3587" i="32"/>
  <c r="H3588" i="32"/>
  <c r="H3589" i="32"/>
  <c r="H3590" i="32"/>
  <c r="H3591" i="32"/>
  <c r="H3592" i="32"/>
  <c r="H3593" i="32"/>
  <c r="H3594" i="32"/>
  <c r="H3595" i="32"/>
  <c r="H3596" i="32"/>
  <c r="H3597" i="32"/>
  <c r="H3598" i="32"/>
  <c r="H3599" i="32"/>
  <c r="H3600" i="32"/>
  <c r="H3601" i="32"/>
  <c r="H3602" i="32"/>
  <c r="H3603" i="32"/>
  <c r="H3604" i="32"/>
  <c r="H3605" i="32"/>
  <c r="H3606" i="32"/>
  <c r="H3607" i="32"/>
  <c r="H3608" i="32"/>
  <c r="H3609" i="32"/>
  <c r="H3610" i="32"/>
  <c r="H3611" i="32"/>
  <c r="H3612" i="32"/>
  <c r="H3613" i="32"/>
  <c r="H3614" i="32"/>
  <c r="H3615" i="32"/>
  <c r="H3616" i="32"/>
  <c r="H3617" i="32"/>
  <c r="H3618" i="32"/>
  <c r="H3619" i="32"/>
  <c r="H3620" i="32"/>
  <c r="H3621" i="32"/>
  <c r="H3622" i="32"/>
  <c r="H3623" i="32"/>
  <c r="H3624" i="32"/>
  <c r="H3625" i="32"/>
  <c r="H3626" i="32"/>
  <c r="H3627" i="32"/>
  <c r="H3628" i="32"/>
  <c r="H3629" i="32"/>
  <c r="H3630" i="32"/>
  <c r="H3631" i="32"/>
  <c r="H3632" i="32"/>
  <c r="H3633" i="32"/>
  <c r="H3634" i="32"/>
  <c r="H3635" i="32"/>
  <c r="H3636" i="32"/>
  <c r="H3637" i="32"/>
  <c r="H3638" i="32"/>
  <c r="H3639" i="32"/>
  <c r="H3640" i="32"/>
  <c r="H3641" i="32"/>
  <c r="H3642" i="32"/>
  <c r="H3643" i="32"/>
  <c r="H3644" i="32"/>
  <c r="H3645" i="32"/>
  <c r="H3646" i="32"/>
  <c r="H3647" i="32"/>
  <c r="H3648" i="32"/>
  <c r="H3649" i="32"/>
  <c r="H3650" i="32"/>
  <c r="H3651" i="32"/>
  <c r="H3652" i="32"/>
  <c r="H3653" i="32"/>
  <c r="H3654" i="32"/>
  <c r="H3655" i="32"/>
  <c r="H3656" i="32"/>
  <c r="H3657" i="32"/>
  <c r="H3658" i="32"/>
  <c r="H3659" i="32"/>
  <c r="H3660" i="32"/>
  <c r="H3661" i="32"/>
  <c r="H3662" i="32"/>
  <c r="H3663" i="32"/>
  <c r="H3664" i="32"/>
  <c r="H3665" i="32"/>
  <c r="H3666" i="32"/>
  <c r="H3667" i="32"/>
  <c r="H3668" i="32"/>
  <c r="H3669" i="32"/>
  <c r="H3670" i="32"/>
  <c r="H3671" i="32"/>
  <c r="H3672" i="32"/>
  <c r="H3673" i="32"/>
  <c r="H3674" i="32"/>
  <c r="H3675" i="32"/>
  <c r="H3676" i="32"/>
  <c r="H3677" i="32"/>
  <c r="H3678" i="32"/>
  <c r="H3679" i="32"/>
  <c r="H3680" i="32"/>
  <c r="H3681" i="32"/>
  <c r="H3682" i="32"/>
  <c r="H3683" i="32"/>
  <c r="H3684" i="32"/>
  <c r="H3685" i="32"/>
  <c r="H3686" i="32"/>
  <c r="H3687" i="32"/>
  <c r="H3688" i="32"/>
  <c r="H3689" i="32"/>
  <c r="H3690" i="32"/>
  <c r="H3691" i="32"/>
  <c r="H3692" i="32"/>
  <c r="H3693" i="32"/>
  <c r="H3694" i="32"/>
  <c r="H3695" i="32"/>
  <c r="H3696" i="32"/>
  <c r="H3697" i="32"/>
  <c r="H3698" i="32"/>
  <c r="H3699" i="32"/>
  <c r="H3700" i="32"/>
  <c r="H3701" i="32"/>
  <c r="H3702" i="32"/>
  <c r="H3703" i="32"/>
  <c r="H3704" i="32"/>
  <c r="H3705" i="32"/>
  <c r="H3706" i="32"/>
  <c r="H3707" i="32"/>
  <c r="H3708" i="32"/>
  <c r="H3709" i="32"/>
  <c r="H3710" i="32"/>
  <c r="H3711" i="32"/>
  <c r="H3712" i="32"/>
  <c r="H3713" i="32"/>
  <c r="H3714" i="32"/>
  <c r="H3715" i="32"/>
  <c r="H3716" i="32"/>
  <c r="H3717" i="32"/>
  <c r="H3718" i="32"/>
  <c r="H3719" i="32"/>
  <c r="H3720" i="32"/>
  <c r="H3721" i="32"/>
  <c r="H3722" i="32"/>
  <c r="H3723" i="32"/>
  <c r="H3724" i="32"/>
  <c r="H3725" i="32"/>
  <c r="H3726" i="32"/>
  <c r="H3727" i="32"/>
  <c r="H3728" i="32"/>
  <c r="H3729" i="32"/>
  <c r="H3730" i="32"/>
  <c r="H3731" i="32"/>
  <c r="H3732" i="32"/>
  <c r="H3733" i="32"/>
  <c r="H3734" i="32"/>
  <c r="H3735" i="32"/>
  <c r="H3736" i="32"/>
  <c r="H3737" i="32"/>
  <c r="H3738" i="32"/>
  <c r="H3739" i="32"/>
  <c r="H3740" i="32"/>
  <c r="H3741" i="32"/>
  <c r="H3742" i="32"/>
  <c r="H3743" i="32"/>
  <c r="H3744" i="32"/>
  <c r="H3745" i="32"/>
  <c r="H3746" i="32"/>
  <c r="H3747" i="32"/>
  <c r="H3748" i="32"/>
  <c r="H3749" i="32"/>
  <c r="H3750" i="32"/>
  <c r="H3751" i="32"/>
  <c r="H3752" i="32"/>
  <c r="H3753" i="32"/>
  <c r="H3754" i="32"/>
  <c r="H3755" i="32"/>
  <c r="H3756" i="32"/>
  <c r="H3757" i="32"/>
  <c r="H3758" i="32"/>
  <c r="H3759" i="32"/>
  <c r="H3760" i="32"/>
  <c r="H3761" i="32"/>
  <c r="H3762" i="32"/>
  <c r="H3763" i="32"/>
  <c r="H3764" i="32"/>
  <c r="H3765" i="32"/>
  <c r="H3766" i="32"/>
  <c r="H3767" i="32"/>
  <c r="H3768" i="32"/>
  <c r="H3769" i="32"/>
  <c r="H3770" i="32"/>
  <c r="H3771" i="32"/>
  <c r="H3772" i="32"/>
  <c r="H3773" i="32"/>
  <c r="H3774" i="32"/>
  <c r="H3775" i="32"/>
  <c r="H3776" i="32"/>
  <c r="H3777" i="32"/>
  <c r="H3778" i="32"/>
  <c r="H3779" i="32"/>
  <c r="H3780" i="32"/>
  <c r="H3781" i="32"/>
  <c r="H3782" i="32"/>
  <c r="H3783" i="32"/>
  <c r="H3784" i="32"/>
  <c r="H3785" i="32"/>
  <c r="H3786" i="32"/>
  <c r="H3787" i="32"/>
  <c r="H3788" i="32"/>
  <c r="H3789" i="32"/>
  <c r="H3790" i="32"/>
  <c r="H3791" i="32"/>
  <c r="H3792" i="32"/>
  <c r="H3793" i="32"/>
  <c r="H3794" i="32"/>
  <c r="H3795" i="32"/>
  <c r="H3796" i="32"/>
  <c r="H3797" i="32"/>
  <c r="H3798" i="32"/>
  <c r="H3799" i="32"/>
  <c r="H3800" i="32"/>
  <c r="H3801" i="32"/>
  <c r="H3802" i="32"/>
  <c r="H3803" i="32"/>
  <c r="H3804" i="32"/>
  <c r="H3805" i="32"/>
  <c r="H3806" i="32"/>
  <c r="H3807" i="32"/>
  <c r="H3808" i="32"/>
  <c r="H3809" i="32"/>
  <c r="H3810" i="32"/>
  <c r="H3811" i="32"/>
  <c r="H3812" i="32"/>
  <c r="H3813" i="32"/>
  <c r="H3814" i="32"/>
  <c r="H3815" i="32"/>
  <c r="H3816" i="32"/>
  <c r="H3817" i="32"/>
  <c r="H3818" i="32"/>
  <c r="H3819" i="32"/>
  <c r="H3820" i="32"/>
  <c r="H3821" i="32"/>
  <c r="H3822" i="32"/>
  <c r="H3823" i="32"/>
  <c r="H3824" i="32"/>
  <c r="H3825" i="32"/>
  <c r="H3826" i="32"/>
  <c r="H3827" i="32"/>
  <c r="H3828" i="32"/>
  <c r="H3829" i="32"/>
  <c r="H3830" i="32"/>
  <c r="H3831" i="32"/>
  <c r="H3832" i="32"/>
  <c r="H3833" i="32"/>
  <c r="H3834" i="32"/>
  <c r="H3835" i="32"/>
  <c r="H3836" i="32"/>
  <c r="H3837" i="32"/>
  <c r="H3838" i="32"/>
  <c r="H3839" i="32"/>
  <c r="H3840" i="32"/>
  <c r="H3841" i="32"/>
  <c r="H3842" i="32"/>
  <c r="H3843" i="32"/>
  <c r="H3844" i="32"/>
  <c r="H3845" i="32"/>
  <c r="H3846" i="32"/>
  <c r="H3847" i="32"/>
  <c r="H3848" i="32"/>
  <c r="H3849" i="32"/>
  <c r="H3850" i="32"/>
  <c r="H3851" i="32"/>
  <c r="H3852" i="32"/>
  <c r="H3853" i="32"/>
  <c r="H3854" i="32"/>
  <c r="H3855" i="32"/>
  <c r="H3856" i="32"/>
  <c r="H3857" i="32"/>
  <c r="H3858" i="32"/>
  <c r="H3859" i="32"/>
  <c r="H3860" i="32"/>
  <c r="H3861" i="32"/>
  <c r="H3862" i="32"/>
  <c r="H3863" i="32"/>
  <c r="H3864" i="32"/>
  <c r="H3865" i="32"/>
  <c r="H3866" i="32"/>
  <c r="H3867" i="32"/>
  <c r="H3868" i="32"/>
  <c r="H3869" i="32"/>
  <c r="H3870" i="32"/>
  <c r="H3871" i="32"/>
  <c r="H3872" i="32"/>
  <c r="H3873" i="32"/>
  <c r="H3874" i="32"/>
  <c r="H3875" i="32"/>
  <c r="H3876" i="32"/>
  <c r="H3877" i="32"/>
  <c r="H3878" i="32"/>
  <c r="H3879" i="32"/>
  <c r="H3880" i="32"/>
  <c r="H3881" i="32"/>
  <c r="H3882" i="32"/>
  <c r="H3883" i="32"/>
  <c r="H3884" i="32"/>
  <c r="H3885" i="32"/>
  <c r="H3886" i="32"/>
  <c r="H3887" i="32"/>
  <c r="H3888" i="32"/>
  <c r="H3889" i="32"/>
  <c r="H3890" i="32"/>
  <c r="H3891" i="32"/>
  <c r="H3892" i="32"/>
  <c r="H3893" i="32"/>
  <c r="H3894" i="32"/>
  <c r="H3895" i="32"/>
  <c r="H3896" i="32"/>
  <c r="H3897" i="32"/>
  <c r="H3898" i="32"/>
  <c r="H3899" i="32"/>
  <c r="H3900" i="32"/>
  <c r="H3901" i="32"/>
  <c r="H3902" i="32"/>
  <c r="H3903" i="32"/>
  <c r="H3904" i="32"/>
  <c r="H3905" i="32"/>
  <c r="H3906" i="32"/>
  <c r="H3907" i="32"/>
  <c r="H3908" i="32"/>
  <c r="H3909" i="32"/>
  <c r="H3910" i="32"/>
  <c r="H3911" i="32"/>
  <c r="H3912" i="32"/>
  <c r="H3913" i="32"/>
  <c r="H3914" i="32"/>
  <c r="H3915" i="32"/>
  <c r="H3916" i="32"/>
  <c r="H3917" i="32"/>
  <c r="H3918" i="32"/>
  <c r="H3919" i="32"/>
  <c r="H3920" i="32"/>
  <c r="H3921" i="32"/>
  <c r="H3922" i="32"/>
  <c r="H3923" i="32"/>
  <c r="H3924" i="32"/>
  <c r="H3925" i="32"/>
  <c r="H3926" i="32"/>
  <c r="H3927" i="32"/>
  <c r="H3928" i="32"/>
  <c r="H3929" i="32"/>
  <c r="H3930" i="32"/>
  <c r="H3931" i="32"/>
  <c r="H3932" i="32"/>
  <c r="H3933" i="32"/>
  <c r="H3934" i="32"/>
  <c r="H3935" i="32"/>
  <c r="H3936" i="32"/>
  <c r="H3937" i="32"/>
  <c r="H3938" i="32"/>
  <c r="H3939" i="32"/>
  <c r="H3940" i="32"/>
  <c r="H3941" i="32"/>
  <c r="H3942" i="32"/>
  <c r="H3943" i="32"/>
  <c r="H3944" i="32"/>
  <c r="H3945" i="32"/>
  <c r="H3946" i="32"/>
  <c r="H3947" i="32"/>
  <c r="H3948" i="32"/>
  <c r="H3949" i="32"/>
  <c r="H3950" i="32"/>
  <c r="H3951" i="32"/>
  <c r="H3952" i="32"/>
  <c r="H3953" i="32"/>
  <c r="H3954" i="32"/>
  <c r="H3955" i="32"/>
  <c r="H3956" i="32"/>
  <c r="H3957" i="32"/>
  <c r="H3958" i="32"/>
  <c r="H3959" i="32"/>
  <c r="H3960" i="32"/>
  <c r="H3961" i="32"/>
  <c r="H3962" i="32"/>
  <c r="H3963" i="32"/>
  <c r="H3964" i="32"/>
  <c r="H3965" i="32"/>
  <c r="H3966" i="32"/>
  <c r="H3967" i="32"/>
  <c r="H3968" i="32"/>
  <c r="H3969" i="32"/>
  <c r="H3970" i="32"/>
  <c r="H3971" i="32"/>
  <c r="H3972" i="32"/>
  <c r="H3973" i="32"/>
  <c r="H3974" i="32"/>
  <c r="H3975" i="32"/>
  <c r="H3976" i="32"/>
  <c r="H3977" i="32"/>
  <c r="H3978" i="32"/>
  <c r="H3979" i="32"/>
  <c r="H3980" i="32"/>
  <c r="H3981" i="32"/>
  <c r="H3982" i="32"/>
  <c r="H3983" i="32"/>
  <c r="H3984" i="32"/>
  <c r="H3985" i="32"/>
  <c r="H3986" i="32"/>
  <c r="H3987" i="32"/>
  <c r="H3988" i="32"/>
  <c r="H3989" i="32"/>
  <c r="H3990" i="32"/>
  <c r="H3991" i="32"/>
  <c r="H3992" i="32"/>
  <c r="H3993" i="32"/>
  <c r="H3994" i="32"/>
  <c r="H3995" i="32"/>
  <c r="H3996" i="32"/>
  <c r="H3997" i="32"/>
  <c r="H3998" i="32"/>
  <c r="H3999" i="32"/>
  <c r="H4000" i="32"/>
  <c r="H4001" i="32"/>
  <c r="H4002" i="32"/>
  <c r="H4003" i="32"/>
  <c r="H4004" i="32"/>
  <c r="H4005" i="32"/>
  <c r="H4006" i="32"/>
  <c r="H4007" i="32"/>
  <c r="H4008" i="32"/>
  <c r="H4009" i="32"/>
  <c r="H4010" i="32"/>
  <c r="H4011" i="32"/>
  <c r="H4012" i="32"/>
  <c r="H4013" i="32"/>
  <c r="H4014" i="32"/>
  <c r="H4015" i="32"/>
  <c r="H4016" i="32"/>
  <c r="H4017" i="32"/>
  <c r="H4018" i="32"/>
  <c r="H4019" i="32"/>
  <c r="H4020" i="32"/>
  <c r="H4021" i="32"/>
  <c r="H4022" i="32"/>
  <c r="H4023" i="32"/>
  <c r="H4024" i="32"/>
  <c r="H4025" i="32"/>
  <c r="H4026" i="32"/>
  <c r="H4027" i="32"/>
  <c r="H4028" i="32"/>
  <c r="H4029" i="32"/>
  <c r="H4030" i="32"/>
  <c r="H4031" i="32"/>
  <c r="H4032" i="32"/>
  <c r="H4033" i="32"/>
  <c r="H4034" i="32"/>
  <c r="H4035" i="32"/>
  <c r="H4036" i="32"/>
  <c r="H4037" i="32"/>
  <c r="H4038" i="32"/>
  <c r="H4039" i="32"/>
  <c r="H4040" i="32"/>
  <c r="H4041" i="32"/>
  <c r="H4042" i="32"/>
  <c r="H4043" i="32"/>
  <c r="H4044" i="32"/>
  <c r="H4045" i="32"/>
  <c r="H4046" i="32"/>
  <c r="H4047" i="32"/>
  <c r="H4048" i="32"/>
  <c r="H4049" i="32"/>
  <c r="H4050" i="32"/>
  <c r="H4051" i="32"/>
  <c r="H4052" i="32"/>
  <c r="H4053" i="32"/>
  <c r="H4054" i="32"/>
  <c r="H4055" i="32"/>
  <c r="H4056" i="32"/>
  <c r="H4057" i="32"/>
  <c r="H4058" i="32"/>
  <c r="H4059" i="32"/>
  <c r="H4060" i="32"/>
  <c r="H4061" i="32"/>
  <c r="H4062" i="32"/>
  <c r="H4063" i="32"/>
  <c r="H4064" i="32"/>
  <c r="H4065" i="32"/>
  <c r="H4066" i="32"/>
  <c r="H4067" i="32"/>
  <c r="H4068" i="32"/>
  <c r="H4069" i="32"/>
  <c r="H4070" i="32"/>
  <c r="H4071" i="32"/>
  <c r="H4072" i="32"/>
  <c r="H4073" i="32"/>
  <c r="H4074" i="32"/>
  <c r="H4075" i="32"/>
  <c r="H4076" i="32"/>
  <c r="H4077" i="32"/>
  <c r="H4078" i="32"/>
  <c r="H4079" i="32"/>
  <c r="H4080" i="32"/>
  <c r="H4081" i="32"/>
  <c r="H4082" i="32"/>
  <c r="H4083" i="32"/>
  <c r="H4084" i="32"/>
  <c r="H4085" i="32"/>
  <c r="H4086" i="32"/>
  <c r="H4087" i="32"/>
  <c r="H4088" i="32"/>
  <c r="H4089" i="32"/>
  <c r="H4090" i="32"/>
  <c r="H4091" i="32"/>
  <c r="H4092" i="32"/>
  <c r="H4093" i="32"/>
  <c r="H4094" i="32"/>
  <c r="H4095" i="32"/>
  <c r="H4096" i="32"/>
  <c r="H4097" i="32"/>
  <c r="H4098" i="32"/>
  <c r="H4099" i="32"/>
  <c r="H4100" i="32"/>
  <c r="H4101" i="32"/>
  <c r="H4102" i="32"/>
  <c r="H4103" i="32"/>
  <c r="H4104" i="32"/>
  <c r="H4105" i="32"/>
  <c r="H4106" i="32"/>
  <c r="H4107" i="32"/>
  <c r="H4108" i="32"/>
  <c r="H4109" i="32"/>
  <c r="H4110" i="32"/>
  <c r="H4111" i="32"/>
  <c r="H4112" i="32"/>
  <c r="H4113" i="32"/>
  <c r="H4114" i="32"/>
  <c r="H4115" i="32"/>
  <c r="H4116" i="32"/>
  <c r="H4117" i="32"/>
  <c r="H4118" i="32"/>
  <c r="H4119" i="32"/>
  <c r="H4120" i="32"/>
  <c r="H4121" i="32"/>
  <c r="H4122" i="32"/>
  <c r="H4123" i="32"/>
  <c r="H4124" i="32"/>
  <c r="H4125" i="32"/>
  <c r="H4126" i="32"/>
  <c r="H4127" i="32"/>
  <c r="H4128" i="32"/>
  <c r="H4129" i="32"/>
  <c r="H4130" i="32"/>
  <c r="H4131" i="32"/>
  <c r="H4132" i="32"/>
  <c r="H4133" i="32"/>
  <c r="H4134" i="32"/>
  <c r="H4135" i="32"/>
  <c r="H4136" i="32"/>
  <c r="H4137" i="32"/>
  <c r="H4138" i="32"/>
  <c r="H4139" i="32"/>
  <c r="H4140" i="32"/>
  <c r="H4141" i="32"/>
  <c r="H4142" i="32"/>
  <c r="H4143" i="32"/>
  <c r="H4144" i="32"/>
  <c r="H4145" i="32"/>
  <c r="H4146" i="32"/>
  <c r="H4147" i="32"/>
  <c r="H4148" i="32"/>
  <c r="H4149" i="32"/>
  <c r="H4150" i="32"/>
  <c r="H4151" i="32"/>
  <c r="H4152" i="32"/>
  <c r="H4153" i="32"/>
  <c r="H4154" i="32"/>
  <c r="H4155" i="32"/>
  <c r="H4156" i="32"/>
  <c r="H4157" i="32"/>
  <c r="H4158" i="32"/>
  <c r="H4159" i="32"/>
  <c r="H4160" i="32"/>
  <c r="H4161" i="32"/>
  <c r="H4162" i="32"/>
  <c r="H4163" i="32"/>
  <c r="H4164" i="32"/>
  <c r="H4165" i="32"/>
  <c r="H4166" i="32"/>
  <c r="H4167" i="32"/>
  <c r="H4168" i="32"/>
  <c r="H4169" i="32"/>
  <c r="H4170" i="32"/>
  <c r="H4171" i="32"/>
  <c r="H4172" i="32"/>
  <c r="H4173" i="32"/>
  <c r="H4174" i="32"/>
  <c r="H4175" i="32"/>
  <c r="H4176" i="32"/>
  <c r="H4177" i="32"/>
  <c r="H4178" i="32"/>
  <c r="H4179" i="32"/>
  <c r="H4180" i="32"/>
  <c r="H4181" i="32"/>
  <c r="H4182" i="32"/>
  <c r="H4183" i="32"/>
  <c r="H4184" i="32"/>
  <c r="H4185" i="32"/>
  <c r="H4186" i="32"/>
  <c r="H4187" i="32"/>
  <c r="H4188" i="32"/>
  <c r="H4189" i="32"/>
  <c r="H4190" i="32"/>
  <c r="H4191" i="32"/>
  <c r="H4192" i="32"/>
  <c r="H4193" i="32"/>
  <c r="H4194" i="32"/>
  <c r="H4195" i="32"/>
  <c r="H4196" i="32"/>
  <c r="H4197" i="32"/>
  <c r="H4198" i="32"/>
  <c r="H4199" i="32"/>
  <c r="H4200" i="32"/>
  <c r="H4201" i="32"/>
  <c r="H4202" i="32"/>
  <c r="H4203" i="32"/>
  <c r="H4204" i="32"/>
  <c r="H4205" i="32"/>
  <c r="H4206" i="32"/>
  <c r="H4207" i="32"/>
  <c r="H4208" i="32"/>
  <c r="H4209" i="32"/>
  <c r="H4210" i="32"/>
  <c r="H4211" i="32"/>
  <c r="H4212" i="32"/>
  <c r="H4213" i="32"/>
  <c r="H4214" i="32"/>
  <c r="H4215" i="32"/>
  <c r="H4216" i="32"/>
  <c r="H4217" i="32"/>
  <c r="H4218" i="32"/>
  <c r="H4219" i="32"/>
  <c r="H4220" i="32"/>
  <c r="H4221" i="32"/>
  <c r="H4222" i="32"/>
  <c r="H4223" i="32"/>
  <c r="H4224" i="32"/>
  <c r="H4225" i="32"/>
  <c r="H4226" i="32"/>
  <c r="H4227" i="32"/>
  <c r="H4228" i="32"/>
  <c r="H4229" i="32"/>
  <c r="H4230" i="32"/>
  <c r="H4231" i="32"/>
  <c r="H4232" i="32"/>
  <c r="H4233" i="32"/>
  <c r="H4234" i="32"/>
  <c r="H4235" i="32"/>
  <c r="H4236" i="32"/>
  <c r="H4237" i="32"/>
  <c r="H4238" i="32"/>
  <c r="H4239" i="32"/>
  <c r="H4240" i="32"/>
  <c r="H4241" i="32"/>
  <c r="H4242" i="32"/>
  <c r="H4243" i="32"/>
  <c r="H4244" i="32"/>
  <c r="H4245" i="32"/>
  <c r="H4246" i="32"/>
  <c r="H4247" i="32"/>
  <c r="H4248" i="32"/>
  <c r="H4249" i="32"/>
  <c r="H4250" i="32"/>
  <c r="H4251" i="32"/>
  <c r="H4252" i="32"/>
  <c r="H4253" i="32"/>
  <c r="H4254" i="32"/>
  <c r="H4255" i="32"/>
  <c r="H4256" i="32"/>
  <c r="H4257" i="32"/>
  <c r="H4258" i="32"/>
  <c r="H4259" i="32"/>
  <c r="H4260" i="32"/>
  <c r="H4261" i="32"/>
  <c r="H4262" i="32"/>
  <c r="H4263" i="32"/>
  <c r="H4264" i="32"/>
  <c r="H4265" i="32"/>
  <c r="H4266" i="32"/>
  <c r="H4267" i="32"/>
  <c r="H4268" i="32"/>
  <c r="H4269" i="32"/>
  <c r="H4270" i="32"/>
  <c r="H4271" i="32"/>
  <c r="H4272" i="32"/>
  <c r="H4273" i="32"/>
  <c r="H4274" i="32"/>
  <c r="H4275" i="32"/>
  <c r="H4276" i="32"/>
  <c r="H4277" i="32"/>
  <c r="H4278" i="32"/>
  <c r="H4279" i="32"/>
  <c r="H4280" i="32"/>
  <c r="H4281" i="32"/>
  <c r="H4282" i="32"/>
  <c r="H4283" i="32"/>
  <c r="H4284" i="32"/>
  <c r="H4285" i="32"/>
  <c r="H4286" i="32"/>
  <c r="H4287" i="32"/>
  <c r="H4288" i="32"/>
  <c r="H4289" i="32"/>
  <c r="H4290" i="32"/>
  <c r="H4291" i="32"/>
  <c r="H4292" i="32"/>
  <c r="H4293" i="32"/>
  <c r="H4294" i="32"/>
  <c r="H4295" i="32"/>
  <c r="H4296" i="32"/>
  <c r="H4297" i="32"/>
  <c r="H4298" i="32"/>
  <c r="H4299" i="32"/>
  <c r="H4300" i="32"/>
  <c r="H4301" i="32"/>
  <c r="H4302" i="32"/>
  <c r="H4303" i="32"/>
  <c r="H4304" i="32"/>
  <c r="H4305" i="32"/>
  <c r="H4306" i="32"/>
  <c r="H4307" i="32"/>
  <c r="H4308" i="32"/>
  <c r="H4309" i="32"/>
  <c r="H4310" i="32"/>
  <c r="H4311" i="32"/>
  <c r="H4312" i="32"/>
  <c r="H4313" i="32"/>
  <c r="H4314" i="32"/>
  <c r="H4315" i="32"/>
  <c r="H4316" i="32"/>
  <c r="H4317" i="32"/>
  <c r="H4318" i="32"/>
  <c r="H4319" i="32"/>
  <c r="H4320" i="32"/>
  <c r="H4321" i="32"/>
  <c r="H4322" i="32"/>
  <c r="H4323" i="32"/>
  <c r="H4324" i="32"/>
  <c r="H4325" i="32"/>
  <c r="H4326" i="32"/>
  <c r="H4327" i="32"/>
  <c r="H4328" i="32"/>
  <c r="H4329" i="32"/>
  <c r="H4330" i="32"/>
  <c r="H4331" i="32"/>
  <c r="H4332" i="32"/>
  <c r="H4333" i="32"/>
  <c r="H4334" i="32"/>
  <c r="H4335" i="32"/>
  <c r="H4336" i="32"/>
  <c r="H4337" i="32"/>
  <c r="H4338" i="32"/>
  <c r="H4339" i="32"/>
  <c r="H4340" i="32"/>
  <c r="H4341" i="32"/>
  <c r="H4342" i="32"/>
  <c r="H4343" i="32"/>
  <c r="H4344" i="32"/>
  <c r="H4344" i="31"/>
  <c r="H2" i="31"/>
  <c r="I2" i="42" s="1"/>
  <c r="H3" i="31"/>
  <c r="I3" i="42" s="1"/>
  <c r="H4" i="31"/>
  <c r="H5" i="31"/>
  <c r="I5" i="42" s="1"/>
  <c r="H6" i="31"/>
  <c r="I6" i="42" s="1"/>
  <c r="H7" i="31"/>
  <c r="I7" i="42" s="1"/>
  <c r="H8" i="31"/>
  <c r="H9" i="31"/>
  <c r="I9" i="42" s="1"/>
  <c r="H10" i="31"/>
  <c r="I10" i="42" s="1"/>
  <c r="H11" i="31"/>
  <c r="I11" i="42" s="1"/>
  <c r="H12" i="31"/>
  <c r="I12" i="42" s="1"/>
  <c r="H13" i="31"/>
  <c r="I13" i="42" s="1"/>
  <c r="H14" i="31"/>
  <c r="I14" i="42" s="1"/>
  <c r="H15" i="31"/>
  <c r="I15" i="42" s="1"/>
  <c r="H16" i="31"/>
  <c r="I16" i="42" s="1"/>
  <c r="H17" i="31"/>
  <c r="I17" i="42" s="1"/>
  <c r="H18" i="31"/>
  <c r="I18" i="42" s="1"/>
  <c r="H19" i="31"/>
  <c r="I19" i="42" s="1"/>
  <c r="H20" i="31"/>
  <c r="I20" i="42" s="1"/>
  <c r="H21" i="31"/>
  <c r="I21" i="42" s="1"/>
  <c r="H22" i="31"/>
  <c r="I22" i="42" s="1"/>
  <c r="H23" i="31"/>
  <c r="I23" i="42" s="1"/>
  <c r="H24" i="31"/>
  <c r="I24" i="42" s="1"/>
  <c r="H25" i="31"/>
  <c r="I25" i="42" s="1"/>
  <c r="H26" i="31"/>
  <c r="I26" i="42" s="1"/>
  <c r="H27" i="31"/>
  <c r="I27" i="42" s="1"/>
  <c r="H28" i="31"/>
  <c r="I28" i="42" s="1"/>
  <c r="H29" i="31"/>
  <c r="I29" i="42" s="1"/>
  <c r="H30" i="31"/>
  <c r="I30" i="42" s="1"/>
  <c r="H31" i="31"/>
  <c r="I31" i="42" s="1"/>
  <c r="H32" i="31"/>
  <c r="I32" i="42" s="1"/>
  <c r="H33" i="31"/>
  <c r="I33" i="42" s="1"/>
  <c r="H34" i="31"/>
  <c r="I34" i="42" s="1"/>
  <c r="H35" i="31"/>
  <c r="I35" i="42" s="1"/>
  <c r="H36" i="31"/>
  <c r="I36" i="42" s="1"/>
  <c r="H37" i="31"/>
  <c r="I37" i="42" s="1"/>
  <c r="H38" i="31"/>
  <c r="I38" i="42" s="1"/>
  <c r="H39" i="31"/>
  <c r="I39" i="42" s="1"/>
  <c r="H40" i="31"/>
  <c r="I40" i="42" s="1"/>
  <c r="H41" i="31"/>
  <c r="I41" i="42" s="1"/>
  <c r="H42" i="31"/>
  <c r="I42" i="42" s="1"/>
  <c r="H43" i="31"/>
  <c r="I43" i="42" s="1"/>
  <c r="H44" i="31"/>
  <c r="I44" i="42" s="1"/>
  <c r="H45" i="31"/>
  <c r="I45" i="42" s="1"/>
  <c r="H46" i="31"/>
  <c r="I46" i="42" s="1"/>
  <c r="H47" i="31"/>
  <c r="I47" i="42" s="1"/>
  <c r="H48" i="31"/>
  <c r="I48" i="42" s="1"/>
  <c r="H49" i="31"/>
  <c r="I49" i="42" s="1"/>
  <c r="H50" i="31"/>
  <c r="I50" i="42" s="1"/>
  <c r="H51" i="31"/>
  <c r="I51" i="42" s="1"/>
  <c r="H52" i="31"/>
  <c r="I52" i="42" s="1"/>
  <c r="H53" i="31"/>
  <c r="I53" i="42" s="1"/>
  <c r="H54" i="31"/>
  <c r="I54" i="42" s="1"/>
  <c r="H55" i="31"/>
  <c r="I55" i="42" s="1"/>
  <c r="H56" i="31"/>
  <c r="I56" i="42" s="1"/>
  <c r="H57" i="31"/>
  <c r="I57" i="42" s="1"/>
  <c r="H58" i="31"/>
  <c r="I58" i="42" s="1"/>
  <c r="H59" i="31"/>
  <c r="I59" i="42" s="1"/>
  <c r="H60" i="31"/>
  <c r="I60" i="42" s="1"/>
  <c r="H61" i="31"/>
  <c r="I61" i="42" s="1"/>
  <c r="H62" i="31"/>
  <c r="I62" i="42" s="1"/>
  <c r="H63" i="31"/>
  <c r="I63" i="42" s="1"/>
  <c r="H64" i="31"/>
  <c r="I64" i="42" s="1"/>
  <c r="H65" i="31"/>
  <c r="I65" i="42" s="1"/>
  <c r="H66" i="31"/>
  <c r="I66" i="42" s="1"/>
  <c r="H67" i="31"/>
  <c r="I67" i="42" s="1"/>
  <c r="H68" i="31"/>
  <c r="I68" i="42" s="1"/>
  <c r="H69" i="31"/>
  <c r="I69" i="42" s="1"/>
  <c r="H70" i="31"/>
  <c r="I70" i="42" s="1"/>
  <c r="H71" i="31"/>
  <c r="I71" i="42" s="1"/>
  <c r="H72" i="31"/>
  <c r="I72" i="42" s="1"/>
  <c r="H73" i="31"/>
  <c r="I73" i="42" s="1"/>
  <c r="H74" i="31"/>
  <c r="I74" i="42" s="1"/>
  <c r="H75" i="31"/>
  <c r="I75" i="42" s="1"/>
  <c r="H76" i="31"/>
  <c r="I76" i="42" s="1"/>
  <c r="H77" i="31"/>
  <c r="I77" i="42" s="1"/>
  <c r="H78" i="31"/>
  <c r="I78" i="42" s="1"/>
  <c r="H79" i="31"/>
  <c r="I79" i="42" s="1"/>
  <c r="H80" i="31"/>
  <c r="I80" i="42" s="1"/>
  <c r="H81" i="31"/>
  <c r="I81" i="42" s="1"/>
  <c r="H82" i="31"/>
  <c r="I82" i="42" s="1"/>
  <c r="H83" i="31"/>
  <c r="I83" i="42" s="1"/>
  <c r="H84" i="31"/>
  <c r="I84" i="42" s="1"/>
  <c r="H85" i="31"/>
  <c r="I85" i="42" s="1"/>
  <c r="H86" i="31"/>
  <c r="I86" i="42" s="1"/>
  <c r="H87" i="31"/>
  <c r="I87" i="42" s="1"/>
  <c r="H88" i="31"/>
  <c r="I88" i="42" s="1"/>
  <c r="H89" i="31"/>
  <c r="I89" i="42" s="1"/>
  <c r="H90" i="31"/>
  <c r="I90" i="42" s="1"/>
  <c r="H91" i="31"/>
  <c r="I91" i="42" s="1"/>
  <c r="H92" i="31"/>
  <c r="I92" i="42" s="1"/>
  <c r="H93" i="31"/>
  <c r="I93" i="42" s="1"/>
  <c r="H94" i="31"/>
  <c r="I94" i="42" s="1"/>
  <c r="H95" i="31"/>
  <c r="I95" i="42" s="1"/>
  <c r="H96" i="31"/>
  <c r="I96" i="42" s="1"/>
  <c r="H97" i="31"/>
  <c r="I97" i="42" s="1"/>
  <c r="H98" i="31"/>
  <c r="I98" i="42" s="1"/>
  <c r="H99" i="31"/>
  <c r="I99" i="42" s="1"/>
  <c r="H100" i="31"/>
  <c r="I100" i="42" s="1"/>
  <c r="H101" i="31"/>
  <c r="I101" i="42" s="1"/>
  <c r="H102" i="31"/>
  <c r="I102" i="42" s="1"/>
  <c r="H103" i="31"/>
  <c r="I103" i="42" s="1"/>
  <c r="H104" i="31"/>
  <c r="I104" i="42" s="1"/>
  <c r="H105" i="31"/>
  <c r="I105" i="42" s="1"/>
  <c r="H106" i="31"/>
  <c r="I106" i="42" s="1"/>
  <c r="H107" i="31"/>
  <c r="I107" i="42" s="1"/>
  <c r="H108" i="31"/>
  <c r="I108" i="42" s="1"/>
  <c r="H109" i="31"/>
  <c r="I109" i="42" s="1"/>
  <c r="H110" i="31"/>
  <c r="I110" i="42" s="1"/>
  <c r="H111" i="31"/>
  <c r="I111" i="42" s="1"/>
  <c r="H112" i="31"/>
  <c r="I112" i="42" s="1"/>
  <c r="H113" i="31"/>
  <c r="I113" i="42" s="1"/>
  <c r="H114" i="31"/>
  <c r="I114" i="42" s="1"/>
  <c r="H115" i="31"/>
  <c r="I115" i="42" s="1"/>
  <c r="H116" i="31"/>
  <c r="I116" i="42" s="1"/>
  <c r="H117" i="31"/>
  <c r="I117" i="42" s="1"/>
  <c r="H118" i="31"/>
  <c r="I118" i="42" s="1"/>
  <c r="H119" i="31"/>
  <c r="I119" i="42" s="1"/>
  <c r="H120" i="31"/>
  <c r="I120" i="42" s="1"/>
  <c r="H121" i="31"/>
  <c r="I121" i="42" s="1"/>
  <c r="H122" i="31"/>
  <c r="I122" i="42" s="1"/>
  <c r="H123" i="31"/>
  <c r="I123" i="42" s="1"/>
  <c r="H124" i="31"/>
  <c r="I124" i="42" s="1"/>
  <c r="H125" i="31"/>
  <c r="I125" i="42" s="1"/>
  <c r="H126" i="31"/>
  <c r="I126" i="42" s="1"/>
  <c r="H127" i="31"/>
  <c r="I127" i="42" s="1"/>
  <c r="H128" i="31"/>
  <c r="I128" i="42" s="1"/>
  <c r="H129" i="31"/>
  <c r="I129" i="42" s="1"/>
  <c r="H130" i="31"/>
  <c r="I130" i="42" s="1"/>
  <c r="H131" i="31"/>
  <c r="I131" i="42" s="1"/>
  <c r="H132" i="31"/>
  <c r="I132" i="42" s="1"/>
  <c r="H133" i="31"/>
  <c r="I133" i="42" s="1"/>
  <c r="H134" i="31"/>
  <c r="I134" i="42" s="1"/>
  <c r="H135" i="31"/>
  <c r="I135" i="42" s="1"/>
  <c r="H136" i="31"/>
  <c r="I136" i="42" s="1"/>
  <c r="H137" i="31"/>
  <c r="I137" i="42" s="1"/>
  <c r="H138" i="31"/>
  <c r="I138" i="42" s="1"/>
  <c r="H139" i="31"/>
  <c r="I139" i="42" s="1"/>
  <c r="H140" i="31"/>
  <c r="I140" i="42" s="1"/>
  <c r="H141" i="31"/>
  <c r="I141" i="42" s="1"/>
  <c r="H142" i="31"/>
  <c r="I142" i="42" s="1"/>
  <c r="H143" i="31"/>
  <c r="I143" i="42" s="1"/>
  <c r="H144" i="31"/>
  <c r="I144" i="42" s="1"/>
  <c r="H145" i="31"/>
  <c r="I145" i="42" s="1"/>
  <c r="H146" i="31"/>
  <c r="I146" i="42" s="1"/>
  <c r="H147" i="31"/>
  <c r="I147" i="42" s="1"/>
  <c r="H148" i="31"/>
  <c r="I148" i="42" s="1"/>
  <c r="H149" i="31"/>
  <c r="I149" i="42" s="1"/>
  <c r="H150" i="31"/>
  <c r="I150" i="42" s="1"/>
  <c r="H151" i="31"/>
  <c r="I151" i="42" s="1"/>
  <c r="H152" i="31"/>
  <c r="I152" i="42" s="1"/>
  <c r="H153" i="31"/>
  <c r="I153" i="42" s="1"/>
  <c r="H154" i="31"/>
  <c r="I154" i="42" s="1"/>
  <c r="H155" i="31"/>
  <c r="I155" i="42" s="1"/>
  <c r="H156" i="31"/>
  <c r="I156" i="42" s="1"/>
  <c r="H157" i="31"/>
  <c r="I157" i="42" s="1"/>
  <c r="H158" i="31"/>
  <c r="I158" i="42" s="1"/>
  <c r="H159" i="31"/>
  <c r="I159" i="42" s="1"/>
  <c r="H160" i="31"/>
  <c r="I160" i="42" s="1"/>
  <c r="H161" i="31"/>
  <c r="I161" i="42" s="1"/>
  <c r="H162" i="31"/>
  <c r="I162" i="42" s="1"/>
  <c r="H163" i="31"/>
  <c r="I163" i="42" s="1"/>
  <c r="H164" i="31"/>
  <c r="I164" i="42" s="1"/>
  <c r="H165" i="31"/>
  <c r="I165" i="42" s="1"/>
  <c r="H166" i="31"/>
  <c r="I166" i="42" s="1"/>
  <c r="H167" i="31"/>
  <c r="I167" i="42" s="1"/>
  <c r="H168" i="31"/>
  <c r="I168" i="42" s="1"/>
  <c r="H169" i="31"/>
  <c r="I169" i="42" s="1"/>
  <c r="H170" i="31"/>
  <c r="I170" i="42" s="1"/>
  <c r="H171" i="31"/>
  <c r="I171" i="42" s="1"/>
  <c r="H172" i="31"/>
  <c r="I172" i="42" s="1"/>
  <c r="H173" i="31"/>
  <c r="I173" i="42" s="1"/>
  <c r="H174" i="31"/>
  <c r="I174" i="42" s="1"/>
  <c r="H175" i="31"/>
  <c r="I175" i="42" s="1"/>
  <c r="H176" i="31"/>
  <c r="I176" i="42" s="1"/>
  <c r="H177" i="31"/>
  <c r="I177" i="42" s="1"/>
  <c r="H178" i="31"/>
  <c r="I178" i="42" s="1"/>
  <c r="H179" i="31"/>
  <c r="I179" i="42" s="1"/>
  <c r="H180" i="31"/>
  <c r="I180" i="42" s="1"/>
  <c r="H181" i="31"/>
  <c r="I181" i="42" s="1"/>
  <c r="H182" i="31"/>
  <c r="I182" i="42" s="1"/>
  <c r="H183" i="31"/>
  <c r="I183" i="42" s="1"/>
  <c r="H184" i="31"/>
  <c r="I184" i="42" s="1"/>
  <c r="H185" i="31"/>
  <c r="I185" i="42" s="1"/>
  <c r="H186" i="31"/>
  <c r="I186" i="42" s="1"/>
  <c r="H187" i="31"/>
  <c r="I187" i="42" s="1"/>
  <c r="H188" i="31"/>
  <c r="I188" i="42" s="1"/>
  <c r="H189" i="31"/>
  <c r="I189" i="42" s="1"/>
  <c r="H190" i="31"/>
  <c r="I190" i="42" s="1"/>
  <c r="H191" i="31"/>
  <c r="I191" i="42" s="1"/>
  <c r="H192" i="31"/>
  <c r="I192" i="42" s="1"/>
  <c r="H193" i="31"/>
  <c r="I193" i="42" s="1"/>
  <c r="H194" i="31"/>
  <c r="I194" i="42" s="1"/>
  <c r="H195" i="31"/>
  <c r="I195" i="42" s="1"/>
  <c r="H196" i="31"/>
  <c r="I196" i="42" s="1"/>
  <c r="H197" i="31"/>
  <c r="I197" i="42" s="1"/>
  <c r="H198" i="31"/>
  <c r="I198" i="42" s="1"/>
  <c r="H199" i="31"/>
  <c r="I199" i="42" s="1"/>
  <c r="H200" i="31"/>
  <c r="I200" i="42" s="1"/>
  <c r="H201" i="31"/>
  <c r="I201" i="42" s="1"/>
  <c r="H202" i="31"/>
  <c r="I202" i="42" s="1"/>
  <c r="H203" i="31"/>
  <c r="I203" i="42" s="1"/>
  <c r="H204" i="31"/>
  <c r="I204" i="42" s="1"/>
  <c r="H205" i="31"/>
  <c r="I205" i="42" s="1"/>
  <c r="H206" i="31"/>
  <c r="I206" i="42" s="1"/>
  <c r="H207" i="31"/>
  <c r="I207" i="42" s="1"/>
  <c r="H208" i="31"/>
  <c r="I208" i="42" s="1"/>
  <c r="H209" i="31"/>
  <c r="I209" i="42" s="1"/>
  <c r="H210" i="31"/>
  <c r="I210" i="42" s="1"/>
  <c r="H211" i="31"/>
  <c r="I211" i="42" s="1"/>
  <c r="H212" i="31"/>
  <c r="I212" i="42" s="1"/>
  <c r="H213" i="31"/>
  <c r="I213" i="42" s="1"/>
  <c r="H214" i="31"/>
  <c r="I214" i="42" s="1"/>
  <c r="H215" i="31"/>
  <c r="I215" i="42" s="1"/>
  <c r="H216" i="31"/>
  <c r="I216" i="42" s="1"/>
  <c r="H217" i="31"/>
  <c r="I217" i="42" s="1"/>
  <c r="H218" i="31"/>
  <c r="I218" i="42" s="1"/>
  <c r="H219" i="31"/>
  <c r="I219" i="42" s="1"/>
  <c r="H220" i="31"/>
  <c r="I220" i="42" s="1"/>
  <c r="H221" i="31"/>
  <c r="I221" i="42" s="1"/>
  <c r="H222" i="31"/>
  <c r="I222" i="42" s="1"/>
  <c r="H223" i="31"/>
  <c r="I223" i="42" s="1"/>
  <c r="H224" i="31"/>
  <c r="I224" i="42" s="1"/>
  <c r="H225" i="31"/>
  <c r="I225" i="42" s="1"/>
  <c r="H226" i="31"/>
  <c r="I226" i="42" s="1"/>
  <c r="H227" i="31"/>
  <c r="I227" i="42" s="1"/>
  <c r="H228" i="31"/>
  <c r="I228" i="42" s="1"/>
  <c r="H229" i="31"/>
  <c r="I229" i="42" s="1"/>
  <c r="H230" i="31"/>
  <c r="I230" i="42" s="1"/>
  <c r="H231" i="31"/>
  <c r="I231" i="42" s="1"/>
  <c r="H232" i="31"/>
  <c r="I232" i="42" s="1"/>
  <c r="H233" i="31"/>
  <c r="I233" i="42" s="1"/>
  <c r="H234" i="31"/>
  <c r="I234" i="42" s="1"/>
  <c r="H235" i="31"/>
  <c r="I235" i="42" s="1"/>
  <c r="I236" i="42"/>
  <c r="I237" i="42"/>
  <c r="I238" i="42"/>
  <c r="I239" i="42"/>
  <c r="I240" i="42"/>
  <c r="I241" i="42"/>
  <c r="I242" i="42"/>
  <c r="I243" i="42"/>
  <c r="I244" i="42"/>
  <c r="I245" i="42"/>
  <c r="I246" i="42"/>
  <c r="I247" i="42"/>
  <c r="I248" i="42"/>
  <c r="I249" i="42"/>
  <c r="I250" i="42"/>
  <c r="I251" i="42"/>
  <c r="I252" i="42"/>
  <c r="I253" i="42"/>
  <c r="I254" i="42"/>
  <c r="I255" i="42"/>
  <c r="I256" i="42"/>
  <c r="I257" i="42"/>
  <c r="I258" i="42"/>
  <c r="I259" i="42"/>
  <c r="I260" i="42"/>
  <c r="I261" i="42"/>
  <c r="H262" i="31"/>
  <c r="I262" i="42" s="1"/>
  <c r="H263" i="31"/>
  <c r="I263" i="42" s="1"/>
  <c r="H264" i="31"/>
  <c r="I264" i="42" s="1"/>
  <c r="H265" i="31"/>
  <c r="I265" i="42" s="1"/>
  <c r="H266" i="31"/>
  <c r="I266" i="42" s="1"/>
  <c r="H267" i="31"/>
  <c r="I267" i="42" s="1"/>
  <c r="H268" i="31"/>
  <c r="I268" i="42" s="1"/>
  <c r="H269" i="31"/>
  <c r="I269" i="42" s="1"/>
  <c r="H270" i="31"/>
  <c r="I270" i="42" s="1"/>
  <c r="H271" i="31"/>
  <c r="I271" i="42" s="1"/>
  <c r="H272" i="31"/>
  <c r="I272" i="42" s="1"/>
  <c r="H273" i="31"/>
  <c r="I273" i="42" s="1"/>
  <c r="H274" i="31"/>
  <c r="I274" i="42" s="1"/>
  <c r="H275" i="31"/>
  <c r="I275" i="42" s="1"/>
  <c r="H276" i="31"/>
  <c r="I276" i="42" s="1"/>
  <c r="H277" i="31"/>
  <c r="I277" i="42" s="1"/>
  <c r="H278" i="31"/>
  <c r="I278" i="42" s="1"/>
  <c r="H279" i="31"/>
  <c r="I279" i="42" s="1"/>
  <c r="H280" i="31"/>
  <c r="I280" i="42" s="1"/>
  <c r="H281" i="31"/>
  <c r="I281" i="42" s="1"/>
  <c r="H282" i="31"/>
  <c r="I282" i="42" s="1"/>
  <c r="H283" i="31"/>
  <c r="I283" i="42" s="1"/>
  <c r="H284" i="31"/>
  <c r="I284" i="42" s="1"/>
  <c r="H285" i="31"/>
  <c r="I285" i="42" s="1"/>
  <c r="H286" i="31"/>
  <c r="I286" i="42" s="1"/>
  <c r="H287" i="31"/>
  <c r="I287" i="42" s="1"/>
  <c r="H288" i="31"/>
  <c r="I288" i="42" s="1"/>
  <c r="H289" i="31"/>
  <c r="I289" i="42" s="1"/>
  <c r="H290" i="31"/>
  <c r="I290" i="42" s="1"/>
  <c r="H291" i="31"/>
  <c r="I291" i="42" s="1"/>
  <c r="H292" i="31"/>
  <c r="I292" i="42" s="1"/>
  <c r="H293" i="31"/>
  <c r="I293" i="42" s="1"/>
  <c r="H294" i="31"/>
  <c r="I294" i="42" s="1"/>
  <c r="H295" i="31"/>
  <c r="I295" i="42" s="1"/>
  <c r="H296" i="31"/>
  <c r="I296" i="42" s="1"/>
  <c r="H297" i="31"/>
  <c r="I297" i="42" s="1"/>
  <c r="H298" i="31"/>
  <c r="I298" i="42" s="1"/>
  <c r="H299" i="31"/>
  <c r="I299" i="42" s="1"/>
  <c r="H300" i="31"/>
  <c r="I300" i="42" s="1"/>
  <c r="H301" i="31"/>
  <c r="I301" i="42" s="1"/>
  <c r="H302" i="31"/>
  <c r="I302" i="42" s="1"/>
  <c r="H303" i="31"/>
  <c r="I303" i="42" s="1"/>
  <c r="H304" i="31"/>
  <c r="I304" i="42" s="1"/>
  <c r="H305" i="31"/>
  <c r="I305" i="42" s="1"/>
  <c r="H306" i="31"/>
  <c r="I306" i="42" s="1"/>
  <c r="H307" i="31"/>
  <c r="I307" i="42" s="1"/>
  <c r="H308" i="31"/>
  <c r="I308" i="42" s="1"/>
  <c r="H309" i="31"/>
  <c r="I309" i="42" s="1"/>
  <c r="H310" i="31"/>
  <c r="I310" i="42" s="1"/>
  <c r="H311" i="31"/>
  <c r="I311" i="42" s="1"/>
  <c r="H312" i="31"/>
  <c r="I312" i="42" s="1"/>
  <c r="H313" i="31"/>
  <c r="I313" i="42" s="1"/>
  <c r="H314" i="31"/>
  <c r="I314" i="42" s="1"/>
  <c r="H315" i="31"/>
  <c r="I315" i="42" s="1"/>
  <c r="H316" i="31"/>
  <c r="I316" i="42" s="1"/>
  <c r="H317" i="31"/>
  <c r="I317" i="42" s="1"/>
  <c r="H318" i="31"/>
  <c r="I318" i="42" s="1"/>
  <c r="H319" i="31"/>
  <c r="I319" i="42" s="1"/>
  <c r="H320" i="31"/>
  <c r="I320" i="42" s="1"/>
  <c r="H321" i="31"/>
  <c r="I321" i="42" s="1"/>
  <c r="H322" i="31"/>
  <c r="I322" i="42" s="1"/>
  <c r="H323" i="31"/>
  <c r="I323" i="42" s="1"/>
  <c r="H324" i="31"/>
  <c r="I324" i="42" s="1"/>
  <c r="H325" i="31"/>
  <c r="I325" i="42" s="1"/>
  <c r="H326" i="31"/>
  <c r="I326" i="42" s="1"/>
  <c r="H327" i="31"/>
  <c r="I327" i="42" s="1"/>
  <c r="H328" i="31"/>
  <c r="I328" i="42" s="1"/>
  <c r="H329" i="31"/>
  <c r="I329" i="42" s="1"/>
  <c r="H330" i="31"/>
  <c r="I330" i="42" s="1"/>
  <c r="H331" i="31"/>
  <c r="I331" i="42" s="1"/>
  <c r="H332" i="31"/>
  <c r="I332" i="42" s="1"/>
  <c r="H333" i="31"/>
  <c r="I333" i="42" s="1"/>
  <c r="H334" i="31"/>
  <c r="I334" i="42" s="1"/>
  <c r="H335" i="31"/>
  <c r="I335" i="42" s="1"/>
  <c r="H336" i="31"/>
  <c r="I336" i="42" s="1"/>
  <c r="H337" i="31"/>
  <c r="I337" i="42" s="1"/>
  <c r="H338" i="31"/>
  <c r="I338" i="42" s="1"/>
  <c r="H339" i="31"/>
  <c r="I339" i="42" s="1"/>
  <c r="H340" i="31"/>
  <c r="I340" i="42" s="1"/>
  <c r="H341" i="31"/>
  <c r="I341" i="42" s="1"/>
  <c r="H342" i="31"/>
  <c r="I342" i="42" s="1"/>
  <c r="H343" i="31"/>
  <c r="I343" i="42" s="1"/>
  <c r="H344" i="31"/>
  <c r="I344" i="42" s="1"/>
  <c r="H345" i="31"/>
  <c r="I345" i="42" s="1"/>
  <c r="H346" i="31"/>
  <c r="I346" i="42" s="1"/>
  <c r="H347" i="31"/>
  <c r="I347" i="42" s="1"/>
  <c r="H348" i="31"/>
  <c r="I348" i="42" s="1"/>
  <c r="H349" i="31"/>
  <c r="I349" i="42" s="1"/>
  <c r="H350" i="31"/>
  <c r="I350" i="42" s="1"/>
  <c r="H351" i="31"/>
  <c r="I351" i="42" s="1"/>
  <c r="H352" i="31"/>
  <c r="I352" i="42" s="1"/>
  <c r="H353" i="31"/>
  <c r="I353" i="42" s="1"/>
  <c r="H354" i="31"/>
  <c r="I354" i="42" s="1"/>
  <c r="H355" i="31"/>
  <c r="I355" i="42" s="1"/>
  <c r="H356" i="31"/>
  <c r="I356" i="42" s="1"/>
  <c r="H357" i="31"/>
  <c r="I357" i="42" s="1"/>
  <c r="H358" i="31"/>
  <c r="I358" i="42" s="1"/>
  <c r="H359" i="31"/>
  <c r="I359" i="42" s="1"/>
  <c r="H360" i="31"/>
  <c r="I360" i="42" s="1"/>
  <c r="H361" i="31"/>
  <c r="I361" i="42" s="1"/>
  <c r="H362" i="31"/>
  <c r="I362" i="42" s="1"/>
  <c r="H363" i="31"/>
  <c r="I363" i="42" s="1"/>
  <c r="H364" i="31"/>
  <c r="I364" i="42" s="1"/>
  <c r="H365" i="31"/>
  <c r="I365" i="42" s="1"/>
  <c r="H366" i="31"/>
  <c r="I366" i="42" s="1"/>
  <c r="H367" i="31"/>
  <c r="I367" i="42" s="1"/>
  <c r="H368" i="31"/>
  <c r="I368" i="42" s="1"/>
  <c r="H369" i="31"/>
  <c r="I369" i="42" s="1"/>
  <c r="H370" i="31"/>
  <c r="I370" i="42" s="1"/>
  <c r="H371" i="31"/>
  <c r="I371" i="42" s="1"/>
  <c r="H372" i="31"/>
  <c r="I372" i="42" s="1"/>
  <c r="H373" i="31"/>
  <c r="I373" i="42" s="1"/>
  <c r="H374" i="31"/>
  <c r="I374" i="42" s="1"/>
  <c r="H375" i="31"/>
  <c r="I375" i="42" s="1"/>
  <c r="H376" i="31"/>
  <c r="I376" i="42" s="1"/>
  <c r="H377" i="31"/>
  <c r="I377" i="42" s="1"/>
  <c r="H378" i="31"/>
  <c r="I378" i="42" s="1"/>
  <c r="H379" i="31"/>
  <c r="I379" i="42" s="1"/>
  <c r="H380" i="31"/>
  <c r="I380" i="42" s="1"/>
  <c r="H381" i="31"/>
  <c r="I381" i="42" s="1"/>
  <c r="H382" i="31"/>
  <c r="I382" i="42" s="1"/>
  <c r="H383" i="31"/>
  <c r="I383" i="42" s="1"/>
  <c r="H384" i="31"/>
  <c r="I384" i="42" s="1"/>
  <c r="H385" i="31"/>
  <c r="I385" i="42" s="1"/>
  <c r="H386" i="31"/>
  <c r="I386" i="42" s="1"/>
  <c r="H387" i="31"/>
  <c r="I387" i="42" s="1"/>
  <c r="H388" i="31"/>
  <c r="I388" i="42" s="1"/>
  <c r="H389" i="31"/>
  <c r="I389" i="42" s="1"/>
  <c r="H390" i="31"/>
  <c r="I390" i="42" s="1"/>
  <c r="H391" i="31"/>
  <c r="I391" i="42" s="1"/>
  <c r="H392" i="31"/>
  <c r="I392" i="42" s="1"/>
  <c r="H393" i="31"/>
  <c r="I393" i="42" s="1"/>
  <c r="H394" i="31"/>
  <c r="I394" i="42" s="1"/>
  <c r="H395" i="31"/>
  <c r="I395" i="42" s="1"/>
  <c r="H396" i="31"/>
  <c r="I396" i="42" s="1"/>
  <c r="H397" i="31"/>
  <c r="I397" i="42" s="1"/>
  <c r="H398" i="31"/>
  <c r="I398" i="42" s="1"/>
  <c r="H399" i="31"/>
  <c r="I399" i="42" s="1"/>
  <c r="H400" i="31"/>
  <c r="I400" i="42" s="1"/>
  <c r="H401" i="31"/>
  <c r="I401" i="42" s="1"/>
  <c r="H402" i="31"/>
  <c r="I402" i="42" s="1"/>
  <c r="H403" i="31"/>
  <c r="I403" i="42" s="1"/>
  <c r="H404" i="31"/>
  <c r="I404" i="42" s="1"/>
  <c r="H405" i="31"/>
  <c r="I405" i="42" s="1"/>
  <c r="H406" i="31"/>
  <c r="I406" i="42" s="1"/>
  <c r="H407" i="31"/>
  <c r="I407" i="42" s="1"/>
  <c r="H408" i="31"/>
  <c r="I408" i="42" s="1"/>
  <c r="H409" i="31"/>
  <c r="I409" i="42" s="1"/>
  <c r="H410" i="31"/>
  <c r="I410" i="42" s="1"/>
  <c r="H411" i="31"/>
  <c r="I411" i="42" s="1"/>
  <c r="H412" i="31"/>
  <c r="I412" i="42" s="1"/>
  <c r="H413" i="31"/>
  <c r="I413" i="42" s="1"/>
  <c r="H414" i="31"/>
  <c r="I414" i="42" s="1"/>
  <c r="H415" i="31"/>
  <c r="I415" i="42" s="1"/>
  <c r="H416" i="31"/>
  <c r="I416" i="42" s="1"/>
  <c r="H417" i="31"/>
  <c r="I417" i="42" s="1"/>
  <c r="H418" i="31"/>
  <c r="I418" i="42" s="1"/>
  <c r="H419" i="31"/>
  <c r="I419" i="42" s="1"/>
  <c r="H420" i="31"/>
  <c r="I420" i="42" s="1"/>
  <c r="H421" i="31"/>
  <c r="I421" i="42" s="1"/>
  <c r="H422" i="31"/>
  <c r="I422" i="42" s="1"/>
  <c r="H423" i="31"/>
  <c r="I423" i="42" s="1"/>
  <c r="H424" i="31"/>
  <c r="I424" i="42" s="1"/>
  <c r="H425" i="31"/>
  <c r="I425" i="42" s="1"/>
  <c r="H426" i="31"/>
  <c r="I426" i="42" s="1"/>
  <c r="H427" i="31"/>
  <c r="I427" i="42" s="1"/>
  <c r="H428" i="31"/>
  <c r="I428" i="42" s="1"/>
  <c r="H429" i="31"/>
  <c r="I429" i="42" s="1"/>
  <c r="H430" i="31"/>
  <c r="I430" i="42" s="1"/>
  <c r="H431" i="31"/>
  <c r="I431" i="42" s="1"/>
  <c r="H432" i="31"/>
  <c r="I432" i="42" s="1"/>
  <c r="H433" i="31"/>
  <c r="I433" i="42" s="1"/>
  <c r="H434" i="31"/>
  <c r="I434" i="42" s="1"/>
  <c r="H435" i="31"/>
  <c r="I435" i="42" s="1"/>
  <c r="H436" i="31"/>
  <c r="I436" i="42" s="1"/>
  <c r="H437" i="31"/>
  <c r="I437" i="42" s="1"/>
  <c r="H438" i="31"/>
  <c r="I438" i="42" s="1"/>
  <c r="H439" i="31"/>
  <c r="I439" i="42" s="1"/>
  <c r="H440" i="31"/>
  <c r="I440" i="42" s="1"/>
  <c r="H441" i="31"/>
  <c r="I441" i="42" s="1"/>
  <c r="H442" i="31"/>
  <c r="I442" i="42" s="1"/>
  <c r="H443" i="31"/>
  <c r="I443" i="42" s="1"/>
  <c r="H444" i="31"/>
  <c r="I444" i="42" s="1"/>
  <c r="H445" i="31"/>
  <c r="I445" i="42" s="1"/>
  <c r="H446" i="31"/>
  <c r="I446" i="42" s="1"/>
  <c r="H447" i="31"/>
  <c r="I447" i="42" s="1"/>
  <c r="H448" i="31"/>
  <c r="I448" i="42" s="1"/>
  <c r="H449" i="31"/>
  <c r="I449" i="42" s="1"/>
  <c r="H450" i="31"/>
  <c r="I450" i="42" s="1"/>
  <c r="H451" i="31"/>
  <c r="I451" i="42" s="1"/>
  <c r="H452" i="31"/>
  <c r="I452" i="42" s="1"/>
  <c r="H453" i="31"/>
  <c r="I453" i="42" s="1"/>
  <c r="H454" i="31"/>
  <c r="I454" i="42" s="1"/>
  <c r="H455" i="31"/>
  <c r="I455" i="42" s="1"/>
  <c r="H456" i="31"/>
  <c r="I456" i="42" s="1"/>
  <c r="H457" i="31"/>
  <c r="I457" i="42" s="1"/>
  <c r="H458" i="31"/>
  <c r="I458" i="42" s="1"/>
  <c r="H459" i="31"/>
  <c r="I459" i="42" s="1"/>
  <c r="H460" i="31"/>
  <c r="I460" i="42" s="1"/>
  <c r="H461" i="31"/>
  <c r="I461" i="42" s="1"/>
  <c r="H462" i="31"/>
  <c r="I462" i="42" s="1"/>
  <c r="H463" i="31"/>
  <c r="I463" i="42" s="1"/>
  <c r="H464" i="31"/>
  <c r="I464" i="42" s="1"/>
  <c r="H465" i="31"/>
  <c r="I465" i="42" s="1"/>
  <c r="H466" i="31"/>
  <c r="I466" i="42" s="1"/>
  <c r="H467" i="31"/>
  <c r="I467" i="42" s="1"/>
  <c r="H468" i="31"/>
  <c r="I468" i="42" s="1"/>
  <c r="H469" i="31"/>
  <c r="I469" i="42" s="1"/>
  <c r="H470" i="31"/>
  <c r="I470" i="42" s="1"/>
  <c r="H471" i="31"/>
  <c r="I471" i="42" s="1"/>
  <c r="H472" i="31"/>
  <c r="I472" i="42" s="1"/>
  <c r="H473" i="31"/>
  <c r="I473" i="42" s="1"/>
  <c r="H474" i="31"/>
  <c r="I474" i="42" s="1"/>
  <c r="H475" i="31"/>
  <c r="I475" i="42" s="1"/>
  <c r="H476" i="31"/>
  <c r="I476" i="42" s="1"/>
  <c r="H477" i="31"/>
  <c r="I477" i="42" s="1"/>
  <c r="H478" i="31"/>
  <c r="I478" i="42" s="1"/>
  <c r="H479" i="31"/>
  <c r="I479" i="42" s="1"/>
  <c r="H480" i="31"/>
  <c r="I480" i="42" s="1"/>
  <c r="H481" i="31"/>
  <c r="I481" i="42" s="1"/>
  <c r="H482" i="31"/>
  <c r="I482" i="42" s="1"/>
  <c r="H483" i="31"/>
  <c r="I483" i="42" s="1"/>
  <c r="H484" i="31"/>
  <c r="I484" i="42" s="1"/>
  <c r="H485" i="31"/>
  <c r="I485" i="42" s="1"/>
  <c r="H486" i="31"/>
  <c r="I486" i="42" s="1"/>
  <c r="H487" i="31"/>
  <c r="I487" i="42" s="1"/>
  <c r="H488" i="31"/>
  <c r="I488" i="42" s="1"/>
  <c r="H489" i="31"/>
  <c r="I489" i="42" s="1"/>
  <c r="H490" i="31"/>
  <c r="I490" i="42" s="1"/>
  <c r="H491" i="31"/>
  <c r="I491" i="42" s="1"/>
  <c r="H492" i="31"/>
  <c r="I492" i="42" s="1"/>
  <c r="H493" i="31"/>
  <c r="I493" i="42" s="1"/>
  <c r="H494" i="31"/>
  <c r="I494" i="42" s="1"/>
  <c r="H495" i="31"/>
  <c r="I495" i="42" s="1"/>
  <c r="H496" i="31"/>
  <c r="I496" i="42" s="1"/>
  <c r="H497" i="31"/>
  <c r="I497" i="42" s="1"/>
  <c r="H498" i="31"/>
  <c r="I498" i="42" s="1"/>
  <c r="H499" i="31"/>
  <c r="I499" i="42" s="1"/>
  <c r="H500" i="31"/>
  <c r="I500" i="42" s="1"/>
  <c r="H501" i="31"/>
  <c r="I501" i="42" s="1"/>
  <c r="H502" i="31"/>
  <c r="I502" i="42" s="1"/>
  <c r="H503" i="31"/>
  <c r="I503" i="42" s="1"/>
  <c r="H504" i="31"/>
  <c r="I504" i="42" s="1"/>
  <c r="H505" i="31"/>
  <c r="I505" i="42" s="1"/>
  <c r="H506" i="31"/>
  <c r="I506" i="42" s="1"/>
  <c r="H507" i="31"/>
  <c r="I507" i="42" s="1"/>
  <c r="H508" i="31"/>
  <c r="I508" i="42" s="1"/>
  <c r="H509" i="31"/>
  <c r="I509" i="42" s="1"/>
  <c r="H510" i="31"/>
  <c r="I510" i="42" s="1"/>
  <c r="H511" i="31"/>
  <c r="I511" i="42" s="1"/>
  <c r="H512" i="31"/>
  <c r="I512" i="42" s="1"/>
  <c r="H513" i="31"/>
  <c r="I513" i="42" s="1"/>
  <c r="H514" i="31"/>
  <c r="I514" i="42" s="1"/>
  <c r="H515" i="31"/>
  <c r="I515" i="42" s="1"/>
  <c r="H516" i="31"/>
  <c r="I516" i="42" s="1"/>
  <c r="H517" i="31"/>
  <c r="I517" i="42" s="1"/>
  <c r="H518" i="31"/>
  <c r="I518" i="42" s="1"/>
  <c r="H519" i="31"/>
  <c r="I519" i="42" s="1"/>
  <c r="H520" i="31"/>
  <c r="I520" i="42" s="1"/>
  <c r="H521" i="31"/>
  <c r="I521" i="42" s="1"/>
  <c r="H522" i="31"/>
  <c r="I522" i="42" s="1"/>
  <c r="H523" i="31"/>
  <c r="I523" i="42" s="1"/>
  <c r="H524" i="31"/>
  <c r="I524" i="42" s="1"/>
  <c r="H525" i="31"/>
  <c r="I525" i="42" s="1"/>
  <c r="H526" i="31"/>
  <c r="I526" i="42" s="1"/>
  <c r="H527" i="31"/>
  <c r="I527" i="42" s="1"/>
  <c r="H528" i="31"/>
  <c r="I528" i="42" s="1"/>
  <c r="H529" i="31"/>
  <c r="I529" i="42" s="1"/>
  <c r="H530" i="31"/>
  <c r="I530" i="42" s="1"/>
  <c r="H531" i="31"/>
  <c r="I531" i="42" s="1"/>
  <c r="H532" i="31"/>
  <c r="I532" i="42" s="1"/>
  <c r="H533" i="31"/>
  <c r="I533" i="42" s="1"/>
  <c r="H534" i="31"/>
  <c r="I534" i="42" s="1"/>
  <c r="H535" i="31"/>
  <c r="I535" i="42" s="1"/>
  <c r="H536" i="31"/>
  <c r="I536" i="42" s="1"/>
  <c r="H537" i="31"/>
  <c r="I537" i="42" s="1"/>
  <c r="H538" i="31"/>
  <c r="I538" i="42" s="1"/>
  <c r="H539" i="31"/>
  <c r="I539" i="42" s="1"/>
  <c r="H540" i="31"/>
  <c r="I540" i="42" s="1"/>
  <c r="H541" i="31"/>
  <c r="I541" i="42" s="1"/>
  <c r="H542" i="31"/>
  <c r="I542" i="42" s="1"/>
  <c r="H543" i="31"/>
  <c r="I543" i="42" s="1"/>
  <c r="H544" i="31"/>
  <c r="I544" i="42" s="1"/>
  <c r="H545" i="31"/>
  <c r="I545" i="42" s="1"/>
  <c r="H546" i="31"/>
  <c r="I546" i="42" s="1"/>
  <c r="H547" i="31"/>
  <c r="I547" i="42" s="1"/>
  <c r="H548" i="31"/>
  <c r="I548" i="42" s="1"/>
  <c r="H549" i="31"/>
  <c r="I549" i="42" s="1"/>
  <c r="H550" i="31"/>
  <c r="I550" i="42" s="1"/>
  <c r="H551" i="31"/>
  <c r="I551" i="42" s="1"/>
  <c r="H552" i="31"/>
  <c r="I552" i="42" s="1"/>
  <c r="H553" i="31"/>
  <c r="I553" i="42" s="1"/>
  <c r="H554" i="31"/>
  <c r="I554" i="42" s="1"/>
  <c r="H555" i="31"/>
  <c r="I555" i="42" s="1"/>
  <c r="H556" i="31"/>
  <c r="I556" i="42" s="1"/>
  <c r="H557" i="31"/>
  <c r="I557" i="42" s="1"/>
  <c r="H558" i="31"/>
  <c r="I558" i="42" s="1"/>
  <c r="H559" i="31"/>
  <c r="I559" i="42" s="1"/>
  <c r="H560" i="31"/>
  <c r="I560" i="42" s="1"/>
  <c r="H561" i="31"/>
  <c r="I561" i="42" s="1"/>
  <c r="H562" i="31"/>
  <c r="I562" i="42" s="1"/>
  <c r="H563" i="31"/>
  <c r="I563" i="42" s="1"/>
  <c r="H564" i="31"/>
  <c r="I564" i="42" s="1"/>
  <c r="H565" i="31"/>
  <c r="I565" i="42" s="1"/>
  <c r="H566" i="31"/>
  <c r="I566" i="42" s="1"/>
  <c r="H567" i="31"/>
  <c r="I567" i="42" s="1"/>
  <c r="H568" i="31"/>
  <c r="I568" i="42" s="1"/>
  <c r="H569" i="31"/>
  <c r="I569" i="42" s="1"/>
  <c r="H570" i="31"/>
  <c r="I570" i="42" s="1"/>
  <c r="H571" i="31"/>
  <c r="I571" i="42" s="1"/>
  <c r="H572" i="31"/>
  <c r="I572" i="42" s="1"/>
  <c r="H573" i="31"/>
  <c r="I573" i="42" s="1"/>
  <c r="H574" i="31"/>
  <c r="I574" i="42" s="1"/>
  <c r="H575" i="31"/>
  <c r="I575" i="42" s="1"/>
  <c r="H576" i="31"/>
  <c r="I576" i="42" s="1"/>
  <c r="H577" i="31"/>
  <c r="I577" i="42" s="1"/>
  <c r="H578" i="31"/>
  <c r="I578" i="42" s="1"/>
  <c r="H579" i="31"/>
  <c r="I579" i="42" s="1"/>
  <c r="H580" i="31"/>
  <c r="I580" i="42" s="1"/>
  <c r="H581" i="31"/>
  <c r="I581" i="42" s="1"/>
  <c r="H582" i="31"/>
  <c r="I582" i="42" s="1"/>
  <c r="H583" i="31"/>
  <c r="I583" i="42" s="1"/>
  <c r="H584" i="31"/>
  <c r="I584" i="42" s="1"/>
  <c r="H585" i="31"/>
  <c r="I585" i="42" s="1"/>
  <c r="H586" i="31"/>
  <c r="I586" i="42" s="1"/>
  <c r="H587" i="31"/>
  <c r="I587" i="42" s="1"/>
  <c r="H588" i="31"/>
  <c r="I588" i="42" s="1"/>
  <c r="H589" i="31"/>
  <c r="I589" i="42" s="1"/>
  <c r="H590" i="31"/>
  <c r="I590" i="42" s="1"/>
  <c r="H591" i="31"/>
  <c r="I591" i="42" s="1"/>
  <c r="H592" i="31"/>
  <c r="I592" i="42" s="1"/>
  <c r="H593" i="31"/>
  <c r="I593" i="42" s="1"/>
  <c r="H594" i="31"/>
  <c r="I594" i="42" s="1"/>
  <c r="H595" i="31"/>
  <c r="I595" i="42" s="1"/>
  <c r="H596" i="31"/>
  <c r="I596" i="42" s="1"/>
  <c r="H597" i="31"/>
  <c r="I597" i="42" s="1"/>
  <c r="H598" i="31"/>
  <c r="I598" i="42" s="1"/>
  <c r="H599" i="31"/>
  <c r="I599" i="42" s="1"/>
  <c r="H600" i="31"/>
  <c r="I600" i="42" s="1"/>
  <c r="H601" i="31"/>
  <c r="I601" i="42" s="1"/>
  <c r="H602" i="31"/>
  <c r="I602" i="42" s="1"/>
  <c r="H603" i="31"/>
  <c r="I603" i="42" s="1"/>
  <c r="H604" i="31"/>
  <c r="I604" i="42" s="1"/>
  <c r="H605" i="31"/>
  <c r="I605" i="42" s="1"/>
  <c r="H606" i="31"/>
  <c r="I606" i="42" s="1"/>
  <c r="H607" i="31"/>
  <c r="I607" i="42" s="1"/>
  <c r="H608" i="31"/>
  <c r="I608" i="42" s="1"/>
  <c r="H609" i="31"/>
  <c r="I609" i="42" s="1"/>
  <c r="H610" i="31"/>
  <c r="I610" i="42" s="1"/>
  <c r="H611" i="31"/>
  <c r="I611" i="42" s="1"/>
  <c r="H612" i="31"/>
  <c r="I612" i="42" s="1"/>
  <c r="H613" i="31"/>
  <c r="I613" i="42" s="1"/>
  <c r="H614" i="31"/>
  <c r="I614" i="42" s="1"/>
  <c r="H615" i="31"/>
  <c r="I615" i="42" s="1"/>
  <c r="H616" i="31"/>
  <c r="I616" i="42" s="1"/>
  <c r="H617" i="31"/>
  <c r="I617" i="42" s="1"/>
  <c r="H618" i="31"/>
  <c r="I618" i="42" s="1"/>
  <c r="H619" i="31"/>
  <c r="I619" i="42" s="1"/>
  <c r="H620" i="31"/>
  <c r="I620" i="42" s="1"/>
  <c r="H621" i="31"/>
  <c r="I621" i="42" s="1"/>
  <c r="H622" i="31"/>
  <c r="I622" i="42" s="1"/>
  <c r="H623" i="31"/>
  <c r="I623" i="42" s="1"/>
  <c r="H624" i="31"/>
  <c r="I624" i="42" s="1"/>
  <c r="H625" i="31"/>
  <c r="I625" i="42" s="1"/>
  <c r="H626" i="31"/>
  <c r="I626" i="42" s="1"/>
  <c r="H627" i="31"/>
  <c r="I627" i="42" s="1"/>
  <c r="H628" i="31"/>
  <c r="I628" i="42" s="1"/>
  <c r="H629" i="31"/>
  <c r="I629" i="42" s="1"/>
  <c r="H630" i="31"/>
  <c r="I630" i="42" s="1"/>
  <c r="H631" i="31"/>
  <c r="I631" i="42" s="1"/>
  <c r="H632" i="31"/>
  <c r="I632" i="42" s="1"/>
  <c r="H633" i="31"/>
  <c r="I633" i="42" s="1"/>
  <c r="H634" i="31"/>
  <c r="I634" i="42" s="1"/>
  <c r="H635" i="31"/>
  <c r="I635" i="42" s="1"/>
  <c r="H636" i="31"/>
  <c r="I636" i="42" s="1"/>
  <c r="H637" i="31"/>
  <c r="I637" i="42" s="1"/>
  <c r="H638" i="31"/>
  <c r="I638" i="42" s="1"/>
  <c r="H639" i="31"/>
  <c r="I639" i="42" s="1"/>
  <c r="H640" i="31"/>
  <c r="I640" i="42" s="1"/>
  <c r="H641" i="31"/>
  <c r="I641" i="42" s="1"/>
  <c r="H642" i="31"/>
  <c r="I642" i="42" s="1"/>
  <c r="H643" i="31"/>
  <c r="I643" i="42" s="1"/>
  <c r="H644" i="31"/>
  <c r="I644" i="42" s="1"/>
  <c r="H645" i="31"/>
  <c r="I645" i="42" s="1"/>
  <c r="H646" i="31"/>
  <c r="I646" i="42" s="1"/>
  <c r="H647" i="31"/>
  <c r="I647" i="42" s="1"/>
  <c r="H648" i="31"/>
  <c r="I648" i="42" s="1"/>
  <c r="H649" i="31"/>
  <c r="I649" i="42" s="1"/>
  <c r="H650" i="31"/>
  <c r="I650" i="42" s="1"/>
  <c r="H651" i="31"/>
  <c r="I651" i="42" s="1"/>
  <c r="H652" i="31"/>
  <c r="I652" i="42" s="1"/>
  <c r="H653" i="31"/>
  <c r="I653" i="42" s="1"/>
  <c r="H654" i="31"/>
  <c r="I654" i="42" s="1"/>
  <c r="H655" i="31"/>
  <c r="I655" i="42" s="1"/>
  <c r="H656" i="31"/>
  <c r="I656" i="42" s="1"/>
  <c r="H657" i="31"/>
  <c r="I657" i="42" s="1"/>
  <c r="H658" i="31"/>
  <c r="I658" i="42" s="1"/>
  <c r="H659" i="31"/>
  <c r="I659" i="42" s="1"/>
  <c r="H660" i="31"/>
  <c r="I660" i="42" s="1"/>
  <c r="H661" i="31"/>
  <c r="I661" i="42" s="1"/>
  <c r="H662" i="31"/>
  <c r="I662" i="42" s="1"/>
  <c r="H663" i="31"/>
  <c r="I663" i="42" s="1"/>
  <c r="H664" i="31"/>
  <c r="I664" i="42" s="1"/>
  <c r="H665" i="31"/>
  <c r="I665" i="42" s="1"/>
  <c r="H666" i="31"/>
  <c r="I666" i="42" s="1"/>
  <c r="H667" i="31"/>
  <c r="I667" i="42" s="1"/>
  <c r="H668" i="31"/>
  <c r="I668" i="42" s="1"/>
  <c r="H669" i="31"/>
  <c r="I669" i="42" s="1"/>
  <c r="H670" i="31"/>
  <c r="I670" i="42" s="1"/>
  <c r="H671" i="31"/>
  <c r="I671" i="42" s="1"/>
  <c r="H672" i="31"/>
  <c r="I672" i="42" s="1"/>
  <c r="H673" i="31"/>
  <c r="I673" i="42" s="1"/>
  <c r="H674" i="31"/>
  <c r="I674" i="42" s="1"/>
  <c r="H675" i="31"/>
  <c r="I675" i="42" s="1"/>
  <c r="H676" i="31"/>
  <c r="I676" i="42" s="1"/>
  <c r="H677" i="31"/>
  <c r="I677" i="42" s="1"/>
  <c r="H678" i="31"/>
  <c r="I678" i="42" s="1"/>
  <c r="H679" i="31"/>
  <c r="I679" i="42" s="1"/>
  <c r="H680" i="31"/>
  <c r="I680" i="42" s="1"/>
  <c r="H681" i="31"/>
  <c r="I681" i="42" s="1"/>
  <c r="H682" i="31"/>
  <c r="I682" i="42" s="1"/>
  <c r="H683" i="31"/>
  <c r="I683" i="42" s="1"/>
  <c r="H684" i="31"/>
  <c r="I684" i="42" s="1"/>
  <c r="H685" i="31"/>
  <c r="I685" i="42" s="1"/>
  <c r="H686" i="31"/>
  <c r="I686" i="42" s="1"/>
  <c r="H687" i="31"/>
  <c r="I687" i="42" s="1"/>
  <c r="H688" i="31"/>
  <c r="I688" i="42" s="1"/>
  <c r="H689" i="31"/>
  <c r="I689" i="42" s="1"/>
  <c r="H690" i="31"/>
  <c r="I690" i="42" s="1"/>
  <c r="H691" i="31"/>
  <c r="I691" i="42" s="1"/>
  <c r="H692" i="31"/>
  <c r="I692" i="42" s="1"/>
  <c r="H693" i="31"/>
  <c r="I693" i="42" s="1"/>
  <c r="H694" i="31"/>
  <c r="I694" i="42" s="1"/>
  <c r="H695" i="31"/>
  <c r="I695" i="42" s="1"/>
  <c r="H696" i="31"/>
  <c r="I696" i="42" s="1"/>
  <c r="H697" i="31"/>
  <c r="I697" i="42" s="1"/>
  <c r="H698" i="31"/>
  <c r="I698" i="42" s="1"/>
  <c r="H699" i="31"/>
  <c r="I699" i="42" s="1"/>
  <c r="H700" i="31"/>
  <c r="I700" i="42" s="1"/>
  <c r="H701" i="31"/>
  <c r="I701" i="42" s="1"/>
  <c r="H702" i="31"/>
  <c r="I702" i="42" s="1"/>
  <c r="H703" i="31"/>
  <c r="I703" i="42" s="1"/>
  <c r="H704" i="31"/>
  <c r="I704" i="42" s="1"/>
  <c r="H705" i="31"/>
  <c r="I705" i="42" s="1"/>
  <c r="H706" i="31"/>
  <c r="I706" i="42" s="1"/>
  <c r="H707" i="31"/>
  <c r="I707" i="42" s="1"/>
  <c r="H708" i="31"/>
  <c r="I708" i="42" s="1"/>
  <c r="H709" i="31"/>
  <c r="I709" i="42" s="1"/>
  <c r="H710" i="31"/>
  <c r="I710" i="42" s="1"/>
  <c r="H711" i="31"/>
  <c r="I711" i="42" s="1"/>
  <c r="H712" i="31"/>
  <c r="I712" i="42" s="1"/>
  <c r="H713" i="31"/>
  <c r="I713" i="42" s="1"/>
  <c r="H714" i="31"/>
  <c r="I714" i="42" s="1"/>
  <c r="H715" i="31"/>
  <c r="I715" i="42" s="1"/>
  <c r="H716" i="31"/>
  <c r="I716" i="42" s="1"/>
  <c r="H717" i="31"/>
  <c r="I717" i="42" s="1"/>
  <c r="H718" i="31"/>
  <c r="I718" i="42" s="1"/>
  <c r="H719" i="31"/>
  <c r="I719" i="42" s="1"/>
  <c r="H720" i="31"/>
  <c r="I720" i="42" s="1"/>
  <c r="H721" i="31"/>
  <c r="I721" i="42" s="1"/>
  <c r="H722" i="31"/>
  <c r="I722" i="42" s="1"/>
  <c r="H723" i="31"/>
  <c r="I723" i="42" s="1"/>
  <c r="H724" i="31"/>
  <c r="I724" i="42" s="1"/>
  <c r="H725" i="31"/>
  <c r="I725" i="42" s="1"/>
  <c r="H726" i="31"/>
  <c r="I726" i="42" s="1"/>
  <c r="H727" i="31"/>
  <c r="I727" i="42" s="1"/>
  <c r="H728" i="31"/>
  <c r="I728" i="42" s="1"/>
  <c r="H729" i="31"/>
  <c r="I729" i="42" s="1"/>
  <c r="H730" i="31"/>
  <c r="I730" i="42" s="1"/>
  <c r="H731" i="31"/>
  <c r="I731" i="42" s="1"/>
  <c r="H732" i="31"/>
  <c r="I732" i="42" s="1"/>
  <c r="H733" i="31"/>
  <c r="I733" i="42" s="1"/>
  <c r="H734" i="31"/>
  <c r="I734" i="42" s="1"/>
  <c r="H735" i="31"/>
  <c r="I735" i="42" s="1"/>
  <c r="H736" i="31"/>
  <c r="I736" i="42" s="1"/>
  <c r="H737" i="31"/>
  <c r="I737" i="42" s="1"/>
  <c r="H738" i="31"/>
  <c r="I738" i="42" s="1"/>
  <c r="H739" i="31"/>
  <c r="I739" i="42" s="1"/>
  <c r="H740" i="31"/>
  <c r="I740" i="42" s="1"/>
  <c r="H741" i="31"/>
  <c r="I741" i="42" s="1"/>
  <c r="H742" i="31"/>
  <c r="I742" i="42" s="1"/>
  <c r="H743" i="31"/>
  <c r="I743" i="42" s="1"/>
  <c r="H744" i="31"/>
  <c r="I744" i="42" s="1"/>
  <c r="H745" i="31"/>
  <c r="I745" i="42" s="1"/>
  <c r="H746" i="31"/>
  <c r="I746" i="42" s="1"/>
  <c r="H747" i="31"/>
  <c r="I747" i="42" s="1"/>
  <c r="H748" i="31"/>
  <c r="I748" i="42" s="1"/>
  <c r="H749" i="31"/>
  <c r="I749" i="42" s="1"/>
  <c r="H750" i="31"/>
  <c r="I750" i="42" s="1"/>
  <c r="H751" i="31"/>
  <c r="I751" i="42" s="1"/>
  <c r="H752" i="31"/>
  <c r="I752" i="42" s="1"/>
  <c r="H753" i="31"/>
  <c r="I753" i="42" s="1"/>
  <c r="H754" i="31"/>
  <c r="I754" i="42" s="1"/>
  <c r="H755" i="31"/>
  <c r="I755" i="42" s="1"/>
  <c r="H756" i="31"/>
  <c r="I756" i="42" s="1"/>
  <c r="H757" i="31"/>
  <c r="I757" i="42" s="1"/>
  <c r="H758" i="31"/>
  <c r="I758" i="42" s="1"/>
  <c r="H759" i="31"/>
  <c r="I759" i="42" s="1"/>
  <c r="H760" i="31"/>
  <c r="I760" i="42" s="1"/>
  <c r="H761" i="31"/>
  <c r="I761" i="42" s="1"/>
  <c r="H762" i="31"/>
  <c r="I762" i="42" s="1"/>
  <c r="H763" i="31"/>
  <c r="I763" i="42" s="1"/>
  <c r="H764" i="31"/>
  <c r="I764" i="42" s="1"/>
  <c r="H765" i="31"/>
  <c r="I765" i="42" s="1"/>
  <c r="H766" i="31"/>
  <c r="I766" i="42" s="1"/>
  <c r="H767" i="31"/>
  <c r="I767" i="42" s="1"/>
  <c r="H768" i="31"/>
  <c r="I768" i="42" s="1"/>
  <c r="H769" i="31"/>
  <c r="I769" i="42" s="1"/>
  <c r="H770" i="31"/>
  <c r="I770" i="42" s="1"/>
  <c r="H771" i="31"/>
  <c r="I771" i="42" s="1"/>
  <c r="H772" i="31"/>
  <c r="I772" i="42" s="1"/>
  <c r="H773" i="31"/>
  <c r="I773" i="42" s="1"/>
  <c r="H774" i="31"/>
  <c r="I774" i="42" s="1"/>
  <c r="H775" i="31"/>
  <c r="I775" i="42" s="1"/>
  <c r="H776" i="31"/>
  <c r="I776" i="42" s="1"/>
  <c r="H777" i="31"/>
  <c r="I777" i="42" s="1"/>
  <c r="H778" i="31"/>
  <c r="I778" i="42" s="1"/>
  <c r="H779" i="31"/>
  <c r="I779" i="42" s="1"/>
  <c r="H780" i="31"/>
  <c r="I780" i="42" s="1"/>
  <c r="H781" i="31"/>
  <c r="I781" i="42" s="1"/>
  <c r="H782" i="31"/>
  <c r="I782" i="42" s="1"/>
  <c r="H783" i="31"/>
  <c r="I783" i="42" s="1"/>
  <c r="H784" i="31"/>
  <c r="I784" i="42" s="1"/>
  <c r="H785" i="31"/>
  <c r="I785" i="42" s="1"/>
  <c r="H786" i="31"/>
  <c r="I786" i="42" s="1"/>
  <c r="H787" i="31"/>
  <c r="I787" i="42" s="1"/>
  <c r="H788" i="31"/>
  <c r="I788" i="42" s="1"/>
  <c r="H789" i="31"/>
  <c r="I789" i="42" s="1"/>
  <c r="H790" i="31"/>
  <c r="I790" i="42" s="1"/>
  <c r="H791" i="31"/>
  <c r="I791" i="42" s="1"/>
  <c r="H792" i="31"/>
  <c r="I792" i="42" s="1"/>
  <c r="H793" i="31"/>
  <c r="I793" i="42" s="1"/>
  <c r="H794" i="31"/>
  <c r="I794" i="42" s="1"/>
  <c r="H795" i="31"/>
  <c r="I795" i="42" s="1"/>
  <c r="H796" i="31"/>
  <c r="I796" i="42" s="1"/>
  <c r="H797" i="31"/>
  <c r="I797" i="42" s="1"/>
  <c r="H798" i="31"/>
  <c r="I798" i="42" s="1"/>
  <c r="H799" i="31"/>
  <c r="I799" i="42" s="1"/>
  <c r="H800" i="31"/>
  <c r="I800" i="42" s="1"/>
  <c r="H801" i="31"/>
  <c r="I801" i="42" s="1"/>
  <c r="H802" i="31"/>
  <c r="I802" i="42" s="1"/>
  <c r="H803" i="31"/>
  <c r="I803" i="42" s="1"/>
  <c r="H804" i="31"/>
  <c r="I804" i="42" s="1"/>
  <c r="H805" i="31"/>
  <c r="I805" i="42" s="1"/>
  <c r="H806" i="31"/>
  <c r="I806" i="42" s="1"/>
  <c r="H807" i="31"/>
  <c r="I807" i="42" s="1"/>
  <c r="H808" i="31"/>
  <c r="I808" i="42" s="1"/>
  <c r="H809" i="31"/>
  <c r="I809" i="42" s="1"/>
  <c r="H810" i="31"/>
  <c r="I810" i="42" s="1"/>
  <c r="H811" i="31"/>
  <c r="I811" i="42" s="1"/>
  <c r="H812" i="31"/>
  <c r="I812" i="42" s="1"/>
  <c r="H813" i="31"/>
  <c r="I813" i="42" s="1"/>
  <c r="H814" i="31"/>
  <c r="I814" i="42" s="1"/>
  <c r="H815" i="31"/>
  <c r="I815" i="42" s="1"/>
  <c r="H816" i="31"/>
  <c r="I816" i="42" s="1"/>
  <c r="H817" i="31"/>
  <c r="I817" i="42" s="1"/>
  <c r="H818" i="31"/>
  <c r="I818" i="42" s="1"/>
  <c r="H819" i="31"/>
  <c r="I819" i="42" s="1"/>
  <c r="H820" i="31"/>
  <c r="I820" i="42" s="1"/>
  <c r="H821" i="31"/>
  <c r="I821" i="42" s="1"/>
  <c r="H822" i="31"/>
  <c r="I822" i="42" s="1"/>
  <c r="H823" i="31"/>
  <c r="I823" i="42" s="1"/>
  <c r="H824" i="31"/>
  <c r="I824" i="42" s="1"/>
  <c r="H825" i="31"/>
  <c r="I825" i="42" s="1"/>
  <c r="H826" i="31"/>
  <c r="I826" i="42" s="1"/>
  <c r="H827" i="31"/>
  <c r="I827" i="42" s="1"/>
  <c r="H828" i="31"/>
  <c r="I828" i="42" s="1"/>
  <c r="H829" i="31"/>
  <c r="I829" i="42" s="1"/>
  <c r="H830" i="31"/>
  <c r="I830" i="42" s="1"/>
  <c r="H831" i="31"/>
  <c r="I831" i="42" s="1"/>
  <c r="H832" i="31"/>
  <c r="I832" i="42" s="1"/>
  <c r="H833" i="31"/>
  <c r="I833" i="42" s="1"/>
  <c r="H834" i="31"/>
  <c r="I834" i="42" s="1"/>
  <c r="H835" i="31"/>
  <c r="I835" i="42" s="1"/>
  <c r="H836" i="31"/>
  <c r="I836" i="42" s="1"/>
  <c r="H837" i="31"/>
  <c r="I837" i="42" s="1"/>
  <c r="H838" i="31"/>
  <c r="I838" i="42" s="1"/>
  <c r="H839" i="31"/>
  <c r="I839" i="42" s="1"/>
  <c r="H840" i="31"/>
  <c r="I840" i="42" s="1"/>
  <c r="H841" i="31"/>
  <c r="I841" i="42" s="1"/>
  <c r="H842" i="31"/>
  <c r="I842" i="42" s="1"/>
  <c r="H843" i="31"/>
  <c r="I843" i="42" s="1"/>
  <c r="H844" i="31"/>
  <c r="I844" i="42" s="1"/>
  <c r="H845" i="31"/>
  <c r="I845" i="42" s="1"/>
  <c r="H846" i="31"/>
  <c r="I846" i="42" s="1"/>
  <c r="H847" i="31"/>
  <c r="I847" i="42" s="1"/>
  <c r="H848" i="31"/>
  <c r="I848" i="42" s="1"/>
  <c r="H849" i="31"/>
  <c r="I849" i="42" s="1"/>
  <c r="H850" i="31"/>
  <c r="I850" i="42" s="1"/>
  <c r="H851" i="31"/>
  <c r="I851" i="42" s="1"/>
  <c r="H852" i="31"/>
  <c r="I852" i="42" s="1"/>
  <c r="H853" i="31"/>
  <c r="I853" i="42" s="1"/>
  <c r="H854" i="31"/>
  <c r="I854" i="42" s="1"/>
  <c r="H855" i="31"/>
  <c r="I855" i="42" s="1"/>
  <c r="H856" i="31"/>
  <c r="I856" i="42" s="1"/>
  <c r="H857" i="31"/>
  <c r="I857" i="42" s="1"/>
  <c r="H858" i="31"/>
  <c r="I858" i="42" s="1"/>
  <c r="H859" i="31"/>
  <c r="I859" i="42" s="1"/>
  <c r="H860" i="31"/>
  <c r="I860" i="42" s="1"/>
  <c r="H861" i="31"/>
  <c r="I861" i="42" s="1"/>
  <c r="H862" i="31"/>
  <c r="I862" i="42" s="1"/>
  <c r="H863" i="31"/>
  <c r="I863" i="42" s="1"/>
  <c r="H864" i="31"/>
  <c r="I864" i="42" s="1"/>
  <c r="H865" i="31"/>
  <c r="I865" i="42" s="1"/>
  <c r="H866" i="31"/>
  <c r="I866" i="42" s="1"/>
  <c r="H867" i="31"/>
  <c r="I867" i="42" s="1"/>
  <c r="H868" i="31"/>
  <c r="I868" i="42" s="1"/>
  <c r="H869" i="31"/>
  <c r="I869" i="42" s="1"/>
  <c r="H870" i="31"/>
  <c r="I870" i="42" s="1"/>
  <c r="H871" i="31"/>
  <c r="I871" i="42" s="1"/>
  <c r="H872" i="31"/>
  <c r="I872" i="42" s="1"/>
  <c r="H873" i="31"/>
  <c r="I873" i="42" s="1"/>
  <c r="H874" i="31"/>
  <c r="I874" i="42" s="1"/>
  <c r="H875" i="31"/>
  <c r="I875" i="42" s="1"/>
  <c r="H876" i="31"/>
  <c r="I876" i="42" s="1"/>
  <c r="H877" i="31"/>
  <c r="I877" i="42" s="1"/>
  <c r="H878" i="31"/>
  <c r="I878" i="42" s="1"/>
  <c r="H879" i="31"/>
  <c r="I879" i="42" s="1"/>
  <c r="H880" i="31"/>
  <c r="I880" i="42" s="1"/>
  <c r="H881" i="31"/>
  <c r="I881" i="42" s="1"/>
  <c r="H882" i="31"/>
  <c r="I882" i="42" s="1"/>
  <c r="H883" i="31"/>
  <c r="I883" i="42" s="1"/>
  <c r="H884" i="31"/>
  <c r="I884" i="42" s="1"/>
  <c r="H885" i="31"/>
  <c r="I885" i="42" s="1"/>
  <c r="H886" i="31"/>
  <c r="I886" i="42" s="1"/>
  <c r="H887" i="31"/>
  <c r="I887" i="42" s="1"/>
  <c r="H888" i="31"/>
  <c r="I888" i="42" s="1"/>
  <c r="H889" i="31"/>
  <c r="I889" i="42" s="1"/>
  <c r="H890" i="31"/>
  <c r="I890" i="42" s="1"/>
  <c r="H891" i="31"/>
  <c r="I891" i="42" s="1"/>
  <c r="H892" i="31"/>
  <c r="I892" i="42" s="1"/>
  <c r="H893" i="31"/>
  <c r="I893" i="42" s="1"/>
  <c r="H894" i="31"/>
  <c r="I894" i="42" s="1"/>
  <c r="H895" i="31"/>
  <c r="I895" i="42" s="1"/>
  <c r="H896" i="31"/>
  <c r="I896" i="42" s="1"/>
  <c r="H897" i="31"/>
  <c r="I897" i="42" s="1"/>
  <c r="H898" i="31"/>
  <c r="I898" i="42" s="1"/>
  <c r="H899" i="31"/>
  <c r="I899" i="42" s="1"/>
  <c r="H900" i="31"/>
  <c r="I900" i="42" s="1"/>
  <c r="H901" i="31"/>
  <c r="I901" i="42" s="1"/>
  <c r="H902" i="31"/>
  <c r="I902" i="42" s="1"/>
  <c r="H903" i="31"/>
  <c r="I903" i="42" s="1"/>
  <c r="H904" i="31"/>
  <c r="I904" i="42" s="1"/>
  <c r="H905" i="31"/>
  <c r="I905" i="42" s="1"/>
  <c r="H906" i="31"/>
  <c r="I906" i="42" s="1"/>
  <c r="H907" i="31"/>
  <c r="I907" i="42" s="1"/>
  <c r="H908" i="31"/>
  <c r="I908" i="42" s="1"/>
  <c r="H909" i="31"/>
  <c r="I909" i="42" s="1"/>
  <c r="H910" i="31"/>
  <c r="I910" i="42" s="1"/>
  <c r="H911" i="31"/>
  <c r="I911" i="42" s="1"/>
  <c r="H912" i="31"/>
  <c r="I912" i="42" s="1"/>
  <c r="H913" i="31"/>
  <c r="I913" i="42" s="1"/>
  <c r="H914" i="31"/>
  <c r="I914" i="42" s="1"/>
  <c r="H915" i="31"/>
  <c r="I915" i="42" s="1"/>
  <c r="H916" i="31"/>
  <c r="I916" i="42" s="1"/>
  <c r="H917" i="31"/>
  <c r="I917" i="42" s="1"/>
  <c r="H918" i="31"/>
  <c r="I918" i="42" s="1"/>
  <c r="H919" i="31"/>
  <c r="I919" i="42" s="1"/>
  <c r="H920" i="31"/>
  <c r="I920" i="42" s="1"/>
  <c r="H921" i="31"/>
  <c r="I921" i="42" s="1"/>
  <c r="H922" i="31"/>
  <c r="I922" i="42" s="1"/>
  <c r="H923" i="31"/>
  <c r="I923" i="42" s="1"/>
  <c r="H924" i="31"/>
  <c r="I924" i="42" s="1"/>
  <c r="H925" i="31"/>
  <c r="I925" i="42" s="1"/>
  <c r="H926" i="31"/>
  <c r="I926" i="42" s="1"/>
  <c r="H927" i="31"/>
  <c r="I927" i="42" s="1"/>
  <c r="H928" i="31"/>
  <c r="I928" i="42" s="1"/>
  <c r="H929" i="31"/>
  <c r="I929" i="42" s="1"/>
  <c r="H930" i="31"/>
  <c r="I930" i="42" s="1"/>
  <c r="H931" i="31"/>
  <c r="I931" i="42" s="1"/>
  <c r="H932" i="31"/>
  <c r="I932" i="42" s="1"/>
  <c r="H933" i="31"/>
  <c r="I933" i="42" s="1"/>
  <c r="H934" i="31"/>
  <c r="I934" i="42" s="1"/>
  <c r="H935" i="31"/>
  <c r="I935" i="42" s="1"/>
  <c r="H936" i="31"/>
  <c r="I936" i="42" s="1"/>
  <c r="H937" i="31"/>
  <c r="I937" i="42" s="1"/>
  <c r="H938" i="31"/>
  <c r="I938" i="42" s="1"/>
  <c r="H939" i="31"/>
  <c r="I939" i="42" s="1"/>
  <c r="H940" i="31"/>
  <c r="I940" i="42" s="1"/>
  <c r="H941" i="31"/>
  <c r="I941" i="42" s="1"/>
  <c r="H942" i="31"/>
  <c r="I942" i="42" s="1"/>
  <c r="H943" i="31"/>
  <c r="I943" i="42" s="1"/>
  <c r="H944" i="31"/>
  <c r="I944" i="42" s="1"/>
  <c r="H945" i="31"/>
  <c r="I945" i="42" s="1"/>
  <c r="H946" i="31"/>
  <c r="I946" i="42" s="1"/>
  <c r="H947" i="31"/>
  <c r="I947" i="42" s="1"/>
  <c r="H948" i="31"/>
  <c r="I948" i="42" s="1"/>
  <c r="H949" i="31"/>
  <c r="I949" i="42" s="1"/>
  <c r="H950" i="31"/>
  <c r="I950" i="42" s="1"/>
  <c r="H951" i="31"/>
  <c r="I951" i="42" s="1"/>
  <c r="H952" i="31"/>
  <c r="I952" i="42" s="1"/>
  <c r="H953" i="31"/>
  <c r="I953" i="42" s="1"/>
  <c r="H954" i="31"/>
  <c r="I954" i="42" s="1"/>
  <c r="H955" i="31"/>
  <c r="I955" i="42" s="1"/>
  <c r="H956" i="31"/>
  <c r="I956" i="42" s="1"/>
  <c r="H957" i="31"/>
  <c r="I957" i="42" s="1"/>
  <c r="H958" i="31"/>
  <c r="I958" i="42" s="1"/>
  <c r="H959" i="31"/>
  <c r="I959" i="42" s="1"/>
  <c r="H960" i="31"/>
  <c r="I960" i="42" s="1"/>
  <c r="H961" i="31"/>
  <c r="I961" i="42" s="1"/>
  <c r="H962" i="31"/>
  <c r="I962" i="42" s="1"/>
  <c r="H963" i="31"/>
  <c r="I963" i="42" s="1"/>
  <c r="H964" i="31"/>
  <c r="I964" i="42" s="1"/>
  <c r="H965" i="31"/>
  <c r="I965" i="42" s="1"/>
  <c r="H966" i="31"/>
  <c r="I966" i="42" s="1"/>
  <c r="H967" i="31"/>
  <c r="I967" i="42" s="1"/>
  <c r="H968" i="31"/>
  <c r="I968" i="42" s="1"/>
  <c r="H969" i="31"/>
  <c r="I969" i="42" s="1"/>
  <c r="H970" i="31"/>
  <c r="I970" i="42" s="1"/>
  <c r="H971" i="31"/>
  <c r="I971" i="42" s="1"/>
  <c r="H972" i="31"/>
  <c r="I972" i="42" s="1"/>
  <c r="H973" i="31"/>
  <c r="I973" i="42" s="1"/>
  <c r="H974" i="31"/>
  <c r="I974" i="42" s="1"/>
  <c r="H975" i="31"/>
  <c r="I975" i="42" s="1"/>
  <c r="H976" i="31"/>
  <c r="I976" i="42" s="1"/>
  <c r="H977" i="31"/>
  <c r="I977" i="42" s="1"/>
  <c r="H978" i="31"/>
  <c r="I978" i="42" s="1"/>
  <c r="H979" i="31"/>
  <c r="I979" i="42" s="1"/>
  <c r="H980" i="31"/>
  <c r="I980" i="42" s="1"/>
  <c r="H981" i="31"/>
  <c r="I981" i="42" s="1"/>
  <c r="H982" i="31"/>
  <c r="I982" i="42" s="1"/>
  <c r="H983" i="31"/>
  <c r="I983" i="42" s="1"/>
  <c r="H984" i="31"/>
  <c r="I984" i="42" s="1"/>
  <c r="H985" i="31"/>
  <c r="I985" i="42" s="1"/>
  <c r="H986" i="31"/>
  <c r="I986" i="42" s="1"/>
  <c r="H987" i="31"/>
  <c r="I987" i="42" s="1"/>
  <c r="H988" i="31"/>
  <c r="I988" i="42" s="1"/>
  <c r="H989" i="31"/>
  <c r="I989" i="42" s="1"/>
  <c r="H990" i="31"/>
  <c r="I990" i="42" s="1"/>
  <c r="H991" i="31"/>
  <c r="I991" i="42" s="1"/>
  <c r="H992" i="31"/>
  <c r="I992" i="42" s="1"/>
  <c r="H993" i="31"/>
  <c r="I993" i="42" s="1"/>
  <c r="H994" i="31"/>
  <c r="I994" i="42" s="1"/>
  <c r="H995" i="31"/>
  <c r="I995" i="42" s="1"/>
  <c r="H996" i="31"/>
  <c r="I996" i="42" s="1"/>
  <c r="H997" i="31"/>
  <c r="I997" i="42" s="1"/>
  <c r="H998" i="31"/>
  <c r="I998" i="42" s="1"/>
  <c r="H999" i="31"/>
  <c r="I999" i="42" s="1"/>
  <c r="H1000" i="31"/>
  <c r="I1000" i="42" s="1"/>
  <c r="H1001" i="31"/>
  <c r="I1001" i="42" s="1"/>
  <c r="H1002" i="31"/>
  <c r="I1002" i="42" s="1"/>
  <c r="H1003" i="31"/>
  <c r="I1003" i="42" s="1"/>
  <c r="H1004" i="31"/>
  <c r="I1004" i="42" s="1"/>
  <c r="H1005" i="31"/>
  <c r="I1005" i="42" s="1"/>
  <c r="H1006" i="31"/>
  <c r="I1006" i="42" s="1"/>
  <c r="H1007" i="31"/>
  <c r="I1007" i="42" s="1"/>
  <c r="H1008" i="31"/>
  <c r="I1008" i="42" s="1"/>
  <c r="H1009" i="31"/>
  <c r="I1009" i="42" s="1"/>
  <c r="H1010" i="31"/>
  <c r="I1010" i="42" s="1"/>
  <c r="H1011" i="31"/>
  <c r="I1011" i="42" s="1"/>
  <c r="H1012" i="31"/>
  <c r="I1012" i="42" s="1"/>
  <c r="H1013" i="31"/>
  <c r="I1013" i="42" s="1"/>
  <c r="H1014" i="31"/>
  <c r="I1014" i="42" s="1"/>
  <c r="H1015" i="31"/>
  <c r="I1015" i="42" s="1"/>
  <c r="H1016" i="31"/>
  <c r="I1016" i="42" s="1"/>
  <c r="H1017" i="31"/>
  <c r="I1017" i="42" s="1"/>
  <c r="H1018" i="31"/>
  <c r="I1018" i="42" s="1"/>
  <c r="H1019" i="31"/>
  <c r="I1019" i="42" s="1"/>
  <c r="H1020" i="31"/>
  <c r="I1020" i="42" s="1"/>
  <c r="H1021" i="31"/>
  <c r="I1021" i="42" s="1"/>
  <c r="H1022" i="31"/>
  <c r="I1022" i="42" s="1"/>
  <c r="H1023" i="31"/>
  <c r="I1023" i="42" s="1"/>
  <c r="H1024" i="31"/>
  <c r="I1024" i="42" s="1"/>
  <c r="H1025" i="31"/>
  <c r="I1025" i="42" s="1"/>
  <c r="H1026" i="31"/>
  <c r="I1026" i="42" s="1"/>
  <c r="H1027" i="31"/>
  <c r="I1027" i="42" s="1"/>
  <c r="H1028" i="31"/>
  <c r="I1028" i="42" s="1"/>
  <c r="H1029" i="31"/>
  <c r="I1029" i="42" s="1"/>
  <c r="H1030" i="31"/>
  <c r="I1030" i="42" s="1"/>
  <c r="H1031" i="31"/>
  <c r="I1031" i="42" s="1"/>
  <c r="H1032" i="31"/>
  <c r="I1032" i="42" s="1"/>
  <c r="H1033" i="31"/>
  <c r="I1033" i="42" s="1"/>
  <c r="H1034" i="31"/>
  <c r="I1034" i="42" s="1"/>
  <c r="H1035" i="31"/>
  <c r="I1035" i="42" s="1"/>
  <c r="H1036" i="31"/>
  <c r="I1036" i="42" s="1"/>
  <c r="H1037" i="31"/>
  <c r="I1037" i="42" s="1"/>
  <c r="H1038" i="31"/>
  <c r="I1038" i="42" s="1"/>
  <c r="H1039" i="31"/>
  <c r="I1039" i="42" s="1"/>
  <c r="H1040" i="31"/>
  <c r="I1040" i="42" s="1"/>
  <c r="H1041" i="31"/>
  <c r="I1041" i="42" s="1"/>
  <c r="H1042" i="31"/>
  <c r="I1042" i="42" s="1"/>
  <c r="H1043" i="31"/>
  <c r="I1043" i="42" s="1"/>
  <c r="H1044" i="31"/>
  <c r="I1044" i="42" s="1"/>
  <c r="H1045" i="31"/>
  <c r="I1045" i="42" s="1"/>
  <c r="H1046" i="31"/>
  <c r="I1046" i="42" s="1"/>
  <c r="H1047" i="31"/>
  <c r="I1047" i="42" s="1"/>
  <c r="H1048" i="31"/>
  <c r="I1048" i="42" s="1"/>
  <c r="H1049" i="31"/>
  <c r="I1049" i="42" s="1"/>
  <c r="H1050" i="31"/>
  <c r="I1050" i="42" s="1"/>
  <c r="H1051" i="31"/>
  <c r="I1051" i="42" s="1"/>
  <c r="H1052" i="31"/>
  <c r="I1052" i="42" s="1"/>
  <c r="H1053" i="31"/>
  <c r="I1053" i="42" s="1"/>
  <c r="H1054" i="31"/>
  <c r="I1054" i="42" s="1"/>
  <c r="H1055" i="31"/>
  <c r="I1055" i="42" s="1"/>
  <c r="H1056" i="31"/>
  <c r="I1056" i="42" s="1"/>
  <c r="H1057" i="31"/>
  <c r="I1057" i="42" s="1"/>
  <c r="H1058" i="31"/>
  <c r="I1058" i="42" s="1"/>
  <c r="H1059" i="31"/>
  <c r="I1059" i="42" s="1"/>
  <c r="H1060" i="31"/>
  <c r="I1060" i="42" s="1"/>
  <c r="H1061" i="31"/>
  <c r="I1061" i="42" s="1"/>
  <c r="H1062" i="31"/>
  <c r="I1062" i="42" s="1"/>
  <c r="H1063" i="31"/>
  <c r="I1063" i="42" s="1"/>
  <c r="H1064" i="31"/>
  <c r="I1064" i="42" s="1"/>
  <c r="H1065" i="31"/>
  <c r="I1065" i="42" s="1"/>
  <c r="H1066" i="31"/>
  <c r="I1066" i="42" s="1"/>
  <c r="H1067" i="31"/>
  <c r="I1067" i="42" s="1"/>
  <c r="H1068" i="31"/>
  <c r="I1068" i="42" s="1"/>
  <c r="H1069" i="31"/>
  <c r="I1069" i="42" s="1"/>
  <c r="H1070" i="31"/>
  <c r="I1070" i="42" s="1"/>
  <c r="H1071" i="31"/>
  <c r="I1071" i="42" s="1"/>
  <c r="H1072" i="31"/>
  <c r="I1072" i="42" s="1"/>
  <c r="H1073" i="31"/>
  <c r="I1073" i="42" s="1"/>
  <c r="H1074" i="31"/>
  <c r="I1074" i="42" s="1"/>
  <c r="H1075" i="31"/>
  <c r="I1075" i="42" s="1"/>
  <c r="H1076" i="31"/>
  <c r="I1076" i="42" s="1"/>
  <c r="H1077" i="31"/>
  <c r="I1077" i="42" s="1"/>
  <c r="H1078" i="31"/>
  <c r="I1078" i="42" s="1"/>
  <c r="H1079" i="31"/>
  <c r="I1079" i="42" s="1"/>
  <c r="H1080" i="31"/>
  <c r="I1080" i="42" s="1"/>
  <c r="H1081" i="31"/>
  <c r="I1081" i="42" s="1"/>
  <c r="H1082" i="31"/>
  <c r="I1082" i="42" s="1"/>
  <c r="H1083" i="31"/>
  <c r="I1083" i="42" s="1"/>
  <c r="H1084" i="31"/>
  <c r="I1084" i="42" s="1"/>
  <c r="H1085" i="31"/>
  <c r="I1085" i="42" s="1"/>
  <c r="H1086" i="31"/>
  <c r="I1086" i="42" s="1"/>
  <c r="H1087" i="31"/>
  <c r="I1087" i="42" s="1"/>
  <c r="H1088" i="31"/>
  <c r="I1088" i="42" s="1"/>
  <c r="H1089" i="31"/>
  <c r="I1089" i="42" s="1"/>
  <c r="H1090" i="31"/>
  <c r="I1090" i="42" s="1"/>
  <c r="H1091" i="31"/>
  <c r="I1091" i="42" s="1"/>
  <c r="H1092" i="31"/>
  <c r="I1092" i="42" s="1"/>
  <c r="H1093" i="31"/>
  <c r="I1093" i="42" s="1"/>
  <c r="H1094" i="31"/>
  <c r="I1094" i="42" s="1"/>
  <c r="H1095" i="31"/>
  <c r="I1095" i="42" s="1"/>
  <c r="H1096" i="31"/>
  <c r="I1096" i="42" s="1"/>
  <c r="H1097" i="31"/>
  <c r="I1097" i="42" s="1"/>
  <c r="H1098" i="31"/>
  <c r="I1098" i="42" s="1"/>
  <c r="H1099" i="31"/>
  <c r="I1099" i="42" s="1"/>
  <c r="H1100" i="31"/>
  <c r="I1100" i="42" s="1"/>
  <c r="H1101" i="31"/>
  <c r="I1101" i="42" s="1"/>
  <c r="H1102" i="31"/>
  <c r="I1102" i="42" s="1"/>
  <c r="H1103" i="31"/>
  <c r="I1103" i="42" s="1"/>
  <c r="H1104" i="31"/>
  <c r="I1104" i="42" s="1"/>
  <c r="H1105" i="31"/>
  <c r="I1105" i="42" s="1"/>
  <c r="H1106" i="31"/>
  <c r="I1106" i="42" s="1"/>
  <c r="H1107" i="31"/>
  <c r="I1107" i="42" s="1"/>
  <c r="H1108" i="31"/>
  <c r="I1108" i="42" s="1"/>
  <c r="H1109" i="31"/>
  <c r="I1109" i="42" s="1"/>
  <c r="H1110" i="31"/>
  <c r="I1110" i="42" s="1"/>
  <c r="H1111" i="31"/>
  <c r="I1111" i="42" s="1"/>
  <c r="H1112" i="31"/>
  <c r="I1112" i="42" s="1"/>
  <c r="H1113" i="31"/>
  <c r="I1113" i="42" s="1"/>
  <c r="H1114" i="31"/>
  <c r="I1114" i="42" s="1"/>
  <c r="H1115" i="31"/>
  <c r="I1115" i="42" s="1"/>
  <c r="H1116" i="31"/>
  <c r="I1116" i="42" s="1"/>
  <c r="H1117" i="31"/>
  <c r="I1117" i="42" s="1"/>
  <c r="H1118" i="31"/>
  <c r="I1118" i="42" s="1"/>
  <c r="H1119" i="31"/>
  <c r="I1119" i="42" s="1"/>
  <c r="H1120" i="31"/>
  <c r="I1120" i="42" s="1"/>
  <c r="H1121" i="31"/>
  <c r="I1121" i="42" s="1"/>
  <c r="H1122" i="31"/>
  <c r="I1122" i="42" s="1"/>
  <c r="H1123" i="31"/>
  <c r="I1123" i="42" s="1"/>
  <c r="H1124" i="31"/>
  <c r="I1124" i="42" s="1"/>
  <c r="H1125" i="31"/>
  <c r="I1125" i="42" s="1"/>
  <c r="H1126" i="31"/>
  <c r="I1126" i="42" s="1"/>
  <c r="H1127" i="31"/>
  <c r="I1127" i="42" s="1"/>
  <c r="H1128" i="31"/>
  <c r="I1128" i="42" s="1"/>
  <c r="H1129" i="31"/>
  <c r="I1129" i="42" s="1"/>
  <c r="H1130" i="31"/>
  <c r="I1130" i="42" s="1"/>
  <c r="H1131" i="31"/>
  <c r="I1131" i="42" s="1"/>
  <c r="H1132" i="31"/>
  <c r="I1132" i="42" s="1"/>
  <c r="H1133" i="31"/>
  <c r="I1133" i="42" s="1"/>
  <c r="H1134" i="31"/>
  <c r="I1134" i="42" s="1"/>
  <c r="H1135" i="31"/>
  <c r="I1135" i="42" s="1"/>
  <c r="H1136" i="31"/>
  <c r="I1136" i="42" s="1"/>
  <c r="H1137" i="31"/>
  <c r="I1137" i="42" s="1"/>
  <c r="H1138" i="31"/>
  <c r="I1138" i="42" s="1"/>
  <c r="H1139" i="31"/>
  <c r="I1139" i="42" s="1"/>
  <c r="H1140" i="31"/>
  <c r="I1140" i="42" s="1"/>
  <c r="H1141" i="31"/>
  <c r="I1141" i="42" s="1"/>
  <c r="H1142" i="31"/>
  <c r="I1142" i="42" s="1"/>
  <c r="H1143" i="31"/>
  <c r="I1143" i="42" s="1"/>
  <c r="H1144" i="31"/>
  <c r="I1144" i="42" s="1"/>
  <c r="H1145" i="31"/>
  <c r="I1145" i="42" s="1"/>
  <c r="H1146" i="31"/>
  <c r="I1146" i="42" s="1"/>
  <c r="H1147" i="31"/>
  <c r="I1147" i="42" s="1"/>
  <c r="H1148" i="31"/>
  <c r="I1148" i="42" s="1"/>
  <c r="H1149" i="31"/>
  <c r="I1149" i="42" s="1"/>
  <c r="H1150" i="31"/>
  <c r="I1150" i="42" s="1"/>
  <c r="H1151" i="31"/>
  <c r="I1151" i="42" s="1"/>
  <c r="H1152" i="31"/>
  <c r="I1152" i="42" s="1"/>
  <c r="H1153" i="31"/>
  <c r="I1153" i="42" s="1"/>
  <c r="H1154" i="31"/>
  <c r="I1154" i="42" s="1"/>
  <c r="H1155" i="31"/>
  <c r="I1155" i="42" s="1"/>
  <c r="H1156" i="31"/>
  <c r="I1156" i="42" s="1"/>
  <c r="H1157" i="31"/>
  <c r="I1157" i="42" s="1"/>
  <c r="H1158" i="31"/>
  <c r="I1158" i="42" s="1"/>
  <c r="H1159" i="31"/>
  <c r="I1159" i="42" s="1"/>
  <c r="H1160" i="31"/>
  <c r="I1160" i="42" s="1"/>
  <c r="H1161" i="31"/>
  <c r="I1161" i="42" s="1"/>
  <c r="H1162" i="31"/>
  <c r="I1162" i="42" s="1"/>
  <c r="H1163" i="31"/>
  <c r="I1163" i="42" s="1"/>
  <c r="H1164" i="31"/>
  <c r="I1164" i="42" s="1"/>
  <c r="H1165" i="31"/>
  <c r="I1165" i="42" s="1"/>
  <c r="H1166" i="31"/>
  <c r="I1166" i="42" s="1"/>
  <c r="H1167" i="31"/>
  <c r="I1167" i="42" s="1"/>
  <c r="H1168" i="31"/>
  <c r="I1168" i="42" s="1"/>
  <c r="H1169" i="31"/>
  <c r="I1169" i="42" s="1"/>
  <c r="H1170" i="31"/>
  <c r="I1170" i="42" s="1"/>
  <c r="H1171" i="31"/>
  <c r="I1171" i="42" s="1"/>
  <c r="H1172" i="31"/>
  <c r="I1172" i="42" s="1"/>
  <c r="H1173" i="31"/>
  <c r="I1173" i="42" s="1"/>
  <c r="H1174" i="31"/>
  <c r="I1174" i="42" s="1"/>
  <c r="H1175" i="31"/>
  <c r="I1175" i="42" s="1"/>
  <c r="H1176" i="31"/>
  <c r="I1176" i="42" s="1"/>
  <c r="H1177" i="31"/>
  <c r="I1177" i="42" s="1"/>
  <c r="H1178" i="31"/>
  <c r="I1178" i="42" s="1"/>
  <c r="H1179" i="31"/>
  <c r="I1179" i="42" s="1"/>
  <c r="H1180" i="31"/>
  <c r="I1180" i="42" s="1"/>
  <c r="H1181" i="31"/>
  <c r="I1181" i="42" s="1"/>
  <c r="H1182" i="31"/>
  <c r="I1182" i="42" s="1"/>
  <c r="H1183" i="31"/>
  <c r="I1183" i="42" s="1"/>
  <c r="H1184" i="31"/>
  <c r="I1184" i="42" s="1"/>
  <c r="H1185" i="31"/>
  <c r="I1185" i="42" s="1"/>
  <c r="H1186" i="31"/>
  <c r="I1186" i="42" s="1"/>
  <c r="H1187" i="31"/>
  <c r="I1187" i="42" s="1"/>
  <c r="H1188" i="31"/>
  <c r="I1188" i="42" s="1"/>
  <c r="H1189" i="31"/>
  <c r="I1189" i="42" s="1"/>
  <c r="H1190" i="31"/>
  <c r="I1190" i="42" s="1"/>
  <c r="H1191" i="31"/>
  <c r="I1191" i="42" s="1"/>
  <c r="H1192" i="31"/>
  <c r="I1192" i="42" s="1"/>
  <c r="H1193" i="31"/>
  <c r="I1193" i="42" s="1"/>
  <c r="H1194" i="31"/>
  <c r="I1194" i="42" s="1"/>
  <c r="H1195" i="31"/>
  <c r="I1195" i="42" s="1"/>
  <c r="H1196" i="31"/>
  <c r="I1196" i="42" s="1"/>
  <c r="H1197" i="31"/>
  <c r="I1197" i="42" s="1"/>
  <c r="H1198" i="31"/>
  <c r="I1198" i="42" s="1"/>
  <c r="H1199" i="31"/>
  <c r="I1199" i="42" s="1"/>
  <c r="H1200" i="31"/>
  <c r="I1200" i="42" s="1"/>
  <c r="H1201" i="31"/>
  <c r="I1201" i="42" s="1"/>
  <c r="H1202" i="31"/>
  <c r="I1202" i="42" s="1"/>
  <c r="H1203" i="31"/>
  <c r="I1203" i="42" s="1"/>
  <c r="H1204" i="31"/>
  <c r="I1204" i="42" s="1"/>
  <c r="H1205" i="31"/>
  <c r="I1205" i="42" s="1"/>
  <c r="H1206" i="31"/>
  <c r="I1206" i="42" s="1"/>
  <c r="H1207" i="31"/>
  <c r="I1207" i="42" s="1"/>
  <c r="H1208" i="31"/>
  <c r="I1208" i="42" s="1"/>
  <c r="H1209" i="31"/>
  <c r="I1209" i="42" s="1"/>
  <c r="H1210" i="31"/>
  <c r="I1210" i="42" s="1"/>
  <c r="H1211" i="31"/>
  <c r="I1211" i="42" s="1"/>
  <c r="H1212" i="31"/>
  <c r="I1212" i="42" s="1"/>
  <c r="H1213" i="31"/>
  <c r="I1213" i="42" s="1"/>
  <c r="H1214" i="31"/>
  <c r="I1214" i="42" s="1"/>
  <c r="H1215" i="31"/>
  <c r="I1215" i="42" s="1"/>
  <c r="H1216" i="31"/>
  <c r="I1216" i="42" s="1"/>
  <c r="H1217" i="31"/>
  <c r="I1217" i="42" s="1"/>
  <c r="H1218" i="31"/>
  <c r="I1218" i="42" s="1"/>
  <c r="H1219" i="31"/>
  <c r="I1219" i="42" s="1"/>
  <c r="H1220" i="31"/>
  <c r="I1220" i="42" s="1"/>
  <c r="H1221" i="31"/>
  <c r="I1221" i="42" s="1"/>
  <c r="H1222" i="31"/>
  <c r="I1222" i="42" s="1"/>
  <c r="H1223" i="31"/>
  <c r="I1223" i="42" s="1"/>
  <c r="H1224" i="31"/>
  <c r="I1224" i="42" s="1"/>
  <c r="H1225" i="31"/>
  <c r="I1225" i="42" s="1"/>
  <c r="H1226" i="31"/>
  <c r="I1226" i="42" s="1"/>
  <c r="H1227" i="31"/>
  <c r="I1227" i="42" s="1"/>
  <c r="H1228" i="31"/>
  <c r="I1228" i="42" s="1"/>
  <c r="H1229" i="31"/>
  <c r="I1229" i="42" s="1"/>
  <c r="H1230" i="31"/>
  <c r="I1230" i="42" s="1"/>
  <c r="H1231" i="31"/>
  <c r="I1231" i="42" s="1"/>
  <c r="H1232" i="31"/>
  <c r="I1232" i="42" s="1"/>
  <c r="H1233" i="31"/>
  <c r="I1233" i="42" s="1"/>
  <c r="H1234" i="31"/>
  <c r="I1234" i="42" s="1"/>
  <c r="H1235" i="31"/>
  <c r="I1235" i="42" s="1"/>
  <c r="H1236" i="31"/>
  <c r="I1236" i="42" s="1"/>
  <c r="H1237" i="31"/>
  <c r="I1237" i="42" s="1"/>
  <c r="H1238" i="31"/>
  <c r="I1238" i="42" s="1"/>
  <c r="H1239" i="31"/>
  <c r="I1239" i="42" s="1"/>
  <c r="H1240" i="31"/>
  <c r="I1240" i="42" s="1"/>
  <c r="H1241" i="31"/>
  <c r="I1241" i="42" s="1"/>
  <c r="H1242" i="31"/>
  <c r="I1242" i="42" s="1"/>
  <c r="H1243" i="31"/>
  <c r="I1243" i="42" s="1"/>
  <c r="H1244" i="31"/>
  <c r="I1244" i="42" s="1"/>
  <c r="H1245" i="31"/>
  <c r="I1245" i="42" s="1"/>
  <c r="H1246" i="31"/>
  <c r="I1246" i="42" s="1"/>
  <c r="H1247" i="31"/>
  <c r="I1247" i="42" s="1"/>
  <c r="H1248" i="31"/>
  <c r="I1248" i="42" s="1"/>
  <c r="H1249" i="31"/>
  <c r="I1249" i="42" s="1"/>
  <c r="H1250" i="31"/>
  <c r="I1250" i="42" s="1"/>
  <c r="H1251" i="31"/>
  <c r="I1251" i="42" s="1"/>
  <c r="H1252" i="31"/>
  <c r="I1252" i="42" s="1"/>
  <c r="H1253" i="31"/>
  <c r="I1253" i="42" s="1"/>
  <c r="H1254" i="31"/>
  <c r="I1254" i="42" s="1"/>
  <c r="H1255" i="31"/>
  <c r="I1255" i="42" s="1"/>
  <c r="H1256" i="31"/>
  <c r="I1256" i="42" s="1"/>
  <c r="H1257" i="31"/>
  <c r="I1257" i="42" s="1"/>
  <c r="H1258" i="31"/>
  <c r="I1258" i="42" s="1"/>
  <c r="H1259" i="31"/>
  <c r="I1259" i="42" s="1"/>
  <c r="H1260" i="31"/>
  <c r="I1260" i="42" s="1"/>
  <c r="H1261" i="31"/>
  <c r="I1261" i="42" s="1"/>
  <c r="H1262" i="31"/>
  <c r="I1262" i="42" s="1"/>
  <c r="H1263" i="31"/>
  <c r="I1263" i="42" s="1"/>
  <c r="H1264" i="31"/>
  <c r="I1264" i="42" s="1"/>
  <c r="H1265" i="31"/>
  <c r="I1265" i="42" s="1"/>
  <c r="H1266" i="31"/>
  <c r="I1266" i="42" s="1"/>
  <c r="H1267" i="31"/>
  <c r="I1267" i="42" s="1"/>
  <c r="H1268" i="31"/>
  <c r="I1268" i="42" s="1"/>
  <c r="H1269" i="31"/>
  <c r="I1269" i="42" s="1"/>
  <c r="H1270" i="31"/>
  <c r="I1270" i="42" s="1"/>
  <c r="H1271" i="31"/>
  <c r="I1271" i="42" s="1"/>
  <c r="H1272" i="31"/>
  <c r="I1272" i="42" s="1"/>
  <c r="H1273" i="31"/>
  <c r="I1273" i="42" s="1"/>
  <c r="H1274" i="31"/>
  <c r="I1274" i="42" s="1"/>
  <c r="H1275" i="31"/>
  <c r="I1275" i="42" s="1"/>
  <c r="H1276" i="31"/>
  <c r="I1276" i="42" s="1"/>
  <c r="H1277" i="31"/>
  <c r="I1277" i="42" s="1"/>
  <c r="H1278" i="31"/>
  <c r="I1278" i="42" s="1"/>
  <c r="H1279" i="31"/>
  <c r="I1279" i="42" s="1"/>
  <c r="H1280" i="31"/>
  <c r="I1280" i="42" s="1"/>
  <c r="H1281" i="31"/>
  <c r="I1281" i="42" s="1"/>
  <c r="H1282" i="31"/>
  <c r="I1282" i="42" s="1"/>
  <c r="H1283" i="31"/>
  <c r="I1283" i="42" s="1"/>
  <c r="H1284" i="31"/>
  <c r="I1284" i="42" s="1"/>
  <c r="H1285" i="31"/>
  <c r="I1285" i="42" s="1"/>
  <c r="H1286" i="31"/>
  <c r="I1286" i="42" s="1"/>
  <c r="H1287" i="31"/>
  <c r="I1287" i="42" s="1"/>
  <c r="H1288" i="31"/>
  <c r="I1288" i="42" s="1"/>
  <c r="H1289" i="31"/>
  <c r="I1289" i="42" s="1"/>
  <c r="H1290" i="31"/>
  <c r="I1290" i="42" s="1"/>
  <c r="H1291" i="31"/>
  <c r="I1291" i="42" s="1"/>
  <c r="H1292" i="31"/>
  <c r="I1292" i="42" s="1"/>
  <c r="H1293" i="31"/>
  <c r="I1293" i="42" s="1"/>
  <c r="H1294" i="31"/>
  <c r="I1294" i="42" s="1"/>
  <c r="H1295" i="31"/>
  <c r="I1295" i="42" s="1"/>
  <c r="H1296" i="31"/>
  <c r="I1296" i="42" s="1"/>
  <c r="H1297" i="31"/>
  <c r="I1297" i="42" s="1"/>
  <c r="H1298" i="31"/>
  <c r="I1298" i="42" s="1"/>
  <c r="H1299" i="31"/>
  <c r="I1299" i="42" s="1"/>
  <c r="H1300" i="31"/>
  <c r="I1300" i="42" s="1"/>
  <c r="H1301" i="31"/>
  <c r="I1301" i="42" s="1"/>
  <c r="H1302" i="31"/>
  <c r="I1302" i="42" s="1"/>
  <c r="H1303" i="31"/>
  <c r="I1303" i="42" s="1"/>
  <c r="H1304" i="31"/>
  <c r="I1304" i="42" s="1"/>
  <c r="H1305" i="31"/>
  <c r="I1305" i="42" s="1"/>
  <c r="H1306" i="31"/>
  <c r="I1306" i="42" s="1"/>
  <c r="H1307" i="31"/>
  <c r="I1307" i="42" s="1"/>
  <c r="H1308" i="31"/>
  <c r="I1308" i="42" s="1"/>
  <c r="H1309" i="31"/>
  <c r="I1309" i="42" s="1"/>
  <c r="H1310" i="31"/>
  <c r="I1310" i="42" s="1"/>
  <c r="H1311" i="31"/>
  <c r="I1311" i="42" s="1"/>
  <c r="H1312" i="31"/>
  <c r="I1312" i="42" s="1"/>
  <c r="H1313" i="31"/>
  <c r="I1313" i="42" s="1"/>
  <c r="H1314" i="31"/>
  <c r="I1314" i="42" s="1"/>
  <c r="H1315" i="31"/>
  <c r="I1315" i="42" s="1"/>
  <c r="H1316" i="31"/>
  <c r="I1316" i="42" s="1"/>
  <c r="H1317" i="31"/>
  <c r="I1317" i="42" s="1"/>
  <c r="H1318" i="31"/>
  <c r="I1318" i="42" s="1"/>
  <c r="H1319" i="31"/>
  <c r="I1319" i="42" s="1"/>
  <c r="H1320" i="31"/>
  <c r="I1320" i="42" s="1"/>
  <c r="H1321" i="31"/>
  <c r="I1321" i="42" s="1"/>
  <c r="H1322" i="31"/>
  <c r="I1322" i="42" s="1"/>
  <c r="H1323" i="31"/>
  <c r="I1323" i="42" s="1"/>
  <c r="H1324" i="31"/>
  <c r="I1324" i="42" s="1"/>
  <c r="H1325" i="31"/>
  <c r="I1325" i="42" s="1"/>
  <c r="H1326" i="31"/>
  <c r="I1326" i="42" s="1"/>
  <c r="H1327" i="31"/>
  <c r="I1327" i="42" s="1"/>
  <c r="H1328" i="31"/>
  <c r="I1328" i="42" s="1"/>
  <c r="H1329" i="31"/>
  <c r="I1329" i="42" s="1"/>
  <c r="H1330" i="31"/>
  <c r="I1330" i="42" s="1"/>
  <c r="H1331" i="31"/>
  <c r="I1331" i="42" s="1"/>
  <c r="H1332" i="31"/>
  <c r="I1332" i="42" s="1"/>
  <c r="H1333" i="31"/>
  <c r="I1333" i="42" s="1"/>
  <c r="H1334" i="31"/>
  <c r="I1334" i="42" s="1"/>
  <c r="H1335" i="31"/>
  <c r="I1335" i="42" s="1"/>
  <c r="H1336" i="31"/>
  <c r="I1336" i="42" s="1"/>
  <c r="H1337" i="31"/>
  <c r="I1337" i="42" s="1"/>
  <c r="H1338" i="31"/>
  <c r="I1338" i="42" s="1"/>
  <c r="H1339" i="31"/>
  <c r="I1339" i="42" s="1"/>
  <c r="H1340" i="31"/>
  <c r="I1340" i="42" s="1"/>
  <c r="H1341" i="31"/>
  <c r="I1341" i="42" s="1"/>
  <c r="H1342" i="31"/>
  <c r="I1342" i="42" s="1"/>
  <c r="H1343" i="31"/>
  <c r="I1343" i="42" s="1"/>
  <c r="H1344" i="31"/>
  <c r="I1344" i="42" s="1"/>
  <c r="H1345" i="31"/>
  <c r="I1345" i="42" s="1"/>
  <c r="H1346" i="31"/>
  <c r="I1346" i="42" s="1"/>
  <c r="H1347" i="31"/>
  <c r="I1347" i="42" s="1"/>
  <c r="H1348" i="31"/>
  <c r="I1348" i="42" s="1"/>
  <c r="H1349" i="31"/>
  <c r="I1349" i="42" s="1"/>
  <c r="H1350" i="31"/>
  <c r="I1350" i="42" s="1"/>
  <c r="H1351" i="31"/>
  <c r="I1351" i="42" s="1"/>
  <c r="H1352" i="31"/>
  <c r="I1352" i="42" s="1"/>
  <c r="H1353" i="31"/>
  <c r="I1353" i="42" s="1"/>
  <c r="H1354" i="31"/>
  <c r="I1354" i="42" s="1"/>
  <c r="H1355" i="31"/>
  <c r="I1355" i="42" s="1"/>
  <c r="H1356" i="31"/>
  <c r="I1356" i="42" s="1"/>
  <c r="H1357" i="31"/>
  <c r="I1357" i="42" s="1"/>
  <c r="H1358" i="31"/>
  <c r="I1358" i="42" s="1"/>
  <c r="H1359" i="31"/>
  <c r="I1359" i="42" s="1"/>
  <c r="H1360" i="31"/>
  <c r="I1360" i="42" s="1"/>
  <c r="H1361" i="31"/>
  <c r="I1361" i="42" s="1"/>
  <c r="H1362" i="31"/>
  <c r="I1362" i="42" s="1"/>
  <c r="H1363" i="31"/>
  <c r="I1363" i="42" s="1"/>
  <c r="H1364" i="31"/>
  <c r="I1364" i="42" s="1"/>
  <c r="H1365" i="31"/>
  <c r="I1365" i="42" s="1"/>
  <c r="H1366" i="31"/>
  <c r="I1366" i="42" s="1"/>
  <c r="H1367" i="31"/>
  <c r="I1367" i="42" s="1"/>
  <c r="H1368" i="31"/>
  <c r="I1368" i="42" s="1"/>
  <c r="H1369" i="31"/>
  <c r="I1369" i="42" s="1"/>
  <c r="H1370" i="31"/>
  <c r="I1370" i="42" s="1"/>
  <c r="H1371" i="31"/>
  <c r="I1371" i="42" s="1"/>
  <c r="H1372" i="31"/>
  <c r="I1372" i="42" s="1"/>
  <c r="H1373" i="31"/>
  <c r="I1373" i="42" s="1"/>
  <c r="H1374" i="31"/>
  <c r="I1374" i="42" s="1"/>
  <c r="H1375" i="31"/>
  <c r="I1375" i="42" s="1"/>
  <c r="H1376" i="31"/>
  <c r="I1376" i="42" s="1"/>
  <c r="H1377" i="31"/>
  <c r="I1377" i="42" s="1"/>
  <c r="H1378" i="31"/>
  <c r="I1378" i="42" s="1"/>
  <c r="H1379" i="31"/>
  <c r="I1379" i="42" s="1"/>
  <c r="H1380" i="31"/>
  <c r="I1380" i="42" s="1"/>
  <c r="H1381" i="31"/>
  <c r="I1381" i="42" s="1"/>
  <c r="H1382" i="31"/>
  <c r="I1382" i="42" s="1"/>
  <c r="H1383" i="31"/>
  <c r="I1383" i="42" s="1"/>
  <c r="H1384" i="31"/>
  <c r="I1384" i="42" s="1"/>
  <c r="H1385" i="31"/>
  <c r="I1385" i="42" s="1"/>
  <c r="H1386" i="31"/>
  <c r="I1386" i="42" s="1"/>
  <c r="H1387" i="31"/>
  <c r="I1387" i="42" s="1"/>
  <c r="H1388" i="31"/>
  <c r="I1388" i="42" s="1"/>
  <c r="H1389" i="31"/>
  <c r="I1389" i="42" s="1"/>
  <c r="H1390" i="31"/>
  <c r="I1390" i="42" s="1"/>
  <c r="H1391" i="31"/>
  <c r="I1391" i="42" s="1"/>
  <c r="H1392" i="31"/>
  <c r="I1392" i="42" s="1"/>
  <c r="H1393" i="31"/>
  <c r="I1393" i="42" s="1"/>
  <c r="H1394" i="31"/>
  <c r="I1394" i="42" s="1"/>
  <c r="H1395" i="31"/>
  <c r="I1395" i="42" s="1"/>
  <c r="H1396" i="31"/>
  <c r="I1396" i="42" s="1"/>
  <c r="H1397" i="31"/>
  <c r="I1397" i="42" s="1"/>
  <c r="H1398" i="31"/>
  <c r="I1398" i="42" s="1"/>
  <c r="H1399" i="31"/>
  <c r="I1399" i="42" s="1"/>
  <c r="H1400" i="31"/>
  <c r="I1400" i="42" s="1"/>
  <c r="H1401" i="31"/>
  <c r="I1401" i="42" s="1"/>
  <c r="H1402" i="31"/>
  <c r="I1402" i="42" s="1"/>
  <c r="H1403" i="31"/>
  <c r="I1403" i="42" s="1"/>
  <c r="H1404" i="31"/>
  <c r="I1404" i="42" s="1"/>
  <c r="H1405" i="31"/>
  <c r="I1405" i="42" s="1"/>
  <c r="H1406" i="31"/>
  <c r="I1406" i="42" s="1"/>
  <c r="H1407" i="31"/>
  <c r="I1407" i="42" s="1"/>
  <c r="H1408" i="31"/>
  <c r="I1408" i="42" s="1"/>
  <c r="H1409" i="31"/>
  <c r="I1409" i="42" s="1"/>
  <c r="H1410" i="31"/>
  <c r="I1410" i="42" s="1"/>
  <c r="H1411" i="31"/>
  <c r="I1411" i="42" s="1"/>
  <c r="H1412" i="31"/>
  <c r="I1412" i="42" s="1"/>
  <c r="H1413" i="31"/>
  <c r="I1413" i="42" s="1"/>
  <c r="H1414" i="31"/>
  <c r="I1414" i="42" s="1"/>
  <c r="H1415" i="31"/>
  <c r="I1415" i="42" s="1"/>
  <c r="H1416" i="31"/>
  <c r="I1416" i="42" s="1"/>
  <c r="H1417" i="31"/>
  <c r="I1417" i="42" s="1"/>
  <c r="H1418" i="31"/>
  <c r="I1418" i="42" s="1"/>
  <c r="H1419" i="31"/>
  <c r="I1419" i="42" s="1"/>
  <c r="H1420" i="31"/>
  <c r="I1420" i="42" s="1"/>
  <c r="H1421" i="31"/>
  <c r="I1421" i="42" s="1"/>
  <c r="H1422" i="31"/>
  <c r="I1422" i="42" s="1"/>
  <c r="H1423" i="31"/>
  <c r="I1423" i="42" s="1"/>
  <c r="H1424" i="31"/>
  <c r="I1424" i="42" s="1"/>
  <c r="H1425" i="31"/>
  <c r="I1425" i="42" s="1"/>
  <c r="H1426" i="31"/>
  <c r="I1426" i="42" s="1"/>
  <c r="H1427" i="31"/>
  <c r="I1427" i="42" s="1"/>
  <c r="H1428" i="31"/>
  <c r="I1428" i="42" s="1"/>
  <c r="H1429" i="31"/>
  <c r="I1429" i="42" s="1"/>
  <c r="H1430" i="31"/>
  <c r="I1430" i="42" s="1"/>
  <c r="H1431" i="31"/>
  <c r="I1431" i="42" s="1"/>
  <c r="H1432" i="31"/>
  <c r="I1432" i="42" s="1"/>
  <c r="H1433" i="31"/>
  <c r="I1433" i="42" s="1"/>
  <c r="H1434" i="31"/>
  <c r="I1434" i="42" s="1"/>
  <c r="H1435" i="31"/>
  <c r="I1435" i="42" s="1"/>
  <c r="H1436" i="31"/>
  <c r="I1436" i="42" s="1"/>
  <c r="H1437" i="31"/>
  <c r="I1437" i="42" s="1"/>
  <c r="H1438" i="31"/>
  <c r="I1438" i="42" s="1"/>
  <c r="H1439" i="31"/>
  <c r="I1439" i="42" s="1"/>
  <c r="H1440" i="31"/>
  <c r="I1440" i="42" s="1"/>
  <c r="H1441" i="31"/>
  <c r="I1441" i="42" s="1"/>
  <c r="H1442" i="31"/>
  <c r="I1442" i="42" s="1"/>
  <c r="H1443" i="31"/>
  <c r="I1443" i="42" s="1"/>
  <c r="H1444" i="31"/>
  <c r="I1444" i="42" s="1"/>
  <c r="H1445" i="31"/>
  <c r="I1445" i="42" s="1"/>
  <c r="H1446" i="31"/>
  <c r="I1446" i="42" s="1"/>
  <c r="H1447" i="31"/>
  <c r="I1447" i="42" s="1"/>
  <c r="H1448" i="31"/>
  <c r="I1448" i="42" s="1"/>
  <c r="H1449" i="31"/>
  <c r="I1449" i="42" s="1"/>
  <c r="H1450" i="31"/>
  <c r="I1450" i="42" s="1"/>
  <c r="H1451" i="31"/>
  <c r="I1451" i="42" s="1"/>
  <c r="H1452" i="31"/>
  <c r="I1452" i="42" s="1"/>
  <c r="H1453" i="31"/>
  <c r="I1453" i="42" s="1"/>
  <c r="H1454" i="31"/>
  <c r="I1454" i="42" s="1"/>
  <c r="H1455" i="31"/>
  <c r="I1455" i="42" s="1"/>
  <c r="H1456" i="31"/>
  <c r="I1456" i="42" s="1"/>
  <c r="H1457" i="31"/>
  <c r="I1457" i="42" s="1"/>
  <c r="H1458" i="31"/>
  <c r="I1458" i="42" s="1"/>
  <c r="H1459" i="31"/>
  <c r="I1459" i="42" s="1"/>
  <c r="H1460" i="31"/>
  <c r="I1460" i="42" s="1"/>
  <c r="H1461" i="31"/>
  <c r="I1461" i="42" s="1"/>
  <c r="H1462" i="31"/>
  <c r="I1462" i="42" s="1"/>
  <c r="H1463" i="31"/>
  <c r="I1463" i="42" s="1"/>
  <c r="H1464" i="31"/>
  <c r="I1464" i="42" s="1"/>
  <c r="H1465" i="31"/>
  <c r="I1465" i="42" s="1"/>
  <c r="H1466" i="31"/>
  <c r="I1466" i="42" s="1"/>
  <c r="H1467" i="31"/>
  <c r="I1467" i="42" s="1"/>
  <c r="H1468" i="31"/>
  <c r="I1468" i="42" s="1"/>
  <c r="H1469" i="31"/>
  <c r="I1469" i="42" s="1"/>
  <c r="H1470" i="31"/>
  <c r="I1470" i="42" s="1"/>
  <c r="H1471" i="31"/>
  <c r="I1471" i="42" s="1"/>
  <c r="H1472" i="31"/>
  <c r="I1472" i="42" s="1"/>
  <c r="H1473" i="31"/>
  <c r="I1473" i="42" s="1"/>
  <c r="H1474" i="31"/>
  <c r="I1474" i="42" s="1"/>
  <c r="H1475" i="31"/>
  <c r="I1475" i="42" s="1"/>
  <c r="H1476" i="31"/>
  <c r="I1476" i="42" s="1"/>
  <c r="H1477" i="31"/>
  <c r="I1477" i="42" s="1"/>
  <c r="H1478" i="31"/>
  <c r="I1478" i="42" s="1"/>
  <c r="H1479" i="31"/>
  <c r="I1479" i="42" s="1"/>
  <c r="H1480" i="31"/>
  <c r="I1480" i="42" s="1"/>
  <c r="H1481" i="31"/>
  <c r="I1481" i="42" s="1"/>
  <c r="H1482" i="31"/>
  <c r="I1482" i="42" s="1"/>
  <c r="H1483" i="31"/>
  <c r="I1483" i="42" s="1"/>
  <c r="H1484" i="31"/>
  <c r="I1484" i="42" s="1"/>
  <c r="H1485" i="31"/>
  <c r="I1485" i="42" s="1"/>
  <c r="H1486" i="31"/>
  <c r="I1486" i="42" s="1"/>
  <c r="H1487" i="31"/>
  <c r="I1487" i="42" s="1"/>
  <c r="H1488" i="31"/>
  <c r="I1488" i="42" s="1"/>
  <c r="H1489" i="31"/>
  <c r="I1489" i="42" s="1"/>
  <c r="H1490" i="31"/>
  <c r="I1490" i="42" s="1"/>
  <c r="H1491" i="31"/>
  <c r="I1491" i="42" s="1"/>
  <c r="H1492" i="31"/>
  <c r="I1492" i="42" s="1"/>
  <c r="H1493" i="31"/>
  <c r="I1493" i="42" s="1"/>
  <c r="H1494" i="31"/>
  <c r="I1494" i="42" s="1"/>
  <c r="H1495" i="31"/>
  <c r="I1495" i="42" s="1"/>
  <c r="H1496" i="31"/>
  <c r="I1496" i="42" s="1"/>
  <c r="H1497" i="31"/>
  <c r="I1497" i="42" s="1"/>
  <c r="H1498" i="31"/>
  <c r="I1498" i="42" s="1"/>
  <c r="H1499" i="31"/>
  <c r="I1499" i="42" s="1"/>
  <c r="H1500" i="31"/>
  <c r="I1500" i="42" s="1"/>
  <c r="H1501" i="31"/>
  <c r="I1501" i="42" s="1"/>
  <c r="H1502" i="31"/>
  <c r="I1502" i="42" s="1"/>
  <c r="H1503" i="31"/>
  <c r="I1503" i="42" s="1"/>
  <c r="H1504" i="31"/>
  <c r="I1504" i="42" s="1"/>
  <c r="H1505" i="31"/>
  <c r="I1505" i="42" s="1"/>
  <c r="H1506" i="31"/>
  <c r="I1506" i="42" s="1"/>
  <c r="H1507" i="31"/>
  <c r="I1507" i="42" s="1"/>
  <c r="H1508" i="31"/>
  <c r="I1508" i="42" s="1"/>
  <c r="H1509" i="31"/>
  <c r="I1509" i="42" s="1"/>
  <c r="H1510" i="31"/>
  <c r="I1510" i="42" s="1"/>
  <c r="H1511" i="31"/>
  <c r="I1511" i="42" s="1"/>
  <c r="H1512" i="31"/>
  <c r="I1512" i="42" s="1"/>
  <c r="H1513" i="31"/>
  <c r="I1513" i="42" s="1"/>
  <c r="H1514" i="31"/>
  <c r="I1514" i="42" s="1"/>
  <c r="H1515" i="31"/>
  <c r="I1515" i="42" s="1"/>
  <c r="H1516" i="31"/>
  <c r="I1516" i="42" s="1"/>
  <c r="H1517" i="31"/>
  <c r="I1517" i="42" s="1"/>
  <c r="H1518" i="31"/>
  <c r="I1518" i="42" s="1"/>
  <c r="H1519" i="31"/>
  <c r="I1519" i="42" s="1"/>
  <c r="H1520" i="31"/>
  <c r="I1520" i="42" s="1"/>
  <c r="H1521" i="31"/>
  <c r="I1521" i="42" s="1"/>
  <c r="H1522" i="31"/>
  <c r="I1522" i="42" s="1"/>
  <c r="H1523" i="31"/>
  <c r="I1523" i="42" s="1"/>
  <c r="H1524" i="31"/>
  <c r="I1524" i="42" s="1"/>
  <c r="H1525" i="31"/>
  <c r="I1525" i="42" s="1"/>
  <c r="H1526" i="31"/>
  <c r="I1526" i="42" s="1"/>
  <c r="H1527" i="31"/>
  <c r="I1527" i="42" s="1"/>
  <c r="H1528" i="31"/>
  <c r="I1528" i="42" s="1"/>
  <c r="H1529" i="31"/>
  <c r="I1529" i="42" s="1"/>
  <c r="H1530" i="31"/>
  <c r="I1530" i="42" s="1"/>
  <c r="H1531" i="31"/>
  <c r="I1531" i="42" s="1"/>
  <c r="H1532" i="31"/>
  <c r="I1532" i="42" s="1"/>
  <c r="H1533" i="31"/>
  <c r="I1533" i="42" s="1"/>
  <c r="H1534" i="31"/>
  <c r="I1534" i="42" s="1"/>
  <c r="H1535" i="31"/>
  <c r="I1535" i="42" s="1"/>
  <c r="H1536" i="31"/>
  <c r="I1536" i="42" s="1"/>
  <c r="H1537" i="31"/>
  <c r="I1537" i="42" s="1"/>
  <c r="H1538" i="31"/>
  <c r="I1538" i="42" s="1"/>
  <c r="H1539" i="31"/>
  <c r="I1539" i="42" s="1"/>
  <c r="H1540" i="31"/>
  <c r="I1540" i="42" s="1"/>
  <c r="H1541" i="31"/>
  <c r="I1541" i="42" s="1"/>
  <c r="H1542" i="31"/>
  <c r="I1542" i="42" s="1"/>
  <c r="H1543" i="31"/>
  <c r="I1543" i="42" s="1"/>
  <c r="H1544" i="31"/>
  <c r="I1544" i="42" s="1"/>
  <c r="H1545" i="31"/>
  <c r="I1545" i="42" s="1"/>
  <c r="H1546" i="31"/>
  <c r="I1546" i="42" s="1"/>
  <c r="H1547" i="31"/>
  <c r="I1547" i="42" s="1"/>
  <c r="H1548" i="31"/>
  <c r="I1548" i="42" s="1"/>
  <c r="H1549" i="31"/>
  <c r="I1549" i="42" s="1"/>
  <c r="H1550" i="31"/>
  <c r="I1550" i="42" s="1"/>
  <c r="H1551" i="31"/>
  <c r="I1551" i="42" s="1"/>
  <c r="H1552" i="31"/>
  <c r="I1552" i="42" s="1"/>
  <c r="H1553" i="31"/>
  <c r="I1553" i="42" s="1"/>
  <c r="H1554" i="31"/>
  <c r="I1554" i="42" s="1"/>
  <c r="H1555" i="31"/>
  <c r="I1555" i="42" s="1"/>
  <c r="H1556" i="31"/>
  <c r="I1556" i="42" s="1"/>
  <c r="H1557" i="31"/>
  <c r="I1557" i="42" s="1"/>
  <c r="H1558" i="31"/>
  <c r="I1558" i="42" s="1"/>
  <c r="H1559" i="31"/>
  <c r="I1559" i="42" s="1"/>
  <c r="H1560" i="31"/>
  <c r="I1560" i="42" s="1"/>
  <c r="H1561" i="31"/>
  <c r="I1561" i="42" s="1"/>
  <c r="H1562" i="31"/>
  <c r="I1562" i="42" s="1"/>
  <c r="H1563" i="31"/>
  <c r="I1563" i="42" s="1"/>
  <c r="H1564" i="31"/>
  <c r="I1564" i="42" s="1"/>
  <c r="H1565" i="31"/>
  <c r="I1565" i="42" s="1"/>
  <c r="H1566" i="31"/>
  <c r="I1566" i="42" s="1"/>
  <c r="H1567" i="31"/>
  <c r="I1567" i="42" s="1"/>
  <c r="H1568" i="31"/>
  <c r="I1568" i="42" s="1"/>
  <c r="H1569" i="31"/>
  <c r="I1569" i="42" s="1"/>
  <c r="H1570" i="31"/>
  <c r="I1570" i="42" s="1"/>
  <c r="H1571" i="31"/>
  <c r="I1571" i="42" s="1"/>
  <c r="H1572" i="31"/>
  <c r="I1572" i="42" s="1"/>
  <c r="H1573" i="31"/>
  <c r="I1573" i="42" s="1"/>
  <c r="H1574" i="31"/>
  <c r="I1574" i="42" s="1"/>
  <c r="H1575" i="31"/>
  <c r="I1575" i="42" s="1"/>
  <c r="H1576" i="31"/>
  <c r="I1576" i="42" s="1"/>
  <c r="H1577" i="31"/>
  <c r="I1577" i="42" s="1"/>
  <c r="H1578" i="31"/>
  <c r="I1578" i="42" s="1"/>
  <c r="H1579" i="31"/>
  <c r="I1579" i="42" s="1"/>
  <c r="H1580" i="31"/>
  <c r="I1580" i="42" s="1"/>
  <c r="H1581" i="31"/>
  <c r="I1581" i="42" s="1"/>
  <c r="H1582" i="31"/>
  <c r="I1582" i="42" s="1"/>
  <c r="H1583" i="31"/>
  <c r="I1583" i="42" s="1"/>
  <c r="H1584" i="31"/>
  <c r="I1584" i="42" s="1"/>
  <c r="H1585" i="31"/>
  <c r="I1585" i="42" s="1"/>
  <c r="H1586" i="31"/>
  <c r="I1586" i="42" s="1"/>
  <c r="H1587" i="31"/>
  <c r="I1587" i="42" s="1"/>
  <c r="H1588" i="31"/>
  <c r="I1588" i="42" s="1"/>
  <c r="H1589" i="31"/>
  <c r="I1589" i="42" s="1"/>
  <c r="H1590" i="31"/>
  <c r="I1590" i="42" s="1"/>
  <c r="H1591" i="31"/>
  <c r="I1591" i="42" s="1"/>
  <c r="H1592" i="31"/>
  <c r="I1592" i="42" s="1"/>
  <c r="H1593" i="31"/>
  <c r="I1593" i="42" s="1"/>
  <c r="H1594" i="31"/>
  <c r="I1594" i="42" s="1"/>
  <c r="H1595" i="31"/>
  <c r="I1595" i="42" s="1"/>
  <c r="H1596" i="31"/>
  <c r="I1596" i="42" s="1"/>
  <c r="H1597" i="31"/>
  <c r="I1597" i="42" s="1"/>
  <c r="H1598" i="31"/>
  <c r="I1598" i="42" s="1"/>
  <c r="H1599" i="31"/>
  <c r="I1599" i="42" s="1"/>
  <c r="H1600" i="31"/>
  <c r="I1600" i="42" s="1"/>
  <c r="H1601" i="31"/>
  <c r="I1601" i="42" s="1"/>
  <c r="H1602" i="31"/>
  <c r="I1602" i="42" s="1"/>
  <c r="H1603" i="31"/>
  <c r="I1603" i="42" s="1"/>
  <c r="H1604" i="31"/>
  <c r="I1604" i="42" s="1"/>
  <c r="H1605" i="31"/>
  <c r="I1605" i="42" s="1"/>
  <c r="H1606" i="31"/>
  <c r="I1606" i="42" s="1"/>
  <c r="H1607" i="31"/>
  <c r="I1607" i="42" s="1"/>
  <c r="H1608" i="31"/>
  <c r="I1608" i="42" s="1"/>
  <c r="H1609" i="31"/>
  <c r="I1609" i="42" s="1"/>
  <c r="H1610" i="31"/>
  <c r="I1610" i="42" s="1"/>
  <c r="H1611" i="31"/>
  <c r="I1611" i="42" s="1"/>
  <c r="H1612" i="31"/>
  <c r="I1612" i="42" s="1"/>
  <c r="H1613" i="31"/>
  <c r="I1613" i="42" s="1"/>
  <c r="H1614" i="31"/>
  <c r="I1614" i="42" s="1"/>
  <c r="H1615" i="31"/>
  <c r="I1615" i="42" s="1"/>
  <c r="H1616" i="31"/>
  <c r="I1616" i="42" s="1"/>
  <c r="H1617" i="31"/>
  <c r="I1617" i="42" s="1"/>
  <c r="H1618" i="31"/>
  <c r="I1618" i="42" s="1"/>
  <c r="H1619" i="31"/>
  <c r="I1619" i="42" s="1"/>
  <c r="H1620" i="31"/>
  <c r="I1620" i="42" s="1"/>
  <c r="H1621" i="31"/>
  <c r="I1621" i="42" s="1"/>
  <c r="H1622" i="31"/>
  <c r="I1622" i="42" s="1"/>
  <c r="H1623" i="31"/>
  <c r="I1623" i="42" s="1"/>
  <c r="H1624" i="31"/>
  <c r="I1624" i="42" s="1"/>
  <c r="H1625" i="31"/>
  <c r="I1625" i="42" s="1"/>
  <c r="H1626" i="31"/>
  <c r="I1626" i="42" s="1"/>
  <c r="H1627" i="31"/>
  <c r="I1627" i="42" s="1"/>
  <c r="H1628" i="31"/>
  <c r="I1628" i="42" s="1"/>
  <c r="H1629" i="31"/>
  <c r="I1629" i="42" s="1"/>
  <c r="H1630" i="31"/>
  <c r="I1630" i="42" s="1"/>
  <c r="H1631" i="31"/>
  <c r="I1631" i="42" s="1"/>
  <c r="H1632" i="31"/>
  <c r="I1632" i="42" s="1"/>
  <c r="H1633" i="31"/>
  <c r="I1633" i="42" s="1"/>
  <c r="H1634" i="31"/>
  <c r="I1634" i="42" s="1"/>
  <c r="H1635" i="31"/>
  <c r="I1635" i="42" s="1"/>
  <c r="H1636" i="31"/>
  <c r="I1636" i="42" s="1"/>
  <c r="H1637" i="31"/>
  <c r="I1637" i="42" s="1"/>
  <c r="H1638" i="31"/>
  <c r="I1638" i="42" s="1"/>
  <c r="H1639" i="31"/>
  <c r="I1639" i="42" s="1"/>
  <c r="H1640" i="31"/>
  <c r="I1640" i="42" s="1"/>
  <c r="H1641" i="31"/>
  <c r="I1641" i="42" s="1"/>
  <c r="H1642" i="31"/>
  <c r="I1642" i="42" s="1"/>
  <c r="H1643" i="31"/>
  <c r="I1643" i="42" s="1"/>
  <c r="H1644" i="31"/>
  <c r="I1644" i="42" s="1"/>
  <c r="H1645" i="31"/>
  <c r="I1645" i="42" s="1"/>
  <c r="H1646" i="31"/>
  <c r="I1646" i="42" s="1"/>
  <c r="H1647" i="31"/>
  <c r="I1647" i="42" s="1"/>
  <c r="H1648" i="31"/>
  <c r="I1648" i="42" s="1"/>
  <c r="H1649" i="31"/>
  <c r="I1649" i="42" s="1"/>
  <c r="H1650" i="31"/>
  <c r="I1650" i="42" s="1"/>
  <c r="H1651" i="31"/>
  <c r="I1651" i="42" s="1"/>
  <c r="H1652" i="31"/>
  <c r="I1652" i="42" s="1"/>
  <c r="H1653" i="31"/>
  <c r="I1653" i="42" s="1"/>
  <c r="H1654" i="31"/>
  <c r="I1654" i="42" s="1"/>
  <c r="H1655" i="31"/>
  <c r="I1655" i="42" s="1"/>
  <c r="H1656" i="31"/>
  <c r="I1656" i="42" s="1"/>
  <c r="H1657" i="31"/>
  <c r="I1657" i="42" s="1"/>
  <c r="H1658" i="31"/>
  <c r="I1658" i="42" s="1"/>
  <c r="H1659" i="31"/>
  <c r="I1659" i="42" s="1"/>
  <c r="H1660" i="31"/>
  <c r="I1660" i="42" s="1"/>
  <c r="H1661" i="31"/>
  <c r="I1661" i="42" s="1"/>
  <c r="H1662" i="31"/>
  <c r="I1662" i="42" s="1"/>
  <c r="H1663" i="31"/>
  <c r="I1663" i="42" s="1"/>
  <c r="H1664" i="31"/>
  <c r="I1664" i="42" s="1"/>
  <c r="H1665" i="31"/>
  <c r="I1665" i="42" s="1"/>
  <c r="H1666" i="31"/>
  <c r="I1666" i="42" s="1"/>
  <c r="H1667" i="31"/>
  <c r="I1667" i="42" s="1"/>
  <c r="H1668" i="31"/>
  <c r="I1668" i="42" s="1"/>
  <c r="H1669" i="31"/>
  <c r="I1669" i="42" s="1"/>
  <c r="H1670" i="31"/>
  <c r="I1670" i="42" s="1"/>
  <c r="H1671" i="31"/>
  <c r="I1671" i="42" s="1"/>
  <c r="H1672" i="31"/>
  <c r="I1672" i="42" s="1"/>
  <c r="H1673" i="31"/>
  <c r="I1673" i="42" s="1"/>
  <c r="H1674" i="31"/>
  <c r="I1674" i="42" s="1"/>
  <c r="H1675" i="31"/>
  <c r="I1675" i="42" s="1"/>
  <c r="H1676" i="31"/>
  <c r="I1676" i="42" s="1"/>
  <c r="H1677" i="31"/>
  <c r="I1677" i="42" s="1"/>
  <c r="H1678" i="31"/>
  <c r="I1678" i="42" s="1"/>
  <c r="H1679" i="31"/>
  <c r="I1679" i="42" s="1"/>
  <c r="H1680" i="31"/>
  <c r="I1680" i="42" s="1"/>
  <c r="H1681" i="31"/>
  <c r="I1681" i="42" s="1"/>
  <c r="H1682" i="31"/>
  <c r="I1682" i="42" s="1"/>
  <c r="H1683" i="31"/>
  <c r="I1683" i="42" s="1"/>
  <c r="H1684" i="31"/>
  <c r="I1684" i="42" s="1"/>
  <c r="H1685" i="31"/>
  <c r="I1685" i="42" s="1"/>
  <c r="H1686" i="31"/>
  <c r="I1686" i="42" s="1"/>
  <c r="H1687" i="31"/>
  <c r="I1687" i="42" s="1"/>
  <c r="H1688" i="31"/>
  <c r="I1688" i="42" s="1"/>
  <c r="H1689" i="31"/>
  <c r="I1689" i="42" s="1"/>
  <c r="H1690" i="31"/>
  <c r="I1690" i="42" s="1"/>
  <c r="H1691" i="31"/>
  <c r="I1691" i="42" s="1"/>
  <c r="H1692" i="31"/>
  <c r="I1692" i="42" s="1"/>
  <c r="H1693" i="31"/>
  <c r="I1693" i="42" s="1"/>
  <c r="H1694" i="31"/>
  <c r="I1694" i="42" s="1"/>
  <c r="H1695" i="31"/>
  <c r="I1695" i="42" s="1"/>
  <c r="H1696" i="31"/>
  <c r="I1696" i="42" s="1"/>
  <c r="H1697" i="31"/>
  <c r="I1697" i="42" s="1"/>
  <c r="H1698" i="31"/>
  <c r="I1698" i="42" s="1"/>
  <c r="H1699" i="31"/>
  <c r="I1699" i="42" s="1"/>
  <c r="H1700" i="31"/>
  <c r="I1700" i="42" s="1"/>
  <c r="H1701" i="31"/>
  <c r="I1701" i="42" s="1"/>
  <c r="H1702" i="31"/>
  <c r="I1702" i="42" s="1"/>
  <c r="H1703" i="31"/>
  <c r="I1703" i="42" s="1"/>
  <c r="H1704" i="31"/>
  <c r="I1704" i="42" s="1"/>
  <c r="H1705" i="31"/>
  <c r="I1705" i="42" s="1"/>
  <c r="H1706" i="31"/>
  <c r="I1706" i="42" s="1"/>
  <c r="H1707" i="31"/>
  <c r="I1707" i="42" s="1"/>
  <c r="H1708" i="31"/>
  <c r="I1708" i="42" s="1"/>
  <c r="H1709" i="31"/>
  <c r="I1709" i="42" s="1"/>
  <c r="H1710" i="31"/>
  <c r="I1710" i="42" s="1"/>
  <c r="H1711" i="31"/>
  <c r="I1711" i="42" s="1"/>
  <c r="H1712" i="31"/>
  <c r="I1712" i="42" s="1"/>
  <c r="H1713" i="31"/>
  <c r="I1713" i="42" s="1"/>
  <c r="H1714" i="31"/>
  <c r="I1714" i="42" s="1"/>
  <c r="H1715" i="31"/>
  <c r="I1715" i="42" s="1"/>
  <c r="H1716" i="31"/>
  <c r="I1716" i="42" s="1"/>
  <c r="H1717" i="31"/>
  <c r="I1717" i="42" s="1"/>
  <c r="H1718" i="31"/>
  <c r="I1718" i="42" s="1"/>
  <c r="H1719" i="31"/>
  <c r="I1719" i="42" s="1"/>
  <c r="H1720" i="31"/>
  <c r="I1720" i="42" s="1"/>
  <c r="H1721" i="31"/>
  <c r="I1721" i="42" s="1"/>
  <c r="H1722" i="31"/>
  <c r="I1722" i="42" s="1"/>
  <c r="H1723" i="31"/>
  <c r="I1723" i="42" s="1"/>
  <c r="H1724" i="31"/>
  <c r="I1724" i="42" s="1"/>
  <c r="H1725" i="31"/>
  <c r="I1725" i="42" s="1"/>
  <c r="H1726" i="31"/>
  <c r="I1726" i="42" s="1"/>
  <c r="H1727" i="31"/>
  <c r="I1727" i="42" s="1"/>
  <c r="H1728" i="31"/>
  <c r="I1728" i="42" s="1"/>
  <c r="H1729" i="31"/>
  <c r="I1729" i="42" s="1"/>
  <c r="H1730" i="31"/>
  <c r="I1730" i="42" s="1"/>
  <c r="H1731" i="31"/>
  <c r="I1731" i="42" s="1"/>
  <c r="H1732" i="31"/>
  <c r="I1732" i="42" s="1"/>
  <c r="H1733" i="31"/>
  <c r="I1733" i="42" s="1"/>
  <c r="H1734" i="31"/>
  <c r="I1734" i="42" s="1"/>
  <c r="H1735" i="31"/>
  <c r="I1735" i="42" s="1"/>
  <c r="H1736" i="31"/>
  <c r="I1736" i="42" s="1"/>
  <c r="H1737" i="31"/>
  <c r="I1737" i="42" s="1"/>
  <c r="H1738" i="31"/>
  <c r="I1738" i="42" s="1"/>
  <c r="H1739" i="31"/>
  <c r="I1739" i="42" s="1"/>
  <c r="H1740" i="31"/>
  <c r="I1740" i="42" s="1"/>
  <c r="H1741" i="31"/>
  <c r="I1741" i="42" s="1"/>
  <c r="H1742" i="31"/>
  <c r="I1742" i="42" s="1"/>
  <c r="H1743" i="31"/>
  <c r="I1743" i="42" s="1"/>
  <c r="H1744" i="31"/>
  <c r="I1744" i="42" s="1"/>
  <c r="H1745" i="31"/>
  <c r="I1745" i="42" s="1"/>
  <c r="H1746" i="31"/>
  <c r="I1746" i="42" s="1"/>
  <c r="H1747" i="31"/>
  <c r="I1747" i="42" s="1"/>
  <c r="H1748" i="31"/>
  <c r="I1748" i="42" s="1"/>
  <c r="H1749" i="31"/>
  <c r="I1749" i="42" s="1"/>
  <c r="H1750" i="31"/>
  <c r="I1750" i="42" s="1"/>
  <c r="H1751" i="31"/>
  <c r="I1751" i="42" s="1"/>
  <c r="H1752" i="31"/>
  <c r="I1752" i="42" s="1"/>
  <c r="H1753" i="31"/>
  <c r="I1753" i="42" s="1"/>
  <c r="H1754" i="31"/>
  <c r="I1754" i="42" s="1"/>
  <c r="H1755" i="31"/>
  <c r="I1755" i="42" s="1"/>
  <c r="H1756" i="31"/>
  <c r="I1756" i="42" s="1"/>
  <c r="H1757" i="31"/>
  <c r="I1757" i="42" s="1"/>
  <c r="H1758" i="31"/>
  <c r="I1758" i="42" s="1"/>
  <c r="H1759" i="31"/>
  <c r="I1759" i="42" s="1"/>
  <c r="H1760" i="31"/>
  <c r="I1760" i="42" s="1"/>
  <c r="H1761" i="31"/>
  <c r="I1761" i="42" s="1"/>
  <c r="H1762" i="31"/>
  <c r="I1762" i="42" s="1"/>
  <c r="H1763" i="31"/>
  <c r="I1763" i="42" s="1"/>
  <c r="H1764" i="31"/>
  <c r="I1764" i="42" s="1"/>
  <c r="H1765" i="31"/>
  <c r="I1765" i="42" s="1"/>
  <c r="H1766" i="31"/>
  <c r="I1766" i="42" s="1"/>
  <c r="H1767" i="31"/>
  <c r="I1767" i="42" s="1"/>
  <c r="H1768" i="31"/>
  <c r="I1768" i="42" s="1"/>
  <c r="H1769" i="31"/>
  <c r="I1769" i="42" s="1"/>
  <c r="H1770" i="31"/>
  <c r="I1770" i="42" s="1"/>
  <c r="H1771" i="31"/>
  <c r="I1771" i="42" s="1"/>
  <c r="H1772" i="31"/>
  <c r="I1772" i="42" s="1"/>
  <c r="H1773" i="31"/>
  <c r="I1773" i="42" s="1"/>
  <c r="H1774" i="31"/>
  <c r="I1774" i="42" s="1"/>
  <c r="H1775" i="31"/>
  <c r="I1775" i="42" s="1"/>
  <c r="H1776" i="31"/>
  <c r="I1776" i="42" s="1"/>
  <c r="H1777" i="31"/>
  <c r="I1777" i="42" s="1"/>
  <c r="H1778" i="31"/>
  <c r="I1778" i="42" s="1"/>
  <c r="H1779" i="31"/>
  <c r="I1779" i="42" s="1"/>
  <c r="H1780" i="31"/>
  <c r="I1780" i="42" s="1"/>
  <c r="H1781" i="31"/>
  <c r="I1781" i="42" s="1"/>
  <c r="H1782" i="31"/>
  <c r="I1782" i="42" s="1"/>
  <c r="H1783" i="31"/>
  <c r="I1783" i="42" s="1"/>
  <c r="H1784" i="31"/>
  <c r="I1784" i="42" s="1"/>
  <c r="H1785" i="31"/>
  <c r="I1785" i="42" s="1"/>
  <c r="H1786" i="31"/>
  <c r="I1786" i="42" s="1"/>
  <c r="H1787" i="31"/>
  <c r="I1787" i="42" s="1"/>
  <c r="H1788" i="31"/>
  <c r="I1788" i="42" s="1"/>
  <c r="H1789" i="31"/>
  <c r="I1789" i="42" s="1"/>
  <c r="H1790" i="31"/>
  <c r="I1790" i="42" s="1"/>
  <c r="H1791" i="31"/>
  <c r="I1791" i="42" s="1"/>
  <c r="H1792" i="31"/>
  <c r="I1792" i="42" s="1"/>
  <c r="H1793" i="31"/>
  <c r="I1793" i="42" s="1"/>
  <c r="H1794" i="31"/>
  <c r="I1794" i="42" s="1"/>
  <c r="H1795" i="31"/>
  <c r="I1795" i="42" s="1"/>
  <c r="H1796" i="31"/>
  <c r="I1796" i="42" s="1"/>
  <c r="H1797" i="31"/>
  <c r="I1797" i="42" s="1"/>
  <c r="H1798" i="31"/>
  <c r="I1798" i="42" s="1"/>
  <c r="H1799" i="31"/>
  <c r="I1799" i="42" s="1"/>
  <c r="H1800" i="31"/>
  <c r="I1800" i="42" s="1"/>
  <c r="H1801" i="31"/>
  <c r="I1801" i="42" s="1"/>
  <c r="H1802" i="31"/>
  <c r="I1802" i="42" s="1"/>
  <c r="H1803" i="31"/>
  <c r="I1803" i="42" s="1"/>
  <c r="H1804" i="31"/>
  <c r="I1804" i="42" s="1"/>
  <c r="H1805" i="31"/>
  <c r="I1805" i="42" s="1"/>
  <c r="H1806" i="31"/>
  <c r="I1806" i="42" s="1"/>
  <c r="H1807" i="31"/>
  <c r="I1807" i="42" s="1"/>
  <c r="H1808" i="31"/>
  <c r="I1808" i="42" s="1"/>
  <c r="H1809" i="31"/>
  <c r="I1809" i="42" s="1"/>
  <c r="H1810" i="31"/>
  <c r="I1810" i="42" s="1"/>
  <c r="H1811" i="31"/>
  <c r="I1811" i="42" s="1"/>
  <c r="H1812" i="31"/>
  <c r="I1812" i="42" s="1"/>
  <c r="H1813" i="31"/>
  <c r="I1813" i="42" s="1"/>
  <c r="H1814" i="31"/>
  <c r="I1814" i="42" s="1"/>
  <c r="H1815" i="31"/>
  <c r="I1815" i="42" s="1"/>
  <c r="H1816" i="31"/>
  <c r="I1816" i="42" s="1"/>
  <c r="H1817" i="31"/>
  <c r="I1817" i="42" s="1"/>
  <c r="H1818" i="31"/>
  <c r="I1818" i="42" s="1"/>
  <c r="H1819" i="31"/>
  <c r="I1819" i="42" s="1"/>
  <c r="H1820" i="31"/>
  <c r="I1820" i="42" s="1"/>
  <c r="H1821" i="31"/>
  <c r="I1821" i="42" s="1"/>
  <c r="H1822" i="31"/>
  <c r="I1822" i="42" s="1"/>
  <c r="H1823" i="31"/>
  <c r="I1823" i="42" s="1"/>
  <c r="H1824" i="31"/>
  <c r="I1824" i="42" s="1"/>
  <c r="H1825" i="31"/>
  <c r="I1825" i="42" s="1"/>
  <c r="H1826" i="31"/>
  <c r="I1826" i="42" s="1"/>
  <c r="H1827" i="31"/>
  <c r="I1827" i="42" s="1"/>
  <c r="H1828" i="31"/>
  <c r="I1828" i="42" s="1"/>
  <c r="H1829" i="31"/>
  <c r="I1829" i="42" s="1"/>
  <c r="H1830" i="31"/>
  <c r="I1830" i="42" s="1"/>
  <c r="H1831" i="31"/>
  <c r="I1831" i="42" s="1"/>
  <c r="H1832" i="31"/>
  <c r="I1832" i="42" s="1"/>
  <c r="H1833" i="31"/>
  <c r="I1833" i="42" s="1"/>
  <c r="H1834" i="31"/>
  <c r="I1834" i="42" s="1"/>
  <c r="H1835" i="31"/>
  <c r="I1835" i="42" s="1"/>
  <c r="H1836" i="31"/>
  <c r="I1836" i="42" s="1"/>
  <c r="H1837" i="31"/>
  <c r="I1837" i="42" s="1"/>
  <c r="H1838" i="31"/>
  <c r="I1838" i="42" s="1"/>
  <c r="H1839" i="31"/>
  <c r="I1839" i="42" s="1"/>
  <c r="H1840" i="31"/>
  <c r="I1840" i="42" s="1"/>
  <c r="H1841" i="31"/>
  <c r="I1841" i="42" s="1"/>
  <c r="H1842" i="31"/>
  <c r="I1842" i="42" s="1"/>
  <c r="H1843" i="31"/>
  <c r="I1843" i="42" s="1"/>
  <c r="H1844" i="31"/>
  <c r="I1844" i="42" s="1"/>
  <c r="H1845" i="31"/>
  <c r="I1845" i="42" s="1"/>
  <c r="H1846" i="31"/>
  <c r="I1846" i="42" s="1"/>
  <c r="H1847" i="31"/>
  <c r="I1847" i="42" s="1"/>
  <c r="H1848" i="31"/>
  <c r="I1848" i="42" s="1"/>
  <c r="H1849" i="31"/>
  <c r="I1849" i="42" s="1"/>
  <c r="H1850" i="31"/>
  <c r="I1850" i="42" s="1"/>
  <c r="H1851" i="31"/>
  <c r="I1851" i="42" s="1"/>
  <c r="H1852" i="31"/>
  <c r="I1852" i="42" s="1"/>
  <c r="H1853" i="31"/>
  <c r="I1853" i="42" s="1"/>
  <c r="H1854" i="31"/>
  <c r="I1854" i="42" s="1"/>
  <c r="H1855" i="31"/>
  <c r="I1855" i="42" s="1"/>
  <c r="H1856" i="31"/>
  <c r="I1856" i="42" s="1"/>
  <c r="H1857" i="31"/>
  <c r="I1857" i="42" s="1"/>
  <c r="H1858" i="31"/>
  <c r="I1858" i="42" s="1"/>
  <c r="H1859" i="31"/>
  <c r="I1859" i="42" s="1"/>
  <c r="H1860" i="31"/>
  <c r="I1860" i="42" s="1"/>
  <c r="H1861" i="31"/>
  <c r="I1861" i="42" s="1"/>
  <c r="H1862" i="31"/>
  <c r="I1862" i="42" s="1"/>
  <c r="H1863" i="31"/>
  <c r="I1863" i="42" s="1"/>
  <c r="H1864" i="31"/>
  <c r="I1864" i="42" s="1"/>
  <c r="H1865" i="31"/>
  <c r="I1865" i="42" s="1"/>
  <c r="H1866" i="31"/>
  <c r="I1866" i="42" s="1"/>
  <c r="H1867" i="31"/>
  <c r="I1867" i="42" s="1"/>
  <c r="H1868" i="31"/>
  <c r="I1868" i="42" s="1"/>
  <c r="H1869" i="31"/>
  <c r="I1869" i="42" s="1"/>
  <c r="H1870" i="31"/>
  <c r="I1870" i="42" s="1"/>
  <c r="H1871" i="31"/>
  <c r="I1871" i="42" s="1"/>
  <c r="H1872" i="31"/>
  <c r="I1872" i="42" s="1"/>
  <c r="H1873" i="31"/>
  <c r="I1873" i="42" s="1"/>
  <c r="H1874" i="31"/>
  <c r="I1874" i="42" s="1"/>
  <c r="H1875" i="31"/>
  <c r="I1875" i="42" s="1"/>
  <c r="H1876" i="31"/>
  <c r="I1876" i="42" s="1"/>
  <c r="H1877" i="31"/>
  <c r="I1877" i="42" s="1"/>
  <c r="H1878" i="31"/>
  <c r="I1878" i="42" s="1"/>
  <c r="H1879" i="31"/>
  <c r="I1879" i="42" s="1"/>
  <c r="H1880" i="31"/>
  <c r="I1880" i="42" s="1"/>
  <c r="H1881" i="31"/>
  <c r="I1881" i="42" s="1"/>
  <c r="H1882" i="31"/>
  <c r="I1882" i="42" s="1"/>
  <c r="H1883" i="31"/>
  <c r="I1883" i="42" s="1"/>
  <c r="H1884" i="31"/>
  <c r="I1884" i="42" s="1"/>
  <c r="H1885" i="31"/>
  <c r="I1885" i="42" s="1"/>
  <c r="H1886" i="31"/>
  <c r="I1886" i="42" s="1"/>
  <c r="H1887" i="31"/>
  <c r="I1887" i="42" s="1"/>
  <c r="H1888" i="31"/>
  <c r="I1888" i="42" s="1"/>
  <c r="H1889" i="31"/>
  <c r="I1889" i="42" s="1"/>
  <c r="H1890" i="31"/>
  <c r="I1890" i="42" s="1"/>
  <c r="H1891" i="31"/>
  <c r="I1891" i="42" s="1"/>
  <c r="H1892" i="31"/>
  <c r="I1892" i="42" s="1"/>
  <c r="H1893" i="31"/>
  <c r="I1893" i="42" s="1"/>
  <c r="H1894" i="31"/>
  <c r="I1894" i="42" s="1"/>
  <c r="H1895" i="31"/>
  <c r="I1895" i="42" s="1"/>
  <c r="H1896" i="31"/>
  <c r="I1896" i="42" s="1"/>
  <c r="H1897" i="31"/>
  <c r="I1897" i="42" s="1"/>
  <c r="H1898" i="31"/>
  <c r="I1898" i="42" s="1"/>
  <c r="H1899" i="31"/>
  <c r="I1899" i="42" s="1"/>
  <c r="H1900" i="31"/>
  <c r="I1900" i="42" s="1"/>
  <c r="H1901" i="31"/>
  <c r="I1901" i="42" s="1"/>
  <c r="H1902" i="31"/>
  <c r="I1902" i="42" s="1"/>
  <c r="H1903" i="31"/>
  <c r="I1903" i="42" s="1"/>
  <c r="H1904" i="31"/>
  <c r="I1904" i="42" s="1"/>
  <c r="H1905" i="31"/>
  <c r="I1905" i="42" s="1"/>
  <c r="H1906" i="31"/>
  <c r="I1906" i="42" s="1"/>
  <c r="H1907" i="31"/>
  <c r="I1907" i="42" s="1"/>
  <c r="H1908" i="31"/>
  <c r="I1908" i="42" s="1"/>
  <c r="H1909" i="31"/>
  <c r="I1909" i="42" s="1"/>
  <c r="H1910" i="31"/>
  <c r="I1910" i="42" s="1"/>
  <c r="H1911" i="31"/>
  <c r="I1911" i="42" s="1"/>
  <c r="H1912" i="31"/>
  <c r="I1912" i="42" s="1"/>
  <c r="H1913" i="31"/>
  <c r="I1913" i="42" s="1"/>
  <c r="H1914" i="31"/>
  <c r="I1914" i="42" s="1"/>
  <c r="H1915" i="31"/>
  <c r="I1915" i="42" s="1"/>
  <c r="H1916" i="31"/>
  <c r="I1916" i="42" s="1"/>
  <c r="H1917" i="31"/>
  <c r="I1917" i="42" s="1"/>
  <c r="H1918" i="31"/>
  <c r="I1918" i="42" s="1"/>
  <c r="H1919" i="31"/>
  <c r="I1919" i="42" s="1"/>
  <c r="H1920" i="31"/>
  <c r="I1920" i="42" s="1"/>
  <c r="H1921" i="31"/>
  <c r="I1921" i="42" s="1"/>
  <c r="H1922" i="31"/>
  <c r="I1922" i="42" s="1"/>
  <c r="H1923" i="31"/>
  <c r="I1923" i="42" s="1"/>
  <c r="H1924" i="31"/>
  <c r="I1924" i="42" s="1"/>
  <c r="H1925" i="31"/>
  <c r="I1925" i="42" s="1"/>
  <c r="H1926" i="31"/>
  <c r="I1926" i="42" s="1"/>
  <c r="H1927" i="31"/>
  <c r="I1927" i="42" s="1"/>
  <c r="H1928" i="31"/>
  <c r="I1928" i="42" s="1"/>
  <c r="H1929" i="31"/>
  <c r="I1929" i="42" s="1"/>
  <c r="H1930" i="31"/>
  <c r="I1930" i="42" s="1"/>
  <c r="H1931" i="31"/>
  <c r="I1931" i="42" s="1"/>
  <c r="H1932" i="31"/>
  <c r="I1932" i="42" s="1"/>
  <c r="H1933" i="31"/>
  <c r="I1933" i="42" s="1"/>
  <c r="H1934" i="31"/>
  <c r="I1934" i="42" s="1"/>
  <c r="H1935" i="31"/>
  <c r="I1935" i="42" s="1"/>
  <c r="H1936" i="31"/>
  <c r="I1936" i="42" s="1"/>
  <c r="H1937" i="31"/>
  <c r="I1937" i="42" s="1"/>
  <c r="H1938" i="31"/>
  <c r="I1938" i="42" s="1"/>
  <c r="H1939" i="31"/>
  <c r="I1939" i="42" s="1"/>
  <c r="H1940" i="31"/>
  <c r="I1940" i="42" s="1"/>
  <c r="H1941" i="31"/>
  <c r="I1941" i="42" s="1"/>
  <c r="H1942" i="31"/>
  <c r="I1942" i="42" s="1"/>
  <c r="H1943" i="31"/>
  <c r="I1943" i="42" s="1"/>
  <c r="H1944" i="31"/>
  <c r="I1944" i="42" s="1"/>
  <c r="H1945" i="31"/>
  <c r="I1945" i="42" s="1"/>
  <c r="H1946" i="31"/>
  <c r="I1946" i="42" s="1"/>
  <c r="H1947" i="31"/>
  <c r="I1947" i="42" s="1"/>
  <c r="H1948" i="31"/>
  <c r="I1948" i="42" s="1"/>
  <c r="H1949" i="31"/>
  <c r="I1949" i="42" s="1"/>
  <c r="H1950" i="31"/>
  <c r="I1950" i="42" s="1"/>
  <c r="H1951" i="31"/>
  <c r="I1951" i="42" s="1"/>
  <c r="H1952" i="31"/>
  <c r="I1952" i="42" s="1"/>
  <c r="H1953" i="31"/>
  <c r="I1953" i="42" s="1"/>
  <c r="H1954" i="31"/>
  <c r="I1954" i="42" s="1"/>
  <c r="H1955" i="31"/>
  <c r="I1955" i="42" s="1"/>
  <c r="H1956" i="31"/>
  <c r="I1956" i="42" s="1"/>
  <c r="H1957" i="31"/>
  <c r="I1957" i="42" s="1"/>
  <c r="H1958" i="31"/>
  <c r="I1958" i="42" s="1"/>
  <c r="H1959" i="31"/>
  <c r="I1959" i="42" s="1"/>
  <c r="H1960" i="31"/>
  <c r="I1960" i="42" s="1"/>
  <c r="H1961" i="31"/>
  <c r="I1961" i="42" s="1"/>
  <c r="H1962" i="31"/>
  <c r="I1962" i="42" s="1"/>
  <c r="H1963" i="31"/>
  <c r="I1963" i="42" s="1"/>
  <c r="H1964" i="31"/>
  <c r="I1964" i="42" s="1"/>
  <c r="H1965" i="31"/>
  <c r="I1965" i="42" s="1"/>
  <c r="H1966" i="31"/>
  <c r="I1966" i="42" s="1"/>
  <c r="H1967" i="31"/>
  <c r="I1967" i="42" s="1"/>
  <c r="H1968" i="31"/>
  <c r="I1968" i="42" s="1"/>
  <c r="H1969" i="31"/>
  <c r="I1969" i="42" s="1"/>
  <c r="H1970" i="31"/>
  <c r="I1970" i="42" s="1"/>
  <c r="H1971" i="31"/>
  <c r="I1971" i="42" s="1"/>
  <c r="H1972" i="31"/>
  <c r="I1972" i="42" s="1"/>
  <c r="H1973" i="31"/>
  <c r="I1973" i="42" s="1"/>
  <c r="H1974" i="31"/>
  <c r="I1974" i="42" s="1"/>
  <c r="H1975" i="31"/>
  <c r="I1975" i="42" s="1"/>
  <c r="H1976" i="31"/>
  <c r="I1976" i="42" s="1"/>
  <c r="H1977" i="31"/>
  <c r="I1977" i="42" s="1"/>
  <c r="H1978" i="31"/>
  <c r="I1978" i="42" s="1"/>
  <c r="H1979" i="31"/>
  <c r="I1979" i="42" s="1"/>
  <c r="H1980" i="31"/>
  <c r="I1980" i="42" s="1"/>
  <c r="H1981" i="31"/>
  <c r="I1981" i="42" s="1"/>
  <c r="H1982" i="31"/>
  <c r="I1982" i="42" s="1"/>
  <c r="H1983" i="31"/>
  <c r="I1983" i="42" s="1"/>
  <c r="H1984" i="31"/>
  <c r="I1984" i="42" s="1"/>
  <c r="H1985" i="31"/>
  <c r="I1985" i="42" s="1"/>
  <c r="H1986" i="31"/>
  <c r="I1986" i="42" s="1"/>
  <c r="H1987" i="31"/>
  <c r="I1987" i="42" s="1"/>
  <c r="H1988" i="31"/>
  <c r="I1988" i="42" s="1"/>
  <c r="H1989" i="31"/>
  <c r="I1989" i="42" s="1"/>
  <c r="H1990" i="31"/>
  <c r="I1990" i="42" s="1"/>
  <c r="H1991" i="31"/>
  <c r="I1991" i="42" s="1"/>
  <c r="H1992" i="31"/>
  <c r="I1992" i="42" s="1"/>
  <c r="H1993" i="31"/>
  <c r="I1993" i="42" s="1"/>
  <c r="H1994" i="31"/>
  <c r="I1994" i="42" s="1"/>
  <c r="H1995" i="31"/>
  <c r="I1995" i="42" s="1"/>
  <c r="H1996" i="31"/>
  <c r="I1996" i="42" s="1"/>
  <c r="H1997" i="31"/>
  <c r="I1997" i="42" s="1"/>
  <c r="H1998" i="31"/>
  <c r="I1998" i="42" s="1"/>
  <c r="H1999" i="31"/>
  <c r="I1999" i="42" s="1"/>
  <c r="H2000" i="31"/>
  <c r="I2000" i="42" s="1"/>
  <c r="H2001" i="31"/>
  <c r="I2001" i="42" s="1"/>
  <c r="H2002" i="31"/>
  <c r="I2002" i="42" s="1"/>
  <c r="H2003" i="31"/>
  <c r="I2003" i="42" s="1"/>
  <c r="H2004" i="31"/>
  <c r="I2004" i="42" s="1"/>
  <c r="H2005" i="31"/>
  <c r="I2005" i="42" s="1"/>
  <c r="H2006" i="31"/>
  <c r="I2006" i="42" s="1"/>
  <c r="H2007" i="31"/>
  <c r="I2007" i="42" s="1"/>
  <c r="H2008" i="31"/>
  <c r="I2008" i="42" s="1"/>
  <c r="H2009" i="31"/>
  <c r="I2009" i="42" s="1"/>
  <c r="H2010" i="31"/>
  <c r="I2010" i="42" s="1"/>
  <c r="H2011" i="31"/>
  <c r="I2011" i="42" s="1"/>
  <c r="H2012" i="31"/>
  <c r="I2012" i="42" s="1"/>
  <c r="H2013" i="31"/>
  <c r="I2013" i="42" s="1"/>
  <c r="H2014" i="31"/>
  <c r="I2014" i="42" s="1"/>
  <c r="H2015" i="31"/>
  <c r="I2015" i="42" s="1"/>
  <c r="H2016" i="31"/>
  <c r="I2016" i="42" s="1"/>
  <c r="H2017" i="31"/>
  <c r="I2017" i="42" s="1"/>
  <c r="H2018" i="31"/>
  <c r="I2018" i="42" s="1"/>
  <c r="H2019" i="31"/>
  <c r="I2019" i="42" s="1"/>
  <c r="H2020" i="31"/>
  <c r="I2020" i="42" s="1"/>
  <c r="H2021" i="31"/>
  <c r="I2021" i="42" s="1"/>
  <c r="H2022" i="31"/>
  <c r="I2022" i="42" s="1"/>
  <c r="H2023" i="31"/>
  <c r="I2023" i="42" s="1"/>
  <c r="H2024" i="31"/>
  <c r="I2024" i="42" s="1"/>
  <c r="H2025" i="31"/>
  <c r="I2025" i="42" s="1"/>
  <c r="H2026" i="31"/>
  <c r="I2026" i="42" s="1"/>
  <c r="H2027" i="31"/>
  <c r="I2027" i="42" s="1"/>
  <c r="H2028" i="31"/>
  <c r="I2028" i="42" s="1"/>
  <c r="H2029" i="31"/>
  <c r="I2029" i="42" s="1"/>
  <c r="H2030" i="31"/>
  <c r="I2030" i="42" s="1"/>
  <c r="H2031" i="31"/>
  <c r="I2031" i="42" s="1"/>
  <c r="H2032" i="31"/>
  <c r="I2032" i="42" s="1"/>
  <c r="H2033" i="31"/>
  <c r="I2033" i="42" s="1"/>
  <c r="H2034" i="31"/>
  <c r="I2034" i="42" s="1"/>
  <c r="H2035" i="31"/>
  <c r="I2035" i="42" s="1"/>
  <c r="H2036" i="31"/>
  <c r="I2036" i="42" s="1"/>
  <c r="H2037" i="31"/>
  <c r="I2037" i="42" s="1"/>
  <c r="H2038" i="31"/>
  <c r="I2038" i="42" s="1"/>
  <c r="H2039" i="31"/>
  <c r="I2039" i="42" s="1"/>
  <c r="H2040" i="31"/>
  <c r="I2040" i="42" s="1"/>
  <c r="H2041" i="31"/>
  <c r="I2041" i="42" s="1"/>
  <c r="H2042" i="31"/>
  <c r="I2042" i="42" s="1"/>
  <c r="H2043" i="31"/>
  <c r="I2043" i="42" s="1"/>
  <c r="H2044" i="31"/>
  <c r="I2044" i="42" s="1"/>
  <c r="H2045" i="31"/>
  <c r="I2045" i="42" s="1"/>
  <c r="H2046" i="31"/>
  <c r="I2046" i="42" s="1"/>
  <c r="H2047" i="31"/>
  <c r="I2047" i="42" s="1"/>
  <c r="H2048" i="31"/>
  <c r="I2048" i="42" s="1"/>
  <c r="H2049" i="31"/>
  <c r="I2049" i="42" s="1"/>
  <c r="H2050" i="31"/>
  <c r="I2050" i="42" s="1"/>
  <c r="H2051" i="31"/>
  <c r="I2051" i="42" s="1"/>
  <c r="H2052" i="31"/>
  <c r="I2052" i="42" s="1"/>
  <c r="H2053" i="31"/>
  <c r="I2053" i="42" s="1"/>
  <c r="H2054" i="31"/>
  <c r="I2054" i="42" s="1"/>
  <c r="H2055" i="31"/>
  <c r="I2055" i="42" s="1"/>
  <c r="H2056" i="31"/>
  <c r="I2056" i="42" s="1"/>
  <c r="H2057" i="31"/>
  <c r="I2057" i="42" s="1"/>
  <c r="H2058" i="31"/>
  <c r="I2058" i="42" s="1"/>
  <c r="H2059" i="31"/>
  <c r="I2059" i="42" s="1"/>
  <c r="H2060" i="31"/>
  <c r="I2060" i="42" s="1"/>
  <c r="H2061" i="31"/>
  <c r="I2061" i="42" s="1"/>
  <c r="H2062" i="31"/>
  <c r="I2062" i="42" s="1"/>
  <c r="H2063" i="31"/>
  <c r="I2063" i="42" s="1"/>
  <c r="H2064" i="31"/>
  <c r="I2064" i="42" s="1"/>
  <c r="H2065" i="31"/>
  <c r="I2065" i="42" s="1"/>
  <c r="H2066" i="31"/>
  <c r="I2066" i="42" s="1"/>
  <c r="H2067" i="31"/>
  <c r="I2067" i="42" s="1"/>
  <c r="H2068" i="31"/>
  <c r="I2068" i="42" s="1"/>
  <c r="H2069" i="31"/>
  <c r="I2069" i="42" s="1"/>
  <c r="H2070" i="31"/>
  <c r="I2070" i="42" s="1"/>
  <c r="H2071" i="31"/>
  <c r="I2071" i="42" s="1"/>
  <c r="H2072" i="31"/>
  <c r="I2072" i="42" s="1"/>
  <c r="H2073" i="31"/>
  <c r="I2073" i="42" s="1"/>
  <c r="H2074" i="31"/>
  <c r="I2074" i="42" s="1"/>
  <c r="H2075" i="31"/>
  <c r="I2075" i="42" s="1"/>
  <c r="H2076" i="31"/>
  <c r="I2076" i="42" s="1"/>
  <c r="H2077" i="31"/>
  <c r="I2077" i="42" s="1"/>
  <c r="H2078" i="31"/>
  <c r="I2078" i="42" s="1"/>
  <c r="H2079" i="31"/>
  <c r="I2079" i="42" s="1"/>
  <c r="H2080" i="31"/>
  <c r="I2080" i="42" s="1"/>
  <c r="H2081" i="31"/>
  <c r="I2081" i="42" s="1"/>
  <c r="H2082" i="31"/>
  <c r="I2082" i="42" s="1"/>
  <c r="H2083" i="31"/>
  <c r="I2083" i="42" s="1"/>
  <c r="H2084" i="31"/>
  <c r="I2084" i="42" s="1"/>
  <c r="H2085" i="31"/>
  <c r="I2085" i="42" s="1"/>
  <c r="H2086" i="31"/>
  <c r="I2086" i="42" s="1"/>
  <c r="H2087" i="31"/>
  <c r="I2087" i="42" s="1"/>
  <c r="H2088" i="31"/>
  <c r="I2088" i="42" s="1"/>
  <c r="H2089" i="31"/>
  <c r="I2089" i="42" s="1"/>
  <c r="H2090" i="31"/>
  <c r="I2090" i="42" s="1"/>
  <c r="H2091" i="31"/>
  <c r="I2091" i="42" s="1"/>
  <c r="H2092" i="31"/>
  <c r="I2092" i="42" s="1"/>
  <c r="H2093" i="31"/>
  <c r="I2093" i="42" s="1"/>
  <c r="H2094" i="31"/>
  <c r="I2094" i="42" s="1"/>
  <c r="H2095" i="31"/>
  <c r="I2095" i="42" s="1"/>
  <c r="H2096" i="31"/>
  <c r="I2096" i="42" s="1"/>
  <c r="H2097" i="31"/>
  <c r="I2097" i="42" s="1"/>
  <c r="H2098" i="31"/>
  <c r="I2098" i="42" s="1"/>
  <c r="H2099" i="31"/>
  <c r="I2099" i="42" s="1"/>
  <c r="H2100" i="31"/>
  <c r="I2100" i="42" s="1"/>
  <c r="H2101" i="31"/>
  <c r="I2101" i="42" s="1"/>
  <c r="H2102" i="31"/>
  <c r="I2102" i="42" s="1"/>
  <c r="H2103" i="31"/>
  <c r="I2103" i="42" s="1"/>
  <c r="H2104" i="31"/>
  <c r="I2104" i="42" s="1"/>
  <c r="H2105" i="31"/>
  <c r="I2105" i="42" s="1"/>
  <c r="H2106" i="31"/>
  <c r="I2106" i="42" s="1"/>
  <c r="H2107" i="31"/>
  <c r="I2107" i="42" s="1"/>
  <c r="H2108" i="31"/>
  <c r="I2108" i="42" s="1"/>
  <c r="H2109" i="31"/>
  <c r="I2109" i="42" s="1"/>
  <c r="H2110" i="31"/>
  <c r="I2110" i="42" s="1"/>
  <c r="H2111" i="31"/>
  <c r="I2111" i="42" s="1"/>
  <c r="H2112" i="31"/>
  <c r="I2112" i="42" s="1"/>
  <c r="H2113" i="31"/>
  <c r="I2113" i="42" s="1"/>
  <c r="H2114" i="31"/>
  <c r="I2114" i="42" s="1"/>
  <c r="H2115" i="31"/>
  <c r="I2115" i="42" s="1"/>
  <c r="H2116" i="31"/>
  <c r="I2116" i="42" s="1"/>
  <c r="H2117" i="31"/>
  <c r="I2117" i="42" s="1"/>
  <c r="H2118" i="31"/>
  <c r="I2118" i="42" s="1"/>
  <c r="H2119" i="31"/>
  <c r="I2119" i="42" s="1"/>
  <c r="H2120" i="31"/>
  <c r="I2120" i="42" s="1"/>
  <c r="H2121" i="31"/>
  <c r="I2121" i="42" s="1"/>
  <c r="H2122" i="31"/>
  <c r="I2122" i="42" s="1"/>
  <c r="H2123" i="31"/>
  <c r="I2123" i="42" s="1"/>
  <c r="H2124" i="31"/>
  <c r="I2124" i="42" s="1"/>
  <c r="H2125" i="31"/>
  <c r="I2125" i="42" s="1"/>
  <c r="H2126" i="31"/>
  <c r="I2126" i="42" s="1"/>
  <c r="H2127" i="31"/>
  <c r="I2127" i="42" s="1"/>
  <c r="H2128" i="31"/>
  <c r="I2128" i="42" s="1"/>
  <c r="H2129" i="31"/>
  <c r="I2129" i="42" s="1"/>
  <c r="H2130" i="31"/>
  <c r="I2130" i="42" s="1"/>
  <c r="H2131" i="31"/>
  <c r="I2131" i="42" s="1"/>
  <c r="H2132" i="31"/>
  <c r="I2132" i="42" s="1"/>
  <c r="H2133" i="31"/>
  <c r="I2133" i="42" s="1"/>
  <c r="H2134" i="31"/>
  <c r="I2134" i="42" s="1"/>
  <c r="H2135" i="31"/>
  <c r="I2135" i="42" s="1"/>
  <c r="H2136" i="31"/>
  <c r="I2136" i="42" s="1"/>
  <c r="H2137" i="31"/>
  <c r="I2137" i="42" s="1"/>
  <c r="H2138" i="31"/>
  <c r="I2138" i="42" s="1"/>
  <c r="H2139" i="31"/>
  <c r="I2139" i="42" s="1"/>
  <c r="H2140" i="31"/>
  <c r="I2140" i="42" s="1"/>
  <c r="H2141" i="31"/>
  <c r="I2141" i="42" s="1"/>
  <c r="H2142" i="31"/>
  <c r="I2142" i="42" s="1"/>
  <c r="H2143" i="31"/>
  <c r="I2143" i="42" s="1"/>
  <c r="H2144" i="31"/>
  <c r="I2144" i="42" s="1"/>
  <c r="H2145" i="31"/>
  <c r="I2145" i="42" s="1"/>
  <c r="H2146" i="31"/>
  <c r="I2146" i="42" s="1"/>
  <c r="H2147" i="31"/>
  <c r="I2147" i="42" s="1"/>
  <c r="H2148" i="31"/>
  <c r="I2148" i="42" s="1"/>
  <c r="H2149" i="31"/>
  <c r="I2149" i="42" s="1"/>
  <c r="H2150" i="31"/>
  <c r="I2150" i="42" s="1"/>
  <c r="H2151" i="31"/>
  <c r="I2151" i="42" s="1"/>
  <c r="H2152" i="31"/>
  <c r="I2152" i="42" s="1"/>
  <c r="H2153" i="31"/>
  <c r="I2153" i="42" s="1"/>
  <c r="H2154" i="31"/>
  <c r="I2154" i="42" s="1"/>
  <c r="H2155" i="31"/>
  <c r="I2155" i="42" s="1"/>
  <c r="H2156" i="31"/>
  <c r="I2156" i="42" s="1"/>
  <c r="H2157" i="31"/>
  <c r="I2157" i="42" s="1"/>
  <c r="H2158" i="31"/>
  <c r="I2158" i="42" s="1"/>
  <c r="H2159" i="31"/>
  <c r="I2159" i="42" s="1"/>
  <c r="H2160" i="31"/>
  <c r="I2160" i="42" s="1"/>
  <c r="H2161" i="31"/>
  <c r="I2161" i="42" s="1"/>
  <c r="H2162" i="31"/>
  <c r="I2162" i="42" s="1"/>
  <c r="H2163" i="31"/>
  <c r="I2163" i="42" s="1"/>
  <c r="H2164" i="31"/>
  <c r="I2164" i="42" s="1"/>
  <c r="H2165" i="31"/>
  <c r="I2165" i="42" s="1"/>
  <c r="H2166" i="31"/>
  <c r="I2166" i="42" s="1"/>
  <c r="H2167" i="31"/>
  <c r="I2167" i="42" s="1"/>
  <c r="H2168" i="31"/>
  <c r="I2168" i="42" s="1"/>
  <c r="H2169" i="31"/>
  <c r="I2169" i="42" s="1"/>
  <c r="H2170" i="31"/>
  <c r="I2170" i="42" s="1"/>
  <c r="H2171" i="31"/>
  <c r="I2171" i="42" s="1"/>
  <c r="H2172" i="31"/>
  <c r="I2172" i="42" s="1"/>
  <c r="H2173" i="31"/>
  <c r="I2173" i="42" s="1"/>
  <c r="H2174" i="31"/>
  <c r="I2174" i="42" s="1"/>
  <c r="H2175" i="31"/>
  <c r="I2175" i="42" s="1"/>
  <c r="H2176" i="31"/>
  <c r="I2176" i="42" s="1"/>
  <c r="H2177" i="31"/>
  <c r="I2177" i="42" s="1"/>
  <c r="H2178" i="31"/>
  <c r="I2178" i="42" s="1"/>
  <c r="H2179" i="31"/>
  <c r="I2179" i="42" s="1"/>
  <c r="H2180" i="31"/>
  <c r="I2180" i="42" s="1"/>
  <c r="H2181" i="31"/>
  <c r="I2181" i="42" s="1"/>
  <c r="H2182" i="31"/>
  <c r="I2182" i="42" s="1"/>
  <c r="H2183" i="31"/>
  <c r="I2183" i="42" s="1"/>
  <c r="H2184" i="31"/>
  <c r="I2184" i="42" s="1"/>
  <c r="H2185" i="31"/>
  <c r="I2185" i="42" s="1"/>
  <c r="H2186" i="31"/>
  <c r="I2186" i="42" s="1"/>
  <c r="H2187" i="31"/>
  <c r="I2187" i="42" s="1"/>
  <c r="H2188" i="31"/>
  <c r="I2188" i="42" s="1"/>
  <c r="H2189" i="31"/>
  <c r="I2189" i="42" s="1"/>
  <c r="H2190" i="31"/>
  <c r="I2190" i="42" s="1"/>
  <c r="H2191" i="31"/>
  <c r="I2191" i="42" s="1"/>
  <c r="H2192" i="31"/>
  <c r="I2192" i="42" s="1"/>
  <c r="H2193" i="31"/>
  <c r="I2193" i="42" s="1"/>
  <c r="H2194" i="31"/>
  <c r="I2194" i="42" s="1"/>
  <c r="H2195" i="31"/>
  <c r="I2195" i="42" s="1"/>
  <c r="H2196" i="31"/>
  <c r="I2196" i="42" s="1"/>
  <c r="H2197" i="31"/>
  <c r="I2197" i="42" s="1"/>
  <c r="H2198" i="31"/>
  <c r="I2198" i="42" s="1"/>
  <c r="H2199" i="31"/>
  <c r="I2199" i="42" s="1"/>
  <c r="H2200" i="31"/>
  <c r="I2200" i="42" s="1"/>
  <c r="H2201" i="31"/>
  <c r="I2201" i="42" s="1"/>
  <c r="H2202" i="31"/>
  <c r="I2202" i="42" s="1"/>
  <c r="H2203" i="31"/>
  <c r="I2203" i="42" s="1"/>
  <c r="H2204" i="31"/>
  <c r="I2204" i="42" s="1"/>
  <c r="H2205" i="31"/>
  <c r="I2205" i="42" s="1"/>
  <c r="H2206" i="31"/>
  <c r="I2206" i="42" s="1"/>
  <c r="H2207" i="31"/>
  <c r="I2207" i="42" s="1"/>
  <c r="H2208" i="31"/>
  <c r="I2208" i="42" s="1"/>
  <c r="H2209" i="31"/>
  <c r="I2209" i="42" s="1"/>
  <c r="H2210" i="31"/>
  <c r="I2210" i="42" s="1"/>
  <c r="H2211" i="31"/>
  <c r="I2211" i="42" s="1"/>
  <c r="H2212" i="31"/>
  <c r="I2212" i="42" s="1"/>
  <c r="H2213" i="31"/>
  <c r="I2213" i="42" s="1"/>
  <c r="H2214" i="31"/>
  <c r="I2214" i="42" s="1"/>
  <c r="H2215" i="31"/>
  <c r="I2215" i="42" s="1"/>
  <c r="H2216" i="31"/>
  <c r="I2216" i="42" s="1"/>
  <c r="H2217" i="31"/>
  <c r="I2217" i="42" s="1"/>
  <c r="H2218" i="31"/>
  <c r="I2218" i="42" s="1"/>
  <c r="H2219" i="31"/>
  <c r="I2219" i="42" s="1"/>
  <c r="H2220" i="31"/>
  <c r="I2220" i="42" s="1"/>
  <c r="H2221" i="31"/>
  <c r="I2221" i="42" s="1"/>
  <c r="H2222" i="31"/>
  <c r="I2222" i="42" s="1"/>
  <c r="H2223" i="31"/>
  <c r="I2223" i="42" s="1"/>
  <c r="H2224" i="31"/>
  <c r="I2224" i="42" s="1"/>
  <c r="H2225" i="31"/>
  <c r="I2225" i="42" s="1"/>
  <c r="H2226" i="31"/>
  <c r="I2226" i="42" s="1"/>
  <c r="H2227" i="31"/>
  <c r="I2227" i="42" s="1"/>
  <c r="H2228" i="31"/>
  <c r="I2228" i="42" s="1"/>
  <c r="H2229" i="31"/>
  <c r="I2229" i="42" s="1"/>
  <c r="H2230" i="31"/>
  <c r="I2230" i="42" s="1"/>
  <c r="H2231" i="31"/>
  <c r="I2231" i="42" s="1"/>
  <c r="H2232" i="31"/>
  <c r="I2232" i="42" s="1"/>
  <c r="H2233" i="31"/>
  <c r="I2233" i="42" s="1"/>
  <c r="H2234" i="31"/>
  <c r="I2234" i="42" s="1"/>
  <c r="H2235" i="31"/>
  <c r="I2235" i="42" s="1"/>
  <c r="H2236" i="31"/>
  <c r="I2236" i="42" s="1"/>
  <c r="H2237" i="31"/>
  <c r="I2237" i="42" s="1"/>
  <c r="H2238" i="31"/>
  <c r="I2238" i="42" s="1"/>
  <c r="H2239" i="31"/>
  <c r="I2239" i="42" s="1"/>
  <c r="H2240" i="31"/>
  <c r="I2240" i="42" s="1"/>
  <c r="H2241" i="31"/>
  <c r="I2241" i="42" s="1"/>
  <c r="H2242" i="31"/>
  <c r="I2242" i="42" s="1"/>
  <c r="H2243" i="31"/>
  <c r="I2243" i="42" s="1"/>
  <c r="H2244" i="31"/>
  <c r="I2244" i="42" s="1"/>
  <c r="H2245" i="31"/>
  <c r="I2245" i="42" s="1"/>
  <c r="H2246" i="31"/>
  <c r="I2246" i="42" s="1"/>
  <c r="H2247" i="31"/>
  <c r="I2247" i="42" s="1"/>
  <c r="H2248" i="31"/>
  <c r="I2248" i="42" s="1"/>
  <c r="H2249" i="31"/>
  <c r="I2249" i="42" s="1"/>
  <c r="H2250" i="31"/>
  <c r="I2250" i="42" s="1"/>
  <c r="H2251" i="31"/>
  <c r="I2251" i="42" s="1"/>
  <c r="H2252" i="31"/>
  <c r="I2252" i="42" s="1"/>
  <c r="H2253" i="31"/>
  <c r="I2253" i="42" s="1"/>
  <c r="H2254" i="31"/>
  <c r="I2254" i="42" s="1"/>
  <c r="H2255" i="31"/>
  <c r="I2255" i="42" s="1"/>
  <c r="H2256" i="31"/>
  <c r="I2256" i="42" s="1"/>
  <c r="H2257" i="31"/>
  <c r="I2257" i="42" s="1"/>
  <c r="H2258" i="31"/>
  <c r="I2258" i="42" s="1"/>
  <c r="H2259" i="31"/>
  <c r="I2259" i="42" s="1"/>
  <c r="H2260" i="31"/>
  <c r="I2260" i="42" s="1"/>
  <c r="H2261" i="31"/>
  <c r="I2261" i="42" s="1"/>
  <c r="H2262" i="31"/>
  <c r="I2262" i="42" s="1"/>
  <c r="H2263" i="31"/>
  <c r="I2263" i="42" s="1"/>
  <c r="H2264" i="31"/>
  <c r="I2264" i="42" s="1"/>
  <c r="H2265" i="31"/>
  <c r="I2265" i="42" s="1"/>
  <c r="H2266" i="31"/>
  <c r="I2266" i="42" s="1"/>
  <c r="H2267" i="31"/>
  <c r="I2267" i="42" s="1"/>
  <c r="H2268" i="31"/>
  <c r="I2268" i="42" s="1"/>
  <c r="H2269" i="31"/>
  <c r="I2269" i="42" s="1"/>
  <c r="H2270" i="31"/>
  <c r="I2270" i="42" s="1"/>
  <c r="H2271" i="31"/>
  <c r="I2271" i="42" s="1"/>
  <c r="H2272" i="31"/>
  <c r="I2272" i="42" s="1"/>
  <c r="H2273" i="31"/>
  <c r="I2273" i="42" s="1"/>
  <c r="H2274" i="31"/>
  <c r="I2274" i="42" s="1"/>
  <c r="H2275" i="31"/>
  <c r="I2275" i="42" s="1"/>
  <c r="H2276" i="31"/>
  <c r="I2276" i="42" s="1"/>
  <c r="H2277" i="31"/>
  <c r="I2277" i="42" s="1"/>
  <c r="H2278" i="31"/>
  <c r="I2278" i="42" s="1"/>
  <c r="H2279" i="31"/>
  <c r="I2279" i="42" s="1"/>
  <c r="H2280" i="31"/>
  <c r="I2280" i="42" s="1"/>
  <c r="H2281" i="31"/>
  <c r="I2281" i="42" s="1"/>
  <c r="H2282" i="31"/>
  <c r="I2282" i="42" s="1"/>
  <c r="H2283" i="31"/>
  <c r="I2283" i="42" s="1"/>
  <c r="H2284" i="31"/>
  <c r="I2284" i="42" s="1"/>
  <c r="H2285" i="31"/>
  <c r="I2285" i="42" s="1"/>
  <c r="H2286" i="31"/>
  <c r="I2286" i="42" s="1"/>
  <c r="H2287" i="31"/>
  <c r="I2287" i="42" s="1"/>
  <c r="H2288" i="31"/>
  <c r="I2288" i="42" s="1"/>
  <c r="H2289" i="31"/>
  <c r="I2289" i="42" s="1"/>
  <c r="H2290" i="31"/>
  <c r="I2290" i="42" s="1"/>
  <c r="H2291" i="31"/>
  <c r="I2291" i="42" s="1"/>
  <c r="H2292" i="31"/>
  <c r="I2292" i="42" s="1"/>
  <c r="H2293" i="31"/>
  <c r="I2293" i="42" s="1"/>
  <c r="H2294" i="31"/>
  <c r="I2294" i="42" s="1"/>
  <c r="H2295" i="31"/>
  <c r="I2295" i="42" s="1"/>
  <c r="H2296" i="31"/>
  <c r="I2296" i="42" s="1"/>
  <c r="H2297" i="31"/>
  <c r="I2297" i="42" s="1"/>
  <c r="H2298" i="31"/>
  <c r="I2298" i="42" s="1"/>
  <c r="H2299" i="31"/>
  <c r="I2299" i="42" s="1"/>
  <c r="H2300" i="31"/>
  <c r="I2300" i="42" s="1"/>
  <c r="H2301" i="31"/>
  <c r="I2301" i="42" s="1"/>
  <c r="H2302" i="31"/>
  <c r="I2302" i="42" s="1"/>
  <c r="H2303" i="31"/>
  <c r="I2303" i="42" s="1"/>
  <c r="H2304" i="31"/>
  <c r="I2304" i="42" s="1"/>
  <c r="H2305" i="31"/>
  <c r="I2305" i="42" s="1"/>
  <c r="H2306" i="31"/>
  <c r="I2306" i="42" s="1"/>
  <c r="H2307" i="31"/>
  <c r="I2307" i="42" s="1"/>
  <c r="H2308" i="31"/>
  <c r="I2308" i="42" s="1"/>
  <c r="H2309" i="31"/>
  <c r="I2309" i="42" s="1"/>
  <c r="H2310" i="31"/>
  <c r="I2310" i="42" s="1"/>
  <c r="H2311" i="31"/>
  <c r="I2311" i="42" s="1"/>
  <c r="H2312" i="31"/>
  <c r="I2312" i="42" s="1"/>
  <c r="H2313" i="31"/>
  <c r="I2313" i="42" s="1"/>
  <c r="H2314" i="31"/>
  <c r="I2314" i="42" s="1"/>
  <c r="H2315" i="31"/>
  <c r="I2315" i="42" s="1"/>
  <c r="H2316" i="31"/>
  <c r="I2316" i="42" s="1"/>
  <c r="H2317" i="31"/>
  <c r="I2317" i="42" s="1"/>
  <c r="H2318" i="31"/>
  <c r="I2318" i="42" s="1"/>
  <c r="H2319" i="31"/>
  <c r="I2319" i="42" s="1"/>
  <c r="H2320" i="31"/>
  <c r="I2320" i="42" s="1"/>
  <c r="H2321" i="31"/>
  <c r="I2321" i="42" s="1"/>
  <c r="H2322" i="31"/>
  <c r="I2322" i="42" s="1"/>
  <c r="H2323" i="31"/>
  <c r="I2323" i="42" s="1"/>
  <c r="H2324" i="31"/>
  <c r="I2324" i="42" s="1"/>
  <c r="H2325" i="31"/>
  <c r="I2325" i="42" s="1"/>
  <c r="H2326" i="31"/>
  <c r="I2326" i="42" s="1"/>
  <c r="H2327" i="31"/>
  <c r="I2327" i="42" s="1"/>
  <c r="H2328" i="31"/>
  <c r="I2328" i="42" s="1"/>
  <c r="H2329" i="31"/>
  <c r="I2329" i="42" s="1"/>
  <c r="H2330" i="31"/>
  <c r="I2330" i="42" s="1"/>
  <c r="H2331" i="31"/>
  <c r="I2331" i="42" s="1"/>
  <c r="H2332" i="31"/>
  <c r="I2332" i="42" s="1"/>
  <c r="H2333" i="31"/>
  <c r="I2333" i="42" s="1"/>
  <c r="H2334" i="31"/>
  <c r="I2334" i="42" s="1"/>
  <c r="H2335" i="31"/>
  <c r="I2335" i="42" s="1"/>
  <c r="H2336" i="31"/>
  <c r="I2336" i="42" s="1"/>
  <c r="H2337" i="31"/>
  <c r="I2337" i="42" s="1"/>
  <c r="H2338" i="31"/>
  <c r="I2338" i="42" s="1"/>
  <c r="H2339" i="31"/>
  <c r="I2339" i="42" s="1"/>
  <c r="H2340" i="31"/>
  <c r="I2340" i="42" s="1"/>
  <c r="H2341" i="31"/>
  <c r="I2341" i="42" s="1"/>
  <c r="H2342" i="31"/>
  <c r="I2342" i="42" s="1"/>
  <c r="H2343" i="31"/>
  <c r="I2343" i="42" s="1"/>
  <c r="H2344" i="31"/>
  <c r="I2344" i="42" s="1"/>
  <c r="H2345" i="31"/>
  <c r="I2345" i="42" s="1"/>
  <c r="H2346" i="31"/>
  <c r="I2346" i="42" s="1"/>
  <c r="H2347" i="31"/>
  <c r="I2347" i="42" s="1"/>
  <c r="H2348" i="31"/>
  <c r="I2348" i="42" s="1"/>
  <c r="H2349" i="31"/>
  <c r="I2349" i="42" s="1"/>
  <c r="H2350" i="31"/>
  <c r="I2350" i="42" s="1"/>
  <c r="H2351" i="31"/>
  <c r="I2351" i="42" s="1"/>
  <c r="H2352" i="31"/>
  <c r="I2352" i="42" s="1"/>
  <c r="H2353" i="31"/>
  <c r="I2353" i="42" s="1"/>
  <c r="H2354" i="31"/>
  <c r="I2354" i="42" s="1"/>
  <c r="H2355" i="31"/>
  <c r="I2355" i="42" s="1"/>
  <c r="H2356" i="31"/>
  <c r="I2356" i="42" s="1"/>
  <c r="H2357" i="31"/>
  <c r="I2357" i="42" s="1"/>
  <c r="H2358" i="31"/>
  <c r="I2358" i="42" s="1"/>
  <c r="H2359" i="31"/>
  <c r="I2359" i="42" s="1"/>
  <c r="H2360" i="31"/>
  <c r="I2360" i="42" s="1"/>
  <c r="H2361" i="31"/>
  <c r="I2361" i="42" s="1"/>
  <c r="H2362" i="31"/>
  <c r="I2362" i="42" s="1"/>
  <c r="H2363" i="31"/>
  <c r="I2363" i="42" s="1"/>
  <c r="H2364" i="31"/>
  <c r="I2364" i="42" s="1"/>
  <c r="H2365" i="31"/>
  <c r="I2365" i="42" s="1"/>
  <c r="H2366" i="31"/>
  <c r="I2366" i="42" s="1"/>
  <c r="H2367" i="31"/>
  <c r="I2367" i="42" s="1"/>
  <c r="H2368" i="31"/>
  <c r="I2368" i="42" s="1"/>
  <c r="H2369" i="31"/>
  <c r="I2369" i="42" s="1"/>
  <c r="H2370" i="31"/>
  <c r="I2370" i="42" s="1"/>
  <c r="H2371" i="31"/>
  <c r="I2371" i="42" s="1"/>
  <c r="H2372" i="31"/>
  <c r="I2372" i="42" s="1"/>
  <c r="H2373" i="31"/>
  <c r="I2373" i="42" s="1"/>
  <c r="H2374" i="31"/>
  <c r="I2374" i="42" s="1"/>
  <c r="H2375" i="31"/>
  <c r="I2375" i="42" s="1"/>
  <c r="H2376" i="31"/>
  <c r="I2376" i="42" s="1"/>
  <c r="H2377" i="31"/>
  <c r="I2377" i="42" s="1"/>
  <c r="H2378" i="31"/>
  <c r="I2378" i="42" s="1"/>
  <c r="H2379" i="31"/>
  <c r="I2379" i="42" s="1"/>
  <c r="H2380" i="31"/>
  <c r="I2380" i="42" s="1"/>
  <c r="H2381" i="31"/>
  <c r="I2381" i="42" s="1"/>
  <c r="H2382" i="31"/>
  <c r="I2382" i="42" s="1"/>
  <c r="H2383" i="31"/>
  <c r="I2383" i="42" s="1"/>
  <c r="H2384" i="31"/>
  <c r="I2384" i="42" s="1"/>
  <c r="H2385" i="31"/>
  <c r="I2385" i="42" s="1"/>
  <c r="H2386" i="31"/>
  <c r="I2386" i="42" s="1"/>
  <c r="H2387" i="31"/>
  <c r="I2387" i="42" s="1"/>
  <c r="H2388" i="31"/>
  <c r="I2388" i="42" s="1"/>
  <c r="H2389" i="31"/>
  <c r="I2389" i="42" s="1"/>
  <c r="H2390" i="31"/>
  <c r="I2390" i="42" s="1"/>
  <c r="H2391" i="31"/>
  <c r="I2391" i="42" s="1"/>
  <c r="H2392" i="31"/>
  <c r="I2392" i="42" s="1"/>
  <c r="H2393" i="31"/>
  <c r="I2393" i="42" s="1"/>
  <c r="H2394" i="31"/>
  <c r="I2394" i="42" s="1"/>
  <c r="H2395" i="31"/>
  <c r="I2395" i="42" s="1"/>
  <c r="H2396" i="31"/>
  <c r="I2396" i="42" s="1"/>
  <c r="H2397" i="31"/>
  <c r="I2397" i="42" s="1"/>
  <c r="H2398" i="31"/>
  <c r="I2398" i="42" s="1"/>
  <c r="H2399" i="31"/>
  <c r="I2399" i="42" s="1"/>
  <c r="H2400" i="31"/>
  <c r="I2400" i="42" s="1"/>
  <c r="H2401" i="31"/>
  <c r="I2401" i="42" s="1"/>
  <c r="H2402" i="31"/>
  <c r="I2402" i="42" s="1"/>
  <c r="H2403" i="31"/>
  <c r="I2403" i="42" s="1"/>
  <c r="H2404" i="31"/>
  <c r="I2404" i="42" s="1"/>
  <c r="H2405" i="31"/>
  <c r="I2405" i="42" s="1"/>
  <c r="H2406" i="31"/>
  <c r="I2406" i="42" s="1"/>
  <c r="H2407" i="31"/>
  <c r="I2407" i="42" s="1"/>
  <c r="H2408" i="31"/>
  <c r="I2408" i="42" s="1"/>
  <c r="H2409" i="31"/>
  <c r="I2409" i="42" s="1"/>
  <c r="H2410" i="31"/>
  <c r="I2410" i="42" s="1"/>
  <c r="H2411" i="31"/>
  <c r="I2411" i="42" s="1"/>
  <c r="H2412" i="31"/>
  <c r="I2412" i="42" s="1"/>
  <c r="H2413" i="31"/>
  <c r="I2413" i="42" s="1"/>
  <c r="H2414" i="31"/>
  <c r="I2414" i="42" s="1"/>
  <c r="H2415" i="31"/>
  <c r="I2415" i="42" s="1"/>
  <c r="H2416" i="31"/>
  <c r="I2416" i="42" s="1"/>
  <c r="H2417" i="31"/>
  <c r="I2417" i="42" s="1"/>
  <c r="H2418" i="31"/>
  <c r="I2418" i="42" s="1"/>
  <c r="H2419" i="31"/>
  <c r="I2419" i="42" s="1"/>
  <c r="H2420" i="31"/>
  <c r="I2420" i="42" s="1"/>
  <c r="H2421" i="31"/>
  <c r="I2421" i="42" s="1"/>
  <c r="H2422" i="31"/>
  <c r="I2422" i="42" s="1"/>
  <c r="H2423" i="31"/>
  <c r="I2423" i="42" s="1"/>
  <c r="H2424" i="31"/>
  <c r="I2424" i="42" s="1"/>
  <c r="H2425" i="31"/>
  <c r="I2425" i="42" s="1"/>
  <c r="H2426" i="31"/>
  <c r="I2426" i="42" s="1"/>
  <c r="H2427" i="31"/>
  <c r="I2427" i="42" s="1"/>
  <c r="H2428" i="31"/>
  <c r="I2428" i="42" s="1"/>
  <c r="H2429" i="31"/>
  <c r="I2429" i="42" s="1"/>
  <c r="H2430" i="31"/>
  <c r="I2430" i="42" s="1"/>
  <c r="H2431" i="31"/>
  <c r="I2431" i="42" s="1"/>
  <c r="H2432" i="31"/>
  <c r="I2432" i="42" s="1"/>
  <c r="H2433" i="31"/>
  <c r="I2433" i="42" s="1"/>
  <c r="H2434" i="31"/>
  <c r="I2434" i="42" s="1"/>
  <c r="H2435" i="31"/>
  <c r="I2435" i="42" s="1"/>
  <c r="H2436" i="31"/>
  <c r="I2436" i="42" s="1"/>
  <c r="H2437" i="31"/>
  <c r="I2437" i="42" s="1"/>
  <c r="H2438" i="31"/>
  <c r="I2438" i="42" s="1"/>
  <c r="H2439" i="31"/>
  <c r="I2439" i="42" s="1"/>
  <c r="H2440" i="31"/>
  <c r="I2440" i="42" s="1"/>
  <c r="H2441" i="31"/>
  <c r="I2441" i="42" s="1"/>
  <c r="H2442" i="31"/>
  <c r="I2442" i="42" s="1"/>
  <c r="H2443" i="31"/>
  <c r="I2443" i="42" s="1"/>
  <c r="H2444" i="31"/>
  <c r="I2444" i="42" s="1"/>
  <c r="H2445" i="31"/>
  <c r="I2445" i="42" s="1"/>
  <c r="H2446" i="31"/>
  <c r="I2446" i="42" s="1"/>
  <c r="H2447" i="31"/>
  <c r="I2447" i="42" s="1"/>
  <c r="H2448" i="31"/>
  <c r="I2448" i="42" s="1"/>
  <c r="H2449" i="31"/>
  <c r="I2449" i="42" s="1"/>
  <c r="H2450" i="31"/>
  <c r="I2450" i="42" s="1"/>
  <c r="H2451" i="31"/>
  <c r="I2451" i="42" s="1"/>
  <c r="H2452" i="31"/>
  <c r="I2452" i="42" s="1"/>
  <c r="H2453" i="31"/>
  <c r="I2453" i="42" s="1"/>
  <c r="H2454" i="31"/>
  <c r="I2454" i="42" s="1"/>
  <c r="H2455" i="31"/>
  <c r="I2455" i="42" s="1"/>
  <c r="H2456" i="31"/>
  <c r="I2456" i="42" s="1"/>
  <c r="H2457" i="31"/>
  <c r="I2457" i="42" s="1"/>
  <c r="H2458" i="31"/>
  <c r="I2458" i="42" s="1"/>
  <c r="H2459" i="31"/>
  <c r="I2459" i="42" s="1"/>
  <c r="H2460" i="31"/>
  <c r="I2460" i="42" s="1"/>
  <c r="H2461" i="31"/>
  <c r="I2461" i="42" s="1"/>
  <c r="H2462" i="31"/>
  <c r="I2462" i="42" s="1"/>
  <c r="H2463" i="31"/>
  <c r="I2463" i="42" s="1"/>
  <c r="H2464" i="31"/>
  <c r="I2464" i="42" s="1"/>
  <c r="H2465" i="31"/>
  <c r="I2465" i="42" s="1"/>
  <c r="H2466" i="31"/>
  <c r="I2466" i="42" s="1"/>
  <c r="H2467" i="31"/>
  <c r="I2467" i="42" s="1"/>
  <c r="H2468" i="31"/>
  <c r="I2468" i="42" s="1"/>
  <c r="H2469" i="31"/>
  <c r="I2469" i="42" s="1"/>
  <c r="H2470" i="31"/>
  <c r="I2470" i="42" s="1"/>
  <c r="H2471" i="31"/>
  <c r="I2471" i="42" s="1"/>
  <c r="H2472" i="31"/>
  <c r="I2472" i="42" s="1"/>
  <c r="H2473" i="31"/>
  <c r="I2473" i="42" s="1"/>
  <c r="H2474" i="31"/>
  <c r="I2474" i="42" s="1"/>
  <c r="H2475" i="31"/>
  <c r="I2475" i="42" s="1"/>
  <c r="H2476" i="31"/>
  <c r="I2476" i="42" s="1"/>
  <c r="H2477" i="31"/>
  <c r="I2477" i="42" s="1"/>
  <c r="H2478" i="31"/>
  <c r="I2478" i="42" s="1"/>
  <c r="H2479" i="31"/>
  <c r="I2479" i="42" s="1"/>
  <c r="H2480" i="31"/>
  <c r="I2480" i="42" s="1"/>
  <c r="H2481" i="31"/>
  <c r="I2481" i="42" s="1"/>
  <c r="H2482" i="31"/>
  <c r="I2482" i="42" s="1"/>
  <c r="H2483" i="31"/>
  <c r="I2483" i="42" s="1"/>
  <c r="H2484" i="31"/>
  <c r="I2484" i="42" s="1"/>
  <c r="H2485" i="31"/>
  <c r="I2485" i="42" s="1"/>
  <c r="H2486" i="31"/>
  <c r="I2486" i="42" s="1"/>
  <c r="H2487" i="31"/>
  <c r="I2487" i="42" s="1"/>
  <c r="H2488" i="31"/>
  <c r="I2488" i="42" s="1"/>
  <c r="H2489" i="31"/>
  <c r="I2489" i="42" s="1"/>
  <c r="H2490" i="31"/>
  <c r="I2490" i="42" s="1"/>
  <c r="H2491" i="31"/>
  <c r="I2491" i="42" s="1"/>
  <c r="H2492" i="31"/>
  <c r="I2492" i="42" s="1"/>
  <c r="H2493" i="31"/>
  <c r="I2493" i="42" s="1"/>
  <c r="H2494" i="31"/>
  <c r="I2494" i="42" s="1"/>
  <c r="H2495" i="31"/>
  <c r="I2495" i="42" s="1"/>
  <c r="H2496" i="31"/>
  <c r="I2496" i="42" s="1"/>
  <c r="H2497" i="31"/>
  <c r="I2497" i="42" s="1"/>
  <c r="H2498" i="31"/>
  <c r="I2498" i="42" s="1"/>
  <c r="H2499" i="31"/>
  <c r="I2499" i="42" s="1"/>
  <c r="H2500" i="31"/>
  <c r="I2500" i="42" s="1"/>
  <c r="H2501" i="31"/>
  <c r="I2501" i="42" s="1"/>
  <c r="H2502" i="31"/>
  <c r="I2502" i="42" s="1"/>
  <c r="H2503" i="31"/>
  <c r="I2503" i="42" s="1"/>
  <c r="H2504" i="31"/>
  <c r="I2504" i="42" s="1"/>
  <c r="H2505" i="31"/>
  <c r="I2505" i="42" s="1"/>
  <c r="H2506" i="31"/>
  <c r="I2506" i="42" s="1"/>
  <c r="H2507" i="31"/>
  <c r="I2507" i="42" s="1"/>
  <c r="H2508" i="31"/>
  <c r="I2508" i="42" s="1"/>
  <c r="H2509" i="31"/>
  <c r="I2509" i="42" s="1"/>
  <c r="H2510" i="31"/>
  <c r="I2510" i="42" s="1"/>
  <c r="H2511" i="31"/>
  <c r="I2511" i="42" s="1"/>
  <c r="H2512" i="31"/>
  <c r="I2512" i="42" s="1"/>
  <c r="H2513" i="31"/>
  <c r="I2513" i="42" s="1"/>
  <c r="H2514" i="31"/>
  <c r="I2514" i="42" s="1"/>
  <c r="H2515" i="31"/>
  <c r="I2515" i="42" s="1"/>
  <c r="H2516" i="31"/>
  <c r="I2516" i="42" s="1"/>
  <c r="H2517" i="31"/>
  <c r="I2517" i="42" s="1"/>
  <c r="H2518" i="31"/>
  <c r="I2518" i="42" s="1"/>
  <c r="H2519" i="31"/>
  <c r="I2519" i="42" s="1"/>
  <c r="H2520" i="31"/>
  <c r="I2520" i="42" s="1"/>
  <c r="H2521" i="31"/>
  <c r="I2521" i="42" s="1"/>
  <c r="H2522" i="31"/>
  <c r="I2522" i="42" s="1"/>
  <c r="H2523" i="31"/>
  <c r="I2523" i="42" s="1"/>
  <c r="H2524" i="31"/>
  <c r="I2524" i="42" s="1"/>
  <c r="H2525" i="31"/>
  <c r="I2525" i="42" s="1"/>
  <c r="H2526" i="31"/>
  <c r="I2526" i="42" s="1"/>
  <c r="H2527" i="31"/>
  <c r="I2527" i="42" s="1"/>
  <c r="H2528" i="31"/>
  <c r="I2528" i="42" s="1"/>
  <c r="H2529" i="31"/>
  <c r="I2529" i="42" s="1"/>
  <c r="H2530" i="31"/>
  <c r="I2530" i="42" s="1"/>
  <c r="H2531" i="31"/>
  <c r="I2531" i="42" s="1"/>
  <c r="H2532" i="31"/>
  <c r="I2532" i="42" s="1"/>
  <c r="H2533" i="31"/>
  <c r="I2533" i="42" s="1"/>
  <c r="H2534" i="31"/>
  <c r="I2534" i="42" s="1"/>
  <c r="H2535" i="31"/>
  <c r="I2535" i="42" s="1"/>
  <c r="H2536" i="31"/>
  <c r="I2536" i="42" s="1"/>
  <c r="H2537" i="31"/>
  <c r="I2537" i="42" s="1"/>
  <c r="H2538" i="31"/>
  <c r="I2538" i="42" s="1"/>
  <c r="H2539" i="31"/>
  <c r="I2539" i="42" s="1"/>
  <c r="H2540" i="31"/>
  <c r="I2540" i="42" s="1"/>
  <c r="H2541" i="31"/>
  <c r="I2541" i="42" s="1"/>
  <c r="H2542" i="31"/>
  <c r="I2542" i="42" s="1"/>
  <c r="H2543" i="31"/>
  <c r="I2543" i="42" s="1"/>
  <c r="H2544" i="31"/>
  <c r="I2544" i="42" s="1"/>
  <c r="H2545" i="31"/>
  <c r="I2545" i="42" s="1"/>
  <c r="H2546" i="31"/>
  <c r="I2546" i="42" s="1"/>
  <c r="H2547" i="31"/>
  <c r="I2547" i="42" s="1"/>
  <c r="H2548" i="31"/>
  <c r="I2548" i="42" s="1"/>
  <c r="H2549" i="31"/>
  <c r="I2549" i="42" s="1"/>
  <c r="H2550" i="31"/>
  <c r="I2550" i="42" s="1"/>
  <c r="H2551" i="31"/>
  <c r="I2551" i="42" s="1"/>
  <c r="H2552" i="31"/>
  <c r="I2552" i="42" s="1"/>
  <c r="H2553" i="31"/>
  <c r="I2553" i="42" s="1"/>
  <c r="H2554" i="31"/>
  <c r="I2554" i="42" s="1"/>
  <c r="H2555" i="31"/>
  <c r="I2555" i="42" s="1"/>
  <c r="H2556" i="31"/>
  <c r="I2556" i="42" s="1"/>
  <c r="H2557" i="31"/>
  <c r="I2557" i="42" s="1"/>
  <c r="H2558" i="31"/>
  <c r="I2558" i="42" s="1"/>
  <c r="H2559" i="31"/>
  <c r="I2559" i="42" s="1"/>
  <c r="H2560" i="31"/>
  <c r="I2560" i="42" s="1"/>
  <c r="H2561" i="31"/>
  <c r="I2561" i="42" s="1"/>
  <c r="H2562" i="31"/>
  <c r="I2562" i="42" s="1"/>
  <c r="H2563" i="31"/>
  <c r="I2563" i="42" s="1"/>
  <c r="H2564" i="31"/>
  <c r="I2564" i="42" s="1"/>
  <c r="H2565" i="31"/>
  <c r="I2565" i="42" s="1"/>
  <c r="H2566" i="31"/>
  <c r="I2566" i="42" s="1"/>
  <c r="H2567" i="31"/>
  <c r="I2567" i="42" s="1"/>
  <c r="H2568" i="31"/>
  <c r="I2568" i="42" s="1"/>
  <c r="H2569" i="31"/>
  <c r="I2569" i="42" s="1"/>
  <c r="H2570" i="31"/>
  <c r="I2570" i="42" s="1"/>
  <c r="H2571" i="31"/>
  <c r="I2571" i="42" s="1"/>
  <c r="H2572" i="31"/>
  <c r="I2572" i="42" s="1"/>
  <c r="H2573" i="31"/>
  <c r="I2573" i="42" s="1"/>
  <c r="H2574" i="31"/>
  <c r="I2574" i="42" s="1"/>
  <c r="H2575" i="31"/>
  <c r="I2575" i="42" s="1"/>
  <c r="H2576" i="31"/>
  <c r="I2576" i="42" s="1"/>
  <c r="H2577" i="31"/>
  <c r="I2577" i="42" s="1"/>
  <c r="H2578" i="31"/>
  <c r="I2578" i="42" s="1"/>
  <c r="H2579" i="31"/>
  <c r="I2579" i="42" s="1"/>
  <c r="H2580" i="31"/>
  <c r="I2580" i="42" s="1"/>
  <c r="H2581" i="31"/>
  <c r="I2581" i="42" s="1"/>
  <c r="H2582" i="31"/>
  <c r="I2582" i="42" s="1"/>
  <c r="H2583" i="31"/>
  <c r="I2583" i="42" s="1"/>
  <c r="H2584" i="31"/>
  <c r="I2584" i="42" s="1"/>
  <c r="H2585" i="31"/>
  <c r="I2585" i="42" s="1"/>
  <c r="H2586" i="31"/>
  <c r="I2586" i="42" s="1"/>
  <c r="H2587" i="31"/>
  <c r="I2587" i="42" s="1"/>
  <c r="H2588" i="31"/>
  <c r="I2588" i="42" s="1"/>
  <c r="H2589" i="31"/>
  <c r="I2589" i="42" s="1"/>
  <c r="H2590" i="31"/>
  <c r="I2590" i="42" s="1"/>
  <c r="H2591" i="31"/>
  <c r="I2591" i="42" s="1"/>
  <c r="H2592" i="31"/>
  <c r="I2592" i="42" s="1"/>
  <c r="H2593" i="31"/>
  <c r="I2593" i="42" s="1"/>
  <c r="H2594" i="31"/>
  <c r="I2594" i="42" s="1"/>
  <c r="H2595" i="31"/>
  <c r="I2595" i="42" s="1"/>
  <c r="H2596" i="31"/>
  <c r="I2596" i="42" s="1"/>
  <c r="H2597" i="31"/>
  <c r="I2597" i="42" s="1"/>
  <c r="H2598" i="31"/>
  <c r="I2598" i="42" s="1"/>
  <c r="H2599" i="31"/>
  <c r="I2599" i="42" s="1"/>
  <c r="H2600" i="31"/>
  <c r="I2600" i="42" s="1"/>
  <c r="H2601" i="31"/>
  <c r="I2601" i="42" s="1"/>
  <c r="H2602" i="31"/>
  <c r="I2602" i="42" s="1"/>
  <c r="H2603" i="31"/>
  <c r="I2603" i="42" s="1"/>
  <c r="H2604" i="31"/>
  <c r="I2604" i="42" s="1"/>
  <c r="H2605" i="31"/>
  <c r="I2605" i="42" s="1"/>
  <c r="H2606" i="31"/>
  <c r="I2606" i="42" s="1"/>
  <c r="H2607" i="31"/>
  <c r="I2607" i="42" s="1"/>
  <c r="H2608" i="31"/>
  <c r="I2608" i="42" s="1"/>
  <c r="H2609" i="31"/>
  <c r="I2609" i="42" s="1"/>
  <c r="H2610" i="31"/>
  <c r="I2610" i="42" s="1"/>
  <c r="H2611" i="31"/>
  <c r="I2611" i="42" s="1"/>
  <c r="H2612" i="31"/>
  <c r="I2612" i="42" s="1"/>
  <c r="H2613" i="31"/>
  <c r="I2613" i="42" s="1"/>
  <c r="H2614" i="31"/>
  <c r="I2614" i="42" s="1"/>
  <c r="H2615" i="31"/>
  <c r="I2615" i="42" s="1"/>
  <c r="H2616" i="31"/>
  <c r="I2616" i="42" s="1"/>
  <c r="H2617" i="31"/>
  <c r="I2617" i="42" s="1"/>
  <c r="H2618" i="31"/>
  <c r="I2618" i="42" s="1"/>
  <c r="H2619" i="31"/>
  <c r="I2619" i="42" s="1"/>
  <c r="H2620" i="31"/>
  <c r="I2620" i="42" s="1"/>
  <c r="H2621" i="31"/>
  <c r="I2621" i="42" s="1"/>
  <c r="H2622" i="31"/>
  <c r="I2622" i="42" s="1"/>
  <c r="H2623" i="31"/>
  <c r="I2623" i="42" s="1"/>
  <c r="H2624" i="31"/>
  <c r="I2624" i="42" s="1"/>
  <c r="H2625" i="31"/>
  <c r="I2625" i="42" s="1"/>
  <c r="H2626" i="31"/>
  <c r="I2626" i="42" s="1"/>
  <c r="H2627" i="31"/>
  <c r="I2627" i="42" s="1"/>
  <c r="H2628" i="31"/>
  <c r="I2628" i="42" s="1"/>
  <c r="H2629" i="31"/>
  <c r="I2629" i="42" s="1"/>
  <c r="H2630" i="31"/>
  <c r="I2630" i="42" s="1"/>
  <c r="H2631" i="31"/>
  <c r="I2631" i="42" s="1"/>
  <c r="H2632" i="31"/>
  <c r="I2632" i="42" s="1"/>
  <c r="H2633" i="31"/>
  <c r="I2633" i="42" s="1"/>
  <c r="H2634" i="31"/>
  <c r="I2634" i="42" s="1"/>
  <c r="H2635" i="31"/>
  <c r="I2635" i="42" s="1"/>
  <c r="H2636" i="31"/>
  <c r="I2636" i="42" s="1"/>
  <c r="H2637" i="31"/>
  <c r="I2637" i="42" s="1"/>
  <c r="H2638" i="31"/>
  <c r="I2638" i="42" s="1"/>
  <c r="H2639" i="31"/>
  <c r="I2639" i="42" s="1"/>
  <c r="H2640" i="31"/>
  <c r="I2640" i="42" s="1"/>
  <c r="H2641" i="31"/>
  <c r="I2641" i="42" s="1"/>
  <c r="H2642" i="31"/>
  <c r="I2642" i="42" s="1"/>
  <c r="H2643" i="31"/>
  <c r="I2643" i="42" s="1"/>
  <c r="H2644" i="31"/>
  <c r="I2644" i="42" s="1"/>
  <c r="H2645" i="31"/>
  <c r="I2645" i="42" s="1"/>
  <c r="H2646" i="31"/>
  <c r="I2646" i="42" s="1"/>
  <c r="H2647" i="31"/>
  <c r="I2647" i="42" s="1"/>
  <c r="H2648" i="31"/>
  <c r="I2648" i="42" s="1"/>
  <c r="H2649" i="31"/>
  <c r="I2649" i="42" s="1"/>
  <c r="H2650" i="31"/>
  <c r="I2650" i="42" s="1"/>
  <c r="H2651" i="31"/>
  <c r="I2651" i="42" s="1"/>
  <c r="H2652" i="31"/>
  <c r="I2652" i="42" s="1"/>
  <c r="H2653" i="31"/>
  <c r="I2653" i="42" s="1"/>
  <c r="H2654" i="31"/>
  <c r="I2654" i="42" s="1"/>
  <c r="H2655" i="31"/>
  <c r="I2655" i="42" s="1"/>
  <c r="H2656" i="31"/>
  <c r="I2656" i="42" s="1"/>
  <c r="H2657" i="31"/>
  <c r="I2657" i="42" s="1"/>
  <c r="H2658" i="31"/>
  <c r="I2658" i="42" s="1"/>
  <c r="H2659" i="31"/>
  <c r="I2659" i="42" s="1"/>
  <c r="H2660" i="31"/>
  <c r="I2660" i="42" s="1"/>
  <c r="H2661" i="31"/>
  <c r="I2661" i="42" s="1"/>
  <c r="H2662" i="31"/>
  <c r="I2662" i="42" s="1"/>
  <c r="H2663" i="31"/>
  <c r="I2663" i="42" s="1"/>
  <c r="H2664" i="31"/>
  <c r="I2664" i="42" s="1"/>
  <c r="H2665" i="31"/>
  <c r="I2665" i="42" s="1"/>
  <c r="H2666" i="31"/>
  <c r="I2666" i="42" s="1"/>
  <c r="H2667" i="31"/>
  <c r="I2667" i="42" s="1"/>
  <c r="H2668" i="31"/>
  <c r="I2668" i="42" s="1"/>
  <c r="H2669" i="31"/>
  <c r="I2669" i="42" s="1"/>
  <c r="H2670" i="31"/>
  <c r="I2670" i="42" s="1"/>
  <c r="H2671" i="31"/>
  <c r="I2671" i="42" s="1"/>
  <c r="H2672" i="31"/>
  <c r="I2672" i="42" s="1"/>
  <c r="H2673" i="31"/>
  <c r="I2673" i="42" s="1"/>
  <c r="H2674" i="31"/>
  <c r="I2674" i="42" s="1"/>
  <c r="H2675" i="31"/>
  <c r="I2675" i="42" s="1"/>
  <c r="H2676" i="31"/>
  <c r="I2676" i="42" s="1"/>
  <c r="H2677" i="31"/>
  <c r="I2677" i="42" s="1"/>
  <c r="H2678" i="31"/>
  <c r="I2678" i="42" s="1"/>
  <c r="H2679" i="31"/>
  <c r="I2679" i="42" s="1"/>
  <c r="H2680" i="31"/>
  <c r="I2680" i="42" s="1"/>
  <c r="H2681" i="31"/>
  <c r="I2681" i="42" s="1"/>
  <c r="H2682" i="31"/>
  <c r="I2682" i="42" s="1"/>
  <c r="H2683" i="31"/>
  <c r="I2683" i="42" s="1"/>
  <c r="H2684" i="31"/>
  <c r="I2684" i="42" s="1"/>
  <c r="H2685" i="31"/>
  <c r="I2685" i="42" s="1"/>
  <c r="H2686" i="31"/>
  <c r="I2686" i="42" s="1"/>
  <c r="H2687" i="31"/>
  <c r="I2687" i="42" s="1"/>
  <c r="H2688" i="31"/>
  <c r="I2688" i="42" s="1"/>
  <c r="H2689" i="31"/>
  <c r="I2689" i="42" s="1"/>
  <c r="H2690" i="31"/>
  <c r="I2690" i="42" s="1"/>
  <c r="H2691" i="31"/>
  <c r="I2691" i="42" s="1"/>
  <c r="H2692" i="31"/>
  <c r="I2692" i="42" s="1"/>
  <c r="H2693" i="31"/>
  <c r="I2693" i="42" s="1"/>
  <c r="H2694" i="31"/>
  <c r="I2694" i="42" s="1"/>
  <c r="H2695" i="31"/>
  <c r="I2695" i="42" s="1"/>
  <c r="H2696" i="31"/>
  <c r="I2696" i="42" s="1"/>
  <c r="H2697" i="31"/>
  <c r="I2697" i="42" s="1"/>
  <c r="H2698" i="31"/>
  <c r="I2698" i="42" s="1"/>
  <c r="H2699" i="31"/>
  <c r="I2699" i="42" s="1"/>
  <c r="H2700" i="31"/>
  <c r="I2700" i="42" s="1"/>
  <c r="H2701" i="31"/>
  <c r="I2701" i="42" s="1"/>
  <c r="H2702" i="31"/>
  <c r="I2702" i="42" s="1"/>
  <c r="H2703" i="31"/>
  <c r="I2703" i="42" s="1"/>
  <c r="H2704" i="31"/>
  <c r="I2704" i="42" s="1"/>
  <c r="H2705" i="31"/>
  <c r="I2705" i="42" s="1"/>
  <c r="I2716" i="42"/>
  <c r="H2706" i="31"/>
  <c r="H2707" i="31"/>
  <c r="I2707" i="42" s="1"/>
  <c r="H2708" i="31"/>
  <c r="I2708" i="42" s="1"/>
  <c r="H2709" i="31"/>
  <c r="I2709" i="42" s="1"/>
  <c r="H2710" i="31"/>
  <c r="I2710" i="42" s="1"/>
  <c r="H2711" i="31"/>
  <c r="I2711" i="42" s="1"/>
  <c r="H2712" i="31"/>
  <c r="I2712" i="42" s="1"/>
  <c r="H2713" i="31"/>
  <c r="I2713" i="42" s="1"/>
  <c r="H2714" i="31"/>
  <c r="I2714" i="42" s="1"/>
  <c r="H2715" i="31"/>
  <c r="I2715" i="42" s="1"/>
  <c r="H2716" i="31"/>
  <c r="H2717" i="31"/>
  <c r="H2718" i="31"/>
  <c r="I2718" i="42" s="1"/>
  <c r="H2719" i="31"/>
  <c r="H2720" i="31"/>
  <c r="H2721" i="31"/>
  <c r="H2722" i="31"/>
  <c r="H2723" i="31"/>
  <c r="H2724" i="31"/>
  <c r="H2725" i="31"/>
  <c r="H2726" i="31"/>
  <c r="H2727" i="31"/>
  <c r="I2727" i="42" s="1"/>
  <c r="H2728" i="31"/>
  <c r="I2728" i="42" s="1"/>
  <c r="H2729" i="31"/>
  <c r="I2729" i="42" s="1"/>
  <c r="H2730" i="31"/>
  <c r="I2730" i="42" s="1"/>
  <c r="H2731" i="31"/>
  <c r="I2731" i="42" s="1"/>
  <c r="H2732" i="31"/>
  <c r="H2733" i="31"/>
  <c r="H2734" i="31"/>
  <c r="H2735" i="31"/>
  <c r="H2736" i="31"/>
  <c r="H2737" i="31"/>
  <c r="H2738" i="31"/>
  <c r="H2739" i="31"/>
  <c r="H2740" i="31"/>
  <c r="H2741" i="31"/>
  <c r="H2742" i="31"/>
  <c r="H2743" i="31"/>
  <c r="H2744" i="31"/>
  <c r="H2745" i="31"/>
  <c r="H2746" i="31"/>
  <c r="H2747" i="31"/>
  <c r="H2748" i="31"/>
  <c r="H2749" i="31"/>
  <c r="H2750" i="31"/>
  <c r="H2751" i="31"/>
  <c r="H2752" i="31"/>
  <c r="H2753" i="31"/>
  <c r="H2754" i="31"/>
  <c r="H2755" i="31"/>
  <c r="H2756" i="31"/>
  <c r="H2757" i="31"/>
  <c r="H2758" i="31"/>
  <c r="H2759" i="31"/>
  <c r="H2760" i="31"/>
  <c r="H2761" i="31"/>
  <c r="H2762" i="31"/>
  <c r="H2763" i="31"/>
  <c r="H2764" i="31"/>
  <c r="H2765" i="31"/>
  <c r="H2766" i="31"/>
  <c r="H2767" i="31"/>
  <c r="H2768" i="31"/>
  <c r="H2769" i="31"/>
  <c r="H2770" i="31"/>
  <c r="H2771" i="31"/>
  <c r="H2772" i="31"/>
  <c r="H2773" i="31"/>
  <c r="H2774" i="31"/>
  <c r="H2775" i="31"/>
  <c r="H2776" i="31"/>
  <c r="H2777" i="31"/>
  <c r="H2778" i="31"/>
  <c r="H2779" i="31"/>
  <c r="H2780" i="31"/>
  <c r="H2781" i="31"/>
  <c r="H2782" i="31"/>
  <c r="H2783" i="31"/>
  <c r="H2784" i="31"/>
  <c r="H2785" i="31"/>
  <c r="H2786" i="31"/>
  <c r="H2787" i="31"/>
  <c r="I2787" i="42" s="1"/>
  <c r="H2788" i="31"/>
  <c r="I2788" i="42" s="1"/>
  <c r="H2789" i="31"/>
  <c r="I2789" i="42" s="1"/>
  <c r="H2790" i="31"/>
  <c r="I2790" i="42" s="1"/>
  <c r="H2791" i="31"/>
  <c r="I2791" i="42" s="1"/>
  <c r="H2792" i="31"/>
  <c r="I2792" i="42" s="1"/>
  <c r="H2793" i="31"/>
  <c r="H2794" i="31"/>
  <c r="H2795" i="31"/>
  <c r="I2795" i="42" s="1"/>
  <c r="H2796" i="31"/>
  <c r="I2796" i="42" s="1"/>
  <c r="H2797" i="31"/>
  <c r="I2797" i="42" s="1"/>
  <c r="H2798" i="31"/>
  <c r="I2798" i="42" s="1"/>
  <c r="H2799" i="31"/>
  <c r="H2800" i="31"/>
  <c r="H2801" i="31"/>
  <c r="H2802" i="31"/>
  <c r="H2803" i="31"/>
  <c r="H2804" i="31"/>
  <c r="H2805" i="31"/>
  <c r="H2806" i="31"/>
  <c r="H2807" i="31"/>
  <c r="I2807" i="42" s="1"/>
  <c r="H2808" i="31"/>
  <c r="I2808" i="42" s="1"/>
  <c r="H2809" i="31"/>
  <c r="I2809" i="42" s="1"/>
  <c r="H2810" i="31"/>
  <c r="H2811" i="31"/>
  <c r="H2812" i="31"/>
  <c r="H2813" i="31"/>
  <c r="H2814" i="31"/>
  <c r="H2815" i="31"/>
  <c r="H2816" i="31"/>
  <c r="H2817" i="31"/>
  <c r="H2818" i="31"/>
  <c r="H2819" i="31"/>
  <c r="H2820" i="31"/>
  <c r="H2821" i="31"/>
  <c r="H2822" i="31"/>
  <c r="H2823" i="31"/>
  <c r="H2824" i="31"/>
  <c r="H2825" i="31"/>
  <c r="H2826" i="31"/>
  <c r="H2827" i="31"/>
  <c r="H2828" i="31"/>
  <c r="H2829" i="31"/>
  <c r="H2830" i="31"/>
  <c r="H2831" i="31"/>
  <c r="H2832" i="31"/>
  <c r="H2833" i="31"/>
  <c r="H2834" i="31"/>
  <c r="H2835" i="31"/>
  <c r="H2836" i="31"/>
  <c r="H2837" i="31"/>
  <c r="H2838" i="31"/>
  <c r="H2839" i="31"/>
  <c r="H2840" i="31"/>
  <c r="H2841" i="31"/>
  <c r="H2842" i="31"/>
  <c r="H2843" i="31"/>
  <c r="H2844" i="31"/>
  <c r="H2845" i="31"/>
  <c r="H2846" i="31"/>
  <c r="H2847" i="31"/>
  <c r="H2848" i="31"/>
  <c r="H2849" i="31"/>
  <c r="H2850" i="31"/>
  <c r="H2851" i="31"/>
  <c r="H2852" i="31"/>
  <c r="H2853" i="31"/>
  <c r="H2854" i="31"/>
  <c r="H2855" i="31"/>
  <c r="H2856" i="31"/>
  <c r="H2857" i="31"/>
  <c r="H2858" i="31"/>
  <c r="H2859" i="31"/>
  <c r="H2860" i="31"/>
  <c r="H2861" i="31"/>
  <c r="H2862" i="31"/>
  <c r="H2863" i="31"/>
  <c r="H2864" i="31"/>
  <c r="H2865" i="31"/>
  <c r="H2866" i="31"/>
  <c r="H2867" i="31"/>
  <c r="H2868" i="31"/>
  <c r="H2869" i="31"/>
  <c r="H2870" i="31"/>
  <c r="H2871" i="31"/>
  <c r="H2872" i="31"/>
  <c r="H2873" i="31"/>
  <c r="H2874" i="31"/>
  <c r="H2875" i="31"/>
  <c r="H2876" i="31"/>
  <c r="H2877" i="31"/>
  <c r="H2878" i="31"/>
  <c r="H2879" i="31"/>
  <c r="H2880" i="31"/>
  <c r="H2881" i="31"/>
  <c r="H2882" i="31"/>
  <c r="H2883" i="31"/>
  <c r="H2884" i="31"/>
  <c r="H2885" i="31"/>
  <c r="H2886" i="31"/>
  <c r="H2887" i="31"/>
  <c r="I2942" i="42"/>
  <c r="H2888" i="31"/>
  <c r="H2889" i="31"/>
  <c r="H2890" i="31"/>
  <c r="H2891" i="31"/>
  <c r="H2892" i="31"/>
  <c r="H2893" i="31"/>
  <c r="H2894" i="31"/>
  <c r="H2895" i="31"/>
  <c r="H2896" i="31"/>
  <c r="H2897" i="31"/>
  <c r="H2898" i="31"/>
  <c r="H2899" i="31"/>
  <c r="H2900" i="31"/>
  <c r="H2901" i="31"/>
  <c r="H2902" i="31"/>
  <c r="H2903" i="31"/>
  <c r="H2904" i="31"/>
  <c r="I2982" i="42" s="1"/>
  <c r="H2905" i="31"/>
  <c r="H2906" i="31"/>
  <c r="H2907" i="31"/>
  <c r="H2908" i="31"/>
  <c r="H2909" i="31"/>
  <c r="H2910" i="31"/>
  <c r="H2911" i="31"/>
  <c r="H2912" i="31"/>
  <c r="H2913" i="31"/>
  <c r="H2914" i="31"/>
  <c r="H2915" i="31"/>
  <c r="H2916" i="31"/>
  <c r="H2917" i="31"/>
  <c r="H2918" i="31"/>
  <c r="H2919" i="31"/>
  <c r="H2920" i="31"/>
  <c r="H2921" i="31"/>
  <c r="H2922" i="31"/>
  <c r="H2923" i="31"/>
  <c r="H2924" i="31"/>
  <c r="I3002" i="42" s="1"/>
  <c r="H2925" i="31"/>
  <c r="I3003" i="42" s="1"/>
  <c r="H2926" i="31"/>
  <c r="H2927" i="31"/>
  <c r="H2928" i="31"/>
  <c r="H2929" i="31"/>
  <c r="H2930" i="31"/>
  <c r="H2931" i="31"/>
  <c r="H2932" i="31"/>
  <c r="H2933" i="31"/>
  <c r="H2934" i="31"/>
  <c r="H2935" i="31"/>
  <c r="H2936" i="31"/>
  <c r="H2937" i="31"/>
  <c r="H2938" i="31"/>
  <c r="H2939" i="31"/>
  <c r="H2940" i="31"/>
  <c r="H2941" i="31"/>
  <c r="H2942" i="31"/>
  <c r="H2943" i="31"/>
  <c r="H2944" i="31"/>
  <c r="I3022" i="42" s="1"/>
  <c r="H2945" i="31"/>
  <c r="H2946" i="31"/>
  <c r="H2947" i="31"/>
  <c r="H2948" i="31"/>
  <c r="I2948" i="42" s="1"/>
  <c r="H2949" i="31"/>
  <c r="H2950" i="31"/>
  <c r="H2951" i="31"/>
  <c r="H2952" i="31"/>
  <c r="H2953" i="31"/>
  <c r="H2954" i="31"/>
  <c r="H2955" i="31"/>
  <c r="H2956" i="31"/>
  <c r="H2957" i="31"/>
  <c r="H2958" i="31"/>
  <c r="H2959" i="31"/>
  <c r="H2960" i="31"/>
  <c r="H2961" i="31"/>
  <c r="H2962" i="31"/>
  <c r="H2963" i="31"/>
  <c r="H2964" i="31"/>
  <c r="I3042" i="42" s="1"/>
  <c r="H2965" i="31"/>
  <c r="I3043" i="42" s="1"/>
  <c r="H2966" i="31"/>
  <c r="H2967" i="31"/>
  <c r="H2968" i="31"/>
  <c r="H2969" i="31"/>
  <c r="H2970" i="31"/>
  <c r="H2971" i="31"/>
  <c r="H2972" i="31"/>
  <c r="H2973" i="31"/>
  <c r="H2974" i="31"/>
  <c r="H2975" i="31"/>
  <c r="H2976" i="31"/>
  <c r="H2977" i="31"/>
  <c r="H2978" i="31"/>
  <c r="H2979" i="31"/>
  <c r="H2980" i="31"/>
  <c r="H2981" i="31"/>
  <c r="H2982" i="31"/>
  <c r="H2983" i="31"/>
  <c r="H2984" i="31"/>
  <c r="I3062" i="42" s="1"/>
  <c r="H2985" i="31"/>
  <c r="I3063" i="42" s="1"/>
  <c r="H2986" i="31"/>
  <c r="H2987" i="31"/>
  <c r="H2988" i="31"/>
  <c r="H2989" i="31"/>
  <c r="H2990" i="31"/>
  <c r="H2991" i="31"/>
  <c r="H2992" i="31"/>
  <c r="H2993" i="31"/>
  <c r="H2994" i="31"/>
  <c r="H2995" i="31"/>
  <c r="H2996" i="31"/>
  <c r="H2997" i="31"/>
  <c r="H2998" i="31"/>
  <c r="H2999" i="31"/>
  <c r="H3000" i="31"/>
  <c r="H3001" i="31"/>
  <c r="H3002" i="31"/>
  <c r="H3003" i="31"/>
  <c r="H3004" i="31"/>
  <c r="I3082" i="42" s="1"/>
  <c r="H3005" i="31"/>
  <c r="I3083" i="42" s="1"/>
  <c r="H3006" i="31"/>
  <c r="H3007" i="31"/>
  <c r="H3008" i="31"/>
  <c r="H3009" i="31"/>
  <c r="H3010" i="31"/>
  <c r="H3011" i="31"/>
  <c r="H3012" i="31"/>
  <c r="H3013" i="31"/>
  <c r="H3014" i="31"/>
  <c r="H3015" i="31"/>
  <c r="H3016" i="31"/>
  <c r="H3017" i="31"/>
  <c r="H3018" i="31"/>
  <c r="H3019" i="31"/>
  <c r="H3020" i="31"/>
  <c r="H3021" i="31"/>
  <c r="H3022" i="31"/>
  <c r="H3023" i="31"/>
  <c r="H3024" i="31"/>
  <c r="I3102" i="42" s="1"/>
  <c r="H3025" i="31"/>
  <c r="I3103" i="42" s="1"/>
  <c r="H3026" i="31"/>
  <c r="H3027" i="31"/>
  <c r="H3028" i="31"/>
  <c r="H3029" i="31"/>
  <c r="H3030" i="31"/>
  <c r="H3031" i="31"/>
  <c r="H3032" i="31"/>
  <c r="H3033" i="31"/>
  <c r="H3034" i="31"/>
  <c r="H3035" i="31"/>
  <c r="H3036" i="31"/>
  <c r="H3037" i="31"/>
  <c r="H3038" i="31"/>
  <c r="H3039" i="31"/>
  <c r="H3040" i="31"/>
  <c r="H3041" i="31"/>
  <c r="H3042" i="31"/>
  <c r="H3043" i="31"/>
  <c r="H3044" i="31"/>
  <c r="I3122" i="42" s="1"/>
  <c r="H3045" i="31"/>
  <c r="I3123" i="42" s="1"/>
  <c r="H3046" i="31"/>
  <c r="H3047" i="31"/>
  <c r="H3048" i="31"/>
  <c r="H3049" i="31"/>
  <c r="H3050" i="31"/>
  <c r="H3051" i="31"/>
  <c r="H3052" i="31"/>
  <c r="H3053" i="31"/>
  <c r="H3054" i="31"/>
  <c r="H3055" i="31"/>
  <c r="H3056" i="31"/>
  <c r="H3057" i="31"/>
  <c r="H3058" i="31"/>
  <c r="H3059" i="31"/>
  <c r="H3060" i="31"/>
  <c r="H3061" i="31"/>
  <c r="H3062" i="31"/>
  <c r="H3063" i="31"/>
  <c r="H3064" i="31"/>
  <c r="I3142" i="42" s="1"/>
  <c r="H3065" i="31"/>
  <c r="I3143" i="42" s="1"/>
  <c r="H3066" i="31"/>
  <c r="H3067" i="31"/>
  <c r="H3068" i="31"/>
  <c r="H3069" i="31"/>
  <c r="H3070" i="31"/>
  <c r="H3071" i="31"/>
  <c r="H3072" i="31"/>
  <c r="H3073" i="31"/>
  <c r="H3074" i="31"/>
  <c r="H3075" i="31"/>
  <c r="H3076" i="31"/>
  <c r="H3077" i="31"/>
  <c r="H3078" i="31"/>
  <c r="H3079" i="31"/>
  <c r="H3080" i="31"/>
  <c r="H3081" i="31"/>
  <c r="H3082" i="31"/>
  <c r="H3083" i="31"/>
  <c r="H3084" i="31"/>
  <c r="I3162" i="42" s="1"/>
  <c r="H3085" i="31"/>
  <c r="I3163" i="42" s="1"/>
  <c r="H3086" i="31"/>
  <c r="H3087" i="31"/>
  <c r="H3088" i="31"/>
  <c r="H3089" i="31"/>
  <c r="H3090" i="31"/>
  <c r="H3091" i="31"/>
  <c r="H3092" i="31"/>
  <c r="H3093" i="31"/>
  <c r="H3094" i="31"/>
  <c r="H3095" i="31"/>
  <c r="H3096" i="31"/>
  <c r="H3097" i="31"/>
  <c r="H3098" i="31"/>
  <c r="H3099" i="31"/>
  <c r="H3100" i="31"/>
  <c r="H3101" i="31"/>
  <c r="H3102" i="31"/>
  <c r="H3103" i="31"/>
  <c r="H3104" i="31"/>
  <c r="I3182" i="42" s="1"/>
  <c r="H3105" i="31"/>
  <c r="I3183" i="42" s="1"/>
  <c r="H3106" i="31"/>
  <c r="H3107" i="31"/>
  <c r="H3108" i="31"/>
  <c r="H3109" i="31"/>
  <c r="H3110" i="31"/>
  <c r="H3111" i="31"/>
  <c r="H3112" i="31"/>
  <c r="H3113" i="31"/>
  <c r="H3114" i="31"/>
  <c r="H3115" i="31"/>
  <c r="H3116" i="31"/>
  <c r="H3117" i="31"/>
  <c r="H3118" i="31"/>
  <c r="H3119" i="31"/>
  <c r="H3120" i="31"/>
  <c r="H3121" i="31"/>
  <c r="H3122" i="31"/>
  <c r="H3123" i="31"/>
  <c r="H3124" i="31"/>
  <c r="I3202" i="42" s="1"/>
  <c r="H3125" i="31"/>
  <c r="I3203" i="42" s="1"/>
  <c r="H3126" i="31"/>
  <c r="H3127" i="31"/>
  <c r="H3128" i="31"/>
  <c r="H3129" i="31"/>
  <c r="H3130" i="31"/>
  <c r="H3131" i="31"/>
  <c r="H3132" i="31"/>
  <c r="H3133" i="31"/>
  <c r="H3134" i="31"/>
  <c r="H3135" i="31"/>
  <c r="H3136" i="31"/>
  <c r="H3137" i="31"/>
  <c r="H3138" i="31"/>
  <c r="H3139" i="31"/>
  <c r="H3140" i="31"/>
  <c r="H3141" i="31"/>
  <c r="H3142" i="31"/>
  <c r="H3143" i="31"/>
  <c r="H3144" i="31"/>
  <c r="I3222" i="42" s="1"/>
  <c r="H3145" i="31"/>
  <c r="I3223" i="42" s="1"/>
  <c r="H3146" i="31"/>
  <c r="H3147" i="31"/>
  <c r="H3148" i="31"/>
  <c r="H3149" i="31"/>
  <c r="H3150" i="31"/>
  <c r="H3151" i="31"/>
  <c r="H3152" i="31"/>
  <c r="H3153" i="31"/>
  <c r="H3154" i="31"/>
  <c r="H3155" i="31"/>
  <c r="H3156" i="31"/>
  <c r="H3157" i="31"/>
  <c r="H3158" i="31"/>
  <c r="H3159" i="31"/>
  <c r="H3160" i="31"/>
  <c r="H3161" i="31"/>
  <c r="H3162" i="31"/>
  <c r="H3163" i="31"/>
  <c r="H3164" i="31"/>
  <c r="I3242" i="42" s="1"/>
  <c r="H3165" i="31"/>
  <c r="I3243" i="42" s="1"/>
  <c r="H3166" i="31"/>
  <c r="H3167" i="31"/>
  <c r="H3168" i="31"/>
  <c r="H3169" i="31"/>
  <c r="H3170" i="31"/>
  <c r="H3171" i="31"/>
  <c r="H3172" i="31"/>
  <c r="H3173" i="31"/>
  <c r="H3174" i="31"/>
  <c r="H3175" i="31"/>
  <c r="H3176" i="31"/>
  <c r="H3177" i="31"/>
  <c r="H3178" i="31"/>
  <c r="H3179" i="31"/>
  <c r="H3180" i="31"/>
  <c r="H3181" i="31"/>
  <c r="H3182" i="31"/>
  <c r="H3183" i="31"/>
  <c r="H3184" i="31"/>
  <c r="I3262" i="42" s="1"/>
  <c r="H3185" i="31"/>
  <c r="I3263" i="42" s="1"/>
  <c r="H3186" i="31"/>
  <c r="H3187" i="31"/>
  <c r="H3188" i="31"/>
  <c r="H3189" i="31"/>
  <c r="H3190" i="31"/>
  <c r="H3191" i="31"/>
  <c r="H3192" i="31"/>
  <c r="H3193" i="31"/>
  <c r="H3194" i="31"/>
  <c r="H3195" i="31"/>
  <c r="H3196" i="31"/>
  <c r="H3197" i="31"/>
  <c r="H3198" i="31"/>
  <c r="H3199" i="31"/>
  <c r="H3200" i="31"/>
  <c r="H3201" i="31"/>
  <c r="H3202" i="31"/>
  <c r="H3203" i="31"/>
  <c r="H3204" i="31"/>
  <c r="I3282" i="42" s="1"/>
  <c r="H3205" i="31"/>
  <c r="I3283" i="42" s="1"/>
  <c r="H3206" i="31"/>
  <c r="H3207" i="31"/>
  <c r="H3208" i="31"/>
  <c r="H3209" i="31"/>
  <c r="H3210" i="31"/>
  <c r="H3211" i="31"/>
  <c r="H3212" i="31"/>
  <c r="H3213" i="31"/>
  <c r="H3214" i="31"/>
  <c r="H3215" i="31"/>
  <c r="H3216" i="31"/>
  <c r="H3217" i="31"/>
  <c r="H3218" i="31"/>
  <c r="H3219" i="31"/>
  <c r="H3220" i="31"/>
  <c r="H3221" i="31"/>
  <c r="H3222" i="31"/>
  <c r="H3223" i="31"/>
  <c r="H3224" i="31"/>
  <c r="I3302" i="42" s="1"/>
  <c r="H3225" i="31"/>
  <c r="H3226" i="31"/>
  <c r="H3227" i="31"/>
  <c r="H3228" i="31"/>
  <c r="H3229" i="31"/>
  <c r="H3230" i="31"/>
  <c r="H3231" i="31"/>
  <c r="H3232" i="31"/>
  <c r="H3233" i="31"/>
  <c r="H3234" i="31"/>
  <c r="H3235" i="31"/>
  <c r="H3236" i="31"/>
  <c r="H3237" i="31"/>
  <c r="H3238" i="31"/>
  <c r="H3239" i="31"/>
  <c r="H3240" i="31"/>
  <c r="H3241" i="31"/>
  <c r="H3242" i="31"/>
  <c r="H3243" i="31"/>
  <c r="H3244" i="31"/>
  <c r="I3322" i="42" s="1"/>
  <c r="H3245" i="31"/>
  <c r="H3246" i="31"/>
  <c r="H3247" i="31"/>
  <c r="H3248" i="31"/>
  <c r="H3249" i="31"/>
  <c r="H3250" i="31"/>
  <c r="H3251" i="31"/>
  <c r="H3252" i="31"/>
  <c r="H3253" i="31"/>
  <c r="H3254" i="31"/>
  <c r="H3255" i="31"/>
  <c r="H3256" i="31"/>
  <c r="H3257" i="31"/>
  <c r="H3258" i="31"/>
  <c r="H3259" i="31"/>
  <c r="H3260" i="31"/>
  <c r="H3261" i="31"/>
  <c r="H3262" i="31"/>
  <c r="H3263" i="31"/>
  <c r="H3264" i="31"/>
  <c r="I3342" i="42" s="1"/>
  <c r="H3265" i="31"/>
  <c r="I3343" i="42" s="1"/>
  <c r="H3266" i="31"/>
  <c r="H3267" i="31"/>
  <c r="H3268" i="31"/>
  <c r="H3269" i="31"/>
  <c r="H3270" i="31"/>
  <c r="H3271" i="31"/>
  <c r="H3272" i="31"/>
  <c r="H3273" i="31"/>
  <c r="H3274" i="31"/>
  <c r="H3275" i="31"/>
  <c r="H3276" i="31"/>
  <c r="H3277" i="31"/>
  <c r="H3278" i="31"/>
  <c r="H3279" i="31"/>
  <c r="H3280" i="31"/>
  <c r="H3281" i="31"/>
  <c r="H3282" i="31"/>
  <c r="H3283" i="31"/>
  <c r="H3284" i="31"/>
  <c r="I3362" i="42" s="1"/>
  <c r="H3285" i="31"/>
  <c r="H3286" i="31"/>
  <c r="H3287" i="31"/>
  <c r="H3288" i="31"/>
  <c r="H3289" i="31"/>
  <c r="H3290" i="31"/>
  <c r="H3291" i="31"/>
  <c r="H3292" i="31"/>
  <c r="H3293" i="31"/>
  <c r="H3294" i="31"/>
  <c r="H3295" i="31"/>
  <c r="H3296" i="31"/>
  <c r="H3297" i="31"/>
  <c r="H3298" i="31"/>
  <c r="H3299" i="31"/>
  <c r="H3300" i="31"/>
  <c r="H3301" i="31"/>
  <c r="H3302" i="31"/>
  <c r="H3303" i="31"/>
  <c r="H3304" i="31"/>
  <c r="I3382" i="42" s="1"/>
  <c r="H3305" i="31"/>
  <c r="I3383" i="42" s="1"/>
  <c r="H3306" i="31"/>
  <c r="H3307" i="31"/>
  <c r="H3308" i="31"/>
  <c r="H3309" i="31"/>
  <c r="H3310" i="31"/>
  <c r="H3311" i="31"/>
  <c r="H3312" i="31"/>
  <c r="H3313" i="31"/>
  <c r="H3314" i="31"/>
  <c r="H3315" i="31"/>
  <c r="H3316" i="31"/>
  <c r="H3317" i="31"/>
  <c r="H3318" i="31"/>
  <c r="H3319" i="31"/>
  <c r="H3320" i="31"/>
  <c r="H3321" i="31"/>
  <c r="H3322" i="31"/>
  <c r="H3323" i="31"/>
  <c r="H3324" i="31"/>
  <c r="I3402" i="42" s="1"/>
  <c r="H3325" i="31"/>
  <c r="I3403" i="42" s="1"/>
  <c r="H3326" i="31"/>
  <c r="H3327" i="31"/>
  <c r="H3328" i="31"/>
  <c r="H3329" i="31"/>
  <c r="H3330" i="31"/>
  <c r="H3331" i="31"/>
  <c r="H3332" i="31"/>
  <c r="H3333" i="31"/>
  <c r="H3334" i="31"/>
  <c r="H3335" i="31"/>
  <c r="H3336" i="31"/>
  <c r="H3337" i="31"/>
  <c r="H3338" i="31"/>
  <c r="H3339" i="31"/>
  <c r="H3340" i="31"/>
  <c r="H3341" i="31"/>
  <c r="H3342" i="31"/>
  <c r="H3343" i="31"/>
  <c r="H3344" i="31"/>
  <c r="I3422" i="42" s="1"/>
  <c r="H3345" i="31"/>
  <c r="I3423" i="42" s="1"/>
  <c r="H3346" i="31"/>
  <c r="H3347" i="31"/>
  <c r="H3348" i="31"/>
  <c r="H3349" i="31"/>
  <c r="H3350" i="31"/>
  <c r="H3351" i="31"/>
  <c r="H3352" i="31"/>
  <c r="H3353" i="31"/>
  <c r="H3354" i="31"/>
  <c r="H3355" i="31"/>
  <c r="H3356" i="31"/>
  <c r="H3357" i="31"/>
  <c r="H3358" i="31"/>
  <c r="H3359" i="31"/>
  <c r="H3360" i="31"/>
  <c r="H3361" i="31"/>
  <c r="H3362" i="31"/>
  <c r="H3363" i="31"/>
  <c r="H3364" i="31"/>
  <c r="I3442" i="42" s="1"/>
  <c r="H3365" i="31"/>
  <c r="I3443" i="42" s="1"/>
  <c r="H3366" i="31"/>
  <c r="H3367" i="31"/>
  <c r="H3368" i="31"/>
  <c r="H3369" i="31"/>
  <c r="H3370" i="31"/>
  <c r="H3371" i="31"/>
  <c r="H3372" i="31"/>
  <c r="H3373" i="31"/>
  <c r="H3374" i="31"/>
  <c r="H3375" i="31"/>
  <c r="H3376" i="31"/>
  <c r="H3377" i="31"/>
  <c r="H3378" i="31"/>
  <c r="H3379" i="31"/>
  <c r="H3380" i="31"/>
  <c r="H3381" i="31"/>
  <c r="H3382" i="31"/>
  <c r="H3383" i="31"/>
  <c r="H3384" i="31"/>
  <c r="I3462" i="42" s="1"/>
  <c r="H3385" i="31"/>
  <c r="I3463" i="42" s="1"/>
  <c r="H3386" i="31"/>
  <c r="H3387" i="31"/>
  <c r="H3388" i="31"/>
  <c r="H3389" i="31"/>
  <c r="H3390" i="31"/>
  <c r="H3391" i="31"/>
  <c r="H3392" i="31"/>
  <c r="H3393" i="31"/>
  <c r="H3394" i="31"/>
  <c r="H3395" i="31"/>
  <c r="H3396" i="31"/>
  <c r="H3397" i="31"/>
  <c r="H3398" i="31"/>
  <c r="H3399" i="31"/>
  <c r="H3400" i="31"/>
  <c r="H3401" i="31"/>
  <c r="H3402" i="31"/>
  <c r="H3403" i="31"/>
  <c r="H3404" i="31"/>
  <c r="I3482" i="42" s="1"/>
  <c r="H3405" i="31"/>
  <c r="I3483" i="42" s="1"/>
  <c r="H3406" i="31"/>
  <c r="H3407" i="31"/>
  <c r="H3408" i="31"/>
  <c r="H3409" i="31"/>
  <c r="H3410" i="31"/>
  <c r="H3411" i="31"/>
  <c r="H3412" i="31"/>
  <c r="H3413" i="31"/>
  <c r="H3414" i="31"/>
  <c r="H3415" i="31"/>
  <c r="H3416" i="31"/>
  <c r="H3417" i="31"/>
  <c r="H3418" i="31"/>
  <c r="H3419" i="31"/>
  <c r="H3420" i="31"/>
  <c r="H3421" i="31"/>
  <c r="H3422" i="31"/>
  <c r="H3423" i="31"/>
  <c r="H3424" i="31"/>
  <c r="I3502" i="42" s="1"/>
  <c r="H3425" i="31"/>
  <c r="I3503" i="42" s="1"/>
  <c r="H3426" i="31"/>
  <c r="H3427" i="31"/>
  <c r="H3428" i="31"/>
  <c r="H3429" i="31"/>
  <c r="H3430" i="31"/>
  <c r="H3431" i="31"/>
  <c r="H3432" i="31"/>
  <c r="H3433" i="31"/>
  <c r="H3434" i="31"/>
  <c r="H3435" i="31"/>
  <c r="H3436" i="31"/>
  <c r="H3437" i="31"/>
  <c r="H3438" i="31"/>
  <c r="H3439" i="31"/>
  <c r="H3440" i="31"/>
  <c r="H3441" i="31"/>
  <c r="H3442" i="31"/>
  <c r="H3443" i="31"/>
  <c r="H3444" i="31"/>
  <c r="I3522" i="42" s="1"/>
  <c r="H3445" i="31"/>
  <c r="H3446" i="31"/>
  <c r="H3447" i="31"/>
  <c r="H3448" i="31"/>
  <c r="H3449" i="31"/>
  <c r="H3450" i="31"/>
  <c r="H3451" i="31"/>
  <c r="H3452" i="31"/>
  <c r="H3453" i="31"/>
  <c r="H3454" i="31"/>
  <c r="H3455" i="31"/>
  <c r="H3456" i="31"/>
  <c r="H3457" i="31"/>
  <c r="H3458" i="31"/>
  <c r="H3459" i="31"/>
  <c r="H3460" i="31"/>
  <c r="H3461" i="31"/>
  <c r="H3462" i="31"/>
  <c r="H3463" i="31"/>
  <c r="H3464" i="31"/>
  <c r="I3542" i="42" s="1"/>
  <c r="H3465" i="31"/>
  <c r="H3466" i="31"/>
  <c r="H3467" i="31"/>
  <c r="H3468" i="31"/>
  <c r="H3469" i="31"/>
  <c r="H3470" i="31"/>
  <c r="H3471" i="31"/>
  <c r="H3472" i="31"/>
  <c r="H3473" i="31"/>
  <c r="H3474" i="31"/>
  <c r="H3475" i="31"/>
  <c r="H3476" i="31"/>
  <c r="H3477" i="31"/>
  <c r="H3478" i="31"/>
  <c r="H3479" i="31"/>
  <c r="H3480" i="31"/>
  <c r="H3481" i="31"/>
  <c r="H3482" i="31"/>
  <c r="H3483" i="31"/>
  <c r="H3484" i="31"/>
  <c r="I3562" i="42" s="1"/>
  <c r="H3485" i="31"/>
  <c r="I3563" i="42" s="1"/>
  <c r="H3486" i="31"/>
  <c r="H3487" i="31"/>
  <c r="H3488" i="31"/>
  <c r="H3489" i="31"/>
  <c r="H3490" i="31"/>
  <c r="H3491" i="31"/>
  <c r="H3492" i="31"/>
  <c r="H3493" i="31"/>
  <c r="H3494" i="31"/>
  <c r="H3495" i="31"/>
  <c r="H3496" i="31"/>
  <c r="H3497" i="31"/>
  <c r="H3498" i="31"/>
  <c r="H3499" i="31"/>
  <c r="H3500" i="31"/>
  <c r="H3501" i="31"/>
  <c r="H3502" i="31"/>
  <c r="H3503" i="31"/>
  <c r="H3504" i="31"/>
  <c r="I3582" i="42" s="1"/>
  <c r="H3505" i="31"/>
  <c r="I3583" i="42" s="1"/>
  <c r="H3506" i="31"/>
  <c r="H3507" i="31"/>
  <c r="H3508" i="31"/>
  <c r="H3509" i="31"/>
  <c r="H3510" i="31"/>
  <c r="H3511" i="31"/>
  <c r="H3512" i="31"/>
  <c r="H3513" i="31"/>
  <c r="H3514" i="31"/>
  <c r="H3515" i="31"/>
  <c r="H3516" i="31"/>
  <c r="H3517" i="31"/>
  <c r="H3518" i="31"/>
  <c r="H3519" i="31"/>
  <c r="H3520" i="31"/>
  <c r="H3521" i="31"/>
  <c r="H3522" i="31"/>
  <c r="H3523" i="31"/>
  <c r="H3524" i="31"/>
  <c r="I3602" i="42" s="1"/>
  <c r="H3525" i="31"/>
  <c r="I3603" i="42" s="1"/>
  <c r="H3526" i="31"/>
  <c r="H3527" i="31"/>
  <c r="H3528" i="31"/>
  <c r="H3529" i="31"/>
  <c r="H3530" i="31"/>
  <c r="H3531" i="31"/>
  <c r="H3532" i="31"/>
  <c r="H3533" i="31"/>
  <c r="H3534" i="31"/>
  <c r="H3535" i="31"/>
  <c r="H3536" i="31"/>
  <c r="H3537" i="31"/>
  <c r="H3538" i="31"/>
  <c r="H3539" i="31"/>
  <c r="H3540" i="31"/>
  <c r="H3541" i="31"/>
  <c r="H3542" i="31"/>
  <c r="H3543" i="31"/>
  <c r="H3544" i="31"/>
  <c r="I3622" i="42" s="1"/>
  <c r="H3545" i="31"/>
  <c r="I3623" i="42" s="1"/>
  <c r="H3546" i="31"/>
  <c r="H3547" i="31"/>
  <c r="H3548" i="31"/>
  <c r="H3549" i="31"/>
  <c r="H3550" i="31"/>
  <c r="H3551" i="31"/>
  <c r="H3552" i="31"/>
  <c r="H3553" i="31"/>
  <c r="H3554" i="31"/>
  <c r="H3555" i="31"/>
  <c r="H3556" i="31"/>
  <c r="H3557" i="31"/>
  <c r="H3558" i="31"/>
  <c r="H3559" i="31"/>
  <c r="H3560" i="31"/>
  <c r="H3561" i="31"/>
  <c r="H3562" i="31"/>
  <c r="H3563" i="31"/>
  <c r="H3564" i="31"/>
  <c r="I3642" i="42" s="1"/>
  <c r="H3565" i="31"/>
  <c r="I3643" i="42" s="1"/>
  <c r="H3566" i="31"/>
  <c r="H3567" i="31"/>
  <c r="H3568" i="31"/>
  <c r="H3569" i="31"/>
  <c r="H3570" i="31"/>
  <c r="H3571" i="31"/>
  <c r="H3572" i="31"/>
  <c r="H3573" i="31"/>
  <c r="H3574" i="31"/>
  <c r="H3575" i="31"/>
  <c r="H3576" i="31"/>
  <c r="H3577" i="31"/>
  <c r="H3578" i="31"/>
  <c r="H3579" i="31"/>
  <c r="H3580" i="31"/>
  <c r="H3581" i="31"/>
  <c r="I3633" i="42" s="1"/>
  <c r="H3582" i="31"/>
  <c r="H3583" i="31"/>
  <c r="H3584" i="31"/>
  <c r="I3662" i="42" s="1"/>
  <c r="H3585" i="31"/>
  <c r="I3663" i="42" s="1"/>
  <c r="H3586" i="31"/>
  <c r="H3587" i="31"/>
  <c r="H3588" i="31"/>
  <c r="H3589" i="31"/>
  <c r="H3590" i="31"/>
  <c r="H3591" i="31"/>
  <c r="H3592" i="31"/>
  <c r="H3593" i="31"/>
  <c r="H3594" i="31"/>
  <c r="H3595" i="31"/>
  <c r="H3596" i="31"/>
  <c r="H3597" i="31"/>
  <c r="H3598" i="31"/>
  <c r="H3599" i="31"/>
  <c r="H3600" i="31"/>
  <c r="H3601" i="31"/>
  <c r="H3602" i="31"/>
  <c r="H3603" i="31"/>
  <c r="H3604" i="31"/>
  <c r="H3605" i="31"/>
  <c r="H3606" i="31"/>
  <c r="H3607" i="31"/>
  <c r="H3608" i="31"/>
  <c r="H3609" i="31"/>
  <c r="H3610" i="31"/>
  <c r="H3611" i="31"/>
  <c r="H3612" i="31"/>
  <c r="H3613" i="31"/>
  <c r="H3614" i="31"/>
  <c r="H3615" i="31"/>
  <c r="H3616" i="31"/>
  <c r="H3617" i="31"/>
  <c r="H3618" i="31"/>
  <c r="H3619" i="31"/>
  <c r="H3620" i="31"/>
  <c r="H3621" i="31"/>
  <c r="H3622" i="31"/>
  <c r="H3623" i="31"/>
  <c r="H3624" i="31"/>
  <c r="I3702" i="42" s="1"/>
  <c r="H3625" i="31"/>
  <c r="I3703" i="42" s="1"/>
  <c r="H3626" i="31"/>
  <c r="H3627" i="31"/>
  <c r="H3628" i="31"/>
  <c r="H3629" i="31"/>
  <c r="H3630" i="31"/>
  <c r="H3631" i="31"/>
  <c r="H3632" i="31"/>
  <c r="H3633" i="31"/>
  <c r="H3634" i="31"/>
  <c r="H3635" i="31"/>
  <c r="H3636" i="31"/>
  <c r="H3637" i="31"/>
  <c r="H3638" i="31"/>
  <c r="H3639" i="31"/>
  <c r="H3640" i="31"/>
  <c r="H3641" i="31"/>
  <c r="H3642" i="31"/>
  <c r="H3643" i="31"/>
  <c r="H3644" i="31"/>
  <c r="H3645" i="31"/>
  <c r="I3723" i="42" s="1"/>
  <c r="H3646" i="31"/>
  <c r="H3647" i="31"/>
  <c r="H3648" i="31"/>
  <c r="H3649" i="31"/>
  <c r="H3650" i="31"/>
  <c r="H3651" i="31"/>
  <c r="H3652" i="31"/>
  <c r="H3653" i="31"/>
  <c r="H3654" i="31"/>
  <c r="H3655" i="31"/>
  <c r="H3656" i="31"/>
  <c r="H3657" i="31"/>
  <c r="H3658" i="31"/>
  <c r="H3659" i="31"/>
  <c r="H3660" i="31"/>
  <c r="H3661" i="31"/>
  <c r="H3662" i="31"/>
  <c r="H3663" i="31"/>
  <c r="H3664" i="31"/>
  <c r="I3742" i="42" s="1"/>
  <c r="H3665" i="31"/>
  <c r="I3743" i="42" s="1"/>
  <c r="H3666" i="31"/>
  <c r="H3667" i="31"/>
  <c r="H3668" i="31"/>
  <c r="H3669" i="31"/>
  <c r="H3670" i="31"/>
  <c r="H3671" i="31"/>
  <c r="H3672" i="31"/>
  <c r="H3673" i="31"/>
  <c r="H3674" i="31"/>
  <c r="H3675" i="31"/>
  <c r="H3676" i="31"/>
  <c r="H3677" i="31"/>
  <c r="H3678" i="31"/>
  <c r="H3679" i="31"/>
  <c r="H3680" i="31"/>
  <c r="H3681" i="31"/>
  <c r="H3682" i="31"/>
  <c r="H3683" i="31"/>
  <c r="H3684" i="31"/>
  <c r="H3685" i="31"/>
  <c r="H3686" i="31"/>
  <c r="H3687" i="31"/>
  <c r="H3688" i="31"/>
  <c r="H3689" i="31"/>
  <c r="H3690" i="31"/>
  <c r="H3691" i="31"/>
  <c r="H3692" i="31"/>
  <c r="H3693" i="31"/>
  <c r="H3694" i="31"/>
  <c r="H3695" i="31"/>
  <c r="H3696" i="31"/>
  <c r="H3697" i="31"/>
  <c r="H3698" i="31"/>
  <c r="H3699" i="31"/>
  <c r="H3700" i="31"/>
  <c r="H3701" i="31"/>
  <c r="H3702" i="31"/>
  <c r="H3703" i="31"/>
  <c r="H3704" i="31"/>
  <c r="I3782" i="42" s="1"/>
  <c r="H3705" i="31"/>
  <c r="I3783" i="42" s="1"/>
  <c r="H3706" i="31"/>
  <c r="H3707" i="31"/>
  <c r="H3708" i="31"/>
  <c r="H3709" i="31"/>
  <c r="H3710" i="31"/>
  <c r="H3711" i="31"/>
  <c r="H3712" i="31"/>
  <c r="H3713" i="31"/>
  <c r="H3714" i="31"/>
  <c r="H3715" i="31"/>
  <c r="H3716" i="31"/>
  <c r="H3717" i="31"/>
  <c r="H3718" i="31"/>
  <c r="H3719" i="31"/>
  <c r="H3720" i="31"/>
  <c r="H3721" i="31"/>
  <c r="H3722" i="31"/>
  <c r="H3723" i="31"/>
  <c r="H3724" i="31"/>
  <c r="I3802" i="42" s="1"/>
  <c r="H3725" i="31"/>
  <c r="I3803" i="42" s="1"/>
  <c r="H3726" i="31"/>
  <c r="H3727" i="31"/>
  <c r="H3728" i="31"/>
  <c r="H3729" i="31"/>
  <c r="H3730" i="31"/>
  <c r="H3731" i="31"/>
  <c r="H3732" i="31"/>
  <c r="H3733" i="31"/>
  <c r="H3734" i="31"/>
  <c r="H3735" i="31"/>
  <c r="H3736" i="31"/>
  <c r="H3737" i="31"/>
  <c r="H3738" i="31"/>
  <c r="H3739" i="31"/>
  <c r="H3740" i="31"/>
  <c r="H3741" i="31"/>
  <c r="H3742" i="31"/>
  <c r="H3743" i="31"/>
  <c r="H3744" i="31"/>
  <c r="I3822" i="42" s="1"/>
  <c r="H3745" i="31"/>
  <c r="I3823" i="42" s="1"/>
  <c r="H3746" i="31"/>
  <c r="H3747" i="31"/>
  <c r="H3748" i="31"/>
  <c r="H3749" i="31"/>
  <c r="H3750" i="31"/>
  <c r="H3751" i="31"/>
  <c r="H3752" i="31"/>
  <c r="H3753" i="31"/>
  <c r="H3754" i="31"/>
  <c r="H3755" i="31"/>
  <c r="H3756" i="31"/>
  <c r="H3757" i="31"/>
  <c r="H3758" i="31"/>
  <c r="H3759" i="31"/>
  <c r="H3760" i="31"/>
  <c r="H3761" i="31"/>
  <c r="H3762" i="31"/>
  <c r="H3763" i="31"/>
  <c r="H3764" i="31"/>
  <c r="I3842" i="42" s="1"/>
  <c r="H3765" i="31"/>
  <c r="I3843" i="42" s="1"/>
  <c r="H3766" i="31"/>
  <c r="H3767" i="31"/>
  <c r="H3768" i="31"/>
  <c r="H3769" i="31"/>
  <c r="H3770" i="31"/>
  <c r="H3771" i="31"/>
  <c r="H3772" i="31"/>
  <c r="H3773" i="31"/>
  <c r="H3774" i="31"/>
  <c r="H3775" i="31"/>
  <c r="H3776" i="31"/>
  <c r="H3777" i="31"/>
  <c r="H3778" i="31"/>
  <c r="H3779" i="31"/>
  <c r="H3780" i="31"/>
  <c r="H3781" i="31"/>
  <c r="H3782" i="31"/>
  <c r="H3783" i="31"/>
  <c r="H3784" i="31"/>
  <c r="I3862" i="42" s="1"/>
  <c r="H3785" i="31"/>
  <c r="I3863" i="42" s="1"/>
  <c r="H3786" i="31"/>
  <c r="H3787" i="31"/>
  <c r="H3788" i="31"/>
  <c r="H3789" i="31"/>
  <c r="H3790" i="31"/>
  <c r="H3791" i="31"/>
  <c r="H3792" i="31"/>
  <c r="H3793" i="31"/>
  <c r="H3794" i="31"/>
  <c r="H3795" i="31"/>
  <c r="H3796" i="31"/>
  <c r="H3797" i="31"/>
  <c r="H3798" i="31"/>
  <c r="H3799" i="31"/>
  <c r="H3800" i="31"/>
  <c r="H3801" i="31"/>
  <c r="H3802" i="31"/>
  <c r="H3803" i="31"/>
  <c r="H3804" i="31"/>
  <c r="H3805" i="31"/>
  <c r="H3806" i="31"/>
  <c r="H3807" i="31"/>
  <c r="H3808" i="31"/>
  <c r="H3809" i="31"/>
  <c r="H3810" i="31"/>
  <c r="H3811" i="31"/>
  <c r="H3812" i="31"/>
  <c r="H3813" i="31"/>
  <c r="H3814" i="31"/>
  <c r="H3815" i="31"/>
  <c r="H3816" i="31"/>
  <c r="H3817" i="31"/>
  <c r="H3818" i="31"/>
  <c r="H3819" i="31"/>
  <c r="H3820" i="31"/>
  <c r="H3821" i="31"/>
  <c r="H3822" i="31"/>
  <c r="H3823" i="31"/>
  <c r="H3824" i="31"/>
  <c r="I3902" i="42" s="1"/>
  <c r="H3825" i="31"/>
  <c r="H3826" i="31"/>
  <c r="H3827" i="31"/>
  <c r="H3828" i="31"/>
  <c r="H3829" i="31"/>
  <c r="H3830" i="31"/>
  <c r="H3831" i="31"/>
  <c r="H3832" i="31"/>
  <c r="H3833" i="31"/>
  <c r="H3834" i="31"/>
  <c r="H3835" i="31"/>
  <c r="H3836" i="31"/>
  <c r="H3837" i="31"/>
  <c r="H3838" i="31"/>
  <c r="H3839" i="31"/>
  <c r="H3840" i="31"/>
  <c r="H3841" i="31"/>
  <c r="H3842" i="31"/>
  <c r="H3843" i="31"/>
  <c r="H3844" i="31"/>
  <c r="H3845" i="31"/>
  <c r="H3846" i="31"/>
  <c r="H3847" i="31"/>
  <c r="H3848" i="31"/>
  <c r="H3849" i="31"/>
  <c r="H3850" i="31"/>
  <c r="H3851" i="31"/>
  <c r="H3852" i="31"/>
  <c r="H3853" i="31"/>
  <c r="H3854" i="31"/>
  <c r="H3855" i="31"/>
  <c r="H3856" i="31"/>
  <c r="H3857" i="31"/>
  <c r="H3858" i="31"/>
  <c r="H3859" i="31"/>
  <c r="H3860" i="31"/>
  <c r="H3861" i="31"/>
  <c r="H3862" i="31"/>
  <c r="H3863" i="31"/>
  <c r="H3864" i="31"/>
  <c r="I3942" i="42" s="1"/>
  <c r="H3865" i="31"/>
  <c r="H3866" i="31"/>
  <c r="H3867" i="31"/>
  <c r="H3868" i="31"/>
  <c r="H3869" i="31"/>
  <c r="H3870" i="31"/>
  <c r="H3871" i="31"/>
  <c r="H3872" i="31"/>
  <c r="H3873" i="31"/>
  <c r="H3874" i="31"/>
  <c r="H3875" i="31"/>
  <c r="H3876" i="31"/>
  <c r="H3877" i="31"/>
  <c r="H3878" i="31"/>
  <c r="H3879" i="31"/>
  <c r="H3880" i="31"/>
  <c r="H3881" i="31"/>
  <c r="H3882" i="31"/>
  <c r="H3883" i="31"/>
  <c r="H3884" i="31"/>
  <c r="I3962" i="42" s="1"/>
  <c r="H3885" i="31"/>
  <c r="H3886" i="31"/>
  <c r="H3887" i="31"/>
  <c r="H3888" i="31"/>
  <c r="H3889" i="31"/>
  <c r="H3890" i="31"/>
  <c r="H3891" i="31"/>
  <c r="H3892" i="31"/>
  <c r="H3893" i="31"/>
  <c r="H3894" i="31"/>
  <c r="H3895" i="31"/>
  <c r="H3896" i="31"/>
  <c r="H3897" i="31"/>
  <c r="H3898" i="31"/>
  <c r="H3899" i="31"/>
  <c r="H3900" i="31"/>
  <c r="H3901" i="31"/>
  <c r="H3902" i="31"/>
  <c r="H3903" i="31"/>
  <c r="H3904" i="31"/>
  <c r="H3905" i="31"/>
  <c r="H3906" i="31"/>
  <c r="H3907" i="31"/>
  <c r="H3908" i="31"/>
  <c r="H3909" i="31"/>
  <c r="H3910" i="31"/>
  <c r="H3911" i="31"/>
  <c r="H3912" i="31"/>
  <c r="H3913" i="31"/>
  <c r="H3914" i="31"/>
  <c r="H3915" i="31"/>
  <c r="H3916" i="31"/>
  <c r="H3917" i="31"/>
  <c r="H3918" i="31"/>
  <c r="H3919" i="31"/>
  <c r="H3920" i="31"/>
  <c r="H3921" i="31"/>
  <c r="H3922" i="31"/>
  <c r="H3923" i="31"/>
  <c r="H3924" i="31"/>
  <c r="I4002" i="42" s="1"/>
  <c r="H3925" i="31"/>
  <c r="H3926" i="31"/>
  <c r="H3927" i="31"/>
  <c r="H3928" i="31"/>
  <c r="H3929" i="31"/>
  <c r="H3930" i="31"/>
  <c r="H3931" i="31"/>
  <c r="H3932" i="31"/>
  <c r="H3933" i="31"/>
  <c r="H3934" i="31"/>
  <c r="H3935" i="31"/>
  <c r="H3936" i="31"/>
  <c r="H3937" i="31"/>
  <c r="H3938" i="31"/>
  <c r="H3939" i="31"/>
  <c r="H3940" i="31"/>
  <c r="H3941" i="31"/>
  <c r="H3942" i="31"/>
  <c r="H3943" i="31"/>
  <c r="H3944" i="31"/>
  <c r="H3945" i="31"/>
  <c r="H3946" i="31"/>
  <c r="H3947" i="31"/>
  <c r="H3948" i="31"/>
  <c r="H3949" i="31"/>
  <c r="H3950" i="31"/>
  <c r="H3951" i="31"/>
  <c r="H3952" i="31"/>
  <c r="H3953" i="31"/>
  <c r="H3954" i="31"/>
  <c r="H3955" i="31"/>
  <c r="H3956" i="31"/>
  <c r="H3957" i="31"/>
  <c r="H3958" i="31"/>
  <c r="H3959" i="31"/>
  <c r="H3960" i="31"/>
  <c r="H3961" i="31"/>
  <c r="H3962" i="31"/>
  <c r="H3963" i="31"/>
  <c r="H3964" i="31"/>
  <c r="H3965" i="31"/>
  <c r="H3966" i="31"/>
  <c r="H3967" i="31"/>
  <c r="H3968" i="31"/>
  <c r="I4020" i="42" s="1"/>
  <c r="H3969" i="31"/>
  <c r="H3970" i="31"/>
  <c r="H3971" i="31"/>
  <c r="H3972" i="31"/>
  <c r="H3973" i="31"/>
  <c r="H3974" i="31"/>
  <c r="H3975" i="31"/>
  <c r="H3976" i="31"/>
  <c r="H3977" i="31"/>
  <c r="H3978" i="31"/>
  <c r="H3979" i="31"/>
  <c r="H3980" i="31"/>
  <c r="H3981" i="31"/>
  <c r="H3982" i="31"/>
  <c r="H3983" i="31"/>
  <c r="H3984" i="31"/>
  <c r="H3985" i="31"/>
  <c r="H3986" i="31"/>
  <c r="H3987" i="31"/>
  <c r="H3988" i="31"/>
  <c r="H3989" i="31"/>
  <c r="H3990" i="31"/>
  <c r="H3991" i="31"/>
  <c r="H3992" i="31"/>
  <c r="H3993" i="31"/>
  <c r="H3994" i="31"/>
  <c r="H3995" i="31"/>
  <c r="H3996" i="31"/>
  <c r="H3997" i="31"/>
  <c r="H3998" i="31"/>
  <c r="H3999" i="31"/>
  <c r="H4000" i="31"/>
  <c r="H4001" i="31"/>
  <c r="H4002" i="31"/>
  <c r="H4003" i="31"/>
  <c r="H4004" i="31"/>
  <c r="H4005" i="31"/>
  <c r="H4006" i="31"/>
  <c r="H4007" i="31"/>
  <c r="H4008" i="31"/>
  <c r="H4009" i="31"/>
  <c r="H4010" i="31"/>
  <c r="H4011" i="31"/>
  <c r="H4012" i="31"/>
  <c r="H4013" i="31"/>
  <c r="H4014" i="31"/>
  <c r="H4015" i="31"/>
  <c r="H4016" i="31"/>
  <c r="H4017" i="31"/>
  <c r="H4018" i="31"/>
  <c r="H4019" i="31"/>
  <c r="H4020" i="31"/>
  <c r="H4021" i="31"/>
  <c r="H4022" i="31"/>
  <c r="H4023" i="31"/>
  <c r="H4024" i="31"/>
  <c r="H4025" i="31"/>
  <c r="H4026" i="31"/>
  <c r="H4027" i="31"/>
  <c r="H4028" i="31"/>
  <c r="H4029" i="31"/>
  <c r="H4030" i="31"/>
  <c r="H4031" i="31"/>
  <c r="H4032" i="31"/>
  <c r="H4033" i="31"/>
  <c r="H4034" i="31"/>
  <c r="H4035" i="31"/>
  <c r="H4036" i="31"/>
  <c r="H4037" i="31"/>
  <c r="H4038" i="31"/>
  <c r="H4039" i="31"/>
  <c r="H4040" i="31"/>
  <c r="H4041" i="31"/>
  <c r="H4042" i="31"/>
  <c r="H4043" i="31"/>
  <c r="H4044" i="31"/>
  <c r="H4045" i="31"/>
  <c r="H4046" i="31"/>
  <c r="H4047" i="31"/>
  <c r="H4048" i="31"/>
  <c r="H4049" i="31"/>
  <c r="H4050" i="31"/>
  <c r="H4051" i="31"/>
  <c r="H4052" i="31"/>
  <c r="H4053" i="31"/>
  <c r="H4054" i="31"/>
  <c r="H4055" i="31"/>
  <c r="H4056" i="31"/>
  <c r="H4057" i="31"/>
  <c r="H4058" i="31"/>
  <c r="H4059" i="31"/>
  <c r="H4060" i="31"/>
  <c r="H4061" i="31"/>
  <c r="H4062" i="31"/>
  <c r="H4063" i="31"/>
  <c r="H4064" i="31"/>
  <c r="H4065" i="31"/>
  <c r="H4066" i="31"/>
  <c r="H4067" i="31"/>
  <c r="H4068" i="31"/>
  <c r="H4069" i="31"/>
  <c r="H4070" i="31"/>
  <c r="H4071" i="31"/>
  <c r="H4072" i="31"/>
  <c r="H4073" i="31"/>
  <c r="H4074" i="31"/>
  <c r="H4075" i="31"/>
  <c r="H4076" i="31"/>
  <c r="H4077" i="31"/>
  <c r="H4078" i="31"/>
  <c r="H4079" i="31"/>
  <c r="H4080" i="31"/>
  <c r="H4081" i="31"/>
  <c r="H4082" i="31"/>
  <c r="I4082" i="42" s="1"/>
  <c r="H4083" i="31"/>
  <c r="H4084" i="31"/>
  <c r="H4085" i="31"/>
  <c r="H4086" i="31"/>
  <c r="H4087" i="31"/>
  <c r="H4088" i="31"/>
  <c r="H4089" i="31"/>
  <c r="H4090" i="31"/>
  <c r="H4091" i="31"/>
  <c r="H4092" i="31"/>
  <c r="H4093" i="31"/>
  <c r="H4094" i="31"/>
  <c r="H4095" i="31"/>
  <c r="H4096" i="31"/>
  <c r="H4097" i="31"/>
  <c r="H4098" i="31"/>
  <c r="H4099" i="31"/>
  <c r="H4100" i="31"/>
  <c r="H4101" i="31"/>
  <c r="H4102" i="31"/>
  <c r="H4103" i="31"/>
  <c r="H4104" i="31"/>
  <c r="H4105" i="31"/>
  <c r="H4106" i="31"/>
  <c r="H4107" i="31"/>
  <c r="H4108" i="31"/>
  <c r="H4109" i="31"/>
  <c r="H4110" i="31"/>
  <c r="H4111" i="31"/>
  <c r="H4112" i="31"/>
  <c r="H4113" i="31"/>
  <c r="H4114" i="31"/>
  <c r="H4115" i="31"/>
  <c r="H4116" i="31"/>
  <c r="H4117" i="31"/>
  <c r="H4118" i="31"/>
  <c r="H4119" i="31"/>
  <c r="H4120" i="31"/>
  <c r="H4121" i="31"/>
  <c r="H4122" i="31"/>
  <c r="H4123" i="31"/>
  <c r="H4124" i="31"/>
  <c r="H4125" i="31"/>
  <c r="H4126" i="31"/>
  <c r="H4127" i="31"/>
  <c r="H4128" i="31"/>
  <c r="H4129" i="31"/>
  <c r="H4130" i="31"/>
  <c r="H4131" i="31"/>
  <c r="H4132" i="31"/>
  <c r="H4133" i="31"/>
  <c r="H4134" i="31"/>
  <c r="H4135" i="31"/>
  <c r="H4136" i="31"/>
  <c r="H4137" i="31"/>
  <c r="H4138" i="31"/>
  <c r="H4139" i="31"/>
  <c r="H4140" i="31"/>
  <c r="H4141" i="31"/>
  <c r="H4142" i="31"/>
  <c r="H4143" i="31"/>
  <c r="H4144" i="31"/>
  <c r="H4145" i="31"/>
  <c r="H4146" i="31"/>
  <c r="H4147" i="31"/>
  <c r="H4148" i="31"/>
  <c r="H4149" i="31"/>
  <c r="H4150" i="31"/>
  <c r="H4151" i="31"/>
  <c r="H4152" i="31"/>
  <c r="H4153" i="31"/>
  <c r="H4154" i="31"/>
  <c r="H4155" i="31"/>
  <c r="H4156" i="31"/>
  <c r="H4157" i="31"/>
  <c r="H4158" i="31"/>
  <c r="H4159" i="31"/>
  <c r="H4160" i="31"/>
  <c r="H4161" i="31"/>
  <c r="H4162" i="31"/>
  <c r="H4163" i="31"/>
  <c r="H4164" i="31"/>
  <c r="H4165" i="31"/>
  <c r="H4166" i="31"/>
  <c r="H4167" i="31"/>
  <c r="H4168" i="31"/>
  <c r="H4169" i="31"/>
  <c r="H4170" i="31"/>
  <c r="H4171" i="31"/>
  <c r="H4172" i="31"/>
  <c r="H4173" i="31"/>
  <c r="H4174" i="31"/>
  <c r="H4175" i="31"/>
  <c r="H4176" i="31"/>
  <c r="H4177" i="31"/>
  <c r="H4178" i="31"/>
  <c r="H4179" i="31"/>
  <c r="H4180" i="31"/>
  <c r="H4181" i="31"/>
  <c r="H4182" i="31"/>
  <c r="H4183" i="31"/>
  <c r="H4184" i="31"/>
  <c r="H4185" i="31"/>
  <c r="H4186" i="31"/>
  <c r="H4187" i="31"/>
  <c r="H4188" i="31"/>
  <c r="H4189" i="31"/>
  <c r="H4190" i="31"/>
  <c r="H4191" i="31"/>
  <c r="H4192" i="31"/>
  <c r="H4193" i="31"/>
  <c r="H4194" i="31"/>
  <c r="H4195" i="31"/>
  <c r="H4196" i="31"/>
  <c r="H4197" i="31"/>
  <c r="H4198" i="31"/>
  <c r="H4199" i="31"/>
  <c r="H4200" i="31"/>
  <c r="H4201" i="31"/>
  <c r="H4202" i="31"/>
  <c r="H4203" i="31"/>
  <c r="H4204" i="31"/>
  <c r="H4205" i="31"/>
  <c r="H4206" i="31"/>
  <c r="H4207" i="31"/>
  <c r="H4208" i="31"/>
  <c r="H4209" i="31"/>
  <c r="H4210" i="31"/>
  <c r="H4211" i="31"/>
  <c r="H4212" i="31"/>
  <c r="H4213" i="31"/>
  <c r="H4214" i="31"/>
  <c r="H4215" i="31"/>
  <c r="H4216" i="31"/>
  <c r="H4217" i="31"/>
  <c r="H4218" i="31"/>
  <c r="H4219" i="31"/>
  <c r="H4220" i="31"/>
  <c r="H4221" i="31"/>
  <c r="H4222" i="31"/>
  <c r="H4223" i="31"/>
  <c r="H4224" i="31"/>
  <c r="H4225" i="31"/>
  <c r="H4226" i="31"/>
  <c r="H4227" i="31"/>
  <c r="H4228" i="31"/>
  <c r="H4229" i="31"/>
  <c r="H4230" i="31"/>
  <c r="H4231" i="31"/>
  <c r="H4232" i="31"/>
  <c r="H4233" i="31"/>
  <c r="H4234" i="31"/>
  <c r="H4235" i="31"/>
  <c r="H4236" i="31"/>
  <c r="H4237" i="31"/>
  <c r="H4238" i="31"/>
  <c r="H4239" i="31"/>
  <c r="H4240" i="31"/>
  <c r="H4241" i="31"/>
  <c r="H4242" i="31"/>
  <c r="H4243" i="31"/>
  <c r="H4244" i="31"/>
  <c r="H4245" i="31"/>
  <c r="H4246" i="31"/>
  <c r="H4247" i="31"/>
  <c r="H4248" i="31"/>
  <c r="H4249" i="31"/>
  <c r="H4250" i="31"/>
  <c r="H4251" i="31"/>
  <c r="H4252" i="31"/>
  <c r="H4253" i="31"/>
  <c r="H4254" i="31"/>
  <c r="H4255" i="31"/>
  <c r="H4256" i="31"/>
  <c r="H4257" i="31"/>
  <c r="H4258" i="31"/>
  <c r="H4259" i="31"/>
  <c r="H4260" i="31"/>
  <c r="H4261" i="31"/>
  <c r="H4262" i="31"/>
  <c r="H4263" i="31"/>
  <c r="H4264" i="31"/>
  <c r="H4265" i="31"/>
  <c r="H4266" i="31"/>
  <c r="H4267" i="31"/>
  <c r="H4268" i="31"/>
  <c r="H4269" i="31"/>
  <c r="H4270" i="31"/>
  <c r="H4271" i="31"/>
  <c r="H4272" i="31"/>
  <c r="H4273" i="31"/>
  <c r="H4274" i="31"/>
  <c r="H4275" i="31"/>
  <c r="H4276" i="31"/>
  <c r="H4277" i="31"/>
  <c r="H4278" i="31"/>
  <c r="H4279" i="31"/>
  <c r="H4280" i="31"/>
  <c r="H4281" i="31"/>
  <c r="H4282" i="31"/>
  <c r="H4283" i="31"/>
  <c r="H4284" i="31"/>
  <c r="H4285" i="31"/>
  <c r="H4286" i="31"/>
  <c r="H4287" i="31"/>
  <c r="H4288" i="31"/>
  <c r="H4289" i="31"/>
  <c r="H4290" i="31"/>
  <c r="H4291" i="31"/>
  <c r="H4292" i="31"/>
  <c r="H4293" i="31"/>
  <c r="H4294" i="31"/>
  <c r="H4295" i="31"/>
  <c r="H4296" i="31"/>
  <c r="H4297" i="31"/>
  <c r="H4298" i="31"/>
  <c r="H4299" i="31"/>
  <c r="H4300" i="31"/>
  <c r="H4301" i="31"/>
  <c r="H4302" i="31"/>
  <c r="H4303" i="31"/>
  <c r="H4304" i="31"/>
  <c r="H4305" i="31"/>
  <c r="H4306" i="31"/>
  <c r="H4307" i="31"/>
  <c r="H4308" i="31"/>
  <c r="H4309" i="31"/>
  <c r="H4310" i="31"/>
  <c r="H4311" i="31"/>
  <c r="H4312" i="31"/>
  <c r="H4313" i="31"/>
  <c r="H4314" i="31"/>
  <c r="H4315" i="31"/>
  <c r="H4316" i="31"/>
  <c r="H4317" i="31"/>
  <c r="H4318" i="31"/>
  <c r="H4319" i="31"/>
  <c r="H4320" i="31"/>
  <c r="H4321" i="31"/>
  <c r="H4322" i="31"/>
  <c r="H4323" i="31"/>
  <c r="H4324" i="31"/>
  <c r="H4325" i="31"/>
  <c r="H4326" i="31"/>
  <c r="H4327" i="31"/>
  <c r="H4328" i="31"/>
  <c r="H4329" i="31"/>
  <c r="H4330" i="31"/>
  <c r="H4331" i="31"/>
  <c r="H4332" i="31"/>
  <c r="H4333" i="31"/>
  <c r="H4334" i="31"/>
  <c r="H4335" i="31"/>
  <c r="H4336" i="31"/>
  <c r="H4337" i="31"/>
  <c r="H4338" i="31"/>
  <c r="H4339" i="31"/>
  <c r="H4340" i="31"/>
  <c r="H4341" i="31"/>
  <c r="H4342" i="31"/>
  <c r="H4343" i="31"/>
  <c r="AJ2" i="25"/>
  <c r="AK2" i="25"/>
  <c r="AJ3" i="25"/>
  <c r="AK3" i="25"/>
  <c r="AJ4" i="25"/>
  <c r="AK4" i="25"/>
  <c r="AJ5" i="25"/>
  <c r="AK5" i="25"/>
  <c r="AJ6" i="25"/>
  <c r="AK6" i="25"/>
  <c r="AJ7" i="25"/>
  <c r="AK7" i="25"/>
  <c r="AJ8" i="25"/>
  <c r="AK8" i="25"/>
  <c r="AJ9" i="25"/>
  <c r="AK9" i="25"/>
  <c r="AJ10" i="25"/>
  <c r="AK10" i="25"/>
  <c r="AJ11" i="25"/>
  <c r="AK11" i="25"/>
  <c r="AJ12" i="25"/>
  <c r="AK12" i="25"/>
  <c r="AJ13" i="25"/>
  <c r="AK13" i="25"/>
  <c r="AJ14" i="25"/>
  <c r="AK14" i="25"/>
  <c r="AJ15" i="25"/>
  <c r="AK15" i="25"/>
  <c r="AJ16" i="25"/>
  <c r="AK16" i="25"/>
  <c r="AJ17" i="25"/>
  <c r="AK17" i="25"/>
  <c r="AJ18" i="25"/>
  <c r="AK18" i="25"/>
  <c r="AJ19" i="25"/>
  <c r="AK19" i="25"/>
  <c r="AJ20" i="25"/>
  <c r="AK20" i="25"/>
  <c r="AJ21" i="25"/>
  <c r="AK21" i="25"/>
  <c r="AJ22" i="25"/>
  <c r="AK22" i="25"/>
  <c r="AJ23" i="25"/>
  <c r="AK23" i="25"/>
  <c r="AJ24" i="25"/>
  <c r="AK24" i="25"/>
  <c r="AJ25" i="25"/>
  <c r="AK25" i="25"/>
  <c r="AJ26" i="25"/>
  <c r="AK26" i="25"/>
  <c r="AJ27" i="25"/>
  <c r="AK27" i="25"/>
  <c r="AJ28" i="25"/>
  <c r="AK28" i="25"/>
  <c r="AJ29" i="25"/>
  <c r="AK29" i="25"/>
  <c r="AJ30" i="25"/>
  <c r="AK30" i="25"/>
  <c r="AJ31" i="25"/>
  <c r="AK31" i="25"/>
  <c r="AJ32" i="25"/>
  <c r="AK32" i="25"/>
  <c r="AJ33" i="25"/>
  <c r="AK33" i="25"/>
  <c r="AJ34" i="25"/>
  <c r="AK34" i="25"/>
  <c r="AJ35" i="25"/>
  <c r="AK35" i="25"/>
  <c r="AJ36" i="25"/>
  <c r="AK36" i="25"/>
  <c r="AJ37" i="25"/>
  <c r="AK37" i="25"/>
  <c r="AJ38" i="25"/>
  <c r="AK38" i="25"/>
  <c r="AJ39" i="25"/>
  <c r="AK39" i="25"/>
  <c r="AJ40" i="25"/>
  <c r="AK40" i="25"/>
  <c r="AJ41" i="25"/>
  <c r="AK41" i="25"/>
  <c r="AJ42" i="25"/>
  <c r="AK42" i="25"/>
  <c r="AJ43" i="25"/>
  <c r="AK43" i="25"/>
  <c r="AJ44" i="25"/>
  <c r="AK44" i="25"/>
  <c r="AJ45" i="25"/>
  <c r="AK45" i="25"/>
  <c r="AJ46" i="25"/>
  <c r="AK46" i="25"/>
  <c r="AJ47" i="25"/>
  <c r="AK47" i="25"/>
  <c r="AJ48" i="25"/>
  <c r="AK48" i="25"/>
  <c r="AJ49" i="25"/>
  <c r="AK49" i="25"/>
  <c r="AJ50" i="25"/>
  <c r="AK50" i="25"/>
  <c r="AJ51" i="25"/>
  <c r="AK51" i="25"/>
  <c r="AJ52" i="25"/>
  <c r="AK52" i="25"/>
  <c r="AJ53" i="25"/>
  <c r="AK53" i="25"/>
  <c r="AJ54" i="25"/>
  <c r="AK54" i="25"/>
  <c r="AJ55" i="25"/>
  <c r="AK55" i="25"/>
  <c r="AJ56" i="25"/>
  <c r="AK56" i="25"/>
  <c r="AJ57" i="25"/>
  <c r="AK57" i="25"/>
  <c r="AJ58" i="25"/>
  <c r="AK58" i="25"/>
  <c r="AJ59" i="25"/>
  <c r="AK59" i="25"/>
  <c r="AJ60" i="25"/>
  <c r="AK60" i="25"/>
  <c r="AJ61" i="25"/>
  <c r="AK61" i="25"/>
  <c r="AJ62" i="25"/>
  <c r="AK62" i="25"/>
  <c r="AJ63" i="25"/>
  <c r="AK63" i="25"/>
  <c r="AJ64" i="25"/>
  <c r="AK64" i="25"/>
  <c r="AJ65" i="25"/>
  <c r="AK65" i="25"/>
  <c r="AJ66" i="25"/>
  <c r="AK66" i="25"/>
  <c r="AJ67" i="25"/>
  <c r="AK67" i="25"/>
  <c r="AJ68" i="25"/>
  <c r="AK68" i="25"/>
  <c r="AJ69" i="25"/>
  <c r="AK69" i="25"/>
  <c r="AJ70" i="25"/>
  <c r="AK70" i="25"/>
  <c r="AJ71" i="25"/>
  <c r="AK71" i="25"/>
  <c r="AJ73" i="25"/>
  <c r="AK73" i="25"/>
  <c r="AJ74" i="25"/>
  <c r="AK74" i="25"/>
  <c r="AJ75" i="25"/>
  <c r="AK75" i="25"/>
  <c r="AJ76" i="25"/>
  <c r="AK76" i="25"/>
  <c r="AJ77" i="25"/>
  <c r="AK77" i="25"/>
  <c r="AJ78" i="25"/>
  <c r="AK78" i="25"/>
  <c r="AJ79" i="25"/>
  <c r="AK79" i="25"/>
  <c r="AJ80" i="25"/>
  <c r="AK80" i="25"/>
  <c r="AJ81" i="25"/>
  <c r="AK81" i="25"/>
  <c r="AJ82" i="25"/>
  <c r="AK82" i="25"/>
  <c r="AJ83" i="25"/>
  <c r="AK83" i="25"/>
  <c r="AJ84" i="25"/>
  <c r="AK84" i="25"/>
  <c r="AJ85" i="25"/>
  <c r="AK85" i="25"/>
  <c r="AJ86" i="25"/>
  <c r="AK86" i="25"/>
  <c r="AJ87" i="25"/>
  <c r="AK87" i="25"/>
  <c r="AJ88" i="25"/>
  <c r="AK88" i="25"/>
  <c r="AJ89" i="25"/>
  <c r="AK89" i="25"/>
  <c r="AJ90" i="25"/>
  <c r="AK90" i="25"/>
  <c r="AJ91" i="25"/>
  <c r="AK91" i="25"/>
  <c r="AJ92" i="25"/>
  <c r="AK92" i="25"/>
  <c r="AJ93" i="25"/>
  <c r="AK93" i="25"/>
  <c r="AJ94" i="25"/>
  <c r="AK94" i="25"/>
  <c r="AJ95" i="25"/>
  <c r="AK95" i="25"/>
  <c r="AJ96" i="25"/>
  <c r="AK96" i="25"/>
  <c r="AJ97" i="25"/>
  <c r="AK97" i="25"/>
  <c r="AJ98" i="25"/>
  <c r="AK98" i="25"/>
  <c r="AJ99" i="25"/>
  <c r="AK99" i="25"/>
  <c r="AJ100" i="25"/>
  <c r="AK100" i="25"/>
  <c r="AJ101" i="25"/>
  <c r="AK101" i="25"/>
  <c r="AJ102" i="25"/>
  <c r="AK102" i="25"/>
  <c r="AJ103" i="25"/>
  <c r="AK103" i="25"/>
  <c r="AJ104" i="25"/>
  <c r="AK104" i="25"/>
  <c r="AJ105" i="25"/>
  <c r="AK105" i="25"/>
  <c r="AJ106" i="25"/>
  <c r="AK106" i="25"/>
  <c r="AJ107" i="25"/>
  <c r="AK107" i="25"/>
  <c r="AJ108" i="25"/>
  <c r="AK108" i="25"/>
  <c r="AJ109" i="25"/>
  <c r="AK109" i="25"/>
  <c r="AJ110" i="25"/>
  <c r="AK110" i="25"/>
  <c r="AJ111" i="25"/>
  <c r="AK111" i="25"/>
  <c r="AJ112" i="25"/>
  <c r="AK112" i="25"/>
  <c r="AJ113" i="25"/>
  <c r="AK113" i="25"/>
  <c r="AJ114" i="25"/>
  <c r="AK114" i="25"/>
  <c r="AJ115" i="25"/>
  <c r="AK115" i="25"/>
  <c r="AJ116" i="25"/>
  <c r="AK116" i="25"/>
  <c r="AJ117" i="25"/>
  <c r="AK117" i="25"/>
  <c r="AJ118" i="25"/>
  <c r="AK118" i="25"/>
  <c r="AJ119" i="25"/>
  <c r="AK119" i="25"/>
  <c r="AJ120" i="25"/>
  <c r="AK120" i="25"/>
  <c r="AJ121" i="25"/>
  <c r="AK121" i="25"/>
  <c r="AJ122" i="25"/>
  <c r="AK122" i="25"/>
  <c r="AJ123" i="25"/>
  <c r="AK123" i="25"/>
  <c r="AJ124" i="25"/>
  <c r="AK124" i="25"/>
  <c r="AJ125" i="25"/>
  <c r="AK125" i="25"/>
  <c r="AJ126" i="25"/>
  <c r="AK126" i="25"/>
  <c r="AJ127" i="25"/>
  <c r="AK127" i="25"/>
  <c r="AJ128" i="25"/>
  <c r="AK128" i="25"/>
  <c r="AJ129" i="25"/>
  <c r="AK129" i="25"/>
  <c r="AJ130" i="25"/>
  <c r="AK130" i="25"/>
  <c r="AJ131" i="25"/>
  <c r="AK131" i="25"/>
  <c r="AJ132" i="25"/>
  <c r="AK132" i="25"/>
  <c r="AJ133" i="25"/>
  <c r="AK133" i="25"/>
  <c r="AJ134" i="25"/>
  <c r="AK134" i="25"/>
  <c r="AJ135" i="25"/>
  <c r="AK135" i="25"/>
  <c r="AJ136" i="25"/>
  <c r="AK136" i="25"/>
  <c r="AJ137" i="25"/>
  <c r="AK137" i="25"/>
  <c r="AJ138" i="25"/>
  <c r="AK138" i="25"/>
  <c r="AJ139" i="25"/>
  <c r="AK139" i="25"/>
  <c r="AJ140" i="25"/>
  <c r="AK140" i="25"/>
  <c r="AJ141" i="25"/>
  <c r="AK141" i="25"/>
  <c r="AJ142" i="25"/>
  <c r="AK142" i="25"/>
  <c r="AJ143" i="25"/>
  <c r="AK143" i="25"/>
  <c r="AJ144" i="25"/>
  <c r="AK144" i="25"/>
  <c r="AJ145" i="25"/>
  <c r="AK145" i="25"/>
  <c r="AJ146" i="25"/>
  <c r="AK146" i="25"/>
  <c r="AJ147" i="25"/>
  <c r="AK147" i="25"/>
  <c r="AJ148" i="25"/>
  <c r="AK148" i="25"/>
  <c r="AJ149" i="25"/>
  <c r="AK149" i="25"/>
  <c r="AJ150" i="25"/>
  <c r="AK150" i="25"/>
  <c r="AJ151" i="25"/>
  <c r="AK151" i="25"/>
  <c r="AJ152" i="25"/>
  <c r="AK152" i="25"/>
  <c r="AJ153" i="25"/>
  <c r="AK153" i="25"/>
  <c r="AJ154" i="25"/>
  <c r="AK154" i="25"/>
  <c r="AJ155" i="25"/>
  <c r="AK155" i="25"/>
  <c r="AJ156" i="25"/>
  <c r="AK156" i="25"/>
  <c r="AJ157" i="25"/>
  <c r="AK157" i="25"/>
  <c r="AJ158" i="25"/>
  <c r="AK158" i="25"/>
  <c r="AJ159" i="25"/>
  <c r="AK159" i="25"/>
  <c r="AJ160" i="25"/>
  <c r="AK160" i="25"/>
  <c r="AJ161" i="25"/>
  <c r="AK161" i="25"/>
  <c r="AJ162" i="25"/>
  <c r="AK162" i="25"/>
  <c r="AJ163" i="25"/>
  <c r="AK163" i="25"/>
  <c r="AJ164" i="25"/>
  <c r="AK164" i="25"/>
  <c r="AJ165" i="25"/>
  <c r="AK165" i="25"/>
  <c r="AJ166" i="25"/>
  <c r="AK166" i="25"/>
  <c r="AJ167" i="25"/>
  <c r="AK167" i="25"/>
  <c r="AJ168" i="25"/>
  <c r="AK168" i="25"/>
  <c r="AJ169" i="25"/>
  <c r="AK169" i="25"/>
  <c r="AI2" i="25"/>
  <c r="AI3" i="25"/>
  <c r="AI4" i="25"/>
  <c r="AI5" i="25"/>
  <c r="AI6" i="25"/>
  <c r="AI7" i="25"/>
  <c r="AI8" i="25"/>
  <c r="AI9" i="25"/>
  <c r="AI10" i="25"/>
  <c r="AI11" i="25"/>
  <c r="AI12" i="25"/>
  <c r="AI13" i="25"/>
  <c r="AI14" i="25"/>
  <c r="AI15" i="25"/>
  <c r="AI16" i="25"/>
  <c r="AI17" i="25"/>
  <c r="AI18" i="25"/>
  <c r="AI19" i="25"/>
  <c r="AI20" i="25"/>
  <c r="AI21" i="25"/>
  <c r="AI22" i="25"/>
  <c r="AI23" i="25"/>
  <c r="AI24" i="25"/>
  <c r="AI25" i="25"/>
  <c r="AI26" i="25"/>
  <c r="AI27" i="25"/>
  <c r="AI28" i="25"/>
  <c r="AI29" i="25"/>
  <c r="AI30" i="25"/>
  <c r="AI31" i="25"/>
  <c r="AI32" i="25"/>
  <c r="AI33" i="25"/>
  <c r="AI34" i="25"/>
  <c r="AI35" i="25"/>
  <c r="AI36" i="25"/>
  <c r="AI37" i="25"/>
  <c r="AI38" i="25"/>
  <c r="AI39" i="25"/>
  <c r="AI40" i="25"/>
  <c r="AI41" i="25"/>
  <c r="AI42" i="25"/>
  <c r="AI43" i="25"/>
  <c r="AI44" i="25"/>
  <c r="AI45" i="25"/>
  <c r="AI46" i="25"/>
  <c r="AI47" i="25"/>
  <c r="AI48" i="25"/>
  <c r="AI49" i="25"/>
  <c r="AI50" i="25"/>
  <c r="AI51" i="25"/>
  <c r="AI52" i="25"/>
  <c r="AI53" i="25"/>
  <c r="AI54" i="25"/>
  <c r="AI55" i="25"/>
  <c r="AI56" i="25"/>
  <c r="AI57" i="25"/>
  <c r="AI58" i="25"/>
  <c r="AI59" i="25"/>
  <c r="AI60" i="25"/>
  <c r="AI61" i="25"/>
  <c r="AI62" i="25"/>
  <c r="AI63" i="25"/>
  <c r="AI64" i="25"/>
  <c r="AI65" i="25"/>
  <c r="AI66" i="25"/>
  <c r="AI67" i="25"/>
  <c r="AI68" i="25"/>
  <c r="AI69" i="25"/>
  <c r="AI70" i="25"/>
  <c r="AI71" i="25"/>
  <c r="AI73" i="25"/>
  <c r="AI74" i="25"/>
  <c r="AI75" i="25"/>
  <c r="AI76" i="25"/>
  <c r="AI77" i="25"/>
  <c r="AI78" i="25"/>
  <c r="AI79" i="25"/>
  <c r="AI80" i="25"/>
  <c r="AI81" i="25"/>
  <c r="AI82" i="25"/>
  <c r="AI83" i="25"/>
  <c r="AI84" i="25"/>
  <c r="AI85" i="25"/>
  <c r="AI86" i="25"/>
  <c r="AI87" i="25"/>
  <c r="AI88" i="25"/>
  <c r="AI89" i="25"/>
  <c r="AI90" i="25"/>
  <c r="AI91" i="25"/>
  <c r="AI92" i="25"/>
  <c r="AI93" i="25"/>
  <c r="AI94" i="25"/>
  <c r="AI95" i="25"/>
  <c r="AI96" i="25"/>
  <c r="AI97" i="25"/>
  <c r="AI98" i="25"/>
  <c r="AI99" i="25"/>
  <c r="AI100" i="25"/>
  <c r="AI101" i="25"/>
  <c r="AI102" i="25"/>
  <c r="AI103" i="25"/>
  <c r="AI104" i="25"/>
  <c r="AI105" i="25"/>
  <c r="AI106" i="25"/>
  <c r="AI107" i="25"/>
  <c r="AI108" i="25"/>
  <c r="AI109" i="25"/>
  <c r="AI110" i="25"/>
  <c r="AI111" i="25"/>
  <c r="AI112" i="25"/>
  <c r="AI113" i="25"/>
  <c r="AI114" i="25"/>
  <c r="AI115" i="25"/>
  <c r="AI116" i="25"/>
  <c r="AI117" i="25"/>
  <c r="AI118" i="25"/>
  <c r="AI119" i="25"/>
  <c r="AI120" i="25"/>
  <c r="AI121" i="25"/>
  <c r="AI122" i="25"/>
  <c r="AI123" i="25"/>
  <c r="AI124" i="25"/>
  <c r="AI125" i="25"/>
  <c r="AI126" i="25"/>
  <c r="AI127" i="25"/>
  <c r="AI128" i="25"/>
  <c r="AI129" i="25"/>
  <c r="AI130" i="25"/>
  <c r="AI131" i="25"/>
  <c r="AI132" i="25"/>
  <c r="AI133" i="25"/>
  <c r="AI134" i="25"/>
  <c r="AI135" i="25"/>
  <c r="AI136" i="25"/>
  <c r="AI137" i="25"/>
  <c r="AI138" i="25"/>
  <c r="AI139" i="25"/>
  <c r="AI140" i="25"/>
  <c r="AI141" i="25"/>
  <c r="AI142" i="25"/>
  <c r="AI143" i="25"/>
  <c r="AI144" i="25"/>
  <c r="AI145" i="25"/>
  <c r="AI146" i="25"/>
  <c r="AI147" i="25"/>
  <c r="AI148" i="25"/>
  <c r="AI149" i="25"/>
  <c r="AI150" i="25"/>
  <c r="AI151" i="25"/>
  <c r="AI152" i="25"/>
  <c r="AI153" i="25"/>
  <c r="AI154" i="25"/>
  <c r="AI155" i="25"/>
  <c r="AI156" i="25"/>
  <c r="AI157" i="25"/>
  <c r="AI158" i="25"/>
  <c r="AI159" i="25"/>
  <c r="AI160" i="25"/>
  <c r="AI161" i="25"/>
  <c r="AI162" i="25"/>
  <c r="AI163" i="25"/>
  <c r="AI164" i="25"/>
  <c r="AI165" i="25"/>
  <c r="AI166" i="25"/>
  <c r="AI167" i="25"/>
  <c r="AI168" i="25"/>
  <c r="AI169" i="25"/>
  <c r="C2" i="24"/>
  <c r="D2" i="24" s="1"/>
  <c r="B2" i="39" s="1"/>
  <c r="C3" i="24"/>
  <c r="D3" i="24" s="1"/>
  <c r="B3" i="39" s="1"/>
  <c r="C4" i="24"/>
  <c r="D4" i="24" s="1"/>
  <c r="B4" i="39" s="1"/>
  <c r="C5" i="24"/>
  <c r="D5" i="24" s="1"/>
  <c r="B5" i="39" s="1"/>
  <c r="C6" i="24"/>
  <c r="D6" i="24" s="1"/>
  <c r="B6" i="39" s="1"/>
  <c r="C7" i="24"/>
  <c r="D7" i="24" s="1"/>
  <c r="B7" i="39" s="1"/>
  <c r="C8" i="24"/>
  <c r="D8" i="24" s="1"/>
  <c r="B8" i="39" s="1"/>
  <c r="C9" i="24"/>
  <c r="D9" i="24" s="1"/>
  <c r="B9" i="39" s="1"/>
  <c r="C10" i="24"/>
  <c r="D10" i="24" s="1"/>
  <c r="B10" i="39" s="1"/>
  <c r="C11" i="24"/>
  <c r="D11" i="24" s="1"/>
  <c r="B11" i="39" s="1"/>
  <c r="C12" i="24"/>
  <c r="D12" i="24" s="1"/>
  <c r="B12" i="39" s="1"/>
  <c r="C13" i="24"/>
  <c r="D13" i="24" s="1"/>
  <c r="B13" i="39" s="1"/>
  <c r="C14" i="24"/>
  <c r="D14" i="24" s="1"/>
  <c r="B14" i="39" s="1"/>
  <c r="C15" i="24"/>
  <c r="D15" i="24" s="1"/>
  <c r="B15" i="39" s="1"/>
  <c r="C16" i="24"/>
  <c r="D16" i="24" s="1"/>
  <c r="B16" i="39" s="1"/>
  <c r="C17" i="24"/>
  <c r="D17" i="24" s="1"/>
  <c r="B17" i="39" s="1"/>
  <c r="C18" i="24"/>
  <c r="D18" i="24" s="1"/>
  <c r="B18" i="39" s="1"/>
  <c r="C19" i="24"/>
  <c r="D19" i="24" s="1"/>
  <c r="B19" i="39" s="1"/>
  <c r="C20" i="24"/>
  <c r="D20" i="24" s="1"/>
  <c r="B20" i="39" s="1"/>
  <c r="C21" i="24"/>
  <c r="D21" i="24" s="1"/>
  <c r="B21" i="39" s="1"/>
  <c r="C22" i="24"/>
  <c r="D22" i="24" s="1"/>
  <c r="B22" i="39" s="1"/>
  <c r="C23" i="24"/>
  <c r="D23" i="24" s="1"/>
  <c r="B23" i="39" s="1"/>
  <c r="C24" i="24"/>
  <c r="D24" i="24" s="1"/>
  <c r="B24" i="39" s="1"/>
  <c r="C25" i="24"/>
  <c r="D25" i="24" s="1"/>
  <c r="B25" i="39" s="1"/>
  <c r="C26" i="24"/>
  <c r="D26" i="24" s="1"/>
  <c r="B26" i="39" s="1"/>
  <c r="C27" i="24"/>
  <c r="D27" i="24" s="1"/>
  <c r="B27" i="39" s="1"/>
  <c r="C28" i="24"/>
  <c r="D28" i="24" s="1"/>
  <c r="B28" i="39" s="1"/>
  <c r="C29" i="24"/>
  <c r="D29" i="24" s="1"/>
  <c r="B29" i="39" s="1"/>
  <c r="C30" i="24"/>
  <c r="D30" i="24" s="1"/>
  <c r="B30" i="39" s="1"/>
  <c r="C31" i="24"/>
  <c r="D31" i="24" s="1"/>
  <c r="B31" i="39" s="1"/>
  <c r="C32" i="24"/>
  <c r="D32" i="24" s="1"/>
  <c r="B32" i="39" s="1"/>
  <c r="C33" i="24"/>
  <c r="D33" i="24" s="1"/>
  <c r="B33" i="39" s="1"/>
  <c r="C34" i="24"/>
  <c r="D34" i="24" s="1"/>
  <c r="B34" i="39" s="1"/>
  <c r="C35" i="24"/>
  <c r="D35" i="24" s="1"/>
  <c r="B35" i="39" s="1"/>
  <c r="C36" i="24"/>
  <c r="D36" i="24" s="1"/>
  <c r="B36" i="39" s="1"/>
  <c r="C37" i="24"/>
  <c r="D37" i="24" s="1"/>
  <c r="B37" i="39" s="1"/>
  <c r="C38" i="24"/>
  <c r="D38" i="24" s="1"/>
  <c r="B38" i="39" s="1"/>
  <c r="C39" i="24"/>
  <c r="D39" i="24" s="1"/>
  <c r="B39" i="39" s="1"/>
  <c r="C40" i="24"/>
  <c r="D40" i="24" s="1"/>
  <c r="B40" i="39" s="1"/>
  <c r="C41" i="24"/>
  <c r="D41" i="24" s="1"/>
  <c r="B41" i="39" s="1"/>
  <c r="C42" i="24"/>
  <c r="D42" i="24" s="1"/>
  <c r="B42" i="39" s="1"/>
  <c r="C43" i="24"/>
  <c r="D43" i="24" s="1"/>
  <c r="B43" i="39" s="1"/>
  <c r="C44" i="24"/>
  <c r="D44" i="24" s="1"/>
  <c r="B44" i="39" s="1"/>
  <c r="C45" i="24"/>
  <c r="D45" i="24" s="1"/>
  <c r="B45" i="39" s="1"/>
  <c r="C46" i="24"/>
  <c r="D46" i="24" s="1"/>
  <c r="B46" i="39" s="1"/>
  <c r="C47" i="24"/>
  <c r="D47" i="24" s="1"/>
  <c r="B47" i="39" s="1"/>
  <c r="C48" i="24"/>
  <c r="D48" i="24" s="1"/>
  <c r="B48" i="39" s="1"/>
  <c r="C49" i="24"/>
  <c r="D49" i="24" s="1"/>
  <c r="B49" i="39" s="1"/>
  <c r="C50" i="24"/>
  <c r="D50" i="24" s="1"/>
  <c r="B50" i="39" s="1"/>
  <c r="C51" i="24"/>
  <c r="D51" i="24" s="1"/>
  <c r="B51" i="39" s="1"/>
  <c r="C52" i="24"/>
  <c r="D52" i="24" s="1"/>
  <c r="B52" i="39" s="1"/>
  <c r="C53" i="24"/>
  <c r="D53" i="24" s="1"/>
  <c r="B53" i="39" s="1"/>
  <c r="C54" i="24"/>
  <c r="D54" i="24" s="1"/>
  <c r="B54" i="39" s="1"/>
  <c r="C55" i="24"/>
  <c r="D55" i="24" s="1"/>
  <c r="B55" i="39" s="1"/>
  <c r="C56" i="24"/>
  <c r="D56" i="24" s="1"/>
  <c r="B56" i="39" s="1"/>
  <c r="C57" i="24"/>
  <c r="D57" i="24" s="1"/>
  <c r="B57" i="39" s="1"/>
  <c r="C58" i="24"/>
  <c r="D58" i="24" s="1"/>
  <c r="B58" i="39" s="1"/>
  <c r="C59" i="24"/>
  <c r="D59" i="24" s="1"/>
  <c r="B59" i="39" s="1"/>
  <c r="C60" i="24"/>
  <c r="D60" i="24" s="1"/>
  <c r="B60" i="39" s="1"/>
  <c r="C61" i="24"/>
  <c r="D61" i="24" s="1"/>
  <c r="B61" i="39" s="1"/>
  <c r="C62" i="24"/>
  <c r="D62" i="24" s="1"/>
  <c r="B62" i="39" s="1"/>
  <c r="C63" i="24"/>
  <c r="D63" i="24" s="1"/>
  <c r="B63" i="39" s="1"/>
  <c r="C64" i="24"/>
  <c r="D64" i="24" s="1"/>
  <c r="B64" i="39" s="1"/>
  <c r="C65" i="24"/>
  <c r="D65" i="24" s="1"/>
  <c r="B65" i="39" s="1"/>
  <c r="C66" i="24"/>
  <c r="D66" i="24" s="1"/>
  <c r="B66" i="39" s="1"/>
  <c r="C67" i="24"/>
  <c r="D67" i="24" s="1"/>
  <c r="B67" i="39" s="1"/>
  <c r="C68" i="24"/>
  <c r="D68" i="24" s="1"/>
  <c r="B68" i="39" s="1"/>
  <c r="C69" i="24"/>
  <c r="D69" i="24" s="1"/>
  <c r="B69" i="39" s="1"/>
  <c r="C70" i="24"/>
  <c r="D70" i="24" s="1"/>
  <c r="B70" i="39" s="1"/>
  <c r="C71" i="24"/>
  <c r="D71" i="24" s="1"/>
  <c r="B71" i="39" s="1"/>
  <c r="C72" i="24"/>
  <c r="D72" i="24" s="1"/>
  <c r="B72" i="39" s="1"/>
  <c r="C73" i="24"/>
  <c r="D73" i="24" s="1"/>
  <c r="C74" i="24"/>
  <c r="D74" i="24" s="1"/>
  <c r="C75" i="24"/>
  <c r="D75" i="24" s="1"/>
  <c r="C76" i="24"/>
  <c r="D76" i="24" s="1"/>
  <c r="C77" i="24"/>
  <c r="D77" i="24" s="1"/>
  <c r="C78" i="24"/>
  <c r="D78" i="24" s="1"/>
  <c r="C79" i="24"/>
  <c r="D79" i="24" s="1"/>
  <c r="C80" i="24"/>
  <c r="D80" i="24" s="1"/>
  <c r="C81" i="24"/>
  <c r="D81" i="24" s="1"/>
  <c r="C82" i="24"/>
  <c r="D82" i="24" s="1"/>
  <c r="C83" i="24"/>
  <c r="D83" i="24" s="1"/>
  <c r="C84" i="24"/>
  <c r="D84" i="24" s="1"/>
  <c r="C85" i="24"/>
  <c r="D85" i="24" s="1"/>
  <c r="C86" i="24"/>
  <c r="D86" i="24" s="1"/>
  <c r="C87" i="24"/>
  <c r="D87" i="24" s="1"/>
  <c r="C88" i="24"/>
  <c r="D88" i="24" s="1"/>
  <c r="C89" i="24"/>
  <c r="D89" i="24" s="1"/>
  <c r="C90" i="24"/>
  <c r="D90" i="24" s="1"/>
  <c r="C91" i="24"/>
  <c r="D91" i="24" s="1"/>
  <c r="C92" i="24"/>
  <c r="D92" i="24" s="1"/>
  <c r="C93" i="24"/>
  <c r="D93" i="24" s="1"/>
  <c r="C94" i="24"/>
  <c r="D94" i="24" s="1"/>
  <c r="C95" i="24"/>
  <c r="D95" i="24" s="1"/>
  <c r="C96" i="24"/>
  <c r="D96" i="24" s="1"/>
  <c r="B96" i="39" s="1"/>
  <c r="C97" i="24"/>
  <c r="D97" i="24" s="1"/>
  <c r="B97" i="39" s="1"/>
  <c r="C98" i="24"/>
  <c r="D98" i="24" s="1"/>
  <c r="C99" i="24"/>
  <c r="D99" i="24" s="1"/>
  <c r="C100" i="24"/>
  <c r="D100" i="24" s="1"/>
  <c r="C101" i="24"/>
  <c r="D101" i="24" s="1"/>
  <c r="C102" i="24"/>
  <c r="D102" i="24" s="1"/>
  <c r="C103" i="24"/>
  <c r="D103" i="24" s="1"/>
  <c r="C104" i="24"/>
  <c r="D104" i="24" s="1"/>
  <c r="C105" i="24"/>
  <c r="D105" i="24" s="1"/>
  <c r="C106" i="24"/>
  <c r="D106" i="24" s="1"/>
  <c r="C107" i="24"/>
  <c r="D107" i="24" s="1"/>
  <c r="C108" i="24"/>
  <c r="D108" i="24" s="1"/>
  <c r="C109" i="24"/>
  <c r="D109" i="24" s="1"/>
  <c r="C110" i="24"/>
  <c r="D110" i="24" s="1"/>
  <c r="C111" i="24"/>
  <c r="D111" i="24" s="1"/>
  <c r="C112" i="24"/>
  <c r="D112" i="24" s="1"/>
  <c r="C113" i="24"/>
  <c r="D113" i="24" s="1"/>
  <c r="C114" i="24"/>
  <c r="D114" i="24" s="1"/>
  <c r="C115" i="24"/>
  <c r="D115" i="24" s="1"/>
  <c r="C116" i="24"/>
  <c r="D116" i="24" s="1"/>
  <c r="C117" i="24"/>
  <c r="D117" i="24" s="1"/>
  <c r="C118" i="24"/>
  <c r="D118" i="24" s="1"/>
  <c r="C119" i="24"/>
  <c r="D119" i="24" s="1"/>
  <c r="C120" i="24"/>
  <c r="D120" i="24" s="1"/>
  <c r="C121" i="24"/>
  <c r="D121" i="24" s="1"/>
  <c r="C122" i="24"/>
  <c r="D122" i="24" s="1"/>
  <c r="C123" i="24"/>
  <c r="D123" i="24" s="1"/>
  <c r="C124" i="24"/>
  <c r="D124" i="24" s="1"/>
  <c r="C125" i="24"/>
  <c r="D125" i="24" s="1"/>
  <c r="C126" i="24"/>
  <c r="D126" i="24" s="1"/>
  <c r="C127" i="24"/>
  <c r="D127" i="24" s="1"/>
  <c r="C128" i="24"/>
  <c r="D128" i="24" s="1"/>
  <c r="C129" i="24"/>
  <c r="D129" i="24" s="1"/>
  <c r="C130" i="24"/>
  <c r="D130" i="24" s="1"/>
  <c r="C131" i="24"/>
  <c r="D131" i="24" s="1"/>
  <c r="C132" i="24"/>
  <c r="D132" i="24" s="1"/>
  <c r="C133" i="24"/>
  <c r="D133" i="24" s="1"/>
  <c r="C134" i="24"/>
  <c r="D134" i="24" s="1"/>
  <c r="C135" i="24"/>
  <c r="D135" i="24" s="1"/>
  <c r="C136" i="24"/>
  <c r="D136" i="24" s="1"/>
  <c r="C137" i="24"/>
  <c r="D137" i="24" s="1"/>
  <c r="C138" i="24"/>
  <c r="D138" i="24" s="1"/>
  <c r="C139" i="24"/>
  <c r="D139" i="24" s="1"/>
  <c r="C140" i="24"/>
  <c r="D140" i="24" s="1"/>
  <c r="C141" i="24"/>
  <c r="D141" i="24" s="1"/>
  <c r="C142" i="24"/>
  <c r="D142" i="24" s="1"/>
  <c r="C143" i="24"/>
  <c r="D143" i="24" s="1"/>
  <c r="C144" i="24"/>
  <c r="D144" i="24" s="1"/>
  <c r="C145" i="24"/>
  <c r="D145" i="24" s="1"/>
  <c r="C146" i="24"/>
  <c r="D146" i="24" s="1"/>
  <c r="C147" i="24"/>
  <c r="D147" i="24" s="1"/>
  <c r="C148" i="24"/>
  <c r="D148" i="24" s="1"/>
  <c r="C149" i="24"/>
  <c r="D149" i="24" s="1"/>
  <c r="C150" i="24"/>
  <c r="D150" i="24" s="1"/>
  <c r="C151" i="24"/>
  <c r="D151" i="24" s="1"/>
  <c r="C152" i="24"/>
  <c r="D152" i="24" s="1"/>
  <c r="C153" i="24"/>
  <c r="D153" i="24" s="1"/>
  <c r="C154" i="24"/>
  <c r="D154" i="24" s="1"/>
  <c r="C155" i="24"/>
  <c r="D155" i="24" s="1"/>
  <c r="C156" i="24"/>
  <c r="D156" i="24" s="1"/>
  <c r="C157" i="24"/>
  <c r="D157" i="24" s="1"/>
  <c r="C158" i="24"/>
  <c r="D158" i="24" s="1"/>
  <c r="C159" i="24"/>
  <c r="D159" i="24" s="1"/>
  <c r="C160" i="24"/>
  <c r="D160" i="24" s="1"/>
  <c r="C161" i="24"/>
  <c r="D161" i="24" s="1"/>
  <c r="C162" i="24"/>
  <c r="D162" i="24" s="1"/>
  <c r="C163" i="24"/>
  <c r="D163" i="24" s="1"/>
  <c r="C164" i="24"/>
  <c r="D164" i="24" s="1"/>
  <c r="C165" i="24"/>
  <c r="D165" i="24" s="1"/>
  <c r="C166" i="24"/>
  <c r="D166" i="24" s="1"/>
  <c r="C167" i="24"/>
  <c r="D167" i="24" s="1"/>
  <c r="C168" i="24"/>
  <c r="D168" i="24" s="1"/>
  <c r="C169" i="24"/>
  <c r="D169" i="24" s="1"/>
  <c r="AM3" i="25"/>
  <c r="AM4" i="25"/>
  <c r="AM5" i="25"/>
  <c r="AM6" i="25"/>
  <c r="AM7" i="25"/>
  <c r="AM8" i="25"/>
  <c r="AM9" i="25"/>
  <c r="AM10" i="25"/>
  <c r="AM11" i="25"/>
  <c r="AM12" i="25"/>
  <c r="AM13" i="25"/>
  <c r="AM14" i="25"/>
  <c r="AM15" i="25"/>
  <c r="AM16" i="25"/>
  <c r="AM17" i="25"/>
  <c r="AM18" i="25"/>
  <c r="AM19" i="25"/>
  <c r="AM20" i="25"/>
  <c r="AM21" i="25"/>
  <c r="AM22" i="25"/>
  <c r="AM23" i="25"/>
  <c r="AM24" i="25"/>
  <c r="AM25" i="25"/>
  <c r="AM26" i="25"/>
  <c r="AM27" i="25"/>
  <c r="AM28" i="25"/>
  <c r="AM29" i="25"/>
  <c r="AM30" i="25"/>
  <c r="AM31" i="25"/>
  <c r="AM32" i="25"/>
  <c r="AM33" i="25"/>
  <c r="AM34" i="25"/>
  <c r="AM35" i="25"/>
  <c r="AM36" i="25"/>
  <c r="AM37" i="25"/>
  <c r="AM38" i="25"/>
  <c r="AM39" i="25"/>
  <c r="AM40" i="25"/>
  <c r="AM41" i="25"/>
  <c r="AM42" i="25"/>
  <c r="AM43" i="25"/>
  <c r="AM44" i="25"/>
  <c r="AM45" i="25"/>
  <c r="AM46" i="25"/>
  <c r="AM47" i="25"/>
  <c r="AM48" i="25"/>
  <c r="AM49" i="25"/>
  <c r="AM50" i="25"/>
  <c r="AM51" i="25"/>
  <c r="AM52" i="25"/>
  <c r="AM53" i="25"/>
  <c r="AM54" i="25"/>
  <c r="AM55" i="25"/>
  <c r="AM56" i="25"/>
  <c r="AM57" i="25"/>
  <c r="AM58" i="25"/>
  <c r="AM59" i="25"/>
  <c r="AM60" i="25"/>
  <c r="AM61" i="25"/>
  <c r="AM62" i="25"/>
  <c r="AM63" i="25"/>
  <c r="AM64" i="25"/>
  <c r="AM65" i="25"/>
  <c r="AM66" i="25"/>
  <c r="AM67" i="25"/>
  <c r="AM68" i="25"/>
  <c r="AM69" i="25"/>
  <c r="AM70" i="25"/>
  <c r="AM71" i="25"/>
  <c r="AM73" i="25"/>
  <c r="AM74" i="25"/>
  <c r="AM75" i="25"/>
  <c r="AM76" i="25"/>
  <c r="AM77" i="25"/>
  <c r="AM78" i="25"/>
  <c r="AM79" i="25"/>
  <c r="AM80" i="25"/>
  <c r="AM81" i="25"/>
  <c r="AM82" i="25"/>
  <c r="AM83" i="25"/>
  <c r="AM84" i="25"/>
  <c r="AM85" i="25"/>
  <c r="AM86" i="25"/>
  <c r="AM87" i="25"/>
  <c r="AM88" i="25"/>
  <c r="AM89" i="25"/>
  <c r="AM90" i="25"/>
  <c r="AM91" i="25"/>
  <c r="AM92" i="25"/>
  <c r="AM93" i="25"/>
  <c r="AM94" i="25"/>
  <c r="AM95" i="25"/>
  <c r="AM96" i="25"/>
  <c r="AM97" i="25"/>
  <c r="AM98" i="25"/>
  <c r="AM99" i="25"/>
  <c r="AM100" i="25"/>
  <c r="AM101" i="25"/>
  <c r="AM102" i="25"/>
  <c r="AM103" i="25"/>
  <c r="AM104" i="25"/>
  <c r="AM105" i="25"/>
  <c r="AM106" i="25"/>
  <c r="AM107" i="25"/>
  <c r="AM108" i="25"/>
  <c r="AM109" i="25"/>
  <c r="AM110" i="25"/>
  <c r="AM111" i="25"/>
  <c r="AM112" i="25"/>
  <c r="AM113" i="25"/>
  <c r="AM114" i="25"/>
  <c r="AM115" i="25"/>
  <c r="AM116" i="25"/>
  <c r="AM117" i="25"/>
  <c r="AM118" i="25"/>
  <c r="AM119" i="25"/>
  <c r="AM120" i="25"/>
  <c r="AM121" i="25"/>
  <c r="AM122" i="25"/>
  <c r="AM123" i="25"/>
  <c r="AM124" i="25"/>
  <c r="AM125" i="25"/>
  <c r="AM126" i="25"/>
  <c r="AM127" i="25"/>
  <c r="AM128" i="25"/>
  <c r="AM129" i="25"/>
  <c r="AM130" i="25"/>
  <c r="AM131" i="25"/>
  <c r="AM132" i="25"/>
  <c r="AM133" i="25"/>
  <c r="AM134" i="25"/>
  <c r="AM135" i="25"/>
  <c r="AM136" i="25"/>
  <c r="AM137" i="25"/>
  <c r="AM138" i="25"/>
  <c r="AM139" i="25"/>
  <c r="AM140" i="25"/>
  <c r="AM141" i="25"/>
  <c r="AM142" i="25"/>
  <c r="AM143" i="25"/>
  <c r="AM144" i="25"/>
  <c r="AM145" i="25"/>
  <c r="AM146" i="25"/>
  <c r="AM147" i="25"/>
  <c r="AM148" i="25"/>
  <c r="AM149" i="25"/>
  <c r="AM150" i="25"/>
  <c r="AM151" i="25"/>
  <c r="AM152" i="25"/>
  <c r="AM153" i="25"/>
  <c r="AM154" i="25"/>
  <c r="AM155" i="25"/>
  <c r="AM156" i="25"/>
  <c r="AM157" i="25"/>
  <c r="AM158" i="25"/>
  <c r="AM159" i="25"/>
  <c r="AM160" i="25"/>
  <c r="AM161" i="25"/>
  <c r="AM162" i="25"/>
  <c r="AM163" i="25"/>
  <c r="AM164" i="25"/>
  <c r="AM165" i="25"/>
  <c r="AM166" i="25"/>
  <c r="AM167" i="25"/>
  <c r="AM168" i="25"/>
  <c r="AM169" i="25"/>
  <c r="AM2" i="25"/>
  <c r="AL3" i="25"/>
  <c r="AL4" i="25"/>
  <c r="AL5" i="25"/>
  <c r="AL6" i="25"/>
  <c r="AL7" i="25"/>
  <c r="AL8" i="25"/>
  <c r="AL9" i="25"/>
  <c r="AL10" i="25"/>
  <c r="AL11" i="25"/>
  <c r="AL12" i="25"/>
  <c r="AL13" i="25"/>
  <c r="AL14" i="25"/>
  <c r="AL15" i="25"/>
  <c r="AL16" i="25"/>
  <c r="AL17" i="25"/>
  <c r="AL18" i="25"/>
  <c r="AL19" i="25"/>
  <c r="AL20" i="25"/>
  <c r="AL21" i="25"/>
  <c r="AL22" i="25"/>
  <c r="AL23" i="25"/>
  <c r="AL24" i="25"/>
  <c r="AL25" i="25"/>
  <c r="AL26" i="25"/>
  <c r="AL27" i="25"/>
  <c r="AL28" i="25"/>
  <c r="AL29" i="25"/>
  <c r="AL30" i="25"/>
  <c r="AL31" i="25"/>
  <c r="AL32" i="25"/>
  <c r="AL33" i="25"/>
  <c r="AL34" i="25"/>
  <c r="AL35" i="25"/>
  <c r="AL36" i="25"/>
  <c r="AL37" i="25"/>
  <c r="AL38" i="25"/>
  <c r="AL39" i="25"/>
  <c r="AL40" i="25"/>
  <c r="AL41" i="25"/>
  <c r="AL42" i="25"/>
  <c r="AL43" i="25"/>
  <c r="AL44" i="25"/>
  <c r="AL45" i="25"/>
  <c r="AL46" i="25"/>
  <c r="AL47" i="25"/>
  <c r="AL48" i="25"/>
  <c r="AL49" i="25"/>
  <c r="AL50" i="25"/>
  <c r="AL51" i="25"/>
  <c r="AL52" i="25"/>
  <c r="AL53" i="25"/>
  <c r="AL54" i="25"/>
  <c r="AL55" i="25"/>
  <c r="AL56" i="25"/>
  <c r="AL57" i="25"/>
  <c r="AL58" i="25"/>
  <c r="AL59" i="25"/>
  <c r="AL60" i="25"/>
  <c r="AL61" i="25"/>
  <c r="AL62" i="25"/>
  <c r="AL63" i="25"/>
  <c r="AL64" i="25"/>
  <c r="AL65" i="25"/>
  <c r="AL66" i="25"/>
  <c r="AL67" i="25"/>
  <c r="AL68" i="25"/>
  <c r="AL69" i="25"/>
  <c r="AL70" i="25"/>
  <c r="AL71" i="25"/>
  <c r="AL73" i="25"/>
  <c r="AL74" i="25"/>
  <c r="AL75" i="25"/>
  <c r="AL76" i="25"/>
  <c r="AL77" i="25"/>
  <c r="AL78" i="25"/>
  <c r="AL79" i="25"/>
  <c r="AL80" i="25"/>
  <c r="AL81" i="25"/>
  <c r="AL82" i="25"/>
  <c r="AL83" i="25"/>
  <c r="AL84" i="25"/>
  <c r="AL85" i="25"/>
  <c r="AL86" i="25"/>
  <c r="AL87" i="25"/>
  <c r="AL88" i="25"/>
  <c r="AL89" i="25"/>
  <c r="AL90" i="25"/>
  <c r="AL91" i="25"/>
  <c r="AL92" i="25"/>
  <c r="AL93" i="25"/>
  <c r="AL94" i="25"/>
  <c r="AL95" i="25"/>
  <c r="AL96" i="25"/>
  <c r="AL97" i="25"/>
  <c r="AL98" i="25"/>
  <c r="AL99" i="25"/>
  <c r="AL100" i="25"/>
  <c r="AL101" i="25"/>
  <c r="AL102" i="25"/>
  <c r="AL103" i="25"/>
  <c r="AL104" i="25"/>
  <c r="AL105" i="25"/>
  <c r="AL106" i="25"/>
  <c r="AL107" i="25"/>
  <c r="AL108" i="25"/>
  <c r="AL109" i="25"/>
  <c r="AL110" i="25"/>
  <c r="AL111" i="25"/>
  <c r="AL112" i="25"/>
  <c r="AL113" i="25"/>
  <c r="AL114" i="25"/>
  <c r="AL115" i="25"/>
  <c r="AL116" i="25"/>
  <c r="AL117" i="25"/>
  <c r="AL118" i="25"/>
  <c r="AL119" i="25"/>
  <c r="AL120" i="25"/>
  <c r="AL121" i="25"/>
  <c r="AL122" i="25"/>
  <c r="AL123" i="25"/>
  <c r="AL124" i="25"/>
  <c r="AL125" i="25"/>
  <c r="AL126" i="25"/>
  <c r="AL127" i="25"/>
  <c r="AL128" i="25"/>
  <c r="AL129" i="25"/>
  <c r="AL130" i="25"/>
  <c r="AL131" i="25"/>
  <c r="AL132" i="25"/>
  <c r="AL133" i="25"/>
  <c r="AL134" i="25"/>
  <c r="AL135" i="25"/>
  <c r="AL136" i="25"/>
  <c r="AL137" i="25"/>
  <c r="AL138" i="25"/>
  <c r="AL139" i="25"/>
  <c r="AL140" i="25"/>
  <c r="AL141" i="25"/>
  <c r="AL142" i="25"/>
  <c r="AL143" i="25"/>
  <c r="AL144" i="25"/>
  <c r="AL145" i="25"/>
  <c r="AL146" i="25"/>
  <c r="AL147" i="25"/>
  <c r="AL148" i="25"/>
  <c r="AL149" i="25"/>
  <c r="AL150" i="25"/>
  <c r="AL151" i="25"/>
  <c r="AL152" i="25"/>
  <c r="AL153" i="25"/>
  <c r="AL154" i="25"/>
  <c r="AL155" i="25"/>
  <c r="AL156" i="25"/>
  <c r="AL157" i="25"/>
  <c r="AL158" i="25"/>
  <c r="AL159" i="25"/>
  <c r="AL160" i="25"/>
  <c r="AL161" i="25"/>
  <c r="AL162" i="25"/>
  <c r="AL163" i="25"/>
  <c r="AL164" i="25"/>
  <c r="AL165" i="25"/>
  <c r="AL166" i="25"/>
  <c r="AL167" i="25"/>
  <c r="AL168" i="25"/>
  <c r="AL169" i="25"/>
  <c r="AL2" i="25"/>
  <c r="BQ3" i="5"/>
  <c r="BQ4" i="5"/>
  <c r="BQ5" i="5"/>
  <c r="BQ6" i="5"/>
  <c r="BQ7" i="5"/>
  <c r="BQ8" i="5"/>
  <c r="BQ9" i="5"/>
  <c r="BQ10" i="5"/>
  <c r="BQ11" i="5"/>
  <c r="BQ12" i="5"/>
  <c r="BQ13" i="5"/>
  <c r="BQ14" i="5"/>
  <c r="BQ15" i="5"/>
  <c r="BQ16" i="5"/>
  <c r="BQ17" i="5"/>
  <c r="BQ18" i="5"/>
  <c r="BQ19" i="5"/>
  <c r="BQ20" i="5"/>
  <c r="BQ21" i="5"/>
  <c r="BQ22" i="5"/>
  <c r="BQ23" i="5"/>
  <c r="BQ24" i="5"/>
  <c r="BQ25" i="5"/>
  <c r="BQ26" i="5"/>
  <c r="BQ27" i="5"/>
  <c r="BQ28" i="5"/>
  <c r="BQ29" i="5"/>
  <c r="BQ30" i="5"/>
  <c r="BQ31" i="5"/>
  <c r="BQ32" i="5"/>
  <c r="BQ33" i="5"/>
  <c r="BQ34" i="5"/>
  <c r="BQ35" i="5"/>
  <c r="BQ36" i="5"/>
  <c r="BQ37" i="5"/>
  <c r="BQ38" i="5"/>
  <c r="BQ39" i="5"/>
  <c r="BQ40" i="5"/>
  <c r="BQ41" i="5"/>
  <c r="BQ42" i="5"/>
  <c r="BQ43" i="5"/>
  <c r="BQ44" i="5"/>
  <c r="BQ45" i="5"/>
  <c r="BQ46" i="5"/>
  <c r="BQ47" i="5"/>
  <c r="BQ48" i="5"/>
  <c r="BQ49" i="5"/>
  <c r="BQ50" i="5"/>
  <c r="BQ51" i="5"/>
  <c r="BQ52" i="5"/>
  <c r="BQ53" i="5"/>
  <c r="BQ54" i="5"/>
  <c r="BQ55" i="5"/>
  <c r="BQ56" i="5"/>
  <c r="BQ57" i="5"/>
  <c r="BQ58" i="5"/>
  <c r="BQ59" i="5"/>
  <c r="BQ60" i="5"/>
  <c r="BQ61" i="5"/>
  <c r="BQ62" i="5"/>
  <c r="BQ63" i="5"/>
  <c r="BQ64" i="5"/>
  <c r="BQ65" i="5"/>
  <c r="BQ66" i="5"/>
  <c r="BQ67" i="5"/>
  <c r="BQ68" i="5"/>
  <c r="BQ69" i="5"/>
  <c r="BQ70" i="5"/>
  <c r="BQ71" i="5"/>
  <c r="BQ72" i="5"/>
  <c r="BQ73" i="5"/>
  <c r="BQ74" i="5"/>
  <c r="BQ75" i="5"/>
  <c r="BQ76" i="5"/>
  <c r="BQ77" i="5"/>
  <c r="BQ78" i="5"/>
  <c r="BQ79" i="5"/>
  <c r="BQ80" i="5"/>
  <c r="BQ81" i="5"/>
  <c r="BQ82" i="5"/>
  <c r="BQ83" i="5"/>
  <c r="BQ84" i="5"/>
  <c r="BQ85" i="5"/>
  <c r="BQ86" i="5"/>
  <c r="BQ87" i="5"/>
  <c r="BQ88" i="5"/>
  <c r="BQ89" i="5"/>
  <c r="BQ90" i="5"/>
  <c r="BQ91" i="5"/>
  <c r="BQ92" i="5"/>
  <c r="BQ93" i="5"/>
  <c r="BQ94" i="5"/>
  <c r="BQ95" i="5"/>
  <c r="BQ96" i="5"/>
  <c r="BQ97" i="5"/>
  <c r="BQ98" i="5"/>
  <c r="BQ99" i="5"/>
  <c r="BQ100" i="5"/>
  <c r="BQ101" i="5"/>
  <c r="BQ102" i="5"/>
  <c r="BQ103" i="5"/>
  <c r="BQ104" i="5"/>
  <c r="BQ105" i="5"/>
  <c r="BQ106" i="5"/>
  <c r="BQ107" i="5"/>
  <c r="BQ108" i="5"/>
  <c r="BQ109" i="5"/>
  <c r="BQ110" i="5"/>
  <c r="BQ111" i="5"/>
  <c r="BQ112" i="5"/>
  <c r="BQ113" i="5"/>
  <c r="BQ114" i="5"/>
  <c r="BQ115" i="5"/>
  <c r="BQ116" i="5"/>
  <c r="BQ117" i="5"/>
  <c r="BQ118" i="5"/>
  <c r="BQ119" i="5"/>
  <c r="BQ120" i="5"/>
  <c r="BQ121" i="5"/>
  <c r="BQ122" i="5"/>
  <c r="BQ123" i="5"/>
  <c r="BQ124" i="5"/>
  <c r="BQ125" i="5"/>
  <c r="BQ126" i="5"/>
  <c r="BQ127" i="5"/>
  <c r="BQ128" i="5"/>
  <c r="BQ129" i="5"/>
  <c r="BQ130" i="5"/>
  <c r="BQ131" i="5"/>
  <c r="BQ132" i="5"/>
  <c r="BQ133" i="5"/>
  <c r="BQ134" i="5"/>
  <c r="BQ135" i="5"/>
  <c r="BQ136" i="5"/>
  <c r="BQ137" i="5"/>
  <c r="BQ138" i="5"/>
  <c r="BQ139" i="5"/>
  <c r="BQ140" i="5"/>
  <c r="BQ141" i="5"/>
  <c r="BQ142" i="5"/>
  <c r="BQ143" i="5"/>
  <c r="BQ144" i="5"/>
  <c r="BQ145" i="5"/>
  <c r="BQ146" i="5"/>
  <c r="BQ147" i="5"/>
  <c r="BQ148" i="5"/>
  <c r="BQ149" i="5"/>
  <c r="BQ150" i="5"/>
  <c r="BQ151" i="5"/>
  <c r="BQ152" i="5"/>
  <c r="BQ153" i="5"/>
  <c r="BQ154" i="5"/>
  <c r="BQ155" i="5"/>
  <c r="BQ156" i="5"/>
  <c r="BQ157" i="5"/>
  <c r="BQ158" i="5"/>
  <c r="BQ159" i="5"/>
  <c r="BQ160" i="5"/>
  <c r="BQ161" i="5"/>
  <c r="BQ162" i="5"/>
  <c r="BQ163" i="5"/>
  <c r="BQ164" i="5"/>
  <c r="BQ165" i="5"/>
  <c r="BQ166" i="5"/>
  <c r="BQ167" i="5"/>
  <c r="BQ168" i="5"/>
  <c r="BQ169" i="5"/>
  <c r="BQ2" i="5"/>
  <c r="BO3" i="5"/>
  <c r="BP3" i="5" s="1"/>
  <c r="AO3" i="25" s="1"/>
  <c r="BO4" i="5"/>
  <c r="BP4" i="5" s="1"/>
  <c r="AO4" i="25" s="1"/>
  <c r="BO5" i="5"/>
  <c r="BP5" i="5" s="1"/>
  <c r="AO5" i="25" s="1"/>
  <c r="BO6" i="5"/>
  <c r="BP6" i="5" s="1"/>
  <c r="AO6" i="25" s="1"/>
  <c r="BO7" i="5"/>
  <c r="BP7" i="5" s="1"/>
  <c r="AO7" i="25" s="1"/>
  <c r="BO8" i="5"/>
  <c r="BP8" i="5" s="1"/>
  <c r="AO8" i="25" s="1"/>
  <c r="BO9" i="5"/>
  <c r="BP9" i="5" s="1"/>
  <c r="AO9" i="25" s="1"/>
  <c r="BO10" i="5"/>
  <c r="BP10" i="5" s="1"/>
  <c r="AO10" i="25" s="1"/>
  <c r="BO11" i="5"/>
  <c r="BP11" i="5" s="1"/>
  <c r="AO11" i="25" s="1"/>
  <c r="BO12" i="5"/>
  <c r="BP12" i="5" s="1"/>
  <c r="AO12" i="25" s="1"/>
  <c r="BO13" i="5"/>
  <c r="BP13" i="5" s="1"/>
  <c r="AO13" i="25" s="1"/>
  <c r="BO14" i="5"/>
  <c r="BP14" i="5" s="1"/>
  <c r="AO14" i="25" s="1"/>
  <c r="BO15" i="5"/>
  <c r="BP15" i="5" s="1"/>
  <c r="AO15" i="25" s="1"/>
  <c r="BO16" i="5"/>
  <c r="BP16" i="5" s="1"/>
  <c r="AO16" i="25" s="1"/>
  <c r="BO17" i="5"/>
  <c r="BP17" i="5" s="1"/>
  <c r="AO17" i="25" s="1"/>
  <c r="BO18" i="5"/>
  <c r="BP18" i="5" s="1"/>
  <c r="AO18" i="25" s="1"/>
  <c r="BO19" i="5"/>
  <c r="BP19" i="5" s="1"/>
  <c r="AO19" i="25" s="1"/>
  <c r="BO20" i="5"/>
  <c r="BP20" i="5" s="1"/>
  <c r="AO20" i="25" s="1"/>
  <c r="BO21" i="5"/>
  <c r="BP21" i="5" s="1"/>
  <c r="AO21" i="25" s="1"/>
  <c r="BO22" i="5"/>
  <c r="BP22" i="5" s="1"/>
  <c r="AO22" i="25" s="1"/>
  <c r="BO23" i="5"/>
  <c r="BP23" i="5" s="1"/>
  <c r="AO23" i="25" s="1"/>
  <c r="BO24" i="5"/>
  <c r="BP24" i="5" s="1"/>
  <c r="AO24" i="25" s="1"/>
  <c r="BO25" i="5"/>
  <c r="BP25" i="5" s="1"/>
  <c r="AO25" i="25" s="1"/>
  <c r="BO26" i="5"/>
  <c r="BP26" i="5" s="1"/>
  <c r="AO26" i="25" s="1"/>
  <c r="BO27" i="5"/>
  <c r="BP27" i="5" s="1"/>
  <c r="AO27" i="25" s="1"/>
  <c r="BO28" i="5"/>
  <c r="BP28" i="5" s="1"/>
  <c r="AO28" i="25" s="1"/>
  <c r="BO29" i="5"/>
  <c r="BP29" i="5" s="1"/>
  <c r="AO29" i="25" s="1"/>
  <c r="BO30" i="5"/>
  <c r="BP30" i="5" s="1"/>
  <c r="AO30" i="25" s="1"/>
  <c r="BO31" i="5"/>
  <c r="BP31" i="5" s="1"/>
  <c r="AO31" i="25" s="1"/>
  <c r="BO32" i="5"/>
  <c r="BP32" i="5" s="1"/>
  <c r="AO32" i="25" s="1"/>
  <c r="BO33" i="5"/>
  <c r="BP33" i="5" s="1"/>
  <c r="AO33" i="25" s="1"/>
  <c r="BO34" i="5"/>
  <c r="BP34" i="5" s="1"/>
  <c r="AO34" i="25" s="1"/>
  <c r="BO35" i="5"/>
  <c r="BP35" i="5" s="1"/>
  <c r="AO35" i="25" s="1"/>
  <c r="BO36" i="5"/>
  <c r="BP36" i="5" s="1"/>
  <c r="AO36" i="25" s="1"/>
  <c r="BO37" i="5"/>
  <c r="BP37" i="5" s="1"/>
  <c r="AO37" i="25" s="1"/>
  <c r="BO38" i="5"/>
  <c r="BP38" i="5" s="1"/>
  <c r="AO38" i="25" s="1"/>
  <c r="BO39" i="5"/>
  <c r="BP39" i="5" s="1"/>
  <c r="AO39" i="25" s="1"/>
  <c r="BO40" i="5"/>
  <c r="BP40" i="5" s="1"/>
  <c r="AO40" i="25" s="1"/>
  <c r="BO41" i="5"/>
  <c r="BP41" i="5" s="1"/>
  <c r="AO41" i="25" s="1"/>
  <c r="BO42" i="5"/>
  <c r="BP42" i="5" s="1"/>
  <c r="AO42" i="25" s="1"/>
  <c r="BO43" i="5"/>
  <c r="BP43" i="5" s="1"/>
  <c r="AO43" i="25" s="1"/>
  <c r="BO44" i="5"/>
  <c r="BP44" i="5" s="1"/>
  <c r="AO44" i="25" s="1"/>
  <c r="BO45" i="5"/>
  <c r="BP45" i="5" s="1"/>
  <c r="AO45" i="25" s="1"/>
  <c r="BO46" i="5"/>
  <c r="BP46" i="5" s="1"/>
  <c r="AO46" i="25" s="1"/>
  <c r="BO47" i="5"/>
  <c r="BP47" i="5" s="1"/>
  <c r="AO47" i="25" s="1"/>
  <c r="BO48" i="5"/>
  <c r="BP48" i="5" s="1"/>
  <c r="AO48" i="25" s="1"/>
  <c r="BO49" i="5"/>
  <c r="BP49" i="5" s="1"/>
  <c r="AO49" i="25" s="1"/>
  <c r="BO50" i="5"/>
  <c r="BP50" i="5" s="1"/>
  <c r="BO51" i="5"/>
  <c r="BP51" i="5" s="1"/>
  <c r="AO51" i="25" s="1"/>
  <c r="BO52" i="5"/>
  <c r="BP52" i="5" s="1"/>
  <c r="AO52" i="25" s="1"/>
  <c r="BO53" i="5"/>
  <c r="BP53" i="5" s="1"/>
  <c r="AO53" i="25" s="1"/>
  <c r="BO54" i="5"/>
  <c r="BP54" i="5" s="1"/>
  <c r="AO54" i="25" s="1"/>
  <c r="BO55" i="5"/>
  <c r="BP55" i="5" s="1"/>
  <c r="AO55" i="25" s="1"/>
  <c r="BO56" i="5"/>
  <c r="BP56" i="5" s="1"/>
  <c r="AO56" i="25" s="1"/>
  <c r="BO57" i="5"/>
  <c r="BP57" i="5" s="1"/>
  <c r="AO57" i="25" s="1"/>
  <c r="BO58" i="5"/>
  <c r="BP58" i="5" s="1"/>
  <c r="AO58" i="25" s="1"/>
  <c r="BO59" i="5"/>
  <c r="BP59" i="5" s="1"/>
  <c r="AO59" i="25" s="1"/>
  <c r="BO60" i="5"/>
  <c r="BP60" i="5" s="1"/>
  <c r="AO60" i="25" s="1"/>
  <c r="BO61" i="5"/>
  <c r="BP61" i="5" s="1"/>
  <c r="AO61" i="25" s="1"/>
  <c r="BO62" i="5"/>
  <c r="BP62" i="5" s="1"/>
  <c r="AO62" i="25" s="1"/>
  <c r="BO63" i="5"/>
  <c r="BP63" i="5" s="1"/>
  <c r="AO63" i="25" s="1"/>
  <c r="BO64" i="5"/>
  <c r="BP64" i="5" s="1"/>
  <c r="AO64" i="25" s="1"/>
  <c r="BO65" i="5"/>
  <c r="BP65" i="5" s="1"/>
  <c r="AO65" i="25" s="1"/>
  <c r="BO66" i="5"/>
  <c r="BP66" i="5" s="1"/>
  <c r="AO66" i="25" s="1"/>
  <c r="BO67" i="5"/>
  <c r="BP67" i="5" s="1"/>
  <c r="AO67" i="25" s="1"/>
  <c r="BO68" i="5"/>
  <c r="BP68" i="5" s="1"/>
  <c r="AO68" i="25" s="1"/>
  <c r="BO69" i="5"/>
  <c r="BP69" i="5" s="1"/>
  <c r="AO69" i="25" s="1"/>
  <c r="BO70" i="5"/>
  <c r="BP70" i="5" s="1"/>
  <c r="AO70" i="25" s="1"/>
  <c r="BO71" i="5"/>
  <c r="BP71" i="5" s="1"/>
  <c r="AO71" i="25" s="1"/>
  <c r="BO72" i="5"/>
  <c r="BP72" i="5" s="1"/>
  <c r="AO72" i="25" s="1"/>
  <c r="BO73" i="5"/>
  <c r="BP73" i="5" s="1"/>
  <c r="BO74" i="5"/>
  <c r="BP74" i="5" s="1"/>
  <c r="BO75" i="5"/>
  <c r="BP75" i="5" s="1"/>
  <c r="BO76" i="5"/>
  <c r="BP76" i="5" s="1"/>
  <c r="BO77" i="5"/>
  <c r="BP77" i="5" s="1"/>
  <c r="BO78" i="5"/>
  <c r="BP78" i="5" s="1"/>
  <c r="BO79" i="5"/>
  <c r="BP79" i="5" s="1"/>
  <c r="BO80" i="5"/>
  <c r="BP80" i="5" s="1"/>
  <c r="BO81" i="5"/>
  <c r="BP81" i="5" s="1"/>
  <c r="BO82" i="5"/>
  <c r="BP82" i="5" s="1"/>
  <c r="BO83" i="5"/>
  <c r="BP83" i="5" s="1"/>
  <c r="BO84" i="5"/>
  <c r="BP84" i="5" s="1"/>
  <c r="BO85" i="5"/>
  <c r="BP85" i="5" s="1"/>
  <c r="BO86" i="5"/>
  <c r="BP86" i="5" s="1"/>
  <c r="BO87" i="5"/>
  <c r="BP87" i="5" s="1"/>
  <c r="BO88" i="5"/>
  <c r="BP88" i="5" s="1"/>
  <c r="BO89" i="5"/>
  <c r="BP89" i="5" s="1"/>
  <c r="BO90" i="5"/>
  <c r="BP90" i="5" s="1"/>
  <c r="BO91" i="5"/>
  <c r="BP91" i="5" s="1"/>
  <c r="BO92" i="5"/>
  <c r="BP92" i="5" s="1"/>
  <c r="BO93" i="5"/>
  <c r="BP93" i="5" s="1"/>
  <c r="BO94" i="5"/>
  <c r="BP94" i="5" s="1"/>
  <c r="BO95" i="5"/>
  <c r="BP95" i="5" s="1"/>
  <c r="BO96" i="5"/>
  <c r="BP96" i="5" s="1"/>
  <c r="BO97" i="5"/>
  <c r="BP97" i="5" s="1"/>
  <c r="BO98" i="5"/>
  <c r="BP98" i="5" s="1"/>
  <c r="BO99" i="5"/>
  <c r="BP99" i="5" s="1"/>
  <c r="BO100" i="5"/>
  <c r="BP100" i="5" s="1"/>
  <c r="BO101" i="5"/>
  <c r="BP101" i="5" s="1"/>
  <c r="BO102" i="5"/>
  <c r="BP102" i="5" s="1"/>
  <c r="BO103" i="5"/>
  <c r="BP103" i="5" s="1"/>
  <c r="BO104" i="5"/>
  <c r="BP104" i="5" s="1"/>
  <c r="BO105" i="5"/>
  <c r="BP105" i="5" s="1"/>
  <c r="BO106" i="5"/>
  <c r="BP106" i="5" s="1"/>
  <c r="BO107" i="5"/>
  <c r="BP107" i="5" s="1"/>
  <c r="BO108" i="5"/>
  <c r="BP108" i="5" s="1"/>
  <c r="BO109" i="5"/>
  <c r="BP109" i="5" s="1"/>
  <c r="BO110" i="5"/>
  <c r="BP110" i="5" s="1"/>
  <c r="BO111" i="5"/>
  <c r="BP111" i="5" s="1"/>
  <c r="BO112" i="5"/>
  <c r="BP112" i="5" s="1"/>
  <c r="BO113" i="5"/>
  <c r="BP113" i="5" s="1"/>
  <c r="BO114" i="5"/>
  <c r="BP114" i="5" s="1"/>
  <c r="BO115" i="5"/>
  <c r="BP115" i="5" s="1"/>
  <c r="BO116" i="5"/>
  <c r="BP116" i="5" s="1"/>
  <c r="BO117" i="5"/>
  <c r="BP117" i="5" s="1"/>
  <c r="BO118" i="5"/>
  <c r="BP118" i="5" s="1"/>
  <c r="BO119" i="5"/>
  <c r="BP119" i="5" s="1"/>
  <c r="BO120" i="5"/>
  <c r="BP120" i="5" s="1"/>
  <c r="BO121" i="5"/>
  <c r="BP121" i="5" s="1"/>
  <c r="BO122" i="5"/>
  <c r="BP122" i="5" s="1"/>
  <c r="BO123" i="5"/>
  <c r="BP123" i="5" s="1"/>
  <c r="BO124" i="5"/>
  <c r="BP124" i="5" s="1"/>
  <c r="BO125" i="5"/>
  <c r="BP125" i="5" s="1"/>
  <c r="BO126" i="5"/>
  <c r="BP126" i="5" s="1"/>
  <c r="BO127" i="5"/>
  <c r="BP127" i="5" s="1"/>
  <c r="BO128" i="5"/>
  <c r="BP128" i="5" s="1"/>
  <c r="BO129" i="5"/>
  <c r="BP129" i="5" s="1"/>
  <c r="BO130" i="5"/>
  <c r="BP130" i="5" s="1"/>
  <c r="BO131" i="5"/>
  <c r="BP131" i="5" s="1"/>
  <c r="BO132" i="5"/>
  <c r="BP132" i="5" s="1"/>
  <c r="BO133" i="5"/>
  <c r="BP133" i="5" s="1"/>
  <c r="BO134" i="5"/>
  <c r="BP134" i="5" s="1"/>
  <c r="BO135" i="5"/>
  <c r="BP135" i="5" s="1"/>
  <c r="BO136" i="5"/>
  <c r="BP136" i="5" s="1"/>
  <c r="BO137" i="5"/>
  <c r="BP137" i="5" s="1"/>
  <c r="BO138" i="5"/>
  <c r="BP138" i="5" s="1"/>
  <c r="BO139" i="5"/>
  <c r="BP139" i="5" s="1"/>
  <c r="BO140" i="5"/>
  <c r="BP140" i="5" s="1"/>
  <c r="BO141" i="5"/>
  <c r="BP141" i="5" s="1"/>
  <c r="BO142" i="5"/>
  <c r="BP142" i="5" s="1"/>
  <c r="BO143" i="5"/>
  <c r="BP143" i="5" s="1"/>
  <c r="BO144" i="5"/>
  <c r="BP144" i="5" s="1"/>
  <c r="BO145" i="5"/>
  <c r="BP145" i="5" s="1"/>
  <c r="BO146" i="5"/>
  <c r="BP146" i="5" s="1"/>
  <c r="BO147" i="5"/>
  <c r="BP147" i="5" s="1"/>
  <c r="BO148" i="5"/>
  <c r="BP148" i="5" s="1"/>
  <c r="BO149" i="5"/>
  <c r="BP149" i="5" s="1"/>
  <c r="BO150" i="5"/>
  <c r="BP150" i="5" s="1"/>
  <c r="BO151" i="5"/>
  <c r="BP151" i="5" s="1"/>
  <c r="BO152" i="5"/>
  <c r="BP152" i="5" s="1"/>
  <c r="BO153" i="5"/>
  <c r="BP153" i="5" s="1"/>
  <c r="BO154" i="5"/>
  <c r="BP154" i="5" s="1"/>
  <c r="BO155" i="5"/>
  <c r="BP155" i="5" s="1"/>
  <c r="BO156" i="5"/>
  <c r="BP156" i="5" s="1"/>
  <c r="BO157" i="5"/>
  <c r="BP157" i="5" s="1"/>
  <c r="BO158" i="5"/>
  <c r="BP158" i="5" s="1"/>
  <c r="BO159" i="5"/>
  <c r="BP159" i="5" s="1"/>
  <c r="BO160" i="5"/>
  <c r="BP160" i="5" s="1"/>
  <c r="BO161" i="5"/>
  <c r="BP161" i="5" s="1"/>
  <c r="BO162" i="5"/>
  <c r="BP162" i="5" s="1"/>
  <c r="BO163" i="5"/>
  <c r="BP163" i="5" s="1"/>
  <c r="BO164" i="5"/>
  <c r="BP164" i="5" s="1"/>
  <c r="BO165" i="5"/>
  <c r="BP165" i="5" s="1"/>
  <c r="BO166" i="5"/>
  <c r="BP166" i="5" s="1"/>
  <c r="BO167" i="5"/>
  <c r="BP167" i="5" s="1"/>
  <c r="BO168" i="5"/>
  <c r="BP168" i="5" s="1"/>
  <c r="BO169" i="5"/>
  <c r="BP169" i="5" s="1"/>
  <c r="AO169" i="25" s="1"/>
  <c r="BO2" i="5"/>
  <c r="BP2" i="5" s="1"/>
  <c r="AO2" i="25" s="1"/>
  <c r="B140" i="41" l="1"/>
  <c r="B120" i="41"/>
  <c r="B141" i="41"/>
  <c r="B121" i="41"/>
  <c r="B113" i="41"/>
  <c r="B160" i="41"/>
  <c r="B159" i="41"/>
  <c r="B145" i="41"/>
  <c r="B125" i="41"/>
  <c r="I4248" i="42"/>
  <c r="I4148" i="42"/>
  <c r="I2752" i="42"/>
  <c r="I2769" i="42"/>
  <c r="I2748" i="42"/>
  <c r="I4288" i="42"/>
  <c r="I4228" i="42"/>
  <c r="I4088" i="42"/>
  <c r="I2732" i="42"/>
  <c r="I4067" i="42"/>
  <c r="I2771" i="42"/>
  <c r="I2750" i="42"/>
  <c r="I2768" i="42"/>
  <c r="I2767" i="42"/>
  <c r="I4328" i="42"/>
  <c r="I4308" i="42"/>
  <c r="I4268" i="42"/>
  <c r="I4188" i="42"/>
  <c r="I4128" i="42"/>
  <c r="I4207" i="42"/>
  <c r="I4047" i="42"/>
  <c r="I2751" i="42"/>
  <c r="I2749" i="42"/>
  <c r="I2747" i="42"/>
  <c r="G2956" i="42"/>
  <c r="G3967" i="42"/>
  <c r="G3887" i="42"/>
  <c r="G3867" i="42"/>
  <c r="G3847" i="42"/>
  <c r="G3807" i="42"/>
  <c r="G3787" i="42"/>
  <c r="G3767" i="42"/>
  <c r="G3707" i="42"/>
  <c r="G3687" i="42"/>
  <c r="G3667" i="42"/>
  <c r="G2778" i="42"/>
  <c r="G2758" i="42"/>
  <c r="G4245" i="42"/>
  <c r="G4165" i="42"/>
  <c r="G4026" i="42"/>
  <c r="G2938" i="42"/>
  <c r="G2918" i="42"/>
  <c r="G2898" i="42"/>
  <c r="G2878" i="42"/>
  <c r="G2858" i="42"/>
  <c r="G2838" i="42"/>
  <c r="G2818" i="42"/>
  <c r="G2753" i="42"/>
  <c r="G2733" i="42"/>
  <c r="G4306" i="42"/>
  <c r="G4286" i="42"/>
  <c r="G4266" i="42"/>
  <c r="G4246" i="42"/>
  <c r="G4206" i="42"/>
  <c r="G4146" i="42"/>
  <c r="G4126" i="42"/>
  <c r="G4086" i="42"/>
  <c r="E2961" i="42"/>
  <c r="E2742" i="42"/>
  <c r="E4288" i="42"/>
  <c r="E4228" i="42"/>
  <c r="E4168" i="42"/>
  <c r="E4088" i="42"/>
  <c r="E4328" i="42"/>
  <c r="E4308" i="42"/>
  <c r="E4268" i="42"/>
  <c r="E4248" i="42"/>
  <c r="E4208" i="42"/>
  <c r="E4188" i="42"/>
  <c r="E4148" i="42"/>
  <c r="E4128" i="42"/>
  <c r="E4108" i="42"/>
  <c r="E2936" i="42"/>
  <c r="E2916" i="42"/>
  <c r="I3891" i="42"/>
  <c r="I3251" i="42"/>
  <c r="I2955" i="42"/>
  <c r="I2922" i="42"/>
  <c r="I2898" i="42"/>
  <c r="I2878" i="42"/>
  <c r="I2858" i="42"/>
  <c r="I2838" i="42"/>
  <c r="I2818" i="42"/>
  <c r="I2857" i="42"/>
  <c r="I2817" i="42"/>
  <c r="I2777" i="42"/>
  <c r="I4327" i="42"/>
  <c r="I4307" i="42"/>
  <c r="I4287" i="42"/>
  <c r="I4267" i="42"/>
  <c r="I4247" i="42"/>
  <c r="I4227" i="42"/>
  <c r="I4187" i="42"/>
  <c r="I4167" i="42"/>
  <c r="I2877" i="42"/>
  <c r="I2837" i="42"/>
  <c r="I4147" i="42"/>
  <c r="I4127" i="42"/>
  <c r="I4087" i="42"/>
  <c r="I2936" i="42"/>
  <c r="I2916" i="42"/>
  <c r="I2896" i="42"/>
  <c r="I2876" i="42"/>
  <c r="I2856" i="42"/>
  <c r="I2836" i="42"/>
  <c r="I2816" i="42"/>
  <c r="I2776" i="42"/>
  <c r="I4320" i="42"/>
  <c r="I2935" i="42"/>
  <c r="I2915" i="42"/>
  <c r="I2895" i="42"/>
  <c r="I2875" i="42"/>
  <c r="I2855" i="42"/>
  <c r="I2835" i="42"/>
  <c r="I2815" i="42"/>
  <c r="C2689" i="42"/>
  <c r="C2669" i="42"/>
  <c r="C2649" i="42"/>
  <c r="C2609" i="42"/>
  <c r="C2589" i="42"/>
  <c r="C2569" i="42"/>
  <c r="C2549" i="42"/>
  <c r="C2529" i="42"/>
  <c r="C2509" i="42"/>
  <c r="C2489" i="42"/>
  <c r="C2469" i="42"/>
  <c r="C2449" i="42"/>
  <c r="C2429" i="42"/>
  <c r="C2409" i="42"/>
  <c r="C2389" i="42"/>
  <c r="C2369" i="42"/>
  <c r="C2349" i="42"/>
  <c r="C2329" i="42"/>
  <c r="C2289" i="42"/>
  <c r="C2269" i="42"/>
  <c r="C2249" i="42"/>
  <c r="C2229" i="42"/>
  <c r="C2209" i="42"/>
  <c r="C2189" i="42"/>
  <c r="C869" i="42"/>
  <c r="C849" i="42"/>
  <c r="C829" i="42"/>
  <c r="C809" i="42"/>
  <c r="C789" i="42"/>
  <c r="C769" i="42"/>
  <c r="C749" i="42"/>
  <c r="C729" i="42"/>
  <c r="C709" i="42"/>
  <c r="C689" i="42"/>
  <c r="C2539" i="42"/>
  <c r="C2519" i="42"/>
  <c r="C2499" i="42"/>
  <c r="C2479" i="42"/>
  <c r="C2459" i="42"/>
  <c r="C2439" i="42"/>
  <c r="C2419" i="42"/>
  <c r="C2399" i="42"/>
  <c r="C2379" i="42"/>
  <c r="C2359" i="42"/>
  <c r="C2339" i="42"/>
  <c r="C2319" i="42"/>
  <c r="C2299" i="42"/>
  <c r="C2279" i="42"/>
  <c r="C2259" i="42"/>
  <c r="C2239" i="42"/>
  <c r="C2219" i="42"/>
  <c r="C2199" i="42"/>
  <c r="C2179" i="42"/>
  <c r="C2159" i="42"/>
  <c r="C2119" i="42"/>
  <c r="C2099" i="42"/>
  <c r="C2079" i="42"/>
  <c r="C2059" i="42"/>
  <c r="C2039" i="42"/>
  <c r="C2019" i="42"/>
  <c r="C1999" i="42"/>
  <c r="C1979" i="42"/>
  <c r="C1959" i="42"/>
  <c r="C1939" i="42"/>
  <c r="C1919" i="42"/>
  <c r="C1899" i="42"/>
  <c r="C1879" i="42"/>
  <c r="C1859" i="42"/>
  <c r="C1839" i="42"/>
  <c r="C1819" i="42"/>
  <c r="C1799" i="42"/>
  <c r="C1779" i="42"/>
  <c r="C1759" i="42"/>
  <c r="C1739" i="42"/>
  <c r="C1719" i="42"/>
  <c r="C1699" i="42"/>
  <c r="C1679" i="42"/>
  <c r="C1659" i="42"/>
  <c r="C1639" i="42"/>
  <c r="C1619" i="42"/>
  <c r="C1599" i="42"/>
  <c r="C1579" i="42"/>
  <c r="C1559" i="42"/>
  <c r="C1539" i="42"/>
  <c r="C1519" i="42"/>
  <c r="C1499" i="42"/>
  <c r="C1479" i="42"/>
  <c r="C1439" i="42"/>
  <c r="C1419" i="42"/>
  <c r="C1399" i="42"/>
  <c r="C1379" i="42"/>
  <c r="C1359" i="42"/>
  <c r="C1339" i="42"/>
  <c r="C1319" i="42"/>
  <c r="C1299" i="42"/>
  <c r="C1279" i="42"/>
  <c r="C1259" i="42"/>
  <c r="C39" i="42"/>
  <c r="C19" i="42"/>
  <c r="C53" i="42"/>
  <c r="C4069" i="42"/>
  <c r="C4066" i="42"/>
  <c r="C4065" i="42"/>
  <c r="C4064" i="42"/>
  <c r="C2964" i="42"/>
  <c r="I4226" i="42"/>
  <c r="I4086" i="42"/>
  <c r="I4142" i="42"/>
  <c r="I4186" i="42"/>
  <c r="I4166" i="42"/>
  <c r="I3308" i="42"/>
  <c r="I3870" i="42"/>
  <c r="I3830" i="42"/>
  <c r="I3670" i="42"/>
  <c r="I3636" i="42"/>
  <c r="I3590" i="42"/>
  <c r="I3596" i="42"/>
  <c r="I3536" i="42"/>
  <c r="I3516" i="42"/>
  <c r="I3476" i="42"/>
  <c r="I3456" i="42"/>
  <c r="I3436" i="42"/>
  <c r="I3416" i="42"/>
  <c r="I3376" i="42"/>
  <c r="I3356" i="42"/>
  <c r="I3336" i="42"/>
  <c r="I3316" i="42"/>
  <c r="I3296" i="42"/>
  <c r="I3276" i="42"/>
  <c r="I3256" i="42"/>
  <c r="I3236" i="42"/>
  <c r="I3216" i="42"/>
  <c r="I3196" i="42"/>
  <c r="I3176" i="42"/>
  <c r="I3156" i="42"/>
  <c r="I2932" i="42"/>
  <c r="I2912" i="42"/>
  <c r="I2892" i="42"/>
  <c r="I2872" i="42"/>
  <c r="I2852" i="42"/>
  <c r="I2832" i="42"/>
  <c r="I2812" i="42"/>
  <c r="I4046" i="42"/>
  <c r="I4242" i="42"/>
  <c r="I4102" i="42"/>
  <c r="I4055" i="42"/>
  <c r="I4035" i="42"/>
  <c r="I4015" i="42"/>
  <c r="I3829" i="42"/>
  <c r="I3629" i="42"/>
  <c r="I3589" i="42"/>
  <c r="I2931" i="42"/>
  <c r="I2911" i="42"/>
  <c r="I2891" i="42"/>
  <c r="I2871" i="42"/>
  <c r="I2851" i="42"/>
  <c r="I2831" i="42"/>
  <c r="I2811" i="42"/>
  <c r="I2778" i="42"/>
  <c r="I2758" i="42"/>
  <c r="I2738" i="42"/>
  <c r="I2930" i="42"/>
  <c r="I2890" i="42"/>
  <c r="I2870" i="42"/>
  <c r="I2830" i="42"/>
  <c r="I4231" i="42"/>
  <c r="I4171" i="42"/>
  <c r="I3627" i="42"/>
  <c r="I2929" i="42"/>
  <c r="I2909" i="42"/>
  <c r="I2889" i="42"/>
  <c r="I2869" i="42"/>
  <c r="I2849" i="42"/>
  <c r="I2829" i="42"/>
  <c r="I2756" i="42"/>
  <c r="I2736" i="42"/>
  <c r="I4246" i="42"/>
  <c r="I2910" i="42"/>
  <c r="I2850" i="42"/>
  <c r="I2810" i="42"/>
  <c r="I2757" i="42"/>
  <c r="I4026" i="42"/>
  <c r="I3986" i="42"/>
  <c r="I2986" i="42"/>
  <c r="I2940" i="42"/>
  <c r="I2928" i="42"/>
  <c r="I2908" i="42"/>
  <c r="I2888" i="42"/>
  <c r="I2868" i="42"/>
  <c r="I2848" i="42"/>
  <c r="I2828" i="42"/>
  <c r="I2775" i="42"/>
  <c r="I2755" i="42"/>
  <c r="I2735" i="42"/>
  <c r="I4306" i="42"/>
  <c r="I4126" i="42"/>
  <c r="I3985" i="42"/>
  <c r="I3965" i="42"/>
  <c r="I3625" i="42"/>
  <c r="I3565" i="42"/>
  <c r="I2959" i="42"/>
  <c r="I2965" i="42"/>
  <c r="I2927" i="42"/>
  <c r="I2907" i="42"/>
  <c r="I2887" i="42"/>
  <c r="I2867" i="42"/>
  <c r="I2847" i="42"/>
  <c r="I2827" i="42"/>
  <c r="I4266" i="42"/>
  <c r="I4146" i="42"/>
  <c r="I4042" i="42"/>
  <c r="I4326" i="42"/>
  <c r="I4206" i="42"/>
  <c r="I4022" i="42"/>
  <c r="I4202" i="42"/>
  <c r="I4062" i="42"/>
  <c r="I3984" i="42"/>
  <c r="I3764" i="42"/>
  <c r="I3524" i="42"/>
  <c r="I2926" i="42"/>
  <c r="I2772" i="42"/>
  <c r="I4182" i="42"/>
  <c r="I4106" i="42"/>
  <c r="I2962" i="42"/>
  <c r="I4066" i="42"/>
  <c r="I4122" i="42"/>
  <c r="I3804" i="42"/>
  <c r="I2923" i="42"/>
  <c r="I2770" i="42"/>
  <c r="G2913" i="42"/>
  <c r="G2853" i="42"/>
  <c r="G3571" i="42"/>
  <c r="G3451" i="42"/>
  <c r="G3411" i="42"/>
  <c r="G3311" i="42"/>
  <c r="G3171" i="42"/>
  <c r="G2931" i="42"/>
  <c r="G2933" i="42"/>
  <c r="G2833" i="42"/>
  <c r="G3996" i="42"/>
  <c r="G3956" i="42"/>
  <c r="G3836" i="42"/>
  <c r="G3790" i="42"/>
  <c r="G3776" i="42"/>
  <c r="G3756" i="42"/>
  <c r="G3736" i="42"/>
  <c r="G3716" i="42"/>
  <c r="G3676" i="42"/>
  <c r="G3656" i="42"/>
  <c r="G3616" i="42"/>
  <c r="G3576" i="42"/>
  <c r="G3556" i="42"/>
  <c r="G3536" i="42"/>
  <c r="G3516" i="42"/>
  <c r="G3456" i="42"/>
  <c r="G3416" i="42"/>
  <c r="G3396" i="42"/>
  <c r="G3356" i="42"/>
  <c r="G3276" i="42"/>
  <c r="G3256" i="42"/>
  <c r="G3210" i="42"/>
  <c r="G3216" i="42"/>
  <c r="G3196" i="42"/>
  <c r="G3176" i="42"/>
  <c r="G3136" i="42"/>
  <c r="G3116" i="42"/>
  <c r="G3076" i="42"/>
  <c r="G3036" i="42"/>
  <c r="G2964" i="42"/>
  <c r="G2996" i="42"/>
  <c r="G2930" i="42"/>
  <c r="G2893" i="42"/>
  <c r="G2873" i="42"/>
  <c r="G2813" i="42"/>
  <c r="G3998" i="42"/>
  <c r="G4009" i="42"/>
  <c r="G3989" i="42"/>
  <c r="G3869" i="42"/>
  <c r="G3849" i="42"/>
  <c r="G3829" i="42"/>
  <c r="G3769" i="42"/>
  <c r="G3729" i="42"/>
  <c r="G3669" i="42"/>
  <c r="G3649" i="42"/>
  <c r="G3629" i="42"/>
  <c r="G3609" i="42"/>
  <c r="G3569" i="42"/>
  <c r="G3469" i="42"/>
  <c r="G3409" i="42"/>
  <c r="G3349" i="42"/>
  <c r="G3209" i="42"/>
  <c r="G3169" i="42"/>
  <c r="G3149" i="42"/>
  <c r="G3129" i="42"/>
  <c r="G3049" i="42"/>
  <c r="G3029" i="42"/>
  <c r="G3009" i="42"/>
  <c r="G2929" i="42"/>
  <c r="G4028" i="42"/>
  <c r="G4008" i="42"/>
  <c r="G3988" i="42"/>
  <c r="G3894" i="42"/>
  <c r="G3774" i="42"/>
  <c r="G3554" i="42"/>
  <c r="G3394" i="42"/>
  <c r="G3254" i="42"/>
  <c r="G3114" i="42"/>
  <c r="G4174" i="42"/>
  <c r="G4053" i="42"/>
  <c r="G4027" i="42"/>
  <c r="G3607" i="42"/>
  <c r="G3587" i="42"/>
  <c r="G3547" i="42"/>
  <c r="G3527" i="42"/>
  <c r="G3487" i="42"/>
  <c r="G3467" i="42"/>
  <c r="G3447" i="42"/>
  <c r="G3327" i="42"/>
  <c r="G3307" i="42"/>
  <c r="G4025" i="42"/>
  <c r="G4024" i="42"/>
  <c r="G2738" i="42"/>
  <c r="G4321" i="42"/>
  <c r="G4327" i="42"/>
  <c r="G4307" i="42"/>
  <c r="G4267" i="42"/>
  <c r="G4247" i="42"/>
  <c r="G4201" i="42"/>
  <c r="G4147" i="42"/>
  <c r="G4127" i="42"/>
  <c r="G4087" i="42"/>
  <c r="G2937" i="42"/>
  <c r="G2917" i="42"/>
  <c r="G2897" i="42"/>
  <c r="G2877" i="42"/>
  <c r="G2857" i="42"/>
  <c r="G2837" i="42"/>
  <c r="G2817" i="42"/>
  <c r="G2777" i="42"/>
  <c r="G2757" i="42"/>
  <c r="G2737" i="42"/>
  <c r="G2936" i="42"/>
  <c r="G2896" i="42"/>
  <c r="G2836" i="42"/>
  <c r="G2756" i="42"/>
  <c r="G4067" i="42"/>
  <c r="G4047" i="42"/>
  <c r="G2949" i="42"/>
  <c r="G2935" i="42"/>
  <c r="G2915" i="42"/>
  <c r="G2895" i="42"/>
  <c r="G2875" i="42"/>
  <c r="G2855" i="42"/>
  <c r="G2835" i="42"/>
  <c r="G2815" i="42"/>
  <c r="G2775" i="42"/>
  <c r="G2755" i="42"/>
  <c r="G2735" i="42"/>
  <c r="G2916" i="42"/>
  <c r="G2876" i="42"/>
  <c r="G2856" i="42"/>
  <c r="G2816" i="42"/>
  <c r="G2776" i="42"/>
  <c r="G2736" i="42"/>
  <c r="G2934" i="42"/>
  <c r="G2914" i="42"/>
  <c r="G2894" i="42"/>
  <c r="G2874" i="42"/>
  <c r="G2854" i="42"/>
  <c r="G2834" i="42"/>
  <c r="G2814" i="42"/>
  <c r="G2774" i="42"/>
  <c r="G2754" i="42"/>
  <c r="G2734" i="42"/>
  <c r="G2773" i="42"/>
  <c r="E2764" i="42"/>
  <c r="E2783" i="42"/>
  <c r="E2763" i="42"/>
  <c r="E4048" i="42"/>
  <c r="E4028" i="42"/>
  <c r="E4008" i="42"/>
  <c r="E3988" i="42"/>
  <c r="E3968" i="42"/>
  <c r="E3948" i="42"/>
  <c r="E3928" i="42"/>
  <c r="E3908" i="42"/>
  <c r="E3888" i="42"/>
  <c r="E3868" i="42"/>
  <c r="E3848" i="42"/>
  <c r="E3828" i="42"/>
  <c r="E3808" i="42"/>
  <c r="E3788" i="42"/>
  <c r="E3768" i="42"/>
  <c r="E3748" i="42"/>
  <c r="E3728" i="42"/>
  <c r="E3708" i="42"/>
  <c r="E3688" i="42"/>
  <c r="E3668" i="42"/>
  <c r="E3648" i="42"/>
  <c r="E3628" i="42"/>
  <c r="E3608" i="42"/>
  <c r="E3588" i="42"/>
  <c r="E3568" i="42"/>
  <c r="E3548" i="42"/>
  <c r="E3528" i="42"/>
  <c r="E3508" i="42"/>
  <c r="E3488" i="42"/>
  <c r="E3468" i="42"/>
  <c r="E3448" i="42"/>
  <c r="E3428" i="42"/>
  <c r="E3408" i="42"/>
  <c r="E3368" i="42"/>
  <c r="E3268" i="42"/>
  <c r="E2956" i="42"/>
  <c r="E2962" i="42"/>
  <c r="E2926" i="42"/>
  <c r="E2844" i="42"/>
  <c r="E2883" i="42"/>
  <c r="E2863" i="42"/>
  <c r="E2843" i="42"/>
  <c r="E2823" i="42"/>
  <c r="E2772" i="42"/>
  <c r="E2752" i="42"/>
  <c r="E2732" i="42"/>
  <c r="E2824" i="42"/>
  <c r="E4327" i="42"/>
  <c r="E4023" i="42"/>
  <c r="E4003" i="42"/>
  <c r="E3983" i="42"/>
  <c r="E3963" i="42"/>
  <c r="E3943" i="42"/>
  <c r="E3923" i="42"/>
  <c r="E3903" i="42"/>
  <c r="E3883" i="42"/>
  <c r="E3863" i="42"/>
  <c r="E3843" i="42"/>
  <c r="E3823" i="42"/>
  <c r="E3803" i="42"/>
  <c r="E3783" i="42"/>
  <c r="E3763" i="42"/>
  <c r="E3743" i="42"/>
  <c r="E3723" i="42"/>
  <c r="E3703" i="42"/>
  <c r="E3623" i="42"/>
  <c r="E3603" i="42"/>
  <c r="E3583" i="42"/>
  <c r="E3563" i="42"/>
  <c r="E3543" i="42"/>
  <c r="E3523" i="42"/>
  <c r="E3503" i="42"/>
  <c r="E3483" i="42"/>
  <c r="E3463" i="42"/>
  <c r="E3443" i="42"/>
  <c r="E3263" i="42"/>
  <c r="E3243" i="42"/>
  <c r="E3223" i="42"/>
  <c r="E3203" i="42"/>
  <c r="E3183" i="42"/>
  <c r="E3163" i="42"/>
  <c r="E2921" i="42"/>
  <c r="E2791" i="42"/>
  <c r="E2770" i="42"/>
  <c r="E2750" i="42"/>
  <c r="E2864" i="42"/>
  <c r="E2862" i="42"/>
  <c r="E4068" i="42"/>
  <c r="E2749" i="42"/>
  <c r="E2882" i="42"/>
  <c r="E2751" i="42"/>
  <c r="E4073" i="42"/>
  <c r="E4041" i="42"/>
  <c r="E4021" i="42"/>
  <c r="E4001" i="42"/>
  <c r="E3981" i="42"/>
  <c r="E3961" i="42"/>
  <c r="E3941" i="42"/>
  <c r="E3921" i="42"/>
  <c r="E3901" i="42"/>
  <c r="E3881" i="42"/>
  <c r="E3861" i="42"/>
  <c r="E3841" i="42"/>
  <c r="E3821" i="42"/>
  <c r="E3801" i="42"/>
  <c r="E3781" i="42"/>
  <c r="E3761" i="42"/>
  <c r="E3741" i="42"/>
  <c r="E3721" i="42"/>
  <c r="E3701" i="42"/>
  <c r="E3681" i="42"/>
  <c r="E3661" i="42"/>
  <c r="E3641" i="42"/>
  <c r="E3621" i="42"/>
  <c r="E3601" i="42"/>
  <c r="E3581" i="42"/>
  <c r="E3561" i="42"/>
  <c r="E3541" i="42"/>
  <c r="E3521" i="42"/>
  <c r="E3501" i="42"/>
  <c r="E3481" i="42"/>
  <c r="E3461" i="42"/>
  <c r="E3441" i="42"/>
  <c r="E3421" i="42"/>
  <c r="E3401" i="42"/>
  <c r="E3381" i="42"/>
  <c r="E3361" i="42"/>
  <c r="E3341" i="42"/>
  <c r="E3321" i="42"/>
  <c r="E3301" i="42"/>
  <c r="E3281" i="42"/>
  <c r="E3261" i="42"/>
  <c r="E3241" i="42"/>
  <c r="E3221" i="42"/>
  <c r="E3201" i="42"/>
  <c r="E3181" i="42"/>
  <c r="E3161" i="42"/>
  <c r="E3141" i="42"/>
  <c r="E3121" i="42"/>
  <c r="E3101" i="42"/>
  <c r="E3081" i="42"/>
  <c r="E3061" i="42"/>
  <c r="E3041" i="42"/>
  <c r="E3021" i="42"/>
  <c r="E3001" i="42"/>
  <c r="E2748" i="42"/>
  <c r="E2884" i="42"/>
  <c r="E2952" i="42"/>
  <c r="E2822" i="42"/>
  <c r="E2792" i="42"/>
  <c r="E4072" i="42"/>
  <c r="E2747" i="42"/>
  <c r="E2842" i="42"/>
  <c r="E2725" i="42"/>
  <c r="C1320" i="42"/>
  <c r="C1300" i="42"/>
  <c r="C1280" i="42"/>
  <c r="C1260" i="42"/>
  <c r="C1240" i="42"/>
  <c r="C1200" i="42"/>
  <c r="C1180" i="42"/>
  <c r="C1160" i="42"/>
  <c r="C1140" i="42"/>
  <c r="C1120" i="42"/>
  <c r="C1100" i="42"/>
  <c r="C1080" i="42"/>
  <c r="C1060" i="42"/>
  <c r="C1040" i="42"/>
  <c r="C1020" i="42"/>
  <c r="C1000" i="42"/>
  <c r="C980" i="42"/>
  <c r="C940" i="42"/>
  <c r="C920" i="42"/>
  <c r="C900" i="42"/>
  <c r="C880" i="42"/>
  <c r="C860" i="42"/>
  <c r="C820" i="42"/>
  <c r="C800" i="42"/>
  <c r="C780" i="42"/>
  <c r="C760" i="42"/>
  <c r="C740" i="42"/>
  <c r="C720" i="42"/>
  <c r="C700" i="42"/>
  <c r="C680" i="42"/>
  <c r="C660" i="42"/>
  <c r="C640" i="42"/>
  <c r="C620" i="42"/>
  <c r="C600" i="42"/>
  <c r="C4198" i="42"/>
  <c r="C4178" i="42"/>
  <c r="C4158" i="42"/>
  <c r="C4138" i="42"/>
  <c r="C4118" i="42"/>
  <c r="C4098" i="42"/>
  <c r="C2941" i="42"/>
  <c r="C2939" i="42"/>
  <c r="C4078" i="42"/>
  <c r="C4058" i="42"/>
  <c r="C2903" i="42"/>
  <c r="C2863" i="42"/>
  <c r="C2843" i="42"/>
  <c r="C2823" i="42"/>
  <c r="C669" i="42"/>
  <c r="C649" i="42"/>
  <c r="C629" i="42"/>
  <c r="C609" i="42"/>
  <c r="C589" i="42"/>
  <c r="C569" i="42"/>
  <c r="C549" i="42"/>
  <c r="C529" i="42"/>
  <c r="C509" i="42"/>
  <c r="C489" i="42"/>
  <c r="C469" i="42"/>
  <c r="C449" i="42"/>
  <c r="C429" i="42"/>
  <c r="C409" i="42"/>
  <c r="C389" i="42"/>
  <c r="C369" i="42"/>
  <c r="C349" i="42"/>
  <c r="C329" i="42"/>
  <c r="C309" i="42"/>
  <c r="C289" i="42"/>
  <c r="C269" i="42"/>
  <c r="C249" i="42"/>
  <c r="C229" i="42"/>
  <c r="C209" i="42"/>
  <c r="C189" i="42"/>
  <c r="C169" i="42"/>
  <c r="C149" i="42"/>
  <c r="C129" i="42"/>
  <c r="C109" i="42"/>
  <c r="C89" i="42"/>
  <c r="C69" i="42"/>
  <c r="C49" i="42"/>
  <c r="C29" i="42"/>
  <c r="C9" i="42"/>
  <c r="C2704" i="42"/>
  <c r="C2684" i="42"/>
  <c r="C2664" i="42"/>
  <c r="C2644" i="42"/>
  <c r="C2624" i="42"/>
  <c r="C2604" i="42"/>
  <c r="C2584" i="42"/>
  <c r="C2564" i="42"/>
  <c r="C2444" i="42"/>
  <c r="C2424" i="42"/>
  <c r="C2404" i="42"/>
  <c r="C2384" i="42"/>
  <c r="C2364" i="42"/>
  <c r="C2344" i="42"/>
  <c r="C2324" i="42"/>
  <c r="C2304" i="42"/>
  <c r="C1924" i="42"/>
  <c r="C1904" i="42"/>
  <c r="C1884" i="42"/>
  <c r="C1864" i="42"/>
  <c r="C1844" i="42"/>
  <c r="C1824" i="42"/>
  <c r="C1804" i="42"/>
  <c r="C1784" i="42"/>
  <c r="C1764" i="42"/>
  <c r="C1744" i="42"/>
  <c r="C1724" i="42"/>
  <c r="I4270" i="42"/>
  <c r="I4250" i="42"/>
  <c r="I4210" i="42"/>
  <c r="I4170" i="42"/>
  <c r="I4150" i="42"/>
  <c r="I4090" i="42"/>
  <c r="I3995" i="42"/>
  <c r="I3915" i="42"/>
  <c r="I3875" i="42"/>
  <c r="I3795" i="42"/>
  <c r="I3775" i="42"/>
  <c r="I3755" i="42"/>
  <c r="I3735" i="42"/>
  <c r="I3715" i="42"/>
  <c r="I3675" i="42"/>
  <c r="I3635" i="42"/>
  <c r="I3595" i="42"/>
  <c r="I3555" i="42"/>
  <c r="I3535" i="42"/>
  <c r="I3515" i="42"/>
  <c r="I3495" i="42"/>
  <c r="I3455" i="42"/>
  <c r="I3435" i="42"/>
  <c r="I3375" i="42"/>
  <c r="I3309" i="42"/>
  <c r="I3315" i="42"/>
  <c r="I3275" i="42"/>
  <c r="I3255" i="42"/>
  <c r="I3215" i="42"/>
  <c r="I3195" i="42"/>
  <c r="I3175" i="42"/>
  <c r="I3135" i="42"/>
  <c r="I3075" i="42"/>
  <c r="I3035" i="42"/>
  <c r="I3015" i="42"/>
  <c r="I2995" i="42"/>
  <c r="I2975" i="42"/>
  <c r="I2934" i="42"/>
  <c r="I2914" i="42"/>
  <c r="I2894" i="42"/>
  <c r="I2874" i="42"/>
  <c r="I2854" i="42"/>
  <c r="I2834" i="42"/>
  <c r="I2814" i="42"/>
  <c r="I2794" i="42"/>
  <c r="I2774" i="42"/>
  <c r="I2754" i="42"/>
  <c r="I2734" i="42"/>
  <c r="I4330" i="42"/>
  <c r="I4329" i="42"/>
  <c r="I4309" i="42"/>
  <c r="I4289" i="42"/>
  <c r="I4269" i="42"/>
  <c r="I4249" i="42"/>
  <c r="I4209" i="42"/>
  <c r="I4189" i="42"/>
  <c r="I4149" i="42"/>
  <c r="I4129" i="42"/>
  <c r="I4089" i="42"/>
  <c r="I4008" i="42"/>
  <c r="I3988" i="42"/>
  <c r="I3828" i="42"/>
  <c r="I3588" i="42"/>
  <c r="I3448" i="42"/>
  <c r="I3208" i="42"/>
  <c r="I3188" i="42"/>
  <c r="I2988" i="42"/>
  <c r="I2933" i="42"/>
  <c r="I2913" i="42"/>
  <c r="I2893" i="42"/>
  <c r="I2873" i="42"/>
  <c r="I2853" i="42"/>
  <c r="I2833" i="42"/>
  <c r="I2813" i="42"/>
  <c r="I2793" i="42"/>
  <c r="I2773" i="42"/>
  <c r="I2753" i="42"/>
  <c r="I2733" i="42"/>
  <c r="I4049" i="42"/>
  <c r="I2961" i="42"/>
  <c r="I2906" i="42"/>
  <c r="I2886" i="42"/>
  <c r="I2866" i="42"/>
  <c r="I2846" i="42"/>
  <c r="I2826" i="42"/>
  <c r="I2806" i="42"/>
  <c r="I2786" i="42"/>
  <c r="I2766" i="42"/>
  <c r="I2746" i="42"/>
  <c r="I2726" i="42"/>
  <c r="I2706" i="42"/>
  <c r="I4050" i="42"/>
  <c r="I4048" i="42"/>
  <c r="I3960" i="42"/>
  <c r="I2960" i="42"/>
  <c r="I2925" i="42"/>
  <c r="I2905" i="42"/>
  <c r="I2885" i="42"/>
  <c r="I2865" i="42"/>
  <c r="I2845" i="42"/>
  <c r="I2825" i="42"/>
  <c r="I2805" i="42"/>
  <c r="I2765" i="42"/>
  <c r="I2745" i="42"/>
  <c r="I2725" i="42"/>
  <c r="I4019" i="42"/>
  <c r="I3299" i="42"/>
  <c r="I2924" i="42"/>
  <c r="I2844" i="42"/>
  <c r="I2824" i="42"/>
  <c r="I2784" i="42"/>
  <c r="I2764" i="42"/>
  <c r="I2744" i="42"/>
  <c r="I2724" i="42"/>
  <c r="I2904" i="42"/>
  <c r="I2884" i="42"/>
  <c r="I2864" i="42"/>
  <c r="I2804" i="42"/>
  <c r="I3958" i="42"/>
  <c r="I2958" i="42"/>
  <c r="I2903" i="42"/>
  <c r="I2883" i="42"/>
  <c r="I2863" i="42"/>
  <c r="I2843" i="42"/>
  <c r="I2823" i="42"/>
  <c r="I2803" i="42"/>
  <c r="I2783" i="42"/>
  <c r="I2763" i="42"/>
  <c r="I2743" i="42"/>
  <c r="I2723" i="42"/>
  <c r="I4070" i="42"/>
  <c r="I2957" i="42"/>
  <c r="I2902" i="42"/>
  <c r="I2882" i="42"/>
  <c r="I2862" i="42"/>
  <c r="I2842" i="42"/>
  <c r="I2822" i="42"/>
  <c r="I2802" i="42"/>
  <c r="I2782" i="42"/>
  <c r="I2762" i="42"/>
  <c r="I2742" i="42"/>
  <c r="I2722" i="42"/>
  <c r="I2785" i="42"/>
  <c r="I4065" i="42"/>
  <c r="I4045" i="42"/>
  <c r="I4068" i="42"/>
  <c r="I2921" i="42"/>
  <c r="I2901" i="42"/>
  <c r="I2881" i="42"/>
  <c r="I2861" i="42"/>
  <c r="I2841" i="42"/>
  <c r="I2821" i="42"/>
  <c r="I2801" i="42"/>
  <c r="I2781" i="42"/>
  <c r="I2761" i="42"/>
  <c r="I2741" i="42"/>
  <c r="I2721" i="42"/>
  <c r="I4230" i="42"/>
  <c r="I4110" i="42"/>
  <c r="I3935" i="42"/>
  <c r="I3835" i="42"/>
  <c r="I3695" i="42"/>
  <c r="I3615" i="42"/>
  <c r="I3335" i="42"/>
  <c r="I3155" i="42"/>
  <c r="I2920" i="42"/>
  <c r="I2900" i="42"/>
  <c r="I2880" i="42"/>
  <c r="I2860" i="42"/>
  <c r="I2840" i="42"/>
  <c r="I2820" i="42"/>
  <c r="I2800" i="42"/>
  <c r="I2780" i="42"/>
  <c r="I2760" i="42"/>
  <c r="I2740" i="42"/>
  <c r="I2720" i="42"/>
  <c r="I4229" i="42"/>
  <c r="I4169" i="42"/>
  <c r="I4109" i="42"/>
  <c r="I3934" i="42"/>
  <c r="I3834" i="42"/>
  <c r="I3594" i="42"/>
  <c r="I2939" i="42"/>
  <c r="I2919" i="42"/>
  <c r="I2899" i="42"/>
  <c r="I2879" i="42"/>
  <c r="I2859" i="42"/>
  <c r="I2839" i="42"/>
  <c r="I2819" i="42"/>
  <c r="I2799" i="42"/>
  <c r="I2779" i="42"/>
  <c r="I2759" i="42"/>
  <c r="I2739" i="42"/>
  <c r="I2719" i="42"/>
  <c r="I3499" i="42"/>
  <c r="I3279" i="42"/>
  <c r="I3259" i="42"/>
  <c r="I3219" i="42"/>
  <c r="I3179" i="42"/>
  <c r="I3159" i="42"/>
  <c r="I3119" i="42"/>
  <c r="I3079" i="42"/>
  <c r="I3019" i="42"/>
  <c r="I2999" i="42"/>
  <c r="I2979" i="42"/>
  <c r="I2938" i="42"/>
  <c r="I3239" i="42"/>
  <c r="I3199" i="42"/>
  <c r="I3139" i="42"/>
  <c r="I3099" i="42"/>
  <c r="I3059" i="42"/>
  <c r="I3039" i="42"/>
  <c r="I2918" i="42"/>
  <c r="I4058" i="42"/>
  <c r="I2937" i="42"/>
  <c r="I2917" i="42"/>
  <c r="I2897" i="42"/>
  <c r="I2737" i="42"/>
  <c r="I2717" i="42"/>
  <c r="I3970" i="42"/>
  <c r="I3770" i="42"/>
  <c r="I3929" i="42"/>
  <c r="I3869" i="42"/>
  <c r="I3729" i="42"/>
  <c r="I3649" i="42"/>
  <c r="I3569" i="42"/>
  <c r="I3509" i="42"/>
  <c r="I3489" i="42"/>
  <c r="I3409" i="42"/>
  <c r="I3369" i="42"/>
  <c r="I3289" i="42"/>
  <c r="I3229" i="42"/>
  <c r="I3069" i="42"/>
  <c r="I3948" i="42"/>
  <c r="I3908" i="42"/>
  <c r="I3868" i="42"/>
  <c r="I3708" i="42"/>
  <c r="I3048" i="42"/>
  <c r="I3008" i="42"/>
  <c r="I2968" i="42"/>
  <c r="I4318" i="42"/>
  <c r="I3888" i="42"/>
  <c r="I3848" i="42"/>
  <c r="I3688" i="42"/>
  <c r="I3648" i="42"/>
  <c r="I3628" i="42"/>
  <c r="I3608" i="42"/>
  <c r="I3568" i="42"/>
  <c r="I3508" i="42"/>
  <c r="I3488" i="42"/>
  <c r="I3468" i="42"/>
  <c r="I3428" i="42"/>
  <c r="I3348" i="42"/>
  <c r="I3288" i="42"/>
  <c r="I3268" i="42"/>
  <c r="I3228" i="42"/>
  <c r="I3148" i="42"/>
  <c r="I3128" i="42"/>
  <c r="I3108" i="42"/>
  <c r="I4027" i="42"/>
  <c r="I3967" i="42"/>
  <c r="I3927" i="42"/>
  <c r="I3907" i="42"/>
  <c r="I3847" i="42"/>
  <c r="I3827" i="42"/>
  <c r="I3807" i="42"/>
  <c r="I3787" i="42"/>
  <c r="I3767" i="42"/>
  <c r="I3747" i="42"/>
  <c r="I3707" i="42"/>
  <c r="I3647" i="42"/>
  <c r="I3567" i="42"/>
  <c r="I3547" i="42"/>
  <c r="I3507" i="42"/>
  <c r="I3487" i="42"/>
  <c r="I3447" i="42"/>
  <c r="I3427" i="42"/>
  <c r="I3407" i="42"/>
  <c r="I3387" i="42"/>
  <c r="I3367" i="42"/>
  <c r="I3347" i="42"/>
  <c r="I3327" i="42"/>
  <c r="I3307" i="42"/>
  <c r="I3287" i="42"/>
  <c r="I3267" i="42"/>
  <c r="I3227" i="42"/>
  <c r="I3207" i="42"/>
  <c r="I3167" i="42"/>
  <c r="I3147" i="42"/>
  <c r="I3127" i="42"/>
  <c r="I3107" i="42"/>
  <c r="I3087" i="42"/>
  <c r="I3067" i="42"/>
  <c r="I3047" i="42"/>
  <c r="I3027" i="42"/>
  <c r="I3007" i="42"/>
  <c r="I3910" i="42"/>
  <c r="I4029" i="42"/>
  <c r="I3989" i="42"/>
  <c r="I3909" i="42"/>
  <c r="I3809" i="42"/>
  <c r="I3769" i="42"/>
  <c r="I3709" i="42"/>
  <c r="I3808" i="42"/>
  <c r="I3728" i="42"/>
  <c r="I3368" i="42"/>
  <c r="I3328" i="42"/>
  <c r="I3168" i="42"/>
  <c r="I3068" i="42"/>
  <c r="I4074" i="42"/>
  <c r="I4007" i="42"/>
  <c r="I3947" i="42"/>
  <c r="I3727" i="42"/>
  <c r="I3687" i="42"/>
  <c r="I3667" i="42"/>
  <c r="I3607" i="42"/>
  <c r="I3587" i="42"/>
  <c r="I3527" i="42"/>
  <c r="I3467" i="42"/>
  <c r="I4006" i="42"/>
  <c r="I3966" i="42"/>
  <c r="I3946" i="42"/>
  <c r="I3906" i="42"/>
  <c r="I3866" i="42"/>
  <c r="I3846" i="42"/>
  <c r="I3826" i="42"/>
  <c r="I3786" i="42"/>
  <c r="I3766" i="42"/>
  <c r="I3746" i="42"/>
  <c r="I3706" i="42"/>
  <c r="I3666" i="42"/>
  <c r="I3626" i="42"/>
  <c r="I3606" i="42"/>
  <c r="I3546" i="42"/>
  <c r="I3526" i="42"/>
  <c r="I3506" i="42"/>
  <c r="I3486" i="42"/>
  <c r="I3466" i="42"/>
  <c r="I3446" i="42"/>
  <c r="I3426" i="42"/>
  <c r="I3406" i="42"/>
  <c r="I3386" i="42"/>
  <c r="I3346" i="42"/>
  <c r="I3326" i="42"/>
  <c r="I3306" i="42"/>
  <c r="I3286" i="42"/>
  <c r="I3226" i="42"/>
  <c r="I3206" i="42"/>
  <c r="I3166" i="42"/>
  <c r="I3146" i="42"/>
  <c r="I3126" i="42"/>
  <c r="I3106" i="42"/>
  <c r="I3086" i="42"/>
  <c r="I3066" i="42"/>
  <c r="I3026" i="42"/>
  <c r="I3006" i="42"/>
  <c r="I2966" i="42"/>
  <c r="I4258" i="42"/>
  <c r="I4030" i="42"/>
  <c r="I3969" i="42"/>
  <c r="I3469" i="42"/>
  <c r="I3429" i="42"/>
  <c r="I3349" i="42"/>
  <c r="I3329" i="42"/>
  <c r="I3269" i="42"/>
  <c r="I3249" i="42"/>
  <c r="I3189" i="42"/>
  <c r="I3129" i="42"/>
  <c r="I3109" i="42"/>
  <c r="I3049" i="42"/>
  <c r="I4175" i="42"/>
  <c r="I4028" i="42"/>
  <c r="I3968" i="42"/>
  <c r="I3928" i="42"/>
  <c r="I3668" i="42"/>
  <c r="I3686" i="42"/>
  <c r="I3646" i="42"/>
  <c r="I4338" i="42"/>
  <c r="I4292" i="42"/>
  <c r="I4298" i="42"/>
  <c r="I4278" i="42"/>
  <c r="I4238" i="42"/>
  <c r="I4218" i="42"/>
  <c r="I4178" i="42"/>
  <c r="I4138" i="42"/>
  <c r="I4118" i="42"/>
  <c r="I4005" i="42"/>
  <c r="I3945" i="42"/>
  <c r="I3905" i="42"/>
  <c r="I3865" i="42"/>
  <c r="I3845" i="42"/>
  <c r="I3825" i="42"/>
  <c r="I3805" i="42"/>
  <c r="I3785" i="42"/>
  <c r="I3765" i="42"/>
  <c r="I3745" i="42"/>
  <c r="I3705" i="42"/>
  <c r="I3665" i="42"/>
  <c r="I3645" i="42"/>
  <c r="I3605" i="42"/>
  <c r="I3545" i="42"/>
  <c r="I3525" i="42"/>
  <c r="I3505" i="42"/>
  <c r="I3485" i="42"/>
  <c r="I3465" i="42"/>
  <c r="I3425" i="42"/>
  <c r="I3405" i="42"/>
  <c r="I3385" i="42"/>
  <c r="I3345" i="42"/>
  <c r="I4155" i="42"/>
  <c r="I4115" i="42"/>
  <c r="I4168" i="42"/>
  <c r="I4108" i="42"/>
  <c r="I2956" i="42"/>
  <c r="I2953" i="42"/>
  <c r="I3998" i="42"/>
  <c r="I3978" i="42"/>
  <c r="I3938" i="42"/>
  <c r="I3878" i="42"/>
  <c r="I3858" i="42"/>
  <c r="I3838" i="42"/>
  <c r="I3798" i="42"/>
  <c r="I3778" i="42"/>
  <c r="I3758" i="42"/>
  <c r="I3738" i="42"/>
  <c r="I3698" i="42"/>
  <c r="I3678" i="42"/>
  <c r="I3638" i="42"/>
  <c r="I3618" i="42"/>
  <c r="I3598" i="42"/>
  <c r="I3578" i="42"/>
  <c r="I3558" i="42"/>
  <c r="I3538" i="42"/>
  <c r="I3478" i="42"/>
  <c r="I3458" i="42"/>
  <c r="I3438" i="42"/>
  <c r="I3418" i="42"/>
  <c r="I3398" i="42"/>
  <c r="I3378" i="42"/>
  <c r="I3358" i="42"/>
  <c r="I3318" i="42"/>
  <c r="I3278" i="42"/>
  <c r="I3258" i="42"/>
  <c r="I3238" i="42"/>
  <c r="I3218" i="42"/>
  <c r="I3198" i="42"/>
  <c r="I3178" i="42"/>
  <c r="I3158" i="42"/>
  <c r="I3138" i="42"/>
  <c r="I3098" i="42"/>
  <c r="I3058" i="42"/>
  <c r="I3038" i="42"/>
  <c r="I3018" i="42"/>
  <c r="I2998" i="42"/>
  <c r="I2978" i="42"/>
  <c r="I4344" i="42"/>
  <c r="I3096" i="42"/>
  <c r="I3076" i="42"/>
  <c r="I3036" i="42"/>
  <c r="I3016" i="42"/>
  <c r="I2996" i="42"/>
  <c r="I2976" i="42"/>
  <c r="I4319" i="42"/>
  <c r="I4305" i="42"/>
  <c r="I4259" i="42"/>
  <c r="I4265" i="42"/>
  <c r="I4245" i="42"/>
  <c r="I4225" i="42"/>
  <c r="I4205" i="42"/>
  <c r="I4185" i="42"/>
  <c r="I4165" i="42"/>
  <c r="I4145" i="42"/>
  <c r="I4125" i="42"/>
  <c r="I3930" i="42"/>
  <c r="I3810" i="42"/>
  <c r="I3730" i="42"/>
  <c r="I3710" i="42"/>
  <c r="I3650" i="42"/>
  <c r="I3630" i="42"/>
  <c r="I3610" i="42"/>
  <c r="I3570" i="42"/>
  <c r="I3530" i="42"/>
  <c r="I3490" i="42"/>
  <c r="I3450" i="42"/>
  <c r="I3430" i="42"/>
  <c r="I3410" i="42"/>
  <c r="I3390" i="42"/>
  <c r="I3370" i="42"/>
  <c r="I3350" i="42"/>
  <c r="I3330" i="42"/>
  <c r="I3310" i="42"/>
  <c r="I3290" i="42"/>
  <c r="I3250" i="42"/>
  <c r="I3230" i="42"/>
  <c r="I3190" i="42"/>
  <c r="I3150" i="42"/>
  <c r="I3130" i="42"/>
  <c r="I3070" i="42"/>
  <c r="I3050" i="42"/>
  <c r="I3010" i="42"/>
  <c r="I3850" i="42"/>
  <c r="I4009" i="42"/>
  <c r="I3889" i="42"/>
  <c r="I3849" i="42"/>
  <c r="I3749" i="42"/>
  <c r="I3689" i="42"/>
  <c r="I3669" i="42"/>
  <c r="I3609" i="42"/>
  <c r="I3529" i="42"/>
  <c r="I3169" i="42"/>
  <c r="I3149" i="42"/>
  <c r="I3009" i="42"/>
  <c r="I4107" i="42"/>
  <c r="I4081" i="42"/>
  <c r="I2967" i="42"/>
  <c r="I2941" i="42"/>
  <c r="I3586" i="42"/>
  <c r="I3560" i="42"/>
  <c r="I3366" i="42"/>
  <c r="I3340" i="42"/>
  <c r="I3887" i="42"/>
  <c r="I3861" i="42"/>
  <c r="I3886" i="42"/>
  <c r="I3860" i="42"/>
  <c r="I4343" i="42"/>
  <c r="I4323" i="42"/>
  <c r="I4297" i="42"/>
  <c r="I4303" i="42"/>
  <c r="I4283" i="42"/>
  <c r="I4257" i="42"/>
  <c r="I4263" i="42"/>
  <c r="I4243" i="42"/>
  <c r="I4223" i="42"/>
  <c r="I4197" i="42"/>
  <c r="I4203" i="42"/>
  <c r="I4183" i="42"/>
  <c r="I4157" i="42"/>
  <c r="I4163" i="42"/>
  <c r="I4137" i="42"/>
  <c r="I4143" i="42"/>
  <c r="I4123" i="42"/>
  <c r="I4103" i="42"/>
  <c r="I4083" i="42"/>
  <c r="I4063" i="42"/>
  <c r="I4043" i="42"/>
  <c r="I4023" i="42"/>
  <c r="I3997" i="42"/>
  <c r="I4003" i="42"/>
  <c r="I3983" i="42"/>
  <c r="I3957" i="42"/>
  <c r="I3963" i="42"/>
  <c r="I3943" i="42"/>
  <c r="I3917" i="42"/>
  <c r="I3923" i="42"/>
  <c r="I3903" i="42"/>
  <c r="I3883" i="42"/>
  <c r="I3763" i="42"/>
  <c r="I3737" i="42"/>
  <c r="I3683" i="42"/>
  <c r="I3657" i="42"/>
  <c r="I3543" i="42"/>
  <c r="I3517" i="42"/>
  <c r="I3523" i="42"/>
  <c r="I3497" i="42"/>
  <c r="I3363" i="42"/>
  <c r="I3337" i="42"/>
  <c r="I3323" i="42"/>
  <c r="I3297" i="42"/>
  <c r="I3303" i="42"/>
  <c r="I3277" i="42"/>
  <c r="I3023" i="42"/>
  <c r="I2997" i="42"/>
  <c r="I4302" i="42"/>
  <c r="I4282" i="42"/>
  <c r="I4256" i="42"/>
  <c r="I4262" i="42"/>
  <c r="I4236" i="42"/>
  <c r="I4162" i="42"/>
  <c r="I4136" i="42"/>
  <c r="I3220" i="42"/>
  <c r="I4342" i="42"/>
  <c r="I4316" i="42"/>
  <c r="I4322" i="42"/>
  <c r="I4222" i="42"/>
  <c r="I4196" i="42"/>
  <c r="I4324" i="42"/>
  <c r="I4310" i="42"/>
  <c r="I4284" i="42"/>
  <c r="I4290" i="42"/>
  <c r="I4264" i="42"/>
  <c r="I3990" i="42"/>
  <c r="I3964" i="42"/>
  <c r="I3950" i="42"/>
  <c r="I3924" i="42"/>
  <c r="I3750" i="42"/>
  <c r="I3724" i="42"/>
  <c r="I3510" i="42"/>
  <c r="I3484" i="42"/>
  <c r="I3470" i="42"/>
  <c r="I3444" i="42"/>
  <c r="I3270" i="42"/>
  <c r="I3244" i="42"/>
  <c r="I3210" i="42"/>
  <c r="I3184" i="42"/>
  <c r="I3170" i="42"/>
  <c r="I3144" i="42"/>
  <c r="I2990" i="42"/>
  <c r="I2964" i="42"/>
  <c r="I2970" i="42"/>
  <c r="I2944" i="42"/>
  <c r="I3885" i="42"/>
  <c r="I3859" i="42"/>
  <c r="I3685" i="42"/>
  <c r="I3659" i="42"/>
  <c r="I3585" i="42"/>
  <c r="I3559" i="42"/>
  <c r="I3365" i="42"/>
  <c r="I3339" i="42"/>
  <c r="I4304" i="42"/>
  <c r="I4244" i="42"/>
  <c r="I4224" i="42"/>
  <c r="I4198" i="42"/>
  <c r="I4204" i="42"/>
  <c r="I4184" i="42"/>
  <c r="I4164" i="42"/>
  <c r="I4144" i="42"/>
  <c r="I4124" i="42"/>
  <c r="I4104" i="42"/>
  <c r="I4084" i="42"/>
  <c r="I4064" i="42"/>
  <c r="I4044" i="42"/>
  <c r="I4018" i="42"/>
  <c r="I4024" i="42"/>
  <c r="I4004" i="42"/>
  <c r="I3944" i="42"/>
  <c r="I3904" i="42"/>
  <c r="I3884" i="42"/>
  <c r="I3864" i="42"/>
  <c r="I3844" i="42"/>
  <c r="I3824" i="42"/>
  <c r="I3784" i="42"/>
  <c r="I3744" i="42"/>
  <c r="I3704" i="42"/>
  <c r="I3684" i="42"/>
  <c r="I3664" i="42"/>
  <c r="I3644" i="42"/>
  <c r="I3624" i="42"/>
  <c r="I3604" i="42"/>
  <c r="I3584" i="42"/>
  <c r="I3564" i="42"/>
  <c r="I3544" i="42"/>
  <c r="I3504" i="42"/>
  <c r="I3464" i="42"/>
  <c r="I3424" i="42"/>
  <c r="I3404" i="42"/>
  <c r="I3384" i="42"/>
  <c r="I3364" i="42"/>
  <c r="I3338" i="42"/>
  <c r="I3344" i="42"/>
  <c r="I3324" i="42"/>
  <c r="I3298" i="42"/>
  <c r="I3304" i="42"/>
  <c r="I3284" i="42"/>
  <c r="I3264" i="42"/>
  <c r="I3224" i="42"/>
  <c r="I3204" i="42"/>
  <c r="I3164" i="42"/>
  <c r="I3124" i="42"/>
  <c r="I3104" i="42"/>
  <c r="I3084" i="42"/>
  <c r="I3064" i="42"/>
  <c r="I3982" i="42"/>
  <c r="I3956" i="42"/>
  <c r="I3922" i="42"/>
  <c r="I3896" i="42"/>
  <c r="I3882" i="42"/>
  <c r="I3856" i="42"/>
  <c r="I3762" i="42"/>
  <c r="I3736" i="42"/>
  <c r="I3722" i="42"/>
  <c r="I3696" i="42"/>
  <c r="I3682" i="42"/>
  <c r="I3656" i="42"/>
  <c r="I4341" i="42"/>
  <c r="I4315" i="42"/>
  <c r="I4321" i="42"/>
  <c r="I4295" i="42"/>
  <c r="I4301" i="42"/>
  <c r="I4281" i="42"/>
  <c r="I4255" i="42"/>
  <c r="I4261" i="42"/>
  <c r="I4235" i="42"/>
  <c r="I4241" i="42"/>
  <c r="I4221" i="42"/>
  <c r="I4195" i="42"/>
  <c r="I3479" i="42"/>
  <c r="I3459" i="42"/>
  <c r="I3439" i="42"/>
  <c r="I3419" i="42"/>
  <c r="I3399" i="42"/>
  <c r="I3379" i="42"/>
  <c r="I3359" i="42"/>
  <c r="I3333" i="42"/>
  <c r="I3319" i="42"/>
  <c r="I3293" i="42"/>
  <c r="I4100" i="42"/>
  <c r="I4339" i="42"/>
  <c r="I4299" i="42"/>
  <c r="I4239" i="42"/>
  <c r="I4059" i="42"/>
  <c r="I3959" i="42"/>
  <c r="I3919" i="42"/>
  <c r="I3899" i="42"/>
  <c r="I3879" i="42"/>
  <c r="I3853" i="42"/>
  <c r="I3819" i="42"/>
  <c r="I3793" i="42"/>
  <c r="I3759" i="42"/>
  <c r="I3699" i="42"/>
  <c r="I3599" i="42"/>
  <c r="I4098" i="42"/>
  <c r="I4072" i="42"/>
  <c r="I4038" i="42"/>
  <c r="I4012" i="42"/>
  <c r="I3898" i="42"/>
  <c r="I3872" i="42"/>
  <c r="I3118" i="42"/>
  <c r="I3092" i="42"/>
  <c r="I4260" i="42"/>
  <c r="I3920" i="42"/>
  <c r="I3894" i="42"/>
  <c r="I3820" i="42"/>
  <c r="I3660" i="42"/>
  <c r="I3580" i="42"/>
  <c r="I3440" i="42"/>
  <c r="I3400" i="42"/>
  <c r="I3360" i="42"/>
  <c r="I3040" i="42"/>
  <c r="I3518" i="42"/>
  <c r="I3492" i="42"/>
  <c r="I3877" i="42"/>
  <c r="I3857" i="42"/>
  <c r="I3831" i="42"/>
  <c r="I3837" i="42"/>
  <c r="I3817" i="42"/>
  <c r="I3791" i="42"/>
  <c r="I3777" i="42"/>
  <c r="I3757" i="42"/>
  <c r="I3717" i="42"/>
  <c r="I3697" i="42"/>
  <c r="I3677" i="42"/>
  <c r="I3651" i="42"/>
  <c r="I3637" i="42"/>
  <c r="I3617" i="42"/>
  <c r="I3591" i="42"/>
  <c r="I3597" i="42"/>
  <c r="I3577" i="42"/>
  <c r="I3557" i="42"/>
  <c r="I3537" i="42"/>
  <c r="I3477" i="42"/>
  <c r="I3457" i="42"/>
  <c r="I3437" i="42"/>
  <c r="I3417" i="42"/>
  <c r="I3397" i="42"/>
  <c r="I3377" i="42"/>
  <c r="I3357" i="42"/>
  <c r="I3317" i="42"/>
  <c r="I3257" i="42"/>
  <c r="I3237" i="42"/>
  <c r="I3217" i="42"/>
  <c r="I3197" i="42"/>
  <c r="I3177" i="42"/>
  <c r="I3157" i="42"/>
  <c r="I3137" i="42"/>
  <c r="I3117" i="42"/>
  <c r="I3097" i="42"/>
  <c r="I3077" i="42"/>
  <c r="I3051" i="42"/>
  <c r="I3057" i="42"/>
  <c r="I3031" i="42"/>
  <c r="I3037" i="42"/>
  <c r="I3017" i="42"/>
  <c r="I2991" i="42"/>
  <c r="I2977" i="42"/>
  <c r="I2951" i="42"/>
  <c r="I2952" i="42"/>
  <c r="I4040" i="42"/>
  <c r="I3980" i="42"/>
  <c r="I3780" i="42"/>
  <c r="I3740" i="42"/>
  <c r="I3620" i="42"/>
  <c r="I3500" i="42"/>
  <c r="I3020" i="42"/>
  <c r="I4279" i="42"/>
  <c r="I4253" i="42"/>
  <c r="I4199" i="42"/>
  <c r="I4119" i="42"/>
  <c r="I3839" i="42"/>
  <c r="I3799" i="42"/>
  <c r="I3779" i="42"/>
  <c r="I3539" i="42"/>
  <c r="I3918" i="42"/>
  <c r="I3892" i="42"/>
  <c r="I3498" i="42"/>
  <c r="I3472" i="42"/>
  <c r="I4077" i="42"/>
  <c r="I3897" i="42"/>
  <c r="I3797" i="42"/>
  <c r="I4336" i="42"/>
  <c r="I4296" i="42"/>
  <c r="I4276" i="42"/>
  <c r="I4216" i="42"/>
  <c r="I4190" i="42"/>
  <c r="I4176" i="42"/>
  <c r="I4156" i="42"/>
  <c r="I4130" i="42"/>
  <c r="I4116" i="42"/>
  <c r="I4096" i="42"/>
  <c r="I4076" i="42"/>
  <c r="I4056" i="42"/>
  <c r="I4036" i="42"/>
  <c r="I4010" i="42"/>
  <c r="I4016" i="42"/>
  <c r="I3996" i="42"/>
  <c r="I3976" i="42"/>
  <c r="I3936" i="42"/>
  <c r="I3916" i="42"/>
  <c r="I3890" i="42"/>
  <c r="I3876" i="42"/>
  <c r="I3836" i="42"/>
  <c r="I3816" i="42"/>
  <c r="I3790" i="42"/>
  <c r="I3796" i="42"/>
  <c r="I3776" i="42"/>
  <c r="I3756" i="42"/>
  <c r="I3716" i="42"/>
  <c r="I3690" i="42"/>
  <c r="I3676" i="42"/>
  <c r="I3576" i="42"/>
  <c r="I3550" i="42"/>
  <c r="I3136" i="42"/>
  <c r="I3110" i="42"/>
  <c r="I3116" i="42"/>
  <c r="I3090" i="42"/>
  <c r="I3056" i="42"/>
  <c r="I3030" i="42"/>
  <c r="I2950" i="42"/>
  <c r="I3680" i="42"/>
  <c r="I3654" i="42"/>
  <c r="I3600" i="42"/>
  <c r="I3540" i="42"/>
  <c r="I3514" i="42"/>
  <c r="I3380" i="42"/>
  <c r="I3354" i="42"/>
  <c r="I3320" i="42"/>
  <c r="I3300" i="42"/>
  <c r="I3280" i="42"/>
  <c r="I3260" i="42"/>
  <c r="I3234" i="42"/>
  <c r="I3140" i="42"/>
  <c r="I3080" i="42"/>
  <c r="I4097" i="42"/>
  <c r="I4071" i="42"/>
  <c r="I3937" i="42"/>
  <c r="I4335" i="42"/>
  <c r="I3235" i="42"/>
  <c r="I3209" i="42"/>
  <c r="I2949" i="42"/>
  <c r="I4219" i="42"/>
  <c r="I4193" i="42"/>
  <c r="I4179" i="42"/>
  <c r="I4159" i="42"/>
  <c r="I4133" i="42"/>
  <c r="I4099" i="42"/>
  <c r="I4073" i="42"/>
  <c r="I4079" i="42"/>
  <c r="I4053" i="42"/>
  <c r="I4039" i="42"/>
  <c r="I3939" i="42"/>
  <c r="I3739" i="42"/>
  <c r="I3719" i="42"/>
  <c r="I3693" i="42"/>
  <c r="I3619" i="42"/>
  <c r="I3818" i="42"/>
  <c r="I3792" i="42"/>
  <c r="I3718" i="42"/>
  <c r="I3692" i="42"/>
  <c r="I3658" i="42"/>
  <c r="I3632" i="42"/>
  <c r="I4277" i="42"/>
  <c r="I4251" i="42"/>
  <c r="I3575" i="42"/>
  <c r="I3549" i="42"/>
  <c r="I4300" i="42"/>
  <c r="I4240" i="42"/>
  <c r="I4180" i="42"/>
  <c r="I4120" i="42"/>
  <c r="I4060" i="42"/>
  <c r="I3880" i="42"/>
  <c r="I3800" i="42"/>
  <c r="I3480" i="42"/>
  <c r="I3460" i="42"/>
  <c r="I3420" i="42"/>
  <c r="I3200" i="42"/>
  <c r="I3160" i="42"/>
  <c r="I3060" i="42"/>
  <c r="I3000" i="42"/>
  <c r="I4139" i="42"/>
  <c r="I4113" i="42"/>
  <c r="I3999" i="42"/>
  <c r="I3979" i="42"/>
  <c r="I3977" i="42"/>
  <c r="I4275" i="42"/>
  <c r="I3815" i="42"/>
  <c r="I3789" i="42"/>
  <c r="I3115" i="42"/>
  <c r="I3089" i="42"/>
  <c r="I3055" i="42"/>
  <c r="I3029" i="42"/>
  <c r="I4273" i="42"/>
  <c r="I4173" i="42"/>
  <c r="I3973" i="42"/>
  <c r="I3933" i="42"/>
  <c r="I3893" i="42"/>
  <c r="I3867" i="42"/>
  <c r="I3873" i="42"/>
  <c r="I3753" i="42"/>
  <c r="I3713" i="42"/>
  <c r="I3513" i="42"/>
  <c r="I3493" i="42"/>
  <c r="I3473" i="42"/>
  <c r="I3453" i="42"/>
  <c r="I3433" i="42"/>
  <c r="I3413" i="42"/>
  <c r="I3393" i="42"/>
  <c r="I3373" i="42"/>
  <c r="I3353" i="42"/>
  <c r="I3313" i="42"/>
  <c r="I3273" i="42"/>
  <c r="I3247" i="42"/>
  <c r="I3253" i="42"/>
  <c r="I3233" i="42"/>
  <c r="I3213" i="42"/>
  <c r="I3187" i="42"/>
  <c r="I3193" i="42"/>
  <c r="I3173" i="42"/>
  <c r="I3153" i="42"/>
  <c r="I3133" i="42"/>
  <c r="I3113" i="42"/>
  <c r="I3093" i="42"/>
  <c r="I3073" i="42"/>
  <c r="I3053" i="42"/>
  <c r="I3033" i="42"/>
  <c r="I3013" i="42"/>
  <c r="I2987" i="42"/>
  <c r="I2993" i="42"/>
  <c r="I2973" i="42"/>
  <c r="I2947" i="42"/>
  <c r="I3120" i="42"/>
  <c r="I3639" i="42"/>
  <c r="I3613" i="42"/>
  <c r="I3519" i="42"/>
  <c r="I4158" i="42"/>
  <c r="I4132" i="42"/>
  <c r="I4078" i="42"/>
  <c r="I4052" i="42"/>
  <c r="I3078" i="42"/>
  <c r="I3052" i="42"/>
  <c r="I4237" i="42"/>
  <c r="I4217" i="42"/>
  <c r="I4177" i="42"/>
  <c r="I4117" i="42"/>
  <c r="I4057" i="42"/>
  <c r="I4037" i="42"/>
  <c r="I4011" i="42"/>
  <c r="I4017" i="42"/>
  <c r="I3991" i="42"/>
  <c r="I4215" i="42"/>
  <c r="I3975" i="42"/>
  <c r="I3949" i="42"/>
  <c r="I3475" i="42"/>
  <c r="I3449" i="42"/>
  <c r="I3415" i="42"/>
  <c r="I3389" i="42"/>
  <c r="I4313" i="42"/>
  <c r="I4293" i="42"/>
  <c r="I4213" i="42"/>
  <c r="I4033" i="42"/>
  <c r="I4013" i="42"/>
  <c r="I3987" i="42"/>
  <c r="I3913" i="42"/>
  <c r="I3833" i="42"/>
  <c r="I3813" i="42"/>
  <c r="I3733" i="42"/>
  <c r="I3593" i="42"/>
  <c r="I4332" i="42"/>
  <c r="I4312" i="42"/>
  <c r="I4286" i="42"/>
  <c r="I4272" i="42"/>
  <c r="I4252" i="42"/>
  <c r="I4232" i="42"/>
  <c r="I4212" i="42"/>
  <c r="I4192" i="42"/>
  <c r="I4172" i="42"/>
  <c r="I4152" i="42"/>
  <c r="I4112" i="42"/>
  <c r="I4092" i="42"/>
  <c r="I4032" i="42"/>
  <c r="I3992" i="42"/>
  <c r="I3972" i="42"/>
  <c r="I3952" i="42"/>
  <c r="I3926" i="42"/>
  <c r="I3932" i="42"/>
  <c r="I3912" i="42"/>
  <c r="I3852" i="42"/>
  <c r="I3832" i="42"/>
  <c r="I3806" i="42"/>
  <c r="I3812" i="42"/>
  <c r="I3772" i="42"/>
  <c r="I3752" i="42"/>
  <c r="I3726" i="42"/>
  <c r="I3732" i="42"/>
  <c r="I3712" i="42"/>
  <c r="I3672" i="42"/>
  <c r="I3652" i="42"/>
  <c r="I3612" i="42"/>
  <c r="I3592" i="42"/>
  <c r="I3566" i="42"/>
  <c r="I3572" i="42"/>
  <c r="I3552" i="42"/>
  <c r="I3532" i="42"/>
  <c r="I3512" i="42"/>
  <c r="I3452" i="42"/>
  <c r="I3432" i="42"/>
  <c r="I3412" i="42"/>
  <c r="I3392" i="42"/>
  <c r="I3372" i="42"/>
  <c r="I3352" i="42"/>
  <c r="I3332" i="42"/>
  <c r="I3312" i="42"/>
  <c r="I3292" i="42"/>
  <c r="I3266" i="42"/>
  <c r="I3272" i="42"/>
  <c r="I3246" i="42"/>
  <c r="I3252" i="42"/>
  <c r="I3232" i="42"/>
  <c r="I3212" i="42"/>
  <c r="I3186" i="42"/>
  <c r="I3192" i="42"/>
  <c r="I3172" i="42"/>
  <c r="I3152" i="42"/>
  <c r="I3132" i="42"/>
  <c r="I3112" i="42"/>
  <c r="I3072" i="42"/>
  <c r="I3046" i="42"/>
  <c r="I3032" i="42"/>
  <c r="I3012" i="42"/>
  <c r="I2992" i="42"/>
  <c r="I2972" i="42"/>
  <c r="I2946" i="42"/>
  <c r="I4340" i="42"/>
  <c r="I4314" i="42"/>
  <c r="I4280" i="42"/>
  <c r="I4220" i="42"/>
  <c r="I4194" i="42"/>
  <c r="I4200" i="42"/>
  <c r="I4174" i="42"/>
  <c r="I4160" i="42"/>
  <c r="I4134" i="42"/>
  <c r="I4140" i="42"/>
  <c r="I4114" i="42"/>
  <c r="I4080" i="42"/>
  <c r="I4000" i="42"/>
  <c r="I3940" i="42"/>
  <c r="I3900" i="42"/>
  <c r="I3840" i="42"/>
  <c r="I3760" i="42"/>
  <c r="I3720" i="42"/>
  <c r="I3700" i="42"/>
  <c r="I3640" i="42"/>
  <c r="I3520" i="42"/>
  <c r="I3240" i="42"/>
  <c r="I3180" i="42"/>
  <c r="I3154" i="42"/>
  <c r="I3100" i="42"/>
  <c r="I2980" i="42"/>
  <c r="I2954" i="42"/>
  <c r="I3679" i="42"/>
  <c r="I3653" i="42"/>
  <c r="I3579" i="42"/>
  <c r="I4337" i="42"/>
  <c r="I4317" i="42"/>
  <c r="I4095" i="42"/>
  <c r="I4069" i="42"/>
  <c r="I4333" i="42"/>
  <c r="I4233" i="42"/>
  <c r="I4153" i="42"/>
  <c r="I4093" i="42"/>
  <c r="I3993" i="42"/>
  <c r="I3953" i="42"/>
  <c r="I3773" i="42"/>
  <c r="I3673" i="42"/>
  <c r="I3573" i="42"/>
  <c r="I3553" i="42"/>
  <c r="I3533" i="42"/>
  <c r="I4325" i="42"/>
  <c r="I4331" i="42"/>
  <c r="I4311" i="42"/>
  <c r="I4285" i="42"/>
  <c r="I4291" i="42"/>
  <c r="I4271" i="42"/>
  <c r="I4211" i="42"/>
  <c r="I4191" i="42"/>
  <c r="I4151" i="42"/>
  <c r="I4131" i="42"/>
  <c r="I4105" i="42"/>
  <c r="I4111" i="42"/>
  <c r="I4085" i="42"/>
  <c r="I4091" i="42"/>
  <c r="I4051" i="42"/>
  <c r="I4025" i="42"/>
  <c r="I4031" i="42"/>
  <c r="I3971" i="42"/>
  <c r="I3951" i="42"/>
  <c r="I3925" i="42"/>
  <c r="I3931" i="42"/>
  <c r="I3911" i="42"/>
  <c r="I3871" i="42"/>
  <c r="I3851" i="42"/>
  <c r="I3811" i="42"/>
  <c r="I3771" i="42"/>
  <c r="I3751" i="42"/>
  <c r="I3725" i="42"/>
  <c r="I3731" i="42"/>
  <c r="I3711" i="42"/>
  <c r="I3691" i="42"/>
  <c r="I3671" i="42"/>
  <c r="I3631" i="42"/>
  <c r="I3611" i="42"/>
  <c r="I3571" i="42"/>
  <c r="I3551" i="42"/>
  <c r="I3531" i="42"/>
  <c r="I3511" i="42"/>
  <c r="I3491" i="42"/>
  <c r="I3471" i="42"/>
  <c r="I3445" i="42"/>
  <c r="I3451" i="42"/>
  <c r="I3431" i="42"/>
  <c r="I3411" i="42"/>
  <c r="I3391" i="42"/>
  <c r="I3371" i="42"/>
  <c r="I3351" i="42"/>
  <c r="I3331" i="42"/>
  <c r="I3311" i="42"/>
  <c r="I3291" i="42"/>
  <c r="I3271" i="42"/>
  <c r="I3231" i="42"/>
  <c r="I3211" i="42"/>
  <c r="I3191" i="42"/>
  <c r="I3171" i="42"/>
  <c r="I3151" i="42"/>
  <c r="I3131" i="42"/>
  <c r="I3111" i="42"/>
  <c r="I3091" i="42"/>
  <c r="I3071" i="42"/>
  <c r="I2989" i="42"/>
  <c r="I2963" i="42"/>
  <c r="I2969" i="42"/>
  <c r="I2943" i="42"/>
  <c r="I3044" i="42"/>
  <c r="I3024" i="42"/>
  <c r="I3004" i="42"/>
  <c r="I2984" i="42"/>
  <c r="I2983" i="42"/>
  <c r="I3616" i="42"/>
  <c r="I3496" i="42"/>
  <c r="I4201" i="42"/>
  <c r="I4181" i="42"/>
  <c r="I4161" i="42"/>
  <c r="I4141" i="42"/>
  <c r="I4121" i="42"/>
  <c r="I4101" i="42"/>
  <c r="I4061" i="42"/>
  <c r="I4041" i="42"/>
  <c r="I4021" i="42"/>
  <c r="I4001" i="42"/>
  <c r="I3981" i="42"/>
  <c r="I3961" i="42"/>
  <c r="I3941" i="42"/>
  <c r="I3921" i="42"/>
  <c r="I3901" i="42"/>
  <c r="I3881" i="42"/>
  <c r="I3841" i="42"/>
  <c r="I3821" i="42"/>
  <c r="I3801" i="42"/>
  <c r="I3781" i="42"/>
  <c r="I3761" i="42"/>
  <c r="I3741" i="42"/>
  <c r="I3721" i="42"/>
  <c r="I3701" i="42"/>
  <c r="I3681" i="42"/>
  <c r="I3661" i="42"/>
  <c r="I3641" i="42"/>
  <c r="I3621" i="42"/>
  <c r="I3601" i="42"/>
  <c r="I3581" i="42"/>
  <c r="I3561" i="42"/>
  <c r="I3541" i="42"/>
  <c r="I3521" i="42"/>
  <c r="I3501" i="42"/>
  <c r="I3481" i="42"/>
  <c r="I3461" i="42"/>
  <c r="I3441" i="42"/>
  <c r="I3421" i="42"/>
  <c r="I3401" i="42"/>
  <c r="I3381" i="42"/>
  <c r="I3361" i="42"/>
  <c r="I3341" i="42"/>
  <c r="I3321" i="42"/>
  <c r="I3301" i="42"/>
  <c r="I3281" i="42"/>
  <c r="I3261" i="42"/>
  <c r="I3241" i="42"/>
  <c r="I3221" i="42"/>
  <c r="I3201" i="42"/>
  <c r="I3181" i="42"/>
  <c r="I3161" i="42"/>
  <c r="I3141" i="42"/>
  <c r="I3121" i="42"/>
  <c r="I3101" i="42"/>
  <c r="I3081" i="42"/>
  <c r="I3061" i="42"/>
  <c r="I3041" i="42"/>
  <c r="I3021" i="42"/>
  <c r="I3001" i="42"/>
  <c r="I2981" i="42"/>
  <c r="I4075" i="42"/>
  <c r="I3895" i="42"/>
  <c r="I3295" i="42"/>
  <c r="I3095" i="42"/>
  <c r="I4135" i="42"/>
  <c r="I4334" i="42"/>
  <c r="I4294" i="42"/>
  <c r="I4274" i="42"/>
  <c r="I4254" i="42"/>
  <c r="I4234" i="42"/>
  <c r="I4214" i="42"/>
  <c r="I4154" i="42"/>
  <c r="I4094" i="42"/>
  <c r="I4054" i="42"/>
  <c r="I4034" i="42"/>
  <c r="I4014" i="42"/>
  <c r="I3994" i="42"/>
  <c r="I3974" i="42"/>
  <c r="I3954" i="42"/>
  <c r="I3914" i="42"/>
  <c r="I3874" i="42"/>
  <c r="I3854" i="42"/>
  <c r="I3814" i="42"/>
  <c r="I3794" i="42"/>
  <c r="I3774" i="42"/>
  <c r="I3754" i="42"/>
  <c r="I3734" i="42"/>
  <c r="I3714" i="42"/>
  <c r="I3694" i="42"/>
  <c r="I3674" i="42"/>
  <c r="I3634" i="42"/>
  <c r="I3614" i="42"/>
  <c r="I3574" i="42"/>
  <c r="I3554" i="42"/>
  <c r="I3534" i="42"/>
  <c r="I3494" i="42"/>
  <c r="I3474" i="42"/>
  <c r="I3454" i="42"/>
  <c r="I3434" i="42"/>
  <c r="I3414" i="42"/>
  <c r="I3394" i="42"/>
  <c r="I3374" i="42"/>
  <c r="I3334" i="42"/>
  <c r="I3314" i="42"/>
  <c r="I3294" i="42"/>
  <c r="I3274" i="42"/>
  <c r="I3254" i="42"/>
  <c r="I3214" i="42"/>
  <c r="I3194" i="42"/>
  <c r="I3174" i="42"/>
  <c r="I3134" i="42"/>
  <c r="I3114" i="42"/>
  <c r="I3094" i="42"/>
  <c r="I3074" i="42"/>
  <c r="I3054" i="42"/>
  <c r="I3034" i="42"/>
  <c r="I3014" i="42"/>
  <c r="I2994" i="42"/>
  <c r="I2974" i="42"/>
  <c r="I3408" i="42"/>
  <c r="I3396" i="42"/>
  <c r="I3655" i="42"/>
  <c r="I3395" i="42"/>
  <c r="I3088" i="42"/>
  <c r="I3011" i="42"/>
  <c r="I2971" i="42"/>
  <c r="I4208" i="42"/>
  <c r="I3556" i="42"/>
  <c r="I3248" i="42"/>
  <c r="I3788" i="42"/>
  <c r="I3388" i="42"/>
  <c r="I3768" i="42"/>
  <c r="I3355" i="42"/>
  <c r="I3548" i="42"/>
  <c r="I3748" i="42"/>
  <c r="I3528" i="42"/>
  <c r="I3955" i="42"/>
  <c r="I3325" i="42"/>
  <c r="I3305" i="42"/>
  <c r="I3285" i="42"/>
  <c r="I3265" i="42"/>
  <c r="I3245" i="42"/>
  <c r="I3225" i="42"/>
  <c r="I3205" i="42"/>
  <c r="I3185" i="42"/>
  <c r="I3165" i="42"/>
  <c r="I3145" i="42"/>
  <c r="I3125" i="42"/>
  <c r="I3105" i="42"/>
  <c r="I3085" i="42"/>
  <c r="I3065" i="42"/>
  <c r="I3045" i="42"/>
  <c r="I3025" i="42"/>
  <c r="I3005" i="42"/>
  <c r="I2985" i="42"/>
  <c r="I2945" i="42"/>
  <c r="I3855" i="42"/>
  <c r="I3028" i="42"/>
  <c r="I8" i="42"/>
  <c r="I4" i="42"/>
  <c r="G4336" i="42"/>
  <c r="G4316" i="42"/>
  <c r="G4276" i="42"/>
  <c r="G4256" i="42"/>
  <c r="G4236" i="42"/>
  <c r="G4176" i="42"/>
  <c r="G4156" i="42"/>
  <c r="G4116" i="42"/>
  <c r="G4056" i="42"/>
  <c r="G3325" i="42"/>
  <c r="G3964" i="42"/>
  <c r="G3884" i="42"/>
  <c r="G3804" i="42"/>
  <c r="G3764" i="42"/>
  <c r="G3444" i="42"/>
  <c r="G3404" i="42"/>
  <c r="G3384" i="42"/>
  <c r="G3284" i="42"/>
  <c r="G3064" i="42"/>
  <c r="G2910" i="42"/>
  <c r="G2890" i="42"/>
  <c r="G2870" i="42"/>
  <c r="G2850" i="42"/>
  <c r="G2830" i="42"/>
  <c r="G2810" i="42"/>
  <c r="G2790" i="42"/>
  <c r="G2770" i="42"/>
  <c r="G2750" i="42"/>
  <c r="G2730" i="42"/>
  <c r="G2710" i="42"/>
  <c r="G2892" i="42"/>
  <c r="G2732" i="42"/>
  <c r="G3645" i="42"/>
  <c r="G3005" i="42"/>
  <c r="G2911" i="42"/>
  <c r="G2751" i="42"/>
  <c r="G2711" i="42"/>
  <c r="G3443" i="42"/>
  <c r="G3143" i="42"/>
  <c r="G3003" i="42"/>
  <c r="G2943" i="42"/>
  <c r="G2909" i="42"/>
  <c r="G2889" i="42"/>
  <c r="G2869" i="42"/>
  <c r="G2849" i="42"/>
  <c r="G2829" i="42"/>
  <c r="G2809" i="42"/>
  <c r="G2789" i="42"/>
  <c r="G2769" i="42"/>
  <c r="G2749" i="42"/>
  <c r="G2729" i="42"/>
  <c r="G2709" i="42"/>
  <c r="G3766" i="42"/>
  <c r="G2792" i="42"/>
  <c r="G4076" i="42"/>
  <c r="G3962" i="42"/>
  <c r="G3922" i="42"/>
  <c r="G3822" i="42"/>
  <c r="G3802" i="42"/>
  <c r="G3602" i="42"/>
  <c r="G3442" i="42"/>
  <c r="G2942" i="42"/>
  <c r="G2908" i="42"/>
  <c r="G2888" i="42"/>
  <c r="G2868" i="42"/>
  <c r="G2848" i="42"/>
  <c r="G2828" i="42"/>
  <c r="G2808" i="42"/>
  <c r="G2788" i="42"/>
  <c r="G2768" i="42"/>
  <c r="G2748" i="42"/>
  <c r="G2728" i="42"/>
  <c r="G2708" i="42"/>
  <c r="G2965" i="42"/>
  <c r="G2887" i="42"/>
  <c r="G2827" i="42"/>
  <c r="G2747" i="42"/>
  <c r="G2912" i="42"/>
  <c r="G2852" i="42"/>
  <c r="G2752" i="42"/>
  <c r="G2831" i="42"/>
  <c r="G4055" i="42"/>
  <c r="G2787" i="42"/>
  <c r="G3866" i="42"/>
  <c r="G3746" i="42"/>
  <c r="G3466" i="42"/>
  <c r="G3286" i="42"/>
  <c r="G3106" i="42"/>
  <c r="G3006" i="42"/>
  <c r="G2866" i="42"/>
  <c r="G2826" i="42"/>
  <c r="G3945" i="42"/>
  <c r="G3465" i="42"/>
  <c r="G3425" i="42"/>
  <c r="G3385" i="42"/>
  <c r="G3205" i="42"/>
  <c r="G3165" i="42"/>
  <c r="G3105" i="42"/>
  <c r="G2825" i="42"/>
  <c r="G3646" i="42"/>
  <c r="G3725" i="42"/>
  <c r="G3045" i="42"/>
  <c r="G2871" i="42"/>
  <c r="G2791" i="42"/>
  <c r="G2847" i="42"/>
  <c r="G3886" i="42"/>
  <c r="G3846" i="42"/>
  <c r="G3726" i="42"/>
  <c r="G3686" i="42"/>
  <c r="G3446" i="42"/>
  <c r="G3326" i="42"/>
  <c r="G3266" i="42"/>
  <c r="G3985" i="42"/>
  <c r="G4004" i="42"/>
  <c r="G3984" i="42"/>
  <c r="G3944" i="42"/>
  <c r="G3924" i="42"/>
  <c r="G3904" i="42"/>
  <c r="G3864" i="42"/>
  <c r="G3844" i="42"/>
  <c r="G3824" i="42"/>
  <c r="G3744" i="42"/>
  <c r="G3704" i="42"/>
  <c r="G3684" i="42"/>
  <c r="G3664" i="42"/>
  <c r="G3644" i="42"/>
  <c r="G3624" i="42"/>
  <c r="G3584" i="42"/>
  <c r="G3544" i="42"/>
  <c r="G3524" i="42"/>
  <c r="G3504" i="42"/>
  <c r="G3464" i="42"/>
  <c r="G3424" i="42"/>
  <c r="G3364" i="42"/>
  <c r="G3344" i="42"/>
  <c r="G3324" i="42"/>
  <c r="G3304" i="42"/>
  <c r="G3264" i="42"/>
  <c r="G3244" i="42"/>
  <c r="G3224" i="42"/>
  <c r="G3204" i="42"/>
  <c r="G3184" i="42"/>
  <c r="G3164" i="42"/>
  <c r="G3124" i="42"/>
  <c r="G3104" i="42"/>
  <c r="G3084" i="42"/>
  <c r="G3044" i="42"/>
  <c r="G3004" i="42"/>
  <c r="G2984" i="42"/>
  <c r="G2924" i="42"/>
  <c r="G2904" i="42"/>
  <c r="G2884" i="42"/>
  <c r="G2864" i="42"/>
  <c r="G2844" i="42"/>
  <c r="G2824" i="42"/>
  <c r="G2804" i="42"/>
  <c r="G2784" i="42"/>
  <c r="G2764" i="42"/>
  <c r="G2744" i="42"/>
  <c r="G2724" i="42"/>
  <c r="G3566" i="42"/>
  <c r="G2812" i="42"/>
  <c r="G3765" i="42"/>
  <c r="G2891" i="42"/>
  <c r="G2811" i="42"/>
  <c r="G3982" i="42"/>
  <c r="G3981" i="42"/>
  <c r="G2941" i="42"/>
  <c r="G2867" i="42"/>
  <c r="G2807" i="42"/>
  <c r="G2767" i="42"/>
  <c r="G2727" i="42"/>
  <c r="G2707" i="42"/>
  <c r="G3386" i="42"/>
  <c r="G3246" i="42"/>
  <c r="G3046" i="42"/>
  <c r="G2926" i="42"/>
  <c r="G2786" i="42"/>
  <c r="G4005" i="42"/>
  <c r="G3825" i="42"/>
  <c r="G3785" i="42"/>
  <c r="G3625" i="42"/>
  <c r="G3505" i="42"/>
  <c r="G3485" i="42"/>
  <c r="G3345" i="42"/>
  <c r="G3225" i="42"/>
  <c r="G3085" i="42"/>
  <c r="G2905" i="42"/>
  <c r="G2845" i="42"/>
  <c r="G2805" i="42"/>
  <c r="G2745" i="42"/>
  <c r="G4043" i="42"/>
  <c r="G4023" i="42"/>
  <c r="G4003" i="42"/>
  <c r="G3983" i="42"/>
  <c r="G3963" i="42"/>
  <c r="G3943" i="42"/>
  <c r="G3923" i="42"/>
  <c r="G3903" i="42"/>
  <c r="G3883" i="42"/>
  <c r="G3863" i="42"/>
  <c r="G3843" i="42"/>
  <c r="G3823" i="42"/>
  <c r="G3803" i="42"/>
  <c r="G3783" i="42"/>
  <c r="G3723" i="42"/>
  <c r="G3703" i="42"/>
  <c r="G3683" i="42"/>
  <c r="G3663" i="42"/>
  <c r="G2923" i="42"/>
  <c r="G2903" i="42"/>
  <c r="G2883" i="42"/>
  <c r="G2863" i="42"/>
  <c r="G2843" i="42"/>
  <c r="G2823" i="42"/>
  <c r="G2803" i="42"/>
  <c r="G2783" i="42"/>
  <c r="G2763" i="42"/>
  <c r="G2743" i="42"/>
  <c r="G2723" i="42"/>
  <c r="G3816" i="42"/>
  <c r="G3236" i="42"/>
  <c r="G2922" i="42"/>
  <c r="G2902" i="42"/>
  <c r="G2882" i="42"/>
  <c r="G2862" i="42"/>
  <c r="G2842" i="42"/>
  <c r="G2822" i="42"/>
  <c r="G2802" i="42"/>
  <c r="G2782" i="42"/>
  <c r="G2762" i="42"/>
  <c r="G2742" i="42"/>
  <c r="G2722" i="42"/>
  <c r="G2851" i="42"/>
  <c r="G2771" i="42"/>
  <c r="G2731" i="42"/>
  <c r="G3081" i="42"/>
  <c r="G2907" i="42"/>
  <c r="G4300" i="42"/>
  <c r="G4054" i="42"/>
  <c r="G3980" i="42"/>
  <c r="G3966" i="42"/>
  <c r="G3786" i="42"/>
  <c r="G3706" i="42"/>
  <c r="G3606" i="42"/>
  <c r="G3486" i="42"/>
  <c r="G2940" i="42"/>
  <c r="G2906" i="42"/>
  <c r="G2846" i="42"/>
  <c r="G2806" i="42"/>
  <c r="G2766" i="42"/>
  <c r="G2746" i="42"/>
  <c r="G2726" i="42"/>
  <c r="G2706" i="42"/>
  <c r="G3905" i="42"/>
  <c r="G3885" i="42"/>
  <c r="G3845" i="42"/>
  <c r="G3745" i="42"/>
  <c r="G3685" i="42"/>
  <c r="G3585" i="42"/>
  <c r="G3525" i="42"/>
  <c r="G3445" i="42"/>
  <c r="G3285" i="42"/>
  <c r="G3145" i="42"/>
  <c r="G2925" i="42"/>
  <c r="G2865" i="42"/>
  <c r="G2765" i="42"/>
  <c r="G2725" i="42"/>
  <c r="G3935" i="42"/>
  <c r="G3855" i="42"/>
  <c r="G3715" i="42"/>
  <c r="G3655" i="42"/>
  <c r="G3395" i="42"/>
  <c r="G3075" i="42"/>
  <c r="G2921" i="42"/>
  <c r="G2841" i="42"/>
  <c r="G2801" i="42"/>
  <c r="G2741" i="42"/>
  <c r="G2721" i="42"/>
  <c r="G4334" i="42"/>
  <c r="G4274" i="42"/>
  <c r="G4134" i="42"/>
  <c r="G3954" i="42"/>
  <c r="G3934" i="42"/>
  <c r="G3854" i="42"/>
  <c r="G3814" i="42"/>
  <c r="G3794" i="42"/>
  <c r="G3714" i="42"/>
  <c r="G3594" i="42"/>
  <c r="G3534" i="42"/>
  <c r="G3514" i="42"/>
  <c r="G3454" i="42"/>
  <c r="G3294" i="42"/>
  <c r="G3234" i="42"/>
  <c r="G3194" i="42"/>
  <c r="G3154" i="42"/>
  <c r="G3134" i="42"/>
  <c r="G3074" i="42"/>
  <c r="G3054" i="42"/>
  <c r="G2994" i="42"/>
  <c r="G2954" i="42"/>
  <c r="G2944" i="42"/>
  <c r="G2920" i="42"/>
  <c r="G2900" i="42"/>
  <c r="G2880" i="42"/>
  <c r="G2860" i="42"/>
  <c r="G2840" i="42"/>
  <c r="G2820" i="42"/>
  <c r="G2800" i="42"/>
  <c r="G2780" i="42"/>
  <c r="G2760" i="42"/>
  <c r="G2740" i="42"/>
  <c r="G2720" i="42"/>
  <c r="G3806" i="42"/>
  <c r="G2872" i="42"/>
  <c r="G2832" i="42"/>
  <c r="G2772" i="42"/>
  <c r="G2712" i="42"/>
  <c r="G3265" i="42"/>
  <c r="G3185" i="42"/>
  <c r="G3666" i="42"/>
  <c r="G3586" i="42"/>
  <c r="G3526" i="42"/>
  <c r="G3426" i="42"/>
  <c r="G3366" i="42"/>
  <c r="G3226" i="42"/>
  <c r="G3066" i="42"/>
  <c r="G2886" i="42"/>
  <c r="G3965" i="42"/>
  <c r="G3865" i="42"/>
  <c r="G3705" i="42"/>
  <c r="G3665" i="42"/>
  <c r="G3605" i="42"/>
  <c r="G3545" i="42"/>
  <c r="G3405" i="42"/>
  <c r="G3365" i="42"/>
  <c r="G3245" i="42"/>
  <c r="G3125" i="42"/>
  <c r="G3065" i="42"/>
  <c r="G3025" i="42"/>
  <c r="G2885" i="42"/>
  <c r="G2785" i="42"/>
  <c r="G3955" i="42"/>
  <c r="G3895" i="42"/>
  <c r="G3835" i="42"/>
  <c r="G3695" i="42"/>
  <c r="G3555" i="42"/>
  <c r="G3455" i="42"/>
  <c r="G3375" i="42"/>
  <c r="G3115" i="42"/>
  <c r="G3055" i="42"/>
  <c r="G3015" i="42"/>
  <c r="G2901" i="42"/>
  <c r="G2881" i="42"/>
  <c r="G2861" i="42"/>
  <c r="G2821" i="42"/>
  <c r="G2781" i="42"/>
  <c r="G2761" i="42"/>
  <c r="G3933" i="42"/>
  <c r="G3793" i="42"/>
  <c r="G3773" i="42"/>
  <c r="G3713" i="42"/>
  <c r="G3693" i="42"/>
  <c r="G3593" i="42"/>
  <c r="G3573" i="42"/>
  <c r="G3533" i="42"/>
  <c r="G3513" i="42"/>
  <c r="G3193" i="42"/>
  <c r="G3053" i="42"/>
  <c r="G2993" i="42"/>
  <c r="G2953" i="42"/>
  <c r="G2939" i="42"/>
  <c r="G2919" i="42"/>
  <c r="G2899" i="42"/>
  <c r="G2879" i="42"/>
  <c r="G2859" i="42"/>
  <c r="G2839" i="42"/>
  <c r="G2819" i="42"/>
  <c r="G2799" i="42"/>
  <c r="G2779" i="42"/>
  <c r="G2759" i="42"/>
  <c r="G2739" i="42"/>
  <c r="G2719" i="42"/>
  <c r="G4205" i="42"/>
  <c r="G4284" i="42"/>
  <c r="G4264" i="42"/>
  <c r="G4295" i="42"/>
  <c r="G4225" i="42"/>
  <c r="G4185" i="42"/>
  <c r="G3012" i="42"/>
  <c r="G4344" i="42"/>
  <c r="G4204" i="42"/>
  <c r="G4184" i="42"/>
  <c r="G4124" i="42"/>
  <c r="G4104" i="42"/>
  <c r="G4084" i="42"/>
  <c r="G4343" i="42"/>
  <c r="G4323" i="42"/>
  <c r="G4303" i="42"/>
  <c r="G4283" i="42"/>
  <c r="G4263" i="42"/>
  <c r="G4243" i="42"/>
  <c r="G4223" i="42"/>
  <c r="G4203" i="42"/>
  <c r="G4183" i="42"/>
  <c r="G4163" i="42"/>
  <c r="G4143" i="42"/>
  <c r="G4123" i="42"/>
  <c r="G4103" i="42"/>
  <c r="G4214" i="42"/>
  <c r="G4335" i="42"/>
  <c r="G4215" i="42"/>
  <c r="G4135" i="42"/>
  <c r="G4095" i="42"/>
  <c r="G4048" i="42"/>
  <c r="G3968" i="42"/>
  <c r="G3228" i="42"/>
  <c r="G3208" i="42"/>
  <c r="G3188" i="42"/>
  <c r="G3048" i="42"/>
  <c r="G3028" i="42"/>
  <c r="G4" i="42"/>
  <c r="G3427" i="42"/>
  <c r="G3287" i="42"/>
  <c r="G3247" i="42"/>
  <c r="G3227" i="42"/>
  <c r="G3207" i="42"/>
  <c r="G3187" i="42"/>
  <c r="G3087" i="42"/>
  <c r="G3047" i="42"/>
  <c r="G4338" i="42"/>
  <c r="G4278" i="42"/>
  <c r="G4258" i="42"/>
  <c r="G4178" i="42"/>
  <c r="G4118" i="42"/>
  <c r="G3643" i="42"/>
  <c r="G3623" i="42"/>
  <c r="G3583" i="42"/>
  <c r="G3503" i="42"/>
  <c r="G3463" i="42"/>
  <c r="G3263" i="42"/>
  <c r="G3243" i="42"/>
  <c r="G3223" i="42"/>
  <c r="G3203" i="42"/>
  <c r="G3183" i="42"/>
  <c r="G3163" i="42"/>
  <c r="G3123" i="42"/>
  <c r="G3103" i="42"/>
  <c r="G3083" i="42"/>
  <c r="G3043" i="42"/>
  <c r="G3023" i="42"/>
  <c r="G3763" i="42"/>
  <c r="G3743" i="42"/>
  <c r="G3603" i="42"/>
  <c r="G3563" i="42"/>
  <c r="G3543" i="42"/>
  <c r="G3523" i="42"/>
  <c r="G3423" i="42"/>
  <c r="G3363" i="42"/>
  <c r="G3323" i="42"/>
  <c r="G4175" i="42"/>
  <c r="G4066" i="42"/>
  <c r="G2947" i="42"/>
  <c r="G4068" i="42"/>
  <c r="G4287" i="42"/>
  <c r="G4227" i="42"/>
  <c r="G4207" i="42"/>
  <c r="G4167" i="42"/>
  <c r="G4064" i="42"/>
  <c r="G4288" i="42"/>
  <c r="G4228" i="42"/>
  <c r="G4208" i="42"/>
  <c r="G4188" i="42"/>
  <c r="G4128" i="42"/>
  <c r="G4088" i="42"/>
  <c r="G4166" i="42"/>
  <c r="G4244" i="42"/>
  <c r="G4224" i="42"/>
  <c r="G4164" i="42"/>
  <c r="G4144" i="42"/>
  <c r="G4322" i="42"/>
  <c r="G4308" i="42"/>
  <c r="G4242" i="42"/>
  <c r="G4248" i="42"/>
  <c r="G4202" i="42"/>
  <c r="G4162" i="42"/>
  <c r="G4168" i="42"/>
  <c r="G4148" i="42"/>
  <c r="G3995" i="42"/>
  <c r="G3975" i="42"/>
  <c r="G3775" i="42"/>
  <c r="G3415" i="42"/>
  <c r="G3335" i="42"/>
  <c r="G3255" i="42"/>
  <c r="G2995" i="42"/>
  <c r="G4305" i="42"/>
  <c r="G4285" i="42"/>
  <c r="G4265" i="42"/>
  <c r="G4145" i="42"/>
  <c r="G4125" i="42"/>
  <c r="G4105" i="42"/>
  <c r="G4085" i="42"/>
  <c r="G3632" i="42"/>
  <c r="G3552" i="42"/>
  <c r="G3532" i="42"/>
  <c r="G3492" i="42"/>
  <c r="G3472" i="42"/>
  <c r="G3452" i="42"/>
  <c r="G3412" i="42"/>
  <c r="G3392" i="42"/>
  <c r="G3372" i="42"/>
  <c r="G3352" i="42"/>
  <c r="G3312" i="42"/>
  <c r="G3292" i="42"/>
  <c r="G3272" i="42"/>
  <c r="G3252" i="42"/>
  <c r="G3232" i="42"/>
  <c r="G3192" i="42"/>
  <c r="G3152" i="42"/>
  <c r="G3132" i="42"/>
  <c r="G3112" i="42"/>
  <c r="G3092" i="42"/>
  <c r="G3072" i="42"/>
  <c r="G3032" i="42"/>
  <c r="G2972" i="42"/>
  <c r="G3346" i="42"/>
  <c r="G3320" i="42"/>
  <c r="G4329" i="42"/>
  <c r="G4309" i="42"/>
  <c r="G4249" i="42"/>
  <c r="G4229" i="42"/>
  <c r="G4189" i="42"/>
  <c r="G4149" i="42"/>
  <c r="G4129" i="42"/>
  <c r="G4109" i="42"/>
  <c r="G4089" i="42"/>
  <c r="G4049" i="42"/>
  <c r="G4029" i="42"/>
  <c r="G3969" i="42"/>
  <c r="G3949" i="42"/>
  <c r="G3929" i="42"/>
  <c r="G3909" i="42"/>
  <c r="G3809" i="42"/>
  <c r="G3789" i="42"/>
  <c r="G3749" i="42"/>
  <c r="G3709" i="42"/>
  <c r="G3689" i="42"/>
  <c r="G3589" i="42"/>
  <c r="G3529" i="42"/>
  <c r="G3509" i="42"/>
  <c r="G3483" i="42"/>
  <c r="G3449" i="42"/>
  <c r="G3429" i="42"/>
  <c r="G3403" i="42"/>
  <c r="G3389" i="42"/>
  <c r="G3369" i="42"/>
  <c r="G3343" i="42"/>
  <c r="G3329" i="42"/>
  <c r="G3303" i="42"/>
  <c r="G3309" i="42"/>
  <c r="G3283" i="42"/>
  <c r="G3289" i="42"/>
  <c r="G3249" i="42"/>
  <c r="G3229" i="42"/>
  <c r="G3189" i="42"/>
  <c r="G3089" i="42"/>
  <c r="G3063" i="42"/>
  <c r="G2989" i="42"/>
  <c r="G2963" i="42"/>
  <c r="G2969" i="42"/>
  <c r="G4328" i="42"/>
  <c r="G4302" i="42"/>
  <c r="G4108" i="42"/>
  <c r="G4082" i="42"/>
  <c r="G3908" i="42"/>
  <c r="G3882" i="42"/>
  <c r="G3868" i="42"/>
  <c r="G3808" i="42"/>
  <c r="G3788" i="42"/>
  <c r="G3768" i="42"/>
  <c r="G3748" i="42"/>
  <c r="G3722" i="42"/>
  <c r="G3708" i="42"/>
  <c r="G3688" i="42"/>
  <c r="G3588" i="42"/>
  <c r="G3562" i="42"/>
  <c r="G3528" i="42"/>
  <c r="G3508" i="42"/>
  <c r="G3388" i="42"/>
  <c r="G3368" i="42"/>
  <c r="G3328" i="42"/>
  <c r="G3308" i="42"/>
  <c r="G3248" i="42"/>
  <c r="G3088" i="42"/>
  <c r="G3062" i="42"/>
  <c r="G2988" i="42"/>
  <c r="G2962" i="42"/>
  <c r="G4187" i="42"/>
  <c r="G4161" i="42"/>
  <c r="G4107" i="42"/>
  <c r="G4081" i="42"/>
  <c r="G3987" i="42"/>
  <c r="G3961" i="42"/>
  <c r="G3947" i="42"/>
  <c r="G3921" i="42"/>
  <c r="G3907" i="42"/>
  <c r="G3881" i="42"/>
  <c r="G3827" i="42"/>
  <c r="G3801" i="42"/>
  <c r="G3747" i="42"/>
  <c r="G3721" i="42"/>
  <c r="G3627" i="42"/>
  <c r="G3601" i="42"/>
  <c r="G3507" i="42"/>
  <c r="G3481" i="42"/>
  <c r="G3347" i="42"/>
  <c r="G3321" i="42"/>
  <c r="G3167" i="42"/>
  <c r="G3141" i="42"/>
  <c r="G3127" i="42"/>
  <c r="G3101" i="42"/>
  <c r="G3067" i="42"/>
  <c r="G3041" i="42"/>
  <c r="G2987" i="42"/>
  <c r="G2961" i="42"/>
  <c r="G4320" i="42"/>
  <c r="G3986" i="42"/>
  <c r="G3960" i="42"/>
  <c r="G3946" i="42"/>
  <c r="G3920" i="42"/>
  <c r="G3906" i="42"/>
  <c r="G3880" i="42"/>
  <c r="G3506" i="42"/>
  <c r="G3480" i="42"/>
  <c r="G3086" i="42"/>
  <c r="G3060" i="42"/>
  <c r="G3383" i="42"/>
  <c r="G3357" i="42"/>
  <c r="G4226" i="42"/>
  <c r="G4200" i="42"/>
  <c r="G4186" i="42"/>
  <c r="G4160" i="42"/>
  <c r="G4106" i="42"/>
  <c r="G4080" i="42"/>
  <c r="G3546" i="42"/>
  <c r="G3520" i="42"/>
  <c r="G3166" i="42"/>
  <c r="G3140" i="42"/>
  <c r="G3126" i="42"/>
  <c r="G3100" i="42"/>
  <c r="G2986" i="42"/>
  <c r="G2960" i="42"/>
  <c r="G3626" i="42"/>
  <c r="G3600" i="42"/>
  <c r="G3206" i="42"/>
  <c r="G3180" i="42"/>
  <c r="G2985" i="42"/>
  <c r="G2959" i="42"/>
  <c r="G4333" i="42"/>
  <c r="G4339" i="42"/>
  <c r="G4313" i="42"/>
  <c r="G4319" i="42"/>
  <c r="G4293" i="42"/>
  <c r="G4299" i="42"/>
  <c r="G4279" i="42"/>
  <c r="G4253" i="42"/>
  <c r="G4259" i="42"/>
  <c r="G4233" i="42"/>
  <c r="G4239" i="42"/>
  <c r="G4213" i="42"/>
  <c r="G4219" i="42"/>
  <c r="G4193" i="42"/>
  <c r="G4199" i="42"/>
  <c r="G4179" i="42"/>
  <c r="G4159" i="42"/>
  <c r="G4133" i="42"/>
  <c r="G4139" i="42"/>
  <c r="G4113" i="42"/>
  <c r="G4119" i="42"/>
  <c r="G4093" i="42"/>
  <c r="G4332" i="42"/>
  <c r="G4318" i="42"/>
  <c r="G4292" i="42"/>
  <c r="G4298" i="42"/>
  <c r="G4272" i="42"/>
  <c r="G4238" i="42"/>
  <c r="G4212" i="42"/>
  <c r="G4218" i="42"/>
  <c r="G4192" i="42"/>
  <c r="G4198" i="42"/>
  <c r="G4172" i="42"/>
  <c r="G4158" i="42"/>
  <c r="G4132" i="42"/>
  <c r="G4138" i="42"/>
  <c r="G4112" i="42"/>
  <c r="G4098" i="42"/>
  <c r="G4072" i="42"/>
  <c r="G4078" i="42"/>
  <c r="G4052" i="42"/>
  <c r="G4038" i="42"/>
  <c r="G4012" i="42"/>
  <c r="G4018" i="42"/>
  <c r="G3992" i="42"/>
  <c r="G3958" i="42"/>
  <c r="G3932" i="42"/>
  <c r="G3938" i="42"/>
  <c r="G3912" i="42"/>
  <c r="G3858" i="42"/>
  <c r="G3832" i="42"/>
  <c r="G3818" i="42"/>
  <c r="G3792" i="42"/>
  <c r="G3798" i="42"/>
  <c r="G3772" i="42"/>
  <c r="G3718" i="42"/>
  <c r="G3692" i="42"/>
  <c r="G3698" i="42"/>
  <c r="G3672" i="42"/>
  <c r="G4331" i="42"/>
  <c r="G4337" i="42"/>
  <c r="G4317" i="42"/>
  <c r="G4291" i="42"/>
  <c r="G4297" i="42"/>
  <c r="G4271" i="42"/>
  <c r="G4277" i="42"/>
  <c r="G4251" i="42"/>
  <c r="G4257" i="42"/>
  <c r="G4237" i="42"/>
  <c r="G4217" i="42"/>
  <c r="G4191" i="42"/>
  <c r="G4197" i="42"/>
  <c r="G4171" i="42"/>
  <c r="G4177" i="42"/>
  <c r="G4157" i="42"/>
  <c r="G4137" i="42"/>
  <c r="G4111" i="42"/>
  <c r="G4117" i="42"/>
  <c r="G4097" i="42"/>
  <c r="G4071" i="42"/>
  <c r="G4077" i="42"/>
  <c r="G4051" i="42"/>
  <c r="G4057" i="42"/>
  <c r="G4037" i="42"/>
  <c r="G4011" i="42"/>
  <c r="G4017" i="42"/>
  <c r="G3991" i="42"/>
  <c r="G3997" i="42"/>
  <c r="G3977" i="42"/>
  <c r="G3957" i="42"/>
  <c r="G3937" i="42"/>
  <c r="G3911" i="42"/>
  <c r="G3917" i="42"/>
  <c r="G3897" i="42"/>
  <c r="G3877" i="42"/>
  <c r="G3851" i="42"/>
  <c r="G3857" i="42"/>
  <c r="G3837" i="42"/>
  <c r="G3817" i="42"/>
  <c r="G3791" i="42"/>
  <c r="G3797" i="42"/>
  <c r="G3771" i="42"/>
  <c r="G3777" i="42"/>
  <c r="G3751" i="42"/>
  <c r="G3757" i="42"/>
  <c r="G3737" i="42"/>
  <c r="G3717" i="42"/>
  <c r="G3697" i="42"/>
  <c r="G3671" i="42"/>
  <c r="G3677" i="42"/>
  <c r="G3826" i="42"/>
  <c r="G3800" i="42"/>
  <c r="G4296" i="42"/>
  <c r="G4270" i="42"/>
  <c r="G4216" i="42"/>
  <c r="G4190" i="42"/>
  <c r="G4196" i="42"/>
  <c r="G4170" i="42"/>
  <c r="G4136" i="42"/>
  <c r="G4110" i="42"/>
  <c r="G4096" i="42"/>
  <c r="G4070" i="42"/>
  <c r="G4036" i="42"/>
  <c r="G4010" i="42"/>
  <c r="G4016" i="42"/>
  <c r="G3990" i="42"/>
  <c r="G3976" i="42"/>
  <c r="G3950" i="42"/>
  <c r="G3936" i="42"/>
  <c r="G3910" i="42"/>
  <c r="G3916" i="42"/>
  <c r="G3890" i="42"/>
  <c r="G3896" i="42"/>
  <c r="G3870" i="42"/>
  <c r="G3876" i="42"/>
  <c r="G3850" i="42"/>
  <c r="G3856" i="42"/>
  <c r="G3830" i="42"/>
  <c r="G3796" i="42"/>
  <c r="G3770" i="42"/>
  <c r="G3696" i="42"/>
  <c r="G3670" i="42"/>
  <c r="G3636" i="42"/>
  <c r="G3610" i="42"/>
  <c r="G3596" i="42"/>
  <c r="G3570" i="42"/>
  <c r="G3496" i="42"/>
  <c r="G3470" i="42"/>
  <c r="G3476" i="42"/>
  <c r="G3450" i="42"/>
  <c r="G3436" i="42"/>
  <c r="G3410" i="42"/>
  <c r="G3376" i="42"/>
  <c r="G3350" i="42"/>
  <c r="G3336" i="42"/>
  <c r="G3310" i="42"/>
  <c r="G3316" i="42"/>
  <c r="G3290" i="42"/>
  <c r="G3296" i="42"/>
  <c r="G3270" i="42"/>
  <c r="G3156" i="42"/>
  <c r="G3130" i="42"/>
  <c r="G3096" i="42"/>
  <c r="G3070" i="42"/>
  <c r="G3056" i="42"/>
  <c r="G3030" i="42"/>
  <c r="G3016" i="42"/>
  <c r="G2990" i="42"/>
  <c r="G2976" i="42"/>
  <c r="G2950" i="42"/>
  <c r="G4315" i="42"/>
  <c r="G4289" i="42"/>
  <c r="G4195" i="42"/>
  <c r="G4169" i="42"/>
  <c r="G3915" i="42"/>
  <c r="G3889" i="42"/>
  <c r="G3575" i="42"/>
  <c r="G3549" i="42"/>
  <c r="G3515" i="42"/>
  <c r="G3489" i="42"/>
  <c r="G3295" i="42"/>
  <c r="G3269" i="42"/>
  <c r="G3135" i="42"/>
  <c r="G3109" i="42"/>
  <c r="G3095" i="42"/>
  <c r="G3069" i="42"/>
  <c r="G4294" i="42"/>
  <c r="G4268" i="42"/>
  <c r="G3974" i="42"/>
  <c r="G3948" i="42"/>
  <c r="G3754" i="42"/>
  <c r="G3728" i="42"/>
  <c r="G3574" i="42"/>
  <c r="G3548" i="42"/>
  <c r="G3494" i="42"/>
  <c r="G3468" i="42"/>
  <c r="G3314" i="42"/>
  <c r="G3288" i="42"/>
  <c r="G3174" i="42"/>
  <c r="G3148" i="42"/>
  <c r="G3034" i="42"/>
  <c r="G3008" i="42"/>
  <c r="G2974" i="42"/>
  <c r="G2948" i="42"/>
  <c r="G3953" i="42"/>
  <c r="G3927" i="42"/>
  <c r="G3293" i="42"/>
  <c r="G3267" i="42"/>
  <c r="G4273" i="42"/>
  <c r="G4173" i="42"/>
  <c r="G4153" i="42"/>
  <c r="G4326" i="42"/>
  <c r="G4312" i="42"/>
  <c r="G4252" i="42"/>
  <c r="G4232" i="42"/>
  <c r="G4152" i="42"/>
  <c r="G4092" i="42"/>
  <c r="G4032" i="42"/>
  <c r="G4006" i="42"/>
  <c r="G3972" i="42"/>
  <c r="G3952" i="42"/>
  <c r="G3926" i="42"/>
  <c r="G3892" i="42"/>
  <c r="G3872" i="42"/>
  <c r="G3852" i="42"/>
  <c r="G3812" i="42"/>
  <c r="G3752" i="42"/>
  <c r="G3732" i="42"/>
  <c r="G3712" i="42"/>
  <c r="G3652" i="42"/>
  <c r="G3432" i="42"/>
  <c r="G3406" i="42"/>
  <c r="G3332" i="42"/>
  <c r="G3306" i="42"/>
  <c r="G3212" i="42"/>
  <c r="G3186" i="42"/>
  <c r="G3172" i="42"/>
  <c r="G3146" i="42"/>
  <c r="G3052" i="42"/>
  <c r="G3026" i="42"/>
  <c r="G2992" i="42"/>
  <c r="G2966" i="42"/>
  <c r="G3753" i="42"/>
  <c r="G3727" i="42"/>
  <c r="G3393" i="42"/>
  <c r="G3367" i="42"/>
  <c r="G4311" i="42"/>
  <c r="G4231" i="42"/>
  <c r="G4211" i="42"/>
  <c r="G4151" i="42"/>
  <c r="G4131" i="42"/>
  <c r="G4091" i="42"/>
  <c r="G4031" i="42"/>
  <c r="G3971" i="42"/>
  <c r="G3951" i="42"/>
  <c r="G3925" i="42"/>
  <c r="G3931" i="42"/>
  <c r="G3891" i="42"/>
  <c r="G3871" i="42"/>
  <c r="G3831" i="42"/>
  <c r="G3805" i="42"/>
  <c r="G3811" i="42"/>
  <c r="G3731" i="42"/>
  <c r="G3711" i="42"/>
  <c r="G3691" i="42"/>
  <c r="G3651" i="42"/>
  <c r="G3631" i="42"/>
  <c r="G3611" i="42"/>
  <c r="G3591" i="42"/>
  <c r="G3565" i="42"/>
  <c r="G3551" i="42"/>
  <c r="G3531" i="42"/>
  <c r="G3491" i="42"/>
  <c r="G3471" i="42"/>
  <c r="G3431" i="42"/>
  <c r="G3391" i="42"/>
  <c r="G3371" i="42"/>
  <c r="G3331" i="42"/>
  <c r="G3305" i="42"/>
  <c r="G3271" i="42"/>
  <c r="G3251" i="42"/>
  <c r="G3231" i="42"/>
  <c r="G3191" i="42"/>
  <c r="G3151" i="42"/>
  <c r="G3131" i="42"/>
  <c r="G3111" i="42"/>
  <c r="G3091" i="42"/>
  <c r="G3051" i="42"/>
  <c r="G2971" i="42"/>
  <c r="G4324" i="42"/>
  <c r="G4330" i="42"/>
  <c r="G4304" i="42"/>
  <c r="G4310" i="42"/>
  <c r="G4290" i="42"/>
  <c r="G4250" i="42"/>
  <c r="G4230" i="42"/>
  <c r="G4210" i="42"/>
  <c r="G4150" i="42"/>
  <c r="G4130" i="42"/>
  <c r="G4090" i="42"/>
  <c r="G4050" i="42"/>
  <c r="G4030" i="42"/>
  <c r="G3970" i="42"/>
  <c r="G3930" i="42"/>
  <c r="G3810" i="42"/>
  <c r="G3750" i="42"/>
  <c r="G3724" i="42"/>
  <c r="G3730" i="42"/>
  <c r="G3710" i="42"/>
  <c r="G3690" i="42"/>
  <c r="G3650" i="42"/>
  <c r="G3630" i="42"/>
  <c r="G3590" i="42"/>
  <c r="G3564" i="42"/>
  <c r="G3550" i="42"/>
  <c r="G3530" i="42"/>
  <c r="G3510" i="42"/>
  <c r="G3484" i="42"/>
  <c r="G3490" i="42"/>
  <c r="G3430" i="42"/>
  <c r="G3390" i="42"/>
  <c r="G3370" i="42"/>
  <c r="G3330" i="42"/>
  <c r="G3250" i="42"/>
  <c r="G3230" i="42"/>
  <c r="G3190" i="42"/>
  <c r="G3170" i="42"/>
  <c r="G3144" i="42"/>
  <c r="G3150" i="42"/>
  <c r="G3110" i="42"/>
  <c r="G3090" i="42"/>
  <c r="G3050" i="42"/>
  <c r="G3024" i="42"/>
  <c r="G3010" i="42"/>
  <c r="G2970" i="42"/>
  <c r="G3542" i="42"/>
  <c r="G3462" i="42"/>
  <c r="G3422" i="42"/>
  <c r="G2983" i="42"/>
  <c r="G4342" i="42"/>
  <c r="G4282" i="42"/>
  <c r="G4262" i="42"/>
  <c r="G4222" i="42"/>
  <c r="G4182" i="42"/>
  <c r="G4142" i="42"/>
  <c r="G4122" i="42"/>
  <c r="G4102" i="42"/>
  <c r="G4062" i="42"/>
  <c r="G4042" i="42"/>
  <c r="G4022" i="42"/>
  <c r="G4002" i="42"/>
  <c r="G3942" i="42"/>
  <c r="G3902" i="42"/>
  <c r="G3862" i="42"/>
  <c r="G3842" i="42"/>
  <c r="G3782" i="42"/>
  <c r="G3762" i="42"/>
  <c r="G3742" i="42"/>
  <c r="G3702" i="42"/>
  <c r="G3682" i="42"/>
  <c r="G3662" i="42"/>
  <c r="G3642" i="42"/>
  <c r="G3622" i="42"/>
  <c r="G3522" i="42"/>
  <c r="G3482" i="42"/>
  <c r="G2958" i="42"/>
  <c r="G4341" i="42"/>
  <c r="G4301" i="42"/>
  <c r="G4281" i="42"/>
  <c r="G4255" i="42"/>
  <c r="G4261" i="42"/>
  <c r="G4235" i="42"/>
  <c r="G4241" i="42"/>
  <c r="G4221" i="42"/>
  <c r="G4181" i="42"/>
  <c r="G4155" i="42"/>
  <c r="G4141" i="42"/>
  <c r="G4115" i="42"/>
  <c r="G4121" i="42"/>
  <c r="G4101" i="42"/>
  <c r="G4075" i="42"/>
  <c r="G4061" i="42"/>
  <c r="G4035" i="42"/>
  <c r="G4041" i="42"/>
  <c r="G4015" i="42"/>
  <c r="G4021" i="42"/>
  <c r="G4001" i="42"/>
  <c r="G3941" i="42"/>
  <c r="G3901" i="42"/>
  <c r="G3875" i="42"/>
  <c r="G3861" i="42"/>
  <c r="G3841" i="42"/>
  <c r="G3815" i="42"/>
  <c r="G3821" i="42"/>
  <c r="G3795" i="42"/>
  <c r="G3781" i="42"/>
  <c r="G3755" i="42"/>
  <c r="G3761" i="42"/>
  <c r="G3735" i="42"/>
  <c r="G3741" i="42"/>
  <c r="G3701" i="42"/>
  <c r="G3675" i="42"/>
  <c r="G3681" i="42"/>
  <c r="G3661" i="42"/>
  <c r="G3641" i="42"/>
  <c r="G3615" i="42"/>
  <c r="G3621" i="42"/>
  <c r="G3581" i="42"/>
  <c r="G3561" i="42"/>
  <c r="G3535" i="42"/>
  <c r="G3541" i="42"/>
  <c r="G3521" i="42"/>
  <c r="G3501" i="42"/>
  <c r="G3475" i="42"/>
  <c r="G3461" i="42"/>
  <c r="G3435" i="42"/>
  <c r="G3441" i="42"/>
  <c r="G3421" i="42"/>
  <c r="G3401" i="42"/>
  <c r="G3381" i="42"/>
  <c r="G3355" i="42"/>
  <c r="G3361" i="42"/>
  <c r="G3341" i="42"/>
  <c r="G3301" i="42"/>
  <c r="G3275" i="42"/>
  <c r="G3281" i="42"/>
  <c r="G3261" i="42"/>
  <c r="G3235" i="42"/>
  <c r="G3241" i="42"/>
  <c r="G3215" i="42"/>
  <c r="G3221" i="42"/>
  <c r="G3195" i="42"/>
  <c r="G3201" i="42"/>
  <c r="G3181" i="42"/>
  <c r="G3155" i="42"/>
  <c r="G3161" i="42"/>
  <c r="G3121" i="42"/>
  <c r="G3061" i="42"/>
  <c r="G3021" i="42"/>
  <c r="G3001" i="42"/>
  <c r="G2975" i="42"/>
  <c r="G2981" i="42"/>
  <c r="G2955" i="42"/>
  <c r="G2957" i="42"/>
  <c r="G3784" i="42"/>
  <c r="G3582" i="42"/>
  <c r="G3502" i="42"/>
  <c r="G4340" i="42"/>
  <c r="G4314" i="42"/>
  <c r="G4280" i="42"/>
  <c r="G4254" i="42"/>
  <c r="G4260" i="42"/>
  <c r="G4234" i="42"/>
  <c r="G4240" i="42"/>
  <c r="G4220" i="42"/>
  <c r="G4194" i="42"/>
  <c r="G4180" i="42"/>
  <c r="G4154" i="42"/>
  <c r="G4140" i="42"/>
  <c r="G4120" i="42"/>
  <c r="G4094" i="42"/>
  <c r="G4100" i="42"/>
  <c r="G4074" i="42"/>
  <c r="G4060" i="42"/>
  <c r="G4034" i="42"/>
  <c r="G4040" i="42"/>
  <c r="G4014" i="42"/>
  <c r="G4020" i="42"/>
  <c r="G4000" i="42"/>
  <c r="G3940" i="42"/>
  <c r="G3914" i="42"/>
  <c r="G3900" i="42"/>
  <c r="G3860" i="42"/>
  <c r="G3834" i="42"/>
  <c r="G3840" i="42"/>
  <c r="G3820" i="42"/>
  <c r="G3780" i="42"/>
  <c r="G3760" i="42"/>
  <c r="G3734" i="42"/>
  <c r="G3740" i="42"/>
  <c r="G3720" i="42"/>
  <c r="G3694" i="42"/>
  <c r="G3700" i="42"/>
  <c r="G3674" i="42"/>
  <c r="G3680" i="42"/>
  <c r="G3654" i="42"/>
  <c r="G3660" i="42"/>
  <c r="G3634" i="42"/>
  <c r="G3640" i="42"/>
  <c r="G3614" i="42"/>
  <c r="G3620" i="42"/>
  <c r="G3580" i="42"/>
  <c r="G3560" i="42"/>
  <c r="G3540" i="42"/>
  <c r="G3500" i="42"/>
  <c r="G3460" i="42"/>
  <c r="G3434" i="42"/>
  <c r="G3440" i="42"/>
  <c r="G3414" i="42"/>
  <c r="G3420" i="42"/>
  <c r="G3400" i="42"/>
  <c r="G3374" i="42"/>
  <c r="G3380" i="42"/>
  <c r="G3354" i="42"/>
  <c r="G3360" i="42"/>
  <c r="G3340" i="42"/>
  <c r="G3300" i="42"/>
  <c r="G3274" i="42"/>
  <c r="G3280" i="42"/>
  <c r="G3260" i="42"/>
  <c r="G3240" i="42"/>
  <c r="G3214" i="42"/>
  <c r="G3220" i="42"/>
  <c r="G3200" i="42"/>
  <c r="G3160" i="42"/>
  <c r="G3120" i="42"/>
  <c r="G3094" i="42"/>
  <c r="G3080" i="42"/>
  <c r="G3040" i="42"/>
  <c r="G3020" i="42"/>
  <c r="G3000" i="42"/>
  <c r="G2980" i="42"/>
  <c r="G3495" i="42"/>
  <c r="G3175" i="42"/>
  <c r="G4099" i="42"/>
  <c r="G4073" i="42"/>
  <c r="G4079" i="42"/>
  <c r="G4059" i="42"/>
  <c r="G4033" i="42"/>
  <c r="G4039" i="42"/>
  <c r="G4013" i="42"/>
  <c r="G4019" i="42"/>
  <c r="G3999" i="42"/>
  <c r="G3979" i="42"/>
  <c r="G3959" i="42"/>
  <c r="G3939" i="42"/>
  <c r="G3913" i="42"/>
  <c r="G3919" i="42"/>
  <c r="G3893" i="42"/>
  <c r="G3899" i="42"/>
  <c r="G3879" i="42"/>
  <c r="G3853" i="42"/>
  <c r="G3859" i="42"/>
  <c r="G3833" i="42"/>
  <c r="G3839" i="42"/>
  <c r="G3813" i="42"/>
  <c r="G3819" i="42"/>
  <c r="G3799" i="42"/>
  <c r="G3779" i="42"/>
  <c r="G3759" i="42"/>
  <c r="G3733" i="42"/>
  <c r="G3739" i="42"/>
  <c r="G3719" i="42"/>
  <c r="G3699" i="42"/>
  <c r="G3673" i="42"/>
  <c r="G3679" i="42"/>
  <c r="G3653" i="42"/>
  <c r="G3659" i="42"/>
  <c r="G3639" i="42"/>
  <c r="G3613" i="42"/>
  <c r="G3619" i="42"/>
  <c r="G3599" i="42"/>
  <c r="G3579" i="42"/>
  <c r="G3559" i="42"/>
  <c r="G3539" i="42"/>
  <c r="G3519" i="42"/>
  <c r="G3493" i="42"/>
  <c r="G3499" i="42"/>
  <c r="G3479" i="42"/>
  <c r="G3459" i="42"/>
  <c r="G3433" i="42"/>
  <c r="G3439" i="42"/>
  <c r="G3413" i="42"/>
  <c r="G3419" i="42"/>
  <c r="G3399" i="42"/>
  <c r="G3373" i="42"/>
  <c r="G3379" i="42"/>
  <c r="G3353" i="42"/>
  <c r="G3359" i="42"/>
  <c r="G3339" i="42"/>
  <c r="G3313" i="42"/>
  <c r="G3319" i="42"/>
  <c r="G3299" i="42"/>
  <c r="G3279" i="42"/>
  <c r="G3259" i="42"/>
  <c r="G3233" i="42"/>
  <c r="G3239" i="42"/>
  <c r="G3213" i="42"/>
  <c r="G3219" i="42"/>
  <c r="G3199" i="42"/>
  <c r="G3179" i="42"/>
  <c r="G3153" i="42"/>
  <c r="G3159" i="42"/>
  <c r="G3133" i="42"/>
  <c r="G3139" i="42"/>
  <c r="G3119" i="42"/>
  <c r="G3093" i="42"/>
  <c r="G3099" i="42"/>
  <c r="G3079" i="42"/>
  <c r="G3059" i="42"/>
  <c r="G3033" i="42"/>
  <c r="G3039" i="42"/>
  <c r="G3019" i="42"/>
  <c r="G2999" i="42"/>
  <c r="G2979" i="42"/>
  <c r="G4275" i="42"/>
  <c r="G3635" i="42"/>
  <c r="G3474" i="42"/>
  <c r="G3334" i="42"/>
  <c r="G3173" i="42"/>
  <c r="G3633" i="42"/>
  <c r="G3473" i="42"/>
  <c r="G3333" i="42"/>
  <c r="G3657" i="42"/>
  <c r="G3637" i="42"/>
  <c r="G3617" i="42"/>
  <c r="G3597" i="42"/>
  <c r="G3577" i="42"/>
  <c r="G3557" i="42"/>
  <c r="G3537" i="42"/>
  <c r="G3511" i="42"/>
  <c r="G3517" i="42"/>
  <c r="G3497" i="42"/>
  <c r="G3477" i="42"/>
  <c r="G3457" i="42"/>
  <c r="G3437" i="42"/>
  <c r="G3417" i="42"/>
  <c r="G3397" i="42"/>
  <c r="G3377" i="42"/>
  <c r="G3351" i="42"/>
  <c r="G3337" i="42"/>
  <c r="G3317" i="42"/>
  <c r="G3291" i="42"/>
  <c r="G3297" i="42"/>
  <c r="G3277" i="42"/>
  <c r="G3257" i="42"/>
  <c r="G3237" i="42"/>
  <c r="G3211" i="42"/>
  <c r="G3217" i="42"/>
  <c r="G3197" i="42"/>
  <c r="G3177" i="42"/>
  <c r="G3157" i="42"/>
  <c r="G3137" i="42"/>
  <c r="G3117" i="42"/>
  <c r="G3097" i="42"/>
  <c r="G3071" i="42"/>
  <c r="G3077" i="42"/>
  <c r="G3057" i="42"/>
  <c r="G3031" i="42"/>
  <c r="G3037" i="42"/>
  <c r="G3011" i="42"/>
  <c r="G3017" i="42"/>
  <c r="G2991" i="42"/>
  <c r="G2997" i="42"/>
  <c r="G2977" i="42"/>
  <c r="G2951" i="42"/>
  <c r="G3035" i="42"/>
  <c r="G4114" i="42"/>
  <c r="G3604" i="42"/>
  <c r="G3014" i="42"/>
  <c r="G3994" i="42"/>
  <c r="G3013" i="42"/>
  <c r="G3993" i="42"/>
  <c r="G3874" i="42"/>
  <c r="G3595" i="42"/>
  <c r="G3453" i="42"/>
  <c r="G3315" i="42"/>
  <c r="G3658" i="42"/>
  <c r="G3638" i="42"/>
  <c r="G3618" i="42"/>
  <c r="G3598" i="42"/>
  <c r="G3578" i="42"/>
  <c r="G3558" i="42"/>
  <c r="G3538" i="42"/>
  <c r="G3518" i="42"/>
  <c r="G3498" i="42"/>
  <c r="G3478" i="42"/>
  <c r="G3458" i="42"/>
  <c r="G3438" i="42"/>
  <c r="G3418" i="42"/>
  <c r="G3398" i="42"/>
  <c r="G3378" i="42"/>
  <c r="G3358" i="42"/>
  <c r="G3338" i="42"/>
  <c r="G3318" i="42"/>
  <c r="G3298" i="42"/>
  <c r="G3278" i="42"/>
  <c r="G3258" i="42"/>
  <c r="G3238" i="42"/>
  <c r="G3218" i="42"/>
  <c r="G3198" i="42"/>
  <c r="G3178" i="42"/>
  <c r="G3158" i="42"/>
  <c r="G3138" i="42"/>
  <c r="G3118" i="42"/>
  <c r="G3098" i="42"/>
  <c r="G3078" i="42"/>
  <c r="G3058" i="42"/>
  <c r="G3038" i="42"/>
  <c r="G3018" i="42"/>
  <c r="G2998" i="42"/>
  <c r="G2978" i="42"/>
  <c r="G2952" i="42"/>
  <c r="G3572" i="42"/>
  <c r="G3612" i="42"/>
  <c r="G3402" i="42"/>
  <c r="G3382" i="42"/>
  <c r="G3362" i="42"/>
  <c r="G3342" i="42"/>
  <c r="G3322" i="42"/>
  <c r="G3302" i="42"/>
  <c r="G3282" i="42"/>
  <c r="G3262" i="42"/>
  <c r="G3242" i="42"/>
  <c r="G3222" i="42"/>
  <c r="G3202" i="42"/>
  <c r="G3182" i="42"/>
  <c r="G3162" i="42"/>
  <c r="G3142" i="42"/>
  <c r="G3122" i="42"/>
  <c r="G3102" i="42"/>
  <c r="G3082" i="42"/>
  <c r="G3042" i="42"/>
  <c r="G3022" i="42"/>
  <c r="G3002" i="42"/>
  <c r="G2982" i="42"/>
  <c r="C4258" i="42"/>
  <c r="C4238" i="42"/>
  <c r="C4218" i="42"/>
  <c r="C2705" i="42"/>
  <c r="C2685" i="42"/>
  <c r="C2665" i="42"/>
  <c r="C2645" i="42"/>
  <c r="C2625" i="42"/>
  <c r="C2605" i="42"/>
  <c r="C2585" i="42"/>
  <c r="C2565" i="42"/>
  <c r="C2545" i="42"/>
  <c r="C2525" i="42"/>
  <c r="C2505" i="42"/>
  <c r="C2485" i="42"/>
  <c r="C2465" i="42"/>
  <c r="C2445" i="42"/>
  <c r="C2425" i="42"/>
  <c r="C2405" i="42"/>
  <c r="C2385" i="42"/>
  <c r="C2365" i="42"/>
  <c r="C2345" i="42"/>
  <c r="C2325" i="42"/>
  <c r="C2305" i="42"/>
  <c r="C2285" i="42"/>
  <c r="C2265" i="42"/>
  <c r="C2245" i="42"/>
  <c r="C2225" i="42"/>
  <c r="C2205" i="42"/>
  <c r="C2185" i="42"/>
  <c r="C2165" i="42"/>
  <c r="C2145" i="42"/>
  <c r="C2125" i="42"/>
  <c r="C2105" i="42"/>
  <c r="C2085" i="42"/>
  <c r="C2065" i="42"/>
  <c r="C2045" i="42"/>
  <c r="C2025" i="42"/>
  <c r="C2005" i="42"/>
  <c r="C1985" i="42"/>
  <c r="C1965" i="42"/>
  <c r="C1945" i="42"/>
  <c r="C1925" i="42"/>
  <c r="C1905" i="42"/>
  <c r="C1885" i="42"/>
  <c r="C1865" i="42"/>
  <c r="C2958" i="42"/>
  <c r="C2919" i="42"/>
  <c r="C2899" i="42"/>
  <c r="C2879" i="42"/>
  <c r="C2859" i="42"/>
  <c r="C2839" i="42"/>
  <c r="C2819" i="42"/>
  <c r="C2779" i="42"/>
  <c r="C2759" i="42"/>
  <c r="C2739" i="42"/>
  <c r="C1772" i="42"/>
  <c r="C4038" i="42"/>
  <c r="C1845" i="42"/>
  <c r="C1825" i="42"/>
  <c r="C1805" i="42"/>
  <c r="C1785" i="42"/>
  <c r="C1765" i="42"/>
  <c r="C1745" i="42"/>
  <c r="C1725" i="42"/>
  <c r="C1705" i="42"/>
  <c r="C1685" i="42"/>
  <c r="C1665" i="42"/>
  <c r="C1645" i="42"/>
  <c r="C1625" i="42"/>
  <c r="C1605" i="42"/>
  <c r="C1585" i="42"/>
  <c r="C1565" i="42"/>
  <c r="C1545" i="42"/>
  <c r="C1525" i="42"/>
  <c r="C1505" i="42"/>
  <c r="C1485" i="42"/>
  <c r="C1465" i="42"/>
  <c r="C1445" i="42"/>
  <c r="C1425" i="42"/>
  <c r="C1405" i="42"/>
  <c r="C1385" i="42"/>
  <c r="C1365" i="42"/>
  <c r="C1345" i="42"/>
  <c r="C1325" i="42"/>
  <c r="C1305" i="42"/>
  <c r="C1285" i="42"/>
  <c r="C1265" i="42"/>
  <c r="C1245" i="42"/>
  <c r="C1225" i="42"/>
  <c r="C1205" i="42"/>
  <c r="C1185" i="42"/>
  <c r="C1165" i="42"/>
  <c r="C1145" i="42"/>
  <c r="C1125" i="42"/>
  <c r="C1105" i="42"/>
  <c r="C1085" i="42"/>
  <c r="C1065" i="42"/>
  <c r="C1045" i="42"/>
  <c r="C1025" i="42"/>
  <c r="C1005" i="42"/>
  <c r="C985" i="42"/>
  <c r="C965" i="42"/>
  <c r="C945" i="42"/>
  <c r="C925" i="42"/>
  <c r="C905" i="42"/>
  <c r="C885" i="42"/>
  <c r="C865" i="42"/>
  <c r="C845" i="42"/>
  <c r="C825" i="42"/>
  <c r="C805" i="42"/>
  <c r="C785" i="42"/>
  <c r="C765" i="42"/>
  <c r="C745" i="42"/>
  <c r="C725" i="42"/>
  <c r="C705" i="42"/>
  <c r="C685" i="42"/>
  <c r="C665" i="42"/>
  <c r="C645" i="42"/>
  <c r="C625" i="42"/>
  <c r="C605" i="42"/>
  <c r="C585" i="42"/>
  <c r="C565" i="42"/>
  <c r="C545" i="42"/>
  <c r="C525" i="42"/>
  <c r="C505" i="42"/>
  <c r="C485" i="42"/>
  <c r="C465" i="42"/>
  <c r="C445" i="42"/>
  <c r="C425" i="42"/>
  <c r="C405" i="42"/>
  <c r="C385" i="42"/>
  <c r="C365" i="42"/>
  <c r="C345" i="42"/>
  <c r="C325" i="42"/>
  <c r="C305" i="42"/>
  <c r="C285" i="42"/>
  <c r="C265" i="42"/>
  <c r="C245" i="42"/>
  <c r="C225" i="42"/>
  <c r="C65" i="42"/>
  <c r="C45" i="42"/>
  <c r="C25" i="42"/>
  <c r="E2900" i="42"/>
  <c r="E2860" i="42"/>
  <c r="E2800" i="42"/>
  <c r="E2760" i="42"/>
  <c r="E2896" i="42"/>
  <c r="E2876" i="42"/>
  <c r="E2856" i="42"/>
  <c r="E2836" i="42"/>
  <c r="E2816" i="42"/>
  <c r="E2796" i="42"/>
  <c r="E2776" i="42"/>
  <c r="E2756" i="42"/>
  <c r="E2736" i="42"/>
  <c r="E2716" i="42"/>
  <c r="E2949" i="42"/>
  <c r="E2915" i="42"/>
  <c r="E2895" i="42"/>
  <c r="E2875" i="42"/>
  <c r="E2855" i="42"/>
  <c r="E2835" i="42"/>
  <c r="E2815" i="42"/>
  <c r="E2795" i="42"/>
  <c r="E2775" i="42"/>
  <c r="E2755" i="42"/>
  <c r="E2735" i="42"/>
  <c r="E2933" i="42"/>
  <c r="E2913" i="42"/>
  <c r="E2893" i="42"/>
  <c r="E2873" i="42"/>
  <c r="E2853" i="42"/>
  <c r="E2833" i="42"/>
  <c r="E2813" i="42"/>
  <c r="E2793" i="42"/>
  <c r="E2773" i="42"/>
  <c r="E2753" i="42"/>
  <c r="E2733" i="42"/>
  <c r="E4331" i="42"/>
  <c r="E4291" i="42"/>
  <c r="E4231" i="42"/>
  <c r="E4211" i="42"/>
  <c r="E4171" i="42"/>
  <c r="E4131" i="42"/>
  <c r="E4111" i="42"/>
  <c r="E4051" i="42"/>
  <c r="E4311" i="42"/>
  <c r="E4271" i="42"/>
  <c r="E4251" i="42"/>
  <c r="E4191" i="42"/>
  <c r="E4151" i="42"/>
  <c r="E4091" i="42"/>
  <c r="E4029" i="42"/>
  <c r="E4009" i="42"/>
  <c r="E3989" i="42"/>
  <c r="E3969" i="42"/>
  <c r="E2929" i="42"/>
  <c r="E2928" i="42"/>
  <c r="E2906" i="42"/>
  <c r="E2886" i="42"/>
  <c r="E2866" i="42"/>
  <c r="E2846" i="42"/>
  <c r="E2826" i="42"/>
  <c r="E2806" i="42"/>
  <c r="E2786" i="42"/>
  <c r="E2766" i="42"/>
  <c r="E2746" i="42"/>
  <c r="E2726" i="42"/>
  <c r="E2706" i="42"/>
  <c r="E4071" i="42"/>
  <c r="E2901" i="42"/>
  <c r="E2881" i="42"/>
  <c r="E2861" i="42"/>
  <c r="E2841" i="42"/>
  <c r="E2821" i="42"/>
  <c r="E2801" i="42"/>
  <c r="E2781" i="42"/>
  <c r="E2761" i="42"/>
  <c r="E2741" i="42"/>
  <c r="E2721" i="42"/>
  <c r="E2954" i="42"/>
  <c r="E2880" i="42"/>
  <c r="E2820" i="42"/>
  <c r="E2740" i="42"/>
  <c r="E2839" i="42"/>
  <c r="E2819" i="42"/>
  <c r="E2799" i="42"/>
  <c r="E2779" i="42"/>
  <c r="E2759" i="42"/>
  <c r="E2739" i="42"/>
  <c r="E2719" i="42"/>
  <c r="E2953" i="42"/>
  <c r="E2879" i="42"/>
  <c r="E2939" i="42"/>
  <c r="E2919" i="42"/>
  <c r="E2899" i="42"/>
  <c r="E2859" i="42"/>
  <c r="E2938" i="42"/>
  <c r="E2918" i="42"/>
  <c r="E2898" i="42"/>
  <c r="E2878" i="42"/>
  <c r="E2858" i="42"/>
  <c r="E2838" i="42"/>
  <c r="E2818" i="42"/>
  <c r="E2798" i="42"/>
  <c r="E2778" i="42"/>
  <c r="E2758" i="42"/>
  <c r="E2738" i="42"/>
  <c r="E2718" i="42"/>
  <c r="E3037" i="42"/>
  <c r="E2937" i="42"/>
  <c r="E2917" i="42"/>
  <c r="E2897" i="42"/>
  <c r="E2877" i="42"/>
  <c r="E2857" i="42"/>
  <c r="E2837" i="42"/>
  <c r="E2817" i="42"/>
  <c r="E2797" i="42"/>
  <c r="E2777" i="42"/>
  <c r="E2757" i="42"/>
  <c r="E2737" i="42"/>
  <c r="E2717" i="42"/>
  <c r="E4069" i="42"/>
  <c r="E2920" i="42"/>
  <c r="E2840" i="42"/>
  <c r="E2780" i="42"/>
  <c r="E2935" i="42"/>
  <c r="E4083" i="42"/>
  <c r="E2934" i="42"/>
  <c r="E2914" i="42"/>
  <c r="E2894" i="42"/>
  <c r="E2874" i="42"/>
  <c r="E2854" i="42"/>
  <c r="E2834" i="42"/>
  <c r="E2814" i="42"/>
  <c r="E2794" i="42"/>
  <c r="E2774" i="42"/>
  <c r="E2754" i="42"/>
  <c r="E2734" i="42"/>
  <c r="E2714" i="42"/>
  <c r="E4332" i="42"/>
  <c r="E4312" i="42"/>
  <c r="E4292" i="42"/>
  <c r="E4272" i="42"/>
  <c r="E4252" i="42"/>
  <c r="E4232" i="42"/>
  <c r="E4212" i="42"/>
  <c r="E4192" i="42"/>
  <c r="E4172" i="42"/>
  <c r="E4152" i="42"/>
  <c r="E4132" i="42"/>
  <c r="E4112" i="42"/>
  <c r="E4092" i="42"/>
  <c r="E4031" i="42"/>
  <c r="E4011" i="42"/>
  <c r="E3991" i="42"/>
  <c r="E3971" i="42"/>
  <c r="E3951" i="42"/>
  <c r="E3931" i="42"/>
  <c r="E3911" i="42"/>
  <c r="E3891" i="42"/>
  <c r="E3871" i="42"/>
  <c r="E3851" i="42"/>
  <c r="E3831" i="42"/>
  <c r="E3811" i="42"/>
  <c r="E3791" i="42"/>
  <c r="E3771" i="42"/>
  <c r="E3751" i="42"/>
  <c r="E3731" i="42"/>
  <c r="E3711" i="42"/>
  <c r="E3691" i="42"/>
  <c r="E3671" i="42"/>
  <c r="E3651" i="42"/>
  <c r="E3631" i="42"/>
  <c r="E3611" i="42"/>
  <c r="E3591" i="42"/>
  <c r="E4122" i="42"/>
  <c r="E4070" i="42"/>
  <c r="E3970" i="42"/>
  <c r="E3950" i="42"/>
  <c r="E3930" i="42"/>
  <c r="E3910" i="42"/>
  <c r="E3890" i="42"/>
  <c r="E3870" i="42"/>
  <c r="E3850" i="42"/>
  <c r="E3830" i="42"/>
  <c r="E3810" i="42"/>
  <c r="E3790" i="42"/>
  <c r="E3770" i="42"/>
  <c r="E3750" i="42"/>
  <c r="E3710" i="42"/>
  <c r="E3990" i="42"/>
  <c r="E4330" i="42"/>
  <c r="E4310" i="42"/>
  <c r="E4290" i="42"/>
  <c r="E4270" i="42"/>
  <c r="E4250" i="42"/>
  <c r="E4230" i="42"/>
  <c r="E4210" i="42"/>
  <c r="E4190" i="42"/>
  <c r="E4170" i="42"/>
  <c r="E4150" i="42"/>
  <c r="E4130" i="42"/>
  <c r="E4110" i="42"/>
  <c r="E4090" i="42"/>
  <c r="E4050" i="42"/>
  <c r="E4030" i="42"/>
  <c r="E4010" i="42"/>
  <c r="E2981" i="42"/>
  <c r="E2955" i="42"/>
  <c r="E4053" i="42"/>
  <c r="E4033" i="42"/>
  <c r="E4013" i="42"/>
  <c r="E3993" i="42"/>
  <c r="E3973" i="42"/>
  <c r="E3893" i="42"/>
  <c r="E3833" i="42"/>
  <c r="E3813" i="42"/>
  <c r="E3793" i="42"/>
  <c r="E3753" i="42"/>
  <c r="E3733" i="42"/>
  <c r="E3653" i="42"/>
  <c r="E3633" i="42"/>
  <c r="E3593" i="42"/>
  <c r="E3533" i="42"/>
  <c r="E3513" i="42"/>
  <c r="E3493" i="42"/>
  <c r="E3473" i="42"/>
  <c r="E3453" i="42"/>
  <c r="E3433" i="42"/>
  <c r="E3413" i="42"/>
  <c r="E3393" i="42"/>
  <c r="E3373" i="42"/>
  <c r="E3353" i="42"/>
  <c r="E3313" i="42"/>
  <c r="E3293" i="42"/>
  <c r="E3273" i="42"/>
  <c r="E3253" i="42"/>
  <c r="E3233" i="42"/>
  <c r="E3213" i="42"/>
  <c r="E3193" i="42"/>
  <c r="E3173" i="42"/>
  <c r="E3153" i="42"/>
  <c r="E3133" i="42"/>
  <c r="E3113" i="42"/>
  <c r="E3093" i="42"/>
  <c r="E3073" i="42"/>
  <c r="E3053" i="42"/>
  <c r="E3033" i="42"/>
  <c r="E3013" i="42"/>
  <c r="E2993" i="42"/>
  <c r="E3953" i="42"/>
  <c r="E3933" i="42"/>
  <c r="E3913" i="42"/>
  <c r="E3873" i="42"/>
  <c r="E3853" i="42"/>
  <c r="E3773" i="42"/>
  <c r="E3713" i="42"/>
  <c r="E3693" i="42"/>
  <c r="E3673" i="42"/>
  <c r="E3613" i="42"/>
  <c r="E3573" i="42"/>
  <c r="E3553" i="42"/>
  <c r="E3333" i="42"/>
  <c r="E4333" i="42"/>
  <c r="E4313" i="42"/>
  <c r="E4293" i="42"/>
  <c r="E4273" i="42"/>
  <c r="E4253" i="42"/>
  <c r="E4233" i="42"/>
  <c r="E4213" i="42"/>
  <c r="E4193" i="42"/>
  <c r="E4173" i="42"/>
  <c r="E4153" i="42"/>
  <c r="E4133" i="42"/>
  <c r="E4081" i="42"/>
  <c r="E4113" i="42"/>
  <c r="E4093" i="42"/>
  <c r="E4052" i="42"/>
  <c r="E4032" i="42"/>
  <c r="E4012" i="42"/>
  <c r="E3992" i="42"/>
  <c r="E3972" i="42"/>
  <c r="E3952" i="42"/>
  <c r="E3932" i="42"/>
  <c r="E3912" i="42"/>
  <c r="E3892" i="42"/>
  <c r="E3872" i="42"/>
  <c r="E3852" i="42"/>
  <c r="E3832" i="42"/>
  <c r="E3812" i="42"/>
  <c r="E3792" i="42"/>
  <c r="E3772" i="42"/>
  <c r="E3752" i="42"/>
  <c r="E3732" i="42"/>
  <c r="E3712" i="42"/>
  <c r="E3692" i="42"/>
  <c r="E3672" i="42"/>
  <c r="E3652" i="42"/>
  <c r="E3632" i="42"/>
  <c r="E3612" i="42"/>
  <c r="E3592" i="42"/>
  <c r="E3572" i="42"/>
  <c r="E3552" i="42"/>
  <c r="E3532" i="42"/>
  <c r="E3512" i="42"/>
  <c r="E3492" i="42"/>
  <c r="E3472" i="42"/>
  <c r="E3452" i="42"/>
  <c r="E3432" i="42"/>
  <c r="E3412" i="42"/>
  <c r="E3392" i="42"/>
  <c r="E3372" i="42"/>
  <c r="E3352" i="42"/>
  <c r="E3332" i="42"/>
  <c r="E3312" i="42"/>
  <c r="E3292" i="42"/>
  <c r="E3272" i="42"/>
  <c r="E3252" i="42"/>
  <c r="E3232" i="42"/>
  <c r="E3212" i="42"/>
  <c r="E3192" i="42"/>
  <c r="E3172" i="42"/>
  <c r="E3152" i="42"/>
  <c r="E3132" i="42"/>
  <c r="E3112" i="42"/>
  <c r="E3092" i="42"/>
  <c r="E3072" i="42"/>
  <c r="E3052" i="42"/>
  <c r="E3032" i="42"/>
  <c r="E3012" i="42"/>
  <c r="E2992" i="42"/>
  <c r="E2972" i="42"/>
  <c r="E3248" i="42"/>
  <c r="E4281" i="42"/>
  <c r="E4261" i="42"/>
  <c r="E4221" i="42"/>
  <c r="E4161" i="42"/>
  <c r="E4101" i="42"/>
  <c r="E3188" i="42"/>
  <c r="E3108" i="42"/>
  <c r="E3068" i="42"/>
  <c r="E3048" i="42"/>
  <c r="E2968" i="42"/>
  <c r="E4043" i="42"/>
  <c r="E3683" i="42"/>
  <c r="E3663" i="42"/>
  <c r="E3643" i="42"/>
  <c r="E3423" i="42"/>
  <c r="E3403" i="42"/>
  <c r="E3383" i="42"/>
  <c r="E3363" i="42"/>
  <c r="E3343" i="42"/>
  <c r="E3323" i="42"/>
  <c r="E3303" i="42"/>
  <c r="E3283" i="42"/>
  <c r="E3328" i="42"/>
  <c r="E3288" i="42"/>
  <c r="E3208" i="42"/>
  <c r="E3128" i="42"/>
  <c r="E3088" i="42"/>
  <c r="E3028" i="42"/>
  <c r="E4042" i="42"/>
  <c r="E4022" i="42"/>
  <c r="E4002" i="42"/>
  <c r="E3982" i="42"/>
  <c r="E3962" i="42"/>
  <c r="E3942" i="42"/>
  <c r="E3922" i="42"/>
  <c r="E3902" i="42"/>
  <c r="E3882" i="42"/>
  <c r="E3862" i="42"/>
  <c r="E3842" i="42"/>
  <c r="E3822" i="42"/>
  <c r="E3802" i="42"/>
  <c r="E3782" i="42"/>
  <c r="E3762" i="42"/>
  <c r="E3742" i="42"/>
  <c r="E3722" i="42"/>
  <c r="E3702" i="42"/>
  <c r="E3682" i="42"/>
  <c r="E3662" i="42"/>
  <c r="E3642" i="42"/>
  <c r="E3622" i="42"/>
  <c r="E3602" i="42"/>
  <c r="E3582" i="42"/>
  <c r="E3562" i="42"/>
  <c r="E3542" i="42"/>
  <c r="E3522" i="42"/>
  <c r="E3502" i="42"/>
  <c r="E3482" i="42"/>
  <c r="E3462" i="42"/>
  <c r="E3442" i="42"/>
  <c r="E3422" i="42"/>
  <c r="E3402" i="42"/>
  <c r="E3382" i="42"/>
  <c r="E3342" i="42"/>
  <c r="E3322" i="42"/>
  <c r="E3302" i="42"/>
  <c r="E3262" i="42"/>
  <c r="E3242" i="42"/>
  <c r="E3222" i="42"/>
  <c r="E3202" i="42"/>
  <c r="E3182" i="42"/>
  <c r="E3162" i="42"/>
  <c r="E3122" i="42"/>
  <c r="E3102" i="42"/>
  <c r="E3082" i="42"/>
  <c r="E3062" i="42"/>
  <c r="E3042" i="42"/>
  <c r="E3022" i="42"/>
  <c r="E3002" i="42"/>
  <c r="E2982" i="42"/>
  <c r="E4329" i="42"/>
  <c r="E4309" i="42"/>
  <c r="E4289" i="42"/>
  <c r="E4269" i="42"/>
  <c r="E4249" i="42"/>
  <c r="E4229" i="42"/>
  <c r="E4209" i="42"/>
  <c r="E4189" i="42"/>
  <c r="E4169" i="42"/>
  <c r="E4149" i="42"/>
  <c r="E4129" i="42"/>
  <c r="E4109" i="42"/>
  <c r="E4089" i="42"/>
  <c r="E3875" i="42"/>
  <c r="E3155" i="42"/>
  <c r="E3571" i="42"/>
  <c r="E3551" i="42"/>
  <c r="E3531" i="42"/>
  <c r="E3511" i="42"/>
  <c r="E3491" i="42"/>
  <c r="E3471" i="42"/>
  <c r="E3451" i="42"/>
  <c r="E3431" i="42"/>
  <c r="E3411" i="42"/>
  <c r="E3391" i="42"/>
  <c r="E3371" i="42"/>
  <c r="E3351" i="42"/>
  <c r="E3331" i="42"/>
  <c r="E3311" i="42"/>
  <c r="E3291" i="42"/>
  <c r="E3271" i="42"/>
  <c r="E3251" i="42"/>
  <c r="E3231" i="42"/>
  <c r="E3211" i="42"/>
  <c r="E3191" i="42"/>
  <c r="E3171" i="42"/>
  <c r="E3151" i="42"/>
  <c r="E3131" i="42"/>
  <c r="E3111" i="42"/>
  <c r="E3091" i="42"/>
  <c r="E3071" i="42"/>
  <c r="E3051" i="42"/>
  <c r="E3031" i="42"/>
  <c r="E3011" i="42"/>
  <c r="E2991" i="42"/>
  <c r="E2971" i="42"/>
  <c r="E3650" i="42"/>
  <c r="E3630" i="42"/>
  <c r="E3610" i="42"/>
  <c r="E3590" i="42"/>
  <c r="E3550" i="42"/>
  <c r="E3530" i="42"/>
  <c r="E3510" i="42"/>
  <c r="E3490" i="42"/>
  <c r="E3470" i="42"/>
  <c r="E3450" i="42"/>
  <c r="E3410" i="42"/>
  <c r="E3370" i="42"/>
  <c r="E3330" i="42"/>
  <c r="E3250" i="42"/>
  <c r="E3230" i="42"/>
  <c r="E3190" i="42"/>
  <c r="E3150" i="42"/>
  <c r="E3130" i="42"/>
  <c r="E3070" i="42"/>
  <c r="E2990" i="42"/>
  <c r="E3730" i="42"/>
  <c r="E3690" i="42"/>
  <c r="E3670" i="42"/>
  <c r="E3570" i="42"/>
  <c r="E3430" i="42"/>
  <c r="E3390" i="42"/>
  <c r="E3350" i="42"/>
  <c r="E3310" i="42"/>
  <c r="E3290" i="42"/>
  <c r="E3270" i="42"/>
  <c r="E3210" i="42"/>
  <c r="E3170" i="42"/>
  <c r="E3110" i="42"/>
  <c r="E3090" i="42"/>
  <c r="E3050" i="42"/>
  <c r="E3030" i="42"/>
  <c r="E3010" i="42"/>
  <c r="E2970" i="42"/>
  <c r="E4343" i="42"/>
  <c r="E4323" i="42"/>
  <c r="E4303" i="42"/>
  <c r="E4283" i="42"/>
  <c r="E4263" i="42"/>
  <c r="E4243" i="42"/>
  <c r="E4223" i="42"/>
  <c r="E4203" i="42"/>
  <c r="E4183" i="42"/>
  <c r="E4163" i="42"/>
  <c r="E4143" i="42"/>
  <c r="E4123" i="42"/>
  <c r="E4103" i="42"/>
  <c r="E4049" i="42"/>
  <c r="E3949" i="42"/>
  <c r="E3929" i="42"/>
  <c r="E3909" i="42"/>
  <c r="E3889" i="42"/>
  <c r="E3869" i="42"/>
  <c r="E3849" i="42"/>
  <c r="E3829" i="42"/>
  <c r="E3809" i="42"/>
  <c r="E3789" i="42"/>
  <c r="E3769" i="42"/>
  <c r="E3749" i="42"/>
  <c r="E3729" i="42"/>
  <c r="E3709" i="42"/>
  <c r="E3689" i="42"/>
  <c r="E3669" i="42"/>
  <c r="E3649" i="42"/>
  <c r="E3629" i="42"/>
  <c r="E3609" i="42"/>
  <c r="E3589" i="42"/>
  <c r="E3569" i="42"/>
  <c r="E3549" i="42"/>
  <c r="E3529" i="42"/>
  <c r="E3509" i="42"/>
  <c r="E3489" i="42"/>
  <c r="E3469" i="42"/>
  <c r="E3449" i="42"/>
  <c r="E3429" i="42"/>
  <c r="E3409" i="42"/>
  <c r="E3389" i="42"/>
  <c r="E3369" i="42"/>
  <c r="E3349" i="42"/>
  <c r="E3329" i="42"/>
  <c r="E3309" i="42"/>
  <c r="E3289" i="42"/>
  <c r="E3269" i="42"/>
  <c r="E3249" i="42"/>
  <c r="E3229" i="42"/>
  <c r="E3209" i="42"/>
  <c r="E3189" i="42"/>
  <c r="E3169" i="42"/>
  <c r="E3149" i="42"/>
  <c r="E3129" i="42"/>
  <c r="E3109" i="42"/>
  <c r="E3089" i="42"/>
  <c r="E3069" i="42"/>
  <c r="E3049" i="42"/>
  <c r="E3029" i="42"/>
  <c r="E3009" i="42"/>
  <c r="E2989" i="42"/>
  <c r="E2969" i="42"/>
  <c r="E3228" i="42"/>
  <c r="E2988" i="42"/>
  <c r="E4201" i="42"/>
  <c r="E4181" i="42"/>
  <c r="E3348" i="42"/>
  <c r="E3148" i="42"/>
  <c r="E3008" i="42"/>
  <c r="E4241" i="42"/>
  <c r="E4141" i="42"/>
  <c r="E4121" i="42"/>
  <c r="E3957" i="42"/>
  <c r="E3877" i="42"/>
  <c r="E3817" i="42"/>
  <c r="E3717" i="42"/>
  <c r="E3617" i="42"/>
  <c r="E3557" i="42"/>
  <c r="E3497" i="42"/>
  <c r="E3477" i="42"/>
  <c r="E3457" i="42"/>
  <c r="E3437" i="42"/>
  <c r="E3417" i="42"/>
  <c r="E3377" i="42"/>
  <c r="E3357" i="42"/>
  <c r="E3337" i="42"/>
  <c r="E3317" i="42"/>
  <c r="E3277" i="42"/>
  <c r="E3257" i="42"/>
  <c r="E3077" i="42"/>
  <c r="E4336" i="42"/>
  <c r="E4276" i="42"/>
  <c r="E4256" i="42"/>
  <c r="E4236" i="42"/>
  <c r="E4196" i="42"/>
  <c r="E4176" i="42"/>
  <c r="E4156" i="42"/>
  <c r="E4116" i="42"/>
  <c r="E4076" i="42"/>
  <c r="E3916" i="42"/>
  <c r="E3896" i="42"/>
  <c r="E3836" i="42"/>
  <c r="E3776" i="42"/>
  <c r="E3716" i="42"/>
  <c r="E3576" i="42"/>
  <c r="E3855" i="42"/>
  <c r="E3835" i="42"/>
  <c r="E3795" i="42"/>
  <c r="E3695" i="42"/>
  <c r="E2973" i="42"/>
  <c r="E2947" i="42"/>
  <c r="E3388" i="42"/>
  <c r="E3362" i="42"/>
  <c r="E2943" i="42"/>
  <c r="E2944" i="42"/>
  <c r="E4326" i="42"/>
  <c r="E4306" i="42"/>
  <c r="E4286" i="42"/>
  <c r="E4266" i="42"/>
  <c r="E4246" i="42"/>
  <c r="E4226" i="42"/>
  <c r="E4206" i="42"/>
  <c r="E4186" i="42"/>
  <c r="E4166" i="42"/>
  <c r="E4146" i="42"/>
  <c r="E4126" i="42"/>
  <c r="E4106" i="42"/>
  <c r="E4086" i="42"/>
  <c r="E4066" i="42"/>
  <c r="E4046" i="42"/>
  <c r="E4026" i="42"/>
  <c r="E4006" i="42"/>
  <c r="E3986" i="42"/>
  <c r="E3966" i="42"/>
  <c r="E3946" i="42"/>
  <c r="E3926" i="42"/>
  <c r="E3906" i="42"/>
  <c r="E3886" i="42"/>
  <c r="E3866" i="42"/>
  <c r="E3846" i="42"/>
  <c r="E3826" i="42"/>
  <c r="E3806" i="42"/>
  <c r="E3786" i="42"/>
  <c r="E3766" i="42"/>
  <c r="E3746" i="42"/>
  <c r="E3726" i="42"/>
  <c r="E3706" i="42"/>
  <c r="E3686" i="42"/>
  <c r="E3666" i="42"/>
  <c r="E3646" i="42"/>
  <c r="E3626" i="42"/>
  <c r="E3606" i="42"/>
  <c r="E3586" i="42"/>
  <c r="E3566" i="42"/>
  <c r="E3546" i="42"/>
  <c r="E3526" i="42"/>
  <c r="E3506" i="42"/>
  <c r="E3486" i="42"/>
  <c r="E3466" i="42"/>
  <c r="E3446" i="42"/>
  <c r="E3426" i="42"/>
  <c r="E3406" i="42"/>
  <c r="E3386" i="42"/>
  <c r="E3366" i="42"/>
  <c r="E3346" i="42"/>
  <c r="E3326" i="42"/>
  <c r="E3306" i="42"/>
  <c r="E3286" i="42"/>
  <c r="E3266" i="42"/>
  <c r="E3246" i="42"/>
  <c r="E3226" i="42"/>
  <c r="E3206" i="42"/>
  <c r="E3186" i="42"/>
  <c r="E3166" i="42"/>
  <c r="E3146" i="42"/>
  <c r="E3126" i="42"/>
  <c r="E3106" i="42"/>
  <c r="E3086" i="42"/>
  <c r="E3066" i="42"/>
  <c r="E3046" i="42"/>
  <c r="E3026" i="42"/>
  <c r="E3006" i="42"/>
  <c r="E2986" i="42"/>
  <c r="E2960" i="42"/>
  <c r="E2966" i="42"/>
  <c r="E2940" i="42"/>
  <c r="E3168" i="42"/>
  <c r="E3142" i="42"/>
  <c r="E2942" i="42"/>
  <c r="E4305" i="42"/>
  <c r="E4285" i="42"/>
  <c r="E4265" i="42"/>
  <c r="E4225" i="42"/>
  <c r="E4205" i="42"/>
  <c r="E4185" i="42"/>
  <c r="E4165" i="42"/>
  <c r="E4125" i="42"/>
  <c r="E4105" i="42"/>
  <c r="E4085" i="42"/>
  <c r="E4065" i="42"/>
  <c r="E4045" i="42"/>
  <c r="E4025" i="42"/>
  <c r="E4005" i="42"/>
  <c r="E3985" i="42"/>
  <c r="E3965" i="42"/>
  <c r="E3945" i="42"/>
  <c r="E3925" i="42"/>
  <c r="E3905" i="42"/>
  <c r="E3885" i="42"/>
  <c r="E3865" i="42"/>
  <c r="E3845" i="42"/>
  <c r="E3825" i="42"/>
  <c r="E3805" i="42"/>
  <c r="E3785" i="42"/>
  <c r="E3765" i="42"/>
  <c r="E3745" i="42"/>
  <c r="E3725" i="42"/>
  <c r="E3705" i="42"/>
  <c r="E3685" i="42"/>
  <c r="E3665" i="42"/>
  <c r="E3645" i="42"/>
  <c r="E3625" i="42"/>
  <c r="E3605" i="42"/>
  <c r="E3585" i="42"/>
  <c r="E3565" i="42"/>
  <c r="E3545" i="42"/>
  <c r="E3525" i="42"/>
  <c r="E3505" i="42"/>
  <c r="E3485" i="42"/>
  <c r="E3465" i="42"/>
  <c r="E3445" i="42"/>
  <c r="E3425" i="42"/>
  <c r="E3405" i="42"/>
  <c r="E3385" i="42"/>
  <c r="E3365" i="42"/>
  <c r="E3345" i="42"/>
  <c r="E3325" i="42"/>
  <c r="E3305" i="42"/>
  <c r="E3285" i="42"/>
  <c r="E3265" i="42"/>
  <c r="E3245" i="42"/>
  <c r="E3225" i="42"/>
  <c r="E3205" i="42"/>
  <c r="E3185" i="42"/>
  <c r="E3165" i="42"/>
  <c r="E3145" i="42"/>
  <c r="E3125" i="42"/>
  <c r="E3105" i="42"/>
  <c r="E3085" i="42"/>
  <c r="E3065" i="42"/>
  <c r="E3045" i="42"/>
  <c r="E3025" i="42"/>
  <c r="E3005" i="42"/>
  <c r="E2985" i="42"/>
  <c r="E2959" i="42"/>
  <c r="E2965" i="42"/>
  <c r="E3308" i="42"/>
  <c r="E3282" i="42"/>
  <c r="E4325" i="42"/>
  <c r="E4245" i="42"/>
  <c r="E4145" i="42"/>
  <c r="E4344" i="42"/>
  <c r="E4324" i="42"/>
  <c r="E4304" i="42"/>
  <c r="E4284" i="42"/>
  <c r="E4264" i="42"/>
  <c r="E4244" i="42"/>
  <c r="E4224" i="42"/>
  <c r="E4204" i="42"/>
  <c r="E4184" i="42"/>
  <c r="E4164" i="42"/>
  <c r="E4144" i="42"/>
  <c r="E4124" i="42"/>
  <c r="E4104" i="42"/>
  <c r="E4084" i="42"/>
  <c r="E4064" i="42"/>
  <c r="E4044" i="42"/>
  <c r="E4024" i="42"/>
  <c r="E4004" i="42"/>
  <c r="E3984" i="42"/>
  <c r="E3964" i="42"/>
  <c r="E3944" i="42"/>
  <c r="E3924" i="42"/>
  <c r="E3904" i="42"/>
  <c r="E3884" i="42"/>
  <c r="E3864" i="42"/>
  <c r="E3844" i="42"/>
  <c r="E3824" i="42"/>
  <c r="E3804" i="42"/>
  <c r="E3784" i="42"/>
  <c r="E3764" i="42"/>
  <c r="E3744" i="42"/>
  <c r="E3724" i="42"/>
  <c r="E3704" i="42"/>
  <c r="E3684" i="42"/>
  <c r="E3664" i="42"/>
  <c r="E3644" i="42"/>
  <c r="E3624" i="42"/>
  <c r="E3604" i="42"/>
  <c r="E3584" i="42"/>
  <c r="E3564" i="42"/>
  <c r="E3544" i="42"/>
  <c r="E3524" i="42"/>
  <c r="E3504" i="42"/>
  <c r="E3484" i="42"/>
  <c r="E3464" i="42"/>
  <c r="E3444" i="42"/>
  <c r="E3424" i="42"/>
  <c r="E3404" i="42"/>
  <c r="E3384" i="42"/>
  <c r="E3364" i="42"/>
  <c r="E3344" i="42"/>
  <c r="E3324" i="42"/>
  <c r="E3304" i="42"/>
  <c r="E3284" i="42"/>
  <c r="E3264" i="42"/>
  <c r="E3244" i="42"/>
  <c r="E3224" i="42"/>
  <c r="E3204" i="42"/>
  <c r="E3184" i="42"/>
  <c r="E3164" i="42"/>
  <c r="E3144" i="42"/>
  <c r="E3124" i="42"/>
  <c r="E3104" i="42"/>
  <c r="E3084" i="42"/>
  <c r="E3064" i="42"/>
  <c r="E3044" i="42"/>
  <c r="E3024" i="42"/>
  <c r="E3004" i="42"/>
  <c r="E2984" i="42"/>
  <c r="E2958" i="42"/>
  <c r="E2964" i="42"/>
  <c r="E3143" i="42"/>
  <c r="E3123" i="42"/>
  <c r="E3103" i="42"/>
  <c r="E3083" i="42"/>
  <c r="E3063" i="42"/>
  <c r="E3043" i="42"/>
  <c r="E3023" i="42"/>
  <c r="E3003" i="42"/>
  <c r="E2983" i="42"/>
  <c r="E2963" i="42"/>
  <c r="E4341" i="42"/>
  <c r="E4321" i="42"/>
  <c r="E4301" i="42"/>
  <c r="E4340" i="42"/>
  <c r="E4320" i="42"/>
  <c r="E4300" i="42"/>
  <c r="E4280" i="42"/>
  <c r="E4260" i="42"/>
  <c r="E4240" i="42"/>
  <c r="E4220" i="42"/>
  <c r="E4200" i="42"/>
  <c r="E4180" i="42"/>
  <c r="E4160" i="42"/>
  <c r="E4140" i="42"/>
  <c r="E4120" i="42"/>
  <c r="E4100" i="42"/>
  <c r="E4080" i="42"/>
  <c r="E4060" i="42"/>
  <c r="E4040" i="42"/>
  <c r="E4020" i="42"/>
  <c r="E4000" i="42"/>
  <c r="E3980" i="42"/>
  <c r="E2957" i="42"/>
  <c r="E4257" i="42"/>
  <c r="E3017" i="42"/>
  <c r="E2997" i="42"/>
  <c r="E2977" i="42"/>
  <c r="E4337" i="42"/>
  <c r="E4297" i="42"/>
  <c r="E4157" i="42"/>
  <c r="E4117" i="42"/>
  <c r="E4097" i="42"/>
  <c r="E3937" i="42"/>
  <c r="E3857" i="42"/>
  <c r="E3797" i="42"/>
  <c r="E3757" i="42"/>
  <c r="E3697" i="42"/>
  <c r="E3677" i="42"/>
  <c r="E3597" i="42"/>
  <c r="E3297" i="42"/>
  <c r="E3237" i="42"/>
  <c r="E3217" i="42"/>
  <c r="E3197" i="42"/>
  <c r="E3177" i="42"/>
  <c r="E3097" i="42"/>
  <c r="E3996" i="42"/>
  <c r="E3936" i="42"/>
  <c r="E3816" i="42"/>
  <c r="E3736" i="42"/>
  <c r="E3676" i="42"/>
  <c r="E3496" i="42"/>
  <c r="E3456" i="42"/>
  <c r="E3416" i="42"/>
  <c r="E3376" i="42"/>
  <c r="E3316" i="42"/>
  <c r="E3136" i="42"/>
  <c r="E4317" i="42"/>
  <c r="E4277" i="42"/>
  <c r="E4197" i="42"/>
  <c r="E4177" i="42"/>
  <c r="E4057" i="42"/>
  <c r="E4017" i="42"/>
  <c r="E3997" i="42"/>
  <c r="E3897" i="42"/>
  <c r="E3157" i="42"/>
  <c r="E3137" i="42"/>
  <c r="E3117" i="42"/>
  <c r="E3057" i="42"/>
  <c r="E4316" i="42"/>
  <c r="E4296" i="42"/>
  <c r="E4216" i="42"/>
  <c r="E4136" i="42"/>
  <c r="E4056" i="42"/>
  <c r="E4016" i="42"/>
  <c r="E3976" i="42"/>
  <c r="E3876" i="42"/>
  <c r="E3796" i="42"/>
  <c r="E3276" i="42"/>
  <c r="E3236" i="42"/>
  <c r="E3176" i="42"/>
  <c r="E3116" i="42"/>
  <c r="E3056" i="42"/>
  <c r="E3036" i="42"/>
  <c r="E4135" i="42"/>
  <c r="E4115" i="42"/>
  <c r="E4095" i="42"/>
  <c r="E4075" i="42"/>
  <c r="E4035" i="42"/>
  <c r="E3995" i="42"/>
  <c r="E3955" i="42"/>
  <c r="E3935" i="42"/>
  <c r="E3815" i="42"/>
  <c r="E3775" i="42"/>
  <c r="E3755" i="42"/>
  <c r="E3735" i="42"/>
  <c r="E3715" i="42"/>
  <c r="E3675" i="42"/>
  <c r="E3655" i="42"/>
  <c r="E3635" i="42"/>
  <c r="E3615" i="42"/>
  <c r="E3595" i="42"/>
  <c r="E3575" i="42"/>
  <c r="E3555" i="42"/>
  <c r="E3535" i="42"/>
  <c r="E3515" i="42"/>
  <c r="E3495" i="42"/>
  <c r="E3475" i="42"/>
  <c r="E3455" i="42"/>
  <c r="E3435" i="42"/>
  <c r="E3415" i="42"/>
  <c r="E3395" i="42"/>
  <c r="E3375" i="42"/>
  <c r="E3355" i="42"/>
  <c r="E3335" i="42"/>
  <c r="E3315" i="42"/>
  <c r="E3295" i="42"/>
  <c r="E3275" i="42"/>
  <c r="E3255" i="42"/>
  <c r="E3235" i="42"/>
  <c r="E3215" i="42"/>
  <c r="E3195" i="42"/>
  <c r="E3175" i="42"/>
  <c r="E3035" i="42"/>
  <c r="E3015" i="42"/>
  <c r="E2995" i="42"/>
  <c r="E2975" i="42"/>
  <c r="E2951" i="42"/>
  <c r="E4237" i="42"/>
  <c r="E4217" i="42"/>
  <c r="E4137" i="42"/>
  <c r="E4077" i="42"/>
  <c r="E4037" i="42"/>
  <c r="E3977" i="42"/>
  <c r="E3917" i="42"/>
  <c r="E3837" i="42"/>
  <c r="E3777" i="42"/>
  <c r="E3737" i="42"/>
  <c r="E3657" i="42"/>
  <c r="E3637" i="42"/>
  <c r="E3577" i="42"/>
  <c r="E3537" i="42"/>
  <c r="E3517" i="42"/>
  <c r="E3397" i="42"/>
  <c r="E4096" i="42"/>
  <c r="E4036" i="42"/>
  <c r="E3956" i="42"/>
  <c r="E3856" i="42"/>
  <c r="E3756" i="42"/>
  <c r="E3696" i="42"/>
  <c r="E3656" i="42"/>
  <c r="E3636" i="42"/>
  <c r="E3616" i="42"/>
  <c r="E3596" i="42"/>
  <c r="E3556" i="42"/>
  <c r="E3536" i="42"/>
  <c r="E3516" i="42"/>
  <c r="E3476" i="42"/>
  <c r="E3436" i="42"/>
  <c r="E3396" i="42"/>
  <c r="E3356" i="42"/>
  <c r="E3336" i="42"/>
  <c r="E3296" i="42"/>
  <c r="E3256" i="42"/>
  <c r="E3216" i="42"/>
  <c r="E3196" i="42"/>
  <c r="E3156" i="42"/>
  <c r="E3096" i="42"/>
  <c r="E3076" i="42"/>
  <c r="E3016" i="42"/>
  <c r="E2996" i="42"/>
  <c r="E2976" i="42"/>
  <c r="E4335" i="42"/>
  <c r="E4315" i="42"/>
  <c r="E4295" i="42"/>
  <c r="E4275" i="42"/>
  <c r="E4255" i="42"/>
  <c r="E4235" i="42"/>
  <c r="E4215" i="42"/>
  <c r="E4195" i="42"/>
  <c r="E4175" i="42"/>
  <c r="E4155" i="42"/>
  <c r="E4055" i="42"/>
  <c r="E4015" i="42"/>
  <c r="E3975" i="42"/>
  <c r="E3915" i="42"/>
  <c r="E3895" i="42"/>
  <c r="E3135" i="42"/>
  <c r="E3115" i="42"/>
  <c r="E3095" i="42"/>
  <c r="E3075" i="42"/>
  <c r="E3055" i="42"/>
  <c r="E2950" i="42"/>
  <c r="E4334" i="42"/>
  <c r="E4314" i="42"/>
  <c r="E4294" i="42"/>
  <c r="E4274" i="42"/>
  <c r="E4254" i="42"/>
  <c r="E4234" i="42"/>
  <c r="E4214" i="42"/>
  <c r="E4194" i="42"/>
  <c r="E4174" i="42"/>
  <c r="E4154" i="42"/>
  <c r="E4134" i="42"/>
  <c r="E4114" i="42"/>
  <c r="E4094" i="42"/>
  <c r="E4074" i="42"/>
  <c r="E4054" i="42"/>
  <c r="E4034" i="42"/>
  <c r="E4014" i="42"/>
  <c r="E3994" i="42"/>
  <c r="E3974" i="42"/>
  <c r="E3954" i="42"/>
  <c r="E3934" i="42"/>
  <c r="E3914" i="42"/>
  <c r="E3894" i="42"/>
  <c r="E3874" i="42"/>
  <c r="E3854" i="42"/>
  <c r="E3834" i="42"/>
  <c r="E3814" i="42"/>
  <c r="E3794" i="42"/>
  <c r="E3774" i="42"/>
  <c r="E3754" i="42"/>
  <c r="E3734" i="42"/>
  <c r="E3714" i="42"/>
  <c r="E3694" i="42"/>
  <c r="E3674" i="42"/>
  <c r="E3654" i="42"/>
  <c r="E3634" i="42"/>
  <c r="E3614" i="42"/>
  <c r="E3594" i="42"/>
  <c r="E3574" i="42"/>
  <c r="E3554" i="42"/>
  <c r="E3534" i="42"/>
  <c r="E3514" i="42"/>
  <c r="E3494" i="42"/>
  <c r="E3474" i="42"/>
  <c r="E3454" i="42"/>
  <c r="E3434" i="42"/>
  <c r="E3414" i="42"/>
  <c r="E3394" i="42"/>
  <c r="E3374" i="42"/>
  <c r="E3354" i="42"/>
  <c r="E3334" i="42"/>
  <c r="E3314" i="42"/>
  <c r="E3294" i="42"/>
  <c r="E3274" i="42"/>
  <c r="E3254" i="42"/>
  <c r="E3234" i="42"/>
  <c r="E3214" i="42"/>
  <c r="E3194" i="42"/>
  <c r="E3174" i="42"/>
  <c r="E3154" i="42"/>
  <c r="E3134" i="42"/>
  <c r="E3114" i="42"/>
  <c r="E3094" i="42"/>
  <c r="E3074" i="42"/>
  <c r="E3054" i="42"/>
  <c r="E3034" i="42"/>
  <c r="E3014" i="42"/>
  <c r="E2994" i="42"/>
  <c r="E2974" i="42"/>
  <c r="E4307" i="42"/>
  <c r="E4287" i="42"/>
  <c r="E4267" i="42"/>
  <c r="E4247" i="42"/>
  <c r="E4227" i="42"/>
  <c r="E4207" i="42"/>
  <c r="E4187" i="42"/>
  <c r="E4167" i="42"/>
  <c r="E4147" i="42"/>
  <c r="E4127" i="42"/>
  <c r="E4107" i="42"/>
  <c r="E4087" i="42"/>
  <c r="E4067" i="42"/>
  <c r="E4047" i="42"/>
  <c r="E4027" i="42"/>
  <c r="E4007" i="42"/>
  <c r="E3987" i="42"/>
  <c r="E3967" i="42"/>
  <c r="E3947" i="42"/>
  <c r="E3927" i="42"/>
  <c r="E3907" i="42"/>
  <c r="E3887" i="42"/>
  <c r="E3867" i="42"/>
  <c r="E3847" i="42"/>
  <c r="E3827" i="42"/>
  <c r="E3807" i="42"/>
  <c r="E3787" i="42"/>
  <c r="E3767" i="42"/>
  <c r="E3747" i="42"/>
  <c r="E3727" i="42"/>
  <c r="E3707" i="42"/>
  <c r="E3687" i="42"/>
  <c r="E3667" i="42"/>
  <c r="E3647" i="42"/>
  <c r="E3627" i="42"/>
  <c r="E3607" i="42"/>
  <c r="E3587" i="42"/>
  <c r="E3567" i="42"/>
  <c r="E3547" i="42"/>
  <c r="E3527" i="42"/>
  <c r="E3507" i="42"/>
  <c r="E3487" i="42"/>
  <c r="E3467" i="42"/>
  <c r="E3447" i="42"/>
  <c r="E3427" i="42"/>
  <c r="E3407" i="42"/>
  <c r="E3387" i="42"/>
  <c r="E3367" i="42"/>
  <c r="E3347" i="42"/>
  <c r="E3327" i="42"/>
  <c r="E3307" i="42"/>
  <c r="E3287" i="42"/>
  <c r="E3267" i="42"/>
  <c r="E3247" i="42"/>
  <c r="E3227" i="42"/>
  <c r="E3207" i="42"/>
  <c r="E3187" i="42"/>
  <c r="E3167" i="42"/>
  <c r="E3147" i="42"/>
  <c r="E3127" i="42"/>
  <c r="E3107" i="42"/>
  <c r="E3087" i="42"/>
  <c r="E3067" i="42"/>
  <c r="E3047" i="42"/>
  <c r="E3027" i="42"/>
  <c r="E3007" i="42"/>
  <c r="E2987" i="42"/>
  <c r="E2967" i="42"/>
  <c r="E3960" i="42"/>
  <c r="E3940" i="42"/>
  <c r="E3920" i="42"/>
  <c r="E3900" i="42"/>
  <c r="E3880" i="42"/>
  <c r="E3860" i="42"/>
  <c r="E3840" i="42"/>
  <c r="E3820" i="42"/>
  <c r="E3800" i="42"/>
  <c r="E3780" i="42"/>
  <c r="E3760" i="42"/>
  <c r="E3740" i="42"/>
  <c r="E3720" i="42"/>
  <c r="E3700" i="42"/>
  <c r="E3680" i="42"/>
  <c r="E3660" i="42"/>
  <c r="E3640" i="42"/>
  <c r="E3620" i="42"/>
  <c r="E3600" i="42"/>
  <c r="E3580" i="42"/>
  <c r="E3560" i="42"/>
  <c r="E3540" i="42"/>
  <c r="E3520" i="42"/>
  <c r="E3500" i="42"/>
  <c r="E3480" i="42"/>
  <c r="E3460" i="42"/>
  <c r="E3440" i="42"/>
  <c r="E3420" i="42"/>
  <c r="E3400" i="42"/>
  <c r="E3380" i="42"/>
  <c r="E3360" i="42"/>
  <c r="E3340" i="42"/>
  <c r="E3320" i="42"/>
  <c r="E3300" i="42"/>
  <c r="E3280" i="42"/>
  <c r="E3260" i="42"/>
  <c r="E3240" i="42"/>
  <c r="E3220" i="42"/>
  <c r="E3200" i="42"/>
  <c r="E3180" i="42"/>
  <c r="E3160" i="42"/>
  <c r="E3140" i="42"/>
  <c r="E3120" i="42"/>
  <c r="E3100" i="42"/>
  <c r="E3080" i="42"/>
  <c r="E3060" i="42"/>
  <c r="E3040" i="42"/>
  <c r="E3020" i="42"/>
  <c r="E3000" i="42"/>
  <c r="E2980" i="42"/>
  <c r="E4339" i="42"/>
  <c r="E4319" i="42"/>
  <c r="E4299" i="42"/>
  <c r="E4279" i="42"/>
  <c r="E4119" i="42"/>
  <c r="E4099" i="42"/>
  <c r="E4079" i="42"/>
  <c r="E4059" i="42"/>
  <c r="E4039" i="42"/>
  <c r="E4019" i="42"/>
  <c r="E3999" i="42"/>
  <c r="E3979" i="42"/>
  <c r="E3959" i="42"/>
  <c r="E3939" i="42"/>
  <c r="E3919" i="42"/>
  <c r="E3899" i="42"/>
  <c r="E3879" i="42"/>
  <c r="E3859" i="42"/>
  <c r="E3839" i="42"/>
  <c r="E3819" i="42"/>
  <c r="E3799" i="42"/>
  <c r="E3779" i="42"/>
  <c r="E3759" i="42"/>
  <c r="E3739" i="42"/>
  <c r="E3719" i="42"/>
  <c r="E3699" i="42"/>
  <c r="E3679" i="42"/>
  <c r="E3659" i="42"/>
  <c r="E3639" i="42"/>
  <c r="E3619" i="42"/>
  <c r="E3599" i="42"/>
  <c r="E3579" i="42"/>
  <c r="E3559" i="42"/>
  <c r="E3539" i="42"/>
  <c r="E3519" i="42"/>
  <c r="E3499" i="42"/>
  <c r="E3479" i="42"/>
  <c r="E3459" i="42"/>
  <c r="E3439" i="42"/>
  <c r="E3419" i="42"/>
  <c r="E3399" i="42"/>
  <c r="E3379" i="42"/>
  <c r="E3359" i="42"/>
  <c r="E3339" i="42"/>
  <c r="E3319" i="42"/>
  <c r="E3299" i="42"/>
  <c r="E3279" i="42"/>
  <c r="E3259" i="42"/>
  <c r="E3239" i="42"/>
  <c r="E3219" i="42"/>
  <c r="E3199" i="42"/>
  <c r="E3179" i="42"/>
  <c r="E3159" i="42"/>
  <c r="E3139" i="42"/>
  <c r="E3119" i="42"/>
  <c r="E3099" i="42"/>
  <c r="E3079" i="42"/>
  <c r="E3059" i="42"/>
  <c r="E3039" i="42"/>
  <c r="E3019" i="42"/>
  <c r="E2999" i="42"/>
  <c r="E2979" i="42"/>
  <c r="E4259" i="42"/>
  <c r="E4239" i="42"/>
  <c r="E4219" i="42"/>
  <c r="E4199" i="42"/>
  <c r="E4179" i="42"/>
  <c r="E4159" i="42"/>
  <c r="E4139" i="42"/>
  <c r="E4338" i="42"/>
  <c r="E4318" i="42"/>
  <c r="E4298" i="42"/>
  <c r="E4278" i="42"/>
  <c r="E4258" i="42"/>
  <c r="E4238" i="42"/>
  <c r="E4218" i="42"/>
  <c r="E4198" i="42"/>
  <c r="E4178" i="42"/>
  <c r="E4158" i="42"/>
  <c r="E4138" i="42"/>
  <c r="E4118" i="42"/>
  <c r="E4098" i="42"/>
  <c r="E4078" i="42"/>
  <c r="E4058" i="42"/>
  <c r="E4038" i="42"/>
  <c r="E4018" i="42"/>
  <c r="E3998" i="42"/>
  <c r="E3978" i="42"/>
  <c r="E3958" i="42"/>
  <c r="E3938" i="42"/>
  <c r="E3918" i="42"/>
  <c r="E3898" i="42"/>
  <c r="E3878" i="42"/>
  <c r="E3858" i="42"/>
  <c r="E3838" i="42"/>
  <c r="E3818" i="42"/>
  <c r="E3798" i="42"/>
  <c r="E3778" i="42"/>
  <c r="E3758" i="42"/>
  <c r="E3738" i="42"/>
  <c r="E3718" i="42"/>
  <c r="E3698" i="42"/>
  <c r="E3678" i="42"/>
  <c r="E3658" i="42"/>
  <c r="E3638" i="42"/>
  <c r="E3618" i="42"/>
  <c r="E3598" i="42"/>
  <c r="E3578" i="42"/>
  <c r="E3558" i="42"/>
  <c r="E3538" i="42"/>
  <c r="E3518" i="42"/>
  <c r="E3498" i="42"/>
  <c r="E3478" i="42"/>
  <c r="E3458" i="42"/>
  <c r="E3438" i="42"/>
  <c r="E3418" i="42"/>
  <c r="E3398" i="42"/>
  <c r="E3378" i="42"/>
  <c r="E3358" i="42"/>
  <c r="E3338" i="42"/>
  <c r="E3318" i="42"/>
  <c r="E3298" i="42"/>
  <c r="E3278" i="42"/>
  <c r="E3258" i="42"/>
  <c r="E3238" i="42"/>
  <c r="E3218" i="42"/>
  <c r="E3198" i="42"/>
  <c r="E3178" i="42"/>
  <c r="E3158" i="42"/>
  <c r="E3138" i="42"/>
  <c r="E3118" i="42"/>
  <c r="E3098" i="42"/>
  <c r="E3078" i="42"/>
  <c r="E3058" i="42"/>
  <c r="E3038" i="42"/>
  <c r="E3018" i="42"/>
  <c r="E2998" i="42"/>
  <c r="E2978" i="42"/>
  <c r="E4" i="42"/>
  <c r="C3798" i="42"/>
  <c r="C3658" i="42"/>
  <c r="C3478" i="42"/>
  <c r="C3398" i="42"/>
  <c r="C3318" i="42"/>
  <c r="C3158" i="42"/>
  <c r="C3118" i="42"/>
  <c r="C3038" i="42"/>
  <c r="C3698" i="42"/>
  <c r="C3498" i="42"/>
  <c r="C3298" i="42"/>
  <c r="C3178" i="42"/>
  <c r="C3098" i="42"/>
  <c r="C3758" i="42"/>
  <c r="C3678" i="42"/>
  <c r="C3618" i="42"/>
  <c r="C3338" i="42"/>
  <c r="C3258" i="42"/>
  <c r="C3198" i="42"/>
  <c r="C2998" i="42"/>
  <c r="C4071" i="42"/>
  <c r="C3778" i="42"/>
  <c r="C3638" i="42"/>
  <c r="C3238" i="42"/>
  <c r="C3138" i="42"/>
  <c r="C3058" i="42"/>
  <c r="C1704" i="42"/>
  <c r="C1684" i="42"/>
  <c r="C1664" i="42"/>
  <c r="C1644" i="42"/>
  <c r="C1624" i="42"/>
  <c r="C3578" i="42"/>
  <c r="C3438" i="42"/>
  <c r="C3378" i="42"/>
  <c r="C3358" i="42"/>
  <c r="C3218" i="42"/>
  <c r="C3018" i="42"/>
  <c r="C3738" i="42"/>
  <c r="C3598" i="42"/>
  <c r="C3518" i="42"/>
  <c r="C3458" i="42"/>
  <c r="C3278" i="42"/>
  <c r="C3078" i="42"/>
  <c r="C2905" i="42"/>
  <c r="C2963" i="42"/>
  <c r="C2943" i="42"/>
  <c r="C2933" i="42"/>
  <c r="C205" i="42"/>
  <c r="C3" i="42"/>
  <c r="C3604" i="42"/>
  <c r="C3564" i="42"/>
  <c r="C3444" i="42"/>
  <c r="C3424" i="42"/>
  <c r="C3404" i="42"/>
  <c r="C3384" i="42"/>
  <c r="C3364" i="42"/>
  <c r="C3344" i="42"/>
  <c r="C3324" i="42"/>
  <c r="C3304" i="42"/>
  <c r="C3284" i="42"/>
  <c r="C3264" i="42"/>
  <c r="C3244" i="42"/>
  <c r="C3224" i="42"/>
  <c r="C3204" i="42"/>
  <c r="C3184" i="42"/>
  <c r="C3164" i="42"/>
  <c r="C3144" i="42"/>
  <c r="C3124" i="42"/>
  <c r="C3104" i="42"/>
  <c r="C3084" i="42"/>
  <c r="C3064" i="42"/>
  <c r="C3044" i="42"/>
  <c r="C3024" i="42"/>
  <c r="C3004" i="42"/>
  <c r="C2984" i="42"/>
  <c r="C2695" i="42"/>
  <c r="C2675" i="42"/>
  <c r="C2655" i="42"/>
  <c r="C2635" i="42"/>
  <c r="C2615" i="42"/>
  <c r="C2595" i="42"/>
  <c r="C2575" i="42"/>
  <c r="C2555" i="42"/>
  <c r="C2535" i="42"/>
  <c r="C2515" i="42"/>
  <c r="C2495" i="42"/>
  <c r="C2475" i="42"/>
  <c r="C2435" i="42"/>
  <c r="C2415" i="42"/>
  <c r="C2955" i="42"/>
  <c r="C2915" i="42"/>
  <c r="C2935" i="42"/>
  <c r="C2889" i="42"/>
  <c r="C2749" i="42"/>
  <c r="C185" i="42"/>
  <c r="C165" i="42"/>
  <c r="C145" i="42"/>
  <c r="C85" i="42"/>
  <c r="C5" i="42"/>
  <c r="C4153" i="42"/>
  <c r="C2885" i="42"/>
  <c r="C2865" i="42"/>
  <c r="C2845" i="42"/>
  <c r="C2825" i="42"/>
  <c r="C2805" i="42"/>
  <c r="C2785" i="42"/>
  <c r="C2765" i="42"/>
  <c r="C2745" i="42"/>
  <c r="C2875" i="42"/>
  <c r="C2855" i="42"/>
  <c r="C2835" i="42"/>
  <c r="C2815" i="42"/>
  <c r="C2795" i="42"/>
  <c r="C2775" i="42"/>
  <c r="C2755" i="42"/>
  <c r="C2735" i="42"/>
  <c r="C2951" i="42"/>
  <c r="C2913" i="42"/>
  <c r="C2893" i="42"/>
  <c r="C2873" i="42"/>
  <c r="C2853" i="42"/>
  <c r="C2833" i="42"/>
  <c r="C2813" i="42"/>
  <c r="C2793" i="42"/>
  <c r="C2773" i="42"/>
  <c r="C2733" i="42"/>
  <c r="C2753" i="42"/>
  <c r="C16" i="42"/>
  <c r="C2115" i="42"/>
  <c r="C2095" i="42"/>
  <c r="C2075" i="42"/>
  <c r="C2035" i="42"/>
  <c r="C2015" i="42"/>
  <c r="C1995" i="42"/>
  <c r="C1975" i="42"/>
  <c r="C1955" i="42"/>
  <c r="C1915" i="42"/>
  <c r="C1895" i="42"/>
  <c r="C1875" i="42"/>
  <c r="C1855" i="42"/>
  <c r="C1835" i="42"/>
  <c r="C1815" i="42"/>
  <c r="C1795" i="42"/>
  <c r="C1775" i="42"/>
  <c r="C1755" i="42"/>
  <c r="C1735" i="42"/>
  <c r="C1715" i="42"/>
  <c r="C1675" i="42"/>
  <c r="C1655" i="42"/>
  <c r="C1635" i="42"/>
  <c r="C1615" i="42"/>
  <c r="C1595" i="42"/>
  <c r="C1555" i="42"/>
  <c r="C1535" i="42"/>
  <c r="C1515" i="42"/>
  <c r="C1495" i="42"/>
  <c r="C1475" i="42"/>
  <c r="C1455" i="42"/>
  <c r="C1435" i="42"/>
  <c r="C1415" i="42"/>
  <c r="C1395" i="42"/>
  <c r="C1375" i="42"/>
  <c r="C1355" i="42"/>
  <c r="C1335" i="42"/>
  <c r="C1315" i="42"/>
  <c r="C1295" i="42"/>
  <c r="C1275" i="42"/>
  <c r="C1255" i="42"/>
  <c r="C1235" i="42"/>
  <c r="C1195" i="42"/>
  <c r="C1175" i="42"/>
  <c r="C1155" i="42"/>
  <c r="C1135" i="42"/>
  <c r="C1115" i="42"/>
  <c r="C1095" i="42"/>
  <c r="C1075" i="42"/>
  <c r="C1055" i="42"/>
  <c r="C1035" i="42"/>
  <c r="C1015" i="42"/>
  <c r="C995" i="42"/>
  <c r="C975" i="42"/>
  <c r="C955" i="42"/>
  <c r="C935" i="42"/>
  <c r="C915" i="42"/>
  <c r="C895" i="42"/>
  <c r="C875" i="42"/>
  <c r="C855" i="42"/>
  <c r="C835" i="42"/>
  <c r="C815" i="42"/>
  <c r="C795" i="42"/>
  <c r="C775" i="42"/>
  <c r="C755" i="42"/>
  <c r="C735" i="42"/>
  <c r="C715" i="42"/>
  <c r="C695" i="42"/>
  <c r="C675" i="42"/>
  <c r="C655" i="42"/>
  <c r="C635" i="42"/>
  <c r="C615" i="42"/>
  <c r="C595" i="42"/>
  <c r="C575" i="42"/>
  <c r="C555" i="42"/>
  <c r="C535" i="42"/>
  <c r="C515" i="42"/>
  <c r="C495" i="42"/>
  <c r="C475" i="42"/>
  <c r="C455" i="42"/>
  <c r="C415" i="42"/>
  <c r="C395" i="42"/>
  <c r="C375" i="42"/>
  <c r="C55" i="42"/>
  <c r="C35" i="42"/>
  <c r="C15" i="42"/>
  <c r="C4335" i="42"/>
  <c r="C4295" i="42"/>
  <c r="C4255" i="42"/>
  <c r="C4215" i="42"/>
  <c r="C4175" i="42"/>
  <c r="C4115" i="42"/>
  <c r="C4035" i="42"/>
  <c r="C2949" i="42"/>
  <c r="C4315" i="42"/>
  <c r="C4275" i="42"/>
  <c r="C4235" i="42"/>
  <c r="C4195" i="42"/>
  <c r="C4135" i="42"/>
  <c r="C4095" i="42"/>
  <c r="C4055" i="42"/>
  <c r="C2947" i="42"/>
  <c r="C2869" i="42"/>
  <c r="C2769" i="42"/>
  <c r="C2724" i="42"/>
  <c r="C2829" i="42"/>
  <c r="C2809" i="42"/>
  <c r="C4249" i="42"/>
  <c r="C4229" i="42"/>
  <c r="C4109" i="42"/>
  <c r="C4089" i="42"/>
  <c r="C4049" i="42"/>
  <c r="C2944" i="42"/>
  <c r="C2925" i="42"/>
  <c r="C2929" i="42"/>
  <c r="C2909" i="42"/>
  <c r="C2849" i="42"/>
  <c r="C2789" i="42"/>
  <c r="C2945" i="42"/>
  <c r="C2744" i="42"/>
  <c r="C1604" i="42"/>
  <c r="C1584" i="42"/>
  <c r="C1564" i="42"/>
  <c r="C1544" i="42"/>
  <c r="C1524" i="42"/>
  <c r="C1504" i="42"/>
  <c r="C1044" i="42"/>
  <c r="C1024" i="42"/>
  <c r="C984" i="42"/>
  <c r="C964" i="42"/>
  <c r="C924" i="42"/>
  <c r="C904" i="42"/>
  <c r="C884" i="42"/>
  <c r="C864" i="42"/>
  <c r="C844" i="42"/>
  <c r="C824" i="42"/>
  <c r="C804" i="42"/>
  <c r="C744" i="42"/>
  <c r="C724" i="42"/>
  <c r="C704" i="42"/>
  <c r="C684" i="42"/>
  <c r="C664" i="42"/>
  <c r="C644" i="42"/>
  <c r="C124" i="42"/>
  <c r="C104" i="42"/>
  <c r="C84" i="42"/>
  <c r="C64" i="42"/>
  <c r="C44" i="42"/>
  <c r="C24" i="42"/>
  <c r="C4" i="42"/>
  <c r="C4026" i="42"/>
  <c r="C4006" i="42"/>
  <c r="C3986" i="42"/>
  <c r="C3966" i="42"/>
  <c r="C3946" i="42"/>
  <c r="C3926" i="42"/>
  <c r="C3906" i="42"/>
  <c r="C3886" i="42"/>
  <c r="C3866" i="42"/>
  <c r="C3846" i="42"/>
  <c r="C3826" i="42"/>
  <c r="C2961" i="42"/>
  <c r="C2923" i="42"/>
  <c r="C2763" i="42"/>
  <c r="C2743" i="42"/>
  <c r="C1542" i="42"/>
  <c r="C1522" i="42"/>
  <c r="C1502" i="42"/>
  <c r="C1482" i="42"/>
  <c r="C1442" i="42"/>
  <c r="C1422" i="42"/>
  <c r="C1402" i="42"/>
  <c r="C1382" i="42"/>
  <c r="C1362" i="42"/>
  <c r="C1342" i="42"/>
  <c r="C1322" i="42"/>
  <c r="C1302" i="42"/>
  <c r="C1282" i="42"/>
  <c r="C1262" i="42"/>
  <c r="C1242" i="42"/>
  <c r="C1222" i="42"/>
  <c r="C1202" i="42"/>
  <c r="C1182" i="42"/>
  <c r="C1162" i="42"/>
  <c r="C1142" i="42"/>
  <c r="C1122" i="42"/>
  <c r="C1102" i="42"/>
  <c r="C1082" i="42"/>
  <c r="C1062" i="42"/>
  <c r="C1042" i="42"/>
  <c r="C1022" i="42"/>
  <c r="C1002" i="42"/>
  <c r="C982" i="42"/>
  <c r="C962" i="42"/>
  <c r="C942" i="42"/>
  <c r="C922" i="42"/>
  <c r="C902" i="42"/>
  <c r="C882" i="42"/>
  <c r="C862" i="42"/>
  <c r="C842" i="42"/>
  <c r="C822" i="42"/>
  <c r="C802" i="42"/>
  <c r="C782" i="42"/>
  <c r="C762" i="42"/>
  <c r="C742" i="42"/>
  <c r="C3835" i="42"/>
  <c r="C3795" i="42"/>
  <c r="C3735" i="42"/>
  <c r="C3675" i="42"/>
  <c r="C3595" i="42"/>
  <c r="C3555" i="42"/>
  <c r="C3515" i="42"/>
  <c r="C3415" i="42"/>
  <c r="C3295" i="42"/>
  <c r="C3175" i="42"/>
  <c r="C3035" i="42"/>
  <c r="C2390" i="42"/>
  <c r="C2370" i="42"/>
  <c r="C2330" i="42"/>
  <c r="C2310" i="42"/>
  <c r="C2290" i="42"/>
  <c r="C2270" i="42"/>
  <c r="C2250" i="42"/>
  <c r="C2230" i="42"/>
  <c r="C2210" i="42"/>
  <c r="C2190" i="42"/>
  <c r="C2170" i="42"/>
  <c r="C2150" i="42"/>
  <c r="C2130" i="42"/>
  <c r="C2110" i="42"/>
  <c r="C2090" i="42"/>
  <c r="C2070" i="42"/>
  <c r="C2050" i="42"/>
  <c r="C2030" i="42"/>
  <c r="C2010" i="42"/>
  <c r="C1990" i="42"/>
  <c r="C1970" i="42"/>
  <c r="C1950" i="42"/>
  <c r="C1930" i="42"/>
  <c r="C1910" i="42"/>
  <c r="C1890" i="42"/>
  <c r="C1870" i="42"/>
  <c r="C3995" i="42"/>
  <c r="C3935" i="42"/>
  <c r="C3895" i="42"/>
  <c r="C3855" i="42"/>
  <c r="C3775" i="42"/>
  <c r="C3695" i="42"/>
  <c r="C3535" i="42"/>
  <c r="C3475" i="42"/>
  <c r="C3395" i="42"/>
  <c r="C3315" i="42"/>
  <c r="C3215" i="42"/>
  <c r="C3155" i="42"/>
  <c r="C3095" i="42"/>
  <c r="C2995" i="42"/>
  <c r="C4015" i="42"/>
  <c r="C3955" i="42"/>
  <c r="C3915" i="42"/>
  <c r="C3875" i="42"/>
  <c r="C3755" i="42"/>
  <c r="C3655" i="42"/>
  <c r="C3575" i="42"/>
  <c r="C3455" i="42"/>
  <c r="C3255" i="42"/>
  <c r="C3195" i="42"/>
  <c r="C3075" i="42"/>
  <c r="C2975" i="42"/>
  <c r="C3975" i="42"/>
  <c r="C3815" i="42"/>
  <c r="C3715" i="42"/>
  <c r="C3635" i="42"/>
  <c r="C3495" i="42"/>
  <c r="C3435" i="42"/>
  <c r="C3375" i="42"/>
  <c r="C3335" i="42"/>
  <c r="C3275" i="42"/>
  <c r="C3235" i="42"/>
  <c r="C3115" i="42"/>
  <c r="C3015" i="42"/>
  <c r="C4308" i="42"/>
  <c r="C4208" i="42"/>
  <c r="C4148" i="42"/>
  <c r="C4045" i="42"/>
  <c r="C4005" i="42"/>
  <c r="C3985" i="42"/>
  <c r="C3965" i="42"/>
  <c r="C3945" i="42"/>
  <c r="C3925" i="42"/>
  <c r="C3885" i="42"/>
  <c r="C3865" i="42"/>
  <c r="C3845" i="42"/>
  <c r="C3825" i="42"/>
  <c r="C3805" i="42"/>
  <c r="C3785" i="42"/>
  <c r="C3765" i="42"/>
  <c r="C3725" i="42"/>
  <c r="C3685" i="42"/>
  <c r="C3645" i="42"/>
  <c r="C3565" i="42"/>
  <c r="C3545" i="42"/>
  <c r="C3485" i="42"/>
  <c r="C3405" i="42"/>
  <c r="C4344" i="42"/>
  <c r="C4324" i="42"/>
  <c r="C4304" i="42"/>
  <c r="C4284" i="42"/>
  <c r="C4264" i="42"/>
  <c r="C4244" i="42"/>
  <c r="C4224" i="42"/>
  <c r="C4204" i="42"/>
  <c r="C4184" i="42"/>
  <c r="C4164" i="42"/>
  <c r="C4144" i="42"/>
  <c r="C4124" i="42"/>
  <c r="C4104" i="42"/>
  <c r="C4084" i="42"/>
  <c r="C4044" i="42"/>
  <c r="C4024" i="42"/>
  <c r="C4004" i="42"/>
  <c r="C3984" i="42"/>
  <c r="C3964" i="42"/>
  <c r="C3944" i="42"/>
  <c r="C3924" i="42"/>
  <c r="C3904" i="42"/>
  <c r="C3884" i="42"/>
  <c r="C3864" i="42"/>
  <c r="C3844" i="42"/>
  <c r="C3824" i="42"/>
  <c r="C3804" i="42"/>
  <c r="C3784" i="42"/>
  <c r="C3764" i="42"/>
  <c r="C3744" i="42"/>
  <c r="C3724" i="42"/>
  <c r="C3704" i="42"/>
  <c r="C3684" i="42"/>
  <c r="C3664" i="42"/>
  <c r="C3644" i="42"/>
  <c r="C3624" i="42"/>
  <c r="C4343" i="42"/>
  <c r="C4323" i="42"/>
  <c r="C4303" i="42"/>
  <c r="C2920" i="42"/>
  <c r="C2900" i="42"/>
  <c r="C2880" i="42"/>
  <c r="C2860" i="42"/>
  <c r="C2840" i="42"/>
  <c r="C2820" i="42"/>
  <c r="C2780" i="42"/>
  <c r="C2760" i="42"/>
  <c r="C2740" i="42"/>
  <c r="C2720" i="42"/>
  <c r="C2700" i="42"/>
  <c r="C2680" i="42"/>
  <c r="C2660" i="42"/>
  <c r="C2640" i="42"/>
  <c r="C2620" i="42"/>
  <c r="C2600" i="42"/>
  <c r="C2580" i="42"/>
  <c r="C2560" i="42"/>
  <c r="C2540" i="42"/>
  <c r="C2618" i="42"/>
  <c r="C2598" i="42"/>
  <c r="C2578" i="42"/>
  <c r="C2358" i="42"/>
  <c r="C2338" i="42"/>
  <c r="C2318" i="42"/>
  <c r="C2298" i="42"/>
  <c r="C2278" i="42"/>
  <c r="C1850" i="42"/>
  <c r="C1830" i="42"/>
  <c r="C1810" i="42"/>
  <c r="C1790" i="42"/>
  <c r="C1770" i="42"/>
  <c r="C1750" i="42"/>
  <c r="C1730" i="42"/>
  <c r="C1710" i="42"/>
  <c r="C1690" i="42"/>
  <c r="C1670" i="42"/>
  <c r="C1650" i="42"/>
  <c r="C1630" i="42"/>
  <c r="C1610" i="42"/>
  <c r="C1590" i="42"/>
  <c r="C1570" i="42"/>
  <c r="C1550" i="42"/>
  <c r="C1530" i="42"/>
  <c r="C1510" i="42"/>
  <c r="C1490" i="42"/>
  <c r="C1470" i="42"/>
  <c r="C1450" i="42"/>
  <c r="C1430" i="42"/>
  <c r="C1410" i="42"/>
  <c r="C1390" i="42"/>
  <c r="C1370" i="42"/>
  <c r="C1350" i="42"/>
  <c r="C1330" i="42"/>
  <c r="C1310" i="42"/>
  <c r="C1290" i="42"/>
  <c r="C1270" i="42"/>
  <c r="C1250" i="42"/>
  <c r="C1230" i="42"/>
  <c r="C1190" i="42"/>
  <c r="C1170" i="42"/>
  <c r="C1150" i="42"/>
  <c r="C1130" i="42"/>
  <c r="C1110" i="42"/>
  <c r="C1090" i="42"/>
  <c r="C1070" i="42"/>
  <c r="C1050" i="42"/>
  <c r="C1030" i="42"/>
  <c r="C1010" i="42"/>
  <c r="C990" i="42"/>
  <c r="C950" i="42"/>
  <c r="C930" i="42"/>
  <c r="C910" i="42"/>
  <c r="C890" i="42"/>
  <c r="C870" i="42"/>
  <c r="C850" i="42"/>
  <c r="C830" i="42"/>
  <c r="C810" i="42"/>
  <c r="C790" i="42"/>
  <c r="C770" i="42"/>
  <c r="C750" i="42"/>
  <c r="C730" i="42"/>
  <c r="C710" i="42"/>
  <c r="C690" i="42"/>
  <c r="C670" i="42"/>
  <c r="C650" i="42"/>
  <c r="C630" i="42"/>
  <c r="C610" i="42"/>
  <c r="C590" i="42"/>
  <c r="C570" i="42"/>
  <c r="C550" i="42"/>
  <c r="C530" i="42"/>
  <c r="C510" i="42"/>
  <c r="C490" i="42"/>
  <c r="C470" i="42"/>
  <c r="C450" i="42"/>
  <c r="C430" i="42"/>
  <c r="C410" i="42"/>
  <c r="C390" i="42"/>
  <c r="C370" i="42"/>
  <c r="C350" i="42"/>
  <c r="C330" i="42"/>
  <c r="C310" i="42"/>
  <c r="C290" i="42"/>
  <c r="C270" i="42"/>
  <c r="C250" i="42"/>
  <c r="C230" i="42"/>
  <c r="C210" i="42"/>
  <c r="C190" i="42"/>
  <c r="C170" i="42"/>
  <c r="C30" i="42"/>
  <c r="C10" i="42"/>
  <c r="C4331" i="42"/>
  <c r="C4311" i="42"/>
  <c r="C4291" i="42"/>
  <c r="C4271" i="42"/>
  <c r="C4251" i="42"/>
  <c r="C4231" i="42"/>
  <c r="C4211" i="42"/>
  <c r="C4191" i="42"/>
  <c r="C4171" i="42"/>
  <c r="C4131" i="42"/>
  <c r="C4111" i="42"/>
  <c r="C4091" i="42"/>
  <c r="C4051" i="42"/>
  <c r="C4031" i="42"/>
  <c r="C4011" i="42"/>
  <c r="C3991" i="42"/>
  <c r="C3971" i="42"/>
  <c r="C3951" i="42"/>
  <c r="C3931" i="42"/>
  <c r="C3911" i="42"/>
  <c r="C3891" i="42"/>
  <c r="C3871" i="42"/>
  <c r="C3831" i="42"/>
  <c r="C3811" i="42"/>
  <c r="C3791" i="42"/>
  <c r="C3771" i="42"/>
  <c r="C3751" i="42"/>
  <c r="C3731" i="42"/>
  <c r="C3711" i="42"/>
  <c r="C3691" i="42"/>
  <c r="C3651" i="42"/>
  <c r="C3631" i="42"/>
  <c r="C3591" i="42"/>
  <c r="C3571" i="42"/>
  <c r="C3551" i="42"/>
  <c r="C3531" i="42"/>
  <c r="C3511" i="42"/>
  <c r="C3491" i="42"/>
  <c r="C3451" i="42"/>
  <c r="C3431" i="42"/>
  <c r="C3391" i="42"/>
  <c r="C3371" i="42"/>
  <c r="C3351" i="42"/>
  <c r="C3331" i="42"/>
  <c r="C3311" i="42"/>
  <c r="C3291" i="42"/>
  <c r="C3271" i="42"/>
  <c r="C3251" i="42"/>
  <c r="C3231" i="42"/>
  <c r="C3191" i="42"/>
  <c r="C3171" i="42"/>
  <c r="C3151" i="42"/>
  <c r="C3131" i="42"/>
  <c r="C3091" i="42"/>
  <c r="C3051" i="42"/>
  <c r="C2991" i="42"/>
  <c r="C4029" i="42"/>
  <c r="C4009" i="42"/>
  <c r="C3989" i="42"/>
  <c r="C3949" i="42"/>
  <c r="C3929" i="42"/>
  <c r="C3909" i="42"/>
  <c r="C3889" i="42"/>
  <c r="C3869" i="42"/>
  <c r="C3849" i="42"/>
  <c r="C3829" i="42"/>
  <c r="C3809" i="42"/>
  <c r="C3789" i="42"/>
  <c r="C3769" i="42"/>
  <c r="C3749" i="42"/>
  <c r="C3729" i="42"/>
  <c r="C3709" i="42"/>
  <c r="C3689" i="42"/>
  <c r="C3669" i="42"/>
  <c r="C3649" i="42"/>
  <c r="C3629" i="42"/>
  <c r="C4328" i="42"/>
  <c r="C4288" i="42"/>
  <c r="C4188" i="42"/>
  <c r="C4168" i="42"/>
  <c r="C4128" i="42"/>
  <c r="C4326" i="42"/>
  <c r="C4306" i="42"/>
  <c r="C4286" i="42"/>
  <c r="C4266" i="42"/>
  <c r="C4246" i="42"/>
  <c r="C4226" i="42"/>
  <c r="C4206" i="42"/>
  <c r="C4186" i="42"/>
  <c r="C4166" i="42"/>
  <c r="C4146" i="42"/>
  <c r="C4126" i="42"/>
  <c r="C4075" i="42"/>
  <c r="C4106" i="42"/>
  <c r="C4086" i="42"/>
  <c r="C4046" i="42"/>
  <c r="C4025" i="42"/>
  <c r="C3905" i="42"/>
  <c r="C3745" i="42"/>
  <c r="C3705" i="42"/>
  <c r="C3665" i="42"/>
  <c r="C3625" i="42"/>
  <c r="C3605" i="42"/>
  <c r="C3585" i="42"/>
  <c r="C3525" i="42"/>
  <c r="C3505" i="42"/>
  <c r="C3465" i="42"/>
  <c r="C3445" i="42"/>
  <c r="C3425" i="42"/>
  <c r="C3385" i="42"/>
  <c r="C3365" i="42"/>
  <c r="C3345" i="42"/>
  <c r="C3325" i="42"/>
  <c r="C3305" i="42"/>
  <c r="C3285" i="42"/>
  <c r="C3265" i="42"/>
  <c r="C3245" i="42"/>
  <c r="C2921" i="42"/>
  <c r="C2901" i="42"/>
  <c r="C2881" i="42"/>
  <c r="C2861" i="42"/>
  <c r="C2841" i="42"/>
  <c r="C2821" i="42"/>
  <c r="C2801" i="42"/>
  <c r="C2781" i="42"/>
  <c r="C2761" i="42"/>
  <c r="C2741" i="42"/>
  <c r="C2721" i="42"/>
  <c r="C2701" i="42"/>
  <c r="C2681" i="42"/>
  <c r="C2520" i="42"/>
  <c r="C2500" i="42"/>
  <c r="C2480" i="42"/>
  <c r="C2460" i="42"/>
  <c r="C2440" i="42"/>
  <c r="C2420" i="42"/>
  <c r="C2400" i="42"/>
  <c r="C2380" i="42"/>
  <c r="C2360" i="42"/>
  <c r="C2340" i="42"/>
  <c r="C2320" i="42"/>
  <c r="C2300" i="42"/>
  <c r="C2280" i="42"/>
  <c r="C2260" i="42"/>
  <c r="C2240" i="42"/>
  <c r="C2220" i="42"/>
  <c r="C2200" i="42"/>
  <c r="C2180" i="42"/>
  <c r="C2160" i="42"/>
  <c r="C2140" i="42"/>
  <c r="C2120" i="42"/>
  <c r="C2100" i="42"/>
  <c r="C2080" i="42"/>
  <c r="C2060" i="42"/>
  <c r="C2040" i="42"/>
  <c r="C2020" i="42"/>
  <c r="C2000" i="42"/>
  <c r="C1980" i="42"/>
  <c r="C1960" i="42"/>
  <c r="C1940" i="42"/>
  <c r="C1920" i="42"/>
  <c r="C1900" i="42"/>
  <c r="C1880" i="42"/>
  <c r="C1860" i="42"/>
  <c r="C1840" i="42"/>
  <c r="C1800" i="42"/>
  <c r="C1780" i="42"/>
  <c r="C1760" i="42"/>
  <c r="C1740" i="42"/>
  <c r="C1720" i="42"/>
  <c r="C1700" i="42"/>
  <c r="C1680" i="42"/>
  <c r="C1660" i="42"/>
  <c r="C1640" i="42"/>
  <c r="C1620" i="42"/>
  <c r="C1600" i="42"/>
  <c r="C1580" i="42"/>
  <c r="C1560" i="42"/>
  <c r="C1540" i="42"/>
  <c r="C580" i="42"/>
  <c r="C560" i="42"/>
  <c r="C540" i="42"/>
  <c r="C520" i="42"/>
  <c r="C1239" i="42"/>
  <c r="C1219" i="42"/>
  <c r="C1199" i="42"/>
  <c r="C1179" i="42"/>
  <c r="C1159" i="42"/>
  <c r="C1139" i="42"/>
  <c r="C1119" i="42"/>
  <c r="C1099" i="42"/>
  <c r="C1079" i="42"/>
  <c r="C879" i="42"/>
  <c r="C859" i="42"/>
  <c r="C819" i="42"/>
  <c r="C799" i="42"/>
  <c r="C779" i="42"/>
  <c r="C759" i="42"/>
  <c r="C739" i="42"/>
  <c r="C719" i="42"/>
  <c r="C339" i="42"/>
  <c r="C319" i="42"/>
  <c r="C299" i="42"/>
  <c r="C279" i="42"/>
  <c r="C259" i="42"/>
  <c r="C239" i="42"/>
  <c r="C219" i="42"/>
  <c r="C199" i="42"/>
  <c r="C179" i="42"/>
  <c r="C159" i="42"/>
  <c r="C139" i="42"/>
  <c r="C99" i="42"/>
  <c r="C79" i="42"/>
  <c r="C59" i="42"/>
  <c r="C2258" i="42"/>
  <c r="C2238" i="42"/>
  <c r="C2218" i="42"/>
  <c r="C2198" i="42"/>
  <c r="C2178" i="42"/>
  <c r="C2158" i="42"/>
  <c r="C2118" i="42"/>
  <c r="C2098" i="42"/>
  <c r="C2078" i="42"/>
  <c r="C2058" i="42"/>
  <c r="C2038" i="42"/>
  <c r="C2018" i="42"/>
  <c r="C1998" i="42"/>
  <c r="C1978" i="42"/>
  <c r="C1958" i="42"/>
  <c r="C1938" i="42"/>
  <c r="C1918" i="42"/>
  <c r="C1898" i="42"/>
  <c r="C1878" i="42"/>
  <c r="C1858" i="42"/>
  <c r="C1838" i="42"/>
  <c r="C1798" i="42"/>
  <c r="C1778" i="42"/>
  <c r="C1758" i="42"/>
  <c r="C1738" i="42"/>
  <c r="C1718" i="42"/>
  <c r="C1698" i="42"/>
  <c r="C1678" i="42"/>
  <c r="C1658" i="42"/>
  <c r="C1638" i="42"/>
  <c r="C1618" i="42"/>
  <c r="C1598" i="42"/>
  <c r="C1578" i="42"/>
  <c r="C1078" i="42"/>
  <c r="C1058" i="42"/>
  <c r="C1038" i="42"/>
  <c r="C1018" i="42"/>
  <c r="C998" i="42"/>
  <c r="C978" i="42"/>
  <c r="C958" i="42"/>
  <c r="C938" i="42"/>
  <c r="C918" i="42"/>
  <c r="C898" i="42"/>
  <c r="C878" i="42"/>
  <c r="C858" i="42"/>
  <c r="C838" i="42"/>
  <c r="C818" i="42"/>
  <c r="C798" i="42"/>
  <c r="C778" i="42"/>
  <c r="C758" i="42"/>
  <c r="C738" i="42"/>
  <c r="C718" i="42"/>
  <c r="C698" i="42"/>
  <c r="C678" i="42"/>
  <c r="C658" i="42"/>
  <c r="C638" i="42"/>
  <c r="C618" i="42"/>
  <c r="C598" i="42"/>
  <c r="C578" i="42"/>
  <c r="C558" i="42"/>
  <c r="C538" i="42"/>
  <c r="C518" i="42"/>
  <c r="C498" i="42"/>
  <c r="C478" i="42"/>
  <c r="C458" i="42"/>
  <c r="C438" i="42"/>
  <c r="C398" i="42"/>
  <c r="C378" i="42"/>
  <c r="C358" i="42"/>
  <c r="C338" i="42"/>
  <c r="C318" i="42"/>
  <c r="C298" i="42"/>
  <c r="C278" i="42"/>
  <c r="C258" i="42"/>
  <c r="C238" i="42"/>
  <c r="C218" i="42"/>
  <c r="C198" i="42"/>
  <c r="C178" i="42"/>
  <c r="C158" i="42"/>
  <c r="C138" i="42"/>
  <c r="C118" i="42"/>
  <c r="C98" i="42"/>
  <c r="C78" i="42"/>
  <c r="C58" i="42"/>
  <c r="C38" i="42"/>
  <c r="C3609" i="42"/>
  <c r="C3589" i="42"/>
  <c r="C3569" i="42"/>
  <c r="C3549" i="42"/>
  <c r="C3529" i="42"/>
  <c r="C3509" i="42"/>
  <c r="C3489" i="42"/>
  <c r="C3449" i="42"/>
  <c r="C3429" i="42"/>
  <c r="C3409" i="42"/>
  <c r="C3389" i="42"/>
  <c r="C3369" i="42"/>
  <c r="C3349" i="42"/>
  <c r="C3329" i="42"/>
  <c r="C3309" i="42"/>
  <c r="C3289" i="42"/>
  <c r="C3269" i="42"/>
  <c r="C3249" i="42"/>
  <c r="C3229" i="42"/>
  <c r="C3209" i="42"/>
  <c r="C3189" i="42"/>
  <c r="C3169" i="42"/>
  <c r="C3149" i="42"/>
  <c r="C3129" i="42"/>
  <c r="C3109" i="42"/>
  <c r="C3089" i="42"/>
  <c r="C3069" i="42"/>
  <c r="C3049" i="42"/>
  <c r="C3029" i="42"/>
  <c r="C3009" i="42"/>
  <c r="C2989" i="42"/>
  <c r="C328" i="42"/>
  <c r="C4325" i="42"/>
  <c r="C4305" i="42"/>
  <c r="C4285" i="42"/>
  <c r="C4265" i="42"/>
  <c r="C4245" i="42"/>
  <c r="C4225" i="42"/>
  <c r="C4205" i="42"/>
  <c r="C4185" i="42"/>
  <c r="C4165" i="42"/>
  <c r="C4145" i="42"/>
  <c r="C4125" i="42"/>
  <c r="C4105" i="42"/>
  <c r="C4085" i="42"/>
  <c r="C125" i="42"/>
  <c r="C105" i="42"/>
  <c r="C3225" i="42"/>
  <c r="C3205" i="42"/>
  <c r="C3185" i="42"/>
  <c r="C3165" i="42"/>
  <c r="C3145" i="42"/>
  <c r="C3125" i="42"/>
  <c r="C3105" i="42"/>
  <c r="C3085" i="42"/>
  <c r="C3065" i="42"/>
  <c r="C3045" i="42"/>
  <c r="C3025" i="42"/>
  <c r="C3005" i="42"/>
  <c r="C2985" i="42"/>
  <c r="C2965" i="42"/>
  <c r="C2924" i="42"/>
  <c r="C2904" i="42"/>
  <c r="C2884" i="42"/>
  <c r="C2864" i="42"/>
  <c r="C2844" i="42"/>
  <c r="C2824" i="42"/>
  <c r="C2804" i="42"/>
  <c r="C2784" i="42"/>
  <c r="C2764" i="42"/>
  <c r="C2703" i="42"/>
  <c r="C2683" i="42"/>
  <c r="C2663" i="42"/>
  <c r="C2643" i="42"/>
  <c r="C63" i="42"/>
  <c r="C722" i="42"/>
  <c r="C702" i="42"/>
  <c r="C662" i="42"/>
  <c r="C642" i="42"/>
  <c r="C22" i="42"/>
  <c r="C3111" i="42"/>
  <c r="C3031" i="42"/>
  <c r="C500" i="42"/>
  <c r="C480" i="42"/>
  <c r="C460" i="42"/>
  <c r="C440" i="42"/>
  <c r="C420" i="42"/>
  <c r="C400" i="42"/>
  <c r="C380" i="42"/>
  <c r="C2938" i="42"/>
  <c r="C2918" i="42"/>
  <c r="C2898" i="42"/>
  <c r="C2878" i="42"/>
  <c r="C2858" i="42"/>
  <c r="C2838" i="42"/>
  <c r="C2818" i="42"/>
  <c r="C2798" i="42"/>
  <c r="C2778" i="42"/>
  <c r="C2758" i="42"/>
  <c r="C2738" i="42"/>
  <c r="C2718" i="42"/>
  <c r="C2698" i="42"/>
  <c r="C2678" i="42"/>
  <c r="C2658" i="42"/>
  <c r="C2638" i="42"/>
  <c r="C2558" i="42"/>
  <c r="C2538" i="42"/>
  <c r="C2518" i="42"/>
  <c r="C2498" i="42"/>
  <c r="C2478" i="42"/>
  <c r="C2458" i="42"/>
  <c r="C2438" i="42"/>
  <c r="C2418" i="42"/>
  <c r="C2398" i="42"/>
  <c r="C2378" i="42"/>
  <c r="C3011" i="42"/>
  <c r="C2971" i="42"/>
  <c r="C2940" i="42"/>
  <c r="C2837" i="42"/>
  <c r="C2777" i="42"/>
  <c r="C2757" i="42"/>
  <c r="C2737" i="42"/>
  <c r="C2717" i="42"/>
  <c r="C2697" i="42"/>
  <c r="C2677" i="42"/>
  <c r="C2657" i="42"/>
  <c r="C2637" i="42"/>
  <c r="C2617" i="42"/>
  <c r="C2597" i="42"/>
  <c r="C2577" i="42"/>
  <c r="C2557" i="42"/>
  <c r="C2537" i="42"/>
  <c r="C2517" i="42"/>
  <c r="C2497" i="42"/>
  <c r="C2477" i="42"/>
  <c r="C2457" i="42"/>
  <c r="C2437" i="42"/>
  <c r="C2417" i="42"/>
  <c r="C2397" i="42"/>
  <c r="C2377" i="42"/>
  <c r="C2357" i="42"/>
  <c r="C2967" i="42"/>
  <c r="C2960" i="42"/>
  <c r="C2931" i="42"/>
  <c r="C2911" i="42"/>
  <c r="C2891" i="42"/>
  <c r="C2871" i="42"/>
  <c r="C2851" i="42"/>
  <c r="C4261" i="42"/>
  <c r="C4001" i="42"/>
  <c r="C3941" i="42"/>
  <c r="C3881" i="42"/>
  <c r="C3821" i="42"/>
  <c r="C3761" i="42"/>
  <c r="C3701" i="42"/>
  <c r="C3621" i="42"/>
  <c r="C3581" i="42"/>
  <c r="C3501" i="42"/>
  <c r="C3361" i="42"/>
  <c r="C3321" i="42"/>
  <c r="C3201" i="42"/>
  <c r="C3121" i="42"/>
  <c r="C3021" i="42"/>
  <c r="C2959" i="42"/>
  <c r="C4201" i="42"/>
  <c r="C4161" i="42"/>
  <c r="C4121" i="42"/>
  <c r="C4101" i="42"/>
  <c r="C3901" i="42"/>
  <c r="C3721" i="42"/>
  <c r="C3641" i="42"/>
  <c r="C3481" i="42"/>
  <c r="C3401" i="42"/>
  <c r="C3341" i="42"/>
  <c r="C3261" i="42"/>
  <c r="C3181" i="42"/>
  <c r="C3081" i="42"/>
  <c r="C3041" i="42"/>
  <c r="C4340" i="42"/>
  <c r="C4280" i="42"/>
  <c r="C4260" i="42"/>
  <c r="C4200" i="42"/>
  <c r="C4140" i="42"/>
  <c r="C4120" i="42"/>
  <c r="C4080" i="42"/>
  <c r="C4060" i="42"/>
  <c r="C4040" i="42"/>
  <c r="C4020" i="42"/>
  <c r="C4000" i="42"/>
  <c r="C3980" i="42"/>
  <c r="C3960" i="42"/>
  <c r="C3920" i="42"/>
  <c r="C3800" i="42"/>
  <c r="C3760" i="42"/>
  <c r="C3720" i="42"/>
  <c r="C3680" i="42"/>
  <c r="C3660" i="42"/>
  <c r="C3640" i="42"/>
  <c r="C3600" i="42"/>
  <c r="C3580" i="42"/>
  <c r="C3540" i="42"/>
  <c r="C3520" i="42"/>
  <c r="C3500" i="42"/>
  <c r="C3420" i="42"/>
  <c r="C3380" i="42"/>
  <c r="C3320" i="42"/>
  <c r="C3300" i="42"/>
  <c r="C3260" i="42"/>
  <c r="C3240" i="42"/>
  <c r="C3220" i="42"/>
  <c r="C3180" i="42"/>
  <c r="C3140" i="42"/>
  <c r="C3100" i="42"/>
  <c r="C3060" i="42"/>
  <c r="C3000" i="42"/>
  <c r="C3161" i="42"/>
  <c r="C3061" i="42"/>
  <c r="C3001" i="42"/>
  <c r="C4160" i="42"/>
  <c r="C4100" i="42"/>
  <c r="C3940" i="42"/>
  <c r="C3860" i="42"/>
  <c r="C3820" i="42"/>
  <c r="C3740" i="42"/>
  <c r="C3460" i="42"/>
  <c r="C3400" i="42"/>
  <c r="C3339" i="42"/>
  <c r="C3319" i="42"/>
  <c r="C3239" i="42"/>
  <c r="C3219" i="42"/>
  <c r="C3199" i="42"/>
  <c r="C3179" i="42"/>
  <c r="C3159" i="42"/>
  <c r="C3139" i="42"/>
  <c r="C3119" i="42"/>
  <c r="C3099" i="42"/>
  <c r="C3079" i="42"/>
  <c r="C3059" i="42"/>
  <c r="C3039" i="42"/>
  <c r="C3019" i="42"/>
  <c r="C2999" i="42"/>
  <c r="C2979" i="42"/>
  <c r="C4341" i="42"/>
  <c r="C4221" i="42"/>
  <c r="C4181" i="42"/>
  <c r="C4141" i="42"/>
  <c r="C4081" i="42"/>
  <c r="C4041" i="42"/>
  <c r="C3961" i="42"/>
  <c r="C3921" i="42"/>
  <c r="C3861" i="42"/>
  <c r="C3781" i="42"/>
  <c r="C3601" i="42"/>
  <c r="C3521" i="42"/>
  <c r="C3441" i="42"/>
  <c r="C3221" i="42"/>
  <c r="C3141" i="42"/>
  <c r="C4320" i="42"/>
  <c r="C4300" i="42"/>
  <c r="C4240" i="42"/>
  <c r="C4220" i="42"/>
  <c r="C4180" i="42"/>
  <c r="C3900" i="42"/>
  <c r="C3880" i="42"/>
  <c r="C3840" i="42"/>
  <c r="C3780" i="42"/>
  <c r="C3700" i="42"/>
  <c r="C3620" i="42"/>
  <c r="C3560" i="42"/>
  <c r="C3480" i="42"/>
  <c r="C3440" i="42"/>
  <c r="C3360" i="42"/>
  <c r="C3340" i="42"/>
  <c r="C3280" i="42"/>
  <c r="C3200" i="42"/>
  <c r="C3160" i="42"/>
  <c r="C3120" i="42"/>
  <c r="C3080" i="42"/>
  <c r="C3040" i="42"/>
  <c r="C3020" i="42"/>
  <c r="C2980" i="42"/>
  <c r="C4338" i="42"/>
  <c r="C4318" i="42"/>
  <c r="C4298" i="42"/>
  <c r="C4278" i="42"/>
  <c r="C2978" i="42"/>
  <c r="C2953" i="42"/>
  <c r="C2927" i="42"/>
  <c r="C2907" i="42"/>
  <c r="C2887" i="42"/>
  <c r="C2867" i="42"/>
  <c r="C2847" i="42"/>
  <c r="C2827" i="42"/>
  <c r="C2807" i="42"/>
  <c r="C2787" i="42"/>
  <c r="C2767" i="42"/>
  <c r="C2747" i="42"/>
  <c r="C2727" i="42"/>
  <c r="C2707" i="42"/>
  <c r="C2687" i="42"/>
  <c r="C2667" i="42"/>
  <c r="C2647" i="42"/>
  <c r="C2627" i="42"/>
  <c r="C2607" i="42"/>
  <c r="C2587" i="42"/>
  <c r="C2567" i="42"/>
  <c r="C2547" i="42"/>
  <c r="C2527" i="42"/>
  <c r="C2507" i="42"/>
  <c r="C2487" i="42"/>
  <c r="C2467" i="42"/>
  <c r="C2447" i="42"/>
  <c r="C2427" i="42"/>
  <c r="C2407" i="42"/>
  <c r="C2387" i="42"/>
  <c r="C2367" i="42"/>
  <c r="C2347" i="42"/>
  <c r="C2327" i="42"/>
  <c r="C2307" i="42"/>
  <c r="C2287" i="42"/>
  <c r="C2267" i="42"/>
  <c r="C2247" i="42"/>
  <c r="C2227" i="42"/>
  <c r="C2207" i="42"/>
  <c r="C2187" i="42"/>
  <c r="C2167" i="42"/>
  <c r="C2147" i="42"/>
  <c r="C2127" i="42"/>
  <c r="C2107" i="42"/>
  <c r="C4321" i="42"/>
  <c r="C4281" i="42"/>
  <c r="C4241" i="42"/>
  <c r="C4021" i="42"/>
  <c r="C3981" i="42"/>
  <c r="C3841" i="42"/>
  <c r="C3801" i="42"/>
  <c r="C3741" i="42"/>
  <c r="C3681" i="42"/>
  <c r="C3661" i="42"/>
  <c r="C3561" i="42"/>
  <c r="C3541" i="42"/>
  <c r="C3461" i="42"/>
  <c r="C3381" i="42"/>
  <c r="C3301" i="42"/>
  <c r="C3241" i="42"/>
  <c r="C3101" i="42"/>
  <c r="C2981" i="42"/>
  <c r="C3136" i="42"/>
  <c r="C3056" i="42"/>
  <c r="C4273" i="42"/>
  <c r="C4253" i="42"/>
  <c r="C4233" i="42"/>
  <c r="C4213" i="42"/>
  <c r="C4193" i="42"/>
  <c r="C4113" i="42"/>
  <c r="C4093" i="42"/>
  <c r="C4073" i="42"/>
  <c r="C4053" i="42"/>
  <c r="C4033" i="42"/>
  <c r="C4013" i="42"/>
  <c r="C3973" i="42"/>
  <c r="C3953" i="42"/>
  <c r="C3593" i="42"/>
  <c r="C3573" i="42"/>
  <c r="C3553" i="42"/>
  <c r="C3533" i="42"/>
  <c r="C3513" i="42"/>
  <c r="C3493" i="42"/>
  <c r="C3473" i="42"/>
  <c r="C3453" i="42"/>
  <c r="C3433" i="42"/>
  <c r="C3413" i="42"/>
  <c r="C3393" i="42"/>
  <c r="C3373" i="42"/>
  <c r="C3353" i="42"/>
  <c r="C3333" i="42"/>
  <c r="C3313" i="42"/>
  <c r="C3293" i="42"/>
  <c r="C3273" i="42"/>
  <c r="C3253" i="42"/>
  <c r="C3233" i="42"/>
  <c r="C3213" i="42"/>
  <c r="C3193" i="42"/>
  <c r="C3173" i="42"/>
  <c r="C3153" i="42"/>
  <c r="C3133" i="42"/>
  <c r="C3113" i="42"/>
  <c r="C3093" i="42"/>
  <c r="C3073" i="42"/>
  <c r="C3033" i="42"/>
  <c r="C3013" i="42"/>
  <c r="C2993" i="42"/>
  <c r="C2973" i="42"/>
  <c r="C2661" i="42"/>
  <c r="C2641" i="42"/>
  <c r="C2621" i="42"/>
  <c r="C2601" i="42"/>
  <c r="C2581" i="42"/>
  <c r="C2561" i="42"/>
  <c r="C2541" i="42"/>
  <c r="C2521" i="42"/>
  <c r="C2501" i="42"/>
  <c r="C2481" i="42"/>
  <c r="C2461" i="42"/>
  <c r="C2441" i="42"/>
  <c r="C2421" i="42"/>
  <c r="C2401" i="42"/>
  <c r="C2381" i="42"/>
  <c r="C2361" i="42"/>
  <c r="C2341" i="42"/>
  <c r="C2321" i="42"/>
  <c r="C2301" i="42"/>
  <c r="C2281" i="42"/>
  <c r="C2261" i="42"/>
  <c r="C2241" i="42"/>
  <c r="C2221" i="42"/>
  <c r="C2201" i="42"/>
  <c r="C2181" i="42"/>
  <c r="C2161" i="42"/>
  <c r="C2141" i="42"/>
  <c r="C2121" i="42"/>
  <c r="C2101" i="42"/>
  <c r="C2081" i="42"/>
  <c r="C2061" i="42"/>
  <c r="C2041" i="42"/>
  <c r="C2021" i="42"/>
  <c r="C2001" i="42"/>
  <c r="C1981" i="42"/>
  <c r="C1961" i="42"/>
  <c r="C1941" i="42"/>
  <c r="C1921" i="42"/>
  <c r="C1901" i="42"/>
  <c r="C1881" i="42"/>
  <c r="C1861" i="42"/>
  <c r="C1841" i="42"/>
  <c r="C1821" i="42"/>
  <c r="C1801" i="42"/>
  <c r="C1781" i="42"/>
  <c r="C1761" i="42"/>
  <c r="C1741" i="42"/>
  <c r="C1721" i="42"/>
  <c r="C1681" i="42"/>
  <c r="C1661" i="42"/>
  <c r="C1641" i="42"/>
  <c r="C1621" i="42"/>
  <c r="C1601" i="42"/>
  <c r="C1561" i="42"/>
  <c r="C1541" i="42"/>
  <c r="C301" i="42"/>
  <c r="C281" i="42"/>
  <c r="C261" i="42"/>
  <c r="C241" i="42"/>
  <c r="C221" i="42"/>
  <c r="C201" i="42"/>
  <c r="C181" i="42"/>
  <c r="C161" i="42"/>
  <c r="C141" i="42"/>
  <c r="C101" i="42"/>
  <c r="C81" i="42"/>
  <c r="C61" i="42"/>
  <c r="C41" i="42"/>
  <c r="C21" i="42"/>
  <c r="C2337" i="42"/>
  <c r="C2317" i="42"/>
  <c r="C2297" i="42"/>
  <c r="C2277" i="42"/>
  <c r="C2257" i="42"/>
  <c r="C2237" i="42"/>
  <c r="C2217" i="42"/>
  <c r="C2197" i="42"/>
  <c r="C2177" i="42"/>
  <c r="C2157" i="42"/>
  <c r="C2137" i="42"/>
  <c r="C2117" i="42"/>
  <c r="C2097" i="42"/>
  <c r="C2077" i="42"/>
  <c r="C2057" i="42"/>
  <c r="C2037" i="42"/>
  <c r="C2017" i="42"/>
  <c r="C1997" i="42"/>
  <c r="C1977" i="42"/>
  <c r="C1957" i="42"/>
  <c r="C1937" i="42"/>
  <c r="C1917" i="42"/>
  <c r="C1897" i="42"/>
  <c r="C1877" i="42"/>
  <c r="C1857" i="42"/>
  <c r="C1837" i="42"/>
  <c r="C1797" i="42"/>
  <c r="C1777" i="42"/>
  <c r="C1757" i="42"/>
  <c r="C1737" i="42"/>
  <c r="C1717" i="42"/>
  <c r="C1697" i="42"/>
  <c r="C1677" i="42"/>
  <c r="C1657" i="42"/>
  <c r="C1637" i="42"/>
  <c r="C1617" i="42"/>
  <c r="C1597" i="42"/>
  <c r="C1577" i="42"/>
  <c r="C1557" i="42"/>
  <c r="C1537" i="42"/>
  <c r="C1517" i="42"/>
  <c r="C1497" i="42"/>
  <c r="C1477" i="42"/>
  <c r="C1457" i="42"/>
  <c r="C1437" i="42"/>
  <c r="C1417" i="42"/>
  <c r="C1397" i="42"/>
  <c r="C1377" i="42"/>
  <c r="C1357" i="42"/>
  <c r="C1337" i="42"/>
  <c r="C917" i="42"/>
  <c r="C897" i="42"/>
  <c r="C657" i="42"/>
  <c r="C637" i="42"/>
  <c r="C617" i="42"/>
  <c r="C597" i="42"/>
  <c r="C577" i="42"/>
  <c r="C557" i="42"/>
  <c r="C537" i="42"/>
  <c r="C517" i="42"/>
  <c r="C497" i="42"/>
  <c r="C477" i="42"/>
  <c r="C457" i="42"/>
  <c r="C437" i="42"/>
  <c r="C417" i="42"/>
  <c r="C397" i="42"/>
  <c r="C377" i="42"/>
  <c r="C357" i="42"/>
  <c r="C337" i="42"/>
  <c r="C317" i="42"/>
  <c r="C297" i="42"/>
  <c r="C277" i="42"/>
  <c r="C257" i="42"/>
  <c r="C237" i="42"/>
  <c r="C217" i="42"/>
  <c r="C4283" i="42"/>
  <c r="C4263" i="42"/>
  <c r="C4243" i="42"/>
  <c r="C4223" i="42"/>
  <c r="C4203" i="42"/>
  <c r="C4183" i="42"/>
  <c r="C4163" i="42"/>
  <c r="C4143" i="42"/>
  <c r="C4123" i="42"/>
  <c r="C4103" i="42"/>
  <c r="C4083" i="42"/>
  <c r="C4063" i="42"/>
  <c r="C4043" i="42"/>
  <c r="C4023" i="42"/>
  <c r="C4003" i="42"/>
  <c r="C3983" i="42"/>
  <c r="C3943" i="42"/>
  <c r="C3923" i="42"/>
  <c r="C3903" i="42"/>
  <c r="C3883" i="42"/>
  <c r="C3863" i="42"/>
  <c r="C3843" i="42"/>
  <c r="C3823" i="42"/>
  <c r="C3803" i="42"/>
  <c r="C3783" i="42"/>
  <c r="C3763" i="42"/>
  <c r="C3743" i="42"/>
  <c r="C3723" i="42"/>
  <c r="C3703" i="42"/>
  <c r="C3663" i="42"/>
  <c r="C3643" i="42"/>
  <c r="C3623" i="42"/>
  <c r="C3603" i="42"/>
  <c r="C3583" i="42"/>
  <c r="C3563" i="42"/>
  <c r="C3543" i="42"/>
  <c r="C3523" i="42"/>
  <c r="C3503" i="42"/>
  <c r="C3483" i="42"/>
  <c r="C3463" i="42"/>
  <c r="C3443" i="42"/>
  <c r="C3423" i="42"/>
  <c r="C3403" i="42"/>
  <c r="C3383" i="42"/>
  <c r="C3363" i="42"/>
  <c r="C3343" i="42"/>
  <c r="C3323" i="42"/>
  <c r="C3303" i="42"/>
  <c r="C3283" i="42"/>
  <c r="C3263" i="42"/>
  <c r="C3243" i="42"/>
  <c r="C3223" i="42"/>
  <c r="C3203" i="42"/>
  <c r="C3183" i="42"/>
  <c r="C3163" i="42"/>
  <c r="C3143" i="42"/>
  <c r="C3123" i="42"/>
  <c r="C3103" i="42"/>
  <c r="C3083" i="42"/>
  <c r="C3063" i="42"/>
  <c r="C3043" i="42"/>
  <c r="C3023" i="42"/>
  <c r="C3003" i="42"/>
  <c r="C2983" i="42"/>
  <c r="C2831" i="42"/>
  <c r="C2811" i="42"/>
  <c r="C2791" i="42"/>
  <c r="C2771" i="42"/>
  <c r="C2751" i="42"/>
  <c r="C2731" i="42"/>
  <c r="C2711" i="42"/>
  <c r="C2691" i="42"/>
  <c r="C2671" i="42"/>
  <c r="C2651" i="42"/>
  <c r="C2611" i="42"/>
  <c r="C2591" i="42"/>
  <c r="C2571" i="42"/>
  <c r="C2551" i="42"/>
  <c r="C2531" i="42"/>
  <c r="C2511" i="42"/>
  <c r="C2491" i="42"/>
  <c r="C2471" i="42"/>
  <c r="C2451" i="42"/>
  <c r="C2431" i="42"/>
  <c r="C2411" i="42"/>
  <c r="C2391" i="42"/>
  <c r="C2371" i="42"/>
  <c r="C2331" i="42"/>
  <c r="C2311" i="42"/>
  <c r="C2291" i="42"/>
  <c r="C2271" i="42"/>
  <c r="C2251" i="42"/>
  <c r="C2231" i="42"/>
  <c r="C2211" i="42"/>
  <c r="C2191" i="42"/>
  <c r="C2171" i="42"/>
  <c r="C2131" i="42"/>
  <c r="C2111" i="42"/>
  <c r="C2091" i="42"/>
  <c r="C2071" i="42"/>
  <c r="C2051" i="42"/>
  <c r="C2011" i="42"/>
  <c r="C1991" i="42"/>
  <c r="C1971" i="42"/>
  <c r="C1951" i="42"/>
  <c r="C1931" i="42"/>
  <c r="C551" i="42"/>
  <c r="C251" i="42"/>
  <c r="C231" i="42"/>
  <c r="C211" i="42"/>
  <c r="C191" i="42"/>
  <c r="C171" i="42"/>
  <c r="C151" i="42"/>
  <c r="C131" i="42"/>
  <c r="C111" i="42"/>
  <c r="C91" i="42"/>
  <c r="C71" i="42"/>
  <c r="C51" i="42"/>
  <c r="C31" i="42"/>
  <c r="C11" i="42"/>
  <c r="C4337" i="42"/>
  <c r="C4317" i="42"/>
  <c r="C4297" i="42"/>
  <c r="C4277" i="42"/>
  <c r="C4257" i="42"/>
  <c r="C4237" i="42"/>
  <c r="C4217" i="42"/>
  <c r="C4197" i="42"/>
  <c r="C4177" i="42"/>
  <c r="C4157" i="42"/>
  <c r="C4137" i="42"/>
  <c r="C4117" i="42"/>
  <c r="C4097" i="42"/>
  <c r="C4077" i="42"/>
  <c r="C4057" i="42"/>
  <c r="C4037" i="42"/>
  <c r="C4017" i="42"/>
  <c r="C3997" i="42"/>
  <c r="C3977" i="42"/>
  <c r="C3957" i="42"/>
  <c r="C3937" i="42"/>
  <c r="C3917" i="42"/>
  <c r="C3897" i="42"/>
  <c r="C3877" i="42"/>
  <c r="C3857" i="42"/>
  <c r="C3837" i="42"/>
  <c r="C3817" i="42"/>
  <c r="C3797" i="42"/>
  <c r="C3777" i="42"/>
  <c r="C3757" i="42"/>
  <c r="C3737" i="42"/>
  <c r="C3717" i="42"/>
  <c r="C3697" i="42"/>
  <c r="C3677" i="42"/>
  <c r="C3657" i="42"/>
  <c r="C3637" i="42"/>
  <c r="C3617" i="42"/>
  <c r="C3597" i="42"/>
  <c r="C3577" i="42"/>
  <c r="C3557" i="42"/>
  <c r="C3537" i="42"/>
  <c r="C3517" i="42"/>
  <c r="C3497" i="42"/>
  <c r="C3477" i="42"/>
  <c r="C3457" i="42"/>
  <c r="C3437" i="42"/>
  <c r="C3417" i="42"/>
  <c r="C3397" i="42"/>
  <c r="C2087" i="42"/>
  <c r="C2067" i="42"/>
  <c r="C2047" i="42"/>
  <c r="C2027" i="42"/>
  <c r="C2007" i="42"/>
  <c r="C1987" i="42"/>
  <c r="C1967" i="42"/>
  <c r="C1947" i="42"/>
  <c r="C1927" i="42"/>
  <c r="C1907" i="42"/>
  <c r="C1887" i="42"/>
  <c r="C1867" i="42"/>
  <c r="C1847" i="42"/>
  <c r="C1827" i="42"/>
  <c r="C1807" i="42"/>
  <c r="C1787" i="42"/>
  <c r="C1767" i="42"/>
  <c r="C1747" i="42"/>
  <c r="C1727" i="42"/>
  <c r="C1707" i="42"/>
  <c r="C1687" i="42"/>
  <c r="C1667" i="42"/>
  <c r="C1647" i="42"/>
  <c r="C1627" i="42"/>
  <c r="C1607" i="42"/>
  <c r="C1587" i="42"/>
  <c r="C1567" i="42"/>
  <c r="C1547" i="42"/>
  <c r="C1527" i="42"/>
  <c r="C1507" i="42"/>
  <c r="C1487" i="42"/>
  <c r="C1467" i="42"/>
  <c r="C1447" i="42"/>
  <c r="C1427" i="42"/>
  <c r="C1407" i="42"/>
  <c r="C1387" i="42"/>
  <c r="C1367" i="42"/>
  <c r="C1347" i="42"/>
  <c r="C1327" i="42"/>
  <c r="C1307" i="42"/>
  <c r="C1287" i="42"/>
  <c r="C1267" i="42"/>
  <c r="C1247" i="42"/>
  <c r="C1227" i="42"/>
  <c r="C1207" i="42"/>
  <c r="C1187" i="42"/>
  <c r="C1167" i="42"/>
  <c r="C1147" i="42"/>
  <c r="C1127" i="42"/>
  <c r="C1107" i="42"/>
  <c r="C1087" i="42"/>
  <c r="C1067" i="42"/>
  <c r="C1047" i="42"/>
  <c r="C1027" i="42"/>
  <c r="C1007" i="42"/>
  <c r="C987" i="42"/>
  <c r="C967" i="42"/>
  <c r="C947" i="42"/>
  <c r="C927" i="42"/>
  <c r="C907" i="42"/>
  <c r="C887" i="42"/>
  <c r="C867" i="42"/>
  <c r="C847" i="42"/>
  <c r="C827" i="42"/>
  <c r="C807" i="42"/>
  <c r="C787" i="42"/>
  <c r="C767" i="42"/>
  <c r="C747" i="42"/>
  <c r="C727" i="42"/>
  <c r="C707" i="42"/>
  <c r="C687" i="42"/>
  <c r="C667" i="42"/>
  <c r="C647" i="42"/>
  <c r="C627" i="42"/>
  <c r="C607" i="42"/>
  <c r="C587" i="42"/>
  <c r="C567" i="42"/>
  <c r="C547" i="42"/>
  <c r="C527" i="42"/>
  <c r="C507" i="42"/>
  <c r="C487" i="42"/>
  <c r="C467" i="42"/>
  <c r="C447" i="42"/>
  <c r="C427" i="42"/>
  <c r="C407" i="42"/>
  <c r="C2623" i="42"/>
  <c r="C2603" i="42"/>
  <c r="C2583" i="42"/>
  <c r="C2563" i="42"/>
  <c r="C2523" i="42"/>
  <c r="C2503" i="42"/>
  <c r="C2483" i="42"/>
  <c r="C2463" i="42"/>
  <c r="C2443" i="42"/>
  <c r="C2423" i="42"/>
  <c r="C2403" i="42"/>
  <c r="C2383" i="42"/>
  <c r="C2363" i="42"/>
  <c r="C2343" i="42"/>
  <c r="C2323" i="42"/>
  <c r="C2303" i="42"/>
  <c r="C2283" i="42"/>
  <c r="C2263" i="42"/>
  <c r="C2243" i="42"/>
  <c r="C2223" i="42"/>
  <c r="C2203" i="42"/>
  <c r="C2183" i="42"/>
  <c r="C2163" i="42"/>
  <c r="C2143" i="42"/>
  <c r="C2123" i="42"/>
  <c r="C2103" i="42"/>
  <c r="C2083" i="42"/>
  <c r="C2063" i="42"/>
  <c r="C2043" i="42"/>
  <c r="C2023" i="42"/>
  <c r="C2003" i="42"/>
  <c r="C1983" i="42"/>
  <c r="C1963" i="42"/>
  <c r="C1943" i="42"/>
  <c r="C1923" i="42"/>
  <c r="C1903" i="42"/>
  <c r="C1883" i="42"/>
  <c r="C1863" i="42"/>
  <c r="C1843" i="42"/>
  <c r="C1823" i="42"/>
  <c r="C1803" i="42"/>
  <c r="C1783" i="42"/>
  <c r="C1763" i="42"/>
  <c r="C1743" i="42"/>
  <c r="C1683" i="42"/>
  <c r="C1663" i="42"/>
  <c r="C1643" i="42"/>
  <c r="C1623" i="42"/>
  <c r="C1603" i="42"/>
  <c r="C1583" i="42"/>
  <c r="C1563" i="42"/>
  <c r="C1543" i="42"/>
  <c r="C1523" i="42"/>
  <c r="C1503" i="42"/>
  <c r="C1483" i="42"/>
  <c r="C1443" i="42"/>
  <c r="C1423" i="42"/>
  <c r="C1403" i="42"/>
  <c r="C1383" i="42"/>
  <c r="C1363" i="42"/>
  <c r="C1343" i="42"/>
  <c r="C1323" i="42"/>
  <c r="C1303" i="42"/>
  <c r="C1283" i="42"/>
  <c r="C1263" i="42"/>
  <c r="C1243" i="42"/>
  <c r="C1223" i="42"/>
  <c r="C1203" i="42"/>
  <c r="C1183" i="42"/>
  <c r="C1163" i="42"/>
  <c r="C1143" i="42"/>
  <c r="C1123" i="42"/>
  <c r="C1103" i="42"/>
  <c r="C1083" i="42"/>
  <c r="C1043" i="42"/>
  <c r="C283" i="42"/>
  <c r="C263" i="42"/>
  <c r="C243" i="42"/>
  <c r="C223" i="42"/>
  <c r="C203" i="42"/>
  <c r="C183" i="42"/>
  <c r="C163" i="42"/>
  <c r="C143" i="42"/>
  <c r="C123" i="42"/>
  <c r="C622" i="42"/>
  <c r="C602" i="42"/>
  <c r="C562" i="42"/>
  <c r="C542" i="42"/>
  <c r="C522" i="42"/>
  <c r="C502" i="42"/>
  <c r="C482" i="42"/>
  <c r="C462" i="42"/>
  <c r="C442" i="42"/>
  <c r="C422" i="42"/>
  <c r="C402" i="42"/>
  <c r="C382" i="42"/>
  <c r="C362" i="42"/>
  <c r="C342" i="42"/>
  <c r="C322" i="42"/>
  <c r="C302" i="42"/>
  <c r="C282" i="42"/>
  <c r="C262" i="42"/>
  <c r="C242" i="42"/>
  <c r="C222" i="42"/>
  <c r="C202" i="42"/>
  <c r="C182" i="42"/>
  <c r="C162" i="42"/>
  <c r="C142" i="42"/>
  <c r="C102" i="42"/>
  <c r="C82" i="42"/>
  <c r="C62" i="42"/>
  <c r="C4301" i="42"/>
  <c r="C4302" i="42"/>
  <c r="C4061" i="42"/>
  <c r="C4062" i="42"/>
  <c r="C3281" i="42"/>
  <c r="C3282" i="42"/>
  <c r="C3421" i="42"/>
  <c r="C3422" i="42"/>
  <c r="C4155" i="42"/>
  <c r="C4156" i="42"/>
  <c r="C4333" i="42"/>
  <c r="C4313" i="42"/>
  <c r="C4293" i="42"/>
  <c r="C4173" i="42"/>
  <c r="C4133" i="42"/>
  <c r="C4332" i="42"/>
  <c r="C4312" i="42"/>
  <c r="C4292" i="42"/>
  <c r="C4272" i="42"/>
  <c r="C4252" i="42"/>
  <c r="C4232" i="42"/>
  <c r="C4212" i="42"/>
  <c r="C4192" i="42"/>
  <c r="C4172" i="42"/>
  <c r="C4132" i="42"/>
  <c r="C4112" i="42"/>
  <c r="C4092" i="42"/>
  <c r="C4072" i="42"/>
  <c r="C4052" i="42"/>
  <c r="C4032" i="42"/>
  <c r="C4012" i="42"/>
  <c r="C3992" i="42"/>
  <c r="C4151" i="42"/>
  <c r="C4152" i="42"/>
  <c r="C3851" i="42"/>
  <c r="C3852" i="42"/>
  <c r="C3671" i="42"/>
  <c r="C3672" i="42"/>
  <c r="C3071" i="42"/>
  <c r="C3072" i="42"/>
  <c r="C3471" i="42"/>
  <c r="C3472" i="42"/>
  <c r="C4330" i="42"/>
  <c r="C4310" i="42"/>
  <c r="C4290" i="42"/>
  <c r="C4329" i="42"/>
  <c r="C4309" i="42"/>
  <c r="C4289" i="42"/>
  <c r="C4269" i="42"/>
  <c r="C4270" i="42"/>
  <c r="C4209" i="42"/>
  <c r="C4189" i="42"/>
  <c r="C4169" i="42"/>
  <c r="C4149" i="42"/>
  <c r="C4129" i="42"/>
  <c r="C3969" i="42"/>
  <c r="C3970" i="42"/>
  <c r="C4268" i="42"/>
  <c r="C4248" i="42"/>
  <c r="C4228" i="42"/>
  <c r="C4108" i="42"/>
  <c r="C4088" i="42"/>
  <c r="C4068" i="42"/>
  <c r="C4048" i="42"/>
  <c r="C4028" i="42"/>
  <c r="C4008" i="42"/>
  <c r="C3988" i="42"/>
  <c r="C3968" i="42"/>
  <c r="C3948" i="42"/>
  <c r="C3928" i="42"/>
  <c r="C4327" i="42"/>
  <c r="C4307" i="42"/>
  <c r="C4287" i="42"/>
  <c r="C4267" i="42"/>
  <c r="C4247" i="42"/>
  <c r="C4227" i="42"/>
  <c r="C4207" i="42"/>
  <c r="C4187" i="42"/>
  <c r="C4167" i="42"/>
  <c r="C4147" i="42"/>
  <c r="C4127" i="42"/>
  <c r="C4107" i="42"/>
  <c r="C4087" i="42"/>
  <c r="C4067" i="42"/>
  <c r="C4047" i="42"/>
  <c r="C4027" i="42"/>
  <c r="C4007" i="42"/>
  <c r="C3987" i="42"/>
  <c r="C3967" i="42"/>
  <c r="C3947" i="42"/>
  <c r="C3927" i="42"/>
  <c r="C3907" i="42"/>
  <c r="C3887" i="42"/>
  <c r="C3867" i="42"/>
  <c r="C3847" i="42"/>
  <c r="C3827" i="42"/>
  <c r="C3807" i="42"/>
  <c r="C3787" i="42"/>
  <c r="C3767" i="42"/>
  <c r="C3747" i="42"/>
  <c r="C3727" i="42"/>
  <c r="C3707" i="42"/>
  <c r="C3687" i="42"/>
  <c r="C3667" i="42"/>
  <c r="C3647" i="42"/>
  <c r="C3627" i="42"/>
  <c r="C3607" i="42"/>
  <c r="C3587" i="42"/>
  <c r="C3567" i="42"/>
  <c r="C3547" i="42"/>
  <c r="C3527" i="42"/>
  <c r="C3806" i="42"/>
  <c r="C3786" i="42"/>
  <c r="C3766" i="42"/>
  <c r="C3746" i="42"/>
  <c r="C3726" i="42"/>
  <c r="C3706" i="42"/>
  <c r="C3686" i="42"/>
  <c r="C3666" i="42"/>
  <c r="C3646" i="42"/>
  <c r="C3626" i="42"/>
  <c r="C3606" i="42"/>
  <c r="C3586" i="42"/>
  <c r="C3566" i="42"/>
  <c r="C3546" i="42"/>
  <c r="C3526" i="42"/>
  <c r="C3506" i="42"/>
  <c r="C3486" i="42"/>
  <c r="C3466" i="42"/>
  <c r="C3446" i="42"/>
  <c r="C3426" i="42"/>
  <c r="C3406" i="42"/>
  <c r="C3386" i="42"/>
  <c r="C3366" i="42"/>
  <c r="C3346" i="42"/>
  <c r="C3326" i="42"/>
  <c r="C3306" i="42"/>
  <c r="C3286" i="42"/>
  <c r="C3266" i="42"/>
  <c r="C3246" i="42"/>
  <c r="C3226" i="42"/>
  <c r="C3206" i="42"/>
  <c r="C3186" i="42"/>
  <c r="C3166" i="42"/>
  <c r="C3146" i="42"/>
  <c r="C3126" i="42"/>
  <c r="C3106" i="42"/>
  <c r="C3086" i="42"/>
  <c r="C3066" i="42"/>
  <c r="C3046" i="42"/>
  <c r="C3026" i="42"/>
  <c r="C3006" i="42"/>
  <c r="C2986" i="42"/>
  <c r="C1701" i="42"/>
  <c r="C1702" i="42"/>
  <c r="C1581" i="42"/>
  <c r="C1582" i="42"/>
  <c r="C4339" i="42"/>
  <c r="C4319" i="42"/>
  <c r="C4299" i="42"/>
  <c r="C4279" i="42"/>
  <c r="C4259" i="42"/>
  <c r="C4239" i="42"/>
  <c r="C4219" i="42"/>
  <c r="C4199" i="42"/>
  <c r="C4179" i="42"/>
  <c r="C4159" i="42"/>
  <c r="C4139" i="42"/>
  <c r="C4119" i="42"/>
  <c r="C4099" i="42"/>
  <c r="C4079" i="42"/>
  <c r="C4059" i="42"/>
  <c r="C4039" i="42"/>
  <c r="C4019" i="42"/>
  <c r="C3999" i="42"/>
  <c r="C3979" i="42"/>
  <c r="C3959" i="42"/>
  <c r="C3939" i="42"/>
  <c r="C3919" i="42"/>
  <c r="C3899" i="42"/>
  <c r="C3879" i="42"/>
  <c r="C3859" i="42"/>
  <c r="C3839" i="42"/>
  <c r="C3819" i="42"/>
  <c r="C3799" i="42"/>
  <c r="C3779" i="42"/>
  <c r="C3759" i="42"/>
  <c r="C3739" i="42"/>
  <c r="C3719" i="42"/>
  <c r="C3699" i="42"/>
  <c r="C3679" i="42"/>
  <c r="C3659" i="42"/>
  <c r="C3639" i="42"/>
  <c r="C3619" i="42"/>
  <c r="C3599" i="42"/>
  <c r="C3579" i="42"/>
  <c r="C3559" i="42"/>
  <c r="C3539" i="42"/>
  <c r="C3519" i="42"/>
  <c r="C3499" i="42"/>
  <c r="C3479" i="42"/>
  <c r="C3459" i="42"/>
  <c r="C3439" i="42"/>
  <c r="C3419" i="42"/>
  <c r="C3399" i="42"/>
  <c r="C3379" i="42"/>
  <c r="C3359" i="42"/>
  <c r="C3299" i="42"/>
  <c r="C3279" i="42"/>
  <c r="C3259" i="42"/>
  <c r="C2799" i="42"/>
  <c r="C2800" i="42"/>
  <c r="C4018" i="42"/>
  <c r="C3998" i="42"/>
  <c r="C3978" i="42"/>
  <c r="C3958" i="42"/>
  <c r="C3938" i="42"/>
  <c r="C3918" i="42"/>
  <c r="C3898" i="42"/>
  <c r="C3878" i="42"/>
  <c r="C3858" i="42"/>
  <c r="C3838" i="42"/>
  <c r="C3818" i="42"/>
  <c r="C3718" i="42"/>
  <c r="C3558" i="42"/>
  <c r="C3538" i="42"/>
  <c r="C3418" i="42"/>
  <c r="C4336" i="42"/>
  <c r="C4316" i="42"/>
  <c r="C4296" i="42"/>
  <c r="C4276" i="42"/>
  <c r="C4256" i="42"/>
  <c r="C4236" i="42"/>
  <c r="C4216" i="42"/>
  <c r="C4196" i="42"/>
  <c r="C4176" i="42"/>
  <c r="C4136" i="42"/>
  <c r="C4116" i="42"/>
  <c r="C4096" i="42"/>
  <c r="C4076" i="42"/>
  <c r="C4056" i="42"/>
  <c r="C4036" i="42"/>
  <c r="C4016" i="42"/>
  <c r="C3996" i="42"/>
  <c r="C3976" i="42"/>
  <c r="C3956" i="42"/>
  <c r="C3936" i="42"/>
  <c r="C3916" i="42"/>
  <c r="C3896" i="42"/>
  <c r="C3876" i="42"/>
  <c r="C3856" i="42"/>
  <c r="C3836" i="42"/>
  <c r="C3816" i="42"/>
  <c r="C3796" i="42"/>
  <c r="C3776" i="42"/>
  <c r="C3756" i="42"/>
  <c r="C3736" i="42"/>
  <c r="C3716" i="42"/>
  <c r="C3696" i="42"/>
  <c r="C3676" i="42"/>
  <c r="C3656" i="42"/>
  <c r="C3636" i="42"/>
  <c r="C3616" i="42"/>
  <c r="C3596" i="42"/>
  <c r="C3576" i="42"/>
  <c r="C3556" i="42"/>
  <c r="C3536" i="42"/>
  <c r="C3516" i="42"/>
  <c r="C3496" i="42"/>
  <c r="C3476" i="42"/>
  <c r="C3456" i="42"/>
  <c r="C3436" i="42"/>
  <c r="C3416" i="42"/>
  <c r="C3396" i="42"/>
  <c r="C3376" i="42"/>
  <c r="C3356" i="42"/>
  <c r="C3336" i="42"/>
  <c r="C3316" i="42"/>
  <c r="C3296" i="42"/>
  <c r="C3276" i="42"/>
  <c r="C3277" i="42"/>
  <c r="C3256" i="42"/>
  <c r="C3236" i="42"/>
  <c r="C3216" i="42"/>
  <c r="C3196" i="42"/>
  <c r="C3176" i="42"/>
  <c r="C3156" i="42"/>
  <c r="C3116" i="42"/>
  <c r="C3096" i="42"/>
  <c r="C3076" i="42"/>
  <c r="C3036" i="42"/>
  <c r="C3016" i="42"/>
  <c r="C2996" i="42"/>
  <c r="C2976" i="42"/>
  <c r="C2956" i="42"/>
  <c r="C2936" i="42"/>
  <c r="C2895" i="42"/>
  <c r="C2896" i="42"/>
  <c r="C2715" i="42"/>
  <c r="C2716" i="42"/>
  <c r="C4334" i="42"/>
  <c r="C4314" i="42"/>
  <c r="C4294" i="42"/>
  <c r="C4274" i="42"/>
  <c r="C4254" i="42"/>
  <c r="C4234" i="42"/>
  <c r="C4214" i="42"/>
  <c r="C4194" i="42"/>
  <c r="C4174" i="42"/>
  <c r="C4154" i="42"/>
  <c r="C4134" i="42"/>
  <c r="C4114" i="42"/>
  <c r="C4094" i="42"/>
  <c r="C4074" i="42"/>
  <c r="C4054" i="42"/>
  <c r="C4034" i="42"/>
  <c r="C4014" i="42"/>
  <c r="C3994" i="42"/>
  <c r="C3974" i="42"/>
  <c r="C3954" i="42"/>
  <c r="C3934" i="42"/>
  <c r="C3914" i="42"/>
  <c r="C3894" i="42"/>
  <c r="C3874" i="42"/>
  <c r="C3854" i="42"/>
  <c r="C3834" i="42"/>
  <c r="C3814" i="42"/>
  <c r="C3794" i="42"/>
  <c r="C3774" i="42"/>
  <c r="C3754" i="42"/>
  <c r="C3734" i="42"/>
  <c r="C3714" i="42"/>
  <c r="C3694" i="42"/>
  <c r="C3674" i="42"/>
  <c r="C3654" i="42"/>
  <c r="C3634" i="42"/>
  <c r="C3614" i="42"/>
  <c r="C3615" i="42"/>
  <c r="C3594" i="42"/>
  <c r="C3574" i="42"/>
  <c r="C3554" i="42"/>
  <c r="C3534" i="42"/>
  <c r="C3514" i="42"/>
  <c r="C3494" i="42"/>
  <c r="C3474" i="42"/>
  <c r="C3454" i="42"/>
  <c r="C3434" i="42"/>
  <c r="C3414" i="42"/>
  <c r="C3394" i="42"/>
  <c r="C3374" i="42"/>
  <c r="C3354" i="42"/>
  <c r="C3355" i="42"/>
  <c r="C3334" i="42"/>
  <c r="C3314" i="42"/>
  <c r="C3294" i="42"/>
  <c r="C3274" i="42"/>
  <c r="C3254" i="42"/>
  <c r="C3234" i="42"/>
  <c r="C3214" i="42"/>
  <c r="C3194" i="42"/>
  <c r="C3174" i="42"/>
  <c r="C3993" i="42"/>
  <c r="C3933" i="42"/>
  <c r="C3913" i="42"/>
  <c r="C3893" i="42"/>
  <c r="C3873" i="42"/>
  <c r="C3853" i="42"/>
  <c r="C3833" i="42"/>
  <c r="C3813" i="42"/>
  <c r="C3793" i="42"/>
  <c r="C3773" i="42"/>
  <c r="C3753" i="42"/>
  <c r="C3733" i="42"/>
  <c r="C3713" i="42"/>
  <c r="C3693" i="42"/>
  <c r="C3673" i="42"/>
  <c r="C3653" i="42"/>
  <c r="C3633" i="42"/>
  <c r="C3613" i="42"/>
  <c r="C2713" i="42"/>
  <c r="C2714" i="42"/>
  <c r="C3972" i="42"/>
  <c r="C3952" i="42"/>
  <c r="C3932" i="42"/>
  <c r="C3912" i="42"/>
  <c r="C3892" i="42"/>
  <c r="C3872" i="42"/>
  <c r="C3832" i="42"/>
  <c r="C3812" i="42"/>
  <c r="C3792" i="42"/>
  <c r="C3772" i="42"/>
  <c r="C3752" i="42"/>
  <c r="C3732" i="42"/>
  <c r="C3712" i="42"/>
  <c r="C3692" i="42"/>
  <c r="C3652" i="42"/>
  <c r="C3632" i="42"/>
  <c r="C3612" i="42"/>
  <c r="C3592" i="42"/>
  <c r="C3572" i="42"/>
  <c r="C3552" i="42"/>
  <c r="C3532" i="42"/>
  <c r="C3512" i="42"/>
  <c r="C3492" i="42"/>
  <c r="C3452" i="42"/>
  <c r="C3432" i="42"/>
  <c r="C3412" i="42"/>
  <c r="C3392" i="42"/>
  <c r="C3372" i="42"/>
  <c r="C3352" i="42"/>
  <c r="C3332" i="42"/>
  <c r="C3312" i="42"/>
  <c r="C3292" i="42"/>
  <c r="C3272" i="42"/>
  <c r="C3252" i="42"/>
  <c r="C3232" i="42"/>
  <c r="C3212" i="42"/>
  <c r="C3192" i="42"/>
  <c r="C3172" i="42"/>
  <c r="C3152" i="42"/>
  <c r="C3132" i="42"/>
  <c r="C3112" i="42"/>
  <c r="C3092" i="42"/>
  <c r="C3052" i="42"/>
  <c r="C3053" i="42"/>
  <c r="C3032" i="42"/>
  <c r="C3012" i="42"/>
  <c r="C2992" i="42"/>
  <c r="C2972" i="42"/>
  <c r="C2952" i="42"/>
  <c r="C2932" i="42"/>
  <c r="C2912" i="42"/>
  <c r="C2892" i="42"/>
  <c r="C2872" i="42"/>
  <c r="C2852" i="42"/>
  <c r="C2832" i="42"/>
  <c r="C2812" i="42"/>
  <c r="C4250" i="42"/>
  <c r="C4230" i="42"/>
  <c r="C4210" i="42"/>
  <c r="C4190" i="42"/>
  <c r="C4170" i="42"/>
  <c r="C4150" i="42"/>
  <c r="C4130" i="42"/>
  <c r="C4110" i="42"/>
  <c r="C4090" i="42"/>
  <c r="C4070" i="42"/>
  <c r="C4050" i="42"/>
  <c r="C4030" i="42"/>
  <c r="C4010" i="42"/>
  <c r="C3990" i="42"/>
  <c r="C3950" i="42"/>
  <c r="C3930" i="42"/>
  <c r="C3910" i="42"/>
  <c r="C3890" i="42"/>
  <c r="C3870" i="42"/>
  <c r="C3850" i="42"/>
  <c r="C3830" i="42"/>
  <c r="C3810" i="42"/>
  <c r="C3790" i="42"/>
  <c r="C3770" i="42"/>
  <c r="C3750" i="42"/>
  <c r="C3730" i="42"/>
  <c r="C3710" i="42"/>
  <c r="C3690" i="42"/>
  <c r="C3670" i="42"/>
  <c r="C3650" i="42"/>
  <c r="C3630" i="42"/>
  <c r="C3610" i="42"/>
  <c r="C3611" i="42"/>
  <c r="C3590" i="42"/>
  <c r="C3570" i="42"/>
  <c r="C3550" i="42"/>
  <c r="C3530" i="42"/>
  <c r="C3510" i="42"/>
  <c r="C3490" i="42"/>
  <c r="C3450" i="42"/>
  <c r="C3430" i="42"/>
  <c r="C3410" i="42"/>
  <c r="C3411" i="42"/>
  <c r="C3390" i="42"/>
  <c r="C3370" i="42"/>
  <c r="C3350" i="42"/>
  <c r="C3330" i="42"/>
  <c r="C3310" i="42"/>
  <c r="C3290" i="42"/>
  <c r="C3270" i="42"/>
  <c r="C3250" i="42"/>
  <c r="C3230" i="42"/>
  <c r="C3210" i="42"/>
  <c r="C3211" i="42"/>
  <c r="C3190" i="42"/>
  <c r="C3170" i="42"/>
  <c r="C3150" i="42"/>
  <c r="C3130" i="42"/>
  <c r="C3110" i="42"/>
  <c r="C3090" i="42"/>
  <c r="C3070" i="42"/>
  <c r="C3050" i="42"/>
  <c r="C3030" i="42"/>
  <c r="C3010" i="42"/>
  <c r="C2990" i="42"/>
  <c r="C2950" i="42"/>
  <c r="C2930" i="42"/>
  <c r="C2910" i="42"/>
  <c r="C2890" i="42"/>
  <c r="C2870" i="42"/>
  <c r="C2850" i="42"/>
  <c r="C2830" i="42"/>
  <c r="C2810" i="42"/>
  <c r="C2790" i="42"/>
  <c r="C2770" i="42"/>
  <c r="C2750" i="42"/>
  <c r="C2730" i="42"/>
  <c r="C2710" i="42"/>
  <c r="C2690" i="42"/>
  <c r="C2670" i="42"/>
  <c r="C2650" i="42"/>
  <c r="C2610" i="42"/>
  <c r="C2590" i="42"/>
  <c r="C2570" i="42"/>
  <c r="C2550" i="42"/>
  <c r="C2530" i="42"/>
  <c r="C2510" i="42"/>
  <c r="C2490" i="42"/>
  <c r="C2470" i="42"/>
  <c r="C2450" i="42"/>
  <c r="C3469" i="42"/>
  <c r="C3470" i="42"/>
  <c r="C2969" i="42"/>
  <c r="C2970" i="42"/>
  <c r="C2629" i="42"/>
  <c r="C2630" i="42"/>
  <c r="C3908" i="42"/>
  <c r="C3888" i="42"/>
  <c r="C3868" i="42"/>
  <c r="C3848" i="42"/>
  <c r="C3828" i="42"/>
  <c r="C3808" i="42"/>
  <c r="C3788" i="42"/>
  <c r="C3768" i="42"/>
  <c r="C3748" i="42"/>
  <c r="C3728" i="42"/>
  <c r="C3708" i="42"/>
  <c r="C3688" i="42"/>
  <c r="C3668" i="42"/>
  <c r="C3648" i="42"/>
  <c r="C3628" i="42"/>
  <c r="C3608" i="42"/>
  <c r="C3588" i="42"/>
  <c r="C3568" i="42"/>
  <c r="C3548" i="42"/>
  <c r="C3528" i="42"/>
  <c r="C3508" i="42"/>
  <c r="C3488" i="42"/>
  <c r="C3468" i="42"/>
  <c r="C3448" i="42"/>
  <c r="C3428" i="42"/>
  <c r="C3408" i="42"/>
  <c r="C3388" i="42"/>
  <c r="C3368" i="42"/>
  <c r="C3348" i="42"/>
  <c r="C3328" i="42"/>
  <c r="C3308" i="42"/>
  <c r="C3288" i="42"/>
  <c r="C3268" i="42"/>
  <c r="C3248" i="42"/>
  <c r="C3228" i="42"/>
  <c r="C3208" i="42"/>
  <c r="C3188" i="42"/>
  <c r="C3168" i="42"/>
  <c r="C3148" i="42"/>
  <c r="C3128" i="42"/>
  <c r="C3108" i="42"/>
  <c r="C3088" i="42"/>
  <c r="C3068" i="42"/>
  <c r="C3048" i="42"/>
  <c r="C3028" i="42"/>
  <c r="C3008" i="42"/>
  <c r="C2988" i="42"/>
  <c r="C2968" i="42"/>
  <c r="C2948" i="42"/>
  <c r="C2928" i="42"/>
  <c r="C2908" i="42"/>
  <c r="C2888" i="42"/>
  <c r="C2868" i="42"/>
  <c r="C2848" i="42"/>
  <c r="C2828" i="42"/>
  <c r="C2808" i="42"/>
  <c r="C2788" i="42"/>
  <c r="C2768" i="42"/>
  <c r="C2748" i="42"/>
  <c r="C2728" i="42"/>
  <c r="C2708" i="42"/>
  <c r="C2688" i="42"/>
  <c r="C2668" i="42"/>
  <c r="C2648" i="42"/>
  <c r="C3507" i="42"/>
  <c r="C3487" i="42"/>
  <c r="C3467" i="42"/>
  <c r="C3447" i="42"/>
  <c r="C3427" i="42"/>
  <c r="C3407" i="42"/>
  <c r="C3387" i="42"/>
  <c r="C3367" i="42"/>
  <c r="C3347" i="42"/>
  <c r="C3327" i="42"/>
  <c r="C3307" i="42"/>
  <c r="C3287" i="42"/>
  <c r="C3267" i="42"/>
  <c r="C3247" i="42"/>
  <c r="C3227" i="42"/>
  <c r="C3207" i="42"/>
  <c r="C3187" i="42"/>
  <c r="C3167" i="42"/>
  <c r="C3147" i="42"/>
  <c r="C3127" i="42"/>
  <c r="C3107" i="42"/>
  <c r="C3087" i="42"/>
  <c r="C3067" i="42"/>
  <c r="C3047" i="42"/>
  <c r="C3027" i="42"/>
  <c r="C3007" i="42"/>
  <c r="C2987" i="42"/>
  <c r="C2966" i="42"/>
  <c r="C2946" i="42"/>
  <c r="C2926" i="42"/>
  <c r="C2906" i="42"/>
  <c r="C2886" i="42"/>
  <c r="C2866" i="42"/>
  <c r="C2846" i="42"/>
  <c r="C2826" i="42"/>
  <c r="C2806" i="42"/>
  <c r="C2786" i="42"/>
  <c r="C2766" i="42"/>
  <c r="C2746" i="42"/>
  <c r="C2726" i="42"/>
  <c r="C2706" i="42"/>
  <c r="C2686" i="42"/>
  <c r="C2666" i="42"/>
  <c r="C2646" i="42"/>
  <c r="C2626" i="42"/>
  <c r="C2606" i="42"/>
  <c r="C2586" i="42"/>
  <c r="C2566" i="42"/>
  <c r="C2546" i="42"/>
  <c r="C2526" i="42"/>
  <c r="C2506" i="42"/>
  <c r="C2486" i="42"/>
  <c r="C2466" i="42"/>
  <c r="C2446" i="42"/>
  <c r="C2426" i="42"/>
  <c r="C2406" i="42"/>
  <c r="C2386" i="42"/>
  <c r="C2366" i="42"/>
  <c r="C2346" i="42"/>
  <c r="C2326" i="42"/>
  <c r="C2306" i="42"/>
  <c r="C2286" i="42"/>
  <c r="C2266" i="42"/>
  <c r="C2246" i="42"/>
  <c r="C2226" i="42"/>
  <c r="C2206" i="42"/>
  <c r="C2186" i="42"/>
  <c r="C2166" i="42"/>
  <c r="C2146" i="42"/>
  <c r="C2126" i="42"/>
  <c r="C2106" i="42"/>
  <c r="C2086" i="42"/>
  <c r="C2066" i="42"/>
  <c r="C2046" i="42"/>
  <c r="C2026" i="42"/>
  <c r="C2006" i="42"/>
  <c r="C1986" i="42"/>
  <c r="C1966" i="42"/>
  <c r="C1946" i="42"/>
  <c r="C1926" i="42"/>
  <c r="C1906" i="42"/>
  <c r="C1886" i="42"/>
  <c r="C1866" i="42"/>
  <c r="C1846" i="42"/>
  <c r="C1826" i="42"/>
  <c r="C3584" i="42"/>
  <c r="C3544" i="42"/>
  <c r="C3524" i="42"/>
  <c r="C3504" i="42"/>
  <c r="C3484" i="42"/>
  <c r="C3464" i="42"/>
  <c r="C2544" i="42"/>
  <c r="C2524" i="42"/>
  <c r="C2504" i="42"/>
  <c r="C2484" i="42"/>
  <c r="C2464" i="42"/>
  <c r="C4342" i="42"/>
  <c r="C4322" i="42"/>
  <c r="C4282" i="42"/>
  <c r="C4262" i="42"/>
  <c r="C4242" i="42"/>
  <c r="C4222" i="42"/>
  <c r="C4202" i="42"/>
  <c r="C4182" i="42"/>
  <c r="C4162" i="42"/>
  <c r="C4142" i="42"/>
  <c r="C4122" i="42"/>
  <c r="C4102" i="42"/>
  <c r="C4082" i="42"/>
  <c r="C4042" i="42"/>
  <c r="C4022" i="42"/>
  <c r="C4002" i="42"/>
  <c r="C3982" i="42"/>
  <c r="C3962" i="42"/>
  <c r="C3963" i="42"/>
  <c r="C3942" i="42"/>
  <c r="C3922" i="42"/>
  <c r="C3902" i="42"/>
  <c r="C3882" i="42"/>
  <c r="C3862" i="42"/>
  <c r="C3842" i="42"/>
  <c r="C3822" i="42"/>
  <c r="C3802" i="42"/>
  <c r="C3782" i="42"/>
  <c r="C3762" i="42"/>
  <c r="C3742" i="42"/>
  <c r="C3722" i="42"/>
  <c r="C3702" i="42"/>
  <c r="C3682" i="42"/>
  <c r="C3683" i="42"/>
  <c r="C3662" i="42"/>
  <c r="C3642" i="42"/>
  <c r="C3622" i="42"/>
  <c r="C3602" i="42"/>
  <c r="C3582" i="42"/>
  <c r="C3562" i="42"/>
  <c r="C3542" i="42"/>
  <c r="C3522" i="42"/>
  <c r="C3502" i="42"/>
  <c r="C3482" i="42"/>
  <c r="C3462" i="42"/>
  <c r="C3442" i="42"/>
  <c r="C3402" i="42"/>
  <c r="C3382" i="42"/>
  <c r="C3362" i="42"/>
  <c r="C3342" i="42"/>
  <c r="C3322" i="42"/>
  <c r="C3302" i="42"/>
  <c r="C3262" i="42"/>
  <c r="C3242" i="42"/>
  <c r="C3222" i="42"/>
  <c r="C3202" i="42"/>
  <c r="C3182" i="42"/>
  <c r="C3162" i="42"/>
  <c r="C3142" i="42"/>
  <c r="C3122" i="42"/>
  <c r="C3102" i="42"/>
  <c r="C3082" i="42"/>
  <c r="C3062" i="42"/>
  <c r="C3042" i="42"/>
  <c r="C3022" i="42"/>
  <c r="C3002" i="42"/>
  <c r="C2982" i="42"/>
  <c r="C2962" i="42"/>
  <c r="C2942" i="42"/>
  <c r="C2922" i="42"/>
  <c r="C2902" i="42"/>
  <c r="C2882" i="42"/>
  <c r="C2883" i="42"/>
  <c r="C2862" i="42"/>
  <c r="C2842" i="42"/>
  <c r="C2822" i="42"/>
  <c r="C2802" i="42"/>
  <c r="C2803" i="42"/>
  <c r="C2782" i="42"/>
  <c r="C2762" i="42"/>
  <c r="C2742" i="42"/>
  <c r="C2722" i="42"/>
  <c r="C2723" i="42"/>
  <c r="C2702" i="42"/>
  <c r="C2682" i="42"/>
  <c r="C2662" i="42"/>
  <c r="C2642" i="42"/>
  <c r="C2622" i="42"/>
  <c r="C1820" i="42"/>
  <c r="C1520" i="42"/>
  <c r="C1500" i="42"/>
  <c r="C1480" i="42"/>
  <c r="C1440" i="42"/>
  <c r="C1420" i="42"/>
  <c r="C1400" i="42"/>
  <c r="C1380" i="42"/>
  <c r="C1360" i="42"/>
  <c r="C1340" i="42"/>
  <c r="C1459" i="42"/>
  <c r="C1460" i="42"/>
  <c r="C2138" i="42"/>
  <c r="C2139" i="42"/>
  <c r="C3377" i="42"/>
  <c r="C3357" i="42"/>
  <c r="C3337" i="42"/>
  <c r="C3317" i="42"/>
  <c r="C3297" i="42"/>
  <c r="C3257" i="42"/>
  <c r="C3237" i="42"/>
  <c r="C3217" i="42"/>
  <c r="C3197" i="42"/>
  <c r="C3177" i="42"/>
  <c r="C3157" i="42"/>
  <c r="C3137" i="42"/>
  <c r="C3117" i="42"/>
  <c r="C3097" i="42"/>
  <c r="C3077" i="42"/>
  <c r="C3057" i="42"/>
  <c r="C3037" i="42"/>
  <c r="C3017" i="42"/>
  <c r="C2997" i="42"/>
  <c r="C2977" i="42"/>
  <c r="C2957" i="42"/>
  <c r="C2937" i="42"/>
  <c r="C2917" i="42"/>
  <c r="C2897" i="42"/>
  <c r="C2877" i="42"/>
  <c r="C2857" i="42"/>
  <c r="C2817" i="42"/>
  <c r="C2797" i="42"/>
  <c r="C1817" i="42"/>
  <c r="C1818" i="42"/>
  <c r="C2916" i="42"/>
  <c r="C2876" i="42"/>
  <c r="C2856" i="42"/>
  <c r="C2836" i="42"/>
  <c r="C2816" i="42"/>
  <c r="C2796" i="42"/>
  <c r="C2776" i="42"/>
  <c r="C2756" i="42"/>
  <c r="C2736" i="42"/>
  <c r="C2696" i="42"/>
  <c r="C2676" i="42"/>
  <c r="C2656" i="42"/>
  <c r="C2636" i="42"/>
  <c r="C2616" i="42"/>
  <c r="C2596" i="42"/>
  <c r="C2576" i="42"/>
  <c r="C2556" i="42"/>
  <c r="C2536" i="42"/>
  <c r="C2516" i="42"/>
  <c r="C2496" i="42"/>
  <c r="C2476" i="42"/>
  <c r="C2456" i="42"/>
  <c r="C2436" i="42"/>
  <c r="C2416" i="42"/>
  <c r="C2396" i="42"/>
  <c r="C2376" i="42"/>
  <c r="C2356" i="42"/>
  <c r="C2336" i="42"/>
  <c r="C2316" i="42"/>
  <c r="C2296" i="42"/>
  <c r="C2276" i="42"/>
  <c r="C2256" i="42"/>
  <c r="C2236" i="42"/>
  <c r="C2216" i="42"/>
  <c r="C2196" i="42"/>
  <c r="C2176" i="42"/>
  <c r="C2136" i="42"/>
  <c r="C2116" i="42"/>
  <c r="C2096" i="42"/>
  <c r="C2076" i="42"/>
  <c r="C2036" i="42"/>
  <c r="C2016" i="42"/>
  <c r="C1996" i="42"/>
  <c r="C1976" i="42"/>
  <c r="C1956" i="42"/>
  <c r="C1916" i="42"/>
  <c r="C1896" i="42"/>
  <c r="C1876" i="42"/>
  <c r="C1856" i="42"/>
  <c r="C1836" i="42"/>
  <c r="C1816" i="42"/>
  <c r="C1796" i="42"/>
  <c r="C1776" i="42"/>
  <c r="C1756" i="42"/>
  <c r="C1736" i="42"/>
  <c r="C1716" i="42"/>
  <c r="C1696" i="42"/>
  <c r="C2395" i="42"/>
  <c r="C2375" i="42"/>
  <c r="C2335" i="42"/>
  <c r="C2315" i="42"/>
  <c r="C2295" i="42"/>
  <c r="C2275" i="42"/>
  <c r="C2235" i="42"/>
  <c r="C2215" i="42"/>
  <c r="C2195" i="42"/>
  <c r="C2175" i="42"/>
  <c r="C2155" i="42"/>
  <c r="C2156" i="42"/>
  <c r="C2135" i="42"/>
  <c r="C2055" i="42"/>
  <c r="C2056" i="42"/>
  <c r="C1935" i="42"/>
  <c r="C1936" i="42"/>
  <c r="C3154" i="42"/>
  <c r="C3134" i="42"/>
  <c r="C3135" i="42"/>
  <c r="C3114" i="42"/>
  <c r="C3094" i="42"/>
  <c r="C3074" i="42"/>
  <c r="C3054" i="42"/>
  <c r="C3055" i="42"/>
  <c r="C3034" i="42"/>
  <c r="C3014" i="42"/>
  <c r="C2994" i="42"/>
  <c r="C2974" i="42"/>
  <c r="C2954" i="42"/>
  <c r="C2934" i="42"/>
  <c r="C2914" i="42"/>
  <c r="C2894" i="42"/>
  <c r="C2874" i="42"/>
  <c r="C2854" i="42"/>
  <c r="C2834" i="42"/>
  <c r="C2814" i="42"/>
  <c r="C2794" i="42"/>
  <c r="C2774" i="42"/>
  <c r="C2754" i="42"/>
  <c r="C2734" i="42"/>
  <c r="C2694" i="42"/>
  <c r="C2674" i="42"/>
  <c r="C2654" i="42"/>
  <c r="C2634" i="42"/>
  <c r="C2614" i="42"/>
  <c r="C2594" i="42"/>
  <c r="C2574" i="42"/>
  <c r="C2554" i="42"/>
  <c r="C2534" i="42"/>
  <c r="C2514" i="42"/>
  <c r="C2494" i="42"/>
  <c r="C2474" i="42"/>
  <c r="C2454" i="42"/>
  <c r="C2455" i="42"/>
  <c r="C2434" i="42"/>
  <c r="C2414" i="42"/>
  <c r="C2394" i="42"/>
  <c r="C2374" i="42"/>
  <c r="C2354" i="42"/>
  <c r="C2355" i="42"/>
  <c r="C2334" i="42"/>
  <c r="C2314" i="42"/>
  <c r="C2294" i="42"/>
  <c r="C2274" i="42"/>
  <c r="C2254" i="42"/>
  <c r="C2255" i="42"/>
  <c r="C2234" i="42"/>
  <c r="C2214" i="42"/>
  <c r="C2194" i="42"/>
  <c r="C2174" i="42"/>
  <c r="C2154" i="42"/>
  <c r="C2134" i="42"/>
  <c r="C2114" i="42"/>
  <c r="C2094" i="42"/>
  <c r="C2074" i="42"/>
  <c r="C2054" i="42"/>
  <c r="C2034" i="42"/>
  <c r="C2014" i="42"/>
  <c r="C1994" i="42"/>
  <c r="C1974" i="42"/>
  <c r="C1954" i="42"/>
  <c r="C1934" i="42"/>
  <c r="C1914" i="42"/>
  <c r="C1894" i="42"/>
  <c r="C1874" i="42"/>
  <c r="C1854" i="42"/>
  <c r="C1834" i="42"/>
  <c r="C1814" i="42"/>
  <c r="C1794" i="42"/>
  <c r="C1774" i="42"/>
  <c r="C1754" i="42"/>
  <c r="C1734" i="42"/>
  <c r="C1714" i="42"/>
  <c r="C1694" i="42"/>
  <c r="C1695" i="42"/>
  <c r="C1674" i="42"/>
  <c r="C1654" i="42"/>
  <c r="C1634" i="42"/>
  <c r="C1614" i="42"/>
  <c r="C1594" i="42"/>
  <c r="C2792" i="42"/>
  <c r="C2772" i="42"/>
  <c r="C2752" i="42"/>
  <c r="C2732" i="42"/>
  <c r="C2712" i="42"/>
  <c r="C2692" i="42"/>
  <c r="C2672" i="42"/>
  <c r="C2652" i="42"/>
  <c r="C2632" i="42"/>
  <c r="C2612" i="42"/>
  <c r="C2592" i="42"/>
  <c r="C2572" i="42"/>
  <c r="C2552" i="42"/>
  <c r="C2553" i="42"/>
  <c r="C2532" i="42"/>
  <c r="C2512" i="42"/>
  <c r="C2492" i="42"/>
  <c r="C2472" i="42"/>
  <c r="C2452" i="42"/>
  <c r="C2453" i="42"/>
  <c r="C2432" i="42"/>
  <c r="C2412" i="42"/>
  <c r="C2392" i="42"/>
  <c r="C2372" i="42"/>
  <c r="C2332" i="42"/>
  <c r="C2312" i="42"/>
  <c r="C2292" i="42"/>
  <c r="C2272" i="42"/>
  <c r="C2252" i="42"/>
  <c r="C2253" i="42"/>
  <c r="C2232" i="42"/>
  <c r="C2212" i="42"/>
  <c r="C2192" i="42"/>
  <c r="C2172" i="42"/>
  <c r="C2132" i="42"/>
  <c r="C2112" i="42"/>
  <c r="C2092" i="42"/>
  <c r="C2072" i="42"/>
  <c r="C2052" i="42"/>
  <c r="C2012" i="42"/>
  <c r="C1992" i="42"/>
  <c r="C1972" i="42"/>
  <c r="C1952" i="42"/>
  <c r="C1932" i="42"/>
  <c r="C1912" i="42"/>
  <c r="C1892" i="42"/>
  <c r="C1872" i="42"/>
  <c r="C1852" i="42"/>
  <c r="C1832" i="42"/>
  <c r="C1812" i="42"/>
  <c r="C1813" i="42"/>
  <c r="C1792" i="42"/>
  <c r="C1752" i="42"/>
  <c r="C1732" i="42"/>
  <c r="C1712" i="42"/>
  <c r="C1692" i="42"/>
  <c r="C1672" i="42"/>
  <c r="C1652" i="42"/>
  <c r="C1632" i="42"/>
  <c r="C1612" i="42"/>
  <c r="C1592" i="42"/>
  <c r="C1572" i="42"/>
  <c r="C1552" i="42"/>
  <c r="C1532" i="42"/>
  <c r="C1512" i="42"/>
  <c r="C1492" i="42"/>
  <c r="C1472" i="42"/>
  <c r="C1452" i="42"/>
  <c r="C1432" i="42"/>
  <c r="C1412" i="42"/>
  <c r="C1392" i="42"/>
  <c r="C1372" i="42"/>
  <c r="C1352" i="42"/>
  <c r="C1332" i="42"/>
  <c r="C1333" i="42"/>
  <c r="C1312" i="42"/>
  <c r="C1292" i="42"/>
  <c r="C1272" i="42"/>
  <c r="C1252" i="42"/>
  <c r="C1232" i="42"/>
  <c r="C1212" i="42"/>
  <c r="C1192" i="42"/>
  <c r="C1193" i="42"/>
  <c r="C1172" i="42"/>
  <c r="C1152" i="42"/>
  <c r="C1132" i="42"/>
  <c r="C1112" i="42"/>
  <c r="C1092" i="42"/>
  <c r="C1072" i="42"/>
  <c r="C1052" i="42"/>
  <c r="C1032" i="42"/>
  <c r="C1012" i="42"/>
  <c r="C992" i="42"/>
  <c r="C972" i="42"/>
  <c r="C2151" i="42"/>
  <c r="C2152" i="42"/>
  <c r="C2031" i="42"/>
  <c r="C2032" i="42"/>
  <c r="C1911" i="42"/>
  <c r="C1891" i="42"/>
  <c r="C1871" i="42"/>
  <c r="C1851" i="42"/>
  <c r="C1831" i="42"/>
  <c r="C1811" i="42"/>
  <c r="C1791" i="42"/>
  <c r="C1771" i="42"/>
  <c r="C1751" i="42"/>
  <c r="C1731" i="42"/>
  <c r="C1711" i="42"/>
  <c r="C1691" i="42"/>
  <c r="C1671" i="42"/>
  <c r="C1651" i="42"/>
  <c r="C1631" i="42"/>
  <c r="C1611" i="42"/>
  <c r="C1591" i="42"/>
  <c r="C1571" i="42"/>
  <c r="C1551" i="42"/>
  <c r="C1531" i="42"/>
  <c r="C1511" i="42"/>
  <c r="C1491" i="42"/>
  <c r="C1471" i="42"/>
  <c r="C1451" i="42"/>
  <c r="C1431" i="42"/>
  <c r="C1411" i="42"/>
  <c r="C1391" i="42"/>
  <c r="C1371" i="42"/>
  <c r="C1351" i="42"/>
  <c r="C1331" i="42"/>
  <c r="C1311" i="42"/>
  <c r="C1291" i="42"/>
  <c r="C1271" i="42"/>
  <c r="C1251" i="42"/>
  <c r="C1231" i="42"/>
  <c r="C1191" i="42"/>
  <c r="C1171" i="42"/>
  <c r="C1151" i="42"/>
  <c r="C1131" i="42"/>
  <c r="C1111" i="42"/>
  <c r="C1091" i="42"/>
  <c r="C1071" i="42"/>
  <c r="C1051" i="42"/>
  <c r="C1031" i="42"/>
  <c r="C1011" i="42"/>
  <c r="C991" i="42"/>
  <c r="C951" i="42"/>
  <c r="C931" i="42"/>
  <c r="C911" i="42"/>
  <c r="C891" i="42"/>
  <c r="C871" i="42"/>
  <c r="C851" i="42"/>
  <c r="C831" i="42"/>
  <c r="C811" i="42"/>
  <c r="C812" i="42"/>
  <c r="C791" i="42"/>
  <c r="C771" i="42"/>
  <c r="C751" i="42"/>
  <c r="C731" i="42"/>
  <c r="C711" i="42"/>
  <c r="C691" i="42"/>
  <c r="C671" i="42"/>
  <c r="C651" i="42"/>
  <c r="C631" i="42"/>
  <c r="C611" i="42"/>
  <c r="C591" i="42"/>
  <c r="C2430" i="42"/>
  <c r="C2410" i="42"/>
  <c r="C2350" i="42"/>
  <c r="C2351" i="42"/>
  <c r="C1210" i="42"/>
  <c r="C1211" i="42"/>
  <c r="C970" i="42"/>
  <c r="C971" i="42"/>
  <c r="C2309" i="42"/>
  <c r="C2169" i="42"/>
  <c r="C2149" i="42"/>
  <c r="C2129" i="42"/>
  <c r="C2109" i="42"/>
  <c r="C2089" i="42"/>
  <c r="C2069" i="42"/>
  <c r="C2049" i="42"/>
  <c r="C2029" i="42"/>
  <c r="C2009" i="42"/>
  <c r="C1989" i="42"/>
  <c r="C1969" i="42"/>
  <c r="C1949" i="42"/>
  <c r="C1929" i="42"/>
  <c r="C1909" i="42"/>
  <c r="C1889" i="42"/>
  <c r="C1869" i="42"/>
  <c r="C1849" i="42"/>
  <c r="C1829" i="42"/>
  <c r="C1809" i="42"/>
  <c r="C1789" i="42"/>
  <c r="C1769" i="42"/>
  <c r="C1749" i="42"/>
  <c r="C1729" i="42"/>
  <c r="C1709" i="42"/>
  <c r="C1689" i="42"/>
  <c r="C1669" i="42"/>
  <c r="C1649" i="42"/>
  <c r="C1629" i="42"/>
  <c r="C1609" i="42"/>
  <c r="C1589" i="42"/>
  <c r="C1569" i="42"/>
  <c r="C1549" i="42"/>
  <c r="C1529" i="42"/>
  <c r="C1509" i="42"/>
  <c r="C2628" i="42"/>
  <c r="C2608" i="42"/>
  <c r="C2588" i="42"/>
  <c r="C2568" i="42"/>
  <c r="C2548" i="42"/>
  <c r="C2528" i="42"/>
  <c r="C2508" i="42"/>
  <c r="C2488" i="42"/>
  <c r="C2468" i="42"/>
  <c r="C2448" i="42"/>
  <c r="C2428" i="42"/>
  <c r="C2408" i="42"/>
  <c r="C2388" i="42"/>
  <c r="C2368" i="42"/>
  <c r="C2348" i="42"/>
  <c r="C2328" i="42"/>
  <c r="C2308" i="42"/>
  <c r="C2288" i="42"/>
  <c r="C2268" i="42"/>
  <c r="C2248" i="42"/>
  <c r="C2228" i="42"/>
  <c r="C2208" i="42"/>
  <c r="C2188" i="42"/>
  <c r="C2168" i="42"/>
  <c r="C2148" i="42"/>
  <c r="C2128" i="42"/>
  <c r="C2108" i="42"/>
  <c r="C2088" i="42"/>
  <c r="C2068" i="42"/>
  <c r="C2048" i="42"/>
  <c r="C2028" i="42"/>
  <c r="C2008" i="42"/>
  <c r="C1988" i="42"/>
  <c r="C1968" i="42"/>
  <c r="C1948" i="42"/>
  <c r="C1928" i="42"/>
  <c r="C1908" i="42"/>
  <c r="C1888" i="42"/>
  <c r="C1868" i="42"/>
  <c r="C1848" i="42"/>
  <c r="C1828" i="42"/>
  <c r="C1808" i="42"/>
  <c r="C1788" i="42"/>
  <c r="C1768" i="42"/>
  <c r="C1748" i="42"/>
  <c r="C1728" i="42"/>
  <c r="C1708" i="42"/>
  <c r="C1688" i="42"/>
  <c r="C1668" i="42"/>
  <c r="C1648" i="42"/>
  <c r="C1628" i="42"/>
  <c r="C1608" i="42"/>
  <c r="C1588" i="42"/>
  <c r="C1568" i="42"/>
  <c r="C1548" i="42"/>
  <c r="C1528" i="42"/>
  <c r="C1508" i="42"/>
  <c r="C1488" i="42"/>
  <c r="C1468" i="42"/>
  <c r="C1448" i="42"/>
  <c r="C1428" i="42"/>
  <c r="C1408" i="42"/>
  <c r="C1388" i="42"/>
  <c r="C1368" i="42"/>
  <c r="C1348" i="42"/>
  <c r="C1328" i="42"/>
  <c r="C1308" i="42"/>
  <c r="C1288" i="42"/>
  <c r="C1268" i="42"/>
  <c r="C1248" i="42"/>
  <c r="C1228" i="42"/>
  <c r="C1208" i="42"/>
  <c r="C1188" i="42"/>
  <c r="C1168" i="42"/>
  <c r="C1148" i="42"/>
  <c r="C1128" i="42"/>
  <c r="C1108" i="42"/>
  <c r="C1088" i="42"/>
  <c r="C1068" i="42"/>
  <c r="C1048" i="42"/>
  <c r="C1028" i="42"/>
  <c r="C1008" i="42"/>
  <c r="C988" i="42"/>
  <c r="C968" i="42"/>
  <c r="C948" i="42"/>
  <c r="C1806" i="42"/>
  <c r="C1786" i="42"/>
  <c r="C1766" i="42"/>
  <c r="C1746" i="42"/>
  <c r="C1726" i="42"/>
  <c r="C1706" i="42"/>
  <c r="C1686" i="42"/>
  <c r="C1666" i="42"/>
  <c r="C1646" i="42"/>
  <c r="C1626" i="42"/>
  <c r="C1606" i="42"/>
  <c r="C1586" i="42"/>
  <c r="C1566" i="42"/>
  <c r="C1546" i="42"/>
  <c r="C1526" i="42"/>
  <c r="C1506" i="42"/>
  <c r="C1486" i="42"/>
  <c r="C1466" i="42"/>
  <c r="C1446" i="42"/>
  <c r="C1426" i="42"/>
  <c r="C1406" i="42"/>
  <c r="C1386" i="42"/>
  <c r="C1366" i="42"/>
  <c r="C1346" i="42"/>
  <c r="C1326" i="42"/>
  <c r="C1306" i="42"/>
  <c r="C1286" i="42"/>
  <c r="C1266" i="42"/>
  <c r="C1246" i="42"/>
  <c r="C1226" i="42"/>
  <c r="C1206" i="42"/>
  <c r="C1186" i="42"/>
  <c r="C1166" i="42"/>
  <c r="C1146" i="42"/>
  <c r="C1126" i="42"/>
  <c r="C1106" i="42"/>
  <c r="C1086" i="42"/>
  <c r="C1066" i="42"/>
  <c r="C1046" i="42"/>
  <c r="C1026" i="42"/>
  <c r="C1006" i="42"/>
  <c r="C986" i="42"/>
  <c r="C966" i="42"/>
  <c r="C946" i="42"/>
  <c r="C926" i="42"/>
  <c r="C906" i="42"/>
  <c r="C886" i="42"/>
  <c r="C866" i="42"/>
  <c r="C846" i="42"/>
  <c r="C826" i="42"/>
  <c r="C2284" i="42"/>
  <c r="C2264" i="42"/>
  <c r="C2244" i="42"/>
  <c r="C2224" i="42"/>
  <c r="C2204" i="42"/>
  <c r="C2184" i="42"/>
  <c r="C2164" i="42"/>
  <c r="C2144" i="42"/>
  <c r="C2124" i="42"/>
  <c r="C2104" i="42"/>
  <c r="C2084" i="42"/>
  <c r="C2064" i="42"/>
  <c r="C2044" i="42"/>
  <c r="C2024" i="42"/>
  <c r="C2004" i="42"/>
  <c r="C1984" i="42"/>
  <c r="C1964" i="42"/>
  <c r="C1944" i="42"/>
  <c r="C1484" i="42"/>
  <c r="C1464" i="42"/>
  <c r="C2602" i="42"/>
  <c r="C2582" i="42"/>
  <c r="C2562" i="42"/>
  <c r="C2542" i="42"/>
  <c r="C2543" i="42"/>
  <c r="C2522" i="42"/>
  <c r="C2502" i="42"/>
  <c r="C2482" i="42"/>
  <c r="C2462" i="42"/>
  <c r="C2442" i="42"/>
  <c r="C2422" i="42"/>
  <c r="C2402" i="42"/>
  <c r="C2382" i="42"/>
  <c r="C2362" i="42"/>
  <c r="C2342" i="42"/>
  <c r="C2322" i="42"/>
  <c r="C2302" i="42"/>
  <c r="C2282" i="42"/>
  <c r="C2262" i="42"/>
  <c r="C2242" i="42"/>
  <c r="C2222" i="42"/>
  <c r="C2202" i="42"/>
  <c r="C2182" i="42"/>
  <c r="C2162" i="42"/>
  <c r="C2142" i="42"/>
  <c r="C2122" i="42"/>
  <c r="C2102" i="42"/>
  <c r="C2082" i="42"/>
  <c r="C2062" i="42"/>
  <c r="C2042" i="42"/>
  <c r="C2022" i="42"/>
  <c r="C2002" i="42"/>
  <c r="C1982" i="42"/>
  <c r="C1962" i="42"/>
  <c r="C1942" i="42"/>
  <c r="C1922" i="42"/>
  <c r="C1902" i="42"/>
  <c r="C1882" i="42"/>
  <c r="C1862" i="42"/>
  <c r="C1842" i="42"/>
  <c r="C1822" i="42"/>
  <c r="C1802" i="42"/>
  <c r="C1782" i="42"/>
  <c r="C1762" i="42"/>
  <c r="C1742" i="42"/>
  <c r="C1722" i="42"/>
  <c r="C1723" i="42"/>
  <c r="C1682" i="42"/>
  <c r="C1662" i="42"/>
  <c r="C1642" i="42"/>
  <c r="C1622" i="42"/>
  <c r="C1602" i="42"/>
  <c r="C1562" i="42"/>
  <c r="C1462" i="42"/>
  <c r="C1463" i="42"/>
  <c r="C1317" i="42"/>
  <c r="C1297" i="42"/>
  <c r="C1277" i="42"/>
  <c r="C1257" i="42"/>
  <c r="C1237" i="42"/>
  <c r="C1217" i="42"/>
  <c r="C1197" i="42"/>
  <c r="C1177" i="42"/>
  <c r="C1157" i="42"/>
  <c r="C1137" i="42"/>
  <c r="C1117" i="42"/>
  <c r="C1097" i="42"/>
  <c r="C1077" i="42"/>
  <c r="C1057" i="42"/>
  <c r="C1037" i="42"/>
  <c r="C1017" i="42"/>
  <c r="C997" i="42"/>
  <c r="C977" i="42"/>
  <c r="C957" i="42"/>
  <c r="C937" i="42"/>
  <c r="C877" i="42"/>
  <c r="C857" i="42"/>
  <c r="C837" i="42"/>
  <c r="C817" i="42"/>
  <c r="C797" i="42"/>
  <c r="C777" i="42"/>
  <c r="C757" i="42"/>
  <c r="C737" i="42"/>
  <c r="C717" i="42"/>
  <c r="C697" i="42"/>
  <c r="C677" i="42"/>
  <c r="C197" i="42"/>
  <c r="C177" i="42"/>
  <c r="C157" i="42"/>
  <c r="C137" i="42"/>
  <c r="C117" i="42"/>
  <c r="C97" i="42"/>
  <c r="C77" i="42"/>
  <c r="C57" i="42"/>
  <c r="C37" i="42"/>
  <c r="C17" i="42"/>
  <c r="C271" i="42"/>
  <c r="C1676" i="42"/>
  <c r="C1656" i="42"/>
  <c r="C1636" i="42"/>
  <c r="C1616" i="42"/>
  <c r="C1596" i="42"/>
  <c r="C1576" i="42"/>
  <c r="C1556" i="42"/>
  <c r="C1536" i="42"/>
  <c r="C1516" i="42"/>
  <c r="C1496" i="42"/>
  <c r="C1476" i="42"/>
  <c r="C1456" i="42"/>
  <c r="C1436" i="42"/>
  <c r="C1416" i="42"/>
  <c r="C1396" i="42"/>
  <c r="C1376" i="42"/>
  <c r="C1356" i="42"/>
  <c r="C1336" i="42"/>
  <c r="C1316" i="42"/>
  <c r="C1296" i="42"/>
  <c r="C1276" i="42"/>
  <c r="C1256" i="42"/>
  <c r="C1236" i="42"/>
  <c r="C1196" i="42"/>
  <c r="C1176" i="42"/>
  <c r="C1156" i="42"/>
  <c r="C1136" i="42"/>
  <c r="C1116" i="42"/>
  <c r="C1096" i="42"/>
  <c r="C1076" i="42"/>
  <c r="C1056" i="42"/>
  <c r="C1036" i="42"/>
  <c r="C1016" i="42"/>
  <c r="C996" i="42"/>
  <c r="C976" i="42"/>
  <c r="C956" i="42"/>
  <c r="C936" i="42"/>
  <c r="C916" i="42"/>
  <c r="C896" i="42"/>
  <c r="C876" i="42"/>
  <c r="C856" i="42"/>
  <c r="C836" i="42"/>
  <c r="C816" i="42"/>
  <c r="C796" i="42"/>
  <c r="C776" i="42"/>
  <c r="C756" i="42"/>
  <c r="C736" i="42"/>
  <c r="C696" i="42"/>
  <c r="C676" i="42"/>
  <c r="C656" i="42"/>
  <c r="C636" i="42"/>
  <c r="C616" i="42"/>
  <c r="C596" i="42"/>
  <c r="C536" i="42"/>
  <c r="C516" i="42"/>
  <c r="C496" i="42"/>
  <c r="C476" i="42"/>
  <c r="C456" i="42"/>
  <c r="C436" i="42"/>
  <c r="C396" i="42"/>
  <c r="C376" i="42"/>
  <c r="C356" i="42"/>
  <c r="C336" i="42"/>
  <c r="C316" i="42"/>
  <c r="C296" i="42"/>
  <c r="C276" i="42"/>
  <c r="C256" i="42"/>
  <c r="C236" i="42"/>
  <c r="C216" i="42"/>
  <c r="C196" i="42"/>
  <c r="C176" i="42"/>
  <c r="C156" i="42"/>
  <c r="C136" i="42"/>
  <c r="C96" i="42"/>
  <c r="C76" i="42"/>
  <c r="C56" i="42"/>
  <c r="C36" i="42"/>
  <c r="C260" i="42"/>
  <c r="C355" i="42"/>
  <c r="C335" i="42"/>
  <c r="C315" i="42"/>
  <c r="C295" i="42"/>
  <c r="C255" i="42"/>
  <c r="C235" i="42"/>
  <c r="C215" i="42"/>
  <c r="C195" i="42"/>
  <c r="C175" i="42"/>
  <c r="C155" i="42"/>
  <c r="C135" i="42"/>
  <c r="C115" i="42"/>
  <c r="C95" i="42"/>
  <c r="C75" i="42"/>
  <c r="C1574" i="42"/>
  <c r="C1554" i="42"/>
  <c r="C1534" i="42"/>
  <c r="C1514" i="42"/>
  <c r="C1494" i="42"/>
  <c r="C1474" i="42"/>
  <c r="C1454" i="42"/>
  <c r="C1434" i="42"/>
  <c r="C1414" i="42"/>
  <c r="C1394" i="42"/>
  <c r="C1374" i="42"/>
  <c r="C1354" i="42"/>
  <c r="C1334" i="42"/>
  <c r="C1314" i="42"/>
  <c r="C1294" i="42"/>
  <c r="C1274" i="42"/>
  <c r="C1254" i="42"/>
  <c r="C1234" i="42"/>
  <c r="C1214" i="42"/>
  <c r="C1194" i="42"/>
  <c r="C1174" i="42"/>
  <c r="C1154" i="42"/>
  <c r="C1134" i="42"/>
  <c r="C1114" i="42"/>
  <c r="C1094" i="42"/>
  <c r="C1074" i="42"/>
  <c r="C1054" i="42"/>
  <c r="C1034" i="42"/>
  <c r="C1014" i="42"/>
  <c r="C994" i="42"/>
  <c r="C974" i="42"/>
  <c r="C954" i="42"/>
  <c r="C934" i="42"/>
  <c r="C914" i="42"/>
  <c r="C894" i="42"/>
  <c r="C874" i="42"/>
  <c r="C854" i="42"/>
  <c r="C834" i="42"/>
  <c r="C814" i="42"/>
  <c r="C794" i="42"/>
  <c r="C774" i="42"/>
  <c r="C754" i="42"/>
  <c r="C734" i="42"/>
  <c r="C714" i="42"/>
  <c r="C694" i="42"/>
  <c r="C674" i="42"/>
  <c r="C654" i="42"/>
  <c r="C634" i="42"/>
  <c r="C614" i="42"/>
  <c r="C594" i="42"/>
  <c r="C574" i="42"/>
  <c r="C554" i="42"/>
  <c r="C534" i="42"/>
  <c r="C514" i="42"/>
  <c r="C494" i="42"/>
  <c r="C474" i="42"/>
  <c r="C454" i="42"/>
  <c r="C434" i="42"/>
  <c r="C414" i="42"/>
  <c r="C394" i="42"/>
  <c r="C374" i="42"/>
  <c r="C354" i="42"/>
  <c r="C334" i="42"/>
  <c r="C314" i="42"/>
  <c r="C294" i="42"/>
  <c r="C274" i="42"/>
  <c r="C254" i="42"/>
  <c r="C234" i="42"/>
  <c r="C214" i="42"/>
  <c r="C194" i="42"/>
  <c r="C174" i="42"/>
  <c r="C154" i="42"/>
  <c r="C134" i="42"/>
  <c r="C114" i="42"/>
  <c r="C94" i="42"/>
  <c r="C74" i="42"/>
  <c r="C54" i="42"/>
  <c r="C34" i="42"/>
  <c r="C14" i="42"/>
  <c r="C473" i="42"/>
  <c r="C453" i="42"/>
  <c r="C433" i="42"/>
  <c r="C413" i="42"/>
  <c r="C393" i="42"/>
  <c r="C373" i="42"/>
  <c r="C353" i="42"/>
  <c r="C333" i="42"/>
  <c r="C313" i="42"/>
  <c r="C293" i="42"/>
  <c r="C33" i="42"/>
  <c r="C13" i="42"/>
  <c r="C839" i="42"/>
  <c r="C119" i="42"/>
  <c r="C952" i="42"/>
  <c r="C932" i="42"/>
  <c r="C912" i="42"/>
  <c r="C892" i="42"/>
  <c r="C872" i="42"/>
  <c r="C852" i="42"/>
  <c r="C832" i="42"/>
  <c r="C792" i="42"/>
  <c r="C772" i="42"/>
  <c r="C752" i="42"/>
  <c r="C732" i="42"/>
  <c r="C712" i="42"/>
  <c r="C692" i="42"/>
  <c r="C672" i="42"/>
  <c r="C652" i="42"/>
  <c r="C632" i="42"/>
  <c r="C612" i="42"/>
  <c r="C592" i="42"/>
  <c r="C572" i="42"/>
  <c r="C552" i="42"/>
  <c r="C532" i="42"/>
  <c r="C512" i="42"/>
  <c r="C492" i="42"/>
  <c r="C472" i="42"/>
  <c r="C452" i="42"/>
  <c r="C432" i="42"/>
  <c r="C412" i="42"/>
  <c r="C392" i="42"/>
  <c r="C372" i="42"/>
  <c r="C352" i="42"/>
  <c r="C332" i="42"/>
  <c r="C312" i="42"/>
  <c r="C292" i="42"/>
  <c r="C272" i="42"/>
  <c r="C252" i="42"/>
  <c r="C232" i="42"/>
  <c r="C212" i="42"/>
  <c r="C192" i="42"/>
  <c r="C172" i="42"/>
  <c r="C152" i="42"/>
  <c r="C132" i="42"/>
  <c r="C112" i="42"/>
  <c r="C92" i="42"/>
  <c r="C72" i="42"/>
  <c r="C52" i="42"/>
  <c r="C32" i="42"/>
  <c r="C12" i="42"/>
  <c r="C833" i="42"/>
  <c r="C116" i="42"/>
  <c r="C531" i="42"/>
  <c r="C511" i="42"/>
  <c r="C491" i="42"/>
  <c r="C471" i="42"/>
  <c r="C451" i="42"/>
  <c r="C431" i="42"/>
  <c r="C411" i="42"/>
  <c r="C391" i="42"/>
  <c r="C371" i="42"/>
  <c r="C351" i="42"/>
  <c r="C331" i="42"/>
  <c r="C311" i="42"/>
  <c r="C291" i="42"/>
  <c r="C150" i="42"/>
  <c r="C130" i="42"/>
  <c r="C110" i="42"/>
  <c r="C90" i="42"/>
  <c r="C70" i="42"/>
  <c r="C50" i="42"/>
  <c r="C1575" i="42"/>
  <c r="C716" i="42"/>
  <c r="C1489" i="42"/>
  <c r="C1469" i="42"/>
  <c r="C1449" i="42"/>
  <c r="C1429" i="42"/>
  <c r="C1409" i="42"/>
  <c r="C1389" i="42"/>
  <c r="C1369" i="42"/>
  <c r="C1349" i="42"/>
  <c r="C1329" i="42"/>
  <c r="C1309" i="42"/>
  <c r="C1289" i="42"/>
  <c r="C1269" i="42"/>
  <c r="C1249" i="42"/>
  <c r="C1229" i="42"/>
  <c r="C1209" i="42"/>
  <c r="C1189" i="42"/>
  <c r="C1169" i="42"/>
  <c r="C1149" i="42"/>
  <c r="C1129" i="42"/>
  <c r="C1109" i="42"/>
  <c r="C1089" i="42"/>
  <c r="C1069" i="42"/>
  <c r="C1049" i="42"/>
  <c r="C1029" i="42"/>
  <c r="C1009" i="42"/>
  <c r="C989" i="42"/>
  <c r="C969" i="42"/>
  <c r="C949" i="42"/>
  <c r="C929" i="42"/>
  <c r="C909" i="42"/>
  <c r="C889" i="42"/>
  <c r="C701" i="42"/>
  <c r="C928" i="42"/>
  <c r="C908" i="42"/>
  <c r="C888" i="42"/>
  <c r="C868" i="42"/>
  <c r="C848" i="42"/>
  <c r="C828" i="42"/>
  <c r="C808" i="42"/>
  <c r="C788" i="42"/>
  <c r="C768" i="42"/>
  <c r="C748" i="42"/>
  <c r="C728" i="42"/>
  <c r="C708" i="42"/>
  <c r="C688" i="42"/>
  <c r="C668" i="42"/>
  <c r="C648" i="42"/>
  <c r="C628" i="42"/>
  <c r="C608" i="42"/>
  <c r="C588" i="42"/>
  <c r="C568" i="42"/>
  <c r="C548" i="42"/>
  <c r="C528" i="42"/>
  <c r="C508" i="42"/>
  <c r="C488" i="42"/>
  <c r="C468" i="42"/>
  <c r="C448" i="42"/>
  <c r="C428" i="42"/>
  <c r="C408" i="42"/>
  <c r="C388" i="42"/>
  <c r="C368" i="42"/>
  <c r="C348" i="42"/>
  <c r="C308" i="42"/>
  <c r="C288" i="42"/>
  <c r="C268" i="42"/>
  <c r="C248" i="42"/>
  <c r="C228" i="42"/>
  <c r="C208" i="42"/>
  <c r="C188" i="42"/>
  <c r="C168" i="42"/>
  <c r="C148" i="42"/>
  <c r="C128" i="42"/>
  <c r="C108" i="42"/>
  <c r="C88" i="42"/>
  <c r="C68" i="42"/>
  <c r="C48" i="42"/>
  <c r="C28" i="42"/>
  <c r="C693" i="42"/>
  <c r="C387" i="42"/>
  <c r="C367" i="42"/>
  <c r="C347" i="42"/>
  <c r="C327" i="42"/>
  <c r="C307" i="42"/>
  <c r="C287" i="42"/>
  <c r="C267" i="42"/>
  <c r="C247" i="42"/>
  <c r="C227" i="42"/>
  <c r="C207" i="42"/>
  <c r="C187" i="42"/>
  <c r="C167" i="42"/>
  <c r="C147" i="42"/>
  <c r="C127" i="42"/>
  <c r="C107" i="42"/>
  <c r="C87" i="42"/>
  <c r="C67" i="42"/>
  <c r="C47" i="42"/>
  <c r="C27" i="42"/>
  <c r="C7" i="42"/>
  <c r="C806" i="42"/>
  <c r="C786" i="42"/>
  <c r="C766" i="42"/>
  <c r="C746" i="42"/>
  <c r="C726" i="42"/>
  <c r="C706" i="42"/>
  <c r="C686" i="42"/>
  <c r="C666" i="42"/>
  <c r="C646" i="42"/>
  <c r="C626" i="42"/>
  <c r="C606" i="42"/>
  <c r="C586" i="42"/>
  <c r="C566" i="42"/>
  <c r="C546" i="42"/>
  <c r="C526" i="42"/>
  <c r="C506" i="42"/>
  <c r="C486" i="42"/>
  <c r="C466" i="42"/>
  <c r="C446" i="42"/>
  <c r="C426" i="42"/>
  <c r="C406" i="42"/>
  <c r="C386" i="42"/>
  <c r="C366" i="42"/>
  <c r="C346" i="42"/>
  <c r="C326" i="42"/>
  <c r="C306" i="42"/>
  <c r="C286" i="42"/>
  <c r="C266" i="42"/>
  <c r="C246" i="42"/>
  <c r="C226" i="42"/>
  <c r="C206" i="42"/>
  <c r="C186" i="42"/>
  <c r="C166" i="42"/>
  <c r="C146" i="42"/>
  <c r="C126" i="42"/>
  <c r="C106" i="42"/>
  <c r="C86" i="42"/>
  <c r="C66" i="42"/>
  <c r="C46" i="42"/>
  <c r="C26" i="42"/>
  <c r="C6" i="42"/>
  <c r="C1338" i="42"/>
  <c r="C576" i="42"/>
  <c r="C571" i="42"/>
  <c r="C1444" i="42"/>
  <c r="C1424" i="42"/>
  <c r="C1404" i="42"/>
  <c r="C1384" i="42"/>
  <c r="C1364" i="42"/>
  <c r="C1344" i="42"/>
  <c r="C1324" i="42"/>
  <c r="C1304" i="42"/>
  <c r="C1284" i="42"/>
  <c r="C1264" i="42"/>
  <c r="C1244" i="42"/>
  <c r="C1224" i="42"/>
  <c r="C1204" i="42"/>
  <c r="C1184" i="42"/>
  <c r="C1164" i="42"/>
  <c r="C1144" i="42"/>
  <c r="C1124" i="42"/>
  <c r="C1104" i="42"/>
  <c r="C1084" i="42"/>
  <c r="C1064" i="42"/>
  <c r="C1004" i="42"/>
  <c r="C944" i="42"/>
  <c r="C784" i="42"/>
  <c r="C764" i="42"/>
  <c r="C624" i="42"/>
  <c r="C604" i="42"/>
  <c r="C584" i="42"/>
  <c r="C564" i="42"/>
  <c r="C544" i="42"/>
  <c r="C524" i="42"/>
  <c r="C504" i="42"/>
  <c r="C484" i="42"/>
  <c r="C464" i="42"/>
  <c r="C444" i="42"/>
  <c r="C424" i="42"/>
  <c r="C404" i="42"/>
  <c r="C384" i="42"/>
  <c r="C364" i="42"/>
  <c r="C344" i="42"/>
  <c r="C324" i="42"/>
  <c r="C304" i="42"/>
  <c r="C284" i="42"/>
  <c r="C264" i="42"/>
  <c r="C244" i="42"/>
  <c r="C224" i="42"/>
  <c r="C204" i="42"/>
  <c r="C184" i="42"/>
  <c r="C164" i="42"/>
  <c r="C144" i="42"/>
  <c r="C1220" i="42"/>
  <c r="C563" i="42"/>
  <c r="C1023" i="42"/>
  <c r="C1003" i="42"/>
  <c r="C983" i="42"/>
  <c r="C963" i="42"/>
  <c r="C943" i="42"/>
  <c r="C923" i="42"/>
  <c r="C903" i="42"/>
  <c r="C883" i="42"/>
  <c r="C863" i="42"/>
  <c r="C843" i="42"/>
  <c r="C823" i="42"/>
  <c r="C803" i="42"/>
  <c r="C783" i="42"/>
  <c r="C763" i="42"/>
  <c r="C743" i="42"/>
  <c r="C723" i="42"/>
  <c r="C703" i="42"/>
  <c r="C683" i="42"/>
  <c r="C663" i="42"/>
  <c r="C643" i="42"/>
  <c r="C623" i="42"/>
  <c r="C603" i="42"/>
  <c r="C583" i="42"/>
  <c r="C543" i="42"/>
  <c r="C523" i="42"/>
  <c r="C503" i="42"/>
  <c r="C483" i="42"/>
  <c r="C463" i="42"/>
  <c r="C443" i="42"/>
  <c r="C423" i="42"/>
  <c r="C403" i="42"/>
  <c r="C383" i="42"/>
  <c r="C363" i="42"/>
  <c r="C343" i="42"/>
  <c r="C323" i="42"/>
  <c r="C303" i="42"/>
  <c r="C103" i="42"/>
  <c r="C83" i="42"/>
  <c r="C43" i="42"/>
  <c r="C23" i="42"/>
  <c r="C556" i="42"/>
  <c r="C682" i="42"/>
  <c r="C42" i="42"/>
  <c r="C2" i="42"/>
  <c r="C1215" i="42"/>
  <c r="C435" i="42"/>
  <c r="C1521" i="42"/>
  <c r="C1501" i="42"/>
  <c r="C1481" i="42"/>
  <c r="C1441" i="42"/>
  <c r="C1421" i="42"/>
  <c r="C1401" i="42"/>
  <c r="C1381" i="42"/>
  <c r="C1361" i="42"/>
  <c r="C1341" i="42"/>
  <c r="C1321" i="42"/>
  <c r="C1301" i="42"/>
  <c r="C1281" i="42"/>
  <c r="C1261" i="42"/>
  <c r="C1241" i="42"/>
  <c r="C1221" i="42"/>
  <c r="C1201" i="42"/>
  <c r="C1181" i="42"/>
  <c r="C1161" i="42"/>
  <c r="C1141" i="42"/>
  <c r="C1121" i="42"/>
  <c r="C1101" i="42"/>
  <c r="C1081" i="42"/>
  <c r="C1061" i="42"/>
  <c r="C1041" i="42"/>
  <c r="C1021" i="42"/>
  <c r="C1001" i="42"/>
  <c r="C981" i="42"/>
  <c r="C941" i="42"/>
  <c r="C921" i="42"/>
  <c r="C901" i="42"/>
  <c r="C881" i="42"/>
  <c r="C861" i="42"/>
  <c r="C841" i="42"/>
  <c r="C821" i="42"/>
  <c r="C801" i="42"/>
  <c r="C781" i="42"/>
  <c r="C761" i="42"/>
  <c r="C741" i="42"/>
  <c r="C721" i="42"/>
  <c r="C681" i="42"/>
  <c r="C661" i="42"/>
  <c r="C641" i="42"/>
  <c r="C621" i="42"/>
  <c r="C601" i="42"/>
  <c r="C581" i="42"/>
  <c r="C561" i="42"/>
  <c r="C541" i="42"/>
  <c r="C521" i="42"/>
  <c r="C501" i="42"/>
  <c r="C481" i="42"/>
  <c r="C461" i="42"/>
  <c r="C441" i="42"/>
  <c r="C421" i="42"/>
  <c r="C401" i="42"/>
  <c r="C381" i="42"/>
  <c r="C361" i="42"/>
  <c r="C341" i="42"/>
  <c r="C321" i="42"/>
  <c r="C418" i="42"/>
  <c r="C8" i="42"/>
  <c r="C360" i="42"/>
  <c r="C340" i="42"/>
  <c r="C320" i="42"/>
  <c r="C300" i="42"/>
  <c r="C280" i="42"/>
  <c r="C240" i="42"/>
  <c r="C220" i="42"/>
  <c r="C200" i="42"/>
  <c r="C180" i="42"/>
  <c r="C160" i="42"/>
  <c r="C140" i="42"/>
  <c r="C120" i="42"/>
  <c r="C100" i="42"/>
  <c r="C80" i="42"/>
  <c r="C60" i="42"/>
  <c r="C40" i="42"/>
  <c r="C20" i="42"/>
  <c r="C416" i="42"/>
  <c r="C1059" i="42"/>
  <c r="C1039" i="42"/>
  <c r="C1019" i="42"/>
  <c r="C999" i="42"/>
  <c r="C979" i="42"/>
  <c r="C959" i="42"/>
  <c r="C939" i="42"/>
  <c r="C919" i="42"/>
  <c r="C899" i="42"/>
  <c r="C699" i="42"/>
  <c r="C679" i="42"/>
  <c r="C659" i="42"/>
  <c r="C639" i="42"/>
  <c r="C619" i="42"/>
  <c r="C599" i="42"/>
  <c r="C579" i="42"/>
  <c r="C559" i="42"/>
  <c r="C539" i="42"/>
  <c r="C519" i="42"/>
  <c r="C499" i="42"/>
  <c r="C479" i="42"/>
  <c r="C459" i="42"/>
  <c r="C439" i="42"/>
  <c r="C419" i="42"/>
  <c r="C399" i="42"/>
  <c r="C379" i="42"/>
  <c r="C359" i="42"/>
  <c r="C1098" i="42"/>
  <c r="C275" i="42"/>
  <c r="C1558" i="42"/>
  <c r="C1538" i="42"/>
  <c r="C1518" i="42"/>
  <c r="C1498" i="42"/>
  <c r="C1478" i="42"/>
  <c r="C1458" i="42"/>
  <c r="C1438" i="42"/>
  <c r="C1418" i="42"/>
  <c r="C1398" i="42"/>
  <c r="C1378" i="42"/>
  <c r="C1358" i="42"/>
  <c r="C1318" i="42"/>
  <c r="C1298" i="42"/>
  <c r="C1278" i="42"/>
  <c r="C1258" i="42"/>
  <c r="C1238" i="42"/>
  <c r="C1218" i="42"/>
  <c r="C1198" i="42"/>
  <c r="C1178" i="42"/>
  <c r="C1158" i="42"/>
  <c r="C1138" i="42"/>
  <c r="C1118" i="42"/>
  <c r="C18" i="42"/>
  <c r="C1063" i="42"/>
  <c r="C273" i="42"/>
  <c r="B156" i="41"/>
  <c r="B136" i="41"/>
  <c r="B114" i="41"/>
  <c r="B112" i="41"/>
  <c r="B111" i="41"/>
  <c r="B110" i="41"/>
  <c r="B147" i="41"/>
  <c r="B107" i="41"/>
  <c r="B168" i="41"/>
  <c r="B108" i="41"/>
  <c r="B150" i="41"/>
  <c r="B130" i="41"/>
  <c r="B169" i="41"/>
  <c r="B148" i="41"/>
  <c r="B128" i="41"/>
  <c r="B127" i="41"/>
  <c r="B164" i="41"/>
  <c r="B144" i="41"/>
  <c r="B124" i="41"/>
  <c r="B142" i="41"/>
  <c r="B122" i="41"/>
  <c r="B161" i="41"/>
  <c r="B119" i="41"/>
  <c r="B158" i="41"/>
  <c r="B138" i="41"/>
  <c r="B118" i="41"/>
  <c r="B139" i="41"/>
  <c r="B116" i="41"/>
  <c r="B157" i="41"/>
  <c r="B137" i="41"/>
  <c r="B117" i="41"/>
  <c r="B155" i="41"/>
  <c r="B135" i="41"/>
  <c r="B115" i="41"/>
  <c r="B154" i="41"/>
  <c r="B134" i="41"/>
  <c r="B153" i="41"/>
  <c r="B133" i="41"/>
  <c r="B152" i="41"/>
  <c r="B132" i="41"/>
  <c r="B151" i="41"/>
  <c r="B131" i="41"/>
  <c r="B167" i="41"/>
  <c r="B149" i="41"/>
  <c r="B129" i="41"/>
  <c r="B146" i="41"/>
  <c r="B126" i="41"/>
  <c r="B163" i="41"/>
  <c r="B143" i="41"/>
  <c r="B123" i="41"/>
  <c r="B162" i="41"/>
  <c r="AN157" i="25"/>
  <c r="AP157" i="25" s="1"/>
  <c r="BR129" i="5"/>
  <c r="C109" i="39"/>
  <c r="B168" i="39"/>
  <c r="AN146" i="25"/>
  <c r="AP146" i="25" s="1"/>
  <c r="AN101" i="25"/>
  <c r="AN29" i="25"/>
  <c r="AP29" i="25" s="1"/>
  <c r="AQ29" i="25" s="1"/>
  <c r="E29" i="39" s="1"/>
  <c r="C120" i="39"/>
  <c r="C100" i="39"/>
  <c r="B142" i="39"/>
  <c r="B102" i="39"/>
  <c r="B162" i="39"/>
  <c r="C75" i="39"/>
  <c r="B99" i="39"/>
  <c r="B79" i="39"/>
  <c r="C135" i="39"/>
  <c r="C115" i="39"/>
  <c r="C95" i="39"/>
  <c r="B139" i="39"/>
  <c r="B119" i="39"/>
  <c r="B78" i="39"/>
  <c r="C155" i="39"/>
  <c r="B159" i="39"/>
  <c r="C140" i="39"/>
  <c r="C79" i="39"/>
  <c r="C160" i="39"/>
  <c r="B122" i="39"/>
  <c r="B82" i="39"/>
  <c r="C148" i="39"/>
  <c r="C128" i="39"/>
  <c r="C108" i="39"/>
  <c r="C88" i="39"/>
  <c r="C168" i="39"/>
  <c r="C78" i="39"/>
  <c r="B100" i="39"/>
  <c r="B80" i="39"/>
  <c r="C77" i="39"/>
  <c r="C157" i="39"/>
  <c r="C137" i="39"/>
  <c r="C117" i="39"/>
  <c r="C97" i="39"/>
  <c r="C76" i="39"/>
  <c r="C113" i="39"/>
  <c r="B115" i="39"/>
  <c r="C152" i="39"/>
  <c r="C112" i="39"/>
  <c r="B134" i="39"/>
  <c r="C91" i="39"/>
  <c r="B153" i="39"/>
  <c r="B133" i="39"/>
  <c r="B113" i="39"/>
  <c r="B93" i="39"/>
  <c r="C150" i="39"/>
  <c r="C130" i="39"/>
  <c r="C110" i="39"/>
  <c r="C90" i="39"/>
  <c r="B95" i="39"/>
  <c r="B150" i="39"/>
  <c r="B130" i="39"/>
  <c r="B110" i="39"/>
  <c r="B90" i="39"/>
  <c r="B157" i="39"/>
  <c r="B112" i="39"/>
  <c r="B137" i="39"/>
  <c r="C133" i="39"/>
  <c r="B155" i="39"/>
  <c r="B154" i="39"/>
  <c r="B114" i="39"/>
  <c r="C131" i="39"/>
  <c r="B152" i="39"/>
  <c r="B92" i="39"/>
  <c r="C163" i="39"/>
  <c r="C143" i="39"/>
  <c r="C123" i="39"/>
  <c r="C103" i="39"/>
  <c r="C83" i="39"/>
  <c r="B165" i="39"/>
  <c r="B77" i="39"/>
  <c r="C74" i="39"/>
  <c r="B117" i="39"/>
  <c r="B76" i="39"/>
  <c r="B75" i="39"/>
  <c r="C153" i="39"/>
  <c r="C93" i="39"/>
  <c r="B135" i="39"/>
  <c r="B74" i="39"/>
  <c r="C132" i="39"/>
  <c r="C92" i="39"/>
  <c r="B94" i="39"/>
  <c r="B73" i="39"/>
  <c r="C151" i="39"/>
  <c r="C111" i="39"/>
  <c r="B132" i="39"/>
  <c r="B145" i="39"/>
  <c r="B125" i="39"/>
  <c r="B105" i="39"/>
  <c r="B85" i="39"/>
  <c r="C80" i="39"/>
  <c r="C87" i="39"/>
  <c r="B167" i="39"/>
  <c r="B147" i="39"/>
  <c r="B127" i="39"/>
  <c r="B107" i="39"/>
  <c r="B87" i="39"/>
  <c r="C165" i="39"/>
  <c r="C145" i="39"/>
  <c r="C125" i="39"/>
  <c r="C105" i="39"/>
  <c r="C85" i="39"/>
  <c r="B166" i="39"/>
  <c r="B146" i="39"/>
  <c r="B126" i="39"/>
  <c r="B106" i="39"/>
  <c r="B86" i="39"/>
  <c r="C164" i="39"/>
  <c r="C144" i="39"/>
  <c r="C124" i="39"/>
  <c r="C104" i="39"/>
  <c r="C84" i="39"/>
  <c r="B149" i="39"/>
  <c r="B109" i="39"/>
  <c r="C147" i="39"/>
  <c r="B128" i="39"/>
  <c r="C166" i="39"/>
  <c r="C126" i="39"/>
  <c r="C86" i="39"/>
  <c r="B164" i="39"/>
  <c r="B144" i="39"/>
  <c r="B124" i="39"/>
  <c r="B104" i="39"/>
  <c r="B84" i="39"/>
  <c r="C162" i="39"/>
  <c r="C142" i="39"/>
  <c r="C122" i="39"/>
  <c r="C102" i="39"/>
  <c r="C82" i="39"/>
  <c r="B163" i="39"/>
  <c r="B143" i="39"/>
  <c r="B123" i="39"/>
  <c r="B103" i="39"/>
  <c r="B83" i="39"/>
  <c r="C161" i="39"/>
  <c r="C141" i="39"/>
  <c r="C121" i="39"/>
  <c r="C101" i="39"/>
  <c r="C81" i="39"/>
  <c r="B89" i="39"/>
  <c r="C167" i="39"/>
  <c r="B169" i="39"/>
  <c r="B129" i="39"/>
  <c r="C127" i="39"/>
  <c r="C107" i="39"/>
  <c r="B148" i="39"/>
  <c r="C146" i="39"/>
  <c r="C106" i="39"/>
  <c r="B161" i="39"/>
  <c r="B141" i="39"/>
  <c r="B121" i="39"/>
  <c r="B81" i="39"/>
  <c r="C159" i="39"/>
  <c r="C139" i="39"/>
  <c r="C119" i="39"/>
  <c r="C99" i="39"/>
  <c r="B160" i="39"/>
  <c r="B140" i="39"/>
  <c r="B120" i="39"/>
  <c r="C158" i="39"/>
  <c r="C138" i="39"/>
  <c r="C118" i="39"/>
  <c r="C98" i="39"/>
  <c r="B88" i="39"/>
  <c r="B158" i="39"/>
  <c r="B138" i="39"/>
  <c r="B118" i="39"/>
  <c r="B98" i="39"/>
  <c r="C156" i="39"/>
  <c r="C136" i="39"/>
  <c r="C116" i="39"/>
  <c r="C96" i="39"/>
  <c r="B108" i="39"/>
  <c r="B156" i="39"/>
  <c r="B136" i="39"/>
  <c r="B116" i="39"/>
  <c r="C154" i="39"/>
  <c r="C134" i="39"/>
  <c r="C114" i="39"/>
  <c r="C94" i="39"/>
  <c r="B101" i="39"/>
  <c r="B151" i="39"/>
  <c r="B131" i="39"/>
  <c r="B111" i="39"/>
  <c r="B91" i="39"/>
  <c r="C169" i="39"/>
  <c r="C149" i="39"/>
  <c r="C129" i="39"/>
  <c r="C89" i="39"/>
  <c r="AN137" i="25"/>
  <c r="AP137" i="25" s="1"/>
  <c r="AN60" i="25"/>
  <c r="AP60" i="25" s="1"/>
  <c r="AQ60" i="25" s="1"/>
  <c r="E60" i="39" s="1"/>
  <c r="AN149" i="25"/>
  <c r="AP149" i="25" s="1"/>
  <c r="AN39" i="25"/>
  <c r="AP39" i="25" s="1"/>
  <c r="AQ39" i="25" s="1"/>
  <c r="E39" i="39" s="1"/>
  <c r="AN110" i="25"/>
  <c r="AP110" i="25" s="1"/>
  <c r="AN14" i="25"/>
  <c r="AP14" i="25" s="1"/>
  <c r="AQ14" i="25" s="1"/>
  <c r="E14" i="39" s="1"/>
  <c r="AN163" i="25"/>
  <c r="AP163" i="25" s="1"/>
  <c r="AN72" i="25"/>
  <c r="AP72" i="25" s="1"/>
  <c r="AQ72" i="25" s="1"/>
  <c r="E72" i="39" s="1"/>
  <c r="AN28" i="25"/>
  <c r="AP28" i="25" s="1"/>
  <c r="AQ28" i="25" s="1"/>
  <c r="E28" i="39" s="1"/>
  <c r="AN159" i="25"/>
  <c r="AP159" i="25" s="1"/>
  <c r="AN133" i="25"/>
  <c r="AP133" i="25" s="1"/>
  <c r="AN97" i="25"/>
  <c r="AP97" i="25" s="1"/>
  <c r="AN42" i="25"/>
  <c r="AP42" i="25" s="1"/>
  <c r="AQ42" i="25" s="1"/>
  <c r="E42" i="39" s="1"/>
  <c r="AN20" i="25"/>
  <c r="AP20" i="25" s="1"/>
  <c r="AQ20" i="25" s="1"/>
  <c r="E20" i="39" s="1"/>
  <c r="AO168" i="25"/>
  <c r="AO167" i="25"/>
  <c r="AO166" i="25"/>
  <c r="AO165" i="25"/>
  <c r="AO164" i="25"/>
  <c r="AO163" i="25"/>
  <c r="AO162" i="25"/>
  <c r="AO161" i="25"/>
  <c r="AO160" i="25"/>
  <c r="AO159" i="25"/>
  <c r="AO158" i="25"/>
  <c r="AO157" i="25"/>
  <c r="AO156" i="25"/>
  <c r="AO155" i="25"/>
  <c r="AO154" i="25"/>
  <c r="AO153" i="25"/>
  <c r="AO152" i="25"/>
  <c r="AO151" i="25"/>
  <c r="AO150" i="25"/>
  <c r="AO149" i="25"/>
  <c r="AO148" i="25"/>
  <c r="AO147" i="25"/>
  <c r="AO146" i="25"/>
  <c r="AO145" i="25"/>
  <c r="AO144" i="25"/>
  <c r="AO143" i="25"/>
  <c r="AO142" i="25"/>
  <c r="AO141" i="25"/>
  <c r="AO140" i="25"/>
  <c r="AO139" i="25"/>
  <c r="AO138" i="25"/>
  <c r="AO137" i="25"/>
  <c r="AO136" i="25"/>
  <c r="AO135" i="25"/>
  <c r="AO134" i="25"/>
  <c r="AO133" i="25"/>
  <c r="AO132" i="25"/>
  <c r="AO131" i="25"/>
  <c r="AO130" i="25"/>
  <c r="AO129" i="25"/>
  <c r="AO128" i="25"/>
  <c r="AO127" i="25"/>
  <c r="AO126" i="25"/>
  <c r="AO125" i="25"/>
  <c r="AO124" i="25"/>
  <c r="AO123" i="25"/>
  <c r="AO122" i="25"/>
  <c r="AO121" i="25"/>
  <c r="AO120" i="25"/>
  <c r="AO119" i="25"/>
  <c r="AO118" i="25"/>
  <c r="AO117" i="25"/>
  <c r="AO116" i="25"/>
  <c r="AO115" i="25"/>
  <c r="AO114" i="25"/>
  <c r="AO113" i="25"/>
  <c r="AO112" i="25"/>
  <c r="AO111" i="25"/>
  <c r="AO110" i="25"/>
  <c r="AO109" i="25"/>
  <c r="AO108" i="25"/>
  <c r="AO107" i="25"/>
  <c r="AO106" i="25"/>
  <c r="AO105" i="25"/>
  <c r="AO104" i="25"/>
  <c r="AO103" i="25"/>
  <c r="AO102" i="25"/>
  <c r="AO101" i="25"/>
  <c r="AO100" i="25"/>
  <c r="AO99" i="25"/>
  <c r="AO98" i="25"/>
  <c r="AO97" i="25"/>
  <c r="AO95" i="25"/>
  <c r="AO94" i="25"/>
  <c r="AO93" i="25"/>
  <c r="AO92" i="25"/>
  <c r="AO91" i="25"/>
  <c r="AO90" i="25"/>
  <c r="AO88" i="25"/>
  <c r="AO87" i="25"/>
  <c r="AO86" i="25"/>
  <c r="AO85" i="25"/>
  <c r="AO84" i="25"/>
  <c r="AO83" i="25"/>
  <c r="AO82" i="25"/>
  <c r="AO81" i="25"/>
  <c r="AO80" i="25"/>
  <c r="AO79" i="25"/>
  <c r="AO78" i="25"/>
  <c r="AO77" i="25"/>
  <c r="AO76" i="25"/>
  <c r="AO75" i="25"/>
  <c r="AO74" i="25"/>
  <c r="AO73" i="25"/>
  <c r="BR163" i="5"/>
  <c r="BR159" i="5"/>
  <c r="BR158" i="5"/>
  <c r="BR157" i="5"/>
  <c r="BR156" i="5"/>
  <c r="BR153" i="5"/>
  <c r="BR144" i="5"/>
  <c r="BR141" i="5"/>
  <c r="BR140" i="5"/>
  <c r="BR139" i="5"/>
  <c r="BR138" i="5"/>
  <c r="BR124" i="5"/>
  <c r="BR121" i="5"/>
  <c r="BR120" i="5"/>
  <c r="BR114" i="5"/>
  <c r="BR106" i="5"/>
  <c r="BR105" i="5"/>
  <c r="BR104" i="5"/>
  <c r="BR103" i="5"/>
  <c r="BR102" i="5"/>
  <c r="BR85" i="5"/>
  <c r="BR84" i="5"/>
  <c r="BR80" i="5"/>
  <c r="BR70" i="5"/>
  <c r="D70" i="39" s="1"/>
  <c r="BR69" i="5"/>
  <c r="D69" i="39" s="1"/>
  <c r="BR68" i="5"/>
  <c r="D68" i="39" s="1"/>
  <c r="BR67" i="5"/>
  <c r="D67" i="39" s="1"/>
  <c r="BR53" i="5"/>
  <c r="D53" i="39" s="1"/>
  <c r="BR49" i="5"/>
  <c r="D49" i="39" s="1"/>
  <c r="BR48" i="5"/>
  <c r="D48" i="39" s="1"/>
  <c r="BR46" i="5"/>
  <c r="D46" i="39" s="1"/>
  <c r="BR42" i="5"/>
  <c r="D42" i="39" s="1"/>
  <c r="BR33" i="5"/>
  <c r="D33" i="39" s="1"/>
  <c r="BR30" i="5"/>
  <c r="D30" i="39" s="1"/>
  <c r="BR29" i="5"/>
  <c r="D29" i="39" s="1"/>
  <c r="BR28" i="5"/>
  <c r="D28" i="39" s="1"/>
  <c r="BR27" i="5"/>
  <c r="D27" i="39" s="1"/>
  <c r="BR26" i="5"/>
  <c r="D26" i="39" s="1"/>
  <c r="BR23" i="5"/>
  <c r="D23" i="39" s="1"/>
  <c r="BR10" i="5"/>
  <c r="D10" i="39" s="1"/>
  <c r="BR9" i="5"/>
  <c r="D9" i="39" s="1"/>
  <c r="BR8" i="5"/>
  <c r="D8" i="39" s="1"/>
  <c r="BR7" i="5"/>
  <c r="D7" i="39" s="1"/>
  <c r="BR6" i="5"/>
  <c r="D6" i="39" s="1"/>
  <c r="BR3" i="5"/>
  <c r="D3" i="39" s="1"/>
  <c r="BR60" i="5"/>
  <c r="D60" i="39" s="1"/>
  <c r="BR130" i="5"/>
  <c r="BR59" i="5"/>
  <c r="D59" i="39" s="1"/>
  <c r="BR37" i="5"/>
  <c r="D37" i="39" s="1"/>
  <c r="BR41" i="5"/>
  <c r="D41" i="39" s="1"/>
  <c r="BR118" i="5"/>
  <c r="BR169" i="5"/>
  <c r="BR150" i="5"/>
  <c r="BR95" i="5"/>
  <c r="BR20" i="5"/>
  <c r="D20" i="39" s="1"/>
  <c r="BR111" i="5"/>
  <c r="BR76" i="5"/>
  <c r="BR92" i="5"/>
  <c r="BR119" i="5"/>
  <c r="BR47" i="5"/>
  <c r="D47" i="39" s="1"/>
  <c r="BR31" i="5"/>
  <c r="D31" i="39" s="1"/>
  <c r="BR11" i="5"/>
  <c r="D11" i="39" s="1"/>
  <c r="BR131" i="5"/>
  <c r="BR40" i="5"/>
  <c r="D40" i="39" s="1"/>
  <c r="BR168" i="5"/>
  <c r="BR19" i="5"/>
  <c r="D19" i="39" s="1"/>
  <c r="BR75" i="5"/>
  <c r="BR147" i="5"/>
  <c r="BR16" i="5"/>
  <c r="D16" i="39" s="1"/>
  <c r="BR151" i="5"/>
  <c r="BR21" i="5"/>
  <c r="D21" i="39" s="1"/>
  <c r="BR77" i="5"/>
  <c r="BR17" i="5"/>
  <c r="D17" i="39" s="1"/>
  <c r="BR56" i="5"/>
  <c r="D56" i="39" s="1"/>
  <c r="BR132" i="5"/>
  <c r="BR61" i="5"/>
  <c r="D61" i="39" s="1"/>
  <c r="BR18" i="5"/>
  <c r="D18" i="39" s="1"/>
  <c r="BR109" i="5"/>
  <c r="BR165" i="5"/>
  <c r="BR36" i="5"/>
  <c r="D36" i="39" s="1"/>
  <c r="BR13" i="5"/>
  <c r="D13" i="39" s="1"/>
  <c r="AO96" i="25"/>
  <c r="BR96" i="5"/>
  <c r="BR149" i="5"/>
  <c r="BR39" i="5"/>
  <c r="D39" i="39" s="1"/>
  <c r="BR108" i="5"/>
  <c r="BR74" i="5"/>
  <c r="BR155" i="5"/>
  <c r="BR137" i="5"/>
  <c r="BR117" i="5"/>
  <c r="BR101" i="5"/>
  <c r="BR83" i="5"/>
  <c r="BR66" i="5"/>
  <c r="D66" i="39" s="1"/>
  <c r="BR88" i="5"/>
  <c r="BR78" i="5"/>
  <c r="BR94" i="5"/>
  <c r="BR128" i="5"/>
  <c r="BR127" i="5"/>
  <c r="BR136" i="5"/>
  <c r="BR116" i="5"/>
  <c r="BR100" i="5"/>
  <c r="BR25" i="5"/>
  <c r="D25" i="39" s="1"/>
  <c r="BR5" i="5"/>
  <c r="D5" i="39" s="1"/>
  <c r="BR79" i="5"/>
  <c r="BR166" i="5"/>
  <c r="BR57" i="5"/>
  <c r="D57" i="39" s="1"/>
  <c r="BR91" i="5"/>
  <c r="BR154" i="5"/>
  <c r="BR135" i="5"/>
  <c r="BR115" i="5"/>
  <c r="BR99" i="5"/>
  <c r="BR64" i="5"/>
  <c r="D64" i="39" s="1"/>
  <c r="BR24" i="5"/>
  <c r="D24" i="39" s="1"/>
  <c r="AO89" i="25"/>
  <c r="BR89" i="5"/>
  <c r="AO50" i="25"/>
  <c r="BR50" i="5"/>
  <c r="D50" i="39" s="1"/>
  <c r="BR112" i="5"/>
  <c r="BR152" i="5"/>
  <c r="BR133" i="5"/>
  <c r="BR113" i="5"/>
  <c r="BR97" i="5"/>
  <c r="BR62" i="5"/>
  <c r="D62" i="39" s="1"/>
  <c r="BR22" i="5"/>
  <c r="D22" i="39" s="1"/>
  <c r="BR2" i="5"/>
  <c r="D2" i="39" s="1"/>
  <c r="BR81" i="5"/>
  <c r="BR134" i="5"/>
  <c r="BR98" i="5"/>
  <c r="BR63" i="5"/>
  <c r="D63" i="39" s="1"/>
  <c r="BR82" i="5"/>
  <c r="BR65" i="5"/>
  <c r="D65" i="39" s="1"/>
  <c r="BR45" i="5"/>
  <c r="D45" i="39" s="1"/>
  <c r="BR44" i="5"/>
  <c r="D44" i="39" s="1"/>
  <c r="BR4" i="5"/>
  <c r="D4" i="39" s="1"/>
  <c r="BR43" i="5"/>
  <c r="D43" i="39" s="1"/>
  <c r="BR148" i="5"/>
  <c r="BR110" i="5"/>
  <c r="BR93" i="5"/>
  <c r="BR58" i="5"/>
  <c r="D58" i="39" s="1"/>
  <c r="BR38" i="5"/>
  <c r="D38" i="39" s="1"/>
  <c r="BR167" i="5"/>
  <c r="BR146" i="5"/>
  <c r="BR126" i="5"/>
  <c r="BR90" i="5"/>
  <c r="BR73" i="5"/>
  <c r="BR55" i="5"/>
  <c r="D55" i="39" s="1"/>
  <c r="BR35" i="5"/>
  <c r="D35" i="39" s="1"/>
  <c r="BR15" i="5"/>
  <c r="D15" i="39" s="1"/>
  <c r="BR164" i="5"/>
  <c r="BR145" i="5"/>
  <c r="BR125" i="5"/>
  <c r="BR107" i="5"/>
  <c r="BR54" i="5"/>
  <c r="D54" i="39" s="1"/>
  <c r="BR34" i="5"/>
  <c r="D34" i="39" s="1"/>
  <c r="BR14" i="5"/>
  <c r="D14" i="39" s="1"/>
  <c r="BR162" i="5"/>
  <c r="BR143" i="5"/>
  <c r="BR123" i="5"/>
  <c r="BR87" i="5"/>
  <c r="BR72" i="5"/>
  <c r="D72" i="39" s="1"/>
  <c r="BR52" i="5"/>
  <c r="D52" i="39" s="1"/>
  <c r="BR32" i="5"/>
  <c r="D32" i="39" s="1"/>
  <c r="BR12" i="5"/>
  <c r="D12" i="39" s="1"/>
  <c r="BR160" i="5"/>
  <c r="BR142" i="5"/>
  <c r="BR122" i="5"/>
  <c r="BR86" i="5"/>
  <c r="BR71" i="5"/>
  <c r="D71" i="39" s="1"/>
  <c r="BR51" i="5"/>
  <c r="D51" i="39" s="1"/>
  <c r="AN132" i="25"/>
  <c r="AP132" i="25" s="1"/>
  <c r="AN128" i="25"/>
  <c r="AP128" i="25" s="1"/>
  <c r="AN108" i="25"/>
  <c r="AP108" i="25" s="1"/>
  <c r="AN90" i="25"/>
  <c r="AP90" i="25" s="1"/>
  <c r="AN55" i="25"/>
  <c r="AP55" i="25" s="1"/>
  <c r="AQ55" i="25" s="1"/>
  <c r="E55" i="39" s="1"/>
  <c r="AN158" i="25"/>
  <c r="AP158" i="25" s="1"/>
  <c r="AN41" i="25"/>
  <c r="AP41" i="25" s="1"/>
  <c r="AQ41" i="25" s="1"/>
  <c r="E41" i="39" s="1"/>
  <c r="AN156" i="25"/>
  <c r="AP156" i="25" s="1"/>
  <c r="AN9" i="25"/>
  <c r="AP9" i="25" s="1"/>
  <c r="AQ9" i="25" s="1"/>
  <c r="E9" i="39" s="1"/>
  <c r="AN94" i="25"/>
  <c r="AP94" i="25" s="1"/>
  <c r="AN138" i="25"/>
  <c r="AP138" i="25" s="1"/>
  <c r="AN118" i="25"/>
  <c r="AP118" i="25" s="1"/>
  <c r="AN47" i="25"/>
  <c r="AP47" i="25" s="1"/>
  <c r="AQ47" i="25" s="1"/>
  <c r="E47" i="39" s="1"/>
  <c r="AN40" i="25"/>
  <c r="AP40" i="25" s="1"/>
  <c r="AQ40" i="25" s="1"/>
  <c r="E40" i="39" s="1"/>
  <c r="AN96" i="25"/>
  <c r="AP96" i="25" s="1"/>
  <c r="AN111" i="25"/>
  <c r="AP111" i="25" s="1"/>
  <c r="AN79" i="25"/>
  <c r="AP79" i="25" s="1"/>
  <c r="AN112" i="25"/>
  <c r="AP112" i="25" s="1"/>
  <c r="AN61" i="25"/>
  <c r="AP61" i="25" s="1"/>
  <c r="AQ61" i="25" s="1"/>
  <c r="E61" i="39" s="1"/>
  <c r="AN92" i="25"/>
  <c r="AP92" i="25" s="1"/>
  <c r="AN151" i="25"/>
  <c r="AP151" i="25" s="1"/>
  <c r="AN150" i="25"/>
  <c r="AP150" i="25" s="1"/>
  <c r="AN31" i="25"/>
  <c r="AP31" i="25" s="1"/>
  <c r="AQ31" i="25" s="1"/>
  <c r="E31" i="39" s="1"/>
  <c r="AN105" i="25"/>
  <c r="AP105" i="25" s="1"/>
  <c r="AN49" i="25"/>
  <c r="AP49" i="25" s="1"/>
  <c r="AQ49" i="25" s="1"/>
  <c r="E49" i="39" s="1"/>
  <c r="AN139" i="25"/>
  <c r="AP139" i="25" s="1"/>
  <c r="AN142" i="25"/>
  <c r="AP142" i="25" s="1"/>
  <c r="AN50" i="25"/>
  <c r="AP50" i="25" s="1"/>
  <c r="AN130" i="25"/>
  <c r="AP130" i="25" s="1"/>
  <c r="AN147" i="25"/>
  <c r="AP147" i="25" s="1"/>
  <c r="AN85" i="25"/>
  <c r="AP85" i="25" s="1"/>
  <c r="AN140" i="25"/>
  <c r="AP140" i="25" s="1"/>
  <c r="AN48" i="25"/>
  <c r="AP48" i="25" s="1"/>
  <c r="AQ48" i="25" s="1"/>
  <c r="E48" i="39" s="1"/>
  <c r="AN59" i="25"/>
  <c r="AP59" i="25" s="1"/>
  <c r="AQ59" i="25" s="1"/>
  <c r="E59" i="39" s="1"/>
  <c r="AN19" i="25"/>
  <c r="AP19" i="25" s="1"/>
  <c r="AQ19" i="25" s="1"/>
  <c r="E19" i="39" s="1"/>
  <c r="AN145" i="25"/>
  <c r="AP145" i="25" s="1"/>
  <c r="AN18" i="25"/>
  <c r="AP18" i="25" s="1"/>
  <c r="AQ18" i="25" s="1"/>
  <c r="E18" i="39" s="1"/>
  <c r="AN89" i="25"/>
  <c r="AP89" i="25" s="1"/>
  <c r="AN98" i="25"/>
  <c r="AP98" i="25" s="1"/>
  <c r="AN166" i="25"/>
  <c r="AP166" i="25" s="1"/>
  <c r="AN70" i="25"/>
  <c r="AP70" i="25" s="1"/>
  <c r="AQ70" i="25" s="1"/>
  <c r="E70" i="39" s="1"/>
  <c r="AN165" i="25"/>
  <c r="AP165" i="25" s="1"/>
  <c r="AN113" i="25"/>
  <c r="AP113" i="25" s="1"/>
  <c r="AN69" i="25"/>
  <c r="AP69" i="25" s="1"/>
  <c r="AQ69" i="25" s="1"/>
  <c r="E69" i="39" s="1"/>
  <c r="AN131" i="25"/>
  <c r="AP131" i="25" s="1"/>
  <c r="AN84" i="25"/>
  <c r="AP84" i="25" s="1"/>
  <c r="AN30" i="25"/>
  <c r="AP30" i="25" s="1"/>
  <c r="AQ30" i="25" s="1"/>
  <c r="E30" i="39" s="1"/>
  <c r="AN11" i="25"/>
  <c r="AP11" i="25" s="1"/>
  <c r="AQ11" i="25" s="1"/>
  <c r="E11" i="39" s="1"/>
  <c r="AN10" i="25"/>
  <c r="AP10" i="25" s="1"/>
  <c r="AQ10" i="25" s="1"/>
  <c r="E10" i="39" s="1"/>
  <c r="AN109" i="25"/>
  <c r="AP109" i="25" s="1"/>
  <c r="AN127" i="25"/>
  <c r="AP127" i="25" s="1"/>
  <c r="AN126" i="25"/>
  <c r="AP126" i="25" s="1"/>
  <c r="AN62" i="25"/>
  <c r="AP62" i="25" s="1"/>
  <c r="AQ62" i="25" s="1"/>
  <c r="E62" i="39" s="1"/>
  <c r="AN7" i="25"/>
  <c r="AP7" i="25" s="1"/>
  <c r="AQ7" i="25" s="1"/>
  <c r="E7" i="39" s="1"/>
  <c r="AN121" i="25"/>
  <c r="AP121" i="25" s="1"/>
  <c r="AN75" i="25"/>
  <c r="AP75" i="25" s="1"/>
  <c r="AN120" i="25"/>
  <c r="AP120" i="25" s="1"/>
  <c r="AN57" i="25"/>
  <c r="AP57" i="25" s="1"/>
  <c r="AQ57" i="25" s="1"/>
  <c r="E57" i="39" s="1"/>
  <c r="AN37" i="25"/>
  <c r="AP37" i="25" s="1"/>
  <c r="AQ37" i="25" s="1"/>
  <c r="E37" i="39" s="1"/>
  <c r="AN21" i="25"/>
  <c r="AP21" i="25" s="1"/>
  <c r="AQ21" i="25" s="1"/>
  <c r="E21" i="39" s="1"/>
  <c r="AN154" i="25"/>
  <c r="AP154" i="25" s="1"/>
  <c r="AN119" i="25"/>
  <c r="AP119" i="25" s="1"/>
  <c r="AN56" i="25"/>
  <c r="AP56" i="25" s="1"/>
  <c r="AQ56" i="25" s="1"/>
  <c r="E56" i="39" s="1"/>
  <c r="AN36" i="25"/>
  <c r="AP36" i="25" s="1"/>
  <c r="AQ36" i="25" s="1"/>
  <c r="E36" i="39" s="1"/>
  <c r="AN22" i="25"/>
  <c r="AP22" i="25" s="1"/>
  <c r="AQ22" i="25" s="1"/>
  <c r="E22" i="39" s="1"/>
  <c r="AN169" i="25"/>
  <c r="AP169" i="25" s="1"/>
  <c r="AQ169" i="25" s="1"/>
  <c r="AN152" i="25"/>
  <c r="AP152" i="25" s="1"/>
  <c r="AN86" i="25"/>
  <c r="AP86" i="25" s="1"/>
  <c r="AN17" i="25"/>
  <c r="AP17" i="25" s="1"/>
  <c r="AQ17" i="25" s="1"/>
  <c r="E17" i="39" s="1"/>
  <c r="AN2" i="25"/>
  <c r="AP2" i="25" s="1"/>
  <c r="AQ2" i="25" s="1"/>
  <c r="E2" i="39" s="1"/>
  <c r="AN74" i="25"/>
  <c r="AP74" i="25" s="1"/>
  <c r="AN135" i="25"/>
  <c r="AP135" i="25" s="1"/>
  <c r="AN73" i="25"/>
  <c r="AP73" i="25" s="1"/>
  <c r="AN45" i="25"/>
  <c r="AP45" i="25" s="1"/>
  <c r="AQ45" i="25" s="1"/>
  <c r="E45" i="39" s="1"/>
  <c r="AN124" i="25"/>
  <c r="AP124" i="25" s="1"/>
  <c r="AN81" i="25"/>
  <c r="AP81" i="25" s="1"/>
  <c r="AN5" i="25"/>
  <c r="AP5" i="25" s="1"/>
  <c r="AQ5" i="25" s="1"/>
  <c r="E5" i="39" s="1"/>
  <c r="AN114" i="25"/>
  <c r="AP114" i="25" s="1"/>
  <c r="AN88" i="25"/>
  <c r="AP88" i="25" s="1"/>
  <c r="AN123" i="25"/>
  <c r="AP123" i="25" s="1"/>
  <c r="AN80" i="25"/>
  <c r="AP80" i="25" s="1"/>
  <c r="AN63" i="25"/>
  <c r="AP63" i="25" s="1"/>
  <c r="AQ63" i="25" s="1"/>
  <c r="E63" i="39" s="1"/>
  <c r="AN53" i="25"/>
  <c r="AP53" i="25" s="1"/>
  <c r="AQ53" i="25" s="1"/>
  <c r="E53" i="39" s="1"/>
  <c r="AN43" i="25"/>
  <c r="AP43" i="25" s="1"/>
  <c r="AQ43" i="25" s="1"/>
  <c r="E43" i="39" s="1"/>
  <c r="AN33" i="25"/>
  <c r="AP33" i="25" s="1"/>
  <c r="AQ33" i="25" s="1"/>
  <c r="E33" i="39" s="1"/>
  <c r="AN4" i="25"/>
  <c r="AP4" i="25" s="1"/>
  <c r="AQ4" i="25" s="1"/>
  <c r="E4" i="39" s="1"/>
  <c r="AN141" i="25"/>
  <c r="AP141" i="25" s="1"/>
  <c r="AN87" i="25"/>
  <c r="AP87" i="25" s="1"/>
  <c r="AN23" i="25"/>
  <c r="AP23" i="25" s="1"/>
  <c r="AQ23" i="25" s="1"/>
  <c r="E23" i="39" s="1"/>
  <c r="AN168" i="25"/>
  <c r="AP168" i="25" s="1"/>
  <c r="AN52" i="25"/>
  <c r="AP52" i="25" s="1"/>
  <c r="AQ52" i="25" s="1"/>
  <c r="E52" i="39" s="1"/>
  <c r="AN32" i="25"/>
  <c r="AP32" i="25" s="1"/>
  <c r="AQ32" i="25" s="1"/>
  <c r="E32" i="39" s="1"/>
  <c r="AN13" i="25"/>
  <c r="AP13" i="25" s="1"/>
  <c r="AQ13" i="25" s="1"/>
  <c r="E13" i="39" s="1"/>
  <c r="AN3" i="25"/>
  <c r="AP3" i="25" s="1"/>
  <c r="AQ3" i="25" s="1"/>
  <c r="E3" i="39" s="1"/>
  <c r="AN125" i="25"/>
  <c r="AP125" i="25" s="1"/>
  <c r="AN15" i="25"/>
  <c r="AP15" i="25" s="1"/>
  <c r="AQ15" i="25" s="1"/>
  <c r="E15" i="39" s="1"/>
  <c r="AN167" i="25"/>
  <c r="AP167" i="25" s="1"/>
  <c r="AN148" i="25"/>
  <c r="AP148" i="25" s="1"/>
  <c r="AN71" i="25"/>
  <c r="AP71" i="25" s="1"/>
  <c r="AQ71" i="25" s="1"/>
  <c r="E71" i="39" s="1"/>
  <c r="AN12" i="25"/>
  <c r="AP12" i="25" s="1"/>
  <c r="AQ12" i="25" s="1"/>
  <c r="E12" i="39" s="1"/>
  <c r="AN46" i="25"/>
  <c r="AP46" i="25" s="1"/>
  <c r="AQ46" i="25" s="1"/>
  <c r="E46" i="39" s="1"/>
  <c r="AN35" i="25"/>
  <c r="AP35" i="25" s="1"/>
  <c r="AQ35" i="25" s="1"/>
  <c r="E35" i="39" s="1"/>
  <c r="AN24" i="25"/>
  <c r="AP24" i="25" s="1"/>
  <c r="AQ24" i="25" s="1"/>
  <c r="E24" i="39" s="1"/>
  <c r="AN95" i="25"/>
  <c r="AP95" i="25" s="1"/>
  <c r="AN78" i="25"/>
  <c r="AP78" i="25" s="1"/>
  <c r="AN91" i="25"/>
  <c r="AP91" i="25" s="1"/>
  <c r="AN25" i="25"/>
  <c r="AP25" i="25" s="1"/>
  <c r="AQ25" i="25" s="1"/>
  <c r="E25" i="39" s="1"/>
  <c r="AN44" i="25"/>
  <c r="AP44" i="25" s="1"/>
  <c r="AQ44" i="25" s="1"/>
  <c r="E44" i="39" s="1"/>
  <c r="AN34" i="25"/>
  <c r="AP34" i="25" s="1"/>
  <c r="AQ34" i="25" s="1"/>
  <c r="E34" i="39" s="1"/>
  <c r="AN129" i="25"/>
  <c r="AP129" i="25" s="1"/>
  <c r="AN104" i="25"/>
  <c r="AP104" i="25" s="1"/>
  <c r="AN77" i="25"/>
  <c r="AP77" i="25" s="1"/>
  <c r="AN153" i="25"/>
  <c r="AP153" i="25" s="1"/>
  <c r="AN65" i="25"/>
  <c r="AP65" i="25" s="1"/>
  <c r="AQ65" i="25" s="1"/>
  <c r="E65" i="39" s="1"/>
  <c r="AN117" i="25"/>
  <c r="AP117" i="25" s="1"/>
  <c r="AN27" i="25"/>
  <c r="AP27" i="25" s="1"/>
  <c r="AQ27" i="25" s="1"/>
  <c r="E27" i="39" s="1"/>
  <c r="AN116" i="25"/>
  <c r="AP116" i="25" s="1"/>
  <c r="AN6" i="25"/>
  <c r="AP6" i="25" s="1"/>
  <c r="AQ6" i="25" s="1"/>
  <c r="E6" i="39" s="1"/>
  <c r="AN134" i="25"/>
  <c r="AP134" i="25" s="1"/>
  <c r="AN107" i="25"/>
  <c r="AP107" i="25" s="1"/>
  <c r="AN54" i="25"/>
  <c r="AP54" i="25" s="1"/>
  <c r="AQ54" i="25" s="1"/>
  <c r="E54" i="39" s="1"/>
  <c r="AN136" i="25"/>
  <c r="AP136" i="25" s="1"/>
  <c r="AN26" i="25"/>
  <c r="AP26" i="25" s="1"/>
  <c r="AQ26" i="25" s="1"/>
  <c r="E26" i="39" s="1"/>
  <c r="AN161" i="25"/>
  <c r="AP161" i="25" s="1"/>
  <c r="AN143" i="25"/>
  <c r="AP143" i="25" s="1"/>
  <c r="AN99" i="25"/>
  <c r="AP99" i="25" s="1"/>
  <c r="AN103" i="25"/>
  <c r="AP103" i="25" s="1"/>
  <c r="AN93" i="25"/>
  <c r="AP93" i="25" s="1"/>
  <c r="AN164" i="25"/>
  <c r="AP164" i="25" s="1"/>
  <c r="AN102" i="25"/>
  <c r="AP102" i="25" s="1"/>
  <c r="AN76" i="25"/>
  <c r="AP76" i="25" s="1"/>
  <c r="AN68" i="25"/>
  <c r="AP68" i="25" s="1"/>
  <c r="AQ68" i="25" s="1"/>
  <c r="E68" i="39" s="1"/>
  <c r="AN58" i="25"/>
  <c r="AP58" i="25" s="1"/>
  <c r="AQ58" i="25" s="1"/>
  <c r="E58" i="39" s="1"/>
  <c r="AN38" i="25"/>
  <c r="AP38" i="25" s="1"/>
  <c r="AQ38" i="25" s="1"/>
  <c r="E38" i="39" s="1"/>
  <c r="AN162" i="25"/>
  <c r="AP162" i="25" s="1"/>
  <c r="AN144" i="25"/>
  <c r="AP144" i="25" s="1"/>
  <c r="AN100" i="25"/>
  <c r="AP100" i="25" s="1"/>
  <c r="AN82" i="25"/>
  <c r="AP82" i="25" s="1"/>
  <c r="AN115" i="25"/>
  <c r="AP115" i="25" s="1"/>
  <c r="AN64" i="25"/>
  <c r="AP64" i="25" s="1"/>
  <c r="AQ64" i="25" s="1"/>
  <c r="E64" i="39" s="1"/>
  <c r="AN106" i="25"/>
  <c r="AP106" i="25" s="1"/>
  <c r="AN67" i="25"/>
  <c r="AP67" i="25" s="1"/>
  <c r="AQ67" i="25" s="1"/>
  <c r="E67" i="39" s="1"/>
  <c r="AN8" i="25"/>
  <c r="AP8" i="25" s="1"/>
  <c r="AQ8" i="25" s="1"/>
  <c r="E8" i="39" s="1"/>
  <c r="AN16" i="25"/>
  <c r="AP16" i="25" s="1"/>
  <c r="AQ16" i="25" s="1"/>
  <c r="E16" i="39" s="1"/>
  <c r="AN160" i="25"/>
  <c r="AP160" i="25" s="1"/>
  <c r="AN122" i="25"/>
  <c r="AP122" i="25" s="1"/>
  <c r="AN51" i="25"/>
  <c r="AP51" i="25" s="1"/>
  <c r="AQ51" i="25" s="1"/>
  <c r="E51" i="39" s="1"/>
  <c r="AN155" i="25"/>
  <c r="AP155" i="25" s="1"/>
  <c r="AN83" i="25"/>
  <c r="AP83" i="25" s="1"/>
  <c r="AN66" i="25"/>
  <c r="AP66" i="25" s="1"/>
  <c r="AQ66" i="25" s="1"/>
  <c r="E66" i="39" s="1"/>
  <c r="AP101" i="25"/>
  <c r="H3" i="1"/>
  <c r="C3" i="43" s="1"/>
  <c r="H4" i="1"/>
  <c r="C4" i="43" s="1"/>
  <c r="H5" i="1"/>
  <c r="C5" i="43" s="1"/>
  <c r="H6" i="1"/>
  <c r="C6" i="43" s="1"/>
  <c r="H7" i="1"/>
  <c r="C7" i="43" s="1"/>
  <c r="H8" i="1"/>
  <c r="C8" i="43" s="1"/>
  <c r="H9" i="1"/>
  <c r="C9" i="43" s="1"/>
  <c r="H10" i="1"/>
  <c r="C10" i="43" s="1"/>
  <c r="H11" i="1"/>
  <c r="C11" i="43" s="1"/>
  <c r="H12" i="1"/>
  <c r="C12" i="43" s="1"/>
  <c r="H13" i="1"/>
  <c r="C13" i="43" s="1"/>
  <c r="H14" i="1"/>
  <c r="C14" i="43" s="1"/>
  <c r="H15" i="1"/>
  <c r="C15" i="43" s="1"/>
  <c r="H16" i="1"/>
  <c r="C16" i="43" s="1"/>
  <c r="H17" i="1"/>
  <c r="C17" i="43" s="1"/>
  <c r="H18" i="1"/>
  <c r="C18" i="43" s="1"/>
  <c r="H19" i="1"/>
  <c r="C19" i="43" s="1"/>
  <c r="H20" i="1"/>
  <c r="C20" i="43" s="1"/>
  <c r="H21" i="1"/>
  <c r="C21" i="43" s="1"/>
  <c r="H22" i="1"/>
  <c r="C22" i="43" s="1"/>
  <c r="H23" i="1"/>
  <c r="C23" i="43" s="1"/>
  <c r="H24" i="1"/>
  <c r="C24" i="43" s="1"/>
  <c r="H25" i="1"/>
  <c r="C25" i="43" s="1"/>
  <c r="H26" i="1"/>
  <c r="C26" i="43" s="1"/>
  <c r="H27" i="1"/>
  <c r="C27" i="43" s="1"/>
  <c r="H28" i="1"/>
  <c r="C28" i="43" s="1"/>
  <c r="H29" i="1"/>
  <c r="C29" i="43" s="1"/>
  <c r="H30" i="1"/>
  <c r="C30" i="43" s="1"/>
  <c r="H31" i="1"/>
  <c r="C31" i="43" s="1"/>
  <c r="H32" i="1"/>
  <c r="C32" i="43" s="1"/>
  <c r="H33" i="1"/>
  <c r="C33" i="43" s="1"/>
  <c r="H34" i="1"/>
  <c r="C34" i="43" s="1"/>
  <c r="H35" i="1"/>
  <c r="C35" i="43" s="1"/>
  <c r="H36" i="1"/>
  <c r="C36" i="43" s="1"/>
  <c r="H37" i="1"/>
  <c r="C37" i="43" s="1"/>
  <c r="H38" i="1"/>
  <c r="C38" i="43" s="1"/>
  <c r="H39" i="1"/>
  <c r="C39" i="43" s="1"/>
  <c r="H40" i="1"/>
  <c r="C40" i="43" s="1"/>
  <c r="H41" i="1"/>
  <c r="C41" i="43" s="1"/>
  <c r="H42" i="1"/>
  <c r="C42" i="43" s="1"/>
  <c r="H43" i="1"/>
  <c r="C43" i="43" s="1"/>
  <c r="H44" i="1"/>
  <c r="C44" i="43" s="1"/>
  <c r="H45" i="1"/>
  <c r="C45" i="43" s="1"/>
  <c r="H46" i="1"/>
  <c r="C46" i="43" s="1"/>
  <c r="H47" i="1"/>
  <c r="C47" i="43" s="1"/>
  <c r="H48" i="1"/>
  <c r="C48" i="43" s="1"/>
  <c r="H49" i="1"/>
  <c r="C49" i="43" s="1"/>
  <c r="H50" i="1"/>
  <c r="C50" i="43" s="1"/>
  <c r="H51" i="1"/>
  <c r="C51" i="43" s="1"/>
  <c r="H52" i="1"/>
  <c r="C52" i="43" s="1"/>
  <c r="H53" i="1"/>
  <c r="C53" i="43" s="1"/>
  <c r="H54" i="1"/>
  <c r="C54" i="43" s="1"/>
  <c r="H55" i="1"/>
  <c r="C55" i="43" s="1"/>
  <c r="H56" i="1"/>
  <c r="C56" i="43" s="1"/>
  <c r="H57" i="1"/>
  <c r="C57" i="43" s="1"/>
  <c r="H58" i="1"/>
  <c r="C58" i="43" s="1"/>
  <c r="H59" i="1"/>
  <c r="C59" i="43" s="1"/>
  <c r="H60" i="1"/>
  <c r="C60" i="43" s="1"/>
  <c r="H61" i="1"/>
  <c r="C61" i="43" s="1"/>
  <c r="H62" i="1"/>
  <c r="C62" i="43" s="1"/>
  <c r="H63" i="1"/>
  <c r="C63" i="43" s="1"/>
  <c r="H64" i="1"/>
  <c r="C64" i="43" s="1"/>
  <c r="H65" i="1"/>
  <c r="C65" i="43" s="1"/>
  <c r="H66" i="1"/>
  <c r="C66" i="43" s="1"/>
  <c r="H67" i="1"/>
  <c r="C67" i="43" s="1"/>
  <c r="H68" i="1"/>
  <c r="C68" i="43" s="1"/>
  <c r="H69" i="1"/>
  <c r="C69" i="43" s="1"/>
  <c r="H70" i="1"/>
  <c r="C70" i="43" s="1"/>
  <c r="H71" i="1"/>
  <c r="C71" i="43" s="1"/>
  <c r="H72" i="1"/>
  <c r="C72" i="43" s="1"/>
  <c r="H73" i="1"/>
  <c r="C73" i="43" s="1"/>
  <c r="H74" i="1"/>
  <c r="C74" i="43" s="1"/>
  <c r="H75" i="1"/>
  <c r="C75" i="43" s="1"/>
  <c r="H76" i="1"/>
  <c r="C76" i="43" s="1"/>
  <c r="H77" i="1"/>
  <c r="C77" i="43" s="1"/>
  <c r="H78" i="1"/>
  <c r="C78" i="43" s="1"/>
  <c r="H79" i="1"/>
  <c r="C79" i="43" s="1"/>
  <c r="H80" i="1"/>
  <c r="C80" i="43" s="1"/>
  <c r="H81" i="1"/>
  <c r="C81" i="43" s="1"/>
  <c r="H82" i="1"/>
  <c r="C82" i="43" s="1"/>
  <c r="H83" i="1"/>
  <c r="C83" i="43" s="1"/>
  <c r="H84" i="1"/>
  <c r="C84" i="43" s="1"/>
  <c r="H85" i="1"/>
  <c r="C85" i="43" s="1"/>
  <c r="H86" i="1"/>
  <c r="C86" i="43" s="1"/>
  <c r="H87" i="1"/>
  <c r="C87" i="43" s="1"/>
  <c r="H88" i="1"/>
  <c r="C88" i="43" s="1"/>
  <c r="H89" i="1"/>
  <c r="C89" i="43" s="1"/>
  <c r="H90" i="1"/>
  <c r="C90" i="43" s="1"/>
  <c r="H91" i="1"/>
  <c r="C91" i="43" s="1"/>
  <c r="H92" i="1"/>
  <c r="C92" i="43" s="1"/>
  <c r="H93" i="1"/>
  <c r="C93" i="43" s="1"/>
  <c r="H94" i="1"/>
  <c r="C94" i="43" s="1"/>
  <c r="H95" i="1"/>
  <c r="C95" i="43" s="1"/>
  <c r="H96" i="1"/>
  <c r="C96" i="43" s="1"/>
  <c r="H97" i="1"/>
  <c r="C97" i="43" s="1"/>
  <c r="H98" i="1"/>
  <c r="C98" i="43" s="1"/>
  <c r="H99" i="1"/>
  <c r="C99" i="43" s="1"/>
  <c r="H100" i="1"/>
  <c r="C100" i="43" s="1"/>
  <c r="H101" i="1"/>
  <c r="C101" i="43" s="1"/>
  <c r="H102" i="1"/>
  <c r="C102" i="43" s="1"/>
  <c r="H103" i="1"/>
  <c r="C103" i="43" s="1"/>
  <c r="H104" i="1"/>
  <c r="C104" i="43" s="1"/>
  <c r="H105" i="1"/>
  <c r="C105" i="43" s="1"/>
  <c r="H106" i="1"/>
  <c r="C106" i="43" s="1"/>
  <c r="H107" i="1"/>
  <c r="C107" i="43" s="1"/>
  <c r="H108" i="1"/>
  <c r="C108" i="43" s="1"/>
  <c r="H109" i="1"/>
  <c r="C109" i="43" s="1"/>
  <c r="H110" i="1"/>
  <c r="C110" i="43" s="1"/>
  <c r="H111" i="1"/>
  <c r="C111" i="43" s="1"/>
  <c r="H112" i="1"/>
  <c r="C112" i="43" s="1"/>
  <c r="H113" i="1"/>
  <c r="C113" i="43" s="1"/>
  <c r="H114" i="1"/>
  <c r="C114" i="43" s="1"/>
  <c r="H115" i="1"/>
  <c r="C115" i="43" s="1"/>
  <c r="H116" i="1"/>
  <c r="C116" i="43" s="1"/>
  <c r="H117" i="1"/>
  <c r="C117" i="43" s="1"/>
  <c r="H118" i="1"/>
  <c r="C118" i="43" s="1"/>
  <c r="H119" i="1"/>
  <c r="C119" i="43" s="1"/>
  <c r="H120" i="1"/>
  <c r="C120" i="43" s="1"/>
  <c r="H121" i="1"/>
  <c r="C121" i="43" s="1"/>
  <c r="H122" i="1"/>
  <c r="C122" i="43" s="1"/>
  <c r="H123" i="1"/>
  <c r="C123" i="43" s="1"/>
  <c r="H124" i="1"/>
  <c r="C124" i="43" s="1"/>
  <c r="H125" i="1"/>
  <c r="C125" i="43" s="1"/>
  <c r="H126" i="1"/>
  <c r="C126" i="43" s="1"/>
  <c r="H127" i="1"/>
  <c r="C127" i="43" s="1"/>
  <c r="H128" i="1"/>
  <c r="C128" i="43" s="1"/>
  <c r="H129" i="1"/>
  <c r="C129" i="43" s="1"/>
  <c r="H130" i="1"/>
  <c r="C130" i="43" s="1"/>
  <c r="H131" i="1"/>
  <c r="C131" i="43" s="1"/>
  <c r="H132" i="1"/>
  <c r="C132" i="43" s="1"/>
  <c r="H133" i="1"/>
  <c r="C133" i="43" s="1"/>
  <c r="H134" i="1"/>
  <c r="C134" i="43" s="1"/>
  <c r="H135" i="1"/>
  <c r="C135" i="43" s="1"/>
  <c r="H136" i="1"/>
  <c r="C136" i="43" s="1"/>
  <c r="H137" i="1"/>
  <c r="C137" i="43" s="1"/>
  <c r="H138" i="1"/>
  <c r="C138" i="43" s="1"/>
  <c r="H139" i="1"/>
  <c r="C139" i="43" s="1"/>
  <c r="H140" i="1"/>
  <c r="C140" i="43" s="1"/>
  <c r="H141" i="1"/>
  <c r="C141" i="43" s="1"/>
  <c r="H142" i="1"/>
  <c r="C142" i="43" s="1"/>
  <c r="H143" i="1"/>
  <c r="C143" i="43" s="1"/>
  <c r="H144" i="1"/>
  <c r="C144" i="43" s="1"/>
  <c r="H145" i="1"/>
  <c r="C145" i="43" s="1"/>
  <c r="H146" i="1"/>
  <c r="C146" i="43" s="1"/>
  <c r="H147" i="1"/>
  <c r="C147" i="43" s="1"/>
  <c r="H148" i="1"/>
  <c r="C148" i="43" s="1"/>
  <c r="H149" i="1"/>
  <c r="C149" i="43" s="1"/>
  <c r="H150" i="1"/>
  <c r="C150" i="43" s="1"/>
  <c r="H151" i="1"/>
  <c r="C151" i="43" s="1"/>
  <c r="H152" i="1"/>
  <c r="C152" i="43" s="1"/>
  <c r="H153" i="1"/>
  <c r="C153" i="43" s="1"/>
  <c r="H154" i="1"/>
  <c r="C154" i="43" s="1"/>
  <c r="C155" i="43"/>
  <c r="C156" i="43"/>
  <c r="C157" i="43"/>
  <c r="C158" i="43"/>
  <c r="C159" i="43"/>
  <c r="C160" i="43"/>
  <c r="C161" i="43"/>
  <c r="C162" i="43"/>
  <c r="C163" i="43"/>
  <c r="C164" i="43"/>
  <c r="C165" i="43"/>
  <c r="C166" i="43"/>
  <c r="C167" i="43"/>
  <c r="C168" i="43"/>
  <c r="C169" i="43"/>
  <c r="C170" i="43"/>
  <c r="C171" i="43"/>
  <c r="H172" i="1"/>
  <c r="C172" i="43" s="1"/>
  <c r="H173" i="1"/>
  <c r="C173" i="43" s="1"/>
  <c r="H174" i="1"/>
  <c r="C174" i="43" s="1"/>
  <c r="H175" i="1"/>
  <c r="C175" i="43" s="1"/>
  <c r="H176" i="1"/>
  <c r="C176" i="43" s="1"/>
  <c r="H177" i="1"/>
  <c r="C177" i="43" s="1"/>
  <c r="H178" i="1"/>
  <c r="C178" i="43" s="1"/>
  <c r="H179" i="1"/>
  <c r="C179" i="43" s="1"/>
  <c r="H180" i="1"/>
  <c r="C180" i="43" s="1"/>
  <c r="H181" i="1"/>
  <c r="C181" i="43" s="1"/>
  <c r="H182" i="1"/>
  <c r="C182" i="43" s="1"/>
  <c r="H183" i="1"/>
  <c r="C183" i="43" s="1"/>
  <c r="H184" i="1"/>
  <c r="C184" i="43" s="1"/>
  <c r="H185" i="1"/>
  <c r="C185" i="43" s="1"/>
  <c r="H186" i="1"/>
  <c r="C186" i="43" s="1"/>
  <c r="H187" i="1"/>
  <c r="C187" i="43" s="1"/>
  <c r="H188" i="1"/>
  <c r="C188" i="43" s="1"/>
  <c r="H189" i="1"/>
  <c r="C189" i="43" s="1"/>
  <c r="H190" i="1"/>
  <c r="C190" i="43" s="1"/>
  <c r="H191" i="1"/>
  <c r="C191" i="43" s="1"/>
  <c r="H192" i="1"/>
  <c r="C192" i="43" s="1"/>
  <c r="H193" i="1"/>
  <c r="C193" i="43" s="1"/>
  <c r="H194" i="1"/>
  <c r="C194" i="43" s="1"/>
  <c r="H195" i="1"/>
  <c r="C195" i="43" s="1"/>
  <c r="H196" i="1"/>
  <c r="C196" i="43" s="1"/>
  <c r="H197" i="1"/>
  <c r="C197" i="43" s="1"/>
  <c r="H198" i="1"/>
  <c r="C198" i="43" s="1"/>
  <c r="H199" i="1"/>
  <c r="C199" i="43" s="1"/>
  <c r="H200" i="1"/>
  <c r="C200" i="43" s="1"/>
  <c r="H201" i="1"/>
  <c r="C201" i="43" s="1"/>
  <c r="H202" i="1"/>
  <c r="C202" i="43" s="1"/>
  <c r="H203" i="1"/>
  <c r="C203" i="43" s="1"/>
  <c r="H204" i="1"/>
  <c r="C204" i="43" s="1"/>
  <c r="H205" i="1"/>
  <c r="C205" i="43" s="1"/>
  <c r="H206" i="1"/>
  <c r="C206" i="43" s="1"/>
  <c r="H207" i="1"/>
  <c r="C207" i="43" s="1"/>
  <c r="H208" i="1"/>
  <c r="C208" i="43" s="1"/>
  <c r="H209" i="1"/>
  <c r="C209" i="43" s="1"/>
  <c r="H210" i="1"/>
  <c r="C210" i="43" s="1"/>
  <c r="H211" i="1"/>
  <c r="C211" i="43" s="1"/>
  <c r="H212" i="1"/>
  <c r="C212" i="43" s="1"/>
  <c r="H213" i="1"/>
  <c r="C213" i="43" s="1"/>
  <c r="H214" i="1"/>
  <c r="C214" i="43" s="1"/>
  <c r="H215" i="1"/>
  <c r="C215" i="43" s="1"/>
  <c r="H216" i="1"/>
  <c r="C216" i="43" s="1"/>
  <c r="H217" i="1"/>
  <c r="C217" i="43" s="1"/>
  <c r="H218" i="1"/>
  <c r="C218" i="43" s="1"/>
  <c r="H219" i="1"/>
  <c r="C219" i="43" s="1"/>
  <c r="H220" i="1"/>
  <c r="C220" i="43" s="1"/>
  <c r="H221" i="1"/>
  <c r="C221" i="43" s="1"/>
  <c r="H222" i="1"/>
  <c r="C222" i="43" s="1"/>
  <c r="H223" i="1"/>
  <c r="C223" i="43" s="1"/>
  <c r="H224" i="1"/>
  <c r="C224" i="43" s="1"/>
  <c r="H225" i="1"/>
  <c r="C225" i="43" s="1"/>
  <c r="H226" i="1"/>
  <c r="C226" i="43" s="1"/>
  <c r="H227" i="1"/>
  <c r="C227" i="43" s="1"/>
  <c r="H228" i="1"/>
  <c r="C228" i="43" s="1"/>
  <c r="H229" i="1"/>
  <c r="C229" i="43" s="1"/>
  <c r="H230" i="1"/>
  <c r="C230" i="43" s="1"/>
  <c r="H231" i="1"/>
  <c r="C231" i="43" s="1"/>
  <c r="H232" i="1"/>
  <c r="C232" i="43" s="1"/>
  <c r="H233" i="1"/>
  <c r="C233" i="43" s="1"/>
  <c r="H234" i="1"/>
  <c r="C234" i="43" s="1"/>
  <c r="H235" i="1"/>
  <c r="C235" i="43" s="1"/>
  <c r="H236" i="1"/>
  <c r="C236" i="43" s="1"/>
  <c r="H237" i="1"/>
  <c r="C237" i="43" s="1"/>
  <c r="H238" i="1"/>
  <c r="C238" i="43" s="1"/>
  <c r="H239" i="1"/>
  <c r="C239" i="43" s="1"/>
  <c r="H240" i="1"/>
  <c r="C240" i="43" s="1"/>
  <c r="H241" i="1"/>
  <c r="C241" i="43" s="1"/>
  <c r="H242" i="1"/>
  <c r="C242" i="43" s="1"/>
  <c r="H243" i="1"/>
  <c r="C243" i="43" s="1"/>
  <c r="H244" i="1"/>
  <c r="C244" i="43" s="1"/>
  <c r="H245" i="1"/>
  <c r="C245" i="43" s="1"/>
  <c r="H246" i="1"/>
  <c r="C246" i="43" s="1"/>
  <c r="H247" i="1"/>
  <c r="C247" i="43" s="1"/>
  <c r="H248" i="1"/>
  <c r="C248" i="43" s="1"/>
  <c r="H249" i="1"/>
  <c r="C249" i="43" s="1"/>
  <c r="H250" i="1"/>
  <c r="C250" i="43" s="1"/>
  <c r="H251" i="1"/>
  <c r="C251" i="43" s="1"/>
  <c r="H252" i="1"/>
  <c r="C252" i="43" s="1"/>
  <c r="H253" i="1"/>
  <c r="C253" i="43" s="1"/>
  <c r="H254" i="1"/>
  <c r="C254" i="43" s="1"/>
  <c r="H255" i="1"/>
  <c r="C255" i="43" s="1"/>
  <c r="H256" i="1"/>
  <c r="C256" i="43" s="1"/>
  <c r="H257" i="1"/>
  <c r="C257" i="43" s="1"/>
  <c r="H258" i="1"/>
  <c r="C258" i="43" s="1"/>
  <c r="H259" i="1"/>
  <c r="C259" i="43" s="1"/>
  <c r="H260" i="1"/>
  <c r="C260" i="43" s="1"/>
  <c r="H261" i="1"/>
  <c r="C261" i="43" s="1"/>
  <c r="H262" i="1"/>
  <c r="C262" i="43" s="1"/>
  <c r="H263" i="1"/>
  <c r="C263" i="43" s="1"/>
  <c r="H264" i="1"/>
  <c r="C264" i="43" s="1"/>
  <c r="H265" i="1"/>
  <c r="C265" i="43" s="1"/>
  <c r="H266" i="1"/>
  <c r="C266" i="43" s="1"/>
  <c r="H267" i="1"/>
  <c r="C267" i="43" s="1"/>
  <c r="H268" i="1"/>
  <c r="C268" i="43" s="1"/>
  <c r="H269" i="1"/>
  <c r="C269" i="43" s="1"/>
  <c r="H270" i="1"/>
  <c r="C270" i="43" s="1"/>
  <c r="H271" i="1"/>
  <c r="C271" i="43" s="1"/>
  <c r="H272" i="1"/>
  <c r="C272" i="43" s="1"/>
  <c r="H273" i="1"/>
  <c r="C273" i="43" s="1"/>
  <c r="H274" i="1"/>
  <c r="C274" i="43" s="1"/>
  <c r="H275" i="1"/>
  <c r="C275" i="43" s="1"/>
  <c r="H276" i="1"/>
  <c r="C276" i="43" s="1"/>
  <c r="H277" i="1"/>
  <c r="C277" i="43" s="1"/>
  <c r="H278" i="1"/>
  <c r="C278" i="43" s="1"/>
  <c r="H279" i="1"/>
  <c r="C279" i="43" s="1"/>
  <c r="H280" i="1"/>
  <c r="C280" i="43" s="1"/>
  <c r="H281" i="1"/>
  <c r="C281" i="43" s="1"/>
  <c r="H282" i="1"/>
  <c r="C282" i="43" s="1"/>
  <c r="H283" i="1"/>
  <c r="C283" i="43" s="1"/>
  <c r="H284" i="1"/>
  <c r="C284" i="43" s="1"/>
  <c r="H285" i="1"/>
  <c r="C285" i="43" s="1"/>
  <c r="H286" i="1"/>
  <c r="C286" i="43" s="1"/>
  <c r="H287" i="1"/>
  <c r="C287" i="43" s="1"/>
  <c r="H288" i="1"/>
  <c r="C288" i="43" s="1"/>
  <c r="H289" i="1"/>
  <c r="C289" i="43" s="1"/>
  <c r="H290" i="1"/>
  <c r="C290" i="43" s="1"/>
  <c r="H291" i="1"/>
  <c r="C291" i="43" s="1"/>
  <c r="H292" i="1"/>
  <c r="C292" i="43" s="1"/>
  <c r="H293" i="1"/>
  <c r="C293" i="43" s="1"/>
  <c r="H294" i="1"/>
  <c r="C294" i="43" s="1"/>
  <c r="H295" i="1"/>
  <c r="C295" i="43" s="1"/>
  <c r="H296" i="1"/>
  <c r="C296" i="43" s="1"/>
  <c r="H297" i="1"/>
  <c r="C297" i="43" s="1"/>
  <c r="H298" i="1"/>
  <c r="C298" i="43" s="1"/>
  <c r="H299" i="1"/>
  <c r="C299" i="43" s="1"/>
  <c r="H300" i="1"/>
  <c r="C300" i="43" s="1"/>
  <c r="H301" i="1"/>
  <c r="C301" i="43" s="1"/>
  <c r="H302" i="1"/>
  <c r="C302" i="43" s="1"/>
  <c r="H303" i="1"/>
  <c r="C303" i="43" s="1"/>
  <c r="H304" i="1"/>
  <c r="C304" i="43" s="1"/>
  <c r="H305" i="1"/>
  <c r="C305" i="43" s="1"/>
  <c r="H306" i="1"/>
  <c r="C306" i="43" s="1"/>
  <c r="H307" i="1"/>
  <c r="C307" i="43" s="1"/>
  <c r="H308" i="1"/>
  <c r="C308" i="43" s="1"/>
  <c r="H309" i="1"/>
  <c r="C309" i="43" s="1"/>
  <c r="H310" i="1"/>
  <c r="C310" i="43" s="1"/>
  <c r="H311" i="1"/>
  <c r="C311" i="43" s="1"/>
  <c r="H312" i="1"/>
  <c r="C312" i="43" s="1"/>
  <c r="H313" i="1"/>
  <c r="C313" i="43" s="1"/>
  <c r="H314" i="1"/>
  <c r="C314" i="43" s="1"/>
  <c r="H315" i="1"/>
  <c r="C315" i="43" s="1"/>
  <c r="H316" i="1"/>
  <c r="C316" i="43" s="1"/>
  <c r="H317" i="1"/>
  <c r="C317" i="43" s="1"/>
  <c r="H318" i="1"/>
  <c r="C318" i="43" s="1"/>
  <c r="H319" i="1"/>
  <c r="C319" i="43" s="1"/>
  <c r="H320" i="1"/>
  <c r="C320" i="43" s="1"/>
  <c r="H321" i="1"/>
  <c r="C321" i="43" s="1"/>
  <c r="H322" i="1"/>
  <c r="C322" i="43" s="1"/>
  <c r="H323" i="1"/>
  <c r="C323" i="43" s="1"/>
  <c r="H324" i="1"/>
  <c r="C324" i="43" s="1"/>
  <c r="H325" i="1"/>
  <c r="C325" i="43" s="1"/>
  <c r="H326" i="1"/>
  <c r="C326" i="43" s="1"/>
  <c r="H327" i="1"/>
  <c r="C327" i="43" s="1"/>
  <c r="H328" i="1"/>
  <c r="C328" i="43" s="1"/>
  <c r="H329" i="1"/>
  <c r="C329" i="43" s="1"/>
  <c r="H330" i="1"/>
  <c r="C330" i="43" s="1"/>
  <c r="H331" i="1"/>
  <c r="C331" i="43" s="1"/>
  <c r="H332" i="1"/>
  <c r="C332" i="43" s="1"/>
  <c r="H333" i="1"/>
  <c r="C333" i="43" s="1"/>
  <c r="H334" i="1"/>
  <c r="C334" i="43" s="1"/>
  <c r="H335" i="1"/>
  <c r="C335" i="43" s="1"/>
  <c r="H336" i="1"/>
  <c r="C336" i="43" s="1"/>
  <c r="H337" i="1"/>
  <c r="C337" i="43" s="1"/>
  <c r="H338" i="1"/>
  <c r="C338" i="43" s="1"/>
  <c r="H339" i="1"/>
  <c r="C339" i="43" s="1"/>
  <c r="H340" i="1"/>
  <c r="C340" i="43" s="1"/>
  <c r="H341" i="1"/>
  <c r="C341" i="43" s="1"/>
  <c r="H342" i="1"/>
  <c r="C342" i="43" s="1"/>
  <c r="H343" i="1"/>
  <c r="C343" i="43" s="1"/>
  <c r="H344" i="1"/>
  <c r="C344" i="43" s="1"/>
  <c r="H345" i="1"/>
  <c r="C345" i="43" s="1"/>
  <c r="H346" i="1"/>
  <c r="C346" i="43" s="1"/>
  <c r="H347" i="1"/>
  <c r="C347" i="43" s="1"/>
  <c r="H348" i="1"/>
  <c r="C348" i="43" s="1"/>
  <c r="H349" i="1"/>
  <c r="C349" i="43" s="1"/>
  <c r="H350" i="1"/>
  <c r="C350" i="43" s="1"/>
  <c r="H351" i="1"/>
  <c r="C351" i="43" s="1"/>
  <c r="H352" i="1"/>
  <c r="C352" i="43" s="1"/>
  <c r="H353" i="1"/>
  <c r="C353" i="43" s="1"/>
  <c r="H354" i="1"/>
  <c r="C354" i="43" s="1"/>
  <c r="H355" i="1"/>
  <c r="C355" i="43" s="1"/>
  <c r="H356" i="1"/>
  <c r="C356" i="43" s="1"/>
  <c r="H357" i="1"/>
  <c r="C357" i="43" s="1"/>
  <c r="H358" i="1"/>
  <c r="C358" i="43" s="1"/>
  <c r="H359" i="1"/>
  <c r="C359" i="43" s="1"/>
  <c r="H360" i="1"/>
  <c r="C360" i="43" s="1"/>
  <c r="H361" i="1"/>
  <c r="C361" i="43" s="1"/>
  <c r="H362" i="1"/>
  <c r="C362" i="43" s="1"/>
  <c r="H363" i="1"/>
  <c r="C363" i="43" s="1"/>
  <c r="H364" i="1"/>
  <c r="C364" i="43" s="1"/>
  <c r="H365" i="1"/>
  <c r="C365" i="43" s="1"/>
  <c r="H366" i="1"/>
  <c r="C366" i="43" s="1"/>
  <c r="H367" i="1"/>
  <c r="C367" i="43" s="1"/>
  <c r="H368" i="1"/>
  <c r="C368" i="43" s="1"/>
  <c r="H369" i="1"/>
  <c r="C369" i="43" s="1"/>
  <c r="H370" i="1"/>
  <c r="C370" i="43" s="1"/>
  <c r="H371" i="1"/>
  <c r="C371" i="43" s="1"/>
  <c r="H372" i="1"/>
  <c r="C372" i="43" s="1"/>
  <c r="H373" i="1"/>
  <c r="C373" i="43" s="1"/>
  <c r="H374" i="1"/>
  <c r="C374" i="43" s="1"/>
  <c r="H375" i="1"/>
  <c r="C375" i="43" s="1"/>
  <c r="H376" i="1"/>
  <c r="C376" i="43" s="1"/>
  <c r="H377" i="1"/>
  <c r="C377" i="43" s="1"/>
  <c r="H378" i="1"/>
  <c r="C378" i="43" s="1"/>
  <c r="H379" i="1"/>
  <c r="C379" i="43" s="1"/>
  <c r="H380" i="1"/>
  <c r="C380" i="43" s="1"/>
  <c r="H381" i="1"/>
  <c r="C381" i="43" s="1"/>
  <c r="H382" i="1"/>
  <c r="C382" i="43" s="1"/>
  <c r="H383" i="1"/>
  <c r="C383" i="43" s="1"/>
  <c r="H384" i="1"/>
  <c r="C384" i="43" s="1"/>
  <c r="H385" i="1"/>
  <c r="C385" i="43" s="1"/>
  <c r="H386" i="1"/>
  <c r="C386" i="43" s="1"/>
  <c r="H387" i="1"/>
  <c r="C387" i="43" s="1"/>
  <c r="H388" i="1"/>
  <c r="C388" i="43" s="1"/>
  <c r="H389" i="1"/>
  <c r="C389" i="43" s="1"/>
  <c r="H390" i="1"/>
  <c r="C390" i="43" s="1"/>
  <c r="H391" i="1"/>
  <c r="C391" i="43" s="1"/>
  <c r="H392" i="1"/>
  <c r="C392" i="43" s="1"/>
  <c r="H393" i="1"/>
  <c r="C393" i="43" s="1"/>
  <c r="H394" i="1"/>
  <c r="C394" i="43" s="1"/>
  <c r="H395" i="1"/>
  <c r="C395" i="43" s="1"/>
  <c r="H396" i="1"/>
  <c r="C396" i="43" s="1"/>
  <c r="H397" i="1"/>
  <c r="C397" i="43" s="1"/>
  <c r="H398" i="1"/>
  <c r="C398" i="43" s="1"/>
  <c r="H399" i="1"/>
  <c r="C399" i="43" s="1"/>
  <c r="H400" i="1"/>
  <c r="C400" i="43" s="1"/>
  <c r="H401" i="1"/>
  <c r="C401" i="43" s="1"/>
  <c r="H402" i="1"/>
  <c r="C402" i="43" s="1"/>
  <c r="H403" i="1"/>
  <c r="C403" i="43" s="1"/>
  <c r="H404" i="1"/>
  <c r="C404" i="43" s="1"/>
  <c r="H405" i="1"/>
  <c r="C405" i="43" s="1"/>
  <c r="H406" i="1"/>
  <c r="C406" i="43" s="1"/>
  <c r="H407" i="1"/>
  <c r="C407" i="43" s="1"/>
  <c r="H408" i="1"/>
  <c r="C408" i="43" s="1"/>
  <c r="H409" i="1"/>
  <c r="C409" i="43" s="1"/>
  <c r="H410" i="1"/>
  <c r="C410" i="43" s="1"/>
  <c r="H411" i="1"/>
  <c r="C411" i="43" s="1"/>
  <c r="H412" i="1"/>
  <c r="C412" i="43" s="1"/>
  <c r="H413" i="1"/>
  <c r="C413" i="43" s="1"/>
  <c r="H414" i="1"/>
  <c r="C414" i="43" s="1"/>
  <c r="H415" i="1"/>
  <c r="C415" i="43" s="1"/>
  <c r="H416" i="1"/>
  <c r="C416" i="43" s="1"/>
  <c r="H417" i="1"/>
  <c r="C417" i="43" s="1"/>
  <c r="H418" i="1"/>
  <c r="C418" i="43" s="1"/>
  <c r="H419" i="1"/>
  <c r="C419" i="43" s="1"/>
  <c r="H420" i="1"/>
  <c r="C420" i="43" s="1"/>
  <c r="H421" i="1"/>
  <c r="C421" i="43" s="1"/>
  <c r="H422" i="1"/>
  <c r="C422" i="43" s="1"/>
  <c r="H423" i="1"/>
  <c r="C423" i="43" s="1"/>
  <c r="H424" i="1"/>
  <c r="C424" i="43" s="1"/>
  <c r="H425" i="1"/>
  <c r="C425" i="43" s="1"/>
  <c r="H426" i="1"/>
  <c r="C426" i="43" s="1"/>
  <c r="H427" i="1"/>
  <c r="C427" i="43" s="1"/>
  <c r="H428" i="1"/>
  <c r="C428" i="43" s="1"/>
  <c r="H429" i="1"/>
  <c r="C429" i="43" s="1"/>
  <c r="H430" i="1"/>
  <c r="C430" i="43" s="1"/>
  <c r="H431" i="1"/>
  <c r="C431" i="43" s="1"/>
  <c r="H432" i="1"/>
  <c r="C432" i="43" s="1"/>
  <c r="H433" i="1"/>
  <c r="C433" i="43" s="1"/>
  <c r="H434" i="1"/>
  <c r="C434" i="43" s="1"/>
  <c r="H435" i="1"/>
  <c r="C435" i="43" s="1"/>
  <c r="H436" i="1"/>
  <c r="C436" i="43" s="1"/>
  <c r="H437" i="1"/>
  <c r="C437" i="43" s="1"/>
  <c r="H438" i="1"/>
  <c r="C438" i="43" s="1"/>
  <c r="H439" i="1"/>
  <c r="C439" i="43" s="1"/>
  <c r="H440" i="1"/>
  <c r="C440" i="43" s="1"/>
  <c r="H441" i="1"/>
  <c r="C441" i="43" s="1"/>
  <c r="H442" i="1"/>
  <c r="C442" i="43" s="1"/>
  <c r="H443" i="1"/>
  <c r="C443" i="43" s="1"/>
  <c r="H444" i="1"/>
  <c r="C444" i="43" s="1"/>
  <c r="H445" i="1"/>
  <c r="C445" i="43" s="1"/>
  <c r="H446" i="1"/>
  <c r="C446" i="43" s="1"/>
  <c r="H447" i="1"/>
  <c r="C447" i="43" s="1"/>
  <c r="H448" i="1"/>
  <c r="C448" i="43" s="1"/>
  <c r="H449" i="1"/>
  <c r="C449" i="43" s="1"/>
  <c r="H450" i="1"/>
  <c r="C450" i="43" s="1"/>
  <c r="H451" i="1"/>
  <c r="C451" i="43" s="1"/>
  <c r="H452" i="1"/>
  <c r="C452" i="43" s="1"/>
  <c r="H453" i="1"/>
  <c r="C453" i="43" s="1"/>
  <c r="H454" i="1"/>
  <c r="C454" i="43" s="1"/>
  <c r="H455" i="1"/>
  <c r="C455" i="43" s="1"/>
  <c r="H456" i="1"/>
  <c r="C456" i="43" s="1"/>
  <c r="H457" i="1"/>
  <c r="C457" i="43" s="1"/>
  <c r="H458" i="1"/>
  <c r="C458" i="43" s="1"/>
  <c r="H459" i="1"/>
  <c r="C459" i="43" s="1"/>
  <c r="H460" i="1"/>
  <c r="C460" i="43" s="1"/>
  <c r="H461" i="1"/>
  <c r="C461" i="43" s="1"/>
  <c r="H462" i="1"/>
  <c r="C462" i="43" s="1"/>
  <c r="H463" i="1"/>
  <c r="C463" i="43" s="1"/>
  <c r="H464" i="1"/>
  <c r="C464" i="43" s="1"/>
  <c r="H465" i="1"/>
  <c r="C465" i="43" s="1"/>
  <c r="H466" i="1"/>
  <c r="C466" i="43" s="1"/>
  <c r="H467" i="1"/>
  <c r="C467" i="43" s="1"/>
  <c r="H468" i="1"/>
  <c r="C468" i="43" s="1"/>
  <c r="H469" i="1"/>
  <c r="C469" i="43" s="1"/>
  <c r="H470" i="1"/>
  <c r="C470" i="43" s="1"/>
  <c r="H471" i="1"/>
  <c r="C471" i="43" s="1"/>
  <c r="H472" i="1"/>
  <c r="C472" i="43" s="1"/>
  <c r="H473" i="1"/>
  <c r="C473" i="43" s="1"/>
  <c r="H474" i="1"/>
  <c r="C474" i="43" s="1"/>
  <c r="H475" i="1"/>
  <c r="C475" i="43" s="1"/>
  <c r="H476" i="1"/>
  <c r="C476" i="43" s="1"/>
  <c r="H477" i="1"/>
  <c r="C477" i="43" s="1"/>
  <c r="H478" i="1"/>
  <c r="C478" i="43" s="1"/>
  <c r="H479" i="1"/>
  <c r="C479" i="43" s="1"/>
  <c r="H480" i="1"/>
  <c r="C480" i="43" s="1"/>
  <c r="H481" i="1"/>
  <c r="C481" i="43" s="1"/>
  <c r="H482" i="1"/>
  <c r="C482" i="43" s="1"/>
  <c r="H483" i="1"/>
  <c r="C483" i="43" s="1"/>
  <c r="H484" i="1"/>
  <c r="C484" i="43" s="1"/>
  <c r="H485" i="1"/>
  <c r="C485" i="43" s="1"/>
  <c r="H486" i="1"/>
  <c r="C486" i="43" s="1"/>
  <c r="H487" i="1"/>
  <c r="C487" i="43" s="1"/>
  <c r="H488" i="1"/>
  <c r="C488" i="43" s="1"/>
  <c r="H489" i="1"/>
  <c r="C489" i="43" s="1"/>
  <c r="H490" i="1"/>
  <c r="C490" i="43" s="1"/>
  <c r="H491" i="1"/>
  <c r="C491" i="43" s="1"/>
  <c r="H492" i="1"/>
  <c r="C492" i="43" s="1"/>
  <c r="H493" i="1"/>
  <c r="C493" i="43" s="1"/>
  <c r="H494" i="1"/>
  <c r="C494" i="43" s="1"/>
  <c r="H495" i="1"/>
  <c r="C495" i="43" s="1"/>
  <c r="H496" i="1"/>
  <c r="C496" i="43" s="1"/>
  <c r="H497" i="1"/>
  <c r="C497" i="43" s="1"/>
  <c r="H498" i="1"/>
  <c r="C498" i="43" s="1"/>
  <c r="H499" i="1"/>
  <c r="C499" i="43" s="1"/>
  <c r="H500" i="1"/>
  <c r="C500" i="43" s="1"/>
  <c r="H501" i="1"/>
  <c r="C501" i="43" s="1"/>
  <c r="H502" i="1"/>
  <c r="C502" i="43" s="1"/>
  <c r="H503" i="1"/>
  <c r="C503" i="43" s="1"/>
  <c r="H504" i="1"/>
  <c r="C504" i="43" s="1"/>
  <c r="H505" i="1"/>
  <c r="C505" i="43" s="1"/>
  <c r="H506" i="1"/>
  <c r="C506" i="43" s="1"/>
  <c r="H507" i="1"/>
  <c r="C507" i="43" s="1"/>
  <c r="H508" i="1"/>
  <c r="C508" i="43" s="1"/>
  <c r="H509" i="1"/>
  <c r="C509" i="43" s="1"/>
  <c r="H510" i="1"/>
  <c r="C510" i="43" s="1"/>
  <c r="H511" i="1"/>
  <c r="C511" i="43" s="1"/>
  <c r="H512" i="1"/>
  <c r="C512" i="43" s="1"/>
  <c r="H513" i="1"/>
  <c r="C513" i="43" s="1"/>
  <c r="H514" i="1"/>
  <c r="C514" i="43" s="1"/>
  <c r="H515" i="1"/>
  <c r="C515" i="43" s="1"/>
  <c r="H516" i="1"/>
  <c r="C516" i="43" s="1"/>
  <c r="H517" i="1"/>
  <c r="C517" i="43" s="1"/>
  <c r="H518" i="1"/>
  <c r="C518" i="43" s="1"/>
  <c r="H519" i="1"/>
  <c r="C519" i="43" s="1"/>
  <c r="H520" i="1"/>
  <c r="C520" i="43" s="1"/>
  <c r="H521" i="1"/>
  <c r="C521" i="43" s="1"/>
  <c r="H522" i="1"/>
  <c r="C522" i="43" s="1"/>
  <c r="H523" i="1"/>
  <c r="C523" i="43" s="1"/>
  <c r="H524" i="1"/>
  <c r="C524" i="43" s="1"/>
  <c r="H525" i="1"/>
  <c r="C525" i="43" s="1"/>
  <c r="H526" i="1"/>
  <c r="C526" i="43" s="1"/>
  <c r="H527" i="1"/>
  <c r="C527" i="43" s="1"/>
  <c r="H528" i="1"/>
  <c r="C528" i="43" s="1"/>
  <c r="H529" i="1"/>
  <c r="C529" i="43" s="1"/>
  <c r="H530" i="1"/>
  <c r="C530" i="43" s="1"/>
  <c r="H531" i="1"/>
  <c r="C531" i="43" s="1"/>
  <c r="H532" i="1"/>
  <c r="C532" i="43" s="1"/>
  <c r="H533" i="1"/>
  <c r="C533" i="43" s="1"/>
  <c r="H534" i="1"/>
  <c r="C534" i="43" s="1"/>
  <c r="H535" i="1"/>
  <c r="C535" i="43" s="1"/>
  <c r="H536" i="1"/>
  <c r="C536" i="43" s="1"/>
  <c r="H537" i="1"/>
  <c r="C537" i="43" s="1"/>
  <c r="H538" i="1"/>
  <c r="C538" i="43" s="1"/>
  <c r="H539" i="1"/>
  <c r="C539" i="43" s="1"/>
  <c r="H540" i="1"/>
  <c r="C540" i="43" s="1"/>
  <c r="H541" i="1"/>
  <c r="C541" i="43" s="1"/>
  <c r="H542" i="1"/>
  <c r="C542" i="43" s="1"/>
  <c r="H543" i="1"/>
  <c r="C543" i="43" s="1"/>
  <c r="H544" i="1"/>
  <c r="C544" i="43" s="1"/>
  <c r="H545" i="1"/>
  <c r="C545" i="43" s="1"/>
  <c r="H546" i="1"/>
  <c r="C546" i="43" s="1"/>
  <c r="H547" i="1"/>
  <c r="C547" i="43" s="1"/>
  <c r="H548" i="1"/>
  <c r="C548" i="43" s="1"/>
  <c r="H549" i="1"/>
  <c r="C549" i="43" s="1"/>
  <c r="H550" i="1"/>
  <c r="C550" i="43" s="1"/>
  <c r="H551" i="1"/>
  <c r="C551" i="43" s="1"/>
  <c r="H552" i="1"/>
  <c r="C552" i="43" s="1"/>
  <c r="H553" i="1"/>
  <c r="C553" i="43" s="1"/>
  <c r="H554" i="1"/>
  <c r="C554" i="43" s="1"/>
  <c r="H555" i="1"/>
  <c r="C555" i="43" s="1"/>
  <c r="H556" i="1"/>
  <c r="C556" i="43" s="1"/>
  <c r="H557" i="1"/>
  <c r="C557" i="43" s="1"/>
  <c r="H558" i="1"/>
  <c r="C558" i="43" s="1"/>
  <c r="H559" i="1"/>
  <c r="C559" i="43" s="1"/>
  <c r="H560" i="1"/>
  <c r="C560" i="43" s="1"/>
  <c r="H561" i="1"/>
  <c r="C561" i="43" s="1"/>
  <c r="H562" i="1"/>
  <c r="C562" i="43" s="1"/>
  <c r="H563" i="1"/>
  <c r="C563" i="43" s="1"/>
  <c r="H564" i="1"/>
  <c r="C564" i="43" s="1"/>
  <c r="H565" i="1"/>
  <c r="C565" i="43" s="1"/>
  <c r="H566" i="1"/>
  <c r="C566" i="43" s="1"/>
  <c r="H567" i="1"/>
  <c r="C567" i="43" s="1"/>
  <c r="H568" i="1"/>
  <c r="C568" i="43" s="1"/>
  <c r="H569" i="1"/>
  <c r="C569" i="43" s="1"/>
  <c r="H570" i="1"/>
  <c r="C570" i="43" s="1"/>
  <c r="H571" i="1"/>
  <c r="C571" i="43" s="1"/>
  <c r="H572" i="1"/>
  <c r="C572" i="43" s="1"/>
  <c r="H573" i="1"/>
  <c r="C573" i="43" s="1"/>
  <c r="H574" i="1"/>
  <c r="C574" i="43" s="1"/>
  <c r="H575" i="1"/>
  <c r="C575" i="43" s="1"/>
  <c r="H576" i="1"/>
  <c r="C576" i="43" s="1"/>
  <c r="H577" i="1"/>
  <c r="C577" i="43" s="1"/>
  <c r="H578" i="1"/>
  <c r="C578" i="43" s="1"/>
  <c r="H579" i="1"/>
  <c r="C579" i="43" s="1"/>
  <c r="H580" i="1"/>
  <c r="C580" i="43" s="1"/>
  <c r="H581" i="1"/>
  <c r="C581" i="43" s="1"/>
  <c r="H582" i="1"/>
  <c r="C582" i="43" s="1"/>
  <c r="H583" i="1"/>
  <c r="C583" i="43" s="1"/>
  <c r="H584" i="1"/>
  <c r="C584" i="43" s="1"/>
  <c r="H585" i="1"/>
  <c r="C585" i="43" s="1"/>
  <c r="H586" i="1"/>
  <c r="C586" i="43" s="1"/>
  <c r="H587" i="1"/>
  <c r="C587" i="43" s="1"/>
  <c r="H588" i="1"/>
  <c r="C588" i="43" s="1"/>
  <c r="H589" i="1"/>
  <c r="C589" i="43" s="1"/>
  <c r="H590" i="1"/>
  <c r="C590" i="43" s="1"/>
  <c r="H591" i="1"/>
  <c r="C591" i="43" s="1"/>
  <c r="H592" i="1"/>
  <c r="C592" i="43" s="1"/>
  <c r="H593" i="1"/>
  <c r="C593" i="43" s="1"/>
  <c r="H594" i="1"/>
  <c r="C594" i="43" s="1"/>
  <c r="H595" i="1"/>
  <c r="C595" i="43" s="1"/>
  <c r="H596" i="1"/>
  <c r="C596" i="43" s="1"/>
  <c r="H597" i="1"/>
  <c r="C597" i="43" s="1"/>
  <c r="H598" i="1"/>
  <c r="C598" i="43" s="1"/>
  <c r="H599" i="1"/>
  <c r="C599" i="43" s="1"/>
  <c r="H600" i="1"/>
  <c r="C600" i="43" s="1"/>
  <c r="H601" i="1"/>
  <c r="C601" i="43" s="1"/>
  <c r="H602" i="1"/>
  <c r="C602" i="43" s="1"/>
  <c r="H603" i="1"/>
  <c r="C603" i="43" s="1"/>
  <c r="H604" i="1"/>
  <c r="C604" i="43" s="1"/>
  <c r="H605" i="1"/>
  <c r="C605" i="43" s="1"/>
  <c r="H606" i="1"/>
  <c r="C606" i="43" s="1"/>
  <c r="H607" i="1"/>
  <c r="C607" i="43" s="1"/>
  <c r="H608" i="1"/>
  <c r="C608" i="43" s="1"/>
  <c r="H609" i="1"/>
  <c r="C609" i="43" s="1"/>
  <c r="H610" i="1"/>
  <c r="C610" i="43" s="1"/>
  <c r="H611" i="1"/>
  <c r="C611" i="43" s="1"/>
  <c r="H612" i="1"/>
  <c r="C612" i="43" s="1"/>
  <c r="H613" i="1"/>
  <c r="C613" i="43" s="1"/>
  <c r="H614" i="1"/>
  <c r="C614" i="43" s="1"/>
  <c r="H615" i="1"/>
  <c r="C615" i="43" s="1"/>
  <c r="H616" i="1"/>
  <c r="C616" i="43" s="1"/>
  <c r="H617" i="1"/>
  <c r="C617" i="43" s="1"/>
  <c r="H618" i="1"/>
  <c r="C618" i="43" s="1"/>
  <c r="H619" i="1"/>
  <c r="C619" i="43" s="1"/>
  <c r="H620" i="1"/>
  <c r="C620" i="43" s="1"/>
  <c r="H621" i="1"/>
  <c r="C621" i="43" s="1"/>
  <c r="H622" i="1"/>
  <c r="C622" i="43" s="1"/>
  <c r="H623" i="1"/>
  <c r="C623" i="43" s="1"/>
  <c r="H624" i="1"/>
  <c r="C624" i="43" s="1"/>
  <c r="H625" i="1"/>
  <c r="C625" i="43" s="1"/>
  <c r="H626" i="1"/>
  <c r="C626" i="43" s="1"/>
  <c r="H627" i="1"/>
  <c r="C627" i="43" s="1"/>
  <c r="H628" i="1"/>
  <c r="C628" i="43" s="1"/>
  <c r="H629" i="1"/>
  <c r="C629" i="43" s="1"/>
  <c r="H630" i="1"/>
  <c r="C630" i="43" s="1"/>
  <c r="H631" i="1"/>
  <c r="C631" i="43" s="1"/>
  <c r="H632" i="1"/>
  <c r="C632" i="43" s="1"/>
  <c r="H633" i="1"/>
  <c r="C633" i="43" s="1"/>
  <c r="H634" i="1"/>
  <c r="C634" i="43" s="1"/>
  <c r="H635" i="1"/>
  <c r="C635" i="43" s="1"/>
  <c r="H636" i="1"/>
  <c r="C636" i="43" s="1"/>
  <c r="H637" i="1"/>
  <c r="C637" i="43" s="1"/>
  <c r="H638" i="1"/>
  <c r="C638" i="43" s="1"/>
  <c r="H639" i="1"/>
  <c r="C639" i="43" s="1"/>
  <c r="H640" i="1"/>
  <c r="C640" i="43" s="1"/>
  <c r="H641" i="1"/>
  <c r="C641" i="43" s="1"/>
  <c r="H642" i="1"/>
  <c r="C642" i="43" s="1"/>
  <c r="H643" i="1"/>
  <c r="C643" i="43" s="1"/>
  <c r="H644" i="1"/>
  <c r="C644" i="43" s="1"/>
  <c r="H645" i="1"/>
  <c r="C645" i="43" s="1"/>
  <c r="H646" i="1"/>
  <c r="C646" i="43" s="1"/>
  <c r="H647" i="1"/>
  <c r="C647" i="43" s="1"/>
  <c r="H648" i="1"/>
  <c r="C648" i="43" s="1"/>
  <c r="H649" i="1"/>
  <c r="C649" i="43" s="1"/>
  <c r="H650" i="1"/>
  <c r="C650" i="43" s="1"/>
  <c r="H651" i="1"/>
  <c r="C651" i="43" s="1"/>
  <c r="H652" i="1"/>
  <c r="C652" i="43" s="1"/>
  <c r="H653" i="1"/>
  <c r="C653" i="43" s="1"/>
  <c r="H654" i="1"/>
  <c r="C654" i="43" s="1"/>
  <c r="H655" i="1"/>
  <c r="C655" i="43" s="1"/>
  <c r="H656" i="1"/>
  <c r="C656" i="43" s="1"/>
  <c r="H657" i="1"/>
  <c r="C657" i="43" s="1"/>
  <c r="H658" i="1"/>
  <c r="C658" i="43" s="1"/>
  <c r="H659" i="1"/>
  <c r="C659" i="43" s="1"/>
  <c r="H660" i="1"/>
  <c r="C660" i="43" s="1"/>
  <c r="H661" i="1"/>
  <c r="C661" i="43" s="1"/>
  <c r="H662" i="1"/>
  <c r="C662" i="43" s="1"/>
  <c r="H663" i="1"/>
  <c r="C663" i="43" s="1"/>
  <c r="H664" i="1"/>
  <c r="C664" i="43" s="1"/>
  <c r="H665" i="1"/>
  <c r="C665" i="43" s="1"/>
  <c r="H666" i="1"/>
  <c r="C666" i="43" s="1"/>
  <c r="H667" i="1"/>
  <c r="C667" i="43" s="1"/>
  <c r="H668" i="1"/>
  <c r="C668" i="43" s="1"/>
  <c r="H669" i="1"/>
  <c r="C669" i="43" s="1"/>
  <c r="H670" i="1"/>
  <c r="C670" i="43" s="1"/>
  <c r="H671" i="1"/>
  <c r="C671" i="43" s="1"/>
  <c r="H672" i="1"/>
  <c r="C672" i="43" s="1"/>
  <c r="H673" i="1"/>
  <c r="C673" i="43" s="1"/>
  <c r="H674" i="1"/>
  <c r="C674" i="43" s="1"/>
  <c r="H675" i="1"/>
  <c r="C675" i="43" s="1"/>
  <c r="H676" i="1"/>
  <c r="C676" i="43" s="1"/>
  <c r="H677" i="1"/>
  <c r="C677" i="43" s="1"/>
  <c r="H678" i="1"/>
  <c r="C678" i="43" s="1"/>
  <c r="H679" i="1"/>
  <c r="C679" i="43" s="1"/>
  <c r="H680" i="1"/>
  <c r="C680" i="43" s="1"/>
  <c r="H681" i="1"/>
  <c r="C681" i="43" s="1"/>
  <c r="H682" i="1"/>
  <c r="C682" i="43" s="1"/>
  <c r="H683" i="1"/>
  <c r="C683" i="43" s="1"/>
  <c r="H684" i="1"/>
  <c r="C684" i="43" s="1"/>
  <c r="H685" i="1"/>
  <c r="C685" i="43" s="1"/>
  <c r="H686" i="1"/>
  <c r="C686" i="43" s="1"/>
  <c r="H687" i="1"/>
  <c r="C687" i="43" s="1"/>
  <c r="H688" i="1"/>
  <c r="C688" i="43" s="1"/>
  <c r="H689" i="1"/>
  <c r="C689" i="43" s="1"/>
  <c r="H690" i="1"/>
  <c r="C690" i="43" s="1"/>
  <c r="H691" i="1"/>
  <c r="C691" i="43" s="1"/>
  <c r="H692" i="1"/>
  <c r="C692" i="43" s="1"/>
  <c r="H693" i="1"/>
  <c r="C693" i="43" s="1"/>
  <c r="H694" i="1"/>
  <c r="C694" i="43" s="1"/>
  <c r="H695" i="1"/>
  <c r="C695" i="43" s="1"/>
  <c r="H696" i="1"/>
  <c r="C696" i="43" s="1"/>
  <c r="H697" i="1"/>
  <c r="C697" i="43" s="1"/>
  <c r="H698" i="1"/>
  <c r="C698" i="43" s="1"/>
  <c r="H699" i="1"/>
  <c r="C699" i="43" s="1"/>
  <c r="H700" i="1"/>
  <c r="C700" i="43" s="1"/>
  <c r="H701" i="1"/>
  <c r="C701" i="43" s="1"/>
  <c r="H702" i="1"/>
  <c r="C702" i="43" s="1"/>
  <c r="H703" i="1"/>
  <c r="C703" i="43" s="1"/>
  <c r="H704" i="1"/>
  <c r="C704" i="43" s="1"/>
  <c r="H705" i="1"/>
  <c r="C705" i="43" s="1"/>
  <c r="H706" i="1"/>
  <c r="C706" i="43" s="1"/>
  <c r="H707" i="1"/>
  <c r="C707" i="43" s="1"/>
  <c r="H708" i="1"/>
  <c r="C708" i="43" s="1"/>
  <c r="H709" i="1"/>
  <c r="C709" i="43" s="1"/>
  <c r="H710" i="1"/>
  <c r="C710" i="43" s="1"/>
  <c r="H711" i="1"/>
  <c r="C711" i="43" s="1"/>
  <c r="H712" i="1"/>
  <c r="C712" i="43" s="1"/>
  <c r="H713" i="1"/>
  <c r="C713" i="43" s="1"/>
  <c r="H714" i="1"/>
  <c r="C714" i="43" s="1"/>
  <c r="H715" i="1"/>
  <c r="C715" i="43" s="1"/>
  <c r="H716" i="1"/>
  <c r="C716" i="43" s="1"/>
  <c r="H717" i="1"/>
  <c r="C717" i="43" s="1"/>
  <c r="H718" i="1"/>
  <c r="C718" i="43" s="1"/>
  <c r="H719" i="1"/>
  <c r="C719" i="43" s="1"/>
  <c r="H720" i="1"/>
  <c r="C720" i="43" s="1"/>
  <c r="H721" i="1"/>
  <c r="C721" i="43" s="1"/>
  <c r="H722" i="1"/>
  <c r="C722" i="43" s="1"/>
  <c r="H723" i="1"/>
  <c r="C723" i="43" s="1"/>
  <c r="H724" i="1"/>
  <c r="C724" i="43" s="1"/>
  <c r="H725" i="1"/>
  <c r="C725" i="43" s="1"/>
  <c r="H726" i="1"/>
  <c r="C726" i="43" s="1"/>
  <c r="H727" i="1"/>
  <c r="C727" i="43" s="1"/>
  <c r="H728" i="1"/>
  <c r="C728" i="43" s="1"/>
  <c r="H729" i="1"/>
  <c r="C729" i="43" s="1"/>
  <c r="H730" i="1"/>
  <c r="C730" i="43" s="1"/>
  <c r="H731" i="1"/>
  <c r="C731" i="43" s="1"/>
  <c r="H732" i="1"/>
  <c r="C732" i="43" s="1"/>
  <c r="H733" i="1"/>
  <c r="C733" i="43" s="1"/>
  <c r="H734" i="1"/>
  <c r="C734" i="43" s="1"/>
  <c r="H735" i="1"/>
  <c r="C735" i="43" s="1"/>
  <c r="H736" i="1"/>
  <c r="C736" i="43" s="1"/>
  <c r="H737" i="1"/>
  <c r="C737" i="43" s="1"/>
  <c r="H738" i="1"/>
  <c r="C738" i="43" s="1"/>
  <c r="H739" i="1"/>
  <c r="C739" i="43" s="1"/>
  <c r="H740" i="1"/>
  <c r="C740" i="43" s="1"/>
  <c r="H741" i="1"/>
  <c r="C741" i="43" s="1"/>
  <c r="H742" i="1"/>
  <c r="C742" i="43" s="1"/>
  <c r="H743" i="1"/>
  <c r="C743" i="43" s="1"/>
  <c r="H744" i="1"/>
  <c r="C744" i="43" s="1"/>
  <c r="H745" i="1"/>
  <c r="C745" i="43" s="1"/>
  <c r="H746" i="1"/>
  <c r="C746" i="43" s="1"/>
  <c r="H747" i="1"/>
  <c r="C747" i="43" s="1"/>
  <c r="H748" i="1"/>
  <c r="C748" i="43" s="1"/>
  <c r="H749" i="1"/>
  <c r="C749" i="43" s="1"/>
  <c r="H750" i="1"/>
  <c r="C750" i="43" s="1"/>
  <c r="H751" i="1"/>
  <c r="C751" i="43" s="1"/>
  <c r="H752" i="1"/>
  <c r="C752" i="43" s="1"/>
  <c r="H753" i="1"/>
  <c r="C753" i="43" s="1"/>
  <c r="H754" i="1"/>
  <c r="C754" i="43" s="1"/>
  <c r="H755" i="1"/>
  <c r="C755" i="43" s="1"/>
  <c r="H756" i="1"/>
  <c r="C756" i="43" s="1"/>
  <c r="H757" i="1"/>
  <c r="C757" i="43" s="1"/>
  <c r="H758" i="1"/>
  <c r="C758" i="43" s="1"/>
  <c r="H759" i="1"/>
  <c r="C759" i="43" s="1"/>
  <c r="H760" i="1"/>
  <c r="C760" i="43" s="1"/>
  <c r="H761" i="1"/>
  <c r="C761" i="43" s="1"/>
  <c r="H762" i="1"/>
  <c r="C762" i="43" s="1"/>
  <c r="H763" i="1"/>
  <c r="C763" i="43" s="1"/>
  <c r="H764" i="1"/>
  <c r="C764" i="43" s="1"/>
  <c r="H765" i="1"/>
  <c r="C765" i="43" s="1"/>
  <c r="H766" i="1"/>
  <c r="C766" i="43" s="1"/>
  <c r="H767" i="1"/>
  <c r="C767" i="43" s="1"/>
  <c r="H768" i="1"/>
  <c r="C768" i="43" s="1"/>
  <c r="H769" i="1"/>
  <c r="C769" i="43" s="1"/>
  <c r="H770" i="1"/>
  <c r="C770" i="43" s="1"/>
  <c r="H771" i="1"/>
  <c r="C771" i="43" s="1"/>
  <c r="H772" i="1"/>
  <c r="C772" i="43" s="1"/>
  <c r="H773" i="1"/>
  <c r="C773" i="43" s="1"/>
  <c r="H774" i="1"/>
  <c r="C774" i="43" s="1"/>
  <c r="H775" i="1"/>
  <c r="C775" i="43" s="1"/>
  <c r="H776" i="1"/>
  <c r="C776" i="43" s="1"/>
  <c r="H777" i="1"/>
  <c r="C777" i="43" s="1"/>
  <c r="H778" i="1"/>
  <c r="C778" i="43" s="1"/>
  <c r="H779" i="1"/>
  <c r="C779" i="43" s="1"/>
  <c r="H780" i="1"/>
  <c r="C780" i="43" s="1"/>
  <c r="H781" i="1"/>
  <c r="C781" i="43" s="1"/>
  <c r="H782" i="1"/>
  <c r="C782" i="43" s="1"/>
  <c r="H783" i="1"/>
  <c r="C783" i="43" s="1"/>
  <c r="H784" i="1"/>
  <c r="C784" i="43" s="1"/>
  <c r="H785" i="1"/>
  <c r="C785" i="43" s="1"/>
  <c r="H786" i="1"/>
  <c r="C786" i="43" s="1"/>
  <c r="H787" i="1"/>
  <c r="C787" i="43" s="1"/>
  <c r="H788" i="1"/>
  <c r="C788" i="43" s="1"/>
  <c r="H789" i="1"/>
  <c r="C789" i="43" s="1"/>
  <c r="H790" i="1"/>
  <c r="C790" i="43" s="1"/>
  <c r="H791" i="1"/>
  <c r="C791" i="43" s="1"/>
  <c r="H792" i="1"/>
  <c r="C792" i="43" s="1"/>
  <c r="H793" i="1"/>
  <c r="C793" i="43" s="1"/>
  <c r="H794" i="1"/>
  <c r="C794" i="43" s="1"/>
  <c r="H795" i="1"/>
  <c r="C795" i="43" s="1"/>
  <c r="H796" i="1"/>
  <c r="C796" i="43" s="1"/>
  <c r="H797" i="1"/>
  <c r="C797" i="43" s="1"/>
  <c r="H798" i="1"/>
  <c r="C798" i="43" s="1"/>
  <c r="H799" i="1"/>
  <c r="C799" i="43" s="1"/>
  <c r="H800" i="1"/>
  <c r="C800" i="43" s="1"/>
  <c r="H801" i="1"/>
  <c r="C801" i="43" s="1"/>
  <c r="H802" i="1"/>
  <c r="C802" i="43" s="1"/>
  <c r="H803" i="1"/>
  <c r="C803" i="43" s="1"/>
  <c r="H804" i="1"/>
  <c r="C804" i="43" s="1"/>
  <c r="H805" i="1"/>
  <c r="C805" i="43" s="1"/>
  <c r="H806" i="1"/>
  <c r="C806" i="43" s="1"/>
  <c r="H807" i="1"/>
  <c r="C807" i="43" s="1"/>
  <c r="H808" i="1"/>
  <c r="C808" i="43" s="1"/>
  <c r="H809" i="1"/>
  <c r="C809" i="43" s="1"/>
  <c r="H810" i="1"/>
  <c r="C810" i="43" s="1"/>
  <c r="H811" i="1"/>
  <c r="C811" i="43" s="1"/>
  <c r="H812" i="1"/>
  <c r="C812" i="43" s="1"/>
  <c r="H813" i="1"/>
  <c r="C813" i="43" s="1"/>
  <c r="H814" i="1"/>
  <c r="C814" i="43" s="1"/>
  <c r="H815" i="1"/>
  <c r="C815" i="43" s="1"/>
  <c r="H816" i="1"/>
  <c r="C816" i="43" s="1"/>
  <c r="H817" i="1"/>
  <c r="C817" i="43" s="1"/>
  <c r="H818" i="1"/>
  <c r="C818" i="43" s="1"/>
  <c r="H819" i="1"/>
  <c r="C819" i="43" s="1"/>
  <c r="H820" i="1"/>
  <c r="C820" i="43" s="1"/>
  <c r="H821" i="1"/>
  <c r="C821" i="43" s="1"/>
  <c r="H822" i="1"/>
  <c r="C822" i="43" s="1"/>
  <c r="H823" i="1"/>
  <c r="C823" i="43" s="1"/>
  <c r="H824" i="1"/>
  <c r="C824" i="43" s="1"/>
  <c r="H825" i="1"/>
  <c r="C825" i="43" s="1"/>
  <c r="H826" i="1"/>
  <c r="C826" i="43" s="1"/>
  <c r="H827" i="1"/>
  <c r="C827" i="43" s="1"/>
  <c r="H828" i="1"/>
  <c r="C828" i="43" s="1"/>
  <c r="H829" i="1"/>
  <c r="C829" i="43" s="1"/>
  <c r="H830" i="1"/>
  <c r="C830" i="43" s="1"/>
  <c r="H831" i="1"/>
  <c r="C831" i="43" s="1"/>
  <c r="H832" i="1"/>
  <c r="C832" i="43" s="1"/>
  <c r="H833" i="1"/>
  <c r="C833" i="43" s="1"/>
  <c r="H834" i="1"/>
  <c r="C834" i="43" s="1"/>
  <c r="H835" i="1"/>
  <c r="C835" i="43" s="1"/>
  <c r="H836" i="1"/>
  <c r="C836" i="43" s="1"/>
  <c r="H837" i="1"/>
  <c r="C837" i="43" s="1"/>
  <c r="H838" i="1"/>
  <c r="C838" i="43" s="1"/>
  <c r="H839" i="1"/>
  <c r="C839" i="43" s="1"/>
  <c r="H840" i="1"/>
  <c r="C840" i="43" s="1"/>
  <c r="H841" i="1"/>
  <c r="C841" i="43" s="1"/>
  <c r="H842" i="1"/>
  <c r="C842" i="43" s="1"/>
  <c r="H843" i="1"/>
  <c r="C843" i="43" s="1"/>
  <c r="H844" i="1"/>
  <c r="C844" i="43" s="1"/>
  <c r="H845" i="1"/>
  <c r="C845" i="43" s="1"/>
  <c r="H846" i="1"/>
  <c r="C846" i="43" s="1"/>
  <c r="H847" i="1"/>
  <c r="C847" i="43" s="1"/>
  <c r="H848" i="1"/>
  <c r="C848" i="43" s="1"/>
  <c r="H849" i="1"/>
  <c r="C849" i="43" s="1"/>
  <c r="H850" i="1"/>
  <c r="C850" i="43" s="1"/>
  <c r="H851" i="1"/>
  <c r="C851" i="43" s="1"/>
  <c r="H852" i="1"/>
  <c r="C852" i="43" s="1"/>
  <c r="H853" i="1"/>
  <c r="C853" i="43" s="1"/>
  <c r="H854" i="1"/>
  <c r="C854" i="43" s="1"/>
  <c r="H855" i="1"/>
  <c r="C855" i="43" s="1"/>
  <c r="H856" i="1"/>
  <c r="C856" i="43" s="1"/>
  <c r="H857" i="1"/>
  <c r="C857" i="43" s="1"/>
  <c r="H858" i="1"/>
  <c r="C858" i="43" s="1"/>
  <c r="H859" i="1"/>
  <c r="C859" i="43" s="1"/>
  <c r="H860" i="1"/>
  <c r="C860" i="43" s="1"/>
  <c r="H861" i="1"/>
  <c r="C861" i="43" s="1"/>
  <c r="H862" i="1"/>
  <c r="C862" i="43" s="1"/>
  <c r="H863" i="1"/>
  <c r="C863" i="43" s="1"/>
  <c r="H864" i="1"/>
  <c r="C864" i="43" s="1"/>
  <c r="H865" i="1"/>
  <c r="C865" i="43" s="1"/>
  <c r="H866" i="1"/>
  <c r="C866" i="43" s="1"/>
  <c r="H867" i="1"/>
  <c r="C867" i="43" s="1"/>
  <c r="H868" i="1"/>
  <c r="C868" i="43" s="1"/>
  <c r="H869" i="1"/>
  <c r="C869" i="43" s="1"/>
  <c r="H870" i="1"/>
  <c r="C870" i="43" s="1"/>
  <c r="H871" i="1"/>
  <c r="C871" i="43" s="1"/>
  <c r="H872" i="1"/>
  <c r="C872" i="43" s="1"/>
  <c r="H873" i="1"/>
  <c r="C873" i="43" s="1"/>
  <c r="H874" i="1"/>
  <c r="C874" i="43" s="1"/>
  <c r="H875" i="1"/>
  <c r="C875" i="43" s="1"/>
  <c r="H876" i="1"/>
  <c r="C876" i="43" s="1"/>
  <c r="H877" i="1"/>
  <c r="C877" i="43" s="1"/>
  <c r="H878" i="1"/>
  <c r="C878" i="43" s="1"/>
  <c r="H879" i="1"/>
  <c r="C879" i="43" s="1"/>
  <c r="H880" i="1"/>
  <c r="C880" i="43" s="1"/>
  <c r="H881" i="1"/>
  <c r="C881" i="43" s="1"/>
  <c r="H882" i="1"/>
  <c r="C882" i="43" s="1"/>
  <c r="H883" i="1"/>
  <c r="C883" i="43" s="1"/>
  <c r="H884" i="1"/>
  <c r="C884" i="43" s="1"/>
  <c r="H885" i="1"/>
  <c r="C885" i="43" s="1"/>
  <c r="H886" i="1"/>
  <c r="C886" i="43" s="1"/>
  <c r="H887" i="1"/>
  <c r="C887" i="43" s="1"/>
  <c r="H888" i="1"/>
  <c r="C888" i="43" s="1"/>
  <c r="H889" i="1"/>
  <c r="C889" i="43" s="1"/>
  <c r="H890" i="1"/>
  <c r="C890" i="43" s="1"/>
  <c r="H891" i="1"/>
  <c r="C891" i="43" s="1"/>
  <c r="H892" i="1"/>
  <c r="C892" i="43" s="1"/>
  <c r="H893" i="1"/>
  <c r="C893" i="43" s="1"/>
  <c r="H894" i="1"/>
  <c r="C894" i="43" s="1"/>
  <c r="H895" i="1"/>
  <c r="C895" i="43" s="1"/>
  <c r="H896" i="1"/>
  <c r="C896" i="43" s="1"/>
  <c r="H897" i="1"/>
  <c r="C897" i="43" s="1"/>
  <c r="H898" i="1"/>
  <c r="C898" i="43" s="1"/>
  <c r="H899" i="1"/>
  <c r="C899" i="43" s="1"/>
  <c r="H900" i="1"/>
  <c r="C900" i="43" s="1"/>
  <c r="H901" i="1"/>
  <c r="C901" i="43" s="1"/>
  <c r="H902" i="1"/>
  <c r="C902" i="43" s="1"/>
  <c r="H903" i="1"/>
  <c r="C903" i="43" s="1"/>
  <c r="H904" i="1"/>
  <c r="C904" i="43" s="1"/>
  <c r="H905" i="1"/>
  <c r="C905" i="43" s="1"/>
  <c r="H906" i="1"/>
  <c r="C906" i="43" s="1"/>
  <c r="H907" i="1"/>
  <c r="C907" i="43" s="1"/>
  <c r="H908" i="1"/>
  <c r="C908" i="43" s="1"/>
  <c r="H909" i="1"/>
  <c r="C909" i="43" s="1"/>
  <c r="H910" i="1"/>
  <c r="C910" i="43" s="1"/>
  <c r="H911" i="1"/>
  <c r="C911" i="43" s="1"/>
  <c r="H912" i="1"/>
  <c r="C912" i="43" s="1"/>
  <c r="H913" i="1"/>
  <c r="C913" i="43" s="1"/>
  <c r="H914" i="1"/>
  <c r="C914" i="43" s="1"/>
  <c r="H915" i="1"/>
  <c r="C915" i="43" s="1"/>
  <c r="H916" i="1"/>
  <c r="C916" i="43" s="1"/>
  <c r="H917" i="1"/>
  <c r="C917" i="43" s="1"/>
  <c r="H918" i="1"/>
  <c r="C918" i="43" s="1"/>
  <c r="H919" i="1"/>
  <c r="C919" i="43" s="1"/>
  <c r="H920" i="1"/>
  <c r="C920" i="43" s="1"/>
  <c r="H921" i="1"/>
  <c r="C921" i="43" s="1"/>
  <c r="H922" i="1"/>
  <c r="C922" i="43" s="1"/>
  <c r="H923" i="1"/>
  <c r="C923" i="43" s="1"/>
  <c r="H924" i="1"/>
  <c r="C924" i="43" s="1"/>
  <c r="H925" i="1"/>
  <c r="C925" i="43" s="1"/>
  <c r="H926" i="1"/>
  <c r="C926" i="43" s="1"/>
  <c r="H927" i="1"/>
  <c r="C927" i="43" s="1"/>
  <c r="H928" i="1"/>
  <c r="C928" i="43" s="1"/>
  <c r="H929" i="1"/>
  <c r="C929" i="43" s="1"/>
  <c r="H930" i="1"/>
  <c r="C930" i="43" s="1"/>
  <c r="H931" i="1"/>
  <c r="C931" i="43" s="1"/>
  <c r="H932" i="1"/>
  <c r="C932" i="43" s="1"/>
  <c r="H933" i="1"/>
  <c r="C933" i="43" s="1"/>
  <c r="H934" i="1"/>
  <c r="C934" i="43" s="1"/>
  <c r="H935" i="1"/>
  <c r="C935" i="43" s="1"/>
  <c r="H936" i="1"/>
  <c r="C936" i="43" s="1"/>
  <c r="H937" i="1"/>
  <c r="C937" i="43" s="1"/>
  <c r="H938" i="1"/>
  <c r="C938" i="43" s="1"/>
  <c r="H939" i="1"/>
  <c r="C939" i="43" s="1"/>
  <c r="H940" i="1"/>
  <c r="C940" i="43" s="1"/>
  <c r="H941" i="1"/>
  <c r="C941" i="43" s="1"/>
  <c r="H942" i="1"/>
  <c r="C942" i="43" s="1"/>
  <c r="H943" i="1"/>
  <c r="C943" i="43" s="1"/>
  <c r="H944" i="1"/>
  <c r="C944" i="43" s="1"/>
  <c r="H945" i="1"/>
  <c r="C945" i="43" s="1"/>
  <c r="H946" i="1"/>
  <c r="C946" i="43" s="1"/>
  <c r="H947" i="1"/>
  <c r="C947" i="43" s="1"/>
  <c r="H948" i="1"/>
  <c r="C948" i="43" s="1"/>
  <c r="H949" i="1"/>
  <c r="C949" i="43" s="1"/>
  <c r="H950" i="1"/>
  <c r="C950" i="43" s="1"/>
  <c r="H951" i="1"/>
  <c r="C951" i="43" s="1"/>
  <c r="H952" i="1"/>
  <c r="C952" i="43" s="1"/>
  <c r="H953" i="1"/>
  <c r="C953" i="43" s="1"/>
  <c r="H954" i="1"/>
  <c r="C954" i="43" s="1"/>
  <c r="H955" i="1"/>
  <c r="C955" i="43" s="1"/>
  <c r="H956" i="1"/>
  <c r="C956" i="43" s="1"/>
  <c r="H957" i="1"/>
  <c r="C957" i="43" s="1"/>
  <c r="H958" i="1"/>
  <c r="C958" i="43" s="1"/>
  <c r="H959" i="1"/>
  <c r="C959" i="43" s="1"/>
  <c r="H960" i="1"/>
  <c r="C960" i="43" s="1"/>
  <c r="H961" i="1"/>
  <c r="C961" i="43" s="1"/>
  <c r="H962" i="1"/>
  <c r="C962" i="43" s="1"/>
  <c r="H963" i="1"/>
  <c r="C963" i="43" s="1"/>
  <c r="H964" i="1"/>
  <c r="C964" i="43" s="1"/>
  <c r="H965" i="1"/>
  <c r="C965" i="43" s="1"/>
  <c r="H966" i="1"/>
  <c r="C966" i="43" s="1"/>
  <c r="H967" i="1"/>
  <c r="C967" i="43" s="1"/>
  <c r="H968" i="1"/>
  <c r="C968" i="43" s="1"/>
  <c r="H969" i="1"/>
  <c r="C969" i="43" s="1"/>
  <c r="H970" i="1"/>
  <c r="C970" i="43" s="1"/>
  <c r="H971" i="1"/>
  <c r="C971" i="43" s="1"/>
  <c r="H972" i="1"/>
  <c r="C972" i="43" s="1"/>
  <c r="H973" i="1"/>
  <c r="C973" i="43" s="1"/>
  <c r="H974" i="1"/>
  <c r="C974" i="43" s="1"/>
  <c r="H975" i="1"/>
  <c r="C975" i="43" s="1"/>
  <c r="H976" i="1"/>
  <c r="C976" i="43" s="1"/>
  <c r="H977" i="1"/>
  <c r="C977" i="43" s="1"/>
  <c r="H978" i="1"/>
  <c r="C978" i="43" s="1"/>
  <c r="H979" i="1"/>
  <c r="C979" i="43" s="1"/>
  <c r="H980" i="1"/>
  <c r="C980" i="43" s="1"/>
  <c r="H981" i="1"/>
  <c r="C981" i="43" s="1"/>
  <c r="H982" i="1"/>
  <c r="C982" i="43" s="1"/>
  <c r="H983" i="1"/>
  <c r="C983" i="43" s="1"/>
  <c r="H984" i="1"/>
  <c r="C984" i="43" s="1"/>
  <c r="H985" i="1"/>
  <c r="C985" i="43" s="1"/>
  <c r="H986" i="1"/>
  <c r="C986" i="43" s="1"/>
  <c r="H987" i="1"/>
  <c r="C987" i="43" s="1"/>
  <c r="H988" i="1"/>
  <c r="C988" i="43" s="1"/>
  <c r="H989" i="1"/>
  <c r="C989" i="43" s="1"/>
  <c r="H990" i="1"/>
  <c r="C990" i="43" s="1"/>
  <c r="H991" i="1"/>
  <c r="C991" i="43" s="1"/>
  <c r="H992" i="1"/>
  <c r="C992" i="43" s="1"/>
  <c r="H993" i="1"/>
  <c r="C993" i="43" s="1"/>
  <c r="H994" i="1"/>
  <c r="C994" i="43" s="1"/>
  <c r="H995" i="1"/>
  <c r="C995" i="43" s="1"/>
  <c r="H996" i="1"/>
  <c r="C996" i="43" s="1"/>
  <c r="H997" i="1"/>
  <c r="C997" i="43" s="1"/>
  <c r="H998" i="1"/>
  <c r="C998" i="43" s="1"/>
  <c r="H999" i="1"/>
  <c r="C999" i="43" s="1"/>
  <c r="H1000" i="1"/>
  <c r="C1000" i="43" s="1"/>
  <c r="H1001" i="1"/>
  <c r="C1001" i="43" s="1"/>
  <c r="H1002" i="1"/>
  <c r="C1002" i="43" s="1"/>
  <c r="H1003" i="1"/>
  <c r="C1003" i="43" s="1"/>
  <c r="H1004" i="1"/>
  <c r="C1004" i="43" s="1"/>
  <c r="H1005" i="1"/>
  <c r="C1005" i="43" s="1"/>
  <c r="H1006" i="1"/>
  <c r="C1006" i="43" s="1"/>
  <c r="H1007" i="1"/>
  <c r="C1007" i="43" s="1"/>
  <c r="H1008" i="1"/>
  <c r="C1008" i="43" s="1"/>
  <c r="H1009" i="1"/>
  <c r="C1009" i="43" s="1"/>
  <c r="H1010" i="1"/>
  <c r="C1010" i="43" s="1"/>
  <c r="H1011" i="1"/>
  <c r="C1011" i="43" s="1"/>
  <c r="H1012" i="1"/>
  <c r="C1012" i="43" s="1"/>
  <c r="H1013" i="1"/>
  <c r="C1013" i="43" s="1"/>
  <c r="H1014" i="1"/>
  <c r="C1014" i="43" s="1"/>
  <c r="H1015" i="1"/>
  <c r="C1015" i="43" s="1"/>
  <c r="H1016" i="1"/>
  <c r="C1016" i="43" s="1"/>
  <c r="H1017" i="1"/>
  <c r="C1017" i="43" s="1"/>
  <c r="H1018" i="1"/>
  <c r="C1018" i="43" s="1"/>
  <c r="H1019" i="1"/>
  <c r="C1019" i="43" s="1"/>
  <c r="H1020" i="1"/>
  <c r="C1020" i="43" s="1"/>
  <c r="H1021" i="1"/>
  <c r="C1021" i="43" s="1"/>
  <c r="H1022" i="1"/>
  <c r="C1022" i="43" s="1"/>
  <c r="H1023" i="1"/>
  <c r="C1023" i="43" s="1"/>
  <c r="H1024" i="1"/>
  <c r="C1024" i="43" s="1"/>
  <c r="H1025" i="1"/>
  <c r="C1025" i="43" s="1"/>
  <c r="H1026" i="1"/>
  <c r="C1026" i="43" s="1"/>
  <c r="H1027" i="1"/>
  <c r="C1027" i="43" s="1"/>
  <c r="H1028" i="1"/>
  <c r="C1028" i="43" s="1"/>
  <c r="H1029" i="1"/>
  <c r="C1029" i="43" s="1"/>
  <c r="H1030" i="1"/>
  <c r="C1030" i="43" s="1"/>
  <c r="H1031" i="1"/>
  <c r="C1031" i="43" s="1"/>
  <c r="H1032" i="1"/>
  <c r="C1032" i="43" s="1"/>
  <c r="H1033" i="1"/>
  <c r="C1033" i="43" s="1"/>
  <c r="H1034" i="1"/>
  <c r="C1034" i="43" s="1"/>
  <c r="H1035" i="1"/>
  <c r="C1035" i="43" s="1"/>
  <c r="H1036" i="1"/>
  <c r="C1036" i="43" s="1"/>
  <c r="H1037" i="1"/>
  <c r="C1037" i="43" s="1"/>
  <c r="H1038" i="1"/>
  <c r="C1038" i="43" s="1"/>
  <c r="H1039" i="1"/>
  <c r="C1039" i="43" s="1"/>
  <c r="H1040" i="1"/>
  <c r="C1040" i="43" s="1"/>
  <c r="H1041" i="1"/>
  <c r="C1041" i="43" s="1"/>
  <c r="H1042" i="1"/>
  <c r="C1042" i="43" s="1"/>
  <c r="H1043" i="1"/>
  <c r="C1043" i="43" s="1"/>
  <c r="H1044" i="1"/>
  <c r="C1044" i="43" s="1"/>
  <c r="H1045" i="1"/>
  <c r="C1045" i="43" s="1"/>
  <c r="H1046" i="1"/>
  <c r="C1046" i="43" s="1"/>
  <c r="H1047" i="1"/>
  <c r="C1047" i="43" s="1"/>
  <c r="H1048" i="1"/>
  <c r="C1048" i="43" s="1"/>
  <c r="H1049" i="1"/>
  <c r="C1049" i="43" s="1"/>
  <c r="H1050" i="1"/>
  <c r="C1050" i="43" s="1"/>
  <c r="H1051" i="1"/>
  <c r="C1051" i="43" s="1"/>
  <c r="H1052" i="1"/>
  <c r="C1052" i="43" s="1"/>
  <c r="H1053" i="1"/>
  <c r="C1053" i="43" s="1"/>
  <c r="H1054" i="1"/>
  <c r="C1054" i="43" s="1"/>
  <c r="H1055" i="1"/>
  <c r="C1055" i="43" s="1"/>
  <c r="H1056" i="1"/>
  <c r="C1056" i="43" s="1"/>
  <c r="H1057" i="1"/>
  <c r="C1057" i="43" s="1"/>
  <c r="H1058" i="1"/>
  <c r="C1058" i="43" s="1"/>
  <c r="H1059" i="1"/>
  <c r="C1059" i="43" s="1"/>
  <c r="H1060" i="1"/>
  <c r="C1060" i="43" s="1"/>
  <c r="H1061" i="1"/>
  <c r="C1061" i="43" s="1"/>
  <c r="H1062" i="1"/>
  <c r="C1062" i="43" s="1"/>
  <c r="H1063" i="1"/>
  <c r="C1063" i="43" s="1"/>
  <c r="H1064" i="1"/>
  <c r="C1064" i="43" s="1"/>
  <c r="H1065" i="1"/>
  <c r="C1065" i="43" s="1"/>
  <c r="H1066" i="1"/>
  <c r="C1066" i="43" s="1"/>
  <c r="H1067" i="1"/>
  <c r="C1067" i="43" s="1"/>
  <c r="H1068" i="1"/>
  <c r="C1068" i="43" s="1"/>
  <c r="H1069" i="1"/>
  <c r="C1069" i="43" s="1"/>
  <c r="H1070" i="1"/>
  <c r="C1070" i="43" s="1"/>
  <c r="H1071" i="1"/>
  <c r="C1071" i="43" s="1"/>
  <c r="H1072" i="1"/>
  <c r="C1072" i="43" s="1"/>
  <c r="H1073" i="1"/>
  <c r="C1073" i="43" s="1"/>
  <c r="H1074" i="1"/>
  <c r="C1074" i="43" s="1"/>
  <c r="H1075" i="1"/>
  <c r="C1075" i="43" s="1"/>
  <c r="H1076" i="1"/>
  <c r="C1076" i="43" s="1"/>
  <c r="H1077" i="1"/>
  <c r="C1077" i="43" s="1"/>
  <c r="H1078" i="1"/>
  <c r="C1078" i="43" s="1"/>
  <c r="H1079" i="1"/>
  <c r="C1079" i="43" s="1"/>
  <c r="H1080" i="1"/>
  <c r="C1080" i="43" s="1"/>
  <c r="H1081" i="1"/>
  <c r="C1081" i="43" s="1"/>
  <c r="H1082" i="1"/>
  <c r="C1082" i="43" s="1"/>
  <c r="H1083" i="1"/>
  <c r="C1083" i="43" s="1"/>
  <c r="H1084" i="1"/>
  <c r="C1084" i="43" s="1"/>
  <c r="H1085" i="1"/>
  <c r="C1085" i="43" s="1"/>
  <c r="H1086" i="1"/>
  <c r="C1086" i="43" s="1"/>
  <c r="H1087" i="1"/>
  <c r="C1087" i="43" s="1"/>
  <c r="H1088" i="1"/>
  <c r="C1088" i="43" s="1"/>
  <c r="H1089" i="1"/>
  <c r="C1089" i="43" s="1"/>
  <c r="H1090" i="1"/>
  <c r="C1090" i="43" s="1"/>
  <c r="H1091" i="1"/>
  <c r="C1091" i="43" s="1"/>
  <c r="H1092" i="1"/>
  <c r="C1092" i="43" s="1"/>
  <c r="H1093" i="1"/>
  <c r="C1093" i="43" s="1"/>
  <c r="H1094" i="1"/>
  <c r="C1094" i="43" s="1"/>
  <c r="H1095" i="1"/>
  <c r="C1095" i="43" s="1"/>
  <c r="H1096" i="1"/>
  <c r="C1096" i="43" s="1"/>
  <c r="H1097" i="1"/>
  <c r="C1097" i="43" s="1"/>
  <c r="H1098" i="1"/>
  <c r="C1098" i="43" s="1"/>
  <c r="H1099" i="1"/>
  <c r="C1099" i="43" s="1"/>
  <c r="H1100" i="1"/>
  <c r="C1100" i="43" s="1"/>
  <c r="H1101" i="1"/>
  <c r="C1101" i="43" s="1"/>
  <c r="H1102" i="1"/>
  <c r="C1102" i="43" s="1"/>
  <c r="H1103" i="1"/>
  <c r="C1103" i="43" s="1"/>
  <c r="H1104" i="1"/>
  <c r="C1104" i="43" s="1"/>
  <c r="H1105" i="1"/>
  <c r="C1105" i="43" s="1"/>
  <c r="H1106" i="1"/>
  <c r="C1106" i="43" s="1"/>
  <c r="H1107" i="1"/>
  <c r="C1107" i="43" s="1"/>
  <c r="H1108" i="1"/>
  <c r="C1108" i="43" s="1"/>
  <c r="H1109" i="1"/>
  <c r="C1109" i="43" s="1"/>
  <c r="H1110" i="1"/>
  <c r="C1110" i="43" s="1"/>
  <c r="H1111" i="1"/>
  <c r="C1111" i="43" s="1"/>
  <c r="H1112" i="1"/>
  <c r="C1112" i="43" s="1"/>
  <c r="H1113" i="1"/>
  <c r="C1113" i="43" s="1"/>
  <c r="H1114" i="1"/>
  <c r="C1114" i="43" s="1"/>
  <c r="H1115" i="1"/>
  <c r="C1115" i="43" s="1"/>
  <c r="H1116" i="1"/>
  <c r="C1116" i="43" s="1"/>
  <c r="H1117" i="1"/>
  <c r="C1117" i="43" s="1"/>
  <c r="H1118" i="1"/>
  <c r="C1118" i="43" s="1"/>
  <c r="H1119" i="1"/>
  <c r="C1119" i="43" s="1"/>
  <c r="H1120" i="1"/>
  <c r="C1120" i="43" s="1"/>
  <c r="H1121" i="1"/>
  <c r="C1121" i="43" s="1"/>
  <c r="H1122" i="1"/>
  <c r="C1122" i="43" s="1"/>
  <c r="H1123" i="1"/>
  <c r="C1123" i="43" s="1"/>
  <c r="H1124" i="1"/>
  <c r="C1124" i="43" s="1"/>
  <c r="H1125" i="1"/>
  <c r="C1125" i="43" s="1"/>
  <c r="H1126" i="1"/>
  <c r="C1126" i="43" s="1"/>
  <c r="H1127" i="1"/>
  <c r="C1127" i="43" s="1"/>
  <c r="H1128" i="1"/>
  <c r="C1128" i="43" s="1"/>
  <c r="H1129" i="1"/>
  <c r="C1129" i="43" s="1"/>
  <c r="H1130" i="1"/>
  <c r="C1130" i="43" s="1"/>
  <c r="H1131" i="1"/>
  <c r="C1131" i="43" s="1"/>
  <c r="H1132" i="1"/>
  <c r="C1132" i="43" s="1"/>
  <c r="H1133" i="1"/>
  <c r="C1133" i="43" s="1"/>
  <c r="H1134" i="1"/>
  <c r="C1134" i="43" s="1"/>
  <c r="H1135" i="1"/>
  <c r="C1135" i="43" s="1"/>
  <c r="H1136" i="1"/>
  <c r="C1136" i="43" s="1"/>
  <c r="H1137" i="1"/>
  <c r="C1137" i="43" s="1"/>
  <c r="H1138" i="1"/>
  <c r="C1138" i="43" s="1"/>
  <c r="H1139" i="1"/>
  <c r="C1139" i="43" s="1"/>
  <c r="H1140" i="1"/>
  <c r="C1140" i="43" s="1"/>
  <c r="H1141" i="1"/>
  <c r="C1141" i="43" s="1"/>
  <c r="H1142" i="1"/>
  <c r="C1142" i="43" s="1"/>
  <c r="H1143" i="1"/>
  <c r="C1143" i="43" s="1"/>
  <c r="H1144" i="1"/>
  <c r="C1144" i="43" s="1"/>
  <c r="H1145" i="1"/>
  <c r="C1145" i="43" s="1"/>
  <c r="H1146" i="1"/>
  <c r="C1146" i="43" s="1"/>
  <c r="H1147" i="1"/>
  <c r="C1147" i="43" s="1"/>
  <c r="H1148" i="1"/>
  <c r="C1148" i="43" s="1"/>
  <c r="H1149" i="1"/>
  <c r="C1149" i="43" s="1"/>
  <c r="H1150" i="1"/>
  <c r="C1150" i="43" s="1"/>
  <c r="H1151" i="1"/>
  <c r="C1151" i="43" s="1"/>
  <c r="H1152" i="1"/>
  <c r="C1152" i="43" s="1"/>
  <c r="H1153" i="1"/>
  <c r="C1153" i="43" s="1"/>
  <c r="H1154" i="1"/>
  <c r="C1154" i="43" s="1"/>
  <c r="H1155" i="1"/>
  <c r="C1155" i="43" s="1"/>
  <c r="H1156" i="1"/>
  <c r="C1156" i="43" s="1"/>
  <c r="H1157" i="1"/>
  <c r="C1157" i="43" s="1"/>
  <c r="H1158" i="1"/>
  <c r="C1158" i="43" s="1"/>
  <c r="H1159" i="1"/>
  <c r="C1159" i="43" s="1"/>
  <c r="H1160" i="1"/>
  <c r="C1160" i="43" s="1"/>
  <c r="H1161" i="1"/>
  <c r="C1161" i="43" s="1"/>
  <c r="H1162" i="1"/>
  <c r="C1162" i="43" s="1"/>
  <c r="H1163" i="1"/>
  <c r="C1163" i="43" s="1"/>
  <c r="H1164" i="1"/>
  <c r="C1164" i="43" s="1"/>
  <c r="H1165" i="1"/>
  <c r="C1165" i="43" s="1"/>
  <c r="H1166" i="1"/>
  <c r="C1166" i="43" s="1"/>
  <c r="H1167" i="1"/>
  <c r="C1167" i="43" s="1"/>
  <c r="H1168" i="1"/>
  <c r="C1168" i="43" s="1"/>
  <c r="H1169" i="1"/>
  <c r="C1169" i="43" s="1"/>
  <c r="H1170" i="1"/>
  <c r="C1170" i="43" s="1"/>
  <c r="H1171" i="1"/>
  <c r="C1171" i="43" s="1"/>
  <c r="H1172" i="1"/>
  <c r="C1172" i="43" s="1"/>
  <c r="H1173" i="1"/>
  <c r="C1173" i="43" s="1"/>
  <c r="H1174" i="1"/>
  <c r="C1174" i="43" s="1"/>
  <c r="H1175" i="1"/>
  <c r="C1175" i="43" s="1"/>
  <c r="H1176" i="1"/>
  <c r="C1176" i="43" s="1"/>
  <c r="H1177" i="1"/>
  <c r="C1177" i="43" s="1"/>
  <c r="H1178" i="1"/>
  <c r="C1178" i="43" s="1"/>
  <c r="H1179" i="1"/>
  <c r="C1179" i="43" s="1"/>
  <c r="H1180" i="1"/>
  <c r="C1180" i="43" s="1"/>
  <c r="H1181" i="1"/>
  <c r="C1181" i="43" s="1"/>
  <c r="H1182" i="1"/>
  <c r="C1182" i="43" s="1"/>
  <c r="H1183" i="1"/>
  <c r="C1183" i="43" s="1"/>
  <c r="H1184" i="1"/>
  <c r="C1184" i="43" s="1"/>
  <c r="H1185" i="1"/>
  <c r="C1185" i="43" s="1"/>
  <c r="H1186" i="1"/>
  <c r="C1186" i="43" s="1"/>
  <c r="H1187" i="1"/>
  <c r="C1187" i="43" s="1"/>
  <c r="H1188" i="1"/>
  <c r="C1188" i="43" s="1"/>
  <c r="H1189" i="1"/>
  <c r="C1189" i="43" s="1"/>
  <c r="H1190" i="1"/>
  <c r="C1190" i="43" s="1"/>
  <c r="H1191" i="1"/>
  <c r="C1191" i="43" s="1"/>
  <c r="H1192" i="1"/>
  <c r="C1192" i="43" s="1"/>
  <c r="H1193" i="1"/>
  <c r="C1193" i="43" s="1"/>
  <c r="H1194" i="1"/>
  <c r="C1194" i="43" s="1"/>
  <c r="H1195" i="1"/>
  <c r="C1195" i="43" s="1"/>
  <c r="H1196" i="1"/>
  <c r="C1196" i="43" s="1"/>
  <c r="H1197" i="1"/>
  <c r="C1197" i="43" s="1"/>
  <c r="H1198" i="1"/>
  <c r="C1198" i="43" s="1"/>
  <c r="H1199" i="1"/>
  <c r="C1199" i="43" s="1"/>
  <c r="H1200" i="1"/>
  <c r="C1200" i="43" s="1"/>
  <c r="H1201" i="1"/>
  <c r="C1201" i="43" s="1"/>
  <c r="H1202" i="1"/>
  <c r="C1202" i="43" s="1"/>
  <c r="H1203" i="1"/>
  <c r="C1203" i="43" s="1"/>
  <c r="H1204" i="1"/>
  <c r="C1204" i="43" s="1"/>
  <c r="H1205" i="1"/>
  <c r="C1205" i="43" s="1"/>
  <c r="H1206" i="1"/>
  <c r="C1206" i="43" s="1"/>
  <c r="H1207" i="1"/>
  <c r="C1207" i="43" s="1"/>
  <c r="H1208" i="1"/>
  <c r="C1208" i="43" s="1"/>
  <c r="H1209" i="1"/>
  <c r="C1209" i="43" s="1"/>
  <c r="H1210" i="1"/>
  <c r="C1210" i="43" s="1"/>
  <c r="H1211" i="1"/>
  <c r="C1211" i="43" s="1"/>
  <c r="H1212" i="1"/>
  <c r="C1212" i="43" s="1"/>
  <c r="H1213" i="1"/>
  <c r="C1213" i="43" s="1"/>
  <c r="H1214" i="1"/>
  <c r="C1214" i="43" s="1"/>
  <c r="H1215" i="1"/>
  <c r="C1215" i="43" s="1"/>
  <c r="H1216" i="1"/>
  <c r="C1216" i="43" s="1"/>
  <c r="H1217" i="1"/>
  <c r="C1217" i="43" s="1"/>
  <c r="H1218" i="1"/>
  <c r="C1218" i="43" s="1"/>
  <c r="H1219" i="1"/>
  <c r="C1219" i="43" s="1"/>
  <c r="H1220" i="1"/>
  <c r="C1220" i="43" s="1"/>
  <c r="H1221" i="1"/>
  <c r="C1221" i="43" s="1"/>
  <c r="H1222" i="1"/>
  <c r="C1222" i="43" s="1"/>
  <c r="H1223" i="1"/>
  <c r="C1223" i="43" s="1"/>
  <c r="H1224" i="1"/>
  <c r="C1224" i="43" s="1"/>
  <c r="H1225" i="1"/>
  <c r="C1225" i="43" s="1"/>
  <c r="H1226" i="1"/>
  <c r="C1226" i="43" s="1"/>
  <c r="H1227" i="1"/>
  <c r="C1227" i="43" s="1"/>
  <c r="H1228" i="1"/>
  <c r="C1228" i="43" s="1"/>
  <c r="H1229" i="1"/>
  <c r="C1229" i="43" s="1"/>
  <c r="H1230" i="1"/>
  <c r="C1230" i="43" s="1"/>
  <c r="H1231" i="1"/>
  <c r="C1231" i="43" s="1"/>
  <c r="H1232" i="1"/>
  <c r="C1232" i="43" s="1"/>
  <c r="H1233" i="1"/>
  <c r="C1233" i="43" s="1"/>
  <c r="H1234" i="1"/>
  <c r="C1234" i="43" s="1"/>
  <c r="H1235" i="1"/>
  <c r="C1235" i="43" s="1"/>
  <c r="H1236" i="1"/>
  <c r="C1236" i="43" s="1"/>
  <c r="H1237" i="1"/>
  <c r="C1237" i="43" s="1"/>
  <c r="H1238" i="1"/>
  <c r="C1238" i="43" s="1"/>
  <c r="H1239" i="1"/>
  <c r="C1239" i="43" s="1"/>
  <c r="H1240" i="1"/>
  <c r="C1240" i="43" s="1"/>
  <c r="H1241" i="1"/>
  <c r="C1241" i="43" s="1"/>
  <c r="H1242" i="1"/>
  <c r="C1242" i="43" s="1"/>
  <c r="H1243" i="1"/>
  <c r="C1243" i="43" s="1"/>
  <c r="H1244" i="1"/>
  <c r="C1244" i="43" s="1"/>
  <c r="H1245" i="1"/>
  <c r="C1245" i="43" s="1"/>
  <c r="H1246" i="1"/>
  <c r="C1246" i="43" s="1"/>
  <c r="H1247" i="1"/>
  <c r="C1247" i="43" s="1"/>
  <c r="H1248" i="1"/>
  <c r="C1248" i="43" s="1"/>
  <c r="H1249" i="1"/>
  <c r="C1249" i="43" s="1"/>
  <c r="H1250" i="1"/>
  <c r="C1250" i="43" s="1"/>
  <c r="H1251" i="1"/>
  <c r="C1251" i="43" s="1"/>
  <c r="H1252" i="1"/>
  <c r="C1252" i="43" s="1"/>
  <c r="H1253" i="1"/>
  <c r="C1253" i="43" s="1"/>
  <c r="H1254" i="1"/>
  <c r="C1254" i="43" s="1"/>
  <c r="H1255" i="1"/>
  <c r="C1255" i="43" s="1"/>
  <c r="H1256" i="1"/>
  <c r="C1256" i="43" s="1"/>
  <c r="H1257" i="1"/>
  <c r="C1257" i="43" s="1"/>
  <c r="H1258" i="1"/>
  <c r="C1258" i="43" s="1"/>
  <c r="H1259" i="1"/>
  <c r="C1259" i="43" s="1"/>
  <c r="H1260" i="1"/>
  <c r="C1260" i="43" s="1"/>
  <c r="H1261" i="1"/>
  <c r="C1261" i="43" s="1"/>
  <c r="H1262" i="1"/>
  <c r="C1262" i="43" s="1"/>
  <c r="H1263" i="1"/>
  <c r="C1263" i="43" s="1"/>
  <c r="H1264" i="1"/>
  <c r="C1264" i="43" s="1"/>
  <c r="H1265" i="1"/>
  <c r="C1265" i="43" s="1"/>
  <c r="H1266" i="1"/>
  <c r="C1266" i="43" s="1"/>
  <c r="H1267" i="1"/>
  <c r="C1267" i="43" s="1"/>
  <c r="H1268" i="1"/>
  <c r="C1268" i="43" s="1"/>
  <c r="H1269" i="1"/>
  <c r="C1269" i="43" s="1"/>
  <c r="H1270" i="1"/>
  <c r="C1270" i="43" s="1"/>
  <c r="H1271" i="1"/>
  <c r="C1271" i="43" s="1"/>
  <c r="H1272" i="1"/>
  <c r="C1272" i="43" s="1"/>
  <c r="H1273" i="1"/>
  <c r="C1273" i="43" s="1"/>
  <c r="H1274" i="1"/>
  <c r="C1274" i="43" s="1"/>
  <c r="H1275" i="1"/>
  <c r="C1275" i="43" s="1"/>
  <c r="H1276" i="1"/>
  <c r="C1276" i="43" s="1"/>
  <c r="H1277" i="1"/>
  <c r="C1277" i="43" s="1"/>
  <c r="H1278" i="1"/>
  <c r="C1278" i="43" s="1"/>
  <c r="H1279" i="1"/>
  <c r="C1279" i="43" s="1"/>
  <c r="H1280" i="1"/>
  <c r="C1280" i="43" s="1"/>
  <c r="H1281" i="1"/>
  <c r="C1281" i="43" s="1"/>
  <c r="H1282" i="1"/>
  <c r="C1282" i="43" s="1"/>
  <c r="H1283" i="1"/>
  <c r="C1283" i="43" s="1"/>
  <c r="H1284" i="1"/>
  <c r="C1284" i="43" s="1"/>
  <c r="H1285" i="1"/>
  <c r="C1285" i="43" s="1"/>
  <c r="H1286" i="1"/>
  <c r="C1286" i="43" s="1"/>
  <c r="H1287" i="1"/>
  <c r="C1287" i="43" s="1"/>
  <c r="H1288" i="1"/>
  <c r="C1288" i="43" s="1"/>
  <c r="H1289" i="1"/>
  <c r="C1289" i="43" s="1"/>
  <c r="H1290" i="1"/>
  <c r="C1290" i="43" s="1"/>
  <c r="H1291" i="1"/>
  <c r="C1291" i="43" s="1"/>
  <c r="H1292" i="1"/>
  <c r="C1292" i="43" s="1"/>
  <c r="H1293" i="1"/>
  <c r="C1293" i="43" s="1"/>
  <c r="H1294" i="1"/>
  <c r="C1294" i="43" s="1"/>
  <c r="H1295" i="1"/>
  <c r="C1295" i="43" s="1"/>
  <c r="H1296" i="1"/>
  <c r="C1296" i="43" s="1"/>
  <c r="H1297" i="1"/>
  <c r="C1297" i="43" s="1"/>
  <c r="H1298" i="1"/>
  <c r="C1298" i="43" s="1"/>
  <c r="H1299" i="1"/>
  <c r="C1299" i="43" s="1"/>
  <c r="H1300" i="1"/>
  <c r="C1300" i="43" s="1"/>
  <c r="H1301" i="1"/>
  <c r="C1301" i="43" s="1"/>
  <c r="H1302" i="1"/>
  <c r="C1302" i="43" s="1"/>
  <c r="H1303" i="1"/>
  <c r="C1303" i="43" s="1"/>
  <c r="H1304" i="1"/>
  <c r="C1304" i="43" s="1"/>
  <c r="H1305" i="1"/>
  <c r="C1305" i="43" s="1"/>
  <c r="H1306" i="1"/>
  <c r="C1306" i="43" s="1"/>
  <c r="H1307" i="1"/>
  <c r="C1307" i="43" s="1"/>
  <c r="H1308" i="1"/>
  <c r="C1308" i="43" s="1"/>
  <c r="H1309" i="1"/>
  <c r="C1309" i="43" s="1"/>
  <c r="H1310" i="1"/>
  <c r="C1310" i="43" s="1"/>
  <c r="H1311" i="1"/>
  <c r="C1311" i="43" s="1"/>
  <c r="H1312" i="1"/>
  <c r="C1312" i="43" s="1"/>
  <c r="H1313" i="1"/>
  <c r="C1313" i="43" s="1"/>
  <c r="H1314" i="1"/>
  <c r="C1314" i="43" s="1"/>
  <c r="H1315" i="1"/>
  <c r="C1315" i="43" s="1"/>
  <c r="H1316" i="1"/>
  <c r="C1316" i="43" s="1"/>
  <c r="H1317" i="1"/>
  <c r="C1317" i="43" s="1"/>
  <c r="H1318" i="1"/>
  <c r="C1318" i="43" s="1"/>
  <c r="H1319" i="1"/>
  <c r="C1319" i="43" s="1"/>
  <c r="H1320" i="1"/>
  <c r="C1320" i="43" s="1"/>
  <c r="H1321" i="1"/>
  <c r="C1321" i="43" s="1"/>
  <c r="H1322" i="1"/>
  <c r="C1322" i="43" s="1"/>
  <c r="H1323" i="1"/>
  <c r="C1323" i="43" s="1"/>
  <c r="H1324" i="1"/>
  <c r="C1324" i="43" s="1"/>
  <c r="H1325" i="1"/>
  <c r="C1325" i="43" s="1"/>
  <c r="H1326" i="1"/>
  <c r="C1326" i="43" s="1"/>
  <c r="H1327" i="1"/>
  <c r="C1327" i="43" s="1"/>
  <c r="H1328" i="1"/>
  <c r="C1328" i="43" s="1"/>
  <c r="H1329" i="1"/>
  <c r="C1329" i="43" s="1"/>
  <c r="H1330" i="1"/>
  <c r="C1330" i="43" s="1"/>
  <c r="H1331" i="1"/>
  <c r="C1331" i="43" s="1"/>
  <c r="H1332" i="1"/>
  <c r="C1332" i="43" s="1"/>
  <c r="H1333" i="1"/>
  <c r="C1333" i="43" s="1"/>
  <c r="H1334" i="1"/>
  <c r="C1334" i="43" s="1"/>
  <c r="H1335" i="1"/>
  <c r="C1335" i="43" s="1"/>
  <c r="H1336" i="1"/>
  <c r="C1336" i="43" s="1"/>
  <c r="H1337" i="1"/>
  <c r="C1337" i="43" s="1"/>
  <c r="H1338" i="1"/>
  <c r="C1338" i="43" s="1"/>
  <c r="H1339" i="1"/>
  <c r="C1339" i="43" s="1"/>
  <c r="H1340" i="1"/>
  <c r="C1340" i="43" s="1"/>
  <c r="H1341" i="1"/>
  <c r="C1341" i="43" s="1"/>
  <c r="H1342" i="1"/>
  <c r="C1342" i="43" s="1"/>
  <c r="H1343" i="1"/>
  <c r="C1343" i="43" s="1"/>
  <c r="H1344" i="1"/>
  <c r="C1344" i="43" s="1"/>
  <c r="H1345" i="1"/>
  <c r="C1345" i="43" s="1"/>
  <c r="H1346" i="1"/>
  <c r="C1346" i="43" s="1"/>
  <c r="H1347" i="1"/>
  <c r="C1347" i="43" s="1"/>
  <c r="H1348" i="1"/>
  <c r="C1348" i="43" s="1"/>
  <c r="H1349" i="1"/>
  <c r="C1349" i="43" s="1"/>
  <c r="H1350" i="1"/>
  <c r="C1350" i="43" s="1"/>
  <c r="H1351" i="1"/>
  <c r="C1351" i="43" s="1"/>
  <c r="H1352" i="1"/>
  <c r="C1352" i="43" s="1"/>
  <c r="H1353" i="1"/>
  <c r="C1353" i="43" s="1"/>
  <c r="H1354" i="1"/>
  <c r="C1354" i="43" s="1"/>
  <c r="H1355" i="1"/>
  <c r="C1355" i="43" s="1"/>
  <c r="H1356" i="1"/>
  <c r="C1356" i="43" s="1"/>
  <c r="H1357" i="1"/>
  <c r="C1357" i="43" s="1"/>
  <c r="H1358" i="1"/>
  <c r="C1358" i="43" s="1"/>
  <c r="H1359" i="1"/>
  <c r="C1359" i="43" s="1"/>
  <c r="H1360" i="1"/>
  <c r="C1360" i="43" s="1"/>
  <c r="H1361" i="1"/>
  <c r="C1361" i="43" s="1"/>
  <c r="H1362" i="1"/>
  <c r="C1362" i="43" s="1"/>
  <c r="H1363" i="1"/>
  <c r="C1363" i="43" s="1"/>
  <c r="H1364" i="1"/>
  <c r="C1364" i="43" s="1"/>
  <c r="H1365" i="1"/>
  <c r="C1365" i="43" s="1"/>
  <c r="H1366" i="1"/>
  <c r="C1366" i="43" s="1"/>
  <c r="H1367" i="1"/>
  <c r="C1367" i="43" s="1"/>
  <c r="H1368" i="1"/>
  <c r="C1368" i="43" s="1"/>
  <c r="H1369" i="1"/>
  <c r="C1369" i="43" s="1"/>
  <c r="H1370" i="1"/>
  <c r="C1370" i="43" s="1"/>
  <c r="H1371" i="1"/>
  <c r="C1371" i="43" s="1"/>
  <c r="H1372" i="1"/>
  <c r="C1372" i="43" s="1"/>
  <c r="H1373" i="1"/>
  <c r="C1373" i="43" s="1"/>
  <c r="H1374" i="1"/>
  <c r="C1374" i="43" s="1"/>
  <c r="H1375" i="1"/>
  <c r="C1375" i="43" s="1"/>
  <c r="H1376" i="1"/>
  <c r="C1376" i="43" s="1"/>
  <c r="H1377" i="1"/>
  <c r="C1377" i="43" s="1"/>
  <c r="H1378" i="1"/>
  <c r="C1378" i="43" s="1"/>
  <c r="H1379" i="1"/>
  <c r="C1379" i="43" s="1"/>
  <c r="H1380" i="1"/>
  <c r="C1380" i="43" s="1"/>
  <c r="H1381" i="1"/>
  <c r="C1381" i="43" s="1"/>
  <c r="H1382" i="1"/>
  <c r="C1382" i="43" s="1"/>
  <c r="H1383" i="1"/>
  <c r="C1383" i="43" s="1"/>
  <c r="H1384" i="1"/>
  <c r="C1384" i="43" s="1"/>
  <c r="H1385" i="1"/>
  <c r="C1385" i="43" s="1"/>
  <c r="H1386" i="1"/>
  <c r="C1386" i="43" s="1"/>
  <c r="H1387" i="1"/>
  <c r="C1387" i="43" s="1"/>
  <c r="H1388" i="1"/>
  <c r="C1388" i="43" s="1"/>
  <c r="H1389" i="1"/>
  <c r="C1389" i="43" s="1"/>
  <c r="H1390" i="1"/>
  <c r="C1390" i="43" s="1"/>
  <c r="H1391" i="1"/>
  <c r="C1391" i="43" s="1"/>
  <c r="H1392" i="1"/>
  <c r="C1392" i="43" s="1"/>
  <c r="H1393" i="1"/>
  <c r="C1393" i="43" s="1"/>
  <c r="H1394" i="1"/>
  <c r="C1394" i="43" s="1"/>
  <c r="H1395" i="1"/>
  <c r="C1395" i="43" s="1"/>
  <c r="H1396" i="1"/>
  <c r="C1396" i="43" s="1"/>
  <c r="H1397" i="1"/>
  <c r="C1397" i="43" s="1"/>
  <c r="H1398" i="1"/>
  <c r="C1398" i="43" s="1"/>
  <c r="H1399" i="1"/>
  <c r="C1399" i="43" s="1"/>
  <c r="H1400" i="1"/>
  <c r="C1400" i="43" s="1"/>
  <c r="H1401" i="1"/>
  <c r="C1401" i="43" s="1"/>
  <c r="H1402" i="1"/>
  <c r="C1402" i="43" s="1"/>
  <c r="H1403" i="1"/>
  <c r="C1403" i="43" s="1"/>
  <c r="H1404" i="1"/>
  <c r="C1404" i="43" s="1"/>
  <c r="H1405" i="1"/>
  <c r="C1405" i="43" s="1"/>
  <c r="H1406" i="1"/>
  <c r="C1406" i="43" s="1"/>
  <c r="H1407" i="1"/>
  <c r="C1407" i="43" s="1"/>
  <c r="H1408" i="1"/>
  <c r="C1408" i="43" s="1"/>
  <c r="H1409" i="1"/>
  <c r="C1409" i="43" s="1"/>
  <c r="H1410" i="1"/>
  <c r="C1410" i="43" s="1"/>
  <c r="H1411" i="1"/>
  <c r="C1411" i="43" s="1"/>
  <c r="H1412" i="1"/>
  <c r="C1412" i="43" s="1"/>
  <c r="H1413" i="1"/>
  <c r="C1413" i="43" s="1"/>
  <c r="H1414" i="1"/>
  <c r="C1414" i="43" s="1"/>
  <c r="H1415" i="1"/>
  <c r="C1415" i="43" s="1"/>
  <c r="H1416" i="1"/>
  <c r="C1416" i="43" s="1"/>
  <c r="H1417" i="1"/>
  <c r="C1417" i="43" s="1"/>
  <c r="H1418" i="1"/>
  <c r="C1418" i="43" s="1"/>
  <c r="H1419" i="1"/>
  <c r="C1419" i="43" s="1"/>
  <c r="H1420" i="1"/>
  <c r="C1420" i="43" s="1"/>
  <c r="H1421" i="1"/>
  <c r="C1421" i="43" s="1"/>
  <c r="H1422" i="1"/>
  <c r="C1422" i="43" s="1"/>
  <c r="H1423" i="1"/>
  <c r="C1423" i="43" s="1"/>
  <c r="H1424" i="1"/>
  <c r="C1424" i="43" s="1"/>
  <c r="H1425" i="1"/>
  <c r="C1425" i="43" s="1"/>
  <c r="H1426" i="1"/>
  <c r="C1426" i="43" s="1"/>
  <c r="H1427" i="1"/>
  <c r="C1427" i="43" s="1"/>
  <c r="H1428" i="1"/>
  <c r="C1428" i="43" s="1"/>
  <c r="H1429" i="1"/>
  <c r="C1429" i="43" s="1"/>
  <c r="H1430" i="1"/>
  <c r="C1430" i="43" s="1"/>
  <c r="H1431" i="1"/>
  <c r="C1431" i="43" s="1"/>
  <c r="H1432" i="1"/>
  <c r="C1432" i="43" s="1"/>
  <c r="H1433" i="1"/>
  <c r="C1433" i="43" s="1"/>
  <c r="H1434" i="1"/>
  <c r="C1434" i="43" s="1"/>
  <c r="H1435" i="1"/>
  <c r="C1435" i="43" s="1"/>
  <c r="H1436" i="1"/>
  <c r="C1436" i="43" s="1"/>
  <c r="H1437" i="1"/>
  <c r="C1437" i="43" s="1"/>
  <c r="H1438" i="1"/>
  <c r="C1438" i="43" s="1"/>
  <c r="H1439" i="1"/>
  <c r="C1439" i="43" s="1"/>
  <c r="H1440" i="1"/>
  <c r="C1440" i="43" s="1"/>
  <c r="H1441" i="1"/>
  <c r="C1441" i="43" s="1"/>
  <c r="H1442" i="1"/>
  <c r="C1442" i="43" s="1"/>
  <c r="H1443" i="1"/>
  <c r="C1443" i="43" s="1"/>
  <c r="H1444" i="1"/>
  <c r="C1444" i="43" s="1"/>
  <c r="H1445" i="1"/>
  <c r="C1445" i="43" s="1"/>
  <c r="H1446" i="1"/>
  <c r="C1446" i="43" s="1"/>
  <c r="H1447" i="1"/>
  <c r="C1447" i="43" s="1"/>
  <c r="H1448" i="1"/>
  <c r="C1448" i="43" s="1"/>
  <c r="H1449" i="1"/>
  <c r="C1449" i="43" s="1"/>
  <c r="H1450" i="1"/>
  <c r="C1450" i="43" s="1"/>
  <c r="H1451" i="1"/>
  <c r="C1451" i="43" s="1"/>
  <c r="H1452" i="1"/>
  <c r="C1452" i="43" s="1"/>
  <c r="H1453" i="1"/>
  <c r="C1453" i="43" s="1"/>
  <c r="H1454" i="1"/>
  <c r="C1454" i="43" s="1"/>
  <c r="H1455" i="1"/>
  <c r="C1455" i="43" s="1"/>
  <c r="H1456" i="1"/>
  <c r="C1456" i="43" s="1"/>
  <c r="H1457" i="1"/>
  <c r="C1457" i="43" s="1"/>
  <c r="H1458" i="1"/>
  <c r="C1458" i="43" s="1"/>
  <c r="H1459" i="1"/>
  <c r="C1459" i="43" s="1"/>
  <c r="H1460" i="1"/>
  <c r="C1460" i="43" s="1"/>
  <c r="H1461" i="1"/>
  <c r="C1461" i="43" s="1"/>
  <c r="H1462" i="1"/>
  <c r="C1462" i="43" s="1"/>
  <c r="H1463" i="1"/>
  <c r="C1463" i="43" s="1"/>
  <c r="H1464" i="1"/>
  <c r="C1464" i="43" s="1"/>
  <c r="H1465" i="1"/>
  <c r="C1465" i="43" s="1"/>
  <c r="H1466" i="1"/>
  <c r="C1466" i="43" s="1"/>
  <c r="H1467" i="1"/>
  <c r="C1467" i="43" s="1"/>
  <c r="H1468" i="1"/>
  <c r="C1468" i="43" s="1"/>
  <c r="H1469" i="1"/>
  <c r="C1469" i="43" s="1"/>
  <c r="H1470" i="1"/>
  <c r="C1470" i="43" s="1"/>
  <c r="H1471" i="1"/>
  <c r="C1471" i="43" s="1"/>
  <c r="H1472" i="1"/>
  <c r="C1472" i="43" s="1"/>
  <c r="H1473" i="1"/>
  <c r="C1473" i="43" s="1"/>
  <c r="H1474" i="1"/>
  <c r="C1474" i="43" s="1"/>
  <c r="H1475" i="1"/>
  <c r="C1475" i="43" s="1"/>
  <c r="H1476" i="1"/>
  <c r="C1476" i="43" s="1"/>
  <c r="H1477" i="1"/>
  <c r="C1477" i="43" s="1"/>
  <c r="H1478" i="1"/>
  <c r="C1478" i="43" s="1"/>
  <c r="H1479" i="1"/>
  <c r="C1479" i="43" s="1"/>
  <c r="H1480" i="1"/>
  <c r="C1480" i="43" s="1"/>
  <c r="H1481" i="1"/>
  <c r="C1481" i="43" s="1"/>
  <c r="H1482" i="1"/>
  <c r="C1482" i="43" s="1"/>
  <c r="H1483" i="1"/>
  <c r="C1483" i="43" s="1"/>
  <c r="H1484" i="1"/>
  <c r="C1484" i="43" s="1"/>
  <c r="H1485" i="1"/>
  <c r="C1485" i="43" s="1"/>
  <c r="H1486" i="1"/>
  <c r="C1486" i="43" s="1"/>
  <c r="H1487" i="1"/>
  <c r="C1487" i="43" s="1"/>
  <c r="H1488" i="1"/>
  <c r="C1488" i="43" s="1"/>
  <c r="H1489" i="1"/>
  <c r="C1489" i="43" s="1"/>
  <c r="H1490" i="1"/>
  <c r="C1490" i="43" s="1"/>
  <c r="H1491" i="1"/>
  <c r="C1491" i="43" s="1"/>
  <c r="H1492" i="1"/>
  <c r="C1492" i="43" s="1"/>
  <c r="H1493" i="1"/>
  <c r="C1493" i="43" s="1"/>
  <c r="H1494" i="1"/>
  <c r="C1494" i="43" s="1"/>
  <c r="H1495" i="1"/>
  <c r="C1495" i="43" s="1"/>
  <c r="H1496" i="1"/>
  <c r="C1496" i="43" s="1"/>
  <c r="H1497" i="1"/>
  <c r="C1497" i="43" s="1"/>
  <c r="H1498" i="1"/>
  <c r="C1498" i="43" s="1"/>
  <c r="H1499" i="1"/>
  <c r="C1499" i="43" s="1"/>
  <c r="H1500" i="1"/>
  <c r="C1500" i="43" s="1"/>
  <c r="H1501" i="1"/>
  <c r="C1501" i="43" s="1"/>
  <c r="H1502" i="1"/>
  <c r="C1502" i="43" s="1"/>
  <c r="H1503" i="1"/>
  <c r="C1503" i="43" s="1"/>
  <c r="H1504" i="1"/>
  <c r="C1504" i="43" s="1"/>
  <c r="H1505" i="1"/>
  <c r="C1505" i="43" s="1"/>
  <c r="H1506" i="1"/>
  <c r="C1506" i="43" s="1"/>
  <c r="H1507" i="1"/>
  <c r="C1507" i="43" s="1"/>
  <c r="H1508" i="1"/>
  <c r="C1508" i="43" s="1"/>
  <c r="H1509" i="1"/>
  <c r="C1509" i="43" s="1"/>
  <c r="H1510" i="1"/>
  <c r="C1510" i="43" s="1"/>
  <c r="H1511" i="1"/>
  <c r="C1511" i="43" s="1"/>
  <c r="H1512" i="1"/>
  <c r="C1512" i="43" s="1"/>
  <c r="H1513" i="1"/>
  <c r="C1513" i="43" s="1"/>
  <c r="H1514" i="1"/>
  <c r="C1514" i="43" s="1"/>
  <c r="H1515" i="1"/>
  <c r="C1515" i="43" s="1"/>
  <c r="H1516" i="1"/>
  <c r="C1516" i="43" s="1"/>
  <c r="H1517" i="1"/>
  <c r="C1517" i="43" s="1"/>
  <c r="H1518" i="1"/>
  <c r="C1518" i="43" s="1"/>
  <c r="H1519" i="1"/>
  <c r="C1519" i="43" s="1"/>
  <c r="H1520" i="1"/>
  <c r="C1520" i="43" s="1"/>
  <c r="H1521" i="1"/>
  <c r="C1521" i="43" s="1"/>
  <c r="H1522" i="1"/>
  <c r="C1522" i="43" s="1"/>
  <c r="H1523" i="1"/>
  <c r="C1523" i="43" s="1"/>
  <c r="H1524" i="1"/>
  <c r="C1524" i="43" s="1"/>
  <c r="H1525" i="1"/>
  <c r="C1525" i="43" s="1"/>
  <c r="H1526" i="1"/>
  <c r="C1526" i="43" s="1"/>
  <c r="H1527" i="1"/>
  <c r="C1527" i="43" s="1"/>
  <c r="H1528" i="1"/>
  <c r="C1528" i="43" s="1"/>
  <c r="H1529" i="1"/>
  <c r="C1529" i="43" s="1"/>
  <c r="H1530" i="1"/>
  <c r="C1530" i="43" s="1"/>
  <c r="H1531" i="1"/>
  <c r="C1531" i="43" s="1"/>
  <c r="H1532" i="1"/>
  <c r="C1532" i="43" s="1"/>
  <c r="H1533" i="1"/>
  <c r="C1533" i="43" s="1"/>
  <c r="H1534" i="1"/>
  <c r="C1534" i="43" s="1"/>
  <c r="H1535" i="1"/>
  <c r="C1535" i="43" s="1"/>
  <c r="H1536" i="1"/>
  <c r="C1536" i="43" s="1"/>
  <c r="H1537" i="1"/>
  <c r="C1537" i="43" s="1"/>
  <c r="H1538" i="1"/>
  <c r="C1538" i="43" s="1"/>
  <c r="H1539" i="1"/>
  <c r="C1539" i="43" s="1"/>
  <c r="H1540" i="1"/>
  <c r="C1540" i="43" s="1"/>
  <c r="H1541" i="1"/>
  <c r="C1541" i="43" s="1"/>
  <c r="H1542" i="1"/>
  <c r="C1542" i="43" s="1"/>
  <c r="H1543" i="1"/>
  <c r="C1543" i="43" s="1"/>
  <c r="H1544" i="1"/>
  <c r="C1544" i="43" s="1"/>
  <c r="H1545" i="1"/>
  <c r="C1545" i="43" s="1"/>
  <c r="H1546" i="1"/>
  <c r="C1546" i="43" s="1"/>
  <c r="H1547" i="1"/>
  <c r="C1547" i="43" s="1"/>
  <c r="H1548" i="1"/>
  <c r="C1548" i="43" s="1"/>
  <c r="H1549" i="1"/>
  <c r="C1549" i="43" s="1"/>
  <c r="H1550" i="1"/>
  <c r="C1550" i="43" s="1"/>
  <c r="H1551" i="1"/>
  <c r="C1551" i="43" s="1"/>
  <c r="H1552" i="1"/>
  <c r="C1552" i="43" s="1"/>
  <c r="H1553" i="1"/>
  <c r="C1553" i="43" s="1"/>
  <c r="H1554" i="1"/>
  <c r="C1554" i="43" s="1"/>
  <c r="H1555" i="1"/>
  <c r="C1555" i="43" s="1"/>
  <c r="H1556" i="1"/>
  <c r="C1556" i="43" s="1"/>
  <c r="H1557" i="1"/>
  <c r="C1557" i="43" s="1"/>
  <c r="H1558" i="1"/>
  <c r="C1558" i="43" s="1"/>
  <c r="H1559" i="1"/>
  <c r="C1559" i="43" s="1"/>
  <c r="H1560" i="1"/>
  <c r="C1560" i="43" s="1"/>
  <c r="H1561" i="1"/>
  <c r="C1561" i="43" s="1"/>
  <c r="H1562" i="1"/>
  <c r="C1562" i="43" s="1"/>
  <c r="H1563" i="1"/>
  <c r="C1563" i="43" s="1"/>
  <c r="H1564" i="1"/>
  <c r="C1564" i="43" s="1"/>
  <c r="H1565" i="1"/>
  <c r="C1565" i="43" s="1"/>
  <c r="H1566" i="1"/>
  <c r="C1566" i="43" s="1"/>
  <c r="H1567" i="1"/>
  <c r="C1567" i="43" s="1"/>
  <c r="H1568" i="1"/>
  <c r="C1568" i="43" s="1"/>
  <c r="H1569" i="1"/>
  <c r="C1569" i="43" s="1"/>
  <c r="H1570" i="1"/>
  <c r="C1570" i="43" s="1"/>
  <c r="H1571" i="1"/>
  <c r="C1571" i="43" s="1"/>
  <c r="H1572" i="1"/>
  <c r="C1572" i="43" s="1"/>
  <c r="H1573" i="1"/>
  <c r="C1573" i="43" s="1"/>
  <c r="H1574" i="1"/>
  <c r="C1574" i="43" s="1"/>
  <c r="H1575" i="1"/>
  <c r="C1575" i="43" s="1"/>
  <c r="H1576" i="1"/>
  <c r="C1576" i="43" s="1"/>
  <c r="H1577" i="1"/>
  <c r="C1577" i="43" s="1"/>
  <c r="H1578" i="1"/>
  <c r="C1578" i="43" s="1"/>
  <c r="H1579" i="1"/>
  <c r="C1579" i="43" s="1"/>
  <c r="H1580" i="1"/>
  <c r="C1580" i="43" s="1"/>
  <c r="H1581" i="1"/>
  <c r="C1581" i="43" s="1"/>
  <c r="H1582" i="1"/>
  <c r="C1582" i="43" s="1"/>
  <c r="H1583" i="1"/>
  <c r="C1583" i="43" s="1"/>
  <c r="H1584" i="1"/>
  <c r="C1584" i="43" s="1"/>
  <c r="H1585" i="1"/>
  <c r="C1585" i="43" s="1"/>
  <c r="H1586" i="1"/>
  <c r="C1586" i="43" s="1"/>
  <c r="H1587" i="1"/>
  <c r="C1587" i="43" s="1"/>
  <c r="H1588" i="1"/>
  <c r="C1588" i="43" s="1"/>
  <c r="H1589" i="1"/>
  <c r="C1589" i="43" s="1"/>
  <c r="H1590" i="1"/>
  <c r="C1590" i="43" s="1"/>
  <c r="H1591" i="1"/>
  <c r="C1591" i="43" s="1"/>
  <c r="H1592" i="1"/>
  <c r="C1592" i="43" s="1"/>
  <c r="H1593" i="1"/>
  <c r="C1593" i="43" s="1"/>
  <c r="H1594" i="1"/>
  <c r="C1594" i="43" s="1"/>
  <c r="H1595" i="1"/>
  <c r="C1595" i="43" s="1"/>
  <c r="H1596" i="1"/>
  <c r="C1596" i="43" s="1"/>
  <c r="H1597" i="1"/>
  <c r="C1597" i="43" s="1"/>
  <c r="H1598" i="1"/>
  <c r="C1598" i="43" s="1"/>
  <c r="H1599" i="1"/>
  <c r="C1599" i="43" s="1"/>
  <c r="H1600" i="1"/>
  <c r="C1600" i="43" s="1"/>
  <c r="H1601" i="1"/>
  <c r="C1601" i="43" s="1"/>
  <c r="H1602" i="1"/>
  <c r="C1602" i="43" s="1"/>
  <c r="H1603" i="1"/>
  <c r="C1603" i="43" s="1"/>
  <c r="H1604" i="1"/>
  <c r="C1604" i="43" s="1"/>
  <c r="H1605" i="1"/>
  <c r="C1605" i="43" s="1"/>
  <c r="H1606" i="1"/>
  <c r="C1606" i="43" s="1"/>
  <c r="H1607" i="1"/>
  <c r="C1607" i="43" s="1"/>
  <c r="H1608" i="1"/>
  <c r="C1608" i="43" s="1"/>
  <c r="H1609" i="1"/>
  <c r="C1609" i="43" s="1"/>
  <c r="H1610" i="1"/>
  <c r="C1610" i="43" s="1"/>
  <c r="H1611" i="1"/>
  <c r="C1611" i="43" s="1"/>
  <c r="H1612" i="1"/>
  <c r="C1612" i="43" s="1"/>
  <c r="H1613" i="1"/>
  <c r="C1613" i="43" s="1"/>
  <c r="H1614" i="1"/>
  <c r="C1614" i="43" s="1"/>
  <c r="H1615" i="1"/>
  <c r="C1615" i="43" s="1"/>
  <c r="H1616" i="1"/>
  <c r="C1616" i="43" s="1"/>
  <c r="H1617" i="1"/>
  <c r="C1617" i="43" s="1"/>
  <c r="H1618" i="1"/>
  <c r="C1618" i="43" s="1"/>
  <c r="H1619" i="1"/>
  <c r="C1619" i="43" s="1"/>
  <c r="H1620" i="1"/>
  <c r="C1620" i="43" s="1"/>
  <c r="H1621" i="1"/>
  <c r="C1621" i="43" s="1"/>
  <c r="H1622" i="1"/>
  <c r="C1622" i="43" s="1"/>
  <c r="H1623" i="1"/>
  <c r="C1623" i="43" s="1"/>
  <c r="H1624" i="1"/>
  <c r="C1624" i="43" s="1"/>
  <c r="H1625" i="1"/>
  <c r="C1625" i="43" s="1"/>
  <c r="H1626" i="1"/>
  <c r="C1626" i="43" s="1"/>
  <c r="H1627" i="1"/>
  <c r="C1627" i="43" s="1"/>
  <c r="H1628" i="1"/>
  <c r="C1628" i="43" s="1"/>
  <c r="H1629" i="1"/>
  <c r="C1629" i="43" s="1"/>
  <c r="H1630" i="1"/>
  <c r="C1630" i="43" s="1"/>
  <c r="H1631" i="1"/>
  <c r="C1631" i="43" s="1"/>
  <c r="H1632" i="1"/>
  <c r="C1632" i="43" s="1"/>
  <c r="H1633" i="1"/>
  <c r="C1633" i="43" s="1"/>
  <c r="H1634" i="1"/>
  <c r="C1634" i="43" s="1"/>
  <c r="H1635" i="1"/>
  <c r="C1635" i="43" s="1"/>
  <c r="H1636" i="1"/>
  <c r="C1636" i="43" s="1"/>
  <c r="H1637" i="1"/>
  <c r="C1637" i="43" s="1"/>
  <c r="H1638" i="1"/>
  <c r="C1638" i="43" s="1"/>
  <c r="H1639" i="1"/>
  <c r="C1639" i="43" s="1"/>
  <c r="H1640" i="1"/>
  <c r="C1640" i="43" s="1"/>
  <c r="H1641" i="1"/>
  <c r="C1641" i="43" s="1"/>
  <c r="H1642" i="1"/>
  <c r="C1642" i="43" s="1"/>
  <c r="H1643" i="1"/>
  <c r="C1643" i="43" s="1"/>
  <c r="H1644" i="1"/>
  <c r="C1644" i="43" s="1"/>
  <c r="H1645" i="1"/>
  <c r="C1645" i="43" s="1"/>
  <c r="H1646" i="1"/>
  <c r="C1646" i="43" s="1"/>
  <c r="H1647" i="1"/>
  <c r="C1647" i="43" s="1"/>
  <c r="H1648" i="1"/>
  <c r="C1648" i="43" s="1"/>
  <c r="H1649" i="1"/>
  <c r="C1649" i="43" s="1"/>
  <c r="H1650" i="1"/>
  <c r="C1650" i="43" s="1"/>
  <c r="H1651" i="1"/>
  <c r="C1651" i="43" s="1"/>
  <c r="H1652" i="1"/>
  <c r="C1652" i="43" s="1"/>
  <c r="H1653" i="1"/>
  <c r="C1653" i="43" s="1"/>
  <c r="H1654" i="1"/>
  <c r="C1654" i="43" s="1"/>
  <c r="H1655" i="1"/>
  <c r="C1655" i="43" s="1"/>
  <c r="H1656" i="1"/>
  <c r="C1656" i="43" s="1"/>
  <c r="H1657" i="1"/>
  <c r="C1657" i="43" s="1"/>
  <c r="H1658" i="1"/>
  <c r="C1658" i="43" s="1"/>
  <c r="H1659" i="1"/>
  <c r="C1659" i="43" s="1"/>
  <c r="H1660" i="1"/>
  <c r="C1660" i="43" s="1"/>
  <c r="H1661" i="1"/>
  <c r="C1661" i="43" s="1"/>
  <c r="H1662" i="1"/>
  <c r="C1662" i="43" s="1"/>
  <c r="H1663" i="1"/>
  <c r="C1663" i="43" s="1"/>
  <c r="H1664" i="1"/>
  <c r="C1664" i="43" s="1"/>
  <c r="H1665" i="1"/>
  <c r="C1665" i="43" s="1"/>
  <c r="H1666" i="1"/>
  <c r="C1666" i="43" s="1"/>
  <c r="H1667" i="1"/>
  <c r="C1667" i="43" s="1"/>
  <c r="H1668" i="1"/>
  <c r="C1668" i="43" s="1"/>
  <c r="H1669" i="1"/>
  <c r="C1669" i="43" s="1"/>
  <c r="H1670" i="1"/>
  <c r="C1670" i="43" s="1"/>
  <c r="H1671" i="1"/>
  <c r="C1671" i="43" s="1"/>
  <c r="H1672" i="1"/>
  <c r="C1672" i="43" s="1"/>
  <c r="H1673" i="1"/>
  <c r="C1673" i="43" s="1"/>
  <c r="H1674" i="1"/>
  <c r="C1674" i="43" s="1"/>
  <c r="H1675" i="1"/>
  <c r="C1675" i="43" s="1"/>
  <c r="H1676" i="1"/>
  <c r="C1676" i="43" s="1"/>
  <c r="H1677" i="1"/>
  <c r="C1677" i="43" s="1"/>
  <c r="H1678" i="1"/>
  <c r="C1678" i="43" s="1"/>
  <c r="H1679" i="1"/>
  <c r="C1679" i="43" s="1"/>
  <c r="H1680" i="1"/>
  <c r="C1680" i="43" s="1"/>
  <c r="H1681" i="1"/>
  <c r="C1681" i="43" s="1"/>
  <c r="H1682" i="1"/>
  <c r="C1682" i="43" s="1"/>
  <c r="H1683" i="1"/>
  <c r="C1683" i="43" s="1"/>
  <c r="H1684" i="1"/>
  <c r="C1684" i="43" s="1"/>
  <c r="H1685" i="1"/>
  <c r="C1685" i="43" s="1"/>
  <c r="H1686" i="1"/>
  <c r="C1686" i="43" s="1"/>
  <c r="H1687" i="1"/>
  <c r="C1687" i="43" s="1"/>
  <c r="H1688" i="1"/>
  <c r="C1688" i="43" s="1"/>
  <c r="H1689" i="1"/>
  <c r="C1689" i="43" s="1"/>
  <c r="H1690" i="1"/>
  <c r="C1690" i="43" s="1"/>
  <c r="H1691" i="1"/>
  <c r="C1691" i="43" s="1"/>
  <c r="H1692" i="1"/>
  <c r="C1692" i="43" s="1"/>
  <c r="H1693" i="1"/>
  <c r="C1693" i="43" s="1"/>
  <c r="H1694" i="1"/>
  <c r="C1694" i="43" s="1"/>
  <c r="H1695" i="1"/>
  <c r="C1695" i="43" s="1"/>
  <c r="H1696" i="1"/>
  <c r="C1696" i="43" s="1"/>
  <c r="H1697" i="1"/>
  <c r="C1697" i="43" s="1"/>
  <c r="H1698" i="1"/>
  <c r="C1698" i="43" s="1"/>
  <c r="H1699" i="1"/>
  <c r="C1699" i="43" s="1"/>
  <c r="H1700" i="1"/>
  <c r="C1700" i="43" s="1"/>
  <c r="H1701" i="1"/>
  <c r="C1701" i="43" s="1"/>
  <c r="H1702" i="1"/>
  <c r="C1702" i="43" s="1"/>
  <c r="H1703" i="1"/>
  <c r="C1703" i="43" s="1"/>
  <c r="H1704" i="1"/>
  <c r="C1704" i="43" s="1"/>
  <c r="H1705" i="1"/>
  <c r="C1705" i="43" s="1"/>
  <c r="H1706" i="1"/>
  <c r="C1706" i="43" s="1"/>
  <c r="H1707" i="1"/>
  <c r="C1707" i="43" s="1"/>
  <c r="H1708" i="1"/>
  <c r="C1708" i="43" s="1"/>
  <c r="H1709" i="1"/>
  <c r="C1709" i="43" s="1"/>
  <c r="H1710" i="1"/>
  <c r="C1710" i="43" s="1"/>
  <c r="H1711" i="1"/>
  <c r="C1711" i="43" s="1"/>
  <c r="H1712" i="1"/>
  <c r="C1712" i="43" s="1"/>
  <c r="H1713" i="1"/>
  <c r="C1713" i="43" s="1"/>
  <c r="H1714" i="1"/>
  <c r="C1714" i="43" s="1"/>
  <c r="H1715" i="1"/>
  <c r="C1715" i="43" s="1"/>
  <c r="H1716" i="1"/>
  <c r="C1716" i="43" s="1"/>
  <c r="H1717" i="1"/>
  <c r="C1717" i="43" s="1"/>
  <c r="H1718" i="1"/>
  <c r="C1718" i="43" s="1"/>
  <c r="H1719" i="1"/>
  <c r="C1719" i="43" s="1"/>
  <c r="H1720" i="1"/>
  <c r="C1720" i="43" s="1"/>
  <c r="H1721" i="1"/>
  <c r="C1721" i="43" s="1"/>
  <c r="H1722" i="1"/>
  <c r="C1722" i="43" s="1"/>
  <c r="H1723" i="1"/>
  <c r="C1723" i="43" s="1"/>
  <c r="H1724" i="1"/>
  <c r="C1724" i="43" s="1"/>
  <c r="H1725" i="1"/>
  <c r="C1725" i="43" s="1"/>
  <c r="H1726" i="1"/>
  <c r="C1726" i="43" s="1"/>
  <c r="H1727" i="1"/>
  <c r="C1727" i="43" s="1"/>
  <c r="H1728" i="1"/>
  <c r="C1728" i="43" s="1"/>
  <c r="H1729" i="1"/>
  <c r="C1729" i="43" s="1"/>
  <c r="H1730" i="1"/>
  <c r="C1730" i="43" s="1"/>
  <c r="H1731" i="1"/>
  <c r="C1731" i="43" s="1"/>
  <c r="H1732" i="1"/>
  <c r="C1732" i="43" s="1"/>
  <c r="H1733" i="1"/>
  <c r="C1733" i="43" s="1"/>
  <c r="H1734" i="1"/>
  <c r="C1734" i="43" s="1"/>
  <c r="H1735" i="1"/>
  <c r="C1735" i="43" s="1"/>
  <c r="H1736" i="1"/>
  <c r="C1736" i="43" s="1"/>
  <c r="H1737" i="1"/>
  <c r="C1737" i="43" s="1"/>
  <c r="H1738" i="1"/>
  <c r="C1738" i="43" s="1"/>
  <c r="H1739" i="1"/>
  <c r="C1739" i="43" s="1"/>
  <c r="H1740" i="1"/>
  <c r="C1740" i="43" s="1"/>
  <c r="H1741" i="1"/>
  <c r="C1741" i="43" s="1"/>
  <c r="H1742" i="1"/>
  <c r="C1742" i="43" s="1"/>
  <c r="H1743" i="1"/>
  <c r="C1743" i="43" s="1"/>
  <c r="H1744" i="1"/>
  <c r="C1744" i="43" s="1"/>
  <c r="H1745" i="1"/>
  <c r="C1745" i="43" s="1"/>
  <c r="H1746" i="1"/>
  <c r="C1746" i="43" s="1"/>
  <c r="H1747" i="1"/>
  <c r="C1747" i="43" s="1"/>
  <c r="H1748" i="1"/>
  <c r="C1748" i="43" s="1"/>
  <c r="H1749" i="1"/>
  <c r="C1749" i="43" s="1"/>
  <c r="H1750" i="1"/>
  <c r="C1750" i="43" s="1"/>
  <c r="H1751" i="1"/>
  <c r="C1751" i="43" s="1"/>
  <c r="H1752" i="1"/>
  <c r="C1752" i="43" s="1"/>
  <c r="H1753" i="1"/>
  <c r="C1753" i="43" s="1"/>
  <c r="H1754" i="1"/>
  <c r="C1754" i="43" s="1"/>
  <c r="H1755" i="1"/>
  <c r="C1755" i="43" s="1"/>
  <c r="H1756" i="1"/>
  <c r="C1756" i="43" s="1"/>
  <c r="H1757" i="1"/>
  <c r="C1757" i="43" s="1"/>
  <c r="H1758" i="1"/>
  <c r="C1758" i="43" s="1"/>
  <c r="H1759" i="1"/>
  <c r="C1759" i="43" s="1"/>
  <c r="H1760" i="1"/>
  <c r="C1760" i="43" s="1"/>
  <c r="H1761" i="1"/>
  <c r="C1761" i="43" s="1"/>
  <c r="H1762" i="1"/>
  <c r="C1762" i="43" s="1"/>
  <c r="H1763" i="1"/>
  <c r="C1763" i="43" s="1"/>
  <c r="H1764" i="1"/>
  <c r="C1764" i="43" s="1"/>
  <c r="H1765" i="1"/>
  <c r="C1765" i="43" s="1"/>
  <c r="H1766" i="1"/>
  <c r="C1766" i="43" s="1"/>
  <c r="H1767" i="1"/>
  <c r="C1767" i="43" s="1"/>
  <c r="H1768" i="1"/>
  <c r="C1768" i="43" s="1"/>
  <c r="H1769" i="1"/>
  <c r="C1769" i="43" s="1"/>
  <c r="C1774" i="43"/>
  <c r="C1786" i="43"/>
  <c r="H1770" i="1"/>
  <c r="H1771" i="1"/>
  <c r="C1771" i="43" s="1"/>
  <c r="H1772" i="1"/>
  <c r="C1772" i="43" s="1"/>
  <c r="H1773" i="1"/>
  <c r="C1773" i="43" s="1"/>
  <c r="H1774" i="1"/>
  <c r="H1775" i="1"/>
  <c r="C1775" i="43" s="1"/>
  <c r="H1776" i="1"/>
  <c r="H1777" i="1"/>
  <c r="C1777" i="43" s="1"/>
  <c r="H1778" i="1"/>
  <c r="H1779" i="1"/>
  <c r="C1779" i="43" s="1"/>
  <c r="H1780" i="1"/>
  <c r="C1780" i="43" s="1"/>
  <c r="H1781" i="1"/>
  <c r="C1798" i="43" s="1"/>
  <c r="H1782" i="1"/>
  <c r="C1782" i="43" s="1"/>
  <c r="H1783" i="1"/>
  <c r="C1783" i="43" s="1"/>
  <c r="H1784" i="1"/>
  <c r="C1784" i="43" s="1"/>
  <c r="H1785" i="1"/>
  <c r="H1786" i="1"/>
  <c r="H1787" i="1"/>
  <c r="H1788" i="1"/>
  <c r="H1789" i="1"/>
  <c r="C1806" i="43" s="1"/>
  <c r="H1790" i="1"/>
  <c r="H1791" i="1"/>
  <c r="H1792" i="1"/>
  <c r="H1793" i="1"/>
  <c r="H1794" i="1"/>
  <c r="H1795" i="1"/>
  <c r="H1796" i="1"/>
  <c r="C1813" i="43" s="1"/>
  <c r="H1797" i="1"/>
  <c r="H1798" i="1"/>
  <c r="H1799" i="1"/>
  <c r="H1800" i="1"/>
  <c r="H1801" i="1"/>
  <c r="C1818" i="43" s="1"/>
  <c r="H1802" i="1"/>
  <c r="C1819" i="43" s="1"/>
  <c r="H1803" i="1"/>
  <c r="C1820" i="43" s="1"/>
  <c r="C1823" i="43"/>
  <c r="H1804" i="1"/>
  <c r="C1838" i="43" s="1"/>
  <c r="H1805" i="1"/>
  <c r="C1839" i="43" s="1"/>
  <c r="H1806" i="1"/>
  <c r="H1807" i="1"/>
  <c r="H1808" i="1"/>
  <c r="H1809" i="1"/>
  <c r="C1843" i="43" s="1"/>
  <c r="H1810" i="1"/>
  <c r="H1811" i="1"/>
  <c r="H1812" i="1"/>
  <c r="H1813" i="1"/>
  <c r="H1814" i="1"/>
  <c r="H1815" i="1"/>
  <c r="H1816" i="1"/>
  <c r="H1817" i="1"/>
  <c r="H1818" i="1"/>
  <c r="H1819" i="1"/>
  <c r="H1820" i="1"/>
  <c r="H1821" i="1"/>
  <c r="H1822" i="1"/>
  <c r="C1822" i="43" s="1"/>
  <c r="H1823" i="1"/>
  <c r="H1824" i="1"/>
  <c r="C1858" i="43" s="1"/>
  <c r="H1825" i="1"/>
  <c r="C1859" i="43" s="1"/>
  <c r="H1826" i="1"/>
  <c r="C1826" i="43" s="1"/>
  <c r="H1827" i="1"/>
  <c r="H1828" i="1"/>
  <c r="H1829" i="1"/>
  <c r="C1863" i="43" s="1"/>
  <c r="H1830" i="1"/>
  <c r="H1831" i="1"/>
  <c r="H1832" i="1"/>
  <c r="H1833" i="1"/>
  <c r="C1833" i="43" s="1"/>
  <c r="H1834" i="1"/>
  <c r="C1834" i="43" s="1"/>
  <c r="H1835" i="1"/>
  <c r="C1835" i="43" s="1"/>
  <c r="H1836" i="1"/>
  <c r="H1837" i="1"/>
  <c r="H1838" i="1"/>
  <c r="H1839" i="1"/>
  <c r="H1840" i="1"/>
  <c r="H1841" i="1"/>
  <c r="H1842" i="1"/>
  <c r="H1843" i="1"/>
  <c r="H1844" i="1"/>
  <c r="C1878" i="43" s="1"/>
  <c r="H1845" i="1"/>
  <c r="C1879" i="43" s="1"/>
  <c r="H1846" i="1"/>
  <c r="H1847" i="1"/>
  <c r="H1848" i="1"/>
  <c r="H1849" i="1"/>
  <c r="C1883" i="43" s="1"/>
  <c r="H1850" i="1"/>
  <c r="H1851" i="1"/>
  <c r="H1852" i="1"/>
  <c r="H1853" i="1"/>
  <c r="H1854" i="1"/>
  <c r="H1855" i="1"/>
  <c r="H1856" i="1"/>
  <c r="H1857" i="1"/>
  <c r="H1858" i="1"/>
  <c r="H1859" i="1"/>
  <c r="H1860" i="1"/>
  <c r="H1861" i="1"/>
  <c r="H1862" i="1"/>
  <c r="H1863" i="1"/>
  <c r="H1864" i="1"/>
  <c r="C1898" i="43" s="1"/>
  <c r="H1865" i="1"/>
  <c r="C1899" i="43" s="1"/>
  <c r="H1866" i="1"/>
  <c r="H1867" i="1"/>
  <c r="H1868" i="1"/>
  <c r="H1869" i="1"/>
  <c r="C1903" i="43" s="1"/>
  <c r="H1870" i="1"/>
  <c r="H1871" i="1"/>
  <c r="H1872" i="1"/>
  <c r="H1873" i="1"/>
  <c r="H1874" i="1"/>
  <c r="H1875" i="1"/>
  <c r="H1876" i="1"/>
  <c r="H1877" i="1"/>
  <c r="H1878" i="1"/>
  <c r="H1879" i="1"/>
  <c r="H1880" i="1"/>
  <c r="H1881" i="1"/>
  <c r="H1882" i="1"/>
  <c r="H1883" i="1"/>
  <c r="H1884" i="1"/>
  <c r="C1918" i="43" s="1"/>
  <c r="H1885" i="1"/>
  <c r="C1919" i="43" s="1"/>
  <c r="H1886" i="1"/>
  <c r="H1887" i="1"/>
  <c r="H1888" i="1"/>
  <c r="H1889" i="1"/>
  <c r="C1923" i="43" s="1"/>
  <c r="H1890" i="1"/>
  <c r="H1891" i="1"/>
  <c r="H1892" i="1"/>
  <c r="H1893" i="1"/>
  <c r="H1894" i="1"/>
  <c r="H1895" i="1"/>
  <c r="H1896" i="1"/>
  <c r="H1897" i="1"/>
  <c r="H1898" i="1"/>
  <c r="H1899" i="1"/>
  <c r="H1900" i="1"/>
  <c r="H1901" i="1"/>
  <c r="H1902" i="1"/>
  <c r="H1903" i="1"/>
  <c r="H1904" i="1"/>
  <c r="C1938" i="43" s="1"/>
  <c r="H1905" i="1"/>
  <c r="C1939" i="43" s="1"/>
  <c r="H1906" i="1"/>
  <c r="H1907" i="1"/>
  <c r="H1908" i="1"/>
  <c r="H1909" i="1"/>
  <c r="C1943" i="43" s="1"/>
  <c r="H1910" i="1"/>
  <c r="H1911" i="1"/>
  <c r="H1912" i="1"/>
  <c r="H1913" i="1"/>
  <c r="H1914" i="1"/>
  <c r="H1915" i="1"/>
  <c r="H1916" i="1"/>
  <c r="H1917" i="1"/>
  <c r="H1918" i="1"/>
  <c r="H1919" i="1"/>
  <c r="H1920" i="1"/>
  <c r="H1921" i="1"/>
  <c r="H1922" i="1"/>
  <c r="H1923" i="1"/>
  <c r="H1924" i="1"/>
  <c r="C1958" i="43" s="1"/>
  <c r="H1925" i="1"/>
  <c r="C1959" i="43" s="1"/>
  <c r="H1926" i="1"/>
  <c r="H1927" i="1"/>
  <c r="H1928" i="1"/>
  <c r="H1929" i="1"/>
  <c r="C1963" i="43" s="1"/>
  <c r="H1930" i="1"/>
  <c r="H1931" i="1"/>
  <c r="H1932" i="1"/>
  <c r="H1933" i="1"/>
  <c r="H1934" i="1"/>
  <c r="H1935" i="1"/>
  <c r="H1936" i="1"/>
  <c r="H1937" i="1"/>
  <c r="H1938" i="1"/>
  <c r="H1939" i="1"/>
  <c r="H1940" i="1"/>
  <c r="H1941" i="1"/>
  <c r="H1942" i="1"/>
  <c r="H1943" i="1"/>
  <c r="H1944" i="1"/>
  <c r="C1978" i="43" s="1"/>
  <c r="H1945" i="1"/>
  <c r="C1979" i="43" s="1"/>
  <c r="H1946" i="1"/>
  <c r="H1947" i="1"/>
  <c r="H1948" i="1"/>
  <c r="H1949" i="1"/>
  <c r="C1983" i="43" s="1"/>
  <c r="H1950" i="1"/>
  <c r="H1951" i="1"/>
  <c r="H1952" i="1"/>
  <c r="H1953" i="1"/>
  <c r="H1954" i="1"/>
  <c r="H1955" i="1"/>
  <c r="H1956" i="1"/>
  <c r="H1957" i="1"/>
  <c r="H1958" i="1"/>
  <c r="H1959" i="1"/>
  <c r="H1960" i="1"/>
  <c r="H1961" i="1"/>
  <c r="H1962" i="1"/>
  <c r="H1963" i="1"/>
  <c r="H1964" i="1"/>
  <c r="C1998" i="43" s="1"/>
  <c r="H1965" i="1"/>
  <c r="C1999" i="43" s="1"/>
  <c r="H1966" i="1"/>
  <c r="H1967" i="1"/>
  <c r="H1968" i="1"/>
  <c r="H1969" i="1"/>
  <c r="C2003" i="43" s="1"/>
  <c r="H1970" i="1"/>
  <c r="H1971" i="1"/>
  <c r="H1972" i="1"/>
  <c r="H1973" i="1"/>
  <c r="H1974" i="1"/>
  <c r="H1975" i="1"/>
  <c r="H1976" i="1"/>
  <c r="H1977" i="1"/>
  <c r="H1978" i="1"/>
  <c r="H1979" i="1"/>
  <c r="H1980" i="1"/>
  <c r="H1981" i="1"/>
  <c r="H1982" i="1"/>
  <c r="H1983" i="1"/>
  <c r="H1984" i="1"/>
  <c r="C2018" i="43" s="1"/>
  <c r="H1985" i="1"/>
  <c r="C2019" i="43" s="1"/>
  <c r="H1986" i="1"/>
  <c r="H1987" i="1"/>
  <c r="H1988" i="1"/>
  <c r="H1989" i="1"/>
  <c r="C2023" i="43" s="1"/>
  <c r="H1990" i="1"/>
  <c r="H1991" i="1"/>
  <c r="H1992" i="1"/>
  <c r="H1993" i="1"/>
  <c r="H1994" i="1"/>
  <c r="H1995" i="1"/>
  <c r="H1996" i="1"/>
  <c r="H1997" i="1"/>
  <c r="H1998" i="1"/>
  <c r="H1999" i="1"/>
  <c r="H2000" i="1"/>
  <c r="H2001" i="1"/>
  <c r="H2002" i="1"/>
  <c r="H2003" i="1"/>
  <c r="H2004" i="1"/>
  <c r="C2038" i="43" s="1"/>
  <c r="H2005" i="1"/>
  <c r="C2039" i="43" s="1"/>
  <c r="H2006" i="1"/>
  <c r="H2007" i="1"/>
  <c r="H2008" i="1"/>
  <c r="H2009" i="1"/>
  <c r="C2043" i="43" s="1"/>
  <c r="H2010" i="1"/>
  <c r="H2011" i="1"/>
  <c r="H2012" i="1"/>
  <c r="H2013" i="1"/>
  <c r="H2014" i="1"/>
  <c r="H2015" i="1"/>
  <c r="H2016" i="1"/>
  <c r="H2017" i="1"/>
  <c r="H2018" i="1"/>
  <c r="H2019" i="1"/>
  <c r="H2020" i="1"/>
  <c r="H2021" i="1"/>
  <c r="H2022" i="1"/>
  <c r="H2023" i="1"/>
  <c r="H2024" i="1"/>
  <c r="C2058" i="43" s="1"/>
  <c r="H2025" i="1"/>
  <c r="C2059" i="43" s="1"/>
  <c r="H2026" i="1"/>
  <c r="H2027" i="1"/>
  <c r="H2028" i="1"/>
  <c r="H2029" i="1"/>
  <c r="C2063" i="43" s="1"/>
  <c r="H2030" i="1"/>
  <c r="H2031" i="1"/>
  <c r="H2032" i="1"/>
  <c r="H2033" i="1"/>
  <c r="H2034" i="1"/>
  <c r="H2035" i="1"/>
  <c r="H2036" i="1"/>
  <c r="H2037" i="1"/>
  <c r="H2038" i="1"/>
  <c r="H2039" i="1"/>
  <c r="H2040" i="1"/>
  <c r="H2041" i="1"/>
  <c r="H2042" i="1"/>
  <c r="H2043" i="1"/>
  <c r="H2044" i="1"/>
  <c r="C2078" i="43" s="1"/>
  <c r="H2045" i="1"/>
  <c r="C2079" i="43" s="1"/>
  <c r="H2046" i="1"/>
  <c r="H2047" i="1"/>
  <c r="H2048" i="1"/>
  <c r="H2049" i="1"/>
  <c r="C2083" i="43" s="1"/>
  <c r="H2050" i="1"/>
  <c r="H2051" i="1"/>
  <c r="H2052" i="1"/>
  <c r="H2053" i="1"/>
  <c r="H2054" i="1"/>
  <c r="H2055" i="1"/>
  <c r="H2056" i="1"/>
  <c r="H2057" i="1"/>
  <c r="H2058" i="1"/>
  <c r="H2059" i="1"/>
  <c r="H2060" i="1"/>
  <c r="H2061" i="1"/>
  <c r="H2062" i="1"/>
  <c r="H2063" i="1"/>
  <c r="H2064" i="1"/>
  <c r="C2098" i="43" s="1"/>
  <c r="H2065" i="1"/>
  <c r="C2099" i="43" s="1"/>
  <c r="H2066" i="1"/>
  <c r="H2067" i="1"/>
  <c r="H2068" i="1"/>
  <c r="H2069" i="1"/>
  <c r="C2103" i="43" s="1"/>
  <c r="H2070" i="1"/>
  <c r="H2071" i="1"/>
  <c r="H2072" i="1"/>
  <c r="H2073" i="1"/>
  <c r="H2074" i="1"/>
  <c r="H2075" i="1"/>
  <c r="H2076" i="1"/>
  <c r="H2077" i="1"/>
  <c r="H2078" i="1"/>
  <c r="H2079" i="1"/>
  <c r="H2080" i="1"/>
  <c r="H2081" i="1"/>
  <c r="H2082" i="1"/>
  <c r="H2083" i="1"/>
  <c r="H2084" i="1"/>
  <c r="C2118" i="43" s="1"/>
  <c r="H2085" i="1"/>
  <c r="C2119" i="43" s="1"/>
  <c r="H2086" i="1"/>
  <c r="H2087" i="1"/>
  <c r="H2088" i="1"/>
  <c r="H2089" i="1"/>
  <c r="C2123" i="43" s="1"/>
  <c r="H2090" i="1"/>
  <c r="H2091" i="1"/>
  <c r="H2092" i="1"/>
  <c r="H2093" i="1"/>
  <c r="H2094" i="1"/>
  <c r="H2095" i="1"/>
  <c r="H2096" i="1"/>
  <c r="H2097" i="1"/>
  <c r="H2098" i="1"/>
  <c r="H2099" i="1"/>
  <c r="H2100" i="1"/>
  <c r="H2101" i="1"/>
  <c r="H2102" i="1"/>
  <c r="H2103" i="1"/>
  <c r="H2104" i="1"/>
  <c r="C2138" i="43" s="1"/>
  <c r="H2105" i="1"/>
  <c r="C2139" i="43" s="1"/>
  <c r="H2106" i="1"/>
  <c r="H2107" i="1"/>
  <c r="H2108" i="1"/>
  <c r="H2109" i="1"/>
  <c r="C2143" i="43" s="1"/>
  <c r="H2110" i="1"/>
  <c r="H2111" i="1"/>
  <c r="H2112" i="1"/>
  <c r="H2113" i="1"/>
  <c r="H2114" i="1"/>
  <c r="H2115" i="1"/>
  <c r="H2116" i="1"/>
  <c r="H2117" i="1"/>
  <c r="H2118" i="1"/>
  <c r="H2119" i="1"/>
  <c r="H2120" i="1"/>
  <c r="H2121" i="1"/>
  <c r="H2122" i="1"/>
  <c r="H2123" i="1"/>
  <c r="H2124" i="1"/>
  <c r="C2158" i="43" s="1"/>
  <c r="H2125" i="1"/>
  <c r="C2159" i="43" s="1"/>
  <c r="H2126" i="1"/>
  <c r="H2127" i="1"/>
  <c r="H2128" i="1"/>
  <c r="H2129" i="1"/>
  <c r="C2163" i="43" s="1"/>
  <c r="H2130" i="1"/>
  <c r="H2131" i="1"/>
  <c r="H2132" i="1"/>
  <c r="H2133" i="1"/>
  <c r="H2134" i="1"/>
  <c r="H2135" i="1"/>
  <c r="H2136" i="1"/>
  <c r="H2137" i="1"/>
  <c r="H2138" i="1"/>
  <c r="H2139" i="1"/>
  <c r="H2140" i="1"/>
  <c r="H2141" i="1"/>
  <c r="H2142" i="1"/>
  <c r="H2143" i="1"/>
  <c r="H2144" i="1"/>
  <c r="C2178" i="43" s="1"/>
  <c r="H2145" i="1"/>
  <c r="C2179" i="43" s="1"/>
  <c r="H2146" i="1"/>
  <c r="H2147" i="1"/>
  <c r="H2148" i="1"/>
  <c r="C2182" i="43" s="1"/>
  <c r="H2149" i="1"/>
  <c r="C2183" i="43" s="1"/>
  <c r="H2150" i="1"/>
  <c r="H2151" i="1"/>
  <c r="H2152" i="1"/>
  <c r="H2153" i="1"/>
  <c r="H2154" i="1"/>
  <c r="H2155" i="1"/>
  <c r="H2156" i="1"/>
  <c r="H2157" i="1"/>
  <c r="H2158" i="1"/>
  <c r="H2159" i="1"/>
  <c r="H2160" i="1"/>
  <c r="H2161" i="1"/>
  <c r="H2162" i="1"/>
  <c r="H2163" i="1"/>
  <c r="H2164" i="1"/>
  <c r="C2198" i="43" s="1"/>
  <c r="H2165" i="1"/>
  <c r="C2199" i="43" s="1"/>
  <c r="H2166" i="1"/>
  <c r="H2167" i="1"/>
  <c r="H2168" i="1"/>
  <c r="C2202" i="43" s="1"/>
  <c r="H2169" i="1"/>
  <c r="C2203" i="43" s="1"/>
  <c r="H2170" i="1"/>
  <c r="H2171" i="1"/>
  <c r="H2172" i="1"/>
  <c r="H2173" i="1"/>
  <c r="H2174" i="1"/>
  <c r="H2175" i="1"/>
  <c r="H2176" i="1"/>
  <c r="H2177" i="1"/>
  <c r="H2178" i="1"/>
  <c r="H2179" i="1"/>
  <c r="H2180" i="1"/>
  <c r="H2181" i="1"/>
  <c r="H2182" i="1"/>
  <c r="H2183" i="1"/>
  <c r="H2184" i="1"/>
  <c r="C2218" i="43" s="1"/>
  <c r="H2185" i="1"/>
  <c r="C2219" i="43" s="1"/>
  <c r="H2186" i="1"/>
  <c r="H2187" i="1"/>
  <c r="H2188" i="1"/>
  <c r="C2222" i="43" s="1"/>
  <c r="H2189" i="1"/>
  <c r="C2223" i="43" s="1"/>
  <c r="H2190" i="1"/>
  <c r="H2191" i="1"/>
  <c r="H2192" i="1"/>
  <c r="H2193" i="1"/>
  <c r="H2194" i="1"/>
  <c r="H2195" i="1"/>
  <c r="H2196" i="1"/>
  <c r="H2197" i="1"/>
  <c r="H2198" i="1"/>
  <c r="H2199" i="1"/>
  <c r="H2200" i="1"/>
  <c r="H2201" i="1"/>
  <c r="H2202" i="1"/>
  <c r="H2203" i="1"/>
  <c r="H2204" i="1"/>
  <c r="C2238" i="43" s="1"/>
  <c r="H2205" i="1"/>
  <c r="C2239" i="43" s="1"/>
  <c r="H2206" i="1"/>
  <c r="H2207" i="1"/>
  <c r="H2208" i="1"/>
  <c r="C2242" i="43" s="1"/>
  <c r="H2209" i="1"/>
  <c r="C2243" i="43" s="1"/>
  <c r="H2210" i="1"/>
  <c r="H2211" i="1"/>
  <c r="H2212" i="1"/>
  <c r="H2213" i="1"/>
  <c r="H2214" i="1"/>
  <c r="H2215" i="1"/>
  <c r="H2216" i="1"/>
  <c r="H2217" i="1"/>
  <c r="H2218" i="1"/>
  <c r="H2219" i="1"/>
  <c r="H2220" i="1"/>
  <c r="H2221" i="1"/>
  <c r="H2222" i="1"/>
  <c r="H2223" i="1"/>
  <c r="H2224" i="1"/>
  <c r="C2258" i="43" s="1"/>
  <c r="H2225" i="1"/>
  <c r="C2259" i="43" s="1"/>
  <c r="H2226" i="1"/>
  <c r="H2227" i="1"/>
  <c r="H2228" i="1"/>
  <c r="C2262" i="43" s="1"/>
  <c r="H2229" i="1"/>
  <c r="C2263" i="43" s="1"/>
  <c r="H2230" i="1"/>
  <c r="H2231" i="1"/>
  <c r="H2232" i="1"/>
  <c r="H2233" i="1"/>
  <c r="H2234" i="1"/>
  <c r="H2235" i="1"/>
  <c r="H2236" i="1"/>
  <c r="H2237" i="1"/>
  <c r="H2238" i="1"/>
  <c r="H2239" i="1"/>
  <c r="H2240" i="1"/>
  <c r="H2241" i="1"/>
  <c r="H2242" i="1"/>
  <c r="H2243" i="1"/>
  <c r="H2244" i="1"/>
  <c r="C2278" i="43" s="1"/>
  <c r="H2245" i="1"/>
  <c r="C2279" i="43" s="1"/>
  <c r="H2246" i="1"/>
  <c r="C2280" i="43" s="1"/>
  <c r="H2247" i="1"/>
  <c r="H2248" i="1"/>
  <c r="C2282" i="43" s="1"/>
  <c r="H2249" i="1"/>
  <c r="C2283" i="43" s="1"/>
  <c r="H2250" i="1"/>
  <c r="H2251" i="1"/>
  <c r="H2252" i="1"/>
  <c r="H2253" i="1"/>
  <c r="H2254" i="1"/>
  <c r="H2255" i="1"/>
  <c r="H2256" i="1"/>
  <c r="H2257" i="1"/>
  <c r="H2258" i="1"/>
  <c r="H2259" i="1"/>
  <c r="H2260" i="1"/>
  <c r="H2261" i="1"/>
  <c r="H2262" i="1"/>
  <c r="H2263" i="1"/>
  <c r="H2264" i="1"/>
  <c r="C2298" i="43" s="1"/>
  <c r="H2265" i="1"/>
  <c r="C2299" i="43" s="1"/>
  <c r="H2266" i="1"/>
  <c r="C2300" i="43" s="1"/>
  <c r="H2267" i="1"/>
  <c r="H2268" i="1"/>
  <c r="C2302" i="43" s="1"/>
  <c r="H2269" i="1"/>
  <c r="C2303" i="43" s="1"/>
  <c r="H2270" i="1"/>
  <c r="H2271" i="1"/>
  <c r="H2272" i="1"/>
  <c r="H2273" i="1"/>
  <c r="H2274" i="1"/>
  <c r="H2275" i="1"/>
  <c r="H2276" i="1"/>
  <c r="H2277" i="1"/>
  <c r="H2278" i="1"/>
  <c r="H2279" i="1"/>
  <c r="H2280" i="1"/>
  <c r="H2281" i="1"/>
  <c r="H2282" i="1"/>
  <c r="H2283" i="1"/>
  <c r="H2284" i="1"/>
  <c r="C2318" i="43" s="1"/>
  <c r="H2285" i="1"/>
  <c r="C2319" i="43" s="1"/>
  <c r="H2286" i="1"/>
  <c r="C2320" i="43" s="1"/>
  <c r="H2287" i="1"/>
  <c r="H2288" i="1"/>
  <c r="C2322" i="43" s="1"/>
  <c r="H2289" i="1"/>
  <c r="C2323" i="43" s="1"/>
  <c r="H2290" i="1"/>
  <c r="H2291" i="1"/>
  <c r="H2292" i="1"/>
  <c r="H2293" i="1"/>
  <c r="H2294" i="1"/>
  <c r="H2295" i="1"/>
  <c r="H2296" i="1"/>
  <c r="H2297" i="1"/>
  <c r="H2298" i="1"/>
  <c r="H2299" i="1"/>
  <c r="H2300" i="1"/>
  <c r="H2301" i="1"/>
  <c r="H2302" i="1"/>
  <c r="H2303" i="1"/>
  <c r="H2304" i="1"/>
  <c r="C2338" i="43" s="1"/>
  <c r="H2305" i="1"/>
  <c r="C2339" i="43" s="1"/>
  <c r="H2306" i="1"/>
  <c r="C2340" i="43" s="1"/>
  <c r="H2307" i="1"/>
  <c r="H2308" i="1"/>
  <c r="C2342" i="43" s="1"/>
  <c r="H2309" i="1"/>
  <c r="C2343" i="43" s="1"/>
  <c r="H2310" i="1"/>
  <c r="H2311" i="1"/>
  <c r="H2312" i="1"/>
  <c r="H2313" i="1"/>
  <c r="H2314" i="1"/>
  <c r="H2315" i="1"/>
  <c r="H2316" i="1"/>
  <c r="H2317" i="1"/>
  <c r="H2318" i="1"/>
  <c r="H2319" i="1"/>
  <c r="H2320" i="1"/>
  <c r="H2321" i="1"/>
  <c r="H2322" i="1"/>
  <c r="H2323" i="1"/>
  <c r="H2324" i="1"/>
  <c r="C2358" i="43" s="1"/>
  <c r="H2325" i="1"/>
  <c r="C2359" i="43" s="1"/>
  <c r="H2326" i="1"/>
  <c r="C2360" i="43" s="1"/>
  <c r="H2327" i="1"/>
  <c r="H2328" i="1"/>
  <c r="C2362" i="43" s="1"/>
  <c r="H2329" i="1"/>
  <c r="C2363" i="43" s="1"/>
  <c r="H2330" i="1"/>
  <c r="H2331" i="1"/>
  <c r="H2332" i="1"/>
  <c r="H2333" i="1"/>
  <c r="H2334" i="1"/>
  <c r="H2335" i="1"/>
  <c r="H2336" i="1"/>
  <c r="H2337" i="1"/>
  <c r="H2338" i="1"/>
  <c r="H2339" i="1"/>
  <c r="H2340" i="1"/>
  <c r="H2341" i="1"/>
  <c r="H2342" i="1"/>
  <c r="H2343" i="1"/>
  <c r="H2344" i="1"/>
  <c r="C2378" i="43" s="1"/>
  <c r="H2345" i="1"/>
  <c r="C2379" i="43" s="1"/>
  <c r="H2346" i="1"/>
  <c r="C2380" i="43" s="1"/>
  <c r="H2347" i="1"/>
  <c r="H2348" i="1"/>
  <c r="C2382" i="43" s="1"/>
  <c r="H2349" i="1"/>
  <c r="C2383" i="43" s="1"/>
  <c r="H2350" i="1"/>
  <c r="H2351" i="1"/>
  <c r="H2352" i="1"/>
  <c r="H2353" i="1"/>
  <c r="H2354" i="1"/>
  <c r="H2355" i="1"/>
  <c r="H2356" i="1"/>
  <c r="H2357" i="1"/>
  <c r="H2358" i="1"/>
  <c r="H2359" i="1"/>
  <c r="H2360" i="1"/>
  <c r="H2361" i="1"/>
  <c r="H2362" i="1"/>
  <c r="H2363" i="1"/>
  <c r="H2364" i="1"/>
  <c r="C2398" i="43" s="1"/>
  <c r="H2365" i="1"/>
  <c r="C2399" i="43" s="1"/>
  <c r="H2366" i="1"/>
  <c r="C2400" i="43" s="1"/>
  <c r="H2367" i="1"/>
  <c r="C2401" i="43" s="1"/>
  <c r="H2368" i="1"/>
  <c r="C2402" i="43" s="1"/>
  <c r="H2369" i="1"/>
  <c r="C2403" i="43" s="1"/>
  <c r="H2370" i="1"/>
  <c r="H2371" i="1"/>
  <c r="H2372" i="1"/>
  <c r="H2373" i="1"/>
  <c r="H2374" i="1"/>
  <c r="H2375" i="1"/>
  <c r="H2376" i="1"/>
  <c r="H2377" i="1"/>
  <c r="H2378" i="1"/>
  <c r="H2379" i="1"/>
  <c r="H2380" i="1"/>
  <c r="H2381" i="1"/>
  <c r="H2382" i="1"/>
  <c r="H2383" i="1"/>
  <c r="H2384" i="1"/>
  <c r="C2418" i="43" s="1"/>
  <c r="H2385" i="1"/>
  <c r="C2419" i="43" s="1"/>
  <c r="H2386" i="1"/>
  <c r="C2420" i="43" s="1"/>
  <c r="H2387" i="1"/>
  <c r="C2421" i="43" s="1"/>
  <c r="H2388" i="1"/>
  <c r="C2422" i="43" s="1"/>
  <c r="H2389" i="1"/>
  <c r="C2423" i="43" s="1"/>
  <c r="H2390" i="1"/>
  <c r="H2391" i="1"/>
  <c r="H2392" i="1"/>
  <c r="H2393" i="1"/>
  <c r="H2394" i="1"/>
  <c r="H2395" i="1"/>
  <c r="H2396" i="1"/>
  <c r="H2397" i="1"/>
  <c r="H2398" i="1"/>
  <c r="H2399" i="1"/>
  <c r="H2400" i="1"/>
  <c r="H2401" i="1"/>
  <c r="H2402" i="1"/>
  <c r="H2403" i="1"/>
  <c r="H2404" i="1"/>
  <c r="C2438" i="43" s="1"/>
  <c r="H2405" i="1"/>
  <c r="C2439" i="43" s="1"/>
  <c r="H2406" i="1"/>
  <c r="C2440" i="43" s="1"/>
  <c r="H2407" i="1"/>
  <c r="C2441" i="43" s="1"/>
  <c r="H2408" i="1"/>
  <c r="C2442" i="43" s="1"/>
  <c r="H2409" i="1"/>
  <c r="H2410" i="1"/>
  <c r="H2411" i="1"/>
  <c r="H2412" i="1"/>
  <c r="H2413" i="1"/>
  <c r="H2414" i="1"/>
  <c r="H2415" i="1"/>
  <c r="H2416" i="1"/>
  <c r="H2417" i="1"/>
  <c r="H2418" i="1"/>
  <c r="H2419" i="1"/>
  <c r="H2420" i="1"/>
  <c r="H2421" i="1"/>
  <c r="H2422" i="1"/>
  <c r="H2423" i="1"/>
  <c r="H2424" i="1"/>
  <c r="C2458" i="43" s="1"/>
  <c r="H2425" i="1"/>
  <c r="C2459" i="43" s="1"/>
  <c r="H2426" i="1"/>
  <c r="C2460" i="43" s="1"/>
  <c r="H2427" i="1"/>
  <c r="C2461" i="43" s="1"/>
  <c r="H2428" i="1"/>
  <c r="C2462" i="43" s="1"/>
  <c r="H2429" i="1"/>
  <c r="C2463" i="43" s="1"/>
  <c r="H2430" i="1"/>
  <c r="H2431" i="1"/>
  <c r="H2432" i="1"/>
  <c r="H2433" i="1"/>
  <c r="H2434" i="1"/>
  <c r="H2435" i="1"/>
  <c r="H2436" i="1"/>
  <c r="H2437" i="1"/>
  <c r="H2438" i="1"/>
  <c r="H2439" i="1"/>
  <c r="H2440" i="1"/>
  <c r="H2441" i="1"/>
  <c r="H2442" i="1"/>
  <c r="H2443" i="1"/>
  <c r="H2444" i="1"/>
  <c r="C2478" i="43" s="1"/>
  <c r="H2445" i="1"/>
  <c r="C2479" i="43" s="1"/>
  <c r="H2446" i="1"/>
  <c r="C2480" i="43" s="1"/>
  <c r="H2447" i="1"/>
  <c r="C2481" i="43" s="1"/>
  <c r="H2448" i="1"/>
  <c r="C2482" i="43" s="1"/>
  <c r="H2449" i="1"/>
  <c r="C2483" i="43" s="1"/>
  <c r="H2450" i="1"/>
  <c r="H2451" i="1"/>
  <c r="H2452" i="1"/>
  <c r="H2453" i="1"/>
  <c r="H2454" i="1"/>
  <c r="H2455" i="1"/>
  <c r="H2456" i="1"/>
  <c r="H2457" i="1"/>
  <c r="H2458" i="1"/>
  <c r="H2459" i="1"/>
  <c r="H2460" i="1"/>
  <c r="H2461" i="1"/>
  <c r="H2462" i="1"/>
  <c r="H2463" i="1"/>
  <c r="H2464" i="1"/>
  <c r="C2498" i="43" s="1"/>
  <c r="H2465" i="1"/>
  <c r="C2499" i="43" s="1"/>
  <c r="H2466" i="1"/>
  <c r="C2500" i="43" s="1"/>
  <c r="H2467" i="1"/>
  <c r="C2501" i="43" s="1"/>
  <c r="H2468" i="1"/>
  <c r="C2502" i="43" s="1"/>
  <c r="H2469" i="1"/>
  <c r="C2503" i="43" s="1"/>
  <c r="H2470" i="1"/>
  <c r="H2471" i="1"/>
  <c r="H2472" i="1"/>
  <c r="H2473" i="1"/>
  <c r="H2474" i="1"/>
  <c r="H2475" i="1"/>
  <c r="H2476" i="1"/>
  <c r="H2477" i="1"/>
  <c r="H2478" i="1"/>
  <c r="H2479" i="1"/>
  <c r="H2480" i="1"/>
  <c r="H2481" i="1"/>
  <c r="H2482" i="1"/>
  <c r="H2483" i="1"/>
  <c r="H2484" i="1"/>
  <c r="C2518" i="43" s="1"/>
  <c r="H2485" i="1"/>
  <c r="C2519" i="43" s="1"/>
  <c r="H2486" i="1"/>
  <c r="C2520" i="43" s="1"/>
  <c r="H2487" i="1"/>
  <c r="C2521" i="43" s="1"/>
  <c r="H2488" i="1"/>
  <c r="C2522" i="43" s="1"/>
  <c r="H2489" i="1"/>
  <c r="C2523" i="43" s="1"/>
  <c r="H2490" i="1"/>
  <c r="H2491" i="1"/>
  <c r="H2492" i="1"/>
  <c r="H2493" i="1"/>
  <c r="H2494" i="1"/>
  <c r="H2495" i="1"/>
  <c r="H2496" i="1"/>
  <c r="H2497" i="1"/>
  <c r="H2498" i="1"/>
  <c r="H2499" i="1"/>
  <c r="H2500" i="1"/>
  <c r="H2501" i="1"/>
  <c r="H2502" i="1"/>
  <c r="H2503" i="1"/>
  <c r="H2504" i="1"/>
  <c r="C2538" i="43" s="1"/>
  <c r="H2505" i="1"/>
  <c r="C2539" i="43" s="1"/>
  <c r="H2506" i="1"/>
  <c r="C2540" i="43" s="1"/>
  <c r="H2507" i="1"/>
  <c r="C2541" i="43" s="1"/>
  <c r="H2508" i="1"/>
  <c r="C2542" i="43" s="1"/>
  <c r="H2509" i="1"/>
  <c r="C2543" i="43" s="1"/>
  <c r="H2510" i="1"/>
  <c r="H2511" i="1"/>
  <c r="H2512" i="1"/>
  <c r="H2513" i="1"/>
  <c r="H2514" i="1"/>
  <c r="H2515" i="1"/>
  <c r="H2516" i="1"/>
  <c r="H2517" i="1"/>
  <c r="H2518" i="1"/>
  <c r="H2519" i="1"/>
  <c r="H2520" i="1"/>
  <c r="H2521" i="1"/>
  <c r="H2522" i="1"/>
  <c r="H2523" i="1"/>
  <c r="H2524" i="1"/>
  <c r="C2558" i="43" s="1"/>
  <c r="H2525" i="1"/>
  <c r="C2559" i="43" s="1"/>
  <c r="H2526" i="1"/>
  <c r="C2560" i="43" s="1"/>
  <c r="H2527" i="1"/>
  <c r="C2561" i="43" s="1"/>
  <c r="H2528" i="1"/>
  <c r="C2562" i="43" s="1"/>
  <c r="H2529" i="1"/>
  <c r="C2563" i="43" s="1"/>
  <c r="H2530" i="1"/>
  <c r="H2531" i="1"/>
  <c r="H2532" i="1"/>
  <c r="H2533" i="1"/>
  <c r="H2534" i="1"/>
  <c r="H2535" i="1"/>
  <c r="H2536" i="1"/>
  <c r="H2537" i="1"/>
  <c r="H2538" i="1"/>
  <c r="H2539" i="1"/>
  <c r="H2540" i="1"/>
  <c r="H2541" i="1"/>
  <c r="H2542" i="1"/>
  <c r="H2543" i="1"/>
  <c r="H2544" i="1"/>
  <c r="C2578" i="43" s="1"/>
  <c r="H2545" i="1"/>
  <c r="C2579" i="43" s="1"/>
  <c r="H2546" i="1"/>
  <c r="C2580" i="43" s="1"/>
  <c r="H2547" i="1"/>
  <c r="C2581" i="43" s="1"/>
  <c r="H2548" i="1"/>
  <c r="C2582" i="43" s="1"/>
  <c r="H2549" i="1"/>
  <c r="C2583" i="43" s="1"/>
  <c r="H2550" i="1"/>
  <c r="H2551" i="1"/>
  <c r="H2552" i="1"/>
  <c r="H2553" i="1"/>
  <c r="H2554" i="1"/>
  <c r="H2555" i="1"/>
  <c r="H2556" i="1"/>
  <c r="H2557" i="1"/>
  <c r="H2558" i="1"/>
  <c r="H2559" i="1"/>
  <c r="H2560" i="1"/>
  <c r="H2561" i="1"/>
  <c r="H2562" i="1"/>
  <c r="H2563" i="1"/>
  <c r="H2564" i="1"/>
  <c r="C2598" i="43" s="1"/>
  <c r="H2565" i="1"/>
  <c r="C2599" i="43" s="1"/>
  <c r="H2566" i="1"/>
  <c r="C2600" i="43" s="1"/>
  <c r="H2567" i="1"/>
  <c r="H2568" i="1"/>
  <c r="C2602" i="43" s="1"/>
  <c r="H2569" i="1"/>
  <c r="C2603" i="43" s="1"/>
  <c r="H2570" i="1"/>
  <c r="H2571" i="1"/>
  <c r="H2572" i="1"/>
  <c r="H2573" i="1"/>
  <c r="H2574" i="1"/>
  <c r="H2575" i="1"/>
  <c r="H2576" i="1"/>
  <c r="H2577" i="1"/>
  <c r="H2578" i="1"/>
  <c r="H2579" i="1"/>
  <c r="H2580" i="1"/>
  <c r="H2581" i="1"/>
  <c r="C2615" i="43" s="1"/>
  <c r="H2582" i="1"/>
  <c r="H2583" i="1"/>
  <c r="H2584" i="1"/>
  <c r="C2618" i="43" s="1"/>
  <c r="H2585" i="1"/>
  <c r="H2586" i="1"/>
  <c r="H2587" i="1"/>
  <c r="H2588" i="1"/>
  <c r="H2589" i="1"/>
  <c r="C2623" i="43" s="1"/>
  <c r="H2590" i="1"/>
  <c r="H2591" i="1"/>
  <c r="H2592" i="1"/>
  <c r="H2593" i="1"/>
  <c r="H2594" i="1"/>
  <c r="H2595" i="1"/>
  <c r="H2596" i="1"/>
  <c r="H2597" i="1"/>
  <c r="H2598" i="1"/>
  <c r="H2599" i="1"/>
  <c r="H2600" i="1"/>
  <c r="H2601" i="1"/>
  <c r="H2602" i="1"/>
  <c r="H2603" i="1"/>
  <c r="H2604" i="1"/>
  <c r="C2655" i="43" s="1"/>
  <c r="H2605" i="1"/>
  <c r="C2656" i="43" s="1"/>
  <c r="H2606" i="1"/>
  <c r="H2607" i="1"/>
  <c r="H2608" i="1"/>
  <c r="H2609" i="1"/>
  <c r="H2610" i="1"/>
  <c r="H2611" i="1"/>
  <c r="H2612" i="1"/>
  <c r="H2613" i="1"/>
  <c r="H2614" i="1"/>
  <c r="H2615" i="1"/>
  <c r="H2616" i="1"/>
  <c r="H2617" i="1"/>
  <c r="H2618" i="1"/>
  <c r="H2619" i="1"/>
  <c r="H2620" i="1"/>
  <c r="H2621" i="1"/>
  <c r="H2622" i="1"/>
  <c r="H2623" i="1"/>
  <c r="H2624" i="1"/>
  <c r="C2675" i="43" s="1"/>
  <c r="H2625" i="1"/>
  <c r="C2676" i="43" s="1"/>
  <c r="H2626" i="1"/>
  <c r="H2627" i="1"/>
  <c r="H2628" i="1"/>
  <c r="H2629" i="1"/>
  <c r="H2630" i="1"/>
  <c r="H2631" i="1"/>
  <c r="H2632" i="1"/>
  <c r="H2633" i="1"/>
  <c r="H2634" i="1"/>
  <c r="H2635" i="1"/>
  <c r="H2636" i="1"/>
  <c r="H2637" i="1"/>
  <c r="H2638" i="1"/>
  <c r="H2639" i="1"/>
  <c r="H2640" i="1"/>
  <c r="H2641" i="1"/>
  <c r="H2642" i="1"/>
  <c r="H2643" i="1"/>
  <c r="H2644" i="1"/>
  <c r="C2695" i="43" s="1"/>
  <c r="H2645" i="1"/>
  <c r="C2696" i="43" s="1"/>
  <c r="H2646" i="1"/>
  <c r="H2647" i="1"/>
  <c r="H2648" i="1"/>
  <c r="H2649" i="1"/>
  <c r="H2650" i="1"/>
  <c r="H2651" i="1"/>
  <c r="H2652" i="1"/>
  <c r="C2652" i="43" s="1"/>
  <c r="H2653" i="1"/>
  <c r="C2653" i="43" s="1"/>
  <c r="H2654" i="1"/>
  <c r="H2655" i="1"/>
  <c r="H2656" i="1"/>
  <c r="H2657" i="1"/>
  <c r="H2658" i="1"/>
  <c r="H2659" i="1"/>
  <c r="H2660" i="1"/>
  <c r="H2661" i="1"/>
  <c r="H2662" i="1"/>
  <c r="H2663" i="1"/>
  <c r="H2664" i="1"/>
  <c r="C2715" i="43" s="1"/>
  <c r="H2665" i="1"/>
  <c r="C2716" i="43" s="1"/>
  <c r="H2666" i="1"/>
  <c r="H2667" i="1"/>
  <c r="H2668" i="1"/>
  <c r="H2669" i="1"/>
  <c r="H2670" i="1"/>
  <c r="H2671" i="1"/>
  <c r="H2672" i="1"/>
  <c r="H2673" i="1"/>
  <c r="H2674" i="1"/>
  <c r="H2675" i="1"/>
  <c r="H2676" i="1"/>
  <c r="H2677" i="1"/>
  <c r="H2678" i="1"/>
  <c r="H2679" i="1"/>
  <c r="H2680" i="1"/>
  <c r="H2681" i="1"/>
  <c r="H2682" i="1"/>
  <c r="H2683" i="1"/>
  <c r="H2684" i="1"/>
  <c r="C2735" i="43" s="1"/>
  <c r="H2685" i="1"/>
  <c r="C2736" i="43" s="1"/>
  <c r="H2686" i="1"/>
  <c r="H2687" i="1"/>
  <c r="H2688" i="1"/>
  <c r="H2689" i="1"/>
  <c r="H2690" i="1"/>
  <c r="H2691" i="1"/>
  <c r="H2692" i="1"/>
  <c r="H2693" i="1"/>
  <c r="H2694" i="1"/>
  <c r="H2695" i="1"/>
  <c r="H2696" i="1"/>
  <c r="H2697" i="1"/>
  <c r="H2698" i="1"/>
  <c r="H2699" i="1"/>
  <c r="H2700" i="1"/>
  <c r="H2701" i="1"/>
  <c r="H2702" i="1"/>
  <c r="H2703" i="1"/>
  <c r="H2704" i="1"/>
  <c r="C2755" i="43" s="1"/>
  <c r="H2705" i="1"/>
  <c r="C2756" i="43" s="1"/>
  <c r="H2706" i="1"/>
  <c r="H2707" i="1"/>
  <c r="H2708" i="1"/>
  <c r="H2709" i="1"/>
  <c r="H2710" i="1"/>
  <c r="H2711" i="1"/>
  <c r="H2712" i="1"/>
  <c r="H2713" i="1"/>
  <c r="H2714" i="1"/>
  <c r="H2715" i="1"/>
  <c r="H2716" i="1"/>
  <c r="H2717" i="1"/>
  <c r="H2718" i="1"/>
  <c r="H2719" i="1"/>
  <c r="H2720" i="1"/>
  <c r="H2721" i="1"/>
  <c r="H2722" i="1"/>
  <c r="H2723" i="1"/>
  <c r="H2724" i="1"/>
  <c r="C2775" i="43" s="1"/>
  <c r="H2725" i="1"/>
  <c r="C2776" i="43" s="1"/>
  <c r="H2726" i="1"/>
  <c r="H2727" i="1"/>
  <c r="H2728" i="1"/>
  <c r="H2729" i="1"/>
  <c r="H2730" i="1"/>
  <c r="H2731" i="1"/>
  <c r="H2732" i="1"/>
  <c r="H2733" i="1"/>
  <c r="H2734" i="1"/>
  <c r="H2735" i="1"/>
  <c r="H2736" i="1"/>
  <c r="H2737" i="1"/>
  <c r="H2738" i="1"/>
  <c r="H2739" i="1"/>
  <c r="H2740" i="1"/>
  <c r="H2741" i="1"/>
  <c r="H2742" i="1"/>
  <c r="H2743" i="1"/>
  <c r="H2744" i="1"/>
  <c r="C2795" i="43" s="1"/>
  <c r="H2745" i="1"/>
  <c r="C2796" i="43" s="1"/>
  <c r="H2746" i="1"/>
  <c r="H2747" i="1"/>
  <c r="H2748" i="1"/>
  <c r="H2749" i="1"/>
  <c r="H2750" i="1"/>
  <c r="H2751" i="1"/>
  <c r="H2752" i="1"/>
  <c r="H2753" i="1"/>
  <c r="H2754" i="1"/>
  <c r="H2755" i="1"/>
  <c r="H2756" i="1"/>
  <c r="H2757" i="1"/>
  <c r="H2758" i="1"/>
  <c r="H2759" i="1"/>
  <c r="H2760" i="1"/>
  <c r="H2761" i="1"/>
  <c r="H2762" i="1"/>
  <c r="H2763" i="1"/>
  <c r="H2764" i="1"/>
  <c r="C2815" i="43" s="1"/>
  <c r="H2765" i="1"/>
  <c r="C2816" i="43" s="1"/>
  <c r="H2766" i="1"/>
  <c r="H2767" i="1"/>
  <c r="H2768" i="1"/>
  <c r="H2769" i="1"/>
  <c r="H2770" i="1"/>
  <c r="H2771" i="1"/>
  <c r="H2772" i="1"/>
  <c r="H2773" i="1"/>
  <c r="H2774" i="1"/>
  <c r="H2775" i="1"/>
  <c r="H2776" i="1"/>
  <c r="H2777" i="1"/>
  <c r="H2778" i="1"/>
  <c r="H2779" i="1"/>
  <c r="H2780" i="1"/>
  <c r="H2781" i="1"/>
  <c r="H2782" i="1"/>
  <c r="H2783" i="1"/>
  <c r="H2784" i="1"/>
  <c r="C2835" i="43" s="1"/>
  <c r="H2785" i="1"/>
  <c r="C2836" i="43" s="1"/>
  <c r="H2786" i="1"/>
  <c r="H2787" i="1"/>
  <c r="H2788" i="1"/>
  <c r="H2789" i="1"/>
  <c r="H2790" i="1"/>
  <c r="H2791" i="1"/>
  <c r="H2792" i="1"/>
  <c r="H2793" i="1"/>
  <c r="H2794" i="1"/>
  <c r="H2795" i="1"/>
  <c r="H2796" i="1"/>
  <c r="H2797" i="1"/>
  <c r="H2798" i="1"/>
  <c r="H2799" i="1"/>
  <c r="H2800" i="1"/>
  <c r="H2801" i="1"/>
  <c r="H2802" i="1"/>
  <c r="H2803" i="1"/>
  <c r="H2804" i="1"/>
  <c r="C2855" i="43" s="1"/>
  <c r="H2805" i="1"/>
  <c r="C2856" i="43" s="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 i="1"/>
  <c r="C2" i="43" s="1"/>
  <c r="C2627" i="43" l="1"/>
  <c r="C2607" i="43"/>
  <c r="C2567" i="43"/>
  <c r="C2547" i="43"/>
  <c r="C2527" i="43"/>
  <c r="C2507" i="43"/>
  <c r="C2487" i="43"/>
  <c r="C2467" i="43"/>
  <c r="C2447" i="43"/>
  <c r="C2427" i="43"/>
  <c r="C2407" i="43"/>
  <c r="C2387" i="43"/>
  <c r="C2367" i="43"/>
  <c r="C2347" i="43"/>
  <c r="C2327" i="43"/>
  <c r="C2307" i="43"/>
  <c r="C2287" i="43"/>
  <c r="C2267" i="43"/>
  <c r="C2247" i="43"/>
  <c r="C2227" i="43"/>
  <c r="C2207" i="43"/>
  <c r="C2187" i="43"/>
  <c r="C2167" i="43"/>
  <c r="C2147" i="43"/>
  <c r="C2127" i="43"/>
  <c r="C2107" i="43"/>
  <c r="C2087" i="43"/>
  <c r="C2067" i="43"/>
  <c r="C2047" i="43"/>
  <c r="C2027" i="43"/>
  <c r="C2007" i="43"/>
  <c r="C1987" i="43"/>
  <c r="C1967" i="43"/>
  <c r="C2626" i="43"/>
  <c r="C2606" i="43"/>
  <c r="C2586" i="43"/>
  <c r="C2566" i="43"/>
  <c r="C2546" i="43"/>
  <c r="C2526" i="43"/>
  <c r="C2506" i="43"/>
  <c r="C2486" i="43"/>
  <c r="C2466" i="43"/>
  <c r="C2446" i="43"/>
  <c r="C2426" i="43"/>
  <c r="C2406" i="43"/>
  <c r="C2386" i="43"/>
  <c r="C2366" i="43"/>
  <c r="C2346" i="43"/>
  <c r="C2326" i="43"/>
  <c r="C2306" i="43"/>
  <c r="C2286" i="43"/>
  <c r="C2266" i="43"/>
  <c r="C2246" i="43"/>
  <c r="C2226" i="43"/>
  <c r="C2206" i="43"/>
  <c r="C2186" i="43"/>
  <c r="C2166" i="43"/>
  <c r="C2146" i="43"/>
  <c r="C2126" i="43"/>
  <c r="C2106" i="43"/>
  <c r="C2086" i="43"/>
  <c r="C2066" i="43"/>
  <c r="C2046" i="43"/>
  <c r="C2026" i="43"/>
  <c r="C2006" i="43"/>
  <c r="C1986" i="43"/>
  <c r="C1966" i="43"/>
  <c r="C1946" i="43"/>
  <c r="C1926" i="43"/>
  <c r="C1906" i="43"/>
  <c r="C1886" i="43"/>
  <c r="C1866" i="43"/>
  <c r="C1846" i="43"/>
  <c r="C2619" i="43"/>
  <c r="C2853" i="43"/>
  <c r="C2833" i="43"/>
  <c r="C2813" i="43"/>
  <c r="C2793" i="43"/>
  <c r="C2773" i="43"/>
  <c r="C2753" i="43"/>
  <c r="C2733" i="43"/>
  <c r="C2713" i="43"/>
  <c r="C2693" i="43"/>
  <c r="C2673" i="43"/>
  <c r="C2852" i="43"/>
  <c r="C2832" i="43"/>
  <c r="C2812" i="43"/>
  <c r="C2792" i="43"/>
  <c r="C2772" i="43"/>
  <c r="C2752" i="43"/>
  <c r="C2732" i="43"/>
  <c r="C2712" i="43"/>
  <c r="C2692" i="43"/>
  <c r="C2672" i="43"/>
  <c r="C2455" i="43"/>
  <c r="C2315" i="43"/>
  <c r="C2515" i="43"/>
  <c r="C2415" i="43"/>
  <c r="C2335" i="43"/>
  <c r="C2195" i="43"/>
  <c r="C2595" i="43"/>
  <c r="C2375" i="43"/>
  <c r="C2275" i="43"/>
  <c r="C2555" i="43"/>
  <c r="C2475" i="43"/>
  <c r="C2435" i="43"/>
  <c r="C2355" i="43"/>
  <c r="C2255" i="43"/>
  <c r="C2551" i="43"/>
  <c r="C2491" i="43"/>
  <c r="C2451" i="43"/>
  <c r="C2411" i="43"/>
  <c r="C2391" i="43"/>
  <c r="C2351" i="43"/>
  <c r="C1991" i="43"/>
  <c r="C1971" i="43"/>
  <c r="C1951" i="43"/>
  <c r="C2575" i="43"/>
  <c r="C2535" i="43"/>
  <c r="C2495" i="43"/>
  <c r="C2395" i="43"/>
  <c r="C2295" i="43"/>
  <c r="C2095" i="43"/>
  <c r="C2591" i="43"/>
  <c r="C2571" i="43"/>
  <c r="C2531" i="43"/>
  <c r="C2511" i="43"/>
  <c r="C2471" i="43"/>
  <c r="C2431" i="43"/>
  <c r="C2331" i="43"/>
  <c r="C1795" i="43"/>
  <c r="D101" i="39"/>
  <c r="D142" i="39"/>
  <c r="D115" i="39"/>
  <c r="D119" i="39"/>
  <c r="C2162" i="43"/>
  <c r="C2142" i="43"/>
  <c r="C2122" i="43"/>
  <c r="C2102" i="43"/>
  <c r="C2082" i="43"/>
  <c r="C2062" i="43"/>
  <c r="C2042" i="43"/>
  <c r="C2022" i="43"/>
  <c r="C2002" i="43"/>
  <c r="C1982" i="43"/>
  <c r="C1962" i="43"/>
  <c r="C1942" i="43"/>
  <c r="C1922" i="43"/>
  <c r="C1902" i="43"/>
  <c r="C1882" i="43"/>
  <c r="C1862" i="43"/>
  <c r="C1842" i="43"/>
  <c r="C2601" i="43"/>
  <c r="C2854" i="43"/>
  <c r="C2834" i="43"/>
  <c r="C2814" i="43"/>
  <c r="C2794" i="43"/>
  <c r="C2774" i="43"/>
  <c r="C2754" i="43"/>
  <c r="C2734" i="43"/>
  <c r="C2714" i="43"/>
  <c r="C2694" i="43"/>
  <c r="C2674" i="43"/>
  <c r="C2654" i="43"/>
  <c r="C2260" i="43"/>
  <c r="C2240" i="43"/>
  <c r="C2220" i="43"/>
  <c r="C2200" i="43"/>
  <c r="C2180" i="43"/>
  <c r="C2160" i="43"/>
  <c r="C2140" i="43"/>
  <c r="C2120" i="43"/>
  <c r="C2100" i="43"/>
  <c r="C2080" i="43"/>
  <c r="C2060" i="43"/>
  <c r="C2040" i="43"/>
  <c r="C2020" i="43"/>
  <c r="C2000" i="43"/>
  <c r="C1980" i="43"/>
  <c r="C1960" i="43"/>
  <c r="C1940" i="43"/>
  <c r="C1920" i="43"/>
  <c r="C1900" i="43"/>
  <c r="C1880" i="43"/>
  <c r="C1860" i="43"/>
  <c r="C1840" i="43"/>
  <c r="C2637" i="43"/>
  <c r="C2644" i="43"/>
  <c r="C2055" i="43"/>
  <c r="C2235" i="43"/>
  <c r="C1995" i="43"/>
  <c r="C1915" i="43"/>
  <c r="C1895" i="43"/>
  <c r="C1855" i="43"/>
  <c r="C2614" i="43"/>
  <c r="C2594" i="43"/>
  <c r="C2554" i="43"/>
  <c r="C2494" i="43"/>
  <c r="C2474" i="43"/>
  <c r="C2374" i="43"/>
  <c r="C2334" i="43"/>
  <c r="C2314" i="43"/>
  <c r="C2274" i="43"/>
  <c r="C2154" i="43"/>
  <c r="C2134" i="43"/>
  <c r="C2114" i="43"/>
  <c r="C2074" i="43"/>
  <c r="C2014" i="43"/>
  <c r="C1994" i="43"/>
  <c r="C1974" i="43"/>
  <c r="C1954" i="43"/>
  <c r="C1934" i="43"/>
  <c r="C1914" i="43"/>
  <c r="C1894" i="43"/>
  <c r="C1874" i="43"/>
  <c r="C1854" i="43"/>
  <c r="C1804" i="43"/>
  <c r="C1955" i="43"/>
  <c r="C2634" i="43"/>
  <c r="C2534" i="43"/>
  <c r="C2434" i="43"/>
  <c r="C2214" i="43"/>
  <c r="C2194" i="43"/>
  <c r="C2174" i="43"/>
  <c r="C2094" i="43"/>
  <c r="C2054" i="43"/>
  <c r="C2034" i="43"/>
  <c r="C2613" i="43"/>
  <c r="C2593" i="43"/>
  <c r="C2513" i="43"/>
  <c r="C2473" i="43"/>
  <c r="C2393" i="43"/>
  <c r="C2373" i="43"/>
  <c r="C2353" i="43"/>
  <c r="C2333" i="43"/>
  <c r="C2313" i="43"/>
  <c r="C2293" i="43"/>
  <c r="C2273" i="43"/>
  <c r="C2253" i="43"/>
  <c r="C2233" i="43"/>
  <c r="C2213" i="43"/>
  <c r="C2193" i="43"/>
  <c r="C2173" i="43"/>
  <c r="C2153" i="43"/>
  <c r="C2133" i="43"/>
  <c r="C2113" i="43"/>
  <c r="C2093" i="43"/>
  <c r="C2073" i="43"/>
  <c r="C2053" i="43"/>
  <c r="C2033" i="43"/>
  <c r="C2013" i="43"/>
  <c r="C1993" i="43"/>
  <c r="C1973" i="43"/>
  <c r="C1953" i="43"/>
  <c r="C1933" i="43"/>
  <c r="C1913" i="43"/>
  <c r="C1893" i="43"/>
  <c r="C1873" i="43"/>
  <c r="C1853" i="43"/>
  <c r="C1824" i="43"/>
  <c r="C1803" i="43"/>
  <c r="C2215" i="43"/>
  <c r="C2175" i="43"/>
  <c r="C2155" i="43"/>
  <c r="C2135" i="43"/>
  <c r="C2115" i="43"/>
  <c r="C2075" i="43"/>
  <c r="C2035" i="43"/>
  <c r="C2015" i="43"/>
  <c r="C1975" i="43"/>
  <c r="C1935" i="43"/>
  <c r="C1875" i="43"/>
  <c r="C2651" i="43"/>
  <c r="C2574" i="43"/>
  <c r="C2514" i="43"/>
  <c r="C2454" i="43"/>
  <c r="C2414" i="43"/>
  <c r="C2394" i="43"/>
  <c r="C2354" i="43"/>
  <c r="C2294" i="43"/>
  <c r="C2254" i="43"/>
  <c r="C2234" i="43"/>
  <c r="C2650" i="43"/>
  <c r="C2573" i="43"/>
  <c r="C2553" i="43"/>
  <c r="C2533" i="43"/>
  <c r="C2493" i="43"/>
  <c r="C2453" i="43"/>
  <c r="C2433" i="43"/>
  <c r="C2413" i="43"/>
  <c r="C2612" i="43"/>
  <c r="C2592" i="43"/>
  <c r="C2572" i="43"/>
  <c r="C2552" i="43"/>
  <c r="C2532" i="43"/>
  <c r="C2512" i="43"/>
  <c r="C1781" i="43"/>
  <c r="C2611" i="43"/>
  <c r="C2764" i="43"/>
  <c r="C2744" i="43"/>
  <c r="C2724" i="43"/>
  <c r="C2704" i="43"/>
  <c r="C2684" i="43"/>
  <c r="C2664" i="43"/>
  <c r="C1800" i="43"/>
  <c r="C1778" i="43"/>
  <c r="C2844" i="43"/>
  <c r="C2824" i="43"/>
  <c r="C2804" i="43"/>
  <c r="C2784" i="43"/>
  <c r="C2646" i="43"/>
  <c r="C1799" i="43"/>
  <c r="C2585" i="43"/>
  <c r="C2625" i="43"/>
  <c r="C2605" i="43"/>
  <c r="C2565" i="43"/>
  <c r="C2545" i="43"/>
  <c r="C2525" i="43"/>
  <c r="C2505" i="43"/>
  <c r="C2485" i="43"/>
  <c r="C2465" i="43"/>
  <c r="C2445" i="43"/>
  <c r="C2425" i="43"/>
  <c r="C2405" i="43"/>
  <c r="C2385" i="43"/>
  <c r="C1815" i="43"/>
  <c r="C2624" i="43"/>
  <c r="C2604" i="43"/>
  <c r="C2584" i="43"/>
  <c r="C2564" i="43"/>
  <c r="C2544" i="43"/>
  <c r="C2524" i="43"/>
  <c r="C2504" i="43"/>
  <c r="C2484" i="43"/>
  <c r="C2464" i="43"/>
  <c r="C2444" i="43"/>
  <c r="C2424" i="43"/>
  <c r="C2404" i="43"/>
  <c r="C2384" i="43"/>
  <c r="C2364" i="43"/>
  <c r="C2344" i="43"/>
  <c r="C2324" i="43"/>
  <c r="C2304" i="43"/>
  <c r="C2284" i="43"/>
  <c r="C2264" i="43"/>
  <c r="C2244" i="43"/>
  <c r="C2224" i="43"/>
  <c r="C2204" i="43"/>
  <c r="C2184" i="43"/>
  <c r="C2164" i="43"/>
  <c r="C2144" i="43"/>
  <c r="C2124" i="43"/>
  <c r="C2104" i="43"/>
  <c r="C2084" i="43"/>
  <c r="C2064" i="43"/>
  <c r="C2044" i="43"/>
  <c r="C2024" i="43"/>
  <c r="C2004" i="43"/>
  <c r="C1984" i="43"/>
  <c r="C1964" i="43"/>
  <c r="C1944" i="43"/>
  <c r="C1924" i="43"/>
  <c r="C1904" i="43"/>
  <c r="C1884" i="43"/>
  <c r="C1864" i="43"/>
  <c r="C1844" i="43"/>
  <c r="C1814" i="43"/>
  <c r="C1794" i="43"/>
  <c r="D77" i="39"/>
  <c r="D107" i="39"/>
  <c r="C2842" i="43"/>
  <c r="C2802" i="43"/>
  <c r="C2782" i="43"/>
  <c r="C2762" i="43"/>
  <c r="C2722" i="43"/>
  <c r="C2702" i="43"/>
  <c r="C2682" i="43"/>
  <c r="C2662" i="43"/>
  <c r="C2632" i="43"/>
  <c r="C2840" i="43"/>
  <c r="C2800" i="43"/>
  <c r="C2780" i="43"/>
  <c r="C2740" i="43"/>
  <c r="C2700" i="43"/>
  <c r="C2680" i="43"/>
  <c r="C2660" i="43"/>
  <c r="C2631" i="43"/>
  <c r="C2443" i="43"/>
  <c r="C2820" i="43"/>
  <c r="C2760" i="43"/>
  <c r="C2720" i="43"/>
  <c r="C2622" i="43"/>
  <c r="C2638" i="43"/>
  <c r="C2642" i="43"/>
  <c r="C2635" i="43"/>
  <c r="C2822" i="43"/>
  <c r="C2838" i="43"/>
  <c r="C2818" i="43"/>
  <c r="C2798" i="43"/>
  <c r="C2778" i="43"/>
  <c r="C2758" i="43"/>
  <c r="C2738" i="43"/>
  <c r="C2718" i="43"/>
  <c r="C2698" i="43"/>
  <c r="C2678" i="43"/>
  <c r="C2658" i="43"/>
  <c r="C1947" i="43"/>
  <c r="C1927" i="43"/>
  <c r="C1907" i="43"/>
  <c r="C1887" i="43"/>
  <c r="C1867" i="43"/>
  <c r="C1847" i="43"/>
  <c r="C1827" i="43"/>
  <c r="C1807" i="43"/>
  <c r="C1787" i="43"/>
  <c r="C1770" i="43"/>
  <c r="C2587" i="43"/>
  <c r="C2365" i="43"/>
  <c r="C2345" i="43"/>
  <c r="C2325" i="43"/>
  <c r="C1802" i="43"/>
  <c r="C1785" i="43"/>
  <c r="C2381" i="43"/>
  <c r="C2361" i="43"/>
  <c r="C2341" i="43"/>
  <c r="C2321" i="43"/>
  <c r="C2301" i="43"/>
  <c r="C2281" i="43"/>
  <c r="C2261" i="43"/>
  <c r="C2241" i="43"/>
  <c r="C2221" i="43"/>
  <c r="C2201" i="43"/>
  <c r="C2181" i="43"/>
  <c r="C2161" i="43"/>
  <c r="C2141" i="43"/>
  <c r="C2121" i="43"/>
  <c r="C2101" i="43"/>
  <c r="C2081" i="43"/>
  <c r="C2061" i="43"/>
  <c r="C2041" i="43"/>
  <c r="C2021" i="43"/>
  <c r="C2001" i="43"/>
  <c r="C1981" i="43"/>
  <c r="C1961" i="43"/>
  <c r="C1941" i="43"/>
  <c r="C1921" i="43"/>
  <c r="C1901" i="43"/>
  <c r="C1881" i="43"/>
  <c r="C1861" i="43"/>
  <c r="C1841" i="43"/>
  <c r="C1821" i="43"/>
  <c r="C1801" i="43"/>
  <c r="C2639" i="43"/>
  <c r="C2621" i="43"/>
  <c r="C2617" i="43"/>
  <c r="C2597" i="43"/>
  <c r="C2557" i="43"/>
  <c r="C2537" i="43"/>
  <c r="C2517" i="43"/>
  <c r="C2497" i="43"/>
  <c r="C2477" i="43"/>
  <c r="C2457" i="43"/>
  <c r="C2437" i="43"/>
  <c r="C2417" i="43"/>
  <c r="C2397" i="43"/>
  <c r="C2377" i="43"/>
  <c r="C2357" i="43"/>
  <c r="C2337" i="43"/>
  <c r="C2317" i="43"/>
  <c r="C2297" i="43"/>
  <c r="C2277" i="43"/>
  <c r="C2257" i="43"/>
  <c r="C2237" i="43"/>
  <c r="C2217" i="43"/>
  <c r="C2197" i="43"/>
  <c r="C2177" i="43"/>
  <c r="C2157" i="43"/>
  <c r="C2137" i="43"/>
  <c r="C2117" i="43"/>
  <c r="C2097" i="43"/>
  <c r="C2077" i="43"/>
  <c r="C2057" i="43"/>
  <c r="C2037" i="43"/>
  <c r="C2017" i="43"/>
  <c r="C1997" i="43"/>
  <c r="C1977" i="43"/>
  <c r="C1957" i="43"/>
  <c r="C1937" i="43"/>
  <c r="C1917" i="43"/>
  <c r="C1897" i="43"/>
  <c r="C1877" i="43"/>
  <c r="C1857" i="43"/>
  <c r="C1837" i="43"/>
  <c r="C1817" i="43"/>
  <c r="C1797" i="43"/>
  <c r="C2620" i="43"/>
  <c r="C2577" i="43"/>
  <c r="C2636" i="43"/>
  <c r="C2616" i="43"/>
  <c r="C2596" i="43"/>
  <c r="C2576" i="43"/>
  <c r="C2556" i="43"/>
  <c r="C2536" i="43"/>
  <c r="C2516" i="43"/>
  <c r="C2496" i="43"/>
  <c r="C2476" i="43"/>
  <c r="C2456" i="43"/>
  <c r="C2436" i="43"/>
  <c r="C2416" i="43"/>
  <c r="C2396" i="43"/>
  <c r="C2376" i="43"/>
  <c r="C2356" i="43"/>
  <c r="C2336" i="43"/>
  <c r="C2316" i="43"/>
  <c r="C2640" i="43"/>
  <c r="C2742" i="43"/>
  <c r="C1793" i="43"/>
  <c r="C1776" i="43"/>
  <c r="C2633" i="43"/>
  <c r="C2305" i="43"/>
  <c r="C2285" i="43"/>
  <c r="C2265" i="43"/>
  <c r="C2245" i="43"/>
  <c r="C2225" i="43"/>
  <c r="C2205" i="43"/>
  <c r="C2185" i="43"/>
  <c r="C2165" i="43"/>
  <c r="C2145" i="43"/>
  <c r="C2125" i="43"/>
  <c r="C2105" i="43"/>
  <c r="C2085" i="43"/>
  <c r="C2065" i="43"/>
  <c r="C2045" i="43"/>
  <c r="C2025" i="43"/>
  <c r="C2005" i="43"/>
  <c r="C1985" i="43"/>
  <c r="C1965" i="43"/>
  <c r="C1945" i="43"/>
  <c r="C1925" i="43"/>
  <c r="C1905" i="43"/>
  <c r="C1885" i="43"/>
  <c r="C1865" i="43"/>
  <c r="C1845" i="43"/>
  <c r="C1825" i="43"/>
  <c r="C1805" i="43"/>
  <c r="C2296" i="43"/>
  <c r="C2276" i="43"/>
  <c r="C2256" i="43"/>
  <c r="C2236" i="43"/>
  <c r="C2216" i="43"/>
  <c r="C2196" i="43"/>
  <c r="C2176" i="43"/>
  <c r="C2156" i="43"/>
  <c r="C2136" i="43"/>
  <c r="C2116" i="43"/>
  <c r="C2096" i="43"/>
  <c r="C2076" i="43"/>
  <c r="C2056" i="43"/>
  <c r="C2036" i="43"/>
  <c r="C2016" i="43"/>
  <c r="C1996" i="43"/>
  <c r="C1976" i="43"/>
  <c r="C1956" i="43"/>
  <c r="C1936" i="43"/>
  <c r="C1916" i="43"/>
  <c r="C1896" i="43"/>
  <c r="C1876" i="43"/>
  <c r="C1856" i="43"/>
  <c r="C1836" i="43"/>
  <c r="C1816" i="43"/>
  <c r="C1796" i="43"/>
  <c r="C2492" i="43"/>
  <c r="C2472" i="43"/>
  <c r="C2452" i="43"/>
  <c r="C2432" i="43"/>
  <c r="C2412" i="43"/>
  <c r="C2392" i="43"/>
  <c r="C2372" i="43"/>
  <c r="C2352" i="43"/>
  <c r="C2332" i="43"/>
  <c r="C2312" i="43"/>
  <c r="C2292" i="43"/>
  <c r="C2272" i="43"/>
  <c r="C2252" i="43"/>
  <c r="C2232" i="43"/>
  <c r="C2212" i="43"/>
  <c r="C2192" i="43"/>
  <c r="C2172" i="43"/>
  <c r="C2152" i="43"/>
  <c r="C2132" i="43"/>
  <c r="C2112" i="43"/>
  <c r="C2092" i="43"/>
  <c r="C2072" i="43"/>
  <c r="C2052" i="43"/>
  <c r="C2032" i="43"/>
  <c r="C2012" i="43"/>
  <c r="C1992" i="43"/>
  <c r="C1972" i="43"/>
  <c r="C1952" i="43"/>
  <c r="C1932" i="43"/>
  <c r="C1912" i="43"/>
  <c r="C1892" i="43"/>
  <c r="C1872" i="43"/>
  <c r="C1852" i="43"/>
  <c r="C1832" i="43"/>
  <c r="C1812" i="43"/>
  <c r="C1792" i="43"/>
  <c r="C2371" i="43"/>
  <c r="C2311" i="43"/>
  <c r="C2291" i="43"/>
  <c r="C2271" i="43"/>
  <c r="C2251" i="43"/>
  <c r="C2231" i="43"/>
  <c r="C2211" i="43"/>
  <c r="C2191" i="43"/>
  <c r="C2171" i="43"/>
  <c r="C2151" i="43"/>
  <c r="C2131" i="43"/>
  <c r="C2111" i="43"/>
  <c r="C2091" i="43"/>
  <c r="C2071" i="43"/>
  <c r="C2051" i="43"/>
  <c r="C2031" i="43"/>
  <c r="C2011" i="43"/>
  <c r="C1931" i="43"/>
  <c r="C1911" i="43"/>
  <c r="C1891" i="43"/>
  <c r="C1871" i="43"/>
  <c r="C1851" i="43"/>
  <c r="C1831" i="43"/>
  <c r="C1811" i="43"/>
  <c r="C1791" i="43"/>
  <c r="C2839" i="43"/>
  <c r="C2819" i="43"/>
  <c r="C2799" i="43"/>
  <c r="C2779" i="43"/>
  <c r="C2759" i="43"/>
  <c r="C2739" i="43"/>
  <c r="C2719" i="43"/>
  <c r="C2699" i="43"/>
  <c r="C2679" i="43"/>
  <c r="C2659" i="43"/>
  <c r="C2630" i="43"/>
  <c r="C2610" i="43"/>
  <c r="C2590" i="43"/>
  <c r="C2570" i="43"/>
  <c r="C2550" i="43"/>
  <c r="C2530" i="43"/>
  <c r="C2510" i="43"/>
  <c r="C2490" i="43"/>
  <c r="C2470" i="43"/>
  <c r="C2450" i="43"/>
  <c r="C2430" i="43"/>
  <c r="C2410" i="43"/>
  <c r="C2390" i="43"/>
  <c r="C2370" i="43"/>
  <c r="C2350" i="43"/>
  <c r="C2330" i="43"/>
  <c r="C2310" i="43"/>
  <c r="C2290" i="43"/>
  <c r="C2270" i="43"/>
  <c r="C2250" i="43"/>
  <c r="C2230" i="43"/>
  <c r="C2210" i="43"/>
  <c r="C2190" i="43"/>
  <c r="C2170" i="43"/>
  <c r="C2150" i="43"/>
  <c r="C2130" i="43"/>
  <c r="C2110" i="43"/>
  <c r="C2090" i="43"/>
  <c r="C2070" i="43"/>
  <c r="C2050" i="43"/>
  <c r="C2030" i="43"/>
  <c r="C2010" i="43"/>
  <c r="C1990" i="43"/>
  <c r="C1970" i="43"/>
  <c r="C1950" i="43"/>
  <c r="C1930" i="43"/>
  <c r="C1910" i="43"/>
  <c r="C1890" i="43"/>
  <c r="C1870" i="43"/>
  <c r="C1850" i="43"/>
  <c r="C1830" i="43"/>
  <c r="C1810" i="43"/>
  <c r="C1790" i="43"/>
  <c r="C2629" i="43"/>
  <c r="C2469" i="43"/>
  <c r="C2429" i="43"/>
  <c r="C2389" i="43"/>
  <c r="C2189" i="43"/>
  <c r="C2109" i="43"/>
  <c r="C2089" i="43"/>
  <c r="C2049" i="43"/>
  <c r="C2029" i="43"/>
  <c r="C1989" i="43"/>
  <c r="C1909" i="43"/>
  <c r="C1849" i="43"/>
  <c r="C2609" i="43"/>
  <c r="C2589" i="43"/>
  <c r="C2569" i="43"/>
  <c r="C2549" i="43"/>
  <c r="C2529" i="43"/>
  <c r="C2509" i="43"/>
  <c r="C2489" i="43"/>
  <c r="C2449" i="43"/>
  <c r="C2409" i="43"/>
  <c r="C2369" i="43"/>
  <c r="C2349" i="43"/>
  <c r="C2329" i="43"/>
  <c r="C2309" i="43"/>
  <c r="C2289" i="43"/>
  <c r="C2269" i="43"/>
  <c r="C2249" i="43"/>
  <c r="C2229" i="43"/>
  <c r="C2209" i="43"/>
  <c r="C2169" i="43"/>
  <c r="C2149" i="43"/>
  <c r="C2129" i="43"/>
  <c r="C2069" i="43"/>
  <c r="C2009" i="43"/>
  <c r="C1969" i="43"/>
  <c r="C1949" i="43"/>
  <c r="C1929" i="43"/>
  <c r="C1889" i="43"/>
  <c r="C1869" i="43"/>
  <c r="C1829" i="43"/>
  <c r="C1809" i="43"/>
  <c r="C1789" i="43"/>
  <c r="C2857" i="43"/>
  <c r="C2837" i="43"/>
  <c r="C2817" i="43"/>
  <c r="C2797" i="43"/>
  <c r="C2777" i="43"/>
  <c r="C2757" i="43"/>
  <c r="C2737" i="43"/>
  <c r="C2717" i="43"/>
  <c r="C2697" i="43"/>
  <c r="C2677" i="43"/>
  <c r="C2657" i="43"/>
  <c r="C2628" i="43"/>
  <c r="C2608" i="43"/>
  <c r="C2588" i="43"/>
  <c r="C2568" i="43"/>
  <c r="C2548" i="43"/>
  <c r="C2528" i="43"/>
  <c r="C2508" i="43"/>
  <c r="C2488" i="43"/>
  <c r="C2468" i="43"/>
  <c r="C2448" i="43"/>
  <c r="C2428" i="43"/>
  <c r="C2408" i="43"/>
  <c r="C2388" i="43"/>
  <c r="C2368" i="43"/>
  <c r="C2348" i="43"/>
  <c r="C2328" i="43"/>
  <c r="C2308" i="43"/>
  <c r="C2288" i="43"/>
  <c r="C2268" i="43"/>
  <c r="C2248" i="43"/>
  <c r="C2228" i="43"/>
  <c r="C2208" i="43"/>
  <c r="C2188" i="43"/>
  <c r="C2168" i="43"/>
  <c r="C2148" i="43"/>
  <c r="C2128" i="43"/>
  <c r="C2108" i="43"/>
  <c r="C2088" i="43"/>
  <c r="C2068" i="43"/>
  <c r="C2048" i="43"/>
  <c r="C2028" i="43"/>
  <c r="C2008" i="43"/>
  <c r="C1988" i="43"/>
  <c r="C1968" i="43"/>
  <c r="C1948" i="43"/>
  <c r="C1928" i="43"/>
  <c r="C1908" i="43"/>
  <c r="C1888" i="43"/>
  <c r="C1868" i="43"/>
  <c r="C1848" i="43"/>
  <c r="C1828" i="43"/>
  <c r="C1808" i="43"/>
  <c r="C1788" i="43"/>
  <c r="C2846" i="43"/>
  <c r="C2826" i="43"/>
  <c r="C2806" i="43"/>
  <c r="C2786" i="43"/>
  <c r="C2766" i="43"/>
  <c r="C2746" i="43"/>
  <c r="C2726" i="43"/>
  <c r="C2706" i="43"/>
  <c r="C2686" i="43"/>
  <c r="C2666" i="43"/>
  <c r="C2825" i="43"/>
  <c r="C2805" i="43"/>
  <c r="C2785" i="43"/>
  <c r="C2765" i="43"/>
  <c r="C2745" i="43"/>
  <c r="C2725" i="43"/>
  <c r="C2705" i="43"/>
  <c r="C2685" i="43"/>
  <c r="C2665" i="43"/>
  <c r="C2645" i="43"/>
  <c r="C2845" i="43"/>
  <c r="C2843" i="43"/>
  <c r="C2823" i="43"/>
  <c r="C2803" i="43"/>
  <c r="C2783" i="43"/>
  <c r="C2763" i="43"/>
  <c r="C2743" i="43"/>
  <c r="C2723" i="43"/>
  <c r="C2703" i="43"/>
  <c r="C2683" i="43"/>
  <c r="C2663" i="43"/>
  <c r="C2643" i="43"/>
  <c r="C2841" i="43"/>
  <c r="C2821" i="43"/>
  <c r="C2801" i="43"/>
  <c r="C2781" i="43"/>
  <c r="C2761" i="43"/>
  <c r="C2741" i="43"/>
  <c r="C2721" i="43"/>
  <c r="C2701" i="43"/>
  <c r="C2681" i="43"/>
  <c r="C2661" i="43"/>
  <c r="C2641" i="43"/>
  <c r="C2851" i="43"/>
  <c r="C2831" i="43"/>
  <c r="C2691" i="43"/>
  <c r="C2811" i="43"/>
  <c r="C2791" i="43"/>
  <c r="C2771" i="43"/>
  <c r="C2751" i="43"/>
  <c r="C2731" i="43"/>
  <c r="C2711" i="43"/>
  <c r="C2850" i="43"/>
  <c r="C2830" i="43"/>
  <c r="C2810" i="43"/>
  <c r="C2790" i="43"/>
  <c r="C2770" i="43"/>
  <c r="C2750" i="43"/>
  <c r="C2730" i="43"/>
  <c r="C2710" i="43"/>
  <c r="C2690" i="43"/>
  <c r="C2670" i="43"/>
  <c r="C2671" i="43"/>
  <c r="C2849" i="43"/>
  <c r="C2829" i="43"/>
  <c r="C2809" i="43"/>
  <c r="C2789" i="43"/>
  <c r="C2769" i="43"/>
  <c r="C2749" i="43"/>
  <c r="C2729" i="43"/>
  <c r="C2709" i="43"/>
  <c r="C2689" i="43"/>
  <c r="C2669" i="43"/>
  <c r="C2649" i="43"/>
  <c r="C2808" i="43"/>
  <c r="C2788" i="43"/>
  <c r="C2728" i="43"/>
  <c r="C2708" i="43"/>
  <c r="C2668" i="43"/>
  <c r="C2648" i="43"/>
  <c r="C2848" i="43"/>
  <c r="C2828" i="43"/>
  <c r="C2768" i="43"/>
  <c r="C2748" i="43"/>
  <c r="C2688" i="43"/>
  <c r="C2847" i="43"/>
  <c r="C2827" i="43"/>
  <c r="C2807" i="43"/>
  <c r="C2787" i="43"/>
  <c r="C2767" i="43"/>
  <c r="C2747" i="43"/>
  <c r="C2727" i="43"/>
  <c r="C2707" i="43"/>
  <c r="C2687" i="43"/>
  <c r="C2667" i="43"/>
  <c r="C2647" i="43"/>
  <c r="AQ157" i="25"/>
  <c r="AQ146" i="25"/>
  <c r="D132" i="39"/>
  <c r="D113" i="39"/>
  <c r="D137" i="39"/>
  <c r="D110" i="39"/>
  <c r="D163" i="39"/>
  <c r="D80" i="39"/>
  <c r="D164" i="39"/>
  <c r="D154" i="39"/>
  <c r="D127" i="39"/>
  <c r="D160" i="39"/>
  <c r="D133" i="39"/>
  <c r="D74" i="39"/>
  <c r="D97" i="39"/>
  <c r="D104" i="39"/>
  <c r="D116" i="39"/>
  <c r="D124" i="39"/>
  <c r="D79" i="39"/>
  <c r="D125" i="39"/>
  <c r="D150" i="39"/>
  <c r="D84" i="39"/>
  <c r="D162" i="39"/>
  <c r="D147" i="39"/>
  <c r="AQ133" i="25"/>
  <c r="AQ163" i="25"/>
  <c r="D130" i="39"/>
  <c r="D156" i="39"/>
  <c r="D120" i="39"/>
  <c r="D167" i="39"/>
  <c r="D146" i="39"/>
  <c r="D98" i="39"/>
  <c r="D105" i="39"/>
  <c r="D73" i="39"/>
  <c r="D91" i="39"/>
  <c r="D96" i="39"/>
  <c r="D94" i="39"/>
  <c r="D106" i="39"/>
  <c r="D88" i="39"/>
  <c r="D85" i="39"/>
  <c r="D78" i="39"/>
  <c r="D140" i="39"/>
  <c r="D122" i="39"/>
  <c r="D83" i="39"/>
  <c r="D144" i="39"/>
  <c r="D75" i="39"/>
  <c r="D145" i="39"/>
  <c r="D111" i="39"/>
  <c r="D135" i="39"/>
  <c r="D81" i="39"/>
  <c r="D76" i="39"/>
  <c r="D158" i="39"/>
  <c r="D141" i="39"/>
  <c r="D86" i="39"/>
  <c r="D153" i="39"/>
  <c r="D103" i="39"/>
  <c r="D126" i="39"/>
  <c r="D100" i="39"/>
  <c r="D129" i="39"/>
  <c r="D139" i="39"/>
  <c r="D157" i="39"/>
  <c r="D123" i="39"/>
  <c r="D143" i="39"/>
  <c r="D90" i="39"/>
  <c r="D149" i="39"/>
  <c r="D112" i="39"/>
  <c r="D131" i="39"/>
  <c r="D89" i="39"/>
  <c r="D151" i="39"/>
  <c r="D155" i="39"/>
  <c r="D159" i="39"/>
  <c r="D108" i="39"/>
  <c r="D99" i="39"/>
  <c r="D109" i="39"/>
  <c r="D92" i="39"/>
  <c r="D152" i="39"/>
  <c r="D128" i="39"/>
  <c r="D118" i="39"/>
  <c r="D102" i="39"/>
  <c r="D136" i="39"/>
  <c r="D148" i="39"/>
  <c r="D138" i="39"/>
  <c r="D121" i="39"/>
  <c r="D117" i="39"/>
  <c r="D82" i="39"/>
  <c r="D165" i="39"/>
  <c r="D169" i="39"/>
  <c r="D168" i="39"/>
  <c r="D95" i="39"/>
  <c r="D93" i="39"/>
  <c r="D166" i="39"/>
  <c r="D114" i="39"/>
  <c r="D161" i="39"/>
  <c r="D87" i="39"/>
  <c r="D134" i="39"/>
  <c r="AQ159" i="25"/>
  <c r="AQ97" i="25"/>
  <c r="AQ110" i="25"/>
  <c r="AQ149" i="25"/>
  <c r="AQ50" i="25"/>
  <c r="E50" i="39" s="1"/>
  <c r="AQ89" i="25"/>
  <c r="AQ96" i="25"/>
  <c r="AQ73" i="25"/>
  <c r="E73" i="39" s="1"/>
  <c r="AQ74" i="25"/>
  <c r="AQ75" i="25"/>
  <c r="AQ76" i="25"/>
  <c r="AQ77" i="25"/>
  <c r="AQ78" i="25"/>
  <c r="AQ79" i="25"/>
  <c r="AQ80" i="25"/>
  <c r="AQ81" i="25"/>
  <c r="AQ82" i="25"/>
  <c r="AQ83" i="25"/>
  <c r="AQ84" i="25"/>
  <c r="AQ85" i="25"/>
  <c r="AQ86" i="25"/>
  <c r="AQ87" i="25"/>
  <c r="AQ88" i="25"/>
  <c r="AQ90" i="25"/>
  <c r="AQ91" i="25"/>
  <c r="AQ92" i="25"/>
  <c r="AQ93" i="25"/>
  <c r="AQ94" i="25"/>
  <c r="AQ95" i="25"/>
  <c r="AQ98" i="25"/>
  <c r="AQ99" i="25"/>
  <c r="AQ100" i="25"/>
  <c r="AQ101" i="25"/>
  <c r="AQ102" i="25"/>
  <c r="AQ103" i="25"/>
  <c r="AQ104" i="25"/>
  <c r="AQ105" i="25"/>
  <c r="AQ106" i="25"/>
  <c r="AQ107" i="25"/>
  <c r="AQ108" i="25"/>
  <c r="AQ109" i="25"/>
  <c r="AQ111" i="25"/>
  <c r="AQ112" i="25"/>
  <c r="AQ113" i="25"/>
  <c r="AQ114" i="25"/>
  <c r="AQ115" i="25"/>
  <c r="AQ116" i="25"/>
  <c r="AQ117" i="25"/>
  <c r="AQ118" i="25"/>
  <c r="AQ119" i="25"/>
  <c r="AQ120" i="25"/>
  <c r="AQ121" i="25"/>
  <c r="AQ122" i="25"/>
  <c r="AQ123" i="25"/>
  <c r="AQ124" i="25"/>
  <c r="AQ125" i="25"/>
  <c r="AQ126" i="25"/>
  <c r="AQ127" i="25"/>
  <c r="AQ128" i="25"/>
  <c r="AQ129" i="25"/>
  <c r="AQ130" i="25"/>
  <c r="AQ131" i="25"/>
  <c r="AQ132" i="25"/>
  <c r="AQ134" i="25"/>
  <c r="AQ135" i="25"/>
  <c r="AQ136" i="25"/>
  <c r="AQ137" i="25"/>
  <c r="AQ138" i="25"/>
  <c r="AQ139" i="25"/>
  <c r="AQ140" i="25"/>
  <c r="AQ141" i="25"/>
  <c r="AQ142" i="25"/>
  <c r="AQ143" i="25"/>
  <c r="AQ144" i="25"/>
  <c r="AQ145" i="25"/>
  <c r="AQ147" i="25"/>
  <c r="AQ148" i="25"/>
  <c r="AQ150" i="25"/>
  <c r="AQ151" i="25"/>
  <c r="AQ152" i="25"/>
  <c r="AQ153" i="25"/>
  <c r="AQ154" i="25"/>
  <c r="AQ155" i="25"/>
  <c r="AQ156" i="25"/>
  <c r="AQ158" i="25"/>
  <c r="AQ160" i="25"/>
  <c r="AQ161" i="25"/>
  <c r="AQ162" i="25"/>
  <c r="AQ164" i="25"/>
  <c r="AQ165" i="25"/>
  <c r="AQ166" i="25"/>
  <c r="AQ167" i="25"/>
  <c r="AQ168" i="25"/>
  <c r="C169" i="41"/>
  <c r="C168" i="41"/>
  <c r="C167" i="41"/>
  <c r="C165" i="41"/>
  <c r="C164" i="41"/>
  <c r="C162" i="41"/>
  <c r="C161" i="41"/>
  <c r="C159" i="41"/>
  <c r="C156" i="41"/>
  <c r="C155" i="41"/>
  <c r="C154" i="41"/>
  <c r="C147" i="41"/>
  <c r="C146" i="41"/>
  <c r="C145" i="41"/>
  <c r="C144" i="41"/>
  <c r="C142" i="41"/>
  <c r="C141" i="41"/>
  <c r="C139" i="41"/>
  <c r="C134" i="41"/>
  <c r="C127" i="41"/>
  <c r="C118" i="41"/>
  <c r="C115" i="41"/>
  <c r="C114" i="41"/>
  <c r="C99" i="41"/>
  <c r="C96" i="41"/>
  <c r="C93" i="41"/>
  <c r="C92" i="41"/>
  <c r="C91" i="41"/>
  <c r="C89" i="41"/>
  <c r="C84" i="41"/>
  <c r="C83" i="41"/>
  <c r="C78" i="41"/>
  <c r="C75" i="41"/>
  <c r="C70" i="41"/>
  <c r="C68" i="41"/>
  <c r="C66" i="41"/>
  <c r="C64" i="41"/>
  <c r="C63" i="41"/>
  <c r="C62" i="41"/>
  <c r="C59" i="41"/>
  <c r="C47" i="41"/>
  <c r="C45" i="41"/>
  <c r="C41" i="41"/>
  <c r="C40" i="41"/>
  <c r="C37" i="41"/>
  <c r="C33" i="41"/>
  <c r="C30" i="41"/>
  <c r="C29" i="41"/>
  <c r="C28" i="41"/>
  <c r="C19" i="41"/>
  <c r="C18" i="41"/>
  <c r="C15" i="41"/>
  <c r="C8" i="41"/>
  <c r="C7" i="41"/>
  <c r="C3" i="41"/>
  <c r="E86" i="39" l="1"/>
  <c r="E80" i="39"/>
  <c r="E76" i="39"/>
  <c r="E74" i="39"/>
  <c r="E79" i="39"/>
  <c r="E78" i="39"/>
  <c r="E77" i="39"/>
  <c r="E75" i="39"/>
  <c r="E87" i="39"/>
  <c r="E83" i="39"/>
  <c r="E85" i="39"/>
  <c r="E151" i="39"/>
  <c r="E84" i="39"/>
  <c r="E82" i="39"/>
  <c r="E81" i="39"/>
  <c r="E164" i="39"/>
  <c r="E138" i="39"/>
  <c r="E99" i="39"/>
  <c r="E114" i="39"/>
  <c r="E155" i="39"/>
  <c r="E166" i="39"/>
  <c r="E98" i="39"/>
  <c r="E169" i="39"/>
  <c r="E92" i="39"/>
  <c r="E121" i="39"/>
  <c r="E131" i="39"/>
  <c r="E153" i="39"/>
  <c r="E110" i="39"/>
  <c r="E146" i="39"/>
  <c r="E125" i="39"/>
  <c r="E104" i="39"/>
  <c r="E144" i="39"/>
  <c r="E123" i="39"/>
  <c r="E120" i="39"/>
  <c r="E119" i="39"/>
  <c r="E95" i="39"/>
  <c r="E160" i="39"/>
  <c r="E94" i="39"/>
  <c r="E157" i="39"/>
  <c r="E134" i="39"/>
  <c r="E113" i="39"/>
  <c r="E90" i="39"/>
  <c r="E133" i="39"/>
  <c r="E112" i="39"/>
  <c r="E89" i="39"/>
  <c r="E156" i="39"/>
  <c r="E154" i="39"/>
  <c r="E132" i="39"/>
  <c r="E111" i="39"/>
  <c r="E88" i="39"/>
  <c r="E115" i="39"/>
  <c r="E145" i="39"/>
  <c r="E102" i="39"/>
  <c r="E143" i="39"/>
  <c r="E122" i="39"/>
  <c r="E101" i="39"/>
  <c r="E163" i="39"/>
  <c r="E140" i="39"/>
  <c r="E118" i="39"/>
  <c r="E117" i="39"/>
  <c r="E159" i="39"/>
  <c r="E136" i="39"/>
  <c r="E93" i="39"/>
  <c r="E158" i="39"/>
  <c r="E152" i="39"/>
  <c r="E130" i="39"/>
  <c r="E129" i="39"/>
  <c r="E124" i="39"/>
  <c r="E103" i="39"/>
  <c r="E168" i="39"/>
  <c r="E142" i="39"/>
  <c r="E141" i="39"/>
  <c r="E97" i="39"/>
  <c r="E162" i="39"/>
  <c r="E96" i="39"/>
  <c r="E161" i="39"/>
  <c r="E137" i="39"/>
  <c r="E116" i="39"/>
  <c r="E135" i="39"/>
  <c r="E91" i="39"/>
  <c r="E109" i="39"/>
  <c r="E150" i="39"/>
  <c r="E108" i="39"/>
  <c r="E100" i="39"/>
  <c r="E149" i="39"/>
  <c r="E128" i="39"/>
  <c r="E107" i="39"/>
  <c r="E167" i="39"/>
  <c r="E148" i="39"/>
  <c r="E127" i="39"/>
  <c r="E106" i="39"/>
  <c r="E165" i="39"/>
  <c r="E147" i="39"/>
  <c r="E126" i="39"/>
  <c r="E105" i="39"/>
  <c r="E139" i="39"/>
  <c r="C3" i="40"/>
  <c r="C4" i="40"/>
  <c r="C5" i="40"/>
  <c r="C6" i="40"/>
  <c r="C7" i="40"/>
  <c r="C8" i="40"/>
  <c r="C9" i="40"/>
  <c r="C10" i="40"/>
  <c r="C12" i="40"/>
  <c r="C13" i="40"/>
  <c r="C14" i="40"/>
  <c r="C15" i="40"/>
  <c r="C16" i="40"/>
  <c r="C17" i="40"/>
  <c r="C18" i="40"/>
  <c r="C19" i="40"/>
  <c r="C20" i="40"/>
  <c r="C21" i="40"/>
  <c r="C22" i="40"/>
  <c r="C23" i="40"/>
  <c r="C24" i="40"/>
  <c r="C25" i="40"/>
  <c r="C26" i="40"/>
  <c r="C27" i="40"/>
  <c r="C28" i="40"/>
  <c r="C29" i="40"/>
  <c r="C30" i="40"/>
  <c r="C31" i="40"/>
  <c r="C32" i="40"/>
  <c r="C33" i="40"/>
  <c r="C34" i="40"/>
  <c r="C35" i="40"/>
  <c r="C36" i="40"/>
  <c r="C37" i="40"/>
  <c r="C38" i="40"/>
  <c r="C39" i="40"/>
  <c r="C40" i="40"/>
  <c r="C41" i="40"/>
  <c r="C42" i="40"/>
  <c r="C43" i="40"/>
  <c r="C44" i="40"/>
  <c r="C45" i="40"/>
  <c r="C46" i="40"/>
  <c r="C47" i="40"/>
  <c r="C48" i="40"/>
  <c r="C49" i="40"/>
  <c r="C50" i="40"/>
  <c r="C51" i="40"/>
  <c r="C52" i="40"/>
  <c r="C53" i="40"/>
  <c r="C54" i="40"/>
  <c r="C55" i="40"/>
  <c r="C56" i="40"/>
  <c r="C57" i="40"/>
  <c r="C58" i="40"/>
  <c r="C59" i="40"/>
  <c r="C60" i="40"/>
  <c r="C61" i="40"/>
  <c r="C62" i="40"/>
  <c r="C63" i="40"/>
  <c r="C64" i="40"/>
  <c r="C65" i="40"/>
  <c r="C66" i="40"/>
  <c r="C67" i="40"/>
  <c r="C68" i="40"/>
  <c r="C69" i="40"/>
  <c r="C70" i="40"/>
  <c r="C71" i="40"/>
  <c r="C72" i="40"/>
  <c r="C73" i="40"/>
  <c r="C74" i="40"/>
  <c r="C75" i="40"/>
  <c r="C76" i="40"/>
  <c r="C77" i="40"/>
  <c r="C78" i="40"/>
  <c r="C79" i="40"/>
  <c r="C80" i="40"/>
  <c r="C81" i="40"/>
  <c r="C82" i="40"/>
  <c r="C83" i="40"/>
  <c r="C84" i="40"/>
  <c r="C85" i="40"/>
  <c r="C86" i="40"/>
  <c r="C87" i="40"/>
  <c r="C88" i="40"/>
  <c r="C89" i="40"/>
  <c r="C90" i="40"/>
  <c r="C91" i="40"/>
  <c r="C92" i="40"/>
  <c r="C93" i="40"/>
  <c r="C94" i="40"/>
  <c r="C95" i="40"/>
  <c r="C96" i="40"/>
  <c r="C97" i="40"/>
  <c r="C98" i="40"/>
  <c r="C99" i="40"/>
  <c r="C100" i="40"/>
  <c r="C101" i="40"/>
  <c r="C102" i="40"/>
  <c r="C103" i="40"/>
  <c r="C104" i="40"/>
  <c r="C105" i="40"/>
  <c r="C166" i="40"/>
  <c r="C2" i="40"/>
  <c r="N2" i="2"/>
  <c r="B2" i="40" s="1"/>
  <c r="N4" i="2"/>
  <c r="B4" i="40" s="1"/>
  <c r="N5" i="2"/>
  <c r="B5" i="40" s="1"/>
  <c r="N6" i="2"/>
  <c r="B6" i="40" s="1"/>
  <c r="N7" i="2"/>
  <c r="B7" i="40" s="1"/>
  <c r="N8" i="2"/>
  <c r="B8" i="40" s="1"/>
  <c r="N9" i="2"/>
  <c r="B9" i="40" s="1"/>
  <c r="N27" i="2"/>
  <c r="B27" i="40" s="1"/>
  <c r="N28" i="2"/>
  <c r="B28" i="40" s="1"/>
  <c r="N29" i="2"/>
  <c r="B29" i="40" s="1"/>
  <c r="N30" i="2"/>
  <c r="B30" i="40" s="1"/>
  <c r="N31" i="2"/>
  <c r="B31" i="40" s="1"/>
  <c r="N32" i="2"/>
  <c r="B32" i="40" s="1"/>
  <c r="N33" i="2"/>
  <c r="B33" i="40" s="1"/>
  <c r="N34" i="2"/>
  <c r="B34" i="40" s="1"/>
  <c r="N35" i="2"/>
  <c r="B35" i="40" s="1"/>
  <c r="N36" i="2"/>
  <c r="B36" i="40" s="1"/>
  <c r="N37" i="2"/>
  <c r="B37" i="40" s="1"/>
  <c r="N38" i="2"/>
  <c r="B38" i="40" s="1"/>
  <c r="N39" i="2"/>
  <c r="B39" i="40" s="1"/>
  <c r="N40" i="2"/>
  <c r="B40" i="40" s="1"/>
  <c r="N41" i="2"/>
  <c r="B41" i="40" s="1"/>
  <c r="N42" i="2"/>
  <c r="B42" i="40" s="1"/>
  <c r="N43" i="2"/>
  <c r="B43" i="40" s="1"/>
  <c r="N44" i="2"/>
  <c r="B44" i="40" s="1"/>
  <c r="N45" i="2"/>
  <c r="B45" i="40" s="1"/>
  <c r="N46" i="2"/>
  <c r="B46" i="40" s="1"/>
  <c r="N47" i="2"/>
  <c r="B47" i="40" s="1"/>
  <c r="N48" i="2"/>
  <c r="B48" i="40" s="1"/>
  <c r="N49" i="2"/>
  <c r="B49" i="40" s="1"/>
  <c r="N50" i="2"/>
  <c r="B50" i="40" s="1"/>
  <c r="N51" i="2"/>
  <c r="B51" i="40" s="1"/>
  <c r="N52" i="2"/>
  <c r="B52" i="40" s="1"/>
  <c r="N53" i="2"/>
  <c r="B53" i="40" s="1"/>
  <c r="N54" i="2"/>
  <c r="B54" i="40" s="1"/>
  <c r="N55" i="2"/>
  <c r="B55" i="40" s="1"/>
  <c r="N56" i="2"/>
  <c r="B56" i="40" s="1"/>
  <c r="N57" i="2"/>
  <c r="B57" i="40" s="1"/>
  <c r="N58" i="2"/>
  <c r="B58" i="40" s="1"/>
  <c r="N59" i="2"/>
  <c r="B59" i="40" s="1"/>
  <c r="N60" i="2"/>
  <c r="B60" i="40" s="1"/>
  <c r="N61" i="2"/>
  <c r="B61" i="40" s="1"/>
  <c r="N62" i="2"/>
  <c r="B62" i="40" s="1"/>
  <c r="N63" i="2"/>
  <c r="B63" i="40" s="1"/>
  <c r="N64" i="2"/>
  <c r="B64" i="40" s="1"/>
  <c r="N65" i="2"/>
  <c r="B65" i="40" s="1"/>
  <c r="N66" i="2"/>
  <c r="B66" i="40" s="1"/>
  <c r="N67" i="2"/>
  <c r="B67" i="40" s="1"/>
  <c r="N68" i="2"/>
  <c r="B68" i="40" s="1"/>
  <c r="N69" i="2"/>
  <c r="B69" i="40" s="1"/>
  <c r="N70" i="2"/>
  <c r="B70" i="40" s="1"/>
  <c r="N71" i="2"/>
  <c r="B71" i="40" s="1"/>
  <c r="N72" i="2"/>
  <c r="B72" i="40" s="1"/>
  <c r="N73" i="2"/>
  <c r="B73" i="40" s="1"/>
  <c r="N74" i="2"/>
  <c r="B74" i="40" s="1"/>
  <c r="N75" i="2"/>
  <c r="B75" i="40" s="1"/>
  <c r="N76" i="2"/>
  <c r="B76" i="40" s="1"/>
  <c r="N77" i="2"/>
  <c r="B77" i="40" s="1"/>
  <c r="N78" i="2"/>
  <c r="B78" i="40" s="1"/>
  <c r="N79" i="2"/>
  <c r="B79" i="40" s="1"/>
  <c r="N80" i="2"/>
  <c r="B80" i="40" s="1"/>
  <c r="N81" i="2"/>
  <c r="B81" i="40" s="1"/>
  <c r="N82" i="2"/>
  <c r="B82" i="40" s="1"/>
  <c r="N83" i="2"/>
  <c r="B83" i="40" s="1"/>
  <c r="N84" i="2"/>
  <c r="B84" i="40" s="1"/>
  <c r="N85" i="2"/>
  <c r="B85" i="40" s="1"/>
  <c r="N86" i="2"/>
  <c r="B86" i="40" s="1"/>
  <c r="N87" i="2"/>
  <c r="B87" i="40" s="1"/>
  <c r="N88" i="2"/>
  <c r="B88" i="40" s="1"/>
  <c r="N89" i="2"/>
  <c r="B89" i="40" s="1"/>
  <c r="N90" i="2"/>
  <c r="B90" i="40" s="1"/>
  <c r="N91" i="2"/>
  <c r="B91" i="40" s="1"/>
  <c r="N92" i="2"/>
  <c r="B92" i="40" s="1"/>
  <c r="N93" i="2"/>
  <c r="B93" i="40" s="1"/>
  <c r="N94" i="2"/>
  <c r="B94" i="40" s="1"/>
  <c r="N95" i="2"/>
  <c r="B95" i="40" s="1"/>
  <c r="N96" i="2"/>
  <c r="B96" i="40" s="1"/>
  <c r="N97" i="2"/>
  <c r="B97" i="40" s="1"/>
  <c r="N98" i="2"/>
  <c r="B98" i="40" s="1"/>
  <c r="N99" i="2"/>
  <c r="B99" i="40" s="1"/>
  <c r="N100" i="2"/>
  <c r="B100" i="40" s="1"/>
  <c r="N101" i="2"/>
  <c r="B101" i="40" s="1"/>
  <c r="N102" i="2"/>
  <c r="B102" i="40" s="1"/>
  <c r="N103" i="2"/>
  <c r="B103" i="40" s="1"/>
  <c r="N104" i="2"/>
  <c r="B104" i="40" s="1"/>
  <c r="N105" i="2"/>
  <c r="B105" i="40" s="1"/>
  <c r="N106" i="2"/>
  <c r="B106" i="40" s="1"/>
  <c r="N107" i="2"/>
  <c r="B107" i="40" s="1"/>
  <c r="N108" i="2"/>
  <c r="B108" i="40" s="1"/>
  <c r="N109" i="2"/>
  <c r="B109" i="40" s="1"/>
  <c r="N110" i="2"/>
  <c r="B110" i="40" s="1"/>
  <c r="N111" i="2"/>
  <c r="B111" i="40" s="1"/>
  <c r="N112" i="2"/>
  <c r="B112" i="40" s="1"/>
  <c r="N113" i="2"/>
  <c r="B113" i="40" s="1"/>
  <c r="N114" i="2"/>
  <c r="B114" i="40" s="1"/>
  <c r="N115" i="2"/>
  <c r="B115" i="40" s="1"/>
  <c r="N116" i="2"/>
  <c r="B116" i="40" s="1"/>
  <c r="N117" i="2"/>
  <c r="B117" i="40" s="1"/>
  <c r="N118" i="2"/>
  <c r="B118" i="40" s="1"/>
  <c r="N119" i="2"/>
  <c r="B119" i="40" s="1"/>
  <c r="N120" i="2"/>
  <c r="B120" i="40" s="1"/>
  <c r="N121" i="2"/>
  <c r="B121" i="40" s="1"/>
  <c r="N122" i="2"/>
  <c r="B122" i="40" s="1"/>
  <c r="N123" i="2"/>
  <c r="B123" i="40" s="1"/>
  <c r="N124" i="2"/>
  <c r="B124" i="40" s="1"/>
  <c r="N125" i="2"/>
  <c r="B125" i="40" s="1"/>
  <c r="N126" i="2"/>
  <c r="B126" i="40" s="1"/>
  <c r="N127" i="2"/>
  <c r="B127" i="40" s="1"/>
  <c r="N128" i="2"/>
  <c r="B128" i="40" s="1"/>
  <c r="N129" i="2"/>
  <c r="B129" i="40" s="1"/>
  <c r="N130" i="2"/>
  <c r="B130" i="40" s="1"/>
  <c r="N131" i="2"/>
  <c r="B131" i="40" s="1"/>
  <c r="N132" i="2"/>
  <c r="B132" i="40" s="1"/>
  <c r="N133" i="2"/>
  <c r="B133" i="40" s="1"/>
  <c r="N134" i="2"/>
  <c r="B134" i="40" s="1"/>
  <c r="N135" i="2"/>
  <c r="B135" i="40" s="1"/>
  <c r="N136" i="2"/>
  <c r="B136" i="40" s="1"/>
  <c r="N137" i="2"/>
  <c r="B137" i="40" s="1"/>
  <c r="N138" i="2"/>
  <c r="B138" i="40" s="1"/>
  <c r="N139" i="2"/>
  <c r="B139" i="40" s="1"/>
  <c r="N140" i="2"/>
  <c r="B140" i="40" s="1"/>
  <c r="N141" i="2"/>
  <c r="B141" i="40" s="1"/>
  <c r="N142" i="2"/>
  <c r="B142" i="40" s="1"/>
  <c r="N143" i="2"/>
  <c r="B143" i="40" s="1"/>
  <c r="N144" i="2"/>
  <c r="B144" i="40" s="1"/>
  <c r="N145" i="2"/>
  <c r="B145" i="40" s="1"/>
  <c r="N146" i="2"/>
  <c r="B146" i="40" s="1"/>
  <c r="N147" i="2"/>
  <c r="B147" i="40" s="1"/>
  <c r="N148" i="2"/>
  <c r="B148" i="40" s="1"/>
  <c r="N149" i="2"/>
  <c r="B149" i="40" s="1"/>
  <c r="N150" i="2"/>
  <c r="B150" i="40" s="1"/>
  <c r="N151" i="2"/>
  <c r="B151" i="40" s="1"/>
  <c r="N152" i="2"/>
  <c r="B152" i="40" s="1"/>
  <c r="N153" i="2"/>
  <c r="B153" i="40" s="1"/>
  <c r="N154" i="2"/>
  <c r="B154" i="40" s="1"/>
  <c r="N155" i="2"/>
  <c r="B155" i="40" s="1"/>
  <c r="N156" i="2"/>
  <c r="B156" i="40" s="1"/>
  <c r="N157" i="2"/>
  <c r="B157" i="40" s="1"/>
  <c r="N158" i="2"/>
  <c r="B158" i="40" s="1"/>
  <c r="N159" i="2"/>
  <c r="B159" i="40" s="1"/>
  <c r="N160" i="2"/>
  <c r="B160" i="40" s="1"/>
  <c r="N161" i="2"/>
  <c r="B161" i="40" s="1"/>
  <c r="N162" i="2"/>
  <c r="B162" i="40" s="1"/>
  <c r="N163" i="2"/>
  <c r="B163" i="40" s="1"/>
  <c r="N164" i="2"/>
  <c r="B164" i="40" s="1"/>
  <c r="N165" i="2"/>
  <c r="B165" i="40" s="1"/>
  <c r="N166" i="2"/>
  <c r="B166" i="40" s="1"/>
  <c r="N167" i="2"/>
  <c r="B167" i="40" s="1"/>
  <c r="N168" i="2"/>
  <c r="B168" i="40" s="1"/>
  <c r="N169" i="2"/>
  <c r="B169" i="40" s="1"/>
  <c r="N3" i="2"/>
  <c r="B3" i="40" s="1"/>
  <c r="C122" i="40" l="1"/>
  <c r="C142" i="40"/>
  <c r="C165" i="40"/>
  <c r="C162" i="40"/>
  <c r="C145" i="40"/>
  <c r="C125" i="40"/>
  <c r="C121" i="40"/>
  <c r="C141" i="40"/>
  <c r="C120" i="40"/>
  <c r="C139" i="40"/>
  <c r="C138" i="40"/>
  <c r="C158" i="40"/>
  <c r="C117" i="40"/>
  <c r="C156" i="40"/>
  <c r="C135" i="40"/>
  <c r="C114" i="40"/>
  <c r="C153" i="40"/>
  <c r="C113" i="40"/>
  <c r="C132" i="40"/>
  <c r="C151" i="40"/>
  <c r="C131" i="40"/>
  <c r="C111" i="40"/>
  <c r="C150" i="40"/>
  <c r="C130" i="40"/>
  <c r="C110" i="40"/>
  <c r="C149" i="40"/>
  <c r="C129" i="40"/>
  <c r="C109" i="40"/>
  <c r="C169" i="40"/>
  <c r="C148" i="40"/>
  <c r="C128" i="40"/>
  <c r="C108" i="40"/>
  <c r="C147" i="40"/>
  <c r="C127" i="40"/>
  <c r="C107" i="40"/>
  <c r="C167" i="40"/>
  <c r="C146" i="40"/>
  <c r="C126" i="40"/>
  <c r="C106" i="40"/>
  <c r="C160" i="40"/>
  <c r="C119" i="40"/>
  <c r="C155" i="40"/>
  <c r="C115" i="40"/>
  <c r="C133" i="40"/>
  <c r="C116" i="40"/>
  <c r="C134" i="40"/>
  <c r="C161" i="40"/>
  <c r="C140" i="40"/>
  <c r="C118" i="40"/>
  <c r="C137" i="40"/>
  <c r="C136" i="40"/>
  <c r="C154" i="40"/>
  <c r="C152" i="40"/>
  <c r="C112" i="40"/>
  <c r="C144" i="40"/>
  <c r="C124" i="40"/>
  <c r="C143" i="40"/>
  <c r="C123" i="40"/>
  <c r="C159" i="40"/>
  <c r="C157" i="40"/>
  <c r="C168" i="40"/>
  <c r="C164" i="40"/>
  <c r="C163" i="40"/>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B5A80E8-281C-42DC-9849-6238FCDED245}"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4E6A242-9F09-4F32-B3CE-5B8DA81CCBBB}" name="WorksheetConnection_Access_Summary!$A$1:$B$173" type="102" refreshedVersion="8" minRefreshableVersion="5">
    <extLst>
      <ext xmlns:x15="http://schemas.microsoft.com/office/spreadsheetml/2010/11/main" uri="{DE250136-89BD-433C-8126-D09CA5730AF9}">
        <x15:connection id="Range" autoDelete="1">
          <x15:rangePr sourceName="_xlcn.WorksheetConnection_Access_SummaryA1B173"/>
        </x15:connection>
      </ext>
    </extLst>
  </connection>
  <connection id="3" xr16:uid="{86B5624F-716B-4A23-8C97-C1FFDBC26397}" name="WorksheetConnection_AwardsSpreadsheet__20250827_DRAFT_For Review.xlsx!Table1118" type="102" refreshedVersion="8" minRefreshableVersion="5">
    <extLst>
      <ext xmlns:x15="http://schemas.microsoft.com/office/spreadsheetml/2010/11/main" uri="{DE250136-89BD-433C-8126-D09CA5730AF9}">
        <x15:connection id="Table1118">
          <x15:rangePr sourceName="_xlcn.WorksheetConnection_AwardsSpreadsheet__20250827_DRAFT_ForReview.xlsxTable1118"/>
        </x15:connection>
      </ext>
    </extLst>
  </connection>
</connections>
</file>

<file path=xl/sharedStrings.xml><?xml version="1.0" encoding="utf-8"?>
<sst xmlns="http://schemas.openxmlformats.org/spreadsheetml/2006/main" count="36812" uniqueCount="1685">
  <si>
    <t>2025-26 Awards and Designations</t>
  </si>
  <si>
    <t>Welcome</t>
  </si>
  <si>
    <t>Getting Started with the ATD Data File</t>
  </si>
  <si>
    <r>
      <t xml:space="preserve">This file is a compilation of publicly available data </t>
    </r>
    <r>
      <rPr>
        <b/>
        <sz val="12"/>
        <color rgb="FF000000"/>
        <rFont val="Calibri"/>
        <family val="2"/>
      </rPr>
      <t>Achieving the Dream (ATD)</t>
    </r>
    <r>
      <rPr>
        <sz val="12"/>
        <color rgb="FF000000"/>
        <rFont val="Calibri"/>
        <family val="2"/>
      </rPr>
      <t xml:space="preserve"> will use to score award applications. To help you navigate, the sheets are </t>
    </r>
    <r>
      <rPr>
        <b/>
        <sz val="12"/>
        <color rgb="FF000000"/>
        <rFont val="Calibri"/>
        <family val="2"/>
      </rPr>
      <t>color-coded</t>
    </r>
    <r>
      <rPr>
        <sz val="12"/>
        <color rgb="FF000000"/>
        <rFont val="Calibri"/>
        <family val="2"/>
      </rPr>
      <t xml:space="preserve"> to match the corresponding metric group.</t>
    </r>
  </si>
  <si>
    <t>For an added layer of privacy, college data has been linked to each college's unique IPEDS unit ID. If you don't know your college's IPEDS unit ID, you can find instructions on how to look it up below.</t>
  </si>
  <si>
    <t>How Metrics are Emphasized Across Designations</t>
  </si>
  <si>
    <t>Weights by Designation</t>
  </si>
  <si>
    <t>Metric Group</t>
  </si>
  <si>
    <t xml:space="preserve">Leader College </t>
  </si>
  <si>
    <t xml:space="preserve">Leader College of Distinction </t>
  </si>
  <si>
    <t xml:space="preserve">Leah Meyer Austin </t>
  </si>
  <si>
    <t>Access</t>
  </si>
  <si>
    <t>Early Momentum</t>
  </si>
  <si>
    <t>Milestone Momentum</t>
  </si>
  <si>
    <t>Mobility</t>
  </si>
  <si>
    <t>How to find my college UNITID</t>
  </si>
  <si>
    <t>Follow the link below. Type the college name in the search box, click on the profile, and scroll down to the General Information section and you’ll see the UnitID there, which is the IPEDS number.</t>
  </si>
  <si>
    <t>What's my college's UNIT ID?</t>
  </si>
  <si>
    <t>How to navigate this workbook</t>
  </si>
  <si>
    <r>
      <t>Locate Your College Data</t>
    </r>
    <r>
      <rPr>
        <sz val="12"/>
        <color rgb="FF000000"/>
        <rFont val="Calibri"/>
        <family val="2"/>
      </rPr>
      <t xml:space="preserve">: Your college's data is linked to its unique </t>
    </r>
    <r>
      <rPr>
        <b/>
        <sz val="12"/>
        <color rgb="FF000000"/>
        <rFont val="Calibri"/>
        <family val="2"/>
      </rPr>
      <t>IPEDS Unit ID</t>
    </r>
    <r>
      <rPr>
        <sz val="12"/>
        <color rgb="FF000000"/>
        <rFont val="Calibri"/>
        <family val="2"/>
      </rPr>
      <t>. If you don't know your college's ID, see the instructions above on how to look it up.</t>
    </r>
  </si>
  <si>
    <t xml:space="preserve">Navigate the Spreadsheet: </t>
  </si>
  <si>
    <r>
      <rPr>
        <b/>
        <sz val="12"/>
        <rFont val="Calibri"/>
        <family val="2"/>
      </rPr>
      <t>Index Page (start here)</t>
    </r>
    <r>
      <rPr>
        <sz val="12"/>
        <rFont val="Calibri"/>
        <family val="2"/>
      </rPr>
      <t>. This page contains a description of each sheet, data definitions, and links to the summary pages by topic and detailed spreadsheets</t>
    </r>
  </si>
  <si>
    <r>
      <rPr>
        <b/>
        <sz val="12"/>
        <rFont val="Calibri"/>
        <family val="2"/>
      </rPr>
      <t>Summary Pages</t>
    </r>
    <r>
      <rPr>
        <sz val="12"/>
        <rFont val="Calibri"/>
        <family val="2"/>
      </rPr>
      <t xml:space="preserve"> provide the metrics that will be used to determine the initial scores for each metric group</t>
    </r>
  </si>
  <si>
    <r>
      <rPr>
        <b/>
        <sz val="12"/>
        <rFont val="Calibri"/>
        <family val="2"/>
      </rPr>
      <t>Detailed Pages (color-coded tabs)</t>
    </r>
    <r>
      <rPr>
        <sz val="12"/>
        <rFont val="Calibri"/>
        <family val="2"/>
      </rPr>
      <t xml:space="preserve"> provides the complete data field values and metrics derived</t>
    </r>
  </si>
  <si>
    <r>
      <rPr>
        <b/>
        <sz val="12"/>
        <rFont val="Calibri"/>
        <family val="2"/>
      </rPr>
      <t>Find Your College:</t>
    </r>
    <r>
      <rPr>
        <sz val="12"/>
        <rFont val="Calibri"/>
        <family val="2"/>
      </rPr>
      <t xml:space="preserve"> Filter the data on each sheet by your college's UNITID to view your specific information. Use this data to complete your awards application.</t>
    </r>
  </si>
  <si>
    <r>
      <rPr>
        <b/>
        <sz val="12"/>
        <rFont val="Calibri"/>
        <family val="2"/>
      </rPr>
      <t>Understand the Data:</t>
    </r>
    <r>
      <rPr>
        <sz val="12"/>
        <rFont val="Calibri"/>
        <family val="2"/>
      </rPr>
      <t xml:space="preserve"> For more information about the variables and data included in the spreadsheets, explore the Definitions Page (last page).</t>
    </r>
  </si>
  <si>
    <r>
      <rPr>
        <b/>
        <sz val="12"/>
        <rFont val="Calibri"/>
        <family val="2"/>
      </rPr>
      <t>Missing Data:</t>
    </r>
    <r>
      <rPr>
        <sz val="12"/>
        <rFont val="Calibri"/>
        <family val="2"/>
      </rPr>
      <t xml:space="preserve"> Contact the data@achievingthedream.org about missing data and we will work with you to address it.</t>
    </r>
  </si>
  <si>
    <t>Access to Summary by Topic</t>
  </si>
  <si>
    <t>Links to Spreadsheets</t>
  </si>
  <si>
    <t>Description</t>
  </si>
  <si>
    <t>Data Definition</t>
  </si>
  <si>
    <t>Source</t>
  </si>
  <si>
    <t>Location</t>
  </si>
  <si>
    <t xml:space="preserve">Links to Spreadsheets and Data Sources: 2025-2026 Awards &amp;  Designations  </t>
  </si>
  <si>
    <t>Poverty in Service Area</t>
  </si>
  <si>
    <t>People living below 100% of poverty in the service area</t>
  </si>
  <si>
    <t>U.S. Census Bureau, 2022 5-year estimate, American Community Survey</t>
  </si>
  <si>
    <t>Poverty https://data.census.gov/table/ACSST5Y2022.S1701?q=s1701&amp;g=040XX00US24</t>
  </si>
  <si>
    <t>Poverty in Service Area by County</t>
  </si>
  <si>
    <t>People living below 100% of poverty by county in service area</t>
  </si>
  <si>
    <t>Alice Service Area</t>
  </si>
  <si>
    <t>People living above poverty, below the ALICE threshold in the service area</t>
  </si>
  <si>
    <t>United for ALICE, 2022</t>
  </si>
  <si>
    <t>https://unitedforalice.org/</t>
  </si>
  <si>
    <t>Alice by County in Service Area</t>
  </si>
  <si>
    <t>People living above poverty, below the ALICE threshold  by county in service area</t>
  </si>
  <si>
    <t>Percent of Students enrolled in the Fall and Receiving Pell compared to Poverty in the service area population</t>
  </si>
  <si>
    <t>Fall Enrollment</t>
  </si>
  <si>
    <t xml:space="preserve">U.S. Department of Education, National Center for Education Statistics,  Student Financial Aid; 2021-22 </t>
  </si>
  <si>
    <t>Fall Enrollment https://nces.ed.gov/ipeds/datacenter/DataFiles.aspx?year=2022&amp;surveyNumber=2&amp;sid=cda9d5ed-0af6-47bb-b3ea-a731a562d4e8&amp;rtid=7</t>
  </si>
  <si>
    <t>Pell (Student Financial Aid)
https://nces.ed.gov/ipeds/datacenter/DataFiles.aspx?year=2022&amp;surveyNumber=7&amp;sid=cda9d5ed-0af6-47bb-b3ea-a731a562d4e8&amp;rtid=7</t>
  </si>
  <si>
    <t>Service Area Population</t>
  </si>
  <si>
    <t>Population
https://data.census.gov/table/ACSDP5Y2022.DP05?q=dp05&amp;g=010XX00US$0500000</t>
  </si>
  <si>
    <t>Fall Enrollment student representation compared to the service area population; comparison of minority student representation in enrollments and service area population</t>
  </si>
  <si>
    <t xml:space="preserve">U.S. Department of Education, National Center for Education Statistics 2022 Fall Enrollment by Age, Race, and Gender  </t>
  </si>
  <si>
    <t>All Faculty Staff by Area and Comparison of Minority Faculty Staff VS Service Area Population</t>
  </si>
  <si>
    <t xml:space="preserve">Faculty Staff </t>
  </si>
  <si>
    <t xml:space="preserve">U.S. Department of Education, National Center for Education Statistics, IPEDS 2022 Fall Staff Data </t>
  </si>
  <si>
    <t>Staff
https://nces.ed.gov/ipeds/datacenter/DataFiles.aspx?year=2022&amp;surveyNumber=5&amp;sid=cda9d5ed-0af6-47bb-b3ea-a731a562d4e8&amp;rtid=7</t>
  </si>
  <si>
    <t>Fall-to-fall retention, full-time and part-time students</t>
  </si>
  <si>
    <t>Fall-to-fall retention, full-time:  The first-year retention rate data measure the percentage of first-year students who had persisted in or completed their educational program a year later (e.g., began in fall 2021 and persisted or completed in fall 2022).</t>
  </si>
  <si>
    <t>U.S. Department of Education, National Center for Education Statistics, IPEDS Fall to Fall Student Retention data.  IPEDS
2019, 2020, 2021, 2022, and 2023</t>
  </si>
  <si>
    <t>https://nces.ed.gov/ipeds/datacenter/DataFiles.aspx?year=2022&amp;surveyNumber=2&amp;sid=7d69c005-491a-4258-b15d-c9fefac6c28c&amp;rtid=7</t>
  </si>
  <si>
    <t>Fall-to-fall retention, part-time: The first-year retention rate data measure the percentage of first-year students who had persisted in or completed their educational program a year later (e.g., began in fall 2021 and persisted or completed in fall 2022).</t>
  </si>
  <si>
    <t>U.S. Department of Education, National Center for Education Statistics, IPEDS Fall to Fall Student Retention data. , IPEDS
2019, 2020, 2021, 2022, and 2023</t>
  </si>
  <si>
    <r>
      <t>First-Time, Full-Time Student Outcomes</t>
    </r>
    <r>
      <rPr>
        <sz val="12"/>
        <color theme="1"/>
        <rFont val="Calibri"/>
        <family val="2"/>
      </rPr>
      <t xml:space="preserve"> </t>
    </r>
    <r>
      <rPr>
        <b/>
        <sz val="12"/>
        <color theme="1"/>
        <rFont val="Calibri"/>
        <family val="2"/>
      </rPr>
      <t>Cohorts</t>
    </r>
    <r>
      <rPr>
        <sz val="12"/>
        <color theme="1"/>
        <rFont val="Calibri"/>
        <family val="2"/>
      </rPr>
      <t>: Completed in four (4) years, completed in six (6) years, and completed in eight (8) years. Outcomes include certificates, associate degrees, bachelor’s degrees, still enrolled, transferred (enrolled in different college), and no outcome/not enrolled.</t>
    </r>
  </si>
  <si>
    <t>This outcomes table contains award and enrollment data from degree-granting institutions on four cohorts  of undergraduates who entered an institution at three points in time: four-years, six-years, and eight-years.  The cohorts of degree/certificate-seeking undergraduates are: First time, full-time.</t>
  </si>
  <si>
    <t>U.S. Department of Education, National Center for Education Statistics, IPEDS 2019, 2020, 2021,2022, and 2023 (Outcomes Measures Data)</t>
  </si>
  <si>
    <t>https://nces.ed.gov/ipeds/datacenter/DataFiles.aspx?year=2022&amp;surveyNumber=18&amp;sid=181fa640-00a0-4654-8320-e29400a71482&amp;rtid=7</t>
  </si>
  <si>
    <r>
      <t>First-Time, Part-Time Student Outcomes Cohorts</t>
    </r>
    <r>
      <rPr>
        <sz val="12"/>
        <color theme="1"/>
        <rFont val="Calibri"/>
        <family val="2"/>
      </rPr>
      <t>: Completed in four (4) years, completed in six (6) years, and completed in eight (8) years. Outcomes include certificates, associate degrees, bachelor’s degrees, still enrolled, transferred (enrolled in different college), and no outcome/not enrolled.</t>
    </r>
  </si>
  <si>
    <t>This outcomes table contains award and enrollment data from degree-granting institutions on four cohorts  of undergraduates who entered an institution at three points in time: four-years, six-years, and eight-years. The cohorts of degree/certificate-seeking undergraduates are: First time, part-time</t>
  </si>
  <si>
    <r>
      <t>Transfer, Full-Time Student Outcomes Cohorts</t>
    </r>
    <r>
      <rPr>
        <sz val="12"/>
        <color theme="1"/>
        <rFont val="Calibri"/>
        <family val="2"/>
      </rPr>
      <t>: Completed in four (4) years, completed in six (6) years, and completed in eight (8) years. Outcomes include certificates, associate degrees, bachelor’s degrees, still enrolled, transferred (enrolled different college), and no outcome/not enrolled.</t>
    </r>
  </si>
  <si>
    <t>This outcomes table contains award and enrollment data from degree-granting institutions on four cohorts  of undergraduates who entered an institution at three points in time: four-years, six-years, and eight-years. The cohorts of degree/certificate-seeking undergraduates are: Transfer-in, full-time.</t>
  </si>
  <si>
    <t>U.S. Department of Education, National Center for Education Statistics, IPEDS 2019, 2020, 2021, 2022, and 2023 (Outcomes Measures Data)</t>
  </si>
  <si>
    <r>
      <t>Transfer, Part-Time Student Outcomes Cohorts</t>
    </r>
    <r>
      <rPr>
        <sz val="12"/>
        <color theme="1"/>
        <rFont val="Calibri"/>
        <family val="2"/>
      </rPr>
      <t>: Completed in four (4) years, completed in six (6) years, and completed in eight (8) years. Outcomes include certificates, associate degrees, bachelor’s degrees, still enrolled, transferred (enrolled different college), and no outcome/not enrolled.</t>
    </r>
  </si>
  <si>
    <t>This outcomes table contains award and enrollment data from degree-granting institutions on four cohorts  of undergraduates who entered an institution at three points in time: four-years, six-years, and eight-years. The cohorts of degree/certificate-seeking undergraduates are: Transfer-in, part-time.</t>
  </si>
  <si>
    <t>Associates Degrees Awarded by Race, Age, and Gender</t>
  </si>
  <si>
    <t>IPEDS collects data on the number of students who complete a postsecondary education program by type of program and level of award (certificate or degree). Type of program is categorized according to the Classification of Instructional Programs (CIP), a detailed coding system for postsecondary instructional programs.</t>
  </si>
  <si>
    <t>U.S. Department of Education, National Center for Education Statistics, IPEDS 2019-20, 2020-21, 2021-22,2022-23, and 2023-24 (Completions Data)</t>
  </si>
  <si>
    <t>https://nces.ed.gov/ipeds/datacenter/DataFiles.aspx?year=2022&amp;surveyNumber=3&amp;sid=181fa640-00a0-4654-8320-e29400a71482&amp;rtid=7</t>
  </si>
  <si>
    <t>Economic Mobility</t>
  </si>
  <si>
    <t>Percent of former undergraduates that earned more than the typical high school graduate 6 years after entering college</t>
  </si>
  <si>
    <t>U.S. Department of Education, College Scorecard</t>
  </si>
  <si>
    <t>https://collegescorecard.ed.gov/data</t>
  </si>
  <si>
    <t>Earnings of 2 year College Attendees</t>
  </si>
  <si>
    <t>Earnings of 2-year college attendees are measured regardless of completion status</t>
  </si>
  <si>
    <t>Cost of Attendance</t>
  </si>
  <si>
    <t>Cost and Debt: Average annual cost of attendance</t>
  </si>
  <si>
    <t>Median Earnings by educational attainment in your primary county of operation</t>
  </si>
  <si>
    <t>Median Earnings: U.S. Census Bureau, 2022 5-year estimate, American Community Survey</t>
  </si>
  <si>
    <t>https://data.census.gov/table/ACSDT5Y2022.B20004?q=earnings%20by%20educational%20attainment</t>
  </si>
  <si>
    <t>Earnings of high school graduates and college attendees</t>
  </si>
  <si>
    <t>Borrowers: Percent of students receiving federal student loans</t>
  </si>
  <si>
    <t>Return on Education</t>
  </si>
  <si>
    <t xml:space="preserve">College completer earnings - HS grad earnings in the state </t>
  </si>
  <si>
    <t>U.S. Department of Education, College Scorecard; computations by ATD  Research</t>
  </si>
  <si>
    <t>Years to Recoup the Investment</t>
  </si>
  <si>
    <t>The ratio of the net cost (cost of attendance minus average grants and scholarships) to credential completion (estimated to be 2 full-time years), to the difference in earnings of college completers and high school graduates can be used to estimate the number of years needed to recoup the cost of education. The computation is: (Net cost * Estimated 2 years to complete)/ (College completer earnings - HS grad earnings)  Where the college completers' average earnings are less than that of high school graduates, the college completer does not have an earnings advantage over high school graduates, and the estimated number of years to recoup costs is negative.</t>
  </si>
  <si>
    <t xml:space="preserve">U.S. Department of Education, College Scorecard; computations by ATD  Research </t>
  </si>
  <si>
    <t>Carnegie Classification</t>
  </si>
  <si>
    <t>Institutional Classifications are based on a three-year average of data that institutions reported to the National Center for Education Statistics (NCES) Integrated Postsecondary Education Data System (IPEDS) for academic years 2020-21, 2021-22, and 2022-23. Specifically, the classifications used the following data:</t>
  </si>
  <si>
    <t>IPEDS 12-Month Enrollment Survey for academic years 2021, 2022, and 2023
IPEDS Completions Survey for academic years 2021, 2022, and 2023</t>
  </si>
  <si>
    <t>2025 Institutional Classification - CARNEGIE CLASSIFICATION OF INSTITUTIONS OF HIGHER EDUCATION</t>
  </si>
  <si>
    <t>UNITID</t>
  </si>
  <si>
    <t>Difference in Pell Vs Poverty in Service Area</t>
  </si>
  <si>
    <t>Difference in Pell Vs ALICE Households in Service Area</t>
  </si>
  <si>
    <t>Difference in Minority Enrollment Vs Minorities Represented in  Service Area</t>
  </si>
  <si>
    <t>Difference in Minority Faculty_ Staff vs Minorities Represented in Service Area</t>
  </si>
  <si>
    <t xml:space="preserve"> Growth Rate Full-Time Stufent Retention</t>
  </si>
  <si>
    <t>Growth Rate Part-Time Student Retention</t>
  </si>
  <si>
    <t>Metrics</t>
  </si>
  <si>
    <t>Growth Rate- First-Time, Full-Time</t>
  </si>
  <si>
    <t>Column5</t>
  </si>
  <si>
    <t xml:space="preserve">Growth Rate-First-Time, Part-Time </t>
  </si>
  <si>
    <t>Column9</t>
  </si>
  <si>
    <t>Growth Rate- Transfer-In, Full-Time</t>
  </si>
  <si>
    <t>Column13</t>
  </si>
  <si>
    <t xml:space="preserve">Growth Rate -Transfer-In, Part-Time </t>
  </si>
  <si>
    <t>Associate Degrees Awarded</t>
  </si>
  <si>
    <t>Growth Rate Associate Degrees Awarded</t>
  </si>
  <si>
    <t>Merger</t>
  </si>
  <si>
    <t xml:space="preserve">Percent former undergraduates from a college that earned more than the typical high school graduate 6 years after entering college </t>
  </si>
  <si>
    <t>Years to Recoup Costs</t>
  </si>
  <si>
    <t>Access_Ratio</t>
  </si>
  <si>
    <t>Earnings_Ratio</t>
  </si>
  <si>
    <t>Student Access &amp; Earnings Class</t>
  </si>
  <si>
    <t>CNS_PVTRTY_Total</t>
  </si>
  <si>
    <t>CNS_PVTRTY_Total_N</t>
  </si>
  <si>
    <t>Percent_Poverty_Service_Area</t>
  </si>
  <si>
    <t>.</t>
  </si>
  <si>
    <t>County</t>
  </si>
  <si>
    <t>COUNTY_ATD</t>
  </si>
  <si>
    <t>stateFIPS</t>
  </si>
  <si>
    <t>FIPS</t>
  </si>
  <si>
    <t>CNS_PVTRTY_Asian</t>
  </si>
  <si>
    <t>CNS_PVTRTY_Black_AA</t>
  </si>
  <si>
    <t>CNS_PVTRTY_Hispanic</t>
  </si>
  <si>
    <t>CNS_PVTRTY_NatAm_PI_E</t>
  </si>
  <si>
    <t>CNS_PVTRTY_White</t>
  </si>
  <si>
    <t>CNS_PVTRTY_Other</t>
  </si>
  <si>
    <t>CNS_PVTRTY_TwoorMore</t>
  </si>
  <si>
    <t>CNS_PVTRTY_Below_P</t>
  </si>
  <si>
    <t>CNS_PVTRTY_Asian_P</t>
  </si>
  <si>
    <t>CNS_PVTRTY_Black_AA_P</t>
  </si>
  <si>
    <t>CNS_PVTRTY_Hispanic_P</t>
  </si>
  <si>
    <t>CNS_PVTRTY_NatAm_PI_PE</t>
  </si>
  <si>
    <t>CNS_PVTRTY_White_P</t>
  </si>
  <si>
    <t>CNS_PVTRTY_Other_P</t>
  </si>
  <si>
    <t>CNS_PVTRTY_TwoorMore_P</t>
  </si>
  <si>
    <t>CNS_PVTRTY_Asian_N</t>
  </si>
  <si>
    <t>CNS_PVTRTY_Black_AA_N</t>
  </si>
  <si>
    <t>CNS_PVTRTY_Hispanic_N</t>
  </si>
  <si>
    <t>CNS_PVTRTY_White_N</t>
  </si>
  <si>
    <t>CNS_NNPVTRT_NatAm_PI_E</t>
  </si>
  <si>
    <t>Blount County, Ala</t>
  </si>
  <si>
    <t>Blount</t>
  </si>
  <si>
    <t>Cullman County, Al</t>
  </si>
  <si>
    <t>Cullman</t>
  </si>
  <si>
    <t>Apache County, Ari</t>
  </si>
  <si>
    <t>Apache</t>
  </si>
  <si>
    <t>Coconino County, A</t>
  </si>
  <si>
    <t>Coconino</t>
  </si>
  <si>
    <t>Kern County</t>
  </si>
  <si>
    <t>Kern</t>
  </si>
  <si>
    <t>Los Angeles County</t>
  </si>
  <si>
    <t>Los Angeles</t>
  </si>
  <si>
    <t>San Diego County</t>
  </si>
  <si>
    <t>San Diego</t>
  </si>
  <si>
    <t>Tulare County, Cal</t>
  </si>
  <si>
    <t>Tulare</t>
  </si>
  <si>
    <t>Fresno County, Cal</t>
  </si>
  <si>
    <t>Fresno</t>
  </si>
  <si>
    <t>Adams County, Colo</t>
  </si>
  <si>
    <t>Adams</t>
  </si>
  <si>
    <t>Arapahoe County</t>
  </si>
  <si>
    <t>Arapahoe</t>
  </si>
  <si>
    <t>Denver County, Col</t>
  </si>
  <si>
    <t>Denver</t>
  </si>
  <si>
    <t>Douglas County</t>
  </si>
  <si>
    <t>Douglas</t>
  </si>
  <si>
    <t>Hartford County</t>
  </si>
  <si>
    <t>Hartford</t>
  </si>
  <si>
    <t>Tolland County</t>
  </si>
  <si>
    <t>Tolland</t>
  </si>
  <si>
    <t>Fairfield County</t>
  </si>
  <si>
    <t>Fairfield</t>
  </si>
  <si>
    <t>New Haven County</t>
  </si>
  <si>
    <t>New Haven</t>
  </si>
  <si>
    <t>Middlesex County</t>
  </si>
  <si>
    <t>Middlesex</t>
  </si>
  <si>
    <t>New London County</t>
  </si>
  <si>
    <t>New London</t>
  </si>
  <si>
    <t>Litchfield County</t>
  </si>
  <si>
    <t>Litchfield</t>
  </si>
  <si>
    <t>Windham County</t>
  </si>
  <si>
    <t>Windham</t>
  </si>
  <si>
    <t>Kent County, Delaw</t>
  </si>
  <si>
    <t>Kent</t>
  </si>
  <si>
    <t>New Castle County,</t>
  </si>
  <si>
    <t>New Castle</t>
  </si>
  <si>
    <t>Sussex County, Del</t>
  </si>
  <si>
    <t>Sussex</t>
  </si>
  <si>
    <t>Duval County, Flor</t>
  </si>
  <si>
    <t>Duval</t>
  </si>
  <si>
    <t>Nassau County, Flo</t>
  </si>
  <si>
    <t>Nassau</t>
  </si>
  <si>
    <t>Miami-Dade County,</t>
  </si>
  <si>
    <t>Miami Dade</t>
  </si>
  <si>
    <t>Palm Beach County,</t>
  </si>
  <si>
    <t>Palm Beach</t>
  </si>
  <si>
    <t>Gadsden County, Fl</t>
  </si>
  <si>
    <t>Gadsden</t>
  </si>
  <si>
    <t>Leon County, Flori</t>
  </si>
  <si>
    <t>Leon</t>
  </si>
  <si>
    <t>Wakulla County, Fl</t>
  </si>
  <si>
    <t>Wakulla</t>
  </si>
  <si>
    <t>Honolulu County, H</t>
  </si>
  <si>
    <t>Honolulu</t>
  </si>
  <si>
    <t>Kauai County, Hawa</t>
  </si>
  <si>
    <t>Kauai</t>
  </si>
  <si>
    <t>Maui County, Hawai</t>
  </si>
  <si>
    <t>Maui</t>
  </si>
  <si>
    <t>Honolulu County</t>
  </si>
  <si>
    <t>Cook County</t>
  </si>
  <si>
    <t>Cook</t>
  </si>
  <si>
    <t>DeKalb County, Ill</t>
  </si>
  <si>
    <t>DeKalb</t>
  </si>
  <si>
    <t>DuPage County, Ill</t>
  </si>
  <si>
    <t>DuPage</t>
  </si>
  <si>
    <t>Kane County, Illin</t>
  </si>
  <si>
    <t>Kane</t>
  </si>
  <si>
    <t>McHenry County, Il</t>
  </si>
  <si>
    <t>McHenry</t>
  </si>
  <si>
    <t>Peoria County, Ill</t>
  </si>
  <si>
    <t>Peoria</t>
  </si>
  <si>
    <t>Tazewell County, I</t>
  </si>
  <si>
    <t>Tazewell</t>
  </si>
  <si>
    <t>Woodford County, I</t>
  </si>
  <si>
    <t>Woodford</t>
  </si>
  <si>
    <t>Lake County, Illin</t>
  </si>
  <si>
    <t>Lake</t>
  </si>
  <si>
    <t>Douglas County, Ka</t>
  </si>
  <si>
    <t>Bell County, Kentu</t>
  </si>
  <si>
    <t>Bell</t>
  </si>
  <si>
    <t>Harlan County, Ken</t>
  </si>
  <si>
    <t>Harlan</t>
  </si>
  <si>
    <t>Letcher County, Ke</t>
  </si>
  <si>
    <t>Letcher</t>
  </si>
  <si>
    <t>Acadia Parish, Lou</t>
  </si>
  <si>
    <t>Acadia</t>
  </si>
  <si>
    <t>Evangeline Parish,</t>
  </si>
  <si>
    <t>Evangeline</t>
  </si>
  <si>
    <t>St. Landry Parish,</t>
  </si>
  <si>
    <t>St Landry</t>
  </si>
  <si>
    <t>Anne Arundel Count</t>
  </si>
  <si>
    <t>Anne Arunde</t>
  </si>
  <si>
    <t>Calvert County, Ma</t>
  </si>
  <si>
    <t>Calvert</t>
  </si>
  <si>
    <t>Charles County, Ma</t>
  </si>
  <si>
    <t>Charles</t>
  </si>
  <si>
    <t>St. Mary's County,</t>
  </si>
  <si>
    <t>St Marys</t>
  </si>
  <si>
    <t>Harford County, Ma</t>
  </si>
  <si>
    <t>Harford</t>
  </si>
  <si>
    <t>Montgomery County</t>
  </si>
  <si>
    <t>Montgomery</t>
  </si>
  <si>
    <t>Prince George</t>
  </si>
  <si>
    <t>Prince Geor</t>
  </si>
  <si>
    <t>Berkshire County,</t>
  </si>
  <si>
    <t>Berkshire</t>
  </si>
  <si>
    <t>Middlesex County,</t>
  </si>
  <si>
    <t>Suffolk County, Ma</t>
  </si>
  <si>
    <t>Suffolk</t>
  </si>
  <si>
    <t>Essex County, Mass</t>
  </si>
  <si>
    <t>Essex</t>
  </si>
  <si>
    <t>Delta County, Mich</t>
  </si>
  <si>
    <t>Delta</t>
  </si>
  <si>
    <t>Dickinson County,</t>
  </si>
  <si>
    <t>Dickinson</t>
  </si>
  <si>
    <t>Genesee County, Mi</t>
  </si>
  <si>
    <t>Genesee</t>
  </si>
  <si>
    <t>Lapeer County, Mic</t>
  </si>
  <si>
    <t>Lapeer</t>
  </si>
  <si>
    <t>Livingston County,</t>
  </si>
  <si>
    <t>Livingston</t>
  </si>
  <si>
    <t>Bay County, Michig</t>
  </si>
  <si>
    <t>Bay</t>
  </si>
  <si>
    <t>Midland County, Mi</t>
  </si>
  <si>
    <t>Midland</t>
  </si>
  <si>
    <t>Saginaw County, Mi</t>
  </si>
  <si>
    <t>Saginaw</t>
  </si>
  <si>
    <t>Allegan County, Mi</t>
  </si>
  <si>
    <t>Allegan</t>
  </si>
  <si>
    <t>Kent County, Michi</t>
  </si>
  <si>
    <t>Ottawa County, Mic</t>
  </si>
  <si>
    <t>Ottowa</t>
  </si>
  <si>
    <t>Clinton County, Mi</t>
  </si>
  <si>
    <t>Clinton</t>
  </si>
  <si>
    <t>Eaton County, Mich</t>
  </si>
  <si>
    <t>Eaton</t>
  </si>
  <si>
    <t>Ingham County, Mic</t>
  </si>
  <si>
    <t>Ingham</t>
  </si>
  <si>
    <t>Ionia County, Mich</t>
  </si>
  <si>
    <t>Ionia</t>
  </si>
  <si>
    <t>Livingston County</t>
  </si>
  <si>
    <t>Shiawassee County,</t>
  </si>
  <si>
    <t>Shiawassee</t>
  </si>
  <si>
    <t>Macomb County, Mic</t>
  </si>
  <si>
    <t>Macomb</t>
  </si>
  <si>
    <t>Muskegon County, M</t>
  </si>
  <si>
    <t>Muskegon</t>
  </si>
  <si>
    <t>Newaygo County, Mi</t>
  </si>
  <si>
    <t>Newaygo</t>
  </si>
  <si>
    <t>Ottawa County</t>
  </si>
  <si>
    <t>Ottawa</t>
  </si>
  <si>
    <t>Wayne County, Mich</t>
  </si>
  <si>
    <t>Wayne</t>
  </si>
  <si>
    <t>Blue Earth County,</t>
  </si>
  <si>
    <t>Blue Earth</t>
  </si>
  <si>
    <t>Nicollet County, M</t>
  </si>
  <si>
    <t>Nicollet</t>
  </si>
  <si>
    <t>Rice County</t>
  </si>
  <si>
    <t>Rice</t>
  </si>
  <si>
    <t>Ramsey County</t>
  </si>
  <si>
    <t>Ramsey</t>
  </si>
  <si>
    <t>Bolivar County, Mi</t>
  </si>
  <si>
    <t>Bolivar</t>
  </si>
  <si>
    <t>Coahoma County, Mi</t>
  </si>
  <si>
    <t>Coahoma</t>
  </si>
  <si>
    <t>Quitman County, Mi</t>
  </si>
  <si>
    <t>Quitman</t>
  </si>
  <si>
    <t>Tallahatchie Count</t>
  </si>
  <si>
    <t>Tallahatchi</t>
  </si>
  <si>
    <t>Tunica County, Mis</t>
  </si>
  <si>
    <t>Tunica</t>
  </si>
  <si>
    <t>Clay County, Missi</t>
  </si>
  <si>
    <t>Clay</t>
  </si>
  <si>
    <t>Kemper County, Mis</t>
  </si>
  <si>
    <t>Kemper</t>
  </si>
  <si>
    <t>Lauderdale County,</t>
  </si>
  <si>
    <t>Lauderdale</t>
  </si>
  <si>
    <t>Lowndes County, Mi</t>
  </si>
  <si>
    <t>Lowndes</t>
  </si>
  <si>
    <t>Noxubee County, Mi</t>
  </si>
  <si>
    <t>Noxubee</t>
  </si>
  <si>
    <t>Oktibbeha County,</t>
  </si>
  <si>
    <t>Oktibbeha</t>
  </si>
  <si>
    <t>Lauderdale County</t>
  </si>
  <si>
    <t>Benton County, Mis</t>
  </si>
  <si>
    <t>Benton</t>
  </si>
  <si>
    <t>Calhoun County, Mi</t>
  </si>
  <si>
    <t>Calhoun</t>
  </si>
  <si>
    <t>DeSoto County, Mis</t>
  </si>
  <si>
    <t>DeSoto</t>
  </si>
  <si>
    <t>Lafayette County,</t>
  </si>
  <si>
    <t>Lafayette</t>
  </si>
  <si>
    <t>Marshall County, M</t>
  </si>
  <si>
    <t>Marshall</t>
  </si>
  <si>
    <t>Panola County, Mis</t>
  </si>
  <si>
    <t>Panola</t>
  </si>
  <si>
    <t>Quitman County</t>
  </si>
  <si>
    <t>Tate County, Missi</t>
  </si>
  <si>
    <t>Tate</t>
  </si>
  <si>
    <t>Tunica County</t>
  </si>
  <si>
    <t>Yalobusha County,</t>
  </si>
  <si>
    <t>Yalobusha</t>
  </si>
  <si>
    <t>Glacier County, Mo</t>
  </si>
  <si>
    <t>Glacier</t>
  </si>
  <si>
    <t>Rosebud County, Mo</t>
  </si>
  <si>
    <t>Rosebud</t>
  </si>
  <si>
    <t>Flathead County, M</t>
  </si>
  <si>
    <t>Flathead</t>
  </si>
  <si>
    <t>Hill County, Monta</t>
  </si>
  <si>
    <t>Hill</t>
  </si>
  <si>
    <t>Roosevelt County,</t>
  </si>
  <si>
    <t>Roosevelt</t>
  </si>
  <si>
    <t>Big Horn County, M</t>
  </si>
  <si>
    <t>Big Horn</t>
  </si>
  <si>
    <t>Lake County, Monta</t>
  </si>
  <si>
    <t>Stevens County</t>
  </si>
  <si>
    <t>Stevens (WA</t>
  </si>
  <si>
    <t>Dakota County, Neb</t>
  </si>
  <si>
    <t>Dakota</t>
  </si>
  <si>
    <t>Knox County, Nebra</t>
  </si>
  <si>
    <t>Knox</t>
  </si>
  <si>
    <t>Thurston County, N</t>
  </si>
  <si>
    <t>Thurston</t>
  </si>
  <si>
    <t>Clark County, Neva</t>
  </si>
  <si>
    <t>Clark</t>
  </si>
  <si>
    <t>Atlantic County, N</t>
  </si>
  <si>
    <t>Atlantic</t>
  </si>
  <si>
    <t>Cape May County, N</t>
  </si>
  <si>
    <t>Cape May</t>
  </si>
  <si>
    <t>Hudson County, New</t>
  </si>
  <si>
    <t>Hudson</t>
  </si>
  <si>
    <t>Passaic County, Ne</t>
  </si>
  <si>
    <t>Passaic</t>
  </si>
  <si>
    <t>McKinley County, N</t>
  </si>
  <si>
    <t>McKinley</t>
  </si>
  <si>
    <t>Doña Ana County, N</t>
  </si>
  <si>
    <t>Dona Ana</t>
  </si>
  <si>
    <t>Colfax County, New</t>
  </si>
  <si>
    <t>Colfax</t>
  </si>
  <si>
    <t>Curry County, New</t>
  </si>
  <si>
    <t>Curry</t>
  </si>
  <si>
    <t>De Baca County, Ne</t>
  </si>
  <si>
    <t>De Baca</t>
  </si>
  <si>
    <t>Guadalupe County,</t>
  </si>
  <si>
    <t>Guadalupe</t>
  </si>
  <si>
    <t>Harding County, Ne</t>
  </si>
  <si>
    <t>Harding</t>
  </si>
  <si>
    <t>Lincoln County, Ne</t>
  </si>
  <si>
    <t>Lincoln</t>
  </si>
  <si>
    <t>Quay County, New M</t>
  </si>
  <si>
    <t>Quay</t>
  </si>
  <si>
    <t>Union County, New</t>
  </si>
  <si>
    <t>Union</t>
  </si>
  <si>
    <t>Bailey County, Tex</t>
  </si>
  <si>
    <t>Bailey</t>
  </si>
  <si>
    <t>Deaf Smith County,</t>
  </si>
  <si>
    <t>Deaf Smith</t>
  </si>
  <si>
    <t>Lamb County, Texas</t>
  </si>
  <si>
    <t>Lamb</t>
  </si>
  <si>
    <t>Parmer County, Tex</t>
  </si>
  <si>
    <t>Parmer</t>
  </si>
  <si>
    <t>Santa Fe County, N</t>
  </si>
  <si>
    <t>Santa Fe</t>
  </si>
  <si>
    <t>Santa Fe County</t>
  </si>
  <si>
    <t>Kings County</t>
  </si>
  <si>
    <t>Kings</t>
  </si>
  <si>
    <t>Oneida County, New</t>
  </si>
  <si>
    <t>Oneida</t>
  </si>
  <si>
    <t>Onondaga County, N</t>
  </si>
  <si>
    <t>Onondaga</t>
  </si>
  <si>
    <t>Schenectady County</t>
  </si>
  <si>
    <t>Schenectady</t>
  </si>
  <si>
    <t>Putnam County, New</t>
  </si>
  <si>
    <t>Putnam</t>
  </si>
  <si>
    <t>Westchester County</t>
  </si>
  <si>
    <t>Westchester</t>
  </si>
  <si>
    <t>Durham County, Nor</t>
  </si>
  <si>
    <t>Durham</t>
  </si>
  <si>
    <t>Orange County, Nor</t>
  </si>
  <si>
    <t>Orange</t>
  </si>
  <si>
    <t>Forsyth County, No</t>
  </si>
  <si>
    <t>Forsyth</t>
  </si>
  <si>
    <t>Stokes County, Nor</t>
  </si>
  <si>
    <t>Stokes</t>
  </si>
  <si>
    <t>Halifax County, No</t>
  </si>
  <si>
    <t>Halifax</t>
  </si>
  <si>
    <t>Northampton County</t>
  </si>
  <si>
    <t>Northampton</t>
  </si>
  <si>
    <t>Anson County, Nort</t>
  </si>
  <si>
    <t>Anson</t>
  </si>
  <si>
    <t>Cabarrus County, N</t>
  </si>
  <si>
    <t>Cabarrus</t>
  </si>
  <si>
    <t>Montgomery County,</t>
  </si>
  <si>
    <t>Randolph County, N</t>
  </si>
  <si>
    <t>Randolph</t>
  </si>
  <si>
    <t>Richmond County, N</t>
  </si>
  <si>
    <t>Richmond</t>
  </si>
  <si>
    <t>Rowan County, Nort</t>
  </si>
  <si>
    <t>Rowan</t>
  </si>
  <si>
    <t>Stanly County, Nor</t>
  </si>
  <si>
    <t>Stanly</t>
  </si>
  <si>
    <t>Union County, Nort</t>
  </si>
  <si>
    <t>Franklin County, N</t>
  </si>
  <si>
    <t>Franklin</t>
  </si>
  <si>
    <t>Granville County,</t>
  </si>
  <si>
    <t>Granville</t>
  </si>
  <si>
    <t>Vance County, Nort</t>
  </si>
  <si>
    <t>Vance</t>
  </si>
  <si>
    <t>Warren County, Nor</t>
  </si>
  <si>
    <t>Warren</t>
  </si>
  <si>
    <t>Wake County, North</t>
  </si>
  <si>
    <t>Wake</t>
  </si>
  <si>
    <t>Mountrail County,</t>
  </si>
  <si>
    <t>Mountrail</t>
  </si>
  <si>
    <t>Rolette County, No</t>
  </si>
  <si>
    <t>Rolette</t>
  </si>
  <si>
    <t>Burleigh County, N</t>
  </si>
  <si>
    <t>Burleigh</t>
  </si>
  <si>
    <t>Coshocton County,</t>
  </si>
  <si>
    <t>Coshocton</t>
  </si>
  <si>
    <t>Knox County, Ohio</t>
  </si>
  <si>
    <t>Licking County, Oh</t>
  </si>
  <si>
    <t>Licking</t>
  </si>
  <si>
    <t>Clark County, Ohio</t>
  </si>
  <si>
    <t>Greene County, Ohi</t>
  </si>
  <si>
    <t>Greene</t>
  </si>
  <si>
    <t>Logan County, Ohio</t>
  </si>
  <si>
    <t>Logan</t>
  </si>
  <si>
    <t>Fairfield County,</t>
  </si>
  <si>
    <t>Franklin County, O</t>
  </si>
  <si>
    <t>Licking County</t>
  </si>
  <si>
    <t>Union County, Ohio</t>
  </si>
  <si>
    <t>Cuyahoga County, O</t>
  </si>
  <si>
    <t>Cuyahoga</t>
  </si>
  <si>
    <t>Medina County, Ohi</t>
  </si>
  <si>
    <t>Medina</t>
  </si>
  <si>
    <t>Lorain County, Ohi</t>
  </si>
  <si>
    <t>Lorain</t>
  </si>
  <si>
    <t>Guernsey County, O</t>
  </si>
  <si>
    <t>Guernsey</t>
  </si>
  <si>
    <t>Muskingum County,</t>
  </si>
  <si>
    <t>Muskingum</t>
  </si>
  <si>
    <t>Noble County, Ohio</t>
  </si>
  <si>
    <t>Noble</t>
  </si>
  <si>
    <t>Ashland County, Oh</t>
  </si>
  <si>
    <t>Ashland</t>
  </si>
  <si>
    <t>Crawford County, O</t>
  </si>
  <si>
    <t>Crawford</t>
  </si>
  <si>
    <t>Richland County, O</t>
  </si>
  <si>
    <t>Richland</t>
  </si>
  <si>
    <t>Defiance County, O</t>
  </si>
  <si>
    <t>Defiance</t>
  </si>
  <si>
    <t>Fulton County, Ohi</t>
  </si>
  <si>
    <t>Fulton</t>
  </si>
  <si>
    <t>Henry County, Ohio</t>
  </si>
  <si>
    <t>Henry</t>
  </si>
  <si>
    <t>Paulding County, O</t>
  </si>
  <si>
    <t>Paulding</t>
  </si>
  <si>
    <t>Van Wert County, O</t>
  </si>
  <si>
    <t>Van Wert</t>
  </si>
  <si>
    <t>Williams County, O</t>
  </si>
  <si>
    <t>Williams</t>
  </si>
  <si>
    <t>Miami County, Ohio</t>
  </si>
  <si>
    <t>Miami</t>
  </si>
  <si>
    <t>Warren County, Ohi</t>
  </si>
  <si>
    <t>Canadian County, O</t>
  </si>
  <si>
    <t>Canadian</t>
  </si>
  <si>
    <t>Cleveland County,</t>
  </si>
  <si>
    <t>Cleveland</t>
  </si>
  <si>
    <t>Oklahoma County, O</t>
  </si>
  <si>
    <t>Oklahoma</t>
  </si>
  <si>
    <t>Tulsa County, Okla</t>
  </si>
  <si>
    <t>Tulsa</t>
  </si>
  <si>
    <t>Lane County, Orego</t>
  </si>
  <si>
    <t>Lane</t>
  </si>
  <si>
    <t>Allegheny County,</t>
  </si>
  <si>
    <t>Allegheny</t>
  </si>
  <si>
    <t>Allegheny County</t>
  </si>
  <si>
    <t>Beaver County, Pen</t>
  </si>
  <si>
    <t>Beaver</t>
  </si>
  <si>
    <t>Washington County,</t>
  </si>
  <si>
    <t>Washington</t>
  </si>
  <si>
    <t>Adams County, Penn</t>
  </si>
  <si>
    <t>Dauphin County, Pe</t>
  </si>
  <si>
    <t>Dauphin</t>
  </si>
  <si>
    <t>Lancaster County,</t>
  </si>
  <si>
    <t>Lancaster</t>
  </si>
  <si>
    <t>Lebanon County, Pe</t>
  </si>
  <si>
    <t>Lebanon</t>
  </si>
  <si>
    <t>York County, Penns</t>
  </si>
  <si>
    <t>York</t>
  </si>
  <si>
    <t>Philadelphia Count</t>
  </si>
  <si>
    <t>Philadelphi</t>
  </si>
  <si>
    <t>Clarendon County,</t>
  </si>
  <si>
    <t>Clarendon</t>
  </si>
  <si>
    <t>Kershaw County, So</t>
  </si>
  <si>
    <t>Kershaw</t>
  </si>
  <si>
    <t>Lee County, South</t>
  </si>
  <si>
    <t>Lee</t>
  </si>
  <si>
    <t>Sumter County, Sou</t>
  </si>
  <si>
    <t>Sumter</t>
  </si>
  <si>
    <t>Codington County,</t>
  </si>
  <si>
    <t>Codington</t>
  </si>
  <si>
    <t>Day County, South</t>
  </si>
  <si>
    <t>Day</t>
  </si>
  <si>
    <t>Grant County, Sout</t>
  </si>
  <si>
    <t>Grant</t>
  </si>
  <si>
    <t>Marshall County, S</t>
  </si>
  <si>
    <t>Roberts County, So</t>
  </si>
  <si>
    <t>Roberts</t>
  </si>
  <si>
    <t>Bradley County</t>
  </si>
  <si>
    <t>Bradley</t>
  </si>
  <si>
    <t>McMinn County</t>
  </si>
  <si>
    <t>McMinn</t>
  </si>
  <si>
    <t>Meigs County</t>
  </si>
  <si>
    <t>Meigs</t>
  </si>
  <si>
    <t>Monroe County</t>
  </si>
  <si>
    <t>Monroe</t>
  </si>
  <si>
    <t>Polk County</t>
  </si>
  <si>
    <t>Polk</t>
  </si>
  <si>
    <t>Crockett County, T</t>
  </si>
  <si>
    <t>Crockett</t>
  </si>
  <si>
    <t>Dyer County, Tenne</t>
  </si>
  <si>
    <t>Dyer</t>
  </si>
  <si>
    <t>Gibson County, Ten</t>
  </si>
  <si>
    <t>Gibson</t>
  </si>
  <si>
    <t>Lake County, Tenne</t>
  </si>
  <si>
    <t>Obion County, Tenn</t>
  </si>
  <si>
    <t>Obion</t>
  </si>
  <si>
    <t>Tipton County</t>
  </si>
  <si>
    <t>Tipton</t>
  </si>
  <si>
    <t>Cheatham County, T</t>
  </si>
  <si>
    <t>Cheatham</t>
  </si>
  <si>
    <t>Davidson County, T</t>
  </si>
  <si>
    <t>Davidson</t>
  </si>
  <si>
    <t>Dickson County</t>
  </si>
  <si>
    <t>Dickson</t>
  </si>
  <si>
    <t>Houston County, Te</t>
  </si>
  <si>
    <t>Houston</t>
  </si>
  <si>
    <t>Humphreys County,</t>
  </si>
  <si>
    <t>Humphreys</t>
  </si>
  <si>
    <t>Stewart County, Te</t>
  </si>
  <si>
    <t>Stewart</t>
  </si>
  <si>
    <t>Anderson County</t>
  </si>
  <si>
    <t>Anderson</t>
  </si>
  <si>
    <t>Campbell County</t>
  </si>
  <si>
    <t>Campbell</t>
  </si>
  <si>
    <t>Cumberland County,</t>
  </si>
  <si>
    <t>Cumberland</t>
  </si>
  <si>
    <t>Fentress County, T</t>
  </si>
  <si>
    <t>Fentress</t>
  </si>
  <si>
    <t>Knox County, Tenne</t>
  </si>
  <si>
    <t>Loudon County</t>
  </si>
  <si>
    <t>Loudon</t>
  </si>
  <si>
    <t>Morgan County</t>
  </si>
  <si>
    <t>Morgan</t>
  </si>
  <si>
    <t>Roane County</t>
  </si>
  <si>
    <t>Roane</t>
  </si>
  <si>
    <t>Scott County, Tenn</t>
  </si>
  <si>
    <t>Scott</t>
  </si>
  <si>
    <t>Fayette County, Te</t>
  </si>
  <si>
    <t>Fayette</t>
  </si>
  <si>
    <t>Shelby County</t>
  </si>
  <si>
    <t>Shelby</t>
  </si>
  <si>
    <t>Blount County</t>
  </si>
  <si>
    <t>Knox County</t>
  </si>
  <si>
    <t>Carter County</t>
  </si>
  <si>
    <t>Carter</t>
  </si>
  <si>
    <t>Hawkins County</t>
  </si>
  <si>
    <t>Hawkins</t>
  </si>
  <si>
    <t>Sullivan County</t>
  </si>
  <si>
    <t>Sullivan</t>
  </si>
  <si>
    <t>Clay County</t>
  </si>
  <si>
    <t>Jackson County</t>
  </si>
  <si>
    <t>Jackson</t>
  </si>
  <si>
    <t>Macon County</t>
  </si>
  <si>
    <t>Macon</t>
  </si>
  <si>
    <t>Overton County</t>
  </si>
  <si>
    <t>Overton</t>
  </si>
  <si>
    <t>Pickett County, Te</t>
  </si>
  <si>
    <t>Picket</t>
  </si>
  <si>
    <t>Putnam County</t>
  </si>
  <si>
    <t>Robertson County,</t>
  </si>
  <si>
    <t>Robertson</t>
  </si>
  <si>
    <t>Smith County, Tenn</t>
  </si>
  <si>
    <t>Smith</t>
  </si>
  <si>
    <t>Sumner County, Ten</t>
  </si>
  <si>
    <t>Sumner</t>
  </si>
  <si>
    <t>Trousdale County</t>
  </si>
  <si>
    <t>Trousdale</t>
  </si>
  <si>
    <t>Wilson County</t>
  </si>
  <si>
    <t>Wilson</t>
  </si>
  <si>
    <t>Claiborne County</t>
  </si>
  <si>
    <t>Claiborne</t>
  </si>
  <si>
    <t>Cocke County, Tenn</t>
  </si>
  <si>
    <t>Cocke</t>
  </si>
  <si>
    <t>Grainger County, T</t>
  </si>
  <si>
    <t>Grainger</t>
  </si>
  <si>
    <t>Greene County</t>
  </si>
  <si>
    <t>Hamblen County</t>
  </si>
  <si>
    <t>Hamblen</t>
  </si>
  <si>
    <t>Hancock County, Te</t>
  </si>
  <si>
    <t>Hancock</t>
  </si>
  <si>
    <t>Jefferson County,</t>
  </si>
  <si>
    <t>Jefferson</t>
  </si>
  <si>
    <t>Sevier County</t>
  </si>
  <si>
    <t>Sevier</t>
  </si>
  <si>
    <t>Union County, Tenn</t>
  </si>
  <si>
    <t>Potter County, Tex</t>
  </si>
  <si>
    <t>Potter</t>
  </si>
  <si>
    <t>Bastrop County, Te</t>
  </si>
  <si>
    <t>Bastrop</t>
  </si>
  <si>
    <t>Blanco County, Tex</t>
  </si>
  <si>
    <t>Blanco</t>
  </si>
  <si>
    <t>Caldwell County, T</t>
  </si>
  <si>
    <t>Caldwell</t>
  </si>
  <si>
    <t>Gillespie County,</t>
  </si>
  <si>
    <t>Gillespie</t>
  </si>
  <si>
    <t>Gonzales County, T</t>
  </si>
  <si>
    <t>Gonzales</t>
  </si>
  <si>
    <t>Hays County, Texas</t>
  </si>
  <si>
    <t>Hays</t>
  </si>
  <si>
    <t>Travis County, Tex</t>
  </si>
  <si>
    <t>Travis</t>
  </si>
  <si>
    <t>Williamson County,</t>
  </si>
  <si>
    <t>Williamson</t>
  </si>
  <si>
    <t>Atascosa County</t>
  </si>
  <si>
    <t>Atascosa</t>
  </si>
  <si>
    <t>Bee County, Texas</t>
  </si>
  <si>
    <t>Bee</t>
  </si>
  <si>
    <t>Brooks County, Tex</t>
  </si>
  <si>
    <t>Brooks</t>
  </si>
  <si>
    <t>Duval County, Texa</t>
  </si>
  <si>
    <t>Jim Wells County,</t>
  </si>
  <si>
    <t>Jim Wells</t>
  </si>
  <si>
    <t>Karnes County, Tex</t>
  </si>
  <si>
    <t>Karnes</t>
  </si>
  <si>
    <t>Kleberg County, Te</t>
  </si>
  <si>
    <t>Kleberg</t>
  </si>
  <si>
    <t>Live Oak County, T</t>
  </si>
  <si>
    <t>Live Oak</t>
  </si>
  <si>
    <t>McMullen County, T</t>
  </si>
  <si>
    <t>McMullen</t>
  </si>
  <si>
    <t>Brazoria County, T</t>
  </si>
  <si>
    <t>Brazoria</t>
  </si>
  <si>
    <t>Dallas County</t>
  </si>
  <si>
    <t>Dallas</t>
  </si>
  <si>
    <t>El Paso County, Te</t>
  </si>
  <si>
    <t>El Paso</t>
  </si>
  <si>
    <t>Bryan County, Okla</t>
  </si>
  <si>
    <t>Bryan</t>
  </si>
  <si>
    <t>Collin County, Tex</t>
  </si>
  <si>
    <t>Collin</t>
  </si>
  <si>
    <t>Fannin County, Tex</t>
  </si>
  <si>
    <t>Fannin</t>
  </si>
  <si>
    <t>Grayson County, Te</t>
  </si>
  <si>
    <t>Grayson</t>
  </si>
  <si>
    <t>Harris County</t>
  </si>
  <si>
    <t>Harris</t>
  </si>
  <si>
    <t>Andrews County, Te</t>
  </si>
  <si>
    <t>Andrews</t>
  </si>
  <si>
    <t>Brewster County, T</t>
  </si>
  <si>
    <t>Brewster</t>
  </si>
  <si>
    <t>Crane County, Texa</t>
  </si>
  <si>
    <t>Crane</t>
  </si>
  <si>
    <t>Culberson County,</t>
  </si>
  <si>
    <t>Culberson</t>
  </si>
  <si>
    <t>Ector County, Texa</t>
  </si>
  <si>
    <t>Ector</t>
  </si>
  <si>
    <t>Gaines County, Tex</t>
  </si>
  <si>
    <t>Gaines</t>
  </si>
  <si>
    <t>Jeff Davis County,</t>
  </si>
  <si>
    <t>Jeff Davis</t>
  </si>
  <si>
    <t>Loving County, Tex</t>
  </si>
  <si>
    <t>Loving</t>
  </si>
  <si>
    <t>Presidio County, T</t>
  </si>
  <si>
    <t>Presidio</t>
  </si>
  <si>
    <t>Reeves County, Tex</t>
  </si>
  <si>
    <t>Reeves</t>
  </si>
  <si>
    <t>Upton County, Texa</t>
  </si>
  <si>
    <t>Upton</t>
  </si>
  <si>
    <t>Ward County, Texas</t>
  </si>
  <si>
    <t>Ward</t>
  </si>
  <si>
    <t>Winkler County, Te</t>
  </si>
  <si>
    <t>Winkler</t>
  </si>
  <si>
    <t>Bandera County</t>
  </si>
  <si>
    <t>Bandera</t>
  </si>
  <si>
    <t>Bexar County</t>
  </si>
  <si>
    <t>Bexar</t>
  </si>
  <si>
    <t>Comal County</t>
  </si>
  <si>
    <t>Comal Count</t>
  </si>
  <si>
    <t>Guadalupe County</t>
  </si>
  <si>
    <t>Kendall County</t>
  </si>
  <si>
    <t>Kendall</t>
  </si>
  <si>
    <t>Medina County</t>
  </si>
  <si>
    <t>Bell County, Texas</t>
  </si>
  <si>
    <t>Goochland County,</t>
  </si>
  <si>
    <t>Goochland</t>
  </si>
  <si>
    <t>Hanover County, Vi</t>
  </si>
  <si>
    <t>Hanover</t>
  </si>
  <si>
    <t>Henrico County, Vi</t>
  </si>
  <si>
    <t>Henrico</t>
  </si>
  <si>
    <t>Louisa County, Vir</t>
  </si>
  <si>
    <t>Louisa</t>
  </si>
  <si>
    <t>Powhatan County, V</t>
  </si>
  <si>
    <t>Powhatan</t>
  </si>
  <si>
    <t>Fairfax County, Vi</t>
  </si>
  <si>
    <t>Fairfax</t>
  </si>
  <si>
    <t>Loudoun County, Vi</t>
  </si>
  <si>
    <t>Prince William Cou</t>
  </si>
  <si>
    <t>Prince Will</t>
  </si>
  <si>
    <t>Franklin County, V</t>
  </si>
  <si>
    <t>Henry County, Virg</t>
  </si>
  <si>
    <t>Patrick County, Vi</t>
  </si>
  <si>
    <t>Patrick</t>
  </si>
  <si>
    <t>Martinsville city,</t>
  </si>
  <si>
    <t>Martinsvill</t>
  </si>
  <si>
    <t>Chesapeake city, V</t>
  </si>
  <si>
    <t>Chesapeake</t>
  </si>
  <si>
    <t>Norfolk city, Virg</t>
  </si>
  <si>
    <t>Norfolk</t>
  </si>
  <si>
    <t>Portsmouth city, V</t>
  </si>
  <si>
    <t>Portsmouth</t>
  </si>
  <si>
    <t>Suffolk city, Virg</t>
  </si>
  <si>
    <t>Virginia Beach cit</t>
  </si>
  <si>
    <t>Virginia Be</t>
  </si>
  <si>
    <t>King County, Washi</t>
  </si>
  <si>
    <t>King County</t>
  </si>
  <si>
    <t>Pierce County, Was</t>
  </si>
  <si>
    <t>Pierce</t>
  </si>
  <si>
    <t>Snohomish County,</t>
  </si>
  <si>
    <t>Snohomish</t>
  </si>
  <si>
    <t>Snohomish County</t>
  </si>
  <si>
    <t>Pierce County</t>
  </si>
  <si>
    <t>Pierce Coun</t>
  </si>
  <si>
    <t>King</t>
  </si>
  <si>
    <t>Adams County, Wisc</t>
  </si>
  <si>
    <t>Columbia County, W</t>
  </si>
  <si>
    <t>Columbia</t>
  </si>
  <si>
    <t>Dane County, Wisco</t>
  </si>
  <si>
    <t>Dane</t>
  </si>
  <si>
    <t>Dodge County, Wisc</t>
  </si>
  <si>
    <t>Dodge</t>
  </si>
  <si>
    <t>Green County, Wisc</t>
  </si>
  <si>
    <t>Green</t>
  </si>
  <si>
    <t>Iowa County, Wisco</t>
  </si>
  <si>
    <t>Iowa</t>
  </si>
  <si>
    <t>Juneau County, Wis</t>
  </si>
  <si>
    <t>Juneau</t>
  </si>
  <si>
    <t>Marquette County,</t>
  </si>
  <si>
    <t>Marquette</t>
  </si>
  <si>
    <t>Richland County, W</t>
  </si>
  <si>
    <t>Rock County, Wisco</t>
  </si>
  <si>
    <t>Rock</t>
  </si>
  <si>
    <t>Sauk County, Wisco</t>
  </si>
  <si>
    <t>Sauk</t>
  </si>
  <si>
    <t>Milwaukee County,</t>
  </si>
  <si>
    <t>Milwaukee</t>
  </si>
  <si>
    <t>Brown County, Wisc</t>
  </si>
  <si>
    <t>Brown</t>
  </si>
  <si>
    <t>Door County, Wisco</t>
  </si>
  <si>
    <t>Door</t>
  </si>
  <si>
    <t>Florence County, W</t>
  </si>
  <si>
    <t>Florence</t>
  </si>
  <si>
    <t>Kewaunee County, W</t>
  </si>
  <si>
    <t>Kewaunee</t>
  </si>
  <si>
    <t>Manitowoc County,</t>
  </si>
  <si>
    <t>Manitowoc</t>
  </si>
  <si>
    <t>Marinette County,</t>
  </si>
  <si>
    <t>Marinette</t>
  </si>
  <si>
    <t>Oconto County, Wis</t>
  </si>
  <si>
    <t>Oconto</t>
  </si>
  <si>
    <t>Outagamie County,</t>
  </si>
  <si>
    <t>Outagamie</t>
  </si>
  <si>
    <t>Buffalo County</t>
  </si>
  <si>
    <t>Buffalo</t>
  </si>
  <si>
    <t>Clark County</t>
  </si>
  <si>
    <t>Crawford County, W</t>
  </si>
  <si>
    <t>Juneau County</t>
  </si>
  <si>
    <t>La Crosse County,</t>
  </si>
  <si>
    <t>La Crosse</t>
  </si>
  <si>
    <t>Monroe County, Wis</t>
  </si>
  <si>
    <t>Richland County</t>
  </si>
  <si>
    <t>Sauk County</t>
  </si>
  <si>
    <t>Trempealeau County</t>
  </si>
  <si>
    <t>Trempealeau</t>
  </si>
  <si>
    <t>Vernon County, Wis</t>
  </si>
  <si>
    <t>Vernon</t>
  </si>
  <si>
    <t>Ashland County, Wi</t>
  </si>
  <si>
    <t>Barron County, Wis</t>
  </si>
  <si>
    <t>Barron</t>
  </si>
  <si>
    <t>Bayfield County, W</t>
  </si>
  <si>
    <t>Bayfield</t>
  </si>
  <si>
    <t>Burnett County, Wi</t>
  </si>
  <si>
    <t>Burnett</t>
  </si>
  <si>
    <t>Douglas County, Wi</t>
  </si>
  <si>
    <t>Iron County, Wisco</t>
  </si>
  <si>
    <t>Iron</t>
  </si>
  <si>
    <t>Polk County, Wisco</t>
  </si>
  <si>
    <t>Rusk County, Wisco</t>
  </si>
  <si>
    <t>Rusk</t>
  </si>
  <si>
    <t>St. Croix County</t>
  </si>
  <si>
    <t>St Croix</t>
  </si>
  <si>
    <t>Sawyer County, Wis</t>
  </si>
  <si>
    <t>Sawyer</t>
  </si>
  <si>
    <t>Washburn County, W</t>
  </si>
  <si>
    <t>Washburn</t>
  </si>
  <si>
    <t>Ashland County</t>
  </si>
  <si>
    <t>Sawyer County</t>
  </si>
  <si>
    <t>Vilas County, Wisc</t>
  </si>
  <si>
    <t>Vilas</t>
  </si>
  <si>
    <t>Hill County</t>
  </si>
  <si>
    <t>Chippewa County, M</t>
  </si>
  <si>
    <t>Chippewa</t>
  </si>
  <si>
    <t>Hawaii County, Haw</t>
  </si>
  <si>
    <t>Hawaii</t>
  </si>
  <si>
    <t>Hidalgo County, Te</t>
  </si>
  <si>
    <t>Hidalgo</t>
  </si>
  <si>
    <t>Starr County, Texa</t>
  </si>
  <si>
    <t>Starr</t>
  </si>
  <si>
    <t>Menominee County</t>
  </si>
  <si>
    <t>Menominee</t>
  </si>
  <si>
    <t>Beltrami County, M</t>
  </si>
  <si>
    <t>Beltrami</t>
  </si>
  <si>
    <t>Cass County, Minne</t>
  </si>
  <si>
    <t>Cass</t>
  </si>
  <si>
    <t>Hubbard County, Mi</t>
  </si>
  <si>
    <t>Hubbard</t>
  </si>
  <si>
    <t>Itasca County, Min</t>
  </si>
  <si>
    <t>Itasca</t>
  </si>
  <si>
    <t>Thurston County</t>
  </si>
  <si>
    <t>North Slope Boroug</t>
  </si>
  <si>
    <t>North Slope</t>
  </si>
  <si>
    <t>Baltimore County</t>
  </si>
  <si>
    <t>Baltimore</t>
  </si>
  <si>
    <t>Mahnomen County, M</t>
  </si>
  <si>
    <t>Mahnomen</t>
  </si>
  <si>
    <t>Gila County</t>
  </si>
  <si>
    <t>Gila</t>
  </si>
  <si>
    <t>Maricopa County</t>
  </si>
  <si>
    <t>Maricopa</t>
  </si>
  <si>
    <t>Pima County, Arizo</t>
  </si>
  <si>
    <t>Pima</t>
  </si>
  <si>
    <t>Kings County, Cali</t>
  </si>
  <si>
    <t>Baraga County, Mic</t>
  </si>
  <si>
    <t>Baraga</t>
  </si>
  <si>
    <t>Okmulgee County, O</t>
  </si>
  <si>
    <t>Okmulgee</t>
  </si>
  <si>
    <t>Beltrami County</t>
  </si>
  <si>
    <t>Red Lake County, M</t>
  </si>
  <si>
    <t>Red Lake</t>
  </si>
  <si>
    <t>Households</t>
  </si>
  <si>
    <t>ALICE_Households</t>
  </si>
  <si>
    <t>PCT_Alice_Service Area</t>
  </si>
  <si>
    <t>%_ALICE</t>
  </si>
  <si>
    <t>Cullman County</t>
  </si>
  <si>
    <t>Apache County</t>
  </si>
  <si>
    <t>Coconino County</t>
  </si>
  <si>
    <t>Tulare County</t>
  </si>
  <si>
    <t>Fresno County</t>
  </si>
  <si>
    <t>Adams County</t>
  </si>
  <si>
    <t>Denver County</t>
  </si>
  <si>
    <t>Miami-Dade</t>
  </si>
  <si>
    <t>Bell County</t>
  </si>
  <si>
    <t>Harlan County</t>
  </si>
  <si>
    <t>Letcher County</t>
  </si>
  <si>
    <t>St. Landry</t>
  </si>
  <si>
    <t>Anne Arundel</t>
  </si>
  <si>
    <t>St. Mary's</t>
  </si>
  <si>
    <t>Berkshire County</t>
  </si>
  <si>
    <t>Suffolk County</t>
  </si>
  <si>
    <t>Essex County</t>
  </si>
  <si>
    <t>Tallahatchie</t>
  </si>
  <si>
    <t>Glacier County</t>
  </si>
  <si>
    <t>Rosebud County</t>
  </si>
  <si>
    <t>Flathead County</t>
  </si>
  <si>
    <t>Roosevelt County</t>
  </si>
  <si>
    <t>Big Horn County</t>
  </si>
  <si>
    <t>Lake County</t>
  </si>
  <si>
    <t>Dakota County</t>
  </si>
  <si>
    <t>McKinley County</t>
  </si>
  <si>
    <t>Dona Ana County</t>
  </si>
  <si>
    <t>Colfax County</t>
  </si>
  <si>
    <t>Curry County</t>
  </si>
  <si>
    <t>De Baca County</t>
  </si>
  <si>
    <t>Harding County</t>
  </si>
  <si>
    <t>Lincoln County</t>
  </si>
  <si>
    <t>Quay County</t>
  </si>
  <si>
    <t>Union County</t>
  </si>
  <si>
    <t>Durham County</t>
  </si>
  <si>
    <t>Orange County</t>
  </si>
  <si>
    <t>Forsyth County</t>
  </si>
  <si>
    <t>Stokes County</t>
  </si>
  <si>
    <t>Halifax County</t>
  </si>
  <si>
    <t>Anson County</t>
  </si>
  <si>
    <t>Cabarrus County</t>
  </si>
  <si>
    <t>Randolph County</t>
  </si>
  <si>
    <t>Richmond County</t>
  </si>
  <si>
    <t>Rowan County</t>
  </si>
  <si>
    <t>Stanly County</t>
  </si>
  <si>
    <t>Franklin County</t>
  </si>
  <si>
    <t>Granville County</t>
  </si>
  <si>
    <t>Vance County</t>
  </si>
  <si>
    <t>Warren County</t>
  </si>
  <si>
    <t>Wake County</t>
  </si>
  <si>
    <t>Mountrail County</t>
  </si>
  <si>
    <t>Rolette County</t>
  </si>
  <si>
    <t>Burleigh County</t>
  </si>
  <si>
    <t>Canadian County</t>
  </si>
  <si>
    <t>Cleveland County</t>
  </si>
  <si>
    <t>Oklahoma County</t>
  </si>
  <si>
    <t>Tulsa County</t>
  </si>
  <si>
    <t>Philadelphia</t>
  </si>
  <si>
    <t>Codington County</t>
  </si>
  <si>
    <t>Day County</t>
  </si>
  <si>
    <t>Grant County</t>
  </si>
  <si>
    <t>Marshall County</t>
  </si>
  <si>
    <t>Roberts County</t>
  </si>
  <si>
    <t>Pickett</t>
  </si>
  <si>
    <t>Bryan County</t>
  </si>
  <si>
    <t>Loudoun</t>
  </si>
  <si>
    <t>Prince William</t>
  </si>
  <si>
    <t>Martinsville city</t>
  </si>
  <si>
    <t>Chesapeake city</t>
  </si>
  <si>
    <t>Norfolk city</t>
  </si>
  <si>
    <t>Portsmouth city</t>
  </si>
  <si>
    <t>Suffolk city</t>
  </si>
  <si>
    <t>Pima County</t>
  </si>
  <si>
    <t>Okmulgee County</t>
  </si>
  <si>
    <t>PELL22_P_Fall Enrollment</t>
  </si>
  <si>
    <t>Poverty22_Service Area</t>
  </si>
  <si>
    <t>Difference in Pell Vs Service Area</t>
  </si>
  <si>
    <t>Percent_ALICE_Service Area</t>
  </si>
  <si>
    <t>Difference in Pell Vs ALICE</t>
  </si>
  <si>
    <t>Age2024</t>
  </si>
  <si>
    <t>Age2534</t>
  </si>
  <si>
    <t>Age20U</t>
  </si>
  <si>
    <t>Age35_64</t>
  </si>
  <si>
    <t>Age64O</t>
  </si>
  <si>
    <t>Asian</t>
  </si>
  <si>
    <t>Black_AA</t>
  </si>
  <si>
    <t>Female</t>
  </si>
  <si>
    <t>Hispanic</t>
  </si>
  <si>
    <t>Male</t>
  </si>
  <si>
    <t>NatAm_PI_E</t>
  </si>
  <si>
    <t>Other</t>
  </si>
  <si>
    <t>Total</t>
  </si>
  <si>
    <t>TwoorMore</t>
  </si>
  <si>
    <t>White</t>
  </si>
  <si>
    <t>PCT_Age2024</t>
  </si>
  <si>
    <t>PCT_Age2534</t>
  </si>
  <si>
    <t>PCT_Age20U</t>
  </si>
  <si>
    <t>PCT_Age35_64</t>
  </si>
  <si>
    <t>PCT_Age64O</t>
  </si>
  <si>
    <t>PCT_Asian</t>
  </si>
  <si>
    <t>PCT_Black_AA</t>
  </si>
  <si>
    <t>PCT_Female</t>
  </si>
  <si>
    <t>PCT_Hispanic</t>
  </si>
  <si>
    <t>PCT_Male</t>
  </si>
  <si>
    <t>PCT_NatAm_PI_E</t>
  </si>
  <si>
    <t>PCT_Other</t>
  </si>
  <si>
    <t>PCT_Total</t>
  </si>
  <si>
    <t>PCT_TwoorMore</t>
  </si>
  <si>
    <t>PCT_White</t>
  </si>
  <si>
    <t>ENROLL22_AGE_TOTAL</t>
  </si>
  <si>
    <t>ENROLL22_AGE_20U</t>
  </si>
  <si>
    <t>ENROLL22_AGE_2024</t>
  </si>
  <si>
    <t>ENROLL22_AGE_2534</t>
  </si>
  <si>
    <t>ENROLL22_AGE_3564</t>
  </si>
  <si>
    <t>ENROLL22_AGE_65O</t>
  </si>
  <si>
    <t>ENROLL22_AGE_20U_P</t>
  </si>
  <si>
    <t>ENROLL22_AGE_2024_P</t>
  </si>
  <si>
    <t>ENROLL22_AGE_2534_P</t>
  </si>
  <si>
    <t>ENROLL22_AGE_3564_P</t>
  </si>
  <si>
    <t>ENROLL22_AGE_65O_P</t>
  </si>
  <si>
    <t>ENROLL22_MALE_N</t>
  </si>
  <si>
    <t>ENROLL22_FEMALE_N</t>
  </si>
  <si>
    <t>ENROLL22_MALE_P</t>
  </si>
  <si>
    <t>ENROLL22_FEMALE_P</t>
  </si>
  <si>
    <t>ENROLL12_MALE_N</t>
  </si>
  <si>
    <t>ENROLL12_FEMALE_N</t>
  </si>
  <si>
    <t>ENROLL12_MALE_P</t>
  </si>
  <si>
    <t>ENROLL12_FEMALE_P</t>
  </si>
  <si>
    <t>ENROLL22_TOTAL_N</t>
  </si>
  <si>
    <t>ENROLL22_ASIAN_N</t>
  </si>
  <si>
    <t>ENROLL22_BLACKAA_N</t>
  </si>
  <si>
    <t>ENROLL22_HISPANIC_N</t>
  </si>
  <si>
    <t>ENROLL22_NATAM_PI_N</t>
  </si>
  <si>
    <t>ENROLL22_WHITE_N</t>
  </si>
  <si>
    <t>ENROLL22_ASIAN_P</t>
  </si>
  <si>
    <t>ENROLL22_BLACK_AA_P</t>
  </si>
  <si>
    <t>ENROLL22_HISPANIC_P</t>
  </si>
  <si>
    <t>ENROLL22_NATAM_PI_P</t>
  </si>
  <si>
    <t>ENROLL22_WHITE_P</t>
  </si>
  <si>
    <t>ENROLL22_M1_N</t>
  </si>
  <si>
    <t>ENROLL22_OTHER_N</t>
  </si>
  <si>
    <t>ENROLL22_OTHER_P</t>
  </si>
  <si>
    <t>ENROLL22_MINORITY_N</t>
  </si>
  <si>
    <t>ENROLL22_MINORITY_P</t>
  </si>
  <si>
    <t>CENSUS_22_MINORITY_SA_N</t>
  </si>
  <si>
    <t>CENSUS_22_MINORITY_SA_P</t>
  </si>
  <si>
    <t>ENROLL22_MINORITY_Percent</t>
  </si>
  <si>
    <t>Difference in Minority Enrollment Vs Service Area</t>
  </si>
  <si>
    <t>Instr_Total_N</t>
  </si>
  <si>
    <t>Instr_Asian_N</t>
  </si>
  <si>
    <t>Instr_BlackAA_N</t>
  </si>
  <si>
    <t>Instr_Hispanic_N</t>
  </si>
  <si>
    <t>Instr_NatAM_N</t>
  </si>
  <si>
    <t>Instr_White_N</t>
  </si>
  <si>
    <t>NonInstr_Total_N</t>
  </si>
  <si>
    <t>NonInstr_Asian_N</t>
  </si>
  <si>
    <t>NonInstr_BlackAA_N</t>
  </si>
  <si>
    <t>NonInstr_Hispanic_N</t>
  </si>
  <si>
    <t>NonInstr_NatAM_N</t>
  </si>
  <si>
    <t>NonInstr_White_N</t>
  </si>
  <si>
    <t>Admin_Total_N</t>
  </si>
  <si>
    <t>Admin_Asian_N</t>
  </si>
  <si>
    <t>Admin_BlackAA_N</t>
  </si>
  <si>
    <t>Admin_Hispanic_N</t>
  </si>
  <si>
    <t>Admin_NatAM_N</t>
  </si>
  <si>
    <t>Admin_White_N</t>
  </si>
  <si>
    <t>Instr_Asian_P</t>
  </si>
  <si>
    <t>Instr_BlackAA_P</t>
  </si>
  <si>
    <t>Instr_Hispanic_P</t>
  </si>
  <si>
    <t>Instr_NatAM_P</t>
  </si>
  <si>
    <t>Instr_White_P</t>
  </si>
  <si>
    <t>NonInstr_Asian_P</t>
  </si>
  <si>
    <t>NonInstr_BlackAA_P</t>
  </si>
  <si>
    <t>NonInstr_Hispanic_P</t>
  </si>
  <si>
    <t>NonInstr_NatAM_P</t>
  </si>
  <si>
    <t>NonInstr_White_P</t>
  </si>
  <si>
    <t>Admin_Asian_P</t>
  </si>
  <si>
    <t>Admin_BlackAA_P</t>
  </si>
  <si>
    <t>Admin_Hispanic_P</t>
  </si>
  <si>
    <t>Admin_NatAM_P</t>
  </si>
  <si>
    <t>Admin_White_P</t>
  </si>
  <si>
    <t>Instructional Minority_P</t>
  </si>
  <si>
    <t>Non-Instructional Minority_P</t>
  </si>
  <si>
    <t>Admin Minority_P</t>
  </si>
  <si>
    <t>Total Staff</t>
  </si>
  <si>
    <t>Total Non-Minority Staff</t>
  </si>
  <si>
    <t>Total Minority Staff</t>
  </si>
  <si>
    <t>CENSUS_Minority_P</t>
  </si>
  <si>
    <t>Faculty_Staff_Minority_P</t>
  </si>
  <si>
    <t>Difference in Minority Faculty_ Staff vs Service Area</t>
  </si>
  <si>
    <t>Retained Full-Time_2019</t>
  </si>
  <si>
    <t>Retained Full-Time_2020</t>
  </si>
  <si>
    <t>Retained Full-Time_2021</t>
  </si>
  <si>
    <t>Retained Full-Time_2022</t>
  </si>
  <si>
    <t>Retained Full-Time_2023</t>
  </si>
  <si>
    <t>Retained Part-Time_2019</t>
  </si>
  <si>
    <t>Retained Part-Time_2020</t>
  </si>
  <si>
    <t>Retained Part-Time_2021</t>
  </si>
  <si>
    <t>Retained Part-Time_2022</t>
  </si>
  <si>
    <t>Retained Part-Time_2023</t>
  </si>
  <si>
    <t>FT_PPT_Change</t>
  </si>
  <si>
    <t>PT_PPT_Change</t>
  </si>
  <si>
    <t>Growth Rate Full-Time</t>
  </si>
  <si>
    <t>Growth Rate Part-Time</t>
  </si>
  <si>
    <t>OUTCOMES MEASURES</t>
  </si>
  <si>
    <t>_201910</t>
  </si>
  <si>
    <t>_202010</t>
  </si>
  <si>
    <t>_202110</t>
  </si>
  <si>
    <t>_202210</t>
  </si>
  <si>
    <t>_202310</t>
  </si>
  <si>
    <t>Growth Rate</t>
  </si>
  <si>
    <t>First-Time, Full-Time Cohort</t>
  </si>
  <si>
    <t>Exclusions to cohort</t>
  </si>
  <si>
    <t>Adjusted cohort</t>
  </si>
  <si>
    <t>Number of adjusted cohort receiving a certificate at 4 years</t>
  </si>
  <si>
    <t>Number of adjusted cohort receiving an Associate's degree at 4 years</t>
  </si>
  <si>
    <t>Number of adjusted cohort receiving a Bachelor's degree at 4 years</t>
  </si>
  <si>
    <t>Number of adjusted cohort receiving an award at 4 years</t>
  </si>
  <si>
    <t>Percent of adjusted cohort receiving an award at 4 years</t>
  </si>
  <si>
    <t>Number of adjusted cohort receiving a certificate at 6 years</t>
  </si>
  <si>
    <t>Number of adjusted cohort receiving an Associate's degree at 6 years</t>
  </si>
  <si>
    <t>Number of adjusted cohort receiving a Bachelor's degree at 6 years</t>
  </si>
  <si>
    <t>Number of adjusted cohort receiving an award at 6 years</t>
  </si>
  <si>
    <t>Percent of adjusted cohort receiving an award at 6 years</t>
  </si>
  <si>
    <t>Number of adjusted cohort receiving a certificate at 8 years</t>
  </si>
  <si>
    <t>Number of adjusted cohort receiving an Associate's degree at 8 years</t>
  </si>
  <si>
    <t>Number of adjusted cohort receiving a Bachelor's degree at 8 years</t>
  </si>
  <si>
    <t>Number of adjusted cohort receiving an award at 8 years</t>
  </si>
  <si>
    <t>Number of adjusted cohort still enrolled at your institution at 8 years</t>
  </si>
  <si>
    <t>Number of adjusted cohort who enrolled subsequently at another institution at 8 years</t>
  </si>
  <si>
    <t>Number of adjusted cohort whose subsequent enrollment status is unknown at 8 years</t>
  </si>
  <si>
    <t>Number of adjusted cohort who did not receive an award from your institution at 8 years</t>
  </si>
  <si>
    <t>Percent of adjusted cohort receiving an award at 8 years</t>
  </si>
  <si>
    <t>Percent of adjusted cohort still or subsequently enrolled at 8 years</t>
  </si>
  <si>
    <t>Percent of adjusted cohort still enrolled at your institution at 8 years</t>
  </si>
  <si>
    <t>Percent of adjusted cohort enrolled subsequently at another institution at 8 years</t>
  </si>
  <si>
    <t>Percent of adjusted cohort enrollment status unknown at 8 years</t>
  </si>
  <si>
    <t>_201920</t>
  </si>
  <si>
    <t>_202020</t>
  </si>
  <si>
    <t>_202120</t>
  </si>
  <si>
    <t>_202220</t>
  </si>
  <si>
    <t>_202320</t>
  </si>
  <si>
    <t>First-Time, Part-Time Cohort</t>
  </si>
  <si>
    <t>Number of adjusted cohort receiving an Associate^s degree at 4 years</t>
  </si>
  <si>
    <t>Number of adjusted cohort receiving a Bachelor^s degree at 4 years</t>
  </si>
  <si>
    <t>Number of adjusted cohort receiving an Associate^s degree at 6 years</t>
  </si>
  <si>
    <t>Number of adjusted cohort receiving a Bachelor^s degree at 6 years</t>
  </si>
  <si>
    <t>Number of adjusted cohort receiving an Associate^s degree at 8 years</t>
  </si>
  <si>
    <t>Number of adjusted cohort receiving a Bachelor^s degree at 8 years</t>
  </si>
  <si>
    <t>_201930</t>
  </si>
  <si>
    <t>_202030</t>
  </si>
  <si>
    <t>_202130</t>
  </si>
  <si>
    <t>_202230</t>
  </si>
  <si>
    <t>_202330</t>
  </si>
  <si>
    <t>Transfer-In, Full-Time Cohort</t>
  </si>
  <si>
    <t>_201940</t>
  </si>
  <si>
    <t>_202040</t>
  </si>
  <si>
    <t>_202140</t>
  </si>
  <si>
    <t>_202240</t>
  </si>
  <si>
    <t>_202340</t>
  </si>
  <si>
    <t>Transfer-In, Part-Time Cohort</t>
  </si>
  <si>
    <t>_2019</t>
  </si>
  <si>
    <t>_2020</t>
  </si>
  <si>
    <t>_2021</t>
  </si>
  <si>
    <t>_2022</t>
  </si>
  <si>
    <t>_2023</t>
  </si>
  <si>
    <t>Grand total</t>
  </si>
  <si>
    <t>Ages, under 18</t>
  </si>
  <si>
    <t>Ages, 18-24</t>
  </si>
  <si>
    <t>Ages, 25-39</t>
  </si>
  <si>
    <t>Ages, 40 and above</t>
  </si>
  <si>
    <t>Age unknown</t>
  </si>
  <si>
    <t>Grand total men</t>
  </si>
  <si>
    <t>Grand total women</t>
  </si>
  <si>
    <t>Two or more races total</t>
  </si>
  <si>
    <t>American Indian or Alaska Native total</t>
  </si>
  <si>
    <t>Asian total</t>
  </si>
  <si>
    <t>Black or African American total</t>
  </si>
  <si>
    <t>Hispanic or Latino total</t>
  </si>
  <si>
    <t>Native Hawaiian or Other Pacific Islander total</t>
  </si>
  <si>
    <t>U.S. Nonresident total</t>
  </si>
  <si>
    <t>White total</t>
  </si>
  <si>
    <t>Race/ethnicity unknown total</t>
  </si>
  <si>
    <t>Percent former undergraduates from a college that earned more than the typical high school graduate 6 years after entering college 2</t>
  </si>
  <si>
    <t>2 Year college attendees: Median Earnings</t>
  </si>
  <si>
    <t>Full time first percent receving federal loans</t>
  </si>
  <si>
    <t>CENSUS_EARNINGS_LESSHS</t>
  </si>
  <si>
    <t>CENSUS_EARNINGS_HS</t>
  </si>
  <si>
    <t>CENSUS_EARNINGS_AA</t>
  </si>
  <si>
    <t>CENSUS_EARNINGS_BA</t>
  </si>
  <si>
    <t>CENSUS_EARNINGS_GRAD</t>
  </si>
  <si>
    <t>NetPrice</t>
  </si>
  <si>
    <t>HSGradEarnings</t>
  </si>
  <si>
    <t>MedianEarningsGrads</t>
  </si>
  <si>
    <t>AverageNetCost-Net Price *2 years</t>
  </si>
  <si>
    <t>CompleterADVDIS-Return On Education</t>
  </si>
  <si>
    <t>YearstoRecoup Costs</t>
  </si>
  <si>
    <t>-</t>
  </si>
  <si>
    <t>City</t>
  </si>
  <si>
    <t>State</t>
  </si>
  <si>
    <t>control</t>
  </si>
  <si>
    <t>Institutional_Classification</t>
  </si>
  <si>
    <t>Student_Access_and_Earnings_Clas</t>
  </si>
  <si>
    <t>Research_Activity_Designation</t>
  </si>
  <si>
    <t>Award_Level_Focus</t>
  </si>
  <si>
    <t>Academic_Mix</t>
  </si>
  <si>
    <t>Graduate_Academic_Program_Mix</t>
  </si>
  <si>
    <t>Size</t>
  </si>
  <si>
    <t>Campus_Setting</t>
  </si>
  <si>
    <t>Highest_Degree_Awarded</t>
  </si>
  <si>
    <t>Community_Engagement</t>
  </si>
  <si>
    <t>Leadership_for_Public_Practice</t>
  </si>
  <si>
    <t>SAEC25</t>
  </si>
  <si>
    <t>Hanceville</t>
  </si>
  <si>
    <t>AL</t>
  </si>
  <si>
    <t>Public</t>
  </si>
  <si>
    <t>Professions-focused Associate Large/Medium</t>
  </si>
  <si>
    <t>Higher Access, Medium Earnings</t>
  </si>
  <si>
    <t>Not classified, not in classification universe</t>
  </si>
  <si>
    <t>Associate</t>
  </si>
  <si>
    <t>Professions-focused</t>
  </si>
  <si>
    <t>N/A</t>
  </si>
  <si>
    <t>Medium</t>
  </si>
  <si>
    <t>Primarily non-residential</t>
  </si>
  <si>
    <t>Tsaile</t>
  </si>
  <si>
    <t>AZ</t>
  </si>
  <si>
    <t>Professions-focused Associate/Baccalaureate</t>
  </si>
  <si>
    <t>Opportunity Colleges and Universities-Higher Access, Higher Earnings</t>
  </si>
  <si>
    <t>Research Colleges and Universities</t>
  </si>
  <si>
    <t>Associate/Baccalaureate</t>
  </si>
  <si>
    <t>Small</t>
  </si>
  <si>
    <t>Online and on-campus learning</t>
  </si>
  <si>
    <t>Bachelor's</t>
  </si>
  <si>
    <t>Opportunity Colleges and Universities – Higher Access, Higher Earnings</t>
  </si>
  <si>
    <t>Bakersfield</t>
  </si>
  <si>
    <t>CA</t>
  </si>
  <si>
    <t>Mixed Associate Large</t>
  </si>
  <si>
    <t>Mixed</t>
  </si>
  <si>
    <t>Large</t>
  </si>
  <si>
    <t>Mostly part-time, not residential</t>
  </si>
  <si>
    <t>Compton</t>
  </si>
  <si>
    <t>Mixed Associate Medium</t>
  </si>
  <si>
    <t>Oceanside</t>
  </si>
  <si>
    <t>Higher Access, Lower Earnings</t>
  </si>
  <si>
    <t>Porterville</t>
  </si>
  <si>
    <t>Coalinga</t>
  </si>
  <si>
    <t>Aurora</t>
  </si>
  <si>
    <t>CO</t>
  </si>
  <si>
    <t>CT</t>
  </si>
  <si>
    <t>Dover</t>
  </si>
  <si>
    <t>DE</t>
  </si>
  <si>
    <t>Jacksonville</t>
  </si>
  <si>
    <t>FL</t>
  </si>
  <si>
    <t>Mixed Associate/Baccalaureate</t>
  </si>
  <si>
    <t>Very Large</t>
  </si>
  <si>
    <t>Classified</t>
  </si>
  <si>
    <t>Class</t>
  </si>
  <si>
    <t>Lake Worth</t>
  </si>
  <si>
    <t>Tallahassee</t>
  </si>
  <si>
    <t>Mostly full-time, not residential</t>
  </si>
  <si>
    <t>HI</t>
  </si>
  <si>
    <t>Special Focus: Applied and Career Studies</t>
  </si>
  <si>
    <t>Lihue</t>
  </si>
  <si>
    <t>Mixed Associate Small</t>
  </si>
  <si>
    <t>Kahului</t>
  </si>
  <si>
    <t>Kaneohe</t>
  </si>
  <si>
    <t>Elgin</t>
  </si>
  <si>
    <t>IL</t>
  </si>
  <si>
    <t>East Peoria</t>
  </si>
  <si>
    <t>Grayslake</t>
  </si>
  <si>
    <t>Des Plaines</t>
  </si>
  <si>
    <t>Lower Access, Lower Earnings</t>
  </si>
  <si>
    <t>River Grove</t>
  </si>
  <si>
    <t>Palatine</t>
  </si>
  <si>
    <t>Lawrence</t>
  </si>
  <si>
    <t>KS</t>
  </si>
  <si>
    <t>Highly residential</t>
  </si>
  <si>
    <t>KY</t>
  </si>
  <si>
    <t>Eunice</t>
  </si>
  <si>
    <t>LA</t>
  </si>
  <si>
    <t>Professions-focused Associate Small</t>
  </si>
  <si>
    <t>Arnold</t>
  </si>
  <si>
    <t>MD</t>
  </si>
  <si>
    <t>La Plata</t>
  </si>
  <si>
    <t>Bel Air</t>
  </si>
  <si>
    <t>Rockville</t>
  </si>
  <si>
    <t>Largo</t>
  </si>
  <si>
    <t>Pittsfield</t>
  </si>
  <si>
    <t>MA</t>
  </si>
  <si>
    <t>Boston</t>
  </si>
  <si>
    <t>Bedford</t>
  </si>
  <si>
    <t>Haverhill</t>
  </si>
  <si>
    <t>Escanaba</t>
  </si>
  <si>
    <t>MI</t>
  </si>
  <si>
    <t>Flint</t>
  </si>
  <si>
    <t>University Center</t>
  </si>
  <si>
    <t>Grand Rapids</t>
  </si>
  <si>
    <t>Lansing</t>
  </si>
  <si>
    <t>Detroit</t>
  </si>
  <si>
    <t>North Mankato</t>
  </si>
  <si>
    <t>MN</t>
  </si>
  <si>
    <t>White Bear Lake</t>
  </si>
  <si>
    <t>Clarksdale</t>
  </si>
  <si>
    <t>MS</t>
  </si>
  <si>
    <t>Residential</t>
  </si>
  <si>
    <t>Scooba</t>
  </si>
  <si>
    <t>Meridian</t>
  </si>
  <si>
    <t>Senatobia</t>
  </si>
  <si>
    <t>Browning</t>
  </si>
  <si>
    <t>MT</t>
  </si>
  <si>
    <t>Private not-for-profit</t>
  </si>
  <si>
    <t>Very Small</t>
  </si>
  <si>
    <t>Lame Deer</t>
  </si>
  <si>
    <t>Kalispell</t>
  </si>
  <si>
    <t>Harlem</t>
  </si>
  <si>
    <t>Poplar</t>
  </si>
  <si>
    <t>Crow Agency</t>
  </si>
  <si>
    <t>Pablo</t>
  </si>
  <si>
    <t>Macy</t>
  </si>
  <si>
    <t>NE</t>
  </si>
  <si>
    <t>Las Vegas</t>
  </si>
  <si>
    <t>NV</t>
  </si>
  <si>
    <t>Mays Landing</t>
  </si>
  <si>
    <t>NJ</t>
  </si>
  <si>
    <t>Jersey City</t>
  </si>
  <si>
    <t>Paterson</t>
  </si>
  <si>
    <t>Crownpoint</t>
  </si>
  <si>
    <t>NM</t>
  </si>
  <si>
    <t>Special Focus: Business</t>
  </si>
  <si>
    <t>Las Cruces</t>
  </si>
  <si>
    <t>Clovis</t>
  </si>
  <si>
    <t>Special Focus: Arts, Music, and Design</t>
  </si>
  <si>
    <t>Baccalaureate</t>
  </si>
  <si>
    <t>Special Focus: Arts and Sciences</t>
  </si>
  <si>
    <t>Lower Access, Medium Earnings</t>
  </si>
  <si>
    <t>Brooklyn</t>
  </si>
  <si>
    <t>NY</t>
  </si>
  <si>
    <t>Utica</t>
  </si>
  <si>
    <t>Syracuse</t>
  </si>
  <si>
    <t>Valhalla</t>
  </si>
  <si>
    <t>NC</t>
  </si>
  <si>
    <t>Winston-Salem</t>
  </si>
  <si>
    <t>Weldon</t>
  </si>
  <si>
    <t>Albemarle</t>
  </si>
  <si>
    <t>Henderson</t>
  </si>
  <si>
    <t>Raleigh</t>
  </si>
  <si>
    <t>New Town</t>
  </si>
  <si>
    <t>ND</t>
  </si>
  <si>
    <t>Not Classified</t>
  </si>
  <si>
    <t>Not Classified in SAEC</t>
  </si>
  <si>
    <t>Belcourt</t>
  </si>
  <si>
    <t>Bismarck</t>
  </si>
  <si>
    <t>Newark</t>
  </si>
  <si>
    <t>OH</t>
  </si>
  <si>
    <t>Special Focus: Other Health Professions</t>
  </si>
  <si>
    <t>Springfield</t>
  </si>
  <si>
    <t>Columbus</t>
  </si>
  <si>
    <t>Elyria</t>
  </si>
  <si>
    <t>Zanesville</t>
  </si>
  <si>
    <t>Mansfield</t>
  </si>
  <si>
    <t>Archbold</t>
  </si>
  <si>
    <t>Dayton</t>
  </si>
  <si>
    <t>Oklahoma City</t>
  </si>
  <si>
    <t>OK</t>
  </si>
  <si>
    <t>Eugene</t>
  </si>
  <si>
    <t>OR</t>
  </si>
  <si>
    <t>Pittsburgh</t>
  </si>
  <si>
    <t>PA</t>
  </si>
  <si>
    <t>Monaca</t>
  </si>
  <si>
    <t>Harrisburg</t>
  </si>
  <si>
    <t>Blue Bell</t>
  </si>
  <si>
    <t>SC</t>
  </si>
  <si>
    <t>Sisseton</t>
  </si>
  <si>
    <t>SD</t>
  </si>
  <si>
    <t>TN</t>
  </si>
  <si>
    <t>Dyersburg</t>
  </si>
  <si>
    <t>Nashville</t>
  </si>
  <si>
    <t>Harriman</t>
  </si>
  <si>
    <t>Memphis</t>
  </si>
  <si>
    <t>Knoxville</t>
  </si>
  <si>
    <t>Blountville</t>
  </si>
  <si>
    <t>Gallatin</t>
  </si>
  <si>
    <t>Morristown</t>
  </si>
  <si>
    <t>Amarillo</t>
  </si>
  <si>
    <t>TX</t>
  </si>
  <si>
    <t>Austin</t>
  </si>
  <si>
    <t>Beeville</t>
  </si>
  <si>
    <t>Lake Jackson</t>
  </si>
  <si>
    <t>Lower Access, Higher Earnings</t>
  </si>
  <si>
    <t>Denison</t>
  </si>
  <si>
    <t>Baytown</t>
  </si>
  <si>
    <t>The Woodlands</t>
  </si>
  <si>
    <t>Odessa</t>
  </si>
  <si>
    <t>San Antonio</t>
  </si>
  <si>
    <t>Pasadena</t>
  </si>
  <si>
    <t>Temple</t>
  </si>
  <si>
    <t>VA</t>
  </si>
  <si>
    <t>Annandale</t>
  </si>
  <si>
    <t>Martinsville</t>
  </si>
  <si>
    <t>Bellevue</t>
  </si>
  <si>
    <t>WA</t>
  </si>
  <si>
    <t>Lakewood</t>
  </si>
  <si>
    <t>Lynnwood</t>
  </si>
  <si>
    <t>Everett</t>
  </si>
  <si>
    <t>Des Moines</t>
  </si>
  <si>
    <t>Madison</t>
  </si>
  <si>
    <t>WI</t>
  </si>
  <si>
    <t>Green Bay</t>
  </si>
  <si>
    <t>Rice Lake</t>
  </si>
  <si>
    <t>Hayward</t>
  </si>
  <si>
    <t>Box Elder</t>
  </si>
  <si>
    <t>Brimley</t>
  </si>
  <si>
    <t>Hilo</t>
  </si>
  <si>
    <t>McAllen</t>
  </si>
  <si>
    <t>Keshena</t>
  </si>
  <si>
    <t>Cass Lake</t>
  </si>
  <si>
    <t>Winnebago</t>
  </si>
  <si>
    <t>Barrow</t>
  </si>
  <si>
    <t>AK</t>
  </si>
  <si>
    <t>Sells</t>
  </si>
  <si>
    <t>Primarily online</t>
  </si>
  <si>
    <t>Lemoore</t>
  </si>
  <si>
    <t>Universal City</t>
  </si>
  <si>
    <t>SHEET</t>
  </si>
  <si>
    <t>VARIABLE</t>
  </si>
  <si>
    <t>SOURCE</t>
  </si>
  <si>
    <t>TYPE</t>
  </si>
  <si>
    <t>FULL NAME</t>
  </si>
  <si>
    <t>DESC</t>
  </si>
  <si>
    <t>Access Poverty_ServiceArea</t>
  </si>
  <si>
    <t>census</t>
  </si>
  <si>
    <t>count</t>
  </si>
  <si>
    <t>Poverty Total</t>
  </si>
  <si>
    <t>impoverished in the college service area</t>
  </si>
  <si>
    <t>Poverty Total N</t>
  </si>
  <si>
    <t>population estimate in service area</t>
  </si>
  <si>
    <t>calculated</t>
  </si>
  <si>
    <t>percent</t>
  </si>
  <si>
    <t>Percent Poverty Service Area</t>
  </si>
  <si>
    <t>percent of impoverished in service area</t>
  </si>
  <si>
    <t>Access Poverty</t>
  </si>
  <si>
    <t>code</t>
  </si>
  <si>
    <t>State FIPS</t>
  </si>
  <si>
    <t>state FIPS number</t>
  </si>
  <si>
    <t>State + County FIPS</t>
  </si>
  <si>
    <t>aka county FIPS</t>
  </si>
  <si>
    <t>count of impoverished in college service area</t>
  </si>
  <si>
    <t>Poverty Asian</t>
  </si>
  <si>
    <t>Poverty Black</t>
  </si>
  <si>
    <t>Poverty Hispanic</t>
  </si>
  <si>
    <t>Poverty Native American Pacific Islander</t>
  </si>
  <si>
    <t>Poverty White</t>
  </si>
  <si>
    <t>Poverty Other</t>
  </si>
  <si>
    <t>Poverty Two or More Races</t>
  </si>
  <si>
    <t>Poverty Below %</t>
  </si>
  <si>
    <t>percent of impoverished in college service area</t>
  </si>
  <si>
    <t>Poverty Asian %</t>
  </si>
  <si>
    <t>Poverty Black %</t>
  </si>
  <si>
    <t>Poverty Hispanic %</t>
  </si>
  <si>
    <t>Poverty Native American Pacific Islander %</t>
  </si>
  <si>
    <t>Poverty White %</t>
  </si>
  <si>
    <t>Poverty Other %</t>
  </si>
  <si>
    <t>Poverty Two or More Races %</t>
  </si>
  <si>
    <t>Poverty Asian N</t>
  </si>
  <si>
    <t>Poverty Black N</t>
  </si>
  <si>
    <t>Poverty Hispanic N</t>
  </si>
  <si>
    <t>Poverty White N</t>
  </si>
  <si>
    <t>Poverty Native American Pacific Islander Estimate</t>
  </si>
  <si>
    <t>Access ALICE_ServiceArea</t>
  </si>
  <si>
    <t>ALICE</t>
  </si>
  <si>
    <t>Total Households</t>
  </si>
  <si>
    <t>count of total surveyed households</t>
  </si>
  <si>
    <t>ALICE Households</t>
  </si>
  <si>
    <t>count of surveyed households which qualify as ALICE households</t>
  </si>
  <si>
    <t>Service_Area_PCT_Alice</t>
  </si>
  <si>
    <t>Service Area % ALICE</t>
  </si>
  <si>
    <t>percentage of service area households which qualify as ALICE households</t>
  </si>
  <si>
    <t>Access ALICE</t>
  </si>
  <si>
    <r>
      <t>FIPS codes are numbers which uniquely identify geographic areas</t>
    </r>
    <r>
      <rPr>
        <sz val="11"/>
        <color rgb="FF474747"/>
        <rFont val="Calibri"/>
        <family val="2"/>
      </rPr>
      <t xml:space="preserve">. </t>
    </r>
  </si>
  <si>
    <t>total households</t>
  </si>
  <si>
    <t>% ALICE households</t>
  </si>
  <si>
    <t>percentage of households which qualify as ALICE households</t>
  </si>
  <si>
    <t>Access PELL_Poverty_SA</t>
  </si>
  <si>
    <t>IPEDS</t>
  </si>
  <si>
    <t>2022 Pell Fall Enrollment P</t>
  </si>
  <si>
    <t>percentage of 2022 fall enrollment that qualified for Pell</t>
  </si>
  <si>
    <t>2022 Poverty Service Area</t>
  </si>
  <si>
    <t>percentage of impoverished students enrolled 2022 in service area</t>
  </si>
  <si>
    <t>Access_Enrollment_ServiceArea</t>
  </si>
  <si>
    <t>Ages 20-24</t>
  </si>
  <si>
    <t>Ages 25-34</t>
  </si>
  <si>
    <t>Ages 20 and Up</t>
  </si>
  <si>
    <t>Age 35-64</t>
  </si>
  <si>
    <t>Age 64 and Over</t>
  </si>
  <si>
    <t>Black African American</t>
  </si>
  <si>
    <t>Native American Pacific Islander Estimate</t>
  </si>
  <si>
    <t>Other Ethnic Groups</t>
  </si>
  <si>
    <t>Two or More Races</t>
  </si>
  <si>
    <t>percent for group population estimate in service area</t>
  </si>
  <si>
    <t>2022 Enrollment Total</t>
  </si>
  <si>
    <t>count of students enrolled in 2022</t>
  </si>
  <si>
    <t>2022 Enrollment Ages 20-24</t>
  </si>
  <si>
    <t>count of students enrolled in 2022 in this age group</t>
  </si>
  <si>
    <t>2022 Enrollment Ages 25-34</t>
  </si>
  <si>
    <t>2022 Enrollment Ages 20 and Up</t>
  </si>
  <si>
    <t>2022 Enrollment Age 35-64</t>
  </si>
  <si>
    <t>2022 Enrollment Age 64 and Over</t>
  </si>
  <si>
    <t>percentage of students enrolled in 2022 in this age group</t>
  </si>
  <si>
    <t>2022 Enrollment Male N</t>
  </si>
  <si>
    <t>count of students enrolled in 2022 in this gender group</t>
  </si>
  <si>
    <t>2022 Enrollment Female N</t>
  </si>
  <si>
    <t>2022 Enrollment Male %</t>
  </si>
  <si>
    <t>percentage of students enrolled in 2022 in this gender group</t>
  </si>
  <si>
    <t>2022 Enrollment Female %</t>
  </si>
  <si>
    <t>2012 Enrollment Male N</t>
  </si>
  <si>
    <t>count of students enrolled in 2012 in this gender group</t>
  </si>
  <si>
    <t>2012 Enrollment Female N</t>
  </si>
  <si>
    <t>2012 Enrollment Male %</t>
  </si>
  <si>
    <t>percentage of students enrolled in 2012 in this gender group</t>
  </si>
  <si>
    <t>2012 Enrollment Female %</t>
  </si>
  <si>
    <t>2022 Enrollment Total N</t>
  </si>
  <si>
    <t>total count of students enrolled in 2022</t>
  </si>
  <si>
    <t>2022 Enrollment Asian N</t>
  </si>
  <si>
    <t>count of students enrolled in 2022 for this ethnic group</t>
  </si>
  <si>
    <t>2022 Enrollment Black N</t>
  </si>
  <si>
    <t>2022 Enrollment Hispanic N</t>
  </si>
  <si>
    <t>2022 Enrollment Native American Pacific Islander N</t>
  </si>
  <si>
    <t>2022 Enrollment White N</t>
  </si>
  <si>
    <t>2022 Enrollment Asian %</t>
  </si>
  <si>
    <t>percentage of students enrolled in 2022 for this ethnic group</t>
  </si>
  <si>
    <t>2022 Enrollment Black %</t>
  </si>
  <si>
    <t>2022 Enrollment Hispanic %</t>
  </si>
  <si>
    <t>2022 Enrollment Native American Pacific Islander %</t>
  </si>
  <si>
    <t>2022 Enrollment White %</t>
  </si>
  <si>
    <t>2022 Enrollment (Sub-Total) Minority N</t>
  </si>
  <si>
    <t>count of students enrolled in 2022 for  non-White ethnic groups</t>
  </si>
  <si>
    <t>2022 Enrollment Other Races N</t>
  </si>
  <si>
    <t>count of students enrolled in 2022 for unspecified ethnic groups</t>
  </si>
  <si>
    <t>2022 Enrollment Other Races %</t>
  </si>
  <si>
    <t>percentage of students enrolled in 2022 for unspecified ethnic groups</t>
  </si>
  <si>
    <t>2022 Enrollment Minority N</t>
  </si>
  <si>
    <t>2022 Enrollment Minority %</t>
  </si>
  <si>
    <t>percentage of students enrolled in 2022 for  non-White ethnic groups</t>
  </si>
  <si>
    <t>2022 Census Minority Service Area N</t>
  </si>
  <si>
    <t>Census 2022 count of students in service area for  non-White ethnic groups</t>
  </si>
  <si>
    <t>2022 Census Minority Service Area %</t>
  </si>
  <si>
    <t>Census 2022 percentage of students in service area for  non-White ethnic groups</t>
  </si>
  <si>
    <t>Difference in Enrollment vs Service Area for Minority</t>
  </si>
  <si>
    <t>Access_Faculty_Staff</t>
  </si>
  <si>
    <t>Instructor Total N</t>
  </si>
  <si>
    <t>count of total instructors</t>
  </si>
  <si>
    <t>Instructor Asian N</t>
  </si>
  <si>
    <t>count of instructors for this ethnic group</t>
  </si>
  <si>
    <t>Instructor Black N</t>
  </si>
  <si>
    <t>Instructor Hispanic N</t>
  </si>
  <si>
    <t>Instructor Native American N</t>
  </si>
  <si>
    <t>Instructor White N</t>
  </si>
  <si>
    <t>Non-instructor Total N</t>
  </si>
  <si>
    <t>count of total non-instructors</t>
  </si>
  <si>
    <t>Non-instructor Asian N</t>
  </si>
  <si>
    <t>count of non-instructors for this ethnic group</t>
  </si>
  <si>
    <t>Non-instructor Black N</t>
  </si>
  <si>
    <t>Non-instructor Hispanic N</t>
  </si>
  <si>
    <t>Non-instructor Native American N</t>
  </si>
  <si>
    <t>Non-instructor White N</t>
  </si>
  <si>
    <t>Administrator Total N</t>
  </si>
  <si>
    <t>count of total administrators</t>
  </si>
  <si>
    <t>Administrator Asian N</t>
  </si>
  <si>
    <t>count of administrators for this ethnic group</t>
  </si>
  <si>
    <t>Administrator Black N</t>
  </si>
  <si>
    <t>Administrator Hispanic N</t>
  </si>
  <si>
    <t>Administrator Native American N</t>
  </si>
  <si>
    <t>Administrator White N</t>
  </si>
  <si>
    <t>Instructor Asian P</t>
  </si>
  <si>
    <t>percentage of instructors for this ethnic group</t>
  </si>
  <si>
    <t>Instructor Black P</t>
  </si>
  <si>
    <t>Instructor Hispanic P</t>
  </si>
  <si>
    <t>Instructor Native American P</t>
  </si>
  <si>
    <t>Instructor White P</t>
  </si>
  <si>
    <t>Non-Instructor Asian P</t>
  </si>
  <si>
    <t>percentage of non-instructors for this ethnic group</t>
  </si>
  <si>
    <t>Non-instructor Black P</t>
  </si>
  <si>
    <t>Non-instructor Hispanic P</t>
  </si>
  <si>
    <t>Non-instructor Native American P</t>
  </si>
  <si>
    <t>Non-instructor White P</t>
  </si>
  <si>
    <t>Administrator Asian P</t>
  </si>
  <si>
    <t>percentage of administrators for this ethnic group</t>
  </si>
  <si>
    <t>Administrator Black P</t>
  </si>
  <si>
    <t>Administrator Hispanic P</t>
  </si>
  <si>
    <t>Administrator Native American P</t>
  </si>
  <si>
    <t>Administrator White P</t>
  </si>
  <si>
    <t>Instructor Minority P</t>
  </si>
  <si>
    <t>percentage of instructors for  non-White ethnic groups</t>
  </si>
  <si>
    <t>Non-Instructor Minority P</t>
  </si>
  <si>
    <t>percentage of non-instructors for  non-White ethnic groups</t>
  </si>
  <si>
    <t>Administrator Minority P</t>
  </si>
  <si>
    <t>percentage of administrators for  non-White ethnic groups</t>
  </si>
  <si>
    <t>count of total staff</t>
  </si>
  <si>
    <t>count of total staff for non-minority ethnic groups</t>
  </si>
  <si>
    <t>count of total staff for  non-White ethnic groups</t>
  </si>
  <si>
    <t>Census Minority P</t>
  </si>
  <si>
    <t>percentage of minorities represented in the Census</t>
  </si>
  <si>
    <t>Faculty Staff Minority P</t>
  </si>
  <si>
    <t>percentage of faculty/staff that are  non-White ethnic groups</t>
  </si>
  <si>
    <t>Difference Minority Faculty/Staff vs Service Area</t>
  </si>
  <si>
    <t>Full Time Retention 2019</t>
  </si>
  <si>
    <t xml:space="preserve"> percentage of first-year students who had persisted in or completed their educational program a year later (e.g., began in fall 2018 and persisted or completed in fall 2019.</t>
  </si>
  <si>
    <t>Full Time Retention 2020</t>
  </si>
  <si>
    <t xml:space="preserve"> percentage of first-year students who had persisted in or completed their educational program a year later (e.g., began in fall 2019 and persisted or completed in fall 2020).</t>
  </si>
  <si>
    <t>Full Time Retention 2021</t>
  </si>
  <si>
    <t xml:space="preserve"> percentage of first-year students who had persisted in or completed their educational program a year later (e.g., began in fall 2020 and persisted or completed in fall 2021).</t>
  </si>
  <si>
    <t>Full Time Retention 2022</t>
  </si>
  <si>
    <t xml:space="preserve"> percentage of first-year students who had persisted in or completed their educational program a year later (e.g., began in fall 2021 and persisted or completed in fall 2022).</t>
  </si>
  <si>
    <t>Full Time Retention 2023</t>
  </si>
  <si>
    <t xml:space="preserve"> percentage of first-year students who had persisted in or completed their educational program a year later (e.g., began in fall 2022 and persisted or completed in fall 2023).</t>
  </si>
  <si>
    <t>Part Time Retention 2019</t>
  </si>
  <si>
    <t>Part Time Retention 2020</t>
  </si>
  <si>
    <t>Part Time Retention 2021</t>
  </si>
  <si>
    <t>Part Time Retention 2022</t>
  </si>
  <si>
    <t>Part Time Retention 2023</t>
  </si>
  <si>
    <t>ppt</t>
  </si>
  <si>
    <t>Full time percentage point change</t>
  </si>
  <si>
    <t>Part time percentage point change</t>
  </si>
  <si>
    <t>rate</t>
  </si>
  <si>
    <t>Full time growth rate</t>
  </si>
  <si>
    <t>Part time growth rate</t>
  </si>
  <si>
    <t>MM_OM_First-Time, Full-Time</t>
  </si>
  <si>
    <t>category</t>
  </si>
  <si>
    <t>Outcome measure category</t>
  </si>
  <si>
    <t>All measures reported</t>
  </si>
  <si>
    <t>2019 outcome value</t>
  </si>
  <si>
    <t>2011-12 cohort</t>
  </si>
  <si>
    <t>2020 outcome value</t>
  </si>
  <si>
    <t>2012-13 cohort</t>
  </si>
  <si>
    <t>2021 outcome value</t>
  </si>
  <si>
    <t>2013-14 cohort</t>
  </si>
  <si>
    <t>2022 outcome value</t>
  </si>
  <si>
    <t>2014-15 cohort</t>
  </si>
  <si>
    <t>2023 outcome value</t>
  </si>
  <si>
    <t>2015-16 cohort</t>
  </si>
  <si>
    <t>2019-2023 outcome growth rate</t>
  </si>
  <si>
    <t>Cohort growth rate</t>
  </si>
  <si>
    <t>MM_OM_First-Time, Part-Time</t>
  </si>
  <si>
    <t>MM_OM_Transfer-in, Full-Time</t>
  </si>
  <si>
    <t>MM_OM_Transfer-in, Part-time</t>
  </si>
  <si>
    <t>MM Associates</t>
  </si>
  <si>
    <t>Demographic Group receiving Associate Degree</t>
  </si>
  <si>
    <t>2019 Associate Degrees</t>
  </si>
  <si>
    <t>Associates Awarded in Calendar year</t>
  </si>
  <si>
    <t>2020 Associate Degrees</t>
  </si>
  <si>
    <t>2021 Associate Degrees</t>
  </si>
  <si>
    <t>2022 Associate Degrees</t>
  </si>
  <si>
    <t>2023 Associate Degrees</t>
  </si>
  <si>
    <t>2019-2023 Associate Degree award growth rate</t>
  </si>
  <si>
    <t>Associates awarded growth rate</t>
  </si>
  <si>
    <t>College Scorecard</t>
  </si>
  <si>
    <t>Median Earnings by educational attainment in college primary county of operation</t>
  </si>
  <si>
    <t xml:space="preserve">Median Earnings of college completer earnings reflects earnings of graduates working and not enrolled 4 years after completing. </t>
  </si>
  <si>
    <t xml:space="preserve">College completer earnings - HS grad earnings </t>
  </si>
  <si>
    <t>The ratio of the net cost (cost of attendance minus average grants and scholarships) to credential completion (estimated to be 2 full-time years), to the difference in earnings of college completers and high school graduates can be used to estimate the number of years needed to recoup the cost of education. The computation is: (Net cost * Estimated 2 years to complete)/ (College completer earnings - HS grad earnings )  Where the college completers' average earnings are less than that of high school graduates, the college completer does not have an earnings advantage over high school graduates, and the estimated number of years to recoup costs is negative.</t>
  </si>
  <si>
    <t>Carnegie (Access&amp;Earnings)</t>
  </si>
  <si>
    <t>CONTROL</t>
  </si>
  <si>
    <t>public vs private</t>
  </si>
  <si>
    <t>Student_Access_and_Earnings_Classification</t>
  </si>
  <si>
    <t>Access Measure</t>
  </si>
  <si>
    <t>Earnings Measure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</si>
</sst>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39">
    <font>
      <sz val="11"/>
      <color theme="1"/>
      <name val="Inter"/>
      <family val="2"/>
      <scheme val="minor"/>
    </font>
    <font>
      <b/>
      <sz val="11"/>
      <color theme="1"/>
      <name val="Inter"/>
      <family val="2"/>
      <scheme val="minor"/>
    </font>
    <font>
      <sz val="11"/>
      <color theme="1"/>
      <name val="Inter"/>
      <family val="2"/>
      <scheme val="minor"/>
    </font>
    <font>
      <b/>
      <sz val="11"/>
      <color theme="0"/>
      <name val="Inter"/>
      <family val="2"/>
      <scheme val="minor"/>
    </font>
    <font>
      <u/>
      <sz val="11"/>
      <color theme="10"/>
      <name val="Inter"/>
      <family val="2"/>
      <scheme val="minor"/>
    </font>
    <font>
      <sz val="11"/>
      <color rgb="FF000000"/>
      <name val="Inter"/>
      <family val="2"/>
      <scheme val="minor"/>
    </font>
    <font>
      <sz val="10"/>
      <name val="MS Sans Serif"/>
      <family val="2"/>
    </font>
    <font>
      <sz val="8"/>
      <name val="Inter"/>
      <family val="2"/>
      <scheme val="minor"/>
    </font>
    <font>
      <sz val="11"/>
      <color rgb="FF000000"/>
      <name val="Calibri"/>
      <family val="2"/>
    </font>
    <font>
      <b/>
      <sz val="16"/>
      <color rgb="FF000000"/>
      <name val="Calibri"/>
      <family val="2"/>
    </font>
    <font>
      <b/>
      <sz val="14"/>
      <color rgb="FF000000"/>
      <name val="Calibri"/>
      <family val="2"/>
    </font>
    <font>
      <b/>
      <sz val="11"/>
      <color rgb="FF000000"/>
      <name val="Calibri"/>
      <family val="2"/>
    </font>
    <font>
      <b/>
      <sz val="11"/>
      <color theme="1"/>
      <name val="Inter"/>
      <scheme val="minor"/>
    </font>
    <font>
      <b/>
      <sz val="22"/>
      <color rgb="FFFFFFFF"/>
      <name val="Calibri"/>
      <family val="2"/>
    </font>
    <font>
      <sz val="11"/>
      <color theme="1"/>
      <name val="Calibri"/>
      <family val="2"/>
    </font>
    <font>
      <b/>
      <sz val="11"/>
      <color theme="1"/>
      <name val="Calibri"/>
      <family val="2"/>
    </font>
    <font>
      <b/>
      <sz val="11"/>
      <color theme="0"/>
      <name val="Calibri"/>
      <family val="2"/>
    </font>
    <font>
      <b/>
      <sz val="12"/>
      <color theme="1"/>
      <name val="Calibri"/>
      <family val="2"/>
    </font>
    <font>
      <b/>
      <sz val="12"/>
      <color rgb="FF000000"/>
      <name val="Calibri"/>
      <family val="2"/>
    </font>
    <font>
      <sz val="12"/>
      <color rgb="FF000000"/>
      <name val="Calibri"/>
      <family val="2"/>
    </font>
    <font>
      <sz val="12"/>
      <name val="Calibri"/>
      <family val="2"/>
    </font>
    <font>
      <u/>
      <sz val="12"/>
      <color theme="1"/>
      <name val="Calibri"/>
      <family val="2"/>
    </font>
    <font>
      <sz val="12"/>
      <color theme="1"/>
      <name val="Calibri"/>
      <family val="2"/>
    </font>
    <font>
      <sz val="12"/>
      <color theme="1"/>
      <name val="Inter"/>
      <family val="2"/>
      <scheme val="minor"/>
    </font>
    <font>
      <b/>
      <sz val="12"/>
      <name val="Calibri"/>
      <family val="2"/>
    </font>
    <font>
      <sz val="12"/>
      <color theme="0"/>
      <name val="Calibri"/>
      <family val="2"/>
    </font>
    <font>
      <u/>
      <sz val="12"/>
      <color theme="7" tint="-0.249977111117893"/>
      <name val="Calibri"/>
      <family val="2"/>
    </font>
    <font>
      <u/>
      <sz val="12"/>
      <color theme="10"/>
      <name val="Calibri"/>
      <family val="2"/>
    </font>
    <font>
      <u/>
      <sz val="12"/>
      <color theme="5"/>
      <name val="Calibri"/>
      <family val="2"/>
    </font>
    <font>
      <b/>
      <sz val="12"/>
      <color rgb="FF7030A0"/>
      <name val="Calibri"/>
      <family val="2"/>
    </font>
    <font>
      <sz val="12"/>
      <color theme="5"/>
      <name val="Calibri"/>
      <family val="2"/>
    </font>
    <font>
      <b/>
      <sz val="10"/>
      <color theme="4"/>
      <name val="Calibri"/>
      <family val="2"/>
    </font>
    <font>
      <sz val="11"/>
      <name val="Calibri"/>
      <family val="2"/>
    </font>
    <font>
      <b/>
      <sz val="11"/>
      <name val="Calibri"/>
      <family val="2"/>
    </font>
    <font>
      <b/>
      <sz val="11"/>
      <color theme="3"/>
      <name val="Calibri"/>
      <family val="2"/>
    </font>
    <font>
      <b/>
      <u/>
      <sz val="12"/>
      <color rgb="FF000000"/>
      <name val="Calibri"/>
      <family val="2"/>
    </font>
    <font>
      <sz val="11"/>
      <color theme="1"/>
      <name val="Calibri"/>
      <family val="2"/>
    </font>
    <font>
      <b/>
      <sz val="11"/>
      <color theme="1"/>
      <name val="Calibri"/>
      <family val="2"/>
    </font>
    <font>
      <sz val="11"/>
      <color rgb="FF474747"/>
      <name val="Calibri"/>
      <family val="2"/>
    </font>
  </fonts>
  <fills count="15">
    <fill>
      <patternFill patternType="none"/>
    </fill>
    <fill>
      <patternFill patternType="gray125"/>
    </fill>
    <fill>
      <patternFill patternType="solid">
        <fgColor theme="0" tint="-0.14999847407452621"/>
        <bgColor theme="0" tint="-0.14999847407452621"/>
      </patternFill>
    </fill>
    <fill>
      <patternFill patternType="solid">
        <fgColor rgb="FFE97132"/>
        <bgColor indexed="64"/>
      </patternFill>
    </fill>
    <fill>
      <patternFill patternType="solid">
        <fgColor rgb="FF002060"/>
        <bgColor indexed="64"/>
      </patternFill>
    </fill>
    <fill>
      <patternFill patternType="solid">
        <fgColor rgb="FF1C7370"/>
        <bgColor indexed="64"/>
      </patternFill>
    </fill>
    <fill>
      <patternFill patternType="solid">
        <fgColor rgb="FF2180AF"/>
        <bgColor indexed="64"/>
      </patternFill>
    </fill>
    <fill>
      <patternFill patternType="solid">
        <fgColor rgb="FF2180AF"/>
        <bgColor theme="4"/>
      </patternFill>
    </fill>
    <fill>
      <patternFill patternType="solid">
        <fgColor rgb="FFF7C986"/>
        <bgColor indexed="64"/>
      </patternFill>
    </fill>
    <fill>
      <patternFill patternType="solid">
        <fgColor rgb="FF1E204C"/>
        <bgColor indexed="64"/>
      </patternFill>
    </fill>
    <fill>
      <patternFill patternType="solid">
        <fgColor rgb="FFFFFFFF"/>
        <bgColor rgb="FF000000"/>
      </patternFill>
    </fill>
    <fill>
      <patternFill patternType="solid">
        <fgColor theme="0"/>
        <bgColor indexed="64"/>
      </patternFill>
    </fill>
    <fill>
      <patternFill patternType="solid">
        <fgColor theme="7"/>
        <bgColor rgb="FF000000"/>
      </patternFill>
    </fill>
    <fill>
      <patternFill patternType="solid">
        <fgColor theme="3"/>
        <bgColor rgb="FF000000"/>
      </patternFill>
    </fill>
    <fill>
      <patternFill patternType="solid">
        <fgColor theme="0"/>
        <bgColor rgb="FF000000"/>
      </patternFill>
    </fill>
  </fills>
  <borders count="84">
    <border>
      <left/>
      <right/>
      <top/>
      <bottom/>
      <diagonal/>
    </border>
    <border>
      <left style="thin">
        <color rgb="FF4F493B"/>
      </left>
      <right style="thin">
        <color rgb="FF4F493B"/>
      </right>
      <top style="thin">
        <color rgb="FF4F493B"/>
      </top>
      <bottom style="thin">
        <color rgb="FF4F493B"/>
      </bottom>
      <diagonal/>
    </border>
    <border>
      <left style="thin">
        <color rgb="FF4F493B"/>
      </left>
      <right style="thin">
        <color rgb="FF4F493B"/>
      </right>
      <top style="thin">
        <color rgb="FF4F493B"/>
      </top>
      <bottom/>
      <diagonal/>
    </border>
    <border>
      <left style="thin">
        <color rgb="FF4F493B"/>
      </left>
      <right style="thin">
        <color rgb="FF4F493B"/>
      </right>
      <top/>
      <bottom/>
      <diagonal/>
    </border>
    <border>
      <left style="thin">
        <color indexed="64"/>
      </left>
      <right style="thin">
        <color indexed="64"/>
      </right>
      <top style="thin">
        <color indexed="64"/>
      </top>
      <bottom style="thin">
        <color indexed="64"/>
      </bottom>
      <diagonal/>
    </border>
    <border>
      <left style="thin">
        <color rgb="FF4F493B"/>
      </left>
      <right/>
      <top style="thin">
        <color rgb="FF4F493B"/>
      </top>
      <bottom/>
      <diagonal/>
    </border>
    <border>
      <left style="thin">
        <color rgb="FF4F493B"/>
      </left>
      <right/>
      <top style="thin">
        <color rgb="FF4F493B"/>
      </top>
      <bottom style="thin">
        <color rgb="FF4F493B"/>
      </bottom>
      <diagonal/>
    </border>
    <border>
      <left/>
      <right style="thin">
        <color rgb="FF4F493B"/>
      </right>
      <top style="thin">
        <color rgb="FF4F493B"/>
      </top>
      <bottom/>
      <diagonal/>
    </border>
    <border>
      <left/>
      <right style="thin">
        <color rgb="FF4F493B"/>
      </right>
      <top style="thin">
        <color rgb="FF4F493B"/>
      </top>
      <bottom style="thin">
        <color rgb="FF4F493B"/>
      </bottom>
      <diagonal/>
    </border>
    <border>
      <left/>
      <right style="thin">
        <color rgb="FF4F493B"/>
      </right>
      <top/>
      <bottom/>
      <diagonal/>
    </border>
    <border>
      <left style="thin">
        <color rgb="FF4F493B"/>
      </left>
      <right style="thin">
        <color rgb="FF4F493B"/>
      </right>
      <top/>
      <bottom style="thin">
        <color rgb="FF4F493B"/>
      </bottom>
      <diagonal/>
    </border>
    <border>
      <left style="thin">
        <color rgb="FF4F493B"/>
      </left>
      <right/>
      <top/>
      <bottom style="thin">
        <color rgb="FF4F493B"/>
      </bottom>
      <diagonal/>
    </border>
    <border>
      <left style="thin">
        <color rgb="FF4F493B"/>
      </left>
      <right/>
      <top/>
      <bottom/>
      <diagonal/>
    </border>
    <border>
      <left/>
      <right style="thin">
        <color rgb="FF4F493B"/>
      </right>
      <top/>
      <bottom style="thin">
        <color rgb="FF4F493B"/>
      </bottom>
      <diagonal/>
    </border>
    <border>
      <left style="thin">
        <color indexed="64"/>
      </left>
      <right/>
      <top style="thin">
        <color indexed="64"/>
      </top>
      <bottom style="thin">
        <color indexed="64"/>
      </bottom>
      <diagonal/>
    </border>
    <border>
      <left style="thin">
        <color theme="4"/>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bottom/>
      <diagonal/>
    </border>
    <border>
      <left style="thin">
        <color theme="0" tint="-0.14996795556505021"/>
      </left>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right style="thin">
        <color theme="0" tint="-0.14996795556505021"/>
      </right>
      <top style="thin">
        <color theme="0" tint="-0.14996795556505021"/>
      </top>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3743705557422"/>
      </right>
      <top style="thin">
        <color theme="0" tint="-0.14993743705557422"/>
      </top>
      <bottom style="thin">
        <color theme="0" tint="-0.14996795556505021"/>
      </bottom>
      <diagonal/>
    </border>
    <border>
      <left style="thin">
        <color theme="0" tint="-0.14996795556505021"/>
      </left>
      <right style="thin">
        <color theme="0" tint="-0.14996795556505021"/>
      </right>
      <top/>
      <bottom/>
      <diagonal/>
    </border>
    <border>
      <left style="thin">
        <color theme="0" tint="-0.14996795556505021"/>
      </left>
      <right style="thin">
        <color theme="0" tint="-0.14996795556505021"/>
      </right>
      <top/>
      <bottom style="thin">
        <color theme="0" tint="-0.14993743705557422"/>
      </bottom>
      <diagonal/>
    </border>
    <border>
      <left style="thin">
        <color theme="0" tint="-0.14996795556505021"/>
      </left>
      <right style="thin">
        <color theme="0" tint="-0.14996795556505021"/>
      </right>
      <top style="thin">
        <color theme="0" tint="-0.14993743705557422"/>
      </top>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6795556505021"/>
      </left>
      <right/>
      <top style="thin">
        <color theme="0" tint="-0.14996795556505021"/>
      </top>
      <bottom/>
      <diagonal/>
    </border>
    <border>
      <left style="thin">
        <color theme="0" tint="-0.14993743705557422"/>
      </left>
      <right style="thin">
        <color theme="0" tint="-0.14993743705557422"/>
      </right>
      <top/>
      <bottom style="thin">
        <color theme="0" tint="-0.14993743705557422"/>
      </bottom>
      <diagonal/>
    </border>
    <border>
      <left/>
      <right/>
      <top style="thin">
        <color rgb="FF4F493B"/>
      </top>
      <bottom/>
      <diagonal/>
    </border>
    <border>
      <left/>
      <right/>
      <top style="thin">
        <color rgb="FF4F493B"/>
      </top>
      <bottom style="thin">
        <color rgb="FF4F493B"/>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theme="0" tint="-0.14996795556505021"/>
      </top>
      <bottom/>
      <diagonal/>
    </border>
    <border>
      <left/>
      <right style="thin">
        <color theme="0" tint="-0.14996795556505021"/>
      </right>
      <top style="thin">
        <color theme="0" tint="-0.14993743705557422"/>
      </top>
      <bottom/>
      <diagonal/>
    </border>
    <border>
      <left/>
      <right/>
      <top style="thin">
        <color theme="0" tint="-0.14993743705557422"/>
      </top>
      <bottom/>
      <diagonal/>
    </border>
    <border>
      <left style="thin">
        <color theme="0" tint="-0.14996795556505021"/>
      </left>
      <right style="thin">
        <color theme="0" tint="-0.14996795556505021"/>
      </right>
      <top style="thin">
        <color theme="0" tint="-0.14993743705557422"/>
      </top>
      <bottom style="thin">
        <color theme="0" tint="-0.14996795556505021"/>
      </bottom>
      <diagonal/>
    </border>
    <border>
      <left style="thin">
        <color theme="0" tint="-0.14996795556505021"/>
      </left>
      <right style="thin">
        <color theme="0" tint="-0.14990691854609822"/>
      </right>
      <top style="thin">
        <color theme="0" tint="-0.14993743705557422"/>
      </top>
      <bottom/>
      <diagonal/>
    </border>
    <border>
      <left style="thin">
        <color theme="0" tint="-0.14996795556505021"/>
      </left>
      <right/>
      <top style="thin">
        <color theme="0" tint="-0.14993743705557422"/>
      </top>
      <bottom/>
      <diagonal/>
    </border>
    <border>
      <left/>
      <right style="medium">
        <color theme="0" tint="-0.14996795556505021"/>
      </right>
      <top/>
      <bottom/>
      <diagonal/>
    </border>
    <border>
      <left style="thin">
        <color theme="0" tint="-0.14996795556505021"/>
      </left>
      <right style="medium">
        <color theme="0" tint="-0.14996795556505021"/>
      </right>
      <top style="thin">
        <color theme="0" tint="-0.14996795556505021"/>
      </top>
      <bottom style="thin">
        <color theme="0" tint="-0.14996795556505021"/>
      </bottom>
      <diagonal/>
    </border>
    <border>
      <left/>
      <right style="medium">
        <color theme="0" tint="-0.14996795556505021"/>
      </right>
      <top style="thin">
        <color theme="0" tint="-0.14993743705557422"/>
      </top>
      <bottom style="thin">
        <color theme="0" tint="-0.14993743705557422"/>
      </bottom>
      <diagonal/>
    </border>
    <border>
      <left/>
      <right style="medium">
        <color theme="0" tint="-0.14996795556505021"/>
      </right>
      <top/>
      <bottom style="thin">
        <color theme="0" tint="-0.14996795556505021"/>
      </bottom>
      <diagonal/>
    </border>
    <border>
      <left/>
      <right/>
      <top style="thin">
        <color theme="0" tint="-0.14993743705557422"/>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3743705557422"/>
      </bottom>
      <diagonal/>
    </border>
    <border>
      <left style="thin">
        <color theme="0" tint="-0.14996795556505021"/>
      </left>
      <right style="medium">
        <color theme="0" tint="-0.14996795556505021"/>
      </right>
      <top style="thin">
        <color theme="0" tint="-0.14993743705557422"/>
      </top>
      <bottom style="thin">
        <color theme="0" tint="-0.14996795556505021"/>
      </bottom>
      <diagonal/>
    </border>
    <border>
      <left style="thin">
        <color theme="0" tint="-0.14996795556505021"/>
      </left>
      <right style="medium">
        <color theme="0" tint="-0.14996795556505021"/>
      </right>
      <top style="thin">
        <color theme="0" tint="-0.14993743705557422"/>
      </top>
      <bottom style="thin">
        <color theme="0" tint="-0.14993743705557422"/>
      </bottom>
      <diagonal/>
    </border>
    <border>
      <left/>
      <right style="thin">
        <color theme="0" tint="-0.1498764000366222"/>
      </right>
      <top style="thin">
        <color theme="0" tint="-0.14990691854609822"/>
      </top>
      <bottom/>
      <diagonal/>
    </border>
    <border>
      <left/>
      <right style="thin">
        <color theme="0" tint="-0.1498764000366222"/>
      </right>
      <top/>
      <bottom style="thin">
        <color theme="0" tint="-0.14996795556505021"/>
      </bottom>
      <diagonal/>
    </border>
    <border>
      <left style="thin">
        <color theme="0" tint="-0.14990691854609822"/>
      </left>
      <right style="thin">
        <color theme="0" tint="-0.1498764000366222"/>
      </right>
      <top style="thin">
        <color theme="0" tint="-0.14993743705557422"/>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right/>
      <top/>
      <bottom style="thin">
        <color theme="0" tint="-0.14993743705557422"/>
      </bottom>
      <diagonal/>
    </border>
    <border>
      <left/>
      <right style="thin">
        <color theme="0" tint="-0.14996795556505021"/>
      </right>
      <top/>
      <bottom style="thin">
        <color theme="0" tint="-0.14993743705557422"/>
      </bottom>
      <diagonal/>
    </border>
    <border>
      <left/>
      <right/>
      <top style="medium">
        <color indexed="64"/>
      </top>
      <bottom style="thin">
        <color indexed="64"/>
      </bottom>
      <diagonal/>
    </border>
    <border>
      <left style="thin">
        <color rgb="FF000000"/>
      </left>
      <right/>
      <top style="thin">
        <color rgb="FF000000"/>
      </top>
      <bottom style="thin">
        <color indexed="64"/>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s>
  <cellStyleXfs count="6">
    <xf numFmtId="0" fontId="0" fillId="0" borderId="0"/>
    <xf numFmtId="9" fontId="2" fillId="0" borderId="0" applyFont="0" applyFill="0" applyBorder="0" applyAlignment="0" applyProtection="0"/>
    <xf numFmtId="0" fontId="4" fillId="0" borderId="0" applyNumberFormat="0" applyFill="0" applyBorder="0" applyAlignment="0" applyProtection="0"/>
    <xf numFmtId="0" fontId="5" fillId="0" borderId="0"/>
    <xf numFmtId="0" fontId="6" fillId="0" borderId="0"/>
    <xf numFmtId="0" fontId="6" fillId="0" borderId="0"/>
  </cellStyleXfs>
  <cellXfs count="320">
    <xf numFmtId="0" fontId="0" fillId="0" borderId="0" xfId="0"/>
    <xf numFmtId="9" fontId="0" fillId="0" borderId="0" xfId="1" applyFont="1"/>
    <xf numFmtId="0" fontId="0" fillId="0" borderId="0" xfId="0" applyAlignment="1">
      <alignment wrapText="1"/>
    </xf>
    <xf numFmtId="9" fontId="0" fillId="0" borderId="0" xfId="1" applyFont="1" applyAlignment="1">
      <alignment horizontal="center"/>
    </xf>
    <xf numFmtId="0" fontId="0" fillId="0" borderId="0" xfId="0" applyAlignment="1">
      <alignment horizontal="center"/>
    </xf>
    <xf numFmtId="0" fontId="1" fillId="0" borderId="0" xfId="0" applyFont="1" applyAlignment="1">
      <alignment horizontal="center" vertical="top"/>
    </xf>
    <xf numFmtId="9" fontId="0" fillId="0" borderId="0" xfId="1" applyFont="1" applyAlignment="1">
      <alignment wrapText="1"/>
    </xf>
    <xf numFmtId="9" fontId="0" fillId="0" borderId="0" xfId="0" applyNumberFormat="1"/>
    <xf numFmtId="9" fontId="0" fillId="0" borderId="0" xfId="0" applyNumberFormat="1" applyAlignment="1">
      <alignment wrapText="1"/>
    </xf>
    <xf numFmtId="0" fontId="1" fillId="5" borderId="3" xfId="0" applyFont="1" applyFill="1" applyBorder="1" applyAlignment="1">
      <alignment horizontal="center" vertical="top" wrapText="1"/>
    </xf>
    <xf numFmtId="0" fontId="1" fillId="5" borderId="7" xfId="0" applyFont="1" applyFill="1" applyBorder="1" applyAlignment="1">
      <alignment horizontal="center" vertical="top"/>
    </xf>
    <xf numFmtId="0" fontId="1" fillId="5" borderId="2" xfId="0" applyFont="1" applyFill="1" applyBorder="1" applyAlignment="1">
      <alignment horizontal="center" vertical="top"/>
    </xf>
    <xf numFmtId="0" fontId="0" fillId="5" borderId="0" xfId="0" applyFill="1"/>
    <xf numFmtId="9" fontId="1" fillId="6" borderId="3" xfId="1" applyFont="1" applyFill="1" applyBorder="1" applyAlignment="1">
      <alignment horizontal="center" vertical="top" wrapText="1"/>
    </xf>
    <xf numFmtId="0" fontId="1" fillId="6" borderId="10" xfId="0" applyFont="1" applyFill="1" applyBorder="1" applyAlignment="1">
      <alignment horizontal="center" vertical="top"/>
    </xf>
    <xf numFmtId="0" fontId="3" fillId="7" borderId="15" xfId="0" applyFont="1" applyFill="1" applyBorder="1" applyAlignment="1">
      <alignment horizontal="center" vertical="top"/>
    </xf>
    <xf numFmtId="0" fontId="3" fillId="7" borderId="12" xfId="0" applyFont="1" applyFill="1" applyBorder="1" applyAlignment="1">
      <alignment horizontal="center" vertical="top" wrapText="1"/>
    </xf>
    <xf numFmtId="0" fontId="1" fillId="6" borderId="9" xfId="0" applyFont="1" applyFill="1" applyBorder="1" applyAlignment="1">
      <alignment horizontal="center" vertical="top"/>
    </xf>
    <xf numFmtId="0" fontId="1" fillId="6" borderId="3" xfId="0" applyFont="1" applyFill="1" applyBorder="1" applyAlignment="1">
      <alignment horizontal="center" vertical="top"/>
    </xf>
    <xf numFmtId="9" fontId="1" fillId="6" borderId="10" xfId="1" applyFont="1" applyFill="1" applyBorder="1" applyAlignment="1">
      <alignment horizontal="center" vertical="top"/>
    </xf>
    <xf numFmtId="0" fontId="1" fillId="6" borderId="11" xfId="0" applyFont="1" applyFill="1" applyBorder="1" applyAlignment="1">
      <alignment horizontal="center" vertical="top"/>
    </xf>
    <xf numFmtId="9" fontId="0" fillId="0" borderId="0" xfId="0" applyNumberFormat="1" applyAlignment="1">
      <alignment horizontal="center" vertical="top" wrapText="1"/>
    </xf>
    <xf numFmtId="2" fontId="0" fillId="0" borderId="0" xfId="0" applyNumberFormat="1" applyAlignment="1">
      <alignment horizontal="center"/>
    </xf>
    <xf numFmtId="0" fontId="0" fillId="0" borderId="0" xfId="0" applyAlignment="1">
      <alignment horizontal="right" vertical="top" wrapText="1"/>
    </xf>
    <xf numFmtId="0" fontId="8" fillId="10" borderId="0" xfId="0" applyFont="1" applyFill="1"/>
    <xf numFmtId="0" fontId="8" fillId="10" borderId="0" xfId="0" applyFont="1" applyFill="1" applyAlignment="1">
      <alignment wrapText="1"/>
    </xf>
    <xf numFmtId="0" fontId="9" fillId="10" borderId="0" xfId="0" applyFont="1" applyFill="1" applyAlignment="1">
      <alignment horizontal="center" vertical="center" wrapText="1"/>
    </xf>
    <xf numFmtId="0" fontId="11" fillId="10" borderId="0" xfId="0" applyFont="1" applyFill="1" applyAlignment="1">
      <alignment horizontal="left" wrapText="1"/>
    </xf>
    <xf numFmtId="0" fontId="11" fillId="10" borderId="36" xfId="0" applyFont="1" applyFill="1" applyBorder="1" applyAlignment="1">
      <alignment horizontal="left" wrapText="1"/>
    </xf>
    <xf numFmtId="0" fontId="11" fillId="10" borderId="37" xfId="0" applyFont="1" applyFill="1" applyBorder="1" applyAlignment="1">
      <alignment horizontal="left" wrapText="1"/>
    </xf>
    <xf numFmtId="0" fontId="8" fillId="10" borderId="36" xfId="0" applyFont="1" applyFill="1" applyBorder="1"/>
    <xf numFmtId="0" fontId="8" fillId="10" borderId="37" xfId="0" applyFont="1" applyFill="1" applyBorder="1"/>
    <xf numFmtId="0" fontId="8" fillId="10" borderId="0" xfId="0" applyFont="1" applyFill="1" applyAlignment="1">
      <alignment vertical="center"/>
    </xf>
    <xf numFmtId="0" fontId="8" fillId="10" borderId="36" xfId="0" applyFont="1" applyFill="1" applyBorder="1" applyAlignment="1">
      <alignment vertical="center"/>
    </xf>
    <xf numFmtId="0" fontId="8" fillId="10" borderId="37" xfId="0" applyFont="1" applyFill="1" applyBorder="1" applyAlignment="1">
      <alignment vertical="center"/>
    </xf>
    <xf numFmtId="0" fontId="8" fillId="10" borderId="38" xfId="0" applyFont="1" applyFill="1" applyBorder="1"/>
    <xf numFmtId="0" fontId="8" fillId="10" borderId="39" xfId="0" applyFont="1" applyFill="1" applyBorder="1"/>
    <xf numFmtId="0" fontId="8" fillId="10" borderId="39" xfId="0" applyFont="1" applyFill="1" applyBorder="1" applyAlignment="1">
      <alignment wrapText="1"/>
    </xf>
    <xf numFmtId="0" fontId="8" fillId="10" borderId="40" xfId="0" applyFont="1" applyFill="1" applyBorder="1"/>
    <xf numFmtId="0" fontId="0" fillId="11" borderId="0" xfId="0" applyFill="1"/>
    <xf numFmtId="0" fontId="0" fillId="11" borderId="0" xfId="0" applyFill="1" applyAlignment="1">
      <alignment vertical="center"/>
    </xf>
    <xf numFmtId="0" fontId="1" fillId="11" borderId="0" xfId="0" applyFont="1" applyFill="1" applyAlignment="1">
      <alignment vertical="center"/>
    </xf>
    <xf numFmtId="0" fontId="0" fillId="11" borderId="36" xfId="0" applyFill="1" applyBorder="1"/>
    <xf numFmtId="0" fontId="0" fillId="11" borderId="38" xfId="0" applyFill="1" applyBorder="1"/>
    <xf numFmtId="0" fontId="11" fillId="14" borderId="37" xfId="0" applyFont="1" applyFill="1" applyBorder="1"/>
    <xf numFmtId="0" fontId="11" fillId="14" borderId="39" xfId="0" applyFont="1" applyFill="1" applyBorder="1"/>
    <xf numFmtId="0" fontId="11" fillId="14" borderId="39" xfId="0" applyFont="1" applyFill="1" applyBorder="1" applyAlignment="1">
      <alignment wrapText="1"/>
    </xf>
    <xf numFmtId="0" fontId="11" fillId="14" borderId="40" xfId="0" applyFont="1" applyFill="1" applyBorder="1"/>
    <xf numFmtId="0" fontId="8" fillId="14" borderId="0" xfId="0" applyFont="1" applyFill="1" applyAlignment="1">
      <alignment wrapText="1"/>
    </xf>
    <xf numFmtId="0" fontId="9" fillId="14" borderId="0" xfId="0" applyFont="1" applyFill="1" applyAlignment="1">
      <alignment horizontal="center" vertical="center" wrapText="1"/>
    </xf>
    <xf numFmtId="0" fontId="12" fillId="11" borderId="36" xfId="0" applyFont="1" applyFill="1" applyBorder="1" applyAlignment="1">
      <alignment wrapText="1"/>
    </xf>
    <xf numFmtId="0" fontId="12" fillId="11" borderId="37" xfId="0" applyFont="1" applyFill="1" applyBorder="1" applyAlignment="1">
      <alignment wrapText="1"/>
    </xf>
    <xf numFmtId="0" fontId="14" fillId="11" borderId="45" xfId="0" applyFont="1" applyFill="1" applyBorder="1"/>
    <xf numFmtId="0" fontId="14" fillId="11" borderId="0" xfId="0" applyFont="1" applyFill="1"/>
    <xf numFmtId="0" fontId="0" fillId="11" borderId="46" xfId="0" applyFill="1" applyBorder="1"/>
    <xf numFmtId="0" fontId="8" fillId="14" borderId="45" xfId="0" applyFont="1" applyFill="1" applyBorder="1"/>
    <xf numFmtId="0" fontId="8" fillId="14" borderId="46" xfId="0" applyFont="1" applyFill="1" applyBorder="1"/>
    <xf numFmtId="0" fontId="8" fillId="14" borderId="47" xfId="0" applyFont="1" applyFill="1" applyBorder="1"/>
    <xf numFmtId="0" fontId="8" fillId="14" borderId="49" xfId="0" applyFont="1" applyFill="1" applyBorder="1"/>
    <xf numFmtId="0" fontId="14" fillId="6" borderId="0" xfId="0" applyFont="1" applyFill="1"/>
    <xf numFmtId="0" fontId="15" fillId="6" borderId="3" xfId="0" applyFont="1" applyFill="1" applyBorder="1" applyAlignment="1">
      <alignment horizontal="center" vertical="top" wrapText="1"/>
    </xf>
    <xf numFmtId="9" fontId="15" fillId="6" borderId="3" xfId="1" applyFont="1" applyFill="1" applyBorder="1" applyAlignment="1">
      <alignment horizontal="center" vertical="top" wrapText="1"/>
    </xf>
    <xf numFmtId="9" fontId="16" fillId="7" borderId="3" xfId="1" applyFont="1" applyFill="1" applyBorder="1" applyAlignment="1">
      <alignment horizontal="center" vertical="top" wrapText="1"/>
    </xf>
    <xf numFmtId="0" fontId="14" fillId="0" borderId="0" xfId="0" applyFont="1"/>
    <xf numFmtId="9" fontId="14" fillId="0" borderId="0" xfId="0" applyNumberFormat="1" applyFont="1"/>
    <xf numFmtId="0" fontId="18" fillId="10" borderId="0" xfId="0" applyFont="1" applyFill="1" applyAlignment="1">
      <alignment horizontal="left" wrapText="1"/>
    </xf>
    <xf numFmtId="0" fontId="19" fillId="10" borderId="0" xfId="0" applyFont="1" applyFill="1" applyAlignment="1">
      <alignment vertical="center" wrapText="1"/>
    </xf>
    <xf numFmtId="0" fontId="18" fillId="10" borderId="0" xfId="0" applyFont="1" applyFill="1" applyAlignment="1">
      <alignment vertical="center" wrapText="1"/>
    </xf>
    <xf numFmtId="0" fontId="21" fillId="11" borderId="0" xfId="0" applyFont="1" applyFill="1"/>
    <xf numFmtId="0" fontId="22" fillId="11" borderId="0" xfId="0" applyFont="1" applyFill="1" applyAlignment="1">
      <alignment vertical="center"/>
    </xf>
    <xf numFmtId="0" fontId="23" fillId="11" borderId="0" xfId="0" applyFont="1" applyFill="1" applyAlignment="1">
      <alignment vertical="center"/>
    </xf>
    <xf numFmtId="0" fontId="19" fillId="14" borderId="48" xfId="0" applyFont="1" applyFill="1" applyBorder="1"/>
    <xf numFmtId="0" fontId="19" fillId="14" borderId="48" xfId="0" applyFont="1" applyFill="1" applyBorder="1" applyAlignment="1">
      <alignment wrapText="1"/>
    </xf>
    <xf numFmtId="0" fontId="20" fillId="11" borderId="0" xfId="0" applyFont="1" applyFill="1"/>
    <xf numFmtId="9" fontId="24" fillId="11" borderId="33" xfId="0" applyNumberFormat="1" applyFont="1" applyFill="1" applyBorder="1" applyAlignment="1">
      <alignment horizontal="center" vertical="center"/>
    </xf>
    <xf numFmtId="0" fontId="22" fillId="0" borderId="0" xfId="0" applyFont="1"/>
    <xf numFmtId="0" fontId="27" fillId="11" borderId="19" xfId="2" quotePrefix="1" applyFont="1" applyFill="1" applyBorder="1" applyAlignment="1">
      <alignment horizontal="left" vertical="top" wrapText="1"/>
    </xf>
    <xf numFmtId="0" fontId="17" fillId="11" borderId="19" xfId="0" quotePrefix="1" applyFont="1" applyFill="1" applyBorder="1" applyAlignment="1">
      <alignment horizontal="left" vertical="top" wrapText="1"/>
    </xf>
    <xf numFmtId="0" fontId="17" fillId="11" borderId="21" xfId="0" applyFont="1" applyFill="1" applyBorder="1" applyAlignment="1">
      <alignment horizontal="left" vertical="top" wrapText="1"/>
    </xf>
    <xf numFmtId="0" fontId="27" fillId="11" borderId="0" xfId="2" quotePrefix="1" applyFont="1" applyFill="1" applyAlignment="1">
      <alignment horizontal="left" vertical="top" wrapText="1"/>
    </xf>
    <xf numFmtId="0" fontId="18" fillId="11" borderId="23" xfId="0" applyFont="1" applyFill="1" applyBorder="1" applyAlignment="1">
      <alignment horizontal="left" vertical="top" wrapText="1"/>
    </xf>
    <xf numFmtId="0" fontId="24" fillId="11" borderId="19" xfId="0" quotePrefix="1" applyFont="1" applyFill="1" applyBorder="1" applyAlignment="1">
      <alignment horizontal="left" vertical="top" wrapText="1"/>
    </xf>
    <xf numFmtId="0" fontId="18" fillId="11" borderId="25" xfId="0" applyFont="1" applyFill="1" applyBorder="1" applyAlignment="1">
      <alignment horizontal="left" vertical="top" wrapText="1"/>
    </xf>
    <xf numFmtId="0" fontId="18" fillId="11" borderId="27" xfId="0" applyFont="1" applyFill="1" applyBorder="1" applyAlignment="1">
      <alignment horizontal="left" vertical="top" wrapText="1"/>
    </xf>
    <xf numFmtId="0" fontId="17" fillId="11" borderId="23" xfId="0" applyFont="1" applyFill="1" applyBorder="1" applyAlignment="1">
      <alignment vertical="top" wrapText="1"/>
    </xf>
    <xf numFmtId="0" fontId="22" fillId="11" borderId="26" xfId="0" applyFont="1" applyFill="1" applyBorder="1" applyAlignment="1">
      <alignment vertical="top" wrapText="1"/>
    </xf>
    <xf numFmtId="0" fontId="18" fillId="11" borderId="26" xfId="0" applyFont="1" applyFill="1" applyBorder="1" applyAlignment="1">
      <alignment horizontal="left" vertical="top" wrapText="1"/>
    </xf>
    <xf numFmtId="0" fontId="27" fillId="11" borderId="19" xfId="2" applyFont="1" applyFill="1" applyBorder="1" applyAlignment="1">
      <alignment horizontal="left" vertical="top" wrapText="1"/>
    </xf>
    <xf numFmtId="0" fontId="17" fillId="11" borderId="16" xfId="0" applyFont="1" applyFill="1" applyBorder="1" applyAlignment="1">
      <alignment horizontal="left" vertical="top" wrapText="1"/>
    </xf>
    <xf numFmtId="0" fontId="18" fillId="11" borderId="24" xfId="0" applyFont="1" applyFill="1" applyBorder="1" applyAlignment="1">
      <alignment vertical="top" wrapText="1"/>
    </xf>
    <xf numFmtId="0" fontId="17" fillId="11" borderId="19" xfId="0" applyFont="1" applyFill="1" applyBorder="1" applyAlignment="1">
      <alignment horizontal="left" vertical="top" wrapText="1"/>
    </xf>
    <xf numFmtId="0" fontId="17" fillId="11" borderId="29" xfId="0" applyFont="1" applyFill="1" applyBorder="1" applyAlignment="1">
      <alignment horizontal="left" vertical="top" wrapText="1"/>
    </xf>
    <xf numFmtId="0" fontId="18" fillId="11" borderId="20" xfId="0" applyFont="1" applyFill="1" applyBorder="1" applyAlignment="1">
      <alignment vertical="top" wrapText="1"/>
    </xf>
    <xf numFmtId="0" fontId="17" fillId="11" borderId="28" xfId="0" applyFont="1" applyFill="1" applyBorder="1" applyAlignment="1">
      <alignment vertical="top" wrapText="1"/>
    </xf>
    <xf numFmtId="0" fontId="17" fillId="11" borderId="0" xfId="0" applyFont="1" applyFill="1" applyAlignment="1">
      <alignment vertical="top" wrapText="1"/>
    </xf>
    <xf numFmtId="0" fontId="17" fillId="11" borderId="23" xfId="0" applyFont="1" applyFill="1" applyBorder="1" applyAlignment="1">
      <alignment horizontal="left" vertical="top" wrapText="1"/>
    </xf>
    <xf numFmtId="0" fontId="17" fillId="11" borderId="16" xfId="0" applyFont="1" applyFill="1" applyBorder="1" applyAlignment="1">
      <alignment vertical="top" wrapText="1"/>
    </xf>
    <xf numFmtId="0" fontId="17" fillId="11" borderId="16" xfId="0" quotePrefix="1" applyFont="1" applyFill="1" applyBorder="1" applyAlignment="1">
      <alignment horizontal="left" vertical="top" wrapText="1"/>
    </xf>
    <xf numFmtId="0" fontId="17" fillId="11" borderId="18" xfId="0" applyFont="1" applyFill="1" applyBorder="1" applyAlignment="1">
      <alignment horizontal="left" vertical="top" wrapText="1"/>
    </xf>
    <xf numFmtId="0" fontId="17" fillId="11" borderId="30" xfId="0" applyFont="1" applyFill="1" applyBorder="1" applyAlignment="1">
      <alignment vertical="top" wrapText="1"/>
    </xf>
    <xf numFmtId="0" fontId="17" fillId="11" borderId="0" xfId="0" applyFont="1" applyFill="1" applyAlignment="1">
      <alignment wrapText="1"/>
    </xf>
    <xf numFmtId="0" fontId="22" fillId="11" borderId="0" xfId="0" applyFont="1" applyFill="1" applyAlignment="1">
      <alignment wrapText="1"/>
    </xf>
    <xf numFmtId="0" fontId="17" fillId="8" borderId="50" xfId="0" applyFont="1" applyFill="1" applyBorder="1" applyAlignment="1">
      <alignment horizontal="left" vertical="top" wrapText="1"/>
    </xf>
    <xf numFmtId="0" fontId="17" fillId="8" borderId="51" xfId="0" applyFont="1" applyFill="1" applyBorder="1" applyAlignment="1">
      <alignment horizontal="left" vertical="top" wrapText="1"/>
    </xf>
    <xf numFmtId="0" fontId="17" fillId="8" borderId="51" xfId="0" applyFont="1" applyFill="1" applyBorder="1" applyAlignment="1">
      <alignment vertical="top" wrapText="1"/>
    </xf>
    <xf numFmtId="0" fontId="17" fillId="8" borderId="52" xfId="0" applyFont="1" applyFill="1" applyBorder="1" applyAlignment="1">
      <alignment vertical="top" wrapText="1"/>
    </xf>
    <xf numFmtId="0" fontId="22" fillId="11" borderId="0" xfId="0" applyFont="1" applyFill="1" applyAlignment="1">
      <alignment horizontal="left" vertical="center"/>
    </xf>
    <xf numFmtId="0" fontId="22" fillId="11" borderId="0" xfId="0" applyFont="1" applyFill="1"/>
    <xf numFmtId="0" fontId="22" fillId="11" borderId="0" xfId="0" applyFont="1" applyFill="1" applyAlignment="1">
      <alignment vertical="top"/>
    </xf>
    <xf numFmtId="0" fontId="29" fillId="11" borderId="0" xfId="0" applyFont="1" applyFill="1" applyAlignment="1">
      <alignment vertical="top"/>
    </xf>
    <xf numFmtId="0" fontId="17" fillId="11" borderId="0" xfId="0" applyFont="1" applyFill="1" applyAlignment="1">
      <alignment vertical="top"/>
    </xf>
    <xf numFmtId="0" fontId="27" fillId="11" borderId="54" xfId="2" applyFont="1" applyFill="1" applyBorder="1" applyAlignment="1">
      <alignment horizontal="left" vertical="top" wrapText="1"/>
    </xf>
    <xf numFmtId="0" fontId="27" fillId="11" borderId="22" xfId="2" applyFont="1" applyFill="1" applyBorder="1" applyAlignment="1">
      <alignment horizontal="left" vertical="top" wrapText="1"/>
    </xf>
    <xf numFmtId="0" fontId="17" fillId="11" borderId="56" xfId="0" quotePrefix="1" applyFont="1" applyFill="1" applyBorder="1" applyAlignment="1">
      <alignment horizontal="left" vertical="top" wrapText="1"/>
    </xf>
    <xf numFmtId="0" fontId="17" fillId="11" borderId="58" xfId="0" applyFont="1" applyFill="1" applyBorder="1" applyAlignment="1">
      <alignment horizontal="left" vertical="top" wrapText="1"/>
    </xf>
    <xf numFmtId="0" fontId="17" fillId="11" borderId="57" xfId="0" applyFont="1" applyFill="1" applyBorder="1" applyAlignment="1">
      <alignment horizontal="left" vertical="top" wrapText="1"/>
    </xf>
    <xf numFmtId="0" fontId="28" fillId="11" borderId="60" xfId="2" applyFont="1" applyFill="1" applyBorder="1" applyAlignment="1">
      <alignment vertical="top" wrapText="1"/>
    </xf>
    <xf numFmtId="0" fontId="30" fillId="11" borderId="59" xfId="0" applyFont="1" applyFill="1" applyBorder="1" applyAlignment="1">
      <alignment wrapText="1"/>
    </xf>
    <xf numFmtId="0" fontId="28" fillId="11" borderId="59" xfId="2" applyFont="1" applyFill="1" applyBorder="1" applyAlignment="1">
      <alignment vertical="top" wrapText="1"/>
    </xf>
    <xf numFmtId="0" fontId="28" fillId="11" borderId="61" xfId="2" applyFont="1" applyFill="1" applyBorder="1" applyAlignment="1">
      <alignment vertical="top" wrapText="1"/>
    </xf>
    <xf numFmtId="0" fontId="28" fillId="11" borderId="62" xfId="2" applyFont="1" applyFill="1" applyBorder="1" applyAlignment="1">
      <alignment vertical="top" wrapText="1"/>
    </xf>
    <xf numFmtId="0" fontId="17" fillId="11" borderId="63" xfId="0" applyFont="1" applyFill="1" applyBorder="1" applyAlignment="1">
      <alignment vertical="top" wrapText="1"/>
    </xf>
    <xf numFmtId="0" fontId="17" fillId="11" borderId="56" xfId="0" applyFont="1" applyFill="1" applyBorder="1" applyAlignment="1">
      <alignment vertical="top" wrapText="1"/>
    </xf>
    <xf numFmtId="0" fontId="18" fillId="11" borderId="64" xfId="0" applyFont="1" applyFill="1" applyBorder="1" applyAlignment="1">
      <alignment horizontal="left" vertical="top" wrapText="1"/>
    </xf>
    <xf numFmtId="0" fontId="28" fillId="11" borderId="66" xfId="2" applyFont="1" applyFill="1" applyBorder="1" applyAlignment="1">
      <alignment wrapText="1"/>
    </xf>
    <xf numFmtId="0" fontId="28" fillId="11" borderId="66" xfId="2" applyFont="1" applyFill="1" applyBorder="1" applyAlignment="1">
      <alignment vertical="top" wrapText="1"/>
    </xf>
    <xf numFmtId="0" fontId="28" fillId="11" borderId="65" xfId="2" applyFont="1" applyFill="1" applyBorder="1" applyAlignment="1">
      <alignment vertical="top" wrapText="1"/>
    </xf>
    <xf numFmtId="0" fontId="17" fillId="11" borderId="69" xfId="0" applyFont="1" applyFill="1" applyBorder="1" applyAlignment="1">
      <alignment vertical="top" wrapText="1"/>
    </xf>
    <xf numFmtId="0" fontId="15" fillId="5" borderId="9" xfId="0" applyFont="1" applyFill="1" applyBorder="1" applyAlignment="1">
      <alignment horizontal="center" vertical="top" wrapText="1"/>
    </xf>
    <xf numFmtId="0" fontId="15" fillId="5" borderId="3" xfId="0" applyFont="1" applyFill="1" applyBorder="1" applyAlignment="1">
      <alignment horizontal="center" vertical="top"/>
    </xf>
    <xf numFmtId="0" fontId="15" fillId="5" borderId="3" xfId="0" applyFont="1" applyFill="1" applyBorder="1" applyAlignment="1">
      <alignment horizontal="center" vertical="top" wrapText="1"/>
    </xf>
    <xf numFmtId="0" fontId="15" fillId="5" borderId="12" xfId="0" applyFont="1" applyFill="1" applyBorder="1" applyAlignment="1">
      <alignment horizontal="center" vertical="top" wrapText="1"/>
    </xf>
    <xf numFmtId="0" fontId="14" fillId="0" borderId="8" xfId="0" applyFont="1" applyBorder="1" applyAlignment="1">
      <alignment vertical="top" wrapText="1"/>
    </xf>
    <xf numFmtId="0" fontId="14" fillId="0" borderId="1" xfId="0" applyFont="1" applyBorder="1" applyAlignment="1">
      <alignment vertical="top"/>
    </xf>
    <xf numFmtId="0" fontId="14" fillId="0" borderId="1" xfId="0" applyFont="1" applyBorder="1" applyAlignment="1">
      <alignment vertical="top" wrapText="1"/>
    </xf>
    <xf numFmtId="0" fontId="14" fillId="0" borderId="6" xfId="0" applyFont="1" applyBorder="1" applyAlignment="1">
      <alignment vertical="top" wrapText="1"/>
    </xf>
    <xf numFmtId="9" fontId="14" fillId="2" borderId="10" xfId="1" applyFont="1" applyFill="1" applyBorder="1" applyAlignment="1">
      <alignment vertical="top" wrapText="1"/>
    </xf>
    <xf numFmtId="9" fontId="14" fillId="0" borderId="1" xfId="0" applyNumberFormat="1" applyFont="1" applyBorder="1" applyAlignment="1">
      <alignment vertical="top" wrapText="1"/>
    </xf>
    <xf numFmtId="0" fontId="14" fillId="0" borderId="7" xfId="0" applyFont="1" applyBorder="1" applyAlignment="1">
      <alignment vertical="top" wrapText="1"/>
    </xf>
    <xf numFmtId="0" fontId="14" fillId="0" borderId="2" xfId="0" applyFont="1" applyBorder="1" applyAlignment="1">
      <alignment vertical="top"/>
    </xf>
    <xf numFmtId="0" fontId="14" fillId="0" borderId="2" xfId="0" applyFont="1" applyBorder="1" applyAlignment="1">
      <alignment vertical="top" wrapText="1"/>
    </xf>
    <xf numFmtId="0" fontId="14" fillId="0" borderId="5" xfId="0" applyFont="1" applyBorder="1" applyAlignment="1">
      <alignment vertical="top" wrapText="1"/>
    </xf>
    <xf numFmtId="9" fontId="14" fillId="0" borderId="2" xfId="0" applyNumberFormat="1" applyFont="1" applyBorder="1" applyAlignment="1">
      <alignment vertical="top" wrapText="1"/>
    </xf>
    <xf numFmtId="0" fontId="17" fillId="11" borderId="70" xfId="0" applyFont="1" applyFill="1" applyBorder="1" applyAlignment="1">
      <alignment horizontal="left" vertical="top" wrapText="1"/>
    </xf>
    <xf numFmtId="0" fontId="27" fillId="11" borderId="72" xfId="2" applyFont="1" applyFill="1" applyBorder="1" applyAlignment="1">
      <alignment horizontal="left" vertical="top" wrapText="1"/>
    </xf>
    <xf numFmtId="0" fontId="1" fillId="11" borderId="0" xfId="0" applyFont="1" applyFill="1" applyAlignment="1">
      <alignment horizontal="center"/>
    </xf>
    <xf numFmtId="0" fontId="28" fillId="11" borderId="59" xfId="2" applyFont="1" applyFill="1" applyBorder="1" applyAlignment="1">
      <alignment wrapText="1"/>
    </xf>
    <xf numFmtId="0" fontId="32" fillId="8" borderId="0" xfId="0" applyFont="1" applyFill="1" applyAlignment="1">
      <alignment wrapText="1"/>
    </xf>
    <xf numFmtId="0" fontId="14" fillId="0" borderId="0" xfId="0" applyFont="1" applyAlignment="1">
      <alignment wrapText="1"/>
    </xf>
    <xf numFmtId="0" fontId="32" fillId="0" borderId="0" xfId="0" applyFont="1"/>
    <xf numFmtId="9" fontId="32" fillId="0" borderId="0" xfId="0" applyNumberFormat="1" applyFont="1"/>
    <xf numFmtId="0" fontId="14" fillId="5" borderId="0" xfId="0" applyFont="1" applyFill="1"/>
    <xf numFmtId="0" fontId="14" fillId="5" borderId="0" xfId="0" applyFont="1" applyFill="1" applyAlignment="1">
      <alignment horizontal="center" wrapText="1"/>
    </xf>
    <xf numFmtId="0" fontId="14" fillId="5" borderId="0" xfId="0" applyFont="1" applyFill="1" applyAlignment="1">
      <alignment horizontal="center" vertical="top" wrapText="1"/>
    </xf>
    <xf numFmtId="0" fontId="14" fillId="5" borderId="0" xfId="0" applyFont="1" applyFill="1" applyAlignment="1">
      <alignment horizontal="right" vertical="top" wrapText="1"/>
    </xf>
    <xf numFmtId="9" fontId="14" fillId="0" borderId="0" xfId="0" applyNumberFormat="1" applyFont="1" applyAlignment="1">
      <alignment horizontal="right"/>
    </xf>
    <xf numFmtId="9" fontId="14" fillId="0" borderId="0" xfId="0" applyNumberFormat="1" applyFont="1" applyAlignment="1">
      <alignment wrapText="1"/>
    </xf>
    <xf numFmtId="9" fontId="14" fillId="0" borderId="0" xfId="0" applyNumberFormat="1" applyFont="1" applyAlignment="1">
      <alignment horizontal="right" wrapText="1"/>
    </xf>
    <xf numFmtId="9" fontId="14" fillId="0" borderId="0" xfId="0" applyNumberFormat="1" applyFont="1" applyAlignment="1">
      <alignment horizontal="right" vertical="top" wrapText="1"/>
    </xf>
    <xf numFmtId="0" fontId="14" fillId="0" borderId="8" xfId="0" applyFont="1" applyBorder="1" applyAlignment="1">
      <alignment vertical="top"/>
    </xf>
    <xf numFmtId="9" fontId="15" fillId="0" borderId="4" xfId="1" applyFont="1" applyBorder="1" applyAlignment="1">
      <alignment horizontal="center" vertical="top"/>
    </xf>
    <xf numFmtId="0" fontId="14" fillId="9" borderId="0" xfId="0" applyFont="1" applyFill="1"/>
    <xf numFmtId="0" fontId="16" fillId="9" borderId="3" xfId="0" applyFont="1" applyFill="1" applyBorder="1" applyAlignment="1">
      <alignment horizontal="center" vertical="center" wrapText="1"/>
    </xf>
    <xf numFmtId="0" fontId="16" fillId="9" borderId="12" xfId="0" applyFont="1" applyFill="1" applyBorder="1" applyAlignment="1">
      <alignment horizontal="center" wrapText="1"/>
    </xf>
    <xf numFmtId="0" fontId="15" fillId="9" borderId="10" xfId="0" applyFont="1" applyFill="1" applyBorder="1" applyAlignment="1">
      <alignment horizontal="center" vertical="center" wrapText="1"/>
    </xf>
    <xf numFmtId="0" fontId="14" fillId="9" borderId="0" xfId="0" applyFont="1" applyFill="1" applyAlignment="1">
      <alignment vertical="center" wrapText="1"/>
    </xf>
    <xf numFmtId="9" fontId="14" fillId="0" borderId="0" xfId="0" applyNumberFormat="1" applyFont="1" applyAlignment="1">
      <alignment horizontal="center"/>
    </xf>
    <xf numFmtId="2" fontId="14" fillId="0" borderId="0" xfId="0" applyNumberFormat="1" applyFont="1" applyAlignment="1">
      <alignment horizontal="center"/>
    </xf>
    <xf numFmtId="0" fontId="15" fillId="6" borderId="13" xfId="0" applyFont="1" applyFill="1" applyBorder="1" applyAlignment="1">
      <alignment horizontal="center" vertical="top"/>
    </xf>
    <xf numFmtId="0" fontId="15" fillId="6" borderId="10" xfId="0" applyFont="1" applyFill="1" applyBorder="1" applyAlignment="1">
      <alignment horizontal="center" vertical="top" wrapText="1"/>
    </xf>
    <xf numFmtId="9" fontId="15" fillId="6" borderId="10" xfId="1" applyFont="1" applyFill="1" applyBorder="1" applyAlignment="1">
      <alignment horizontal="center" vertical="top" wrapText="1"/>
    </xf>
    <xf numFmtId="9" fontId="14" fillId="0" borderId="1" xfId="1" applyFont="1" applyBorder="1" applyAlignment="1">
      <alignment vertical="top" wrapText="1"/>
    </xf>
    <xf numFmtId="0" fontId="15" fillId="6" borderId="10" xfId="0" applyFont="1" applyFill="1" applyBorder="1" applyAlignment="1">
      <alignment horizontal="center" vertical="top"/>
    </xf>
    <xf numFmtId="9" fontId="15" fillId="6" borderId="11" xfId="1" applyFont="1" applyFill="1" applyBorder="1" applyAlignment="1">
      <alignment horizontal="center" vertical="top"/>
    </xf>
    <xf numFmtId="0" fontId="14" fillId="0" borderId="1" xfId="0" applyFont="1" applyBorder="1" applyAlignment="1">
      <alignment horizontal="center" vertical="top"/>
    </xf>
    <xf numFmtId="9" fontId="14" fillId="0" borderId="6" xfId="1" applyFont="1" applyBorder="1" applyAlignment="1">
      <alignment horizontal="center" vertical="top"/>
    </xf>
    <xf numFmtId="0" fontId="14" fillId="0" borderId="7" xfId="0" applyFont="1" applyBorder="1" applyAlignment="1">
      <alignment vertical="top"/>
    </xf>
    <xf numFmtId="0" fontId="14" fillId="0" borderId="2" xfId="0" applyFont="1" applyBorder="1" applyAlignment="1">
      <alignment horizontal="center" vertical="top"/>
    </xf>
    <xf numFmtId="9" fontId="14" fillId="0" borderId="5" xfId="1" applyFont="1" applyBorder="1" applyAlignment="1">
      <alignment horizontal="center" vertical="top"/>
    </xf>
    <xf numFmtId="0" fontId="15" fillId="6" borderId="13" xfId="0" applyFont="1" applyFill="1" applyBorder="1" applyAlignment="1">
      <alignment horizontal="center" vertical="top" wrapText="1"/>
    </xf>
    <xf numFmtId="9" fontId="15" fillId="6" borderId="11" xfId="1" applyFont="1" applyFill="1" applyBorder="1" applyAlignment="1">
      <alignment horizontal="center" vertical="top" wrapText="1"/>
    </xf>
    <xf numFmtId="9" fontId="14" fillId="0" borderId="4" xfId="0" applyNumberFormat="1" applyFont="1" applyBorder="1"/>
    <xf numFmtId="9" fontId="14" fillId="0" borderId="4" xfId="0" applyNumberFormat="1" applyFont="1" applyBorder="1" applyAlignment="1">
      <alignment wrapText="1"/>
    </xf>
    <xf numFmtId="9" fontId="14" fillId="0" borderId="4" xfId="1" applyFont="1" applyBorder="1" applyAlignment="1"/>
    <xf numFmtId="0" fontId="14" fillId="0" borderId="1" xfId="0" applyFont="1" applyBorder="1" applyAlignment="1">
      <alignment horizontal="center" vertical="top" wrapText="1"/>
    </xf>
    <xf numFmtId="9" fontId="14" fillId="0" borderId="1" xfId="1" applyFont="1" applyBorder="1" applyAlignment="1">
      <alignment horizontal="center" vertical="top" wrapText="1"/>
    </xf>
    <xf numFmtId="9" fontId="14" fillId="0" borderId="6" xfId="0" applyNumberFormat="1" applyFont="1" applyBorder="1" applyAlignment="1">
      <alignment horizontal="center" vertical="top" wrapText="1"/>
    </xf>
    <xf numFmtId="9" fontId="14" fillId="0" borderId="10" xfId="1" applyFont="1" applyBorder="1" applyAlignment="1">
      <alignment vertical="top" wrapText="1"/>
    </xf>
    <xf numFmtId="0" fontId="14" fillId="0" borderId="2" xfId="0" applyFont="1" applyBorder="1" applyAlignment="1">
      <alignment horizontal="center" vertical="top" wrapText="1"/>
    </xf>
    <xf numFmtId="9" fontId="14" fillId="0" borderId="2" xfId="1" applyFont="1" applyBorder="1" applyAlignment="1">
      <alignment horizontal="center" vertical="top" wrapText="1"/>
    </xf>
    <xf numFmtId="9" fontId="14" fillId="0" borderId="5" xfId="0" applyNumberFormat="1" applyFont="1" applyBorder="1" applyAlignment="1">
      <alignment horizontal="center" vertical="top" wrapText="1"/>
    </xf>
    <xf numFmtId="9" fontId="14" fillId="0" borderId="2" xfId="1" applyFont="1" applyBorder="1" applyAlignment="1">
      <alignment vertical="top" wrapText="1"/>
    </xf>
    <xf numFmtId="0" fontId="16" fillId="7" borderId="31" xfId="0" applyFont="1" applyFill="1" applyBorder="1" applyAlignment="1">
      <alignment horizontal="center" vertical="top"/>
    </xf>
    <xf numFmtId="0" fontId="16" fillId="6" borderId="5" xfId="0" applyFont="1" applyFill="1" applyBorder="1" applyAlignment="1">
      <alignment horizontal="center" vertical="top"/>
    </xf>
    <xf numFmtId="0" fontId="16" fillId="7" borderId="5" xfId="0" applyFont="1" applyFill="1" applyBorder="1" applyAlignment="1">
      <alignment horizontal="center" vertical="top"/>
    </xf>
    <xf numFmtId="9" fontId="16" fillId="6" borderId="5" xfId="1" applyFont="1" applyFill="1" applyBorder="1" applyAlignment="1">
      <alignment horizontal="center" vertical="top"/>
    </xf>
    <xf numFmtId="9" fontId="16" fillId="7" borderId="5" xfId="1" applyFont="1" applyFill="1" applyBorder="1" applyAlignment="1">
      <alignment horizontal="center" vertical="top"/>
    </xf>
    <xf numFmtId="9" fontId="16" fillId="7" borderId="2" xfId="1" applyFont="1" applyFill="1" applyBorder="1" applyAlignment="1">
      <alignment horizontal="center" vertical="top"/>
    </xf>
    <xf numFmtId="9" fontId="16" fillId="7" borderId="3" xfId="1" applyFont="1" applyFill="1" applyBorder="1" applyAlignment="1">
      <alignment horizontal="center" vertical="top"/>
    </xf>
    <xf numFmtId="0" fontId="14" fillId="2" borderId="31" xfId="0" applyFont="1" applyFill="1" applyBorder="1" applyAlignment="1">
      <alignment vertical="top"/>
    </xf>
    <xf numFmtId="0" fontId="14" fillId="2" borderId="5" xfId="0" applyFont="1" applyFill="1" applyBorder="1" applyAlignment="1">
      <alignment horizontal="center" vertical="top"/>
    </xf>
    <xf numFmtId="9" fontId="14" fillId="2" borderId="5" xfId="1" applyFont="1" applyFill="1" applyBorder="1" applyAlignment="1">
      <alignment horizontal="center" vertical="top"/>
    </xf>
    <xf numFmtId="9" fontId="14" fillId="0" borderId="4" xfId="1" applyFont="1" applyBorder="1"/>
    <xf numFmtId="0" fontId="14" fillId="0" borderId="4" xfId="0" applyFont="1" applyBorder="1"/>
    <xf numFmtId="0" fontId="14" fillId="0" borderId="31" xfId="0" applyFont="1" applyBorder="1" applyAlignment="1">
      <alignment vertical="top"/>
    </xf>
    <xf numFmtId="0" fontId="14" fillId="0" borderId="5" xfId="0" applyFont="1" applyBorder="1" applyAlignment="1">
      <alignment horizontal="center" vertical="top"/>
    </xf>
    <xf numFmtId="0" fontId="14" fillId="2" borderId="32" xfId="0" applyFont="1" applyFill="1" applyBorder="1" applyAlignment="1">
      <alignment vertical="top"/>
    </xf>
    <xf numFmtId="0" fontId="14" fillId="2" borderId="6" xfId="0" applyFont="1" applyFill="1" applyBorder="1" applyAlignment="1">
      <alignment horizontal="center" vertical="top"/>
    </xf>
    <xf numFmtId="9" fontId="14" fillId="2" borderId="6" xfId="1" applyFont="1" applyFill="1" applyBorder="1" applyAlignment="1">
      <alignment horizontal="center" vertical="top"/>
    </xf>
    <xf numFmtId="9" fontId="14" fillId="0" borderId="0" xfId="1" applyFont="1" applyAlignment="1"/>
    <xf numFmtId="9" fontId="14" fillId="0" borderId="0" xfId="1" applyFont="1"/>
    <xf numFmtId="0" fontId="34" fillId="8" borderId="7" xfId="0" applyFont="1" applyFill="1" applyBorder="1" applyAlignment="1">
      <alignment horizontal="center" vertical="top"/>
    </xf>
    <xf numFmtId="0" fontId="34" fillId="8" borderId="2" xfId="0" applyFont="1" applyFill="1" applyBorder="1" applyAlignment="1">
      <alignment horizontal="center" vertical="top"/>
    </xf>
    <xf numFmtId="0" fontId="34" fillId="8" borderId="5" xfId="0" applyFont="1" applyFill="1" applyBorder="1" applyAlignment="1">
      <alignment horizontal="center" vertical="top"/>
    </xf>
    <xf numFmtId="0" fontId="34" fillId="8" borderId="4" xfId="0" applyFont="1" applyFill="1" applyBorder="1" applyAlignment="1">
      <alignment horizontal="center" vertical="top"/>
    </xf>
    <xf numFmtId="0" fontId="34" fillId="8" borderId="14" xfId="0" applyFont="1" applyFill="1" applyBorder="1" applyAlignment="1">
      <alignment horizontal="center" vertical="top"/>
    </xf>
    <xf numFmtId="0" fontId="14" fillId="0" borderId="6" xfId="0" applyFont="1" applyBorder="1" applyAlignment="1">
      <alignment horizontal="center" vertical="top"/>
    </xf>
    <xf numFmtId="9" fontId="14" fillId="0" borderId="4" xfId="1" applyFont="1" applyBorder="1" applyAlignment="1">
      <alignment horizontal="center"/>
    </xf>
    <xf numFmtId="9" fontId="14" fillId="0" borderId="14" xfId="1" applyFont="1" applyBorder="1" applyAlignment="1">
      <alignment horizontal="center"/>
    </xf>
    <xf numFmtId="0" fontId="14" fillId="0" borderId="0" xfId="0" applyFont="1" applyAlignment="1">
      <alignment horizontal="center"/>
    </xf>
    <xf numFmtId="9" fontId="15" fillId="5" borderId="3" xfId="1" applyFont="1" applyFill="1" applyBorder="1" applyAlignment="1">
      <alignment horizontal="center" vertical="top" wrapText="1"/>
    </xf>
    <xf numFmtId="0" fontId="15" fillId="5" borderId="7" xfId="0" applyFont="1" applyFill="1" applyBorder="1" applyAlignment="1">
      <alignment horizontal="center" vertical="top" wrapText="1"/>
    </xf>
    <xf numFmtId="0" fontId="15" fillId="5" borderId="2" xfId="0" applyFont="1" applyFill="1" applyBorder="1" applyAlignment="1">
      <alignment horizontal="center" vertical="top" wrapText="1"/>
    </xf>
    <xf numFmtId="9" fontId="15" fillId="5" borderId="10" xfId="1" applyFont="1" applyFill="1" applyBorder="1" applyAlignment="1">
      <alignment vertical="top" wrapText="1"/>
    </xf>
    <xf numFmtId="0" fontId="15" fillId="4" borderId="9" xfId="0" applyFont="1" applyFill="1" applyBorder="1" applyAlignment="1">
      <alignment horizontal="center" vertical="center" wrapText="1"/>
    </xf>
    <xf numFmtId="0" fontId="16" fillId="4" borderId="3" xfId="0" applyFont="1" applyFill="1" applyBorder="1" applyAlignment="1">
      <alignment horizontal="center" vertical="center" wrapText="1"/>
    </xf>
    <xf numFmtId="0" fontId="33" fillId="3" borderId="3" xfId="0" applyFont="1" applyFill="1" applyBorder="1" applyAlignment="1">
      <alignment horizontal="center" vertical="center" wrapText="1"/>
    </xf>
    <xf numFmtId="0" fontId="14" fillId="4" borderId="0" xfId="0" applyFont="1" applyFill="1" applyAlignment="1">
      <alignment horizontal="center" vertical="center" wrapText="1"/>
    </xf>
    <xf numFmtId="0" fontId="15" fillId="4" borderId="3" xfId="0" applyFont="1" applyFill="1" applyBorder="1" applyAlignment="1">
      <alignment horizontal="center" vertical="center" wrapText="1"/>
    </xf>
    <xf numFmtId="0" fontId="15" fillId="9" borderId="3" xfId="0" applyFont="1" applyFill="1" applyBorder="1" applyAlignment="1">
      <alignment horizontal="center" vertical="center" wrapText="1"/>
    </xf>
    <xf numFmtId="0" fontId="16" fillId="9" borderId="12" xfId="0" applyFont="1" applyFill="1" applyBorder="1" applyAlignment="1">
      <alignment horizontal="center" vertical="center" wrapText="1"/>
    </xf>
    <xf numFmtId="0" fontId="14" fillId="0" borderId="0" xfId="0" applyFont="1" applyAlignment="1">
      <alignment horizontal="center" vertical="center" wrapText="1"/>
    </xf>
    <xf numFmtId="9" fontId="14" fillId="0" borderId="1" xfId="1" applyFont="1" applyBorder="1" applyAlignment="1">
      <alignment vertical="top"/>
    </xf>
    <xf numFmtId="9" fontId="8" fillId="0" borderId="0" xfId="1" applyFont="1" applyAlignment="1">
      <alignment horizontal="right" vertical="center"/>
    </xf>
    <xf numFmtId="9" fontId="14" fillId="0" borderId="2" xfId="1" applyFont="1" applyBorder="1" applyAlignment="1">
      <alignment vertical="top"/>
    </xf>
    <xf numFmtId="0" fontId="15" fillId="4" borderId="13" xfId="0" applyFont="1" applyFill="1" applyBorder="1" applyAlignment="1">
      <alignment horizontal="center" vertical="top" wrapText="1"/>
    </xf>
    <xf numFmtId="0" fontId="15" fillId="4" borderId="10" xfId="0" applyFont="1" applyFill="1" applyBorder="1" applyAlignment="1">
      <alignment horizontal="center" vertical="top" wrapText="1"/>
    </xf>
    <xf numFmtId="0" fontId="15" fillId="9" borderId="10" xfId="0" applyFont="1" applyFill="1" applyBorder="1" applyAlignment="1">
      <alignment horizontal="center" vertical="top" wrapText="1"/>
    </xf>
    <xf numFmtId="0" fontId="15" fillId="9" borderId="11" xfId="0" applyFont="1" applyFill="1" applyBorder="1" applyAlignment="1">
      <alignment horizontal="center" vertical="top" wrapText="1"/>
    </xf>
    <xf numFmtId="0" fontId="24" fillId="11" borderId="0" xfId="0" applyFont="1" applyFill="1"/>
    <xf numFmtId="0" fontId="20" fillId="11" borderId="0" xfId="0" applyFont="1" applyFill="1" applyAlignment="1">
      <alignment horizontal="left" indent="1"/>
    </xf>
    <xf numFmtId="0" fontId="35" fillId="0" borderId="0" xfId="0" applyFont="1" applyAlignment="1">
      <alignment vertical="center"/>
    </xf>
    <xf numFmtId="0" fontId="36" fillId="0" borderId="0" xfId="0" applyFont="1"/>
    <xf numFmtId="0" fontId="37" fillId="0" borderId="0" xfId="0" applyFont="1"/>
    <xf numFmtId="0" fontId="14" fillId="11" borderId="28" xfId="0" applyFont="1" applyFill="1" applyBorder="1" applyAlignment="1">
      <alignment vertical="top" wrapText="1"/>
    </xf>
    <xf numFmtId="0" fontId="14" fillId="11" borderId="16" xfId="0" applyFont="1" applyFill="1" applyBorder="1" applyAlignment="1">
      <alignment horizontal="left" vertical="top" wrapText="1"/>
    </xf>
    <xf numFmtId="0" fontId="14" fillId="11" borderId="29" xfId="0" applyFont="1" applyFill="1" applyBorder="1" applyAlignment="1">
      <alignment horizontal="left" vertical="top" wrapText="1"/>
    </xf>
    <xf numFmtId="0" fontId="14" fillId="11" borderId="57" xfId="0" applyFont="1" applyFill="1" applyBorder="1" applyAlignment="1">
      <alignment horizontal="left" vertical="top" wrapText="1"/>
    </xf>
    <xf numFmtId="0" fontId="14" fillId="11" borderId="23" xfId="0" applyFont="1" applyFill="1" applyBorder="1" applyAlignment="1">
      <alignment horizontal="left" vertical="top" wrapText="1"/>
    </xf>
    <xf numFmtId="0" fontId="14" fillId="11" borderId="18" xfId="0" applyFont="1" applyFill="1" applyBorder="1" applyAlignment="1">
      <alignment horizontal="left" vertical="top" wrapText="1"/>
    </xf>
    <xf numFmtId="0" fontId="14" fillId="11" borderId="0" xfId="0" applyFont="1" applyFill="1" applyAlignment="1">
      <alignment vertical="top" wrapText="1"/>
    </xf>
    <xf numFmtId="0" fontId="14" fillId="11" borderId="58" xfId="0" applyFont="1" applyFill="1" applyBorder="1" applyAlignment="1">
      <alignment horizontal="left" vertical="top" wrapText="1"/>
    </xf>
    <xf numFmtId="0" fontId="36" fillId="0" borderId="0" xfId="0" applyFont="1" applyAlignment="1">
      <alignment wrapText="1"/>
    </xf>
    <xf numFmtId="164" fontId="14" fillId="0" borderId="1" xfId="0" applyNumberFormat="1" applyFont="1" applyBorder="1" applyAlignment="1">
      <alignment horizontal="right" vertical="top"/>
    </xf>
    <xf numFmtId="0" fontId="16" fillId="7" borderId="15" xfId="0" applyFont="1" applyFill="1" applyBorder="1" applyAlignment="1">
      <alignment horizontal="center" vertical="top"/>
    </xf>
    <xf numFmtId="0" fontId="16" fillId="7" borderId="12" xfId="0" applyFont="1" applyFill="1" applyBorder="1" applyAlignment="1">
      <alignment horizontal="center" vertical="top" wrapText="1"/>
    </xf>
    <xf numFmtId="9" fontId="16" fillId="7" borderId="12" xfId="1" applyFont="1" applyFill="1" applyBorder="1" applyAlignment="1">
      <alignment horizontal="center" vertical="top" wrapText="1"/>
    </xf>
    <xf numFmtId="9" fontId="14" fillId="0" borderId="5" xfId="1" applyFont="1" applyBorder="1" applyAlignment="1">
      <alignment vertical="top" wrapText="1"/>
    </xf>
    <xf numFmtId="9" fontId="14" fillId="0" borderId="0" xfId="1" applyFont="1" applyBorder="1"/>
    <xf numFmtId="0" fontId="15" fillId="5" borderId="7" xfId="0" applyFont="1" applyFill="1" applyBorder="1" applyAlignment="1">
      <alignment horizontal="center" vertical="top"/>
    </xf>
    <xf numFmtId="0" fontId="15" fillId="5" borderId="2" xfId="0" applyFont="1" applyFill="1" applyBorder="1" applyAlignment="1">
      <alignment horizontal="center" vertical="top"/>
    </xf>
    <xf numFmtId="0" fontId="15" fillId="0" borderId="0" xfId="0" applyFont="1" applyAlignment="1">
      <alignment horizontal="center" vertical="top"/>
    </xf>
    <xf numFmtId="0" fontId="18" fillId="0" borderId="0" xfId="0" applyFont="1" applyAlignment="1">
      <alignment horizontal="left" vertical="center" wrapText="1"/>
    </xf>
    <xf numFmtId="0" fontId="12" fillId="11" borderId="36" xfId="0" applyFont="1" applyFill="1" applyBorder="1" applyAlignment="1">
      <alignment wrapText="1"/>
    </xf>
    <xf numFmtId="0" fontId="12" fillId="11" borderId="0" xfId="0" applyFont="1" applyFill="1" applyAlignment="1">
      <alignment wrapText="1"/>
    </xf>
    <xf numFmtId="0" fontId="12" fillId="11" borderId="37" xfId="0" applyFont="1" applyFill="1" applyBorder="1" applyAlignment="1">
      <alignment wrapText="1"/>
    </xf>
    <xf numFmtId="0" fontId="10" fillId="12" borderId="34" xfId="0" applyFont="1" applyFill="1" applyBorder="1" applyAlignment="1">
      <alignment horizontal="center"/>
    </xf>
    <xf numFmtId="0" fontId="10" fillId="12" borderId="35" xfId="0" applyFont="1" applyFill="1" applyBorder="1" applyAlignment="1">
      <alignment horizontal="center"/>
    </xf>
    <xf numFmtId="0" fontId="10" fillId="12" borderId="41" xfId="0" applyFont="1" applyFill="1" applyBorder="1" applyAlignment="1">
      <alignment horizontal="center"/>
    </xf>
    <xf numFmtId="0" fontId="11" fillId="10" borderId="36" xfId="0" applyFont="1" applyFill="1" applyBorder="1" applyAlignment="1">
      <alignment horizontal="left" wrapText="1"/>
    </xf>
    <xf numFmtId="0" fontId="11" fillId="10" borderId="0" xfId="0" applyFont="1" applyFill="1" applyAlignment="1">
      <alignment horizontal="left" wrapText="1"/>
    </xf>
    <xf numFmtId="0" fontId="11" fillId="10" borderId="37" xfId="0" applyFont="1" applyFill="1" applyBorder="1" applyAlignment="1">
      <alignment horizontal="left" wrapText="1"/>
    </xf>
    <xf numFmtId="0" fontId="20" fillId="11" borderId="0" xfId="0" applyFont="1" applyFill="1" applyAlignment="1">
      <alignment horizontal="left" vertical="center" wrapText="1"/>
    </xf>
    <xf numFmtId="0" fontId="19" fillId="10" borderId="0" xfId="0" applyFont="1" applyFill="1" applyAlignment="1">
      <alignment horizontal="left" vertical="center" wrapText="1"/>
    </xf>
    <xf numFmtId="0" fontId="13" fillId="13" borderId="34" xfId="0" applyFont="1" applyFill="1" applyBorder="1" applyAlignment="1">
      <alignment horizontal="center" vertical="center" wrapText="1"/>
    </xf>
    <xf numFmtId="0" fontId="13" fillId="13" borderId="35" xfId="0" applyFont="1" applyFill="1" applyBorder="1" applyAlignment="1">
      <alignment horizontal="center" vertical="center" wrapText="1"/>
    </xf>
    <xf numFmtId="0" fontId="13" fillId="13" borderId="41" xfId="0" applyFont="1" applyFill="1" applyBorder="1" applyAlignment="1">
      <alignment horizontal="center" vertical="center" wrapText="1"/>
    </xf>
    <xf numFmtId="0" fontId="13" fillId="13" borderId="38" xfId="0" applyFont="1" applyFill="1" applyBorder="1" applyAlignment="1">
      <alignment horizontal="center" vertical="center" wrapText="1"/>
    </xf>
    <xf numFmtId="0" fontId="13" fillId="13" borderId="39" xfId="0" applyFont="1" applyFill="1" applyBorder="1" applyAlignment="1">
      <alignment horizontal="center" vertical="center" wrapText="1"/>
    </xf>
    <xf numFmtId="0" fontId="13" fillId="13" borderId="40" xfId="0" applyFont="1" applyFill="1" applyBorder="1" applyAlignment="1">
      <alignment horizontal="center" vertical="center" wrapText="1"/>
    </xf>
    <xf numFmtId="0" fontId="8" fillId="10" borderId="0" xfId="0" applyFont="1" applyFill="1" applyAlignment="1">
      <alignment horizontal="center"/>
    </xf>
    <xf numFmtId="0" fontId="8" fillId="10" borderId="37" xfId="0" applyFont="1" applyFill="1" applyBorder="1" applyAlignment="1">
      <alignment horizontal="center"/>
    </xf>
    <xf numFmtId="0" fontId="10" fillId="12" borderId="42" xfId="0" applyFont="1" applyFill="1" applyBorder="1" applyAlignment="1">
      <alignment horizontal="center"/>
    </xf>
    <xf numFmtId="0" fontId="10" fillId="12" borderId="43" xfId="0" applyFont="1" applyFill="1" applyBorder="1" applyAlignment="1">
      <alignment horizontal="center"/>
    </xf>
    <xf numFmtId="0" fontId="10" fillId="12" borderId="44" xfId="0" applyFont="1" applyFill="1" applyBorder="1" applyAlignment="1">
      <alignment horizontal="center"/>
    </xf>
    <xf numFmtId="0" fontId="17" fillId="11" borderId="0" xfId="0" applyFont="1" applyFill="1" applyAlignment="1">
      <alignment horizontal="center"/>
    </xf>
    <xf numFmtId="0" fontId="26" fillId="11" borderId="53" xfId="2" applyFont="1" applyFill="1" applyBorder="1" applyAlignment="1">
      <alignment horizontal="left" vertical="top" wrapText="1"/>
    </xf>
    <xf numFmtId="0" fontId="27" fillId="11" borderId="0" xfId="2" applyFont="1" applyFill="1" applyBorder="1" applyAlignment="1">
      <alignment horizontal="left" vertical="top" wrapText="1"/>
    </xf>
    <xf numFmtId="0" fontId="27" fillId="11" borderId="71" xfId="2" applyFont="1" applyFill="1" applyBorder="1" applyAlignment="1">
      <alignment horizontal="left" vertical="top" wrapText="1"/>
    </xf>
    <xf numFmtId="0" fontId="26" fillId="11" borderId="55" xfId="2" applyFont="1" applyFill="1" applyBorder="1" applyAlignment="1">
      <alignment vertical="top" wrapText="1"/>
    </xf>
    <xf numFmtId="0" fontId="26" fillId="11" borderId="0" xfId="2" applyFont="1" applyFill="1" applyBorder="1" applyAlignment="1">
      <alignment vertical="top" wrapText="1"/>
    </xf>
    <xf numFmtId="0" fontId="31" fillId="11" borderId="73" xfId="0" applyFont="1" applyFill="1" applyBorder="1" applyAlignment="1">
      <alignment horizontal="left" vertical="center" wrapText="1"/>
    </xf>
    <xf numFmtId="0" fontId="26" fillId="11" borderId="0" xfId="2" quotePrefix="1" applyFont="1" applyFill="1" applyAlignment="1">
      <alignment horizontal="left" vertical="top" wrapText="1"/>
    </xf>
    <xf numFmtId="0" fontId="26" fillId="11" borderId="17" xfId="2" quotePrefix="1" applyFont="1" applyFill="1" applyBorder="1" applyAlignment="1">
      <alignment horizontal="left" vertical="top" wrapText="1"/>
    </xf>
    <xf numFmtId="0" fontId="17" fillId="11" borderId="25" xfId="0" applyFont="1" applyFill="1" applyBorder="1" applyAlignment="1">
      <alignment horizontal="left" vertical="top" wrapText="1"/>
    </xf>
    <xf numFmtId="0" fontId="17" fillId="11" borderId="23" xfId="0" applyFont="1" applyFill="1" applyBorder="1" applyAlignment="1">
      <alignment horizontal="left" vertical="top" wrapText="1"/>
    </xf>
    <xf numFmtId="0" fontId="17" fillId="11" borderId="21" xfId="0" applyFont="1" applyFill="1" applyBorder="1" applyAlignment="1">
      <alignment horizontal="left" vertical="top" wrapText="1"/>
    </xf>
    <xf numFmtId="0" fontId="17" fillId="11" borderId="27" xfId="0" applyFont="1" applyFill="1" applyBorder="1" applyAlignment="1">
      <alignment horizontal="left" vertical="top" wrapText="1"/>
    </xf>
    <xf numFmtId="0" fontId="17" fillId="11" borderId="58" xfId="0" applyFont="1" applyFill="1" applyBorder="1" applyAlignment="1">
      <alignment horizontal="left" vertical="top" wrapText="1"/>
    </xf>
    <xf numFmtId="0" fontId="17" fillId="11" borderId="20" xfId="0" applyFont="1" applyFill="1" applyBorder="1" applyAlignment="1">
      <alignment horizontal="left" vertical="top" wrapText="1"/>
    </xf>
    <xf numFmtId="0" fontId="17" fillId="11" borderId="67" xfId="0" applyFont="1" applyFill="1" applyBorder="1" applyAlignment="1">
      <alignment horizontal="left" vertical="top" wrapText="1"/>
    </xf>
    <xf numFmtId="0" fontId="17" fillId="11" borderId="68" xfId="0" applyFont="1" applyFill="1" applyBorder="1" applyAlignment="1">
      <alignment horizontal="left" vertical="top" wrapText="1"/>
    </xf>
    <xf numFmtId="0" fontId="18" fillId="11" borderId="27" xfId="0" applyFont="1" applyFill="1" applyBorder="1" applyAlignment="1">
      <alignment vertical="top" wrapText="1"/>
    </xf>
    <xf numFmtId="0" fontId="18" fillId="11" borderId="21" xfId="0" applyFont="1" applyFill="1" applyBorder="1" applyAlignment="1">
      <alignment vertical="top" wrapText="1"/>
    </xf>
    <xf numFmtId="0" fontId="24" fillId="0" borderId="74" xfId="0" applyFont="1" applyBorder="1" applyAlignment="1">
      <alignment horizontal="center" vertical="center" wrapText="1"/>
    </xf>
    <xf numFmtId="0" fontId="24" fillId="11" borderId="75" xfId="0" applyFont="1" applyFill="1" applyBorder="1" applyAlignment="1">
      <alignment horizontal="center" vertical="center" wrapText="1"/>
    </xf>
    <xf numFmtId="0" fontId="24" fillId="11" borderId="76" xfId="0" applyFont="1" applyFill="1" applyBorder="1" applyAlignment="1">
      <alignment horizontal="center" vertical="center" wrapText="1"/>
    </xf>
    <xf numFmtId="0" fontId="24" fillId="11" borderId="77" xfId="0" applyFont="1" applyFill="1" applyBorder="1" applyAlignment="1">
      <alignment horizontal="center" vertical="center" wrapText="1"/>
    </xf>
    <xf numFmtId="0" fontId="25" fillId="6" borderId="78" xfId="0" applyFont="1" applyFill="1" applyBorder="1" applyAlignment="1">
      <alignment vertical="center"/>
    </xf>
    <xf numFmtId="9" fontId="24" fillId="11" borderId="0" xfId="0" applyNumberFormat="1" applyFont="1" applyFill="1" applyBorder="1" applyAlignment="1">
      <alignment horizontal="center" vertical="center"/>
    </xf>
    <xf numFmtId="9" fontId="24" fillId="11" borderId="79" xfId="0" applyNumberFormat="1" applyFont="1" applyFill="1" applyBorder="1" applyAlignment="1">
      <alignment horizontal="center" vertical="center"/>
    </xf>
    <xf numFmtId="0" fontId="22" fillId="8" borderId="78" xfId="0" applyFont="1" applyFill="1" applyBorder="1" applyAlignment="1">
      <alignment vertical="center"/>
    </xf>
    <xf numFmtId="0" fontId="25" fillId="5" borderId="78" xfId="0" applyFont="1" applyFill="1" applyBorder="1" applyAlignment="1">
      <alignment vertical="center"/>
    </xf>
    <xf numFmtId="0" fontId="25" fillId="9" borderId="80" xfId="0" applyFont="1" applyFill="1" applyBorder="1" applyAlignment="1">
      <alignment vertical="center"/>
    </xf>
    <xf numFmtId="9" fontId="24" fillId="11" borderId="81" xfId="0" applyNumberFormat="1" applyFont="1" applyFill="1" applyBorder="1" applyAlignment="1">
      <alignment horizontal="center" vertical="center"/>
    </xf>
    <xf numFmtId="9" fontId="24" fillId="11" borderId="82" xfId="0" applyNumberFormat="1" applyFont="1" applyFill="1" applyBorder="1" applyAlignment="1">
      <alignment horizontal="center" vertical="center"/>
    </xf>
    <xf numFmtId="9" fontId="24" fillId="11" borderId="83" xfId="0" applyNumberFormat="1" applyFont="1" applyFill="1" applyBorder="1" applyAlignment="1">
      <alignment horizontal="center" vertical="center"/>
    </xf>
    <xf numFmtId="0" fontId="8" fillId="10" borderId="0" xfId="0" applyFont="1" applyFill="1" applyAlignment="1"/>
    <xf numFmtId="0" fontId="15" fillId="0" borderId="0" xfId="0" applyFont="1"/>
    <xf numFmtId="0" fontId="15" fillId="0" borderId="0" xfId="0" applyFont="1" applyAlignment="1">
      <alignment wrapText="1"/>
    </xf>
  </cellXfs>
  <cellStyles count="6">
    <cellStyle name="Hyperlink" xfId="2" builtinId="8"/>
    <cellStyle name="Normal" xfId="0" builtinId="0"/>
    <cellStyle name="Normal 2" xfId="3" xr:uid="{466EDEA1-6E08-4806-9DAE-E0EDA823141D}"/>
    <cellStyle name="Normal 2 2" xfId="5" xr:uid="{23CE62A6-4B84-4B64-903F-E2044E66A0EF}"/>
    <cellStyle name="Normal 3" xfId="4" xr:uid="{5C005422-F702-4FB0-AB80-4A0E88B46D50}"/>
    <cellStyle name="Percent" xfId="1" builtinId="5"/>
  </cellStyles>
  <dxfs count="338">
    <dxf>
      <font>
        <strike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right style="thin">
          <color rgb="FF4F493B"/>
        </right>
        <top style="thin">
          <color rgb="FF4F493B"/>
        </top>
        <bottom style="thin">
          <color rgb="FF4F493B"/>
        </bottom>
      </border>
    </dxf>
    <dxf>
      <border outline="0">
        <top style="thin">
          <color rgb="FF4F493B"/>
        </top>
      </border>
    </dxf>
    <dxf>
      <border outline="0">
        <bottom style="thin">
          <color rgb="FF4F493B"/>
        </bottom>
      </border>
    </dxf>
    <dxf>
      <border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dxf>
    <dxf>
      <font>
        <b/>
        <i val="0"/>
        <strike val="0"/>
        <condense val="0"/>
        <extend val="0"/>
        <outline val="0"/>
        <shadow val="0"/>
        <u val="none"/>
        <vertAlign val="baseline"/>
        <sz val="11"/>
        <color theme="1"/>
        <name val="Calibri"/>
        <family val="2"/>
        <scheme val="none"/>
      </font>
      <fill>
        <patternFill patternType="solid">
          <fgColor indexed="64"/>
          <bgColor rgb="FF002060"/>
        </patternFill>
      </fill>
      <alignment horizontal="center" vertical="top" textRotation="0" wrapText="1" indent="0" justifyLastLine="0" shrinkToFit="0" readingOrder="0"/>
      <border diagonalUp="0" diagonalDown="0" outline="0">
        <left style="thin">
          <color rgb="FF4F493B"/>
        </left>
        <right style="thin">
          <color rgb="FF4F493B"/>
        </right>
        <top/>
        <bottom/>
      </border>
    </dxf>
    <dxf>
      <font>
        <strike val="0"/>
        <outline val="0"/>
        <shadow val="0"/>
        <u val="none"/>
        <vertAlign val="baseline"/>
        <sz val="11"/>
        <name val="Calibri"/>
        <family val="2"/>
        <scheme val="none"/>
      </font>
      <alignment horizontal="general" vertical="top" textRotation="0" wrapText="0"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name val="Calibri"/>
        <family val="2"/>
        <scheme val="none"/>
      </font>
      <alignment horizontal="general" vertical="top" textRotation="0" wrapText="0"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name val="Calibri"/>
        <family val="2"/>
        <scheme val="none"/>
      </font>
      <alignment horizontal="center" vertical="top" textRotation="0" wrapText="0"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name val="Calibri"/>
        <family val="2"/>
        <scheme val="none"/>
      </font>
      <alignment horizontal="general"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name val="Calibri"/>
        <family val="2"/>
        <scheme val="none"/>
      </font>
      <alignment horizontal="general"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name val="Calibri"/>
        <family val="2"/>
        <scheme val="none"/>
      </font>
      <alignment horizontal="center" vertical="top" textRotation="0" wrapText="0"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name val="Calibri"/>
        <family val="2"/>
        <scheme val="none"/>
      </font>
      <alignment horizontal="general"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name val="Calibri"/>
        <family val="2"/>
        <scheme val="none"/>
      </font>
      <alignment horizontal="general"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name val="Calibri"/>
        <family val="2"/>
        <scheme val="none"/>
      </font>
      <alignment horizontal="general"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name val="Calibri"/>
        <family val="2"/>
        <scheme val="none"/>
      </font>
      <alignment horizontal="general"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name val="Calibri"/>
        <family val="2"/>
        <scheme val="none"/>
      </font>
      <alignment horizontal="general"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name val="Calibri"/>
        <family val="2"/>
        <scheme val="none"/>
      </font>
      <alignment horizontal="center" vertical="top" textRotation="0" wrapText="0"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name val="Calibri"/>
        <family val="2"/>
        <scheme val="none"/>
      </font>
      <alignment horizontal="center" vertical="top" textRotation="0" wrapText="0"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name val="Calibri"/>
        <family val="2"/>
        <scheme val="none"/>
      </font>
      <alignment horizontal="center" vertical="top" textRotation="0" wrapText="0"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name val="Calibri"/>
        <family val="2"/>
        <scheme val="none"/>
      </font>
      <alignment horizontal="center" vertical="top" textRotation="0" wrapText="0"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name val="Calibri"/>
        <family val="2"/>
        <scheme val="none"/>
      </font>
      <alignment horizontal="general" vertical="top" textRotation="0" wrapText="0"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name val="Calibri"/>
        <family val="2"/>
        <scheme val="none"/>
      </font>
      <alignment horizontal="general" vertical="top" textRotation="0" wrapText="0" indent="0" justifyLastLine="0" shrinkToFit="0" readingOrder="0"/>
      <border diagonalUp="0" diagonalDown="0" outline="0">
        <left/>
        <right style="thin">
          <color rgb="FF4F493B"/>
        </right>
        <top style="thin">
          <color rgb="FF4F493B"/>
        </top>
        <bottom style="thin">
          <color rgb="FF4F493B"/>
        </bottom>
      </border>
    </dxf>
    <dxf>
      <border outline="0">
        <left style="thin">
          <color rgb="FF4F493B"/>
        </left>
        <right style="thin">
          <color rgb="FF4F493B"/>
        </right>
        <top style="thin">
          <color rgb="FF4F493B"/>
        </top>
        <bottom style="thin">
          <color rgb="FF4F493B"/>
        </bottom>
      </border>
    </dxf>
    <dxf>
      <font>
        <strike val="0"/>
        <outline val="0"/>
        <shadow val="0"/>
        <u val="none"/>
        <vertAlign val="baseline"/>
        <sz val="11"/>
        <name val="Calibri"/>
        <family val="2"/>
        <scheme val="none"/>
      </font>
      <alignment horizontal="center" vertical="top" textRotation="0" wrapText="0" indent="0" justifyLastLine="0" shrinkToFit="0" readingOrder="0"/>
    </dxf>
    <dxf>
      <font>
        <b/>
        <i val="0"/>
        <strike val="0"/>
        <condense val="0"/>
        <extend val="0"/>
        <outline val="0"/>
        <shadow val="0"/>
        <u val="none"/>
        <vertAlign val="baseline"/>
        <sz val="11"/>
        <color theme="1"/>
        <name val="Calibri"/>
        <family val="2"/>
        <scheme val="none"/>
      </font>
      <fill>
        <patternFill patternType="solid">
          <fgColor indexed="64"/>
          <bgColor rgb="FFFFFF00"/>
        </patternFill>
      </fill>
      <alignment horizontal="center" vertical="center" textRotation="0" wrapText="1" indent="0" justifyLastLine="0" shrinkToFit="0" readingOrder="0"/>
      <border diagonalUp="0" diagonalDown="0" outline="0">
        <left style="thin">
          <color rgb="FF4F493B"/>
        </left>
        <right style="thin">
          <color rgb="FF4F493B"/>
        </right>
        <top/>
        <bottom/>
      </border>
    </dxf>
    <dxf>
      <font>
        <b/>
        <i val="0"/>
        <strike val="0"/>
        <condense val="0"/>
        <extend val="0"/>
        <outline val="0"/>
        <shadow val="0"/>
        <u val="none"/>
        <vertAlign val="baseline"/>
        <sz val="11"/>
        <color theme="1"/>
        <name val="Calibri"/>
        <family val="2"/>
        <scheme val="none"/>
      </font>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family val="2"/>
        <scheme val="none"/>
      </font>
      <alignment horizontal="center" vertical="top" textRotation="0" wrapText="0" indent="0" justifyLastLine="0" shrinkToFit="0" readingOrder="0"/>
      <border diagonalUp="0" diagonalDown="0" outline="0">
        <left style="thin">
          <color rgb="FF4F493B"/>
        </left>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0"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0"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0"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0"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0"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0" indent="0" justifyLastLine="0" shrinkToFit="0" readingOrder="0"/>
      <border diagonalUp="0" diagonalDown="0" outline="0">
        <left/>
        <right style="thin">
          <color rgb="FF4F493B"/>
        </right>
        <top style="thin">
          <color rgb="FF4F493B"/>
        </top>
        <bottom style="thin">
          <color rgb="FF4F493B"/>
        </bottom>
      </border>
    </dxf>
    <dxf>
      <border outline="0">
        <left style="thin">
          <color rgb="FF4F493B"/>
        </left>
      </border>
    </dxf>
    <dxf>
      <font>
        <strike val="0"/>
        <outline val="0"/>
        <shadow val="0"/>
        <u val="none"/>
        <vertAlign val="baseline"/>
        <sz val="11"/>
        <color theme="1"/>
        <name val="Calibri"/>
        <family val="2"/>
        <scheme val="none"/>
      </font>
      <alignment horizontal="general" vertical="top" textRotation="0" wrapText="0" indent="0" justifyLastLine="0" shrinkToFit="0" readingOrder="0"/>
    </dxf>
    <dxf>
      <font>
        <b/>
        <i val="0"/>
        <strike val="0"/>
        <condense val="0"/>
        <extend val="0"/>
        <outline val="0"/>
        <shadow val="0"/>
        <u val="none"/>
        <vertAlign val="baseline"/>
        <sz val="11"/>
        <color theme="1"/>
        <name val="Calibri"/>
        <family val="2"/>
        <scheme val="none"/>
      </font>
      <fill>
        <patternFill patternType="solid">
          <fgColor indexed="64"/>
          <bgColor rgb="FF1C7370"/>
        </patternFill>
      </fill>
      <alignment horizontal="center" vertical="top" textRotation="0" wrapText="0" indent="0" justifyLastLine="0" shrinkToFit="0" readingOrder="0"/>
      <border diagonalUp="0" diagonalDown="0" outline="0">
        <left style="thin">
          <color rgb="FF4F493B"/>
        </left>
        <right style="thin">
          <color rgb="FF4F493B"/>
        </right>
        <top/>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right style="thin">
          <color rgb="FF4F493B"/>
        </right>
        <top style="thin">
          <color rgb="FF4F493B"/>
        </top>
        <bottom style="thin">
          <color rgb="FF4F493B"/>
        </bottom>
      </border>
    </dxf>
    <dxf>
      <border outline="0">
        <left style="thin">
          <color rgb="FF4F493B"/>
        </left>
      </border>
    </dxf>
    <dxf>
      <font>
        <strike val="0"/>
        <outline val="0"/>
        <shadow val="0"/>
        <u val="none"/>
        <vertAlign val="baseline"/>
        <sz val="11"/>
        <color theme="1"/>
        <name val="Calibri"/>
        <family val="2"/>
        <scheme val="none"/>
      </font>
      <alignment horizontal="general" vertical="top" textRotation="0" wrapText="1" indent="0" justifyLastLine="0" shrinkToFit="0" readingOrder="0"/>
    </dxf>
    <dxf>
      <font>
        <b/>
        <i val="0"/>
        <strike val="0"/>
        <condense val="0"/>
        <extend val="0"/>
        <outline val="0"/>
        <shadow val="0"/>
        <u val="none"/>
        <vertAlign val="baseline"/>
        <sz val="11"/>
        <color theme="1"/>
        <name val="Calibri"/>
        <family val="2"/>
        <scheme val="none"/>
      </font>
      <fill>
        <patternFill patternType="solid">
          <fgColor indexed="64"/>
          <bgColor rgb="FF1C7370"/>
        </patternFill>
      </fill>
      <alignment horizontal="center" vertical="top" textRotation="0" wrapText="1" indent="0" justifyLastLine="0" shrinkToFit="0" readingOrder="0"/>
      <border diagonalUp="0" diagonalDown="0" outline="0">
        <left style="thin">
          <color rgb="FF4F493B"/>
        </left>
        <right style="thin">
          <color rgb="FF4F493B"/>
        </right>
        <top/>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right style="thin">
          <color rgb="FF4F493B"/>
        </right>
        <top style="thin">
          <color rgb="FF4F493B"/>
        </top>
        <bottom style="thin">
          <color rgb="FF4F493B"/>
        </bottom>
      </border>
    </dxf>
    <dxf>
      <border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dxf>
    <dxf>
      <font>
        <b/>
        <i val="0"/>
        <strike val="0"/>
        <condense val="0"/>
        <extend val="0"/>
        <outline val="0"/>
        <shadow val="0"/>
        <u val="none"/>
        <vertAlign val="baseline"/>
        <sz val="11"/>
        <color theme="1"/>
        <name val="Calibri"/>
        <family val="2"/>
        <scheme val="none"/>
      </font>
      <fill>
        <patternFill patternType="solid">
          <fgColor indexed="64"/>
          <bgColor rgb="FF1C7370"/>
        </patternFill>
      </fill>
      <alignment horizontal="center" vertical="top" textRotation="0" wrapText="1" indent="0" justifyLastLine="0" shrinkToFit="0" readingOrder="0"/>
      <border diagonalUp="0" diagonalDown="0" outline="0">
        <left style="thin">
          <color rgb="FF4F493B"/>
        </left>
        <right style="thin">
          <color rgb="FF4F493B"/>
        </right>
        <top/>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right style="thin">
          <color rgb="FF4F493B"/>
        </right>
        <top style="thin">
          <color rgb="FF4F493B"/>
        </top>
        <bottom style="thin">
          <color rgb="FF4F493B"/>
        </bottom>
      </border>
    </dxf>
    <dxf>
      <border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dxf>
    <dxf>
      <font>
        <b/>
        <i val="0"/>
        <strike val="0"/>
        <condense val="0"/>
        <extend val="0"/>
        <outline val="0"/>
        <shadow val="0"/>
        <u val="none"/>
        <vertAlign val="baseline"/>
        <sz val="11"/>
        <color theme="1"/>
        <name val="Calibri"/>
        <family val="2"/>
        <scheme val="none"/>
      </font>
      <fill>
        <patternFill patternType="solid">
          <fgColor indexed="64"/>
          <bgColor rgb="FF1C7370"/>
        </patternFill>
      </fill>
      <alignment horizontal="center" vertical="top" textRotation="0" wrapText="1" indent="0" justifyLastLine="0" shrinkToFit="0" readingOrder="0"/>
      <border diagonalUp="0" diagonalDown="0" outline="0">
        <left style="thin">
          <color rgb="FF4F493B"/>
        </left>
        <right style="thin">
          <color rgb="FF4F493B"/>
        </right>
        <top/>
        <bottom/>
      </border>
    </dxf>
    <dxf>
      <font>
        <strike val="0"/>
        <outline val="0"/>
        <shadow val="0"/>
        <u val="none"/>
        <vertAlign val="baseline"/>
        <sz val="11"/>
        <color theme="1"/>
        <name val="Calibri"/>
        <family val="2"/>
        <scheme val="none"/>
      </font>
      <numFmt numFmtId="13" formatCode="0%"/>
      <alignment horizontal="general"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0"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right style="thin">
          <color rgb="FF4F493B"/>
        </right>
        <top style="thin">
          <color rgb="FF4F493B"/>
        </top>
        <bottom style="thin">
          <color rgb="FF4F493B"/>
        </bottom>
      </border>
    </dxf>
    <dxf>
      <border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dxf>
    <dxf>
      <font>
        <b/>
        <i val="0"/>
        <strike val="0"/>
        <condense val="0"/>
        <extend val="0"/>
        <outline val="0"/>
        <shadow val="0"/>
        <u val="none"/>
        <vertAlign val="baseline"/>
        <sz val="11"/>
        <color theme="1"/>
        <name val="Calibri"/>
        <family val="2"/>
        <scheme val="none"/>
      </font>
      <fill>
        <patternFill patternType="solid">
          <fgColor indexed="64"/>
          <bgColor rgb="FF1C7370"/>
        </patternFill>
      </fill>
      <alignment horizontal="center" vertical="top" textRotation="0" wrapText="1" indent="0" justifyLastLine="0" shrinkToFit="0" readingOrder="0"/>
      <border diagonalUp="0" diagonalDown="0" outline="0">
        <left style="thin">
          <color rgb="FF4F493B"/>
        </left>
        <right style="thin">
          <color rgb="FF4F493B"/>
        </right>
        <top/>
        <bottom/>
      </border>
    </dxf>
    <dxf>
      <font>
        <b val="0"/>
        <i val="0"/>
        <strike val="0"/>
        <condense val="0"/>
        <extend val="0"/>
        <outline val="0"/>
        <shadow val="0"/>
        <u val="none"/>
        <vertAlign val="baseline"/>
        <sz val="11"/>
        <color theme="1"/>
        <name val="Calibri"/>
        <family val="2"/>
        <scheme val="none"/>
      </font>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family val="2"/>
        <scheme val="none"/>
      </font>
      <alignment horizontal="center" vertical="top" textRotation="0" wrapText="0" indent="0" justifyLastLine="0" shrinkToFit="0" readingOrder="0"/>
      <border diagonalUp="0" diagonalDown="0" outline="0">
        <left style="thin">
          <color rgb="FF4F493B"/>
        </left>
        <right/>
        <top style="thin">
          <color rgb="FF4F493B"/>
        </top>
        <bottom style="thin">
          <color rgb="FF4F493B"/>
        </bottom>
      </border>
    </dxf>
    <dxf>
      <font>
        <strike val="0"/>
        <outline val="0"/>
        <shadow val="0"/>
        <u val="none"/>
        <vertAlign val="baseline"/>
        <sz val="11"/>
        <name val="Calibri"/>
        <family val="2"/>
        <scheme val="none"/>
      </font>
      <alignment horizontal="center" vertical="top" textRotation="0" wrapText="0"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name val="Calibri"/>
        <family val="2"/>
        <scheme val="none"/>
      </font>
      <alignment horizontal="center" vertical="top" textRotation="0" wrapText="0"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name val="Calibri"/>
        <family val="2"/>
        <scheme val="none"/>
      </font>
      <alignment horizontal="center" vertical="top" textRotation="0" wrapText="0"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name val="Calibri"/>
        <family val="2"/>
        <scheme val="none"/>
      </font>
      <alignment horizontal="center" vertical="top" textRotation="0" wrapText="0"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name val="Calibri"/>
        <family val="2"/>
        <scheme val="none"/>
      </font>
      <alignment horizontal="center" vertical="top" textRotation="0" wrapText="0"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name val="Calibri"/>
        <family val="2"/>
        <scheme val="none"/>
      </font>
      <alignment horizontal="center" vertical="top" textRotation="0" wrapText="0"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name val="Calibri"/>
        <family val="2"/>
        <scheme val="none"/>
      </font>
      <alignment horizontal="center" vertical="top" textRotation="0" wrapText="0"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name val="Calibri"/>
        <family val="2"/>
        <scheme val="none"/>
      </font>
      <alignment horizontal="center" vertical="top" textRotation="0" wrapText="0"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name val="Calibri"/>
        <family val="2"/>
        <scheme val="none"/>
      </font>
      <alignment horizontal="center" vertical="top" textRotation="0" wrapText="0"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name val="Calibri"/>
        <family val="2"/>
        <scheme val="none"/>
      </font>
      <alignment horizontal="center" vertical="top" textRotation="0" wrapText="0"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name val="Calibri"/>
        <family val="2"/>
        <scheme val="none"/>
      </font>
      <alignment horizontal="center" vertical="top" textRotation="0" wrapText="0"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name val="Calibri"/>
        <family val="2"/>
        <scheme val="none"/>
      </font>
      <alignment horizontal="general" vertical="top" textRotation="0" wrapText="0" indent="0" justifyLastLine="0" shrinkToFit="0" readingOrder="0"/>
      <border diagonalUp="0" diagonalDown="0" outline="0">
        <left/>
        <right style="thin">
          <color rgb="FF4F493B"/>
        </right>
        <top style="thin">
          <color rgb="FF4F493B"/>
        </top>
        <bottom style="thin">
          <color rgb="FF4F493B"/>
        </bottom>
      </border>
    </dxf>
    <dxf>
      <border outline="0">
        <left style="thin">
          <color rgb="FF4F493B"/>
        </left>
        <right style="thin">
          <color indexed="64"/>
        </right>
      </border>
    </dxf>
    <dxf>
      <font>
        <strike val="0"/>
        <outline val="0"/>
        <shadow val="0"/>
        <u val="none"/>
        <vertAlign val="baseline"/>
        <sz val="11"/>
        <name val="Calibri"/>
        <family val="2"/>
        <scheme val="none"/>
      </font>
    </dxf>
    <dxf>
      <font>
        <b/>
        <i val="0"/>
        <strike val="0"/>
        <condense val="0"/>
        <extend val="0"/>
        <outline val="0"/>
        <shadow val="0"/>
        <u val="none"/>
        <vertAlign val="baseline"/>
        <sz val="11"/>
        <color theme="3"/>
        <name val="Calibri"/>
        <family val="2"/>
        <scheme val="none"/>
      </font>
      <fill>
        <patternFill>
          <fgColor indexed="64"/>
          <bgColor rgb="FFF7C986"/>
        </patternFill>
      </fill>
      <alignment horizontal="center" vertical="top" textRotation="0" wrapText="0" indent="0" justifyLastLine="0" shrinkToFit="0" readingOrder="0"/>
    </dxf>
    <dxf>
      <font>
        <color rgb="FF006100"/>
      </font>
      <fill>
        <patternFill>
          <bgColor rgb="FFC6EFCE"/>
        </patternFill>
      </fill>
    </dxf>
    <dxf>
      <font>
        <strike val="0"/>
        <outline val="0"/>
        <shadow val="0"/>
        <u val="none"/>
        <vertAlign val="baseline"/>
        <sz val="11"/>
        <name val="Calibri"/>
        <family val="2"/>
        <scheme val="none"/>
      </font>
      <numFmt numFmtId="13" formatCode="0%"/>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family val="2"/>
        <scheme val="none"/>
      </font>
      <numFmt numFmtId="13" formatCode="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family val="2"/>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family val="2"/>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family val="2"/>
        <scheme val="none"/>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none"/>
      </font>
      <fill>
        <patternFill patternType="solid">
          <fgColor theme="0" tint="-0.14999847407452621"/>
          <bgColor theme="0" tint="-0.1499984740745262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none"/>
      </font>
      <fill>
        <patternFill patternType="solid">
          <fgColor theme="0" tint="-0.14999847407452621"/>
          <bgColor theme="0" tint="-0.1499984740745262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none"/>
      </font>
      <fill>
        <patternFill patternType="solid">
          <fgColor theme="0" tint="-0.14999847407452621"/>
          <bgColor theme="0" tint="-0.1499984740745262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none"/>
      </font>
      <fill>
        <patternFill patternType="solid">
          <fgColor theme="0" tint="-0.14999847407452621"/>
          <bgColor theme="0" tint="-0.14999847407452621"/>
        </patternFill>
      </fill>
      <alignment horizontal="center" vertical="top" textRotation="0" wrapText="0" indent="0" justifyLastLine="0" shrinkToFit="0" readingOrder="0"/>
      <border diagonalUp="0" diagonalDown="0" outline="0">
        <left style="thin">
          <color rgb="FF4F493B"/>
        </left>
        <right/>
        <top style="thin">
          <color rgb="FF4F493B"/>
        </top>
        <bottom/>
      </border>
    </dxf>
    <dxf>
      <font>
        <b val="0"/>
        <i val="0"/>
        <strike val="0"/>
        <condense val="0"/>
        <extend val="0"/>
        <outline val="0"/>
        <shadow val="0"/>
        <u val="none"/>
        <vertAlign val="baseline"/>
        <sz val="11"/>
        <color theme="1"/>
        <name val="Calibri"/>
        <family val="2"/>
        <scheme val="none"/>
      </font>
      <fill>
        <patternFill patternType="solid">
          <fgColor theme="0" tint="-0.14999847407452621"/>
          <bgColor theme="0" tint="-0.14999847407452621"/>
        </patternFill>
      </fill>
      <alignment horizontal="center" vertical="top" textRotation="0" wrapText="0" indent="0" justifyLastLine="0" shrinkToFit="0" readingOrder="0"/>
      <border diagonalUp="0" diagonalDown="0" outline="0">
        <left style="thin">
          <color rgb="FF4F493B"/>
        </left>
        <right/>
        <top style="thin">
          <color rgb="FF4F493B"/>
        </top>
        <bottom/>
      </border>
    </dxf>
    <dxf>
      <font>
        <b val="0"/>
        <i val="0"/>
        <strike val="0"/>
        <condense val="0"/>
        <extend val="0"/>
        <outline val="0"/>
        <shadow val="0"/>
        <u val="none"/>
        <vertAlign val="baseline"/>
        <sz val="11"/>
        <color theme="1"/>
        <name val="Calibri"/>
        <family val="2"/>
        <scheme val="none"/>
      </font>
      <fill>
        <patternFill patternType="solid">
          <fgColor theme="0" tint="-0.14999847407452621"/>
          <bgColor theme="0" tint="-0.14999847407452621"/>
        </patternFill>
      </fill>
      <alignment horizontal="center" vertical="top" textRotation="0" wrapText="0" indent="0" justifyLastLine="0" shrinkToFit="0" readingOrder="0"/>
      <border diagonalUp="0" diagonalDown="0" outline="0">
        <left style="thin">
          <color rgb="FF4F493B"/>
        </left>
        <right/>
        <top style="thin">
          <color rgb="FF4F493B"/>
        </top>
        <bottom/>
      </border>
    </dxf>
    <dxf>
      <font>
        <b val="0"/>
        <i val="0"/>
        <strike val="0"/>
        <condense val="0"/>
        <extend val="0"/>
        <outline val="0"/>
        <shadow val="0"/>
        <u val="none"/>
        <vertAlign val="baseline"/>
        <sz val="11"/>
        <color theme="1"/>
        <name val="Calibri"/>
        <family val="2"/>
        <scheme val="none"/>
      </font>
      <fill>
        <patternFill patternType="solid">
          <fgColor theme="0" tint="-0.14999847407452621"/>
          <bgColor theme="0" tint="-0.14999847407452621"/>
        </patternFill>
      </fill>
      <alignment horizontal="center" vertical="top" textRotation="0" wrapText="0" indent="0" justifyLastLine="0" shrinkToFit="0" readingOrder="0"/>
      <border diagonalUp="0" diagonalDown="0" outline="0">
        <left style="thin">
          <color rgb="FF4F493B"/>
        </left>
        <right/>
        <top style="thin">
          <color rgb="FF4F493B"/>
        </top>
        <bottom/>
      </border>
    </dxf>
    <dxf>
      <font>
        <b val="0"/>
        <i val="0"/>
        <strike val="0"/>
        <condense val="0"/>
        <extend val="0"/>
        <outline val="0"/>
        <shadow val="0"/>
        <u val="none"/>
        <vertAlign val="baseline"/>
        <sz val="11"/>
        <color theme="1"/>
        <name val="Calibri"/>
        <family val="2"/>
        <scheme val="none"/>
      </font>
      <fill>
        <patternFill patternType="solid">
          <fgColor theme="0" tint="-0.14999847407452621"/>
          <bgColor theme="0" tint="-0.14999847407452621"/>
        </patternFill>
      </fill>
      <alignment horizontal="center" vertical="top" textRotation="0" wrapText="0" indent="0" justifyLastLine="0" shrinkToFit="0" readingOrder="0"/>
      <border diagonalUp="0" diagonalDown="0" outline="0">
        <left style="thin">
          <color rgb="FF4F493B"/>
        </left>
        <right/>
        <top style="thin">
          <color rgb="FF4F493B"/>
        </top>
        <bottom/>
      </border>
    </dxf>
    <dxf>
      <font>
        <b val="0"/>
        <i val="0"/>
        <strike val="0"/>
        <condense val="0"/>
        <extend val="0"/>
        <outline val="0"/>
        <shadow val="0"/>
        <u val="none"/>
        <vertAlign val="baseline"/>
        <sz val="11"/>
        <color theme="1"/>
        <name val="Calibri"/>
        <family val="2"/>
        <scheme val="none"/>
      </font>
      <fill>
        <patternFill patternType="solid">
          <fgColor theme="0" tint="-0.14999847407452621"/>
          <bgColor theme="0" tint="-0.14999847407452621"/>
        </patternFill>
      </fill>
      <alignment horizontal="center" vertical="top" textRotation="0" wrapText="0" indent="0" justifyLastLine="0" shrinkToFit="0" readingOrder="0"/>
      <border diagonalUp="0" diagonalDown="0" outline="0">
        <left style="thin">
          <color rgb="FF4F493B"/>
        </left>
        <right/>
        <top style="thin">
          <color rgb="FF4F493B"/>
        </top>
        <bottom/>
      </border>
    </dxf>
    <dxf>
      <font>
        <b val="0"/>
        <i val="0"/>
        <strike val="0"/>
        <condense val="0"/>
        <extend val="0"/>
        <outline val="0"/>
        <shadow val="0"/>
        <u val="none"/>
        <vertAlign val="baseline"/>
        <sz val="11"/>
        <color theme="1"/>
        <name val="Calibri"/>
        <family val="2"/>
        <scheme val="none"/>
      </font>
      <fill>
        <patternFill patternType="solid">
          <fgColor theme="0" tint="-0.14999847407452621"/>
          <bgColor theme="0" tint="-0.14999847407452621"/>
        </patternFill>
      </fill>
      <alignment horizontal="center" vertical="top" textRotation="0" wrapText="0" indent="0" justifyLastLine="0" shrinkToFit="0" readingOrder="0"/>
      <border diagonalUp="0" diagonalDown="0" outline="0">
        <left style="thin">
          <color rgb="FF4F493B"/>
        </left>
        <right/>
        <top style="thin">
          <color rgb="FF4F493B"/>
        </top>
        <bottom/>
      </border>
    </dxf>
    <dxf>
      <font>
        <b val="0"/>
        <i val="0"/>
        <strike val="0"/>
        <condense val="0"/>
        <extend val="0"/>
        <outline val="0"/>
        <shadow val="0"/>
        <u val="none"/>
        <vertAlign val="baseline"/>
        <sz val="11"/>
        <color theme="1"/>
        <name val="Calibri"/>
        <family val="2"/>
        <scheme val="none"/>
      </font>
      <fill>
        <patternFill patternType="solid">
          <fgColor theme="0" tint="-0.14999847407452621"/>
          <bgColor theme="0" tint="-0.14999847407452621"/>
        </patternFill>
      </fill>
      <alignment horizontal="center" vertical="top" textRotation="0" wrapText="0" indent="0" justifyLastLine="0" shrinkToFit="0" readingOrder="0"/>
      <border diagonalUp="0" diagonalDown="0" outline="0">
        <left style="thin">
          <color rgb="FF4F493B"/>
        </left>
        <right/>
        <top style="thin">
          <color rgb="FF4F493B"/>
        </top>
        <bottom/>
      </border>
    </dxf>
    <dxf>
      <font>
        <b val="0"/>
        <i val="0"/>
        <strike val="0"/>
        <condense val="0"/>
        <extend val="0"/>
        <outline val="0"/>
        <shadow val="0"/>
        <u val="none"/>
        <vertAlign val="baseline"/>
        <sz val="11"/>
        <color theme="1"/>
        <name val="Calibri"/>
        <family val="2"/>
        <scheme val="none"/>
      </font>
      <fill>
        <patternFill patternType="solid">
          <fgColor theme="0" tint="-0.14999847407452621"/>
          <bgColor theme="0" tint="-0.14999847407452621"/>
        </patternFill>
      </fill>
      <alignment horizontal="center" vertical="top" textRotation="0" wrapText="0" indent="0" justifyLastLine="0" shrinkToFit="0" readingOrder="0"/>
      <border diagonalUp="0" diagonalDown="0" outline="0">
        <left style="thin">
          <color rgb="FF4F493B"/>
        </left>
        <right/>
        <top style="thin">
          <color rgb="FF4F493B"/>
        </top>
        <bottom/>
      </border>
    </dxf>
    <dxf>
      <font>
        <b val="0"/>
        <i val="0"/>
        <strike val="0"/>
        <condense val="0"/>
        <extend val="0"/>
        <outline val="0"/>
        <shadow val="0"/>
        <u val="none"/>
        <vertAlign val="baseline"/>
        <sz val="11"/>
        <color theme="1"/>
        <name val="Calibri"/>
        <family val="2"/>
        <scheme val="none"/>
      </font>
      <fill>
        <patternFill patternType="solid">
          <fgColor theme="0" tint="-0.14999847407452621"/>
          <bgColor theme="0" tint="-0.14999847407452621"/>
        </patternFill>
      </fill>
      <alignment horizontal="center" vertical="top" textRotation="0" wrapText="0" indent="0" justifyLastLine="0" shrinkToFit="0" readingOrder="0"/>
      <border diagonalUp="0" diagonalDown="0" outline="0">
        <left style="thin">
          <color rgb="FF4F493B"/>
        </left>
        <right/>
        <top style="thin">
          <color rgb="FF4F493B"/>
        </top>
        <bottom/>
      </border>
    </dxf>
    <dxf>
      <font>
        <b val="0"/>
        <i val="0"/>
        <strike val="0"/>
        <condense val="0"/>
        <extend val="0"/>
        <outline val="0"/>
        <shadow val="0"/>
        <u val="none"/>
        <vertAlign val="baseline"/>
        <sz val="11"/>
        <color theme="1"/>
        <name val="Calibri"/>
        <family val="2"/>
        <scheme val="none"/>
      </font>
      <fill>
        <patternFill patternType="solid">
          <fgColor theme="0" tint="-0.14999847407452621"/>
          <bgColor theme="0" tint="-0.14999847407452621"/>
        </patternFill>
      </fill>
      <alignment horizontal="center" vertical="top" textRotation="0" wrapText="0" indent="0" justifyLastLine="0" shrinkToFit="0" readingOrder="0"/>
      <border diagonalUp="0" diagonalDown="0" outline="0">
        <left style="thin">
          <color rgb="FF4F493B"/>
        </left>
        <right/>
        <top style="thin">
          <color rgb="FF4F493B"/>
        </top>
        <bottom/>
      </border>
    </dxf>
    <dxf>
      <font>
        <b val="0"/>
        <i val="0"/>
        <strike val="0"/>
        <condense val="0"/>
        <extend val="0"/>
        <outline val="0"/>
        <shadow val="0"/>
        <u val="none"/>
        <vertAlign val="baseline"/>
        <sz val="11"/>
        <color theme="1"/>
        <name val="Calibri"/>
        <family val="2"/>
        <scheme val="none"/>
      </font>
      <fill>
        <patternFill patternType="solid">
          <fgColor theme="0" tint="-0.14999847407452621"/>
          <bgColor theme="0" tint="-0.14999847407452621"/>
        </patternFill>
      </fill>
      <alignment horizontal="center" vertical="top" textRotation="0" wrapText="0" indent="0" justifyLastLine="0" shrinkToFit="0" readingOrder="0"/>
      <border diagonalUp="0" diagonalDown="0" outline="0">
        <left style="thin">
          <color rgb="FF4F493B"/>
        </left>
        <right/>
        <top style="thin">
          <color rgb="FF4F493B"/>
        </top>
        <bottom/>
      </border>
    </dxf>
    <dxf>
      <font>
        <b val="0"/>
        <i val="0"/>
        <strike val="0"/>
        <condense val="0"/>
        <extend val="0"/>
        <outline val="0"/>
        <shadow val="0"/>
        <u val="none"/>
        <vertAlign val="baseline"/>
        <sz val="11"/>
        <color theme="1"/>
        <name val="Calibri"/>
        <family val="2"/>
        <scheme val="none"/>
      </font>
      <fill>
        <patternFill patternType="solid">
          <fgColor theme="0" tint="-0.14999847407452621"/>
          <bgColor theme="0" tint="-0.14999847407452621"/>
        </patternFill>
      </fill>
      <alignment horizontal="center" vertical="top" textRotation="0" wrapText="0" indent="0" justifyLastLine="0" shrinkToFit="0" readingOrder="0"/>
      <border diagonalUp="0" diagonalDown="0" outline="0">
        <left style="thin">
          <color rgb="FF4F493B"/>
        </left>
        <right/>
        <top style="thin">
          <color rgb="FF4F493B"/>
        </top>
        <bottom/>
      </border>
    </dxf>
    <dxf>
      <font>
        <b val="0"/>
        <i val="0"/>
        <strike val="0"/>
        <condense val="0"/>
        <extend val="0"/>
        <outline val="0"/>
        <shadow val="0"/>
        <u val="none"/>
        <vertAlign val="baseline"/>
        <sz val="11"/>
        <color theme="1"/>
        <name val="Calibri"/>
        <family val="2"/>
        <scheme val="none"/>
      </font>
      <fill>
        <patternFill patternType="solid">
          <fgColor theme="0" tint="-0.14999847407452621"/>
          <bgColor theme="0" tint="-0.14999847407452621"/>
        </patternFill>
      </fill>
      <alignment horizontal="center" vertical="top" textRotation="0" wrapText="0" indent="0" justifyLastLine="0" shrinkToFit="0" readingOrder="0"/>
      <border diagonalUp="0" diagonalDown="0" outline="0">
        <left style="thin">
          <color rgb="FF4F493B"/>
        </left>
        <right/>
        <top style="thin">
          <color rgb="FF4F493B"/>
        </top>
        <bottom/>
      </border>
    </dxf>
    <dxf>
      <font>
        <b val="0"/>
        <i val="0"/>
        <strike val="0"/>
        <condense val="0"/>
        <extend val="0"/>
        <outline val="0"/>
        <shadow val="0"/>
        <u val="none"/>
        <vertAlign val="baseline"/>
        <sz val="11"/>
        <color theme="1"/>
        <name val="Calibri"/>
        <family val="2"/>
        <scheme val="none"/>
      </font>
      <fill>
        <patternFill patternType="solid">
          <fgColor theme="0" tint="-0.14999847407452621"/>
          <bgColor theme="0" tint="-0.14999847407452621"/>
        </patternFill>
      </fill>
      <alignment horizontal="center" vertical="top" textRotation="0" wrapText="0" indent="0" justifyLastLine="0" shrinkToFit="0" readingOrder="0"/>
      <border diagonalUp="0" diagonalDown="0" outline="0">
        <left style="thin">
          <color rgb="FF4F493B"/>
        </left>
        <right/>
        <top style="thin">
          <color rgb="FF4F493B"/>
        </top>
        <bottom/>
      </border>
    </dxf>
    <dxf>
      <font>
        <strike val="0"/>
        <outline val="0"/>
        <shadow val="0"/>
        <u val="none"/>
        <vertAlign val="baseline"/>
        <sz val="11"/>
        <name val="Calibri"/>
        <family val="2"/>
        <scheme val="none"/>
      </font>
      <fill>
        <patternFill patternType="solid">
          <fgColor theme="0" tint="-0.14999847407452621"/>
          <bgColor theme="0" tint="-0.14999847407452621"/>
        </patternFill>
      </fill>
      <alignment horizontal="center" vertical="top" textRotation="0" wrapText="0" indent="0" justifyLastLine="0" shrinkToFit="0" readingOrder="0"/>
      <border diagonalUp="0" diagonalDown="0" outline="0">
        <left style="thin">
          <color rgb="FF4F493B"/>
        </left>
        <right/>
        <top style="thin">
          <color rgb="FF4F493B"/>
        </top>
        <bottom/>
      </border>
    </dxf>
    <dxf>
      <font>
        <strike val="0"/>
        <outline val="0"/>
        <shadow val="0"/>
        <u val="none"/>
        <vertAlign val="baseline"/>
        <sz val="11"/>
        <name val="Calibri"/>
        <family val="2"/>
        <scheme val="none"/>
      </font>
      <fill>
        <patternFill patternType="solid">
          <fgColor theme="0" tint="-0.14999847407452621"/>
          <bgColor theme="0" tint="-0.14999847407452621"/>
        </patternFill>
      </fill>
      <alignment horizontal="center" vertical="top" textRotation="0" wrapText="0" indent="0" justifyLastLine="0" shrinkToFit="0" readingOrder="0"/>
      <border diagonalUp="0" diagonalDown="0" outline="0">
        <left style="thin">
          <color rgb="FF4F493B"/>
        </left>
        <right/>
        <top style="thin">
          <color rgb="FF4F493B"/>
        </top>
        <bottom/>
      </border>
    </dxf>
    <dxf>
      <font>
        <strike val="0"/>
        <outline val="0"/>
        <shadow val="0"/>
        <u val="none"/>
        <vertAlign val="baseline"/>
        <sz val="11"/>
        <name val="Calibri"/>
        <family val="2"/>
        <scheme val="none"/>
      </font>
      <fill>
        <patternFill patternType="solid">
          <fgColor theme="0" tint="-0.14999847407452621"/>
          <bgColor theme="0" tint="-0.14999847407452621"/>
        </patternFill>
      </fill>
      <alignment horizontal="center" vertical="top" textRotation="0" wrapText="0" indent="0" justifyLastLine="0" shrinkToFit="0" readingOrder="0"/>
      <border diagonalUp="0" diagonalDown="0" outline="0">
        <left style="thin">
          <color rgb="FF4F493B"/>
        </left>
        <right/>
        <top style="thin">
          <color rgb="FF4F493B"/>
        </top>
        <bottom/>
      </border>
    </dxf>
    <dxf>
      <font>
        <strike val="0"/>
        <outline val="0"/>
        <shadow val="0"/>
        <u val="none"/>
        <vertAlign val="baseline"/>
        <sz val="11"/>
        <name val="Calibri"/>
        <family val="2"/>
        <scheme val="none"/>
      </font>
      <fill>
        <patternFill patternType="solid">
          <fgColor theme="0" tint="-0.14999847407452621"/>
          <bgColor theme="0" tint="-0.14999847407452621"/>
        </patternFill>
      </fill>
      <alignment horizontal="center" vertical="top" textRotation="0" wrapText="0" indent="0" justifyLastLine="0" shrinkToFit="0" readingOrder="0"/>
      <border diagonalUp="0" diagonalDown="0" outline="0">
        <left style="thin">
          <color rgb="FF4F493B"/>
        </left>
        <right/>
        <top style="thin">
          <color rgb="FF4F493B"/>
        </top>
        <bottom/>
      </border>
    </dxf>
    <dxf>
      <font>
        <strike val="0"/>
        <outline val="0"/>
        <shadow val="0"/>
        <u val="none"/>
        <vertAlign val="baseline"/>
        <sz val="11"/>
        <name val="Calibri"/>
        <family val="2"/>
        <scheme val="none"/>
      </font>
      <fill>
        <patternFill patternType="solid">
          <fgColor theme="0" tint="-0.14999847407452621"/>
          <bgColor theme="0" tint="-0.14999847407452621"/>
        </patternFill>
      </fill>
      <alignment horizontal="center" vertical="top" textRotation="0" wrapText="0" indent="0" justifyLastLine="0" shrinkToFit="0" readingOrder="0"/>
      <border diagonalUp="0" diagonalDown="0" outline="0">
        <left style="thin">
          <color rgb="FF4F493B"/>
        </left>
        <right/>
        <top style="thin">
          <color rgb="FF4F493B"/>
        </top>
        <bottom/>
      </border>
    </dxf>
    <dxf>
      <font>
        <strike val="0"/>
        <outline val="0"/>
        <shadow val="0"/>
        <u val="none"/>
        <vertAlign val="baseline"/>
        <sz val="11"/>
        <name val="Calibri"/>
        <family val="2"/>
        <scheme val="none"/>
      </font>
      <fill>
        <patternFill patternType="solid">
          <fgColor theme="0" tint="-0.14999847407452621"/>
          <bgColor theme="0" tint="-0.14999847407452621"/>
        </patternFill>
      </fill>
      <alignment horizontal="center" vertical="top" textRotation="0" wrapText="0" indent="0" justifyLastLine="0" shrinkToFit="0" readingOrder="0"/>
      <border diagonalUp="0" diagonalDown="0" outline="0">
        <left style="thin">
          <color rgb="FF4F493B"/>
        </left>
        <right/>
        <top style="thin">
          <color rgb="FF4F493B"/>
        </top>
        <bottom/>
      </border>
    </dxf>
    <dxf>
      <font>
        <strike val="0"/>
        <outline val="0"/>
        <shadow val="0"/>
        <u val="none"/>
        <vertAlign val="baseline"/>
        <sz val="11"/>
        <name val="Calibri"/>
        <family val="2"/>
        <scheme val="none"/>
      </font>
      <fill>
        <patternFill patternType="solid">
          <fgColor theme="0" tint="-0.14999847407452621"/>
          <bgColor theme="0" tint="-0.14999847407452621"/>
        </patternFill>
      </fill>
      <alignment horizontal="center" vertical="top" textRotation="0" wrapText="0" indent="0" justifyLastLine="0" shrinkToFit="0" readingOrder="0"/>
      <border diagonalUp="0" diagonalDown="0" outline="0">
        <left style="thin">
          <color rgb="FF4F493B"/>
        </left>
        <right/>
        <top style="thin">
          <color rgb="FF4F493B"/>
        </top>
        <bottom/>
      </border>
    </dxf>
    <dxf>
      <font>
        <strike val="0"/>
        <outline val="0"/>
        <shadow val="0"/>
        <u val="none"/>
        <vertAlign val="baseline"/>
        <sz val="11"/>
        <name val="Calibri"/>
        <family val="2"/>
        <scheme val="none"/>
      </font>
      <fill>
        <patternFill patternType="solid">
          <fgColor theme="0" tint="-0.14999847407452621"/>
          <bgColor theme="0" tint="-0.14999847407452621"/>
        </patternFill>
      </fill>
      <alignment horizontal="center" vertical="top" textRotation="0" wrapText="0" indent="0" justifyLastLine="0" shrinkToFit="0" readingOrder="0"/>
      <border diagonalUp="0" diagonalDown="0" outline="0">
        <left style="thin">
          <color rgb="FF4F493B"/>
        </left>
        <right/>
        <top style="thin">
          <color rgb="FF4F493B"/>
        </top>
        <bottom/>
      </border>
    </dxf>
    <dxf>
      <font>
        <strike val="0"/>
        <outline val="0"/>
        <shadow val="0"/>
        <u val="none"/>
        <vertAlign val="baseline"/>
        <sz val="11"/>
        <name val="Calibri"/>
        <family val="2"/>
        <scheme val="none"/>
      </font>
      <fill>
        <patternFill patternType="solid">
          <fgColor theme="0" tint="-0.14999847407452621"/>
          <bgColor theme="0" tint="-0.14999847407452621"/>
        </patternFill>
      </fill>
      <alignment horizontal="center" vertical="top" textRotation="0" wrapText="0" indent="0" justifyLastLine="0" shrinkToFit="0" readingOrder="0"/>
      <border diagonalUp="0" diagonalDown="0" outline="0">
        <left style="thin">
          <color rgb="FF4F493B"/>
        </left>
        <right/>
        <top style="thin">
          <color rgb="FF4F493B"/>
        </top>
        <bottom/>
      </border>
    </dxf>
    <dxf>
      <font>
        <strike val="0"/>
        <outline val="0"/>
        <shadow val="0"/>
        <u val="none"/>
        <vertAlign val="baseline"/>
        <sz val="11"/>
        <name val="Calibri"/>
        <family val="2"/>
        <scheme val="none"/>
      </font>
      <fill>
        <patternFill patternType="solid">
          <fgColor theme="0" tint="-0.14999847407452621"/>
          <bgColor theme="0" tint="-0.14999847407452621"/>
        </patternFill>
      </fill>
      <alignment horizontal="center" vertical="top" textRotation="0" wrapText="0" indent="0" justifyLastLine="0" shrinkToFit="0" readingOrder="0"/>
      <border diagonalUp="0" diagonalDown="0" outline="0">
        <left style="thin">
          <color rgb="FF4F493B"/>
        </left>
        <right/>
        <top style="thin">
          <color rgb="FF4F493B"/>
        </top>
        <bottom/>
      </border>
    </dxf>
    <dxf>
      <font>
        <strike val="0"/>
        <outline val="0"/>
        <shadow val="0"/>
        <u val="none"/>
        <vertAlign val="baseline"/>
        <sz val="11"/>
        <name val="Calibri"/>
        <family val="2"/>
        <scheme val="none"/>
      </font>
      <fill>
        <patternFill patternType="solid">
          <fgColor theme="0" tint="-0.14999847407452621"/>
          <bgColor theme="0" tint="-0.14999847407452621"/>
        </patternFill>
      </fill>
      <alignment horizontal="center" vertical="top" textRotation="0" wrapText="0" indent="0" justifyLastLine="0" shrinkToFit="0" readingOrder="0"/>
      <border diagonalUp="0" diagonalDown="0" outline="0">
        <left style="thin">
          <color rgb="FF4F493B"/>
        </left>
        <right/>
        <top style="thin">
          <color rgb="FF4F493B"/>
        </top>
        <bottom/>
      </border>
    </dxf>
    <dxf>
      <font>
        <strike val="0"/>
        <outline val="0"/>
        <shadow val="0"/>
        <u val="none"/>
        <vertAlign val="baseline"/>
        <sz val="11"/>
        <name val="Calibri"/>
        <family val="2"/>
        <scheme val="none"/>
      </font>
      <fill>
        <patternFill patternType="solid">
          <fgColor theme="0" tint="-0.14999847407452621"/>
          <bgColor theme="0" tint="-0.14999847407452621"/>
        </patternFill>
      </fill>
      <alignment horizontal="center" vertical="top" textRotation="0" wrapText="0" indent="0" justifyLastLine="0" shrinkToFit="0" readingOrder="0"/>
      <border diagonalUp="0" diagonalDown="0" outline="0">
        <left style="thin">
          <color rgb="FF4F493B"/>
        </left>
        <right/>
        <top style="thin">
          <color rgb="FF4F493B"/>
        </top>
        <bottom/>
      </border>
    </dxf>
    <dxf>
      <font>
        <strike val="0"/>
        <outline val="0"/>
        <shadow val="0"/>
        <u val="none"/>
        <vertAlign val="baseline"/>
        <sz val="11"/>
        <name val="Calibri"/>
        <family val="2"/>
        <scheme val="none"/>
      </font>
      <fill>
        <patternFill patternType="solid">
          <fgColor theme="0" tint="-0.14999847407452621"/>
          <bgColor theme="0" tint="-0.14999847407452621"/>
        </patternFill>
      </fill>
      <alignment horizontal="center" vertical="top" textRotation="0" wrapText="0" indent="0" justifyLastLine="0" shrinkToFit="0" readingOrder="0"/>
      <border diagonalUp="0" diagonalDown="0" outline="0">
        <left style="thin">
          <color rgb="FF4F493B"/>
        </left>
        <right/>
        <top style="thin">
          <color rgb="FF4F493B"/>
        </top>
        <bottom/>
      </border>
    </dxf>
    <dxf>
      <font>
        <strike val="0"/>
        <outline val="0"/>
        <shadow val="0"/>
        <u val="none"/>
        <vertAlign val="baseline"/>
        <sz val="11"/>
        <name val="Calibri"/>
        <family val="2"/>
        <scheme val="none"/>
      </font>
      <fill>
        <patternFill patternType="solid">
          <fgColor theme="0" tint="-0.14999847407452621"/>
          <bgColor theme="0" tint="-0.14999847407452621"/>
        </patternFill>
      </fill>
      <alignment horizontal="center" vertical="top" textRotation="0" wrapText="0" indent="0" justifyLastLine="0" shrinkToFit="0" readingOrder="0"/>
      <border diagonalUp="0" diagonalDown="0" outline="0">
        <left style="thin">
          <color rgb="FF4F493B"/>
        </left>
        <right/>
        <top style="thin">
          <color rgb="FF4F493B"/>
        </top>
        <bottom/>
      </border>
    </dxf>
    <dxf>
      <font>
        <strike val="0"/>
        <outline val="0"/>
        <shadow val="0"/>
        <u val="none"/>
        <vertAlign val="baseline"/>
        <sz val="11"/>
        <name val="Calibri"/>
        <family val="2"/>
        <scheme val="none"/>
      </font>
      <fill>
        <patternFill patternType="solid">
          <fgColor theme="0" tint="-0.14999847407452621"/>
          <bgColor theme="0" tint="-0.14999847407452621"/>
        </patternFill>
      </fill>
      <alignment horizontal="center" vertical="top" textRotation="0" wrapText="0" indent="0" justifyLastLine="0" shrinkToFit="0" readingOrder="0"/>
      <border diagonalUp="0" diagonalDown="0" outline="0">
        <left style="thin">
          <color rgb="FF4F493B"/>
        </left>
        <right/>
        <top style="thin">
          <color rgb="FF4F493B"/>
        </top>
        <bottom/>
      </border>
    </dxf>
    <dxf>
      <font>
        <strike val="0"/>
        <outline val="0"/>
        <shadow val="0"/>
        <u val="none"/>
        <vertAlign val="baseline"/>
        <sz val="11"/>
        <name val="Calibri"/>
        <family val="2"/>
        <scheme val="none"/>
      </font>
      <fill>
        <patternFill patternType="solid">
          <fgColor theme="0" tint="-0.14999847407452621"/>
          <bgColor theme="0" tint="-0.14999847407452621"/>
        </patternFill>
      </fill>
      <alignment horizontal="center" vertical="top" textRotation="0" wrapText="0" indent="0" justifyLastLine="0" shrinkToFit="0" readingOrder="0"/>
      <border diagonalUp="0" diagonalDown="0" outline="0">
        <left style="thin">
          <color rgb="FF4F493B"/>
        </left>
        <right/>
        <top style="thin">
          <color rgb="FF4F493B"/>
        </top>
        <bottom/>
      </border>
    </dxf>
    <dxf>
      <font>
        <strike val="0"/>
        <outline val="0"/>
        <shadow val="0"/>
        <u val="none"/>
        <vertAlign val="baseline"/>
        <sz val="11"/>
        <name val="Calibri"/>
        <family val="2"/>
        <scheme val="none"/>
      </font>
      <fill>
        <patternFill patternType="solid">
          <fgColor theme="0" tint="-0.14999847407452621"/>
          <bgColor theme="0" tint="-0.14999847407452621"/>
        </patternFill>
      </fill>
      <alignment horizontal="center" vertical="top" textRotation="0" wrapText="0" indent="0" justifyLastLine="0" shrinkToFit="0" readingOrder="0"/>
      <border diagonalUp="0" diagonalDown="0" outline="0">
        <left style="thin">
          <color rgb="FF4F493B"/>
        </left>
        <right/>
        <top style="thin">
          <color rgb="FF4F493B"/>
        </top>
        <bottom/>
      </border>
    </dxf>
    <dxf>
      <font>
        <strike val="0"/>
        <outline val="0"/>
        <shadow val="0"/>
        <u val="none"/>
        <vertAlign val="baseline"/>
        <sz val="11"/>
        <name val="Calibri"/>
        <family val="2"/>
        <scheme val="none"/>
      </font>
      <fill>
        <patternFill patternType="solid">
          <fgColor theme="0" tint="-0.14999847407452621"/>
          <bgColor theme="0" tint="-0.14999847407452621"/>
        </patternFill>
      </fill>
      <alignment horizontal="center" vertical="top" textRotation="0" wrapText="0" indent="0" justifyLastLine="0" shrinkToFit="0" readingOrder="0"/>
      <border diagonalUp="0" diagonalDown="0" outline="0">
        <left style="thin">
          <color rgb="FF4F493B"/>
        </left>
        <right/>
        <top style="thin">
          <color rgb="FF4F493B"/>
        </top>
        <bottom/>
      </border>
    </dxf>
    <dxf>
      <font>
        <strike val="0"/>
        <outline val="0"/>
        <shadow val="0"/>
        <u val="none"/>
        <vertAlign val="baseline"/>
        <sz val="11"/>
        <name val="Calibri"/>
        <family val="2"/>
        <scheme val="none"/>
      </font>
      <fill>
        <patternFill patternType="solid">
          <fgColor theme="0" tint="-0.14999847407452621"/>
          <bgColor theme="0" tint="-0.14999847407452621"/>
        </patternFill>
      </fill>
      <alignment horizontal="general" vertical="top" textRotation="0" wrapText="0" indent="0" justifyLastLine="0" shrinkToFit="0" readingOrder="0"/>
      <border diagonalUp="0" diagonalDown="0" outline="0">
        <left/>
        <right/>
        <top style="thin">
          <color rgb="FF4F493B"/>
        </top>
        <bottom/>
      </border>
    </dxf>
    <dxf>
      <border outline="0">
        <left style="thin">
          <color rgb="FF4F493B"/>
        </left>
      </border>
    </dxf>
    <dxf>
      <font>
        <strike val="0"/>
        <outline val="0"/>
        <shadow val="0"/>
        <u val="none"/>
        <vertAlign val="baseline"/>
        <sz val="11"/>
        <name val="Calibri"/>
        <family val="2"/>
        <scheme val="none"/>
      </font>
    </dxf>
    <dxf>
      <font>
        <b/>
        <i val="0"/>
        <strike val="0"/>
        <condense val="0"/>
        <extend val="0"/>
        <outline val="0"/>
        <shadow val="0"/>
        <u val="none"/>
        <vertAlign val="baseline"/>
        <sz val="11"/>
        <color theme="0"/>
        <name val="Calibri"/>
        <family val="2"/>
        <scheme val="none"/>
      </font>
      <fill>
        <patternFill patternType="solid">
          <fgColor theme="4"/>
          <bgColor rgb="FF2180AF"/>
        </patternFill>
      </fill>
      <alignment horizontal="center" vertical="top" textRotation="0" wrapText="0" indent="0" justifyLastLine="0" shrinkToFit="0" readingOrder="0"/>
      <border diagonalUp="0" diagonalDown="0" outline="0">
        <left style="thin">
          <color rgb="FF4F493B"/>
        </left>
        <right style="thin">
          <color rgb="FF4F493B"/>
        </right>
        <top/>
        <bottom/>
      </border>
    </dxf>
    <dxf>
      <font>
        <strike val="0"/>
        <outline val="0"/>
        <shadow val="0"/>
        <u val="none"/>
        <vertAlign val="baseline"/>
        <sz val="11"/>
        <color theme="1"/>
        <name val="Calibri"/>
        <family val="2"/>
        <scheme val="none"/>
      </font>
      <numFmt numFmtId="13" formatCode="0%"/>
      <alignment horizontal="general"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numFmt numFmtId="13" formatCode="0%"/>
      <alignment horizontal="center" vertical="top" textRotation="0" wrapText="1" indent="0" justifyLastLine="0" shrinkToFit="0" readingOrder="0"/>
      <border diagonalUp="0" diagonalDown="0" outline="0">
        <left style="thin">
          <color rgb="FF4F493B"/>
        </left>
        <right/>
        <top style="thin">
          <color rgb="FF4F493B"/>
        </top>
        <bottom style="thin">
          <color rgb="FF4F493B"/>
        </bottom>
      </border>
    </dxf>
    <dxf>
      <font>
        <b val="0"/>
        <i val="0"/>
        <strike val="0"/>
        <condense val="0"/>
        <extend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1" indent="0" justifyLastLine="0" shrinkToFit="0" readingOrder="0"/>
      <border diagonalUp="0" diagonalDown="0" outline="0">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right/>
        <top style="thin">
          <color rgb="FF4F493B"/>
        </top>
        <bottom style="thin">
          <color rgb="FF4F493B"/>
        </bottom>
      </border>
    </dxf>
    <dxf>
      <border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1" indent="0" justifyLastLine="0" shrinkToFit="0" readingOrder="0"/>
    </dxf>
    <dxf>
      <font>
        <b/>
        <i val="0"/>
        <strike val="0"/>
        <condense val="0"/>
        <extend val="0"/>
        <outline val="0"/>
        <shadow val="0"/>
        <u val="none"/>
        <vertAlign val="baseline"/>
        <sz val="11"/>
        <color theme="1"/>
        <name val="Inter"/>
        <family val="2"/>
        <scheme val="minor"/>
      </font>
      <fill>
        <patternFill>
          <fgColor indexed="64"/>
          <bgColor rgb="FF2180AF"/>
        </patternFill>
      </fill>
      <alignment horizontal="center" vertical="top" textRotation="0" wrapText="0" indent="0" justifyLastLine="0" shrinkToFit="0" readingOrder="0"/>
      <border diagonalUp="0" diagonalDown="0" outline="0">
        <left style="thin">
          <color rgb="FF4F493B"/>
        </left>
        <right style="thin">
          <color rgb="FF4F493B"/>
        </right>
        <top/>
        <bottom/>
      </border>
    </dxf>
    <dxf>
      <font>
        <strike val="0"/>
        <outline val="0"/>
        <shadow val="0"/>
        <u val="none"/>
        <vertAlign val="baseline"/>
        <sz val="11"/>
        <color theme="1"/>
        <name val="Calibri"/>
        <family val="2"/>
        <scheme val="none"/>
      </font>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family val="2"/>
        <scheme val="none"/>
      </font>
      <numFmt numFmtId="13" formatCode="0%"/>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family val="2"/>
        <scheme val="none"/>
      </font>
      <numFmt numFmtId="13" formatCode="0%"/>
      <alignment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family val="2"/>
        <scheme val="none"/>
      </font>
      <numFmt numFmtId="13" formatCode="0%"/>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none"/>
      </font>
      <alignment horizontal="center" vertical="top" textRotation="0" wrapText="0" indent="0" justifyLastLine="0" shrinkToFit="0" readingOrder="0"/>
      <border diagonalUp="0" diagonalDown="0" outline="0">
        <left style="thin">
          <color rgb="FF4F493B"/>
        </left>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0" indent="0" justifyLastLine="0" shrinkToFit="0" readingOrder="0"/>
      <border diagonalUp="0" diagonalDown="0" outline="0">
        <left/>
        <right style="thin">
          <color rgb="FF4F493B"/>
        </right>
        <top style="thin">
          <color rgb="FF4F493B"/>
        </top>
        <bottom style="thin">
          <color rgb="FF4F493B"/>
        </bottom>
      </border>
    </dxf>
    <dxf>
      <border outline="0">
        <bottom style="thin">
          <color rgb="FF4F493B"/>
        </bottom>
      </border>
    </dxf>
    <dxf>
      <border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textRotation="0" wrapText="0" indent="0" justifyLastLine="0" shrinkToFit="0" readingOrder="0"/>
    </dxf>
    <dxf>
      <font>
        <b/>
        <i val="0"/>
        <strike val="0"/>
        <condense val="0"/>
        <extend val="0"/>
        <outline val="0"/>
        <shadow val="0"/>
        <u val="none"/>
        <vertAlign val="baseline"/>
        <sz val="11"/>
        <color theme="1"/>
        <name val="Calibri"/>
        <family val="2"/>
        <scheme val="none"/>
      </font>
      <fill>
        <patternFill patternType="solid">
          <fgColor indexed="64"/>
          <bgColor rgb="FF2180AF"/>
        </patternFill>
      </fill>
      <alignment horizontal="center" vertical="top" textRotation="0" wrapText="1" indent="0" justifyLastLine="0" shrinkToFit="0" readingOrder="0"/>
      <border diagonalUp="0" diagonalDown="0" outline="0">
        <left style="thin">
          <color rgb="FF4F493B"/>
        </left>
        <right style="thin">
          <color rgb="FF4F493B"/>
        </right>
        <top/>
        <bottom/>
      </border>
    </dxf>
    <dxf>
      <font>
        <b val="0"/>
        <i val="0"/>
        <strike val="0"/>
        <condense val="0"/>
        <extend val="0"/>
        <outline val="0"/>
        <shadow val="0"/>
        <u val="none"/>
        <vertAlign val="baseline"/>
        <sz val="11"/>
        <color theme="1"/>
        <name val="Calibri"/>
        <family val="2"/>
        <scheme val="none"/>
      </font>
      <alignment horizontal="center" vertical="top" textRotation="0" wrapText="0" indent="0" justifyLastLine="0" shrinkToFit="0" readingOrder="0"/>
      <border diagonalUp="0" diagonalDown="0" outline="0">
        <left style="thin">
          <color rgb="FF4F493B"/>
        </left>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0"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0"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0"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center" vertical="top" textRotation="0" wrapText="0"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0"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0"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0" indent="0" justifyLastLine="0" shrinkToFit="0" readingOrder="0"/>
      <border diagonalUp="0" diagonalDown="0" outline="0">
        <left/>
        <right style="thin">
          <color rgb="FF4F493B"/>
        </right>
        <top style="thin">
          <color rgb="FF4F493B"/>
        </top>
        <bottom style="thin">
          <color rgb="FF4F493B"/>
        </bottom>
      </border>
    </dxf>
    <dxf>
      <border outline="0">
        <bottom style="thin">
          <color rgb="FF4F493B"/>
        </bottom>
      </border>
    </dxf>
    <dxf>
      <border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alignment horizontal="general" vertical="top" textRotation="0" wrapText="0" indent="0" justifyLastLine="0" shrinkToFit="0" readingOrder="0"/>
    </dxf>
    <dxf>
      <font>
        <b/>
        <i val="0"/>
        <strike val="0"/>
        <condense val="0"/>
        <extend val="0"/>
        <outline val="0"/>
        <shadow val="0"/>
        <u val="none"/>
        <vertAlign val="baseline"/>
        <sz val="11"/>
        <color theme="1"/>
        <name val="Calibri"/>
        <family val="2"/>
        <scheme val="none"/>
      </font>
      <fill>
        <patternFill patternType="solid">
          <fgColor indexed="64"/>
          <bgColor rgb="FF2180AF"/>
        </patternFill>
      </fill>
      <alignment horizontal="center" vertical="top" textRotation="0" wrapText="0" indent="0" justifyLastLine="0" shrinkToFit="0" readingOrder="0"/>
      <border diagonalUp="0" diagonalDown="0" outline="0">
        <left style="thin">
          <color rgb="FF4F493B"/>
        </left>
        <right style="thin">
          <color rgb="FF4F493B"/>
        </right>
        <top/>
        <bottom/>
      </border>
    </dxf>
    <dxf>
      <font>
        <b val="0"/>
        <i val="0"/>
        <strike val="0"/>
        <condense val="0"/>
        <extend val="0"/>
        <outline val="0"/>
        <shadow val="0"/>
        <u val="none"/>
        <vertAlign val="baseline"/>
        <sz val="11"/>
        <color theme="1"/>
        <name val="Calibri"/>
        <family val="2"/>
        <scheme val="none"/>
      </font>
      <numFmt numFmtId="13" formatCode="0%"/>
      <alignment horizontal="general" vertical="top" textRotation="0" wrapText="1" indent="0" justifyLastLine="0" shrinkToFit="0" readingOrder="0"/>
      <border diagonalUp="0" diagonalDown="0" outline="0">
        <left style="thin">
          <color rgb="FF4F493B"/>
        </left>
        <right/>
        <top style="thin">
          <color rgb="FF4F493B"/>
        </top>
        <bottom/>
      </border>
    </dxf>
    <dxf>
      <font>
        <b val="0"/>
        <i val="0"/>
        <strike val="0"/>
        <condense val="0"/>
        <extend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top style="thin">
          <color rgb="FF4F493B"/>
        </top>
        <bottom/>
      </border>
    </dxf>
    <dxf>
      <font>
        <b val="0"/>
        <i val="0"/>
        <strike val="0"/>
        <condense val="0"/>
        <extend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top style="thin">
          <color rgb="FF4F493B"/>
        </top>
        <bottom/>
      </border>
    </dxf>
    <dxf>
      <font>
        <b val="0"/>
        <i val="0"/>
        <strike val="0"/>
        <condense val="0"/>
        <extend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top style="thin">
          <color rgb="FF4F493B"/>
        </top>
        <bottom/>
      </border>
    </dxf>
    <dxf>
      <border outline="0">
        <right style="thin">
          <color rgb="FF4F493B"/>
        </right>
        <top style="thin">
          <color rgb="FF4F493B"/>
        </top>
        <bottom style="thin">
          <color rgb="FF4F493B"/>
        </bottom>
      </border>
    </dxf>
    <dxf>
      <font>
        <b val="0"/>
        <i val="0"/>
        <strike val="0"/>
        <condense val="0"/>
        <extend val="0"/>
        <outline val="0"/>
        <shadow val="0"/>
        <u val="none"/>
        <vertAlign val="baseline"/>
        <sz val="11"/>
        <color theme="1"/>
        <name val="Calibri"/>
        <family val="2"/>
        <scheme val="none"/>
      </font>
      <alignment horizontal="general" vertical="top" textRotation="0" wrapText="1" indent="0" justifyLastLine="0" shrinkToFit="0" readingOrder="0"/>
    </dxf>
    <dxf>
      <font>
        <strike val="0"/>
        <outline val="0"/>
        <shadow val="0"/>
        <u val="none"/>
        <vertAlign val="baseline"/>
        <sz val="11"/>
        <name val="Calibri"/>
        <family val="2"/>
        <scheme val="none"/>
      </font>
      <fill>
        <patternFill patternType="solid">
          <fgColor theme="4"/>
          <bgColor rgb="FF2180AF"/>
        </patternFill>
      </fill>
    </dxf>
    <dxf>
      <font>
        <b val="0"/>
        <i val="0"/>
        <strike val="0"/>
        <condense val="0"/>
        <extend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top style="thin">
          <color rgb="FF4F493B"/>
        </top>
        <bottom/>
      </border>
    </dxf>
    <dxf>
      <font>
        <b val="0"/>
        <i val="0"/>
        <strike val="0"/>
        <condense val="0"/>
        <extend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top style="thin">
          <color rgb="FF4F493B"/>
        </top>
        <bottom/>
      </border>
    </dxf>
    <dxf>
      <font>
        <b val="0"/>
        <i val="0"/>
        <strike val="0"/>
        <condense val="0"/>
        <extend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top style="thin">
          <color rgb="FF4F493B"/>
        </top>
        <bottom/>
      </border>
    </dxf>
    <dxf>
      <font>
        <b val="0"/>
        <i val="0"/>
        <strike val="0"/>
        <condense val="0"/>
        <extend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top style="thin">
          <color rgb="FF4F493B"/>
        </top>
        <bottom/>
      </border>
    </dxf>
    <dxf>
      <font>
        <b val="0"/>
        <i val="0"/>
        <strike val="0"/>
        <condense val="0"/>
        <extend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top style="thin">
          <color rgb="FF4F493B"/>
        </top>
        <bottom/>
      </border>
    </dxf>
    <dxf>
      <font>
        <b val="0"/>
        <i val="0"/>
        <strike val="0"/>
        <condense val="0"/>
        <extend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top style="thin">
          <color rgb="FF4F493B"/>
        </top>
        <bottom/>
      </border>
    </dxf>
    <dxf>
      <font>
        <b val="0"/>
        <i val="0"/>
        <strike val="0"/>
        <condense val="0"/>
        <extend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top style="thin">
          <color rgb="FF4F493B"/>
        </top>
        <bottom/>
      </border>
    </dxf>
    <dxf>
      <font>
        <b val="0"/>
        <i val="0"/>
        <strike val="0"/>
        <condense val="0"/>
        <extend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top style="thin">
          <color rgb="FF4F493B"/>
        </top>
        <bottom/>
      </border>
    </dxf>
    <dxf>
      <font>
        <b val="0"/>
        <i val="0"/>
        <strike val="0"/>
        <condense val="0"/>
        <extend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top style="thin">
          <color rgb="FF4F493B"/>
        </top>
        <bottom/>
      </border>
    </dxf>
    <dxf>
      <font>
        <b val="0"/>
        <i val="0"/>
        <strike val="0"/>
        <condense val="0"/>
        <extend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top style="thin">
          <color rgb="FF4F493B"/>
        </top>
        <bottom/>
      </border>
    </dxf>
    <dxf>
      <font>
        <b val="0"/>
        <i val="0"/>
        <strike val="0"/>
        <condense val="0"/>
        <extend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top style="thin">
          <color rgb="FF4F493B"/>
        </top>
        <bottom/>
      </border>
    </dxf>
    <dxf>
      <font>
        <b val="0"/>
        <i val="0"/>
        <strike val="0"/>
        <condense val="0"/>
        <extend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top style="thin">
          <color rgb="FF4F493B"/>
        </top>
        <bottom/>
      </border>
    </dxf>
    <dxf>
      <font>
        <b val="0"/>
        <i val="0"/>
        <strike val="0"/>
        <condense val="0"/>
        <extend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top style="thin">
          <color rgb="FF4F493B"/>
        </top>
        <bottom/>
      </border>
    </dxf>
    <dxf>
      <font>
        <b val="0"/>
        <i val="0"/>
        <strike val="0"/>
        <condense val="0"/>
        <extend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top style="thin">
          <color rgb="FF4F493B"/>
        </top>
        <bottom/>
      </border>
    </dxf>
    <dxf>
      <font>
        <b val="0"/>
        <i val="0"/>
        <strike val="0"/>
        <condense val="0"/>
        <extend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top style="thin">
          <color rgb="FF4F493B"/>
        </top>
        <bottom/>
      </border>
    </dxf>
    <dxf>
      <font>
        <b val="0"/>
        <i val="0"/>
        <strike val="0"/>
        <condense val="0"/>
        <extend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top style="thin">
          <color rgb="FF4F493B"/>
        </top>
        <bottom/>
      </border>
    </dxf>
    <dxf>
      <font>
        <b val="0"/>
        <i val="0"/>
        <strike val="0"/>
        <condense val="0"/>
        <extend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top style="thin">
          <color rgb="FF4F493B"/>
        </top>
        <bottom/>
      </border>
    </dxf>
    <dxf>
      <font>
        <b val="0"/>
        <i val="0"/>
        <strike val="0"/>
        <condense val="0"/>
        <extend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top style="thin">
          <color rgb="FF4F493B"/>
        </top>
        <bottom/>
      </border>
    </dxf>
    <dxf>
      <font>
        <b val="0"/>
        <i val="0"/>
        <strike val="0"/>
        <condense val="0"/>
        <extend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top style="thin">
          <color rgb="FF4F493B"/>
        </top>
        <bottom/>
      </border>
    </dxf>
    <dxf>
      <font>
        <b val="0"/>
        <i val="0"/>
        <strike val="0"/>
        <condense val="0"/>
        <extend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top style="thin">
          <color rgb="FF4F493B"/>
        </top>
        <bottom/>
      </border>
    </dxf>
    <dxf>
      <font>
        <b val="0"/>
        <i val="0"/>
        <strike val="0"/>
        <condense val="0"/>
        <extend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top style="thin">
          <color rgb="FF4F493B"/>
        </top>
        <bottom/>
      </border>
    </dxf>
    <dxf>
      <font>
        <b val="0"/>
        <i val="0"/>
        <strike val="0"/>
        <condense val="0"/>
        <extend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top style="thin">
          <color rgb="FF4F493B"/>
        </top>
        <bottom/>
      </border>
    </dxf>
    <dxf>
      <font>
        <b val="0"/>
        <i val="0"/>
        <strike val="0"/>
        <condense val="0"/>
        <extend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top style="thin">
          <color rgb="FF4F493B"/>
        </top>
        <bottom/>
      </border>
    </dxf>
    <dxf>
      <font>
        <b val="0"/>
        <i val="0"/>
        <strike val="0"/>
        <condense val="0"/>
        <extend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top style="thin">
          <color rgb="FF4F493B"/>
        </top>
        <bottom/>
      </border>
    </dxf>
    <dxf>
      <font>
        <b val="0"/>
        <i val="0"/>
        <strike val="0"/>
        <condense val="0"/>
        <extend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top style="thin">
          <color rgb="FF4F493B"/>
        </top>
        <bottom/>
      </border>
    </dxf>
    <dxf>
      <font>
        <b val="0"/>
        <i val="0"/>
        <strike val="0"/>
        <condense val="0"/>
        <extend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top style="thin">
          <color rgb="FF4F493B"/>
        </top>
        <bottom/>
      </border>
    </dxf>
    <dxf>
      <font>
        <b val="0"/>
        <i val="0"/>
        <strike val="0"/>
        <condense val="0"/>
        <extend val="0"/>
        <outline val="0"/>
        <shadow val="0"/>
        <u val="none"/>
        <vertAlign val="baseline"/>
        <sz val="11"/>
        <color theme="1"/>
        <name val="Calibri"/>
        <family val="2"/>
        <scheme val="none"/>
      </font>
      <alignment horizontal="general" vertical="top" textRotation="0" wrapText="1" indent="0" justifyLastLine="0" shrinkToFit="0" readingOrder="0"/>
      <border diagonalUp="0" diagonalDown="0" outline="0">
        <left style="thin">
          <color rgb="FF4F493B"/>
        </left>
        <right/>
        <top style="thin">
          <color rgb="FF4F493B"/>
        </top>
        <bottom/>
      </border>
    </dxf>
    <dxf>
      <border outline="0">
        <right style="thin">
          <color rgb="FF4F493B"/>
        </right>
        <top style="thin">
          <color rgb="FF4F493B"/>
        </top>
      </border>
    </dxf>
    <dxf>
      <font>
        <b val="0"/>
        <i val="0"/>
        <strike val="0"/>
        <condense val="0"/>
        <extend val="0"/>
        <outline val="0"/>
        <shadow val="0"/>
        <u val="none"/>
        <vertAlign val="baseline"/>
        <sz val="11"/>
        <color theme="1"/>
        <name val="Calibri"/>
        <family val="2"/>
        <scheme val="none"/>
      </font>
      <alignment horizontal="general" vertical="top" textRotation="0" wrapText="1" indent="0" justifyLastLine="0" shrinkToFit="0" readingOrder="0"/>
    </dxf>
    <dxf>
      <font>
        <b/>
        <i val="0"/>
        <strike val="0"/>
        <condense val="0"/>
        <extend val="0"/>
        <outline val="0"/>
        <shadow val="0"/>
        <u val="none"/>
        <vertAlign val="baseline"/>
        <sz val="11"/>
        <color theme="0"/>
        <name val="Inter"/>
        <family val="2"/>
        <scheme val="minor"/>
      </font>
      <fill>
        <patternFill patternType="solid">
          <fgColor theme="4"/>
          <bgColor rgb="FF2180AF"/>
        </patternFill>
      </fill>
      <alignment horizontal="center" vertical="top" textRotation="0" wrapText="1" indent="0" justifyLastLine="0" shrinkToFit="0" readingOrder="0"/>
    </dxf>
    <dxf>
      <font>
        <b val="0"/>
        <i val="0"/>
        <strike val="0"/>
        <condense val="0"/>
        <extend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dxf>
    <dxf>
      <border outline="0">
        <bottom style="thin">
          <color rgb="FF4F493B"/>
        </bottom>
      </border>
    </dxf>
    <dxf>
      <border outline="0">
        <top style="thin">
          <color rgb="FF4F493B"/>
        </top>
      </border>
    </dxf>
    <dxf>
      <font>
        <strike val="0"/>
        <outline val="0"/>
        <shadow val="0"/>
        <u val="none"/>
        <vertAlign val="baseline"/>
        <sz val="11"/>
        <color theme="1"/>
        <name val="Calibri"/>
        <family val="2"/>
        <scheme val="none"/>
      </font>
    </dxf>
    <dxf>
      <font>
        <b/>
        <i val="0"/>
        <strike val="0"/>
        <condense val="0"/>
        <extend val="0"/>
        <outline val="0"/>
        <shadow val="0"/>
        <u val="none"/>
        <vertAlign val="baseline"/>
        <sz val="11"/>
        <color theme="1"/>
        <name val="Calibri"/>
        <family val="2"/>
        <scheme val="none"/>
      </font>
      <fill>
        <patternFill patternType="solid">
          <fgColor indexed="64"/>
          <bgColor rgb="FF2180AF"/>
        </patternFill>
      </fill>
      <alignment horizontal="center" vertical="top" textRotation="0" wrapText="1" indent="0" justifyLastLine="0" shrinkToFit="0" readingOrder="0"/>
      <border diagonalUp="0" diagonalDown="0" outline="0">
        <left style="thin">
          <color rgb="FF4F493B"/>
        </left>
        <right style="thin">
          <color rgb="FF4F493B"/>
        </right>
        <top/>
        <bottom/>
      </border>
    </dxf>
    <dxf>
      <font>
        <strike val="0"/>
        <outline val="0"/>
        <shadow val="0"/>
        <u val="none"/>
        <vertAlign val="baseline"/>
        <sz val="11"/>
        <name val="Calibri"/>
        <family val="2"/>
        <scheme val="none"/>
      </font>
      <numFmt numFmtId="0" formatCode="General"/>
      <alignment horizontal="general" vertical="bottom" textRotation="0" wrapText="1" indent="0" justifyLastLine="0" shrinkToFit="0" readingOrder="0"/>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2" formatCode="0.00"/>
      <alignment horizontal="center" vertical="bottom" textRotation="0" indent="0" justifyLastLine="0" shrinkToFit="0" readingOrder="0"/>
    </dxf>
    <dxf>
      <font>
        <strike val="0"/>
        <outline val="0"/>
        <shadow val="0"/>
        <u val="none"/>
        <vertAlign val="baseline"/>
        <sz val="11"/>
        <name val="Calibri"/>
        <family val="2"/>
        <scheme val="none"/>
      </font>
      <numFmt numFmtId="13" formatCode="0%"/>
      <alignment horizontal="center" textRotation="0" indent="0" justifyLastLine="0" shrinkToFit="0" readingOrder="0"/>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dxf>
    <dxf>
      <font>
        <strike val="0"/>
        <outline val="0"/>
        <shadow val="0"/>
        <u val="none"/>
        <vertAlign val="baseline"/>
        <sz val="11"/>
        <name val="Calibri"/>
        <family val="2"/>
        <scheme val="none"/>
      </font>
      <fill>
        <patternFill patternType="solid">
          <fgColor indexed="64"/>
          <bgColor rgb="FF1E204C"/>
        </patternFill>
      </fill>
    </dxf>
    <dxf>
      <font>
        <b/>
        <i val="0"/>
        <strike val="0"/>
        <condense val="0"/>
        <extend val="0"/>
        <outline val="0"/>
        <shadow val="0"/>
        <u val="none"/>
        <vertAlign val="baseline"/>
        <sz val="11"/>
        <color theme="1"/>
        <name val="Calibri"/>
        <family val="2"/>
        <scheme val="none"/>
      </font>
      <numFmt numFmtId="13" formatCode="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family val="2"/>
        <scheme val="none"/>
      </font>
      <numFmt numFmtId="0" formatCode="General"/>
      <alignment horizontal="general" vertical="top" textRotation="0" wrapText="0" indent="0" justifyLastLine="0" shrinkToFit="0" readingOrder="0"/>
      <border diagonalUp="0" diagonalDown="0" outline="0">
        <left style="thin">
          <color rgb="FF4F493B"/>
        </left>
        <right style="thin">
          <color rgb="FF4F493B"/>
        </right>
        <top style="thin">
          <color rgb="FF4F493B"/>
        </top>
        <bottom style="thin">
          <color rgb="FF4F493B"/>
        </bottom>
      </border>
    </dxf>
    <dxf>
      <font>
        <strike val="0"/>
        <outline val="0"/>
        <shadow val="0"/>
        <u val="none"/>
        <vertAlign val="baseline"/>
        <sz val="11"/>
        <color theme="1"/>
        <name val="Calibri"/>
        <family val="2"/>
        <scheme val="none"/>
      </font>
      <numFmt numFmtId="0" formatCode="General"/>
      <alignment horizontal="general" vertical="top" textRotation="0" wrapText="0" indent="0" justifyLastLine="0" shrinkToFit="0" readingOrder="0"/>
      <border diagonalUp="0" diagonalDown="0" outline="0">
        <left/>
        <right style="thin">
          <color rgb="FF4F493B"/>
        </right>
        <top style="thin">
          <color rgb="FF4F493B"/>
        </top>
        <bottom style="thin">
          <color rgb="FF4F493B"/>
        </bottom>
      </border>
    </dxf>
    <dxf>
      <border outline="0">
        <left style="thin">
          <color rgb="FF4F493B"/>
        </left>
      </border>
    </dxf>
    <dxf>
      <font>
        <strike val="0"/>
        <outline val="0"/>
        <shadow val="0"/>
        <u val="none"/>
        <vertAlign val="baseline"/>
        <sz val="11"/>
        <color theme="1"/>
        <name val="Calibri"/>
        <family val="2"/>
        <scheme val="none"/>
      </font>
      <alignment horizontal="general" vertical="top" textRotation="0" wrapText="0" indent="0" justifyLastLine="0" shrinkToFit="0" readingOrder="0"/>
    </dxf>
    <dxf>
      <font>
        <b/>
        <i val="0"/>
        <strike val="0"/>
        <condense val="0"/>
        <extend val="0"/>
        <outline val="0"/>
        <shadow val="0"/>
        <u val="none"/>
        <vertAlign val="baseline"/>
        <sz val="11"/>
        <color theme="1"/>
        <name val="Inter"/>
        <family val="2"/>
        <scheme val="minor"/>
      </font>
      <fill>
        <patternFill patternType="solid">
          <fgColor indexed="64"/>
          <bgColor rgb="FF1C7370"/>
        </patternFill>
      </fill>
      <alignment horizontal="center" vertical="top" textRotation="0" wrapText="0" indent="0" justifyLastLine="0" shrinkToFit="0" readingOrder="0"/>
      <border diagonalUp="0" diagonalDown="0" outline="0">
        <left style="thin">
          <color rgb="FF4F493B"/>
        </left>
        <right style="thin">
          <color rgb="FF4F493B"/>
        </right>
        <top/>
        <bottom/>
      </border>
    </dxf>
    <dxf>
      <numFmt numFmtId="13" formatCode="0%"/>
    </dxf>
    <dxf>
      <numFmt numFmtId="0" formatCode="General"/>
    </dxf>
    <dxf>
      <numFmt numFmtId="13" formatCode="0%"/>
    </dxf>
    <dxf>
      <numFmt numFmtId="0" formatCode="General"/>
    </dxf>
    <dxf>
      <numFmt numFmtId="13" formatCode="0%"/>
    </dxf>
    <dxf>
      <numFmt numFmtId="0" formatCode="General"/>
    </dxf>
    <dxf>
      <numFmt numFmtId="13" formatCode="0%"/>
    </dxf>
    <dxf>
      <numFmt numFmtId="0" formatCode="General"/>
    </dxf>
    <dxf>
      <numFmt numFmtId="0" formatCode="General"/>
    </dxf>
    <dxf>
      <font>
        <strike val="0"/>
        <outline val="0"/>
        <shadow val="0"/>
        <u val="none"/>
        <vertAlign val="baseline"/>
        <sz val="11"/>
        <color auto="1"/>
        <name val="Calibri"/>
        <family val="2"/>
        <scheme val="none"/>
      </font>
      <numFmt numFmtId="13" formatCode="0%"/>
    </dxf>
    <dxf>
      <font>
        <strike val="0"/>
        <outline val="0"/>
        <shadow val="0"/>
        <u val="none"/>
        <vertAlign val="baseline"/>
        <sz val="11"/>
        <color auto="1"/>
        <name val="Calibri"/>
        <family val="2"/>
        <scheme val="none"/>
      </font>
      <numFmt numFmtId="13" formatCode="0%"/>
    </dxf>
    <dxf>
      <font>
        <strike val="0"/>
        <outline val="0"/>
        <shadow val="0"/>
        <u val="none"/>
        <vertAlign val="baseline"/>
        <sz val="11"/>
        <color auto="1"/>
        <name val="Calibri"/>
        <family val="2"/>
        <scheme val="none"/>
      </font>
      <numFmt numFmtId="0" formatCode="General"/>
    </dxf>
    <dxf>
      <font>
        <strike val="0"/>
        <outline val="0"/>
        <shadow val="0"/>
        <u val="none"/>
        <vertAlign val="baseline"/>
        <sz val="11"/>
        <color auto="1"/>
        <name val="Calibri"/>
        <family val="2"/>
        <scheme val="none"/>
      </font>
    </dxf>
    <dxf>
      <font>
        <strike val="0"/>
        <outline val="0"/>
        <shadow val="0"/>
        <u val="none"/>
        <vertAlign val="baseline"/>
        <sz val="11"/>
        <color auto="1"/>
        <name val="Calibri"/>
        <family val="2"/>
        <scheme val="none"/>
      </font>
      <fill>
        <patternFill patternType="solid">
          <fgColor indexed="64"/>
          <bgColor rgb="FFF7C986"/>
        </patternFill>
      </fill>
      <alignment horizontal="general" vertical="bottom" textRotation="0" wrapText="1" indent="0" justifyLastLine="0" shrinkToFit="0" readingOrder="0"/>
    </dxf>
    <dxf>
      <font>
        <strike val="0"/>
        <outline val="0"/>
        <shadow val="0"/>
        <u val="none"/>
        <vertAlign val="baseline"/>
        <sz val="11"/>
        <name val="Calibri"/>
        <family val="2"/>
        <scheme val="none"/>
      </font>
      <numFmt numFmtId="13" formatCode="0%"/>
    </dxf>
    <dxf>
      <font>
        <strike val="0"/>
        <outline val="0"/>
        <shadow val="0"/>
        <u val="none"/>
        <vertAlign val="baseline"/>
        <sz val="11"/>
        <name val="Calibri"/>
        <family val="2"/>
        <scheme val="none"/>
      </font>
      <numFmt numFmtId="13" formatCode="0%"/>
    </dxf>
    <dxf>
      <font>
        <strike val="0"/>
        <outline val="0"/>
        <shadow val="0"/>
        <u val="none"/>
        <vertAlign val="baseline"/>
        <sz val="11"/>
        <name val="Calibri"/>
        <family val="2"/>
        <scheme val="none"/>
      </font>
      <numFmt numFmtId="13" formatCode="0%"/>
    </dxf>
    <dxf>
      <font>
        <strike val="0"/>
        <outline val="0"/>
        <shadow val="0"/>
        <u val="none"/>
        <vertAlign val="baseline"/>
        <sz val="11"/>
        <name val="Calibri"/>
        <family val="2"/>
        <scheme val="none"/>
      </font>
      <numFmt numFmtId="13" formatCode="0%"/>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dxf>
    <dxf>
      <font>
        <strike val="0"/>
        <outline val="0"/>
        <shadow val="0"/>
        <u val="none"/>
        <vertAlign val="baseline"/>
        <sz val="11"/>
        <name val="Calibri"/>
        <family val="2"/>
        <scheme val="none"/>
      </font>
      <fill>
        <patternFill>
          <bgColor rgb="FF2180AF"/>
        </patternFill>
      </fill>
    </dxf>
  </dxfs>
  <tableStyles count="0" defaultTableStyle="TableStyleMedium2" defaultPivotStyle="PivotStyleLight16"/>
  <colors>
    <mruColors>
      <color rgb="FFF7C986"/>
      <color rgb="FF1C7370"/>
      <color rgb="FF2180AF"/>
      <color rgb="FF1E204C"/>
      <color rgb="FFE971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onnections" Target="connections.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owerPivotData" Target="model/item.data"/><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202736</xdr:colOff>
      <xdr:row>0</xdr:row>
      <xdr:rowOff>124993</xdr:rowOff>
    </xdr:from>
    <xdr:to>
      <xdr:col>12</xdr:col>
      <xdr:colOff>591552</xdr:colOff>
      <xdr:row>3</xdr:row>
      <xdr:rowOff>11622</xdr:rowOff>
    </xdr:to>
    <xdr:pic>
      <xdr:nvPicPr>
        <xdr:cNvPr id="2" name="Picture 1">
          <a:extLst>
            <a:ext uri="{FF2B5EF4-FFF2-40B4-BE49-F238E27FC236}">
              <a16:creationId xmlns:a16="http://schemas.microsoft.com/office/drawing/2014/main" id="{FEA7D46F-8EFF-CF21-4F73-ECDB3C5E4C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71525" y="124993"/>
          <a:ext cx="2013080" cy="642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ACBA7816-54DE-4FFE-97F0-3ED6E0C4CB48}" name="Table9" displayName="Table9" ref="A1:E169" totalsRowShown="0" headerRowDxfId="337" dataDxfId="336">
  <autoFilter ref="A1:E169" xr:uid="{ACBA7816-54DE-4FFE-97F0-3ED6E0C4CB48}"/>
  <tableColumns count="5">
    <tableColumn id="1" xr3:uid="{6144817F-5589-4CDB-A97A-841EEF07302C}" name="UNITID" dataDxfId="335">
      <calculatedColumnFormula>Table4[[#This Row],[UNITID]]</calculatedColumnFormula>
    </tableColumn>
    <tableColumn id="2" xr3:uid="{775BAE90-1AFE-467F-9DAD-79943C5D9554}" name="Difference in Pell Vs Poverty in Service Area" dataDxfId="334">
      <calculatedColumnFormula>Table4[[#This Row],[Difference in Pell Vs Service Area]]</calculatedColumnFormula>
    </tableColumn>
    <tableColumn id="3" xr3:uid="{57915C3E-6DDE-491A-BD5E-8403B0C356E3}" name="Difference in Pell Vs ALICE Households in Service Area" dataDxfId="333">
      <calculatedColumnFormula>Table4[[#This Row],[Difference in Pell Vs ALICE]]</calculatedColumnFormula>
    </tableColumn>
    <tableColumn id="4" xr3:uid="{4988ECC2-E14D-4C33-95DD-931A5F9B2973}" name="Difference in Minority Enrollment Vs Minorities Represented in  Service Area" dataDxfId="332">
      <calculatedColumnFormula>Table1[[#This Row],[Difference in Minority Enrollment Vs Service Area]]</calculatedColumnFormula>
    </tableColumn>
    <tableColumn id="5" xr3:uid="{21D20330-E607-447A-A99B-088A781C48C7}" name="Difference in Minority Faculty_ Staff vs Minorities Represented in Service Area" dataDxfId="331">
      <calculatedColumnFormula>Table2[[#This Row],[Difference in Minority Faculty_ Staff vs Service Area]]</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4389CE8-2680-4D3A-B04F-9CBD091ADA2E}" name="Table4" displayName="Table4" ref="A1:F169" totalsRowShown="0" headerRowDxfId="245" dataDxfId="244" headerRowBorderDxfId="242" tableBorderDxfId="243">
  <autoFilter ref="A1:F169" xr:uid="{94389CE8-2680-4D3A-B04F-9CBD091ADA2E}"/>
  <tableColumns count="6">
    <tableColumn id="1" xr3:uid="{EF35F58D-CDD6-46D7-AC5D-D9E120F81A18}" name="UNITID" dataDxfId="241"/>
    <tableColumn id="3" xr3:uid="{E909C580-4CF6-44F4-A829-6888BAEF9F27}" name="PELL22_P_Fall Enrollment" dataDxfId="240"/>
    <tableColumn id="4" xr3:uid="{8D1B7FCD-DC3F-4E32-AD75-57B171C90B26}" name="Poverty22_Service Area" dataDxfId="239">
      <calculatedColumnFormula>Table18[[#This Row],[Percent_Poverty_Service_Area]]</calculatedColumnFormula>
    </tableColumn>
    <tableColumn id="5" xr3:uid="{AFE17813-E012-4B8B-81C7-1E635991CD2A}" name="Difference in Pell Vs Service Area" dataDxfId="238">
      <calculatedColumnFormula>IFERROR(Table4[[#This Row],[PELL22_P_Fall Enrollment]]-Table4[[#This Row],[Poverty22_Service Area]],"")</calculatedColumnFormula>
    </tableColumn>
    <tableColumn id="6" xr3:uid="{1D167242-7C0F-4D46-B7BC-BD25A8DF093D}" name="Percent_ALICE_Service Area" dataDxfId="237">
      <calculatedColumnFormula>Table22[[#This Row],[PCT_Alice_Service Area]]</calculatedColumnFormula>
    </tableColumn>
    <tableColumn id="7" xr3:uid="{93E67DB5-C8A6-47B0-8510-2337922BC10D}" name="Difference in Pell Vs ALICE" dataDxfId="236" dataCellStyle="Percent">
      <calculatedColumnFormula>IFERROR(Table4[[#This Row],[PELL22_P_Fall Enrollment]]-Table4[[#This Row],[Percent_ALICE_Service Area]],"")</calculatedColumnFormula>
    </tableColumn>
  </tableColumns>
  <tableStyleInfo name="TableStyleMedium16"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36292D8-6D33-4978-AD6F-ECE7A3728767}" name="Table1" displayName="Table1" ref="A1:BR169" totalsRowShown="0" headerRowDxfId="235" dataDxfId="234" tableBorderDxfId="233">
  <autoFilter ref="A1:BR169" xr:uid="{B36292D8-6D33-4978-AD6F-ECE7A3728767}"/>
  <tableColumns count="70">
    <tableColumn id="1" xr3:uid="{F4564095-086C-486D-A574-43C7448B0912}" name="UNITID" dataDxfId="232"/>
    <tableColumn id="3" xr3:uid="{A2A3F58F-77A4-4BE9-90A1-C6C213DA5B43}" name="Age2024" dataDxfId="231"/>
    <tableColumn id="4" xr3:uid="{1FE3EDD1-8151-4471-B444-E3F21BB6629E}" name="Age2534" dataDxfId="230"/>
    <tableColumn id="5" xr3:uid="{DF12FFED-BDD1-4485-95A2-D2B7598DD32E}" name="Age20U" dataDxfId="229"/>
    <tableColumn id="6" xr3:uid="{17AB3BA8-C1D9-4265-BFD2-23B9803A083E}" name="Age35_64" dataDxfId="228"/>
    <tableColumn id="7" xr3:uid="{1A7C13F7-255C-4CB7-B6E2-6DEAC6478228}" name="Age64O" dataDxfId="227"/>
    <tableColumn id="8" xr3:uid="{AB7EAC5C-B3FB-4199-82F4-A56FA5086F4C}" name="Asian" dataDxfId="226"/>
    <tableColumn id="9" xr3:uid="{E9C8F1BB-784E-4997-8CDC-0D725201DF12}" name="Black_AA" dataDxfId="225"/>
    <tableColumn id="10" xr3:uid="{5EEDBB40-D7D0-4EA2-BB37-BF369806E076}" name="Female" dataDxfId="224"/>
    <tableColumn id="11" xr3:uid="{9DCE349D-2846-4340-A7F1-9ED8036CDB76}" name="Hispanic" dataDxfId="223"/>
    <tableColumn id="12" xr3:uid="{4A4C9934-8A7E-4410-84BD-4E4A14FAE0F0}" name="Male" dataDxfId="222"/>
    <tableColumn id="13" xr3:uid="{D2D0717D-E820-4722-AB77-84C191734D8D}" name="NatAm_PI_E" dataDxfId="221"/>
    <tableColumn id="14" xr3:uid="{E905E373-7FF4-4A21-9A42-E6550505800C}" name="Other" dataDxfId="220"/>
    <tableColumn id="15" xr3:uid="{56DBD7A3-F497-4975-8EF1-3286476DB8A9}" name="Total" dataDxfId="219"/>
    <tableColumn id="16" xr3:uid="{A878833A-0925-45CE-9F54-EB50B7389DD9}" name="TwoorMore" dataDxfId="218"/>
    <tableColumn id="17" xr3:uid="{2EE07E1F-FB2F-458A-99A8-80E4E1D83DD7}" name="White" dataDxfId="217"/>
    <tableColumn id="33" xr3:uid="{DCAC5A60-219D-4CEF-8FDA-CB508B4FE5E3}" name="PCT_Age2024" dataDxfId="216"/>
    <tableColumn id="34" xr3:uid="{FE0E436B-AED0-4D21-8B12-7EC6444D514D}" name="PCT_Age2534" dataDxfId="215"/>
    <tableColumn id="35" xr3:uid="{2BE32715-BCC4-48C5-86C7-0D8A5610176F}" name="PCT_Age20U" dataDxfId="214"/>
    <tableColumn id="36" xr3:uid="{8BE9C9B3-7F6C-4DC8-B6F5-8C4599173729}" name="PCT_Age35_64" dataDxfId="213"/>
    <tableColumn id="37" xr3:uid="{A6A229F5-6DB5-4ACE-8E1B-013CC7983047}" name="PCT_Age64O" dataDxfId="212"/>
    <tableColumn id="38" xr3:uid="{36BFAEDA-A4ED-43F3-BEE9-08B5ADED163F}" name="PCT_Asian" dataDxfId="211"/>
    <tableColumn id="39" xr3:uid="{88AA64A9-8291-43DD-88A3-A94073C298ED}" name="PCT_Black_AA" dataDxfId="210"/>
    <tableColumn id="40" xr3:uid="{503527F1-E7CF-46E9-805A-C440916A3068}" name="PCT_Female" dataDxfId="209"/>
    <tableColumn id="41" xr3:uid="{D324F28E-6291-47F5-A8FA-3E038EE8BE69}" name="PCT_Hispanic" dataDxfId="208"/>
    <tableColumn id="42" xr3:uid="{E6F9FEBF-D4F7-4828-BFAA-1D139241F9EB}" name="PCT_Male" dataDxfId="207"/>
    <tableColumn id="43" xr3:uid="{8A1E1762-612D-4C77-AA51-75F3D6FF9DF6}" name="PCT_NatAm_PI_E" dataDxfId="206"/>
    <tableColumn id="44" xr3:uid="{E7ECE647-BF2B-4543-BF99-F40644170997}" name="PCT_Other" dataDxfId="205"/>
    <tableColumn id="45" xr3:uid="{EDED960A-0796-4C54-B3AE-F7A5DD42762C}" name="PCT_Total" dataDxfId="204"/>
    <tableColumn id="46" xr3:uid="{832BB661-255F-46DF-B7A5-C5CB0FCB77C7}" name="PCT_TwoorMore" dataDxfId="203"/>
    <tableColumn id="47" xr3:uid="{1D021770-F2F0-49DE-9296-736F2C0AC4F0}" name="PCT_White" dataDxfId="202"/>
    <tableColumn id="48" xr3:uid="{C3C2B8B0-FA2F-4848-9FCD-BE6ABF4E2131}" name="ENROLL22_AGE_TOTAL" dataDxfId="201"/>
    <tableColumn id="49" xr3:uid="{BDF33FFE-41E6-40BE-86FD-21789F4150EA}" name="ENROLL22_AGE_20U" dataDxfId="200"/>
    <tableColumn id="50" xr3:uid="{BF27B69A-9B71-47D4-A675-5E1F43D94E00}" name="ENROLL22_AGE_2024" dataDxfId="199"/>
    <tableColumn id="51" xr3:uid="{699565D7-4999-482E-8258-573F25F72E7E}" name="ENROLL22_AGE_2534" dataDxfId="198"/>
    <tableColumn id="52" xr3:uid="{D287A690-A409-42F5-8B15-73B62F026226}" name="ENROLL22_AGE_3564" dataDxfId="197"/>
    <tableColumn id="53" xr3:uid="{75FA46BB-2233-4C3D-9865-D10E176C369E}" name="ENROLL22_AGE_65O" dataDxfId="196"/>
    <tableColumn id="54" xr3:uid="{DAE24E72-13B5-42CE-8C00-614BCEAA3A6B}" name="ENROLL22_AGE_20U_P" dataDxfId="195"/>
    <tableColumn id="55" xr3:uid="{73A11790-BABB-431D-B0A6-A8DB339BDFDA}" name="ENROLL22_AGE_2024_P" dataDxfId="194"/>
    <tableColumn id="56" xr3:uid="{20A8CBE8-94CB-4C46-8F5A-2831B14E88B9}" name="ENROLL22_AGE_2534_P" dataDxfId="193"/>
    <tableColumn id="57" xr3:uid="{2C22BAA7-8CB9-4D9D-A8BB-C5A3E0687DA8}" name="ENROLL22_AGE_3564_P" dataDxfId="192"/>
    <tableColumn id="58" xr3:uid="{236681BA-8A57-4B7F-A689-6A192648B6B9}" name="ENROLL22_AGE_65O_P" dataDxfId="191"/>
    <tableColumn id="59" xr3:uid="{C1A6A75C-AEBA-4E04-B02C-92421414257E}" name="ENROLL22_MALE_N" dataDxfId="190"/>
    <tableColumn id="60" xr3:uid="{FD0DF892-A821-4010-BEB4-06FE97982F2F}" name="ENROLL22_FEMALE_N" dataDxfId="189"/>
    <tableColumn id="61" xr3:uid="{435BBC8E-E5B3-4088-AD6A-F10E06176AB0}" name="ENROLL22_MALE_P" dataDxfId="188"/>
    <tableColumn id="62" xr3:uid="{19CBAAF7-B791-4963-91A2-820D6BAD356F}" name="ENROLL22_FEMALE_P" dataDxfId="187"/>
    <tableColumn id="63" xr3:uid="{376FCE67-95F3-4FD7-9E62-87650EBC20F9}" name="ENROLL12_MALE_N" dataDxfId="186"/>
    <tableColumn id="64" xr3:uid="{F5F3CFDD-2469-4536-BFCD-D43E92D931F3}" name="ENROLL12_FEMALE_N" dataDxfId="185"/>
    <tableColumn id="65" xr3:uid="{C2313BE7-CA4C-4063-BE0A-531D4BCD9ADE}" name="ENROLL12_MALE_P" dataDxfId="184"/>
    <tableColumn id="66" xr3:uid="{8E0BA25A-BFAA-4969-8344-D0A7B2415C83}" name="ENROLL12_FEMALE_P" dataDxfId="183"/>
    <tableColumn id="67" xr3:uid="{57481A1B-AE1C-4813-9AE7-4ABCFE6FCF82}" name="ENROLL22_TOTAL_N" dataDxfId="182"/>
    <tableColumn id="68" xr3:uid="{E2C2769D-B8A3-4692-9267-819557783C2E}" name="ENROLL22_ASIAN_N" dataDxfId="181"/>
    <tableColumn id="69" xr3:uid="{FE2219D9-E032-43DC-A2A3-59519D6AAAE5}" name="ENROLL22_BLACKAA_N" dataDxfId="180"/>
    <tableColumn id="70" xr3:uid="{D6184C03-260A-4EDF-B242-4D59C6913D58}" name="ENROLL22_HISPANIC_N" dataDxfId="179"/>
    <tableColumn id="71" xr3:uid="{6A7399B3-218B-4BE2-93CE-8D0BB333E4F1}" name="ENROLL22_NATAM_PI_N" dataDxfId="178"/>
    <tableColumn id="72" xr3:uid="{C05D48A5-5625-492A-BF37-80561F24B37F}" name="ENROLL22_WHITE_N" dataDxfId="177"/>
    <tableColumn id="73" xr3:uid="{E9649A8C-6CB2-48BB-A06B-FBA5EE9E2892}" name="ENROLL22_ASIAN_P" dataDxfId="176"/>
    <tableColumn id="74" xr3:uid="{2B935E09-2164-470D-9484-C8DD5BD536FF}" name="ENROLL22_BLACK_AA_P" dataDxfId="175"/>
    <tableColumn id="75" xr3:uid="{C4FE1FEE-140B-447C-B73C-FE6D90047E39}" name="ENROLL22_HISPANIC_P" dataDxfId="174"/>
    <tableColumn id="76" xr3:uid="{309172D2-1210-4A65-9C13-37DB3ED1DF6D}" name="ENROLL22_NATAM_PI_P" dataDxfId="173"/>
    <tableColumn id="77" xr3:uid="{DC5F62AD-485E-4017-8613-0D9BF9FD21FB}" name="ENROLL22_WHITE_P" dataDxfId="172"/>
    <tableColumn id="78" xr3:uid="{E8B174A9-A9B5-42B6-AE02-86EBF3352358}" name="ENROLL22_M1_N" dataDxfId="171"/>
    <tableColumn id="79" xr3:uid="{3041155E-1095-478A-AAE4-AE9653FB3E5A}" name="ENROLL22_OTHER_N" dataDxfId="170"/>
    <tableColumn id="80" xr3:uid="{B197A3AC-8264-414C-A74D-D2305E7C442E}" name="ENROLL22_OTHER_P" dataDxfId="169"/>
    <tableColumn id="81" xr3:uid="{C7820D93-F5E2-4DD9-A6C0-EBFE592BB1DF}" name="ENROLL22_MINORITY_N" dataDxfId="168"/>
    <tableColumn id="82" xr3:uid="{577678D0-1BC5-40BC-BDD8-B9395D4DF5D3}" name="ENROLL22_MINORITY_P" dataDxfId="167"/>
    <tableColumn id="83" xr3:uid="{6BB94E05-27ED-451D-8B38-A15AA381AF86}" name="CENSUS_22_MINORITY_SA_N" dataDxfId="166">
      <calculatedColumnFormula>IFERROR((G2+H2+M2+J2+O2+L2),"")</calculatedColumnFormula>
    </tableColumn>
    <tableColumn id="84" xr3:uid="{E34706C2-9588-434B-8A33-3734FEE7E987}" name="CENSUS_22_MINORITY_SA_P" dataDxfId="165">
      <calculatedColumnFormula>IFERROR((BO2/N2)*1,"")</calculatedColumnFormula>
    </tableColumn>
    <tableColumn id="85" xr3:uid="{75226661-A65D-4A9E-B5CE-E9AF0673EEC8}" name="ENROLL22_MINORITY_Percent" dataDxfId="164">
      <calculatedColumnFormula>(BN2)/100</calculatedColumnFormula>
    </tableColumn>
    <tableColumn id="18" xr3:uid="{36B0AAB5-741F-4A5F-A301-A18A9EAC5FC7}" name="Difference in Minority Enrollment Vs Service Area" dataDxfId="163" dataCellStyle="Percent">
      <calculatedColumnFormula>Table1[[#This Row],[ENROLL22_MINORITY_Percent]]-Table1[[#This Row],[CENSUS_22_MINORITY_SA_P]]</calculatedColumnFormula>
    </tableColumn>
  </tableColumns>
  <tableStyleInfo name="TableStyleMedium16"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5C556C8-BB10-440B-8CF0-C9E899FFF9D1}" name="Table2" displayName="Table2" ref="A1:AQ169" totalsRowShown="0" headerRowDxfId="162" dataDxfId="161" tableBorderDxfId="160" headerRowCellStyle="Percent">
  <autoFilter ref="A1:AQ169" xr:uid="{45C556C8-BB10-440B-8CF0-C9E899FFF9D1}"/>
  <tableColumns count="43">
    <tableColumn id="1" xr3:uid="{4EC2354F-8494-4EBC-8B53-E4C4C92BAF28}" name="UNITID" dataDxfId="159"/>
    <tableColumn id="3" xr3:uid="{01448D77-330C-4D28-B840-D8A125622164}" name="Instr_Total_N" dataDxfId="158"/>
    <tableColumn id="4" xr3:uid="{31C65040-D00D-48CD-8A86-B60BCAE7E539}" name="Instr_Asian_N" dataDxfId="157"/>
    <tableColumn id="5" xr3:uid="{2A06507A-2C7E-4798-B4BD-60A14F5B5DD3}" name="Instr_BlackAA_N" dataDxfId="156"/>
    <tableColumn id="6" xr3:uid="{E5045BA6-4470-47F0-AAB7-C1DDBCA2CEC5}" name="Instr_Hispanic_N" dataDxfId="155"/>
    <tableColumn id="7" xr3:uid="{1AD1D788-8302-4C3F-B473-C8752C93E2DC}" name="Instr_NatAM_N" dataDxfId="154"/>
    <tableColumn id="8" xr3:uid="{4DF94505-872E-4B3F-898E-8FE95D8BD4F1}" name="Instr_White_N" dataDxfId="153"/>
    <tableColumn id="9" xr3:uid="{5283DBC9-4BF0-412C-83F7-8CA4467B93A7}" name="NonInstr_Total_N" dataDxfId="152"/>
    <tableColumn id="10" xr3:uid="{56C3AEE2-9C47-446A-A9DC-9F1E8700E9F7}" name="NonInstr_Asian_N" dataDxfId="151"/>
    <tableColumn id="11" xr3:uid="{144F61B2-FF2B-4CB8-900A-A6B243A39A3C}" name="NonInstr_BlackAA_N" dataDxfId="150"/>
    <tableColumn id="12" xr3:uid="{DB686099-0071-4ED3-8F3F-093912E092D7}" name="NonInstr_Hispanic_N" dataDxfId="149"/>
    <tableColumn id="13" xr3:uid="{4647425E-D6B4-4032-A8FB-073E91315B71}" name="NonInstr_NatAM_N" dataDxfId="148"/>
    <tableColumn id="14" xr3:uid="{DDBA7EF3-76A0-48A2-A66B-479596AB5FAC}" name="NonInstr_White_N" dataDxfId="147"/>
    <tableColumn id="15" xr3:uid="{36F405B6-BCE9-42D9-A917-40F91BE1C3D9}" name="Admin_Total_N" dataDxfId="146"/>
    <tableColumn id="16" xr3:uid="{31876BF3-4C37-43BD-89D8-F7F2731BC9BA}" name="Admin_Asian_N" dataDxfId="145"/>
    <tableColumn id="17" xr3:uid="{613E23FE-B32F-4CE5-9424-E5A42289019B}" name="Admin_BlackAA_N" dataDxfId="144"/>
    <tableColumn id="18" xr3:uid="{19EA35C7-9859-4A64-8D68-B6085BF4F0D2}" name="Admin_Hispanic_N" dataDxfId="143"/>
    <tableColumn id="19" xr3:uid="{45B4F168-D3AC-4844-8F12-65B619216554}" name="Admin_NatAM_N" dataDxfId="142"/>
    <tableColumn id="20" xr3:uid="{077ECE35-4E6E-41E7-A2A2-A4B4AA67AB76}" name="Admin_White_N" dataDxfId="141"/>
    <tableColumn id="21" xr3:uid="{59B9044D-6416-491C-8CF3-A2CF7C3D312A}" name="Instr_Asian_P" dataDxfId="140" dataCellStyle="Percent"/>
    <tableColumn id="22" xr3:uid="{941BD2F1-8E97-42EC-9713-7E03414A326A}" name="Instr_BlackAA_P" dataDxfId="139" dataCellStyle="Percent"/>
    <tableColumn id="23" xr3:uid="{7106A15F-19D9-4F6A-8B0B-33E95D8854D9}" name="Instr_Hispanic_P" dataDxfId="138" dataCellStyle="Percent"/>
    <tableColumn id="24" xr3:uid="{CE269023-8ECC-48DE-8DFE-8371A00FC378}" name="Instr_NatAM_P" dataDxfId="137" dataCellStyle="Percent"/>
    <tableColumn id="25" xr3:uid="{B27114D6-2845-4C38-A361-8E437FFA878C}" name="Instr_White_P" dataDxfId="136" dataCellStyle="Percent"/>
    <tableColumn id="26" xr3:uid="{D5F93C46-4AD8-4A5A-B4FD-2459CE80FB62}" name="NonInstr_Asian_P" dataDxfId="135" dataCellStyle="Percent"/>
    <tableColumn id="27" xr3:uid="{CC68504D-B4E4-4087-A533-17C4F03B1AD9}" name="NonInstr_BlackAA_P" dataDxfId="134" dataCellStyle="Percent"/>
    <tableColumn id="28" xr3:uid="{3F065096-BD04-4CAE-8C54-6A7902812273}" name="NonInstr_Hispanic_P" dataDxfId="133" dataCellStyle="Percent"/>
    <tableColumn id="29" xr3:uid="{564909C4-3895-4A29-8C37-C7C4D9E9BD7E}" name="NonInstr_NatAM_P" dataDxfId="132" dataCellStyle="Percent"/>
    <tableColumn id="30" xr3:uid="{67717D6D-1534-4148-B4E3-CDA6B0F64042}" name="NonInstr_White_P" dataDxfId="131" dataCellStyle="Percent"/>
    <tableColumn id="31" xr3:uid="{8FCA2916-3B8C-4B66-A509-25AEA7E4B606}" name="Admin_Asian_P" dataDxfId="130" dataCellStyle="Percent"/>
    <tableColumn id="32" xr3:uid="{D1E0E7C7-1EF1-44FB-8D56-6F0F6150771D}" name="Admin_BlackAA_P" dataDxfId="129" dataCellStyle="Percent"/>
    <tableColumn id="33" xr3:uid="{09DF7E77-7561-42F0-9858-25C1A2314246}" name="Admin_Hispanic_P" dataDxfId="128" dataCellStyle="Percent"/>
    <tableColumn id="34" xr3:uid="{A4945381-F9A5-4469-A19E-FB15272ACF48}" name="Admin_NatAM_P" dataDxfId="127" dataCellStyle="Percent"/>
    <tableColumn id="35" xr3:uid="{1EF49CE8-C6EC-4174-9D9A-1A7BDE6967AA}" name="Admin_White_P" dataDxfId="126" dataCellStyle="Percent"/>
    <tableColumn id="36" xr3:uid="{9B4EC174-2D03-41AF-A5ED-514D3DA2B85D}" name="Instructional Minority_P" dataDxfId="125" dataCellStyle="Percent">
      <calculatedColumnFormula>1-X2</calculatedColumnFormula>
    </tableColumn>
    <tableColumn id="37" xr3:uid="{237A2B17-D9CE-49D0-B259-D1B7B0F4A48F}" name="Non-Instructional Minority_P" dataDxfId="124" dataCellStyle="Percent">
      <calculatedColumnFormula>1-AC2</calculatedColumnFormula>
    </tableColumn>
    <tableColumn id="38" xr3:uid="{754E2FF2-ED21-4E6F-821F-6B9ED31CBA9B}" name="Admin Minority_P" dataDxfId="123" dataCellStyle="Percent">
      <calculatedColumnFormula>1-AH2</calculatedColumnFormula>
    </tableColumn>
    <tableColumn id="39" xr3:uid="{DBB99FFA-B678-48A6-BDF2-88E3FC64354B}" name="Total Staff" dataDxfId="122">
      <calculatedColumnFormula>B2+H2+N2</calculatedColumnFormula>
    </tableColumn>
    <tableColumn id="40" xr3:uid="{7EB98D06-6D92-4815-A3C2-A142EBF9D82D}" name="Total Non-Minority Staff" dataDxfId="121">
      <calculatedColumnFormula>G2+M2+S2</calculatedColumnFormula>
    </tableColumn>
    <tableColumn id="41" xr3:uid="{E7B2E866-888C-44D8-BD26-A127A7170495}" name="Total Minority Staff" dataDxfId="120">
      <calculatedColumnFormula>AL2-AM2</calculatedColumnFormula>
    </tableColumn>
    <tableColumn id="42" xr3:uid="{A0E52FC9-7A67-4F56-BE74-CF3AA3B8D573}" name="CENSUS_Minority_P" dataDxfId="119">
      <calculatedColumnFormula>Table1[[#This Row],[CENSUS_22_MINORITY_SA_P]]</calculatedColumnFormula>
    </tableColumn>
    <tableColumn id="43" xr3:uid="{F819A7F0-05CB-4352-8412-E4E6C2382618}" name="Faculty_Staff_Minority_P" dataDxfId="118" dataCellStyle="Percent">
      <calculatedColumnFormula>(AN2/AL2)*1</calculatedColumnFormula>
    </tableColumn>
    <tableColumn id="44" xr3:uid="{19350933-9E53-45E9-804A-76BDAFE3F4FC}" name="Difference in Minority Faculty_ Staff vs Service Area" dataDxfId="117">
      <calculatedColumnFormula>AP2-AO2</calculatedColumnFormula>
    </tableColumn>
  </tableColumns>
  <tableStyleInfo name="TableStyleMedium16"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059269C-5188-4258-BEEB-6735F9CDC4AD}" name="Table6" displayName="Table6" ref="A1:O169" totalsRowShown="0" headerRowDxfId="115" dataDxfId="114" tableBorderDxfId="113">
  <autoFilter ref="A1:O169" xr:uid="{9059269C-5188-4258-BEEB-6735F9CDC4AD}"/>
  <tableColumns count="15">
    <tableColumn id="1" xr3:uid="{468D267A-1231-42A9-B4F5-89DD7B4D6B6E}" name="UNITID" dataDxfId="112"/>
    <tableColumn id="3" xr3:uid="{5ABA24DC-8C4E-4B95-B195-843BA348B417}" name="Retained Full-Time_2019" dataDxfId="111"/>
    <tableColumn id="4" xr3:uid="{D4F3DB25-77CA-4287-9763-EBD25A9126A3}" name="Retained Full-Time_2020" dataDxfId="110"/>
    <tableColumn id="5" xr3:uid="{006362B6-275A-4E8F-8F7C-7F7D596E445F}" name="Retained Full-Time_2021" dataDxfId="109"/>
    <tableColumn id="6" xr3:uid="{322CF747-0792-4A87-8F4E-C115856024E5}" name="Retained Full-Time_2022" dataDxfId="108"/>
    <tableColumn id="7" xr3:uid="{18418A90-912F-4F15-B667-04500250172A}" name="Retained Full-Time_2023" dataDxfId="107"/>
    <tableColumn id="8" xr3:uid="{A7B26950-9E59-42AC-A2E3-A6B40D2E0058}" name="Retained Part-Time_2019" dataDxfId="106"/>
    <tableColumn id="9" xr3:uid="{0ED07AC2-FEAC-42ED-99A9-F4CFC6650731}" name="Retained Part-Time_2020" dataDxfId="105"/>
    <tableColumn id="10" xr3:uid="{51A0863E-9FA1-4C85-B11D-539A23782B45}" name="Retained Part-Time_2021" dataDxfId="104"/>
    <tableColumn id="11" xr3:uid="{15C386BC-4C08-49A8-B17B-F0BE5B1C2D63}" name="Retained Part-Time_2022" dataDxfId="103"/>
    <tableColumn id="12" xr3:uid="{A9196BE2-C69B-43DD-837D-3E27208A0594}" name="Retained Part-Time_2023" dataDxfId="102"/>
    <tableColumn id="13" xr3:uid="{3E35B219-AB3A-4B6E-A361-27C0A138D1CB}" name="FT_PPT_Change" dataDxfId="101"/>
    <tableColumn id="14" xr3:uid="{27F205B3-BAF2-4931-9B96-2F30D3298605}" name="PT_PPT_Change" dataDxfId="100"/>
    <tableColumn id="15" xr3:uid="{C4551692-9AFF-4623-9C87-5FA294999544}" name="Growth Rate Full-Time" dataDxfId="99">
      <calculatedColumnFormula>IFERROR((L2/B2)*1,"")</calculatedColumnFormula>
    </tableColumn>
    <tableColumn id="16" xr3:uid="{8542599B-3552-4B02-9D87-4DD781FA67F6}" name="Growth Rate Part-Time" dataDxfId="98">
      <calculatedColumnFormula>IFERROR((M2/G2)*1,"")</calculatedColumnFormula>
    </tableColumn>
  </tableColumns>
  <tableStyleInfo name="TableStyleMedium17"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B0882B33-BD9D-4D98-9525-44A44AA0661F}" name="Table19" displayName="Table19" ref="A1:H4344" totalsRowShown="0" headerRowDxfId="97" dataDxfId="96" tableBorderDxfId="95">
  <autoFilter ref="A1:H4344" xr:uid="{B0882B33-BD9D-4D98-9525-44A44AA0661F}"/>
  <tableColumns count="8">
    <tableColumn id="1" xr3:uid="{1959F0C8-11B7-46AB-A37F-E9806F2591C8}" name="UNITID" dataDxfId="94"/>
    <tableColumn id="3" xr3:uid="{54309569-E450-424F-AECE-1503100D56F0}" name="OUTCOMES MEASURES" dataDxfId="93"/>
    <tableColumn id="4" xr3:uid="{BEB58691-2F79-4A90-A3C3-4C466C370939}" name="_201910" dataDxfId="92"/>
    <tableColumn id="5" xr3:uid="{1D0B631D-E0D1-46ED-A5EA-9DC01CDC78E2}" name="_202010" dataDxfId="91"/>
    <tableColumn id="6" xr3:uid="{8BFFF2C2-7163-42FE-9BA1-88D97D16C9A9}" name="_202110" dataDxfId="90"/>
    <tableColumn id="7" xr3:uid="{21EEF51E-5F3D-4113-BAE4-43A3EDBF5A94}" name="_202210" dataDxfId="89"/>
    <tableColumn id="8" xr3:uid="{FD4B79D9-60F1-4CA9-B4C7-031DADF1FF2A}" name="_202310" dataDxfId="88"/>
    <tableColumn id="9" xr3:uid="{12493FAE-003A-440E-8909-356D8FB60702}" name="Growth Rate" dataDxfId="87">
      <calculatedColumnFormula>IFERROR((Table19[[#This Row],[_202310]]-Table19[[#This Row],[_201910]])/Table19[[#This Row],[_201910]]*1,"")</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F0A86636-0D02-448B-B58F-0B2CEA832C7C}" name="Table20" displayName="Table20" ref="A1:H4344" totalsRowShown="0" headerRowDxfId="86" dataDxfId="85" tableBorderDxfId="84">
  <autoFilter ref="A1:H4344" xr:uid="{F0A86636-0D02-448B-B58F-0B2CEA832C7C}"/>
  <tableColumns count="8">
    <tableColumn id="1" xr3:uid="{14EAC775-6869-4181-A6B1-3167BA0E584D}" name="UNITID" dataDxfId="83"/>
    <tableColumn id="3" xr3:uid="{3D6A31C2-FFA7-4D4C-BC96-DCBD261AC2B9}" name="OUTCOMES MEASURES" dataDxfId="82"/>
    <tableColumn id="4" xr3:uid="{898D08B9-CF8A-4B36-94D8-9A21EB9F41BC}" name="_201920" dataDxfId="81"/>
    <tableColumn id="5" xr3:uid="{2517215F-A5EF-484B-8F51-0AD5FD1FB32C}" name="_202020" dataDxfId="80"/>
    <tableColumn id="6" xr3:uid="{459CA766-1C2D-4D24-950A-FF8CFE8B4E27}" name="_202120" dataDxfId="79"/>
    <tableColumn id="7" xr3:uid="{12F08CEA-3C92-434F-A2E6-486C53936373}" name="_202220" dataDxfId="78"/>
    <tableColumn id="8" xr3:uid="{8A2F8991-15C5-4894-B117-99C73B87104F}" name="_202320" dataDxfId="77"/>
    <tableColumn id="9" xr3:uid="{2FF653F6-EBCF-4B1D-ABAA-51902B9F4607}" name="Growth Rate" dataDxfId="76" dataCellStyle="Percent">
      <calculatedColumnFormula>IFERROR((Table20[[#This Row],[_202320]]-Table20[[#This Row],[_201920]])/Table20[[#This Row],[_201920]]*1,"")</calculatedColumnFormula>
    </tableColumn>
  </tableColumns>
  <tableStyleInfo name="TableStyleMedium20"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AB3BA5A-1E0F-4E91-9CC0-94C7C4568A14}" name="Table21" displayName="Table21" ref="A1:H4344" totalsRowShown="0" headerRowDxfId="75" dataDxfId="74" tableBorderDxfId="73">
  <autoFilter ref="A1:H4344" xr:uid="{EAB3BA5A-1E0F-4E91-9CC0-94C7C4568A14}"/>
  <tableColumns count="8">
    <tableColumn id="1" xr3:uid="{48416DC2-C4EA-4EBE-A22A-D5BD4F20F361}" name="UNITID" dataDxfId="72"/>
    <tableColumn id="3" xr3:uid="{405A42D7-755E-44E7-B1B2-1AB48F22384F}" name="OUTCOMES MEASURES" dataDxfId="71"/>
    <tableColumn id="4" xr3:uid="{6602A273-BC43-4564-B2F3-6A98FA5E956F}" name="_201930" dataDxfId="70"/>
    <tableColumn id="5" xr3:uid="{B5E3CB0F-DC68-4280-A258-29F3078A7724}" name="_202030" dataDxfId="69"/>
    <tableColumn id="6" xr3:uid="{CBFB3F8F-F144-41F2-B7D8-1C50875A578E}" name="_202130" dataDxfId="68"/>
    <tableColumn id="7" xr3:uid="{513DF103-6761-48CF-9E9E-9B1FDE9940F3}" name="_202230" dataDxfId="67"/>
    <tableColumn id="8" xr3:uid="{451CCAA4-CB1A-4372-8837-7E8DEB886296}" name="_202330" dataDxfId="66"/>
    <tableColumn id="9" xr3:uid="{DBCDBCF4-F49D-4F75-8149-9A7C41EAE5EA}" name="Growth Rate" dataDxfId="65" dataCellStyle="Percent">
      <calculatedColumnFormula>IFERROR((Table21[[#This Row],[_202330]]-Table21[[#This Row],[_201930]])/Table21[[#This Row],[_201930]]*1,"")</calculatedColumnFormula>
    </tableColumn>
  </tableColumns>
  <tableStyleInfo name="TableStyleMedium20"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E796186-F7A4-4C60-A833-3A5A61CEF02C}" name="Table5" displayName="Table5" ref="A1:H4344" totalsRowShown="0" headerRowDxfId="64" dataDxfId="63" tableBorderDxfId="62">
  <autoFilter ref="A1:H4344" xr:uid="{6E796186-F7A4-4C60-A833-3A5A61CEF02C}"/>
  <tableColumns count="8">
    <tableColumn id="1" xr3:uid="{21A58CA0-9D93-4A4D-B3C1-5FFB8C4FD1B0}" name="UNITID" dataDxfId="61"/>
    <tableColumn id="3" xr3:uid="{6D5E628B-97E3-4BE6-B6B9-37B85A536911}" name="OUTCOMES MEASURES" dataDxfId="60"/>
    <tableColumn id="4" xr3:uid="{38D3188D-9EF8-4F02-BA99-38EB433AD8F4}" name="_201940" dataDxfId="59"/>
    <tableColumn id="5" xr3:uid="{35A5C128-3F82-4069-BA3D-A4290E141432}" name="_202040" dataDxfId="58"/>
    <tableColumn id="6" xr3:uid="{C44A0452-A39F-4753-9512-1E07CBD0D429}" name="_202140" dataDxfId="57"/>
    <tableColumn id="7" xr3:uid="{66D38C98-6B63-4B60-847F-7A796A78D274}" name="_202240" dataDxfId="56"/>
    <tableColumn id="8" xr3:uid="{596A8C8C-37BB-456E-8C9A-0EFE4A07BA43}" name="_202340" dataDxfId="55"/>
    <tableColumn id="10" xr3:uid="{0DD1CE35-7966-4CBB-91E7-8CE1484BAA0B}" name="Growth Rate" dataDxfId="54" dataCellStyle="Percent">
      <calculatedColumnFormula>IFERROR((Table5[[#This Row],[_202340]]-Table5[[#This Row],[_201940]])/Table5[[#This Row],[_201940]]*1,"")</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8F44029C-D5F2-4697-970D-600EADDE8F34}" name="Table11" displayName="Table11" ref="A1:H2857" totalsRowShown="0" headerRowDxfId="53" dataDxfId="52" tableBorderDxfId="51">
  <autoFilter ref="A1:H2857" xr:uid="{8F44029C-D5F2-4697-970D-600EADDE8F34}"/>
  <tableColumns count="8">
    <tableColumn id="1" xr3:uid="{3B220454-0733-4074-9580-554F2296860E}" name="UNITID" dataDxfId="50"/>
    <tableColumn id="3" xr3:uid="{60010987-7BE7-4A1C-B143-9FB509B20C02}" name="Associate Degrees Awarded" dataDxfId="49"/>
    <tableColumn id="4" xr3:uid="{9145AE63-32B0-4BB6-8696-6BB11F77706B}" name="_2019" dataDxfId="48"/>
    <tableColumn id="5" xr3:uid="{7A32030A-2530-4990-A573-D45E7EEB9524}" name="_2020" dataDxfId="47"/>
    <tableColumn id="6" xr3:uid="{2377D066-B3EF-44D0-A4F4-1BF7506E927D}" name="_2021" dataDxfId="46"/>
    <tableColumn id="7" xr3:uid="{454A6B46-4291-4B24-9936-A1FFFC33893F}" name="_2022" dataDxfId="45"/>
    <tableColumn id="8" xr3:uid="{02D784AA-31CC-400A-BEBC-01539B545DBA}" name="_2023" dataDxfId="44"/>
    <tableColumn id="9" xr3:uid="{B6270CEC-9984-4AC0-AFB2-22E71AB42B78}" name="Growth Rate" dataDxfId="43">
      <calculatedColumnFormula>IFERROR((G2-C2)/C2,"")</calculatedColumnFormula>
    </tableColumn>
  </tableColumns>
  <tableStyleInfo name="TableStyleMedium20"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E7FA9F4-CE20-4114-8DB5-AB8637CFDDD1}" name="Table16" displayName="Table16" ref="A1:Q169" totalsRowShown="0" headerRowDxfId="42" dataDxfId="41" tableBorderDxfId="40">
  <autoFilter ref="A1:Q169" xr:uid="{0E7FA9F4-CE20-4114-8DB5-AB8637CFDDD1}"/>
  <tableColumns count="17">
    <tableColumn id="1" xr3:uid="{51B08564-5262-455F-B6A1-DB8C8BEA1D38}" name="UNITID" dataDxfId="39"/>
    <tableColumn id="18" xr3:uid="{19F797EE-72DB-4A54-9D6D-A8DF5C428F1B}" name="Percent former undergraduates from a college that earned more than the typical high school graduate 6 years after entering college " dataDxfId="38" dataCellStyle="Percent">
      <calculatedColumnFormula>Table16[[#This Row],[Percent former undergraduates from a college that earned more than the typical high school graduate 6 years after entering college 2]]*1</calculatedColumnFormula>
    </tableColumn>
    <tableColumn id="3" xr3:uid="{4D8A5525-AF96-48CD-B36B-5D579D6104D0}" name="Percent former undergraduates from a college that earned more than the typical high school graduate 6 years after entering college 2" dataDxfId="37"/>
    <tableColumn id="4" xr3:uid="{D1B04D0D-5279-4799-BDA8-E2BAC4F0269E}" name="2 Year college attendees: Median Earnings" dataDxfId="36"/>
    <tableColumn id="5" xr3:uid="{D0FF632A-1F24-4F3F-BD69-BFE751C6B3C0}" name="Cost of Attendance" dataDxfId="35"/>
    <tableColumn id="6" xr3:uid="{CC63A115-85C4-4BF3-BB69-98744D31EC47}" name="Full time first percent receving federal loans" dataDxfId="34"/>
    <tableColumn id="7" xr3:uid="{C1573EEF-3A8D-4E3E-917C-8F9706CF8ED5}" name="CENSUS_EARNINGS_LESSHS" dataDxfId="33"/>
    <tableColumn id="8" xr3:uid="{E9B5F821-D6F9-4571-B5AB-8FBFD1F5C720}" name="CENSUS_EARNINGS_HS" dataDxfId="32"/>
    <tableColumn id="9" xr3:uid="{AF2038FF-9CE1-4D17-BC1B-7B4BA48E4DEE}" name="CENSUS_EARNINGS_AA" dataDxfId="31"/>
    <tableColumn id="10" xr3:uid="{08C00D61-BB07-4C18-B082-84E5224E10B7}" name="CENSUS_EARNINGS_BA" dataDxfId="30"/>
    <tableColumn id="11" xr3:uid="{FD339134-FEAB-4439-90E8-E12D09FD80D0}" name="CENSUS_EARNINGS_GRAD" dataDxfId="29"/>
    <tableColumn id="12" xr3:uid="{5645D2A3-D55A-4061-8B0D-1DFABD8BE940}" name="NetPrice" dataDxfId="28"/>
    <tableColumn id="13" xr3:uid="{D874A5C8-72D2-4E7E-A322-9CBFBF35DC41}" name="HSGradEarnings" dataDxfId="27"/>
    <tableColumn id="14" xr3:uid="{E1936E42-3554-454E-9622-1E494596E0FB}" name="MedianEarningsGrads" dataDxfId="26"/>
    <tableColumn id="15" xr3:uid="{EB16D26F-D4FB-41A8-A1EB-8A968B4D5248}" name="AverageNetCost-Net Price *2 years" dataDxfId="25"/>
    <tableColumn id="16" xr3:uid="{70109218-D342-4F2B-AF36-F2FBCEC663B6}" name="CompleterADVDIS-Return On Education" dataDxfId="24"/>
    <tableColumn id="17" xr3:uid="{B69FA5A1-1806-47B3-99AA-3794E0717345}" name="YearstoRecoup Costs" dataDxfId="23"/>
  </tableColumns>
  <tableStyleInfo name="TableStyleMedium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91A7865-C122-4526-AF55-8657B6108899}" name="Table12" displayName="Table12" ref="A1:C169" totalsRowShown="0" headerRowDxfId="330" dataDxfId="329">
  <autoFilter ref="A1:C169" xr:uid="{A91A7865-C122-4526-AF55-8657B6108899}"/>
  <tableColumns count="3">
    <tableColumn id="1" xr3:uid="{4ED7B8A7-82D2-4A5B-B64D-233A3FFED18F}" name="UNITID" dataDxfId="328">
      <calculatedColumnFormula>'Early Momentum'!A2</calculatedColumnFormula>
    </tableColumn>
    <tableColumn id="3" xr3:uid="{E449BD22-9E36-4388-93FD-B6633B3EDB80}" name=" Growth Rate Full-Time Stufent Retention" dataDxfId="327">
      <calculatedColumnFormula>Table6[[#This Row],[Growth Rate Full-Time]]</calculatedColumnFormula>
    </tableColumn>
    <tableColumn id="4" xr3:uid="{3952CB80-0256-46A4-B429-A4B705B2A76B}" name="Growth Rate Part-Time Student Retention" dataDxfId="326">
      <calculatedColumnFormula>Table6[[#This Row],[Growth Rate Part-Time]]</calculatedColumnFormula>
    </tableColumn>
  </tableColumns>
  <tableStyleInfo name="TableStyleMedium17"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2553279F-726C-48F8-B6C5-E85D8ECE5D7F}" name="Table25" displayName="Table25" ref="A1:R169" totalsRowShown="0" headerRowDxfId="22" dataDxfId="21" headerRowBorderDxfId="19" tableBorderDxfId="20" totalsRowBorderDxfId="18">
  <autoFilter ref="A1:R169" xr:uid="{2553279F-726C-48F8-B6C5-E85D8ECE5D7F}"/>
  <tableColumns count="18">
    <tableColumn id="1" xr3:uid="{678C1E10-DB6F-4E53-A04E-9102F0C33728}" name="UNITID" dataDxfId="17"/>
    <tableColumn id="3" xr3:uid="{E054E1C0-DD2F-4FEC-BFA1-28B775233764}" name="City" dataDxfId="16"/>
    <tableColumn id="4" xr3:uid="{994BEA6B-1D65-4288-A266-F049DB252D27}" name="State" dataDxfId="15"/>
    <tableColumn id="5" xr3:uid="{706772C6-CCED-4CD8-8ABD-8A59B80DE466}" name="control" dataDxfId="14"/>
    <tableColumn id="6" xr3:uid="{4C0D5700-81AE-47C7-B28F-F34DDD31061C}" name="Institutional_Classification" dataDxfId="13"/>
    <tableColumn id="7" xr3:uid="{15FDFC1B-84B5-4F86-BCEE-5A73B244320C}" name="Student_Access_and_Earnings_Clas" dataDxfId="12"/>
    <tableColumn id="8" xr3:uid="{9C10C298-DE80-4D47-BE76-FBDA576F0BBE}" name="Research_Activity_Designation" dataDxfId="11"/>
    <tableColumn id="9" xr3:uid="{4A96C1D5-7E0D-431B-8C85-89A3BB88B85D}" name="Award_Level_Focus" dataDxfId="10"/>
    <tableColumn id="10" xr3:uid="{8D22B0CE-5550-485D-BB4F-7838AB11AD61}" name="Academic_Mix" dataDxfId="9"/>
    <tableColumn id="11" xr3:uid="{5CAF2722-62AB-44C3-B482-B30C74816C89}" name="Graduate_Academic_Program_Mix" dataDxfId="8"/>
    <tableColumn id="12" xr3:uid="{E14CD13F-4CC9-4AB5-8604-AEB035F6B364}" name="Size" dataDxfId="7"/>
    <tableColumn id="13" xr3:uid="{904C0F34-006D-4EC8-AD65-3143CC2AFF6B}" name="Campus_Setting" dataDxfId="6"/>
    <tableColumn id="14" xr3:uid="{F8C75DCE-EFA1-48FC-8BFB-6140585B88F8}" name="Highest_Degree_Awarded" dataDxfId="5"/>
    <tableColumn id="15" xr3:uid="{5CBF43B7-B3A3-4AC6-8791-ED2B3A3D8AE4}" name="Community_Engagement" dataDxfId="4"/>
    <tableColumn id="16" xr3:uid="{DA362F60-59F4-4702-8A10-30DCC20CA144}" name="Leadership_for_Public_Practice" dataDxfId="3"/>
    <tableColumn id="17" xr3:uid="{4164DA7A-8703-4D6F-BB22-F04B202D006B}" name="Access_Ratio" dataDxfId="2"/>
    <tableColumn id="18" xr3:uid="{B82EB969-78F2-413E-848F-3FECC88D5560}" name="Earnings_Ratio" dataDxfId="1"/>
    <tableColumn id="19" xr3:uid="{C2EFFF74-670B-43BA-9959-32788CD4986C}" name="SAEC25" dataDxfId="0"/>
  </tableColumns>
  <tableStyleInfo name="TableStyleMedium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411339F-2A7D-41C3-B0E4-855A92FCD125}" name="Table15" displayName="Table15" ref="A1:I4344" totalsRowShown="0">
  <autoFilter ref="A1:I4344" xr:uid="{0411339F-2A7D-41C3-B0E4-855A92FCD125}">
    <filterColumn colId="1">
      <filters>
        <filter val="Adjusted cohort"/>
        <filter val="Percent of adjusted cohort enrolled subsequently at another institution at 8 years"/>
        <filter val="Percent of adjusted cohort receiving an award at 4 years"/>
        <filter val="Percent of adjusted cohort receiving an award at 6 years"/>
        <filter val="Percent of adjusted cohort receiving an award at 8 years"/>
        <filter val="Percent of adjusted cohort still enrolled at your institution at 8 years"/>
      </filters>
    </filterColumn>
  </autoFilter>
  <tableColumns count="9">
    <tableColumn id="1" xr3:uid="{4987ECF4-C364-481D-977A-AA57891D5135}" name="UNITID" dataDxfId="325">
      <calculatedColumnFormula>Table19[[#This Row],[UNITID]]</calculatedColumnFormula>
    </tableColumn>
    <tableColumn id="3" xr3:uid="{4BE02F11-AE28-4D07-A914-469E104BD317}" name="Metrics" dataDxfId="324">
      <calculatedColumnFormula>Table19[[#This Row],[OUTCOMES MEASURES]]</calculatedColumnFormula>
    </tableColumn>
    <tableColumn id="4" xr3:uid="{74005080-02C3-434B-813F-AF47C4AAB061}" name="Growth Rate- First-Time, Full-Time" dataDxfId="323">
      <calculatedColumnFormula>Table19[[#This Row],[Growth Rate]]</calculatedColumnFormula>
    </tableColumn>
    <tableColumn id="5" xr3:uid="{60A91585-30B1-44AD-8AF1-31309EE50CE2}" name="Column5" dataDxfId="322">
      <calculatedColumnFormula>Table20[[#This Row],[UNITID]]</calculatedColumnFormula>
    </tableColumn>
    <tableColumn id="7" xr3:uid="{22756844-56AA-4E2A-943D-5E6D2BE75E28}" name="Growth Rate-First-Time, Part-Time " dataDxfId="321">
      <calculatedColumnFormula>Table20[[#This Row],[Growth Rate]]</calculatedColumnFormula>
    </tableColumn>
    <tableColumn id="9" xr3:uid="{EC306101-DC97-40E5-AEB8-6AC233D05228}" name="Column9" dataDxfId="320">
      <calculatedColumnFormula>Table21[[#This Row],[UNITID]]</calculatedColumnFormula>
    </tableColumn>
    <tableColumn id="11" xr3:uid="{A663B19C-7C5E-410D-882F-FA04BC11F910}" name="Growth Rate- Transfer-In, Full-Time" dataDxfId="319">
      <calculatedColumnFormula>Table21[[#This Row],[Growth Rate]]</calculatedColumnFormula>
    </tableColumn>
    <tableColumn id="13" xr3:uid="{30BDBD8D-BD28-4E27-A6B2-17B26E49C200}" name="Column13" dataDxfId="318">
      <calculatedColumnFormula>Table5[[#This Row],[UNITID]]</calculatedColumnFormula>
    </tableColumn>
    <tableColumn id="15" xr3:uid="{F7569C37-2EBE-447A-B322-11C54DB4EF40}" name="Growth Rate -Transfer-In, Part-Time " dataDxfId="317">
      <calculatedColumnFormula>Table5[[#This Row],[Growth Rate]]</calculatedColumnFormula>
    </tableColumn>
  </tableColumns>
  <tableStyleInfo name="TableStyleMedium2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C1FC94BE-9197-4762-B52C-DFA47AF8C816}" name="Table1118" displayName="Table1118" ref="A1:C2857" totalsRowShown="0" headerRowDxfId="316" dataDxfId="315" tableBorderDxfId="314">
  <autoFilter ref="A1:C2857" xr:uid="{8F44029C-D5F2-4697-970D-600EADDE8F34}"/>
  <tableColumns count="3">
    <tableColumn id="1" xr3:uid="{20547082-EB52-4FEC-B785-0E550A2AB64C}" name="UNITID" dataDxfId="313">
      <calculatedColumnFormula>Table11[[#This Row],[UNITID]]</calculatedColumnFormula>
    </tableColumn>
    <tableColumn id="3" xr3:uid="{2F1804DE-E68D-4DAE-B1C1-37B5ADFAE918}" name="Associate Degrees Awarded" dataDxfId="312">
      <calculatedColumnFormula>Table11[[#This Row],[Associate Degrees Awarded]]</calculatedColumnFormula>
    </tableColumn>
    <tableColumn id="9" xr3:uid="{50988906-D525-4341-9317-9C4BD5253925}" name="Growth Rate Associate Degrees Awarded" dataDxfId="311">
      <calculatedColumnFormula>Table11[[#This Row],[Growth Rate]]</calculatedColumnFormula>
    </tableColumn>
  </tableColumns>
  <tableStyleInfo name="TableStyleMedium20"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86391AC8-A768-426F-A9E6-8CA6B843CAF6}" name="Table13" displayName="Table13" ref="A1:F169" totalsRowShown="0" headerRowDxfId="310" dataDxfId="309">
  <autoFilter ref="A1:F169" xr:uid="{86391AC8-A768-426F-A9E6-8CA6B843CAF6}"/>
  <tableColumns count="6">
    <tableColumn id="1" xr3:uid="{0DA0559D-66D0-4D7B-8563-C4939F7827EE}" name="UNITID" dataDxfId="308">
      <calculatedColumnFormula>Table16[[#This Row],[UNITID]]</calculatedColumnFormula>
    </tableColumn>
    <tableColumn id="3" xr3:uid="{4B0B824A-410E-42F0-9189-6DFB17038275}" name="Percent former undergraduates from a college that earned more than the typical high school graduate 6 years after entering college " dataDxfId="307">
      <calculatedColumnFormula>Table16[[#This Row],[Percent former undergraduates from a college that earned more than the typical high school graduate 6 years after entering college ]]</calculatedColumnFormula>
    </tableColumn>
    <tableColumn id="4" xr3:uid="{AE235EBF-747B-4454-BCF0-EE08615301A3}" name="Years to Recoup Costs" dataDxfId="306">
      <calculatedColumnFormula>Table16[[#This Row],[YearstoRecoup Costs]]</calculatedColumnFormula>
    </tableColumn>
    <tableColumn id="5" xr3:uid="{66B5DED8-6D2D-452A-AFAC-5004CFC415E4}" name="Access_Ratio" dataDxfId="305">
      <calculatedColumnFormula>Table25[[#This Row],[Access_Ratio]]</calculatedColumnFormula>
    </tableColumn>
    <tableColumn id="6" xr3:uid="{17C2B404-7847-4163-9B28-E0D90B59469E}" name="Earnings_Ratio" dataDxfId="304">
      <calculatedColumnFormula>Table25[[#This Row],[Earnings_Ratio]]</calculatedColumnFormula>
    </tableColumn>
    <tableColumn id="7" xr3:uid="{96D53640-FB2C-4098-B728-0077EC97952B}" name="Student Access &amp; Earnings Class" dataDxfId="303">
      <calculatedColumnFormula>Table25[[#This Row],[SAEC25]]</calculatedColumnFormula>
    </tableColumn>
  </tableColumns>
  <tableStyleInfo name="TableStyleMedium1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F36E062-748A-4906-94E2-F6EA395EFF76}" name="Table18" displayName="Table18" ref="A1:D169" totalsRowShown="0" headerRowDxfId="302" dataDxfId="301" headerRowBorderDxfId="299" tableBorderDxfId="300">
  <autoFilter ref="A1:D169" xr:uid="{0F36E062-748A-4906-94E2-F6EA395EFF76}"/>
  <tableColumns count="4">
    <tableColumn id="1" xr3:uid="{6B5CCD31-4D7A-4D97-8481-43B5D63A7E07}" name="UNITID" dataDxfId="298"/>
    <tableColumn id="3" xr3:uid="{9D0C24C3-C999-42F0-A58D-FC474028EC8C}" name="CNS_PVTRTY_Total" dataDxfId="297"/>
    <tableColumn id="4" xr3:uid="{811FE712-7A75-4CFA-B3B5-A65157473551}" name="CNS_PVTRTY_Total_N" dataDxfId="296"/>
    <tableColumn id="5" xr3:uid="{AC6EFA9B-3738-4962-9524-C73D90070FEF}" name="Percent_Poverty_Service_Area" dataDxfId="295" dataCellStyle="Percent"/>
  </tableColumns>
  <tableStyleInfo name="TableStyleMedium16"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4BD45DB-6130-4B51-ABF7-C68BF8849AB5}" name="Table23" displayName="Table23" ref="A1:AA467" totalsRowShown="0" headerRowDxfId="294" dataDxfId="293" tableBorderDxfId="292">
  <autoFilter ref="A1:AA467" xr:uid="{54BD45DB-6130-4B51-ABF7-C68BF8849AB5}"/>
  <tableColumns count="27">
    <tableColumn id="1" xr3:uid="{EFE38C1C-7AE6-46CD-AACD-54379F3B7960}" name="UNITID" dataDxfId="291"/>
    <tableColumn id="3" xr3:uid="{A9009DF6-6FEB-4561-BB29-F27F858C6692}" name="County" dataDxfId="290"/>
    <tableColumn id="4" xr3:uid="{9E961FB7-4023-41FD-8F06-EEF26CE946DF}" name="COUNTY_ATD" dataDxfId="289"/>
    <tableColumn id="5" xr3:uid="{1AB4D0EC-7041-492A-9B74-4A748148CB62}" name="stateFIPS" dataDxfId="288"/>
    <tableColumn id="6" xr3:uid="{A535E26E-D437-4B61-A193-94A83E45E5BE}" name="FIPS" dataDxfId="287"/>
    <tableColumn id="7" xr3:uid="{A94F487F-24AF-436C-B4BF-DEDB6D97D848}" name="CNS_PVTRTY_Total" dataDxfId="286"/>
    <tableColumn id="8" xr3:uid="{63F89667-5EA5-4902-8388-C4DCBB192547}" name="CNS_PVTRTY_Asian" dataDxfId="285"/>
    <tableColumn id="9" xr3:uid="{130A0CF8-FEDD-484B-A816-7804500C4110}" name="CNS_PVTRTY_Black_AA" dataDxfId="284"/>
    <tableColumn id="10" xr3:uid="{10AEE180-C66B-431A-98CD-F78145C2C7B0}" name="CNS_PVTRTY_Hispanic" dataDxfId="283"/>
    <tableColumn id="11" xr3:uid="{A4BD3129-9944-4528-B737-F6ED343BD209}" name="CNS_PVTRTY_NatAm_PI_E" dataDxfId="282"/>
    <tableColumn id="12" xr3:uid="{C0472180-3C99-4C87-AD08-2A1C379AF5BA}" name="CNS_PVTRTY_White" dataDxfId="281"/>
    <tableColumn id="13" xr3:uid="{AEB04D69-2116-4D3D-AD9F-B88B3D22C3FE}" name="CNS_PVTRTY_Other" dataDxfId="280"/>
    <tableColumn id="14" xr3:uid="{FAF75D4F-52E6-4DE8-B38C-97159058BEB2}" name="CNS_PVTRTY_TwoorMore" dataDxfId="279"/>
    <tableColumn id="15" xr3:uid="{78A938EA-8013-47B0-8D83-797F3A7B98CB}" name="CNS_PVTRTY_Below_P" dataDxfId="278"/>
    <tableColumn id="16" xr3:uid="{C169C848-6BB7-4C52-9B4B-6B19FAD6D898}" name="CNS_PVTRTY_Asian_P" dataDxfId="277"/>
    <tableColumn id="17" xr3:uid="{FBBCFC82-BEB0-4639-87DB-CE7088399874}" name="CNS_PVTRTY_Black_AA_P" dataDxfId="276"/>
    <tableColumn id="18" xr3:uid="{8C84814D-2D14-4C63-BCE0-7E37D0EF63BB}" name="CNS_PVTRTY_Hispanic_P" dataDxfId="275"/>
    <tableColumn id="19" xr3:uid="{D9090C47-AB1D-4356-AD5D-ADED4429087F}" name="CNS_PVTRTY_NatAm_PI_PE" dataDxfId="274"/>
    <tableColumn id="20" xr3:uid="{394BCB22-8D48-44C5-9547-55612895BA33}" name="CNS_PVTRTY_White_P" dataDxfId="273"/>
    <tableColumn id="21" xr3:uid="{C56DDA47-629F-41A4-A1BB-7E9E8C34FE15}" name="CNS_PVTRTY_Other_P" dataDxfId="272"/>
    <tableColumn id="22" xr3:uid="{025F922A-3DF7-42B4-BC0D-29664B173A41}" name="CNS_PVTRTY_TwoorMore_P" dataDxfId="271"/>
    <tableColumn id="23" xr3:uid="{D6B12FA5-88C2-40FB-BF89-216B6EA29F56}" name="CNS_PVTRTY_Total_N" dataDxfId="270"/>
    <tableColumn id="24" xr3:uid="{1CF2E58B-A782-4980-842D-76F674915338}" name="CNS_PVTRTY_Asian_N" dataDxfId="269"/>
    <tableColumn id="25" xr3:uid="{EF397FBB-D1C6-4553-8252-B2211DDD8272}" name="CNS_PVTRTY_Black_AA_N" dataDxfId="268"/>
    <tableColumn id="26" xr3:uid="{349AC26A-3AA2-4C4F-8B2A-98AA6353F3ED}" name="CNS_PVTRTY_Hispanic_N" dataDxfId="267"/>
    <tableColumn id="27" xr3:uid="{9AB5B276-9186-4CE5-B065-E6A1F18A7579}" name="CNS_PVTRTY_White_N" dataDxfId="266"/>
    <tableColumn id="28" xr3:uid="{7E9F73B6-064D-402E-B42B-F0F5E22F3977}" name="CNS_NNPVTRT_NatAm_PI_E" dataDxfId="265"/>
  </tableColumns>
  <tableStyleInfo name="TableStyleMedium16"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4D7B3B2-910D-4313-AFB3-EAC01D174F5C}" name="Table22" displayName="Table22" ref="A1:D169" totalsRowShown="0" headerRowDxfId="264" dataDxfId="263" tableBorderDxfId="262">
  <autoFilter ref="A1:D169" xr:uid="{E4D7B3B2-910D-4313-AFB3-EAC01D174F5C}"/>
  <tableColumns count="4">
    <tableColumn id="1" xr3:uid="{6EC5D32A-360D-44A9-B317-6DBB633156D3}" name="UNITID" dataDxfId="261"/>
    <tableColumn id="3" xr3:uid="{FD16AEA7-7083-495C-8974-F76B79A5B88A}" name="Households" dataDxfId="260"/>
    <tableColumn id="4" xr3:uid="{D917255D-5612-4EF1-B129-2B4DD8AD93A9}" name="ALICE_Households" dataDxfId="259"/>
    <tableColumn id="5" xr3:uid="{82DD5ACA-0934-4445-A230-A28B03F2FB7A}" name="PCT_Alice_Service Area" dataDxfId="258" dataCellStyle="Percent"/>
  </tableColumns>
  <tableStyleInfo name="TableStyleMedium16"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AACAF99-34CA-4C56-B3B2-8BC9B29F2836}" name="Table3" displayName="Table3" ref="A1:H467" totalsRowShown="0" headerRowDxfId="257" dataDxfId="256" headerRowBorderDxfId="254" tableBorderDxfId="255">
  <autoFilter ref="A1:H467" xr:uid="{7AACAF99-34CA-4C56-B3B2-8BC9B29F2836}"/>
  <tableColumns count="8">
    <tableColumn id="1" xr3:uid="{AA03A05E-9ECF-4244-9EA9-9A7AC588EC52}" name="UNITID" dataDxfId="253"/>
    <tableColumn id="3" xr3:uid="{C6B4C4F2-6828-4AB8-BA68-E7B6FDAB16C9}" name="County" dataDxfId="252"/>
    <tableColumn id="4" xr3:uid="{87A867F2-46C7-4AE3-8271-837F9EB503EC}" name="COUNTY_ATD" dataDxfId="251"/>
    <tableColumn id="5" xr3:uid="{7F905472-86C3-48E2-A85D-6660EEF82362}" name="stateFIPS" dataDxfId="250"/>
    <tableColumn id="6" xr3:uid="{625FE922-313A-400D-B1BE-94996B7F5A30}" name="FIPS" dataDxfId="249"/>
    <tableColumn id="7" xr3:uid="{868838ED-F956-4ECD-873B-0F6DFC9365C2}" name="Households" dataDxfId="248"/>
    <tableColumn id="8" xr3:uid="{D1A5150F-4606-4ADC-ADEC-4B4303E5E765}" name="ALICE_Households" dataDxfId="247"/>
    <tableColumn id="9" xr3:uid="{EA780320-1616-42CA-9E38-D0505F2BAA8C}" name="%_ALICE" dataDxfId="246"/>
  </tableColumns>
  <tableStyleInfo name="TableStyleMedium16" showFirstColumn="0" showLastColumn="0" showRowStripes="1" showColumnStripes="0"/>
</table>
</file>

<file path=xl/theme/theme1.xml><?xml version="1.0" encoding="utf-8"?>
<a:theme xmlns:a="http://schemas.openxmlformats.org/drawingml/2006/main" name="ATD PPT Theme">
  <a:themeElements>
    <a:clrScheme name="ATD">
      <a:dk1>
        <a:srgbClr val="1E204C"/>
      </a:dk1>
      <a:lt1>
        <a:sysClr val="window" lastClr="FFFFFF"/>
      </a:lt1>
      <a:dk2>
        <a:srgbClr val="1C7370"/>
      </a:dk2>
      <a:lt2>
        <a:srgbClr val="F4F5F1"/>
      </a:lt2>
      <a:accent1>
        <a:srgbClr val="1C7370"/>
      </a:accent1>
      <a:accent2>
        <a:srgbClr val="2180AF"/>
      </a:accent2>
      <a:accent3>
        <a:srgbClr val="F4F5F1"/>
      </a:accent3>
      <a:accent4>
        <a:srgbClr val="F3A335"/>
      </a:accent4>
      <a:accent5>
        <a:srgbClr val="1E204C"/>
      </a:accent5>
      <a:accent6>
        <a:srgbClr val="70AD47"/>
      </a:accent6>
      <a:hlink>
        <a:srgbClr val="0563C1"/>
      </a:hlink>
      <a:folHlink>
        <a:srgbClr val="954F72"/>
      </a:folHlink>
    </a:clrScheme>
    <a:fontScheme name="ATD">
      <a:majorFont>
        <a:latin typeface="Nobile Medium"/>
        <a:ea typeface=""/>
        <a:cs typeface=""/>
      </a:majorFont>
      <a:minorFont>
        <a:latin typeface="Inter"/>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ATD PPT Theme" id="{E6DDCC99-7C37-4F8B-BFFC-01651EC22F2E}" vid="{729141EB-685F-4921-A3E3-D61F12FC7B32}"/>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nces.ed.gov/collegenavigator/"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2.xml.rels><?xml version="1.0" encoding="UTF-8" standalone="yes"?>
<Relationships xmlns="http://schemas.openxmlformats.org/package/2006/relationships"><Relationship Id="rId8" Type="http://schemas.openxmlformats.org/officeDocument/2006/relationships/hyperlink" Target="https://nces.ed.gov/ipeds/datacenter/DataFiles.aspx?year=2022&amp;surveyNumber=18&amp;sid=181fa640-00a0-4654-8320-e29400a71482&amp;rtid=7" TargetMode="External"/><Relationship Id="rId13" Type="http://schemas.openxmlformats.org/officeDocument/2006/relationships/hyperlink" Target="https://nces.ed.gov/ipeds/datacenter/DataFiles.aspx?year=2022&amp;surveyNumber=18&amp;sid=181fa640-00a0-4654-8320-e29400a71482&amp;rtid=7" TargetMode="External"/><Relationship Id="rId18" Type="http://schemas.openxmlformats.org/officeDocument/2006/relationships/hyperlink" Target="https://collegescorecard.ed.gov/data" TargetMode="External"/><Relationship Id="rId26" Type="http://schemas.openxmlformats.org/officeDocument/2006/relationships/hyperlink" Target="https://data.census.gov/table/ACSDP5Y2022.DP05?q=dp05&amp;g=010XX00US$0500000" TargetMode="External"/><Relationship Id="rId3" Type="http://schemas.openxmlformats.org/officeDocument/2006/relationships/hyperlink" Target="https://collegescorecard.ed.gov/data" TargetMode="External"/><Relationship Id="rId21" Type="http://schemas.openxmlformats.org/officeDocument/2006/relationships/hyperlink" Target="https://collegescorecard.ed.gov/data" TargetMode="External"/><Relationship Id="rId7" Type="http://schemas.openxmlformats.org/officeDocument/2006/relationships/hyperlink" Target="https://data.census.gov/table/ACSDT5Y2022.B20004?q=earnings%20by%20educational%20attainment" TargetMode="External"/><Relationship Id="rId12" Type="http://schemas.openxmlformats.org/officeDocument/2006/relationships/hyperlink" Target="https://nces.ed.gov/ipeds/datacenter/DataFiles.aspx?year=2022&amp;surveyNumber=18&amp;sid=181fa640-00a0-4654-8320-e29400a71482&amp;rtid=7" TargetMode="External"/><Relationship Id="rId17" Type="http://schemas.openxmlformats.org/officeDocument/2006/relationships/hyperlink" Target="https://collegescorecard.ed.gov/data" TargetMode="External"/><Relationship Id="rId25" Type="http://schemas.openxmlformats.org/officeDocument/2006/relationships/hyperlink" Target="https://data.census.gov/table/ACSDP5Y2022.DP05?q=dp05&amp;g=010XX00US$0500000" TargetMode="External"/><Relationship Id="rId2" Type="http://schemas.openxmlformats.org/officeDocument/2006/relationships/hyperlink" Target="https://collegescorecard.ed.gov/data" TargetMode="External"/><Relationship Id="rId16" Type="http://schemas.openxmlformats.org/officeDocument/2006/relationships/hyperlink" Target="https://nces.ed.gov/ipeds/datacenter/DataFiles.aspx?year=2022&amp;surveyNumber=7&amp;sid=cda9d5ed-0af6-47bb-b3ea-a731a562d4e8&amp;rtid=7" TargetMode="External"/><Relationship Id="rId20" Type="http://schemas.openxmlformats.org/officeDocument/2006/relationships/hyperlink" Target="https://carnegieclassifications.acenet.edu/carnegie-classification/classification-methodology/2025-institutional-classification/" TargetMode="External"/><Relationship Id="rId1" Type="http://schemas.openxmlformats.org/officeDocument/2006/relationships/hyperlink" Target="https://collegescorecard.ed.gov/data" TargetMode="External"/><Relationship Id="rId6" Type="http://schemas.openxmlformats.org/officeDocument/2006/relationships/hyperlink" Target="https://nces.ed.gov/ipeds/datacenter/DataFiles.aspx?year=2022&amp;surveyNumber=5&amp;sid=cda9d5ed-0af6-47bb-b3ea-a731a562d4e8&amp;rtid=7" TargetMode="External"/><Relationship Id="rId11" Type="http://schemas.openxmlformats.org/officeDocument/2006/relationships/hyperlink" Target="https://nces.ed.gov/ipeds/datacenter/DataFiles.aspx?year=2022&amp;surveyNumber=18&amp;sid=181fa640-00a0-4654-8320-e29400a71482&amp;rtid=7" TargetMode="External"/><Relationship Id="rId24" Type="http://schemas.openxmlformats.org/officeDocument/2006/relationships/hyperlink" Target="https://data.census.gov/table/ACSDP5Y2022.DP05?q=dp05&amp;g=010XX00US$0500000" TargetMode="External"/><Relationship Id="rId5" Type="http://schemas.openxmlformats.org/officeDocument/2006/relationships/hyperlink" Target="https://nces.ed.gov/ipeds/datacenter/DataFiles.aspx?year=2022&amp;surveyNumber=2&amp;sid=7d69c005-491a-4258-b15d-c9fefac6c28c&amp;rtid=7" TargetMode="External"/><Relationship Id="rId15" Type="http://schemas.openxmlformats.org/officeDocument/2006/relationships/hyperlink" Target="https://nces.ed.gov/ipeds/datacenter/DataFiles.aspx?year=2022&amp;surveyNumber=2&amp;sid=cda9d5ed-0af6-47bb-b3ea-a731a562d4e8&amp;rtid=7" TargetMode="External"/><Relationship Id="rId23" Type="http://schemas.openxmlformats.org/officeDocument/2006/relationships/hyperlink" Target="https://data.census.gov/table/ACSST5Y2022.S1701?q=s1701&amp;g=040XX00US24" TargetMode="External"/><Relationship Id="rId28" Type="http://schemas.openxmlformats.org/officeDocument/2006/relationships/printerSettings" Target="../printerSettings/printerSettings2.bin"/><Relationship Id="rId10" Type="http://schemas.openxmlformats.org/officeDocument/2006/relationships/hyperlink" Target="https://nces.ed.gov/ipeds/datacenter/DataFiles.aspx?year=2022&amp;surveyNumber=2&amp;sid=7d69c005-491a-4258-b15d-c9fefac6c28c&amp;rtid=7" TargetMode="External"/><Relationship Id="rId19" Type="http://schemas.openxmlformats.org/officeDocument/2006/relationships/hyperlink" Target="https://nces.ed.gov/ipeds/datacenter/DataFiles.aspx?year=2022&amp;surveyNumber=3&amp;sid=181fa640-00a0-4654-8320-e29400a71482&amp;rtid=7" TargetMode="External"/><Relationship Id="rId4" Type="http://schemas.openxmlformats.org/officeDocument/2006/relationships/hyperlink" Target="https://unitedforalice.org/" TargetMode="External"/><Relationship Id="rId9" Type="http://schemas.openxmlformats.org/officeDocument/2006/relationships/hyperlink" Target="https://unitedforalice.org/" TargetMode="External"/><Relationship Id="rId14" Type="http://schemas.openxmlformats.org/officeDocument/2006/relationships/hyperlink" Target="https://nces.ed.gov/ipeds/datacenter/DataFiles.aspx?year=2022&amp;surveyNumber=2&amp;sid=cda9d5ed-0af6-47bb-b3ea-a731a562d4e8&amp;rtid=7" TargetMode="External"/><Relationship Id="rId22" Type="http://schemas.openxmlformats.org/officeDocument/2006/relationships/hyperlink" Target="https://collegescorecard.ed.gov/data" TargetMode="External"/><Relationship Id="rId27" Type="http://schemas.openxmlformats.org/officeDocument/2006/relationships/hyperlink" Target="https://data.census.gov/table/ACSST5Y2022.S1701?q=s1701&amp;g=040XX00US24" TargetMode="External"/></Relationships>
</file>

<file path=xl/worksheets/_rels/sheet20.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965BC-AD9D-46D0-9D22-E003E6FE2218}">
  <dimension ref="A1:BS221"/>
  <sheetViews>
    <sheetView zoomScale="96" zoomScaleNormal="96" workbookViewId="0">
      <selection activeCell="K20" sqref="K20"/>
    </sheetView>
  </sheetViews>
  <sheetFormatPr defaultRowHeight="13.9"/>
  <cols>
    <col min="2" max="4" width="8.625" customWidth="1"/>
    <col min="5" max="5" width="17.625" customWidth="1"/>
    <col min="6" max="6" width="17.25" customWidth="1"/>
    <col min="7" max="7" width="17.375" customWidth="1"/>
    <col min="8" max="8" width="17.25" customWidth="1"/>
    <col min="15" max="71" width="9" style="39"/>
  </cols>
  <sheetData>
    <row r="1" spans="1:16" ht="14.65" thickBot="1">
      <c r="A1" s="24"/>
      <c r="C1" s="24"/>
      <c r="D1" s="48"/>
      <c r="E1" s="24"/>
      <c r="F1" s="24"/>
      <c r="G1" s="24"/>
      <c r="H1" s="24"/>
      <c r="I1" s="39"/>
      <c r="J1" s="39"/>
      <c r="K1" s="39"/>
      <c r="L1" s="24"/>
      <c r="M1" s="24"/>
      <c r="N1" s="24"/>
    </row>
    <row r="2" spans="1:16" ht="14.25">
      <c r="A2" s="24"/>
      <c r="B2" s="280"/>
      <c r="C2" s="280"/>
      <c r="D2" s="280"/>
      <c r="E2" s="281"/>
      <c r="F2" s="274" t="s">
        <v>0</v>
      </c>
      <c r="G2" s="275"/>
      <c r="H2" s="275"/>
      <c r="I2" s="276"/>
      <c r="J2" s="39"/>
      <c r="K2" s="39"/>
      <c r="L2" s="24"/>
      <c r="M2" s="24"/>
      <c r="N2" s="24"/>
    </row>
    <row r="3" spans="1:16" ht="31.15" customHeight="1" thickBot="1">
      <c r="A3" s="24"/>
      <c r="B3" s="280"/>
      <c r="C3" s="280"/>
      <c r="D3" s="280"/>
      <c r="E3" s="281"/>
      <c r="F3" s="277"/>
      <c r="G3" s="278"/>
      <c r="H3" s="278"/>
      <c r="I3" s="279"/>
      <c r="J3" s="39"/>
      <c r="K3" s="39"/>
      <c r="L3" s="24"/>
      <c r="M3" s="24"/>
      <c r="N3" s="24"/>
      <c r="P3"/>
    </row>
    <row r="4" spans="1:16" ht="21.4" thickBot="1">
      <c r="A4" s="24"/>
      <c r="B4" s="24"/>
      <c r="C4" s="24"/>
      <c r="D4" s="39"/>
      <c r="E4" s="49"/>
      <c r="F4" s="49"/>
      <c r="G4" s="26"/>
      <c r="H4" s="26"/>
      <c r="I4" s="39"/>
      <c r="J4" s="39"/>
      <c r="K4" s="39"/>
      <c r="L4" s="24"/>
      <c r="M4" s="24"/>
      <c r="N4" s="24"/>
    </row>
    <row r="5" spans="1:16" ht="18">
      <c r="A5" s="24"/>
      <c r="B5" s="266" t="s">
        <v>1</v>
      </c>
      <c r="C5" s="267"/>
      <c r="D5" s="267"/>
      <c r="E5" s="267"/>
      <c r="F5" s="267"/>
      <c r="G5" s="267"/>
      <c r="H5" s="267"/>
      <c r="I5" s="267"/>
      <c r="J5" s="267"/>
      <c r="K5" s="267"/>
      <c r="L5" s="267"/>
      <c r="M5" s="268"/>
      <c r="N5" s="24"/>
    </row>
    <row r="6" spans="1:16" ht="14.25">
      <c r="A6" s="24"/>
      <c r="B6" s="269"/>
      <c r="C6" s="270"/>
      <c r="D6" s="270"/>
      <c r="E6" s="270"/>
      <c r="F6" s="270"/>
      <c r="G6" s="270"/>
      <c r="H6" s="270"/>
      <c r="I6" s="270"/>
      <c r="J6" s="270"/>
      <c r="K6" s="270"/>
      <c r="L6" s="270"/>
      <c r="M6" s="271"/>
      <c r="N6" s="27"/>
    </row>
    <row r="7" spans="1:16" ht="15.75">
      <c r="A7" s="24"/>
      <c r="B7" s="28"/>
      <c r="C7" s="241" t="s">
        <v>2</v>
      </c>
      <c r="D7" s="65"/>
      <c r="E7" s="65"/>
      <c r="F7" s="65"/>
      <c r="G7" s="65"/>
      <c r="H7" s="65"/>
      <c r="I7" s="65"/>
      <c r="J7" s="65"/>
      <c r="K7" s="65"/>
      <c r="L7" s="65"/>
      <c r="M7" s="29"/>
      <c r="N7" s="27"/>
    </row>
    <row r="8" spans="1:16" ht="15" customHeight="1">
      <c r="A8" s="24"/>
      <c r="B8" s="28"/>
      <c r="C8" s="273" t="s">
        <v>3</v>
      </c>
      <c r="D8" s="273"/>
      <c r="E8" s="273"/>
      <c r="F8" s="273"/>
      <c r="G8" s="273"/>
      <c r="H8" s="273"/>
      <c r="I8" s="273"/>
      <c r="J8" s="273"/>
      <c r="K8" s="273"/>
      <c r="L8" s="273"/>
      <c r="M8" s="29"/>
      <c r="N8" s="27"/>
    </row>
    <row r="9" spans="1:16" ht="14.25">
      <c r="A9" s="24"/>
      <c r="B9" s="30"/>
      <c r="C9" s="273"/>
      <c r="D9" s="273"/>
      <c r="E9" s="273"/>
      <c r="F9" s="273"/>
      <c r="G9" s="273"/>
      <c r="H9" s="273"/>
      <c r="I9" s="273"/>
      <c r="J9" s="273"/>
      <c r="K9" s="273"/>
      <c r="L9" s="273"/>
      <c r="M9" s="31"/>
      <c r="N9" s="24"/>
    </row>
    <row r="10" spans="1:16" ht="15.75">
      <c r="A10" s="24"/>
      <c r="B10" s="30"/>
      <c r="C10" s="66"/>
      <c r="D10" s="66"/>
      <c r="E10" s="66"/>
      <c r="F10" s="66"/>
      <c r="G10" s="66"/>
      <c r="H10" s="66"/>
      <c r="I10" s="66"/>
      <c r="J10" s="66"/>
      <c r="K10" s="66"/>
      <c r="L10" s="66"/>
      <c r="M10" s="31"/>
      <c r="N10" s="24"/>
    </row>
    <row r="11" spans="1:16" ht="14.25">
      <c r="A11" s="24"/>
      <c r="B11" s="30"/>
      <c r="C11" s="273" t="s">
        <v>4</v>
      </c>
      <c r="D11" s="273"/>
      <c r="E11" s="273"/>
      <c r="F11" s="273"/>
      <c r="G11" s="273"/>
      <c r="H11" s="273"/>
      <c r="I11" s="273"/>
      <c r="J11" s="273"/>
      <c r="K11" s="273"/>
      <c r="L11" s="273"/>
      <c r="M11" s="31"/>
      <c r="N11" s="24"/>
    </row>
    <row r="12" spans="1:16" ht="14.25">
      <c r="A12" s="24"/>
      <c r="B12" s="30"/>
      <c r="C12" s="273"/>
      <c r="D12" s="273"/>
      <c r="E12" s="273"/>
      <c r="F12" s="273"/>
      <c r="G12" s="273"/>
      <c r="H12" s="273"/>
      <c r="I12" s="273"/>
      <c r="J12" s="273"/>
      <c r="K12" s="273"/>
      <c r="L12" s="273"/>
      <c r="M12" s="31"/>
      <c r="N12" s="24"/>
    </row>
    <row r="13" spans="1:16" ht="15.75">
      <c r="A13" s="32"/>
      <c r="B13" s="33"/>
      <c r="C13" s="67"/>
      <c r="D13" s="67"/>
      <c r="E13" s="67"/>
      <c r="F13" s="67"/>
      <c r="G13" s="67"/>
      <c r="H13" s="67"/>
      <c r="I13" s="67"/>
      <c r="J13" s="67"/>
      <c r="K13" s="67"/>
      <c r="L13" s="67"/>
      <c r="M13" s="34"/>
      <c r="N13" s="32"/>
    </row>
    <row r="14" spans="1:16" ht="14.65" thickBot="1">
      <c r="A14" s="24"/>
      <c r="B14" s="35"/>
      <c r="C14" s="36"/>
      <c r="D14" s="37"/>
      <c r="E14" s="36"/>
      <c r="F14" s="36"/>
      <c r="G14" s="36"/>
      <c r="H14" s="36"/>
      <c r="I14" s="36"/>
      <c r="J14" s="36"/>
      <c r="K14" s="36"/>
      <c r="L14" s="36"/>
      <c r="M14" s="38"/>
      <c r="N14" s="24"/>
    </row>
    <row r="15" spans="1:16" ht="14.65" thickBot="1">
      <c r="A15" s="317"/>
      <c r="B15" s="317"/>
      <c r="C15" s="24"/>
      <c r="D15" s="25"/>
      <c r="E15" s="24"/>
      <c r="F15" s="24"/>
      <c r="G15" s="24"/>
      <c r="H15" s="24"/>
      <c r="I15" s="24"/>
      <c r="J15" s="24"/>
      <c r="K15" s="24"/>
      <c r="L15" s="24"/>
      <c r="M15" s="24"/>
      <c r="N15" s="24"/>
    </row>
    <row r="16" spans="1:16" ht="18">
      <c r="A16" s="24"/>
      <c r="B16" s="266" t="s">
        <v>5</v>
      </c>
      <c r="C16" s="267"/>
      <c r="D16" s="267"/>
      <c r="E16" s="267"/>
      <c r="F16" s="267"/>
      <c r="G16" s="267"/>
      <c r="H16" s="267"/>
      <c r="I16" s="267"/>
      <c r="J16" s="267"/>
      <c r="K16" s="267"/>
      <c r="L16" s="267"/>
      <c r="M16" s="268"/>
      <c r="N16" s="24"/>
    </row>
    <row r="17" spans="1:14" ht="14.25">
      <c r="A17" s="24"/>
      <c r="B17" s="30"/>
      <c r="C17" s="39"/>
      <c r="D17" s="39"/>
      <c r="E17" s="39"/>
      <c r="F17" s="145"/>
      <c r="G17" s="145"/>
      <c r="H17" s="145"/>
      <c r="I17" s="39"/>
      <c r="J17" s="39"/>
      <c r="K17" s="39"/>
      <c r="L17" s="39"/>
      <c r="M17" s="31"/>
      <c r="N17" s="24"/>
    </row>
    <row r="18" spans="1:14" ht="15.75">
      <c r="A18" s="24"/>
      <c r="B18" s="30"/>
      <c r="C18" s="39"/>
      <c r="D18" s="39"/>
      <c r="E18" s="39"/>
      <c r="F18" s="285" t="s">
        <v>6</v>
      </c>
      <c r="G18" s="285"/>
      <c r="H18" s="285"/>
      <c r="I18" s="39"/>
      <c r="J18" s="39"/>
      <c r="K18" s="39"/>
      <c r="L18" s="39"/>
      <c r="M18" s="31"/>
      <c r="N18" s="24"/>
    </row>
    <row r="19" spans="1:14" ht="31.5">
      <c r="A19" s="24"/>
      <c r="B19" s="30"/>
      <c r="C19" s="39"/>
      <c r="D19" s="39"/>
      <c r="E19" s="304" t="s">
        <v>7</v>
      </c>
      <c r="F19" s="305" t="s">
        <v>8</v>
      </c>
      <c r="G19" s="306" t="s">
        <v>9</v>
      </c>
      <c r="H19" s="307" t="s">
        <v>10</v>
      </c>
      <c r="I19" s="40"/>
      <c r="J19" s="40"/>
      <c r="K19" s="40"/>
      <c r="L19" s="40"/>
      <c r="M19" s="31"/>
      <c r="N19" s="24"/>
    </row>
    <row r="20" spans="1:14" ht="15.75">
      <c r="A20" s="24"/>
      <c r="B20" s="30"/>
      <c r="C20" s="39"/>
      <c r="D20" s="39"/>
      <c r="E20" s="308" t="s">
        <v>11</v>
      </c>
      <c r="F20" s="74">
        <v>0.4</v>
      </c>
      <c r="G20" s="309">
        <v>0.25</v>
      </c>
      <c r="H20" s="310">
        <v>0.2</v>
      </c>
      <c r="I20" s="40"/>
      <c r="J20" s="40"/>
      <c r="K20" s="40"/>
      <c r="L20" s="40"/>
      <c r="M20" s="31"/>
      <c r="N20" s="24"/>
    </row>
    <row r="21" spans="1:14" ht="15.75">
      <c r="A21" s="24"/>
      <c r="B21" s="30"/>
      <c r="C21" s="39"/>
      <c r="D21" s="39"/>
      <c r="E21" s="311" t="s">
        <v>12</v>
      </c>
      <c r="F21" s="74">
        <v>0.3</v>
      </c>
      <c r="G21" s="309">
        <v>0.35</v>
      </c>
      <c r="H21" s="310">
        <v>0.2</v>
      </c>
      <c r="I21" s="40"/>
      <c r="J21" s="40"/>
      <c r="K21" s="40"/>
      <c r="L21" s="40"/>
      <c r="M21" s="31"/>
      <c r="N21" s="24"/>
    </row>
    <row r="22" spans="1:14" ht="15.75">
      <c r="A22" s="24"/>
      <c r="B22" s="30"/>
      <c r="C22" s="39"/>
      <c r="D22" s="39"/>
      <c r="E22" s="312" t="s">
        <v>13</v>
      </c>
      <c r="F22" s="74">
        <v>0.2</v>
      </c>
      <c r="G22" s="309">
        <v>0.25</v>
      </c>
      <c r="H22" s="310">
        <v>0.3</v>
      </c>
      <c r="I22" s="40"/>
      <c r="J22" s="40"/>
      <c r="K22" s="40"/>
      <c r="L22" s="40"/>
      <c r="M22" s="31"/>
      <c r="N22" s="24"/>
    </row>
    <row r="23" spans="1:14" ht="15.75">
      <c r="A23" s="24"/>
      <c r="B23" s="30"/>
      <c r="C23" s="39"/>
      <c r="D23" s="39"/>
      <c r="E23" s="313" t="s">
        <v>14</v>
      </c>
      <c r="F23" s="314">
        <v>0.1</v>
      </c>
      <c r="G23" s="315">
        <v>0.15</v>
      </c>
      <c r="H23" s="316">
        <v>0.3</v>
      </c>
      <c r="I23" s="40"/>
      <c r="J23" s="40"/>
      <c r="K23" s="40"/>
      <c r="L23" s="40"/>
      <c r="M23" s="31"/>
      <c r="N23" s="24"/>
    </row>
    <row r="24" spans="1:14" ht="14.65" thickBot="1">
      <c r="A24" s="24"/>
      <c r="B24" s="35"/>
      <c r="C24" s="36"/>
      <c r="D24" s="37"/>
      <c r="E24" s="36"/>
      <c r="F24" s="36"/>
      <c r="G24" s="36"/>
      <c r="H24" s="36"/>
      <c r="I24" s="36"/>
      <c r="J24" s="36"/>
      <c r="K24" s="36"/>
      <c r="L24" s="36"/>
      <c r="M24" s="38"/>
      <c r="N24" s="24"/>
    </row>
    <row r="25" spans="1:14" ht="14.25" thickBot="1">
      <c r="A25" s="39"/>
      <c r="B25" s="39"/>
      <c r="C25" s="39"/>
      <c r="D25" s="39"/>
      <c r="E25" s="39"/>
      <c r="F25" s="39"/>
      <c r="G25" s="39"/>
      <c r="H25" s="39"/>
      <c r="I25" s="39"/>
      <c r="J25" s="39"/>
      <c r="K25" s="39"/>
      <c r="L25" s="39"/>
      <c r="M25" s="39"/>
      <c r="N25" s="39"/>
    </row>
    <row r="26" spans="1:14" ht="18">
      <c r="A26" s="39"/>
      <c r="B26" s="282" t="s">
        <v>15</v>
      </c>
      <c r="C26" s="283"/>
      <c r="D26" s="283"/>
      <c r="E26" s="283"/>
      <c r="F26" s="283"/>
      <c r="G26" s="283"/>
      <c r="H26" s="283"/>
      <c r="I26" s="283"/>
      <c r="J26" s="283"/>
      <c r="K26" s="283"/>
      <c r="L26" s="283"/>
      <c r="M26" s="284"/>
      <c r="N26" s="39"/>
    </row>
    <row r="27" spans="1:14" ht="14.25">
      <c r="A27" s="39"/>
      <c r="B27" s="52"/>
      <c r="C27" s="53"/>
      <c r="D27" s="53"/>
      <c r="E27" s="53"/>
      <c r="F27" s="39"/>
      <c r="G27" s="39"/>
      <c r="H27" s="39"/>
      <c r="I27" s="39"/>
      <c r="J27" s="39"/>
      <c r="K27" s="39"/>
      <c r="L27" s="39"/>
      <c r="M27" s="54"/>
      <c r="N27" s="39"/>
    </row>
    <row r="28" spans="1:14" ht="25.5" customHeight="1">
      <c r="A28" s="39"/>
      <c r="B28" s="55"/>
      <c r="C28" s="272" t="s">
        <v>16</v>
      </c>
      <c r="D28" s="272"/>
      <c r="E28" s="272"/>
      <c r="F28" s="272"/>
      <c r="G28" s="272"/>
      <c r="H28" s="272"/>
      <c r="I28" s="272"/>
      <c r="J28" s="272"/>
      <c r="K28" s="272"/>
      <c r="L28" s="272"/>
      <c r="M28" s="56"/>
      <c r="N28" s="39"/>
    </row>
    <row r="29" spans="1:14" ht="15.75">
      <c r="A29" s="39"/>
      <c r="B29" s="52"/>
      <c r="C29" s="68" t="s">
        <v>17</v>
      </c>
      <c r="D29" s="69"/>
      <c r="E29" s="69"/>
      <c r="F29" s="70"/>
      <c r="G29" s="70"/>
      <c r="H29" s="70"/>
      <c r="I29" s="70"/>
      <c r="J29" s="70"/>
      <c r="K29" s="70"/>
      <c r="L29" s="70"/>
      <c r="M29" s="56"/>
      <c r="N29" s="39"/>
    </row>
    <row r="30" spans="1:14" ht="16.149999999999999" thickBot="1">
      <c r="A30" s="39"/>
      <c r="B30" s="57"/>
      <c r="C30" s="71"/>
      <c r="D30" s="72"/>
      <c r="E30" s="71"/>
      <c r="F30" s="71"/>
      <c r="G30" s="71"/>
      <c r="H30" s="71"/>
      <c r="I30" s="71"/>
      <c r="J30" s="71"/>
      <c r="K30" s="71"/>
      <c r="L30" s="71"/>
      <c r="M30" s="58"/>
      <c r="N30" s="39"/>
    </row>
    <row r="31" spans="1:14" ht="14.25" thickBot="1">
      <c r="A31" s="39"/>
      <c r="B31" s="39"/>
      <c r="C31" s="39"/>
      <c r="D31" s="39"/>
      <c r="E31" s="39"/>
      <c r="F31" s="39"/>
      <c r="G31" s="39"/>
      <c r="H31" s="39"/>
      <c r="I31" s="39"/>
      <c r="J31" s="39"/>
      <c r="K31" s="39"/>
      <c r="L31" s="39"/>
      <c r="M31" s="39"/>
      <c r="N31" s="39"/>
    </row>
    <row r="32" spans="1:14" ht="18">
      <c r="A32" s="39"/>
      <c r="B32" s="266" t="s">
        <v>18</v>
      </c>
      <c r="C32" s="267"/>
      <c r="D32" s="267"/>
      <c r="E32" s="267"/>
      <c r="F32" s="267"/>
      <c r="G32" s="267"/>
      <c r="H32" s="267"/>
      <c r="I32" s="267"/>
      <c r="J32" s="267"/>
      <c r="K32" s="267"/>
      <c r="L32" s="267"/>
      <c r="M32" s="268"/>
      <c r="N32" s="39"/>
    </row>
    <row r="33" spans="1:14">
      <c r="A33" s="39"/>
      <c r="B33" s="263"/>
      <c r="C33" s="264"/>
      <c r="D33" s="264"/>
      <c r="E33" s="264"/>
      <c r="F33" s="264"/>
      <c r="G33" s="264"/>
      <c r="H33" s="264"/>
      <c r="I33" s="264"/>
      <c r="J33" s="264"/>
      <c r="K33" s="264"/>
      <c r="L33" s="264"/>
      <c r="M33" s="265"/>
      <c r="N33" s="39"/>
    </row>
    <row r="34" spans="1:14" ht="27.75" customHeight="1">
      <c r="A34" s="39"/>
      <c r="B34" s="50"/>
      <c r="C34" s="262" t="s">
        <v>19</v>
      </c>
      <c r="D34" s="262"/>
      <c r="E34" s="262"/>
      <c r="F34" s="262"/>
      <c r="G34" s="262"/>
      <c r="H34" s="262"/>
      <c r="I34" s="262"/>
      <c r="J34" s="262"/>
      <c r="K34" s="262"/>
      <c r="L34" s="262"/>
      <c r="M34" s="51"/>
      <c r="N34" s="39"/>
    </row>
    <row r="35" spans="1:14" ht="14.25" customHeight="1">
      <c r="A35" s="39"/>
      <c r="B35" s="42"/>
      <c r="C35" s="239" t="s">
        <v>20</v>
      </c>
      <c r="D35" s="41"/>
      <c r="E35" s="41"/>
      <c r="F35" s="41"/>
      <c r="G35" s="41"/>
      <c r="H35" s="41"/>
      <c r="I35" s="41"/>
      <c r="J35" s="41"/>
      <c r="K35" s="41"/>
      <c r="L35" s="41"/>
      <c r="M35" s="44"/>
      <c r="N35" s="39"/>
    </row>
    <row r="36" spans="1:14" ht="14.25" customHeight="1">
      <c r="A36" s="39"/>
      <c r="B36" s="42"/>
      <c r="C36" s="240" t="s">
        <v>21</v>
      </c>
      <c r="D36" s="41"/>
      <c r="E36" s="41"/>
      <c r="F36" s="41"/>
      <c r="G36" s="41"/>
      <c r="H36" s="41"/>
      <c r="I36" s="41"/>
      <c r="J36" s="41"/>
      <c r="K36" s="41"/>
      <c r="L36" s="41"/>
      <c r="M36" s="44"/>
      <c r="N36" s="39"/>
    </row>
    <row r="37" spans="1:14" ht="14.25" customHeight="1">
      <c r="A37" s="39"/>
      <c r="B37" s="42"/>
      <c r="C37" s="240" t="s">
        <v>22</v>
      </c>
      <c r="D37" s="41"/>
      <c r="E37" s="41"/>
      <c r="F37" s="41"/>
      <c r="G37" s="41"/>
      <c r="H37" s="41"/>
      <c r="I37" s="41"/>
      <c r="J37" s="41"/>
      <c r="K37" s="41"/>
      <c r="L37" s="41"/>
      <c r="M37" s="44"/>
      <c r="N37" s="39"/>
    </row>
    <row r="38" spans="1:14" ht="14.25" customHeight="1">
      <c r="A38" s="39"/>
      <c r="B38" s="42"/>
      <c r="C38" s="240" t="s">
        <v>23</v>
      </c>
      <c r="D38" s="41"/>
      <c r="E38" s="41"/>
      <c r="F38" s="41"/>
      <c r="G38" s="41"/>
      <c r="H38" s="41"/>
      <c r="I38" s="41"/>
      <c r="J38" s="41"/>
      <c r="K38" s="41"/>
      <c r="L38" s="41"/>
      <c r="M38" s="44"/>
      <c r="N38" s="39"/>
    </row>
    <row r="39" spans="1:14" ht="19.149999999999999" customHeight="1">
      <c r="A39" s="39"/>
      <c r="B39" s="42"/>
      <c r="C39" s="73" t="s">
        <v>24</v>
      </c>
      <c r="D39" s="41"/>
      <c r="E39" s="41"/>
      <c r="F39" s="41"/>
      <c r="G39" s="41"/>
      <c r="H39" s="41"/>
      <c r="I39" s="41"/>
      <c r="J39" s="41"/>
      <c r="K39" s="41"/>
      <c r="L39" s="41"/>
      <c r="M39" s="44"/>
      <c r="N39" s="39"/>
    </row>
    <row r="40" spans="1:14" ht="22.15" customHeight="1">
      <c r="A40" s="39"/>
      <c r="B40" s="42"/>
      <c r="C40" s="73" t="s">
        <v>25</v>
      </c>
      <c r="D40" s="41"/>
      <c r="E40" s="41"/>
      <c r="F40" s="41"/>
      <c r="G40" s="41"/>
      <c r="H40" s="41"/>
      <c r="I40" s="41"/>
      <c r="J40" s="41"/>
      <c r="K40" s="41"/>
      <c r="L40" s="41"/>
      <c r="M40" s="44"/>
      <c r="N40" s="39"/>
    </row>
    <row r="41" spans="1:14" ht="22.15" customHeight="1">
      <c r="A41" s="39"/>
      <c r="B41" s="42"/>
      <c r="C41" s="73" t="s">
        <v>26</v>
      </c>
      <c r="D41" s="41"/>
      <c r="E41" s="41"/>
      <c r="F41" s="41"/>
      <c r="G41" s="41"/>
      <c r="H41" s="41"/>
      <c r="I41" s="41"/>
      <c r="J41" s="41"/>
      <c r="K41" s="41"/>
      <c r="L41" s="41"/>
      <c r="M41" s="44"/>
      <c r="N41" s="39"/>
    </row>
    <row r="42" spans="1:14" ht="14.65" thickBot="1">
      <c r="A42" s="39"/>
      <c r="B42" s="43"/>
      <c r="C42" s="45"/>
      <c r="D42" s="46"/>
      <c r="E42" s="45"/>
      <c r="F42" s="45"/>
      <c r="G42" s="45"/>
      <c r="H42" s="45"/>
      <c r="I42" s="45"/>
      <c r="J42" s="45"/>
      <c r="K42" s="45"/>
      <c r="L42" s="45"/>
      <c r="M42" s="47"/>
      <c r="N42" s="39"/>
    </row>
    <row r="43" spans="1:14">
      <c r="A43" s="39"/>
      <c r="B43" s="39"/>
      <c r="C43" s="39"/>
      <c r="D43" s="39"/>
      <c r="E43" s="39"/>
      <c r="F43" s="39"/>
      <c r="G43" s="39"/>
      <c r="H43" s="39"/>
      <c r="I43" s="39"/>
      <c r="J43" s="39"/>
      <c r="K43" s="39"/>
      <c r="L43" s="39"/>
      <c r="M43" s="39"/>
      <c r="N43" s="39"/>
    </row>
    <row r="44" spans="1:14" s="39" customFormat="1"/>
    <row r="45" spans="1:14" s="39" customFormat="1"/>
    <row r="46" spans="1:14" s="39" customFormat="1"/>
    <row r="47" spans="1:14" s="39" customFormat="1"/>
    <row r="48" spans="1:14" s="39" customFormat="1"/>
    <row r="49" s="39" customFormat="1"/>
    <row r="50" s="39" customFormat="1"/>
    <row r="51" s="39" customFormat="1"/>
    <row r="52" s="39" customFormat="1"/>
    <row r="53" s="39" customFormat="1"/>
    <row r="54" s="39" customFormat="1"/>
    <row r="55" s="39" customFormat="1"/>
    <row r="56" s="39" customFormat="1"/>
    <row r="57" s="39" customFormat="1"/>
    <row r="58" s="39" customFormat="1"/>
    <row r="59" s="39" customFormat="1"/>
    <row r="60" s="39" customFormat="1"/>
    <row r="61" s="39" customFormat="1"/>
    <row r="62" s="39" customFormat="1"/>
    <row r="63" s="39" customFormat="1"/>
    <row r="64" s="39" customFormat="1"/>
    <row r="65" s="39" customFormat="1"/>
    <row r="66" s="39" customFormat="1"/>
    <row r="67" s="39" customFormat="1"/>
    <row r="68" s="39" customFormat="1"/>
    <row r="69" s="39" customFormat="1"/>
    <row r="70" s="39" customFormat="1"/>
    <row r="71" s="39" customFormat="1"/>
    <row r="72" s="39" customFormat="1"/>
    <row r="73" s="39" customFormat="1"/>
    <row r="74" s="39" customFormat="1"/>
    <row r="75" s="39" customFormat="1"/>
    <row r="76" s="39" customFormat="1"/>
    <row r="77" s="39" customFormat="1"/>
    <row r="78" s="39" customFormat="1"/>
    <row r="79" s="39" customFormat="1"/>
    <row r="80" s="39" customFormat="1"/>
    <row r="81" s="39" customFormat="1"/>
    <row r="82" s="39" customFormat="1"/>
    <row r="83" s="39" customFormat="1"/>
    <row r="84" s="39" customFormat="1"/>
    <row r="85" s="39" customFormat="1"/>
    <row r="86" s="39" customFormat="1"/>
    <row r="87" s="39" customFormat="1"/>
    <row r="88" s="39" customFormat="1"/>
    <row r="89" s="39" customFormat="1"/>
    <row r="90" s="39" customFormat="1"/>
    <row r="91" s="39" customFormat="1"/>
    <row r="92" s="39" customFormat="1"/>
    <row r="93" s="39" customFormat="1"/>
    <row r="94" s="39" customFormat="1"/>
    <row r="95" s="39" customFormat="1"/>
    <row r="96" s="39" customFormat="1"/>
    <row r="97" s="39" customFormat="1"/>
    <row r="98" s="39" customFormat="1"/>
    <row r="99" s="39" customFormat="1"/>
    <row r="100" s="39" customFormat="1"/>
    <row r="101" s="39" customFormat="1"/>
    <row r="102" s="39" customFormat="1"/>
    <row r="103" s="39" customFormat="1"/>
    <row r="104" s="39" customFormat="1"/>
    <row r="105" s="39" customFormat="1"/>
    <row r="106" s="39" customFormat="1"/>
    <row r="107" s="39" customFormat="1"/>
    <row r="108" s="39" customFormat="1"/>
    <row r="109" s="39" customFormat="1"/>
    <row r="110" s="39" customFormat="1"/>
    <row r="111" s="39" customFormat="1"/>
    <row r="112" s="39" customFormat="1"/>
    <row r="113" s="39" customFormat="1"/>
    <row r="114" s="39" customFormat="1"/>
    <row r="115" s="39" customFormat="1"/>
    <row r="116" s="39" customFormat="1"/>
    <row r="117" s="39" customFormat="1"/>
    <row r="118" s="39" customFormat="1"/>
    <row r="119" s="39" customFormat="1"/>
    <row r="120" s="39" customFormat="1"/>
    <row r="121" s="39" customFormat="1"/>
    <row r="122" s="39" customFormat="1"/>
    <row r="123" s="39" customFormat="1"/>
    <row r="124" s="39" customFormat="1"/>
    <row r="125" s="39" customFormat="1"/>
    <row r="126" s="39" customFormat="1"/>
    <row r="127" s="39" customFormat="1"/>
    <row r="128" s="39" customFormat="1"/>
    <row r="129" s="39" customFormat="1"/>
    <row r="130" s="39" customFormat="1"/>
    <row r="131" s="39" customFormat="1"/>
    <row r="132" s="39" customFormat="1"/>
    <row r="133" s="39" customFormat="1"/>
    <row r="134" s="39" customFormat="1"/>
    <row r="135" s="39" customFormat="1"/>
    <row r="136" s="39" customFormat="1"/>
    <row r="137" s="39" customFormat="1"/>
    <row r="138" s="39" customFormat="1"/>
    <row r="139" s="39" customFormat="1"/>
    <row r="140" s="39" customFormat="1"/>
    <row r="141" s="39" customFormat="1"/>
    <row r="142" s="39" customFormat="1"/>
    <row r="143" s="39" customFormat="1"/>
    <row r="144" s="39" customFormat="1"/>
    <row r="145" s="39" customFormat="1"/>
    <row r="146" s="39" customFormat="1"/>
    <row r="147" s="39" customFormat="1"/>
    <row r="148" s="39" customFormat="1"/>
    <row r="149" s="39" customFormat="1"/>
    <row r="150" s="39" customFormat="1"/>
    <row r="151" s="39" customFormat="1"/>
    <row r="152" s="39" customFormat="1"/>
    <row r="153" s="39" customFormat="1"/>
    <row r="154" s="39" customFormat="1"/>
    <row r="155" s="39" customFormat="1"/>
    <row r="156" s="39" customFormat="1"/>
    <row r="157" s="39" customFormat="1"/>
    <row r="158" s="39" customFormat="1"/>
    <row r="159" s="39" customFormat="1"/>
    <row r="160" s="39" customFormat="1"/>
    <row r="161" s="39" customFormat="1"/>
    <row r="162" s="39" customFormat="1"/>
    <row r="163" s="39" customFormat="1"/>
    <row r="164" s="39" customFormat="1"/>
    <row r="165" s="39" customFormat="1"/>
    <row r="166" s="39" customFormat="1"/>
    <row r="167" s="39" customFormat="1"/>
    <row r="168" s="39" customFormat="1"/>
    <row r="169" s="39" customFormat="1"/>
    <row r="170" s="39" customFormat="1"/>
    <row r="171" s="39" customFormat="1"/>
    <row r="172" s="39" customFormat="1"/>
    <row r="173" s="39" customFormat="1"/>
    <row r="174" s="39" customFormat="1"/>
    <row r="175" s="39" customFormat="1"/>
    <row r="176" s="39" customFormat="1"/>
    <row r="177" s="39" customFormat="1"/>
    <row r="178" s="39" customFormat="1"/>
    <row r="179" s="39" customFormat="1"/>
    <row r="180" s="39" customFormat="1"/>
    <row r="181" s="39" customFormat="1"/>
    <row r="182" s="39" customFormat="1"/>
    <row r="183" s="39" customFormat="1"/>
    <row r="184" s="39" customFormat="1"/>
    <row r="185" s="39" customFormat="1"/>
    <row r="186" s="39" customFormat="1"/>
    <row r="187" s="39" customFormat="1"/>
    <row r="188" s="39" customFormat="1"/>
    <row r="189" s="39" customFormat="1"/>
    <row r="190" s="39" customFormat="1"/>
    <row r="191" s="39" customFormat="1"/>
    <row r="192" s="39" customFormat="1"/>
    <row r="193" s="39" customFormat="1"/>
    <row r="194" s="39" customFormat="1"/>
    <row r="195" s="39" customFormat="1"/>
    <row r="196" s="39" customFormat="1"/>
    <row r="197" s="39" customFormat="1"/>
    <row r="198" s="39" customFormat="1"/>
    <row r="199" s="39" customFormat="1"/>
    <row r="200" s="39" customFormat="1"/>
    <row r="201" s="39" customFormat="1"/>
    <row r="202" s="39" customFormat="1"/>
    <row r="203" s="39" customFormat="1"/>
    <row r="204" s="39" customFormat="1"/>
    <row r="205" s="39" customFormat="1"/>
    <row r="206" s="39" customFormat="1"/>
    <row r="207" s="39" customFormat="1"/>
    <row r="208" s="39" customFormat="1"/>
    <row r="209" s="39" customFormat="1"/>
    <row r="210" s="39" customFormat="1"/>
    <row r="211" s="39" customFormat="1"/>
    <row r="212" s="39" customFormat="1"/>
    <row r="213" s="39" customFormat="1"/>
    <row r="214" s="39" customFormat="1"/>
    <row r="215" s="39" customFormat="1"/>
    <row r="216" s="39" customFormat="1"/>
    <row r="217" s="39" customFormat="1"/>
    <row r="218" s="39" customFormat="1"/>
    <row r="219" s="39" customFormat="1"/>
    <row r="220" s="39" customFormat="1"/>
    <row r="221" s="39" customFormat="1"/>
  </sheetData>
  <mergeCells count="14">
    <mergeCell ref="F2:I3"/>
    <mergeCell ref="B2:E3"/>
    <mergeCell ref="B26:M26"/>
    <mergeCell ref="F18:H18"/>
    <mergeCell ref="B32:M32"/>
    <mergeCell ref="C34:L34"/>
    <mergeCell ref="B33:M33"/>
    <mergeCell ref="A15:B15"/>
    <mergeCell ref="B16:M16"/>
    <mergeCell ref="B5:M5"/>
    <mergeCell ref="B6:M6"/>
    <mergeCell ref="C28:L28"/>
    <mergeCell ref="C8:L9"/>
    <mergeCell ref="C11:L12"/>
  </mergeCells>
  <conditionalFormatting sqref="F20:F23">
    <cfRule type="colorScale" priority="6">
      <colorScale>
        <cfvo type="min"/>
        <cfvo type="max"/>
        <color rgb="FFFFEF9C"/>
        <color rgb="FF63BE7B"/>
      </colorScale>
    </cfRule>
  </conditionalFormatting>
  <conditionalFormatting sqref="G20:G23">
    <cfRule type="colorScale" priority="5">
      <colorScale>
        <cfvo type="min"/>
        <cfvo type="max"/>
        <color rgb="FFFFEF9C"/>
        <color rgb="FF63BE7B"/>
      </colorScale>
    </cfRule>
  </conditionalFormatting>
  <conditionalFormatting sqref="H20:H23">
    <cfRule type="colorScale" priority="4">
      <colorScale>
        <cfvo type="min"/>
        <cfvo type="max"/>
        <color rgb="FFFFEF9C"/>
        <color rgb="FF63BE7B"/>
      </colorScale>
    </cfRule>
  </conditionalFormatting>
  <hyperlinks>
    <hyperlink ref="C29" r:id="rId1" xr:uid="{C3E0EC6A-5488-4993-B8C1-33D340949748}"/>
  </hyperlinks>
  <pageMargins left="0.7" right="0.7" top="0.75" bottom="0.75" header="0.3" footer="0.3"/>
  <pageSetup orientation="portrait" horizontalDpi="1200" verticalDpi="120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6E2EC-7F13-44FE-8C29-5BE89150F695}">
  <sheetPr>
    <tabColor rgb="FF2180AF"/>
  </sheetPr>
  <dimension ref="A1:D169"/>
  <sheetViews>
    <sheetView workbookViewId="0">
      <selection activeCell="C8" sqref="C8"/>
    </sheetView>
  </sheetViews>
  <sheetFormatPr defaultColWidth="9.125" defaultRowHeight="14.25"/>
  <cols>
    <col min="1" max="1" width="13" style="63" customWidth="1"/>
    <col min="2" max="2" width="18" style="63" customWidth="1"/>
    <col min="3" max="3" width="17.625" style="63" customWidth="1"/>
    <col min="4" max="4" width="21.625" style="258" customWidth="1"/>
    <col min="5" max="16384" width="9.125" style="63"/>
  </cols>
  <sheetData>
    <row r="1" spans="1:4">
      <c r="A1" s="254" t="s">
        <v>103</v>
      </c>
      <c r="B1" s="255" t="s">
        <v>915</v>
      </c>
      <c r="C1" s="255" t="s">
        <v>916</v>
      </c>
      <c r="D1" s="256" t="s">
        <v>917</v>
      </c>
    </row>
    <row r="2" spans="1:4">
      <c r="A2" s="141">
        <v>101295</v>
      </c>
      <c r="B2" s="141" t="s">
        <v>129</v>
      </c>
      <c r="C2" s="141" t="s">
        <v>129</v>
      </c>
      <c r="D2" s="257" t="s">
        <v>129</v>
      </c>
    </row>
    <row r="3" spans="1:4">
      <c r="A3" s="141">
        <v>105297</v>
      </c>
      <c r="B3" s="141" t="s">
        <v>129</v>
      </c>
      <c r="C3" s="141" t="s">
        <v>129</v>
      </c>
      <c r="D3" s="257" t="s">
        <v>129</v>
      </c>
    </row>
    <row r="4" spans="1:4">
      <c r="A4" s="141">
        <v>109819</v>
      </c>
      <c r="B4" s="141" t="s">
        <v>129</v>
      </c>
      <c r="C4" s="141" t="s">
        <v>129</v>
      </c>
      <c r="D4" s="257" t="s">
        <v>129</v>
      </c>
    </row>
    <row r="5" spans="1:4">
      <c r="A5" s="141">
        <v>112686</v>
      </c>
      <c r="B5" s="141" t="s">
        <v>129</v>
      </c>
      <c r="C5" s="141" t="s">
        <v>129</v>
      </c>
      <c r="D5" s="257" t="s">
        <v>129</v>
      </c>
    </row>
    <row r="6" spans="1:4">
      <c r="A6" s="141">
        <v>118912</v>
      </c>
      <c r="B6" s="141" t="s">
        <v>129</v>
      </c>
      <c r="C6" s="141" t="s">
        <v>129</v>
      </c>
      <c r="D6" s="257" t="s">
        <v>129</v>
      </c>
    </row>
    <row r="7" spans="1:4">
      <c r="A7" s="141">
        <v>121363</v>
      </c>
      <c r="B7" s="141" t="s">
        <v>129</v>
      </c>
      <c r="C7" s="141" t="s">
        <v>129</v>
      </c>
      <c r="D7" s="257" t="s">
        <v>129</v>
      </c>
    </row>
    <row r="8" spans="1:4">
      <c r="A8" s="141">
        <v>125462</v>
      </c>
      <c r="B8" s="141" t="s">
        <v>129</v>
      </c>
      <c r="C8" s="141" t="s">
        <v>129</v>
      </c>
      <c r="D8" s="257" t="s">
        <v>129</v>
      </c>
    </row>
    <row r="9" spans="1:4">
      <c r="A9" s="141">
        <v>126863</v>
      </c>
      <c r="B9" s="141" t="s">
        <v>129</v>
      </c>
      <c r="C9" s="141" t="s">
        <v>129</v>
      </c>
      <c r="D9" s="257" t="s">
        <v>129</v>
      </c>
    </row>
    <row r="10" spans="1:4">
      <c r="A10" s="141">
        <v>128577</v>
      </c>
      <c r="B10" s="141">
        <v>418384</v>
      </c>
      <c r="C10" s="141">
        <v>115567</v>
      </c>
      <c r="D10" s="257">
        <v>0.27622000000000002</v>
      </c>
    </row>
    <row r="11" spans="1:4">
      <c r="A11" s="141">
        <v>129367</v>
      </c>
      <c r="B11" s="141">
        <v>360140</v>
      </c>
      <c r="C11" s="141">
        <v>100896</v>
      </c>
      <c r="D11" s="257">
        <v>0.28016000000000002</v>
      </c>
    </row>
    <row r="12" spans="1:4">
      <c r="A12" s="141">
        <v>129543</v>
      </c>
      <c r="B12" s="141">
        <v>357271</v>
      </c>
      <c r="C12" s="141">
        <v>106201</v>
      </c>
      <c r="D12" s="257">
        <v>0.29726000000000002</v>
      </c>
    </row>
    <row r="13" spans="1:4">
      <c r="A13" s="141">
        <v>129695</v>
      </c>
      <c r="B13" s="141">
        <v>360140</v>
      </c>
      <c r="C13" s="141">
        <v>100896</v>
      </c>
      <c r="D13" s="257">
        <v>0.28016000000000002</v>
      </c>
    </row>
    <row r="14" spans="1:4">
      <c r="A14" s="141">
        <v>129729</v>
      </c>
      <c r="B14" s="141">
        <v>349089</v>
      </c>
      <c r="C14" s="141">
        <v>100569</v>
      </c>
      <c r="D14" s="257">
        <v>0.28809000000000001</v>
      </c>
    </row>
    <row r="15" spans="1:4">
      <c r="A15" s="141">
        <v>129756</v>
      </c>
      <c r="B15" s="141">
        <v>69789</v>
      </c>
      <c r="C15" s="141">
        <v>16083</v>
      </c>
      <c r="D15" s="257">
        <v>0.23044999999999999</v>
      </c>
    </row>
    <row r="16" spans="1:4">
      <c r="A16" s="141">
        <v>129808</v>
      </c>
      <c r="B16" s="141">
        <v>110950</v>
      </c>
      <c r="C16" s="141">
        <v>31715</v>
      </c>
      <c r="D16" s="257">
        <v>0.28584999999999999</v>
      </c>
    </row>
    <row r="17" spans="1:4">
      <c r="A17" s="141">
        <v>130004</v>
      </c>
      <c r="B17" s="141">
        <v>357271</v>
      </c>
      <c r="C17" s="141">
        <v>106201</v>
      </c>
      <c r="D17" s="257">
        <v>0.29726000000000002</v>
      </c>
    </row>
    <row r="18" spans="1:4">
      <c r="A18" s="141">
        <v>130040</v>
      </c>
      <c r="B18" s="141">
        <v>77106</v>
      </c>
      <c r="C18" s="141">
        <v>20393</v>
      </c>
      <c r="D18" s="257">
        <v>0.26447999999999999</v>
      </c>
    </row>
    <row r="19" spans="1:4">
      <c r="A19" s="141">
        <v>130217</v>
      </c>
      <c r="B19" s="141">
        <v>45724</v>
      </c>
      <c r="C19" s="141">
        <v>12222</v>
      </c>
      <c r="D19" s="257">
        <v>0.26729999999999998</v>
      </c>
    </row>
    <row r="20" spans="1:4">
      <c r="A20" s="141">
        <v>130396</v>
      </c>
      <c r="B20" s="141">
        <v>349089</v>
      </c>
      <c r="C20" s="141">
        <v>100569</v>
      </c>
      <c r="D20" s="257">
        <v>0.28809000000000001</v>
      </c>
    </row>
    <row r="21" spans="1:4">
      <c r="A21" s="141">
        <v>130606</v>
      </c>
      <c r="B21" s="141">
        <v>360140</v>
      </c>
      <c r="C21" s="141">
        <v>100896</v>
      </c>
      <c r="D21" s="257">
        <v>0.28016000000000002</v>
      </c>
    </row>
    <row r="22" spans="1:4">
      <c r="A22" s="141">
        <v>130907</v>
      </c>
      <c r="B22" s="141">
        <v>402334</v>
      </c>
      <c r="C22" s="141">
        <v>116546</v>
      </c>
      <c r="D22" s="257">
        <v>0.28966999999999998</v>
      </c>
    </row>
    <row r="23" spans="1:4">
      <c r="A23" s="141">
        <v>133702</v>
      </c>
      <c r="B23" s="141">
        <v>457459</v>
      </c>
      <c r="C23" s="141">
        <v>129607</v>
      </c>
      <c r="D23" s="257">
        <v>0.28332000000000002</v>
      </c>
    </row>
    <row r="24" spans="1:4">
      <c r="A24" s="141">
        <v>135717</v>
      </c>
      <c r="B24" s="141">
        <v>983509</v>
      </c>
      <c r="C24" s="141">
        <v>362685</v>
      </c>
      <c r="D24" s="257">
        <v>0.36876999999999999</v>
      </c>
    </row>
    <row r="25" spans="1:4">
      <c r="A25" s="141">
        <v>136358</v>
      </c>
      <c r="B25" s="141">
        <v>607453</v>
      </c>
      <c r="C25" s="141">
        <v>210414</v>
      </c>
      <c r="D25" s="257">
        <v>0.34638999999999998</v>
      </c>
    </row>
    <row r="26" spans="1:4">
      <c r="A26" s="141">
        <v>137759</v>
      </c>
      <c r="B26" s="141">
        <v>148037</v>
      </c>
      <c r="C26" s="141">
        <v>48899</v>
      </c>
      <c r="D26" s="257">
        <v>0.33032</v>
      </c>
    </row>
    <row r="27" spans="1:4">
      <c r="A27" s="141">
        <v>141680</v>
      </c>
      <c r="B27" s="141">
        <v>338438</v>
      </c>
      <c r="C27" s="141">
        <v>105782</v>
      </c>
      <c r="D27" s="257">
        <v>0.31256</v>
      </c>
    </row>
    <row r="28" spans="1:4">
      <c r="A28" s="141">
        <v>141802</v>
      </c>
      <c r="B28" s="141">
        <v>22978</v>
      </c>
      <c r="C28" s="141">
        <v>8312</v>
      </c>
      <c r="D28" s="257">
        <v>0.36174000000000001</v>
      </c>
    </row>
    <row r="29" spans="1:4">
      <c r="A29" s="141">
        <v>141839</v>
      </c>
      <c r="B29" s="141">
        <v>57355</v>
      </c>
      <c r="C29" s="141">
        <v>22871</v>
      </c>
      <c r="D29" s="257">
        <v>0.39876</v>
      </c>
    </row>
    <row r="30" spans="1:4">
      <c r="A30" s="141">
        <v>141990</v>
      </c>
      <c r="B30" s="141">
        <v>338438</v>
      </c>
      <c r="C30" s="141">
        <v>105782</v>
      </c>
      <c r="D30" s="257">
        <v>0.31256</v>
      </c>
    </row>
    <row r="31" spans="1:4">
      <c r="A31" s="141">
        <v>144944</v>
      </c>
      <c r="B31" s="141">
        <v>2803189</v>
      </c>
      <c r="C31" s="141">
        <v>635074</v>
      </c>
      <c r="D31" s="257">
        <v>0.22655</v>
      </c>
    </row>
    <row r="32" spans="1:4">
      <c r="A32" s="141">
        <v>145682</v>
      </c>
      <c r="B32" s="141">
        <v>147761</v>
      </c>
      <c r="C32" s="141">
        <v>38277</v>
      </c>
      <c r="D32" s="257">
        <v>0.25905</v>
      </c>
    </row>
    <row r="33" spans="1:4">
      <c r="A33" s="141">
        <v>146472</v>
      </c>
      <c r="B33" s="141">
        <v>260861</v>
      </c>
      <c r="C33" s="141">
        <v>64498</v>
      </c>
      <c r="D33" s="257">
        <v>0.24725</v>
      </c>
    </row>
    <row r="34" spans="1:4">
      <c r="A34" s="141">
        <v>147800</v>
      </c>
      <c r="B34" s="141">
        <v>2110498</v>
      </c>
      <c r="C34" s="141">
        <v>453873</v>
      </c>
      <c r="D34" s="257">
        <v>0.21504999999999999</v>
      </c>
    </row>
    <row r="35" spans="1:4">
      <c r="A35" s="141">
        <v>149532</v>
      </c>
      <c r="B35" s="141">
        <v>2110498</v>
      </c>
      <c r="C35" s="141">
        <v>453873</v>
      </c>
      <c r="D35" s="257">
        <v>0.21504999999999999</v>
      </c>
    </row>
    <row r="36" spans="1:4">
      <c r="A36" s="141">
        <v>149842</v>
      </c>
      <c r="B36" s="141">
        <v>2110498</v>
      </c>
      <c r="C36" s="141">
        <v>453873</v>
      </c>
      <c r="D36" s="257">
        <v>0.21504999999999999</v>
      </c>
    </row>
    <row r="37" spans="1:4">
      <c r="A37" s="141">
        <v>155140</v>
      </c>
      <c r="B37" s="141">
        <v>50248</v>
      </c>
      <c r="C37" s="141">
        <v>10657</v>
      </c>
      <c r="D37" s="257">
        <v>0.21209</v>
      </c>
    </row>
    <row r="38" spans="1:4">
      <c r="A38" s="141">
        <v>157739</v>
      </c>
      <c r="B38" s="141" t="s">
        <v>129</v>
      </c>
      <c r="C38" s="141" t="s">
        <v>129</v>
      </c>
      <c r="D38" s="257" t="s">
        <v>129</v>
      </c>
    </row>
    <row r="39" spans="1:4">
      <c r="A39" s="141">
        <v>159407</v>
      </c>
      <c r="B39" s="141">
        <v>65537</v>
      </c>
      <c r="C39" s="141">
        <v>20319</v>
      </c>
      <c r="D39" s="257">
        <v>0.31003999999999998</v>
      </c>
    </row>
    <row r="40" spans="1:4">
      <c r="A40" s="141">
        <v>161767</v>
      </c>
      <c r="B40" s="141">
        <v>226285</v>
      </c>
      <c r="C40" s="141">
        <v>59708</v>
      </c>
      <c r="D40" s="257">
        <v>0.26385999999999998</v>
      </c>
    </row>
    <row r="41" spans="1:4">
      <c r="A41" s="141">
        <v>162122</v>
      </c>
      <c r="B41" s="141">
        <v>137207</v>
      </c>
      <c r="C41" s="141">
        <v>34292</v>
      </c>
      <c r="D41" s="257">
        <v>0.24993000000000001</v>
      </c>
    </row>
    <row r="42" spans="1:4">
      <c r="A42" s="141">
        <v>162706</v>
      </c>
      <c r="B42" s="141">
        <v>101437</v>
      </c>
      <c r="C42" s="141">
        <v>28309</v>
      </c>
      <c r="D42" s="257">
        <v>0.27907999999999999</v>
      </c>
    </row>
    <row r="43" spans="1:4">
      <c r="A43" s="141">
        <v>163426</v>
      </c>
      <c r="B43" s="141">
        <v>391297</v>
      </c>
      <c r="C43" s="141">
        <v>116191</v>
      </c>
      <c r="D43" s="257">
        <v>0.29693999999999998</v>
      </c>
    </row>
    <row r="44" spans="1:4">
      <c r="A44" s="141">
        <v>163657</v>
      </c>
      <c r="B44" s="141">
        <v>347207</v>
      </c>
      <c r="C44" s="141">
        <v>110686</v>
      </c>
      <c r="D44" s="257">
        <v>0.31879000000000002</v>
      </c>
    </row>
    <row r="45" spans="1:4">
      <c r="A45" s="141">
        <v>164775</v>
      </c>
      <c r="B45" s="141" t="s">
        <v>129</v>
      </c>
      <c r="C45" s="141" t="s">
        <v>129</v>
      </c>
      <c r="D45" s="257" t="s">
        <v>129</v>
      </c>
    </row>
    <row r="46" spans="1:4">
      <c r="A46" s="141">
        <v>165112</v>
      </c>
      <c r="B46" s="141" t="s">
        <v>129</v>
      </c>
      <c r="C46" s="141" t="s">
        <v>129</v>
      </c>
      <c r="D46" s="257" t="s">
        <v>129</v>
      </c>
    </row>
    <row r="47" spans="1:4">
      <c r="A47" s="141">
        <v>166887</v>
      </c>
      <c r="B47" s="141" t="s">
        <v>129</v>
      </c>
      <c r="C47" s="141" t="s">
        <v>129</v>
      </c>
      <c r="D47" s="257" t="s">
        <v>129</v>
      </c>
    </row>
    <row r="48" spans="1:4">
      <c r="A48" s="141">
        <v>167376</v>
      </c>
      <c r="B48" s="141" t="s">
        <v>129</v>
      </c>
      <c r="C48" s="141" t="s">
        <v>129</v>
      </c>
      <c r="D48" s="257" t="s">
        <v>129</v>
      </c>
    </row>
    <row r="49" spans="1:4">
      <c r="A49" s="141">
        <v>168883</v>
      </c>
      <c r="B49" s="141">
        <v>27411</v>
      </c>
      <c r="C49" s="141">
        <v>7873</v>
      </c>
      <c r="D49" s="257">
        <v>0.28721999999999998</v>
      </c>
    </row>
    <row r="50" spans="1:4">
      <c r="A50" s="141">
        <v>169275</v>
      </c>
      <c r="B50" s="141">
        <v>279829</v>
      </c>
      <c r="C50" s="141">
        <v>74579</v>
      </c>
      <c r="D50" s="257">
        <v>0.26651999999999998</v>
      </c>
    </row>
    <row r="51" spans="1:4">
      <c r="A51" s="141">
        <v>169521</v>
      </c>
      <c r="B51" s="141">
        <v>159264</v>
      </c>
      <c r="C51" s="141">
        <v>44331</v>
      </c>
      <c r="D51" s="257">
        <v>0.27834999999999999</v>
      </c>
    </row>
    <row r="52" spans="1:4">
      <c r="A52" s="141">
        <v>170055</v>
      </c>
      <c r="B52" s="141">
        <v>413488</v>
      </c>
      <c r="C52" s="141">
        <v>105844</v>
      </c>
      <c r="D52" s="257">
        <v>0.25597999999999999</v>
      </c>
    </row>
    <row r="53" spans="1:4">
      <c r="A53" s="141">
        <v>170657</v>
      </c>
      <c r="B53" s="141">
        <v>322564</v>
      </c>
      <c r="C53" s="141">
        <v>81293</v>
      </c>
      <c r="D53" s="257">
        <v>0.25202000000000002</v>
      </c>
    </row>
    <row r="54" spans="1:4">
      <c r="A54" s="141">
        <v>170790</v>
      </c>
      <c r="B54" s="141">
        <v>359089</v>
      </c>
      <c r="C54" s="141">
        <v>101660</v>
      </c>
      <c r="D54" s="257">
        <v>0.28310999999999997</v>
      </c>
    </row>
    <row r="55" spans="1:4">
      <c r="A55" s="141">
        <v>171304</v>
      </c>
      <c r="B55" s="141">
        <v>197727</v>
      </c>
      <c r="C55" s="141">
        <v>54898</v>
      </c>
      <c r="D55" s="257">
        <v>0.27765000000000001</v>
      </c>
    </row>
    <row r="56" spans="1:4">
      <c r="A56" s="141">
        <v>172635</v>
      </c>
      <c r="B56" s="141">
        <v>691389</v>
      </c>
      <c r="C56" s="141">
        <v>220534</v>
      </c>
      <c r="D56" s="257">
        <v>0.31896999999999998</v>
      </c>
    </row>
    <row r="57" spans="1:4">
      <c r="A57" s="141">
        <v>173911</v>
      </c>
      <c r="B57" s="141">
        <v>64711</v>
      </c>
      <c r="C57" s="141">
        <v>16007</v>
      </c>
      <c r="D57" s="257">
        <v>0.24736</v>
      </c>
    </row>
    <row r="58" spans="1:4">
      <c r="A58" s="141">
        <v>175315</v>
      </c>
      <c r="B58" s="141">
        <v>221871</v>
      </c>
      <c r="C58" s="141">
        <v>67774</v>
      </c>
      <c r="D58" s="257">
        <v>0.30547000000000002</v>
      </c>
    </row>
    <row r="59" spans="1:4">
      <c r="A59" s="141">
        <v>175519</v>
      </c>
      <c r="B59" s="141">
        <v>30643</v>
      </c>
      <c r="C59" s="141">
        <v>10687</v>
      </c>
      <c r="D59" s="257">
        <v>0.34876000000000001</v>
      </c>
    </row>
    <row r="60" spans="1:4">
      <c r="A60" s="141">
        <v>175652</v>
      </c>
      <c r="B60" s="141">
        <v>86586</v>
      </c>
      <c r="C60" s="141">
        <v>26492</v>
      </c>
      <c r="D60" s="257">
        <v>0.30596000000000001</v>
      </c>
    </row>
    <row r="61" spans="1:4">
      <c r="A61" s="141">
        <v>175935</v>
      </c>
      <c r="B61" s="141">
        <v>28349</v>
      </c>
      <c r="C61" s="141">
        <v>8449</v>
      </c>
      <c r="D61" s="257">
        <v>0.29804000000000003</v>
      </c>
    </row>
    <row r="62" spans="1:4">
      <c r="A62" s="141">
        <v>176178</v>
      </c>
      <c r="B62" s="141">
        <v>144217</v>
      </c>
      <c r="C62" s="141">
        <v>44698</v>
      </c>
      <c r="D62" s="257">
        <v>0.30993999999999999</v>
      </c>
    </row>
    <row r="63" spans="1:4">
      <c r="A63" s="141">
        <v>180054</v>
      </c>
      <c r="B63" s="141" t="s">
        <v>129</v>
      </c>
      <c r="C63" s="141" t="s">
        <v>129</v>
      </c>
      <c r="D63" s="257" t="s">
        <v>129</v>
      </c>
    </row>
    <row r="64" spans="1:4">
      <c r="A64" s="141">
        <v>180160</v>
      </c>
      <c r="B64" s="141" t="s">
        <v>129</v>
      </c>
      <c r="C64" s="141" t="s">
        <v>129</v>
      </c>
      <c r="D64" s="257" t="s">
        <v>129</v>
      </c>
    </row>
    <row r="65" spans="1:4">
      <c r="A65" s="141">
        <v>180197</v>
      </c>
      <c r="B65" s="141" t="s">
        <v>129</v>
      </c>
      <c r="C65" s="141" t="s">
        <v>129</v>
      </c>
      <c r="D65" s="257" t="s">
        <v>129</v>
      </c>
    </row>
    <row r="66" spans="1:4">
      <c r="A66" s="141">
        <v>180203</v>
      </c>
      <c r="B66" s="141" t="s">
        <v>129</v>
      </c>
      <c r="C66" s="141" t="s">
        <v>129</v>
      </c>
      <c r="D66" s="257" t="s">
        <v>129</v>
      </c>
    </row>
    <row r="67" spans="1:4">
      <c r="A67" s="141">
        <v>180212</v>
      </c>
      <c r="B67" s="141" t="s">
        <v>129</v>
      </c>
      <c r="C67" s="141" t="s">
        <v>129</v>
      </c>
      <c r="D67" s="257" t="s">
        <v>129</v>
      </c>
    </row>
    <row r="68" spans="1:4">
      <c r="A68" s="141">
        <v>180328</v>
      </c>
      <c r="B68" s="141" t="s">
        <v>129</v>
      </c>
      <c r="C68" s="141" t="s">
        <v>129</v>
      </c>
      <c r="D68" s="257" t="s">
        <v>129</v>
      </c>
    </row>
    <row r="69" spans="1:4">
      <c r="A69" s="141">
        <v>180647</v>
      </c>
      <c r="B69" s="141">
        <v>18471</v>
      </c>
      <c r="C69" s="141">
        <v>5078</v>
      </c>
      <c r="D69" s="257">
        <v>0.27492</v>
      </c>
    </row>
    <row r="70" spans="1:4">
      <c r="A70" s="141">
        <v>181419</v>
      </c>
      <c r="B70" s="141" t="s">
        <v>129</v>
      </c>
      <c r="C70" s="141" t="s">
        <v>129</v>
      </c>
      <c r="D70" s="257" t="s">
        <v>129</v>
      </c>
    </row>
    <row r="71" spans="1:4">
      <c r="A71" s="141">
        <v>182005</v>
      </c>
      <c r="B71" s="141" t="s">
        <v>129</v>
      </c>
      <c r="C71" s="141" t="s">
        <v>129</v>
      </c>
      <c r="D71" s="257" t="s">
        <v>129</v>
      </c>
    </row>
    <row r="72" spans="1:4">
      <c r="A72" s="141">
        <v>183655</v>
      </c>
      <c r="B72" s="141">
        <v>155535</v>
      </c>
      <c r="C72" s="141">
        <v>44218</v>
      </c>
      <c r="D72" s="257">
        <v>0.2843</v>
      </c>
    </row>
    <row r="73" spans="1:4">
      <c r="A73" s="141">
        <v>184995</v>
      </c>
      <c r="B73" s="141">
        <v>304526</v>
      </c>
      <c r="C73" s="141">
        <v>63893</v>
      </c>
      <c r="D73" s="257">
        <v>0.20981</v>
      </c>
    </row>
    <row r="74" spans="1:4">
      <c r="A74" s="141">
        <v>186034</v>
      </c>
      <c r="B74" s="141">
        <v>179292</v>
      </c>
      <c r="C74" s="141">
        <v>62731</v>
      </c>
      <c r="D74" s="257">
        <v>0.34988000000000002</v>
      </c>
    </row>
    <row r="75" spans="1:4">
      <c r="A75" s="141">
        <v>187596</v>
      </c>
      <c r="B75" s="141" t="s">
        <v>129</v>
      </c>
      <c r="C75" s="141" t="s">
        <v>129</v>
      </c>
      <c r="D75" s="257" t="s">
        <v>129</v>
      </c>
    </row>
    <row r="76" spans="1:4">
      <c r="A76" s="141">
        <v>187620</v>
      </c>
      <c r="B76" s="141" t="s">
        <v>129</v>
      </c>
      <c r="C76" s="141" t="s">
        <v>129</v>
      </c>
      <c r="D76" s="257" t="s">
        <v>129</v>
      </c>
    </row>
    <row r="77" spans="1:4">
      <c r="A77" s="141">
        <v>187639</v>
      </c>
      <c r="B77" s="141">
        <v>15790</v>
      </c>
      <c r="C77" s="141">
        <v>5902</v>
      </c>
      <c r="D77" s="257">
        <v>0.37378</v>
      </c>
    </row>
    <row r="78" spans="1:4">
      <c r="A78" s="141">
        <v>187745</v>
      </c>
      <c r="B78" s="141" t="s">
        <v>129</v>
      </c>
      <c r="C78" s="141" t="s">
        <v>129</v>
      </c>
      <c r="D78" s="257" t="s">
        <v>129</v>
      </c>
    </row>
    <row r="79" spans="1:4">
      <c r="A79" s="141">
        <v>188137</v>
      </c>
      <c r="B79" s="141" t="s">
        <v>129</v>
      </c>
      <c r="C79" s="141" t="s">
        <v>129</v>
      </c>
      <c r="D79" s="257" t="s">
        <v>129</v>
      </c>
    </row>
    <row r="80" spans="1:4">
      <c r="A80" s="141">
        <v>190619</v>
      </c>
      <c r="B80" s="141">
        <v>1026361</v>
      </c>
      <c r="C80" s="141">
        <v>361496</v>
      </c>
      <c r="D80" s="257">
        <v>0.35221000000000002</v>
      </c>
    </row>
    <row r="81" spans="1:4">
      <c r="A81" s="141">
        <v>193283</v>
      </c>
      <c r="B81" s="141">
        <v>98267</v>
      </c>
      <c r="C81" s="141">
        <v>23432</v>
      </c>
      <c r="D81" s="257">
        <v>0.23845</v>
      </c>
    </row>
    <row r="82" spans="1:4">
      <c r="A82" s="141">
        <v>194222</v>
      </c>
      <c r="B82" s="141">
        <v>200340</v>
      </c>
      <c r="C82" s="141">
        <v>50154</v>
      </c>
      <c r="D82" s="257">
        <v>0.25034000000000001</v>
      </c>
    </row>
    <row r="83" spans="1:4">
      <c r="A83" s="141">
        <v>195322</v>
      </c>
      <c r="B83" s="141">
        <v>65758</v>
      </c>
      <c r="C83" s="141">
        <v>18470</v>
      </c>
      <c r="D83" s="257">
        <v>0.28088000000000002</v>
      </c>
    </row>
    <row r="84" spans="1:4">
      <c r="A84" s="141">
        <v>197294</v>
      </c>
      <c r="B84" s="141">
        <v>408408</v>
      </c>
      <c r="C84" s="141">
        <v>104106</v>
      </c>
      <c r="D84" s="257">
        <v>0.25491000000000003</v>
      </c>
    </row>
    <row r="85" spans="1:4">
      <c r="A85" s="141">
        <v>198455</v>
      </c>
      <c r="B85" s="141" t="s">
        <v>129</v>
      </c>
      <c r="C85" s="141" t="s">
        <v>129</v>
      </c>
      <c r="D85" s="257" t="s">
        <v>129</v>
      </c>
    </row>
    <row r="86" spans="1:4">
      <c r="A86" s="141">
        <v>198552</v>
      </c>
      <c r="B86" s="141" t="s">
        <v>129</v>
      </c>
      <c r="C86" s="141" t="s">
        <v>129</v>
      </c>
      <c r="D86" s="257" t="s">
        <v>129</v>
      </c>
    </row>
    <row r="87" spans="1:4">
      <c r="A87" s="141">
        <v>198640</v>
      </c>
      <c r="B87" s="141" t="s">
        <v>129</v>
      </c>
      <c r="C87" s="141" t="s">
        <v>129</v>
      </c>
      <c r="D87" s="257" t="s">
        <v>129</v>
      </c>
    </row>
    <row r="88" spans="1:4">
      <c r="A88" s="141">
        <v>199740</v>
      </c>
      <c r="B88" s="141" t="s">
        <v>129</v>
      </c>
      <c r="C88" s="141" t="s">
        <v>129</v>
      </c>
      <c r="D88" s="257" t="s">
        <v>129</v>
      </c>
    </row>
    <row r="89" spans="1:4">
      <c r="A89" s="141">
        <v>199838</v>
      </c>
      <c r="B89" s="141" t="s">
        <v>129</v>
      </c>
      <c r="C89" s="141" t="s">
        <v>129</v>
      </c>
      <c r="D89" s="257" t="s">
        <v>129</v>
      </c>
    </row>
    <row r="90" spans="1:4">
      <c r="A90" s="141">
        <v>199856</v>
      </c>
      <c r="B90" s="141" t="s">
        <v>129</v>
      </c>
      <c r="C90" s="141" t="s">
        <v>129</v>
      </c>
      <c r="D90" s="257" t="s">
        <v>129</v>
      </c>
    </row>
    <row r="91" spans="1:4">
      <c r="A91" s="141">
        <v>200086</v>
      </c>
      <c r="B91" s="141" t="s">
        <v>129</v>
      </c>
      <c r="C91" s="141" t="s">
        <v>129</v>
      </c>
      <c r="D91" s="257" t="s">
        <v>129</v>
      </c>
    </row>
    <row r="92" spans="1:4">
      <c r="A92" s="141">
        <v>200527</v>
      </c>
      <c r="B92" s="141" t="s">
        <v>129</v>
      </c>
      <c r="C92" s="141" t="s">
        <v>129</v>
      </c>
      <c r="D92" s="257" t="s">
        <v>129</v>
      </c>
    </row>
    <row r="93" spans="1:4">
      <c r="A93" s="141">
        <v>200554</v>
      </c>
      <c r="B93" s="141" t="s">
        <v>129</v>
      </c>
      <c r="C93" s="141" t="s">
        <v>129</v>
      </c>
      <c r="D93" s="257" t="s">
        <v>129</v>
      </c>
    </row>
    <row r="94" spans="1:4">
      <c r="A94" s="141">
        <v>201672</v>
      </c>
      <c r="B94" s="141">
        <v>107920</v>
      </c>
      <c r="C94" s="141">
        <v>27628</v>
      </c>
      <c r="D94" s="257">
        <v>0.25600000000000001</v>
      </c>
    </row>
    <row r="95" spans="1:4">
      <c r="A95" s="141">
        <v>201973</v>
      </c>
      <c r="B95" s="141">
        <v>141799</v>
      </c>
      <c r="C95" s="141">
        <v>33986</v>
      </c>
      <c r="D95" s="257">
        <v>0.23968</v>
      </c>
    </row>
    <row r="96" spans="1:4">
      <c r="A96" s="141">
        <v>202222</v>
      </c>
      <c r="B96" s="141">
        <v>703248</v>
      </c>
      <c r="C96" s="141">
        <v>178315</v>
      </c>
      <c r="D96" s="257">
        <v>0.25356000000000001</v>
      </c>
    </row>
    <row r="97" spans="1:4">
      <c r="A97" s="141">
        <v>202356</v>
      </c>
      <c r="B97" s="141">
        <v>628232</v>
      </c>
      <c r="C97" s="141">
        <v>157896</v>
      </c>
      <c r="D97" s="257">
        <v>0.25133</v>
      </c>
    </row>
    <row r="98" spans="1:4">
      <c r="A98" s="141">
        <v>203748</v>
      </c>
      <c r="B98" s="141">
        <v>126500</v>
      </c>
      <c r="C98" s="141">
        <v>34332</v>
      </c>
      <c r="D98" s="257">
        <v>0.27139999999999997</v>
      </c>
    </row>
    <row r="99" spans="1:4">
      <c r="A99" s="141">
        <v>204255</v>
      </c>
      <c r="B99" s="141">
        <v>56622</v>
      </c>
      <c r="C99" s="141">
        <v>15001</v>
      </c>
      <c r="D99" s="257">
        <v>0.26493</v>
      </c>
    </row>
    <row r="100" spans="1:4">
      <c r="A100" s="141">
        <v>204422</v>
      </c>
      <c r="B100" s="141">
        <v>88894</v>
      </c>
      <c r="C100" s="141">
        <v>25772</v>
      </c>
      <c r="D100" s="257">
        <v>0.28992000000000001</v>
      </c>
    </row>
    <row r="101" spans="1:4">
      <c r="A101" s="141">
        <v>204440</v>
      </c>
      <c r="B101" s="141">
        <v>77947</v>
      </c>
      <c r="C101" s="141">
        <v>19146</v>
      </c>
      <c r="D101" s="257">
        <v>0.24562999999999999</v>
      </c>
    </row>
    <row r="102" spans="1:4">
      <c r="A102" s="141">
        <v>205470</v>
      </c>
      <c r="B102" s="141">
        <v>375253</v>
      </c>
      <c r="C102" s="141">
        <v>90432</v>
      </c>
      <c r="D102" s="257">
        <v>0.24099000000000001</v>
      </c>
    </row>
    <row r="103" spans="1:4">
      <c r="A103" s="141">
        <v>207449</v>
      </c>
      <c r="B103" s="141" t="s">
        <v>129</v>
      </c>
      <c r="C103" s="141" t="s">
        <v>129</v>
      </c>
      <c r="D103" s="257" t="s">
        <v>129</v>
      </c>
    </row>
    <row r="104" spans="1:4">
      <c r="A104" s="141">
        <v>207935</v>
      </c>
      <c r="B104" s="141" t="s">
        <v>129</v>
      </c>
      <c r="C104" s="141" t="s">
        <v>129</v>
      </c>
      <c r="D104" s="257" t="s">
        <v>129</v>
      </c>
    </row>
    <row r="105" spans="1:4">
      <c r="A105" s="141">
        <v>209038</v>
      </c>
      <c r="B105" s="141">
        <v>160316</v>
      </c>
      <c r="C105" s="141">
        <v>50611</v>
      </c>
      <c r="D105" s="257">
        <v>0.31569999999999998</v>
      </c>
    </row>
    <row r="106" spans="1:4">
      <c r="A106" s="141">
        <v>210605</v>
      </c>
      <c r="B106" s="141">
        <v>539000</v>
      </c>
      <c r="C106" s="141">
        <v>154739</v>
      </c>
      <c r="D106" s="257">
        <v>0.28709000000000001</v>
      </c>
    </row>
    <row r="107" spans="1:4">
      <c r="A107" s="141">
        <v>211079</v>
      </c>
      <c r="B107" s="141">
        <v>700864</v>
      </c>
      <c r="C107" s="141">
        <v>199268</v>
      </c>
      <c r="D107" s="257">
        <v>0.28432000000000002</v>
      </c>
    </row>
    <row r="108" spans="1:4">
      <c r="A108" s="141">
        <v>212878</v>
      </c>
      <c r="B108" s="141">
        <v>613689</v>
      </c>
      <c r="C108" s="141">
        <v>167610</v>
      </c>
      <c r="D108" s="257">
        <v>0.27311999999999997</v>
      </c>
    </row>
    <row r="109" spans="1:4">
      <c r="A109" s="141">
        <v>214111</v>
      </c>
      <c r="B109" s="141">
        <v>335219</v>
      </c>
      <c r="C109" s="141">
        <v>87442</v>
      </c>
      <c r="D109" s="257">
        <v>0.26085000000000003</v>
      </c>
    </row>
    <row r="110" spans="1:4">
      <c r="A110" s="141">
        <v>215239</v>
      </c>
      <c r="B110" s="141">
        <v>695320</v>
      </c>
      <c r="C110" s="141">
        <v>179333</v>
      </c>
      <c r="D110" s="257">
        <v>0.25790999999999997</v>
      </c>
    </row>
    <row r="111" spans="1:4">
      <c r="A111" s="141">
        <v>218858</v>
      </c>
      <c r="B111" s="141">
        <v>83523</v>
      </c>
      <c r="C111" s="141">
        <v>26640</v>
      </c>
      <c r="D111" s="257">
        <v>0.31895000000000001</v>
      </c>
    </row>
    <row r="112" spans="1:4">
      <c r="A112" s="141">
        <v>219408</v>
      </c>
      <c r="B112" s="141" t="s">
        <v>129</v>
      </c>
      <c r="C112" s="141" t="s">
        <v>129</v>
      </c>
      <c r="D112" s="257" t="s">
        <v>129</v>
      </c>
    </row>
    <row r="113" spans="1:4">
      <c r="A113" s="141">
        <v>219879</v>
      </c>
      <c r="B113" s="141">
        <v>94540</v>
      </c>
      <c r="C113" s="141">
        <v>27942</v>
      </c>
      <c r="D113" s="257">
        <v>0.29555999999999999</v>
      </c>
    </row>
    <row r="114" spans="1:4">
      <c r="A114" s="141">
        <v>220057</v>
      </c>
      <c r="B114" s="141">
        <v>86045</v>
      </c>
      <c r="C114" s="141">
        <v>25051</v>
      </c>
      <c r="D114" s="257">
        <v>0.29114000000000001</v>
      </c>
    </row>
    <row r="115" spans="1:4">
      <c r="A115" s="141">
        <v>221184</v>
      </c>
      <c r="B115" s="141">
        <v>467762</v>
      </c>
      <c r="C115" s="141">
        <v>156084</v>
      </c>
      <c r="D115" s="257">
        <v>0.33367999999999998</v>
      </c>
    </row>
    <row r="116" spans="1:4">
      <c r="A116" s="141">
        <v>221397</v>
      </c>
      <c r="B116" s="141">
        <v>344294</v>
      </c>
      <c r="C116" s="141">
        <v>95344</v>
      </c>
      <c r="D116" s="257">
        <v>0.27693000000000001</v>
      </c>
    </row>
    <row r="117" spans="1:4">
      <c r="A117" s="141">
        <v>221485</v>
      </c>
      <c r="B117" s="141">
        <v>379059</v>
      </c>
      <c r="C117" s="141">
        <v>112605</v>
      </c>
      <c r="D117" s="257">
        <v>0.29705999999999999</v>
      </c>
    </row>
    <row r="118" spans="1:4">
      <c r="A118" s="141">
        <v>221643</v>
      </c>
      <c r="B118" s="141">
        <v>257404</v>
      </c>
      <c r="C118" s="141">
        <v>71826</v>
      </c>
      <c r="D118" s="257">
        <v>0.27904000000000001</v>
      </c>
    </row>
    <row r="119" spans="1:4">
      <c r="A119" s="141">
        <v>221908</v>
      </c>
      <c r="B119" s="141">
        <v>172510</v>
      </c>
      <c r="C119" s="141">
        <v>50680</v>
      </c>
      <c r="D119" s="257">
        <v>0.29377999999999999</v>
      </c>
    </row>
    <row r="120" spans="1:4">
      <c r="A120" s="141">
        <v>222053</v>
      </c>
      <c r="B120" s="141">
        <v>240965</v>
      </c>
      <c r="C120" s="141">
        <v>71721</v>
      </c>
      <c r="D120" s="257">
        <v>0.29764000000000002</v>
      </c>
    </row>
    <row r="121" spans="1:4">
      <c r="A121" s="141">
        <v>222062</v>
      </c>
      <c r="B121" s="141">
        <v>188477</v>
      </c>
      <c r="C121" s="141">
        <v>58796</v>
      </c>
      <c r="D121" s="257">
        <v>0.31195000000000001</v>
      </c>
    </row>
    <row r="122" spans="1:4">
      <c r="A122" s="141">
        <v>222576</v>
      </c>
      <c r="B122" s="141">
        <v>42366</v>
      </c>
      <c r="C122" s="141">
        <v>14592</v>
      </c>
      <c r="D122" s="257">
        <v>0.34443000000000001</v>
      </c>
    </row>
    <row r="123" spans="1:4">
      <c r="A123" s="141">
        <v>222992</v>
      </c>
      <c r="B123" s="141">
        <v>1017309</v>
      </c>
      <c r="C123" s="141">
        <v>252465</v>
      </c>
      <c r="D123" s="257">
        <v>0.24817</v>
      </c>
    </row>
    <row r="124" spans="1:4">
      <c r="A124" s="141">
        <v>223320</v>
      </c>
      <c r="B124" s="141">
        <v>63570</v>
      </c>
      <c r="C124" s="141">
        <v>19319</v>
      </c>
      <c r="D124" s="257">
        <v>0.3039</v>
      </c>
    </row>
    <row r="125" spans="1:4">
      <c r="A125" s="141">
        <v>223506</v>
      </c>
      <c r="B125" s="141">
        <v>133871</v>
      </c>
      <c r="C125" s="141">
        <v>35826</v>
      </c>
      <c r="D125" s="257">
        <v>0.26762000000000002</v>
      </c>
    </row>
    <row r="126" spans="1:4">
      <c r="A126" s="141">
        <v>224615</v>
      </c>
      <c r="B126" s="141">
        <v>2978985</v>
      </c>
      <c r="C126" s="141">
        <v>945480</v>
      </c>
      <c r="D126" s="257">
        <v>0.31738</v>
      </c>
    </row>
    <row r="127" spans="1:4">
      <c r="A127" s="141">
        <v>224642</v>
      </c>
      <c r="B127" s="141">
        <v>300636</v>
      </c>
      <c r="C127" s="141">
        <v>95423</v>
      </c>
      <c r="D127" s="257">
        <v>0.31740000000000002</v>
      </c>
    </row>
    <row r="128" spans="1:4">
      <c r="A128" s="141">
        <v>225070</v>
      </c>
      <c r="B128" s="141">
        <v>481609</v>
      </c>
      <c r="C128" s="141">
        <v>122343</v>
      </c>
      <c r="D128" s="257">
        <v>0.25402999999999998</v>
      </c>
    </row>
    <row r="129" spans="1:4">
      <c r="A129" s="141">
        <v>226204</v>
      </c>
      <c r="B129" s="141">
        <v>1779980</v>
      </c>
      <c r="C129" s="141">
        <v>565074</v>
      </c>
      <c r="D129" s="257">
        <v>0.31746000000000002</v>
      </c>
    </row>
    <row r="130" spans="1:4">
      <c r="A130" s="141">
        <v>227182</v>
      </c>
      <c r="B130" s="141">
        <v>2029514</v>
      </c>
      <c r="C130" s="141">
        <v>633275</v>
      </c>
      <c r="D130" s="257">
        <v>0.31202999999999997</v>
      </c>
    </row>
    <row r="131" spans="1:4">
      <c r="A131" s="141">
        <v>227304</v>
      </c>
      <c r="B131" s="141">
        <v>100346</v>
      </c>
      <c r="C131" s="141">
        <v>26740</v>
      </c>
      <c r="D131" s="257">
        <v>0.26647999999999999</v>
      </c>
    </row>
    <row r="132" spans="1:4">
      <c r="A132" s="141">
        <v>227854</v>
      </c>
      <c r="B132" s="141">
        <v>967743</v>
      </c>
      <c r="C132" s="141">
        <v>284273</v>
      </c>
      <c r="D132" s="257">
        <v>0.29375000000000001</v>
      </c>
    </row>
    <row r="133" spans="1:4">
      <c r="A133" s="141">
        <v>227924</v>
      </c>
      <c r="B133" s="141">
        <v>967743</v>
      </c>
      <c r="C133" s="141">
        <v>284273</v>
      </c>
      <c r="D133" s="257">
        <v>0.29375000000000001</v>
      </c>
    </row>
    <row r="134" spans="1:4">
      <c r="A134" s="141">
        <v>227979</v>
      </c>
      <c r="B134" s="141">
        <v>1779980</v>
      </c>
      <c r="C134" s="141">
        <v>565074</v>
      </c>
      <c r="D134" s="257">
        <v>0.31746000000000002</v>
      </c>
    </row>
    <row r="135" spans="1:4">
      <c r="A135" s="141">
        <v>228608</v>
      </c>
      <c r="B135" s="141">
        <v>143361</v>
      </c>
      <c r="C135" s="141">
        <v>38384</v>
      </c>
      <c r="D135" s="257">
        <v>0.26773999999999998</v>
      </c>
    </row>
    <row r="136" spans="1:4">
      <c r="A136" s="141">
        <v>232414</v>
      </c>
      <c r="B136" s="141">
        <v>214260</v>
      </c>
      <c r="C136" s="141">
        <v>64234</v>
      </c>
      <c r="D136" s="257">
        <v>0.29979</v>
      </c>
    </row>
    <row r="137" spans="1:4">
      <c r="A137" s="141">
        <v>232946</v>
      </c>
      <c r="B137" s="141">
        <v>715778</v>
      </c>
      <c r="C137" s="141">
        <v>175804</v>
      </c>
      <c r="D137" s="257">
        <v>0.24560999999999999</v>
      </c>
    </row>
    <row r="138" spans="1:4">
      <c r="A138" s="141">
        <v>233019</v>
      </c>
      <c r="B138" s="141">
        <v>55840</v>
      </c>
      <c r="C138" s="141">
        <v>18451</v>
      </c>
      <c r="D138" s="257">
        <v>0.33043</v>
      </c>
    </row>
    <row r="139" spans="1:4">
      <c r="A139" s="141">
        <v>233772</v>
      </c>
      <c r="B139" s="141">
        <v>448248</v>
      </c>
      <c r="C139" s="141">
        <v>139653</v>
      </c>
      <c r="D139" s="257">
        <v>0.31154999999999999</v>
      </c>
    </row>
    <row r="140" spans="1:4">
      <c r="A140" s="141">
        <v>234669</v>
      </c>
      <c r="B140" s="141">
        <v>945040</v>
      </c>
      <c r="C140" s="141">
        <v>185805</v>
      </c>
      <c r="D140" s="257">
        <v>0.19661000000000001</v>
      </c>
    </row>
    <row r="141" spans="1:4">
      <c r="A141" s="141">
        <v>234951</v>
      </c>
      <c r="B141" s="141">
        <v>351652</v>
      </c>
      <c r="C141" s="141">
        <v>90182</v>
      </c>
      <c r="D141" s="257">
        <v>0.25645000000000001</v>
      </c>
    </row>
    <row r="142" spans="1:4">
      <c r="A142" s="141">
        <v>235103</v>
      </c>
      <c r="B142" s="141">
        <v>314888</v>
      </c>
      <c r="C142" s="141">
        <v>81219</v>
      </c>
      <c r="D142" s="257">
        <v>0.25792999999999999</v>
      </c>
    </row>
    <row r="143" spans="1:4">
      <c r="A143" s="141">
        <v>235149</v>
      </c>
      <c r="B143" s="141">
        <v>314888</v>
      </c>
      <c r="C143" s="141">
        <v>81219</v>
      </c>
      <c r="D143" s="257">
        <v>0.25792999999999999</v>
      </c>
    </row>
    <row r="144" spans="1:4">
      <c r="A144" s="141">
        <v>235237</v>
      </c>
      <c r="B144" s="141">
        <v>351652</v>
      </c>
      <c r="C144" s="141">
        <v>90182</v>
      </c>
      <c r="D144" s="257">
        <v>0.25645000000000001</v>
      </c>
    </row>
    <row r="145" spans="1:4">
      <c r="A145" s="141">
        <v>235431</v>
      </c>
      <c r="B145" s="141">
        <v>945040</v>
      </c>
      <c r="C145" s="141">
        <v>185805</v>
      </c>
      <c r="D145" s="257">
        <v>0.19661000000000001</v>
      </c>
    </row>
    <row r="146" spans="1:4">
      <c r="A146" s="141">
        <v>238263</v>
      </c>
      <c r="B146" s="141">
        <v>502972</v>
      </c>
      <c r="C146" s="141">
        <v>121016</v>
      </c>
      <c r="D146" s="257">
        <v>0.24060000000000001</v>
      </c>
    </row>
    <row r="147" spans="1:4">
      <c r="A147" s="141">
        <v>239248</v>
      </c>
      <c r="B147" s="141">
        <v>388440</v>
      </c>
      <c r="C147" s="141">
        <v>106168</v>
      </c>
      <c r="D147" s="257">
        <v>0.27332000000000001</v>
      </c>
    </row>
    <row r="148" spans="1:4">
      <c r="A148" s="141">
        <v>239488</v>
      </c>
      <c r="B148" s="141">
        <v>285492</v>
      </c>
      <c r="C148" s="141">
        <v>66341</v>
      </c>
      <c r="D148" s="257">
        <v>0.23236999999999999</v>
      </c>
    </row>
    <row r="149" spans="1:4">
      <c r="A149" s="141">
        <v>240170</v>
      </c>
      <c r="B149" s="141">
        <v>172702</v>
      </c>
      <c r="C149" s="141">
        <v>44524</v>
      </c>
      <c r="D149" s="257">
        <v>0.25780999999999998</v>
      </c>
    </row>
    <row r="150" spans="1:4">
      <c r="A150" s="141">
        <v>240198</v>
      </c>
      <c r="B150" s="141">
        <v>140382</v>
      </c>
      <c r="C150" s="141">
        <v>36962</v>
      </c>
      <c r="D150" s="257">
        <v>0.26329999999999998</v>
      </c>
    </row>
    <row r="151" spans="1:4">
      <c r="A151" s="141">
        <v>246354</v>
      </c>
      <c r="B151" s="141">
        <v>967743</v>
      </c>
      <c r="C151" s="141">
        <v>284273</v>
      </c>
      <c r="D151" s="257">
        <v>0.29375000000000001</v>
      </c>
    </row>
    <row r="152" spans="1:4">
      <c r="A152" s="141">
        <v>260372</v>
      </c>
      <c r="B152" s="141">
        <v>25707</v>
      </c>
      <c r="C152" s="141">
        <v>6561</v>
      </c>
      <c r="D152" s="257">
        <v>0.25522</v>
      </c>
    </row>
    <row r="153" spans="1:4">
      <c r="A153" s="141">
        <v>366340</v>
      </c>
      <c r="B153" s="141" t="s">
        <v>129</v>
      </c>
      <c r="C153" s="141" t="s">
        <v>129</v>
      </c>
      <c r="D153" s="257" t="s">
        <v>129</v>
      </c>
    </row>
    <row r="154" spans="1:4">
      <c r="A154" s="141">
        <v>380359</v>
      </c>
      <c r="B154" s="141">
        <v>13747</v>
      </c>
      <c r="C154" s="141">
        <v>4325</v>
      </c>
      <c r="D154" s="257">
        <v>0.31461</v>
      </c>
    </row>
    <row r="155" spans="1:4">
      <c r="A155" s="141">
        <v>383190</v>
      </c>
      <c r="B155" s="141">
        <v>74764</v>
      </c>
      <c r="C155" s="141">
        <v>25398</v>
      </c>
      <c r="D155" s="257">
        <v>0.33971000000000001</v>
      </c>
    </row>
    <row r="156" spans="1:4">
      <c r="A156" s="141">
        <v>409315</v>
      </c>
      <c r="B156" s="141">
        <v>289525</v>
      </c>
      <c r="C156" s="141">
        <v>86876</v>
      </c>
      <c r="D156" s="257">
        <v>0.30005999999999999</v>
      </c>
    </row>
    <row r="157" spans="1:4">
      <c r="A157" s="141">
        <v>413617</v>
      </c>
      <c r="B157" s="141">
        <v>1307</v>
      </c>
      <c r="C157" s="141">
        <v>384</v>
      </c>
      <c r="D157" s="257">
        <v>0.29380000000000001</v>
      </c>
    </row>
    <row r="158" spans="1:4">
      <c r="A158" s="141">
        <v>413626</v>
      </c>
      <c r="B158" s="141">
        <v>57251</v>
      </c>
      <c r="C158" s="141">
        <v>16048</v>
      </c>
      <c r="D158" s="257">
        <v>0.28031</v>
      </c>
    </row>
    <row r="159" spans="1:4">
      <c r="A159" s="141">
        <v>420398</v>
      </c>
      <c r="B159" s="141">
        <v>967743</v>
      </c>
      <c r="C159" s="141">
        <v>284273</v>
      </c>
      <c r="D159" s="257">
        <v>0.29375000000000001</v>
      </c>
    </row>
    <row r="160" spans="1:4">
      <c r="A160" s="141">
        <v>434016</v>
      </c>
      <c r="B160" s="141" t="s">
        <v>129</v>
      </c>
      <c r="C160" s="141" t="s">
        <v>129</v>
      </c>
      <c r="D160" s="257" t="s">
        <v>129</v>
      </c>
    </row>
    <row r="161" spans="1:4">
      <c r="A161" s="141">
        <v>434584</v>
      </c>
      <c r="B161" s="141" t="s">
        <v>129</v>
      </c>
      <c r="C161" s="141" t="s">
        <v>129</v>
      </c>
      <c r="D161" s="257" t="s">
        <v>129</v>
      </c>
    </row>
    <row r="162" spans="1:4">
      <c r="A162" s="141">
        <v>434672</v>
      </c>
      <c r="B162" s="141">
        <v>337529</v>
      </c>
      <c r="C162" s="141">
        <v>98054</v>
      </c>
      <c r="D162" s="257">
        <v>0.29050999999999999</v>
      </c>
    </row>
    <row r="163" spans="1:4">
      <c r="A163" s="141">
        <v>434751</v>
      </c>
      <c r="B163" s="141">
        <v>1879</v>
      </c>
      <c r="C163" s="141">
        <v>672</v>
      </c>
      <c r="D163" s="257">
        <v>0.35764000000000001</v>
      </c>
    </row>
    <row r="164" spans="1:4">
      <c r="A164" s="141">
        <v>442781</v>
      </c>
      <c r="B164" s="141" t="s">
        <v>129</v>
      </c>
      <c r="C164" s="141" t="s">
        <v>129</v>
      </c>
      <c r="D164" s="257" t="s">
        <v>129</v>
      </c>
    </row>
    <row r="165" spans="1:4">
      <c r="A165" s="141">
        <v>448594</v>
      </c>
      <c r="B165" s="141" t="s">
        <v>129</v>
      </c>
      <c r="C165" s="141" t="s">
        <v>129</v>
      </c>
      <c r="D165" s="257" t="s">
        <v>129</v>
      </c>
    </row>
    <row r="166" spans="1:4">
      <c r="A166" s="141">
        <v>461315</v>
      </c>
      <c r="B166" s="141">
        <v>3241</v>
      </c>
      <c r="C166" s="141">
        <v>1257</v>
      </c>
      <c r="D166" s="257">
        <v>0.38784000000000002</v>
      </c>
    </row>
    <row r="167" spans="1:4">
      <c r="A167" s="141">
        <v>480967</v>
      </c>
      <c r="B167" s="141" t="s">
        <v>129</v>
      </c>
      <c r="C167" s="141" t="s">
        <v>129</v>
      </c>
      <c r="D167" s="257" t="s">
        <v>129</v>
      </c>
    </row>
    <row r="168" spans="1:4">
      <c r="A168" s="141">
        <v>488730</v>
      </c>
      <c r="B168" s="141">
        <v>967743</v>
      </c>
      <c r="C168" s="141">
        <v>284273</v>
      </c>
      <c r="D168" s="257">
        <v>0.29375000000000001</v>
      </c>
    </row>
    <row r="169" spans="1:4">
      <c r="A169" s="141">
        <v>491844</v>
      </c>
      <c r="B169" s="141">
        <v>19508</v>
      </c>
      <c r="C169" s="141">
        <v>5313</v>
      </c>
      <c r="D169" s="257">
        <v>0.27234999999999998</v>
      </c>
    </row>
  </sheetData>
  <pageMargins left="0.7" right="0.7" top="0.75" bottom="0.75" header="0.3" footer="0.3"/>
  <pageSetup orientation="portrait" horizontalDpi="1200" verticalDpi="120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BA72C-FF66-4BCE-AB9A-DF92D16986F6}">
  <sheetPr>
    <tabColor rgb="FF2180AF"/>
  </sheetPr>
  <dimension ref="A1:H467"/>
  <sheetViews>
    <sheetView workbookViewId="0">
      <selection activeCell="F15" sqref="F15"/>
    </sheetView>
  </sheetViews>
  <sheetFormatPr defaultColWidth="9" defaultRowHeight="13.9"/>
  <cols>
    <col min="1" max="1" width="11.625" customWidth="1"/>
    <col min="2" max="2" width="19.625" customWidth="1"/>
    <col min="3" max="3" width="17.625" customWidth="1"/>
    <col min="4" max="4" width="14" style="4" customWidth="1"/>
    <col min="5" max="5" width="9.375" style="4" customWidth="1"/>
    <col min="6" max="6" width="16.375" style="4" customWidth="1"/>
    <col min="7" max="7" width="22.625" style="4" customWidth="1"/>
    <col min="8" max="8" width="13.25" style="3" customWidth="1"/>
  </cols>
  <sheetData>
    <row r="1" spans="1:8" ht="14.25">
      <c r="A1" s="168" t="s">
        <v>103</v>
      </c>
      <c r="B1" s="172" t="s">
        <v>130</v>
      </c>
      <c r="C1" s="172" t="s">
        <v>131</v>
      </c>
      <c r="D1" s="172" t="s">
        <v>132</v>
      </c>
      <c r="E1" s="172" t="s">
        <v>133</v>
      </c>
      <c r="F1" s="172" t="s">
        <v>915</v>
      </c>
      <c r="G1" s="172" t="s">
        <v>916</v>
      </c>
      <c r="H1" s="173" t="s">
        <v>918</v>
      </c>
    </row>
    <row r="2" spans="1:8" ht="14.25">
      <c r="A2" s="159">
        <v>101295</v>
      </c>
      <c r="B2" s="133" t="s">
        <v>628</v>
      </c>
      <c r="C2" s="133" t="s">
        <v>155</v>
      </c>
      <c r="D2" s="174">
        <v>1</v>
      </c>
      <c r="E2" s="174">
        <v>1009</v>
      </c>
      <c r="F2" s="174" t="s">
        <v>129</v>
      </c>
      <c r="G2" s="174" t="s">
        <v>129</v>
      </c>
      <c r="H2" s="175" t="s">
        <v>129</v>
      </c>
    </row>
    <row r="3" spans="1:8" ht="14.25">
      <c r="A3" s="159">
        <v>101295</v>
      </c>
      <c r="B3" s="133" t="s">
        <v>919</v>
      </c>
      <c r="C3" s="133" t="s">
        <v>157</v>
      </c>
      <c r="D3" s="174">
        <v>1</v>
      </c>
      <c r="E3" s="174">
        <v>1043</v>
      </c>
      <c r="F3" s="174" t="s">
        <v>129</v>
      </c>
      <c r="G3" s="174" t="s">
        <v>129</v>
      </c>
      <c r="H3" s="175" t="s">
        <v>129</v>
      </c>
    </row>
    <row r="4" spans="1:8" ht="14.25">
      <c r="A4" s="159">
        <v>105297</v>
      </c>
      <c r="B4" s="133" t="s">
        <v>920</v>
      </c>
      <c r="C4" s="133" t="s">
        <v>159</v>
      </c>
      <c r="D4" s="174">
        <v>4</v>
      </c>
      <c r="E4" s="174">
        <v>4001</v>
      </c>
      <c r="F4" s="174" t="s">
        <v>129</v>
      </c>
      <c r="G4" s="174" t="s">
        <v>129</v>
      </c>
      <c r="H4" s="175" t="s">
        <v>129</v>
      </c>
    </row>
    <row r="5" spans="1:8" ht="14.25">
      <c r="A5" s="159">
        <v>105297</v>
      </c>
      <c r="B5" s="133" t="s">
        <v>921</v>
      </c>
      <c r="C5" s="133" t="s">
        <v>161</v>
      </c>
      <c r="D5" s="174">
        <v>4</v>
      </c>
      <c r="E5" s="174">
        <v>4005</v>
      </c>
      <c r="F5" s="174" t="s">
        <v>129</v>
      </c>
      <c r="G5" s="174" t="s">
        <v>129</v>
      </c>
      <c r="H5" s="175" t="s">
        <v>129</v>
      </c>
    </row>
    <row r="6" spans="1:8" ht="14.25">
      <c r="A6" s="159">
        <v>109819</v>
      </c>
      <c r="B6" s="133" t="s">
        <v>162</v>
      </c>
      <c r="C6" s="133" t="s">
        <v>163</v>
      </c>
      <c r="D6" s="174">
        <v>6</v>
      </c>
      <c r="E6" s="174">
        <v>6029</v>
      </c>
      <c r="F6" s="174" t="s">
        <v>129</v>
      </c>
      <c r="G6" s="174" t="s">
        <v>129</v>
      </c>
      <c r="H6" s="175" t="s">
        <v>129</v>
      </c>
    </row>
    <row r="7" spans="1:8" ht="14.25">
      <c r="A7" s="159">
        <v>112686</v>
      </c>
      <c r="B7" s="133" t="s">
        <v>164</v>
      </c>
      <c r="C7" s="133" t="s">
        <v>165</v>
      </c>
      <c r="D7" s="174">
        <v>6</v>
      </c>
      <c r="E7" s="174">
        <v>6037</v>
      </c>
      <c r="F7" s="174" t="s">
        <v>129</v>
      </c>
      <c r="G7" s="174" t="s">
        <v>129</v>
      </c>
      <c r="H7" s="175" t="s">
        <v>129</v>
      </c>
    </row>
    <row r="8" spans="1:8" ht="14.25">
      <c r="A8" s="159">
        <v>118912</v>
      </c>
      <c r="B8" s="133" t="s">
        <v>166</v>
      </c>
      <c r="C8" s="133" t="s">
        <v>167</v>
      </c>
      <c r="D8" s="174">
        <v>6</v>
      </c>
      <c r="E8" s="174">
        <v>6073</v>
      </c>
      <c r="F8" s="174" t="s">
        <v>129</v>
      </c>
      <c r="G8" s="174" t="s">
        <v>129</v>
      </c>
      <c r="H8" s="175" t="s">
        <v>129</v>
      </c>
    </row>
    <row r="9" spans="1:8" ht="14.25">
      <c r="A9" s="159">
        <v>121363</v>
      </c>
      <c r="B9" s="133" t="s">
        <v>922</v>
      </c>
      <c r="C9" s="133" t="s">
        <v>169</v>
      </c>
      <c r="D9" s="174">
        <v>6</v>
      </c>
      <c r="E9" s="174">
        <v>6107</v>
      </c>
      <c r="F9" s="174" t="s">
        <v>129</v>
      </c>
      <c r="G9" s="174" t="s">
        <v>129</v>
      </c>
      <c r="H9" s="175" t="s">
        <v>129</v>
      </c>
    </row>
    <row r="10" spans="1:8" ht="14.25">
      <c r="A10" s="159">
        <v>125462</v>
      </c>
      <c r="B10" s="133" t="s">
        <v>923</v>
      </c>
      <c r="C10" s="133" t="s">
        <v>171</v>
      </c>
      <c r="D10" s="174">
        <v>6</v>
      </c>
      <c r="E10" s="174">
        <v>6019</v>
      </c>
      <c r="F10" s="174" t="s">
        <v>129</v>
      </c>
      <c r="G10" s="174" t="s">
        <v>129</v>
      </c>
      <c r="H10" s="175" t="s">
        <v>129</v>
      </c>
    </row>
    <row r="11" spans="1:8" ht="14.25">
      <c r="A11" s="159">
        <v>126863</v>
      </c>
      <c r="B11" s="133" t="s">
        <v>924</v>
      </c>
      <c r="C11" s="133" t="s">
        <v>173</v>
      </c>
      <c r="D11" s="174">
        <v>8</v>
      </c>
      <c r="E11" s="174">
        <v>8001</v>
      </c>
      <c r="F11" s="174" t="s">
        <v>129</v>
      </c>
      <c r="G11" s="174" t="s">
        <v>129</v>
      </c>
      <c r="H11" s="175" t="s">
        <v>129</v>
      </c>
    </row>
    <row r="12" spans="1:8" ht="14.25">
      <c r="A12" s="159">
        <v>126863</v>
      </c>
      <c r="B12" s="133" t="s">
        <v>174</v>
      </c>
      <c r="C12" s="133" t="s">
        <v>175</v>
      </c>
      <c r="D12" s="174">
        <v>8</v>
      </c>
      <c r="E12" s="174">
        <v>8005</v>
      </c>
      <c r="F12" s="174" t="s">
        <v>129</v>
      </c>
      <c r="G12" s="174" t="s">
        <v>129</v>
      </c>
      <c r="H12" s="175" t="s">
        <v>129</v>
      </c>
    </row>
    <row r="13" spans="1:8" ht="14.25">
      <c r="A13" s="159">
        <v>126863</v>
      </c>
      <c r="B13" s="133" t="s">
        <v>925</v>
      </c>
      <c r="C13" s="133" t="s">
        <v>177</v>
      </c>
      <c r="D13" s="174">
        <v>8</v>
      </c>
      <c r="E13" s="174">
        <v>8031</v>
      </c>
      <c r="F13" s="174" t="s">
        <v>129</v>
      </c>
      <c r="G13" s="174" t="s">
        <v>129</v>
      </c>
      <c r="H13" s="175" t="s">
        <v>129</v>
      </c>
    </row>
    <row r="14" spans="1:8" ht="14.25">
      <c r="A14" s="159">
        <v>126863</v>
      </c>
      <c r="B14" s="133" t="s">
        <v>178</v>
      </c>
      <c r="C14" s="133" t="s">
        <v>179</v>
      </c>
      <c r="D14" s="174">
        <v>8</v>
      </c>
      <c r="E14" s="174">
        <v>8035</v>
      </c>
      <c r="F14" s="174" t="s">
        <v>129</v>
      </c>
      <c r="G14" s="174" t="s">
        <v>129</v>
      </c>
      <c r="H14" s="175" t="s">
        <v>129</v>
      </c>
    </row>
    <row r="15" spans="1:8" ht="14.25">
      <c r="A15" s="159">
        <v>128577</v>
      </c>
      <c r="B15" s="133" t="s">
        <v>181</v>
      </c>
      <c r="C15" s="133" t="s">
        <v>181</v>
      </c>
      <c r="D15" s="174">
        <v>9</v>
      </c>
      <c r="E15" s="174">
        <v>9003</v>
      </c>
      <c r="F15" s="174">
        <v>360140</v>
      </c>
      <c r="G15" s="174">
        <v>100896</v>
      </c>
      <c r="H15" s="175">
        <v>0.28016000000000002</v>
      </c>
    </row>
    <row r="16" spans="1:8" ht="14.25">
      <c r="A16" s="159">
        <v>128577</v>
      </c>
      <c r="B16" s="133" t="s">
        <v>183</v>
      </c>
      <c r="C16" s="133" t="s">
        <v>183</v>
      </c>
      <c r="D16" s="174">
        <v>9</v>
      </c>
      <c r="E16" s="174">
        <v>9013</v>
      </c>
      <c r="F16" s="174">
        <v>58244</v>
      </c>
      <c r="G16" s="174">
        <v>14671</v>
      </c>
      <c r="H16" s="175">
        <v>0.25189</v>
      </c>
    </row>
    <row r="17" spans="1:8" ht="14.25">
      <c r="A17" s="159">
        <v>129367</v>
      </c>
      <c r="B17" s="133" t="s">
        <v>180</v>
      </c>
      <c r="C17" s="133" t="s">
        <v>181</v>
      </c>
      <c r="D17" s="174">
        <v>9</v>
      </c>
      <c r="E17" s="174">
        <v>9003</v>
      </c>
      <c r="F17" s="174">
        <v>360140</v>
      </c>
      <c r="G17" s="174">
        <v>100896</v>
      </c>
      <c r="H17" s="175">
        <v>0.28016000000000002</v>
      </c>
    </row>
    <row r="18" spans="1:8" ht="14.25">
      <c r="A18" s="159">
        <v>129543</v>
      </c>
      <c r="B18" s="133" t="s">
        <v>185</v>
      </c>
      <c r="C18" s="133" t="s">
        <v>185</v>
      </c>
      <c r="D18" s="174">
        <v>9</v>
      </c>
      <c r="E18" s="174">
        <v>9001</v>
      </c>
      <c r="F18" s="174">
        <v>357271</v>
      </c>
      <c r="G18" s="174">
        <v>106201</v>
      </c>
      <c r="H18" s="175">
        <v>0.29726000000000002</v>
      </c>
    </row>
    <row r="19" spans="1:8" ht="14.25">
      <c r="A19" s="159">
        <v>129695</v>
      </c>
      <c r="B19" s="133" t="s">
        <v>180</v>
      </c>
      <c r="C19" s="133" t="s">
        <v>181</v>
      </c>
      <c r="D19" s="174">
        <v>9</v>
      </c>
      <c r="E19" s="174">
        <v>9003</v>
      </c>
      <c r="F19" s="174">
        <v>360140</v>
      </c>
      <c r="G19" s="174">
        <v>100896</v>
      </c>
      <c r="H19" s="175">
        <v>0.28016000000000002</v>
      </c>
    </row>
    <row r="20" spans="1:8" ht="14.25">
      <c r="A20" s="159">
        <v>129729</v>
      </c>
      <c r="B20" s="133" t="s">
        <v>187</v>
      </c>
      <c r="C20" s="133" t="s">
        <v>187</v>
      </c>
      <c r="D20" s="174">
        <v>9</v>
      </c>
      <c r="E20" s="174">
        <v>9009</v>
      </c>
      <c r="F20" s="174">
        <v>349089</v>
      </c>
      <c r="G20" s="174">
        <v>100569</v>
      </c>
      <c r="H20" s="175">
        <v>0.28809000000000001</v>
      </c>
    </row>
    <row r="21" spans="1:8" ht="14.25">
      <c r="A21" s="159">
        <v>129756</v>
      </c>
      <c r="B21" s="133" t="s">
        <v>189</v>
      </c>
      <c r="C21" s="133" t="s">
        <v>189</v>
      </c>
      <c r="D21" s="174">
        <v>9</v>
      </c>
      <c r="E21" s="174">
        <v>9007</v>
      </c>
      <c r="F21" s="174">
        <v>69789</v>
      </c>
      <c r="G21" s="174">
        <v>16083</v>
      </c>
      <c r="H21" s="175">
        <v>0.23044999999999999</v>
      </c>
    </row>
    <row r="22" spans="1:8" ht="14.25">
      <c r="A22" s="159">
        <v>129808</v>
      </c>
      <c r="B22" s="133" t="s">
        <v>191</v>
      </c>
      <c r="C22" s="133" t="s">
        <v>191</v>
      </c>
      <c r="D22" s="174">
        <v>9</v>
      </c>
      <c r="E22" s="174">
        <v>9011</v>
      </c>
      <c r="F22" s="174">
        <v>110950</v>
      </c>
      <c r="G22" s="174">
        <v>31715</v>
      </c>
      <c r="H22" s="175">
        <v>0.28584999999999999</v>
      </c>
    </row>
    <row r="23" spans="1:8" ht="14.25">
      <c r="A23" s="159">
        <v>130004</v>
      </c>
      <c r="B23" s="133" t="s">
        <v>184</v>
      </c>
      <c r="C23" s="133" t="s">
        <v>185</v>
      </c>
      <c r="D23" s="174">
        <v>9</v>
      </c>
      <c r="E23" s="174">
        <v>9001</v>
      </c>
      <c r="F23" s="174">
        <v>357271</v>
      </c>
      <c r="G23" s="174">
        <v>106201</v>
      </c>
      <c r="H23" s="175">
        <v>0.29726000000000002</v>
      </c>
    </row>
    <row r="24" spans="1:8" ht="14.25">
      <c r="A24" s="159">
        <v>130040</v>
      </c>
      <c r="B24" s="133" t="s">
        <v>193</v>
      </c>
      <c r="C24" s="133" t="s">
        <v>193</v>
      </c>
      <c r="D24" s="174">
        <v>9</v>
      </c>
      <c r="E24" s="174">
        <v>9005</v>
      </c>
      <c r="F24" s="174">
        <v>77106</v>
      </c>
      <c r="G24" s="174">
        <v>20393</v>
      </c>
      <c r="H24" s="175">
        <v>0.26447999999999999</v>
      </c>
    </row>
    <row r="25" spans="1:8" ht="14.25">
      <c r="A25" s="159">
        <v>130217</v>
      </c>
      <c r="B25" s="133" t="s">
        <v>195</v>
      </c>
      <c r="C25" s="133" t="s">
        <v>195</v>
      </c>
      <c r="D25" s="174">
        <v>9</v>
      </c>
      <c r="E25" s="174">
        <v>9015</v>
      </c>
      <c r="F25" s="174">
        <v>45724</v>
      </c>
      <c r="G25" s="174">
        <v>12222</v>
      </c>
      <c r="H25" s="175">
        <v>0.26729999999999998</v>
      </c>
    </row>
    <row r="26" spans="1:8" ht="14.25">
      <c r="A26" s="159">
        <v>130396</v>
      </c>
      <c r="B26" s="133" t="s">
        <v>186</v>
      </c>
      <c r="C26" s="133" t="s">
        <v>187</v>
      </c>
      <c r="D26" s="174">
        <v>9</v>
      </c>
      <c r="E26" s="174">
        <v>9009</v>
      </c>
      <c r="F26" s="174">
        <v>349089</v>
      </c>
      <c r="G26" s="174">
        <v>100569</v>
      </c>
      <c r="H26" s="175">
        <v>0.28809000000000001</v>
      </c>
    </row>
    <row r="27" spans="1:8" ht="14.25">
      <c r="A27" s="159">
        <v>130606</v>
      </c>
      <c r="B27" s="133" t="s">
        <v>180</v>
      </c>
      <c r="C27" s="133" t="s">
        <v>181</v>
      </c>
      <c r="D27" s="174">
        <v>9</v>
      </c>
      <c r="E27" s="174">
        <v>9003</v>
      </c>
      <c r="F27" s="174">
        <v>360140</v>
      </c>
      <c r="G27" s="174">
        <v>100896</v>
      </c>
      <c r="H27" s="175">
        <v>0.28016000000000002</v>
      </c>
    </row>
    <row r="28" spans="1:8" ht="14.25">
      <c r="A28" s="159">
        <v>130907</v>
      </c>
      <c r="B28" s="133" t="s">
        <v>197</v>
      </c>
      <c r="C28" s="133" t="s">
        <v>197</v>
      </c>
      <c r="D28" s="174">
        <v>10</v>
      </c>
      <c r="E28" s="174">
        <v>10001</v>
      </c>
      <c r="F28" s="174">
        <v>73497</v>
      </c>
      <c r="G28" s="174">
        <v>21589</v>
      </c>
      <c r="H28" s="175">
        <v>0.29374</v>
      </c>
    </row>
    <row r="29" spans="1:8" ht="14.25">
      <c r="A29" s="159">
        <v>130907</v>
      </c>
      <c r="B29" s="133" t="s">
        <v>199</v>
      </c>
      <c r="C29" s="133" t="s">
        <v>199</v>
      </c>
      <c r="D29" s="174">
        <v>10</v>
      </c>
      <c r="E29" s="174">
        <v>10003</v>
      </c>
      <c r="F29" s="174">
        <v>223989</v>
      </c>
      <c r="G29" s="174">
        <v>67076</v>
      </c>
      <c r="H29" s="175">
        <v>0.29946</v>
      </c>
    </row>
    <row r="30" spans="1:8" ht="14.25">
      <c r="A30" s="159">
        <v>130907</v>
      </c>
      <c r="B30" s="133" t="s">
        <v>201</v>
      </c>
      <c r="C30" s="133" t="s">
        <v>201</v>
      </c>
      <c r="D30" s="174">
        <v>10</v>
      </c>
      <c r="E30" s="174">
        <v>10005</v>
      </c>
      <c r="F30" s="174">
        <v>104848</v>
      </c>
      <c r="G30" s="174">
        <v>27881</v>
      </c>
      <c r="H30" s="175">
        <v>0.26591999999999999</v>
      </c>
    </row>
    <row r="31" spans="1:8" ht="14.25">
      <c r="A31" s="159">
        <v>133702</v>
      </c>
      <c r="B31" s="133" t="s">
        <v>203</v>
      </c>
      <c r="C31" s="133" t="s">
        <v>203</v>
      </c>
      <c r="D31" s="174">
        <v>12</v>
      </c>
      <c r="E31" s="174">
        <v>12031</v>
      </c>
      <c r="F31" s="174">
        <v>416112</v>
      </c>
      <c r="G31" s="174">
        <v>119608</v>
      </c>
      <c r="H31" s="175">
        <v>0.28743999999999997</v>
      </c>
    </row>
    <row r="32" spans="1:8" ht="14.25">
      <c r="A32" s="159">
        <v>133702</v>
      </c>
      <c r="B32" s="133" t="s">
        <v>205</v>
      </c>
      <c r="C32" s="133" t="s">
        <v>205</v>
      </c>
      <c r="D32" s="174">
        <v>12</v>
      </c>
      <c r="E32" s="174">
        <v>12089</v>
      </c>
      <c r="F32" s="174">
        <v>41347</v>
      </c>
      <c r="G32" s="174">
        <v>9999</v>
      </c>
      <c r="H32" s="175">
        <v>0.24182999999999999</v>
      </c>
    </row>
    <row r="33" spans="1:8" ht="14.25">
      <c r="A33" s="159">
        <v>135717</v>
      </c>
      <c r="B33" s="133" t="s">
        <v>926</v>
      </c>
      <c r="C33" s="133" t="s">
        <v>207</v>
      </c>
      <c r="D33" s="174">
        <v>12</v>
      </c>
      <c r="E33" s="174">
        <v>12086</v>
      </c>
      <c r="F33" s="174">
        <v>983509</v>
      </c>
      <c r="G33" s="174">
        <v>362685</v>
      </c>
      <c r="H33" s="175">
        <v>0.36876999999999999</v>
      </c>
    </row>
    <row r="34" spans="1:8" ht="14.25">
      <c r="A34" s="159">
        <v>136358</v>
      </c>
      <c r="B34" s="133" t="s">
        <v>209</v>
      </c>
      <c r="C34" s="133" t="s">
        <v>209</v>
      </c>
      <c r="D34" s="174">
        <v>12</v>
      </c>
      <c r="E34" s="174">
        <v>12099</v>
      </c>
      <c r="F34" s="174">
        <v>607453</v>
      </c>
      <c r="G34" s="174">
        <v>210414</v>
      </c>
      <c r="H34" s="175">
        <v>0.34638999999999998</v>
      </c>
    </row>
    <row r="35" spans="1:8" ht="14.25">
      <c r="A35" s="159">
        <v>137759</v>
      </c>
      <c r="B35" s="133" t="s">
        <v>211</v>
      </c>
      <c r="C35" s="133" t="s">
        <v>211</v>
      </c>
      <c r="D35" s="174">
        <v>12</v>
      </c>
      <c r="E35" s="174">
        <v>12039</v>
      </c>
      <c r="F35" s="174">
        <v>15885</v>
      </c>
      <c r="G35" s="174">
        <v>6854</v>
      </c>
      <c r="H35" s="175">
        <v>0.43147999999999997</v>
      </c>
    </row>
    <row r="36" spans="1:8" ht="14.25">
      <c r="A36" s="159">
        <v>137759</v>
      </c>
      <c r="B36" s="133" t="s">
        <v>213</v>
      </c>
      <c r="C36" s="133" t="s">
        <v>213</v>
      </c>
      <c r="D36" s="174">
        <v>12</v>
      </c>
      <c r="E36" s="174">
        <v>12073</v>
      </c>
      <c r="F36" s="174">
        <v>120220</v>
      </c>
      <c r="G36" s="174">
        <v>37725</v>
      </c>
      <c r="H36" s="175">
        <v>0.31380000000000002</v>
      </c>
    </row>
    <row r="37" spans="1:8" ht="14.25">
      <c r="A37" s="159">
        <v>137759</v>
      </c>
      <c r="B37" s="133" t="s">
        <v>215</v>
      </c>
      <c r="C37" s="133" t="s">
        <v>215</v>
      </c>
      <c r="D37" s="174">
        <v>12</v>
      </c>
      <c r="E37" s="174">
        <v>12129</v>
      </c>
      <c r="F37" s="174">
        <v>11932</v>
      </c>
      <c r="G37" s="174">
        <v>4320</v>
      </c>
      <c r="H37" s="175">
        <v>0.36204999999999998</v>
      </c>
    </row>
    <row r="38" spans="1:8" ht="14.25">
      <c r="A38" s="159">
        <v>141680</v>
      </c>
      <c r="B38" s="133" t="s">
        <v>217</v>
      </c>
      <c r="C38" s="133" t="s">
        <v>217</v>
      </c>
      <c r="D38" s="174">
        <v>15</v>
      </c>
      <c r="E38" s="174">
        <v>15003</v>
      </c>
      <c r="F38" s="174">
        <v>338438</v>
      </c>
      <c r="G38" s="174">
        <v>105782</v>
      </c>
      <c r="H38" s="175">
        <v>0.31256</v>
      </c>
    </row>
    <row r="39" spans="1:8" ht="14.25">
      <c r="A39" s="159">
        <v>141802</v>
      </c>
      <c r="B39" s="133" t="s">
        <v>219</v>
      </c>
      <c r="C39" s="133" t="s">
        <v>219</v>
      </c>
      <c r="D39" s="174">
        <v>15</v>
      </c>
      <c r="E39" s="174">
        <v>15007</v>
      </c>
      <c r="F39" s="174">
        <v>22978</v>
      </c>
      <c r="G39" s="174">
        <v>8312</v>
      </c>
      <c r="H39" s="175">
        <v>0.36174000000000001</v>
      </c>
    </row>
    <row r="40" spans="1:8" ht="14.25">
      <c r="A40" s="159">
        <v>141839</v>
      </c>
      <c r="B40" s="133" t="s">
        <v>221</v>
      </c>
      <c r="C40" s="133" t="s">
        <v>221</v>
      </c>
      <c r="D40" s="174">
        <v>15</v>
      </c>
      <c r="E40" s="174">
        <v>15009</v>
      </c>
      <c r="F40" s="174">
        <v>57355</v>
      </c>
      <c r="G40" s="174">
        <v>22871</v>
      </c>
      <c r="H40" s="175">
        <v>0.39876</v>
      </c>
    </row>
    <row r="41" spans="1:8" ht="14.25">
      <c r="A41" s="159">
        <v>141990</v>
      </c>
      <c r="B41" s="133" t="s">
        <v>222</v>
      </c>
      <c r="C41" s="133" t="s">
        <v>217</v>
      </c>
      <c r="D41" s="174">
        <v>15</v>
      </c>
      <c r="E41" s="174">
        <v>15003</v>
      </c>
      <c r="F41" s="174">
        <v>338438</v>
      </c>
      <c r="G41" s="174">
        <v>105782</v>
      </c>
      <c r="H41" s="175">
        <v>0.31256</v>
      </c>
    </row>
    <row r="42" spans="1:8" ht="14.25">
      <c r="A42" s="159">
        <v>144944</v>
      </c>
      <c r="B42" s="133" t="s">
        <v>223</v>
      </c>
      <c r="C42" s="133" t="s">
        <v>224</v>
      </c>
      <c r="D42" s="174">
        <v>17</v>
      </c>
      <c r="E42" s="174">
        <v>17031</v>
      </c>
      <c r="F42" s="174">
        <v>2110498</v>
      </c>
      <c r="G42" s="174">
        <v>453873</v>
      </c>
      <c r="H42" s="175">
        <v>0.21504999999999999</v>
      </c>
    </row>
    <row r="43" spans="1:8" ht="14.25">
      <c r="A43" s="159">
        <v>144944</v>
      </c>
      <c r="B43" s="133" t="s">
        <v>226</v>
      </c>
      <c r="C43" s="133" t="s">
        <v>226</v>
      </c>
      <c r="D43" s="174">
        <v>17</v>
      </c>
      <c r="E43" s="174">
        <v>17037</v>
      </c>
      <c r="F43" s="174">
        <v>39136</v>
      </c>
      <c r="G43" s="174">
        <v>10247</v>
      </c>
      <c r="H43" s="175">
        <v>0.26183000000000001</v>
      </c>
    </row>
    <row r="44" spans="1:8" ht="14.25">
      <c r="A44" s="159">
        <v>144944</v>
      </c>
      <c r="B44" s="133" t="s">
        <v>228</v>
      </c>
      <c r="C44" s="133" t="s">
        <v>228</v>
      </c>
      <c r="D44" s="174">
        <v>17</v>
      </c>
      <c r="E44" s="174">
        <v>17043</v>
      </c>
      <c r="F44" s="174">
        <v>351021</v>
      </c>
      <c r="G44" s="174">
        <v>91327</v>
      </c>
      <c r="H44" s="175">
        <v>0.26018000000000002</v>
      </c>
    </row>
    <row r="45" spans="1:8" ht="14.25">
      <c r="A45" s="159">
        <v>144944</v>
      </c>
      <c r="B45" s="133" t="s">
        <v>230</v>
      </c>
      <c r="C45" s="133" t="s">
        <v>230</v>
      </c>
      <c r="D45" s="174">
        <v>17</v>
      </c>
      <c r="E45" s="174">
        <v>17089</v>
      </c>
      <c r="F45" s="174">
        <v>184247</v>
      </c>
      <c r="G45" s="174">
        <v>49682</v>
      </c>
      <c r="H45" s="175">
        <v>0.26965</v>
      </c>
    </row>
    <row r="46" spans="1:8" ht="14.25">
      <c r="A46" s="159">
        <v>144944</v>
      </c>
      <c r="B46" s="133" t="s">
        <v>232</v>
      </c>
      <c r="C46" s="133" t="s">
        <v>232</v>
      </c>
      <c r="D46" s="174">
        <v>17</v>
      </c>
      <c r="E46" s="174">
        <v>17111</v>
      </c>
      <c r="F46" s="174">
        <v>118287</v>
      </c>
      <c r="G46" s="174">
        <v>29945</v>
      </c>
      <c r="H46" s="175">
        <v>0.25316</v>
      </c>
    </row>
    <row r="47" spans="1:8" ht="14.25">
      <c r="A47" s="159">
        <v>145682</v>
      </c>
      <c r="B47" s="133" t="s">
        <v>234</v>
      </c>
      <c r="C47" s="133" t="s">
        <v>234</v>
      </c>
      <c r="D47" s="174">
        <v>17</v>
      </c>
      <c r="E47" s="174">
        <v>17143</v>
      </c>
      <c r="F47" s="174">
        <v>78636</v>
      </c>
      <c r="G47" s="174">
        <v>20256</v>
      </c>
      <c r="H47" s="175">
        <v>0.25758999999999999</v>
      </c>
    </row>
    <row r="48" spans="1:8" ht="14.25">
      <c r="A48" s="159">
        <v>145682</v>
      </c>
      <c r="B48" s="133" t="s">
        <v>236</v>
      </c>
      <c r="C48" s="133" t="s">
        <v>236</v>
      </c>
      <c r="D48" s="174">
        <v>17</v>
      </c>
      <c r="E48" s="174">
        <v>17179</v>
      </c>
      <c r="F48" s="174">
        <v>54400</v>
      </c>
      <c r="G48" s="174">
        <v>14057</v>
      </c>
      <c r="H48" s="175">
        <v>0.25840000000000002</v>
      </c>
    </row>
    <row r="49" spans="1:8" ht="14.25">
      <c r="A49" s="159">
        <v>145682</v>
      </c>
      <c r="B49" s="133" t="s">
        <v>238</v>
      </c>
      <c r="C49" s="133" t="s">
        <v>238</v>
      </c>
      <c r="D49" s="174">
        <v>17</v>
      </c>
      <c r="E49" s="174">
        <v>17203</v>
      </c>
      <c r="F49" s="174">
        <v>14725</v>
      </c>
      <c r="G49" s="174">
        <v>3964</v>
      </c>
      <c r="H49" s="175">
        <v>0.26919999999999999</v>
      </c>
    </row>
    <row r="50" spans="1:8" ht="14.25">
      <c r="A50" s="159">
        <v>146472</v>
      </c>
      <c r="B50" s="133" t="s">
        <v>240</v>
      </c>
      <c r="C50" s="133" t="s">
        <v>240</v>
      </c>
      <c r="D50" s="174">
        <v>17</v>
      </c>
      <c r="E50" s="174">
        <v>17097</v>
      </c>
      <c r="F50" s="174">
        <v>260861</v>
      </c>
      <c r="G50" s="174">
        <v>64498</v>
      </c>
      <c r="H50" s="175">
        <v>0.24725</v>
      </c>
    </row>
    <row r="51" spans="1:8" ht="14.25">
      <c r="A51" s="159">
        <v>147800</v>
      </c>
      <c r="B51" s="133" t="s">
        <v>223</v>
      </c>
      <c r="C51" s="133" t="s">
        <v>224</v>
      </c>
      <c r="D51" s="174">
        <v>17</v>
      </c>
      <c r="E51" s="174">
        <v>17031</v>
      </c>
      <c r="F51" s="174">
        <v>2110498</v>
      </c>
      <c r="G51" s="174">
        <v>453873</v>
      </c>
      <c r="H51" s="175">
        <v>0.21504999999999999</v>
      </c>
    </row>
    <row r="52" spans="1:8" ht="14.25">
      <c r="A52" s="159">
        <v>149532</v>
      </c>
      <c r="B52" s="133" t="s">
        <v>223</v>
      </c>
      <c r="C52" s="133" t="s">
        <v>224</v>
      </c>
      <c r="D52" s="174">
        <v>17</v>
      </c>
      <c r="E52" s="174">
        <v>17031</v>
      </c>
      <c r="F52" s="174">
        <v>2110498</v>
      </c>
      <c r="G52" s="174">
        <v>453873</v>
      </c>
      <c r="H52" s="175">
        <v>0.21504999999999999</v>
      </c>
    </row>
    <row r="53" spans="1:8" ht="14.25">
      <c r="A53" s="159">
        <v>149842</v>
      </c>
      <c r="B53" s="133" t="s">
        <v>223</v>
      </c>
      <c r="C53" s="133" t="s">
        <v>224</v>
      </c>
      <c r="D53" s="174">
        <v>17</v>
      </c>
      <c r="E53" s="174">
        <v>17031</v>
      </c>
      <c r="F53" s="174">
        <v>2110498</v>
      </c>
      <c r="G53" s="174">
        <v>453873</v>
      </c>
      <c r="H53" s="175">
        <v>0.21504999999999999</v>
      </c>
    </row>
    <row r="54" spans="1:8" ht="14.25">
      <c r="A54" s="159">
        <v>155140</v>
      </c>
      <c r="B54" s="133" t="s">
        <v>179</v>
      </c>
      <c r="C54" s="133" t="s">
        <v>179</v>
      </c>
      <c r="D54" s="174">
        <v>20</v>
      </c>
      <c r="E54" s="174">
        <v>20045</v>
      </c>
      <c r="F54" s="174">
        <v>50248</v>
      </c>
      <c r="G54" s="174">
        <v>10657</v>
      </c>
      <c r="H54" s="175">
        <v>0.21209</v>
      </c>
    </row>
    <row r="55" spans="1:8" ht="14.25">
      <c r="A55" s="159">
        <v>157739</v>
      </c>
      <c r="B55" s="133" t="s">
        <v>927</v>
      </c>
      <c r="C55" s="133" t="s">
        <v>243</v>
      </c>
      <c r="D55" s="174">
        <v>21</v>
      </c>
      <c r="E55" s="174">
        <v>21013</v>
      </c>
      <c r="F55" s="174" t="s">
        <v>129</v>
      </c>
      <c r="G55" s="174" t="s">
        <v>129</v>
      </c>
      <c r="H55" s="175" t="s">
        <v>129</v>
      </c>
    </row>
    <row r="56" spans="1:8" ht="14.25">
      <c r="A56" s="159">
        <v>157739</v>
      </c>
      <c r="B56" s="133" t="s">
        <v>928</v>
      </c>
      <c r="C56" s="133" t="s">
        <v>245</v>
      </c>
      <c r="D56" s="174">
        <v>21</v>
      </c>
      <c r="E56" s="174">
        <v>21095</v>
      </c>
      <c r="F56" s="174" t="s">
        <v>129</v>
      </c>
      <c r="G56" s="174" t="s">
        <v>129</v>
      </c>
      <c r="H56" s="175" t="s">
        <v>129</v>
      </c>
    </row>
    <row r="57" spans="1:8" ht="14.25">
      <c r="A57" s="159">
        <v>157739</v>
      </c>
      <c r="B57" s="133" t="s">
        <v>929</v>
      </c>
      <c r="C57" s="133" t="s">
        <v>247</v>
      </c>
      <c r="D57" s="174">
        <v>21</v>
      </c>
      <c r="E57" s="174">
        <v>21133</v>
      </c>
      <c r="F57" s="174" t="s">
        <v>129</v>
      </c>
      <c r="G57" s="174" t="s">
        <v>129</v>
      </c>
      <c r="H57" s="175" t="s">
        <v>129</v>
      </c>
    </row>
    <row r="58" spans="1:8" ht="14.25">
      <c r="A58" s="159">
        <v>159407</v>
      </c>
      <c r="B58" s="133" t="s">
        <v>249</v>
      </c>
      <c r="C58" s="133" t="s">
        <v>249</v>
      </c>
      <c r="D58" s="174">
        <v>22</v>
      </c>
      <c r="E58" s="174">
        <v>22001</v>
      </c>
      <c r="F58" s="174">
        <v>21388</v>
      </c>
      <c r="G58" s="174">
        <v>6870</v>
      </c>
      <c r="H58" s="175">
        <v>0.32121</v>
      </c>
    </row>
    <row r="59" spans="1:8" ht="14.25">
      <c r="A59" s="159">
        <v>159407</v>
      </c>
      <c r="B59" s="133" t="s">
        <v>251</v>
      </c>
      <c r="C59" s="133" t="s">
        <v>251</v>
      </c>
      <c r="D59" s="174">
        <v>22</v>
      </c>
      <c r="E59" s="174">
        <v>22039</v>
      </c>
      <c r="F59" s="174">
        <v>12128</v>
      </c>
      <c r="G59" s="174">
        <v>4479</v>
      </c>
      <c r="H59" s="175">
        <v>0.36931000000000003</v>
      </c>
    </row>
    <row r="60" spans="1:8" ht="14.25">
      <c r="A60" s="159">
        <v>159407</v>
      </c>
      <c r="B60" s="133" t="s">
        <v>930</v>
      </c>
      <c r="C60" s="133" t="s">
        <v>253</v>
      </c>
      <c r="D60" s="174">
        <v>22</v>
      </c>
      <c r="E60" s="174">
        <v>22097</v>
      </c>
      <c r="F60" s="174">
        <v>32021</v>
      </c>
      <c r="G60" s="174">
        <v>8970</v>
      </c>
      <c r="H60" s="175">
        <v>0.28012999999999999</v>
      </c>
    </row>
    <row r="61" spans="1:8" ht="14.25">
      <c r="A61" s="159">
        <v>161767</v>
      </c>
      <c r="B61" s="133" t="s">
        <v>931</v>
      </c>
      <c r="C61" s="133" t="s">
        <v>255</v>
      </c>
      <c r="D61" s="174">
        <v>24</v>
      </c>
      <c r="E61" s="174">
        <v>24003</v>
      </c>
      <c r="F61" s="174">
        <v>226285</v>
      </c>
      <c r="G61" s="174">
        <v>59708</v>
      </c>
      <c r="H61" s="175">
        <v>0.26385999999999998</v>
      </c>
    </row>
    <row r="62" spans="1:8" ht="14.25">
      <c r="A62" s="159">
        <v>162122</v>
      </c>
      <c r="B62" s="133" t="s">
        <v>257</v>
      </c>
      <c r="C62" s="133" t="s">
        <v>257</v>
      </c>
      <c r="D62" s="174">
        <v>24</v>
      </c>
      <c r="E62" s="174">
        <v>24009</v>
      </c>
      <c r="F62" s="174">
        <v>33284</v>
      </c>
      <c r="G62" s="174">
        <v>8698</v>
      </c>
      <c r="H62" s="175">
        <v>0.26133000000000001</v>
      </c>
    </row>
    <row r="63" spans="1:8" ht="14.25">
      <c r="A63" s="159">
        <v>162122</v>
      </c>
      <c r="B63" s="133" t="s">
        <v>259</v>
      </c>
      <c r="C63" s="133" t="s">
        <v>259</v>
      </c>
      <c r="D63" s="174">
        <v>24</v>
      </c>
      <c r="E63" s="174">
        <v>24017</v>
      </c>
      <c r="F63" s="174">
        <v>62712</v>
      </c>
      <c r="G63" s="174">
        <v>16998</v>
      </c>
      <c r="H63" s="175">
        <v>0.27105000000000001</v>
      </c>
    </row>
    <row r="64" spans="1:8" ht="14.25">
      <c r="A64" s="159">
        <v>162122</v>
      </c>
      <c r="B64" s="133" t="s">
        <v>932</v>
      </c>
      <c r="C64" s="133" t="s">
        <v>261</v>
      </c>
      <c r="D64" s="174">
        <v>24</v>
      </c>
      <c r="E64" s="174">
        <v>24037</v>
      </c>
      <c r="F64" s="174">
        <v>41211</v>
      </c>
      <c r="G64" s="174">
        <v>8596</v>
      </c>
      <c r="H64" s="175">
        <v>0.20859</v>
      </c>
    </row>
    <row r="65" spans="1:8" ht="14.25">
      <c r="A65" s="159">
        <v>162706</v>
      </c>
      <c r="B65" s="133" t="s">
        <v>263</v>
      </c>
      <c r="C65" s="133" t="s">
        <v>263</v>
      </c>
      <c r="D65" s="174">
        <v>24</v>
      </c>
      <c r="E65" s="174">
        <v>24025</v>
      </c>
      <c r="F65" s="174">
        <v>101437</v>
      </c>
      <c r="G65" s="174">
        <v>28309</v>
      </c>
      <c r="H65" s="175">
        <v>0.27907999999999999</v>
      </c>
    </row>
    <row r="66" spans="1:8" ht="14.25">
      <c r="A66" s="159">
        <v>163426</v>
      </c>
      <c r="B66" s="133" t="s">
        <v>264</v>
      </c>
      <c r="C66" s="133" t="s">
        <v>265</v>
      </c>
      <c r="D66" s="174">
        <v>24</v>
      </c>
      <c r="E66" s="174">
        <v>24031</v>
      </c>
      <c r="F66" s="174">
        <v>391297</v>
      </c>
      <c r="G66" s="174">
        <v>116191</v>
      </c>
      <c r="H66" s="175">
        <v>0.29693999999999998</v>
      </c>
    </row>
    <row r="67" spans="1:8" ht="14.25">
      <c r="A67" s="159">
        <v>163657</v>
      </c>
      <c r="B67" s="133" t="s">
        <v>266</v>
      </c>
      <c r="C67" s="133" t="s">
        <v>267</v>
      </c>
      <c r="D67" s="174">
        <v>24</v>
      </c>
      <c r="E67" s="174">
        <v>24033</v>
      </c>
      <c r="F67" s="174">
        <v>347207</v>
      </c>
      <c r="G67" s="174">
        <v>110686</v>
      </c>
      <c r="H67" s="175">
        <v>0.31879000000000002</v>
      </c>
    </row>
    <row r="68" spans="1:8" ht="14.25">
      <c r="A68" s="159">
        <v>164775</v>
      </c>
      <c r="B68" s="133" t="s">
        <v>933</v>
      </c>
      <c r="C68" s="133" t="s">
        <v>269</v>
      </c>
      <c r="D68" s="174">
        <v>25</v>
      </c>
      <c r="E68" s="174">
        <v>25003</v>
      </c>
      <c r="F68" s="174" t="s">
        <v>129</v>
      </c>
      <c r="G68" s="174" t="s">
        <v>129</v>
      </c>
      <c r="H68" s="175" t="s">
        <v>129</v>
      </c>
    </row>
    <row r="69" spans="1:8" ht="14.25">
      <c r="A69" s="159">
        <v>165112</v>
      </c>
      <c r="B69" s="133" t="s">
        <v>188</v>
      </c>
      <c r="C69" s="133" t="s">
        <v>189</v>
      </c>
      <c r="D69" s="174">
        <v>25</v>
      </c>
      <c r="E69" s="174">
        <v>25017</v>
      </c>
      <c r="F69" s="174" t="s">
        <v>129</v>
      </c>
      <c r="G69" s="174" t="s">
        <v>129</v>
      </c>
      <c r="H69" s="175" t="s">
        <v>129</v>
      </c>
    </row>
    <row r="70" spans="1:8" ht="14.25">
      <c r="A70" s="159">
        <v>165112</v>
      </c>
      <c r="B70" s="133" t="s">
        <v>934</v>
      </c>
      <c r="C70" s="133" t="s">
        <v>272</v>
      </c>
      <c r="D70" s="174">
        <v>25</v>
      </c>
      <c r="E70" s="174">
        <v>25025</v>
      </c>
      <c r="F70" s="174" t="s">
        <v>129</v>
      </c>
      <c r="G70" s="174" t="s">
        <v>129</v>
      </c>
      <c r="H70" s="175" t="s">
        <v>129</v>
      </c>
    </row>
    <row r="71" spans="1:8" ht="14.25">
      <c r="A71" s="159">
        <v>166887</v>
      </c>
      <c r="B71" s="133" t="s">
        <v>188</v>
      </c>
      <c r="C71" s="133" t="s">
        <v>189</v>
      </c>
      <c r="D71" s="174">
        <v>25</v>
      </c>
      <c r="E71" s="174">
        <v>25017</v>
      </c>
      <c r="F71" s="174" t="s">
        <v>129</v>
      </c>
      <c r="G71" s="174" t="s">
        <v>129</v>
      </c>
      <c r="H71" s="175" t="s">
        <v>129</v>
      </c>
    </row>
    <row r="72" spans="1:8" ht="14.25">
      <c r="A72" s="159">
        <v>167376</v>
      </c>
      <c r="B72" s="133" t="s">
        <v>935</v>
      </c>
      <c r="C72" s="133" t="s">
        <v>274</v>
      </c>
      <c r="D72" s="174">
        <v>25</v>
      </c>
      <c r="E72" s="174">
        <v>25009</v>
      </c>
      <c r="F72" s="174" t="s">
        <v>129</v>
      </c>
      <c r="G72" s="174" t="s">
        <v>129</v>
      </c>
      <c r="H72" s="175" t="s">
        <v>129</v>
      </c>
    </row>
    <row r="73" spans="1:8" ht="14.25">
      <c r="A73" s="159">
        <v>168883</v>
      </c>
      <c r="B73" s="133" t="s">
        <v>276</v>
      </c>
      <c r="C73" s="133" t="s">
        <v>276</v>
      </c>
      <c r="D73" s="174">
        <v>26</v>
      </c>
      <c r="E73" s="174">
        <v>26041</v>
      </c>
      <c r="F73" s="174">
        <v>15851</v>
      </c>
      <c r="G73" s="174">
        <v>4740</v>
      </c>
      <c r="H73" s="175">
        <v>0.29903000000000002</v>
      </c>
    </row>
    <row r="74" spans="1:8" ht="14.25">
      <c r="A74" s="159">
        <v>168883</v>
      </c>
      <c r="B74" s="133" t="s">
        <v>278</v>
      </c>
      <c r="C74" s="133" t="s">
        <v>278</v>
      </c>
      <c r="D74" s="174">
        <v>26</v>
      </c>
      <c r="E74" s="174">
        <v>26043</v>
      </c>
      <c r="F74" s="174">
        <v>11560</v>
      </c>
      <c r="G74" s="174">
        <v>3133</v>
      </c>
      <c r="H74" s="175">
        <v>0.27101999999999998</v>
      </c>
    </row>
    <row r="75" spans="1:8" ht="14.25">
      <c r="A75" s="159">
        <v>169275</v>
      </c>
      <c r="B75" s="133" t="s">
        <v>280</v>
      </c>
      <c r="C75" s="133" t="s">
        <v>280</v>
      </c>
      <c r="D75" s="174">
        <v>26</v>
      </c>
      <c r="E75" s="174">
        <v>26049</v>
      </c>
      <c r="F75" s="174">
        <v>167950</v>
      </c>
      <c r="G75" s="174">
        <v>47629</v>
      </c>
      <c r="H75" s="175">
        <v>0.28359000000000001</v>
      </c>
    </row>
    <row r="76" spans="1:8" ht="14.25">
      <c r="A76" s="159">
        <v>169275</v>
      </c>
      <c r="B76" s="133" t="s">
        <v>282</v>
      </c>
      <c r="C76" s="133" t="s">
        <v>282</v>
      </c>
      <c r="D76" s="174">
        <v>26</v>
      </c>
      <c r="E76" s="174">
        <v>26087</v>
      </c>
      <c r="F76" s="174">
        <v>35259</v>
      </c>
      <c r="G76" s="174">
        <v>9421</v>
      </c>
      <c r="H76" s="175">
        <v>0.26718999999999998</v>
      </c>
    </row>
    <row r="77" spans="1:8" ht="14.25">
      <c r="A77" s="159">
        <v>169275</v>
      </c>
      <c r="B77" s="133" t="s">
        <v>284</v>
      </c>
      <c r="C77" s="133" t="s">
        <v>284</v>
      </c>
      <c r="D77" s="174">
        <v>26</v>
      </c>
      <c r="E77" s="174">
        <v>26093</v>
      </c>
      <c r="F77" s="174">
        <v>76620</v>
      </c>
      <c r="G77" s="174">
        <v>17529</v>
      </c>
      <c r="H77" s="175">
        <v>0.22878000000000001</v>
      </c>
    </row>
    <row r="78" spans="1:8" ht="14.25">
      <c r="A78" s="159">
        <v>169521</v>
      </c>
      <c r="B78" s="133" t="s">
        <v>286</v>
      </c>
      <c r="C78" s="133" t="s">
        <v>286</v>
      </c>
      <c r="D78" s="174">
        <v>26</v>
      </c>
      <c r="E78" s="174">
        <v>26017</v>
      </c>
      <c r="F78" s="174">
        <v>44664</v>
      </c>
      <c r="G78" s="174">
        <v>13106</v>
      </c>
      <c r="H78" s="175">
        <v>0.29343999999999998</v>
      </c>
    </row>
    <row r="79" spans="1:8" ht="14.25">
      <c r="A79" s="159">
        <v>169521</v>
      </c>
      <c r="B79" s="133" t="s">
        <v>288</v>
      </c>
      <c r="C79" s="133" t="s">
        <v>288</v>
      </c>
      <c r="D79" s="174">
        <v>26</v>
      </c>
      <c r="E79" s="174">
        <v>26111</v>
      </c>
      <c r="F79" s="174">
        <v>35325</v>
      </c>
      <c r="G79" s="174">
        <v>9097</v>
      </c>
      <c r="H79" s="175">
        <v>0.25752000000000003</v>
      </c>
    </row>
    <row r="80" spans="1:8" ht="14.25">
      <c r="A80" s="159">
        <v>169521</v>
      </c>
      <c r="B80" s="133" t="s">
        <v>290</v>
      </c>
      <c r="C80" s="133" t="s">
        <v>290</v>
      </c>
      <c r="D80" s="174">
        <v>26</v>
      </c>
      <c r="E80" s="174">
        <v>26145</v>
      </c>
      <c r="F80" s="174">
        <v>79275</v>
      </c>
      <c r="G80" s="174">
        <v>22128</v>
      </c>
      <c r="H80" s="175">
        <v>0.27912999999999999</v>
      </c>
    </row>
    <row r="81" spans="1:8" ht="14.25">
      <c r="A81" s="159">
        <v>170055</v>
      </c>
      <c r="B81" s="133" t="s">
        <v>292</v>
      </c>
      <c r="C81" s="133" t="s">
        <v>292</v>
      </c>
      <c r="D81" s="174">
        <v>26</v>
      </c>
      <c r="E81" s="174">
        <v>26005</v>
      </c>
      <c r="F81" s="174">
        <v>45890</v>
      </c>
      <c r="G81" s="174">
        <v>11001</v>
      </c>
      <c r="H81" s="175">
        <v>0.23973</v>
      </c>
    </row>
    <row r="82" spans="1:8" ht="14.25">
      <c r="A82" s="159">
        <v>170055</v>
      </c>
      <c r="B82" s="133" t="s">
        <v>197</v>
      </c>
      <c r="C82" s="133" t="s">
        <v>197</v>
      </c>
      <c r="D82" s="174">
        <v>26</v>
      </c>
      <c r="E82" s="174">
        <v>26081</v>
      </c>
      <c r="F82" s="174">
        <v>256173</v>
      </c>
      <c r="G82" s="174">
        <v>67012</v>
      </c>
      <c r="H82" s="175">
        <v>0.26158999999999999</v>
      </c>
    </row>
    <row r="83" spans="1:8" ht="14.25">
      <c r="A83" s="159">
        <v>170055</v>
      </c>
      <c r="B83" s="133" t="s">
        <v>314</v>
      </c>
      <c r="C83" s="133" t="s">
        <v>295</v>
      </c>
      <c r="D83" s="174">
        <v>26</v>
      </c>
      <c r="E83" s="174">
        <v>26139</v>
      </c>
      <c r="F83" s="174">
        <v>111425</v>
      </c>
      <c r="G83" s="174">
        <v>27831</v>
      </c>
      <c r="H83" s="175">
        <v>0.24976999999999999</v>
      </c>
    </row>
    <row r="84" spans="1:8" ht="14.25">
      <c r="A84" s="159">
        <v>170657</v>
      </c>
      <c r="B84" s="133" t="s">
        <v>297</v>
      </c>
      <c r="C84" s="133" t="s">
        <v>297</v>
      </c>
      <c r="D84" s="174">
        <v>26</v>
      </c>
      <c r="E84" s="174">
        <v>26037</v>
      </c>
      <c r="F84" s="174">
        <v>31010</v>
      </c>
      <c r="G84" s="174">
        <v>6871</v>
      </c>
      <c r="H84" s="175">
        <v>0.22156999999999999</v>
      </c>
    </row>
    <row r="85" spans="1:8" ht="14.25">
      <c r="A85" s="159">
        <v>170657</v>
      </c>
      <c r="B85" s="133" t="s">
        <v>299</v>
      </c>
      <c r="C85" s="133" t="s">
        <v>299</v>
      </c>
      <c r="D85" s="174">
        <v>26</v>
      </c>
      <c r="E85" s="174">
        <v>26045</v>
      </c>
      <c r="F85" s="174">
        <v>44942</v>
      </c>
      <c r="G85" s="174">
        <v>11914</v>
      </c>
      <c r="H85" s="175">
        <v>0.2651</v>
      </c>
    </row>
    <row r="86" spans="1:8" ht="14.25">
      <c r="A86" s="159">
        <v>170657</v>
      </c>
      <c r="B86" s="133" t="s">
        <v>301</v>
      </c>
      <c r="C86" s="133" t="s">
        <v>301</v>
      </c>
      <c r="D86" s="174">
        <v>26</v>
      </c>
      <c r="E86" s="174">
        <v>26065</v>
      </c>
      <c r="F86" s="174">
        <v>118485</v>
      </c>
      <c r="G86" s="174">
        <v>31824</v>
      </c>
      <c r="H86" s="175">
        <v>0.26859</v>
      </c>
    </row>
    <row r="87" spans="1:8" ht="14.25">
      <c r="A87" s="159">
        <v>170657</v>
      </c>
      <c r="B87" s="133" t="s">
        <v>303</v>
      </c>
      <c r="C87" s="133" t="s">
        <v>303</v>
      </c>
      <c r="D87" s="174">
        <v>26</v>
      </c>
      <c r="E87" s="174">
        <v>26067</v>
      </c>
      <c r="F87" s="174">
        <v>22878</v>
      </c>
      <c r="G87" s="174">
        <v>5730</v>
      </c>
      <c r="H87" s="175">
        <v>0.25046000000000002</v>
      </c>
    </row>
    <row r="88" spans="1:8" ht="14.25">
      <c r="A88" s="159">
        <v>170657</v>
      </c>
      <c r="B88" s="133" t="s">
        <v>304</v>
      </c>
      <c r="C88" s="133" t="s">
        <v>284</v>
      </c>
      <c r="D88" s="174">
        <v>26</v>
      </c>
      <c r="E88" s="174">
        <v>26093</v>
      </c>
      <c r="F88" s="174">
        <v>76620</v>
      </c>
      <c r="G88" s="174">
        <v>17529</v>
      </c>
      <c r="H88" s="175">
        <v>0.22878000000000001</v>
      </c>
    </row>
    <row r="89" spans="1:8" ht="14.25">
      <c r="A89" s="159">
        <v>170657</v>
      </c>
      <c r="B89" s="133" t="s">
        <v>306</v>
      </c>
      <c r="C89" s="133" t="s">
        <v>306</v>
      </c>
      <c r="D89" s="174">
        <v>26</v>
      </c>
      <c r="E89" s="174">
        <v>26155</v>
      </c>
      <c r="F89" s="174">
        <v>28629</v>
      </c>
      <c r="G89" s="174">
        <v>7425</v>
      </c>
      <c r="H89" s="175">
        <v>0.25935000000000002</v>
      </c>
    </row>
    <row r="90" spans="1:8" ht="14.25">
      <c r="A90" s="159">
        <v>170790</v>
      </c>
      <c r="B90" s="133" t="s">
        <v>308</v>
      </c>
      <c r="C90" s="133" t="s">
        <v>308</v>
      </c>
      <c r="D90" s="174">
        <v>26</v>
      </c>
      <c r="E90" s="174">
        <v>26099</v>
      </c>
      <c r="F90" s="174">
        <v>359089</v>
      </c>
      <c r="G90" s="174">
        <v>101660</v>
      </c>
      <c r="H90" s="175">
        <v>0.28310999999999997</v>
      </c>
    </row>
    <row r="91" spans="1:8" ht="14.25">
      <c r="A91" s="159">
        <v>171304</v>
      </c>
      <c r="B91" s="133" t="s">
        <v>310</v>
      </c>
      <c r="C91" s="133" t="s">
        <v>310</v>
      </c>
      <c r="D91" s="174">
        <v>26</v>
      </c>
      <c r="E91" s="174">
        <v>26121</v>
      </c>
      <c r="F91" s="174">
        <v>67255</v>
      </c>
      <c r="G91" s="174">
        <v>21078</v>
      </c>
      <c r="H91" s="175">
        <v>0.31340000000000001</v>
      </c>
    </row>
    <row r="92" spans="1:8" ht="14.25">
      <c r="A92" s="159">
        <v>171304</v>
      </c>
      <c r="B92" s="133" t="s">
        <v>312</v>
      </c>
      <c r="C92" s="133" t="s">
        <v>312</v>
      </c>
      <c r="D92" s="174">
        <v>26</v>
      </c>
      <c r="E92" s="174">
        <v>26123</v>
      </c>
      <c r="F92" s="174">
        <v>19047</v>
      </c>
      <c r="G92" s="174">
        <v>5989</v>
      </c>
      <c r="H92" s="175">
        <v>0.31442999999999999</v>
      </c>
    </row>
    <row r="93" spans="1:8" ht="14.25">
      <c r="A93" s="159">
        <v>171304</v>
      </c>
      <c r="B93" s="133" t="s">
        <v>313</v>
      </c>
      <c r="C93" s="133" t="s">
        <v>314</v>
      </c>
      <c r="D93" s="174">
        <v>26</v>
      </c>
      <c r="E93" s="174">
        <v>26139</v>
      </c>
      <c r="F93" s="174">
        <v>111425</v>
      </c>
      <c r="G93" s="174">
        <v>27831</v>
      </c>
      <c r="H93" s="175">
        <v>0.24976999999999999</v>
      </c>
    </row>
    <row r="94" spans="1:8" ht="14.25">
      <c r="A94" s="159">
        <v>172635</v>
      </c>
      <c r="B94" s="133" t="s">
        <v>316</v>
      </c>
      <c r="C94" s="133" t="s">
        <v>316</v>
      </c>
      <c r="D94" s="174">
        <v>55</v>
      </c>
      <c r="E94" s="174">
        <v>26163</v>
      </c>
      <c r="F94" s="174">
        <v>691389</v>
      </c>
      <c r="G94" s="174">
        <v>220534</v>
      </c>
      <c r="H94" s="175">
        <v>0.31896999999999998</v>
      </c>
    </row>
    <row r="95" spans="1:8" ht="14.25">
      <c r="A95" s="159">
        <v>173911</v>
      </c>
      <c r="B95" s="133" t="s">
        <v>318</v>
      </c>
      <c r="C95" s="133" t="s">
        <v>318</v>
      </c>
      <c r="D95" s="174">
        <v>27</v>
      </c>
      <c r="E95" s="174">
        <v>27013</v>
      </c>
      <c r="F95" s="174">
        <v>28182</v>
      </c>
      <c r="G95" s="174">
        <v>5726</v>
      </c>
      <c r="H95" s="175">
        <v>0.20318</v>
      </c>
    </row>
    <row r="96" spans="1:8" ht="14.25">
      <c r="A96" s="159">
        <v>173911</v>
      </c>
      <c r="B96" s="133" t="s">
        <v>320</v>
      </c>
      <c r="C96" s="133" t="s">
        <v>320</v>
      </c>
      <c r="D96" s="174">
        <v>27</v>
      </c>
      <c r="E96" s="174">
        <v>27103</v>
      </c>
      <c r="F96" s="174">
        <v>12913</v>
      </c>
      <c r="G96" s="174">
        <v>3800</v>
      </c>
      <c r="H96" s="175">
        <v>0.29427999999999999</v>
      </c>
    </row>
    <row r="97" spans="1:8" ht="14.25">
      <c r="A97" s="159">
        <v>173911</v>
      </c>
      <c r="B97" s="133" t="s">
        <v>321</v>
      </c>
      <c r="C97" s="133" t="s">
        <v>322</v>
      </c>
      <c r="D97" s="174">
        <v>27</v>
      </c>
      <c r="E97" s="174">
        <v>27131</v>
      </c>
      <c r="F97" s="174">
        <v>23616</v>
      </c>
      <c r="G97" s="174">
        <v>6481</v>
      </c>
      <c r="H97" s="175">
        <v>0.27443000000000001</v>
      </c>
    </row>
    <row r="98" spans="1:8" ht="14.25">
      <c r="A98" s="159">
        <v>175315</v>
      </c>
      <c r="B98" s="133" t="s">
        <v>323</v>
      </c>
      <c r="C98" s="133" t="s">
        <v>324</v>
      </c>
      <c r="D98" s="174">
        <v>27</v>
      </c>
      <c r="E98" s="174">
        <v>27123</v>
      </c>
      <c r="F98" s="174">
        <v>221871</v>
      </c>
      <c r="G98" s="174">
        <v>67774</v>
      </c>
      <c r="H98" s="175">
        <v>0.30547000000000002</v>
      </c>
    </row>
    <row r="99" spans="1:8" ht="14.25">
      <c r="A99" s="159">
        <v>175519</v>
      </c>
      <c r="B99" s="133" t="s">
        <v>326</v>
      </c>
      <c r="C99" s="133" t="s">
        <v>326</v>
      </c>
      <c r="D99" s="174">
        <v>28</v>
      </c>
      <c r="E99" s="174">
        <v>28011</v>
      </c>
      <c r="F99" s="174">
        <v>11704</v>
      </c>
      <c r="G99" s="174">
        <v>3904</v>
      </c>
      <c r="H99" s="175">
        <v>0.33356000000000002</v>
      </c>
    </row>
    <row r="100" spans="1:8" ht="14.25">
      <c r="A100" s="159">
        <v>175519</v>
      </c>
      <c r="B100" s="133" t="s">
        <v>328</v>
      </c>
      <c r="C100" s="133" t="s">
        <v>328</v>
      </c>
      <c r="D100" s="174">
        <v>28</v>
      </c>
      <c r="E100" s="174">
        <v>28027</v>
      </c>
      <c r="F100" s="174">
        <v>8387</v>
      </c>
      <c r="G100" s="174">
        <v>2668</v>
      </c>
      <c r="H100" s="175">
        <v>0.31811</v>
      </c>
    </row>
    <row r="101" spans="1:8" ht="14.25">
      <c r="A101" s="159">
        <v>175519</v>
      </c>
      <c r="B101" s="133" t="s">
        <v>330</v>
      </c>
      <c r="C101" s="133" t="s">
        <v>330</v>
      </c>
      <c r="D101" s="174">
        <v>28</v>
      </c>
      <c r="E101" s="174">
        <v>28119</v>
      </c>
      <c r="F101" s="174">
        <v>2656</v>
      </c>
      <c r="G101" s="174">
        <v>867</v>
      </c>
      <c r="H101" s="175">
        <v>0.32643</v>
      </c>
    </row>
    <row r="102" spans="1:8" ht="14.25">
      <c r="A102" s="159">
        <v>175519</v>
      </c>
      <c r="B102" s="133" t="s">
        <v>936</v>
      </c>
      <c r="C102" s="133" t="s">
        <v>332</v>
      </c>
      <c r="D102" s="174">
        <v>28</v>
      </c>
      <c r="E102" s="174">
        <v>28135</v>
      </c>
      <c r="F102" s="174">
        <v>4301</v>
      </c>
      <c r="G102" s="174">
        <v>1873</v>
      </c>
      <c r="H102" s="175">
        <v>0.43547999999999998</v>
      </c>
    </row>
    <row r="103" spans="1:8" ht="14.25">
      <c r="A103" s="159">
        <v>175519</v>
      </c>
      <c r="B103" s="133" t="s">
        <v>334</v>
      </c>
      <c r="C103" s="133" t="s">
        <v>334</v>
      </c>
      <c r="D103" s="174">
        <v>28</v>
      </c>
      <c r="E103" s="174">
        <v>28143</v>
      </c>
      <c r="F103" s="174">
        <v>3595</v>
      </c>
      <c r="G103" s="174">
        <v>1375</v>
      </c>
      <c r="H103" s="175">
        <v>0.38247999999999999</v>
      </c>
    </row>
    <row r="104" spans="1:8" ht="14.25">
      <c r="A104" s="159">
        <v>175652</v>
      </c>
      <c r="B104" s="133" t="s">
        <v>336</v>
      </c>
      <c r="C104" s="133" t="s">
        <v>336</v>
      </c>
      <c r="D104" s="174">
        <v>28</v>
      </c>
      <c r="E104" s="174">
        <v>28025</v>
      </c>
      <c r="F104" s="174">
        <v>7582</v>
      </c>
      <c r="G104" s="174">
        <v>2817</v>
      </c>
      <c r="H104" s="175">
        <v>0.37153999999999998</v>
      </c>
    </row>
    <row r="105" spans="1:8" ht="14.25">
      <c r="A105" s="159">
        <v>175652</v>
      </c>
      <c r="B105" s="133" t="s">
        <v>338</v>
      </c>
      <c r="C105" s="133" t="s">
        <v>338</v>
      </c>
      <c r="D105" s="174">
        <v>28</v>
      </c>
      <c r="E105" s="174">
        <v>28069</v>
      </c>
      <c r="F105" s="174">
        <v>3143</v>
      </c>
      <c r="G105" s="174">
        <v>1408</v>
      </c>
      <c r="H105" s="175">
        <v>0.44797999999999999</v>
      </c>
    </row>
    <row r="106" spans="1:8" ht="14.25">
      <c r="A106" s="159">
        <v>175652</v>
      </c>
      <c r="B106" s="133" t="s">
        <v>340</v>
      </c>
      <c r="C106" s="133" t="s">
        <v>340</v>
      </c>
      <c r="D106" s="174">
        <v>28</v>
      </c>
      <c r="E106" s="174">
        <v>28075</v>
      </c>
      <c r="F106" s="174">
        <v>28349</v>
      </c>
      <c r="G106" s="174">
        <v>8449</v>
      </c>
      <c r="H106" s="175">
        <v>0.29804000000000003</v>
      </c>
    </row>
    <row r="107" spans="1:8" ht="14.25">
      <c r="A107" s="159">
        <v>175652</v>
      </c>
      <c r="B107" s="133" t="s">
        <v>342</v>
      </c>
      <c r="C107" s="133" t="s">
        <v>342</v>
      </c>
      <c r="D107" s="174">
        <v>28</v>
      </c>
      <c r="E107" s="174">
        <v>28087</v>
      </c>
      <c r="F107" s="174">
        <v>22651</v>
      </c>
      <c r="G107" s="174">
        <v>6929</v>
      </c>
      <c r="H107" s="175">
        <v>0.30590000000000001</v>
      </c>
    </row>
    <row r="108" spans="1:8" ht="14.25">
      <c r="A108" s="159">
        <v>175652</v>
      </c>
      <c r="B108" s="133" t="s">
        <v>344</v>
      </c>
      <c r="C108" s="133" t="s">
        <v>344</v>
      </c>
      <c r="D108" s="174">
        <v>28</v>
      </c>
      <c r="E108" s="174">
        <v>28103</v>
      </c>
      <c r="F108" s="174">
        <v>3696</v>
      </c>
      <c r="G108" s="174">
        <v>1599</v>
      </c>
      <c r="H108" s="175">
        <v>0.43263000000000001</v>
      </c>
    </row>
    <row r="109" spans="1:8" ht="14.25">
      <c r="A109" s="159">
        <v>175652</v>
      </c>
      <c r="B109" s="133" t="s">
        <v>346</v>
      </c>
      <c r="C109" s="133" t="s">
        <v>346</v>
      </c>
      <c r="D109" s="174">
        <v>28</v>
      </c>
      <c r="E109" s="174">
        <v>28105</v>
      </c>
      <c r="F109" s="174">
        <v>21165</v>
      </c>
      <c r="G109" s="174">
        <v>5290</v>
      </c>
      <c r="H109" s="175">
        <v>0.24994</v>
      </c>
    </row>
    <row r="110" spans="1:8" ht="14.25">
      <c r="A110" s="159">
        <v>175935</v>
      </c>
      <c r="B110" s="133" t="s">
        <v>347</v>
      </c>
      <c r="C110" s="133" t="s">
        <v>340</v>
      </c>
      <c r="D110" s="174">
        <v>28</v>
      </c>
      <c r="E110" s="174">
        <v>28075</v>
      </c>
      <c r="F110" s="174">
        <v>28349</v>
      </c>
      <c r="G110" s="174">
        <v>8449</v>
      </c>
      <c r="H110" s="175">
        <v>0.29804000000000003</v>
      </c>
    </row>
    <row r="111" spans="1:8" ht="14.25">
      <c r="A111" s="159">
        <v>176178</v>
      </c>
      <c r="B111" s="133" t="s">
        <v>349</v>
      </c>
      <c r="C111" s="133" t="s">
        <v>349</v>
      </c>
      <c r="D111" s="174">
        <v>28</v>
      </c>
      <c r="E111" s="174">
        <v>28009</v>
      </c>
      <c r="F111" s="174">
        <v>3086</v>
      </c>
      <c r="G111" s="174">
        <v>1328</v>
      </c>
      <c r="H111" s="175">
        <v>0.43032999999999999</v>
      </c>
    </row>
    <row r="112" spans="1:8" ht="14.25">
      <c r="A112" s="159">
        <v>176178</v>
      </c>
      <c r="B112" s="133" t="s">
        <v>351</v>
      </c>
      <c r="C112" s="133" t="s">
        <v>351</v>
      </c>
      <c r="D112" s="174">
        <v>28</v>
      </c>
      <c r="E112" s="174">
        <v>28013</v>
      </c>
      <c r="F112" s="174">
        <v>5641</v>
      </c>
      <c r="G112" s="174">
        <v>1980</v>
      </c>
      <c r="H112" s="175">
        <v>0.35099999999999998</v>
      </c>
    </row>
    <row r="113" spans="1:8" ht="14.25">
      <c r="A113" s="159">
        <v>176178</v>
      </c>
      <c r="B113" s="133" t="s">
        <v>353</v>
      </c>
      <c r="C113" s="133" t="s">
        <v>353</v>
      </c>
      <c r="D113" s="174">
        <v>28</v>
      </c>
      <c r="E113" s="174">
        <v>28033</v>
      </c>
      <c r="F113" s="174">
        <v>69746</v>
      </c>
      <c r="G113" s="174">
        <v>18589</v>
      </c>
      <c r="H113" s="175">
        <v>0.26651999999999998</v>
      </c>
    </row>
    <row r="114" spans="1:8" ht="14.25">
      <c r="A114" s="159">
        <v>176178</v>
      </c>
      <c r="B114" s="133" t="s">
        <v>355</v>
      </c>
      <c r="C114" s="133" t="s">
        <v>355</v>
      </c>
      <c r="D114" s="174">
        <v>28</v>
      </c>
      <c r="E114" s="174">
        <v>28071</v>
      </c>
      <c r="F114" s="174">
        <v>18702</v>
      </c>
      <c r="G114" s="174">
        <v>6937</v>
      </c>
      <c r="H114" s="175">
        <v>0.37092000000000003</v>
      </c>
    </row>
    <row r="115" spans="1:8" ht="14.25">
      <c r="A115" s="159">
        <v>176178</v>
      </c>
      <c r="B115" s="133" t="s">
        <v>357</v>
      </c>
      <c r="C115" s="133" t="s">
        <v>357</v>
      </c>
      <c r="D115" s="174">
        <v>28</v>
      </c>
      <c r="E115" s="174">
        <v>28093</v>
      </c>
      <c r="F115" s="174">
        <v>12797</v>
      </c>
      <c r="G115" s="174">
        <v>4563</v>
      </c>
      <c r="H115" s="175">
        <v>0.35657</v>
      </c>
    </row>
    <row r="116" spans="1:8" ht="14.25">
      <c r="A116" s="159">
        <v>176178</v>
      </c>
      <c r="B116" s="133" t="s">
        <v>359</v>
      </c>
      <c r="C116" s="133" t="s">
        <v>359</v>
      </c>
      <c r="D116" s="174">
        <v>28</v>
      </c>
      <c r="E116" s="174">
        <v>28107</v>
      </c>
      <c r="F116" s="174">
        <v>12392</v>
      </c>
      <c r="G116" s="174">
        <v>4375</v>
      </c>
      <c r="H116" s="175">
        <v>0.35304999999999997</v>
      </c>
    </row>
    <row r="117" spans="1:8" ht="14.25">
      <c r="A117" s="159">
        <v>176178</v>
      </c>
      <c r="B117" s="133" t="s">
        <v>360</v>
      </c>
      <c r="C117" s="133" t="s">
        <v>330</v>
      </c>
      <c r="D117" s="174">
        <v>28</v>
      </c>
      <c r="E117" s="174">
        <v>28119</v>
      </c>
      <c r="F117" s="174">
        <v>2656</v>
      </c>
      <c r="G117" s="174">
        <v>867</v>
      </c>
      <c r="H117" s="175">
        <v>0.32643</v>
      </c>
    </row>
    <row r="118" spans="1:8" ht="14.25">
      <c r="A118" s="159">
        <v>176178</v>
      </c>
      <c r="B118" s="133" t="s">
        <v>362</v>
      </c>
      <c r="C118" s="133" t="s">
        <v>362</v>
      </c>
      <c r="D118" s="174">
        <v>28</v>
      </c>
      <c r="E118" s="174">
        <v>28137</v>
      </c>
      <c r="F118" s="174">
        <v>10496</v>
      </c>
      <c r="G118" s="174">
        <v>2947</v>
      </c>
      <c r="H118" s="175">
        <v>0.28077000000000002</v>
      </c>
    </row>
    <row r="119" spans="1:8" ht="14.25">
      <c r="A119" s="159">
        <v>176178</v>
      </c>
      <c r="B119" s="133" t="s">
        <v>363</v>
      </c>
      <c r="C119" s="133" t="s">
        <v>334</v>
      </c>
      <c r="D119" s="174">
        <v>28</v>
      </c>
      <c r="E119" s="174">
        <v>28143</v>
      </c>
      <c r="F119" s="174">
        <v>3595</v>
      </c>
      <c r="G119" s="174">
        <v>1375</v>
      </c>
      <c r="H119" s="175">
        <v>0.38247999999999999</v>
      </c>
    </row>
    <row r="120" spans="1:8" ht="14.25">
      <c r="A120" s="159">
        <v>176178</v>
      </c>
      <c r="B120" s="133" t="s">
        <v>365</v>
      </c>
      <c r="C120" s="133" t="s">
        <v>365</v>
      </c>
      <c r="D120" s="174">
        <v>28</v>
      </c>
      <c r="E120" s="174">
        <v>28161</v>
      </c>
      <c r="F120" s="174">
        <v>5106</v>
      </c>
      <c r="G120" s="174">
        <v>1737</v>
      </c>
      <c r="H120" s="175">
        <v>0.34018999999999999</v>
      </c>
    </row>
    <row r="121" spans="1:8" ht="14.25">
      <c r="A121" s="159">
        <v>180054</v>
      </c>
      <c r="B121" s="133" t="s">
        <v>937</v>
      </c>
      <c r="C121" s="133" t="s">
        <v>367</v>
      </c>
      <c r="D121" s="174">
        <v>30</v>
      </c>
      <c r="E121" s="174">
        <v>30035</v>
      </c>
      <c r="F121" s="174" t="s">
        <v>129</v>
      </c>
      <c r="G121" s="174" t="s">
        <v>129</v>
      </c>
      <c r="H121" s="175" t="s">
        <v>129</v>
      </c>
    </row>
    <row r="122" spans="1:8" ht="14.25">
      <c r="A122" s="159">
        <v>180160</v>
      </c>
      <c r="B122" s="133" t="s">
        <v>938</v>
      </c>
      <c r="C122" s="133" t="s">
        <v>369</v>
      </c>
      <c r="D122" s="174">
        <v>30</v>
      </c>
      <c r="E122" s="174">
        <v>30087</v>
      </c>
      <c r="F122" s="174" t="s">
        <v>129</v>
      </c>
      <c r="G122" s="174" t="s">
        <v>129</v>
      </c>
      <c r="H122" s="175" t="s">
        <v>129</v>
      </c>
    </row>
    <row r="123" spans="1:8" ht="14.25">
      <c r="A123" s="159">
        <v>180197</v>
      </c>
      <c r="B123" s="133" t="s">
        <v>939</v>
      </c>
      <c r="C123" s="133" t="s">
        <v>371</v>
      </c>
      <c r="D123" s="174">
        <v>30</v>
      </c>
      <c r="E123" s="174">
        <v>30029</v>
      </c>
      <c r="F123" s="174" t="s">
        <v>129</v>
      </c>
      <c r="G123" s="174" t="s">
        <v>129</v>
      </c>
      <c r="H123" s="175" t="s">
        <v>129</v>
      </c>
    </row>
    <row r="124" spans="1:8" ht="14.25">
      <c r="A124" s="159">
        <v>180203</v>
      </c>
      <c r="B124" s="133" t="s">
        <v>875</v>
      </c>
      <c r="C124" s="133" t="s">
        <v>373</v>
      </c>
      <c r="D124" s="174">
        <v>30</v>
      </c>
      <c r="E124" s="174">
        <v>30041</v>
      </c>
      <c r="F124" s="174" t="s">
        <v>129</v>
      </c>
      <c r="G124" s="174" t="s">
        <v>129</v>
      </c>
      <c r="H124" s="175" t="s">
        <v>129</v>
      </c>
    </row>
    <row r="125" spans="1:8" ht="14.25">
      <c r="A125" s="159">
        <v>180212</v>
      </c>
      <c r="B125" s="133" t="s">
        <v>940</v>
      </c>
      <c r="C125" s="133" t="s">
        <v>375</v>
      </c>
      <c r="D125" s="174">
        <v>30</v>
      </c>
      <c r="E125" s="174">
        <v>30085</v>
      </c>
      <c r="F125" s="174" t="s">
        <v>129</v>
      </c>
      <c r="G125" s="174" t="s">
        <v>129</v>
      </c>
      <c r="H125" s="175" t="s">
        <v>129</v>
      </c>
    </row>
    <row r="126" spans="1:8" ht="14.25">
      <c r="A126" s="159">
        <v>180328</v>
      </c>
      <c r="B126" s="133" t="s">
        <v>941</v>
      </c>
      <c r="C126" s="133" t="s">
        <v>377</v>
      </c>
      <c r="D126" s="174">
        <v>30</v>
      </c>
      <c r="E126" s="174">
        <v>30003</v>
      </c>
      <c r="F126" s="174" t="s">
        <v>129</v>
      </c>
      <c r="G126" s="174" t="s">
        <v>129</v>
      </c>
      <c r="H126" s="175" t="s">
        <v>129</v>
      </c>
    </row>
    <row r="127" spans="1:8" ht="14.25">
      <c r="A127" s="159">
        <v>180647</v>
      </c>
      <c r="B127" s="133" t="s">
        <v>942</v>
      </c>
      <c r="C127" s="133" t="s">
        <v>240</v>
      </c>
      <c r="D127" s="174">
        <v>30</v>
      </c>
      <c r="E127" s="174">
        <v>30047</v>
      </c>
      <c r="F127" s="174" t="s">
        <v>129</v>
      </c>
      <c r="G127" s="174" t="s">
        <v>129</v>
      </c>
      <c r="H127" s="175" t="s">
        <v>129</v>
      </c>
    </row>
    <row r="128" spans="1:8" ht="14.25">
      <c r="A128" s="159">
        <v>180647</v>
      </c>
      <c r="B128" s="133" t="s">
        <v>379</v>
      </c>
      <c r="C128" s="133" t="s">
        <v>380</v>
      </c>
      <c r="D128" s="174">
        <v>53</v>
      </c>
      <c r="E128" s="174">
        <v>53065</v>
      </c>
      <c r="F128" s="174">
        <v>18471</v>
      </c>
      <c r="G128" s="174">
        <v>5078</v>
      </c>
      <c r="H128" s="175">
        <v>0.27492</v>
      </c>
    </row>
    <row r="129" spans="1:8" ht="14.25">
      <c r="A129" s="159">
        <v>181419</v>
      </c>
      <c r="B129" s="133" t="s">
        <v>943</v>
      </c>
      <c r="C129" s="133" t="s">
        <v>382</v>
      </c>
      <c r="D129" s="174">
        <v>31</v>
      </c>
      <c r="E129" s="174">
        <v>31043</v>
      </c>
      <c r="F129" s="174" t="s">
        <v>129</v>
      </c>
      <c r="G129" s="174" t="s">
        <v>129</v>
      </c>
      <c r="H129" s="175" t="s">
        <v>129</v>
      </c>
    </row>
    <row r="130" spans="1:8" ht="14.25">
      <c r="A130" s="159">
        <v>181419</v>
      </c>
      <c r="B130" s="133" t="s">
        <v>629</v>
      </c>
      <c r="C130" s="133" t="s">
        <v>384</v>
      </c>
      <c r="D130" s="174">
        <v>31</v>
      </c>
      <c r="E130" s="174">
        <v>31107</v>
      </c>
      <c r="F130" s="174" t="s">
        <v>129</v>
      </c>
      <c r="G130" s="174" t="s">
        <v>129</v>
      </c>
      <c r="H130" s="175" t="s">
        <v>129</v>
      </c>
    </row>
    <row r="131" spans="1:8" ht="14.25">
      <c r="A131" s="159">
        <v>181419</v>
      </c>
      <c r="B131" s="133" t="s">
        <v>894</v>
      </c>
      <c r="C131" s="133" t="s">
        <v>386</v>
      </c>
      <c r="D131" s="174">
        <v>31</v>
      </c>
      <c r="E131" s="174">
        <v>31173</v>
      </c>
      <c r="F131" s="174" t="s">
        <v>129</v>
      </c>
      <c r="G131" s="174" t="s">
        <v>129</v>
      </c>
      <c r="H131" s="175" t="s">
        <v>129</v>
      </c>
    </row>
    <row r="132" spans="1:8" ht="14.25">
      <c r="A132" s="159">
        <v>182005</v>
      </c>
      <c r="B132" s="133" t="s">
        <v>840</v>
      </c>
      <c r="C132" s="133" t="s">
        <v>388</v>
      </c>
      <c r="D132" s="174">
        <v>32</v>
      </c>
      <c r="E132" s="174">
        <v>32003</v>
      </c>
      <c r="F132" s="174" t="s">
        <v>129</v>
      </c>
      <c r="G132" s="174" t="s">
        <v>129</v>
      </c>
      <c r="H132" s="175" t="s">
        <v>129</v>
      </c>
    </row>
    <row r="133" spans="1:8" ht="14.25">
      <c r="A133" s="159">
        <v>183655</v>
      </c>
      <c r="B133" s="133" t="s">
        <v>390</v>
      </c>
      <c r="C133" s="133" t="s">
        <v>390</v>
      </c>
      <c r="D133" s="174">
        <v>34</v>
      </c>
      <c r="E133" s="174">
        <v>34001</v>
      </c>
      <c r="F133" s="174">
        <v>106972</v>
      </c>
      <c r="G133" s="174">
        <v>32726</v>
      </c>
      <c r="H133" s="175">
        <v>0.30592999999999998</v>
      </c>
    </row>
    <row r="134" spans="1:8" ht="14.25">
      <c r="A134" s="159">
        <v>183655</v>
      </c>
      <c r="B134" s="133" t="s">
        <v>392</v>
      </c>
      <c r="C134" s="133" t="s">
        <v>392</v>
      </c>
      <c r="D134" s="174">
        <v>34</v>
      </c>
      <c r="E134" s="174">
        <v>34009</v>
      </c>
      <c r="F134" s="174">
        <v>48563</v>
      </c>
      <c r="G134" s="174">
        <v>11492</v>
      </c>
      <c r="H134" s="175">
        <v>0.23663999999999999</v>
      </c>
    </row>
    <row r="135" spans="1:8" ht="14.25">
      <c r="A135" s="159">
        <v>184995</v>
      </c>
      <c r="B135" s="133" t="s">
        <v>394</v>
      </c>
      <c r="C135" s="133" t="s">
        <v>394</v>
      </c>
      <c r="D135" s="174">
        <v>34</v>
      </c>
      <c r="E135" s="174">
        <v>34017</v>
      </c>
      <c r="F135" s="174">
        <v>304526</v>
      </c>
      <c r="G135" s="174">
        <v>63893</v>
      </c>
      <c r="H135" s="175">
        <v>0.20981</v>
      </c>
    </row>
    <row r="136" spans="1:8" ht="14.25">
      <c r="A136" s="159">
        <v>186034</v>
      </c>
      <c r="B136" s="133" t="s">
        <v>396</v>
      </c>
      <c r="C136" s="133" t="s">
        <v>396</v>
      </c>
      <c r="D136" s="174">
        <v>34</v>
      </c>
      <c r="E136" s="174">
        <v>34031</v>
      </c>
      <c r="F136" s="174">
        <v>179292</v>
      </c>
      <c r="G136" s="174">
        <v>62731</v>
      </c>
      <c r="H136" s="175">
        <v>0.34988000000000002</v>
      </c>
    </row>
    <row r="137" spans="1:8" ht="14.25">
      <c r="A137" s="159">
        <v>187596</v>
      </c>
      <c r="B137" s="133" t="s">
        <v>944</v>
      </c>
      <c r="C137" s="133" t="s">
        <v>398</v>
      </c>
      <c r="D137" s="174">
        <v>35</v>
      </c>
      <c r="E137" s="174">
        <v>35031</v>
      </c>
      <c r="F137" s="174" t="s">
        <v>129</v>
      </c>
      <c r="G137" s="174" t="s">
        <v>129</v>
      </c>
      <c r="H137" s="175" t="s">
        <v>129</v>
      </c>
    </row>
    <row r="138" spans="1:8" ht="14.25">
      <c r="A138" s="159">
        <v>187620</v>
      </c>
      <c r="B138" s="133" t="s">
        <v>945</v>
      </c>
      <c r="C138" s="133" t="s">
        <v>400</v>
      </c>
      <c r="D138" s="174">
        <v>35</v>
      </c>
      <c r="E138" s="174">
        <v>35013</v>
      </c>
      <c r="F138" s="174" t="s">
        <v>129</v>
      </c>
      <c r="G138" s="174" t="s">
        <v>129</v>
      </c>
      <c r="H138" s="175" t="s">
        <v>129</v>
      </c>
    </row>
    <row r="139" spans="1:8" ht="14.25">
      <c r="A139" s="159">
        <v>187639</v>
      </c>
      <c r="B139" s="133" t="s">
        <v>946</v>
      </c>
      <c r="C139" s="133" t="s">
        <v>402</v>
      </c>
      <c r="D139" s="174">
        <v>35</v>
      </c>
      <c r="E139" s="174">
        <v>35007</v>
      </c>
      <c r="F139" s="174" t="s">
        <v>129</v>
      </c>
      <c r="G139" s="174" t="s">
        <v>129</v>
      </c>
      <c r="H139" s="175" t="s">
        <v>129</v>
      </c>
    </row>
    <row r="140" spans="1:8" ht="14.25">
      <c r="A140" s="159">
        <v>187639</v>
      </c>
      <c r="B140" s="133" t="s">
        <v>947</v>
      </c>
      <c r="C140" s="133" t="s">
        <v>404</v>
      </c>
      <c r="D140" s="174">
        <v>35</v>
      </c>
      <c r="E140" s="174">
        <v>35009</v>
      </c>
      <c r="F140" s="174" t="s">
        <v>129</v>
      </c>
      <c r="G140" s="174" t="s">
        <v>129</v>
      </c>
      <c r="H140" s="175" t="s">
        <v>129</v>
      </c>
    </row>
    <row r="141" spans="1:8" ht="14.25">
      <c r="A141" s="159">
        <v>187639</v>
      </c>
      <c r="B141" s="133" t="s">
        <v>948</v>
      </c>
      <c r="C141" s="133" t="s">
        <v>406</v>
      </c>
      <c r="D141" s="174">
        <v>35</v>
      </c>
      <c r="E141" s="174">
        <v>35011</v>
      </c>
      <c r="F141" s="174" t="s">
        <v>129</v>
      </c>
      <c r="G141" s="174" t="s">
        <v>129</v>
      </c>
      <c r="H141" s="175" t="s">
        <v>129</v>
      </c>
    </row>
    <row r="142" spans="1:8" ht="14.25">
      <c r="A142" s="159">
        <v>187639</v>
      </c>
      <c r="B142" s="133" t="s">
        <v>755</v>
      </c>
      <c r="C142" s="133" t="s">
        <v>408</v>
      </c>
      <c r="D142" s="174">
        <v>35</v>
      </c>
      <c r="E142" s="174">
        <v>35019</v>
      </c>
      <c r="F142" s="174" t="s">
        <v>129</v>
      </c>
      <c r="G142" s="174" t="s">
        <v>129</v>
      </c>
      <c r="H142" s="175" t="s">
        <v>129</v>
      </c>
    </row>
    <row r="143" spans="1:8" ht="14.25">
      <c r="A143" s="159">
        <v>187639</v>
      </c>
      <c r="B143" s="133" t="s">
        <v>949</v>
      </c>
      <c r="C143" s="133" t="s">
        <v>410</v>
      </c>
      <c r="D143" s="174">
        <v>35</v>
      </c>
      <c r="E143" s="174">
        <v>35021</v>
      </c>
      <c r="F143" s="174" t="s">
        <v>129</v>
      </c>
      <c r="G143" s="174" t="s">
        <v>129</v>
      </c>
      <c r="H143" s="175" t="s">
        <v>129</v>
      </c>
    </row>
    <row r="144" spans="1:8" ht="14.25">
      <c r="A144" s="159">
        <v>187639</v>
      </c>
      <c r="B144" s="133" t="s">
        <v>950</v>
      </c>
      <c r="C144" s="133" t="s">
        <v>412</v>
      </c>
      <c r="D144" s="174">
        <v>35</v>
      </c>
      <c r="E144" s="174">
        <v>35027</v>
      </c>
      <c r="F144" s="174" t="s">
        <v>129</v>
      </c>
      <c r="G144" s="174" t="s">
        <v>129</v>
      </c>
      <c r="H144" s="175" t="s">
        <v>129</v>
      </c>
    </row>
    <row r="145" spans="1:8" ht="14.25">
      <c r="A145" s="159">
        <v>187639</v>
      </c>
      <c r="B145" s="133" t="s">
        <v>951</v>
      </c>
      <c r="C145" s="133" t="s">
        <v>414</v>
      </c>
      <c r="D145" s="174">
        <v>35</v>
      </c>
      <c r="E145" s="174">
        <v>35037</v>
      </c>
      <c r="F145" s="174" t="s">
        <v>129</v>
      </c>
      <c r="G145" s="174" t="s">
        <v>129</v>
      </c>
      <c r="H145" s="175" t="s">
        <v>129</v>
      </c>
    </row>
    <row r="146" spans="1:8" ht="14.25">
      <c r="A146" s="159">
        <v>187639</v>
      </c>
      <c r="B146" s="133" t="s">
        <v>940</v>
      </c>
      <c r="C146" s="133" t="s">
        <v>375</v>
      </c>
      <c r="D146" s="174">
        <v>35</v>
      </c>
      <c r="E146" s="174">
        <v>35041</v>
      </c>
      <c r="F146" s="174" t="s">
        <v>129</v>
      </c>
      <c r="G146" s="174" t="s">
        <v>129</v>
      </c>
      <c r="H146" s="175" t="s">
        <v>129</v>
      </c>
    </row>
    <row r="147" spans="1:8" ht="14.25">
      <c r="A147" s="159">
        <v>187639</v>
      </c>
      <c r="B147" s="133" t="s">
        <v>952</v>
      </c>
      <c r="C147" s="133" t="s">
        <v>416</v>
      </c>
      <c r="D147" s="174">
        <v>35</v>
      </c>
      <c r="E147" s="174">
        <v>35059</v>
      </c>
      <c r="F147" s="174" t="s">
        <v>129</v>
      </c>
      <c r="G147" s="174" t="s">
        <v>129</v>
      </c>
      <c r="H147" s="175" t="s">
        <v>129</v>
      </c>
    </row>
    <row r="148" spans="1:8" ht="14.25">
      <c r="A148" s="159">
        <v>187639</v>
      </c>
      <c r="B148" s="133" t="s">
        <v>418</v>
      </c>
      <c r="C148" s="133" t="s">
        <v>418</v>
      </c>
      <c r="D148" s="174">
        <v>48</v>
      </c>
      <c r="E148" s="174">
        <v>48017</v>
      </c>
      <c r="F148" s="174">
        <v>1933</v>
      </c>
      <c r="G148" s="174">
        <v>567</v>
      </c>
      <c r="H148" s="175">
        <v>0.29332999999999998</v>
      </c>
    </row>
    <row r="149" spans="1:8" ht="14.25">
      <c r="A149" s="159">
        <v>187639</v>
      </c>
      <c r="B149" s="133" t="s">
        <v>420</v>
      </c>
      <c r="C149" s="133" t="s">
        <v>420</v>
      </c>
      <c r="D149" s="174">
        <v>48</v>
      </c>
      <c r="E149" s="174">
        <v>48117</v>
      </c>
      <c r="F149" s="174">
        <v>6022</v>
      </c>
      <c r="G149" s="174">
        <v>2763</v>
      </c>
      <c r="H149" s="175">
        <v>0.45882000000000001</v>
      </c>
    </row>
    <row r="150" spans="1:8" ht="14.25">
      <c r="A150" s="159">
        <v>187639</v>
      </c>
      <c r="B150" s="133" t="s">
        <v>422</v>
      </c>
      <c r="C150" s="133" t="s">
        <v>422</v>
      </c>
      <c r="D150" s="174">
        <v>48</v>
      </c>
      <c r="E150" s="174">
        <v>48279</v>
      </c>
      <c r="F150" s="174">
        <v>4632</v>
      </c>
      <c r="G150" s="174">
        <v>1478</v>
      </c>
      <c r="H150" s="175">
        <v>0.31907999999999997</v>
      </c>
    </row>
    <row r="151" spans="1:8" ht="14.25">
      <c r="A151" s="159">
        <v>187639</v>
      </c>
      <c r="B151" s="133" t="s">
        <v>424</v>
      </c>
      <c r="C151" s="133" t="s">
        <v>424</v>
      </c>
      <c r="D151" s="174">
        <v>48</v>
      </c>
      <c r="E151" s="174">
        <v>48369</v>
      </c>
      <c r="F151" s="174">
        <v>3203</v>
      </c>
      <c r="G151" s="174">
        <v>1094</v>
      </c>
      <c r="H151" s="175">
        <v>0.34155000000000002</v>
      </c>
    </row>
    <row r="152" spans="1:8" ht="14.25">
      <c r="A152" s="159">
        <v>187745</v>
      </c>
      <c r="B152" s="133" t="s">
        <v>427</v>
      </c>
      <c r="C152" s="133" t="s">
        <v>426</v>
      </c>
      <c r="D152" s="174">
        <v>35</v>
      </c>
      <c r="E152" s="174">
        <v>35049</v>
      </c>
      <c r="F152" s="174" t="s">
        <v>129</v>
      </c>
      <c r="G152" s="174" t="s">
        <v>129</v>
      </c>
      <c r="H152" s="175" t="s">
        <v>129</v>
      </c>
    </row>
    <row r="153" spans="1:8" ht="14.25">
      <c r="A153" s="159">
        <v>188137</v>
      </c>
      <c r="B153" s="133" t="s">
        <v>427</v>
      </c>
      <c r="C153" s="133" t="s">
        <v>426</v>
      </c>
      <c r="D153" s="174">
        <v>35</v>
      </c>
      <c r="E153" s="174">
        <v>35049</v>
      </c>
      <c r="F153" s="174" t="s">
        <v>129</v>
      </c>
      <c r="G153" s="174" t="s">
        <v>129</v>
      </c>
      <c r="H153" s="175" t="s">
        <v>129</v>
      </c>
    </row>
    <row r="154" spans="1:8" ht="14.25">
      <c r="A154" s="159">
        <v>190619</v>
      </c>
      <c r="B154" s="133" t="s">
        <v>428</v>
      </c>
      <c r="C154" s="133" t="s">
        <v>429</v>
      </c>
      <c r="D154" s="174">
        <v>36</v>
      </c>
      <c r="E154" s="174">
        <v>36047</v>
      </c>
      <c r="F154" s="174">
        <v>1026361</v>
      </c>
      <c r="G154" s="174">
        <v>361496</v>
      </c>
      <c r="H154" s="175">
        <v>0.35221000000000002</v>
      </c>
    </row>
    <row r="155" spans="1:8" ht="14.25">
      <c r="A155" s="159">
        <v>193283</v>
      </c>
      <c r="B155" s="133" t="s">
        <v>431</v>
      </c>
      <c r="C155" s="133" t="s">
        <v>431</v>
      </c>
      <c r="D155" s="174">
        <v>36</v>
      </c>
      <c r="E155" s="174">
        <v>36065</v>
      </c>
      <c r="F155" s="174">
        <v>98267</v>
      </c>
      <c r="G155" s="174">
        <v>23432</v>
      </c>
      <c r="H155" s="175">
        <v>0.23845</v>
      </c>
    </row>
    <row r="156" spans="1:8" ht="14.25">
      <c r="A156" s="159">
        <v>194222</v>
      </c>
      <c r="B156" s="133" t="s">
        <v>433</v>
      </c>
      <c r="C156" s="133" t="s">
        <v>433</v>
      </c>
      <c r="D156" s="174">
        <v>36</v>
      </c>
      <c r="E156" s="174">
        <v>36067</v>
      </c>
      <c r="F156" s="174">
        <v>200340</v>
      </c>
      <c r="G156" s="174">
        <v>50154</v>
      </c>
      <c r="H156" s="175">
        <v>0.25034000000000001</v>
      </c>
    </row>
    <row r="157" spans="1:8" ht="14.25">
      <c r="A157" s="159">
        <v>195322</v>
      </c>
      <c r="B157" s="133" t="s">
        <v>435</v>
      </c>
      <c r="C157" s="133" t="s">
        <v>435</v>
      </c>
      <c r="D157" s="174">
        <v>36</v>
      </c>
      <c r="E157" s="174">
        <v>36093</v>
      </c>
      <c r="F157" s="174">
        <v>65758</v>
      </c>
      <c r="G157" s="174">
        <v>18470</v>
      </c>
      <c r="H157" s="175">
        <v>0.28088000000000002</v>
      </c>
    </row>
    <row r="158" spans="1:8" ht="14.25">
      <c r="A158" s="159">
        <v>197294</v>
      </c>
      <c r="B158" s="133" t="s">
        <v>437</v>
      </c>
      <c r="C158" s="133" t="s">
        <v>437</v>
      </c>
      <c r="D158" s="174">
        <v>36</v>
      </c>
      <c r="E158" s="174">
        <v>36079</v>
      </c>
      <c r="F158" s="174">
        <v>34903</v>
      </c>
      <c r="G158" s="174">
        <v>10912</v>
      </c>
      <c r="H158" s="175">
        <v>0.31263999999999997</v>
      </c>
    </row>
    <row r="159" spans="1:8" ht="14.25">
      <c r="A159" s="159">
        <v>197294</v>
      </c>
      <c r="B159" s="133" t="s">
        <v>438</v>
      </c>
      <c r="C159" s="133" t="s">
        <v>439</v>
      </c>
      <c r="D159" s="174">
        <v>36</v>
      </c>
      <c r="E159" s="174">
        <v>36119</v>
      </c>
      <c r="F159" s="174">
        <v>373505</v>
      </c>
      <c r="G159" s="174">
        <v>93194</v>
      </c>
      <c r="H159" s="175">
        <v>0.24951000000000001</v>
      </c>
    </row>
    <row r="160" spans="1:8" ht="14.25">
      <c r="A160" s="159">
        <v>198455</v>
      </c>
      <c r="B160" s="133" t="s">
        <v>953</v>
      </c>
      <c r="C160" s="133" t="s">
        <v>441</v>
      </c>
      <c r="D160" s="174">
        <v>37</v>
      </c>
      <c r="E160" s="174">
        <v>37063</v>
      </c>
      <c r="F160" s="174" t="s">
        <v>129</v>
      </c>
      <c r="G160" s="174" t="s">
        <v>129</v>
      </c>
      <c r="H160" s="175" t="s">
        <v>129</v>
      </c>
    </row>
    <row r="161" spans="1:8" ht="14.25">
      <c r="A161" s="159">
        <v>198455</v>
      </c>
      <c r="B161" s="133" t="s">
        <v>954</v>
      </c>
      <c r="C161" s="133" t="s">
        <v>443</v>
      </c>
      <c r="D161" s="174">
        <v>37</v>
      </c>
      <c r="E161" s="174">
        <v>37135</v>
      </c>
      <c r="F161" s="174" t="s">
        <v>129</v>
      </c>
      <c r="G161" s="174" t="s">
        <v>129</v>
      </c>
      <c r="H161" s="175" t="s">
        <v>129</v>
      </c>
    </row>
    <row r="162" spans="1:8" ht="14.25">
      <c r="A162" s="159">
        <v>198552</v>
      </c>
      <c r="B162" s="133" t="s">
        <v>955</v>
      </c>
      <c r="C162" s="133" t="s">
        <v>445</v>
      </c>
      <c r="D162" s="174">
        <v>37</v>
      </c>
      <c r="E162" s="174">
        <v>37067</v>
      </c>
      <c r="F162" s="174" t="s">
        <v>129</v>
      </c>
      <c r="G162" s="174" t="s">
        <v>129</v>
      </c>
      <c r="H162" s="175" t="s">
        <v>129</v>
      </c>
    </row>
    <row r="163" spans="1:8" ht="14.25">
      <c r="A163" s="159">
        <v>198552</v>
      </c>
      <c r="B163" s="133" t="s">
        <v>956</v>
      </c>
      <c r="C163" s="133" t="s">
        <v>447</v>
      </c>
      <c r="D163" s="174">
        <v>37</v>
      </c>
      <c r="E163" s="174">
        <v>37169</v>
      </c>
      <c r="F163" s="174" t="s">
        <v>129</v>
      </c>
      <c r="G163" s="174" t="s">
        <v>129</v>
      </c>
      <c r="H163" s="175" t="s">
        <v>129</v>
      </c>
    </row>
    <row r="164" spans="1:8" ht="14.25">
      <c r="A164" s="159">
        <v>198640</v>
      </c>
      <c r="B164" s="133" t="s">
        <v>957</v>
      </c>
      <c r="C164" s="133" t="s">
        <v>449</v>
      </c>
      <c r="D164" s="174">
        <v>37</v>
      </c>
      <c r="E164" s="174">
        <v>37083</v>
      </c>
      <c r="F164" s="174" t="s">
        <v>129</v>
      </c>
      <c r="G164" s="174" t="s">
        <v>129</v>
      </c>
      <c r="H164" s="175" t="s">
        <v>129</v>
      </c>
    </row>
    <row r="165" spans="1:8" ht="14.25">
      <c r="A165" s="159">
        <v>198640</v>
      </c>
      <c r="B165" s="133" t="s">
        <v>450</v>
      </c>
      <c r="C165" s="133" t="s">
        <v>451</v>
      </c>
      <c r="D165" s="174">
        <v>37</v>
      </c>
      <c r="E165" s="174">
        <v>37131</v>
      </c>
      <c r="F165" s="174" t="s">
        <v>129</v>
      </c>
      <c r="G165" s="174" t="s">
        <v>129</v>
      </c>
      <c r="H165" s="175" t="s">
        <v>129</v>
      </c>
    </row>
    <row r="166" spans="1:8" ht="14.25">
      <c r="A166" s="159">
        <v>199740</v>
      </c>
      <c r="B166" s="133" t="s">
        <v>958</v>
      </c>
      <c r="C166" s="133" t="s">
        <v>453</v>
      </c>
      <c r="D166" s="174">
        <v>37</v>
      </c>
      <c r="E166" s="174">
        <v>37007</v>
      </c>
      <c r="F166" s="174" t="s">
        <v>129</v>
      </c>
      <c r="G166" s="174" t="s">
        <v>129</v>
      </c>
      <c r="H166" s="175" t="s">
        <v>129</v>
      </c>
    </row>
    <row r="167" spans="1:8" ht="14.25">
      <c r="A167" s="159">
        <v>199740</v>
      </c>
      <c r="B167" s="133" t="s">
        <v>959</v>
      </c>
      <c r="C167" s="133" t="s">
        <v>455</v>
      </c>
      <c r="D167" s="174">
        <v>37</v>
      </c>
      <c r="E167" s="174">
        <v>37025</v>
      </c>
      <c r="F167" s="174" t="s">
        <v>129</v>
      </c>
      <c r="G167" s="174" t="s">
        <v>129</v>
      </c>
      <c r="H167" s="175" t="s">
        <v>129</v>
      </c>
    </row>
    <row r="168" spans="1:8" ht="14.25">
      <c r="A168" s="159">
        <v>199740</v>
      </c>
      <c r="B168" s="133" t="s">
        <v>264</v>
      </c>
      <c r="C168" s="133" t="s">
        <v>265</v>
      </c>
      <c r="D168" s="174">
        <v>37</v>
      </c>
      <c r="E168" s="174">
        <v>37123</v>
      </c>
      <c r="F168" s="174" t="s">
        <v>129</v>
      </c>
      <c r="G168" s="174" t="s">
        <v>129</v>
      </c>
      <c r="H168" s="175" t="s">
        <v>129</v>
      </c>
    </row>
    <row r="169" spans="1:8" ht="14.25">
      <c r="A169" s="159">
        <v>199740</v>
      </c>
      <c r="B169" s="133" t="s">
        <v>960</v>
      </c>
      <c r="C169" s="133" t="s">
        <v>458</v>
      </c>
      <c r="D169" s="174">
        <v>37</v>
      </c>
      <c r="E169" s="174">
        <v>37151</v>
      </c>
      <c r="F169" s="174" t="s">
        <v>129</v>
      </c>
      <c r="G169" s="174" t="s">
        <v>129</v>
      </c>
      <c r="H169" s="175" t="s">
        <v>129</v>
      </c>
    </row>
    <row r="170" spans="1:8" ht="14.25">
      <c r="A170" s="159">
        <v>199740</v>
      </c>
      <c r="B170" s="133" t="s">
        <v>961</v>
      </c>
      <c r="C170" s="133" t="s">
        <v>460</v>
      </c>
      <c r="D170" s="174">
        <v>37</v>
      </c>
      <c r="E170" s="174">
        <v>37153</v>
      </c>
      <c r="F170" s="174" t="s">
        <v>129</v>
      </c>
      <c r="G170" s="174" t="s">
        <v>129</v>
      </c>
      <c r="H170" s="175" t="s">
        <v>129</v>
      </c>
    </row>
    <row r="171" spans="1:8" ht="14.25">
      <c r="A171" s="159">
        <v>199740</v>
      </c>
      <c r="B171" s="133" t="s">
        <v>962</v>
      </c>
      <c r="C171" s="133" t="s">
        <v>462</v>
      </c>
      <c r="D171" s="174">
        <v>37</v>
      </c>
      <c r="E171" s="174">
        <v>37159</v>
      </c>
      <c r="F171" s="174" t="s">
        <v>129</v>
      </c>
      <c r="G171" s="174" t="s">
        <v>129</v>
      </c>
      <c r="H171" s="175" t="s">
        <v>129</v>
      </c>
    </row>
    <row r="172" spans="1:8" ht="14.25">
      <c r="A172" s="159">
        <v>199740</v>
      </c>
      <c r="B172" s="133" t="s">
        <v>963</v>
      </c>
      <c r="C172" s="133" t="s">
        <v>464</v>
      </c>
      <c r="D172" s="174">
        <v>37</v>
      </c>
      <c r="E172" s="174">
        <v>37167</v>
      </c>
      <c r="F172" s="174" t="s">
        <v>129</v>
      </c>
      <c r="G172" s="174" t="s">
        <v>129</v>
      </c>
      <c r="H172" s="175" t="s">
        <v>129</v>
      </c>
    </row>
    <row r="173" spans="1:8" ht="14.25">
      <c r="A173" s="159">
        <v>199740</v>
      </c>
      <c r="B173" s="133" t="s">
        <v>952</v>
      </c>
      <c r="C173" s="133" t="s">
        <v>416</v>
      </c>
      <c r="D173" s="174">
        <v>37</v>
      </c>
      <c r="E173" s="174">
        <v>37179</v>
      </c>
      <c r="F173" s="174" t="s">
        <v>129</v>
      </c>
      <c r="G173" s="174" t="s">
        <v>129</v>
      </c>
      <c r="H173" s="175" t="s">
        <v>129</v>
      </c>
    </row>
    <row r="174" spans="1:8" ht="14.25">
      <c r="A174" s="159">
        <v>199838</v>
      </c>
      <c r="B174" s="133" t="s">
        <v>964</v>
      </c>
      <c r="C174" s="133" t="s">
        <v>467</v>
      </c>
      <c r="D174" s="174">
        <v>37</v>
      </c>
      <c r="E174" s="174">
        <v>37069</v>
      </c>
      <c r="F174" s="174" t="s">
        <v>129</v>
      </c>
      <c r="G174" s="174" t="s">
        <v>129</v>
      </c>
      <c r="H174" s="175" t="s">
        <v>129</v>
      </c>
    </row>
    <row r="175" spans="1:8" ht="14.25">
      <c r="A175" s="159">
        <v>199838</v>
      </c>
      <c r="B175" s="133" t="s">
        <v>965</v>
      </c>
      <c r="C175" s="133" t="s">
        <v>469</v>
      </c>
      <c r="D175" s="174">
        <v>37</v>
      </c>
      <c r="E175" s="174">
        <v>37077</v>
      </c>
      <c r="F175" s="174" t="s">
        <v>129</v>
      </c>
      <c r="G175" s="174" t="s">
        <v>129</v>
      </c>
      <c r="H175" s="175" t="s">
        <v>129</v>
      </c>
    </row>
    <row r="176" spans="1:8" ht="14.25">
      <c r="A176" s="159">
        <v>199838</v>
      </c>
      <c r="B176" s="133" t="s">
        <v>966</v>
      </c>
      <c r="C176" s="133" t="s">
        <v>471</v>
      </c>
      <c r="D176" s="174">
        <v>37</v>
      </c>
      <c r="E176" s="174">
        <v>37181</v>
      </c>
      <c r="F176" s="174" t="s">
        <v>129</v>
      </c>
      <c r="G176" s="174" t="s">
        <v>129</v>
      </c>
      <c r="H176" s="175" t="s">
        <v>129</v>
      </c>
    </row>
    <row r="177" spans="1:8" ht="14.25">
      <c r="A177" s="159">
        <v>199838</v>
      </c>
      <c r="B177" s="133" t="s">
        <v>967</v>
      </c>
      <c r="C177" s="133" t="s">
        <v>473</v>
      </c>
      <c r="D177" s="174">
        <v>37</v>
      </c>
      <c r="E177" s="174">
        <v>37185</v>
      </c>
      <c r="F177" s="174" t="s">
        <v>129</v>
      </c>
      <c r="G177" s="174" t="s">
        <v>129</v>
      </c>
      <c r="H177" s="175" t="s">
        <v>129</v>
      </c>
    </row>
    <row r="178" spans="1:8" ht="14.25">
      <c r="A178" s="159">
        <v>199856</v>
      </c>
      <c r="B178" s="133" t="s">
        <v>968</v>
      </c>
      <c r="C178" s="133" t="s">
        <v>475</v>
      </c>
      <c r="D178" s="174">
        <v>37</v>
      </c>
      <c r="E178" s="174">
        <v>37183</v>
      </c>
      <c r="F178" s="174" t="s">
        <v>129</v>
      </c>
      <c r="G178" s="174" t="s">
        <v>129</v>
      </c>
      <c r="H178" s="175" t="s">
        <v>129</v>
      </c>
    </row>
    <row r="179" spans="1:8" ht="14.25">
      <c r="A179" s="159">
        <v>200086</v>
      </c>
      <c r="B179" s="133" t="s">
        <v>969</v>
      </c>
      <c r="C179" s="133" t="s">
        <v>477</v>
      </c>
      <c r="D179" s="174">
        <v>38</v>
      </c>
      <c r="E179" s="174">
        <v>38061</v>
      </c>
      <c r="F179" s="174" t="s">
        <v>129</v>
      </c>
      <c r="G179" s="174" t="s">
        <v>129</v>
      </c>
      <c r="H179" s="175" t="s">
        <v>129</v>
      </c>
    </row>
    <row r="180" spans="1:8" ht="14.25">
      <c r="A180" s="159">
        <v>200527</v>
      </c>
      <c r="B180" s="133" t="s">
        <v>970</v>
      </c>
      <c r="C180" s="133" t="s">
        <v>479</v>
      </c>
      <c r="D180" s="174">
        <v>38</v>
      </c>
      <c r="E180" s="174">
        <v>38079</v>
      </c>
      <c r="F180" s="174" t="s">
        <v>129</v>
      </c>
      <c r="G180" s="174" t="s">
        <v>129</v>
      </c>
      <c r="H180" s="175" t="s">
        <v>129</v>
      </c>
    </row>
    <row r="181" spans="1:8" ht="14.25">
      <c r="A181" s="159">
        <v>200554</v>
      </c>
      <c r="B181" s="133" t="s">
        <v>971</v>
      </c>
      <c r="C181" s="133" t="s">
        <v>481</v>
      </c>
      <c r="D181" s="174">
        <v>38</v>
      </c>
      <c r="E181" s="174">
        <v>38015</v>
      </c>
      <c r="F181" s="174" t="s">
        <v>129</v>
      </c>
      <c r="G181" s="174" t="s">
        <v>129</v>
      </c>
      <c r="H181" s="175" t="s">
        <v>129</v>
      </c>
    </row>
    <row r="182" spans="1:8" ht="14.25">
      <c r="A182" s="159">
        <v>201672</v>
      </c>
      <c r="B182" s="133" t="s">
        <v>483</v>
      </c>
      <c r="C182" s="133" t="s">
        <v>483</v>
      </c>
      <c r="D182" s="174">
        <v>39</v>
      </c>
      <c r="E182" s="174">
        <v>39031</v>
      </c>
      <c r="F182" s="174">
        <v>14739</v>
      </c>
      <c r="G182" s="174">
        <v>4128</v>
      </c>
      <c r="H182" s="175">
        <v>0.28006999999999999</v>
      </c>
    </row>
    <row r="183" spans="1:8" ht="14.25">
      <c r="A183" s="159">
        <v>201672</v>
      </c>
      <c r="B183" s="133" t="s">
        <v>384</v>
      </c>
      <c r="C183" s="133" t="s">
        <v>384</v>
      </c>
      <c r="D183" s="174">
        <v>39</v>
      </c>
      <c r="E183" s="174">
        <v>39083</v>
      </c>
      <c r="F183" s="174">
        <v>23117</v>
      </c>
      <c r="G183" s="174">
        <v>5966</v>
      </c>
      <c r="H183" s="175">
        <v>0.25807999999999998</v>
      </c>
    </row>
    <row r="184" spans="1:8" ht="14.25">
      <c r="A184" s="159">
        <v>201672</v>
      </c>
      <c r="B184" s="133" t="s">
        <v>486</v>
      </c>
      <c r="C184" s="133" t="s">
        <v>486</v>
      </c>
      <c r="D184" s="174">
        <v>39</v>
      </c>
      <c r="E184" s="174">
        <v>39089</v>
      </c>
      <c r="F184" s="174">
        <v>70064</v>
      </c>
      <c r="G184" s="174">
        <v>17534</v>
      </c>
      <c r="H184" s="175">
        <v>0.25025999999999998</v>
      </c>
    </row>
    <row r="185" spans="1:8" ht="14.25">
      <c r="A185" s="159">
        <v>201973</v>
      </c>
      <c r="B185" s="133" t="s">
        <v>388</v>
      </c>
      <c r="C185" s="133" t="s">
        <v>388</v>
      </c>
      <c r="D185" s="174">
        <v>39</v>
      </c>
      <c r="E185" s="174">
        <v>39023</v>
      </c>
      <c r="F185" s="174">
        <v>56033</v>
      </c>
      <c r="G185" s="174">
        <v>14979</v>
      </c>
      <c r="H185" s="175">
        <v>0.26732</v>
      </c>
    </row>
    <row r="186" spans="1:8" ht="14.25">
      <c r="A186" s="159">
        <v>201973</v>
      </c>
      <c r="B186" s="133" t="s">
        <v>489</v>
      </c>
      <c r="C186" s="133" t="s">
        <v>489</v>
      </c>
      <c r="D186" s="174">
        <v>39</v>
      </c>
      <c r="E186" s="174">
        <v>39057</v>
      </c>
      <c r="F186" s="174">
        <v>66598</v>
      </c>
      <c r="G186" s="174">
        <v>14946</v>
      </c>
      <c r="H186" s="175">
        <v>0.22442000000000001</v>
      </c>
    </row>
    <row r="187" spans="1:8" ht="14.25">
      <c r="A187" s="159">
        <v>201973</v>
      </c>
      <c r="B187" s="133" t="s">
        <v>491</v>
      </c>
      <c r="C187" s="133" t="s">
        <v>491</v>
      </c>
      <c r="D187" s="174">
        <v>39</v>
      </c>
      <c r="E187" s="174">
        <v>39091</v>
      </c>
      <c r="F187" s="174">
        <v>19168</v>
      </c>
      <c r="G187" s="174">
        <v>4061</v>
      </c>
      <c r="H187" s="175">
        <v>0.21185999999999999</v>
      </c>
    </row>
    <row r="188" spans="1:8" ht="14.25">
      <c r="A188" s="159">
        <v>202222</v>
      </c>
      <c r="B188" s="133" t="s">
        <v>185</v>
      </c>
      <c r="C188" s="133" t="s">
        <v>185</v>
      </c>
      <c r="D188" s="174">
        <v>39</v>
      </c>
      <c r="E188" s="174">
        <v>39045</v>
      </c>
      <c r="F188" s="174">
        <v>60387</v>
      </c>
      <c r="G188" s="174">
        <v>15358</v>
      </c>
      <c r="H188" s="175">
        <v>0.25433</v>
      </c>
    </row>
    <row r="189" spans="1:8" ht="14.25">
      <c r="A189" s="159">
        <v>202222</v>
      </c>
      <c r="B189" s="133" t="s">
        <v>467</v>
      </c>
      <c r="C189" s="133" t="s">
        <v>467</v>
      </c>
      <c r="D189" s="174">
        <v>39</v>
      </c>
      <c r="E189" s="174">
        <v>39049</v>
      </c>
      <c r="F189" s="174">
        <v>550153</v>
      </c>
      <c r="G189" s="174">
        <v>141055</v>
      </c>
      <c r="H189" s="175">
        <v>0.25639000000000001</v>
      </c>
    </row>
    <row r="190" spans="1:8" ht="14.25">
      <c r="A190" s="159">
        <v>202222</v>
      </c>
      <c r="B190" s="133" t="s">
        <v>494</v>
      </c>
      <c r="C190" s="133" t="s">
        <v>486</v>
      </c>
      <c r="D190" s="174">
        <v>39</v>
      </c>
      <c r="E190" s="174">
        <v>39089</v>
      </c>
      <c r="F190" s="174">
        <v>70064</v>
      </c>
      <c r="G190" s="174">
        <v>17534</v>
      </c>
      <c r="H190" s="175">
        <v>0.25025999999999998</v>
      </c>
    </row>
    <row r="191" spans="1:8" ht="14.25">
      <c r="A191" s="159">
        <v>202222</v>
      </c>
      <c r="B191" s="133" t="s">
        <v>416</v>
      </c>
      <c r="C191" s="133" t="s">
        <v>416</v>
      </c>
      <c r="D191" s="174">
        <v>39</v>
      </c>
      <c r="E191" s="174">
        <v>39159</v>
      </c>
      <c r="F191" s="174">
        <v>22644</v>
      </c>
      <c r="G191" s="174">
        <v>4368</v>
      </c>
      <c r="H191" s="175">
        <v>0.19289999999999999</v>
      </c>
    </row>
    <row r="192" spans="1:8" ht="14.25">
      <c r="A192" s="159">
        <v>202356</v>
      </c>
      <c r="B192" s="133" t="s">
        <v>497</v>
      </c>
      <c r="C192" s="133" t="s">
        <v>497</v>
      </c>
      <c r="D192" s="174">
        <v>39</v>
      </c>
      <c r="E192" s="174">
        <v>39035</v>
      </c>
      <c r="F192" s="174">
        <v>554982</v>
      </c>
      <c r="G192" s="174">
        <v>140299</v>
      </c>
      <c r="H192" s="175">
        <v>0.25280000000000002</v>
      </c>
    </row>
    <row r="193" spans="1:8" ht="14.25">
      <c r="A193" s="159">
        <v>202356</v>
      </c>
      <c r="B193" s="133" t="s">
        <v>499</v>
      </c>
      <c r="C193" s="133" t="s">
        <v>499</v>
      </c>
      <c r="D193" s="174">
        <v>39</v>
      </c>
      <c r="E193" s="174">
        <v>39103</v>
      </c>
      <c r="F193" s="174">
        <v>73250</v>
      </c>
      <c r="G193" s="174">
        <v>17597</v>
      </c>
      <c r="H193" s="175">
        <v>0.24023</v>
      </c>
    </row>
    <row r="194" spans="1:8" ht="14.25">
      <c r="A194" s="159">
        <v>203748</v>
      </c>
      <c r="B194" s="133" t="s">
        <v>501</v>
      </c>
      <c r="C194" s="133" t="s">
        <v>501</v>
      </c>
      <c r="D194" s="174">
        <v>39</v>
      </c>
      <c r="E194" s="174">
        <v>39093</v>
      </c>
      <c r="F194" s="174">
        <v>126500</v>
      </c>
      <c r="G194" s="174">
        <v>34332</v>
      </c>
      <c r="H194" s="175">
        <v>0.27139999999999997</v>
      </c>
    </row>
    <row r="195" spans="1:8" ht="14.25">
      <c r="A195" s="159">
        <v>204255</v>
      </c>
      <c r="B195" s="133" t="s">
        <v>503</v>
      </c>
      <c r="C195" s="133" t="s">
        <v>503</v>
      </c>
      <c r="D195" s="174">
        <v>39</v>
      </c>
      <c r="E195" s="174">
        <v>39059</v>
      </c>
      <c r="F195" s="174">
        <v>16165</v>
      </c>
      <c r="G195" s="174">
        <v>4349</v>
      </c>
      <c r="H195" s="175">
        <v>0.26904</v>
      </c>
    </row>
    <row r="196" spans="1:8" ht="14.25">
      <c r="A196" s="159">
        <v>204255</v>
      </c>
      <c r="B196" s="133" t="s">
        <v>505</v>
      </c>
      <c r="C196" s="133" t="s">
        <v>505</v>
      </c>
      <c r="D196" s="174">
        <v>39</v>
      </c>
      <c r="E196" s="174">
        <v>39119</v>
      </c>
      <c r="F196" s="174">
        <v>35912</v>
      </c>
      <c r="G196" s="174">
        <v>9160</v>
      </c>
      <c r="H196" s="175">
        <v>0.25507000000000002</v>
      </c>
    </row>
    <row r="197" spans="1:8" ht="14.25">
      <c r="A197" s="159">
        <v>204255</v>
      </c>
      <c r="B197" s="133" t="s">
        <v>507</v>
      </c>
      <c r="C197" s="133" t="s">
        <v>507</v>
      </c>
      <c r="D197" s="174">
        <v>39</v>
      </c>
      <c r="E197" s="174">
        <v>39121</v>
      </c>
      <c r="F197" s="174">
        <v>4545</v>
      </c>
      <c r="G197" s="174">
        <v>1492</v>
      </c>
      <c r="H197" s="175">
        <v>0.32827000000000001</v>
      </c>
    </row>
    <row r="198" spans="1:8" ht="14.25">
      <c r="A198" s="159">
        <v>204422</v>
      </c>
      <c r="B198" s="133" t="s">
        <v>509</v>
      </c>
      <c r="C198" s="133" t="s">
        <v>509</v>
      </c>
      <c r="D198" s="174">
        <v>39</v>
      </c>
      <c r="E198" s="174">
        <v>39005</v>
      </c>
      <c r="F198" s="174">
        <v>20478</v>
      </c>
      <c r="G198" s="174">
        <v>5642</v>
      </c>
      <c r="H198" s="175">
        <v>0.27551999999999999</v>
      </c>
    </row>
    <row r="199" spans="1:8" ht="14.25">
      <c r="A199" s="159">
        <v>204422</v>
      </c>
      <c r="B199" s="133" t="s">
        <v>511</v>
      </c>
      <c r="C199" s="133" t="s">
        <v>511</v>
      </c>
      <c r="D199" s="174">
        <v>39</v>
      </c>
      <c r="E199" s="174">
        <v>39033</v>
      </c>
      <c r="F199" s="174">
        <v>18168</v>
      </c>
      <c r="G199" s="174">
        <v>5106</v>
      </c>
      <c r="H199" s="175">
        <v>0.28104000000000001</v>
      </c>
    </row>
    <row r="200" spans="1:8" ht="14.25">
      <c r="A200" s="159">
        <v>204422</v>
      </c>
      <c r="B200" s="133" t="s">
        <v>513</v>
      </c>
      <c r="C200" s="133" t="s">
        <v>513</v>
      </c>
      <c r="D200" s="174">
        <v>39</v>
      </c>
      <c r="E200" s="174">
        <v>39139</v>
      </c>
      <c r="F200" s="174">
        <v>50248</v>
      </c>
      <c r="G200" s="174">
        <v>15024</v>
      </c>
      <c r="H200" s="175">
        <v>0.29899999999999999</v>
      </c>
    </row>
    <row r="201" spans="1:8" ht="14.25">
      <c r="A201" s="159">
        <v>204440</v>
      </c>
      <c r="B201" s="133" t="s">
        <v>515</v>
      </c>
      <c r="C201" s="133" t="s">
        <v>515</v>
      </c>
      <c r="D201" s="174">
        <v>39</v>
      </c>
      <c r="E201" s="174">
        <v>39039</v>
      </c>
      <c r="F201" s="174">
        <v>15262</v>
      </c>
      <c r="G201" s="174">
        <v>3644</v>
      </c>
      <c r="H201" s="175">
        <v>0.23876</v>
      </c>
    </row>
    <row r="202" spans="1:8" ht="14.25">
      <c r="A202" s="159">
        <v>204440</v>
      </c>
      <c r="B202" s="133" t="s">
        <v>517</v>
      </c>
      <c r="C202" s="133" t="s">
        <v>517</v>
      </c>
      <c r="D202" s="174">
        <v>39</v>
      </c>
      <c r="E202" s="174">
        <v>39051</v>
      </c>
      <c r="F202" s="174">
        <v>16869</v>
      </c>
      <c r="G202" s="174">
        <v>3930</v>
      </c>
      <c r="H202" s="175">
        <v>0.23297000000000001</v>
      </c>
    </row>
    <row r="203" spans="1:8" ht="14.25">
      <c r="A203" s="159">
        <v>204440</v>
      </c>
      <c r="B203" s="133" t="s">
        <v>519</v>
      </c>
      <c r="C203" s="133" t="s">
        <v>519</v>
      </c>
      <c r="D203" s="174">
        <v>39</v>
      </c>
      <c r="E203" s="174">
        <v>39069</v>
      </c>
      <c r="F203" s="174">
        <v>11179</v>
      </c>
      <c r="G203" s="174">
        <v>2588</v>
      </c>
      <c r="H203" s="175">
        <v>0.23150999999999999</v>
      </c>
    </row>
    <row r="204" spans="1:8" ht="14.25">
      <c r="A204" s="159">
        <v>204440</v>
      </c>
      <c r="B204" s="133" t="s">
        <v>521</v>
      </c>
      <c r="C204" s="133" t="s">
        <v>521</v>
      </c>
      <c r="D204" s="174">
        <v>39</v>
      </c>
      <c r="E204" s="174">
        <v>39125</v>
      </c>
      <c r="F204" s="174">
        <v>7590</v>
      </c>
      <c r="G204" s="174">
        <v>2087</v>
      </c>
      <c r="H204" s="175">
        <v>0.27496999999999999</v>
      </c>
    </row>
    <row r="205" spans="1:8" ht="14.25">
      <c r="A205" s="159">
        <v>204440</v>
      </c>
      <c r="B205" s="133" t="s">
        <v>523</v>
      </c>
      <c r="C205" s="133" t="s">
        <v>523</v>
      </c>
      <c r="D205" s="174">
        <v>39</v>
      </c>
      <c r="E205" s="174">
        <v>39161</v>
      </c>
      <c r="F205" s="174">
        <v>11666</v>
      </c>
      <c r="G205" s="174">
        <v>2843</v>
      </c>
      <c r="H205" s="175">
        <v>0.2437</v>
      </c>
    </row>
    <row r="206" spans="1:8" ht="14.25">
      <c r="A206" s="159">
        <v>204440</v>
      </c>
      <c r="B206" s="133" t="s">
        <v>525</v>
      </c>
      <c r="C206" s="133" t="s">
        <v>525</v>
      </c>
      <c r="D206" s="174">
        <v>39</v>
      </c>
      <c r="E206" s="174">
        <v>39171</v>
      </c>
      <c r="F206" s="174">
        <v>15381</v>
      </c>
      <c r="G206" s="174">
        <v>4054</v>
      </c>
      <c r="H206" s="175">
        <v>0.26357000000000003</v>
      </c>
    </row>
    <row r="207" spans="1:8" ht="14.25">
      <c r="A207" s="159">
        <v>205470</v>
      </c>
      <c r="B207" s="133" t="s">
        <v>527</v>
      </c>
      <c r="C207" s="133" t="s">
        <v>527</v>
      </c>
      <c r="D207" s="174">
        <v>39</v>
      </c>
      <c r="E207" s="174">
        <v>39109</v>
      </c>
      <c r="F207" s="174">
        <v>45891</v>
      </c>
      <c r="G207" s="174">
        <v>11352</v>
      </c>
      <c r="H207" s="175">
        <v>0.24737000000000001</v>
      </c>
    </row>
    <row r="208" spans="1:8" ht="14.25">
      <c r="A208" s="159">
        <v>205470</v>
      </c>
      <c r="B208" s="133" t="s">
        <v>265</v>
      </c>
      <c r="C208" s="133" t="s">
        <v>265</v>
      </c>
      <c r="D208" s="174">
        <v>39</v>
      </c>
      <c r="E208" s="174">
        <v>39113</v>
      </c>
      <c r="F208" s="174">
        <v>235545</v>
      </c>
      <c r="G208" s="174">
        <v>57727</v>
      </c>
      <c r="H208" s="175">
        <v>0.24507999999999999</v>
      </c>
    </row>
    <row r="209" spans="1:8" ht="14.25">
      <c r="A209" s="159">
        <v>205470</v>
      </c>
      <c r="B209" s="133" t="s">
        <v>473</v>
      </c>
      <c r="C209" s="133" t="s">
        <v>473</v>
      </c>
      <c r="D209" s="174">
        <v>39</v>
      </c>
      <c r="E209" s="174">
        <v>39165</v>
      </c>
      <c r="F209" s="174">
        <v>93817</v>
      </c>
      <c r="G209" s="174">
        <v>21353</v>
      </c>
      <c r="H209" s="175">
        <v>0.2276</v>
      </c>
    </row>
    <row r="210" spans="1:8" ht="14.25">
      <c r="A210" s="159">
        <v>207449</v>
      </c>
      <c r="B210" s="133" t="s">
        <v>972</v>
      </c>
      <c r="C210" s="133" t="s">
        <v>530</v>
      </c>
      <c r="D210" s="174">
        <v>40</v>
      </c>
      <c r="E210" s="174">
        <v>40017</v>
      </c>
      <c r="F210" s="174" t="s">
        <v>129</v>
      </c>
      <c r="G210" s="174" t="s">
        <v>129</v>
      </c>
      <c r="H210" s="175" t="s">
        <v>129</v>
      </c>
    </row>
    <row r="211" spans="1:8" ht="14.25">
      <c r="A211" s="159">
        <v>207449</v>
      </c>
      <c r="B211" s="133" t="s">
        <v>973</v>
      </c>
      <c r="C211" s="133" t="s">
        <v>532</v>
      </c>
      <c r="D211" s="174">
        <v>40</v>
      </c>
      <c r="E211" s="174">
        <v>40027</v>
      </c>
      <c r="F211" s="174" t="s">
        <v>129</v>
      </c>
      <c r="G211" s="174" t="s">
        <v>129</v>
      </c>
      <c r="H211" s="175" t="s">
        <v>129</v>
      </c>
    </row>
    <row r="212" spans="1:8" ht="14.25">
      <c r="A212" s="159">
        <v>207449</v>
      </c>
      <c r="B212" s="133" t="s">
        <v>974</v>
      </c>
      <c r="C212" s="133" t="s">
        <v>534</v>
      </c>
      <c r="D212" s="174">
        <v>40</v>
      </c>
      <c r="E212" s="174">
        <v>40109</v>
      </c>
      <c r="F212" s="174" t="s">
        <v>129</v>
      </c>
      <c r="G212" s="174" t="s">
        <v>129</v>
      </c>
      <c r="H212" s="175" t="s">
        <v>129</v>
      </c>
    </row>
    <row r="213" spans="1:8" ht="14.25">
      <c r="A213" s="159">
        <v>207935</v>
      </c>
      <c r="B213" s="133" t="s">
        <v>975</v>
      </c>
      <c r="C213" s="133" t="s">
        <v>536</v>
      </c>
      <c r="D213" s="174">
        <v>40</v>
      </c>
      <c r="E213" s="174">
        <v>40143</v>
      </c>
      <c r="F213" s="174" t="s">
        <v>129</v>
      </c>
      <c r="G213" s="174" t="s">
        <v>129</v>
      </c>
      <c r="H213" s="175" t="s">
        <v>129</v>
      </c>
    </row>
    <row r="214" spans="1:8" ht="14.25">
      <c r="A214" s="159">
        <v>209038</v>
      </c>
      <c r="B214" s="133" t="s">
        <v>538</v>
      </c>
      <c r="C214" s="133" t="s">
        <v>538</v>
      </c>
      <c r="D214" s="174">
        <v>41</v>
      </c>
      <c r="E214" s="174">
        <v>41039</v>
      </c>
      <c r="F214" s="174">
        <v>160316</v>
      </c>
      <c r="G214" s="174">
        <v>50611</v>
      </c>
      <c r="H214" s="175">
        <v>0.31569999999999998</v>
      </c>
    </row>
    <row r="215" spans="1:8" ht="14.25">
      <c r="A215" s="159">
        <v>210605</v>
      </c>
      <c r="B215" s="133" t="s">
        <v>540</v>
      </c>
      <c r="C215" s="133" t="s">
        <v>540</v>
      </c>
      <c r="D215" s="174">
        <v>42</v>
      </c>
      <c r="E215" s="174">
        <v>42003</v>
      </c>
      <c r="F215" s="174">
        <v>539000</v>
      </c>
      <c r="G215" s="174">
        <v>154739</v>
      </c>
      <c r="H215" s="175">
        <v>0.28709000000000001</v>
      </c>
    </row>
    <row r="216" spans="1:8" ht="14.25">
      <c r="A216" s="159">
        <v>211079</v>
      </c>
      <c r="B216" s="133" t="s">
        <v>541</v>
      </c>
      <c r="C216" s="133" t="s">
        <v>540</v>
      </c>
      <c r="D216" s="174">
        <v>42</v>
      </c>
      <c r="E216" s="174">
        <v>42003</v>
      </c>
      <c r="F216" s="174">
        <v>539000</v>
      </c>
      <c r="G216" s="174">
        <v>154739</v>
      </c>
      <c r="H216" s="175">
        <v>0.28709000000000001</v>
      </c>
    </row>
    <row r="217" spans="1:8" ht="14.25">
      <c r="A217" s="159">
        <v>211079</v>
      </c>
      <c r="B217" s="133" t="s">
        <v>543</v>
      </c>
      <c r="C217" s="133" t="s">
        <v>543</v>
      </c>
      <c r="D217" s="174">
        <v>42</v>
      </c>
      <c r="E217" s="174">
        <v>42007</v>
      </c>
      <c r="F217" s="174">
        <v>72129</v>
      </c>
      <c r="G217" s="174">
        <v>20299</v>
      </c>
      <c r="H217" s="175">
        <v>0.28143000000000001</v>
      </c>
    </row>
    <row r="218" spans="1:8" ht="14.25">
      <c r="A218" s="159">
        <v>211079</v>
      </c>
      <c r="B218" s="133" t="s">
        <v>545</v>
      </c>
      <c r="C218" s="133" t="s">
        <v>545</v>
      </c>
      <c r="D218" s="174">
        <v>42</v>
      </c>
      <c r="E218" s="174">
        <v>42125</v>
      </c>
      <c r="F218" s="174">
        <v>89735</v>
      </c>
      <c r="G218" s="174">
        <v>24230</v>
      </c>
      <c r="H218" s="175">
        <v>0.27001999999999998</v>
      </c>
    </row>
    <row r="219" spans="1:8" ht="14.25">
      <c r="A219" s="159">
        <v>212878</v>
      </c>
      <c r="B219" s="133" t="s">
        <v>173</v>
      </c>
      <c r="C219" s="133" t="s">
        <v>173</v>
      </c>
      <c r="D219" s="174">
        <v>42</v>
      </c>
      <c r="E219" s="174">
        <v>42001</v>
      </c>
      <c r="F219" s="174">
        <v>40006</v>
      </c>
      <c r="G219" s="174">
        <v>12580</v>
      </c>
      <c r="H219" s="175">
        <v>0.31445000000000001</v>
      </c>
    </row>
    <row r="220" spans="1:8" ht="14.25">
      <c r="A220" s="159">
        <v>212878</v>
      </c>
      <c r="B220" s="133" t="s">
        <v>548</v>
      </c>
      <c r="C220" s="133" t="s">
        <v>548</v>
      </c>
      <c r="D220" s="174">
        <v>42</v>
      </c>
      <c r="E220" s="174">
        <v>42043</v>
      </c>
      <c r="F220" s="174">
        <v>122403</v>
      </c>
      <c r="G220" s="174">
        <v>34103</v>
      </c>
      <c r="H220" s="175">
        <v>0.27861000000000002</v>
      </c>
    </row>
    <row r="221" spans="1:8" ht="14.25">
      <c r="A221" s="159">
        <v>212878</v>
      </c>
      <c r="B221" s="133" t="s">
        <v>550</v>
      </c>
      <c r="C221" s="133" t="s">
        <v>550</v>
      </c>
      <c r="D221" s="174">
        <v>42</v>
      </c>
      <c r="E221" s="174">
        <v>42071</v>
      </c>
      <c r="F221" s="174">
        <v>212016</v>
      </c>
      <c r="G221" s="174">
        <v>57587</v>
      </c>
      <c r="H221" s="175">
        <v>0.27161999999999997</v>
      </c>
    </row>
    <row r="222" spans="1:8" ht="14.25">
      <c r="A222" s="159">
        <v>212878</v>
      </c>
      <c r="B222" s="133" t="s">
        <v>552</v>
      </c>
      <c r="C222" s="133" t="s">
        <v>552</v>
      </c>
      <c r="D222" s="174">
        <v>42</v>
      </c>
      <c r="E222" s="174">
        <v>42075</v>
      </c>
      <c r="F222" s="174">
        <v>55245</v>
      </c>
      <c r="G222" s="174">
        <v>17339</v>
      </c>
      <c r="H222" s="175">
        <v>0.31385999999999997</v>
      </c>
    </row>
    <row r="223" spans="1:8" ht="14.25">
      <c r="A223" s="159">
        <v>212878</v>
      </c>
      <c r="B223" s="133" t="s">
        <v>554</v>
      </c>
      <c r="C223" s="133" t="s">
        <v>554</v>
      </c>
      <c r="D223" s="174">
        <v>42</v>
      </c>
      <c r="E223" s="174">
        <v>42133</v>
      </c>
      <c r="F223" s="174">
        <v>184019</v>
      </c>
      <c r="G223" s="174">
        <v>46001</v>
      </c>
      <c r="H223" s="175">
        <v>0.24998000000000001</v>
      </c>
    </row>
    <row r="224" spans="1:8" ht="14.25">
      <c r="A224" s="159">
        <v>214111</v>
      </c>
      <c r="B224" s="133" t="s">
        <v>265</v>
      </c>
      <c r="C224" s="133" t="s">
        <v>265</v>
      </c>
      <c r="D224" s="174">
        <v>42</v>
      </c>
      <c r="E224" s="174">
        <v>42091</v>
      </c>
      <c r="F224" s="174">
        <v>335219</v>
      </c>
      <c r="G224" s="174">
        <v>87442</v>
      </c>
      <c r="H224" s="175">
        <v>0.26085000000000003</v>
      </c>
    </row>
    <row r="225" spans="1:8" ht="14.25">
      <c r="A225" s="159">
        <v>215239</v>
      </c>
      <c r="B225" s="133" t="s">
        <v>976</v>
      </c>
      <c r="C225" s="133" t="s">
        <v>556</v>
      </c>
      <c r="D225" s="174">
        <v>42</v>
      </c>
      <c r="E225" s="174">
        <v>42101</v>
      </c>
      <c r="F225" s="174">
        <v>695320</v>
      </c>
      <c r="G225" s="174">
        <v>179333</v>
      </c>
      <c r="H225" s="175">
        <v>0.25790999999999997</v>
      </c>
    </row>
    <row r="226" spans="1:8" ht="14.25">
      <c r="A226" s="159">
        <v>218858</v>
      </c>
      <c r="B226" s="133" t="s">
        <v>558</v>
      </c>
      <c r="C226" s="133" t="s">
        <v>558</v>
      </c>
      <c r="D226" s="174">
        <v>45</v>
      </c>
      <c r="E226" s="174">
        <v>45027</v>
      </c>
      <c r="F226" s="174">
        <v>11684</v>
      </c>
      <c r="G226" s="174">
        <v>3511</v>
      </c>
      <c r="H226" s="175">
        <v>0.30049999999999999</v>
      </c>
    </row>
    <row r="227" spans="1:8" ht="14.25">
      <c r="A227" s="159">
        <v>218858</v>
      </c>
      <c r="B227" s="133" t="s">
        <v>560</v>
      </c>
      <c r="C227" s="133" t="s">
        <v>560</v>
      </c>
      <c r="D227" s="174">
        <v>45</v>
      </c>
      <c r="E227" s="174">
        <v>45055</v>
      </c>
      <c r="F227" s="174">
        <v>25239</v>
      </c>
      <c r="G227" s="174">
        <v>7410</v>
      </c>
      <c r="H227" s="175">
        <v>0.29359000000000002</v>
      </c>
    </row>
    <row r="228" spans="1:8" ht="14.25">
      <c r="A228" s="159">
        <v>218858</v>
      </c>
      <c r="B228" s="133" t="s">
        <v>562</v>
      </c>
      <c r="C228" s="133" t="s">
        <v>562</v>
      </c>
      <c r="D228" s="174">
        <v>45</v>
      </c>
      <c r="E228" s="174">
        <v>45061</v>
      </c>
      <c r="F228" s="174">
        <v>6212</v>
      </c>
      <c r="G228" s="174">
        <v>2452</v>
      </c>
      <c r="H228" s="175">
        <v>0.39472000000000002</v>
      </c>
    </row>
    <row r="229" spans="1:8" ht="14.25">
      <c r="A229" s="159">
        <v>218858</v>
      </c>
      <c r="B229" s="133" t="s">
        <v>564</v>
      </c>
      <c r="C229" s="133" t="s">
        <v>564</v>
      </c>
      <c r="D229" s="174">
        <v>45</v>
      </c>
      <c r="E229" s="174">
        <v>45085</v>
      </c>
      <c r="F229" s="174">
        <v>40388</v>
      </c>
      <c r="G229" s="174">
        <v>13267</v>
      </c>
      <c r="H229" s="175">
        <v>0.32849</v>
      </c>
    </row>
    <row r="230" spans="1:8" ht="14.25">
      <c r="A230" s="159">
        <v>219408</v>
      </c>
      <c r="B230" s="133" t="s">
        <v>977</v>
      </c>
      <c r="C230" s="133" t="s">
        <v>566</v>
      </c>
      <c r="D230" s="174">
        <v>46</v>
      </c>
      <c r="E230" s="174">
        <v>46029</v>
      </c>
      <c r="F230" s="174" t="s">
        <v>129</v>
      </c>
      <c r="G230" s="174" t="s">
        <v>129</v>
      </c>
      <c r="H230" s="175" t="s">
        <v>129</v>
      </c>
    </row>
    <row r="231" spans="1:8" ht="14.25">
      <c r="A231" s="159">
        <v>219408</v>
      </c>
      <c r="B231" s="133" t="s">
        <v>978</v>
      </c>
      <c r="C231" s="133" t="s">
        <v>568</v>
      </c>
      <c r="D231" s="174">
        <v>46</v>
      </c>
      <c r="E231" s="174">
        <v>46037</v>
      </c>
      <c r="F231" s="174" t="s">
        <v>129</v>
      </c>
      <c r="G231" s="174" t="s">
        <v>129</v>
      </c>
      <c r="H231" s="175" t="s">
        <v>129</v>
      </c>
    </row>
    <row r="232" spans="1:8" ht="14.25">
      <c r="A232" s="159">
        <v>219408</v>
      </c>
      <c r="B232" s="133" t="s">
        <v>979</v>
      </c>
      <c r="C232" s="133" t="s">
        <v>570</v>
      </c>
      <c r="D232" s="174">
        <v>46</v>
      </c>
      <c r="E232" s="174">
        <v>46051</v>
      </c>
      <c r="F232" s="174" t="s">
        <v>129</v>
      </c>
      <c r="G232" s="174" t="s">
        <v>129</v>
      </c>
      <c r="H232" s="175" t="s">
        <v>129</v>
      </c>
    </row>
    <row r="233" spans="1:8" ht="14.25">
      <c r="A233" s="159">
        <v>219408</v>
      </c>
      <c r="B233" s="133" t="s">
        <v>980</v>
      </c>
      <c r="C233" s="133" t="s">
        <v>357</v>
      </c>
      <c r="D233" s="174">
        <v>46</v>
      </c>
      <c r="E233" s="174">
        <v>46091</v>
      </c>
      <c r="F233" s="174" t="s">
        <v>129</v>
      </c>
      <c r="G233" s="174" t="s">
        <v>129</v>
      </c>
      <c r="H233" s="175" t="s">
        <v>129</v>
      </c>
    </row>
    <row r="234" spans="1:8" ht="14.25">
      <c r="A234" s="159">
        <v>219408</v>
      </c>
      <c r="B234" s="133" t="s">
        <v>981</v>
      </c>
      <c r="C234" s="133" t="s">
        <v>573</v>
      </c>
      <c r="D234" s="174">
        <v>46</v>
      </c>
      <c r="E234" s="174">
        <v>46109</v>
      </c>
      <c r="F234" s="174" t="s">
        <v>129</v>
      </c>
      <c r="G234" s="174" t="s">
        <v>129</v>
      </c>
      <c r="H234" s="175" t="s">
        <v>129</v>
      </c>
    </row>
    <row r="235" spans="1:8" ht="14.25">
      <c r="A235" s="159">
        <v>219879</v>
      </c>
      <c r="B235" s="133" t="s">
        <v>574</v>
      </c>
      <c r="C235" s="133" t="s">
        <v>575</v>
      </c>
      <c r="D235" s="174">
        <v>47</v>
      </c>
      <c r="E235" s="174">
        <v>47011</v>
      </c>
      <c r="F235" s="174">
        <v>42035</v>
      </c>
      <c r="G235" s="174">
        <v>13006</v>
      </c>
      <c r="H235" s="175">
        <v>0.30941000000000002</v>
      </c>
    </row>
    <row r="236" spans="1:8" ht="14.25">
      <c r="A236" s="159">
        <v>219879</v>
      </c>
      <c r="B236" s="133" t="s">
        <v>576</v>
      </c>
      <c r="C236" s="133" t="s">
        <v>577</v>
      </c>
      <c r="D236" s="174">
        <v>47</v>
      </c>
      <c r="E236" s="174">
        <v>47107</v>
      </c>
      <c r="F236" s="174">
        <v>21230</v>
      </c>
      <c r="G236" s="174">
        <v>6105</v>
      </c>
      <c r="H236" s="175">
        <v>0.28755999999999998</v>
      </c>
    </row>
    <row r="237" spans="1:8" ht="14.25">
      <c r="A237" s="159">
        <v>219879</v>
      </c>
      <c r="B237" s="133" t="s">
        <v>578</v>
      </c>
      <c r="C237" s="133" t="s">
        <v>579</v>
      </c>
      <c r="D237" s="174">
        <v>47</v>
      </c>
      <c r="E237" s="174">
        <v>47121</v>
      </c>
      <c r="F237" s="174">
        <v>5198</v>
      </c>
      <c r="G237" s="174">
        <v>1263</v>
      </c>
      <c r="H237" s="175">
        <v>0.24298</v>
      </c>
    </row>
    <row r="238" spans="1:8" ht="14.25">
      <c r="A238" s="159">
        <v>219879</v>
      </c>
      <c r="B238" s="133" t="s">
        <v>580</v>
      </c>
      <c r="C238" s="133" t="s">
        <v>581</v>
      </c>
      <c r="D238" s="174">
        <v>47</v>
      </c>
      <c r="E238" s="174">
        <v>47123</v>
      </c>
      <c r="F238" s="174">
        <v>18976</v>
      </c>
      <c r="G238" s="174">
        <v>5405</v>
      </c>
      <c r="H238" s="175">
        <v>0.28483000000000003</v>
      </c>
    </row>
    <row r="239" spans="1:8" ht="14.25">
      <c r="A239" s="159">
        <v>219879</v>
      </c>
      <c r="B239" s="133" t="s">
        <v>582</v>
      </c>
      <c r="C239" s="133" t="s">
        <v>583</v>
      </c>
      <c r="D239" s="174">
        <v>47</v>
      </c>
      <c r="E239" s="174">
        <v>47139</v>
      </c>
      <c r="F239" s="174">
        <v>7101</v>
      </c>
      <c r="G239" s="174">
        <v>2163</v>
      </c>
      <c r="H239" s="175">
        <v>0.30459999999999998</v>
      </c>
    </row>
    <row r="240" spans="1:8" ht="14.25">
      <c r="A240" s="159">
        <v>220057</v>
      </c>
      <c r="B240" s="133" t="s">
        <v>585</v>
      </c>
      <c r="C240" s="133" t="s">
        <v>585</v>
      </c>
      <c r="D240" s="174">
        <v>47</v>
      </c>
      <c r="E240" s="174">
        <v>47033</v>
      </c>
      <c r="F240" s="174">
        <v>5409</v>
      </c>
      <c r="G240" s="174">
        <v>1437</v>
      </c>
      <c r="H240" s="175">
        <v>0.26567000000000002</v>
      </c>
    </row>
    <row r="241" spans="1:8" ht="14.25">
      <c r="A241" s="159">
        <v>220057</v>
      </c>
      <c r="B241" s="133" t="s">
        <v>587</v>
      </c>
      <c r="C241" s="133" t="s">
        <v>587</v>
      </c>
      <c r="D241" s="174">
        <v>47</v>
      </c>
      <c r="E241" s="174">
        <v>47045</v>
      </c>
      <c r="F241" s="174">
        <v>14640</v>
      </c>
      <c r="G241" s="174">
        <v>3917</v>
      </c>
      <c r="H241" s="175">
        <v>0.26755000000000001</v>
      </c>
    </row>
    <row r="242" spans="1:8" ht="14.25">
      <c r="A242" s="159">
        <v>220057</v>
      </c>
      <c r="B242" s="133" t="s">
        <v>589</v>
      </c>
      <c r="C242" s="133" t="s">
        <v>589</v>
      </c>
      <c r="D242" s="174">
        <v>47</v>
      </c>
      <c r="E242" s="174">
        <v>47053</v>
      </c>
      <c r="F242" s="174">
        <v>19948</v>
      </c>
      <c r="G242" s="174">
        <v>5574</v>
      </c>
      <c r="H242" s="175">
        <v>0.27943000000000001</v>
      </c>
    </row>
    <row r="243" spans="1:8" ht="14.25">
      <c r="A243" s="159">
        <v>220057</v>
      </c>
      <c r="B243" s="133" t="s">
        <v>240</v>
      </c>
      <c r="C243" s="133" t="s">
        <v>240</v>
      </c>
      <c r="D243" s="174">
        <v>47</v>
      </c>
      <c r="E243" s="174">
        <v>47095</v>
      </c>
      <c r="F243" s="174">
        <v>2013</v>
      </c>
      <c r="G243" s="174">
        <v>670</v>
      </c>
      <c r="H243" s="175">
        <v>0.33284000000000002</v>
      </c>
    </row>
    <row r="244" spans="1:8" ht="14.25">
      <c r="A244" s="159">
        <v>220057</v>
      </c>
      <c r="B244" s="133" t="s">
        <v>340</v>
      </c>
      <c r="C244" s="133" t="s">
        <v>340</v>
      </c>
      <c r="D244" s="174">
        <v>47</v>
      </c>
      <c r="E244" s="174">
        <v>47097</v>
      </c>
      <c r="F244" s="174">
        <v>9127</v>
      </c>
      <c r="G244" s="174">
        <v>2958</v>
      </c>
      <c r="H244" s="175">
        <v>0.32408999999999999</v>
      </c>
    </row>
    <row r="245" spans="1:8" ht="14.25">
      <c r="A245" s="159">
        <v>220057</v>
      </c>
      <c r="B245" s="133" t="s">
        <v>592</v>
      </c>
      <c r="C245" s="133" t="s">
        <v>592</v>
      </c>
      <c r="D245" s="174">
        <v>47</v>
      </c>
      <c r="E245" s="174">
        <v>47131</v>
      </c>
      <c r="F245" s="174">
        <v>12542</v>
      </c>
      <c r="G245" s="174">
        <v>3830</v>
      </c>
      <c r="H245" s="175">
        <v>0.30536999999999997</v>
      </c>
    </row>
    <row r="246" spans="1:8" ht="14.25">
      <c r="A246" s="159">
        <v>220057</v>
      </c>
      <c r="B246" s="133" t="s">
        <v>593</v>
      </c>
      <c r="C246" s="133" t="s">
        <v>594</v>
      </c>
      <c r="D246" s="174">
        <v>47</v>
      </c>
      <c r="E246" s="174">
        <v>47167</v>
      </c>
      <c r="F246" s="174">
        <v>22366</v>
      </c>
      <c r="G246" s="174">
        <v>6665</v>
      </c>
      <c r="H246" s="175">
        <v>0.29799999999999999</v>
      </c>
    </row>
    <row r="247" spans="1:8" ht="14.25">
      <c r="A247" s="159">
        <v>221184</v>
      </c>
      <c r="B247" s="133" t="s">
        <v>596</v>
      </c>
      <c r="C247" s="133" t="s">
        <v>596</v>
      </c>
      <c r="D247" s="174">
        <v>47</v>
      </c>
      <c r="E247" s="174">
        <v>47021</v>
      </c>
      <c r="F247" s="174">
        <v>15708</v>
      </c>
      <c r="G247" s="174">
        <v>5377</v>
      </c>
      <c r="H247" s="175">
        <v>0.34231</v>
      </c>
    </row>
    <row r="248" spans="1:8" ht="14.25">
      <c r="A248" s="159">
        <v>221184</v>
      </c>
      <c r="B248" s="133" t="s">
        <v>598</v>
      </c>
      <c r="C248" s="133" t="s">
        <v>598</v>
      </c>
      <c r="D248" s="174">
        <v>47</v>
      </c>
      <c r="E248" s="174">
        <v>47037</v>
      </c>
      <c r="F248" s="174">
        <v>327791</v>
      </c>
      <c r="G248" s="174">
        <v>111524</v>
      </c>
      <c r="H248" s="175">
        <v>0.34022999999999998</v>
      </c>
    </row>
    <row r="249" spans="1:8" ht="14.25">
      <c r="A249" s="159">
        <v>221184</v>
      </c>
      <c r="B249" s="133" t="s">
        <v>599</v>
      </c>
      <c r="C249" s="133" t="s">
        <v>600</v>
      </c>
      <c r="D249" s="174">
        <v>47</v>
      </c>
      <c r="E249" s="174">
        <v>47043</v>
      </c>
      <c r="F249" s="174">
        <v>20329</v>
      </c>
      <c r="G249" s="174">
        <v>7093</v>
      </c>
      <c r="H249" s="175">
        <v>0.34891</v>
      </c>
    </row>
    <row r="250" spans="1:8" ht="14.25">
      <c r="A250" s="159">
        <v>221184</v>
      </c>
      <c r="B250" s="133" t="s">
        <v>602</v>
      </c>
      <c r="C250" s="133" t="s">
        <v>602</v>
      </c>
      <c r="D250" s="174">
        <v>47</v>
      </c>
      <c r="E250" s="174">
        <v>47083</v>
      </c>
      <c r="F250" s="174">
        <v>3026</v>
      </c>
      <c r="G250" s="174">
        <v>1002</v>
      </c>
      <c r="H250" s="175">
        <v>0.33112999999999998</v>
      </c>
    </row>
    <row r="251" spans="1:8" ht="14.25">
      <c r="A251" s="159">
        <v>221184</v>
      </c>
      <c r="B251" s="133" t="s">
        <v>604</v>
      </c>
      <c r="C251" s="133" t="s">
        <v>604</v>
      </c>
      <c r="D251" s="174">
        <v>47</v>
      </c>
      <c r="E251" s="174">
        <v>47085</v>
      </c>
      <c r="F251" s="174">
        <v>6715</v>
      </c>
      <c r="G251" s="174">
        <v>2541</v>
      </c>
      <c r="H251" s="175">
        <v>0.37841000000000002</v>
      </c>
    </row>
    <row r="252" spans="1:8" ht="14.25">
      <c r="A252" s="159">
        <v>221184</v>
      </c>
      <c r="B252" s="133" t="s">
        <v>264</v>
      </c>
      <c r="C252" s="133" t="s">
        <v>265</v>
      </c>
      <c r="D252" s="174">
        <v>47</v>
      </c>
      <c r="E252" s="174">
        <v>47125</v>
      </c>
      <c r="F252" s="174">
        <v>89176</v>
      </c>
      <c r="G252" s="174">
        <v>27124</v>
      </c>
      <c r="H252" s="175">
        <v>0.30415999999999999</v>
      </c>
    </row>
    <row r="253" spans="1:8" ht="14.25">
      <c r="A253" s="159">
        <v>221184</v>
      </c>
      <c r="B253" s="133" t="s">
        <v>606</v>
      </c>
      <c r="C253" s="133" t="s">
        <v>606</v>
      </c>
      <c r="D253" s="174">
        <v>47</v>
      </c>
      <c r="E253" s="174">
        <v>47161</v>
      </c>
      <c r="F253" s="174">
        <v>5017</v>
      </c>
      <c r="G253" s="174">
        <v>1423</v>
      </c>
      <c r="H253" s="175">
        <v>0.28364</v>
      </c>
    </row>
    <row r="254" spans="1:8" ht="14.25">
      <c r="A254" s="159">
        <v>221397</v>
      </c>
      <c r="B254" s="133" t="s">
        <v>607</v>
      </c>
      <c r="C254" s="133" t="s">
        <v>608</v>
      </c>
      <c r="D254" s="174">
        <v>47</v>
      </c>
      <c r="E254" s="174">
        <v>47001</v>
      </c>
      <c r="F254" s="174">
        <v>32158</v>
      </c>
      <c r="G254" s="174">
        <v>8661</v>
      </c>
      <c r="H254" s="175">
        <v>0.26933000000000001</v>
      </c>
    </row>
    <row r="255" spans="1:8" ht="14.25">
      <c r="A255" s="159">
        <v>221397</v>
      </c>
      <c r="B255" s="133" t="s">
        <v>609</v>
      </c>
      <c r="C255" s="133" t="s">
        <v>610</v>
      </c>
      <c r="D255" s="174">
        <v>47</v>
      </c>
      <c r="E255" s="174">
        <v>47013</v>
      </c>
      <c r="F255" s="174">
        <v>16255</v>
      </c>
      <c r="G255" s="174">
        <v>4636</v>
      </c>
      <c r="H255" s="175">
        <v>0.28520000000000001</v>
      </c>
    </row>
    <row r="256" spans="1:8" ht="14.25">
      <c r="A256" s="159">
        <v>221397</v>
      </c>
      <c r="B256" s="133" t="s">
        <v>612</v>
      </c>
      <c r="C256" s="133" t="s">
        <v>612</v>
      </c>
      <c r="D256" s="174">
        <v>47</v>
      </c>
      <c r="E256" s="174">
        <v>47035</v>
      </c>
      <c r="F256" s="174">
        <v>26931</v>
      </c>
      <c r="G256" s="174">
        <v>7865</v>
      </c>
      <c r="H256" s="175">
        <v>0.29204000000000002</v>
      </c>
    </row>
    <row r="257" spans="1:8" ht="14.25">
      <c r="A257" s="159">
        <v>221397</v>
      </c>
      <c r="B257" s="133" t="s">
        <v>614</v>
      </c>
      <c r="C257" s="133" t="s">
        <v>614</v>
      </c>
      <c r="D257" s="174">
        <v>47</v>
      </c>
      <c r="E257" s="174">
        <v>47049</v>
      </c>
      <c r="F257" s="174">
        <v>7607</v>
      </c>
      <c r="G257" s="174">
        <v>2242</v>
      </c>
      <c r="H257" s="175">
        <v>0.29472999999999999</v>
      </c>
    </row>
    <row r="258" spans="1:8" ht="14.25">
      <c r="A258" s="159">
        <v>221397</v>
      </c>
      <c r="B258" s="133" t="s">
        <v>384</v>
      </c>
      <c r="C258" s="133" t="s">
        <v>384</v>
      </c>
      <c r="D258" s="174">
        <v>47</v>
      </c>
      <c r="E258" s="174">
        <v>47093</v>
      </c>
      <c r="F258" s="174">
        <v>201193</v>
      </c>
      <c r="G258" s="174">
        <v>54677</v>
      </c>
      <c r="H258" s="175">
        <v>0.27176</v>
      </c>
    </row>
    <row r="259" spans="1:8" ht="14.25">
      <c r="A259" s="159">
        <v>221397</v>
      </c>
      <c r="B259" s="133" t="s">
        <v>616</v>
      </c>
      <c r="C259" s="133" t="s">
        <v>617</v>
      </c>
      <c r="D259" s="174">
        <v>47</v>
      </c>
      <c r="E259" s="174">
        <v>47105</v>
      </c>
      <c r="F259" s="174">
        <v>22487</v>
      </c>
      <c r="G259" s="174">
        <v>6523</v>
      </c>
      <c r="H259" s="175">
        <v>0.29008</v>
      </c>
    </row>
    <row r="260" spans="1:8" ht="14.25">
      <c r="A260" s="159">
        <v>221397</v>
      </c>
      <c r="B260" s="133" t="s">
        <v>618</v>
      </c>
      <c r="C260" s="133" t="s">
        <v>619</v>
      </c>
      <c r="D260" s="174">
        <v>47</v>
      </c>
      <c r="E260" s="174">
        <v>47129</v>
      </c>
      <c r="F260" s="174">
        <v>7093</v>
      </c>
      <c r="G260" s="174">
        <v>2431</v>
      </c>
      <c r="H260" s="175">
        <v>0.34272999999999998</v>
      </c>
    </row>
    <row r="261" spans="1:8" ht="14.25">
      <c r="A261" s="159">
        <v>221397</v>
      </c>
      <c r="B261" s="133" t="s">
        <v>620</v>
      </c>
      <c r="C261" s="133" t="s">
        <v>621</v>
      </c>
      <c r="D261" s="174">
        <v>47</v>
      </c>
      <c r="E261" s="174">
        <v>47145</v>
      </c>
      <c r="F261" s="174">
        <v>21956</v>
      </c>
      <c r="G261" s="174">
        <v>5711</v>
      </c>
      <c r="H261" s="175">
        <v>0.26011000000000001</v>
      </c>
    </row>
    <row r="262" spans="1:8" ht="14.25">
      <c r="A262" s="159">
        <v>221397</v>
      </c>
      <c r="B262" s="133" t="s">
        <v>623</v>
      </c>
      <c r="C262" s="133" t="s">
        <v>623</v>
      </c>
      <c r="D262" s="174">
        <v>47</v>
      </c>
      <c r="E262" s="174">
        <v>47151</v>
      </c>
      <c r="F262" s="174">
        <v>8614</v>
      </c>
      <c r="G262" s="174">
        <v>2598</v>
      </c>
      <c r="H262" s="175">
        <v>0.30159999999999998</v>
      </c>
    </row>
    <row r="263" spans="1:8" ht="14.25">
      <c r="A263" s="159">
        <v>221485</v>
      </c>
      <c r="B263" s="133" t="s">
        <v>625</v>
      </c>
      <c r="C263" s="133" t="s">
        <v>625</v>
      </c>
      <c r="D263" s="174">
        <v>47</v>
      </c>
      <c r="E263" s="174">
        <v>47047</v>
      </c>
      <c r="F263" s="174">
        <v>16416</v>
      </c>
      <c r="G263" s="174">
        <v>4239</v>
      </c>
      <c r="H263" s="175">
        <v>0.25822000000000001</v>
      </c>
    </row>
    <row r="264" spans="1:8" ht="14.25">
      <c r="A264" s="159">
        <v>221485</v>
      </c>
      <c r="B264" s="133" t="s">
        <v>626</v>
      </c>
      <c r="C264" s="133" t="s">
        <v>627</v>
      </c>
      <c r="D264" s="174">
        <v>47</v>
      </c>
      <c r="E264" s="174">
        <v>47157</v>
      </c>
      <c r="F264" s="174">
        <v>362643</v>
      </c>
      <c r="G264" s="174">
        <v>108366</v>
      </c>
      <c r="H264" s="175">
        <v>0.29881999999999997</v>
      </c>
    </row>
    <row r="265" spans="1:8" ht="14.25">
      <c r="A265" s="159">
        <v>221643</v>
      </c>
      <c r="B265" s="133" t="s">
        <v>628</v>
      </c>
      <c r="C265" s="133" t="s">
        <v>155</v>
      </c>
      <c r="D265" s="174">
        <v>47</v>
      </c>
      <c r="E265" s="174">
        <v>47009</v>
      </c>
      <c r="F265" s="174">
        <v>56211</v>
      </c>
      <c r="G265" s="174">
        <v>17149</v>
      </c>
      <c r="H265" s="175">
        <v>0.30508000000000002</v>
      </c>
    </row>
    <row r="266" spans="1:8" ht="14.25">
      <c r="A266" s="159">
        <v>221643</v>
      </c>
      <c r="B266" s="133" t="s">
        <v>629</v>
      </c>
      <c r="C266" s="133" t="s">
        <v>384</v>
      </c>
      <c r="D266" s="174">
        <v>47</v>
      </c>
      <c r="E266" s="174">
        <v>47093</v>
      </c>
      <c r="F266" s="174">
        <v>201193</v>
      </c>
      <c r="G266" s="174">
        <v>54677</v>
      </c>
      <c r="H266" s="175">
        <v>0.27176</v>
      </c>
    </row>
    <row r="267" spans="1:8" ht="14.25">
      <c r="A267" s="159">
        <v>221908</v>
      </c>
      <c r="B267" s="133" t="s">
        <v>630</v>
      </c>
      <c r="C267" s="133" t="s">
        <v>631</v>
      </c>
      <c r="D267" s="174">
        <v>47</v>
      </c>
      <c r="E267" s="174">
        <v>47019</v>
      </c>
      <c r="F267" s="174">
        <v>23940</v>
      </c>
      <c r="G267" s="174">
        <v>8023</v>
      </c>
      <c r="H267" s="175">
        <v>0.33512999999999998</v>
      </c>
    </row>
    <row r="268" spans="1:8" ht="14.25">
      <c r="A268" s="159">
        <v>221908</v>
      </c>
      <c r="B268" s="133" t="s">
        <v>632</v>
      </c>
      <c r="C268" s="133" t="s">
        <v>633</v>
      </c>
      <c r="D268" s="174">
        <v>47</v>
      </c>
      <c r="E268" s="174">
        <v>47073</v>
      </c>
      <c r="F268" s="174">
        <v>22785</v>
      </c>
      <c r="G268" s="174">
        <v>7021</v>
      </c>
      <c r="H268" s="175">
        <v>0.30814000000000002</v>
      </c>
    </row>
    <row r="269" spans="1:8" ht="14.25">
      <c r="A269" s="159">
        <v>221908</v>
      </c>
      <c r="B269" s="133" t="s">
        <v>634</v>
      </c>
      <c r="C269" s="133" t="s">
        <v>635</v>
      </c>
      <c r="D269" s="174">
        <v>47</v>
      </c>
      <c r="E269" s="174">
        <v>47163</v>
      </c>
      <c r="F269" s="174">
        <v>69704</v>
      </c>
      <c r="G269" s="174">
        <v>21109</v>
      </c>
      <c r="H269" s="175">
        <v>0.30284</v>
      </c>
    </row>
    <row r="270" spans="1:8" ht="14.25">
      <c r="A270" s="159">
        <v>221908</v>
      </c>
      <c r="B270" s="133" t="s">
        <v>545</v>
      </c>
      <c r="C270" s="133" t="s">
        <v>545</v>
      </c>
      <c r="D270" s="174">
        <v>47</v>
      </c>
      <c r="E270" s="174">
        <v>47179</v>
      </c>
      <c r="F270" s="174">
        <v>56081</v>
      </c>
      <c r="G270" s="174">
        <v>14527</v>
      </c>
      <c r="H270" s="175">
        <v>0.25903999999999999</v>
      </c>
    </row>
    <row r="271" spans="1:8" ht="14.25">
      <c r="A271" s="159">
        <v>222053</v>
      </c>
      <c r="B271" s="133" t="s">
        <v>636</v>
      </c>
      <c r="C271" s="133" t="s">
        <v>336</v>
      </c>
      <c r="D271" s="174">
        <v>47</v>
      </c>
      <c r="E271" s="174">
        <v>47027</v>
      </c>
      <c r="F271" s="174">
        <v>3035</v>
      </c>
      <c r="G271" s="174">
        <v>1085</v>
      </c>
      <c r="H271" s="175">
        <v>0.35749999999999998</v>
      </c>
    </row>
    <row r="272" spans="1:8" ht="14.25">
      <c r="A272" s="159">
        <v>222053</v>
      </c>
      <c r="B272" s="133" t="s">
        <v>637</v>
      </c>
      <c r="C272" s="133" t="s">
        <v>638</v>
      </c>
      <c r="D272" s="174">
        <v>47</v>
      </c>
      <c r="E272" s="174">
        <v>47087</v>
      </c>
      <c r="F272" s="174">
        <v>4569</v>
      </c>
      <c r="G272" s="174">
        <v>1583</v>
      </c>
      <c r="H272" s="175">
        <v>0.34647</v>
      </c>
    </row>
    <row r="273" spans="1:8" ht="14.25">
      <c r="A273" s="159">
        <v>222053</v>
      </c>
      <c r="B273" s="133" t="s">
        <v>639</v>
      </c>
      <c r="C273" s="133" t="s">
        <v>640</v>
      </c>
      <c r="D273" s="174">
        <v>47</v>
      </c>
      <c r="E273" s="174">
        <v>47111</v>
      </c>
      <c r="F273" s="174">
        <v>9164</v>
      </c>
      <c r="G273" s="174">
        <v>3062</v>
      </c>
      <c r="H273" s="175">
        <v>0.33412999999999998</v>
      </c>
    </row>
    <row r="274" spans="1:8" ht="14.25">
      <c r="A274" s="159">
        <v>222053</v>
      </c>
      <c r="B274" s="133" t="s">
        <v>641</v>
      </c>
      <c r="C274" s="133" t="s">
        <v>642</v>
      </c>
      <c r="D274" s="174">
        <v>47</v>
      </c>
      <c r="E274" s="174">
        <v>47133</v>
      </c>
      <c r="F274" s="174">
        <v>8820</v>
      </c>
      <c r="G274" s="174">
        <v>2835</v>
      </c>
      <c r="H274" s="175">
        <v>0.32142999999999999</v>
      </c>
    </row>
    <row r="275" spans="1:8" ht="14.25">
      <c r="A275" s="159">
        <v>222053</v>
      </c>
      <c r="B275" s="133" t="s">
        <v>982</v>
      </c>
      <c r="C275" s="133" t="s">
        <v>644</v>
      </c>
      <c r="D275" s="174">
        <v>47</v>
      </c>
      <c r="E275" s="174">
        <v>47137</v>
      </c>
      <c r="F275" s="174">
        <v>2205</v>
      </c>
      <c r="G275" s="174">
        <v>637</v>
      </c>
      <c r="H275" s="175">
        <v>0.28888999999999998</v>
      </c>
    </row>
    <row r="276" spans="1:8" ht="14.25">
      <c r="A276" s="159">
        <v>222053</v>
      </c>
      <c r="B276" s="133" t="s">
        <v>645</v>
      </c>
      <c r="C276" s="133" t="s">
        <v>437</v>
      </c>
      <c r="D276" s="174">
        <v>47</v>
      </c>
      <c r="E276" s="174">
        <v>47141</v>
      </c>
      <c r="F276" s="174">
        <v>34678</v>
      </c>
      <c r="G276" s="174">
        <v>6793</v>
      </c>
      <c r="H276" s="175">
        <v>0.19589000000000001</v>
      </c>
    </row>
    <row r="277" spans="1:8" ht="14.25">
      <c r="A277" s="159">
        <v>222053</v>
      </c>
      <c r="B277" s="133" t="s">
        <v>647</v>
      </c>
      <c r="C277" s="133" t="s">
        <v>647</v>
      </c>
      <c r="D277" s="174">
        <v>47</v>
      </c>
      <c r="E277" s="174">
        <v>47147</v>
      </c>
      <c r="F277" s="174">
        <v>27154</v>
      </c>
      <c r="G277" s="174">
        <v>9723</v>
      </c>
      <c r="H277" s="175">
        <v>0.35807</v>
      </c>
    </row>
    <row r="278" spans="1:8" ht="14.25">
      <c r="A278" s="159">
        <v>222053</v>
      </c>
      <c r="B278" s="133" t="s">
        <v>649</v>
      </c>
      <c r="C278" s="133" t="s">
        <v>649</v>
      </c>
      <c r="D278" s="174">
        <v>47</v>
      </c>
      <c r="E278" s="174">
        <v>47159</v>
      </c>
      <c r="F278" s="174">
        <v>7674</v>
      </c>
      <c r="G278" s="174">
        <v>1965</v>
      </c>
      <c r="H278" s="175">
        <v>0.25606000000000001</v>
      </c>
    </row>
    <row r="279" spans="1:8" ht="14.25">
      <c r="A279" s="159">
        <v>222053</v>
      </c>
      <c r="B279" s="133" t="s">
        <v>651</v>
      </c>
      <c r="C279" s="133" t="s">
        <v>651</v>
      </c>
      <c r="D279" s="174">
        <v>47</v>
      </c>
      <c r="E279" s="174">
        <v>47165</v>
      </c>
      <c r="F279" s="174">
        <v>79326</v>
      </c>
      <c r="G279" s="174">
        <v>22884</v>
      </c>
      <c r="H279" s="175">
        <v>0.28848000000000001</v>
      </c>
    </row>
    <row r="280" spans="1:8" ht="14.25">
      <c r="A280" s="159">
        <v>222053</v>
      </c>
      <c r="B280" s="133" t="s">
        <v>652</v>
      </c>
      <c r="C280" s="133" t="s">
        <v>653</v>
      </c>
      <c r="D280" s="174">
        <v>47</v>
      </c>
      <c r="E280" s="174">
        <v>47169</v>
      </c>
      <c r="F280" s="174">
        <v>3552</v>
      </c>
      <c r="G280" s="174">
        <v>1628</v>
      </c>
      <c r="H280" s="175">
        <v>0.45833000000000002</v>
      </c>
    </row>
    <row r="281" spans="1:8" ht="14.25">
      <c r="A281" s="159">
        <v>222053</v>
      </c>
      <c r="B281" s="133" t="s">
        <v>654</v>
      </c>
      <c r="C281" s="133" t="s">
        <v>655</v>
      </c>
      <c r="D281" s="174">
        <v>47</v>
      </c>
      <c r="E281" s="174">
        <v>47189</v>
      </c>
      <c r="F281" s="174">
        <v>60788</v>
      </c>
      <c r="G281" s="174">
        <v>19526</v>
      </c>
      <c r="H281" s="175">
        <v>0.32121</v>
      </c>
    </row>
    <row r="282" spans="1:8" ht="14.25">
      <c r="A282" s="159">
        <v>222062</v>
      </c>
      <c r="B282" s="133" t="s">
        <v>656</v>
      </c>
      <c r="C282" s="133" t="s">
        <v>657</v>
      </c>
      <c r="D282" s="174">
        <v>47</v>
      </c>
      <c r="E282" s="174">
        <v>47025</v>
      </c>
      <c r="F282" s="174">
        <v>13479</v>
      </c>
      <c r="G282" s="174">
        <v>4252</v>
      </c>
      <c r="H282" s="175">
        <v>0.31545000000000001</v>
      </c>
    </row>
    <row r="283" spans="1:8" ht="14.25">
      <c r="A283" s="159">
        <v>222062</v>
      </c>
      <c r="B283" s="133" t="s">
        <v>659</v>
      </c>
      <c r="C283" s="133" t="s">
        <v>659</v>
      </c>
      <c r="D283" s="174">
        <v>47</v>
      </c>
      <c r="E283" s="174">
        <v>47029</v>
      </c>
      <c r="F283" s="174">
        <v>14547</v>
      </c>
      <c r="G283" s="174">
        <v>4907</v>
      </c>
      <c r="H283" s="175">
        <v>0.33732000000000001</v>
      </c>
    </row>
    <row r="284" spans="1:8" ht="14.25">
      <c r="A284" s="159">
        <v>222062</v>
      </c>
      <c r="B284" s="133" t="s">
        <v>661</v>
      </c>
      <c r="C284" s="133" t="s">
        <v>661</v>
      </c>
      <c r="D284" s="174">
        <v>47</v>
      </c>
      <c r="E284" s="174">
        <v>47057</v>
      </c>
      <c r="F284" s="174">
        <v>9384</v>
      </c>
      <c r="G284" s="174">
        <v>3122</v>
      </c>
      <c r="H284" s="175">
        <v>0.33268999999999999</v>
      </c>
    </row>
    <row r="285" spans="1:8" ht="14.25">
      <c r="A285" s="159">
        <v>222062</v>
      </c>
      <c r="B285" s="133" t="s">
        <v>662</v>
      </c>
      <c r="C285" s="133" t="s">
        <v>489</v>
      </c>
      <c r="D285" s="174">
        <v>47</v>
      </c>
      <c r="E285" s="174">
        <v>47059</v>
      </c>
      <c r="F285" s="174">
        <v>29065</v>
      </c>
      <c r="G285" s="174">
        <v>9383</v>
      </c>
      <c r="H285" s="175">
        <v>0.32283000000000001</v>
      </c>
    </row>
    <row r="286" spans="1:8" ht="14.25">
      <c r="A286" s="159">
        <v>222062</v>
      </c>
      <c r="B286" s="133" t="s">
        <v>663</v>
      </c>
      <c r="C286" s="133" t="s">
        <v>664</v>
      </c>
      <c r="D286" s="174">
        <v>47</v>
      </c>
      <c r="E286" s="174">
        <v>47063</v>
      </c>
      <c r="F286" s="174">
        <v>25209</v>
      </c>
      <c r="G286" s="174">
        <v>8264</v>
      </c>
      <c r="H286" s="175">
        <v>0.32782</v>
      </c>
    </row>
    <row r="287" spans="1:8" ht="14.25">
      <c r="A287" s="159">
        <v>222062</v>
      </c>
      <c r="B287" s="133" t="s">
        <v>666</v>
      </c>
      <c r="C287" s="133" t="s">
        <v>666</v>
      </c>
      <c r="D287" s="174">
        <v>47</v>
      </c>
      <c r="E287" s="174">
        <v>47067</v>
      </c>
      <c r="F287" s="174">
        <v>2829</v>
      </c>
      <c r="G287" s="174">
        <v>845</v>
      </c>
      <c r="H287" s="175">
        <v>0.29869000000000001</v>
      </c>
    </row>
    <row r="288" spans="1:8" ht="14.25">
      <c r="A288" s="159">
        <v>222062</v>
      </c>
      <c r="B288" s="133" t="s">
        <v>632</v>
      </c>
      <c r="C288" s="133" t="s">
        <v>633</v>
      </c>
      <c r="D288" s="174">
        <v>47</v>
      </c>
      <c r="E288" s="174">
        <v>47073</v>
      </c>
      <c r="F288" s="174">
        <v>22785</v>
      </c>
      <c r="G288" s="174">
        <v>7021</v>
      </c>
      <c r="H288" s="175">
        <v>0.30814000000000002</v>
      </c>
    </row>
    <row r="289" spans="1:8" ht="14.25">
      <c r="A289" s="159">
        <v>222062</v>
      </c>
      <c r="B289" s="133" t="s">
        <v>668</v>
      </c>
      <c r="C289" s="133" t="s">
        <v>668</v>
      </c>
      <c r="D289" s="174">
        <v>47</v>
      </c>
      <c r="E289" s="174">
        <v>47089</v>
      </c>
      <c r="F289" s="174">
        <v>20813</v>
      </c>
      <c r="G289" s="174">
        <v>6962</v>
      </c>
      <c r="H289" s="175">
        <v>0.33450000000000002</v>
      </c>
    </row>
    <row r="290" spans="1:8" ht="14.25">
      <c r="A290" s="159">
        <v>222062</v>
      </c>
      <c r="B290" s="133" t="s">
        <v>669</v>
      </c>
      <c r="C290" s="133" t="s">
        <v>670</v>
      </c>
      <c r="D290" s="174">
        <v>47</v>
      </c>
      <c r="E290" s="174">
        <v>47155</v>
      </c>
      <c r="F290" s="174">
        <v>42814</v>
      </c>
      <c r="G290" s="174">
        <v>11639</v>
      </c>
      <c r="H290" s="175">
        <v>0.27184999999999998</v>
      </c>
    </row>
    <row r="291" spans="1:8" ht="14.25">
      <c r="A291" s="159">
        <v>222062</v>
      </c>
      <c r="B291" s="133" t="s">
        <v>416</v>
      </c>
      <c r="C291" s="133" t="s">
        <v>416</v>
      </c>
      <c r="D291" s="174">
        <v>47</v>
      </c>
      <c r="E291" s="174">
        <v>47173</v>
      </c>
      <c r="F291" s="174">
        <v>7552</v>
      </c>
      <c r="G291" s="174">
        <v>2401</v>
      </c>
      <c r="H291" s="175">
        <v>0.31792999999999999</v>
      </c>
    </row>
    <row r="292" spans="1:8" ht="14.25">
      <c r="A292" s="159">
        <v>222576</v>
      </c>
      <c r="B292" s="133" t="s">
        <v>673</v>
      </c>
      <c r="C292" s="133" t="s">
        <v>673</v>
      </c>
      <c r="D292" s="174">
        <v>48</v>
      </c>
      <c r="E292" s="174">
        <v>48375</v>
      </c>
      <c r="F292" s="174">
        <v>42366</v>
      </c>
      <c r="G292" s="174">
        <v>14592</v>
      </c>
      <c r="H292" s="175">
        <v>0.34443000000000001</v>
      </c>
    </row>
    <row r="293" spans="1:8" ht="14.25">
      <c r="A293" s="159">
        <v>222992</v>
      </c>
      <c r="B293" s="133" t="s">
        <v>675</v>
      </c>
      <c r="C293" s="133" t="s">
        <v>675</v>
      </c>
      <c r="D293" s="174">
        <v>48</v>
      </c>
      <c r="E293" s="174">
        <v>48021</v>
      </c>
      <c r="F293" s="174">
        <v>33259</v>
      </c>
      <c r="G293" s="174">
        <v>11560</v>
      </c>
      <c r="H293" s="175">
        <v>0.34758</v>
      </c>
    </row>
    <row r="294" spans="1:8" ht="14.25">
      <c r="A294" s="159">
        <v>222992</v>
      </c>
      <c r="B294" s="133" t="s">
        <v>677</v>
      </c>
      <c r="C294" s="133" t="s">
        <v>677</v>
      </c>
      <c r="D294" s="174">
        <v>48</v>
      </c>
      <c r="E294" s="174">
        <v>48031</v>
      </c>
      <c r="F294" s="174">
        <v>4836</v>
      </c>
      <c r="G294" s="174">
        <v>1069</v>
      </c>
      <c r="H294" s="175">
        <v>0.22105</v>
      </c>
    </row>
    <row r="295" spans="1:8" ht="14.25">
      <c r="A295" s="159">
        <v>222992</v>
      </c>
      <c r="B295" s="133" t="s">
        <v>679</v>
      </c>
      <c r="C295" s="133" t="s">
        <v>679</v>
      </c>
      <c r="D295" s="174">
        <v>48</v>
      </c>
      <c r="E295" s="174">
        <v>48055</v>
      </c>
      <c r="F295" s="174">
        <v>15087</v>
      </c>
      <c r="G295" s="174">
        <v>6134</v>
      </c>
      <c r="H295" s="175">
        <v>0.40658</v>
      </c>
    </row>
    <row r="296" spans="1:8" ht="14.25">
      <c r="A296" s="159">
        <v>222992</v>
      </c>
      <c r="B296" s="133" t="s">
        <v>681</v>
      </c>
      <c r="C296" s="133" t="s">
        <v>681</v>
      </c>
      <c r="D296" s="174">
        <v>48</v>
      </c>
      <c r="E296" s="174">
        <v>48171</v>
      </c>
      <c r="F296" s="174">
        <v>11035</v>
      </c>
      <c r="G296" s="174">
        <v>3032</v>
      </c>
      <c r="H296" s="175">
        <v>0.27476</v>
      </c>
    </row>
    <row r="297" spans="1:8" ht="14.25">
      <c r="A297" s="159">
        <v>222992</v>
      </c>
      <c r="B297" s="133" t="s">
        <v>683</v>
      </c>
      <c r="C297" s="133" t="s">
        <v>683</v>
      </c>
      <c r="D297" s="174">
        <v>48</v>
      </c>
      <c r="E297" s="174">
        <v>48177</v>
      </c>
      <c r="F297" s="174">
        <v>7412</v>
      </c>
      <c r="G297" s="174">
        <v>2177</v>
      </c>
      <c r="H297" s="175">
        <v>0.29371000000000003</v>
      </c>
    </row>
    <row r="298" spans="1:8" ht="14.25">
      <c r="A298" s="159">
        <v>222992</v>
      </c>
      <c r="B298" s="133" t="s">
        <v>685</v>
      </c>
      <c r="C298" s="133" t="s">
        <v>685</v>
      </c>
      <c r="D298" s="174">
        <v>48</v>
      </c>
      <c r="E298" s="174">
        <v>48209</v>
      </c>
      <c r="F298" s="174">
        <v>101449</v>
      </c>
      <c r="G298" s="174">
        <v>23525</v>
      </c>
      <c r="H298" s="175">
        <v>0.23189000000000001</v>
      </c>
    </row>
    <row r="299" spans="1:8" ht="14.25">
      <c r="A299" s="159">
        <v>222992</v>
      </c>
      <c r="B299" s="133" t="s">
        <v>687</v>
      </c>
      <c r="C299" s="133" t="s">
        <v>687</v>
      </c>
      <c r="D299" s="174">
        <v>48</v>
      </c>
      <c r="E299" s="174">
        <v>48453</v>
      </c>
      <c r="F299" s="174">
        <v>586136</v>
      </c>
      <c r="G299" s="174">
        <v>142396</v>
      </c>
      <c r="H299" s="175">
        <v>0.24293999999999999</v>
      </c>
    </row>
    <row r="300" spans="1:8" ht="14.25">
      <c r="A300" s="159">
        <v>222992</v>
      </c>
      <c r="B300" s="133" t="s">
        <v>689</v>
      </c>
      <c r="C300" s="133" t="s">
        <v>689</v>
      </c>
      <c r="D300" s="174">
        <v>48</v>
      </c>
      <c r="E300" s="174">
        <v>48491</v>
      </c>
      <c r="F300" s="174">
        <v>258095</v>
      </c>
      <c r="G300" s="174">
        <v>62572</v>
      </c>
      <c r="H300" s="175">
        <v>0.24243999999999999</v>
      </c>
    </row>
    <row r="301" spans="1:8" ht="14.25">
      <c r="A301" s="159">
        <v>223320</v>
      </c>
      <c r="B301" s="133" t="s">
        <v>690</v>
      </c>
      <c r="C301" s="133" t="s">
        <v>691</v>
      </c>
      <c r="D301" s="174">
        <v>48</v>
      </c>
      <c r="E301" s="174">
        <v>48013</v>
      </c>
      <c r="F301" s="174">
        <v>15920</v>
      </c>
      <c r="G301" s="174">
        <v>4564</v>
      </c>
      <c r="H301" s="175">
        <v>0.28667999999999999</v>
      </c>
    </row>
    <row r="302" spans="1:8" ht="14.25">
      <c r="A302" s="159">
        <v>223320</v>
      </c>
      <c r="B302" s="133" t="s">
        <v>693</v>
      </c>
      <c r="C302" s="133" t="s">
        <v>693</v>
      </c>
      <c r="D302" s="174">
        <v>48</v>
      </c>
      <c r="E302" s="174">
        <v>48025</v>
      </c>
      <c r="F302" s="174">
        <v>8563</v>
      </c>
      <c r="G302" s="174">
        <v>3505</v>
      </c>
      <c r="H302" s="175">
        <v>0.40932000000000002</v>
      </c>
    </row>
    <row r="303" spans="1:8" ht="14.25">
      <c r="A303" s="159">
        <v>223320</v>
      </c>
      <c r="B303" s="133" t="s">
        <v>695</v>
      </c>
      <c r="C303" s="133" t="s">
        <v>695</v>
      </c>
      <c r="D303" s="174">
        <v>48</v>
      </c>
      <c r="E303" s="174">
        <v>48047</v>
      </c>
      <c r="F303" s="174">
        <v>2652</v>
      </c>
      <c r="G303" s="174">
        <v>758</v>
      </c>
      <c r="H303" s="175">
        <v>0.28582000000000002</v>
      </c>
    </row>
    <row r="304" spans="1:8" ht="14.25">
      <c r="A304" s="159">
        <v>223320</v>
      </c>
      <c r="B304" s="133" t="s">
        <v>203</v>
      </c>
      <c r="C304" s="133" t="s">
        <v>203</v>
      </c>
      <c r="D304" s="174">
        <v>48</v>
      </c>
      <c r="E304" s="174">
        <v>48131</v>
      </c>
      <c r="F304" s="174">
        <v>2892</v>
      </c>
      <c r="G304" s="174">
        <v>1217</v>
      </c>
      <c r="H304" s="175">
        <v>0.42082000000000003</v>
      </c>
    </row>
    <row r="305" spans="1:8" ht="14.25">
      <c r="A305" s="159">
        <v>223320</v>
      </c>
      <c r="B305" s="133" t="s">
        <v>698</v>
      </c>
      <c r="C305" s="133" t="s">
        <v>698</v>
      </c>
      <c r="D305" s="174">
        <v>48</v>
      </c>
      <c r="E305" s="174">
        <v>48249</v>
      </c>
      <c r="F305" s="174">
        <v>12914</v>
      </c>
      <c r="G305" s="174">
        <v>4431</v>
      </c>
      <c r="H305" s="175">
        <v>0.34311999999999998</v>
      </c>
    </row>
    <row r="306" spans="1:8" ht="14.25">
      <c r="A306" s="159">
        <v>223320</v>
      </c>
      <c r="B306" s="133" t="s">
        <v>700</v>
      </c>
      <c r="C306" s="133" t="s">
        <v>700</v>
      </c>
      <c r="D306" s="174">
        <v>48</v>
      </c>
      <c r="E306" s="174">
        <v>48255</v>
      </c>
      <c r="F306" s="174">
        <v>4359</v>
      </c>
      <c r="G306" s="174">
        <v>1213</v>
      </c>
      <c r="H306" s="175">
        <v>0.27827000000000002</v>
      </c>
    </row>
    <row r="307" spans="1:8" ht="14.25">
      <c r="A307" s="159">
        <v>223320</v>
      </c>
      <c r="B307" s="133" t="s">
        <v>702</v>
      </c>
      <c r="C307" s="133" t="s">
        <v>702</v>
      </c>
      <c r="D307" s="174">
        <v>48</v>
      </c>
      <c r="E307" s="174">
        <v>48273</v>
      </c>
      <c r="F307" s="174">
        <v>11915</v>
      </c>
      <c r="G307" s="174">
        <v>2490</v>
      </c>
      <c r="H307" s="175">
        <v>0.20898</v>
      </c>
    </row>
    <row r="308" spans="1:8" ht="14.25">
      <c r="A308" s="159">
        <v>223320</v>
      </c>
      <c r="B308" s="133" t="s">
        <v>704</v>
      </c>
      <c r="C308" s="133" t="s">
        <v>704</v>
      </c>
      <c r="D308" s="174">
        <v>48</v>
      </c>
      <c r="E308" s="174">
        <v>48297</v>
      </c>
      <c r="F308" s="174">
        <v>4153</v>
      </c>
      <c r="G308" s="174">
        <v>1077</v>
      </c>
      <c r="H308" s="175">
        <v>0.25933</v>
      </c>
    </row>
    <row r="309" spans="1:8" ht="14.25">
      <c r="A309" s="159">
        <v>223320</v>
      </c>
      <c r="B309" s="133" t="s">
        <v>706</v>
      </c>
      <c r="C309" s="133" t="s">
        <v>706</v>
      </c>
      <c r="D309" s="174">
        <v>48</v>
      </c>
      <c r="E309" s="174">
        <v>48311</v>
      </c>
      <c r="F309" s="174">
        <v>202</v>
      </c>
      <c r="G309" s="174">
        <v>64</v>
      </c>
      <c r="H309" s="175">
        <v>0.31683</v>
      </c>
    </row>
    <row r="310" spans="1:8" ht="14.25">
      <c r="A310" s="159">
        <v>223506</v>
      </c>
      <c r="B310" s="133" t="s">
        <v>708</v>
      </c>
      <c r="C310" s="133" t="s">
        <v>708</v>
      </c>
      <c r="D310" s="174">
        <v>48</v>
      </c>
      <c r="E310" s="174">
        <v>48039</v>
      </c>
      <c r="F310" s="174">
        <v>133871</v>
      </c>
      <c r="G310" s="174">
        <v>35826</v>
      </c>
      <c r="H310" s="175">
        <v>0.26762000000000002</v>
      </c>
    </row>
    <row r="311" spans="1:8" ht="14.25">
      <c r="A311" s="159">
        <v>224615</v>
      </c>
      <c r="B311" s="133" t="s">
        <v>709</v>
      </c>
      <c r="C311" s="133" t="s">
        <v>710</v>
      </c>
      <c r="D311" s="174">
        <v>48</v>
      </c>
      <c r="E311" s="174">
        <v>48113</v>
      </c>
      <c r="F311" s="174">
        <v>992995</v>
      </c>
      <c r="G311" s="174">
        <v>315160</v>
      </c>
      <c r="H311" s="175">
        <v>0.31738</v>
      </c>
    </row>
    <row r="312" spans="1:8" ht="14.25">
      <c r="A312" s="159">
        <v>224615</v>
      </c>
      <c r="B312" s="133" t="s">
        <v>709</v>
      </c>
      <c r="C312" s="133" t="s">
        <v>710</v>
      </c>
      <c r="D312" s="174">
        <v>48</v>
      </c>
      <c r="E312" s="174">
        <v>48113</v>
      </c>
      <c r="F312" s="174">
        <v>992995</v>
      </c>
      <c r="G312" s="174">
        <v>315160</v>
      </c>
      <c r="H312" s="175">
        <v>0.31738</v>
      </c>
    </row>
    <row r="313" spans="1:8" ht="14.25">
      <c r="A313" s="159">
        <v>224615</v>
      </c>
      <c r="B313" s="133" t="s">
        <v>709</v>
      </c>
      <c r="C313" s="133" t="s">
        <v>710</v>
      </c>
      <c r="D313" s="174">
        <v>48</v>
      </c>
      <c r="E313" s="174">
        <v>48113</v>
      </c>
      <c r="F313" s="174">
        <v>992995</v>
      </c>
      <c r="G313" s="174">
        <v>315160</v>
      </c>
      <c r="H313" s="175">
        <v>0.31738</v>
      </c>
    </row>
    <row r="314" spans="1:8" ht="14.25">
      <c r="A314" s="159">
        <v>224642</v>
      </c>
      <c r="B314" s="133" t="s">
        <v>712</v>
      </c>
      <c r="C314" s="133" t="s">
        <v>712</v>
      </c>
      <c r="D314" s="174">
        <v>48</v>
      </c>
      <c r="E314" s="174">
        <v>48141</v>
      </c>
      <c r="F314" s="174">
        <v>300636</v>
      </c>
      <c r="G314" s="174">
        <v>95423</v>
      </c>
      <c r="H314" s="175">
        <v>0.31740000000000002</v>
      </c>
    </row>
    <row r="315" spans="1:8" ht="14.25">
      <c r="A315" s="159">
        <v>225070</v>
      </c>
      <c r="B315" s="133" t="s">
        <v>983</v>
      </c>
      <c r="C315" s="133" t="s">
        <v>714</v>
      </c>
      <c r="D315" s="174">
        <v>40</v>
      </c>
      <c r="E315" s="174">
        <v>40013</v>
      </c>
      <c r="F315" s="174" t="s">
        <v>129</v>
      </c>
      <c r="G315" s="174" t="s">
        <v>129</v>
      </c>
      <c r="H315" s="175" t="s">
        <v>129</v>
      </c>
    </row>
    <row r="316" spans="1:8" ht="14.25">
      <c r="A316" s="159">
        <v>225070</v>
      </c>
      <c r="B316" s="133" t="s">
        <v>716</v>
      </c>
      <c r="C316" s="133" t="s">
        <v>716</v>
      </c>
      <c r="D316" s="174">
        <v>48</v>
      </c>
      <c r="E316" s="174">
        <v>48085</v>
      </c>
      <c r="F316" s="174">
        <v>414601</v>
      </c>
      <c r="G316" s="174">
        <v>102117</v>
      </c>
      <c r="H316" s="175">
        <v>0.24629999999999999</v>
      </c>
    </row>
    <row r="317" spans="1:8" ht="14.25">
      <c r="A317" s="159">
        <v>225070</v>
      </c>
      <c r="B317" s="133" t="s">
        <v>718</v>
      </c>
      <c r="C317" s="133" t="s">
        <v>718</v>
      </c>
      <c r="D317" s="174">
        <v>48</v>
      </c>
      <c r="E317" s="174">
        <v>48147</v>
      </c>
      <c r="F317" s="174">
        <v>12699</v>
      </c>
      <c r="G317" s="174">
        <v>3929</v>
      </c>
      <c r="H317" s="175">
        <v>0.30939</v>
      </c>
    </row>
    <row r="318" spans="1:8" ht="14.25">
      <c r="A318" s="159">
        <v>225070</v>
      </c>
      <c r="B318" s="133" t="s">
        <v>720</v>
      </c>
      <c r="C318" s="133" t="s">
        <v>720</v>
      </c>
      <c r="D318" s="174">
        <v>48</v>
      </c>
      <c r="E318" s="174">
        <v>48181</v>
      </c>
      <c r="F318" s="174">
        <v>54309</v>
      </c>
      <c r="G318" s="174">
        <v>16297</v>
      </c>
      <c r="H318" s="175">
        <v>0.30008000000000001</v>
      </c>
    </row>
    <row r="319" spans="1:8" ht="14.25">
      <c r="A319" s="159">
        <v>226204</v>
      </c>
      <c r="B319" s="133" t="s">
        <v>721</v>
      </c>
      <c r="C319" s="133" t="s">
        <v>722</v>
      </c>
      <c r="D319" s="174">
        <v>48</v>
      </c>
      <c r="E319" s="174">
        <v>48201</v>
      </c>
      <c r="F319" s="174">
        <v>1779980</v>
      </c>
      <c r="G319" s="174">
        <v>565074</v>
      </c>
      <c r="H319" s="175">
        <v>0.31746000000000002</v>
      </c>
    </row>
    <row r="320" spans="1:8" ht="14.25">
      <c r="A320" s="159">
        <v>227182</v>
      </c>
      <c r="B320" s="133" t="s">
        <v>721</v>
      </c>
      <c r="C320" s="133" t="s">
        <v>722</v>
      </c>
      <c r="D320" s="174">
        <v>48</v>
      </c>
      <c r="E320" s="174">
        <v>48201</v>
      </c>
      <c r="F320" s="174">
        <v>1779980</v>
      </c>
      <c r="G320" s="174">
        <v>565074</v>
      </c>
      <c r="H320" s="175">
        <v>0.31746000000000002</v>
      </c>
    </row>
    <row r="321" spans="1:8" ht="14.25">
      <c r="A321" s="159">
        <v>227182</v>
      </c>
      <c r="B321" s="133" t="s">
        <v>265</v>
      </c>
      <c r="C321" s="133" t="s">
        <v>265</v>
      </c>
      <c r="D321" s="174">
        <v>48</v>
      </c>
      <c r="E321" s="174">
        <v>48339</v>
      </c>
      <c r="F321" s="174">
        <v>249534</v>
      </c>
      <c r="G321" s="174">
        <v>68201</v>
      </c>
      <c r="H321" s="175">
        <v>0.27331</v>
      </c>
    </row>
    <row r="322" spans="1:8" ht="14.25">
      <c r="A322" s="159">
        <v>227304</v>
      </c>
      <c r="B322" s="133" t="s">
        <v>724</v>
      </c>
      <c r="C322" s="133" t="s">
        <v>724</v>
      </c>
      <c r="D322" s="174">
        <v>48</v>
      </c>
      <c r="E322" s="174">
        <v>48003</v>
      </c>
      <c r="F322" s="174">
        <v>6603</v>
      </c>
      <c r="G322" s="174">
        <v>1706</v>
      </c>
      <c r="H322" s="175">
        <v>0.25836999999999999</v>
      </c>
    </row>
    <row r="323" spans="1:8" ht="14.25">
      <c r="A323" s="159">
        <v>227304</v>
      </c>
      <c r="B323" s="133" t="s">
        <v>726</v>
      </c>
      <c r="C323" s="133" t="s">
        <v>726</v>
      </c>
      <c r="D323" s="174">
        <v>48</v>
      </c>
      <c r="E323" s="174">
        <v>48043</v>
      </c>
      <c r="F323" s="174">
        <v>4958</v>
      </c>
      <c r="G323" s="174">
        <v>967</v>
      </c>
      <c r="H323" s="175">
        <v>0.19503999999999999</v>
      </c>
    </row>
    <row r="324" spans="1:8" ht="14.25">
      <c r="A324" s="159">
        <v>227304</v>
      </c>
      <c r="B324" s="133" t="s">
        <v>728</v>
      </c>
      <c r="C324" s="133" t="s">
        <v>728</v>
      </c>
      <c r="D324" s="174">
        <v>48</v>
      </c>
      <c r="E324" s="174">
        <v>48103</v>
      </c>
      <c r="F324" s="174">
        <v>1670</v>
      </c>
      <c r="G324" s="174">
        <v>545</v>
      </c>
      <c r="H324" s="175">
        <v>0.32634999999999997</v>
      </c>
    </row>
    <row r="325" spans="1:8" ht="14.25">
      <c r="A325" s="159">
        <v>227304</v>
      </c>
      <c r="B325" s="133" t="s">
        <v>730</v>
      </c>
      <c r="C325" s="133" t="s">
        <v>730</v>
      </c>
      <c r="D325" s="174">
        <v>48</v>
      </c>
      <c r="E325" s="174">
        <v>48109</v>
      </c>
      <c r="F325" s="174">
        <v>629</v>
      </c>
      <c r="G325" s="174">
        <v>255</v>
      </c>
      <c r="H325" s="175">
        <v>0.40540999999999999</v>
      </c>
    </row>
    <row r="326" spans="1:8" ht="14.25">
      <c r="A326" s="159">
        <v>227304</v>
      </c>
      <c r="B326" s="133" t="s">
        <v>732</v>
      </c>
      <c r="C326" s="133" t="s">
        <v>732</v>
      </c>
      <c r="D326" s="174">
        <v>48</v>
      </c>
      <c r="E326" s="174">
        <v>48135</v>
      </c>
      <c r="F326" s="174">
        <v>63738</v>
      </c>
      <c r="G326" s="174">
        <v>16676</v>
      </c>
      <c r="H326" s="175">
        <v>0.26162999999999997</v>
      </c>
    </row>
    <row r="327" spans="1:8" ht="14.25">
      <c r="A327" s="159">
        <v>227304</v>
      </c>
      <c r="B327" s="133" t="s">
        <v>734</v>
      </c>
      <c r="C327" s="133" t="s">
        <v>734</v>
      </c>
      <c r="D327" s="174">
        <v>48</v>
      </c>
      <c r="E327" s="174">
        <v>48165</v>
      </c>
      <c r="F327" s="174">
        <v>6909</v>
      </c>
      <c r="G327" s="174">
        <v>2057</v>
      </c>
      <c r="H327" s="175">
        <v>0.29772999999999999</v>
      </c>
    </row>
    <row r="328" spans="1:8" ht="14.25">
      <c r="A328" s="159">
        <v>227304</v>
      </c>
      <c r="B328" s="133" t="s">
        <v>736</v>
      </c>
      <c r="C328" s="133" t="s">
        <v>736</v>
      </c>
      <c r="D328" s="174">
        <v>48</v>
      </c>
      <c r="E328" s="174">
        <v>48243</v>
      </c>
      <c r="F328" s="174">
        <v>1095</v>
      </c>
      <c r="G328" s="174">
        <v>278</v>
      </c>
      <c r="H328" s="175">
        <v>0.25387999999999999</v>
      </c>
    </row>
    <row r="329" spans="1:8" ht="14.25">
      <c r="A329" s="159">
        <v>227304</v>
      </c>
      <c r="B329" s="133" t="s">
        <v>738</v>
      </c>
      <c r="C329" s="133" t="s">
        <v>738</v>
      </c>
      <c r="D329" s="174">
        <v>48</v>
      </c>
      <c r="E329" s="174">
        <v>48301</v>
      </c>
      <c r="F329" s="174">
        <v>40</v>
      </c>
      <c r="G329" s="174">
        <v>19</v>
      </c>
      <c r="H329" s="175">
        <v>0.47499999999999998</v>
      </c>
    </row>
    <row r="330" spans="1:8" ht="14.25">
      <c r="A330" s="159">
        <v>227304</v>
      </c>
      <c r="B330" s="133" t="s">
        <v>740</v>
      </c>
      <c r="C330" s="133" t="s">
        <v>740</v>
      </c>
      <c r="D330" s="174">
        <v>48</v>
      </c>
      <c r="E330" s="174">
        <v>48377</v>
      </c>
      <c r="F330" s="174">
        <v>2275</v>
      </c>
      <c r="G330" s="174">
        <v>895</v>
      </c>
      <c r="H330" s="175">
        <v>0.39340999999999998</v>
      </c>
    </row>
    <row r="331" spans="1:8" ht="14.25">
      <c r="A331" s="159">
        <v>227304</v>
      </c>
      <c r="B331" s="133" t="s">
        <v>742</v>
      </c>
      <c r="C331" s="133" t="s">
        <v>742</v>
      </c>
      <c r="D331" s="174">
        <v>48</v>
      </c>
      <c r="E331" s="174">
        <v>48389</v>
      </c>
      <c r="F331" s="174">
        <v>4117</v>
      </c>
      <c r="G331" s="174">
        <v>1364</v>
      </c>
      <c r="H331" s="175">
        <v>0.33130999999999999</v>
      </c>
    </row>
    <row r="332" spans="1:8" ht="14.25">
      <c r="A332" s="159">
        <v>227304</v>
      </c>
      <c r="B332" s="133" t="s">
        <v>744</v>
      </c>
      <c r="C332" s="133" t="s">
        <v>744</v>
      </c>
      <c r="D332" s="174">
        <v>48</v>
      </c>
      <c r="E332" s="174">
        <v>48461</v>
      </c>
      <c r="F332" s="174">
        <v>1363</v>
      </c>
      <c r="G332" s="174">
        <v>327</v>
      </c>
      <c r="H332" s="175">
        <v>0.23991000000000001</v>
      </c>
    </row>
    <row r="333" spans="1:8" ht="14.25">
      <c r="A333" s="159">
        <v>227304</v>
      </c>
      <c r="B333" s="133" t="s">
        <v>746</v>
      </c>
      <c r="C333" s="133" t="s">
        <v>746</v>
      </c>
      <c r="D333" s="174">
        <v>48</v>
      </c>
      <c r="E333" s="174">
        <v>48475</v>
      </c>
      <c r="F333" s="174">
        <v>4264</v>
      </c>
      <c r="G333" s="174">
        <v>1147</v>
      </c>
      <c r="H333" s="175">
        <v>0.26900000000000002</v>
      </c>
    </row>
    <row r="334" spans="1:8" ht="14.25">
      <c r="A334" s="159">
        <v>227304</v>
      </c>
      <c r="B334" s="133" t="s">
        <v>748</v>
      </c>
      <c r="C334" s="133" t="s">
        <v>748</v>
      </c>
      <c r="D334" s="174">
        <v>48</v>
      </c>
      <c r="E334" s="174">
        <v>48495</v>
      </c>
      <c r="F334" s="174">
        <v>2685</v>
      </c>
      <c r="G334" s="174">
        <v>504</v>
      </c>
      <c r="H334" s="175">
        <v>0.18770999999999999</v>
      </c>
    </row>
    <row r="335" spans="1:8" ht="14.25">
      <c r="A335" s="159">
        <v>227854</v>
      </c>
      <c r="B335" s="133" t="s">
        <v>690</v>
      </c>
      <c r="C335" s="133" t="s">
        <v>691</v>
      </c>
      <c r="D335" s="174">
        <v>48</v>
      </c>
      <c r="E335" s="174">
        <v>48013</v>
      </c>
      <c r="F335" s="174">
        <v>15920</v>
      </c>
      <c r="G335" s="174">
        <v>4564</v>
      </c>
      <c r="H335" s="175">
        <v>0.28667999999999999</v>
      </c>
    </row>
    <row r="336" spans="1:8" ht="14.25">
      <c r="A336" s="159">
        <v>227854</v>
      </c>
      <c r="B336" s="133" t="s">
        <v>749</v>
      </c>
      <c r="C336" s="133" t="s">
        <v>750</v>
      </c>
      <c r="D336" s="174">
        <v>48</v>
      </c>
      <c r="E336" s="174">
        <v>48019</v>
      </c>
      <c r="F336" s="174">
        <v>8532</v>
      </c>
      <c r="G336" s="174">
        <v>2569</v>
      </c>
      <c r="H336" s="175">
        <v>0.30109999999999998</v>
      </c>
    </row>
    <row r="337" spans="1:8" ht="14.25">
      <c r="A337" s="159">
        <v>227854</v>
      </c>
      <c r="B337" s="133" t="s">
        <v>751</v>
      </c>
      <c r="C337" s="133" t="s">
        <v>752</v>
      </c>
      <c r="D337" s="174">
        <v>48</v>
      </c>
      <c r="E337" s="174">
        <v>48029</v>
      </c>
      <c r="F337" s="174">
        <v>754632</v>
      </c>
      <c r="G337" s="174">
        <v>231273</v>
      </c>
      <c r="H337" s="175">
        <v>0.30647000000000002</v>
      </c>
    </row>
    <row r="338" spans="1:8" ht="14.25">
      <c r="A338" s="159">
        <v>227854</v>
      </c>
      <c r="B338" s="133" t="s">
        <v>753</v>
      </c>
      <c r="C338" s="133" t="s">
        <v>754</v>
      </c>
      <c r="D338" s="174">
        <v>48</v>
      </c>
      <c r="E338" s="174">
        <v>48091</v>
      </c>
      <c r="F338" s="174">
        <v>70544</v>
      </c>
      <c r="G338" s="174">
        <v>17366</v>
      </c>
      <c r="H338" s="175">
        <v>0.24617</v>
      </c>
    </row>
    <row r="339" spans="1:8" ht="14.25">
      <c r="A339" s="159">
        <v>227854</v>
      </c>
      <c r="B339" s="133" t="s">
        <v>755</v>
      </c>
      <c r="C339" s="133" t="s">
        <v>408</v>
      </c>
      <c r="D339" s="174">
        <v>48</v>
      </c>
      <c r="E339" s="174">
        <v>48187</v>
      </c>
      <c r="F339" s="174">
        <v>66711</v>
      </c>
      <c r="G339" s="174">
        <v>15888</v>
      </c>
      <c r="H339" s="175">
        <v>0.23816000000000001</v>
      </c>
    </row>
    <row r="340" spans="1:8" ht="14.25">
      <c r="A340" s="159">
        <v>227854</v>
      </c>
      <c r="B340" s="133" t="s">
        <v>756</v>
      </c>
      <c r="C340" s="133" t="s">
        <v>757</v>
      </c>
      <c r="D340" s="174">
        <v>48</v>
      </c>
      <c r="E340" s="174">
        <v>48259</v>
      </c>
      <c r="F340" s="174">
        <v>16763</v>
      </c>
      <c r="G340" s="174">
        <v>4076</v>
      </c>
      <c r="H340" s="175">
        <v>0.24315000000000001</v>
      </c>
    </row>
    <row r="341" spans="1:8" ht="14.25">
      <c r="A341" s="159">
        <v>227854</v>
      </c>
      <c r="B341" s="133" t="s">
        <v>758</v>
      </c>
      <c r="C341" s="133" t="s">
        <v>499</v>
      </c>
      <c r="D341" s="174">
        <v>48</v>
      </c>
      <c r="E341" s="174">
        <v>48325</v>
      </c>
      <c r="F341" s="174">
        <v>17296</v>
      </c>
      <c r="G341" s="174">
        <v>4610</v>
      </c>
      <c r="H341" s="175">
        <v>0.26654</v>
      </c>
    </row>
    <row r="342" spans="1:8" ht="14.25">
      <c r="A342" s="159">
        <v>227854</v>
      </c>
      <c r="B342" s="133" t="s">
        <v>654</v>
      </c>
      <c r="C342" s="133" t="s">
        <v>655</v>
      </c>
      <c r="D342" s="174">
        <v>48</v>
      </c>
      <c r="E342" s="174">
        <v>48493</v>
      </c>
      <c r="F342" s="174">
        <v>17345</v>
      </c>
      <c r="G342" s="174">
        <v>3927</v>
      </c>
      <c r="H342" s="175">
        <v>0.22641</v>
      </c>
    </row>
    <row r="343" spans="1:8" ht="14.25">
      <c r="A343" s="159">
        <v>227924</v>
      </c>
      <c r="B343" s="133" t="s">
        <v>690</v>
      </c>
      <c r="C343" s="133" t="s">
        <v>691</v>
      </c>
      <c r="D343" s="174">
        <v>48</v>
      </c>
      <c r="E343" s="174">
        <v>48013</v>
      </c>
      <c r="F343" s="174">
        <v>15920</v>
      </c>
      <c r="G343" s="174">
        <v>4564</v>
      </c>
      <c r="H343" s="175">
        <v>0.28667999999999999</v>
      </c>
    </row>
    <row r="344" spans="1:8" ht="14.25">
      <c r="A344" s="159">
        <v>227924</v>
      </c>
      <c r="B344" s="133" t="s">
        <v>749</v>
      </c>
      <c r="C344" s="133" t="s">
        <v>750</v>
      </c>
      <c r="D344" s="174">
        <v>48</v>
      </c>
      <c r="E344" s="174">
        <v>48019</v>
      </c>
      <c r="F344" s="174">
        <v>8532</v>
      </c>
      <c r="G344" s="174">
        <v>2569</v>
      </c>
      <c r="H344" s="175">
        <v>0.30109999999999998</v>
      </c>
    </row>
    <row r="345" spans="1:8" ht="14.25">
      <c r="A345" s="159">
        <v>227924</v>
      </c>
      <c r="B345" s="133" t="s">
        <v>751</v>
      </c>
      <c r="C345" s="133" t="s">
        <v>752</v>
      </c>
      <c r="D345" s="174">
        <v>48</v>
      </c>
      <c r="E345" s="174">
        <v>48029</v>
      </c>
      <c r="F345" s="174">
        <v>754632</v>
      </c>
      <c r="G345" s="174">
        <v>231273</v>
      </c>
      <c r="H345" s="175">
        <v>0.30647000000000002</v>
      </c>
    </row>
    <row r="346" spans="1:8" ht="14.25">
      <c r="A346" s="159">
        <v>227924</v>
      </c>
      <c r="B346" s="133" t="s">
        <v>753</v>
      </c>
      <c r="C346" s="133" t="s">
        <v>754</v>
      </c>
      <c r="D346" s="174">
        <v>48</v>
      </c>
      <c r="E346" s="174">
        <v>48091</v>
      </c>
      <c r="F346" s="174">
        <v>70544</v>
      </c>
      <c r="G346" s="174">
        <v>17366</v>
      </c>
      <c r="H346" s="175">
        <v>0.24617</v>
      </c>
    </row>
    <row r="347" spans="1:8" ht="14.25">
      <c r="A347" s="159">
        <v>227924</v>
      </c>
      <c r="B347" s="133" t="s">
        <v>755</v>
      </c>
      <c r="C347" s="133" t="s">
        <v>408</v>
      </c>
      <c r="D347" s="174">
        <v>48</v>
      </c>
      <c r="E347" s="174">
        <v>48187</v>
      </c>
      <c r="F347" s="174">
        <v>66711</v>
      </c>
      <c r="G347" s="174">
        <v>15888</v>
      </c>
      <c r="H347" s="175">
        <v>0.23816000000000001</v>
      </c>
    </row>
    <row r="348" spans="1:8" ht="14.25">
      <c r="A348" s="159">
        <v>227924</v>
      </c>
      <c r="B348" s="133" t="s">
        <v>756</v>
      </c>
      <c r="C348" s="133" t="s">
        <v>757</v>
      </c>
      <c r="D348" s="174">
        <v>48</v>
      </c>
      <c r="E348" s="174">
        <v>48259</v>
      </c>
      <c r="F348" s="174">
        <v>16763</v>
      </c>
      <c r="G348" s="174">
        <v>4076</v>
      </c>
      <c r="H348" s="175">
        <v>0.24315000000000001</v>
      </c>
    </row>
    <row r="349" spans="1:8" ht="14.25">
      <c r="A349" s="159">
        <v>227924</v>
      </c>
      <c r="B349" s="133" t="s">
        <v>758</v>
      </c>
      <c r="C349" s="133" t="s">
        <v>499</v>
      </c>
      <c r="D349" s="174">
        <v>48</v>
      </c>
      <c r="E349" s="174">
        <v>48325</v>
      </c>
      <c r="F349" s="174">
        <v>17296</v>
      </c>
      <c r="G349" s="174">
        <v>4610</v>
      </c>
      <c r="H349" s="175">
        <v>0.26654</v>
      </c>
    </row>
    <row r="350" spans="1:8" ht="14.25">
      <c r="A350" s="159">
        <v>227924</v>
      </c>
      <c r="B350" s="133" t="s">
        <v>654</v>
      </c>
      <c r="C350" s="133" t="s">
        <v>655</v>
      </c>
      <c r="D350" s="174">
        <v>48</v>
      </c>
      <c r="E350" s="174">
        <v>48493</v>
      </c>
      <c r="F350" s="174">
        <v>17345</v>
      </c>
      <c r="G350" s="174">
        <v>3927</v>
      </c>
      <c r="H350" s="175">
        <v>0.22641</v>
      </c>
    </row>
    <row r="351" spans="1:8" ht="14.25">
      <c r="A351" s="159">
        <v>227979</v>
      </c>
      <c r="B351" s="133" t="s">
        <v>721</v>
      </c>
      <c r="C351" s="133" t="s">
        <v>722</v>
      </c>
      <c r="D351" s="174">
        <v>48</v>
      </c>
      <c r="E351" s="174">
        <v>48201</v>
      </c>
      <c r="F351" s="174">
        <v>1779980</v>
      </c>
      <c r="G351" s="174">
        <v>565074</v>
      </c>
      <c r="H351" s="175">
        <v>0.31746000000000002</v>
      </c>
    </row>
    <row r="352" spans="1:8" ht="14.25">
      <c r="A352" s="159">
        <v>228608</v>
      </c>
      <c r="B352" s="133" t="s">
        <v>243</v>
      </c>
      <c r="C352" s="133" t="s">
        <v>243</v>
      </c>
      <c r="D352" s="174">
        <v>48</v>
      </c>
      <c r="E352" s="174">
        <v>48027</v>
      </c>
      <c r="F352" s="174">
        <v>143361</v>
      </c>
      <c r="G352" s="174">
        <v>38384</v>
      </c>
      <c r="H352" s="175">
        <v>0.26773999999999998</v>
      </c>
    </row>
    <row r="353" spans="1:8" ht="14.25">
      <c r="A353" s="159">
        <v>232414</v>
      </c>
      <c r="B353" s="133" t="s">
        <v>761</v>
      </c>
      <c r="C353" s="133" t="s">
        <v>761</v>
      </c>
      <c r="D353" s="174">
        <v>51</v>
      </c>
      <c r="E353" s="174">
        <v>51075</v>
      </c>
      <c r="F353" s="174">
        <v>9788</v>
      </c>
      <c r="G353" s="174">
        <v>2693</v>
      </c>
      <c r="H353" s="175">
        <v>0.27512999999999999</v>
      </c>
    </row>
    <row r="354" spans="1:8" ht="14.25">
      <c r="A354" s="159">
        <v>232414</v>
      </c>
      <c r="B354" s="133" t="s">
        <v>763</v>
      </c>
      <c r="C354" s="133" t="s">
        <v>763</v>
      </c>
      <c r="D354" s="174">
        <v>51</v>
      </c>
      <c r="E354" s="174">
        <v>51085</v>
      </c>
      <c r="F354" s="174">
        <v>41383</v>
      </c>
      <c r="G354" s="174">
        <v>11726</v>
      </c>
      <c r="H354" s="175">
        <v>0.28334999999999999</v>
      </c>
    </row>
    <row r="355" spans="1:8" ht="14.25">
      <c r="A355" s="159">
        <v>232414</v>
      </c>
      <c r="B355" s="133" t="s">
        <v>765</v>
      </c>
      <c r="C355" s="133" t="s">
        <v>765</v>
      </c>
      <c r="D355" s="174">
        <v>51</v>
      </c>
      <c r="E355" s="174">
        <v>51087</v>
      </c>
      <c r="F355" s="174">
        <v>137370</v>
      </c>
      <c r="G355" s="174">
        <v>43106</v>
      </c>
      <c r="H355" s="175">
        <v>0.31379000000000001</v>
      </c>
    </row>
    <row r="356" spans="1:8" ht="14.25">
      <c r="A356" s="159">
        <v>232414</v>
      </c>
      <c r="B356" s="133" t="s">
        <v>767</v>
      </c>
      <c r="C356" s="133" t="s">
        <v>767</v>
      </c>
      <c r="D356" s="174">
        <v>51</v>
      </c>
      <c r="E356" s="174">
        <v>51109</v>
      </c>
      <c r="F356" s="174">
        <v>14642</v>
      </c>
      <c r="G356" s="174">
        <v>3990</v>
      </c>
      <c r="H356" s="175">
        <v>0.27250000000000002</v>
      </c>
    </row>
    <row r="357" spans="1:8" ht="14.25">
      <c r="A357" s="159">
        <v>232414</v>
      </c>
      <c r="B357" s="133" t="s">
        <v>769</v>
      </c>
      <c r="C357" s="133" t="s">
        <v>769</v>
      </c>
      <c r="D357" s="174">
        <v>51</v>
      </c>
      <c r="E357" s="174">
        <v>51145</v>
      </c>
      <c r="F357" s="174">
        <v>11077</v>
      </c>
      <c r="G357" s="174">
        <v>2719</v>
      </c>
      <c r="H357" s="175">
        <v>0.24546000000000001</v>
      </c>
    </row>
    <row r="358" spans="1:8" ht="14.25">
      <c r="A358" s="159">
        <v>232946</v>
      </c>
      <c r="B358" s="133" t="s">
        <v>771</v>
      </c>
      <c r="C358" s="133" t="s">
        <v>771</v>
      </c>
      <c r="D358" s="174">
        <v>51</v>
      </c>
      <c r="E358" s="174">
        <v>51059</v>
      </c>
      <c r="F358" s="174">
        <v>415855</v>
      </c>
      <c r="G358" s="174">
        <v>94825</v>
      </c>
      <c r="H358" s="175">
        <v>0.22802</v>
      </c>
    </row>
    <row r="359" spans="1:8" ht="14.25">
      <c r="A359" s="159">
        <v>232946</v>
      </c>
      <c r="B359" s="133" t="s">
        <v>984</v>
      </c>
      <c r="C359" s="133"/>
      <c r="D359" s="174">
        <v>51</v>
      </c>
      <c r="E359" s="174">
        <v>51107</v>
      </c>
      <c r="F359" s="174">
        <v>143195</v>
      </c>
      <c r="G359" s="174">
        <v>29824</v>
      </c>
      <c r="H359" s="175">
        <v>0.20827999999999999</v>
      </c>
    </row>
    <row r="360" spans="1:8" ht="14.25">
      <c r="A360" s="159">
        <v>232946</v>
      </c>
      <c r="B360" s="133" t="s">
        <v>985</v>
      </c>
      <c r="C360" s="133" t="s">
        <v>774</v>
      </c>
      <c r="D360" s="174">
        <v>51</v>
      </c>
      <c r="E360" s="174">
        <v>51153</v>
      </c>
      <c r="F360" s="174">
        <v>156728</v>
      </c>
      <c r="G360" s="174">
        <v>51155</v>
      </c>
      <c r="H360" s="175">
        <v>0.32639000000000001</v>
      </c>
    </row>
    <row r="361" spans="1:8" ht="14.25">
      <c r="A361" s="159">
        <v>233019</v>
      </c>
      <c r="B361" s="133" t="s">
        <v>467</v>
      </c>
      <c r="C361" s="133" t="s">
        <v>467</v>
      </c>
      <c r="D361" s="174">
        <v>51</v>
      </c>
      <c r="E361" s="174">
        <v>51067</v>
      </c>
      <c r="F361" s="174">
        <v>22022</v>
      </c>
      <c r="G361" s="174">
        <v>5874</v>
      </c>
      <c r="H361" s="175">
        <v>0.26673000000000002</v>
      </c>
    </row>
    <row r="362" spans="1:8" ht="14.25">
      <c r="A362" s="159">
        <v>233019</v>
      </c>
      <c r="B362" s="133" t="s">
        <v>519</v>
      </c>
      <c r="C362" s="133" t="s">
        <v>519</v>
      </c>
      <c r="D362" s="174">
        <v>51</v>
      </c>
      <c r="E362" s="174">
        <v>51089</v>
      </c>
      <c r="F362" s="174">
        <v>20411</v>
      </c>
      <c r="G362" s="174">
        <v>8121</v>
      </c>
      <c r="H362" s="175">
        <v>0.39787</v>
      </c>
    </row>
    <row r="363" spans="1:8" ht="14.25">
      <c r="A363" s="159">
        <v>233019</v>
      </c>
      <c r="B363" s="133" t="s">
        <v>778</v>
      </c>
      <c r="C363" s="133" t="s">
        <v>778</v>
      </c>
      <c r="D363" s="174">
        <v>51</v>
      </c>
      <c r="E363" s="174">
        <v>51141</v>
      </c>
      <c r="F363" s="174">
        <v>7779</v>
      </c>
      <c r="G363" s="174">
        <v>2540</v>
      </c>
      <c r="H363" s="175">
        <v>0.32651999999999998</v>
      </c>
    </row>
    <row r="364" spans="1:8" ht="14.25">
      <c r="A364" s="159">
        <v>233019</v>
      </c>
      <c r="B364" s="133" t="s">
        <v>986</v>
      </c>
      <c r="C364" s="133" t="s">
        <v>780</v>
      </c>
      <c r="D364" s="174">
        <v>51</v>
      </c>
      <c r="E364" s="174">
        <v>51690</v>
      </c>
      <c r="F364" s="174">
        <v>5628</v>
      </c>
      <c r="G364" s="174">
        <v>1916</v>
      </c>
      <c r="H364" s="175">
        <v>0.34044000000000002</v>
      </c>
    </row>
    <row r="365" spans="1:8" ht="14.25">
      <c r="A365" s="159">
        <v>233772</v>
      </c>
      <c r="B365" s="133" t="s">
        <v>987</v>
      </c>
      <c r="C365" s="133" t="s">
        <v>782</v>
      </c>
      <c r="D365" s="174">
        <v>51</v>
      </c>
      <c r="E365" s="174">
        <v>51550</v>
      </c>
      <c r="F365" s="174">
        <v>95073</v>
      </c>
      <c r="G365" s="174">
        <v>27488</v>
      </c>
      <c r="H365" s="175">
        <v>0.28913</v>
      </c>
    </row>
    <row r="366" spans="1:8" ht="14.25">
      <c r="A366" s="159">
        <v>233772</v>
      </c>
      <c r="B366" s="133" t="s">
        <v>988</v>
      </c>
      <c r="C366" s="133" t="s">
        <v>784</v>
      </c>
      <c r="D366" s="174">
        <v>51</v>
      </c>
      <c r="E366" s="174">
        <v>51710</v>
      </c>
      <c r="F366" s="174">
        <v>94532</v>
      </c>
      <c r="G366" s="174">
        <v>31315</v>
      </c>
      <c r="H366" s="175">
        <v>0.33126</v>
      </c>
    </row>
    <row r="367" spans="1:8" ht="14.25">
      <c r="A367" s="159">
        <v>233772</v>
      </c>
      <c r="B367" s="133" t="s">
        <v>989</v>
      </c>
      <c r="C367" s="133" t="s">
        <v>786</v>
      </c>
      <c r="D367" s="174">
        <v>51</v>
      </c>
      <c r="E367" s="174">
        <v>51740</v>
      </c>
      <c r="F367" s="174">
        <v>40178</v>
      </c>
      <c r="G367" s="174">
        <v>13721</v>
      </c>
      <c r="H367" s="175">
        <v>0.34150999999999998</v>
      </c>
    </row>
    <row r="368" spans="1:8" ht="14.25">
      <c r="A368" s="159">
        <v>233772</v>
      </c>
      <c r="B368" s="133" t="s">
        <v>990</v>
      </c>
      <c r="C368" s="133" t="s">
        <v>272</v>
      </c>
      <c r="D368" s="174">
        <v>51</v>
      </c>
      <c r="E368" s="174">
        <v>51800</v>
      </c>
      <c r="F368" s="174">
        <v>38713</v>
      </c>
      <c r="G368" s="174">
        <v>10927</v>
      </c>
      <c r="H368" s="175">
        <v>0.28226000000000001</v>
      </c>
    </row>
    <row r="369" spans="1:8" ht="14.25">
      <c r="A369" s="159">
        <v>233772</v>
      </c>
      <c r="B369" s="133" t="s">
        <v>788</v>
      </c>
      <c r="C369" s="133" t="s">
        <v>789</v>
      </c>
      <c r="D369" s="174">
        <v>51</v>
      </c>
      <c r="E369" s="174">
        <v>51810</v>
      </c>
      <c r="F369" s="174">
        <v>179752</v>
      </c>
      <c r="G369" s="174">
        <v>56202</v>
      </c>
      <c r="H369" s="175">
        <v>0.31265999999999999</v>
      </c>
    </row>
    <row r="370" spans="1:8" ht="14.25">
      <c r="A370" s="159">
        <v>234669</v>
      </c>
      <c r="B370" s="133" t="s">
        <v>799</v>
      </c>
      <c r="C370" s="133" t="s">
        <v>791</v>
      </c>
      <c r="D370" s="174">
        <v>53</v>
      </c>
      <c r="E370" s="174">
        <v>53033</v>
      </c>
      <c r="F370" s="174">
        <v>945040</v>
      </c>
      <c r="G370" s="174">
        <v>185805</v>
      </c>
      <c r="H370" s="175">
        <v>0.19661000000000001</v>
      </c>
    </row>
    <row r="371" spans="1:8" ht="14.25">
      <c r="A371" s="159">
        <v>234951</v>
      </c>
      <c r="B371" s="133" t="s">
        <v>793</v>
      </c>
      <c r="C371" s="133" t="s">
        <v>793</v>
      </c>
      <c r="D371" s="174">
        <v>53</v>
      </c>
      <c r="E371" s="174">
        <v>53053</v>
      </c>
      <c r="F371" s="174">
        <v>351652</v>
      </c>
      <c r="G371" s="174">
        <v>90182</v>
      </c>
      <c r="H371" s="175">
        <v>0.25645000000000001</v>
      </c>
    </row>
    <row r="372" spans="1:8" ht="14.25">
      <c r="A372" s="159">
        <v>235103</v>
      </c>
      <c r="B372" s="133" t="s">
        <v>795</v>
      </c>
      <c r="C372" s="133" t="s">
        <v>795</v>
      </c>
      <c r="D372" s="174">
        <v>53</v>
      </c>
      <c r="E372" s="174">
        <v>53061</v>
      </c>
      <c r="F372" s="174">
        <v>314888</v>
      </c>
      <c r="G372" s="174">
        <v>81219</v>
      </c>
      <c r="H372" s="175">
        <v>0.25792999999999999</v>
      </c>
    </row>
    <row r="373" spans="1:8" ht="14.25">
      <c r="A373" s="159">
        <v>235149</v>
      </c>
      <c r="B373" s="133" t="s">
        <v>796</v>
      </c>
      <c r="C373" s="133" t="s">
        <v>795</v>
      </c>
      <c r="D373" s="174">
        <v>53</v>
      </c>
      <c r="E373" s="174">
        <v>53061</v>
      </c>
      <c r="F373" s="174">
        <v>314888</v>
      </c>
      <c r="G373" s="174">
        <v>81219</v>
      </c>
      <c r="H373" s="175">
        <v>0.25792999999999999</v>
      </c>
    </row>
    <row r="374" spans="1:8" ht="14.25">
      <c r="A374" s="159">
        <v>235237</v>
      </c>
      <c r="B374" s="133" t="s">
        <v>797</v>
      </c>
      <c r="C374" s="133" t="s">
        <v>798</v>
      </c>
      <c r="D374" s="174">
        <v>53</v>
      </c>
      <c r="E374" s="174">
        <v>53053</v>
      </c>
      <c r="F374" s="174">
        <v>351652</v>
      </c>
      <c r="G374" s="174">
        <v>90182</v>
      </c>
      <c r="H374" s="175">
        <v>0.25645000000000001</v>
      </c>
    </row>
    <row r="375" spans="1:8" ht="14.25">
      <c r="A375" s="159">
        <v>235431</v>
      </c>
      <c r="B375" s="133" t="s">
        <v>791</v>
      </c>
      <c r="C375" s="133" t="s">
        <v>799</v>
      </c>
      <c r="D375" s="174">
        <v>53</v>
      </c>
      <c r="E375" s="174">
        <v>53033</v>
      </c>
      <c r="F375" s="174">
        <v>945040</v>
      </c>
      <c r="G375" s="174">
        <v>185805</v>
      </c>
      <c r="H375" s="175">
        <v>0.19661000000000001</v>
      </c>
    </row>
    <row r="376" spans="1:8" ht="14.25">
      <c r="A376" s="159">
        <v>238263</v>
      </c>
      <c r="B376" s="133" t="s">
        <v>173</v>
      </c>
      <c r="C376" s="133" t="s">
        <v>173</v>
      </c>
      <c r="D376" s="174">
        <v>55</v>
      </c>
      <c r="E376" s="174">
        <v>55001</v>
      </c>
      <c r="F376" s="174">
        <v>9176</v>
      </c>
      <c r="G376" s="174">
        <v>2847</v>
      </c>
      <c r="H376" s="175">
        <v>0.31026999999999999</v>
      </c>
    </row>
    <row r="377" spans="1:8" ht="14.25">
      <c r="A377" s="159">
        <v>238263</v>
      </c>
      <c r="B377" s="133" t="s">
        <v>802</v>
      </c>
      <c r="C377" s="133" t="s">
        <v>802</v>
      </c>
      <c r="D377" s="174">
        <v>55</v>
      </c>
      <c r="E377" s="174">
        <v>55021</v>
      </c>
      <c r="F377" s="174">
        <v>24068</v>
      </c>
      <c r="G377" s="174">
        <v>5530</v>
      </c>
      <c r="H377" s="175">
        <v>0.22977</v>
      </c>
    </row>
    <row r="378" spans="1:8" ht="14.25">
      <c r="A378" s="159">
        <v>238263</v>
      </c>
      <c r="B378" s="133" t="s">
        <v>804</v>
      </c>
      <c r="C378" s="133" t="s">
        <v>804</v>
      </c>
      <c r="D378" s="174">
        <v>55</v>
      </c>
      <c r="E378" s="174">
        <v>55025</v>
      </c>
      <c r="F378" s="174">
        <v>252136</v>
      </c>
      <c r="G378" s="174">
        <v>57519</v>
      </c>
      <c r="H378" s="175">
        <v>0.22813</v>
      </c>
    </row>
    <row r="379" spans="1:8" ht="14.25">
      <c r="A379" s="159">
        <v>238263</v>
      </c>
      <c r="B379" s="133" t="s">
        <v>806</v>
      </c>
      <c r="C379" s="133" t="s">
        <v>806</v>
      </c>
      <c r="D379" s="174">
        <v>55</v>
      </c>
      <c r="E379" s="174">
        <v>55027</v>
      </c>
      <c r="F379" s="174">
        <v>36407</v>
      </c>
      <c r="G379" s="174">
        <v>9601</v>
      </c>
      <c r="H379" s="175">
        <v>0.26371</v>
      </c>
    </row>
    <row r="380" spans="1:8" ht="14.25">
      <c r="A380" s="159">
        <v>238263</v>
      </c>
      <c r="B380" s="133" t="s">
        <v>808</v>
      </c>
      <c r="C380" s="133" t="s">
        <v>808</v>
      </c>
      <c r="D380" s="174">
        <v>55</v>
      </c>
      <c r="E380" s="174">
        <v>55045</v>
      </c>
      <c r="F380" s="174">
        <v>15594</v>
      </c>
      <c r="G380" s="174">
        <v>3522</v>
      </c>
      <c r="H380" s="175">
        <v>0.22586000000000001</v>
      </c>
    </row>
    <row r="381" spans="1:8" ht="14.25">
      <c r="A381" s="159">
        <v>238263</v>
      </c>
      <c r="B381" s="133" t="s">
        <v>810</v>
      </c>
      <c r="C381" s="133" t="s">
        <v>810</v>
      </c>
      <c r="D381" s="174">
        <v>55</v>
      </c>
      <c r="E381" s="174">
        <v>55049</v>
      </c>
      <c r="F381" s="174">
        <v>9795</v>
      </c>
      <c r="G381" s="174">
        <v>2035</v>
      </c>
      <c r="H381" s="175">
        <v>0.20776</v>
      </c>
    </row>
    <row r="382" spans="1:8" ht="14.25">
      <c r="A382" s="159">
        <v>238263</v>
      </c>
      <c r="B382" s="133" t="s">
        <v>668</v>
      </c>
      <c r="C382" s="133" t="s">
        <v>668</v>
      </c>
      <c r="D382" s="174">
        <v>55</v>
      </c>
      <c r="E382" s="174">
        <v>55055</v>
      </c>
      <c r="F382" s="174">
        <v>35443</v>
      </c>
      <c r="G382" s="174">
        <v>7691</v>
      </c>
      <c r="H382" s="175">
        <v>0.217</v>
      </c>
    </row>
    <row r="383" spans="1:8" ht="14.25">
      <c r="A383" s="159">
        <v>238263</v>
      </c>
      <c r="B383" s="133" t="s">
        <v>812</v>
      </c>
      <c r="C383" s="133" t="s">
        <v>812</v>
      </c>
      <c r="D383" s="174">
        <v>55</v>
      </c>
      <c r="E383" s="174">
        <v>55057</v>
      </c>
      <c r="F383" s="174">
        <v>10598</v>
      </c>
      <c r="G383" s="174">
        <v>3313</v>
      </c>
      <c r="H383" s="175">
        <v>0.31261</v>
      </c>
    </row>
    <row r="384" spans="1:8" ht="14.25">
      <c r="A384" s="159">
        <v>238263</v>
      </c>
      <c r="B384" s="133" t="s">
        <v>814</v>
      </c>
      <c r="C384" s="133" t="s">
        <v>814</v>
      </c>
      <c r="D384" s="174">
        <v>55</v>
      </c>
      <c r="E384" s="174">
        <v>55077</v>
      </c>
      <c r="F384" s="174">
        <v>6830</v>
      </c>
      <c r="G384" s="174">
        <v>1983</v>
      </c>
      <c r="H384" s="175">
        <v>0.29033999999999999</v>
      </c>
    </row>
    <row r="385" spans="1:8" ht="14.25">
      <c r="A385" s="159">
        <v>238263</v>
      </c>
      <c r="B385" s="133" t="s">
        <v>513</v>
      </c>
      <c r="C385" s="133" t="s">
        <v>513</v>
      </c>
      <c r="D385" s="174">
        <v>55</v>
      </c>
      <c r="E385" s="174">
        <v>55103</v>
      </c>
      <c r="F385" s="174">
        <v>7196</v>
      </c>
      <c r="G385" s="174">
        <v>1860</v>
      </c>
      <c r="H385" s="175">
        <v>0.25847999999999999</v>
      </c>
    </row>
    <row r="386" spans="1:8" ht="14.25">
      <c r="A386" s="159">
        <v>238263</v>
      </c>
      <c r="B386" s="133" t="s">
        <v>817</v>
      </c>
      <c r="C386" s="133" t="s">
        <v>817</v>
      </c>
      <c r="D386" s="174">
        <v>55</v>
      </c>
      <c r="E386" s="174">
        <v>55105</v>
      </c>
      <c r="F386" s="174">
        <v>67422</v>
      </c>
      <c r="G386" s="174">
        <v>18244</v>
      </c>
      <c r="H386" s="175">
        <v>0.27059</v>
      </c>
    </row>
    <row r="387" spans="1:8" ht="14.25">
      <c r="A387" s="159">
        <v>238263</v>
      </c>
      <c r="B387" s="133" t="s">
        <v>819</v>
      </c>
      <c r="C387" s="133" t="s">
        <v>819</v>
      </c>
      <c r="D387" s="174">
        <v>55</v>
      </c>
      <c r="E387" s="174">
        <v>55111</v>
      </c>
      <c r="F387" s="174">
        <v>28307</v>
      </c>
      <c r="G387" s="174">
        <v>6871</v>
      </c>
      <c r="H387" s="175">
        <v>0.24273</v>
      </c>
    </row>
    <row r="388" spans="1:8" ht="14.25">
      <c r="A388" s="159">
        <v>239248</v>
      </c>
      <c r="B388" s="133" t="s">
        <v>821</v>
      </c>
      <c r="C388" s="133" t="s">
        <v>821</v>
      </c>
      <c r="D388" s="174">
        <v>55</v>
      </c>
      <c r="E388" s="174">
        <v>55079</v>
      </c>
      <c r="F388" s="174">
        <v>388440</v>
      </c>
      <c r="G388" s="174">
        <v>106168</v>
      </c>
      <c r="H388" s="175">
        <v>0.27332000000000001</v>
      </c>
    </row>
    <row r="389" spans="1:8" ht="14.25">
      <c r="A389" s="159">
        <v>239488</v>
      </c>
      <c r="B389" s="133" t="s">
        <v>823</v>
      </c>
      <c r="C389" s="133" t="s">
        <v>823</v>
      </c>
      <c r="D389" s="174">
        <v>55</v>
      </c>
      <c r="E389" s="174">
        <v>55009</v>
      </c>
      <c r="F389" s="174">
        <v>112390</v>
      </c>
      <c r="G389" s="174">
        <v>27462</v>
      </c>
      <c r="H389" s="175">
        <v>0.24435000000000001</v>
      </c>
    </row>
    <row r="390" spans="1:8" ht="14.25">
      <c r="A390" s="159">
        <v>239488</v>
      </c>
      <c r="B390" s="133" t="s">
        <v>825</v>
      </c>
      <c r="C390" s="133" t="s">
        <v>825</v>
      </c>
      <c r="D390" s="174">
        <v>55</v>
      </c>
      <c r="E390" s="174">
        <v>55029</v>
      </c>
      <c r="F390" s="174">
        <v>13841</v>
      </c>
      <c r="G390" s="174">
        <v>3529</v>
      </c>
      <c r="H390" s="175">
        <v>0.25496999999999997</v>
      </c>
    </row>
    <row r="391" spans="1:8" ht="14.25">
      <c r="A391" s="159">
        <v>239488</v>
      </c>
      <c r="B391" s="133" t="s">
        <v>827</v>
      </c>
      <c r="C391" s="133" t="s">
        <v>827</v>
      </c>
      <c r="D391" s="174">
        <v>55</v>
      </c>
      <c r="E391" s="174">
        <v>55037</v>
      </c>
      <c r="F391" s="174">
        <v>2082</v>
      </c>
      <c r="G391" s="174">
        <v>581</v>
      </c>
      <c r="H391" s="175">
        <v>0.27905999999999997</v>
      </c>
    </row>
    <row r="392" spans="1:8" ht="14.25">
      <c r="A392" s="159">
        <v>239488</v>
      </c>
      <c r="B392" s="133" t="s">
        <v>829</v>
      </c>
      <c r="C392" s="133" t="s">
        <v>829</v>
      </c>
      <c r="D392" s="174">
        <v>55</v>
      </c>
      <c r="E392" s="174">
        <v>55061</v>
      </c>
      <c r="F392" s="174">
        <v>8247</v>
      </c>
      <c r="G392" s="174">
        <v>2031</v>
      </c>
      <c r="H392" s="175">
        <v>0.24626999999999999</v>
      </c>
    </row>
    <row r="393" spans="1:8" ht="14.25">
      <c r="A393" s="159">
        <v>239488</v>
      </c>
      <c r="B393" s="133" t="s">
        <v>831</v>
      </c>
      <c r="C393" s="133" t="s">
        <v>831</v>
      </c>
      <c r="D393" s="174">
        <v>55</v>
      </c>
      <c r="E393" s="174">
        <v>55071</v>
      </c>
      <c r="F393" s="174">
        <v>35319</v>
      </c>
      <c r="G393" s="174">
        <v>8057</v>
      </c>
      <c r="H393" s="175">
        <v>0.22811999999999999</v>
      </c>
    </row>
    <row r="394" spans="1:8" ht="14.25">
      <c r="A394" s="159">
        <v>239488</v>
      </c>
      <c r="B394" s="133" t="s">
        <v>833</v>
      </c>
      <c r="C394" s="133" t="s">
        <v>833</v>
      </c>
      <c r="D394" s="174">
        <v>55</v>
      </c>
      <c r="E394" s="174">
        <v>55075</v>
      </c>
      <c r="F394" s="174">
        <v>18569</v>
      </c>
      <c r="G394" s="174">
        <v>4621</v>
      </c>
      <c r="H394" s="175">
        <v>0.24886</v>
      </c>
    </row>
    <row r="395" spans="1:8" ht="14.25">
      <c r="A395" s="159">
        <v>239488</v>
      </c>
      <c r="B395" s="133" t="s">
        <v>835</v>
      </c>
      <c r="C395" s="133" t="s">
        <v>835</v>
      </c>
      <c r="D395" s="174">
        <v>55</v>
      </c>
      <c r="E395" s="174">
        <v>55083</v>
      </c>
      <c r="F395" s="174">
        <v>16338</v>
      </c>
      <c r="G395" s="174">
        <v>3519</v>
      </c>
      <c r="H395" s="175">
        <v>0.21539</v>
      </c>
    </row>
    <row r="396" spans="1:8" ht="14.25">
      <c r="A396" s="159">
        <v>239488</v>
      </c>
      <c r="B396" s="133" t="s">
        <v>837</v>
      </c>
      <c r="C396" s="133" t="s">
        <v>837</v>
      </c>
      <c r="D396" s="174">
        <v>55</v>
      </c>
      <c r="E396" s="174">
        <v>55087</v>
      </c>
      <c r="F396" s="174">
        <v>78706</v>
      </c>
      <c r="G396" s="174">
        <v>16541</v>
      </c>
      <c r="H396" s="175">
        <v>0.21016000000000001</v>
      </c>
    </row>
    <row r="397" spans="1:8" ht="14.25">
      <c r="A397" s="159">
        <v>240170</v>
      </c>
      <c r="B397" s="133" t="s">
        <v>838</v>
      </c>
      <c r="C397" s="133" t="s">
        <v>839</v>
      </c>
      <c r="D397" s="174">
        <v>55</v>
      </c>
      <c r="E397" s="174">
        <v>55011</v>
      </c>
      <c r="F397" s="174">
        <v>5616</v>
      </c>
      <c r="G397" s="174">
        <v>1473</v>
      </c>
      <c r="H397" s="175">
        <v>0.26229000000000002</v>
      </c>
    </row>
    <row r="398" spans="1:8" ht="14.25">
      <c r="A398" s="159">
        <v>240170</v>
      </c>
      <c r="B398" s="133" t="s">
        <v>840</v>
      </c>
      <c r="C398" s="133" t="s">
        <v>388</v>
      </c>
      <c r="D398" s="174">
        <v>55</v>
      </c>
      <c r="E398" s="174">
        <v>55019</v>
      </c>
      <c r="F398" s="174">
        <v>12649</v>
      </c>
      <c r="G398" s="174">
        <v>3809</v>
      </c>
      <c r="H398" s="175">
        <v>0.30113000000000001</v>
      </c>
    </row>
    <row r="399" spans="1:8" ht="14.25">
      <c r="A399" s="159">
        <v>240170</v>
      </c>
      <c r="B399" s="133" t="s">
        <v>511</v>
      </c>
      <c r="C399" s="133" t="s">
        <v>511</v>
      </c>
      <c r="D399" s="174">
        <v>55</v>
      </c>
      <c r="E399" s="174">
        <v>55023</v>
      </c>
      <c r="F399" s="174">
        <v>6544</v>
      </c>
      <c r="G399" s="174">
        <v>2004</v>
      </c>
      <c r="H399" s="175">
        <v>0.30623</v>
      </c>
    </row>
    <row r="400" spans="1:8" ht="14.25">
      <c r="A400" s="159">
        <v>240170</v>
      </c>
      <c r="B400" s="133" t="s">
        <v>637</v>
      </c>
      <c r="C400" s="133" t="s">
        <v>638</v>
      </c>
      <c r="D400" s="174">
        <v>55</v>
      </c>
      <c r="E400" s="174">
        <v>55053</v>
      </c>
      <c r="F400" s="174">
        <v>7990</v>
      </c>
      <c r="G400" s="174">
        <v>2175</v>
      </c>
      <c r="H400" s="175">
        <v>0.27222000000000002</v>
      </c>
    </row>
    <row r="401" spans="1:8" ht="14.25">
      <c r="A401" s="159">
        <v>240170</v>
      </c>
      <c r="B401" s="133" t="s">
        <v>842</v>
      </c>
      <c r="C401" s="133" t="s">
        <v>812</v>
      </c>
      <c r="D401" s="174">
        <v>55</v>
      </c>
      <c r="E401" s="174">
        <v>55057</v>
      </c>
      <c r="F401" s="174">
        <v>10598</v>
      </c>
      <c r="G401" s="174">
        <v>3313</v>
      </c>
      <c r="H401" s="175">
        <v>0.31261</v>
      </c>
    </row>
    <row r="402" spans="1:8" ht="14.25">
      <c r="A402" s="159">
        <v>240170</v>
      </c>
      <c r="B402" s="133" t="s">
        <v>844</v>
      </c>
      <c r="C402" s="133" t="s">
        <v>844</v>
      </c>
      <c r="D402" s="174">
        <v>55</v>
      </c>
      <c r="E402" s="174">
        <v>55063</v>
      </c>
      <c r="F402" s="174">
        <v>51449</v>
      </c>
      <c r="G402" s="174">
        <v>11979</v>
      </c>
      <c r="H402" s="175">
        <v>0.23283000000000001</v>
      </c>
    </row>
    <row r="403" spans="1:8" ht="14.25">
      <c r="A403" s="159">
        <v>240170</v>
      </c>
      <c r="B403" s="133" t="s">
        <v>581</v>
      </c>
      <c r="C403" s="133" t="s">
        <v>581</v>
      </c>
      <c r="D403" s="174">
        <v>55</v>
      </c>
      <c r="E403" s="174">
        <v>55081</v>
      </c>
      <c r="F403" s="174">
        <v>17992</v>
      </c>
      <c r="G403" s="174">
        <v>4908</v>
      </c>
      <c r="H403" s="175">
        <v>0.27278999999999998</v>
      </c>
    </row>
    <row r="404" spans="1:8" ht="14.25">
      <c r="A404" s="159">
        <v>240170</v>
      </c>
      <c r="B404" s="133" t="s">
        <v>846</v>
      </c>
      <c r="C404" s="133" t="s">
        <v>513</v>
      </c>
      <c r="D404" s="174">
        <v>55</v>
      </c>
      <c r="E404" s="174">
        <v>55103</v>
      </c>
      <c r="F404" s="174">
        <v>7196</v>
      </c>
      <c r="G404" s="174">
        <v>1860</v>
      </c>
      <c r="H404" s="175">
        <v>0.25847999999999999</v>
      </c>
    </row>
    <row r="405" spans="1:8" ht="14.25">
      <c r="A405" s="159">
        <v>240170</v>
      </c>
      <c r="B405" s="133" t="s">
        <v>847</v>
      </c>
      <c r="C405" s="133" t="s">
        <v>819</v>
      </c>
      <c r="D405" s="174">
        <v>55</v>
      </c>
      <c r="E405" s="174">
        <v>55111</v>
      </c>
      <c r="F405" s="174">
        <v>28307</v>
      </c>
      <c r="G405" s="174">
        <v>6871</v>
      </c>
      <c r="H405" s="175">
        <v>0.24273</v>
      </c>
    </row>
    <row r="406" spans="1:8" ht="14.25">
      <c r="A406" s="159">
        <v>240170</v>
      </c>
      <c r="B406" s="133" t="s">
        <v>848</v>
      </c>
      <c r="C406" s="133" t="s">
        <v>849</v>
      </c>
      <c r="D406" s="174">
        <v>55</v>
      </c>
      <c r="E406" s="174">
        <v>55121</v>
      </c>
      <c r="F406" s="174">
        <v>12370</v>
      </c>
      <c r="G406" s="174">
        <v>3059</v>
      </c>
      <c r="H406" s="175">
        <v>0.24729000000000001</v>
      </c>
    </row>
    <row r="407" spans="1:8" ht="14.25">
      <c r="A407" s="159">
        <v>240170</v>
      </c>
      <c r="B407" s="133" t="s">
        <v>851</v>
      </c>
      <c r="C407" s="133" t="s">
        <v>851</v>
      </c>
      <c r="D407" s="174">
        <v>55</v>
      </c>
      <c r="E407" s="174">
        <v>55123</v>
      </c>
      <c r="F407" s="174">
        <v>11991</v>
      </c>
      <c r="G407" s="174">
        <v>3073</v>
      </c>
      <c r="H407" s="175">
        <v>0.25628000000000001</v>
      </c>
    </row>
    <row r="408" spans="1:8" ht="14.25">
      <c r="A408" s="159">
        <v>240198</v>
      </c>
      <c r="B408" s="133" t="s">
        <v>509</v>
      </c>
      <c r="C408" s="133" t="s">
        <v>509</v>
      </c>
      <c r="D408" s="174">
        <v>55</v>
      </c>
      <c r="E408" s="174">
        <v>55003</v>
      </c>
      <c r="F408" s="174">
        <v>6846</v>
      </c>
      <c r="G408" s="174">
        <v>1516</v>
      </c>
      <c r="H408" s="175">
        <v>0.22144</v>
      </c>
    </row>
    <row r="409" spans="1:8" ht="14.25">
      <c r="A409" s="159">
        <v>240198</v>
      </c>
      <c r="B409" s="133" t="s">
        <v>854</v>
      </c>
      <c r="C409" s="133" t="s">
        <v>854</v>
      </c>
      <c r="D409" s="174">
        <v>55</v>
      </c>
      <c r="E409" s="174">
        <v>55005</v>
      </c>
      <c r="F409" s="174">
        <v>19197</v>
      </c>
      <c r="G409" s="174">
        <v>5822</v>
      </c>
      <c r="H409" s="175">
        <v>0.30327999999999999</v>
      </c>
    </row>
    <row r="410" spans="1:8" ht="14.25">
      <c r="A410" s="159">
        <v>240198</v>
      </c>
      <c r="B410" s="133" t="s">
        <v>856</v>
      </c>
      <c r="C410" s="133" t="s">
        <v>856</v>
      </c>
      <c r="D410" s="174">
        <v>55</v>
      </c>
      <c r="E410" s="174">
        <v>55007</v>
      </c>
      <c r="F410" s="174">
        <v>7557</v>
      </c>
      <c r="G410" s="174">
        <v>1567</v>
      </c>
      <c r="H410" s="175">
        <v>0.20735999999999999</v>
      </c>
    </row>
    <row r="411" spans="1:8" ht="14.25">
      <c r="A411" s="159">
        <v>240198</v>
      </c>
      <c r="B411" s="133" t="s">
        <v>858</v>
      </c>
      <c r="C411" s="133" t="s">
        <v>858</v>
      </c>
      <c r="D411" s="174">
        <v>55</v>
      </c>
      <c r="E411" s="174">
        <v>55013</v>
      </c>
      <c r="F411" s="174">
        <v>6989</v>
      </c>
      <c r="G411" s="174">
        <v>1961</v>
      </c>
      <c r="H411" s="175">
        <v>0.28058</v>
      </c>
    </row>
    <row r="412" spans="1:8" ht="14.25">
      <c r="A412" s="159">
        <v>240198</v>
      </c>
      <c r="B412" s="133" t="s">
        <v>179</v>
      </c>
      <c r="C412" s="133" t="s">
        <v>179</v>
      </c>
      <c r="D412" s="174">
        <v>55</v>
      </c>
      <c r="E412" s="174">
        <v>55031</v>
      </c>
      <c r="F412" s="174">
        <v>18916</v>
      </c>
      <c r="G412" s="174">
        <v>5136</v>
      </c>
      <c r="H412" s="175">
        <v>0.27151999999999998</v>
      </c>
    </row>
    <row r="413" spans="1:8" ht="14.25">
      <c r="A413" s="159">
        <v>240198</v>
      </c>
      <c r="B413" s="133" t="s">
        <v>861</v>
      </c>
      <c r="C413" s="133" t="s">
        <v>861</v>
      </c>
      <c r="D413" s="174">
        <v>55</v>
      </c>
      <c r="E413" s="174">
        <v>55051</v>
      </c>
      <c r="F413" s="174">
        <v>2941</v>
      </c>
      <c r="G413" s="174">
        <v>968</v>
      </c>
      <c r="H413" s="175">
        <v>0.32913999999999999</v>
      </c>
    </row>
    <row r="414" spans="1:8" ht="14.25">
      <c r="A414" s="159">
        <v>240198</v>
      </c>
      <c r="B414" s="133" t="s">
        <v>583</v>
      </c>
      <c r="C414" s="133" t="s">
        <v>583</v>
      </c>
      <c r="D414" s="174">
        <v>55</v>
      </c>
      <c r="E414" s="174">
        <v>55095</v>
      </c>
      <c r="F414" s="174">
        <v>18534</v>
      </c>
      <c r="G414" s="174">
        <v>4461</v>
      </c>
      <c r="H414" s="175">
        <v>0.24068999999999999</v>
      </c>
    </row>
    <row r="415" spans="1:8" ht="14.25">
      <c r="A415" s="159">
        <v>240198</v>
      </c>
      <c r="B415" s="133" t="s">
        <v>864</v>
      </c>
      <c r="C415" s="133" t="s">
        <v>864</v>
      </c>
      <c r="D415" s="174">
        <v>55</v>
      </c>
      <c r="E415" s="174">
        <v>55107</v>
      </c>
      <c r="F415" s="174">
        <v>6190</v>
      </c>
      <c r="G415" s="174">
        <v>1735</v>
      </c>
      <c r="H415" s="175">
        <v>0.28028999999999998</v>
      </c>
    </row>
    <row r="416" spans="1:8" ht="14.25">
      <c r="A416" s="159">
        <v>240198</v>
      </c>
      <c r="B416" s="133" t="s">
        <v>865</v>
      </c>
      <c r="C416" s="133" t="s">
        <v>866</v>
      </c>
      <c r="D416" s="174">
        <v>55</v>
      </c>
      <c r="E416" s="174">
        <v>55109</v>
      </c>
      <c r="F416" s="174">
        <v>37750</v>
      </c>
      <c r="G416" s="174">
        <v>9711</v>
      </c>
      <c r="H416" s="175">
        <v>0.25724999999999998</v>
      </c>
    </row>
    <row r="417" spans="1:8" ht="14.25">
      <c r="A417" s="159">
        <v>240198</v>
      </c>
      <c r="B417" s="133" t="s">
        <v>868</v>
      </c>
      <c r="C417" s="133" t="s">
        <v>868</v>
      </c>
      <c r="D417" s="174">
        <v>55</v>
      </c>
      <c r="E417" s="174">
        <v>55113</v>
      </c>
      <c r="F417" s="174">
        <v>8210</v>
      </c>
      <c r="G417" s="174">
        <v>2145</v>
      </c>
      <c r="H417" s="175">
        <v>0.26127</v>
      </c>
    </row>
    <row r="418" spans="1:8" ht="14.25">
      <c r="A418" s="159">
        <v>240198</v>
      </c>
      <c r="B418" s="133" t="s">
        <v>870</v>
      </c>
      <c r="C418" s="133" t="s">
        <v>870</v>
      </c>
      <c r="D418" s="174">
        <v>55</v>
      </c>
      <c r="E418" s="174">
        <v>55129</v>
      </c>
      <c r="F418" s="174">
        <v>7252</v>
      </c>
      <c r="G418" s="174">
        <v>1940</v>
      </c>
      <c r="H418" s="175">
        <v>0.26751000000000003</v>
      </c>
    </row>
    <row r="419" spans="1:8" ht="14.25">
      <c r="A419" s="159">
        <v>246354</v>
      </c>
      <c r="B419" s="133" t="s">
        <v>690</v>
      </c>
      <c r="C419" s="133" t="s">
        <v>691</v>
      </c>
      <c r="D419" s="174">
        <v>48</v>
      </c>
      <c r="E419" s="174">
        <v>48013</v>
      </c>
      <c r="F419" s="174">
        <v>15920</v>
      </c>
      <c r="G419" s="174">
        <v>4564</v>
      </c>
      <c r="H419" s="175">
        <v>0.28667999999999999</v>
      </c>
    </row>
    <row r="420" spans="1:8" ht="14.25">
      <c r="A420" s="159">
        <v>246354</v>
      </c>
      <c r="B420" s="133" t="s">
        <v>749</v>
      </c>
      <c r="C420" s="133" t="s">
        <v>750</v>
      </c>
      <c r="D420" s="174">
        <v>48</v>
      </c>
      <c r="E420" s="174">
        <v>48019</v>
      </c>
      <c r="F420" s="174">
        <v>8532</v>
      </c>
      <c r="G420" s="174">
        <v>2569</v>
      </c>
      <c r="H420" s="175">
        <v>0.30109999999999998</v>
      </c>
    </row>
    <row r="421" spans="1:8" ht="14.25">
      <c r="A421" s="159">
        <v>246354</v>
      </c>
      <c r="B421" s="133" t="s">
        <v>751</v>
      </c>
      <c r="C421" s="133" t="s">
        <v>752</v>
      </c>
      <c r="D421" s="174">
        <v>48</v>
      </c>
      <c r="E421" s="174">
        <v>48029</v>
      </c>
      <c r="F421" s="174">
        <v>754632</v>
      </c>
      <c r="G421" s="174">
        <v>231273</v>
      </c>
      <c r="H421" s="175">
        <v>0.30647000000000002</v>
      </c>
    </row>
    <row r="422" spans="1:8" ht="14.25">
      <c r="A422" s="159">
        <v>246354</v>
      </c>
      <c r="B422" s="133" t="s">
        <v>753</v>
      </c>
      <c r="C422" s="133" t="s">
        <v>754</v>
      </c>
      <c r="D422" s="174">
        <v>48</v>
      </c>
      <c r="E422" s="174">
        <v>48091</v>
      </c>
      <c r="F422" s="174">
        <v>70544</v>
      </c>
      <c r="G422" s="174">
        <v>17366</v>
      </c>
      <c r="H422" s="175">
        <v>0.24617</v>
      </c>
    </row>
    <row r="423" spans="1:8" ht="14.25">
      <c r="A423" s="159">
        <v>246354</v>
      </c>
      <c r="B423" s="133" t="s">
        <v>755</v>
      </c>
      <c r="C423" s="133" t="s">
        <v>408</v>
      </c>
      <c r="D423" s="174">
        <v>48</v>
      </c>
      <c r="E423" s="174">
        <v>48187</v>
      </c>
      <c r="F423" s="174">
        <v>66711</v>
      </c>
      <c r="G423" s="174">
        <v>15888</v>
      </c>
      <c r="H423" s="175">
        <v>0.23816000000000001</v>
      </c>
    </row>
    <row r="424" spans="1:8" ht="14.25">
      <c r="A424" s="159">
        <v>246354</v>
      </c>
      <c r="B424" s="133" t="s">
        <v>756</v>
      </c>
      <c r="C424" s="133" t="s">
        <v>757</v>
      </c>
      <c r="D424" s="174">
        <v>48</v>
      </c>
      <c r="E424" s="174">
        <v>48259</v>
      </c>
      <c r="F424" s="174">
        <v>16763</v>
      </c>
      <c r="G424" s="174">
        <v>4076</v>
      </c>
      <c r="H424" s="175">
        <v>0.24315000000000001</v>
      </c>
    </row>
    <row r="425" spans="1:8" ht="14.25">
      <c r="A425" s="159">
        <v>246354</v>
      </c>
      <c r="B425" s="133" t="s">
        <v>758</v>
      </c>
      <c r="C425" s="133" t="s">
        <v>499</v>
      </c>
      <c r="D425" s="174">
        <v>48</v>
      </c>
      <c r="E425" s="174">
        <v>48325</v>
      </c>
      <c r="F425" s="174">
        <v>17296</v>
      </c>
      <c r="G425" s="174">
        <v>4610</v>
      </c>
      <c r="H425" s="175">
        <v>0.26654</v>
      </c>
    </row>
    <row r="426" spans="1:8" ht="14.25">
      <c r="A426" s="159">
        <v>246354</v>
      </c>
      <c r="B426" s="133" t="s">
        <v>654</v>
      </c>
      <c r="C426" s="133" t="s">
        <v>655</v>
      </c>
      <c r="D426" s="174">
        <v>48</v>
      </c>
      <c r="E426" s="174">
        <v>48493</v>
      </c>
      <c r="F426" s="174">
        <v>17345</v>
      </c>
      <c r="G426" s="174">
        <v>3927</v>
      </c>
      <c r="H426" s="175">
        <v>0.22641</v>
      </c>
    </row>
    <row r="427" spans="1:8" ht="14.25">
      <c r="A427" s="159">
        <v>260372</v>
      </c>
      <c r="B427" s="133" t="s">
        <v>871</v>
      </c>
      <c r="C427" s="133" t="s">
        <v>509</v>
      </c>
      <c r="D427" s="174">
        <v>55</v>
      </c>
      <c r="E427" s="174">
        <v>55003</v>
      </c>
      <c r="F427" s="174">
        <v>6846</v>
      </c>
      <c r="G427" s="174">
        <v>1516</v>
      </c>
      <c r="H427" s="175">
        <v>0.22144</v>
      </c>
    </row>
    <row r="428" spans="1:8" ht="14.25">
      <c r="A428" s="159">
        <v>260372</v>
      </c>
      <c r="B428" s="133" t="s">
        <v>872</v>
      </c>
      <c r="C428" s="133" t="s">
        <v>868</v>
      </c>
      <c r="D428" s="174">
        <v>55</v>
      </c>
      <c r="E428" s="174">
        <v>55113</v>
      </c>
      <c r="F428" s="174">
        <v>8210</v>
      </c>
      <c r="G428" s="174">
        <v>2145</v>
      </c>
      <c r="H428" s="175">
        <v>0.26127</v>
      </c>
    </row>
    <row r="429" spans="1:8" ht="14.25">
      <c r="A429" s="159">
        <v>260372</v>
      </c>
      <c r="B429" s="133" t="s">
        <v>874</v>
      </c>
      <c r="C429" s="133" t="s">
        <v>874</v>
      </c>
      <c r="D429" s="174">
        <v>55</v>
      </c>
      <c r="E429" s="174">
        <v>55125</v>
      </c>
      <c r="F429" s="174">
        <v>10651</v>
      </c>
      <c r="G429" s="174">
        <v>2900</v>
      </c>
      <c r="H429" s="175">
        <v>0.27227000000000001</v>
      </c>
    </row>
    <row r="430" spans="1:8" ht="14.25">
      <c r="A430" s="159">
        <v>366340</v>
      </c>
      <c r="B430" s="133" t="s">
        <v>875</v>
      </c>
      <c r="C430" s="133" t="s">
        <v>373</v>
      </c>
      <c r="D430" s="174">
        <v>30</v>
      </c>
      <c r="E430" s="174">
        <v>30041</v>
      </c>
      <c r="F430" s="174" t="s">
        <v>129</v>
      </c>
      <c r="G430" s="174" t="s">
        <v>129</v>
      </c>
      <c r="H430" s="175" t="s">
        <v>129</v>
      </c>
    </row>
    <row r="431" spans="1:8" ht="14.25">
      <c r="A431" s="159">
        <v>380359</v>
      </c>
      <c r="B431" s="133" t="s">
        <v>877</v>
      </c>
      <c r="C431" s="133" t="s">
        <v>877</v>
      </c>
      <c r="D431" s="174">
        <v>26</v>
      </c>
      <c r="E431" s="174">
        <v>26033</v>
      </c>
      <c r="F431" s="174">
        <v>13747</v>
      </c>
      <c r="G431" s="174">
        <v>4325</v>
      </c>
      <c r="H431" s="175">
        <v>0.31461</v>
      </c>
    </row>
    <row r="432" spans="1:8" ht="14.25">
      <c r="A432" s="159">
        <v>383190</v>
      </c>
      <c r="B432" s="133" t="s">
        <v>879</v>
      </c>
      <c r="C432" s="133" t="s">
        <v>879</v>
      </c>
      <c r="D432" s="174">
        <v>15</v>
      </c>
      <c r="E432" s="174">
        <v>15001</v>
      </c>
      <c r="F432" s="174">
        <v>74764</v>
      </c>
      <c r="G432" s="174">
        <v>25398</v>
      </c>
      <c r="H432" s="175">
        <v>0.33971000000000001</v>
      </c>
    </row>
    <row r="433" spans="1:8" ht="14.25">
      <c r="A433" s="159">
        <v>409315</v>
      </c>
      <c r="B433" s="133" t="s">
        <v>881</v>
      </c>
      <c r="C433" s="133" t="s">
        <v>881</v>
      </c>
      <c r="D433" s="174">
        <v>48</v>
      </c>
      <c r="E433" s="174">
        <v>48215</v>
      </c>
      <c r="F433" s="174">
        <v>270891</v>
      </c>
      <c r="G433" s="174">
        <v>80193</v>
      </c>
      <c r="H433" s="175">
        <v>0.29603000000000002</v>
      </c>
    </row>
    <row r="434" spans="1:8" ht="14.25">
      <c r="A434" s="159">
        <v>409315</v>
      </c>
      <c r="B434" s="133" t="s">
        <v>883</v>
      </c>
      <c r="C434" s="133" t="s">
        <v>883</v>
      </c>
      <c r="D434" s="174">
        <v>48</v>
      </c>
      <c r="E434" s="174">
        <v>48427</v>
      </c>
      <c r="F434" s="174">
        <v>18634</v>
      </c>
      <c r="G434" s="174">
        <v>6683</v>
      </c>
      <c r="H434" s="175">
        <v>0.35865000000000002</v>
      </c>
    </row>
    <row r="435" spans="1:8" ht="14.25">
      <c r="A435" s="159">
        <v>413617</v>
      </c>
      <c r="B435" s="133" t="s">
        <v>884</v>
      </c>
      <c r="C435" s="133" t="s">
        <v>885</v>
      </c>
      <c r="D435" s="174">
        <v>55</v>
      </c>
      <c r="E435" s="174">
        <v>55078</v>
      </c>
      <c r="F435" s="174">
        <v>1307</v>
      </c>
      <c r="G435" s="174">
        <v>384</v>
      </c>
      <c r="H435" s="175">
        <v>0.29380000000000001</v>
      </c>
    </row>
    <row r="436" spans="1:8" ht="14.25">
      <c r="A436" s="159">
        <v>413626</v>
      </c>
      <c r="B436" s="133" t="s">
        <v>887</v>
      </c>
      <c r="C436" s="133" t="s">
        <v>887</v>
      </c>
      <c r="D436" s="174">
        <v>27</v>
      </c>
      <c r="E436" s="174">
        <v>27007</v>
      </c>
      <c r="F436" s="174">
        <v>17870</v>
      </c>
      <c r="G436" s="174">
        <v>4931</v>
      </c>
      <c r="H436" s="175">
        <v>0.27594000000000002</v>
      </c>
    </row>
    <row r="437" spans="1:8" ht="14.25">
      <c r="A437" s="159">
        <v>413626</v>
      </c>
      <c r="B437" s="133" t="s">
        <v>889</v>
      </c>
      <c r="C437" s="133" t="s">
        <v>889</v>
      </c>
      <c r="D437" s="174">
        <v>27</v>
      </c>
      <c r="E437" s="174">
        <v>27021</v>
      </c>
      <c r="F437" s="174">
        <v>12482</v>
      </c>
      <c r="G437" s="174">
        <v>3614</v>
      </c>
      <c r="H437" s="175">
        <v>0.28954000000000002</v>
      </c>
    </row>
    <row r="438" spans="1:8" ht="14.25">
      <c r="A438" s="159">
        <v>413626</v>
      </c>
      <c r="B438" s="133" t="s">
        <v>891</v>
      </c>
      <c r="C438" s="133" t="s">
        <v>891</v>
      </c>
      <c r="D438" s="174">
        <v>27</v>
      </c>
      <c r="E438" s="174">
        <v>27057</v>
      </c>
      <c r="F438" s="174">
        <v>8778</v>
      </c>
      <c r="G438" s="174">
        <v>2245</v>
      </c>
      <c r="H438" s="175">
        <v>0.25574999999999998</v>
      </c>
    </row>
    <row r="439" spans="1:8" ht="14.25">
      <c r="A439" s="159">
        <v>413626</v>
      </c>
      <c r="B439" s="133" t="s">
        <v>893</v>
      </c>
      <c r="C439" s="133" t="s">
        <v>893</v>
      </c>
      <c r="D439" s="174">
        <v>27</v>
      </c>
      <c r="E439" s="174">
        <v>27061</v>
      </c>
      <c r="F439" s="174">
        <v>18121</v>
      </c>
      <c r="G439" s="174">
        <v>5258</v>
      </c>
      <c r="H439" s="175">
        <v>0.29015999999999997</v>
      </c>
    </row>
    <row r="440" spans="1:8" ht="14.25">
      <c r="A440" s="159">
        <v>420398</v>
      </c>
      <c r="B440" s="133" t="s">
        <v>690</v>
      </c>
      <c r="C440" s="133" t="s">
        <v>691</v>
      </c>
      <c r="D440" s="174">
        <v>48</v>
      </c>
      <c r="E440" s="174">
        <v>48013</v>
      </c>
      <c r="F440" s="174">
        <v>15920</v>
      </c>
      <c r="G440" s="174">
        <v>4564</v>
      </c>
      <c r="H440" s="175">
        <v>0.28667999999999999</v>
      </c>
    </row>
    <row r="441" spans="1:8" ht="14.25">
      <c r="A441" s="159">
        <v>420398</v>
      </c>
      <c r="B441" s="133" t="s">
        <v>749</v>
      </c>
      <c r="C441" s="133" t="s">
        <v>750</v>
      </c>
      <c r="D441" s="174">
        <v>48</v>
      </c>
      <c r="E441" s="174">
        <v>48019</v>
      </c>
      <c r="F441" s="174">
        <v>8532</v>
      </c>
      <c r="G441" s="174">
        <v>2569</v>
      </c>
      <c r="H441" s="175">
        <v>0.30109999999999998</v>
      </c>
    </row>
    <row r="442" spans="1:8" ht="14.25">
      <c r="A442" s="159">
        <v>420398</v>
      </c>
      <c r="B442" s="133" t="s">
        <v>751</v>
      </c>
      <c r="C442" s="133" t="s">
        <v>752</v>
      </c>
      <c r="D442" s="174">
        <v>48</v>
      </c>
      <c r="E442" s="174">
        <v>48029</v>
      </c>
      <c r="F442" s="174">
        <v>754632</v>
      </c>
      <c r="G442" s="174">
        <v>231273</v>
      </c>
      <c r="H442" s="175">
        <v>0.30647000000000002</v>
      </c>
    </row>
    <row r="443" spans="1:8" ht="14.25">
      <c r="A443" s="159">
        <v>420398</v>
      </c>
      <c r="B443" s="133" t="s">
        <v>753</v>
      </c>
      <c r="C443" s="133" t="s">
        <v>754</v>
      </c>
      <c r="D443" s="174">
        <v>48</v>
      </c>
      <c r="E443" s="174">
        <v>48091</v>
      </c>
      <c r="F443" s="174">
        <v>70544</v>
      </c>
      <c r="G443" s="174">
        <v>17366</v>
      </c>
      <c r="H443" s="175">
        <v>0.24617</v>
      </c>
    </row>
    <row r="444" spans="1:8" ht="14.25">
      <c r="A444" s="159">
        <v>420398</v>
      </c>
      <c r="B444" s="133" t="s">
        <v>755</v>
      </c>
      <c r="C444" s="133" t="s">
        <v>408</v>
      </c>
      <c r="D444" s="174">
        <v>48</v>
      </c>
      <c r="E444" s="174">
        <v>48187</v>
      </c>
      <c r="F444" s="174">
        <v>66711</v>
      </c>
      <c r="G444" s="174">
        <v>15888</v>
      </c>
      <c r="H444" s="175">
        <v>0.23816000000000001</v>
      </c>
    </row>
    <row r="445" spans="1:8" ht="14.25">
      <c r="A445" s="159">
        <v>420398</v>
      </c>
      <c r="B445" s="133" t="s">
        <v>756</v>
      </c>
      <c r="C445" s="133" t="s">
        <v>757</v>
      </c>
      <c r="D445" s="174">
        <v>48</v>
      </c>
      <c r="E445" s="174">
        <v>48259</v>
      </c>
      <c r="F445" s="174">
        <v>16763</v>
      </c>
      <c r="G445" s="174">
        <v>4076</v>
      </c>
      <c r="H445" s="175">
        <v>0.24315000000000001</v>
      </c>
    </row>
    <row r="446" spans="1:8" ht="14.25">
      <c r="A446" s="159">
        <v>420398</v>
      </c>
      <c r="B446" s="133" t="s">
        <v>758</v>
      </c>
      <c r="C446" s="133" t="s">
        <v>499</v>
      </c>
      <c r="D446" s="174">
        <v>48</v>
      </c>
      <c r="E446" s="174">
        <v>48325</v>
      </c>
      <c r="F446" s="174">
        <v>17296</v>
      </c>
      <c r="G446" s="174">
        <v>4610</v>
      </c>
      <c r="H446" s="175">
        <v>0.26654</v>
      </c>
    </row>
    <row r="447" spans="1:8" ht="14.25">
      <c r="A447" s="159">
        <v>420398</v>
      </c>
      <c r="B447" s="133" t="s">
        <v>654</v>
      </c>
      <c r="C447" s="133" t="s">
        <v>655</v>
      </c>
      <c r="D447" s="174">
        <v>48</v>
      </c>
      <c r="E447" s="174">
        <v>48493</v>
      </c>
      <c r="F447" s="174">
        <v>17345</v>
      </c>
      <c r="G447" s="174">
        <v>3927</v>
      </c>
      <c r="H447" s="175">
        <v>0.22641</v>
      </c>
    </row>
    <row r="448" spans="1:8" ht="14.25">
      <c r="A448" s="159">
        <v>434016</v>
      </c>
      <c r="B448" s="133" t="s">
        <v>894</v>
      </c>
      <c r="C448" s="133" t="s">
        <v>386</v>
      </c>
      <c r="D448" s="174">
        <v>31</v>
      </c>
      <c r="E448" s="174">
        <v>31173</v>
      </c>
      <c r="F448" s="174" t="s">
        <v>129</v>
      </c>
      <c r="G448" s="174" t="s">
        <v>129</v>
      </c>
      <c r="H448" s="175" t="s">
        <v>129</v>
      </c>
    </row>
    <row r="449" spans="1:8" ht="14.25">
      <c r="A449" s="159">
        <v>434584</v>
      </c>
      <c r="B449" s="133" t="s">
        <v>895</v>
      </c>
      <c r="C449" s="133" t="s">
        <v>896</v>
      </c>
      <c r="D449" s="174">
        <v>2</v>
      </c>
      <c r="E449" s="174">
        <v>2187</v>
      </c>
      <c r="F449" s="174" t="s">
        <v>129</v>
      </c>
      <c r="G449" s="174" t="s">
        <v>129</v>
      </c>
      <c r="H449" s="175" t="s">
        <v>129</v>
      </c>
    </row>
    <row r="450" spans="1:8" ht="14.25">
      <c r="A450" s="159">
        <v>434672</v>
      </c>
      <c r="B450" s="133" t="s">
        <v>897</v>
      </c>
      <c r="C450" s="133" t="s">
        <v>898</v>
      </c>
      <c r="D450" s="174">
        <v>24</v>
      </c>
      <c r="E450" s="174">
        <v>24005</v>
      </c>
      <c r="F450" s="174">
        <v>337529</v>
      </c>
      <c r="G450" s="174">
        <v>98054</v>
      </c>
      <c r="H450" s="175">
        <v>0.29050999999999999</v>
      </c>
    </row>
    <row r="451" spans="1:8" ht="14.25">
      <c r="A451" s="159">
        <v>434751</v>
      </c>
      <c r="B451" s="133" t="s">
        <v>900</v>
      </c>
      <c r="C451" s="133" t="s">
        <v>900</v>
      </c>
      <c r="D451" s="174">
        <v>27</v>
      </c>
      <c r="E451" s="174">
        <v>27087</v>
      </c>
      <c r="F451" s="174">
        <v>1879</v>
      </c>
      <c r="G451" s="174">
        <v>672</v>
      </c>
      <c r="H451" s="175">
        <v>0.35764000000000001</v>
      </c>
    </row>
    <row r="452" spans="1:8" ht="14.25">
      <c r="A452" s="159">
        <v>442781</v>
      </c>
      <c r="B452" s="133" t="s">
        <v>901</v>
      </c>
      <c r="C452" s="133" t="s">
        <v>902</v>
      </c>
      <c r="D452" s="174">
        <v>4</v>
      </c>
      <c r="E452" s="174">
        <v>4007</v>
      </c>
      <c r="F452" s="174" t="s">
        <v>129</v>
      </c>
      <c r="G452" s="174" t="s">
        <v>129</v>
      </c>
      <c r="H452" s="175" t="s">
        <v>129</v>
      </c>
    </row>
    <row r="453" spans="1:8" ht="14.25">
      <c r="A453" s="159">
        <v>442781</v>
      </c>
      <c r="B453" s="133" t="s">
        <v>903</v>
      </c>
      <c r="C453" s="133" t="s">
        <v>904</v>
      </c>
      <c r="D453" s="174">
        <v>4</v>
      </c>
      <c r="E453" s="174">
        <v>4013</v>
      </c>
      <c r="F453" s="174" t="s">
        <v>129</v>
      </c>
      <c r="G453" s="174" t="s">
        <v>129</v>
      </c>
      <c r="H453" s="175" t="s">
        <v>129</v>
      </c>
    </row>
    <row r="454" spans="1:8" ht="14.25">
      <c r="A454" s="159">
        <v>442781</v>
      </c>
      <c r="B454" s="133" t="s">
        <v>991</v>
      </c>
      <c r="C454" s="133" t="s">
        <v>906</v>
      </c>
      <c r="D454" s="174">
        <v>4</v>
      </c>
      <c r="E454" s="174">
        <v>4019</v>
      </c>
      <c r="F454" s="174" t="s">
        <v>129</v>
      </c>
      <c r="G454" s="174" t="s">
        <v>129</v>
      </c>
      <c r="H454" s="175" t="s">
        <v>129</v>
      </c>
    </row>
    <row r="455" spans="1:8" ht="14.25">
      <c r="A455" s="159">
        <v>448594</v>
      </c>
      <c r="B455" s="133" t="s">
        <v>428</v>
      </c>
      <c r="C455" s="133" t="s">
        <v>429</v>
      </c>
      <c r="D455" s="174">
        <v>6</v>
      </c>
      <c r="E455" s="174">
        <v>6031</v>
      </c>
      <c r="F455" s="174" t="s">
        <v>129</v>
      </c>
      <c r="G455" s="174" t="s">
        <v>129</v>
      </c>
      <c r="H455" s="175" t="s">
        <v>129</v>
      </c>
    </row>
    <row r="456" spans="1:8" ht="14.25">
      <c r="A456" s="159">
        <v>461315</v>
      </c>
      <c r="B456" s="133" t="s">
        <v>909</v>
      </c>
      <c r="C456" s="133" t="s">
        <v>909</v>
      </c>
      <c r="D456" s="174">
        <v>26</v>
      </c>
      <c r="E456" s="174">
        <v>26013</v>
      </c>
      <c r="F456" s="174">
        <v>3241</v>
      </c>
      <c r="G456" s="174">
        <v>1257</v>
      </c>
      <c r="H456" s="175">
        <v>0.38784000000000002</v>
      </c>
    </row>
    <row r="457" spans="1:8" ht="14.25">
      <c r="A457" s="159">
        <v>480967</v>
      </c>
      <c r="B457" s="133" t="s">
        <v>992</v>
      </c>
      <c r="C457" s="133" t="s">
        <v>911</v>
      </c>
      <c r="D457" s="174">
        <v>40</v>
      </c>
      <c r="E457" s="174">
        <v>40111</v>
      </c>
      <c r="F457" s="174" t="s">
        <v>129</v>
      </c>
      <c r="G457" s="174" t="s">
        <v>129</v>
      </c>
      <c r="H457" s="175" t="s">
        <v>129</v>
      </c>
    </row>
    <row r="458" spans="1:8" ht="14.25">
      <c r="A458" s="159">
        <v>488730</v>
      </c>
      <c r="B458" s="133" t="s">
        <v>690</v>
      </c>
      <c r="C458" s="133" t="s">
        <v>691</v>
      </c>
      <c r="D458" s="174">
        <v>48</v>
      </c>
      <c r="E458" s="174">
        <v>48013</v>
      </c>
      <c r="F458" s="174">
        <v>15920</v>
      </c>
      <c r="G458" s="174">
        <v>4564</v>
      </c>
      <c r="H458" s="175">
        <v>0.28667999999999999</v>
      </c>
    </row>
    <row r="459" spans="1:8" ht="14.25">
      <c r="A459" s="159">
        <v>488730</v>
      </c>
      <c r="B459" s="133" t="s">
        <v>749</v>
      </c>
      <c r="C459" s="133" t="s">
        <v>750</v>
      </c>
      <c r="D459" s="174">
        <v>48</v>
      </c>
      <c r="E459" s="174">
        <v>48019</v>
      </c>
      <c r="F459" s="174">
        <v>8532</v>
      </c>
      <c r="G459" s="174">
        <v>2569</v>
      </c>
      <c r="H459" s="175">
        <v>0.30109999999999998</v>
      </c>
    </row>
    <row r="460" spans="1:8" ht="14.25">
      <c r="A460" s="159">
        <v>488730</v>
      </c>
      <c r="B460" s="133" t="s">
        <v>751</v>
      </c>
      <c r="C460" s="133" t="s">
        <v>752</v>
      </c>
      <c r="D460" s="174">
        <v>48</v>
      </c>
      <c r="E460" s="174">
        <v>48029</v>
      </c>
      <c r="F460" s="174">
        <v>754632</v>
      </c>
      <c r="G460" s="174">
        <v>231273</v>
      </c>
      <c r="H460" s="175">
        <v>0.30647000000000002</v>
      </c>
    </row>
    <row r="461" spans="1:8" ht="14.25">
      <c r="A461" s="159">
        <v>488730</v>
      </c>
      <c r="B461" s="133" t="s">
        <v>753</v>
      </c>
      <c r="C461" s="133" t="s">
        <v>754</v>
      </c>
      <c r="D461" s="174">
        <v>48</v>
      </c>
      <c r="E461" s="174">
        <v>48091</v>
      </c>
      <c r="F461" s="174">
        <v>70544</v>
      </c>
      <c r="G461" s="174">
        <v>17366</v>
      </c>
      <c r="H461" s="175">
        <v>0.24617</v>
      </c>
    </row>
    <row r="462" spans="1:8" ht="14.25">
      <c r="A462" s="159">
        <v>488730</v>
      </c>
      <c r="B462" s="133" t="s">
        <v>755</v>
      </c>
      <c r="C462" s="133" t="s">
        <v>408</v>
      </c>
      <c r="D462" s="174">
        <v>48</v>
      </c>
      <c r="E462" s="174">
        <v>48187</v>
      </c>
      <c r="F462" s="174">
        <v>66711</v>
      </c>
      <c r="G462" s="174">
        <v>15888</v>
      </c>
      <c r="H462" s="175">
        <v>0.23816000000000001</v>
      </c>
    </row>
    <row r="463" spans="1:8" ht="14.25">
      <c r="A463" s="159">
        <v>488730</v>
      </c>
      <c r="B463" s="133" t="s">
        <v>756</v>
      </c>
      <c r="C463" s="133" t="s">
        <v>757</v>
      </c>
      <c r="D463" s="174">
        <v>48</v>
      </c>
      <c r="E463" s="174">
        <v>48259</v>
      </c>
      <c r="F463" s="174">
        <v>16763</v>
      </c>
      <c r="G463" s="174">
        <v>4076</v>
      </c>
      <c r="H463" s="175">
        <v>0.24315000000000001</v>
      </c>
    </row>
    <row r="464" spans="1:8" ht="14.25">
      <c r="A464" s="159">
        <v>488730</v>
      </c>
      <c r="B464" s="133" t="s">
        <v>758</v>
      </c>
      <c r="C464" s="133" t="s">
        <v>499</v>
      </c>
      <c r="D464" s="174">
        <v>48</v>
      </c>
      <c r="E464" s="174">
        <v>48325</v>
      </c>
      <c r="F464" s="174">
        <v>17296</v>
      </c>
      <c r="G464" s="174">
        <v>4610</v>
      </c>
      <c r="H464" s="175">
        <v>0.26654</v>
      </c>
    </row>
    <row r="465" spans="1:8" ht="14.25">
      <c r="A465" s="159">
        <v>488730</v>
      </c>
      <c r="B465" s="133" t="s">
        <v>654</v>
      </c>
      <c r="C465" s="133" t="s">
        <v>655</v>
      </c>
      <c r="D465" s="174">
        <v>48</v>
      </c>
      <c r="E465" s="174">
        <v>48493</v>
      </c>
      <c r="F465" s="174">
        <v>17345</v>
      </c>
      <c r="G465" s="174">
        <v>3927</v>
      </c>
      <c r="H465" s="175">
        <v>0.22641</v>
      </c>
    </row>
    <row r="466" spans="1:8" ht="14.25">
      <c r="A466" s="159">
        <v>491844</v>
      </c>
      <c r="B466" s="133" t="s">
        <v>912</v>
      </c>
      <c r="C466" s="133" t="s">
        <v>887</v>
      </c>
      <c r="D466" s="174">
        <v>27</v>
      </c>
      <c r="E466" s="174">
        <v>27007</v>
      </c>
      <c r="F466" s="174">
        <v>17870</v>
      </c>
      <c r="G466" s="174">
        <v>4931</v>
      </c>
      <c r="H466" s="175">
        <v>0.27594000000000002</v>
      </c>
    </row>
    <row r="467" spans="1:8" ht="14.25">
      <c r="A467" s="176">
        <v>491844</v>
      </c>
      <c r="B467" s="139" t="s">
        <v>914</v>
      </c>
      <c r="C467" s="139" t="s">
        <v>914</v>
      </c>
      <c r="D467" s="177">
        <v>27</v>
      </c>
      <c r="E467" s="177">
        <v>27125</v>
      </c>
      <c r="F467" s="177">
        <v>1638</v>
      </c>
      <c r="G467" s="177">
        <v>382</v>
      </c>
      <c r="H467" s="178">
        <v>0.23321</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433C5-DF3B-4501-BC6B-E5BED585818B}">
  <sheetPr>
    <tabColor rgb="FF2180AF"/>
  </sheetPr>
  <dimension ref="A1:F169"/>
  <sheetViews>
    <sheetView workbookViewId="0"/>
  </sheetViews>
  <sheetFormatPr defaultColWidth="13.625" defaultRowHeight="13.9"/>
  <cols>
    <col min="1" max="1" width="9.625" customWidth="1"/>
    <col min="2" max="2" width="26.625" style="3" customWidth="1"/>
    <col min="3" max="3" width="24.625" customWidth="1"/>
    <col min="4" max="4" width="30" style="2" customWidth="1"/>
    <col min="5" max="5" width="13.625" customWidth="1"/>
    <col min="6" max="6" width="13.625" style="1"/>
  </cols>
  <sheetData>
    <row r="1" spans="1:6" ht="28.5">
      <c r="A1" s="179" t="s">
        <v>103</v>
      </c>
      <c r="B1" s="180" t="s">
        <v>993</v>
      </c>
      <c r="C1" s="60" t="s">
        <v>994</v>
      </c>
      <c r="D1" s="60" t="s">
        <v>995</v>
      </c>
      <c r="E1" s="60" t="s">
        <v>996</v>
      </c>
      <c r="F1" s="61" t="s">
        <v>997</v>
      </c>
    </row>
    <row r="2" spans="1:6" ht="14.25">
      <c r="A2" s="159">
        <v>101295</v>
      </c>
      <c r="B2" s="175">
        <v>0.4</v>
      </c>
      <c r="C2" s="181">
        <f>Table18[[#This Row],[Percent_Poverty_Service_Area]]</f>
        <v>0.13489999999999999</v>
      </c>
      <c r="D2" s="182">
        <f>IFERROR(Table4[[#This Row],[PELL22_P_Fall Enrollment]]-Table4[[#This Row],[Poverty22_Service Area]],"")</f>
        <v>0.2651</v>
      </c>
      <c r="E2" s="181" t="str">
        <f>Table22[[#This Row],[PCT_Alice_Service Area]]</f>
        <v>.</v>
      </c>
      <c r="F2" s="183" t="str">
        <f>IFERROR(Table4[[#This Row],[PELL22_P_Fall Enrollment]]-Table4[[#This Row],[Percent_ALICE_Service Area]],"")</f>
        <v/>
      </c>
    </row>
    <row r="3" spans="1:6" ht="14.25">
      <c r="A3" s="159">
        <v>105297</v>
      </c>
      <c r="B3" s="175">
        <v>0.45</v>
      </c>
      <c r="C3" s="181">
        <f>Table18[[#This Row],[Percent_Poverty_Service_Area]]</f>
        <v>0.21994</v>
      </c>
      <c r="D3" s="182">
        <f>IFERROR(Table4[[#This Row],[PELL22_P_Fall Enrollment]]-Table4[[#This Row],[Poverty22_Service Area]],"")</f>
        <v>0.23006000000000001</v>
      </c>
      <c r="E3" s="181" t="str">
        <f>Table22[[#This Row],[PCT_Alice_Service Area]]</f>
        <v>.</v>
      </c>
      <c r="F3" s="183" t="str">
        <f>IFERROR(Table4[[#This Row],[PELL22_P_Fall Enrollment]]-Table4[[#This Row],[Percent_ALICE_Service Area]],"")</f>
        <v/>
      </c>
    </row>
    <row r="4" spans="1:6" ht="14.25">
      <c r="A4" s="159">
        <v>109819</v>
      </c>
      <c r="B4" s="175">
        <v>0.25</v>
      </c>
      <c r="C4" s="181">
        <f>Table18[[#This Row],[Percent_Poverty_Service_Area]]</f>
        <v>0.19292999999999999</v>
      </c>
      <c r="D4" s="182">
        <f>IFERROR(Table4[[#This Row],[PELL22_P_Fall Enrollment]]-Table4[[#This Row],[Poverty22_Service Area]],"")</f>
        <v>5.707000000000001E-2</v>
      </c>
      <c r="E4" s="181" t="str">
        <f>Table22[[#This Row],[PCT_Alice_Service Area]]</f>
        <v>.</v>
      </c>
      <c r="F4" s="183" t="str">
        <f>IFERROR(Table4[[#This Row],[PELL22_P_Fall Enrollment]]-Table4[[#This Row],[Percent_ALICE_Service Area]],"")</f>
        <v/>
      </c>
    </row>
    <row r="5" spans="1:6" ht="14.25">
      <c r="A5" s="159">
        <v>112686</v>
      </c>
      <c r="B5" s="175">
        <v>0.25</v>
      </c>
      <c r="C5" s="181">
        <f>Table18[[#This Row],[Percent_Poverty_Service_Area]]</f>
        <v>0.13738</v>
      </c>
      <c r="D5" s="182">
        <f>IFERROR(Table4[[#This Row],[PELL22_P_Fall Enrollment]]-Table4[[#This Row],[Poverty22_Service Area]],"")</f>
        <v>0.11262</v>
      </c>
      <c r="E5" s="181" t="str">
        <f>Table22[[#This Row],[PCT_Alice_Service Area]]</f>
        <v>.</v>
      </c>
      <c r="F5" s="183" t="str">
        <f>IFERROR(Table4[[#This Row],[PELL22_P_Fall Enrollment]]-Table4[[#This Row],[Percent_ALICE_Service Area]],"")</f>
        <v/>
      </c>
    </row>
    <row r="6" spans="1:6" ht="14.25">
      <c r="A6" s="159">
        <v>118912</v>
      </c>
      <c r="B6" s="175">
        <v>0.25</v>
      </c>
      <c r="C6" s="181">
        <f>Table18[[#This Row],[Percent_Poverty_Service_Area]]</f>
        <v>0.10571</v>
      </c>
      <c r="D6" s="182">
        <f>IFERROR(Table4[[#This Row],[PELL22_P_Fall Enrollment]]-Table4[[#This Row],[Poverty22_Service Area]],"")</f>
        <v>0.14429</v>
      </c>
      <c r="E6" s="181" t="str">
        <f>Table22[[#This Row],[PCT_Alice_Service Area]]</f>
        <v>.</v>
      </c>
      <c r="F6" s="183" t="str">
        <f>IFERROR(Table4[[#This Row],[PELL22_P_Fall Enrollment]]-Table4[[#This Row],[Percent_ALICE_Service Area]],"")</f>
        <v/>
      </c>
    </row>
    <row r="7" spans="1:6" ht="14.25">
      <c r="A7" s="159">
        <v>121363</v>
      </c>
      <c r="B7" s="175">
        <v>0.36</v>
      </c>
      <c r="C7" s="181">
        <f>Table18[[#This Row],[Percent_Poverty_Service_Area]]</f>
        <v>0.18471000000000001</v>
      </c>
      <c r="D7" s="182">
        <f>IFERROR(Table4[[#This Row],[PELL22_P_Fall Enrollment]]-Table4[[#This Row],[Poverty22_Service Area]],"")</f>
        <v>0.17528999999999997</v>
      </c>
      <c r="E7" s="181" t="str">
        <f>Table22[[#This Row],[PCT_Alice_Service Area]]</f>
        <v>.</v>
      </c>
      <c r="F7" s="183" t="str">
        <f>IFERROR(Table4[[#This Row],[PELL22_P_Fall Enrollment]]-Table4[[#This Row],[Percent_ALICE_Service Area]],"")</f>
        <v/>
      </c>
    </row>
    <row r="8" spans="1:6" ht="14.25">
      <c r="A8" s="159">
        <v>125462</v>
      </c>
      <c r="B8" s="175">
        <v>0.15</v>
      </c>
      <c r="C8" s="181">
        <f>Table18[[#This Row],[Percent_Poverty_Service_Area]]</f>
        <v>0.19547</v>
      </c>
      <c r="D8" s="182">
        <f>IFERROR(Table4[[#This Row],[PELL22_P_Fall Enrollment]]-Table4[[#This Row],[Poverty22_Service Area]],"")</f>
        <v>-4.547000000000001E-2</v>
      </c>
      <c r="E8" s="181" t="str">
        <f>Table22[[#This Row],[PCT_Alice_Service Area]]</f>
        <v>.</v>
      </c>
      <c r="F8" s="183" t="str">
        <f>IFERROR(Table4[[#This Row],[PELL22_P_Fall Enrollment]]-Table4[[#This Row],[Percent_ALICE_Service Area]],"")</f>
        <v/>
      </c>
    </row>
    <row r="9" spans="1:6" ht="14.25">
      <c r="A9" s="159">
        <v>126863</v>
      </c>
      <c r="B9" s="175">
        <v>0.19</v>
      </c>
      <c r="C9" s="181">
        <f>Table18[[#This Row],[Percent_Poverty_Service_Area]]</f>
        <v>8.727E-2</v>
      </c>
      <c r="D9" s="182">
        <f>IFERROR(Table4[[#This Row],[PELL22_P_Fall Enrollment]]-Table4[[#This Row],[Poverty22_Service Area]],"")</f>
        <v>0.10273</v>
      </c>
      <c r="E9" s="181" t="str">
        <f>Table22[[#This Row],[PCT_Alice_Service Area]]</f>
        <v>.</v>
      </c>
      <c r="F9" s="183" t="str">
        <f>IFERROR(Table4[[#This Row],[PELL22_P_Fall Enrollment]]-Table4[[#This Row],[Percent_ALICE_Service Area]],"")</f>
        <v/>
      </c>
    </row>
    <row r="10" spans="1:6" ht="14.25">
      <c r="A10" s="159">
        <v>128577</v>
      </c>
      <c r="B10" s="175">
        <v>0.34</v>
      </c>
      <c r="C10" s="181">
        <f>Table18[[#This Row],[Percent_Poverty_Service_Area]]</f>
        <v>0.11</v>
      </c>
      <c r="D10" s="182">
        <f>IFERROR(Table4[[#This Row],[PELL22_P_Fall Enrollment]]-Table4[[#This Row],[Poverty22_Service Area]],"")</f>
        <v>0.23000000000000004</v>
      </c>
      <c r="E10" s="181">
        <f>Table22[[#This Row],[PCT_Alice_Service Area]]</f>
        <v>0.27622000000000002</v>
      </c>
      <c r="F10" s="183">
        <f>IFERROR(Table4[[#This Row],[PELL22_P_Fall Enrollment]]-Table4[[#This Row],[Percent_ALICE_Service Area]],"")</f>
        <v>6.3780000000000003E-2</v>
      </c>
    </row>
    <row r="11" spans="1:6" ht="14.25">
      <c r="A11" s="159">
        <v>129367</v>
      </c>
      <c r="B11" s="175">
        <v>0.49</v>
      </c>
      <c r="C11" s="181">
        <f>Table18[[#This Row],[Percent_Poverty_Service_Area]]</f>
        <v>0.11</v>
      </c>
      <c r="D11" s="182">
        <f>IFERROR(Table4[[#This Row],[PELL22_P_Fall Enrollment]]-Table4[[#This Row],[Poverty22_Service Area]],"")</f>
        <v>0.38</v>
      </c>
      <c r="E11" s="181">
        <f>Table22[[#This Row],[PCT_Alice_Service Area]]</f>
        <v>0.28016000000000002</v>
      </c>
      <c r="F11" s="183">
        <f>IFERROR(Table4[[#This Row],[PELL22_P_Fall Enrollment]]-Table4[[#This Row],[Percent_ALICE_Service Area]],"")</f>
        <v>0.20983999999999997</v>
      </c>
    </row>
    <row r="12" spans="1:6" ht="14.25">
      <c r="A12" s="159">
        <v>129543</v>
      </c>
      <c r="B12" s="175">
        <v>0.46</v>
      </c>
      <c r="C12" s="181">
        <f>Table18[[#This Row],[Percent_Poverty_Service_Area]]</f>
        <v>0.13</v>
      </c>
      <c r="D12" s="182">
        <f>IFERROR(Table4[[#This Row],[PELL22_P_Fall Enrollment]]-Table4[[#This Row],[Poverty22_Service Area]],"")</f>
        <v>0.33</v>
      </c>
      <c r="E12" s="181">
        <f>Table22[[#This Row],[PCT_Alice_Service Area]]</f>
        <v>0.29726000000000002</v>
      </c>
      <c r="F12" s="183">
        <f>IFERROR(Table4[[#This Row],[PELL22_P_Fall Enrollment]]-Table4[[#This Row],[Percent_ALICE_Service Area]],"")</f>
        <v>0.16274</v>
      </c>
    </row>
    <row r="13" spans="1:6" ht="14.25">
      <c r="A13" s="159">
        <v>129695</v>
      </c>
      <c r="B13" s="175">
        <v>0.36</v>
      </c>
      <c r="C13" s="181">
        <f>Table18[[#This Row],[Percent_Poverty_Service_Area]]</f>
        <v>0.11</v>
      </c>
      <c r="D13" s="182">
        <f>IFERROR(Table4[[#This Row],[PELL22_P_Fall Enrollment]]-Table4[[#This Row],[Poverty22_Service Area]],"")</f>
        <v>0.25</v>
      </c>
      <c r="E13" s="181">
        <f>Table22[[#This Row],[PCT_Alice_Service Area]]</f>
        <v>0.28016000000000002</v>
      </c>
      <c r="F13" s="183">
        <f>IFERROR(Table4[[#This Row],[PELL22_P_Fall Enrollment]]-Table4[[#This Row],[Percent_ALICE_Service Area]],"")</f>
        <v>7.9839999999999967E-2</v>
      </c>
    </row>
    <row r="14" spans="1:6" ht="14.25">
      <c r="A14" s="159">
        <v>129729</v>
      </c>
      <c r="B14" s="175">
        <v>0.42</v>
      </c>
      <c r="C14" s="181">
        <f>Table18[[#This Row],[Percent_Poverty_Service_Area]]</f>
        <v>0.1</v>
      </c>
      <c r="D14" s="182">
        <f>IFERROR(Table4[[#This Row],[PELL22_P_Fall Enrollment]]-Table4[[#This Row],[Poverty22_Service Area]],"")</f>
        <v>0.31999999999999995</v>
      </c>
      <c r="E14" s="181">
        <f>Table22[[#This Row],[PCT_Alice_Service Area]]</f>
        <v>0.28809000000000001</v>
      </c>
      <c r="F14" s="183">
        <f>IFERROR(Table4[[#This Row],[PELL22_P_Fall Enrollment]]-Table4[[#This Row],[Percent_ALICE_Service Area]],"")</f>
        <v>0.13190999999999997</v>
      </c>
    </row>
    <row r="15" spans="1:6" ht="14.25">
      <c r="A15" s="159">
        <v>129756</v>
      </c>
      <c r="B15" s="175">
        <v>0.36</v>
      </c>
      <c r="C15" s="181">
        <f>Table18[[#This Row],[Percent_Poverty_Service_Area]]</f>
        <v>0.06</v>
      </c>
      <c r="D15" s="182">
        <f>IFERROR(Table4[[#This Row],[PELL22_P_Fall Enrollment]]-Table4[[#This Row],[Poverty22_Service Area]],"")</f>
        <v>0.3</v>
      </c>
      <c r="E15" s="181">
        <f>Table22[[#This Row],[PCT_Alice_Service Area]]</f>
        <v>0.23044999999999999</v>
      </c>
      <c r="F15" s="183">
        <f>IFERROR(Table4[[#This Row],[PELL22_P_Fall Enrollment]]-Table4[[#This Row],[Percent_ALICE_Service Area]],"")</f>
        <v>0.12955</v>
      </c>
    </row>
    <row r="16" spans="1:6" ht="14.25">
      <c r="A16" s="159">
        <v>129808</v>
      </c>
      <c r="B16" s="175">
        <v>0.43</v>
      </c>
      <c r="C16" s="181">
        <f>Table18[[#This Row],[Percent_Poverty_Service_Area]]</f>
        <v>0.1</v>
      </c>
      <c r="D16" s="182">
        <f>IFERROR(Table4[[#This Row],[PELL22_P_Fall Enrollment]]-Table4[[#This Row],[Poverty22_Service Area]],"")</f>
        <v>0.32999999999999996</v>
      </c>
      <c r="E16" s="181">
        <f>Table22[[#This Row],[PCT_Alice_Service Area]]</f>
        <v>0.28584999999999999</v>
      </c>
      <c r="F16" s="183">
        <f>IFERROR(Table4[[#This Row],[PELL22_P_Fall Enrollment]]-Table4[[#This Row],[Percent_ALICE_Service Area]],"")</f>
        <v>0.14415</v>
      </c>
    </row>
    <row r="17" spans="1:6" ht="14.25">
      <c r="A17" s="159">
        <v>130004</v>
      </c>
      <c r="B17" s="175">
        <v>0.38</v>
      </c>
      <c r="C17" s="181">
        <f>Table18[[#This Row],[Percent_Poverty_Service_Area]]</f>
        <v>0.09</v>
      </c>
      <c r="D17" s="182">
        <f>IFERROR(Table4[[#This Row],[PELL22_P_Fall Enrollment]]-Table4[[#This Row],[Poverty22_Service Area]],"")</f>
        <v>0.29000000000000004</v>
      </c>
      <c r="E17" s="181">
        <f>Table22[[#This Row],[PCT_Alice_Service Area]]</f>
        <v>0.29726000000000002</v>
      </c>
      <c r="F17" s="183">
        <f>IFERROR(Table4[[#This Row],[PELL22_P_Fall Enrollment]]-Table4[[#This Row],[Percent_ALICE_Service Area]],"")</f>
        <v>8.273999999999998E-2</v>
      </c>
    </row>
    <row r="18" spans="1:6" ht="14.25">
      <c r="A18" s="159">
        <v>130040</v>
      </c>
      <c r="B18" s="175">
        <v>0.37</v>
      </c>
      <c r="C18" s="181">
        <f>Table18[[#This Row],[Percent_Poverty_Service_Area]]</f>
        <v>0.09</v>
      </c>
      <c r="D18" s="182">
        <f>IFERROR(Table4[[#This Row],[PELL22_P_Fall Enrollment]]-Table4[[#This Row],[Poverty22_Service Area]],"")</f>
        <v>0.28000000000000003</v>
      </c>
      <c r="E18" s="181">
        <f>Table22[[#This Row],[PCT_Alice_Service Area]]</f>
        <v>0.26447999999999999</v>
      </c>
      <c r="F18" s="183">
        <f>IFERROR(Table4[[#This Row],[PELL22_P_Fall Enrollment]]-Table4[[#This Row],[Percent_ALICE_Service Area]],"")</f>
        <v>0.10552</v>
      </c>
    </row>
    <row r="19" spans="1:6" ht="14.25">
      <c r="A19" s="159">
        <v>130217</v>
      </c>
      <c r="B19" s="175">
        <v>0.41</v>
      </c>
      <c r="C19" s="181">
        <f>Table18[[#This Row],[Percent_Poverty_Service_Area]]</f>
        <v>0.09</v>
      </c>
      <c r="D19" s="182">
        <f>IFERROR(Table4[[#This Row],[PELL22_P_Fall Enrollment]]-Table4[[#This Row],[Poverty22_Service Area]],"")</f>
        <v>0.31999999999999995</v>
      </c>
      <c r="E19" s="181">
        <f>Table22[[#This Row],[PCT_Alice_Service Area]]</f>
        <v>0.26729999999999998</v>
      </c>
      <c r="F19" s="183">
        <f>IFERROR(Table4[[#This Row],[PELL22_P_Fall Enrollment]]-Table4[[#This Row],[Percent_ALICE_Service Area]],"")</f>
        <v>0.14269999999999999</v>
      </c>
    </row>
    <row r="20" spans="1:6" ht="14.25">
      <c r="A20" s="159">
        <v>130396</v>
      </c>
      <c r="B20" s="175">
        <v>0.44</v>
      </c>
      <c r="C20" s="181">
        <f>Table18[[#This Row],[Percent_Poverty_Service_Area]]</f>
        <v>0.12</v>
      </c>
      <c r="D20" s="182">
        <f>IFERROR(Table4[[#This Row],[PELL22_P_Fall Enrollment]]-Table4[[#This Row],[Poverty22_Service Area]],"")</f>
        <v>0.32</v>
      </c>
      <c r="E20" s="181">
        <f>Table22[[#This Row],[PCT_Alice_Service Area]]</f>
        <v>0.28809000000000001</v>
      </c>
      <c r="F20" s="183">
        <f>IFERROR(Table4[[#This Row],[PELL22_P_Fall Enrollment]]-Table4[[#This Row],[Percent_ALICE_Service Area]],"")</f>
        <v>0.15190999999999999</v>
      </c>
    </row>
    <row r="21" spans="1:6" ht="14.25">
      <c r="A21" s="159">
        <v>130606</v>
      </c>
      <c r="B21" s="175">
        <v>0.43</v>
      </c>
      <c r="C21" s="181">
        <f>Table18[[#This Row],[Percent_Poverty_Service_Area]]</f>
        <v>0.11</v>
      </c>
      <c r="D21" s="182">
        <f>IFERROR(Table4[[#This Row],[PELL22_P_Fall Enrollment]]-Table4[[#This Row],[Poverty22_Service Area]],"")</f>
        <v>0.32</v>
      </c>
      <c r="E21" s="181">
        <f>Table22[[#This Row],[PCT_Alice_Service Area]]</f>
        <v>0.28016000000000002</v>
      </c>
      <c r="F21" s="183">
        <f>IFERROR(Table4[[#This Row],[PELL22_P_Fall Enrollment]]-Table4[[#This Row],[Percent_ALICE_Service Area]],"")</f>
        <v>0.14983999999999997</v>
      </c>
    </row>
    <row r="22" spans="1:6" ht="14.25">
      <c r="A22" s="159">
        <v>130907</v>
      </c>
      <c r="B22" s="175">
        <v>0.37</v>
      </c>
      <c r="C22" s="181">
        <f>Table18[[#This Row],[Percent_Poverty_Service_Area]]</f>
        <v>0.11123</v>
      </c>
      <c r="D22" s="182">
        <f>IFERROR(Table4[[#This Row],[PELL22_P_Fall Enrollment]]-Table4[[#This Row],[Poverty22_Service Area]],"")</f>
        <v>0.25877</v>
      </c>
      <c r="E22" s="181">
        <f>Table22[[#This Row],[PCT_Alice_Service Area]]</f>
        <v>0.28966999999999998</v>
      </c>
      <c r="F22" s="183">
        <f>IFERROR(Table4[[#This Row],[PELL22_P_Fall Enrollment]]-Table4[[#This Row],[Percent_ALICE_Service Area]],"")</f>
        <v>8.0330000000000013E-2</v>
      </c>
    </row>
    <row r="23" spans="1:6" ht="14.25">
      <c r="A23" s="159">
        <v>133702</v>
      </c>
      <c r="B23" s="175">
        <v>0.34</v>
      </c>
      <c r="C23" s="181">
        <f>Table18[[#This Row],[Percent_Poverty_Service_Area]]</f>
        <v>0.13900000000000001</v>
      </c>
      <c r="D23" s="182">
        <f>IFERROR(Table4[[#This Row],[PELL22_P_Fall Enrollment]]-Table4[[#This Row],[Poverty22_Service Area]],"")</f>
        <v>0.20100000000000001</v>
      </c>
      <c r="E23" s="181">
        <f>Table22[[#This Row],[PCT_Alice_Service Area]]</f>
        <v>0.28332000000000002</v>
      </c>
      <c r="F23" s="183">
        <f>IFERROR(Table4[[#This Row],[PELL22_P_Fall Enrollment]]-Table4[[#This Row],[Percent_ALICE_Service Area]],"")</f>
        <v>5.6680000000000008E-2</v>
      </c>
    </row>
    <row r="24" spans="1:6" ht="14.25">
      <c r="A24" s="159">
        <v>135717</v>
      </c>
      <c r="B24" s="175">
        <v>0.47</v>
      </c>
      <c r="C24" s="181">
        <f>Table18[[#This Row],[Percent_Poverty_Service_Area]]</f>
        <v>0.15257999999999999</v>
      </c>
      <c r="D24" s="182">
        <f>IFERROR(Table4[[#This Row],[PELL22_P_Fall Enrollment]]-Table4[[#This Row],[Poverty22_Service Area]],"")</f>
        <v>0.31741999999999998</v>
      </c>
      <c r="E24" s="181">
        <f>Table22[[#This Row],[PCT_Alice_Service Area]]</f>
        <v>0.36876999999999999</v>
      </c>
      <c r="F24" s="183">
        <f>IFERROR(Table4[[#This Row],[PELL22_P_Fall Enrollment]]-Table4[[#This Row],[Percent_ALICE_Service Area]],"")</f>
        <v>0.10122999999999999</v>
      </c>
    </row>
    <row r="25" spans="1:6" ht="14.25">
      <c r="A25" s="159">
        <v>136358</v>
      </c>
      <c r="B25" s="175">
        <v>0.38</v>
      </c>
      <c r="C25" s="181">
        <f>Table18[[#This Row],[Percent_Poverty_Service_Area]]</f>
        <v>0.11357</v>
      </c>
      <c r="D25" s="182">
        <f>IFERROR(Table4[[#This Row],[PELL22_P_Fall Enrollment]]-Table4[[#This Row],[Poverty22_Service Area]],"")</f>
        <v>0.26643</v>
      </c>
      <c r="E25" s="181">
        <f>Table22[[#This Row],[PCT_Alice_Service Area]]</f>
        <v>0.34638999999999998</v>
      </c>
      <c r="F25" s="183">
        <f>IFERROR(Table4[[#This Row],[PELL22_P_Fall Enrollment]]-Table4[[#This Row],[Percent_ALICE_Service Area]],"")</f>
        <v>3.3610000000000029E-2</v>
      </c>
    </row>
    <row r="26" spans="1:6" ht="14.25">
      <c r="A26" s="159">
        <v>137759</v>
      </c>
      <c r="B26" s="175">
        <v>0.37</v>
      </c>
      <c r="C26" s="181">
        <f>Table18[[#This Row],[Percent_Poverty_Service_Area]]</f>
        <v>0.18991</v>
      </c>
      <c r="D26" s="182">
        <f>IFERROR(Table4[[#This Row],[PELL22_P_Fall Enrollment]]-Table4[[#This Row],[Poverty22_Service Area]],"")</f>
        <v>0.18009</v>
      </c>
      <c r="E26" s="181">
        <f>Table22[[#This Row],[PCT_Alice_Service Area]]</f>
        <v>0.33032</v>
      </c>
      <c r="F26" s="183">
        <f>IFERROR(Table4[[#This Row],[PELL22_P_Fall Enrollment]]-Table4[[#This Row],[Percent_ALICE_Service Area]],"")</f>
        <v>3.9679999999999993E-2</v>
      </c>
    </row>
    <row r="27" spans="1:6" ht="14.25">
      <c r="A27" s="159">
        <v>141680</v>
      </c>
      <c r="B27" s="175">
        <v>0.17</v>
      </c>
      <c r="C27" s="181">
        <f>Table18[[#This Row],[Percent_Poverty_Service_Area]]</f>
        <v>8.8459999999999997E-2</v>
      </c>
      <c r="D27" s="182">
        <f>IFERROR(Table4[[#This Row],[PELL22_P_Fall Enrollment]]-Table4[[#This Row],[Poverty22_Service Area]],"")</f>
        <v>8.1540000000000015E-2</v>
      </c>
      <c r="E27" s="181">
        <f>Table22[[#This Row],[PCT_Alice_Service Area]]</f>
        <v>0.31256</v>
      </c>
      <c r="F27" s="183">
        <f>IFERROR(Table4[[#This Row],[PELL22_P_Fall Enrollment]]-Table4[[#This Row],[Percent_ALICE_Service Area]],"")</f>
        <v>-0.14255999999999999</v>
      </c>
    </row>
    <row r="28" spans="1:6" ht="14.25">
      <c r="A28" s="159">
        <v>141802</v>
      </c>
      <c r="B28" s="175">
        <v>0.24</v>
      </c>
      <c r="C28" s="181">
        <f>Table18[[#This Row],[Percent_Poverty_Service_Area]]</f>
        <v>8.3000000000000004E-2</v>
      </c>
      <c r="D28" s="182">
        <f>IFERROR(Table4[[#This Row],[PELL22_P_Fall Enrollment]]-Table4[[#This Row],[Poverty22_Service Area]],"")</f>
        <v>0.15699999999999997</v>
      </c>
      <c r="E28" s="181">
        <f>Table22[[#This Row],[PCT_Alice_Service Area]]</f>
        <v>0.36174000000000001</v>
      </c>
      <c r="F28" s="183">
        <f>IFERROR(Table4[[#This Row],[PELL22_P_Fall Enrollment]]-Table4[[#This Row],[Percent_ALICE_Service Area]],"")</f>
        <v>-0.12174000000000001</v>
      </c>
    </row>
    <row r="29" spans="1:6" ht="14.25">
      <c r="A29" s="159">
        <v>141839</v>
      </c>
      <c r="B29" s="175">
        <v>0.25</v>
      </c>
      <c r="C29" s="181">
        <f>Table18[[#This Row],[Percent_Poverty_Service_Area]]</f>
        <v>9.2799999999999994E-2</v>
      </c>
      <c r="D29" s="182">
        <f>IFERROR(Table4[[#This Row],[PELL22_P_Fall Enrollment]]-Table4[[#This Row],[Poverty22_Service Area]],"")</f>
        <v>0.15720000000000001</v>
      </c>
      <c r="E29" s="181">
        <f>Table22[[#This Row],[PCT_Alice_Service Area]]</f>
        <v>0.39876</v>
      </c>
      <c r="F29" s="183">
        <f>IFERROR(Table4[[#This Row],[PELL22_P_Fall Enrollment]]-Table4[[#This Row],[Percent_ALICE_Service Area]],"")</f>
        <v>-0.14876</v>
      </c>
    </row>
    <row r="30" spans="1:6" ht="14.25">
      <c r="A30" s="159">
        <v>141990</v>
      </c>
      <c r="B30" s="175">
        <v>0.13</v>
      </c>
      <c r="C30" s="181">
        <f>Table18[[#This Row],[Percent_Poverty_Service_Area]]</f>
        <v>8.8459999999999997E-2</v>
      </c>
      <c r="D30" s="182">
        <f>IFERROR(Table4[[#This Row],[PELL22_P_Fall Enrollment]]-Table4[[#This Row],[Poverty22_Service Area]],"")</f>
        <v>4.1540000000000007E-2</v>
      </c>
      <c r="E30" s="181">
        <f>Table22[[#This Row],[PCT_Alice_Service Area]]</f>
        <v>0.31256</v>
      </c>
      <c r="F30" s="183">
        <f>IFERROR(Table4[[#This Row],[PELL22_P_Fall Enrollment]]-Table4[[#This Row],[Percent_ALICE_Service Area]],"")</f>
        <v>-0.18256</v>
      </c>
    </row>
    <row r="31" spans="1:6" ht="14.25">
      <c r="A31" s="159">
        <v>144944</v>
      </c>
      <c r="B31" s="175">
        <v>0.24</v>
      </c>
      <c r="C31" s="181">
        <f>Table18[[#This Row],[Percent_Poverty_Service_Area]]</f>
        <v>0.11776</v>
      </c>
      <c r="D31" s="182">
        <f>IFERROR(Table4[[#This Row],[PELL22_P_Fall Enrollment]]-Table4[[#This Row],[Poverty22_Service Area]],"")</f>
        <v>0.12223999999999999</v>
      </c>
      <c r="E31" s="181">
        <f>Table22[[#This Row],[PCT_Alice_Service Area]]</f>
        <v>0.22655</v>
      </c>
      <c r="F31" s="183">
        <f>IFERROR(Table4[[#This Row],[PELL22_P_Fall Enrollment]]-Table4[[#This Row],[Percent_ALICE_Service Area]],"")</f>
        <v>1.344999999999999E-2</v>
      </c>
    </row>
    <row r="32" spans="1:6" ht="14.25">
      <c r="A32" s="159">
        <v>145682</v>
      </c>
      <c r="B32" s="175">
        <v>0.22</v>
      </c>
      <c r="C32" s="181">
        <f>Table18[[#This Row],[Percent_Poverty_Service_Area]]</f>
        <v>0.12057</v>
      </c>
      <c r="D32" s="182">
        <f>IFERROR(Table4[[#This Row],[PELL22_P_Fall Enrollment]]-Table4[[#This Row],[Poverty22_Service Area]],"")</f>
        <v>9.9430000000000004E-2</v>
      </c>
      <c r="E32" s="181">
        <f>Table22[[#This Row],[PCT_Alice_Service Area]]</f>
        <v>0.25905</v>
      </c>
      <c r="F32" s="183">
        <f>IFERROR(Table4[[#This Row],[PELL22_P_Fall Enrollment]]-Table4[[#This Row],[Percent_ALICE_Service Area]],"")</f>
        <v>-3.9050000000000001E-2</v>
      </c>
    </row>
    <row r="33" spans="1:6" ht="14.25">
      <c r="A33" s="159">
        <v>146472</v>
      </c>
      <c r="B33" s="175">
        <v>0.22</v>
      </c>
      <c r="C33" s="181">
        <f>Table18[[#This Row],[Percent_Poverty_Service_Area]]</f>
        <v>7.85E-2</v>
      </c>
      <c r="D33" s="182">
        <f>IFERROR(Table4[[#This Row],[PELL22_P_Fall Enrollment]]-Table4[[#This Row],[Poverty22_Service Area]],"")</f>
        <v>0.14150000000000001</v>
      </c>
      <c r="E33" s="181">
        <f>Table22[[#This Row],[PCT_Alice_Service Area]]</f>
        <v>0.24725</v>
      </c>
      <c r="F33" s="183">
        <f>IFERROR(Table4[[#This Row],[PELL22_P_Fall Enrollment]]-Table4[[#This Row],[Percent_ALICE_Service Area]],"")</f>
        <v>-2.7249999999999996E-2</v>
      </c>
    </row>
    <row r="34" spans="1:6" ht="14.25">
      <c r="A34" s="159">
        <v>147800</v>
      </c>
      <c r="B34" s="175">
        <v>0.18</v>
      </c>
      <c r="C34" s="181">
        <f>Table18[[#This Row],[Percent_Poverty_Service_Area]]</f>
        <v>0.13375999999999999</v>
      </c>
      <c r="D34" s="182">
        <f>IFERROR(Table4[[#This Row],[PELL22_P_Fall Enrollment]]-Table4[[#This Row],[Poverty22_Service Area]],"")</f>
        <v>4.6240000000000003E-2</v>
      </c>
      <c r="E34" s="181">
        <f>Table22[[#This Row],[PCT_Alice_Service Area]]</f>
        <v>0.21504999999999999</v>
      </c>
      <c r="F34" s="183">
        <f>IFERROR(Table4[[#This Row],[PELL22_P_Fall Enrollment]]-Table4[[#This Row],[Percent_ALICE_Service Area]],"")</f>
        <v>-3.5049999999999998E-2</v>
      </c>
    </row>
    <row r="35" spans="1:6" ht="14.25">
      <c r="A35" s="159">
        <v>149532</v>
      </c>
      <c r="B35" s="175">
        <v>0.24</v>
      </c>
      <c r="C35" s="181">
        <f>Table18[[#This Row],[Percent_Poverty_Service_Area]]</f>
        <v>0.13375999999999999</v>
      </c>
      <c r="D35" s="182">
        <f>IFERROR(Table4[[#This Row],[PELL22_P_Fall Enrollment]]-Table4[[#This Row],[Poverty22_Service Area]],"")</f>
        <v>0.10624</v>
      </c>
      <c r="E35" s="181">
        <f>Table22[[#This Row],[PCT_Alice_Service Area]]</f>
        <v>0.21504999999999999</v>
      </c>
      <c r="F35" s="183">
        <f>IFERROR(Table4[[#This Row],[PELL22_P_Fall Enrollment]]-Table4[[#This Row],[Percent_ALICE_Service Area]],"")</f>
        <v>2.495E-2</v>
      </c>
    </row>
    <row r="36" spans="1:6" ht="14.25">
      <c r="A36" s="159">
        <v>149842</v>
      </c>
      <c r="B36" s="175">
        <v>0.21</v>
      </c>
      <c r="C36" s="181">
        <f>Table18[[#This Row],[Percent_Poverty_Service_Area]]</f>
        <v>0.13375999999999999</v>
      </c>
      <c r="D36" s="182">
        <f>IFERROR(Table4[[#This Row],[PELL22_P_Fall Enrollment]]-Table4[[#This Row],[Poverty22_Service Area]],"")</f>
        <v>7.6240000000000002E-2</v>
      </c>
      <c r="E36" s="181">
        <f>Table22[[#This Row],[PCT_Alice_Service Area]]</f>
        <v>0.21504999999999999</v>
      </c>
      <c r="F36" s="183">
        <f>IFERROR(Table4[[#This Row],[PELL22_P_Fall Enrollment]]-Table4[[#This Row],[Percent_ALICE_Service Area]],"")</f>
        <v>-5.0499999999999989E-3</v>
      </c>
    </row>
    <row r="37" spans="1:6" ht="14.25">
      <c r="A37" s="159">
        <v>155140</v>
      </c>
      <c r="B37" s="175">
        <v>0.56999999999999995</v>
      </c>
      <c r="C37" s="181">
        <f>Table18[[#This Row],[Percent_Poverty_Service_Area]]</f>
        <v>0.16288</v>
      </c>
      <c r="D37" s="182">
        <f>IFERROR(Table4[[#This Row],[PELL22_P_Fall Enrollment]]-Table4[[#This Row],[Poverty22_Service Area]],"")</f>
        <v>0.40711999999999993</v>
      </c>
      <c r="E37" s="181">
        <f>Table22[[#This Row],[PCT_Alice_Service Area]]</f>
        <v>0.21209</v>
      </c>
      <c r="F37" s="183">
        <f>IFERROR(Table4[[#This Row],[PELL22_P_Fall Enrollment]]-Table4[[#This Row],[Percent_ALICE_Service Area]],"")</f>
        <v>0.35790999999999995</v>
      </c>
    </row>
    <row r="38" spans="1:6" ht="14.25">
      <c r="A38" s="159">
        <v>157739</v>
      </c>
      <c r="B38" s="175">
        <v>0.39</v>
      </c>
      <c r="C38" s="181">
        <f>Table18[[#This Row],[Percent_Poverty_Service_Area]]</f>
        <v>0.2848</v>
      </c>
      <c r="D38" s="182">
        <f>IFERROR(Table4[[#This Row],[PELL22_P_Fall Enrollment]]-Table4[[#This Row],[Poverty22_Service Area]],"")</f>
        <v>0.10520000000000002</v>
      </c>
      <c r="E38" s="181" t="str">
        <f>Table22[[#This Row],[PCT_Alice_Service Area]]</f>
        <v>.</v>
      </c>
      <c r="F38" s="183" t="str">
        <f>IFERROR(Table4[[#This Row],[PELL22_P_Fall Enrollment]]-Table4[[#This Row],[Percent_ALICE_Service Area]],"")</f>
        <v/>
      </c>
    </row>
    <row r="39" spans="1:6" ht="14.25">
      <c r="A39" s="159">
        <v>159407</v>
      </c>
      <c r="B39" s="175">
        <v>0.37</v>
      </c>
      <c r="C39" s="181">
        <f>Table18[[#This Row],[Percent_Poverty_Service_Area]]</f>
        <v>0.26273999999999997</v>
      </c>
      <c r="D39" s="182">
        <f>IFERROR(Table4[[#This Row],[PELL22_P_Fall Enrollment]]-Table4[[#This Row],[Poverty22_Service Area]],"")</f>
        <v>0.10726000000000002</v>
      </c>
      <c r="E39" s="181">
        <f>Table22[[#This Row],[PCT_Alice_Service Area]]</f>
        <v>0.31003999999999998</v>
      </c>
      <c r="F39" s="183">
        <f>IFERROR(Table4[[#This Row],[PELL22_P_Fall Enrollment]]-Table4[[#This Row],[Percent_ALICE_Service Area]],"")</f>
        <v>5.9960000000000013E-2</v>
      </c>
    </row>
    <row r="40" spans="1:6" ht="14.25">
      <c r="A40" s="159">
        <v>161767</v>
      </c>
      <c r="B40" s="175">
        <v>0.19</v>
      </c>
      <c r="C40" s="181">
        <f>Table18[[#This Row],[Percent_Poverty_Service_Area]]</f>
        <v>5.833E-2</v>
      </c>
      <c r="D40" s="182">
        <f>IFERROR(Table4[[#This Row],[PELL22_P_Fall Enrollment]]-Table4[[#This Row],[Poverty22_Service Area]],"")</f>
        <v>0.13167000000000001</v>
      </c>
      <c r="E40" s="181">
        <f>Table22[[#This Row],[PCT_Alice_Service Area]]</f>
        <v>0.26385999999999998</v>
      </c>
      <c r="F40" s="183">
        <f>IFERROR(Table4[[#This Row],[PELL22_P_Fall Enrollment]]-Table4[[#This Row],[Percent_ALICE_Service Area]],"")</f>
        <v>-7.3859999999999981E-2</v>
      </c>
    </row>
    <row r="41" spans="1:6" ht="14.25">
      <c r="A41" s="159">
        <v>162122</v>
      </c>
      <c r="B41" s="175">
        <v>0.24</v>
      </c>
      <c r="C41" s="181">
        <f>Table18[[#This Row],[Percent_Poverty_Service_Area]]</f>
        <v>5.9880000000000003E-2</v>
      </c>
      <c r="D41" s="182">
        <f>IFERROR(Table4[[#This Row],[PELL22_P_Fall Enrollment]]-Table4[[#This Row],[Poverty22_Service Area]],"")</f>
        <v>0.18012</v>
      </c>
      <c r="E41" s="181">
        <f>Table22[[#This Row],[PCT_Alice_Service Area]]</f>
        <v>0.24993000000000001</v>
      </c>
      <c r="F41" s="183">
        <f>IFERROR(Table4[[#This Row],[PELL22_P_Fall Enrollment]]-Table4[[#This Row],[Percent_ALICE_Service Area]],"")</f>
        <v>-9.9300000000000221E-3</v>
      </c>
    </row>
    <row r="42" spans="1:6" ht="14.25">
      <c r="A42" s="159">
        <v>162706</v>
      </c>
      <c r="B42" s="175">
        <v>0.23</v>
      </c>
      <c r="C42" s="181">
        <f>Table18[[#This Row],[Percent_Poverty_Service_Area]]</f>
        <v>7.1360000000000007E-2</v>
      </c>
      <c r="D42" s="182">
        <f>IFERROR(Table4[[#This Row],[PELL22_P_Fall Enrollment]]-Table4[[#This Row],[Poverty22_Service Area]],"")</f>
        <v>0.15864</v>
      </c>
      <c r="E42" s="181">
        <f>Table22[[#This Row],[PCT_Alice_Service Area]]</f>
        <v>0.27907999999999999</v>
      </c>
      <c r="F42" s="183">
        <f>IFERROR(Table4[[#This Row],[PELL22_P_Fall Enrollment]]-Table4[[#This Row],[Percent_ALICE_Service Area]],"")</f>
        <v>-4.9079999999999985E-2</v>
      </c>
    </row>
    <row r="43" spans="1:6" ht="14.25">
      <c r="A43" s="159">
        <v>163426</v>
      </c>
      <c r="B43" s="175">
        <v>0.25</v>
      </c>
      <c r="C43" s="181">
        <f>Table18[[#This Row],[Percent_Poverty_Service_Area]]</f>
        <v>7.177E-2</v>
      </c>
      <c r="D43" s="182">
        <f>IFERROR(Table4[[#This Row],[PELL22_P_Fall Enrollment]]-Table4[[#This Row],[Poverty22_Service Area]],"")</f>
        <v>0.17823</v>
      </c>
      <c r="E43" s="181">
        <f>Table22[[#This Row],[PCT_Alice_Service Area]]</f>
        <v>0.29693999999999998</v>
      </c>
      <c r="F43" s="183">
        <f>IFERROR(Table4[[#This Row],[PELL22_P_Fall Enrollment]]-Table4[[#This Row],[Percent_ALICE_Service Area]],"")</f>
        <v>-4.6939999999999982E-2</v>
      </c>
    </row>
    <row r="44" spans="1:6" ht="14.25">
      <c r="A44" s="159">
        <v>163657</v>
      </c>
      <c r="B44" s="175">
        <v>0.33</v>
      </c>
      <c r="C44" s="181">
        <f>Table18[[#This Row],[Percent_Poverty_Service_Area]]</f>
        <v>9.5820000000000002E-2</v>
      </c>
      <c r="D44" s="182">
        <f>IFERROR(Table4[[#This Row],[PELL22_P_Fall Enrollment]]-Table4[[#This Row],[Poverty22_Service Area]],"")</f>
        <v>0.23418</v>
      </c>
      <c r="E44" s="181">
        <f>Table22[[#This Row],[PCT_Alice_Service Area]]</f>
        <v>0.31879000000000002</v>
      </c>
      <c r="F44" s="183">
        <f>IFERROR(Table4[[#This Row],[PELL22_P_Fall Enrollment]]-Table4[[#This Row],[Percent_ALICE_Service Area]],"")</f>
        <v>1.1209999999999998E-2</v>
      </c>
    </row>
    <row r="45" spans="1:6" ht="14.25">
      <c r="A45" s="159">
        <v>164775</v>
      </c>
      <c r="B45" s="175">
        <v>0.37</v>
      </c>
      <c r="C45" s="181">
        <f>Table18[[#This Row],[Percent_Poverty_Service_Area]]</f>
        <v>0.10968</v>
      </c>
      <c r="D45" s="182">
        <f>IFERROR(Table4[[#This Row],[PELL22_P_Fall Enrollment]]-Table4[[#This Row],[Poverty22_Service Area]],"")</f>
        <v>0.26032</v>
      </c>
      <c r="E45" s="181" t="str">
        <f>Table22[[#This Row],[PCT_Alice_Service Area]]</f>
        <v>.</v>
      </c>
      <c r="F45" s="183" t="str">
        <f>IFERROR(Table4[[#This Row],[PELL22_P_Fall Enrollment]]-Table4[[#This Row],[Percent_ALICE_Service Area]],"")</f>
        <v/>
      </c>
    </row>
    <row r="46" spans="1:6" ht="14.25">
      <c r="A46" s="159">
        <v>165112</v>
      </c>
      <c r="B46" s="175">
        <v>0.39</v>
      </c>
      <c r="C46" s="181">
        <f>Table18[[#This Row],[Percent_Poverty_Service_Area]]</f>
        <v>0.10521</v>
      </c>
      <c r="D46" s="182">
        <f>IFERROR(Table4[[#This Row],[PELL22_P_Fall Enrollment]]-Table4[[#This Row],[Poverty22_Service Area]],"")</f>
        <v>0.28478999999999999</v>
      </c>
      <c r="E46" s="181" t="str">
        <f>Table22[[#This Row],[PCT_Alice_Service Area]]</f>
        <v>.</v>
      </c>
      <c r="F46" s="183" t="str">
        <f>IFERROR(Table4[[#This Row],[PELL22_P_Fall Enrollment]]-Table4[[#This Row],[Percent_ALICE_Service Area]],"")</f>
        <v/>
      </c>
    </row>
    <row r="47" spans="1:6" ht="14.25">
      <c r="A47" s="159">
        <v>166887</v>
      </c>
      <c r="B47" s="175">
        <v>0.22</v>
      </c>
      <c r="C47" s="181">
        <f>Table18[[#This Row],[Percent_Poverty_Service_Area]]</f>
        <v>7.4389999999999998E-2</v>
      </c>
      <c r="D47" s="182">
        <f>IFERROR(Table4[[#This Row],[PELL22_P_Fall Enrollment]]-Table4[[#This Row],[Poverty22_Service Area]],"")</f>
        <v>0.14561000000000002</v>
      </c>
      <c r="E47" s="181" t="str">
        <f>Table22[[#This Row],[PCT_Alice_Service Area]]</f>
        <v>.</v>
      </c>
      <c r="F47" s="183" t="str">
        <f>IFERROR(Table4[[#This Row],[PELL22_P_Fall Enrollment]]-Table4[[#This Row],[Percent_ALICE_Service Area]],"")</f>
        <v/>
      </c>
    </row>
    <row r="48" spans="1:6" ht="14.25">
      <c r="A48" s="159">
        <v>167376</v>
      </c>
      <c r="B48" s="175">
        <v>0.34</v>
      </c>
      <c r="C48" s="181">
        <f>Table18[[#This Row],[Percent_Poverty_Service_Area]]</f>
        <v>9.7220000000000001E-2</v>
      </c>
      <c r="D48" s="182">
        <f>IFERROR(Table4[[#This Row],[PELL22_P_Fall Enrollment]]-Table4[[#This Row],[Poverty22_Service Area]],"")</f>
        <v>0.24278000000000002</v>
      </c>
      <c r="E48" s="181" t="str">
        <f>Table22[[#This Row],[PCT_Alice_Service Area]]</f>
        <v>.</v>
      </c>
      <c r="F48" s="183" t="str">
        <f>IFERROR(Table4[[#This Row],[PELL22_P_Fall Enrollment]]-Table4[[#This Row],[Percent_ALICE_Service Area]],"")</f>
        <v/>
      </c>
    </row>
    <row r="49" spans="1:6" ht="14.25">
      <c r="A49" s="159">
        <v>168883</v>
      </c>
      <c r="B49" s="175">
        <v>0.26</v>
      </c>
      <c r="C49" s="181">
        <f>Table18[[#This Row],[Percent_Poverty_Service_Area]]</f>
        <v>0.11783</v>
      </c>
      <c r="D49" s="182">
        <f>IFERROR(Table4[[#This Row],[PELL22_P_Fall Enrollment]]-Table4[[#This Row],[Poverty22_Service Area]],"")</f>
        <v>0.14217000000000002</v>
      </c>
      <c r="E49" s="181">
        <f>Table22[[#This Row],[PCT_Alice_Service Area]]</f>
        <v>0.28721999999999998</v>
      </c>
      <c r="F49" s="183">
        <f>IFERROR(Table4[[#This Row],[PELL22_P_Fall Enrollment]]-Table4[[#This Row],[Percent_ALICE_Service Area]],"")</f>
        <v>-2.7219999999999966E-2</v>
      </c>
    </row>
    <row r="50" spans="1:6" ht="14.25">
      <c r="A50" s="159">
        <v>169275</v>
      </c>
      <c r="B50" s="175">
        <v>0.37</v>
      </c>
      <c r="C50" s="181">
        <f>Table18[[#This Row],[Percent_Poverty_Service_Area]]</f>
        <v>0.12243</v>
      </c>
      <c r="D50" s="182">
        <f>IFERROR(Table4[[#This Row],[PELL22_P_Fall Enrollment]]-Table4[[#This Row],[Poverty22_Service Area]],"")</f>
        <v>0.24757000000000001</v>
      </c>
      <c r="E50" s="181">
        <f>Table22[[#This Row],[PCT_Alice_Service Area]]</f>
        <v>0.26651999999999998</v>
      </c>
      <c r="F50" s="183">
        <f>IFERROR(Table4[[#This Row],[PELL22_P_Fall Enrollment]]-Table4[[#This Row],[Percent_ALICE_Service Area]],"")</f>
        <v>0.10348000000000002</v>
      </c>
    </row>
    <row r="51" spans="1:6" ht="14.25">
      <c r="A51" s="159">
        <v>169521</v>
      </c>
      <c r="B51" s="175">
        <v>0.39</v>
      </c>
      <c r="C51" s="181">
        <f>Table18[[#This Row],[Percent_Poverty_Service_Area]]</f>
        <v>0.15598999999999999</v>
      </c>
      <c r="D51" s="182">
        <f>IFERROR(Table4[[#This Row],[PELL22_P_Fall Enrollment]]-Table4[[#This Row],[Poverty22_Service Area]],"")</f>
        <v>0.23401000000000002</v>
      </c>
      <c r="E51" s="181">
        <f>Table22[[#This Row],[PCT_Alice_Service Area]]</f>
        <v>0.27834999999999999</v>
      </c>
      <c r="F51" s="183">
        <f>IFERROR(Table4[[#This Row],[PELL22_P_Fall Enrollment]]-Table4[[#This Row],[Percent_ALICE_Service Area]],"")</f>
        <v>0.11165000000000003</v>
      </c>
    </row>
    <row r="52" spans="1:6" ht="14.25">
      <c r="A52" s="159">
        <v>170055</v>
      </c>
      <c r="B52" s="175">
        <v>0.28000000000000003</v>
      </c>
      <c r="C52" s="181">
        <f>Table18[[#This Row],[Percent_Poverty_Service_Area]]</f>
        <v>9.7290000000000001E-2</v>
      </c>
      <c r="D52" s="182">
        <f>IFERROR(Table4[[#This Row],[PELL22_P_Fall Enrollment]]-Table4[[#This Row],[Poverty22_Service Area]],"")</f>
        <v>0.18271000000000004</v>
      </c>
      <c r="E52" s="181">
        <f>Table22[[#This Row],[PCT_Alice_Service Area]]</f>
        <v>0.25597999999999999</v>
      </c>
      <c r="F52" s="183">
        <f>IFERROR(Table4[[#This Row],[PELL22_P_Fall Enrollment]]-Table4[[#This Row],[Percent_ALICE_Service Area]],"")</f>
        <v>2.4020000000000041E-2</v>
      </c>
    </row>
    <row r="53" spans="1:6" ht="14.25">
      <c r="A53" s="159">
        <v>170657</v>
      </c>
      <c r="B53" s="175">
        <v>0.3</v>
      </c>
      <c r="C53" s="181">
        <f>Table18[[#This Row],[Percent_Poverty_Service_Area]]</f>
        <v>0.10697</v>
      </c>
      <c r="D53" s="182">
        <f>IFERROR(Table4[[#This Row],[PELL22_P_Fall Enrollment]]-Table4[[#This Row],[Poverty22_Service Area]],"")</f>
        <v>0.19302999999999998</v>
      </c>
      <c r="E53" s="181">
        <f>Table22[[#This Row],[PCT_Alice_Service Area]]</f>
        <v>0.25202000000000002</v>
      </c>
      <c r="F53" s="183">
        <f>IFERROR(Table4[[#This Row],[PELL22_P_Fall Enrollment]]-Table4[[#This Row],[Percent_ALICE_Service Area]],"")</f>
        <v>4.7979999999999967E-2</v>
      </c>
    </row>
    <row r="54" spans="1:6" ht="14.25">
      <c r="A54" s="159">
        <v>170790</v>
      </c>
      <c r="B54" s="175">
        <v>0.34</v>
      </c>
      <c r="C54" s="181">
        <f>Table18[[#This Row],[Percent_Poverty_Service_Area]]</f>
        <v>9.8159999999999997E-2</v>
      </c>
      <c r="D54" s="182">
        <f>IFERROR(Table4[[#This Row],[PELL22_P_Fall Enrollment]]-Table4[[#This Row],[Poverty22_Service Area]],"")</f>
        <v>0.24184000000000003</v>
      </c>
      <c r="E54" s="181">
        <f>Table22[[#This Row],[PCT_Alice_Service Area]]</f>
        <v>0.28310999999999997</v>
      </c>
      <c r="F54" s="183">
        <f>IFERROR(Table4[[#This Row],[PELL22_P_Fall Enrollment]]-Table4[[#This Row],[Percent_ALICE_Service Area]],"")</f>
        <v>5.6890000000000052E-2</v>
      </c>
    </row>
    <row r="55" spans="1:6" ht="14.25">
      <c r="A55" s="159">
        <v>171304</v>
      </c>
      <c r="B55" s="175">
        <v>0.28999999999999998</v>
      </c>
      <c r="C55" s="181">
        <f>Table18[[#This Row],[Percent_Poverty_Service_Area]]</f>
        <v>0.10106999999999999</v>
      </c>
      <c r="D55" s="182">
        <f>IFERROR(Table4[[#This Row],[PELL22_P_Fall Enrollment]]-Table4[[#This Row],[Poverty22_Service Area]],"")</f>
        <v>0.18892999999999999</v>
      </c>
      <c r="E55" s="181">
        <f>Table22[[#This Row],[PCT_Alice_Service Area]]</f>
        <v>0.27765000000000001</v>
      </c>
      <c r="F55" s="183">
        <f>IFERROR(Table4[[#This Row],[PELL22_P_Fall Enrollment]]-Table4[[#This Row],[Percent_ALICE_Service Area]],"")</f>
        <v>1.2349999999999972E-2</v>
      </c>
    </row>
    <row r="56" spans="1:6" ht="14.25">
      <c r="A56" s="159">
        <v>172635</v>
      </c>
      <c r="B56" s="175">
        <v>0.28999999999999998</v>
      </c>
      <c r="C56" s="181">
        <f>Table18[[#This Row],[Percent_Poverty_Service_Area]]</f>
        <v>0.20191000000000001</v>
      </c>
      <c r="D56" s="182">
        <f>IFERROR(Table4[[#This Row],[PELL22_P_Fall Enrollment]]-Table4[[#This Row],[Poverty22_Service Area]],"")</f>
        <v>8.8089999999999974E-2</v>
      </c>
      <c r="E56" s="181">
        <f>Table22[[#This Row],[PCT_Alice_Service Area]]</f>
        <v>0.31896999999999998</v>
      </c>
      <c r="F56" s="183">
        <f>IFERROR(Table4[[#This Row],[PELL22_P_Fall Enrollment]]-Table4[[#This Row],[Percent_ALICE_Service Area]],"")</f>
        <v>-2.8969999999999996E-2</v>
      </c>
    </row>
    <row r="57" spans="1:6" ht="14.25">
      <c r="A57" s="159">
        <v>173911</v>
      </c>
      <c r="B57" s="175">
        <v>0.35</v>
      </c>
      <c r="C57" s="181">
        <f>Table18[[#This Row],[Percent_Poverty_Service_Area]]</f>
        <v>0.12458</v>
      </c>
      <c r="D57" s="182">
        <f>IFERROR(Table4[[#This Row],[PELL22_P_Fall Enrollment]]-Table4[[#This Row],[Poverty22_Service Area]],"")</f>
        <v>0.22541999999999998</v>
      </c>
      <c r="E57" s="181">
        <f>Table22[[#This Row],[PCT_Alice_Service Area]]</f>
        <v>0.24736</v>
      </c>
      <c r="F57" s="183">
        <f>IFERROR(Table4[[#This Row],[PELL22_P_Fall Enrollment]]-Table4[[#This Row],[Percent_ALICE_Service Area]],"")</f>
        <v>0.10263999999999998</v>
      </c>
    </row>
    <row r="58" spans="1:6" ht="14.25">
      <c r="A58" s="159">
        <v>175315</v>
      </c>
      <c r="B58" s="175">
        <v>0.33</v>
      </c>
      <c r="C58" s="181">
        <f>Table18[[#This Row],[Percent_Poverty_Service_Area]]</f>
        <v>0.12892999999999999</v>
      </c>
      <c r="D58" s="182">
        <f>IFERROR(Table4[[#This Row],[PELL22_P_Fall Enrollment]]-Table4[[#This Row],[Poverty22_Service Area]],"")</f>
        <v>0.20107000000000003</v>
      </c>
      <c r="E58" s="181">
        <f>Table22[[#This Row],[PCT_Alice_Service Area]]</f>
        <v>0.30547000000000002</v>
      </c>
      <c r="F58" s="183">
        <f>IFERROR(Table4[[#This Row],[PELL22_P_Fall Enrollment]]-Table4[[#This Row],[Percent_ALICE_Service Area]],"")</f>
        <v>2.4529999999999996E-2</v>
      </c>
    </row>
    <row r="59" spans="1:6" ht="14.25">
      <c r="A59" s="159">
        <v>175519</v>
      </c>
      <c r="B59" s="175">
        <v>0.68</v>
      </c>
      <c r="C59" s="181">
        <f>Table18[[#This Row],[Percent_Poverty_Service_Area]]</f>
        <v>0.32039000000000001</v>
      </c>
      <c r="D59" s="182">
        <f>IFERROR(Table4[[#This Row],[PELL22_P_Fall Enrollment]]-Table4[[#This Row],[Poverty22_Service Area]],"")</f>
        <v>0.35961000000000004</v>
      </c>
      <c r="E59" s="181">
        <f>Table22[[#This Row],[PCT_Alice_Service Area]]</f>
        <v>0.34876000000000001</v>
      </c>
      <c r="F59" s="183">
        <f>IFERROR(Table4[[#This Row],[PELL22_P_Fall Enrollment]]-Table4[[#This Row],[Percent_ALICE_Service Area]],"")</f>
        <v>0.33124000000000003</v>
      </c>
    </row>
    <row r="60" spans="1:6" ht="14.25">
      <c r="A60" s="159">
        <v>175652</v>
      </c>
      <c r="B60" s="175">
        <v>0.42</v>
      </c>
      <c r="C60" s="181">
        <f>Table18[[#This Row],[Percent_Poverty_Service_Area]]</f>
        <v>0.23466999999999999</v>
      </c>
      <c r="D60" s="182">
        <f>IFERROR(Table4[[#This Row],[PELL22_P_Fall Enrollment]]-Table4[[#This Row],[Poverty22_Service Area]],"")</f>
        <v>0.18532999999999999</v>
      </c>
      <c r="E60" s="181">
        <f>Table22[[#This Row],[PCT_Alice_Service Area]]</f>
        <v>0.30596000000000001</v>
      </c>
      <c r="F60" s="183">
        <f>IFERROR(Table4[[#This Row],[PELL22_P_Fall Enrollment]]-Table4[[#This Row],[Percent_ALICE_Service Area]],"")</f>
        <v>0.11403999999999997</v>
      </c>
    </row>
    <row r="61" spans="1:6" ht="14.25">
      <c r="A61" s="159">
        <v>175935</v>
      </c>
      <c r="B61" s="175">
        <v>0.42</v>
      </c>
      <c r="C61" s="181">
        <f>Table18[[#This Row],[Percent_Poverty_Service_Area]]</f>
        <v>0.24845999999999999</v>
      </c>
      <c r="D61" s="182">
        <f>IFERROR(Table4[[#This Row],[PELL22_P_Fall Enrollment]]-Table4[[#This Row],[Poverty22_Service Area]],"")</f>
        <v>0.17154</v>
      </c>
      <c r="E61" s="181">
        <f>Table22[[#This Row],[PCT_Alice_Service Area]]</f>
        <v>0.29804000000000003</v>
      </c>
      <c r="F61" s="183">
        <f>IFERROR(Table4[[#This Row],[PELL22_P_Fall Enrollment]]-Table4[[#This Row],[Percent_ALICE_Service Area]],"")</f>
        <v>0.12195999999999996</v>
      </c>
    </row>
    <row r="62" spans="1:6" ht="14.25">
      <c r="A62" s="159">
        <v>176178</v>
      </c>
      <c r="B62" s="175">
        <v>0.36</v>
      </c>
      <c r="C62" s="181">
        <f>Table18[[#This Row],[Percent_Poverty_Service_Area]]</f>
        <v>0.15064</v>
      </c>
      <c r="D62" s="182">
        <f>IFERROR(Table4[[#This Row],[PELL22_P_Fall Enrollment]]-Table4[[#This Row],[Poverty22_Service Area]],"")</f>
        <v>0.20935999999999999</v>
      </c>
      <c r="E62" s="181">
        <f>Table22[[#This Row],[PCT_Alice_Service Area]]</f>
        <v>0.30993999999999999</v>
      </c>
      <c r="F62" s="183">
        <f>IFERROR(Table4[[#This Row],[PELL22_P_Fall Enrollment]]-Table4[[#This Row],[Percent_ALICE_Service Area]],"")</f>
        <v>5.0059999999999993E-2</v>
      </c>
    </row>
    <row r="63" spans="1:6" ht="14.25">
      <c r="A63" s="159">
        <v>180054</v>
      </c>
      <c r="B63" s="175">
        <v>0.4</v>
      </c>
      <c r="C63" s="181">
        <f>Table18[[#This Row],[Percent_Poverty_Service_Area]]</f>
        <v>0.29376000000000002</v>
      </c>
      <c r="D63" s="182">
        <f>IFERROR(Table4[[#This Row],[PELL22_P_Fall Enrollment]]-Table4[[#This Row],[Poverty22_Service Area]],"")</f>
        <v>0.10624</v>
      </c>
      <c r="E63" s="181" t="str">
        <f>Table22[[#This Row],[PCT_Alice_Service Area]]</f>
        <v>.</v>
      </c>
      <c r="F63" s="183" t="str">
        <f>IFERROR(Table4[[#This Row],[PELL22_P_Fall Enrollment]]-Table4[[#This Row],[Percent_ALICE_Service Area]],"")</f>
        <v/>
      </c>
    </row>
    <row r="64" spans="1:6" ht="14.25">
      <c r="A64" s="159">
        <v>180160</v>
      </c>
      <c r="B64" s="175">
        <v>0.31</v>
      </c>
      <c r="C64" s="181">
        <f>Table18[[#This Row],[Percent_Poverty_Service_Area]]</f>
        <v>0.20372999999999999</v>
      </c>
      <c r="D64" s="182">
        <f>IFERROR(Table4[[#This Row],[PELL22_P_Fall Enrollment]]-Table4[[#This Row],[Poverty22_Service Area]],"")</f>
        <v>0.10627</v>
      </c>
      <c r="E64" s="181" t="str">
        <f>Table22[[#This Row],[PCT_Alice_Service Area]]</f>
        <v>.</v>
      </c>
      <c r="F64" s="183" t="str">
        <f>IFERROR(Table4[[#This Row],[PELL22_P_Fall Enrollment]]-Table4[[#This Row],[Percent_ALICE_Service Area]],"")</f>
        <v/>
      </c>
    </row>
    <row r="65" spans="1:6" ht="14.25">
      <c r="A65" s="159">
        <v>180197</v>
      </c>
      <c r="B65" s="175">
        <v>0.19</v>
      </c>
      <c r="C65" s="181">
        <f>Table18[[#This Row],[Percent_Poverty_Service_Area]]</f>
        <v>9.2710000000000001E-2</v>
      </c>
      <c r="D65" s="182">
        <f>IFERROR(Table4[[#This Row],[PELL22_P_Fall Enrollment]]-Table4[[#This Row],[Poverty22_Service Area]],"")</f>
        <v>9.7290000000000001E-2</v>
      </c>
      <c r="E65" s="181" t="str">
        <f>Table22[[#This Row],[PCT_Alice_Service Area]]</f>
        <v>.</v>
      </c>
      <c r="F65" s="183" t="str">
        <f>IFERROR(Table4[[#This Row],[PELL22_P_Fall Enrollment]]-Table4[[#This Row],[Percent_ALICE_Service Area]],"")</f>
        <v/>
      </c>
    </row>
    <row r="66" spans="1:6" ht="14.25">
      <c r="A66" s="159">
        <v>180203</v>
      </c>
      <c r="B66" s="175">
        <v>0.5</v>
      </c>
      <c r="C66" s="181">
        <f>Table18[[#This Row],[Percent_Poverty_Service_Area]]</f>
        <v>0.16921</v>
      </c>
      <c r="D66" s="182">
        <f>IFERROR(Table4[[#This Row],[PELL22_P_Fall Enrollment]]-Table4[[#This Row],[Poverty22_Service Area]],"")</f>
        <v>0.33079000000000003</v>
      </c>
      <c r="E66" s="181" t="str">
        <f>Table22[[#This Row],[PCT_Alice_Service Area]]</f>
        <v>.</v>
      </c>
      <c r="F66" s="183" t="str">
        <f>IFERROR(Table4[[#This Row],[PELL22_P_Fall Enrollment]]-Table4[[#This Row],[Percent_ALICE_Service Area]],"")</f>
        <v/>
      </c>
    </row>
    <row r="67" spans="1:6" ht="14.25">
      <c r="A67" s="159">
        <v>180212</v>
      </c>
      <c r="B67" s="175">
        <v>0.2</v>
      </c>
      <c r="C67" s="181">
        <f>Table18[[#This Row],[Percent_Poverty_Service_Area]]</f>
        <v>0.31548999999999999</v>
      </c>
      <c r="D67" s="182">
        <f>IFERROR(Table4[[#This Row],[PELL22_P_Fall Enrollment]]-Table4[[#This Row],[Poverty22_Service Area]],"")</f>
        <v>-0.11548999999999998</v>
      </c>
      <c r="E67" s="181" t="str">
        <f>Table22[[#This Row],[PCT_Alice_Service Area]]</f>
        <v>.</v>
      </c>
      <c r="F67" s="183" t="str">
        <f>IFERROR(Table4[[#This Row],[PELL22_P_Fall Enrollment]]-Table4[[#This Row],[Percent_ALICE_Service Area]],"")</f>
        <v/>
      </c>
    </row>
    <row r="68" spans="1:6" ht="14.25">
      <c r="A68" s="159">
        <v>180328</v>
      </c>
      <c r="B68" s="175">
        <v>0.54</v>
      </c>
      <c r="C68" s="181">
        <f>Table18[[#This Row],[Percent_Poverty_Service_Area]]</f>
        <v>0.25735000000000002</v>
      </c>
      <c r="D68" s="182">
        <f>IFERROR(Table4[[#This Row],[PELL22_P_Fall Enrollment]]-Table4[[#This Row],[Poverty22_Service Area]],"")</f>
        <v>0.28265000000000001</v>
      </c>
      <c r="E68" s="181" t="str">
        <f>Table22[[#This Row],[PCT_Alice_Service Area]]</f>
        <v>.</v>
      </c>
      <c r="F68" s="183" t="str">
        <f>IFERROR(Table4[[#This Row],[PELL22_P_Fall Enrollment]]-Table4[[#This Row],[Percent_ALICE_Service Area]],"")</f>
        <v/>
      </c>
    </row>
    <row r="69" spans="1:6" ht="14.25">
      <c r="A69" s="159">
        <v>180647</v>
      </c>
      <c r="B69" s="175">
        <v>0.61</v>
      </c>
      <c r="C69" s="181">
        <f>Table18[[#This Row],[Percent_Poverty_Service_Area]]</f>
        <v>0.15583</v>
      </c>
      <c r="D69" s="182">
        <f>IFERROR(Table4[[#This Row],[PELL22_P_Fall Enrollment]]-Table4[[#This Row],[Poverty22_Service Area]],"")</f>
        <v>0.45416999999999996</v>
      </c>
      <c r="E69" s="181">
        <f>Table22[[#This Row],[PCT_Alice_Service Area]]</f>
        <v>0.27492</v>
      </c>
      <c r="F69" s="183">
        <f>IFERROR(Table4[[#This Row],[PELL22_P_Fall Enrollment]]-Table4[[#This Row],[Percent_ALICE_Service Area]],"")</f>
        <v>0.33507999999999999</v>
      </c>
    </row>
    <row r="70" spans="1:6" ht="14.25">
      <c r="A70" s="159">
        <v>181419</v>
      </c>
      <c r="B70" s="175">
        <v>0.28000000000000003</v>
      </c>
      <c r="C70" s="181">
        <f>Table18[[#This Row],[Percent_Poverty_Service_Area]]</f>
        <v>0.12803</v>
      </c>
      <c r="D70" s="182">
        <f>IFERROR(Table4[[#This Row],[PELL22_P_Fall Enrollment]]-Table4[[#This Row],[Poverty22_Service Area]],"")</f>
        <v>0.15197000000000002</v>
      </c>
      <c r="E70" s="181" t="str">
        <f>Table22[[#This Row],[PCT_Alice_Service Area]]</f>
        <v>.</v>
      </c>
      <c r="F70" s="183" t="str">
        <f>IFERROR(Table4[[#This Row],[PELL22_P_Fall Enrollment]]-Table4[[#This Row],[Percent_ALICE_Service Area]],"")</f>
        <v/>
      </c>
    </row>
    <row r="71" spans="1:6" ht="14.25">
      <c r="A71" s="159">
        <v>182005</v>
      </c>
      <c r="B71" s="175">
        <v>0.28999999999999998</v>
      </c>
      <c r="C71" s="181">
        <f>Table18[[#This Row],[Percent_Poverty_Service_Area]]</f>
        <v>0.13356000000000001</v>
      </c>
      <c r="D71" s="182">
        <f>IFERROR(Table4[[#This Row],[PELL22_P_Fall Enrollment]]-Table4[[#This Row],[Poverty22_Service Area]],"")</f>
        <v>0.15643999999999997</v>
      </c>
      <c r="E71" s="181" t="str">
        <f>Table22[[#This Row],[PCT_Alice_Service Area]]</f>
        <v>.</v>
      </c>
      <c r="F71" s="183" t="str">
        <f>IFERROR(Table4[[#This Row],[PELL22_P_Fall Enrollment]]-Table4[[#This Row],[Percent_ALICE_Service Area]],"")</f>
        <v/>
      </c>
    </row>
    <row r="72" spans="1:6" ht="14.25">
      <c r="A72" s="159">
        <v>183655</v>
      </c>
      <c r="B72" s="175">
        <v>0.48</v>
      </c>
      <c r="C72" s="181">
        <f>Table18[[#This Row],[Percent_Poverty_Service_Area]]</f>
        <v>0.11973</v>
      </c>
      <c r="D72" s="182">
        <f>IFERROR(Table4[[#This Row],[PELL22_P_Fall Enrollment]]-Table4[[#This Row],[Poverty22_Service Area]],"")</f>
        <v>0.36026999999999998</v>
      </c>
      <c r="E72" s="181">
        <f>Table22[[#This Row],[PCT_Alice_Service Area]]</f>
        <v>0.2843</v>
      </c>
      <c r="F72" s="183">
        <f>IFERROR(Table4[[#This Row],[PELL22_P_Fall Enrollment]]-Table4[[#This Row],[Percent_ALICE_Service Area]],"")</f>
        <v>0.19569999999999999</v>
      </c>
    </row>
    <row r="73" spans="1:6" ht="14.25">
      <c r="A73" s="159">
        <v>184995</v>
      </c>
      <c r="B73" s="175">
        <v>0.56999999999999995</v>
      </c>
      <c r="C73" s="181">
        <f>Table18[[#This Row],[Percent_Poverty_Service_Area]]</f>
        <v>0.14158000000000001</v>
      </c>
      <c r="D73" s="182">
        <f>IFERROR(Table4[[#This Row],[PELL22_P_Fall Enrollment]]-Table4[[#This Row],[Poverty22_Service Area]],"")</f>
        <v>0.42841999999999991</v>
      </c>
      <c r="E73" s="181">
        <f>Table22[[#This Row],[PCT_Alice_Service Area]]</f>
        <v>0.20981</v>
      </c>
      <c r="F73" s="183">
        <f>IFERROR(Table4[[#This Row],[PELL22_P_Fall Enrollment]]-Table4[[#This Row],[Percent_ALICE_Service Area]],"")</f>
        <v>0.36018999999999995</v>
      </c>
    </row>
    <row r="74" spans="1:6" ht="14.25">
      <c r="A74" s="159">
        <v>186034</v>
      </c>
      <c r="B74" s="175">
        <v>0.49</v>
      </c>
      <c r="C74" s="181">
        <f>Table18[[#This Row],[Percent_Poverty_Service_Area]]</f>
        <v>0.13463</v>
      </c>
      <c r="D74" s="182">
        <f>IFERROR(Table4[[#This Row],[PELL22_P_Fall Enrollment]]-Table4[[#This Row],[Poverty22_Service Area]],"")</f>
        <v>0.35536999999999996</v>
      </c>
      <c r="E74" s="181">
        <f>Table22[[#This Row],[PCT_Alice_Service Area]]</f>
        <v>0.34988000000000002</v>
      </c>
      <c r="F74" s="183">
        <f>IFERROR(Table4[[#This Row],[PELL22_P_Fall Enrollment]]-Table4[[#This Row],[Percent_ALICE_Service Area]],"")</f>
        <v>0.14011999999999997</v>
      </c>
    </row>
    <row r="75" spans="1:6" ht="14.25">
      <c r="A75" s="159">
        <v>187596</v>
      </c>
      <c r="B75" s="175">
        <v>0.33</v>
      </c>
      <c r="C75" s="181">
        <f>Table18[[#This Row],[Percent_Poverty_Service_Area]]</f>
        <v>0.33581</v>
      </c>
      <c r="D75" s="182">
        <f>IFERROR(Table4[[#This Row],[PELL22_P_Fall Enrollment]]-Table4[[#This Row],[Poverty22_Service Area]],"")</f>
        <v>-5.8099999999999818E-3</v>
      </c>
      <c r="E75" s="181" t="str">
        <f>Table22[[#This Row],[PCT_Alice_Service Area]]</f>
        <v>.</v>
      </c>
      <c r="F75" s="183" t="str">
        <f>IFERROR(Table4[[#This Row],[PELL22_P_Fall Enrollment]]-Table4[[#This Row],[Percent_ALICE_Service Area]],"")</f>
        <v/>
      </c>
    </row>
    <row r="76" spans="1:6" ht="14.25">
      <c r="A76" s="159">
        <v>187620</v>
      </c>
      <c r="B76" s="175">
        <v>0.35</v>
      </c>
      <c r="C76" s="181">
        <f>Table18[[#This Row],[Percent_Poverty_Service_Area]]</f>
        <v>0.2276</v>
      </c>
      <c r="D76" s="182">
        <f>IFERROR(Table4[[#This Row],[PELL22_P_Fall Enrollment]]-Table4[[#This Row],[Poverty22_Service Area]],"")</f>
        <v>0.12239999999999998</v>
      </c>
      <c r="E76" s="181" t="str">
        <f>Table22[[#This Row],[PCT_Alice_Service Area]]</f>
        <v>.</v>
      </c>
      <c r="F76" s="183" t="str">
        <f>IFERROR(Table4[[#This Row],[PELL22_P_Fall Enrollment]]-Table4[[#This Row],[Percent_ALICE_Service Area]],"")</f>
        <v/>
      </c>
    </row>
    <row r="77" spans="1:6" ht="14.25">
      <c r="A77" s="159">
        <v>187639</v>
      </c>
      <c r="B77" s="175">
        <v>0.28999999999999998</v>
      </c>
      <c r="C77" s="181">
        <f>Table18[[#This Row],[Percent_Poverty_Service_Area]]</f>
        <v>0.17771000000000001</v>
      </c>
      <c r="D77" s="182">
        <f>IFERROR(Table4[[#This Row],[PELL22_P_Fall Enrollment]]-Table4[[#This Row],[Poverty22_Service Area]],"")</f>
        <v>0.11228999999999997</v>
      </c>
      <c r="E77" s="181">
        <f>Table22[[#This Row],[PCT_Alice_Service Area]]</f>
        <v>0.37378</v>
      </c>
      <c r="F77" s="183">
        <f>IFERROR(Table4[[#This Row],[PELL22_P_Fall Enrollment]]-Table4[[#This Row],[Percent_ALICE_Service Area]],"")</f>
        <v>-8.3780000000000021E-2</v>
      </c>
    </row>
    <row r="78" spans="1:6" ht="14.25">
      <c r="A78" s="159">
        <v>187745</v>
      </c>
      <c r="B78" s="175">
        <v>0.23</v>
      </c>
      <c r="C78" s="181">
        <f>Table18[[#This Row],[Percent_Poverty_Service_Area]]</f>
        <v>0.12331</v>
      </c>
      <c r="D78" s="182">
        <f>IFERROR(Table4[[#This Row],[PELL22_P_Fall Enrollment]]-Table4[[#This Row],[Poverty22_Service Area]],"")</f>
        <v>0.10669000000000001</v>
      </c>
      <c r="E78" s="181" t="str">
        <f>Table22[[#This Row],[PCT_Alice_Service Area]]</f>
        <v>.</v>
      </c>
      <c r="F78" s="183" t="str">
        <f>IFERROR(Table4[[#This Row],[PELL22_P_Fall Enrollment]]-Table4[[#This Row],[Percent_ALICE_Service Area]],"")</f>
        <v/>
      </c>
    </row>
    <row r="79" spans="1:6" ht="14.25">
      <c r="A79" s="159">
        <v>188137</v>
      </c>
      <c r="B79" s="175">
        <v>0.15</v>
      </c>
      <c r="C79" s="181">
        <f>Table18[[#This Row],[Percent_Poverty_Service_Area]]</f>
        <v>0.12331</v>
      </c>
      <c r="D79" s="182">
        <f>IFERROR(Table4[[#This Row],[PELL22_P_Fall Enrollment]]-Table4[[#This Row],[Poverty22_Service Area]],"")</f>
        <v>2.6689999999999992E-2</v>
      </c>
      <c r="E79" s="181" t="str">
        <f>Table22[[#This Row],[PCT_Alice_Service Area]]</f>
        <v>.</v>
      </c>
      <c r="F79" s="183" t="str">
        <f>IFERROR(Table4[[#This Row],[PELL22_P_Fall Enrollment]]-Table4[[#This Row],[Percent_ALICE_Service Area]],"")</f>
        <v/>
      </c>
    </row>
    <row r="80" spans="1:6" ht="14.25">
      <c r="A80" s="159">
        <v>190619</v>
      </c>
      <c r="B80" s="175">
        <v>0.31</v>
      </c>
      <c r="C80" s="181">
        <f>Table18[[#This Row],[Percent_Poverty_Service_Area]]</f>
        <v>0.18973999999999999</v>
      </c>
      <c r="D80" s="182">
        <f>IFERROR(Table4[[#This Row],[PELL22_P_Fall Enrollment]]-Table4[[#This Row],[Poverty22_Service Area]],"")</f>
        <v>0.12026000000000001</v>
      </c>
      <c r="E80" s="181">
        <f>Table22[[#This Row],[PCT_Alice_Service Area]]</f>
        <v>0.35221000000000002</v>
      </c>
      <c r="F80" s="183">
        <f>IFERROR(Table4[[#This Row],[PELL22_P_Fall Enrollment]]-Table4[[#This Row],[Percent_ALICE_Service Area]],"")</f>
        <v>-4.2210000000000025E-2</v>
      </c>
    </row>
    <row r="81" spans="1:6" ht="14.25">
      <c r="A81" s="159">
        <v>193283</v>
      </c>
      <c r="B81" s="175">
        <v>0.31</v>
      </c>
      <c r="C81" s="181">
        <f>Table18[[#This Row],[Percent_Poverty_Service_Area]]</f>
        <v>0.14434</v>
      </c>
      <c r="D81" s="182">
        <f>IFERROR(Table4[[#This Row],[PELL22_P_Fall Enrollment]]-Table4[[#This Row],[Poverty22_Service Area]],"")</f>
        <v>0.16566</v>
      </c>
      <c r="E81" s="181">
        <f>Table22[[#This Row],[PCT_Alice_Service Area]]</f>
        <v>0.23845</v>
      </c>
      <c r="F81" s="183">
        <f>IFERROR(Table4[[#This Row],[PELL22_P_Fall Enrollment]]-Table4[[#This Row],[Percent_ALICE_Service Area]],"")</f>
        <v>7.1550000000000002E-2</v>
      </c>
    </row>
    <row r="82" spans="1:6" ht="14.25">
      <c r="A82" s="159">
        <v>194222</v>
      </c>
      <c r="B82" s="175">
        <v>0.27</v>
      </c>
      <c r="C82" s="181">
        <f>Table18[[#This Row],[Percent_Poverty_Service_Area]]</f>
        <v>0.13905000000000001</v>
      </c>
      <c r="D82" s="182">
        <f>IFERROR(Table4[[#This Row],[PELL22_P_Fall Enrollment]]-Table4[[#This Row],[Poverty22_Service Area]],"")</f>
        <v>0.13095000000000001</v>
      </c>
      <c r="E82" s="181">
        <f>Table22[[#This Row],[PCT_Alice_Service Area]]</f>
        <v>0.25034000000000001</v>
      </c>
      <c r="F82" s="183">
        <f>IFERROR(Table4[[#This Row],[PELL22_P_Fall Enrollment]]-Table4[[#This Row],[Percent_ALICE_Service Area]],"")</f>
        <v>1.9660000000000011E-2</v>
      </c>
    </row>
    <row r="83" spans="1:6" ht="14.25">
      <c r="A83" s="159">
        <v>195322</v>
      </c>
      <c r="B83" s="175">
        <v>0.25</v>
      </c>
      <c r="C83" s="181">
        <f>Table18[[#This Row],[Percent_Poverty_Service_Area]]</f>
        <v>0.11587</v>
      </c>
      <c r="D83" s="182">
        <f>IFERROR(Table4[[#This Row],[PELL22_P_Fall Enrollment]]-Table4[[#This Row],[Poverty22_Service Area]],"")</f>
        <v>0.13413</v>
      </c>
      <c r="E83" s="181">
        <f>Table22[[#This Row],[PCT_Alice_Service Area]]</f>
        <v>0.28088000000000002</v>
      </c>
      <c r="F83" s="183">
        <f>IFERROR(Table4[[#This Row],[PELL22_P_Fall Enrollment]]-Table4[[#This Row],[Percent_ALICE_Service Area]],"")</f>
        <v>-3.0880000000000019E-2</v>
      </c>
    </row>
    <row r="84" spans="1:6" ht="14.25">
      <c r="A84" s="159">
        <v>197294</v>
      </c>
      <c r="B84" s="175">
        <v>0.34</v>
      </c>
      <c r="C84" s="181">
        <f>Table18[[#This Row],[Percent_Poverty_Service_Area]]</f>
        <v>8.3390000000000006E-2</v>
      </c>
      <c r="D84" s="182">
        <f>IFERROR(Table4[[#This Row],[PELL22_P_Fall Enrollment]]-Table4[[#This Row],[Poverty22_Service Area]],"")</f>
        <v>0.25661</v>
      </c>
      <c r="E84" s="181">
        <f>Table22[[#This Row],[PCT_Alice_Service Area]]</f>
        <v>0.25491000000000003</v>
      </c>
      <c r="F84" s="183">
        <f>IFERROR(Table4[[#This Row],[PELL22_P_Fall Enrollment]]-Table4[[#This Row],[Percent_ALICE_Service Area]],"")</f>
        <v>8.5089999999999999E-2</v>
      </c>
    </row>
    <row r="85" spans="1:6" ht="14.25">
      <c r="A85" s="159">
        <v>198455</v>
      </c>
      <c r="B85" s="175">
        <v>0.3</v>
      </c>
      <c r="C85" s="181">
        <f>Table18[[#This Row],[Percent_Poverty_Service_Area]]</f>
        <v>0.12272</v>
      </c>
      <c r="D85" s="182">
        <f>IFERROR(Table4[[#This Row],[PELL22_P_Fall Enrollment]]-Table4[[#This Row],[Poverty22_Service Area]],"")</f>
        <v>0.17727999999999999</v>
      </c>
      <c r="E85" s="181" t="str">
        <f>Table22[[#This Row],[PCT_Alice_Service Area]]</f>
        <v>.</v>
      </c>
      <c r="F85" s="183" t="str">
        <f>IFERROR(Table4[[#This Row],[PELL22_P_Fall Enrollment]]-Table4[[#This Row],[Percent_ALICE_Service Area]],"")</f>
        <v/>
      </c>
    </row>
    <row r="86" spans="1:6" ht="14.25">
      <c r="A86" s="159">
        <v>198552</v>
      </c>
      <c r="B86" s="175">
        <v>0.4</v>
      </c>
      <c r="C86" s="181">
        <f>Table18[[#This Row],[Percent_Poverty_Service_Area]]</f>
        <v>0.14868000000000001</v>
      </c>
      <c r="D86" s="182">
        <f>IFERROR(Table4[[#This Row],[PELL22_P_Fall Enrollment]]-Table4[[#This Row],[Poverty22_Service Area]],"")</f>
        <v>0.25131999999999999</v>
      </c>
      <c r="E86" s="181" t="str">
        <f>Table22[[#This Row],[PCT_Alice_Service Area]]</f>
        <v>.</v>
      </c>
      <c r="F86" s="183" t="str">
        <f>IFERROR(Table4[[#This Row],[PELL22_P_Fall Enrollment]]-Table4[[#This Row],[Percent_ALICE_Service Area]],"")</f>
        <v/>
      </c>
    </row>
    <row r="87" spans="1:6" ht="14.25">
      <c r="A87" s="159">
        <v>198640</v>
      </c>
      <c r="B87" s="175">
        <v>0.34</v>
      </c>
      <c r="C87" s="181">
        <f>Table18[[#This Row],[Percent_Poverty_Service_Area]]</f>
        <v>0.22509999999999999</v>
      </c>
      <c r="D87" s="182">
        <f>IFERROR(Table4[[#This Row],[PELL22_P_Fall Enrollment]]-Table4[[#This Row],[Poverty22_Service Area]],"")</f>
        <v>0.11490000000000003</v>
      </c>
      <c r="E87" s="181" t="str">
        <f>Table22[[#This Row],[PCT_Alice_Service Area]]</f>
        <v>.</v>
      </c>
      <c r="F87" s="183" t="str">
        <f>IFERROR(Table4[[#This Row],[PELL22_P_Fall Enrollment]]-Table4[[#This Row],[Percent_ALICE_Service Area]],"")</f>
        <v/>
      </c>
    </row>
    <row r="88" spans="1:6" ht="14.25">
      <c r="A88" s="159">
        <v>199740</v>
      </c>
      <c r="B88" s="175">
        <v>0.54</v>
      </c>
      <c r="C88" s="181">
        <f>Table18[[#This Row],[Percent_Poverty_Service_Area]]</f>
        <v>0.11783</v>
      </c>
      <c r="D88" s="182">
        <f>IFERROR(Table4[[#This Row],[PELL22_P_Fall Enrollment]]-Table4[[#This Row],[Poverty22_Service Area]],"")</f>
        <v>0.42217000000000005</v>
      </c>
      <c r="E88" s="181" t="str">
        <f>Table22[[#This Row],[PCT_Alice_Service Area]]</f>
        <v>.</v>
      </c>
      <c r="F88" s="183" t="str">
        <f>IFERROR(Table4[[#This Row],[PELL22_P_Fall Enrollment]]-Table4[[#This Row],[Percent_ALICE_Service Area]],"")</f>
        <v/>
      </c>
    </row>
    <row r="89" spans="1:6" ht="14.25">
      <c r="A89" s="159">
        <v>199838</v>
      </c>
      <c r="B89" s="175">
        <v>0.31</v>
      </c>
      <c r="C89" s="181">
        <f>Table18[[#This Row],[Percent_Poverty_Service_Area]]</f>
        <v>0.14302999999999999</v>
      </c>
      <c r="D89" s="182">
        <f>IFERROR(Table4[[#This Row],[PELL22_P_Fall Enrollment]]-Table4[[#This Row],[Poverty22_Service Area]],"")</f>
        <v>0.16697000000000001</v>
      </c>
      <c r="E89" s="181" t="str">
        <f>Table22[[#This Row],[PCT_Alice_Service Area]]</f>
        <v>.</v>
      </c>
      <c r="F89" s="183" t="str">
        <f>IFERROR(Table4[[#This Row],[PELL22_P_Fall Enrollment]]-Table4[[#This Row],[Percent_ALICE_Service Area]],"")</f>
        <v/>
      </c>
    </row>
    <row r="90" spans="1:6" ht="14.25">
      <c r="A90" s="159">
        <v>199856</v>
      </c>
      <c r="B90" s="175">
        <v>0.28000000000000003</v>
      </c>
      <c r="C90" s="181">
        <f>Table18[[#This Row],[Percent_Poverty_Service_Area]]</f>
        <v>8.1900000000000001E-2</v>
      </c>
      <c r="D90" s="182">
        <f>IFERROR(Table4[[#This Row],[PELL22_P_Fall Enrollment]]-Table4[[#This Row],[Poverty22_Service Area]],"")</f>
        <v>0.19810000000000003</v>
      </c>
      <c r="E90" s="181" t="str">
        <f>Table22[[#This Row],[PCT_Alice_Service Area]]</f>
        <v>.</v>
      </c>
      <c r="F90" s="183" t="str">
        <f>IFERROR(Table4[[#This Row],[PELL22_P_Fall Enrollment]]-Table4[[#This Row],[Percent_ALICE_Service Area]],"")</f>
        <v/>
      </c>
    </row>
    <row r="91" spans="1:6" ht="14.25">
      <c r="A91" s="159">
        <v>200086</v>
      </c>
      <c r="B91" s="175">
        <v>0.18</v>
      </c>
      <c r="C91" s="181">
        <f>Table18[[#This Row],[Percent_Poverty_Service_Area]]</f>
        <v>0.12382</v>
      </c>
      <c r="D91" s="182">
        <f>IFERROR(Table4[[#This Row],[PELL22_P_Fall Enrollment]]-Table4[[#This Row],[Poverty22_Service Area]],"")</f>
        <v>5.6179999999999994E-2</v>
      </c>
      <c r="E91" s="181" t="str">
        <f>Table22[[#This Row],[PCT_Alice_Service Area]]</f>
        <v>.</v>
      </c>
      <c r="F91" s="183" t="str">
        <f>IFERROR(Table4[[#This Row],[PELL22_P_Fall Enrollment]]-Table4[[#This Row],[Percent_ALICE_Service Area]],"")</f>
        <v/>
      </c>
    </row>
    <row r="92" spans="1:6" ht="14.25">
      <c r="A92" s="159">
        <v>200527</v>
      </c>
      <c r="B92" s="175">
        <v>0.61</v>
      </c>
      <c r="C92" s="181">
        <f>Table18[[#This Row],[Percent_Poverty_Service_Area]]</f>
        <v>0.24851000000000001</v>
      </c>
      <c r="D92" s="182">
        <f>IFERROR(Table4[[#This Row],[PELL22_P_Fall Enrollment]]-Table4[[#This Row],[Poverty22_Service Area]],"")</f>
        <v>0.36148999999999998</v>
      </c>
      <c r="E92" s="181" t="str">
        <f>Table22[[#This Row],[PCT_Alice_Service Area]]</f>
        <v>.</v>
      </c>
      <c r="F92" s="183" t="str">
        <f>IFERROR(Table4[[#This Row],[PELL22_P_Fall Enrollment]]-Table4[[#This Row],[Percent_ALICE_Service Area]],"")</f>
        <v/>
      </c>
    </row>
    <row r="93" spans="1:6" ht="14.25">
      <c r="A93" s="159">
        <v>200554</v>
      </c>
      <c r="B93" s="175">
        <v>0.69</v>
      </c>
      <c r="C93" s="181">
        <f>Table18[[#This Row],[Percent_Poverty_Service_Area]]</f>
        <v>7.9409999999999994E-2</v>
      </c>
      <c r="D93" s="182">
        <f>IFERROR(Table4[[#This Row],[PELL22_P_Fall Enrollment]]-Table4[[#This Row],[Poverty22_Service Area]],"")</f>
        <v>0.61058999999999997</v>
      </c>
      <c r="E93" s="181" t="str">
        <f>Table22[[#This Row],[PCT_Alice_Service Area]]</f>
        <v>.</v>
      </c>
      <c r="F93" s="183" t="str">
        <f>IFERROR(Table4[[#This Row],[PELL22_P_Fall Enrollment]]-Table4[[#This Row],[Percent_ALICE_Service Area]],"")</f>
        <v/>
      </c>
    </row>
    <row r="94" spans="1:6" ht="14.25">
      <c r="A94" s="159">
        <v>201672</v>
      </c>
      <c r="B94" s="175">
        <v>0.28999999999999998</v>
      </c>
      <c r="C94" s="181">
        <f>Table18[[#This Row],[Percent_Poverty_Service_Area]]</f>
        <v>0.11698</v>
      </c>
      <c r="D94" s="182">
        <f>IFERROR(Table4[[#This Row],[PELL22_P_Fall Enrollment]]-Table4[[#This Row],[Poverty22_Service Area]],"")</f>
        <v>0.17301999999999998</v>
      </c>
      <c r="E94" s="181">
        <f>Table22[[#This Row],[PCT_Alice_Service Area]]</f>
        <v>0.25600000000000001</v>
      </c>
      <c r="F94" s="183">
        <f>IFERROR(Table4[[#This Row],[PELL22_P_Fall Enrollment]]-Table4[[#This Row],[Percent_ALICE_Service Area]],"")</f>
        <v>3.3999999999999975E-2</v>
      </c>
    </row>
    <row r="95" spans="1:6" ht="14.25">
      <c r="A95" s="159">
        <v>201973</v>
      </c>
      <c r="B95" s="175">
        <v>0.35</v>
      </c>
      <c r="C95" s="181">
        <f>Table18[[#This Row],[Percent_Poverty_Service_Area]]</f>
        <v>0.12597</v>
      </c>
      <c r="D95" s="182">
        <f>IFERROR(Table4[[#This Row],[PELL22_P_Fall Enrollment]]-Table4[[#This Row],[Poverty22_Service Area]],"")</f>
        <v>0.22402999999999998</v>
      </c>
      <c r="E95" s="181">
        <f>Table22[[#This Row],[PCT_Alice_Service Area]]</f>
        <v>0.23968</v>
      </c>
      <c r="F95" s="183">
        <f>IFERROR(Table4[[#This Row],[PELL22_P_Fall Enrollment]]-Table4[[#This Row],[Percent_ALICE_Service Area]],"")</f>
        <v>0.11031999999999997</v>
      </c>
    </row>
    <row r="96" spans="1:6" ht="14.25">
      <c r="A96" s="159">
        <v>202222</v>
      </c>
      <c r="B96" s="175">
        <v>0.26</v>
      </c>
      <c r="C96" s="181">
        <f>Table18[[#This Row],[Percent_Poverty_Service_Area]]</f>
        <v>0.13164999999999999</v>
      </c>
      <c r="D96" s="182">
        <f>IFERROR(Table4[[#This Row],[PELL22_P_Fall Enrollment]]-Table4[[#This Row],[Poverty22_Service Area]],"")</f>
        <v>0.12835000000000002</v>
      </c>
      <c r="E96" s="181">
        <f>Table22[[#This Row],[PCT_Alice_Service Area]]</f>
        <v>0.25356000000000001</v>
      </c>
      <c r="F96" s="183">
        <f>IFERROR(Table4[[#This Row],[PELL22_P_Fall Enrollment]]-Table4[[#This Row],[Percent_ALICE_Service Area]],"")</f>
        <v>6.4400000000000013E-3</v>
      </c>
    </row>
    <row r="97" spans="1:6" ht="14.25">
      <c r="A97" s="159">
        <v>202356</v>
      </c>
      <c r="B97" s="175">
        <v>0.33</v>
      </c>
      <c r="C97" s="181">
        <f>Table18[[#This Row],[Percent_Poverty_Service_Area]]</f>
        <v>0.15148</v>
      </c>
      <c r="D97" s="182">
        <f>IFERROR(Table4[[#This Row],[PELL22_P_Fall Enrollment]]-Table4[[#This Row],[Poverty22_Service Area]],"")</f>
        <v>0.17852000000000001</v>
      </c>
      <c r="E97" s="181">
        <f>Table22[[#This Row],[PCT_Alice_Service Area]]</f>
        <v>0.25133</v>
      </c>
      <c r="F97" s="183">
        <f>IFERROR(Table4[[#This Row],[PELL22_P_Fall Enrollment]]-Table4[[#This Row],[Percent_ALICE_Service Area]],"")</f>
        <v>7.8670000000000018E-2</v>
      </c>
    </row>
    <row r="98" spans="1:6" ht="14.25">
      <c r="A98" s="159">
        <v>203748</v>
      </c>
      <c r="B98" s="175">
        <v>0.27</v>
      </c>
      <c r="C98" s="181">
        <f>Table18[[#This Row],[Percent_Poverty_Service_Area]]</f>
        <v>0.13500000000000001</v>
      </c>
      <c r="D98" s="182">
        <f>IFERROR(Table4[[#This Row],[PELL22_P_Fall Enrollment]]-Table4[[#This Row],[Poverty22_Service Area]],"")</f>
        <v>0.13500000000000001</v>
      </c>
      <c r="E98" s="181">
        <f>Table22[[#This Row],[PCT_Alice_Service Area]]</f>
        <v>0.27139999999999997</v>
      </c>
      <c r="F98" s="183">
        <f>IFERROR(Table4[[#This Row],[PELL22_P_Fall Enrollment]]-Table4[[#This Row],[Percent_ALICE_Service Area]],"")</f>
        <v>-1.3999999999999568E-3</v>
      </c>
    </row>
    <row r="99" spans="1:6" ht="14.25">
      <c r="A99" s="159">
        <v>204255</v>
      </c>
      <c r="B99" s="175">
        <v>0.21</v>
      </c>
      <c r="C99" s="181">
        <f>Table18[[#This Row],[Percent_Poverty_Service_Area]]</f>
        <v>0.16095999999999999</v>
      </c>
      <c r="D99" s="182">
        <f>IFERROR(Table4[[#This Row],[PELL22_P_Fall Enrollment]]-Table4[[#This Row],[Poverty22_Service Area]],"")</f>
        <v>4.904E-2</v>
      </c>
      <c r="E99" s="181">
        <f>Table22[[#This Row],[PCT_Alice_Service Area]]</f>
        <v>0.26493</v>
      </c>
      <c r="F99" s="183">
        <f>IFERROR(Table4[[#This Row],[PELL22_P_Fall Enrollment]]-Table4[[#This Row],[Percent_ALICE_Service Area]],"")</f>
        <v>-5.4930000000000007E-2</v>
      </c>
    </row>
    <row r="100" spans="1:6" ht="14.25">
      <c r="A100" s="159">
        <v>204422</v>
      </c>
      <c r="B100" s="175">
        <v>0.24</v>
      </c>
      <c r="C100" s="181">
        <f>Table18[[#This Row],[Percent_Poverty_Service_Area]]</f>
        <v>0.13394</v>
      </c>
      <c r="D100" s="182">
        <f>IFERROR(Table4[[#This Row],[PELL22_P_Fall Enrollment]]-Table4[[#This Row],[Poverty22_Service Area]],"")</f>
        <v>0.10605999999999999</v>
      </c>
      <c r="E100" s="181">
        <f>Table22[[#This Row],[PCT_Alice_Service Area]]</f>
        <v>0.28992000000000001</v>
      </c>
      <c r="F100" s="183">
        <f>IFERROR(Table4[[#This Row],[PELL22_P_Fall Enrollment]]-Table4[[#This Row],[Percent_ALICE_Service Area]],"")</f>
        <v>-4.992000000000002E-2</v>
      </c>
    </row>
    <row r="101" spans="1:6" ht="14.25">
      <c r="A101" s="159">
        <v>204440</v>
      </c>
      <c r="B101" s="175">
        <v>0.18</v>
      </c>
      <c r="C101" s="181">
        <f>Table18[[#This Row],[Percent_Poverty_Service_Area]]</f>
        <v>9.622E-2</v>
      </c>
      <c r="D101" s="182">
        <f>IFERROR(Table4[[#This Row],[PELL22_P_Fall Enrollment]]-Table4[[#This Row],[Poverty22_Service Area]],"")</f>
        <v>8.3779999999999993E-2</v>
      </c>
      <c r="E101" s="181">
        <f>Table22[[#This Row],[PCT_Alice_Service Area]]</f>
        <v>0.24562999999999999</v>
      </c>
      <c r="F101" s="183">
        <f>IFERROR(Table4[[#This Row],[PELL22_P_Fall Enrollment]]-Table4[[#This Row],[Percent_ALICE_Service Area]],"")</f>
        <v>-6.5629999999999994E-2</v>
      </c>
    </row>
    <row r="102" spans="1:6" ht="14.25">
      <c r="A102" s="159">
        <v>205470</v>
      </c>
      <c r="B102" s="175">
        <v>0.23</v>
      </c>
      <c r="C102" s="181">
        <f>Table18[[#This Row],[Percent_Poverty_Service_Area]]</f>
        <v>0.11554</v>
      </c>
      <c r="D102" s="182">
        <f>IFERROR(Table4[[#This Row],[PELL22_P_Fall Enrollment]]-Table4[[#This Row],[Poverty22_Service Area]],"")</f>
        <v>0.11446000000000001</v>
      </c>
      <c r="E102" s="181">
        <f>Table22[[#This Row],[PCT_Alice_Service Area]]</f>
        <v>0.24099000000000001</v>
      </c>
      <c r="F102" s="183">
        <f>IFERROR(Table4[[#This Row],[PELL22_P_Fall Enrollment]]-Table4[[#This Row],[Percent_ALICE_Service Area]],"")</f>
        <v>-1.099E-2</v>
      </c>
    </row>
    <row r="103" spans="1:6" ht="14.25">
      <c r="A103" s="159">
        <v>207449</v>
      </c>
      <c r="B103" s="175">
        <v>0.35</v>
      </c>
      <c r="C103" s="181">
        <f>Table18[[#This Row],[Percent_Poverty_Service_Area]]</f>
        <v>0.14124</v>
      </c>
      <c r="D103" s="182">
        <f>IFERROR(Table4[[#This Row],[PELL22_P_Fall Enrollment]]-Table4[[#This Row],[Poverty22_Service Area]],"")</f>
        <v>0.20875999999999997</v>
      </c>
      <c r="E103" s="181" t="str">
        <f>Table22[[#This Row],[PCT_Alice_Service Area]]</f>
        <v>.</v>
      </c>
      <c r="F103" s="183" t="str">
        <f>IFERROR(Table4[[#This Row],[PELL22_P_Fall Enrollment]]-Table4[[#This Row],[Percent_ALICE_Service Area]],"")</f>
        <v/>
      </c>
    </row>
    <row r="104" spans="1:6" ht="14.25">
      <c r="A104" s="159">
        <v>207935</v>
      </c>
      <c r="B104" s="175">
        <v>0.34</v>
      </c>
      <c r="C104" s="181">
        <f>Table18[[#This Row],[Percent_Poverty_Service_Area]]</f>
        <v>0.14412</v>
      </c>
      <c r="D104" s="182">
        <f>IFERROR(Table4[[#This Row],[PELL22_P_Fall Enrollment]]-Table4[[#This Row],[Poverty22_Service Area]],"")</f>
        <v>0.19588000000000003</v>
      </c>
      <c r="E104" s="181" t="str">
        <f>Table22[[#This Row],[PCT_Alice_Service Area]]</f>
        <v>.</v>
      </c>
      <c r="F104" s="183" t="str">
        <f>IFERROR(Table4[[#This Row],[PELL22_P_Fall Enrollment]]-Table4[[#This Row],[Percent_ALICE_Service Area]],"")</f>
        <v/>
      </c>
    </row>
    <row r="105" spans="1:6" ht="14.25">
      <c r="A105" s="159">
        <v>209038</v>
      </c>
      <c r="B105" s="175">
        <v>0.32</v>
      </c>
      <c r="C105" s="181">
        <f>Table18[[#This Row],[Percent_Poverty_Service_Area]]</f>
        <v>0.16128000000000001</v>
      </c>
      <c r="D105" s="182">
        <f>IFERROR(Table4[[#This Row],[PELL22_P_Fall Enrollment]]-Table4[[#This Row],[Poverty22_Service Area]],"")</f>
        <v>0.15872</v>
      </c>
      <c r="E105" s="181">
        <f>Table22[[#This Row],[PCT_Alice_Service Area]]</f>
        <v>0.31569999999999998</v>
      </c>
      <c r="F105" s="183">
        <f>IFERROR(Table4[[#This Row],[PELL22_P_Fall Enrollment]]-Table4[[#This Row],[Percent_ALICE_Service Area]],"")</f>
        <v>4.300000000000026E-3</v>
      </c>
    </row>
    <row r="106" spans="1:6" ht="14.25">
      <c r="A106" s="159">
        <v>210605</v>
      </c>
      <c r="B106" s="175">
        <v>0.28000000000000003</v>
      </c>
      <c r="C106" s="181">
        <f>Table18[[#This Row],[Percent_Poverty_Service_Area]]</f>
        <v>0.11104</v>
      </c>
      <c r="D106" s="182">
        <f>IFERROR(Table4[[#This Row],[PELL22_P_Fall Enrollment]]-Table4[[#This Row],[Poverty22_Service Area]],"")</f>
        <v>0.16896000000000003</v>
      </c>
      <c r="E106" s="181">
        <f>Table22[[#This Row],[PCT_Alice_Service Area]]</f>
        <v>0.28709000000000001</v>
      </c>
      <c r="F106" s="183">
        <f>IFERROR(Table4[[#This Row],[PELL22_P_Fall Enrollment]]-Table4[[#This Row],[Percent_ALICE_Service Area]],"")</f>
        <v>-7.0899999999999852E-3</v>
      </c>
    </row>
    <row r="107" spans="1:6" ht="14.25">
      <c r="A107" s="159">
        <v>211079</v>
      </c>
      <c r="B107" s="175">
        <v>0.27</v>
      </c>
      <c r="C107" s="181">
        <f>Table18[[#This Row],[Percent_Poverty_Service_Area]]</f>
        <v>0.10827000000000001</v>
      </c>
      <c r="D107" s="182">
        <f>IFERROR(Table4[[#This Row],[PELL22_P_Fall Enrollment]]-Table4[[#This Row],[Poverty22_Service Area]],"")</f>
        <v>0.16173000000000001</v>
      </c>
      <c r="E107" s="181">
        <f>Table22[[#This Row],[PCT_Alice_Service Area]]</f>
        <v>0.28432000000000002</v>
      </c>
      <c r="F107" s="183">
        <f>IFERROR(Table4[[#This Row],[PELL22_P_Fall Enrollment]]-Table4[[#This Row],[Percent_ALICE_Service Area]],"")</f>
        <v>-1.4319999999999999E-2</v>
      </c>
    </row>
    <row r="108" spans="1:6" ht="14.25">
      <c r="A108" s="159">
        <v>212878</v>
      </c>
      <c r="B108" s="175">
        <v>0.35</v>
      </c>
      <c r="C108" s="181">
        <f>Table18[[#This Row],[Percent_Poverty_Service_Area]]</f>
        <v>9.2829999999999996E-2</v>
      </c>
      <c r="D108" s="182">
        <f>IFERROR(Table4[[#This Row],[PELL22_P_Fall Enrollment]]-Table4[[#This Row],[Poverty22_Service Area]],"")</f>
        <v>0.25717000000000001</v>
      </c>
      <c r="E108" s="181">
        <f>Table22[[#This Row],[PCT_Alice_Service Area]]</f>
        <v>0.27311999999999997</v>
      </c>
      <c r="F108" s="183">
        <f>IFERROR(Table4[[#This Row],[PELL22_P_Fall Enrollment]]-Table4[[#This Row],[Percent_ALICE_Service Area]],"")</f>
        <v>7.6880000000000004E-2</v>
      </c>
    </row>
    <row r="109" spans="1:6" ht="14.25">
      <c r="A109" s="159">
        <v>214111</v>
      </c>
      <c r="B109" s="175">
        <v>0.3</v>
      </c>
      <c r="C109" s="181">
        <f>Table18[[#This Row],[Percent_Poverty_Service_Area]]</f>
        <v>6.268E-2</v>
      </c>
      <c r="D109" s="182">
        <f>IFERROR(Table4[[#This Row],[PELL22_P_Fall Enrollment]]-Table4[[#This Row],[Poverty22_Service Area]],"")</f>
        <v>0.23731999999999998</v>
      </c>
      <c r="E109" s="181">
        <f>Table22[[#This Row],[PCT_Alice_Service Area]]</f>
        <v>0.26085000000000003</v>
      </c>
      <c r="F109" s="183">
        <f>IFERROR(Table4[[#This Row],[PELL22_P_Fall Enrollment]]-Table4[[#This Row],[Percent_ALICE_Service Area]],"")</f>
        <v>3.9149999999999963E-2</v>
      </c>
    </row>
    <row r="110" spans="1:6" ht="14.25">
      <c r="A110" s="159">
        <v>215239</v>
      </c>
      <c r="B110" s="175">
        <v>0.52</v>
      </c>
      <c r="C110" s="181">
        <f>Table18[[#This Row],[Percent_Poverty_Service_Area]]</f>
        <v>0.22721</v>
      </c>
      <c r="D110" s="182">
        <f>IFERROR(Table4[[#This Row],[PELL22_P_Fall Enrollment]]-Table4[[#This Row],[Poverty22_Service Area]],"")</f>
        <v>0.29278999999999999</v>
      </c>
      <c r="E110" s="181">
        <f>Table22[[#This Row],[PCT_Alice_Service Area]]</f>
        <v>0.25790999999999997</v>
      </c>
      <c r="F110" s="183">
        <f>IFERROR(Table4[[#This Row],[PELL22_P_Fall Enrollment]]-Table4[[#This Row],[Percent_ALICE_Service Area]],"")</f>
        <v>0.26209000000000005</v>
      </c>
    </row>
    <row r="111" spans="1:6" ht="14.25">
      <c r="A111" s="159">
        <v>218858</v>
      </c>
      <c r="B111" s="175">
        <v>0.46</v>
      </c>
      <c r="C111" s="181">
        <f>Table18[[#This Row],[Percent_Poverty_Service_Area]]</f>
        <v>0.17058000000000001</v>
      </c>
      <c r="D111" s="182">
        <f>IFERROR(Table4[[#This Row],[PELL22_P_Fall Enrollment]]-Table4[[#This Row],[Poverty22_Service Area]],"")</f>
        <v>0.28942000000000001</v>
      </c>
      <c r="E111" s="181">
        <f>Table22[[#This Row],[PCT_Alice_Service Area]]</f>
        <v>0.31895000000000001</v>
      </c>
      <c r="F111" s="183">
        <f>IFERROR(Table4[[#This Row],[PELL22_P_Fall Enrollment]]-Table4[[#This Row],[Percent_ALICE_Service Area]],"")</f>
        <v>0.14105000000000001</v>
      </c>
    </row>
    <row r="112" spans="1:6" ht="14.25">
      <c r="A112" s="159">
        <v>219408</v>
      </c>
      <c r="B112" s="175">
        <v>0.6</v>
      </c>
      <c r="C112" s="181">
        <f>Table18[[#This Row],[Percent_Poverty_Service_Area]]</f>
        <v>0.12698999999999999</v>
      </c>
      <c r="D112" s="182">
        <f>IFERROR(Table4[[#This Row],[PELL22_P_Fall Enrollment]]-Table4[[#This Row],[Poverty22_Service Area]],"")</f>
        <v>0.47300999999999999</v>
      </c>
      <c r="E112" s="181" t="str">
        <f>Table22[[#This Row],[PCT_Alice_Service Area]]</f>
        <v>.</v>
      </c>
      <c r="F112" s="183" t="str">
        <f>IFERROR(Table4[[#This Row],[PELL22_P_Fall Enrollment]]-Table4[[#This Row],[Percent_ALICE_Service Area]],"")</f>
        <v/>
      </c>
    </row>
    <row r="113" spans="1:6" ht="14.25">
      <c r="A113" s="159">
        <v>219879</v>
      </c>
      <c r="B113" s="175">
        <v>0.3</v>
      </c>
      <c r="C113" s="181">
        <f>Table18[[#This Row],[Percent_Poverty_Service_Area]]</f>
        <v>0.14036999999999999</v>
      </c>
      <c r="D113" s="182">
        <f>IFERROR(Table4[[#This Row],[PELL22_P_Fall Enrollment]]-Table4[[#This Row],[Poverty22_Service Area]],"")</f>
        <v>0.15962999999999999</v>
      </c>
      <c r="E113" s="181">
        <f>Table22[[#This Row],[PCT_Alice_Service Area]]</f>
        <v>0.29555999999999999</v>
      </c>
      <c r="F113" s="183">
        <f>IFERROR(Table4[[#This Row],[PELL22_P_Fall Enrollment]]-Table4[[#This Row],[Percent_ALICE_Service Area]],"")</f>
        <v>4.4399999999999995E-3</v>
      </c>
    </row>
    <row r="114" spans="1:6" ht="14.25">
      <c r="A114" s="159">
        <v>220057</v>
      </c>
      <c r="B114" s="175">
        <v>0.39</v>
      </c>
      <c r="C114" s="181">
        <f>Table18[[#This Row],[Percent_Poverty_Service_Area]]</f>
        <v>0.14596000000000001</v>
      </c>
      <c r="D114" s="182">
        <f>IFERROR(Table4[[#This Row],[PELL22_P_Fall Enrollment]]-Table4[[#This Row],[Poverty22_Service Area]],"")</f>
        <v>0.24404000000000001</v>
      </c>
      <c r="E114" s="181">
        <f>Table22[[#This Row],[PCT_Alice_Service Area]]</f>
        <v>0.29114000000000001</v>
      </c>
      <c r="F114" s="183">
        <f>IFERROR(Table4[[#This Row],[PELL22_P_Fall Enrollment]]-Table4[[#This Row],[Percent_ALICE_Service Area]],"")</f>
        <v>9.8860000000000003E-2</v>
      </c>
    </row>
    <row r="115" spans="1:6" ht="14.25">
      <c r="A115" s="159">
        <v>221184</v>
      </c>
      <c r="B115" s="175">
        <v>0.35</v>
      </c>
      <c r="C115" s="181">
        <f>Table18[[#This Row],[Percent_Poverty_Service_Area]]</f>
        <v>0.13370000000000001</v>
      </c>
      <c r="D115" s="182">
        <f>IFERROR(Table4[[#This Row],[PELL22_P_Fall Enrollment]]-Table4[[#This Row],[Poverty22_Service Area]],"")</f>
        <v>0.21629999999999996</v>
      </c>
      <c r="E115" s="181">
        <f>Table22[[#This Row],[PCT_Alice_Service Area]]</f>
        <v>0.33367999999999998</v>
      </c>
      <c r="F115" s="183">
        <f>IFERROR(Table4[[#This Row],[PELL22_P_Fall Enrollment]]-Table4[[#This Row],[Percent_ALICE_Service Area]],"")</f>
        <v>1.6320000000000001E-2</v>
      </c>
    </row>
    <row r="116" spans="1:6" ht="14.25">
      <c r="A116" s="159">
        <v>221397</v>
      </c>
      <c r="B116" s="175">
        <v>0.31</v>
      </c>
      <c r="C116" s="181">
        <f>Table18[[#This Row],[Percent_Poverty_Service_Area]]</f>
        <v>0.13691</v>
      </c>
      <c r="D116" s="182">
        <f>IFERROR(Table4[[#This Row],[PELL22_P_Fall Enrollment]]-Table4[[#This Row],[Poverty22_Service Area]],"")</f>
        <v>0.17308999999999999</v>
      </c>
      <c r="E116" s="181">
        <f>Table22[[#This Row],[PCT_Alice_Service Area]]</f>
        <v>0.27693000000000001</v>
      </c>
      <c r="F116" s="183">
        <f>IFERROR(Table4[[#This Row],[PELL22_P_Fall Enrollment]]-Table4[[#This Row],[Percent_ALICE_Service Area]],"")</f>
        <v>3.3069999999999988E-2</v>
      </c>
    </row>
    <row r="117" spans="1:6" ht="14.25">
      <c r="A117" s="159">
        <v>221485</v>
      </c>
      <c r="B117" s="175">
        <v>0.48</v>
      </c>
      <c r="C117" s="181">
        <f>Table18[[#This Row],[Percent_Poverty_Service_Area]]</f>
        <v>0.17752000000000001</v>
      </c>
      <c r="D117" s="182">
        <f>IFERROR(Table4[[#This Row],[PELL22_P_Fall Enrollment]]-Table4[[#This Row],[Poverty22_Service Area]],"")</f>
        <v>0.30247999999999997</v>
      </c>
      <c r="E117" s="181">
        <f>Table22[[#This Row],[PCT_Alice_Service Area]]</f>
        <v>0.29705999999999999</v>
      </c>
      <c r="F117" s="183">
        <f>IFERROR(Table4[[#This Row],[PELL22_P_Fall Enrollment]]-Table4[[#This Row],[Percent_ALICE_Service Area]],"")</f>
        <v>0.18293999999999999</v>
      </c>
    </row>
    <row r="118" spans="1:6" ht="14.25">
      <c r="A118" s="159">
        <v>221643</v>
      </c>
      <c r="B118" s="175">
        <v>0.25</v>
      </c>
      <c r="C118" s="181">
        <f>Table18[[#This Row],[Percent_Poverty_Service_Area]]</f>
        <v>0.11549</v>
      </c>
      <c r="D118" s="182">
        <f>IFERROR(Table4[[#This Row],[PELL22_P_Fall Enrollment]]-Table4[[#This Row],[Poverty22_Service Area]],"")</f>
        <v>0.13451000000000002</v>
      </c>
      <c r="E118" s="181">
        <f>Table22[[#This Row],[PCT_Alice_Service Area]]</f>
        <v>0.27904000000000001</v>
      </c>
      <c r="F118" s="183">
        <f>IFERROR(Table4[[#This Row],[PELL22_P_Fall Enrollment]]-Table4[[#This Row],[Percent_ALICE_Service Area]],"")</f>
        <v>-2.904000000000001E-2</v>
      </c>
    </row>
    <row r="119" spans="1:6" ht="14.25">
      <c r="A119" s="159">
        <v>221908</v>
      </c>
      <c r="B119" s="175">
        <v>0.39</v>
      </c>
      <c r="C119" s="181">
        <f>Table18[[#This Row],[Percent_Poverty_Service_Area]]</f>
        <v>0.16016</v>
      </c>
      <c r="D119" s="182">
        <f>IFERROR(Table4[[#This Row],[PELL22_P_Fall Enrollment]]-Table4[[#This Row],[Poverty22_Service Area]],"")</f>
        <v>0.22984000000000002</v>
      </c>
      <c r="E119" s="181">
        <f>Table22[[#This Row],[PCT_Alice_Service Area]]</f>
        <v>0.29377999999999999</v>
      </c>
      <c r="F119" s="183">
        <f>IFERROR(Table4[[#This Row],[PELL22_P_Fall Enrollment]]-Table4[[#This Row],[Percent_ALICE_Service Area]],"")</f>
        <v>9.6220000000000028E-2</v>
      </c>
    </row>
    <row r="120" spans="1:6" ht="14.25">
      <c r="A120" s="159">
        <v>222053</v>
      </c>
      <c r="B120" s="175">
        <v>0.31</v>
      </c>
      <c r="C120" s="181">
        <f>Table18[[#This Row],[Percent_Poverty_Service_Area]]</f>
        <v>0.11408</v>
      </c>
      <c r="D120" s="182">
        <f>IFERROR(Table4[[#This Row],[PELL22_P_Fall Enrollment]]-Table4[[#This Row],[Poverty22_Service Area]],"")</f>
        <v>0.19591999999999998</v>
      </c>
      <c r="E120" s="181">
        <f>Table22[[#This Row],[PCT_Alice_Service Area]]</f>
        <v>0.29764000000000002</v>
      </c>
      <c r="F120" s="183">
        <f>IFERROR(Table4[[#This Row],[PELL22_P_Fall Enrollment]]-Table4[[#This Row],[Percent_ALICE_Service Area]],"")</f>
        <v>1.2359999999999982E-2</v>
      </c>
    </row>
    <row r="121" spans="1:6" ht="14.25">
      <c r="A121" s="159">
        <v>222062</v>
      </c>
      <c r="B121" s="175">
        <v>0.31</v>
      </c>
      <c r="C121" s="181">
        <f>Table18[[#This Row],[Percent_Poverty_Service_Area]]</f>
        <v>0.15853999999999999</v>
      </c>
      <c r="D121" s="182">
        <f>IFERROR(Table4[[#This Row],[PELL22_P_Fall Enrollment]]-Table4[[#This Row],[Poverty22_Service Area]],"")</f>
        <v>0.15146000000000001</v>
      </c>
      <c r="E121" s="181">
        <f>Table22[[#This Row],[PCT_Alice_Service Area]]</f>
        <v>0.31195000000000001</v>
      </c>
      <c r="F121" s="183">
        <f>IFERROR(Table4[[#This Row],[PELL22_P_Fall Enrollment]]-Table4[[#This Row],[Percent_ALICE_Service Area]],"")</f>
        <v>-1.9500000000000073E-3</v>
      </c>
    </row>
    <row r="122" spans="1:6" ht="14.25">
      <c r="A122" s="159">
        <v>222576</v>
      </c>
      <c r="B122" s="175">
        <v>0.42</v>
      </c>
      <c r="C122" s="181">
        <f>Table18[[#This Row],[Percent_Poverty_Service_Area]]</f>
        <v>0.20707999999999999</v>
      </c>
      <c r="D122" s="182">
        <f>IFERROR(Table4[[#This Row],[PELL22_P_Fall Enrollment]]-Table4[[#This Row],[Poverty22_Service Area]],"")</f>
        <v>0.21292</v>
      </c>
      <c r="E122" s="181">
        <f>Table22[[#This Row],[PCT_Alice_Service Area]]</f>
        <v>0.34443000000000001</v>
      </c>
      <c r="F122" s="183">
        <f>IFERROR(Table4[[#This Row],[PELL22_P_Fall Enrollment]]-Table4[[#This Row],[Percent_ALICE_Service Area]],"")</f>
        <v>7.5569999999999971E-2</v>
      </c>
    </row>
    <row r="123" spans="1:6" ht="14.25">
      <c r="A123" s="159">
        <v>222992</v>
      </c>
      <c r="B123" s="175">
        <v>0.22</v>
      </c>
      <c r="C123" s="181">
        <f>Table18[[#This Row],[Percent_Poverty_Service_Area]]</f>
        <v>0.10202</v>
      </c>
      <c r="D123" s="182">
        <f>IFERROR(Table4[[#This Row],[PELL22_P_Fall Enrollment]]-Table4[[#This Row],[Poverty22_Service Area]],"")</f>
        <v>0.11798</v>
      </c>
      <c r="E123" s="181">
        <f>Table22[[#This Row],[PCT_Alice_Service Area]]</f>
        <v>0.24817</v>
      </c>
      <c r="F123" s="183">
        <f>IFERROR(Table4[[#This Row],[PELL22_P_Fall Enrollment]]-Table4[[#This Row],[Percent_ALICE_Service Area]],"")</f>
        <v>-2.8170000000000001E-2</v>
      </c>
    </row>
    <row r="124" spans="1:6" ht="14.25">
      <c r="A124" s="159">
        <v>223320</v>
      </c>
      <c r="B124" s="175">
        <v>0.28999999999999998</v>
      </c>
      <c r="C124" s="181">
        <f>Table18[[#This Row],[Percent_Poverty_Service_Area]]</f>
        <v>0.21342</v>
      </c>
      <c r="D124" s="182">
        <f>IFERROR(Table4[[#This Row],[PELL22_P_Fall Enrollment]]-Table4[[#This Row],[Poverty22_Service Area]],"")</f>
        <v>7.6579999999999981E-2</v>
      </c>
      <c r="E124" s="181">
        <f>Table22[[#This Row],[PCT_Alice_Service Area]]</f>
        <v>0.3039</v>
      </c>
      <c r="F124" s="183">
        <f>IFERROR(Table4[[#This Row],[PELL22_P_Fall Enrollment]]-Table4[[#This Row],[Percent_ALICE_Service Area]],"")</f>
        <v>-1.3900000000000023E-2</v>
      </c>
    </row>
    <row r="125" spans="1:6" ht="14.25">
      <c r="A125" s="159">
        <v>223506</v>
      </c>
      <c r="B125" s="175">
        <v>0.17</v>
      </c>
      <c r="C125" s="181">
        <f>Table18[[#This Row],[Percent_Poverty_Service_Area]]</f>
        <v>7.5319999999999998E-2</v>
      </c>
      <c r="D125" s="182">
        <f>IFERROR(Table4[[#This Row],[PELL22_P_Fall Enrollment]]-Table4[[#This Row],[Poverty22_Service Area]],"")</f>
        <v>9.4680000000000014E-2</v>
      </c>
      <c r="E125" s="181">
        <f>Table22[[#This Row],[PCT_Alice_Service Area]]</f>
        <v>0.26762000000000002</v>
      </c>
      <c r="F125" s="183">
        <f>IFERROR(Table4[[#This Row],[PELL22_P_Fall Enrollment]]-Table4[[#This Row],[Percent_ALICE_Service Area]],"")</f>
        <v>-9.7620000000000012E-2</v>
      </c>
    </row>
    <row r="126" spans="1:6" ht="14.25">
      <c r="A126" s="159">
        <v>224615</v>
      </c>
      <c r="B126" s="175">
        <v>0.24</v>
      </c>
      <c r="C126" s="181">
        <f>Table18[[#This Row],[Percent_Poverty_Service_Area]]</f>
        <v>0.13983000000000001</v>
      </c>
      <c r="D126" s="182">
        <f>IFERROR(Table4[[#This Row],[PELL22_P_Fall Enrollment]]-Table4[[#This Row],[Poverty22_Service Area]],"")</f>
        <v>0.10016999999999998</v>
      </c>
      <c r="E126" s="181">
        <f>Table22[[#This Row],[PCT_Alice_Service Area]]</f>
        <v>0.31738</v>
      </c>
      <c r="F126" s="183">
        <f>IFERROR(Table4[[#This Row],[PELL22_P_Fall Enrollment]]-Table4[[#This Row],[Percent_ALICE_Service Area]],"")</f>
        <v>-7.7380000000000004E-2</v>
      </c>
    </row>
    <row r="127" spans="1:6" ht="14.25">
      <c r="A127" s="159">
        <v>224642</v>
      </c>
      <c r="B127" s="175">
        <v>0.35</v>
      </c>
      <c r="C127" s="181">
        <f>Table18[[#This Row],[Percent_Poverty_Service_Area]]</f>
        <v>0.19506000000000001</v>
      </c>
      <c r="D127" s="182">
        <f>IFERROR(Table4[[#This Row],[PELL22_P_Fall Enrollment]]-Table4[[#This Row],[Poverty22_Service Area]],"")</f>
        <v>0.15493999999999997</v>
      </c>
      <c r="E127" s="181">
        <f>Table22[[#This Row],[PCT_Alice_Service Area]]</f>
        <v>0.31740000000000002</v>
      </c>
      <c r="F127" s="183">
        <f>IFERROR(Table4[[#This Row],[PELL22_P_Fall Enrollment]]-Table4[[#This Row],[Percent_ALICE_Service Area]],"")</f>
        <v>3.2599999999999962E-2</v>
      </c>
    </row>
    <row r="128" spans="1:6" ht="14.25">
      <c r="A128" s="159">
        <v>225070</v>
      </c>
      <c r="B128" s="175">
        <v>0.31</v>
      </c>
      <c r="C128" s="181">
        <f>Table18[[#This Row],[Percent_Poverty_Service_Area]]</f>
        <v>7.3770000000000002E-2</v>
      </c>
      <c r="D128" s="182">
        <f>IFERROR(Table4[[#This Row],[PELL22_P_Fall Enrollment]]-Table4[[#This Row],[Poverty22_Service Area]],"")</f>
        <v>0.23623</v>
      </c>
      <c r="E128" s="181">
        <f>Table22[[#This Row],[PCT_Alice_Service Area]]</f>
        <v>0.25402999999999998</v>
      </c>
      <c r="F128" s="183">
        <f>IFERROR(Table4[[#This Row],[PELL22_P_Fall Enrollment]]-Table4[[#This Row],[Percent_ALICE_Service Area]],"")</f>
        <v>5.597000000000002E-2</v>
      </c>
    </row>
    <row r="129" spans="1:6" ht="14.25">
      <c r="A129" s="159">
        <v>226204</v>
      </c>
      <c r="B129" s="175">
        <v>0.28999999999999998</v>
      </c>
      <c r="C129" s="181">
        <f>Table18[[#This Row],[Percent_Poverty_Service_Area]]</f>
        <v>0.15772</v>
      </c>
      <c r="D129" s="182">
        <f>IFERROR(Table4[[#This Row],[PELL22_P_Fall Enrollment]]-Table4[[#This Row],[Poverty22_Service Area]],"")</f>
        <v>0.13227999999999998</v>
      </c>
      <c r="E129" s="181">
        <f>Table22[[#This Row],[PCT_Alice_Service Area]]</f>
        <v>0.31746000000000002</v>
      </c>
      <c r="F129" s="183">
        <f>IFERROR(Table4[[#This Row],[PELL22_P_Fall Enrollment]]-Table4[[#This Row],[Percent_ALICE_Service Area]],"")</f>
        <v>-2.746000000000004E-2</v>
      </c>
    </row>
    <row r="130" spans="1:6" ht="14.25">
      <c r="A130" s="159">
        <v>227182</v>
      </c>
      <c r="B130" s="175">
        <v>0.23</v>
      </c>
      <c r="C130" s="181">
        <f>Table18[[#This Row],[Percent_Poverty_Service_Area]]</f>
        <v>0.14951</v>
      </c>
      <c r="D130" s="182">
        <f>IFERROR(Table4[[#This Row],[PELL22_P_Fall Enrollment]]-Table4[[#This Row],[Poverty22_Service Area]],"")</f>
        <v>8.0490000000000006E-2</v>
      </c>
      <c r="E130" s="181">
        <f>Table22[[#This Row],[PCT_Alice_Service Area]]</f>
        <v>0.31202999999999997</v>
      </c>
      <c r="F130" s="183">
        <f>IFERROR(Table4[[#This Row],[PELL22_P_Fall Enrollment]]-Table4[[#This Row],[Percent_ALICE_Service Area]],"")</f>
        <v>-8.2029999999999964E-2</v>
      </c>
    </row>
    <row r="131" spans="1:6" ht="14.25">
      <c r="A131" s="159">
        <v>227304</v>
      </c>
      <c r="B131" s="175">
        <v>0.25</v>
      </c>
      <c r="C131" s="181">
        <f>Table18[[#This Row],[Percent_Poverty_Service_Area]]</f>
        <v>0.15862999999999999</v>
      </c>
      <c r="D131" s="182">
        <f>IFERROR(Table4[[#This Row],[PELL22_P_Fall Enrollment]]-Table4[[#This Row],[Poverty22_Service Area]],"")</f>
        <v>9.1370000000000007E-2</v>
      </c>
      <c r="E131" s="181">
        <f>Table22[[#This Row],[PCT_Alice_Service Area]]</f>
        <v>0.26647999999999999</v>
      </c>
      <c r="F131" s="183">
        <f>IFERROR(Table4[[#This Row],[PELL22_P_Fall Enrollment]]-Table4[[#This Row],[Percent_ALICE_Service Area]],"")</f>
        <v>-1.6479999999999995E-2</v>
      </c>
    </row>
    <row r="132" spans="1:6" ht="14.25">
      <c r="A132" s="159">
        <v>227854</v>
      </c>
      <c r="B132" s="175">
        <v>0.2</v>
      </c>
      <c r="C132" s="181">
        <f>Table18[[#This Row],[Percent_Poverty_Service_Area]]</f>
        <v>0.13744999999999999</v>
      </c>
      <c r="D132" s="182">
        <f>IFERROR(Table4[[#This Row],[PELL22_P_Fall Enrollment]]-Table4[[#This Row],[Poverty22_Service Area]],"")</f>
        <v>6.2550000000000022E-2</v>
      </c>
      <c r="E132" s="181">
        <f>Table22[[#This Row],[PCT_Alice_Service Area]]</f>
        <v>0.29375000000000001</v>
      </c>
      <c r="F132" s="183">
        <f>IFERROR(Table4[[#This Row],[PELL22_P_Fall Enrollment]]-Table4[[#This Row],[Percent_ALICE_Service Area]],"")</f>
        <v>-9.375E-2</v>
      </c>
    </row>
    <row r="133" spans="1:6" ht="14.25">
      <c r="A133" s="159">
        <v>227924</v>
      </c>
      <c r="B133" s="175">
        <v>0.31</v>
      </c>
      <c r="C133" s="181">
        <f>Table18[[#This Row],[Percent_Poverty_Service_Area]]</f>
        <v>0.13744999999999999</v>
      </c>
      <c r="D133" s="182">
        <f>IFERROR(Table4[[#This Row],[PELL22_P_Fall Enrollment]]-Table4[[#This Row],[Poverty22_Service Area]],"")</f>
        <v>0.17255000000000001</v>
      </c>
      <c r="E133" s="181">
        <f>Table22[[#This Row],[PCT_Alice_Service Area]]</f>
        <v>0.29375000000000001</v>
      </c>
      <c r="F133" s="183">
        <f>IFERROR(Table4[[#This Row],[PELL22_P_Fall Enrollment]]-Table4[[#This Row],[Percent_ALICE_Service Area]],"")</f>
        <v>1.6249999999999987E-2</v>
      </c>
    </row>
    <row r="134" spans="1:6" ht="14.25">
      <c r="A134" s="159">
        <v>227979</v>
      </c>
      <c r="B134" s="175">
        <v>0.28999999999999998</v>
      </c>
      <c r="C134" s="181">
        <f>Table18[[#This Row],[Percent_Poverty_Service_Area]]</f>
        <v>0.15772</v>
      </c>
      <c r="D134" s="182">
        <f>IFERROR(Table4[[#This Row],[PELL22_P_Fall Enrollment]]-Table4[[#This Row],[Poverty22_Service Area]],"")</f>
        <v>0.13227999999999998</v>
      </c>
      <c r="E134" s="181">
        <f>Table22[[#This Row],[PCT_Alice_Service Area]]</f>
        <v>0.31746000000000002</v>
      </c>
      <c r="F134" s="183">
        <f>IFERROR(Table4[[#This Row],[PELL22_P_Fall Enrollment]]-Table4[[#This Row],[Percent_ALICE_Service Area]],"")</f>
        <v>-2.746000000000004E-2</v>
      </c>
    </row>
    <row r="135" spans="1:6" ht="14.25">
      <c r="A135" s="159">
        <v>228608</v>
      </c>
      <c r="B135" s="175">
        <v>0.36</v>
      </c>
      <c r="C135" s="181">
        <f>Table18[[#This Row],[Percent_Poverty_Service_Area]]</f>
        <v>0.14687</v>
      </c>
      <c r="D135" s="182">
        <f>IFERROR(Table4[[#This Row],[PELL22_P_Fall Enrollment]]-Table4[[#This Row],[Poverty22_Service Area]],"")</f>
        <v>0.21312999999999999</v>
      </c>
      <c r="E135" s="181">
        <f>Table22[[#This Row],[PCT_Alice_Service Area]]</f>
        <v>0.26773999999999998</v>
      </c>
      <c r="F135" s="183">
        <f>IFERROR(Table4[[#This Row],[PELL22_P_Fall Enrollment]]-Table4[[#This Row],[Percent_ALICE_Service Area]],"")</f>
        <v>9.2260000000000009E-2</v>
      </c>
    </row>
    <row r="136" spans="1:6" ht="14.25">
      <c r="A136" s="159">
        <v>232414</v>
      </c>
      <c r="B136" s="175">
        <v>0.31</v>
      </c>
      <c r="C136" s="181">
        <f>Table18[[#This Row],[Percent_Poverty_Service_Area]]</f>
        <v>7.5300000000000006E-2</v>
      </c>
      <c r="D136" s="182">
        <f>IFERROR(Table4[[#This Row],[PELL22_P_Fall Enrollment]]-Table4[[#This Row],[Poverty22_Service Area]],"")</f>
        <v>0.23469999999999999</v>
      </c>
      <c r="E136" s="181">
        <f>Table22[[#This Row],[PCT_Alice_Service Area]]</f>
        <v>0.29979</v>
      </c>
      <c r="F136" s="183">
        <f>IFERROR(Table4[[#This Row],[PELL22_P_Fall Enrollment]]-Table4[[#This Row],[Percent_ALICE_Service Area]],"")</f>
        <v>1.0209999999999997E-2</v>
      </c>
    </row>
    <row r="137" spans="1:6" ht="14.25">
      <c r="A137" s="159">
        <v>232946</v>
      </c>
      <c r="B137" s="175">
        <v>0.21</v>
      </c>
      <c r="C137" s="181">
        <f>Table18[[#This Row],[Percent_Poverty_Service_Area]]</f>
        <v>5.5390000000000002E-2</v>
      </c>
      <c r="D137" s="182">
        <f>IFERROR(Table4[[#This Row],[PELL22_P_Fall Enrollment]]-Table4[[#This Row],[Poverty22_Service Area]],"")</f>
        <v>0.15461</v>
      </c>
      <c r="E137" s="181">
        <f>Table22[[#This Row],[PCT_Alice_Service Area]]</f>
        <v>0.24560999999999999</v>
      </c>
      <c r="F137" s="183">
        <f>IFERROR(Table4[[#This Row],[PELL22_P_Fall Enrollment]]-Table4[[#This Row],[Percent_ALICE_Service Area]],"")</f>
        <v>-3.5610000000000003E-2</v>
      </c>
    </row>
    <row r="138" spans="1:6" ht="14.25">
      <c r="A138" s="159">
        <v>233019</v>
      </c>
      <c r="B138" s="175">
        <v>0.45</v>
      </c>
      <c r="C138" s="181">
        <f>Table18[[#This Row],[Percent_Poverty_Service_Area]]</f>
        <v>0.15204999999999999</v>
      </c>
      <c r="D138" s="182">
        <f>IFERROR(Table4[[#This Row],[PELL22_P_Fall Enrollment]]-Table4[[#This Row],[Poverty22_Service Area]],"")</f>
        <v>0.29795000000000005</v>
      </c>
      <c r="E138" s="181">
        <f>Table22[[#This Row],[PCT_Alice_Service Area]]</f>
        <v>0.33043</v>
      </c>
      <c r="F138" s="183">
        <f>IFERROR(Table4[[#This Row],[PELL22_P_Fall Enrollment]]-Table4[[#This Row],[Percent_ALICE_Service Area]],"")</f>
        <v>0.11957000000000001</v>
      </c>
    </row>
    <row r="139" spans="1:6" ht="14.25">
      <c r="A139" s="159">
        <v>233772</v>
      </c>
      <c r="B139" s="175">
        <v>0.31</v>
      </c>
      <c r="C139" s="181">
        <f>Table18[[#This Row],[Percent_Poverty_Service_Area]]</f>
        <v>0.10599</v>
      </c>
      <c r="D139" s="182">
        <f>IFERROR(Table4[[#This Row],[PELL22_P_Fall Enrollment]]-Table4[[#This Row],[Poverty22_Service Area]],"")</f>
        <v>0.20401</v>
      </c>
      <c r="E139" s="181">
        <f>Table22[[#This Row],[PCT_Alice_Service Area]]</f>
        <v>0.31154999999999999</v>
      </c>
      <c r="F139" s="183">
        <f>IFERROR(Table4[[#This Row],[PELL22_P_Fall Enrollment]]-Table4[[#This Row],[Percent_ALICE_Service Area]],"")</f>
        <v>-1.5499999999999958E-3</v>
      </c>
    </row>
    <row r="140" spans="1:6" ht="14.25">
      <c r="A140" s="159">
        <v>234669</v>
      </c>
      <c r="B140" s="175">
        <v>0.09</v>
      </c>
      <c r="C140" s="181">
        <f>Table18[[#This Row],[Percent_Poverty_Service_Area]]</f>
        <v>8.4449999999999997E-2</v>
      </c>
      <c r="D140" s="182">
        <f>IFERROR(Table4[[#This Row],[PELL22_P_Fall Enrollment]]-Table4[[#This Row],[Poverty22_Service Area]],"")</f>
        <v>5.5499999999999994E-3</v>
      </c>
      <c r="E140" s="181">
        <f>Table22[[#This Row],[PCT_Alice_Service Area]]</f>
        <v>0.19661000000000001</v>
      </c>
      <c r="F140" s="183">
        <f>IFERROR(Table4[[#This Row],[PELL22_P_Fall Enrollment]]-Table4[[#This Row],[Percent_ALICE_Service Area]],"")</f>
        <v>-0.10661000000000001</v>
      </c>
    </row>
    <row r="141" spans="1:6" ht="14.25">
      <c r="A141" s="159">
        <v>234951</v>
      </c>
      <c r="B141" s="175">
        <v>0.24</v>
      </c>
      <c r="C141" s="181">
        <f>Table18[[#This Row],[Percent_Poverty_Service_Area]]</f>
        <v>8.659E-2</v>
      </c>
      <c r="D141" s="182">
        <f>IFERROR(Table4[[#This Row],[PELL22_P_Fall Enrollment]]-Table4[[#This Row],[Poverty22_Service Area]],"")</f>
        <v>0.15340999999999999</v>
      </c>
      <c r="E141" s="181">
        <f>Table22[[#This Row],[PCT_Alice_Service Area]]</f>
        <v>0.25645000000000001</v>
      </c>
      <c r="F141" s="183">
        <f>IFERROR(Table4[[#This Row],[PELL22_P_Fall Enrollment]]-Table4[[#This Row],[Percent_ALICE_Service Area]],"")</f>
        <v>-1.645000000000002E-2</v>
      </c>
    </row>
    <row r="142" spans="1:6" ht="14.25">
      <c r="A142" s="159">
        <v>235103</v>
      </c>
      <c r="B142" s="175">
        <v>0.15</v>
      </c>
      <c r="C142" s="181">
        <f>Table18[[#This Row],[Percent_Poverty_Service_Area]]</f>
        <v>7.6009999999999994E-2</v>
      </c>
      <c r="D142" s="182">
        <f>IFERROR(Table4[[#This Row],[PELL22_P_Fall Enrollment]]-Table4[[#This Row],[Poverty22_Service Area]],"")</f>
        <v>7.399E-2</v>
      </c>
      <c r="E142" s="181">
        <f>Table22[[#This Row],[PCT_Alice_Service Area]]</f>
        <v>0.25792999999999999</v>
      </c>
      <c r="F142" s="183">
        <f>IFERROR(Table4[[#This Row],[PELL22_P_Fall Enrollment]]-Table4[[#This Row],[Percent_ALICE_Service Area]],"")</f>
        <v>-0.10793</v>
      </c>
    </row>
    <row r="143" spans="1:6" ht="14.25">
      <c r="A143" s="159">
        <v>235149</v>
      </c>
      <c r="B143" s="175">
        <v>0.19</v>
      </c>
      <c r="C143" s="181">
        <f>Table18[[#This Row],[Percent_Poverty_Service_Area]]</f>
        <v>7.6009999999999994E-2</v>
      </c>
      <c r="D143" s="182">
        <f>IFERROR(Table4[[#This Row],[PELL22_P_Fall Enrollment]]-Table4[[#This Row],[Poverty22_Service Area]],"")</f>
        <v>0.11399000000000001</v>
      </c>
      <c r="E143" s="181">
        <f>Table22[[#This Row],[PCT_Alice_Service Area]]</f>
        <v>0.25792999999999999</v>
      </c>
      <c r="F143" s="183">
        <f>IFERROR(Table4[[#This Row],[PELL22_P_Fall Enrollment]]-Table4[[#This Row],[Percent_ALICE_Service Area]],"")</f>
        <v>-6.792999999999999E-2</v>
      </c>
    </row>
    <row r="144" spans="1:6" ht="14.25">
      <c r="A144" s="159">
        <v>235237</v>
      </c>
      <c r="B144" s="175">
        <v>0.23</v>
      </c>
      <c r="C144" s="181">
        <f>Table18[[#This Row],[Percent_Poverty_Service_Area]]</f>
        <v>8.659E-2</v>
      </c>
      <c r="D144" s="182">
        <f>IFERROR(Table4[[#This Row],[PELL22_P_Fall Enrollment]]-Table4[[#This Row],[Poverty22_Service Area]],"")</f>
        <v>0.14341000000000001</v>
      </c>
      <c r="E144" s="181">
        <f>Table22[[#This Row],[PCT_Alice_Service Area]]</f>
        <v>0.25645000000000001</v>
      </c>
      <c r="F144" s="183">
        <f>IFERROR(Table4[[#This Row],[PELL22_P_Fall Enrollment]]-Table4[[#This Row],[Percent_ALICE_Service Area]],"")</f>
        <v>-2.6450000000000001E-2</v>
      </c>
    </row>
    <row r="145" spans="1:6" ht="14.25">
      <c r="A145" s="159">
        <v>235431</v>
      </c>
      <c r="B145" s="175">
        <v>0.18</v>
      </c>
      <c r="C145" s="181">
        <f>Table18[[#This Row],[Percent_Poverty_Service_Area]]</f>
        <v>8.4449999999999997E-2</v>
      </c>
      <c r="D145" s="182">
        <f>IFERROR(Table4[[#This Row],[PELL22_P_Fall Enrollment]]-Table4[[#This Row],[Poverty22_Service Area]],"")</f>
        <v>9.5549999999999996E-2</v>
      </c>
      <c r="E145" s="181">
        <f>Table22[[#This Row],[PCT_Alice_Service Area]]</f>
        <v>0.19661000000000001</v>
      </c>
      <c r="F145" s="183">
        <f>IFERROR(Table4[[#This Row],[PELL22_P_Fall Enrollment]]-Table4[[#This Row],[Percent_ALICE_Service Area]],"")</f>
        <v>-1.6610000000000014E-2</v>
      </c>
    </row>
    <row r="146" spans="1:6" ht="14.25">
      <c r="A146" s="159">
        <v>238263</v>
      </c>
      <c r="B146" s="175">
        <v>0.21</v>
      </c>
      <c r="C146" s="181">
        <f>Table18[[#This Row],[Percent_Poverty_Service_Area]]</f>
        <v>9.9449999999999997E-2</v>
      </c>
      <c r="D146" s="182">
        <f>IFERROR(Table4[[#This Row],[PELL22_P_Fall Enrollment]]-Table4[[#This Row],[Poverty22_Service Area]],"")</f>
        <v>0.11055</v>
      </c>
      <c r="E146" s="181">
        <f>Table22[[#This Row],[PCT_Alice_Service Area]]</f>
        <v>0.24060000000000001</v>
      </c>
      <c r="F146" s="183">
        <f>IFERROR(Table4[[#This Row],[PELL22_P_Fall Enrollment]]-Table4[[#This Row],[Percent_ALICE_Service Area]],"")</f>
        <v>-3.0600000000000016E-2</v>
      </c>
    </row>
    <row r="147" spans="1:6" ht="14.25">
      <c r="A147" s="159">
        <v>239248</v>
      </c>
      <c r="B147" s="175">
        <v>0.42</v>
      </c>
      <c r="C147" s="181">
        <f>Table18[[#This Row],[Percent_Poverty_Service_Area]]</f>
        <v>0.17821999999999999</v>
      </c>
      <c r="D147" s="182">
        <f>IFERROR(Table4[[#This Row],[PELL22_P_Fall Enrollment]]-Table4[[#This Row],[Poverty22_Service Area]],"")</f>
        <v>0.24177999999999999</v>
      </c>
      <c r="E147" s="181">
        <f>Table22[[#This Row],[PCT_Alice_Service Area]]</f>
        <v>0.27332000000000001</v>
      </c>
      <c r="F147" s="183">
        <f>IFERROR(Table4[[#This Row],[PELL22_P_Fall Enrollment]]-Table4[[#This Row],[Percent_ALICE_Service Area]],"")</f>
        <v>0.14667999999999998</v>
      </c>
    </row>
    <row r="148" spans="1:6" ht="14.25">
      <c r="A148" s="159">
        <v>239488</v>
      </c>
      <c r="B148" s="175">
        <v>0.23</v>
      </c>
      <c r="C148" s="181">
        <f>Table18[[#This Row],[Percent_Poverty_Service_Area]]</f>
        <v>8.7209999999999996E-2</v>
      </c>
      <c r="D148" s="182">
        <f>IFERROR(Table4[[#This Row],[PELL22_P_Fall Enrollment]]-Table4[[#This Row],[Poverty22_Service Area]],"")</f>
        <v>0.14279000000000003</v>
      </c>
      <c r="E148" s="181">
        <f>Table22[[#This Row],[PCT_Alice_Service Area]]</f>
        <v>0.23236999999999999</v>
      </c>
      <c r="F148" s="183">
        <f>IFERROR(Table4[[#This Row],[PELL22_P_Fall Enrollment]]-Table4[[#This Row],[Percent_ALICE_Service Area]],"")</f>
        <v>-2.3699999999999832E-3</v>
      </c>
    </row>
    <row r="149" spans="1:6" ht="14.25">
      <c r="A149" s="159">
        <v>240170</v>
      </c>
      <c r="B149" s="175">
        <v>0.34</v>
      </c>
      <c r="C149" s="181">
        <f>Table18[[#This Row],[Percent_Poverty_Service_Area]]</f>
        <v>0.11426</v>
      </c>
      <c r="D149" s="182">
        <f>IFERROR(Table4[[#This Row],[PELL22_P_Fall Enrollment]]-Table4[[#This Row],[Poverty22_Service Area]],"")</f>
        <v>0.22574000000000002</v>
      </c>
      <c r="E149" s="181">
        <f>Table22[[#This Row],[PCT_Alice_Service Area]]</f>
        <v>0.25780999999999998</v>
      </c>
      <c r="F149" s="183">
        <f>IFERROR(Table4[[#This Row],[PELL22_P_Fall Enrollment]]-Table4[[#This Row],[Percent_ALICE_Service Area]],"")</f>
        <v>8.2190000000000041E-2</v>
      </c>
    </row>
    <row r="150" spans="1:6" ht="14.25">
      <c r="A150" s="159">
        <v>240198</v>
      </c>
      <c r="B150" s="175">
        <v>0.33</v>
      </c>
      <c r="C150" s="181">
        <f>Table18[[#This Row],[Percent_Poverty_Service_Area]]</f>
        <v>9.8080000000000001E-2</v>
      </c>
      <c r="D150" s="182">
        <f>IFERROR(Table4[[#This Row],[PELL22_P_Fall Enrollment]]-Table4[[#This Row],[Poverty22_Service Area]],"")</f>
        <v>0.23192000000000002</v>
      </c>
      <c r="E150" s="181">
        <f>Table22[[#This Row],[PCT_Alice_Service Area]]</f>
        <v>0.26329999999999998</v>
      </c>
      <c r="F150" s="183">
        <f>IFERROR(Table4[[#This Row],[PELL22_P_Fall Enrollment]]-Table4[[#This Row],[Percent_ALICE_Service Area]],"")</f>
        <v>6.6700000000000037E-2</v>
      </c>
    </row>
    <row r="151" spans="1:6" ht="14.25">
      <c r="A151" s="159">
        <v>246354</v>
      </c>
      <c r="B151" s="175">
        <v>0.23</v>
      </c>
      <c r="C151" s="181">
        <f>Table18[[#This Row],[Percent_Poverty_Service_Area]]</f>
        <v>0.13744999999999999</v>
      </c>
      <c r="D151" s="182">
        <f>IFERROR(Table4[[#This Row],[PELL22_P_Fall Enrollment]]-Table4[[#This Row],[Poverty22_Service Area]],"")</f>
        <v>9.2550000000000021E-2</v>
      </c>
      <c r="E151" s="181">
        <f>Table22[[#This Row],[PCT_Alice_Service Area]]</f>
        <v>0.29375000000000001</v>
      </c>
      <c r="F151" s="183">
        <f>IFERROR(Table4[[#This Row],[PELL22_P_Fall Enrollment]]-Table4[[#This Row],[Percent_ALICE_Service Area]],"")</f>
        <v>-6.3750000000000001E-2</v>
      </c>
    </row>
    <row r="152" spans="1:6" ht="14.25">
      <c r="A152" s="159">
        <v>260372</v>
      </c>
      <c r="B152" s="175">
        <v>0.46</v>
      </c>
      <c r="C152" s="181">
        <f>Table18[[#This Row],[Percent_Poverty_Service_Area]]</f>
        <v>0.12767000000000001</v>
      </c>
      <c r="D152" s="182">
        <f>IFERROR(Table4[[#This Row],[PELL22_P_Fall Enrollment]]-Table4[[#This Row],[Poverty22_Service Area]],"")</f>
        <v>0.33233000000000001</v>
      </c>
      <c r="E152" s="181">
        <f>Table22[[#This Row],[PCT_Alice_Service Area]]</f>
        <v>0.25522</v>
      </c>
      <c r="F152" s="183">
        <f>IFERROR(Table4[[#This Row],[PELL22_P_Fall Enrollment]]-Table4[[#This Row],[Percent_ALICE_Service Area]],"")</f>
        <v>0.20478000000000002</v>
      </c>
    </row>
    <row r="153" spans="1:6" ht="14.25">
      <c r="A153" s="159">
        <v>366340</v>
      </c>
      <c r="B153" s="175">
        <v>0.38</v>
      </c>
      <c r="C153" s="181">
        <f>Table18[[#This Row],[Percent_Poverty_Service_Area]]</f>
        <v>0.16921</v>
      </c>
      <c r="D153" s="182">
        <f>IFERROR(Table4[[#This Row],[PELL22_P_Fall Enrollment]]-Table4[[#This Row],[Poverty22_Service Area]],"")</f>
        <v>0.21079000000000001</v>
      </c>
      <c r="E153" s="181" t="str">
        <f>Table22[[#This Row],[PCT_Alice_Service Area]]</f>
        <v>.</v>
      </c>
      <c r="F153" s="183" t="str">
        <f>IFERROR(Table4[[#This Row],[PELL22_P_Fall Enrollment]]-Table4[[#This Row],[Percent_ALICE_Service Area]],"")</f>
        <v/>
      </c>
    </row>
    <row r="154" spans="1:6" ht="14.25">
      <c r="A154" s="159">
        <v>380359</v>
      </c>
      <c r="B154" s="175">
        <v>0.44</v>
      </c>
      <c r="C154" s="181">
        <f>Table18[[#This Row],[Percent_Poverty_Service_Area]]</f>
        <v>0.16467000000000001</v>
      </c>
      <c r="D154" s="182">
        <f>IFERROR(Table4[[#This Row],[PELL22_P_Fall Enrollment]]-Table4[[#This Row],[Poverty22_Service Area]],"")</f>
        <v>0.27532999999999996</v>
      </c>
      <c r="E154" s="181">
        <f>Table22[[#This Row],[PCT_Alice_Service Area]]</f>
        <v>0.31461</v>
      </c>
      <c r="F154" s="183">
        <f>IFERROR(Table4[[#This Row],[PELL22_P_Fall Enrollment]]-Table4[[#This Row],[Percent_ALICE_Service Area]],"")</f>
        <v>0.12539</v>
      </c>
    </row>
    <row r="155" spans="1:6" ht="14.25">
      <c r="A155" s="159">
        <v>383190</v>
      </c>
      <c r="B155" s="175">
        <v>0.31</v>
      </c>
      <c r="C155" s="181">
        <f>Table18[[#This Row],[Percent_Poverty_Service_Area]]</f>
        <v>0.14094999999999999</v>
      </c>
      <c r="D155" s="182">
        <f>IFERROR(Table4[[#This Row],[PELL22_P_Fall Enrollment]]-Table4[[#This Row],[Poverty22_Service Area]],"")</f>
        <v>0.16905000000000001</v>
      </c>
      <c r="E155" s="181">
        <f>Table22[[#This Row],[PCT_Alice_Service Area]]</f>
        <v>0.33971000000000001</v>
      </c>
      <c r="F155" s="183">
        <f>IFERROR(Table4[[#This Row],[PELL22_P_Fall Enrollment]]-Table4[[#This Row],[Percent_ALICE_Service Area]],"")</f>
        <v>-2.9710000000000014E-2</v>
      </c>
    </row>
    <row r="156" spans="1:6" ht="14.25">
      <c r="A156" s="159">
        <v>409315</v>
      </c>
      <c r="B156" s="175">
        <v>0.36</v>
      </c>
      <c r="C156" s="181">
        <f>Table18[[#This Row],[Percent_Poverty_Service_Area]]</f>
        <v>0.28104000000000001</v>
      </c>
      <c r="D156" s="182">
        <f>IFERROR(Table4[[#This Row],[PELL22_P_Fall Enrollment]]-Table4[[#This Row],[Poverty22_Service Area]],"")</f>
        <v>7.8959999999999975E-2</v>
      </c>
      <c r="E156" s="181">
        <f>Table22[[#This Row],[PCT_Alice_Service Area]]</f>
        <v>0.30005999999999999</v>
      </c>
      <c r="F156" s="183">
        <f>IFERROR(Table4[[#This Row],[PELL22_P_Fall Enrollment]]-Table4[[#This Row],[Percent_ALICE_Service Area]],"")</f>
        <v>5.9939999999999993E-2</v>
      </c>
    </row>
    <row r="157" spans="1:6" ht="14.25">
      <c r="A157" s="159">
        <v>413617</v>
      </c>
      <c r="B157" s="175">
        <v>0.54</v>
      </c>
      <c r="C157" s="181">
        <f>Table18[[#This Row],[Percent_Poverty_Service_Area]]</f>
        <v>0.19980999999999999</v>
      </c>
      <c r="D157" s="182">
        <f>IFERROR(Table4[[#This Row],[PELL22_P_Fall Enrollment]]-Table4[[#This Row],[Poverty22_Service Area]],"")</f>
        <v>0.34019000000000005</v>
      </c>
      <c r="E157" s="181">
        <f>Table22[[#This Row],[PCT_Alice_Service Area]]</f>
        <v>0.29380000000000001</v>
      </c>
      <c r="F157" s="183">
        <f>IFERROR(Table4[[#This Row],[PELL22_P_Fall Enrollment]]-Table4[[#This Row],[Percent_ALICE_Service Area]],"")</f>
        <v>0.24620000000000003</v>
      </c>
    </row>
    <row r="158" spans="1:6" ht="14.25">
      <c r="A158" s="159">
        <v>413626</v>
      </c>
      <c r="B158" s="175">
        <v>0.92</v>
      </c>
      <c r="C158" s="181">
        <f>Table18[[#This Row],[Percent_Poverty_Service_Area]]</f>
        <v>0.13011</v>
      </c>
      <c r="D158" s="182">
        <f>IFERROR(Table4[[#This Row],[PELL22_P_Fall Enrollment]]-Table4[[#This Row],[Poverty22_Service Area]],"")</f>
        <v>0.78988999999999998</v>
      </c>
      <c r="E158" s="181">
        <f>Table22[[#This Row],[PCT_Alice_Service Area]]</f>
        <v>0.28031</v>
      </c>
      <c r="F158" s="183">
        <f>IFERROR(Table4[[#This Row],[PELL22_P_Fall Enrollment]]-Table4[[#This Row],[Percent_ALICE_Service Area]],"")</f>
        <v>0.63969000000000009</v>
      </c>
    </row>
    <row r="159" spans="1:6" ht="14.25">
      <c r="A159" s="159">
        <v>420398</v>
      </c>
      <c r="B159" s="175">
        <v>0.21</v>
      </c>
      <c r="C159" s="181">
        <f>Table18[[#This Row],[Percent_Poverty_Service_Area]]</f>
        <v>0.13744999999999999</v>
      </c>
      <c r="D159" s="182">
        <f>IFERROR(Table4[[#This Row],[PELL22_P_Fall Enrollment]]-Table4[[#This Row],[Poverty22_Service Area]],"")</f>
        <v>7.2550000000000003E-2</v>
      </c>
      <c r="E159" s="181">
        <f>Table22[[#This Row],[PCT_Alice_Service Area]]</f>
        <v>0.29375000000000001</v>
      </c>
      <c r="F159" s="183">
        <f>IFERROR(Table4[[#This Row],[PELL22_P_Fall Enrollment]]-Table4[[#This Row],[Percent_ALICE_Service Area]],"")</f>
        <v>-8.3750000000000019E-2</v>
      </c>
    </row>
    <row r="160" spans="1:6" ht="14.25">
      <c r="A160" s="159">
        <v>434016</v>
      </c>
      <c r="B160" s="175">
        <v>0.44</v>
      </c>
      <c r="C160" s="181">
        <f>Table18[[#This Row],[Percent_Poverty_Service_Area]]</f>
        <v>0.18978999999999999</v>
      </c>
      <c r="D160" s="182">
        <f>IFERROR(Table4[[#This Row],[PELL22_P_Fall Enrollment]]-Table4[[#This Row],[Poverty22_Service Area]],"")</f>
        <v>0.25021000000000004</v>
      </c>
      <c r="E160" s="181" t="str">
        <f>Table22[[#This Row],[PCT_Alice_Service Area]]</f>
        <v>.</v>
      </c>
      <c r="F160" s="183" t="str">
        <f>IFERROR(Table4[[#This Row],[PELL22_P_Fall Enrollment]]-Table4[[#This Row],[Percent_ALICE_Service Area]],"")</f>
        <v/>
      </c>
    </row>
    <row r="161" spans="1:6" ht="14.25">
      <c r="A161" s="159">
        <v>434584</v>
      </c>
      <c r="B161" s="175">
        <v>0.12</v>
      </c>
      <c r="C161" s="181" t="str">
        <f>Table18[[#This Row],[Percent_Poverty_Service_Area]]</f>
        <v>.</v>
      </c>
      <c r="D161" s="182" t="str">
        <f>IFERROR(Table4[[#This Row],[PELL22_P_Fall Enrollment]]-Table4[[#This Row],[Poverty22_Service Area]],"")</f>
        <v/>
      </c>
      <c r="E161" s="181" t="str">
        <f>Table22[[#This Row],[PCT_Alice_Service Area]]</f>
        <v>.</v>
      </c>
      <c r="F161" s="183" t="str">
        <f>IFERROR(Table4[[#This Row],[PELL22_P_Fall Enrollment]]-Table4[[#This Row],[Percent_ALICE_Service Area]],"")</f>
        <v/>
      </c>
    </row>
    <row r="162" spans="1:6" ht="14.25">
      <c r="A162" s="159">
        <v>434672</v>
      </c>
      <c r="B162" s="175">
        <v>0.36</v>
      </c>
      <c r="C162" s="181">
        <f>Table18[[#This Row],[Percent_Poverty_Service_Area]]</f>
        <v>0.10211000000000001</v>
      </c>
      <c r="D162" s="182">
        <f>IFERROR(Table4[[#This Row],[PELL22_P_Fall Enrollment]]-Table4[[#This Row],[Poverty22_Service Area]],"")</f>
        <v>0.25788999999999995</v>
      </c>
      <c r="E162" s="181">
        <f>Table22[[#This Row],[PCT_Alice_Service Area]]</f>
        <v>0.29050999999999999</v>
      </c>
      <c r="F162" s="183">
        <f>IFERROR(Table4[[#This Row],[PELL22_P_Fall Enrollment]]-Table4[[#This Row],[Percent_ALICE_Service Area]],"")</f>
        <v>6.9489999999999996E-2</v>
      </c>
    </row>
    <row r="163" spans="1:6" ht="14.25">
      <c r="A163" s="159">
        <v>434751</v>
      </c>
      <c r="B163" s="175">
        <v>0.64</v>
      </c>
      <c r="C163" s="181">
        <f>Table18[[#This Row],[Percent_Poverty_Service_Area]]</f>
        <v>0.20562</v>
      </c>
      <c r="D163" s="182">
        <f>IFERROR(Table4[[#This Row],[PELL22_P_Fall Enrollment]]-Table4[[#This Row],[Poverty22_Service Area]],"")</f>
        <v>0.43437999999999999</v>
      </c>
      <c r="E163" s="181">
        <f>Table22[[#This Row],[PCT_Alice_Service Area]]</f>
        <v>0.35764000000000001</v>
      </c>
      <c r="F163" s="183">
        <f>IFERROR(Table4[[#This Row],[PELL22_P_Fall Enrollment]]-Table4[[#This Row],[Percent_ALICE_Service Area]],"")</f>
        <v>0.28236</v>
      </c>
    </row>
    <row r="164" spans="1:6" ht="14.25">
      <c r="A164" s="159">
        <v>442781</v>
      </c>
      <c r="B164" s="175">
        <v>0.3</v>
      </c>
      <c r="C164" s="181">
        <f>Table18[[#This Row],[Percent_Poverty_Service_Area]]</f>
        <v>0.12239</v>
      </c>
      <c r="D164" s="182">
        <f>IFERROR(Table4[[#This Row],[PELL22_P_Fall Enrollment]]-Table4[[#This Row],[Poverty22_Service Area]],"")</f>
        <v>0.17760999999999999</v>
      </c>
      <c r="E164" s="181" t="str">
        <f>Table22[[#This Row],[PCT_Alice_Service Area]]</f>
        <v>.</v>
      </c>
      <c r="F164" s="183" t="str">
        <f>IFERROR(Table4[[#This Row],[PELL22_P_Fall Enrollment]]-Table4[[#This Row],[Percent_ALICE_Service Area]],"")</f>
        <v/>
      </c>
    </row>
    <row r="165" spans="1:6" ht="14.25">
      <c r="A165" s="159">
        <v>448594</v>
      </c>
      <c r="B165" s="175">
        <v>0.38</v>
      </c>
      <c r="C165" s="181">
        <f>Table18[[#This Row],[Percent_Poverty_Service_Area]]</f>
        <v>0.16213</v>
      </c>
      <c r="D165" s="182">
        <f>IFERROR(Table4[[#This Row],[PELL22_P_Fall Enrollment]]-Table4[[#This Row],[Poverty22_Service Area]],"")</f>
        <v>0.21787000000000001</v>
      </c>
      <c r="E165" s="181" t="str">
        <f>Table22[[#This Row],[PCT_Alice_Service Area]]</f>
        <v>.</v>
      </c>
      <c r="F165" s="183" t="str">
        <f>IFERROR(Table4[[#This Row],[PELL22_P_Fall Enrollment]]-Table4[[#This Row],[Percent_ALICE_Service Area]],"")</f>
        <v/>
      </c>
    </row>
    <row r="166" spans="1:6" ht="14.25">
      <c r="A166" s="159">
        <v>461315</v>
      </c>
      <c r="B166" s="175">
        <v>0.61</v>
      </c>
      <c r="C166" s="181">
        <f>Table18[[#This Row],[Percent_Poverty_Service_Area]]</f>
        <v>0.12174</v>
      </c>
      <c r="D166" s="182">
        <f>IFERROR(Table4[[#This Row],[PELL22_P_Fall Enrollment]]-Table4[[#This Row],[Poverty22_Service Area]],"")</f>
        <v>0.48825999999999997</v>
      </c>
      <c r="E166" s="181">
        <f>Table22[[#This Row],[PCT_Alice_Service Area]]</f>
        <v>0.38784000000000002</v>
      </c>
      <c r="F166" s="183">
        <f>IFERROR(Table4[[#This Row],[PELL22_P_Fall Enrollment]]-Table4[[#This Row],[Percent_ALICE_Service Area]],"")</f>
        <v>0.22215999999999997</v>
      </c>
    </row>
    <row r="167" spans="1:6" ht="14.25">
      <c r="A167" s="159">
        <v>480967</v>
      </c>
      <c r="B167" s="175">
        <v>0.42</v>
      </c>
      <c r="C167" s="181">
        <f>Table18[[#This Row],[Percent_Poverty_Service_Area]]</f>
        <v>0.18010999999999999</v>
      </c>
      <c r="D167" s="182">
        <f>IFERROR(Table4[[#This Row],[PELL22_P_Fall Enrollment]]-Table4[[#This Row],[Poverty22_Service Area]],"")</f>
        <v>0.23988999999999999</v>
      </c>
      <c r="E167" s="181" t="str">
        <f>Table22[[#This Row],[PCT_Alice_Service Area]]</f>
        <v>.</v>
      </c>
      <c r="F167" s="183" t="str">
        <f>IFERROR(Table4[[#This Row],[PELL22_P_Fall Enrollment]]-Table4[[#This Row],[Percent_ALICE_Service Area]],"")</f>
        <v/>
      </c>
    </row>
    <row r="168" spans="1:6" ht="14.25">
      <c r="A168" s="159">
        <v>488730</v>
      </c>
      <c r="B168" s="175">
        <v>0.17</v>
      </c>
      <c r="C168" s="181">
        <f>Table18[[#This Row],[Percent_Poverty_Service_Area]]</f>
        <v>0.13744999999999999</v>
      </c>
      <c r="D168" s="182">
        <f>IFERROR(Table4[[#This Row],[PELL22_P_Fall Enrollment]]-Table4[[#This Row],[Poverty22_Service Area]],"")</f>
        <v>3.2550000000000023E-2</v>
      </c>
      <c r="E168" s="181">
        <f>Table22[[#This Row],[PCT_Alice_Service Area]]</f>
        <v>0.29375000000000001</v>
      </c>
      <c r="F168" s="183">
        <f>IFERROR(Table4[[#This Row],[PELL22_P_Fall Enrollment]]-Table4[[#This Row],[Percent_ALICE_Service Area]],"")</f>
        <v>-0.12375</v>
      </c>
    </row>
    <row r="169" spans="1:6" ht="14.25">
      <c r="A169" s="176">
        <v>491844</v>
      </c>
      <c r="B169" s="178">
        <v>0.85</v>
      </c>
      <c r="C169" s="181">
        <f>Table18[[#This Row],[Percent_Poverty_Service_Area]]</f>
        <v>0.15590000000000001</v>
      </c>
      <c r="D169" s="182">
        <f>IFERROR(Table4[[#This Row],[PELL22_P_Fall Enrollment]]-Table4[[#This Row],[Poverty22_Service Area]],"")</f>
        <v>0.69409999999999994</v>
      </c>
      <c r="E169" s="181">
        <f>Table22[[#This Row],[PCT_Alice_Service Area]]</f>
        <v>0.27234999999999998</v>
      </c>
      <c r="F169" s="183">
        <f>IFERROR(Table4[[#This Row],[PELL22_P_Fall Enrollment]]-Table4[[#This Row],[Percent_ALICE_Service Area]],"")</f>
        <v>0.57765</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46F1D-A9BC-49B1-9E5D-F06C99420089}">
  <sheetPr>
    <tabColor rgb="FF2180AF"/>
  </sheetPr>
  <dimension ref="A1:BR169"/>
  <sheetViews>
    <sheetView workbookViewId="0">
      <selection activeCell="C3" sqref="C3"/>
    </sheetView>
  </sheetViews>
  <sheetFormatPr defaultColWidth="9" defaultRowHeight="13.9"/>
  <cols>
    <col min="1" max="1" width="11.625" style="2" customWidth="1"/>
    <col min="2" max="3" width="12.625" style="2" customWidth="1"/>
    <col min="4" max="4" width="12" style="2" customWidth="1"/>
    <col min="5" max="5" width="13.625" style="2" customWidth="1"/>
    <col min="6" max="6" width="12.25" style="2" customWidth="1"/>
    <col min="7" max="7" width="10.375" style="2" customWidth="1"/>
    <col min="8" max="8" width="13.375" style="2" customWidth="1"/>
    <col min="9" max="9" width="12" style="2" customWidth="1"/>
    <col min="10" max="10" width="13.375" style="2" customWidth="1"/>
    <col min="11" max="11" width="9.625" style="2" customWidth="1"/>
    <col min="12" max="12" width="16" style="2" customWidth="1"/>
    <col min="13" max="13" width="10.625" style="2" customWidth="1"/>
    <col min="14" max="14" width="10" style="2" customWidth="1"/>
    <col min="15" max="15" width="15.625" style="2" customWidth="1"/>
    <col min="16" max="16" width="11" style="2" customWidth="1"/>
    <col min="17" max="18" width="17.25" style="2" customWidth="1"/>
    <col min="19" max="19" width="16.625" style="2" customWidth="1"/>
    <col min="20" max="20" width="18.25" style="2" customWidth="1"/>
    <col min="21" max="21" width="16.625" style="2" customWidth="1"/>
    <col min="22" max="22" width="14.625" style="2" customWidth="1"/>
    <col min="23" max="23" width="18" style="2" customWidth="1"/>
    <col min="24" max="24" width="16.625" style="2" customWidth="1"/>
    <col min="25" max="25" width="18" style="2" customWidth="1"/>
    <col min="26" max="26" width="14.25" style="2" customWidth="1"/>
    <col min="27" max="27" width="20.625" style="2" customWidth="1"/>
    <col min="28" max="28" width="15" style="2" customWidth="1"/>
    <col min="29" max="29" width="14.375" style="2" customWidth="1"/>
    <col min="30" max="30" width="20" style="2" customWidth="1"/>
    <col min="31" max="31" width="15.375" style="2" customWidth="1"/>
    <col min="32" max="32" width="26.25" style="2" customWidth="1"/>
    <col min="33" max="33" width="23.625" style="2" customWidth="1"/>
    <col min="34" max="36" width="24.625" style="2" customWidth="1"/>
    <col min="37" max="37" width="24" style="2" customWidth="1"/>
    <col min="38" max="38" width="26" style="2" customWidth="1"/>
    <col min="39" max="41" width="26.625" style="2" customWidth="1"/>
    <col min="42" max="42" width="26" style="2" customWidth="1"/>
    <col min="43" max="43" width="23" style="2" customWidth="1"/>
    <col min="44" max="44" width="25.25" style="2" customWidth="1"/>
    <col min="45" max="45" width="22.625" style="2" customWidth="1"/>
    <col min="46" max="46" width="25" style="2" customWidth="1"/>
    <col min="47" max="47" width="23" style="2" customWidth="1"/>
    <col min="48" max="48" width="25.25" style="2" customWidth="1"/>
    <col min="49" max="49" width="22.625" style="2" customWidth="1"/>
    <col min="50" max="50" width="25" style="2" customWidth="1"/>
    <col min="51" max="52" width="23.625" style="2" customWidth="1"/>
    <col min="53" max="53" width="26.625" style="2" customWidth="1"/>
    <col min="54" max="55" width="27.25" style="2" customWidth="1"/>
    <col min="56" max="56" width="24.25" style="2" customWidth="1"/>
    <col min="57" max="57" width="23.375" style="2" customWidth="1"/>
    <col min="58" max="60" width="27" style="2" customWidth="1"/>
    <col min="61" max="61" width="24" style="2" customWidth="1"/>
    <col min="62" max="62" width="20.625" style="2" customWidth="1"/>
    <col min="63" max="63" width="24.625" style="2" customWidth="1"/>
    <col min="64" max="64" width="24.25" style="2" customWidth="1"/>
    <col min="65" max="65" width="27.375" style="2" customWidth="1"/>
    <col min="66" max="66" width="27" style="2" customWidth="1"/>
    <col min="67" max="68" width="31.625" style="2" customWidth="1"/>
    <col min="69" max="69" width="29" style="2" customWidth="1"/>
    <col min="70" max="70" width="24" style="6" customWidth="1"/>
    <col min="71" max="16384" width="9" style="2"/>
  </cols>
  <sheetData>
    <row r="1" spans="1:70" customFormat="1" ht="27.75">
      <c r="A1" s="17" t="s">
        <v>103</v>
      </c>
      <c r="B1" s="18" t="s">
        <v>998</v>
      </c>
      <c r="C1" s="18" t="s">
        <v>999</v>
      </c>
      <c r="D1" s="18" t="s">
        <v>1000</v>
      </c>
      <c r="E1" s="18" t="s">
        <v>1001</v>
      </c>
      <c r="F1" s="18" t="s">
        <v>1002</v>
      </c>
      <c r="G1" s="18" t="s">
        <v>1003</v>
      </c>
      <c r="H1" s="18" t="s">
        <v>1004</v>
      </c>
      <c r="I1" s="18" t="s">
        <v>1005</v>
      </c>
      <c r="J1" s="18" t="s">
        <v>1006</v>
      </c>
      <c r="K1" s="18" t="s">
        <v>1007</v>
      </c>
      <c r="L1" s="18" t="s">
        <v>1008</v>
      </c>
      <c r="M1" s="18" t="s">
        <v>1009</v>
      </c>
      <c r="N1" s="18" t="s">
        <v>1010</v>
      </c>
      <c r="O1" s="18" t="s">
        <v>1011</v>
      </c>
      <c r="P1" s="18" t="s">
        <v>1012</v>
      </c>
      <c r="Q1" s="19" t="s">
        <v>1013</v>
      </c>
      <c r="R1" s="19" t="s">
        <v>1014</v>
      </c>
      <c r="S1" s="19" t="s">
        <v>1015</v>
      </c>
      <c r="T1" s="19" t="s">
        <v>1016</v>
      </c>
      <c r="U1" s="19" t="s">
        <v>1017</v>
      </c>
      <c r="V1" s="19" t="s">
        <v>1018</v>
      </c>
      <c r="W1" s="19" t="s">
        <v>1019</v>
      </c>
      <c r="X1" s="19" t="s">
        <v>1020</v>
      </c>
      <c r="Y1" s="19" t="s">
        <v>1021</v>
      </c>
      <c r="Z1" s="19" t="s">
        <v>1022</v>
      </c>
      <c r="AA1" s="19" t="s">
        <v>1023</v>
      </c>
      <c r="AB1" s="19" t="s">
        <v>1024</v>
      </c>
      <c r="AC1" s="19" t="s">
        <v>1025</v>
      </c>
      <c r="AD1" s="19" t="s">
        <v>1026</v>
      </c>
      <c r="AE1" s="19" t="s">
        <v>1027</v>
      </c>
      <c r="AF1" s="14" t="s">
        <v>1028</v>
      </c>
      <c r="AG1" s="14" t="s">
        <v>1029</v>
      </c>
      <c r="AH1" s="14" t="s">
        <v>1030</v>
      </c>
      <c r="AI1" s="14" t="s">
        <v>1031</v>
      </c>
      <c r="AJ1" s="14" t="s">
        <v>1032</v>
      </c>
      <c r="AK1" s="14" t="s">
        <v>1033</v>
      </c>
      <c r="AL1" s="14" t="s">
        <v>1034</v>
      </c>
      <c r="AM1" s="14" t="s">
        <v>1035</v>
      </c>
      <c r="AN1" s="14" t="s">
        <v>1036</v>
      </c>
      <c r="AO1" s="14" t="s">
        <v>1037</v>
      </c>
      <c r="AP1" s="14" t="s">
        <v>1038</v>
      </c>
      <c r="AQ1" s="14" t="s">
        <v>1039</v>
      </c>
      <c r="AR1" s="14" t="s">
        <v>1040</v>
      </c>
      <c r="AS1" s="14" t="s">
        <v>1041</v>
      </c>
      <c r="AT1" s="14" t="s">
        <v>1042</v>
      </c>
      <c r="AU1" s="14" t="s">
        <v>1043</v>
      </c>
      <c r="AV1" s="14" t="s">
        <v>1044</v>
      </c>
      <c r="AW1" s="14" t="s">
        <v>1045</v>
      </c>
      <c r="AX1" s="14" t="s">
        <v>1046</v>
      </c>
      <c r="AY1" s="14" t="s">
        <v>1047</v>
      </c>
      <c r="AZ1" s="14" t="s">
        <v>1048</v>
      </c>
      <c r="BA1" s="14" t="s">
        <v>1049</v>
      </c>
      <c r="BB1" s="14" t="s">
        <v>1050</v>
      </c>
      <c r="BC1" s="14" t="s">
        <v>1051</v>
      </c>
      <c r="BD1" s="14" t="s">
        <v>1052</v>
      </c>
      <c r="BE1" s="14" t="s">
        <v>1053</v>
      </c>
      <c r="BF1" s="14" t="s">
        <v>1054</v>
      </c>
      <c r="BG1" s="14" t="s">
        <v>1055</v>
      </c>
      <c r="BH1" s="14" t="s">
        <v>1056</v>
      </c>
      <c r="BI1" s="14" t="s">
        <v>1057</v>
      </c>
      <c r="BJ1" s="14" t="s">
        <v>1058</v>
      </c>
      <c r="BK1" s="14" t="s">
        <v>1059</v>
      </c>
      <c r="BL1" s="14" t="s">
        <v>1060</v>
      </c>
      <c r="BM1" s="14" t="s">
        <v>1061</v>
      </c>
      <c r="BN1" s="14" t="s">
        <v>1062</v>
      </c>
      <c r="BO1" s="18" t="s">
        <v>1063</v>
      </c>
      <c r="BP1" s="18" t="s">
        <v>1064</v>
      </c>
      <c r="BQ1" s="20" t="s">
        <v>1065</v>
      </c>
      <c r="BR1" s="13" t="s">
        <v>1066</v>
      </c>
    </row>
    <row r="2" spans="1:70" ht="14.25">
      <c r="A2" s="132">
        <v>101295</v>
      </c>
      <c r="B2" s="184">
        <v>8484</v>
      </c>
      <c r="C2" s="184">
        <v>17833</v>
      </c>
      <c r="D2" s="184">
        <v>36540</v>
      </c>
      <c r="E2" s="184">
        <v>57131</v>
      </c>
      <c r="F2" s="184">
        <v>27373</v>
      </c>
      <c r="G2" s="184">
        <v>378</v>
      </c>
      <c r="H2" s="184">
        <v>1688</v>
      </c>
      <c r="I2" s="184">
        <v>73677</v>
      </c>
      <c r="J2" s="184">
        <v>9777</v>
      </c>
      <c r="K2" s="184">
        <v>73684</v>
      </c>
      <c r="L2" s="184">
        <v>462</v>
      </c>
      <c r="M2" s="184">
        <v>171</v>
      </c>
      <c r="N2" s="184">
        <v>147361</v>
      </c>
      <c r="O2" s="184">
        <v>4101</v>
      </c>
      <c r="P2" s="184">
        <v>130784</v>
      </c>
      <c r="Q2" s="184">
        <v>5.7570000000000003E-2</v>
      </c>
      <c r="R2" s="184">
        <v>0.12102</v>
      </c>
      <c r="S2" s="184">
        <v>0.24796000000000001</v>
      </c>
      <c r="T2" s="184">
        <v>0.38768999999999998</v>
      </c>
      <c r="U2" s="184">
        <v>0.18575</v>
      </c>
      <c r="V2" s="184">
        <v>2.5699999999999998E-3</v>
      </c>
      <c r="W2" s="184">
        <v>1.145E-2</v>
      </c>
      <c r="X2" s="184">
        <v>0.49997999999999998</v>
      </c>
      <c r="Y2" s="184">
        <v>6.6350000000000006E-2</v>
      </c>
      <c r="Z2" s="184">
        <v>0.50002000000000002</v>
      </c>
      <c r="AA2" s="184">
        <v>3.14E-3</v>
      </c>
      <c r="AB2" s="184">
        <v>1.16E-3</v>
      </c>
      <c r="AC2" s="184">
        <v>1</v>
      </c>
      <c r="AD2" s="184">
        <v>2.7830000000000001E-2</v>
      </c>
      <c r="AE2" s="184">
        <v>0.88751000000000002</v>
      </c>
      <c r="AF2" s="184">
        <v>2333</v>
      </c>
      <c r="AG2" s="184">
        <v>1311</v>
      </c>
      <c r="AH2" s="184">
        <v>670</v>
      </c>
      <c r="AI2" s="184">
        <v>235</v>
      </c>
      <c r="AJ2" s="184">
        <v>116</v>
      </c>
      <c r="AK2" s="184">
        <v>1</v>
      </c>
      <c r="AL2" s="184">
        <v>0.56194</v>
      </c>
      <c r="AM2" s="184">
        <v>0.28717999999999999</v>
      </c>
      <c r="AN2" s="184">
        <v>0.10073</v>
      </c>
      <c r="AO2" s="184">
        <v>4.972E-2</v>
      </c>
      <c r="AP2" s="184">
        <v>4.2900000000000002E-4</v>
      </c>
      <c r="AQ2" s="184">
        <v>2172</v>
      </c>
      <c r="AR2" s="184">
        <v>3793</v>
      </c>
      <c r="AS2" s="184">
        <v>0.36412</v>
      </c>
      <c r="AT2" s="184">
        <v>0.63588</v>
      </c>
      <c r="AU2" s="184">
        <v>2017</v>
      </c>
      <c r="AV2" s="184">
        <v>3374</v>
      </c>
      <c r="AW2" s="184">
        <v>0.37413999999999997</v>
      </c>
      <c r="AX2" s="184">
        <v>0.62585999999999997</v>
      </c>
      <c r="AY2" s="184">
        <v>5965</v>
      </c>
      <c r="AZ2" s="184">
        <v>34</v>
      </c>
      <c r="BA2" s="184">
        <v>382</v>
      </c>
      <c r="BB2" s="184">
        <v>530</v>
      </c>
      <c r="BC2" s="184">
        <v>38</v>
      </c>
      <c r="BD2" s="184">
        <v>4731</v>
      </c>
      <c r="BE2" s="184">
        <v>5.7000000000000002E-3</v>
      </c>
      <c r="BF2" s="184">
        <v>6.404E-2</v>
      </c>
      <c r="BG2" s="184">
        <v>8.8849999999999998E-2</v>
      </c>
      <c r="BH2" s="184">
        <v>6.3699999999999998E-3</v>
      </c>
      <c r="BI2" s="184">
        <v>0.79313</v>
      </c>
      <c r="BJ2" s="184">
        <v>984</v>
      </c>
      <c r="BK2" s="184">
        <v>250</v>
      </c>
      <c r="BL2" s="184">
        <v>4.1910999999999996</v>
      </c>
      <c r="BM2" s="184">
        <v>1234</v>
      </c>
      <c r="BN2" s="184">
        <v>20.687000000000001</v>
      </c>
      <c r="BO2" s="184">
        <f t="shared" ref="BO2:BO33" si="0">IFERROR((G2+H2+M2+J2+O2+L2),"")</f>
        <v>16577</v>
      </c>
      <c r="BP2" s="185">
        <f t="shared" ref="BP2:BP33" si="1">IFERROR((BO2/N2)*1,"")</f>
        <v>0.11249245051268653</v>
      </c>
      <c r="BQ2" s="186">
        <f>(BN2)/100</f>
        <v>0.20687</v>
      </c>
      <c r="BR2" s="187">
        <f>Table1[[#This Row],[ENROLL22_MINORITY_Percent]]-Table1[[#This Row],[CENSUS_22_MINORITY_SA_P]]</f>
        <v>9.4377549487313472E-2</v>
      </c>
    </row>
    <row r="3" spans="1:70" ht="14.25">
      <c r="A3" s="132">
        <v>105297</v>
      </c>
      <c r="B3" s="184">
        <v>23324</v>
      </c>
      <c r="C3" s="184">
        <v>28769</v>
      </c>
      <c r="D3" s="184">
        <v>58584</v>
      </c>
      <c r="E3" s="184">
        <v>70168</v>
      </c>
      <c r="F3" s="184">
        <v>29914</v>
      </c>
      <c r="G3" s="184">
        <v>3020</v>
      </c>
      <c r="H3" s="184">
        <v>2688</v>
      </c>
      <c r="I3" s="184">
        <v>106209</v>
      </c>
      <c r="J3" s="184">
        <v>25948</v>
      </c>
      <c r="K3" s="184">
        <v>104550</v>
      </c>
      <c r="L3" s="184">
        <v>83119</v>
      </c>
      <c r="M3" s="184">
        <v>596</v>
      </c>
      <c r="N3" s="184">
        <v>210759</v>
      </c>
      <c r="O3" s="184">
        <v>6738</v>
      </c>
      <c r="P3" s="184">
        <v>88650</v>
      </c>
      <c r="Q3" s="184">
        <v>0.11067</v>
      </c>
      <c r="R3" s="184">
        <v>0.13650000000000001</v>
      </c>
      <c r="S3" s="184">
        <v>0.27796999999999999</v>
      </c>
      <c r="T3" s="184">
        <v>0.33293</v>
      </c>
      <c r="U3" s="184">
        <v>0.14193</v>
      </c>
      <c r="V3" s="184">
        <v>1.4330000000000001E-2</v>
      </c>
      <c r="W3" s="184">
        <v>1.2749999999999999E-2</v>
      </c>
      <c r="X3" s="184">
        <v>0.50394000000000005</v>
      </c>
      <c r="Y3" s="184">
        <v>0.12311999999999999</v>
      </c>
      <c r="Z3" s="184">
        <v>0.49606</v>
      </c>
      <c r="AA3" s="184">
        <v>0.39438000000000001</v>
      </c>
      <c r="AB3" s="184">
        <v>2.8279999999999998E-3</v>
      </c>
      <c r="AC3" s="184">
        <v>1</v>
      </c>
      <c r="AD3" s="184">
        <v>3.1969999999999998E-2</v>
      </c>
      <c r="AE3" s="184">
        <v>0.42061999999999999</v>
      </c>
      <c r="AF3" s="184">
        <v>706</v>
      </c>
      <c r="AG3" s="184">
        <v>166</v>
      </c>
      <c r="AH3" s="184">
        <v>217</v>
      </c>
      <c r="AI3" s="184">
        <v>185</v>
      </c>
      <c r="AJ3" s="184">
        <v>136</v>
      </c>
      <c r="AK3" s="184">
        <v>2</v>
      </c>
      <c r="AL3" s="184">
        <v>0.23513000000000001</v>
      </c>
      <c r="AM3" s="184">
        <v>0.30736999999999998</v>
      </c>
      <c r="AN3" s="184">
        <v>0.26204</v>
      </c>
      <c r="AO3" s="184">
        <v>0.19263</v>
      </c>
      <c r="AP3" s="184">
        <v>2.833E-3</v>
      </c>
      <c r="AQ3" s="184">
        <v>391</v>
      </c>
      <c r="AR3" s="184">
        <v>1161</v>
      </c>
      <c r="AS3" s="184">
        <v>0.25192999999999999</v>
      </c>
      <c r="AT3" s="184">
        <v>0.74807000000000001</v>
      </c>
      <c r="AU3" s="184">
        <v>621</v>
      </c>
      <c r="AV3" s="184">
        <v>1349</v>
      </c>
      <c r="AW3" s="184">
        <v>0.31523000000000001</v>
      </c>
      <c r="AX3" s="184">
        <v>0.68476999999999999</v>
      </c>
      <c r="AY3" s="184">
        <v>1552</v>
      </c>
      <c r="AZ3" s="184">
        <v>6</v>
      </c>
      <c r="BA3" s="184">
        <v>3</v>
      </c>
      <c r="BB3" s="184">
        <v>3</v>
      </c>
      <c r="BC3" s="184">
        <v>1517</v>
      </c>
      <c r="BD3" s="184">
        <v>15</v>
      </c>
      <c r="BE3" s="184">
        <v>3.8700000000000002E-3</v>
      </c>
      <c r="BF3" s="184">
        <v>1.9300000000000001E-3</v>
      </c>
      <c r="BG3" s="184">
        <v>1.9300000000000001E-3</v>
      </c>
      <c r="BH3" s="184">
        <v>0.97745000000000004</v>
      </c>
      <c r="BI3" s="184">
        <v>9.6600000000000002E-3</v>
      </c>
      <c r="BJ3" s="184">
        <v>1529</v>
      </c>
      <c r="BK3" s="184">
        <v>8</v>
      </c>
      <c r="BL3" s="184">
        <v>0.51549999999999996</v>
      </c>
      <c r="BM3" s="184">
        <v>1537</v>
      </c>
      <c r="BN3" s="184">
        <v>99.034000000000006</v>
      </c>
      <c r="BO3" s="184">
        <f t="shared" si="0"/>
        <v>122109</v>
      </c>
      <c r="BP3" s="185">
        <f t="shared" si="1"/>
        <v>0.57937739313623615</v>
      </c>
      <c r="BQ3" s="186">
        <f t="shared" ref="BQ3:BQ66" si="2">(BN3)/100</f>
        <v>0.99034000000000011</v>
      </c>
      <c r="BR3" s="171">
        <f>Table1[[#This Row],[ENROLL22_MINORITY_Percent]]-Table1[[#This Row],[CENSUS_22_MINORITY_SA_P]]</f>
        <v>0.41096260686376396</v>
      </c>
    </row>
    <row r="4" spans="1:70" ht="14.25">
      <c r="A4" s="132">
        <v>109819</v>
      </c>
      <c r="B4" s="184">
        <v>66088</v>
      </c>
      <c r="C4" s="184">
        <v>137936</v>
      </c>
      <c r="D4" s="184">
        <v>287461</v>
      </c>
      <c r="E4" s="184">
        <v>312695</v>
      </c>
      <c r="F4" s="184">
        <v>102703</v>
      </c>
      <c r="G4" s="184">
        <v>43481</v>
      </c>
      <c r="H4" s="184">
        <v>44199</v>
      </c>
      <c r="I4" s="184">
        <v>442790</v>
      </c>
      <c r="J4" s="184">
        <v>501705</v>
      </c>
      <c r="K4" s="184">
        <v>464093</v>
      </c>
      <c r="L4" s="184">
        <v>4473</v>
      </c>
      <c r="M4" s="184">
        <v>3313</v>
      </c>
      <c r="N4" s="184">
        <v>906883</v>
      </c>
      <c r="O4" s="184">
        <v>24493</v>
      </c>
      <c r="P4" s="184">
        <v>285219</v>
      </c>
      <c r="Q4" s="184">
        <v>7.2870000000000004E-2</v>
      </c>
      <c r="R4" s="184">
        <v>0.15210000000000001</v>
      </c>
      <c r="S4" s="184">
        <v>0.31697999999999998</v>
      </c>
      <c r="T4" s="184">
        <v>0.3448</v>
      </c>
      <c r="U4" s="184">
        <v>0.11325</v>
      </c>
      <c r="V4" s="184">
        <v>4.795E-2</v>
      </c>
      <c r="W4" s="184">
        <v>4.8739999999999999E-2</v>
      </c>
      <c r="X4" s="184">
        <v>0.48825000000000002</v>
      </c>
      <c r="Y4" s="184">
        <v>0.55322000000000005</v>
      </c>
      <c r="Z4" s="184">
        <v>0.51175000000000004</v>
      </c>
      <c r="AA4" s="184">
        <v>4.9300000000000004E-3</v>
      </c>
      <c r="AB4" s="184">
        <v>3.653E-3</v>
      </c>
      <c r="AC4" s="184">
        <v>1</v>
      </c>
      <c r="AD4" s="184">
        <v>2.7009999999999999E-2</v>
      </c>
      <c r="AE4" s="184">
        <v>0.3145</v>
      </c>
      <c r="AF4" s="184">
        <v>7244</v>
      </c>
      <c r="AG4" s="184">
        <v>4140</v>
      </c>
      <c r="AH4" s="184">
        <v>1850</v>
      </c>
      <c r="AI4" s="184">
        <v>889</v>
      </c>
      <c r="AJ4" s="184">
        <v>362</v>
      </c>
      <c r="AK4" s="184">
        <v>3</v>
      </c>
      <c r="AL4" s="184">
        <v>0.57150999999999996</v>
      </c>
      <c r="AM4" s="184">
        <v>0.25538</v>
      </c>
      <c r="AN4" s="184">
        <v>0.12272</v>
      </c>
      <c r="AO4" s="184">
        <v>4.9970000000000001E-2</v>
      </c>
      <c r="AP4" s="184">
        <v>4.1399999999999998E-4</v>
      </c>
      <c r="AQ4" s="184">
        <v>11728</v>
      </c>
      <c r="AR4" s="184">
        <v>15145</v>
      </c>
      <c r="AS4" s="184">
        <v>0.43641999999999997</v>
      </c>
      <c r="AT4" s="184">
        <v>0.56357999999999997</v>
      </c>
      <c r="AU4" s="184">
        <v>7518</v>
      </c>
      <c r="AV4" s="184">
        <v>9826</v>
      </c>
      <c r="AW4" s="184">
        <v>0.43346000000000001</v>
      </c>
      <c r="AX4" s="184">
        <v>0.56654000000000004</v>
      </c>
      <c r="AY4" s="184">
        <v>26873</v>
      </c>
      <c r="AZ4" s="184">
        <v>1201</v>
      </c>
      <c r="BA4" s="184">
        <v>1341</v>
      </c>
      <c r="BB4" s="184">
        <v>19241</v>
      </c>
      <c r="BC4" s="184">
        <v>103</v>
      </c>
      <c r="BD4" s="184">
        <v>3973</v>
      </c>
      <c r="BE4" s="184">
        <v>4.4690000000000001E-2</v>
      </c>
      <c r="BF4" s="184">
        <v>4.99E-2</v>
      </c>
      <c r="BG4" s="184">
        <v>0.71599999999999997</v>
      </c>
      <c r="BH4" s="184">
        <v>3.8300000000000001E-3</v>
      </c>
      <c r="BI4" s="184">
        <v>0.14784</v>
      </c>
      <c r="BJ4" s="184">
        <v>21886</v>
      </c>
      <c r="BK4" s="184">
        <v>1014</v>
      </c>
      <c r="BL4" s="184">
        <v>3.7732999999999999</v>
      </c>
      <c r="BM4" s="184">
        <v>22900</v>
      </c>
      <c r="BN4" s="184">
        <v>85.215999999999994</v>
      </c>
      <c r="BO4" s="184">
        <f t="shared" si="0"/>
        <v>621664</v>
      </c>
      <c r="BP4" s="185">
        <f t="shared" si="1"/>
        <v>0.68549526234365399</v>
      </c>
      <c r="BQ4" s="186">
        <f t="shared" si="2"/>
        <v>0.85215999999999992</v>
      </c>
      <c r="BR4" s="171">
        <f>Table1[[#This Row],[ENROLL22_MINORITY_Percent]]-Table1[[#This Row],[CENSUS_22_MINORITY_SA_P]]</f>
        <v>0.16666473765634593</v>
      </c>
    </row>
    <row r="5" spans="1:70" ht="14.25">
      <c r="A5" s="132">
        <v>112686</v>
      </c>
      <c r="B5" s="184">
        <v>675829</v>
      </c>
      <c r="C5" s="184">
        <v>1584416</v>
      </c>
      <c r="D5" s="184">
        <v>2351211</v>
      </c>
      <c r="E5" s="184">
        <v>3909378</v>
      </c>
      <c r="F5" s="184">
        <v>1415856</v>
      </c>
      <c r="G5" s="184">
        <v>1452646</v>
      </c>
      <c r="H5" s="184">
        <v>753155</v>
      </c>
      <c r="I5" s="184">
        <v>4999589</v>
      </c>
      <c r="J5" s="184">
        <v>4837594</v>
      </c>
      <c r="K5" s="184">
        <v>4937101</v>
      </c>
      <c r="L5" s="184">
        <v>39259</v>
      </c>
      <c r="M5" s="184">
        <v>49953</v>
      </c>
      <c r="N5" s="184">
        <v>9936690</v>
      </c>
      <c r="O5" s="184">
        <v>298906</v>
      </c>
      <c r="P5" s="184">
        <v>2505177</v>
      </c>
      <c r="Q5" s="184">
        <v>6.8010000000000001E-2</v>
      </c>
      <c r="R5" s="184">
        <v>0.15945000000000001</v>
      </c>
      <c r="S5" s="184">
        <v>0.23662</v>
      </c>
      <c r="T5" s="184">
        <v>0.39343</v>
      </c>
      <c r="U5" s="184">
        <v>0.14249000000000001</v>
      </c>
      <c r="V5" s="184">
        <v>0.14618999999999999</v>
      </c>
      <c r="W5" s="184">
        <v>7.5800000000000006E-2</v>
      </c>
      <c r="X5" s="184">
        <v>0.50314000000000003</v>
      </c>
      <c r="Y5" s="184">
        <v>0.48683999999999999</v>
      </c>
      <c r="Z5" s="184">
        <v>0.49686000000000002</v>
      </c>
      <c r="AA5" s="184">
        <v>3.9500000000000004E-3</v>
      </c>
      <c r="AB5" s="184">
        <v>5.0270000000000002E-3</v>
      </c>
      <c r="AC5" s="184">
        <v>1</v>
      </c>
      <c r="AD5" s="184">
        <v>3.0079999999999999E-2</v>
      </c>
      <c r="AE5" s="184">
        <v>0.25211</v>
      </c>
      <c r="AF5" s="184">
        <v>740</v>
      </c>
      <c r="AG5" s="184">
        <v>208</v>
      </c>
      <c r="AH5" s="184">
        <v>232</v>
      </c>
      <c r="AI5" s="184">
        <v>182</v>
      </c>
      <c r="AJ5" s="184">
        <v>109</v>
      </c>
      <c r="AK5" s="184">
        <v>9</v>
      </c>
      <c r="AL5" s="184">
        <v>0.28108</v>
      </c>
      <c r="AM5" s="184">
        <v>0.31351000000000001</v>
      </c>
      <c r="AN5" s="184">
        <v>0.24595</v>
      </c>
      <c r="AO5" s="184">
        <v>0.14729999999999999</v>
      </c>
      <c r="AP5" s="184">
        <v>1.2161999999999999E-2</v>
      </c>
      <c r="AQ5" s="184">
        <v>1487</v>
      </c>
      <c r="AR5" s="184">
        <v>2595</v>
      </c>
      <c r="AS5" s="184">
        <v>0.36427999999999999</v>
      </c>
      <c r="AT5" s="184">
        <v>0.63571999999999995</v>
      </c>
      <c r="AU5" s="184">
        <v>2646</v>
      </c>
      <c r="AV5" s="184">
        <v>4864</v>
      </c>
      <c r="AW5" s="184">
        <v>0.35232999999999998</v>
      </c>
      <c r="AX5" s="184">
        <v>0.64766999999999997</v>
      </c>
      <c r="AY5" s="184">
        <v>4082</v>
      </c>
      <c r="AZ5" s="184">
        <v>217</v>
      </c>
      <c r="BA5" s="184">
        <v>939</v>
      </c>
      <c r="BB5" s="184">
        <v>2666</v>
      </c>
      <c r="BC5" s="184">
        <v>30</v>
      </c>
      <c r="BD5" s="184">
        <v>79</v>
      </c>
      <c r="BE5" s="184">
        <v>5.3159999999999999E-2</v>
      </c>
      <c r="BF5" s="184">
        <v>0.23003000000000001</v>
      </c>
      <c r="BG5" s="184">
        <v>0.65310999999999997</v>
      </c>
      <c r="BH5" s="184">
        <v>7.3499999999999998E-3</v>
      </c>
      <c r="BI5" s="184">
        <v>1.9349999999999999E-2</v>
      </c>
      <c r="BJ5" s="184">
        <v>3852</v>
      </c>
      <c r="BK5" s="184">
        <v>151</v>
      </c>
      <c r="BL5" s="184">
        <v>3.6991999999999998</v>
      </c>
      <c r="BM5" s="184">
        <v>4003</v>
      </c>
      <c r="BN5" s="184">
        <v>98.064999999999998</v>
      </c>
      <c r="BO5" s="184">
        <f t="shared" si="0"/>
        <v>7431513</v>
      </c>
      <c r="BP5" s="185">
        <f t="shared" si="1"/>
        <v>0.74788616732533675</v>
      </c>
      <c r="BQ5" s="186">
        <f t="shared" si="2"/>
        <v>0.98065000000000002</v>
      </c>
      <c r="BR5" s="171">
        <f>Table1[[#This Row],[ENROLL22_MINORITY_Percent]]-Table1[[#This Row],[CENSUS_22_MINORITY_SA_P]]</f>
        <v>0.23276383267466327</v>
      </c>
    </row>
    <row r="6" spans="1:70" ht="14.25">
      <c r="A6" s="132">
        <v>118912</v>
      </c>
      <c r="B6" s="184">
        <v>242041</v>
      </c>
      <c r="C6" s="184">
        <v>529481</v>
      </c>
      <c r="D6" s="184">
        <v>790040</v>
      </c>
      <c r="E6" s="184">
        <v>1246146</v>
      </c>
      <c r="F6" s="184">
        <v>481993</v>
      </c>
      <c r="G6" s="184">
        <v>387969</v>
      </c>
      <c r="H6" s="184">
        <v>149105</v>
      </c>
      <c r="I6" s="184">
        <v>1621850</v>
      </c>
      <c r="J6" s="184">
        <v>1134647</v>
      </c>
      <c r="K6" s="184">
        <v>1667851</v>
      </c>
      <c r="L6" s="184">
        <v>21723</v>
      </c>
      <c r="M6" s="184">
        <v>13667</v>
      </c>
      <c r="N6" s="184">
        <v>3289701</v>
      </c>
      <c r="O6" s="184">
        <v>148992</v>
      </c>
      <c r="P6" s="184">
        <v>1433598</v>
      </c>
      <c r="Q6" s="184">
        <v>7.3580000000000007E-2</v>
      </c>
      <c r="R6" s="184">
        <v>0.16095000000000001</v>
      </c>
      <c r="S6" s="184">
        <v>0.24016000000000001</v>
      </c>
      <c r="T6" s="184">
        <v>0.37880000000000003</v>
      </c>
      <c r="U6" s="184">
        <v>0.14652000000000001</v>
      </c>
      <c r="V6" s="184">
        <v>0.11792999999999999</v>
      </c>
      <c r="W6" s="184">
        <v>4.5319999999999999E-2</v>
      </c>
      <c r="X6" s="184">
        <v>0.49301</v>
      </c>
      <c r="Y6" s="184">
        <v>0.34490999999999999</v>
      </c>
      <c r="Z6" s="184">
        <v>0.50699000000000005</v>
      </c>
      <c r="AA6" s="184">
        <v>6.6E-3</v>
      </c>
      <c r="AB6" s="184">
        <v>4.1539999999999997E-3</v>
      </c>
      <c r="AC6" s="184">
        <v>1</v>
      </c>
      <c r="AD6" s="184">
        <v>4.5289999999999997E-2</v>
      </c>
      <c r="AE6" s="184">
        <v>0.43578</v>
      </c>
      <c r="AF6" s="184" t="s">
        <v>129</v>
      </c>
      <c r="AG6" s="184" t="s">
        <v>129</v>
      </c>
      <c r="AH6" s="184" t="s">
        <v>129</v>
      </c>
      <c r="AI6" s="184" t="s">
        <v>129</v>
      </c>
      <c r="AJ6" s="184" t="s">
        <v>129</v>
      </c>
      <c r="AK6" s="184" t="s">
        <v>129</v>
      </c>
      <c r="AL6" s="184" t="s">
        <v>129</v>
      </c>
      <c r="AM6" s="184" t="s">
        <v>129</v>
      </c>
      <c r="AN6" s="184" t="s">
        <v>129</v>
      </c>
      <c r="AO6" s="184" t="s">
        <v>129</v>
      </c>
      <c r="AP6" s="184" t="s">
        <v>129</v>
      </c>
      <c r="AQ6" s="184">
        <v>4502</v>
      </c>
      <c r="AR6" s="184">
        <v>6358</v>
      </c>
      <c r="AS6" s="184">
        <v>0.41454999999999997</v>
      </c>
      <c r="AT6" s="184">
        <v>0.58545000000000003</v>
      </c>
      <c r="AU6" s="184">
        <v>6388</v>
      </c>
      <c r="AV6" s="184">
        <v>8335</v>
      </c>
      <c r="AW6" s="184">
        <v>0.43387999999999999</v>
      </c>
      <c r="AX6" s="184">
        <v>0.56611999999999996</v>
      </c>
      <c r="AY6" s="184">
        <v>10860</v>
      </c>
      <c r="AZ6" s="184">
        <v>731</v>
      </c>
      <c r="BA6" s="184">
        <v>383</v>
      </c>
      <c r="BB6" s="184">
        <v>4704</v>
      </c>
      <c r="BC6" s="184">
        <v>103</v>
      </c>
      <c r="BD6" s="184">
        <v>3808</v>
      </c>
      <c r="BE6" s="184">
        <v>6.7309999999999995E-2</v>
      </c>
      <c r="BF6" s="184">
        <v>3.5270000000000003E-2</v>
      </c>
      <c r="BG6" s="184">
        <v>0.43314999999999998</v>
      </c>
      <c r="BH6" s="184">
        <v>9.4800000000000006E-3</v>
      </c>
      <c r="BI6" s="184">
        <v>0.35064000000000001</v>
      </c>
      <c r="BJ6" s="184">
        <v>5921</v>
      </c>
      <c r="BK6" s="184">
        <v>1131</v>
      </c>
      <c r="BL6" s="184">
        <v>10.414400000000001</v>
      </c>
      <c r="BM6" s="184">
        <v>7052</v>
      </c>
      <c r="BN6" s="184">
        <v>64.936000000000007</v>
      </c>
      <c r="BO6" s="184">
        <f t="shared" si="0"/>
        <v>1856103</v>
      </c>
      <c r="BP6" s="185">
        <f t="shared" si="1"/>
        <v>0.56421632239525721</v>
      </c>
      <c r="BQ6" s="186">
        <f t="shared" si="2"/>
        <v>0.64936000000000005</v>
      </c>
      <c r="BR6" s="171">
        <f>Table1[[#This Row],[ENROLL22_MINORITY_Percent]]-Table1[[#This Row],[CENSUS_22_MINORITY_SA_P]]</f>
        <v>8.514367760474284E-2</v>
      </c>
    </row>
    <row r="7" spans="1:70" ht="14.25">
      <c r="A7" s="132">
        <v>121363</v>
      </c>
      <c r="B7" s="184">
        <v>34815</v>
      </c>
      <c r="C7" s="184">
        <v>66499</v>
      </c>
      <c r="D7" s="184">
        <v>157720</v>
      </c>
      <c r="E7" s="184">
        <v>160059</v>
      </c>
      <c r="F7" s="184">
        <v>54353</v>
      </c>
      <c r="G7" s="184">
        <v>16306</v>
      </c>
      <c r="H7" s="184">
        <v>6183</v>
      </c>
      <c r="I7" s="184">
        <v>235306</v>
      </c>
      <c r="J7" s="184">
        <v>312954</v>
      </c>
      <c r="K7" s="184">
        <v>238140</v>
      </c>
      <c r="L7" s="184">
        <v>2668</v>
      </c>
      <c r="M7" s="184">
        <v>1708</v>
      </c>
      <c r="N7" s="184">
        <v>473446</v>
      </c>
      <c r="O7" s="184">
        <v>8265</v>
      </c>
      <c r="P7" s="184">
        <v>125362</v>
      </c>
      <c r="Q7" s="184">
        <v>7.3539999999999994E-2</v>
      </c>
      <c r="R7" s="184">
        <v>0.14046</v>
      </c>
      <c r="S7" s="184">
        <v>0.33312999999999998</v>
      </c>
      <c r="T7" s="184">
        <v>0.33806999999999998</v>
      </c>
      <c r="U7" s="184">
        <v>0.1148</v>
      </c>
      <c r="V7" s="184">
        <v>3.4439999999999998E-2</v>
      </c>
      <c r="W7" s="184">
        <v>1.306E-2</v>
      </c>
      <c r="X7" s="184">
        <v>0.49701000000000001</v>
      </c>
      <c r="Y7" s="184">
        <v>0.66100999999999999</v>
      </c>
      <c r="Z7" s="184">
        <v>0.50299000000000005</v>
      </c>
      <c r="AA7" s="184">
        <v>5.64E-3</v>
      </c>
      <c r="AB7" s="184">
        <v>3.6080000000000001E-3</v>
      </c>
      <c r="AC7" s="184">
        <v>1</v>
      </c>
      <c r="AD7" s="184">
        <v>1.746E-2</v>
      </c>
      <c r="AE7" s="184">
        <v>0.26479000000000003</v>
      </c>
      <c r="AF7" s="184">
        <v>1359</v>
      </c>
      <c r="AG7" s="184">
        <v>848</v>
      </c>
      <c r="AH7" s="184">
        <v>327</v>
      </c>
      <c r="AI7" s="184">
        <v>134</v>
      </c>
      <c r="AJ7" s="184">
        <v>49</v>
      </c>
      <c r="AK7" s="184">
        <v>1</v>
      </c>
      <c r="AL7" s="184">
        <v>0.62399000000000004</v>
      </c>
      <c r="AM7" s="184">
        <v>0.24062</v>
      </c>
      <c r="AN7" s="184">
        <v>9.8599999999999993E-2</v>
      </c>
      <c r="AO7" s="184">
        <v>3.6060000000000002E-2</v>
      </c>
      <c r="AP7" s="184">
        <v>7.36E-4</v>
      </c>
      <c r="AQ7" s="184">
        <v>1503</v>
      </c>
      <c r="AR7" s="184">
        <v>2610</v>
      </c>
      <c r="AS7" s="184">
        <v>0.36542999999999998</v>
      </c>
      <c r="AT7" s="184">
        <v>0.63456999999999997</v>
      </c>
      <c r="AU7" s="184">
        <v>1458</v>
      </c>
      <c r="AV7" s="184">
        <v>2461</v>
      </c>
      <c r="AW7" s="184">
        <v>0.37203000000000003</v>
      </c>
      <c r="AX7" s="184">
        <v>0.62797000000000003</v>
      </c>
      <c r="AY7" s="184">
        <v>4113</v>
      </c>
      <c r="AZ7" s="184">
        <v>117</v>
      </c>
      <c r="BA7" s="184">
        <v>42</v>
      </c>
      <c r="BB7" s="184">
        <v>3309</v>
      </c>
      <c r="BC7" s="184">
        <v>38</v>
      </c>
      <c r="BD7" s="184">
        <v>512</v>
      </c>
      <c r="BE7" s="184">
        <v>2.845E-2</v>
      </c>
      <c r="BF7" s="184">
        <v>1.021E-2</v>
      </c>
      <c r="BG7" s="184">
        <v>0.80452000000000001</v>
      </c>
      <c r="BH7" s="184">
        <v>9.2399999999999999E-3</v>
      </c>
      <c r="BI7" s="184">
        <v>0.12447999999999999</v>
      </c>
      <c r="BJ7" s="184">
        <v>3506</v>
      </c>
      <c r="BK7" s="184">
        <v>95</v>
      </c>
      <c r="BL7" s="184">
        <v>2.3096999999999999</v>
      </c>
      <c r="BM7" s="184">
        <v>3601</v>
      </c>
      <c r="BN7" s="184">
        <v>87.552000000000007</v>
      </c>
      <c r="BO7" s="184">
        <f t="shared" si="0"/>
        <v>348084</v>
      </c>
      <c r="BP7" s="185">
        <f t="shared" si="1"/>
        <v>0.73521373081618602</v>
      </c>
      <c r="BQ7" s="186">
        <f t="shared" si="2"/>
        <v>0.87552000000000008</v>
      </c>
      <c r="BR7" s="171">
        <f>Table1[[#This Row],[ENROLL22_MINORITY_Percent]]-Table1[[#This Row],[CENSUS_22_MINORITY_SA_P]]</f>
        <v>0.14030626918381406</v>
      </c>
    </row>
    <row r="8" spans="1:70" ht="14.25">
      <c r="A8" s="132">
        <v>125462</v>
      </c>
      <c r="B8" s="184">
        <v>71976</v>
      </c>
      <c r="C8" s="184">
        <v>151847</v>
      </c>
      <c r="D8" s="184">
        <v>311912</v>
      </c>
      <c r="E8" s="184">
        <v>346837</v>
      </c>
      <c r="F8" s="184">
        <v>125708</v>
      </c>
      <c r="G8" s="184">
        <v>105291</v>
      </c>
      <c r="H8" s="184">
        <v>42216</v>
      </c>
      <c r="I8" s="184">
        <v>501754</v>
      </c>
      <c r="J8" s="184">
        <v>546774</v>
      </c>
      <c r="K8" s="184">
        <v>506526</v>
      </c>
      <c r="L8" s="184">
        <v>5759</v>
      </c>
      <c r="M8" s="184">
        <v>3787</v>
      </c>
      <c r="N8" s="184">
        <v>1008280</v>
      </c>
      <c r="O8" s="184">
        <v>28688</v>
      </c>
      <c r="P8" s="184">
        <v>275765</v>
      </c>
      <c r="Q8" s="184">
        <v>7.1379999999999999E-2</v>
      </c>
      <c r="R8" s="184">
        <v>0.15060000000000001</v>
      </c>
      <c r="S8" s="184">
        <v>0.30935000000000001</v>
      </c>
      <c r="T8" s="184">
        <v>0.34399000000000002</v>
      </c>
      <c r="U8" s="184">
        <v>0.12468</v>
      </c>
      <c r="V8" s="184">
        <v>0.10443</v>
      </c>
      <c r="W8" s="184">
        <v>4.1869999999999997E-2</v>
      </c>
      <c r="X8" s="184">
        <v>0.49763000000000002</v>
      </c>
      <c r="Y8" s="184">
        <v>0.54227999999999998</v>
      </c>
      <c r="Z8" s="184">
        <v>0.50236999999999998</v>
      </c>
      <c r="AA8" s="184">
        <v>5.7099999999999998E-3</v>
      </c>
      <c r="AB8" s="184">
        <v>3.7559999999999998E-3</v>
      </c>
      <c r="AC8" s="184">
        <v>1</v>
      </c>
      <c r="AD8" s="184">
        <v>2.845E-2</v>
      </c>
      <c r="AE8" s="184">
        <v>0.27350000000000002</v>
      </c>
      <c r="AF8" s="184">
        <v>494</v>
      </c>
      <c r="AG8" s="184">
        <v>325</v>
      </c>
      <c r="AH8" s="184">
        <v>109</v>
      </c>
      <c r="AI8" s="184">
        <v>40</v>
      </c>
      <c r="AJ8" s="184">
        <v>20</v>
      </c>
      <c r="AK8" s="184">
        <v>0</v>
      </c>
      <c r="AL8" s="184">
        <v>0.65788999999999997</v>
      </c>
      <c r="AM8" s="184">
        <v>0.22065000000000001</v>
      </c>
      <c r="AN8" s="184">
        <v>8.097E-2</v>
      </c>
      <c r="AO8" s="184">
        <v>4.0489999999999998E-2</v>
      </c>
      <c r="AP8" s="184">
        <v>0</v>
      </c>
      <c r="AQ8" s="184">
        <v>1396</v>
      </c>
      <c r="AR8" s="184">
        <v>1665</v>
      </c>
      <c r="AS8" s="184">
        <v>0.45606000000000002</v>
      </c>
      <c r="AT8" s="184">
        <v>0.54393999999999998</v>
      </c>
      <c r="AU8" s="184">
        <v>1051</v>
      </c>
      <c r="AV8" s="184">
        <v>1521</v>
      </c>
      <c r="AW8" s="184">
        <v>0.40862999999999999</v>
      </c>
      <c r="AX8" s="184">
        <v>0.59136999999999995</v>
      </c>
      <c r="AY8" s="184">
        <v>3061</v>
      </c>
      <c r="AZ8" s="184">
        <v>55</v>
      </c>
      <c r="BA8" s="184">
        <v>104</v>
      </c>
      <c r="BB8" s="184">
        <v>2315</v>
      </c>
      <c r="BC8" s="184">
        <v>29</v>
      </c>
      <c r="BD8" s="184">
        <v>325</v>
      </c>
      <c r="BE8" s="184">
        <v>1.797E-2</v>
      </c>
      <c r="BF8" s="184">
        <v>3.3980000000000003E-2</v>
      </c>
      <c r="BG8" s="184">
        <v>0.75629000000000002</v>
      </c>
      <c r="BH8" s="184">
        <v>9.4699999999999993E-3</v>
      </c>
      <c r="BI8" s="184">
        <v>0.10617</v>
      </c>
      <c r="BJ8" s="184">
        <v>2503</v>
      </c>
      <c r="BK8" s="184">
        <v>233</v>
      </c>
      <c r="BL8" s="184">
        <v>7.6119000000000003</v>
      </c>
      <c r="BM8" s="184">
        <v>2736</v>
      </c>
      <c r="BN8" s="184">
        <v>89.382999999999996</v>
      </c>
      <c r="BO8" s="184">
        <f t="shared" si="0"/>
        <v>732515</v>
      </c>
      <c r="BP8" s="185">
        <f t="shared" si="1"/>
        <v>0.72649958344904197</v>
      </c>
      <c r="BQ8" s="186">
        <f t="shared" si="2"/>
        <v>0.8938299999999999</v>
      </c>
      <c r="BR8" s="171">
        <f>Table1[[#This Row],[ENROLL22_MINORITY_Percent]]-Table1[[#This Row],[CENSUS_22_MINORITY_SA_P]]</f>
        <v>0.16733041655095793</v>
      </c>
    </row>
    <row r="9" spans="1:70" ht="14.25">
      <c r="A9" s="132">
        <v>126863</v>
      </c>
      <c r="B9" s="184">
        <v>138302</v>
      </c>
      <c r="C9" s="184">
        <v>392062</v>
      </c>
      <c r="D9" s="184">
        <v>555889</v>
      </c>
      <c r="E9" s="184">
        <v>881299</v>
      </c>
      <c r="F9" s="184">
        <v>278056</v>
      </c>
      <c r="G9" s="184">
        <v>103775</v>
      </c>
      <c r="H9" s="184">
        <v>151854</v>
      </c>
      <c r="I9" s="184">
        <v>1112697</v>
      </c>
      <c r="J9" s="184">
        <v>588964</v>
      </c>
      <c r="K9" s="184">
        <v>1132911</v>
      </c>
      <c r="L9" s="184">
        <v>10192</v>
      </c>
      <c r="M9" s="184">
        <v>8823</v>
      </c>
      <c r="N9" s="184">
        <v>2245608</v>
      </c>
      <c r="O9" s="184">
        <v>88252</v>
      </c>
      <c r="P9" s="184">
        <v>1293748</v>
      </c>
      <c r="Q9" s="184">
        <v>6.1589999999999999E-2</v>
      </c>
      <c r="R9" s="184">
        <v>0.17459</v>
      </c>
      <c r="S9" s="184">
        <v>0.24754000000000001</v>
      </c>
      <c r="T9" s="184">
        <v>0.39245000000000002</v>
      </c>
      <c r="U9" s="184">
        <v>0.12382</v>
      </c>
      <c r="V9" s="184">
        <v>4.6210000000000001E-2</v>
      </c>
      <c r="W9" s="184">
        <v>6.762E-2</v>
      </c>
      <c r="X9" s="184">
        <v>0.4955</v>
      </c>
      <c r="Y9" s="184">
        <v>0.26227</v>
      </c>
      <c r="Z9" s="184">
        <v>0.50449999999999995</v>
      </c>
      <c r="AA9" s="184">
        <v>4.5399999999999998E-3</v>
      </c>
      <c r="AB9" s="184">
        <v>3.9290000000000002E-3</v>
      </c>
      <c r="AC9" s="184">
        <v>1</v>
      </c>
      <c r="AD9" s="184">
        <v>3.9300000000000002E-2</v>
      </c>
      <c r="AE9" s="184">
        <v>0.57611999999999997</v>
      </c>
      <c r="AF9" s="184">
        <v>1268</v>
      </c>
      <c r="AG9" s="184">
        <v>680</v>
      </c>
      <c r="AH9" s="184">
        <v>297</v>
      </c>
      <c r="AI9" s="184">
        <v>211</v>
      </c>
      <c r="AJ9" s="184">
        <v>80</v>
      </c>
      <c r="AK9" s="184">
        <v>0</v>
      </c>
      <c r="AL9" s="184">
        <v>0.53627999999999998</v>
      </c>
      <c r="AM9" s="184">
        <v>0.23422999999999999</v>
      </c>
      <c r="AN9" s="184">
        <v>0.16639999999999999</v>
      </c>
      <c r="AO9" s="184">
        <v>6.3089999999999993E-2</v>
      </c>
      <c r="AP9" s="184">
        <v>0</v>
      </c>
      <c r="AQ9" s="184">
        <v>3484</v>
      </c>
      <c r="AR9" s="184">
        <v>4859</v>
      </c>
      <c r="AS9" s="184">
        <v>0.41760000000000003</v>
      </c>
      <c r="AT9" s="184">
        <v>0.58240000000000003</v>
      </c>
      <c r="AU9" s="184">
        <v>3350</v>
      </c>
      <c r="AV9" s="184">
        <v>4558</v>
      </c>
      <c r="AW9" s="184">
        <v>0.42362</v>
      </c>
      <c r="AX9" s="184">
        <v>0.57638</v>
      </c>
      <c r="AY9" s="184">
        <v>8343</v>
      </c>
      <c r="AZ9" s="184">
        <v>515</v>
      </c>
      <c r="BA9" s="184">
        <v>1369</v>
      </c>
      <c r="BB9" s="184">
        <v>2803</v>
      </c>
      <c r="BC9" s="184">
        <v>62</v>
      </c>
      <c r="BD9" s="184">
        <v>2275</v>
      </c>
      <c r="BE9" s="184">
        <v>6.173E-2</v>
      </c>
      <c r="BF9" s="184">
        <v>0.16409000000000001</v>
      </c>
      <c r="BG9" s="184">
        <v>0.33596999999999999</v>
      </c>
      <c r="BH9" s="184">
        <v>7.43E-3</v>
      </c>
      <c r="BI9" s="184">
        <v>0.27267999999999998</v>
      </c>
      <c r="BJ9" s="184">
        <v>4749</v>
      </c>
      <c r="BK9" s="184">
        <v>1319</v>
      </c>
      <c r="BL9" s="184">
        <v>15.809699999999999</v>
      </c>
      <c r="BM9" s="184">
        <v>6068</v>
      </c>
      <c r="BN9" s="184">
        <v>72.731999999999999</v>
      </c>
      <c r="BO9" s="184">
        <f t="shared" si="0"/>
        <v>951860</v>
      </c>
      <c r="BP9" s="185">
        <f t="shared" si="1"/>
        <v>0.42387629541754396</v>
      </c>
      <c r="BQ9" s="186">
        <f t="shared" si="2"/>
        <v>0.72731999999999997</v>
      </c>
      <c r="BR9" s="171">
        <f>Table1[[#This Row],[ENROLL22_MINORITY_Percent]]-Table1[[#This Row],[CENSUS_22_MINORITY_SA_P]]</f>
        <v>0.30344370458245601</v>
      </c>
    </row>
    <row r="10" spans="1:70" ht="14.25">
      <c r="A10" s="132">
        <v>128577</v>
      </c>
      <c r="B10" s="184">
        <v>139422</v>
      </c>
      <c r="C10" s="184">
        <v>252248</v>
      </c>
      <c r="D10" s="184">
        <v>464416</v>
      </c>
      <c r="E10" s="184">
        <v>763674</v>
      </c>
      <c r="F10" s="184">
        <v>334570</v>
      </c>
      <c r="G10" s="184">
        <v>113380</v>
      </c>
      <c r="H10" s="184">
        <v>229530</v>
      </c>
      <c r="I10" s="184">
        <v>999410</v>
      </c>
      <c r="J10" s="184">
        <v>349026</v>
      </c>
      <c r="K10" s="184">
        <v>954920</v>
      </c>
      <c r="L10" s="184">
        <v>2318</v>
      </c>
      <c r="M10" s="184">
        <v>9590</v>
      </c>
      <c r="N10" s="184">
        <v>1954330</v>
      </c>
      <c r="O10" s="184">
        <v>63800</v>
      </c>
      <c r="P10" s="184">
        <v>1186686</v>
      </c>
      <c r="Q10" s="184">
        <v>7.1340000000000001E-2</v>
      </c>
      <c r="R10" s="184">
        <v>0.12906999999999999</v>
      </c>
      <c r="S10" s="184">
        <v>0.23763000000000001</v>
      </c>
      <c r="T10" s="184">
        <v>0.39076</v>
      </c>
      <c r="U10" s="184">
        <v>0.17119000000000001</v>
      </c>
      <c r="V10" s="184">
        <v>5.8009999999999999E-2</v>
      </c>
      <c r="W10" s="184">
        <v>0.11745</v>
      </c>
      <c r="X10" s="184">
        <v>0.51137999999999995</v>
      </c>
      <c r="Y10" s="184">
        <v>0.17859</v>
      </c>
      <c r="Z10" s="184">
        <v>0.48862</v>
      </c>
      <c r="AA10" s="184">
        <v>1.1900000000000001E-3</v>
      </c>
      <c r="AB10" s="184">
        <v>4.9069999999999999E-3</v>
      </c>
      <c r="AC10" s="184">
        <v>1</v>
      </c>
      <c r="AD10" s="184">
        <v>3.2649999999999998E-2</v>
      </c>
      <c r="AE10" s="184">
        <v>0.60721000000000003</v>
      </c>
      <c r="AF10" s="184">
        <v>454</v>
      </c>
      <c r="AG10" s="184">
        <v>290</v>
      </c>
      <c r="AH10" s="184">
        <v>95</v>
      </c>
      <c r="AI10" s="184">
        <v>39</v>
      </c>
      <c r="AJ10" s="184">
        <v>30</v>
      </c>
      <c r="AK10" s="184">
        <v>0</v>
      </c>
      <c r="AL10" s="184">
        <v>0.63876999999999995</v>
      </c>
      <c r="AM10" s="184">
        <v>0.20924999999999999</v>
      </c>
      <c r="AN10" s="184">
        <v>8.5900000000000004E-2</v>
      </c>
      <c r="AO10" s="184">
        <v>6.608E-2</v>
      </c>
      <c r="AP10" s="184">
        <v>0</v>
      </c>
      <c r="AQ10" s="184">
        <v>606</v>
      </c>
      <c r="AR10" s="184">
        <v>658</v>
      </c>
      <c r="AS10" s="184">
        <v>0.47943000000000002</v>
      </c>
      <c r="AT10" s="184">
        <v>0.52056999999999998</v>
      </c>
      <c r="AU10" s="184">
        <v>771</v>
      </c>
      <c r="AV10" s="184">
        <v>902</v>
      </c>
      <c r="AW10" s="184">
        <v>0.46084999999999998</v>
      </c>
      <c r="AX10" s="184">
        <v>0.53915000000000002</v>
      </c>
      <c r="AY10" s="184">
        <v>1264</v>
      </c>
      <c r="AZ10" s="184">
        <v>36</v>
      </c>
      <c r="BA10" s="184">
        <v>153</v>
      </c>
      <c r="BB10" s="184">
        <v>199</v>
      </c>
      <c r="BC10" s="184">
        <v>3</v>
      </c>
      <c r="BD10" s="184">
        <v>776</v>
      </c>
      <c r="BE10" s="184">
        <v>2.8479999999999998E-2</v>
      </c>
      <c r="BF10" s="184">
        <v>0.12103999999999999</v>
      </c>
      <c r="BG10" s="184">
        <v>0.15744</v>
      </c>
      <c r="BH10" s="184">
        <v>2.3700000000000001E-3</v>
      </c>
      <c r="BI10" s="184">
        <v>0.61392000000000002</v>
      </c>
      <c r="BJ10" s="184">
        <v>391</v>
      </c>
      <c r="BK10" s="184">
        <v>97</v>
      </c>
      <c r="BL10" s="184">
        <v>7.6741000000000001</v>
      </c>
      <c r="BM10" s="184">
        <v>488</v>
      </c>
      <c r="BN10" s="184">
        <v>38.607999999999997</v>
      </c>
      <c r="BO10" s="184">
        <f t="shared" si="0"/>
        <v>767644</v>
      </c>
      <c r="BP10" s="185">
        <f t="shared" si="1"/>
        <v>0.39279139142314756</v>
      </c>
      <c r="BQ10" s="186">
        <f t="shared" si="2"/>
        <v>0.38607999999999998</v>
      </c>
      <c r="BR10" s="171">
        <f>Table1[[#This Row],[ENROLL22_MINORITY_Percent]]-Table1[[#This Row],[CENSUS_22_MINORITY_SA_P]]</f>
        <v>-6.7113914231475835E-3</v>
      </c>
    </row>
    <row r="11" spans="1:70" ht="14.25">
      <c r="A11" s="132">
        <v>129367</v>
      </c>
      <c r="B11" s="184">
        <v>69711</v>
      </c>
      <c r="C11" s="184">
        <v>126124</v>
      </c>
      <c r="D11" s="184">
        <v>232208</v>
      </c>
      <c r="E11" s="184">
        <v>381837</v>
      </c>
      <c r="F11" s="184">
        <v>167285</v>
      </c>
      <c r="G11" s="184">
        <v>56690</v>
      </c>
      <c r="H11" s="184">
        <v>114765</v>
      </c>
      <c r="I11" s="184">
        <v>499705</v>
      </c>
      <c r="J11" s="184">
        <v>174513</v>
      </c>
      <c r="K11" s="184">
        <v>477460</v>
      </c>
      <c r="L11" s="184">
        <v>1159</v>
      </c>
      <c r="M11" s="184">
        <v>4795</v>
      </c>
      <c r="N11" s="184">
        <v>977165</v>
      </c>
      <c r="O11" s="184">
        <v>31900</v>
      </c>
      <c r="P11" s="184">
        <v>593343</v>
      </c>
      <c r="Q11" s="184">
        <v>7.1340000000000001E-2</v>
      </c>
      <c r="R11" s="184">
        <v>0.12906999999999999</v>
      </c>
      <c r="S11" s="184">
        <v>0.23763000000000001</v>
      </c>
      <c r="T11" s="184">
        <v>0.39076</v>
      </c>
      <c r="U11" s="184">
        <v>0.17119000000000001</v>
      </c>
      <c r="V11" s="184">
        <v>5.8009999999999999E-2</v>
      </c>
      <c r="W11" s="184">
        <v>0.11745</v>
      </c>
      <c r="X11" s="184">
        <v>0.51137999999999995</v>
      </c>
      <c r="Y11" s="184">
        <v>0.17859</v>
      </c>
      <c r="Z11" s="184">
        <v>0.48862</v>
      </c>
      <c r="AA11" s="184">
        <v>1.1900000000000001E-3</v>
      </c>
      <c r="AB11" s="184">
        <v>4.9069999999999999E-3</v>
      </c>
      <c r="AC11" s="184">
        <v>1</v>
      </c>
      <c r="AD11" s="184">
        <v>3.2649999999999998E-2</v>
      </c>
      <c r="AE11" s="184">
        <v>0.60721000000000003</v>
      </c>
      <c r="AF11" s="184">
        <v>605</v>
      </c>
      <c r="AG11" s="184">
        <v>284</v>
      </c>
      <c r="AH11" s="184">
        <v>172</v>
      </c>
      <c r="AI11" s="184">
        <v>102</v>
      </c>
      <c r="AJ11" s="184">
        <v>45</v>
      </c>
      <c r="AK11" s="184">
        <v>2</v>
      </c>
      <c r="AL11" s="184">
        <v>0.46942</v>
      </c>
      <c r="AM11" s="184">
        <v>0.2843</v>
      </c>
      <c r="AN11" s="184">
        <v>0.1686</v>
      </c>
      <c r="AO11" s="184">
        <v>7.4380000000000002E-2</v>
      </c>
      <c r="AP11" s="184">
        <v>3.3059999999999999E-3</v>
      </c>
      <c r="AQ11" s="184">
        <v>667</v>
      </c>
      <c r="AR11" s="184">
        <v>1728</v>
      </c>
      <c r="AS11" s="184">
        <v>0.27850000000000003</v>
      </c>
      <c r="AT11" s="184">
        <v>0.72150000000000003</v>
      </c>
      <c r="AU11" s="184">
        <v>1289</v>
      </c>
      <c r="AV11" s="184">
        <v>3136</v>
      </c>
      <c r="AW11" s="184">
        <v>0.2913</v>
      </c>
      <c r="AX11" s="184">
        <v>0.7087</v>
      </c>
      <c r="AY11" s="184">
        <v>2395</v>
      </c>
      <c r="AZ11" s="184">
        <v>119</v>
      </c>
      <c r="BA11" s="184">
        <v>878</v>
      </c>
      <c r="BB11" s="184">
        <v>779</v>
      </c>
      <c r="BC11" s="184">
        <v>10</v>
      </c>
      <c r="BD11" s="184">
        <v>466</v>
      </c>
      <c r="BE11" s="184">
        <v>4.9689999999999998E-2</v>
      </c>
      <c r="BF11" s="184">
        <v>0.36659999999999998</v>
      </c>
      <c r="BG11" s="184">
        <v>0.32525999999999999</v>
      </c>
      <c r="BH11" s="184">
        <v>4.1799999999999997E-3</v>
      </c>
      <c r="BI11" s="184">
        <v>0.19456999999999999</v>
      </c>
      <c r="BJ11" s="184">
        <v>1786</v>
      </c>
      <c r="BK11" s="184">
        <v>143</v>
      </c>
      <c r="BL11" s="184">
        <v>5.9707999999999997</v>
      </c>
      <c r="BM11" s="184">
        <v>1929</v>
      </c>
      <c r="BN11" s="184">
        <v>80.543000000000006</v>
      </c>
      <c r="BO11" s="184">
        <f t="shared" si="0"/>
        <v>383822</v>
      </c>
      <c r="BP11" s="185">
        <f t="shared" si="1"/>
        <v>0.39279139142314756</v>
      </c>
      <c r="BQ11" s="186">
        <f t="shared" si="2"/>
        <v>0.80543000000000009</v>
      </c>
      <c r="BR11" s="171">
        <f>Table1[[#This Row],[ENROLL22_MINORITY_Percent]]-Table1[[#This Row],[CENSUS_22_MINORITY_SA_P]]</f>
        <v>0.41263860857685253</v>
      </c>
    </row>
    <row r="12" spans="1:70" ht="14.25">
      <c r="A12" s="132">
        <v>129543</v>
      </c>
      <c r="B12" s="184">
        <v>22142</v>
      </c>
      <c r="C12" s="184">
        <v>36436</v>
      </c>
      <c r="D12" s="184">
        <v>82699</v>
      </c>
      <c r="E12" s="184">
        <v>133280</v>
      </c>
      <c r="F12" s="184">
        <v>51824</v>
      </c>
      <c r="G12" s="184">
        <v>17620</v>
      </c>
      <c r="H12" s="184">
        <v>35413</v>
      </c>
      <c r="I12" s="184">
        <v>166557</v>
      </c>
      <c r="J12" s="184">
        <v>66469</v>
      </c>
      <c r="K12" s="184">
        <v>159824</v>
      </c>
      <c r="L12" s="184">
        <v>358</v>
      </c>
      <c r="M12" s="184">
        <v>3954</v>
      </c>
      <c r="N12" s="184">
        <v>326381</v>
      </c>
      <c r="O12" s="184">
        <v>8651</v>
      </c>
      <c r="P12" s="184">
        <v>193916</v>
      </c>
      <c r="Q12" s="184">
        <v>6.7839999999999998E-2</v>
      </c>
      <c r="R12" s="184">
        <v>0.11164</v>
      </c>
      <c r="S12" s="184">
        <v>0.25337999999999999</v>
      </c>
      <c r="T12" s="184">
        <v>0.40836</v>
      </c>
      <c r="U12" s="184">
        <v>0.15878</v>
      </c>
      <c r="V12" s="184">
        <v>5.3990000000000003E-2</v>
      </c>
      <c r="W12" s="184">
        <v>0.1085</v>
      </c>
      <c r="X12" s="184">
        <v>0.51031000000000004</v>
      </c>
      <c r="Y12" s="184">
        <v>0.20365</v>
      </c>
      <c r="Z12" s="184">
        <v>0.48969000000000001</v>
      </c>
      <c r="AA12" s="184">
        <v>1.1000000000000001E-3</v>
      </c>
      <c r="AB12" s="184">
        <v>1.2115000000000001E-2</v>
      </c>
      <c r="AC12" s="184">
        <v>1</v>
      </c>
      <c r="AD12" s="184">
        <v>2.6509999999999999E-2</v>
      </c>
      <c r="AE12" s="184">
        <v>0.59414</v>
      </c>
      <c r="AF12" s="184">
        <v>1146</v>
      </c>
      <c r="AG12" s="184">
        <v>573</v>
      </c>
      <c r="AH12" s="184">
        <v>346</v>
      </c>
      <c r="AI12" s="184">
        <v>159</v>
      </c>
      <c r="AJ12" s="184">
        <v>67</v>
      </c>
      <c r="AK12" s="184">
        <v>1</v>
      </c>
      <c r="AL12" s="184">
        <v>0.5</v>
      </c>
      <c r="AM12" s="184">
        <v>0.30192000000000002</v>
      </c>
      <c r="AN12" s="184">
        <v>0.13874</v>
      </c>
      <c r="AO12" s="184">
        <v>5.8459999999999998E-2</v>
      </c>
      <c r="AP12" s="184">
        <v>8.7299999999999997E-4</v>
      </c>
      <c r="AQ12" s="184">
        <v>1295</v>
      </c>
      <c r="AR12" s="184">
        <v>2069</v>
      </c>
      <c r="AS12" s="184">
        <v>0.38496000000000002</v>
      </c>
      <c r="AT12" s="184">
        <v>0.61504000000000003</v>
      </c>
      <c r="AU12" s="184">
        <v>2275</v>
      </c>
      <c r="AV12" s="184">
        <v>3802</v>
      </c>
      <c r="AW12" s="184">
        <v>0.37436000000000003</v>
      </c>
      <c r="AX12" s="184">
        <v>0.62563999999999997</v>
      </c>
      <c r="AY12" s="184">
        <v>3364</v>
      </c>
      <c r="AZ12" s="184">
        <v>107</v>
      </c>
      <c r="BA12" s="184">
        <v>985</v>
      </c>
      <c r="BB12" s="184">
        <v>1296</v>
      </c>
      <c r="BC12" s="184">
        <v>11</v>
      </c>
      <c r="BD12" s="184">
        <v>759</v>
      </c>
      <c r="BE12" s="184">
        <v>3.1809999999999998E-2</v>
      </c>
      <c r="BF12" s="184">
        <v>0.29281000000000001</v>
      </c>
      <c r="BG12" s="184">
        <v>0.38525999999999999</v>
      </c>
      <c r="BH12" s="184">
        <v>3.2699999999999999E-3</v>
      </c>
      <c r="BI12" s="184">
        <v>0.22561999999999999</v>
      </c>
      <c r="BJ12" s="184">
        <v>2399</v>
      </c>
      <c r="BK12" s="184">
        <v>206</v>
      </c>
      <c r="BL12" s="184">
        <v>6.1237000000000004</v>
      </c>
      <c r="BM12" s="184">
        <v>2605</v>
      </c>
      <c r="BN12" s="184">
        <v>77.438000000000002</v>
      </c>
      <c r="BO12" s="184">
        <f t="shared" si="0"/>
        <v>132465</v>
      </c>
      <c r="BP12" s="185">
        <f t="shared" si="1"/>
        <v>0.40586002248905423</v>
      </c>
      <c r="BQ12" s="186">
        <f t="shared" si="2"/>
        <v>0.77438000000000007</v>
      </c>
      <c r="BR12" s="171">
        <f>Table1[[#This Row],[ENROLL22_MINORITY_Percent]]-Table1[[#This Row],[CENSUS_22_MINORITY_SA_P]]</f>
        <v>0.36851997751094584</v>
      </c>
    </row>
    <row r="13" spans="1:70" ht="14.25">
      <c r="A13" s="132">
        <v>129695</v>
      </c>
      <c r="B13" s="184">
        <v>69711</v>
      </c>
      <c r="C13" s="184">
        <v>126124</v>
      </c>
      <c r="D13" s="184">
        <v>232208</v>
      </c>
      <c r="E13" s="184">
        <v>381837</v>
      </c>
      <c r="F13" s="184">
        <v>167285</v>
      </c>
      <c r="G13" s="184">
        <v>56690</v>
      </c>
      <c r="H13" s="184">
        <v>114765</v>
      </c>
      <c r="I13" s="184">
        <v>499705</v>
      </c>
      <c r="J13" s="184">
        <v>174513</v>
      </c>
      <c r="K13" s="184">
        <v>477460</v>
      </c>
      <c r="L13" s="184">
        <v>1159</v>
      </c>
      <c r="M13" s="184">
        <v>4795</v>
      </c>
      <c r="N13" s="184">
        <v>977165</v>
      </c>
      <c r="O13" s="184">
        <v>31900</v>
      </c>
      <c r="P13" s="184">
        <v>593343</v>
      </c>
      <c r="Q13" s="184">
        <v>7.1340000000000001E-2</v>
      </c>
      <c r="R13" s="184">
        <v>0.12906999999999999</v>
      </c>
      <c r="S13" s="184">
        <v>0.23763000000000001</v>
      </c>
      <c r="T13" s="184">
        <v>0.39076</v>
      </c>
      <c r="U13" s="184">
        <v>0.17119000000000001</v>
      </c>
      <c r="V13" s="184">
        <v>5.8009999999999999E-2</v>
      </c>
      <c r="W13" s="184">
        <v>0.11745</v>
      </c>
      <c r="X13" s="184">
        <v>0.51137999999999995</v>
      </c>
      <c r="Y13" s="184">
        <v>0.17859</v>
      </c>
      <c r="Z13" s="184">
        <v>0.48862</v>
      </c>
      <c r="AA13" s="184">
        <v>1.1900000000000001E-3</v>
      </c>
      <c r="AB13" s="184">
        <v>4.9069999999999999E-3</v>
      </c>
      <c r="AC13" s="184">
        <v>1</v>
      </c>
      <c r="AD13" s="184">
        <v>3.2649999999999998E-2</v>
      </c>
      <c r="AE13" s="184">
        <v>0.60721000000000003</v>
      </c>
      <c r="AF13" s="184">
        <v>1455</v>
      </c>
      <c r="AG13" s="184">
        <v>791</v>
      </c>
      <c r="AH13" s="184">
        <v>454</v>
      </c>
      <c r="AI13" s="184">
        <v>148</v>
      </c>
      <c r="AJ13" s="184">
        <v>61</v>
      </c>
      <c r="AK13" s="184">
        <v>1</v>
      </c>
      <c r="AL13" s="184">
        <v>0.54364000000000001</v>
      </c>
      <c r="AM13" s="184">
        <v>0.31202999999999997</v>
      </c>
      <c r="AN13" s="184">
        <v>0.10172</v>
      </c>
      <c r="AO13" s="184">
        <v>4.1919999999999999E-2</v>
      </c>
      <c r="AP13" s="184">
        <v>6.87E-4</v>
      </c>
      <c r="AQ13" s="184">
        <v>1813</v>
      </c>
      <c r="AR13" s="184">
        <v>2351</v>
      </c>
      <c r="AS13" s="184">
        <v>0.43540000000000001</v>
      </c>
      <c r="AT13" s="184">
        <v>0.56459999999999999</v>
      </c>
      <c r="AU13" s="184">
        <v>3639</v>
      </c>
      <c r="AV13" s="184">
        <v>4053</v>
      </c>
      <c r="AW13" s="184">
        <v>0.47309000000000001</v>
      </c>
      <c r="AX13" s="184">
        <v>0.52690999999999999</v>
      </c>
      <c r="AY13" s="184">
        <v>4164</v>
      </c>
      <c r="AZ13" s="184">
        <v>264</v>
      </c>
      <c r="BA13" s="184">
        <v>744</v>
      </c>
      <c r="BB13" s="184">
        <v>1016</v>
      </c>
      <c r="BC13" s="184">
        <v>18</v>
      </c>
      <c r="BD13" s="184">
        <v>1864</v>
      </c>
      <c r="BE13" s="184">
        <v>6.3399999999999998E-2</v>
      </c>
      <c r="BF13" s="184">
        <v>0.17867</v>
      </c>
      <c r="BG13" s="184">
        <v>0.24399999999999999</v>
      </c>
      <c r="BH13" s="184">
        <v>4.3200000000000001E-3</v>
      </c>
      <c r="BI13" s="184">
        <v>0.44764999999999999</v>
      </c>
      <c r="BJ13" s="184">
        <v>2042</v>
      </c>
      <c r="BK13" s="184">
        <v>258</v>
      </c>
      <c r="BL13" s="184">
        <v>6.1959999999999997</v>
      </c>
      <c r="BM13" s="184">
        <v>2300</v>
      </c>
      <c r="BN13" s="184">
        <v>55.234999999999999</v>
      </c>
      <c r="BO13" s="184">
        <f t="shared" si="0"/>
        <v>383822</v>
      </c>
      <c r="BP13" s="185">
        <f t="shared" si="1"/>
        <v>0.39279139142314756</v>
      </c>
      <c r="BQ13" s="186">
        <f t="shared" si="2"/>
        <v>0.55235000000000001</v>
      </c>
      <c r="BR13" s="171">
        <f>Table1[[#This Row],[ENROLL22_MINORITY_Percent]]-Table1[[#This Row],[CENSUS_22_MINORITY_SA_P]]</f>
        <v>0.15955860857685245</v>
      </c>
    </row>
    <row r="14" spans="1:70" ht="14.25">
      <c r="A14" s="132">
        <v>129729</v>
      </c>
      <c r="B14" s="184">
        <v>27313</v>
      </c>
      <c r="C14" s="184">
        <v>59084</v>
      </c>
      <c r="D14" s="184">
        <v>103992</v>
      </c>
      <c r="E14" s="184">
        <v>181048</v>
      </c>
      <c r="F14" s="184">
        <v>80450</v>
      </c>
      <c r="G14" s="184">
        <v>18149</v>
      </c>
      <c r="H14" s="184">
        <v>47360</v>
      </c>
      <c r="I14" s="184">
        <v>231393</v>
      </c>
      <c r="J14" s="184">
        <v>86177</v>
      </c>
      <c r="K14" s="184">
        <v>220494</v>
      </c>
      <c r="L14" s="184">
        <v>286</v>
      </c>
      <c r="M14" s="184">
        <v>2887</v>
      </c>
      <c r="N14" s="184">
        <v>451887</v>
      </c>
      <c r="O14" s="184">
        <v>19342</v>
      </c>
      <c r="P14" s="184">
        <v>277686</v>
      </c>
      <c r="Q14" s="184">
        <v>6.0440000000000001E-2</v>
      </c>
      <c r="R14" s="184">
        <v>0.13075000000000001</v>
      </c>
      <c r="S14" s="184">
        <v>0.23013</v>
      </c>
      <c r="T14" s="184">
        <v>0.40065000000000001</v>
      </c>
      <c r="U14" s="184">
        <v>0.17802999999999999</v>
      </c>
      <c r="V14" s="184">
        <v>4.0160000000000001E-2</v>
      </c>
      <c r="W14" s="184">
        <v>0.1048</v>
      </c>
      <c r="X14" s="184">
        <v>0.51205999999999996</v>
      </c>
      <c r="Y14" s="184">
        <v>0.19070000000000001</v>
      </c>
      <c r="Z14" s="184">
        <v>0.48793999999999998</v>
      </c>
      <c r="AA14" s="184">
        <v>6.3000000000000003E-4</v>
      </c>
      <c r="AB14" s="184">
        <v>6.3889999999999997E-3</v>
      </c>
      <c r="AC14" s="184">
        <v>1</v>
      </c>
      <c r="AD14" s="184">
        <v>4.2799999999999998E-2</v>
      </c>
      <c r="AE14" s="184">
        <v>0.61450000000000005</v>
      </c>
      <c r="AF14" s="184">
        <v>1598</v>
      </c>
      <c r="AG14" s="184">
        <v>927</v>
      </c>
      <c r="AH14" s="184">
        <v>454</v>
      </c>
      <c r="AI14" s="184">
        <v>147</v>
      </c>
      <c r="AJ14" s="184">
        <v>70</v>
      </c>
      <c r="AK14" s="184">
        <v>0</v>
      </c>
      <c r="AL14" s="184">
        <v>0.58009999999999995</v>
      </c>
      <c r="AM14" s="184">
        <v>0.28410999999999997</v>
      </c>
      <c r="AN14" s="184">
        <v>9.1990000000000002E-2</v>
      </c>
      <c r="AO14" s="184">
        <v>4.3799999999999999E-2</v>
      </c>
      <c r="AP14" s="184">
        <v>0</v>
      </c>
      <c r="AQ14" s="184">
        <v>1815</v>
      </c>
      <c r="AR14" s="184">
        <v>2739</v>
      </c>
      <c r="AS14" s="184">
        <v>0.39855000000000002</v>
      </c>
      <c r="AT14" s="184">
        <v>0.60145000000000004</v>
      </c>
      <c r="AU14" s="184">
        <v>3089</v>
      </c>
      <c r="AV14" s="184">
        <v>4330</v>
      </c>
      <c r="AW14" s="184">
        <v>0.41636000000000001</v>
      </c>
      <c r="AX14" s="184">
        <v>0.58364000000000005</v>
      </c>
      <c r="AY14" s="184">
        <v>4554</v>
      </c>
      <c r="AZ14" s="184">
        <v>136</v>
      </c>
      <c r="BA14" s="184">
        <v>471</v>
      </c>
      <c r="BB14" s="184">
        <v>1470</v>
      </c>
      <c r="BC14" s="184">
        <v>35</v>
      </c>
      <c r="BD14" s="184">
        <v>2013</v>
      </c>
      <c r="BE14" s="184">
        <v>2.9860000000000001E-2</v>
      </c>
      <c r="BF14" s="184">
        <v>0.10342999999999999</v>
      </c>
      <c r="BG14" s="184">
        <v>0.32279000000000002</v>
      </c>
      <c r="BH14" s="184">
        <v>7.6899999999999998E-3</v>
      </c>
      <c r="BI14" s="184">
        <v>0.44202999999999998</v>
      </c>
      <c r="BJ14" s="184">
        <v>2112</v>
      </c>
      <c r="BK14" s="184">
        <v>429</v>
      </c>
      <c r="BL14" s="184">
        <v>9.4202999999999992</v>
      </c>
      <c r="BM14" s="184">
        <v>2541</v>
      </c>
      <c r="BN14" s="184">
        <v>55.796999999999997</v>
      </c>
      <c r="BO14" s="184">
        <f t="shared" si="0"/>
        <v>174201</v>
      </c>
      <c r="BP14" s="185">
        <f t="shared" si="1"/>
        <v>0.38549681668204661</v>
      </c>
      <c r="BQ14" s="186">
        <f t="shared" si="2"/>
        <v>0.55796999999999997</v>
      </c>
      <c r="BR14" s="171">
        <f>Table1[[#This Row],[ENROLL22_MINORITY_Percent]]-Table1[[#This Row],[CENSUS_22_MINORITY_SA_P]]</f>
        <v>0.17247318331795336</v>
      </c>
    </row>
    <row r="15" spans="1:70" ht="14.25">
      <c r="A15" s="132">
        <v>129756</v>
      </c>
      <c r="B15" s="184">
        <v>11324</v>
      </c>
      <c r="C15" s="184">
        <v>19933</v>
      </c>
      <c r="D15" s="184">
        <v>34960</v>
      </c>
      <c r="E15" s="184">
        <v>72483</v>
      </c>
      <c r="F15" s="184">
        <v>36544</v>
      </c>
      <c r="G15" s="184">
        <v>6007</v>
      </c>
      <c r="H15" s="184">
        <v>7795</v>
      </c>
      <c r="I15" s="184">
        <v>89051</v>
      </c>
      <c r="J15" s="184">
        <v>12296</v>
      </c>
      <c r="K15" s="184">
        <v>86193</v>
      </c>
      <c r="L15" s="184">
        <v>114</v>
      </c>
      <c r="M15" s="184">
        <v>368</v>
      </c>
      <c r="N15" s="184">
        <v>175244</v>
      </c>
      <c r="O15" s="184">
        <v>6249</v>
      </c>
      <c r="P15" s="184">
        <v>142415</v>
      </c>
      <c r="Q15" s="184">
        <v>6.4619999999999997E-2</v>
      </c>
      <c r="R15" s="184">
        <v>0.11373999999999999</v>
      </c>
      <c r="S15" s="184">
        <v>0.19949</v>
      </c>
      <c r="T15" s="184">
        <v>0.41360999999999998</v>
      </c>
      <c r="U15" s="184">
        <v>0.20852999999999999</v>
      </c>
      <c r="V15" s="184">
        <v>3.4279999999999998E-2</v>
      </c>
      <c r="W15" s="184">
        <v>4.4479999999999999E-2</v>
      </c>
      <c r="X15" s="184">
        <v>0.50814999999999999</v>
      </c>
      <c r="Y15" s="184">
        <v>7.0169999999999996E-2</v>
      </c>
      <c r="Z15" s="184">
        <v>0.49185000000000001</v>
      </c>
      <c r="AA15" s="184">
        <v>6.4999999999999997E-4</v>
      </c>
      <c r="AB15" s="184">
        <v>2.0999999999999999E-3</v>
      </c>
      <c r="AC15" s="184">
        <v>1</v>
      </c>
      <c r="AD15" s="184">
        <v>3.5659999999999997E-2</v>
      </c>
      <c r="AE15" s="184">
        <v>0.81267</v>
      </c>
      <c r="AF15" s="184">
        <v>730</v>
      </c>
      <c r="AG15" s="184">
        <v>464</v>
      </c>
      <c r="AH15" s="184">
        <v>169</v>
      </c>
      <c r="AI15" s="184">
        <v>62</v>
      </c>
      <c r="AJ15" s="184">
        <v>35</v>
      </c>
      <c r="AK15" s="184">
        <v>0</v>
      </c>
      <c r="AL15" s="184">
        <v>0.63561999999999996</v>
      </c>
      <c r="AM15" s="184">
        <v>0.23150999999999999</v>
      </c>
      <c r="AN15" s="184">
        <v>8.4930000000000005E-2</v>
      </c>
      <c r="AO15" s="184">
        <v>4.795E-2</v>
      </c>
      <c r="AP15" s="184">
        <v>0</v>
      </c>
      <c r="AQ15" s="184">
        <v>758</v>
      </c>
      <c r="AR15" s="184">
        <v>1122</v>
      </c>
      <c r="AS15" s="184">
        <v>0.40318999999999999</v>
      </c>
      <c r="AT15" s="184">
        <v>0.59680999999999995</v>
      </c>
      <c r="AU15" s="184">
        <v>1254</v>
      </c>
      <c r="AV15" s="184">
        <v>1679</v>
      </c>
      <c r="AW15" s="184">
        <v>0.42754999999999999</v>
      </c>
      <c r="AX15" s="184">
        <v>0.57245000000000001</v>
      </c>
      <c r="AY15" s="184">
        <v>1880</v>
      </c>
      <c r="AZ15" s="184">
        <v>74</v>
      </c>
      <c r="BA15" s="184">
        <v>156</v>
      </c>
      <c r="BB15" s="184">
        <v>403</v>
      </c>
      <c r="BC15" s="184">
        <v>2</v>
      </c>
      <c r="BD15" s="184">
        <v>1134</v>
      </c>
      <c r="BE15" s="184">
        <v>3.9359999999999999E-2</v>
      </c>
      <c r="BF15" s="184">
        <v>8.2979999999999998E-2</v>
      </c>
      <c r="BG15" s="184">
        <v>0.21435999999999999</v>
      </c>
      <c r="BH15" s="184">
        <v>1.06E-3</v>
      </c>
      <c r="BI15" s="184">
        <v>0.60319</v>
      </c>
      <c r="BJ15" s="184">
        <v>635</v>
      </c>
      <c r="BK15" s="184">
        <v>111</v>
      </c>
      <c r="BL15" s="184">
        <v>5.9043000000000001</v>
      </c>
      <c r="BM15" s="184">
        <v>746</v>
      </c>
      <c r="BN15" s="184">
        <v>39.680999999999997</v>
      </c>
      <c r="BO15" s="184">
        <f t="shared" si="0"/>
        <v>32829</v>
      </c>
      <c r="BP15" s="185">
        <f t="shared" si="1"/>
        <v>0.18733308986327635</v>
      </c>
      <c r="BQ15" s="186">
        <f t="shared" si="2"/>
        <v>0.39681</v>
      </c>
      <c r="BR15" s="171">
        <f>Table1[[#This Row],[ENROLL22_MINORITY_Percent]]-Table1[[#This Row],[CENSUS_22_MINORITY_SA_P]]</f>
        <v>0.20947691013672365</v>
      </c>
    </row>
    <row r="16" spans="1:70" ht="14.25">
      <c r="A16" s="132">
        <v>129808</v>
      </c>
      <c r="B16" s="184">
        <v>19985</v>
      </c>
      <c r="C16" s="184">
        <v>35961</v>
      </c>
      <c r="D16" s="184">
        <v>62553</v>
      </c>
      <c r="E16" s="184">
        <v>108837</v>
      </c>
      <c r="F16" s="184">
        <v>52957</v>
      </c>
      <c r="G16" s="184">
        <v>10708</v>
      </c>
      <c r="H16" s="184">
        <v>14246</v>
      </c>
      <c r="I16" s="184">
        <v>139983</v>
      </c>
      <c r="J16" s="184">
        <v>31878</v>
      </c>
      <c r="K16" s="184">
        <v>140310</v>
      </c>
      <c r="L16" s="184">
        <v>1028</v>
      </c>
      <c r="M16" s="184">
        <v>1381</v>
      </c>
      <c r="N16" s="184">
        <v>280293</v>
      </c>
      <c r="O16" s="184">
        <v>11905</v>
      </c>
      <c r="P16" s="184">
        <v>209147</v>
      </c>
      <c r="Q16" s="184">
        <v>7.1300000000000002E-2</v>
      </c>
      <c r="R16" s="184">
        <v>0.1283</v>
      </c>
      <c r="S16" s="184">
        <v>0.22317000000000001</v>
      </c>
      <c r="T16" s="184">
        <v>0.38829999999999998</v>
      </c>
      <c r="U16" s="184">
        <v>0.18892999999999999</v>
      </c>
      <c r="V16" s="184">
        <v>3.8199999999999998E-2</v>
      </c>
      <c r="W16" s="184">
        <v>5.083E-2</v>
      </c>
      <c r="X16" s="184">
        <v>0.49941999999999998</v>
      </c>
      <c r="Y16" s="184">
        <v>0.11373</v>
      </c>
      <c r="Z16" s="184">
        <v>0.50058000000000002</v>
      </c>
      <c r="AA16" s="184">
        <v>3.6700000000000001E-3</v>
      </c>
      <c r="AB16" s="184">
        <v>4.927E-3</v>
      </c>
      <c r="AC16" s="184">
        <v>1</v>
      </c>
      <c r="AD16" s="184">
        <v>4.2470000000000001E-2</v>
      </c>
      <c r="AE16" s="184">
        <v>0.74617</v>
      </c>
      <c r="AF16" s="184">
        <v>1058</v>
      </c>
      <c r="AG16" s="184">
        <v>700</v>
      </c>
      <c r="AH16" s="184">
        <v>240</v>
      </c>
      <c r="AI16" s="184">
        <v>74</v>
      </c>
      <c r="AJ16" s="184">
        <v>43</v>
      </c>
      <c r="AK16" s="184">
        <v>1</v>
      </c>
      <c r="AL16" s="184">
        <v>0.66163000000000005</v>
      </c>
      <c r="AM16" s="184">
        <v>0.22684000000000001</v>
      </c>
      <c r="AN16" s="184">
        <v>6.9940000000000002E-2</v>
      </c>
      <c r="AO16" s="184">
        <v>4.0640000000000003E-2</v>
      </c>
      <c r="AP16" s="184">
        <v>9.4499999999999998E-4</v>
      </c>
      <c r="AQ16" s="184">
        <v>1060</v>
      </c>
      <c r="AR16" s="184">
        <v>1877</v>
      </c>
      <c r="AS16" s="184">
        <v>0.36091000000000001</v>
      </c>
      <c r="AT16" s="184">
        <v>0.63909000000000005</v>
      </c>
      <c r="AU16" s="184">
        <v>2059</v>
      </c>
      <c r="AV16" s="184">
        <v>2921</v>
      </c>
      <c r="AW16" s="184">
        <v>0.41344999999999998</v>
      </c>
      <c r="AX16" s="184">
        <v>0.58655000000000002</v>
      </c>
      <c r="AY16" s="184">
        <v>2937</v>
      </c>
      <c r="AZ16" s="184">
        <v>118</v>
      </c>
      <c r="BA16" s="184">
        <v>285</v>
      </c>
      <c r="BB16" s="184">
        <v>618</v>
      </c>
      <c r="BC16" s="184">
        <v>24</v>
      </c>
      <c r="BD16" s="184">
        <v>1681</v>
      </c>
      <c r="BE16" s="184">
        <v>4.018E-2</v>
      </c>
      <c r="BF16" s="184">
        <v>9.7040000000000001E-2</v>
      </c>
      <c r="BG16" s="184">
        <v>0.21042</v>
      </c>
      <c r="BH16" s="184">
        <v>8.1700000000000002E-3</v>
      </c>
      <c r="BI16" s="184">
        <v>0.57235000000000003</v>
      </c>
      <c r="BJ16" s="184">
        <v>1045</v>
      </c>
      <c r="BK16" s="184">
        <v>211</v>
      </c>
      <c r="BL16" s="184">
        <v>7.1841999999999997</v>
      </c>
      <c r="BM16" s="184">
        <v>1256</v>
      </c>
      <c r="BN16" s="184">
        <v>42.765000000000001</v>
      </c>
      <c r="BO16" s="184">
        <f t="shared" si="0"/>
        <v>71146</v>
      </c>
      <c r="BP16" s="185">
        <f t="shared" si="1"/>
        <v>0.25382724506141785</v>
      </c>
      <c r="BQ16" s="186">
        <f t="shared" si="2"/>
        <v>0.42765000000000003</v>
      </c>
      <c r="BR16" s="171">
        <f>Table1[[#This Row],[ENROLL22_MINORITY_Percent]]-Table1[[#This Row],[CENSUS_22_MINORITY_SA_P]]</f>
        <v>0.17382275493858218</v>
      </c>
    </row>
    <row r="17" spans="1:70" ht="14.25">
      <c r="A17" s="132">
        <v>130004</v>
      </c>
      <c r="B17" s="184">
        <v>37793</v>
      </c>
      <c r="C17" s="184">
        <v>71391</v>
      </c>
      <c r="D17" s="184">
        <v>153577</v>
      </c>
      <c r="E17" s="184">
        <v>257240</v>
      </c>
      <c r="F17" s="184">
        <v>100665</v>
      </c>
      <c r="G17" s="184">
        <v>32149</v>
      </c>
      <c r="H17" s="184">
        <v>59464</v>
      </c>
      <c r="I17" s="184">
        <v>315758</v>
      </c>
      <c r="J17" s="184">
        <v>124884</v>
      </c>
      <c r="K17" s="184">
        <v>304908</v>
      </c>
      <c r="L17" s="184">
        <v>653</v>
      </c>
      <c r="M17" s="184">
        <v>4717</v>
      </c>
      <c r="N17" s="184">
        <v>620666</v>
      </c>
      <c r="O17" s="184">
        <v>22638</v>
      </c>
      <c r="P17" s="184">
        <v>376161</v>
      </c>
      <c r="Q17" s="184">
        <v>6.089E-2</v>
      </c>
      <c r="R17" s="184">
        <v>0.11502</v>
      </c>
      <c r="S17" s="184">
        <v>0.24743999999999999</v>
      </c>
      <c r="T17" s="184">
        <v>0.41446</v>
      </c>
      <c r="U17" s="184">
        <v>0.16219</v>
      </c>
      <c r="V17" s="184">
        <v>5.1799999999999999E-2</v>
      </c>
      <c r="W17" s="184">
        <v>9.5810000000000006E-2</v>
      </c>
      <c r="X17" s="184">
        <v>0.50873999999999997</v>
      </c>
      <c r="Y17" s="184">
        <v>0.20121</v>
      </c>
      <c r="Z17" s="184">
        <v>0.49125999999999997</v>
      </c>
      <c r="AA17" s="184">
        <v>1.0499999999999999E-3</v>
      </c>
      <c r="AB17" s="184">
        <v>7.6E-3</v>
      </c>
      <c r="AC17" s="184">
        <v>1</v>
      </c>
      <c r="AD17" s="184">
        <v>3.6470000000000002E-2</v>
      </c>
      <c r="AE17" s="184">
        <v>0.60606000000000004</v>
      </c>
      <c r="AF17" s="184">
        <v>1338</v>
      </c>
      <c r="AG17" s="184">
        <v>719</v>
      </c>
      <c r="AH17" s="184">
        <v>438</v>
      </c>
      <c r="AI17" s="184">
        <v>134</v>
      </c>
      <c r="AJ17" s="184">
        <v>47</v>
      </c>
      <c r="AK17" s="184">
        <v>0</v>
      </c>
      <c r="AL17" s="184">
        <v>0.53737000000000001</v>
      </c>
      <c r="AM17" s="184">
        <v>0.32734999999999997</v>
      </c>
      <c r="AN17" s="184">
        <v>0.10015</v>
      </c>
      <c r="AO17" s="184">
        <v>3.5130000000000002E-2</v>
      </c>
      <c r="AP17" s="184">
        <v>0</v>
      </c>
      <c r="AQ17" s="184">
        <v>1691</v>
      </c>
      <c r="AR17" s="184">
        <v>2378</v>
      </c>
      <c r="AS17" s="184">
        <v>0.41558</v>
      </c>
      <c r="AT17" s="184">
        <v>0.58442000000000005</v>
      </c>
      <c r="AU17" s="184">
        <v>2817</v>
      </c>
      <c r="AV17" s="184">
        <v>3993</v>
      </c>
      <c r="AW17" s="184">
        <v>0.41366000000000003</v>
      </c>
      <c r="AX17" s="184">
        <v>0.58633999999999997</v>
      </c>
      <c r="AY17" s="184">
        <v>4069</v>
      </c>
      <c r="AZ17" s="184">
        <v>200</v>
      </c>
      <c r="BA17" s="184">
        <v>642</v>
      </c>
      <c r="BB17" s="184">
        <v>1750</v>
      </c>
      <c r="BC17" s="184">
        <v>13</v>
      </c>
      <c r="BD17" s="184">
        <v>1151</v>
      </c>
      <c r="BE17" s="184">
        <v>4.9149999999999999E-2</v>
      </c>
      <c r="BF17" s="184">
        <v>0.15778</v>
      </c>
      <c r="BG17" s="184">
        <v>0.43008000000000002</v>
      </c>
      <c r="BH17" s="184">
        <v>3.1900000000000001E-3</v>
      </c>
      <c r="BI17" s="184">
        <v>0.28287000000000001</v>
      </c>
      <c r="BJ17" s="184">
        <v>2605</v>
      </c>
      <c r="BK17" s="184">
        <v>313</v>
      </c>
      <c r="BL17" s="184">
        <v>7.6923000000000004</v>
      </c>
      <c r="BM17" s="184">
        <v>2918</v>
      </c>
      <c r="BN17" s="184">
        <v>71.712999999999994</v>
      </c>
      <c r="BO17" s="184">
        <f t="shared" si="0"/>
        <v>244505</v>
      </c>
      <c r="BP17" s="185">
        <f t="shared" si="1"/>
        <v>0.39393973570326069</v>
      </c>
      <c r="BQ17" s="186">
        <f t="shared" si="2"/>
        <v>0.71712999999999993</v>
      </c>
      <c r="BR17" s="171">
        <f>Table1[[#This Row],[ENROLL22_MINORITY_Percent]]-Table1[[#This Row],[CENSUS_22_MINORITY_SA_P]]</f>
        <v>0.32319026429673925</v>
      </c>
    </row>
    <row r="18" spans="1:70" ht="14.25">
      <c r="A18" s="132">
        <v>130040</v>
      </c>
      <c r="B18" s="184">
        <v>5869</v>
      </c>
      <c r="C18" s="184">
        <v>13194</v>
      </c>
      <c r="D18" s="184">
        <v>24148</v>
      </c>
      <c r="E18" s="184">
        <v>46452</v>
      </c>
      <c r="F18" s="184">
        <v>23033</v>
      </c>
      <c r="G18" s="184">
        <v>2811</v>
      </c>
      <c r="H18" s="184">
        <v>4939</v>
      </c>
      <c r="I18" s="184">
        <v>56699</v>
      </c>
      <c r="J18" s="184">
        <v>12232</v>
      </c>
      <c r="K18" s="184">
        <v>55997</v>
      </c>
      <c r="L18" s="184">
        <v>31</v>
      </c>
      <c r="M18" s="184">
        <v>505</v>
      </c>
      <c r="N18" s="184">
        <v>112696</v>
      </c>
      <c r="O18" s="184">
        <v>4338</v>
      </c>
      <c r="P18" s="184">
        <v>87840</v>
      </c>
      <c r="Q18" s="184">
        <v>5.2080000000000001E-2</v>
      </c>
      <c r="R18" s="184">
        <v>0.11708</v>
      </c>
      <c r="S18" s="184">
        <v>0.21428</v>
      </c>
      <c r="T18" s="184">
        <v>0.41219</v>
      </c>
      <c r="U18" s="184">
        <v>0.20438000000000001</v>
      </c>
      <c r="V18" s="184">
        <v>2.494E-2</v>
      </c>
      <c r="W18" s="184">
        <v>4.3830000000000001E-2</v>
      </c>
      <c r="X18" s="184">
        <v>0.50310999999999995</v>
      </c>
      <c r="Y18" s="184">
        <v>0.10854</v>
      </c>
      <c r="Z18" s="184">
        <v>0.49689</v>
      </c>
      <c r="AA18" s="184">
        <v>2.7999999999999998E-4</v>
      </c>
      <c r="AB18" s="184">
        <v>4.4809999999999997E-3</v>
      </c>
      <c r="AC18" s="184">
        <v>1</v>
      </c>
      <c r="AD18" s="184">
        <v>3.8490000000000003E-2</v>
      </c>
      <c r="AE18" s="184">
        <v>0.77944000000000002</v>
      </c>
      <c r="AF18" s="184">
        <v>445</v>
      </c>
      <c r="AG18" s="184">
        <v>293</v>
      </c>
      <c r="AH18" s="184">
        <v>101</v>
      </c>
      <c r="AI18" s="184">
        <v>29</v>
      </c>
      <c r="AJ18" s="184">
        <v>22</v>
      </c>
      <c r="AK18" s="184">
        <v>0</v>
      </c>
      <c r="AL18" s="184">
        <v>0.65842999999999996</v>
      </c>
      <c r="AM18" s="184">
        <v>0.22697000000000001</v>
      </c>
      <c r="AN18" s="184">
        <v>6.5170000000000006E-2</v>
      </c>
      <c r="AO18" s="184">
        <v>4.9439999999999998E-2</v>
      </c>
      <c r="AP18" s="184">
        <v>0</v>
      </c>
      <c r="AQ18" s="184">
        <v>411</v>
      </c>
      <c r="AR18" s="184">
        <v>738</v>
      </c>
      <c r="AS18" s="184">
        <v>0.35770000000000002</v>
      </c>
      <c r="AT18" s="184">
        <v>0.64229999999999998</v>
      </c>
      <c r="AU18" s="184">
        <v>491</v>
      </c>
      <c r="AV18" s="184">
        <v>932</v>
      </c>
      <c r="AW18" s="184">
        <v>0.34505000000000002</v>
      </c>
      <c r="AX18" s="184">
        <v>0.65495000000000003</v>
      </c>
      <c r="AY18" s="184">
        <v>1149</v>
      </c>
      <c r="AZ18" s="184">
        <v>27</v>
      </c>
      <c r="BA18" s="184">
        <v>52</v>
      </c>
      <c r="BB18" s="184">
        <v>204</v>
      </c>
      <c r="BC18" s="184">
        <v>1</v>
      </c>
      <c r="BD18" s="184">
        <v>804</v>
      </c>
      <c r="BE18" s="184">
        <v>2.35E-2</v>
      </c>
      <c r="BF18" s="184">
        <v>4.5260000000000002E-2</v>
      </c>
      <c r="BG18" s="184">
        <v>0.17755000000000001</v>
      </c>
      <c r="BH18" s="184">
        <v>8.7000000000000001E-4</v>
      </c>
      <c r="BI18" s="184">
        <v>0.69974000000000003</v>
      </c>
      <c r="BJ18" s="184">
        <v>284</v>
      </c>
      <c r="BK18" s="184">
        <v>61</v>
      </c>
      <c r="BL18" s="184">
        <v>5.3090000000000002</v>
      </c>
      <c r="BM18" s="184">
        <v>345</v>
      </c>
      <c r="BN18" s="184">
        <v>30.026</v>
      </c>
      <c r="BO18" s="184">
        <f t="shared" si="0"/>
        <v>24856</v>
      </c>
      <c r="BP18" s="185">
        <f t="shared" si="1"/>
        <v>0.22055796124086036</v>
      </c>
      <c r="BQ18" s="186">
        <f t="shared" si="2"/>
        <v>0.30025999999999997</v>
      </c>
      <c r="BR18" s="171">
        <f>Table1[[#This Row],[ENROLL22_MINORITY_Percent]]-Table1[[#This Row],[CENSUS_22_MINORITY_SA_P]]</f>
        <v>7.9702038759139615E-2</v>
      </c>
    </row>
    <row r="19" spans="1:70" ht="14.25">
      <c r="A19" s="132">
        <v>130217</v>
      </c>
      <c r="B19" s="184">
        <v>5574</v>
      </c>
      <c r="C19" s="184">
        <v>12450</v>
      </c>
      <c r="D19" s="184">
        <v>21193</v>
      </c>
      <c r="E19" s="184">
        <v>40095</v>
      </c>
      <c r="F19" s="184">
        <v>16375</v>
      </c>
      <c r="G19" s="184">
        <v>1359</v>
      </c>
      <c r="H19" s="184">
        <v>1363</v>
      </c>
      <c r="I19" s="184">
        <v>47772</v>
      </c>
      <c r="J19" s="184">
        <v>11315</v>
      </c>
      <c r="K19" s="184">
        <v>47915</v>
      </c>
      <c r="L19" s="184">
        <v>176</v>
      </c>
      <c r="M19" s="184">
        <v>227</v>
      </c>
      <c r="N19" s="184">
        <v>95687</v>
      </c>
      <c r="O19" s="184">
        <v>3437</v>
      </c>
      <c r="P19" s="184">
        <v>77810</v>
      </c>
      <c r="Q19" s="184">
        <v>5.8250000000000003E-2</v>
      </c>
      <c r="R19" s="184">
        <v>0.13011</v>
      </c>
      <c r="S19" s="184">
        <v>0.22148000000000001</v>
      </c>
      <c r="T19" s="184">
        <v>0.41902</v>
      </c>
      <c r="U19" s="184">
        <v>0.17113</v>
      </c>
      <c r="V19" s="184">
        <v>1.4200000000000001E-2</v>
      </c>
      <c r="W19" s="184">
        <v>1.4239999999999999E-2</v>
      </c>
      <c r="X19" s="184">
        <v>0.49925000000000003</v>
      </c>
      <c r="Y19" s="184">
        <v>0.11824999999999999</v>
      </c>
      <c r="Z19" s="184">
        <v>0.50075000000000003</v>
      </c>
      <c r="AA19" s="184">
        <v>1.8400000000000001E-3</v>
      </c>
      <c r="AB19" s="184">
        <v>2.372E-3</v>
      </c>
      <c r="AC19" s="184">
        <v>1</v>
      </c>
      <c r="AD19" s="184">
        <v>3.5920000000000001E-2</v>
      </c>
      <c r="AE19" s="184">
        <v>0.81316999999999995</v>
      </c>
      <c r="AF19" s="184">
        <v>418</v>
      </c>
      <c r="AG19" s="184">
        <v>269</v>
      </c>
      <c r="AH19" s="184">
        <v>86</v>
      </c>
      <c r="AI19" s="184">
        <v>37</v>
      </c>
      <c r="AJ19" s="184">
        <v>26</v>
      </c>
      <c r="AK19" s="184">
        <v>0</v>
      </c>
      <c r="AL19" s="184">
        <v>0.64354</v>
      </c>
      <c r="AM19" s="184">
        <v>0.20574000000000001</v>
      </c>
      <c r="AN19" s="184">
        <v>8.8520000000000001E-2</v>
      </c>
      <c r="AO19" s="184">
        <v>6.2199999999999998E-2</v>
      </c>
      <c r="AP19" s="184">
        <v>0</v>
      </c>
      <c r="AQ19" s="184">
        <v>468</v>
      </c>
      <c r="AR19" s="184">
        <v>727</v>
      </c>
      <c r="AS19" s="184">
        <v>0.39162999999999998</v>
      </c>
      <c r="AT19" s="184">
        <v>0.60836999999999997</v>
      </c>
      <c r="AU19" s="184">
        <v>765</v>
      </c>
      <c r="AV19" s="184">
        <v>1321</v>
      </c>
      <c r="AW19" s="184">
        <v>0.36673</v>
      </c>
      <c r="AX19" s="184">
        <v>0.63327</v>
      </c>
      <c r="AY19" s="184">
        <v>1195</v>
      </c>
      <c r="AZ19" s="184">
        <v>17</v>
      </c>
      <c r="BA19" s="184">
        <v>53</v>
      </c>
      <c r="BB19" s="184">
        <v>201</v>
      </c>
      <c r="BC19" s="184">
        <v>4</v>
      </c>
      <c r="BD19" s="184">
        <v>835</v>
      </c>
      <c r="BE19" s="184">
        <v>1.423E-2</v>
      </c>
      <c r="BF19" s="184">
        <v>4.4350000000000001E-2</v>
      </c>
      <c r="BG19" s="184">
        <v>0.16819999999999999</v>
      </c>
      <c r="BH19" s="184">
        <v>3.3500000000000001E-3</v>
      </c>
      <c r="BI19" s="184">
        <v>0.69874000000000003</v>
      </c>
      <c r="BJ19" s="184">
        <v>275</v>
      </c>
      <c r="BK19" s="184">
        <v>85</v>
      </c>
      <c r="BL19" s="184">
        <v>7.1130000000000004</v>
      </c>
      <c r="BM19" s="184">
        <v>360</v>
      </c>
      <c r="BN19" s="184">
        <v>30.126000000000001</v>
      </c>
      <c r="BO19" s="184">
        <f t="shared" si="0"/>
        <v>17877</v>
      </c>
      <c r="BP19" s="185">
        <f t="shared" si="1"/>
        <v>0.18682788675577663</v>
      </c>
      <c r="BQ19" s="186">
        <f t="shared" si="2"/>
        <v>0.30126000000000003</v>
      </c>
      <c r="BR19" s="171">
        <f>Table1[[#This Row],[ENROLL22_MINORITY_Percent]]-Table1[[#This Row],[CENSUS_22_MINORITY_SA_P]]</f>
        <v>0.11443211324422339</v>
      </c>
    </row>
    <row r="20" spans="1:70" ht="14.25">
      <c r="A20" s="132">
        <v>130396</v>
      </c>
      <c r="B20" s="184">
        <v>41680</v>
      </c>
      <c r="C20" s="184">
        <v>74893</v>
      </c>
      <c r="D20" s="184">
        <v>133806</v>
      </c>
      <c r="E20" s="184">
        <v>220944</v>
      </c>
      <c r="F20" s="184">
        <v>99975</v>
      </c>
      <c r="G20" s="184">
        <v>24056</v>
      </c>
      <c r="H20" s="184">
        <v>70625</v>
      </c>
      <c r="I20" s="184">
        <v>295203</v>
      </c>
      <c r="J20" s="184">
        <v>107644</v>
      </c>
      <c r="K20" s="184">
        <v>276095</v>
      </c>
      <c r="L20" s="184">
        <v>455</v>
      </c>
      <c r="M20" s="184">
        <v>3394</v>
      </c>
      <c r="N20" s="184">
        <v>571298</v>
      </c>
      <c r="O20" s="184">
        <v>14798</v>
      </c>
      <c r="P20" s="184">
        <v>350326</v>
      </c>
      <c r="Q20" s="184">
        <v>7.2959999999999997E-2</v>
      </c>
      <c r="R20" s="184">
        <v>0.13109000000000001</v>
      </c>
      <c r="S20" s="184">
        <v>0.23421</v>
      </c>
      <c r="T20" s="184">
        <v>0.38673999999999997</v>
      </c>
      <c r="U20" s="184">
        <v>0.17499999999999999</v>
      </c>
      <c r="V20" s="184">
        <v>4.2110000000000002E-2</v>
      </c>
      <c r="W20" s="184">
        <v>0.12361999999999999</v>
      </c>
      <c r="X20" s="184">
        <v>0.51671999999999996</v>
      </c>
      <c r="Y20" s="184">
        <v>0.18842</v>
      </c>
      <c r="Z20" s="184">
        <v>0.48327999999999999</v>
      </c>
      <c r="AA20" s="184">
        <v>8.0000000000000004E-4</v>
      </c>
      <c r="AB20" s="184">
        <v>5.9410000000000001E-3</v>
      </c>
      <c r="AC20" s="184">
        <v>1</v>
      </c>
      <c r="AD20" s="184">
        <v>2.5899999999999999E-2</v>
      </c>
      <c r="AE20" s="184">
        <v>0.61321000000000003</v>
      </c>
      <c r="AF20" s="184">
        <v>1670</v>
      </c>
      <c r="AG20" s="184">
        <v>862</v>
      </c>
      <c r="AH20" s="184">
        <v>548</v>
      </c>
      <c r="AI20" s="184">
        <v>173</v>
      </c>
      <c r="AJ20" s="184">
        <v>87</v>
      </c>
      <c r="AK20" s="184">
        <v>0</v>
      </c>
      <c r="AL20" s="184">
        <v>0.51617000000000002</v>
      </c>
      <c r="AM20" s="184">
        <v>0.32813999999999999</v>
      </c>
      <c r="AN20" s="184">
        <v>0.10359</v>
      </c>
      <c r="AO20" s="184">
        <v>5.21E-2</v>
      </c>
      <c r="AP20" s="184">
        <v>0</v>
      </c>
      <c r="AQ20" s="184">
        <v>2108</v>
      </c>
      <c r="AR20" s="184">
        <v>3470</v>
      </c>
      <c r="AS20" s="184">
        <v>0.37791000000000002</v>
      </c>
      <c r="AT20" s="184">
        <v>0.62209000000000003</v>
      </c>
      <c r="AU20" s="184">
        <v>3230</v>
      </c>
      <c r="AV20" s="184">
        <v>4746</v>
      </c>
      <c r="AW20" s="184">
        <v>0.40495999999999999</v>
      </c>
      <c r="AX20" s="184">
        <v>0.59504000000000001</v>
      </c>
      <c r="AY20" s="184">
        <v>5578</v>
      </c>
      <c r="AZ20" s="184">
        <v>251</v>
      </c>
      <c r="BA20" s="184">
        <v>1310</v>
      </c>
      <c r="BB20" s="184">
        <v>1777</v>
      </c>
      <c r="BC20" s="184">
        <v>15</v>
      </c>
      <c r="BD20" s="184">
        <v>1882</v>
      </c>
      <c r="BE20" s="184">
        <v>4.4999999999999998E-2</v>
      </c>
      <c r="BF20" s="184">
        <v>0.23485</v>
      </c>
      <c r="BG20" s="184">
        <v>0.31857000000000002</v>
      </c>
      <c r="BH20" s="184">
        <v>2.6900000000000001E-3</v>
      </c>
      <c r="BI20" s="184">
        <v>0.33739999999999998</v>
      </c>
      <c r="BJ20" s="184">
        <v>3353</v>
      </c>
      <c r="BK20" s="184">
        <v>343</v>
      </c>
      <c r="BL20" s="184">
        <v>6.1492000000000004</v>
      </c>
      <c r="BM20" s="184">
        <v>3696</v>
      </c>
      <c r="BN20" s="184">
        <v>66.260000000000005</v>
      </c>
      <c r="BO20" s="184">
        <f t="shared" si="0"/>
        <v>220972</v>
      </c>
      <c r="BP20" s="185">
        <f t="shared" si="1"/>
        <v>0.38678938137364388</v>
      </c>
      <c r="BQ20" s="186">
        <f t="shared" si="2"/>
        <v>0.66260000000000008</v>
      </c>
      <c r="BR20" s="171">
        <f>Table1[[#This Row],[ENROLL22_MINORITY_Percent]]-Table1[[#This Row],[CENSUS_22_MINORITY_SA_P]]</f>
        <v>0.2758106186263562</v>
      </c>
    </row>
    <row r="21" spans="1:70" ht="14.25">
      <c r="A21" s="132">
        <v>130606</v>
      </c>
      <c r="B21" s="184">
        <v>69711</v>
      </c>
      <c r="C21" s="184">
        <v>126124</v>
      </c>
      <c r="D21" s="184">
        <v>232208</v>
      </c>
      <c r="E21" s="184">
        <v>381837</v>
      </c>
      <c r="F21" s="184">
        <v>167285</v>
      </c>
      <c r="G21" s="184">
        <v>56690</v>
      </c>
      <c r="H21" s="184">
        <v>114765</v>
      </c>
      <c r="I21" s="184">
        <v>499705</v>
      </c>
      <c r="J21" s="184">
        <v>174513</v>
      </c>
      <c r="K21" s="184">
        <v>477460</v>
      </c>
      <c r="L21" s="184">
        <v>1159</v>
      </c>
      <c r="M21" s="184">
        <v>4795</v>
      </c>
      <c r="N21" s="184">
        <v>977165</v>
      </c>
      <c r="O21" s="184">
        <v>31900</v>
      </c>
      <c r="P21" s="184">
        <v>593343</v>
      </c>
      <c r="Q21" s="184">
        <v>7.1340000000000001E-2</v>
      </c>
      <c r="R21" s="184">
        <v>0.12906999999999999</v>
      </c>
      <c r="S21" s="184">
        <v>0.23763000000000001</v>
      </c>
      <c r="T21" s="184">
        <v>0.39076</v>
      </c>
      <c r="U21" s="184">
        <v>0.17119000000000001</v>
      </c>
      <c r="V21" s="184">
        <v>5.8009999999999999E-2</v>
      </c>
      <c r="W21" s="184">
        <v>0.11745</v>
      </c>
      <c r="X21" s="184">
        <v>0.51137999999999995</v>
      </c>
      <c r="Y21" s="184">
        <v>0.17859</v>
      </c>
      <c r="Z21" s="184">
        <v>0.48862</v>
      </c>
      <c r="AA21" s="184">
        <v>1.1900000000000001E-3</v>
      </c>
      <c r="AB21" s="184">
        <v>4.9069999999999999E-3</v>
      </c>
      <c r="AC21" s="184">
        <v>1</v>
      </c>
      <c r="AD21" s="184">
        <v>3.2649999999999998E-2</v>
      </c>
      <c r="AE21" s="184">
        <v>0.60721000000000003</v>
      </c>
      <c r="AF21" s="184">
        <v>1321</v>
      </c>
      <c r="AG21" s="184">
        <v>737</v>
      </c>
      <c r="AH21" s="184">
        <v>438</v>
      </c>
      <c r="AI21" s="184">
        <v>104</v>
      </c>
      <c r="AJ21" s="184">
        <v>41</v>
      </c>
      <c r="AK21" s="184">
        <v>1</v>
      </c>
      <c r="AL21" s="184">
        <v>0.55791000000000002</v>
      </c>
      <c r="AM21" s="184">
        <v>0.33156999999999998</v>
      </c>
      <c r="AN21" s="184">
        <v>7.8729999999999994E-2</v>
      </c>
      <c r="AO21" s="184">
        <v>3.1040000000000002E-2</v>
      </c>
      <c r="AP21" s="184">
        <v>7.5699999999999997E-4</v>
      </c>
      <c r="AQ21" s="184">
        <v>1414</v>
      </c>
      <c r="AR21" s="184">
        <v>1853</v>
      </c>
      <c r="AS21" s="184">
        <v>0.43280999999999997</v>
      </c>
      <c r="AT21" s="184">
        <v>0.56718999999999997</v>
      </c>
      <c r="AU21" s="184">
        <v>2024</v>
      </c>
      <c r="AV21" s="184">
        <v>2710</v>
      </c>
      <c r="AW21" s="184">
        <v>0.42754999999999999</v>
      </c>
      <c r="AX21" s="184">
        <v>0.57245000000000001</v>
      </c>
      <c r="AY21" s="184">
        <v>3267</v>
      </c>
      <c r="AZ21" s="184">
        <v>147</v>
      </c>
      <c r="BA21" s="184">
        <v>259</v>
      </c>
      <c r="BB21" s="184">
        <v>885</v>
      </c>
      <c r="BC21" s="184">
        <v>13</v>
      </c>
      <c r="BD21" s="184">
        <v>1765</v>
      </c>
      <c r="BE21" s="184">
        <v>4.4999999999999998E-2</v>
      </c>
      <c r="BF21" s="184">
        <v>7.9280000000000003E-2</v>
      </c>
      <c r="BG21" s="184">
        <v>0.27089000000000002</v>
      </c>
      <c r="BH21" s="184">
        <v>3.98E-3</v>
      </c>
      <c r="BI21" s="184">
        <v>0.54025000000000001</v>
      </c>
      <c r="BJ21" s="184">
        <v>1304</v>
      </c>
      <c r="BK21" s="184">
        <v>198</v>
      </c>
      <c r="BL21" s="184">
        <v>6.0606</v>
      </c>
      <c r="BM21" s="184">
        <v>1502</v>
      </c>
      <c r="BN21" s="184">
        <v>45.975000000000001</v>
      </c>
      <c r="BO21" s="184">
        <f t="shared" si="0"/>
        <v>383822</v>
      </c>
      <c r="BP21" s="185">
        <f t="shared" si="1"/>
        <v>0.39279139142314756</v>
      </c>
      <c r="BQ21" s="186">
        <f t="shared" si="2"/>
        <v>0.45974999999999999</v>
      </c>
      <c r="BR21" s="171">
        <f>Table1[[#This Row],[ENROLL22_MINORITY_Percent]]-Table1[[#This Row],[CENSUS_22_MINORITY_SA_P]]</f>
        <v>6.695860857685243E-2</v>
      </c>
    </row>
    <row r="22" spans="1:70" ht="14.25">
      <c r="A22" s="132">
        <v>130907</v>
      </c>
      <c r="B22" s="184">
        <v>59822</v>
      </c>
      <c r="C22" s="184">
        <v>127883</v>
      </c>
      <c r="D22" s="184">
        <v>233449</v>
      </c>
      <c r="E22" s="184">
        <v>377465</v>
      </c>
      <c r="F22" s="184">
        <v>195016</v>
      </c>
      <c r="G22" s="184">
        <v>40394</v>
      </c>
      <c r="H22" s="184">
        <v>213516</v>
      </c>
      <c r="I22" s="184">
        <v>510726</v>
      </c>
      <c r="J22" s="184">
        <v>98696</v>
      </c>
      <c r="K22" s="184">
        <v>482909</v>
      </c>
      <c r="L22" s="184">
        <v>2052</v>
      </c>
      <c r="M22" s="184">
        <v>4305</v>
      </c>
      <c r="N22" s="184">
        <v>993635</v>
      </c>
      <c r="O22" s="184">
        <v>37140</v>
      </c>
      <c r="P22" s="184">
        <v>597532</v>
      </c>
      <c r="Q22" s="184">
        <v>6.021E-2</v>
      </c>
      <c r="R22" s="184">
        <v>0.12870000000000001</v>
      </c>
      <c r="S22" s="184">
        <v>0.23494000000000001</v>
      </c>
      <c r="T22" s="184">
        <v>0.37988</v>
      </c>
      <c r="U22" s="184">
        <v>0.19627</v>
      </c>
      <c r="V22" s="184">
        <v>4.0649999999999999E-2</v>
      </c>
      <c r="W22" s="184">
        <v>0.21487999999999999</v>
      </c>
      <c r="X22" s="184">
        <v>0.51400000000000001</v>
      </c>
      <c r="Y22" s="184">
        <v>9.9330000000000002E-2</v>
      </c>
      <c r="Z22" s="184">
        <v>0.48599999999999999</v>
      </c>
      <c r="AA22" s="184">
        <v>2.0699999999999998E-3</v>
      </c>
      <c r="AB22" s="184">
        <v>4.333E-3</v>
      </c>
      <c r="AC22" s="184">
        <v>1</v>
      </c>
      <c r="AD22" s="184">
        <v>3.7379999999999997E-2</v>
      </c>
      <c r="AE22" s="184">
        <v>0.60136000000000001</v>
      </c>
      <c r="AF22" s="184" t="s">
        <v>129</v>
      </c>
      <c r="AG22" s="184" t="s">
        <v>129</v>
      </c>
      <c r="AH22" s="184" t="s">
        <v>129</v>
      </c>
      <c r="AI22" s="184" t="s">
        <v>129</v>
      </c>
      <c r="AJ22" s="184" t="s">
        <v>129</v>
      </c>
      <c r="AK22" s="184" t="s">
        <v>129</v>
      </c>
      <c r="AL22" s="184" t="s">
        <v>129</v>
      </c>
      <c r="AM22" s="184" t="s">
        <v>129</v>
      </c>
      <c r="AN22" s="184" t="s">
        <v>129</v>
      </c>
      <c r="AO22" s="184" t="s">
        <v>129</v>
      </c>
      <c r="AP22" s="184" t="s">
        <v>129</v>
      </c>
      <c r="AQ22" s="184">
        <v>3776</v>
      </c>
      <c r="AR22" s="184">
        <v>7950</v>
      </c>
      <c r="AS22" s="184">
        <v>0.32201999999999997</v>
      </c>
      <c r="AT22" s="184">
        <v>0.67798000000000003</v>
      </c>
      <c r="AU22" s="184">
        <v>1130</v>
      </c>
      <c r="AV22" s="184">
        <v>1976</v>
      </c>
      <c r="AW22" s="184">
        <v>0.36381000000000002</v>
      </c>
      <c r="AX22" s="184">
        <v>0.63619000000000003</v>
      </c>
      <c r="AY22" s="184">
        <v>11726</v>
      </c>
      <c r="AZ22" s="184">
        <v>425</v>
      </c>
      <c r="BA22" s="184">
        <v>3101</v>
      </c>
      <c r="BB22" s="184">
        <v>1920</v>
      </c>
      <c r="BC22" s="184">
        <v>56</v>
      </c>
      <c r="BD22" s="184">
        <v>5287</v>
      </c>
      <c r="BE22" s="184">
        <v>3.6240000000000001E-2</v>
      </c>
      <c r="BF22" s="184">
        <v>0.26445999999999997</v>
      </c>
      <c r="BG22" s="184">
        <v>0.16374</v>
      </c>
      <c r="BH22" s="184">
        <v>4.7800000000000004E-3</v>
      </c>
      <c r="BI22" s="184">
        <v>0.45088</v>
      </c>
      <c r="BJ22" s="184">
        <v>5502</v>
      </c>
      <c r="BK22" s="184">
        <v>937</v>
      </c>
      <c r="BL22" s="184">
        <v>7.9908000000000001</v>
      </c>
      <c r="BM22" s="184">
        <v>6439</v>
      </c>
      <c r="BN22" s="184">
        <v>54.911999999999999</v>
      </c>
      <c r="BO22" s="184">
        <f t="shared" si="0"/>
        <v>396103</v>
      </c>
      <c r="BP22" s="185">
        <f t="shared" si="1"/>
        <v>0.39864034580102353</v>
      </c>
      <c r="BQ22" s="186">
        <f t="shared" si="2"/>
        <v>0.54911999999999994</v>
      </c>
      <c r="BR22" s="171">
        <f>Table1[[#This Row],[ENROLL22_MINORITY_Percent]]-Table1[[#This Row],[CENSUS_22_MINORITY_SA_P]]</f>
        <v>0.15047965419897641</v>
      </c>
    </row>
    <row r="23" spans="1:70" ht="14.25">
      <c r="A23" s="132">
        <v>133702</v>
      </c>
      <c r="B23" s="184">
        <v>69697</v>
      </c>
      <c r="C23" s="184">
        <v>170544</v>
      </c>
      <c r="D23" s="184">
        <v>266519</v>
      </c>
      <c r="E23" s="184">
        <v>412771</v>
      </c>
      <c r="F23" s="184">
        <v>167715</v>
      </c>
      <c r="G23" s="184">
        <v>47387</v>
      </c>
      <c r="H23" s="184">
        <v>292419</v>
      </c>
      <c r="I23" s="184">
        <v>557446</v>
      </c>
      <c r="J23" s="184">
        <v>114379</v>
      </c>
      <c r="K23" s="184">
        <v>529800</v>
      </c>
      <c r="L23" s="184">
        <v>2224</v>
      </c>
      <c r="M23" s="184">
        <v>7639</v>
      </c>
      <c r="N23" s="184">
        <v>1087246</v>
      </c>
      <c r="O23" s="184">
        <v>46220</v>
      </c>
      <c r="P23" s="184">
        <v>576978</v>
      </c>
      <c r="Q23" s="184">
        <v>6.4100000000000004E-2</v>
      </c>
      <c r="R23" s="184">
        <v>0.15686</v>
      </c>
      <c r="S23" s="184">
        <v>0.24512999999999999</v>
      </c>
      <c r="T23" s="184">
        <v>0.37964999999999999</v>
      </c>
      <c r="U23" s="184">
        <v>0.15426000000000001</v>
      </c>
      <c r="V23" s="184">
        <v>4.3580000000000001E-2</v>
      </c>
      <c r="W23" s="184">
        <v>0.26895000000000002</v>
      </c>
      <c r="X23" s="184">
        <v>0.51271</v>
      </c>
      <c r="Y23" s="184">
        <v>0.1052</v>
      </c>
      <c r="Z23" s="184">
        <v>0.48729</v>
      </c>
      <c r="AA23" s="184">
        <v>2.0500000000000002E-3</v>
      </c>
      <c r="AB23" s="184">
        <v>7.0260000000000001E-3</v>
      </c>
      <c r="AC23" s="184">
        <v>1</v>
      </c>
      <c r="AD23" s="184">
        <v>4.2509999999999999E-2</v>
      </c>
      <c r="AE23" s="184">
        <v>0.53068000000000004</v>
      </c>
      <c r="AF23" s="184">
        <v>5813</v>
      </c>
      <c r="AG23" s="184">
        <v>2010</v>
      </c>
      <c r="AH23" s="184">
        <v>1749</v>
      </c>
      <c r="AI23" s="184">
        <v>1314</v>
      </c>
      <c r="AJ23" s="184">
        <v>731</v>
      </c>
      <c r="AK23" s="184">
        <v>9</v>
      </c>
      <c r="AL23" s="184">
        <v>0.34577999999999998</v>
      </c>
      <c r="AM23" s="184">
        <v>0.30087999999999998</v>
      </c>
      <c r="AN23" s="184">
        <v>0.22605</v>
      </c>
      <c r="AO23" s="184">
        <v>0.12575</v>
      </c>
      <c r="AP23" s="184">
        <v>1.5479999999999999E-3</v>
      </c>
      <c r="AQ23" s="184">
        <v>7338</v>
      </c>
      <c r="AR23" s="184">
        <v>13025</v>
      </c>
      <c r="AS23" s="184">
        <v>0.36036000000000001</v>
      </c>
      <c r="AT23" s="184">
        <v>0.63963999999999999</v>
      </c>
      <c r="AU23" s="184">
        <v>12157</v>
      </c>
      <c r="AV23" s="184">
        <v>17896</v>
      </c>
      <c r="AW23" s="184">
        <v>0.40451999999999999</v>
      </c>
      <c r="AX23" s="184">
        <v>0.59548000000000001</v>
      </c>
      <c r="AY23" s="184">
        <v>20363</v>
      </c>
      <c r="AZ23" s="184">
        <v>742</v>
      </c>
      <c r="BA23" s="184">
        <v>5381</v>
      </c>
      <c r="BB23" s="184">
        <v>1829</v>
      </c>
      <c r="BC23" s="184">
        <v>170</v>
      </c>
      <c r="BD23" s="184">
        <v>9256</v>
      </c>
      <c r="BE23" s="184">
        <v>3.644E-2</v>
      </c>
      <c r="BF23" s="184">
        <v>0.26424999999999998</v>
      </c>
      <c r="BG23" s="184">
        <v>8.9819999999999997E-2</v>
      </c>
      <c r="BH23" s="184">
        <v>8.3499999999999998E-3</v>
      </c>
      <c r="BI23" s="184">
        <v>0.45455000000000001</v>
      </c>
      <c r="BJ23" s="184">
        <v>8122</v>
      </c>
      <c r="BK23" s="184">
        <v>2985</v>
      </c>
      <c r="BL23" s="184">
        <v>14.658899999999999</v>
      </c>
      <c r="BM23" s="184">
        <v>11107</v>
      </c>
      <c r="BN23" s="184">
        <v>54.545000000000002</v>
      </c>
      <c r="BO23" s="184">
        <f t="shared" si="0"/>
        <v>510268</v>
      </c>
      <c r="BP23" s="185">
        <f t="shared" si="1"/>
        <v>0.46932157027940319</v>
      </c>
      <c r="BQ23" s="186">
        <f t="shared" si="2"/>
        <v>0.54544999999999999</v>
      </c>
      <c r="BR23" s="171">
        <f>Table1[[#This Row],[ENROLL22_MINORITY_Percent]]-Table1[[#This Row],[CENSUS_22_MINORITY_SA_P]]</f>
        <v>7.6128429720596802E-2</v>
      </c>
    </row>
    <row r="24" spans="1:70" ht="14.25">
      <c r="A24" s="132">
        <v>135717</v>
      </c>
      <c r="B24" s="184">
        <v>164166</v>
      </c>
      <c r="C24" s="184">
        <v>368729</v>
      </c>
      <c r="D24" s="184">
        <v>605234</v>
      </c>
      <c r="E24" s="184">
        <v>1103549</v>
      </c>
      <c r="F24" s="184">
        <v>446559</v>
      </c>
      <c r="G24" s="184">
        <v>39384</v>
      </c>
      <c r="H24" s="184">
        <v>399445</v>
      </c>
      <c r="I24" s="184">
        <v>1369678</v>
      </c>
      <c r="J24" s="184">
        <v>1848739</v>
      </c>
      <c r="K24" s="184">
        <v>1318559</v>
      </c>
      <c r="L24" s="184">
        <v>2315</v>
      </c>
      <c r="M24" s="184">
        <v>10593</v>
      </c>
      <c r="N24" s="184">
        <v>2688237</v>
      </c>
      <c r="O24" s="184">
        <v>37363</v>
      </c>
      <c r="P24" s="184">
        <v>350398</v>
      </c>
      <c r="Q24" s="184">
        <v>6.1069999999999999E-2</v>
      </c>
      <c r="R24" s="184">
        <v>0.13716</v>
      </c>
      <c r="S24" s="184">
        <v>0.22514000000000001</v>
      </c>
      <c r="T24" s="184">
        <v>0.41050999999999999</v>
      </c>
      <c r="U24" s="184">
        <v>0.16611999999999999</v>
      </c>
      <c r="V24" s="184">
        <v>1.465E-2</v>
      </c>
      <c r="W24" s="184">
        <v>0.14859</v>
      </c>
      <c r="X24" s="184">
        <v>0.50951000000000002</v>
      </c>
      <c r="Y24" s="184">
        <v>0.68771000000000004</v>
      </c>
      <c r="Z24" s="184">
        <v>0.49048999999999998</v>
      </c>
      <c r="AA24" s="184">
        <v>8.5999999999999998E-4</v>
      </c>
      <c r="AB24" s="184">
        <v>3.9410000000000001E-3</v>
      </c>
      <c r="AC24" s="184">
        <v>1</v>
      </c>
      <c r="AD24" s="184">
        <v>1.3899999999999999E-2</v>
      </c>
      <c r="AE24" s="184">
        <v>0.13034000000000001</v>
      </c>
      <c r="AF24" s="184">
        <v>19071</v>
      </c>
      <c r="AG24" s="184">
        <v>10460</v>
      </c>
      <c r="AH24" s="184">
        <v>5509</v>
      </c>
      <c r="AI24" s="184">
        <v>2010</v>
      </c>
      <c r="AJ24" s="184">
        <v>1081</v>
      </c>
      <c r="AK24" s="184">
        <v>11</v>
      </c>
      <c r="AL24" s="184">
        <v>0.54847999999999997</v>
      </c>
      <c r="AM24" s="184">
        <v>0.28887000000000002</v>
      </c>
      <c r="AN24" s="184">
        <v>0.10539999999999999</v>
      </c>
      <c r="AO24" s="184">
        <v>5.6680000000000001E-2</v>
      </c>
      <c r="AP24" s="184">
        <v>5.7700000000000004E-4</v>
      </c>
      <c r="AQ24" s="184">
        <v>19732</v>
      </c>
      <c r="AR24" s="184">
        <v>27513</v>
      </c>
      <c r="AS24" s="184">
        <v>0.41765000000000002</v>
      </c>
      <c r="AT24" s="184">
        <v>0.58235000000000003</v>
      </c>
      <c r="AU24" s="184">
        <v>27756</v>
      </c>
      <c r="AV24" s="184">
        <v>38945</v>
      </c>
      <c r="AW24" s="184">
        <v>0.41613</v>
      </c>
      <c r="AX24" s="184">
        <v>0.58387</v>
      </c>
      <c r="AY24" s="184">
        <v>47245</v>
      </c>
      <c r="AZ24" s="184">
        <v>518</v>
      </c>
      <c r="BA24" s="184">
        <v>6923</v>
      </c>
      <c r="BB24" s="184">
        <v>33658</v>
      </c>
      <c r="BC24" s="184">
        <v>34</v>
      </c>
      <c r="BD24" s="184">
        <v>2085</v>
      </c>
      <c r="BE24" s="184">
        <v>1.0959999999999999E-2</v>
      </c>
      <c r="BF24" s="184">
        <v>0.14652999999999999</v>
      </c>
      <c r="BG24" s="184">
        <v>0.71240999999999999</v>
      </c>
      <c r="BH24" s="184">
        <v>7.2000000000000005E-4</v>
      </c>
      <c r="BI24" s="184">
        <v>4.4130000000000003E-2</v>
      </c>
      <c r="BJ24" s="184">
        <v>41133</v>
      </c>
      <c r="BK24" s="184">
        <v>4027</v>
      </c>
      <c r="BL24" s="184">
        <v>8.5236999999999998</v>
      </c>
      <c r="BM24" s="184">
        <v>45160</v>
      </c>
      <c r="BN24" s="184">
        <v>95.587000000000003</v>
      </c>
      <c r="BO24" s="184">
        <f t="shared" si="0"/>
        <v>2337839</v>
      </c>
      <c r="BP24" s="185">
        <f t="shared" si="1"/>
        <v>0.86965509365431692</v>
      </c>
      <c r="BQ24" s="186">
        <f t="shared" si="2"/>
        <v>0.95587</v>
      </c>
      <c r="BR24" s="171">
        <f>Table1[[#This Row],[ENROLL22_MINORITY_Percent]]-Table1[[#This Row],[CENSUS_22_MINORITY_SA_P]]</f>
        <v>8.6214906345683073E-2</v>
      </c>
    </row>
    <row r="25" spans="1:70" ht="14.25">
      <c r="A25" s="132">
        <v>136358</v>
      </c>
      <c r="B25" s="184">
        <v>80962</v>
      </c>
      <c r="C25" s="184">
        <v>173559</v>
      </c>
      <c r="D25" s="184">
        <v>314420</v>
      </c>
      <c r="E25" s="184">
        <v>560835</v>
      </c>
      <c r="F25" s="184">
        <v>365029</v>
      </c>
      <c r="G25" s="184">
        <v>41602</v>
      </c>
      <c r="H25" s="184">
        <v>270090</v>
      </c>
      <c r="I25" s="184">
        <v>765237</v>
      </c>
      <c r="J25" s="184">
        <v>350700</v>
      </c>
      <c r="K25" s="184">
        <v>729568</v>
      </c>
      <c r="L25" s="184">
        <v>1474</v>
      </c>
      <c r="M25" s="184">
        <v>9446</v>
      </c>
      <c r="N25" s="184">
        <v>1494805</v>
      </c>
      <c r="O25" s="184">
        <v>48334</v>
      </c>
      <c r="P25" s="184">
        <v>773159</v>
      </c>
      <c r="Q25" s="184">
        <v>5.416E-2</v>
      </c>
      <c r="R25" s="184">
        <v>0.11611</v>
      </c>
      <c r="S25" s="184">
        <v>0.21034</v>
      </c>
      <c r="T25" s="184">
        <v>0.37519000000000002</v>
      </c>
      <c r="U25" s="184">
        <v>0.2442</v>
      </c>
      <c r="V25" s="184">
        <v>2.7830000000000001E-2</v>
      </c>
      <c r="W25" s="184">
        <v>0.18068999999999999</v>
      </c>
      <c r="X25" s="184">
        <v>0.51193</v>
      </c>
      <c r="Y25" s="184">
        <v>0.23461000000000001</v>
      </c>
      <c r="Z25" s="184">
        <v>0.48807</v>
      </c>
      <c r="AA25" s="184">
        <v>9.8999999999999999E-4</v>
      </c>
      <c r="AB25" s="184">
        <v>6.319E-3</v>
      </c>
      <c r="AC25" s="184">
        <v>1</v>
      </c>
      <c r="AD25" s="184">
        <v>3.2329999999999998E-2</v>
      </c>
      <c r="AE25" s="184">
        <v>0.51722999999999997</v>
      </c>
      <c r="AF25" s="184">
        <v>7449</v>
      </c>
      <c r="AG25" s="184">
        <v>3814</v>
      </c>
      <c r="AH25" s="184">
        <v>2194</v>
      </c>
      <c r="AI25" s="184">
        <v>977</v>
      </c>
      <c r="AJ25" s="184">
        <v>458</v>
      </c>
      <c r="AK25" s="184">
        <v>6</v>
      </c>
      <c r="AL25" s="184">
        <v>0.51202000000000003</v>
      </c>
      <c r="AM25" s="184">
        <v>0.29454000000000002</v>
      </c>
      <c r="AN25" s="184">
        <v>0.13116</v>
      </c>
      <c r="AO25" s="184">
        <v>6.148E-2</v>
      </c>
      <c r="AP25" s="184">
        <v>8.0500000000000005E-4</v>
      </c>
      <c r="AQ25" s="184">
        <v>9681</v>
      </c>
      <c r="AR25" s="184">
        <v>14542</v>
      </c>
      <c r="AS25" s="184">
        <v>0.39966000000000002</v>
      </c>
      <c r="AT25" s="184">
        <v>0.60033999999999998</v>
      </c>
      <c r="AU25" s="184">
        <v>12947</v>
      </c>
      <c r="AV25" s="184">
        <v>17027</v>
      </c>
      <c r="AW25" s="184">
        <v>0.43193999999999999</v>
      </c>
      <c r="AX25" s="184">
        <v>0.56806000000000001</v>
      </c>
      <c r="AY25" s="184">
        <v>24223</v>
      </c>
      <c r="AZ25" s="184">
        <v>785</v>
      </c>
      <c r="BA25" s="184">
        <v>6892</v>
      </c>
      <c r="BB25" s="184">
        <v>8118</v>
      </c>
      <c r="BC25" s="184">
        <v>71</v>
      </c>
      <c r="BD25" s="184">
        <v>6812</v>
      </c>
      <c r="BE25" s="184">
        <v>3.2410000000000001E-2</v>
      </c>
      <c r="BF25" s="184">
        <v>0.28452</v>
      </c>
      <c r="BG25" s="184">
        <v>0.33513999999999999</v>
      </c>
      <c r="BH25" s="184">
        <v>2.9299999999999999E-3</v>
      </c>
      <c r="BI25" s="184">
        <v>0.28122000000000003</v>
      </c>
      <c r="BJ25" s="184">
        <v>15866</v>
      </c>
      <c r="BK25" s="184">
        <v>1545</v>
      </c>
      <c r="BL25" s="184">
        <v>6.3781999999999996</v>
      </c>
      <c r="BM25" s="184">
        <v>17411</v>
      </c>
      <c r="BN25" s="184">
        <v>71.878</v>
      </c>
      <c r="BO25" s="184">
        <f t="shared" si="0"/>
        <v>721646</v>
      </c>
      <c r="BP25" s="185">
        <f t="shared" si="1"/>
        <v>0.48276932442693193</v>
      </c>
      <c r="BQ25" s="186">
        <f t="shared" si="2"/>
        <v>0.71877999999999997</v>
      </c>
      <c r="BR25" s="171">
        <f>Table1[[#This Row],[ENROLL22_MINORITY_Percent]]-Table1[[#This Row],[CENSUS_22_MINORITY_SA_P]]</f>
        <v>0.23601067557306804</v>
      </c>
    </row>
    <row r="26" spans="1:70" ht="14.25">
      <c r="A26" s="132">
        <v>137759</v>
      </c>
      <c r="B26" s="184">
        <v>50073</v>
      </c>
      <c r="C26" s="184">
        <v>49511</v>
      </c>
      <c r="D26" s="184">
        <v>91615</v>
      </c>
      <c r="E26" s="184">
        <v>125309</v>
      </c>
      <c r="F26" s="184">
        <v>55098</v>
      </c>
      <c r="G26" s="184">
        <v>10321</v>
      </c>
      <c r="H26" s="184">
        <v>119008</v>
      </c>
      <c r="I26" s="184">
        <v>192440</v>
      </c>
      <c r="J26" s="184">
        <v>26697</v>
      </c>
      <c r="K26" s="184">
        <v>179166</v>
      </c>
      <c r="L26" s="184">
        <v>529</v>
      </c>
      <c r="M26" s="184">
        <v>1440</v>
      </c>
      <c r="N26" s="184">
        <v>371606</v>
      </c>
      <c r="O26" s="184">
        <v>11865</v>
      </c>
      <c r="P26" s="184">
        <v>201746</v>
      </c>
      <c r="Q26" s="184">
        <v>0.13475000000000001</v>
      </c>
      <c r="R26" s="184">
        <v>0.13324</v>
      </c>
      <c r="S26" s="184">
        <v>0.24654000000000001</v>
      </c>
      <c r="T26" s="184">
        <v>0.33721000000000001</v>
      </c>
      <c r="U26" s="184">
        <v>0.14827000000000001</v>
      </c>
      <c r="V26" s="184">
        <v>2.777E-2</v>
      </c>
      <c r="W26" s="184">
        <v>0.32024999999999998</v>
      </c>
      <c r="X26" s="184">
        <v>0.51785999999999999</v>
      </c>
      <c r="Y26" s="184">
        <v>7.1840000000000001E-2</v>
      </c>
      <c r="Z26" s="184">
        <v>0.48214000000000001</v>
      </c>
      <c r="AA26" s="184">
        <v>1.42E-3</v>
      </c>
      <c r="AB26" s="184">
        <v>3.875E-3</v>
      </c>
      <c r="AC26" s="184">
        <v>1</v>
      </c>
      <c r="AD26" s="184">
        <v>3.193E-2</v>
      </c>
      <c r="AE26" s="184">
        <v>0.54290000000000005</v>
      </c>
      <c r="AF26" s="184">
        <v>6084</v>
      </c>
      <c r="AG26" s="184">
        <v>3817</v>
      </c>
      <c r="AH26" s="184">
        <v>1772</v>
      </c>
      <c r="AI26" s="184">
        <v>337</v>
      </c>
      <c r="AJ26" s="184">
        <v>155</v>
      </c>
      <c r="AK26" s="184">
        <v>3</v>
      </c>
      <c r="AL26" s="184">
        <v>0.62738000000000005</v>
      </c>
      <c r="AM26" s="184">
        <v>0.29126000000000002</v>
      </c>
      <c r="AN26" s="184">
        <v>5.5390000000000002E-2</v>
      </c>
      <c r="AO26" s="184">
        <v>2.5479999999999999E-2</v>
      </c>
      <c r="AP26" s="184">
        <v>4.9299999999999995E-4</v>
      </c>
      <c r="AQ26" s="184">
        <v>4881</v>
      </c>
      <c r="AR26" s="184">
        <v>6385</v>
      </c>
      <c r="AS26" s="184">
        <v>0.43325000000000002</v>
      </c>
      <c r="AT26" s="184">
        <v>0.56674999999999998</v>
      </c>
      <c r="AU26" s="184">
        <v>6650</v>
      </c>
      <c r="AV26" s="184">
        <v>7587</v>
      </c>
      <c r="AW26" s="184">
        <v>0.46709000000000001</v>
      </c>
      <c r="AX26" s="184">
        <v>0.53290999999999999</v>
      </c>
      <c r="AY26" s="184">
        <v>11266</v>
      </c>
      <c r="AZ26" s="184">
        <v>163</v>
      </c>
      <c r="BA26" s="184">
        <v>3305</v>
      </c>
      <c r="BB26" s="184">
        <v>2686</v>
      </c>
      <c r="BC26" s="184">
        <v>38</v>
      </c>
      <c r="BD26" s="184">
        <v>4479</v>
      </c>
      <c r="BE26" s="184">
        <v>1.447E-2</v>
      </c>
      <c r="BF26" s="184">
        <v>0.29336000000000001</v>
      </c>
      <c r="BG26" s="184">
        <v>0.23841999999999999</v>
      </c>
      <c r="BH26" s="184">
        <v>3.3700000000000002E-3</v>
      </c>
      <c r="BI26" s="184">
        <v>0.39756999999999998</v>
      </c>
      <c r="BJ26" s="184">
        <v>6192</v>
      </c>
      <c r="BK26" s="184">
        <v>595</v>
      </c>
      <c r="BL26" s="184">
        <v>5.2813999999999997</v>
      </c>
      <c r="BM26" s="184">
        <v>6787</v>
      </c>
      <c r="BN26" s="184">
        <v>60.243000000000002</v>
      </c>
      <c r="BO26" s="184">
        <f t="shared" si="0"/>
        <v>169860</v>
      </c>
      <c r="BP26" s="185">
        <f t="shared" si="1"/>
        <v>0.4570970328789094</v>
      </c>
      <c r="BQ26" s="186">
        <f t="shared" si="2"/>
        <v>0.60243000000000002</v>
      </c>
      <c r="BR26" s="171">
        <f>Table1[[#This Row],[ENROLL22_MINORITY_Percent]]-Table1[[#This Row],[CENSUS_22_MINORITY_SA_P]]</f>
        <v>0.14533296712109062</v>
      </c>
    </row>
    <row r="27" spans="1:70" ht="14.25">
      <c r="A27" s="132">
        <v>141680</v>
      </c>
      <c r="B27" s="184">
        <v>70395</v>
      </c>
      <c r="C27" s="184">
        <v>147491</v>
      </c>
      <c r="D27" s="184">
        <v>233119</v>
      </c>
      <c r="E27" s="184">
        <v>371702</v>
      </c>
      <c r="F27" s="184">
        <v>187393</v>
      </c>
      <c r="G27" s="184">
        <v>420208</v>
      </c>
      <c r="H27" s="184">
        <v>23555</v>
      </c>
      <c r="I27" s="184">
        <v>498015</v>
      </c>
      <c r="J27" s="184">
        <v>103393</v>
      </c>
      <c r="K27" s="184">
        <v>512085</v>
      </c>
      <c r="L27" s="184">
        <v>96378</v>
      </c>
      <c r="M27" s="184">
        <v>2330</v>
      </c>
      <c r="N27" s="184">
        <v>1010100</v>
      </c>
      <c r="O27" s="184">
        <v>188273</v>
      </c>
      <c r="P27" s="184">
        <v>175963</v>
      </c>
      <c r="Q27" s="184">
        <v>6.9690000000000002E-2</v>
      </c>
      <c r="R27" s="184">
        <v>0.14602000000000001</v>
      </c>
      <c r="S27" s="184">
        <v>0.23079</v>
      </c>
      <c r="T27" s="184">
        <v>0.36798999999999998</v>
      </c>
      <c r="U27" s="184">
        <v>0.18551999999999999</v>
      </c>
      <c r="V27" s="184">
        <v>0.41600999999999999</v>
      </c>
      <c r="W27" s="184">
        <v>2.332E-2</v>
      </c>
      <c r="X27" s="184">
        <v>0.49303999999999998</v>
      </c>
      <c r="Y27" s="184">
        <v>0.10236000000000001</v>
      </c>
      <c r="Z27" s="184">
        <v>0.50695999999999997</v>
      </c>
      <c r="AA27" s="184">
        <v>9.5409999999999995E-2</v>
      </c>
      <c r="AB27" s="184">
        <v>2.307E-3</v>
      </c>
      <c r="AC27" s="184">
        <v>1</v>
      </c>
      <c r="AD27" s="184">
        <v>0.18639</v>
      </c>
      <c r="AE27" s="184">
        <v>0.17419999999999999</v>
      </c>
      <c r="AF27" s="184">
        <v>820</v>
      </c>
      <c r="AG27" s="184">
        <v>355</v>
      </c>
      <c r="AH27" s="184">
        <v>226</v>
      </c>
      <c r="AI27" s="184">
        <v>157</v>
      </c>
      <c r="AJ27" s="184">
        <v>81</v>
      </c>
      <c r="AK27" s="184">
        <v>1</v>
      </c>
      <c r="AL27" s="184">
        <v>0.43292999999999998</v>
      </c>
      <c r="AM27" s="184">
        <v>0.27561000000000002</v>
      </c>
      <c r="AN27" s="184">
        <v>0.19145999999999999</v>
      </c>
      <c r="AO27" s="184">
        <v>9.8780000000000007E-2</v>
      </c>
      <c r="AP27" s="184">
        <v>1.2199999999999999E-3</v>
      </c>
      <c r="AQ27" s="184">
        <v>1626</v>
      </c>
      <c r="AR27" s="184">
        <v>1443</v>
      </c>
      <c r="AS27" s="184">
        <v>0.52981</v>
      </c>
      <c r="AT27" s="184">
        <v>0.47019</v>
      </c>
      <c r="AU27" s="184">
        <v>2647</v>
      </c>
      <c r="AV27" s="184">
        <v>1935</v>
      </c>
      <c r="AW27" s="184">
        <v>0.57769999999999999</v>
      </c>
      <c r="AX27" s="184">
        <v>0.42230000000000001</v>
      </c>
      <c r="AY27" s="184">
        <v>3069</v>
      </c>
      <c r="AZ27" s="184">
        <v>1113</v>
      </c>
      <c r="BA27" s="184">
        <v>55</v>
      </c>
      <c r="BB27" s="184">
        <v>379</v>
      </c>
      <c r="BC27" s="184">
        <v>244</v>
      </c>
      <c r="BD27" s="184">
        <v>250</v>
      </c>
      <c r="BE27" s="184">
        <v>0.36265999999999998</v>
      </c>
      <c r="BF27" s="184">
        <v>1.7919999999999998E-2</v>
      </c>
      <c r="BG27" s="184">
        <v>0.12349</v>
      </c>
      <c r="BH27" s="184">
        <v>7.9500000000000001E-2</v>
      </c>
      <c r="BI27" s="184">
        <v>8.1460000000000005E-2</v>
      </c>
      <c r="BJ27" s="184">
        <v>1791</v>
      </c>
      <c r="BK27" s="184">
        <v>1028</v>
      </c>
      <c r="BL27" s="184">
        <v>33.496299999999998</v>
      </c>
      <c r="BM27" s="184">
        <v>2819</v>
      </c>
      <c r="BN27" s="184">
        <v>91.853999999999999</v>
      </c>
      <c r="BO27" s="184">
        <f t="shared" si="0"/>
        <v>834137</v>
      </c>
      <c r="BP27" s="185">
        <f t="shared" si="1"/>
        <v>0.82579645579645578</v>
      </c>
      <c r="BQ27" s="186">
        <f t="shared" si="2"/>
        <v>0.91854000000000002</v>
      </c>
      <c r="BR27" s="171">
        <f>Table1[[#This Row],[ENROLL22_MINORITY_Percent]]-Table1[[#This Row],[CENSUS_22_MINORITY_SA_P]]</f>
        <v>9.2743544203544248E-2</v>
      </c>
    </row>
    <row r="28" spans="1:70" ht="14.25">
      <c r="A28" s="132">
        <v>141802</v>
      </c>
      <c r="B28" s="184">
        <v>3317</v>
      </c>
      <c r="C28" s="184">
        <v>8598</v>
      </c>
      <c r="D28" s="184">
        <v>17508</v>
      </c>
      <c r="E28" s="184">
        <v>28531</v>
      </c>
      <c r="F28" s="184">
        <v>15557</v>
      </c>
      <c r="G28" s="184">
        <v>20838</v>
      </c>
      <c r="H28" s="184">
        <v>383</v>
      </c>
      <c r="I28" s="184">
        <v>36702</v>
      </c>
      <c r="J28" s="184">
        <v>8501</v>
      </c>
      <c r="K28" s="184">
        <v>36809</v>
      </c>
      <c r="L28" s="184">
        <v>6578</v>
      </c>
      <c r="M28" s="184">
        <v>234</v>
      </c>
      <c r="N28" s="184">
        <v>73511</v>
      </c>
      <c r="O28" s="184">
        <v>15735</v>
      </c>
      <c r="P28" s="184">
        <v>21242</v>
      </c>
      <c r="Q28" s="184">
        <v>4.512E-2</v>
      </c>
      <c r="R28" s="184">
        <v>0.11695999999999999</v>
      </c>
      <c r="S28" s="184">
        <v>0.23816999999999999</v>
      </c>
      <c r="T28" s="184">
        <v>0.38812000000000002</v>
      </c>
      <c r="U28" s="184">
        <v>0.21163000000000001</v>
      </c>
      <c r="V28" s="184">
        <v>0.28347</v>
      </c>
      <c r="W28" s="184">
        <v>5.2100000000000002E-3</v>
      </c>
      <c r="X28" s="184">
        <v>0.49926999999999999</v>
      </c>
      <c r="Y28" s="184">
        <v>0.11564000000000001</v>
      </c>
      <c r="Z28" s="184">
        <v>0.50073000000000001</v>
      </c>
      <c r="AA28" s="184">
        <v>8.9480000000000004E-2</v>
      </c>
      <c r="AB28" s="184">
        <v>3.1830000000000001E-3</v>
      </c>
      <c r="AC28" s="184">
        <v>1</v>
      </c>
      <c r="AD28" s="184">
        <v>0.21404999999999999</v>
      </c>
      <c r="AE28" s="184">
        <v>0.28895999999999999</v>
      </c>
      <c r="AF28" s="184">
        <v>237</v>
      </c>
      <c r="AG28" s="184">
        <v>149</v>
      </c>
      <c r="AH28" s="184">
        <v>55</v>
      </c>
      <c r="AI28" s="184">
        <v>15</v>
      </c>
      <c r="AJ28" s="184">
        <v>18</v>
      </c>
      <c r="AK28" s="184">
        <v>0</v>
      </c>
      <c r="AL28" s="184">
        <v>0.62868999999999997</v>
      </c>
      <c r="AM28" s="184">
        <v>0.23207</v>
      </c>
      <c r="AN28" s="184">
        <v>6.3289999999999999E-2</v>
      </c>
      <c r="AO28" s="184">
        <v>7.5950000000000004E-2</v>
      </c>
      <c r="AP28" s="184">
        <v>0</v>
      </c>
      <c r="AQ28" s="184">
        <v>471</v>
      </c>
      <c r="AR28" s="184">
        <v>837</v>
      </c>
      <c r="AS28" s="184">
        <v>0.36009000000000002</v>
      </c>
      <c r="AT28" s="184">
        <v>0.63990999999999998</v>
      </c>
      <c r="AU28" s="184">
        <v>595</v>
      </c>
      <c r="AV28" s="184">
        <v>900</v>
      </c>
      <c r="AW28" s="184">
        <v>0.39799000000000001</v>
      </c>
      <c r="AX28" s="184">
        <v>0.60201000000000005</v>
      </c>
      <c r="AY28" s="184">
        <v>1308</v>
      </c>
      <c r="AZ28" s="184">
        <v>348</v>
      </c>
      <c r="BA28" s="184">
        <v>6</v>
      </c>
      <c r="BB28" s="184">
        <v>173</v>
      </c>
      <c r="BC28" s="184">
        <v>71</v>
      </c>
      <c r="BD28" s="184">
        <v>212</v>
      </c>
      <c r="BE28" s="184">
        <v>0.26606000000000002</v>
      </c>
      <c r="BF28" s="184">
        <v>4.5900000000000003E-3</v>
      </c>
      <c r="BG28" s="184">
        <v>0.13225999999999999</v>
      </c>
      <c r="BH28" s="184">
        <v>5.4280000000000002E-2</v>
      </c>
      <c r="BI28" s="184">
        <v>0.16208</v>
      </c>
      <c r="BJ28" s="184">
        <v>598</v>
      </c>
      <c r="BK28" s="184">
        <v>498</v>
      </c>
      <c r="BL28" s="184">
        <v>38.073399999999999</v>
      </c>
      <c r="BM28" s="184">
        <v>1096</v>
      </c>
      <c r="BN28" s="184">
        <v>83.792000000000002</v>
      </c>
      <c r="BO28" s="184">
        <f t="shared" si="0"/>
        <v>52269</v>
      </c>
      <c r="BP28" s="185">
        <f t="shared" si="1"/>
        <v>0.71103644352545881</v>
      </c>
      <c r="BQ28" s="186">
        <f t="shared" si="2"/>
        <v>0.83792</v>
      </c>
      <c r="BR28" s="171">
        <f>Table1[[#This Row],[ENROLL22_MINORITY_Percent]]-Table1[[#This Row],[CENSUS_22_MINORITY_SA_P]]</f>
        <v>0.12688355647454119</v>
      </c>
    </row>
    <row r="29" spans="1:70" ht="14.25">
      <c r="A29" s="132">
        <v>141839</v>
      </c>
      <c r="B29" s="184">
        <v>8155</v>
      </c>
      <c r="C29" s="184">
        <v>19357</v>
      </c>
      <c r="D29" s="184">
        <v>38455</v>
      </c>
      <c r="E29" s="184">
        <v>66961</v>
      </c>
      <c r="F29" s="184">
        <v>31837</v>
      </c>
      <c r="G29" s="184">
        <v>45867</v>
      </c>
      <c r="H29" s="184">
        <v>1213</v>
      </c>
      <c r="I29" s="184">
        <v>82461</v>
      </c>
      <c r="J29" s="184">
        <v>19580</v>
      </c>
      <c r="K29" s="184">
        <v>82304</v>
      </c>
      <c r="L29" s="184">
        <v>17024</v>
      </c>
      <c r="M29" s="184">
        <v>583</v>
      </c>
      <c r="N29" s="184">
        <v>164765</v>
      </c>
      <c r="O29" s="184">
        <v>32255</v>
      </c>
      <c r="P29" s="184">
        <v>48243</v>
      </c>
      <c r="Q29" s="184">
        <v>4.9489999999999999E-2</v>
      </c>
      <c r="R29" s="184">
        <v>0.11748</v>
      </c>
      <c r="S29" s="184">
        <v>0.23338999999999999</v>
      </c>
      <c r="T29" s="184">
        <v>0.40639999999999998</v>
      </c>
      <c r="U29" s="184">
        <v>0.19323000000000001</v>
      </c>
      <c r="V29" s="184">
        <v>0.27838000000000002</v>
      </c>
      <c r="W29" s="184">
        <v>7.3600000000000002E-3</v>
      </c>
      <c r="X29" s="184">
        <v>0.50048000000000004</v>
      </c>
      <c r="Y29" s="184">
        <v>0.11884</v>
      </c>
      <c r="Z29" s="184">
        <v>0.49952000000000002</v>
      </c>
      <c r="AA29" s="184">
        <v>0.10332</v>
      </c>
      <c r="AB29" s="184">
        <v>3.5379999999999999E-3</v>
      </c>
      <c r="AC29" s="184">
        <v>1</v>
      </c>
      <c r="AD29" s="184">
        <v>0.19575999999999999</v>
      </c>
      <c r="AE29" s="184">
        <v>0.2928</v>
      </c>
      <c r="AF29" s="184">
        <v>609</v>
      </c>
      <c r="AG29" s="184">
        <v>309</v>
      </c>
      <c r="AH29" s="184">
        <v>161</v>
      </c>
      <c r="AI29" s="184">
        <v>83</v>
      </c>
      <c r="AJ29" s="184">
        <v>56</v>
      </c>
      <c r="AK29" s="184">
        <v>0</v>
      </c>
      <c r="AL29" s="184">
        <v>0.50739000000000001</v>
      </c>
      <c r="AM29" s="184">
        <v>0.26436999999999999</v>
      </c>
      <c r="AN29" s="184">
        <v>0.13628999999999999</v>
      </c>
      <c r="AO29" s="184">
        <v>9.1950000000000004E-2</v>
      </c>
      <c r="AP29" s="184">
        <v>0</v>
      </c>
      <c r="AQ29" s="184">
        <v>833</v>
      </c>
      <c r="AR29" s="184">
        <v>1639</v>
      </c>
      <c r="AS29" s="184">
        <v>0.33696999999999999</v>
      </c>
      <c r="AT29" s="184">
        <v>0.66303000000000001</v>
      </c>
      <c r="AU29" s="184">
        <v>1548</v>
      </c>
      <c r="AV29" s="184">
        <v>2834</v>
      </c>
      <c r="AW29" s="184">
        <v>0.35326000000000002</v>
      </c>
      <c r="AX29" s="184">
        <v>0.64673999999999998</v>
      </c>
      <c r="AY29" s="184">
        <v>2472</v>
      </c>
      <c r="AZ29" s="184">
        <v>738</v>
      </c>
      <c r="BA29" s="184">
        <v>18</v>
      </c>
      <c r="BB29" s="184">
        <v>366</v>
      </c>
      <c r="BC29" s="184">
        <v>157</v>
      </c>
      <c r="BD29" s="184">
        <v>389</v>
      </c>
      <c r="BE29" s="184">
        <v>0.29854000000000003</v>
      </c>
      <c r="BF29" s="184">
        <v>7.28E-3</v>
      </c>
      <c r="BG29" s="184">
        <v>0.14806</v>
      </c>
      <c r="BH29" s="184">
        <v>6.3509999999999997E-2</v>
      </c>
      <c r="BI29" s="184">
        <v>0.15736</v>
      </c>
      <c r="BJ29" s="184">
        <v>1279</v>
      </c>
      <c r="BK29" s="184">
        <v>804</v>
      </c>
      <c r="BL29" s="184">
        <v>32.524299999999997</v>
      </c>
      <c r="BM29" s="184">
        <v>2083</v>
      </c>
      <c r="BN29" s="184">
        <v>84.263999999999996</v>
      </c>
      <c r="BO29" s="184">
        <f t="shared" si="0"/>
        <v>116522</v>
      </c>
      <c r="BP29" s="185">
        <f t="shared" si="1"/>
        <v>0.70720116529602772</v>
      </c>
      <c r="BQ29" s="186">
        <f t="shared" si="2"/>
        <v>0.84263999999999994</v>
      </c>
      <c r="BR29" s="171">
        <f>Table1[[#This Row],[ENROLL22_MINORITY_Percent]]-Table1[[#This Row],[CENSUS_22_MINORITY_SA_P]]</f>
        <v>0.13543883470397222</v>
      </c>
    </row>
    <row r="30" spans="1:70" ht="14.25">
      <c r="A30" s="132">
        <v>141990</v>
      </c>
      <c r="B30" s="184">
        <v>70395</v>
      </c>
      <c r="C30" s="184">
        <v>147491</v>
      </c>
      <c r="D30" s="184">
        <v>233119</v>
      </c>
      <c r="E30" s="184">
        <v>371702</v>
      </c>
      <c r="F30" s="184">
        <v>187393</v>
      </c>
      <c r="G30" s="184">
        <v>420208</v>
      </c>
      <c r="H30" s="184">
        <v>23555</v>
      </c>
      <c r="I30" s="184">
        <v>498015</v>
      </c>
      <c r="J30" s="184">
        <v>103393</v>
      </c>
      <c r="K30" s="184">
        <v>512085</v>
      </c>
      <c r="L30" s="184">
        <v>96378</v>
      </c>
      <c r="M30" s="184">
        <v>2330</v>
      </c>
      <c r="N30" s="184">
        <v>1010100</v>
      </c>
      <c r="O30" s="184">
        <v>188273</v>
      </c>
      <c r="P30" s="184">
        <v>175963</v>
      </c>
      <c r="Q30" s="184">
        <v>6.9690000000000002E-2</v>
      </c>
      <c r="R30" s="184">
        <v>0.14602000000000001</v>
      </c>
      <c r="S30" s="184">
        <v>0.23079</v>
      </c>
      <c r="T30" s="184">
        <v>0.36798999999999998</v>
      </c>
      <c r="U30" s="184">
        <v>0.18551999999999999</v>
      </c>
      <c r="V30" s="184">
        <v>0.41600999999999999</v>
      </c>
      <c r="W30" s="184">
        <v>2.332E-2</v>
      </c>
      <c r="X30" s="184">
        <v>0.49303999999999998</v>
      </c>
      <c r="Y30" s="184">
        <v>0.10236000000000001</v>
      </c>
      <c r="Z30" s="184">
        <v>0.50695999999999997</v>
      </c>
      <c r="AA30" s="184">
        <v>9.5409999999999995E-2</v>
      </c>
      <c r="AB30" s="184">
        <v>2.307E-3</v>
      </c>
      <c r="AC30" s="184">
        <v>1</v>
      </c>
      <c r="AD30" s="184">
        <v>0.18639</v>
      </c>
      <c r="AE30" s="184">
        <v>0.17419999999999999</v>
      </c>
      <c r="AF30" s="184">
        <v>501</v>
      </c>
      <c r="AG30" s="184">
        <v>260</v>
      </c>
      <c r="AH30" s="184">
        <v>109</v>
      </c>
      <c r="AI30" s="184">
        <v>50</v>
      </c>
      <c r="AJ30" s="184">
        <v>78</v>
      </c>
      <c r="AK30" s="184">
        <v>4</v>
      </c>
      <c r="AL30" s="184">
        <v>0.51895999999999998</v>
      </c>
      <c r="AM30" s="184">
        <v>0.21756</v>
      </c>
      <c r="AN30" s="184">
        <v>9.98E-2</v>
      </c>
      <c r="AO30" s="184">
        <v>0.15569</v>
      </c>
      <c r="AP30" s="184">
        <v>7.9839999999999998E-3</v>
      </c>
      <c r="AQ30" s="184">
        <v>848</v>
      </c>
      <c r="AR30" s="184">
        <v>1536</v>
      </c>
      <c r="AS30" s="184">
        <v>0.35570000000000002</v>
      </c>
      <c r="AT30" s="184">
        <v>0.64429999999999998</v>
      </c>
      <c r="AU30" s="184">
        <v>1017</v>
      </c>
      <c r="AV30" s="184">
        <v>1724</v>
      </c>
      <c r="AW30" s="184">
        <v>0.37103000000000003</v>
      </c>
      <c r="AX30" s="184">
        <v>0.62897000000000003</v>
      </c>
      <c r="AY30" s="184">
        <v>2384</v>
      </c>
      <c r="AZ30" s="184">
        <v>443</v>
      </c>
      <c r="BA30" s="184">
        <v>26</v>
      </c>
      <c r="BB30" s="184">
        <v>403</v>
      </c>
      <c r="BC30" s="184">
        <v>215</v>
      </c>
      <c r="BD30" s="184">
        <v>268</v>
      </c>
      <c r="BE30" s="184">
        <v>0.18582000000000001</v>
      </c>
      <c r="BF30" s="184">
        <v>1.091E-2</v>
      </c>
      <c r="BG30" s="184">
        <v>0.16904</v>
      </c>
      <c r="BH30" s="184">
        <v>9.0179999999999996E-2</v>
      </c>
      <c r="BI30" s="184">
        <v>0.11242000000000001</v>
      </c>
      <c r="BJ30" s="184">
        <v>1087</v>
      </c>
      <c r="BK30" s="184">
        <v>1029</v>
      </c>
      <c r="BL30" s="184">
        <v>43.162799999999997</v>
      </c>
      <c r="BM30" s="184">
        <v>2116</v>
      </c>
      <c r="BN30" s="184">
        <v>88.757999999999996</v>
      </c>
      <c r="BO30" s="184">
        <f t="shared" si="0"/>
        <v>834137</v>
      </c>
      <c r="BP30" s="185">
        <f t="shared" si="1"/>
        <v>0.82579645579645578</v>
      </c>
      <c r="BQ30" s="186">
        <f t="shared" si="2"/>
        <v>0.88757999999999992</v>
      </c>
      <c r="BR30" s="171">
        <f>Table1[[#This Row],[ENROLL22_MINORITY_Percent]]-Table1[[#This Row],[CENSUS_22_MINORITY_SA_P]]</f>
        <v>6.178354420354415E-2</v>
      </c>
    </row>
    <row r="31" spans="1:70" ht="14.25">
      <c r="A31" s="132">
        <v>144944</v>
      </c>
      <c r="B31" s="184">
        <v>460010</v>
      </c>
      <c r="C31" s="184">
        <v>1057486</v>
      </c>
      <c r="D31" s="184">
        <v>1727009</v>
      </c>
      <c r="E31" s="184">
        <v>2756485</v>
      </c>
      <c r="F31" s="184">
        <v>1084009</v>
      </c>
      <c r="G31" s="184">
        <v>546044</v>
      </c>
      <c r="H31" s="184">
        <v>1252884</v>
      </c>
      <c r="I31" s="184">
        <v>3603618</v>
      </c>
      <c r="J31" s="184">
        <v>1715878</v>
      </c>
      <c r="K31" s="184">
        <v>3481381</v>
      </c>
      <c r="L31" s="184">
        <v>6418</v>
      </c>
      <c r="M31" s="184">
        <v>25831</v>
      </c>
      <c r="N31" s="184">
        <v>7084999</v>
      </c>
      <c r="O31" s="184">
        <v>182646</v>
      </c>
      <c r="P31" s="184">
        <v>3355298</v>
      </c>
      <c r="Q31" s="184">
        <v>6.4930000000000002E-2</v>
      </c>
      <c r="R31" s="184">
        <v>0.14926</v>
      </c>
      <c r="S31" s="184">
        <v>0.24376</v>
      </c>
      <c r="T31" s="184">
        <v>0.38906000000000002</v>
      </c>
      <c r="U31" s="184">
        <v>0.153</v>
      </c>
      <c r="V31" s="184">
        <v>7.707E-2</v>
      </c>
      <c r="W31" s="184">
        <v>0.17684</v>
      </c>
      <c r="X31" s="184">
        <v>0.50863000000000003</v>
      </c>
      <c r="Y31" s="184">
        <v>0.24218000000000001</v>
      </c>
      <c r="Z31" s="184">
        <v>0.49136999999999997</v>
      </c>
      <c r="AA31" s="184">
        <v>9.1E-4</v>
      </c>
      <c r="AB31" s="184">
        <v>3.6459999999999999E-3</v>
      </c>
      <c r="AC31" s="184">
        <v>1</v>
      </c>
      <c r="AD31" s="184">
        <v>2.5780000000000001E-2</v>
      </c>
      <c r="AE31" s="184">
        <v>0.47358</v>
      </c>
      <c r="AF31" s="184">
        <v>2758</v>
      </c>
      <c r="AG31" s="184">
        <v>1610</v>
      </c>
      <c r="AH31" s="184">
        <v>852</v>
      </c>
      <c r="AI31" s="184">
        <v>206</v>
      </c>
      <c r="AJ31" s="184">
        <v>89</v>
      </c>
      <c r="AK31" s="184">
        <v>1</v>
      </c>
      <c r="AL31" s="184">
        <v>0.58375999999999995</v>
      </c>
      <c r="AM31" s="184">
        <v>0.30891999999999997</v>
      </c>
      <c r="AN31" s="184">
        <v>7.4690000000000006E-2</v>
      </c>
      <c r="AO31" s="184">
        <v>3.227E-2</v>
      </c>
      <c r="AP31" s="184">
        <v>3.6299999999999999E-4</v>
      </c>
      <c r="AQ31" s="184">
        <v>3952</v>
      </c>
      <c r="AR31" s="184">
        <v>4958</v>
      </c>
      <c r="AS31" s="184">
        <v>0.44355</v>
      </c>
      <c r="AT31" s="184">
        <v>0.55645</v>
      </c>
      <c r="AU31" s="184">
        <v>5172</v>
      </c>
      <c r="AV31" s="184">
        <v>6382</v>
      </c>
      <c r="AW31" s="184">
        <v>0.44763999999999998</v>
      </c>
      <c r="AX31" s="184">
        <v>0.55235999999999996</v>
      </c>
      <c r="AY31" s="184">
        <v>8910</v>
      </c>
      <c r="AZ31" s="184">
        <v>638</v>
      </c>
      <c r="BA31" s="184">
        <v>327</v>
      </c>
      <c r="BB31" s="184">
        <v>3938</v>
      </c>
      <c r="BC31" s="184">
        <v>54</v>
      </c>
      <c r="BD31" s="184">
        <v>3161</v>
      </c>
      <c r="BE31" s="184">
        <v>7.1599999999999997E-2</v>
      </c>
      <c r="BF31" s="184">
        <v>3.6700000000000003E-2</v>
      </c>
      <c r="BG31" s="184">
        <v>0.44197999999999998</v>
      </c>
      <c r="BH31" s="184">
        <v>6.0600000000000003E-3</v>
      </c>
      <c r="BI31" s="184">
        <v>0.35476999999999997</v>
      </c>
      <c r="BJ31" s="184">
        <v>4957</v>
      </c>
      <c r="BK31" s="184">
        <v>792</v>
      </c>
      <c r="BL31" s="184">
        <v>8.8888999999999996</v>
      </c>
      <c r="BM31" s="184">
        <v>5749</v>
      </c>
      <c r="BN31" s="184">
        <v>64.522999999999996</v>
      </c>
      <c r="BO31" s="184">
        <f t="shared" si="0"/>
        <v>3729701</v>
      </c>
      <c r="BP31" s="185">
        <f t="shared" si="1"/>
        <v>0.5264222337928347</v>
      </c>
      <c r="BQ31" s="186">
        <f t="shared" si="2"/>
        <v>0.64522999999999997</v>
      </c>
      <c r="BR31" s="171">
        <f>Table1[[#This Row],[ENROLL22_MINORITY_Percent]]-Table1[[#This Row],[CENSUS_22_MINORITY_SA_P]]</f>
        <v>0.11880776620716527</v>
      </c>
    </row>
    <row r="32" spans="1:70" ht="14.25">
      <c r="A32" s="132">
        <v>145682</v>
      </c>
      <c r="B32" s="184">
        <v>20663</v>
      </c>
      <c r="C32" s="184">
        <v>43333</v>
      </c>
      <c r="D32" s="184">
        <v>90303</v>
      </c>
      <c r="E32" s="184">
        <v>132060</v>
      </c>
      <c r="F32" s="184">
        <v>64517</v>
      </c>
      <c r="G32" s="184">
        <v>9521</v>
      </c>
      <c r="H32" s="184">
        <v>33551</v>
      </c>
      <c r="I32" s="184">
        <v>178163</v>
      </c>
      <c r="J32" s="184">
        <v>13664</v>
      </c>
      <c r="K32" s="184">
        <v>172713</v>
      </c>
      <c r="L32" s="184">
        <v>432</v>
      </c>
      <c r="M32" s="184">
        <v>732</v>
      </c>
      <c r="N32" s="184">
        <v>350876</v>
      </c>
      <c r="O32" s="184">
        <v>11516</v>
      </c>
      <c r="P32" s="184">
        <v>281460</v>
      </c>
      <c r="Q32" s="184">
        <v>5.8889999999999998E-2</v>
      </c>
      <c r="R32" s="184">
        <v>0.1235</v>
      </c>
      <c r="S32" s="184">
        <v>0.25735999999999998</v>
      </c>
      <c r="T32" s="184">
        <v>0.37636999999999998</v>
      </c>
      <c r="U32" s="184">
        <v>0.18387000000000001</v>
      </c>
      <c r="V32" s="184">
        <v>2.7130000000000001E-2</v>
      </c>
      <c r="W32" s="184">
        <v>9.5619999999999997E-2</v>
      </c>
      <c r="X32" s="184">
        <v>0.50777000000000005</v>
      </c>
      <c r="Y32" s="184">
        <v>3.8940000000000002E-2</v>
      </c>
      <c r="Z32" s="184">
        <v>0.49223</v>
      </c>
      <c r="AA32" s="184">
        <v>1.23E-3</v>
      </c>
      <c r="AB32" s="184">
        <v>2.0860000000000002E-3</v>
      </c>
      <c r="AC32" s="184">
        <v>1</v>
      </c>
      <c r="AD32" s="184">
        <v>3.2820000000000002E-2</v>
      </c>
      <c r="AE32" s="184">
        <v>0.80215999999999998</v>
      </c>
      <c r="AF32" s="184">
        <v>2097</v>
      </c>
      <c r="AG32" s="184">
        <v>1322</v>
      </c>
      <c r="AH32" s="184">
        <v>534</v>
      </c>
      <c r="AI32" s="184">
        <v>160</v>
      </c>
      <c r="AJ32" s="184">
        <v>80</v>
      </c>
      <c r="AK32" s="184">
        <v>1</v>
      </c>
      <c r="AL32" s="184">
        <v>0.63041999999999998</v>
      </c>
      <c r="AM32" s="184">
        <v>0.25464999999999999</v>
      </c>
      <c r="AN32" s="184">
        <v>7.6300000000000007E-2</v>
      </c>
      <c r="AO32" s="184">
        <v>3.8150000000000003E-2</v>
      </c>
      <c r="AP32" s="184">
        <v>4.7699999999999999E-4</v>
      </c>
      <c r="AQ32" s="184">
        <v>2789</v>
      </c>
      <c r="AR32" s="184">
        <v>4255</v>
      </c>
      <c r="AS32" s="184">
        <v>0.39594000000000001</v>
      </c>
      <c r="AT32" s="184">
        <v>0.60406000000000004</v>
      </c>
      <c r="AU32" s="184">
        <v>4820</v>
      </c>
      <c r="AV32" s="184">
        <v>6305</v>
      </c>
      <c r="AW32" s="184">
        <v>0.43325999999999998</v>
      </c>
      <c r="AX32" s="184">
        <v>0.56674000000000002</v>
      </c>
      <c r="AY32" s="184">
        <v>7044</v>
      </c>
      <c r="AZ32" s="184">
        <v>154</v>
      </c>
      <c r="BA32" s="184">
        <v>808</v>
      </c>
      <c r="BB32" s="184">
        <v>412</v>
      </c>
      <c r="BC32" s="184">
        <v>17</v>
      </c>
      <c r="BD32" s="184">
        <v>5122</v>
      </c>
      <c r="BE32" s="184">
        <v>2.1860000000000001E-2</v>
      </c>
      <c r="BF32" s="184">
        <v>0.11471000000000001</v>
      </c>
      <c r="BG32" s="184">
        <v>5.849E-2</v>
      </c>
      <c r="BH32" s="184">
        <v>2.4099999999999998E-3</v>
      </c>
      <c r="BI32" s="184">
        <v>0.72714000000000001</v>
      </c>
      <c r="BJ32" s="184">
        <v>1391</v>
      </c>
      <c r="BK32" s="184">
        <v>531</v>
      </c>
      <c r="BL32" s="184">
        <v>7.5382999999999996</v>
      </c>
      <c r="BM32" s="184">
        <v>1922</v>
      </c>
      <c r="BN32" s="184">
        <v>27.286000000000001</v>
      </c>
      <c r="BO32" s="184">
        <f t="shared" si="0"/>
        <v>69416</v>
      </c>
      <c r="BP32" s="185">
        <f t="shared" si="1"/>
        <v>0.19783627264332698</v>
      </c>
      <c r="BQ32" s="186">
        <f t="shared" si="2"/>
        <v>0.27285999999999999</v>
      </c>
      <c r="BR32" s="171">
        <f>Table1[[#This Row],[ENROLL22_MINORITY_Percent]]-Table1[[#This Row],[CENSUS_22_MINORITY_SA_P]]</f>
        <v>7.5023727356673009E-2</v>
      </c>
    </row>
    <row r="33" spans="1:70" ht="14.25">
      <c r="A33" s="132">
        <v>146472</v>
      </c>
      <c r="B33" s="184">
        <v>51645</v>
      </c>
      <c r="C33" s="184">
        <v>79489</v>
      </c>
      <c r="D33" s="184">
        <v>191311</v>
      </c>
      <c r="E33" s="184">
        <v>283924</v>
      </c>
      <c r="F33" s="184">
        <v>106790</v>
      </c>
      <c r="G33" s="184">
        <v>59847</v>
      </c>
      <c r="H33" s="184">
        <v>46314</v>
      </c>
      <c r="I33" s="184">
        <v>353878</v>
      </c>
      <c r="J33" s="184">
        <v>162456</v>
      </c>
      <c r="K33" s="184">
        <v>359281</v>
      </c>
      <c r="L33" s="184">
        <v>975</v>
      </c>
      <c r="M33" s="184">
        <v>3185</v>
      </c>
      <c r="N33" s="184">
        <v>713159</v>
      </c>
      <c r="O33" s="184">
        <v>20000</v>
      </c>
      <c r="P33" s="184">
        <v>420382</v>
      </c>
      <c r="Q33" s="184">
        <v>7.2419999999999998E-2</v>
      </c>
      <c r="R33" s="184">
        <v>0.11146</v>
      </c>
      <c r="S33" s="184">
        <v>0.26826</v>
      </c>
      <c r="T33" s="184">
        <v>0.39811999999999997</v>
      </c>
      <c r="U33" s="184">
        <v>0.14974000000000001</v>
      </c>
      <c r="V33" s="184">
        <v>8.3919999999999995E-2</v>
      </c>
      <c r="W33" s="184">
        <v>6.4939999999999998E-2</v>
      </c>
      <c r="X33" s="184">
        <v>0.49620999999999998</v>
      </c>
      <c r="Y33" s="184">
        <v>0.2278</v>
      </c>
      <c r="Z33" s="184">
        <v>0.50378999999999996</v>
      </c>
      <c r="AA33" s="184">
        <v>1.3699999999999999E-3</v>
      </c>
      <c r="AB33" s="184">
        <v>4.4660000000000004E-3</v>
      </c>
      <c r="AC33" s="184">
        <v>1</v>
      </c>
      <c r="AD33" s="184">
        <v>2.8039999999999999E-2</v>
      </c>
      <c r="AE33" s="184">
        <v>0.58945999999999998</v>
      </c>
      <c r="AF33" s="184">
        <v>3745</v>
      </c>
      <c r="AG33" s="184">
        <v>2080</v>
      </c>
      <c r="AH33" s="184">
        <v>1162</v>
      </c>
      <c r="AI33" s="184">
        <v>311</v>
      </c>
      <c r="AJ33" s="184">
        <v>189</v>
      </c>
      <c r="AK33" s="184">
        <v>3</v>
      </c>
      <c r="AL33" s="184">
        <v>0.55540999999999996</v>
      </c>
      <c r="AM33" s="184">
        <v>0.31028</v>
      </c>
      <c r="AN33" s="184">
        <v>8.3040000000000003E-2</v>
      </c>
      <c r="AO33" s="184">
        <v>5.0470000000000001E-2</v>
      </c>
      <c r="AP33" s="184">
        <v>8.0099999999999995E-4</v>
      </c>
      <c r="AQ33" s="184">
        <v>5037</v>
      </c>
      <c r="AR33" s="184">
        <v>6614</v>
      </c>
      <c r="AS33" s="184">
        <v>0.43231999999999998</v>
      </c>
      <c r="AT33" s="184">
        <v>0.56767999999999996</v>
      </c>
      <c r="AU33" s="184">
        <v>7870</v>
      </c>
      <c r="AV33" s="184">
        <v>9707</v>
      </c>
      <c r="AW33" s="184">
        <v>0.44774000000000003</v>
      </c>
      <c r="AX33" s="184">
        <v>0.55225999999999997</v>
      </c>
      <c r="AY33" s="184">
        <v>11651</v>
      </c>
      <c r="AZ33" s="184">
        <v>666</v>
      </c>
      <c r="BA33" s="184">
        <v>769</v>
      </c>
      <c r="BB33" s="184">
        <v>5328</v>
      </c>
      <c r="BC33" s="184">
        <v>25</v>
      </c>
      <c r="BD33" s="184">
        <v>3844</v>
      </c>
      <c r="BE33" s="184">
        <v>5.7160000000000002E-2</v>
      </c>
      <c r="BF33" s="184">
        <v>6.6000000000000003E-2</v>
      </c>
      <c r="BG33" s="184">
        <v>0.45729999999999998</v>
      </c>
      <c r="BH33" s="184">
        <v>2.15E-3</v>
      </c>
      <c r="BI33" s="184">
        <v>0.32993</v>
      </c>
      <c r="BJ33" s="184">
        <v>6788</v>
      </c>
      <c r="BK33" s="184">
        <v>1019</v>
      </c>
      <c r="BL33" s="184">
        <v>8.7460000000000004</v>
      </c>
      <c r="BM33" s="184">
        <v>7807</v>
      </c>
      <c r="BN33" s="184">
        <v>67.007000000000005</v>
      </c>
      <c r="BO33" s="184">
        <f t="shared" si="0"/>
        <v>292777</v>
      </c>
      <c r="BP33" s="185">
        <f t="shared" si="1"/>
        <v>0.41053537850605543</v>
      </c>
      <c r="BQ33" s="186">
        <f t="shared" si="2"/>
        <v>0.67007000000000005</v>
      </c>
      <c r="BR33" s="171">
        <f>Table1[[#This Row],[ENROLL22_MINORITY_Percent]]-Table1[[#This Row],[CENSUS_22_MINORITY_SA_P]]</f>
        <v>0.25953462149394463</v>
      </c>
    </row>
    <row r="34" spans="1:70" ht="14.25">
      <c r="A34" s="132">
        <v>147800</v>
      </c>
      <c r="B34" s="184">
        <v>336641</v>
      </c>
      <c r="C34" s="184">
        <v>832589</v>
      </c>
      <c r="D34" s="184">
        <v>1248748</v>
      </c>
      <c r="E34" s="184">
        <v>2013458</v>
      </c>
      <c r="F34" s="184">
        <v>793931</v>
      </c>
      <c r="G34" s="184">
        <v>398558</v>
      </c>
      <c r="H34" s="184">
        <v>1170790</v>
      </c>
      <c r="I34" s="184">
        <v>2670726</v>
      </c>
      <c r="J34" s="184">
        <v>1352482</v>
      </c>
      <c r="K34" s="184">
        <v>2554641</v>
      </c>
      <c r="L34" s="184">
        <v>5096</v>
      </c>
      <c r="M34" s="184">
        <v>19681</v>
      </c>
      <c r="N34" s="184">
        <v>5225367</v>
      </c>
      <c r="O34" s="184">
        <v>130587</v>
      </c>
      <c r="P34" s="184">
        <v>2148173</v>
      </c>
      <c r="Q34" s="184">
        <v>6.4420000000000005E-2</v>
      </c>
      <c r="R34" s="184">
        <v>0.15934000000000001</v>
      </c>
      <c r="S34" s="184">
        <v>0.23898</v>
      </c>
      <c r="T34" s="184">
        <v>0.38532</v>
      </c>
      <c r="U34" s="184">
        <v>0.15193999999999999</v>
      </c>
      <c r="V34" s="184">
        <v>7.6270000000000004E-2</v>
      </c>
      <c r="W34" s="184">
        <v>0.22406000000000001</v>
      </c>
      <c r="X34" s="184">
        <v>0.51110999999999995</v>
      </c>
      <c r="Y34" s="184">
        <v>0.25883</v>
      </c>
      <c r="Z34" s="184">
        <v>0.48888999999999999</v>
      </c>
      <c r="AA34" s="184">
        <v>9.7999999999999997E-4</v>
      </c>
      <c r="AB34" s="184">
        <v>3.7659999999999998E-3</v>
      </c>
      <c r="AC34" s="184">
        <v>1</v>
      </c>
      <c r="AD34" s="184">
        <v>2.4989999999999998E-2</v>
      </c>
      <c r="AE34" s="184">
        <v>0.41110000000000002</v>
      </c>
      <c r="AF34" s="184">
        <v>2040</v>
      </c>
      <c r="AG34" s="184">
        <v>1182</v>
      </c>
      <c r="AH34" s="184">
        <v>635</v>
      </c>
      <c r="AI34" s="184">
        <v>151</v>
      </c>
      <c r="AJ34" s="184">
        <v>68</v>
      </c>
      <c r="AK34" s="184">
        <v>4</v>
      </c>
      <c r="AL34" s="184">
        <v>0.57940999999999998</v>
      </c>
      <c r="AM34" s="184">
        <v>0.31126999999999999</v>
      </c>
      <c r="AN34" s="184">
        <v>7.4020000000000002E-2</v>
      </c>
      <c r="AO34" s="184">
        <v>3.3329999999999999E-2</v>
      </c>
      <c r="AP34" s="184">
        <v>1.9610000000000001E-3</v>
      </c>
      <c r="AQ34" s="184">
        <v>3479</v>
      </c>
      <c r="AR34" s="184">
        <v>4166</v>
      </c>
      <c r="AS34" s="184">
        <v>0.45506999999999997</v>
      </c>
      <c r="AT34" s="184">
        <v>0.54493000000000003</v>
      </c>
      <c r="AU34" s="184">
        <v>5496</v>
      </c>
      <c r="AV34" s="184">
        <v>5906</v>
      </c>
      <c r="AW34" s="184">
        <v>0.48202</v>
      </c>
      <c r="AX34" s="184">
        <v>0.51798</v>
      </c>
      <c r="AY34" s="184">
        <v>7645</v>
      </c>
      <c r="AZ34" s="184">
        <v>1760</v>
      </c>
      <c r="BA34" s="184">
        <v>521</v>
      </c>
      <c r="BB34" s="184">
        <v>1544</v>
      </c>
      <c r="BC34" s="184">
        <v>33</v>
      </c>
      <c r="BD34" s="184">
        <v>3143</v>
      </c>
      <c r="BE34" s="184">
        <v>0.23022000000000001</v>
      </c>
      <c r="BF34" s="184">
        <v>6.8150000000000002E-2</v>
      </c>
      <c r="BG34" s="184">
        <v>0.20196</v>
      </c>
      <c r="BH34" s="184">
        <v>4.3200000000000001E-3</v>
      </c>
      <c r="BI34" s="184">
        <v>0.41111999999999999</v>
      </c>
      <c r="BJ34" s="184">
        <v>3858</v>
      </c>
      <c r="BK34" s="184">
        <v>644</v>
      </c>
      <c r="BL34" s="184">
        <v>8.4238</v>
      </c>
      <c r="BM34" s="184">
        <v>4502</v>
      </c>
      <c r="BN34" s="184">
        <v>58.887999999999998</v>
      </c>
      <c r="BO34" s="184">
        <f t="shared" ref="BO34:BO65" si="3">IFERROR((G34+H34+M34+J34+O34+L34),"")</f>
        <v>3077194</v>
      </c>
      <c r="BP34" s="185">
        <f t="shared" ref="BP34:BP65" si="4">IFERROR((BO34/N34)*1,"")</f>
        <v>0.58889528716356188</v>
      </c>
      <c r="BQ34" s="186">
        <f t="shared" si="2"/>
        <v>0.58887999999999996</v>
      </c>
      <c r="BR34" s="171">
        <f>Table1[[#This Row],[ENROLL22_MINORITY_Percent]]-Table1[[#This Row],[CENSUS_22_MINORITY_SA_P]]</f>
        <v>-1.5287163561916728E-5</v>
      </c>
    </row>
    <row r="35" spans="1:70" ht="14.25">
      <c r="A35" s="132">
        <v>149532</v>
      </c>
      <c r="B35" s="184">
        <v>336641</v>
      </c>
      <c r="C35" s="184">
        <v>832589</v>
      </c>
      <c r="D35" s="184">
        <v>1248748</v>
      </c>
      <c r="E35" s="184">
        <v>2013458</v>
      </c>
      <c r="F35" s="184">
        <v>793931</v>
      </c>
      <c r="G35" s="184">
        <v>398558</v>
      </c>
      <c r="H35" s="184">
        <v>1170790</v>
      </c>
      <c r="I35" s="184">
        <v>2670726</v>
      </c>
      <c r="J35" s="184">
        <v>1352482</v>
      </c>
      <c r="K35" s="184">
        <v>2554641</v>
      </c>
      <c r="L35" s="184">
        <v>5096</v>
      </c>
      <c r="M35" s="184">
        <v>19681</v>
      </c>
      <c r="N35" s="184">
        <v>5225367</v>
      </c>
      <c r="O35" s="184">
        <v>130587</v>
      </c>
      <c r="P35" s="184">
        <v>2148173</v>
      </c>
      <c r="Q35" s="184">
        <v>6.4420000000000005E-2</v>
      </c>
      <c r="R35" s="184">
        <v>0.15934000000000001</v>
      </c>
      <c r="S35" s="184">
        <v>0.23898</v>
      </c>
      <c r="T35" s="184">
        <v>0.38532</v>
      </c>
      <c r="U35" s="184">
        <v>0.15193999999999999</v>
      </c>
      <c r="V35" s="184">
        <v>7.6270000000000004E-2</v>
      </c>
      <c r="W35" s="184">
        <v>0.22406000000000001</v>
      </c>
      <c r="X35" s="184">
        <v>0.51110999999999995</v>
      </c>
      <c r="Y35" s="184">
        <v>0.25883</v>
      </c>
      <c r="Z35" s="184">
        <v>0.48888999999999999</v>
      </c>
      <c r="AA35" s="184">
        <v>9.7999999999999997E-4</v>
      </c>
      <c r="AB35" s="184">
        <v>3.7659999999999998E-3</v>
      </c>
      <c r="AC35" s="184">
        <v>1</v>
      </c>
      <c r="AD35" s="184">
        <v>2.4989999999999998E-2</v>
      </c>
      <c r="AE35" s="184">
        <v>0.41110000000000002</v>
      </c>
      <c r="AF35" s="184">
        <v>2601</v>
      </c>
      <c r="AG35" s="184">
        <v>1457</v>
      </c>
      <c r="AH35" s="184">
        <v>796</v>
      </c>
      <c r="AI35" s="184">
        <v>229</v>
      </c>
      <c r="AJ35" s="184">
        <v>117</v>
      </c>
      <c r="AK35" s="184">
        <v>2</v>
      </c>
      <c r="AL35" s="184">
        <v>0.56016999999999995</v>
      </c>
      <c r="AM35" s="184">
        <v>0.30603999999999998</v>
      </c>
      <c r="AN35" s="184">
        <v>8.8039999999999993E-2</v>
      </c>
      <c r="AO35" s="184">
        <v>4.4979999999999999E-2</v>
      </c>
      <c r="AP35" s="184">
        <v>7.6900000000000004E-4</v>
      </c>
      <c r="AQ35" s="184">
        <v>4034</v>
      </c>
      <c r="AR35" s="184">
        <v>4582</v>
      </c>
      <c r="AS35" s="184">
        <v>0.46820000000000001</v>
      </c>
      <c r="AT35" s="184">
        <v>0.53180000000000005</v>
      </c>
      <c r="AU35" s="184">
        <v>6022</v>
      </c>
      <c r="AV35" s="184">
        <v>7916</v>
      </c>
      <c r="AW35" s="184">
        <v>0.43206</v>
      </c>
      <c r="AX35" s="184">
        <v>0.56794</v>
      </c>
      <c r="AY35" s="184">
        <v>8616</v>
      </c>
      <c r="AZ35" s="184">
        <v>230</v>
      </c>
      <c r="BA35" s="184">
        <v>959</v>
      </c>
      <c r="BB35" s="184">
        <v>4125</v>
      </c>
      <c r="BC35" s="184">
        <v>13</v>
      </c>
      <c r="BD35" s="184">
        <v>2518</v>
      </c>
      <c r="BE35" s="184">
        <v>2.6689999999999998E-2</v>
      </c>
      <c r="BF35" s="184">
        <v>0.1113</v>
      </c>
      <c r="BG35" s="184">
        <v>0.47876000000000002</v>
      </c>
      <c r="BH35" s="184">
        <v>1.5100000000000001E-3</v>
      </c>
      <c r="BI35" s="184">
        <v>0.29225000000000001</v>
      </c>
      <c r="BJ35" s="184">
        <v>5327</v>
      </c>
      <c r="BK35" s="184">
        <v>771</v>
      </c>
      <c r="BL35" s="184">
        <v>8.9484999999999992</v>
      </c>
      <c r="BM35" s="184">
        <v>6098</v>
      </c>
      <c r="BN35" s="184">
        <v>70.775000000000006</v>
      </c>
      <c r="BO35" s="184">
        <f t="shared" si="3"/>
        <v>3077194</v>
      </c>
      <c r="BP35" s="185">
        <f t="shared" si="4"/>
        <v>0.58889528716356188</v>
      </c>
      <c r="BQ35" s="186">
        <f t="shared" si="2"/>
        <v>0.7077500000000001</v>
      </c>
      <c r="BR35" s="171">
        <f>Table1[[#This Row],[ENROLL22_MINORITY_Percent]]-Table1[[#This Row],[CENSUS_22_MINORITY_SA_P]]</f>
        <v>0.11885471283643823</v>
      </c>
    </row>
    <row r="36" spans="1:70" ht="14.25">
      <c r="A36" s="132">
        <v>149842</v>
      </c>
      <c r="B36" s="184">
        <v>336641</v>
      </c>
      <c r="C36" s="184">
        <v>832589</v>
      </c>
      <c r="D36" s="184">
        <v>1248748</v>
      </c>
      <c r="E36" s="184">
        <v>2013458</v>
      </c>
      <c r="F36" s="184">
        <v>793931</v>
      </c>
      <c r="G36" s="184">
        <v>398558</v>
      </c>
      <c r="H36" s="184">
        <v>1170790</v>
      </c>
      <c r="I36" s="184">
        <v>2670726</v>
      </c>
      <c r="J36" s="184">
        <v>1352482</v>
      </c>
      <c r="K36" s="184">
        <v>2554641</v>
      </c>
      <c r="L36" s="184">
        <v>5096</v>
      </c>
      <c r="M36" s="184">
        <v>19681</v>
      </c>
      <c r="N36" s="184">
        <v>5225367</v>
      </c>
      <c r="O36" s="184">
        <v>130587</v>
      </c>
      <c r="P36" s="184">
        <v>2148173</v>
      </c>
      <c r="Q36" s="184">
        <v>6.4420000000000005E-2</v>
      </c>
      <c r="R36" s="184">
        <v>0.15934000000000001</v>
      </c>
      <c r="S36" s="184">
        <v>0.23898</v>
      </c>
      <c r="T36" s="184">
        <v>0.38532</v>
      </c>
      <c r="U36" s="184">
        <v>0.15193999999999999</v>
      </c>
      <c r="V36" s="184">
        <v>7.6270000000000004E-2</v>
      </c>
      <c r="W36" s="184">
        <v>0.22406000000000001</v>
      </c>
      <c r="X36" s="184">
        <v>0.51110999999999995</v>
      </c>
      <c r="Y36" s="184">
        <v>0.25883</v>
      </c>
      <c r="Z36" s="184">
        <v>0.48888999999999999</v>
      </c>
      <c r="AA36" s="184">
        <v>9.7999999999999997E-4</v>
      </c>
      <c r="AB36" s="184">
        <v>3.7659999999999998E-3</v>
      </c>
      <c r="AC36" s="184">
        <v>1</v>
      </c>
      <c r="AD36" s="184">
        <v>2.4989999999999998E-2</v>
      </c>
      <c r="AE36" s="184">
        <v>0.41110000000000002</v>
      </c>
      <c r="AF36" s="184">
        <v>3823</v>
      </c>
      <c r="AG36" s="184">
        <v>2382</v>
      </c>
      <c r="AH36" s="184">
        <v>997</v>
      </c>
      <c r="AI36" s="184">
        <v>312</v>
      </c>
      <c r="AJ36" s="184">
        <v>128</v>
      </c>
      <c r="AK36" s="184">
        <v>4</v>
      </c>
      <c r="AL36" s="184">
        <v>0.62307000000000001</v>
      </c>
      <c r="AM36" s="184">
        <v>0.26079000000000002</v>
      </c>
      <c r="AN36" s="184">
        <v>8.1610000000000002E-2</v>
      </c>
      <c r="AO36" s="184">
        <v>3.3480000000000003E-2</v>
      </c>
      <c r="AP36" s="184">
        <v>1.0460000000000001E-3</v>
      </c>
      <c r="AQ36" s="184">
        <v>5435</v>
      </c>
      <c r="AR36" s="184">
        <v>6999</v>
      </c>
      <c r="AS36" s="184">
        <v>0.43711</v>
      </c>
      <c r="AT36" s="184">
        <v>0.56289</v>
      </c>
      <c r="AU36" s="184">
        <v>6465</v>
      </c>
      <c r="AV36" s="184">
        <v>8241</v>
      </c>
      <c r="AW36" s="184">
        <v>0.43962000000000001</v>
      </c>
      <c r="AX36" s="184">
        <v>0.56037999999999999</v>
      </c>
      <c r="AY36" s="184">
        <v>12434</v>
      </c>
      <c r="AZ36" s="184">
        <v>1656</v>
      </c>
      <c r="BA36" s="184">
        <v>530</v>
      </c>
      <c r="BB36" s="184">
        <v>4000</v>
      </c>
      <c r="BC36" s="184">
        <v>112</v>
      </c>
      <c r="BD36" s="184">
        <v>5455</v>
      </c>
      <c r="BE36" s="184">
        <v>0.13317999999999999</v>
      </c>
      <c r="BF36" s="184">
        <v>4.2630000000000001E-2</v>
      </c>
      <c r="BG36" s="184">
        <v>0.32169999999999999</v>
      </c>
      <c r="BH36" s="184">
        <v>9.0100000000000006E-3</v>
      </c>
      <c r="BI36" s="184">
        <v>0.43872</v>
      </c>
      <c r="BJ36" s="184">
        <v>6298</v>
      </c>
      <c r="BK36" s="184">
        <v>681</v>
      </c>
      <c r="BL36" s="184">
        <v>5.4768999999999997</v>
      </c>
      <c r="BM36" s="184">
        <v>6979</v>
      </c>
      <c r="BN36" s="184">
        <v>56.128</v>
      </c>
      <c r="BO36" s="184">
        <f t="shared" si="3"/>
        <v>3077194</v>
      </c>
      <c r="BP36" s="185">
        <f t="shared" si="4"/>
        <v>0.58889528716356188</v>
      </c>
      <c r="BQ36" s="186">
        <f t="shared" si="2"/>
        <v>0.56128</v>
      </c>
      <c r="BR36" s="171">
        <f>Table1[[#This Row],[ENROLL22_MINORITY_Percent]]-Table1[[#This Row],[CENSUS_22_MINORITY_SA_P]]</f>
        <v>-2.7615287163561875E-2</v>
      </c>
    </row>
    <row r="37" spans="1:70" ht="14.25">
      <c r="A37" s="132">
        <v>155140</v>
      </c>
      <c r="B37" s="184">
        <v>20708</v>
      </c>
      <c r="C37" s="184">
        <v>16672</v>
      </c>
      <c r="D37" s="184">
        <v>28640</v>
      </c>
      <c r="E37" s="184">
        <v>37393</v>
      </c>
      <c r="F37" s="184">
        <v>15681</v>
      </c>
      <c r="G37" s="184">
        <v>5797</v>
      </c>
      <c r="H37" s="184">
        <v>4673</v>
      </c>
      <c r="I37" s="184">
        <v>59709</v>
      </c>
      <c r="J37" s="184">
        <v>7950</v>
      </c>
      <c r="K37" s="184">
        <v>59385</v>
      </c>
      <c r="L37" s="184">
        <v>1478</v>
      </c>
      <c r="M37" s="184">
        <v>624</v>
      </c>
      <c r="N37" s="184">
        <v>119094</v>
      </c>
      <c r="O37" s="184">
        <v>6795</v>
      </c>
      <c r="P37" s="184">
        <v>91777</v>
      </c>
      <c r="Q37" s="184">
        <v>0.17388000000000001</v>
      </c>
      <c r="R37" s="184">
        <v>0.13999</v>
      </c>
      <c r="S37" s="184">
        <v>0.24048</v>
      </c>
      <c r="T37" s="184">
        <v>0.31397999999999998</v>
      </c>
      <c r="U37" s="184">
        <v>0.13167000000000001</v>
      </c>
      <c r="V37" s="184">
        <v>4.8680000000000001E-2</v>
      </c>
      <c r="W37" s="184">
        <v>3.9239999999999997E-2</v>
      </c>
      <c r="X37" s="184">
        <v>0.50136000000000003</v>
      </c>
      <c r="Y37" s="184">
        <v>6.6750000000000004E-2</v>
      </c>
      <c r="Z37" s="184">
        <v>0.49864000000000003</v>
      </c>
      <c r="AA37" s="184">
        <v>1.2409999999999999E-2</v>
      </c>
      <c r="AB37" s="184">
        <v>5.2399999999999999E-3</v>
      </c>
      <c r="AC37" s="184">
        <v>1</v>
      </c>
      <c r="AD37" s="184">
        <v>5.706E-2</v>
      </c>
      <c r="AE37" s="184">
        <v>0.77063000000000004</v>
      </c>
      <c r="AF37" s="184">
        <v>652</v>
      </c>
      <c r="AG37" s="184">
        <v>253</v>
      </c>
      <c r="AH37" s="184">
        <v>312</v>
      </c>
      <c r="AI37" s="184">
        <v>60</v>
      </c>
      <c r="AJ37" s="184">
        <v>26</v>
      </c>
      <c r="AK37" s="184">
        <v>1</v>
      </c>
      <c r="AL37" s="184">
        <v>0.38804</v>
      </c>
      <c r="AM37" s="184">
        <v>0.47853000000000001</v>
      </c>
      <c r="AN37" s="184">
        <v>9.2020000000000005E-2</v>
      </c>
      <c r="AO37" s="184">
        <v>3.9879999999999999E-2</v>
      </c>
      <c r="AP37" s="184">
        <v>1.534E-3</v>
      </c>
      <c r="AQ37" s="184">
        <v>280</v>
      </c>
      <c r="AR37" s="184">
        <v>447</v>
      </c>
      <c r="AS37" s="184">
        <v>0.38513999999999998</v>
      </c>
      <c r="AT37" s="184">
        <v>0.61485999999999996</v>
      </c>
      <c r="AU37" s="184">
        <v>409</v>
      </c>
      <c r="AV37" s="184">
        <v>437</v>
      </c>
      <c r="AW37" s="184">
        <v>0.48344999999999999</v>
      </c>
      <c r="AX37" s="184">
        <v>0.51654999999999995</v>
      </c>
      <c r="AY37" s="184">
        <v>727</v>
      </c>
      <c r="AZ37" s="184">
        <v>0</v>
      </c>
      <c r="BA37" s="184">
        <v>0</v>
      </c>
      <c r="BB37" s="184">
        <v>0</v>
      </c>
      <c r="BC37" s="184">
        <v>727</v>
      </c>
      <c r="BD37" s="184">
        <v>0</v>
      </c>
      <c r="BE37" s="184">
        <v>0</v>
      </c>
      <c r="BF37" s="184">
        <v>0</v>
      </c>
      <c r="BG37" s="184">
        <v>0</v>
      </c>
      <c r="BH37" s="184">
        <v>1</v>
      </c>
      <c r="BI37" s="184">
        <v>0</v>
      </c>
      <c r="BJ37" s="184">
        <v>727</v>
      </c>
      <c r="BK37" s="184">
        <v>0</v>
      </c>
      <c r="BL37" s="184">
        <v>0</v>
      </c>
      <c r="BM37" s="184">
        <v>727</v>
      </c>
      <c r="BN37" s="184">
        <v>100</v>
      </c>
      <c r="BO37" s="184">
        <f t="shared" si="3"/>
        <v>27317</v>
      </c>
      <c r="BP37" s="185">
        <f t="shared" si="4"/>
        <v>0.22937343610929181</v>
      </c>
      <c r="BQ37" s="186">
        <f t="shared" si="2"/>
        <v>1</v>
      </c>
      <c r="BR37" s="171">
        <f>Table1[[#This Row],[ENROLL22_MINORITY_Percent]]-Table1[[#This Row],[CENSUS_22_MINORITY_SA_P]]</f>
        <v>0.77062656389070816</v>
      </c>
    </row>
    <row r="38" spans="1:70" ht="14.25">
      <c r="A38" s="132">
        <v>157739</v>
      </c>
      <c r="B38" s="184">
        <v>3921</v>
      </c>
      <c r="C38" s="184">
        <v>8537</v>
      </c>
      <c r="D38" s="184">
        <v>17464</v>
      </c>
      <c r="E38" s="184">
        <v>28496</v>
      </c>
      <c r="F38" s="184">
        <v>13909</v>
      </c>
      <c r="G38" s="184">
        <v>193</v>
      </c>
      <c r="H38" s="184">
        <v>1158</v>
      </c>
      <c r="I38" s="184">
        <v>36617</v>
      </c>
      <c r="J38" s="184">
        <v>607</v>
      </c>
      <c r="K38" s="184">
        <v>35710</v>
      </c>
      <c r="L38" s="184">
        <v>85</v>
      </c>
      <c r="M38" s="184">
        <v>150</v>
      </c>
      <c r="N38" s="184">
        <v>72327</v>
      </c>
      <c r="O38" s="184">
        <v>1609</v>
      </c>
      <c r="P38" s="184">
        <v>68525</v>
      </c>
      <c r="Q38" s="184">
        <v>5.4210000000000001E-2</v>
      </c>
      <c r="R38" s="184">
        <v>0.11803</v>
      </c>
      <c r="S38" s="184">
        <v>0.24146000000000001</v>
      </c>
      <c r="T38" s="184">
        <v>0.39399000000000001</v>
      </c>
      <c r="U38" s="184">
        <v>0.19231000000000001</v>
      </c>
      <c r="V38" s="184">
        <v>2.6700000000000001E-3</v>
      </c>
      <c r="W38" s="184">
        <v>1.601E-2</v>
      </c>
      <c r="X38" s="184">
        <v>0.50627</v>
      </c>
      <c r="Y38" s="184">
        <v>8.3899999999999999E-3</v>
      </c>
      <c r="Z38" s="184">
        <v>0.49373</v>
      </c>
      <c r="AA38" s="184">
        <v>1.1800000000000001E-3</v>
      </c>
      <c r="AB38" s="184">
        <v>2.0739999999999999E-3</v>
      </c>
      <c r="AC38" s="184">
        <v>1</v>
      </c>
      <c r="AD38" s="184">
        <v>2.2249999999999999E-2</v>
      </c>
      <c r="AE38" s="184">
        <v>0.94742999999999999</v>
      </c>
      <c r="AF38" s="184">
        <v>1002</v>
      </c>
      <c r="AG38" s="184">
        <v>442</v>
      </c>
      <c r="AH38" s="184">
        <v>268</v>
      </c>
      <c r="AI38" s="184">
        <v>180</v>
      </c>
      <c r="AJ38" s="184">
        <v>110</v>
      </c>
      <c r="AK38" s="184">
        <v>2</v>
      </c>
      <c r="AL38" s="184">
        <v>0.44112000000000001</v>
      </c>
      <c r="AM38" s="184">
        <v>0.26746999999999999</v>
      </c>
      <c r="AN38" s="184">
        <v>0.17963999999999999</v>
      </c>
      <c r="AO38" s="184">
        <v>0.10978</v>
      </c>
      <c r="AP38" s="184">
        <v>1.9959999999999999E-3</v>
      </c>
      <c r="AQ38" s="184">
        <v>1022</v>
      </c>
      <c r="AR38" s="184">
        <v>1603</v>
      </c>
      <c r="AS38" s="184">
        <v>0.38933000000000001</v>
      </c>
      <c r="AT38" s="184">
        <v>0.61067000000000005</v>
      </c>
      <c r="AU38" s="184">
        <v>2809</v>
      </c>
      <c r="AV38" s="184">
        <v>2314</v>
      </c>
      <c r="AW38" s="184">
        <v>0.54830999999999996</v>
      </c>
      <c r="AX38" s="184">
        <v>0.45168999999999998</v>
      </c>
      <c r="AY38" s="184">
        <v>2625</v>
      </c>
      <c r="AZ38" s="184">
        <v>5</v>
      </c>
      <c r="BA38" s="184">
        <v>40</v>
      </c>
      <c r="BB38" s="184">
        <v>28</v>
      </c>
      <c r="BC38" s="184">
        <v>13</v>
      </c>
      <c r="BD38" s="184">
        <v>2399</v>
      </c>
      <c r="BE38" s="184">
        <v>1.9E-3</v>
      </c>
      <c r="BF38" s="184">
        <v>1.524E-2</v>
      </c>
      <c r="BG38" s="184">
        <v>1.0670000000000001E-2</v>
      </c>
      <c r="BH38" s="184">
        <v>4.9500000000000004E-3</v>
      </c>
      <c r="BI38" s="184">
        <v>0.91390000000000005</v>
      </c>
      <c r="BJ38" s="184">
        <v>86</v>
      </c>
      <c r="BK38" s="184">
        <v>140</v>
      </c>
      <c r="BL38" s="184">
        <v>5.3333000000000004</v>
      </c>
      <c r="BM38" s="184">
        <v>226</v>
      </c>
      <c r="BN38" s="184">
        <v>8.61</v>
      </c>
      <c r="BO38" s="184">
        <f t="shared" si="3"/>
        <v>3802</v>
      </c>
      <c r="BP38" s="185">
        <f t="shared" si="4"/>
        <v>5.2566814605887149E-2</v>
      </c>
      <c r="BQ38" s="186">
        <f t="shared" si="2"/>
        <v>8.6099999999999996E-2</v>
      </c>
      <c r="BR38" s="171">
        <f>Table1[[#This Row],[ENROLL22_MINORITY_Percent]]-Table1[[#This Row],[CENSUS_22_MINORITY_SA_P]]</f>
        <v>3.3533185394112847E-2</v>
      </c>
    </row>
    <row r="39" spans="1:70" ht="14.25">
      <c r="A39" s="132">
        <v>159407</v>
      </c>
      <c r="B39" s="184">
        <v>10699</v>
      </c>
      <c r="C39" s="184">
        <v>22033</v>
      </c>
      <c r="D39" s="184">
        <v>49228</v>
      </c>
      <c r="E39" s="184">
        <v>63059</v>
      </c>
      <c r="F39" s="184">
        <v>27564</v>
      </c>
      <c r="G39" s="184">
        <v>639</v>
      </c>
      <c r="H39" s="184">
        <v>50982</v>
      </c>
      <c r="I39" s="184">
        <v>87532</v>
      </c>
      <c r="J39" s="184">
        <v>5188</v>
      </c>
      <c r="K39" s="184">
        <v>85051</v>
      </c>
      <c r="L39" s="184">
        <v>364</v>
      </c>
      <c r="M39" s="184">
        <v>767</v>
      </c>
      <c r="N39" s="184">
        <v>172583</v>
      </c>
      <c r="O39" s="184">
        <v>4992</v>
      </c>
      <c r="P39" s="184">
        <v>109651</v>
      </c>
      <c r="Q39" s="184">
        <v>6.1990000000000003E-2</v>
      </c>
      <c r="R39" s="184">
        <v>0.12767000000000001</v>
      </c>
      <c r="S39" s="184">
        <v>0.28523999999999999</v>
      </c>
      <c r="T39" s="184">
        <v>0.36537999999999998</v>
      </c>
      <c r="U39" s="184">
        <v>0.15970999999999999</v>
      </c>
      <c r="V39" s="184">
        <v>3.7000000000000002E-3</v>
      </c>
      <c r="W39" s="184">
        <v>0.29541000000000001</v>
      </c>
      <c r="X39" s="184">
        <v>0.50719000000000003</v>
      </c>
      <c r="Y39" s="184">
        <v>3.006E-2</v>
      </c>
      <c r="Z39" s="184">
        <v>0.49281000000000003</v>
      </c>
      <c r="AA39" s="184">
        <v>2.1099999999999999E-3</v>
      </c>
      <c r="AB39" s="184">
        <v>4.444E-3</v>
      </c>
      <c r="AC39" s="184">
        <v>1</v>
      </c>
      <c r="AD39" s="184">
        <v>2.8930000000000001E-2</v>
      </c>
      <c r="AE39" s="184">
        <v>0.63534999999999997</v>
      </c>
      <c r="AF39" s="184">
        <v>1529</v>
      </c>
      <c r="AG39" s="184">
        <v>924</v>
      </c>
      <c r="AH39" s="184">
        <v>382</v>
      </c>
      <c r="AI39" s="184">
        <v>160</v>
      </c>
      <c r="AJ39" s="184">
        <v>63</v>
      </c>
      <c r="AK39" s="184">
        <v>0</v>
      </c>
      <c r="AL39" s="184">
        <v>0.60431999999999997</v>
      </c>
      <c r="AM39" s="184">
        <v>0.24984000000000001</v>
      </c>
      <c r="AN39" s="184">
        <v>0.10464</v>
      </c>
      <c r="AO39" s="184">
        <v>4.1200000000000001E-2</v>
      </c>
      <c r="AP39" s="184">
        <v>0</v>
      </c>
      <c r="AQ39" s="184">
        <v>767</v>
      </c>
      <c r="AR39" s="184">
        <v>2271</v>
      </c>
      <c r="AS39" s="184">
        <v>0.25247000000000003</v>
      </c>
      <c r="AT39" s="184">
        <v>0.74753000000000003</v>
      </c>
      <c r="AU39" s="184">
        <v>915</v>
      </c>
      <c r="AV39" s="184">
        <v>2160</v>
      </c>
      <c r="AW39" s="184">
        <v>0.29755999999999999</v>
      </c>
      <c r="AX39" s="184">
        <v>0.70243999999999995</v>
      </c>
      <c r="AY39" s="184">
        <v>3038</v>
      </c>
      <c r="AZ39" s="184">
        <v>32</v>
      </c>
      <c r="BA39" s="184">
        <v>767</v>
      </c>
      <c r="BB39" s="184">
        <v>48</v>
      </c>
      <c r="BC39" s="184">
        <v>13</v>
      </c>
      <c r="BD39" s="184">
        <v>2023</v>
      </c>
      <c r="BE39" s="184">
        <v>1.0529999999999999E-2</v>
      </c>
      <c r="BF39" s="184">
        <v>0.25247000000000003</v>
      </c>
      <c r="BG39" s="184">
        <v>1.5800000000000002E-2</v>
      </c>
      <c r="BH39" s="184">
        <v>4.28E-3</v>
      </c>
      <c r="BI39" s="184">
        <v>0.66590000000000005</v>
      </c>
      <c r="BJ39" s="184">
        <v>860</v>
      </c>
      <c r="BK39" s="184">
        <v>155</v>
      </c>
      <c r="BL39" s="184">
        <v>5.1020000000000003</v>
      </c>
      <c r="BM39" s="184">
        <v>1015</v>
      </c>
      <c r="BN39" s="184">
        <v>33.409999999999997</v>
      </c>
      <c r="BO39" s="184">
        <f t="shared" si="3"/>
        <v>62932</v>
      </c>
      <c r="BP39" s="185">
        <f t="shared" si="4"/>
        <v>0.36464773471315254</v>
      </c>
      <c r="BQ39" s="186">
        <f t="shared" si="2"/>
        <v>0.33409999999999995</v>
      </c>
      <c r="BR39" s="171">
        <f>Table1[[#This Row],[ENROLL22_MINORITY_Percent]]-Table1[[#This Row],[CENSUS_22_MINORITY_SA_P]]</f>
        <v>-3.0547734713152586E-2</v>
      </c>
    </row>
    <row r="40" spans="1:70" ht="14.25">
      <c r="A40" s="132">
        <v>161767</v>
      </c>
      <c r="B40" s="184">
        <v>34773</v>
      </c>
      <c r="C40" s="184">
        <v>81574</v>
      </c>
      <c r="D40" s="184">
        <v>144284</v>
      </c>
      <c r="E40" s="184">
        <v>237036</v>
      </c>
      <c r="F40" s="184">
        <v>90442</v>
      </c>
      <c r="G40" s="184">
        <v>23572</v>
      </c>
      <c r="H40" s="184">
        <v>101009</v>
      </c>
      <c r="I40" s="184">
        <v>296249</v>
      </c>
      <c r="J40" s="184">
        <v>51224</v>
      </c>
      <c r="K40" s="184">
        <v>291860</v>
      </c>
      <c r="L40" s="184">
        <v>833</v>
      </c>
      <c r="M40" s="184">
        <v>2690</v>
      </c>
      <c r="N40" s="184">
        <v>588109</v>
      </c>
      <c r="O40" s="184">
        <v>28755</v>
      </c>
      <c r="P40" s="184">
        <v>380026</v>
      </c>
      <c r="Q40" s="184">
        <v>5.9130000000000002E-2</v>
      </c>
      <c r="R40" s="184">
        <v>0.13871</v>
      </c>
      <c r="S40" s="184">
        <v>0.24534</v>
      </c>
      <c r="T40" s="184">
        <v>0.40305000000000002</v>
      </c>
      <c r="U40" s="184">
        <v>0.15378</v>
      </c>
      <c r="V40" s="184">
        <v>4.0079999999999998E-2</v>
      </c>
      <c r="W40" s="184">
        <v>0.17175000000000001</v>
      </c>
      <c r="X40" s="184">
        <v>0.50373000000000001</v>
      </c>
      <c r="Y40" s="184">
        <v>8.7099999999999997E-2</v>
      </c>
      <c r="Z40" s="184">
        <v>0.49626999999999999</v>
      </c>
      <c r="AA40" s="184">
        <v>1.42E-3</v>
      </c>
      <c r="AB40" s="184">
        <v>4.5739999999999999E-3</v>
      </c>
      <c r="AC40" s="184">
        <v>1</v>
      </c>
      <c r="AD40" s="184">
        <v>4.8890000000000003E-2</v>
      </c>
      <c r="AE40" s="184">
        <v>0.64617999999999998</v>
      </c>
      <c r="AF40" s="184">
        <v>2842</v>
      </c>
      <c r="AG40" s="184">
        <v>1614</v>
      </c>
      <c r="AH40" s="184">
        <v>791</v>
      </c>
      <c r="AI40" s="184">
        <v>280</v>
      </c>
      <c r="AJ40" s="184">
        <v>156</v>
      </c>
      <c r="AK40" s="184">
        <v>1</v>
      </c>
      <c r="AL40" s="184">
        <v>0.56791000000000003</v>
      </c>
      <c r="AM40" s="184">
        <v>0.27833000000000002</v>
      </c>
      <c r="AN40" s="184">
        <v>9.8519999999999996E-2</v>
      </c>
      <c r="AO40" s="184">
        <v>5.4890000000000001E-2</v>
      </c>
      <c r="AP40" s="184">
        <v>3.5199999999999999E-4</v>
      </c>
      <c r="AQ40" s="184">
        <v>4040</v>
      </c>
      <c r="AR40" s="184">
        <v>6152</v>
      </c>
      <c r="AS40" s="184">
        <v>0.39639000000000002</v>
      </c>
      <c r="AT40" s="184">
        <v>0.60360999999999998</v>
      </c>
      <c r="AU40" s="184">
        <v>6990</v>
      </c>
      <c r="AV40" s="184">
        <v>10660</v>
      </c>
      <c r="AW40" s="184">
        <v>0.39602999999999999</v>
      </c>
      <c r="AX40" s="184">
        <v>0.60397000000000001</v>
      </c>
      <c r="AY40" s="184">
        <v>10192</v>
      </c>
      <c r="AZ40" s="184">
        <v>487</v>
      </c>
      <c r="BA40" s="184">
        <v>1792</v>
      </c>
      <c r="BB40" s="184">
        <v>1155</v>
      </c>
      <c r="BC40" s="184">
        <v>53</v>
      </c>
      <c r="BD40" s="184">
        <v>5253</v>
      </c>
      <c r="BE40" s="184">
        <v>4.7780000000000003E-2</v>
      </c>
      <c r="BF40" s="184">
        <v>0.17582</v>
      </c>
      <c r="BG40" s="184">
        <v>0.11332</v>
      </c>
      <c r="BH40" s="184">
        <v>5.1999999999999998E-3</v>
      </c>
      <c r="BI40" s="184">
        <v>0.51539999999999997</v>
      </c>
      <c r="BJ40" s="184">
        <v>3487</v>
      </c>
      <c r="BK40" s="184">
        <v>1452</v>
      </c>
      <c r="BL40" s="184">
        <v>14.246499999999999</v>
      </c>
      <c r="BM40" s="184">
        <v>4939</v>
      </c>
      <c r="BN40" s="184">
        <v>48.46</v>
      </c>
      <c r="BO40" s="184">
        <f t="shared" si="3"/>
        <v>208083</v>
      </c>
      <c r="BP40" s="185">
        <f t="shared" si="4"/>
        <v>0.35381706452375328</v>
      </c>
      <c r="BQ40" s="186">
        <f t="shared" si="2"/>
        <v>0.48460000000000003</v>
      </c>
      <c r="BR40" s="171">
        <f>Table1[[#This Row],[ENROLL22_MINORITY_Percent]]-Table1[[#This Row],[CENSUS_22_MINORITY_SA_P]]</f>
        <v>0.13078293547624675</v>
      </c>
    </row>
    <row r="41" spans="1:70" ht="14.25">
      <c r="A41" s="132">
        <v>162122</v>
      </c>
      <c r="B41" s="184">
        <v>23252</v>
      </c>
      <c r="C41" s="184">
        <v>47199</v>
      </c>
      <c r="D41" s="184">
        <v>97913</v>
      </c>
      <c r="E41" s="184">
        <v>154560</v>
      </c>
      <c r="F41" s="184">
        <v>51169</v>
      </c>
      <c r="G41" s="184">
        <v>9983</v>
      </c>
      <c r="H41" s="184">
        <v>108192</v>
      </c>
      <c r="I41" s="184">
        <v>189431</v>
      </c>
      <c r="J41" s="184">
        <v>22059</v>
      </c>
      <c r="K41" s="184">
        <v>184662</v>
      </c>
      <c r="L41" s="184">
        <v>687</v>
      </c>
      <c r="M41" s="184">
        <v>1612</v>
      </c>
      <c r="N41" s="184">
        <v>374093</v>
      </c>
      <c r="O41" s="184">
        <v>20511</v>
      </c>
      <c r="P41" s="184">
        <v>211049</v>
      </c>
      <c r="Q41" s="184">
        <v>6.216E-2</v>
      </c>
      <c r="R41" s="184">
        <v>0.12617</v>
      </c>
      <c r="S41" s="184">
        <v>0.26173000000000002</v>
      </c>
      <c r="T41" s="184">
        <v>0.41316000000000003</v>
      </c>
      <c r="U41" s="184">
        <v>0.13678000000000001</v>
      </c>
      <c r="V41" s="184">
        <v>2.6689999999999998E-2</v>
      </c>
      <c r="W41" s="184">
        <v>0.28921000000000002</v>
      </c>
      <c r="X41" s="184">
        <v>0.50636999999999999</v>
      </c>
      <c r="Y41" s="184">
        <v>5.8970000000000002E-2</v>
      </c>
      <c r="Z41" s="184">
        <v>0.49363000000000001</v>
      </c>
      <c r="AA41" s="184">
        <v>1.8400000000000001E-3</v>
      </c>
      <c r="AB41" s="184">
        <v>4.3090000000000003E-3</v>
      </c>
      <c r="AC41" s="184">
        <v>1</v>
      </c>
      <c r="AD41" s="184">
        <v>5.4829999999999997E-2</v>
      </c>
      <c r="AE41" s="184">
        <v>0.56415999999999999</v>
      </c>
      <c r="AF41" s="184">
        <v>1797</v>
      </c>
      <c r="AG41" s="184">
        <v>1063</v>
      </c>
      <c r="AH41" s="184">
        <v>448</v>
      </c>
      <c r="AI41" s="184">
        <v>172</v>
      </c>
      <c r="AJ41" s="184">
        <v>114</v>
      </c>
      <c r="AK41" s="184">
        <v>0</v>
      </c>
      <c r="AL41" s="184">
        <v>0.59153999999999995</v>
      </c>
      <c r="AM41" s="184">
        <v>0.24929999999999999</v>
      </c>
      <c r="AN41" s="184">
        <v>9.572E-2</v>
      </c>
      <c r="AO41" s="184">
        <v>6.3439999999999996E-2</v>
      </c>
      <c r="AP41" s="184">
        <v>0</v>
      </c>
      <c r="AQ41" s="184">
        <v>1855</v>
      </c>
      <c r="AR41" s="184">
        <v>3013</v>
      </c>
      <c r="AS41" s="184">
        <v>0.38106000000000001</v>
      </c>
      <c r="AT41" s="184">
        <v>0.61894000000000005</v>
      </c>
      <c r="AU41" s="184">
        <v>3513</v>
      </c>
      <c r="AV41" s="184">
        <v>5697</v>
      </c>
      <c r="AW41" s="184">
        <v>0.38142999999999999</v>
      </c>
      <c r="AX41" s="184">
        <v>0.61856999999999995</v>
      </c>
      <c r="AY41" s="184">
        <v>4868</v>
      </c>
      <c r="AZ41" s="184">
        <v>199</v>
      </c>
      <c r="BA41" s="184">
        <v>1375</v>
      </c>
      <c r="BB41" s="184">
        <v>446</v>
      </c>
      <c r="BC41" s="184">
        <v>31</v>
      </c>
      <c r="BD41" s="184">
        <v>2245</v>
      </c>
      <c r="BE41" s="184">
        <v>4.088E-2</v>
      </c>
      <c r="BF41" s="184">
        <v>0.28245999999999999</v>
      </c>
      <c r="BG41" s="184">
        <v>9.1619999999999993E-2</v>
      </c>
      <c r="BH41" s="184">
        <v>6.3699999999999998E-3</v>
      </c>
      <c r="BI41" s="184">
        <v>0.46117999999999998</v>
      </c>
      <c r="BJ41" s="184">
        <v>2051</v>
      </c>
      <c r="BK41" s="184">
        <v>572</v>
      </c>
      <c r="BL41" s="184">
        <v>11.7502</v>
      </c>
      <c r="BM41" s="184">
        <v>2623</v>
      </c>
      <c r="BN41" s="184">
        <v>53.881999999999998</v>
      </c>
      <c r="BO41" s="184">
        <f t="shared" si="3"/>
        <v>163044</v>
      </c>
      <c r="BP41" s="185">
        <f t="shared" si="4"/>
        <v>0.43583814719869124</v>
      </c>
      <c r="BQ41" s="186">
        <f t="shared" si="2"/>
        <v>0.53881999999999997</v>
      </c>
      <c r="BR41" s="171">
        <f>Table1[[#This Row],[ENROLL22_MINORITY_Percent]]-Table1[[#This Row],[CENSUS_22_MINORITY_SA_P]]</f>
        <v>0.10298185280130873</v>
      </c>
    </row>
    <row r="42" spans="1:70" ht="14.25">
      <c r="A42" s="132">
        <v>162706</v>
      </c>
      <c r="B42" s="184">
        <v>15245</v>
      </c>
      <c r="C42" s="184">
        <v>31958</v>
      </c>
      <c r="D42" s="184">
        <v>63751</v>
      </c>
      <c r="E42" s="184">
        <v>106582</v>
      </c>
      <c r="F42" s="184">
        <v>43523</v>
      </c>
      <c r="G42" s="184">
        <v>7464</v>
      </c>
      <c r="H42" s="184">
        <v>36600</v>
      </c>
      <c r="I42" s="184">
        <v>132450</v>
      </c>
      <c r="J42" s="184">
        <v>12948</v>
      </c>
      <c r="K42" s="184">
        <v>128609</v>
      </c>
      <c r="L42" s="184">
        <v>235</v>
      </c>
      <c r="M42" s="184">
        <v>1281</v>
      </c>
      <c r="N42" s="184">
        <v>261059</v>
      </c>
      <c r="O42" s="184">
        <v>10290</v>
      </c>
      <c r="P42" s="184">
        <v>192241</v>
      </c>
      <c r="Q42" s="184">
        <v>5.8400000000000001E-2</v>
      </c>
      <c r="R42" s="184">
        <v>0.12242</v>
      </c>
      <c r="S42" s="184">
        <v>0.2442</v>
      </c>
      <c r="T42" s="184">
        <v>0.40827000000000002</v>
      </c>
      <c r="U42" s="184">
        <v>0.16672000000000001</v>
      </c>
      <c r="V42" s="184">
        <v>2.8590000000000001E-2</v>
      </c>
      <c r="W42" s="184">
        <v>0.14019999999999999</v>
      </c>
      <c r="X42" s="184">
        <v>0.50736000000000003</v>
      </c>
      <c r="Y42" s="184">
        <v>4.9599999999999998E-2</v>
      </c>
      <c r="Z42" s="184">
        <v>0.49264000000000002</v>
      </c>
      <c r="AA42" s="184">
        <v>8.9999999999999998E-4</v>
      </c>
      <c r="AB42" s="184">
        <v>4.9069999999999999E-3</v>
      </c>
      <c r="AC42" s="184">
        <v>1</v>
      </c>
      <c r="AD42" s="184">
        <v>3.9419999999999997E-2</v>
      </c>
      <c r="AE42" s="184">
        <v>0.73638999999999999</v>
      </c>
      <c r="AF42" s="184">
        <v>1616</v>
      </c>
      <c r="AG42" s="184">
        <v>881</v>
      </c>
      <c r="AH42" s="184">
        <v>570</v>
      </c>
      <c r="AI42" s="184">
        <v>118</v>
      </c>
      <c r="AJ42" s="184">
        <v>47</v>
      </c>
      <c r="AK42" s="184">
        <v>0</v>
      </c>
      <c r="AL42" s="184">
        <v>0.54517000000000004</v>
      </c>
      <c r="AM42" s="184">
        <v>0.35271999999999998</v>
      </c>
      <c r="AN42" s="184">
        <v>7.3020000000000002E-2</v>
      </c>
      <c r="AO42" s="184">
        <v>2.9080000000000002E-2</v>
      </c>
      <c r="AP42" s="184">
        <v>0</v>
      </c>
      <c r="AQ42" s="184">
        <v>1833</v>
      </c>
      <c r="AR42" s="184">
        <v>2758</v>
      </c>
      <c r="AS42" s="184">
        <v>0.39926</v>
      </c>
      <c r="AT42" s="184">
        <v>0.60074000000000005</v>
      </c>
      <c r="AU42" s="184">
        <v>2956</v>
      </c>
      <c r="AV42" s="184">
        <v>4270</v>
      </c>
      <c r="AW42" s="184">
        <v>0.40908</v>
      </c>
      <c r="AX42" s="184">
        <v>0.59092</v>
      </c>
      <c r="AY42" s="184">
        <v>4591</v>
      </c>
      <c r="AZ42" s="184">
        <v>196</v>
      </c>
      <c r="BA42" s="184">
        <v>783</v>
      </c>
      <c r="BB42" s="184">
        <v>325</v>
      </c>
      <c r="BC42" s="184">
        <v>15</v>
      </c>
      <c r="BD42" s="184">
        <v>2981</v>
      </c>
      <c r="BE42" s="184">
        <v>4.2689999999999999E-2</v>
      </c>
      <c r="BF42" s="184">
        <v>0.17055000000000001</v>
      </c>
      <c r="BG42" s="184">
        <v>7.0790000000000006E-2</v>
      </c>
      <c r="BH42" s="184">
        <v>3.2699999999999999E-3</v>
      </c>
      <c r="BI42" s="184">
        <v>0.64931000000000005</v>
      </c>
      <c r="BJ42" s="184">
        <v>1319</v>
      </c>
      <c r="BK42" s="184">
        <v>291</v>
      </c>
      <c r="BL42" s="184">
        <v>6.3384999999999998</v>
      </c>
      <c r="BM42" s="184">
        <v>1610</v>
      </c>
      <c r="BN42" s="184">
        <v>35.069000000000003</v>
      </c>
      <c r="BO42" s="184">
        <f t="shared" si="3"/>
        <v>68818</v>
      </c>
      <c r="BP42" s="185">
        <f t="shared" si="4"/>
        <v>0.26361090787906183</v>
      </c>
      <c r="BQ42" s="186">
        <f t="shared" si="2"/>
        <v>0.35069</v>
      </c>
      <c r="BR42" s="171">
        <f>Table1[[#This Row],[ENROLL22_MINORITY_Percent]]-Table1[[#This Row],[CENSUS_22_MINORITY_SA_P]]</f>
        <v>8.7079092120938173E-2</v>
      </c>
    </row>
    <row r="43" spans="1:70" ht="14.25">
      <c r="A43" s="132">
        <v>163426</v>
      </c>
      <c r="B43" s="184">
        <v>60882</v>
      </c>
      <c r="C43" s="184">
        <v>129213</v>
      </c>
      <c r="D43" s="184">
        <v>266166</v>
      </c>
      <c r="E43" s="184">
        <v>429952</v>
      </c>
      <c r="F43" s="184">
        <v>170697</v>
      </c>
      <c r="G43" s="184">
        <v>160373</v>
      </c>
      <c r="H43" s="184">
        <v>191958</v>
      </c>
      <c r="I43" s="184">
        <v>541228</v>
      </c>
      <c r="J43" s="184">
        <v>211486</v>
      </c>
      <c r="K43" s="184">
        <v>515682</v>
      </c>
      <c r="L43" s="184">
        <v>1800</v>
      </c>
      <c r="M43" s="184">
        <v>8959</v>
      </c>
      <c r="N43" s="184">
        <v>1056910</v>
      </c>
      <c r="O43" s="184">
        <v>44715</v>
      </c>
      <c r="P43" s="184">
        <v>437619</v>
      </c>
      <c r="Q43" s="184">
        <v>5.7599999999999998E-2</v>
      </c>
      <c r="R43" s="184">
        <v>0.12225999999999999</v>
      </c>
      <c r="S43" s="184">
        <v>0.25183</v>
      </c>
      <c r="T43" s="184">
        <v>0.40679999999999999</v>
      </c>
      <c r="U43" s="184">
        <v>0.16150999999999999</v>
      </c>
      <c r="V43" s="184">
        <v>0.15174000000000001</v>
      </c>
      <c r="W43" s="184">
        <v>0.18162</v>
      </c>
      <c r="X43" s="184">
        <v>0.51209000000000005</v>
      </c>
      <c r="Y43" s="184">
        <v>0.2001</v>
      </c>
      <c r="Z43" s="184">
        <v>0.48791000000000001</v>
      </c>
      <c r="AA43" s="184">
        <v>1.6999999999999999E-3</v>
      </c>
      <c r="AB43" s="184">
        <v>8.4770000000000002E-3</v>
      </c>
      <c r="AC43" s="184">
        <v>1</v>
      </c>
      <c r="AD43" s="184">
        <v>4.231E-2</v>
      </c>
      <c r="AE43" s="184">
        <v>0.41405999999999998</v>
      </c>
      <c r="AF43" s="184" t="s">
        <v>129</v>
      </c>
      <c r="AG43" s="184" t="s">
        <v>129</v>
      </c>
      <c r="AH43" s="184" t="s">
        <v>129</v>
      </c>
      <c r="AI43" s="184" t="s">
        <v>129</v>
      </c>
      <c r="AJ43" s="184" t="s">
        <v>129</v>
      </c>
      <c r="AK43" s="184" t="s">
        <v>129</v>
      </c>
      <c r="AL43" s="184" t="s">
        <v>129</v>
      </c>
      <c r="AM43" s="184" t="s">
        <v>129</v>
      </c>
      <c r="AN43" s="184" t="s">
        <v>129</v>
      </c>
      <c r="AO43" s="184" t="s">
        <v>129</v>
      </c>
      <c r="AP43" s="184" t="s">
        <v>129</v>
      </c>
      <c r="AQ43" s="184">
        <v>7931</v>
      </c>
      <c r="AR43" s="184">
        <v>9206</v>
      </c>
      <c r="AS43" s="184">
        <v>0.46279999999999999</v>
      </c>
      <c r="AT43" s="184">
        <v>0.53720000000000001</v>
      </c>
      <c r="AU43" s="184">
        <v>12892</v>
      </c>
      <c r="AV43" s="184">
        <v>14561</v>
      </c>
      <c r="AW43" s="184">
        <v>0.46960000000000002</v>
      </c>
      <c r="AX43" s="184">
        <v>0.53039999999999998</v>
      </c>
      <c r="AY43" s="184">
        <v>17137</v>
      </c>
      <c r="AZ43" s="184">
        <v>2114</v>
      </c>
      <c r="BA43" s="184">
        <v>4325</v>
      </c>
      <c r="BB43" s="184">
        <v>4807</v>
      </c>
      <c r="BC43" s="184">
        <v>63</v>
      </c>
      <c r="BD43" s="184">
        <v>3377</v>
      </c>
      <c r="BE43" s="184">
        <v>0.12336</v>
      </c>
      <c r="BF43" s="184">
        <v>0.25237999999999999</v>
      </c>
      <c r="BG43" s="184">
        <v>0.28050000000000003</v>
      </c>
      <c r="BH43" s="184">
        <v>3.6800000000000001E-3</v>
      </c>
      <c r="BI43" s="184">
        <v>0.19706000000000001</v>
      </c>
      <c r="BJ43" s="184">
        <v>11309</v>
      </c>
      <c r="BK43" s="184">
        <v>2451</v>
      </c>
      <c r="BL43" s="184">
        <v>14.3024</v>
      </c>
      <c r="BM43" s="184">
        <v>13760</v>
      </c>
      <c r="BN43" s="184">
        <v>80.293999999999997</v>
      </c>
      <c r="BO43" s="184">
        <f t="shared" si="3"/>
        <v>619291</v>
      </c>
      <c r="BP43" s="185">
        <f t="shared" si="4"/>
        <v>0.58594487704724152</v>
      </c>
      <c r="BQ43" s="186">
        <f t="shared" si="2"/>
        <v>0.80293999999999999</v>
      </c>
      <c r="BR43" s="171">
        <f>Table1[[#This Row],[ENROLL22_MINORITY_Percent]]-Table1[[#This Row],[CENSUS_22_MINORITY_SA_P]]</f>
        <v>0.21699512295275847</v>
      </c>
    </row>
    <row r="44" spans="1:70" ht="14.25">
      <c r="A44" s="132">
        <v>163657</v>
      </c>
      <c r="B44" s="184">
        <v>62391</v>
      </c>
      <c r="C44" s="184">
        <v>135490</v>
      </c>
      <c r="D44" s="184">
        <v>238595</v>
      </c>
      <c r="E44" s="184">
        <v>385679</v>
      </c>
      <c r="F44" s="184">
        <v>135034</v>
      </c>
      <c r="G44" s="184">
        <v>38720</v>
      </c>
      <c r="H44" s="184">
        <v>578048</v>
      </c>
      <c r="I44" s="184">
        <v>493706</v>
      </c>
      <c r="J44" s="184">
        <v>190973</v>
      </c>
      <c r="K44" s="184">
        <v>463483</v>
      </c>
      <c r="L44" s="184">
        <v>2311</v>
      </c>
      <c r="M44" s="184">
        <v>5503</v>
      </c>
      <c r="N44" s="184">
        <v>957189</v>
      </c>
      <c r="O44" s="184">
        <v>30844</v>
      </c>
      <c r="P44" s="184">
        <v>110790</v>
      </c>
      <c r="Q44" s="184">
        <v>6.5180000000000002E-2</v>
      </c>
      <c r="R44" s="184">
        <v>0.14155000000000001</v>
      </c>
      <c r="S44" s="184">
        <v>0.24926999999999999</v>
      </c>
      <c r="T44" s="184">
        <v>0.40293000000000001</v>
      </c>
      <c r="U44" s="184">
        <v>0.14107</v>
      </c>
      <c r="V44" s="184">
        <v>4.045E-2</v>
      </c>
      <c r="W44" s="184">
        <v>0.60389999999999999</v>
      </c>
      <c r="X44" s="184">
        <v>0.51578999999999997</v>
      </c>
      <c r="Y44" s="184">
        <v>0.19950999999999999</v>
      </c>
      <c r="Z44" s="184">
        <v>0.48420999999999997</v>
      </c>
      <c r="AA44" s="184">
        <v>2.4099999999999998E-3</v>
      </c>
      <c r="AB44" s="184">
        <v>5.7489999999999998E-3</v>
      </c>
      <c r="AC44" s="184">
        <v>1</v>
      </c>
      <c r="AD44" s="184">
        <v>3.2219999999999999E-2</v>
      </c>
      <c r="AE44" s="184">
        <v>0.11575000000000001</v>
      </c>
      <c r="AF44" s="184" t="s">
        <v>129</v>
      </c>
      <c r="AG44" s="184" t="s">
        <v>129</v>
      </c>
      <c r="AH44" s="184" t="s">
        <v>129</v>
      </c>
      <c r="AI44" s="184" t="s">
        <v>129</v>
      </c>
      <c r="AJ44" s="184" t="s">
        <v>129</v>
      </c>
      <c r="AK44" s="184" t="s">
        <v>129</v>
      </c>
      <c r="AL44" s="184" t="s">
        <v>129</v>
      </c>
      <c r="AM44" s="184" t="s">
        <v>129</v>
      </c>
      <c r="AN44" s="184" t="s">
        <v>129</v>
      </c>
      <c r="AO44" s="184" t="s">
        <v>129</v>
      </c>
      <c r="AP44" s="184" t="s">
        <v>129</v>
      </c>
      <c r="AQ44" s="184">
        <v>3768</v>
      </c>
      <c r="AR44" s="184">
        <v>6476</v>
      </c>
      <c r="AS44" s="184">
        <v>0.36782999999999999</v>
      </c>
      <c r="AT44" s="184">
        <v>0.63217000000000001</v>
      </c>
      <c r="AU44" s="184">
        <v>5160</v>
      </c>
      <c r="AV44" s="184">
        <v>8664</v>
      </c>
      <c r="AW44" s="184">
        <v>0.37325999999999998</v>
      </c>
      <c r="AX44" s="184">
        <v>0.62673999999999996</v>
      </c>
      <c r="AY44" s="184">
        <v>10244</v>
      </c>
      <c r="AZ44" s="184">
        <v>374</v>
      </c>
      <c r="BA44" s="184">
        <v>6266</v>
      </c>
      <c r="BB44" s="184">
        <v>1866</v>
      </c>
      <c r="BC44" s="184">
        <v>37</v>
      </c>
      <c r="BD44" s="184">
        <v>471</v>
      </c>
      <c r="BE44" s="184">
        <v>3.6510000000000001E-2</v>
      </c>
      <c r="BF44" s="184">
        <v>0.61168</v>
      </c>
      <c r="BG44" s="184">
        <v>0.18215999999999999</v>
      </c>
      <c r="BH44" s="184">
        <v>3.6099999999999999E-3</v>
      </c>
      <c r="BI44" s="184">
        <v>4.598E-2</v>
      </c>
      <c r="BJ44" s="184">
        <v>8543</v>
      </c>
      <c r="BK44" s="184">
        <v>1230</v>
      </c>
      <c r="BL44" s="184">
        <v>12.007</v>
      </c>
      <c r="BM44" s="184">
        <v>9773</v>
      </c>
      <c r="BN44" s="184">
        <v>95.402000000000001</v>
      </c>
      <c r="BO44" s="184">
        <f t="shared" si="3"/>
        <v>846399</v>
      </c>
      <c r="BP44" s="185">
        <f t="shared" si="4"/>
        <v>0.88425483368488356</v>
      </c>
      <c r="BQ44" s="186">
        <f t="shared" si="2"/>
        <v>0.95401999999999998</v>
      </c>
      <c r="BR44" s="171">
        <f>Table1[[#This Row],[ENROLL22_MINORITY_Percent]]-Table1[[#This Row],[CENSUS_22_MINORITY_SA_P]]</f>
        <v>6.9765166315116423E-2</v>
      </c>
    </row>
    <row r="45" spans="1:70" ht="14.25">
      <c r="A45" s="132">
        <v>164775</v>
      </c>
      <c r="B45" s="184">
        <v>8219</v>
      </c>
      <c r="C45" s="184">
        <v>13650</v>
      </c>
      <c r="D45" s="184">
        <v>24852</v>
      </c>
      <c r="E45" s="184">
        <v>51051</v>
      </c>
      <c r="F45" s="184">
        <v>30991</v>
      </c>
      <c r="G45" s="184">
        <v>2204</v>
      </c>
      <c r="H45" s="184">
        <v>3507</v>
      </c>
      <c r="I45" s="184">
        <v>65660</v>
      </c>
      <c r="J45" s="184">
        <v>6829</v>
      </c>
      <c r="K45" s="184">
        <v>63103</v>
      </c>
      <c r="L45" s="184">
        <v>156</v>
      </c>
      <c r="M45" s="184">
        <v>426</v>
      </c>
      <c r="N45" s="184">
        <v>128763</v>
      </c>
      <c r="O45" s="184">
        <v>4386</v>
      </c>
      <c r="P45" s="184">
        <v>111255</v>
      </c>
      <c r="Q45" s="184">
        <v>6.3829999999999998E-2</v>
      </c>
      <c r="R45" s="184">
        <v>0.10600999999999999</v>
      </c>
      <c r="S45" s="184">
        <v>0.19300999999999999</v>
      </c>
      <c r="T45" s="184">
        <v>0.39646999999999999</v>
      </c>
      <c r="U45" s="184">
        <v>0.24068000000000001</v>
      </c>
      <c r="V45" s="184">
        <v>1.712E-2</v>
      </c>
      <c r="W45" s="184">
        <v>2.724E-2</v>
      </c>
      <c r="X45" s="184">
        <v>0.50992999999999999</v>
      </c>
      <c r="Y45" s="184">
        <v>5.3039999999999997E-2</v>
      </c>
      <c r="Z45" s="184">
        <v>0.49007000000000001</v>
      </c>
      <c r="AA45" s="184">
        <v>1.2099999999999999E-3</v>
      </c>
      <c r="AB45" s="184">
        <v>3.3080000000000002E-3</v>
      </c>
      <c r="AC45" s="184">
        <v>1</v>
      </c>
      <c r="AD45" s="184">
        <v>3.406E-2</v>
      </c>
      <c r="AE45" s="184">
        <v>0.86402999999999996</v>
      </c>
      <c r="AF45" s="184">
        <v>350</v>
      </c>
      <c r="AG45" s="184">
        <v>195</v>
      </c>
      <c r="AH45" s="184">
        <v>73</v>
      </c>
      <c r="AI45" s="184">
        <v>45</v>
      </c>
      <c r="AJ45" s="184">
        <v>37</v>
      </c>
      <c r="AK45" s="184">
        <v>0</v>
      </c>
      <c r="AL45" s="184">
        <v>0.55713999999999997</v>
      </c>
      <c r="AM45" s="184">
        <v>0.20857000000000001</v>
      </c>
      <c r="AN45" s="184">
        <v>0.12856999999999999</v>
      </c>
      <c r="AO45" s="184">
        <v>0.10571</v>
      </c>
      <c r="AP45" s="184">
        <v>0</v>
      </c>
      <c r="AQ45" s="184">
        <v>449</v>
      </c>
      <c r="AR45" s="184">
        <v>918</v>
      </c>
      <c r="AS45" s="184">
        <v>0.32845999999999997</v>
      </c>
      <c r="AT45" s="184">
        <v>0.67154000000000003</v>
      </c>
      <c r="AU45" s="184">
        <v>989</v>
      </c>
      <c r="AV45" s="184">
        <v>1514</v>
      </c>
      <c r="AW45" s="184">
        <v>0.39512999999999998</v>
      </c>
      <c r="AX45" s="184">
        <v>0.60487000000000002</v>
      </c>
      <c r="AY45" s="184">
        <v>1367</v>
      </c>
      <c r="AZ45" s="184">
        <v>27</v>
      </c>
      <c r="BA45" s="184">
        <v>126</v>
      </c>
      <c r="BB45" s="184">
        <v>152</v>
      </c>
      <c r="BC45" s="184">
        <v>10</v>
      </c>
      <c r="BD45" s="184">
        <v>913</v>
      </c>
      <c r="BE45" s="184">
        <v>1.975E-2</v>
      </c>
      <c r="BF45" s="184">
        <v>9.2170000000000002E-2</v>
      </c>
      <c r="BG45" s="184">
        <v>0.11119</v>
      </c>
      <c r="BH45" s="184">
        <v>7.3200000000000001E-3</v>
      </c>
      <c r="BI45" s="184">
        <v>0.66788999999999998</v>
      </c>
      <c r="BJ45" s="184">
        <v>315</v>
      </c>
      <c r="BK45" s="184">
        <v>139</v>
      </c>
      <c r="BL45" s="184">
        <v>10.1683</v>
      </c>
      <c r="BM45" s="184">
        <v>454</v>
      </c>
      <c r="BN45" s="184">
        <v>33.210999999999999</v>
      </c>
      <c r="BO45" s="184">
        <f t="shared" si="3"/>
        <v>17508</v>
      </c>
      <c r="BP45" s="185">
        <f t="shared" si="4"/>
        <v>0.13597073693529974</v>
      </c>
      <c r="BQ45" s="186">
        <f t="shared" si="2"/>
        <v>0.33210999999999996</v>
      </c>
      <c r="BR45" s="171">
        <f>Table1[[#This Row],[ENROLL22_MINORITY_Percent]]-Table1[[#This Row],[CENSUS_22_MINORITY_SA_P]]</f>
        <v>0.19613926306470023</v>
      </c>
    </row>
    <row r="46" spans="1:70" ht="14.25">
      <c r="A46" s="132">
        <v>165112</v>
      </c>
      <c r="B46" s="184">
        <v>186293</v>
      </c>
      <c r="C46" s="184">
        <v>424235</v>
      </c>
      <c r="D46" s="184">
        <v>525956</v>
      </c>
      <c r="E46" s="184">
        <v>917929</v>
      </c>
      <c r="F46" s="184">
        <v>354139</v>
      </c>
      <c r="G46" s="184">
        <v>278805</v>
      </c>
      <c r="H46" s="184">
        <v>223796</v>
      </c>
      <c r="I46" s="184">
        <v>1225753</v>
      </c>
      <c r="J46" s="184">
        <v>321303</v>
      </c>
      <c r="K46" s="184">
        <v>1182799</v>
      </c>
      <c r="L46" s="184">
        <v>3372</v>
      </c>
      <c r="M46" s="184">
        <v>25595</v>
      </c>
      <c r="N46" s="184">
        <v>2408552</v>
      </c>
      <c r="O46" s="184">
        <v>102386</v>
      </c>
      <c r="P46" s="184">
        <v>1453295</v>
      </c>
      <c r="Q46" s="184">
        <v>7.7350000000000002E-2</v>
      </c>
      <c r="R46" s="184">
        <v>0.17613999999999999</v>
      </c>
      <c r="S46" s="184">
        <v>0.21837000000000001</v>
      </c>
      <c r="T46" s="184">
        <v>0.38111</v>
      </c>
      <c r="U46" s="184">
        <v>0.14702999999999999</v>
      </c>
      <c r="V46" s="184">
        <v>0.11576</v>
      </c>
      <c r="W46" s="184">
        <v>9.2920000000000003E-2</v>
      </c>
      <c r="X46" s="184">
        <v>0.50892000000000004</v>
      </c>
      <c r="Y46" s="184">
        <v>0.13339999999999999</v>
      </c>
      <c r="Z46" s="184">
        <v>0.49108000000000002</v>
      </c>
      <c r="AA46" s="184">
        <v>1.4E-3</v>
      </c>
      <c r="AB46" s="184">
        <v>1.0626999999999999E-2</v>
      </c>
      <c r="AC46" s="184">
        <v>1</v>
      </c>
      <c r="AD46" s="184">
        <v>4.2509999999999999E-2</v>
      </c>
      <c r="AE46" s="184">
        <v>0.60338999999999998</v>
      </c>
      <c r="AF46" s="184">
        <v>2352</v>
      </c>
      <c r="AG46" s="184">
        <v>699</v>
      </c>
      <c r="AH46" s="184">
        <v>1052</v>
      </c>
      <c r="AI46" s="184">
        <v>466</v>
      </c>
      <c r="AJ46" s="184">
        <v>135</v>
      </c>
      <c r="AK46" s="184">
        <v>0</v>
      </c>
      <c r="AL46" s="184">
        <v>0.29719000000000001</v>
      </c>
      <c r="AM46" s="184">
        <v>0.44728000000000001</v>
      </c>
      <c r="AN46" s="184">
        <v>0.19813</v>
      </c>
      <c r="AO46" s="184">
        <v>5.74E-2</v>
      </c>
      <c r="AP46" s="184">
        <v>0</v>
      </c>
      <c r="AQ46" s="184">
        <v>3389</v>
      </c>
      <c r="AR46" s="184">
        <v>5050</v>
      </c>
      <c r="AS46" s="184">
        <v>0.40159</v>
      </c>
      <c r="AT46" s="184">
        <v>0.59841</v>
      </c>
      <c r="AU46" s="184">
        <v>5850</v>
      </c>
      <c r="AV46" s="184">
        <v>7654</v>
      </c>
      <c r="AW46" s="184">
        <v>0.43319999999999997</v>
      </c>
      <c r="AX46" s="184">
        <v>0.56679999999999997</v>
      </c>
      <c r="AY46" s="184">
        <v>8439</v>
      </c>
      <c r="AZ46" s="184">
        <v>772</v>
      </c>
      <c r="BA46" s="184">
        <v>1821</v>
      </c>
      <c r="BB46" s="184">
        <v>2561</v>
      </c>
      <c r="BC46" s="184">
        <v>20</v>
      </c>
      <c r="BD46" s="184">
        <v>1355</v>
      </c>
      <c r="BE46" s="184">
        <v>9.1480000000000006E-2</v>
      </c>
      <c r="BF46" s="184">
        <v>0.21578</v>
      </c>
      <c r="BG46" s="184">
        <v>0.30347000000000002</v>
      </c>
      <c r="BH46" s="184">
        <v>2.3700000000000001E-3</v>
      </c>
      <c r="BI46" s="184">
        <v>0.16056000000000001</v>
      </c>
      <c r="BJ46" s="184">
        <v>5174</v>
      </c>
      <c r="BK46" s="184">
        <v>1910</v>
      </c>
      <c r="BL46" s="184">
        <v>22.632999999999999</v>
      </c>
      <c r="BM46" s="184">
        <v>7084</v>
      </c>
      <c r="BN46" s="184">
        <v>83.944000000000003</v>
      </c>
      <c r="BO46" s="184">
        <f t="shared" si="3"/>
        <v>955257</v>
      </c>
      <c r="BP46" s="185">
        <f t="shared" si="4"/>
        <v>0.39661049460422693</v>
      </c>
      <c r="BQ46" s="186">
        <f t="shared" si="2"/>
        <v>0.83944000000000007</v>
      </c>
      <c r="BR46" s="171">
        <f>Table1[[#This Row],[ENROLL22_MINORITY_Percent]]-Table1[[#This Row],[CENSUS_22_MINORITY_SA_P]]</f>
        <v>0.44282950539577315</v>
      </c>
    </row>
    <row r="47" spans="1:70" ht="14.25">
      <c r="A47" s="132">
        <v>166887</v>
      </c>
      <c r="B47" s="184">
        <v>113195</v>
      </c>
      <c r="C47" s="184">
        <v>246020</v>
      </c>
      <c r="D47" s="184">
        <v>364744</v>
      </c>
      <c r="E47" s="184">
        <v>643746</v>
      </c>
      <c r="F47" s="184">
        <v>255404</v>
      </c>
      <c r="G47" s="184">
        <v>210187</v>
      </c>
      <c r="H47" s="184">
        <v>78817</v>
      </c>
      <c r="I47" s="184">
        <v>820839</v>
      </c>
      <c r="J47" s="184">
        <v>136457</v>
      </c>
      <c r="K47" s="184">
        <v>802270</v>
      </c>
      <c r="L47" s="184">
        <v>1733</v>
      </c>
      <c r="M47" s="184">
        <v>18460</v>
      </c>
      <c r="N47" s="184">
        <v>1623109</v>
      </c>
      <c r="O47" s="184">
        <v>68293</v>
      </c>
      <c r="P47" s="184">
        <v>1109162</v>
      </c>
      <c r="Q47" s="184">
        <v>6.9739999999999996E-2</v>
      </c>
      <c r="R47" s="184">
        <v>0.15157000000000001</v>
      </c>
      <c r="S47" s="184">
        <v>0.22472</v>
      </c>
      <c r="T47" s="184">
        <v>0.39661000000000002</v>
      </c>
      <c r="U47" s="184">
        <v>0.15734999999999999</v>
      </c>
      <c r="V47" s="184">
        <v>0.1295</v>
      </c>
      <c r="W47" s="184">
        <v>4.8559999999999999E-2</v>
      </c>
      <c r="X47" s="184">
        <v>0.50571999999999995</v>
      </c>
      <c r="Y47" s="184">
        <v>8.4070000000000006E-2</v>
      </c>
      <c r="Z47" s="184">
        <v>0.49428</v>
      </c>
      <c r="AA47" s="184">
        <v>1.07E-3</v>
      </c>
      <c r="AB47" s="184">
        <v>1.1372999999999999E-2</v>
      </c>
      <c r="AC47" s="184">
        <v>1</v>
      </c>
      <c r="AD47" s="184">
        <v>4.2079999999999999E-2</v>
      </c>
      <c r="AE47" s="184">
        <v>0.68335999999999997</v>
      </c>
      <c r="AF47" s="184">
        <v>1599</v>
      </c>
      <c r="AG47" s="184">
        <v>759</v>
      </c>
      <c r="AH47" s="184">
        <v>542</v>
      </c>
      <c r="AI47" s="184">
        <v>218</v>
      </c>
      <c r="AJ47" s="184">
        <v>80</v>
      </c>
      <c r="AK47" s="184">
        <v>0</v>
      </c>
      <c r="AL47" s="184">
        <v>0.47466999999999998</v>
      </c>
      <c r="AM47" s="184">
        <v>0.33895999999999998</v>
      </c>
      <c r="AN47" s="184">
        <v>0.13633999999999999</v>
      </c>
      <c r="AO47" s="184">
        <v>5.0029999999999998E-2</v>
      </c>
      <c r="AP47" s="184">
        <v>0</v>
      </c>
      <c r="AQ47" s="184">
        <v>3118</v>
      </c>
      <c r="AR47" s="184">
        <v>4652</v>
      </c>
      <c r="AS47" s="184">
        <v>0.40128999999999998</v>
      </c>
      <c r="AT47" s="184">
        <v>0.59870999999999996</v>
      </c>
      <c r="AU47" s="184">
        <v>4196</v>
      </c>
      <c r="AV47" s="184">
        <v>5468</v>
      </c>
      <c r="AW47" s="184">
        <v>0.43419000000000002</v>
      </c>
      <c r="AX47" s="184">
        <v>0.56581000000000004</v>
      </c>
      <c r="AY47" s="184">
        <v>7770</v>
      </c>
      <c r="AZ47" s="184">
        <v>1253</v>
      </c>
      <c r="BA47" s="184">
        <v>699</v>
      </c>
      <c r="BB47" s="184">
        <v>1517</v>
      </c>
      <c r="BC47" s="184">
        <v>15</v>
      </c>
      <c r="BD47" s="184">
        <v>3697</v>
      </c>
      <c r="BE47" s="184">
        <v>0.16125999999999999</v>
      </c>
      <c r="BF47" s="184">
        <v>8.9959999999999998E-2</v>
      </c>
      <c r="BG47" s="184">
        <v>0.19524</v>
      </c>
      <c r="BH47" s="184">
        <v>1.9300000000000001E-3</v>
      </c>
      <c r="BI47" s="184">
        <v>0.4758</v>
      </c>
      <c r="BJ47" s="184">
        <v>3484</v>
      </c>
      <c r="BK47" s="184">
        <v>589</v>
      </c>
      <c r="BL47" s="184">
        <v>7.5804</v>
      </c>
      <c r="BM47" s="184">
        <v>4073</v>
      </c>
      <c r="BN47" s="184">
        <v>52.42</v>
      </c>
      <c r="BO47" s="184">
        <f t="shared" si="3"/>
        <v>513947</v>
      </c>
      <c r="BP47" s="185">
        <f t="shared" si="4"/>
        <v>0.31664355258950572</v>
      </c>
      <c r="BQ47" s="186">
        <f t="shared" si="2"/>
        <v>0.5242</v>
      </c>
      <c r="BR47" s="171">
        <f>Table1[[#This Row],[ENROLL22_MINORITY_Percent]]-Table1[[#This Row],[CENSUS_22_MINORITY_SA_P]]</f>
        <v>0.20755644741049428</v>
      </c>
    </row>
    <row r="48" spans="1:70" ht="14.25">
      <c r="A48" s="132">
        <v>167376</v>
      </c>
      <c r="B48" s="184">
        <v>52244</v>
      </c>
      <c r="C48" s="184">
        <v>100197</v>
      </c>
      <c r="D48" s="184">
        <v>190992</v>
      </c>
      <c r="E48" s="184">
        <v>320872</v>
      </c>
      <c r="F48" s="184">
        <v>141798</v>
      </c>
      <c r="G48" s="184">
        <v>27727</v>
      </c>
      <c r="H48" s="184">
        <v>27648</v>
      </c>
      <c r="I48" s="184">
        <v>413959</v>
      </c>
      <c r="J48" s="184">
        <v>183006</v>
      </c>
      <c r="K48" s="184">
        <v>392144</v>
      </c>
      <c r="L48" s="184">
        <v>568</v>
      </c>
      <c r="M48" s="184">
        <v>5102</v>
      </c>
      <c r="N48" s="184">
        <v>806103</v>
      </c>
      <c r="O48" s="184">
        <v>23005</v>
      </c>
      <c r="P48" s="184">
        <v>539047</v>
      </c>
      <c r="Q48" s="184">
        <v>6.4810000000000006E-2</v>
      </c>
      <c r="R48" s="184">
        <v>0.12429999999999999</v>
      </c>
      <c r="S48" s="184">
        <v>0.23693</v>
      </c>
      <c r="T48" s="184">
        <v>0.39805000000000001</v>
      </c>
      <c r="U48" s="184">
        <v>0.17591000000000001</v>
      </c>
      <c r="V48" s="184">
        <v>3.44E-2</v>
      </c>
      <c r="W48" s="184">
        <v>3.4299999999999997E-2</v>
      </c>
      <c r="X48" s="184">
        <v>0.51353000000000004</v>
      </c>
      <c r="Y48" s="184">
        <v>0.22703000000000001</v>
      </c>
      <c r="Z48" s="184">
        <v>0.48647000000000001</v>
      </c>
      <c r="AA48" s="184">
        <v>6.9999999999999999E-4</v>
      </c>
      <c r="AB48" s="184">
        <v>6.3290000000000004E-3</v>
      </c>
      <c r="AC48" s="184">
        <v>1</v>
      </c>
      <c r="AD48" s="184">
        <v>2.8539999999999999E-2</v>
      </c>
      <c r="AE48" s="184">
        <v>0.66871000000000003</v>
      </c>
      <c r="AF48" s="184">
        <v>1089</v>
      </c>
      <c r="AG48" s="184">
        <v>569</v>
      </c>
      <c r="AH48" s="184">
        <v>361</v>
      </c>
      <c r="AI48" s="184">
        <v>111</v>
      </c>
      <c r="AJ48" s="184">
        <v>47</v>
      </c>
      <c r="AK48" s="184">
        <v>1</v>
      </c>
      <c r="AL48" s="184">
        <v>0.52249999999999996</v>
      </c>
      <c r="AM48" s="184">
        <v>0.33150000000000002</v>
      </c>
      <c r="AN48" s="184">
        <v>0.10193000000000001</v>
      </c>
      <c r="AO48" s="184">
        <v>4.3159999999999997E-2</v>
      </c>
      <c r="AP48" s="184">
        <v>9.1799999999999998E-4</v>
      </c>
      <c r="AQ48" s="184">
        <v>1608</v>
      </c>
      <c r="AR48" s="184">
        <v>2731</v>
      </c>
      <c r="AS48" s="184">
        <v>0.37058999999999997</v>
      </c>
      <c r="AT48" s="184">
        <v>0.62941000000000003</v>
      </c>
      <c r="AU48" s="184">
        <v>2770</v>
      </c>
      <c r="AV48" s="184">
        <v>4542</v>
      </c>
      <c r="AW48" s="184">
        <v>0.37883</v>
      </c>
      <c r="AX48" s="184">
        <v>0.62117</v>
      </c>
      <c r="AY48" s="184">
        <v>4339</v>
      </c>
      <c r="AZ48" s="184">
        <v>97</v>
      </c>
      <c r="BA48" s="184">
        <v>207</v>
      </c>
      <c r="BB48" s="184">
        <v>1981</v>
      </c>
      <c r="BC48" s="184">
        <v>13</v>
      </c>
      <c r="BD48" s="184">
        <v>1794</v>
      </c>
      <c r="BE48" s="184">
        <v>2.2360000000000001E-2</v>
      </c>
      <c r="BF48" s="184">
        <v>4.7710000000000002E-2</v>
      </c>
      <c r="BG48" s="184">
        <v>0.45656000000000002</v>
      </c>
      <c r="BH48" s="184">
        <v>3.0000000000000001E-3</v>
      </c>
      <c r="BI48" s="184">
        <v>0.41345999999999999</v>
      </c>
      <c r="BJ48" s="184">
        <v>2298</v>
      </c>
      <c r="BK48" s="184">
        <v>247</v>
      </c>
      <c r="BL48" s="184">
        <v>5.6925999999999997</v>
      </c>
      <c r="BM48" s="184">
        <v>2545</v>
      </c>
      <c r="BN48" s="184">
        <v>58.654000000000003</v>
      </c>
      <c r="BO48" s="184">
        <f t="shared" si="3"/>
        <v>267056</v>
      </c>
      <c r="BP48" s="185">
        <f t="shared" si="4"/>
        <v>0.3312926511872552</v>
      </c>
      <c r="BQ48" s="186">
        <f t="shared" si="2"/>
        <v>0.58654000000000006</v>
      </c>
      <c r="BR48" s="171">
        <f>Table1[[#This Row],[ENROLL22_MINORITY_Percent]]-Table1[[#This Row],[CENSUS_22_MINORITY_SA_P]]</f>
        <v>0.25524734881274486</v>
      </c>
    </row>
    <row r="49" spans="1:70" ht="14.25">
      <c r="A49" s="132">
        <v>168883</v>
      </c>
      <c r="B49" s="184">
        <v>3063</v>
      </c>
      <c r="C49" s="184">
        <v>6283</v>
      </c>
      <c r="D49" s="184">
        <v>13488</v>
      </c>
      <c r="E49" s="184">
        <v>24766</v>
      </c>
      <c r="F49" s="184">
        <v>15176</v>
      </c>
      <c r="G49" s="184">
        <v>222</v>
      </c>
      <c r="H49" s="184">
        <v>318</v>
      </c>
      <c r="I49" s="184">
        <v>30912</v>
      </c>
      <c r="J49" s="184">
        <v>1012</v>
      </c>
      <c r="K49" s="184">
        <v>31864</v>
      </c>
      <c r="L49" s="184">
        <v>838</v>
      </c>
      <c r="M49" s="184">
        <v>120</v>
      </c>
      <c r="N49" s="184">
        <v>62776</v>
      </c>
      <c r="O49" s="184">
        <v>2530</v>
      </c>
      <c r="P49" s="184">
        <v>57736</v>
      </c>
      <c r="Q49" s="184">
        <v>4.879E-2</v>
      </c>
      <c r="R49" s="184">
        <v>0.10009</v>
      </c>
      <c r="S49" s="184">
        <v>0.21486</v>
      </c>
      <c r="T49" s="184">
        <v>0.39451000000000003</v>
      </c>
      <c r="U49" s="184">
        <v>0.24174999999999999</v>
      </c>
      <c r="V49" s="184">
        <v>3.5400000000000002E-3</v>
      </c>
      <c r="W49" s="184">
        <v>5.0699999999999999E-3</v>
      </c>
      <c r="X49" s="184">
        <v>0.49242000000000002</v>
      </c>
      <c r="Y49" s="184">
        <v>1.6119999999999999E-2</v>
      </c>
      <c r="Z49" s="184">
        <v>0.50758000000000003</v>
      </c>
      <c r="AA49" s="184">
        <v>1.3350000000000001E-2</v>
      </c>
      <c r="AB49" s="184">
        <v>1.9120000000000001E-3</v>
      </c>
      <c r="AC49" s="184">
        <v>1</v>
      </c>
      <c r="AD49" s="184">
        <v>4.0300000000000002E-2</v>
      </c>
      <c r="AE49" s="184">
        <v>0.91971000000000003</v>
      </c>
      <c r="AF49" s="184" t="s">
        <v>129</v>
      </c>
      <c r="AG49" s="184" t="s">
        <v>129</v>
      </c>
      <c r="AH49" s="184" t="s">
        <v>129</v>
      </c>
      <c r="AI49" s="184" t="s">
        <v>129</v>
      </c>
      <c r="AJ49" s="184" t="s">
        <v>129</v>
      </c>
      <c r="AK49" s="184" t="s">
        <v>129</v>
      </c>
      <c r="AL49" s="184" t="s">
        <v>129</v>
      </c>
      <c r="AM49" s="184" t="s">
        <v>129</v>
      </c>
      <c r="AN49" s="184" t="s">
        <v>129</v>
      </c>
      <c r="AO49" s="184" t="s">
        <v>129</v>
      </c>
      <c r="AP49" s="184" t="s">
        <v>129</v>
      </c>
      <c r="AQ49" s="184">
        <v>762</v>
      </c>
      <c r="AR49" s="184">
        <v>1207</v>
      </c>
      <c r="AS49" s="184">
        <v>0.38700000000000001</v>
      </c>
      <c r="AT49" s="184">
        <v>0.61299999999999999</v>
      </c>
      <c r="AU49" s="184">
        <v>919</v>
      </c>
      <c r="AV49" s="184">
        <v>1526</v>
      </c>
      <c r="AW49" s="184">
        <v>0.37586999999999998</v>
      </c>
      <c r="AX49" s="184">
        <v>0.62412999999999996</v>
      </c>
      <c r="AY49" s="184">
        <v>1969</v>
      </c>
      <c r="AZ49" s="184">
        <v>16</v>
      </c>
      <c r="BA49" s="184">
        <v>38</v>
      </c>
      <c r="BB49" s="184">
        <v>55</v>
      </c>
      <c r="BC49" s="184">
        <v>53</v>
      </c>
      <c r="BD49" s="184">
        <v>1701</v>
      </c>
      <c r="BE49" s="184">
        <v>8.1300000000000001E-3</v>
      </c>
      <c r="BF49" s="184">
        <v>1.9300000000000001E-2</v>
      </c>
      <c r="BG49" s="184">
        <v>2.793E-2</v>
      </c>
      <c r="BH49" s="184">
        <v>2.6919999999999999E-2</v>
      </c>
      <c r="BI49" s="184">
        <v>0.86389000000000005</v>
      </c>
      <c r="BJ49" s="184">
        <v>162</v>
      </c>
      <c r="BK49" s="184">
        <v>106</v>
      </c>
      <c r="BL49" s="184">
        <v>5.3834</v>
      </c>
      <c r="BM49" s="184">
        <v>268</v>
      </c>
      <c r="BN49" s="184">
        <v>13.611000000000001</v>
      </c>
      <c r="BO49" s="184">
        <f t="shared" si="3"/>
        <v>5040</v>
      </c>
      <c r="BP49" s="185">
        <f t="shared" si="4"/>
        <v>8.0285459411239962E-2</v>
      </c>
      <c r="BQ49" s="186">
        <f t="shared" si="2"/>
        <v>0.13611000000000001</v>
      </c>
      <c r="BR49" s="171">
        <f>Table1[[#This Row],[ENROLL22_MINORITY_Percent]]-Table1[[#This Row],[CENSUS_22_MINORITY_SA_P]]</f>
        <v>5.5824540588760047E-2</v>
      </c>
    </row>
    <row r="50" spans="1:70" ht="14.25">
      <c r="A50" s="132">
        <v>169275</v>
      </c>
      <c r="B50" s="184">
        <v>41924</v>
      </c>
      <c r="C50" s="184">
        <v>81734</v>
      </c>
      <c r="D50" s="184">
        <v>164209</v>
      </c>
      <c r="E50" s="184">
        <v>275035</v>
      </c>
      <c r="F50" s="184">
        <v>125367</v>
      </c>
      <c r="G50" s="184">
        <v>5957</v>
      </c>
      <c r="H50" s="184">
        <v>80388</v>
      </c>
      <c r="I50" s="184">
        <v>347559</v>
      </c>
      <c r="J50" s="184">
        <v>25030</v>
      </c>
      <c r="K50" s="184">
        <v>340710</v>
      </c>
      <c r="L50" s="184">
        <v>1503</v>
      </c>
      <c r="M50" s="184">
        <v>2216</v>
      </c>
      <c r="N50" s="184">
        <v>688269</v>
      </c>
      <c r="O50" s="184">
        <v>23411</v>
      </c>
      <c r="P50" s="184">
        <v>549764</v>
      </c>
      <c r="Q50" s="184">
        <v>6.0909999999999999E-2</v>
      </c>
      <c r="R50" s="184">
        <v>0.11874999999999999</v>
      </c>
      <c r="S50" s="184">
        <v>0.23857999999999999</v>
      </c>
      <c r="T50" s="184">
        <v>0.39960000000000001</v>
      </c>
      <c r="U50" s="184">
        <v>0.18215000000000001</v>
      </c>
      <c r="V50" s="184">
        <v>8.6599999999999993E-3</v>
      </c>
      <c r="W50" s="184">
        <v>0.1168</v>
      </c>
      <c r="X50" s="184">
        <v>0.50497999999999998</v>
      </c>
      <c r="Y50" s="184">
        <v>3.637E-2</v>
      </c>
      <c r="Z50" s="184">
        <v>0.49502000000000002</v>
      </c>
      <c r="AA50" s="184">
        <v>2.1800000000000001E-3</v>
      </c>
      <c r="AB50" s="184">
        <v>3.2200000000000002E-3</v>
      </c>
      <c r="AC50" s="184">
        <v>1</v>
      </c>
      <c r="AD50" s="184">
        <v>3.4009999999999999E-2</v>
      </c>
      <c r="AE50" s="184">
        <v>0.79876000000000003</v>
      </c>
      <c r="AF50" s="184">
        <v>1713</v>
      </c>
      <c r="AG50" s="184">
        <v>861</v>
      </c>
      <c r="AH50" s="184">
        <v>434</v>
      </c>
      <c r="AI50" s="184">
        <v>274</v>
      </c>
      <c r="AJ50" s="184">
        <v>144</v>
      </c>
      <c r="AK50" s="184">
        <v>0</v>
      </c>
      <c r="AL50" s="184">
        <v>0.50263000000000002</v>
      </c>
      <c r="AM50" s="184">
        <v>0.25335999999999997</v>
      </c>
      <c r="AN50" s="184">
        <v>0.15995000000000001</v>
      </c>
      <c r="AO50" s="184">
        <v>8.4059999999999996E-2</v>
      </c>
      <c r="AP50" s="184">
        <v>0</v>
      </c>
      <c r="AQ50" s="184">
        <v>2051</v>
      </c>
      <c r="AR50" s="184">
        <v>3918</v>
      </c>
      <c r="AS50" s="184">
        <v>0.34361000000000003</v>
      </c>
      <c r="AT50" s="184">
        <v>0.65639000000000003</v>
      </c>
      <c r="AU50" s="184">
        <v>4099</v>
      </c>
      <c r="AV50" s="184">
        <v>5869</v>
      </c>
      <c r="AW50" s="184">
        <v>0.41121999999999997</v>
      </c>
      <c r="AX50" s="184">
        <v>0.58877999999999997</v>
      </c>
      <c r="AY50" s="184">
        <v>5969</v>
      </c>
      <c r="AZ50" s="184">
        <v>36</v>
      </c>
      <c r="BA50" s="184">
        <v>784</v>
      </c>
      <c r="BB50" s="184">
        <v>1202</v>
      </c>
      <c r="BC50" s="184">
        <v>53</v>
      </c>
      <c r="BD50" s="184">
        <v>3054</v>
      </c>
      <c r="BE50" s="184">
        <v>6.0299999999999998E-3</v>
      </c>
      <c r="BF50" s="184">
        <v>0.13134999999999999</v>
      </c>
      <c r="BG50" s="184">
        <v>0.20136999999999999</v>
      </c>
      <c r="BH50" s="184">
        <v>8.8800000000000007E-3</v>
      </c>
      <c r="BI50" s="184">
        <v>0.51163999999999998</v>
      </c>
      <c r="BJ50" s="184">
        <v>2075</v>
      </c>
      <c r="BK50" s="184">
        <v>840</v>
      </c>
      <c r="BL50" s="184">
        <v>14.072699999999999</v>
      </c>
      <c r="BM50" s="184">
        <v>2915</v>
      </c>
      <c r="BN50" s="184">
        <v>48.835999999999999</v>
      </c>
      <c r="BO50" s="184">
        <f t="shared" si="3"/>
        <v>138505</v>
      </c>
      <c r="BP50" s="185">
        <f t="shared" si="4"/>
        <v>0.20123672575693516</v>
      </c>
      <c r="BQ50" s="186">
        <f t="shared" si="2"/>
        <v>0.48835999999999996</v>
      </c>
      <c r="BR50" s="171">
        <f>Table1[[#This Row],[ENROLL22_MINORITY_Percent]]-Table1[[#This Row],[CENSUS_22_MINORITY_SA_P]]</f>
        <v>0.28712327424306483</v>
      </c>
    </row>
    <row r="51" spans="1:70" ht="14.25">
      <c r="A51" s="132">
        <v>169521</v>
      </c>
      <c r="B51" s="184">
        <v>22809</v>
      </c>
      <c r="C51" s="184">
        <v>46442</v>
      </c>
      <c r="D51" s="184">
        <v>88726</v>
      </c>
      <c r="E51" s="184">
        <v>143935</v>
      </c>
      <c r="F51" s="184">
        <v>75164</v>
      </c>
      <c r="G51" s="184">
        <v>4567</v>
      </c>
      <c r="H51" s="184">
        <v>37494</v>
      </c>
      <c r="I51" s="184">
        <v>191394</v>
      </c>
      <c r="J51" s="184">
        <v>25738</v>
      </c>
      <c r="K51" s="184">
        <v>185682</v>
      </c>
      <c r="L51" s="184">
        <v>874</v>
      </c>
      <c r="M51" s="184">
        <v>605</v>
      </c>
      <c r="N51" s="184">
        <v>377076</v>
      </c>
      <c r="O51" s="184">
        <v>10641</v>
      </c>
      <c r="P51" s="184">
        <v>297157</v>
      </c>
      <c r="Q51" s="184">
        <v>6.0490000000000002E-2</v>
      </c>
      <c r="R51" s="184">
        <v>0.12316000000000001</v>
      </c>
      <c r="S51" s="184">
        <v>0.23530000000000001</v>
      </c>
      <c r="T51" s="184">
        <v>0.38170999999999999</v>
      </c>
      <c r="U51" s="184">
        <v>0.19933000000000001</v>
      </c>
      <c r="V51" s="184">
        <v>1.2109999999999999E-2</v>
      </c>
      <c r="W51" s="184">
        <v>9.9430000000000004E-2</v>
      </c>
      <c r="X51" s="184">
        <v>0.50756999999999997</v>
      </c>
      <c r="Y51" s="184">
        <v>6.8260000000000001E-2</v>
      </c>
      <c r="Z51" s="184">
        <v>0.49242999999999998</v>
      </c>
      <c r="AA51" s="184">
        <v>2.32E-3</v>
      </c>
      <c r="AB51" s="184">
        <v>1.604E-3</v>
      </c>
      <c r="AC51" s="184">
        <v>1</v>
      </c>
      <c r="AD51" s="184">
        <v>2.8219999999999999E-2</v>
      </c>
      <c r="AE51" s="184">
        <v>0.78805999999999998</v>
      </c>
      <c r="AF51" s="184">
        <v>2032</v>
      </c>
      <c r="AG51" s="184">
        <v>917</v>
      </c>
      <c r="AH51" s="184">
        <v>625</v>
      </c>
      <c r="AI51" s="184">
        <v>334</v>
      </c>
      <c r="AJ51" s="184">
        <v>155</v>
      </c>
      <c r="AK51" s="184">
        <v>1</v>
      </c>
      <c r="AL51" s="184">
        <v>0.45128000000000001</v>
      </c>
      <c r="AM51" s="184">
        <v>0.30758000000000002</v>
      </c>
      <c r="AN51" s="184">
        <v>0.16436999999999999</v>
      </c>
      <c r="AO51" s="184">
        <v>7.6280000000000001E-2</v>
      </c>
      <c r="AP51" s="184">
        <v>4.9200000000000003E-4</v>
      </c>
      <c r="AQ51" s="184">
        <v>2655</v>
      </c>
      <c r="AR51" s="184">
        <v>4401</v>
      </c>
      <c r="AS51" s="184">
        <v>0.37628</v>
      </c>
      <c r="AT51" s="184">
        <v>0.62372000000000005</v>
      </c>
      <c r="AU51" s="184">
        <v>4872</v>
      </c>
      <c r="AV51" s="184">
        <v>5891</v>
      </c>
      <c r="AW51" s="184">
        <v>0.45266000000000001</v>
      </c>
      <c r="AX51" s="184">
        <v>0.54734000000000005</v>
      </c>
      <c r="AY51" s="184">
        <v>7056</v>
      </c>
      <c r="AZ51" s="184">
        <v>80</v>
      </c>
      <c r="BA51" s="184">
        <v>652</v>
      </c>
      <c r="BB51" s="184">
        <v>580</v>
      </c>
      <c r="BC51" s="184">
        <v>24</v>
      </c>
      <c r="BD51" s="184">
        <v>5237</v>
      </c>
      <c r="BE51" s="184">
        <v>1.1339999999999999E-2</v>
      </c>
      <c r="BF51" s="184">
        <v>9.2399999999999996E-2</v>
      </c>
      <c r="BG51" s="184">
        <v>8.2199999999999995E-2</v>
      </c>
      <c r="BH51" s="184">
        <v>3.3999999999999998E-3</v>
      </c>
      <c r="BI51" s="184">
        <v>0.74221000000000004</v>
      </c>
      <c r="BJ51" s="184">
        <v>1336</v>
      </c>
      <c r="BK51" s="184">
        <v>483</v>
      </c>
      <c r="BL51" s="184">
        <v>6.8452000000000002</v>
      </c>
      <c r="BM51" s="184">
        <v>1819</v>
      </c>
      <c r="BN51" s="184">
        <v>25.779</v>
      </c>
      <c r="BO51" s="184">
        <f t="shared" si="3"/>
        <v>79919</v>
      </c>
      <c r="BP51" s="185">
        <f t="shared" si="4"/>
        <v>0.21194401128684934</v>
      </c>
      <c r="BQ51" s="186">
        <f t="shared" si="2"/>
        <v>0.25779000000000002</v>
      </c>
      <c r="BR51" s="171">
        <f>Table1[[#This Row],[ENROLL22_MINORITY_Percent]]-Table1[[#This Row],[CENSUS_22_MINORITY_SA_P]]</f>
        <v>4.5845988713150682E-2</v>
      </c>
    </row>
    <row r="52" spans="1:70" ht="14.25">
      <c r="A52" s="132">
        <v>170055</v>
      </c>
      <c r="B52" s="184">
        <v>79901</v>
      </c>
      <c r="C52" s="184">
        <v>153455</v>
      </c>
      <c r="D52" s="184">
        <v>286707</v>
      </c>
      <c r="E52" s="184">
        <v>392900</v>
      </c>
      <c r="F52" s="184">
        <v>160730</v>
      </c>
      <c r="G52" s="184">
        <v>29034</v>
      </c>
      <c r="H52" s="184">
        <v>66960</v>
      </c>
      <c r="I52" s="184">
        <v>539163</v>
      </c>
      <c r="J52" s="184">
        <v>112378</v>
      </c>
      <c r="K52" s="184">
        <v>534530</v>
      </c>
      <c r="L52" s="184">
        <v>2216</v>
      </c>
      <c r="M52" s="184">
        <v>4257</v>
      </c>
      <c r="N52" s="184">
        <v>1073693</v>
      </c>
      <c r="O52" s="184">
        <v>38419</v>
      </c>
      <c r="P52" s="184">
        <v>820429</v>
      </c>
      <c r="Q52" s="184">
        <v>7.442E-2</v>
      </c>
      <c r="R52" s="184">
        <v>0.14291999999999999</v>
      </c>
      <c r="S52" s="184">
        <v>0.26702999999999999</v>
      </c>
      <c r="T52" s="184">
        <v>0.36592999999999998</v>
      </c>
      <c r="U52" s="184">
        <v>0.1497</v>
      </c>
      <c r="V52" s="184">
        <v>2.7040000000000002E-2</v>
      </c>
      <c r="W52" s="184">
        <v>6.2359999999999999E-2</v>
      </c>
      <c r="X52" s="184">
        <v>0.50216000000000005</v>
      </c>
      <c r="Y52" s="184">
        <v>0.10466</v>
      </c>
      <c r="Z52" s="184">
        <v>0.49784</v>
      </c>
      <c r="AA52" s="184">
        <v>2.0600000000000002E-3</v>
      </c>
      <c r="AB52" s="184">
        <v>3.9649999999999998E-3</v>
      </c>
      <c r="AC52" s="184">
        <v>1</v>
      </c>
      <c r="AD52" s="184">
        <v>3.5779999999999999E-2</v>
      </c>
      <c r="AE52" s="184">
        <v>0.76412000000000002</v>
      </c>
      <c r="AF52" s="184">
        <v>3360</v>
      </c>
      <c r="AG52" s="184">
        <v>1912</v>
      </c>
      <c r="AH52" s="184">
        <v>1035</v>
      </c>
      <c r="AI52" s="184">
        <v>328</v>
      </c>
      <c r="AJ52" s="184">
        <v>85</v>
      </c>
      <c r="AK52" s="184">
        <v>0</v>
      </c>
      <c r="AL52" s="184">
        <v>0.56904999999999994</v>
      </c>
      <c r="AM52" s="184">
        <v>0.30803999999999998</v>
      </c>
      <c r="AN52" s="184">
        <v>9.7619999999999998E-2</v>
      </c>
      <c r="AO52" s="184">
        <v>2.53E-2</v>
      </c>
      <c r="AP52" s="184">
        <v>0</v>
      </c>
      <c r="AQ52" s="184">
        <v>5161</v>
      </c>
      <c r="AR52" s="184">
        <v>6642</v>
      </c>
      <c r="AS52" s="184">
        <v>0.43725999999999998</v>
      </c>
      <c r="AT52" s="184">
        <v>0.56274000000000002</v>
      </c>
      <c r="AU52" s="184">
        <v>8212</v>
      </c>
      <c r="AV52" s="184">
        <v>9236</v>
      </c>
      <c r="AW52" s="184">
        <v>0.47066000000000002</v>
      </c>
      <c r="AX52" s="184">
        <v>0.52934000000000003</v>
      </c>
      <c r="AY52" s="184">
        <v>11803</v>
      </c>
      <c r="AZ52" s="184">
        <v>459</v>
      </c>
      <c r="BA52" s="184">
        <v>1108</v>
      </c>
      <c r="BB52" s="184">
        <v>2038</v>
      </c>
      <c r="BC52" s="184">
        <v>79</v>
      </c>
      <c r="BD52" s="184">
        <v>7086</v>
      </c>
      <c r="BE52" s="184">
        <v>3.8890000000000001E-2</v>
      </c>
      <c r="BF52" s="184">
        <v>9.3869999999999995E-2</v>
      </c>
      <c r="BG52" s="184">
        <v>0.17266999999999999</v>
      </c>
      <c r="BH52" s="184">
        <v>6.6899999999999998E-3</v>
      </c>
      <c r="BI52" s="184">
        <v>0.60036</v>
      </c>
      <c r="BJ52" s="184">
        <v>3684</v>
      </c>
      <c r="BK52" s="184">
        <v>1033</v>
      </c>
      <c r="BL52" s="184">
        <v>8.7520000000000007</v>
      </c>
      <c r="BM52" s="184">
        <v>4717</v>
      </c>
      <c r="BN52" s="184">
        <v>39.963999999999999</v>
      </c>
      <c r="BO52" s="184">
        <f t="shared" si="3"/>
        <v>253264</v>
      </c>
      <c r="BP52" s="185">
        <f t="shared" si="4"/>
        <v>0.23588120626659576</v>
      </c>
      <c r="BQ52" s="186">
        <f t="shared" si="2"/>
        <v>0.39964</v>
      </c>
      <c r="BR52" s="171">
        <f>Table1[[#This Row],[ENROLL22_MINORITY_Percent]]-Table1[[#This Row],[CENSUS_22_MINORITY_SA_P]]</f>
        <v>0.16375879373340424</v>
      </c>
    </row>
    <row r="53" spans="1:70" ht="14.25">
      <c r="A53" s="132">
        <v>170657</v>
      </c>
      <c r="B53" s="184">
        <v>69649</v>
      </c>
      <c r="C53" s="184">
        <v>102053</v>
      </c>
      <c r="D53" s="184">
        <v>190445</v>
      </c>
      <c r="E53" s="184">
        <v>303673</v>
      </c>
      <c r="F53" s="184">
        <v>134130</v>
      </c>
      <c r="G53" s="184">
        <v>23433</v>
      </c>
      <c r="H53" s="184">
        <v>45088</v>
      </c>
      <c r="I53" s="184">
        <v>399392</v>
      </c>
      <c r="J53" s="184">
        <v>44160</v>
      </c>
      <c r="K53" s="184">
        <v>400558</v>
      </c>
      <c r="L53" s="184">
        <v>2033</v>
      </c>
      <c r="M53" s="184">
        <v>2605</v>
      </c>
      <c r="N53" s="184">
        <v>799950</v>
      </c>
      <c r="O53" s="184">
        <v>29140</v>
      </c>
      <c r="P53" s="184">
        <v>653491</v>
      </c>
      <c r="Q53" s="184">
        <v>8.7069999999999995E-2</v>
      </c>
      <c r="R53" s="184">
        <v>0.12756999999999999</v>
      </c>
      <c r="S53" s="184">
        <v>0.23807</v>
      </c>
      <c r="T53" s="184">
        <v>0.37961</v>
      </c>
      <c r="U53" s="184">
        <v>0.16767000000000001</v>
      </c>
      <c r="V53" s="184">
        <v>2.929E-2</v>
      </c>
      <c r="W53" s="184">
        <v>5.636E-2</v>
      </c>
      <c r="X53" s="184">
        <v>0.49926999999999999</v>
      </c>
      <c r="Y53" s="184">
        <v>5.5199999999999999E-2</v>
      </c>
      <c r="Z53" s="184">
        <v>0.50073000000000001</v>
      </c>
      <c r="AA53" s="184">
        <v>2.5400000000000002E-3</v>
      </c>
      <c r="AB53" s="184">
        <v>3.2560000000000002E-3</v>
      </c>
      <c r="AC53" s="184">
        <v>1</v>
      </c>
      <c r="AD53" s="184">
        <v>3.6429999999999997E-2</v>
      </c>
      <c r="AE53" s="184">
        <v>0.81691000000000003</v>
      </c>
      <c r="AF53" s="184">
        <v>2890</v>
      </c>
      <c r="AG53" s="184">
        <v>1537</v>
      </c>
      <c r="AH53" s="184">
        <v>878</v>
      </c>
      <c r="AI53" s="184">
        <v>328</v>
      </c>
      <c r="AJ53" s="184">
        <v>146</v>
      </c>
      <c r="AK53" s="184">
        <v>1</v>
      </c>
      <c r="AL53" s="184">
        <v>0.53183000000000002</v>
      </c>
      <c r="AM53" s="184">
        <v>0.30381000000000002</v>
      </c>
      <c r="AN53" s="184">
        <v>0.11348999999999999</v>
      </c>
      <c r="AO53" s="184">
        <v>5.0520000000000002E-2</v>
      </c>
      <c r="AP53" s="184">
        <v>3.4600000000000001E-4</v>
      </c>
      <c r="AQ53" s="184">
        <v>4160</v>
      </c>
      <c r="AR53" s="184">
        <v>5413</v>
      </c>
      <c r="AS53" s="184">
        <v>0.43456</v>
      </c>
      <c r="AT53" s="184">
        <v>0.56544000000000005</v>
      </c>
      <c r="AU53" s="184">
        <v>8604</v>
      </c>
      <c r="AV53" s="184">
        <v>10478</v>
      </c>
      <c r="AW53" s="184">
        <v>0.45090000000000002</v>
      </c>
      <c r="AX53" s="184">
        <v>0.54910000000000003</v>
      </c>
      <c r="AY53" s="184">
        <v>9573</v>
      </c>
      <c r="AZ53" s="184">
        <v>288</v>
      </c>
      <c r="BA53" s="184">
        <v>922</v>
      </c>
      <c r="BB53" s="184">
        <v>841</v>
      </c>
      <c r="BC53" s="184">
        <v>51</v>
      </c>
      <c r="BD53" s="184">
        <v>6670</v>
      </c>
      <c r="BE53" s="184">
        <v>3.0079999999999999E-2</v>
      </c>
      <c r="BF53" s="184">
        <v>9.6310000000000007E-2</v>
      </c>
      <c r="BG53" s="184">
        <v>8.7849999999999998E-2</v>
      </c>
      <c r="BH53" s="184">
        <v>5.3299999999999997E-3</v>
      </c>
      <c r="BI53" s="184">
        <v>0.69674999999999998</v>
      </c>
      <c r="BJ53" s="184">
        <v>2102</v>
      </c>
      <c r="BK53" s="184">
        <v>801</v>
      </c>
      <c r="BL53" s="184">
        <v>8.3673000000000002</v>
      </c>
      <c r="BM53" s="184">
        <v>2903</v>
      </c>
      <c r="BN53" s="184">
        <v>30.324999999999999</v>
      </c>
      <c r="BO53" s="184">
        <f t="shared" si="3"/>
        <v>146459</v>
      </c>
      <c r="BP53" s="185">
        <f t="shared" si="4"/>
        <v>0.18308519282455155</v>
      </c>
      <c r="BQ53" s="186">
        <f t="shared" si="2"/>
        <v>0.30325000000000002</v>
      </c>
      <c r="BR53" s="171">
        <f>Table1[[#This Row],[ENROLL22_MINORITY_Percent]]-Table1[[#This Row],[CENSUS_22_MINORITY_SA_P]]</f>
        <v>0.12016480717544847</v>
      </c>
    </row>
    <row r="54" spans="1:70" ht="14.25">
      <c r="A54" s="132">
        <v>170790</v>
      </c>
      <c r="B54" s="184">
        <v>53542</v>
      </c>
      <c r="C54" s="184">
        <v>119631</v>
      </c>
      <c r="D54" s="184">
        <v>201193</v>
      </c>
      <c r="E54" s="184">
        <v>350388</v>
      </c>
      <c r="F54" s="184">
        <v>153699</v>
      </c>
      <c r="G54" s="184">
        <v>39934</v>
      </c>
      <c r="H54" s="184">
        <v>107772</v>
      </c>
      <c r="I54" s="184">
        <v>447340</v>
      </c>
      <c r="J54" s="184">
        <v>25208</v>
      </c>
      <c r="K54" s="184">
        <v>431113</v>
      </c>
      <c r="L54" s="184">
        <v>1754</v>
      </c>
      <c r="M54" s="184">
        <v>2047</v>
      </c>
      <c r="N54" s="184">
        <v>878453</v>
      </c>
      <c r="O54" s="184">
        <v>31820</v>
      </c>
      <c r="P54" s="184">
        <v>669918</v>
      </c>
      <c r="Q54" s="184">
        <v>6.0949999999999997E-2</v>
      </c>
      <c r="R54" s="184">
        <v>0.13618</v>
      </c>
      <c r="S54" s="184">
        <v>0.22903000000000001</v>
      </c>
      <c r="T54" s="184">
        <v>0.39887</v>
      </c>
      <c r="U54" s="184">
        <v>0.17496999999999999</v>
      </c>
      <c r="V54" s="184">
        <v>4.546E-2</v>
      </c>
      <c r="W54" s="184">
        <v>0.12268</v>
      </c>
      <c r="X54" s="184">
        <v>0.50924000000000003</v>
      </c>
      <c r="Y54" s="184">
        <v>2.87E-2</v>
      </c>
      <c r="Z54" s="184">
        <v>0.49075999999999997</v>
      </c>
      <c r="AA54" s="184">
        <v>2E-3</v>
      </c>
      <c r="AB54" s="184">
        <v>2.33E-3</v>
      </c>
      <c r="AC54" s="184">
        <v>1</v>
      </c>
      <c r="AD54" s="184">
        <v>3.6220000000000002E-2</v>
      </c>
      <c r="AE54" s="184">
        <v>0.76261000000000001</v>
      </c>
      <c r="AF54" s="184">
        <v>4423</v>
      </c>
      <c r="AG54" s="184">
        <v>2310</v>
      </c>
      <c r="AH54" s="184">
        <v>1278</v>
      </c>
      <c r="AI54" s="184">
        <v>585</v>
      </c>
      <c r="AJ54" s="184">
        <v>249</v>
      </c>
      <c r="AK54" s="184">
        <v>1</v>
      </c>
      <c r="AL54" s="184">
        <v>0.52227000000000001</v>
      </c>
      <c r="AM54" s="184">
        <v>0.28893999999999997</v>
      </c>
      <c r="AN54" s="184">
        <v>0.13225999999999999</v>
      </c>
      <c r="AO54" s="184">
        <v>5.6300000000000003E-2</v>
      </c>
      <c r="AP54" s="184">
        <v>2.2599999999999999E-4</v>
      </c>
      <c r="AQ54" s="184">
        <v>6784</v>
      </c>
      <c r="AR54" s="184">
        <v>9162</v>
      </c>
      <c r="AS54" s="184">
        <v>0.42543999999999998</v>
      </c>
      <c r="AT54" s="184">
        <v>0.57455999999999996</v>
      </c>
      <c r="AU54" s="184">
        <v>11184</v>
      </c>
      <c r="AV54" s="184">
        <v>12545</v>
      </c>
      <c r="AW54" s="184">
        <v>0.47132000000000002</v>
      </c>
      <c r="AX54" s="184">
        <v>0.52868000000000004</v>
      </c>
      <c r="AY54" s="184">
        <v>15946</v>
      </c>
      <c r="AZ54" s="184">
        <v>1024</v>
      </c>
      <c r="BA54" s="184">
        <v>2164</v>
      </c>
      <c r="BB54" s="184">
        <v>708</v>
      </c>
      <c r="BC54" s="184">
        <v>80</v>
      </c>
      <c r="BD54" s="184">
        <v>10531</v>
      </c>
      <c r="BE54" s="184">
        <v>6.4219999999999999E-2</v>
      </c>
      <c r="BF54" s="184">
        <v>0.13571</v>
      </c>
      <c r="BG54" s="184">
        <v>4.4400000000000002E-2</v>
      </c>
      <c r="BH54" s="184">
        <v>5.0200000000000002E-3</v>
      </c>
      <c r="BI54" s="184">
        <v>0.66042000000000001</v>
      </c>
      <c r="BJ54" s="184">
        <v>3976</v>
      </c>
      <c r="BK54" s="184">
        <v>1439</v>
      </c>
      <c r="BL54" s="184">
        <v>9.0242000000000004</v>
      </c>
      <c r="BM54" s="184">
        <v>5415</v>
      </c>
      <c r="BN54" s="184">
        <v>33.957999999999998</v>
      </c>
      <c r="BO54" s="184">
        <f t="shared" si="3"/>
        <v>208535</v>
      </c>
      <c r="BP54" s="185">
        <f t="shared" si="4"/>
        <v>0.23738890982215327</v>
      </c>
      <c r="BQ54" s="186">
        <f t="shared" si="2"/>
        <v>0.33957999999999999</v>
      </c>
      <c r="BR54" s="171">
        <f>Table1[[#This Row],[ENROLL22_MINORITY_Percent]]-Table1[[#This Row],[CENSUS_22_MINORITY_SA_P]]</f>
        <v>0.10219109017784672</v>
      </c>
    </row>
    <row r="55" spans="1:70" ht="14.25">
      <c r="A55" s="132">
        <v>171304</v>
      </c>
      <c r="B55" s="184">
        <v>40733</v>
      </c>
      <c r="C55" s="184">
        <v>64629</v>
      </c>
      <c r="D55" s="184">
        <v>138112</v>
      </c>
      <c r="E55" s="184">
        <v>191259</v>
      </c>
      <c r="F55" s="184">
        <v>87527</v>
      </c>
      <c r="G55" s="184">
        <v>9068</v>
      </c>
      <c r="H55" s="184">
        <v>28047</v>
      </c>
      <c r="I55" s="184">
        <v>261189</v>
      </c>
      <c r="J55" s="184">
        <v>44024</v>
      </c>
      <c r="K55" s="184">
        <v>261071</v>
      </c>
      <c r="L55" s="184">
        <v>1826</v>
      </c>
      <c r="M55" s="184">
        <v>1574</v>
      </c>
      <c r="N55" s="184">
        <v>522260</v>
      </c>
      <c r="O55" s="184">
        <v>16260</v>
      </c>
      <c r="P55" s="184">
        <v>421461</v>
      </c>
      <c r="Q55" s="184">
        <v>7.7990000000000004E-2</v>
      </c>
      <c r="R55" s="184">
        <v>0.12375</v>
      </c>
      <c r="S55" s="184">
        <v>0.26445000000000002</v>
      </c>
      <c r="T55" s="184">
        <v>0.36620999999999998</v>
      </c>
      <c r="U55" s="184">
        <v>0.16758999999999999</v>
      </c>
      <c r="V55" s="184">
        <v>1.736E-2</v>
      </c>
      <c r="W55" s="184">
        <v>5.3699999999999998E-2</v>
      </c>
      <c r="X55" s="184">
        <v>0.50011000000000005</v>
      </c>
      <c r="Y55" s="184">
        <v>8.43E-2</v>
      </c>
      <c r="Z55" s="184">
        <v>0.49989</v>
      </c>
      <c r="AA55" s="184">
        <v>3.5000000000000001E-3</v>
      </c>
      <c r="AB55" s="184">
        <v>3.0140000000000002E-3</v>
      </c>
      <c r="AC55" s="184">
        <v>1</v>
      </c>
      <c r="AD55" s="184">
        <v>3.1130000000000001E-2</v>
      </c>
      <c r="AE55" s="184">
        <v>0.80698999999999999</v>
      </c>
      <c r="AF55" s="184">
        <v>1088</v>
      </c>
      <c r="AG55" s="184">
        <v>640</v>
      </c>
      <c r="AH55" s="184">
        <v>339</v>
      </c>
      <c r="AI55" s="184">
        <v>71</v>
      </c>
      <c r="AJ55" s="184">
        <v>38</v>
      </c>
      <c r="AK55" s="184">
        <v>0</v>
      </c>
      <c r="AL55" s="184">
        <v>0.58823999999999999</v>
      </c>
      <c r="AM55" s="184">
        <v>0.31158000000000002</v>
      </c>
      <c r="AN55" s="184">
        <v>6.5259999999999999E-2</v>
      </c>
      <c r="AO55" s="184">
        <v>3.4930000000000003E-2</v>
      </c>
      <c r="AP55" s="184">
        <v>0</v>
      </c>
      <c r="AQ55" s="184">
        <v>1292</v>
      </c>
      <c r="AR55" s="184">
        <v>2154</v>
      </c>
      <c r="AS55" s="184">
        <v>0.37492999999999999</v>
      </c>
      <c r="AT55" s="184">
        <v>0.62507000000000001</v>
      </c>
      <c r="AU55" s="184">
        <v>2260</v>
      </c>
      <c r="AV55" s="184">
        <v>2807</v>
      </c>
      <c r="AW55" s="184">
        <v>0.44602000000000003</v>
      </c>
      <c r="AX55" s="184">
        <v>0.55398000000000003</v>
      </c>
      <c r="AY55" s="184">
        <v>3446</v>
      </c>
      <c r="AZ55" s="184">
        <v>49</v>
      </c>
      <c r="BA55" s="184">
        <v>286</v>
      </c>
      <c r="BB55" s="184">
        <v>276</v>
      </c>
      <c r="BC55" s="184">
        <v>15</v>
      </c>
      <c r="BD55" s="184">
        <v>2599</v>
      </c>
      <c r="BE55" s="184">
        <v>1.422E-2</v>
      </c>
      <c r="BF55" s="184">
        <v>8.2989999999999994E-2</v>
      </c>
      <c r="BG55" s="184">
        <v>8.0089999999999995E-2</v>
      </c>
      <c r="BH55" s="184">
        <v>4.3499999999999997E-3</v>
      </c>
      <c r="BI55" s="184">
        <v>0.75421000000000005</v>
      </c>
      <c r="BJ55" s="184">
        <v>626</v>
      </c>
      <c r="BK55" s="184">
        <v>221</v>
      </c>
      <c r="BL55" s="184">
        <v>6.4131999999999998</v>
      </c>
      <c r="BM55" s="184">
        <v>847</v>
      </c>
      <c r="BN55" s="184">
        <v>24.579000000000001</v>
      </c>
      <c r="BO55" s="184">
        <f t="shared" si="3"/>
        <v>100799</v>
      </c>
      <c r="BP55" s="185">
        <f t="shared" si="4"/>
        <v>0.19300539960938995</v>
      </c>
      <c r="BQ55" s="186">
        <f t="shared" si="2"/>
        <v>0.24579000000000001</v>
      </c>
      <c r="BR55" s="171">
        <f>Table1[[#This Row],[ENROLL22_MINORITY_Percent]]-Table1[[#This Row],[CENSUS_22_MINORITY_SA_P]]</f>
        <v>5.2784600390610059E-2</v>
      </c>
    </row>
    <row r="56" spans="1:70" ht="14.25">
      <c r="A56" s="132">
        <v>172635</v>
      </c>
      <c r="B56" s="184">
        <v>113335</v>
      </c>
      <c r="C56" s="184">
        <v>255583</v>
      </c>
      <c r="D56" s="184">
        <v>462916</v>
      </c>
      <c r="E56" s="184">
        <v>668352</v>
      </c>
      <c r="F56" s="184">
        <v>281455</v>
      </c>
      <c r="G56" s="184">
        <v>61215</v>
      </c>
      <c r="H56" s="184">
        <v>666184</v>
      </c>
      <c r="I56" s="184">
        <v>917166</v>
      </c>
      <c r="J56" s="184">
        <v>112699</v>
      </c>
      <c r="K56" s="184">
        <v>864475</v>
      </c>
      <c r="L56" s="184">
        <v>3540</v>
      </c>
      <c r="M56" s="184">
        <v>7876</v>
      </c>
      <c r="N56" s="184">
        <v>1781641</v>
      </c>
      <c r="O56" s="184">
        <v>63259</v>
      </c>
      <c r="P56" s="184">
        <v>866868</v>
      </c>
      <c r="Q56" s="184">
        <v>6.361E-2</v>
      </c>
      <c r="R56" s="184">
        <v>0.14344999999999999</v>
      </c>
      <c r="S56" s="184">
        <v>0.25983000000000001</v>
      </c>
      <c r="T56" s="184">
        <v>0.37513000000000002</v>
      </c>
      <c r="U56" s="184">
        <v>0.15798000000000001</v>
      </c>
      <c r="V56" s="184">
        <v>3.4360000000000002E-2</v>
      </c>
      <c r="W56" s="184">
        <v>0.37391999999999997</v>
      </c>
      <c r="X56" s="184">
        <v>0.51478999999999997</v>
      </c>
      <c r="Y56" s="184">
        <v>6.3259999999999997E-2</v>
      </c>
      <c r="Z56" s="184">
        <v>0.48520999999999997</v>
      </c>
      <c r="AA56" s="184">
        <v>1.99E-3</v>
      </c>
      <c r="AB56" s="184">
        <v>4.4209999999999996E-3</v>
      </c>
      <c r="AC56" s="184">
        <v>1</v>
      </c>
      <c r="AD56" s="184">
        <v>3.551E-2</v>
      </c>
      <c r="AE56" s="184">
        <v>0.48655999999999999</v>
      </c>
      <c r="AF56" s="184" t="s">
        <v>129</v>
      </c>
      <c r="AG56" s="184" t="s">
        <v>129</v>
      </c>
      <c r="AH56" s="184" t="s">
        <v>129</v>
      </c>
      <c r="AI56" s="184" t="s">
        <v>129</v>
      </c>
      <c r="AJ56" s="184" t="s">
        <v>129</v>
      </c>
      <c r="AK56" s="184" t="s">
        <v>129</v>
      </c>
      <c r="AL56" s="184" t="s">
        <v>129</v>
      </c>
      <c r="AM56" s="184" t="s">
        <v>129</v>
      </c>
      <c r="AN56" s="184" t="s">
        <v>129</v>
      </c>
      <c r="AO56" s="184" t="s">
        <v>129</v>
      </c>
      <c r="AP56" s="184" t="s">
        <v>129</v>
      </c>
      <c r="AQ56" s="184">
        <v>4130</v>
      </c>
      <c r="AR56" s="184">
        <v>8089</v>
      </c>
      <c r="AS56" s="184">
        <v>0.33800000000000002</v>
      </c>
      <c r="AT56" s="184">
        <v>0.66200000000000003</v>
      </c>
      <c r="AU56" s="184">
        <v>6004</v>
      </c>
      <c r="AV56" s="184">
        <v>12172</v>
      </c>
      <c r="AW56" s="184">
        <v>0.33033000000000001</v>
      </c>
      <c r="AX56" s="184">
        <v>0.66966999999999999</v>
      </c>
      <c r="AY56" s="184">
        <v>12219</v>
      </c>
      <c r="AZ56" s="184">
        <v>143</v>
      </c>
      <c r="BA56" s="184">
        <v>8337</v>
      </c>
      <c r="BB56" s="184">
        <v>516</v>
      </c>
      <c r="BC56" s="184">
        <v>36</v>
      </c>
      <c r="BD56" s="184">
        <v>1435</v>
      </c>
      <c r="BE56" s="184">
        <v>1.17E-2</v>
      </c>
      <c r="BF56" s="184">
        <v>0.68230000000000002</v>
      </c>
      <c r="BG56" s="184">
        <v>4.2229999999999997E-2</v>
      </c>
      <c r="BH56" s="184">
        <v>2.9499999999999999E-3</v>
      </c>
      <c r="BI56" s="184">
        <v>0.11744</v>
      </c>
      <c r="BJ56" s="184">
        <v>9032</v>
      </c>
      <c r="BK56" s="184">
        <v>1752</v>
      </c>
      <c r="BL56" s="184">
        <v>14.3383</v>
      </c>
      <c r="BM56" s="184">
        <v>10784</v>
      </c>
      <c r="BN56" s="184">
        <v>88.256</v>
      </c>
      <c r="BO56" s="184">
        <f t="shared" si="3"/>
        <v>914773</v>
      </c>
      <c r="BP56" s="185">
        <f t="shared" si="4"/>
        <v>0.51344406645334273</v>
      </c>
      <c r="BQ56" s="186">
        <f t="shared" si="2"/>
        <v>0.88256000000000001</v>
      </c>
      <c r="BR56" s="171">
        <f>Table1[[#This Row],[ENROLL22_MINORITY_Percent]]-Table1[[#This Row],[CENSUS_22_MINORITY_SA_P]]</f>
        <v>0.36911593354665728</v>
      </c>
    </row>
    <row r="57" spans="1:70" ht="14.25">
      <c r="A57" s="132">
        <v>173911</v>
      </c>
      <c r="B57" s="184">
        <v>20021</v>
      </c>
      <c r="C57" s="184">
        <v>20769</v>
      </c>
      <c r="D57" s="184">
        <v>44623</v>
      </c>
      <c r="E57" s="184">
        <v>58476</v>
      </c>
      <c r="F57" s="184">
        <v>26665</v>
      </c>
      <c r="G57" s="184">
        <v>3635</v>
      </c>
      <c r="H57" s="184">
        <v>8489</v>
      </c>
      <c r="I57" s="184">
        <v>83755</v>
      </c>
      <c r="J57" s="184">
        <v>10416</v>
      </c>
      <c r="K57" s="184">
        <v>86799</v>
      </c>
      <c r="L57" s="184">
        <v>389</v>
      </c>
      <c r="M57" s="184">
        <v>194</v>
      </c>
      <c r="N57" s="184">
        <v>170554</v>
      </c>
      <c r="O57" s="184">
        <v>4393</v>
      </c>
      <c r="P57" s="184">
        <v>143038</v>
      </c>
      <c r="Q57" s="184">
        <v>0.11738999999999999</v>
      </c>
      <c r="R57" s="184">
        <v>0.12177</v>
      </c>
      <c r="S57" s="184">
        <v>0.26163999999999998</v>
      </c>
      <c r="T57" s="184">
        <v>0.34286</v>
      </c>
      <c r="U57" s="184">
        <v>0.15634000000000001</v>
      </c>
      <c r="V57" s="184">
        <v>2.1309999999999999E-2</v>
      </c>
      <c r="W57" s="184">
        <v>4.9770000000000002E-2</v>
      </c>
      <c r="X57" s="184">
        <v>0.49108000000000002</v>
      </c>
      <c r="Y57" s="184">
        <v>6.1069999999999999E-2</v>
      </c>
      <c r="Z57" s="184">
        <v>0.50892000000000004</v>
      </c>
      <c r="AA57" s="184">
        <v>2.2799999999999999E-3</v>
      </c>
      <c r="AB57" s="184">
        <v>1.137E-3</v>
      </c>
      <c r="AC57" s="184">
        <v>1</v>
      </c>
      <c r="AD57" s="184">
        <v>2.5760000000000002E-2</v>
      </c>
      <c r="AE57" s="184">
        <v>0.83867000000000003</v>
      </c>
      <c r="AF57" s="184" t="s">
        <v>129</v>
      </c>
      <c r="AG57" s="184" t="s">
        <v>129</v>
      </c>
      <c r="AH57" s="184" t="s">
        <v>129</v>
      </c>
      <c r="AI57" s="184" t="s">
        <v>129</v>
      </c>
      <c r="AJ57" s="184" t="s">
        <v>129</v>
      </c>
      <c r="AK57" s="184" t="s">
        <v>129</v>
      </c>
      <c r="AL57" s="184" t="s">
        <v>129</v>
      </c>
      <c r="AM57" s="184" t="s">
        <v>129</v>
      </c>
      <c r="AN57" s="184" t="s">
        <v>129</v>
      </c>
      <c r="AO57" s="184" t="s">
        <v>129</v>
      </c>
      <c r="AP57" s="184" t="s">
        <v>129</v>
      </c>
      <c r="AQ57" s="184">
        <v>1096</v>
      </c>
      <c r="AR57" s="184">
        <v>1506</v>
      </c>
      <c r="AS57" s="184">
        <v>0.42120999999999997</v>
      </c>
      <c r="AT57" s="184">
        <v>0.57879000000000003</v>
      </c>
      <c r="AU57" s="184">
        <v>1768</v>
      </c>
      <c r="AV57" s="184">
        <v>2136</v>
      </c>
      <c r="AW57" s="184">
        <v>0.45286999999999999</v>
      </c>
      <c r="AX57" s="184">
        <v>0.54713000000000001</v>
      </c>
      <c r="AY57" s="184">
        <v>2602</v>
      </c>
      <c r="AZ57" s="184">
        <v>35</v>
      </c>
      <c r="BA57" s="184">
        <v>276</v>
      </c>
      <c r="BB57" s="184">
        <v>301</v>
      </c>
      <c r="BC57" s="184">
        <v>9</v>
      </c>
      <c r="BD57" s="184">
        <v>1775</v>
      </c>
      <c r="BE57" s="184">
        <v>1.345E-2</v>
      </c>
      <c r="BF57" s="184">
        <v>0.10607</v>
      </c>
      <c r="BG57" s="184">
        <v>0.11568000000000001</v>
      </c>
      <c r="BH57" s="184">
        <v>3.46E-3</v>
      </c>
      <c r="BI57" s="184">
        <v>0.68217000000000005</v>
      </c>
      <c r="BJ57" s="184">
        <v>621</v>
      </c>
      <c r="BK57" s="184">
        <v>206</v>
      </c>
      <c r="BL57" s="184">
        <v>7.9169999999999998</v>
      </c>
      <c r="BM57" s="184">
        <v>827</v>
      </c>
      <c r="BN57" s="184">
        <v>31.783000000000001</v>
      </c>
      <c r="BO57" s="184">
        <f t="shared" si="3"/>
        <v>27516</v>
      </c>
      <c r="BP57" s="185">
        <f t="shared" si="4"/>
        <v>0.1613330675328635</v>
      </c>
      <c r="BQ57" s="186">
        <f t="shared" si="2"/>
        <v>0.31783</v>
      </c>
      <c r="BR57" s="171">
        <f>Table1[[#This Row],[ENROLL22_MINORITY_Percent]]-Table1[[#This Row],[CENSUS_22_MINORITY_SA_P]]</f>
        <v>0.1564969324671365</v>
      </c>
    </row>
    <row r="58" spans="1:70" ht="14.25">
      <c r="A58" s="132">
        <v>175315</v>
      </c>
      <c r="B58" s="184">
        <v>37429</v>
      </c>
      <c r="C58" s="184">
        <v>88763</v>
      </c>
      <c r="D58" s="184">
        <v>141829</v>
      </c>
      <c r="E58" s="184">
        <v>196675</v>
      </c>
      <c r="F58" s="184">
        <v>82506</v>
      </c>
      <c r="G58" s="184">
        <v>81680</v>
      </c>
      <c r="H58" s="184">
        <v>64532</v>
      </c>
      <c r="I58" s="184">
        <v>278089</v>
      </c>
      <c r="J58" s="184">
        <v>42013</v>
      </c>
      <c r="K58" s="184">
        <v>269113</v>
      </c>
      <c r="L58" s="184">
        <v>2201</v>
      </c>
      <c r="M58" s="184">
        <v>2153</v>
      </c>
      <c r="N58" s="184">
        <v>547202</v>
      </c>
      <c r="O58" s="184">
        <v>28508</v>
      </c>
      <c r="P58" s="184">
        <v>326115</v>
      </c>
      <c r="Q58" s="184">
        <v>6.8400000000000002E-2</v>
      </c>
      <c r="R58" s="184">
        <v>0.16220999999999999</v>
      </c>
      <c r="S58" s="184">
        <v>0.25918999999999998</v>
      </c>
      <c r="T58" s="184">
        <v>0.35942000000000002</v>
      </c>
      <c r="U58" s="184">
        <v>0.15078</v>
      </c>
      <c r="V58" s="184">
        <v>0.14927000000000001</v>
      </c>
      <c r="W58" s="184">
        <v>0.11792999999999999</v>
      </c>
      <c r="X58" s="184">
        <v>0.50819999999999999</v>
      </c>
      <c r="Y58" s="184">
        <v>7.6780000000000001E-2</v>
      </c>
      <c r="Z58" s="184">
        <v>0.49180000000000001</v>
      </c>
      <c r="AA58" s="184">
        <v>4.0200000000000001E-3</v>
      </c>
      <c r="AB58" s="184">
        <v>3.9350000000000001E-3</v>
      </c>
      <c r="AC58" s="184">
        <v>1</v>
      </c>
      <c r="AD58" s="184">
        <v>5.21E-2</v>
      </c>
      <c r="AE58" s="184">
        <v>0.59597</v>
      </c>
      <c r="AF58" s="184" t="s">
        <v>129</v>
      </c>
      <c r="AG58" s="184" t="s">
        <v>129</v>
      </c>
      <c r="AH58" s="184" t="s">
        <v>129</v>
      </c>
      <c r="AI58" s="184" t="s">
        <v>129</v>
      </c>
      <c r="AJ58" s="184" t="s">
        <v>129</v>
      </c>
      <c r="AK58" s="184" t="s">
        <v>129</v>
      </c>
      <c r="AL58" s="184" t="s">
        <v>129</v>
      </c>
      <c r="AM58" s="184" t="s">
        <v>129</v>
      </c>
      <c r="AN58" s="184" t="s">
        <v>129</v>
      </c>
      <c r="AO58" s="184" t="s">
        <v>129</v>
      </c>
      <c r="AP58" s="184" t="s">
        <v>129</v>
      </c>
      <c r="AQ58" s="184">
        <v>3194</v>
      </c>
      <c r="AR58" s="184">
        <v>4452</v>
      </c>
      <c r="AS58" s="184">
        <v>0.41772999999999999</v>
      </c>
      <c r="AT58" s="184">
        <v>0.58226999999999995</v>
      </c>
      <c r="AU58" s="184">
        <v>4708</v>
      </c>
      <c r="AV58" s="184">
        <v>5768</v>
      </c>
      <c r="AW58" s="184">
        <v>0.44940999999999998</v>
      </c>
      <c r="AX58" s="184">
        <v>0.55059000000000002</v>
      </c>
      <c r="AY58" s="184">
        <v>7646</v>
      </c>
      <c r="AZ58" s="184">
        <v>1448</v>
      </c>
      <c r="BA58" s="184">
        <v>990</v>
      </c>
      <c r="BB58" s="184">
        <v>709</v>
      </c>
      <c r="BC58" s="184">
        <v>32</v>
      </c>
      <c r="BD58" s="184">
        <v>3835</v>
      </c>
      <c r="BE58" s="184">
        <v>0.18937999999999999</v>
      </c>
      <c r="BF58" s="184">
        <v>0.12948000000000001</v>
      </c>
      <c r="BG58" s="184">
        <v>9.2730000000000007E-2</v>
      </c>
      <c r="BH58" s="184">
        <v>4.1900000000000001E-3</v>
      </c>
      <c r="BI58" s="184">
        <v>0.50156999999999996</v>
      </c>
      <c r="BJ58" s="184">
        <v>3179</v>
      </c>
      <c r="BK58" s="184">
        <v>632</v>
      </c>
      <c r="BL58" s="184">
        <v>8.2658000000000005</v>
      </c>
      <c r="BM58" s="184">
        <v>3811</v>
      </c>
      <c r="BN58" s="184">
        <v>49.843000000000004</v>
      </c>
      <c r="BO58" s="184">
        <f t="shared" si="3"/>
        <v>221087</v>
      </c>
      <c r="BP58" s="185">
        <f t="shared" si="4"/>
        <v>0.4040317835095632</v>
      </c>
      <c r="BQ58" s="186">
        <f t="shared" si="2"/>
        <v>0.49843000000000004</v>
      </c>
      <c r="BR58" s="171">
        <f>Table1[[#This Row],[ENROLL22_MINORITY_Percent]]-Table1[[#This Row],[CENSUS_22_MINORITY_SA_P]]</f>
        <v>9.4398216490436837E-2</v>
      </c>
    </row>
    <row r="59" spans="1:70" ht="14.25">
      <c r="A59" s="132">
        <v>175519</v>
      </c>
      <c r="B59" s="184">
        <v>5670</v>
      </c>
      <c r="C59" s="184">
        <v>10501</v>
      </c>
      <c r="D59" s="184">
        <v>22234</v>
      </c>
      <c r="E59" s="184">
        <v>29248</v>
      </c>
      <c r="F59" s="184">
        <v>12820</v>
      </c>
      <c r="G59" s="184">
        <v>302</v>
      </c>
      <c r="H59" s="184">
        <v>55538</v>
      </c>
      <c r="I59" s="184">
        <v>41582</v>
      </c>
      <c r="J59" s="184">
        <v>1474</v>
      </c>
      <c r="K59" s="184">
        <v>38891</v>
      </c>
      <c r="L59" s="184">
        <v>98</v>
      </c>
      <c r="M59" s="184">
        <v>114</v>
      </c>
      <c r="N59" s="184">
        <v>80473</v>
      </c>
      <c r="O59" s="184">
        <v>1625</v>
      </c>
      <c r="P59" s="184">
        <v>21322</v>
      </c>
      <c r="Q59" s="184">
        <v>7.0459999999999995E-2</v>
      </c>
      <c r="R59" s="184">
        <v>0.13048999999999999</v>
      </c>
      <c r="S59" s="184">
        <v>0.27628999999999998</v>
      </c>
      <c r="T59" s="184">
        <v>0.36345</v>
      </c>
      <c r="U59" s="184">
        <v>0.15931000000000001</v>
      </c>
      <c r="V59" s="184">
        <v>3.7499999999999999E-3</v>
      </c>
      <c r="W59" s="184">
        <v>0.69013999999999998</v>
      </c>
      <c r="X59" s="184">
        <v>0.51671999999999996</v>
      </c>
      <c r="Y59" s="184">
        <v>1.8319999999999999E-2</v>
      </c>
      <c r="Z59" s="184">
        <v>0.48327999999999999</v>
      </c>
      <c r="AA59" s="184">
        <v>1.2199999999999999E-3</v>
      </c>
      <c r="AB59" s="184">
        <v>1.4170000000000001E-3</v>
      </c>
      <c r="AC59" s="184">
        <v>1</v>
      </c>
      <c r="AD59" s="184">
        <v>2.019E-2</v>
      </c>
      <c r="AE59" s="184">
        <v>0.26495999999999997</v>
      </c>
      <c r="AF59" s="184" t="s">
        <v>129</v>
      </c>
      <c r="AG59" s="184" t="s">
        <v>129</v>
      </c>
      <c r="AH59" s="184" t="s">
        <v>129</v>
      </c>
      <c r="AI59" s="184" t="s">
        <v>129</v>
      </c>
      <c r="AJ59" s="184" t="s">
        <v>129</v>
      </c>
      <c r="AK59" s="184" t="s">
        <v>129</v>
      </c>
      <c r="AL59" s="184" t="s">
        <v>129</v>
      </c>
      <c r="AM59" s="184" t="s">
        <v>129</v>
      </c>
      <c r="AN59" s="184" t="s">
        <v>129</v>
      </c>
      <c r="AO59" s="184" t="s">
        <v>129</v>
      </c>
      <c r="AP59" s="184" t="s">
        <v>129</v>
      </c>
      <c r="AQ59" s="184">
        <v>651</v>
      </c>
      <c r="AR59" s="184">
        <v>1132</v>
      </c>
      <c r="AS59" s="184">
        <v>0.36510999999999999</v>
      </c>
      <c r="AT59" s="184">
        <v>0.63488999999999995</v>
      </c>
      <c r="AU59" s="184">
        <v>825</v>
      </c>
      <c r="AV59" s="184">
        <v>1480</v>
      </c>
      <c r="AW59" s="184">
        <v>0.35792000000000002</v>
      </c>
      <c r="AX59" s="184">
        <v>0.64207999999999998</v>
      </c>
      <c r="AY59" s="184">
        <v>1783</v>
      </c>
      <c r="AZ59" s="184">
        <v>7</v>
      </c>
      <c r="BA59" s="184">
        <v>1594</v>
      </c>
      <c r="BB59" s="184">
        <v>10</v>
      </c>
      <c r="BC59" s="184">
        <v>6</v>
      </c>
      <c r="BD59" s="184">
        <v>96</v>
      </c>
      <c r="BE59" s="184">
        <v>3.9300000000000003E-3</v>
      </c>
      <c r="BF59" s="184">
        <v>0.89400000000000002</v>
      </c>
      <c r="BG59" s="184">
        <v>5.6100000000000004E-3</v>
      </c>
      <c r="BH59" s="184">
        <v>3.3700000000000002E-3</v>
      </c>
      <c r="BI59" s="184">
        <v>5.3839999999999999E-2</v>
      </c>
      <c r="BJ59" s="184">
        <v>1617</v>
      </c>
      <c r="BK59" s="184">
        <v>70</v>
      </c>
      <c r="BL59" s="184">
        <v>3.9260000000000002</v>
      </c>
      <c r="BM59" s="184">
        <v>1687</v>
      </c>
      <c r="BN59" s="184">
        <v>94.616</v>
      </c>
      <c r="BO59" s="184">
        <f t="shared" si="3"/>
        <v>59151</v>
      </c>
      <c r="BP59" s="185">
        <f t="shared" si="4"/>
        <v>0.73504156673666943</v>
      </c>
      <c r="BQ59" s="186">
        <f t="shared" si="2"/>
        <v>0.94616</v>
      </c>
      <c r="BR59" s="171">
        <f>Table1[[#This Row],[ENROLL22_MINORITY_Percent]]-Table1[[#This Row],[CENSUS_22_MINORITY_SA_P]]</f>
        <v>0.21111843326333057</v>
      </c>
    </row>
    <row r="60" spans="1:70" ht="14.25">
      <c r="A60" s="132">
        <v>175652</v>
      </c>
      <c r="B60" s="184">
        <v>22699</v>
      </c>
      <c r="C60" s="184">
        <v>28331</v>
      </c>
      <c r="D60" s="184">
        <v>58050</v>
      </c>
      <c r="E60" s="184">
        <v>75564</v>
      </c>
      <c r="F60" s="184">
        <v>35871</v>
      </c>
      <c r="G60" s="184">
        <v>2766</v>
      </c>
      <c r="H60" s="184">
        <v>100685</v>
      </c>
      <c r="I60" s="184">
        <v>113426</v>
      </c>
      <c r="J60" s="184">
        <v>4088</v>
      </c>
      <c r="K60" s="184">
        <v>107089</v>
      </c>
      <c r="L60" s="184">
        <v>603</v>
      </c>
      <c r="M60" s="184">
        <v>595</v>
      </c>
      <c r="N60" s="184">
        <v>220515</v>
      </c>
      <c r="O60" s="184">
        <v>3764</v>
      </c>
      <c r="P60" s="184">
        <v>108014</v>
      </c>
      <c r="Q60" s="184">
        <v>0.10294</v>
      </c>
      <c r="R60" s="184">
        <v>0.12848000000000001</v>
      </c>
      <c r="S60" s="184">
        <v>0.26324999999999998</v>
      </c>
      <c r="T60" s="184">
        <v>0.34266999999999997</v>
      </c>
      <c r="U60" s="184">
        <v>0.16267000000000001</v>
      </c>
      <c r="V60" s="184">
        <v>1.2540000000000001E-2</v>
      </c>
      <c r="W60" s="184">
        <v>0.45659</v>
      </c>
      <c r="X60" s="184">
        <v>0.51436999999999999</v>
      </c>
      <c r="Y60" s="184">
        <v>1.8540000000000001E-2</v>
      </c>
      <c r="Z60" s="184">
        <v>0.48563000000000001</v>
      </c>
      <c r="AA60" s="184">
        <v>2.7299999999999998E-3</v>
      </c>
      <c r="AB60" s="184">
        <v>2.6979999999999999E-3</v>
      </c>
      <c r="AC60" s="184">
        <v>1</v>
      </c>
      <c r="AD60" s="184">
        <v>1.7069999999999998E-2</v>
      </c>
      <c r="AE60" s="184">
        <v>0.48982999999999999</v>
      </c>
      <c r="AF60" s="184">
        <v>2174</v>
      </c>
      <c r="AG60" s="184">
        <v>1118</v>
      </c>
      <c r="AH60" s="184">
        <v>751</v>
      </c>
      <c r="AI60" s="184">
        <v>215</v>
      </c>
      <c r="AJ60" s="184">
        <v>90</v>
      </c>
      <c r="AK60" s="184" t="s">
        <v>129</v>
      </c>
      <c r="AL60" s="184">
        <v>0.51426000000000005</v>
      </c>
      <c r="AM60" s="184">
        <v>0.34544999999999998</v>
      </c>
      <c r="AN60" s="184">
        <v>9.8900000000000002E-2</v>
      </c>
      <c r="AO60" s="184">
        <v>4.1399999999999999E-2</v>
      </c>
      <c r="AP60" s="184" t="s">
        <v>129</v>
      </c>
      <c r="AQ60" s="184">
        <v>1470</v>
      </c>
      <c r="AR60" s="184">
        <v>1854</v>
      </c>
      <c r="AS60" s="184">
        <v>0.44224000000000002</v>
      </c>
      <c r="AT60" s="184">
        <v>0.55776000000000003</v>
      </c>
      <c r="AU60" s="184">
        <v>1928</v>
      </c>
      <c r="AV60" s="184">
        <v>2770</v>
      </c>
      <c r="AW60" s="184">
        <v>0.41038999999999998</v>
      </c>
      <c r="AX60" s="184">
        <v>0.58960999999999997</v>
      </c>
      <c r="AY60" s="184">
        <v>3324</v>
      </c>
      <c r="AZ60" s="184">
        <v>41</v>
      </c>
      <c r="BA60" s="184">
        <v>1466</v>
      </c>
      <c r="BB60" s="184">
        <v>72</v>
      </c>
      <c r="BC60" s="184">
        <v>35</v>
      </c>
      <c r="BD60" s="184">
        <v>1518</v>
      </c>
      <c r="BE60" s="184">
        <v>1.2330000000000001E-2</v>
      </c>
      <c r="BF60" s="184">
        <v>0.44102999999999998</v>
      </c>
      <c r="BG60" s="184">
        <v>2.1659999999999999E-2</v>
      </c>
      <c r="BH60" s="184">
        <v>1.0529999999999999E-2</v>
      </c>
      <c r="BI60" s="184">
        <v>0.45667999999999997</v>
      </c>
      <c r="BJ60" s="184">
        <v>1614</v>
      </c>
      <c r="BK60" s="184">
        <v>192</v>
      </c>
      <c r="BL60" s="184">
        <v>5.7762000000000002</v>
      </c>
      <c r="BM60" s="184">
        <v>1806</v>
      </c>
      <c r="BN60" s="184">
        <v>54.332000000000001</v>
      </c>
      <c r="BO60" s="184">
        <f t="shared" si="3"/>
        <v>112501</v>
      </c>
      <c r="BP60" s="185">
        <f t="shared" si="4"/>
        <v>0.51017391107180921</v>
      </c>
      <c r="BQ60" s="186">
        <f t="shared" si="2"/>
        <v>0.54332000000000003</v>
      </c>
      <c r="BR60" s="171">
        <f>Table1[[#This Row],[ENROLL22_MINORITY_Percent]]-Table1[[#This Row],[CENSUS_22_MINORITY_SA_P]]</f>
        <v>3.314608892819082E-2</v>
      </c>
    </row>
    <row r="61" spans="1:70" ht="14.25">
      <c r="A61" s="132">
        <v>175935</v>
      </c>
      <c r="B61" s="184">
        <v>4416</v>
      </c>
      <c r="C61" s="184">
        <v>9379</v>
      </c>
      <c r="D61" s="184">
        <v>18877</v>
      </c>
      <c r="E61" s="184">
        <v>27077</v>
      </c>
      <c r="F61" s="184">
        <v>12992</v>
      </c>
      <c r="G61" s="184">
        <v>540</v>
      </c>
      <c r="H61" s="184">
        <v>31564</v>
      </c>
      <c r="I61" s="184">
        <v>37427</v>
      </c>
      <c r="J61" s="184">
        <v>1635</v>
      </c>
      <c r="K61" s="184">
        <v>35314</v>
      </c>
      <c r="L61" s="184">
        <v>86</v>
      </c>
      <c r="M61" s="184">
        <v>260</v>
      </c>
      <c r="N61" s="184">
        <v>72741</v>
      </c>
      <c r="O61" s="184">
        <v>1330</v>
      </c>
      <c r="P61" s="184">
        <v>37326</v>
      </c>
      <c r="Q61" s="184">
        <v>6.071E-2</v>
      </c>
      <c r="R61" s="184">
        <v>0.12894</v>
      </c>
      <c r="S61" s="184">
        <v>0.25951000000000002</v>
      </c>
      <c r="T61" s="184">
        <v>0.37224000000000002</v>
      </c>
      <c r="U61" s="184">
        <v>0.17860999999999999</v>
      </c>
      <c r="V61" s="184">
        <v>7.4200000000000004E-3</v>
      </c>
      <c r="W61" s="184">
        <v>0.43391999999999997</v>
      </c>
      <c r="X61" s="184">
        <v>0.51451999999999998</v>
      </c>
      <c r="Y61" s="184">
        <v>2.248E-2</v>
      </c>
      <c r="Z61" s="184">
        <v>0.48548000000000002</v>
      </c>
      <c r="AA61" s="184">
        <v>1.1800000000000001E-3</v>
      </c>
      <c r="AB61" s="184">
        <v>3.5739999999999999E-3</v>
      </c>
      <c r="AC61" s="184">
        <v>1</v>
      </c>
      <c r="AD61" s="184">
        <v>1.8280000000000001E-2</v>
      </c>
      <c r="AE61" s="184">
        <v>0.51314000000000004</v>
      </c>
      <c r="AF61" s="184">
        <v>1744</v>
      </c>
      <c r="AG61" s="184">
        <v>629</v>
      </c>
      <c r="AH61" s="184">
        <v>629</v>
      </c>
      <c r="AI61" s="184">
        <v>308</v>
      </c>
      <c r="AJ61" s="184">
        <v>178</v>
      </c>
      <c r="AK61" s="184">
        <v>0</v>
      </c>
      <c r="AL61" s="184">
        <v>0.36066999999999999</v>
      </c>
      <c r="AM61" s="184">
        <v>0.36066999999999999</v>
      </c>
      <c r="AN61" s="184">
        <v>0.17660999999999999</v>
      </c>
      <c r="AO61" s="184">
        <v>0.10206</v>
      </c>
      <c r="AP61" s="184">
        <v>0</v>
      </c>
      <c r="AQ61" s="184">
        <v>847</v>
      </c>
      <c r="AR61" s="184">
        <v>1774</v>
      </c>
      <c r="AS61" s="184">
        <v>0.32316</v>
      </c>
      <c r="AT61" s="184">
        <v>0.67684</v>
      </c>
      <c r="AU61" s="184">
        <v>1254</v>
      </c>
      <c r="AV61" s="184">
        <v>2884</v>
      </c>
      <c r="AW61" s="184">
        <v>0.30303999999999998</v>
      </c>
      <c r="AX61" s="184">
        <v>0.69696000000000002</v>
      </c>
      <c r="AY61" s="184">
        <v>2621</v>
      </c>
      <c r="AZ61" s="184">
        <v>25</v>
      </c>
      <c r="BA61" s="184">
        <v>1160</v>
      </c>
      <c r="BB61" s="184">
        <v>57</v>
      </c>
      <c r="BC61" s="184">
        <v>31</v>
      </c>
      <c r="BD61" s="184">
        <v>1146</v>
      </c>
      <c r="BE61" s="184">
        <v>9.5399999999999999E-3</v>
      </c>
      <c r="BF61" s="184">
        <v>0.44257999999999997</v>
      </c>
      <c r="BG61" s="184">
        <v>2.1749999999999999E-2</v>
      </c>
      <c r="BH61" s="184">
        <v>1.183E-2</v>
      </c>
      <c r="BI61" s="184">
        <v>0.43724000000000002</v>
      </c>
      <c r="BJ61" s="184">
        <v>1273</v>
      </c>
      <c r="BK61" s="184">
        <v>202</v>
      </c>
      <c r="BL61" s="184">
        <v>7.7069999999999999</v>
      </c>
      <c r="BM61" s="184">
        <v>1475</v>
      </c>
      <c r="BN61" s="184">
        <v>56.276000000000003</v>
      </c>
      <c r="BO61" s="184">
        <f t="shared" si="3"/>
        <v>35415</v>
      </c>
      <c r="BP61" s="185">
        <f t="shared" si="4"/>
        <v>0.48686435435311587</v>
      </c>
      <c r="BQ61" s="186">
        <f t="shared" si="2"/>
        <v>0.56276000000000004</v>
      </c>
      <c r="BR61" s="171">
        <f>Table1[[#This Row],[ENROLL22_MINORITY_Percent]]-Table1[[#This Row],[CENSUS_22_MINORITY_SA_P]]</f>
        <v>7.5895645646884169E-2</v>
      </c>
    </row>
    <row r="62" spans="1:70" ht="14.25">
      <c r="A62" s="132">
        <v>176178</v>
      </c>
      <c r="B62" s="184">
        <v>29310</v>
      </c>
      <c r="C62" s="184">
        <v>48890</v>
      </c>
      <c r="D62" s="184">
        <v>104794</v>
      </c>
      <c r="E62" s="184">
        <v>146498</v>
      </c>
      <c r="F62" s="184">
        <v>57354</v>
      </c>
      <c r="G62" s="184">
        <v>3865</v>
      </c>
      <c r="H62" s="184">
        <v>134174</v>
      </c>
      <c r="I62" s="184">
        <v>199152</v>
      </c>
      <c r="J62" s="184">
        <v>15344</v>
      </c>
      <c r="K62" s="184">
        <v>187694</v>
      </c>
      <c r="L62" s="184">
        <v>577</v>
      </c>
      <c r="M62" s="184">
        <v>594</v>
      </c>
      <c r="N62" s="184">
        <v>386846</v>
      </c>
      <c r="O62" s="184">
        <v>8583</v>
      </c>
      <c r="P62" s="184">
        <v>223709</v>
      </c>
      <c r="Q62" s="184">
        <v>7.5770000000000004E-2</v>
      </c>
      <c r="R62" s="184">
        <v>0.12637999999999999</v>
      </c>
      <c r="S62" s="184">
        <v>0.27089000000000002</v>
      </c>
      <c r="T62" s="184">
        <v>0.37869999999999998</v>
      </c>
      <c r="U62" s="184">
        <v>0.14826</v>
      </c>
      <c r="V62" s="184">
        <v>9.9900000000000006E-3</v>
      </c>
      <c r="W62" s="184">
        <v>0.34683999999999998</v>
      </c>
      <c r="X62" s="184">
        <v>0.51480999999999999</v>
      </c>
      <c r="Y62" s="184">
        <v>3.9660000000000001E-2</v>
      </c>
      <c r="Z62" s="184">
        <v>0.48519000000000001</v>
      </c>
      <c r="AA62" s="184">
        <v>1.49E-3</v>
      </c>
      <c r="AB62" s="184">
        <v>1.5349999999999999E-3</v>
      </c>
      <c r="AC62" s="184">
        <v>1</v>
      </c>
      <c r="AD62" s="184">
        <v>2.2190000000000001E-2</v>
      </c>
      <c r="AE62" s="184">
        <v>0.57828999999999997</v>
      </c>
      <c r="AF62" s="184">
        <v>4332</v>
      </c>
      <c r="AG62" s="184">
        <v>3468</v>
      </c>
      <c r="AH62" s="184">
        <v>470</v>
      </c>
      <c r="AI62" s="184">
        <v>260</v>
      </c>
      <c r="AJ62" s="184">
        <v>133</v>
      </c>
      <c r="AK62" s="184">
        <v>1</v>
      </c>
      <c r="AL62" s="184">
        <v>0.80054999999999998</v>
      </c>
      <c r="AM62" s="184">
        <v>0.10849</v>
      </c>
      <c r="AN62" s="184">
        <v>6.0019999999999997E-2</v>
      </c>
      <c r="AO62" s="184">
        <v>3.0700000000000002E-2</v>
      </c>
      <c r="AP62" s="184">
        <v>2.31E-4</v>
      </c>
      <c r="AQ62" s="184">
        <v>2686</v>
      </c>
      <c r="AR62" s="184">
        <v>4512</v>
      </c>
      <c r="AS62" s="184">
        <v>0.37315999999999999</v>
      </c>
      <c r="AT62" s="184">
        <v>0.62683999999999995</v>
      </c>
      <c r="AU62" s="184">
        <v>3201</v>
      </c>
      <c r="AV62" s="184">
        <v>5023</v>
      </c>
      <c r="AW62" s="184">
        <v>0.38923000000000002</v>
      </c>
      <c r="AX62" s="184">
        <v>0.61077000000000004</v>
      </c>
      <c r="AY62" s="184">
        <v>7198</v>
      </c>
      <c r="AZ62" s="184">
        <v>85</v>
      </c>
      <c r="BA62" s="184">
        <v>2433</v>
      </c>
      <c r="BB62" s="184">
        <v>448</v>
      </c>
      <c r="BC62" s="184">
        <v>22</v>
      </c>
      <c r="BD62" s="184">
        <v>3952</v>
      </c>
      <c r="BE62" s="184">
        <v>1.1809999999999999E-2</v>
      </c>
      <c r="BF62" s="184">
        <v>0.33800999999999998</v>
      </c>
      <c r="BG62" s="184">
        <v>6.2239999999999997E-2</v>
      </c>
      <c r="BH62" s="184">
        <v>3.0599999999999998E-3</v>
      </c>
      <c r="BI62" s="184">
        <v>0.54903999999999997</v>
      </c>
      <c r="BJ62" s="184">
        <v>2988</v>
      </c>
      <c r="BK62" s="184">
        <v>258</v>
      </c>
      <c r="BL62" s="184">
        <v>3.5842999999999998</v>
      </c>
      <c r="BM62" s="184">
        <v>3246</v>
      </c>
      <c r="BN62" s="184">
        <v>45.095999999999997</v>
      </c>
      <c r="BO62" s="184">
        <f t="shared" si="3"/>
        <v>163137</v>
      </c>
      <c r="BP62" s="185">
        <f t="shared" si="4"/>
        <v>0.42171044808528457</v>
      </c>
      <c r="BQ62" s="186">
        <f t="shared" si="2"/>
        <v>0.45095999999999997</v>
      </c>
      <c r="BR62" s="171">
        <f>Table1[[#This Row],[ENROLL22_MINORITY_Percent]]-Table1[[#This Row],[CENSUS_22_MINORITY_SA_P]]</f>
        <v>2.9249551914715399E-2</v>
      </c>
    </row>
    <row r="63" spans="1:70" ht="14.25">
      <c r="A63" s="132">
        <v>180054</v>
      </c>
      <c r="B63" s="184">
        <v>890</v>
      </c>
      <c r="C63" s="184">
        <v>1792</v>
      </c>
      <c r="D63" s="184">
        <v>4470</v>
      </c>
      <c r="E63" s="184">
        <v>4914</v>
      </c>
      <c r="F63" s="184">
        <v>1715</v>
      </c>
      <c r="G63" s="184">
        <v>80</v>
      </c>
      <c r="H63" s="184">
        <v>23</v>
      </c>
      <c r="I63" s="184">
        <v>6961</v>
      </c>
      <c r="J63" s="184">
        <v>492</v>
      </c>
      <c r="K63" s="184">
        <v>6820</v>
      </c>
      <c r="L63" s="184">
        <v>8827</v>
      </c>
      <c r="M63" s="184">
        <v>128</v>
      </c>
      <c r="N63" s="184">
        <v>13781</v>
      </c>
      <c r="O63" s="184">
        <v>268</v>
      </c>
      <c r="P63" s="184">
        <v>3963</v>
      </c>
      <c r="Q63" s="184">
        <v>6.4579999999999999E-2</v>
      </c>
      <c r="R63" s="184">
        <v>0.13003000000000001</v>
      </c>
      <c r="S63" s="184">
        <v>0.32435999999999998</v>
      </c>
      <c r="T63" s="184">
        <v>0.35658000000000001</v>
      </c>
      <c r="U63" s="184">
        <v>0.12445000000000001</v>
      </c>
      <c r="V63" s="184">
        <v>5.8100000000000001E-3</v>
      </c>
      <c r="W63" s="184">
        <v>1.67E-3</v>
      </c>
      <c r="X63" s="184">
        <v>0.50512000000000001</v>
      </c>
      <c r="Y63" s="184">
        <v>3.5700000000000003E-2</v>
      </c>
      <c r="Z63" s="184">
        <v>0.49487999999999999</v>
      </c>
      <c r="AA63" s="184">
        <v>0.64051999999999998</v>
      </c>
      <c r="AB63" s="184">
        <v>9.2879999999999994E-3</v>
      </c>
      <c r="AC63" s="184">
        <v>1</v>
      </c>
      <c r="AD63" s="184">
        <v>1.9449999999999999E-2</v>
      </c>
      <c r="AE63" s="184">
        <v>0.28756999999999999</v>
      </c>
      <c r="AF63" s="184" t="s">
        <v>129</v>
      </c>
      <c r="AG63" s="184" t="s">
        <v>129</v>
      </c>
      <c r="AH63" s="184" t="s">
        <v>129</v>
      </c>
      <c r="AI63" s="184" t="s">
        <v>129</v>
      </c>
      <c r="AJ63" s="184" t="s">
        <v>129</v>
      </c>
      <c r="AK63" s="184" t="s">
        <v>129</v>
      </c>
      <c r="AL63" s="184" t="s">
        <v>129</v>
      </c>
      <c r="AM63" s="184" t="s">
        <v>129</v>
      </c>
      <c r="AN63" s="184" t="s">
        <v>129</v>
      </c>
      <c r="AO63" s="184" t="s">
        <v>129</v>
      </c>
      <c r="AP63" s="184" t="s">
        <v>129</v>
      </c>
      <c r="AQ63" s="184">
        <v>74</v>
      </c>
      <c r="AR63" s="184">
        <v>272</v>
      </c>
      <c r="AS63" s="184">
        <v>0.21387</v>
      </c>
      <c r="AT63" s="184">
        <v>0.78613</v>
      </c>
      <c r="AU63" s="184">
        <v>147</v>
      </c>
      <c r="AV63" s="184">
        <v>260</v>
      </c>
      <c r="AW63" s="184">
        <v>0.36118</v>
      </c>
      <c r="AX63" s="184">
        <v>0.63882000000000005</v>
      </c>
      <c r="AY63" s="184">
        <v>346</v>
      </c>
      <c r="AZ63" s="184">
        <v>0</v>
      </c>
      <c r="BA63" s="184">
        <v>0</v>
      </c>
      <c r="BB63" s="184">
        <v>2</v>
      </c>
      <c r="BC63" s="184">
        <v>323</v>
      </c>
      <c r="BD63" s="184">
        <v>21</v>
      </c>
      <c r="BE63" s="184">
        <v>0</v>
      </c>
      <c r="BF63" s="184">
        <v>0</v>
      </c>
      <c r="BG63" s="184">
        <v>5.7800000000000004E-3</v>
      </c>
      <c r="BH63" s="184">
        <v>0.93352999999999997</v>
      </c>
      <c r="BI63" s="184">
        <v>6.0690000000000001E-2</v>
      </c>
      <c r="BJ63" s="184">
        <v>325</v>
      </c>
      <c r="BK63" s="184">
        <v>0</v>
      </c>
      <c r="BL63" s="184">
        <v>0</v>
      </c>
      <c r="BM63" s="184">
        <v>325</v>
      </c>
      <c r="BN63" s="184">
        <v>93.930999999999997</v>
      </c>
      <c r="BO63" s="184">
        <f t="shared" si="3"/>
        <v>9818</v>
      </c>
      <c r="BP63" s="185">
        <f t="shared" si="4"/>
        <v>0.71243015746317395</v>
      </c>
      <c r="BQ63" s="186">
        <f t="shared" si="2"/>
        <v>0.93930999999999998</v>
      </c>
      <c r="BR63" s="171">
        <f>Table1[[#This Row],[ENROLL22_MINORITY_Percent]]-Table1[[#This Row],[CENSUS_22_MINORITY_SA_P]]</f>
        <v>0.22687984253682603</v>
      </c>
    </row>
    <row r="64" spans="1:70" ht="14.25">
      <c r="A64" s="132">
        <v>180160</v>
      </c>
      <c r="B64" s="184">
        <v>505</v>
      </c>
      <c r="C64" s="184">
        <v>860</v>
      </c>
      <c r="D64" s="184">
        <v>2671</v>
      </c>
      <c r="E64" s="184">
        <v>2901</v>
      </c>
      <c r="F64" s="184">
        <v>1373</v>
      </c>
      <c r="G64" s="184">
        <v>49</v>
      </c>
      <c r="H64" s="184">
        <v>10</v>
      </c>
      <c r="I64" s="184">
        <v>4134</v>
      </c>
      <c r="J64" s="184">
        <v>443</v>
      </c>
      <c r="K64" s="184">
        <v>4176</v>
      </c>
      <c r="L64" s="184">
        <v>3145</v>
      </c>
      <c r="M64" s="184">
        <v>0</v>
      </c>
      <c r="N64" s="184">
        <v>8310</v>
      </c>
      <c r="O64" s="184">
        <v>383</v>
      </c>
      <c r="P64" s="184">
        <v>4280</v>
      </c>
      <c r="Q64" s="184">
        <v>6.0769999999999998E-2</v>
      </c>
      <c r="R64" s="184">
        <v>0.10349</v>
      </c>
      <c r="S64" s="184">
        <v>0.32141999999999998</v>
      </c>
      <c r="T64" s="184">
        <v>0.34910000000000002</v>
      </c>
      <c r="U64" s="184">
        <v>0.16522000000000001</v>
      </c>
      <c r="V64" s="184">
        <v>5.8999999999999999E-3</v>
      </c>
      <c r="W64" s="184">
        <v>1.1999999999999999E-3</v>
      </c>
      <c r="X64" s="184">
        <v>0.49747000000000002</v>
      </c>
      <c r="Y64" s="184">
        <v>5.3310000000000003E-2</v>
      </c>
      <c r="Z64" s="184">
        <v>0.50253000000000003</v>
      </c>
      <c r="AA64" s="184">
        <v>0.37846000000000002</v>
      </c>
      <c r="AB64" s="184">
        <v>0</v>
      </c>
      <c r="AC64" s="184">
        <v>1</v>
      </c>
      <c r="AD64" s="184">
        <v>4.6089999999999999E-2</v>
      </c>
      <c r="AE64" s="184">
        <v>0.51504000000000005</v>
      </c>
      <c r="AF64" s="184" t="s">
        <v>129</v>
      </c>
      <c r="AG64" s="184" t="s">
        <v>129</v>
      </c>
      <c r="AH64" s="184" t="s">
        <v>129</v>
      </c>
      <c r="AI64" s="184" t="s">
        <v>129</v>
      </c>
      <c r="AJ64" s="184" t="s">
        <v>129</v>
      </c>
      <c r="AK64" s="184" t="s">
        <v>129</v>
      </c>
      <c r="AL64" s="184" t="s">
        <v>129</v>
      </c>
      <c r="AM64" s="184" t="s">
        <v>129</v>
      </c>
      <c r="AN64" s="184" t="s">
        <v>129</v>
      </c>
      <c r="AO64" s="184" t="s">
        <v>129</v>
      </c>
      <c r="AP64" s="184" t="s">
        <v>129</v>
      </c>
      <c r="AQ64" s="184">
        <v>77</v>
      </c>
      <c r="AR64" s="184">
        <v>144</v>
      </c>
      <c r="AS64" s="184">
        <v>0.34842000000000001</v>
      </c>
      <c r="AT64" s="184">
        <v>0.65158000000000005</v>
      </c>
      <c r="AU64" s="184">
        <v>205</v>
      </c>
      <c r="AV64" s="184">
        <v>156</v>
      </c>
      <c r="AW64" s="184">
        <v>0.56786999999999999</v>
      </c>
      <c r="AX64" s="184">
        <v>0.43213000000000001</v>
      </c>
      <c r="AY64" s="184">
        <v>221</v>
      </c>
      <c r="AZ64" s="184">
        <v>0</v>
      </c>
      <c r="BA64" s="184">
        <v>0</v>
      </c>
      <c r="BB64" s="184">
        <v>0</v>
      </c>
      <c r="BC64" s="184">
        <v>206</v>
      </c>
      <c r="BD64" s="184">
        <v>15</v>
      </c>
      <c r="BE64" s="184">
        <v>0</v>
      </c>
      <c r="BF64" s="184">
        <v>0</v>
      </c>
      <c r="BG64" s="184">
        <v>0</v>
      </c>
      <c r="BH64" s="184">
        <v>0.93213000000000001</v>
      </c>
      <c r="BI64" s="184">
        <v>6.787E-2</v>
      </c>
      <c r="BJ64" s="184">
        <v>206</v>
      </c>
      <c r="BK64" s="184">
        <v>0</v>
      </c>
      <c r="BL64" s="184">
        <v>0</v>
      </c>
      <c r="BM64" s="184">
        <v>206</v>
      </c>
      <c r="BN64" s="184">
        <v>93.212999999999994</v>
      </c>
      <c r="BO64" s="184">
        <f t="shared" si="3"/>
        <v>4030</v>
      </c>
      <c r="BP64" s="185">
        <f t="shared" si="4"/>
        <v>0.48495788206979545</v>
      </c>
      <c r="BQ64" s="186">
        <f t="shared" si="2"/>
        <v>0.9321299999999999</v>
      </c>
      <c r="BR64" s="171">
        <f>Table1[[#This Row],[ENROLL22_MINORITY_Percent]]-Table1[[#This Row],[CENSUS_22_MINORITY_SA_P]]</f>
        <v>0.44717211793020445</v>
      </c>
    </row>
    <row r="65" spans="1:70" ht="14.25">
      <c r="A65" s="132">
        <v>180197</v>
      </c>
      <c r="B65" s="184">
        <v>5179</v>
      </c>
      <c r="C65" s="184">
        <v>12742</v>
      </c>
      <c r="D65" s="184">
        <v>25021</v>
      </c>
      <c r="E65" s="184">
        <v>41394</v>
      </c>
      <c r="F65" s="184">
        <v>21614</v>
      </c>
      <c r="G65" s="184">
        <v>871</v>
      </c>
      <c r="H65" s="184">
        <v>277</v>
      </c>
      <c r="I65" s="184">
        <v>52855</v>
      </c>
      <c r="J65" s="184">
        <v>3471</v>
      </c>
      <c r="K65" s="184">
        <v>53095</v>
      </c>
      <c r="L65" s="184">
        <v>1015</v>
      </c>
      <c r="M65" s="184">
        <v>445</v>
      </c>
      <c r="N65" s="184">
        <v>105950</v>
      </c>
      <c r="O65" s="184">
        <v>3365</v>
      </c>
      <c r="P65" s="184">
        <v>96506</v>
      </c>
      <c r="Q65" s="184">
        <v>4.888E-2</v>
      </c>
      <c r="R65" s="184">
        <v>0.12026000000000001</v>
      </c>
      <c r="S65" s="184">
        <v>0.23616000000000001</v>
      </c>
      <c r="T65" s="184">
        <v>0.39068999999999998</v>
      </c>
      <c r="U65" s="184">
        <v>0.20399999999999999</v>
      </c>
      <c r="V65" s="184">
        <v>8.2199999999999999E-3</v>
      </c>
      <c r="W65" s="184">
        <v>2.6099999999999999E-3</v>
      </c>
      <c r="X65" s="184">
        <v>0.49886999999999998</v>
      </c>
      <c r="Y65" s="184">
        <v>3.2759999999999997E-2</v>
      </c>
      <c r="Z65" s="184">
        <v>0.50112999999999996</v>
      </c>
      <c r="AA65" s="184">
        <v>9.58E-3</v>
      </c>
      <c r="AB65" s="184">
        <v>4.1999999999999997E-3</v>
      </c>
      <c r="AC65" s="184">
        <v>1</v>
      </c>
      <c r="AD65" s="184">
        <v>3.1759999999999997E-2</v>
      </c>
      <c r="AE65" s="184">
        <v>0.91086</v>
      </c>
      <c r="AF65" s="184">
        <v>586</v>
      </c>
      <c r="AG65" s="184">
        <v>275</v>
      </c>
      <c r="AH65" s="184">
        <v>155</v>
      </c>
      <c r="AI65" s="184">
        <v>106</v>
      </c>
      <c r="AJ65" s="184">
        <v>47</v>
      </c>
      <c r="AK65" s="184">
        <v>3</v>
      </c>
      <c r="AL65" s="184">
        <v>0.46927999999999997</v>
      </c>
      <c r="AM65" s="184">
        <v>0.26451000000000002</v>
      </c>
      <c r="AN65" s="184">
        <v>0.18089</v>
      </c>
      <c r="AO65" s="184">
        <v>8.0199999999999994E-2</v>
      </c>
      <c r="AP65" s="184">
        <v>5.1190000000000003E-3</v>
      </c>
      <c r="AQ65" s="184">
        <v>939</v>
      </c>
      <c r="AR65" s="184">
        <v>1190</v>
      </c>
      <c r="AS65" s="184">
        <v>0.44105</v>
      </c>
      <c r="AT65" s="184">
        <v>0.55894999999999995</v>
      </c>
      <c r="AU65" s="184">
        <v>899</v>
      </c>
      <c r="AV65" s="184">
        <v>1496</v>
      </c>
      <c r="AW65" s="184">
        <v>0.37536999999999998</v>
      </c>
      <c r="AX65" s="184">
        <v>0.62463000000000002</v>
      </c>
      <c r="AY65" s="184">
        <v>2129</v>
      </c>
      <c r="AZ65" s="184">
        <v>35</v>
      </c>
      <c r="BA65" s="184">
        <v>11</v>
      </c>
      <c r="BB65" s="184">
        <v>74</v>
      </c>
      <c r="BC65" s="184">
        <v>44</v>
      </c>
      <c r="BD65" s="184">
        <v>1674</v>
      </c>
      <c r="BE65" s="184">
        <v>1.644E-2</v>
      </c>
      <c r="BF65" s="184">
        <v>5.1700000000000001E-3</v>
      </c>
      <c r="BG65" s="184">
        <v>3.4759999999999999E-2</v>
      </c>
      <c r="BH65" s="184">
        <v>2.0670000000000001E-2</v>
      </c>
      <c r="BI65" s="184">
        <v>0.78627999999999998</v>
      </c>
      <c r="BJ65" s="184">
        <v>164</v>
      </c>
      <c r="BK65" s="184">
        <v>291</v>
      </c>
      <c r="BL65" s="184">
        <v>13.6684</v>
      </c>
      <c r="BM65" s="184">
        <v>455</v>
      </c>
      <c r="BN65" s="184">
        <v>21.372</v>
      </c>
      <c r="BO65" s="184">
        <f t="shared" si="3"/>
        <v>9444</v>
      </c>
      <c r="BP65" s="185">
        <f t="shared" si="4"/>
        <v>8.9136385087305328E-2</v>
      </c>
      <c r="BQ65" s="186">
        <f t="shared" si="2"/>
        <v>0.21371999999999999</v>
      </c>
      <c r="BR65" s="171">
        <f>Table1[[#This Row],[ENROLL22_MINORITY_Percent]]-Table1[[#This Row],[CENSUS_22_MINORITY_SA_P]]</f>
        <v>0.12458361491269467</v>
      </c>
    </row>
    <row r="66" spans="1:70" ht="14.25">
      <c r="A66" s="132">
        <v>180203</v>
      </c>
      <c r="B66" s="184">
        <v>1225</v>
      </c>
      <c r="C66" s="184">
        <v>2058</v>
      </c>
      <c r="D66" s="184">
        <v>5005</v>
      </c>
      <c r="E66" s="184">
        <v>5455</v>
      </c>
      <c r="F66" s="184">
        <v>2495</v>
      </c>
      <c r="G66" s="184">
        <v>41</v>
      </c>
      <c r="H66" s="184">
        <v>29</v>
      </c>
      <c r="I66" s="184">
        <v>7945</v>
      </c>
      <c r="J66" s="184">
        <v>649</v>
      </c>
      <c r="K66" s="184">
        <v>8293</v>
      </c>
      <c r="L66" s="184">
        <v>3727</v>
      </c>
      <c r="M66" s="184">
        <v>53</v>
      </c>
      <c r="N66" s="184">
        <v>16238</v>
      </c>
      <c r="O66" s="184">
        <v>696</v>
      </c>
      <c r="P66" s="184">
        <v>11043</v>
      </c>
      <c r="Q66" s="184">
        <v>7.5439999999999993E-2</v>
      </c>
      <c r="R66" s="184">
        <v>0.12673999999999999</v>
      </c>
      <c r="S66" s="184">
        <v>0.30823</v>
      </c>
      <c r="T66" s="184">
        <v>0.33594000000000002</v>
      </c>
      <c r="U66" s="184">
        <v>0.15365000000000001</v>
      </c>
      <c r="V66" s="184">
        <v>2.5200000000000001E-3</v>
      </c>
      <c r="W66" s="184">
        <v>1.7899999999999999E-3</v>
      </c>
      <c r="X66" s="184">
        <v>0.48927999999999999</v>
      </c>
      <c r="Y66" s="184">
        <v>3.9969999999999999E-2</v>
      </c>
      <c r="Z66" s="184">
        <v>0.51071999999999995</v>
      </c>
      <c r="AA66" s="184">
        <v>0.22952</v>
      </c>
      <c r="AB66" s="184">
        <v>3.264E-3</v>
      </c>
      <c r="AC66" s="184">
        <v>1</v>
      </c>
      <c r="AD66" s="184">
        <v>4.2860000000000002E-2</v>
      </c>
      <c r="AE66" s="184">
        <v>0.68006999999999995</v>
      </c>
      <c r="AF66" s="184" t="s">
        <v>129</v>
      </c>
      <c r="AG66" s="184" t="s">
        <v>129</v>
      </c>
      <c r="AH66" s="184" t="s">
        <v>129</v>
      </c>
      <c r="AI66" s="184" t="s">
        <v>129</v>
      </c>
      <c r="AJ66" s="184" t="s">
        <v>129</v>
      </c>
      <c r="AK66" s="184" t="s">
        <v>129</v>
      </c>
      <c r="AL66" s="184" t="s">
        <v>129</v>
      </c>
      <c r="AM66" s="184" t="s">
        <v>129</v>
      </c>
      <c r="AN66" s="184" t="s">
        <v>129</v>
      </c>
      <c r="AO66" s="184" t="s">
        <v>129</v>
      </c>
      <c r="AP66" s="184" t="s">
        <v>129</v>
      </c>
      <c r="AQ66" s="184">
        <v>48</v>
      </c>
      <c r="AR66" s="184">
        <v>67</v>
      </c>
      <c r="AS66" s="184">
        <v>0.41738999999999998</v>
      </c>
      <c r="AT66" s="184">
        <v>0.58260999999999996</v>
      </c>
      <c r="AU66" s="184">
        <v>90</v>
      </c>
      <c r="AV66" s="184">
        <v>131</v>
      </c>
      <c r="AW66" s="184">
        <v>0.40723999999999999</v>
      </c>
      <c r="AX66" s="184">
        <v>0.59275999999999995</v>
      </c>
      <c r="AY66" s="184">
        <v>115</v>
      </c>
      <c r="AZ66" s="184">
        <v>0</v>
      </c>
      <c r="BA66" s="184">
        <v>0</v>
      </c>
      <c r="BB66" s="184">
        <v>0</v>
      </c>
      <c r="BC66" s="184">
        <v>106</v>
      </c>
      <c r="BD66" s="184">
        <v>9</v>
      </c>
      <c r="BE66" s="184">
        <v>0</v>
      </c>
      <c r="BF66" s="184">
        <v>0</v>
      </c>
      <c r="BG66" s="184">
        <v>0</v>
      </c>
      <c r="BH66" s="184">
        <v>0.92174</v>
      </c>
      <c r="BI66" s="184">
        <v>7.8259999999999996E-2</v>
      </c>
      <c r="BJ66" s="184">
        <v>106</v>
      </c>
      <c r="BK66" s="184">
        <v>0</v>
      </c>
      <c r="BL66" s="184">
        <v>0</v>
      </c>
      <c r="BM66" s="184">
        <v>106</v>
      </c>
      <c r="BN66" s="184">
        <v>92.174000000000007</v>
      </c>
      <c r="BO66" s="184">
        <f t="shared" ref="BO66:BO92" si="5">IFERROR((G66+H66+M66+J66+O66+L66),"")</f>
        <v>5195</v>
      </c>
      <c r="BP66" s="185">
        <f t="shared" ref="BP66:BP92" si="6">IFERROR((BO66/N66)*1,"")</f>
        <v>0.31992856263086589</v>
      </c>
      <c r="BQ66" s="186">
        <f t="shared" si="2"/>
        <v>0.92174000000000011</v>
      </c>
      <c r="BR66" s="171">
        <f>Table1[[#This Row],[ENROLL22_MINORITY_Percent]]-Table1[[#This Row],[CENSUS_22_MINORITY_SA_P]]</f>
        <v>0.60181143736913423</v>
      </c>
    </row>
    <row r="67" spans="1:70" ht="14.25">
      <c r="A67" s="132">
        <v>180212</v>
      </c>
      <c r="B67" s="184">
        <v>676</v>
      </c>
      <c r="C67" s="184">
        <v>1464</v>
      </c>
      <c r="D67" s="184">
        <v>3941</v>
      </c>
      <c r="E67" s="184">
        <v>3463</v>
      </c>
      <c r="F67" s="184">
        <v>1255</v>
      </c>
      <c r="G67" s="184">
        <v>79</v>
      </c>
      <c r="H67" s="184">
        <v>35</v>
      </c>
      <c r="I67" s="184">
        <v>5335</v>
      </c>
      <c r="J67" s="184">
        <v>396</v>
      </c>
      <c r="K67" s="184">
        <v>5464</v>
      </c>
      <c r="L67" s="184">
        <v>6074</v>
      </c>
      <c r="M67" s="184">
        <v>13</v>
      </c>
      <c r="N67" s="184">
        <v>10799</v>
      </c>
      <c r="O67" s="184">
        <v>701</v>
      </c>
      <c r="P67" s="184">
        <v>3501</v>
      </c>
      <c r="Q67" s="184">
        <v>6.2600000000000003E-2</v>
      </c>
      <c r="R67" s="184">
        <v>0.13557</v>
      </c>
      <c r="S67" s="184">
        <v>0.36493999999999999</v>
      </c>
      <c r="T67" s="184">
        <v>0.32068000000000002</v>
      </c>
      <c r="U67" s="184">
        <v>0.11620999999999999</v>
      </c>
      <c r="V67" s="184">
        <v>7.3200000000000001E-3</v>
      </c>
      <c r="W67" s="184">
        <v>3.2399999999999998E-3</v>
      </c>
      <c r="X67" s="184">
        <v>0.49403000000000002</v>
      </c>
      <c r="Y67" s="184">
        <v>3.6670000000000001E-2</v>
      </c>
      <c r="Z67" s="184">
        <v>0.50597000000000003</v>
      </c>
      <c r="AA67" s="184">
        <v>0.56245999999999996</v>
      </c>
      <c r="AB67" s="184">
        <v>1.204E-3</v>
      </c>
      <c r="AC67" s="184">
        <v>1</v>
      </c>
      <c r="AD67" s="184">
        <v>6.4909999999999995E-2</v>
      </c>
      <c r="AE67" s="184">
        <v>0.32419999999999999</v>
      </c>
      <c r="AF67" s="184" t="s">
        <v>129</v>
      </c>
      <c r="AG67" s="184" t="s">
        <v>129</v>
      </c>
      <c r="AH67" s="184" t="s">
        <v>129</v>
      </c>
      <c r="AI67" s="184" t="s">
        <v>129</v>
      </c>
      <c r="AJ67" s="184" t="s">
        <v>129</v>
      </c>
      <c r="AK67" s="184" t="s">
        <v>129</v>
      </c>
      <c r="AL67" s="184" t="s">
        <v>129</v>
      </c>
      <c r="AM67" s="184" t="s">
        <v>129</v>
      </c>
      <c r="AN67" s="184" t="s">
        <v>129</v>
      </c>
      <c r="AO67" s="184" t="s">
        <v>129</v>
      </c>
      <c r="AP67" s="184" t="s">
        <v>129</v>
      </c>
      <c r="AQ67" s="184">
        <v>213</v>
      </c>
      <c r="AR67" s="184">
        <v>484</v>
      </c>
      <c r="AS67" s="184">
        <v>0.30559999999999998</v>
      </c>
      <c r="AT67" s="184">
        <v>0.69440000000000002</v>
      </c>
      <c r="AU67" s="184">
        <v>182</v>
      </c>
      <c r="AV67" s="184">
        <v>256</v>
      </c>
      <c r="AW67" s="184">
        <v>0.41553000000000001</v>
      </c>
      <c r="AX67" s="184">
        <v>0.58447000000000005</v>
      </c>
      <c r="AY67" s="184">
        <v>697</v>
      </c>
      <c r="AZ67" s="184">
        <v>7</v>
      </c>
      <c r="BA67" s="184">
        <v>5</v>
      </c>
      <c r="BB67" s="184">
        <v>8</v>
      </c>
      <c r="BC67" s="184">
        <v>522</v>
      </c>
      <c r="BD67" s="184">
        <v>154</v>
      </c>
      <c r="BE67" s="184">
        <v>1.004E-2</v>
      </c>
      <c r="BF67" s="184">
        <v>7.1700000000000002E-3</v>
      </c>
      <c r="BG67" s="184">
        <v>1.1480000000000001E-2</v>
      </c>
      <c r="BH67" s="184">
        <v>0.74892000000000003</v>
      </c>
      <c r="BI67" s="184">
        <v>0.22095000000000001</v>
      </c>
      <c r="BJ67" s="184">
        <v>542</v>
      </c>
      <c r="BK67" s="184">
        <v>1</v>
      </c>
      <c r="BL67" s="184">
        <v>0.14349999999999999</v>
      </c>
      <c r="BM67" s="184">
        <v>543</v>
      </c>
      <c r="BN67" s="184">
        <v>77.905000000000001</v>
      </c>
      <c r="BO67" s="184">
        <f t="shared" si="5"/>
        <v>7298</v>
      </c>
      <c r="BP67" s="185">
        <f t="shared" si="6"/>
        <v>0.6758033151217705</v>
      </c>
      <c r="BQ67" s="186">
        <f t="shared" ref="BQ67:BQ121" si="7">(BN67)/100</f>
        <v>0.77905000000000002</v>
      </c>
      <c r="BR67" s="171">
        <f>Table1[[#This Row],[ENROLL22_MINORITY_Percent]]-Table1[[#This Row],[CENSUS_22_MINORITY_SA_P]]</f>
        <v>0.10324668487822952</v>
      </c>
    </row>
    <row r="68" spans="1:70" ht="14.25">
      <c r="A68" s="132">
        <v>180328</v>
      </c>
      <c r="B68" s="184">
        <v>788</v>
      </c>
      <c r="C68" s="184">
        <v>1432</v>
      </c>
      <c r="D68" s="184">
        <v>4870</v>
      </c>
      <c r="E68" s="184">
        <v>4297</v>
      </c>
      <c r="F68" s="184">
        <v>1703</v>
      </c>
      <c r="G68" s="184">
        <v>28</v>
      </c>
      <c r="H68" s="184">
        <v>0</v>
      </c>
      <c r="I68" s="184">
        <v>6592</v>
      </c>
      <c r="J68" s="184">
        <v>820</v>
      </c>
      <c r="K68" s="184">
        <v>6498</v>
      </c>
      <c r="L68" s="184">
        <v>8421</v>
      </c>
      <c r="M68" s="184">
        <v>0</v>
      </c>
      <c r="N68" s="184">
        <v>13090</v>
      </c>
      <c r="O68" s="184">
        <v>389</v>
      </c>
      <c r="P68" s="184">
        <v>3432</v>
      </c>
      <c r="Q68" s="184">
        <v>6.0199999999999997E-2</v>
      </c>
      <c r="R68" s="184">
        <v>0.1094</v>
      </c>
      <c r="S68" s="184">
        <v>0.37203999999999998</v>
      </c>
      <c r="T68" s="184">
        <v>0.32827000000000001</v>
      </c>
      <c r="U68" s="184">
        <v>0.13009999999999999</v>
      </c>
      <c r="V68" s="184">
        <v>2.14E-3</v>
      </c>
      <c r="W68" s="184">
        <v>0</v>
      </c>
      <c r="X68" s="184">
        <v>0.50358999999999998</v>
      </c>
      <c r="Y68" s="184">
        <v>6.2640000000000001E-2</v>
      </c>
      <c r="Z68" s="184">
        <v>0.49641000000000002</v>
      </c>
      <c r="AA68" s="184">
        <v>0.64332</v>
      </c>
      <c r="AB68" s="184">
        <v>0</v>
      </c>
      <c r="AC68" s="184">
        <v>1</v>
      </c>
      <c r="AD68" s="184">
        <v>2.972E-2</v>
      </c>
      <c r="AE68" s="184">
        <v>0.26218000000000002</v>
      </c>
      <c r="AF68" s="184" t="s">
        <v>129</v>
      </c>
      <c r="AG68" s="184" t="s">
        <v>129</v>
      </c>
      <c r="AH68" s="184" t="s">
        <v>129</v>
      </c>
      <c r="AI68" s="184" t="s">
        <v>129</v>
      </c>
      <c r="AJ68" s="184" t="s">
        <v>129</v>
      </c>
      <c r="AK68" s="184" t="s">
        <v>129</v>
      </c>
      <c r="AL68" s="184" t="s">
        <v>129</v>
      </c>
      <c r="AM68" s="184" t="s">
        <v>129</v>
      </c>
      <c r="AN68" s="184" t="s">
        <v>129</v>
      </c>
      <c r="AO68" s="184" t="s">
        <v>129</v>
      </c>
      <c r="AP68" s="184" t="s">
        <v>129</v>
      </c>
      <c r="AQ68" s="184">
        <v>96</v>
      </c>
      <c r="AR68" s="184">
        <v>200</v>
      </c>
      <c r="AS68" s="184">
        <v>0.32432</v>
      </c>
      <c r="AT68" s="184">
        <v>0.67567999999999995</v>
      </c>
      <c r="AU68" s="184">
        <v>116</v>
      </c>
      <c r="AV68" s="184">
        <v>209</v>
      </c>
      <c r="AW68" s="184">
        <v>0.35692000000000002</v>
      </c>
      <c r="AX68" s="184">
        <v>0.64307999999999998</v>
      </c>
      <c r="AY68" s="184">
        <v>296</v>
      </c>
      <c r="AZ68" s="184">
        <v>0</v>
      </c>
      <c r="BA68" s="184">
        <v>1</v>
      </c>
      <c r="BB68" s="184">
        <v>1</v>
      </c>
      <c r="BC68" s="184">
        <v>285</v>
      </c>
      <c r="BD68" s="184">
        <v>9</v>
      </c>
      <c r="BE68" s="184">
        <v>0</v>
      </c>
      <c r="BF68" s="184">
        <v>3.3800000000000002E-3</v>
      </c>
      <c r="BG68" s="184">
        <v>3.3800000000000002E-3</v>
      </c>
      <c r="BH68" s="184">
        <v>0.96284000000000003</v>
      </c>
      <c r="BI68" s="184">
        <v>3.041E-2</v>
      </c>
      <c r="BJ68" s="184">
        <v>287</v>
      </c>
      <c r="BK68" s="184">
        <v>0</v>
      </c>
      <c r="BL68" s="184">
        <v>0</v>
      </c>
      <c r="BM68" s="184">
        <v>287</v>
      </c>
      <c r="BN68" s="184">
        <v>96.959000000000003</v>
      </c>
      <c r="BO68" s="184">
        <f t="shared" si="5"/>
        <v>9658</v>
      </c>
      <c r="BP68" s="185">
        <f t="shared" si="6"/>
        <v>0.73781512605042021</v>
      </c>
      <c r="BQ68" s="186">
        <f t="shared" si="7"/>
        <v>0.96959000000000006</v>
      </c>
      <c r="BR68" s="171">
        <f>Table1[[#This Row],[ENROLL22_MINORITY_Percent]]-Table1[[#This Row],[CENSUS_22_MINORITY_SA_P]]</f>
        <v>0.23177487394957985</v>
      </c>
    </row>
    <row r="69" spans="1:70" ht="14.25">
      <c r="A69" s="132">
        <v>180647</v>
      </c>
      <c r="B69" s="184">
        <v>3895</v>
      </c>
      <c r="C69" s="184">
        <v>7733</v>
      </c>
      <c r="D69" s="184">
        <v>18483</v>
      </c>
      <c r="E69" s="184">
        <v>29586</v>
      </c>
      <c r="F69" s="184">
        <v>18586</v>
      </c>
      <c r="G69" s="184">
        <v>513</v>
      </c>
      <c r="H69" s="184">
        <v>221</v>
      </c>
      <c r="I69" s="184">
        <v>39209</v>
      </c>
      <c r="J69" s="184">
        <v>3306</v>
      </c>
      <c r="K69" s="184">
        <v>39074</v>
      </c>
      <c r="L69" s="184">
        <v>8739</v>
      </c>
      <c r="M69" s="184">
        <v>371</v>
      </c>
      <c r="N69" s="184">
        <v>78283</v>
      </c>
      <c r="O69" s="184">
        <v>5014</v>
      </c>
      <c r="P69" s="184">
        <v>60119</v>
      </c>
      <c r="Q69" s="184">
        <v>4.9759999999999999E-2</v>
      </c>
      <c r="R69" s="184">
        <v>9.8780000000000007E-2</v>
      </c>
      <c r="S69" s="184">
        <v>0.2361</v>
      </c>
      <c r="T69" s="184">
        <v>0.37794</v>
      </c>
      <c r="U69" s="184">
        <v>0.23741999999999999</v>
      </c>
      <c r="V69" s="184">
        <v>6.5500000000000003E-3</v>
      </c>
      <c r="W69" s="184">
        <v>2.82E-3</v>
      </c>
      <c r="X69" s="184">
        <v>0.50085999999999997</v>
      </c>
      <c r="Y69" s="184">
        <v>4.2229999999999997E-2</v>
      </c>
      <c r="Z69" s="184">
        <v>0.49913999999999997</v>
      </c>
      <c r="AA69" s="184">
        <v>0.11162999999999999</v>
      </c>
      <c r="AB69" s="184">
        <v>4.7390000000000002E-3</v>
      </c>
      <c r="AC69" s="184">
        <v>1</v>
      </c>
      <c r="AD69" s="184">
        <v>6.4049999999999996E-2</v>
      </c>
      <c r="AE69" s="184">
        <v>0.76797000000000004</v>
      </c>
      <c r="AF69" s="184">
        <v>443</v>
      </c>
      <c r="AG69" s="184">
        <v>52</v>
      </c>
      <c r="AH69" s="184">
        <v>133</v>
      </c>
      <c r="AI69" s="184">
        <v>138</v>
      </c>
      <c r="AJ69" s="184">
        <v>117</v>
      </c>
      <c r="AK69" s="184">
        <v>3</v>
      </c>
      <c r="AL69" s="184">
        <v>0.11738</v>
      </c>
      <c r="AM69" s="184">
        <v>0.30023</v>
      </c>
      <c r="AN69" s="184">
        <v>0.31151000000000001</v>
      </c>
      <c r="AO69" s="184">
        <v>0.26411000000000001</v>
      </c>
      <c r="AP69" s="184">
        <v>6.7720000000000002E-3</v>
      </c>
      <c r="AQ69" s="184">
        <v>177</v>
      </c>
      <c r="AR69" s="184">
        <v>442</v>
      </c>
      <c r="AS69" s="184">
        <v>0.28594999999999998</v>
      </c>
      <c r="AT69" s="184">
        <v>0.71404999999999996</v>
      </c>
      <c r="AU69" s="184">
        <v>346</v>
      </c>
      <c r="AV69" s="184">
        <v>560</v>
      </c>
      <c r="AW69" s="184">
        <v>0.38190000000000002</v>
      </c>
      <c r="AX69" s="184">
        <v>0.61809999999999998</v>
      </c>
      <c r="AY69" s="184">
        <v>619</v>
      </c>
      <c r="AZ69" s="184">
        <v>4</v>
      </c>
      <c r="BA69" s="184">
        <v>4</v>
      </c>
      <c r="BB69" s="184">
        <v>8</v>
      </c>
      <c r="BC69" s="184">
        <v>453</v>
      </c>
      <c r="BD69" s="184">
        <v>150</v>
      </c>
      <c r="BE69" s="184">
        <v>6.4599999999999996E-3</v>
      </c>
      <c r="BF69" s="184">
        <v>6.4599999999999996E-3</v>
      </c>
      <c r="BG69" s="184">
        <v>1.2919999999999999E-2</v>
      </c>
      <c r="BH69" s="184">
        <v>0.73182999999999998</v>
      </c>
      <c r="BI69" s="184">
        <v>0.24232999999999999</v>
      </c>
      <c r="BJ69" s="184">
        <v>469</v>
      </c>
      <c r="BK69" s="184">
        <v>0</v>
      </c>
      <c r="BL69" s="184">
        <v>0</v>
      </c>
      <c r="BM69" s="184">
        <v>469</v>
      </c>
      <c r="BN69" s="184">
        <v>75.766999999999996</v>
      </c>
      <c r="BO69" s="184">
        <f t="shared" si="5"/>
        <v>18164</v>
      </c>
      <c r="BP69" s="185">
        <f t="shared" si="6"/>
        <v>0.23202994264399679</v>
      </c>
      <c r="BQ69" s="186">
        <f t="shared" si="7"/>
        <v>0.75766999999999995</v>
      </c>
      <c r="BR69" s="171">
        <f>Table1[[#This Row],[ENROLL22_MINORITY_Percent]]-Table1[[#This Row],[CENSUS_22_MINORITY_SA_P]]</f>
        <v>0.52564005735600317</v>
      </c>
    </row>
    <row r="70" spans="1:70" ht="14.25">
      <c r="A70" s="132">
        <v>181419</v>
      </c>
      <c r="B70" s="184">
        <v>2401</v>
      </c>
      <c r="C70" s="184">
        <v>4547</v>
      </c>
      <c r="D70" s="184">
        <v>11741</v>
      </c>
      <c r="E70" s="184">
        <v>12017</v>
      </c>
      <c r="F70" s="184">
        <v>5733</v>
      </c>
      <c r="G70" s="184">
        <v>782</v>
      </c>
      <c r="H70" s="184">
        <v>1567</v>
      </c>
      <c r="I70" s="184">
        <v>18378</v>
      </c>
      <c r="J70" s="184">
        <v>9296</v>
      </c>
      <c r="K70" s="184">
        <v>18061</v>
      </c>
      <c r="L70" s="184">
        <v>4811</v>
      </c>
      <c r="M70" s="184">
        <v>26</v>
      </c>
      <c r="N70" s="184">
        <v>36439</v>
      </c>
      <c r="O70" s="184">
        <v>968</v>
      </c>
      <c r="P70" s="184">
        <v>18989</v>
      </c>
      <c r="Q70" s="184">
        <v>6.5890000000000004E-2</v>
      </c>
      <c r="R70" s="184">
        <v>0.12478</v>
      </c>
      <c r="S70" s="184">
        <v>0.32221</v>
      </c>
      <c r="T70" s="184">
        <v>0.32978000000000002</v>
      </c>
      <c r="U70" s="184">
        <v>0.15733</v>
      </c>
      <c r="V70" s="184">
        <v>2.146E-2</v>
      </c>
      <c r="W70" s="184">
        <v>4.2999999999999997E-2</v>
      </c>
      <c r="X70" s="184">
        <v>0.50434999999999997</v>
      </c>
      <c r="Y70" s="184">
        <v>0.25511</v>
      </c>
      <c r="Z70" s="184">
        <v>0.49564999999999998</v>
      </c>
      <c r="AA70" s="184">
        <v>0.13203000000000001</v>
      </c>
      <c r="AB70" s="184">
        <v>7.1400000000000001E-4</v>
      </c>
      <c r="AC70" s="184">
        <v>1</v>
      </c>
      <c r="AD70" s="184">
        <v>2.656E-2</v>
      </c>
      <c r="AE70" s="184">
        <v>0.52112000000000003</v>
      </c>
      <c r="AF70" s="184" t="s">
        <v>129</v>
      </c>
      <c r="AG70" s="184" t="s">
        <v>129</v>
      </c>
      <c r="AH70" s="184" t="s">
        <v>129</v>
      </c>
      <c r="AI70" s="184" t="s">
        <v>129</v>
      </c>
      <c r="AJ70" s="184" t="s">
        <v>129</v>
      </c>
      <c r="AK70" s="184" t="s">
        <v>129</v>
      </c>
      <c r="AL70" s="184" t="s">
        <v>129</v>
      </c>
      <c r="AM70" s="184" t="s">
        <v>129</v>
      </c>
      <c r="AN70" s="184" t="s">
        <v>129</v>
      </c>
      <c r="AO70" s="184" t="s">
        <v>129</v>
      </c>
      <c r="AP70" s="184" t="s">
        <v>129</v>
      </c>
      <c r="AQ70" s="184">
        <v>172</v>
      </c>
      <c r="AR70" s="184">
        <v>302</v>
      </c>
      <c r="AS70" s="184">
        <v>0.36287000000000003</v>
      </c>
      <c r="AT70" s="184">
        <v>0.63712999999999997</v>
      </c>
      <c r="AU70" s="184">
        <v>53</v>
      </c>
      <c r="AV70" s="184">
        <v>97</v>
      </c>
      <c r="AW70" s="184">
        <v>0.35332999999999998</v>
      </c>
      <c r="AX70" s="184">
        <v>0.64666999999999997</v>
      </c>
      <c r="AY70" s="184">
        <v>474</v>
      </c>
      <c r="AZ70" s="184">
        <v>8</v>
      </c>
      <c r="BA70" s="184">
        <v>3</v>
      </c>
      <c r="BB70" s="184">
        <v>8</v>
      </c>
      <c r="BC70" s="184">
        <v>348</v>
      </c>
      <c r="BD70" s="184">
        <v>107</v>
      </c>
      <c r="BE70" s="184">
        <v>1.6879999999999999E-2</v>
      </c>
      <c r="BF70" s="184">
        <v>6.3299999999999997E-3</v>
      </c>
      <c r="BG70" s="184">
        <v>1.6879999999999999E-2</v>
      </c>
      <c r="BH70" s="184">
        <v>0.73418000000000005</v>
      </c>
      <c r="BI70" s="184">
        <v>0.22574</v>
      </c>
      <c r="BJ70" s="184">
        <v>367</v>
      </c>
      <c r="BK70" s="184">
        <v>0</v>
      </c>
      <c r="BL70" s="184">
        <v>0</v>
      </c>
      <c r="BM70" s="184">
        <v>367</v>
      </c>
      <c r="BN70" s="184">
        <v>77.426000000000002</v>
      </c>
      <c r="BO70" s="184">
        <f t="shared" si="5"/>
        <v>17450</v>
      </c>
      <c r="BP70" s="185">
        <f t="shared" si="6"/>
        <v>0.47888251598561982</v>
      </c>
      <c r="BQ70" s="186">
        <f t="shared" si="7"/>
        <v>0.77426000000000006</v>
      </c>
      <c r="BR70" s="171">
        <f>Table1[[#This Row],[ENROLL22_MINORITY_Percent]]-Table1[[#This Row],[CENSUS_22_MINORITY_SA_P]]</f>
        <v>0.29537748401438024</v>
      </c>
    </row>
    <row r="71" spans="1:70" ht="14.25">
      <c r="A71" s="132">
        <v>182005</v>
      </c>
      <c r="B71" s="184">
        <v>139040</v>
      </c>
      <c r="C71" s="184">
        <v>332737</v>
      </c>
      <c r="D71" s="184">
        <v>566511</v>
      </c>
      <c r="E71" s="184">
        <v>883884</v>
      </c>
      <c r="F71" s="184">
        <v>343754</v>
      </c>
      <c r="G71" s="184">
        <v>224918</v>
      </c>
      <c r="H71" s="184">
        <v>261670</v>
      </c>
      <c r="I71" s="184">
        <v>1128345</v>
      </c>
      <c r="J71" s="184">
        <v>725437</v>
      </c>
      <c r="K71" s="184">
        <v>1137581</v>
      </c>
      <c r="L71" s="184">
        <v>25037</v>
      </c>
      <c r="M71" s="184">
        <v>12081</v>
      </c>
      <c r="N71" s="184">
        <v>2265926</v>
      </c>
      <c r="O71" s="184">
        <v>116313</v>
      </c>
      <c r="P71" s="184">
        <v>900470</v>
      </c>
      <c r="Q71" s="184">
        <v>6.1359999999999998E-2</v>
      </c>
      <c r="R71" s="184">
        <v>0.14684</v>
      </c>
      <c r="S71" s="184">
        <v>0.25001000000000001</v>
      </c>
      <c r="T71" s="184">
        <v>0.39007999999999998</v>
      </c>
      <c r="U71" s="184">
        <v>0.15171000000000001</v>
      </c>
      <c r="V71" s="184">
        <v>9.9260000000000001E-2</v>
      </c>
      <c r="W71" s="184">
        <v>0.11548</v>
      </c>
      <c r="X71" s="184">
        <v>0.49796000000000001</v>
      </c>
      <c r="Y71" s="184">
        <v>0.32014999999999999</v>
      </c>
      <c r="Z71" s="184">
        <v>0.50204000000000004</v>
      </c>
      <c r="AA71" s="184">
        <v>1.1050000000000001E-2</v>
      </c>
      <c r="AB71" s="184">
        <v>5.3319999999999999E-3</v>
      </c>
      <c r="AC71" s="184">
        <v>1</v>
      </c>
      <c r="AD71" s="184">
        <v>5.1330000000000001E-2</v>
      </c>
      <c r="AE71" s="184">
        <v>0.39739999999999998</v>
      </c>
      <c r="AF71" s="184">
        <v>9013</v>
      </c>
      <c r="AG71" s="184">
        <v>4282</v>
      </c>
      <c r="AH71" s="184">
        <v>2765</v>
      </c>
      <c r="AI71" s="184">
        <v>1279</v>
      </c>
      <c r="AJ71" s="184">
        <v>672</v>
      </c>
      <c r="AK71" s="184">
        <v>15</v>
      </c>
      <c r="AL71" s="184">
        <v>0.47509000000000001</v>
      </c>
      <c r="AM71" s="184">
        <v>0.30678</v>
      </c>
      <c r="AN71" s="184">
        <v>0.14191000000000001</v>
      </c>
      <c r="AO71" s="184">
        <v>7.4560000000000001E-2</v>
      </c>
      <c r="AP71" s="184">
        <v>1.6639999999999999E-3</v>
      </c>
      <c r="AQ71" s="184">
        <v>12325</v>
      </c>
      <c r="AR71" s="184">
        <v>16576</v>
      </c>
      <c r="AS71" s="184">
        <v>0.42646000000000001</v>
      </c>
      <c r="AT71" s="184">
        <v>0.57354000000000005</v>
      </c>
      <c r="AU71" s="184">
        <v>16217</v>
      </c>
      <c r="AV71" s="184">
        <v>19461</v>
      </c>
      <c r="AW71" s="184">
        <v>0.45454</v>
      </c>
      <c r="AX71" s="184">
        <v>0.54545999999999994</v>
      </c>
      <c r="AY71" s="184">
        <v>28901</v>
      </c>
      <c r="AZ71" s="184">
        <v>2804</v>
      </c>
      <c r="BA71" s="184">
        <v>2993</v>
      </c>
      <c r="BB71" s="184">
        <v>11593</v>
      </c>
      <c r="BC71" s="184">
        <v>385</v>
      </c>
      <c r="BD71" s="184">
        <v>7413</v>
      </c>
      <c r="BE71" s="184">
        <v>9.7019999999999995E-2</v>
      </c>
      <c r="BF71" s="184">
        <v>0.10356</v>
      </c>
      <c r="BG71" s="184">
        <v>0.40112999999999999</v>
      </c>
      <c r="BH71" s="184">
        <v>1.332E-2</v>
      </c>
      <c r="BI71" s="184">
        <v>0.25650000000000001</v>
      </c>
      <c r="BJ71" s="184">
        <v>17775</v>
      </c>
      <c r="BK71" s="184">
        <v>3713</v>
      </c>
      <c r="BL71" s="184">
        <v>12.847300000000001</v>
      </c>
      <c r="BM71" s="184">
        <v>21488</v>
      </c>
      <c r="BN71" s="184">
        <v>74.349999999999994</v>
      </c>
      <c r="BO71" s="184">
        <f t="shared" si="5"/>
        <v>1365456</v>
      </c>
      <c r="BP71" s="185">
        <f t="shared" si="6"/>
        <v>0.60260396853207032</v>
      </c>
      <c r="BQ71" s="186">
        <f t="shared" si="7"/>
        <v>0.74349999999999994</v>
      </c>
      <c r="BR71" s="171">
        <f>Table1[[#This Row],[ENROLL22_MINORITY_Percent]]-Table1[[#This Row],[CENSUS_22_MINORITY_SA_P]]</f>
        <v>0.14089603146792962</v>
      </c>
    </row>
    <row r="72" spans="1:70" ht="14.25">
      <c r="A72" s="132">
        <v>183655</v>
      </c>
      <c r="B72" s="184">
        <v>22726</v>
      </c>
      <c r="C72" s="184">
        <v>42645</v>
      </c>
      <c r="D72" s="184">
        <v>82954</v>
      </c>
      <c r="E72" s="184">
        <v>143485</v>
      </c>
      <c r="F72" s="184">
        <v>77985</v>
      </c>
      <c r="G72" s="184">
        <v>21884</v>
      </c>
      <c r="H72" s="184">
        <v>38861</v>
      </c>
      <c r="I72" s="184">
        <v>189551</v>
      </c>
      <c r="J72" s="184">
        <v>62138</v>
      </c>
      <c r="K72" s="184">
        <v>180244</v>
      </c>
      <c r="L72" s="184">
        <v>411</v>
      </c>
      <c r="M72" s="184">
        <v>1453</v>
      </c>
      <c r="N72" s="184">
        <v>369795</v>
      </c>
      <c r="O72" s="184">
        <v>13816</v>
      </c>
      <c r="P72" s="184">
        <v>231232</v>
      </c>
      <c r="Q72" s="184">
        <v>6.1460000000000001E-2</v>
      </c>
      <c r="R72" s="184">
        <v>0.11532000000000001</v>
      </c>
      <c r="S72" s="184">
        <v>0.22431999999999999</v>
      </c>
      <c r="T72" s="184">
        <v>0.38801000000000002</v>
      </c>
      <c r="U72" s="184">
        <v>0.21088999999999999</v>
      </c>
      <c r="V72" s="184">
        <v>5.9180000000000003E-2</v>
      </c>
      <c r="W72" s="184">
        <v>0.10509</v>
      </c>
      <c r="X72" s="184">
        <v>0.51258000000000004</v>
      </c>
      <c r="Y72" s="184">
        <v>0.16803000000000001</v>
      </c>
      <c r="Z72" s="184">
        <v>0.48742000000000002</v>
      </c>
      <c r="AA72" s="184">
        <v>1.1100000000000001E-3</v>
      </c>
      <c r="AB72" s="184">
        <v>3.9290000000000002E-3</v>
      </c>
      <c r="AC72" s="184">
        <v>1</v>
      </c>
      <c r="AD72" s="184">
        <v>3.7359999999999997E-2</v>
      </c>
      <c r="AE72" s="184">
        <v>0.62529999999999997</v>
      </c>
      <c r="AF72" s="184">
        <v>1786</v>
      </c>
      <c r="AG72" s="184">
        <v>894</v>
      </c>
      <c r="AH72" s="184">
        <v>602</v>
      </c>
      <c r="AI72" s="184">
        <v>194</v>
      </c>
      <c r="AJ72" s="184">
        <v>96</v>
      </c>
      <c r="AK72" s="184">
        <v>0</v>
      </c>
      <c r="AL72" s="184">
        <v>0.50056</v>
      </c>
      <c r="AM72" s="184">
        <v>0.33706999999999998</v>
      </c>
      <c r="AN72" s="184">
        <v>0.10861999999999999</v>
      </c>
      <c r="AO72" s="184">
        <v>5.3749999999999999E-2</v>
      </c>
      <c r="AP72" s="184">
        <v>0</v>
      </c>
      <c r="AQ72" s="184">
        <v>1590</v>
      </c>
      <c r="AR72" s="184">
        <v>2688</v>
      </c>
      <c r="AS72" s="184">
        <v>0.37167</v>
      </c>
      <c r="AT72" s="184">
        <v>0.62833000000000006</v>
      </c>
      <c r="AU72" s="184">
        <v>3243</v>
      </c>
      <c r="AV72" s="184">
        <v>4280</v>
      </c>
      <c r="AW72" s="184">
        <v>0.43108000000000002</v>
      </c>
      <c r="AX72" s="184">
        <v>0.56891999999999998</v>
      </c>
      <c r="AY72" s="184">
        <v>4278</v>
      </c>
      <c r="AZ72" s="184">
        <v>273</v>
      </c>
      <c r="BA72" s="184">
        <v>604</v>
      </c>
      <c r="BB72" s="184">
        <v>1195</v>
      </c>
      <c r="BC72" s="184">
        <v>19</v>
      </c>
      <c r="BD72" s="184">
        <v>1818</v>
      </c>
      <c r="BE72" s="184">
        <v>6.3810000000000006E-2</v>
      </c>
      <c r="BF72" s="184">
        <v>0.14119000000000001</v>
      </c>
      <c r="BG72" s="184">
        <v>0.27933999999999998</v>
      </c>
      <c r="BH72" s="184">
        <v>4.4400000000000004E-3</v>
      </c>
      <c r="BI72" s="184">
        <v>0.42496</v>
      </c>
      <c r="BJ72" s="184">
        <v>2091</v>
      </c>
      <c r="BK72" s="184">
        <v>369</v>
      </c>
      <c r="BL72" s="184">
        <v>8.6255000000000006</v>
      </c>
      <c r="BM72" s="184">
        <v>2460</v>
      </c>
      <c r="BN72" s="184">
        <v>57.503999999999998</v>
      </c>
      <c r="BO72" s="184">
        <f t="shared" si="5"/>
        <v>138563</v>
      </c>
      <c r="BP72" s="185">
        <f t="shared" si="6"/>
        <v>0.37470219986749415</v>
      </c>
      <c r="BQ72" s="186">
        <f t="shared" si="7"/>
        <v>0.57504</v>
      </c>
      <c r="BR72" s="171">
        <f>Table1[[#This Row],[ENROLL22_MINORITY_Percent]]-Table1[[#This Row],[CENSUS_22_MINORITY_SA_P]]</f>
        <v>0.20033780013250585</v>
      </c>
    </row>
    <row r="73" spans="1:70" ht="14.25">
      <c r="A73" s="132">
        <v>184995</v>
      </c>
      <c r="B73" s="184">
        <v>42138</v>
      </c>
      <c r="C73" s="184">
        <v>147423</v>
      </c>
      <c r="D73" s="184">
        <v>157696</v>
      </c>
      <c r="E73" s="184">
        <v>278108</v>
      </c>
      <c r="F73" s="184">
        <v>86664</v>
      </c>
      <c r="G73" s="184">
        <v>112065</v>
      </c>
      <c r="H73" s="184">
        <v>74216</v>
      </c>
      <c r="I73" s="184">
        <v>355509</v>
      </c>
      <c r="J73" s="184">
        <v>302289</v>
      </c>
      <c r="K73" s="184">
        <v>356520</v>
      </c>
      <c r="L73" s="184">
        <v>1142</v>
      </c>
      <c r="M73" s="184">
        <v>5327</v>
      </c>
      <c r="N73" s="184">
        <v>712029</v>
      </c>
      <c r="O73" s="184">
        <v>19885</v>
      </c>
      <c r="P73" s="184">
        <v>197105</v>
      </c>
      <c r="Q73" s="184">
        <v>5.9180000000000003E-2</v>
      </c>
      <c r="R73" s="184">
        <v>0.20705000000000001</v>
      </c>
      <c r="S73" s="184">
        <v>0.22147</v>
      </c>
      <c r="T73" s="184">
        <v>0.39058999999999999</v>
      </c>
      <c r="U73" s="184">
        <v>0.12171</v>
      </c>
      <c r="V73" s="184">
        <v>0.15739</v>
      </c>
      <c r="W73" s="184">
        <v>0.10423</v>
      </c>
      <c r="X73" s="184">
        <v>0.49929000000000001</v>
      </c>
      <c r="Y73" s="184">
        <v>0.42454999999999998</v>
      </c>
      <c r="Z73" s="184">
        <v>0.50070999999999999</v>
      </c>
      <c r="AA73" s="184">
        <v>1.6000000000000001E-3</v>
      </c>
      <c r="AB73" s="184">
        <v>7.4809999999999998E-3</v>
      </c>
      <c r="AC73" s="184">
        <v>1</v>
      </c>
      <c r="AD73" s="184">
        <v>2.793E-2</v>
      </c>
      <c r="AE73" s="184">
        <v>0.27682000000000001</v>
      </c>
      <c r="AF73" s="184">
        <v>3494</v>
      </c>
      <c r="AG73" s="184">
        <v>1087</v>
      </c>
      <c r="AH73" s="184">
        <v>1408</v>
      </c>
      <c r="AI73" s="184">
        <v>663</v>
      </c>
      <c r="AJ73" s="184">
        <v>334</v>
      </c>
      <c r="AK73" s="184">
        <v>2</v>
      </c>
      <c r="AL73" s="184">
        <v>0.31109999999999999</v>
      </c>
      <c r="AM73" s="184">
        <v>0.40298</v>
      </c>
      <c r="AN73" s="184">
        <v>0.18975</v>
      </c>
      <c r="AO73" s="184">
        <v>9.5589999999999994E-2</v>
      </c>
      <c r="AP73" s="184">
        <v>5.7200000000000003E-4</v>
      </c>
      <c r="AQ73" s="184">
        <v>2593</v>
      </c>
      <c r="AR73" s="184">
        <v>4090</v>
      </c>
      <c r="AS73" s="184">
        <v>0.38800000000000001</v>
      </c>
      <c r="AT73" s="184">
        <v>0.61199999999999999</v>
      </c>
      <c r="AU73" s="184">
        <v>3837</v>
      </c>
      <c r="AV73" s="184">
        <v>5560</v>
      </c>
      <c r="AW73" s="184">
        <v>0.40832000000000002</v>
      </c>
      <c r="AX73" s="184">
        <v>0.59167999999999998</v>
      </c>
      <c r="AY73" s="184">
        <v>6683</v>
      </c>
      <c r="AZ73" s="184">
        <v>503</v>
      </c>
      <c r="BA73" s="184">
        <v>840</v>
      </c>
      <c r="BB73" s="184">
        <v>3639</v>
      </c>
      <c r="BC73" s="184">
        <v>39</v>
      </c>
      <c r="BD73" s="184">
        <v>822</v>
      </c>
      <c r="BE73" s="184">
        <v>7.5270000000000004E-2</v>
      </c>
      <c r="BF73" s="184">
        <v>0.12569</v>
      </c>
      <c r="BG73" s="184">
        <v>0.54452</v>
      </c>
      <c r="BH73" s="184">
        <v>5.8399999999999997E-3</v>
      </c>
      <c r="BI73" s="184">
        <v>0.123</v>
      </c>
      <c r="BJ73" s="184">
        <v>5021</v>
      </c>
      <c r="BK73" s="184">
        <v>840</v>
      </c>
      <c r="BL73" s="184">
        <v>12.5692</v>
      </c>
      <c r="BM73" s="184">
        <v>5861</v>
      </c>
      <c r="BN73" s="184">
        <v>87.7</v>
      </c>
      <c r="BO73" s="184">
        <f t="shared" si="5"/>
        <v>514924</v>
      </c>
      <c r="BP73" s="185">
        <f t="shared" si="6"/>
        <v>0.72317840986813742</v>
      </c>
      <c r="BQ73" s="186">
        <f t="shared" si="7"/>
        <v>0.877</v>
      </c>
      <c r="BR73" s="171">
        <f>Table1[[#This Row],[ENROLL22_MINORITY_Percent]]-Table1[[#This Row],[CENSUS_22_MINORITY_SA_P]]</f>
        <v>0.15382159013186258</v>
      </c>
    </row>
    <row r="74" spans="1:70" ht="14.25">
      <c r="A74" s="132">
        <v>186034</v>
      </c>
      <c r="B74" s="184">
        <v>35845</v>
      </c>
      <c r="C74" s="184">
        <v>69128</v>
      </c>
      <c r="D74" s="184">
        <v>137711</v>
      </c>
      <c r="E74" s="184">
        <v>198862</v>
      </c>
      <c r="F74" s="184">
        <v>78440</v>
      </c>
      <c r="G74" s="184">
        <v>27942</v>
      </c>
      <c r="H74" s="184">
        <v>52273</v>
      </c>
      <c r="I74" s="184">
        <v>264206</v>
      </c>
      <c r="J74" s="184">
        <v>224495</v>
      </c>
      <c r="K74" s="184">
        <v>255780</v>
      </c>
      <c r="L74" s="184">
        <v>504</v>
      </c>
      <c r="M74" s="184">
        <v>1739</v>
      </c>
      <c r="N74" s="184">
        <v>519986</v>
      </c>
      <c r="O74" s="184">
        <v>7999</v>
      </c>
      <c r="P74" s="184">
        <v>205034</v>
      </c>
      <c r="Q74" s="184">
        <v>6.8930000000000005E-2</v>
      </c>
      <c r="R74" s="184">
        <v>0.13294</v>
      </c>
      <c r="S74" s="184">
        <v>0.26484000000000002</v>
      </c>
      <c r="T74" s="184">
        <v>0.38244</v>
      </c>
      <c r="U74" s="184">
        <v>0.15085000000000001</v>
      </c>
      <c r="V74" s="184">
        <v>5.3740000000000003E-2</v>
      </c>
      <c r="W74" s="184">
        <v>0.10052999999999999</v>
      </c>
      <c r="X74" s="184">
        <v>0.5081</v>
      </c>
      <c r="Y74" s="184">
        <v>0.43173</v>
      </c>
      <c r="Z74" s="184">
        <v>0.4919</v>
      </c>
      <c r="AA74" s="184">
        <v>9.7000000000000005E-4</v>
      </c>
      <c r="AB74" s="184">
        <v>3.3440000000000002E-3</v>
      </c>
      <c r="AC74" s="184">
        <v>1</v>
      </c>
      <c r="AD74" s="184">
        <v>1.538E-2</v>
      </c>
      <c r="AE74" s="184">
        <v>0.39430999999999999</v>
      </c>
      <c r="AF74" s="184">
        <v>1864</v>
      </c>
      <c r="AG74" s="184">
        <v>804</v>
      </c>
      <c r="AH74" s="184">
        <v>754</v>
      </c>
      <c r="AI74" s="184">
        <v>199</v>
      </c>
      <c r="AJ74" s="184">
        <v>106</v>
      </c>
      <c r="AK74" s="184">
        <v>1</v>
      </c>
      <c r="AL74" s="184">
        <v>0.43132999999999999</v>
      </c>
      <c r="AM74" s="184">
        <v>0.40450999999999998</v>
      </c>
      <c r="AN74" s="184">
        <v>0.10675999999999999</v>
      </c>
      <c r="AO74" s="184">
        <v>5.6869999999999997E-2</v>
      </c>
      <c r="AP74" s="184">
        <v>5.3600000000000002E-4</v>
      </c>
      <c r="AQ74" s="184">
        <v>1914</v>
      </c>
      <c r="AR74" s="184">
        <v>3205</v>
      </c>
      <c r="AS74" s="184">
        <v>0.37390000000000001</v>
      </c>
      <c r="AT74" s="184">
        <v>0.62609999999999999</v>
      </c>
      <c r="AU74" s="184">
        <v>3813</v>
      </c>
      <c r="AV74" s="184">
        <v>5969</v>
      </c>
      <c r="AW74" s="184">
        <v>0.38979999999999998</v>
      </c>
      <c r="AX74" s="184">
        <v>0.61019999999999996</v>
      </c>
      <c r="AY74" s="184">
        <v>5119</v>
      </c>
      <c r="AZ74" s="184">
        <v>243</v>
      </c>
      <c r="BA74" s="184">
        <v>568</v>
      </c>
      <c r="BB74" s="184">
        <v>3186</v>
      </c>
      <c r="BC74" s="184">
        <v>12</v>
      </c>
      <c r="BD74" s="184">
        <v>803</v>
      </c>
      <c r="BE74" s="184">
        <v>4.7469999999999998E-2</v>
      </c>
      <c r="BF74" s="184">
        <v>0.11096</v>
      </c>
      <c r="BG74" s="184">
        <v>0.62239</v>
      </c>
      <c r="BH74" s="184">
        <v>2.3400000000000001E-3</v>
      </c>
      <c r="BI74" s="184">
        <v>0.15687000000000001</v>
      </c>
      <c r="BJ74" s="184">
        <v>4009</v>
      </c>
      <c r="BK74" s="184">
        <v>307</v>
      </c>
      <c r="BL74" s="184">
        <v>5.9973000000000001</v>
      </c>
      <c r="BM74" s="184">
        <v>4316</v>
      </c>
      <c r="BN74" s="184">
        <v>84.313000000000002</v>
      </c>
      <c r="BO74" s="184">
        <f t="shared" si="5"/>
        <v>314952</v>
      </c>
      <c r="BP74" s="185">
        <f t="shared" si="6"/>
        <v>0.60569323020235155</v>
      </c>
      <c r="BQ74" s="186">
        <f t="shared" si="7"/>
        <v>0.84313000000000005</v>
      </c>
      <c r="BR74" s="171">
        <f>Table1[[#This Row],[ENROLL22_MINORITY_Percent]]-Table1[[#This Row],[CENSUS_22_MINORITY_SA_P]]</f>
        <v>0.23743676979764849</v>
      </c>
    </row>
    <row r="75" spans="1:70" ht="14.25">
      <c r="A75" s="132">
        <v>187596</v>
      </c>
      <c r="B75" s="184">
        <v>4631</v>
      </c>
      <c r="C75" s="184">
        <v>10843</v>
      </c>
      <c r="D75" s="184">
        <v>22299</v>
      </c>
      <c r="E75" s="184">
        <v>25112</v>
      </c>
      <c r="F75" s="184">
        <v>9188</v>
      </c>
      <c r="G75" s="184">
        <v>877</v>
      </c>
      <c r="H75" s="184">
        <v>355</v>
      </c>
      <c r="I75" s="184">
        <v>36972</v>
      </c>
      <c r="J75" s="184">
        <v>10559</v>
      </c>
      <c r="K75" s="184">
        <v>35101</v>
      </c>
      <c r="L75" s="184">
        <v>52951</v>
      </c>
      <c r="M75" s="184">
        <v>77</v>
      </c>
      <c r="N75" s="184">
        <v>72073</v>
      </c>
      <c r="O75" s="184">
        <v>1492</v>
      </c>
      <c r="P75" s="184">
        <v>5762</v>
      </c>
      <c r="Q75" s="184">
        <v>6.4250000000000002E-2</v>
      </c>
      <c r="R75" s="184">
        <v>0.15043999999999999</v>
      </c>
      <c r="S75" s="184">
        <v>0.30939</v>
      </c>
      <c r="T75" s="184">
        <v>0.34842000000000001</v>
      </c>
      <c r="U75" s="184">
        <v>0.12748000000000001</v>
      </c>
      <c r="V75" s="184">
        <v>1.217E-2</v>
      </c>
      <c r="W75" s="184">
        <v>4.9300000000000004E-3</v>
      </c>
      <c r="X75" s="184">
        <v>0.51297999999999999</v>
      </c>
      <c r="Y75" s="184">
        <v>0.14649999999999999</v>
      </c>
      <c r="Z75" s="184">
        <v>0.48702000000000001</v>
      </c>
      <c r="AA75" s="184">
        <v>0.73468999999999995</v>
      </c>
      <c r="AB75" s="184">
        <v>1.0679999999999999E-3</v>
      </c>
      <c r="AC75" s="184">
        <v>1</v>
      </c>
      <c r="AD75" s="184">
        <v>2.07E-2</v>
      </c>
      <c r="AE75" s="184">
        <v>7.9949999999999993E-2</v>
      </c>
      <c r="AF75" s="184" t="s">
        <v>129</v>
      </c>
      <c r="AG75" s="184" t="s">
        <v>129</v>
      </c>
      <c r="AH75" s="184" t="s">
        <v>129</v>
      </c>
      <c r="AI75" s="184" t="s">
        <v>129</v>
      </c>
      <c r="AJ75" s="184" t="s">
        <v>129</v>
      </c>
      <c r="AK75" s="184" t="s">
        <v>129</v>
      </c>
      <c r="AL75" s="184" t="s">
        <v>129</v>
      </c>
      <c r="AM75" s="184" t="s">
        <v>129</v>
      </c>
      <c r="AN75" s="184" t="s">
        <v>129</v>
      </c>
      <c r="AO75" s="184" t="s">
        <v>129</v>
      </c>
      <c r="AP75" s="184" t="s">
        <v>129</v>
      </c>
      <c r="AQ75" s="184">
        <v>527</v>
      </c>
      <c r="AR75" s="184">
        <v>827</v>
      </c>
      <c r="AS75" s="184">
        <v>0.38922000000000001</v>
      </c>
      <c r="AT75" s="184">
        <v>0.61077999999999999</v>
      </c>
      <c r="AU75" s="184">
        <v>761</v>
      </c>
      <c r="AV75" s="184">
        <v>1016</v>
      </c>
      <c r="AW75" s="184">
        <v>0.42825000000000002</v>
      </c>
      <c r="AX75" s="184">
        <v>0.57174999999999998</v>
      </c>
      <c r="AY75" s="184">
        <v>1354</v>
      </c>
      <c r="AZ75" s="184">
        <v>1</v>
      </c>
      <c r="BA75" s="184">
        <v>10</v>
      </c>
      <c r="BB75" s="184">
        <v>24</v>
      </c>
      <c r="BC75" s="184">
        <v>1271</v>
      </c>
      <c r="BD75" s="184">
        <v>20</v>
      </c>
      <c r="BE75" s="184">
        <v>7.3999999999999999E-4</v>
      </c>
      <c r="BF75" s="184">
        <v>7.3899999999999999E-3</v>
      </c>
      <c r="BG75" s="184">
        <v>1.7729999999999999E-2</v>
      </c>
      <c r="BH75" s="184">
        <v>0.93869999999999998</v>
      </c>
      <c r="BI75" s="184">
        <v>1.477E-2</v>
      </c>
      <c r="BJ75" s="184">
        <v>1306</v>
      </c>
      <c r="BK75" s="184">
        <v>28</v>
      </c>
      <c r="BL75" s="184">
        <v>2.0678999999999998</v>
      </c>
      <c r="BM75" s="184">
        <v>1334</v>
      </c>
      <c r="BN75" s="184">
        <v>98.522999999999996</v>
      </c>
      <c r="BO75" s="184">
        <f t="shared" si="5"/>
        <v>66311</v>
      </c>
      <c r="BP75" s="185">
        <f t="shared" si="6"/>
        <v>0.9200532793140288</v>
      </c>
      <c r="BQ75" s="186">
        <f t="shared" si="7"/>
        <v>0.98522999999999994</v>
      </c>
      <c r="BR75" s="171">
        <f>Table1[[#This Row],[ENROLL22_MINORITY_Percent]]-Table1[[#This Row],[CENSUS_22_MINORITY_SA_P]]</f>
        <v>6.5176720685971135E-2</v>
      </c>
    </row>
    <row r="76" spans="1:70" ht="14.25">
      <c r="A76" s="132">
        <v>187620</v>
      </c>
      <c r="B76" s="184">
        <v>24049</v>
      </c>
      <c r="C76" s="184">
        <v>28649</v>
      </c>
      <c r="D76" s="184">
        <v>61477</v>
      </c>
      <c r="E76" s="184">
        <v>70353</v>
      </c>
      <c r="F76" s="184">
        <v>35342</v>
      </c>
      <c r="G76" s="184">
        <v>2305</v>
      </c>
      <c r="H76" s="184">
        <v>3444</v>
      </c>
      <c r="I76" s="184">
        <v>111036</v>
      </c>
      <c r="J76" s="184">
        <v>151592</v>
      </c>
      <c r="K76" s="184">
        <v>108834</v>
      </c>
      <c r="L76" s="184">
        <v>1701</v>
      </c>
      <c r="M76" s="184">
        <v>361</v>
      </c>
      <c r="N76" s="184">
        <v>219870</v>
      </c>
      <c r="O76" s="184">
        <v>2900</v>
      </c>
      <c r="P76" s="184">
        <v>57567</v>
      </c>
      <c r="Q76" s="184">
        <v>0.10938000000000001</v>
      </c>
      <c r="R76" s="184">
        <v>0.1303</v>
      </c>
      <c r="S76" s="184">
        <v>0.27961000000000003</v>
      </c>
      <c r="T76" s="184">
        <v>0.31997999999999999</v>
      </c>
      <c r="U76" s="184">
        <v>0.16073999999999999</v>
      </c>
      <c r="V76" s="184">
        <v>1.048E-2</v>
      </c>
      <c r="W76" s="184">
        <v>1.566E-2</v>
      </c>
      <c r="X76" s="184">
        <v>0.50500999999999996</v>
      </c>
      <c r="Y76" s="184">
        <v>0.68945999999999996</v>
      </c>
      <c r="Z76" s="184">
        <v>0.49498999999999999</v>
      </c>
      <c r="AA76" s="184">
        <v>7.7400000000000004E-3</v>
      </c>
      <c r="AB76" s="184">
        <v>1.642E-3</v>
      </c>
      <c r="AC76" s="184">
        <v>1</v>
      </c>
      <c r="AD76" s="184">
        <v>1.319E-2</v>
      </c>
      <c r="AE76" s="184">
        <v>0.26182</v>
      </c>
      <c r="AF76" s="184">
        <v>2807</v>
      </c>
      <c r="AG76" s="184">
        <v>1402</v>
      </c>
      <c r="AH76" s="184">
        <v>876</v>
      </c>
      <c r="AI76" s="184">
        <v>364</v>
      </c>
      <c r="AJ76" s="184">
        <v>163</v>
      </c>
      <c r="AK76" s="184">
        <v>2</v>
      </c>
      <c r="AL76" s="184">
        <v>0.49947000000000003</v>
      </c>
      <c r="AM76" s="184">
        <v>0.31208000000000002</v>
      </c>
      <c r="AN76" s="184">
        <v>0.12967999999999999</v>
      </c>
      <c r="AO76" s="184">
        <v>5.8069999999999997E-2</v>
      </c>
      <c r="AP76" s="184">
        <v>7.1299999999999998E-4</v>
      </c>
      <c r="AQ76" s="184">
        <v>2608</v>
      </c>
      <c r="AR76" s="184">
        <v>4054</v>
      </c>
      <c r="AS76" s="184">
        <v>0.39146999999999998</v>
      </c>
      <c r="AT76" s="184">
        <v>0.60853000000000002</v>
      </c>
      <c r="AU76" s="184">
        <v>4029</v>
      </c>
      <c r="AV76" s="184">
        <v>5241</v>
      </c>
      <c r="AW76" s="184">
        <v>0.43463000000000002</v>
      </c>
      <c r="AX76" s="184">
        <v>0.56537000000000004</v>
      </c>
      <c r="AY76" s="184">
        <v>6662</v>
      </c>
      <c r="AZ76" s="184">
        <v>54</v>
      </c>
      <c r="BA76" s="184">
        <v>119</v>
      </c>
      <c r="BB76" s="184">
        <v>4794</v>
      </c>
      <c r="BC76" s="184">
        <v>116</v>
      </c>
      <c r="BD76" s="184">
        <v>1193</v>
      </c>
      <c r="BE76" s="184">
        <v>8.1099999999999992E-3</v>
      </c>
      <c r="BF76" s="184">
        <v>1.7860000000000001E-2</v>
      </c>
      <c r="BG76" s="184">
        <v>0.71960000000000002</v>
      </c>
      <c r="BH76" s="184">
        <v>1.7409999999999998E-2</v>
      </c>
      <c r="BI76" s="184">
        <v>0.17907999999999999</v>
      </c>
      <c r="BJ76" s="184">
        <v>5083</v>
      </c>
      <c r="BK76" s="184">
        <v>386</v>
      </c>
      <c r="BL76" s="184">
        <v>5.7941000000000003</v>
      </c>
      <c r="BM76" s="184">
        <v>5469</v>
      </c>
      <c r="BN76" s="184">
        <v>82.091999999999999</v>
      </c>
      <c r="BO76" s="184">
        <f t="shared" si="5"/>
        <v>162303</v>
      </c>
      <c r="BP76" s="185">
        <f t="shared" si="6"/>
        <v>0.73817710465274933</v>
      </c>
      <c r="BQ76" s="186">
        <f t="shared" si="7"/>
        <v>0.82091999999999998</v>
      </c>
      <c r="BR76" s="171">
        <f>Table1[[#This Row],[ENROLL22_MINORITY_Percent]]-Table1[[#This Row],[CENSUS_22_MINORITY_SA_P]]</f>
        <v>8.2742895347250656E-2</v>
      </c>
    </row>
    <row r="77" spans="1:70" ht="14.25">
      <c r="A77" s="132">
        <v>187639</v>
      </c>
      <c r="B77" s="184">
        <v>12479</v>
      </c>
      <c r="C77" s="184">
        <v>22527</v>
      </c>
      <c r="D77" s="184">
        <v>45930</v>
      </c>
      <c r="E77" s="184">
        <v>57129</v>
      </c>
      <c r="F77" s="184">
        <v>29810</v>
      </c>
      <c r="G77" s="184">
        <v>1188</v>
      </c>
      <c r="H77" s="184">
        <v>4186</v>
      </c>
      <c r="I77" s="184">
        <v>82509</v>
      </c>
      <c r="J77" s="184">
        <v>85816</v>
      </c>
      <c r="K77" s="184">
        <v>85366</v>
      </c>
      <c r="L77" s="184">
        <v>1828</v>
      </c>
      <c r="M77" s="184">
        <v>276</v>
      </c>
      <c r="N77" s="184">
        <v>167875</v>
      </c>
      <c r="O77" s="184">
        <v>3964</v>
      </c>
      <c r="P77" s="184">
        <v>70617</v>
      </c>
      <c r="Q77" s="184">
        <v>7.4340000000000003E-2</v>
      </c>
      <c r="R77" s="184">
        <v>0.13419</v>
      </c>
      <c r="S77" s="184">
        <v>0.27360000000000001</v>
      </c>
      <c r="T77" s="184">
        <v>0.34031</v>
      </c>
      <c r="U77" s="184">
        <v>0.17757000000000001</v>
      </c>
      <c r="V77" s="184">
        <v>7.0800000000000004E-3</v>
      </c>
      <c r="W77" s="184">
        <v>2.494E-2</v>
      </c>
      <c r="X77" s="184">
        <v>0.49148999999999998</v>
      </c>
      <c r="Y77" s="184">
        <v>0.51119000000000003</v>
      </c>
      <c r="Z77" s="184">
        <v>0.50851000000000002</v>
      </c>
      <c r="AA77" s="184">
        <v>1.089E-2</v>
      </c>
      <c r="AB77" s="184">
        <v>1.6440000000000001E-3</v>
      </c>
      <c r="AC77" s="184">
        <v>1</v>
      </c>
      <c r="AD77" s="184">
        <v>2.3609999999999999E-2</v>
      </c>
      <c r="AE77" s="184">
        <v>0.42065000000000002</v>
      </c>
      <c r="AF77" s="184">
        <v>591</v>
      </c>
      <c r="AG77" s="184">
        <v>254</v>
      </c>
      <c r="AH77" s="184">
        <v>158</v>
      </c>
      <c r="AI77" s="184">
        <v>117</v>
      </c>
      <c r="AJ77" s="184">
        <v>61</v>
      </c>
      <c r="AK77" s="184">
        <v>1</v>
      </c>
      <c r="AL77" s="184">
        <v>0.42978</v>
      </c>
      <c r="AM77" s="184">
        <v>0.26734000000000002</v>
      </c>
      <c r="AN77" s="184">
        <v>0.19797000000000001</v>
      </c>
      <c r="AO77" s="184">
        <v>0.10321</v>
      </c>
      <c r="AP77" s="184">
        <v>1.6919999999999999E-3</v>
      </c>
      <c r="AQ77" s="184">
        <v>752</v>
      </c>
      <c r="AR77" s="184">
        <v>1551</v>
      </c>
      <c r="AS77" s="184">
        <v>0.32652999999999999</v>
      </c>
      <c r="AT77" s="184">
        <v>0.67347000000000001</v>
      </c>
      <c r="AU77" s="184">
        <v>1295</v>
      </c>
      <c r="AV77" s="184">
        <v>2377</v>
      </c>
      <c r="AW77" s="184">
        <v>0.35266999999999998</v>
      </c>
      <c r="AX77" s="184">
        <v>0.64732999999999996</v>
      </c>
      <c r="AY77" s="184">
        <v>2303</v>
      </c>
      <c r="AZ77" s="184">
        <v>29</v>
      </c>
      <c r="BA77" s="184">
        <v>105</v>
      </c>
      <c r="BB77" s="184">
        <v>1054</v>
      </c>
      <c r="BC77" s="184">
        <v>17</v>
      </c>
      <c r="BD77" s="184">
        <v>997</v>
      </c>
      <c r="BE77" s="184">
        <v>1.259E-2</v>
      </c>
      <c r="BF77" s="184">
        <v>4.5589999999999999E-2</v>
      </c>
      <c r="BG77" s="184">
        <v>0.45766000000000001</v>
      </c>
      <c r="BH77" s="184">
        <v>7.3800000000000003E-3</v>
      </c>
      <c r="BI77" s="184">
        <v>0.43291000000000002</v>
      </c>
      <c r="BJ77" s="184">
        <v>1205</v>
      </c>
      <c r="BK77" s="184">
        <v>101</v>
      </c>
      <c r="BL77" s="184">
        <v>4.3856000000000002</v>
      </c>
      <c r="BM77" s="184">
        <v>1306</v>
      </c>
      <c r="BN77" s="184">
        <v>56.709000000000003</v>
      </c>
      <c r="BO77" s="184">
        <f t="shared" si="5"/>
        <v>97258</v>
      </c>
      <c r="BP77" s="185">
        <f t="shared" si="6"/>
        <v>0.57934772896500375</v>
      </c>
      <c r="BQ77" s="186">
        <f t="shared" si="7"/>
        <v>0.56708999999999998</v>
      </c>
      <c r="BR77" s="171">
        <f>Table1[[#This Row],[ENROLL22_MINORITY_Percent]]-Table1[[#This Row],[CENSUS_22_MINORITY_SA_P]]</f>
        <v>-1.2257728965003767E-2</v>
      </c>
    </row>
    <row r="78" spans="1:70" ht="14.25">
      <c r="A78" s="132">
        <v>187745</v>
      </c>
      <c r="B78" s="184">
        <v>8141</v>
      </c>
      <c r="C78" s="184">
        <v>16787</v>
      </c>
      <c r="D78" s="184">
        <v>29767</v>
      </c>
      <c r="E78" s="184">
        <v>59781</v>
      </c>
      <c r="F78" s="184">
        <v>40005</v>
      </c>
      <c r="G78" s="184">
        <v>2028</v>
      </c>
      <c r="H78" s="184">
        <v>1215</v>
      </c>
      <c r="I78" s="184">
        <v>79106</v>
      </c>
      <c r="J78" s="184">
        <v>78479</v>
      </c>
      <c r="K78" s="184">
        <v>75375</v>
      </c>
      <c r="L78" s="184">
        <v>3851</v>
      </c>
      <c r="M78" s="184">
        <v>570</v>
      </c>
      <c r="N78" s="184">
        <v>154481</v>
      </c>
      <c r="O78" s="184">
        <v>3392</v>
      </c>
      <c r="P78" s="184">
        <v>64946</v>
      </c>
      <c r="Q78" s="184">
        <v>5.2699999999999997E-2</v>
      </c>
      <c r="R78" s="184">
        <v>0.10867</v>
      </c>
      <c r="S78" s="184">
        <v>0.19269</v>
      </c>
      <c r="T78" s="184">
        <v>0.38697999999999999</v>
      </c>
      <c r="U78" s="184">
        <v>0.25896000000000002</v>
      </c>
      <c r="V78" s="184">
        <v>1.3129999999999999E-2</v>
      </c>
      <c r="W78" s="184">
        <v>7.8700000000000003E-3</v>
      </c>
      <c r="X78" s="184">
        <v>0.51207999999999998</v>
      </c>
      <c r="Y78" s="184">
        <v>0.50802000000000003</v>
      </c>
      <c r="Z78" s="184">
        <v>0.48792000000000002</v>
      </c>
      <c r="AA78" s="184">
        <v>2.4930000000000001E-2</v>
      </c>
      <c r="AB78" s="184">
        <v>3.6900000000000001E-3</v>
      </c>
      <c r="AC78" s="184">
        <v>1</v>
      </c>
      <c r="AD78" s="184">
        <v>2.196E-2</v>
      </c>
      <c r="AE78" s="184">
        <v>0.42041000000000001</v>
      </c>
      <c r="AF78" s="184" t="s">
        <v>129</v>
      </c>
      <c r="AG78" s="184" t="s">
        <v>129</v>
      </c>
      <c r="AH78" s="184" t="s">
        <v>129</v>
      </c>
      <c r="AI78" s="184" t="s">
        <v>129</v>
      </c>
      <c r="AJ78" s="184" t="s">
        <v>129</v>
      </c>
      <c r="AK78" s="184" t="s">
        <v>129</v>
      </c>
      <c r="AL78" s="184" t="s">
        <v>129</v>
      </c>
      <c r="AM78" s="184" t="s">
        <v>129</v>
      </c>
      <c r="AN78" s="184" t="s">
        <v>129</v>
      </c>
      <c r="AO78" s="184" t="s">
        <v>129</v>
      </c>
      <c r="AP78" s="184" t="s">
        <v>129</v>
      </c>
      <c r="AQ78" s="184">
        <v>342</v>
      </c>
      <c r="AR78" s="184">
        <v>526</v>
      </c>
      <c r="AS78" s="184">
        <v>0.39401000000000003</v>
      </c>
      <c r="AT78" s="184">
        <v>0.60599000000000003</v>
      </c>
      <c r="AU78" s="184">
        <v>168</v>
      </c>
      <c r="AV78" s="184">
        <v>224</v>
      </c>
      <c r="AW78" s="184">
        <v>0.42857000000000001</v>
      </c>
      <c r="AX78" s="184">
        <v>0.57142999999999999</v>
      </c>
      <c r="AY78" s="184">
        <v>868</v>
      </c>
      <c r="AZ78" s="184">
        <v>10</v>
      </c>
      <c r="BA78" s="184">
        <v>6</v>
      </c>
      <c r="BB78" s="184">
        <v>246</v>
      </c>
      <c r="BC78" s="184">
        <v>398</v>
      </c>
      <c r="BD78" s="184">
        <v>113</v>
      </c>
      <c r="BE78" s="184">
        <v>1.1520000000000001E-2</v>
      </c>
      <c r="BF78" s="184">
        <v>6.9100000000000003E-3</v>
      </c>
      <c r="BG78" s="184">
        <v>0.28341</v>
      </c>
      <c r="BH78" s="184">
        <v>0.45852999999999999</v>
      </c>
      <c r="BI78" s="184">
        <v>0.13017999999999999</v>
      </c>
      <c r="BJ78" s="184">
        <v>660</v>
      </c>
      <c r="BK78" s="184">
        <v>95</v>
      </c>
      <c r="BL78" s="184">
        <v>10.944699999999999</v>
      </c>
      <c r="BM78" s="184">
        <v>755</v>
      </c>
      <c r="BN78" s="184">
        <v>86.981999999999999</v>
      </c>
      <c r="BO78" s="184">
        <f t="shared" si="5"/>
        <v>89535</v>
      </c>
      <c r="BP78" s="185">
        <f t="shared" si="6"/>
        <v>0.57958583903522121</v>
      </c>
      <c r="BQ78" s="186">
        <f t="shared" si="7"/>
        <v>0.86982000000000004</v>
      </c>
      <c r="BR78" s="171">
        <f>Table1[[#This Row],[ENROLL22_MINORITY_Percent]]-Table1[[#This Row],[CENSUS_22_MINORITY_SA_P]]</f>
        <v>0.29023416096477883</v>
      </c>
    </row>
    <row r="79" spans="1:70" ht="14.25">
      <c r="A79" s="132">
        <v>188137</v>
      </c>
      <c r="B79" s="184">
        <v>8141</v>
      </c>
      <c r="C79" s="184">
        <v>16787</v>
      </c>
      <c r="D79" s="184">
        <v>29767</v>
      </c>
      <c r="E79" s="184">
        <v>59781</v>
      </c>
      <c r="F79" s="184">
        <v>40005</v>
      </c>
      <c r="G79" s="184">
        <v>2028</v>
      </c>
      <c r="H79" s="184">
        <v>1215</v>
      </c>
      <c r="I79" s="184">
        <v>79106</v>
      </c>
      <c r="J79" s="184">
        <v>78479</v>
      </c>
      <c r="K79" s="184">
        <v>75375</v>
      </c>
      <c r="L79" s="184">
        <v>3851</v>
      </c>
      <c r="M79" s="184">
        <v>570</v>
      </c>
      <c r="N79" s="184">
        <v>154481</v>
      </c>
      <c r="O79" s="184">
        <v>3392</v>
      </c>
      <c r="P79" s="184">
        <v>64946</v>
      </c>
      <c r="Q79" s="184">
        <v>5.2699999999999997E-2</v>
      </c>
      <c r="R79" s="184">
        <v>0.10867</v>
      </c>
      <c r="S79" s="184">
        <v>0.19269</v>
      </c>
      <c r="T79" s="184">
        <v>0.38697999999999999</v>
      </c>
      <c r="U79" s="184">
        <v>0.25896000000000002</v>
      </c>
      <c r="V79" s="184">
        <v>1.3129999999999999E-2</v>
      </c>
      <c r="W79" s="184">
        <v>7.8700000000000003E-3</v>
      </c>
      <c r="X79" s="184">
        <v>0.51207999999999998</v>
      </c>
      <c r="Y79" s="184">
        <v>0.50802000000000003</v>
      </c>
      <c r="Z79" s="184">
        <v>0.48792000000000002</v>
      </c>
      <c r="AA79" s="184">
        <v>2.4930000000000001E-2</v>
      </c>
      <c r="AB79" s="184">
        <v>3.6900000000000001E-3</v>
      </c>
      <c r="AC79" s="184">
        <v>1</v>
      </c>
      <c r="AD79" s="184">
        <v>2.196E-2</v>
      </c>
      <c r="AE79" s="184">
        <v>0.42041000000000001</v>
      </c>
      <c r="AF79" s="184">
        <v>653</v>
      </c>
      <c r="AG79" s="184">
        <v>246</v>
      </c>
      <c r="AH79" s="184">
        <v>196</v>
      </c>
      <c r="AI79" s="184">
        <v>129</v>
      </c>
      <c r="AJ79" s="184">
        <v>79</v>
      </c>
      <c r="AK79" s="184">
        <v>3</v>
      </c>
      <c r="AL79" s="184">
        <v>0.37672</v>
      </c>
      <c r="AM79" s="184">
        <v>0.30014999999999997</v>
      </c>
      <c r="AN79" s="184">
        <v>0.19755</v>
      </c>
      <c r="AO79" s="184">
        <v>0.12098</v>
      </c>
      <c r="AP79" s="184">
        <v>4.594E-3</v>
      </c>
      <c r="AQ79" s="184">
        <v>1222</v>
      </c>
      <c r="AR79" s="184">
        <v>2044</v>
      </c>
      <c r="AS79" s="184">
        <v>0.37415999999999999</v>
      </c>
      <c r="AT79" s="184">
        <v>0.62583999999999995</v>
      </c>
      <c r="AU79" s="184">
        <v>1895</v>
      </c>
      <c r="AV79" s="184">
        <v>3061</v>
      </c>
      <c r="AW79" s="184">
        <v>0.38235999999999998</v>
      </c>
      <c r="AX79" s="184">
        <v>0.61763999999999997</v>
      </c>
      <c r="AY79" s="184">
        <v>3266</v>
      </c>
      <c r="AZ79" s="184">
        <v>48</v>
      </c>
      <c r="BA79" s="184">
        <v>47</v>
      </c>
      <c r="BB79" s="184">
        <v>1688</v>
      </c>
      <c r="BC79" s="184">
        <v>236</v>
      </c>
      <c r="BD79" s="184">
        <v>1004</v>
      </c>
      <c r="BE79" s="184">
        <v>1.47E-2</v>
      </c>
      <c r="BF79" s="184">
        <v>1.439E-2</v>
      </c>
      <c r="BG79" s="184">
        <v>0.51683999999999997</v>
      </c>
      <c r="BH79" s="184">
        <v>7.2260000000000005E-2</v>
      </c>
      <c r="BI79" s="184">
        <v>0.30741000000000002</v>
      </c>
      <c r="BJ79" s="184">
        <v>2019</v>
      </c>
      <c r="BK79" s="184">
        <v>243</v>
      </c>
      <c r="BL79" s="184">
        <v>7.4402999999999997</v>
      </c>
      <c r="BM79" s="184">
        <v>2262</v>
      </c>
      <c r="BN79" s="184">
        <v>69.259</v>
      </c>
      <c r="BO79" s="184">
        <f t="shared" si="5"/>
        <v>89535</v>
      </c>
      <c r="BP79" s="185">
        <f t="shared" si="6"/>
        <v>0.57958583903522121</v>
      </c>
      <c r="BQ79" s="186">
        <f t="shared" si="7"/>
        <v>0.69259000000000004</v>
      </c>
      <c r="BR79" s="171">
        <f>Table1[[#This Row],[ENROLL22_MINORITY_Percent]]-Table1[[#This Row],[CENSUS_22_MINORITY_SA_P]]</f>
        <v>0.11300416096477883</v>
      </c>
    </row>
    <row r="80" spans="1:70" ht="14.25">
      <c r="A80" s="132">
        <v>190619</v>
      </c>
      <c r="B80" s="184">
        <v>161329</v>
      </c>
      <c r="C80" s="184">
        <v>477420</v>
      </c>
      <c r="D80" s="184">
        <v>657690</v>
      </c>
      <c r="E80" s="184">
        <v>994597</v>
      </c>
      <c r="F80" s="184">
        <v>388584</v>
      </c>
      <c r="G80" s="184">
        <v>319099</v>
      </c>
      <c r="H80" s="184">
        <v>759133</v>
      </c>
      <c r="I80" s="184">
        <v>1400195</v>
      </c>
      <c r="J80" s="184">
        <v>506473</v>
      </c>
      <c r="K80" s="184">
        <v>1279425</v>
      </c>
      <c r="L80" s="184">
        <v>4713</v>
      </c>
      <c r="M80" s="184">
        <v>22184</v>
      </c>
      <c r="N80" s="184">
        <v>2679620</v>
      </c>
      <c r="O80" s="184">
        <v>101404</v>
      </c>
      <c r="P80" s="184">
        <v>966614</v>
      </c>
      <c r="Q80" s="184">
        <v>6.021E-2</v>
      </c>
      <c r="R80" s="184">
        <v>0.17817</v>
      </c>
      <c r="S80" s="184">
        <v>0.24543999999999999</v>
      </c>
      <c r="T80" s="184">
        <v>0.37117</v>
      </c>
      <c r="U80" s="184">
        <v>0.14501</v>
      </c>
      <c r="V80" s="184">
        <v>0.11908000000000001</v>
      </c>
      <c r="W80" s="184">
        <v>0.2833</v>
      </c>
      <c r="X80" s="184">
        <v>0.52253000000000005</v>
      </c>
      <c r="Y80" s="184">
        <v>0.18901000000000001</v>
      </c>
      <c r="Z80" s="184">
        <v>0.47747000000000001</v>
      </c>
      <c r="AA80" s="184">
        <v>1.7600000000000001E-3</v>
      </c>
      <c r="AB80" s="184">
        <v>8.2789999999999999E-3</v>
      </c>
      <c r="AC80" s="184">
        <v>1</v>
      </c>
      <c r="AD80" s="184">
        <v>3.7839999999999999E-2</v>
      </c>
      <c r="AE80" s="184">
        <v>0.36073</v>
      </c>
      <c r="AF80" s="184" t="s">
        <v>129</v>
      </c>
      <c r="AG80" s="184" t="s">
        <v>129</v>
      </c>
      <c r="AH80" s="184" t="s">
        <v>129</v>
      </c>
      <c r="AI80" s="184" t="s">
        <v>129</v>
      </c>
      <c r="AJ80" s="184" t="s">
        <v>129</v>
      </c>
      <c r="AK80" s="184" t="s">
        <v>129</v>
      </c>
      <c r="AL80" s="184" t="s">
        <v>129</v>
      </c>
      <c r="AM80" s="184" t="s">
        <v>129</v>
      </c>
      <c r="AN80" s="184" t="s">
        <v>129</v>
      </c>
      <c r="AO80" s="184" t="s">
        <v>129</v>
      </c>
      <c r="AP80" s="184" t="s">
        <v>129</v>
      </c>
      <c r="AQ80" s="184">
        <v>7138</v>
      </c>
      <c r="AR80" s="184">
        <v>7904</v>
      </c>
      <c r="AS80" s="184">
        <v>0.47454000000000002</v>
      </c>
      <c r="AT80" s="184">
        <v>0.52546000000000004</v>
      </c>
      <c r="AU80" s="184">
        <v>8460</v>
      </c>
      <c r="AV80" s="184">
        <v>10474</v>
      </c>
      <c r="AW80" s="184">
        <v>0.44681999999999999</v>
      </c>
      <c r="AX80" s="184">
        <v>0.55318000000000001</v>
      </c>
      <c r="AY80" s="184">
        <v>15042</v>
      </c>
      <c r="AZ80" s="184">
        <v>2480</v>
      </c>
      <c r="BA80" s="184">
        <v>3425</v>
      </c>
      <c r="BB80" s="184">
        <v>3885</v>
      </c>
      <c r="BC80" s="184">
        <v>37</v>
      </c>
      <c r="BD80" s="184">
        <v>4602</v>
      </c>
      <c r="BE80" s="184">
        <v>0.16486999999999999</v>
      </c>
      <c r="BF80" s="184">
        <v>0.22770000000000001</v>
      </c>
      <c r="BG80" s="184">
        <v>0.25828000000000001</v>
      </c>
      <c r="BH80" s="184">
        <v>2.4599999999999999E-3</v>
      </c>
      <c r="BI80" s="184">
        <v>0.30593999999999999</v>
      </c>
      <c r="BJ80" s="184">
        <v>9827</v>
      </c>
      <c r="BK80" s="184">
        <v>613</v>
      </c>
      <c r="BL80" s="184">
        <v>4.0753000000000004</v>
      </c>
      <c r="BM80" s="184">
        <v>10440</v>
      </c>
      <c r="BN80" s="184">
        <v>69.406000000000006</v>
      </c>
      <c r="BO80" s="184">
        <f t="shared" si="5"/>
        <v>1713006</v>
      </c>
      <c r="BP80" s="185">
        <f t="shared" si="6"/>
        <v>0.63927198632641946</v>
      </c>
      <c r="BQ80" s="186">
        <f t="shared" si="7"/>
        <v>0.69406000000000001</v>
      </c>
      <c r="BR80" s="171">
        <f>Table1[[#This Row],[ENROLL22_MINORITY_Percent]]-Table1[[#This Row],[CENSUS_22_MINORITY_SA_P]]</f>
        <v>5.4788013673580549E-2</v>
      </c>
    </row>
    <row r="81" spans="1:70" ht="14.25">
      <c r="A81" s="132">
        <v>193283</v>
      </c>
      <c r="B81" s="184">
        <v>15414</v>
      </c>
      <c r="C81" s="184">
        <v>28294</v>
      </c>
      <c r="D81" s="184">
        <v>55744</v>
      </c>
      <c r="E81" s="184">
        <v>87314</v>
      </c>
      <c r="F81" s="184">
        <v>44289</v>
      </c>
      <c r="G81" s="184">
        <v>9793</v>
      </c>
      <c r="H81" s="184">
        <v>12934</v>
      </c>
      <c r="I81" s="184">
        <v>115378</v>
      </c>
      <c r="J81" s="184">
        <v>14936</v>
      </c>
      <c r="K81" s="184">
        <v>115677</v>
      </c>
      <c r="L81" s="184">
        <v>468</v>
      </c>
      <c r="M81" s="184">
        <v>459</v>
      </c>
      <c r="N81" s="184">
        <v>231055</v>
      </c>
      <c r="O81" s="184">
        <v>6915</v>
      </c>
      <c r="P81" s="184">
        <v>185550</v>
      </c>
      <c r="Q81" s="184">
        <v>6.6710000000000005E-2</v>
      </c>
      <c r="R81" s="184">
        <v>0.12246</v>
      </c>
      <c r="S81" s="184">
        <v>0.24126</v>
      </c>
      <c r="T81" s="184">
        <v>0.37789</v>
      </c>
      <c r="U81" s="184">
        <v>0.19167999999999999</v>
      </c>
      <c r="V81" s="184">
        <v>4.2380000000000001E-2</v>
      </c>
      <c r="W81" s="184">
        <v>5.5980000000000002E-2</v>
      </c>
      <c r="X81" s="184">
        <v>0.49935000000000002</v>
      </c>
      <c r="Y81" s="184">
        <v>6.4640000000000003E-2</v>
      </c>
      <c r="Z81" s="184">
        <v>0.50065000000000004</v>
      </c>
      <c r="AA81" s="184">
        <v>2.0300000000000001E-3</v>
      </c>
      <c r="AB81" s="184">
        <v>1.9870000000000001E-3</v>
      </c>
      <c r="AC81" s="184">
        <v>1</v>
      </c>
      <c r="AD81" s="184">
        <v>2.9929999999999998E-2</v>
      </c>
      <c r="AE81" s="184">
        <v>0.80306</v>
      </c>
      <c r="AF81" s="184">
        <v>2318</v>
      </c>
      <c r="AG81" s="184">
        <v>1373</v>
      </c>
      <c r="AH81" s="184">
        <v>551</v>
      </c>
      <c r="AI81" s="184">
        <v>247</v>
      </c>
      <c r="AJ81" s="184">
        <v>147</v>
      </c>
      <c r="AK81" s="184">
        <v>0</v>
      </c>
      <c r="AL81" s="184">
        <v>0.59231999999999996</v>
      </c>
      <c r="AM81" s="184">
        <v>0.23769999999999999</v>
      </c>
      <c r="AN81" s="184">
        <v>0.10656</v>
      </c>
      <c r="AO81" s="184">
        <v>6.3420000000000004E-2</v>
      </c>
      <c r="AP81" s="184">
        <v>0</v>
      </c>
      <c r="AQ81" s="184">
        <v>2485</v>
      </c>
      <c r="AR81" s="184">
        <v>3054</v>
      </c>
      <c r="AS81" s="184">
        <v>0.44863999999999998</v>
      </c>
      <c r="AT81" s="184">
        <v>0.55135999999999996</v>
      </c>
      <c r="AU81" s="184">
        <v>3344</v>
      </c>
      <c r="AV81" s="184">
        <v>4107</v>
      </c>
      <c r="AW81" s="184">
        <v>0.44879999999999998</v>
      </c>
      <c r="AX81" s="184">
        <v>0.55120000000000002</v>
      </c>
      <c r="AY81" s="184">
        <v>5539</v>
      </c>
      <c r="AZ81" s="184">
        <v>349</v>
      </c>
      <c r="BA81" s="184">
        <v>423</v>
      </c>
      <c r="BB81" s="184">
        <v>499</v>
      </c>
      <c r="BC81" s="184">
        <v>18</v>
      </c>
      <c r="BD81" s="184">
        <v>3867</v>
      </c>
      <c r="BE81" s="184">
        <v>6.3009999999999997E-2</v>
      </c>
      <c r="BF81" s="184">
        <v>7.6369999999999993E-2</v>
      </c>
      <c r="BG81" s="184">
        <v>9.0090000000000003E-2</v>
      </c>
      <c r="BH81" s="184">
        <v>3.2499999999999999E-3</v>
      </c>
      <c r="BI81" s="184">
        <v>0.69813999999999998</v>
      </c>
      <c r="BJ81" s="184">
        <v>1289</v>
      </c>
      <c r="BK81" s="184">
        <v>383</v>
      </c>
      <c r="BL81" s="184">
        <v>6.9146000000000001</v>
      </c>
      <c r="BM81" s="184">
        <v>1672</v>
      </c>
      <c r="BN81" s="184">
        <v>30.186</v>
      </c>
      <c r="BO81" s="184">
        <f t="shared" si="5"/>
        <v>45505</v>
      </c>
      <c r="BP81" s="185">
        <f t="shared" si="6"/>
        <v>0.19694445045551925</v>
      </c>
      <c r="BQ81" s="186">
        <f t="shared" si="7"/>
        <v>0.30186000000000002</v>
      </c>
      <c r="BR81" s="171">
        <f>Table1[[#This Row],[ENROLL22_MINORITY_Percent]]-Table1[[#This Row],[CENSUS_22_MINORITY_SA_P]]</f>
        <v>0.10491554954448076</v>
      </c>
    </row>
    <row r="82" spans="1:70" ht="14.25">
      <c r="A82" s="132">
        <v>194222</v>
      </c>
      <c r="B82" s="184">
        <v>32319</v>
      </c>
      <c r="C82" s="184">
        <v>61719</v>
      </c>
      <c r="D82" s="184">
        <v>115882</v>
      </c>
      <c r="E82" s="184">
        <v>178374</v>
      </c>
      <c r="F82" s="184">
        <v>84343</v>
      </c>
      <c r="G82" s="184">
        <v>18857</v>
      </c>
      <c r="H82" s="184">
        <v>49227</v>
      </c>
      <c r="I82" s="184">
        <v>242989</v>
      </c>
      <c r="J82" s="184">
        <v>25562</v>
      </c>
      <c r="K82" s="184">
        <v>229648</v>
      </c>
      <c r="L82" s="184">
        <v>1972</v>
      </c>
      <c r="M82" s="184">
        <v>1693</v>
      </c>
      <c r="N82" s="184">
        <v>472637</v>
      </c>
      <c r="O82" s="184">
        <v>20132</v>
      </c>
      <c r="P82" s="184">
        <v>355194</v>
      </c>
      <c r="Q82" s="184">
        <v>6.8379999999999996E-2</v>
      </c>
      <c r="R82" s="184">
        <v>0.13058</v>
      </c>
      <c r="S82" s="184">
        <v>0.24518000000000001</v>
      </c>
      <c r="T82" s="184">
        <v>0.37740000000000001</v>
      </c>
      <c r="U82" s="184">
        <v>0.17845</v>
      </c>
      <c r="V82" s="184">
        <v>3.9899999999999998E-2</v>
      </c>
      <c r="W82" s="184">
        <v>0.10415000000000001</v>
      </c>
      <c r="X82" s="184">
        <v>0.51410999999999996</v>
      </c>
      <c r="Y82" s="184">
        <v>5.4080000000000003E-2</v>
      </c>
      <c r="Z82" s="184">
        <v>0.48588999999999999</v>
      </c>
      <c r="AA82" s="184">
        <v>4.1700000000000001E-3</v>
      </c>
      <c r="AB82" s="184">
        <v>3.5820000000000001E-3</v>
      </c>
      <c r="AC82" s="184">
        <v>1</v>
      </c>
      <c r="AD82" s="184">
        <v>4.2599999999999999E-2</v>
      </c>
      <c r="AE82" s="184">
        <v>0.75151999999999997</v>
      </c>
      <c r="AF82" s="184">
        <v>2797</v>
      </c>
      <c r="AG82" s="184">
        <v>1759</v>
      </c>
      <c r="AH82" s="184">
        <v>693</v>
      </c>
      <c r="AI82" s="184">
        <v>235</v>
      </c>
      <c r="AJ82" s="184">
        <v>110</v>
      </c>
      <c r="AK82" s="184">
        <v>0</v>
      </c>
      <c r="AL82" s="184">
        <v>0.62888999999999995</v>
      </c>
      <c r="AM82" s="184">
        <v>0.24776999999999999</v>
      </c>
      <c r="AN82" s="184">
        <v>8.4019999999999997E-2</v>
      </c>
      <c r="AO82" s="184">
        <v>3.9329999999999997E-2</v>
      </c>
      <c r="AP82" s="184">
        <v>0</v>
      </c>
      <c r="AQ82" s="184">
        <v>3564</v>
      </c>
      <c r="AR82" s="184">
        <v>3756</v>
      </c>
      <c r="AS82" s="184">
        <v>0.48688999999999999</v>
      </c>
      <c r="AT82" s="184">
        <v>0.51310999999999996</v>
      </c>
      <c r="AU82" s="184">
        <v>6288</v>
      </c>
      <c r="AV82" s="184">
        <v>6730</v>
      </c>
      <c r="AW82" s="184">
        <v>0.48302</v>
      </c>
      <c r="AX82" s="184">
        <v>0.51698</v>
      </c>
      <c r="AY82" s="184">
        <v>7320</v>
      </c>
      <c r="AZ82" s="184">
        <v>332</v>
      </c>
      <c r="BA82" s="184">
        <v>832</v>
      </c>
      <c r="BB82" s="184">
        <v>389</v>
      </c>
      <c r="BC82" s="184">
        <v>114</v>
      </c>
      <c r="BD82" s="184">
        <v>4223</v>
      </c>
      <c r="BE82" s="184">
        <v>4.5359999999999998E-2</v>
      </c>
      <c r="BF82" s="184">
        <v>0.11366</v>
      </c>
      <c r="BG82" s="184">
        <v>5.314E-2</v>
      </c>
      <c r="BH82" s="184">
        <v>1.5570000000000001E-2</v>
      </c>
      <c r="BI82" s="184">
        <v>0.57691000000000003</v>
      </c>
      <c r="BJ82" s="184">
        <v>1667</v>
      </c>
      <c r="BK82" s="184">
        <v>1430</v>
      </c>
      <c r="BL82" s="184">
        <v>19.535499999999999</v>
      </c>
      <c r="BM82" s="184">
        <v>3097</v>
      </c>
      <c r="BN82" s="184">
        <v>42.308999999999997</v>
      </c>
      <c r="BO82" s="184">
        <f t="shared" si="5"/>
        <v>117443</v>
      </c>
      <c r="BP82" s="185">
        <f t="shared" si="6"/>
        <v>0.24848456637969521</v>
      </c>
      <c r="BQ82" s="186">
        <f t="shared" si="7"/>
        <v>0.42308999999999997</v>
      </c>
      <c r="BR82" s="171">
        <f>Table1[[#This Row],[ENROLL22_MINORITY_Percent]]-Table1[[#This Row],[CENSUS_22_MINORITY_SA_P]]</f>
        <v>0.17460543362030476</v>
      </c>
    </row>
    <row r="83" spans="1:70" ht="14.25">
      <c r="A83" s="132">
        <v>195322</v>
      </c>
      <c r="B83" s="184">
        <v>11127</v>
      </c>
      <c r="C83" s="184">
        <v>20810</v>
      </c>
      <c r="D83" s="184">
        <v>38640</v>
      </c>
      <c r="E83" s="184">
        <v>61019</v>
      </c>
      <c r="F83" s="184">
        <v>27851</v>
      </c>
      <c r="G83" s="184">
        <v>7731</v>
      </c>
      <c r="H83" s="184">
        <v>15491</v>
      </c>
      <c r="I83" s="184">
        <v>81119</v>
      </c>
      <c r="J83" s="184">
        <v>12290</v>
      </c>
      <c r="K83" s="184">
        <v>78328</v>
      </c>
      <c r="L83" s="184">
        <v>382</v>
      </c>
      <c r="M83" s="184">
        <v>2488</v>
      </c>
      <c r="N83" s="184">
        <v>159447</v>
      </c>
      <c r="O83" s="184">
        <v>9329</v>
      </c>
      <c r="P83" s="184">
        <v>111736</v>
      </c>
      <c r="Q83" s="184">
        <v>6.9779999999999995E-2</v>
      </c>
      <c r="R83" s="184">
        <v>0.13050999999999999</v>
      </c>
      <c r="S83" s="184">
        <v>0.24234</v>
      </c>
      <c r="T83" s="184">
        <v>0.38268999999999997</v>
      </c>
      <c r="U83" s="184">
        <v>0.17466999999999999</v>
      </c>
      <c r="V83" s="184">
        <v>4.8489999999999998E-2</v>
      </c>
      <c r="W83" s="184">
        <v>9.715E-2</v>
      </c>
      <c r="X83" s="184">
        <v>0.50875000000000004</v>
      </c>
      <c r="Y83" s="184">
        <v>7.7079999999999996E-2</v>
      </c>
      <c r="Z83" s="184">
        <v>0.49125000000000002</v>
      </c>
      <c r="AA83" s="184">
        <v>2.3999999999999998E-3</v>
      </c>
      <c r="AB83" s="184">
        <v>1.5604E-2</v>
      </c>
      <c r="AC83" s="184">
        <v>1</v>
      </c>
      <c r="AD83" s="184">
        <v>5.851E-2</v>
      </c>
      <c r="AE83" s="184">
        <v>0.70077</v>
      </c>
      <c r="AF83" s="184">
        <v>1000</v>
      </c>
      <c r="AG83" s="184">
        <v>590</v>
      </c>
      <c r="AH83" s="184">
        <v>215</v>
      </c>
      <c r="AI83" s="184">
        <v>116</v>
      </c>
      <c r="AJ83" s="184">
        <v>78</v>
      </c>
      <c r="AK83" s="184">
        <v>1</v>
      </c>
      <c r="AL83" s="184">
        <v>0.59</v>
      </c>
      <c r="AM83" s="184">
        <v>0.215</v>
      </c>
      <c r="AN83" s="184">
        <v>0.11600000000000001</v>
      </c>
      <c r="AO83" s="184">
        <v>7.8E-2</v>
      </c>
      <c r="AP83" s="184">
        <v>1E-3</v>
      </c>
      <c r="AQ83" s="184">
        <v>1599</v>
      </c>
      <c r="AR83" s="184">
        <v>2058</v>
      </c>
      <c r="AS83" s="184">
        <v>0.43724000000000002</v>
      </c>
      <c r="AT83" s="184">
        <v>0.56276000000000004</v>
      </c>
      <c r="AU83" s="184">
        <v>2938</v>
      </c>
      <c r="AV83" s="184">
        <v>3733</v>
      </c>
      <c r="AW83" s="184">
        <v>0.44041000000000002</v>
      </c>
      <c r="AX83" s="184">
        <v>0.55959000000000003</v>
      </c>
      <c r="AY83" s="184">
        <v>3657</v>
      </c>
      <c r="AZ83" s="184">
        <v>466</v>
      </c>
      <c r="BA83" s="184">
        <v>479</v>
      </c>
      <c r="BB83" s="184">
        <v>267</v>
      </c>
      <c r="BC83" s="184">
        <v>45</v>
      </c>
      <c r="BD83" s="184">
        <v>2223</v>
      </c>
      <c r="BE83" s="184">
        <v>0.12742999999999999</v>
      </c>
      <c r="BF83" s="184">
        <v>0.13098000000000001</v>
      </c>
      <c r="BG83" s="184">
        <v>7.3010000000000005E-2</v>
      </c>
      <c r="BH83" s="184">
        <v>1.231E-2</v>
      </c>
      <c r="BI83" s="184">
        <v>0.60787999999999998</v>
      </c>
      <c r="BJ83" s="184">
        <v>1257</v>
      </c>
      <c r="BK83" s="184">
        <v>177</v>
      </c>
      <c r="BL83" s="184">
        <v>4.84</v>
      </c>
      <c r="BM83" s="184">
        <v>1434</v>
      </c>
      <c r="BN83" s="184">
        <v>39.212000000000003</v>
      </c>
      <c r="BO83" s="184">
        <f t="shared" si="5"/>
        <v>47711</v>
      </c>
      <c r="BP83" s="185">
        <f t="shared" si="6"/>
        <v>0.29922795662508545</v>
      </c>
      <c r="BQ83" s="186">
        <f t="shared" si="7"/>
        <v>0.39212000000000002</v>
      </c>
      <c r="BR83" s="171">
        <f>Table1[[#This Row],[ENROLL22_MINORITY_Percent]]-Table1[[#This Row],[CENSUS_22_MINORITY_SA_P]]</f>
        <v>9.2892043374914579E-2</v>
      </c>
    </row>
    <row r="84" spans="1:70" ht="14.25">
      <c r="A84" s="132">
        <v>197294</v>
      </c>
      <c r="B84" s="184">
        <v>67668</v>
      </c>
      <c r="C84" s="184">
        <v>125189</v>
      </c>
      <c r="D84" s="184">
        <v>262398</v>
      </c>
      <c r="E84" s="184">
        <v>448296</v>
      </c>
      <c r="F84" s="184">
        <v>192295</v>
      </c>
      <c r="G84" s="184">
        <v>63023</v>
      </c>
      <c r="H84" s="184">
        <v>135983</v>
      </c>
      <c r="I84" s="184">
        <v>559547</v>
      </c>
      <c r="J84" s="184">
        <v>274087</v>
      </c>
      <c r="K84" s="184">
        <v>536299</v>
      </c>
      <c r="L84" s="184">
        <v>1506</v>
      </c>
      <c r="M84" s="184">
        <v>10017</v>
      </c>
      <c r="N84" s="184">
        <v>1095846</v>
      </c>
      <c r="O84" s="184">
        <v>27022</v>
      </c>
      <c r="P84" s="184">
        <v>584208</v>
      </c>
      <c r="Q84" s="184">
        <v>6.1749999999999999E-2</v>
      </c>
      <c r="R84" s="184">
        <v>0.11423999999999999</v>
      </c>
      <c r="S84" s="184">
        <v>0.23945</v>
      </c>
      <c r="T84" s="184">
        <v>0.40909000000000001</v>
      </c>
      <c r="U84" s="184">
        <v>0.17548</v>
      </c>
      <c r="V84" s="184">
        <v>5.7509999999999999E-2</v>
      </c>
      <c r="W84" s="184">
        <v>0.12409000000000001</v>
      </c>
      <c r="X84" s="184">
        <v>0.51061000000000001</v>
      </c>
      <c r="Y84" s="184">
        <v>0.25011</v>
      </c>
      <c r="Z84" s="184">
        <v>0.48938999999999999</v>
      </c>
      <c r="AA84" s="184">
        <v>1.3699999999999999E-3</v>
      </c>
      <c r="AB84" s="184">
        <v>9.1409999999999998E-3</v>
      </c>
      <c r="AC84" s="184">
        <v>1</v>
      </c>
      <c r="AD84" s="184">
        <v>2.4660000000000001E-2</v>
      </c>
      <c r="AE84" s="184">
        <v>0.53310999999999997</v>
      </c>
      <c r="AF84" s="184">
        <v>4222</v>
      </c>
      <c r="AG84" s="184">
        <v>2265</v>
      </c>
      <c r="AH84" s="184">
        <v>1293</v>
      </c>
      <c r="AI84" s="184">
        <v>487</v>
      </c>
      <c r="AJ84" s="184">
        <v>175</v>
      </c>
      <c r="AK84" s="184">
        <v>2</v>
      </c>
      <c r="AL84" s="184">
        <v>0.53647999999999996</v>
      </c>
      <c r="AM84" s="184">
        <v>0.30625000000000002</v>
      </c>
      <c r="AN84" s="184">
        <v>0.11534999999999999</v>
      </c>
      <c r="AO84" s="184">
        <v>4.1450000000000001E-2</v>
      </c>
      <c r="AP84" s="184">
        <v>4.7399999999999997E-4</v>
      </c>
      <c r="AQ84" s="184">
        <v>4145</v>
      </c>
      <c r="AR84" s="184">
        <v>4662</v>
      </c>
      <c r="AS84" s="184">
        <v>0.47065000000000001</v>
      </c>
      <c r="AT84" s="184">
        <v>0.52934999999999999</v>
      </c>
      <c r="AU84" s="184">
        <v>6529</v>
      </c>
      <c r="AV84" s="184">
        <v>7468</v>
      </c>
      <c r="AW84" s="184">
        <v>0.46645999999999999</v>
      </c>
      <c r="AX84" s="184">
        <v>0.53354000000000001</v>
      </c>
      <c r="AY84" s="184">
        <v>8807</v>
      </c>
      <c r="AZ84" s="184">
        <v>350</v>
      </c>
      <c r="BA84" s="184">
        <v>1504</v>
      </c>
      <c r="BB84" s="184">
        <v>3941</v>
      </c>
      <c r="BC84" s="184">
        <v>40</v>
      </c>
      <c r="BD84" s="184">
        <v>2276</v>
      </c>
      <c r="BE84" s="184">
        <v>3.9739999999999998E-2</v>
      </c>
      <c r="BF84" s="184">
        <v>0.17077000000000001</v>
      </c>
      <c r="BG84" s="184">
        <v>0.44747999999999999</v>
      </c>
      <c r="BH84" s="184">
        <v>4.5399999999999998E-3</v>
      </c>
      <c r="BI84" s="184">
        <v>0.25842999999999999</v>
      </c>
      <c r="BJ84" s="184">
        <v>5835</v>
      </c>
      <c r="BK84" s="184">
        <v>696</v>
      </c>
      <c r="BL84" s="184">
        <v>7.9028</v>
      </c>
      <c r="BM84" s="184">
        <v>6531</v>
      </c>
      <c r="BN84" s="184">
        <v>74.156999999999996</v>
      </c>
      <c r="BO84" s="184">
        <f t="shared" si="5"/>
        <v>511638</v>
      </c>
      <c r="BP84" s="185">
        <f t="shared" si="6"/>
        <v>0.46688859566033913</v>
      </c>
      <c r="BQ84" s="186">
        <f t="shared" si="7"/>
        <v>0.74156999999999995</v>
      </c>
      <c r="BR84" s="171">
        <f>Table1[[#This Row],[ENROLL22_MINORITY_Percent]]-Table1[[#This Row],[CENSUS_22_MINORITY_SA_P]]</f>
        <v>0.27468140433966082</v>
      </c>
    </row>
    <row r="85" spans="1:70" ht="14.25">
      <c r="A85" s="132">
        <v>198455</v>
      </c>
      <c r="B85" s="184">
        <v>39644</v>
      </c>
      <c r="C85" s="184">
        <v>76168</v>
      </c>
      <c r="D85" s="184">
        <v>113146</v>
      </c>
      <c r="E85" s="184">
        <v>174716</v>
      </c>
      <c r="F85" s="184">
        <v>67346</v>
      </c>
      <c r="G85" s="184">
        <v>28302</v>
      </c>
      <c r="H85" s="184">
        <v>126013</v>
      </c>
      <c r="I85" s="184">
        <v>244901</v>
      </c>
      <c r="J85" s="184">
        <v>57547</v>
      </c>
      <c r="K85" s="184">
        <v>226119</v>
      </c>
      <c r="L85" s="184">
        <v>1349</v>
      </c>
      <c r="M85" s="184">
        <v>1866</v>
      </c>
      <c r="N85" s="184">
        <v>471020</v>
      </c>
      <c r="O85" s="184">
        <v>17377</v>
      </c>
      <c r="P85" s="184">
        <v>238566</v>
      </c>
      <c r="Q85" s="184">
        <v>8.4169999999999995E-2</v>
      </c>
      <c r="R85" s="184">
        <v>0.16170999999999999</v>
      </c>
      <c r="S85" s="184">
        <v>0.24021000000000001</v>
      </c>
      <c r="T85" s="184">
        <v>0.37092999999999998</v>
      </c>
      <c r="U85" s="184">
        <v>0.14298</v>
      </c>
      <c r="V85" s="184">
        <v>6.0089999999999998E-2</v>
      </c>
      <c r="W85" s="184">
        <v>0.26752999999999999</v>
      </c>
      <c r="X85" s="184">
        <v>0.51993999999999996</v>
      </c>
      <c r="Y85" s="184">
        <v>0.12218</v>
      </c>
      <c r="Z85" s="184">
        <v>0.48005999999999999</v>
      </c>
      <c r="AA85" s="184">
        <v>2.8600000000000001E-3</v>
      </c>
      <c r="AB85" s="184">
        <v>3.9620000000000002E-3</v>
      </c>
      <c r="AC85" s="184">
        <v>1</v>
      </c>
      <c r="AD85" s="184">
        <v>3.6889999999999999E-2</v>
      </c>
      <c r="AE85" s="184">
        <v>0.50649</v>
      </c>
      <c r="AF85" s="184">
        <v>757</v>
      </c>
      <c r="AG85" s="184">
        <v>347</v>
      </c>
      <c r="AH85" s="184">
        <v>202</v>
      </c>
      <c r="AI85" s="184">
        <v>145</v>
      </c>
      <c r="AJ85" s="184">
        <v>63</v>
      </c>
      <c r="AK85" s="184">
        <v>0</v>
      </c>
      <c r="AL85" s="184">
        <v>0.45839000000000002</v>
      </c>
      <c r="AM85" s="184">
        <v>0.26684000000000002</v>
      </c>
      <c r="AN85" s="184">
        <v>0.19155</v>
      </c>
      <c r="AO85" s="184">
        <v>8.3220000000000002E-2</v>
      </c>
      <c r="AP85" s="184">
        <v>0</v>
      </c>
      <c r="AQ85" s="184">
        <v>1628</v>
      </c>
      <c r="AR85" s="184">
        <v>2666</v>
      </c>
      <c r="AS85" s="184">
        <v>0.37913000000000002</v>
      </c>
      <c r="AT85" s="184">
        <v>0.62087000000000003</v>
      </c>
      <c r="AU85" s="184">
        <v>2007</v>
      </c>
      <c r="AV85" s="184">
        <v>3097</v>
      </c>
      <c r="AW85" s="184">
        <v>0.39322000000000001</v>
      </c>
      <c r="AX85" s="184">
        <v>0.60677999999999999</v>
      </c>
      <c r="AY85" s="184">
        <v>4294</v>
      </c>
      <c r="AZ85" s="184">
        <v>216</v>
      </c>
      <c r="BA85" s="184">
        <v>1335</v>
      </c>
      <c r="BB85" s="184">
        <v>871</v>
      </c>
      <c r="BC85" s="184">
        <v>15</v>
      </c>
      <c r="BD85" s="184">
        <v>1310</v>
      </c>
      <c r="BE85" s="184">
        <v>5.0299999999999997E-2</v>
      </c>
      <c r="BF85" s="184">
        <v>0.31090000000000001</v>
      </c>
      <c r="BG85" s="184">
        <v>0.20283999999999999</v>
      </c>
      <c r="BH85" s="184">
        <v>3.49E-3</v>
      </c>
      <c r="BI85" s="184">
        <v>0.30508000000000002</v>
      </c>
      <c r="BJ85" s="184">
        <v>2437</v>
      </c>
      <c r="BK85" s="184">
        <v>547</v>
      </c>
      <c r="BL85" s="184">
        <v>12.7387</v>
      </c>
      <c r="BM85" s="184">
        <v>2984</v>
      </c>
      <c r="BN85" s="184">
        <v>69.492000000000004</v>
      </c>
      <c r="BO85" s="184">
        <f t="shared" si="5"/>
        <v>232454</v>
      </c>
      <c r="BP85" s="185">
        <f t="shared" si="6"/>
        <v>0.49351195278332133</v>
      </c>
      <c r="BQ85" s="186">
        <f t="shared" si="7"/>
        <v>0.69492000000000009</v>
      </c>
      <c r="BR85" s="171">
        <f>Table1[[#This Row],[ENROLL22_MINORITY_Percent]]-Table1[[#This Row],[CENSUS_22_MINORITY_SA_P]]</f>
        <v>0.20140804721667876</v>
      </c>
    </row>
    <row r="86" spans="1:70" ht="14.25">
      <c r="A86" s="132">
        <v>198552</v>
      </c>
      <c r="B86" s="184">
        <v>28896</v>
      </c>
      <c r="C86" s="184">
        <v>54949</v>
      </c>
      <c r="D86" s="184">
        <v>108772</v>
      </c>
      <c r="E86" s="184">
        <v>163067</v>
      </c>
      <c r="F86" s="184">
        <v>72751</v>
      </c>
      <c r="G86" s="184">
        <v>9211</v>
      </c>
      <c r="H86" s="184">
        <v>98471</v>
      </c>
      <c r="I86" s="184">
        <v>223557</v>
      </c>
      <c r="J86" s="184">
        <v>54028</v>
      </c>
      <c r="K86" s="184">
        <v>204878</v>
      </c>
      <c r="L86" s="184">
        <v>1002</v>
      </c>
      <c r="M86" s="184">
        <v>2106</v>
      </c>
      <c r="N86" s="184">
        <v>428435</v>
      </c>
      <c r="O86" s="184">
        <v>11725</v>
      </c>
      <c r="P86" s="184">
        <v>251892</v>
      </c>
      <c r="Q86" s="184">
        <v>6.7449999999999996E-2</v>
      </c>
      <c r="R86" s="184">
        <v>0.12826000000000001</v>
      </c>
      <c r="S86" s="184">
        <v>0.25387999999999999</v>
      </c>
      <c r="T86" s="184">
        <v>0.38061</v>
      </c>
      <c r="U86" s="184">
        <v>0.16980999999999999</v>
      </c>
      <c r="V86" s="184">
        <v>2.1499999999999998E-2</v>
      </c>
      <c r="W86" s="184">
        <v>0.22983999999999999</v>
      </c>
      <c r="X86" s="184">
        <v>0.52180000000000004</v>
      </c>
      <c r="Y86" s="184">
        <v>0.12611</v>
      </c>
      <c r="Z86" s="184">
        <v>0.47820000000000001</v>
      </c>
      <c r="AA86" s="184">
        <v>2.3400000000000001E-3</v>
      </c>
      <c r="AB86" s="184">
        <v>4.9160000000000002E-3</v>
      </c>
      <c r="AC86" s="184">
        <v>1</v>
      </c>
      <c r="AD86" s="184">
        <v>2.7369999999999998E-2</v>
      </c>
      <c r="AE86" s="184">
        <v>0.58794000000000002</v>
      </c>
      <c r="AF86" s="184">
        <v>2260</v>
      </c>
      <c r="AG86" s="184">
        <v>932</v>
      </c>
      <c r="AH86" s="184">
        <v>643</v>
      </c>
      <c r="AI86" s="184">
        <v>455</v>
      </c>
      <c r="AJ86" s="184">
        <v>226</v>
      </c>
      <c r="AK86" s="184">
        <v>4</v>
      </c>
      <c r="AL86" s="184">
        <v>0.41238999999999998</v>
      </c>
      <c r="AM86" s="184">
        <v>0.28450999999999999</v>
      </c>
      <c r="AN86" s="184">
        <v>0.20133000000000001</v>
      </c>
      <c r="AO86" s="184">
        <v>0.1</v>
      </c>
      <c r="AP86" s="184">
        <v>1.7700000000000001E-3</v>
      </c>
      <c r="AQ86" s="184">
        <v>2944</v>
      </c>
      <c r="AR86" s="184">
        <v>5326</v>
      </c>
      <c r="AS86" s="184">
        <v>0.35598999999999997</v>
      </c>
      <c r="AT86" s="184">
        <v>0.64400999999999997</v>
      </c>
      <c r="AU86" s="184">
        <v>3606</v>
      </c>
      <c r="AV86" s="184">
        <v>5647</v>
      </c>
      <c r="AW86" s="184">
        <v>0.38971</v>
      </c>
      <c r="AX86" s="184">
        <v>0.61029</v>
      </c>
      <c r="AY86" s="184">
        <v>8270</v>
      </c>
      <c r="AZ86" s="184">
        <v>174</v>
      </c>
      <c r="BA86" s="184">
        <v>2017</v>
      </c>
      <c r="BB86" s="184">
        <v>1475</v>
      </c>
      <c r="BC86" s="184">
        <v>55</v>
      </c>
      <c r="BD86" s="184">
        <v>3661</v>
      </c>
      <c r="BE86" s="184">
        <v>2.104E-2</v>
      </c>
      <c r="BF86" s="184">
        <v>0.24389</v>
      </c>
      <c r="BG86" s="184">
        <v>0.17835999999999999</v>
      </c>
      <c r="BH86" s="184">
        <v>6.6499999999999997E-3</v>
      </c>
      <c r="BI86" s="184">
        <v>0.44268000000000002</v>
      </c>
      <c r="BJ86" s="184">
        <v>3721</v>
      </c>
      <c r="BK86" s="184">
        <v>888</v>
      </c>
      <c r="BL86" s="184">
        <v>10.7376</v>
      </c>
      <c r="BM86" s="184">
        <v>4609</v>
      </c>
      <c r="BN86" s="184">
        <v>55.731999999999999</v>
      </c>
      <c r="BO86" s="184">
        <f t="shared" si="5"/>
        <v>176543</v>
      </c>
      <c r="BP86" s="185">
        <f t="shared" si="6"/>
        <v>0.41206484064093735</v>
      </c>
      <c r="BQ86" s="186">
        <f t="shared" si="7"/>
        <v>0.55732000000000004</v>
      </c>
      <c r="BR86" s="171">
        <f>Table1[[#This Row],[ENROLL22_MINORITY_Percent]]-Table1[[#This Row],[CENSUS_22_MINORITY_SA_P]]</f>
        <v>0.14525515935906269</v>
      </c>
    </row>
    <row r="87" spans="1:70" ht="14.25">
      <c r="A87" s="132">
        <v>198640</v>
      </c>
      <c r="B87" s="184">
        <v>3450</v>
      </c>
      <c r="C87" s="184">
        <v>7590</v>
      </c>
      <c r="D87" s="184">
        <v>14841</v>
      </c>
      <c r="E87" s="184">
        <v>25220</v>
      </c>
      <c r="F87" s="184">
        <v>15199</v>
      </c>
      <c r="G87" s="184">
        <v>431</v>
      </c>
      <c r="H87" s="184">
        <v>34522</v>
      </c>
      <c r="I87" s="184">
        <v>34064</v>
      </c>
      <c r="J87" s="184">
        <v>2055</v>
      </c>
      <c r="K87" s="184">
        <v>32236</v>
      </c>
      <c r="L87" s="184">
        <v>1531</v>
      </c>
      <c r="M87" s="184">
        <v>89</v>
      </c>
      <c r="N87" s="184">
        <v>66300</v>
      </c>
      <c r="O87" s="184">
        <v>2564</v>
      </c>
      <c r="P87" s="184">
        <v>25108</v>
      </c>
      <c r="Q87" s="184">
        <v>5.2040000000000003E-2</v>
      </c>
      <c r="R87" s="184">
        <v>0.11448</v>
      </c>
      <c r="S87" s="184">
        <v>0.22384999999999999</v>
      </c>
      <c r="T87" s="184">
        <v>0.38039000000000001</v>
      </c>
      <c r="U87" s="184">
        <v>0.22925000000000001</v>
      </c>
      <c r="V87" s="184">
        <v>6.4999999999999997E-3</v>
      </c>
      <c r="W87" s="184">
        <v>0.52068999999999999</v>
      </c>
      <c r="X87" s="184">
        <v>0.51378999999999997</v>
      </c>
      <c r="Y87" s="184">
        <v>3.1E-2</v>
      </c>
      <c r="Z87" s="184">
        <v>0.48620999999999998</v>
      </c>
      <c r="AA87" s="184">
        <v>2.3089999999999999E-2</v>
      </c>
      <c r="AB87" s="184">
        <v>1.3420000000000001E-3</v>
      </c>
      <c r="AC87" s="184">
        <v>1</v>
      </c>
      <c r="AD87" s="184">
        <v>3.8670000000000003E-2</v>
      </c>
      <c r="AE87" s="184">
        <v>0.37869999999999998</v>
      </c>
      <c r="AF87" s="184" t="s">
        <v>129</v>
      </c>
      <c r="AG87" s="184" t="s">
        <v>129</v>
      </c>
      <c r="AH87" s="184" t="s">
        <v>129</v>
      </c>
      <c r="AI87" s="184" t="s">
        <v>129</v>
      </c>
      <c r="AJ87" s="184" t="s">
        <v>129</v>
      </c>
      <c r="AK87" s="184" t="s">
        <v>129</v>
      </c>
      <c r="AL87" s="184" t="s">
        <v>129</v>
      </c>
      <c r="AM87" s="184" t="s">
        <v>129</v>
      </c>
      <c r="AN87" s="184" t="s">
        <v>129</v>
      </c>
      <c r="AO87" s="184" t="s">
        <v>129</v>
      </c>
      <c r="AP87" s="184" t="s">
        <v>129</v>
      </c>
      <c r="AQ87" s="184">
        <v>327</v>
      </c>
      <c r="AR87" s="184">
        <v>668</v>
      </c>
      <c r="AS87" s="184">
        <v>0.32863999999999999</v>
      </c>
      <c r="AT87" s="184">
        <v>0.67135999999999996</v>
      </c>
      <c r="AU87" s="184">
        <v>520</v>
      </c>
      <c r="AV87" s="184">
        <v>990</v>
      </c>
      <c r="AW87" s="184">
        <v>0.34437000000000001</v>
      </c>
      <c r="AX87" s="184">
        <v>0.65563000000000005</v>
      </c>
      <c r="AY87" s="184">
        <v>995</v>
      </c>
      <c r="AZ87" s="184">
        <v>12</v>
      </c>
      <c r="BA87" s="184">
        <v>456</v>
      </c>
      <c r="BB87" s="184">
        <v>53</v>
      </c>
      <c r="BC87" s="184">
        <v>24</v>
      </c>
      <c r="BD87" s="184">
        <v>368</v>
      </c>
      <c r="BE87" s="184">
        <v>1.206E-2</v>
      </c>
      <c r="BF87" s="184">
        <v>0.45828999999999998</v>
      </c>
      <c r="BG87" s="184">
        <v>5.3269999999999998E-2</v>
      </c>
      <c r="BH87" s="184">
        <v>2.4119999999999999E-2</v>
      </c>
      <c r="BI87" s="184">
        <v>0.36985000000000001</v>
      </c>
      <c r="BJ87" s="184">
        <v>545</v>
      </c>
      <c r="BK87" s="184">
        <v>82</v>
      </c>
      <c r="BL87" s="184">
        <v>8.2411999999999992</v>
      </c>
      <c r="BM87" s="184">
        <v>627</v>
      </c>
      <c r="BN87" s="184">
        <v>63.015000000000001</v>
      </c>
      <c r="BO87" s="184">
        <f t="shared" si="5"/>
        <v>41192</v>
      </c>
      <c r="BP87" s="185">
        <f t="shared" si="6"/>
        <v>0.62129713423831068</v>
      </c>
      <c r="BQ87" s="186">
        <f t="shared" si="7"/>
        <v>0.63014999999999999</v>
      </c>
      <c r="BR87" s="171">
        <f>Table1[[#This Row],[ENROLL22_MINORITY_Percent]]-Table1[[#This Row],[CENSUS_22_MINORITY_SA_P]]</f>
        <v>8.8528657616893103E-3</v>
      </c>
    </row>
    <row r="88" spans="1:70" ht="14.25">
      <c r="A88" s="132">
        <v>199740</v>
      </c>
      <c r="B88" s="184">
        <v>55393</v>
      </c>
      <c r="C88" s="184">
        <v>106234</v>
      </c>
      <c r="D88" s="184">
        <v>242125</v>
      </c>
      <c r="E88" s="184">
        <v>365160</v>
      </c>
      <c r="F88" s="184">
        <v>142974</v>
      </c>
      <c r="G88" s="184">
        <v>25771</v>
      </c>
      <c r="H88" s="184">
        <v>135518</v>
      </c>
      <c r="I88" s="184">
        <v>459783</v>
      </c>
      <c r="J88" s="184">
        <v>97365</v>
      </c>
      <c r="K88" s="184">
        <v>452103</v>
      </c>
      <c r="L88" s="184">
        <v>2118</v>
      </c>
      <c r="M88" s="184">
        <v>3010</v>
      </c>
      <c r="N88" s="184">
        <v>911886</v>
      </c>
      <c r="O88" s="184">
        <v>27604</v>
      </c>
      <c r="P88" s="184">
        <v>620500</v>
      </c>
      <c r="Q88" s="184">
        <v>6.0749999999999998E-2</v>
      </c>
      <c r="R88" s="184">
        <v>0.11650000000000001</v>
      </c>
      <c r="S88" s="184">
        <v>0.26551999999999998</v>
      </c>
      <c r="T88" s="184">
        <v>0.40044000000000002</v>
      </c>
      <c r="U88" s="184">
        <v>0.15679000000000001</v>
      </c>
      <c r="V88" s="184">
        <v>2.826E-2</v>
      </c>
      <c r="W88" s="184">
        <v>0.14860999999999999</v>
      </c>
      <c r="X88" s="184">
        <v>0.50421000000000005</v>
      </c>
      <c r="Y88" s="184">
        <v>0.10677</v>
      </c>
      <c r="Z88" s="184">
        <v>0.49579000000000001</v>
      </c>
      <c r="AA88" s="184">
        <v>2.32E-3</v>
      </c>
      <c r="AB88" s="184">
        <v>3.3010000000000001E-3</v>
      </c>
      <c r="AC88" s="184">
        <v>1</v>
      </c>
      <c r="AD88" s="184">
        <v>3.0269999999999998E-2</v>
      </c>
      <c r="AE88" s="184">
        <v>0.68045999999999995</v>
      </c>
      <c r="AF88" s="184">
        <v>435</v>
      </c>
      <c r="AG88" s="184">
        <v>235</v>
      </c>
      <c r="AH88" s="184">
        <v>95</v>
      </c>
      <c r="AI88" s="184">
        <v>59</v>
      </c>
      <c r="AJ88" s="184">
        <v>46</v>
      </c>
      <c r="AK88" s="184">
        <v>0</v>
      </c>
      <c r="AL88" s="184">
        <v>0.54022999999999999</v>
      </c>
      <c r="AM88" s="184">
        <v>0.21839</v>
      </c>
      <c r="AN88" s="184">
        <v>0.13563</v>
      </c>
      <c r="AO88" s="184">
        <v>0.10575</v>
      </c>
      <c r="AP88" s="184">
        <v>0</v>
      </c>
      <c r="AQ88" s="184">
        <v>716</v>
      </c>
      <c r="AR88" s="184">
        <v>1603</v>
      </c>
      <c r="AS88" s="184">
        <v>0.30875000000000002</v>
      </c>
      <c r="AT88" s="184">
        <v>0.69125000000000003</v>
      </c>
      <c r="AU88" s="184">
        <v>897</v>
      </c>
      <c r="AV88" s="184">
        <v>2091</v>
      </c>
      <c r="AW88" s="184">
        <v>0.30020000000000002</v>
      </c>
      <c r="AX88" s="184">
        <v>0.69979999999999998</v>
      </c>
      <c r="AY88" s="184">
        <v>2319</v>
      </c>
      <c r="AZ88" s="184">
        <v>58</v>
      </c>
      <c r="BA88" s="184">
        <v>351</v>
      </c>
      <c r="BB88" s="184">
        <v>103</v>
      </c>
      <c r="BC88" s="184">
        <v>10</v>
      </c>
      <c r="BD88" s="184">
        <v>1544</v>
      </c>
      <c r="BE88" s="184">
        <v>2.5010000000000001E-2</v>
      </c>
      <c r="BF88" s="184">
        <v>0.15135999999999999</v>
      </c>
      <c r="BG88" s="184">
        <v>4.4420000000000001E-2</v>
      </c>
      <c r="BH88" s="184">
        <v>4.3099999999999996E-3</v>
      </c>
      <c r="BI88" s="184">
        <v>0.66579999999999995</v>
      </c>
      <c r="BJ88" s="184">
        <v>522</v>
      </c>
      <c r="BK88" s="184">
        <v>253</v>
      </c>
      <c r="BL88" s="184">
        <v>10.9099</v>
      </c>
      <c r="BM88" s="184">
        <v>775</v>
      </c>
      <c r="BN88" s="184">
        <v>33.42</v>
      </c>
      <c r="BO88" s="184">
        <f t="shared" si="5"/>
        <v>291386</v>
      </c>
      <c r="BP88" s="185">
        <f t="shared" si="6"/>
        <v>0.3195421357494248</v>
      </c>
      <c r="BQ88" s="186">
        <f t="shared" si="7"/>
        <v>0.3342</v>
      </c>
      <c r="BR88" s="171">
        <f>Table1[[#This Row],[ENROLL22_MINORITY_Percent]]-Table1[[#This Row],[CENSUS_22_MINORITY_SA_P]]</f>
        <v>1.4657864250575192E-2</v>
      </c>
    </row>
    <row r="89" spans="1:70" ht="14.25">
      <c r="A89" s="132">
        <v>199838</v>
      </c>
      <c r="B89" s="184">
        <v>11154</v>
      </c>
      <c r="C89" s="184">
        <v>22876</v>
      </c>
      <c r="D89" s="184">
        <v>46169</v>
      </c>
      <c r="E89" s="184">
        <v>76806</v>
      </c>
      <c r="F89" s="184">
        <v>35131</v>
      </c>
      <c r="G89" s="184">
        <v>1355</v>
      </c>
      <c r="H89" s="184">
        <v>63720</v>
      </c>
      <c r="I89" s="184">
        <v>96461</v>
      </c>
      <c r="J89" s="184">
        <v>16651</v>
      </c>
      <c r="K89" s="184">
        <v>95675</v>
      </c>
      <c r="L89" s="184">
        <v>1645</v>
      </c>
      <c r="M89" s="184">
        <v>619</v>
      </c>
      <c r="N89" s="184">
        <v>192136</v>
      </c>
      <c r="O89" s="184">
        <v>6859</v>
      </c>
      <c r="P89" s="184">
        <v>101287</v>
      </c>
      <c r="Q89" s="184">
        <v>5.8049999999999997E-2</v>
      </c>
      <c r="R89" s="184">
        <v>0.11906</v>
      </c>
      <c r="S89" s="184">
        <v>0.24029</v>
      </c>
      <c r="T89" s="184">
        <v>0.39974999999999999</v>
      </c>
      <c r="U89" s="184">
        <v>0.18284</v>
      </c>
      <c r="V89" s="184">
        <v>7.0499999999999998E-3</v>
      </c>
      <c r="W89" s="184">
        <v>0.33163999999999999</v>
      </c>
      <c r="X89" s="184">
        <v>0.50205</v>
      </c>
      <c r="Y89" s="184">
        <v>8.6660000000000001E-2</v>
      </c>
      <c r="Z89" s="184">
        <v>0.49795</v>
      </c>
      <c r="AA89" s="184">
        <v>8.5599999999999999E-3</v>
      </c>
      <c r="AB89" s="184">
        <v>3.222E-3</v>
      </c>
      <c r="AC89" s="184">
        <v>1</v>
      </c>
      <c r="AD89" s="184">
        <v>3.5700000000000003E-2</v>
      </c>
      <c r="AE89" s="184">
        <v>0.52715999999999996</v>
      </c>
      <c r="AF89" s="184" t="s">
        <v>129</v>
      </c>
      <c r="AG89" s="184" t="s">
        <v>129</v>
      </c>
      <c r="AH89" s="184" t="s">
        <v>129</v>
      </c>
      <c r="AI89" s="184" t="s">
        <v>129</v>
      </c>
      <c r="AJ89" s="184" t="s">
        <v>129</v>
      </c>
      <c r="AK89" s="184" t="s">
        <v>129</v>
      </c>
      <c r="AL89" s="184" t="s">
        <v>129</v>
      </c>
      <c r="AM89" s="184" t="s">
        <v>129</v>
      </c>
      <c r="AN89" s="184" t="s">
        <v>129</v>
      </c>
      <c r="AO89" s="184" t="s">
        <v>129</v>
      </c>
      <c r="AP89" s="184" t="s">
        <v>129</v>
      </c>
      <c r="AQ89" s="184">
        <v>892</v>
      </c>
      <c r="AR89" s="184">
        <v>1922</v>
      </c>
      <c r="AS89" s="184">
        <v>0.31698999999999999</v>
      </c>
      <c r="AT89" s="184">
        <v>0.68301000000000001</v>
      </c>
      <c r="AU89" s="184">
        <v>1339</v>
      </c>
      <c r="AV89" s="184">
        <v>2701</v>
      </c>
      <c r="AW89" s="184">
        <v>0.33144000000000001</v>
      </c>
      <c r="AX89" s="184">
        <v>0.66856000000000004</v>
      </c>
      <c r="AY89" s="184">
        <v>2814</v>
      </c>
      <c r="AZ89" s="184">
        <v>36</v>
      </c>
      <c r="BA89" s="184">
        <v>936</v>
      </c>
      <c r="BB89" s="184">
        <v>292</v>
      </c>
      <c r="BC89" s="184">
        <v>24</v>
      </c>
      <c r="BD89" s="184">
        <v>1203</v>
      </c>
      <c r="BE89" s="184">
        <v>1.2789999999999999E-2</v>
      </c>
      <c r="BF89" s="184">
        <v>0.33262000000000003</v>
      </c>
      <c r="BG89" s="184">
        <v>0.10377</v>
      </c>
      <c r="BH89" s="184">
        <v>8.5299999999999994E-3</v>
      </c>
      <c r="BI89" s="184">
        <v>0.42751</v>
      </c>
      <c r="BJ89" s="184">
        <v>1288</v>
      </c>
      <c r="BK89" s="184">
        <v>323</v>
      </c>
      <c r="BL89" s="184">
        <v>11.478300000000001</v>
      </c>
      <c r="BM89" s="184">
        <v>1611</v>
      </c>
      <c r="BN89" s="184">
        <v>57.249000000000002</v>
      </c>
      <c r="BO89" s="184">
        <f t="shared" si="5"/>
        <v>90849</v>
      </c>
      <c r="BP89" s="185">
        <f t="shared" si="6"/>
        <v>0.47283694882791355</v>
      </c>
      <c r="BQ89" s="186">
        <f t="shared" si="7"/>
        <v>0.57249000000000005</v>
      </c>
      <c r="BR89" s="171">
        <f>Table1[[#This Row],[ENROLL22_MINORITY_Percent]]-Table1[[#This Row],[CENSUS_22_MINORITY_SA_P]]</f>
        <v>9.9653051172086504E-2</v>
      </c>
    </row>
    <row r="90" spans="1:70" ht="14.25">
      <c r="A90" s="132">
        <v>199856</v>
      </c>
      <c r="B90" s="184">
        <v>71791</v>
      </c>
      <c r="C90" s="184">
        <v>165391</v>
      </c>
      <c r="D90" s="184">
        <v>295393</v>
      </c>
      <c r="E90" s="184">
        <v>460961</v>
      </c>
      <c r="F90" s="184">
        <v>138567</v>
      </c>
      <c r="G90" s="184">
        <v>88873</v>
      </c>
      <c r="H90" s="184">
        <v>217800</v>
      </c>
      <c r="I90" s="184">
        <v>576540</v>
      </c>
      <c r="J90" s="184">
        <v>117995</v>
      </c>
      <c r="K90" s="184">
        <v>555563</v>
      </c>
      <c r="L90" s="184">
        <v>2283</v>
      </c>
      <c r="M90" s="184">
        <v>5557</v>
      </c>
      <c r="N90" s="184">
        <v>1132103</v>
      </c>
      <c r="O90" s="184">
        <v>39889</v>
      </c>
      <c r="P90" s="184">
        <v>659706</v>
      </c>
      <c r="Q90" s="184">
        <v>6.3409999999999994E-2</v>
      </c>
      <c r="R90" s="184">
        <v>0.14609</v>
      </c>
      <c r="S90" s="184">
        <v>0.26091999999999999</v>
      </c>
      <c r="T90" s="184">
        <v>0.40716999999999998</v>
      </c>
      <c r="U90" s="184">
        <v>0.12239999999999999</v>
      </c>
      <c r="V90" s="184">
        <v>7.85E-2</v>
      </c>
      <c r="W90" s="184">
        <v>0.19239000000000001</v>
      </c>
      <c r="X90" s="184">
        <v>0.50926000000000005</v>
      </c>
      <c r="Y90" s="184">
        <v>0.10423</v>
      </c>
      <c r="Z90" s="184">
        <v>0.49074000000000001</v>
      </c>
      <c r="AA90" s="184">
        <v>2.0200000000000001E-3</v>
      </c>
      <c r="AB90" s="184">
        <v>4.9090000000000002E-3</v>
      </c>
      <c r="AC90" s="184">
        <v>1</v>
      </c>
      <c r="AD90" s="184">
        <v>3.5229999999999997E-2</v>
      </c>
      <c r="AE90" s="184">
        <v>0.58272999999999997</v>
      </c>
      <c r="AF90" s="184">
        <v>6790</v>
      </c>
      <c r="AG90" s="184">
        <v>3415</v>
      </c>
      <c r="AH90" s="184">
        <v>2012</v>
      </c>
      <c r="AI90" s="184">
        <v>918</v>
      </c>
      <c r="AJ90" s="184">
        <v>443</v>
      </c>
      <c r="AK90" s="184">
        <v>2</v>
      </c>
      <c r="AL90" s="184">
        <v>0.50295000000000001</v>
      </c>
      <c r="AM90" s="184">
        <v>0.29631999999999997</v>
      </c>
      <c r="AN90" s="184">
        <v>0.13519999999999999</v>
      </c>
      <c r="AO90" s="184">
        <v>6.5240000000000006E-2</v>
      </c>
      <c r="AP90" s="184">
        <v>2.9500000000000001E-4</v>
      </c>
      <c r="AQ90" s="184">
        <v>9711</v>
      </c>
      <c r="AR90" s="184">
        <v>11840</v>
      </c>
      <c r="AS90" s="184">
        <v>0.45061000000000001</v>
      </c>
      <c r="AT90" s="184">
        <v>0.54939000000000004</v>
      </c>
      <c r="AU90" s="184">
        <v>9155</v>
      </c>
      <c r="AV90" s="184">
        <v>11285</v>
      </c>
      <c r="AW90" s="184">
        <v>0.44790000000000002</v>
      </c>
      <c r="AX90" s="184">
        <v>0.55210000000000004</v>
      </c>
      <c r="AY90" s="184">
        <v>21551</v>
      </c>
      <c r="AZ90" s="184">
        <v>1336</v>
      </c>
      <c r="BA90" s="184">
        <v>4486</v>
      </c>
      <c r="BB90" s="184">
        <v>3403</v>
      </c>
      <c r="BC90" s="184">
        <v>106</v>
      </c>
      <c r="BD90" s="184">
        <v>10195</v>
      </c>
      <c r="BE90" s="184">
        <v>6.1990000000000003E-2</v>
      </c>
      <c r="BF90" s="184">
        <v>0.20816000000000001</v>
      </c>
      <c r="BG90" s="184">
        <v>0.15790000000000001</v>
      </c>
      <c r="BH90" s="184">
        <v>4.9199999999999999E-3</v>
      </c>
      <c r="BI90" s="184">
        <v>0.47305999999999998</v>
      </c>
      <c r="BJ90" s="184">
        <v>9331</v>
      </c>
      <c r="BK90" s="184">
        <v>2025</v>
      </c>
      <c r="BL90" s="184">
        <v>9.3963000000000001</v>
      </c>
      <c r="BM90" s="184">
        <v>11356</v>
      </c>
      <c r="BN90" s="184">
        <v>52.694000000000003</v>
      </c>
      <c r="BO90" s="184">
        <f t="shared" si="5"/>
        <v>472397</v>
      </c>
      <c r="BP90" s="185">
        <f t="shared" si="6"/>
        <v>0.41727386995706223</v>
      </c>
      <c r="BQ90" s="186">
        <f t="shared" si="7"/>
        <v>0.52694000000000007</v>
      </c>
      <c r="BR90" s="171">
        <f>Table1[[#This Row],[ENROLL22_MINORITY_Percent]]-Table1[[#This Row],[CENSUS_22_MINORITY_SA_P]]</f>
        <v>0.10966613004293785</v>
      </c>
    </row>
    <row r="91" spans="1:70" ht="14.25">
      <c r="A91" s="132">
        <v>200086</v>
      </c>
      <c r="B91" s="184">
        <v>450</v>
      </c>
      <c r="C91" s="184">
        <v>1387</v>
      </c>
      <c r="D91" s="184">
        <v>3048</v>
      </c>
      <c r="E91" s="184">
        <v>3570</v>
      </c>
      <c r="F91" s="184">
        <v>1193</v>
      </c>
      <c r="G91" s="184">
        <v>69</v>
      </c>
      <c r="H91" s="184">
        <v>179</v>
      </c>
      <c r="I91" s="184">
        <v>4582</v>
      </c>
      <c r="J91" s="184">
        <v>880</v>
      </c>
      <c r="K91" s="184">
        <v>5066</v>
      </c>
      <c r="L91" s="184">
        <v>2862</v>
      </c>
      <c r="M91" s="184">
        <v>0</v>
      </c>
      <c r="N91" s="184">
        <v>9648</v>
      </c>
      <c r="O91" s="184">
        <v>160</v>
      </c>
      <c r="P91" s="184">
        <v>5498</v>
      </c>
      <c r="Q91" s="184">
        <v>4.6640000000000001E-2</v>
      </c>
      <c r="R91" s="184">
        <v>0.14376</v>
      </c>
      <c r="S91" s="184">
        <v>0.31591999999999998</v>
      </c>
      <c r="T91" s="184">
        <v>0.37002000000000002</v>
      </c>
      <c r="U91" s="184">
        <v>0.12365</v>
      </c>
      <c r="V91" s="184">
        <v>7.1500000000000001E-3</v>
      </c>
      <c r="W91" s="184">
        <v>1.8550000000000001E-2</v>
      </c>
      <c r="X91" s="184">
        <v>0.47492000000000001</v>
      </c>
      <c r="Y91" s="184">
        <v>9.1209999999999999E-2</v>
      </c>
      <c r="Z91" s="184">
        <v>0.52507999999999999</v>
      </c>
      <c r="AA91" s="184">
        <v>0.29664000000000001</v>
      </c>
      <c r="AB91" s="184">
        <v>0</v>
      </c>
      <c r="AC91" s="184">
        <v>1</v>
      </c>
      <c r="AD91" s="184">
        <v>1.6580000000000001E-2</v>
      </c>
      <c r="AE91" s="184">
        <v>0.56986000000000003</v>
      </c>
      <c r="AF91" s="184">
        <v>107</v>
      </c>
      <c r="AG91" s="184">
        <v>24</v>
      </c>
      <c r="AH91" s="184">
        <v>41</v>
      </c>
      <c r="AI91" s="184">
        <v>23</v>
      </c>
      <c r="AJ91" s="184">
        <v>19</v>
      </c>
      <c r="AK91" s="184">
        <v>0</v>
      </c>
      <c r="AL91" s="184">
        <v>0.2243</v>
      </c>
      <c r="AM91" s="184">
        <v>0.38318000000000002</v>
      </c>
      <c r="AN91" s="184">
        <v>0.21495</v>
      </c>
      <c r="AO91" s="184">
        <v>0.17757000000000001</v>
      </c>
      <c r="AP91" s="184">
        <v>0</v>
      </c>
      <c r="AQ91" s="184">
        <v>52</v>
      </c>
      <c r="AR91" s="184">
        <v>120</v>
      </c>
      <c r="AS91" s="184">
        <v>0.30232999999999999</v>
      </c>
      <c r="AT91" s="184">
        <v>0.69767000000000001</v>
      </c>
      <c r="AU91" s="184">
        <v>59</v>
      </c>
      <c r="AV91" s="184">
        <v>146</v>
      </c>
      <c r="AW91" s="184">
        <v>0.2878</v>
      </c>
      <c r="AX91" s="184">
        <v>0.71220000000000006</v>
      </c>
      <c r="AY91" s="184">
        <v>172</v>
      </c>
      <c r="AZ91" s="184">
        <v>3</v>
      </c>
      <c r="BA91" s="184">
        <v>10</v>
      </c>
      <c r="BB91" s="184">
        <v>11</v>
      </c>
      <c r="BC91" s="184">
        <v>120</v>
      </c>
      <c r="BD91" s="184">
        <v>15</v>
      </c>
      <c r="BE91" s="184">
        <v>1.7440000000000001E-2</v>
      </c>
      <c r="BF91" s="184">
        <v>5.8139999999999997E-2</v>
      </c>
      <c r="BG91" s="184">
        <v>6.3950000000000007E-2</v>
      </c>
      <c r="BH91" s="184">
        <v>0.69767000000000001</v>
      </c>
      <c r="BI91" s="184">
        <v>8.7209999999999996E-2</v>
      </c>
      <c r="BJ91" s="184">
        <v>144</v>
      </c>
      <c r="BK91" s="184">
        <v>13</v>
      </c>
      <c r="BL91" s="184">
        <v>7.5580999999999996</v>
      </c>
      <c r="BM91" s="184">
        <v>157</v>
      </c>
      <c r="BN91" s="184">
        <v>91.278999999999996</v>
      </c>
      <c r="BO91" s="184">
        <f t="shared" si="5"/>
        <v>4150</v>
      </c>
      <c r="BP91" s="185">
        <f t="shared" si="6"/>
        <v>0.43014096185737977</v>
      </c>
      <c r="BQ91" s="186">
        <f t="shared" si="7"/>
        <v>0.91278999999999999</v>
      </c>
      <c r="BR91" s="171">
        <f>Table1[[#This Row],[ENROLL22_MINORITY_Percent]]-Table1[[#This Row],[CENSUS_22_MINORITY_SA_P]]</f>
        <v>0.48264903814262022</v>
      </c>
    </row>
    <row r="92" spans="1:70" ht="14.25">
      <c r="A92" s="132">
        <v>200527</v>
      </c>
      <c r="B92" s="184">
        <v>723</v>
      </c>
      <c r="C92" s="184">
        <v>1489</v>
      </c>
      <c r="D92" s="184">
        <v>4413</v>
      </c>
      <c r="E92" s="184">
        <v>4147</v>
      </c>
      <c r="F92" s="184">
        <v>1520</v>
      </c>
      <c r="G92" s="184">
        <v>53</v>
      </c>
      <c r="H92" s="184">
        <v>102</v>
      </c>
      <c r="I92" s="184">
        <v>6234</v>
      </c>
      <c r="J92" s="184">
        <v>297</v>
      </c>
      <c r="K92" s="184">
        <v>6058</v>
      </c>
      <c r="L92" s="184">
        <v>9378</v>
      </c>
      <c r="M92" s="184">
        <v>14</v>
      </c>
      <c r="N92" s="184">
        <v>12292</v>
      </c>
      <c r="O92" s="184">
        <v>279</v>
      </c>
      <c r="P92" s="184">
        <v>2169</v>
      </c>
      <c r="Q92" s="184">
        <v>5.8819999999999997E-2</v>
      </c>
      <c r="R92" s="184">
        <v>0.12114</v>
      </c>
      <c r="S92" s="184">
        <v>0.35901</v>
      </c>
      <c r="T92" s="184">
        <v>0.33737</v>
      </c>
      <c r="U92" s="184">
        <v>0.12366000000000001</v>
      </c>
      <c r="V92" s="184">
        <v>4.3099999999999996E-3</v>
      </c>
      <c r="W92" s="184">
        <v>8.3000000000000001E-3</v>
      </c>
      <c r="X92" s="184">
        <v>0.50716000000000006</v>
      </c>
      <c r="Y92" s="184">
        <v>2.4160000000000001E-2</v>
      </c>
      <c r="Z92" s="184">
        <v>0.49284</v>
      </c>
      <c r="AA92" s="184">
        <v>0.76293999999999995</v>
      </c>
      <c r="AB92" s="184">
        <v>1.139E-3</v>
      </c>
      <c r="AC92" s="184">
        <v>1</v>
      </c>
      <c r="AD92" s="184">
        <v>2.2700000000000001E-2</v>
      </c>
      <c r="AE92" s="184">
        <v>0.17646000000000001</v>
      </c>
      <c r="AF92" s="184">
        <v>461</v>
      </c>
      <c r="AG92" s="184">
        <v>178</v>
      </c>
      <c r="AH92" s="184">
        <v>94</v>
      </c>
      <c r="AI92" s="184">
        <v>112</v>
      </c>
      <c r="AJ92" s="184">
        <v>77</v>
      </c>
      <c r="AK92" s="184" t="s">
        <v>129</v>
      </c>
      <c r="AL92" s="184">
        <v>0.38612000000000002</v>
      </c>
      <c r="AM92" s="184">
        <v>0.2039</v>
      </c>
      <c r="AN92" s="184">
        <v>0.24295</v>
      </c>
      <c r="AO92" s="184">
        <v>0.16703000000000001</v>
      </c>
      <c r="AP92" s="184" t="s">
        <v>129</v>
      </c>
      <c r="AQ92" s="184">
        <v>233</v>
      </c>
      <c r="AR92" s="184">
        <v>366</v>
      </c>
      <c r="AS92" s="184">
        <v>0.38897999999999999</v>
      </c>
      <c r="AT92" s="184">
        <v>0.61102000000000001</v>
      </c>
      <c r="AU92" s="184">
        <v>189</v>
      </c>
      <c r="AV92" s="184">
        <v>343</v>
      </c>
      <c r="AW92" s="184">
        <v>0.35526000000000002</v>
      </c>
      <c r="AX92" s="184">
        <v>0.64473999999999998</v>
      </c>
      <c r="AY92" s="184">
        <v>599</v>
      </c>
      <c r="AZ92" s="184">
        <v>0</v>
      </c>
      <c r="BA92" s="184">
        <v>1</v>
      </c>
      <c r="BB92" s="184">
        <v>2</v>
      </c>
      <c r="BC92" s="184">
        <v>582</v>
      </c>
      <c r="BD92" s="184">
        <v>14</v>
      </c>
      <c r="BE92" s="184">
        <v>0</v>
      </c>
      <c r="BF92" s="184">
        <v>1.67E-3</v>
      </c>
      <c r="BG92" s="184">
        <v>3.3400000000000001E-3</v>
      </c>
      <c r="BH92" s="184">
        <v>0.97162000000000004</v>
      </c>
      <c r="BI92" s="184">
        <v>2.3369999999999998E-2</v>
      </c>
      <c r="BJ92" s="184">
        <v>585</v>
      </c>
      <c r="BK92" s="184">
        <v>0</v>
      </c>
      <c r="BL92" s="184">
        <v>0</v>
      </c>
      <c r="BM92" s="184">
        <v>585</v>
      </c>
      <c r="BN92" s="184">
        <v>97.662999999999997</v>
      </c>
      <c r="BO92" s="184">
        <f t="shared" si="5"/>
        <v>10123</v>
      </c>
      <c r="BP92" s="185">
        <f t="shared" si="6"/>
        <v>0.82354376830458831</v>
      </c>
      <c r="BQ92" s="186">
        <f t="shared" si="7"/>
        <v>0.97663</v>
      </c>
      <c r="BR92" s="171">
        <f>Table1[[#This Row],[ENROLL22_MINORITY_Percent]]-Table1[[#This Row],[CENSUS_22_MINORITY_SA_P]]</f>
        <v>0.15308623169541169</v>
      </c>
    </row>
    <row r="93" spans="1:70" ht="14.25">
      <c r="A93" s="132">
        <v>200554</v>
      </c>
      <c r="B93" s="184">
        <v>6329</v>
      </c>
      <c r="C93" s="184">
        <v>13296</v>
      </c>
      <c r="D93" s="184">
        <v>25749</v>
      </c>
      <c r="E93" s="184">
        <v>36297</v>
      </c>
      <c r="F93" s="184">
        <v>16772</v>
      </c>
      <c r="G93" s="184">
        <v>813</v>
      </c>
      <c r="H93" s="184">
        <v>1900</v>
      </c>
      <c r="I93" s="184">
        <v>48777</v>
      </c>
      <c r="J93" s="184">
        <v>2826</v>
      </c>
      <c r="K93" s="184">
        <v>49666</v>
      </c>
      <c r="L93" s="184">
        <v>3833</v>
      </c>
      <c r="M93" s="184">
        <v>85</v>
      </c>
      <c r="N93" s="184">
        <v>98443</v>
      </c>
      <c r="O93" s="184">
        <v>3978</v>
      </c>
      <c r="P93" s="184">
        <v>85008</v>
      </c>
      <c r="Q93" s="184">
        <v>6.429E-2</v>
      </c>
      <c r="R93" s="184">
        <v>0.13506000000000001</v>
      </c>
      <c r="S93" s="184">
        <v>0.26156000000000001</v>
      </c>
      <c r="T93" s="184">
        <v>0.36870999999999998</v>
      </c>
      <c r="U93" s="184">
        <v>0.17036999999999999</v>
      </c>
      <c r="V93" s="184">
        <v>8.26E-3</v>
      </c>
      <c r="W93" s="184">
        <v>1.9300000000000001E-2</v>
      </c>
      <c r="X93" s="184">
        <v>0.49547999999999998</v>
      </c>
      <c r="Y93" s="184">
        <v>2.8709999999999999E-2</v>
      </c>
      <c r="Z93" s="184">
        <v>0.50451999999999997</v>
      </c>
      <c r="AA93" s="184">
        <v>3.8940000000000002E-2</v>
      </c>
      <c r="AB93" s="184">
        <v>8.6300000000000005E-4</v>
      </c>
      <c r="AC93" s="184">
        <v>1</v>
      </c>
      <c r="AD93" s="184">
        <v>4.0410000000000001E-2</v>
      </c>
      <c r="AE93" s="184">
        <v>0.86353000000000002</v>
      </c>
      <c r="AF93" s="184">
        <v>473</v>
      </c>
      <c r="AG93" s="184">
        <v>84</v>
      </c>
      <c r="AH93" s="184">
        <v>171</v>
      </c>
      <c r="AI93" s="184">
        <v>126</v>
      </c>
      <c r="AJ93" s="184">
        <v>92</v>
      </c>
      <c r="AK93" s="184" t="s">
        <v>129</v>
      </c>
      <c r="AL93" s="184">
        <v>0.17759</v>
      </c>
      <c r="AM93" s="184">
        <v>0.36152000000000001</v>
      </c>
      <c r="AN93" s="184">
        <v>0.26638000000000001</v>
      </c>
      <c r="AO93" s="184">
        <v>0.19450000000000001</v>
      </c>
      <c r="AP93" s="184" t="s">
        <v>129</v>
      </c>
      <c r="AQ93" s="184">
        <v>177</v>
      </c>
      <c r="AR93" s="184">
        <v>329</v>
      </c>
      <c r="AS93" s="184">
        <v>0.3498</v>
      </c>
      <c r="AT93" s="184">
        <v>0.6502</v>
      </c>
      <c r="AU93" s="184">
        <v>166</v>
      </c>
      <c r="AV93" s="184">
        <v>339</v>
      </c>
      <c r="AW93" s="184">
        <v>0.32871</v>
      </c>
      <c r="AX93" s="184">
        <v>0.67129000000000005</v>
      </c>
      <c r="AY93" s="184">
        <v>506</v>
      </c>
      <c r="AZ93" s="184">
        <v>0</v>
      </c>
      <c r="BA93" s="184">
        <v>5</v>
      </c>
      <c r="BB93" s="184">
        <v>19</v>
      </c>
      <c r="BC93" s="184">
        <v>427</v>
      </c>
      <c r="BD93" s="184">
        <v>17</v>
      </c>
      <c r="BE93" s="184">
        <v>0</v>
      </c>
      <c r="BF93" s="184">
        <v>9.8799999999999999E-3</v>
      </c>
      <c r="BG93" s="184">
        <v>3.755E-2</v>
      </c>
      <c r="BH93" s="184">
        <v>0.84387000000000001</v>
      </c>
      <c r="BI93" s="184">
        <v>3.3599999999999998E-2</v>
      </c>
      <c r="BJ93" s="184">
        <v>451</v>
      </c>
      <c r="BK93" s="184">
        <v>38</v>
      </c>
      <c r="BL93" s="184">
        <v>7.5099</v>
      </c>
      <c r="BM93" s="184">
        <v>489</v>
      </c>
      <c r="BN93" s="184">
        <v>96.64</v>
      </c>
      <c r="BO93" s="184">
        <f t="shared" ref="BO93:BO120" si="8">IFERROR((G93+H93+M93+J93+O93+L93),"")</f>
        <v>13435</v>
      </c>
      <c r="BP93" s="185">
        <f t="shared" ref="BP93:BP120" si="9">IFERROR((BO93/N93)*1,"")</f>
        <v>0.13647491441748016</v>
      </c>
      <c r="BQ93" s="186">
        <f t="shared" si="7"/>
        <v>0.96640000000000004</v>
      </c>
      <c r="BR93" s="171">
        <f>Table1[[#This Row],[ENROLL22_MINORITY_Percent]]-Table1[[#This Row],[CENSUS_22_MINORITY_SA_P]]</f>
        <v>0.82992508558251987</v>
      </c>
    </row>
    <row r="94" spans="1:70" ht="14.25">
      <c r="A94" s="132">
        <v>201672</v>
      </c>
      <c r="B94" s="184">
        <v>18272</v>
      </c>
      <c r="C94" s="184">
        <v>31997</v>
      </c>
      <c r="D94" s="184">
        <v>72057</v>
      </c>
      <c r="E94" s="184">
        <v>106892</v>
      </c>
      <c r="F94" s="184">
        <v>48912</v>
      </c>
      <c r="G94" s="184">
        <v>5342</v>
      </c>
      <c r="H94" s="184">
        <v>8157</v>
      </c>
      <c r="I94" s="184">
        <v>140574</v>
      </c>
      <c r="J94" s="184">
        <v>5504</v>
      </c>
      <c r="K94" s="184">
        <v>137556</v>
      </c>
      <c r="L94" s="184">
        <v>152</v>
      </c>
      <c r="M94" s="184">
        <v>1272</v>
      </c>
      <c r="N94" s="184">
        <v>278130</v>
      </c>
      <c r="O94" s="184">
        <v>8241</v>
      </c>
      <c r="P94" s="184">
        <v>249462</v>
      </c>
      <c r="Q94" s="184">
        <v>6.5699999999999995E-2</v>
      </c>
      <c r="R94" s="184">
        <v>0.11504</v>
      </c>
      <c r="S94" s="184">
        <v>0.25907999999999998</v>
      </c>
      <c r="T94" s="184">
        <v>0.38431999999999999</v>
      </c>
      <c r="U94" s="184">
        <v>0.17585999999999999</v>
      </c>
      <c r="V94" s="184">
        <v>1.9210000000000001E-2</v>
      </c>
      <c r="W94" s="184">
        <v>2.9329999999999998E-2</v>
      </c>
      <c r="X94" s="184">
        <v>0.50543000000000005</v>
      </c>
      <c r="Y94" s="184">
        <v>1.9789999999999999E-2</v>
      </c>
      <c r="Z94" s="184">
        <v>0.49457000000000001</v>
      </c>
      <c r="AA94" s="184">
        <v>5.5000000000000003E-4</v>
      </c>
      <c r="AB94" s="184">
        <v>4.5729999999999998E-3</v>
      </c>
      <c r="AC94" s="184">
        <v>1</v>
      </c>
      <c r="AD94" s="184">
        <v>2.963E-2</v>
      </c>
      <c r="AE94" s="184">
        <v>0.89693000000000001</v>
      </c>
      <c r="AF94" s="184" t="s">
        <v>129</v>
      </c>
      <c r="AG94" s="184" t="s">
        <v>129</v>
      </c>
      <c r="AH94" s="184" t="s">
        <v>129</v>
      </c>
      <c r="AI94" s="184" t="s">
        <v>129</v>
      </c>
      <c r="AJ94" s="184" t="s">
        <v>129</v>
      </c>
      <c r="AK94" s="184" t="s">
        <v>129</v>
      </c>
      <c r="AL94" s="184" t="s">
        <v>129</v>
      </c>
      <c r="AM94" s="184" t="s">
        <v>129</v>
      </c>
      <c r="AN94" s="184" t="s">
        <v>129</v>
      </c>
      <c r="AO94" s="184" t="s">
        <v>129</v>
      </c>
      <c r="AP94" s="184" t="s">
        <v>129</v>
      </c>
      <c r="AQ94" s="184">
        <v>791</v>
      </c>
      <c r="AR94" s="184">
        <v>1823</v>
      </c>
      <c r="AS94" s="184">
        <v>0.30259999999999998</v>
      </c>
      <c r="AT94" s="184">
        <v>0.69740000000000002</v>
      </c>
      <c r="AU94" s="184">
        <v>1071</v>
      </c>
      <c r="AV94" s="184">
        <v>2675</v>
      </c>
      <c r="AW94" s="184">
        <v>0.28589999999999999</v>
      </c>
      <c r="AX94" s="184">
        <v>0.71409999999999996</v>
      </c>
      <c r="AY94" s="184">
        <v>2614</v>
      </c>
      <c r="AZ94" s="184">
        <v>103</v>
      </c>
      <c r="BA94" s="184">
        <v>332</v>
      </c>
      <c r="BB94" s="184">
        <v>97</v>
      </c>
      <c r="BC94" s="184">
        <v>5</v>
      </c>
      <c r="BD94" s="184">
        <v>1729</v>
      </c>
      <c r="BE94" s="184">
        <v>3.9399999999999998E-2</v>
      </c>
      <c r="BF94" s="184">
        <v>0.12701000000000001</v>
      </c>
      <c r="BG94" s="184">
        <v>3.7109999999999997E-2</v>
      </c>
      <c r="BH94" s="184">
        <v>1.91E-3</v>
      </c>
      <c r="BI94" s="184">
        <v>0.66144000000000003</v>
      </c>
      <c r="BJ94" s="184">
        <v>537</v>
      </c>
      <c r="BK94" s="184">
        <v>348</v>
      </c>
      <c r="BL94" s="184">
        <v>13.312900000000001</v>
      </c>
      <c r="BM94" s="184">
        <v>885</v>
      </c>
      <c r="BN94" s="184">
        <v>33.856000000000002</v>
      </c>
      <c r="BO94" s="184">
        <f t="shared" si="8"/>
        <v>28668</v>
      </c>
      <c r="BP94" s="185">
        <f t="shared" si="9"/>
        <v>0.10307410203861504</v>
      </c>
      <c r="BQ94" s="186">
        <f t="shared" si="7"/>
        <v>0.33856000000000003</v>
      </c>
      <c r="BR94" s="171">
        <f>Table1[[#This Row],[ENROLL22_MINORITY_Percent]]-Table1[[#This Row],[CENSUS_22_MINORITY_SA_P]]</f>
        <v>0.23548589796138497</v>
      </c>
    </row>
    <row r="95" spans="1:70" ht="14.25">
      <c r="A95" s="132">
        <v>201973</v>
      </c>
      <c r="B95" s="184">
        <v>23531</v>
      </c>
      <c r="C95" s="184">
        <v>43411</v>
      </c>
      <c r="D95" s="184">
        <v>86657</v>
      </c>
      <c r="E95" s="184">
        <v>130472</v>
      </c>
      <c r="F95" s="184">
        <v>65471</v>
      </c>
      <c r="G95" s="184">
        <v>6035</v>
      </c>
      <c r="H95" s="184">
        <v>22220</v>
      </c>
      <c r="I95" s="184">
        <v>176446</v>
      </c>
      <c r="J95" s="184">
        <v>11288</v>
      </c>
      <c r="K95" s="184">
        <v>173096</v>
      </c>
      <c r="L95" s="184">
        <v>411</v>
      </c>
      <c r="M95" s="184">
        <v>1303</v>
      </c>
      <c r="N95" s="184">
        <v>349542</v>
      </c>
      <c r="O95" s="184">
        <v>15012</v>
      </c>
      <c r="P95" s="184">
        <v>293273</v>
      </c>
      <c r="Q95" s="184">
        <v>6.7320000000000005E-2</v>
      </c>
      <c r="R95" s="184">
        <v>0.12418999999999999</v>
      </c>
      <c r="S95" s="184">
        <v>0.24792</v>
      </c>
      <c r="T95" s="184">
        <v>0.37326999999999999</v>
      </c>
      <c r="U95" s="184">
        <v>0.18731</v>
      </c>
      <c r="V95" s="184">
        <v>1.7270000000000001E-2</v>
      </c>
      <c r="W95" s="184">
        <v>6.3570000000000002E-2</v>
      </c>
      <c r="X95" s="184">
        <v>0.50478999999999996</v>
      </c>
      <c r="Y95" s="184">
        <v>3.2289999999999999E-2</v>
      </c>
      <c r="Z95" s="184">
        <v>0.49520999999999998</v>
      </c>
      <c r="AA95" s="184">
        <v>1.1800000000000001E-3</v>
      </c>
      <c r="AB95" s="184">
        <v>3.728E-3</v>
      </c>
      <c r="AC95" s="184">
        <v>1</v>
      </c>
      <c r="AD95" s="184">
        <v>4.2950000000000002E-2</v>
      </c>
      <c r="AE95" s="184">
        <v>0.83901999999999999</v>
      </c>
      <c r="AF95" s="184" t="s">
        <v>129</v>
      </c>
      <c r="AG95" s="184" t="s">
        <v>129</v>
      </c>
      <c r="AH95" s="184" t="s">
        <v>129</v>
      </c>
      <c r="AI95" s="184" t="s">
        <v>129</v>
      </c>
      <c r="AJ95" s="184" t="s">
        <v>129</v>
      </c>
      <c r="AK95" s="184" t="s">
        <v>129</v>
      </c>
      <c r="AL95" s="184" t="s">
        <v>129</v>
      </c>
      <c r="AM95" s="184" t="s">
        <v>129</v>
      </c>
      <c r="AN95" s="184" t="s">
        <v>129</v>
      </c>
      <c r="AO95" s="184" t="s">
        <v>129</v>
      </c>
      <c r="AP95" s="184" t="s">
        <v>129</v>
      </c>
      <c r="AQ95" s="184">
        <v>1575</v>
      </c>
      <c r="AR95" s="184">
        <v>3128</v>
      </c>
      <c r="AS95" s="184">
        <v>0.33489000000000002</v>
      </c>
      <c r="AT95" s="184">
        <v>0.66510999999999998</v>
      </c>
      <c r="AU95" s="184">
        <v>1999</v>
      </c>
      <c r="AV95" s="184">
        <v>3641</v>
      </c>
      <c r="AW95" s="184">
        <v>0.35443000000000002</v>
      </c>
      <c r="AX95" s="184">
        <v>0.64556999999999998</v>
      </c>
      <c r="AY95" s="184">
        <v>4703</v>
      </c>
      <c r="AZ95" s="184">
        <v>59</v>
      </c>
      <c r="BA95" s="184">
        <v>646</v>
      </c>
      <c r="BB95" s="184">
        <v>204</v>
      </c>
      <c r="BC95" s="184">
        <v>20</v>
      </c>
      <c r="BD95" s="184">
        <v>3411</v>
      </c>
      <c r="BE95" s="184">
        <v>1.255E-2</v>
      </c>
      <c r="BF95" s="184">
        <v>0.13736000000000001</v>
      </c>
      <c r="BG95" s="184">
        <v>4.3380000000000002E-2</v>
      </c>
      <c r="BH95" s="184">
        <v>4.2500000000000003E-3</v>
      </c>
      <c r="BI95" s="184">
        <v>0.72528000000000004</v>
      </c>
      <c r="BJ95" s="184">
        <v>929</v>
      </c>
      <c r="BK95" s="184">
        <v>363</v>
      </c>
      <c r="BL95" s="184">
        <v>7.7184999999999997</v>
      </c>
      <c r="BM95" s="184">
        <v>1292</v>
      </c>
      <c r="BN95" s="184">
        <v>27.472000000000001</v>
      </c>
      <c r="BO95" s="184">
        <f t="shared" si="8"/>
        <v>56269</v>
      </c>
      <c r="BP95" s="185">
        <f t="shared" si="9"/>
        <v>0.16097922424200811</v>
      </c>
      <c r="BQ95" s="186">
        <f t="shared" si="7"/>
        <v>0.27472000000000002</v>
      </c>
      <c r="BR95" s="171">
        <f>Table1[[#This Row],[ENROLL22_MINORITY_Percent]]-Table1[[#This Row],[CENSUS_22_MINORITY_SA_P]]</f>
        <v>0.11374077575799191</v>
      </c>
    </row>
    <row r="96" spans="1:70" ht="14.25">
      <c r="A96" s="132">
        <v>202222</v>
      </c>
      <c r="B96" s="184">
        <v>116205</v>
      </c>
      <c r="C96" s="184">
        <v>282404</v>
      </c>
      <c r="D96" s="184">
        <v>447141</v>
      </c>
      <c r="E96" s="184">
        <v>645172</v>
      </c>
      <c r="F96" s="184">
        <v>228853</v>
      </c>
      <c r="G96" s="184">
        <v>82315</v>
      </c>
      <c r="H96" s="184">
        <v>322664</v>
      </c>
      <c r="I96" s="184">
        <v>872069</v>
      </c>
      <c r="J96" s="184">
        <v>88914</v>
      </c>
      <c r="K96" s="184">
        <v>847706</v>
      </c>
      <c r="L96" s="184">
        <v>1655</v>
      </c>
      <c r="M96" s="184">
        <v>6691</v>
      </c>
      <c r="N96" s="184">
        <v>1719775</v>
      </c>
      <c r="O96" s="184">
        <v>76811</v>
      </c>
      <c r="P96" s="184">
        <v>1140725</v>
      </c>
      <c r="Q96" s="184">
        <v>6.7570000000000005E-2</v>
      </c>
      <c r="R96" s="184">
        <v>0.16420999999999999</v>
      </c>
      <c r="S96" s="184">
        <v>0.26</v>
      </c>
      <c r="T96" s="184">
        <v>0.37514999999999998</v>
      </c>
      <c r="U96" s="184">
        <v>0.13306999999999999</v>
      </c>
      <c r="V96" s="184">
        <v>4.786E-2</v>
      </c>
      <c r="W96" s="184">
        <v>0.18762000000000001</v>
      </c>
      <c r="X96" s="184">
        <v>0.50707999999999998</v>
      </c>
      <c r="Y96" s="184">
        <v>5.1700000000000003E-2</v>
      </c>
      <c r="Z96" s="184">
        <v>0.49292000000000002</v>
      </c>
      <c r="AA96" s="184">
        <v>9.6000000000000002E-4</v>
      </c>
      <c r="AB96" s="184">
        <v>3.8909999999999999E-3</v>
      </c>
      <c r="AC96" s="184">
        <v>1</v>
      </c>
      <c r="AD96" s="184">
        <v>4.4659999999999998E-2</v>
      </c>
      <c r="AE96" s="184">
        <v>0.6633</v>
      </c>
      <c r="AF96" s="184">
        <v>5616</v>
      </c>
      <c r="AG96" s="184">
        <v>2663</v>
      </c>
      <c r="AH96" s="184">
        <v>2078</v>
      </c>
      <c r="AI96" s="184">
        <v>612</v>
      </c>
      <c r="AJ96" s="184">
        <v>262</v>
      </c>
      <c r="AK96" s="184">
        <v>1</v>
      </c>
      <c r="AL96" s="184">
        <v>0.47417999999999999</v>
      </c>
      <c r="AM96" s="184">
        <v>0.37001000000000001</v>
      </c>
      <c r="AN96" s="184">
        <v>0.10897</v>
      </c>
      <c r="AO96" s="184">
        <v>4.6649999999999997E-2</v>
      </c>
      <c r="AP96" s="184">
        <v>1.7799999999999999E-4</v>
      </c>
      <c r="AQ96" s="184">
        <v>11170</v>
      </c>
      <c r="AR96" s="184">
        <v>13959</v>
      </c>
      <c r="AS96" s="184">
        <v>0.44451000000000002</v>
      </c>
      <c r="AT96" s="184">
        <v>0.55549000000000004</v>
      </c>
      <c r="AU96" s="184">
        <v>11406</v>
      </c>
      <c r="AV96" s="184">
        <v>14457</v>
      </c>
      <c r="AW96" s="184">
        <v>0.44102000000000002</v>
      </c>
      <c r="AX96" s="184">
        <v>0.55898000000000003</v>
      </c>
      <c r="AY96" s="184">
        <v>25129</v>
      </c>
      <c r="AZ96" s="184">
        <v>1272</v>
      </c>
      <c r="BA96" s="184">
        <v>5072</v>
      </c>
      <c r="BB96" s="184">
        <v>1739</v>
      </c>
      <c r="BC96" s="184">
        <v>140</v>
      </c>
      <c r="BD96" s="184">
        <v>11761</v>
      </c>
      <c r="BE96" s="184">
        <v>5.0619999999999998E-2</v>
      </c>
      <c r="BF96" s="184">
        <v>0.20183999999999999</v>
      </c>
      <c r="BG96" s="184">
        <v>6.9199999999999998E-2</v>
      </c>
      <c r="BH96" s="184">
        <v>5.5700000000000003E-3</v>
      </c>
      <c r="BI96" s="184">
        <v>0.46801999999999999</v>
      </c>
      <c r="BJ96" s="184">
        <v>8223</v>
      </c>
      <c r="BK96" s="184">
        <v>5145</v>
      </c>
      <c r="BL96" s="184">
        <v>20.474399999999999</v>
      </c>
      <c r="BM96" s="184">
        <v>13368</v>
      </c>
      <c r="BN96" s="184">
        <v>53.198</v>
      </c>
      <c r="BO96" s="184">
        <f t="shared" si="8"/>
        <v>579050</v>
      </c>
      <c r="BP96" s="185">
        <f t="shared" si="9"/>
        <v>0.33670102193600909</v>
      </c>
      <c r="BQ96" s="186">
        <f t="shared" si="7"/>
        <v>0.53198000000000001</v>
      </c>
      <c r="BR96" s="171">
        <f>Table1[[#This Row],[ENROLL22_MINORITY_Percent]]-Table1[[#This Row],[CENSUS_22_MINORITY_SA_P]]</f>
        <v>0.19527897806399092</v>
      </c>
    </row>
    <row r="97" spans="1:70" ht="14.25">
      <c r="A97" s="132">
        <v>202356</v>
      </c>
      <c r="B97" s="184">
        <v>89282</v>
      </c>
      <c r="C97" s="184">
        <v>197879</v>
      </c>
      <c r="D97" s="184">
        <v>331544</v>
      </c>
      <c r="E97" s="184">
        <v>551347</v>
      </c>
      <c r="F97" s="184">
        <v>268915</v>
      </c>
      <c r="G97" s="184">
        <v>41510</v>
      </c>
      <c r="H97" s="184">
        <v>362846</v>
      </c>
      <c r="I97" s="184">
        <v>744056</v>
      </c>
      <c r="J97" s="184">
        <v>86532</v>
      </c>
      <c r="K97" s="184">
        <v>694911</v>
      </c>
      <c r="L97" s="184">
        <v>1449</v>
      </c>
      <c r="M97" s="184">
        <v>5253</v>
      </c>
      <c r="N97" s="184">
        <v>1438967</v>
      </c>
      <c r="O97" s="184">
        <v>49158</v>
      </c>
      <c r="P97" s="184">
        <v>892219</v>
      </c>
      <c r="Q97" s="184">
        <v>6.2050000000000001E-2</v>
      </c>
      <c r="R97" s="184">
        <v>0.13750999999999999</v>
      </c>
      <c r="S97" s="184">
        <v>0.23039999999999999</v>
      </c>
      <c r="T97" s="184">
        <v>0.38314999999999999</v>
      </c>
      <c r="U97" s="184">
        <v>0.18687999999999999</v>
      </c>
      <c r="V97" s="184">
        <v>2.8850000000000001E-2</v>
      </c>
      <c r="W97" s="184">
        <v>0.25216</v>
      </c>
      <c r="X97" s="184">
        <v>0.51707999999999998</v>
      </c>
      <c r="Y97" s="184">
        <v>6.0130000000000003E-2</v>
      </c>
      <c r="Z97" s="184">
        <v>0.48292000000000002</v>
      </c>
      <c r="AA97" s="184">
        <v>1.01E-3</v>
      </c>
      <c r="AB97" s="184">
        <v>3.6510000000000002E-3</v>
      </c>
      <c r="AC97" s="184">
        <v>1</v>
      </c>
      <c r="AD97" s="184">
        <v>3.4160000000000003E-2</v>
      </c>
      <c r="AE97" s="184">
        <v>0.62004000000000004</v>
      </c>
      <c r="AF97" s="184">
        <v>3969</v>
      </c>
      <c r="AG97" s="184">
        <v>1625</v>
      </c>
      <c r="AH97" s="184">
        <v>1280</v>
      </c>
      <c r="AI97" s="184">
        <v>717</v>
      </c>
      <c r="AJ97" s="184">
        <v>342</v>
      </c>
      <c r="AK97" s="184">
        <v>5</v>
      </c>
      <c r="AL97" s="184">
        <v>0.40942000000000001</v>
      </c>
      <c r="AM97" s="184">
        <v>0.32250000000000001</v>
      </c>
      <c r="AN97" s="184">
        <v>0.18065000000000001</v>
      </c>
      <c r="AO97" s="184">
        <v>8.6169999999999997E-2</v>
      </c>
      <c r="AP97" s="184">
        <v>1.2600000000000001E-3</v>
      </c>
      <c r="AQ97" s="184">
        <v>5987</v>
      </c>
      <c r="AR97" s="184">
        <v>9777</v>
      </c>
      <c r="AS97" s="184">
        <v>0.37979000000000002</v>
      </c>
      <c r="AT97" s="184">
        <v>0.62021000000000004</v>
      </c>
      <c r="AU97" s="184">
        <v>11374</v>
      </c>
      <c r="AV97" s="184">
        <v>18327</v>
      </c>
      <c r="AW97" s="184">
        <v>0.38295000000000001</v>
      </c>
      <c r="AX97" s="184">
        <v>0.61704999999999999</v>
      </c>
      <c r="AY97" s="184">
        <v>15764</v>
      </c>
      <c r="AZ97" s="184">
        <v>492</v>
      </c>
      <c r="BA97" s="184">
        <v>3678</v>
      </c>
      <c r="BB97" s="184">
        <v>1253</v>
      </c>
      <c r="BC97" s="184">
        <v>45</v>
      </c>
      <c r="BD97" s="184">
        <v>8747</v>
      </c>
      <c r="BE97" s="184">
        <v>3.1210000000000002E-2</v>
      </c>
      <c r="BF97" s="184">
        <v>0.23332</v>
      </c>
      <c r="BG97" s="184">
        <v>7.9479999999999995E-2</v>
      </c>
      <c r="BH97" s="184">
        <v>2.8500000000000001E-3</v>
      </c>
      <c r="BI97" s="184">
        <v>0.55486999999999997</v>
      </c>
      <c r="BJ97" s="184">
        <v>5468</v>
      </c>
      <c r="BK97" s="184">
        <v>1549</v>
      </c>
      <c r="BL97" s="184">
        <v>9.8262</v>
      </c>
      <c r="BM97" s="184">
        <v>7017</v>
      </c>
      <c r="BN97" s="184">
        <v>44.512999999999998</v>
      </c>
      <c r="BO97" s="184">
        <f t="shared" si="8"/>
        <v>546748</v>
      </c>
      <c r="BP97" s="185">
        <f t="shared" si="9"/>
        <v>0.37995867869103322</v>
      </c>
      <c r="BQ97" s="186">
        <f t="shared" si="7"/>
        <v>0.44512999999999997</v>
      </c>
      <c r="BR97" s="171">
        <f>Table1[[#This Row],[ENROLL22_MINORITY_Percent]]-Table1[[#This Row],[CENSUS_22_MINORITY_SA_P]]</f>
        <v>6.5171321308966745E-2</v>
      </c>
    </row>
    <row r="98" spans="1:70" ht="14.25">
      <c r="A98" s="132">
        <v>203748</v>
      </c>
      <c r="B98" s="184">
        <v>18939</v>
      </c>
      <c r="C98" s="184">
        <v>35509</v>
      </c>
      <c r="D98" s="184">
        <v>76058</v>
      </c>
      <c r="E98" s="184">
        <v>123212</v>
      </c>
      <c r="F98" s="184">
        <v>59383</v>
      </c>
      <c r="G98" s="184">
        <v>3862</v>
      </c>
      <c r="H98" s="184">
        <v>22387</v>
      </c>
      <c r="I98" s="184">
        <v>157829</v>
      </c>
      <c r="J98" s="184">
        <v>33195</v>
      </c>
      <c r="K98" s="184">
        <v>155272</v>
      </c>
      <c r="L98" s="184">
        <v>372</v>
      </c>
      <c r="M98" s="184">
        <v>841</v>
      </c>
      <c r="N98" s="184">
        <v>313101</v>
      </c>
      <c r="O98" s="184">
        <v>12571</v>
      </c>
      <c r="P98" s="184">
        <v>239873</v>
      </c>
      <c r="Q98" s="184">
        <v>6.0490000000000002E-2</v>
      </c>
      <c r="R98" s="184">
        <v>0.11341</v>
      </c>
      <c r="S98" s="184">
        <v>0.24292</v>
      </c>
      <c r="T98" s="184">
        <v>0.39351999999999998</v>
      </c>
      <c r="U98" s="184">
        <v>0.18966</v>
      </c>
      <c r="V98" s="184">
        <v>1.2330000000000001E-2</v>
      </c>
      <c r="W98" s="184">
        <v>7.1499999999999994E-2</v>
      </c>
      <c r="X98" s="184">
        <v>0.50407999999999997</v>
      </c>
      <c r="Y98" s="184">
        <v>0.10602</v>
      </c>
      <c r="Z98" s="184">
        <v>0.49592000000000003</v>
      </c>
      <c r="AA98" s="184">
        <v>1.1900000000000001E-3</v>
      </c>
      <c r="AB98" s="184">
        <v>2.686E-3</v>
      </c>
      <c r="AC98" s="184">
        <v>1</v>
      </c>
      <c r="AD98" s="184">
        <v>4.0149999999999998E-2</v>
      </c>
      <c r="AE98" s="184">
        <v>0.76612000000000002</v>
      </c>
      <c r="AF98" s="184">
        <v>2146</v>
      </c>
      <c r="AG98" s="184">
        <v>1231</v>
      </c>
      <c r="AH98" s="184">
        <v>587</v>
      </c>
      <c r="AI98" s="184">
        <v>217</v>
      </c>
      <c r="AJ98" s="184">
        <v>107</v>
      </c>
      <c r="AK98" s="184">
        <v>4</v>
      </c>
      <c r="AL98" s="184">
        <v>0.57362999999999997</v>
      </c>
      <c r="AM98" s="184">
        <v>0.27353</v>
      </c>
      <c r="AN98" s="184">
        <v>0.10112</v>
      </c>
      <c r="AO98" s="184">
        <v>4.9860000000000002E-2</v>
      </c>
      <c r="AP98" s="184">
        <v>1.864E-3</v>
      </c>
      <c r="AQ98" s="184">
        <v>3444</v>
      </c>
      <c r="AR98" s="184">
        <v>5726</v>
      </c>
      <c r="AS98" s="184">
        <v>0.37557000000000001</v>
      </c>
      <c r="AT98" s="184">
        <v>0.62443000000000004</v>
      </c>
      <c r="AU98" s="184">
        <v>4593</v>
      </c>
      <c r="AV98" s="184">
        <v>8063</v>
      </c>
      <c r="AW98" s="184">
        <v>0.36291000000000001</v>
      </c>
      <c r="AX98" s="184">
        <v>0.63709000000000005</v>
      </c>
      <c r="AY98" s="184">
        <v>9170</v>
      </c>
      <c r="AZ98" s="184">
        <v>139</v>
      </c>
      <c r="BA98" s="184">
        <v>824</v>
      </c>
      <c r="BB98" s="184">
        <v>980</v>
      </c>
      <c r="BC98" s="184">
        <v>42</v>
      </c>
      <c r="BD98" s="184">
        <v>6613</v>
      </c>
      <c r="BE98" s="184">
        <v>1.516E-2</v>
      </c>
      <c r="BF98" s="184">
        <v>8.9859999999999995E-2</v>
      </c>
      <c r="BG98" s="184">
        <v>0.10687000000000001</v>
      </c>
      <c r="BH98" s="184">
        <v>4.5799999999999999E-3</v>
      </c>
      <c r="BI98" s="184">
        <v>0.72116000000000002</v>
      </c>
      <c r="BJ98" s="184">
        <v>1985</v>
      </c>
      <c r="BK98" s="184">
        <v>572</v>
      </c>
      <c r="BL98" s="184">
        <v>6.2377000000000002</v>
      </c>
      <c r="BM98" s="184">
        <v>2557</v>
      </c>
      <c r="BN98" s="184">
        <v>27.884</v>
      </c>
      <c r="BO98" s="184">
        <f t="shared" si="8"/>
        <v>73228</v>
      </c>
      <c r="BP98" s="185">
        <f t="shared" si="9"/>
        <v>0.23387980236409336</v>
      </c>
      <c r="BQ98" s="186">
        <f t="shared" si="7"/>
        <v>0.27883999999999998</v>
      </c>
      <c r="BR98" s="171">
        <f>Table1[[#This Row],[ENROLL22_MINORITY_Percent]]-Table1[[#This Row],[CENSUS_22_MINORITY_SA_P]]</f>
        <v>4.4960197635906612E-2</v>
      </c>
    </row>
    <row r="99" spans="1:70" ht="14.25">
      <c r="A99" s="132">
        <v>204255</v>
      </c>
      <c r="B99" s="184">
        <v>8601</v>
      </c>
      <c r="C99" s="184">
        <v>16790</v>
      </c>
      <c r="D99" s="184">
        <v>33635</v>
      </c>
      <c r="E99" s="184">
        <v>52900</v>
      </c>
      <c r="F99" s="184">
        <v>27092</v>
      </c>
      <c r="G99" s="184">
        <v>614</v>
      </c>
      <c r="H99" s="184">
        <v>3987</v>
      </c>
      <c r="I99" s="184">
        <v>69067</v>
      </c>
      <c r="J99" s="184">
        <v>1785</v>
      </c>
      <c r="K99" s="184">
        <v>69951</v>
      </c>
      <c r="L99" s="184">
        <v>139</v>
      </c>
      <c r="M99" s="184">
        <v>497</v>
      </c>
      <c r="N99" s="184">
        <v>139018</v>
      </c>
      <c r="O99" s="184">
        <v>4362</v>
      </c>
      <c r="P99" s="184">
        <v>127634</v>
      </c>
      <c r="Q99" s="184">
        <v>6.1870000000000001E-2</v>
      </c>
      <c r="R99" s="184">
        <v>0.12078</v>
      </c>
      <c r="S99" s="184">
        <v>0.24195</v>
      </c>
      <c r="T99" s="184">
        <v>0.38052999999999998</v>
      </c>
      <c r="U99" s="184">
        <v>0.19488</v>
      </c>
      <c r="V99" s="184">
        <v>4.4200000000000003E-3</v>
      </c>
      <c r="W99" s="184">
        <v>2.8680000000000001E-2</v>
      </c>
      <c r="X99" s="184">
        <v>0.49681999999999998</v>
      </c>
      <c r="Y99" s="184">
        <v>1.2840000000000001E-2</v>
      </c>
      <c r="Z99" s="184">
        <v>0.50317999999999996</v>
      </c>
      <c r="AA99" s="184">
        <v>1E-3</v>
      </c>
      <c r="AB99" s="184">
        <v>3.5750000000000001E-3</v>
      </c>
      <c r="AC99" s="184">
        <v>1</v>
      </c>
      <c r="AD99" s="184">
        <v>3.1379999999999998E-2</v>
      </c>
      <c r="AE99" s="184">
        <v>0.91810999999999998</v>
      </c>
      <c r="AF99" s="184">
        <v>542</v>
      </c>
      <c r="AG99" s="184">
        <v>323</v>
      </c>
      <c r="AH99" s="184">
        <v>119</v>
      </c>
      <c r="AI99" s="184">
        <v>71</v>
      </c>
      <c r="AJ99" s="184">
        <v>29</v>
      </c>
      <c r="AK99" s="184">
        <v>0</v>
      </c>
      <c r="AL99" s="184">
        <v>0.59594000000000003</v>
      </c>
      <c r="AM99" s="184">
        <v>0.21956000000000001</v>
      </c>
      <c r="AN99" s="184">
        <v>0.13100000000000001</v>
      </c>
      <c r="AO99" s="184">
        <v>5.3510000000000002E-2</v>
      </c>
      <c r="AP99" s="184">
        <v>0</v>
      </c>
      <c r="AQ99" s="184">
        <v>706</v>
      </c>
      <c r="AR99" s="184">
        <v>1020</v>
      </c>
      <c r="AS99" s="184">
        <v>0.40904000000000001</v>
      </c>
      <c r="AT99" s="184">
        <v>0.59096000000000004</v>
      </c>
      <c r="AU99" s="184">
        <v>1229</v>
      </c>
      <c r="AV99" s="184">
        <v>1701</v>
      </c>
      <c r="AW99" s="184">
        <v>0.41944999999999999</v>
      </c>
      <c r="AX99" s="184">
        <v>0.58055000000000001</v>
      </c>
      <c r="AY99" s="184">
        <v>1726</v>
      </c>
      <c r="AZ99" s="184">
        <v>11</v>
      </c>
      <c r="BA99" s="184">
        <v>27</v>
      </c>
      <c r="BB99" s="184">
        <v>27</v>
      </c>
      <c r="BC99" s="184">
        <v>6</v>
      </c>
      <c r="BD99" s="184">
        <v>1506</v>
      </c>
      <c r="BE99" s="184">
        <v>6.3699999999999998E-3</v>
      </c>
      <c r="BF99" s="184">
        <v>1.5640000000000001E-2</v>
      </c>
      <c r="BG99" s="184">
        <v>1.5640000000000001E-2</v>
      </c>
      <c r="BH99" s="184">
        <v>3.48E-3</v>
      </c>
      <c r="BI99" s="184">
        <v>0.87253999999999998</v>
      </c>
      <c r="BJ99" s="184">
        <v>71</v>
      </c>
      <c r="BK99" s="184">
        <v>149</v>
      </c>
      <c r="BL99" s="184">
        <v>8.6326999999999998</v>
      </c>
      <c r="BM99" s="184">
        <v>220</v>
      </c>
      <c r="BN99" s="184">
        <v>12.746</v>
      </c>
      <c r="BO99" s="184">
        <f t="shared" si="8"/>
        <v>11384</v>
      </c>
      <c r="BP99" s="185">
        <f t="shared" si="9"/>
        <v>8.1888676286524048E-2</v>
      </c>
      <c r="BQ99" s="186">
        <f t="shared" si="7"/>
        <v>0.12746000000000002</v>
      </c>
      <c r="BR99" s="171">
        <f>Table1[[#This Row],[ENROLL22_MINORITY_Percent]]-Table1[[#This Row],[CENSUS_22_MINORITY_SA_P]]</f>
        <v>4.557132371347597E-2</v>
      </c>
    </row>
    <row r="100" spans="1:70" ht="14.25">
      <c r="A100" s="132">
        <v>204422</v>
      </c>
      <c r="B100" s="184">
        <v>13673</v>
      </c>
      <c r="C100" s="184">
        <v>26455</v>
      </c>
      <c r="D100" s="184">
        <v>53259</v>
      </c>
      <c r="E100" s="184">
        <v>82637</v>
      </c>
      <c r="F100" s="184">
        <v>43367</v>
      </c>
      <c r="G100" s="184">
        <v>1648</v>
      </c>
      <c r="H100" s="184">
        <v>10455</v>
      </c>
      <c r="I100" s="184">
        <v>108562</v>
      </c>
      <c r="J100" s="184">
        <v>4319</v>
      </c>
      <c r="K100" s="184">
        <v>110829</v>
      </c>
      <c r="L100" s="184">
        <v>305</v>
      </c>
      <c r="M100" s="184">
        <v>781</v>
      </c>
      <c r="N100" s="184">
        <v>219391</v>
      </c>
      <c r="O100" s="184">
        <v>7096</v>
      </c>
      <c r="P100" s="184">
        <v>194787</v>
      </c>
      <c r="Q100" s="184">
        <v>6.232E-2</v>
      </c>
      <c r="R100" s="184">
        <v>0.12058000000000001</v>
      </c>
      <c r="S100" s="184">
        <v>0.24276</v>
      </c>
      <c r="T100" s="184">
        <v>0.37667</v>
      </c>
      <c r="U100" s="184">
        <v>0.19767000000000001</v>
      </c>
      <c r="V100" s="184">
        <v>7.5100000000000002E-3</v>
      </c>
      <c r="W100" s="184">
        <v>4.7649999999999998E-2</v>
      </c>
      <c r="X100" s="184">
        <v>0.49482999999999999</v>
      </c>
      <c r="Y100" s="184">
        <v>1.9689999999999999E-2</v>
      </c>
      <c r="Z100" s="184">
        <v>0.50517000000000001</v>
      </c>
      <c r="AA100" s="184">
        <v>1.39E-3</v>
      </c>
      <c r="AB100" s="184">
        <v>3.5599999999999998E-3</v>
      </c>
      <c r="AC100" s="184">
        <v>1</v>
      </c>
      <c r="AD100" s="184">
        <v>3.2340000000000001E-2</v>
      </c>
      <c r="AE100" s="184">
        <v>0.88785000000000003</v>
      </c>
      <c r="AF100" s="184">
        <v>698</v>
      </c>
      <c r="AG100" s="184">
        <v>465</v>
      </c>
      <c r="AH100" s="184">
        <v>125</v>
      </c>
      <c r="AI100" s="184">
        <v>76</v>
      </c>
      <c r="AJ100" s="184">
        <v>32</v>
      </c>
      <c r="AK100" s="184">
        <v>0</v>
      </c>
      <c r="AL100" s="184">
        <v>0.66618999999999995</v>
      </c>
      <c r="AM100" s="184">
        <v>0.17907999999999999</v>
      </c>
      <c r="AN100" s="184">
        <v>0.10888</v>
      </c>
      <c r="AO100" s="184">
        <v>4.5850000000000002E-2</v>
      </c>
      <c r="AP100" s="184">
        <v>0</v>
      </c>
      <c r="AQ100" s="184">
        <v>944</v>
      </c>
      <c r="AR100" s="184">
        <v>1495</v>
      </c>
      <c r="AS100" s="184">
        <v>0.38704</v>
      </c>
      <c r="AT100" s="184">
        <v>0.61295999999999995</v>
      </c>
      <c r="AU100" s="184">
        <v>1085</v>
      </c>
      <c r="AV100" s="184">
        <v>1801</v>
      </c>
      <c r="AW100" s="184">
        <v>0.37595000000000001</v>
      </c>
      <c r="AX100" s="184">
        <v>0.62404999999999999</v>
      </c>
      <c r="AY100" s="184">
        <v>2439</v>
      </c>
      <c r="AZ100" s="184">
        <v>14</v>
      </c>
      <c r="BA100" s="184">
        <v>100</v>
      </c>
      <c r="BB100" s="184">
        <v>105</v>
      </c>
      <c r="BC100" s="184">
        <v>4</v>
      </c>
      <c r="BD100" s="184">
        <v>2051</v>
      </c>
      <c r="BE100" s="184">
        <v>5.7400000000000003E-3</v>
      </c>
      <c r="BF100" s="184">
        <v>4.1000000000000002E-2</v>
      </c>
      <c r="BG100" s="184">
        <v>4.3049999999999998E-2</v>
      </c>
      <c r="BH100" s="184">
        <v>1.64E-3</v>
      </c>
      <c r="BI100" s="184">
        <v>0.84092</v>
      </c>
      <c r="BJ100" s="184">
        <v>223</v>
      </c>
      <c r="BK100" s="184">
        <v>165</v>
      </c>
      <c r="BL100" s="184">
        <v>6.7651000000000003</v>
      </c>
      <c r="BM100" s="184">
        <v>388</v>
      </c>
      <c r="BN100" s="184">
        <v>15.907999999999999</v>
      </c>
      <c r="BO100" s="184">
        <f t="shared" si="8"/>
        <v>24604</v>
      </c>
      <c r="BP100" s="185">
        <f t="shared" si="9"/>
        <v>0.11214680638677064</v>
      </c>
      <c r="BQ100" s="186">
        <f t="shared" si="7"/>
        <v>0.15908</v>
      </c>
      <c r="BR100" s="171">
        <f>Table1[[#This Row],[ENROLL22_MINORITY_Percent]]-Table1[[#This Row],[CENSUS_22_MINORITY_SA_P]]</f>
        <v>4.6933193613229354E-2</v>
      </c>
    </row>
    <row r="101" spans="1:70" ht="14.25">
      <c r="A101" s="132">
        <v>204440</v>
      </c>
      <c r="B101" s="184">
        <v>10909</v>
      </c>
      <c r="C101" s="184">
        <v>22149</v>
      </c>
      <c r="D101" s="184">
        <v>48940</v>
      </c>
      <c r="E101" s="184">
        <v>74537</v>
      </c>
      <c r="F101" s="184">
        <v>36601</v>
      </c>
      <c r="G101" s="184">
        <v>598</v>
      </c>
      <c r="H101" s="184">
        <v>1655</v>
      </c>
      <c r="I101" s="184">
        <v>96521</v>
      </c>
      <c r="J101" s="184">
        <v>14119</v>
      </c>
      <c r="K101" s="184">
        <v>96615</v>
      </c>
      <c r="L101" s="184">
        <v>210</v>
      </c>
      <c r="M101" s="184">
        <v>559</v>
      </c>
      <c r="N101" s="184">
        <v>193136</v>
      </c>
      <c r="O101" s="184">
        <v>3774</v>
      </c>
      <c r="P101" s="184">
        <v>172221</v>
      </c>
      <c r="Q101" s="184">
        <v>5.6480000000000002E-2</v>
      </c>
      <c r="R101" s="184">
        <v>0.11468</v>
      </c>
      <c r="S101" s="184">
        <v>0.25340000000000001</v>
      </c>
      <c r="T101" s="184">
        <v>0.38593</v>
      </c>
      <c r="U101" s="184">
        <v>0.18951000000000001</v>
      </c>
      <c r="V101" s="184">
        <v>3.0999999999999999E-3</v>
      </c>
      <c r="W101" s="184">
        <v>8.5699999999999995E-3</v>
      </c>
      <c r="X101" s="184">
        <v>0.49975999999999998</v>
      </c>
      <c r="Y101" s="184">
        <v>7.3099999999999998E-2</v>
      </c>
      <c r="Z101" s="184">
        <v>0.50024000000000002</v>
      </c>
      <c r="AA101" s="184">
        <v>1.09E-3</v>
      </c>
      <c r="AB101" s="184">
        <v>2.8939999999999999E-3</v>
      </c>
      <c r="AC101" s="184">
        <v>1</v>
      </c>
      <c r="AD101" s="184">
        <v>1.9539999999999998E-2</v>
      </c>
      <c r="AE101" s="184">
        <v>0.89171</v>
      </c>
      <c r="AF101" s="184" t="s">
        <v>129</v>
      </c>
      <c r="AG101" s="184" t="s">
        <v>129</v>
      </c>
      <c r="AH101" s="184" t="s">
        <v>129</v>
      </c>
      <c r="AI101" s="184" t="s">
        <v>129</v>
      </c>
      <c r="AJ101" s="184" t="s">
        <v>129</v>
      </c>
      <c r="AK101" s="184" t="s">
        <v>129</v>
      </c>
      <c r="AL101" s="184" t="s">
        <v>129</v>
      </c>
      <c r="AM101" s="184" t="s">
        <v>129</v>
      </c>
      <c r="AN101" s="184" t="s">
        <v>129</v>
      </c>
      <c r="AO101" s="184" t="s">
        <v>129</v>
      </c>
      <c r="AP101" s="184" t="s">
        <v>129</v>
      </c>
      <c r="AQ101" s="184">
        <v>1407</v>
      </c>
      <c r="AR101" s="184">
        <v>2623</v>
      </c>
      <c r="AS101" s="184">
        <v>0.34913</v>
      </c>
      <c r="AT101" s="184">
        <v>0.65086999999999995</v>
      </c>
      <c r="AU101" s="184">
        <v>1535</v>
      </c>
      <c r="AV101" s="184">
        <v>1773</v>
      </c>
      <c r="AW101" s="184">
        <v>0.46403</v>
      </c>
      <c r="AX101" s="184">
        <v>0.53596999999999995</v>
      </c>
      <c r="AY101" s="184">
        <v>4030</v>
      </c>
      <c r="AZ101" s="184">
        <v>19</v>
      </c>
      <c r="BA101" s="184">
        <v>73</v>
      </c>
      <c r="BB101" s="184">
        <v>284</v>
      </c>
      <c r="BC101" s="184">
        <v>15</v>
      </c>
      <c r="BD101" s="184">
        <v>2042</v>
      </c>
      <c r="BE101" s="184">
        <v>4.7099999999999998E-3</v>
      </c>
      <c r="BF101" s="184">
        <v>1.8110000000000001E-2</v>
      </c>
      <c r="BG101" s="184">
        <v>7.0470000000000005E-2</v>
      </c>
      <c r="BH101" s="184">
        <v>3.7200000000000002E-3</v>
      </c>
      <c r="BI101" s="184">
        <v>0.50670000000000004</v>
      </c>
      <c r="BJ101" s="184">
        <v>391</v>
      </c>
      <c r="BK101" s="184">
        <v>1597</v>
      </c>
      <c r="BL101" s="184">
        <v>39.627800000000001</v>
      </c>
      <c r="BM101" s="184">
        <v>1988</v>
      </c>
      <c r="BN101" s="184">
        <v>49.33</v>
      </c>
      <c r="BO101" s="184">
        <f t="shared" si="8"/>
        <v>20915</v>
      </c>
      <c r="BP101" s="185">
        <f t="shared" si="9"/>
        <v>0.10829156656449342</v>
      </c>
      <c r="BQ101" s="186">
        <f t="shared" si="7"/>
        <v>0.49329999999999996</v>
      </c>
      <c r="BR101" s="171">
        <f>Table1[[#This Row],[ENROLL22_MINORITY_Percent]]-Table1[[#This Row],[CENSUS_22_MINORITY_SA_P]]</f>
        <v>0.38500843343550656</v>
      </c>
    </row>
    <row r="102" spans="1:70" ht="14.25">
      <c r="A102" s="132">
        <v>205470</v>
      </c>
      <c r="B102" s="184">
        <v>56016</v>
      </c>
      <c r="C102" s="184">
        <v>113686</v>
      </c>
      <c r="D102" s="184">
        <v>223830</v>
      </c>
      <c r="E102" s="184">
        <v>340000</v>
      </c>
      <c r="F102" s="184">
        <v>154596</v>
      </c>
      <c r="G102" s="184">
        <v>29808</v>
      </c>
      <c r="H102" s="184">
        <v>119484</v>
      </c>
      <c r="I102" s="184">
        <v>450489</v>
      </c>
      <c r="J102" s="184">
        <v>28040</v>
      </c>
      <c r="K102" s="184">
        <v>437639</v>
      </c>
      <c r="L102" s="184">
        <v>817</v>
      </c>
      <c r="M102" s="184">
        <v>2886</v>
      </c>
      <c r="N102" s="184">
        <v>888128</v>
      </c>
      <c r="O102" s="184">
        <v>32928</v>
      </c>
      <c r="P102" s="184">
        <v>674165</v>
      </c>
      <c r="Q102" s="184">
        <v>6.3070000000000001E-2</v>
      </c>
      <c r="R102" s="184">
        <v>0.12801000000000001</v>
      </c>
      <c r="S102" s="184">
        <v>0.25202000000000002</v>
      </c>
      <c r="T102" s="184">
        <v>0.38283</v>
      </c>
      <c r="U102" s="184">
        <v>0.17407</v>
      </c>
      <c r="V102" s="184">
        <v>3.356E-2</v>
      </c>
      <c r="W102" s="184">
        <v>0.13453000000000001</v>
      </c>
      <c r="X102" s="184">
        <v>0.50722999999999996</v>
      </c>
      <c r="Y102" s="184">
        <v>3.1570000000000001E-2</v>
      </c>
      <c r="Z102" s="184">
        <v>0.49276999999999999</v>
      </c>
      <c r="AA102" s="184">
        <v>9.2000000000000003E-4</v>
      </c>
      <c r="AB102" s="184">
        <v>3.2499999999999999E-3</v>
      </c>
      <c r="AC102" s="184">
        <v>1</v>
      </c>
      <c r="AD102" s="184">
        <v>3.7080000000000002E-2</v>
      </c>
      <c r="AE102" s="184">
        <v>0.75909000000000004</v>
      </c>
      <c r="AF102" s="184">
        <v>3385</v>
      </c>
      <c r="AG102" s="184">
        <v>1563</v>
      </c>
      <c r="AH102" s="184">
        <v>1017</v>
      </c>
      <c r="AI102" s="184">
        <v>489</v>
      </c>
      <c r="AJ102" s="184">
        <v>313</v>
      </c>
      <c r="AK102" s="184">
        <v>3</v>
      </c>
      <c r="AL102" s="184">
        <v>0.46173999999999998</v>
      </c>
      <c r="AM102" s="184">
        <v>0.30043999999999998</v>
      </c>
      <c r="AN102" s="184">
        <v>0.14446000000000001</v>
      </c>
      <c r="AO102" s="184">
        <v>9.2469999999999997E-2</v>
      </c>
      <c r="AP102" s="184">
        <v>8.8599999999999996E-4</v>
      </c>
      <c r="AQ102" s="184">
        <v>7958</v>
      </c>
      <c r="AR102" s="184">
        <v>9633</v>
      </c>
      <c r="AS102" s="184">
        <v>0.45239000000000001</v>
      </c>
      <c r="AT102" s="184">
        <v>0.54761000000000004</v>
      </c>
      <c r="AU102" s="184">
        <v>8409</v>
      </c>
      <c r="AV102" s="184">
        <v>11128</v>
      </c>
      <c r="AW102" s="184">
        <v>0.43041000000000001</v>
      </c>
      <c r="AX102" s="184">
        <v>0.56959000000000004</v>
      </c>
      <c r="AY102" s="184">
        <v>17591</v>
      </c>
      <c r="AZ102" s="184">
        <v>439</v>
      </c>
      <c r="BA102" s="184">
        <v>2576</v>
      </c>
      <c r="BB102" s="184">
        <v>840</v>
      </c>
      <c r="BC102" s="184">
        <v>250</v>
      </c>
      <c r="BD102" s="184">
        <v>11372</v>
      </c>
      <c r="BE102" s="184">
        <v>2.496E-2</v>
      </c>
      <c r="BF102" s="184">
        <v>0.14643999999999999</v>
      </c>
      <c r="BG102" s="184">
        <v>4.7750000000000001E-2</v>
      </c>
      <c r="BH102" s="184">
        <v>1.421E-2</v>
      </c>
      <c r="BI102" s="184">
        <v>0.64646999999999999</v>
      </c>
      <c r="BJ102" s="184">
        <v>4105</v>
      </c>
      <c r="BK102" s="184">
        <v>2114</v>
      </c>
      <c r="BL102" s="184">
        <v>12.0175</v>
      </c>
      <c r="BM102" s="184">
        <v>6219</v>
      </c>
      <c r="BN102" s="184">
        <v>35.353000000000002</v>
      </c>
      <c r="BO102" s="184">
        <f t="shared" si="8"/>
        <v>213963</v>
      </c>
      <c r="BP102" s="185">
        <f t="shared" si="9"/>
        <v>0.2409145978957988</v>
      </c>
      <c r="BQ102" s="186">
        <f t="shared" si="7"/>
        <v>0.35353000000000001</v>
      </c>
      <c r="BR102" s="171">
        <f>Table1[[#This Row],[ENROLL22_MINORITY_Percent]]-Table1[[#This Row],[CENSUS_22_MINORITY_SA_P]]</f>
        <v>0.11261540210420121</v>
      </c>
    </row>
    <row r="103" spans="1:70" ht="14.25">
      <c r="A103" s="132">
        <v>207449</v>
      </c>
      <c r="B103" s="184">
        <v>96784</v>
      </c>
      <c r="C103" s="184">
        <v>184367</v>
      </c>
      <c r="D103" s="184">
        <v>339230</v>
      </c>
      <c r="E103" s="184">
        <v>452390</v>
      </c>
      <c r="F103" s="184">
        <v>174792</v>
      </c>
      <c r="G103" s="184">
        <v>44939</v>
      </c>
      <c r="H103" s="184">
        <v>133862</v>
      </c>
      <c r="I103" s="184">
        <v>629943</v>
      </c>
      <c r="J103" s="184">
        <v>190648</v>
      </c>
      <c r="K103" s="184">
        <v>617620</v>
      </c>
      <c r="L103" s="184">
        <v>36212</v>
      </c>
      <c r="M103" s="184">
        <v>4550</v>
      </c>
      <c r="N103" s="184">
        <v>1247563</v>
      </c>
      <c r="O103" s="184">
        <v>87237</v>
      </c>
      <c r="P103" s="184">
        <v>750115</v>
      </c>
      <c r="Q103" s="184">
        <v>7.7579999999999996E-2</v>
      </c>
      <c r="R103" s="184">
        <v>0.14777999999999999</v>
      </c>
      <c r="S103" s="184">
        <v>0.27190999999999999</v>
      </c>
      <c r="T103" s="184">
        <v>0.36262</v>
      </c>
      <c r="U103" s="184">
        <v>0.14011000000000001</v>
      </c>
      <c r="V103" s="184">
        <v>3.6020000000000003E-2</v>
      </c>
      <c r="W103" s="184">
        <v>0.10730000000000001</v>
      </c>
      <c r="X103" s="184">
        <v>0.50494000000000006</v>
      </c>
      <c r="Y103" s="184">
        <v>0.15282000000000001</v>
      </c>
      <c r="Z103" s="184">
        <v>0.49506</v>
      </c>
      <c r="AA103" s="184">
        <v>2.903E-2</v>
      </c>
      <c r="AB103" s="184">
        <v>3.6470000000000001E-3</v>
      </c>
      <c r="AC103" s="184">
        <v>1</v>
      </c>
      <c r="AD103" s="184">
        <v>6.9930000000000006E-2</v>
      </c>
      <c r="AE103" s="184">
        <v>0.60126000000000002</v>
      </c>
      <c r="AF103" s="184" t="s">
        <v>129</v>
      </c>
      <c r="AG103" s="184" t="s">
        <v>129</v>
      </c>
      <c r="AH103" s="184" t="s">
        <v>129</v>
      </c>
      <c r="AI103" s="184" t="s">
        <v>129</v>
      </c>
      <c r="AJ103" s="184" t="s">
        <v>129</v>
      </c>
      <c r="AK103" s="184" t="s">
        <v>129</v>
      </c>
      <c r="AL103" s="184" t="s">
        <v>129</v>
      </c>
      <c r="AM103" s="184" t="s">
        <v>129</v>
      </c>
      <c r="AN103" s="184" t="s">
        <v>129</v>
      </c>
      <c r="AO103" s="184" t="s">
        <v>129</v>
      </c>
      <c r="AP103" s="184" t="s">
        <v>129</v>
      </c>
      <c r="AQ103" s="184">
        <v>4099</v>
      </c>
      <c r="AR103" s="184">
        <v>7254</v>
      </c>
      <c r="AS103" s="184">
        <v>0.36104999999999998</v>
      </c>
      <c r="AT103" s="184">
        <v>0.63895000000000002</v>
      </c>
      <c r="AU103" s="184">
        <v>6017</v>
      </c>
      <c r="AV103" s="184">
        <v>8159</v>
      </c>
      <c r="AW103" s="184">
        <v>0.42444999999999999</v>
      </c>
      <c r="AX103" s="184">
        <v>0.57555000000000001</v>
      </c>
      <c r="AY103" s="184">
        <v>11353</v>
      </c>
      <c r="AZ103" s="184">
        <v>616</v>
      </c>
      <c r="BA103" s="184">
        <v>1127</v>
      </c>
      <c r="BB103" s="184">
        <v>2381</v>
      </c>
      <c r="BC103" s="184">
        <v>492</v>
      </c>
      <c r="BD103" s="184">
        <v>5082</v>
      </c>
      <c r="BE103" s="184">
        <v>5.4260000000000003E-2</v>
      </c>
      <c r="BF103" s="184">
        <v>9.9269999999999997E-2</v>
      </c>
      <c r="BG103" s="184">
        <v>0.20971999999999999</v>
      </c>
      <c r="BH103" s="184">
        <v>4.3339999999999997E-2</v>
      </c>
      <c r="BI103" s="184">
        <v>0.44762999999999997</v>
      </c>
      <c r="BJ103" s="184">
        <v>4616</v>
      </c>
      <c r="BK103" s="184">
        <v>1655</v>
      </c>
      <c r="BL103" s="184">
        <v>14.5776</v>
      </c>
      <c r="BM103" s="184">
        <v>6271</v>
      </c>
      <c r="BN103" s="184">
        <v>55.237000000000002</v>
      </c>
      <c r="BO103" s="184">
        <f t="shared" si="8"/>
        <v>497448</v>
      </c>
      <c r="BP103" s="185">
        <f t="shared" si="9"/>
        <v>0.39873577526746146</v>
      </c>
      <c r="BQ103" s="186">
        <f t="shared" si="7"/>
        <v>0.55237000000000003</v>
      </c>
      <c r="BR103" s="171">
        <f>Table1[[#This Row],[ENROLL22_MINORITY_Percent]]-Table1[[#This Row],[CENSUS_22_MINORITY_SA_P]]</f>
        <v>0.15363422473253857</v>
      </c>
    </row>
    <row r="104" spans="1:70" ht="14.25">
      <c r="A104" s="132">
        <v>207935</v>
      </c>
      <c r="B104" s="184">
        <v>44728</v>
      </c>
      <c r="C104" s="184">
        <v>95621</v>
      </c>
      <c r="D104" s="184">
        <v>184382</v>
      </c>
      <c r="E104" s="184">
        <v>245078</v>
      </c>
      <c r="F104" s="184">
        <v>99114</v>
      </c>
      <c r="G104" s="184">
        <v>24304</v>
      </c>
      <c r="H104" s="184">
        <v>65063</v>
      </c>
      <c r="I104" s="184">
        <v>340138</v>
      </c>
      <c r="J104" s="184">
        <v>91419</v>
      </c>
      <c r="K104" s="184">
        <v>328785</v>
      </c>
      <c r="L104" s="184">
        <v>32667</v>
      </c>
      <c r="M104" s="184">
        <v>2112</v>
      </c>
      <c r="N104" s="184">
        <v>668923</v>
      </c>
      <c r="O104" s="184">
        <v>53478</v>
      </c>
      <c r="P104" s="184">
        <v>399880</v>
      </c>
      <c r="Q104" s="184">
        <v>6.6869999999999999E-2</v>
      </c>
      <c r="R104" s="184">
        <v>0.14294999999999999</v>
      </c>
      <c r="S104" s="184">
        <v>0.27564</v>
      </c>
      <c r="T104" s="184">
        <v>0.36637999999999998</v>
      </c>
      <c r="U104" s="184">
        <v>0.14817</v>
      </c>
      <c r="V104" s="184">
        <v>3.6330000000000001E-2</v>
      </c>
      <c r="W104" s="184">
        <v>9.7269999999999995E-2</v>
      </c>
      <c r="X104" s="184">
        <v>0.50849</v>
      </c>
      <c r="Y104" s="184">
        <v>0.13667000000000001</v>
      </c>
      <c r="Z104" s="184">
        <v>0.49151</v>
      </c>
      <c r="AA104" s="184">
        <v>4.8840000000000001E-2</v>
      </c>
      <c r="AB104" s="184">
        <v>3.1570000000000001E-3</v>
      </c>
      <c r="AC104" s="184">
        <v>1</v>
      </c>
      <c r="AD104" s="184">
        <v>7.9949999999999993E-2</v>
      </c>
      <c r="AE104" s="184">
        <v>0.5978</v>
      </c>
      <c r="AF104" s="184">
        <v>4496</v>
      </c>
      <c r="AG104" s="184">
        <v>2243</v>
      </c>
      <c r="AH104" s="184">
        <v>1356</v>
      </c>
      <c r="AI104" s="184">
        <v>610</v>
      </c>
      <c r="AJ104" s="184">
        <v>285</v>
      </c>
      <c r="AK104" s="184">
        <v>2</v>
      </c>
      <c r="AL104" s="184">
        <v>0.49889</v>
      </c>
      <c r="AM104" s="184">
        <v>0.30159999999999998</v>
      </c>
      <c r="AN104" s="184">
        <v>0.13568</v>
      </c>
      <c r="AO104" s="184">
        <v>6.3390000000000002E-2</v>
      </c>
      <c r="AP104" s="184">
        <v>4.4499999999999997E-4</v>
      </c>
      <c r="AQ104" s="184">
        <v>5242</v>
      </c>
      <c r="AR104" s="184">
        <v>9149</v>
      </c>
      <c r="AS104" s="184">
        <v>0.36425999999999997</v>
      </c>
      <c r="AT104" s="184">
        <v>0.63573999999999997</v>
      </c>
      <c r="AU104" s="184">
        <v>7539</v>
      </c>
      <c r="AV104" s="184">
        <v>12018</v>
      </c>
      <c r="AW104" s="184">
        <v>0.38549</v>
      </c>
      <c r="AX104" s="184">
        <v>0.61451</v>
      </c>
      <c r="AY104" s="184">
        <v>14391</v>
      </c>
      <c r="AZ104" s="184">
        <v>651</v>
      </c>
      <c r="BA104" s="184">
        <v>1202</v>
      </c>
      <c r="BB104" s="184">
        <v>2024</v>
      </c>
      <c r="BC104" s="184">
        <v>958</v>
      </c>
      <c r="BD104" s="184">
        <v>7141</v>
      </c>
      <c r="BE104" s="184">
        <v>4.5240000000000002E-2</v>
      </c>
      <c r="BF104" s="184">
        <v>8.3519999999999997E-2</v>
      </c>
      <c r="BG104" s="184">
        <v>0.14063999999999999</v>
      </c>
      <c r="BH104" s="184">
        <v>6.6570000000000004E-2</v>
      </c>
      <c r="BI104" s="184">
        <v>0.49620999999999998</v>
      </c>
      <c r="BJ104" s="184">
        <v>4835</v>
      </c>
      <c r="BK104" s="184">
        <v>2415</v>
      </c>
      <c r="BL104" s="184">
        <v>16.781300000000002</v>
      </c>
      <c r="BM104" s="184">
        <v>7250</v>
      </c>
      <c r="BN104" s="184">
        <v>50.378999999999998</v>
      </c>
      <c r="BO104" s="184">
        <f t="shared" si="8"/>
        <v>269043</v>
      </c>
      <c r="BP104" s="185">
        <f t="shared" si="9"/>
        <v>0.40220324312364802</v>
      </c>
      <c r="BQ104" s="186">
        <f t="shared" si="7"/>
        <v>0.50378999999999996</v>
      </c>
      <c r="BR104" s="171">
        <f>Table1[[#This Row],[ENROLL22_MINORITY_Percent]]-Table1[[#This Row],[CENSUS_22_MINORITY_SA_P]]</f>
        <v>0.10158675687635194</v>
      </c>
    </row>
    <row r="105" spans="1:70" ht="14.25">
      <c r="A105" s="132">
        <v>209038</v>
      </c>
      <c r="B105" s="184">
        <v>36194</v>
      </c>
      <c r="C105" s="184">
        <v>49564</v>
      </c>
      <c r="D105" s="184">
        <v>81211</v>
      </c>
      <c r="E105" s="184">
        <v>138534</v>
      </c>
      <c r="F105" s="184">
        <v>76715</v>
      </c>
      <c r="G105" s="184">
        <v>9621</v>
      </c>
      <c r="H105" s="184">
        <v>3735</v>
      </c>
      <c r="I105" s="184">
        <v>192926</v>
      </c>
      <c r="J105" s="184">
        <v>36603</v>
      </c>
      <c r="K105" s="184">
        <v>189292</v>
      </c>
      <c r="L105" s="184">
        <v>3192</v>
      </c>
      <c r="M105" s="184">
        <v>1185</v>
      </c>
      <c r="N105" s="184">
        <v>382218</v>
      </c>
      <c r="O105" s="184">
        <v>21982</v>
      </c>
      <c r="P105" s="184">
        <v>305900</v>
      </c>
      <c r="Q105" s="184">
        <v>9.4689999999999996E-2</v>
      </c>
      <c r="R105" s="184">
        <v>0.12967000000000001</v>
      </c>
      <c r="S105" s="184">
        <v>0.21246999999999999</v>
      </c>
      <c r="T105" s="184">
        <v>0.36244999999999999</v>
      </c>
      <c r="U105" s="184">
        <v>0.20071</v>
      </c>
      <c r="V105" s="184">
        <v>2.5170000000000001E-2</v>
      </c>
      <c r="W105" s="184">
        <v>9.7699999999999992E-3</v>
      </c>
      <c r="X105" s="184">
        <v>0.50475000000000003</v>
      </c>
      <c r="Y105" s="184">
        <v>9.5759999999999998E-2</v>
      </c>
      <c r="Z105" s="184">
        <v>0.49525000000000002</v>
      </c>
      <c r="AA105" s="184">
        <v>8.3499999999999998E-3</v>
      </c>
      <c r="AB105" s="184">
        <v>3.0999999999999999E-3</v>
      </c>
      <c r="AC105" s="184">
        <v>1</v>
      </c>
      <c r="AD105" s="184">
        <v>5.7509999999999999E-2</v>
      </c>
      <c r="AE105" s="184">
        <v>0.80032999999999999</v>
      </c>
      <c r="AF105" s="184">
        <v>2717</v>
      </c>
      <c r="AG105" s="184">
        <v>1197</v>
      </c>
      <c r="AH105" s="184">
        <v>843</v>
      </c>
      <c r="AI105" s="184">
        <v>449</v>
      </c>
      <c r="AJ105" s="184">
        <v>226</v>
      </c>
      <c r="AK105" s="184">
        <v>2</v>
      </c>
      <c r="AL105" s="184">
        <v>0.44056000000000001</v>
      </c>
      <c r="AM105" s="184">
        <v>0.31026999999999999</v>
      </c>
      <c r="AN105" s="184">
        <v>0.16525999999999999</v>
      </c>
      <c r="AO105" s="184">
        <v>8.3180000000000004E-2</v>
      </c>
      <c r="AP105" s="184">
        <v>7.36E-4</v>
      </c>
      <c r="AQ105" s="184">
        <v>3204</v>
      </c>
      <c r="AR105" s="184">
        <v>3541</v>
      </c>
      <c r="AS105" s="184">
        <v>0.47502</v>
      </c>
      <c r="AT105" s="184">
        <v>0.52498</v>
      </c>
      <c r="AU105" s="184">
        <v>5971</v>
      </c>
      <c r="AV105" s="184">
        <v>6221</v>
      </c>
      <c r="AW105" s="184">
        <v>0.48975000000000002</v>
      </c>
      <c r="AX105" s="184">
        <v>0.51024999999999998</v>
      </c>
      <c r="AY105" s="184">
        <v>6745</v>
      </c>
      <c r="AZ105" s="184">
        <v>196</v>
      </c>
      <c r="BA105" s="184">
        <v>133</v>
      </c>
      <c r="BB105" s="184">
        <v>1086</v>
      </c>
      <c r="BC105" s="184">
        <v>110</v>
      </c>
      <c r="BD105" s="184">
        <v>4352</v>
      </c>
      <c r="BE105" s="184">
        <v>2.9059999999999999E-2</v>
      </c>
      <c r="BF105" s="184">
        <v>1.9720000000000001E-2</v>
      </c>
      <c r="BG105" s="184">
        <v>0.16100999999999999</v>
      </c>
      <c r="BH105" s="184">
        <v>1.6310000000000002E-2</v>
      </c>
      <c r="BI105" s="184">
        <v>0.64522000000000002</v>
      </c>
      <c r="BJ105" s="184">
        <v>1525</v>
      </c>
      <c r="BK105" s="184">
        <v>868</v>
      </c>
      <c r="BL105" s="184">
        <v>12.8688</v>
      </c>
      <c r="BM105" s="184">
        <v>2393</v>
      </c>
      <c r="BN105" s="184">
        <v>35.478000000000002</v>
      </c>
      <c r="BO105" s="184">
        <f t="shared" si="8"/>
        <v>76318</v>
      </c>
      <c r="BP105" s="185">
        <f t="shared" si="9"/>
        <v>0.199671391718862</v>
      </c>
      <c r="BQ105" s="186">
        <f t="shared" si="7"/>
        <v>0.35478000000000004</v>
      </c>
      <c r="BR105" s="171">
        <f>Table1[[#This Row],[ENROLL22_MINORITY_Percent]]-Table1[[#This Row],[CENSUS_22_MINORITY_SA_P]]</f>
        <v>0.15510860828113804</v>
      </c>
    </row>
    <row r="106" spans="1:70" ht="14.25">
      <c r="A106" s="132">
        <v>210605</v>
      </c>
      <c r="B106" s="184">
        <v>76807</v>
      </c>
      <c r="C106" s="184">
        <v>187100</v>
      </c>
      <c r="D106" s="184">
        <v>265773</v>
      </c>
      <c r="E106" s="184">
        <v>473156</v>
      </c>
      <c r="F106" s="184">
        <v>242474</v>
      </c>
      <c r="G106" s="184">
        <v>50668</v>
      </c>
      <c r="H106" s="184">
        <v>156588</v>
      </c>
      <c r="I106" s="184">
        <v>637753</v>
      </c>
      <c r="J106" s="184">
        <v>29272</v>
      </c>
      <c r="K106" s="184">
        <v>607557</v>
      </c>
      <c r="L106" s="184">
        <v>982</v>
      </c>
      <c r="M106" s="184">
        <v>5007</v>
      </c>
      <c r="N106" s="184">
        <v>1245310</v>
      </c>
      <c r="O106" s="184">
        <v>44383</v>
      </c>
      <c r="P106" s="184">
        <v>958410</v>
      </c>
      <c r="Q106" s="184">
        <v>6.1679999999999999E-2</v>
      </c>
      <c r="R106" s="184">
        <v>0.15024000000000001</v>
      </c>
      <c r="S106" s="184">
        <v>0.21342</v>
      </c>
      <c r="T106" s="184">
        <v>0.37995000000000001</v>
      </c>
      <c r="U106" s="184">
        <v>0.19470999999999999</v>
      </c>
      <c r="V106" s="184">
        <v>4.0689999999999997E-2</v>
      </c>
      <c r="W106" s="184">
        <v>0.12573999999999999</v>
      </c>
      <c r="X106" s="184">
        <v>0.51212000000000002</v>
      </c>
      <c r="Y106" s="184">
        <v>2.351E-2</v>
      </c>
      <c r="Z106" s="184">
        <v>0.48787999999999998</v>
      </c>
      <c r="AA106" s="184">
        <v>7.9000000000000001E-4</v>
      </c>
      <c r="AB106" s="184">
        <v>4.0210000000000003E-3</v>
      </c>
      <c r="AC106" s="184">
        <v>1</v>
      </c>
      <c r="AD106" s="184">
        <v>3.5639999999999998E-2</v>
      </c>
      <c r="AE106" s="184">
        <v>0.76961999999999997</v>
      </c>
      <c r="AF106" s="184">
        <v>3419</v>
      </c>
      <c r="AG106" s="184">
        <v>1314</v>
      </c>
      <c r="AH106" s="184">
        <v>1281</v>
      </c>
      <c r="AI106" s="184">
        <v>579</v>
      </c>
      <c r="AJ106" s="184">
        <v>245</v>
      </c>
      <c r="AK106" s="184">
        <v>0</v>
      </c>
      <c r="AL106" s="184">
        <v>0.38431999999999999</v>
      </c>
      <c r="AM106" s="184">
        <v>0.37467</v>
      </c>
      <c r="AN106" s="184">
        <v>0.16935</v>
      </c>
      <c r="AO106" s="184">
        <v>7.1660000000000001E-2</v>
      </c>
      <c r="AP106" s="184">
        <v>0</v>
      </c>
      <c r="AQ106" s="184">
        <v>4861</v>
      </c>
      <c r="AR106" s="184">
        <v>5606</v>
      </c>
      <c r="AS106" s="184">
        <v>0.46440999999999999</v>
      </c>
      <c r="AT106" s="184">
        <v>0.53559000000000001</v>
      </c>
      <c r="AU106" s="184">
        <v>8107</v>
      </c>
      <c r="AV106" s="184">
        <v>11460</v>
      </c>
      <c r="AW106" s="184">
        <v>0.41432000000000002</v>
      </c>
      <c r="AX106" s="184">
        <v>0.58567999999999998</v>
      </c>
      <c r="AY106" s="184">
        <v>10467</v>
      </c>
      <c r="AZ106" s="184">
        <v>454</v>
      </c>
      <c r="BA106" s="184">
        <v>1572</v>
      </c>
      <c r="BB106" s="184">
        <v>395</v>
      </c>
      <c r="BC106" s="184">
        <v>34</v>
      </c>
      <c r="BD106" s="184">
        <v>6453</v>
      </c>
      <c r="BE106" s="184">
        <v>4.3369999999999999E-2</v>
      </c>
      <c r="BF106" s="184">
        <v>0.15018999999999999</v>
      </c>
      <c r="BG106" s="184">
        <v>3.7740000000000003E-2</v>
      </c>
      <c r="BH106" s="184">
        <v>3.2499999999999999E-3</v>
      </c>
      <c r="BI106" s="184">
        <v>0.61651</v>
      </c>
      <c r="BJ106" s="184">
        <v>2455</v>
      </c>
      <c r="BK106" s="184">
        <v>1559</v>
      </c>
      <c r="BL106" s="184">
        <v>14.894399999999999</v>
      </c>
      <c r="BM106" s="184">
        <v>4014</v>
      </c>
      <c r="BN106" s="184">
        <v>38.348999999999997</v>
      </c>
      <c r="BO106" s="184">
        <f t="shared" si="8"/>
        <v>286900</v>
      </c>
      <c r="BP106" s="185">
        <f t="shared" si="9"/>
        <v>0.23038440227734461</v>
      </c>
      <c r="BQ106" s="186">
        <f t="shared" si="7"/>
        <v>0.38348999999999994</v>
      </c>
      <c r="BR106" s="171">
        <f>Table1[[#This Row],[ENROLL22_MINORITY_Percent]]-Table1[[#This Row],[CENSUS_22_MINORITY_SA_P]]</f>
        <v>0.15310559772265533</v>
      </c>
    </row>
    <row r="107" spans="1:70" ht="14.25">
      <c r="A107" s="132">
        <v>211079</v>
      </c>
      <c r="B107" s="184">
        <v>97870</v>
      </c>
      <c r="C107" s="184">
        <v>229953</v>
      </c>
      <c r="D107" s="184">
        <v>347589</v>
      </c>
      <c r="E107" s="184">
        <v>623422</v>
      </c>
      <c r="F107" s="184">
        <v>323736</v>
      </c>
      <c r="G107" s="184">
        <v>53929</v>
      </c>
      <c r="H107" s="184">
        <v>173205</v>
      </c>
      <c r="I107" s="184">
        <v>829136</v>
      </c>
      <c r="J107" s="184">
        <v>36416</v>
      </c>
      <c r="K107" s="184">
        <v>793434</v>
      </c>
      <c r="L107" s="184">
        <v>1128</v>
      </c>
      <c r="M107" s="184">
        <v>5828</v>
      </c>
      <c r="N107" s="184">
        <v>1622570</v>
      </c>
      <c r="O107" s="184">
        <v>56429</v>
      </c>
      <c r="P107" s="184">
        <v>1295635</v>
      </c>
      <c r="Q107" s="184">
        <v>6.0319999999999999E-2</v>
      </c>
      <c r="R107" s="184">
        <v>0.14172000000000001</v>
      </c>
      <c r="S107" s="184">
        <v>0.21421999999999999</v>
      </c>
      <c r="T107" s="184">
        <v>0.38422000000000001</v>
      </c>
      <c r="U107" s="184">
        <v>0.19952</v>
      </c>
      <c r="V107" s="184">
        <v>3.3239999999999999E-2</v>
      </c>
      <c r="W107" s="184">
        <v>0.10675</v>
      </c>
      <c r="X107" s="184">
        <v>0.51100000000000001</v>
      </c>
      <c r="Y107" s="184">
        <v>2.2440000000000002E-2</v>
      </c>
      <c r="Z107" s="184">
        <v>0.48899999999999999</v>
      </c>
      <c r="AA107" s="184">
        <v>6.9999999999999999E-4</v>
      </c>
      <c r="AB107" s="184">
        <v>3.5920000000000001E-3</v>
      </c>
      <c r="AC107" s="184">
        <v>1</v>
      </c>
      <c r="AD107" s="184">
        <v>3.4779999999999998E-2</v>
      </c>
      <c r="AE107" s="184">
        <v>0.79851000000000005</v>
      </c>
      <c r="AF107" s="184" t="s">
        <v>129</v>
      </c>
      <c r="AG107" s="184" t="s">
        <v>129</v>
      </c>
      <c r="AH107" s="184" t="s">
        <v>129</v>
      </c>
      <c r="AI107" s="184" t="s">
        <v>129</v>
      </c>
      <c r="AJ107" s="184" t="s">
        <v>129</v>
      </c>
      <c r="AK107" s="184" t="s">
        <v>129</v>
      </c>
      <c r="AL107" s="184" t="s">
        <v>129</v>
      </c>
      <c r="AM107" s="184" t="s">
        <v>129</v>
      </c>
      <c r="AN107" s="184" t="s">
        <v>129</v>
      </c>
      <c r="AO107" s="184" t="s">
        <v>129</v>
      </c>
      <c r="AP107" s="184" t="s">
        <v>129</v>
      </c>
      <c r="AQ107" s="184">
        <v>630</v>
      </c>
      <c r="AR107" s="184">
        <v>1090</v>
      </c>
      <c r="AS107" s="184">
        <v>0.36627999999999999</v>
      </c>
      <c r="AT107" s="184">
        <v>0.63371999999999995</v>
      </c>
      <c r="AU107" s="184">
        <v>1072</v>
      </c>
      <c r="AV107" s="184">
        <v>1490</v>
      </c>
      <c r="AW107" s="184">
        <v>0.41842000000000001</v>
      </c>
      <c r="AX107" s="184">
        <v>0.58157999999999999</v>
      </c>
      <c r="AY107" s="184">
        <v>1720</v>
      </c>
      <c r="AZ107" s="184">
        <v>14</v>
      </c>
      <c r="BA107" s="184">
        <v>125</v>
      </c>
      <c r="BB107" s="184">
        <v>58</v>
      </c>
      <c r="BC107" s="184">
        <v>6</v>
      </c>
      <c r="BD107" s="184">
        <v>1395</v>
      </c>
      <c r="BE107" s="184">
        <v>8.1399999999999997E-3</v>
      </c>
      <c r="BF107" s="184">
        <v>7.2669999999999998E-2</v>
      </c>
      <c r="BG107" s="184">
        <v>3.372E-2</v>
      </c>
      <c r="BH107" s="184">
        <v>3.49E-3</v>
      </c>
      <c r="BI107" s="184">
        <v>0.81105000000000005</v>
      </c>
      <c r="BJ107" s="184">
        <v>203</v>
      </c>
      <c r="BK107" s="184">
        <v>122</v>
      </c>
      <c r="BL107" s="184">
        <v>7.093</v>
      </c>
      <c r="BM107" s="184">
        <v>325</v>
      </c>
      <c r="BN107" s="184">
        <v>18.895</v>
      </c>
      <c r="BO107" s="184">
        <f t="shared" si="8"/>
        <v>326935</v>
      </c>
      <c r="BP107" s="185">
        <f t="shared" si="9"/>
        <v>0.20149207738341027</v>
      </c>
      <c r="BQ107" s="186">
        <f t="shared" si="7"/>
        <v>0.18895000000000001</v>
      </c>
      <c r="BR107" s="171">
        <f>Table1[[#This Row],[ENROLL22_MINORITY_Percent]]-Table1[[#This Row],[CENSUS_22_MINORITY_SA_P]]</f>
        <v>-1.2542077383410261E-2</v>
      </c>
    </row>
    <row r="108" spans="1:70" ht="14.25">
      <c r="A108" s="132">
        <v>212878</v>
      </c>
      <c r="B108" s="184">
        <v>94552</v>
      </c>
      <c r="C108" s="184">
        <v>194789</v>
      </c>
      <c r="D108" s="184">
        <v>384616</v>
      </c>
      <c r="E108" s="184">
        <v>582919</v>
      </c>
      <c r="F108" s="184">
        <v>287347</v>
      </c>
      <c r="G108" s="184">
        <v>38891</v>
      </c>
      <c r="H108" s="184">
        <v>96800</v>
      </c>
      <c r="I108" s="184">
        <v>781463</v>
      </c>
      <c r="J108" s="184">
        <v>159339</v>
      </c>
      <c r="K108" s="184">
        <v>762760</v>
      </c>
      <c r="L108" s="184">
        <v>1197</v>
      </c>
      <c r="M108" s="184">
        <v>5431</v>
      </c>
      <c r="N108" s="184">
        <v>1544223</v>
      </c>
      <c r="O108" s="184">
        <v>41815</v>
      </c>
      <c r="P108" s="184">
        <v>1200750</v>
      </c>
      <c r="Q108" s="184">
        <v>6.123E-2</v>
      </c>
      <c r="R108" s="184">
        <v>0.12614</v>
      </c>
      <c r="S108" s="184">
        <v>0.24907000000000001</v>
      </c>
      <c r="T108" s="184">
        <v>0.37747999999999998</v>
      </c>
      <c r="U108" s="184">
        <v>0.18608</v>
      </c>
      <c r="V108" s="184">
        <v>2.5180000000000001E-2</v>
      </c>
      <c r="W108" s="184">
        <v>6.2689999999999996E-2</v>
      </c>
      <c r="X108" s="184">
        <v>0.50605999999999995</v>
      </c>
      <c r="Y108" s="184">
        <v>0.10317999999999999</v>
      </c>
      <c r="Z108" s="184">
        <v>0.49393999999999999</v>
      </c>
      <c r="AA108" s="184">
        <v>7.7999999999999999E-4</v>
      </c>
      <c r="AB108" s="184">
        <v>3.5170000000000002E-3</v>
      </c>
      <c r="AC108" s="184">
        <v>1</v>
      </c>
      <c r="AD108" s="184">
        <v>2.708E-2</v>
      </c>
      <c r="AE108" s="184">
        <v>0.77758000000000005</v>
      </c>
      <c r="AF108" s="184">
        <v>3338</v>
      </c>
      <c r="AG108" s="184">
        <v>1512</v>
      </c>
      <c r="AH108" s="184">
        <v>1112</v>
      </c>
      <c r="AI108" s="184">
        <v>496</v>
      </c>
      <c r="AJ108" s="184">
        <v>215</v>
      </c>
      <c r="AK108" s="184">
        <v>3</v>
      </c>
      <c r="AL108" s="184">
        <v>0.45296999999999998</v>
      </c>
      <c r="AM108" s="184">
        <v>0.33312999999999998</v>
      </c>
      <c r="AN108" s="184">
        <v>0.14859</v>
      </c>
      <c r="AO108" s="184">
        <v>6.4409999999999995E-2</v>
      </c>
      <c r="AP108" s="184">
        <v>8.9899999999999995E-4</v>
      </c>
      <c r="AQ108" s="184">
        <v>4113</v>
      </c>
      <c r="AR108" s="184">
        <v>8463</v>
      </c>
      <c r="AS108" s="184">
        <v>0.32705000000000001</v>
      </c>
      <c r="AT108" s="184">
        <v>0.67295000000000005</v>
      </c>
      <c r="AU108" s="184">
        <v>8193</v>
      </c>
      <c r="AV108" s="184">
        <v>13752</v>
      </c>
      <c r="AW108" s="184">
        <v>0.37334000000000001</v>
      </c>
      <c r="AX108" s="184">
        <v>0.62665999999999999</v>
      </c>
      <c r="AY108" s="184">
        <v>12576</v>
      </c>
      <c r="AZ108" s="184">
        <v>623</v>
      </c>
      <c r="BA108" s="184">
        <v>1226</v>
      </c>
      <c r="BB108" s="184">
        <v>1564</v>
      </c>
      <c r="BC108" s="184">
        <v>42</v>
      </c>
      <c r="BD108" s="184">
        <v>8086</v>
      </c>
      <c r="BE108" s="184">
        <v>4.9540000000000001E-2</v>
      </c>
      <c r="BF108" s="184">
        <v>9.7489999999999993E-2</v>
      </c>
      <c r="BG108" s="184">
        <v>0.12436</v>
      </c>
      <c r="BH108" s="184">
        <v>3.3400000000000001E-3</v>
      </c>
      <c r="BI108" s="184">
        <v>0.64297000000000004</v>
      </c>
      <c r="BJ108" s="184">
        <v>3455</v>
      </c>
      <c r="BK108" s="184">
        <v>1035</v>
      </c>
      <c r="BL108" s="184">
        <v>8.23</v>
      </c>
      <c r="BM108" s="184">
        <v>4490</v>
      </c>
      <c r="BN108" s="184">
        <v>35.703000000000003</v>
      </c>
      <c r="BO108" s="184">
        <f t="shared" si="8"/>
        <v>343473</v>
      </c>
      <c r="BP108" s="185">
        <f t="shared" si="9"/>
        <v>0.22242448143823787</v>
      </c>
      <c r="BQ108" s="186">
        <f t="shared" si="7"/>
        <v>0.35703000000000001</v>
      </c>
      <c r="BR108" s="171">
        <f>Table1[[#This Row],[ENROLL22_MINORITY_Percent]]-Table1[[#This Row],[CENSUS_22_MINORITY_SA_P]]</f>
        <v>0.13460551856176214</v>
      </c>
    </row>
    <row r="109" spans="1:70" ht="14.25">
      <c r="A109" s="132">
        <v>214111</v>
      </c>
      <c r="B109" s="184">
        <v>49676</v>
      </c>
      <c r="C109" s="184">
        <v>105169</v>
      </c>
      <c r="D109" s="184">
        <v>203510</v>
      </c>
      <c r="E109" s="184">
        <v>342577</v>
      </c>
      <c r="F109" s="184">
        <v>155467</v>
      </c>
      <c r="G109" s="184">
        <v>67062</v>
      </c>
      <c r="H109" s="184">
        <v>76697</v>
      </c>
      <c r="I109" s="184">
        <v>436466</v>
      </c>
      <c r="J109" s="184">
        <v>48524</v>
      </c>
      <c r="K109" s="184">
        <v>419933</v>
      </c>
      <c r="L109" s="184">
        <v>354</v>
      </c>
      <c r="M109" s="184">
        <v>4102</v>
      </c>
      <c r="N109" s="184">
        <v>856399</v>
      </c>
      <c r="O109" s="184">
        <v>29735</v>
      </c>
      <c r="P109" s="184">
        <v>629925</v>
      </c>
      <c r="Q109" s="184">
        <v>5.8009999999999999E-2</v>
      </c>
      <c r="R109" s="184">
        <v>0.12280000000000001</v>
      </c>
      <c r="S109" s="184">
        <v>0.23763000000000001</v>
      </c>
      <c r="T109" s="184">
        <v>0.40001999999999999</v>
      </c>
      <c r="U109" s="184">
        <v>0.18154000000000001</v>
      </c>
      <c r="V109" s="184">
        <v>7.8310000000000005E-2</v>
      </c>
      <c r="W109" s="184">
        <v>8.9560000000000001E-2</v>
      </c>
      <c r="X109" s="184">
        <v>0.50965000000000005</v>
      </c>
      <c r="Y109" s="184">
        <v>5.6660000000000002E-2</v>
      </c>
      <c r="Z109" s="184">
        <v>0.49035000000000001</v>
      </c>
      <c r="AA109" s="184">
        <v>4.0999999999999999E-4</v>
      </c>
      <c r="AB109" s="184">
        <v>4.79E-3</v>
      </c>
      <c r="AC109" s="184">
        <v>1</v>
      </c>
      <c r="AD109" s="184">
        <v>3.4720000000000001E-2</v>
      </c>
      <c r="AE109" s="184">
        <v>0.73555000000000004</v>
      </c>
      <c r="AF109" s="184">
        <v>2540</v>
      </c>
      <c r="AG109" s="184">
        <v>1384</v>
      </c>
      <c r="AH109" s="184">
        <v>826</v>
      </c>
      <c r="AI109" s="184">
        <v>236</v>
      </c>
      <c r="AJ109" s="184">
        <v>94</v>
      </c>
      <c r="AK109" s="184">
        <v>0</v>
      </c>
      <c r="AL109" s="184">
        <v>0.54488000000000003</v>
      </c>
      <c r="AM109" s="184">
        <v>0.32519999999999999</v>
      </c>
      <c r="AN109" s="184">
        <v>9.2910000000000006E-2</v>
      </c>
      <c r="AO109" s="184">
        <v>3.7010000000000001E-2</v>
      </c>
      <c r="AP109" s="184">
        <v>0</v>
      </c>
      <c r="AQ109" s="184">
        <v>3454</v>
      </c>
      <c r="AR109" s="184">
        <v>5142</v>
      </c>
      <c r="AS109" s="184">
        <v>0.40181</v>
      </c>
      <c r="AT109" s="184">
        <v>0.59819</v>
      </c>
      <c r="AU109" s="184">
        <v>6032</v>
      </c>
      <c r="AV109" s="184">
        <v>7613</v>
      </c>
      <c r="AW109" s="184">
        <v>0.44207000000000002</v>
      </c>
      <c r="AX109" s="184">
        <v>0.55793000000000004</v>
      </c>
      <c r="AY109" s="184">
        <v>8596</v>
      </c>
      <c r="AZ109" s="184">
        <v>521</v>
      </c>
      <c r="BA109" s="184">
        <v>1356</v>
      </c>
      <c r="BB109" s="184">
        <v>906</v>
      </c>
      <c r="BC109" s="184">
        <v>33</v>
      </c>
      <c r="BD109" s="184">
        <v>4713</v>
      </c>
      <c r="BE109" s="184">
        <v>6.0609999999999997E-2</v>
      </c>
      <c r="BF109" s="184">
        <v>0.15775</v>
      </c>
      <c r="BG109" s="184">
        <v>0.10539999999999999</v>
      </c>
      <c r="BH109" s="184">
        <v>3.8400000000000001E-3</v>
      </c>
      <c r="BI109" s="184">
        <v>0.54827999999999999</v>
      </c>
      <c r="BJ109" s="184">
        <v>2816</v>
      </c>
      <c r="BK109" s="184">
        <v>1067</v>
      </c>
      <c r="BL109" s="184">
        <v>12.412800000000001</v>
      </c>
      <c r="BM109" s="184">
        <v>3883</v>
      </c>
      <c r="BN109" s="184">
        <v>45.171999999999997</v>
      </c>
      <c r="BO109" s="184">
        <f t="shared" si="8"/>
        <v>226474</v>
      </c>
      <c r="BP109" s="185">
        <f t="shared" si="9"/>
        <v>0.26444916446656291</v>
      </c>
      <c r="BQ109" s="186">
        <f t="shared" si="7"/>
        <v>0.45171999999999995</v>
      </c>
      <c r="BR109" s="171">
        <f>Table1[[#This Row],[ENROLL22_MINORITY_Percent]]-Table1[[#This Row],[CENSUS_22_MINORITY_SA_P]]</f>
        <v>0.18727083553343704</v>
      </c>
    </row>
    <row r="110" spans="1:70" ht="14.25">
      <c r="A110" s="132">
        <v>215239</v>
      </c>
      <c r="B110" s="184">
        <v>111836</v>
      </c>
      <c r="C110" s="184">
        <v>299254</v>
      </c>
      <c r="D110" s="184">
        <v>391360</v>
      </c>
      <c r="E110" s="184">
        <v>567539</v>
      </c>
      <c r="F110" s="184">
        <v>223219</v>
      </c>
      <c r="G110" s="184">
        <v>120108</v>
      </c>
      <c r="H110" s="184">
        <v>620615</v>
      </c>
      <c r="I110" s="184">
        <v>836125</v>
      </c>
      <c r="J110" s="184">
        <v>249723</v>
      </c>
      <c r="K110" s="184">
        <v>757083</v>
      </c>
      <c r="L110" s="184">
        <v>2795</v>
      </c>
      <c r="M110" s="184">
        <v>9295</v>
      </c>
      <c r="N110" s="184">
        <v>1593208</v>
      </c>
      <c r="O110" s="184">
        <v>56381</v>
      </c>
      <c r="P110" s="184">
        <v>534291</v>
      </c>
      <c r="Q110" s="184">
        <v>7.0199999999999999E-2</v>
      </c>
      <c r="R110" s="184">
        <v>0.18783</v>
      </c>
      <c r="S110" s="184">
        <v>0.24564</v>
      </c>
      <c r="T110" s="184">
        <v>0.35621999999999998</v>
      </c>
      <c r="U110" s="184">
        <v>0.14011000000000001</v>
      </c>
      <c r="V110" s="184">
        <v>7.5389999999999999E-2</v>
      </c>
      <c r="W110" s="184">
        <v>0.38954</v>
      </c>
      <c r="X110" s="184">
        <v>0.52481</v>
      </c>
      <c r="Y110" s="184">
        <v>0.15673999999999999</v>
      </c>
      <c r="Z110" s="184">
        <v>0.47519</v>
      </c>
      <c r="AA110" s="184">
        <v>1.75E-3</v>
      </c>
      <c r="AB110" s="184">
        <v>5.8339999999999998E-3</v>
      </c>
      <c r="AC110" s="184">
        <v>1</v>
      </c>
      <c r="AD110" s="184">
        <v>3.5389999999999998E-2</v>
      </c>
      <c r="AE110" s="184">
        <v>0.33535999999999999</v>
      </c>
      <c r="AF110" s="184">
        <v>3807</v>
      </c>
      <c r="AG110" s="184">
        <v>1755</v>
      </c>
      <c r="AH110" s="184">
        <v>1320</v>
      </c>
      <c r="AI110" s="184">
        <v>530</v>
      </c>
      <c r="AJ110" s="184">
        <v>198</v>
      </c>
      <c r="AK110" s="184">
        <v>4</v>
      </c>
      <c r="AL110" s="184">
        <v>0.46099000000000001</v>
      </c>
      <c r="AM110" s="184">
        <v>0.34672999999999998</v>
      </c>
      <c r="AN110" s="184">
        <v>0.13922000000000001</v>
      </c>
      <c r="AO110" s="184">
        <v>5.2010000000000001E-2</v>
      </c>
      <c r="AP110" s="184">
        <v>1.0510000000000001E-3</v>
      </c>
      <c r="AQ110" s="184">
        <v>3832</v>
      </c>
      <c r="AR110" s="184">
        <v>7804</v>
      </c>
      <c r="AS110" s="184">
        <v>0.32932</v>
      </c>
      <c r="AT110" s="184">
        <v>0.67068000000000005</v>
      </c>
      <c r="AU110" s="184">
        <v>6983</v>
      </c>
      <c r="AV110" s="184">
        <v>11937</v>
      </c>
      <c r="AW110" s="184">
        <v>0.36908000000000002</v>
      </c>
      <c r="AX110" s="184">
        <v>0.63092000000000004</v>
      </c>
      <c r="AY110" s="184">
        <v>11636</v>
      </c>
      <c r="AZ110" s="184">
        <v>1155</v>
      </c>
      <c r="BA110" s="184">
        <v>4977</v>
      </c>
      <c r="BB110" s="184">
        <v>2033</v>
      </c>
      <c r="BC110" s="184">
        <v>57</v>
      </c>
      <c r="BD110" s="184">
        <v>2324</v>
      </c>
      <c r="BE110" s="184">
        <v>9.9260000000000001E-2</v>
      </c>
      <c r="BF110" s="184">
        <v>0.42771999999999999</v>
      </c>
      <c r="BG110" s="184">
        <v>0.17471999999999999</v>
      </c>
      <c r="BH110" s="184">
        <v>4.8999999999999998E-3</v>
      </c>
      <c r="BI110" s="184">
        <v>0.19972000000000001</v>
      </c>
      <c r="BJ110" s="184">
        <v>8222</v>
      </c>
      <c r="BK110" s="184">
        <v>1090</v>
      </c>
      <c r="BL110" s="184">
        <v>9.3674999999999997</v>
      </c>
      <c r="BM110" s="184">
        <v>9312</v>
      </c>
      <c r="BN110" s="184">
        <v>80.028000000000006</v>
      </c>
      <c r="BO110" s="184">
        <f t="shared" si="8"/>
        <v>1058917</v>
      </c>
      <c r="BP110" s="185">
        <f t="shared" si="9"/>
        <v>0.66464454107687132</v>
      </c>
      <c r="BQ110" s="186">
        <f t="shared" si="7"/>
        <v>0.8002800000000001</v>
      </c>
      <c r="BR110" s="171">
        <f>Table1[[#This Row],[ENROLL22_MINORITY_Percent]]-Table1[[#This Row],[CENSUS_22_MINORITY_SA_P]]</f>
        <v>0.13563545892312878</v>
      </c>
    </row>
    <row r="111" spans="1:70" ht="14.25">
      <c r="A111" s="132">
        <v>218858</v>
      </c>
      <c r="B111" s="184">
        <v>14660</v>
      </c>
      <c r="C111" s="184">
        <v>27708</v>
      </c>
      <c r="D111" s="184">
        <v>54467</v>
      </c>
      <c r="E111" s="184">
        <v>80976</v>
      </c>
      <c r="F111" s="184">
        <v>40887</v>
      </c>
      <c r="G111" s="184">
        <v>1858</v>
      </c>
      <c r="H111" s="184">
        <v>87568</v>
      </c>
      <c r="I111" s="184">
        <v>111483</v>
      </c>
      <c r="J111" s="184">
        <v>9385</v>
      </c>
      <c r="K111" s="184">
        <v>107215</v>
      </c>
      <c r="L111" s="184">
        <v>378</v>
      </c>
      <c r="M111" s="184">
        <v>502</v>
      </c>
      <c r="N111" s="184">
        <v>218698</v>
      </c>
      <c r="O111" s="184">
        <v>7318</v>
      </c>
      <c r="P111" s="184">
        <v>111689</v>
      </c>
      <c r="Q111" s="184">
        <v>6.7030000000000006E-2</v>
      </c>
      <c r="R111" s="184">
        <v>0.12670000000000001</v>
      </c>
      <c r="S111" s="184">
        <v>0.24904999999999999</v>
      </c>
      <c r="T111" s="184">
        <v>0.37025999999999998</v>
      </c>
      <c r="U111" s="184">
        <v>0.18695999999999999</v>
      </c>
      <c r="V111" s="184">
        <v>8.5000000000000006E-3</v>
      </c>
      <c r="W111" s="184">
        <v>0.40040999999999999</v>
      </c>
      <c r="X111" s="184">
        <v>0.50975999999999999</v>
      </c>
      <c r="Y111" s="184">
        <v>4.2909999999999997E-2</v>
      </c>
      <c r="Z111" s="184">
        <v>0.49024000000000001</v>
      </c>
      <c r="AA111" s="184">
        <v>1.73E-3</v>
      </c>
      <c r="AB111" s="184">
        <v>2.2950000000000002E-3</v>
      </c>
      <c r="AC111" s="184">
        <v>1</v>
      </c>
      <c r="AD111" s="184">
        <v>3.3459999999999997E-2</v>
      </c>
      <c r="AE111" s="184">
        <v>0.51070000000000004</v>
      </c>
      <c r="AF111" s="184" t="s">
        <v>129</v>
      </c>
      <c r="AG111" s="184" t="s">
        <v>129</v>
      </c>
      <c r="AH111" s="184" t="s">
        <v>129</v>
      </c>
      <c r="AI111" s="184" t="s">
        <v>129</v>
      </c>
      <c r="AJ111" s="184" t="s">
        <v>129</v>
      </c>
      <c r="AK111" s="184" t="s">
        <v>129</v>
      </c>
      <c r="AL111" s="184" t="s">
        <v>129</v>
      </c>
      <c r="AM111" s="184" t="s">
        <v>129</v>
      </c>
      <c r="AN111" s="184" t="s">
        <v>129</v>
      </c>
      <c r="AO111" s="184" t="s">
        <v>129</v>
      </c>
      <c r="AP111" s="184" t="s">
        <v>129</v>
      </c>
      <c r="AQ111" s="184">
        <v>974</v>
      </c>
      <c r="AR111" s="184">
        <v>2340</v>
      </c>
      <c r="AS111" s="184">
        <v>0.29389999999999999</v>
      </c>
      <c r="AT111" s="184">
        <v>0.70609999999999995</v>
      </c>
      <c r="AU111" s="184">
        <v>1465</v>
      </c>
      <c r="AV111" s="184">
        <v>3112</v>
      </c>
      <c r="AW111" s="184">
        <v>0.32007999999999998</v>
      </c>
      <c r="AX111" s="184">
        <v>0.67991999999999997</v>
      </c>
      <c r="AY111" s="184">
        <v>3314</v>
      </c>
      <c r="AZ111" s="184">
        <v>33</v>
      </c>
      <c r="BA111" s="184">
        <v>1445</v>
      </c>
      <c r="BB111" s="184">
        <v>183</v>
      </c>
      <c r="BC111" s="184">
        <v>27</v>
      </c>
      <c r="BD111" s="184">
        <v>1498</v>
      </c>
      <c r="BE111" s="184">
        <v>9.9600000000000001E-3</v>
      </c>
      <c r="BF111" s="184">
        <v>0.43602999999999997</v>
      </c>
      <c r="BG111" s="184">
        <v>5.5219999999999998E-2</v>
      </c>
      <c r="BH111" s="184">
        <v>8.1499999999999993E-3</v>
      </c>
      <c r="BI111" s="184">
        <v>0.45201999999999998</v>
      </c>
      <c r="BJ111" s="184">
        <v>1688</v>
      </c>
      <c r="BK111" s="184">
        <v>128</v>
      </c>
      <c r="BL111" s="184">
        <v>3.8624000000000001</v>
      </c>
      <c r="BM111" s="184">
        <v>1816</v>
      </c>
      <c r="BN111" s="184">
        <v>54.798000000000002</v>
      </c>
      <c r="BO111" s="184">
        <f t="shared" si="8"/>
        <v>107009</v>
      </c>
      <c r="BP111" s="185">
        <f t="shared" si="9"/>
        <v>0.48930031367456495</v>
      </c>
      <c r="BQ111" s="186">
        <f t="shared" si="7"/>
        <v>0.54798000000000002</v>
      </c>
      <c r="BR111" s="171">
        <f>Table1[[#This Row],[ENROLL22_MINORITY_Percent]]-Table1[[#This Row],[CENSUS_22_MINORITY_SA_P]]</f>
        <v>5.8679686325435076E-2</v>
      </c>
    </row>
    <row r="112" spans="1:70" ht="14.25">
      <c r="A112" s="132">
        <v>219408</v>
      </c>
      <c r="B112" s="184">
        <v>3111</v>
      </c>
      <c r="C112" s="184">
        <v>6383</v>
      </c>
      <c r="D112" s="184">
        <v>14935</v>
      </c>
      <c r="E112" s="184">
        <v>20177</v>
      </c>
      <c r="F112" s="184">
        <v>11419</v>
      </c>
      <c r="G112" s="184">
        <v>223</v>
      </c>
      <c r="H112" s="184">
        <v>224</v>
      </c>
      <c r="I112" s="184">
        <v>27464</v>
      </c>
      <c r="J112" s="184">
        <v>1936</v>
      </c>
      <c r="K112" s="184">
        <v>28561</v>
      </c>
      <c r="L112" s="184">
        <v>5607</v>
      </c>
      <c r="M112" s="184">
        <v>135</v>
      </c>
      <c r="N112" s="184">
        <v>56025</v>
      </c>
      <c r="O112" s="184">
        <v>1273</v>
      </c>
      <c r="P112" s="184">
        <v>46627</v>
      </c>
      <c r="Q112" s="184">
        <v>5.5530000000000003E-2</v>
      </c>
      <c r="R112" s="184">
        <v>0.11393</v>
      </c>
      <c r="S112" s="184">
        <v>0.26657999999999998</v>
      </c>
      <c r="T112" s="184">
        <v>0.36014000000000002</v>
      </c>
      <c r="U112" s="184">
        <v>0.20382</v>
      </c>
      <c r="V112" s="184">
        <v>3.98E-3</v>
      </c>
      <c r="W112" s="184">
        <v>4.0000000000000001E-3</v>
      </c>
      <c r="X112" s="184">
        <v>0.49020999999999998</v>
      </c>
      <c r="Y112" s="184">
        <v>3.456E-2</v>
      </c>
      <c r="Z112" s="184">
        <v>0.50978999999999997</v>
      </c>
      <c r="AA112" s="184">
        <v>0.10008</v>
      </c>
      <c r="AB112" s="184">
        <v>2.4099999999999998E-3</v>
      </c>
      <c r="AC112" s="184">
        <v>1</v>
      </c>
      <c r="AD112" s="184">
        <v>2.2720000000000001E-2</v>
      </c>
      <c r="AE112" s="184">
        <v>0.83225000000000005</v>
      </c>
      <c r="AF112" s="184" t="s">
        <v>129</v>
      </c>
      <c r="AG112" s="184" t="s">
        <v>129</v>
      </c>
      <c r="AH112" s="184" t="s">
        <v>129</v>
      </c>
      <c r="AI112" s="184" t="s">
        <v>129</v>
      </c>
      <c r="AJ112" s="184" t="s">
        <v>129</v>
      </c>
      <c r="AK112" s="184" t="s">
        <v>129</v>
      </c>
      <c r="AL112" s="184" t="s">
        <v>129</v>
      </c>
      <c r="AM112" s="184" t="s">
        <v>129</v>
      </c>
      <c r="AN112" s="184" t="s">
        <v>129</v>
      </c>
      <c r="AO112" s="184" t="s">
        <v>129</v>
      </c>
      <c r="AP112" s="184" t="s">
        <v>129</v>
      </c>
      <c r="AQ112" s="184">
        <v>74</v>
      </c>
      <c r="AR112" s="184">
        <v>113</v>
      </c>
      <c r="AS112" s="184">
        <v>0.39572000000000002</v>
      </c>
      <c r="AT112" s="184">
        <v>0.60428000000000004</v>
      </c>
      <c r="AU112" s="184">
        <v>47</v>
      </c>
      <c r="AV112" s="184">
        <v>128</v>
      </c>
      <c r="AW112" s="184">
        <v>0.26856999999999998</v>
      </c>
      <c r="AX112" s="184">
        <v>0.73143000000000002</v>
      </c>
      <c r="AY112" s="184">
        <v>187</v>
      </c>
      <c r="AZ112" s="184">
        <v>0</v>
      </c>
      <c r="BA112" s="184">
        <v>4</v>
      </c>
      <c r="BB112" s="184">
        <v>2</v>
      </c>
      <c r="BC112" s="184">
        <v>168</v>
      </c>
      <c r="BD112" s="184">
        <v>7</v>
      </c>
      <c r="BE112" s="184">
        <v>0</v>
      </c>
      <c r="BF112" s="184">
        <v>2.1389999999999999E-2</v>
      </c>
      <c r="BG112" s="184">
        <v>1.0699999999999999E-2</v>
      </c>
      <c r="BH112" s="184">
        <v>0.89839999999999998</v>
      </c>
      <c r="BI112" s="184">
        <v>3.7429999999999998E-2</v>
      </c>
      <c r="BJ112" s="184">
        <v>174</v>
      </c>
      <c r="BK112" s="184">
        <v>6</v>
      </c>
      <c r="BL112" s="184">
        <v>3.2086000000000001</v>
      </c>
      <c r="BM112" s="184">
        <v>180</v>
      </c>
      <c r="BN112" s="184">
        <v>96.257000000000005</v>
      </c>
      <c r="BO112" s="184">
        <f t="shared" si="8"/>
        <v>9398</v>
      </c>
      <c r="BP112" s="185">
        <f t="shared" si="9"/>
        <v>0.16774654172244532</v>
      </c>
      <c r="BQ112" s="186">
        <f t="shared" si="7"/>
        <v>0.96257000000000004</v>
      </c>
      <c r="BR112" s="171">
        <f>Table1[[#This Row],[ENROLL22_MINORITY_Percent]]-Table1[[#This Row],[CENSUS_22_MINORITY_SA_P]]</f>
        <v>0.79482345827755474</v>
      </c>
    </row>
    <row r="113" spans="1:70" ht="14.25">
      <c r="A113" s="132">
        <v>219879</v>
      </c>
      <c r="B113" s="184">
        <v>14459</v>
      </c>
      <c r="C113" s="184">
        <v>28511</v>
      </c>
      <c r="D113" s="184">
        <v>56870</v>
      </c>
      <c r="E113" s="184">
        <v>93862</v>
      </c>
      <c r="F113" s="184">
        <v>45637</v>
      </c>
      <c r="G113" s="184">
        <v>1763</v>
      </c>
      <c r="H113" s="184">
        <v>7969</v>
      </c>
      <c r="I113" s="184">
        <v>121571</v>
      </c>
      <c r="J113" s="184">
        <v>12600</v>
      </c>
      <c r="K113" s="184">
        <v>117768</v>
      </c>
      <c r="L113" s="184">
        <v>357</v>
      </c>
      <c r="M113" s="184">
        <v>1378</v>
      </c>
      <c r="N113" s="184">
        <v>239339</v>
      </c>
      <c r="O113" s="184">
        <v>8857</v>
      </c>
      <c r="P113" s="184">
        <v>206415</v>
      </c>
      <c r="Q113" s="184">
        <v>6.0409999999999998E-2</v>
      </c>
      <c r="R113" s="184">
        <v>0.11912</v>
      </c>
      <c r="S113" s="184">
        <v>0.23760999999999999</v>
      </c>
      <c r="T113" s="184">
        <v>0.39217000000000002</v>
      </c>
      <c r="U113" s="184">
        <v>0.19067999999999999</v>
      </c>
      <c r="V113" s="184">
        <v>7.3699999999999998E-3</v>
      </c>
      <c r="W113" s="184">
        <v>3.3300000000000003E-2</v>
      </c>
      <c r="X113" s="184">
        <v>0.50793999999999995</v>
      </c>
      <c r="Y113" s="184">
        <v>5.2639999999999999E-2</v>
      </c>
      <c r="Z113" s="184">
        <v>0.49206</v>
      </c>
      <c r="AA113" s="184">
        <v>1.49E-3</v>
      </c>
      <c r="AB113" s="184">
        <v>5.7580000000000001E-3</v>
      </c>
      <c r="AC113" s="184">
        <v>1</v>
      </c>
      <c r="AD113" s="184">
        <v>3.7010000000000001E-2</v>
      </c>
      <c r="AE113" s="184">
        <v>0.86243999999999998</v>
      </c>
      <c r="AF113" s="184">
        <v>1541</v>
      </c>
      <c r="AG113" s="184">
        <v>1066</v>
      </c>
      <c r="AH113" s="184">
        <v>256</v>
      </c>
      <c r="AI113" s="184">
        <v>139</v>
      </c>
      <c r="AJ113" s="184">
        <v>80</v>
      </c>
      <c r="AK113" s="184" t="s">
        <v>129</v>
      </c>
      <c r="AL113" s="184">
        <v>0.69176000000000004</v>
      </c>
      <c r="AM113" s="184">
        <v>0.16613</v>
      </c>
      <c r="AN113" s="184">
        <v>9.0200000000000002E-2</v>
      </c>
      <c r="AO113" s="184">
        <v>5.1909999999999998E-2</v>
      </c>
      <c r="AP113" s="184" t="s">
        <v>129</v>
      </c>
      <c r="AQ113" s="184">
        <v>1379</v>
      </c>
      <c r="AR113" s="184">
        <v>1801</v>
      </c>
      <c r="AS113" s="184">
        <v>0.43364999999999998</v>
      </c>
      <c r="AT113" s="184">
        <v>0.56635000000000002</v>
      </c>
      <c r="AU113" s="184">
        <v>1373</v>
      </c>
      <c r="AV113" s="184">
        <v>2267</v>
      </c>
      <c r="AW113" s="184">
        <v>0.37719999999999998</v>
      </c>
      <c r="AX113" s="184">
        <v>0.62280000000000002</v>
      </c>
      <c r="AY113" s="184">
        <v>3180</v>
      </c>
      <c r="AZ113" s="184">
        <v>36</v>
      </c>
      <c r="BA113" s="184">
        <v>168</v>
      </c>
      <c r="BB113" s="184">
        <v>258</v>
      </c>
      <c r="BC113" s="184">
        <v>18</v>
      </c>
      <c r="BD113" s="184">
        <v>2574</v>
      </c>
      <c r="BE113" s="184">
        <v>1.132E-2</v>
      </c>
      <c r="BF113" s="184">
        <v>5.2830000000000002E-2</v>
      </c>
      <c r="BG113" s="184">
        <v>8.1129999999999994E-2</v>
      </c>
      <c r="BH113" s="184">
        <v>5.6600000000000001E-3</v>
      </c>
      <c r="BI113" s="184">
        <v>0.80942999999999998</v>
      </c>
      <c r="BJ113" s="184">
        <v>480</v>
      </c>
      <c r="BK113" s="184">
        <v>126</v>
      </c>
      <c r="BL113" s="184">
        <v>3.9622999999999999</v>
      </c>
      <c r="BM113" s="184">
        <v>606</v>
      </c>
      <c r="BN113" s="184">
        <v>19.056999999999999</v>
      </c>
      <c r="BO113" s="184">
        <f t="shared" si="8"/>
        <v>32924</v>
      </c>
      <c r="BP113" s="185">
        <f t="shared" si="9"/>
        <v>0.1375622025662345</v>
      </c>
      <c r="BQ113" s="186">
        <f t="shared" si="7"/>
        <v>0.19056999999999999</v>
      </c>
      <c r="BR113" s="171">
        <f>Table1[[#This Row],[ENROLL22_MINORITY_Percent]]-Table1[[#This Row],[CENSUS_22_MINORITY_SA_P]]</f>
        <v>5.3007797433765491E-2</v>
      </c>
    </row>
    <row r="114" spans="1:70" ht="14.25">
      <c r="A114" s="132">
        <v>220057</v>
      </c>
      <c r="B114" s="184">
        <v>13560</v>
      </c>
      <c r="C114" s="184">
        <v>27840</v>
      </c>
      <c r="D114" s="184">
        <v>57266</v>
      </c>
      <c r="E114" s="184">
        <v>87956</v>
      </c>
      <c r="F114" s="184">
        <v>38461</v>
      </c>
      <c r="G114" s="184">
        <v>839</v>
      </c>
      <c r="H114" s="184">
        <v>39413</v>
      </c>
      <c r="I114" s="184">
        <v>113567</v>
      </c>
      <c r="J114" s="184">
        <v>8800</v>
      </c>
      <c r="K114" s="184">
        <v>111516</v>
      </c>
      <c r="L114" s="184">
        <v>518</v>
      </c>
      <c r="M114" s="184">
        <v>617</v>
      </c>
      <c r="N114" s="184">
        <v>225083</v>
      </c>
      <c r="O114" s="184">
        <v>8275</v>
      </c>
      <c r="P114" s="184">
        <v>166621</v>
      </c>
      <c r="Q114" s="184">
        <v>6.0240000000000002E-2</v>
      </c>
      <c r="R114" s="184">
        <v>0.12368999999999999</v>
      </c>
      <c r="S114" s="184">
        <v>0.25441999999999998</v>
      </c>
      <c r="T114" s="184">
        <v>0.39077000000000001</v>
      </c>
      <c r="U114" s="184">
        <v>0.17086999999999999</v>
      </c>
      <c r="V114" s="184">
        <v>3.7299999999999998E-3</v>
      </c>
      <c r="W114" s="184">
        <v>0.17510000000000001</v>
      </c>
      <c r="X114" s="184">
        <v>0.50456000000000001</v>
      </c>
      <c r="Y114" s="184">
        <v>3.9100000000000003E-2</v>
      </c>
      <c r="Z114" s="184">
        <v>0.49543999999999999</v>
      </c>
      <c r="AA114" s="184">
        <v>2.3E-3</v>
      </c>
      <c r="AB114" s="184">
        <v>2.7409999999999999E-3</v>
      </c>
      <c r="AC114" s="184">
        <v>1</v>
      </c>
      <c r="AD114" s="184">
        <v>3.6760000000000001E-2</v>
      </c>
      <c r="AE114" s="184">
        <v>0.74026000000000003</v>
      </c>
      <c r="AF114" s="184">
        <v>1188</v>
      </c>
      <c r="AG114" s="184">
        <v>690</v>
      </c>
      <c r="AH114" s="184">
        <v>224</v>
      </c>
      <c r="AI114" s="184">
        <v>158</v>
      </c>
      <c r="AJ114" s="184">
        <v>115</v>
      </c>
      <c r="AK114" s="184">
        <v>1</v>
      </c>
      <c r="AL114" s="184">
        <v>0.58081000000000005</v>
      </c>
      <c r="AM114" s="184">
        <v>0.18855</v>
      </c>
      <c r="AN114" s="184">
        <v>0.13300000000000001</v>
      </c>
      <c r="AO114" s="184">
        <v>9.6799999999999997E-2</v>
      </c>
      <c r="AP114" s="184">
        <v>8.4199999999999998E-4</v>
      </c>
      <c r="AQ114" s="184">
        <v>834</v>
      </c>
      <c r="AR114" s="184">
        <v>1849</v>
      </c>
      <c r="AS114" s="184">
        <v>0.31085000000000002</v>
      </c>
      <c r="AT114" s="184">
        <v>0.68915000000000004</v>
      </c>
      <c r="AU114" s="184">
        <v>1202</v>
      </c>
      <c r="AV114" s="184">
        <v>2388</v>
      </c>
      <c r="AW114" s="184">
        <v>0.33482000000000001</v>
      </c>
      <c r="AX114" s="184">
        <v>0.66517999999999999</v>
      </c>
      <c r="AY114" s="184">
        <v>2683</v>
      </c>
      <c r="AZ114" s="184">
        <v>19</v>
      </c>
      <c r="BA114" s="184">
        <v>532</v>
      </c>
      <c r="BB114" s="184">
        <v>126</v>
      </c>
      <c r="BC114" s="184">
        <v>8</v>
      </c>
      <c r="BD114" s="184">
        <v>1867</v>
      </c>
      <c r="BE114" s="184">
        <v>7.0800000000000004E-3</v>
      </c>
      <c r="BF114" s="184">
        <v>0.19828999999999999</v>
      </c>
      <c r="BG114" s="184">
        <v>4.6960000000000002E-2</v>
      </c>
      <c r="BH114" s="184">
        <v>2.98E-3</v>
      </c>
      <c r="BI114" s="184">
        <v>0.69586000000000003</v>
      </c>
      <c r="BJ114" s="184">
        <v>685</v>
      </c>
      <c r="BK114" s="184">
        <v>131</v>
      </c>
      <c r="BL114" s="184">
        <v>4.8826000000000001</v>
      </c>
      <c r="BM114" s="184">
        <v>816</v>
      </c>
      <c r="BN114" s="184">
        <v>30.414000000000001</v>
      </c>
      <c r="BO114" s="184">
        <f t="shared" si="8"/>
        <v>58462</v>
      </c>
      <c r="BP114" s="185">
        <f t="shared" si="9"/>
        <v>0.25973529764575737</v>
      </c>
      <c r="BQ114" s="186">
        <f t="shared" si="7"/>
        <v>0.30414000000000002</v>
      </c>
      <c r="BR114" s="171">
        <f>Table1[[#This Row],[ENROLL22_MINORITY_Percent]]-Table1[[#This Row],[CENSUS_22_MINORITY_SA_P]]</f>
        <v>4.4404702354242653E-2</v>
      </c>
    </row>
    <row r="115" spans="1:70" ht="14.25">
      <c r="A115" s="132">
        <v>221184</v>
      </c>
      <c r="B115" s="184">
        <v>77539</v>
      </c>
      <c r="C115" s="184">
        <v>201330</v>
      </c>
      <c r="D115" s="184">
        <v>261809</v>
      </c>
      <c r="E115" s="184">
        <v>392573</v>
      </c>
      <c r="F115" s="184">
        <v>135596</v>
      </c>
      <c r="G115" s="184">
        <v>31157</v>
      </c>
      <c r="H115" s="184">
        <v>231787</v>
      </c>
      <c r="I115" s="184">
        <v>545528</v>
      </c>
      <c r="J115" s="184">
        <v>104180</v>
      </c>
      <c r="K115" s="184">
        <v>523319</v>
      </c>
      <c r="L115" s="184">
        <v>2375</v>
      </c>
      <c r="M115" s="184">
        <v>5365</v>
      </c>
      <c r="N115" s="184">
        <v>1068847</v>
      </c>
      <c r="O115" s="184">
        <v>41859</v>
      </c>
      <c r="P115" s="184">
        <v>652124</v>
      </c>
      <c r="Q115" s="184">
        <v>7.2539999999999993E-2</v>
      </c>
      <c r="R115" s="184">
        <v>0.18836</v>
      </c>
      <c r="S115" s="184">
        <v>0.24495</v>
      </c>
      <c r="T115" s="184">
        <v>0.36729000000000001</v>
      </c>
      <c r="U115" s="184">
        <v>0.12686</v>
      </c>
      <c r="V115" s="184">
        <v>2.9149999999999999E-2</v>
      </c>
      <c r="W115" s="184">
        <v>0.21686</v>
      </c>
      <c r="X115" s="184">
        <v>0.51039000000000001</v>
      </c>
      <c r="Y115" s="184">
        <v>9.7470000000000001E-2</v>
      </c>
      <c r="Z115" s="184">
        <v>0.48960999999999999</v>
      </c>
      <c r="AA115" s="184">
        <v>2.2200000000000002E-3</v>
      </c>
      <c r="AB115" s="184">
        <v>5.019E-3</v>
      </c>
      <c r="AC115" s="184">
        <v>1</v>
      </c>
      <c r="AD115" s="184">
        <v>3.916E-2</v>
      </c>
      <c r="AE115" s="184">
        <v>0.61012</v>
      </c>
      <c r="AF115" s="184">
        <v>2718</v>
      </c>
      <c r="AG115" s="184">
        <v>1534</v>
      </c>
      <c r="AH115" s="184">
        <v>594</v>
      </c>
      <c r="AI115" s="184">
        <v>418</v>
      </c>
      <c r="AJ115" s="184">
        <v>172</v>
      </c>
      <c r="AK115" s="184">
        <v>0</v>
      </c>
      <c r="AL115" s="184">
        <v>0.56438999999999995</v>
      </c>
      <c r="AM115" s="184">
        <v>0.21854000000000001</v>
      </c>
      <c r="AN115" s="184">
        <v>0.15379000000000001</v>
      </c>
      <c r="AO115" s="184">
        <v>6.3280000000000003E-2</v>
      </c>
      <c r="AP115" s="184">
        <v>0</v>
      </c>
      <c r="AQ115" s="184">
        <v>2447</v>
      </c>
      <c r="AR115" s="184">
        <v>4170</v>
      </c>
      <c r="AS115" s="184">
        <v>0.36981000000000003</v>
      </c>
      <c r="AT115" s="184">
        <v>0.63019000000000003</v>
      </c>
      <c r="AU115" s="184">
        <v>3883</v>
      </c>
      <c r="AV115" s="184">
        <v>6001</v>
      </c>
      <c r="AW115" s="184">
        <v>0.39285999999999999</v>
      </c>
      <c r="AX115" s="184">
        <v>0.60714000000000001</v>
      </c>
      <c r="AY115" s="184">
        <v>6617</v>
      </c>
      <c r="AZ115" s="184">
        <v>270</v>
      </c>
      <c r="BA115" s="184">
        <v>1832</v>
      </c>
      <c r="BB115" s="184">
        <v>846</v>
      </c>
      <c r="BC115" s="184">
        <v>27</v>
      </c>
      <c r="BD115" s="184">
        <v>3117</v>
      </c>
      <c r="BE115" s="184">
        <v>4.0800000000000003E-2</v>
      </c>
      <c r="BF115" s="184">
        <v>0.27685999999999999</v>
      </c>
      <c r="BG115" s="184">
        <v>0.12784999999999999</v>
      </c>
      <c r="BH115" s="184">
        <v>4.0800000000000003E-3</v>
      </c>
      <c r="BI115" s="184">
        <v>0.47105999999999998</v>
      </c>
      <c r="BJ115" s="184">
        <v>2975</v>
      </c>
      <c r="BK115" s="184">
        <v>525</v>
      </c>
      <c r="BL115" s="184">
        <v>7.9340999999999999</v>
      </c>
      <c r="BM115" s="184">
        <v>3500</v>
      </c>
      <c r="BN115" s="184">
        <v>52.893999999999998</v>
      </c>
      <c r="BO115" s="184">
        <f t="shared" si="8"/>
        <v>416723</v>
      </c>
      <c r="BP115" s="185">
        <f t="shared" si="9"/>
        <v>0.38988087163083213</v>
      </c>
      <c r="BQ115" s="186">
        <f t="shared" si="7"/>
        <v>0.52893999999999997</v>
      </c>
      <c r="BR115" s="171">
        <f>Table1[[#This Row],[ENROLL22_MINORITY_Percent]]-Table1[[#This Row],[CENSUS_22_MINORITY_SA_P]]</f>
        <v>0.13905912836916784</v>
      </c>
    </row>
    <row r="116" spans="1:70" ht="14.25">
      <c r="A116" s="132">
        <v>221397</v>
      </c>
      <c r="B116" s="184">
        <v>61679</v>
      </c>
      <c r="C116" s="184">
        <v>104538</v>
      </c>
      <c r="D116" s="184">
        <v>190709</v>
      </c>
      <c r="E116" s="184">
        <v>314204</v>
      </c>
      <c r="F116" s="184">
        <v>159529</v>
      </c>
      <c r="G116" s="184">
        <v>13297</v>
      </c>
      <c r="H116" s="184">
        <v>45659</v>
      </c>
      <c r="I116" s="184">
        <v>421467</v>
      </c>
      <c r="J116" s="184">
        <v>35449</v>
      </c>
      <c r="K116" s="184">
        <v>409192</v>
      </c>
      <c r="L116" s="184">
        <v>1363</v>
      </c>
      <c r="M116" s="184">
        <v>2693</v>
      </c>
      <c r="N116" s="184">
        <v>830659</v>
      </c>
      <c r="O116" s="184">
        <v>23662</v>
      </c>
      <c r="P116" s="184">
        <v>708536</v>
      </c>
      <c r="Q116" s="184">
        <v>7.4249999999999997E-2</v>
      </c>
      <c r="R116" s="184">
        <v>0.12584999999999999</v>
      </c>
      <c r="S116" s="184">
        <v>0.22958999999999999</v>
      </c>
      <c r="T116" s="184">
        <v>0.37825999999999999</v>
      </c>
      <c r="U116" s="184">
        <v>0.19205</v>
      </c>
      <c r="V116" s="184">
        <v>1.601E-2</v>
      </c>
      <c r="W116" s="184">
        <v>5.4969999999999998E-2</v>
      </c>
      <c r="X116" s="184">
        <v>0.50739000000000001</v>
      </c>
      <c r="Y116" s="184">
        <v>4.2680000000000003E-2</v>
      </c>
      <c r="Z116" s="184">
        <v>0.49260999999999999</v>
      </c>
      <c r="AA116" s="184">
        <v>1.64E-3</v>
      </c>
      <c r="AB116" s="184">
        <v>3.2420000000000001E-3</v>
      </c>
      <c r="AC116" s="184">
        <v>1</v>
      </c>
      <c r="AD116" s="184">
        <v>2.8490000000000001E-2</v>
      </c>
      <c r="AE116" s="184">
        <v>0.85297999999999996</v>
      </c>
      <c r="AF116" s="184">
        <v>2179</v>
      </c>
      <c r="AG116" s="184">
        <v>1490</v>
      </c>
      <c r="AH116" s="184">
        <v>402</v>
      </c>
      <c r="AI116" s="184">
        <v>197</v>
      </c>
      <c r="AJ116" s="184">
        <v>89</v>
      </c>
      <c r="AK116" s="184">
        <v>1</v>
      </c>
      <c r="AL116" s="184">
        <v>0.68379999999999996</v>
      </c>
      <c r="AM116" s="184">
        <v>0.18448999999999999</v>
      </c>
      <c r="AN116" s="184">
        <v>9.0410000000000004E-2</v>
      </c>
      <c r="AO116" s="184">
        <v>4.0840000000000001E-2</v>
      </c>
      <c r="AP116" s="184">
        <v>4.5899999999999999E-4</v>
      </c>
      <c r="AQ116" s="184">
        <v>1528</v>
      </c>
      <c r="AR116" s="184">
        <v>2929</v>
      </c>
      <c r="AS116" s="184">
        <v>0.34283000000000002</v>
      </c>
      <c r="AT116" s="184">
        <v>0.65717000000000003</v>
      </c>
      <c r="AU116" s="184">
        <v>2175</v>
      </c>
      <c r="AV116" s="184">
        <v>4333</v>
      </c>
      <c r="AW116" s="184">
        <v>0.3342</v>
      </c>
      <c r="AX116" s="184">
        <v>0.66579999999999995</v>
      </c>
      <c r="AY116" s="184">
        <v>4457</v>
      </c>
      <c r="AZ116" s="184">
        <v>42</v>
      </c>
      <c r="BA116" s="184">
        <v>101</v>
      </c>
      <c r="BB116" s="184">
        <v>200</v>
      </c>
      <c r="BC116" s="184">
        <v>10</v>
      </c>
      <c r="BD116" s="184">
        <v>3666</v>
      </c>
      <c r="BE116" s="184">
        <v>9.4199999999999996E-3</v>
      </c>
      <c r="BF116" s="184">
        <v>2.266E-2</v>
      </c>
      <c r="BG116" s="184">
        <v>4.487E-2</v>
      </c>
      <c r="BH116" s="184">
        <v>2.2399999999999998E-3</v>
      </c>
      <c r="BI116" s="184">
        <v>0.82252999999999998</v>
      </c>
      <c r="BJ116" s="184">
        <v>353</v>
      </c>
      <c r="BK116" s="184">
        <v>438</v>
      </c>
      <c r="BL116" s="184">
        <v>9.8271999999999995</v>
      </c>
      <c r="BM116" s="184">
        <v>791</v>
      </c>
      <c r="BN116" s="184">
        <v>17.747</v>
      </c>
      <c r="BO116" s="184">
        <f t="shared" si="8"/>
        <v>122123</v>
      </c>
      <c r="BP116" s="185">
        <f t="shared" si="9"/>
        <v>0.14701941470567345</v>
      </c>
      <c r="BQ116" s="186">
        <f t="shared" si="7"/>
        <v>0.17746999999999999</v>
      </c>
      <c r="BR116" s="171">
        <f>Table1[[#This Row],[ENROLL22_MINORITY_Percent]]-Table1[[#This Row],[CENSUS_22_MINORITY_SA_P]]</f>
        <v>3.0450585294326538E-2</v>
      </c>
    </row>
    <row r="117" spans="1:70" ht="14.25">
      <c r="A117" s="132">
        <v>221485</v>
      </c>
      <c r="B117" s="184">
        <v>63960</v>
      </c>
      <c r="C117" s="184">
        <v>141614</v>
      </c>
      <c r="D117" s="184">
        <v>262403</v>
      </c>
      <c r="E117" s="184">
        <v>359667</v>
      </c>
      <c r="F117" s="184">
        <v>141024</v>
      </c>
      <c r="G117" s="184">
        <v>26850</v>
      </c>
      <c r="H117" s="184">
        <v>507469</v>
      </c>
      <c r="I117" s="184">
        <v>506021</v>
      </c>
      <c r="J117" s="184">
        <v>64167</v>
      </c>
      <c r="K117" s="184">
        <v>462647</v>
      </c>
      <c r="L117" s="184">
        <v>665</v>
      </c>
      <c r="M117" s="184">
        <v>2808</v>
      </c>
      <c r="N117" s="184">
        <v>968668</v>
      </c>
      <c r="O117" s="184">
        <v>18753</v>
      </c>
      <c r="P117" s="184">
        <v>347956</v>
      </c>
      <c r="Q117" s="184">
        <v>6.6030000000000005E-2</v>
      </c>
      <c r="R117" s="184">
        <v>0.14618999999999999</v>
      </c>
      <c r="S117" s="184">
        <v>0.27089000000000002</v>
      </c>
      <c r="T117" s="184">
        <v>0.37130000000000002</v>
      </c>
      <c r="U117" s="184">
        <v>0.14559</v>
      </c>
      <c r="V117" s="184">
        <v>2.7720000000000002E-2</v>
      </c>
      <c r="W117" s="184">
        <v>0.52388000000000001</v>
      </c>
      <c r="X117" s="184">
        <v>0.52239000000000002</v>
      </c>
      <c r="Y117" s="184">
        <v>6.6239999999999993E-2</v>
      </c>
      <c r="Z117" s="184">
        <v>0.47760999999999998</v>
      </c>
      <c r="AA117" s="184">
        <v>6.8999999999999997E-4</v>
      </c>
      <c r="AB117" s="184">
        <v>2.8990000000000001E-3</v>
      </c>
      <c r="AC117" s="184">
        <v>1</v>
      </c>
      <c r="AD117" s="184">
        <v>1.9359999999999999E-2</v>
      </c>
      <c r="AE117" s="184">
        <v>0.35920999999999997</v>
      </c>
      <c r="AF117" s="184">
        <v>2547</v>
      </c>
      <c r="AG117" s="184">
        <v>1331</v>
      </c>
      <c r="AH117" s="184">
        <v>715</v>
      </c>
      <c r="AI117" s="184">
        <v>332</v>
      </c>
      <c r="AJ117" s="184">
        <v>168</v>
      </c>
      <c r="AK117" s="184">
        <v>1</v>
      </c>
      <c r="AL117" s="184">
        <v>0.52258000000000004</v>
      </c>
      <c r="AM117" s="184">
        <v>0.28072000000000003</v>
      </c>
      <c r="AN117" s="184">
        <v>0.13034999999999999</v>
      </c>
      <c r="AO117" s="184">
        <v>6.5960000000000005E-2</v>
      </c>
      <c r="AP117" s="184">
        <v>3.9300000000000001E-4</v>
      </c>
      <c r="AQ117" s="184">
        <v>2281</v>
      </c>
      <c r="AR117" s="184">
        <v>4162</v>
      </c>
      <c r="AS117" s="184">
        <v>0.35403000000000001</v>
      </c>
      <c r="AT117" s="184">
        <v>0.64597000000000004</v>
      </c>
      <c r="AU117" s="184">
        <v>4405</v>
      </c>
      <c r="AV117" s="184">
        <v>7815</v>
      </c>
      <c r="AW117" s="184">
        <v>0.36047000000000001</v>
      </c>
      <c r="AX117" s="184">
        <v>0.63953000000000004</v>
      </c>
      <c r="AY117" s="184">
        <v>6443</v>
      </c>
      <c r="AZ117" s="184">
        <v>132</v>
      </c>
      <c r="BA117" s="184">
        <v>4003</v>
      </c>
      <c r="BB117" s="184">
        <v>619</v>
      </c>
      <c r="BC117" s="184">
        <v>18</v>
      </c>
      <c r="BD117" s="184">
        <v>1420</v>
      </c>
      <c r="BE117" s="184">
        <v>2.0490000000000001E-2</v>
      </c>
      <c r="BF117" s="184">
        <v>0.62129000000000001</v>
      </c>
      <c r="BG117" s="184">
        <v>9.6070000000000003E-2</v>
      </c>
      <c r="BH117" s="184">
        <v>2.7899999999999999E-3</v>
      </c>
      <c r="BI117" s="184">
        <v>0.22039</v>
      </c>
      <c r="BJ117" s="184">
        <v>4772</v>
      </c>
      <c r="BK117" s="184">
        <v>251</v>
      </c>
      <c r="BL117" s="184">
        <v>3.8957000000000002</v>
      </c>
      <c r="BM117" s="184">
        <v>5023</v>
      </c>
      <c r="BN117" s="184">
        <v>77.960999999999999</v>
      </c>
      <c r="BO117" s="184">
        <f t="shared" si="8"/>
        <v>620712</v>
      </c>
      <c r="BP117" s="185">
        <f t="shared" si="9"/>
        <v>0.64078920744775303</v>
      </c>
      <c r="BQ117" s="186">
        <f t="shared" si="7"/>
        <v>0.77961000000000003</v>
      </c>
      <c r="BR117" s="171">
        <f>Table1[[#This Row],[ENROLL22_MINORITY_Percent]]-Table1[[#This Row],[CENSUS_22_MINORITY_SA_P]]</f>
        <v>0.138820792552247</v>
      </c>
    </row>
    <row r="118" spans="1:70" ht="14.25">
      <c r="A118" s="132">
        <v>221643</v>
      </c>
      <c r="B118" s="184">
        <v>50972</v>
      </c>
      <c r="C118" s="184">
        <v>82023</v>
      </c>
      <c r="D118" s="184">
        <v>145647</v>
      </c>
      <c r="E118" s="184">
        <v>233344</v>
      </c>
      <c r="F118" s="184">
        <v>105371</v>
      </c>
      <c r="G118" s="184">
        <v>11900</v>
      </c>
      <c r="H118" s="184">
        <v>42936</v>
      </c>
      <c r="I118" s="184">
        <v>314637</v>
      </c>
      <c r="J118" s="184">
        <v>28130</v>
      </c>
      <c r="K118" s="184">
        <v>302720</v>
      </c>
      <c r="L118" s="184">
        <v>795</v>
      </c>
      <c r="M118" s="184">
        <v>2207</v>
      </c>
      <c r="N118" s="184">
        <v>617357</v>
      </c>
      <c r="O118" s="184">
        <v>18984</v>
      </c>
      <c r="P118" s="184">
        <v>512405</v>
      </c>
      <c r="Q118" s="184">
        <v>8.2559999999999995E-2</v>
      </c>
      <c r="R118" s="184">
        <v>0.13286000000000001</v>
      </c>
      <c r="S118" s="184">
        <v>0.23591999999999999</v>
      </c>
      <c r="T118" s="184">
        <v>0.37796999999999997</v>
      </c>
      <c r="U118" s="184">
        <v>0.17068</v>
      </c>
      <c r="V118" s="184">
        <v>1.9279999999999999E-2</v>
      </c>
      <c r="W118" s="184">
        <v>6.9550000000000001E-2</v>
      </c>
      <c r="X118" s="184">
        <v>0.50965000000000005</v>
      </c>
      <c r="Y118" s="184">
        <v>4.5569999999999999E-2</v>
      </c>
      <c r="Z118" s="184">
        <v>0.49035000000000001</v>
      </c>
      <c r="AA118" s="184">
        <v>1.2899999999999999E-3</v>
      </c>
      <c r="AB118" s="184">
        <v>3.5750000000000001E-3</v>
      </c>
      <c r="AC118" s="184">
        <v>1</v>
      </c>
      <c r="AD118" s="184">
        <v>3.075E-2</v>
      </c>
      <c r="AE118" s="184">
        <v>0.83</v>
      </c>
      <c r="AF118" s="184">
        <v>4004</v>
      </c>
      <c r="AG118" s="184">
        <v>2790</v>
      </c>
      <c r="AH118" s="184">
        <v>825</v>
      </c>
      <c r="AI118" s="184">
        <v>262</v>
      </c>
      <c r="AJ118" s="184">
        <v>125</v>
      </c>
      <c r="AK118" s="184">
        <v>2</v>
      </c>
      <c r="AL118" s="184">
        <v>0.69679999999999997</v>
      </c>
      <c r="AM118" s="184">
        <v>0.20604</v>
      </c>
      <c r="AN118" s="184">
        <v>6.5430000000000002E-2</v>
      </c>
      <c r="AO118" s="184">
        <v>3.1220000000000001E-2</v>
      </c>
      <c r="AP118" s="184">
        <v>5.0000000000000001E-4</v>
      </c>
      <c r="AQ118" s="184">
        <v>3964</v>
      </c>
      <c r="AR118" s="184">
        <v>4488</v>
      </c>
      <c r="AS118" s="184">
        <v>0.46899999999999997</v>
      </c>
      <c r="AT118" s="184">
        <v>0.53100000000000003</v>
      </c>
      <c r="AU118" s="184">
        <v>4952</v>
      </c>
      <c r="AV118" s="184">
        <v>5636</v>
      </c>
      <c r="AW118" s="184">
        <v>0.4677</v>
      </c>
      <c r="AX118" s="184">
        <v>0.5323</v>
      </c>
      <c r="AY118" s="184">
        <v>8452</v>
      </c>
      <c r="AZ118" s="184">
        <v>251</v>
      </c>
      <c r="BA118" s="184">
        <v>491</v>
      </c>
      <c r="BB118" s="184">
        <v>633</v>
      </c>
      <c r="BC118" s="184">
        <v>33</v>
      </c>
      <c r="BD118" s="184">
        <v>6563</v>
      </c>
      <c r="BE118" s="184">
        <v>2.9700000000000001E-2</v>
      </c>
      <c r="BF118" s="184">
        <v>5.8090000000000003E-2</v>
      </c>
      <c r="BG118" s="184">
        <v>7.4889999999999998E-2</v>
      </c>
      <c r="BH118" s="184">
        <v>3.8999999999999998E-3</v>
      </c>
      <c r="BI118" s="184">
        <v>0.77649999999999997</v>
      </c>
      <c r="BJ118" s="184">
        <v>1408</v>
      </c>
      <c r="BK118" s="184">
        <v>481</v>
      </c>
      <c r="BL118" s="184">
        <v>5.6909999999999998</v>
      </c>
      <c r="BM118" s="184">
        <v>1889</v>
      </c>
      <c r="BN118" s="184">
        <v>22.35</v>
      </c>
      <c r="BO118" s="184">
        <f t="shared" si="8"/>
        <v>104952</v>
      </c>
      <c r="BP118" s="185">
        <f t="shared" si="9"/>
        <v>0.17000212194888856</v>
      </c>
      <c r="BQ118" s="186">
        <f t="shared" si="7"/>
        <v>0.2235</v>
      </c>
      <c r="BR118" s="171">
        <f>Table1[[#This Row],[ENROLL22_MINORITY_Percent]]-Table1[[#This Row],[CENSUS_22_MINORITY_SA_P]]</f>
        <v>5.3497878051111447E-2</v>
      </c>
    </row>
    <row r="119" spans="1:70" ht="14.25">
      <c r="A119" s="132">
        <v>221908</v>
      </c>
      <c r="B119" s="184">
        <v>27479</v>
      </c>
      <c r="C119" s="184">
        <v>48984</v>
      </c>
      <c r="D119" s="184">
        <v>86903</v>
      </c>
      <c r="E119" s="184">
        <v>157829</v>
      </c>
      <c r="F119" s="184">
        <v>84231</v>
      </c>
      <c r="G119" s="184">
        <v>3794</v>
      </c>
      <c r="H119" s="184">
        <v>9700</v>
      </c>
      <c r="I119" s="184">
        <v>206055</v>
      </c>
      <c r="J119" s="184">
        <v>11249</v>
      </c>
      <c r="K119" s="184">
        <v>199371</v>
      </c>
      <c r="L119" s="184">
        <v>511</v>
      </c>
      <c r="M119" s="184">
        <v>590</v>
      </c>
      <c r="N119" s="184">
        <v>405426</v>
      </c>
      <c r="O119" s="184">
        <v>10377</v>
      </c>
      <c r="P119" s="184">
        <v>369205</v>
      </c>
      <c r="Q119" s="184">
        <v>6.7780000000000007E-2</v>
      </c>
      <c r="R119" s="184">
        <v>0.12082</v>
      </c>
      <c r="S119" s="184">
        <v>0.21435000000000001</v>
      </c>
      <c r="T119" s="184">
        <v>0.38929000000000002</v>
      </c>
      <c r="U119" s="184">
        <v>0.20776</v>
      </c>
      <c r="V119" s="184">
        <v>9.3600000000000003E-3</v>
      </c>
      <c r="W119" s="184">
        <v>2.393E-2</v>
      </c>
      <c r="X119" s="184">
        <v>0.50824000000000003</v>
      </c>
      <c r="Y119" s="184">
        <v>2.775E-2</v>
      </c>
      <c r="Z119" s="184">
        <v>0.49175999999999997</v>
      </c>
      <c r="AA119" s="184">
        <v>1.2600000000000001E-3</v>
      </c>
      <c r="AB119" s="184">
        <v>1.4549999999999999E-3</v>
      </c>
      <c r="AC119" s="184">
        <v>1</v>
      </c>
      <c r="AD119" s="184">
        <v>2.5600000000000001E-2</v>
      </c>
      <c r="AE119" s="184">
        <v>0.91066000000000003</v>
      </c>
      <c r="AF119" s="184">
        <v>2607</v>
      </c>
      <c r="AG119" s="184">
        <v>1573</v>
      </c>
      <c r="AH119" s="184">
        <v>582</v>
      </c>
      <c r="AI119" s="184">
        <v>308</v>
      </c>
      <c r="AJ119" s="184">
        <v>143</v>
      </c>
      <c r="AK119" s="184">
        <v>1</v>
      </c>
      <c r="AL119" s="184">
        <v>0.60338000000000003</v>
      </c>
      <c r="AM119" s="184">
        <v>0.22325</v>
      </c>
      <c r="AN119" s="184">
        <v>0.11814</v>
      </c>
      <c r="AO119" s="184">
        <v>5.4850000000000003E-2</v>
      </c>
      <c r="AP119" s="184">
        <v>3.8400000000000001E-4</v>
      </c>
      <c r="AQ119" s="184">
        <v>2388</v>
      </c>
      <c r="AR119" s="184">
        <v>2712</v>
      </c>
      <c r="AS119" s="184">
        <v>0.46823999999999999</v>
      </c>
      <c r="AT119" s="184">
        <v>0.53176000000000001</v>
      </c>
      <c r="AU119" s="184">
        <v>2941</v>
      </c>
      <c r="AV119" s="184">
        <v>3505</v>
      </c>
      <c r="AW119" s="184">
        <v>0.45624999999999999</v>
      </c>
      <c r="AX119" s="184">
        <v>0.54374999999999996</v>
      </c>
      <c r="AY119" s="184">
        <v>5100</v>
      </c>
      <c r="AZ119" s="184">
        <v>48</v>
      </c>
      <c r="BA119" s="184">
        <v>123</v>
      </c>
      <c r="BB119" s="184">
        <v>245</v>
      </c>
      <c r="BC119" s="184">
        <v>12</v>
      </c>
      <c r="BD119" s="184">
        <v>4403</v>
      </c>
      <c r="BE119" s="184">
        <v>9.41E-3</v>
      </c>
      <c r="BF119" s="184">
        <v>2.4119999999999999E-2</v>
      </c>
      <c r="BG119" s="184">
        <v>4.8039999999999999E-2</v>
      </c>
      <c r="BH119" s="184">
        <v>2.3500000000000001E-3</v>
      </c>
      <c r="BI119" s="184">
        <v>0.86333000000000004</v>
      </c>
      <c r="BJ119" s="184">
        <v>428</v>
      </c>
      <c r="BK119" s="184">
        <v>269</v>
      </c>
      <c r="BL119" s="184">
        <v>5.2744999999999997</v>
      </c>
      <c r="BM119" s="184">
        <v>697</v>
      </c>
      <c r="BN119" s="184">
        <v>13.667</v>
      </c>
      <c r="BO119" s="184">
        <f t="shared" si="8"/>
        <v>36221</v>
      </c>
      <c r="BP119" s="185">
        <f t="shared" si="9"/>
        <v>8.9340594831115908E-2</v>
      </c>
      <c r="BQ119" s="186">
        <f t="shared" si="7"/>
        <v>0.13666999999999999</v>
      </c>
      <c r="BR119" s="171">
        <f>Table1[[#This Row],[ENROLL22_MINORITY_Percent]]-Table1[[#This Row],[CENSUS_22_MINORITY_SA_P]]</f>
        <v>4.7329405168884078E-2</v>
      </c>
    </row>
    <row r="120" spans="1:70" ht="14.25">
      <c r="A120" s="132">
        <v>222053</v>
      </c>
      <c r="B120" s="184">
        <v>38337</v>
      </c>
      <c r="C120" s="184">
        <v>75493</v>
      </c>
      <c r="D120" s="184">
        <v>151384</v>
      </c>
      <c r="E120" s="184">
        <v>239368</v>
      </c>
      <c r="F120" s="184">
        <v>98748</v>
      </c>
      <c r="G120" s="184">
        <v>7545</v>
      </c>
      <c r="H120" s="184">
        <v>35709</v>
      </c>
      <c r="I120" s="184">
        <v>303345</v>
      </c>
      <c r="J120" s="184">
        <v>33052</v>
      </c>
      <c r="K120" s="184">
        <v>299985</v>
      </c>
      <c r="L120" s="184">
        <v>697</v>
      </c>
      <c r="M120" s="184">
        <v>2522</v>
      </c>
      <c r="N120" s="184">
        <v>603330</v>
      </c>
      <c r="O120" s="184">
        <v>17190</v>
      </c>
      <c r="P120" s="184">
        <v>506615</v>
      </c>
      <c r="Q120" s="184">
        <v>6.3539999999999999E-2</v>
      </c>
      <c r="R120" s="184">
        <v>0.12512999999999999</v>
      </c>
      <c r="S120" s="184">
        <v>0.25091000000000002</v>
      </c>
      <c r="T120" s="184">
        <v>0.39673999999999998</v>
      </c>
      <c r="U120" s="184">
        <v>0.16367000000000001</v>
      </c>
      <c r="V120" s="184">
        <v>1.251E-2</v>
      </c>
      <c r="W120" s="184">
        <v>5.919E-2</v>
      </c>
      <c r="X120" s="184">
        <v>0.50278</v>
      </c>
      <c r="Y120" s="184">
        <v>5.4780000000000002E-2</v>
      </c>
      <c r="Z120" s="184">
        <v>0.49722</v>
      </c>
      <c r="AA120" s="184">
        <v>1.16E-3</v>
      </c>
      <c r="AB120" s="184">
        <v>4.1799999999999997E-3</v>
      </c>
      <c r="AC120" s="184">
        <v>1</v>
      </c>
      <c r="AD120" s="184">
        <v>2.8490000000000001E-2</v>
      </c>
      <c r="AE120" s="184">
        <v>0.8397</v>
      </c>
      <c r="AF120" s="184">
        <v>3516</v>
      </c>
      <c r="AG120" s="184">
        <v>2172</v>
      </c>
      <c r="AH120" s="184">
        <v>807</v>
      </c>
      <c r="AI120" s="184">
        <v>355</v>
      </c>
      <c r="AJ120" s="184">
        <v>180</v>
      </c>
      <c r="AK120" s="184">
        <v>2</v>
      </c>
      <c r="AL120" s="184">
        <v>0.61775000000000002</v>
      </c>
      <c r="AM120" s="184">
        <v>0.22952</v>
      </c>
      <c r="AN120" s="184">
        <v>0.10097</v>
      </c>
      <c r="AO120" s="184">
        <v>5.1189999999999999E-2</v>
      </c>
      <c r="AP120" s="184">
        <v>5.6899999999999995E-4</v>
      </c>
      <c r="AQ120" s="184">
        <v>2628</v>
      </c>
      <c r="AR120" s="184">
        <v>4329</v>
      </c>
      <c r="AS120" s="184">
        <v>0.37774999999999997</v>
      </c>
      <c r="AT120" s="184">
        <v>0.62224999999999997</v>
      </c>
      <c r="AU120" s="184">
        <v>3069</v>
      </c>
      <c r="AV120" s="184">
        <v>5108</v>
      </c>
      <c r="AW120" s="184">
        <v>0.37531999999999999</v>
      </c>
      <c r="AX120" s="184">
        <v>0.62468000000000001</v>
      </c>
      <c r="AY120" s="184">
        <v>6957</v>
      </c>
      <c r="AZ120" s="184">
        <v>112</v>
      </c>
      <c r="BA120" s="184">
        <v>557</v>
      </c>
      <c r="BB120" s="184">
        <v>600</v>
      </c>
      <c r="BC120" s="184">
        <v>28</v>
      </c>
      <c r="BD120" s="184">
        <v>5080</v>
      </c>
      <c r="BE120" s="184">
        <v>1.61E-2</v>
      </c>
      <c r="BF120" s="184">
        <v>8.0060000000000006E-2</v>
      </c>
      <c r="BG120" s="184">
        <v>8.6239999999999997E-2</v>
      </c>
      <c r="BH120" s="184">
        <v>4.0200000000000001E-3</v>
      </c>
      <c r="BI120" s="184">
        <v>0.73019999999999996</v>
      </c>
      <c r="BJ120" s="184">
        <v>1297</v>
      </c>
      <c r="BK120" s="184">
        <v>580</v>
      </c>
      <c r="BL120" s="184">
        <v>8.3369</v>
      </c>
      <c r="BM120" s="184">
        <v>1877</v>
      </c>
      <c r="BN120" s="184">
        <v>26.98</v>
      </c>
      <c r="BO120" s="184">
        <f t="shared" si="8"/>
        <v>96715</v>
      </c>
      <c r="BP120" s="185">
        <f t="shared" si="9"/>
        <v>0.16030199061873271</v>
      </c>
      <c r="BQ120" s="186">
        <f t="shared" si="7"/>
        <v>0.26979999999999998</v>
      </c>
      <c r="BR120" s="171">
        <f>Table1[[#This Row],[ENROLL22_MINORITY_Percent]]-Table1[[#This Row],[CENSUS_22_MINORITY_SA_P]]</f>
        <v>0.10949800938126728</v>
      </c>
    </row>
    <row r="121" spans="1:70" ht="14.25">
      <c r="A121" s="132">
        <v>222062</v>
      </c>
      <c r="B121" s="184">
        <v>26979</v>
      </c>
      <c r="C121" s="184">
        <v>53645</v>
      </c>
      <c r="D121" s="184">
        <v>104522</v>
      </c>
      <c r="E121" s="184">
        <v>184575</v>
      </c>
      <c r="F121" s="184">
        <v>94300</v>
      </c>
      <c r="G121" s="184">
        <v>3191</v>
      </c>
      <c r="H121" s="184">
        <v>6612</v>
      </c>
      <c r="I121" s="184">
        <v>234579</v>
      </c>
      <c r="J121" s="184">
        <v>22963</v>
      </c>
      <c r="K121" s="184">
        <v>229442</v>
      </c>
      <c r="L121" s="184">
        <v>1185</v>
      </c>
      <c r="M121" s="184">
        <v>902</v>
      </c>
      <c r="N121" s="184">
        <v>464021</v>
      </c>
      <c r="O121" s="184">
        <v>10484</v>
      </c>
      <c r="P121" s="184">
        <v>418684</v>
      </c>
      <c r="Q121" s="184">
        <v>5.8139999999999997E-2</v>
      </c>
      <c r="R121" s="184">
        <v>0.11561</v>
      </c>
      <c r="S121" s="184">
        <v>0.22525000000000001</v>
      </c>
      <c r="T121" s="184">
        <v>0.39777000000000001</v>
      </c>
      <c r="U121" s="184">
        <v>0.20322000000000001</v>
      </c>
      <c r="V121" s="184">
        <v>6.8799999999999998E-3</v>
      </c>
      <c r="W121" s="184">
        <v>1.4250000000000001E-2</v>
      </c>
      <c r="X121" s="184">
        <v>0.50553999999999999</v>
      </c>
      <c r="Y121" s="184">
        <v>4.9489999999999999E-2</v>
      </c>
      <c r="Z121" s="184">
        <v>0.49446000000000001</v>
      </c>
      <c r="AA121" s="184">
        <v>2.5500000000000002E-3</v>
      </c>
      <c r="AB121" s="184">
        <v>1.944E-3</v>
      </c>
      <c r="AC121" s="184">
        <v>1</v>
      </c>
      <c r="AD121" s="184">
        <v>2.2589999999999999E-2</v>
      </c>
      <c r="AE121" s="184">
        <v>0.90229999999999999</v>
      </c>
      <c r="AF121" s="184">
        <v>2603</v>
      </c>
      <c r="AG121" s="184">
        <v>1760</v>
      </c>
      <c r="AH121" s="184">
        <v>480</v>
      </c>
      <c r="AI121" s="184">
        <v>241</v>
      </c>
      <c r="AJ121" s="184">
        <v>122</v>
      </c>
      <c r="AK121" s="184">
        <v>0</v>
      </c>
      <c r="AL121" s="184">
        <v>0.67613999999999996</v>
      </c>
      <c r="AM121" s="184">
        <v>0.18440000000000001</v>
      </c>
      <c r="AN121" s="184">
        <v>9.2590000000000006E-2</v>
      </c>
      <c r="AO121" s="184">
        <v>4.6870000000000002E-2</v>
      </c>
      <c r="AP121" s="184">
        <v>0</v>
      </c>
      <c r="AQ121" s="184">
        <v>1959</v>
      </c>
      <c r="AR121" s="184">
        <v>3518</v>
      </c>
      <c r="AS121" s="184">
        <v>0.35768</v>
      </c>
      <c r="AT121" s="184">
        <v>0.64232</v>
      </c>
      <c r="AU121" s="184">
        <v>2540</v>
      </c>
      <c r="AV121" s="184">
        <v>4014</v>
      </c>
      <c r="AW121" s="184">
        <v>0.38755000000000001</v>
      </c>
      <c r="AX121" s="184">
        <v>0.61245000000000005</v>
      </c>
      <c r="AY121" s="184">
        <v>5477</v>
      </c>
      <c r="AZ121" s="184">
        <v>79</v>
      </c>
      <c r="BA121" s="184">
        <v>112</v>
      </c>
      <c r="BB121" s="184">
        <v>417</v>
      </c>
      <c r="BC121" s="184">
        <v>19</v>
      </c>
      <c r="BD121" s="184">
        <v>4641</v>
      </c>
      <c r="BE121" s="184">
        <v>1.4420000000000001E-2</v>
      </c>
      <c r="BF121" s="184">
        <v>2.0449999999999999E-2</v>
      </c>
      <c r="BG121" s="184">
        <v>7.6139999999999999E-2</v>
      </c>
      <c r="BH121" s="184">
        <v>3.47E-3</v>
      </c>
      <c r="BI121" s="184">
        <v>0.84736</v>
      </c>
      <c r="BJ121" s="184">
        <v>627</v>
      </c>
      <c r="BK121" s="184">
        <v>209</v>
      </c>
      <c r="BL121" s="184">
        <v>3.8159999999999998</v>
      </c>
      <c r="BM121" s="184">
        <v>836</v>
      </c>
      <c r="BN121" s="184">
        <v>15.263999999999999</v>
      </c>
      <c r="BO121" s="184">
        <f t="shared" ref="BO121:BO151" si="10">IFERROR((G121+H121+M121+J121+O121+L121),"")</f>
        <v>45337</v>
      </c>
      <c r="BP121" s="185">
        <f t="shared" ref="BP121:BP151" si="11">IFERROR((BO121/N121)*1,"")</f>
        <v>9.7704629747360577E-2</v>
      </c>
      <c r="BQ121" s="186">
        <f t="shared" si="7"/>
        <v>0.15264</v>
      </c>
      <c r="BR121" s="171">
        <f>Table1[[#This Row],[ENROLL22_MINORITY_Percent]]-Table1[[#This Row],[CENSUS_22_MINORITY_SA_P]]</f>
        <v>5.4935370252639421E-2</v>
      </c>
    </row>
    <row r="122" spans="1:70" ht="14.25">
      <c r="A122" s="132">
        <v>222576</v>
      </c>
      <c r="B122" s="184">
        <v>8071</v>
      </c>
      <c r="C122" s="184">
        <v>16954</v>
      </c>
      <c r="D122" s="184">
        <v>34756</v>
      </c>
      <c r="E122" s="184">
        <v>42254</v>
      </c>
      <c r="F122" s="184">
        <v>15870</v>
      </c>
      <c r="G122" s="184">
        <v>5981</v>
      </c>
      <c r="H122" s="184">
        <v>11781</v>
      </c>
      <c r="I122" s="184">
        <v>57062</v>
      </c>
      <c r="J122" s="184">
        <v>46658</v>
      </c>
      <c r="K122" s="184">
        <v>60843</v>
      </c>
      <c r="L122" s="184">
        <v>514</v>
      </c>
      <c r="M122" s="184">
        <v>54</v>
      </c>
      <c r="N122" s="184">
        <v>117905</v>
      </c>
      <c r="O122" s="184">
        <v>2528</v>
      </c>
      <c r="P122" s="184">
        <v>50389</v>
      </c>
      <c r="Q122" s="184">
        <v>6.8449999999999997E-2</v>
      </c>
      <c r="R122" s="184">
        <v>0.14379</v>
      </c>
      <c r="S122" s="184">
        <v>0.29477999999999999</v>
      </c>
      <c r="T122" s="184">
        <v>0.35837000000000002</v>
      </c>
      <c r="U122" s="184">
        <v>0.1346</v>
      </c>
      <c r="V122" s="184">
        <v>5.0729999999999997E-2</v>
      </c>
      <c r="W122" s="184">
        <v>9.9919999999999995E-2</v>
      </c>
      <c r="X122" s="184">
        <v>0.48397000000000001</v>
      </c>
      <c r="Y122" s="184">
        <v>0.39573000000000003</v>
      </c>
      <c r="Z122" s="184">
        <v>0.51602999999999999</v>
      </c>
      <c r="AA122" s="184">
        <v>4.3600000000000002E-3</v>
      </c>
      <c r="AB122" s="184">
        <v>4.5800000000000002E-4</v>
      </c>
      <c r="AC122" s="184">
        <v>1</v>
      </c>
      <c r="AD122" s="184">
        <v>2.1440000000000001E-2</v>
      </c>
      <c r="AE122" s="184">
        <v>0.42737000000000003</v>
      </c>
      <c r="AF122" s="184">
        <v>3442</v>
      </c>
      <c r="AG122" s="184">
        <v>1746</v>
      </c>
      <c r="AH122" s="184">
        <v>827</v>
      </c>
      <c r="AI122" s="184">
        <v>550</v>
      </c>
      <c r="AJ122" s="184">
        <v>315</v>
      </c>
      <c r="AK122" s="184">
        <v>4</v>
      </c>
      <c r="AL122" s="184">
        <v>0.50726000000000004</v>
      </c>
      <c r="AM122" s="184">
        <v>0.24027000000000001</v>
      </c>
      <c r="AN122" s="184">
        <v>0.15978999999999999</v>
      </c>
      <c r="AO122" s="184">
        <v>9.1520000000000004E-2</v>
      </c>
      <c r="AP122" s="184">
        <v>1.1620000000000001E-3</v>
      </c>
      <c r="AQ122" s="184">
        <v>3219</v>
      </c>
      <c r="AR122" s="184">
        <v>5769</v>
      </c>
      <c r="AS122" s="184">
        <v>0.35814000000000001</v>
      </c>
      <c r="AT122" s="184">
        <v>0.64185999999999999</v>
      </c>
      <c r="AU122" s="184">
        <v>4423</v>
      </c>
      <c r="AV122" s="184">
        <v>7107</v>
      </c>
      <c r="AW122" s="184">
        <v>0.38361000000000001</v>
      </c>
      <c r="AX122" s="184">
        <v>0.61638999999999999</v>
      </c>
      <c r="AY122" s="184">
        <v>8988</v>
      </c>
      <c r="AZ122" s="184">
        <v>275</v>
      </c>
      <c r="BA122" s="184">
        <v>519</v>
      </c>
      <c r="BB122" s="184">
        <v>4084</v>
      </c>
      <c r="BC122" s="184">
        <v>71</v>
      </c>
      <c r="BD122" s="184">
        <v>3553</v>
      </c>
      <c r="BE122" s="184">
        <v>3.0599999999999999E-2</v>
      </c>
      <c r="BF122" s="184">
        <v>5.774E-2</v>
      </c>
      <c r="BG122" s="184">
        <v>0.45438000000000001</v>
      </c>
      <c r="BH122" s="184">
        <v>7.9000000000000008E-3</v>
      </c>
      <c r="BI122" s="184">
        <v>0.39529999999999998</v>
      </c>
      <c r="BJ122" s="184">
        <v>4949</v>
      </c>
      <c r="BK122" s="184">
        <v>486</v>
      </c>
      <c r="BL122" s="184">
        <v>5.4071999999999996</v>
      </c>
      <c r="BM122" s="184">
        <v>5435</v>
      </c>
      <c r="BN122" s="184">
        <v>60.47</v>
      </c>
      <c r="BO122" s="184">
        <f t="shared" si="10"/>
        <v>67516</v>
      </c>
      <c r="BP122" s="185">
        <f t="shared" si="11"/>
        <v>0.57263050761206058</v>
      </c>
      <c r="BQ122" s="186">
        <f t="shared" ref="BQ122:BQ169" si="12">(BN122)/100</f>
        <v>0.60470000000000002</v>
      </c>
      <c r="BR122" s="171">
        <f>Table1[[#This Row],[ENROLL22_MINORITY_Percent]]-Table1[[#This Row],[CENSUS_22_MINORITY_SA_P]]</f>
        <v>3.2069492387939436E-2</v>
      </c>
    </row>
    <row r="123" spans="1:70" ht="14.25">
      <c r="A123" s="132">
        <v>222992</v>
      </c>
      <c r="B123" s="184">
        <v>162408</v>
      </c>
      <c r="C123" s="184">
        <v>397240</v>
      </c>
      <c r="D123" s="184">
        <v>589840</v>
      </c>
      <c r="E123" s="184">
        <v>929871</v>
      </c>
      <c r="F123" s="184">
        <v>275315</v>
      </c>
      <c r="G123" s="184">
        <v>146028</v>
      </c>
      <c r="H123" s="184">
        <v>159948</v>
      </c>
      <c r="I123" s="184">
        <v>1164572</v>
      </c>
      <c r="J123" s="184">
        <v>768314</v>
      </c>
      <c r="K123" s="184">
        <v>1190102</v>
      </c>
      <c r="L123" s="184">
        <v>4325</v>
      </c>
      <c r="M123" s="184">
        <v>9763</v>
      </c>
      <c r="N123" s="184">
        <v>2354674</v>
      </c>
      <c r="O123" s="184">
        <v>81422</v>
      </c>
      <c r="P123" s="184">
        <v>1184874</v>
      </c>
      <c r="Q123" s="184">
        <v>6.8970000000000004E-2</v>
      </c>
      <c r="R123" s="184">
        <v>0.16869999999999999</v>
      </c>
      <c r="S123" s="184">
        <v>0.2505</v>
      </c>
      <c r="T123" s="184">
        <v>0.39489999999999997</v>
      </c>
      <c r="U123" s="184">
        <v>0.11692</v>
      </c>
      <c r="V123" s="184">
        <v>6.2019999999999999E-2</v>
      </c>
      <c r="W123" s="184">
        <v>6.7930000000000004E-2</v>
      </c>
      <c r="X123" s="184">
        <v>0.49458000000000002</v>
      </c>
      <c r="Y123" s="184">
        <v>0.32629000000000002</v>
      </c>
      <c r="Z123" s="184">
        <v>0.50541999999999998</v>
      </c>
      <c r="AA123" s="184">
        <v>1.8400000000000001E-3</v>
      </c>
      <c r="AB123" s="184">
        <v>4.1460000000000004E-3</v>
      </c>
      <c r="AC123" s="184">
        <v>1</v>
      </c>
      <c r="AD123" s="184">
        <v>3.458E-2</v>
      </c>
      <c r="AE123" s="184">
        <v>0.50319999999999998</v>
      </c>
      <c r="AF123" s="184">
        <v>7843</v>
      </c>
      <c r="AG123" s="184">
        <v>3640</v>
      </c>
      <c r="AH123" s="184">
        <v>2248</v>
      </c>
      <c r="AI123" s="184">
        <v>1386</v>
      </c>
      <c r="AJ123" s="184">
        <v>565</v>
      </c>
      <c r="AK123" s="184">
        <v>4</v>
      </c>
      <c r="AL123" s="184">
        <v>0.46411000000000002</v>
      </c>
      <c r="AM123" s="184">
        <v>0.28663</v>
      </c>
      <c r="AN123" s="184">
        <v>0.17671999999999999</v>
      </c>
      <c r="AO123" s="184">
        <v>7.2040000000000007E-2</v>
      </c>
      <c r="AP123" s="184">
        <v>5.1000000000000004E-4</v>
      </c>
      <c r="AQ123" s="184">
        <v>14777</v>
      </c>
      <c r="AR123" s="184">
        <v>19750</v>
      </c>
      <c r="AS123" s="184">
        <v>0.42798000000000003</v>
      </c>
      <c r="AT123" s="184">
        <v>0.57201999999999997</v>
      </c>
      <c r="AU123" s="184">
        <v>19141</v>
      </c>
      <c r="AV123" s="184">
        <v>24174</v>
      </c>
      <c r="AW123" s="184">
        <v>0.44190000000000002</v>
      </c>
      <c r="AX123" s="184">
        <v>0.55810000000000004</v>
      </c>
      <c r="AY123" s="184">
        <v>34527</v>
      </c>
      <c r="AZ123" s="184">
        <v>2371</v>
      </c>
      <c r="BA123" s="184">
        <v>2918</v>
      </c>
      <c r="BB123" s="184">
        <v>13936</v>
      </c>
      <c r="BC123" s="184">
        <v>240</v>
      </c>
      <c r="BD123" s="184">
        <v>13450</v>
      </c>
      <c r="BE123" s="184">
        <v>6.8669999999999995E-2</v>
      </c>
      <c r="BF123" s="184">
        <v>8.4510000000000002E-2</v>
      </c>
      <c r="BG123" s="184">
        <v>0.40362999999999999</v>
      </c>
      <c r="BH123" s="184">
        <v>6.9499999999999996E-3</v>
      </c>
      <c r="BI123" s="184">
        <v>0.38955000000000001</v>
      </c>
      <c r="BJ123" s="184">
        <v>19465</v>
      </c>
      <c r="BK123" s="184">
        <v>1612</v>
      </c>
      <c r="BL123" s="184">
        <v>4.6688000000000001</v>
      </c>
      <c r="BM123" s="184">
        <v>21077</v>
      </c>
      <c r="BN123" s="184">
        <v>61.045000000000002</v>
      </c>
      <c r="BO123" s="184">
        <f t="shared" si="10"/>
        <v>1169800</v>
      </c>
      <c r="BP123" s="185">
        <f t="shared" si="11"/>
        <v>0.49679913227903311</v>
      </c>
      <c r="BQ123" s="186">
        <f t="shared" si="12"/>
        <v>0.61045000000000005</v>
      </c>
      <c r="BR123" s="171">
        <f>Table1[[#This Row],[ENROLL22_MINORITY_Percent]]-Table1[[#This Row],[CENSUS_22_MINORITY_SA_P]]</f>
        <v>0.11365086772096694</v>
      </c>
    </row>
    <row r="124" spans="1:70" ht="14.25">
      <c r="A124" s="132">
        <v>223320</v>
      </c>
      <c r="B124" s="184">
        <v>15392</v>
      </c>
      <c r="C124" s="184">
        <v>27994</v>
      </c>
      <c r="D124" s="184">
        <v>53211</v>
      </c>
      <c r="E124" s="184">
        <v>68470</v>
      </c>
      <c r="F124" s="184">
        <v>29101</v>
      </c>
      <c r="G124" s="184">
        <v>1445</v>
      </c>
      <c r="H124" s="184">
        <v>4852</v>
      </c>
      <c r="I124" s="184">
        <v>91726</v>
      </c>
      <c r="J124" s="184">
        <v>133508</v>
      </c>
      <c r="K124" s="184">
        <v>102442</v>
      </c>
      <c r="L124" s="184">
        <v>519</v>
      </c>
      <c r="M124" s="184">
        <v>147</v>
      </c>
      <c r="N124" s="184">
        <v>194168</v>
      </c>
      <c r="O124" s="184">
        <v>3546</v>
      </c>
      <c r="P124" s="184">
        <v>50151</v>
      </c>
      <c r="Q124" s="184">
        <v>7.9269999999999993E-2</v>
      </c>
      <c r="R124" s="184">
        <v>0.14416999999999999</v>
      </c>
      <c r="S124" s="184">
        <v>0.27405000000000002</v>
      </c>
      <c r="T124" s="184">
        <v>0.35263</v>
      </c>
      <c r="U124" s="184">
        <v>0.14988000000000001</v>
      </c>
      <c r="V124" s="184">
        <v>7.4400000000000004E-3</v>
      </c>
      <c r="W124" s="184">
        <v>2.4989999999999998E-2</v>
      </c>
      <c r="X124" s="184">
        <v>0.47241</v>
      </c>
      <c r="Y124" s="184">
        <v>0.68759000000000003</v>
      </c>
      <c r="Z124" s="184">
        <v>0.52759</v>
      </c>
      <c r="AA124" s="184">
        <v>2.6700000000000001E-3</v>
      </c>
      <c r="AB124" s="184">
        <v>7.5699999999999997E-4</v>
      </c>
      <c r="AC124" s="184">
        <v>1</v>
      </c>
      <c r="AD124" s="184">
        <v>1.8259999999999998E-2</v>
      </c>
      <c r="AE124" s="184">
        <v>0.25829000000000002</v>
      </c>
      <c r="AF124" s="184">
        <v>822</v>
      </c>
      <c r="AG124" s="184">
        <v>407</v>
      </c>
      <c r="AH124" s="184">
        <v>232</v>
      </c>
      <c r="AI124" s="184">
        <v>103</v>
      </c>
      <c r="AJ124" s="184">
        <v>80</v>
      </c>
      <c r="AK124" s="184" t="s">
        <v>129</v>
      </c>
      <c r="AL124" s="184">
        <v>0.49513000000000001</v>
      </c>
      <c r="AM124" s="184">
        <v>0.28223999999999999</v>
      </c>
      <c r="AN124" s="184">
        <v>0.12529999999999999</v>
      </c>
      <c r="AO124" s="184">
        <v>9.7320000000000004E-2</v>
      </c>
      <c r="AP124" s="184" t="s">
        <v>129</v>
      </c>
      <c r="AQ124" s="184">
        <v>1381</v>
      </c>
      <c r="AR124" s="184">
        <v>2518</v>
      </c>
      <c r="AS124" s="184">
        <v>0.35419</v>
      </c>
      <c r="AT124" s="184">
        <v>0.64581</v>
      </c>
      <c r="AU124" s="184">
        <v>1311</v>
      </c>
      <c r="AV124" s="184">
        <v>2434</v>
      </c>
      <c r="AW124" s="184">
        <v>0.35006999999999999</v>
      </c>
      <c r="AX124" s="184">
        <v>0.64993000000000001</v>
      </c>
      <c r="AY124" s="184">
        <v>3899</v>
      </c>
      <c r="AZ124" s="184">
        <v>27</v>
      </c>
      <c r="BA124" s="184">
        <v>89</v>
      </c>
      <c r="BB124" s="184">
        <v>3056</v>
      </c>
      <c r="BC124" s="184">
        <v>14</v>
      </c>
      <c r="BD124" s="184">
        <v>636</v>
      </c>
      <c r="BE124" s="184">
        <v>6.9199999999999999E-3</v>
      </c>
      <c r="BF124" s="184">
        <v>2.283E-2</v>
      </c>
      <c r="BG124" s="184">
        <v>0.78378999999999999</v>
      </c>
      <c r="BH124" s="184">
        <v>3.5899999999999999E-3</v>
      </c>
      <c r="BI124" s="184">
        <v>0.16311999999999999</v>
      </c>
      <c r="BJ124" s="184">
        <v>3186</v>
      </c>
      <c r="BK124" s="184">
        <v>77</v>
      </c>
      <c r="BL124" s="184">
        <v>1.9749000000000001</v>
      </c>
      <c r="BM124" s="184">
        <v>3263</v>
      </c>
      <c r="BN124" s="184">
        <v>83.688000000000002</v>
      </c>
      <c r="BO124" s="184">
        <f t="shared" si="10"/>
        <v>144017</v>
      </c>
      <c r="BP124" s="185">
        <f t="shared" si="11"/>
        <v>0.74171336162498458</v>
      </c>
      <c r="BQ124" s="186">
        <f t="shared" si="12"/>
        <v>0.83688000000000007</v>
      </c>
      <c r="BR124" s="171">
        <f>Table1[[#This Row],[ENROLL22_MINORITY_Percent]]-Table1[[#This Row],[CENSUS_22_MINORITY_SA_P]]</f>
        <v>9.5166638375015489E-2</v>
      </c>
    </row>
    <row r="125" spans="1:70" ht="14.25">
      <c r="A125" s="132">
        <v>223506</v>
      </c>
      <c r="B125" s="184">
        <v>22625</v>
      </c>
      <c r="C125" s="184">
        <v>50891</v>
      </c>
      <c r="D125" s="184">
        <v>106733</v>
      </c>
      <c r="E125" s="184">
        <v>148526</v>
      </c>
      <c r="F125" s="184">
        <v>45825</v>
      </c>
      <c r="G125" s="184">
        <v>26256</v>
      </c>
      <c r="H125" s="184">
        <v>56112</v>
      </c>
      <c r="I125" s="184">
        <v>184592</v>
      </c>
      <c r="J125" s="184">
        <v>119553</v>
      </c>
      <c r="K125" s="184">
        <v>190008</v>
      </c>
      <c r="L125" s="184">
        <v>812</v>
      </c>
      <c r="M125" s="184">
        <v>685</v>
      </c>
      <c r="N125" s="184">
        <v>374600</v>
      </c>
      <c r="O125" s="184">
        <v>7956</v>
      </c>
      <c r="P125" s="184">
        <v>163226</v>
      </c>
      <c r="Q125" s="184">
        <v>6.0400000000000002E-2</v>
      </c>
      <c r="R125" s="184">
        <v>0.13585</v>
      </c>
      <c r="S125" s="184">
        <v>0.28493000000000002</v>
      </c>
      <c r="T125" s="184">
        <v>0.39649000000000001</v>
      </c>
      <c r="U125" s="184">
        <v>0.12232999999999999</v>
      </c>
      <c r="V125" s="184">
        <v>7.009E-2</v>
      </c>
      <c r="W125" s="184">
        <v>0.14979000000000001</v>
      </c>
      <c r="X125" s="184">
        <v>0.49276999999999999</v>
      </c>
      <c r="Y125" s="184">
        <v>0.31914999999999999</v>
      </c>
      <c r="Z125" s="184">
        <v>0.50722999999999996</v>
      </c>
      <c r="AA125" s="184">
        <v>2.1700000000000001E-3</v>
      </c>
      <c r="AB125" s="184">
        <v>1.8289999999999999E-3</v>
      </c>
      <c r="AC125" s="184">
        <v>1</v>
      </c>
      <c r="AD125" s="184">
        <v>2.1239999999999998E-2</v>
      </c>
      <c r="AE125" s="184">
        <v>0.43573000000000001</v>
      </c>
      <c r="AF125" s="184">
        <v>793</v>
      </c>
      <c r="AG125" s="184">
        <v>541</v>
      </c>
      <c r="AH125" s="184">
        <v>141</v>
      </c>
      <c r="AI125" s="184">
        <v>81</v>
      </c>
      <c r="AJ125" s="184">
        <v>30</v>
      </c>
      <c r="AK125" s="184">
        <v>0</v>
      </c>
      <c r="AL125" s="184">
        <v>0.68222000000000005</v>
      </c>
      <c r="AM125" s="184">
        <v>0.17781</v>
      </c>
      <c r="AN125" s="184">
        <v>0.10213999999999999</v>
      </c>
      <c r="AO125" s="184">
        <v>3.7830000000000003E-2</v>
      </c>
      <c r="AP125" s="184">
        <v>0</v>
      </c>
      <c r="AQ125" s="184">
        <v>1856</v>
      </c>
      <c r="AR125" s="184">
        <v>2188</v>
      </c>
      <c r="AS125" s="184">
        <v>0.45895000000000002</v>
      </c>
      <c r="AT125" s="184">
        <v>0.54105000000000003</v>
      </c>
      <c r="AU125" s="184">
        <v>1999</v>
      </c>
      <c r="AV125" s="184">
        <v>2048</v>
      </c>
      <c r="AW125" s="184">
        <v>0.49395</v>
      </c>
      <c r="AX125" s="184">
        <v>0.50605</v>
      </c>
      <c r="AY125" s="184">
        <v>4044</v>
      </c>
      <c r="AZ125" s="184">
        <v>59</v>
      </c>
      <c r="BA125" s="184">
        <v>249</v>
      </c>
      <c r="BB125" s="184">
        <v>1877</v>
      </c>
      <c r="BC125" s="184">
        <v>16</v>
      </c>
      <c r="BD125" s="184">
        <v>1572</v>
      </c>
      <c r="BE125" s="184">
        <v>1.4590000000000001E-2</v>
      </c>
      <c r="BF125" s="184">
        <v>6.157E-2</v>
      </c>
      <c r="BG125" s="184">
        <v>0.46414</v>
      </c>
      <c r="BH125" s="184">
        <v>3.96E-3</v>
      </c>
      <c r="BI125" s="184">
        <v>0.38872000000000001</v>
      </c>
      <c r="BJ125" s="184">
        <v>2201</v>
      </c>
      <c r="BK125" s="184">
        <v>271</v>
      </c>
      <c r="BL125" s="184">
        <v>6.7012999999999998</v>
      </c>
      <c r="BM125" s="184">
        <v>2472</v>
      </c>
      <c r="BN125" s="184">
        <v>61.128</v>
      </c>
      <c r="BO125" s="184">
        <f t="shared" si="10"/>
        <v>211374</v>
      </c>
      <c r="BP125" s="185">
        <f t="shared" si="11"/>
        <v>0.56426588360918317</v>
      </c>
      <c r="BQ125" s="186">
        <f t="shared" si="12"/>
        <v>0.61128000000000005</v>
      </c>
      <c r="BR125" s="171">
        <f>Table1[[#This Row],[ENROLL22_MINORITY_Percent]]-Table1[[#This Row],[CENSUS_22_MINORITY_SA_P]]</f>
        <v>4.7014116390816874E-2</v>
      </c>
    </row>
    <row r="126" spans="1:70" ht="14.25">
      <c r="A126" s="132">
        <v>224615</v>
      </c>
      <c r="B126" s="184">
        <v>558852</v>
      </c>
      <c r="C126" s="184">
        <v>1280937</v>
      </c>
      <c r="D126" s="184">
        <v>2208411</v>
      </c>
      <c r="E126" s="184">
        <v>2892576</v>
      </c>
      <c r="F126" s="184">
        <v>871383</v>
      </c>
      <c r="G126" s="184">
        <v>519042</v>
      </c>
      <c r="H126" s="184">
        <v>1733604</v>
      </c>
      <c r="I126" s="184">
        <v>3929163</v>
      </c>
      <c r="J126" s="184">
        <v>3199287</v>
      </c>
      <c r="K126" s="184">
        <v>3882996</v>
      </c>
      <c r="L126" s="184">
        <v>17772</v>
      </c>
      <c r="M126" s="184">
        <v>21528</v>
      </c>
      <c r="N126" s="184">
        <v>7812159</v>
      </c>
      <c r="O126" s="184">
        <v>180018</v>
      </c>
      <c r="P126" s="184">
        <v>2140908</v>
      </c>
      <c r="Q126" s="184">
        <v>7.1540000000000006E-2</v>
      </c>
      <c r="R126" s="184">
        <v>0.16397</v>
      </c>
      <c r="S126" s="184">
        <v>0.28269</v>
      </c>
      <c r="T126" s="184">
        <v>0.37026999999999999</v>
      </c>
      <c r="U126" s="184">
        <v>0.11154</v>
      </c>
      <c r="V126" s="184">
        <v>6.6439999999999999E-2</v>
      </c>
      <c r="W126" s="184">
        <v>0.22191</v>
      </c>
      <c r="X126" s="184">
        <v>0.50295000000000001</v>
      </c>
      <c r="Y126" s="184">
        <v>0.40953000000000001</v>
      </c>
      <c r="Z126" s="184">
        <v>0.49704999999999999</v>
      </c>
      <c r="AA126" s="184">
        <v>2.2699999999999999E-3</v>
      </c>
      <c r="AB126" s="184">
        <v>2.7560000000000002E-3</v>
      </c>
      <c r="AC126" s="184">
        <v>1</v>
      </c>
      <c r="AD126" s="184">
        <v>2.3040000000000001E-2</v>
      </c>
      <c r="AE126" s="184">
        <v>0.27405000000000002</v>
      </c>
      <c r="AF126" s="184">
        <v>14830</v>
      </c>
      <c r="AG126" s="184">
        <v>9315</v>
      </c>
      <c r="AH126" s="184">
        <v>3153</v>
      </c>
      <c r="AI126" s="184">
        <v>1613</v>
      </c>
      <c r="AJ126" s="184">
        <v>744</v>
      </c>
      <c r="AK126" s="184">
        <v>5</v>
      </c>
      <c r="AL126" s="184">
        <v>0.62812000000000001</v>
      </c>
      <c r="AM126" s="184">
        <v>0.21260999999999999</v>
      </c>
      <c r="AN126" s="184">
        <v>0.10877000000000001</v>
      </c>
      <c r="AO126" s="184">
        <v>5.0169999999999999E-2</v>
      </c>
      <c r="AP126" s="184">
        <v>3.3700000000000001E-4</v>
      </c>
      <c r="AQ126" s="184">
        <v>26171</v>
      </c>
      <c r="AR126" s="184">
        <v>37985</v>
      </c>
      <c r="AS126" s="184">
        <v>0.40793000000000001</v>
      </c>
      <c r="AT126" s="184">
        <v>0.59206999999999999</v>
      </c>
      <c r="AU126" s="184">
        <v>3843</v>
      </c>
      <c r="AV126" s="184">
        <v>7453</v>
      </c>
      <c r="AW126" s="184">
        <v>0.34021000000000001</v>
      </c>
      <c r="AX126" s="184">
        <v>0.65978999999999999</v>
      </c>
      <c r="AY126" s="184">
        <v>64156</v>
      </c>
      <c r="AZ126" s="184">
        <v>3905</v>
      </c>
      <c r="BA126" s="184">
        <v>12366</v>
      </c>
      <c r="BB126" s="184">
        <v>30854</v>
      </c>
      <c r="BC126" s="184">
        <v>172</v>
      </c>
      <c r="BD126" s="184">
        <v>9589</v>
      </c>
      <c r="BE126" s="184">
        <v>6.087E-2</v>
      </c>
      <c r="BF126" s="184">
        <v>0.19275</v>
      </c>
      <c r="BG126" s="184">
        <v>0.48092000000000001</v>
      </c>
      <c r="BH126" s="184">
        <v>2.6800000000000001E-3</v>
      </c>
      <c r="BI126" s="184">
        <v>0.14946000000000001</v>
      </c>
      <c r="BJ126" s="184">
        <v>47297</v>
      </c>
      <c r="BK126" s="184">
        <v>7270</v>
      </c>
      <c r="BL126" s="184">
        <v>11.331799999999999</v>
      </c>
      <c r="BM126" s="184">
        <v>54567</v>
      </c>
      <c r="BN126" s="184">
        <v>85.054000000000002</v>
      </c>
      <c r="BO126" s="184">
        <f t="shared" si="10"/>
        <v>5671251</v>
      </c>
      <c r="BP126" s="185">
        <f t="shared" si="11"/>
        <v>0.7259518143447925</v>
      </c>
      <c r="BQ126" s="186">
        <f t="shared" si="12"/>
        <v>0.85054000000000007</v>
      </c>
      <c r="BR126" s="171">
        <f>Table1[[#This Row],[ENROLL22_MINORITY_Percent]]-Table1[[#This Row],[CENSUS_22_MINORITY_SA_P]]</f>
        <v>0.12458818565520757</v>
      </c>
    </row>
    <row r="127" spans="1:70" ht="14.25">
      <c r="A127" s="132">
        <v>224642</v>
      </c>
      <c r="B127" s="184">
        <v>72177</v>
      </c>
      <c r="C127" s="184">
        <v>129847</v>
      </c>
      <c r="D127" s="184">
        <v>256482</v>
      </c>
      <c r="E127" s="184">
        <v>297018</v>
      </c>
      <c r="F127" s="184">
        <v>108308</v>
      </c>
      <c r="G127" s="184">
        <v>9597</v>
      </c>
      <c r="H127" s="184">
        <v>24578</v>
      </c>
      <c r="I127" s="184">
        <v>434008</v>
      </c>
      <c r="J127" s="184">
        <v>716538</v>
      </c>
      <c r="K127" s="184">
        <v>429824</v>
      </c>
      <c r="L127" s="184">
        <v>3435</v>
      </c>
      <c r="M127" s="184">
        <v>1425</v>
      </c>
      <c r="N127" s="184">
        <v>863832</v>
      </c>
      <c r="O127" s="184">
        <v>11265</v>
      </c>
      <c r="P127" s="184">
        <v>96994</v>
      </c>
      <c r="Q127" s="184">
        <v>8.3549999999999999E-2</v>
      </c>
      <c r="R127" s="184">
        <v>0.15032000000000001</v>
      </c>
      <c r="S127" s="184">
        <v>0.29691000000000001</v>
      </c>
      <c r="T127" s="184">
        <v>0.34383999999999998</v>
      </c>
      <c r="U127" s="184">
        <v>0.12537999999999999</v>
      </c>
      <c r="V127" s="184">
        <v>1.111E-2</v>
      </c>
      <c r="W127" s="184">
        <v>2.845E-2</v>
      </c>
      <c r="X127" s="184">
        <v>0.50241999999999998</v>
      </c>
      <c r="Y127" s="184">
        <v>0.82948999999999995</v>
      </c>
      <c r="Z127" s="184">
        <v>0.49758000000000002</v>
      </c>
      <c r="AA127" s="184">
        <v>3.98E-3</v>
      </c>
      <c r="AB127" s="184">
        <v>1.65E-3</v>
      </c>
      <c r="AC127" s="184">
        <v>1</v>
      </c>
      <c r="AD127" s="184">
        <v>1.304E-2</v>
      </c>
      <c r="AE127" s="184">
        <v>0.11228</v>
      </c>
      <c r="AF127" s="184">
        <v>6847</v>
      </c>
      <c r="AG127" s="184">
        <v>4336</v>
      </c>
      <c r="AH127" s="184">
        <v>1697</v>
      </c>
      <c r="AI127" s="184">
        <v>580</v>
      </c>
      <c r="AJ127" s="184">
        <v>229</v>
      </c>
      <c r="AK127" s="184">
        <v>5</v>
      </c>
      <c r="AL127" s="184">
        <v>0.63327</v>
      </c>
      <c r="AM127" s="184">
        <v>0.24784999999999999</v>
      </c>
      <c r="AN127" s="184">
        <v>8.4709999999999994E-2</v>
      </c>
      <c r="AO127" s="184">
        <v>3.3450000000000001E-2</v>
      </c>
      <c r="AP127" s="184">
        <v>7.2999999999999996E-4</v>
      </c>
      <c r="AQ127" s="184">
        <v>10349</v>
      </c>
      <c r="AR127" s="184">
        <v>14049</v>
      </c>
      <c r="AS127" s="184">
        <v>0.42416999999999999</v>
      </c>
      <c r="AT127" s="184">
        <v>0.57582999999999995</v>
      </c>
      <c r="AU127" s="184">
        <v>13720</v>
      </c>
      <c r="AV127" s="184">
        <v>18407</v>
      </c>
      <c r="AW127" s="184">
        <v>0.42706</v>
      </c>
      <c r="AX127" s="184">
        <v>0.57294</v>
      </c>
      <c r="AY127" s="184">
        <v>24398</v>
      </c>
      <c r="AZ127" s="184">
        <v>165</v>
      </c>
      <c r="BA127" s="184">
        <v>372</v>
      </c>
      <c r="BB127" s="184">
        <v>20731</v>
      </c>
      <c r="BC127" s="184">
        <v>101</v>
      </c>
      <c r="BD127" s="184">
        <v>1204</v>
      </c>
      <c r="BE127" s="184">
        <v>6.7600000000000004E-3</v>
      </c>
      <c r="BF127" s="184">
        <v>1.525E-2</v>
      </c>
      <c r="BG127" s="184">
        <v>0.84970000000000001</v>
      </c>
      <c r="BH127" s="184">
        <v>4.1399999999999996E-3</v>
      </c>
      <c r="BI127" s="184">
        <v>4.9349999999999998E-2</v>
      </c>
      <c r="BJ127" s="184">
        <v>21369</v>
      </c>
      <c r="BK127" s="184">
        <v>1825</v>
      </c>
      <c r="BL127" s="184">
        <v>7.4801000000000002</v>
      </c>
      <c r="BM127" s="184">
        <v>23194</v>
      </c>
      <c r="BN127" s="184">
        <v>95.064999999999998</v>
      </c>
      <c r="BO127" s="184">
        <f t="shared" si="10"/>
        <v>766838</v>
      </c>
      <c r="BP127" s="185">
        <f t="shared" si="11"/>
        <v>0.88771659304123951</v>
      </c>
      <c r="BQ127" s="186">
        <f t="shared" si="12"/>
        <v>0.95065</v>
      </c>
      <c r="BR127" s="171">
        <f>Table1[[#This Row],[ENROLL22_MINORITY_Percent]]-Table1[[#This Row],[CENSUS_22_MINORITY_SA_P]]</f>
        <v>6.2933406958760485E-2</v>
      </c>
    </row>
    <row r="128" spans="1:70" ht="14.25">
      <c r="A128" s="132">
        <v>225070</v>
      </c>
      <c r="B128" s="184">
        <v>78531</v>
      </c>
      <c r="C128" s="184">
        <v>164599</v>
      </c>
      <c r="D128" s="184">
        <v>360126</v>
      </c>
      <c r="E128" s="184">
        <v>535251</v>
      </c>
      <c r="F128" s="184">
        <v>160234</v>
      </c>
      <c r="G128" s="184">
        <v>184688</v>
      </c>
      <c r="H128" s="184">
        <v>121467</v>
      </c>
      <c r="I128" s="184">
        <v>652273</v>
      </c>
      <c r="J128" s="184">
        <v>196582</v>
      </c>
      <c r="K128" s="184">
        <v>646468</v>
      </c>
      <c r="L128" s="184">
        <v>9965</v>
      </c>
      <c r="M128" s="184">
        <v>6728</v>
      </c>
      <c r="N128" s="184">
        <v>1298741</v>
      </c>
      <c r="O128" s="184">
        <v>50253</v>
      </c>
      <c r="P128" s="184">
        <v>729058</v>
      </c>
      <c r="Q128" s="184">
        <v>6.0470000000000003E-2</v>
      </c>
      <c r="R128" s="184">
        <v>0.12673999999999999</v>
      </c>
      <c r="S128" s="184">
        <v>0.27728999999999998</v>
      </c>
      <c r="T128" s="184">
        <v>0.41213</v>
      </c>
      <c r="U128" s="184">
        <v>0.12338</v>
      </c>
      <c r="V128" s="184">
        <v>0.14221</v>
      </c>
      <c r="W128" s="184">
        <v>9.3530000000000002E-2</v>
      </c>
      <c r="X128" s="184">
        <v>0.50222999999999995</v>
      </c>
      <c r="Y128" s="184">
        <v>0.15135999999999999</v>
      </c>
      <c r="Z128" s="184">
        <v>0.49776999999999999</v>
      </c>
      <c r="AA128" s="184">
        <v>7.6699999999999997E-3</v>
      </c>
      <c r="AB128" s="184">
        <v>5.1799999999999997E-3</v>
      </c>
      <c r="AC128" s="184">
        <v>1</v>
      </c>
      <c r="AD128" s="184">
        <v>3.8690000000000002E-2</v>
      </c>
      <c r="AE128" s="184">
        <v>0.56135999999999997</v>
      </c>
      <c r="AF128" s="184" t="s">
        <v>129</v>
      </c>
      <c r="AG128" s="184" t="s">
        <v>129</v>
      </c>
      <c r="AH128" s="184" t="s">
        <v>129</v>
      </c>
      <c r="AI128" s="184" t="s">
        <v>129</v>
      </c>
      <c r="AJ128" s="184" t="s">
        <v>129</v>
      </c>
      <c r="AK128" s="184" t="s">
        <v>129</v>
      </c>
      <c r="AL128" s="184" t="s">
        <v>129</v>
      </c>
      <c r="AM128" s="184" t="s">
        <v>129</v>
      </c>
      <c r="AN128" s="184" t="s">
        <v>129</v>
      </c>
      <c r="AO128" s="184" t="s">
        <v>129</v>
      </c>
      <c r="AP128" s="184" t="s">
        <v>129</v>
      </c>
      <c r="AQ128" s="184">
        <v>1497</v>
      </c>
      <c r="AR128" s="184">
        <v>2441</v>
      </c>
      <c r="AS128" s="184">
        <v>0.38013999999999998</v>
      </c>
      <c r="AT128" s="184">
        <v>0.61985999999999997</v>
      </c>
      <c r="AU128" s="184">
        <v>1863</v>
      </c>
      <c r="AV128" s="184">
        <v>3040</v>
      </c>
      <c r="AW128" s="184">
        <v>0.37996999999999997</v>
      </c>
      <c r="AX128" s="184">
        <v>0.62002999999999997</v>
      </c>
      <c r="AY128" s="184">
        <v>3938</v>
      </c>
      <c r="AZ128" s="184">
        <v>81</v>
      </c>
      <c r="BA128" s="184">
        <v>335</v>
      </c>
      <c r="BB128" s="184">
        <v>649</v>
      </c>
      <c r="BC128" s="184">
        <v>193</v>
      </c>
      <c r="BD128" s="184">
        <v>2652</v>
      </c>
      <c r="BE128" s="184">
        <v>2.0570000000000001E-2</v>
      </c>
      <c r="BF128" s="184">
        <v>8.5070000000000007E-2</v>
      </c>
      <c r="BG128" s="184">
        <v>0.1648</v>
      </c>
      <c r="BH128" s="184">
        <v>4.9009999999999998E-2</v>
      </c>
      <c r="BI128" s="184">
        <v>0.67344000000000004</v>
      </c>
      <c r="BJ128" s="184">
        <v>1258</v>
      </c>
      <c r="BK128" s="184">
        <v>28</v>
      </c>
      <c r="BL128" s="184">
        <v>0.71099999999999997</v>
      </c>
      <c r="BM128" s="184">
        <v>1286</v>
      </c>
      <c r="BN128" s="184">
        <v>32.655999999999999</v>
      </c>
      <c r="BO128" s="184">
        <f t="shared" si="10"/>
        <v>569683</v>
      </c>
      <c r="BP128" s="185">
        <f t="shared" si="11"/>
        <v>0.43864250069875366</v>
      </c>
      <c r="BQ128" s="186">
        <f t="shared" si="12"/>
        <v>0.32655999999999996</v>
      </c>
      <c r="BR128" s="171">
        <f>Table1[[#This Row],[ENROLL22_MINORITY_Percent]]-Table1[[#This Row],[CENSUS_22_MINORITY_SA_P]]</f>
        <v>-0.1120825006987537</v>
      </c>
    </row>
    <row r="129" spans="1:70" ht="14.25">
      <c r="A129" s="132">
        <v>226204</v>
      </c>
      <c r="B129" s="184">
        <v>326323</v>
      </c>
      <c r="C129" s="184">
        <v>735469</v>
      </c>
      <c r="D129" s="184">
        <v>1367173</v>
      </c>
      <c r="E129" s="184">
        <v>1775561</v>
      </c>
      <c r="F129" s="184">
        <v>521651</v>
      </c>
      <c r="G129" s="184">
        <v>330740</v>
      </c>
      <c r="H129" s="184">
        <v>872237</v>
      </c>
      <c r="I129" s="184">
        <v>2366762</v>
      </c>
      <c r="J129" s="184">
        <v>2076103</v>
      </c>
      <c r="K129" s="184">
        <v>2359415</v>
      </c>
      <c r="L129" s="184">
        <v>7981</v>
      </c>
      <c r="M129" s="184">
        <v>17904</v>
      </c>
      <c r="N129" s="184">
        <v>4726177</v>
      </c>
      <c r="O129" s="184">
        <v>114731</v>
      </c>
      <c r="P129" s="184">
        <v>1306481</v>
      </c>
      <c r="Q129" s="184">
        <v>6.905E-2</v>
      </c>
      <c r="R129" s="184">
        <v>0.15562000000000001</v>
      </c>
      <c r="S129" s="184">
        <v>0.28927999999999998</v>
      </c>
      <c r="T129" s="184">
        <v>0.37569000000000002</v>
      </c>
      <c r="U129" s="184">
        <v>0.11037</v>
      </c>
      <c r="V129" s="184">
        <v>6.9980000000000001E-2</v>
      </c>
      <c r="W129" s="184">
        <v>0.18454999999999999</v>
      </c>
      <c r="X129" s="184">
        <v>0.50078</v>
      </c>
      <c r="Y129" s="184">
        <v>0.43928</v>
      </c>
      <c r="Z129" s="184">
        <v>0.49922</v>
      </c>
      <c r="AA129" s="184">
        <v>1.6900000000000001E-3</v>
      </c>
      <c r="AB129" s="184">
        <v>3.7880000000000001E-3</v>
      </c>
      <c r="AC129" s="184">
        <v>1</v>
      </c>
      <c r="AD129" s="184">
        <v>2.4279999999999999E-2</v>
      </c>
      <c r="AE129" s="184">
        <v>0.27644000000000002</v>
      </c>
      <c r="AF129" s="184">
        <v>1014</v>
      </c>
      <c r="AG129" s="184">
        <v>531</v>
      </c>
      <c r="AH129" s="184">
        <v>166</v>
      </c>
      <c r="AI129" s="184">
        <v>166</v>
      </c>
      <c r="AJ129" s="184">
        <v>149</v>
      </c>
      <c r="AK129" s="184">
        <v>2</v>
      </c>
      <c r="AL129" s="184">
        <v>0.52366999999999997</v>
      </c>
      <c r="AM129" s="184">
        <v>0.16370999999999999</v>
      </c>
      <c r="AN129" s="184">
        <v>0.16370999999999999</v>
      </c>
      <c r="AO129" s="184">
        <v>0.14693999999999999</v>
      </c>
      <c r="AP129" s="184">
        <v>1.9719999999999998E-3</v>
      </c>
      <c r="AQ129" s="184">
        <v>3916</v>
      </c>
      <c r="AR129" s="184">
        <v>3891</v>
      </c>
      <c r="AS129" s="184">
        <v>0.50160000000000005</v>
      </c>
      <c r="AT129" s="184">
        <v>0.49840000000000001</v>
      </c>
      <c r="AU129" s="184">
        <v>2898</v>
      </c>
      <c r="AV129" s="184">
        <v>3151</v>
      </c>
      <c r="AW129" s="184">
        <v>0.47909000000000002</v>
      </c>
      <c r="AX129" s="184">
        <v>0.52090999999999998</v>
      </c>
      <c r="AY129" s="184">
        <v>7807</v>
      </c>
      <c r="AZ129" s="184">
        <v>153</v>
      </c>
      <c r="BA129" s="184">
        <v>1045</v>
      </c>
      <c r="BB129" s="184">
        <v>3660</v>
      </c>
      <c r="BC129" s="184">
        <v>37</v>
      </c>
      <c r="BD129" s="184">
        <v>2450</v>
      </c>
      <c r="BE129" s="184">
        <v>1.9599999999999999E-2</v>
      </c>
      <c r="BF129" s="184">
        <v>0.13385</v>
      </c>
      <c r="BG129" s="184">
        <v>0.46881</v>
      </c>
      <c r="BH129" s="184">
        <v>4.7400000000000003E-3</v>
      </c>
      <c r="BI129" s="184">
        <v>0.31381999999999999</v>
      </c>
      <c r="BJ129" s="184">
        <v>4895</v>
      </c>
      <c r="BK129" s="184">
        <v>462</v>
      </c>
      <c r="BL129" s="184">
        <v>5.9177999999999997</v>
      </c>
      <c r="BM129" s="184">
        <v>5357</v>
      </c>
      <c r="BN129" s="184">
        <v>68.617999999999995</v>
      </c>
      <c r="BO129" s="184">
        <f t="shared" si="10"/>
        <v>3419696</v>
      </c>
      <c r="BP129" s="185">
        <f t="shared" si="11"/>
        <v>0.7235649447746032</v>
      </c>
      <c r="BQ129" s="186">
        <f t="shared" si="12"/>
        <v>0.6861799999999999</v>
      </c>
      <c r="BR129" s="171">
        <f>Table1[[#This Row],[ENROLL22_MINORITY_Percent]]-Table1[[#This Row],[CENSUS_22_MINORITY_SA_P]]</f>
        <v>-3.7384944774603301E-2</v>
      </c>
    </row>
    <row r="130" spans="1:70" ht="14.25">
      <c r="A130" s="132">
        <v>227182</v>
      </c>
      <c r="B130" s="184">
        <v>364797</v>
      </c>
      <c r="C130" s="184">
        <v>814761</v>
      </c>
      <c r="D130" s="184">
        <v>1546213</v>
      </c>
      <c r="E130" s="184">
        <v>2024178</v>
      </c>
      <c r="F130" s="184">
        <v>606217</v>
      </c>
      <c r="G130" s="184">
        <v>350773</v>
      </c>
      <c r="H130" s="184">
        <v>905650</v>
      </c>
      <c r="I130" s="184">
        <v>2682535</v>
      </c>
      <c r="J130" s="184">
        <v>2238886</v>
      </c>
      <c r="K130" s="184">
        <v>2673631</v>
      </c>
      <c r="L130" s="184">
        <v>8885</v>
      </c>
      <c r="M130" s="184">
        <v>19531</v>
      </c>
      <c r="N130" s="184">
        <v>5356166</v>
      </c>
      <c r="O130" s="184">
        <v>133414</v>
      </c>
      <c r="P130" s="184">
        <v>1699027</v>
      </c>
      <c r="Q130" s="184">
        <v>6.8110000000000004E-2</v>
      </c>
      <c r="R130" s="184">
        <v>0.15212000000000001</v>
      </c>
      <c r="S130" s="184">
        <v>0.28867999999999999</v>
      </c>
      <c r="T130" s="184">
        <v>0.37791999999999998</v>
      </c>
      <c r="U130" s="184">
        <v>0.11318</v>
      </c>
      <c r="V130" s="184">
        <v>6.5490000000000007E-2</v>
      </c>
      <c r="W130" s="184">
        <v>0.16908999999999999</v>
      </c>
      <c r="X130" s="184">
        <v>0.50083</v>
      </c>
      <c r="Y130" s="184">
        <v>0.41799999999999998</v>
      </c>
      <c r="Z130" s="184">
        <v>0.49917</v>
      </c>
      <c r="AA130" s="184">
        <v>1.66E-3</v>
      </c>
      <c r="AB130" s="184">
        <v>3.6459999999999999E-3</v>
      </c>
      <c r="AC130" s="184">
        <v>1</v>
      </c>
      <c r="AD130" s="184">
        <v>2.4910000000000002E-2</v>
      </c>
      <c r="AE130" s="184">
        <v>0.31720999999999999</v>
      </c>
      <c r="AF130" s="184">
        <v>18795</v>
      </c>
      <c r="AG130" s="184">
        <v>11112</v>
      </c>
      <c r="AH130" s="184">
        <v>4648</v>
      </c>
      <c r="AI130" s="184">
        <v>1971</v>
      </c>
      <c r="AJ130" s="184">
        <v>1058</v>
      </c>
      <c r="AK130" s="184">
        <v>6</v>
      </c>
      <c r="AL130" s="184">
        <v>0.59121999999999997</v>
      </c>
      <c r="AM130" s="184">
        <v>0.24729999999999999</v>
      </c>
      <c r="AN130" s="184">
        <v>0.10487</v>
      </c>
      <c r="AO130" s="184">
        <v>5.629E-2</v>
      </c>
      <c r="AP130" s="184">
        <v>3.19E-4</v>
      </c>
      <c r="AQ130" s="184">
        <v>28040</v>
      </c>
      <c r="AR130" s="184">
        <v>40375</v>
      </c>
      <c r="AS130" s="184">
        <v>0.40984999999999999</v>
      </c>
      <c r="AT130" s="184">
        <v>0.59014999999999995</v>
      </c>
      <c r="AU130" s="184">
        <v>25570</v>
      </c>
      <c r="AV130" s="184">
        <v>39302</v>
      </c>
      <c r="AW130" s="184">
        <v>0.39416000000000001</v>
      </c>
      <c r="AX130" s="184">
        <v>0.60584000000000005</v>
      </c>
      <c r="AY130" s="184">
        <v>68415</v>
      </c>
      <c r="AZ130" s="184">
        <v>5250</v>
      </c>
      <c r="BA130" s="184">
        <v>8900</v>
      </c>
      <c r="BB130" s="184">
        <v>28246</v>
      </c>
      <c r="BC130" s="184">
        <v>157</v>
      </c>
      <c r="BD130" s="184">
        <v>18298</v>
      </c>
      <c r="BE130" s="184">
        <v>7.6740000000000003E-2</v>
      </c>
      <c r="BF130" s="184">
        <v>0.13009000000000001</v>
      </c>
      <c r="BG130" s="184">
        <v>0.41286</v>
      </c>
      <c r="BH130" s="184">
        <v>2.2899999999999999E-3</v>
      </c>
      <c r="BI130" s="184">
        <v>0.26745999999999998</v>
      </c>
      <c r="BJ130" s="184">
        <v>42553</v>
      </c>
      <c r="BK130" s="184">
        <v>7564</v>
      </c>
      <c r="BL130" s="184">
        <v>11.056100000000001</v>
      </c>
      <c r="BM130" s="184">
        <v>50117</v>
      </c>
      <c r="BN130" s="184">
        <v>73.254000000000005</v>
      </c>
      <c r="BO130" s="184">
        <f t="shared" si="10"/>
        <v>3657139</v>
      </c>
      <c r="BP130" s="185">
        <f t="shared" si="11"/>
        <v>0.68279045122948023</v>
      </c>
      <c r="BQ130" s="186">
        <f t="shared" si="12"/>
        <v>0.73254000000000008</v>
      </c>
      <c r="BR130" s="171">
        <f>Table1[[#This Row],[ENROLL22_MINORITY_Percent]]-Table1[[#This Row],[CENSUS_22_MINORITY_SA_P]]</f>
        <v>4.9749548770519847E-2</v>
      </c>
    </row>
    <row r="131" spans="1:70" ht="14.25">
      <c r="A131" s="132">
        <v>227304</v>
      </c>
      <c r="B131" s="184">
        <v>18290</v>
      </c>
      <c r="C131" s="184">
        <v>39133</v>
      </c>
      <c r="D131" s="184">
        <v>84590</v>
      </c>
      <c r="E131" s="184">
        <v>91389</v>
      </c>
      <c r="F131" s="184">
        <v>29545</v>
      </c>
      <c r="G131" s="184">
        <v>2434</v>
      </c>
      <c r="H131" s="184">
        <v>9111</v>
      </c>
      <c r="I131" s="184">
        <v>127023</v>
      </c>
      <c r="J131" s="184">
        <v>160920</v>
      </c>
      <c r="K131" s="184">
        <v>135924</v>
      </c>
      <c r="L131" s="184">
        <v>813</v>
      </c>
      <c r="M131" s="184">
        <v>490</v>
      </c>
      <c r="N131" s="184">
        <v>262947</v>
      </c>
      <c r="O131" s="184">
        <v>3176</v>
      </c>
      <c r="P131" s="184">
        <v>86003</v>
      </c>
      <c r="Q131" s="184">
        <v>6.9559999999999997E-2</v>
      </c>
      <c r="R131" s="184">
        <v>0.14882000000000001</v>
      </c>
      <c r="S131" s="184">
        <v>0.32169999999999999</v>
      </c>
      <c r="T131" s="184">
        <v>0.34755999999999998</v>
      </c>
      <c r="U131" s="184">
        <v>0.11236</v>
      </c>
      <c r="V131" s="184">
        <v>9.2599999999999991E-3</v>
      </c>
      <c r="W131" s="184">
        <v>3.465E-2</v>
      </c>
      <c r="X131" s="184">
        <v>0.48307</v>
      </c>
      <c r="Y131" s="184">
        <v>0.61199000000000003</v>
      </c>
      <c r="Z131" s="184">
        <v>0.51693</v>
      </c>
      <c r="AA131" s="184">
        <v>3.0899999999999999E-3</v>
      </c>
      <c r="AB131" s="184">
        <v>1.8630000000000001E-3</v>
      </c>
      <c r="AC131" s="184">
        <v>1</v>
      </c>
      <c r="AD131" s="184">
        <v>1.208E-2</v>
      </c>
      <c r="AE131" s="184">
        <v>0.32707000000000003</v>
      </c>
      <c r="AF131" s="184" t="s">
        <v>129</v>
      </c>
      <c r="AG131" s="184" t="s">
        <v>129</v>
      </c>
      <c r="AH131" s="184" t="s">
        <v>129</v>
      </c>
      <c r="AI131" s="184" t="s">
        <v>129</v>
      </c>
      <c r="AJ131" s="184" t="s">
        <v>129</v>
      </c>
      <c r="AK131" s="184" t="s">
        <v>129</v>
      </c>
      <c r="AL131" s="184" t="s">
        <v>129</v>
      </c>
      <c r="AM131" s="184" t="s">
        <v>129</v>
      </c>
      <c r="AN131" s="184" t="s">
        <v>129</v>
      </c>
      <c r="AO131" s="184" t="s">
        <v>129</v>
      </c>
      <c r="AP131" s="184" t="s">
        <v>129</v>
      </c>
      <c r="AQ131" s="184">
        <v>3242</v>
      </c>
      <c r="AR131" s="184">
        <v>4753</v>
      </c>
      <c r="AS131" s="184">
        <v>0.40550000000000003</v>
      </c>
      <c r="AT131" s="184">
        <v>0.59450000000000003</v>
      </c>
      <c r="AU131" s="184">
        <v>1849</v>
      </c>
      <c r="AV131" s="184">
        <v>3190</v>
      </c>
      <c r="AW131" s="184">
        <v>0.36693999999999999</v>
      </c>
      <c r="AX131" s="184">
        <v>0.63305999999999996</v>
      </c>
      <c r="AY131" s="184">
        <v>7995</v>
      </c>
      <c r="AZ131" s="184">
        <v>95</v>
      </c>
      <c r="BA131" s="184">
        <v>410</v>
      </c>
      <c r="BB131" s="184">
        <v>5304</v>
      </c>
      <c r="BC131" s="184">
        <v>37</v>
      </c>
      <c r="BD131" s="184">
        <v>1685</v>
      </c>
      <c r="BE131" s="184">
        <v>1.188E-2</v>
      </c>
      <c r="BF131" s="184">
        <v>5.1279999999999999E-2</v>
      </c>
      <c r="BG131" s="184">
        <v>0.66341000000000006</v>
      </c>
      <c r="BH131" s="184">
        <v>4.6299999999999996E-3</v>
      </c>
      <c r="BI131" s="184">
        <v>0.21076</v>
      </c>
      <c r="BJ131" s="184">
        <v>5846</v>
      </c>
      <c r="BK131" s="184">
        <v>464</v>
      </c>
      <c r="BL131" s="184">
        <v>5.8036000000000003</v>
      </c>
      <c r="BM131" s="184">
        <v>6310</v>
      </c>
      <c r="BN131" s="184">
        <v>78.924000000000007</v>
      </c>
      <c r="BO131" s="184">
        <f t="shared" si="10"/>
        <v>176944</v>
      </c>
      <c r="BP131" s="185">
        <f t="shared" si="11"/>
        <v>0.67292648328370352</v>
      </c>
      <c r="BQ131" s="186">
        <f t="shared" si="12"/>
        <v>0.78924000000000005</v>
      </c>
      <c r="BR131" s="171">
        <f>Table1[[#This Row],[ENROLL22_MINORITY_Percent]]-Table1[[#This Row],[CENSUS_22_MINORITY_SA_P]]</f>
        <v>0.11631351671629653</v>
      </c>
    </row>
    <row r="132" spans="1:70" ht="14.25">
      <c r="A132" s="132">
        <v>227854</v>
      </c>
      <c r="B132" s="184">
        <v>182423</v>
      </c>
      <c r="C132" s="184">
        <v>379657</v>
      </c>
      <c r="D132" s="184">
        <v>710835</v>
      </c>
      <c r="E132" s="184">
        <v>955241</v>
      </c>
      <c r="F132" s="184">
        <v>342706</v>
      </c>
      <c r="G132" s="184">
        <v>65420</v>
      </c>
      <c r="H132" s="184">
        <v>160899</v>
      </c>
      <c r="I132" s="184">
        <v>1290589</v>
      </c>
      <c r="J132" s="184">
        <v>1440092</v>
      </c>
      <c r="K132" s="184">
        <v>1280273</v>
      </c>
      <c r="L132" s="184">
        <v>5470</v>
      </c>
      <c r="M132" s="184">
        <v>9394</v>
      </c>
      <c r="N132" s="184">
        <v>2570862</v>
      </c>
      <c r="O132" s="184">
        <v>61663</v>
      </c>
      <c r="P132" s="184">
        <v>827924</v>
      </c>
      <c r="Q132" s="184">
        <v>7.0959999999999995E-2</v>
      </c>
      <c r="R132" s="184">
        <v>0.14768000000000001</v>
      </c>
      <c r="S132" s="184">
        <v>0.27650000000000002</v>
      </c>
      <c r="T132" s="184">
        <v>0.37156</v>
      </c>
      <c r="U132" s="184">
        <v>0.1333</v>
      </c>
      <c r="V132" s="184">
        <v>2.545E-2</v>
      </c>
      <c r="W132" s="184">
        <v>6.2590000000000007E-2</v>
      </c>
      <c r="X132" s="184">
        <v>0.50200999999999996</v>
      </c>
      <c r="Y132" s="184">
        <v>0.56015999999999999</v>
      </c>
      <c r="Z132" s="184">
        <v>0.49798999999999999</v>
      </c>
      <c r="AA132" s="184">
        <v>2.1299999999999999E-3</v>
      </c>
      <c r="AB132" s="184">
        <v>3.6540000000000001E-3</v>
      </c>
      <c r="AC132" s="184">
        <v>1</v>
      </c>
      <c r="AD132" s="184">
        <v>2.3990000000000001E-2</v>
      </c>
      <c r="AE132" s="184">
        <v>0.32203999999999999</v>
      </c>
      <c r="AF132" s="184" t="s">
        <v>129</v>
      </c>
      <c r="AG132" s="184" t="s">
        <v>129</v>
      </c>
      <c r="AH132" s="184" t="s">
        <v>129</v>
      </c>
      <c r="AI132" s="184" t="s">
        <v>129</v>
      </c>
      <c r="AJ132" s="184" t="s">
        <v>129</v>
      </c>
      <c r="AK132" s="184" t="s">
        <v>129</v>
      </c>
      <c r="AL132" s="184" t="s">
        <v>129</v>
      </c>
      <c r="AM132" s="184" t="s">
        <v>129</v>
      </c>
      <c r="AN132" s="184" t="s">
        <v>129</v>
      </c>
      <c r="AO132" s="184" t="s">
        <v>129</v>
      </c>
      <c r="AP132" s="184" t="s">
        <v>129</v>
      </c>
      <c r="AQ132" s="184">
        <v>5321</v>
      </c>
      <c r="AR132" s="184">
        <v>7332</v>
      </c>
      <c r="AS132" s="184">
        <v>0.42053000000000001</v>
      </c>
      <c r="AT132" s="184">
        <v>0.57947000000000004</v>
      </c>
      <c r="AU132" s="184">
        <v>4478</v>
      </c>
      <c r="AV132" s="184">
        <v>5835</v>
      </c>
      <c r="AW132" s="184">
        <v>0.43420999999999998</v>
      </c>
      <c r="AX132" s="184">
        <v>0.56579000000000002</v>
      </c>
      <c r="AY132" s="184">
        <v>12653</v>
      </c>
      <c r="AZ132" s="184">
        <v>276</v>
      </c>
      <c r="BA132" s="184">
        <v>1150</v>
      </c>
      <c r="BB132" s="184">
        <v>8286</v>
      </c>
      <c r="BC132" s="184">
        <v>45</v>
      </c>
      <c r="BD132" s="184">
        <v>2157</v>
      </c>
      <c r="BE132" s="184">
        <v>2.181E-2</v>
      </c>
      <c r="BF132" s="184">
        <v>9.0889999999999999E-2</v>
      </c>
      <c r="BG132" s="184">
        <v>0.65486</v>
      </c>
      <c r="BH132" s="184">
        <v>3.5599999999999998E-3</v>
      </c>
      <c r="BI132" s="184">
        <v>0.17047000000000001</v>
      </c>
      <c r="BJ132" s="184">
        <v>9757</v>
      </c>
      <c r="BK132" s="184">
        <v>739</v>
      </c>
      <c r="BL132" s="184">
        <v>5.8404999999999996</v>
      </c>
      <c r="BM132" s="184">
        <v>10496</v>
      </c>
      <c r="BN132" s="184">
        <v>82.953000000000003</v>
      </c>
      <c r="BO132" s="184">
        <f t="shared" si="10"/>
        <v>1742938</v>
      </c>
      <c r="BP132" s="185">
        <f t="shared" si="11"/>
        <v>0.67795859910022394</v>
      </c>
      <c r="BQ132" s="186">
        <f t="shared" si="12"/>
        <v>0.82952999999999999</v>
      </c>
      <c r="BR132" s="171">
        <f>Table1[[#This Row],[ENROLL22_MINORITY_Percent]]-Table1[[#This Row],[CENSUS_22_MINORITY_SA_P]]</f>
        <v>0.15157140089977605</v>
      </c>
    </row>
    <row r="133" spans="1:70" ht="14.25">
      <c r="A133" s="132">
        <v>227924</v>
      </c>
      <c r="B133" s="184">
        <v>182423</v>
      </c>
      <c r="C133" s="184">
        <v>379657</v>
      </c>
      <c r="D133" s="184">
        <v>710835</v>
      </c>
      <c r="E133" s="184">
        <v>955241</v>
      </c>
      <c r="F133" s="184">
        <v>342706</v>
      </c>
      <c r="G133" s="184">
        <v>65420</v>
      </c>
      <c r="H133" s="184">
        <v>160899</v>
      </c>
      <c r="I133" s="184">
        <v>1290589</v>
      </c>
      <c r="J133" s="184">
        <v>1440092</v>
      </c>
      <c r="K133" s="184">
        <v>1280273</v>
      </c>
      <c r="L133" s="184">
        <v>5470</v>
      </c>
      <c r="M133" s="184">
        <v>9394</v>
      </c>
      <c r="N133" s="184">
        <v>2570862</v>
      </c>
      <c r="O133" s="184">
        <v>61663</v>
      </c>
      <c r="P133" s="184">
        <v>827924</v>
      </c>
      <c r="Q133" s="184">
        <v>7.0959999999999995E-2</v>
      </c>
      <c r="R133" s="184">
        <v>0.14768000000000001</v>
      </c>
      <c r="S133" s="184">
        <v>0.27650000000000002</v>
      </c>
      <c r="T133" s="184">
        <v>0.37156</v>
      </c>
      <c r="U133" s="184">
        <v>0.1333</v>
      </c>
      <c r="V133" s="184">
        <v>2.545E-2</v>
      </c>
      <c r="W133" s="184">
        <v>6.2590000000000007E-2</v>
      </c>
      <c r="X133" s="184">
        <v>0.50200999999999996</v>
      </c>
      <c r="Y133" s="184">
        <v>0.56015999999999999</v>
      </c>
      <c r="Z133" s="184">
        <v>0.49798999999999999</v>
      </c>
      <c r="AA133" s="184">
        <v>2.1299999999999999E-3</v>
      </c>
      <c r="AB133" s="184">
        <v>3.6540000000000001E-3</v>
      </c>
      <c r="AC133" s="184">
        <v>1</v>
      </c>
      <c r="AD133" s="184">
        <v>2.3990000000000001E-2</v>
      </c>
      <c r="AE133" s="184">
        <v>0.32203999999999999</v>
      </c>
      <c r="AF133" s="184" t="s">
        <v>129</v>
      </c>
      <c r="AG133" s="184" t="s">
        <v>129</v>
      </c>
      <c r="AH133" s="184" t="s">
        <v>129</v>
      </c>
      <c r="AI133" s="184" t="s">
        <v>129</v>
      </c>
      <c r="AJ133" s="184" t="s">
        <v>129</v>
      </c>
      <c r="AK133" s="184" t="s">
        <v>129</v>
      </c>
      <c r="AL133" s="184" t="s">
        <v>129</v>
      </c>
      <c r="AM133" s="184" t="s">
        <v>129</v>
      </c>
      <c r="AN133" s="184" t="s">
        <v>129</v>
      </c>
      <c r="AO133" s="184" t="s">
        <v>129</v>
      </c>
      <c r="AP133" s="184" t="s">
        <v>129</v>
      </c>
      <c r="AQ133" s="184">
        <v>6929</v>
      </c>
      <c r="AR133" s="184">
        <v>11304</v>
      </c>
      <c r="AS133" s="184">
        <v>0.38002999999999998</v>
      </c>
      <c r="AT133" s="184">
        <v>0.61997000000000002</v>
      </c>
      <c r="AU133" s="184">
        <v>9485</v>
      </c>
      <c r="AV133" s="184">
        <v>13649</v>
      </c>
      <c r="AW133" s="184">
        <v>0.41</v>
      </c>
      <c r="AX133" s="184">
        <v>0.59</v>
      </c>
      <c r="AY133" s="184">
        <v>18233</v>
      </c>
      <c r="AZ133" s="184">
        <v>432</v>
      </c>
      <c r="BA133" s="184">
        <v>1308</v>
      </c>
      <c r="BB133" s="184">
        <v>12619</v>
      </c>
      <c r="BC133" s="184">
        <v>57</v>
      </c>
      <c r="BD133" s="184">
        <v>3182</v>
      </c>
      <c r="BE133" s="184">
        <v>2.3689999999999999E-2</v>
      </c>
      <c r="BF133" s="184">
        <v>7.1739999999999998E-2</v>
      </c>
      <c r="BG133" s="184">
        <v>0.69210000000000005</v>
      </c>
      <c r="BH133" s="184">
        <v>3.13E-3</v>
      </c>
      <c r="BI133" s="184">
        <v>0.17452000000000001</v>
      </c>
      <c r="BJ133" s="184">
        <v>14416</v>
      </c>
      <c r="BK133" s="184">
        <v>635</v>
      </c>
      <c r="BL133" s="184">
        <v>3.4826999999999999</v>
      </c>
      <c r="BM133" s="184">
        <v>15051</v>
      </c>
      <c r="BN133" s="184">
        <v>82.548000000000002</v>
      </c>
      <c r="BO133" s="184">
        <f t="shared" si="10"/>
        <v>1742938</v>
      </c>
      <c r="BP133" s="185">
        <f t="shared" si="11"/>
        <v>0.67795859910022394</v>
      </c>
      <c r="BQ133" s="186">
        <f t="shared" si="12"/>
        <v>0.82547999999999999</v>
      </c>
      <c r="BR133" s="171">
        <f>Table1[[#This Row],[ENROLL22_MINORITY_Percent]]-Table1[[#This Row],[CENSUS_22_MINORITY_SA_P]]</f>
        <v>0.14752140089977606</v>
      </c>
    </row>
    <row r="134" spans="1:70" ht="14.25">
      <c r="A134" s="132">
        <v>227979</v>
      </c>
      <c r="B134" s="184">
        <v>326323</v>
      </c>
      <c r="C134" s="184">
        <v>735469</v>
      </c>
      <c r="D134" s="184">
        <v>1367173</v>
      </c>
      <c r="E134" s="184">
        <v>1775561</v>
      </c>
      <c r="F134" s="184">
        <v>521651</v>
      </c>
      <c r="G134" s="184">
        <v>330740</v>
      </c>
      <c r="H134" s="184">
        <v>872237</v>
      </c>
      <c r="I134" s="184">
        <v>2366762</v>
      </c>
      <c r="J134" s="184">
        <v>2076103</v>
      </c>
      <c r="K134" s="184">
        <v>2359415</v>
      </c>
      <c r="L134" s="184">
        <v>7981</v>
      </c>
      <c r="M134" s="184">
        <v>17904</v>
      </c>
      <c r="N134" s="184">
        <v>4726177</v>
      </c>
      <c r="O134" s="184">
        <v>114731</v>
      </c>
      <c r="P134" s="184">
        <v>1306481</v>
      </c>
      <c r="Q134" s="184">
        <v>6.905E-2</v>
      </c>
      <c r="R134" s="184">
        <v>0.15562000000000001</v>
      </c>
      <c r="S134" s="184">
        <v>0.28927999999999998</v>
      </c>
      <c r="T134" s="184">
        <v>0.37569000000000002</v>
      </c>
      <c r="U134" s="184">
        <v>0.11037</v>
      </c>
      <c r="V134" s="184">
        <v>6.9980000000000001E-2</v>
      </c>
      <c r="W134" s="184">
        <v>0.18454999999999999</v>
      </c>
      <c r="X134" s="184">
        <v>0.50078</v>
      </c>
      <c r="Y134" s="184">
        <v>0.43928</v>
      </c>
      <c r="Z134" s="184">
        <v>0.49922</v>
      </c>
      <c r="AA134" s="184">
        <v>1.6900000000000001E-3</v>
      </c>
      <c r="AB134" s="184">
        <v>3.7880000000000001E-3</v>
      </c>
      <c r="AC134" s="184">
        <v>1</v>
      </c>
      <c r="AD134" s="184">
        <v>2.4279999999999999E-2</v>
      </c>
      <c r="AE134" s="184">
        <v>0.27644000000000002</v>
      </c>
      <c r="AF134" s="184">
        <v>9309</v>
      </c>
      <c r="AG134" s="184">
        <v>6146</v>
      </c>
      <c r="AH134" s="184">
        <v>2102</v>
      </c>
      <c r="AI134" s="184">
        <v>735</v>
      </c>
      <c r="AJ134" s="184">
        <v>320</v>
      </c>
      <c r="AK134" s="184">
        <v>6</v>
      </c>
      <c r="AL134" s="184">
        <v>0.66022000000000003</v>
      </c>
      <c r="AM134" s="184">
        <v>0.2258</v>
      </c>
      <c r="AN134" s="184">
        <v>7.8960000000000002E-2</v>
      </c>
      <c r="AO134" s="184">
        <v>3.4380000000000001E-2</v>
      </c>
      <c r="AP134" s="184">
        <v>6.4499999999999996E-4</v>
      </c>
      <c r="AQ134" s="184">
        <v>12525</v>
      </c>
      <c r="AR134" s="184">
        <v>18068</v>
      </c>
      <c r="AS134" s="184">
        <v>0.40941</v>
      </c>
      <c r="AT134" s="184">
        <v>0.59058999999999995</v>
      </c>
      <c r="AU134" s="184">
        <v>12328</v>
      </c>
      <c r="AV134" s="184">
        <v>16393</v>
      </c>
      <c r="AW134" s="184">
        <v>0.42923</v>
      </c>
      <c r="AX134" s="184">
        <v>0.57077</v>
      </c>
      <c r="AY134" s="184">
        <v>30593</v>
      </c>
      <c r="AZ134" s="184">
        <v>1523</v>
      </c>
      <c r="BA134" s="184">
        <v>2677</v>
      </c>
      <c r="BB134" s="184">
        <v>19408</v>
      </c>
      <c r="BC134" s="184">
        <v>76</v>
      </c>
      <c r="BD134" s="184">
        <v>5131</v>
      </c>
      <c r="BE134" s="184">
        <v>4.9779999999999998E-2</v>
      </c>
      <c r="BF134" s="184">
        <v>8.7499999999999994E-2</v>
      </c>
      <c r="BG134" s="184">
        <v>0.63439000000000001</v>
      </c>
      <c r="BH134" s="184">
        <v>2.48E-3</v>
      </c>
      <c r="BI134" s="184">
        <v>0.16772000000000001</v>
      </c>
      <c r="BJ134" s="184">
        <v>23684</v>
      </c>
      <c r="BK134" s="184">
        <v>1778</v>
      </c>
      <c r="BL134" s="184">
        <v>5.8117999999999999</v>
      </c>
      <c r="BM134" s="184">
        <v>25462</v>
      </c>
      <c r="BN134" s="184">
        <v>83.227999999999994</v>
      </c>
      <c r="BO134" s="184">
        <f t="shared" si="10"/>
        <v>3419696</v>
      </c>
      <c r="BP134" s="185">
        <f t="shared" si="11"/>
        <v>0.7235649447746032</v>
      </c>
      <c r="BQ134" s="186">
        <f t="shared" si="12"/>
        <v>0.83227999999999991</v>
      </c>
      <c r="BR134" s="171">
        <f>Table1[[#This Row],[ENROLL22_MINORITY_Percent]]-Table1[[#This Row],[CENSUS_22_MINORITY_SA_P]]</f>
        <v>0.10871505522539671</v>
      </c>
    </row>
    <row r="135" spans="1:70" ht="14.25">
      <c r="A135" s="132">
        <v>228608</v>
      </c>
      <c r="B135" s="184">
        <v>31333</v>
      </c>
      <c r="C135" s="184">
        <v>59828</v>
      </c>
      <c r="D135" s="184">
        <v>113756</v>
      </c>
      <c r="E135" s="184">
        <v>125860</v>
      </c>
      <c r="F135" s="184">
        <v>42044</v>
      </c>
      <c r="G135" s="184">
        <v>10534</v>
      </c>
      <c r="H135" s="184">
        <v>80818</v>
      </c>
      <c r="I135" s="184">
        <v>186562</v>
      </c>
      <c r="J135" s="184">
        <v>97612</v>
      </c>
      <c r="K135" s="184">
        <v>186259</v>
      </c>
      <c r="L135" s="184">
        <v>3054</v>
      </c>
      <c r="M135" s="184">
        <v>1084</v>
      </c>
      <c r="N135" s="184">
        <v>372821</v>
      </c>
      <c r="O135" s="184">
        <v>18765</v>
      </c>
      <c r="P135" s="184">
        <v>160954</v>
      </c>
      <c r="Q135" s="184">
        <v>8.4040000000000004E-2</v>
      </c>
      <c r="R135" s="184">
        <v>0.16047</v>
      </c>
      <c r="S135" s="184">
        <v>0.30512</v>
      </c>
      <c r="T135" s="184">
        <v>0.33759</v>
      </c>
      <c r="U135" s="184">
        <v>0.11277</v>
      </c>
      <c r="V135" s="184">
        <v>2.8250000000000001E-2</v>
      </c>
      <c r="W135" s="184">
        <v>0.21676999999999999</v>
      </c>
      <c r="X135" s="184">
        <v>0.50041000000000002</v>
      </c>
      <c r="Y135" s="184">
        <v>0.26182</v>
      </c>
      <c r="Z135" s="184">
        <v>0.49958999999999998</v>
      </c>
      <c r="AA135" s="184">
        <v>8.1899999999999994E-3</v>
      </c>
      <c r="AB135" s="184">
        <v>2.908E-3</v>
      </c>
      <c r="AC135" s="184">
        <v>1</v>
      </c>
      <c r="AD135" s="184">
        <v>5.033E-2</v>
      </c>
      <c r="AE135" s="184">
        <v>0.43171999999999999</v>
      </c>
      <c r="AF135" s="184" t="s">
        <v>129</v>
      </c>
      <c r="AG135" s="184" t="s">
        <v>129</v>
      </c>
      <c r="AH135" s="184" t="s">
        <v>129</v>
      </c>
      <c r="AI135" s="184" t="s">
        <v>129</v>
      </c>
      <c r="AJ135" s="184" t="s">
        <v>129</v>
      </c>
      <c r="AK135" s="184" t="s">
        <v>129</v>
      </c>
      <c r="AL135" s="184" t="s">
        <v>129</v>
      </c>
      <c r="AM135" s="184" t="s">
        <v>129</v>
      </c>
      <c r="AN135" s="184" t="s">
        <v>129</v>
      </c>
      <c r="AO135" s="184" t="s">
        <v>129</v>
      </c>
      <c r="AP135" s="184" t="s">
        <v>129</v>
      </c>
      <c r="AQ135" s="184">
        <v>1536</v>
      </c>
      <c r="AR135" s="184">
        <v>3066</v>
      </c>
      <c r="AS135" s="184">
        <v>0.33377000000000001</v>
      </c>
      <c r="AT135" s="184">
        <v>0.66622999999999999</v>
      </c>
      <c r="AU135" s="184">
        <v>1783</v>
      </c>
      <c r="AV135" s="184">
        <v>3520</v>
      </c>
      <c r="AW135" s="184">
        <v>0.33622000000000002</v>
      </c>
      <c r="AX135" s="184">
        <v>0.66378000000000004</v>
      </c>
      <c r="AY135" s="184">
        <v>4602</v>
      </c>
      <c r="AZ135" s="184">
        <v>139</v>
      </c>
      <c r="BA135" s="184">
        <v>609</v>
      </c>
      <c r="BB135" s="184">
        <v>1510</v>
      </c>
      <c r="BC135" s="184">
        <v>35</v>
      </c>
      <c r="BD135" s="184">
        <v>1883</v>
      </c>
      <c r="BE135" s="184">
        <v>3.0200000000000001E-2</v>
      </c>
      <c r="BF135" s="184">
        <v>0.13233</v>
      </c>
      <c r="BG135" s="184">
        <v>0.32812000000000002</v>
      </c>
      <c r="BH135" s="184">
        <v>7.6099999999999996E-3</v>
      </c>
      <c r="BI135" s="184">
        <v>0.40916999999999998</v>
      </c>
      <c r="BJ135" s="184">
        <v>2293</v>
      </c>
      <c r="BK135" s="184">
        <v>426</v>
      </c>
      <c r="BL135" s="184">
        <v>9.2568000000000001</v>
      </c>
      <c r="BM135" s="184">
        <v>2719</v>
      </c>
      <c r="BN135" s="184">
        <v>59.082999999999998</v>
      </c>
      <c r="BO135" s="184">
        <f t="shared" si="10"/>
        <v>211867</v>
      </c>
      <c r="BP135" s="185">
        <f t="shared" si="11"/>
        <v>0.56828075671703038</v>
      </c>
      <c r="BQ135" s="186">
        <f t="shared" si="12"/>
        <v>0.59082999999999997</v>
      </c>
      <c r="BR135" s="171">
        <f>Table1[[#This Row],[ENROLL22_MINORITY_Percent]]-Table1[[#This Row],[CENSUS_22_MINORITY_SA_P]]</f>
        <v>2.2549243282969589E-2</v>
      </c>
    </row>
    <row r="136" spans="1:70" ht="14.25">
      <c r="A136" s="132">
        <v>232414</v>
      </c>
      <c r="B136" s="184">
        <v>29781</v>
      </c>
      <c r="C136" s="184">
        <v>68429</v>
      </c>
      <c r="D136" s="184">
        <v>127890</v>
      </c>
      <c r="E136" s="184">
        <v>217339</v>
      </c>
      <c r="F136" s="184">
        <v>93709</v>
      </c>
      <c r="G136" s="184">
        <v>33915</v>
      </c>
      <c r="H136" s="184">
        <v>118511</v>
      </c>
      <c r="I136" s="184">
        <v>275875</v>
      </c>
      <c r="J136" s="184">
        <v>27038</v>
      </c>
      <c r="K136" s="184">
        <v>261273</v>
      </c>
      <c r="L136" s="184">
        <v>791</v>
      </c>
      <c r="M136" s="184">
        <v>2221</v>
      </c>
      <c r="N136" s="184">
        <v>537148</v>
      </c>
      <c r="O136" s="184">
        <v>19933</v>
      </c>
      <c r="P136" s="184">
        <v>334739</v>
      </c>
      <c r="Q136" s="184">
        <v>5.5440000000000003E-2</v>
      </c>
      <c r="R136" s="184">
        <v>0.12739</v>
      </c>
      <c r="S136" s="184">
        <v>0.23809</v>
      </c>
      <c r="T136" s="184">
        <v>0.40461999999999998</v>
      </c>
      <c r="U136" s="184">
        <v>0.17446</v>
      </c>
      <c r="V136" s="184">
        <v>6.3140000000000002E-2</v>
      </c>
      <c r="W136" s="184">
        <v>0.22062999999999999</v>
      </c>
      <c r="X136" s="184">
        <v>0.51358999999999999</v>
      </c>
      <c r="Y136" s="184">
        <v>5.0340000000000003E-2</v>
      </c>
      <c r="Z136" s="184">
        <v>0.48641000000000001</v>
      </c>
      <c r="AA136" s="184">
        <v>1.47E-3</v>
      </c>
      <c r="AB136" s="184">
        <v>4.1349999999999998E-3</v>
      </c>
      <c r="AC136" s="184">
        <v>1</v>
      </c>
      <c r="AD136" s="184">
        <v>3.7109999999999997E-2</v>
      </c>
      <c r="AE136" s="184">
        <v>0.62317999999999996</v>
      </c>
      <c r="AF136" s="184">
        <v>2352</v>
      </c>
      <c r="AG136" s="184">
        <v>1401</v>
      </c>
      <c r="AH136" s="184">
        <v>525</v>
      </c>
      <c r="AI136" s="184">
        <v>273</v>
      </c>
      <c r="AJ136" s="184">
        <v>152</v>
      </c>
      <c r="AK136" s="184">
        <v>1</v>
      </c>
      <c r="AL136" s="184">
        <v>0.59565999999999997</v>
      </c>
      <c r="AM136" s="184">
        <v>0.22320999999999999</v>
      </c>
      <c r="AN136" s="184">
        <v>0.11607000000000001</v>
      </c>
      <c r="AO136" s="184">
        <v>6.4630000000000007E-2</v>
      </c>
      <c r="AP136" s="184">
        <v>4.2499999999999998E-4</v>
      </c>
      <c r="AQ136" s="184">
        <v>2960</v>
      </c>
      <c r="AR136" s="184">
        <v>4567</v>
      </c>
      <c r="AS136" s="184">
        <v>0.39324999999999999</v>
      </c>
      <c r="AT136" s="184">
        <v>0.60675000000000001</v>
      </c>
      <c r="AU136" s="184">
        <v>5067</v>
      </c>
      <c r="AV136" s="184">
        <v>7779</v>
      </c>
      <c r="AW136" s="184">
        <v>0.39444000000000001</v>
      </c>
      <c r="AX136" s="184">
        <v>0.60555999999999999</v>
      </c>
      <c r="AY136" s="184">
        <v>7527</v>
      </c>
      <c r="AZ136" s="184">
        <v>480</v>
      </c>
      <c r="BA136" s="184">
        <v>2146</v>
      </c>
      <c r="BB136" s="184">
        <v>660</v>
      </c>
      <c r="BC136" s="184">
        <v>40</v>
      </c>
      <c r="BD136" s="184">
        <v>3447</v>
      </c>
      <c r="BE136" s="184">
        <v>6.3769999999999993E-2</v>
      </c>
      <c r="BF136" s="184">
        <v>0.28510999999999997</v>
      </c>
      <c r="BG136" s="184">
        <v>8.7679999999999994E-2</v>
      </c>
      <c r="BH136" s="184">
        <v>5.3099999999999996E-3</v>
      </c>
      <c r="BI136" s="184">
        <v>0.45795000000000002</v>
      </c>
      <c r="BJ136" s="184">
        <v>3326</v>
      </c>
      <c r="BK136" s="184">
        <v>754</v>
      </c>
      <c r="BL136" s="184">
        <v>10.017300000000001</v>
      </c>
      <c r="BM136" s="184">
        <v>4080</v>
      </c>
      <c r="BN136" s="184">
        <v>54.204999999999998</v>
      </c>
      <c r="BO136" s="184">
        <f t="shared" si="10"/>
        <v>202409</v>
      </c>
      <c r="BP136" s="185">
        <f t="shared" si="11"/>
        <v>0.37682165809050766</v>
      </c>
      <c r="BQ136" s="186">
        <f t="shared" si="12"/>
        <v>0.54205000000000003</v>
      </c>
      <c r="BR136" s="171">
        <f>Table1[[#This Row],[ENROLL22_MINORITY_Percent]]-Table1[[#This Row],[CENSUS_22_MINORITY_SA_P]]</f>
        <v>0.16522834190949237</v>
      </c>
    </row>
    <row r="137" spans="1:70" ht="14.25">
      <c r="A137" s="132">
        <v>232946</v>
      </c>
      <c r="B137" s="184">
        <v>123698</v>
      </c>
      <c r="C137" s="184">
        <v>258730</v>
      </c>
      <c r="D137" s="184">
        <v>559330</v>
      </c>
      <c r="E137" s="184">
        <v>850843</v>
      </c>
      <c r="F137" s="184">
        <v>254640</v>
      </c>
      <c r="G137" s="184">
        <v>363469</v>
      </c>
      <c r="H137" s="184">
        <v>238755</v>
      </c>
      <c r="I137" s="184">
        <v>1020797</v>
      </c>
      <c r="J137" s="184">
        <v>367605</v>
      </c>
      <c r="K137" s="184">
        <v>1026444</v>
      </c>
      <c r="L137" s="184">
        <v>3930</v>
      </c>
      <c r="M137" s="184">
        <v>11564</v>
      </c>
      <c r="N137" s="184">
        <v>2047241</v>
      </c>
      <c r="O137" s="184">
        <v>89456</v>
      </c>
      <c r="P137" s="184">
        <v>972462</v>
      </c>
      <c r="Q137" s="184">
        <v>6.0420000000000001E-2</v>
      </c>
      <c r="R137" s="184">
        <v>0.12637999999999999</v>
      </c>
      <c r="S137" s="184">
        <v>0.27321000000000001</v>
      </c>
      <c r="T137" s="184">
        <v>0.41560000000000002</v>
      </c>
      <c r="U137" s="184">
        <v>0.12438</v>
      </c>
      <c r="V137" s="184">
        <v>0.17754</v>
      </c>
      <c r="W137" s="184">
        <v>0.11662</v>
      </c>
      <c r="X137" s="184">
        <v>0.49862000000000001</v>
      </c>
      <c r="Y137" s="184">
        <v>0.17956</v>
      </c>
      <c r="Z137" s="184">
        <v>0.50138000000000005</v>
      </c>
      <c r="AA137" s="184">
        <v>1.92E-3</v>
      </c>
      <c r="AB137" s="184">
        <v>5.6490000000000004E-3</v>
      </c>
      <c r="AC137" s="184">
        <v>1</v>
      </c>
      <c r="AD137" s="184">
        <v>4.3700000000000003E-2</v>
      </c>
      <c r="AE137" s="184">
        <v>0.47500999999999999</v>
      </c>
      <c r="AF137" s="184">
        <v>13327</v>
      </c>
      <c r="AG137" s="184">
        <v>7630</v>
      </c>
      <c r="AH137" s="184">
        <v>3802</v>
      </c>
      <c r="AI137" s="184">
        <v>1328</v>
      </c>
      <c r="AJ137" s="184">
        <v>560</v>
      </c>
      <c r="AK137" s="184">
        <v>7</v>
      </c>
      <c r="AL137" s="184">
        <v>0.57252000000000003</v>
      </c>
      <c r="AM137" s="184">
        <v>0.28528999999999999</v>
      </c>
      <c r="AN137" s="184">
        <v>9.9650000000000002E-2</v>
      </c>
      <c r="AO137" s="184">
        <v>4.2020000000000002E-2</v>
      </c>
      <c r="AP137" s="184">
        <v>5.2499999999999997E-4</v>
      </c>
      <c r="AQ137" s="184">
        <v>24984</v>
      </c>
      <c r="AR137" s="184">
        <v>26912</v>
      </c>
      <c r="AS137" s="184">
        <v>0.48142000000000001</v>
      </c>
      <c r="AT137" s="184">
        <v>0.51858000000000004</v>
      </c>
      <c r="AU137" s="184">
        <v>25037</v>
      </c>
      <c r="AV137" s="184">
        <v>26827</v>
      </c>
      <c r="AW137" s="184">
        <v>0.48274</v>
      </c>
      <c r="AX137" s="184">
        <v>0.51726000000000005</v>
      </c>
      <c r="AY137" s="184">
        <v>51896</v>
      </c>
      <c r="AZ137" s="184">
        <v>8582</v>
      </c>
      <c r="BA137" s="184">
        <v>7013</v>
      </c>
      <c r="BB137" s="184">
        <v>11704</v>
      </c>
      <c r="BC137" s="184">
        <v>255</v>
      </c>
      <c r="BD137" s="184">
        <v>17152</v>
      </c>
      <c r="BE137" s="184">
        <v>0.16536999999999999</v>
      </c>
      <c r="BF137" s="184">
        <v>0.13514000000000001</v>
      </c>
      <c r="BG137" s="184">
        <v>0.22553000000000001</v>
      </c>
      <c r="BH137" s="184">
        <v>4.9100000000000003E-3</v>
      </c>
      <c r="BI137" s="184">
        <v>0.33051000000000003</v>
      </c>
      <c r="BJ137" s="184">
        <v>27554</v>
      </c>
      <c r="BK137" s="184">
        <v>7190</v>
      </c>
      <c r="BL137" s="184">
        <v>13.8546</v>
      </c>
      <c r="BM137" s="184">
        <v>34744</v>
      </c>
      <c r="BN137" s="184">
        <v>66.948999999999998</v>
      </c>
      <c r="BO137" s="184">
        <f t="shared" si="10"/>
        <v>1074779</v>
      </c>
      <c r="BP137" s="185">
        <f t="shared" si="11"/>
        <v>0.52498899738721527</v>
      </c>
      <c r="BQ137" s="186">
        <f t="shared" si="12"/>
        <v>0.66949000000000003</v>
      </c>
      <c r="BR137" s="171">
        <f>Table1[[#This Row],[ENROLL22_MINORITY_Percent]]-Table1[[#This Row],[CENSUS_22_MINORITY_SA_P]]</f>
        <v>0.14450100261278476</v>
      </c>
    </row>
    <row r="138" spans="1:70" ht="14.25">
      <c r="A138" s="132">
        <v>233019</v>
      </c>
      <c r="B138" s="184">
        <v>7345</v>
      </c>
      <c r="C138" s="184">
        <v>13290</v>
      </c>
      <c r="D138" s="184">
        <v>29717</v>
      </c>
      <c r="E138" s="184">
        <v>53747</v>
      </c>
      <c r="F138" s="184">
        <v>32698</v>
      </c>
      <c r="G138" s="184">
        <v>791</v>
      </c>
      <c r="H138" s="184">
        <v>22800</v>
      </c>
      <c r="I138" s="184">
        <v>69951</v>
      </c>
      <c r="J138" s="184">
        <v>6232</v>
      </c>
      <c r="K138" s="184">
        <v>66846</v>
      </c>
      <c r="L138" s="184">
        <v>150</v>
      </c>
      <c r="M138" s="184">
        <v>274</v>
      </c>
      <c r="N138" s="184">
        <v>136797</v>
      </c>
      <c r="O138" s="184">
        <v>2539</v>
      </c>
      <c r="P138" s="184">
        <v>104011</v>
      </c>
      <c r="Q138" s="184">
        <v>5.3690000000000002E-2</v>
      </c>
      <c r="R138" s="184">
        <v>9.715E-2</v>
      </c>
      <c r="S138" s="184">
        <v>0.21723000000000001</v>
      </c>
      <c r="T138" s="184">
        <v>0.39290000000000003</v>
      </c>
      <c r="U138" s="184">
        <v>0.23902999999999999</v>
      </c>
      <c r="V138" s="184">
        <v>5.7800000000000004E-3</v>
      </c>
      <c r="W138" s="184">
        <v>0.16667000000000001</v>
      </c>
      <c r="X138" s="184">
        <v>0.51134999999999997</v>
      </c>
      <c r="Y138" s="184">
        <v>4.5560000000000003E-2</v>
      </c>
      <c r="Z138" s="184">
        <v>0.48864999999999997</v>
      </c>
      <c r="AA138" s="184">
        <v>1.1000000000000001E-3</v>
      </c>
      <c r="AB138" s="184">
        <v>2.003E-3</v>
      </c>
      <c r="AC138" s="184">
        <v>1</v>
      </c>
      <c r="AD138" s="184">
        <v>1.856E-2</v>
      </c>
      <c r="AE138" s="184">
        <v>0.76032999999999995</v>
      </c>
      <c r="AF138" s="184">
        <v>1048</v>
      </c>
      <c r="AG138" s="184">
        <v>755</v>
      </c>
      <c r="AH138" s="184">
        <v>172</v>
      </c>
      <c r="AI138" s="184">
        <v>83</v>
      </c>
      <c r="AJ138" s="184">
        <v>38</v>
      </c>
      <c r="AK138" s="184">
        <v>0</v>
      </c>
      <c r="AL138" s="184">
        <v>0.72041999999999995</v>
      </c>
      <c r="AM138" s="184">
        <v>0.16411999999999999</v>
      </c>
      <c r="AN138" s="184">
        <v>7.9200000000000007E-2</v>
      </c>
      <c r="AO138" s="184">
        <v>3.6260000000000001E-2</v>
      </c>
      <c r="AP138" s="184">
        <v>0</v>
      </c>
      <c r="AQ138" s="184">
        <v>785</v>
      </c>
      <c r="AR138" s="184">
        <v>1076</v>
      </c>
      <c r="AS138" s="184">
        <v>0.42181999999999997</v>
      </c>
      <c r="AT138" s="184">
        <v>0.57818000000000003</v>
      </c>
      <c r="AU138" s="184">
        <v>1198</v>
      </c>
      <c r="AV138" s="184">
        <v>1881</v>
      </c>
      <c r="AW138" s="184">
        <v>0.38908999999999999</v>
      </c>
      <c r="AX138" s="184">
        <v>0.61090999999999995</v>
      </c>
      <c r="AY138" s="184">
        <v>1861</v>
      </c>
      <c r="AZ138" s="184">
        <v>15</v>
      </c>
      <c r="BA138" s="184">
        <v>420</v>
      </c>
      <c r="BB138" s="184">
        <v>215</v>
      </c>
      <c r="BC138" s="184">
        <v>3</v>
      </c>
      <c r="BD138" s="184">
        <v>1054</v>
      </c>
      <c r="BE138" s="184">
        <v>8.0599999999999995E-3</v>
      </c>
      <c r="BF138" s="184">
        <v>0.22569</v>
      </c>
      <c r="BG138" s="184">
        <v>0.11552999999999999</v>
      </c>
      <c r="BH138" s="184">
        <v>1.6100000000000001E-3</v>
      </c>
      <c r="BI138" s="184">
        <v>0.56635999999999997</v>
      </c>
      <c r="BJ138" s="184">
        <v>653</v>
      </c>
      <c r="BK138" s="184">
        <v>154</v>
      </c>
      <c r="BL138" s="184">
        <v>8.2751000000000001</v>
      </c>
      <c r="BM138" s="184">
        <v>807</v>
      </c>
      <c r="BN138" s="184">
        <v>43.363999999999997</v>
      </c>
      <c r="BO138" s="184">
        <f t="shared" si="10"/>
        <v>32786</v>
      </c>
      <c r="BP138" s="185">
        <f t="shared" si="11"/>
        <v>0.23966899858915033</v>
      </c>
      <c r="BQ138" s="186">
        <f t="shared" si="12"/>
        <v>0.43363999999999997</v>
      </c>
      <c r="BR138" s="171">
        <f>Table1[[#This Row],[ENROLL22_MINORITY_Percent]]-Table1[[#This Row],[CENSUS_22_MINORITY_SA_P]]</f>
        <v>0.19397100141084964</v>
      </c>
    </row>
    <row r="139" spans="1:70" ht="14.25">
      <c r="A139" s="132">
        <v>233772</v>
      </c>
      <c r="B139" s="184">
        <v>86379</v>
      </c>
      <c r="C139" s="184">
        <v>180634</v>
      </c>
      <c r="D139" s="184">
        <v>283173</v>
      </c>
      <c r="E139" s="184">
        <v>425612</v>
      </c>
      <c r="F139" s="184">
        <v>160692</v>
      </c>
      <c r="G139" s="184">
        <v>52825</v>
      </c>
      <c r="H139" s="184">
        <v>338289</v>
      </c>
      <c r="I139" s="184">
        <v>574209</v>
      </c>
      <c r="J139" s="184">
        <v>87857</v>
      </c>
      <c r="K139" s="184">
        <v>562281</v>
      </c>
      <c r="L139" s="184">
        <v>2643</v>
      </c>
      <c r="M139" s="184">
        <v>5326</v>
      </c>
      <c r="N139" s="184">
        <v>1136490</v>
      </c>
      <c r="O139" s="184">
        <v>56697</v>
      </c>
      <c r="P139" s="184">
        <v>592853</v>
      </c>
      <c r="Q139" s="184">
        <v>7.6009999999999994E-2</v>
      </c>
      <c r="R139" s="184">
        <v>0.15894</v>
      </c>
      <c r="S139" s="184">
        <v>0.24915999999999999</v>
      </c>
      <c r="T139" s="184">
        <v>0.3745</v>
      </c>
      <c r="U139" s="184">
        <v>0.14138999999999999</v>
      </c>
      <c r="V139" s="184">
        <v>4.648E-2</v>
      </c>
      <c r="W139" s="184">
        <v>0.29765999999999998</v>
      </c>
      <c r="X139" s="184">
        <v>0.50524999999999998</v>
      </c>
      <c r="Y139" s="184">
        <v>7.7310000000000004E-2</v>
      </c>
      <c r="Z139" s="184">
        <v>0.49475000000000002</v>
      </c>
      <c r="AA139" s="184">
        <v>2.33E-3</v>
      </c>
      <c r="AB139" s="184">
        <v>4.6860000000000001E-3</v>
      </c>
      <c r="AC139" s="184">
        <v>1</v>
      </c>
      <c r="AD139" s="184">
        <v>4.9889999999999997E-2</v>
      </c>
      <c r="AE139" s="184">
        <v>0.52164999999999995</v>
      </c>
      <c r="AF139" s="184">
        <v>4898</v>
      </c>
      <c r="AG139" s="184">
        <v>2199</v>
      </c>
      <c r="AH139" s="184">
        <v>1334</v>
      </c>
      <c r="AI139" s="184">
        <v>904</v>
      </c>
      <c r="AJ139" s="184">
        <v>455</v>
      </c>
      <c r="AK139" s="184">
        <v>6</v>
      </c>
      <c r="AL139" s="184">
        <v>0.44896000000000003</v>
      </c>
      <c r="AM139" s="184">
        <v>0.27235999999999999</v>
      </c>
      <c r="AN139" s="184">
        <v>0.18457000000000001</v>
      </c>
      <c r="AO139" s="184">
        <v>9.2899999999999996E-2</v>
      </c>
      <c r="AP139" s="184">
        <v>1.225E-3</v>
      </c>
      <c r="AQ139" s="184">
        <v>6669</v>
      </c>
      <c r="AR139" s="184">
        <v>9526</v>
      </c>
      <c r="AS139" s="184">
        <v>0.41178999999999999</v>
      </c>
      <c r="AT139" s="184">
        <v>0.58821000000000001</v>
      </c>
      <c r="AU139" s="184">
        <v>12354</v>
      </c>
      <c r="AV139" s="184">
        <v>17780</v>
      </c>
      <c r="AW139" s="184">
        <v>0.40997</v>
      </c>
      <c r="AX139" s="184">
        <v>0.59003000000000005</v>
      </c>
      <c r="AY139" s="184">
        <v>16195</v>
      </c>
      <c r="AZ139" s="184">
        <v>806</v>
      </c>
      <c r="BA139" s="184">
        <v>4636</v>
      </c>
      <c r="BB139" s="184">
        <v>1646</v>
      </c>
      <c r="BC139" s="184">
        <v>137</v>
      </c>
      <c r="BD139" s="184">
        <v>7249</v>
      </c>
      <c r="BE139" s="184">
        <v>4.9770000000000002E-2</v>
      </c>
      <c r="BF139" s="184">
        <v>0.28626000000000001</v>
      </c>
      <c r="BG139" s="184">
        <v>0.10163999999999999</v>
      </c>
      <c r="BH139" s="184">
        <v>8.4600000000000005E-3</v>
      </c>
      <c r="BI139" s="184">
        <v>0.44761000000000001</v>
      </c>
      <c r="BJ139" s="184">
        <v>7225</v>
      </c>
      <c r="BK139" s="184">
        <v>1721</v>
      </c>
      <c r="BL139" s="184">
        <v>10.6267</v>
      </c>
      <c r="BM139" s="184">
        <v>8946</v>
      </c>
      <c r="BN139" s="184">
        <v>55.238999999999997</v>
      </c>
      <c r="BO139" s="184">
        <f t="shared" si="10"/>
        <v>543637</v>
      </c>
      <c r="BP139" s="185">
        <f t="shared" si="11"/>
        <v>0.4783473677727037</v>
      </c>
      <c r="BQ139" s="186">
        <f t="shared" si="12"/>
        <v>0.55238999999999994</v>
      </c>
      <c r="BR139" s="171">
        <f>Table1[[#This Row],[ENROLL22_MINORITY_Percent]]-Table1[[#This Row],[CENSUS_22_MINORITY_SA_P]]</f>
        <v>7.4042632227296235E-2</v>
      </c>
    </row>
    <row r="140" spans="1:70" ht="14.25">
      <c r="A140" s="132">
        <v>234669</v>
      </c>
      <c r="B140" s="184">
        <v>136102</v>
      </c>
      <c r="C140" s="184">
        <v>409514</v>
      </c>
      <c r="D140" s="184">
        <v>495633</v>
      </c>
      <c r="E140" s="184">
        <v>907067</v>
      </c>
      <c r="F140" s="184">
        <v>306055</v>
      </c>
      <c r="G140" s="184">
        <v>435379</v>
      </c>
      <c r="H140" s="184">
        <v>144187</v>
      </c>
      <c r="I140" s="184">
        <v>1110778</v>
      </c>
      <c r="J140" s="184">
        <v>228873</v>
      </c>
      <c r="K140" s="184">
        <v>1143593</v>
      </c>
      <c r="L140" s="184">
        <v>26434</v>
      </c>
      <c r="M140" s="184">
        <v>11929</v>
      </c>
      <c r="N140" s="184">
        <v>2254371</v>
      </c>
      <c r="O140" s="184">
        <v>147298</v>
      </c>
      <c r="P140" s="184">
        <v>1260271</v>
      </c>
      <c r="Q140" s="184">
        <v>6.037E-2</v>
      </c>
      <c r="R140" s="184">
        <v>0.18165000000000001</v>
      </c>
      <c r="S140" s="184">
        <v>0.21984999999999999</v>
      </c>
      <c r="T140" s="184">
        <v>0.40236</v>
      </c>
      <c r="U140" s="184">
        <v>0.13575999999999999</v>
      </c>
      <c r="V140" s="184">
        <v>0.19313</v>
      </c>
      <c r="W140" s="184">
        <v>6.3960000000000003E-2</v>
      </c>
      <c r="X140" s="184">
        <v>0.49271999999999999</v>
      </c>
      <c r="Y140" s="184">
        <v>0.10152</v>
      </c>
      <c r="Z140" s="184">
        <v>0.50727999999999995</v>
      </c>
      <c r="AA140" s="184">
        <v>1.1730000000000001E-2</v>
      </c>
      <c r="AB140" s="184">
        <v>5.2909999999999997E-3</v>
      </c>
      <c r="AC140" s="184">
        <v>1</v>
      </c>
      <c r="AD140" s="184">
        <v>6.5339999999999995E-2</v>
      </c>
      <c r="AE140" s="184">
        <v>0.55903000000000003</v>
      </c>
      <c r="AF140" s="184">
        <v>5547</v>
      </c>
      <c r="AG140" s="184">
        <v>3010</v>
      </c>
      <c r="AH140" s="184">
        <v>1406</v>
      </c>
      <c r="AI140" s="184">
        <v>804</v>
      </c>
      <c r="AJ140" s="184">
        <v>323</v>
      </c>
      <c r="AK140" s="184">
        <v>4</v>
      </c>
      <c r="AL140" s="184">
        <v>0.54264000000000001</v>
      </c>
      <c r="AM140" s="184">
        <v>0.25346999999999997</v>
      </c>
      <c r="AN140" s="184">
        <v>0.14494000000000001</v>
      </c>
      <c r="AO140" s="184">
        <v>5.8229999999999997E-2</v>
      </c>
      <c r="AP140" s="184">
        <v>7.2099999999999996E-4</v>
      </c>
      <c r="AQ140" s="184">
        <v>4668</v>
      </c>
      <c r="AR140" s="184">
        <v>5949</v>
      </c>
      <c r="AS140" s="184">
        <v>0.43967000000000001</v>
      </c>
      <c r="AT140" s="184">
        <v>0.56032999999999999</v>
      </c>
      <c r="AU140" s="184">
        <v>6103</v>
      </c>
      <c r="AV140" s="184">
        <v>7381</v>
      </c>
      <c r="AW140" s="184">
        <v>0.45261000000000001</v>
      </c>
      <c r="AX140" s="184">
        <v>0.54739000000000004</v>
      </c>
      <c r="AY140" s="184">
        <v>10617</v>
      </c>
      <c r="AZ140" s="184">
        <v>2471</v>
      </c>
      <c r="BA140" s="184">
        <v>512</v>
      </c>
      <c r="BB140" s="184">
        <v>1188</v>
      </c>
      <c r="BC140" s="184">
        <v>55</v>
      </c>
      <c r="BD140" s="184">
        <v>4154</v>
      </c>
      <c r="BE140" s="184">
        <v>0.23274</v>
      </c>
      <c r="BF140" s="184">
        <v>4.8219999999999999E-2</v>
      </c>
      <c r="BG140" s="184">
        <v>0.1119</v>
      </c>
      <c r="BH140" s="184">
        <v>5.1799999999999997E-3</v>
      </c>
      <c r="BI140" s="184">
        <v>0.39126</v>
      </c>
      <c r="BJ140" s="184">
        <v>4226</v>
      </c>
      <c r="BK140" s="184">
        <v>2237</v>
      </c>
      <c r="BL140" s="184">
        <v>21.07</v>
      </c>
      <c r="BM140" s="184">
        <v>6463</v>
      </c>
      <c r="BN140" s="184">
        <v>60.874000000000002</v>
      </c>
      <c r="BO140" s="184">
        <f t="shared" si="10"/>
        <v>994100</v>
      </c>
      <c r="BP140" s="185">
        <f t="shared" si="11"/>
        <v>0.44096557310220902</v>
      </c>
      <c r="BQ140" s="186">
        <f t="shared" si="12"/>
        <v>0.60874000000000006</v>
      </c>
      <c r="BR140" s="171">
        <f>Table1[[#This Row],[ENROLL22_MINORITY_Percent]]-Table1[[#This Row],[CENSUS_22_MINORITY_SA_P]]</f>
        <v>0.16777442689779104</v>
      </c>
    </row>
    <row r="141" spans="1:70" ht="14.25">
      <c r="A141" s="132">
        <v>234951</v>
      </c>
      <c r="B141" s="184">
        <v>62916</v>
      </c>
      <c r="C141" s="184">
        <v>141997</v>
      </c>
      <c r="D141" s="184">
        <v>233873</v>
      </c>
      <c r="E141" s="184">
        <v>349890</v>
      </c>
      <c r="F141" s="184">
        <v>130317</v>
      </c>
      <c r="G141" s="184">
        <v>59358</v>
      </c>
      <c r="H141" s="184">
        <v>62089</v>
      </c>
      <c r="I141" s="184">
        <v>456504</v>
      </c>
      <c r="J141" s="184">
        <v>109492</v>
      </c>
      <c r="K141" s="184">
        <v>462489</v>
      </c>
      <c r="L141" s="184">
        <v>21305</v>
      </c>
      <c r="M141" s="184">
        <v>4379</v>
      </c>
      <c r="N141" s="184">
        <v>918993</v>
      </c>
      <c r="O141" s="184">
        <v>76785</v>
      </c>
      <c r="P141" s="184">
        <v>585585</v>
      </c>
      <c r="Q141" s="184">
        <v>6.8459999999999993E-2</v>
      </c>
      <c r="R141" s="184">
        <v>0.15451000000000001</v>
      </c>
      <c r="S141" s="184">
        <v>0.25448999999999999</v>
      </c>
      <c r="T141" s="184">
        <v>0.38073000000000001</v>
      </c>
      <c r="U141" s="184">
        <v>0.14180000000000001</v>
      </c>
      <c r="V141" s="184">
        <v>6.4589999999999995E-2</v>
      </c>
      <c r="W141" s="184">
        <v>6.7559999999999995E-2</v>
      </c>
      <c r="X141" s="184">
        <v>0.49674000000000001</v>
      </c>
      <c r="Y141" s="184">
        <v>0.11914</v>
      </c>
      <c r="Z141" s="184">
        <v>0.50326000000000004</v>
      </c>
      <c r="AA141" s="184">
        <v>2.3179999999999999E-2</v>
      </c>
      <c r="AB141" s="184">
        <v>4.7650000000000001E-3</v>
      </c>
      <c r="AC141" s="184">
        <v>1</v>
      </c>
      <c r="AD141" s="184">
        <v>8.3549999999999999E-2</v>
      </c>
      <c r="AE141" s="184">
        <v>0.63719999999999999</v>
      </c>
      <c r="AF141" s="184">
        <v>1594</v>
      </c>
      <c r="AG141" s="184">
        <v>447</v>
      </c>
      <c r="AH141" s="184">
        <v>380</v>
      </c>
      <c r="AI141" s="184">
        <v>396</v>
      </c>
      <c r="AJ141" s="184">
        <v>366</v>
      </c>
      <c r="AK141" s="184">
        <v>5</v>
      </c>
      <c r="AL141" s="184">
        <v>0.28043000000000001</v>
      </c>
      <c r="AM141" s="184">
        <v>0.23838999999999999</v>
      </c>
      <c r="AN141" s="184">
        <v>0.24843000000000001</v>
      </c>
      <c r="AO141" s="184">
        <v>0.22961000000000001</v>
      </c>
      <c r="AP141" s="184">
        <v>3.137E-3</v>
      </c>
      <c r="AQ141" s="184">
        <v>1052</v>
      </c>
      <c r="AR141" s="184">
        <v>1736</v>
      </c>
      <c r="AS141" s="184">
        <v>0.37733</v>
      </c>
      <c r="AT141" s="184">
        <v>0.62266999999999995</v>
      </c>
      <c r="AU141" s="184">
        <v>1341</v>
      </c>
      <c r="AV141" s="184">
        <v>2325</v>
      </c>
      <c r="AW141" s="184">
        <v>0.36579</v>
      </c>
      <c r="AX141" s="184">
        <v>0.63421000000000005</v>
      </c>
      <c r="AY141" s="184">
        <v>2788</v>
      </c>
      <c r="AZ141" s="184">
        <v>179</v>
      </c>
      <c r="BA141" s="184">
        <v>318</v>
      </c>
      <c r="BB141" s="184">
        <v>420</v>
      </c>
      <c r="BC141" s="184">
        <v>62</v>
      </c>
      <c r="BD141" s="184">
        <v>1340</v>
      </c>
      <c r="BE141" s="184">
        <v>6.4199999999999993E-2</v>
      </c>
      <c r="BF141" s="184">
        <v>0.11405999999999999</v>
      </c>
      <c r="BG141" s="184">
        <v>0.15065000000000001</v>
      </c>
      <c r="BH141" s="184">
        <v>2.2239999999999999E-2</v>
      </c>
      <c r="BI141" s="184">
        <v>0.48063</v>
      </c>
      <c r="BJ141" s="184">
        <v>979</v>
      </c>
      <c r="BK141" s="184">
        <v>469</v>
      </c>
      <c r="BL141" s="184">
        <v>16.822099999999999</v>
      </c>
      <c r="BM141" s="184">
        <v>1448</v>
      </c>
      <c r="BN141" s="184">
        <v>51.936999999999998</v>
      </c>
      <c r="BO141" s="184">
        <f t="shared" si="10"/>
        <v>333408</v>
      </c>
      <c r="BP141" s="185">
        <f t="shared" si="11"/>
        <v>0.3627971050922042</v>
      </c>
      <c r="BQ141" s="186">
        <f t="shared" si="12"/>
        <v>0.51937</v>
      </c>
      <c r="BR141" s="171">
        <f>Table1[[#This Row],[ENROLL22_MINORITY_Percent]]-Table1[[#This Row],[CENSUS_22_MINORITY_SA_P]]</f>
        <v>0.1565728949077958</v>
      </c>
    </row>
    <row r="142" spans="1:70" ht="14.25">
      <c r="A142" s="132">
        <v>235103</v>
      </c>
      <c r="B142" s="184">
        <v>46491</v>
      </c>
      <c r="C142" s="184">
        <v>122082</v>
      </c>
      <c r="D142" s="184">
        <v>201508</v>
      </c>
      <c r="E142" s="184">
        <v>341392</v>
      </c>
      <c r="F142" s="184">
        <v>116864</v>
      </c>
      <c r="G142" s="184">
        <v>100939</v>
      </c>
      <c r="H142" s="184">
        <v>27984</v>
      </c>
      <c r="I142" s="184">
        <v>409995</v>
      </c>
      <c r="J142" s="184">
        <v>91866</v>
      </c>
      <c r="K142" s="184">
        <v>418342</v>
      </c>
      <c r="L142" s="184">
        <v>9678</v>
      </c>
      <c r="M142" s="184">
        <v>4255</v>
      </c>
      <c r="N142" s="184">
        <v>828337</v>
      </c>
      <c r="O142" s="184">
        <v>51337</v>
      </c>
      <c r="P142" s="184">
        <v>542278</v>
      </c>
      <c r="Q142" s="184">
        <v>5.6129999999999999E-2</v>
      </c>
      <c r="R142" s="184">
        <v>0.14738000000000001</v>
      </c>
      <c r="S142" s="184">
        <v>0.24326999999999999</v>
      </c>
      <c r="T142" s="184">
        <v>0.41214000000000001</v>
      </c>
      <c r="U142" s="184">
        <v>0.14108000000000001</v>
      </c>
      <c r="V142" s="184">
        <v>0.12186</v>
      </c>
      <c r="W142" s="184">
        <v>3.3779999999999998E-2</v>
      </c>
      <c r="X142" s="184">
        <v>0.49496000000000001</v>
      </c>
      <c r="Y142" s="184">
        <v>0.1109</v>
      </c>
      <c r="Z142" s="184">
        <v>0.50504000000000004</v>
      </c>
      <c r="AA142" s="184">
        <v>1.1679999999999999E-2</v>
      </c>
      <c r="AB142" s="184">
        <v>5.1370000000000001E-3</v>
      </c>
      <c r="AC142" s="184">
        <v>1</v>
      </c>
      <c r="AD142" s="184">
        <v>6.198E-2</v>
      </c>
      <c r="AE142" s="184">
        <v>0.65466000000000002</v>
      </c>
      <c r="AF142" s="184">
        <v>2541</v>
      </c>
      <c r="AG142" s="184">
        <v>1273</v>
      </c>
      <c r="AH142" s="184">
        <v>651</v>
      </c>
      <c r="AI142" s="184">
        <v>315</v>
      </c>
      <c r="AJ142" s="184">
        <v>292</v>
      </c>
      <c r="AK142" s="184">
        <v>10</v>
      </c>
      <c r="AL142" s="184">
        <v>0.50097999999999998</v>
      </c>
      <c r="AM142" s="184">
        <v>0.25619999999999998</v>
      </c>
      <c r="AN142" s="184">
        <v>0.12397</v>
      </c>
      <c r="AO142" s="184">
        <v>0.11491999999999999</v>
      </c>
      <c r="AP142" s="184">
        <v>3.9350000000000001E-3</v>
      </c>
      <c r="AQ142" s="184">
        <v>2590</v>
      </c>
      <c r="AR142" s="184">
        <v>3163</v>
      </c>
      <c r="AS142" s="184">
        <v>0.45019999999999999</v>
      </c>
      <c r="AT142" s="184">
        <v>0.54979999999999996</v>
      </c>
      <c r="AU142" s="184">
        <v>4604</v>
      </c>
      <c r="AV142" s="184">
        <v>4933</v>
      </c>
      <c r="AW142" s="184">
        <v>0.48275000000000001</v>
      </c>
      <c r="AX142" s="184">
        <v>0.51724999999999999</v>
      </c>
      <c r="AY142" s="184">
        <v>5753</v>
      </c>
      <c r="AZ142" s="184">
        <v>891</v>
      </c>
      <c r="BA142" s="184">
        <v>522</v>
      </c>
      <c r="BB142" s="184">
        <v>762</v>
      </c>
      <c r="BC142" s="184">
        <v>66</v>
      </c>
      <c r="BD142" s="184">
        <v>2332</v>
      </c>
      <c r="BE142" s="184">
        <v>0.15487999999999999</v>
      </c>
      <c r="BF142" s="184">
        <v>9.0740000000000001E-2</v>
      </c>
      <c r="BG142" s="184">
        <v>0.13245000000000001</v>
      </c>
      <c r="BH142" s="184">
        <v>1.1469999999999999E-2</v>
      </c>
      <c r="BI142" s="184">
        <v>0.40534999999999999</v>
      </c>
      <c r="BJ142" s="184">
        <v>2241</v>
      </c>
      <c r="BK142" s="184">
        <v>1180</v>
      </c>
      <c r="BL142" s="184">
        <v>20.510999999999999</v>
      </c>
      <c r="BM142" s="184">
        <v>3421</v>
      </c>
      <c r="BN142" s="184">
        <v>59.465000000000003</v>
      </c>
      <c r="BO142" s="184">
        <f t="shared" si="10"/>
        <v>286059</v>
      </c>
      <c r="BP142" s="185">
        <f t="shared" si="11"/>
        <v>0.34534132846896853</v>
      </c>
      <c r="BQ142" s="186">
        <f t="shared" si="12"/>
        <v>0.59465000000000001</v>
      </c>
      <c r="BR142" s="171">
        <f>Table1[[#This Row],[ENROLL22_MINORITY_Percent]]-Table1[[#This Row],[CENSUS_22_MINORITY_SA_P]]</f>
        <v>0.24930867153103148</v>
      </c>
    </row>
    <row r="143" spans="1:70" ht="14.25">
      <c r="A143" s="132">
        <v>235149</v>
      </c>
      <c r="B143" s="184">
        <v>46491</v>
      </c>
      <c r="C143" s="184">
        <v>122082</v>
      </c>
      <c r="D143" s="184">
        <v>201508</v>
      </c>
      <c r="E143" s="184">
        <v>341392</v>
      </c>
      <c r="F143" s="184">
        <v>116864</v>
      </c>
      <c r="G143" s="184">
        <v>100939</v>
      </c>
      <c r="H143" s="184">
        <v>27984</v>
      </c>
      <c r="I143" s="184">
        <v>409995</v>
      </c>
      <c r="J143" s="184">
        <v>91866</v>
      </c>
      <c r="K143" s="184">
        <v>418342</v>
      </c>
      <c r="L143" s="184">
        <v>9678</v>
      </c>
      <c r="M143" s="184">
        <v>4255</v>
      </c>
      <c r="N143" s="184">
        <v>828337</v>
      </c>
      <c r="O143" s="184">
        <v>51337</v>
      </c>
      <c r="P143" s="184">
        <v>542278</v>
      </c>
      <c r="Q143" s="184">
        <v>5.6129999999999999E-2</v>
      </c>
      <c r="R143" s="184">
        <v>0.14738000000000001</v>
      </c>
      <c r="S143" s="184">
        <v>0.24326999999999999</v>
      </c>
      <c r="T143" s="184">
        <v>0.41214000000000001</v>
      </c>
      <c r="U143" s="184">
        <v>0.14108000000000001</v>
      </c>
      <c r="V143" s="184">
        <v>0.12186</v>
      </c>
      <c r="W143" s="184">
        <v>3.3779999999999998E-2</v>
      </c>
      <c r="X143" s="184">
        <v>0.49496000000000001</v>
      </c>
      <c r="Y143" s="184">
        <v>0.1109</v>
      </c>
      <c r="Z143" s="184">
        <v>0.50504000000000004</v>
      </c>
      <c r="AA143" s="184">
        <v>1.1679999999999999E-2</v>
      </c>
      <c r="AB143" s="184">
        <v>5.1370000000000001E-3</v>
      </c>
      <c r="AC143" s="184">
        <v>1</v>
      </c>
      <c r="AD143" s="184">
        <v>6.198E-2</v>
      </c>
      <c r="AE143" s="184">
        <v>0.65466000000000002</v>
      </c>
      <c r="AF143" s="184">
        <v>3017</v>
      </c>
      <c r="AG143" s="184">
        <v>1704</v>
      </c>
      <c r="AH143" s="184">
        <v>668</v>
      </c>
      <c r="AI143" s="184">
        <v>394</v>
      </c>
      <c r="AJ143" s="184">
        <v>246</v>
      </c>
      <c r="AK143" s="184">
        <v>5</v>
      </c>
      <c r="AL143" s="184">
        <v>0.56479999999999997</v>
      </c>
      <c r="AM143" s="184">
        <v>0.22141</v>
      </c>
      <c r="AN143" s="184">
        <v>0.13059000000000001</v>
      </c>
      <c r="AO143" s="184">
        <v>8.1540000000000001E-2</v>
      </c>
      <c r="AP143" s="184">
        <v>1.6570000000000001E-3</v>
      </c>
      <c r="AQ143" s="184">
        <v>2607</v>
      </c>
      <c r="AR143" s="184">
        <v>3447</v>
      </c>
      <c r="AS143" s="184">
        <v>0.43062</v>
      </c>
      <c r="AT143" s="184">
        <v>0.56938</v>
      </c>
      <c r="AU143" s="184">
        <v>2978</v>
      </c>
      <c r="AV143" s="184">
        <v>4002</v>
      </c>
      <c r="AW143" s="184">
        <v>0.42664999999999997</v>
      </c>
      <c r="AX143" s="184">
        <v>0.57335000000000003</v>
      </c>
      <c r="AY143" s="184">
        <v>6054</v>
      </c>
      <c r="AZ143" s="184">
        <v>589</v>
      </c>
      <c r="BA143" s="184">
        <v>281</v>
      </c>
      <c r="BB143" s="184">
        <v>990</v>
      </c>
      <c r="BC143" s="184">
        <v>73</v>
      </c>
      <c r="BD143" s="184">
        <v>3105</v>
      </c>
      <c r="BE143" s="184">
        <v>9.7290000000000001E-2</v>
      </c>
      <c r="BF143" s="184">
        <v>4.6420000000000003E-2</v>
      </c>
      <c r="BG143" s="184">
        <v>0.16353000000000001</v>
      </c>
      <c r="BH143" s="184">
        <v>1.206E-2</v>
      </c>
      <c r="BI143" s="184">
        <v>0.51288</v>
      </c>
      <c r="BJ143" s="184">
        <v>1933</v>
      </c>
      <c r="BK143" s="184">
        <v>1016</v>
      </c>
      <c r="BL143" s="184">
        <v>16.782299999999999</v>
      </c>
      <c r="BM143" s="184">
        <v>2949</v>
      </c>
      <c r="BN143" s="184">
        <v>48.712000000000003</v>
      </c>
      <c r="BO143" s="184">
        <f t="shared" si="10"/>
        <v>286059</v>
      </c>
      <c r="BP143" s="185">
        <f t="shared" si="11"/>
        <v>0.34534132846896853</v>
      </c>
      <c r="BQ143" s="186">
        <f t="shared" si="12"/>
        <v>0.48712000000000005</v>
      </c>
      <c r="BR143" s="171">
        <f>Table1[[#This Row],[ENROLL22_MINORITY_Percent]]-Table1[[#This Row],[CENSUS_22_MINORITY_SA_P]]</f>
        <v>0.14177867153103152</v>
      </c>
    </row>
    <row r="144" spans="1:70" ht="14.25">
      <c r="A144" s="132">
        <v>235237</v>
      </c>
      <c r="B144" s="184">
        <v>62916</v>
      </c>
      <c r="C144" s="184">
        <v>141997</v>
      </c>
      <c r="D144" s="184">
        <v>233873</v>
      </c>
      <c r="E144" s="184">
        <v>349890</v>
      </c>
      <c r="F144" s="184">
        <v>130317</v>
      </c>
      <c r="G144" s="184">
        <v>59358</v>
      </c>
      <c r="H144" s="184">
        <v>62089</v>
      </c>
      <c r="I144" s="184">
        <v>456504</v>
      </c>
      <c r="J144" s="184">
        <v>109492</v>
      </c>
      <c r="K144" s="184">
        <v>462489</v>
      </c>
      <c r="L144" s="184">
        <v>21305</v>
      </c>
      <c r="M144" s="184">
        <v>4379</v>
      </c>
      <c r="N144" s="184">
        <v>918993</v>
      </c>
      <c r="O144" s="184">
        <v>76785</v>
      </c>
      <c r="P144" s="184">
        <v>585585</v>
      </c>
      <c r="Q144" s="184">
        <v>6.8459999999999993E-2</v>
      </c>
      <c r="R144" s="184">
        <v>0.15451000000000001</v>
      </c>
      <c r="S144" s="184">
        <v>0.25448999999999999</v>
      </c>
      <c r="T144" s="184">
        <v>0.38073000000000001</v>
      </c>
      <c r="U144" s="184">
        <v>0.14180000000000001</v>
      </c>
      <c r="V144" s="184">
        <v>6.4589999999999995E-2</v>
      </c>
      <c r="W144" s="184">
        <v>6.7559999999999995E-2</v>
      </c>
      <c r="X144" s="184">
        <v>0.49674000000000001</v>
      </c>
      <c r="Y144" s="184">
        <v>0.11914</v>
      </c>
      <c r="Z144" s="184">
        <v>0.50326000000000004</v>
      </c>
      <c r="AA144" s="184">
        <v>2.3179999999999999E-2</v>
      </c>
      <c r="AB144" s="184">
        <v>4.7650000000000001E-3</v>
      </c>
      <c r="AC144" s="184">
        <v>1</v>
      </c>
      <c r="AD144" s="184">
        <v>8.3549999999999999E-2</v>
      </c>
      <c r="AE144" s="184">
        <v>0.63719999999999999</v>
      </c>
      <c r="AF144" s="184">
        <v>4496</v>
      </c>
      <c r="AG144" s="184">
        <v>2648</v>
      </c>
      <c r="AH144" s="184">
        <v>822</v>
      </c>
      <c r="AI144" s="184">
        <v>648</v>
      </c>
      <c r="AJ144" s="184">
        <v>376</v>
      </c>
      <c r="AK144" s="184">
        <v>2</v>
      </c>
      <c r="AL144" s="184">
        <v>0.58896999999999999</v>
      </c>
      <c r="AM144" s="184">
        <v>0.18282999999999999</v>
      </c>
      <c r="AN144" s="184">
        <v>0.14413000000000001</v>
      </c>
      <c r="AO144" s="184">
        <v>8.3629999999999996E-2</v>
      </c>
      <c r="AP144" s="184">
        <v>4.4499999999999997E-4</v>
      </c>
      <c r="AQ144" s="184">
        <v>3243</v>
      </c>
      <c r="AR144" s="184">
        <v>5392</v>
      </c>
      <c r="AS144" s="184">
        <v>0.37556</v>
      </c>
      <c r="AT144" s="184">
        <v>0.62444</v>
      </c>
      <c r="AU144" s="184">
        <v>2998</v>
      </c>
      <c r="AV144" s="184">
        <v>3857</v>
      </c>
      <c r="AW144" s="184">
        <v>0.43735000000000002</v>
      </c>
      <c r="AX144" s="184">
        <v>0.56264999999999998</v>
      </c>
      <c r="AY144" s="184">
        <v>8635</v>
      </c>
      <c r="AZ144" s="184">
        <v>653</v>
      </c>
      <c r="BA144" s="184">
        <v>698</v>
      </c>
      <c r="BB144" s="184">
        <v>1334</v>
      </c>
      <c r="BC144" s="184">
        <v>167</v>
      </c>
      <c r="BD144" s="184">
        <v>3686</v>
      </c>
      <c r="BE144" s="184">
        <v>7.5620000000000007E-2</v>
      </c>
      <c r="BF144" s="184">
        <v>8.0829999999999999E-2</v>
      </c>
      <c r="BG144" s="184">
        <v>0.15448999999999999</v>
      </c>
      <c r="BH144" s="184">
        <v>1.934E-2</v>
      </c>
      <c r="BI144" s="184">
        <v>0.42687000000000003</v>
      </c>
      <c r="BJ144" s="184">
        <v>2852</v>
      </c>
      <c r="BK144" s="184">
        <v>2097</v>
      </c>
      <c r="BL144" s="184">
        <v>24.2849</v>
      </c>
      <c r="BM144" s="184">
        <v>4949</v>
      </c>
      <c r="BN144" s="184">
        <v>57.313000000000002</v>
      </c>
      <c r="BO144" s="184">
        <f t="shared" si="10"/>
        <v>333408</v>
      </c>
      <c r="BP144" s="185">
        <f t="shared" si="11"/>
        <v>0.3627971050922042</v>
      </c>
      <c r="BQ144" s="186">
        <f t="shared" si="12"/>
        <v>0.57313000000000003</v>
      </c>
      <c r="BR144" s="171">
        <f>Table1[[#This Row],[ENROLL22_MINORITY_Percent]]-Table1[[#This Row],[CENSUS_22_MINORITY_SA_P]]</f>
        <v>0.21033289490779583</v>
      </c>
    </row>
    <row r="145" spans="1:70" ht="14.25">
      <c r="A145" s="132">
        <v>235431</v>
      </c>
      <c r="B145" s="184">
        <v>136102</v>
      </c>
      <c r="C145" s="184">
        <v>409514</v>
      </c>
      <c r="D145" s="184">
        <v>495633</v>
      </c>
      <c r="E145" s="184">
        <v>907067</v>
      </c>
      <c r="F145" s="184">
        <v>306055</v>
      </c>
      <c r="G145" s="184">
        <v>435379</v>
      </c>
      <c r="H145" s="184">
        <v>144187</v>
      </c>
      <c r="I145" s="184">
        <v>1110778</v>
      </c>
      <c r="J145" s="184">
        <v>228873</v>
      </c>
      <c r="K145" s="184">
        <v>1143593</v>
      </c>
      <c r="L145" s="184">
        <v>26434</v>
      </c>
      <c r="M145" s="184">
        <v>11929</v>
      </c>
      <c r="N145" s="184">
        <v>2254371</v>
      </c>
      <c r="O145" s="184">
        <v>147298</v>
      </c>
      <c r="P145" s="184">
        <v>1260271</v>
      </c>
      <c r="Q145" s="184">
        <v>6.037E-2</v>
      </c>
      <c r="R145" s="184">
        <v>0.18165000000000001</v>
      </c>
      <c r="S145" s="184">
        <v>0.21984999999999999</v>
      </c>
      <c r="T145" s="184">
        <v>0.40236</v>
      </c>
      <c r="U145" s="184">
        <v>0.13575999999999999</v>
      </c>
      <c r="V145" s="184">
        <v>0.19313</v>
      </c>
      <c r="W145" s="184">
        <v>6.3960000000000003E-2</v>
      </c>
      <c r="X145" s="184">
        <v>0.49271999999999999</v>
      </c>
      <c r="Y145" s="184">
        <v>0.10152</v>
      </c>
      <c r="Z145" s="184">
        <v>0.50727999999999995</v>
      </c>
      <c r="AA145" s="184">
        <v>1.1730000000000001E-2</v>
      </c>
      <c r="AB145" s="184">
        <v>5.2909999999999997E-3</v>
      </c>
      <c r="AC145" s="184">
        <v>1</v>
      </c>
      <c r="AD145" s="184">
        <v>6.5339999999999995E-2</v>
      </c>
      <c r="AE145" s="184">
        <v>0.55903000000000003</v>
      </c>
      <c r="AF145" s="184">
        <v>2568</v>
      </c>
      <c r="AG145" s="184">
        <v>1427</v>
      </c>
      <c r="AH145" s="184">
        <v>570</v>
      </c>
      <c r="AI145" s="184">
        <v>377</v>
      </c>
      <c r="AJ145" s="184">
        <v>194</v>
      </c>
      <c r="AK145" s="184">
        <v>0</v>
      </c>
      <c r="AL145" s="184">
        <v>0.55569000000000002</v>
      </c>
      <c r="AM145" s="184">
        <v>0.22195999999999999</v>
      </c>
      <c r="AN145" s="184">
        <v>0.14681</v>
      </c>
      <c r="AO145" s="184">
        <v>7.5550000000000006E-2</v>
      </c>
      <c r="AP145" s="184">
        <v>0</v>
      </c>
      <c r="AQ145" s="184">
        <v>1720</v>
      </c>
      <c r="AR145" s="184">
        <v>2964</v>
      </c>
      <c r="AS145" s="184">
        <v>0.36720999999999998</v>
      </c>
      <c r="AT145" s="184">
        <v>0.63278999999999996</v>
      </c>
      <c r="AU145" s="184">
        <v>2865</v>
      </c>
      <c r="AV145" s="184">
        <v>3972</v>
      </c>
      <c r="AW145" s="184">
        <v>0.41904000000000002</v>
      </c>
      <c r="AX145" s="184">
        <v>0.58096000000000003</v>
      </c>
      <c r="AY145" s="184">
        <v>4684</v>
      </c>
      <c r="AZ145" s="184">
        <v>966</v>
      </c>
      <c r="BA145" s="184">
        <v>895</v>
      </c>
      <c r="BB145" s="184">
        <v>874</v>
      </c>
      <c r="BC145" s="184">
        <v>75</v>
      </c>
      <c r="BD145" s="184">
        <v>1161</v>
      </c>
      <c r="BE145" s="184">
        <v>0.20623</v>
      </c>
      <c r="BF145" s="184">
        <v>0.19108</v>
      </c>
      <c r="BG145" s="184">
        <v>0.18659000000000001</v>
      </c>
      <c r="BH145" s="184">
        <v>1.601E-2</v>
      </c>
      <c r="BI145" s="184">
        <v>0.24787000000000001</v>
      </c>
      <c r="BJ145" s="184">
        <v>2810</v>
      </c>
      <c r="BK145" s="184">
        <v>713</v>
      </c>
      <c r="BL145" s="184">
        <v>15.222</v>
      </c>
      <c r="BM145" s="184">
        <v>3523</v>
      </c>
      <c r="BN145" s="184">
        <v>75.212999999999994</v>
      </c>
      <c r="BO145" s="184">
        <f t="shared" si="10"/>
        <v>994100</v>
      </c>
      <c r="BP145" s="185">
        <f t="shared" si="11"/>
        <v>0.44096557310220902</v>
      </c>
      <c r="BQ145" s="186">
        <f t="shared" si="12"/>
        <v>0.75212999999999997</v>
      </c>
      <c r="BR145" s="171">
        <f>Table1[[#This Row],[ENROLL22_MINORITY_Percent]]-Table1[[#This Row],[CENSUS_22_MINORITY_SA_P]]</f>
        <v>0.31116442689779095</v>
      </c>
    </row>
    <row r="146" spans="1:70" ht="14.25">
      <c r="A146" s="132">
        <v>238263</v>
      </c>
      <c r="B146" s="184">
        <v>92001</v>
      </c>
      <c r="C146" s="184">
        <v>155273</v>
      </c>
      <c r="D146" s="184">
        <v>272890</v>
      </c>
      <c r="E146" s="184">
        <v>448373</v>
      </c>
      <c r="F146" s="184">
        <v>195203</v>
      </c>
      <c r="G146" s="184">
        <v>37413</v>
      </c>
      <c r="H146" s="184">
        <v>41515</v>
      </c>
      <c r="I146" s="184">
        <v>575379</v>
      </c>
      <c r="J146" s="184">
        <v>75577</v>
      </c>
      <c r="K146" s="184">
        <v>588361</v>
      </c>
      <c r="L146" s="184">
        <v>2782</v>
      </c>
      <c r="M146" s="184">
        <v>2688</v>
      </c>
      <c r="N146" s="184">
        <v>1163740</v>
      </c>
      <c r="O146" s="184">
        <v>39238</v>
      </c>
      <c r="P146" s="184">
        <v>964527</v>
      </c>
      <c r="Q146" s="184">
        <v>7.9060000000000005E-2</v>
      </c>
      <c r="R146" s="184">
        <v>0.13342999999999999</v>
      </c>
      <c r="S146" s="184">
        <v>0.23449</v>
      </c>
      <c r="T146" s="184">
        <v>0.38529000000000002</v>
      </c>
      <c r="U146" s="184">
        <v>0.16774</v>
      </c>
      <c r="V146" s="184">
        <v>3.2149999999999998E-2</v>
      </c>
      <c r="W146" s="184">
        <v>3.567E-2</v>
      </c>
      <c r="X146" s="184">
        <v>0.49442000000000003</v>
      </c>
      <c r="Y146" s="184">
        <v>6.4939999999999998E-2</v>
      </c>
      <c r="Z146" s="184">
        <v>0.50558000000000003</v>
      </c>
      <c r="AA146" s="184">
        <v>2.3900000000000002E-3</v>
      </c>
      <c r="AB146" s="184">
        <v>2.31E-3</v>
      </c>
      <c r="AC146" s="184">
        <v>1</v>
      </c>
      <c r="AD146" s="184">
        <v>3.372E-2</v>
      </c>
      <c r="AE146" s="184">
        <v>0.82882</v>
      </c>
      <c r="AF146" s="184">
        <v>3222</v>
      </c>
      <c r="AG146" s="184">
        <v>1321</v>
      </c>
      <c r="AH146" s="184">
        <v>1162</v>
      </c>
      <c r="AI146" s="184">
        <v>498</v>
      </c>
      <c r="AJ146" s="184">
        <v>241</v>
      </c>
      <c r="AK146" s="184">
        <v>0</v>
      </c>
      <c r="AL146" s="184">
        <v>0.40999000000000002</v>
      </c>
      <c r="AM146" s="184">
        <v>0.36065000000000003</v>
      </c>
      <c r="AN146" s="184">
        <v>0.15456</v>
      </c>
      <c r="AO146" s="184">
        <v>7.4800000000000005E-2</v>
      </c>
      <c r="AP146" s="184">
        <v>0</v>
      </c>
      <c r="AQ146" s="184">
        <v>5820</v>
      </c>
      <c r="AR146" s="184">
        <v>7162</v>
      </c>
      <c r="AS146" s="184">
        <v>0.44830999999999999</v>
      </c>
      <c r="AT146" s="184">
        <v>0.55169000000000001</v>
      </c>
      <c r="AU146" s="184">
        <v>7180</v>
      </c>
      <c r="AV146" s="184">
        <v>8959</v>
      </c>
      <c r="AW146" s="184">
        <v>0.44489000000000001</v>
      </c>
      <c r="AX146" s="184">
        <v>0.55510999999999999</v>
      </c>
      <c r="AY146" s="184">
        <v>12982</v>
      </c>
      <c r="AZ146" s="184">
        <v>565</v>
      </c>
      <c r="BA146" s="184">
        <v>985</v>
      </c>
      <c r="BB146" s="184">
        <v>1903</v>
      </c>
      <c r="BC146" s="184">
        <v>75</v>
      </c>
      <c r="BD146" s="184">
        <v>8073</v>
      </c>
      <c r="BE146" s="184">
        <v>4.3520000000000003E-2</v>
      </c>
      <c r="BF146" s="184">
        <v>7.5870000000000007E-2</v>
      </c>
      <c r="BG146" s="184">
        <v>0.14659</v>
      </c>
      <c r="BH146" s="184">
        <v>5.7800000000000004E-3</v>
      </c>
      <c r="BI146" s="184">
        <v>0.62185999999999997</v>
      </c>
      <c r="BJ146" s="184">
        <v>3528</v>
      </c>
      <c r="BK146" s="184">
        <v>1381</v>
      </c>
      <c r="BL146" s="184">
        <v>10.6378</v>
      </c>
      <c r="BM146" s="184">
        <v>4909</v>
      </c>
      <c r="BN146" s="184">
        <v>37.814</v>
      </c>
      <c r="BO146" s="184">
        <f t="shared" si="10"/>
        <v>199213</v>
      </c>
      <c r="BP146" s="185">
        <f t="shared" si="11"/>
        <v>0.17118342585113513</v>
      </c>
      <c r="BQ146" s="186">
        <f t="shared" si="12"/>
        <v>0.37813999999999998</v>
      </c>
      <c r="BR146" s="171">
        <f>Table1[[#This Row],[ENROLL22_MINORITY_Percent]]-Table1[[#This Row],[CENSUS_22_MINORITY_SA_P]]</f>
        <v>0.20695657414886484</v>
      </c>
    </row>
    <row r="147" spans="1:70" ht="14.25">
      <c r="A147" s="132">
        <v>239248</v>
      </c>
      <c r="B147" s="184">
        <v>64171</v>
      </c>
      <c r="C147" s="184">
        <v>150133</v>
      </c>
      <c r="D147" s="184">
        <v>248252</v>
      </c>
      <c r="E147" s="184">
        <v>338775</v>
      </c>
      <c r="F147" s="184">
        <v>131732</v>
      </c>
      <c r="G147" s="184">
        <v>42762</v>
      </c>
      <c r="H147" s="184">
        <v>239626</v>
      </c>
      <c r="I147" s="184">
        <v>478583</v>
      </c>
      <c r="J147" s="184">
        <v>150011</v>
      </c>
      <c r="K147" s="184">
        <v>454480</v>
      </c>
      <c r="L147" s="184">
        <v>3625</v>
      </c>
      <c r="M147" s="184">
        <v>3096</v>
      </c>
      <c r="N147" s="184">
        <v>933063</v>
      </c>
      <c r="O147" s="184">
        <v>33959</v>
      </c>
      <c r="P147" s="184">
        <v>459984</v>
      </c>
      <c r="Q147" s="184">
        <v>6.8769999999999998E-2</v>
      </c>
      <c r="R147" s="184">
        <v>0.16089999999999999</v>
      </c>
      <c r="S147" s="184">
        <v>0.26606000000000002</v>
      </c>
      <c r="T147" s="184">
        <v>0.36308000000000001</v>
      </c>
      <c r="U147" s="184">
        <v>0.14118</v>
      </c>
      <c r="V147" s="184">
        <v>4.5830000000000003E-2</v>
      </c>
      <c r="W147" s="184">
        <v>0.25681999999999999</v>
      </c>
      <c r="X147" s="184">
        <v>0.51292000000000004</v>
      </c>
      <c r="Y147" s="184">
        <v>0.16077</v>
      </c>
      <c r="Z147" s="184">
        <v>0.48708000000000001</v>
      </c>
      <c r="AA147" s="184">
        <v>3.8899999999999998E-3</v>
      </c>
      <c r="AB147" s="184">
        <v>3.3180000000000002E-3</v>
      </c>
      <c r="AC147" s="184">
        <v>1</v>
      </c>
      <c r="AD147" s="184">
        <v>3.6400000000000002E-2</v>
      </c>
      <c r="AE147" s="184">
        <v>0.49297999999999997</v>
      </c>
      <c r="AF147" s="184">
        <v>3260</v>
      </c>
      <c r="AG147" s="184">
        <v>1174</v>
      </c>
      <c r="AH147" s="184">
        <v>1024</v>
      </c>
      <c r="AI147" s="184">
        <v>736</v>
      </c>
      <c r="AJ147" s="184">
        <v>320</v>
      </c>
      <c r="AK147" s="184">
        <v>6</v>
      </c>
      <c r="AL147" s="184">
        <v>0.36012</v>
      </c>
      <c r="AM147" s="184">
        <v>0.31411</v>
      </c>
      <c r="AN147" s="184">
        <v>0.22577</v>
      </c>
      <c r="AO147" s="184">
        <v>9.8159999999999997E-2</v>
      </c>
      <c r="AP147" s="184">
        <v>1.8400000000000001E-3</v>
      </c>
      <c r="AQ147" s="184">
        <v>4977</v>
      </c>
      <c r="AR147" s="184">
        <v>7234</v>
      </c>
      <c r="AS147" s="184">
        <v>0.40758</v>
      </c>
      <c r="AT147" s="184">
        <v>0.59241999999999995</v>
      </c>
      <c r="AU147" s="184">
        <v>7950</v>
      </c>
      <c r="AV147" s="184">
        <v>10168</v>
      </c>
      <c r="AW147" s="184">
        <v>0.43879000000000001</v>
      </c>
      <c r="AX147" s="184">
        <v>0.56120999999999999</v>
      </c>
      <c r="AY147" s="184">
        <v>12211</v>
      </c>
      <c r="AZ147" s="184">
        <v>676</v>
      </c>
      <c r="BA147" s="184">
        <v>3533</v>
      </c>
      <c r="BB147" s="184">
        <v>2364</v>
      </c>
      <c r="BC147" s="184">
        <v>84</v>
      </c>
      <c r="BD147" s="184">
        <v>4146</v>
      </c>
      <c r="BE147" s="184">
        <v>5.5359999999999999E-2</v>
      </c>
      <c r="BF147" s="184">
        <v>0.28932999999999998</v>
      </c>
      <c r="BG147" s="184">
        <v>0.19359999999999999</v>
      </c>
      <c r="BH147" s="184">
        <v>6.8799999999999998E-3</v>
      </c>
      <c r="BI147" s="184">
        <v>0.33953</v>
      </c>
      <c r="BJ147" s="184">
        <v>6657</v>
      </c>
      <c r="BK147" s="184">
        <v>1408</v>
      </c>
      <c r="BL147" s="184">
        <v>11.5306</v>
      </c>
      <c r="BM147" s="184">
        <v>8065</v>
      </c>
      <c r="BN147" s="184">
        <v>66.046999999999997</v>
      </c>
      <c r="BO147" s="184">
        <f t="shared" si="10"/>
        <v>473079</v>
      </c>
      <c r="BP147" s="185">
        <f t="shared" si="11"/>
        <v>0.50701721105648812</v>
      </c>
      <c r="BQ147" s="186">
        <f t="shared" si="12"/>
        <v>0.66047</v>
      </c>
      <c r="BR147" s="171">
        <f>Table1[[#This Row],[ENROLL22_MINORITY_Percent]]-Table1[[#This Row],[CENSUS_22_MINORITY_SA_P]]</f>
        <v>0.15345278894351189</v>
      </c>
    </row>
    <row r="148" spans="1:70" ht="14.25">
      <c r="A148" s="132">
        <v>239488</v>
      </c>
      <c r="B148" s="184">
        <v>40348</v>
      </c>
      <c r="C148" s="184">
        <v>81704</v>
      </c>
      <c r="D148" s="184">
        <v>165007</v>
      </c>
      <c r="E148" s="184">
        <v>266936</v>
      </c>
      <c r="F148" s="184">
        <v>122308</v>
      </c>
      <c r="G148" s="184">
        <v>17219</v>
      </c>
      <c r="H148" s="184">
        <v>10779</v>
      </c>
      <c r="I148" s="184">
        <v>336264</v>
      </c>
      <c r="J148" s="184">
        <v>41715</v>
      </c>
      <c r="K148" s="184">
        <v>340039</v>
      </c>
      <c r="L148" s="184">
        <v>8106</v>
      </c>
      <c r="M148" s="184">
        <v>1276</v>
      </c>
      <c r="N148" s="184">
        <v>676303</v>
      </c>
      <c r="O148" s="184">
        <v>21227</v>
      </c>
      <c r="P148" s="184">
        <v>575981</v>
      </c>
      <c r="Q148" s="184">
        <v>5.9659999999999998E-2</v>
      </c>
      <c r="R148" s="184">
        <v>0.12081</v>
      </c>
      <c r="S148" s="184">
        <v>0.24398</v>
      </c>
      <c r="T148" s="184">
        <v>0.3947</v>
      </c>
      <c r="U148" s="184">
        <v>0.18085000000000001</v>
      </c>
      <c r="V148" s="184">
        <v>2.546E-2</v>
      </c>
      <c r="W148" s="184">
        <v>1.5939999999999999E-2</v>
      </c>
      <c r="X148" s="184">
        <v>0.49720999999999999</v>
      </c>
      <c r="Y148" s="184">
        <v>6.1679999999999999E-2</v>
      </c>
      <c r="Z148" s="184">
        <v>0.50278999999999996</v>
      </c>
      <c r="AA148" s="184">
        <v>1.1990000000000001E-2</v>
      </c>
      <c r="AB148" s="184">
        <v>1.887E-3</v>
      </c>
      <c r="AC148" s="184">
        <v>1</v>
      </c>
      <c r="AD148" s="184">
        <v>3.1390000000000001E-2</v>
      </c>
      <c r="AE148" s="184">
        <v>0.85165999999999997</v>
      </c>
      <c r="AF148" s="184">
        <v>2272</v>
      </c>
      <c r="AG148" s="184">
        <v>1147</v>
      </c>
      <c r="AH148" s="184">
        <v>575</v>
      </c>
      <c r="AI148" s="184">
        <v>351</v>
      </c>
      <c r="AJ148" s="184">
        <v>197</v>
      </c>
      <c r="AK148" s="184">
        <v>2</v>
      </c>
      <c r="AL148" s="184">
        <v>0.50483999999999996</v>
      </c>
      <c r="AM148" s="184">
        <v>0.25308000000000003</v>
      </c>
      <c r="AN148" s="184">
        <v>0.15448999999999999</v>
      </c>
      <c r="AO148" s="184">
        <v>8.6709999999999995E-2</v>
      </c>
      <c r="AP148" s="184">
        <v>8.8000000000000003E-4</v>
      </c>
      <c r="AQ148" s="184">
        <v>4727</v>
      </c>
      <c r="AR148" s="184">
        <v>5934</v>
      </c>
      <c r="AS148" s="184">
        <v>0.44339000000000001</v>
      </c>
      <c r="AT148" s="184">
        <v>0.55661000000000005</v>
      </c>
      <c r="AU148" s="184">
        <v>4063</v>
      </c>
      <c r="AV148" s="184">
        <v>5881</v>
      </c>
      <c r="AW148" s="184">
        <v>0.40859000000000001</v>
      </c>
      <c r="AX148" s="184">
        <v>0.59140999999999999</v>
      </c>
      <c r="AY148" s="184">
        <v>10661</v>
      </c>
      <c r="AZ148" s="184">
        <v>383</v>
      </c>
      <c r="BA148" s="184">
        <v>382</v>
      </c>
      <c r="BB148" s="184">
        <v>1185</v>
      </c>
      <c r="BC148" s="184">
        <v>406</v>
      </c>
      <c r="BD148" s="184">
        <v>8094</v>
      </c>
      <c r="BE148" s="184">
        <v>3.5929999999999997E-2</v>
      </c>
      <c r="BF148" s="184">
        <v>3.5830000000000001E-2</v>
      </c>
      <c r="BG148" s="184">
        <v>0.11115</v>
      </c>
      <c r="BH148" s="184">
        <v>3.8080000000000003E-2</v>
      </c>
      <c r="BI148" s="184">
        <v>0.75922000000000001</v>
      </c>
      <c r="BJ148" s="184">
        <v>2356</v>
      </c>
      <c r="BK148" s="184">
        <v>211</v>
      </c>
      <c r="BL148" s="184">
        <v>1.9792000000000001</v>
      </c>
      <c r="BM148" s="184">
        <v>2567</v>
      </c>
      <c r="BN148" s="184">
        <v>24.077999999999999</v>
      </c>
      <c r="BO148" s="184">
        <f t="shared" si="10"/>
        <v>100322</v>
      </c>
      <c r="BP148" s="185">
        <f t="shared" si="11"/>
        <v>0.14833883629083414</v>
      </c>
      <c r="BQ148" s="186">
        <f t="shared" si="12"/>
        <v>0.24077999999999999</v>
      </c>
      <c r="BR148" s="171">
        <f>Table1[[#This Row],[ENROLL22_MINORITY_Percent]]-Table1[[#This Row],[CENSUS_22_MINORITY_SA_P]]</f>
        <v>9.2441163709165858E-2</v>
      </c>
    </row>
    <row r="149" spans="1:70" ht="14.25">
      <c r="A149" s="132">
        <v>240170</v>
      </c>
      <c r="B149" s="184">
        <v>29199</v>
      </c>
      <c r="C149" s="184">
        <v>48231</v>
      </c>
      <c r="D149" s="184">
        <v>106614</v>
      </c>
      <c r="E149" s="184">
        <v>158938</v>
      </c>
      <c r="F149" s="184">
        <v>79660</v>
      </c>
      <c r="G149" s="184">
        <v>6733</v>
      </c>
      <c r="H149" s="184">
        <v>4727</v>
      </c>
      <c r="I149" s="184">
        <v>208512</v>
      </c>
      <c r="J149" s="184">
        <v>16910</v>
      </c>
      <c r="K149" s="184">
        <v>214130</v>
      </c>
      <c r="L149" s="184">
        <v>2648</v>
      </c>
      <c r="M149" s="184">
        <v>749</v>
      </c>
      <c r="N149" s="184">
        <v>422642</v>
      </c>
      <c r="O149" s="184">
        <v>11626</v>
      </c>
      <c r="P149" s="184">
        <v>379249</v>
      </c>
      <c r="Q149" s="184">
        <v>6.9089999999999999E-2</v>
      </c>
      <c r="R149" s="184">
        <v>0.11412</v>
      </c>
      <c r="S149" s="184">
        <v>0.25225999999999998</v>
      </c>
      <c r="T149" s="184">
        <v>0.37606000000000001</v>
      </c>
      <c r="U149" s="184">
        <v>0.18848000000000001</v>
      </c>
      <c r="V149" s="184">
        <v>1.593E-2</v>
      </c>
      <c r="W149" s="184">
        <v>1.1180000000000001E-2</v>
      </c>
      <c r="X149" s="184">
        <v>0.49335000000000001</v>
      </c>
      <c r="Y149" s="184">
        <v>4.0009999999999997E-2</v>
      </c>
      <c r="Z149" s="184">
        <v>0.50665000000000004</v>
      </c>
      <c r="AA149" s="184">
        <v>6.2700000000000004E-3</v>
      </c>
      <c r="AB149" s="184">
        <v>1.7719999999999999E-3</v>
      </c>
      <c r="AC149" s="184">
        <v>1</v>
      </c>
      <c r="AD149" s="184">
        <v>2.751E-2</v>
      </c>
      <c r="AE149" s="184">
        <v>0.89732999999999996</v>
      </c>
      <c r="AF149" s="184">
        <v>1556</v>
      </c>
      <c r="AG149" s="184">
        <v>676</v>
      </c>
      <c r="AH149" s="184">
        <v>570</v>
      </c>
      <c r="AI149" s="184">
        <v>208</v>
      </c>
      <c r="AJ149" s="184">
        <v>102</v>
      </c>
      <c r="AK149" s="184">
        <v>0</v>
      </c>
      <c r="AL149" s="184">
        <v>0.43445</v>
      </c>
      <c r="AM149" s="184">
        <v>0.36631999999999998</v>
      </c>
      <c r="AN149" s="184">
        <v>0.13367999999999999</v>
      </c>
      <c r="AO149" s="184">
        <v>6.5549999999999997E-2</v>
      </c>
      <c r="AP149" s="184">
        <v>0</v>
      </c>
      <c r="AQ149" s="184">
        <v>1707</v>
      </c>
      <c r="AR149" s="184">
        <v>2165</v>
      </c>
      <c r="AS149" s="184">
        <v>0.44085999999999997</v>
      </c>
      <c r="AT149" s="184">
        <v>0.55913999999999997</v>
      </c>
      <c r="AU149" s="184">
        <v>2233</v>
      </c>
      <c r="AV149" s="184">
        <v>2565</v>
      </c>
      <c r="AW149" s="184">
        <v>0.46539999999999998</v>
      </c>
      <c r="AX149" s="184">
        <v>0.53459999999999996</v>
      </c>
      <c r="AY149" s="184">
        <v>3872</v>
      </c>
      <c r="AZ149" s="184">
        <v>163</v>
      </c>
      <c r="BA149" s="184">
        <v>108</v>
      </c>
      <c r="BB149" s="184">
        <v>216</v>
      </c>
      <c r="BC149" s="184">
        <v>35</v>
      </c>
      <c r="BD149" s="184">
        <v>3015</v>
      </c>
      <c r="BE149" s="184">
        <v>4.2099999999999999E-2</v>
      </c>
      <c r="BF149" s="184">
        <v>2.7890000000000002E-2</v>
      </c>
      <c r="BG149" s="184">
        <v>5.5789999999999999E-2</v>
      </c>
      <c r="BH149" s="184">
        <v>9.0399999999999994E-3</v>
      </c>
      <c r="BI149" s="184">
        <v>0.77866999999999997</v>
      </c>
      <c r="BJ149" s="184">
        <v>522</v>
      </c>
      <c r="BK149" s="184">
        <v>335</v>
      </c>
      <c r="BL149" s="184">
        <v>8.6518999999999995</v>
      </c>
      <c r="BM149" s="184">
        <v>857</v>
      </c>
      <c r="BN149" s="184">
        <v>22.132999999999999</v>
      </c>
      <c r="BO149" s="184">
        <f t="shared" si="10"/>
        <v>43393</v>
      </c>
      <c r="BP149" s="185">
        <f t="shared" si="11"/>
        <v>0.10267081832851443</v>
      </c>
      <c r="BQ149" s="186">
        <f t="shared" si="12"/>
        <v>0.22133</v>
      </c>
      <c r="BR149" s="171">
        <f>Table1[[#This Row],[ENROLL22_MINORITY_Percent]]-Table1[[#This Row],[CENSUS_22_MINORITY_SA_P]]</f>
        <v>0.11865918167148556</v>
      </c>
    </row>
    <row r="150" spans="1:70" ht="14.25">
      <c r="A150" s="132">
        <v>240198</v>
      </c>
      <c r="B150" s="184">
        <v>17132</v>
      </c>
      <c r="C150" s="184">
        <v>34249</v>
      </c>
      <c r="D150" s="184">
        <v>76426</v>
      </c>
      <c r="E150" s="184">
        <v>134941</v>
      </c>
      <c r="F150" s="184">
        <v>70780</v>
      </c>
      <c r="G150" s="184">
        <v>2419</v>
      </c>
      <c r="H150" s="184">
        <v>2904</v>
      </c>
      <c r="I150" s="184">
        <v>164046</v>
      </c>
      <c r="J150" s="184">
        <v>8031</v>
      </c>
      <c r="K150" s="184">
        <v>169482</v>
      </c>
      <c r="L150" s="184">
        <v>7251</v>
      </c>
      <c r="M150" s="184">
        <v>575</v>
      </c>
      <c r="N150" s="184">
        <v>333528</v>
      </c>
      <c r="O150" s="184">
        <v>10329</v>
      </c>
      <c r="P150" s="184">
        <v>302019</v>
      </c>
      <c r="Q150" s="184">
        <v>5.1369999999999999E-2</v>
      </c>
      <c r="R150" s="184">
        <v>0.10269</v>
      </c>
      <c r="S150" s="184">
        <v>0.22914000000000001</v>
      </c>
      <c r="T150" s="184">
        <v>0.40459000000000001</v>
      </c>
      <c r="U150" s="184">
        <v>0.21221999999999999</v>
      </c>
      <c r="V150" s="184">
        <v>7.2500000000000004E-3</v>
      </c>
      <c r="W150" s="184">
        <v>8.7100000000000007E-3</v>
      </c>
      <c r="X150" s="184">
        <v>0.49185000000000001</v>
      </c>
      <c r="Y150" s="184">
        <v>2.4080000000000001E-2</v>
      </c>
      <c r="Z150" s="184">
        <v>0.50814999999999999</v>
      </c>
      <c r="AA150" s="184">
        <v>2.1739999999999999E-2</v>
      </c>
      <c r="AB150" s="184">
        <v>1.7240000000000001E-3</v>
      </c>
      <c r="AC150" s="184">
        <v>1</v>
      </c>
      <c r="AD150" s="184">
        <v>3.0970000000000001E-2</v>
      </c>
      <c r="AE150" s="184">
        <v>0.90552999999999995</v>
      </c>
      <c r="AF150" s="184">
        <v>855</v>
      </c>
      <c r="AG150" s="184">
        <v>328</v>
      </c>
      <c r="AH150" s="184">
        <v>256</v>
      </c>
      <c r="AI150" s="184">
        <v>165</v>
      </c>
      <c r="AJ150" s="184">
        <v>105</v>
      </c>
      <c r="AK150" s="184">
        <v>1</v>
      </c>
      <c r="AL150" s="184">
        <v>0.38363000000000003</v>
      </c>
      <c r="AM150" s="184">
        <v>0.29942000000000002</v>
      </c>
      <c r="AN150" s="184">
        <v>0.19298000000000001</v>
      </c>
      <c r="AO150" s="184">
        <v>0.12281</v>
      </c>
      <c r="AP150" s="184">
        <v>1.17E-3</v>
      </c>
      <c r="AQ150" s="184">
        <v>1080</v>
      </c>
      <c r="AR150" s="184">
        <v>1597</v>
      </c>
      <c r="AS150" s="184">
        <v>0.40344000000000002</v>
      </c>
      <c r="AT150" s="184">
        <v>0.59655999999999998</v>
      </c>
      <c r="AU150" s="184">
        <v>1382</v>
      </c>
      <c r="AV150" s="184">
        <v>2214</v>
      </c>
      <c r="AW150" s="184">
        <v>0.38431999999999999</v>
      </c>
      <c r="AX150" s="184">
        <v>0.61568000000000001</v>
      </c>
      <c r="AY150" s="184">
        <v>2677</v>
      </c>
      <c r="AZ150" s="184">
        <v>37</v>
      </c>
      <c r="BA150" s="184">
        <v>54</v>
      </c>
      <c r="BB150" s="184">
        <v>74</v>
      </c>
      <c r="BC150" s="184">
        <v>109</v>
      </c>
      <c r="BD150" s="184">
        <v>2304</v>
      </c>
      <c r="BE150" s="184">
        <v>1.3820000000000001E-2</v>
      </c>
      <c r="BF150" s="184">
        <v>2.017E-2</v>
      </c>
      <c r="BG150" s="184">
        <v>2.7640000000000001E-2</v>
      </c>
      <c r="BH150" s="184">
        <v>4.0719999999999999E-2</v>
      </c>
      <c r="BI150" s="184">
        <v>0.86065999999999998</v>
      </c>
      <c r="BJ150" s="184">
        <v>274</v>
      </c>
      <c r="BK150" s="184">
        <v>99</v>
      </c>
      <c r="BL150" s="184">
        <v>3.6981999999999999</v>
      </c>
      <c r="BM150" s="184">
        <v>373</v>
      </c>
      <c r="BN150" s="184">
        <v>13.933999999999999</v>
      </c>
      <c r="BO150" s="184">
        <f t="shared" si="10"/>
        <v>31509</v>
      </c>
      <c r="BP150" s="185">
        <f t="shared" si="11"/>
        <v>9.4471828452183923E-2</v>
      </c>
      <c r="BQ150" s="186">
        <f t="shared" si="12"/>
        <v>0.13933999999999999</v>
      </c>
      <c r="BR150" s="171">
        <f>Table1[[#This Row],[ENROLL22_MINORITY_Percent]]-Table1[[#This Row],[CENSUS_22_MINORITY_SA_P]]</f>
        <v>4.4868171547816069E-2</v>
      </c>
    </row>
    <row r="151" spans="1:70" ht="14.25">
      <c r="A151" s="132">
        <v>246354</v>
      </c>
      <c r="B151" s="184">
        <v>182423</v>
      </c>
      <c r="C151" s="184">
        <v>379657</v>
      </c>
      <c r="D151" s="184">
        <v>710835</v>
      </c>
      <c r="E151" s="184">
        <v>955241</v>
      </c>
      <c r="F151" s="184">
        <v>342706</v>
      </c>
      <c r="G151" s="184">
        <v>65420</v>
      </c>
      <c r="H151" s="184">
        <v>160899</v>
      </c>
      <c r="I151" s="184">
        <v>1290589</v>
      </c>
      <c r="J151" s="184">
        <v>1440092</v>
      </c>
      <c r="K151" s="184">
        <v>1280273</v>
      </c>
      <c r="L151" s="184">
        <v>5470</v>
      </c>
      <c r="M151" s="184">
        <v>9394</v>
      </c>
      <c r="N151" s="184">
        <v>2570862</v>
      </c>
      <c r="O151" s="184">
        <v>61663</v>
      </c>
      <c r="P151" s="184">
        <v>827924</v>
      </c>
      <c r="Q151" s="184">
        <v>7.0959999999999995E-2</v>
      </c>
      <c r="R151" s="184">
        <v>0.14768000000000001</v>
      </c>
      <c r="S151" s="184">
        <v>0.27650000000000002</v>
      </c>
      <c r="T151" s="184">
        <v>0.37156</v>
      </c>
      <c r="U151" s="184">
        <v>0.1333</v>
      </c>
      <c r="V151" s="184">
        <v>2.545E-2</v>
      </c>
      <c r="W151" s="184">
        <v>6.2590000000000007E-2</v>
      </c>
      <c r="X151" s="184">
        <v>0.50200999999999996</v>
      </c>
      <c r="Y151" s="184">
        <v>0.56015999999999999</v>
      </c>
      <c r="Z151" s="184">
        <v>0.49798999999999999</v>
      </c>
      <c r="AA151" s="184">
        <v>2.1299999999999999E-3</v>
      </c>
      <c r="AB151" s="184">
        <v>3.6540000000000001E-3</v>
      </c>
      <c r="AC151" s="184">
        <v>1</v>
      </c>
      <c r="AD151" s="184">
        <v>2.3990000000000001E-2</v>
      </c>
      <c r="AE151" s="184">
        <v>0.32203999999999999</v>
      </c>
      <c r="AF151" s="184" t="s">
        <v>129</v>
      </c>
      <c r="AG151" s="184" t="s">
        <v>129</v>
      </c>
      <c r="AH151" s="184" t="s">
        <v>129</v>
      </c>
      <c r="AI151" s="184" t="s">
        <v>129</v>
      </c>
      <c r="AJ151" s="184" t="s">
        <v>129</v>
      </c>
      <c r="AK151" s="184" t="s">
        <v>129</v>
      </c>
      <c r="AL151" s="184" t="s">
        <v>129</v>
      </c>
      <c r="AM151" s="184" t="s">
        <v>129</v>
      </c>
      <c r="AN151" s="184" t="s">
        <v>129</v>
      </c>
      <c r="AO151" s="184" t="s">
        <v>129</v>
      </c>
      <c r="AP151" s="184" t="s">
        <v>129</v>
      </c>
      <c r="AQ151" s="184">
        <v>4129</v>
      </c>
      <c r="AR151" s="184">
        <v>6512</v>
      </c>
      <c r="AS151" s="184">
        <v>0.38802999999999999</v>
      </c>
      <c r="AT151" s="184">
        <v>0.61197000000000001</v>
      </c>
      <c r="AU151" s="184">
        <v>3320</v>
      </c>
      <c r="AV151" s="184">
        <v>5248</v>
      </c>
      <c r="AW151" s="184">
        <v>0.38749</v>
      </c>
      <c r="AX151" s="184">
        <v>0.61251</v>
      </c>
      <c r="AY151" s="184">
        <v>10641</v>
      </c>
      <c r="AZ151" s="184">
        <v>128</v>
      </c>
      <c r="BA151" s="184">
        <v>474</v>
      </c>
      <c r="BB151" s="184">
        <v>8232</v>
      </c>
      <c r="BC151" s="184">
        <v>26</v>
      </c>
      <c r="BD151" s="184">
        <v>1386</v>
      </c>
      <c r="BE151" s="184">
        <v>1.2030000000000001E-2</v>
      </c>
      <c r="BF151" s="184">
        <v>4.4540000000000003E-2</v>
      </c>
      <c r="BG151" s="184">
        <v>0.77361000000000002</v>
      </c>
      <c r="BH151" s="184">
        <v>2.4399999999999999E-3</v>
      </c>
      <c r="BI151" s="184">
        <v>0.13025</v>
      </c>
      <c r="BJ151" s="184">
        <v>8860</v>
      </c>
      <c r="BK151" s="184">
        <v>395</v>
      </c>
      <c r="BL151" s="184">
        <v>3.7121</v>
      </c>
      <c r="BM151" s="184">
        <v>9255</v>
      </c>
      <c r="BN151" s="184">
        <v>86.974999999999994</v>
      </c>
      <c r="BO151" s="184">
        <f t="shared" si="10"/>
        <v>1742938</v>
      </c>
      <c r="BP151" s="185">
        <f t="shared" si="11"/>
        <v>0.67795859910022394</v>
      </c>
      <c r="BQ151" s="186">
        <f t="shared" si="12"/>
        <v>0.86974999999999991</v>
      </c>
      <c r="BR151" s="171">
        <f>Table1[[#This Row],[ENROLL22_MINORITY_Percent]]-Table1[[#This Row],[CENSUS_22_MINORITY_SA_P]]</f>
        <v>0.19179140089977598</v>
      </c>
    </row>
    <row r="152" spans="1:70" ht="14.25">
      <c r="A152" s="132">
        <v>260372</v>
      </c>
      <c r="B152" s="184">
        <v>2561</v>
      </c>
      <c r="C152" s="184">
        <v>5384</v>
      </c>
      <c r="D152" s="184">
        <v>11719</v>
      </c>
      <c r="E152" s="184">
        <v>22292</v>
      </c>
      <c r="F152" s="184">
        <v>15288</v>
      </c>
      <c r="G152" s="184">
        <v>300</v>
      </c>
      <c r="H152" s="184">
        <v>470</v>
      </c>
      <c r="I152" s="184">
        <v>27572</v>
      </c>
      <c r="J152" s="184">
        <v>1637</v>
      </c>
      <c r="K152" s="184">
        <v>29672</v>
      </c>
      <c r="L152" s="184">
        <v>6083</v>
      </c>
      <c r="M152" s="184">
        <v>85</v>
      </c>
      <c r="N152" s="184">
        <v>57244</v>
      </c>
      <c r="O152" s="184">
        <v>2147</v>
      </c>
      <c r="P152" s="184">
        <v>46522</v>
      </c>
      <c r="Q152" s="184">
        <v>4.4740000000000002E-2</v>
      </c>
      <c r="R152" s="184">
        <v>9.4049999999999995E-2</v>
      </c>
      <c r="S152" s="184">
        <v>0.20472000000000001</v>
      </c>
      <c r="T152" s="184">
        <v>0.38941999999999999</v>
      </c>
      <c r="U152" s="184">
        <v>0.26706999999999997</v>
      </c>
      <c r="V152" s="184">
        <v>5.2399999999999999E-3</v>
      </c>
      <c r="W152" s="184">
        <v>8.2100000000000003E-3</v>
      </c>
      <c r="X152" s="184">
        <v>0.48165999999999998</v>
      </c>
      <c r="Y152" s="184">
        <v>2.86E-2</v>
      </c>
      <c r="Z152" s="184">
        <v>0.51834000000000002</v>
      </c>
      <c r="AA152" s="184">
        <v>0.10625999999999999</v>
      </c>
      <c r="AB152" s="184">
        <v>1.485E-3</v>
      </c>
      <c r="AC152" s="184">
        <v>1</v>
      </c>
      <c r="AD152" s="184">
        <v>3.7510000000000002E-2</v>
      </c>
      <c r="AE152" s="184">
        <v>0.81269999999999998</v>
      </c>
      <c r="AF152" s="184" t="s">
        <v>129</v>
      </c>
      <c r="AG152" s="184" t="s">
        <v>129</v>
      </c>
      <c r="AH152" s="184" t="s">
        <v>129</v>
      </c>
      <c r="AI152" s="184" t="s">
        <v>129</v>
      </c>
      <c r="AJ152" s="184" t="s">
        <v>129</v>
      </c>
      <c r="AK152" s="184" t="s">
        <v>129</v>
      </c>
      <c r="AL152" s="184" t="s">
        <v>129</v>
      </c>
      <c r="AM152" s="184" t="s">
        <v>129</v>
      </c>
      <c r="AN152" s="184" t="s">
        <v>129</v>
      </c>
      <c r="AO152" s="184" t="s">
        <v>129</v>
      </c>
      <c r="AP152" s="184" t="s">
        <v>129</v>
      </c>
      <c r="AQ152" s="184">
        <v>70</v>
      </c>
      <c r="AR152" s="184">
        <v>233</v>
      </c>
      <c r="AS152" s="184">
        <v>0.23102</v>
      </c>
      <c r="AT152" s="184">
        <v>0.76898</v>
      </c>
      <c r="AU152" s="184">
        <v>146</v>
      </c>
      <c r="AV152" s="184">
        <v>211</v>
      </c>
      <c r="AW152" s="184">
        <v>0.40895999999999999</v>
      </c>
      <c r="AX152" s="184">
        <v>0.59104000000000001</v>
      </c>
      <c r="AY152" s="184">
        <v>303</v>
      </c>
      <c r="AZ152" s="184">
        <v>0</v>
      </c>
      <c r="BA152" s="184">
        <v>15</v>
      </c>
      <c r="BB152" s="184">
        <v>4</v>
      </c>
      <c r="BC152" s="184">
        <v>238</v>
      </c>
      <c r="BD152" s="184">
        <v>39</v>
      </c>
      <c r="BE152" s="184">
        <v>0</v>
      </c>
      <c r="BF152" s="184">
        <v>4.9500000000000002E-2</v>
      </c>
      <c r="BG152" s="184">
        <v>1.32E-2</v>
      </c>
      <c r="BH152" s="184">
        <v>0.78547999999999996</v>
      </c>
      <c r="BI152" s="184">
        <v>0.12870999999999999</v>
      </c>
      <c r="BJ152" s="184">
        <v>257</v>
      </c>
      <c r="BK152" s="184">
        <v>7</v>
      </c>
      <c r="BL152" s="184">
        <v>2.3102</v>
      </c>
      <c r="BM152" s="184">
        <v>264</v>
      </c>
      <c r="BN152" s="184">
        <v>87.129000000000005</v>
      </c>
      <c r="BO152" s="184">
        <f t="shared" ref="BO152:BO169" si="13">IFERROR((G152+H152+M152+J152+O152+L152),"")</f>
        <v>10722</v>
      </c>
      <c r="BP152" s="185">
        <f t="shared" ref="BP152:BP169" si="14">IFERROR((BO152/N152)*1,"")</f>
        <v>0.1873034728530501</v>
      </c>
      <c r="BQ152" s="186">
        <f t="shared" si="12"/>
        <v>0.87129000000000001</v>
      </c>
      <c r="BR152" s="171">
        <f>Table1[[#This Row],[ENROLL22_MINORITY_Percent]]-Table1[[#This Row],[CENSUS_22_MINORITY_SA_P]]</f>
        <v>0.68398652714694985</v>
      </c>
    </row>
    <row r="153" spans="1:70" ht="14.25">
      <c r="A153" s="132">
        <v>366340</v>
      </c>
      <c r="B153" s="184">
        <v>1225</v>
      </c>
      <c r="C153" s="184">
        <v>2058</v>
      </c>
      <c r="D153" s="184">
        <v>5005</v>
      </c>
      <c r="E153" s="184">
        <v>5455</v>
      </c>
      <c r="F153" s="184">
        <v>2495</v>
      </c>
      <c r="G153" s="184">
        <v>41</v>
      </c>
      <c r="H153" s="184">
        <v>29</v>
      </c>
      <c r="I153" s="184">
        <v>7945</v>
      </c>
      <c r="J153" s="184">
        <v>649</v>
      </c>
      <c r="K153" s="184">
        <v>8293</v>
      </c>
      <c r="L153" s="184">
        <v>3727</v>
      </c>
      <c r="M153" s="184">
        <v>53</v>
      </c>
      <c r="N153" s="184">
        <v>16238</v>
      </c>
      <c r="O153" s="184">
        <v>696</v>
      </c>
      <c r="P153" s="184">
        <v>11043</v>
      </c>
      <c r="Q153" s="184">
        <v>7.5439999999999993E-2</v>
      </c>
      <c r="R153" s="184">
        <v>0.12673999999999999</v>
      </c>
      <c r="S153" s="184">
        <v>0.30823</v>
      </c>
      <c r="T153" s="184">
        <v>0.33594000000000002</v>
      </c>
      <c r="U153" s="184">
        <v>0.15365000000000001</v>
      </c>
      <c r="V153" s="184">
        <v>2.5200000000000001E-3</v>
      </c>
      <c r="W153" s="184">
        <v>1.7899999999999999E-3</v>
      </c>
      <c r="X153" s="184">
        <v>0.48927999999999999</v>
      </c>
      <c r="Y153" s="184">
        <v>3.9969999999999999E-2</v>
      </c>
      <c r="Z153" s="184">
        <v>0.51071999999999995</v>
      </c>
      <c r="AA153" s="184">
        <v>0.22952</v>
      </c>
      <c r="AB153" s="184">
        <v>3.264E-3</v>
      </c>
      <c r="AC153" s="184">
        <v>1</v>
      </c>
      <c r="AD153" s="184">
        <v>4.2860000000000002E-2</v>
      </c>
      <c r="AE153" s="184">
        <v>0.68006999999999995</v>
      </c>
      <c r="AF153" s="184" t="s">
        <v>129</v>
      </c>
      <c r="AG153" s="184" t="s">
        <v>129</v>
      </c>
      <c r="AH153" s="184" t="s">
        <v>129</v>
      </c>
      <c r="AI153" s="184" t="s">
        <v>129</v>
      </c>
      <c r="AJ153" s="184" t="s">
        <v>129</v>
      </c>
      <c r="AK153" s="184" t="s">
        <v>129</v>
      </c>
      <c r="AL153" s="184" t="s">
        <v>129</v>
      </c>
      <c r="AM153" s="184" t="s">
        <v>129</v>
      </c>
      <c r="AN153" s="184" t="s">
        <v>129</v>
      </c>
      <c r="AO153" s="184" t="s">
        <v>129</v>
      </c>
      <c r="AP153" s="184" t="s">
        <v>129</v>
      </c>
      <c r="AQ153" s="184">
        <v>91</v>
      </c>
      <c r="AR153" s="184">
        <v>190</v>
      </c>
      <c r="AS153" s="184">
        <v>0.32384000000000002</v>
      </c>
      <c r="AT153" s="184">
        <v>0.67615999999999998</v>
      </c>
      <c r="AU153" s="184">
        <v>181</v>
      </c>
      <c r="AV153" s="184">
        <v>320</v>
      </c>
      <c r="AW153" s="184">
        <v>0.36127999999999999</v>
      </c>
      <c r="AX153" s="184">
        <v>0.63871999999999995</v>
      </c>
      <c r="AY153" s="184">
        <v>281</v>
      </c>
      <c r="AZ153" s="184">
        <v>0</v>
      </c>
      <c r="BA153" s="184">
        <v>0</v>
      </c>
      <c r="BB153" s="184">
        <v>0</v>
      </c>
      <c r="BC153" s="184">
        <v>265</v>
      </c>
      <c r="BD153" s="184">
        <v>14</v>
      </c>
      <c r="BE153" s="184">
        <v>0</v>
      </c>
      <c r="BF153" s="184">
        <v>0</v>
      </c>
      <c r="BG153" s="184">
        <v>0</v>
      </c>
      <c r="BH153" s="184">
        <v>0.94306000000000001</v>
      </c>
      <c r="BI153" s="184">
        <v>4.9820000000000003E-2</v>
      </c>
      <c r="BJ153" s="184">
        <v>265</v>
      </c>
      <c r="BK153" s="184">
        <v>2</v>
      </c>
      <c r="BL153" s="184">
        <v>0.7117</v>
      </c>
      <c r="BM153" s="184">
        <v>267</v>
      </c>
      <c r="BN153" s="184">
        <v>95.018000000000001</v>
      </c>
      <c r="BO153" s="184">
        <f t="shared" si="13"/>
        <v>5195</v>
      </c>
      <c r="BP153" s="185">
        <f t="shared" si="14"/>
        <v>0.31992856263086589</v>
      </c>
      <c r="BQ153" s="186">
        <f t="shared" si="12"/>
        <v>0.95018000000000002</v>
      </c>
      <c r="BR153" s="171">
        <f>Table1[[#This Row],[ENROLL22_MINORITY_Percent]]-Table1[[#This Row],[CENSUS_22_MINORITY_SA_P]]</f>
        <v>0.63025143736913414</v>
      </c>
    </row>
    <row r="154" spans="1:70" ht="14.25">
      <c r="A154" s="132">
        <v>380359</v>
      </c>
      <c r="B154" s="184">
        <v>3329</v>
      </c>
      <c r="C154" s="184">
        <v>4947</v>
      </c>
      <c r="D154" s="184">
        <v>7709</v>
      </c>
      <c r="E154" s="184">
        <v>13783</v>
      </c>
      <c r="F154" s="184">
        <v>6902</v>
      </c>
      <c r="G154" s="184">
        <v>313</v>
      </c>
      <c r="H154" s="184">
        <v>1906</v>
      </c>
      <c r="I154" s="184">
        <v>16791</v>
      </c>
      <c r="J154" s="184">
        <v>784</v>
      </c>
      <c r="K154" s="184">
        <v>19879</v>
      </c>
      <c r="L154" s="184">
        <v>4670</v>
      </c>
      <c r="M154" s="184">
        <v>297</v>
      </c>
      <c r="N154" s="184">
        <v>36670</v>
      </c>
      <c r="O154" s="184">
        <v>3893</v>
      </c>
      <c r="P154" s="184">
        <v>24807</v>
      </c>
      <c r="Q154" s="184">
        <v>9.078E-2</v>
      </c>
      <c r="R154" s="184">
        <v>0.13491</v>
      </c>
      <c r="S154" s="184">
        <v>0.21023</v>
      </c>
      <c r="T154" s="184">
        <v>0.37586999999999998</v>
      </c>
      <c r="U154" s="184">
        <v>0.18822</v>
      </c>
      <c r="V154" s="184">
        <v>8.5400000000000007E-3</v>
      </c>
      <c r="W154" s="184">
        <v>5.1979999999999998E-2</v>
      </c>
      <c r="X154" s="184">
        <v>0.45789000000000002</v>
      </c>
      <c r="Y154" s="184">
        <v>2.138E-2</v>
      </c>
      <c r="Z154" s="184">
        <v>0.54210999999999998</v>
      </c>
      <c r="AA154" s="184">
        <v>0.12734999999999999</v>
      </c>
      <c r="AB154" s="184">
        <v>8.0990000000000003E-3</v>
      </c>
      <c r="AC154" s="184">
        <v>1</v>
      </c>
      <c r="AD154" s="184">
        <v>0.10616</v>
      </c>
      <c r="AE154" s="184">
        <v>0.67649000000000004</v>
      </c>
      <c r="AF154" s="184">
        <v>187</v>
      </c>
      <c r="AG154" s="184">
        <v>30</v>
      </c>
      <c r="AH154" s="184">
        <v>37</v>
      </c>
      <c r="AI154" s="184">
        <v>55</v>
      </c>
      <c r="AJ154" s="184">
        <v>61</v>
      </c>
      <c r="AK154" s="184">
        <v>4</v>
      </c>
      <c r="AL154" s="184">
        <v>0.16042999999999999</v>
      </c>
      <c r="AM154" s="184">
        <v>0.19786000000000001</v>
      </c>
      <c r="AN154" s="184">
        <v>0.29411999999999999</v>
      </c>
      <c r="AO154" s="184">
        <v>0.32619999999999999</v>
      </c>
      <c r="AP154" s="184">
        <v>2.1389999999999999E-2</v>
      </c>
      <c r="AQ154" s="184">
        <v>101</v>
      </c>
      <c r="AR154" s="184">
        <v>437</v>
      </c>
      <c r="AS154" s="184">
        <v>0.18773000000000001</v>
      </c>
      <c r="AT154" s="184">
        <v>0.81227000000000005</v>
      </c>
      <c r="AU154" s="184">
        <v>183</v>
      </c>
      <c r="AV154" s="184">
        <v>353</v>
      </c>
      <c r="AW154" s="184">
        <v>0.34142</v>
      </c>
      <c r="AX154" s="184">
        <v>0.65858000000000005</v>
      </c>
      <c r="AY154" s="184">
        <v>538</v>
      </c>
      <c r="AZ154" s="184">
        <v>2</v>
      </c>
      <c r="BA154" s="184">
        <v>10</v>
      </c>
      <c r="BB154" s="184">
        <v>12</v>
      </c>
      <c r="BC154" s="184">
        <v>341</v>
      </c>
      <c r="BD154" s="184">
        <v>173</v>
      </c>
      <c r="BE154" s="184">
        <v>3.7200000000000002E-3</v>
      </c>
      <c r="BF154" s="184">
        <v>1.8589999999999999E-2</v>
      </c>
      <c r="BG154" s="184">
        <v>2.23E-2</v>
      </c>
      <c r="BH154" s="184">
        <v>0.63383</v>
      </c>
      <c r="BI154" s="184">
        <v>0.32156000000000001</v>
      </c>
      <c r="BJ154" s="184">
        <v>365</v>
      </c>
      <c r="BK154" s="184">
        <v>0</v>
      </c>
      <c r="BL154" s="184">
        <v>0</v>
      </c>
      <c r="BM154" s="184">
        <v>365</v>
      </c>
      <c r="BN154" s="184">
        <v>67.843999999999994</v>
      </c>
      <c r="BO154" s="184">
        <f t="shared" si="13"/>
        <v>11863</v>
      </c>
      <c r="BP154" s="185">
        <f t="shared" si="14"/>
        <v>0.3235069539132806</v>
      </c>
      <c r="BQ154" s="186">
        <f t="shared" si="12"/>
        <v>0.67843999999999993</v>
      </c>
      <c r="BR154" s="171">
        <f>Table1[[#This Row],[ENROLL22_MINORITY_Percent]]-Table1[[#This Row],[CENSUS_22_MINORITY_SA_P]]</f>
        <v>0.35493304608671933</v>
      </c>
    </row>
    <row r="155" spans="1:70" ht="14.25">
      <c r="A155" s="132">
        <v>383190</v>
      </c>
      <c r="B155" s="184">
        <v>10011</v>
      </c>
      <c r="C155" s="184">
        <v>23102</v>
      </c>
      <c r="D155" s="184">
        <v>47100</v>
      </c>
      <c r="E155" s="184">
        <v>77040</v>
      </c>
      <c r="F155" s="184">
        <v>44910</v>
      </c>
      <c r="G155" s="184">
        <v>42442</v>
      </c>
      <c r="H155" s="184">
        <v>1512</v>
      </c>
      <c r="I155" s="184">
        <v>101335</v>
      </c>
      <c r="J155" s="184">
        <v>27543</v>
      </c>
      <c r="K155" s="184">
        <v>100828</v>
      </c>
      <c r="L155" s="184">
        <v>22851</v>
      </c>
      <c r="M155" s="184">
        <v>714</v>
      </c>
      <c r="N155" s="184">
        <v>202163</v>
      </c>
      <c r="O155" s="184">
        <v>47338</v>
      </c>
      <c r="P155" s="184">
        <v>59763</v>
      </c>
      <c r="Q155" s="184">
        <v>4.9520000000000002E-2</v>
      </c>
      <c r="R155" s="184">
        <v>0.11427</v>
      </c>
      <c r="S155" s="184">
        <v>0.23297999999999999</v>
      </c>
      <c r="T155" s="184">
        <v>0.38107999999999997</v>
      </c>
      <c r="U155" s="184">
        <v>0.22214999999999999</v>
      </c>
      <c r="V155" s="184">
        <v>0.20993999999999999</v>
      </c>
      <c r="W155" s="184">
        <v>7.4799999999999997E-3</v>
      </c>
      <c r="X155" s="184">
        <v>0.50124999999999997</v>
      </c>
      <c r="Y155" s="184">
        <v>0.13624</v>
      </c>
      <c r="Z155" s="184">
        <v>0.49875000000000003</v>
      </c>
      <c r="AA155" s="184">
        <v>0.11303000000000001</v>
      </c>
      <c r="AB155" s="184">
        <v>3.532E-3</v>
      </c>
      <c r="AC155" s="184">
        <v>1</v>
      </c>
      <c r="AD155" s="184">
        <v>0.23416000000000001</v>
      </c>
      <c r="AE155" s="184">
        <v>0.29561999999999999</v>
      </c>
      <c r="AF155" s="184">
        <v>660</v>
      </c>
      <c r="AG155" s="184">
        <v>294</v>
      </c>
      <c r="AH155" s="184">
        <v>181</v>
      </c>
      <c r="AI155" s="184">
        <v>102</v>
      </c>
      <c r="AJ155" s="184">
        <v>80</v>
      </c>
      <c r="AK155" s="184">
        <v>3</v>
      </c>
      <c r="AL155" s="184">
        <v>0.44545000000000001</v>
      </c>
      <c r="AM155" s="184">
        <v>0.27423999999999998</v>
      </c>
      <c r="AN155" s="184">
        <v>0.15454999999999999</v>
      </c>
      <c r="AO155" s="184">
        <v>0.12121</v>
      </c>
      <c r="AP155" s="184">
        <v>4.5450000000000004E-3</v>
      </c>
      <c r="AQ155" s="184">
        <v>845</v>
      </c>
      <c r="AR155" s="184">
        <v>1282</v>
      </c>
      <c r="AS155" s="184">
        <v>0.39727000000000001</v>
      </c>
      <c r="AT155" s="184">
        <v>0.60272999999999999</v>
      </c>
      <c r="AU155" s="184">
        <v>1509</v>
      </c>
      <c r="AV155" s="184">
        <v>2154</v>
      </c>
      <c r="AW155" s="184">
        <v>0.41195999999999999</v>
      </c>
      <c r="AX155" s="184">
        <v>0.58804000000000001</v>
      </c>
      <c r="AY155" s="184">
        <v>2127</v>
      </c>
      <c r="AZ155" s="184">
        <v>349</v>
      </c>
      <c r="BA155" s="184">
        <v>18</v>
      </c>
      <c r="BB155" s="184">
        <v>364</v>
      </c>
      <c r="BC155" s="184">
        <v>176</v>
      </c>
      <c r="BD155" s="184">
        <v>310</v>
      </c>
      <c r="BE155" s="184">
        <v>0.16408</v>
      </c>
      <c r="BF155" s="184">
        <v>8.4600000000000005E-3</v>
      </c>
      <c r="BG155" s="184">
        <v>0.17113</v>
      </c>
      <c r="BH155" s="184">
        <v>8.2750000000000004E-2</v>
      </c>
      <c r="BI155" s="184">
        <v>0.14574999999999999</v>
      </c>
      <c r="BJ155" s="184">
        <v>907</v>
      </c>
      <c r="BK155" s="184">
        <v>910</v>
      </c>
      <c r="BL155" s="184">
        <v>42.783299999999997</v>
      </c>
      <c r="BM155" s="184">
        <v>1817</v>
      </c>
      <c r="BN155" s="184">
        <v>85.424999999999997</v>
      </c>
      <c r="BO155" s="184">
        <f t="shared" si="13"/>
        <v>142400</v>
      </c>
      <c r="BP155" s="185">
        <f t="shared" si="14"/>
        <v>0.70438210750730845</v>
      </c>
      <c r="BQ155" s="186">
        <f t="shared" si="12"/>
        <v>0.85424999999999995</v>
      </c>
      <c r="BR155" s="171">
        <f>Table1[[#This Row],[ENROLL22_MINORITY_Percent]]-Table1[[#This Row],[CENSUS_22_MINORITY_SA_P]]</f>
        <v>0.1498678924926915</v>
      </c>
    </row>
    <row r="156" spans="1:70" ht="14.25">
      <c r="A156" s="132">
        <v>409315</v>
      </c>
      <c r="B156" s="184">
        <v>75298</v>
      </c>
      <c r="C156" s="184">
        <v>126934</v>
      </c>
      <c r="D156" s="184">
        <v>330691</v>
      </c>
      <c r="E156" s="184">
        <v>300550</v>
      </c>
      <c r="F156" s="184">
        <v>105410</v>
      </c>
      <c r="G156" s="184">
        <v>8070</v>
      </c>
      <c r="H156" s="184">
        <v>4066</v>
      </c>
      <c r="I156" s="184">
        <v>475048</v>
      </c>
      <c r="J156" s="184">
        <v>870960</v>
      </c>
      <c r="K156" s="184">
        <v>463835</v>
      </c>
      <c r="L156" s="184">
        <v>826</v>
      </c>
      <c r="M156" s="184">
        <v>1334</v>
      </c>
      <c r="N156" s="184">
        <v>938883</v>
      </c>
      <c r="O156" s="184">
        <v>1953</v>
      </c>
      <c r="P156" s="184">
        <v>51674</v>
      </c>
      <c r="Q156" s="184">
        <v>8.0199999999999994E-2</v>
      </c>
      <c r="R156" s="184">
        <v>0.13519999999999999</v>
      </c>
      <c r="S156" s="184">
        <v>0.35221999999999998</v>
      </c>
      <c r="T156" s="184">
        <v>0.32011000000000001</v>
      </c>
      <c r="U156" s="184">
        <v>0.11226999999999999</v>
      </c>
      <c r="V156" s="184">
        <v>8.6E-3</v>
      </c>
      <c r="W156" s="184">
        <v>4.3299999999999996E-3</v>
      </c>
      <c r="X156" s="184">
        <v>0.50597000000000003</v>
      </c>
      <c r="Y156" s="184">
        <v>0.92766000000000004</v>
      </c>
      <c r="Z156" s="184">
        <v>0.49403000000000002</v>
      </c>
      <c r="AA156" s="184">
        <v>8.8000000000000003E-4</v>
      </c>
      <c r="AB156" s="184">
        <v>1.421E-3</v>
      </c>
      <c r="AC156" s="184">
        <v>1</v>
      </c>
      <c r="AD156" s="184">
        <v>2.0799999999999998E-3</v>
      </c>
      <c r="AE156" s="184">
        <v>5.5039999999999999E-2</v>
      </c>
      <c r="AF156" s="184" t="s">
        <v>129</v>
      </c>
      <c r="AG156" s="184" t="s">
        <v>129</v>
      </c>
      <c r="AH156" s="184" t="s">
        <v>129</v>
      </c>
      <c r="AI156" s="184" t="s">
        <v>129</v>
      </c>
      <c r="AJ156" s="184" t="s">
        <v>129</v>
      </c>
      <c r="AK156" s="184" t="s">
        <v>129</v>
      </c>
      <c r="AL156" s="184" t="s">
        <v>129</v>
      </c>
      <c r="AM156" s="184" t="s">
        <v>129</v>
      </c>
      <c r="AN156" s="184" t="s">
        <v>129</v>
      </c>
      <c r="AO156" s="184" t="s">
        <v>129</v>
      </c>
      <c r="AP156" s="184" t="s">
        <v>129</v>
      </c>
      <c r="AQ156" s="184">
        <v>12006</v>
      </c>
      <c r="AR156" s="184">
        <v>15888</v>
      </c>
      <c r="AS156" s="184">
        <v>0.43042000000000002</v>
      </c>
      <c r="AT156" s="184">
        <v>0.56957999999999998</v>
      </c>
      <c r="AU156" s="184">
        <v>13068</v>
      </c>
      <c r="AV156" s="184">
        <v>17756</v>
      </c>
      <c r="AW156" s="184">
        <v>0.42396</v>
      </c>
      <c r="AX156" s="184">
        <v>0.57604</v>
      </c>
      <c r="AY156" s="184">
        <v>27894</v>
      </c>
      <c r="AZ156" s="184">
        <v>142</v>
      </c>
      <c r="BA156" s="184">
        <v>122</v>
      </c>
      <c r="BB156" s="184">
        <v>26627</v>
      </c>
      <c r="BC156" s="184">
        <v>35</v>
      </c>
      <c r="BD156" s="184">
        <v>586</v>
      </c>
      <c r="BE156" s="184">
        <v>5.0899999999999999E-3</v>
      </c>
      <c r="BF156" s="184">
        <v>4.3699999999999998E-3</v>
      </c>
      <c r="BG156" s="184">
        <v>0.95457999999999998</v>
      </c>
      <c r="BH156" s="184">
        <v>1.25E-3</v>
      </c>
      <c r="BI156" s="184">
        <v>2.1010000000000001E-2</v>
      </c>
      <c r="BJ156" s="184">
        <v>26926</v>
      </c>
      <c r="BK156" s="184">
        <v>382</v>
      </c>
      <c r="BL156" s="184">
        <v>1.3694999999999999</v>
      </c>
      <c r="BM156" s="184">
        <v>27308</v>
      </c>
      <c r="BN156" s="184">
        <v>97.899000000000001</v>
      </c>
      <c r="BO156" s="184">
        <f t="shared" si="13"/>
        <v>887209</v>
      </c>
      <c r="BP156" s="185">
        <f t="shared" si="14"/>
        <v>0.94496225834315883</v>
      </c>
      <c r="BQ156" s="186">
        <f t="shared" si="12"/>
        <v>0.97899000000000003</v>
      </c>
      <c r="BR156" s="171">
        <f>Table1[[#This Row],[ENROLL22_MINORITY_Percent]]-Table1[[#This Row],[CENSUS_22_MINORITY_SA_P]]</f>
        <v>3.4027741656841193E-2</v>
      </c>
    </row>
    <row r="157" spans="1:70" ht="14.25">
      <c r="A157" s="132">
        <v>413617</v>
      </c>
      <c r="B157" s="184">
        <v>321</v>
      </c>
      <c r="C157" s="184">
        <v>486</v>
      </c>
      <c r="D157" s="184">
        <v>1470</v>
      </c>
      <c r="E157" s="184">
        <v>1394</v>
      </c>
      <c r="F157" s="184">
        <v>608</v>
      </c>
      <c r="G157" s="184">
        <v>6</v>
      </c>
      <c r="H157" s="184">
        <v>8</v>
      </c>
      <c r="I157" s="184">
        <v>2094</v>
      </c>
      <c r="J157" s="184">
        <v>358</v>
      </c>
      <c r="K157" s="184">
        <v>2185</v>
      </c>
      <c r="L157" s="184">
        <v>3269</v>
      </c>
      <c r="M157" s="184">
        <v>5</v>
      </c>
      <c r="N157" s="184">
        <v>4279</v>
      </c>
      <c r="O157" s="184">
        <v>166</v>
      </c>
      <c r="P157" s="184">
        <v>467</v>
      </c>
      <c r="Q157" s="184">
        <v>7.5020000000000003E-2</v>
      </c>
      <c r="R157" s="184">
        <v>0.11358</v>
      </c>
      <c r="S157" s="184">
        <v>0.34354000000000001</v>
      </c>
      <c r="T157" s="184">
        <v>0.32578000000000001</v>
      </c>
      <c r="U157" s="184">
        <v>0.14208999999999999</v>
      </c>
      <c r="V157" s="184">
        <v>1.4E-3</v>
      </c>
      <c r="W157" s="184">
        <v>1.8699999999999999E-3</v>
      </c>
      <c r="X157" s="184">
        <v>0.48937000000000003</v>
      </c>
      <c r="Y157" s="184">
        <v>8.3659999999999998E-2</v>
      </c>
      <c r="Z157" s="184">
        <v>0.51063000000000003</v>
      </c>
      <c r="AA157" s="184">
        <v>0.76395999999999997</v>
      </c>
      <c r="AB157" s="184">
        <v>1.168E-3</v>
      </c>
      <c r="AC157" s="184">
        <v>1</v>
      </c>
      <c r="AD157" s="184">
        <v>3.8789999999999998E-2</v>
      </c>
      <c r="AE157" s="184">
        <v>0.10914</v>
      </c>
      <c r="AF157" s="184">
        <v>67</v>
      </c>
      <c r="AG157" s="184">
        <v>10</v>
      </c>
      <c r="AH157" s="184">
        <v>11</v>
      </c>
      <c r="AI157" s="184">
        <v>22</v>
      </c>
      <c r="AJ157" s="184">
        <v>24</v>
      </c>
      <c r="AK157" s="184">
        <v>0</v>
      </c>
      <c r="AL157" s="184">
        <v>0.14924999999999999</v>
      </c>
      <c r="AM157" s="184">
        <v>0.16417999999999999</v>
      </c>
      <c r="AN157" s="184">
        <v>0.32835999999999999</v>
      </c>
      <c r="AO157" s="184">
        <v>0.35820999999999997</v>
      </c>
      <c r="AP157" s="184">
        <v>0</v>
      </c>
      <c r="AQ157" s="184">
        <v>77</v>
      </c>
      <c r="AR157" s="184">
        <v>204</v>
      </c>
      <c r="AS157" s="184">
        <v>0.27401999999999999</v>
      </c>
      <c r="AT157" s="184">
        <v>0.72597999999999996</v>
      </c>
      <c r="AU157" s="184">
        <v>185</v>
      </c>
      <c r="AV157" s="184">
        <v>536</v>
      </c>
      <c r="AW157" s="184">
        <v>0.25658999999999998</v>
      </c>
      <c r="AX157" s="184">
        <v>0.74341000000000002</v>
      </c>
      <c r="AY157" s="184">
        <v>281</v>
      </c>
      <c r="AZ157" s="184">
        <v>0</v>
      </c>
      <c r="BA157" s="184">
        <v>0</v>
      </c>
      <c r="BB157" s="184">
        <v>5</v>
      </c>
      <c r="BC157" s="184">
        <v>254</v>
      </c>
      <c r="BD157" s="184">
        <v>19</v>
      </c>
      <c r="BE157" s="184">
        <v>0</v>
      </c>
      <c r="BF157" s="184">
        <v>0</v>
      </c>
      <c r="BG157" s="184">
        <v>1.779E-2</v>
      </c>
      <c r="BH157" s="184">
        <v>0.90390999999999999</v>
      </c>
      <c r="BI157" s="184">
        <v>6.762E-2</v>
      </c>
      <c r="BJ157" s="184">
        <v>259</v>
      </c>
      <c r="BK157" s="184">
        <v>3</v>
      </c>
      <c r="BL157" s="184">
        <v>1.0676000000000001</v>
      </c>
      <c r="BM157" s="184">
        <v>262</v>
      </c>
      <c r="BN157" s="184">
        <v>93.238</v>
      </c>
      <c r="BO157" s="184">
        <f t="shared" si="13"/>
        <v>3812</v>
      </c>
      <c r="BP157" s="185">
        <f t="shared" si="14"/>
        <v>0.89086235101659261</v>
      </c>
      <c r="BQ157" s="186">
        <f t="shared" si="12"/>
        <v>0.93237999999999999</v>
      </c>
      <c r="BR157" s="171">
        <f>Table1[[#This Row],[ENROLL22_MINORITY_Percent]]-Table1[[#This Row],[CENSUS_22_MINORITY_SA_P]]</f>
        <v>4.1517648983407374E-2</v>
      </c>
    </row>
    <row r="158" spans="1:70" ht="14.25">
      <c r="A158" s="132">
        <v>413626</v>
      </c>
      <c r="B158" s="184">
        <v>8573</v>
      </c>
      <c r="C158" s="184">
        <v>14558</v>
      </c>
      <c r="D158" s="184">
        <v>35147</v>
      </c>
      <c r="E158" s="184">
        <v>52479</v>
      </c>
      <c r="F158" s="184">
        <v>32338</v>
      </c>
      <c r="G158" s="184">
        <v>638</v>
      </c>
      <c r="H158" s="184">
        <v>998</v>
      </c>
      <c r="I158" s="184">
        <v>70309</v>
      </c>
      <c r="J158" s="184">
        <v>3283</v>
      </c>
      <c r="K158" s="184">
        <v>72786</v>
      </c>
      <c r="L158" s="184">
        <v>13298</v>
      </c>
      <c r="M158" s="184">
        <v>479</v>
      </c>
      <c r="N158" s="184">
        <v>143095</v>
      </c>
      <c r="O158" s="184">
        <v>7454</v>
      </c>
      <c r="P158" s="184">
        <v>116945</v>
      </c>
      <c r="Q158" s="184">
        <v>5.9909999999999998E-2</v>
      </c>
      <c r="R158" s="184">
        <v>0.10174</v>
      </c>
      <c r="S158" s="184">
        <v>0.24562</v>
      </c>
      <c r="T158" s="184">
        <v>0.36674000000000001</v>
      </c>
      <c r="U158" s="184">
        <v>0.22599</v>
      </c>
      <c r="V158" s="184">
        <v>4.4600000000000004E-3</v>
      </c>
      <c r="W158" s="184">
        <v>6.9699999999999996E-3</v>
      </c>
      <c r="X158" s="184">
        <v>0.49134</v>
      </c>
      <c r="Y158" s="184">
        <v>2.2939999999999999E-2</v>
      </c>
      <c r="Z158" s="184">
        <v>0.50866</v>
      </c>
      <c r="AA158" s="184">
        <v>9.2929999999999999E-2</v>
      </c>
      <c r="AB158" s="184">
        <v>3.3470000000000001E-3</v>
      </c>
      <c r="AC158" s="184">
        <v>1</v>
      </c>
      <c r="AD158" s="184">
        <v>5.2089999999999997E-2</v>
      </c>
      <c r="AE158" s="184">
        <v>0.81725000000000003</v>
      </c>
      <c r="AF158" s="184" t="s">
        <v>129</v>
      </c>
      <c r="AG158" s="184" t="s">
        <v>129</v>
      </c>
      <c r="AH158" s="184" t="s">
        <v>129</v>
      </c>
      <c r="AI158" s="184" t="s">
        <v>129</v>
      </c>
      <c r="AJ158" s="184" t="s">
        <v>129</v>
      </c>
      <c r="AK158" s="184" t="s">
        <v>129</v>
      </c>
      <c r="AL158" s="184" t="s">
        <v>129</v>
      </c>
      <c r="AM158" s="184" t="s">
        <v>129</v>
      </c>
      <c r="AN158" s="184" t="s">
        <v>129</v>
      </c>
      <c r="AO158" s="184" t="s">
        <v>129</v>
      </c>
      <c r="AP158" s="184" t="s">
        <v>129</v>
      </c>
      <c r="AQ158" s="184">
        <v>52</v>
      </c>
      <c r="AR158" s="184">
        <v>120</v>
      </c>
      <c r="AS158" s="184">
        <v>0.30232999999999999</v>
      </c>
      <c r="AT158" s="184">
        <v>0.69767000000000001</v>
      </c>
      <c r="AU158" s="184">
        <v>139</v>
      </c>
      <c r="AV158" s="184">
        <v>199</v>
      </c>
      <c r="AW158" s="184">
        <v>0.41123999999999999</v>
      </c>
      <c r="AX158" s="184">
        <v>0.58875999999999995</v>
      </c>
      <c r="AY158" s="184">
        <v>172</v>
      </c>
      <c r="AZ158" s="184">
        <v>0</v>
      </c>
      <c r="BA158" s="184">
        <v>1</v>
      </c>
      <c r="BB158" s="184">
        <v>1</v>
      </c>
      <c r="BC158" s="184">
        <v>136</v>
      </c>
      <c r="BD158" s="184">
        <v>11</v>
      </c>
      <c r="BE158" s="184">
        <v>0</v>
      </c>
      <c r="BF158" s="184">
        <v>5.8100000000000001E-3</v>
      </c>
      <c r="BG158" s="184">
        <v>5.8100000000000001E-3</v>
      </c>
      <c r="BH158" s="184">
        <v>0.79069999999999996</v>
      </c>
      <c r="BI158" s="184">
        <v>6.3950000000000007E-2</v>
      </c>
      <c r="BJ158" s="184">
        <v>138</v>
      </c>
      <c r="BK158" s="184">
        <v>23</v>
      </c>
      <c r="BL158" s="184">
        <v>13.3721</v>
      </c>
      <c r="BM158" s="184">
        <v>161</v>
      </c>
      <c r="BN158" s="184">
        <v>93.605000000000004</v>
      </c>
      <c r="BO158" s="184">
        <f t="shared" si="13"/>
        <v>26150</v>
      </c>
      <c r="BP158" s="185">
        <f t="shared" si="14"/>
        <v>0.18274572836227682</v>
      </c>
      <c r="BQ158" s="186">
        <f t="shared" si="12"/>
        <v>0.93605000000000005</v>
      </c>
      <c r="BR158" s="171">
        <f>Table1[[#This Row],[ENROLL22_MINORITY_Percent]]-Table1[[#This Row],[CENSUS_22_MINORITY_SA_P]]</f>
        <v>0.75330427163772318</v>
      </c>
    </row>
    <row r="159" spans="1:70" ht="14.25">
      <c r="A159" s="132">
        <v>420398</v>
      </c>
      <c r="B159" s="184">
        <v>182423</v>
      </c>
      <c r="C159" s="184">
        <v>379657</v>
      </c>
      <c r="D159" s="184">
        <v>710835</v>
      </c>
      <c r="E159" s="184">
        <v>955241</v>
      </c>
      <c r="F159" s="184">
        <v>342706</v>
      </c>
      <c r="G159" s="184">
        <v>65420</v>
      </c>
      <c r="H159" s="184">
        <v>160899</v>
      </c>
      <c r="I159" s="184">
        <v>1290589</v>
      </c>
      <c r="J159" s="184">
        <v>1440092</v>
      </c>
      <c r="K159" s="184">
        <v>1280273</v>
      </c>
      <c r="L159" s="184">
        <v>5470</v>
      </c>
      <c r="M159" s="184">
        <v>9394</v>
      </c>
      <c r="N159" s="184">
        <v>2570862</v>
      </c>
      <c r="O159" s="184">
        <v>61663</v>
      </c>
      <c r="P159" s="184">
        <v>827924</v>
      </c>
      <c r="Q159" s="184">
        <v>7.0959999999999995E-2</v>
      </c>
      <c r="R159" s="184">
        <v>0.14768000000000001</v>
      </c>
      <c r="S159" s="184">
        <v>0.27650000000000002</v>
      </c>
      <c r="T159" s="184">
        <v>0.37156</v>
      </c>
      <c r="U159" s="184">
        <v>0.1333</v>
      </c>
      <c r="V159" s="184">
        <v>2.545E-2</v>
      </c>
      <c r="W159" s="184">
        <v>6.2590000000000007E-2</v>
      </c>
      <c r="X159" s="184">
        <v>0.50200999999999996</v>
      </c>
      <c r="Y159" s="184">
        <v>0.56015999999999999</v>
      </c>
      <c r="Z159" s="184">
        <v>0.49798999999999999</v>
      </c>
      <c r="AA159" s="184">
        <v>2.1299999999999999E-3</v>
      </c>
      <c r="AB159" s="184">
        <v>3.6540000000000001E-3</v>
      </c>
      <c r="AC159" s="184">
        <v>1</v>
      </c>
      <c r="AD159" s="184">
        <v>2.3990000000000001E-2</v>
      </c>
      <c r="AE159" s="184">
        <v>0.32203999999999999</v>
      </c>
      <c r="AF159" s="184" t="s">
        <v>129</v>
      </c>
      <c r="AG159" s="184" t="s">
        <v>129</v>
      </c>
      <c r="AH159" s="184" t="s">
        <v>129</v>
      </c>
      <c r="AI159" s="184" t="s">
        <v>129</v>
      </c>
      <c r="AJ159" s="184" t="s">
        <v>129</v>
      </c>
      <c r="AK159" s="184" t="s">
        <v>129</v>
      </c>
      <c r="AL159" s="184" t="s">
        <v>129</v>
      </c>
      <c r="AM159" s="184" t="s">
        <v>129</v>
      </c>
      <c r="AN159" s="184" t="s">
        <v>129</v>
      </c>
      <c r="AO159" s="184" t="s">
        <v>129</v>
      </c>
      <c r="AP159" s="184" t="s">
        <v>129</v>
      </c>
      <c r="AQ159" s="184">
        <v>7191</v>
      </c>
      <c r="AR159" s="184">
        <v>10031</v>
      </c>
      <c r="AS159" s="184">
        <v>0.41754999999999998</v>
      </c>
      <c r="AT159" s="184">
        <v>0.58245000000000002</v>
      </c>
      <c r="AU159" s="184">
        <v>7138</v>
      </c>
      <c r="AV159" s="184">
        <v>8854</v>
      </c>
      <c r="AW159" s="184">
        <v>0.44635000000000002</v>
      </c>
      <c r="AX159" s="184">
        <v>0.55364999999999998</v>
      </c>
      <c r="AY159" s="184">
        <v>17222</v>
      </c>
      <c r="AZ159" s="184">
        <v>675</v>
      </c>
      <c r="BA159" s="184">
        <v>1051</v>
      </c>
      <c r="BB159" s="184">
        <v>11355</v>
      </c>
      <c r="BC159" s="184">
        <v>48</v>
      </c>
      <c r="BD159" s="184">
        <v>3203</v>
      </c>
      <c r="BE159" s="184">
        <v>3.9190000000000003E-2</v>
      </c>
      <c r="BF159" s="184">
        <v>6.1030000000000001E-2</v>
      </c>
      <c r="BG159" s="184">
        <v>0.65932999999999997</v>
      </c>
      <c r="BH159" s="184">
        <v>2.7899999999999999E-3</v>
      </c>
      <c r="BI159" s="184">
        <v>0.18598000000000001</v>
      </c>
      <c r="BJ159" s="184">
        <v>13129</v>
      </c>
      <c r="BK159" s="184">
        <v>890</v>
      </c>
      <c r="BL159" s="184">
        <v>5.1677999999999997</v>
      </c>
      <c r="BM159" s="184">
        <v>14019</v>
      </c>
      <c r="BN159" s="184">
        <v>81.402000000000001</v>
      </c>
      <c r="BO159" s="184">
        <f t="shared" si="13"/>
        <v>1742938</v>
      </c>
      <c r="BP159" s="185">
        <f t="shared" si="14"/>
        <v>0.67795859910022394</v>
      </c>
      <c r="BQ159" s="186">
        <f t="shared" si="12"/>
        <v>0.81401999999999997</v>
      </c>
      <c r="BR159" s="171">
        <f>Table1[[#This Row],[ENROLL22_MINORITY_Percent]]-Table1[[#This Row],[CENSUS_22_MINORITY_SA_P]]</f>
        <v>0.13606140089977603</v>
      </c>
    </row>
    <row r="160" spans="1:70" ht="14.25">
      <c r="A160" s="132">
        <v>434016</v>
      </c>
      <c r="B160" s="184">
        <v>481</v>
      </c>
      <c r="C160" s="184">
        <v>861</v>
      </c>
      <c r="D160" s="184">
        <v>2575</v>
      </c>
      <c r="E160" s="184">
        <v>1971</v>
      </c>
      <c r="F160" s="184">
        <v>828</v>
      </c>
      <c r="G160" s="184">
        <v>61</v>
      </c>
      <c r="H160" s="184">
        <v>12</v>
      </c>
      <c r="I160" s="184">
        <v>3410</v>
      </c>
      <c r="J160" s="184">
        <v>529</v>
      </c>
      <c r="K160" s="184">
        <v>3306</v>
      </c>
      <c r="L160" s="184">
        <v>3637</v>
      </c>
      <c r="M160" s="184">
        <v>18</v>
      </c>
      <c r="N160" s="184">
        <v>6716</v>
      </c>
      <c r="O160" s="184">
        <v>162</v>
      </c>
      <c r="P160" s="184">
        <v>2297</v>
      </c>
      <c r="Q160" s="184">
        <v>7.1620000000000003E-2</v>
      </c>
      <c r="R160" s="184">
        <v>0.12820000000000001</v>
      </c>
      <c r="S160" s="184">
        <v>0.38340999999999997</v>
      </c>
      <c r="T160" s="184">
        <v>0.29348000000000002</v>
      </c>
      <c r="U160" s="184">
        <v>0.12329</v>
      </c>
      <c r="V160" s="184">
        <v>9.0799999999999995E-3</v>
      </c>
      <c r="W160" s="184">
        <v>1.7899999999999999E-3</v>
      </c>
      <c r="X160" s="184">
        <v>0.50773999999999997</v>
      </c>
      <c r="Y160" s="184">
        <v>7.8770000000000007E-2</v>
      </c>
      <c r="Z160" s="184">
        <v>0.49225999999999998</v>
      </c>
      <c r="AA160" s="184">
        <v>0.54154000000000002</v>
      </c>
      <c r="AB160" s="184">
        <v>2.6800000000000001E-3</v>
      </c>
      <c r="AC160" s="184">
        <v>1</v>
      </c>
      <c r="AD160" s="184">
        <v>2.4119999999999999E-2</v>
      </c>
      <c r="AE160" s="184">
        <v>0.34201999999999999</v>
      </c>
      <c r="AF160" s="184" t="s">
        <v>129</v>
      </c>
      <c r="AG160" s="184" t="s">
        <v>129</v>
      </c>
      <c r="AH160" s="184" t="s">
        <v>129</v>
      </c>
      <c r="AI160" s="184" t="s">
        <v>129</v>
      </c>
      <c r="AJ160" s="184" t="s">
        <v>129</v>
      </c>
      <c r="AK160" s="184" t="s">
        <v>129</v>
      </c>
      <c r="AL160" s="184" t="s">
        <v>129</v>
      </c>
      <c r="AM160" s="184" t="s">
        <v>129</v>
      </c>
      <c r="AN160" s="184" t="s">
        <v>129</v>
      </c>
      <c r="AO160" s="184" t="s">
        <v>129</v>
      </c>
      <c r="AP160" s="184" t="s">
        <v>129</v>
      </c>
      <c r="AQ160" s="184">
        <v>75</v>
      </c>
      <c r="AR160" s="184">
        <v>133</v>
      </c>
      <c r="AS160" s="184">
        <v>0.36058000000000001</v>
      </c>
      <c r="AT160" s="184">
        <v>0.63941999999999999</v>
      </c>
      <c r="AU160" s="184">
        <v>49</v>
      </c>
      <c r="AV160" s="184">
        <v>95</v>
      </c>
      <c r="AW160" s="184">
        <v>0.34028000000000003</v>
      </c>
      <c r="AX160" s="184">
        <v>0.65971999999999997</v>
      </c>
      <c r="AY160" s="184">
        <v>208</v>
      </c>
      <c r="AZ160" s="184">
        <v>0</v>
      </c>
      <c r="BA160" s="184">
        <v>1</v>
      </c>
      <c r="BB160" s="184">
        <v>0</v>
      </c>
      <c r="BC160" s="184">
        <v>149</v>
      </c>
      <c r="BD160" s="184">
        <v>37</v>
      </c>
      <c r="BE160" s="184">
        <v>0</v>
      </c>
      <c r="BF160" s="184">
        <v>4.81E-3</v>
      </c>
      <c r="BG160" s="184">
        <v>0</v>
      </c>
      <c r="BH160" s="184">
        <v>0.71635000000000004</v>
      </c>
      <c r="BI160" s="184">
        <v>0.17788000000000001</v>
      </c>
      <c r="BJ160" s="184">
        <v>150</v>
      </c>
      <c r="BK160" s="184">
        <v>21</v>
      </c>
      <c r="BL160" s="184">
        <v>10.0962</v>
      </c>
      <c r="BM160" s="184">
        <v>171</v>
      </c>
      <c r="BN160" s="184">
        <v>82.212000000000003</v>
      </c>
      <c r="BO160" s="184">
        <f t="shared" si="13"/>
        <v>4419</v>
      </c>
      <c r="BP160" s="185">
        <f t="shared" si="14"/>
        <v>0.6579809410363312</v>
      </c>
      <c r="BQ160" s="186">
        <f t="shared" si="12"/>
        <v>0.82212000000000007</v>
      </c>
      <c r="BR160" s="171">
        <f>Table1[[#This Row],[ENROLL22_MINORITY_Percent]]-Table1[[#This Row],[CENSUS_22_MINORITY_SA_P]]</f>
        <v>0.16413905896366887</v>
      </c>
    </row>
    <row r="161" spans="1:70" ht="14.25">
      <c r="A161" s="132">
        <v>434584</v>
      </c>
      <c r="B161" s="184" t="s">
        <v>129</v>
      </c>
      <c r="C161" s="184" t="s">
        <v>129</v>
      </c>
      <c r="D161" s="184" t="s">
        <v>129</v>
      </c>
      <c r="E161" s="184" t="s">
        <v>129</v>
      </c>
      <c r="F161" s="184" t="s">
        <v>129</v>
      </c>
      <c r="G161" s="184" t="s">
        <v>129</v>
      </c>
      <c r="H161" s="184" t="s">
        <v>129</v>
      </c>
      <c r="I161" s="184" t="s">
        <v>129</v>
      </c>
      <c r="J161" s="184" t="s">
        <v>129</v>
      </c>
      <c r="K161" s="184" t="s">
        <v>129</v>
      </c>
      <c r="L161" s="184" t="s">
        <v>129</v>
      </c>
      <c r="M161" s="184" t="s">
        <v>129</v>
      </c>
      <c r="N161" s="184" t="s">
        <v>129</v>
      </c>
      <c r="O161" s="184" t="s">
        <v>129</v>
      </c>
      <c r="P161" s="184" t="s">
        <v>129</v>
      </c>
      <c r="Q161" s="184" t="s">
        <v>129</v>
      </c>
      <c r="R161" s="184" t="s">
        <v>129</v>
      </c>
      <c r="S161" s="184" t="s">
        <v>129</v>
      </c>
      <c r="T161" s="184" t="s">
        <v>129</v>
      </c>
      <c r="U161" s="184" t="s">
        <v>129</v>
      </c>
      <c r="V161" s="184" t="s">
        <v>129</v>
      </c>
      <c r="W161" s="184" t="s">
        <v>129</v>
      </c>
      <c r="X161" s="184" t="s">
        <v>129</v>
      </c>
      <c r="Y161" s="184" t="s">
        <v>129</v>
      </c>
      <c r="Z161" s="184" t="s">
        <v>129</v>
      </c>
      <c r="AA161" s="184" t="s">
        <v>129</v>
      </c>
      <c r="AB161" s="184" t="s">
        <v>129</v>
      </c>
      <c r="AC161" s="184" t="s">
        <v>129</v>
      </c>
      <c r="AD161" s="184" t="s">
        <v>129</v>
      </c>
      <c r="AE161" s="184" t="s">
        <v>129</v>
      </c>
      <c r="AF161" s="184">
        <v>47</v>
      </c>
      <c r="AG161" s="184">
        <v>14</v>
      </c>
      <c r="AH161" s="184">
        <v>19</v>
      </c>
      <c r="AI161" s="184">
        <v>7</v>
      </c>
      <c r="AJ161" s="184">
        <v>7</v>
      </c>
      <c r="AK161" s="184">
        <v>0</v>
      </c>
      <c r="AL161" s="184">
        <v>0.29787000000000002</v>
      </c>
      <c r="AM161" s="184">
        <v>0.40426000000000001</v>
      </c>
      <c r="AN161" s="184">
        <v>0.14893999999999999</v>
      </c>
      <c r="AO161" s="184">
        <v>0.14893999999999999</v>
      </c>
      <c r="AP161" s="184">
        <v>0</v>
      </c>
      <c r="AQ161" s="184">
        <v>57</v>
      </c>
      <c r="AR161" s="184">
        <v>122</v>
      </c>
      <c r="AS161" s="184">
        <v>0.31844</v>
      </c>
      <c r="AT161" s="184">
        <v>0.68156000000000005</v>
      </c>
      <c r="AU161" s="184">
        <v>86</v>
      </c>
      <c r="AV161" s="184">
        <v>145</v>
      </c>
      <c r="AW161" s="184">
        <v>0.37229000000000001</v>
      </c>
      <c r="AX161" s="184">
        <v>0.62770999999999999</v>
      </c>
      <c r="AY161" s="184">
        <v>179</v>
      </c>
      <c r="AZ161" s="184">
        <v>12</v>
      </c>
      <c r="BA161" s="184">
        <v>4</v>
      </c>
      <c r="BB161" s="184">
        <v>7</v>
      </c>
      <c r="BC161" s="184">
        <v>134</v>
      </c>
      <c r="BD161" s="184">
        <v>20</v>
      </c>
      <c r="BE161" s="184">
        <v>6.7040000000000002E-2</v>
      </c>
      <c r="BF161" s="184">
        <v>2.2349999999999998E-2</v>
      </c>
      <c r="BG161" s="184">
        <v>3.9109999999999999E-2</v>
      </c>
      <c r="BH161" s="184">
        <v>0.74860000000000004</v>
      </c>
      <c r="BI161" s="184">
        <v>0.11173</v>
      </c>
      <c r="BJ161" s="184">
        <v>157</v>
      </c>
      <c r="BK161" s="184">
        <v>2</v>
      </c>
      <c r="BL161" s="184">
        <v>1.1173</v>
      </c>
      <c r="BM161" s="184">
        <v>159</v>
      </c>
      <c r="BN161" s="184">
        <v>88.826999999999998</v>
      </c>
      <c r="BO161" s="184" t="str">
        <f t="shared" si="13"/>
        <v/>
      </c>
      <c r="BP161" s="185" t="str">
        <f t="shared" si="14"/>
        <v/>
      </c>
      <c r="BQ161" s="186">
        <f t="shared" si="12"/>
        <v>0.88827</v>
      </c>
      <c r="BR161" s="171"/>
    </row>
    <row r="162" spans="1:70" ht="14.25">
      <c r="A162" s="132">
        <v>434672</v>
      </c>
      <c r="B162" s="184">
        <v>53010</v>
      </c>
      <c r="C162" s="184">
        <v>112617</v>
      </c>
      <c r="D162" s="184">
        <v>208116</v>
      </c>
      <c r="E162" s="184">
        <v>327102</v>
      </c>
      <c r="F162" s="184">
        <v>149892</v>
      </c>
      <c r="G162" s="184">
        <v>51521</v>
      </c>
      <c r="H162" s="184">
        <v>252089</v>
      </c>
      <c r="I162" s="184">
        <v>445431</v>
      </c>
      <c r="J162" s="184">
        <v>51697</v>
      </c>
      <c r="K162" s="184">
        <v>405306</v>
      </c>
      <c r="L162" s="184">
        <v>1564</v>
      </c>
      <c r="M162" s="184">
        <v>3520</v>
      </c>
      <c r="N162" s="184">
        <v>850737</v>
      </c>
      <c r="O162" s="184">
        <v>30439</v>
      </c>
      <c r="P162" s="184">
        <v>459907</v>
      </c>
      <c r="Q162" s="184">
        <v>6.2309999999999997E-2</v>
      </c>
      <c r="R162" s="184">
        <v>0.13238</v>
      </c>
      <c r="S162" s="184">
        <v>0.24462999999999999</v>
      </c>
      <c r="T162" s="184">
        <v>0.38449</v>
      </c>
      <c r="U162" s="184">
        <v>0.17619000000000001</v>
      </c>
      <c r="V162" s="184">
        <v>6.0560000000000003E-2</v>
      </c>
      <c r="W162" s="184">
        <v>0.29631999999999997</v>
      </c>
      <c r="X162" s="184">
        <v>0.52358000000000005</v>
      </c>
      <c r="Y162" s="184">
        <v>6.0769999999999998E-2</v>
      </c>
      <c r="Z162" s="184">
        <v>0.47642000000000001</v>
      </c>
      <c r="AA162" s="184">
        <v>1.8400000000000001E-3</v>
      </c>
      <c r="AB162" s="184">
        <v>4.1380000000000002E-3</v>
      </c>
      <c r="AC162" s="184">
        <v>1</v>
      </c>
      <c r="AD162" s="184">
        <v>3.5779999999999999E-2</v>
      </c>
      <c r="AE162" s="184">
        <v>0.54059999999999997</v>
      </c>
      <c r="AF162" s="184">
        <v>4058</v>
      </c>
      <c r="AG162" s="184">
        <v>2130</v>
      </c>
      <c r="AH162" s="184">
        <v>1139</v>
      </c>
      <c r="AI162" s="184">
        <v>497</v>
      </c>
      <c r="AJ162" s="184">
        <v>281</v>
      </c>
      <c r="AK162" s="184">
        <v>11</v>
      </c>
      <c r="AL162" s="184">
        <v>0.52488999999999997</v>
      </c>
      <c r="AM162" s="184">
        <v>0.28067999999999999</v>
      </c>
      <c r="AN162" s="184">
        <v>0.12247</v>
      </c>
      <c r="AO162" s="184">
        <v>6.9250000000000006E-2</v>
      </c>
      <c r="AP162" s="184">
        <v>2.7109999999999999E-3</v>
      </c>
      <c r="AQ162" s="184">
        <v>5638</v>
      </c>
      <c r="AR162" s="184">
        <v>9681</v>
      </c>
      <c r="AS162" s="184">
        <v>0.36803999999999998</v>
      </c>
      <c r="AT162" s="184">
        <v>0.63195999999999997</v>
      </c>
      <c r="AU162" s="184">
        <v>9653</v>
      </c>
      <c r="AV162" s="184">
        <v>15535</v>
      </c>
      <c r="AW162" s="184">
        <v>0.38324000000000003</v>
      </c>
      <c r="AX162" s="184">
        <v>0.61675999999999997</v>
      </c>
      <c r="AY162" s="184">
        <v>15319</v>
      </c>
      <c r="AZ162" s="184">
        <v>985</v>
      </c>
      <c r="BA162" s="184">
        <v>5842</v>
      </c>
      <c r="BB162" s="184">
        <v>1071</v>
      </c>
      <c r="BC162" s="184">
        <v>74</v>
      </c>
      <c r="BD162" s="184">
        <v>5339</v>
      </c>
      <c r="BE162" s="184">
        <v>6.4299999999999996E-2</v>
      </c>
      <c r="BF162" s="184">
        <v>0.38135999999999998</v>
      </c>
      <c r="BG162" s="184">
        <v>6.991E-2</v>
      </c>
      <c r="BH162" s="184">
        <v>4.8300000000000001E-3</v>
      </c>
      <c r="BI162" s="184">
        <v>0.34852</v>
      </c>
      <c r="BJ162" s="184">
        <v>7972</v>
      </c>
      <c r="BK162" s="184">
        <v>2008</v>
      </c>
      <c r="BL162" s="184">
        <v>13.107900000000001</v>
      </c>
      <c r="BM162" s="184">
        <v>9980</v>
      </c>
      <c r="BN162" s="184">
        <v>65.147999999999996</v>
      </c>
      <c r="BO162" s="184">
        <f t="shared" si="13"/>
        <v>390830</v>
      </c>
      <c r="BP162" s="185">
        <f t="shared" si="14"/>
        <v>0.45940167172698493</v>
      </c>
      <c r="BQ162" s="186">
        <f t="shared" si="12"/>
        <v>0.65147999999999995</v>
      </c>
      <c r="BR162" s="171">
        <f>Table1[[#This Row],[ENROLL22_MINORITY_Percent]]-Table1[[#This Row],[CENSUS_22_MINORITY_SA_P]]</f>
        <v>0.19207832827301502</v>
      </c>
    </row>
    <row r="163" spans="1:70" ht="14.25">
      <c r="A163" s="132">
        <v>434751</v>
      </c>
      <c r="B163" s="184">
        <v>317</v>
      </c>
      <c r="C163" s="184">
        <v>540</v>
      </c>
      <c r="D163" s="184">
        <v>1833</v>
      </c>
      <c r="E163" s="184">
        <v>1771</v>
      </c>
      <c r="F163" s="184">
        <v>928</v>
      </c>
      <c r="G163" s="184">
        <v>24</v>
      </c>
      <c r="H163" s="184">
        <v>12</v>
      </c>
      <c r="I163" s="184">
        <v>2627</v>
      </c>
      <c r="J163" s="184">
        <v>258</v>
      </c>
      <c r="K163" s="184">
        <v>2762</v>
      </c>
      <c r="L163" s="184">
        <v>1898</v>
      </c>
      <c r="M163" s="184">
        <v>7</v>
      </c>
      <c r="N163" s="184">
        <v>5389</v>
      </c>
      <c r="O163" s="184">
        <v>787</v>
      </c>
      <c r="P163" s="184">
        <v>2403</v>
      </c>
      <c r="Q163" s="184">
        <v>5.8819999999999997E-2</v>
      </c>
      <c r="R163" s="184">
        <v>0.1002</v>
      </c>
      <c r="S163" s="184">
        <v>0.34014</v>
      </c>
      <c r="T163" s="184">
        <v>0.32862999999999998</v>
      </c>
      <c r="U163" s="184">
        <v>0.17219999999999999</v>
      </c>
      <c r="V163" s="184">
        <v>4.45E-3</v>
      </c>
      <c r="W163" s="184">
        <v>2.2300000000000002E-3</v>
      </c>
      <c r="X163" s="184">
        <v>0.48747000000000001</v>
      </c>
      <c r="Y163" s="184">
        <v>4.7879999999999999E-2</v>
      </c>
      <c r="Z163" s="184">
        <v>0.51253000000000004</v>
      </c>
      <c r="AA163" s="184">
        <v>0.35220000000000001</v>
      </c>
      <c r="AB163" s="184">
        <v>1.299E-3</v>
      </c>
      <c r="AC163" s="184">
        <v>1</v>
      </c>
      <c r="AD163" s="184">
        <v>0.14604</v>
      </c>
      <c r="AE163" s="184">
        <v>0.44590999999999997</v>
      </c>
      <c r="AF163" s="184" t="s">
        <v>129</v>
      </c>
      <c r="AG163" s="184" t="s">
        <v>129</v>
      </c>
      <c r="AH163" s="184" t="s">
        <v>129</v>
      </c>
      <c r="AI163" s="184" t="s">
        <v>129</v>
      </c>
      <c r="AJ163" s="184" t="s">
        <v>129</v>
      </c>
      <c r="AK163" s="184" t="s">
        <v>129</v>
      </c>
      <c r="AL163" s="184" t="s">
        <v>129</v>
      </c>
      <c r="AM163" s="184" t="s">
        <v>129</v>
      </c>
      <c r="AN163" s="184" t="s">
        <v>129</v>
      </c>
      <c r="AO163" s="184" t="s">
        <v>129</v>
      </c>
      <c r="AP163" s="184" t="s">
        <v>129</v>
      </c>
      <c r="AQ163" s="184">
        <v>25</v>
      </c>
      <c r="AR163" s="184">
        <v>77</v>
      </c>
      <c r="AS163" s="184">
        <v>0.24510000000000001</v>
      </c>
      <c r="AT163" s="184">
        <v>0.75490000000000002</v>
      </c>
      <c r="AU163" s="184">
        <v>26</v>
      </c>
      <c r="AV163" s="184">
        <v>61</v>
      </c>
      <c r="AW163" s="184">
        <v>0.29885</v>
      </c>
      <c r="AX163" s="184">
        <v>0.70115000000000005</v>
      </c>
      <c r="AY163" s="184">
        <v>102</v>
      </c>
      <c r="AZ163" s="184">
        <v>0</v>
      </c>
      <c r="BA163" s="184">
        <v>0</v>
      </c>
      <c r="BB163" s="184">
        <v>2</v>
      </c>
      <c r="BC163" s="184">
        <v>76</v>
      </c>
      <c r="BD163" s="184">
        <v>9</v>
      </c>
      <c r="BE163" s="184">
        <v>0</v>
      </c>
      <c r="BF163" s="184">
        <v>0</v>
      </c>
      <c r="BG163" s="184">
        <v>1.9609999999999999E-2</v>
      </c>
      <c r="BH163" s="184">
        <v>0.74509999999999998</v>
      </c>
      <c r="BI163" s="184">
        <v>8.8239999999999999E-2</v>
      </c>
      <c r="BJ163" s="184">
        <v>78</v>
      </c>
      <c r="BK163" s="184">
        <v>15</v>
      </c>
      <c r="BL163" s="184">
        <v>14.7059</v>
      </c>
      <c r="BM163" s="184">
        <v>93</v>
      </c>
      <c r="BN163" s="184">
        <v>91.176000000000002</v>
      </c>
      <c r="BO163" s="184">
        <f t="shared" si="13"/>
        <v>2986</v>
      </c>
      <c r="BP163" s="185">
        <f t="shared" si="14"/>
        <v>0.55409166821302658</v>
      </c>
      <c r="BQ163" s="186">
        <f t="shared" si="12"/>
        <v>0.91176000000000001</v>
      </c>
      <c r="BR163" s="171">
        <f>Table1[[#This Row],[ENROLL22_MINORITY_Percent]]-Table1[[#This Row],[CENSUS_22_MINORITY_SA_P]]</f>
        <v>0.35766833178697344</v>
      </c>
    </row>
    <row r="164" spans="1:70" ht="14.25">
      <c r="A164" s="132">
        <v>442781</v>
      </c>
      <c r="B164" s="184">
        <v>396480</v>
      </c>
      <c r="C164" s="184">
        <v>782842</v>
      </c>
      <c r="D164" s="184">
        <v>1397597</v>
      </c>
      <c r="E164" s="184">
        <v>2028636</v>
      </c>
      <c r="F164" s="184">
        <v>921128</v>
      </c>
      <c r="G164" s="184">
        <v>214312</v>
      </c>
      <c r="H164" s="184">
        <v>272967</v>
      </c>
      <c r="I164" s="184">
        <v>2775750</v>
      </c>
      <c r="J164" s="184">
        <v>1810110</v>
      </c>
      <c r="K164" s="184">
        <v>2750933</v>
      </c>
      <c r="L164" s="184">
        <v>99674</v>
      </c>
      <c r="M164" s="184">
        <v>19284</v>
      </c>
      <c r="N164" s="184">
        <v>5526683</v>
      </c>
      <c r="O164" s="184">
        <v>196628</v>
      </c>
      <c r="P164" s="184">
        <v>2913708</v>
      </c>
      <c r="Q164" s="184">
        <v>7.1739999999999998E-2</v>
      </c>
      <c r="R164" s="184">
        <v>0.14165</v>
      </c>
      <c r="S164" s="184">
        <v>0.25287999999999999</v>
      </c>
      <c r="T164" s="184">
        <v>0.36706</v>
      </c>
      <c r="U164" s="184">
        <v>0.16667000000000001</v>
      </c>
      <c r="V164" s="184">
        <v>3.8780000000000002E-2</v>
      </c>
      <c r="W164" s="184">
        <v>4.9390000000000003E-2</v>
      </c>
      <c r="X164" s="184">
        <v>0.50224999999999997</v>
      </c>
      <c r="Y164" s="184">
        <v>0.32751999999999998</v>
      </c>
      <c r="Z164" s="184">
        <v>0.49775000000000003</v>
      </c>
      <c r="AA164" s="184">
        <v>1.804E-2</v>
      </c>
      <c r="AB164" s="184">
        <v>3.4889999999999999E-3</v>
      </c>
      <c r="AC164" s="184">
        <v>1</v>
      </c>
      <c r="AD164" s="184">
        <v>3.5580000000000001E-2</v>
      </c>
      <c r="AE164" s="184">
        <v>0.52720999999999996</v>
      </c>
      <c r="AF164" s="184" t="s">
        <v>129</v>
      </c>
      <c r="AG164" s="184" t="s">
        <v>129</v>
      </c>
      <c r="AH164" s="184" t="s">
        <v>129</v>
      </c>
      <c r="AI164" s="184" t="s">
        <v>129</v>
      </c>
      <c r="AJ164" s="184" t="s">
        <v>129</v>
      </c>
      <c r="AK164" s="184" t="s">
        <v>129</v>
      </c>
      <c r="AL164" s="184" t="s">
        <v>129</v>
      </c>
      <c r="AM164" s="184" t="s">
        <v>129</v>
      </c>
      <c r="AN164" s="184" t="s">
        <v>129</v>
      </c>
      <c r="AO164" s="184" t="s">
        <v>129</v>
      </c>
      <c r="AP164" s="184" t="s">
        <v>129</v>
      </c>
      <c r="AQ164" s="184">
        <v>199</v>
      </c>
      <c r="AR164" s="184">
        <v>723</v>
      </c>
      <c r="AS164" s="184">
        <v>0.21584</v>
      </c>
      <c r="AT164" s="184">
        <v>0.78415999999999997</v>
      </c>
      <c r="AU164" s="184">
        <v>76</v>
      </c>
      <c r="AV164" s="184">
        <v>138</v>
      </c>
      <c r="AW164" s="184">
        <v>0.35514000000000001</v>
      </c>
      <c r="AX164" s="184">
        <v>0.64485999999999999</v>
      </c>
      <c r="AY164" s="184">
        <v>922</v>
      </c>
      <c r="AZ164" s="184">
        <v>2</v>
      </c>
      <c r="BA164" s="184">
        <v>2</v>
      </c>
      <c r="BB164" s="184">
        <v>3</v>
      </c>
      <c r="BC164" s="184">
        <v>888</v>
      </c>
      <c r="BD164" s="184">
        <v>19</v>
      </c>
      <c r="BE164" s="184">
        <v>2.1700000000000001E-3</v>
      </c>
      <c r="BF164" s="184">
        <v>2.1700000000000001E-3</v>
      </c>
      <c r="BG164" s="184">
        <v>3.2499999999999999E-3</v>
      </c>
      <c r="BH164" s="184">
        <v>0.96311999999999998</v>
      </c>
      <c r="BI164" s="184">
        <v>2.061E-2</v>
      </c>
      <c r="BJ164" s="184">
        <v>895</v>
      </c>
      <c r="BK164" s="184">
        <v>8</v>
      </c>
      <c r="BL164" s="184">
        <v>0.86770000000000003</v>
      </c>
      <c r="BM164" s="184">
        <v>903</v>
      </c>
      <c r="BN164" s="184">
        <v>97.938999999999993</v>
      </c>
      <c r="BO164" s="184">
        <f t="shared" si="13"/>
        <v>2612975</v>
      </c>
      <c r="BP164" s="185">
        <f t="shared" si="14"/>
        <v>0.47279263167436958</v>
      </c>
      <c r="BQ164" s="186">
        <f t="shared" si="12"/>
        <v>0.97938999999999998</v>
      </c>
      <c r="BR164" s="171">
        <f>Table1[[#This Row],[ENROLL22_MINORITY_Percent]]-Table1[[#This Row],[CENSUS_22_MINORITY_SA_P]]</f>
        <v>0.5065973683256304</v>
      </c>
    </row>
    <row r="165" spans="1:70" ht="14.25">
      <c r="A165" s="132">
        <v>448594</v>
      </c>
      <c r="B165" s="184">
        <v>12164</v>
      </c>
      <c r="C165" s="184">
        <v>25518</v>
      </c>
      <c r="D165" s="184">
        <v>45267</v>
      </c>
      <c r="E165" s="184">
        <v>53595</v>
      </c>
      <c r="F165" s="184">
        <v>15971</v>
      </c>
      <c r="G165" s="184">
        <v>5705</v>
      </c>
      <c r="H165" s="184">
        <v>9091</v>
      </c>
      <c r="I165" s="184">
        <v>68238</v>
      </c>
      <c r="J165" s="184">
        <v>85622</v>
      </c>
      <c r="K165" s="184">
        <v>84277</v>
      </c>
      <c r="L165" s="184">
        <v>1388</v>
      </c>
      <c r="M165" s="184">
        <v>286</v>
      </c>
      <c r="N165" s="184">
        <v>152515</v>
      </c>
      <c r="O165" s="184">
        <v>4537</v>
      </c>
      <c r="P165" s="184">
        <v>45886</v>
      </c>
      <c r="Q165" s="184">
        <v>7.9759999999999998E-2</v>
      </c>
      <c r="R165" s="184">
        <v>0.16730999999999999</v>
      </c>
      <c r="S165" s="184">
        <v>0.29680000000000001</v>
      </c>
      <c r="T165" s="184">
        <v>0.35141</v>
      </c>
      <c r="U165" s="184">
        <v>0.10471999999999999</v>
      </c>
      <c r="V165" s="184">
        <v>3.7409999999999999E-2</v>
      </c>
      <c r="W165" s="184">
        <v>5.9610000000000003E-2</v>
      </c>
      <c r="X165" s="184">
        <v>0.44741999999999998</v>
      </c>
      <c r="Y165" s="184">
        <v>0.56140000000000001</v>
      </c>
      <c r="Z165" s="184">
        <v>0.55257999999999996</v>
      </c>
      <c r="AA165" s="184">
        <v>9.1000000000000004E-3</v>
      </c>
      <c r="AB165" s="184">
        <v>1.8749999999999999E-3</v>
      </c>
      <c r="AC165" s="184">
        <v>1</v>
      </c>
      <c r="AD165" s="184">
        <v>2.9749999999999999E-2</v>
      </c>
      <c r="AE165" s="184">
        <v>0.30086000000000002</v>
      </c>
      <c r="AF165" s="184">
        <v>1222</v>
      </c>
      <c r="AG165" s="184">
        <v>664</v>
      </c>
      <c r="AH165" s="184">
        <v>309</v>
      </c>
      <c r="AI165" s="184">
        <v>166</v>
      </c>
      <c r="AJ165" s="184">
        <v>82</v>
      </c>
      <c r="AK165" s="184">
        <v>1</v>
      </c>
      <c r="AL165" s="184">
        <v>0.54337000000000002</v>
      </c>
      <c r="AM165" s="184">
        <v>0.25285999999999997</v>
      </c>
      <c r="AN165" s="184">
        <v>0.13583999999999999</v>
      </c>
      <c r="AO165" s="184">
        <v>6.7100000000000007E-2</v>
      </c>
      <c r="AP165" s="184">
        <v>8.1800000000000004E-4</v>
      </c>
      <c r="AQ165" s="184">
        <v>1412</v>
      </c>
      <c r="AR165" s="184">
        <v>2433</v>
      </c>
      <c r="AS165" s="184">
        <v>0.36723</v>
      </c>
      <c r="AT165" s="184">
        <v>0.63277000000000005</v>
      </c>
      <c r="AU165" s="184">
        <v>1424</v>
      </c>
      <c r="AV165" s="184">
        <v>2328</v>
      </c>
      <c r="AW165" s="184">
        <v>0.37952999999999998</v>
      </c>
      <c r="AX165" s="184">
        <v>0.62046999999999997</v>
      </c>
      <c r="AY165" s="184">
        <v>3845</v>
      </c>
      <c r="AZ165" s="184">
        <v>160</v>
      </c>
      <c r="BA165" s="184">
        <v>188</v>
      </c>
      <c r="BB165" s="184">
        <v>2607</v>
      </c>
      <c r="BC165" s="184">
        <v>53</v>
      </c>
      <c r="BD165" s="184">
        <v>644</v>
      </c>
      <c r="BE165" s="184">
        <v>4.1610000000000001E-2</v>
      </c>
      <c r="BF165" s="184">
        <v>4.8890000000000003E-2</v>
      </c>
      <c r="BG165" s="184">
        <v>0.67801999999999996</v>
      </c>
      <c r="BH165" s="184">
        <v>1.3780000000000001E-2</v>
      </c>
      <c r="BI165" s="184">
        <v>0.16749</v>
      </c>
      <c r="BJ165" s="184">
        <v>3008</v>
      </c>
      <c r="BK165" s="184">
        <v>193</v>
      </c>
      <c r="BL165" s="184">
        <v>5.0194999999999999</v>
      </c>
      <c r="BM165" s="184">
        <v>3201</v>
      </c>
      <c r="BN165" s="184">
        <v>83.251000000000005</v>
      </c>
      <c r="BO165" s="184">
        <f t="shared" si="13"/>
        <v>106629</v>
      </c>
      <c r="BP165" s="185">
        <f t="shared" si="14"/>
        <v>0.69913778972560081</v>
      </c>
      <c r="BQ165" s="186">
        <f t="shared" si="12"/>
        <v>0.83251000000000008</v>
      </c>
      <c r="BR165" s="171">
        <f>Table1[[#This Row],[ENROLL22_MINORITY_Percent]]-Table1[[#This Row],[CENSUS_22_MINORITY_SA_P]]</f>
        <v>0.13337221027439927</v>
      </c>
    </row>
    <row r="166" spans="1:70" ht="14.25">
      <c r="A166" s="132">
        <v>461315</v>
      </c>
      <c r="B166" s="184">
        <v>461</v>
      </c>
      <c r="C166" s="184">
        <v>1138</v>
      </c>
      <c r="D166" s="184">
        <v>1530</v>
      </c>
      <c r="E166" s="184">
        <v>3224</v>
      </c>
      <c r="F166" s="184">
        <v>1892</v>
      </c>
      <c r="G166" s="184">
        <v>45</v>
      </c>
      <c r="H166" s="184">
        <v>639</v>
      </c>
      <c r="I166" s="184">
        <v>3673</v>
      </c>
      <c r="J166" s="184">
        <v>151</v>
      </c>
      <c r="K166" s="184">
        <v>4572</v>
      </c>
      <c r="L166" s="184">
        <v>927</v>
      </c>
      <c r="M166" s="184">
        <v>12</v>
      </c>
      <c r="N166" s="184">
        <v>8245</v>
      </c>
      <c r="O166" s="184">
        <v>525</v>
      </c>
      <c r="P166" s="184">
        <v>5946</v>
      </c>
      <c r="Q166" s="184">
        <v>5.5910000000000001E-2</v>
      </c>
      <c r="R166" s="184">
        <v>0.13802</v>
      </c>
      <c r="S166" s="184">
        <v>0.18557000000000001</v>
      </c>
      <c r="T166" s="184">
        <v>0.39101999999999998</v>
      </c>
      <c r="U166" s="184">
        <v>0.22947000000000001</v>
      </c>
      <c r="V166" s="184">
        <v>5.4599999999999996E-3</v>
      </c>
      <c r="W166" s="184">
        <v>7.7499999999999999E-2</v>
      </c>
      <c r="X166" s="184">
        <v>0.44547999999999999</v>
      </c>
      <c r="Y166" s="184">
        <v>1.831E-2</v>
      </c>
      <c r="Z166" s="184">
        <v>0.55452000000000001</v>
      </c>
      <c r="AA166" s="184">
        <v>0.11243</v>
      </c>
      <c r="AB166" s="184">
        <v>1.4549999999999999E-3</v>
      </c>
      <c r="AC166" s="184">
        <v>1</v>
      </c>
      <c r="AD166" s="184">
        <v>6.3670000000000004E-2</v>
      </c>
      <c r="AE166" s="184">
        <v>0.72116000000000002</v>
      </c>
      <c r="AF166" s="184" t="s">
        <v>129</v>
      </c>
      <c r="AG166" s="184" t="s">
        <v>129</v>
      </c>
      <c r="AH166" s="184" t="s">
        <v>129</v>
      </c>
      <c r="AI166" s="184" t="s">
        <v>129</v>
      </c>
      <c r="AJ166" s="184" t="s">
        <v>129</v>
      </c>
      <c r="AK166" s="184" t="s">
        <v>129</v>
      </c>
      <c r="AL166" s="184" t="s">
        <v>129</v>
      </c>
      <c r="AM166" s="184" t="s">
        <v>129</v>
      </c>
      <c r="AN166" s="184" t="s">
        <v>129</v>
      </c>
      <c r="AO166" s="184" t="s">
        <v>129</v>
      </c>
      <c r="AP166" s="184" t="s">
        <v>129</v>
      </c>
      <c r="AQ166" s="184">
        <v>33</v>
      </c>
      <c r="AR166" s="184">
        <v>118</v>
      </c>
      <c r="AS166" s="184">
        <v>0.21854000000000001</v>
      </c>
      <c r="AT166" s="184">
        <v>0.78146000000000004</v>
      </c>
      <c r="AU166" s="184">
        <v>29</v>
      </c>
      <c r="AV166" s="184">
        <v>57</v>
      </c>
      <c r="AW166" s="184">
        <v>0.33721000000000001</v>
      </c>
      <c r="AX166" s="184">
        <v>0.66278999999999999</v>
      </c>
      <c r="AY166" s="184">
        <v>151</v>
      </c>
      <c r="AZ166" s="184">
        <v>0</v>
      </c>
      <c r="BA166" s="184">
        <v>2</v>
      </c>
      <c r="BB166" s="184">
        <v>1</v>
      </c>
      <c r="BC166" s="184">
        <v>80</v>
      </c>
      <c r="BD166" s="184">
        <v>54</v>
      </c>
      <c r="BE166" s="184">
        <v>0</v>
      </c>
      <c r="BF166" s="184">
        <v>1.325E-2</v>
      </c>
      <c r="BG166" s="184">
        <v>6.62E-3</v>
      </c>
      <c r="BH166" s="184">
        <v>0.52980000000000005</v>
      </c>
      <c r="BI166" s="184">
        <v>0.35761999999999999</v>
      </c>
      <c r="BJ166" s="184">
        <v>83</v>
      </c>
      <c r="BK166" s="184">
        <v>14</v>
      </c>
      <c r="BL166" s="184">
        <v>9.2714999999999996</v>
      </c>
      <c r="BM166" s="184">
        <v>97</v>
      </c>
      <c r="BN166" s="184">
        <v>64.238</v>
      </c>
      <c r="BO166" s="184">
        <f t="shared" si="13"/>
        <v>2299</v>
      </c>
      <c r="BP166" s="185">
        <f t="shared" si="14"/>
        <v>0.27883565797453003</v>
      </c>
      <c r="BQ166" s="186">
        <f t="shared" si="12"/>
        <v>0.64237999999999995</v>
      </c>
      <c r="BR166" s="171">
        <f>Table1[[#This Row],[ENROLL22_MINORITY_Percent]]-Table1[[#This Row],[CENSUS_22_MINORITY_SA_P]]</f>
        <v>0.36354434202546992</v>
      </c>
    </row>
    <row r="167" spans="1:70" ht="14.25">
      <c r="A167" s="132">
        <v>480967</v>
      </c>
      <c r="B167" s="184">
        <v>2468</v>
      </c>
      <c r="C167" s="184">
        <v>4465</v>
      </c>
      <c r="D167" s="184">
        <v>9748</v>
      </c>
      <c r="E167" s="184">
        <v>13424</v>
      </c>
      <c r="F167" s="184">
        <v>6795</v>
      </c>
      <c r="G167" s="184">
        <v>202</v>
      </c>
      <c r="H167" s="184">
        <v>2730</v>
      </c>
      <c r="I167" s="184">
        <v>18510</v>
      </c>
      <c r="J167" s="184">
        <v>1739</v>
      </c>
      <c r="K167" s="184">
        <v>18390</v>
      </c>
      <c r="L167" s="184">
        <v>5363</v>
      </c>
      <c r="M167" s="184">
        <v>30</v>
      </c>
      <c r="N167" s="184">
        <v>36900</v>
      </c>
      <c r="O167" s="184">
        <v>4183</v>
      </c>
      <c r="P167" s="184">
        <v>22653</v>
      </c>
      <c r="Q167" s="184">
        <v>6.6879999999999995E-2</v>
      </c>
      <c r="R167" s="184">
        <v>0.121</v>
      </c>
      <c r="S167" s="184">
        <v>0.26417000000000002</v>
      </c>
      <c r="T167" s="184">
        <v>0.36379</v>
      </c>
      <c r="U167" s="184">
        <v>0.18415000000000001</v>
      </c>
      <c r="V167" s="184">
        <v>5.47E-3</v>
      </c>
      <c r="W167" s="184">
        <v>7.3980000000000004E-2</v>
      </c>
      <c r="X167" s="184">
        <v>0.50163000000000002</v>
      </c>
      <c r="Y167" s="184">
        <v>4.7129999999999998E-2</v>
      </c>
      <c r="Z167" s="184">
        <v>0.49836999999999998</v>
      </c>
      <c r="AA167" s="184">
        <v>0.14534</v>
      </c>
      <c r="AB167" s="184">
        <v>8.1300000000000003E-4</v>
      </c>
      <c r="AC167" s="184">
        <v>1</v>
      </c>
      <c r="AD167" s="184">
        <v>0.11336</v>
      </c>
      <c r="AE167" s="184">
        <v>0.6139</v>
      </c>
      <c r="AF167" s="184" t="s">
        <v>129</v>
      </c>
      <c r="AG167" s="184" t="s">
        <v>129</v>
      </c>
      <c r="AH167" s="184" t="s">
        <v>129</v>
      </c>
      <c r="AI167" s="184" t="s">
        <v>129</v>
      </c>
      <c r="AJ167" s="184" t="s">
        <v>129</v>
      </c>
      <c r="AK167" s="184" t="s">
        <v>129</v>
      </c>
      <c r="AL167" s="184" t="s">
        <v>129</v>
      </c>
      <c r="AM167" s="184" t="s">
        <v>129</v>
      </c>
      <c r="AN167" s="184" t="s">
        <v>129</v>
      </c>
      <c r="AO167" s="184" t="s">
        <v>129</v>
      </c>
      <c r="AP167" s="184" t="s">
        <v>129</v>
      </c>
      <c r="AQ167" s="184">
        <v>81</v>
      </c>
      <c r="AR167" s="184">
        <v>162</v>
      </c>
      <c r="AS167" s="184">
        <v>0.33333000000000002</v>
      </c>
      <c r="AT167" s="184">
        <v>0.66666999999999998</v>
      </c>
      <c r="AU167" s="184" t="s">
        <v>129</v>
      </c>
      <c r="AV167" s="184" t="s">
        <v>129</v>
      </c>
      <c r="AW167" s="184" t="s">
        <v>129</v>
      </c>
      <c r="AX167" s="184" t="s">
        <v>129</v>
      </c>
      <c r="AY167" s="184">
        <v>243</v>
      </c>
      <c r="AZ167" s="184">
        <v>1</v>
      </c>
      <c r="BA167" s="184">
        <v>1</v>
      </c>
      <c r="BB167" s="184">
        <v>13</v>
      </c>
      <c r="BC167" s="184">
        <v>176</v>
      </c>
      <c r="BD167" s="184">
        <v>7</v>
      </c>
      <c r="BE167" s="184">
        <v>4.1200000000000004E-3</v>
      </c>
      <c r="BF167" s="184">
        <v>4.1200000000000004E-3</v>
      </c>
      <c r="BG167" s="184">
        <v>5.3499999999999999E-2</v>
      </c>
      <c r="BH167" s="184">
        <v>0.72428000000000003</v>
      </c>
      <c r="BI167" s="184">
        <v>2.8809999999999999E-2</v>
      </c>
      <c r="BJ167" s="184">
        <v>191</v>
      </c>
      <c r="BK167" s="184">
        <v>45</v>
      </c>
      <c r="BL167" s="184">
        <v>18.5185</v>
      </c>
      <c r="BM167" s="184">
        <v>236</v>
      </c>
      <c r="BN167" s="184">
        <v>97.119</v>
      </c>
      <c r="BO167" s="184">
        <f t="shared" si="13"/>
        <v>14247</v>
      </c>
      <c r="BP167" s="185">
        <f t="shared" si="14"/>
        <v>0.38609756097560977</v>
      </c>
      <c r="BQ167" s="186">
        <f t="shared" si="12"/>
        <v>0.97119</v>
      </c>
      <c r="BR167" s="171">
        <f>Table1[[#This Row],[ENROLL22_MINORITY_Percent]]-Table1[[#This Row],[CENSUS_22_MINORITY_SA_P]]</f>
        <v>0.58509243902439023</v>
      </c>
    </row>
    <row r="168" spans="1:70" ht="14.25">
      <c r="A168" s="132">
        <v>488730</v>
      </c>
      <c r="B168" s="184">
        <v>182423</v>
      </c>
      <c r="C168" s="184">
        <v>379657</v>
      </c>
      <c r="D168" s="184">
        <v>710835</v>
      </c>
      <c r="E168" s="184">
        <v>955241</v>
      </c>
      <c r="F168" s="184">
        <v>342706</v>
      </c>
      <c r="G168" s="184">
        <v>65420</v>
      </c>
      <c r="H168" s="184">
        <v>160899</v>
      </c>
      <c r="I168" s="184">
        <v>1290589</v>
      </c>
      <c r="J168" s="184">
        <v>1440092</v>
      </c>
      <c r="K168" s="184">
        <v>1280273</v>
      </c>
      <c r="L168" s="184">
        <v>5470</v>
      </c>
      <c r="M168" s="184">
        <v>9394</v>
      </c>
      <c r="N168" s="184">
        <v>2570862</v>
      </c>
      <c r="O168" s="184">
        <v>61663</v>
      </c>
      <c r="P168" s="184">
        <v>827924</v>
      </c>
      <c r="Q168" s="184">
        <v>7.0959999999999995E-2</v>
      </c>
      <c r="R168" s="184">
        <v>0.14768000000000001</v>
      </c>
      <c r="S168" s="184">
        <v>0.27650000000000002</v>
      </c>
      <c r="T168" s="184">
        <v>0.37156</v>
      </c>
      <c r="U168" s="184">
        <v>0.1333</v>
      </c>
      <c r="V168" s="184">
        <v>2.545E-2</v>
      </c>
      <c r="W168" s="184">
        <v>6.2590000000000007E-2</v>
      </c>
      <c r="X168" s="184">
        <v>0.50200999999999996</v>
      </c>
      <c r="Y168" s="184">
        <v>0.56015999999999999</v>
      </c>
      <c r="Z168" s="184">
        <v>0.49798999999999999</v>
      </c>
      <c r="AA168" s="184">
        <v>2.1299999999999999E-3</v>
      </c>
      <c r="AB168" s="184">
        <v>3.6540000000000001E-3</v>
      </c>
      <c r="AC168" s="184">
        <v>1</v>
      </c>
      <c r="AD168" s="184">
        <v>2.3990000000000001E-2</v>
      </c>
      <c r="AE168" s="184">
        <v>0.32203999999999999</v>
      </c>
      <c r="AF168" s="184" t="s">
        <v>129</v>
      </c>
      <c r="AG168" s="184" t="s">
        <v>129</v>
      </c>
      <c r="AH168" s="184" t="s">
        <v>129</v>
      </c>
      <c r="AI168" s="184" t="s">
        <v>129</v>
      </c>
      <c r="AJ168" s="184" t="s">
        <v>129</v>
      </c>
      <c r="AK168" s="184" t="s">
        <v>129</v>
      </c>
      <c r="AL168" s="184" t="s">
        <v>129</v>
      </c>
      <c r="AM168" s="184" t="s">
        <v>129</v>
      </c>
      <c r="AN168" s="184" t="s">
        <v>129</v>
      </c>
      <c r="AO168" s="184" t="s">
        <v>129</v>
      </c>
      <c r="AP168" s="184" t="s">
        <v>129</v>
      </c>
      <c r="AQ168" s="184">
        <v>3054</v>
      </c>
      <c r="AR168" s="184">
        <v>4345</v>
      </c>
      <c r="AS168" s="184">
        <v>0.41276000000000002</v>
      </c>
      <c r="AT168" s="184">
        <v>0.58723999999999998</v>
      </c>
      <c r="AU168" s="184" t="s">
        <v>129</v>
      </c>
      <c r="AV168" s="184" t="s">
        <v>129</v>
      </c>
      <c r="AW168" s="184" t="s">
        <v>129</v>
      </c>
      <c r="AX168" s="184" t="s">
        <v>129</v>
      </c>
      <c r="AY168" s="184">
        <v>7399</v>
      </c>
      <c r="AZ168" s="184">
        <v>210</v>
      </c>
      <c r="BA168" s="184">
        <v>732</v>
      </c>
      <c r="BB168" s="184">
        <v>3976</v>
      </c>
      <c r="BC168" s="184">
        <v>23</v>
      </c>
      <c r="BD168" s="184">
        <v>2005</v>
      </c>
      <c r="BE168" s="184">
        <v>2.8379999999999999E-2</v>
      </c>
      <c r="BF168" s="184">
        <v>9.8930000000000004E-2</v>
      </c>
      <c r="BG168" s="184">
        <v>0.53737000000000001</v>
      </c>
      <c r="BH168" s="184">
        <v>3.1099999999999999E-3</v>
      </c>
      <c r="BI168" s="184">
        <v>0.27098</v>
      </c>
      <c r="BJ168" s="184">
        <v>4941</v>
      </c>
      <c r="BK168" s="184">
        <v>453</v>
      </c>
      <c r="BL168" s="184">
        <v>6.1223999999999998</v>
      </c>
      <c r="BM168" s="184">
        <v>5394</v>
      </c>
      <c r="BN168" s="184">
        <v>72.902000000000001</v>
      </c>
      <c r="BO168" s="184">
        <f t="shared" si="13"/>
        <v>1742938</v>
      </c>
      <c r="BP168" s="185">
        <f t="shared" si="14"/>
        <v>0.67795859910022394</v>
      </c>
      <c r="BQ168" s="186">
        <f t="shared" si="12"/>
        <v>0.72902</v>
      </c>
      <c r="BR168" s="171">
        <f>Table1[[#This Row],[ENROLL22_MINORITY_Percent]]-Table1[[#This Row],[CENSUS_22_MINORITY_SA_P]]</f>
        <v>5.1061400899776066E-2</v>
      </c>
    </row>
    <row r="169" spans="1:70" ht="14.25">
      <c r="A169" s="138">
        <v>491844</v>
      </c>
      <c r="B169" s="188">
        <v>4494</v>
      </c>
      <c r="C169" s="188">
        <v>5949</v>
      </c>
      <c r="D169" s="188">
        <v>14221</v>
      </c>
      <c r="E169" s="188">
        <v>16972</v>
      </c>
      <c r="F169" s="188">
        <v>8550</v>
      </c>
      <c r="G169" s="188">
        <v>304</v>
      </c>
      <c r="H169" s="188">
        <v>466</v>
      </c>
      <c r="I169" s="188">
        <v>24856</v>
      </c>
      <c r="J169" s="188">
        <v>1357</v>
      </c>
      <c r="K169" s="188">
        <v>25330</v>
      </c>
      <c r="L169" s="188">
        <v>8791</v>
      </c>
      <c r="M169" s="188">
        <v>184</v>
      </c>
      <c r="N169" s="188">
        <v>50186</v>
      </c>
      <c r="O169" s="188">
        <v>2777</v>
      </c>
      <c r="P169" s="188">
        <v>36307</v>
      </c>
      <c r="Q169" s="188">
        <v>8.9550000000000005E-2</v>
      </c>
      <c r="R169" s="188">
        <v>0.11854000000000001</v>
      </c>
      <c r="S169" s="188">
        <v>0.28337000000000001</v>
      </c>
      <c r="T169" s="188">
        <v>0.33817999999999998</v>
      </c>
      <c r="U169" s="188">
        <v>0.17036999999999999</v>
      </c>
      <c r="V169" s="188">
        <v>6.0600000000000003E-3</v>
      </c>
      <c r="W169" s="188">
        <v>9.2899999999999996E-3</v>
      </c>
      <c r="X169" s="188">
        <v>0.49528</v>
      </c>
      <c r="Y169" s="188">
        <v>2.7040000000000002E-2</v>
      </c>
      <c r="Z169" s="188">
        <v>0.50471999999999995</v>
      </c>
      <c r="AA169" s="188">
        <v>0.17516999999999999</v>
      </c>
      <c r="AB169" s="188">
        <v>3.666E-3</v>
      </c>
      <c r="AC169" s="188">
        <v>1</v>
      </c>
      <c r="AD169" s="188">
        <v>5.5329999999999997E-2</v>
      </c>
      <c r="AE169" s="188">
        <v>0.72345000000000004</v>
      </c>
      <c r="AF169" s="188" t="s">
        <v>129</v>
      </c>
      <c r="AG169" s="188" t="s">
        <v>129</v>
      </c>
      <c r="AH169" s="188" t="s">
        <v>129</v>
      </c>
      <c r="AI169" s="188" t="s">
        <v>129</v>
      </c>
      <c r="AJ169" s="188" t="s">
        <v>129</v>
      </c>
      <c r="AK169" s="188" t="s">
        <v>129</v>
      </c>
      <c r="AL169" s="188" t="s">
        <v>129</v>
      </c>
      <c r="AM169" s="188" t="s">
        <v>129</v>
      </c>
      <c r="AN169" s="188" t="s">
        <v>129</v>
      </c>
      <c r="AO169" s="188" t="s">
        <v>129</v>
      </c>
      <c r="AP169" s="188" t="s">
        <v>129</v>
      </c>
      <c r="AQ169" s="188">
        <v>53</v>
      </c>
      <c r="AR169" s="188">
        <v>131</v>
      </c>
      <c r="AS169" s="188">
        <v>0.28804000000000002</v>
      </c>
      <c r="AT169" s="188">
        <v>0.71196000000000004</v>
      </c>
      <c r="AU169" s="188" t="s">
        <v>129</v>
      </c>
      <c r="AV169" s="188" t="s">
        <v>129</v>
      </c>
      <c r="AW169" s="188" t="s">
        <v>129</v>
      </c>
      <c r="AX169" s="188" t="s">
        <v>129</v>
      </c>
      <c r="AY169" s="188">
        <v>184</v>
      </c>
      <c r="AZ169" s="188">
        <v>0</v>
      </c>
      <c r="BA169" s="188">
        <v>0</v>
      </c>
      <c r="BB169" s="188">
        <v>0</v>
      </c>
      <c r="BC169" s="188">
        <v>181</v>
      </c>
      <c r="BD169" s="188">
        <v>0</v>
      </c>
      <c r="BE169" s="188">
        <v>0</v>
      </c>
      <c r="BF169" s="188">
        <v>0</v>
      </c>
      <c r="BG169" s="188">
        <v>0</v>
      </c>
      <c r="BH169" s="188">
        <v>0.98370000000000002</v>
      </c>
      <c r="BI169" s="188">
        <v>0</v>
      </c>
      <c r="BJ169" s="188">
        <v>181</v>
      </c>
      <c r="BK169" s="188">
        <v>3</v>
      </c>
      <c r="BL169" s="188">
        <v>1.6304000000000001</v>
      </c>
      <c r="BM169" s="188">
        <v>184</v>
      </c>
      <c r="BN169" s="188">
        <v>100</v>
      </c>
      <c r="BO169" s="188">
        <f t="shared" si="13"/>
        <v>13879</v>
      </c>
      <c r="BP169" s="189">
        <f t="shared" si="14"/>
        <v>0.27655122942653332</v>
      </c>
      <c r="BQ169" s="190">
        <f t="shared" si="12"/>
        <v>1</v>
      </c>
      <c r="BR169" s="191">
        <f>Table1[[#This Row],[ENROLL22_MINORITY_Percent]]-Table1[[#This Row],[CENSUS_22_MINORITY_SA_P]]</f>
        <v>0.72344877057346668</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E4676-D322-46F1-982E-1DCD37937A3B}">
  <sheetPr>
    <tabColor rgb="FF2180AF"/>
  </sheetPr>
  <dimension ref="A1:AQ169"/>
  <sheetViews>
    <sheetView workbookViewId="0">
      <selection activeCell="A12" sqref="A12"/>
    </sheetView>
  </sheetViews>
  <sheetFormatPr defaultColWidth="9" defaultRowHeight="14.25"/>
  <cols>
    <col min="1" max="1" width="11.625" style="63" customWidth="1"/>
    <col min="2" max="2" width="17.25" style="63" hidden="1" customWidth="1"/>
    <col min="3" max="3" width="17.625" style="63" hidden="1" customWidth="1"/>
    <col min="4" max="4" width="20" style="63" hidden="1" customWidth="1"/>
    <col min="5" max="5" width="20.625" style="63" hidden="1" customWidth="1"/>
    <col min="6" max="6" width="18.625" style="63" hidden="1" customWidth="1"/>
    <col min="7" max="7" width="18.375" style="63" hidden="1" customWidth="1"/>
    <col min="8" max="8" width="21" style="63" hidden="1" customWidth="1"/>
    <col min="9" max="9" width="21.625" style="63" hidden="1" customWidth="1"/>
    <col min="10" max="10" width="23.625" style="63" hidden="1" customWidth="1"/>
    <col min="11" max="11" width="24.625" style="63" hidden="1" customWidth="1"/>
    <col min="12" max="12" width="22.625" style="63" hidden="1" customWidth="1"/>
    <col min="13" max="13" width="22.25" style="63" hidden="1" customWidth="1"/>
    <col min="14" max="14" width="19" style="63" hidden="1" customWidth="1"/>
    <col min="15" max="15" width="19.375" style="63" hidden="1" customWidth="1"/>
    <col min="16" max="16" width="21.625" style="63" hidden="1" customWidth="1"/>
    <col min="17" max="17" width="22.625" style="63" hidden="1" customWidth="1"/>
    <col min="18" max="18" width="20.375" style="63" hidden="1" customWidth="1"/>
    <col min="19" max="19" width="20" style="63" hidden="1" customWidth="1"/>
    <col min="20" max="20" width="17.375" style="209" hidden="1" customWidth="1"/>
    <col min="21" max="21" width="19.625" style="209" hidden="1" customWidth="1"/>
    <col min="22" max="22" width="20.625" style="209" hidden="1" customWidth="1"/>
    <col min="23" max="23" width="18.625" style="209" hidden="1" customWidth="1"/>
    <col min="24" max="24" width="18" style="209" hidden="1" customWidth="1"/>
    <col min="25" max="25" width="21.25" style="209" hidden="1" customWidth="1"/>
    <col min="26" max="26" width="23.625" style="209" hidden="1" customWidth="1"/>
    <col min="27" max="27" width="24.375" style="209" hidden="1" customWidth="1"/>
    <col min="28" max="28" width="22.375" style="209" hidden="1" customWidth="1"/>
    <col min="29" max="29" width="22" style="209" hidden="1" customWidth="1"/>
    <col min="30" max="30" width="19" style="209" hidden="1" customWidth="1"/>
    <col min="31" max="31" width="21.25" style="209" hidden="1" customWidth="1"/>
    <col min="32" max="32" width="22.25" style="209" hidden="1" customWidth="1"/>
    <col min="33" max="33" width="20" style="209" hidden="1" customWidth="1"/>
    <col min="34" max="34" width="19.625" style="209" hidden="1" customWidth="1"/>
    <col min="35" max="35" width="27.25" style="209" hidden="1" customWidth="1"/>
    <col min="36" max="36" width="31.625" style="210" hidden="1" customWidth="1"/>
    <col min="37" max="37" width="21.25" style="210" hidden="1" customWidth="1"/>
    <col min="38" max="38" width="11.25" style="63" hidden="1" customWidth="1"/>
    <col min="39" max="39" width="22.625" style="63" hidden="1" customWidth="1"/>
    <col min="40" max="40" width="18.625" style="63" hidden="1" customWidth="1"/>
    <col min="41" max="41" width="19.375" style="63" hidden="1" customWidth="1"/>
    <col min="42" max="42" width="23.625" style="210" hidden="1" customWidth="1"/>
    <col min="43" max="43" width="38.625" style="148" customWidth="1"/>
    <col min="44" max="16384" width="9" style="63"/>
  </cols>
  <sheetData>
    <row r="1" spans="1:43">
      <c r="A1" s="192" t="s">
        <v>103</v>
      </c>
      <c r="B1" s="193" t="s">
        <v>1067</v>
      </c>
      <c r="C1" s="194" t="s">
        <v>1068</v>
      </c>
      <c r="D1" s="194" t="s">
        <v>1069</v>
      </c>
      <c r="E1" s="194" t="s">
        <v>1070</v>
      </c>
      <c r="F1" s="194" t="s">
        <v>1071</v>
      </c>
      <c r="G1" s="194" t="s">
        <v>1072</v>
      </c>
      <c r="H1" s="193" t="s">
        <v>1073</v>
      </c>
      <c r="I1" s="194" t="s">
        <v>1074</v>
      </c>
      <c r="J1" s="194" t="s">
        <v>1075</v>
      </c>
      <c r="K1" s="194" t="s">
        <v>1076</v>
      </c>
      <c r="L1" s="194" t="s">
        <v>1077</v>
      </c>
      <c r="M1" s="194" t="s">
        <v>1078</v>
      </c>
      <c r="N1" s="193" t="s">
        <v>1079</v>
      </c>
      <c r="O1" s="194" t="s">
        <v>1080</v>
      </c>
      <c r="P1" s="194" t="s">
        <v>1081</v>
      </c>
      <c r="Q1" s="194" t="s">
        <v>1082</v>
      </c>
      <c r="R1" s="194" t="s">
        <v>1083</v>
      </c>
      <c r="S1" s="194" t="s">
        <v>1084</v>
      </c>
      <c r="T1" s="195" t="s">
        <v>1085</v>
      </c>
      <c r="U1" s="195" t="s">
        <v>1086</v>
      </c>
      <c r="V1" s="195" t="s">
        <v>1087</v>
      </c>
      <c r="W1" s="195" t="s">
        <v>1088</v>
      </c>
      <c r="X1" s="195" t="s">
        <v>1089</v>
      </c>
      <c r="Y1" s="195" t="s">
        <v>1090</v>
      </c>
      <c r="Z1" s="195" t="s">
        <v>1091</v>
      </c>
      <c r="AA1" s="195" t="s">
        <v>1092</v>
      </c>
      <c r="AB1" s="195" t="s">
        <v>1093</v>
      </c>
      <c r="AC1" s="195" t="s">
        <v>1094</v>
      </c>
      <c r="AD1" s="195" t="s">
        <v>1095</v>
      </c>
      <c r="AE1" s="195" t="s">
        <v>1096</v>
      </c>
      <c r="AF1" s="195" t="s">
        <v>1097</v>
      </c>
      <c r="AG1" s="195" t="s">
        <v>1098</v>
      </c>
      <c r="AH1" s="195" t="s">
        <v>1099</v>
      </c>
      <c r="AI1" s="196" t="s">
        <v>1100</v>
      </c>
      <c r="AJ1" s="196" t="s">
        <v>1101</v>
      </c>
      <c r="AK1" s="197" t="s">
        <v>1102</v>
      </c>
      <c r="AL1" s="198" t="s">
        <v>1103</v>
      </c>
      <c r="AM1" s="198" t="s">
        <v>1104</v>
      </c>
      <c r="AN1" s="198" t="s">
        <v>1105</v>
      </c>
      <c r="AO1" s="198" t="s">
        <v>1106</v>
      </c>
      <c r="AP1" s="198" t="s">
        <v>1107</v>
      </c>
      <c r="AQ1" s="62" t="s">
        <v>1108</v>
      </c>
    </row>
    <row r="2" spans="1:43">
      <c r="A2" s="199">
        <v>101295</v>
      </c>
      <c r="B2" s="200">
        <v>313</v>
      </c>
      <c r="C2" s="200">
        <v>2</v>
      </c>
      <c r="D2" s="200">
        <v>17</v>
      </c>
      <c r="E2" s="200">
        <v>4</v>
      </c>
      <c r="F2" s="200">
        <v>0</v>
      </c>
      <c r="G2" s="200">
        <v>282</v>
      </c>
      <c r="H2" s="200">
        <v>16</v>
      </c>
      <c r="I2" s="200">
        <v>0</v>
      </c>
      <c r="J2" s="200">
        <v>2</v>
      </c>
      <c r="K2" s="200">
        <v>1</v>
      </c>
      <c r="L2" s="200">
        <v>0</v>
      </c>
      <c r="M2" s="200">
        <v>13</v>
      </c>
      <c r="N2" s="200">
        <v>196</v>
      </c>
      <c r="O2" s="200">
        <v>0</v>
      </c>
      <c r="P2" s="200">
        <v>8</v>
      </c>
      <c r="Q2" s="200">
        <v>4</v>
      </c>
      <c r="R2" s="200">
        <v>1</v>
      </c>
      <c r="S2" s="200">
        <v>178</v>
      </c>
      <c r="T2" s="201">
        <v>6.3899999999999998E-3</v>
      </c>
      <c r="U2" s="201">
        <v>5.4309999999999997E-2</v>
      </c>
      <c r="V2" s="201">
        <v>1.278E-2</v>
      </c>
      <c r="W2" s="201">
        <v>0</v>
      </c>
      <c r="X2" s="201">
        <v>0.90095999999999998</v>
      </c>
      <c r="Y2" s="201">
        <v>0</v>
      </c>
      <c r="Z2" s="201">
        <v>0.125</v>
      </c>
      <c r="AA2" s="201">
        <v>6.25E-2</v>
      </c>
      <c r="AB2" s="201">
        <v>0</v>
      </c>
      <c r="AC2" s="201">
        <v>0.8125</v>
      </c>
      <c r="AD2" s="201">
        <v>0</v>
      </c>
      <c r="AE2" s="201">
        <v>4.0820000000000002E-2</v>
      </c>
      <c r="AF2" s="201">
        <v>2.0410000000000001E-2</v>
      </c>
      <c r="AG2" s="201">
        <v>5.1000000000000004E-3</v>
      </c>
      <c r="AH2" s="201">
        <v>0.90815999999999997</v>
      </c>
      <c r="AI2" s="202">
        <f>1-X2</f>
        <v>9.9040000000000017E-2</v>
      </c>
      <c r="AJ2" s="202">
        <f>1-AC2</f>
        <v>0.1875</v>
      </c>
      <c r="AK2" s="202">
        <f>1-AH2</f>
        <v>9.1840000000000033E-2</v>
      </c>
      <c r="AL2" s="203">
        <f t="shared" ref="AL2:AL33" si="0">B2+H2+N2</f>
        <v>525</v>
      </c>
      <c r="AM2" s="203">
        <f>G2+M2+S2</f>
        <v>473</v>
      </c>
      <c r="AN2" s="203">
        <f>AL2-AM2</f>
        <v>52</v>
      </c>
      <c r="AO2" s="181">
        <f>Table1[[#This Row],[CENSUS_22_MINORITY_SA_P]]</f>
        <v>0.11249245051268653</v>
      </c>
      <c r="AP2" s="202">
        <f t="shared" ref="AP2:AP33" si="1">(AN2/AL2)*1</f>
        <v>9.9047619047619051E-2</v>
      </c>
      <c r="AQ2" s="182">
        <f>AP2-AO2</f>
        <v>-1.3444831465067475E-2</v>
      </c>
    </row>
    <row r="3" spans="1:43">
      <c r="A3" s="204">
        <v>105297</v>
      </c>
      <c r="B3" s="205">
        <v>88</v>
      </c>
      <c r="C3" s="205">
        <v>5</v>
      </c>
      <c r="D3" s="205">
        <v>0</v>
      </c>
      <c r="E3" s="205">
        <v>2</v>
      </c>
      <c r="F3" s="205">
        <v>51</v>
      </c>
      <c r="G3" s="205">
        <v>30</v>
      </c>
      <c r="H3" s="205">
        <v>40</v>
      </c>
      <c r="I3" s="205">
        <v>0</v>
      </c>
      <c r="J3" s="205">
        <v>0</v>
      </c>
      <c r="K3" s="205">
        <v>1</v>
      </c>
      <c r="L3" s="205">
        <v>37</v>
      </c>
      <c r="M3" s="205">
        <v>2</v>
      </c>
      <c r="N3" s="205">
        <v>187</v>
      </c>
      <c r="O3" s="205">
        <v>0</v>
      </c>
      <c r="P3" s="205">
        <v>0</v>
      </c>
      <c r="Q3" s="205">
        <v>2</v>
      </c>
      <c r="R3" s="205">
        <v>181</v>
      </c>
      <c r="S3" s="205">
        <v>4</v>
      </c>
      <c r="T3" s="178">
        <v>5.6820000000000002E-2</v>
      </c>
      <c r="U3" s="178">
        <v>0</v>
      </c>
      <c r="V3" s="178">
        <v>2.273E-2</v>
      </c>
      <c r="W3" s="178">
        <v>0.57955000000000001</v>
      </c>
      <c r="X3" s="178">
        <v>0.34090999999999999</v>
      </c>
      <c r="Y3" s="178">
        <v>0</v>
      </c>
      <c r="Z3" s="178">
        <v>0</v>
      </c>
      <c r="AA3" s="178">
        <v>2.5000000000000001E-2</v>
      </c>
      <c r="AB3" s="178">
        <v>0.92500000000000004</v>
      </c>
      <c r="AC3" s="178">
        <v>0.05</v>
      </c>
      <c r="AD3" s="178">
        <v>0</v>
      </c>
      <c r="AE3" s="178">
        <v>0</v>
      </c>
      <c r="AF3" s="178">
        <v>1.0699999999999999E-2</v>
      </c>
      <c r="AG3" s="178">
        <v>0.96791000000000005</v>
      </c>
      <c r="AH3" s="178">
        <v>2.1389999999999999E-2</v>
      </c>
      <c r="AI3" s="202">
        <f t="shared" ref="AI3:AI66" si="2">1-X3</f>
        <v>0.65908999999999995</v>
      </c>
      <c r="AJ3" s="202">
        <f t="shared" ref="AJ3:AJ66" si="3">1-AC3</f>
        <v>0.95</v>
      </c>
      <c r="AK3" s="202">
        <f t="shared" ref="AK3:AK66" si="4">1-AH3</f>
        <v>0.97860999999999998</v>
      </c>
      <c r="AL3" s="203">
        <f t="shared" si="0"/>
        <v>315</v>
      </c>
      <c r="AM3" s="203">
        <f t="shared" ref="AM3:AM66" si="5">G3+M3+S3</f>
        <v>36</v>
      </c>
      <c r="AN3" s="203">
        <f t="shared" ref="AN3:AN66" si="6">AL3-AM3</f>
        <v>279</v>
      </c>
      <c r="AO3" s="181">
        <f>Table1[[#This Row],[CENSUS_22_MINORITY_SA_P]]</f>
        <v>0.57937739313623615</v>
      </c>
      <c r="AP3" s="202">
        <f t="shared" si="1"/>
        <v>0.88571428571428568</v>
      </c>
      <c r="AQ3" s="182">
        <f t="shared" ref="AQ3:AQ66" si="7">AP3-AO3</f>
        <v>0.30633689257804952</v>
      </c>
    </row>
    <row r="4" spans="1:43">
      <c r="A4" s="199">
        <v>109819</v>
      </c>
      <c r="B4" s="200">
        <v>732</v>
      </c>
      <c r="C4" s="200">
        <v>31</v>
      </c>
      <c r="D4" s="200">
        <v>41</v>
      </c>
      <c r="E4" s="200">
        <v>192</v>
      </c>
      <c r="F4" s="200">
        <v>5</v>
      </c>
      <c r="G4" s="200">
        <v>409</v>
      </c>
      <c r="H4" s="200">
        <v>48</v>
      </c>
      <c r="I4" s="200">
        <v>3</v>
      </c>
      <c r="J4" s="200">
        <v>1</v>
      </c>
      <c r="K4" s="200">
        <v>35</v>
      </c>
      <c r="L4" s="200">
        <v>0</v>
      </c>
      <c r="M4" s="200">
        <v>8</v>
      </c>
      <c r="N4" s="200">
        <v>379</v>
      </c>
      <c r="O4" s="200">
        <v>17</v>
      </c>
      <c r="P4" s="200">
        <v>18</v>
      </c>
      <c r="Q4" s="200">
        <v>203</v>
      </c>
      <c r="R4" s="200">
        <v>2</v>
      </c>
      <c r="S4" s="200">
        <v>114</v>
      </c>
      <c r="T4" s="201">
        <v>4.2349999999999999E-2</v>
      </c>
      <c r="U4" s="201">
        <v>5.6009999999999997E-2</v>
      </c>
      <c r="V4" s="201">
        <v>0.26229999999999998</v>
      </c>
      <c r="W4" s="201">
        <v>6.8300000000000001E-3</v>
      </c>
      <c r="X4" s="201">
        <v>0.55874000000000001</v>
      </c>
      <c r="Y4" s="201">
        <v>6.25E-2</v>
      </c>
      <c r="Z4" s="201">
        <v>2.0830000000000001E-2</v>
      </c>
      <c r="AA4" s="201">
        <v>0.72916999999999998</v>
      </c>
      <c r="AB4" s="201">
        <v>0</v>
      </c>
      <c r="AC4" s="201">
        <v>0.16667000000000001</v>
      </c>
      <c r="AD4" s="201">
        <v>4.4850000000000001E-2</v>
      </c>
      <c r="AE4" s="201">
        <v>4.7489999999999997E-2</v>
      </c>
      <c r="AF4" s="201">
        <v>0.53561999999999999</v>
      </c>
      <c r="AG4" s="201">
        <v>5.28E-3</v>
      </c>
      <c r="AH4" s="201">
        <v>0.30079</v>
      </c>
      <c r="AI4" s="202">
        <f t="shared" si="2"/>
        <v>0.44125999999999999</v>
      </c>
      <c r="AJ4" s="202">
        <f t="shared" si="3"/>
        <v>0.83333000000000002</v>
      </c>
      <c r="AK4" s="202">
        <f t="shared" si="4"/>
        <v>0.69921</v>
      </c>
      <c r="AL4" s="203">
        <f t="shared" si="0"/>
        <v>1159</v>
      </c>
      <c r="AM4" s="203">
        <f t="shared" si="5"/>
        <v>531</v>
      </c>
      <c r="AN4" s="203">
        <f t="shared" si="6"/>
        <v>628</v>
      </c>
      <c r="AO4" s="181">
        <f>Table1[[#This Row],[CENSUS_22_MINORITY_SA_P]]</f>
        <v>0.68549526234365399</v>
      </c>
      <c r="AP4" s="202">
        <f t="shared" si="1"/>
        <v>0.54184641932700606</v>
      </c>
      <c r="AQ4" s="182">
        <f t="shared" si="7"/>
        <v>-0.14364884301664793</v>
      </c>
    </row>
    <row r="5" spans="1:43">
      <c r="A5" s="204">
        <v>112686</v>
      </c>
      <c r="B5" s="205">
        <v>243</v>
      </c>
      <c r="C5" s="205">
        <v>18</v>
      </c>
      <c r="D5" s="205">
        <v>84</v>
      </c>
      <c r="E5" s="205">
        <v>75</v>
      </c>
      <c r="F5" s="205">
        <v>2</v>
      </c>
      <c r="G5" s="205">
        <v>50</v>
      </c>
      <c r="H5" s="205">
        <v>34</v>
      </c>
      <c r="I5" s="205">
        <v>4</v>
      </c>
      <c r="J5" s="205">
        <v>12</v>
      </c>
      <c r="K5" s="205">
        <v>14</v>
      </c>
      <c r="L5" s="205">
        <v>0</v>
      </c>
      <c r="M5" s="205">
        <v>3</v>
      </c>
      <c r="N5" s="205">
        <v>129</v>
      </c>
      <c r="O5" s="205">
        <v>5</v>
      </c>
      <c r="P5" s="205">
        <v>56</v>
      </c>
      <c r="Q5" s="205">
        <v>54</v>
      </c>
      <c r="R5" s="205">
        <v>0</v>
      </c>
      <c r="S5" s="205">
        <v>14</v>
      </c>
      <c r="T5" s="178">
        <v>7.4069999999999997E-2</v>
      </c>
      <c r="U5" s="178">
        <v>0.34567999999999999</v>
      </c>
      <c r="V5" s="178">
        <v>0.30864000000000003</v>
      </c>
      <c r="W5" s="178">
        <v>8.2299999999999995E-3</v>
      </c>
      <c r="X5" s="178">
        <v>0.20576</v>
      </c>
      <c r="Y5" s="178">
        <v>0.11765</v>
      </c>
      <c r="Z5" s="178">
        <v>0.35293999999999998</v>
      </c>
      <c r="AA5" s="178">
        <v>0.41176000000000001</v>
      </c>
      <c r="AB5" s="178">
        <v>0</v>
      </c>
      <c r="AC5" s="178">
        <v>8.8239999999999999E-2</v>
      </c>
      <c r="AD5" s="178">
        <v>3.8760000000000003E-2</v>
      </c>
      <c r="AE5" s="178">
        <v>0.43411</v>
      </c>
      <c r="AF5" s="178">
        <v>0.41860000000000003</v>
      </c>
      <c r="AG5" s="178">
        <v>0</v>
      </c>
      <c r="AH5" s="178">
        <v>0.10853</v>
      </c>
      <c r="AI5" s="202">
        <f t="shared" si="2"/>
        <v>0.79424000000000006</v>
      </c>
      <c r="AJ5" s="202">
        <f t="shared" si="3"/>
        <v>0.91176000000000001</v>
      </c>
      <c r="AK5" s="202">
        <f t="shared" si="4"/>
        <v>0.89146999999999998</v>
      </c>
      <c r="AL5" s="203">
        <f t="shared" si="0"/>
        <v>406</v>
      </c>
      <c r="AM5" s="203">
        <f t="shared" si="5"/>
        <v>67</v>
      </c>
      <c r="AN5" s="203">
        <f t="shared" si="6"/>
        <v>339</v>
      </c>
      <c r="AO5" s="181">
        <f>Table1[[#This Row],[CENSUS_22_MINORITY_SA_P]]</f>
        <v>0.74788616732533675</v>
      </c>
      <c r="AP5" s="202">
        <f t="shared" si="1"/>
        <v>0.83497536945812811</v>
      </c>
      <c r="AQ5" s="182">
        <f t="shared" si="7"/>
        <v>8.7089202132791366E-2</v>
      </c>
    </row>
    <row r="6" spans="1:43">
      <c r="A6" s="199">
        <v>118912</v>
      </c>
      <c r="B6" s="200">
        <v>668</v>
      </c>
      <c r="C6" s="200">
        <v>46</v>
      </c>
      <c r="D6" s="200">
        <v>23</v>
      </c>
      <c r="E6" s="200">
        <v>96</v>
      </c>
      <c r="F6" s="200">
        <v>10</v>
      </c>
      <c r="G6" s="200">
        <v>439</v>
      </c>
      <c r="H6" s="200">
        <v>74</v>
      </c>
      <c r="I6" s="200">
        <v>5</v>
      </c>
      <c r="J6" s="200">
        <v>2</v>
      </c>
      <c r="K6" s="200">
        <v>18</v>
      </c>
      <c r="L6" s="200">
        <v>1</v>
      </c>
      <c r="M6" s="200">
        <v>40</v>
      </c>
      <c r="N6" s="200">
        <v>326</v>
      </c>
      <c r="O6" s="200">
        <v>14</v>
      </c>
      <c r="P6" s="200">
        <v>19</v>
      </c>
      <c r="Q6" s="200">
        <v>102</v>
      </c>
      <c r="R6" s="200">
        <v>6</v>
      </c>
      <c r="S6" s="200">
        <v>156</v>
      </c>
      <c r="T6" s="201">
        <v>6.8860000000000005E-2</v>
      </c>
      <c r="U6" s="201">
        <v>3.4430000000000002E-2</v>
      </c>
      <c r="V6" s="201">
        <v>0.14371</v>
      </c>
      <c r="W6" s="201">
        <v>1.4970000000000001E-2</v>
      </c>
      <c r="X6" s="201">
        <v>0.65719000000000005</v>
      </c>
      <c r="Y6" s="201">
        <v>6.7570000000000005E-2</v>
      </c>
      <c r="Z6" s="201">
        <v>2.7029999999999998E-2</v>
      </c>
      <c r="AA6" s="201">
        <v>0.24324000000000001</v>
      </c>
      <c r="AB6" s="201">
        <v>1.3509999999999999E-2</v>
      </c>
      <c r="AC6" s="201">
        <v>0.54054000000000002</v>
      </c>
      <c r="AD6" s="201">
        <v>4.2939999999999999E-2</v>
      </c>
      <c r="AE6" s="201">
        <v>5.8279999999999998E-2</v>
      </c>
      <c r="AF6" s="201">
        <v>0.31287999999999999</v>
      </c>
      <c r="AG6" s="201">
        <v>1.84E-2</v>
      </c>
      <c r="AH6" s="201">
        <v>0.47853000000000001</v>
      </c>
      <c r="AI6" s="202">
        <f t="shared" si="2"/>
        <v>0.34280999999999995</v>
      </c>
      <c r="AJ6" s="202">
        <f t="shared" si="3"/>
        <v>0.45945999999999998</v>
      </c>
      <c r="AK6" s="202">
        <f t="shared" si="4"/>
        <v>0.52146999999999999</v>
      </c>
      <c r="AL6" s="203">
        <f t="shared" si="0"/>
        <v>1068</v>
      </c>
      <c r="AM6" s="203">
        <f t="shared" si="5"/>
        <v>635</v>
      </c>
      <c r="AN6" s="203">
        <f t="shared" si="6"/>
        <v>433</v>
      </c>
      <c r="AO6" s="181">
        <f>Table1[[#This Row],[CENSUS_22_MINORITY_SA_P]]</f>
        <v>0.56421632239525721</v>
      </c>
      <c r="AP6" s="202">
        <f t="shared" si="1"/>
        <v>0.40543071161048688</v>
      </c>
      <c r="AQ6" s="182">
        <f t="shared" si="7"/>
        <v>-0.15878561078477033</v>
      </c>
    </row>
    <row r="7" spans="1:43">
      <c r="A7" s="204">
        <v>121363</v>
      </c>
      <c r="B7" s="205">
        <v>174</v>
      </c>
      <c r="C7" s="205">
        <v>11</v>
      </c>
      <c r="D7" s="205">
        <v>6</v>
      </c>
      <c r="E7" s="205">
        <v>46</v>
      </c>
      <c r="F7" s="205">
        <v>2</v>
      </c>
      <c r="G7" s="205">
        <v>86</v>
      </c>
      <c r="H7" s="205">
        <v>10</v>
      </c>
      <c r="I7" s="205">
        <v>1</v>
      </c>
      <c r="J7" s="205">
        <v>0</v>
      </c>
      <c r="K7" s="205">
        <v>4</v>
      </c>
      <c r="L7" s="205">
        <v>0</v>
      </c>
      <c r="M7" s="205">
        <v>4</v>
      </c>
      <c r="N7" s="205">
        <v>84</v>
      </c>
      <c r="O7" s="205">
        <v>0</v>
      </c>
      <c r="P7" s="205">
        <v>2</v>
      </c>
      <c r="Q7" s="205">
        <v>43</v>
      </c>
      <c r="R7" s="205">
        <v>0</v>
      </c>
      <c r="S7" s="205">
        <v>31</v>
      </c>
      <c r="T7" s="178">
        <v>6.3219999999999998E-2</v>
      </c>
      <c r="U7" s="178">
        <v>3.4479999999999997E-2</v>
      </c>
      <c r="V7" s="178">
        <v>0.26436999999999999</v>
      </c>
      <c r="W7" s="178">
        <v>1.149E-2</v>
      </c>
      <c r="X7" s="178">
        <v>0.49425000000000002</v>
      </c>
      <c r="Y7" s="178">
        <v>0.1</v>
      </c>
      <c r="Z7" s="178">
        <v>0</v>
      </c>
      <c r="AA7" s="178">
        <v>0.4</v>
      </c>
      <c r="AB7" s="178">
        <v>0</v>
      </c>
      <c r="AC7" s="178">
        <v>0.4</v>
      </c>
      <c r="AD7" s="178">
        <v>0</v>
      </c>
      <c r="AE7" s="178">
        <v>2.3810000000000001E-2</v>
      </c>
      <c r="AF7" s="178">
        <v>0.51190000000000002</v>
      </c>
      <c r="AG7" s="178">
        <v>0</v>
      </c>
      <c r="AH7" s="178">
        <v>0.36904999999999999</v>
      </c>
      <c r="AI7" s="202">
        <f t="shared" si="2"/>
        <v>0.50574999999999992</v>
      </c>
      <c r="AJ7" s="202">
        <f t="shared" si="3"/>
        <v>0.6</v>
      </c>
      <c r="AK7" s="202">
        <f t="shared" si="4"/>
        <v>0.63095000000000001</v>
      </c>
      <c r="AL7" s="203">
        <f t="shared" si="0"/>
        <v>268</v>
      </c>
      <c r="AM7" s="203">
        <f t="shared" si="5"/>
        <v>121</v>
      </c>
      <c r="AN7" s="203">
        <f t="shared" si="6"/>
        <v>147</v>
      </c>
      <c r="AO7" s="181">
        <f>Table1[[#This Row],[CENSUS_22_MINORITY_SA_P]]</f>
        <v>0.73521373081618602</v>
      </c>
      <c r="AP7" s="202">
        <f t="shared" si="1"/>
        <v>0.54850746268656714</v>
      </c>
      <c r="AQ7" s="182">
        <f t="shared" si="7"/>
        <v>-0.18670626812961888</v>
      </c>
    </row>
    <row r="8" spans="1:43">
      <c r="A8" s="199">
        <v>125462</v>
      </c>
      <c r="B8" s="200">
        <v>96</v>
      </c>
      <c r="C8" s="200">
        <v>2</v>
      </c>
      <c r="D8" s="200">
        <v>6</v>
      </c>
      <c r="E8" s="200">
        <v>24</v>
      </c>
      <c r="F8" s="200">
        <v>1</v>
      </c>
      <c r="G8" s="200">
        <v>59</v>
      </c>
      <c r="H8" s="200">
        <v>31</v>
      </c>
      <c r="I8" s="200">
        <v>0</v>
      </c>
      <c r="J8" s="200">
        <v>0</v>
      </c>
      <c r="K8" s="200">
        <v>27</v>
      </c>
      <c r="L8" s="200">
        <v>0</v>
      </c>
      <c r="M8" s="200">
        <v>3</v>
      </c>
      <c r="N8" s="200">
        <v>81</v>
      </c>
      <c r="O8" s="200">
        <v>2</v>
      </c>
      <c r="P8" s="200">
        <v>2</v>
      </c>
      <c r="Q8" s="200">
        <v>46</v>
      </c>
      <c r="R8" s="200">
        <v>3</v>
      </c>
      <c r="S8" s="200">
        <v>25</v>
      </c>
      <c r="T8" s="201">
        <v>2.0830000000000001E-2</v>
      </c>
      <c r="U8" s="201">
        <v>6.25E-2</v>
      </c>
      <c r="V8" s="201">
        <v>0.25</v>
      </c>
      <c r="W8" s="201">
        <v>1.042E-2</v>
      </c>
      <c r="X8" s="201">
        <v>0.61458000000000002</v>
      </c>
      <c r="Y8" s="201">
        <v>0</v>
      </c>
      <c r="Z8" s="201">
        <v>0</v>
      </c>
      <c r="AA8" s="201">
        <v>0.87097000000000002</v>
      </c>
      <c r="AB8" s="201">
        <v>0</v>
      </c>
      <c r="AC8" s="201">
        <v>9.6769999999999995E-2</v>
      </c>
      <c r="AD8" s="201">
        <v>2.469E-2</v>
      </c>
      <c r="AE8" s="201">
        <v>2.469E-2</v>
      </c>
      <c r="AF8" s="201">
        <v>0.56789999999999996</v>
      </c>
      <c r="AG8" s="201">
        <v>3.7039999999999997E-2</v>
      </c>
      <c r="AH8" s="201">
        <v>0.30864000000000003</v>
      </c>
      <c r="AI8" s="202">
        <f t="shared" si="2"/>
        <v>0.38541999999999998</v>
      </c>
      <c r="AJ8" s="202">
        <f t="shared" si="3"/>
        <v>0.90322999999999998</v>
      </c>
      <c r="AK8" s="202">
        <f t="shared" si="4"/>
        <v>0.69135999999999997</v>
      </c>
      <c r="AL8" s="203">
        <f t="shared" si="0"/>
        <v>208</v>
      </c>
      <c r="AM8" s="203">
        <f t="shared" si="5"/>
        <v>87</v>
      </c>
      <c r="AN8" s="203">
        <f t="shared" si="6"/>
        <v>121</v>
      </c>
      <c r="AO8" s="181">
        <f>Table1[[#This Row],[CENSUS_22_MINORITY_SA_P]]</f>
        <v>0.72649958344904197</v>
      </c>
      <c r="AP8" s="202">
        <f t="shared" si="1"/>
        <v>0.58173076923076927</v>
      </c>
      <c r="AQ8" s="182">
        <f t="shared" si="7"/>
        <v>-0.1447688142182727</v>
      </c>
    </row>
    <row r="9" spans="1:43">
      <c r="A9" s="204">
        <v>126863</v>
      </c>
      <c r="B9" s="205">
        <v>210</v>
      </c>
      <c r="C9" s="205">
        <v>14</v>
      </c>
      <c r="D9" s="205">
        <v>21</v>
      </c>
      <c r="E9" s="205">
        <v>12</v>
      </c>
      <c r="F9" s="205">
        <v>1</v>
      </c>
      <c r="G9" s="205">
        <v>159</v>
      </c>
      <c r="H9" s="205">
        <v>74</v>
      </c>
      <c r="I9" s="205">
        <v>6</v>
      </c>
      <c r="J9" s="205">
        <v>7</v>
      </c>
      <c r="K9" s="205">
        <v>18</v>
      </c>
      <c r="L9" s="205">
        <v>0</v>
      </c>
      <c r="M9" s="205">
        <v>43</v>
      </c>
      <c r="N9" s="205">
        <v>113</v>
      </c>
      <c r="O9" s="205">
        <v>14</v>
      </c>
      <c r="P9" s="205">
        <v>11</v>
      </c>
      <c r="Q9" s="205">
        <v>28</v>
      </c>
      <c r="R9" s="205">
        <v>2</v>
      </c>
      <c r="S9" s="205">
        <v>58</v>
      </c>
      <c r="T9" s="178">
        <v>6.6669999999999993E-2</v>
      </c>
      <c r="U9" s="178">
        <v>0.1</v>
      </c>
      <c r="V9" s="178">
        <v>5.7140000000000003E-2</v>
      </c>
      <c r="W9" s="178">
        <v>4.7600000000000003E-3</v>
      </c>
      <c r="X9" s="178">
        <v>0.75714000000000004</v>
      </c>
      <c r="Y9" s="178">
        <v>8.1079999999999999E-2</v>
      </c>
      <c r="Z9" s="178">
        <v>9.4589999999999994E-2</v>
      </c>
      <c r="AA9" s="178">
        <v>0.24324000000000001</v>
      </c>
      <c r="AB9" s="178">
        <v>0</v>
      </c>
      <c r="AC9" s="178">
        <v>0.58108000000000004</v>
      </c>
      <c r="AD9" s="178">
        <v>0.12389</v>
      </c>
      <c r="AE9" s="178">
        <v>9.7350000000000006E-2</v>
      </c>
      <c r="AF9" s="178">
        <v>0.24779000000000001</v>
      </c>
      <c r="AG9" s="178">
        <v>1.77E-2</v>
      </c>
      <c r="AH9" s="178">
        <v>0.51327</v>
      </c>
      <c r="AI9" s="202">
        <f t="shared" si="2"/>
        <v>0.24285999999999996</v>
      </c>
      <c r="AJ9" s="202">
        <f t="shared" si="3"/>
        <v>0.41891999999999996</v>
      </c>
      <c r="AK9" s="202">
        <f t="shared" si="4"/>
        <v>0.48673</v>
      </c>
      <c r="AL9" s="203">
        <f t="shared" si="0"/>
        <v>397</v>
      </c>
      <c r="AM9" s="203">
        <f t="shared" si="5"/>
        <v>260</v>
      </c>
      <c r="AN9" s="203">
        <f t="shared" si="6"/>
        <v>137</v>
      </c>
      <c r="AO9" s="181">
        <f>Table1[[#This Row],[CENSUS_22_MINORITY_SA_P]]</f>
        <v>0.42387629541754396</v>
      </c>
      <c r="AP9" s="202">
        <f t="shared" si="1"/>
        <v>0.34508816120906799</v>
      </c>
      <c r="AQ9" s="182">
        <f t="shared" si="7"/>
        <v>-7.8788134208475968E-2</v>
      </c>
    </row>
    <row r="10" spans="1:43">
      <c r="A10" s="199">
        <v>128577</v>
      </c>
      <c r="B10" s="200">
        <v>133</v>
      </c>
      <c r="C10" s="200">
        <v>2</v>
      </c>
      <c r="D10" s="200">
        <v>15</v>
      </c>
      <c r="E10" s="200">
        <v>8</v>
      </c>
      <c r="F10" s="200">
        <v>0</v>
      </c>
      <c r="G10" s="200">
        <v>97</v>
      </c>
      <c r="H10" s="200">
        <v>23</v>
      </c>
      <c r="I10" s="200">
        <v>1</v>
      </c>
      <c r="J10" s="200">
        <v>1</v>
      </c>
      <c r="K10" s="200">
        <v>1</v>
      </c>
      <c r="L10" s="200">
        <v>0</v>
      </c>
      <c r="M10" s="200">
        <v>19</v>
      </c>
      <c r="N10" s="200">
        <v>46</v>
      </c>
      <c r="O10" s="200">
        <v>1</v>
      </c>
      <c r="P10" s="200">
        <v>4</v>
      </c>
      <c r="Q10" s="200">
        <v>3</v>
      </c>
      <c r="R10" s="200">
        <v>0</v>
      </c>
      <c r="S10" s="200">
        <v>31</v>
      </c>
      <c r="T10" s="201">
        <v>1.504E-2</v>
      </c>
      <c r="U10" s="201">
        <v>0.11278000000000001</v>
      </c>
      <c r="V10" s="201">
        <v>6.0150000000000002E-2</v>
      </c>
      <c r="W10" s="201">
        <v>0</v>
      </c>
      <c r="X10" s="201">
        <v>0.72931999999999997</v>
      </c>
      <c r="Y10" s="201">
        <v>4.3479999999999998E-2</v>
      </c>
      <c r="Z10" s="201">
        <v>4.3479999999999998E-2</v>
      </c>
      <c r="AA10" s="201">
        <v>4.3479999999999998E-2</v>
      </c>
      <c r="AB10" s="201">
        <v>0</v>
      </c>
      <c r="AC10" s="201">
        <v>0.82608999999999999</v>
      </c>
      <c r="AD10" s="201">
        <v>2.1739999999999999E-2</v>
      </c>
      <c r="AE10" s="201">
        <v>8.6959999999999996E-2</v>
      </c>
      <c r="AF10" s="201">
        <v>6.522E-2</v>
      </c>
      <c r="AG10" s="201">
        <v>0</v>
      </c>
      <c r="AH10" s="201">
        <v>0.67391000000000001</v>
      </c>
      <c r="AI10" s="202">
        <f t="shared" si="2"/>
        <v>0.27068000000000003</v>
      </c>
      <c r="AJ10" s="202">
        <f t="shared" si="3"/>
        <v>0.17391000000000001</v>
      </c>
      <c r="AK10" s="202">
        <f t="shared" si="4"/>
        <v>0.32608999999999999</v>
      </c>
      <c r="AL10" s="203">
        <f t="shared" si="0"/>
        <v>202</v>
      </c>
      <c r="AM10" s="203">
        <f t="shared" si="5"/>
        <v>147</v>
      </c>
      <c r="AN10" s="203">
        <f t="shared" si="6"/>
        <v>55</v>
      </c>
      <c r="AO10" s="181">
        <f>Table1[[#This Row],[CENSUS_22_MINORITY_SA_P]]</f>
        <v>0.39279139142314756</v>
      </c>
      <c r="AP10" s="202">
        <f t="shared" si="1"/>
        <v>0.2722772277227723</v>
      </c>
      <c r="AQ10" s="182">
        <f t="shared" si="7"/>
        <v>-0.12051416370037527</v>
      </c>
    </row>
    <row r="11" spans="1:43">
      <c r="A11" s="204">
        <v>129367</v>
      </c>
      <c r="B11" s="205">
        <v>210</v>
      </c>
      <c r="C11" s="205">
        <v>9</v>
      </c>
      <c r="D11" s="205">
        <v>32</v>
      </c>
      <c r="E11" s="205">
        <v>24</v>
      </c>
      <c r="F11" s="205">
        <v>2</v>
      </c>
      <c r="G11" s="205">
        <v>123</v>
      </c>
      <c r="H11" s="205">
        <v>23</v>
      </c>
      <c r="I11" s="205">
        <v>1</v>
      </c>
      <c r="J11" s="205">
        <v>8</v>
      </c>
      <c r="K11" s="205">
        <v>4</v>
      </c>
      <c r="L11" s="205">
        <v>0</v>
      </c>
      <c r="M11" s="205">
        <v>10</v>
      </c>
      <c r="N11" s="205">
        <v>74</v>
      </c>
      <c r="O11" s="205">
        <v>4</v>
      </c>
      <c r="P11" s="205">
        <v>24</v>
      </c>
      <c r="Q11" s="205">
        <v>25</v>
      </c>
      <c r="R11" s="205">
        <v>0</v>
      </c>
      <c r="S11" s="205">
        <v>20</v>
      </c>
      <c r="T11" s="178">
        <v>4.2860000000000002E-2</v>
      </c>
      <c r="U11" s="178">
        <v>0.15237999999999999</v>
      </c>
      <c r="V11" s="178">
        <v>0.11429</v>
      </c>
      <c r="W11" s="178">
        <v>9.5200000000000007E-3</v>
      </c>
      <c r="X11" s="178">
        <v>0.58570999999999995</v>
      </c>
      <c r="Y11" s="178">
        <v>4.3479999999999998E-2</v>
      </c>
      <c r="Z11" s="178">
        <v>0.34782999999999997</v>
      </c>
      <c r="AA11" s="178">
        <v>0.17391000000000001</v>
      </c>
      <c r="AB11" s="178">
        <v>0</v>
      </c>
      <c r="AC11" s="178">
        <v>0.43478</v>
      </c>
      <c r="AD11" s="178">
        <v>5.4050000000000001E-2</v>
      </c>
      <c r="AE11" s="178">
        <v>0.32432</v>
      </c>
      <c r="AF11" s="178">
        <v>0.33783999999999997</v>
      </c>
      <c r="AG11" s="178">
        <v>0</v>
      </c>
      <c r="AH11" s="178">
        <v>0.27027000000000001</v>
      </c>
      <c r="AI11" s="202">
        <f t="shared" si="2"/>
        <v>0.41429000000000005</v>
      </c>
      <c r="AJ11" s="202">
        <f t="shared" si="3"/>
        <v>0.56522000000000006</v>
      </c>
      <c r="AK11" s="202">
        <f t="shared" si="4"/>
        <v>0.72972999999999999</v>
      </c>
      <c r="AL11" s="203">
        <f t="shared" si="0"/>
        <v>307</v>
      </c>
      <c r="AM11" s="203">
        <f t="shared" si="5"/>
        <v>153</v>
      </c>
      <c r="AN11" s="203">
        <f t="shared" si="6"/>
        <v>154</v>
      </c>
      <c r="AO11" s="181">
        <f>Table1[[#This Row],[CENSUS_22_MINORITY_SA_P]]</f>
        <v>0.39279139142314756</v>
      </c>
      <c r="AP11" s="202">
        <f t="shared" si="1"/>
        <v>0.50162866449511401</v>
      </c>
      <c r="AQ11" s="182">
        <f t="shared" si="7"/>
        <v>0.10883727307196644</v>
      </c>
    </row>
    <row r="12" spans="1:43">
      <c r="A12" s="199">
        <v>129543</v>
      </c>
      <c r="B12" s="200">
        <v>241</v>
      </c>
      <c r="C12" s="200">
        <v>7</v>
      </c>
      <c r="D12" s="200">
        <v>28</v>
      </c>
      <c r="E12" s="200">
        <v>12</v>
      </c>
      <c r="F12" s="200">
        <v>0</v>
      </c>
      <c r="G12" s="200">
        <v>188</v>
      </c>
      <c r="H12" s="200">
        <v>43</v>
      </c>
      <c r="I12" s="200">
        <v>5</v>
      </c>
      <c r="J12" s="200">
        <v>9</v>
      </c>
      <c r="K12" s="200">
        <v>11</v>
      </c>
      <c r="L12" s="200">
        <v>0</v>
      </c>
      <c r="M12" s="200">
        <v>13</v>
      </c>
      <c r="N12" s="200">
        <v>75</v>
      </c>
      <c r="O12" s="200">
        <v>6</v>
      </c>
      <c r="P12" s="200">
        <v>18</v>
      </c>
      <c r="Q12" s="200">
        <v>15</v>
      </c>
      <c r="R12" s="200">
        <v>0</v>
      </c>
      <c r="S12" s="200">
        <v>34</v>
      </c>
      <c r="T12" s="201">
        <v>2.9049999999999999E-2</v>
      </c>
      <c r="U12" s="201">
        <v>0.11618000000000001</v>
      </c>
      <c r="V12" s="201">
        <v>4.9790000000000001E-2</v>
      </c>
      <c r="W12" s="201">
        <v>0</v>
      </c>
      <c r="X12" s="201">
        <v>0.78008</v>
      </c>
      <c r="Y12" s="201">
        <v>0.11627999999999999</v>
      </c>
      <c r="Z12" s="201">
        <v>0.20930000000000001</v>
      </c>
      <c r="AA12" s="201">
        <v>0.25580999999999998</v>
      </c>
      <c r="AB12" s="201">
        <v>0</v>
      </c>
      <c r="AC12" s="201">
        <v>0.30232999999999999</v>
      </c>
      <c r="AD12" s="201">
        <v>0.08</v>
      </c>
      <c r="AE12" s="201">
        <v>0.24</v>
      </c>
      <c r="AF12" s="201">
        <v>0.2</v>
      </c>
      <c r="AG12" s="201">
        <v>0</v>
      </c>
      <c r="AH12" s="201">
        <v>0.45333000000000001</v>
      </c>
      <c r="AI12" s="202">
        <f t="shared" si="2"/>
        <v>0.21992</v>
      </c>
      <c r="AJ12" s="202">
        <f t="shared" si="3"/>
        <v>0.69767000000000001</v>
      </c>
      <c r="AK12" s="202">
        <f t="shared" si="4"/>
        <v>0.54666999999999999</v>
      </c>
      <c r="AL12" s="203">
        <f t="shared" si="0"/>
        <v>359</v>
      </c>
      <c r="AM12" s="203">
        <f t="shared" si="5"/>
        <v>235</v>
      </c>
      <c r="AN12" s="203">
        <f t="shared" si="6"/>
        <v>124</v>
      </c>
      <c r="AO12" s="181">
        <f>Table1[[#This Row],[CENSUS_22_MINORITY_SA_P]]</f>
        <v>0.40586002248905423</v>
      </c>
      <c r="AP12" s="202">
        <f t="shared" si="1"/>
        <v>0.34540389972144847</v>
      </c>
      <c r="AQ12" s="182">
        <f t="shared" si="7"/>
        <v>-6.0456122767605758E-2</v>
      </c>
    </row>
    <row r="13" spans="1:43">
      <c r="A13" s="204">
        <v>129695</v>
      </c>
      <c r="B13" s="205">
        <v>332</v>
      </c>
      <c r="C13" s="205">
        <v>5</v>
      </c>
      <c r="D13" s="205">
        <v>16</v>
      </c>
      <c r="E13" s="205">
        <v>16</v>
      </c>
      <c r="F13" s="205">
        <v>1</v>
      </c>
      <c r="G13" s="205">
        <v>205</v>
      </c>
      <c r="H13" s="205">
        <v>62</v>
      </c>
      <c r="I13" s="205">
        <v>2</v>
      </c>
      <c r="J13" s="205">
        <v>14</v>
      </c>
      <c r="K13" s="205">
        <v>11</v>
      </c>
      <c r="L13" s="205">
        <v>0</v>
      </c>
      <c r="M13" s="205">
        <v>30</v>
      </c>
      <c r="N13" s="205">
        <v>74</v>
      </c>
      <c r="O13" s="205">
        <v>1</v>
      </c>
      <c r="P13" s="205">
        <v>7</v>
      </c>
      <c r="Q13" s="205">
        <v>11</v>
      </c>
      <c r="R13" s="205">
        <v>1</v>
      </c>
      <c r="S13" s="205">
        <v>37</v>
      </c>
      <c r="T13" s="178">
        <v>1.506E-2</v>
      </c>
      <c r="U13" s="178">
        <v>4.8189999999999997E-2</v>
      </c>
      <c r="V13" s="178">
        <v>4.8189999999999997E-2</v>
      </c>
      <c r="W13" s="178">
        <v>3.0100000000000001E-3</v>
      </c>
      <c r="X13" s="178">
        <v>0.61746999999999996</v>
      </c>
      <c r="Y13" s="178">
        <v>3.2259999999999997E-2</v>
      </c>
      <c r="Z13" s="178">
        <v>0.22581000000000001</v>
      </c>
      <c r="AA13" s="178">
        <v>0.17741999999999999</v>
      </c>
      <c r="AB13" s="178">
        <v>0</v>
      </c>
      <c r="AC13" s="178">
        <v>0.48387000000000002</v>
      </c>
      <c r="AD13" s="178">
        <v>1.3509999999999999E-2</v>
      </c>
      <c r="AE13" s="178">
        <v>9.4589999999999994E-2</v>
      </c>
      <c r="AF13" s="178">
        <v>0.14865</v>
      </c>
      <c r="AG13" s="178">
        <v>1.3509999999999999E-2</v>
      </c>
      <c r="AH13" s="178">
        <v>0.5</v>
      </c>
      <c r="AI13" s="202">
        <f t="shared" si="2"/>
        <v>0.38253000000000004</v>
      </c>
      <c r="AJ13" s="202">
        <f t="shared" si="3"/>
        <v>0.51612999999999998</v>
      </c>
      <c r="AK13" s="202">
        <f t="shared" si="4"/>
        <v>0.5</v>
      </c>
      <c r="AL13" s="203">
        <f t="shared" si="0"/>
        <v>468</v>
      </c>
      <c r="AM13" s="203">
        <f t="shared" si="5"/>
        <v>272</v>
      </c>
      <c r="AN13" s="203">
        <f t="shared" si="6"/>
        <v>196</v>
      </c>
      <c r="AO13" s="181">
        <f>Table1[[#This Row],[CENSUS_22_MINORITY_SA_P]]</f>
        <v>0.39279139142314756</v>
      </c>
      <c r="AP13" s="202">
        <f t="shared" si="1"/>
        <v>0.41880341880341881</v>
      </c>
      <c r="AQ13" s="182">
        <f t="shared" si="7"/>
        <v>2.6012027380271252E-2</v>
      </c>
    </row>
    <row r="14" spans="1:43">
      <c r="A14" s="199">
        <v>129729</v>
      </c>
      <c r="B14" s="200">
        <v>408</v>
      </c>
      <c r="C14" s="200">
        <v>13</v>
      </c>
      <c r="D14" s="200">
        <v>24</v>
      </c>
      <c r="E14" s="200">
        <v>20</v>
      </c>
      <c r="F14" s="200">
        <v>1</v>
      </c>
      <c r="G14" s="200">
        <v>320</v>
      </c>
      <c r="H14" s="200">
        <v>150</v>
      </c>
      <c r="I14" s="200">
        <v>6</v>
      </c>
      <c r="J14" s="200">
        <v>22</v>
      </c>
      <c r="K14" s="200">
        <v>17</v>
      </c>
      <c r="L14" s="200">
        <v>0</v>
      </c>
      <c r="M14" s="200">
        <v>91</v>
      </c>
      <c r="N14" s="200">
        <v>142</v>
      </c>
      <c r="O14" s="200">
        <v>4</v>
      </c>
      <c r="P14" s="200">
        <v>13</v>
      </c>
      <c r="Q14" s="200">
        <v>25</v>
      </c>
      <c r="R14" s="200">
        <v>0</v>
      </c>
      <c r="S14" s="200">
        <v>95</v>
      </c>
      <c r="T14" s="201">
        <v>3.1859999999999999E-2</v>
      </c>
      <c r="U14" s="201">
        <v>5.8819999999999997E-2</v>
      </c>
      <c r="V14" s="201">
        <v>4.9020000000000001E-2</v>
      </c>
      <c r="W14" s="201">
        <v>2.4499999999999999E-3</v>
      </c>
      <c r="X14" s="201">
        <v>0.78430999999999995</v>
      </c>
      <c r="Y14" s="201">
        <v>0.04</v>
      </c>
      <c r="Z14" s="201">
        <v>0.14666999999999999</v>
      </c>
      <c r="AA14" s="201">
        <v>0.11333</v>
      </c>
      <c r="AB14" s="201">
        <v>0</v>
      </c>
      <c r="AC14" s="201">
        <v>0.60667000000000004</v>
      </c>
      <c r="AD14" s="201">
        <v>2.8170000000000001E-2</v>
      </c>
      <c r="AE14" s="201">
        <v>9.1550000000000006E-2</v>
      </c>
      <c r="AF14" s="201">
        <v>0.17605999999999999</v>
      </c>
      <c r="AG14" s="201">
        <v>0</v>
      </c>
      <c r="AH14" s="201">
        <v>0.66900999999999999</v>
      </c>
      <c r="AI14" s="202">
        <f t="shared" si="2"/>
        <v>0.21569000000000005</v>
      </c>
      <c r="AJ14" s="202">
        <f t="shared" si="3"/>
        <v>0.39332999999999996</v>
      </c>
      <c r="AK14" s="202">
        <f t="shared" si="4"/>
        <v>0.33099000000000001</v>
      </c>
      <c r="AL14" s="203">
        <f t="shared" si="0"/>
        <v>700</v>
      </c>
      <c r="AM14" s="203">
        <f t="shared" si="5"/>
        <v>506</v>
      </c>
      <c r="AN14" s="203">
        <f t="shared" si="6"/>
        <v>194</v>
      </c>
      <c r="AO14" s="181">
        <f>Table1[[#This Row],[CENSUS_22_MINORITY_SA_P]]</f>
        <v>0.38549681668204661</v>
      </c>
      <c r="AP14" s="202">
        <f t="shared" si="1"/>
        <v>0.27714285714285714</v>
      </c>
      <c r="AQ14" s="182">
        <f t="shared" si="7"/>
        <v>-0.10835395953918947</v>
      </c>
    </row>
    <row r="15" spans="1:43">
      <c r="A15" s="204">
        <v>129756</v>
      </c>
      <c r="B15" s="205">
        <v>157</v>
      </c>
      <c r="C15" s="205">
        <v>9</v>
      </c>
      <c r="D15" s="205">
        <v>5</v>
      </c>
      <c r="E15" s="205">
        <v>4</v>
      </c>
      <c r="F15" s="205">
        <v>0</v>
      </c>
      <c r="G15" s="205">
        <v>131</v>
      </c>
      <c r="H15" s="205">
        <v>48</v>
      </c>
      <c r="I15" s="205">
        <v>3</v>
      </c>
      <c r="J15" s="205">
        <v>5</v>
      </c>
      <c r="K15" s="205">
        <v>6</v>
      </c>
      <c r="L15" s="205">
        <v>0</v>
      </c>
      <c r="M15" s="205">
        <v>33</v>
      </c>
      <c r="N15" s="205">
        <v>24</v>
      </c>
      <c r="O15" s="205">
        <v>1</v>
      </c>
      <c r="P15" s="205">
        <v>1</v>
      </c>
      <c r="Q15" s="205">
        <v>2</v>
      </c>
      <c r="R15" s="205">
        <v>0</v>
      </c>
      <c r="S15" s="205">
        <v>19</v>
      </c>
      <c r="T15" s="178">
        <v>5.7320000000000003E-2</v>
      </c>
      <c r="U15" s="178">
        <v>3.1850000000000003E-2</v>
      </c>
      <c r="V15" s="178">
        <v>2.5479999999999999E-2</v>
      </c>
      <c r="W15" s="178">
        <v>0</v>
      </c>
      <c r="X15" s="178">
        <v>0.83438999999999997</v>
      </c>
      <c r="Y15" s="178">
        <v>6.25E-2</v>
      </c>
      <c r="Z15" s="178">
        <v>0.10417</v>
      </c>
      <c r="AA15" s="178">
        <v>0.125</v>
      </c>
      <c r="AB15" s="178">
        <v>0</v>
      </c>
      <c r="AC15" s="178">
        <v>0.6875</v>
      </c>
      <c r="AD15" s="178">
        <v>4.1669999999999999E-2</v>
      </c>
      <c r="AE15" s="178">
        <v>4.1669999999999999E-2</v>
      </c>
      <c r="AF15" s="178">
        <v>8.3330000000000001E-2</v>
      </c>
      <c r="AG15" s="178">
        <v>0</v>
      </c>
      <c r="AH15" s="178">
        <v>0.79166999999999998</v>
      </c>
      <c r="AI15" s="202">
        <f t="shared" si="2"/>
        <v>0.16561000000000003</v>
      </c>
      <c r="AJ15" s="202">
        <f t="shared" si="3"/>
        <v>0.3125</v>
      </c>
      <c r="AK15" s="202">
        <f t="shared" si="4"/>
        <v>0.20833000000000002</v>
      </c>
      <c r="AL15" s="203">
        <f t="shared" si="0"/>
        <v>229</v>
      </c>
      <c r="AM15" s="203">
        <f t="shared" si="5"/>
        <v>183</v>
      </c>
      <c r="AN15" s="203">
        <f t="shared" si="6"/>
        <v>46</v>
      </c>
      <c r="AO15" s="181">
        <f>Table1[[#This Row],[CENSUS_22_MINORITY_SA_P]]</f>
        <v>0.18733308986327635</v>
      </c>
      <c r="AP15" s="202">
        <f t="shared" si="1"/>
        <v>0.20087336244541484</v>
      </c>
      <c r="AQ15" s="182">
        <f t="shared" si="7"/>
        <v>1.3540272582138496E-2</v>
      </c>
    </row>
    <row r="16" spans="1:43">
      <c r="A16" s="199">
        <v>129808</v>
      </c>
      <c r="B16" s="200">
        <v>301</v>
      </c>
      <c r="C16" s="200">
        <v>4</v>
      </c>
      <c r="D16" s="200">
        <v>11</v>
      </c>
      <c r="E16" s="200">
        <v>7</v>
      </c>
      <c r="F16" s="200">
        <v>2</v>
      </c>
      <c r="G16" s="200">
        <v>245</v>
      </c>
      <c r="H16" s="200">
        <v>16</v>
      </c>
      <c r="I16" s="200">
        <v>1</v>
      </c>
      <c r="J16" s="200">
        <v>0</v>
      </c>
      <c r="K16" s="200">
        <v>1</v>
      </c>
      <c r="L16" s="200">
        <v>0</v>
      </c>
      <c r="M16" s="200">
        <v>14</v>
      </c>
      <c r="N16" s="200">
        <v>47</v>
      </c>
      <c r="O16" s="200">
        <v>1</v>
      </c>
      <c r="P16" s="200">
        <v>3</v>
      </c>
      <c r="Q16" s="200">
        <v>4</v>
      </c>
      <c r="R16" s="200">
        <v>1</v>
      </c>
      <c r="S16" s="200">
        <v>36</v>
      </c>
      <c r="T16" s="201">
        <v>1.329E-2</v>
      </c>
      <c r="U16" s="201">
        <v>3.6540000000000003E-2</v>
      </c>
      <c r="V16" s="201">
        <v>2.3259999999999999E-2</v>
      </c>
      <c r="W16" s="201">
        <v>6.6400000000000001E-3</v>
      </c>
      <c r="X16" s="201">
        <v>0.81394999999999995</v>
      </c>
      <c r="Y16" s="201">
        <v>6.25E-2</v>
      </c>
      <c r="Z16" s="201">
        <v>0</v>
      </c>
      <c r="AA16" s="201">
        <v>6.25E-2</v>
      </c>
      <c r="AB16" s="201">
        <v>0</v>
      </c>
      <c r="AC16" s="201">
        <v>0.875</v>
      </c>
      <c r="AD16" s="201">
        <v>2.128E-2</v>
      </c>
      <c r="AE16" s="201">
        <v>6.3829999999999998E-2</v>
      </c>
      <c r="AF16" s="201">
        <v>8.5110000000000005E-2</v>
      </c>
      <c r="AG16" s="201">
        <v>2.128E-2</v>
      </c>
      <c r="AH16" s="201">
        <v>0.76595999999999997</v>
      </c>
      <c r="AI16" s="202">
        <f t="shared" si="2"/>
        <v>0.18605000000000005</v>
      </c>
      <c r="AJ16" s="202">
        <f t="shared" si="3"/>
        <v>0.125</v>
      </c>
      <c r="AK16" s="202">
        <f t="shared" si="4"/>
        <v>0.23404000000000003</v>
      </c>
      <c r="AL16" s="203">
        <f t="shared" si="0"/>
        <v>364</v>
      </c>
      <c r="AM16" s="203">
        <f t="shared" si="5"/>
        <v>295</v>
      </c>
      <c r="AN16" s="203">
        <f t="shared" si="6"/>
        <v>69</v>
      </c>
      <c r="AO16" s="181">
        <f>Table1[[#This Row],[CENSUS_22_MINORITY_SA_P]]</f>
        <v>0.25382724506141785</v>
      </c>
      <c r="AP16" s="202">
        <f t="shared" si="1"/>
        <v>0.18956043956043955</v>
      </c>
      <c r="AQ16" s="182">
        <f t="shared" si="7"/>
        <v>-6.4266805500978297E-2</v>
      </c>
    </row>
    <row r="17" spans="1:43">
      <c r="A17" s="204">
        <v>130004</v>
      </c>
      <c r="B17" s="205">
        <v>272</v>
      </c>
      <c r="C17" s="205">
        <v>16</v>
      </c>
      <c r="D17" s="205">
        <v>22</v>
      </c>
      <c r="E17" s="205">
        <v>11</v>
      </c>
      <c r="F17" s="205">
        <v>0</v>
      </c>
      <c r="G17" s="205">
        <v>209</v>
      </c>
      <c r="H17" s="205">
        <v>50</v>
      </c>
      <c r="I17" s="205">
        <v>2</v>
      </c>
      <c r="J17" s="205">
        <v>12</v>
      </c>
      <c r="K17" s="205">
        <v>6</v>
      </c>
      <c r="L17" s="205">
        <v>0</v>
      </c>
      <c r="M17" s="205">
        <v>29</v>
      </c>
      <c r="N17" s="205">
        <v>72</v>
      </c>
      <c r="O17" s="205">
        <v>3</v>
      </c>
      <c r="P17" s="205">
        <v>18</v>
      </c>
      <c r="Q17" s="205">
        <v>15</v>
      </c>
      <c r="R17" s="205">
        <v>0</v>
      </c>
      <c r="S17" s="205">
        <v>32</v>
      </c>
      <c r="T17" s="178">
        <v>5.8819999999999997E-2</v>
      </c>
      <c r="U17" s="178">
        <v>8.0879999999999994E-2</v>
      </c>
      <c r="V17" s="178">
        <v>4.0439999999999997E-2</v>
      </c>
      <c r="W17" s="178">
        <v>0</v>
      </c>
      <c r="X17" s="178">
        <v>0.76837999999999995</v>
      </c>
      <c r="Y17" s="178">
        <v>0.04</v>
      </c>
      <c r="Z17" s="178">
        <v>0.24</v>
      </c>
      <c r="AA17" s="178">
        <v>0.12</v>
      </c>
      <c r="AB17" s="178">
        <v>0</v>
      </c>
      <c r="AC17" s="178">
        <v>0.57999999999999996</v>
      </c>
      <c r="AD17" s="178">
        <v>4.1669999999999999E-2</v>
      </c>
      <c r="AE17" s="178">
        <v>0.25</v>
      </c>
      <c r="AF17" s="178">
        <v>0.20832999999999999</v>
      </c>
      <c r="AG17" s="178">
        <v>0</v>
      </c>
      <c r="AH17" s="178">
        <v>0.44444</v>
      </c>
      <c r="AI17" s="202">
        <f t="shared" si="2"/>
        <v>0.23162000000000005</v>
      </c>
      <c r="AJ17" s="202">
        <f t="shared" si="3"/>
        <v>0.42000000000000004</v>
      </c>
      <c r="AK17" s="202">
        <f t="shared" si="4"/>
        <v>0.55556000000000005</v>
      </c>
      <c r="AL17" s="203">
        <f t="shared" si="0"/>
        <v>394</v>
      </c>
      <c r="AM17" s="203">
        <f t="shared" si="5"/>
        <v>270</v>
      </c>
      <c r="AN17" s="203">
        <f t="shared" si="6"/>
        <v>124</v>
      </c>
      <c r="AO17" s="181">
        <f>Table1[[#This Row],[CENSUS_22_MINORITY_SA_P]]</f>
        <v>0.39393973570326069</v>
      </c>
      <c r="AP17" s="202">
        <f t="shared" si="1"/>
        <v>0.31472081218274112</v>
      </c>
      <c r="AQ17" s="182">
        <f t="shared" si="7"/>
        <v>-7.9218923520519569E-2</v>
      </c>
    </row>
    <row r="18" spans="1:43">
      <c r="A18" s="199">
        <v>130040</v>
      </c>
      <c r="B18" s="200">
        <v>100</v>
      </c>
      <c r="C18" s="200">
        <v>2</v>
      </c>
      <c r="D18" s="200">
        <v>4</v>
      </c>
      <c r="E18" s="200">
        <v>0</v>
      </c>
      <c r="F18" s="200">
        <v>0</v>
      </c>
      <c r="G18" s="200">
        <v>80</v>
      </c>
      <c r="H18" s="200">
        <v>13</v>
      </c>
      <c r="I18" s="200">
        <v>1</v>
      </c>
      <c r="J18" s="200">
        <v>0</v>
      </c>
      <c r="K18" s="200">
        <v>0</v>
      </c>
      <c r="L18" s="200">
        <v>0</v>
      </c>
      <c r="M18" s="200">
        <v>10</v>
      </c>
      <c r="N18" s="200">
        <v>39</v>
      </c>
      <c r="O18" s="200">
        <v>2</v>
      </c>
      <c r="P18" s="200">
        <v>3</v>
      </c>
      <c r="Q18" s="200">
        <v>3</v>
      </c>
      <c r="R18" s="200">
        <v>0</v>
      </c>
      <c r="S18" s="200">
        <v>30</v>
      </c>
      <c r="T18" s="201">
        <v>0.02</v>
      </c>
      <c r="U18" s="201">
        <v>0.04</v>
      </c>
      <c r="V18" s="201">
        <v>0</v>
      </c>
      <c r="W18" s="201">
        <v>0</v>
      </c>
      <c r="X18" s="201">
        <v>0.8</v>
      </c>
      <c r="Y18" s="201">
        <v>7.6920000000000002E-2</v>
      </c>
      <c r="Z18" s="201">
        <v>0</v>
      </c>
      <c r="AA18" s="201">
        <v>0</v>
      </c>
      <c r="AB18" s="201">
        <v>0</v>
      </c>
      <c r="AC18" s="201">
        <v>0.76922999999999997</v>
      </c>
      <c r="AD18" s="201">
        <v>5.1279999999999999E-2</v>
      </c>
      <c r="AE18" s="201">
        <v>7.6920000000000002E-2</v>
      </c>
      <c r="AF18" s="201">
        <v>7.6920000000000002E-2</v>
      </c>
      <c r="AG18" s="201">
        <v>0</v>
      </c>
      <c r="AH18" s="201">
        <v>0.76922999999999997</v>
      </c>
      <c r="AI18" s="202">
        <f t="shared" si="2"/>
        <v>0.19999999999999996</v>
      </c>
      <c r="AJ18" s="202">
        <f t="shared" si="3"/>
        <v>0.23077000000000003</v>
      </c>
      <c r="AK18" s="202">
        <f t="shared" si="4"/>
        <v>0.23077000000000003</v>
      </c>
      <c r="AL18" s="203">
        <f t="shared" si="0"/>
        <v>152</v>
      </c>
      <c r="AM18" s="203">
        <f t="shared" si="5"/>
        <v>120</v>
      </c>
      <c r="AN18" s="203">
        <f t="shared" si="6"/>
        <v>32</v>
      </c>
      <c r="AO18" s="181">
        <f>Table1[[#This Row],[CENSUS_22_MINORITY_SA_P]]</f>
        <v>0.22055796124086036</v>
      </c>
      <c r="AP18" s="202">
        <f t="shared" si="1"/>
        <v>0.21052631578947367</v>
      </c>
      <c r="AQ18" s="182">
        <f t="shared" si="7"/>
        <v>-1.0031645451386684E-2</v>
      </c>
    </row>
    <row r="19" spans="1:43">
      <c r="A19" s="204">
        <v>130217</v>
      </c>
      <c r="B19" s="205">
        <v>127</v>
      </c>
      <c r="C19" s="205">
        <v>5</v>
      </c>
      <c r="D19" s="205">
        <v>2</v>
      </c>
      <c r="E19" s="205">
        <v>1</v>
      </c>
      <c r="F19" s="205">
        <v>1</v>
      </c>
      <c r="G19" s="205">
        <v>92</v>
      </c>
      <c r="H19" s="205">
        <v>19</v>
      </c>
      <c r="I19" s="205">
        <v>1</v>
      </c>
      <c r="J19" s="205">
        <v>0</v>
      </c>
      <c r="K19" s="205">
        <v>2</v>
      </c>
      <c r="L19" s="205">
        <v>0</v>
      </c>
      <c r="M19" s="205">
        <v>14</v>
      </c>
      <c r="N19" s="205">
        <v>34</v>
      </c>
      <c r="O19" s="205">
        <v>0</v>
      </c>
      <c r="P19" s="205">
        <v>1</v>
      </c>
      <c r="Q19" s="205">
        <v>5</v>
      </c>
      <c r="R19" s="205">
        <v>0</v>
      </c>
      <c r="S19" s="205">
        <v>24</v>
      </c>
      <c r="T19" s="178">
        <v>3.9370000000000002E-2</v>
      </c>
      <c r="U19" s="178">
        <v>1.575E-2</v>
      </c>
      <c r="V19" s="178">
        <v>7.8700000000000003E-3</v>
      </c>
      <c r="W19" s="178">
        <v>7.8700000000000003E-3</v>
      </c>
      <c r="X19" s="178">
        <v>0.72441</v>
      </c>
      <c r="Y19" s="178">
        <v>5.2630000000000003E-2</v>
      </c>
      <c r="Z19" s="178">
        <v>0</v>
      </c>
      <c r="AA19" s="178">
        <v>0.10526000000000001</v>
      </c>
      <c r="AB19" s="178">
        <v>0</v>
      </c>
      <c r="AC19" s="178">
        <v>0.73684000000000005</v>
      </c>
      <c r="AD19" s="178">
        <v>0</v>
      </c>
      <c r="AE19" s="178">
        <v>2.9409999999999999E-2</v>
      </c>
      <c r="AF19" s="178">
        <v>0.14706</v>
      </c>
      <c r="AG19" s="178">
        <v>0</v>
      </c>
      <c r="AH19" s="178">
        <v>0.70587999999999995</v>
      </c>
      <c r="AI19" s="202">
        <f t="shared" si="2"/>
        <v>0.27559</v>
      </c>
      <c r="AJ19" s="202">
        <f t="shared" si="3"/>
        <v>0.26315999999999995</v>
      </c>
      <c r="AK19" s="202">
        <f t="shared" si="4"/>
        <v>0.29412000000000005</v>
      </c>
      <c r="AL19" s="203">
        <f t="shared" si="0"/>
        <v>180</v>
      </c>
      <c r="AM19" s="203">
        <f t="shared" si="5"/>
        <v>130</v>
      </c>
      <c r="AN19" s="203">
        <f t="shared" si="6"/>
        <v>50</v>
      </c>
      <c r="AO19" s="181">
        <f>Table1[[#This Row],[CENSUS_22_MINORITY_SA_P]]</f>
        <v>0.18682788675577663</v>
      </c>
      <c r="AP19" s="202">
        <f t="shared" si="1"/>
        <v>0.27777777777777779</v>
      </c>
      <c r="AQ19" s="182">
        <f t="shared" si="7"/>
        <v>9.0949891022001156E-2</v>
      </c>
    </row>
    <row r="20" spans="1:43">
      <c r="A20" s="199">
        <v>130396</v>
      </c>
      <c r="B20" s="200">
        <v>483</v>
      </c>
      <c r="C20" s="200">
        <v>17</v>
      </c>
      <c r="D20" s="200">
        <v>47</v>
      </c>
      <c r="E20" s="200">
        <v>25</v>
      </c>
      <c r="F20" s="200">
        <v>1</v>
      </c>
      <c r="G20" s="200">
        <v>376</v>
      </c>
      <c r="H20" s="200">
        <v>37</v>
      </c>
      <c r="I20" s="200">
        <v>2</v>
      </c>
      <c r="J20" s="200">
        <v>7</v>
      </c>
      <c r="K20" s="200">
        <v>7</v>
      </c>
      <c r="L20" s="200">
        <v>0</v>
      </c>
      <c r="M20" s="200">
        <v>21</v>
      </c>
      <c r="N20" s="200">
        <v>110</v>
      </c>
      <c r="O20" s="200">
        <v>2</v>
      </c>
      <c r="P20" s="200">
        <v>27</v>
      </c>
      <c r="Q20" s="200">
        <v>21</v>
      </c>
      <c r="R20" s="200">
        <v>0</v>
      </c>
      <c r="S20" s="200">
        <v>56</v>
      </c>
      <c r="T20" s="201">
        <v>3.5200000000000002E-2</v>
      </c>
      <c r="U20" s="201">
        <v>9.7309999999999994E-2</v>
      </c>
      <c r="V20" s="201">
        <v>5.176E-2</v>
      </c>
      <c r="W20" s="201">
        <v>2.0699999999999998E-3</v>
      </c>
      <c r="X20" s="201">
        <v>0.77847</v>
      </c>
      <c r="Y20" s="201">
        <v>5.4050000000000001E-2</v>
      </c>
      <c r="Z20" s="201">
        <v>0.18919</v>
      </c>
      <c r="AA20" s="201">
        <v>0.18919</v>
      </c>
      <c r="AB20" s="201">
        <v>0</v>
      </c>
      <c r="AC20" s="201">
        <v>0.56757000000000002</v>
      </c>
      <c r="AD20" s="201">
        <v>1.8180000000000002E-2</v>
      </c>
      <c r="AE20" s="201">
        <v>0.24545</v>
      </c>
      <c r="AF20" s="201">
        <v>0.19091</v>
      </c>
      <c r="AG20" s="201">
        <v>0</v>
      </c>
      <c r="AH20" s="201">
        <v>0.50909000000000004</v>
      </c>
      <c r="AI20" s="202">
        <f t="shared" si="2"/>
        <v>0.22153</v>
      </c>
      <c r="AJ20" s="202">
        <f t="shared" si="3"/>
        <v>0.43242999999999998</v>
      </c>
      <c r="AK20" s="202">
        <f t="shared" si="4"/>
        <v>0.49090999999999996</v>
      </c>
      <c r="AL20" s="203">
        <f t="shared" si="0"/>
        <v>630</v>
      </c>
      <c r="AM20" s="203">
        <f t="shared" si="5"/>
        <v>453</v>
      </c>
      <c r="AN20" s="203">
        <f t="shared" si="6"/>
        <v>177</v>
      </c>
      <c r="AO20" s="181">
        <f>Table1[[#This Row],[CENSUS_22_MINORITY_SA_P]]</f>
        <v>0.38678938137364388</v>
      </c>
      <c r="AP20" s="202">
        <f t="shared" si="1"/>
        <v>0.28095238095238095</v>
      </c>
      <c r="AQ20" s="182">
        <f t="shared" si="7"/>
        <v>-0.10583700042126293</v>
      </c>
    </row>
    <row r="21" spans="1:43">
      <c r="A21" s="204">
        <v>130606</v>
      </c>
      <c r="B21" s="205">
        <v>302</v>
      </c>
      <c r="C21" s="205">
        <v>12</v>
      </c>
      <c r="D21" s="205">
        <v>17</v>
      </c>
      <c r="E21" s="205">
        <v>13</v>
      </c>
      <c r="F21" s="205">
        <v>0</v>
      </c>
      <c r="G21" s="205">
        <v>204</v>
      </c>
      <c r="H21" s="205">
        <v>34</v>
      </c>
      <c r="I21" s="205">
        <v>0</v>
      </c>
      <c r="J21" s="205">
        <v>2</v>
      </c>
      <c r="K21" s="205">
        <v>5</v>
      </c>
      <c r="L21" s="205">
        <v>0</v>
      </c>
      <c r="M21" s="205">
        <v>19</v>
      </c>
      <c r="N21" s="205">
        <v>76</v>
      </c>
      <c r="O21" s="205">
        <v>1</v>
      </c>
      <c r="P21" s="205">
        <v>8</v>
      </c>
      <c r="Q21" s="205">
        <v>10</v>
      </c>
      <c r="R21" s="205">
        <v>0</v>
      </c>
      <c r="S21" s="205">
        <v>44</v>
      </c>
      <c r="T21" s="178">
        <v>3.9739999999999998E-2</v>
      </c>
      <c r="U21" s="178">
        <v>5.629E-2</v>
      </c>
      <c r="V21" s="178">
        <v>4.3049999999999998E-2</v>
      </c>
      <c r="W21" s="178">
        <v>0</v>
      </c>
      <c r="X21" s="178">
        <v>0.67549999999999999</v>
      </c>
      <c r="Y21" s="178">
        <v>0</v>
      </c>
      <c r="Z21" s="178">
        <v>5.8819999999999997E-2</v>
      </c>
      <c r="AA21" s="178">
        <v>0.14706</v>
      </c>
      <c r="AB21" s="178">
        <v>0</v>
      </c>
      <c r="AC21" s="178">
        <v>0.55881999999999998</v>
      </c>
      <c r="AD21" s="178">
        <v>1.316E-2</v>
      </c>
      <c r="AE21" s="178">
        <v>0.10526000000000001</v>
      </c>
      <c r="AF21" s="178">
        <v>0.13158</v>
      </c>
      <c r="AG21" s="178">
        <v>0</v>
      </c>
      <c r="AH21" s="178">
        <v>0.57894999999999996</v>
      </c>
      <c r="AI21" s="202">
        <f t="shared" si="2"/>
        <v>0.32450000000000001</v>
      </c>
      <c r="AJ21" s="202">
        <f t="shared" si="3"/>
        <v>0.44118000000000002</v>
      </c>
      <c r="AK21" s="202">
        <f t="shared" si="4"/>
        <v>0.42105000000000004</v>
      </c>
      <c r="AL21" s="203">
        <f t="shared" si="0"/>
        <v>412</v>
      </c>
      <c r="AM21" s="203">
        <f t="shared" si="5"/>
        <v>267</v>
      </c>
      <c r="AN21" s="203">
        <f t="shared" si="6"/>
        <v>145</v>
      </c>
      <c r="AO21" s="181">
        <f>Table1[[#This Row],[CENSUS_22_MINORITY_SA_P]]</f>
        <v>0.39279139142314756</v>
      </c>
      <c r="AP21" s="202">
        <f t="shared" si="1"/>
        <v>0.35194174757281554</v>
      </c>
      <c r="AQ21" s="182">
        <f t="shared" si="7"/>
        <v>-4.0849643850332018E-2</v>
      </c>
    </row>
    <row r="22" spans="1:43">
      <c r="A22" s="199">
        <v>130907</v>
      </c>
      <c r="B22" s="200">
        <v>1051</v>
      </c>
      <c r="C22" s="200">
        <v>29</v>
      </c>
      <c r="D22" s="200">
        <v>118</v>
      </c>
      <c r="E22" s="200">
        <v>35</v>
      </c>
      <c r="F22" s="200">
        <v>7</v>
      </c>
      <c r="G22" s="200">
        <v>849</v>
      </c>
      <c r="H22" s="200">
        <v>97</v>
      </c>
      <c r="I22" s="200">
        <v>1</v>
      </c>
      <c r="J22" s="200">
        <v>16</v>
      </c>
      <c r="K22" s="200">
        <v>6</v>
      </c>
      <c r="L22" s="200">
        <v>0</v>
      </c>
      <c r="M22" s="200">
        <v>73</v>
      </c>
      <c r="N22" s="200">
        <v>399</v>
      </c>
      <c r="O22" s="200">
        <v>8</v>
      </c>
      <c r="P22" s="200">
        <v>86</v>
      </c>
      <c r="Q22" s="200">
        <v>23</v>
      </c>
      <c r="R22" s="200">
        <v>2</v>
      </c>
      <c r="S22" s="200">
        <v>272</v>
      </c>
      <c r="T22" s="201">
        <v>2.759E-2</v>
      </c>
      <c r="U22" s="201">
        <v>0.11226999999999999</v>
      </c>
      <c r="V22" s="201">
        <v>3.3300000000000003E-2</v>
      </c>
      <c r="W22" s="201">
        <v>6.6600000000000001E-3</v>
      </c>
      <c r="X22" s="201">
        <v>0.80779999999999996</v>
      </c>
      <c r="Y22" s="201">
        <v>1.031E-2</v>
      </c>
      <c r="Z22" s="201">
        <v>0.16495000000000001</v>
      </c>
      <c r="AA22" s="201">
        <v>6.1859999999999998E-2</v>
      </c>
      <c r="AB22" s="201">
        <v>0</v>
      </c>
      <c r="AC22" s="201">
        <v>0.75258000000000003</v>
      </c>
      <c r="AD22" s="201">
        <v>2.0049999999999998E-2</v>
      </c>
      <c r="AE22" s="201">
        <v>0.21554000000000001</v>
      </c>
      <c r="AF22" s="201">
        <v>5.7639999999999997E-2</v>
      </c>
      <c r="AG22" s="201">
        <v>5.0099999999999997E-3</v>
      </c>
      <c r="AH22" s="201">
        <v>0.68169999999999997</v>
      </c>
      <c r="AI22" s="202">
        <f t="shared" si="2"/>
        <v>0.19220000000000004</v>
      </c>
      <c r="AJ22" s="202">
        <f t="shared" si="3"/>
        <v>0.24741999999999997</v>
      </c>
      <c r="AK22" s="202">
        <f t="shared" si="4"/>
        <v>0.31830000000000003</v>
      </c>
      <c r="AL22" s="203">
        <f t="shared" si="0"/>
        <v>1547</v>
      </c>
      <c r="AM22" s="203">
        <f t="shared" si="5"/>
        <v>1194</v>
      </c>
      <c r="AN22" s="203">
        <f t="shared" si="6"/>
        <v>353</v>
      </c>
      <c r="AO22" s="181">
        <f>Table1[[#This Row],[CENSUS_22_MINORITY_SA_P]]</f>
        <v>0.39864034580102353</v>
      </c>
      <c r="AP22" s="202">
        <f t="shared" si="1"/>
        <v>0.22818358112475759</v>
      </c>
      <c r="AQ22" s="182">
        <f t="shared" si="7"/>
        <v>-0.17045676467626594</v>
      </c>
    </row>
    <row r="23" spans="1:43">
      <c r="A23" s="204">
        <v>133702</v>
      </c>
      <c r="B23" s="205">
        <v>867</v>
      </c>
      <c r="C23" s="205">
        <v>35</v>
      </c>
      <c r="D23" s="205">
        <v>156</v>
      </c>
      <c r="E23" s="205">
        <v>45</v>
      </c>
      <c r="F23" s="205">
        <v>0</v>
      </c>
      <c r="G23" s="205">
        <v>605</v>
      </c>
      <c r="H23" s="205">
        <v>189</v>
      </c>
      <c r="I23" s="205">
        <v>5</v>
      </c>
      <c r="J23" s="205">
        <v>45</v>
      </c>
      <c r="K23" s="205">
        <v>21</v>
      </c>
      <c r="L23" s="205">
        <v>0</v>
      </c>
      <c r="M23" s="205">
        <v>104</v>
      </c>
      <c r="N23" s="205">
        <v>901</v>
      </c>
      <c r="O23" s="205">
        <v>19</v>
      </c>
      <c r="P23" s="205">
        <v>284</v>
      </c>
      <c r="Q23" s="205">
        <v>76</v>
      </c>
      <c r="R23" s="205">
        <v>2</v>
      </c>
      <c r="S23" s="205">
        <v>477</v>
      </c>
      <c r="T23" s="178">
        <v>4.0370000000000003E-2</v>
      </c>
      <c r="U23" s="178">
        <v>0.17993000000000001</v>
      </c>
      <c r="V23" s="178">
        <v>5.1900000000000002E-2</v>
      </c>
      <c r="W23" s="178">
        <v>0</v>
      </c>
      <c r="X23" s="178">
        <v>0.69781000000000004</v>
      </c>
      <c r="Y23" s="178">
        <v>2.6460000000000001E-2</v>
      </c>
      <c r="Z23" s="178">
        <v>0.23810000000000001</v>
      </c>
      <c r="AA23" s="178">
        <v>0.11111</v>
      </c>
      <c r="AB23" s="178">
        <v>0</v>
      </c>
      <c r="AC23" s="178">
        <v>0.55025999999999997</v>
      </c>
      <c r="AD23" s="178">
        <v>2.1090000000000001E-2</v>
      </c>
      <c r="AE23" s="178">
        <v>0.31520999999999999</v>
      </c>
      <c r="AF23" s="178">
        <v>8.4349999999999994E-2</v>
      </c>
      <c r="AG23" s="178">
        <v>2.2200000000000002E-3</v>
      </c>
      <c r="AH23" s="178">
        <v>0.52941000000000005</v>
      </c>
      <c r="AI23" s="202">
        <f t="shared" si="2"/>
        <v>0.30218999999999996</v>
      </c>
      <c r="AJ23" s="202">
        <f t="shared" si="3"/>
        <v>0.44974000000000003</v>
      </c>
      <c r="AK23" s="202">
        <f t="shared" si="4"/>
        <v>0.47058999999999995</v>
      </c>
      <c r="AL23" s="203">
        <f t="shared" si="0"/>
        <v>1957</v>
      </c>
      <c r="AM23" s="203">
        <f t="shared" si="5"/>
        <v>1186</v>
      </c>
      <c r="AN23" s="203">
        <f t="shared" si="6"/>
        <v>771</v>
      </c>
      <c r="AO23" s="181">
        <f>Table1[[#This Row],[CENSUS_22_MINORITY_SA_P]]</f>
        <v>0.46932157027940319</v>
      </c>
      <c r="AP23" s="202">
        <f t="shared" si="1"/>
        <v>0.39397036280020442</v>
      </c>
      <c r="AQ23" s="182">
        <f t="shared" si="7"/>
        <v>-7.5351207479198767E-2</v>
      </c>
    </row>
    <row r="24" spans="1:43">
      <c r="A24" s="199">
        <v>135717</v>
      </c>
      <c r="B24" s="200">
        <v>2517</v>
      </c>
      <c r="C24" s="200">
        <v>102</v>
      </c>
      <c r="D24" s="200">
        <v>455</v>
      </c>
      <c r="E24" s="200">
        <v>1296</v>
      </c>
      <c r="F24" s="200">
        <v>4</v>
      </c>
      <c r="G24" s="200">
        <v>578</v>
      </c>
      <c r="H24" s="200">
        <v>925</v>
      </c>
      <c r="I24" s="200">
        <v>22</v>
      </c>
      <c r="J24" s="200">
        <v>156</v>
      </c>
      <c r="K24" s="200">
        <v>571</v>
      </c>
      <c r="L24" s="200">
        <v>0</v>
      </c>
      <c r="M24" s="200">
        <v>151</v>
      </c>
      <c r="N24" s="200">
        <v>4207</v>
      </c>
      <c r="O24" s="200">
        <v>58</v>
      </c>
      <c r="P24" s="200">
        <v>951</v>
      </c>
      <c r="Q24" s="200">
        <v>2664</v>
      </c>
      <c r="R24" s="200">
        <v>2</v>
      </c>
      <c r="S24" s="200">
        <v>286</v>
      </c>
      <c r="T24" s="201">
        <v>4.052E-2</v>
      </c>
      <c r="U24" s="201">
        <v>0.18076999999999999</v>
      </c>
      <c r="V24" s="201">
        <v>0.51490000000000002</v>
      </c>
      <c r="W24" s="201">
        <v>1.5900000000000001E-3</v>
      </c>
      <c r="X24" s="201">
        <v>0.22964000000000001</v>
      </c>
      <c r="Y24" s="201">
        <v>2.3779999999999999E-2</v>
      </c>
      <c r="Z24" s="201">
        <v>0.16864999999999999</v>
      </c>
      <c r="AA24" s="201">
        <v>0.61729999999999996</v>
      </c>
      <c r="AB24" s="201">
        <v>0</v>
      </c>
      <c r="AC24" s="201">
        <v>0.16324</v>
      </c>
      <c r="AD24" s="201">
        <v>1.379E-2</v>
      </c>
      <c r="AE24" s="201">
        <v>0.22605</v>
      </c>
      <c r="AF24" s="201">
        <v>0.63322999999999996</v>
      </c>
      <c r="AG24" s="201">
        <v>4.8000000000000001E-4</v>
      </c>
      <c r="AH24" s="201">
        <v>6.7979999999999999E-2</v>
      </c>
      <c r="AI24" s="202">
        <f t="shared" si="2"/>
        <v>0.77035999999999993</v>
      </c>
      <c r="AJ24" s="202">
        <f t="shared" si="3"/>
        <v>0.83675999999999995</v>
      </c>
      <c r="AK24" s="202">
        <f t="shared" si="4"/>
        <v>0.93201999999999996</v>
      </c>
      <c r="AL24" s="203">
        <f t="shared" si="0"/>
        <v>7649</v>
      </c>
      <c r="AM24" s="203">
        <f t="shared" si="5"/>
        <v>1015</v>
      </c>
      <c r="AN24" s="203">
        <f t="shared" si="6"/>
        <v>6634</v>
      </c>
      <c r="AO24" s="181">
        <f>Table1[[#This Row],[CENSUS_22_MINORITY_SA_P]]</f>
        <v>0.86965509365431692</v>
      </c>
      <c r="AP24" s="202">
        <f t="shared" si="1"/>
        <v>0.86730291541377957</v>
      </c>
      <c r="AQ24" s="182">
        <f t="shared" si="7"/>
        <v>-2.3521782405373504E-3</v>
      </c>
    </row>
    <row r="25" spans="1:43">
      <c r="A25" s="204">
        <v>136358</v>
      </c>
      <c r="B25" s="205">
        <v>999</v>
      </c>
      <c r="C25" s="205">
        <v>42</v>
      </c>
      <c r="D25" s="205">
        <v>179</v>
      </c>
      <c r="E25" s="205">
        <v>128</v>
      </c>
      <c r="F25" s="205">
        <v>3</v>
      </c>
      <c r="G25" s="205">
        <v>613</v>
      </c>
      <c r="H25" s="205">
        <v>295</v>
      </c>
      <c r="I25" s="205">
        <v>24</v>
      </c>
      <c r="J25" s="205">
        <v>57</v>
      </c>
      <c r="K25" s="205">
        <v>51</v>
      </c>
      <c r="L25" s="205">
        <v>1</v>
      </c>
      <c r="M25" s="205">
        <v>139</v>
      </c>
      <c r="N25" s="205">
        <v>655</v>
      </c>
      <c r="O25" s="205">
        <v>22</v>
      </c>
      <c r="P25" s="205">
        <v>173</v>
      </c>
      <c r="Q25" s="205">
        <v>153</v>
      </c>
      <c r="R25" s="205">
        <v>0</v>
      </c>
      <c r="S25" s="205">
        <v>282</v>
      </c>
      <c r="T25" s="178">
        <v>4.2040000000000001E-2</v>
      </c>
      <c r="U25" s="178">
        <v>0.17918000000000001</v>
      </c>
      <c r="V25" s="178">
        <v>0.12812999999999999</v>
      </c>
      <c r="W25" s="178">
        <v>3.0000000000000001E-3</v>
      </c>
      <c r="X25" s="178">
        <v>0.61360999999999999</v>
      </c>
      <c r="Y25" s="178">
        <v>8.1360000000000002E-2</v>
      </c>
      <c r="Z25" s="178">
        <v>0.19322</v>
      </c>
      <c r="AA25" s="178">
        <v>0.17288000000000001</v>
      </c>
      <c r="AB25" s="178">
        <v>3.3899999999999998E-3</v>
      </c>
      <c r="AC25" s="178">
        <v>0.47119</v>
      </c>
      <c r="AD25" s="178">
        <v>3.3590000000000002E-2</v>
      </c>
      <c r="AE25" s="178">
        <v>0.26412000000000002</v>
      </c>
      <c r="AF25" s="178">
        <v>0.23358999999999999</v>
      </c>
      <c r="AG25" s="178">
        <v>0</v>
      </c>
      <c r="AH25" s="178">
        <v>0.43053000000000002</v>
      </c>
      <c r="AI25" s="202">
        <f t="shared" si="2"/>
        <v>0.38639000000000001</v>
      </c>
      <c r="AJ25" s="202">
        <f t="shared" si="3"/>
        <v>0.52881</v>
      </c>
      <c r="AK25" s="202">
        <f t="shared" si="4"/>
        <v>0.56946999999999992</v>
      </c>
      <c r="AL25" s="203">
        <f t="shared" si="0"/>
        <v>1949</v>
      </c>
      <c r="AM25" s="203">
        <f t="shared" si="5"/>
        <v>1034</v>
      </c>
      <c r="AN25" s="203">
        <f t="shared" si="6"/>
        <v>915</v>
      </c>
      <c r="AO25" s="181">
        <f>Table1[[#This Row],[CENSUS_22_MINORITY_SA_P]]</f>
        <v>0.48276932442693193</v>
      </c>
      <c r="AP25" s="202">
        <f t="shared" si="1"/>
        <v>0.46947152385838892</v>
      </c>
      <c r="AQ25" s="182">
        <f t="shared" si="7"/>
        <v>-1.3297800568543017E-2</v>
      </c>
    </row>
    <row r="26" spans="1:43">
      <c r="A26" s="199">
        <v>137759</v>
      </c>
      <c r="B26" s="200">
        <v>750</v>
      </c>
      <c r="C26" s="200">
        <v>23</v>
      </c>
      <c r="D26" s="200">
        <v>184</v>
      </c>
      <c r="E26" s="200">
        <v>49</v>
      </c>
      <c r="F26" s="200">
        <v>7</v>
      </c>
      <c r="G26" s="200">
        <v>475</v>
      </c>
      <c r="H26" s="200">
        <v>69</v>
      </c>
      <c r="I26" s="200">
        <v>0</v>
      </c>
      <c r="J26" s="200">
        <v>26</v>
      </c>
      <c r="K26" s="200">
        <v>5</v>
      </c>
      <c r="L26" s="200">
        <v>1</v>
      </c>
      <c r="M26" s="200">
        <v>35</v>
      </c>
      <c r="N26" s="200">
        <v>600</v>
      </c>
      <c r="O26" s="200">
        <v>17</v>
      </c>
      <c r="P26" s="200">
        <v>246</v>
      </c>
      <c r="Q26" s="200">
        <v>40</v>
      </c>
      <c r="R26" s="200">
        <v>7</v>
      </c>
      <c r="S26" s="200">
        <v>283</v>
      </c>
      <c r="T26" s="201">
        <v>3.0669999999999999E-2</v>
      </c>
      <c r="U26" s="201">
        <v>0.24532999999999999</v>
      </c>
      <c r="V26" s="201">
        <v>6.5329999999999999E-2</v>
      </c>
      <c r="W26" s="201">
        <v>9.3299999999999998E-3</v>
      </c>
      <c r="X26" s="201">
        <v>0.63332999999999995</v>
      </c>
      <c r="Y26" s="201">
        <v>0</v>
      </c>
      <c r="Z26" s="201">
        <v>0.37680999999999998</v>
      </c>
      <c r="AA26" s="201">
        <v>7.2459999999999997E-2</v>
      </c>
      <c r="AB26" s="201">
        <v>1.4489999999999999E-2</v>
      </c>
      <c r="AC26" s="201">
        <v>0.50724999999999998</v>
      </c>
      <c r="AD26" s="201">
        <v>2.8330000000000001E-2</v>
      </c>
      <c r="AE26" s="201">
        <v>0.41</v>
      </c>
      <c r="AF26" s="201">
        <v>6.6669999999999993E-2</v>
      </c>
      <c r="AG26" s="201">
        <v>1.167E-2</v>
      </c>
      <c r="AH26" s="201">
        <v>0.47166999999999998</v>
      </c>
      <c r="AI26" s="202">
        <f t="shared" si="2"/>
        <v>0.36667000000000005</v>
      </c>
      <c r="AJ26" s="202">
        <f t="shared" si="3"/>
        <v>0.49275000000000002</v>
      </c>
      <c r="AK26" s="202">
        <f t="shared" si="4"/>
        <v>0.52832999999999997</v>
      </c>
      <c r="AL26" s="203">
        <f t="shared" si="0"/>
        <v>1419</v>
      </c>
      <c r="AM26" s="203">
        <f t="shared" si="5"/>
        <v>793</v>
      </c>
      <c r="AN26" s="203">
        <f t="shared" si="6"/>
        <v>626</v>
      </c>
      <c r="AO26" s="181">
        <f>Table1[[#This Row],[CENSUS_22_MINORITY_SA_P]]</f>
        <v>0.4570970328789094</v>
      </c>
      <c r="AP26" s="202">
        <f t="shared" si="1"/>
        <v>0.44115574348132486</v>
      </c>
      <c r="AQ26" s="182">
        <f t="shared" si="7"/>
        <v>-1.5941289397584546E-2</v>
      </c>
    </row>
    <row r="27" spans="1:43">
      <c r="A27" s="204">
        <v>141680</v>
      </c>
      <c r="B27" s="205">
        <v>137</v>
      </c>
      <c r="C27" s="205">
        <v>65</v>
      </c>
      <c r="D27" s="205">
        <v>1</v>
      </c>
      <c r="E27" s="205">
        <v>5</v>
      </c>
      <c r="F27" s="205">
        <v>13</v>
      </c>
      <c r="G27" s="205">
        <v>44</v>
      </c>
      <c r="H27" s="205">
        <v>47</v>
      </c>
      <c r="I27" s="205">
        <v>22</v>
      </c>
      <c r="J27" s="205">
        <v>0</v>
      </c>
      <c r="K27" s="205">
        <v>3</v>
      </c>
      <c r="L27" s="205">
        <v>9</v>
      </c>
      <c r="M27" s="205">
        <v>8</v>
      </c>
      <c r="N27" s="205">
        <v>110</v>
      </c>
      <c r="O27" s="205">
        <v>69</v>
      </c>
      <c r="P27" s="205">
        <v>1</v>
      </c>
      <c r="Q27" s="205">
        <v>0</v>
      </c>
      <c r="R27" s="205">
        <v>18</v>
      </c>
      <c r="S27" s="205">
        <v>10</v>
      </c>
      <c r="T27" s="178">
        <v>0.47444999999999998</v>
      </c>
      <c r="U27" s="178">
        <v>7.3000000000000001E-3</v>
      </c>
      <c r="V27" s="178">
        <v>3.6499999999999998E-2</v>
      </c>
      <c r="W27" s="178">
        <v>9.4890000000000002E-2</v>
      </c>
      <c r="X27" s="178">
        <v>0.32117000000000001</v>
      </c>
      <c r="Y27" s="178">
        <v>0.46809000000000001</v>
      </c>
      <c r="Z27" s="178">
        <v>0</v>
      </c>
      <c r="AA27" s="178">
        <v>6.3829999999999998E-2</v>
      </c>
      <c r="AB27" s="178">
        <v>0.19148999999999999</v>
      </c>
      <c r="AC27" s="178">
        <v>0.17021</v>
      </c>
      <c r="AD27" s="178">
        <v>0.62726999999999999</v>
      </c>
      <c r="AE27" s="178">
        <v>9.0900000000000009E-3</v>
      </c>
      <c r="AF27" s="178">
        <v>0</v>
      </c>
      <c r="AG27" s="178">
        <v>0.16364000000000001</v>
      </c>
      <c r="AH27" s="178">
        <v>9.0910000000000005E-2</v>
      </c>
      <c r="AI27" s="202">
        <f t="shared" si="2"/>
        <v>0.67883000000000004</v>
      </c>
      <c r="AJ27" s="202">
        <f t="shared" si="3"/>
        <v>0.82979000000000003</v>
      </c>
      <c r="AK27" s="202">
        <f t="shared" si="4"/>
        <v>0.90908999999999995</v>
      </c>
      <c r="AL27" s="203">
        <f t="shared" si="0"/>
        <v>294</v>
      </c>
      <c r="AM27" s="203">
        <f t="shared" si="5"/>
        <v>62</v>
      </c>
      <c r="AN27" s="203">
        <f t="shared" si="6"/>
        <v>232</v>
      </c>
      <c r="AO27" s="181">
        <f>Table1[[#This Row],[CENSUS_22_MINORITY_SA_P]]</f>
        <v>0.82579645579645578</v>
      </c>
      <c r="AP27" s="202">
        <f t="shared" si="1"/>
        <v>0.78911564625850339</v>
      </c>
      <c r="AQ27" s="182">
        <f t="shared" si="7"/>
        <v>-3.6680809537952386E-2</v>
      </c>
    </row>
    <row r="28" spans="1:43">
      <c r="A28" s="199">
        <v>141802</v>
      </c>
      <c r="B28" s="200">
        <v>77</v>
      </c>
      <c r="C28" s="200">
        <v>22</v>
      </c>
      <c r="D28" s="200">
        <v>1</v>
      </c>
      <c r="E28" s="200">
        <v>1</v>
      </c>
      <c r="F28" s="200">
        <v>5</v>
      </c>
      <c r="G28" s="200">
        <v>43</v>
      </c>
      <c r="H28" s="200">
        <v>13</v>
      </c>
      <c r="I28" s="200">
        <v>4</v>
      </c>
      <c r="J28" s="200">
        <v>0</v>
      </c>
      <c r="K28" s="200">
        <v>3</v>
      </c>
      <c r="L28" s="200">
        <v>1</v>
      </c>
      <c r="M28" s="200">
        <v>3</v>
      </c>
      <c r="N28" s="200">
        <v>72</v>
      </c>
      <c r="O28" s="200">
        <v>30</v>
      </c>
      <c r="P28" s="200">
        <v>0</v>
      </c>
      <c r="Q28" s="200">
        <v>6</v>
      </c>
      <c r="R28" s="200">
        <v>9</v>
      </c>
      <c r="S28" s="200">
        <v>11</v>
      </c>
      <c r="T28" s="201">
        <v>0.28571000000000002</v>
      </c>
      <c r="U28" s="201">
        <v>1.299E-2</v>
      </c>
      <c r="V28" s="201">
        <v>1.299E-2</v>
      </c>
      <c r="W28" s="201">
        <v>6.4939999999999998E-2</v>
      </c>
      <c r="X28" s="201">
        <v>0.55844000000000005</v>
      </c>
      <c r="Y28" s="201">
        <v>0.30769000000000002</v>
      </c>
      <c r="Z28" s="201">
        <v>0</v>
      </c>
      <c r="AA28" s="201">
        <v>0.23077</v>
      </c>
      <c r="AB28" s="201">
        <v>7.6920000000000002E-2</v>
      </c>
      <c r="AC28" s="201">
        <v>0.23077</v>
      </c>
      <c r="AD28" s="201">
        <v>0.41666999999999998</v>
      </c>
      <c r="AE28" s="201">
        <v>0</v>
      </c>
      <c r="AF28" s="201">
        <v>8.3330000000000001E-2</v>
      </c>
      <c r="AG28" s="201">
        <v>0.125</v>
      </c>
      <c r="AH28" s="201">
        <v>0.15278</v>
      </c>
      <c r="AI28" s="202">
        <f t="shared" si="2"/>
        <v>0.44155999999999995</v>
      </c>
      <c r="AJ28" s="202">
        <f t="shared" si="3"/>
        <v>0.76922999999999997</v>
      </c>
      <c r="AK28" s="202">
        <f t="shared" si="4"/>
        <v>0.84721999999999997</v>
      </c>
      <c r="AL28" s="203">
        <f t="shared" si="0"/>
        <v>162</v>
      </c>
      <c r="AM28" s="203">
        <f t="shared" si="5"/>
        <v>57</v>
      </c>
      <c r="AN28" s="203">
        <f t="shared" si="6"/>
        <v>105</v>
      </c>
      <c r="AO28" s="181">
        <f>Table1[[#This Row],[CENSUS_22_MINORITY_SA_P]]</f>
        <v>0.71103644352545881</v>
      </c>
      <c r="AP28" s="202">
        <f t="shared" si="1"/>
        <v>0.64814814814814814</v>
      </c>
      <c r="AQ28" s="182">
        <f t="shared" si="7"/>
        <v>-6.2888295377310666E-2</v>
      </c>
    </row>
    <row r="29" spans="1:43">
      <c r="A29" s="204">
        <v>141839</v>
      </c>
      <c r="B29" s="205">
        <v>144</v>
      </c>
      <c r="C29" s="205">
        <v>36</v>
      </c>
      <c r="D29" s="205">
        <v>1</v>
      </c>
      <c r="E29" s="205">
        <v>4</v>
      </c>
      <c r="F29" s="205">
        <v>17</v>
      </c>
      <c r="G29" s="205">
        <v>76</v>
      </c>
      <c r="H29" s="205">
        <v>22</v>
      </c>
      <c r="I29" s="205">
        <v>4</v>
      </c>
      <c r="J29" s="205">
        <v>0</v>
      </c>
      <c r="K29" s="205">
        <v>2</v>
      </c>
      <c r="L29" s="205">
        <v>7</v>
      </c>
      <c r="M29" s="205">
        <v>4</v>
      </c>
      <c r="N29" s="205">
        <v>102</v>
      </c>
      <c r="O29" s="205">
        <v>44</v>
      </c>
      <c r="P29" s="205">
        <v>2</v>
      </c>
      <c r="Q29" s="205">
        <v>8</v>
      </c>
      <c r="R29" s="205">
        <v>23</v>
      </c>
      <c r="S29" s="205">
        <v>9</v>
      </c>
      <c r="T29" s="178">
        <v>0.25</v>
      </c>
      <c r="U29" s="178">
        <v>6.94E-3</v>
      </c>
      <c r="V29" s="178">
        <v>2.7779999999999999E-2</v>
      </c>
      <c r="W29" s="178">
        <v>0.11806</v>
      </c>
      <c r="X29" s="178">
        <v>0.52778000000000003</v>
      </c>
      <c r="Y29" s="178">
        <v>0.18182000000000001</v>
      </c>
      <c r="Z29" s="178">
        <v>0</v>
      </c>
      <c r="AA29" s="178">
        <v>9.0910000000000005E-2</v>
      </c>
      <c r="AB29" s="178">
        <v>0.31818000000000002</v>
      </c>
      <c r="AC29" s="178">
        <v>0.18182000000000001</v>
      </c>
      <c r="AD29" s="178">
        <v>0.43136999999999998</v>
      </c>
      <c r="AE29" s="178">
        <v>1.9609999999999999E-2</v>
      </c>
      <c r="AF29" s="178">
        <v>7.843E-2</v>
      </c>
      <c r="AG29" s="178">
        <v>0.22549</v>
      </c>
      <c r="AH29" s="178">
        <v>8.8239999999999999E-2</v>
      </c>
      <c r="AI29" s="202">
        <f t="shared" si="2"/>
        <v>0.47221999999999997</v>
      </c>
      <c r="AJ29" s="202">
        <f t="shared" si="3"/>
        <v>0.81818000000000002</v>
      </c>
      <c r="AK29" s="202">
        <f t="shared" si="4"/>
        <v>0.91176000000000001</v>
      </c>
      <c r="AL29" s="203">
        <f t="shared" si="0"/>
        <v>268</v>
      </c>
      <c r="AM29" s="203">
        <f t="shared" si="5"/>
        <v>89</v>
      </c>
      <c r="AN29" s="203">
        <f t="shared" si="6"/>
        <v>179</v>
      </c>
      <c r="AO29" s="181">
        <f>Table1[[#This Row],[CENSUS_22_MINORITY_SA_P]]</f>
        <v>0.70720116529602772</v>
      </c>
      <c r="AP29" s="202">
        <f t="shared" si="1"/>
        <v>0.66791044776119401</v>
      </c>
      <c r="AQ29" s="182">
        <f t="shared" si="7"/>
        <v>-3.9290717534833708E-2</v>
      </c>
    </row>
    <row r="30" spans="1:43">
      <c r="A30" s="199">
        <v>141990</v>
      </c>
      <c r="B30" s="200">
        <v>103</v>
      </c>
      <c r="C30" s="200">
        <v>19</v>
      </c>
      <c r="D30" s="200">
        <v>0</v>
      </c>
      <c r="E30" s="200">
        <v>1</v>
      </c>
      <c r="F30" s="200">
        <v>25</v>
      </c>
      <c r="G30" s="200">
        <v>46</v>
      </c>
      <c r="H30" s="200">
        <v>12</v>
      </c>
      <c r="I30" s="200">
        <v>3</v>
      </c>
      <c r="J30" s="200">
        <v>0</v>
      </c>
      <c r="K30" s="200">
        <v>0</v>
      </c>
      <c r="L30" s="200">
        <v>2</v>
      </c>
      <c r="M30" s="200">
        <v>4</v>
      </c>
      <c r="N30" s="200">
        <v>80</v>
      </c>
      <c r="O30" s="200">
        <v>29</v>
      </c>
      <c r="P30" s="200">
        <v>2</v>
      </c>
      <c r="Q30" s="200">
        <v>7</v>
      </c>
      <c r="R30" s="200">
        <v>10</v>
      </c>
      <c r="S30" s="200">
        <v>17</v>
      </c>
      <c r="T30" s="201">
        <v>0.18447</v>
      </c>
      <c r="U30" s="201">
        <v>0</v>
      </c>
      <c r="V30" s="201">
        <v>9.7099999999999999E-3</v>
      </c>
      <c r="W30" s="201">
        <v>0.24271999999999999</v>
      </c>
      <c r="X30" s="201">
        <v>0.4466</v>
      </c>
      <c r="Y30" s="201">
        <v>0.25</v>
      </c>
      <c r="Z30" s="201">
        <v>0</v>
      </c>
      <c r="AA30" s="201">
        <v>0</v>
      </c>
      <c r="AB30" s="201">
        <v>0.16667000000000001</v>
      </c>
      <c r="AC30" s="201">
        <v>0.33333000000000002</v>
      </c>
      <c r="AD30" s="201">
        <v>0.36249999999999999</v>
      </c>
      <c r="AE30" s="201">
        <v>2.5000000000000001E-2</v>
      </c>
      <c r="AF30" s="201">
        <v>8.7499999999999994E-2</v>
      </c>
      <c r="AG30" s="201">
        <v>0.125</v>
      </c>
      <c r="AH30" s="201">
        <v>0.21249999999999999</v>
      </c>
      <c r="AI30" s="202">
        <f t="shared" si="2"/>
        <v>0.5534</v>
      </c>
      <c r="AJ30" s="202">
        <f t="shared" si="3"/>
        <v>0.66666999999999998</v>
      </c>
      <c r="AK30" s="202">
        <f t="shared" si="4"/>
        <v>0.78749999999999998</v>
      </c>
      <c r="AL30" s="203">
        <f t="shared" si="0"/>
        <v>195</v>
      </c>
      <c r="AM30" s="203">
        <f t="shared" si="5"/>
        <v>67</v>
      </c>
      <c r="AN30" s="203">
        <f t="shared" si="6"/>
        <v>128</v>
      </c>
      <c r="AO30" s="181">
        <f>Table1[[#This Row],[CENSUS_22_MINORITY_SA_P]]</f>
        <v>0.82579645579645578</v>
      </c>
      <c r="AP30" s="202">
        <f t="shared" si="1"/>
        <v>0.65641025641025641</v>
      </c>
      <c r="AQ30" s="182">
        <f t="shared" si="7"/>
        <v>-0.16938619938619937</v>
      </c>
    </row>
    <row r="31" spans="1:43">
      <c r="A31" s="204">
        <v>144944</v>
      </c>
      <c r="B31" s="205">
        <v>474</v>
      </c>
      <c r="C31" s="205">
        <v>25</v>
      </c>
      <c r="D31" s="205">
        <v>25</v>
      </c>
      <c r="E31" s="205">
        <v>55</v>
      </c>
      <c r="F31" s="205">
        <v>0</v>
      </c>
      <c r="G31" s="205">
        <v>343</v>
      </c>
      <c r="H31" s="205">
        <v>56</v>
      </c>
      <c r="I31" s="205">
        <v>2</v>
      </c>
      <c r="J31" s="205">
        <v>2</v>
      </c>
      <c r="K31" s="205">
        <v>8</v>
      </c>
      <c r="L31" s="205">
        <v>0</v>
      </c>
      <c r="M31" s="205">
        <v>41</v>
      </c>
      <c r="N31" s="205">
        <v>443</v>
      </c>
      <c r="O31" s="205">
        <v>28</v>
      </c>
      <c r="P31" s="205">
        <v>37</v>
      </c>
      <c r="Q31" s="205">
        <v>104</v>
      </c>
      <c r="R31" s="205">
        <v>2</v>
      </c>
      <c r="S31" s="205">
        <v>255</v>
      </c>
      <c r="T31" s="178">
        <v>5.2740000000000002E-2</v>
      </c>
      <c r="U31" s="178">
        <v>5.2740000000000002E-2</v>
      </c>
      <c r="V31" s="178">
        <v>0.11602999999999999</v>
      </c>
      <c r="W31" s="178">
        <v>0</v>
      </c>
      <c r="X31" s="178">
        <v>0.72363</v>
      </c>
      <c r="Y31" s="178">
        <v>3.5709999999999999E-2</v>
      </c>
      <c r="Z31" s="178">
        <v>3.5709999999999999E-2</v>
      </c>
      <c r="AA31" s="178">
        <v>0.14285999999999999</v>
      </c>
      <c r="AB31" s="178">
        <v>0</v>
      </c>
      <c r="AC31" s="178">
        <v>0.73214000000000001</v>
      </c>
      <c r="AD31" s="178">
        <v>6.3210000000000002E-2</v>
      </c>
      <c r="AE31" s="178">
        <v>8.3519999999999997E-2</v>
      </c>
      <c r="AF31" s="178">
        <v>0.23476</v>
      </c>
      <c r="AG31" s="178">
        <v>4.5100000000000001E-3</v>
      </c>
      <c r="AH31" s="178">
        <v>0.57562000000000002</v>
      </c>
      <c r="AI31" s="202">
        <f t="shared" si="2"/>
        <v>0.27637</v>
      </c>
      <c r="AJ31" s="202">
        <f t="shared" si="3"/>
        <v>0.26785999999999999</v>
      </c>
      <c r="AK31" s="202">
        <f t="shared" si="4"/>
        <v>0.42437999999999998</v>
      </c>
      <c r="AL31" s="203">
        <f t="shared" si="0"/>
        <v>973</v>
      </c>
      <c r="AM31" s="203">
        <f t="shared" si="5"/>
        <v>639</v>
      </c>
      <c r="AN31" s="203">
        <f t="shared" si="6"/>
        <v>334</v>
      </c>
      <c r="AO31" s="181">
        <f>Table1[[#This Row],[CENSUS_22_MINORITY_SA_P]]</f>
        <v>0.5264222337928347</v>
      </c>
      <c r="AP31" s="202">
        <f t="shared" si="1"/>
        <v>0.3432682425488181</v>
      </c>
      <c r="AQ31" s="182">
        <f t="shared" si="7"/>
        <v>-0.1831539912440166</v>
      </c>
    </row>
    <row r="32" spans="1:43">
      <c r="A32" s="199">
        <v>145682</v>
      </c>
      <c r="B32" s="200">
        <v>392</v>
      </c>
      <c r="C32" s="200">
        <v>7</v>
      </c>
      <c r="D32" s="200">
        <v>15</v>
      </c>
      <c r="E32" s="200">
        <v>8</v>
      </c>
      <c r="F32" s="200">
        <v>1</v>
      </c>
      <c r="G32" s="200">
        <v>355</v>
      </c>
      <c r="H32" s="200">
        <v>55</v>
      </c>
      <c r="I32" s="200">
        <v>0</v>
      </c>
      <c r="J32" s="200">
        <v>7</v>
      </c>
      <c r="K32" s="200">
        <v>0</v>
      </c>
      <c r="L32" s="200">
        <v>0</v>
      </c>
      <c r="M32" s="200">
        <v>45</v>
      </c>
      <c r="N32" s="200">
        <v>357</v>
      </c>
      <c r="O32" s="200">
        <v>3</v>
      </c>
      <c r="P32" s="200">
        <v>51</v>
      </c>
      <c r="Q32" s="200">
        <v>8</v>
      </c>
      <c r="R32" s="200">
        <v>1</v>
      </c>
      <c r="S32" s="200">
        <v>289</v>
      </c>
      <c r="T32" s="201">
        <v>1.7860000000000001E-2</v>
      </c>
      <c r="U32" s="201">
        <v>3.8269999999999998E-2</v>
      </c>
      <c r="V32" s="201">
        <v>2.0410000000000001E-2</v>
      </c>
      <c r="W32" s="201">
        <v>2.5500000000000002E-3</v>
      </c>
      <c r="X32" s="201">
        <v>0.90561000000000003</v>
      </c>
      <c r="Y32" s="201">
        <v>0</v>
      </c>
      <c r="Z32" s="201">
        <v>0.12726999999999999</v>
      </c>
      <c r="AA32" s="201">
        <v>0</v>
      </c>
      <c r="AB32" s="201">
        <v>0</v>
      </c>
      <c r="AC32" s="201">
        <v>0.81818000000000002</v>
      </c>
      <c r="AD32" s="201">
        <v>8.3999999999999995E-3</v>
      </c>
      <c r="AE32" s="201">
        <v>0.14285999999999999</v>
      </c>
      <c r="AF32" s="201">
        <v>2.2409999999999999E-2</v>
      </c>
      <c r="AG32" s="201">
        <v>2.8E-3</v>
      </c>
      <c r="AH32" s="201">
        <v>0.80952000000000002</v>
      </c>
      <c r="AI32" s="202">
        <f t="shared" si="2"/>
        <v>9.4389999999999974E-2</v>
      </c>
      <c r="AJ32" s="202">
        <f t="shared" si="3"/>
        <v>0.18181999999999998</v>
      </c>
      <c r="AK32" s="202">
        <f t="shared" si="4"/>
        <v>0.19047999999999998</v>
      </c>
      <c r="AL32" s="203">
        <f t="shared" si="0"/>
        <v>804</v>
      </c>
      <c r="AM32" s="203">
        <f t="shared" si="5"/>
        <v>689</v>
      </c>
      <c r="AN32" s="203">
        <f t="shared" si="6"/>
        <v>115</v>
      </c>
      <c r="AO32" s="181">
        <f>Table1[[#This Row],[CENSUS_22_MINORITY_SA_P]]</f>
        <v>0.19783627264332698</v>
      </c>
      <c r="AP32" s="202">
        <f t="shared" si="1"/>
        <v>0.14303482587064675</v>
      </c>
      <c r="AQ32" s="182">
        <f t="shared" si="7"/>
        <v>-5.4801446772680229E-2</v>
      </c>
    </row>
    <row r="33" spans="1:43">
      <c r="A33" s="204">
        <v>146472</v>
      </c>
      <c r="B33" s="205">
        <v>835</v>
      </c>
      <c r="C33" s="205">
        <v>59</v>
      </c>
      <c r="D33" s="205">
        <v>59</v>
      </c>
      <c r="E33" s="205">
        <v>70</v>
      </c>
      <c r="F33" s="205">
        <v>5</v>
      </c>
      <c r="G33" s="205">
        <v>617</v>
      </c>
      <c r="H33" s="205">
        <v>75</v>
      </c>
      <c r="I33" s="205">
        <v>1</v>
      </c>
      <c r="J33" s="205">
        <v>8</v>
      </c>
      <c r="K33" s="205">
        <v>13</v>
      </c>
      <c r="L33" s="205">
        <v>0</v>
      </c>
      <c r="M33" s="205">
        <v>47</v>
      </c>
      <c r="N33" s="205">
        <v>528</v>
      </c>
      <c r="O33" s="205">
        <v>32</v>
      </c>
      <c r="P33" s="205">
        <v>43</v>
      </c>
      <c r="Q33" s="205">
        <v>119</v>
      </c>
      <c r="R33" s="205">
        <v>2</v>
      </c>
      <c r="S33" s="205">
        <v>311</v>
      </c>
      <c r="T33" s="178">
        <v>7.0660000000000001E-2</v>
      </c>
      <c r="U33" s="178">
        <v>7.0660000000000001E-2</v>
      </c>
      <c r="V33" s="178">
        <v>8.3830000000000002E-2</v>
      </c>
      <c r="W33" s="178">
        <v>5.9899999999999997E-3</v>
      </c>
      <c r="X33" s="178">
        <v>0.73892000000000002</v>
      </c>
      <c r="Y33" s="178">
        <v>1.333E-2</v>
      </c>
      <c r="Z33" s="178">
        <v>0.10667</v>
      </c>
      <c r="AA33" s="178">
        <v>0.17333000000000001</v>
      </c>
      <c r="AB33" s="178">
        <v>0</v>
      </c>
      <c r="AC33" s="178">
        <v>0.62666999999999995</v>
      </c>
      <c r="AD33" s="178">
        <v>6.0609999999999997E-2</v>
      </c>
      <c r="AE33" s="178">
        <v>8.1439999999999999E-2</v>
      </c>
      <c r="AF33" s="178">
        <v>0.22538</v>
      </c>
      <c r="AG33" s="178">
        <v>3.79E-3</v>
      </c>
      <c r="AH33" s="178">
        <v>0.58901999999999999</v>
      </c>
      <c r="AI33" s="202">
        <f t="shared" si="2"/>
        <v>0.26107999999999998</v>
      </c>
      <c r="AJ33" s="202">
        <f t="shared" si="3"/>
        <v>0.37333000000000005</v>
      </c>
      <c r="AK33" s="202">
        <f t="shared" si="4"/>
        <v>0.41098000000000001</v>
      </c>
      <c r="AL33" s="203">
        <f t="shared" si="0"/>
        <v>1438</v>
      </c>
      <c r="AM33" s="203">
        <f t="shared" si="5"/>
        <v>975</v>
      </c>
      <c r="AN33" s="203">
        <f t="shared" si="6"/>
        <v>463</v>
      </c>
      <c r="AO33" s="181">
        <f>Table1[[#This Row],[CENSUS_22_MINORITY_SA_P]]</f>
        <v>0.41053537850605543</v>
      </c>
      <c r="AP33" s="202">
        <f t="shared" si="1"/>
        <v>0.32197496522948538</v>
      </c>
      <c r="AQ33" s="182">
        <f t="shared" si="7"/>
        <v>-8.8560413276570049E-2</v>
      </c>
    </row>
    <row r="34" spans="1:43">
      <c r="A34" s="199">
        <v>147800</v>
      </c>
      <c r="B34" s="200">
        <v>623</v>
      </c>
      <c r="C34" s="200">
        <v>68</v>
      </c>
      <c r="D34" s="200">
        <v>36</v>
      </c>
      <c r="E34" s="200">
        <v>27</v>
      </c>
      <c r="F34" s="200">
        <v>2</v>
      </c>
      <c r="G34" s="200">
        <v>422</v>
      </c>
      <c r="H34" s="200">
        <v>61</v>
      </c>
      <c r="I34" s="200">
        <v>3</v>
      </c>
      <c r="J34" s="200">
        <v>5</v>
      </c>
      <c r="K34" s="200">
        <v>15</v>
      </c>
      <c r="L34" s="200">
        <v>1</v>
      </c>
      <c r="M34" s="200">
        <v>32</v>
      </c>
      <c r="N34" s="200">
        <v>333</v>
      </c>
      <c r="O34" s="200">
        <v>34</v>
      </c>
      <c r="P34" s="200">
        <v>39</v>
      </c>
      <c r="Q34" s="200">
        <v>36</v>
      </c>
      <c r="R34" s="200">
        <v>2</v>
      </c>
      <c r="S34" s="200">
        <v>187</v>
      </c>
      <c r="T34" s="201">
        <v>0.10915</v>
      </c>
      <c r="U34" s="201">
        <v>5.7779999999999998E-2</v>
      </c>
      <c r="V34" s="201">
        <v>4.3339999999999997E-2</v>
      </c>
      <c r="W34" s="201">
        <v>3.2100000000000002E-3</v>
      </c>
      <c r="X34" s="201">
        <v>0.67737000000000003</v>
      </c>
      <c r="Y34" s="201">
        <v>4.9180000000000001E-2</v>
      </c>
      <c r="Z34" s="201">
        <v>8.1970000000000001E-2</v>
      </c>
      <c r="AA34" s="201">
        <v>0.24590000000000001</v>
      </c>
      <c r="AB34" s="201">
        <v>1.6389999999999998E-2</v>
      </c>
      <c r="AC34" s="201">
        <v>0.52459</v>
      </c>
      <c r="AD34" s="201">
        <v>0.1021</v>
      </c>
      <c r="AE34" s="201">
        <v>0.11712</v>
      </c>
      <c r="AF34" s="201">
        <v>0.10811</v>
      </c>
      <c r="AG34" s="201">
        <v>6.0099999999999997E-3</v>
      </c>
      <c r="AH34" s="201">
        <v>0.56155999999999995</v>
      </c>
      <c r="AI34" s="202">
        <f t="shared" si="2"/>
        <v>0.32262999999999997</v>
      </c>
      <c r="AJ34" s="202">
        <f t="shared" si="3"/>
        <v>0.47541</v>
      </c>
      <c r="AK34" s="202">
        <f t="shared" si="4"/>
        <v>0.43844000000000005</v>
      </c>
      <c r="AL34" s="203">
        <f t="shared" ref="AL34:AL65" si="8">B34+H34+N34</f>
        <v>1017</v>
      </c>
      <c r="AM34" s="203">
        <f t="shared" si="5"/>
        <v>641</v>
      </c>
      <c r="AN34" s="203">
        <f t="shared" si="6"/>
        <v>376</v>
      </c>
      <c r="AO34" s="181">
        <f>Table1[[#This Row],[CENSUS_22_MINORITY_SA_P]]</f>
        <v>0.58889528716356188</v>
      </c>
      <c r="AP34" s="202">
        <f t="shared" ref="AP34:AP65" si="9">(AN34/AL34)*1</f>
        <v>0.3697148475909538</v>
      </c>
      <c r="AQ34" s="182">
        <f t="shared" si="7"/>
        <v>-0.21918043957260808</v>
      </c>
    </row>
    <row r="35" spans="1:43">
      <c r="A35" s="204">
        <v>149532</v>
      </c>
      <c r="B35" s="205">
        <v>469</v>
      </c>
      <c r="C35" s="205">
        <v>22</v>
      </c>
      <c r="D35" s="205">
        <v>42</v>
      </c>
      <c r="E35" s="205">
        <v>39</v>
      </c>
      <c r="F35" s="205">
        <v>1</v>
      </c>
      <c r="G35" s="205">
        <v>323</v>
      </c>
      <c r="H35" s="205">
        <v>62</v>
      </c>
      <c r="I35" s="205">
        <v>3</v>
      </c>
      <c r="J35" s="205">
        <v>10</v>
      </c>
      <c r="K35" s="205">
        <v>19</v>
      </c>
      <c r="L35" s="205">
        <v>1</v>
      </c>
      <c r="M35" s="205">
        <v>28</v>
      </c>
      <c r="N35" s="205">
        <v>418</v>
      </c>
      <c r="O35" s="205">
        <v>17</v>
      </c>
      <c r="P35" s="205">
        <v>63</v>
      </c>
      <c r="Q35" s="205">
        <v>130</v>
      </c>
      <c r="R35" s="205">
        <v>0</v>
      </c>
      <c r="S35" s="205">
        <v>195</v>
      </c>
      <c r="T35" s="178">
        <v>4.691E-2</v>
      </c>
      <c r="U35" s="178">
        <v>8.9550000000000005E-2</v>
      </c>
      <c r="V35" s="178">
        <v>8.3159999999999998E-2</v>
      </c>
      <c r="W35" s="178">
        <v>2.1299999999999999E-3</v>
      </c>
      <c r="X35" s="178">
        <v>0.68869999999999998</v>
      </c>
      <c r="Y35" s="178">
        <v>4.8390000000000002E-2</v>
      </c>
      <c r="Z35" s="178">
        <v>0.16128999999999999</v>
      </c>
      <c r="AA35" s="178">
        <v>0.30645</v>
      </c>
      <c r="AB35" s="178">
        <v>1.6129999999999999E-2</v>
      </c>
      <c r="AC35" s="178">
        <v>0.45161000000000001</v>
      </c>
      <c r="AD35" s="178">
        <v>4.0669999999999998E-2</v>
      </c>
      <c r="AE35" s="178">
        <v>0.15071999999999999</v>
      </c>
      <c r="AF35" s="178">
        <v>0.311</v>
      </c>
      <c r="AG35" s="178">
        <v>0</v>
      </c>
      <c r="AH35" s="178">
        <v>0.46650999999999998</v>
      </c>
      <c r="AI35" s="202">
        <f t="shared" si="2"/>
        <v>0.31130000000000002</v>
      </c>
      <c r="AJ35" s="202">
        <f t="shared" si="3"/>
        <v>0.54838999999999993</v>
      </c>
      <c r="AK35" s="202">
        <f t="shared" si="4"/>
        <v>0.53349000000000002</v>
      </c>
      <c r="AL35" s="203">
        <f t="shared" si="8"/>
        <v>949</v>
      </c>
      <c r="AM35" s="203">
        <f t="shared" si="5"/>
        <v>546</v>
      </c>
      <c r="AN35" s="203">
        <f t="shared" si="6"/>
        <v>403</v>
      </c>
      <c r="AO35" s="181">
        <f>Table1[[#This Row],[CENSUS_22_MINORITY_SA_P]]</f>
        <v>0.58889528716356188</v>
      </c>
      <c r="AP35" s="202">
        <f t="shared" si="9"/>
        <v>0.42465753424657532</v>
      </c>
      <c r="AQ35" s="182">
        <f t="shared" si="7"/>
        <v>-0.16423775291698656</v>
      </c>
    </row>
    <row r="36" spans="1:43">
      <c r="A36" s="199">
        <v>149842</v>
      </c>
      <c r="B36" s="200">
        <v>603</v>
      </c>
      <c r="C36" s="200">
        <v>43</v>
      </c>
      <c r="D36" s="200">
        <v>16</v>
      </c>
      <c r="E36" s="200">
        <v>30</v>
      </c>
      <c r="F36" s="200">
        <v>2</v>
      </c>
      <c r="G36" s="200">
        <v>439</v>
      </c>
      <c r="H36" s="200">
        <v>94</v>
      </c>
      <c r="I36" s="200">
        <v>5</v>
      </c>
      <c r="J36" s="200">
        <v>3</v>
      </c>
      <c r="K36" s="200">
        <v>7</v>
      </c>
      <c r="L36" s="200">
        <v>0</v>
      </c>
      <c r="M36" s="200">
        <v>68</v>
      </c>
      <c r="N36" s="200">
        <v>540</v>
      </c>
      <c r="O36" s="200">
        <v>35</v>
      </c>
      <c r="P36" s="200">
        <v>32</v>
      </c>
      <c r="Q36" s="200">
        <v>89</v>
      </c>
      <c r="R36" s="200">
        <v>0</v>
      </c>
      <c r="S36" s="200">
        <v>352</v>
      </c>
      <c r="T36" s="201">
        <v>7.1309999999999998E-2</v>
      </c>
      <c r="U36" s="201">
        <v>2.6530000000000001E-2</v>
      </c>
      <c r="V36" s="201">
        <v>4.9750000000000003E-2</v>
      </c>
      <c r="W36" s="201">
        <v>3.32E-3</v>
      </c>
      <c r="X36" s="201">
        <v>0.72802999999999995</v>
      </c>
      <c r="Y36" s="201">
        <v>5.3190000000000001E-2</v>
      </c>
      <c r="Z36" s="201">
        <v>3.1910000000000001E-2</v>
      </c>
      <c r="AA36" s="201">
        <v>7.4469999999999995E-2</v>
      </c>
      <c r="AB36" s="201">
        <v>0</v>
      </c>
      <c r="AC36" s="201">
        <v>0.72340000000000004</v>
      </c>
      <c r="AD36" s="201">
        <v>6.4810000000000006E-2</v>
      </c>
      <c r="AE36" s="201">
        <v>5.926E-2</v>
      </c>
      <c r="AF36" s="201">
        <v>0.16481000000000001</v>
      </c>
      <c r="AG36" s="201">
        <v>0</v>
      </c>
      <c r="AH36" s="201">
        <v>0.65185000000000004</v>
      </c>
      <c r="AI36" s="202">
        <f t="shared" si="2"/>
        <v>0.27197000000000005</v>
      </c>
      <c r="AJ36" s="202">
        <f t="shared" si="3"/>
        <v>0.27659999999999996</v>
      </c>
      <c r="AK36" s="202">
        <f t="shared" si="4"/>
        <v>0.34814999999999996</v>
      </c>
      <c r="AL36" s="203">
        <f t="shared" si="8"/>
        <v>1237</v>
      </c>
      <c r="AM36" s="203">
        <f t="shared" si="5"/>
        <v>859</v>
      </c>
      <c r="AN36" s="203">
        <f t="shared" si="6"/>
        <v>378</v>
      </c>
      <c r="AO36" s="181">
        <f>Table1[[#This Row],[CENSUS_22_MINORITY_SA_P]]</f>
        <v>0.58889528716356188</v>
      </c>
      <c r="AP36" s="202">
        <f t="shared" si="9"/>
        <v>0.30557801131770412</v>
      </c>
      <c r="AQ36" s="182">
        <f t="shared" si="7"/>
        <v>-0.28331727584585775</v>
      </c>
    </row>
    <row r="37" spans="1:43">
      <c r="A37" s="204">
        <v>155140</v>
      </c>
      <c r="B37" s="205">
        <v>38</v>
      </c>
      <c r="C37" s="205">
        <v>0</v>
      </c>
      <c r="D37" s="205">
        <v>0</v>
      </c>
      <c r="E37" s="205">
        <v>2</v>
      </c>
      <c r="F37" s="205">
        <v>24</v>
      </c>
      <c r="G37" s="205">
        <v>7</v>
      </c>
      <c r="H37" s="205">
        <v>3</v>
      </c>
      <c r="I37" s="205">
        <v>0</v>
      </c>
      <c r="J37" s="205">
        <v>0</v>
      </c>
      <c r="K37" s="205">
        <v>0</v>
      </c>
      <c r="L37" s="205">
        <v>3</v>
      </c>
      <c r="M37" s="205">
        <v>0</v>
      </c>
      <c r="N37" s="205">
        <v>105</v>
      </c>
      <c r="O37" s="205">
        <v>0</v>
      </c>
      <c r="P37" s="205">
        <v>0</v>
      </c>
      <c r="Q37" s="205">
        <v>0</v>
      </c>
      <c r="R37" s="205">
        <v>74</v>
      </c>
      <c r="S37" s="205">
        <v>6</v>
      </c>
      <c r="T37" s="178">
        <v>0</v>
      </c>
      <c r="U37" s="178">
        <v>0</v>
      </c>
      <c r="V37" s="178">
        <v>5.2630000000000003E-2</v>
      </c>
      <c r="W37" s="178">
        <v>0.63158000000000003</v>
      </c>
      <c r="X37" s="178">
        <v>0.18421000000000001</v>
      </c>
      <c r="Y37" s="178">
        <v>0</v>
      </c>
      <c r="Z37" s="178">
        <v>0</v>
      </c>
      <c r="AA37" s="178">
        <v>0</v>
      </c>
      <c r="AB37" s="178">
        <v>1</v>
      </c>
      <c r="AC37" s="178">
        <v>0</v>
      </c>
      <c r="AD37" s="178">
        <v>0</v>
      </c>
      <c r="AE37" s="178">
        <v>0</v>
      </c>
      <c r="AF37" s="178">
        <v>0</v>
      </c>
      <c r="AG37" s="178">
        <v>0.70476000000000005</v>
      </c>
      <c r="AH37" s="178">
        <v>5.7140000000000003E-2</v>
      </c>
      <c r="AI37" s="202">
        <f t="shared" si="2"/>
        <v>0.81579000000000002</v>
      </c>
      <c r="AJ37" s="202">
        <f t="shared" si="3"/>
        <v>1</v>
      </c>
      <c r="AK37" s="202">
        <f t="shared" si="4"/>
        <v>0.94286000000000003</v>
      </c>
      <c r="AL37" s="203">
        <f t="shared" si="8"/>
        <v>146</v>
      </c>
      <c r="AM37" s="203">
        <f t="shared" si="5"/>
        <v>13</v>
      </c>
      <c r="AN37" s="203">
        <f t="shared" si="6"/>
        <v>133</v>
      </c>
      <c r="AO37" s="181">
        <f>Table1[[#This Row],[CENSUS_22_MINORITY_SA_P]]</f>
        <v>0.22937343610929181</v>
      </c>
      <c r="AP37" s="202">
        <f t="shared" si="9"/>
        <v>0.91095890410958902</v>
      </c>
      <c r="AQ37" s="182">
        <f t="shared" si="7"/>
        <v>0.68158546800029718</v>
      </c>
    </row>
    <row r="38" spans="1:43">
      <c r="A38" s="199">
        <v>157739</v>
      </c>
      <c r="B38" s="200">
        <v>108</v>
      </c>
      <c r="C38" s="200">
        <v>1</v>
      </c>
      <c r="D38" s="200">
        <v>2</v>
      </c>
      <c r="E38" s="200">
        <v>1</v>
      </c>
      <c r="F38" s="200">
        <v>0</v>
      </c>
      <c r="G38" s="200">
        <v>99</v>
      </c>
      <c r="H38" s="200">
        <v>33</v>
      </c>
      <c r="I38" s="200">
        <v>0</v>
      </c>
      <c r="J38" s="200">
        <v>0</v>
      </c>
      <c r="K38" s="200">
        <v>0</v>
      </c>
      <c r="L38" s="200">
        <v>0</v>
      </c>
      <c r="M38" s="200">
        <v>31</v>
      </c>
      <c r="N38" s="200">
        <v>133</v>
      </c>
      <c r="O38" s="200">
        <v>0</v>
      </c>
      <c r="P38" s="200">
        <v>5</v>
      </c>
      <c r="Q38" s="200">
        <v>0</v>
      </c>
      <c r="R38" s="200">
        <v>0</v>
      </c>
      <c r="S38" s="200">
        <v>125</v>
      </c>
      <c r="T38" s="201">
        <v>9.2599999999999991E-3</v>
      </c>
      <c r="U38" s="201">
        <v>1.8519999999999998E-2</v>
      </c>
      <c r="V38" s="201">
        <v>9.2599999999999991E-3</v>
      </c>
      <c r="W38" s="201">
        <v>0</v>
      </c>
      <c r="X38" s="201">
        <v>0.91666999999999998</v>
      </c>
      <c r="Y38" s="201">
        <v>0</v>
      </c>
      <c r="Z38" s="201">
        <v>0</v>
      </c>
      <c r="AA38" s="201">
        <v>0</v>
      </c>
      <c r="AB38" s="201">
        <v>0</v>
      </c>
      <c r="AC38" s="201">
        <v>0.93938999999999995</v>
      </c>
      <c r="AD38" s="201">
        <v>0</v>
      </c>
      <c r="AE38" s="201">
        <v>3.7589999999999998E-2</v>
      </c>
      <c r="AF38" s="201">
        <v>0</v>
      </c>
      <c r="AG38" s="201">
        <v>0</v>
      </c>
      <c r="AH38" s="201">
        <v>0.93984999999999996</v>
      </c>
      <c r="AI38" s="202">
        <f t="shared" si="2"/>
        <v>8.3330000000000015E-2</v>
      </c>
      <c r="AJ38" s="202">
        <f t="shared" si="3"/>
        <v>6.0610000000000053E-2</v>
      </c>
      <c r="AK38" s="202">
        <f t="shared" si="4"/>
        <v>6.0150000000000037E-2</v>
      </c>
      <c r="AL38" s="203">
        <f t="shared" si="8"/>
        <v>274</v>
      </c>
      <c r="AM38" s="203">
        <f t="shared" si="5"/>
        <v>255</v>
      </c>
      <c r="AN38" s="203">
        <f t="shared" si="6"/>
        <v>19</v>
      </c>
      <c r="AO38" s="181">
        <f>Table1[[#This Row],[CENSUS_22_MINORITY_SA_P]]</f>
        <v>5.2566814605887149E-2</v>
      </c>
      <c r="AP38" s="202">
        <f t="shared" si="9"/>
        <v>6.9343065693430656E-2</v>
      </c>
      <c r="AQ38" s="182">
        <f t="shared" si="7"/>
        <v>1.6776251087543506E-2</v>
      </c>
    </row>
    <row r="39" spans="1:43">
      <c r="A39" s="204">
        <v>159407</v>
      </c>
      <c r="B39" s="205">
        <v>119</v>
      </c>
      <c r="C39" s="205">
        <v>3</v>
      </c>
      <c r="D39" s="205">
        <v>15</v>
      </c>
      <c r="E39" s="205">
        <v>5</v>
      </c>
      <c r="F39" s="205">
        <v>0</v>
      </c>
      <c r="G39" s="205">
        <v>89</v>
      </c>
      <c r="H39" s="205">
        <v>5</v>
      </c>
      <c r="I39" s="205">
        <v>0</v>
      </c>
      <c r="J39" s="205">
        <v>2</v>
      </c>
      <c r="K39" s="205">
        <v>0</v>
      </c>
      <c r="L39" s="205">
        <v>0</v>
      </c>
      <c r="M39" s="205">
        <v>3</v>
      </c>
      <c r="N39" s="205">
        <v>86</v>
      </c>
      <c r="O39" s="205">
        <v>2</v>
      </c>
      <c r="P39" s="205">
        <v>13</v>
      </c>
      <c r="Q39" s="205">
        <v>1</v>
      </c>
      <c r="R39" s="205">
        <v>0</v>
      </c>
      <c r="S39" s="205">
        <v>63</v>
      </c>
      <c r="T39" s="178">
        <v>2.521E-2</v>
      </c>
      <c r="U39" s="178">
        <v>0.12605</v>
      </c>
      <c r="V39" s="178">
        <v>4.2020000000000002E-2</v>
      </c>
      <c r="W39" s="178">
        <v>0</v>
      </c>
      <c r="X39" s="178">
        <v>0.74790000000000001</v>
      </c>
      <c r="Y39" s="178">
        <v>0</v>
      </c>
      <c r="Z39" s="178">
        <v>0.4</v>
      </c>
      <c r="AA39" s="178">
        <v>0</v>
      </c>
      <c r="AB39" s="178">
        <v>0</v>
      </c>
      <c r="AC39" s="178">
        <v>0.6</v>
      </c>
      <c r="AD39" s="178">
        <v>2.3259999999999999E-2</v>
      </c>
      <c r="AE39" s="178">
        <v>0.15115999999999999</v>
      </c>
      <c r="AF39" s="178">
        <v>1.163E-2</v>
      </c>
      <c r="AG39" s="178">
        <v>0</v>
      </c>
      <c r="AH39" s="178">
        <v>0.73255999999999999</v>
      </c>
      <c r="AI39" s="202">
        <f t="shared" si="2"/>
        <v>0.25209999999999999</v>
      </c>
      <c r="AJ39" s="202">
        <f t="shared" si="3"/>
        <v>0.4</v>
      </c>
      <c r="AK39" s="202">
        <f t="shared" si="4"/>
        <v>0.26744000000000001</v>
      </c>
      <c r="AL39" s="203">
        <f t="shared" si="8"/>
        <v>210</v>
      </c>
      <c r="AM39" s="203">
        <f t="shared" si="5"/>
        <v>155</v>
      </c>
      <c r="AN39" s="203">
        <f t="shared" si="6"/>
        <v>55</v>
      </c>
      <c r="AO39" s="181">
        <f>Table1[[#This Row],[CENSUS_22_MINORITY_SA_P]]</f>
        <v>0.36464773471315254</v>
      </c>
      <c r="AP39" s="202">
        <f t="shared" si="9"/>
        <v>0.26190476190476192</v>
      </c>
      <c r="AQ39" s="182">
        <f t="shared" si="7"/>
        <v>-0.10274297280839062</v>
      </c>
    </row>
    <row r="40" spans="1:43">
      <c r="A40" s="199">
        <v>161767</v>
      </c>
      <c r="B40" s="200">
        <v>1034</v>
      </c>
      <c r="C40" s="200">
        <v>49</v>
      </c>
      <c r="D40" s="200">
        <v>166</v>
      </c>
      <c r="E40" s="200">
        <v>33</v>
      </c>
      <c r="F40" s="200">
        <v>6</v>
      </c>
      <c r="G40" s="200">
        <v>749</v>
      </c>
      <c r="H40" s="200">
        <v>128</v>
      </c>
      <c r="I40" s="200">
        <v>4</v>
      </c>
      <c r="J40" s="200">
        <v>25</v>
      </c>
      <c r="K40" s="200">
        <v>10</v>
      </c>
      <c r="L40" s="200">
        <v>0</v>
      </c>
      <c r="M40" s="200">
        <v>89</v>
      </c>
      <c r="N40" s="200">
        <v>489</v>
      </c>
      <c r="O40" s="200">
        <v>13</v>
      </c>
      <c r="P40" s="200">
        <v>82</v>
      </c>
      <c r="Q40" s="200">
        <v>24</v>
      </c>
      <c r="R40" s="200">
        <v>3</v>
      </c>
      <c r="S40" s="200">
        <v>357</v>
      </c>
      <c r="T40" s="201">
        <v>4.7390000000000002E-2</v>
      </c>
      <c r="U40" s="201">
        <v>0.16053999999999999</v>
      </c>
      <c r="V40" s="201">
        <v>3.1910000000000001E-2</v>
      </c>
      <c r="W40" s="201">
        <v>5.7999999999999996E-3</v>
      </c>
      <c r="X40" s="201">
        <v>0.72436999999999996</v>
      </c>
      <c r="Y40" s="201">
        <v>3.125E-2</v>
      </c>
      <c r="Z40" s="201">
        <v>0.19531000000000001</v>
      </c>
      <c r="AA40" s="201">
        <v>7.8130000000000005E-2</v>
      </c>
      <c r="AB40" s="201">
        <v>0</v>
      </c>
      <c r="AC40" s="201">
        <v>0.69530999999999998</v>
      </c>
      <c r="AD40" s="201">
        <v>2.6579999999999999E-2</v>
      </c>
      <c r="AE40" s="201">
        <v>0.16769000000000001</v>
      </c>
      <c r="AF40" s="201">
        <v>4.9079999999999999E-2</v>
      </c>
      <c r="AG40" s="201">
        <v>6.13E-3</v>
      </c>
      <c r="AH40" s="201">
        <v>0.73006000000000004</v>
      </c>
      <c r="AI40" s="202">
        <f t="shared" si="2"/>
        <v>0.27563000000000004</v>
      </c>
      <c r="AJ40" s="202">
        <f t="shared" si="3"/>
        <v>0.30469000000000002</v>
      </c>
      <c r="AK40" s="202">
        <f t="shared" si="4"/>
        <v>0.26993999999999996</v>
      </c>
      <c r="AL40" s="203">
        <f t="shared" si="8"/>
        <v>1651</v>
      </c>
      <c r="AM40" s="203">
        <f t="shared" si="5"/>
        <v>1195</v>
      </c>
      <c r="AN40" s="203">
        <f t="shared" si="6"/>
        <v>456</v>
      </c>
      <c r="AO40" s="181">
        <f>Table1[[#This Row],[CENSUS_22_MINORITY_SA_P]]</f>
        <v>0.35381706452375328</v>
      </c>
      <c r="AP40" s="202">
        <f t="shared" si="9"/>
        <v>0.27619624470018173</v>
      </c>
      <c r="AQ40" s="182">
        <f t="shared" si="7"/>
        <v>-7.7620819823571552E-2</v>
      </c>
    </row>
    <row r="41" spans="1:43">
      <c r="A41" s="204">
        <v>162122</v>
      </c>
      <c r="B41" s="205">
        <v>374</v>
      </c>
      <c r="C41" s="205">
        <v>20</v>
      </c>
      <c r="D41" s="205">
        <v>69</v>
      </c>
      <c r="E41" s="205">
        <v>13</v>
      </c>
      <c r="F41" s="205">
        <v>1</v>
      </c>
      <c r="G41" s="205">
        <v>263</v>
      </c>
      <c r="H41" s="205">
        <v>119</v>
      </c>
      <c r="I41" s="205">
        <v>2</v>
      </c>
      <c r="J41" s="205">
        <v>23</v>
      </c>
      <c r="K41" s="205">
        <v>10</v>
      </c>
      <c r="L41" s="205">
        <v>0</v>
      </c>
      <c r="M41" s="205">
        <v>73</v>
      </c>
      <c r="N41" s="205">
        <v>272</v>
      </c>
      <c r="O41" s="205">
        <v>7</v>
      </c>
      <c r="P41" s="205">
        <v>81</v>
      </c>
      <c r="Q41" s="205">
        <v>6</v>
      </c>
      <c r="R41" s="205">
        <v>1</v>
      </c>
      <c r="S41" s="205">
        <v>158</v>
      </c>
      <c r="T41" s="178">
        <v>5.348E-2</v>
      </c>
      <c r="U41" s="178">
        <v>0.18448999999999999</v>
      </c>
      <c r="V41" s="178">
        <v>3.4759999999999999E-2</v>
      </c>
      <c r="W41" s="178">
        <v>2.6700000000000001E-3</v>
      </c>
      <c r="X41" s="178">
        <v>0.70321</v>
      </c>
      <c r="Y41" s="178">
        <v>1.6809999999999999E-2</v>
      </c>
      <c r="Z41" s="178">
        <v>0.19328000000000001</v>
      </c>
      <c r="AA41" s="178">
        <v>8.4029999999999994E-2</v>
      </c>
      <c r="AB41" s="178">
        <v>0</v>
      </c>
      <c r="AC41" s="178">
        <v>0.61345000000000005</v>
      </c>
      <c r="AD41" s="178">
        <v>2.5739999999999999E-2</v>
      </c>
      <c r="AE41" s="178">
        <v>0.29779</v>
      </c>
      <c r="AF41" s="178">
        <v>2.206E-2</v>
      </c>
      <c r="AG41" s="178">
        <v>3.6800000000000001E-3</v>
      </c>
      <c r="AH41" s="178">
        <v>0.58087999999999995</v>
      </c>
      <c r="AI41" s="202">
        <f t="shared" si="2"/>
        <v>0.29679</v>
      </c>
      <c r="AJ41" s="202">
        <f t="shared" si="3"/>
        <v>0.38654999999999995</v>
      </c>
      <c r="AK41" s="202">
        <f t="shared" si="4"/>
        <v>0.41912000000000005</v>
      </c>
      <c r="AL41" s="203">
        <f t="shared" si="8"/>
        <v>765</v>
      </c>
      <c r="AM41" s="203">
        <f t="shared" si="5"/>
        <v>494</v>
      </c>
      <c r="AN41" s="203">
        <f t="shared" si="6"/>
        <v>271</v>
      </c>
      <c r="AO41" s="181">
        <f>Table1[[#This Row],[CENSUS_22_MINORITY_SA_P]]</f>
        <v>0.43583814719869124</v>
      </c>
      <c r="AP41" s="202">
        <f t="shared" si="9"/>
        <v>0.35424836601307191</v>
      </c>
      <c r="AQ41" s="182">
        <f t="shared" si="7"/>
        <v>-8.1589781185619326E-2</v>
      </c>
    </row>
    <row r="42" spans="1:43">
      <c r="A42" s="199">
        <v>162706</v>
      </c>
      <c r="B42" s="200">
        <v>378</v>
      </c>
      <c r="C42" s="200">
        <v>12</v>
      </c>
      <c r="D42" s="200">
        <v>31</v>
      </c>
      <c r="E42" s="200">
        <v>8</v>
      </c>
      <c r="F42" s="200">
        <v>2</v>
      </c>
      <c r="G42" s="200">
        <v>320</v>
      </c>
      <c r="H42" s="200">
        <v>149</v>
      </c>
      <c r="I42" s="200">
        <v>2</v>
      </c>
      <c r="J42" s="200">
        <v>18</v>
      </c>
      <c r="K42" s="200">
        <v>7</v>
      </c>
      <c r="L42" s="200">
        <v>0</v>
      </c>
      <c r="M42" s="200">
        <v>119</v>
      </c>
      <c r="N42" s="200">
        <v>332</v>
      </c>
      <c r="O42" s="200">
        <v>5</v>
      </c>
      <c r="P42" s="200">
        <v>36</v>
      </c>
      <c r="Q42" s="200">
        <v>8</v>
      </c>
      <c r="R42" s="200">
        <v>1</v>
      </c>
      <c r="S42" s="200">
        <v>262</v>
      </c>
      <c r="T42" s="201">
        <v>3.175E-2</v>
      </c>
      <c r="U42" s="201">
        <v>8.201E-2</v>
      </c>
      <c r="V42" s="201">
        <v>2.1160000000000002E-2</v>
      </c>
      <c r="W42" s="201">
        <v>5.2900000000000004E-3</v>
      </c>
      <c r="X42" s="201">
        <v>0.84655999999999998</v>
      </c>
      <c r="Y42" s="201">
        <v>1.342E-2</v>
      </c>
      <c r="Z42" s="201">
        <v>0.12081</v>
      </c>
      <c r="AA42" s="201">
        <v>4.6980000000000001E-2</v>
      </c>
      <c r="AB42" s="201">
        <v>0</v>
      </c>
      <c r="AC42" s="201">
        <v>0.79866000000000004</v>
      </c>
      <c r="AD42" s="201">
        <v>1.506E-2</v>
      </c>
      <c r="AE42" s="201">
        <v>0.10843</v>
      </c>
      <c r="AF42" s="201">
        <v>2.41E-2</v>
      </c>
      <c r="AG42" s="201">
        <v>3.0100000000000001E-3</v>
      </c>
      <c r="AH42" s="201">
        <v>0.78915999999999997</v>
      </c>
      <c r="AI42" s="202">
        <f t="shared" si="2"/>
        <v>0.15344000000000002</v>
      </c>
      <c r="AJ42" s="202">
        <f t="shared" si="3"/>
        <v>0.20133999999999996</v>
      </c>
      <c r="AK42" s="202">
        <f t="shared" si="4"/>
        <v>0.21084000000000003</v>
      </c>
      <c r="AL42" s="203">
        <f t="shared" si="8"/>
        <v>859</v>
      </c>
      <c r="AM42" s="203">
        <f t="shared" si="5"/>
        <v>701</v>
      </c>
      <c r="AN42" s="203">
        <f t="shared" si="6"/>
        <v>158</v>
      </c>
      <c r="AO42" s="181">
        <f>Table1[[#This Row],[CENSUS_22_MINORITY_SA_P]]</f>
        <v>0.26361090787906183</v>
      </c>
      <c r="AP42" s="202">
        <f t="shared" si="9"/>
        <v>0.18393480791618161</v>
      </c>
      <c r="AQ42" s="182">
        <f t="shared" si="7"/>
        <v>-7.967609996288022E-2</v>
      </c>
    </row>
    <row r="43" spans="1:43">
      <c r="A43" s="204">
        <v>163426</v>
      </c>
      <c r="B43" s="205">
        <v>1207</v>
      </c>
      <c r="C43" s="205">
        <v>150</v>
      </c>
      <c r="D43" s="205">
        <v>241</v>
      </c>
      <c r="E43" s="205">
        <v>81</v>
      </c>
      <c r="F43" s="205">
        <v>6</v>
      </c>
      <c r="G43" s="205">
        <v>714</v>
      </c>
      <c r="H43" s="205">
        <v>158</v>
      </c>
      <c r="I43" s="205">
        <v>31</v>
      </c>
      <c r="J43" s="205">
        <v>48</v>
      </c>
      <c r="K43" s="205">
        <v>15</v>
      </c>
      <c r="L43" s="205">
        <v>0</v>
      </c>
      <c r="M43" s="205">
        <v>61</v>
      </c>
      <c r="N43" s="205">
        <v>1135</v>
      </c>
      <c r="O43" s="205">
        <v>151</v>
      </c>
      <c r="P43" s="205">
        <v>365</v>
      </c>
      <c r="Q43" s="205">
        <v>172</v>
      </c>
      <c r="R43" s="205">
        <v>7</v>
      </c>
      <c r="S43" s="205">
        <v>427</v>
      </c>
      <c r="T43" s="178">
        <v>0.12428</v>
      </c>
      <c r="U43" s="178">
        <v>0.19966999999999999</v>
      </c>
      <c r="V43" s="178">
        <v>6.7110000000000003E-2</v>
      </c>
      <c r="W43" s="178">
        <v>4.9699999999999996E-3</v>
      </c>
      <c r="X43" s="178">
        <v>0.59155000000000002</v>
      </c>
      <c r="Y43" s="178">
        <v>0.19620000000000001</v>
      </c>
      <c r="Z43" s="178">
        <v>0.30380000000000001</v>
      </c>
      <c r="AA43" s="178">
        <v>9.4939999999999997E-2</v>
      </c>
      <c r="AB43" s="178">
        <v>0</v>
      </c>
      <c r="AC43" s="178">
        <v>0.38607999999999998</v>
      </c>
      <c r="AD43" s="178">
        <v>0.13303999999999999</v>
      </c>
      <c r="AE43" s="178">
        <v>0.32158999999999999</v>
      </c>
      <c r="AF43" s="178">
        <v>0.15154000000000001</v>
      </c>
      <c r="AG43" s="178">
        <v>6.1700000000000001E-3</v>
      </c>
      <c r="AH43" s="178">
        <v>0.37620999999999999</v>
      </c>
      <c r="AI43" s="202">
        <f t="shared" si="2"/>
        <v>0.40844999999999998</v>
      </c>
      <c r="AJ43" s="202">
        <f t="shared" si="3"/>
        <v>0.61392000000000002</v>
      </c>
      <c r="AK43" s="202">
        <f t="shared" si="4"/>
        <v>0.62379000000000007</v>
      </c>
      <c r="AL43" s="203">
        <f t="shared" si="8"/>
        <v>2500</v>
      </c>
      <c r="AM43" s="203">
        <f t="shared" si="5"/>
        <v>1202</v>
      </c>
      <c r="AN43" s="203">
        <f t="shared" si="6"/>
        <v>1298</v>
      </c>
      <c r="AO43" s="181">
        <f>Table1[[#This Row],[CENSUS_22_MINORITY_SA_P]]</f>
        <v>0.58594487704724152</v>
      </c>
      <c r="AP43" s="202">
        <f t="shared" si="9"/>
        <v>0.51919999999999999</v>
      </c>
      <c r="AQ43" s="182">
        <f t="shared" si="7"/>
        <v>-6.6744877047241524E-2</v>
      </c>
    </row>
    <row r="44" spans="1:43">
      <c r="A44" s="199">
        <v>163657</v>
      </c>
      <c r="B44" s="200">
        <v>807</v>
      </c>
      <c r="C44" s="200">
        <v>40</v>
      </c>
      <c r="D44" s="200">
        <v>424</v>
      </c>
      <c r="E44" s="200">
        <v>35</v>
      </c>
      <c r="F44" s="200">
        <v>3</v>
      </c>
      <c r="G44" s="200">
        <v>246</v>
      </c>
      <c r="H44" s="200">
        <v>181</v>
      </c>
      <c r="I44" s="200">
        <v>6</v>
      </c>
      <c r="J44" s="200">
        <v>122</v>
      </c>
      <c r="K44" s="200">
        <v>9</v>
      </c>
      <c r="L44" s="200">
        <v>9</v>
      </c>
      <c r="M44" s="200">
        <v>12</v>
      </c>
      <c r="N44" s="200">
        <v>550</v>
      </c>
      <c r="O44" s="200">
        <v>27</v>
      </c>
      <c r="P44" s="200">
        <v>351</v>
      </c>
      <c r="Q44" s="200">
        <v>28</v>
      </c>
      <c r="R44" s="200">
        <v>2</v>
      </c>
      <c r="S44" s="200">
        <v>69</v>
      </c>
      <c r="T44" s="201">
        <v>4.9570000000000003E-2</v>
      </c>
      <c r="U44" s="201">
        <v>0.52539999999999998</v>
      </c>
      <c r="V44" s="201">
        <v>4.3369999999999999E-2</v>
      </c>
      <c r="W44" s="201">
        <v>3.7200000000000002E-3</v>
      </c>
      <c r="X44" s="201">
        <v>0.30482999999999999</v>
      </c>
      <c r="Y44" s="201">
        <v>3.3149999999999999E-2</v>
      </c>
      <c r="Z44" s="201">
        <v>0.67403000000000002</v>
      </c>
      <c r="AA44" s="201">
        <v>4.972E-2</v>
      </c>
      <c r="AB44" s="201">
        <v>4.972E-2</v>
      </c>
      <c r="AC44" s="201">
        <v>6.6299999999999998E-2</v>
      </c>
      <c r="AD44" s="201">
        <v>4.9090000000000002E-2</v>
      </c>
      <c r="AE44" s="201">
        <v>0.63817999999999997</v>
      </c>
      <c r="AF44" s="201">
        <v>5.0909999999999997E-2</v>
      </c>
      <c r="AG44" s="201">
        <v>3.64E-3</v>
      </c>
      <c r="AH44" s="201">
        <v>0.12545000000000001</v>
      </c>
      <c r="AI44" s="202">
        <f t="shared" si="2"/>
        <v>0.69517000000000007</v>
      </c>
      <c r="AJ44" s="202">
        <f t="shared" si="3"/>
        <v>0.93369999999999997</v>
      </c>
      <c r="AK44" s="202">
        <f t="shared" si="4"/>
        <v>0.87454999999999994</v>
      </c>
      <c r="AL44" s="203">
        <f t="shared" si="8"/>
        <v>1538</v>
      </c>
      <c r="AM44" s="203">
        <f t="shared" si="5"/>
        <v>327</v>
      </c>
      <c r="AN44" s="203">
        <f t="shared" si="6"/>
        <v>1211</v>
      </c>
      <c r="AO44" s="181">
        <f>Table1[[#This Row],[CENSUS_22_MINORITY_SA_P]]</f>
        <v>0.88425483368488356</v>
      </c>
      <c r="AP44" s="202">
        <f t="shared" si="9"/>
        <v>0.78738621586475943</v>
      </c>
      <c r="AQ44" s="182">
        <f t="shared" si="7"/>
        <v>-9.6868617820124125E-2</v>
      </c>
    </row>
    <row r="45" spans="1:43">
      <c r="A45" s="204">
        <v>164775</v>
      </c>
      <c r="B45" s="205">
        <v>170</v>
      </c>
      <c r="C45" s="205">
        <v>3</v>
      </c>
      <c r="D45" s="205">
        <v>4</v>
      </c>
      <c r="E45" s="205">
        <v>4</v>
      </c>
      <c r="F45" s="205">
        <v>0</v>
      </c>
      <c r="G45" s="205">
        <v>150</v>
      </c>
      <c r="H45" s="205">
        <v>48</v>
      </c>
      <c r="I45" s="205">
        <v>1</v>
      </c>
      <c r="J45" s="205">
        <v>2</v>
      </c>
      <c r="K45" s="205">
        <v>3</v>
      </c>
      <c r="L45" s="205">
        <v>0</v>
      </c>
      <c r="M45" s="205">
        <v>41</v>
      </c>
      <c r="N45" s="205">
        <v>110</v>
      </c>
      <c r="O45" s="205">
        <v>1</v>
      </c>
      <c r="P45" s="205">
        <v>5</v>
      </c>
      <c r="Q45" s="205">
        <v>5</v>
      </c>
      <c r="R45" s="205">
        <v>0</v>
      </c>
      <c r="S45" s="205">
        <v>91</v>
      </c>
      <c r="T45" s="178">
        <v>1.7649999999999999E-2</v>
      </c>
      <c r="U45" s="178">
        <v>2.3529999999999999E-2</v>
      </c>
      <c r="V45" s="178">
        <v>2.3529999999999999E-2</v>
      </c>
      <c r="W45" s="178">
        <v>0</v>
      </c>
      <c r="X45" s="178">
        <v>0.88234999999999997</v>
      </c>
      <c r="Y45" s="178">
        <v>2.0830000000000001E-2</v>
      </c>
      <c r="Z45" s="178">
        <v>4.1669999999999999E-2</v>
      </c>
      <c r="AA45" s="178">
        <v>6.25E-2</v>
      </c>
      <c r="AB45" s="178">
        <v>0</v>
      </c>
      <c r="AC45" s="178">
        <v>0.85416999999999998</v>
      </c>
      <c r="AD45" s="178">
        <v>9.0900000000000009E-3</v>
      </c>
      <c r="AE45" s="178">
        <v>4.5449999999999997E-2</v>
      </c>
      <c r="AF45" s="178">
        <v>4.5449999999999997E-2</v>
      </c>
      <c r="AG45" s="178">
        <v>0</v>
      </c>
      <c r="AH45" s="178">
        <v>0.82726999999999995</v>
      </c>
      <c r="AI45" s="202">
        <f t="shared" si="2"/>
        <v>0.11765000000000003</v>
      </c>
      <c r="AJ45" s="202">
        <f t="shared" si="3"/>
        <v>0.14583000000000002</v>
      </c>
      <c r="AK45" s="202">
        <f t="shared" si="4"/>
        <v>0.17273000000000005</v>
      </c>
      <c r="AL45" s="203">
        <f t="shared" si="8"/>
        <v>328</v>
      </c>
      <c r="AM45" s="203">
        <f t="shared" si="5"/>
        <v>282</v>
      </c>
      <c r="AN45" s="203">
        <f t="shared" si="6"/>
        <v>46</v>
      </c>
      <c r="AO45" s="181">
        <f>Table1[[#This Row],[CENSUS_22_MINORITY_SA_P]]</f>
        <v>0.13597073693529974</v>
      </c>
      <c r="AP45" s="202">
        <f t="shared" si="9"/>
        <v>0.1402439024390244</v>
      </c>
      <c r="AQ45" s="182">
        <f t="shared" si="7"/>
        <v>4.2731655037246685E-3</v>
      </c>
    </row>
    <row r="46" spans="1:43">
      <c r="A46" s="199">
        <v>165112</v>
      </c>
      <c r="B46" s="200">
        <v>527</v>
      </c>
      <c r="C46" s="200">
        <v>44</v>
      </c>
      <c r="D46" s="200">
        <v>60</v>
      </c>
      <c r="E46" s="200">
        <v>21</v>
      </c>
      <c r="F46" s="200">
        <v>4</v>
      </c>
      <c r="G46" s="200">
        <v>384</v>
      </c>
      <c r="H46" s="200">
        <v>25</v>
      </c>
      <c r="I46" s="200">
        <v>4</v>
      </c>
      <c r="J46" s="200">
        <v>2</v>
      </c>
      <c r="K46" s="200">
        <v>2</v>
      </c>
      <c r="L46" s="200">
        <v>0</v>
      </c>
      <c r="M46" s="200">
        <v>17</v>
      </c>
      <c r="N46" s="200">
        <v>320</v>
      </c>
      <c r="O46" s="200">
        <v>47</v>
      </c>
      <c r="P46" s="200">
        <v>70</v>
      </c>
      <c r="Q46" s="200">
        <v>56</v>
      </c>
      <c r="R46" s="200">
        <v>2</v>
      </c>
      <c r="S46" s="200">
        <v>142</v>
      </c>
      <c r="T46" s="201">
        <v>8.3489999999999995E-2</v>
      </c>
      <c r="U46" s="201">
        <v>0.11385000000000001</v>
      </c>
      <c r="V46" s="201">
        <v>3.9849999999999997E-2</v>
      </c>
      <c r="W46" s="201">
        <v>7.5900000000000004E-3</v>
      </c>
      <c r="X46" s="201">
        <v>0.72865000000000002</v>
      </c>
      <c r="Y46" s="201">
        <v>0.16</v>
      </c>
      <c r="Z46" s="201">
        <v>0.08</v>
      </c>
      <c r="AA46" s="201">
        <v>0.08</v>
      </c>
      <c r="AB46" s="201">
        <v>0</v>
      </c>
      <c r="AC46" s="201">
        <v>0.68</v>
      </c>
      <c r="AD46" s="201">
        <v>0.14688000000000001</v>
      </c>
      <c r="AE46" s="201">
        <v>0.21875</v>
      </c>
      <c r="AF46" s="201">
        <v>0.17499999999999999</v>
      </c>
      <c r="AG46" s="201">
        <v>6.2500000000000003E-3</v>
      </c>
      <c r="AH46" s="201">
        <v>0.44374999999999998</v>
      </c>
      <c r="AI46" s="202">
        <f t="shared" si="2"/>
        <v>0.27134999999999998</v>
      </c>
      <c r="AJ46" s="202">
        <f t="shared" si="3"/>
        <v>0.31999999999999995</v>
      </c>
      <c r="AK46" s="202">
        <f t="shared" si="4"/>
        <v>0.55625000000000002</v>
      </c>
      <c r="AL46" s="203">
        <f t="shared" si="8"/>
        <v>872</v>
      </c>
      <c r="AM46" s="203">
        <f t="shared" si="5"/>
        <v>543</v>
      </c>
      <c r="AN46" s="203">
        <f t="shared" si="6"/>
        <v>329</v>
      </c>
      <c r="AO46" s="181">
        <f>Table1[[#This Row],[CENSUS_22_MINORITY_SA_P]]</f>
        <v>0.39661049460422693</v>
      </c>
      <c r="AP46" s="202">
        <f t="shared" si="9"/>
        <v>0.37729357798165136</v>
      </c>
      <c r="AQ46" s="182">
        <f t="shared" si="7"/>
        <v>-1.9316916622575564E-2</v>
      </c>
    </row>
    <row r="47" spans="1:43">
      <c r="A47" s="204">
        <v>166887</v>
      </c>
      <c r="B47" s="205">
        <v>381</v>
      </c>
      <c r="C47" s="205">
        <v>22</v>
      </c>
      <c r="D47" s="205">
        <v>11</v>
      </c>
      <c r="E47" s="205">
        <v>31</v>
      </c>
      <c r="F47" s="205">
        <v>1</v>
      </c>
      <c r="G47" s="205">
        <v>297</v>
      </c>
      <c r="H47" s="205">
        <v>135</v>
      </c>
      <c r="I47" s="205">
        <v>15</v>
      </c>
      <c r="J47" s="205">
        <v>14</v>
      </c>
      <c r="K47" s="205">
        <v>10</v>
      </c>
      <c r="L47" s="205">
        <v>0</v>
      </c>
      <c r="M47" s="205">
        <v>91</v>
      </c>
      <c r="N47" s="205">
        <v>238</v>
      </c>
      <c r="O47" s="205">
        <v>20</v>
      </c>
      <c r="P47" s="205">
        <v>14</v>
      </c>
      <c r="Q47" s="205">
        <v>39</v>
      </c>
      <c r="R47" s="205">
        <v>3</v>
      </c>
      <c r="S47" s="205">
        <v>157</v>
      </c>
      <c r="T47" s="178">
        <v>5.774E-2</v>
      </c>
      <c r="U47" s="178">
        <v>2.887E-2</v>
      </c>
      <c r="V47" s="178">
        <v>8.1360000000000002E-2</v>
      </c>
      <c r="W47" s="178">
        <v>2.6199999999999999E-3</v>
      </c>
      <c r="X47" s="178">
        <v>0.77952999999999995</v>
      </c>
      <c r="Y47" s="178">
        <v>0.11111</v>
      </c>
      <c r="Z47" s="178">
        <v>0.1037</v>
      </c>
      <c r="AA47" s="178">
        <v>7.4069999999999997E-2</v>
      </c>
      <c r="AB47" s="178">
        <v>0</v>
      </c>
      <c r="AC47" s="178">
        <v>0.67406999999999995</v>
      </c>
      <c r="AD47" s="178">
        <v>8.4029999999999994E-2</v>
      </c>
      <c r="AE47" s="178">
        <v>5.8819999999999997E-2</v>
      </c>
      <c r="AF47" s="178">
        <v>0.16386999999999999</v>
      </c>
      <c r="AG47" s="178">
        <v>1.261E-2</v>
      </c>
      <c r="AH47" s="178">
        <v>0.65966000000000002</v>
      </c>
      <c r="AI47" s="202">
        <f t="shared" si="2"/>
        <v>0.22047000000000005</v>
      </c>
      <c r="AJ47" s="202">
        <f t="shared" si="3"/>
        <v>0.32593000000000005</v>
      </c>
      <c r="AK47" s="202">
        <f t="shared" si="4"/>
        <v>0.34033999999999998</v>
      </c>
      <c r="AL47" s="203">
        <f t="shared" si="8"/>
        <v>754</v>
      </c>
      <c r="AM47" s="203">
        <f t="shared" si="5"/>
        <v>545</v>
      </c>
      <c r="AN47" s="203">
        <f t="shared" si="6"/>
        <v>209</v>
      </c>
      <c r="AO47" s="181">
        <f>Table1[[#This Row],[CENSUS_22_MINORITY_SA_P]]</f>
        <v>0.31664355258950572</v>
      </c>
      <c r="AP47" s="202">
        <f t="shared" si="9"/>
        <v>0.27718832891246686</v>
      </c>
      <c r="AQ47" s="182">
        <f t="shared" si="7"/>
        <v>-3.9455223677038853E-2</v>
      </c>
    </row>
    <row r="48" spans="1:43">
      <c r="A48" s="199">
        <v>167376</v>
      </c>
      <c r="B48" s="200">
        <v>210</v>
      </c>
      <c r="C48" s="200">
        <v>5</v>
      </c>
      <c r="D48" s="200">
        <v>4</v>
      </c>
      <c r="E48" s="200">
        <v>11</v>
      </c>
      <c r="F48" s="200">
        <v>3</v>
      </c>
      <c r="G48" s="200">
        <v>178</v>
      </c>
      <c r="H48" s="200">
        <v>121</v>
      </c>
      <c r="I48" s="200">
        <v>1</v>
      </c>
      <c r="J48" s="200">
        <v>4</v>
      </c>
      <c r="K48" s="200">
        <v>26</v>
      </c>
      <c r="L48" s="200">
        <v>0</v>
      </c>
      <c r="M48" s="200">
        <v>81</v>
      </c>
      <c r="N48" s="200">
        <v>191</v>
      </c>
      <c r="O48" s="200">
        <v>4</v>
      </c>
      <c r="P48" s="200">
        <v>8</v>
      </c>
      <c r="Q48" s="200">
        <v>40</v>
      </c>
      <c r="R48" s="200">
        <v>1</v>
      </c>
      <c r="S48" s="200">
        <v>136</v>
      </c>
      <c r="T48" s="201">
        <v>2.3810000000000001E-2</v>
      </c>
      <c r="U48" s="201">
        <v>1.9050000000000001E-2</v>
      </c>
      <c r="V48" s="201">
        <v>5.2380000000000003E-2</v>
      </c>
      <c r="W48" s="201">
        <v>1.4290000000000001E-2</v>
      </c>
      <c r="X48" s="201">
        <v>0.84762000000000004</v>
      </c>
      <c r="Y48" s="201">
        <v>8.26E-3</v>
      </c>
      <c r="Z48" s="201">
        <v>3.3059999999999999E-2</v>
      </c>
      <c r="AA48" s="201">
        <v>0.21487999999999999</v>
      </c>
      <c r="AB48" s="201">
        <v>0</v>
      </c>
      <c r="AC48" s="201">
        <v>0.66942000000000002</v>
      </c>
      <c r="AD48" s="201">
        <v>2.094E-2</v>
      </c>
      <c r="AE48" s="201">
        <v>4.1880000000000001E-2</v>
      </c>
      <c r="AF48" s="201">
        <v>0.20942</v>
      </c>
      <c r="AG48" s="201">
        <v>5.2399999999999999E-3</v>
      </c>
      <c r="AH48" s="201">
        <v>0.71204000000000001</v>
      </c>
      <c r="AI48" s="202">
        <f t="shared" si="2"/>
        <v>0.15237999999999996</v>
      </c>
      <c r="AJ48" s="202">
        <f t="shared" si="3"/>
        <v>0.33057999999999998</v>
      </c>
      <c r="AK48" s="202">
        <f t="shared" si="4"/>
        <v>0.28795999999999999</v>
      </c>
      <c r="AL48" s="203">
        <f t="shared" si="8"/>
        <v>522</v>
      </c>
      <c r="AM48" s="203">
        <f t="shared" si="5"/>
        <v>395</v>
      </c>
      <c r="AN48" s="203">
        <f t="shared" si="6"/>
        <v>127</v>
      </c>
      <c r="AO48" s="181">
        <f>Table1[[#This Row],[CENSUS_22_MINORITY_SA_P]]</f>
        <v>0.3312926511872552</v>
      </c>
      <c r="AP48" s="202">
        <f t="shared" si="9"/>
        <v>0.24329501915708812</v>
      </c>
      <c r="AQ48" s="182">
        <f t="shared" si="7"/>
        <v>-8.7997632030167083E-2</v>
      </c>
    </row>
    <row r="49" spans="1:43">
      <c r="A49" s="204">
        <v>168883</v>
      </c>
      <c r="B49" s="205">
        <v>107</v>
      </c>
      <c r="C49" s="205">
        <v>0</v>
      </c>
      <c r="D49" s="205">
        <v>0</v>
      </c>
      <c r="E49" s="205">
        <v>0</v>
      </c>
      <c r="F49" s="205">
        <v>3</v>
      </c>
      <c r="G49" s="205">
        <v>95</v>
      </c>
      <c r="H49" s="205">
        <v>27</v>
      </c>
      <c r="I49" s="205">
        <v>0</v>
      </c>
      <c r="J49" s="205">
        <v>0</v>
      </c>
      <c r="K49" s="205">
        <v>0</v>
      </c>
      <c r="L49" s="205">
        <v>0</v>
      </c>
      <c r="M49" s="205">
        <v>26</v>
      </c>
      <c r="N49" s="205">
        <v>74</v>
      </c>
      <c r="O49" s="205">
        <v>0</v>
      </c>
      <c r="P49" s="205">
        <v>1</v>
      </c>
      <c r="Q49" s="205">
        <v>0</v>
      </c>
      <c r="R49" s="205">
        <v>1</v>
      </c>
      <c r="S49" s="205">
        <v>68</v>
      </c>
      <c r="T49" s="178">
        <v>0</v>
      </c>
      <c r="U49" s="178">
        <v>0</v>
      </c>
      <c r="V49" s="178">
        <v>0</v>
      </c>
      <c r="W49" s="178">
        <v>2.8039999999999999E-2</v>
      </c>
      <c r="X49" s="178">
        <v>0.88785000000000003</v>
      </c>
      <c r="Y49" s="178">
        <v>0</v>
      </c>
      <c r="Z49" s="178">
        <v>0</v>
      </c>
      <c r="AA49" s="178">
        <v>0</v>
      </c>
      <c r="AB49" s="178">
        <v>0</v>
      </c>
      <c r="AC49" s="178">
        <v>0.96296000000000004</v>
      </c>
      <c r="AD49" s="178">
        <v>0</v>
      </c>
      <c r="AE49" s="178">
        <v>1.3509999999999999E-2</v>
      </c>
      <c r="AF49" s="178">
        <v>0</v>
      </c>
      <c r="AG49" s="178">
        <v>1.3509999999999999E-2</v>
      </c>
      <c r="AH49" s="178">
        <v>0.91891999999999996</v>
      </c>
      <c r="AI49" s="202">
        <f t="shared" si="2"/>
        <v>0.11214999999999997</v>
      </c>
      <c r="AJ49" s="202">
        <f t="shared" si="3"/>
        <v>3.7039999999999962E-2</v>
      </c>
      <c r="AK49" s="202">
        <f t="shared" si="4"/>
        <v>8.1080000000000041E-2</v>
      </c>
      <c r="AL49" s="203">
        <f t="shared" si="8"/>
        <v>208</v>
      </c>
      <c r="AM49" s="203">
        <f t="shared" si="5"/>
        <v>189</v>
      </c>
      <c r="AN49" s="203">
        <f t="shared" si="6"/>
        <v>19</v>
      </c>
      <c r="AO49" s="181">
        <f>Table1[[#This Row],[CENSUS_22_MINORITY_SA_P]]</f>
        <v>8.0285459411239962E-2</v>
      </c>
      <c r="AP49" s="202">
        <f t="shared" si="9"/>
        <v>9.1346153846153841E-2</v>
      </c>
      <c r="AQ49" s="182">
        <f t="shared" si="7"/>
        <v>1.1060694434913879E-2</v>
      </c>
    </row>
    <row r="50" spans="1:43">
      <c r="A50" s="199">
        <v>169275</v>
      </c>
      <c r="B50" s="200">
        <v>317</v>
      </c>
      <c r="C50" s="200">
        <v>9</v>
      </c>
      <c r="D50" s="200">
        <v>34</v>
      </c>
      <c r="E50" s="200">
        <v>11</v>
      </c>
      <c r="F50" s="200">
        <v>1</v>
      </c>
      <c r="G50" s="200">
        <v>252</v>
      </c>
      <c r="H50" s="200">
        <v>20</v>
      </c>
      <c r="I50" s="200">
        <v>0</v>
      </c>
      <c r="J50" s="200">
        <v>2</v>
      </c>
      <c r="K50" s="200">
        <v>0</v>
      </c>
      <c r="L50" s="200">
        <v>1</v>
      </c>
      <c r="M50" s="200">
        <v>16</v>
      </c>
      <c r="N50" s="200">
        <v>297</v>
      </c>
      <c r="O50" s="200">
        <v>1</v>
      </c>
      <c r="P50" s="200">
        <v>101</v>
      </c>
      <c r="Q50" s="200">
        <v>14</v>
      </c>
      <c r="R50" s="200">
        <v>1</v>
      </c>
      <c r="S50" s="200">
        <v>169</v>
      </c>
      <c r="T50" s="201">
        <v>2.8389999999999999E-2</v>
      </c>
      <c r="U50" s="201">
        <v>0.10725999999999999</v>
      </c>
      <c r="V50" s="201">
        <v>3.4700000000000002E-2</v>
      </c>
      <c r="W50" s="201">
        <v>3.15E-3</v>
      </c>
      <c r="X50" s="201">
        <v>0.79495000000000005</v>
      </c>
      <c r="Y50" s="201">
        <v>0</v>
      </c>
      <c r="Z50" s="201">
        <v>0.1</v>
      </c>
      <c r="AA50" s="201">
        <v>0</v>
      </c>
      <c r="AB50" s="201">
        <v>0.05</v>
      </c>
      <c r="AC50" s="201">
        <v>0.8</v>
      </c>
      <c r="AD50" s="201">
        <v>3.3700000000000002E-3</v>
      </c>
      <c r="AE50" s="201">
        <v>0.34006999999999998</v>
      </c>
      <c r="AF50" s="201">
        <v>4.7140000000000001E-2</v>
      </c>
      <c r="AG50" s="201">
        <v>3.3700000000000002E-3</v>
      </c>
      <c r="AH50" s="201">
        <v>0.56901999999999997</v>
      </c>
      <c r="AI50" s="202">
        <f t="shared" si="2"/>
        <v>0.20504999999999995</v>
      </c>
      <c r="AJ50" s="202">
        <f t="shared" si="3"/>
        <v>0.19999999999999996</v>
      </c>
      <c r="AK50" s="202">
        <f t="shared" si="4"/>
        <v>0.43098000000000003</v>
      </c>
      <c r="AL50" s="203">
        <f t="shared" si="8"/>
        <v>634</v>
      </c>
      <c r="AM50" s="203">
        <f t="shared" si="5"/>
        <v>437</v>
      </c>
      <c r="AN50" s="203">
        <f t="shared" si="6"/>
        <v>197</v>
      </c>
      <c r="AO50" s="181">
        <f>Table1[[#This Row],[CENSUS_22_MINORITY_SA_P]]</f>
        <v>0.20123672575693516</v>
      </c>
      <c r="AP50" s="202">
        <f t="shared" si="9"/>
        <v>0.3107255520504732</v>
      </c>
      <c r="AQ50" s="182">
        <f t="shared" si="7"/>
        <v>0.10948882629353804</v>
      </c>
    </row>
    <row r="51" spans="1:43">
      <c r="A51" s="204">
        <v>169521</v>
      </c>
      <c r="B51" s="205">
        <v>385</v>
      </c>
      <c r="C51" s="205">
        <v>6</v>
      </c>
      <c r="D51" s="205">
        <v>17</v>
      </c>
      <c r="E51" s="205">
        <v>6</v>
      </c>
      <c r="F51" s="205">
        <v>4</v>
      </c>
      <c r="G51" s="205">
        <v>350</v>
      </c>
      <c r="H51" s="205">
        <v>55</v>
      </c>
      <c r="I51" s="205">
        <v>1</v>
      </c>
      <c r="J51" s="205">
        <v>7</v>
      </c>
      <c r="K51" s="205">
        <v>1</v>
      </c>
      <c r="L51" s="205">
        <v>1</v>
      </c>
      <c r="M51" s="205">
        <v>45</v>
      </c>
      <c r="N51" s="205">
        <v>274</v>
      </c>
      <c r="O51" s="205">
        <v>1</v>
      </c>
      <c r="P51" s="205">
        <v>24</v>
      </c>
      <c r="Q51" s="205">
        <v>9</v>
      </c>
      <c r="R51" s="205">
        <v>2</v>
      </c>
      <c r="S51" s="205">
        <v>236</v>
      </c>
      <c r="T51" s="178">
        <v>1.558E-2</v>
      </c>
      <c r="U51" s="178">
        <v>4.4159999999999998E-2</v>
      </c>
      <c r="V51" s="178">
        <v>1.558E-2</v>
      </c>
      <c r="W51" s="178">
        <v>1.039E-2</v>
      </c>
      <c r="X51" s="178">
        <v>0.90908999999999995</v>
      </c>
      <c r="Y51" s="178">
        <v>1.8180000000000002E-2</v>
      </c>
      <c r="Z51" s="178">
        <v>0.12726999999999999</v>
      </c>
      <c r="AA51" s="178">
        <v>1.8180000000000002E-2</v>
      </c>
      <c r="AB51" s="178">
        <v>1.8180000000000002E-2</v>
      </c>
      <c r="AC51" s="178">
        <v>0.81818000000000002</v>
      </c>
      <c r="AD51" s="178">
        <v>3.65E-3</v>
      </c>
      <c r="AE51" s="178">
        <v>8.7590000000000001E-2</v>
      </c>
      <c r="AF51" s="178">
        <v>3.2849999999999997E-2</v>
      </c>
      <c r="AG51" s="178">
        <v>7.3000000000000001E-3</v>
      </c>
      <c r="AH51" s="178">
        <v>0.86131000000000002</v>
      </c>
      <c r="AI51" s="202">
        <f t="shared" si="2"/>
        <v>9.0910000000000046E-2</v>
      </c>
      <c r="AJ51" s="202">
        <f t="shared" si="3"/>
        <v>0.18181999999999998</v>
      </c>
      <c r="AK51" s="202">
        <f t="shared" si="4"/>
        <v>0.13868999999999998</v>
      </c>
      <c r="AL51" s="203">
        <f t="shared" si="8"/>
        <v>714</v>
      </c>
      <c r="AM51" s="203">
        <f t="shared" si="5"/>
        <v>631</v>
      </c>
      <c r="AN51" s="203">
        <f t="shared" si="6"/>
        <v>83</v>
      </c>
      <c r="AO51" s="181">
        <f>Table1[[#This Row],[CENSUS_22_MINORITY_SA_P]]</f>
        <v>0.21194401128684934</v>
      </c>
      <c r="AP51" s="202">
        <f t="shared" si="9"/>
        <v>0.11624649859943978</v>
      </c>
      <c r="AQ51" s="182">
        <f t="shared" si="7"/>
        <v>-9.5697512687409558E-2</v>
      </c>
    </row>
    <row r="52" spans="1:43">
      <c r="A52" s="199">
        <v>170055</v>
      </c>
      <c r="B52" s="200">
        <v>567</v>
      </c>
      <c r="C52" s="200">
        <v>15</v>
      </c>
      <c r="D52" s="200">
        <v>35</v>
      </c>
      <c r="E52" s="200">
        <v>20</v>
      </c>
      <c r="F52" s="200">
        <v>2</v>
      </c>
      <c r="G52" s="200">
        <v>495</v>
      </c>
      <c r="H52" s="200">
        <v>16</v>
      </c>
      <c r="I52" s="200">
        <v>0</v>
      </c>
      <c r="J52" s="200">
        <v>3</v>
      </c>
      <c r="K52" s="200">
        <v>0</v>
      </c>
      <c r="L52" s="200">
        <v>0</v>
      </c>
      <c r="M52" s="200">
        <v>13</v>
      </c>
      <c r="N52" s="200">
        <v>419</v>
      </c>
      <c r="O52" s="200">
        <v>7</v>
      </c>
      <c r="P52" s="200">
        <v>61</v>
      </c>
      <c r="Q52" s="200">
        <v>44</v>
      </c>
      <c r="R52" s="200">
        <v>0</v>
      </c>
      <c r="S52" s="200">
        <v>307</v>
      </c>
      <c r="T52" s="201">
        <v>2.6460000000000001E-2</v>
      </c>
      <c r="U52" s="201">
        <v>6.173E-2</v>
      </c>
      <c r="V52" s="201">
        <v>3.5270000000000003E-2</v>
      </c>
      <c r="W52" s="201">
        <v>3.5300000000000002E-3</v>
      </c>
      <c r="X52" s="201">
        <v>0.87302000000000002</v>
      </c>
      <c r="Y52" s="201">
        <v>0</v>
      </c>
      <c r="Z52" s="201">
        <v>0.1875</v>
      </c>
      <c r="AA52" s="201">
        <v>0</v>
      </c>
      <c r="AB52" s="201">
        <v>0</v>
      </c>
      <c r="AC52" s="201">
        <v>0.8125</v>
      </c>
      <c r="AD52" s="201">
        <v>1.6709999999999999E-2</v>
      </c>
      <c r="AE52" s="201">
        <v>0.14557999999999999</v>
      </c>
      <c r="AF52" s="201">
        <v>0.10501000000000001</v>
      </c>
      <c r="AG52" s="201">
        <v>0</v>
      </c>
      <c r="AH52" s="201">
        <v>0.73270000000000002</v>
      </c>
      <c r="AI52" s="202">
        <f t="shared" si="2"/>
        <v>0.12697999999999998</v>
      </c>
      <c r="AJ52" s="202">
        <f t="shared" si="3"/>
        <v>0.1875</v>
      </c>
      <c r="AK52" s="202">
        <f t="shared" si="4"/>
        <v>0.26729999999999998</v>
      </c>
      <c r="AL52" s="203">
        <f t="shared" si="8"/>
        <v>1002</v>
      </c>
      <c r="AM52" s="203">
        <f t="shared" si="5"/>
        <v>815</v>
      </c>
      <c r="AN52" s="203">
        <f t="shared" si="6"/>
        <v>187</v>
      </c>
      <c r="AO52" s="181">
        <f>Table1[[#This Row],[CENSUS_22_MINORITY_SA_P]]</f>
        <v>0.23588120626659576</v>
      </c>
      <c r="AP52" s="202">
        <f t="shared" si="9"/>
        <v>0.18662674650698602</v>
      </c>
      <c r="AQ52" s="182">
        <f t="shared" si="7"/>
        <v>-4.9254459759609737E-2</v>
      </c>
    </row>
    <row r="53" spans="1:43">
      <c r="A53" s="204">
        <v>170657</v>
      </c>
      <c r="B53" s="205">
        <v>877</v>
      </c>
      <c r="C53" s="205">
        <v>26</v>
      </c>
      <c r="D53" s="205">
        <v>52</v>
      </c>
      <c r="E53" s="205">
        <v>23</v>
      </c>
      <c r="F53" s="205">
        <v>11</v>
      </c>
      <c r="G53" s="205">
        <v>742</v>
      </c>
      <c r="H53" s="205">
        <v>255</v>
      </c>
      <c r="I53" s="205">
        <v>10</v>
      </c>
      <c r="J53" s="205">
        <v>14</v>
      </c>
      <c r="K53" s="205">
        <v>10</v>
      </c>
      <c r="L53" s="205">
        <v>2</v>
      </c>
      <c r="M53" s="205">
        <v>207</v>
      </c>
      <c r="N53" s="205">
        <v>541</v>
      </c>
      <c r="O53" s="205">
        <v>13</v>
      </c>
      <c r="P53" s="205">
        <v>64</v>
      </c>
      <c r="Q53" s="205">
        <v>40</v>
      </c>
      <c r="R53" s="205">
        <v>7</v>
      </c>
      <c r="S53" s="205">
        <v>390</v>
      </c>
      <c r="T53" s="178">
        <v>2.9649999999999999E-2</v>
      </c>
      <c r="U53" s="178">
        <v>5.9290000000000002E-2</v>
      </c>
      <c r="V53" s="178">
        <v>2.623E-2</v>
      </c>
      <c r="W53" s="178">
        <v>1.2540000000000001E-2</v>
      </c>
      <c r="X53" s="178">
        <v>0.84606999999999999</v>
      </c>
      <c r="Y53" s="178">
        <v>3.9219999999999998E-2</v>
      </c>
      <c r="Z53" s="178">
        <v>5.4899999999999997E-2</v>
      </c>
      <c r="AA53" s="178">
        <v>3.9219999999999998E-2</v>
      </c>
      <c r="AB53" s="178">
        <v>7.8399999999999997E-3</v>
      </c>
      <c r="AC53" s="178">
        <v>0.81176000000000004</v>
      </c>
      <c r="AD53" s="178">
        <v>2.4029999999999999E-2</v>
      </c>
      <c r="AE53" s="178">
        <v>0.1183</v>
      </c>
      <c r="AF53" s="178">
        <v>7.3940000000000006E-2</v>
      </c>
      <c r="AG53" s="178">
        <v>1.294E-2</v>
      </c>
      <c r="AH53" s="178">
        <v>0.72089000000000003</v>
      </c>
      <c r="AI53" s="202">
        <f t="shared" si="2"/>
        <v>0.15393000000000001</v>
      </c>
      <c r="AJ53" s="202">
        <f t="shared" si="3"/>
        <v>0.18823999999999996</v>
      </c>
      <c r="AK53" s="202">
        <f t="shared" si="4"/>
        <v>0.27910999999999997</v>
      </c>
      <c r="AL53" s="203">
        <f t="shared" si="8"/>
        <v>1673</v>
      </c>
      <c r="AM53" s="203">
        <f t="shared" si="5"/>
        <v>1339</v>
      </c>
      <c r="AN53" s="203">
        <f t="shared" si="6"/>
        <v>334</v>
      </c>
      <c r="AO53" s="181">
        <f>Table1[[#This Row],[CENSUS_22_MINORITY_SA_P]]</f>
        <v>0.18308519282455155</v>
      </c>
      <c r="AP53" s="202">
        <f t="shared" si="9"/>
        <v>0.19964136282127914</v>
      </c>
      <c r="AQ53" s="182">
        <f t="shared" si="7"/>
        <v>1.6556169996727599E-2</v>
      </c>
    </row>
    <row r="54" spans="1:43">
      <c r="A54" s="199">
        <v>170790</v>
      </c>
      <c r="B54" s="200">
        <v>733</v>
      </c>
      <c r="C54" s="200">
        <v>18</v>
      </c>
      <c r="D54" s="200">
        <v>29</v>
      </c>
      <c r="E54" s="200">
        <v>38</v>
      </c>
      <c r="F54" s="200">
        <v>4</v>
      </c>
      <c r="G54" s="200">
        <v>534</v>
      </c>
      <c r="H54" s="200">
        <v>266</v>
      </c>
      <c r="I54" s="200">
        <v>8</v>
      </c>
      <c r="J54" s="200">
        <v>21</v>
      </c>
      <c r="K54" s="200">
        <v>6</v>
      </c>
      <c r="L54" s="200">
        <v>4</v>
      </c>
      <c r="M54" s="200">
        <v>184</v>
      </c>
      <c r="N54" s="200">
        <v>504</v>
      </c>
      <c r="O54" s="200">
        <v>6</v>
      </c>
      <c r="P54" s="200">
        <v>30</v>
      </c>
      <c r="Q54" s="200">
        <v>22</v>
      </c>
      <c r="R54" s="200">
        <v>1</v>
      </c>
      <c r="S54" s="200">
        <v>386</v>
      </c>
      <c r="T54" s="201">
        <v>2.4559999999999998E-2</v>
      </c>
      <c r="U54" s="201">
        <v>3.9559999999999998E-2</v>
      </c>
      <c r="V54" s="201">
        <v>5.1839999999999997E-2</v>
      </c>
      <c r="W54" s="201">
        <v>5.4599999999999996E-3</v>
      </c>
      <c r="X54" s="201">
        <v>0.72850999999999999</v>
      </c>
      <c r="Y54" s="201">
        <v>3.0079999999999999E-2</v>
      </c>
      <c r="Z54" s="201">
        <v>7.8950000000000006E-2</v>
      </c>
      <c r="AA54" s="201">
        <v>2.256E-2</v>
      </c>
      <c r="AB54" s="201">
        <v>1.504E-2</v>
      </c>
      <c r="AC54" s="201">
        <v>0.69172999999999996</v>
      </c>
      <c r="AD54" s="201">
        <v>1.1900000000000001E-2</v>
      </c>
      <c r="AE54" s="201">
        <v>5.9520000000000003E-2</v>
      </c>
      <c r="AF54" s="201">
        <v>4.3650000000000001E-2</v>
      </c>
      <c r="AG54" s="201">
        <v>1.98E-3</v>
      </c>
      <c r="AH54" s="201">
        <v>0.76587000000000005</v>
      </c>
      <c r="AI54" s="202">
        <f t="shared" si="2"/>
        <v>0.27149000000000001</v>
      </c>
      <c r="AJ54" s="202">
        <f t="shared" si="3"/>
        <v>0.30827000000000004</v>
      </c>
      <c r="AK54" s="202">
        <f t="shared" si="4"/>
        <v>0.23412999999999995</v>
      </c>
      <c r="AL54" s="203">
        <f t="shared" si="8"/>
        <v>1503</v>
      </c>
      <c r="AM54" s="203">
        <f t="shared" si="5"/>
        <v>1104</v>
      </c>
      <c r="AN54" s="203">
        <f t="shared" si="6"/>
        <v>399</v>
      </c>
      <c r="AO54" s="181">
        <f>Table1[[#This Row],[CENSUS_22_MINORITY_SA_P]]</f>
        <v>0.23738890982215327</v>
      </c>
      <c r="AP54" s="202">
        <f t="shared" si="9"/>
        <v>0.26546906187624753</v>
      </c>
      <c r="AQ54" s="182">
        <f t="shared" si="7"/>
        <v>2.8080152054094254E-2</v>
      </c>
    </row>
    <row r="55" spans="1:43">
      <c r="A55" s="204">
        <v>171304</v>
      </c>
      <c r="B55" s="205">
        <v>267</v>
      </c>
      <c r="C55" s="205">
        <v>6</v>
      </c>
      <c r="D55" s="205">
        <v>11</v>
      </c>
      <c r="E55" s="205">
        <v>5</v>
      </c>
      <c r="F55" s="205">
        <v>3</v>
      </c>
      <c r="G55" s="205">
        <v>241</v>
      </c>
      <c r="H55" s="205">
        <v>22</v>
      </c>
      <c r="I55" s="205">
        <v>0</v>
      </c>
      <c r="J55" s="205">
        <v>4</v>
      </c>
      <c r="K55" s="205">
        <v>0</v>
      </c>
      <c r="L55" s="205">
        <v>0</v>
      </c>
      <c r="M55" s="205">
        <v>18</v>
      </c>
      <c r="N55" s="205">
        <v>140</v>
      </c>
      <c r="O55" s="205">
        <v>1</v>
      </c>
      <c r="P55" s="205">
        <v>25</v>
      </c>
      <c r="Q55" s="205">
        <v>6</v>
      </c>
      <c r="R55" s="205">
        <v>3</v>
      </c>
      <c r="S55" s="205">
        <v>103</v>
      </c>
      <c r="T55" s="178">
        <v>2.247E-2</v>
      </c>
      <c r="U55" s="178">
        <v>4.1200000000000001E-2</v>
      </c>
      <c r="V55" s="178">
        <v>1.873E-2</v>
      </c>
      <c r="W55" s="178">
        <v>1.124E-2</v>
      </c>
      <c r="X55" s="178">
        <v>0.90261999999999998</v>
      </c>
      <c r="Y55" s="178">
        <v>0</v>
      </c>
      <c r="Z55" s="178">
        <v>0.18182000000000001</v>
      </c>
      <c r="AA55" s="178">
        <v>0</v>
      </c>
      <c r="AB55" s="178">
        <v>0</v>
      </c>
      <c r="AC55" s="178">
        <v>0.81818000000000002</v>
      </c>
      <c r="AD55" s="178">
        <v>7.1399999999999996E-3</v>
      </c>
      <c r="AE55" s="178">
        <v>0.17857000000000001</v>
      </c>
      <c r="AF55" s="178">
        <v>4.2860000000000002E-2</v>
      </c>
      <c r="AG55" s="178">
        <v>2.1430000000000001E-2</v>
      </c>
      <c r="AH55" s="178">
        <v>0.73570999999999998</v>
      </c>
      <c r="AI55" s="202">
        <f t="shared" si="2"/>
        <v>9.7380000000000022E-2</v>
      </c>
      <c r="AJ55" s="202">
        <f t="shared" si="3"/>
        <v>0.18181999999999998</v>
      </c>
      <c r="AK55" s="202">
        <f t="shared" si="4"/>
        <v>0.26429000000000002</v>
      </c>
      <c r="AL55" s="203">
        <f t="shared" si="8"/>
        <v>429</v>
      </c>
      <c r="AM55" s="203">
        <f t="shared" si="5"/>
        <v>362</v>
      </c>
      <c r="AN55" s="203">
        <f t="shared" si="6"/>
        <v>67</v>
      </c>
      <c r="AO55" s="181">
        <f>Table1[[#This Row],[CENSUS_22_MINORITY_SA_P]]</f>
        <v>0.19300539960938995</v>
      </c>
      <c r="AP55" s="202">
        <f t="shared" si="9"/>
        <v>0.15617715617715619</v>
      </c>
      <c r="AQ55" s="182">
        <f t="shared" si="7"/>
        <v>-3.6828243432233759E-2</v>
      </c>
    </row>
    <row r="56" spans="1:43">
      <c r="A56" s="199">
        <v>172635</v>
      </c>
      <c r="B56" s="200">
        <v>459</v>
      </c>
      <c r="C56" s="200">
        <v>11</v>
      </c>
      <c r="D56" s="200">
        <v>280</v>
      </c>
      <c r="E56" s="200">
        <v>1</v>
      </c>
      <c r="F56" s="200">
        <v>3</v>
      </c>
      <c r="G56" s="200">
        <v>130</v>
      </c>
      <c r="H56" s="200">
        <v>162</v>
      </c>
      <c r="I56" s="200">
        <v>1</v>
      </c>
      <c r="J56" s="200">
        <v>118</v>
      </c>
      <c r="K56" s="200">
        <v>5</v>
      </c>
      <c r="L56" s="200">
        <v>2</v>
      </c>
      <c r="M56" s="200">
        <v>25</v>
      </c>
      <c r="N56" s="200">
        <v>333</v>
      </c>
      <c r="O56" s="200">
        <v>14</v>
      </c>
      <c r="P56" s="200">
        <v>210</v>
      </c>
      <c r="Q56" s="200">
        <v>7</v>
      </c>
      <c r="R56" s="200">
        <v>1</v>
      </c>
      <c r="S56" s="200">
        <v>70</v>
      </c>
      <c r="T56" s="201">
        <v>2.3970000000000002E-2</v>
      </c>
      <c r="U56" s="201">
        <v>0.61002000000000001</v>
      </c>
      <c r="V56" s="201">
        <v>2.1800000000000001E-3</v>
      </c>
      <c r="W56" s="201">
        <v>6.5399999999999998E-3</v>
      </c>
      <c r="X56" s="201">
        <v>0.28322000000000003</v>
      </c>
      <c r="Y56" s="201">
        <v>6.1700000000000001E-3</v>
      </c>
      <c r="Z56" s="201">
        <v>0.72840000000000005</v>
      </c>
      <c r="AA56" s="201">
        <v>3.0859999999999999E-2</v>
      </c>
      <c r="AB56" s="201">
        <v>1.235E-2</v>
      </c>
      <c r="AC56" s="201">
        <v>0.15432000000000001</v>
      </c>
      <c r="AD56" s="201">
        <v>4.2040000000000001E-2</v>
      </c>
      <c r="AE56" s="201">
        <v>0.63063000000000002</v>
      </c>
      <c r="AF56" s="201">
        <v>2.102E-2</v>
      </c>
      <c r="AG56" s="201">
        <v>3.0000000000000001E-3</v>
      </c>
      <c r="AH56" s="201">
        <v>0.21021000000000001</v>
      </c>
      <c r="AI56" s="202">
        <f t="shared" si="2"/>
        <v>0.71677999999999997</v>
      </c>
      <c r="AJ56" s="202">
        <f t="shared" si="3"/>
        <v>0.84567999999999999</v>
      </c>
      <c r="AK56" s="202">
        <f t="shared" si="4"/>
        <v>0.78978999999999999</v>
      </c>
      <c r="AL56" s="203">
        <f t="shared" si="8"/>
        <v>954</v>
      </c>
      <c r="AM56" s="203">
        <f t="shared" si="5"/>
        <v>225</v>
      </c>
      <c r="AN56" s="203">
        <f t="shared" si="6"/>
        <v>729</v>
      </c>
      <c r="AO56" s="181">
        <f>Table1[[#This Row],[CENSUS_22_MINORITY_SA_P]]</f>
        <v>0.51344406645334273</v>
      </c>
      <c r="AP56" s="202">
        <f t="shared" si="9"/>
        <v>0.76415094339622647</v>
      </c>
      <c r="AQ56" s="182">
        <f t="shared" si="7"/>
        <v>0.25070687694288374</v>
      </c>
    </row>
    <row r="57" spans="1:43">
      <c r="A57" s="204">
        <v>173911</v>
      </c>
      <c r="B57" s="205">
        <v>157</v>
      </c>
      <c r="C57" s="205">
        <v>2</v>
      </c>
      <c r="D57" s="205">
        <v>5</v>
      </c>
      <c r="E57" s="205">
        <v>4</v>
      </c>
      <c r="F57" s="205">
        <v>1</v>
      </c>
      <c r="G57" s="205">
        <v>144</v>
      </c>
      <c r="H57" s="205">
        <v>47</v>
      </c>
      <c r="I57" s="205">
        <v>0</v>
      </c>
      <c r="J57" s="205">
        <v>3</v>
      </c>
      <c r="K57" s="205">
        <v>1</v>
      </c>
      <c r="L57" s="205">
        <v>0</v>
      </c>
      <c r="M57" s="205">
        <v>40</v>
      </c>
      <c r="N57" s="205">
        <v>98</v>
      </c>
      <c r="O57" s="205">
        <v>0</v>
      </c>
      <c r="P57" s="205">
        <v>6</v>
      </c>
      <c r="Q57" s="205">
        <v>2</v>
      </c>
      <c r="R57" s="205">
        <v>0</v>
      </c>
      <c r="S57" s="205">
        <v>87</v>
      </c>
      <c r="T57" s="178">
        <v>1.274E-2</v>
      </c>
      <c r="U57" s="178">
        <v>3.1850000000000003E-2</v>
      </c>
      <c r="V57" s="178">
        <v>2.5479999999999999E-2</v>
      </c>
      <c r="W57" s="178">
        <v>6.3699999999999998E-3</v>
      </c>
      <c r="X57" s="178">
        <v>0.91720000000000002</v>
      </c>
      <c r="Y57" s="178">
        <v>0</v>
      </c>
      <c r="Z57" s="178">
        <v>6.3829999999999998E-2</v>
      </c>
      <c r="AA57" s="178">
        <v>2.128E-2</v>
      </c>
      <c r="AB57" s="178">
        <v>0</v>
      </c>
      <c r="AC57" s="178">
        <v>0.85106000000000004</v>
      </c>
      <c r="AD57" s="178">
        <v>0</v>
      </c>
      <c r="AE57" s="178">
        <v>6.1219999999999997E-2</v>
      </c>
      <c r="AF57" s="178">
        <v>2.0410000000000001E-2</v>
      </c>
      <c r="AG57" s="178">
        <v>0</v>
      </c>
      <c r="AH57" s="178">
        <v>0.88775999999999999</v>
      </c>
      <c r="AI57" s="202">
        <f t="shared" si="2"/>
        <v>8.2799999999999985E-2</v>
      </c>
      <c r="AJ57" s="202">
        <f t="shared" si="3"/>
        <v>0.14893999999999996</v>
      </c>
      <c r="AK57" s="202">
        <f t="shared" si="4"/>
        <v>0.11224000000000001</v>
      </c>
      <c r="AL57" s="203">
        <f t="shared" si="8"/>
        <v>302</v>
      </c>
      <c r="AM57" s="203">
        <f t="shared" si="5"/>
        <v>271</v>
      </c>
      <c r="AN57" s="203">
        <f t="shared" si="6"/>
        <v>31</v>
      </c>
      <c r="AO57" s="181">
        <f>Table1[[#This Row],[CENSUS_22_MINORITY_SA_P]]</f>
        <v>0.1613330675328635</v>
      </c>
      <c r="AP57" s="202">
        <f t="shared" si="9"/>
        <v>0.10264900662251655</v>
      </c>
      <c r="AQ57" s="182">
        <f t="shared" si="7"/>
        <v>-5.8684060910346947E-2</v>
      </c>
    </row>
    <row r="58" spans="1:43">
      <c r="A58" s="199">
        <v>175315</v>
      </c>
      <c r="B58" s="200">
        <v>313</v>
      </c>
      <c r="C58" s="200">
        <v>16</v>
      </c>
      <c r="D58" s="200">
        <v>23</v>
      </c>
      <c r="E58" s="200">
        <v>6</v>
      </c>
      <c r="F58" s="200">
        <v>1</v>
      </c>
      <c r="G58" s="200">
        <v>255</v>
      </c>
      <c r="H58" s="200">
        <v>132</v>
      </c>
      <c r="I58" s="200">
        <v>30</v>
      </c>
      <c r="J58" s="200">
        <v>5</v>
      </c>
      <c r="K58" s="200">
        <v>8</v>
      </c>
      <c r="L58" s="200">
        <v>1</v>
      </c>
      <c r="M58" s="200">
        <v>81</v>
      </c>
      <c r="N58" s="200">
        <v>175</v>
      </c>
      <c r="O58" s="200">
        <v>19</v>
      </c>
      <c r="P58" s="200">
        <v>6</v>
      </c>
      <c r="Q58" s="200">
        <v>12</v>
      </c>
      <c r="R58" s="200">
        <v>0</v>
      </c>
      <c r="S58" s="200">
        <v>131</v>
      </c>
      <c r="T58" s="201">
        <v>5.1119999999999999E-2</v>
      </c>
      <c r="U58" s="201">
        <v>7.3480000000000004E-2</v>
      </c>
      <c r="V58" s="201">
        <v>1.917E-2</v>
      </c>
      <c r="W58" s="201">
        <v>3.1900000000000001E-3</v>
      </c>
      <c r="X58" s="201">
        <v>0.81469999999999998</v>
      </c>
      <c r="Y58" s="201">
        <v>0.22727</v>
      </c>
      <c r="Z58" s="201">
        <v>3.7879999999999997E-2</v>
      </c>
      <c r="AA58" s="201">
        <v>6.0609999999999997E-2</v>
      </c>
      <c r="AB58" s="201">
        <v>7.5799999999999999E-3</v>
      </c>
      <c r="AC58" s="201">
        <v>0.61363999999999996</v>
      </c>
      <c r="AD58" s="201">
        <v>0.10857</v>
      </c>
      <c r="AE58" s="201">
        <v>3.4290000000000001E-2</v>
      </c>
      <c r="AF58" s="201">
        <v>6.8570000000000006E-2</v>
      </c>
      <c r="AG58" s="201">
        <v>0</v>
      </c>
      <c r="AH58" s="201">
        <v>0.74856999999999996</v>
      </c>
      <c r="AI58" s="202">
        <f t="shared" si="2"/>
        <v>0.18530000000000002</v>
      </c>
      <c r="AJ58" s="202">
        <f t="shared" si="3"/>
        <v>0.38636000000000004</v>
      </c>
      <c r="AK58" s="202">
        <f t="shared" si="4"/>
        <v>0.25143000000000004</v>
      </c>
      <c r="AL58" s="203">
        <f t="shared" si="8"/>
        <v>620</v>
      </c>
      <c r="AM58" s="203">
        <f t="shared" si="5"/>
        <v>467</v>
      </c>
      <c r="AN58" s="203">
        <f t="shared" si="6"/>
        <v>153</v>
      </c>
      <c r="AO58" s="181">
        <f>Table1[[#This Row],[CENSUS_22_MINORITY_SA_P]]</f>
        <v>0.4040317835095632</v>
      </c>
      <c r="AP58" s="202">
        <f t="shared" si="9"/>
        <v>0.24677419354838709</v>
      </c>
      <c r="AQ58" s="182">
        <f t="shared" si="7"/>
        <v>-0.15725758996117611</v>
      </c>
    </row>
    <row r="59" spans="1:43">
      <c r="A59" s="204">
        <v>175519</v>
      </c>
      <c r="B59" s="205">
        <v>95</v>
      </c>
      <c r="C59" s="205">
        <v>0</v>
      </c>
      <c r="D59" s="205">
        <v>72</v>
      </c>
      <c r="E59" s="205">
        <v>0</v>
      </c>
      <c r="F59" s="205">
        <v>1</v>
      </c>
      <c r="G59" s="205">
        <v>19</v>
      </c>
      <c r="H59" s="205">
        <v>19</v>
      </c>
      <c r="I59" s="205">
        <v>0</v>
      </c>
      <c r="J59" s="205">
        <v>19</v>
      </c>
      <c r="K59" s="205">
        <v>0</v>
      </c>
      <c r="L59" s="205">
        <v>0</v>
      </c>
      <c r="M59" s="205">
        <v>0</v>
      </c>
      <c r="N59" s="205">
        <v>135</v>
      </c>
      <c r="O59" s="205">
        <v>0</v>
      </c>
      <c r="P59" s="205">
        <v>122</v>
      </c>
      <c r="Q59" s="205">
        <v>0</v>
      </c>
      <c r="R59" s="205">
        <v>0</v>
      </c>
      <c r="S59" s="205">
        <v>11</v>
      </c>
      <c r="T59" s="178">
        <v>0</v>
      </c>
      <c r="U59" s="178">
        <v>0.75788999999999995</v>
      </c>
      <c r="V59" s="178">
        <v>0</v>
      </c>
      <c r="W59" s="178">
        <v>1.0529999999999999E-2</v>
      </c>
      <c r="X59" s="178">
        <v>0.2</v>
      </c>
      <c r="Y59" s="178">
        <v>0</v>
      </c>
      <c r="Z59" s="178">
        <v>1</v>
      </c>
      <c r="AA59" s="178">
        <v>0</v>
      </c>
      <c r="AB59" s="178">
        <v>0</v>
      </c>
      <c r="AC59" s="178">
        <v>0</v>
      </c>
      <c r="AD59" s="178">
        <v>0</v>
      </c>
      <c r="AE59" s="178">
        <v>0.90369999999999995</v>
      </c>
      <c r="AF59" s="178">
        <v>0</v>
      </c>
      <c r="AG59" s="178">
        <v>0</v>
      </c>
      <c r="AH59" s="178">
        <v>8.1479999999999997E-2</v>
      </c>
      <c r="AI59" s="202">
        <f t="shared" si="2"/>
        <v>0.8</v>
      </c>
      <c r="AJ59" s="202">
        <f t="shared" si="3"/>
        <v>1</v>
      </c>
      <c r="AK59" s="202">
        <f t="shared" si="4"/>
        <v>0.91852</v>
      </c>
      <c r="AL59" s="203">
        <f t="shared" si="8"/>
        <v>249</v>
      </c>
      <c r="AM59" s="203">
        <f t="shared" si="5"/>
        <v>30</v>
      </c>
      <c r="AN59" s="203">
        <f t="shared" si="6"/>
        <v>219</v>
      </c>
      <c r="AO59" s="181">
        <f>Table1[[#This Row],[CENSUS_22_MINORITY_SA_P]]</f>
        <v>0.73504156673666943</v>
      </c>
      <c r="AP59" s="202">
        <f t="shared" si="9"/>
        <v>0.87951807228915657</v>
      </c>
      <c r="AQ59" s="182">
        <f t="shared" si="7"/>
        <v>0.14447650555248714</v>
      </c>
    </row>
    <row r="60" spans="1:43">
      <c r="A60" s="199">
        <v>175652</v>
      </c>
      <c r="B60" s="200">
        <v>236</v>
      </c>
      <c r="C60" s="200">
        <v>0</v>
      </c>
      <c r="D60" s="200">
        <v>59</v>
      </c>
      <c r="E60" s="200">
        <v>2</v>
      </c>
      <c r="F60" s="200">
        <v>1</v>
      </c>
      <c r="G60" s="200">
        <v>171</v>
      </c>
      <c r="H60" s="200">
        <v>39</v>
      </c>
      <c r="I60" s="200">
        <v>0</v>
      </c>
      <c r="J60" s="200">
        <v>16</v>
      </c>
      <c r="K60" s="200">
        <v>0</v>
      </c>
      <c r="L60" s="200">
        <v>0</v>
      </c>
      <c r="M60" s="200">
        <v>23</v>
      </c>
      <c r="N60" s="200">
        <v>253</v>
      </c>
      <c r="O60" s="200">
        <v>6</v>
      </c>
      <c r="P60" s="200">
        <v>128</v>
      </c>
      <c r="Q60" s="200">
        <v>0</v>
      </c>
      <c r="R60" s="200">
        <v>0</v>
      </c>
      <c r="S60" s="200">
        <v>118</v>
      </c>
      <c r="T60" s="201">
        <v>0</v>
      </c>
      <c r="U60" s="201">
        <v>0.25</v>
      </c>
      <c r="V60" s="201">
        <v>8.4700000000000001E-3</v>
      </c>
      <c r="W60" s="201">
        <v>4.2399999999999998E-3</v>
      </c>
      <c r="X60" s="201">
        <v>0.72458</v>
      </c>
      <c r="Y60" s="201">
        <v>0</v>
      </c>
      <c r="Z60" s="201">
        <v>0.41026000000000001</v>
      </c>
      <c r="AA60" s="201">
        <v>0</v>
      </c>
      <c r="AB60" s="201">
        <v>0</v>
      </c>
      <c r="AC60" s="201">
        <v>0.58974000000000004</v>
      </c>
      <c r="AD60" s="201">
        <v>2.3720000000000001E-2</v>
      </c>
      <c r="AE60" s="201">
        <v>0.50592999999999999</v>
      </c>
      <c r="AF60" s="201">
        <v>0</v>
      </c>
      <c r="AG60" s="201">
        <v>0</v>
      </c>
      <c r="AH60" s="201">
        <v>0.46639999999999998</v>
      </c>
      <c r="AI60" s="202">
        <f t="shared" si="2"/>
        <v>0.27542</v>
      </c>
      <c r="AJ60" s="202">
        <f t="shared" si="3"/>
        <v>0.41025999999999996</v>
      </c>
      <c r="AK60" s="202">
        <f t="shared" si="4"/>
        <v>0.53360000000000007</v>
      </c>
      <c r="AL60" s="203">
        <f t="shared" si="8"/>
        <v>528</v>
      </c>
      <c r="AM60" s="203">
        <f t="shared" si="5"/>
        <v>312</v>
      </c>
      <c r="AN60" s="203">
        <f t="shared" si="6"/>
        <v>216</v>
      </c>
      <c r="AO60" s="181">
        <f>Table1[[#This Row],[CENSUS_22_MINORITY_SA_P]]</f>
        <v>0.51017391107180921</v>
      </c>
      <c r="AP60" s="202">
        <f t="shared" si="9"/>
        <v>0.40909090909090912</v>
      </c>
      <c r="AQ60" s="182">
        <f t="shared" si="7"/>
        <v>-0.10108300198090009</v>
      </c>
    </row>
    <row r="61" spans="1:43">
      <c r="A61" s="204">
        <v>175935</v>
      </c>
      <c r="B61" s="205">
        <v>182</v>
      </c>
      <c r="C61" s="205">
        <v>0</v>
      </c>
      <c r="D61" s="205">
        <v>23</v>
      </c>
      <c r="E61" s="205">
        <v>0</v>
      </c>
      <c r="F61" s="205">
        <v>0</v>
      </c>
      <c r="G61" s="205">
        <v>154</v>
      </c>
      <c r="H61" s="205">
        <v>29</v>
      </c>
      <c r="I61" s="205">
        <v>0</v>
      </c>
      <c r="J61" s="205">
        <v>13</v>
      </c>
      <c r="K61" s="205">
        <v>0</v>
      </c>
      <c r="L61" s="205">
        <v>0</v>
      </c>
      <c r="M61" s="205">
        <v>15</v>
      </c>
      <c r="N61" s="205">
        <v>192</v>
      </c>
      <c r="O61" s="205">
        <v>0</v>
      </c>
      <c r="P61" s="205">
        <v>70</v>
      </c>
      <c r="Q61" s="205">
        <v>2</v>
      </c>
      <c r="R61" s="205">
        <v>1</v>
      </c>
      <c r="S61" s="205">
        <v>117</v>
      </c>
      <c r="T61" s="178">
        <v>0</v>
      </c>
      <c r="U61" s="178">
        <v>0.12637000000000001</v>
      </c>
      <c r="V61" s="178">
        <v>0</v>
      </c>
      <c r="W61" s="178">
        <v>0</v>
      </c>
      <c r="X61" s="178">
        <v>0.84614999999999996</v>
      </c>
      <c r="Y61" s="178">
        <v>0</v>
      </c>
      <c r="Z61" s="178">
        <v>0.44828000000000001</v>
      </c>
      <c r="AA61" s="178">
        <v>0</v>
      </c>
      <c r="AB61" s="178">
        <v>0</v>
      </c>
      <c r="AC61" s="178">
        <v>0.51724000000000003</v>
      </c>
      <c r="AD61" s="178">
        <v>0</v>
      </c>
      <c r="AE61" s="178">
        <v>0.36458000000000002</v>
      </c>
      <c r="AF61" s="178">
        <v>1.042E-2</v>
      </c>
      <c r="AG61" s="178">
        <v>5.2100000000000002E-3</v>
      </c>
      <c r="AH61" s="178">
        <v>0.60938000000000003</v>
      </c>
      <c r="AI61" s="202">
        <f t="shared" si="2"/>
        <v>0.15385000000000004</v>
      </c>
      <c r="AJ61" s="202">
        <f t="shared" si="3"/>
        <v>0.48275999999999997</v>
      </c>
      <c r="AK61" s="202">
        <f t="shared" si="4"/>
        <v>0.39061999999999997</v>
      </c>
      <c r="AL61" s="203">
        <f t="shared" si="8"/>
        <v>403</v>
      </c>
      <c r="AM61" s="203">
        <f t="shared" si="5"/>
        <v>286</v>
      </c>
      <c r="AN61" s="203">
        <f t="shared" si="6"/>
        <v>117</v>
      </c>
      <c r="AO61" s="181">
        <f>Table1[[#This Row],[CENSUS_22_MINORITY_SA_P]]</f>
        <v>0.48686435435311587</v>
      </c>
      <c r="AP61" s="202">
        <f t="shared" si="9"/>
        <v>0.29032258064516131</v>
      </c>
      <c r="AQ61" s="182">
        <f t="shared" si="7"/>
        <v>-0.19654177370795456</v>
      </c>
    </row>
    <row r="62" spans="1:43">
      <c r="A62" s="199">
        <v>176178</v>
      </c>
      <c r="B62" s="200">
        <v>322</v>
      </c>
      <c r="C62" s="200">
        <v>3</v>
      </c>
      <c r="D62" s="200">
        <v>37</v>
      </c>
      <c r="E62" s="200">
        <v>1</v>
      </c>
      <c r="F62" s="200">
        <v>0</v>
      </c>
      <c r="G62" s="200">
        <v>280</v>
      </c>
      <c r="H62" s="200">
        <v>77</v>
      </c>
      <c r="I62" s="200">
        <v>1</v>
      </c>
      <c r="J62" s="200">
        <v>18</v>
      </c>
      <c r="K62" s="200">
        <v>0</v>
      </c>
      <c r="L62" s="200">
        <v>0</v>
      </c>
      <c r="M62" s="200">
        <v>57</v>
      </c>
      <c r="N62" s="200">
        <v>270</v>
      </c>
      <c r="O62" s="200">
        <v>0</v>
      </c>
      <c r="P62" s="200">
        <v>93</v>
      </c>
      <c r="Q62" s="200">
        <v>6</v>
      </c>
      <c r="R62" s="200">
        <v>0</v>
      </c>
      <c r="S62" s="200">
        <v>171</v>
      </c>
      <c r="T62" s="201">
        <v>9.3200000000000002E-3</v>
      </c>
      <c r="U62" s="201">
        <v>0.11491</v>
      </c>
      <c r="V62" s="201">
        <v>3.1099999999999999E-3</v>
      </c>
      <c r="W62" s="201">
        <v>0</v>
      </c>
      <c r="X62" s="201">
        <v>0.86956999999999995</v>
      </c>
      <c r="Y62" s="201">
        <v>1.299E-2</v>
      </c>
      <c r="Z62" s="201">
        <v>0.23377000000000001</v>
      </c>
      <c r="AA62" s="201">
        <v>0</v>
      </c>
      <c r="AB62" s="201">
        <v>0</v>
      </c>
      <c r="AC62" s="201">
        <v>0.74026000000000003</v>
      </c>
      <c r="AD62" s="201">
        <v>0</v>
      </c>
      <c r="AE62" s="201">
        <v>0.34444000000000002</v>
      </c>
      <c r="AF62" s="201">
        <v>2.222E-2</v>
      </c>
      <c r="AG62" s="201">
        <v>0</v>
      </c>
      <c r="AH62" s="201">
        <v>0.63332999999999995</v>
      </c>
      <c r="AI62" s="202">
        <f t="shared" si="2"/>
        <v>0.13043000000000005</v>
      </c>
      <c r="AJ62" s="202">
        <f t="shared" si="3"/>
        <v>0.25973999999999997</v>
      </c>
      <c r="AK62" s="202">
        <f t="shared" si="4"/>
        <v>0.36667000000000005</v>
      </c>
      <c r="AL62" s="203">
        <f t="shared" si="8"/>
        <v>669</v>
      </c>
      <c r="AM62" s="203">
        <f t="shared" si="5"/>
        <v>508</v>
      </c>
      <c r="AN62" s="203">
        <f t="shared" si="6"/>
        <v>161</v>
      </c>
      <c r="AO62" s="181">
        <f>Table1[[#This Row],[CENSUS_22_MINORITY_SA_P]]</f>
        <v>0.42171044808528457</v>
      </c>
      <c r="AP62" s="202">
        <f t="shared" si="9"/>
        <v>0.24065769805680121</v>
      </c>
      <c r="AQ62" s="182">
        <f t="shared" si="7"/>
        <v>-0.18105275002848337</v>
      </c>
    </row>
    <row r="63" spans="1:43">
      <c r="A63" s="204">
        <v>180054</v>
      </c>
      <c r="B63" s="205">
        <v>55</v>
      </c>
      <c r="C63" s="205">
        <v>0</v>
      </c>
      <c r="D63" s="205">
        <v>0</v>
      </c>
      <c r="E63" s="205">
        <v>0</v>
      </c>
      <c r="F63" s="205">
        <v>41</v>
      </c>
      <c r="G63" s="205">
        <v>14</v>
      </c>
      <c r="H63" s="205">
        <v>15</v>
      </c>
      <c r="I63" s="205">
        <v>9</v>
      </c>
      <c r="J63" s="205">
        <v>0</v>
      </c>
      <c r="K63" s="205">
        <v>0</v>
      </c>
      <c r="L63" s="205">
        <v>6</v>
      </c>
      <c r="M63" s="205">
        <v>0</v>
      </c>
      <c r="N63" s="205">
        <v>47</v>
      </c>
      <c r="O63" s="205">
        <v>0</v>
      </c>
      <c r="P63" s="205">
        <v>0</v>
      </c>
      <c r="Q63" s="205">
        <v>1</v>
      </c>
      <c r="R63" s="205">
        <v>46</v>
      </c>
      <c r="S63" s="205">
        <v>0</v>
      </c>
      <c r="T63" s="178">
        <v>0</v>
      </c>
      <c r="U63" s="178">
        <v>0</v>
      </c>
      <c r="V63" s="178">
        <v>0</v>
      </c>
      <c r="W63" s="178">
        <v>0.74544999999999995</v>
      </c>
      <c r="X63" s="178">
        <v>0.25455</v>
      </c>
      <c r="Y63" s="178">
        <v>0.6</v>
      </c>
      <c r="Z63" s="178">
        <v>0</v>
      </c>
      <c r="AA63" s="178">
        <v>0</v>
      </c>
      <c r="AB63" s="178">
        <v>0.4</v>
      </c>
      <c r="AC63" s="178">
        <v>0</v>
      </c>
      <c r="AD63" s="178">
        <v>0</v>
      </c>
      <c r="AE63" s="178">
        <v>0</v>
      </c>
      <c r="AF63" s="178">
        <v>2.128E-2</v>
      </c>
      <c r="AG63" s="178">
        <v>0.97872000000000003</v>
      </c>
      <c r="AH63" s="178">
        <v>0</v>
      </c>
      <c r="AI63" s="202">
        <f t="shared" si="2"/>
        <v>0.74544999999999995</v>
      </c>
      <c r="AJ63" s="202">
        <f t="shared" si="3"/>
        <v>1</v>
      </c>
      <c r="AK63" s="202">
        <f t="shared" si="4"/>
        <v>1</v>
      </c>
      <c r="AL63" s="203">
        <f t="shared" si="8"/>
        <v>117</v>
      </c>
      <c r="AM63" s="203">
        <f t="shared" si="5"/>
        <v>14</v>
      </c>
      <c r="AN63" s="203">
        <f t="shared" si="6"/>
        <v>103</v>
      </c>
      <c r="AO63" s="181">
        <f>Table1[[#This Row],[CENSUS_22_MINORITY_SA_P]]</f>
        <v>0.71243015746317395</v>
      </c>
      <c r="AP63" s="202">
        <f t="shared" si="9"/>
        <v>0.88034188034188032</v>
      </c>
      <c r="AQ63" s="182">
        <f t="shared" si="7"/>
        <v>0.16791172287870637</v>
      </c>
    </row>
    <row r="64" spans="1:43">
      <c r="A64" s="199">
        <v>180160</v>
      </c>
      <c r="B64" s="200">
        <v>29</v>
      </c>
      <c r="C64" s="200">
        <v>0</v>
      </c>
      <c r="D64" s="200">
        <v>0</v>
      </c>
      <c r="E64" s="200">
        <v>0</v>
      </c>
      <c r="F64" s="200">
        <v>8</v>
      </c>
      <c r="G64" s="200">
        <v>21</v>
      </c>
      <c r="H64" s="200">
        <v>14</v>
      </c>
      <c r="I64" s="200">
        <v>0</v>
      </c>
      <c r="J64" s="200">
        <v>0</v>
      </c>
      <c r="K64" s="200">
        <v>0</v>
      </c>
      <c r="L64" s="200">
        <v>11</v>
      </c>
      <c r="M64" s="200">
        <v>3</v>
      </c>
      <c r="N64" s="200">
        <v>30</v>
      </c>
      <c r="O64" s="200">
        <v>0</v>
      </c>
      <c r="P64" s="200">
        <v>0</v>
      </c>
      <c r="Q64" s="200">
        <v>0</v>
      </c>
      <c r="R64" s="200">
        <v>24</v>
      </c>
      <c r="S64" s="200">
        <v>6</v>
      </c>
      <c r="T64" s="201">
        <v>0</v>
      </c>
      <c r="U64" s="201">
        <v>0</v>
      </c>
      <c r="V64" s="201">
        <v>0</v>
      </c>
      <c r="W64" s="201">
        <v>0.27585999999999999</v>
      </c>
      <c r="X64" s="201">
        <v>0.72414000000000001</v>
      </c>
      <c r="Y64" s="201">
        <v>0</v>
      </c>
      <c r="Z64" s="201">
        <v>0</v>
      </c>
      <c r="AA64" s="201">
        <v>0</v>
      </c>
      <c r="AB64" s="201">
        <v>0.78571000000000002</v>
      </c>
      <c r="AC64" s="201">
        <v>0.21429000000000001</v>
      </c>
      <c r="AD64" s="201">
        <v>0</v>
      </c>
      <c r="AE64" s="201">
        <v>0</v>
      </c>
      <c r="AF64" s="201">
        <v>0</v>
      </c>
      <c r="AG64" s="201">
        <v>0.8</v>
      </c>
      <c r="AH64" s="201">
        <v>0.2</v>
      </c>
      <c r="AI64" s="202">
        <f t="shared" si="2"/>
        <v>0.27585999999999999</v>
      </c>
      <c r="AJ64" s="202">
        <f t="shared" si="3"/>
        <v>0.78571000000000002</v>
      </c>
      <c r="AK64" s="202">
        <f t="shared" si="4"/>
        <v>0.8</v>
      </c>
      <c r="AL64" s="203">
        <f t="shared" si="8"/>
        <v>73</v>
      </c>
      <c r="AM64" s="203">
        <f t="shared" si="5"/>
        <v>30</v>
      </c>
      <c r="AN64" s="203">
        <f t="shared" si="6"/>
        <v>43</v>
      </c>
      <c r="AO64" s="181">
        <f>Table1[[#This Row],[CENSUS_22_MINORITY_SA_P]]</f>
        <v>0.48495788206979545</v>
      </c>
      <c r="AP64" s="202">
        <f t="shared" si="9"/>
        <v>0.58904109589041098</v>
      </c>
      <c r="AQ64" s="182">
        <f t="shared" si="7"/>
        <v>0.10408321382061553</v>
      </c>
    </row>
    <row r="65" spans="1:43">
      <c r="A65" s="204">
        <v>180197</v>
      </c>
      <c r="B65" s="205">
        <v>197</v>
      </c>
      <c r="C65" s="205">
        <v>6</v>
      </c>
      <c r="D65" s="205">
        <v>1</v>
      </c>
      <c r="E65" s="205">
        <v>2</v>
      </c>
      <c r="F65" s="205">
        <v>0</v>
      </c>
      <c r="G65" s="205">
        <v>147</v>
      </c>
      <c r="H65" s="205">
        <v>14</v>
      </c>
      <c r="I65" s="205">
        <v>0</v>
      </c>
      <c r="J65" s="205">
        <v>0</v>
      </c>
      <c r="K65" s="205">
        <v>0</v>
      </c>
      <c r="L65" s="205">
        <v>0</v>
      </c>
      <c r="M65" s="205">
        <v>14</v>
      </c>
      <c r="N65" s="205">
        <v>97</v>
      </c>
      <c r="O65" s="205">
        <v>2</v>
      </c>
      <c r="P65" s="205">
        <v>0</v>
      </c>
      <c r="Q65" s="205">
        <v>3</v>
      </c>
      <c r="R65" s="205">
        <v>5</v>
      </c>
      <c r="S65" s="205">
        <v>85</v>
      </c>
      <c r="T65" s="178">
        <v>3.0460000000000001E-2</v>
      </c>
      <c r="U65" s="178">
        <v>5.0800000000000003E-3</v>
      </c>
      <c r="V65" s="178">
        <v>1.0149999999999999E-2</v>
      </c>
      <c r="W65" s="178">
        <v>0</v>
      </c>
      <c r="X65" s="178">
        <v>0.74619000000000002</v>
      </c>
      <c r="Y65" s="178">
        <v>0</v>
      </c>
      <c r="Z65" s="178">
        <v>0</v>
      </c>
      <c r="AA65" s="178">
        <v>0</v>
      </c>
      <c r="AB65" s="178">
        <v>0</v>
      </c>
      <c r="AC65" s="178">
        <v>1</v>
      </c>
      <c r="AD65" s="178">
        <v>2.0619999999999999E-2</v>
      </c>
      <c r="AE65" s="178">
        <v>0</v>
      </c>
      <c r="AF65" s="178">
        <v>3.0929999999999999E-2</v>
      </c>
      <c r="AG65" s="178">
        <v>5.1549999999999999E-2</v>
      </c>
      <c r="AH65" s="178">
        <v>0.87629000000000001</v>
      </c>
      <c r="AI65" s="202">
        <f t="shared" si="2"/>
        <v>0.25380999999999998</v>
      </c>
      <c r="AJ65" s="202">
        <f t="shared" si="3"/>
        <v>0</v>
      </c>
      <c r="AK65" s="202">
        <f t="shared" si="4"/>
        <v>0.12370999999999999</v>
      </c>
      <c r="AL65" s="203">
        <f t="shared" si="8"/>
        <v>308</v>
      </c>
      <c r="AM65" s="203">
        <f t="shared" si="5"/>
        <v>246</v>
      </c>
      <c r="AN65" s="203">
        <f t="shared" si="6"/>
        <v>62</v>
      </c>
      <c r="AO65" s="181">
        <f>Table1[[#This Row],[CENSUS_22_MINORITY_SA_P]]</f>
        <v>8.9136385087305328E-2</v>
      </c>
      <c r="AP65" s="202">
        <f t="shared" si="9"/>
        <v>0.20129870129870131</v>
      </c>
      <c r="AQ65" s="182">
        <f t="shared" si="7"/>
        <v>0.11216231621139598</v>
      </c>
    </row>
    <row r="66" spans="1:43">
      <c r="A66" s="199">
        <v>180203</v>
      </c>
      <c r="B66" s="200">
        <v>24</v>
      </c>
      <c r="C66" s="200">
        <v>0</v>
      </c>
      <c r="D66" s="200">
        <v>0</v>
      </c>
      <c r="E66" s="200">
        <v>1</v>
      </c>
      <c r="F66" s="200">
        <v>16</v>
      </c>
      <c r="G66" s="200">
        <v>7</v>
      </c>
      <c r="H66" s="200">
        <v>10</v>
      </c>
      <c r="I66" s="200">
        <v>0</v>
      </c>
      <c r="J66" s="200">
        <v>0</v>
      </c>
      <c r="K66" s="200">
        <v>0</v>
      </c>
      <c r="L66" s="200">
        <v>10</v>
      </c>
      <c r="M66" s="200">
        <v>0</v>
      </c>
      <c r="N66" s="200">
        <v>28</v>
      </c>
      <c r="O66" s="200">
        <v>0</v>
      </c>
      <c r="P66" s="200">
        <v>0</v>
      </c>
      <c r="Q66" s="200">
        <v>0</v>
      </c>
      <c r="R66" s="200">
        <v>24</v>
      </c>
      <c r="S66" s="200">
        <v>4</v>
      </c>
      <c r="T66" s="201">
        <v>0</v>
      </c>
      <c r="U66" s="201">
        <v>0</v>
      </c>
      <c r="V66" s="201">
        <v>4.1669999999999999E-2</v>
      </c>
      <c r="W66" s="201">
        <v>0.66666999999999998</v>
      </c>
      <c r="X66" s="201">
        <v>0.29166999999999998</v>
      </c>
      <c r="Y66" s="201">
        <v>0</v>
      </c>
      <c r="Z66" s="201">
        <v>0</v>
      </c>
      <c r="AA66" s="201">
        <v>0</v>
      </c>
      <c r="AB66" s="201">
        <v>1</v>
      </c>
      <c r="AC66" s="201">
        <v>0</v>
      </c>
      <c r="AD66" s="201">
        <v>0</v>
      </c>
      <c r="AE66" s="201">
        <v>0</v>
      </c>
      <c r="AF66" s="201">
        <v>0</v>
      </c>
      <c r="AG66" s="201">
        <v>0.85714000000000001</v>
      </c>
      <c r="AH66" s="201">
        <v>0.14285999999999999</v>
      </c>
      <c r="AI66" s="202">
        <f t="shared" si="2"/>
        <v>0.70833000000000002</v>
      </c>
      <c r="AJ66" s="202">
        <f t="shared" si="3"/>
        <v>1</v>
      </c>
      <c r="AK66" s="202">
        <f t="shared" si="4"/>
        <v>0.85714000000000001</v>
      </c>
      <c r="AL66" s="203">
        <f t="shared" ref="AL66:AL92" si="10">B66+H66+N66</f>
        <v>62</v>
      </c>
      <c r="AM66" s="203">
        <f t="shared" si="5"/>
        <v>11</v>
      </c>
      <c r="AN66" s="203">
        <f t="shared" si="6"/>
        <v>51</v>
      </c>
      <c r="AO66" s="181">
        <f>Table1[[#This Row],[CENSUS_22_MINORITY_SA_P]]</f>
        <v>0.31992856263086589</v>
      </c>
      <c r="AP66" s="202">
        <f t="shared" ref="AP66:AP92" si="11">(AN66/AL66)*1</f>
        <v>0.82258064516129037</v>
      </c>
      <c r="AQ66" s="182">
        <f t="shared" si="7"/>
        <v>0.50265208253042448</v>
      </c>
    </row>
    <row r="67" spans="1:43">
      <c r="A67" s="204">
        <v>180212</v>
      </c>
      <c r="B67" s="205">
        <v>33</v>
      </c>
      <c r="C67" s="205">
        <v>2</v>
      </c>
      <c r="D67" s="205">
        <v>0</v>
      </c>
      <c r="E67" s="205">
        <v>0</v>
      </c>
      <c r="F67" s="205">
        <v>16</v>
      </c>
      <c r="G67" s="205">
        <v>15</v>
      </c>
      <c r="H67" s="205">
        <v>34</v>
      </c>
      <c r="I67" s="205">
        <v>0</v>
      </c>
      <c r="J67" s="205">
        <v>0</v>
      </c>
      <c r="K67" s="205">
        <v>0</v>
      </c>
      <c r="L67" s="205">
        <v>29</v>
      </c>
      <c r="M67" s="205">
        <v>4</v>
      </c>
      <c r="N67" s="205">
        <v>30</v>
      </c>
      <c r="O67" s="205">
        <v>0</v>
      </c>
      <c r="P67" s="205">
        <v>0</v>
      </c>
      <c r="Q67" s="205">
        <v>0</v>
      </c>
      <c r="R67" s="205">
        <v>25</v>
      </c>
      <c r="S67" s="205">
        <v>5</v>
      </c>
      <c r="T67" s="178">
        <v>6.0609999999999997E-2</v>
      </c>
      <c r="U67" s="178">
        <v>0</v>
      </c>
      <c r="V67" s="178">
        <v>0</v>
      </c>
      <c r="W67" s="178">
        <v>0.48485</v>
      </c>
      <c r="X67" s="178">
        <v>0.45455000000000001</v>
      </c>
      <c r="Y67" s="178">
        <v>0</v>
      </c>
      <c r="Z67" s="178">
        <v>0</v>
      </c>
      <c r="AA67" s="178">
        <v>0</v>
      </c>
      <c r="AB67" s="178">
        <v>0.85294000000000003</v>
      </c>
      <c r="AC67" s="178">
        <v>0.11765</v>
      </c>
      <c r="AD67" s="178">
        <v>0</v>
      </c>
      <c r="AE67" s="178">
        <v>0</v>
      </c>
      <c r="AF67" s="178">
        <v>0</v>
      </c>
      <c r="AG67" s="178">
        <v>0.83333000000000002</v>
      </c>
      <c r="AH67" s="178">
        <v>0.16667000000000001</v>
      </c>
      <c r="AI67" s="202">
        <f t="shared" ref="AI67:AI121" si="12">1-X67</f>
        <v>0.54544999999999999</v>
      </c>
      <c r="AJ67" s="202">
        <f t="shared" ref="AJ67:AJ121" si="13">1-AC67</f>
        <v>0.88234999999999997</v>
      </c>
      <c r="AK67" s="202">
        <f t="shared" ref="AK67:AK121" si="14">1-AH67</f>
        <v>0.83333000000000002</v>
      </c>
      <c r="AL67" s="203">
        <f t="shared" si="10"/>
        <v>97</v>
      </c>
      <c r="AM67" s="203">
        <f t="shared" ref="AM67:AM121" si="15">G67+M67+S67</f>
        <v>24</v>
      </c>
      <c r="AN67" s="203">
        <f t="shared" ref="AN67:AN121" si="16">AL67-AM67</f>
        <v>73</v>
      </c>
      <c r="AO67" s="181">
        <f>Table1[[#This Row],[CENSUS_22_MINORITY_SA_P]]</f>
        <v>0.6758033151217705</v>
      </c>
      <c r="AP67" s="202">
        <f t="shared" si="11"/>
        <v>0.75257731958762886</v>
      </c>
      <c r="AQ67" s="182">
        <f t="shared" ref="AQ67:AQ121" si="17">AP67-AO67</f>
        <v>7.6774004465858359E-2</v>
      </c>
    </row>
    <row r="68" spans="1:43">
      <c r="A68" s="199">
        <v>180328</v>
      </c>
      <c r="B68" s="200">
        <v>20</v>
      </c>
      <c r="C68" s="200">
        <v>0</v>
      </c>
      <c r="D68" s="200">
        <v>0</v>
      </c>
      <c r="E68" s="200">
        <v>0</v>
      </c>
      <c r="F68" s="200">
        <v>16</v>
      </c>
      <c r="G68" s="200">
        <v>3</v>
      </c>
      <c r="H68" s="200">
        <v>12</v>
      </c>
      <c r="I68" s="200">
        <v>0</v>
      </c>
      <c r="J68" s="200">
        <v>0</v>
      </c>
      <c r="K68" s="200">
        <v>0</v>
      </c>
      <c r="L68" s="200">
        <v>10</v>
      </c>
      <c r="M68" s="200">
        <v>2</v>
      </c>
      <c r="N68" s="200">
        <v>43</v>
      </c>
      <c r="O68" s="200">
        <v>0</v>
      </c>
      <c r="P68" s="200">
        <v>0</v>
      </c>
      <c r="Q68" s="200">
        <v>0</v>
      </c>
      <c r="R68" s="200">
        <v>42</v>
      </c>
      <c r="S68" s="200">
        <v>0</v>
      </c>
      <c r="T68" s="201">
        <v>0</v>
      </c>
      <c r="U68" s="201">
        <v>0</v>
      </c>
      <c r="V68" s="201">
        <v>0</v>
      </c>
      <c r="W68" s="201">
        <v>0.8</v>
      </c>
      <c r="X68" s="201">
        <v>0.15</v>
      </c>
      <c r="Y68" s="201">
        <v>0</v>
      </c>
      <c r="Z68" s="201">
        <v>0</v>
      </c>
      <c r="AA68" s="201">
        <v>0</v>
      </c>
      <c r="AB68" s="201">
        <v>0.83333000000000002</v>
      </c>
      <c r="AC68" s="201">
        <v>0.16667000000000001</v>
      </c>
      <c r="AD68" s="201">
        <v>0</v>
      </c>
      <c r="AE68" s="201">
        <v>0</v>
      </c>
      <c r="AF68" s="201">
        <v>0</v>
      </c>
      <c r="AG68" s="201">
        <v>0.97674000000000005</v>
      </c>
      <c r="AH68" s="201">
        <v>0</v>
      </c>
      <c r="AI68" s="202">
        <f t="shared" si="12"/>
        <v>0.85</v>
      </c>
      <c r="AJ68" s="202">
        <f t="shared" si="13"/>
        <v>0.83333000000000002</v>
      </c>
      <c r="AK68" s="202">
        <f t="shared" si="14"/>
        <v>1</v>
      </c>
      <c r="AL68" s="203">
        <f t="shared" si="10"/>
        <v>75</v>
      </c>
      <c r="AM68" s="203">
        <f t="shared" si="15"/>
        <v>5</v>
      </c>
      <c r="AN68" s="203">
        <f t="shared" si="16"/>
        <v>70</v>
      </c>
      <c r="AO68" s="181">
        <f>Table1[[#This Row],[CENSUS_22_MINORITY_SA_P]]</f>
        <v>0.73781512605042021</v>
      </c>
      <c r="AP68" s="202">
        <f t="shared" si="11"/>
        <v>0.93333333333333335</v>
      </c>
      <c r="AQ68" s="182">
        <f t="shared" si="17"/>
        <v>0.19551820728291314</v>
      </c>
    </row>
    <row r="69" spans="1:43">
      <c r="A69" s="204">
        <v>180647</v>
      </c>
      <c r="B69" s="205">
        <v>117</v>
      </c>
      <c r="C69" s="205">
        <v>0</v>
      </c>
      <c r="D69" s="205">
        <v>0</v>
      </c>
      <c r="E69" s="205">
        <v>1</v>
      </c>
      <c r="F69" s="205">
        <v>50</v>
      </c>
      <c r="G69" s="205">
        <v>65</v>
      </c>
      <c r="H69" s="205">
        <v>58</v>
      </c>
      <c r="I69" s="205">
        <v>0</v>
      </c>
      <c r="J69" s="205">
        <v>1</v>
      </c>
      <c r="K69" s="205">
        <v>1</v>
      </c>
      <c r="L69" s="205">
        <v>41</v>
      </c>
      <c r="M69" s="205">
        <v>13</v>
      </c>
      <c r="N69" s="205">
        <v>111</v>
      </c>
      <c r="O69" s="205">
        <v>0</v>
      </c>
      <c r="P69" s="205">
        <v>0</v>
      </c>
      <c r="Q69" s="205">
        <v>1</v>
      </c>
      <c r="R69" s="205">
        <v>77</v>
      </c>
      <c r="S69" s="205">
        <v>30</v>
      </c>
      <c r="T69" s="178">
        <v>0</v>
      </c>
      <c r="U69" s="178">
        <v>0</v>
      </c>
      <c r="V69" s="178">
        <v>8.5500000000000003E-3</v>
      </c>
      <c r="W69" s="178">
        <v>0.42735000000000001</v>
      </c>
      <c r="X69" s="178">
        <v>0.55556000000000005</v>
      </c>
      <c r="Y69" s="178">
        <v>0</v>
      </c>
      <c r="Z69" s="178">
        <v>1.7239999999999998E-2</v>
      </c>
      <c r="AA69" s="178">
        <v>1.7239999999999998E-2</v>
      </c>
      <c r="AB69" s="178">
        <v>0.70689999999999997</v>
      </c>
      <c r="AC69" s="178">
        <v>0.22414000000000001</v>
      </c>
      <c r="AD69" s="178">
        <v>0</v>
      </c>
      <c r="AE69" s="178">
        <v>0</v>
      </c>
      <c r="AF69" s="178">
        <v>9.0100000000000006E-3</v>
      </c>
      <c r="AG69" s="178">
        <v>0.69369000000000003</v>
      </c>
      <c r="AH69" s="178">
        <v>0.27027000000000001</v>
      </c>
      <c r="AI69" s="202">
        <f t="shared" si="12"/>
        <v>0.44443999999999995</v>
      </c>
      <c r="AJ69" s="202">
        <f t="shared" si="13"/>
        <v>0.77585999999999999</v>
      </c>
      <c r="AK69" s="202">
        <f t="shared" si="14"/>
        <v>0.72972999999999999</v>
      </c>
      <c r="AL69" s="203">
        <f t="shared" si="10"/>
        <v>286</v>
      </c>
      <c r="AM69" s="203">
        <f t="shared" si="15"/>
        <v>108</v>
      </c>
      <c r="AN69" s="203">
        <f t="shared" si="16"/>
        <v>178</v>
      </c>
      <c r="AO69" s="181">
        <f>Table1[[#This Row],[CENSUS_22_MINORITY_SA_P]]</f>
        <v>0.23202994264399679</v>
      </c>
      <c r="AP69" s="202">
        <f t="shared" si="11"/>
        <v>0.6223776223776224</v>
      </c>
      <c r="AQ69" s="182">
        <f t="shared" si="17"/>
        <v>0.39034767973362561</v>
      </c>
    </row>
    <row r="70" spans="1:43">
      <c r="A70" s="199">
        <v>181419</v>
      </c>
      <c r="B70" s="200">
        <v>87</v>
      </c>
      <c r="C70" s="200">
        <v>3</v>
      </c>
      <c r="D70" s="200">
        <v>2</v>
      </c>
      <c r="E70" s="200">
        <v>2</v>
      </c>
      <c r="F70" s="200">
        <v>37</v>
      </c>
      <c r="G70" s="200">
        <v>43</v>
      </c>
      <c r="H70" s="200">
        <v>11</v>
      </c>
      <c r="I70" s="200">
        <v>0</v>
      </c>
      <c r="J70" s="200">
        <v>0</v>
      </c>
      <c r="K70" s="200">
        <v>0</v>
      </c>
      <c r="L70" s="200">
        <v>10</v>
      </c>
      <c r="M70" s="200">
        <v>1</v>
      </c>
      <c r="N70" s="200">
        <v>22</v>
      </c>
      <c r="O70" s="200">
        <v>0</v>
      </c>
      <c r="P70" s="200">
        <v>0</v>
      </c>
      <c r="Q70" s="200">
        <v>0</v>
      </c>
      <c r="R70" s="200">
        <v>12</v>
      </c>
      <c r="S70" s="200">
        <v>10</v>
      </c>
      <c r="T70" s="201">
        <v>3.4479999999999997E-2</v>
      </c>
      <c r="U70" s="201">
        <v>2.299E-2</v>
      </c>
      <c r="V70" s="201">
        <v>2.299E-2</v>
      </c>
      <c r="W70" s="201">
        <v>0.42529</v>
      </c>
      <c r="X70" s="201">
        <v>0.49425000000000002</v>
      </c>
      <c r="Y70" s="201">
        <v>0</v>
      </c>
      <c r="Z70" s="201">
        <v>0</v>
      </c>
      <c r="AA70" s="201">
        <v>0</v>
      </c>
      <c r="AB70" s="201">
        <v>0.90908999999999995</v>
      </c>
      <c r="AC70" s="201">
        <v>9.0910000000000005E-2</v>
      </c>
      <c r="AD70" s="201">
        <v>0</v>
      </c>
      <c r="AE70" s="201">
        <v>0</v>
      </c>
      <c r="AF70" s="201">
        <v>0</v>
      </c>
      <c r="AG70" s="201">
        <v>0.54544999999999999</v>
      </c>
      <c r="AH70" s="201">
        <v>0.45455000000000001</v>
      </c>
      <c r="AI70" s="202">
        <f t="shared" si="12"/>
        <v>0.50574999999999992</v>
      </c>
      <c r="AJ70" s="202">
        <f t="shared" si="13"/>
        <v>0.90908999999999995</v>
      </c>
      <c r="AK70" s="202">
        <f t="shared" si="14"/>
        <v>0.54544999999999999</v>
      </c>
      <c r="AL70" s="203">
        <f t="shared" si="10"/>
        <v>120</v>
      </c>
      <c r="AM70" s="203">
        <f t="shared" si="15"/>
        <v>54</v>
      </c>
      <c r="AN70" s="203">
        <f t="shared" si="16"/>
        <v>66</v>
      </c>
      <c r="AO70" s="181">
        <f>Table1[[#This Row],[CENSUS_22_MINORITY_SA_P]]</f>
        <v>0.47888251598561982</v>
      </c>
      <c r="AP70" s="202">
        <f t="shared" si="11"/>
        <v>0.55000000000000004</v>
      </c>
      <c r="AQ70" s="182">
        <f t="shared" si="17"/>
        <v>7.1117484014380228E-2</v>
      </c>
    </row>
    <row r="71" spans="1:43">
      <c r="A71" s="204">
        <v>182005</v>
      </c>
      <c r="B71" s="205">
        <v>1576</v>
      </c>
      <c r="C71" s="205">
        <v>113</v>
      </c>
      <c r="D71" s="205">
        <v>136</v>
      </c>
      <c r="E71" s="205">
        <v>150</v>
      </c>
      <c r="F71" s="205">
        <v>15</v>
      </c>
      <c r="G71" s="205">
        <v>1086</v>
      </c>
      <c r="H71" s="205">
        <v>56</v>
      </c>
      <c r="I71" s="205">
        <v>4</v>
      </c>
      <c r="J71" s="205">
        <v>7</v>
      </c>
      <c r="K71" s="205">
        <v>9</v>
      </c>
      <c r="L71" s="205">
        <v>1</v>
      </c>
      <c r="M71" s="205">
        <v>34</v>
      </c>
      <c r="N71" s="205">
        <v>685</v>
      </c>
      <c r="O71" s="205">
        <v>50</v>
      </c>
      <c r="P71" s="205">
        <v>124</v>
      </c>
      <c r="Q71" s="205">
        <v>180</v>
      </c>
      <c r="R71" s="205">
        <v>14</v>
      </c>
      <c r="S71" s="205">
        <v>267</v>
      </c>
      <c r="T71" s="178">
        <v>7.17E-2</v>
      </c>
      <c r="U71" s="178">
        <v>8.6290000000000006E-2</v>
      </c>
      <c r="V71" s="178">
        <v>9.5180000000000001E-2</v>
      </c>
      <c r="W71" s="178">
        <v>9.5200000000000007E-3</v>
      </c>
      <c r="X71" s="178">
        <v>0.68908999999999998</v>
      </c>
      <c r="Y71" s="178">
        <v>7.1429999999999993E-2</v>
      </c>
      <c r="Z71" s="178">
        <v>0.125</v>
      </c>
      <c r="AA71" s="178">
        <v>0.16070999999999999</v>
      </c>
      <c r="AB71" s="178">
        <v>1.7860000000000001E-2</v>
      </c>
      <c r="AC71" s="178">
        <v>0.60714000000000001</v>
      </c>
      <c r="AD71" s="178">
        <v>7.2989999999999999E-2</v>
      </c>
      <c r="AE71" s="178">
        <v>0.18101999999999999</v>
      </c>
      <c r="AF71" s="178">
        <v>0.26277</v>
      </c>
      <c r="AG71" s="178">
        <v>2.044E-2</v>
      </c>
      <c r="AH71" s="178">
        <v>0.38978000000000002</v>
      </c>
      <c r="AI71" s="202">
        <f t="shared" si="12"/>
        <v>0.31091000000000002</v>
      </c>
      <c r="AJ71" s="202">
        <f t="shared" si="13"/>
        <v>0.39285999999999999</v>
      </c>
      <c r="AK71" s="202">
        <f t="shared" si="14"/>
        <v>0.61021999999999998</v>
      </c>
      <c r="AL71" s="203">
        <f t="shared" si="10"/>
        <v>2317</v>
      </c>
      <c r="AM71" s="203">
        <f t="shared" si="15"/>
        <v>1387</v>
      </c>
      <c r="AN71" s="203">
        <f t="shared" si="16"/>
        <v>930</v>
      </c>
      <c r="AO71" s="181">
        <f>Table1[[#This Row],[CENSUS_22_MINORITY_SA_P]]</f>
        <v>0.60260396853207032</v>
      </c>
      <c r="AP71" s="202">
        <f t="shared" si="11"/>
        <v>0.40138109624514456</v>
      </c>
      <c r="AQ71" s="182">
        <f t="shared" si="17"/>
        <v>-0.20122287228692576</v>
      </c>
    </row>
    <row r="72" spans="1:43">
      <c r="A72" s="199">
        <v>183655</v>
      </c>
      <c r="B72" s="200">
        <v>403</v>
      </c>
      <c r="C72" s="200">
        <v>15</v>
      </c>
      <c r="D72" s="200">
        <v>28</v>
      </c>
      <c r="E72" s="200">
        <v>16</v>
      </c>
      <c r="F72" s="200">
        <v>4</v>
      </c>
      <c r="G72" s="200">
        <v>340</v>
      </c>
      <c r="H72" s="200">
        <v>27</v>
      </c>
      <c r="I72" s="200">
        <v>5</v>
      </c>
      <c r="J72" s="200">
        <v>3</v>
      </c>
      <c r="K72" s="200">
        <v>3</v>
      </c>
      <c r="L72" s="200">
        <v>0</v>
      </c>
      <c r="M72" s="200">
        <v>16</v>
      </c>
      <c r="N72" s="200">
        <v>267</v>
      </c>
      <c r="O72" s="200">
        <v>14</v>
      </c>
      <c r="P72" s="200">
        <v>65</v>
      </c>
      <c r="Q72" s="200">
        <v>31</v>
      </c>
      <c r="R72" s="200">
        <v>2</v>
      </c>
      <c r="S72" s="200">
        <v>155</v>
      </c>
      <c r="T72" s="201">
        <v>3.7220000000000003E-2</v>
      </c>
      <c r="U72" s="201">
        <v>6.948E-2</v>
      </c>
      <c r="V72" s="201">
        <v>3.9699999999999999E-2</v>
      </c>
      <c r="W72" s="201">
        <v>9.9299999999999996E-3</v>
      </c>
      <c r="X72" s="201">
        <v>0.84367000000000003</v>
      </c>
      <c r="Y72" s="201">
        <v>0.18518999999999999</v>
      </c>
      <c r="Z72" s="201">
        <v>0.11111</v>
      </c>
      <c r="AA72" s="201">
        <v>0.11111</v>
      </c>
      <c r="AB72" s="201">
        <v>0</v>
      </c>
      <c r="AC72" s="201">
        <v>0.59258999999999995</v>
      </c>
      <c r="AD72" s="201">
        <v>5.2429999999999997E-2</v>
      </c>
      <c r="AE72" s="201">
        <v>0.24345</v>
      </c>
      <c r="AF72" s="201">
        <v>0.11609999999999999</v>
      </c>
      <c r="AG72" s="201">
        <v>7.4900000000000001E-3</v>
      </c>
      <c r="AH72" s="201">
        <v>0.58052000000000004</v>
      </c>
      <c r="AI72" s="202">
        <f t="shared" si="12"/>
        <v>0.15632999999999997</v>
      </c>
      <c r="AJ72" s="202">
        <f t="shared" si="13"/>
        <v>0.40741000000000005</v>
      </c>
      <c r="AK72" s="202">
        <f t="shared" si="14"/>
        <v>0.41947999999999996</v>
      </c>
      <c r="AL72" s="203">
        <f t="shared" si="10"/>
        <v>697</v>
      </c>
      <c r="AM72" s="203">
        <f t="shared" si="15"/>
        <v>511</v>
      </c>
      <c r="AN72" s="203">
        <f t="shared" si="16"/>
        <v>186</v>
      </c>
      <c r="AO72" s="181">
        <f>Table1[[#This Row],[CENSUS_22_MINORITY_SA_P]]</f>
        <v>0.37470219986749415</v>
      </c>
      <c r="AP72" s="202">
        <f t="shared" si="11"/>
        <v>0.26685796269727402</v>
      </c>
      <c r="AQ72" s="182">
        <f t="shared" si="17"/>
        <v>-0.10784423717022013</v>
      </c>
    </row>
    <row r="73" spans="1:43">
      <c r="A73" s="204">
        <v>184995</v>
      </c>
      <c r="B73" s="205">
        <v>430</v>
      </c>
      <c r="C73" s="205">
        <v>38</v>
      </c>
      <c r="D73" s="205">
        <v>65</v>
      </c>
      <c r="E73" s="205">
        <v>60</v>
      </c>
      <c r="F73" s="205">
        <v>2</v>
      </c>
      <c r="G73" s="205">
        <v>226</v>
      </c>
      <c r="H73" s="205">
        <v>158</v>
      </c>
      <c r="I73" s="205">
        <v>27</v>
      </c>
      <c r="J73" s="205">
        <v>19</v>
      </c>
      <c r="K73" s="205">
        <v>48</v>
      </c>
      <c r="L73" s="205">
        <v>2</v>
      </c>
      <c r="M73" s="205">
        <v>45</v>
      </c>
      <c r="N73" s="205">
        <v>398</v>
      </c>
      <c r="O73" s="205">
        <v>64</v>
      </c>
      <c r="P73" s="205">
        <v>68</v>
      </c>
      <c r="Q73" s="205">
        <v>140</v>
      </c>
      <c r="R73" s="205">
        <v>3</v>
      </c>
      <c r="S73" s="205">
        <v>90</v>
      </c>
      <c r="T73" s="178">
        <v>8.8370000000000004E-2</v>
      </c>
      <c r="U73" s="178">
        <v>0.15115999999999999</v>
      </c>
      <c r="V73" s="178">
        <v>0.13952999999999999</v>
      </c>
      <c r="W73" s="178">
        <v>4.6499999999999996E-3</v>
      </c>
      <c r="X73" s="178">
        <v>0.52558000000000005</v>
      </c>
      <c r="Y73" s="178">
        <v>0.17088999999999999</v>
      </c>
      <c r="Z73" s="178">
        <v>0.12025</v>
      </c>
      <c r="AA73" s="178">
        <v>0.30380000000000001</v>
      </c>
      <c r="AB73" s="178">
        <v>1.2659999999999999E-2</v>
      </c>
      <c r="AC73" s="178">
        <v>0.28481000000000001</v>
      </c>
      <c r="AD73" s="178">
        <v>0.1608</v>
      </c>
      <c r="AE73" s="178">
        <v>0.17085</v>
      </c>
      <c r="AF73" s="178">
        <v>0.35176000000000002</v>
      </c>
      <c r="AG73" s="178">
        <v>7.5399999999999998E-3</v>
      </c>
      <c r="AH73" s="178">
        <v>0.22613</v>
      </c>
      <c r="AI73" s="202">
        <f t="shared" si="12"/>
        <v>0.47441999999999995</v>
      </c>
      <c r="AJ73" s="202">
        <f t="shared" si="13"/>
        <v>0.71518999999999999</v>
      </c>
      <c r="AK73" s="202">
        <f t="shared" si="14"/>
        <v>0.77387000000000006</v>
      </c>
      <c r="AL73" s="203">
        <f t="shared" si="10"/>
        <v>986</v>
      </c>
      <c r="AM73" s="203">
        <f t="shared" si="15"/>
        <v>361</v>
      </c>
      <c r="AN73" s="203">
        <f t="shared" si="16"/>
        <v>625</v>
      </c>
      <c r="AO73" s="181">
        <f>Table1[[#This Row],[CENSUS_22_MINORITY_SA_P]]</f>
        <v>0.72317840986813742</v>
      </c>
      <c r="AP73" s="202">
        <f t="shared" si="11"/>
        <v>0.6338742393509128</v>
      </c>
      <c r="AQ73" s="182">
        <f t="shared" si="17"/>
        <v>-8.9304170517224613E-2</v>
      </c>
    </row>
    <row r="74" spans="1:43">
      <c r="A74" s="199">
        <v>186034</v>
      </c>
      <c r="B74" s="200">
        <v>401</v>
      </c>
      <c r="C74" s="200">
        <v>29</v>
      </c>
      <c r="D74" s="200">
        <v>67</v>
      </c>
      <c r="E74" s="200">
        <v>47</v>
      </c>
      <c r="F74" s="200">
        <v>4</v>
      </c>
      <c r="G74" s="200">
        <v>251</v>
      </c>
      <c r="H74" s="200">
        <v>280</v>
      </c>
      <c r="I74" s="200">
        <v>20</v>
      </c>
      <c r="J74" s="200">
        <v>55</v>
      </c>
      <c r="K74" s="200">
        <v>85</v>
      </c>
      <c r="L74" s="200">
        <v>0</v>
      </c>
      <c r="M74" s="200">
        <v>113</v>
      </c>
      <c r="N74" s="200">
        <v>441</v>
      </c>
      <c r="O74" s="200">
        <v>16</v>
      </c>
      <c r="P74" s="200">
        <v>132</v>
      </c>
      <c r="Q74" s="200">
        <v>144</v>
      </c>
      <c r="R74" s="200">
        <v>3</v>
      </c>
      <c r="S74" s="200">
        <v>137</v>
      </c>
      <c r="T74" s="201">
        <v>7.2319999999999995E-2</v>
      </c>
      <c r="U74" s="201">
        <v>0.16708000000000001</v>
      </c>
      <c r="V74" s="201">
        <v>0.11720999999999999</v>
      </c>
      <c r="W74" s="201">
        <v>9.9799999999999993E-3</v>
      </c>
      <c r="X74" s="201">
        <v>0.62594000000000005</v>
      </c>
      <c r="Y74" s="201">
        <v>7.1429999999999993E-2</v>
      </c>
      <c r="Z74" s="201">
        <v>0.19642999999999999</v>
      </c>
      <c r="AA74" s="201">
        <v>0.30357000000000001</v>
      </c>
      <c r="AB74" s="201">
        <v>0</v>
      </c>
      <c r="AC74" s="201">
        <v>0.40356999999999998</v>
      </c>
      <c r="AD74" s="201">
        <v>3.628E-2</v>
      </c>
      <c r="AE74" s="201">
        <v>0.29931999999999997</v>
      </c>
      <c r="AF74" s="201">
        <v>0.32652999999999999</v>
      </c>
      <c r="AG74" s="201">
        <v>6.7999999999999996E-3</v>
      </c>
      <c r="AH74" s="201">
        <v>0.31065999999999999</v>
      </c>
      <c r="AI74" s="202">
        <f t="shared" si="12"/>
        <v>0.37405999999999995</v>
      </c>
      <c r="AJ74" s="202">
        <f t="shared" si="13"/>
        <v>0.59643000000000002</v>
      </c>
      <c r="AK74" s="202">
        <f t="shared" si="14"/>
        <v>0.68934000000000006</v>
      </c>
      <c r="AL74" s="203">
        <f t="shared" si="10"/>
        <v>1122</v>
      </c>
      <c r="AM74" s="203">
        <f t="shared" si="15"/>
        <v>501</v>
      </c>
      <c r="AN74" s="203">
        <f t="shared" si="16"/>
        <v>621</v>
      </c>
      <c r="AO74" s="181">
        <f>Table1[[#This Row],[CENSUS_22_MINORITY_SA_P]]</f>
        <v>0.60569323020235155</v>
      </c>
      <c r="AP74" s="202">
        <f t="shared" si="11"/>
        <v>0.553475935828877</v>
      </c>
      <c r="AQ74" s="182">
        <f t="shared" si="17"/>
        <v>-5.2217294373474554E-2</v>
      </c>
    </row>
    <row r="75" spans="1:43">
      <c r="A75" s="204">
        <v>187596</v>
      </c>
      <c r="B75" s="205">
        <v>162</v>
      </c>
      <c r="C75" s="205">
        <v>2</v>
      </c>
      <c r="D75" s="205">
        <v>7</v>
      </c>
      <c r="E75" s="205">
        <v>1</v>
      </c>
      <c r="F75" s="205">
        <v>85</v>
      </c>
      <c r="G75" s="205">
        <v>34</v>
      </c>
      <c r="H75" s="205">
        <v>34</v>
      </c>
      <c r="I75" s="205">
        <v>0</v>
      </c>
      <c r="J75" s="205">
        <v>1</v>
      </c>
      <c r="K75" s="205">
        <v>0</v>
      </c>
      <c r="L75" s="205">
        <v>31</v>
      </c>
      <c r="M75" s="205">
        <v>2</v>
      </c>
      <c r="N75" s="205">
        <v>183</v>
      </c>
      <c r="O75" s="205">
        <v>0</v>
      </c>
      <c r="P75" s="205">
        <v>3</v>
      </c>
      <c r="Q75" s="205">
        <v>0</v>
      </c>
      <c r="R75" s="205">
        <v>176</v>
      </c>
      <c r="S75" s="205">
        <v>2</v>
      </c>
      <c r="T75" s="178">
        <v>1.235E-2</v>
      </c>
      <c r="U75" s="178">
        <v>4.3209999999999998E-2</v>
      </c>
      <c r="V75" s="178">
        <v>6.1700000000000001E-3</v>
      </c>
      <c r="W75" s="178">
        <v>0.52468999999999999</v>
      </c>
      <c r="X75" s="178">
        <v>0.20988000000000001</v>
      </c>
      <c r="Y75" s="178">
        <v>0</v>
      </c>
      <c r="Z75" s="178">
        <v>2.9409999999999999E-2</v>
      </c>
      <c r="AA75" s="178">
        <v>0</v>
      </c>
      <c r="AB75" s="178">
        <v>0.91176000000000001</v>
      </c>
      <c r="AC75" s="178">
        <v>5.8819999999999997E-2</v>
      </c>
      <c r="AD75" s="178">
        <v>0</v>
      </c>
      <c r="AE75" s="178">
        <v>1.6389999999999998E-2</v>
      </c>
      <c r="AF75" s="178">
        <v>0</v>
      </c>
      <c r="AG75" s="178">
        <v>0.96174999999999999</v>
      </c>
      <c r="AH75" s="178">
        <v>1.093E-2</v>
      </c>
      <c r="AI75" s="202">
        <f t="shared" si="12"/>
        <v>0.79011999999999993</v>
      </c>
      <c r="AJ75" s="202">
        <f t="shared" si="13"/>
        <v>0.94118000000000002</v>
      </c>
      <c r="AK75" s="202">
        <f t="shared" si="14"/>
        <v>0.98907</v>
      </c>
      <c r="AL75" s="203">
        <f t="shared" si="10"/>
        <v>379</v>
      </c>
      <c r="AM75" s="203">
        <f t="shared" si="15"/>
        <v>38</v>
      </c>
      <c r="AN75" s="203">
        <f t="shared" si="16"/>
        <v>341</v>
      </c>
      <c r="AO75" s="181">
        <f>Table1[[#This Row],[CENSUS_22_MINORITY_SA_P]]</f>
        <v>0.9200532793140288</v>
      </c>
      <c r="AP75" s="202">
        <f t="shared" si="11"/>
        <v>0.89973614775725597</v>
      </c>
      <c r="AQ75" s="182">
        <f t="shared" si="17"/>
        <v>-2.0317131556772838E-2</v>
      </c>
    </row>
    <row r="76" spans="1:43">
      <c r="A76" s="199">
        <v>187620</v>
      </c>
      <c r="B76" s="200">
        <v>427</v>
      </c>
      <c r="C76" s="200">
        <v>9</v>
      </c>
      <c r="D76" s="200">
        <v>11</v>
      </c>
      <c r="E76" s="200">
        <v>174</v>
      </c>
      <c r="F76" s="200">
        <v>3</v>
      </c>
      <c r="G76" s="200">
        <v>179</v>
      </c>
      <c r="H76" s="200">
        <v>16</v>
      </c>
      <c r="I76" s="200">
        <v>0</v>
      </c>
      <c r="J76" s="200">
        <v>1</v>
      </c>
      <c r="K76" s="200">
        <v>9</v>
      </c>
      <c r="L76" s="200">
        <v>0</v>
      </c>
      <c r="M76" s="200">
        <v>6</v>
      </c>
      <c r="N76" s="200">
        <v>195</v>
      </c>
      <c r="O76" s="200">
        <v>2</v>
      </c>
      <c r="P76" s="200">
        <v>3</v>
      </c>
      <c r="Q76" s="200">
        <v>155</v>
      </c>
      <c r="R76" s="200">
        <v>0</v>
      </c>
      <c r="S76" s="200">
        <v>35</v>
      </c>
      <c r="T76" s="201">
        <v>2.1080000000000002E-2</v>
      </c>
      <c r="U76" s="201">
        <v>2.5760000000000002E-2</v>
      </c>
      <c r="V76" s="201">
        <v>0.40749000000000002</v>
      </c>
      <c r="W76" s="201">
        <v>7.0299999999999998E-3</v>
      </c>
      <c r="X76" s="201">
        <v>0.41920000000000002</v>
      </c>
      <c r="Y76" s="201">
        <v>0</v>
      </c>
      <c r="Z76" s="201">
        <v>6.25E-2</v>
      </c>
      <c r="AA76" s="201">
        <v>0.5625</v>
      </c>
      <c r="AB76" s="201">
        <v>0</v>
      </c>
      <c r="AC76" s="201">
        <v>0.375</v>
      </c>
      <c r="AD76" s="201">
        <v>1.026E-2</v>
      </c>
      <c r="AE76" s="201">
        <v>1.538E-2</v>
      </c>
      <c r="AF76" s="201">
        <v>0.79486999999999997</v>
      </c>
      <c r="AG76" s="201">
        <v>0</v>
      </c>
      <c r="AH76" s="201">
        <v>0.17949000000000001</v>
      </c>
      <c r="AI76" s="202">
        <f t="shared" si="12"/>
        <v>0.58079999999999998</v>
      </c>
      <c r="AJ76" s="202">
        <f t="shared" si="13"/>
        <v>0.625</v>
      </c>
      <c r="AK76" s="202">
        <f t="shared" si="14"/>
        <v>0.82050999999999996</v>
      </c>
      <c r="AL76" s="203">
        <f t="shared" si="10"/>
        <v>638</v>
      </c>
      <c r="AM76" s="203">
        <f t="shared" si="15"/>
        <v>220</v>
      </c>
      <c r="AN76" s="203">
        <f t="shared" si="16"/>
        <v>418</v>
      </c>
      <c r="AO76" s="181">
        <f>Table1[[#This Row],[CENSUS_22_MINORITY_SA_P]]</f>
        <v>0.73817710465274933</v>
      </c>
      <c r="AP76" s="202">
        <f t="shared" si="11"/>
        <v>0.65517241379310343</v>
      </c>
      <c r="AQ76" s="182">
        <f t="shared" si="17"/>
        <v>-8.3004690859645902E-2</v>
      </c>
    </row>
    <row r="77" spans="1:43">
      <c r="A77" s="204">
        <v>187639</v>
      </c>
      <c r="B77" s="205">
        <v>113</v>
      </c>
      <c r="C77" s="205">
        <v>1</v>
      </c>
      <c r="D77" s="205">
        <v>3</v>
      </c>
      <c r="E77" s="205">
        <v>19</v>
      </c>
      <c r="F77" s="205">
        <v>0</v>
      </c>
      <c r="G77" s="205">
        <v>88</v>
      </c>
      <c r="H77" s="205">
        <v>30</v>
      </c>
      <c r="I77" s="205">
        <v>0</v>
      </c>
      <c r="J77" s="205">
        <v>1</v>
      </c>
      <c r="K77" s="205">
        <v>13</v>
      </c>
      <c r="L77" s="205">
        <v>0</v>
      </c>
      <c r="M77" s="205">
        <v>15</v>
      </c>
      <c r="N77" s="205">
        <v>104</v>
      </c>
      <c r="O77" s="205">
        <v>1</v>
      </c>
      <c r="P77" s="205">
        <v>6</v>
      </c>
      <c r="Q77" s="205">
        <v>40</v>
      </c>
      <c r="R77" s="205">
        <v>3</v>
      </c>
      <c r="S77" s="205">
        <v>52</v>
      </c>
      <c r="T77" s="178">
        <v>8.8500000000000002E-3</v>
      </c>
      <c r="U77" s="178">
        <v>2.6550000000000001E-2</v>
      </c>
      <c r="V77" s="178">
        <v>0.16814000000000001</v>
      </c>
      <c r="W77" s="178">
        <v>0</v>
      </c>
      <c r="X77" s="178">
        <v>0.77876000000000001</v>
      </c>
      <c r="Y77" s="178">
        <v>0</v>
      </c>
      <c r="Z77" s="178">
        <v>3.3329999999999999E-2</v>
      </c>
      <c r="AA77" s="178">
        <v>0.43332999999999999</v>
      </c>
      <c r="AB77" s="178">
        <v>0</v>
      </c>
      <c r="AC77" s="178">
        <v>0.5</v>
      </c>
      <c r="AD77" s="178">
        <v>9.6200000000000001E-3</v>
      </c>
      <c r="AE77" s="178">
        <v>5.7689999999999998E-2</v>
      </c>
      <c r="AF77" s="178">
        <v>0.38462000000000002</v>
      </c>
      <c r="AG77" s="178">
        <v>2.8850000000000001E-2</v>
      </c>
      <c r="AH77" s="178">
        <v>0.5</v>
      </c>
      <c r="AI77" s="202">
        <f t="shared" si="12"/>
        <v>0.22123999999999999</v>
      </c>
      <c r="AJ77" s="202">
        <f t="shared" si="13"/>
        <v>0.5</v>
      </c>
      <c r="AK77" s="202">
        <f t="shared" si="14"/>
        <v>0.5</v>
      </c>
      <c r="AL77" s="203">
        <f t="shared" si="10"/>
        <v>247</v>
      </c>
      <c r="AM77" s="203">
        <f t="shared" si="15"/>
        <v>155</v>
      </c>
      <c r="AN77" s="203">
        <f t="shared" si="16"/>
        <v>92</v>
      </c>
      <c r="AO77" s="181">
        <f>Table1[[#This Row],[CENSUS_22_MINORITY_SA_P]]</f>
        <v>0.57934772896500375</v>
      </c>
      <c r="AP77" s="202">
        <f t="shared" si="11"/>
        <v>0.37246963562753038</v>
      </c>
      <c r="AQ77" s="182">
        <f t="shared" si="17"/>
        <v>-0.20687809333747337</v>
      </c>
    </row>
    <row r="78" spans="1:43">
      <c r="A78" s="199">
        <v>187745</v>
      </c>
      <c r="B78" s="200">
        <v>77</v>
      </c>
      <c r="C78" s="200">
        <v>1</v>
      </c>
      <c r="D78" s="200">
        <v>1</v>
      </c>
      <c r="E78" s="200">
        <v>12</v>
      </c>
      <c r="F78" s="200">
        <v>30</v>
      </c>
      <c r="G78" s="200">
        <v>29</v>
      </c>
      <c r="H78" s="200">
        <v>16</v>
      </c>
      <c r="I78" s="200">
        <v>0</v>
      </c>
      <c r="J78" s="200">
        <v>0</v>
      </c>
      <c r="K78" s="200">
        <v>0</v>
      </c>
      <c r="L78" s="200">
        <v>10</v>
      </c>
      <c r="M78" s="200">
        <v>6</v>
      </c>
      <c r="N78" s="200">
        <v>64</v>
      </c>
      <c r="O78" s="200">
        <v>2</v>
      </c>
      <c r="P78" s="200">
        <v>1</v>
      </c>
      <c r="Q78" s="200">
        <v>13</v>
      </c>
      <c r="R78" s="200">
        <v>29</v>
      </c>
      <c r="S78" s="200">
        <v>19</v>
      </c>
      <c r="T78" s="201">
        <v>1.299E-2</v>
      </c>
      <c r="U78" s="201">
        <v>1.299E-2</v>
      </c>
      <c r="V78" s="201">
        <v>0.15584000000000001</v>
      </c>
      <c r="W78" s="201">
        <v>0.38961000000000001</v>
      </c>
      <c r="X78" s="201">
        <v>0.37662000000000001</v>
      </c>
      <c r="Y78" s="201">
        <v>0</v>
      </c>
      <c r="Z78" s="201">
        <v>0</v>
      </c>
      <c r="AA78" s="201">
        <v>0</v>
      </c>
      <c r="AB78" s="201">
        <v>0.625</v>
      </c>
      <c r="AC78" s="201">
        <v>0.375</v>
      </c>
      <c r="AD78" s="201">
        <v>3.125E-2</v>
      </c>
      <c r="AE78" s="201">
        <v>1.5630000000000002E-2</v>
      </c>
      <c r="AF78" s="201">
        <v>0.20313000000000001</v>
      </c>
      <c r="AG78" s="201">
        <v>0.45312999999999998</v>
      </c>
      <c r="AH78" s="201">
        <v>0.29687999999999998</v>
      </c>
      <c r="AI78" s="202">
        <f t="shared" si="12"/>
        <v>0.62338000000000005</v>
      </c>
      <c r="AJ78" s="202">
        <f t="shared" si="13"/>
        <v>0.625</v>
      </c>
      <c r="AK78" s="202">
        <f t="shared" si="14"/>
        <v>0.70311999999999997</v>
      </c>
      <c r="AL78" s="203">
        <f t="shared" si="10"/>
        <v>157</v>
      </c>
      <c r="AM78" s="203">
        <f t="shared" si="15"/>
        <v>54</v>
      </c>
      <c r="AN78" s="203">
        <f t="shared" si="16"/>
        <v>103</v>
      </c>
      <c r="AO78" s="181">
        <f>Table1[[#This Row],[CENSUS_22_MINORITY_SA_P]]</f>
        <v>0.57958583903522121</v>
      </c>
      <c r="AP78" s="202">
        <f t="shared" si="11"/>
        <v>0.6560509554140127</v>
      </c>
      <c r="AQ78" s="182">
        <f t="shared" si="17"/>
        <v>7.6465116378791498E-2</v>
      </c>
    </row>
    <row r="79" spans="1:43">
      <c r="A79" s="204">
        <v>188137</v>
      </c>
      <c r="B79" s="205">
        <v>273</v>
      </c>
      <c r="C79" s="205">
        <v>7</v>
      </c>
      <c r="D79" s="205">
        <v>1</v>
      </c>
      <c r="E79" s="205">
        <v>65</v>
      </c>
      <c r="F79" s="205">
        <v>2</v>
      </c>
      <c r="G79" s="205">
        <v>158</v>
      </c>
      <c r="H79" s="205">
        <v>69</v>
      </c>
      <c r="I79" s="205">
        <v>1</v>
      </c>
      <c r="J79" s="205">
        <v>0</v>
      </c>
      <c r="K79" s="205">
        <v>39</v>
      </c>
      <c r="L79" s="205">
        <v>2</v>
      </c>
      <c r="M79" s="205">
        <v>20</v>
      </c>
      <c r="N79" s="205">
        <v>206</v>
      </c>
      <c r="O79" s="205">
        <v>2</v>
      </c>
      <c r="P79" s="205">
        <v>1</v>
      </c>
      <c r="Q79" s="205">
        <v>122</v>
      </c>
      <c r="R79" s="205">
        <v>6</v>
      </c>
      <c r="S79" s="205">
        <v>56</v>
      </c>
      <c r="T79" s="178">
        <v>2.564E-2</v>
      </c>
      <c r="U79" s="178">
        <v>3.6600000000000001E-3</v>
      </c>
      <c r="V79" s="178">
        <v>0.23810000000000001</v>
      </c>
      <c r="W79" s="178">
        <v>7.3299999999999997E-3</v>
      </c>
      <c r="X79" s="178">
        <v>0.57874999999999999</v>
      </c>
      <c r="Y79" s="178">
        <v>1.4489999999999999E-2</v>
      </c>
      <c r="Z79" s="178">
        <v>0</v>
      </c>
      <c r="AA79" s="178">
        <v>0.56521999999999994</v>
      </c>
      <c r="AB79" s="178">
        <v>2.8989999999999998E-2</v>
      </c>
      <c r="AC79" s="178">
        <v>0.28986000000000001</v>
      </c>
      <c r="AD79" s="178">
        <v>9.7099999999999999E-3</v>
      </c>
      <c r="AE79" s="178">
        <v>4.8500000000000001E-3</v>
      </c>
      <c r="AF79" s="178">
        <v>0.59223000000000003</v>
      </c>
      <c r="AG79" s="178">
        <v>2.913E-2</v>
      </c>
      <c r="AH79" s="178">
        <v>0.27184000000000003</v>
      </c>
      <c r="AI79" s="202">
        <f t="shared" si="12"/>
        <v>0.42125000000000001</v>
      </c>
      <c r="AJ79" s="202">
        <f t="shared" si="13"/>
        <v>0.71013999999999999</v>
      </c>
      <c r="AK79" s="202">
        <f t="shared" si="14"/>
        <v>0.72815999999999992</v>
      </c>
      <c r="AL79" s="203">
        <f t="shared" si="10"/>
        <v>548</v>
      </c>
      <c r="AM79" s="203">
        <f t="shared" si="15"/>
        <v>234</v>
      </c>
      <c r="AN79" s="203">
        <f t="shared" si="16"/>
        <v>314</v>
      </c>
      <c r="AO79" s="181">
        <f>Table1[[#This Row],[CENSUS_22_MINORITY_SA_P]]</f>
        <v>0.57958583903522121</v>
      </c>
      <c r="AP79" s="202">
        <f t="shared" si="11"/>
        <v>0.57299270072992703</v>
      </c>
      <c r="AQ79" s="182">
        <f t="shared" si="17"/>
        <v>-6.5931383052941772E-3</v>
      </c>
    </row>
    <row r="80" spans="1:43">
      <c r="A80" s="204">
        <v>190619</v>
      </c>
      <c r="B80" s="205">
        <v>706</v>
      </c>
      <c r="C80" s="205">
        <v>50</v>
      </c>
      <c r="D80" s="205">
        <v>104</v>
      </c>
      <c r="E80" s="205">
        <v>50</v>
      </c>
      <c r="F80" s="205">
        <v>1</v>
      </c>
      <c r="G80" s="205">
        <v>483</v>
      </c>
      <c r="H80" s="205">
        <v>180</v>
      </c>
      <c r="I80" s="205">
        <v>18</v>
      </c>
      <c r="J80" s="205">
        <v>27</v>
      </c>
      <c r="K80" s="205">
        <v>24</v>
      </c>
      <c r="L80" s="205">
        <v>2</v>
      </c>
      <c r="M80" s="205">
        <v>106</v>
      </c>
      <c r="N80" s="205">
        <v>717</v>
      </c>
      <c r="O80" s="205">
        <v>58</v>
      </c>
      <c r="P80" s="205">
        <v>216</v>
      </c>
      <c r="Q80" s="205">
        <v>133</v>
      </c>
      <c r="R80" s="205">
        <v>5</v>
      </c>
      <c r="S80" s="205">
        <v>281</v>
      </c>
      <c r="T80" s="178">
        <v>7.0819999999999994E-2</v>
      </c>
      <c r="U80" s="178">
        <v>0.14731</v>
      </c>
      <c r="V80" s="178">
        <v>7.0819999999999994E-2</v>
      </c>
      <c r="W80" s="178">
        <v>1.42E-3</v>
      </c>
      <c r="X80" s="178">
        <v>0.68413999999999997</v>
      </c>
      <c r="Y80" s="178">
        <v>0.1</v>
      </c>
      <c r="Z80" s="178">
        <v>0.15</v>
      </c>
      <c r="AA80" s="178">
        <v>0.13333</v>
      </c>
      <c r="AB80" s="178">
        <v>1.111E-2</v>
      </c>
      <c r="AC80" s="178">
        <v>0.58889000000000002</v>
      </c>
      <c r="AD80" s="178">
        <v>8.0890000000000004E-2</v>
      </c>
      <c r="AE80" s="178">
        <v>0.30125999999999997</v>
      </c>
      <c r="AF80" s="178">
        <v>0.1855</v>
      </c>
      <c r="AG80" s="178">
        <v>6.9699999999999996E-3</v>
      </c>
      <c r="AH80" s="178">
        <v>0.39190999999999998</v>
      </c>
      <c r="AI80" s="202">
        <f t="shared" si="12"/>
        <v>0.31586000000000003</v>
      </c>
      <c r="AJ80" s="202">
        <f t="shared" si="13"/>
        <v>0.41110999999999998</v>
      </c>
      <c r="AK80" s="202">
        <f t="shared" si="14"/>
        <v>0.60809000000000002</v>
      </c>
      <c r="AL80" s="203">
        <f t="shared" si="10"/>
        <v>1603</v>
      </c>
      <c r="AM80" s="203">
        <f t="shared" si="15"/>
        <v>870</v>
      </c>
      <c r="AN80" s="203">
        <f t="shared" si="16"/>
        <v>733</v>
      </c>
      <c r="AO80" s="181">
        <f>Table1[[#This Row],[CENSUS_22_MINORITY_SA_P]]</f>
        <v>0.63927198632641946</v>
      </c>
      <c r="AP80" s="202">
        <f t="shared" si="11"/>
        <v>0.45726762320648784</v>
      </c>
      <c r="AQ80" s="182">
        <f t="shared" si="17"/>
        <v>-0.18200436311993162</v>
      </c>
    </row>
    <row r="81" spans="1:43">
      <c r="A81" s="199">
        <v>193283</v>
      </c>
      <c r="B81" s="200">
        <v>280</v>
      </c>
      <c r="C81" s="200">
        <v>4</v>
      </c>
      <c r="D81" s="200">
        <v>7</v>
      </c>
      <c r="E81" s="200">
        <v>10</v>
      </c>
      <c r="F81" s="200">
        <v>1</v>
      </c>
      <c r="G81" s="200">
        <v>252</v>
      </c>
      <c r="H81" s="200">
        <v>142</v>
      </c>
      <c r="I81" s="200">
        <v>5</v>
      </c>
      <c r="J81" s="200">
        <v>6</v>
      </c>
      <c r="K81" s="200">
        <v>2</v>
      </c>
      <c r="L81" s="200">
        <v>1</v>
      </c>
      <c r="M81" s="200">
        <v>125</v>
      </c>
      <c r="N81" s="200">
        <v>257</v>
      </c>
      <c r="O81" s="200">
        <v>3</v>
      </c>
      <c r="P81" s="200">
        <v>11</v>
      </c>
      <c r="Q81" s="200">
        <v>9</v>
      </c>
      <c r="R81" s="200">
        <v>0</v>
      </c>
      <c r="S81" s="200">
        <v>227</v>
      </c>
      <c r="T81" s="201">
        <v>1.4290000000000001E-2</v>
      </c>
      <c r="U81" s="201">
        <v>2.5000000000000001E-2</v>
      </c>
      <c r="V81" s="201">
        <v>3.5709999999999999E-2</v>
      </c>
      <c r="W81" s="201">
        <v>3.5699999999999998E-3</v>
      </c>
      <c r="X81" s="201">
        <v>0.9</v>
      </c>
      <c r="Y81" s="201">
        <v>3.5209999999999998E-2</v>
      </c>
      <c r="Z81" s="201">
        <v>4.2250000000000003E-2</v>
      </c>
      <c r="AA81" s="201">
        <v>1.4080000000000001E-2</v>
      </c>
      <c r="AB81" s="201">
        <v>7.0400000000000003E-3</v>
      </c>
      <c r="AC81" s="201">
        <v>0.88027999999999995</v>
      </c>
      <c r="AD81" s="201">
        <v>1.167E-2</v>
      </c>
      <c r="AE81" s="201">
        <v>4.2799999999999998E-2</v>
      </c>
      <c r="AF81" s="201">
        <v>3.5020000000000003E-2</v>
      </c>
      <c r="AG81" s="201">
        <v>0</v>
      </c>
      <c r="AH81" s="201">
        <v>0.88327</v>
      </c>
      <c r="AI81" s="202">
        <f t="shared" si="12"/>
        <v>9.9999999999999978E-2</v>
      </c>
      <c r="AJ81" s="202">
        <f t="shared" si="13"/>
        <v>0.11972000000000005</v>
      </c>
      <c r="AK81" s="202">
        <f t="shared" si="14"/>
        <v>0.11673</v>
      </c>
      <c r="AL81" s="203">
        <f t="shared" si="10"/>
        <v>679</v>
      </c>
      <c r="AM81" s="203">
        <f t="shared" si="15"/>
        <v>604</v>
      </c>
      <c r="AN81" s="203">
        <f t="shared" si="16"/>
        <v>75</v>
      </c>
      <c r="AO81" s="181">
        <f>Table1[[#This Row],[CENSUS_22_MINORITY_SA_P]]</f>
        <v>0.19694445045551925</v>
      </c>
      <c r="AP81" s="202">
        <f t="shared" si="11"/>
        <v>0.11045655375552282</v>
      </c>
      <c r="AQ81" s="182">
        <f t="shared" si="17"/>
        <v>-8.648789669999643E-2</v>
      </c>
    </row>
    <row r="82" spans="1:43">
      <c r="A82" s="204">
        <v>194222</v>
      </c>
      <c r="B82" s="205">
        <v>496</v>
      </c>
      <c r="C82" s="205">
        <v>10</v>
      </c>
      <c r="D82" s="205">
        <v>12</v>
      </c>
      <c r="E82" s="205">
        <v>4</v>
      </c>
      <c r="F82" s="205">
        <v>2</v>
      </c>
      <c r="G82" s="205">
        <v>468</v>
      </c>
      <c r="H82" s="205">
        <v>90</v>
      </c>
      <c r="I82" s="205">
        <v>2</v>
      </c>
      <c r="J82" s="205">
        <v>7</v>
      </c>
      <c r="K82" s="205">
        <v>2</v>
      </c>
      <c r="L82" s="205">
        <v>2</v>
      </c>
      <c r="M82" s="205">
        <v>77</v>
      </c>
      <c r="N82" s="205">
        <v>359</v>
      </c>
      <c r="O82" s="205">
        <v>11</v>
      </c>
      <c r="P82" s="205">
        <v>38</v>
      </c>
      <c r="Q82" s="205">
        <v>8</v>
      </c>
      <c r="R82" s="205">
        <v>5</v>
      </c>
      <c r="S82" s="205">
        <v>294</v>
      </c>
      <c r="T82" s="178">
        <v>2.0160000000000001E-2</v>
      </c>
      <c r="U82" s="178">
        <v>2.419E-2</v>
      </c>
      <c r="V82" s="178">
        <v>8.0599999999999995E-3</v>
      </c>
      <c r="W82" s="178">
        <v>4.0299999999999997E-3</v>
      </c>
      <c r="X82" s="178">
        <v>0.94355</v>
      </c>
      <c r="Y82" s="178">
        <v>2.222E-2</v>
      </c>
      <c r="Z82" s="178">
        <v>7.7780000000000002E-2</v>
      </c>
      <c r="AA82" s="178">
        <v>2.222E-2</v>
      </c>
      <c r="AB82" s="178">
        <v>2.222E-2</v>
      </c>
      <c r="AC82" s="178">
        <v>0.85555999999999999</v>
      </c>
      <c r="AD82" s="178">
        <v>3.0640000000000001E-2</v>
      </c>
      <c r="AE82" s="178">
        <v>0.10585</v>
      </c>
      <c r="AF82" s="178">
        <v>2.2280000000000001E-2</v>
      </c>
      <c r="AG82" s="178">
        <v>1.393E-2</v>
      </c>
      <c r="AH82" s="178">
        <v>0.81894</v>
      </c>
      <c r="AI82" s="202">
        <f t="shared" si="12"/>
        <v>5.645E-2</v>
      </c>
      <c r="AJ82" s="202">
        <f t="shared" si="13"/>
        <v>0.14444000000000001</v>
      </c>
      <c r="AK82" s="202">
        <f t="shared" si="14"/>
        <v>0.18106</v>
      </c>
      <c r="AL82" s="203">
        <f t="shared" si="10"/>
        <v>945</v>
      </c>
      <c r="AM82" s="203">
        <f t="shared" si="15"/>
        <v>839</v>
      </c>
      <c r="AN82" s="203">
        <f t="shared" si="16"/>
        <v>106</v>
      </c>
      <c r="AO82" s="181">
        <f>Table1[[#This Row],[CENSUS_22_MINORITY_SA_P]]</f>
        <v>0.24848456637969521</v>
      </c>
      <c r="AP82" s="202">
        <f t="shared" si="11"/>
        <v>0.11216931216931217</v>
      </c>
      <c r="AQ82" s="182">
        <f t="shared" si="17"/>
        <v>-0.13631525421038304</v>
      </c>
    </row>
    <row r="83" spans="1:43">
      <c r="A83" s="199">
        <v>195322</v>
      </c>
      <c r="B83" s="200">
        <v>156</v>
      </c>
      <c r="C83" s="200">
        <v>5</v>
      </c>
      <c r="D83" s="200">
        <v>6</v>
      </c>
      <c r="E83" s="200">
        <v>2</v>
      </c>
      <c r="F83" s="200">
        <v>0</v>
      </c>
      <c r="G83" s="200">
        <v>130</v>
      </c>
      <c r="H83" s="200">
        <v>96</v>
      </c>
      <c r="I83" s="200">
        <v>2</v>
      </c>
      <c r="J83" s="200">
        <v>5</v>
      </c>
      <c r="K83" s="200">
        <v>4</v>
      </c>
      <c r="L83" s="200">
        <v>0</v>
      </c>
      <c r="M83" s="200">
        <v>78</v>
      </c>
      <c r="N83" s="200">
        <v>107</v>
      </c>
      <c r="O83" s="200">
        <v>4</v>
      </c>
      <c r="P83" s="200">
        <v>14</v>
      </c>
      <c r="Q83" s="200">
        <v>4</v>
      </c>
      <c r="R83" s="200">
        <v>1</v>
      </c>
      <c r="S83" s="200">
        <v>79</v>
      </c>
      <c r="T83" s="201">
        <v>3.2050000000000002E-2</v>
      </c>
      <c r="U83" s="201">
        <v>3.8460000000000001E-2</v>
      </c>
      <c r="V83" s="201">
        <v>1.282E-2</v>
      </c>
      <c r="W83" s="201">
        <v>0</v>
      </c>
      <c r="X83" s="201">
        <v>0.83333000000000002</v>
      </c>
      <c r="Y83" s="201">
        <v>2.0830000000000001E-2</v>
      </c>
      <c r="Z83" s="201">
        <v>5.2080000000000001E-2</v>
      </c>
      <c r="AA83" s="201">
        <v>4.1669999999999999E-2</v>
      </c>
      <c r="AB83" s="201">
        <v>0</v>
      </c>
      <c r="AC83" s="201">
        <v>0.8125</v>
      </c>
      <c r="AD83" s="201">
        <v>3.7379999999999997E-2</v>
      </c>
      <c r="AE83" s="201">
        <v>0.13084000000000001</v>
      </c>
      <c r="AF83" s="201">
        <v>3.7379999999999997E-2</v>
      </c>
      <c r="AG83" s="201">
        <v>9.3500000000000007E-3</v>
      </c>
      <c r="AH83" s="201">
        <v>0.73831999999999998</v>
      </c>
      <c r="AI83" s="202">
        <f t="shared" si="12"/>
        <v>0.16666999999999998</v>
      </c>
      <c r="AJ83" s="202">
        <f t="shared" si="13"/>
        <v>0.1875</v>
      </c>
      <c r="AK83" s="202">
        <f t="shared" si="14"/>
        <v>0.26168000000000002</v>
      </c>
      <c r="AL83" s="203">
        <f t="shared" si="10"/>
        <v>359</v>
      </c>
      <c r="AM83" s="203">
        <f t="shared" si="15"/>
        <v>287</v>
      </c>
      <c r="AN83" s="203">
        <f t="shared" si="16"/>
        <v>72</v>
      </c>
      <c r="AO83" s="181">
        <f>Table1[[#This Row],[CENSUS_22_MINORITY_SA_P]]</f>
        <v>0.29922795662508545</v>
      </c>
      <c r="AP83" s="202">
        <f t="shared" si="11"/>
        <v>0.20055710306406685</v>
      </c>
      <c r="AQ83" s="182">
        <f t="shared" si="17"/>
        <v>-9.8670853561018596E-2</v>
      </c>
    </row>
    <row r="84" spans="1:43">
      <c r="A84" s="204">
        <v>197294</v>
      </c>
      <c r="B84" s="205">
        <v>744</v>
      </c>
      <c r="C84" s="205">
        <v>58</v>
      </c>
      <c r="D84" s="205">
        <v>83</v>
      </c>
      <c r="E84" s="205">
        <v>41</v>
      </c>
      <c r="F84" s="205">
        <v>0</v>
      </c>
      <c r="G84" s="205">
        <v>555</v>
      </c>
      <c r="H84" s="205">
        <v>129</v>
      </c>
      <c r="I84" s="205">
        <v>5</v>
      </c>
      <c r="J84" s="205">
        <v>16</v>
      </c>
      <c r="K84" s="205">
        <v>36</v>
      </c>
      <c r="L84" s="205">
        <v>0</v>
      </c>
      <c r="M84" s="205">
        <v>70</v>
      </c>
      <c r="N84" s="205">
        <v>388</v>
      </c>
      <c r="O84" s="205">
        <v>19</v>
      </c>
      <c r="P84" s="205">
        <v>99</v>
      </c>
      <c r="Q84" s="205">
        <v>57</v>
      </c>
      <c r="R84" s="205">
        <v>0</v>
      </c>
      <c r="S84" s="205">
        <v>209</v>
      </c>
      <c r="T84" s="178">
        <v>7.7960000000000002E-2</v>
      </c>
      <c r="U84" s="178">
        <v>0.11156000000000001</v>
      </c>
      <c r="V84" s="178">
        <v>5.5109999999999999E-2</v>
      </c>
      <c r="W84" s="178">
        <v>0</v>
      </c>
      <c r="X84" s="178">
        <v>0.74597000000000002</v>
      </c>
      <c r="Y84" s="178">
        <v>3.8760000000000003E-2</v>
      </c>
      <c r="Z84" s="178">
        <v>0.12403</v>
      </c>
      <c r="AA84" s="178">
        <v>0.27906999999999998</v>
      </c>
      <c r="AB84" s="178">
        <v>0</v>
      </c>
      <c r="AC84" s="178">
        <v>0.54264000000000001</v>
      </c>
      <c r="AD84" s="178">
        <v>4.897E-2</v>
      </c>
      <c r="AE84" s="178">
        <v>0.25514999999999999</v>
      </c>
      <c r="AF84" s="178">
        <v>0.14691000000000001</v>
      </c>
      <c r="AG84" s="178">
        <v>0</v>
      </c>
      <c r="AH84" s="178">
        <v>0.53866000000000003</v>
      </c>
      <c r="AI84" s="202">
        <f t="shared" si="12"/>
        <v>0.25402999999999998</v>
      </c>
      <c r="AJ84" s="202">
        <f t="shared" si="13"/>
        <v>0.45735999999999999</v>
      </c>
      <c r="AK84" s="202">
        <f t="shared" si="14"/>
        <v>0.46133999999999997</v>
      </c>
      <c r="AL84" s="203">
        <f t="shared" si="10"/>
        <v>1261</v>
      </c>
      <c r="AM84" s="203">
        <f t="shared" si="15"/>
        <v>834</v>
      </c>
      <c r="AN84" s="203">
        <f t="shared" si="16"/>
        <v>427</v>
      </c>
      <c r="AO84" s="181">
        <f>Table1[[#This Row],[CENSUS_22_MINORITY_SA_P]]</f>
        <v>0.46688859566033913</v>
      </c>
      <c r="AP84" s="202">
        <f t="shared" si="11"/>
        <v>0.3386201427438541</v>
      </c>
      <c r="AQ84" s="182">
        <f t="shared" si="17"/>
        <v>-0.12826845291648503</v>
      </c>
    </row>
    <row r="85" spans="1:43">
      <c r="A85" s="199">
        <v>198455</v>
      </c>
      <c r="B85" s="200">
        <v>804</v>
      </c>
      <c r="C85" s="200">
        <v>25</v>
      </c>
      <c r="D85" s="200">
        <v>200</v>
      </c>
      <c r="E85" s="200">
        <v>41</v>
      </c>
      <c r="F85" s="200">
        <v>6</v>
      </c>
      <c r="G85" s="200">
        <v>526</v>
      </c>
      <c r="H85" s="200">
        <v>11</v>
      </c>
      <c r="I85" s="200">
        <v>0</v>
      </c>
      <c r="J85" s="200">
        <v>1</v>
      </c>
      <c r="K85" s="200">
        <v>2</v>
      </c>
      <c r="L85" s="200">
        <v>0</v>
      </c>
      <c r="M85" s="200">
        <v>8</v>
      </c>
      <c r="N85" s="200">
        <v>284</v>
      </c>
      <c r="O85" s="200">
        <v>6</v>
      </c>
      <c r="P85" s="200">
        <v>148</v>
      </c>
      <c r="Q85" s="200">
        <v>8</v>
      </c>
      <c r="R85" s="200">
        <v>3</v>
      </c>
      <c r="S85" s="200">
        <v>110</v>
      </c>
      <c r="T85" s="201">
        <v>3.109E-2</v>
      </c>
      <c r="U85" s="201">
        <v>0.24876000000000001</v>
      </c>
      <c r="V85" s="201">
        <v>5.0999999999999997E-2</v>
      </c>
      <c r="W85" s="201">
        <v>7.4599999999999996E-3</v>
      </c>
      <c r="X85" s="201">
        <v>0.65422999999999998</v>
      </c>
      <c r="Y85" s="201">
        <v>0</v>
      </c>
      <c r="Z85" s="201">
        <v>9.0910000000000005E-2</v>
      </c>
      <c r="AA85" s="201">
        <v>0.18182000000000001</v>
      </c>
      <c r="AB85" s="201">
        <v>0</v>
      </c>
      <c r="AC85" s="201">
        <v>0.72726999999999997</v>
      </c>
      <c r="AD85" s="201">
        <v>2.1129999999999999E-2</v>
      </c>
      <c r="AE85" s="201">
        <v>0.52112999999999998</v>
      </c>
      <c r="AF85" s="201">
        <v>2.8170000000000001E-2</v>
      </c>
      <c r="AG85" s="201">
        <v>1.056E-2</v>
      </c>
      <c r="AH85" s="201">
        <v>0.38732</v>
      </c>
      <c r="AI85" s="202">
        <f t="shared" si="12"/>
        <v>0.34577000000000002</v>
      </c>
      <c r="AJ85" s="202">
        <f t="shared" si="13"/>
        <v>0.27273000000000003</v>
      </c>
      <c r="AK85" s="202">
        <f t="shared" si="14"/>
        <v>0.61268</v>
      </c>
      <c r="AL85" s="203">
        <f t="shared" si="10"/>
        <v>1099</v>
      </c>
      <c r="AM85" s="203">
        <f t="shared" si="15"/>
        <v>644</v>
      </c>
      <c r="AN85" s="203">
        <f t="shared" si="16"/>
        <v>455</v>
      </c>
      <c r="AO85" s="181">
        <f>Table1[[#This Row],[CENSUS_22_MINORITY_SA_P]]</f>
        <v>0.49351195278332133</v>
      </c>
      <c r="AP85" s="202">
        <f t="shared" si="11"/>
        <v>0.4140127388535032</v>
      </c>
      <c r="AQ85" s="182">
        <f t="shared" si="17"/>
        <v>-7.9499213929818124E-2</v>
      </c>
    </row>
    <row r="86" spans="1:43">
      <c r="A86" s="204">
        <v>198552</v>
      </c>
      <c r="B86" s="205">
        <v>975</v>
      </c>
      <c r="C86" s="205">
        <v>18</v>
      </c>
      <c r="D86" s="205">
        <v>167</v>
      </c>
      <c r="E86" s="205">
        <v>18</v>
      </c>
      <c r="F86" s="205">
        <v>5</v>
      </c>
      <c r="G86" s="205">
        <v>746</v>
      </c>
      <c r="H86" s="205">
        <v>102</v>
      </c>
      <c r="I86" s="205">
        <v>1</v>
      </c>
      <c r="J86" s="205">
        <v>28</v>
      </c>
      <c r="K86" s="205">
        <v>10</v>
      </c>
      <c r="L86" s="205">
        <v>1</v>
      </c>
      <c r="M86" s="205">
        <v>59</v>
      </c>
      <c r="N86" s="205">
        <v>383</v>
      </c>
      <c r="O86" s="205">
        <v>7</v>
      </c>
      <c r="P86" s="205">
        <v>107</v>
      </c>
      <c r="Q86" s="205">
        <v>18</v>
      </c>
      <c r="R86" s="205">
        <v>2</v>
      </c>
      <c r="S86" s="205">
        <v>241</v>
      </c>
      <c r="T86" s="178">
        <v>1.8460000000000001E-2</v>
      </c>
      <c r="U86" s="178">
        <v>0.17127999999999999</v>
      </c>
      <c r="V86" s="178">
        <v>1.8460000000000001E-2</v>
      </c>
      <c r="W86" s="178">
        <v>5.13E-3</v>
      </c>
      <c r="X86" s="178">
        <v>0.76512999999999998</v>
      </c>
      <c r="Y86" s="178">
        <v>9.7999999999999997E-3</v>
      </c>
      <c r="Z86" s="178">
        <v>0.27450999999999998</v>
      </c>
      <c r="AA86" s="178">
        <v>9.8040000000000002E-2</v>
      </c>
      <c r="AB86" s="178">
        <v>9.7999999999999997E-3</v>
      </c>
      <c r="AC86" s="178">
        <v>0.57843</v>
      </c>
      <c r="AD86" s="178">
        <v>1.8280000000000001E-2</v>
      </c>
      <c r="AE86" s="178">
        <v>0.27937000000000001</v>
      </c>
      <c r="AF86" s="178">
        <v>4.7E-2</v>
      </c>
      <c r="AG86" s="178">
        <v>5.2199999999999998E-3</v>
      </c>
      <c r="AH86" s="178">
        <v>0.62924000000000002</v>
      </c>
      <c r="AI86" s="202">
        <f t="shared" si="12"/>
        <v>0.23487000000000002</v>
      </c>
      <c r="AJ86" s="202">
        <f t="shared" si="13"/>
        <v>0.42157</v>
      </c>
      <c r="AK86" s="202">
        <f t="shared" si="14"/>
        <v>0.37075999999999998</v>
      </c>
      <c r="AL86" s="203">
        <f t="shared" si="10"/>
        <v>1460</v>
      </c>
      <c r="AM86" s="203">
        <f t="shared" si="15"/>
        <v>1046</v>
      </c>
      <c r="AN86" s="203">
        <f t="shared" si="16"/>
        <v>414</v>
      </c>
      <c r="AO86" s="181">
        <f>Table1[[#This Row],[CENSUS_22_MINORITY_SA_P]]</f>
        <v>0.41206484064093735</v>
      </c>
      <c r="AP86" s="202">
        <f t="shared" si="11"/>
        <v>0.28356164383561644</v>
      </c>
      <c r="AQ86" s="182">
        <f t="shared" si="17"/>
        <v>-0.12850319680532091</v>
      </c>
    </row>
    <row r="87" spans="1:43">
      <c r="A87" s="199">
        <v>198640</v>
      </c>
      <c r="B87" s="200">
        <v>185</v>
      </c>
      <c r="C87" s="200">
        <v>3</v>
      </c>
      <c r="D87" s="200">
        <v>57</v>
      </c>
      <c r="E87" s="200">
        <v>3</v>
      </c>
      <c r="F87" s="200">
        <v>0</v>
      </c>
      <c r="G87" s="200">
        <v>122</v>
      </c>
      <c r="H87" s="200">
        <v>20</v>
      </c>
      <c r="I87" s="200">
        <v>1</v>
      </c>
      <c r="J87" s="200">
        <v>11</v>
      </c>
      <c r="K87" s="200">
        <v>0</v>
      </c>
      <c r="L87" s="200">
        <v>1</v>
      </c>
      <c r="M87" s="200">
        <v>7</v>
      </c>
      <c r="N87" s="200">
        <v>84</v>
      </c>
      <c r="O87" s="200">
        <v>0</v>
      </c>
      <c r="P87" s="200">
        <v>59</v>
      </c>
      <c r="Q87" s="200">
        <v>0</v>
      </c>
      <c r="R87" s="200">
        <v>5</v>
      </c>
      <c r="S87" s="200">
        <v>20</v>
      </c>
      <c r="T87" s="201">
        <v>1.6219999999999998E-2</v>
      </c>
      <c r="U87" s="201">
        <v>0.30810999999999999</v>
      </c>
      <c r="V87" s="201">
        <v>1.6219999999999998E-2</v>
      </c>
      <c r="W87" s="201">
        <v>0</v>
      </c>
      <c r="X87" s="201">
        <v>0.65946000000000005</v>
      </c>
      <c r="Y87" s="201">
        <v>0.05</v>
      </c>
      <c r="Z87" s="201">
        <v>0.55000000000000004</v>
      </c>
      <c r="AA87" s="201">
        <v>0</v>
      </c>
      <c r="AB87" s="201">
        <v>0.05</v>
      </c>
      <c r="AC87" s="201">
        <v>0.35</v>
      </c>
      <c r="AD87" s="201">
        <v>0</v>
      </c>
      <c r="AE87" s="201">
        <v>0.70238</v>
      </c>
      <c r="AF87" s="201">
        <v>0</v>
      </c>
      <c r="AG87" s="201">
        <v>5.9520000000000003E-2</v>
      </c>
      <c r="AH87" s="201">
        <v>0.23810000000000001</v>
      </c>
      <c r="AI87" s="202">
        <f t="shared" si="12"/>
        <v>0.34053999999999995</v>
      </c>
      <c r="AJ87" s="202">
        <f t="shared" si="13"/>
        <v>0.65</v>
      </c>
      <c r="AK87" s="202">
        <f t="shared" si="14"/>
        <v>0.76190000000000002</v>
      </c>
      <c r="AL87" s="203">
        <f t="shared" si="10"/>
        <v>289</v>
      </c>
      <c r="AM87" s="203">
        <f t="shared" si="15"/>
        <v>149</v>
      </c>
      <c r="AN87" s="203">
        <f t="shared" si="16"/>
        <v>140</v>
      </c>
      <c r="AO87" s="181">
        <f>Table1[[#This Row],[CENSUS_22_MINORITY_SA_P]]</f>
        <v>0.62129713423831068</v>
      </c>
      <c r="AP87" s="202">
        <f t="shared" si="11"/>
        <v>0.48442906574394462</v>
      </c>
      <c r="AQ87" s="182">
        <f t="shared" si="17"/>
        <v>-0.13686806849436606</v>
      </c>
    </row>
    <row r="88" spans="1:43">
      <c r="A88" s="204">
        <v>199740</v>
      </c>
      <c r="B88" s="205">
        <v>311</v>
      </c>
      <c r="C88" s="205">
        <v>2</v>
      </c>
      <c r="D88" s="205">
        <v>13</v>
      </c>
      <c r="E88" s="205">
        <v>3</v>
      </c>
      <c r="F88" s="205">
        <v>0</v>
      </c>
      <c r="G88" s="205">
        <v>285</v>
      </c>
      <c r="H88" s="205">
        <v>50</v>
      </c>
      <c r="I88" s="205">
        <v>1</v>
      </c>
      <c r="J88" s="205">
        <v>1</v>
      </c>
      <c r="K88" s="205">
        <v>1</v>
      </c>
      <c r="L88" s="205">
        <v>0</v>
      </c>
      <c r="M88" s="205">
        <v>46</v>
      </c>
      <c r="N88" s="205">
        <v>177</v>
      </c>
      <c r="O88" s="205">
        <v>5</v>
      </c>
      <c r="P88" s="205">
        <v>7</v>
      </c>
      <c r="Q88" s="205">
        <v>1</v>
      </c>
      <c r="R88" s="205">
        <v>0</v>
      </c>
      <c r="S88" s="205">
        <v>161</v>
      </c>
      <c r="T88" s="178">
        <v>6.43E-3</v>
      </c>
      <c r="U88" s="178">
        <v>4.1799999999999997E-2</v>
      </c>
      <c r="V88" s="178">
        <v>9.6500000000000006E-3</v>
      </c>
      <c r="W88" s="178">
        <v>0</v>
      </c>
      <c r="X88" s="178">
        <v>0.91639999999999999</v>
      </c>
      <c r="Y88" s="178">
        <v>0.02</v>
      </c>
      <c r="Z88" s="178">
        <v>0.02</v>
      </c>
      <c r="AA88" s="178">
        <v>0.02</v>
      </c>
      <c r="AB88" s="178">
        <v>0</v>
      </c>
      <c r="AC88" s="178">
        <v>0.92</v>
      </c>
      <c r="AD88" s="178">
        <v>2.8250000000000001E-2</v>
      </c>
      <c r="AE88" s="178">
        <v>3.9550000000000002E-2</v>
      </c>
      <c r="AF88" s="178">
        <v>5.6499999999999996E-3</v>
      </c>
      <c r="AG88" s="178">
        <v>0</v>
      </c>
      <c r="AH88" s="178">
        <v>0.90959999999999996</v>
      </c>
      <c r="AI88" s="202">
        <f t="shared" si="12"/>
        <v>8.3600000000000008E-2</v>
      </c>
      <c r="AJ88" s="202">
        <f t="shared" si="13"/>
        <v>7.999999999999996E-2</v>
      </c>
      <c r="AK88" s="202">
        <f t="shared" si="14"/>
        <v>9.0400000000000036E-2</v>
      </c>
      <c r="AL88" s="203">
        <f t="shared" si="10"/>
        <v>538</v>
      </c>
      <c r="AM88" s="203">
        <f t="shared" si="15"/>
        <v>492</v>
      </c>
      <c r="AN88" s="203">
        <f t="shared" si="16"/>
        <v>46</v>
      </c>
      <c r="AO88" s="181">
        <f>Table1[[#This Row],[CENSUS_22_MINORITY_SA_P]]</f>
        <v>0.3195421357494248</v>
      </c>
      <c r="AP88" s="202">
        <f t="shared" si="11"/>
        <v>8.5501858736059477E-2</v>
      </c>
      <c r="AQ88" s="182">
        <f t="shared" si="17"/>
        <v>-0.23404027701336533</v>
      </c>
    </row>
    <row r="89" spans="1:43">
      <c r="A89" s="199">
        <v>199838</v>
      </c>
      <c r="B89" s="200">
        <v>209</v>
      </c>
      <c r="C89" s="200">
        <v>2</v>
      </c>
      <c r="D89" s="200">
        <v>65</v>
      </c>
      <c r="E89" s="200">
        <v>3</v>
      </c>
      <c r="F89" s="200">
        <v>3</v>
      </c>
      <c r="G89" s="200">
        <v>136</v>
      </c>
      <c r="H89" s="200">
        <v>50</v>
      </c>
      <c r="I89" s="200">
        <v>1</v>
      </c>
      <c r="J89" s="200">
        <v>23</v>
      </c>
      <c r="K89" s="200">
        <v>0</v>
      </c>
      <c r="L89" s="200">
        <v>3</v>
      </c>
      <c r="M89" s="200">
        <v>23</v>
      </c>
      <c r="N89" s="200">
        <v>141</v>
      </c>
      <c r="O89" s="200">
        <v>1</v>
      </c>
      <c r="P89" s="200">
        <v>67</v>
      </c>
      <c r="Q89" s="200">
        <v>1</v>
      </c>
      <c r="R89" s="200">
        <v>1</v>
      </c>
      <c r="S89" s="200">
        <v>71</v>
      </c>
      <c r="T89" s="201">
        <v>9.5700000000000004E-3</v>
      </c>
      <c r="U89" s="201">
        <v>0.311</v>
      </c>
      <c r="V89" s="201">
        <v>1.435E-2</v>
      </c>
      <c r="W89" s="201">
        <v>1.435E-2</v>
      </c>
      <c r="X89" s="201">
        <v>0.65071999999999997</v>
      </c>
      <c r="Y89" s="201">
        <v>0.02</v>
      </c>
      <c r="Z89" s="201">
        <v>0.46</v>
      </c>
      <c r="AA89" s="201">
        <v>0</v>
      </c>
      <c r="AB89" s="201">
        <v>0.06</v>
      </c>
      <c r="AC89" s="201">
        <v>0.46</v>
      </c>
      <c r="AD89" s="201">
        <v>7.0899999999999999E-3</v>
      </c>
      <c r="AE89" s="201">
        <v>0.47517999999999999</v>
      </c>
      <c r="AF89" s="201">
        <v>7.0899999999999999E-3</v>
      </c>
      <c r="AG89" s="201">
        <v>7.0899999999999999E-3</v>
      </c>
      <c r="AH89" s="201">
        <v>0.50355000000000005</v>
      </c>
      <c r="AI89" s="202">
        <f t="shared" si="12"/>
        <v>0.34928000000000003</v>
      </c>
      <c r="AJ89" s="202">
        <f t="shared" si="13"/>
        <v>0.54</v>
      </c>
      <c r="AK89" s="202">
        <f t="shared" si="14"/>
        <v>0.49644999999999995</v>
      </c>
      <c r="AL89" s="203">
        <f t="shared" si="10"/>
        <v>400</v>
      </c>
      <c r="AM89" s="203">
        <f t="shared" si="15"/>
        <v>230</v>
      </c>
      <c r="AN89" s="203">
        <f t="shared" si="16"/>
        <v>170</v>
      </c>
      <c r="AO89" s="181">
        <f>Table1[[#This Row],[CENSUS_22_MINORITY_SA_P]]</f>
        <v>0.47283694882791355</v>
      </c>
      <c r="AP89" s="202">
        <f t="shared" si="11"/>
        <v>0.42499999999999999</v>
      </c>
      <c r="AQ89" s="182">
        <f t="shared" si="17"/>
        <v>-4.7836948827913561E-2</v>
      </c>
    </row>
    <row r="90" spans="1:43">
      <c r="A90" s="204">
        <v>199856</v>
      </c>
      <c r="B90" s="205">
        <v>898</v>
      </c>
      <c r="C90" s="205">
        <v>34</v>
      </c>
      <c r="D90" s="205">
        <v>101</v>
      </c>
      <c r="E90" s="205">
        <v>26</v>
      </c>
      <c r="F90" s="205">
        <v>4</v>
      </c>
      <c r="G90" s="205">
        <v>667</v>
      </c>
      <c r="H90" s="205">
        <v>527</v>
      </c>
      <c r="I90" s="205">
        <v>10</v>
      </c>
      <c r="J90" s="205">
        <v>102</v>
      </c>
      <c r="K90" s="205">
        <v>29</v>
      </c>
      <c r="L90" s="205">
        <v>5</v>
      </c>
      <c r="M90" s="205">
        <v>341</v>
      </c>
      <c r="N90" s="205">
        <v>931</v>
      </c>
      <c r="O90" s="205">
        <v>28</v>
      </c>
      <c r="P90" s="205">
        <v>282</v>
      </c>
      <c r="Q90" s="205">
        <v>58</v>
      </c>
      <c r="R90" s="205">
        <v>5</v>
      </c>
      <c r="S90" s="205">
        <v>516</v>
      </c>
      <c r="T90" s="178">
        <v>3.7859999999999998E-2</v>
      </c>
      <c r="U90" s="178">
        <v>0.11247</v>
      </c>
      <c r="V90" s="178">
        <v>2.895E-2</v>
      </c>
      <c r="W90" s="178">
        <v>4.45E-3</v>
      </c>
      <c r="X90" s="178">
        <v>0.74275999999999998</v>
      </c>
      <c r="Y90" s="178">
        <v>1.898E-2</v>
      </c>
      <c r="Z90" s="178">
        <v>0.19355</v>
      </c>
      <c r="AA90" s="178">
        <v>5.5030000000000003E-2</v>
      </c>
      <c r="AB90" s="178">
        <v>9.4900000000000002E-3</v>
      </c>
      <c r="AC90" s="178">
        <v>0.64705999999999997</v>
      </c>
      <c r="AD90" s="178">
        <v>3.0079999999999999E-2</v>
      </c>
      <c r="AE90" s="178">
        <v>0.3029</v>
      </c>
      <c r="AF90" s="178">
        <v>6.2300000000000001E-2</v>
      </c>
      <c r="AG90" s="178">
        <v>5.3699999999999998E-3</v>
      </c>
      <c r="AH90" s="178">
        <v>0.55423999999999995</v>
      </c>
      <c r="AI90" s="202">
        <f t="shared" si="12"/>
        <v>0.25724000000000002</v>
      </c>
      <c r="AJ90" s="202">
        <f t="shared" si="13"/>
        <v>0.35294000000000003</v>
      </c>
      <c r="AK90" s="202">
        <f t="shared" si="14"/>
        <v>0.44576000000000005</v>
      </c>
      <c r="AL90" s="203">
        <f t="shared" si="10"/>
        <v>2356</v>
      </c>
      <c r="AM90" s="203">
        <f t="shared" si="15"/>
        <v>1524</v>
      </c>
      <c r="AN90" s="203">
        <f t="shared" si="16"/>
        <v>832</v>
      </c>
      <c r="AO90" s="181">
        <f>Table1[[#This Row],[CENSUS_22_MINORITY_SA_P]]</f>
        <v>0.41727386995706223</v>
      </c>
      <c r="AP90" s="202">
        <f t="shared" si="11"/>
        <v>0.35314091680814941</v>
      </c>
      <c r="AQ90" s="182">
        <f t="shared" si="17"/>
        <v>-6.4132953148912819E-2</v>
      </c>
    </row>
    <row r="91" spans="1:43">
      <c r="A91" s="199">
        <v>200086</v>
      </c>
      <c r="B91" s="200">
        <v>57</v>
      </c>
      <c r="C91" s="200">
        <v>2</v>
      </c>
      <c r="D91" s="200">
        <v>6</v>
      </c>
      <c r="E91" s="200">
        <v>0</v>
      </c>
      <c r="F91" s="200">
        <v>34</v>
      </c>
      <c r="G91" s="200">
        <v>15</v>
      </c>
      <c r="H91" s="200">
        <v>12</v>
      </c>
      <c r="I91" s="200">
        <v>0</v>
      </c>
      <c r="J91" s="200">
        <v>0</v>
      </c>
      <c r="K91" s="200">
        <v>1</v>
      </c>
      <c r="L91" s="200">
        <v>9</v>
      </c>
      <c r="M91" s="200">
        <v>1</v>
      </c>
      <c r="N91" s="200">
        <v>41</v>
      </c>
      <c r="O91" s="200">
        <v>1</v>
      </c>
      <c r="P91" s="200">
        <v>6</v>
      </c>
      <c r="Q91" s="200">
        <v>1</v>
      </c>
      <c r="R91" s="200">
        <v>22</v>
      </c>
      <c r="S91" s="200">
        <v>10</v>
      </c>
      <c r="T91" s="201">
        <v>3.5090000000000003E-2</v>
      </c>
      <c r="U91" s="201">
        <v>0.10526000000000001</v>
      </c>
      <c r="V91" s="201">
        <v>0</v>
      </c>
      <c r="W91" s="201">
        <v>0.59648999999999996</v>
      </c>
      <c r="X91" s="201">
        <v>0.26316000000000001</v>
      </c>
      <c r="Y91" s="201">
        <v>0</v>
      </c>
      <c r="Z91" s="201">
        <v>0</v>
      </c>
      <c r="AA91" s="201">
        <v>8.3330000000000001E-2</v>
      </c>
      <c r="AB91" s="201">
        <v>0.75</v>
      </c>
      <c r="AC91" s="201">
        <v>8.3330000000000001E-2</v>
      </c>
      <c r="AD91" s="201">
        <v>2.4389999999999998E-2</v>
      </c>
      <c r="AE91" s="201">
        <v>0.14634</v>
      </c>
      <c r="AF91" s="201">
        <v>2.4389999999999998E-2</v>
      </c>
      <c r="AG91" s="201">
        <v>0.53659000000000001</v>
      </c>
      <c r="AH91" s="201">
        <v>0.24390000000000001</v>
      </c>
      <c r="AI91" s="202">
        <f t="shared" si="12"/>
        <v>0.73683999999999994</v>
      </c>
      <c r="AJ91" s="202">
        <f t="shared" si="13"/>
        <v>0.91666999999999998</v>
      </c>
      <c r="AK91" s="202">
        <f t="shared" si="14"/>
        <v>0.75609999999999999</v>
      </c>
      <c r="AL91" s="203">
        <f t="shared" si="10"/>
        <v>110</v>
      </c>
      <c r="AM91" s="203">
        <f t="shared" si="15"/>
        <v>26</v>
      </c>
      <c r="AN91" s="203">
        <f t="shared" si="16"/>
        <v>84</v>
      </c>
      <c r="AO91" s="181">
        <f>Table1[[#This Row],[CENSUS_22_MINORITY_SA_P]]</f>
        <v>0.43014096185737977</v>
      </c>
      <c r="AP91" s="202">
        <f t="shared" si="11"/>
        <v>0.76363636363636367</v>
      </c>
      <c r="AQ91" s="182">
        <f t="shared" si="17"/>
        <v>0.3334954017789839</v>
      </c>
    </row>
    <row r="92" spans="1:43">
      <c r="A92" s="204">
        <v>200527</v>
      </c>
      <c r="B92" s="205">
        <v>64</v>
      </c>
      <c r="C92" s="205">
        <v>0</v>
      </c>
      <c r="D92" s="205">
        <v>1</v>
      </c>
      <c r="E92" s="205">
        <v>1</v>
      </c>
      <c r="F92" s="205">
        <v>44</v>
      </c>
      <c r="G92" s="205">
        <v>17</v>
      </c>
      <c r="H92" s="205">
        <v>17</v>
      </c>
      <c r="I92" s="205">
        <v>0</v>
      </c>
      <c r="J92" s="205">
        <v>0</v>
      </c>
      <c r="K92" s="205">
        <v>0</v>
      </c>
      <c r="L92" s="205">
        <v>17</v>
      </c>
      <c r="M92" s="205">
        <v>0</v>
      </c>
      <c r="N92" s="205">
        <v>68</v>
      </c>
      <c r="O92" s="205">
        <v>0</v>
      </c>
      <c r="P92" s="205">
        <v>0</v>
      </c>
      <c r="Q92" s="205">
        <v>0</v>
      </c>
      <c r="R92" s="205">
        <v>63</v>
      </c>
      <c r="S92" s="205">
        <v>5</v>
      </c>
      <c r="T92" s="178">
        <v>0</v>
      </c>
      <c r="U92" s="178">
        <v>1.5630000000000002E-2</v>
      </c>
      <c r="V92" s="178">
        <v>1.5630000000000002E-2</v>
      </c>
      <c r="W92" s="178">
        <v>0.6875</v>
      </c>
      <c r="X92" s="178">
        <v>0.26562999999999998</v>
      </c>
      <c r="Y92" s="178">
        <v>0</v>
      </c>
      <c r="Z92" s="178">
        <v>0</v>
      </c>
      <c r="AA92" s="178">
        <v>0</v>
      </c>
      <c r="AB92" s="178">
        <v>1</v>
      </c>
      <c r="AC92" s="178">
        <v>0</v>
      </c>
      <c r="AD92" s="178">
        <v>0</v>
      </c>
      <c r="AE92" s="178">
        <v>0</v>
      </c>
      <c r="AF92" s="178">
        <v>0</v>
      </c>
      <c r="AG92" s="178">
        <v>0.92647000000000002</v>
      </c>
      <c r="AH92" s="178">
        <v>7.3529999999999998E-2</v>
      </c>
      <c r="AI92" s="202">
        <f t="shared" si="12"/>
        <v>0.73436999999999997</v>
      </c>
      <c r="AJ92" s="202">
        <f t="shared" si="13"/>
        <v>1</v>
      </c>
      <c r="AK92" s="202">
        <f t="shared" si="14"/>
        <v>0.92647000000000002</v>
      </c>
      <c r="AL92" s="203">
        <f t="shared" si="10"/>
        <v>149</v>
      </c>
      <c r="AM92" s="203">
        <f t="shared" si="15"/>
        <v>22</v>
      </c>
      <c r="AN92" s="203">
        <f t="shared" si="16"/>
        <v>127</v>
      </c>
      <c r="AO92" s="181">
        <f>Table1[[#This Row],[CENSUS_22_MINORITY_SA_P]]</f>
        <v>0.82354376830458831</v>
      </c>
      <c r="AP92" s="202">
        <f t="shared" si="11"/>
        <v>0.8523489932885906</v>
      </c>
      <c r="AQ92" s="182">
        <f t="shared" si="17"/>
        <v>2.8805224984002287E-2</v>
      </c>
    </row>
    <row r="93" spans="1:43">
      <c r="A93" s="199">
        <v>200554</v>
      </c>
      <c r="B93" s="200">
        <v>37</v>
      </c>
      <c r="C93" s="200">
        <v>0</v>
      </c>
      <c r="D93" s="200">
        <v>2</v>
      </c>
      <c r="E93" s="200">
        <v>1</v>
      </c>
      <c r="F93" s="200">
        <v>7</v>
      </c>
      <c r="G93" s="200">
        <v>20</v>
      </c>
      <c r="H93" s="200">
        <v>39</v>
      </c>
      <c r="I93" s="200">
        <v>0</v>
      </c>
      <c r="J93" s="200">
        <v>0</v>
      </c>
      <c r="K93" s="200">
        <v>1</v>
      </c>
      <c r="L93" s="200">
        <v>16</v>
      </c>
      <c r="M93" s="200">
        <v>20</v>
      </c>
      <c r="N93" s="200">
        <v>133</v>
      </c>
      <c r="O93" s="200">
        <v>0</v>
      </c>
      <c r="P93" s="200">
        <v>0</v>
      </c>
      <c r="Q93" s="200">
        <v>1</v>
      </c>
      <c r="R93" s="200">
        <v>94</v>
      </c>
      <c r="S93" s="200">
        <v>28</v>
      </c>
      <c r="T93" s="201">
        <v>0</v>
      </c>
      <c r="U93" s="201">
        <v>5.4050000000000001E-2</v>
      </c>
      <c r="V93" s="201">
        <v>2.7029999999999998E-2</v>
      </c>
      <c r="W93" s="201">
        <v>0.18919</v>
      </c>
      <c r="X93" s="201">
        <v>0.54054000000000002</v>
      </c>
      <c r="Y93" s="201">
        <v>0</v>
      </c>
      <c r="Z93" s="201">
        <v>0</v>
      </c>
      <c r="AA93" s="201">
        <v>2.564E-2</v>
      </c>
      <c r="AB93" s="201">
        <v>0.41026000000000001</v>
      </c>
      <c r="AC93" s="201">
        <v>0.51282000000000005</v>
      </c>
      <c r="AD93" s="201">
        <v>0</v>
      </c>
      <c r="AE93" s="201">
        <v>0</v>
      </c>
      <c r="AF93" s="201">
        <v>7.5199999999999998E-3</v>
      </c>
      <c r="AG93" s="201">
        <v>0.70677000000000001</v>
      </c>
      <c r="AH93" s="201">
        <v>0.21052999999999999</v>
      </c>
      <c r="AI93" s="202">
        <f t="shared" si="12"/>
        <v>0.45945999999999998</v>
      </c>
      <c r="AJ93" s="202">
        <f t="shared" si="13"/>
        <v>0.48717999999999995</v>
      </c>
      <c r="AK93" s="202">
        <f t="shared" si="14"/>
        <v>0.78947000000000001</v>
      </c>
      <c r="AL93" s="203">
        <f t="shared" ref="AL93:AL120" si="18">B93+H93+N93</f>
        <v>209</v>
      </c>
      <c r="AM93" s="203">
        <f t="shared" si="15"/>
        <v>68</v>
      </c>
      <c r="AN93" s="203">
        <f t="shared" si="16"/>
        <v>141</v>
      </c>
      <c r="AO93" s="181">
        <f>Table1[[#This Row],[CENSUS_22_MINORITY_SA_P]]</f>
        <v>0.13647491441748016</v>
      </c>
      <c r="AP93" s="202">
        <f t="shared" ref="AP93:AP120" si="19">(AN93/AL93)*1</f>
        <v>0.67464114832535882</v>
      </c>
      <c r="AQ93" s="182">
        <f t="shared" si="17"/>
        <v>0.53816623390787865</v>
      </c>
    </row>
    <row r="94" spans="1:43">
      <c r="A94" s="204">
        <v>201672</v>
      </c>
      <c r="B94" s="205">
        <v>164</v>
      </c>
      <c r="C94" s="205">
        <v>6</v>
      </c>
      <c r="D94" s="205">
        <v>6</v>
      </c>
      <c r="E94" s="205">
        <v>1</v>
      </c>
      <c r="F94" s="205">
        <v>0</v>
      </c>
      <c r="G94" s="205">
        <v>149</v>
      </c>
      <c r="H94" s="205">
        <v>11</v>
      </c>
      <c r="I94" s="205">
        <v>0</v>
      </c>
      <c r="J94" s="205">
        <v>0</v>
      </c>
      <c r="K94" s="205">
        <v>0</v>
      </c>
      <c r="L94" s="205">
        <v>0</v>
      </c>
      <c r="M94" s="205">
        <v>9</v>
      </c>
      <c r="N94" s="205">
        <v>109</v>
      </c>
      <c r="O94" s="205">
        <v>0</v>
      </c>
      <c r="P94" s="205">
        <v>3</v>
      </c>
      <c r="Q94" s="205">
        <v>1</v>
      </c>
      <c r="R94" s="205">
        <v>0</v>
      </c>
      <c r="S94" s="205">
        <v>105</v>
      </c>
      <c r="T94" s="178">
        <v>3.6589999999999998E-2</v>
      </c>
      <c r="U94" s="178">
        <v>3.6589999999999998E-2</v>
      </c>
      <c r="V94" s="178">
        <v>6.1000000000000004E-3</v>
      </c>
      <c r="W94" s="178">
        <v>0</v>
      </c>
      <c r="X94" s="178">
        <v>0.90854000000000001</v>
      </c>
      <c r="Y94" s="178">
        <v>0</v>
      </c>
      <c r="Z94" s="178">
        <v>0</v>
      </c>
      <c r="AA94" s="178">
        <v>0</v>
      </c>
      <c r="AB94" s="178">
        <v>0</v>
      </c>
      <c r="AC94" s="178">
        <v>0.81818000000000002</v>
      </c>
      <c r="AD94" s="178">
        <v>0</v>
      </c>
      <c r="AE94" s="178">
        <v>2.7519999999999999E-2</v>
      </c>
      <c r="AF94" s="178">
        <v>9.1699999999999993E-3</v>
      </c>
      <c r="AG94" s="178">
        <v>0</v>
      </c>
      <c r="AH94" s="178">
        <v>0.96330000000000005</v>
      </c>
      <c r="AI94" s="202">
        <f t="shared" si="12"/>
        <v>9.1459999999999986E-2</v>
      </c>
      <c r="AJ94" s="202">
        <f t="shared" si="13"/>
        <v>0.18181999999999998</v>
      </c>
      <c r="AK94" s="202">
        <f t="shared" si="14"/>
        <v>3.6699999999999955E-2</v>
      </c>
      <c r="AL94" s="203">
        <f t="shared" si="18"/>
        <v>284</v>
      </c>
      <c r="AM94" s="203">
        <f t="shared" si="15"/>
        <v>263</v>
      </c>
      <c r="AN94" s="203">
        <f t="shared" si="16"/>
        <v>21</v>
      </c>
      <c r="AO94" s="181">
        <f>Table1[[#This Row],[CENSUS_22_MINORITY_SA_P]]</f>
        <v>0.10307410203861504</v>
      </c>
      <c r="AP94" s="202">
        <f t="shared" si="19"/>
        <v>7.3943661971830985E-2</v>
      </c>
      <c r="AQ94" s="182">
        <f t="shared" si="17"/>
        <v>-2.9130440066784058E-2</v>
      </c>
    </row>
    <row r="95" spans="1:43">
      <c r="A95" s="199">
        <v>201973</v>
      </c>
      <c r="B95" s="200">
        <v>320</v>
      </c>
      <c r="C95" s="200">
        <v>7</v>
      </c>
      <c r="D95" s="200">
        <v>23</v>
      </c>
      <c r="E95" s="200">
        <v>6</v>
      </c>
      <c r="F95" s="200">
        <v>1</v>
      </c>
      <c r="G95" s="200">
        <v>279</v>
      </c>
      <c r="H95" s="200">
        <v>37</v>
      </c>
      <c r="I95" s="200">
        <v>0</v>
      </c>
      <c r="J95" s="200">
        <v>12</v>
      </c>
      <c r="K95" s="200">
        <v>0</v>
      </c>
      <c r="L95" s="200">
        <v>0</v>
      </c>
      <c r="M95" s="200">
        <v>22</v>
      </c>
      <c r="N95" s="200">
        <v>145</v>
      </c>
      <c r="O95" s="200">
        <v>1</v>
      </c>
      <c r="P95" s="200">
        <v>23</v>
      </c>
      <c r="Q95" s="200">
        <v>0</v>
      </c>
      <c r="R95" s="200">
        <v>0</v>
      </c>
      <c r="S95" s="200">
        <v>116</v>
      </c>
      <c r="T95" s="201">
        <v>2.188E-2</v>
      </c>
      <c r="U95" s="201">
        <v>7.1879999999999999E-2</v>
      </c>
      <c r="V95" s="201">
        <v>1.8749999999999999E-2</v>
      </c>
      <c r="W95" s="201">
        <v>3.13E-3</v>
      </c>
      <c r="X95" s="201">
        <v>0.87187999999999999</v>
      </c>
      <c r="Y95" s="201">
        <v>0</v>
      </c>
      <c r="Z95" s="201">
        <v>0.32432</v>
      </c>
      <c r="AA95" s="201">
        <v>0</v>
      </c>
      <c r="AB95" s="201">
        <v>0</v>
      </c>
      <c r="AC95" s="201">
        <v>0.59458999999999995</v>
      </c>
      <c r="AD95" s="201">
        <v>6.8999999999999999E-3</v>
      </c>
      <c r="AE95" s="201">
        <v>0.15862000000000001</v>
      </c>
      <c r="AF95" s="201">
        <v>0</v>
      </c>
      <c r="AG95" s="201">
        <v>0</v>
      </c>
      <c r="AH95" s="201">
        <v>0.8</v>
      </c>
      <c r="AI95" s="202">
        <f t="shared" si="12"/>
        <v>0.12812000000000001</v>
      </c>
      <c r="AJ95" s="202">
        <f t="shared" si="13"/>
        <v>0.40541000000000005</v>
      </c>
      <c r="AK95" s="202">
        <f t="shared" si="14"/>
        <v>0.19999999999999996</v>
      </c>
      <c r="AL95" s="203">
        <f t="shared" si="18"/>
        <v>502</v>
      </c>
      <c r="AM95" s="203">
        <f t="shared" si="15"/>
        <v>417</v>
      </c>
      <c r="AN95" s="203">
        <f t="shared" si="16"/>
        <v>85</v>
      </c>
      <c r="AO95" s="181">
        <f>Table1[[#This Row],[CENSUS_22_MINORITY_SA_P]]</f>
        <v>0.16097922424200811</v>
      </c>
      <c r="AP95" s="202">
        <f t="shared" si="19"/>
        <v>0.1693227091633466</v>
      </c>
      <c r="AQ95" s="182">
        <f t="shared" si="17"/>
        <v>8.3434849213384898E-3</v>
      </c>
    </row>
    <row r="96" spans="1:43">
      <c r="A96" s="204">
        <v>202222</v>
      </c>
      <c r="B96" s="205">
        <v>1317</v>
      </c>
      <c r="C96" s="205">
        <v>36</v>
      </c>
      <c r="D96" s="205">
        <v>136</v>
      </c>
      <c r="E96" s="205">
        <v>24</v>
      </c>
      <c r="F96" s="205">
        <v>4</v>
      </c>
      <c r="G96" s="205">
        <v>1086</v>
      </c>
      <c r="H96" s="205">
        <v>143</v>
      </c>
      <c r="I96" s="205">
        <v>6</v>
      </c>
      <c r="J96" s="205">
        <v>19</v>
      </c>
      <c r="K96" s="205">
        <v>3</v>
      </c>
      <c r="L96" s="205">
        <v>0</v>
      </c>
      <c r="M96" s="205">
        <v>110</v>
      </c>
      <c r="N96" s="205">
        <v>925</v>
      </c>
      <c r="O96" s="205">
        <v>18</v>
      </c>
      <c r="P96" s="205">
        <v>198</v>
      </c>
      <c r="Q96" s="205">
        <v>31</v>
      </c>
      <c r="R96" s="205">
        <v>9</v>
      </c>
      <c r="S96" s="205">
        <v>643</v>
      </c>
      <c r="T96" s="178">
        <v>2.733E-2</v>
      </c>
      <c r="U96" s="178">
        <v>0.10326</v>
      </c>
      <c r="V96" s="178">
        <v>1.822E-2</v>
      </c>
      <c r="W96" s="178">
        <v>3.0400000000000002E-3</v>
      </c>
      <c r="X96" s="178">
        <v>0.8246</v>
      </c>
      <c r="Y96" s="178">
        <v>4.1959999999999997E-2</v>
      </c>
      <c r="Z96" s="178">
        <v>0.13286999999999999</v>
      </c>
      <c r="AA96" s="178">
        <v>2.0979999999999999E-2</v>
      </c>
      <c r="AB96" s="178">
        <v>0</v>
      </c>
      <c r="AC96" s="178">
        <v>0.76922999999999997</v>
      </c>
      <c r="AD96" s="178">
        <v>1.9460000000000002E-2</v>
      </c>
      <c r="AE96" s="178">
        <v>0.21404999999999999</v>
      </c>
      <c r="AF96" s="178">
        <v>3.3509999999999998E-2</v>
      </c>
      <c r="AG96" s="178">
        <v>9.7300000000000008E-3</v>
      </c>
      <c r="AH96" s="178">
        <v>0.69513999999999998</v>
      </c>
      <c r="AI96" s="202">
        <f t="shared" si="12"/>
        <v>0.1754</v>
      </c>
      <c r="AJ96" s="202">
        <f t="shared" si="13"/>
        <v>0.23077000000000003</v>
      </c>
      <c r="AK96" s="202">
        <f t="shared" si="14"/>
        <v>0.30486000000000002</v>
      </c>
      <c r="AL96" s="203">
        <f t="shared" si="18"/>
        <v>2385</v>
      </c>
      <c r="AM96" s="203">
        <f t="shared" si="15"/>
        <v>1839</v>
      </c>
      <c r="AN96" s="203">
        <f t="shared" si="16"/>
        <v>546</v>
      </c>
      <c r="AO96" s="181">
        <f>Table1[[#This Row],[CENSUS_22_MINORITY_SA_P]]</f>
        <v>0.33670102193600909</v>
      </c>
      <c r="AP96" s="202">
        <f t="shared" si="19"/>
        <v>0.2289308176100629</v>
      </c>
      <c r="AQ96" s="182">
        <f t="shared" si="17"/>
        <v>-0.1077702043259462</v>
      </c>
    </row>
    <row r="97" spans="1:43">
      <c r="A97" s="199">
        <v>202356</v>
      </c>
      <c r="B97" s="200">
        <v>1403</v>
      </c>
      <c r="C97" s="200">
        <v>36</v>
      </c>
      <c r="D97" s="200">
        <v>205</v>
      </c>
      <c r="E97" s="200">
        <v>38</v>
      </c>
      <c r="F97" s="200">
        <v>3</v>
      </c>
      <c r="G97" s="200">
        <v>1038</v>
      </c>
      <c r="H97" s="200">
        <v>787</v>
      </c>
      <c r="I97" s="200">
        <v>14</v>
      </c>
      <c r="J97" s="200">
        <v>183</v>
      </c>
      <c r="K97" s="200">
        <v>27</v>
      </c>
      <c r="L97" s="200">
        <v>3</v>
      </c>
      <c r="M97" s="200">
        <v>517</v>
      </c>
      <c r="N97" s="200">
        <v>980</v>
      </c>
      <c r="O97" s="200">
        <v>15</v>
      </c>
      <c r="P97" s="200">
        <v>268</v>
      </c>
      <c r="Q97" s="200">
        <v>39</v>
      </c>
      <c r="R97" s="200">
        <v>0</v>
      </c>
      <c r="S97" s="200">
        <v>621</v>
      </c>
      <c r="T97" s="201">
        <v>2.5659999999999999E-2</v>
      </c>
      <c r="U97" s="201">
        <v>0.14612</v>
      </c>
      <c r="V97" s="201">
        <v>2.708E-2</v>
      </c>
      <c r="W97" s="201">
        <v>2.14E-3</v>
      </c>
      <c r="X97" s="201">
        <v>0.73984000000000005</v>
      </c>
      <c r="Y97" s="201">
        <v>1.779E-2</v>
      </c>
      <c r="Z97" s="201">
        <v>0.23252999999999999</v>
      </c>
      <c r="AA97" s="201">
        <v>3.431E-2</v>
      </c>
      <c r="AB97" s="201">
        <v>3.81E-3</v>
      </c>
      <c r="AC97" s="201">
        <v>0.65693000000000001</v>
      </c>
      <c r="AD97" s="201">
        <v>1.5310000000000001E-2</v>
      </c>
      <c r="AE97" s="201">
        <v>0.27346999999999999</v>
      </c>
      <c r="AF97" s="201">
        <v>3.9800000000000002E-2</v>
      </c>
      <c r="AG97" s="201">
        <v>0</v>
      </c>
      <c r="AH97" s="201">
        <v>0.63366999999999996</v>
      </c>
      <c r="AI97" s="202">
        <f t="shared" si="12"/>
        <v>0.26015999999999995</v>
      </c>
      <c r="AJ97" s="202">
        <f t="shared" si="13"/>
        <v>0.34306999999999999</v>
      </c>
      <c r="AK97" s="202">
        <f t="shared" si="14"/>
        <v>0.36633000000000004</v>
      </c>
      <c r="AL97" s="203">
        <f t="shared" si="18"/>
        <v>3170</v>
      </c>
      <c r="AM97" s="203">
        <f t="shared" si="15"/>
        <v>2176</v>
      </c>
      <c r="AN97" s="203">
        <f t="shared" si="16"/>
        <v>994</v>
      </c>
      <c r="AO97" s="181">
        <f>Table1[[#This Row],[CENSUS_22_MINORITY_SA_P]]</f>
        <v>0.37995867869103322</v>
      </c>
      <c r="AP97" s="202">
        <f t="shared" si="19"/>
        <v>0.31356466876971612</v>
      </c>
      <c r="AQ97" s="182">
        <f t="shared" si="17"/>
        <v>-6.639400992131711E-2</v>
      </c>
    </row>
    <row r="98" spans="1:43">
      <c r="A98" s="204">
        <v>203748</v>
      </c>
      <c r="B98" s="205">
        <v>544</v>
      </c>
      <c r="C98" s="205">
        <v>15</v>
      </c>
      <c r="D98" s="205">
        <v>25</v>
      </c>
      <c r="E98" s="205">
        <v>23</v>
      </c>
      <c r="F98" s="205">
        <v>1</v>
      </c>
      <c r="G98" s="205">
        <v>456</v>
      </c>
      <c r="H98" s="205">
        <v>111</v>
      </c>
      <c r="I98" s="205">
        <v>2</v>
      </c>
      <c r="J98" s="205">
        <v>12</v>
      </c>
      <c r="K98" s="205">
        <v>12</v>
      </c>
      <c r="L98" s="205">
        <v>0</v>
      </c>
      <c r="M98" s="205">
        <v>83</v>
      </c>
      <c r="N98" s="205">
        <v>489</v>
      </c>
      <c r="O98" s="205">
        <v>9</v>
      </c>
      <c r="P98" s="205">
        <v>44</v>
      </c>
      <c r="Q98" s="205">
        <v>42</v>
      </c>
      <c r="R98" s="205">
        <v>2</v>
      </c>
      <c r="S98" s="205">
        <v>374</v>
      </c>
      <c r="T98" s="178">
        <v>2.7570000000000001E-2</v>
      </c>
      <c r="U98" s="178">
        <v>4.5960000000000001E-2</v>
      </c>
      <c r="V98" s="178">
        <v>4.2279999999999998E-2</v>
      </c>
      <c r="W98" s="178">
        <v>1.8400000000000001E-3</v>
      </c>
      <c r="X98" s="178">
        <v>0.83823999999999999</v>
      </c>
      <c r="Y98" s="178">
        <v>1.8020000000000001E-2</v>
      </c>
      <c r="Z98" s="178">
        <v>0.10811</v>
      </c>
      <c r="AA98" s="178">
        <v>0.10811</v>
      </c>
      <c r="AB98" s="178">
        <v>0</v>
      </c>
      <c r="AC98" s="178">
        <v>0.74775000000000003</v>
      </c>
      <c r="AD98" s="178">
        <v>1.84E-2</v>
      </c>
      <c r="AE98" s="178">
        <v>8.9980000000000004E-2</v>
      </c>
      <c r="AF98" s="178">
        <v>8.5889999999999994E-2</v>
      </c>
      <c r="AG98" s="178">
        <v>4.0899999999999999E-3</v>
      </c>
      <c r="AH98" s="178">
        <v>0.76483000000000001</v>
      </c>
      <c r="AI98" s="202">
        <f t="shared" si="12"/>
        <v>0.16176000000000001</v>
      </c>
      <c r="AJ98" s="202">
        <f t="shared" si="13"/>
        <v>0.25224999999999997</v>
      </c>
      <c r="AK98" s="202">
        <f t="shared" si="14"/>
        <v>0.23516999999999999</v>
      </c>
      <c r="AL98" s="203">
        <f t="shared" si="18"/>
        <v>1144</v>
      </c>
      <c r="AM98" s="203">
        <f t="shared" si="15"/>
        <v>913</v>
      </c>
      <c r="AN98" s="203">
        <f t="shared" si="16"/>
        <v>231</v>
      </c>
      <c r="AO98" s="181">
        <f>Table1[[#This Row],[CENSUS_22_MINORITY_SA_P]]</f>
        <v>0.23387980236409336</v>
      </c>
      <c r="AP98" s="202">
        <f t="shared" si="19"/>
        <v>0.20192307692307693</v>
      </c>
      <c r="AQ98" s="182">
        <f t="shared" si="17"/>
        <v>-3.1956725441016437E-2</v>
      </c>
    </row>
    <row r="99" spans="1:43">
      <c r="A99" s="199">
        <v>204255</v>
      </c>
      <c r="B99" s="200">
        <v>108</v>
      </c>
      <c r="C99" s="200">
        <v>0</v>
      </c>
      <c r="D99" s="200">
        <v>4</v>
      </c>
      <c r="E99" s="200">
        <v>0</v>
      </c>
      <c r="F99" s="200">
        <v>1</v>
      </c>
      <c r="G99" s="200">
        <v>88</v>
      </c>
      <c r="H99" s="200">
        <v>3</v>
      </c>
      <c r="I99" s="200">
        <v>0</v>
      </c>
      <c r="J99" s="200">
        <v>0</v>
      </c>
      <c r="K99" s="200">
        <v>0</v>
      </c>
      <c r="L99" s="200">
        <v>0</v>
      </c>
      <c r="M99" s="200">
        <v>3</v>
      </c>
      <c r="N99" s="200">
        <v>61</v>
      </c>
      <c r="O99" s="200">
        <v>0</v>
      </c>
      <c r="P99" s="200">
        <v>2</v>
      </c>
      <c r="Q99" s="200">
        <v>0</v>
      </c>
      <c r="R99" s="200">
        <v>0</v>
      </c>
      <c r="S99" s="200">
        <v>56</v>
      </c>
      <c r="T99" s="201">
        <v>0</v>
      </c>
      <c r="U99" s="201">
        <v>3.7039999999999997E-2</v>
      </c>
      <c r="V99" s="201">
        <v>0</v>
      </c>
      <c r="W99" s="201">
        <v>9.2599999999999991E-3</v>
      </c>
      <c r="X99" s="201">
        <v>0.81481000000000003</v>
      </c>
      <c r="Y99" s="201">
        <v>0</v>
      </c>
      <c r="Z99" s="201">
        <v>0</v>
      </c>
      <c r="AA99" s="201">
        <v>0</v>
      </c>
      <c r="AB99" s="201">
        <v>0</v>
      </c>
      <c r="AC99" s="201">
        <v>1</v>
      </c>
      <c r="AD99" s="201">
        <v>0</v>
      </c>
      <c r="AE99" s="201">
        <v>3.279E-2</v>
      </c>
      <c r="AF99" s="201">
        <v>0</v>
      </c>
      <c r="AG99" s="201">
        <v>0</v>
      </c>
      <c r="AH99" s="201">
        <v>0.91803000000000001</v>
      </c>
      <c r="AI99" s="202">
        <f t="shared" si="12"/>
        <v>0.18518999999999997</v>
      </c>
      <c r="AJ99" s="202">
        <f t="shared" si="13"/>
        <v>0</v>
      </c>
      <c r="AK99" s="202">
        <f t="shared" si="14"/>
        <v>8.1969999999999987E-2</v>
      </c>
      <c r="AL99" s="203">
        <f t="shared" si="18"/>
        <v>172</v>
      </c>
      <c r="AM99" s="203">
        <f t="shared" si="15"/>
        <v>147</v>
      </c>
      <c r="AN99" s="203">
        <f t="shared" si="16"/>
        <v>25</v>
      </c>
      <c r="AO99" s="181">
        <f>Table1[[#This Row],[CENSUS_22_MINORITY_SA_P]]</f>
        <v>8.1888676286524048E-2</v>
      </c>
      <c r="AP99" s="202">
        <f t="shared" si="19"/>
        <v>0.14534883720930233</v>
      </c>
      <c r="AQ99" s="182">
        <f t="shared" si="17"/>
        <v>6.3460160922778286E-2</v>
      </c>
    </row>
    <row r="100" spans="1:43">
      <c r="A100" s="204">
        <v>204422</v>
      </c>
      <c r="B100" s="205">
        <v>184</v>
      </c>
      <c r="C100" s="205">
        <v>7</v>
      </c>
      <c r="D100" s="205">
        <v>4</v>
      </c>
      <c r="E100" s="205">
        <v>2</v>
      </c>
      <c r="F100" s="205">
        <v>2</v>
      </c>
      <c r="G100" s="205">
        <v>166</v>
      </c>
      <c r="H100" s="205">
        <v>34</v>
      </c>
      <c r="I100" s="205">
        <v>2</v>
      </c>
      <c r="J100" s="205">
        <v>1</v>
      </c>
      <c r="K100" s="205">
        <v>0</v>
      </c>
      <c r="L100" s="205">
        <v>0</v>
      </c>
      <c r="M100" s="205">
        <v>29</v>
      </c>
      <c r="N100" s="205">
        <v>105</v>
      </c>
      <c r="O100" s="205">
        <v>0</v>
      </c>
      <c r="P100" s="205">
        <v>8</v>
      </c>
      <c r="Q100" s="205">
        <v>0</v>
      </c>
      <c r="R100" s="205">
        <v>0</v>
      </c>
      <c r="S100" s="205">
        <v>95</v>
      </c>
      <c r="T100" s="178">
        <v>3.8039999999999997E-2</v>
      </c>
      <c r="U100" s="178">
        <v>2.1739999999999999E-2</v>
      </c>
      <c r="V100" s="178">
        <v>1.0869999999999999E-2</v>
      </c>
      <c r="W100" s="178">
        <v>1.0869999999999999E-2</v>
      </c>
      <c r="X100" s="178">
        <v>0.90217000000000003</v>
      </c>
      <c r="Y100" s="178">
        <v>5.8819999999999997E-2</v>
      </c>
      <c r="Z100" s="178">
        <v>2.9409999999999999E-2</v>
      </c>
      <c r="AA100" s="178">
        <v>0</v>
      </c>
      <c r="AB100" s="178">
        <v>0</v>
      </c>
      <c r="AC100" s="178">
        <v>0.85294000000000003</v>
      </c>
      <c r="AD100" s="178">
        <v>0</v>
      </c>
      <c r="AE100" s="178">
        <v>7.6189999999999994E-2</v>
      </c>
      <c r="AF100" s="178">
        <v>0</v>
      </c>
      <c r="AG100" s="178">
        <v>0</v>
      </c>
      <c r="AH100" s="178">
        <v>0.90476000000000001</v>
      </c>
      <c r="AI100" s="202">
        <f t="shared" si="12"/>
        <v>9.7829999999999973E-2</v>
      </c>
      <c r="AJ100" s="202">
        <f t="shared" si="13"/>
        <v>0.14705999999999997</v>
      </c>
      <c r="AK100" s="202">
        <f t="shared" si="14"/>
        <v>9.5239999999999991E-2</v>
      </c>
      <c r="AL100" s="203">
        <f t="shared" si="18"/>
        <v>323</v>
      </c>
      <c r="AM100" s="203">
        <f t="shared" si="15"/>
        <v>290</v>
      </c>
      <c r="AN100" s="203">
        <f t="shared" si="16"/>
        <v>33</v>
      </c>
      <c r="AO100" s="181">
        <f>Table1[[#This Row],[CENSUS_22_MINORITY_SA_P]]</f>
        <v>0.11214680638677064</v>
      </c>
      <c r="AP100" s="202">
        <f t="shared" si="19"/>
        <v>0.1021671826625387</v>
      </c>
      <c r="AQ100" s="182">
        <f t="shared" si="17"/>
        <v>-9.9796237242319452E-3</v>
      </c>
    </row>
    <row r="101" spans="1:43">
      <c r="A101" s="199">
        <v>204440</v>
      </c>
      <c r="B101" s="200">
        <v>124</v>
      </c>
      <c r="C101" s="200">
        <v>1</v>
      </c>
      <c r="D101" s="200">
        <v>0</v>
      </c>
      <c r="E101" s="200">
        <v>1</v>
      </c>
      <c r="F101" s="200">
        <v>2</v>
      </c>
      <c r="G101" s="200">
        <v>106</v>
      </c>
      <c r="H101" s="200">
        <v>14</v>
      </c>
      <c r="I101" s="200">
        <v>0</v>
      </c>
      <c r="J101" s="200">
        <v>0</v>
      </c>
      <c r="K101" s="200">
        <v>0</v>
      </c>
      <c r="L101" s="200">
        <v>0</v>
      </c>
      <c r="M101" s="200">
        <v>12</v>
      </c>
      <c r="N101" s="200">
        <v>102</v>
      </c>
      <c r="O101" s="200">
        <v>0</v>
      </c>
      <c r="P101" s="200">
        <v>1</v>
      </c>
      <c r="Q101" s="200">
        <v>6</v>
      </c>
      <c r="R101" s="200">
        <v>1</v>
      </c>
      <c r="S101" s="200">
        <v>81</v>
      </c>
      <c r="T101" s="201">
        <v>8.0599999999999995E-3</v>
      </c>
      <c r="U101" s="201">
        <v>0</v>
      </c>
      <c r="V101" s="201">
        <v>8.0599999999999995E-3</v>
      </c>
      <c r="W101" s="201">
        <v>1.6129999999999999E-2</v>
      </c>
      <c r="X101" s="201">
        <v>0.85484000000000004</v>
      </c>
      <c r="Y101" s="201">
        <v>0</v>
      </c>
      <c r="Z101" s="201">
        <v>0</v>
      </c>
      <c r="AA101" s="201">
        <v>0</v>
      </c>
      <c r="AB101" s="201">
        <v>0</v>
      </c>
      <c r="AC101" s="201">
        <v>0.85714000000000001</v>
      </c>
      <c r="AD101" s="201">
        <v>0</v>
      </c>
      <c r="AE101" s="201">
        <v>9.7999999999999997E-3</v>
      </c>
      <c r="AF101" s="201">
        <v>5.8819999999999997E-2</v>
      </c>
      <c r="AG101" s="201">
        <v>9.7999999999999997E-3</v>
      </c>
      <c r="AH101" s="201">
        <v>0.79412000000000005</v>
      </c>
      <c r="AI101" s="202">
        <f t="shared" si="12"/>
        <v>0.14515999999999996</v>
      </c>
      <c r="AJ101" s="202">
        <f t="shared" si="13"/>
        <v>0.14285999999999999</v>
      </c>
      <c r="AK101" s="202">
        <f t="shared" si="14"/>
        <v>0.20587999999999995</v>
      </c>
      <c r="AL101" s="203">
        <f t="shared" si="18"/>
        <v>240</v>
      </c>
      <c r="AM101" s="203">
        <f t="shared" si="15"/>
        <v>199</v>
      </c>
      <c r="AN101" s="203">
        <f t="shared" si="16"/>
        <v>41</v>
      </c>
      <c r="AO101" s="181">
        <f>Table1[[#This Row],[CENSUS_22_MINORITY_SA_P]]</f>
        <v>0.10829156656449342</v>
      </c>
      <c r="AP101" s="202">
        <f t="shared" si="19"/>
        <v>0.17083333333333334</v>
      </c>
      <c r="AQ101" s="182">
        <f t="shared" si="17"/>
        <v>6.2541766768839921E-2</v>
      </c>
    </row>
    <row r="102" spans="1:43">
      <c r="A102" s="204">
        <v>205470</v>
      </c>
      <c r="B102" s="205">
        <v>966</v>
      </c>
      <c r="C102" s="205">
        <v>22</v>
      </c>
      <c r="D102" s="205">
        <v>110</v>
      </c>
      <c r="E102" s="205">
        <v>17</v>
      </c>
      <c r="F102" s="205">
        <v>7</v>
      </c>
      <c r="G102" s="205">
        <v>774</v>
      </c>
      <c r="H102" s="205">
        <v>334</v>
      </c>
      <c r="I102" s="205">
        <v>7</v>
      </c>
      <c r="J102" s="205">
        <v>48</v>
      </c>
      <c r="K102" s="205">
        <v>4</v>
      </c>
      <c r="L102" s="205">
        <v>5</v>
      </c>
      <c r="M102" s="205">
        <v>248</v>
      </c>
      <c r="N102" s="205">
        <v>642</v>
      </c>
      <c r="O102" s="205">
        <v>10</v>
      </c>
      <c r="P102" s="205">
        <v>112</v>
      </c>
      <c r="Q102" s="205">
        <v>9</v>
      </c>
      <c r="R102" s="205">
        <v>30</v>
      </c>
      <c r="S102" s="205">
        <v>457</v>
      </c>
      <c r="T102" s="178">
        <v>2.2769999999999999E-2</v>
      </c>
      <c r="U102" s="178">
        <v>0.11387</v>
      </c>
      <c r="V102" s="178">
        <v>1.7600000000000001E-2</v>
      </c>
      <c r="W102" s="178">
        <v>7.2500000000000004E-3</v>
      </c>
      <c r="X102" s="178">
        <v>0.80123999999999995</v>
      </c>
      <c r="Y102" s="178">
        <v>2.0959999999999999E-2</v>
      </c>
      <c r="Z102" s="178">
        <v>0.14371</v>
      </c>
      <c r="AA102" s="178">
        <v>1.1979999999999999E-2</v>
      </c>
      <c r="AB102" s="178">
        <v>1.4970000000000001E-2</v>
      </c>
      <c r="AC102" s="178">
        <v>0.74251</v>
      </c>
      <c r="AD102" s="178">
        <v>1.558E-2</v>
      </c>
      <c r="AE102" s="178">
        <v>0.17444999999999999</v>
      </c>
      <c r="AF102" s="178">
        <v>1.4019999999999999E-2</v>
      </c>
      <c r="AG102" s="178">
        <v>4.6730000000000001E-2</v>
      </c>
      <c r="AH102" s="178">
        <v>0.71184000000000003</v>
      </c>
      <c r="AI102" s="202">
        <f t="shared" si="12"/>
        <v>0.19876000000000005</v>
      </c>
      <c r="AJ102" s="202">
        <f t="shared" si="13"/>
        <v>0.25749</v>
      </c>
      <c r="AK102" s="202">
        <f t="shared" si="14"/>
        <v>0.28815999999999997</v>
      </c>
      <c r="AL102" s="203">
        <f t="shared" si="18"/>
        <v>1942</v>
      </c>
      <c r="AM102" s="203">
        <f t="shared" si="15"/>
        <v>1479</v>
      </c>
      <c r="AN102" s="203">
        <f t="shared" si="16"/>
        <v>463</v>
      </c>
      <c r="AO102" s="181">
        <f>Table1[[#This Row],[CENSUS_22_MINORITY_SA_P]]</f>
        <v>0.2409145978957988</v>
      </c>
      <c r="AP102" s="202">
        <f t="shared" si="19"/>
        <v>0.2384140061791967</v>
      </c>
      <c r="AQ102" s="182">
        <f t="shared" si="17"/>
        <v>-2.5005917166021074E-3</v>
      </c>
    </row>
    <row r="103" spans="1:43">
      <c r="A103" s="199">
        <v>207449</v>
      </c>
      <c r="B103" s="200">
        <v>441</v>
      </c>
      <c r="C103" s="200">
        <v>23</v>
      </c>
      <c r="D103" s="200">
        <v>13</v>
      </c>
      <c r="E103" s="200">
        <v>33</v>
      </c>
      <c r="F103" s="200">
        <v>6</v>
      </c>
      <c r="G103" s="200">
        <v>342</v>
      </c>
      <c r="H103" s="200">
        <v>92</v>
      </c>
      <c r="I103" s="200">
        <v>4</v>
      </c>
      <c r="J103" s="200">
        <v>7</v>
      </c>
      <c r="K103" s="200">
        <v>13</v>
      </c>
      <c r="L103" s="200">
        <v>6</v>
      </c>
      <c r="M103" s="200">
        <v>56</v>
      </c>
      <c r="N103" s="200">
        <v>227</v>
      </c>
      <c r="O103" s="200">
        <v>7</v>
      </c>
      <c r="P103" s="200">
        <v>24</v>
      </c>
      <c r="Q103" s="200">
        <v>16</v>
      </c>
      <c r="R103" s="200">
        <v>8</v>
      </c>
      <c r="S103" s="200">
        <v>160</v>
      </c>
      <c r="T103" s="201">
        <v>5.2150000000000002E-2</v>
      </c>
      <c r="U103" s="201">
        <v>2.9479999999999999E-2</v>
      </c>
      <c r="V103" s="201">
        <v>7.4829999999999994E-2</v>
      </c>
      <c r="W103" s="201">
        <v>1.3610000000000001E-2</v>
      </c>
      <c r="X103" s="201">
        <v>0.77551000000000003</v>
      </c>
      <c r="Y103" s="201">
        <v>4.3479999999999998E-2</v>
      </c>
      <c r="Z103" s="201">
        <v>7.6090000000000005E-2</v>
      </c>
      <c r="AA103" s="201">
        <v>0.14130000000000001</v>
      </c>
      <c r="AB103" s="201">
        <v>6.522E-2</v>
      </c>
      <c r="AC103" s="201">
        <v>0.60870000000000002</v>
      </c>
      <c r="AD103" s="201">
        <v>3.0839999999999999E-2</v>
      </c>
      <c r="AE103" s="201">
        <v>0.10573</v>
      </c>
      <c r="AF103" s="201">
        <v>7.0480000000000001E-2</v>
      </c>
      <c r="AG103" s="201">
        <v>3.524E-2</v>
      </c>
      <c r="AH103" s="201">
        <v>0.70484999999999998</v>
      </c>
      <c r="AI103" s="202">
        <f t="shared" si="12"/>
        <v>0.22448999999999997</v>
      </c>
      <c r="AJ103" s="202">
        <f t="shared" si="13"/>
        <v>0.39129999999999998</v>
      </c>
      <c r="AK103" s="202">
        <f t="shared" si="14"/>
        <v>0.29515000000000002</v>
      </c>
      <c r="AL103" s="203">
        <f t="shared" si="18"/>
        <v>760</v>
      </c>
      <c r="AM103" s="203">
        <f t="shared" si="15"/>
        <v>558</v>
      </c>
      <c r="AN103" s="203">
        <f t="shared" si="16"/>
        <v>202</v>
      </c>
      <c r="AO103" s="181">
        <f>Table1[[#This Row],[CENSUS_22_MINORITY_SA_P]]</f>
        <v>0.39873577526746146</v>
      </c>
      <c r="AP103" s="202">
        <f t="shared" si="19"/>
        <v>0.26578947368421052</v>
      </c>
      <c r="AQ103" s="182">
        <f t="shared" si="17"/>
        <v>-0.13294630158325094</v>
      </c>
    </row>
    <row r="104" spans="1:43">
      <c r="A104" s="204">
        <v>207935</v>
      </c>
      <c r="B104" s="205">
        <v>632</v>
      </c>
      <c r="C104" s="205">
        <v>12</v>
      </c>
      <c r="D104" s="205">
        <v>45</v>
      </c>
      <c r="E104" s="205">
        <v>27</v>
      </c>
      <c r="F104" s="205">
        <v>27</v>
      </c>
      <c r="G104" s="205">
        <v>466</v>
      </c>
      <c r="H104" s="205">
        <v>196</v>
      </c>
      <c r="I104" s="205">
        <v>9</v>
      </c>
      <c r="J104" s="205">
        <v>20</v>
      </c>
      <c r="K104" s="205">
        <v>10</v>
      </c>
      <c r="L104" s="205">
        <v>10</v>
      </c>
      <c r="M104" s="205">
        <v>138</v>
      </c>
      <c r="N104" s="205">
        <v>772</v>
      </c>
      <c r="O104" s="205">
        <v>21</v>
      </c>
      <c r="P104" s="205">
        <v>51</v>
      </c>
      <c r="Q104" s="205">
        <v>43</v>
      </c>
      <c r="R104" s="205">
        <v>43</v>
      </c>
      <c r="S104" s="205">
        <v>559</v>
      </c>
      <c r="T104" s="178">
        <v>1.899E-2</v>
      </c>
      <c r="U104" s="178">
        <v>7.1199999999999999E-2</v>
      </c>
      <c r="V104" s="178">
        <v>4.2720000000000001E-2</v>
      </c>
      <c r="W104" s="178">
        <v>4.2720000000000001E-2</v>
      </c>
      <c r="X104" s="178">
        <v>0.73734</v>
      </c>
      <c r="Y104" s="178">
        <v>4.5920000000000002E-2</v>
      </c>
      <c r="Z104" s="178">
        <v>0.10204000000000001</v>
      </c>
      <c r="AA104" s="178">
        <v>5.1020000000000003E-2</v>
      </c>
      <c r="AB104" s="178">
        <v>5.1020000000000003E-2</v>
      </c>
      <c r="AC104" s="178">
        <v>0.70408000000000004</v>
      </c>
      <c r="AD104" s="178">
        <v>2.7199999999999998E-2</v>
      </c>
      <c r="AE104" s="178">
        <v>6.6059999999999994E-2</v>
      </c>
      <c r="AF104" s="178">
        <v>5.57E-2</v>
      </c>
      <c r="AG104" s="178">
        <v>5.57E-2</v>
      </c>
      <c r="AH104" s="178">
        <v>0.72409000000000001</v>
      </c>
      <c r="AI104" s="202">
        <f t="shared" si="12"/>
        <v>0.26266</v>
      </c>
      <c r="AJ104" s="202">
        <f t="shared" si="13"/>
        <v>0.29591999999999996</v>
      </c>
      <c r="AK104" s="202">
        <f t="shared" si="14"/>
        <v>0.27590999999999999</v>
      </c>
      <c r="AL104" s="203">
        <f t="shared" si="18"/>
        <v>1600</v>
      </c>
      <c r="AM104" s="203">
        <f t="shared" si="15"/>
        <v>1163</v>
      </c>
      <c r="AN104" s="203">
        <f t="shared" si="16"/>
        <v>437</v>
      </c>
      <c r="AO104" s="181">
        <f>Table1[[#This Row],[CENSUS_22_MINORITY_SA_P]]</f>
        <v>0.40220324312364802</v>
      </c>
      <c r="AP104" s="202">
        <f t="shared" si="19"/>
        <v>0.27312500000000001</v>
      </c>
      <c r="AQ104" s="182">
        <f t="shared" si="17"/>
        <v>-0.12907824312364802</v>
      </c>
    </row>
    <row r="105" spans="1:43">
      <c r="A105" s="199">
        <v>209038</v>
      </c>
      <c r="B105" s="200">
        <v>391</v>
      </c>
      <c r="C105" s="200">
        <v>12</v>
      </c>
      <c r="D105" s="200">
        <v>6</v>
      </c>
      <c r="E105" s="200">
        <v>15</v>
      </c>
      <c r="F105" s="200">
        <v>6</v>
      </c>
      <c r="G105" s="200">
        <v>311</v>
      </c>
      <c r="H105" s="200">
        <v>56</v>
      </c>
      <c r="I105" s="200">
        <v>2</v>
      </c>
      <c r="J105" s="200">
        <v>0</v>
      </c>
      <c r="K105" s="200">
        <v>10</v>
      </c>
      <c r="L105" s="200">
        <v>2</v>
      </c>
      <c r="M105" s="200">
        <v>41</v>
      </c>
      <c r="N105" s="200">
        <v>305</v>
      </c>
      <c r="O105" s="200">
        <v>11</v>
      </c>
      <c r="P105" s="200">
        <v>6</v>
      </c>
      <c r="Q105" s="200">
        <v>29</v>
      </c>
      <c r="R105" s="200">
        <v>7</v>
      </c>
      <c r="S105" s="200">
        <v>242</v>
      </c>
      <c r="T105" s="201">
        <v>3.0689999999999999E-2</v>
      </c>
      <c r="U105" s="201">
        <v>1.5350000000000001E-2</v>
      </c>
      <c r="V105" s="201">
        <v>3.8359999999999998E-2</v>
      </c>
      <c r="W105" s="201">
        <v>1.5350000000000001E-2</v>
      </c>
      <c r="X105" s="201">
        <v>0.7954</v>
      </c>
      <c r="Y105" s="201">
        <v>3.5709999999999999E-2</v>
      </c>
      <c r="Z105" s="201">
        <v>0</v>
      </c>
      <c r="AA105" s="201">
        <v>0.17857000000000001</v>
      </c>
      <c r="AB105" s="201">
        <v>3.5709999999999999E-2</v>
      </c>
      <c r="AC105" s="201">
        <v>0.73214000000000001</v>
      </c>
      <c r="AD105" s="201">
        <v>3.6069999999999998E-2</v>
      </c>
      <c r="AE105" s="201">
        <v>1.967E-2</v>
      </c>
      <c r="AF105" s="201">
        <v>9.5079999999999998E-2</v>
      </c>
      <c r="AG105" s="201">
        <v>2.2950000000000002E-2</v>
      </c>
      <c r="AH105" s="201">
        <v>0.79344000000000003</v>
      </c>
      <c r="AI105" s="202">
        <f t="shared" si="12"/>
        <v>0.2046</v>
      </c>
      <c r="AJ105" s="202">
        <f t="shared" si="13"/>
        <v>0.26785999999999999</v>
      </c>
      <c r="AK105" s="202">
        <f t="shared" si="14"/>
        <v>0.20655999999999997</v>
      </c>
      <c r="AL105" s="203">
        <f t="shared" si="18"/>
        <v>752</v>
      </c>
      <c r="AM105" s="203">
        <f t="shared" si="15"/>
        <v>594</v>
      </c>
      <c r="AN105" s="203">
        <f t="shared" si="16"/>
        <v>158</v>
      </c>
      <c r="AO105" s="181">
        <f>Table1[[#This Row],[CENSUS_22_MINORITY_SA_P]]</f>
        <v>0.199671391718862</v>
      </c>
      <c r="AP105" s="202">
        <f t="shared" si="19"/>
        <v>0.21010638297872342</v>
      </c>
      <c r="AQ105" s="182">
        <f t="shared" si="17"/>
        <v>1.0434991259861415E-2</v>
      </c>
    </row>
    <row r="106" spans="1:43">
      <c r="A106" s="204">
        <v>210605</v>
      </c>
      <c r="B106" s="205">
        <v>706</v>
      </c>
      <c r="C106" s="205">
        <v>26</v>
      </c>
      <c r="D106" s="205">
        <v>56</v>
      </c>
      <c r="E106" s="205">
        <v>12</v>
      </c>
      <c r="F106" s="205">
        <v>1</v>
      </c>
      <c r="G106" s="205">
        <v>559</v>
      </c>
      <c r="H106" s="205">
        <v>30</v>
      </c>
      <c r="I106" s="205">
        <v>1</v>
      </c>
      <c r="J106" s="205">
        <v>4</v>
      </c>
      <c r="K106" s="205">
        <v>0</v>
      </c>
      <c r="L106" s="205">
        <v>0</v>
      </c>
      <c r="M106" s="205">
        <v>23</v>
      </c>
      <c r="N106" s="205">
        <v>443</v>
      </c>
      <c r="O106" s="205">
        <v>6</v>
      </c>
      <c r="P106" s="205">
        <v>82</v>
      </c>
      <c r="Q106" s="205">
        <v>10</v>
      </c>
      <c r="R106" s="205">
        <v>2</v>
      </c>
      <c r="S106" s="205">
        <v>318</v>
      </c>
      <c r="T106" s="178">
        <v>3.6830000000000002E-2</v>
      </c>
      <c r="U106" s="178">
        <v>7.9320000000000002E-2</v>
      </c>
      <c r="V106" s="178">
        <v>1.7000000000000001E-2</v>
      </c>
      <c r="W106" s="178">
        <v>1.42E-3</v>
      </c>
      <c r="X106" s="178">
        <v>0.79178000000000004</v>
      </c>
      <c r="Y106" s="178">
        <v>3.3329999999999999E-2</v>
      </c>
      <c r="Z106" s="178">
        <v>0.13333</v>
      </c>
      <c r="AA106" s="178">
        <v>0</v>
      </c>
      <c r="AB106" s="178">
        <v>0</v>
      </c>
      <c r="AC106" s="178">
        <v>0.76666999999999996</v>
      </c>
      <c r="AD106" s="178">
        <v>1.354E-2</v>
      </c>
      <c r="AE106" s="178">
        <v>0.18509999999999999</v>
      </c>
      <c r="AF106" s="178">
        <v>2.257E-2</v>
      </c>
      <c r="AG106" s="178">
        <v>4.5100000000000001E-3</v>
      </c>
      <c r="AH106" s="178">
        <v>0.71782999999999997</v>
      </c>
      <c r="AI106" s="202">
        <f t="shared" si="12"/>
        <v>0.20821999999999996</v>
      </c>
      <c r="AJ106" s="202">
        <f t="shared" si="13"/>
        <v>0.23333000000000004</v>
      </c>
      <c r="AK106" s="202">
        <f t="shared" si="14"/>
        <v>0.28217000000000003</v>
      </c>
      <c r="AL106" s="203">
        <f t="shared" si="18"/>
        <v>1179</v>
      </c>
      <c r="AM106" s="203">
        <f t="shared" si="15"/>
        <v>900</v>
      </c>
      <c r="AN106" s="203">
        <f t="shared" si="16"/>
        <v>279</v>
      </c>
      <c r="AO106" s="181">
        <f>Table1[[#This Row],[CENSUS_22_MINORITY_SA_P]]</f>
        <v>0.23038440227734461</v>
      </c>
      <c r="AP106" s="202">
        <f t="shared" si="19"/>
        <v>0.23664122137404581</v>
      </c>
      <c r="AQ106" s="182">
        <f t="shared" si="17"/>
        <v>6.2568190967011994E-3</v>
      </c>
    </row>
    <row r="107" spans="1:43">
      <c r="A107" s="199">
        <v>211079</v>
      </c>
      <c r="B107" s="200">
        <v>102</v>
      </c>
      <c r="C107" s="200">
        <v>0</v>
      </c>
      <c r="D107" s="200">
        <v>0</v>
      </c>
      <c r="E107" s="200">
        <v>0</v>
      </c>
      <c r="F107" s="200">
        <v>1</v>
      </c>
      <c r="G107" s="200">
        <v>87</v>
      </c>
      <c r="H107" s="200">
        <v>14</v>
      </c>
      <c r="I107" s="200">
        <v>1</v>
      </c>
      <c r="J107" s="200">
        <v>1</v>
      </c>
      <c r="K107" s="200">
        <v>0</v>
      </c>
      <c r="L107" s="200">
        <v>0</v>
      </c>
      <c r="M107" s="200">
        <v>10</v>
      </c>
      <c r="N107" s="200">
        <v>90</v>
      </c>
      <c r="O107" s="200">
        <v>0</v>
      </c>
      <c r="P107" s="200">
        <v>7</v>
      </c>
      <c r="Q107" s="200">
        <v>0</v>
      </c>
      <c r="R107" s="200">
        <v>1</v>
      </c>
      <c r="S107" s="200">
        <v>77</v>
      </c>
      <c r="T107" s="201">
        <v>0</v>
      </c>
      <c r="U107" s="201">
        <v>0</v>
      </c>
      <c r="V107" s="201">
        <v>0</v>
      </c>
      <c r="W107" s="201">
        <v>9.7999999999999997E-3</v>
      </c>
      <c r="X107" s="201">
        <v>0.85294000000000003</v>
      </c>
      <c r="Y107" s="201">
        <v>7.1429999999999993E-2</v>
      </c>
      <c r="Z107" s="201">
        <v>7.1429999999999993E-2</v>
      </c>
      <c r="AA107" s="201">
        <v>0</v>
      </c>
      <c r="AB107" s="201">
        <v>0</v>
      </c>
      <c r="AC107" s="201">
        <v>0.71428999999999998</v>
      </c>
      <c r="AD107" s="201">
        <v>0</v>
      </c>
      <c r="AE107" s="201">
        <v>7.7780000000000002E-2</v>
      </c>
      <c r="AF107" s="201">
        <v>0</v>
      </c>
      <c r="AG107" s="201">
        <v>1.111E-2</v>
      </c>
      <c r="AH107" s="201">
        <v>0.85555999999999999</v>
      </c>
      <c r="AI107" s="202">
        <f t="shared" si="12"/>
        <v>0.14705999999999997</v>
      </c>
      <c r="AJ107" s="202">
        <f t="shared" si="13"/>
        <v>0.28571000000000002</v>
      </c>
      <c r="AK107" s="202">
        <f t="shared" si="14"/>
        <v>0.14444000000000001</v>
      </c>
      <c r="AL107" s="203">
        <f t="shared" si="18"/>
        <v>206</v>
      </c>
      <c r="AM107" s="203">
        <f t="shared" si="15"/>
        <v>174</v>
      </c>
      <c r="AN107" s="203">
        <f t="shared" si="16"/>
        <v>32</v>
      </c>
      <c r="AO107" s="181">
        <f>Table1[[#This Row],[CENSUS_22_MINORITY_SA_P]]</f>
        <v>0.20149207738341027</v>
      </c>
      <c r="AP107" s="202">
        <f t="shared" si="19"/>
        <v>0.1553398058252427</v>
      </c>
      <c r="AQ107" s="182">
        <f t="shared" si="17"/>
        <v>-4.6152271558167562E-2</v>
      </c>
    </row>
    <row r="108" spans="1:43">
      <c r="A108" s="199">
        <v>212878</v>
      </c>
      <c r="B108" s="200">
        <v>1339</v>
      </c>
      <c r="C108" s="200">
        <v>31</v>
      </c>
      <c r="D108" s="200">
        <v>57</v>
      </c>
      <c r="E108" s="200">
        <v>39</v>
      </c>
      <c r="F108" s="200">
        <v>8</v>
      </c>
      <c r="G108" s="200">
        <v>1171</v>
      </c>
      <c r="H108" s="200">
        <v>91</v>
      </c>
      <c r="I108" s="200">
        <v>2</v>
      </c>
      <c r="J108" s="200">
        <v>6</v>
      </c>
      <c r="K108" s="200">
        <v>4</v>
      </c>
      <c r="L108" s="200">
        <v>1</v>
      </c>
      <c r="M108" s="200">
        <v>75</v>
      </c>
      <c r="N108" s="200">
        <v>488</v>
      </c>
      <c r="O108" s="200">
        <v>17</v>
      </c>
      <c r="P108" s="200">
        <v>78</v>
      </c>
      <c r="Q108" s="200">
        <v>37</v>
      </c>
      <c r="R108" s="200">
        <v>5</v>
      </c>
      <c r="S108" s="200">
        <v>334</v>
      </c>
      <c r="T108" s="201">
        <v>2.315E-2</v>
      </c>
      <c r="U108" s="201">
        <v>4.2569999999999997E-2</v>
      </c>
      <c r="V108" s="201">
        <v>2.913E-2</v>
      </c>
      <c r="W108" s="201">
        <v>5.9699999999999996E-3</v>
      </c>
      <c r="X108" s="201">
        <v>0.87453000000000003</v>
      </c>
      <c r="Y108" s="201">
        <v>2.198E-2</v>
      </c>
      <c r="Z108" s="201">
        <v>6.5930000000000002E-2</v>
      </c>
      <c r="AA108" s="201">
        <v>4.3959999999999999E-2</v>
      </c>
      <c r="AB108" s="201">
        <v>1.099E-2</v>
      </c>
      <c r="AC108" s="201">
        <v>0.82418000000000002</v>
      </c>
      <c r="AD108" s="201">
        <v>3.4840000000000003E-2</v>
      </c>
      <c r="AE108" s="201">
        <v>0.15984000000000001</v>
      </c>
      <c r="AF108" s="201">
        <v>7.5819999999999999E-2</v>
      </c>
      <c r="AG108" s="201">
        <v>1.025E-2</v>
      </c>
      <c r="AH108" s="201">
        <v>0.68442999999999998</v>
      </c>
      <c r="AI108" s="202">
        <f t="shared" si="12"/>
        <v>0.12546999999999997</v>
      </c>
      <c r="AJ108" s="202">
        <f t="shared" si="13"/>
        <v>0.17581999999999998</v>
      </c>
      <c r="AK108" s="202">
        <f t="shared" si="14"/>
        <v>0.31557000000000002</v>
      </c>
      <c r="AL108" s="203">
        <f t="shared" si="18"/>
        <v>1918</v>
      </c>
      <c r="AM108" s="203">
        <f t="shared" si="15"/>
        <v>1580</v>
      </c>
      <c r="AN108" s="203">
        <f t="shared" si="16"/>
        <v>338</v>
      </c>
      <c r="AO108" s="181">
        <f>Table1[[#This Row],[CENSUS_22_MINORITY_SA_P]]</f>
        <v>0.22242448143823787</v>
      </c>
      <c r="AP108" s="202">
        <f t="shared" si="19"/>
        <v>0.17622523461939521</v>
      </c>
      <c r="AQ108" s="182">
        <f t="shared" si="17"/>
        <v>-4.619924681884266E-2</v>
      </c>
    </row>
    <row r="109" spans="1:43">
      <c r="A109" s="204">
        <v>214111</v>
      </c>
      <c r="B109" s="205">
        <v>542</v>
      </c>
      <c r="C109" s="205">
        <v>16</v>
      </c>
      <c r="D109" s="205">
        <v>44</v>
      </c>
      <c r="E109" s="205">
        <v>11</v>
      </c>
      <c r="F109" s="205">
        <v>4</v>
      </c>
      <c r="G109" s="205">
        <v>446</v>
      </c>
      <c r="H109" s="205">
        <v>62</v>
      </c>
      <c r="I109" s="205">
        <v>6</v>
      </c>
      <c r="J109" s="205">
        <v>6</v>
      </c>
      <c r="K109" s="205">
        <v>1</v>
      </c>
      <c r="L109" s="205">
        <v>2</v>
      </c>
      <c r="M109" s="205">
        <v>45</v>
      </c>
      <c r="N109" s="205">
        <v>384</v>
      </c>
      <c r="O109" s="205">
        <v>17</v>
      </c>
      <c r="P109" s="205">
        <v>64</v>
      </c>
      <c r="Q109" s="205">
        <v>13</v>
      </c>
      <c r="R109" s="205">
        <v>1</v>
      </c>
      <c r="S109" s="205">
        <v>259</v>
      </c>
      <c r="T109" s="178">
        <v>2.9520000000000001E-2</v>
      </c>
      <c r="U109" s="178">
        <v>8.1180000000000002E-2</v>
      </c>
      <c r="V109" s="178">
        <v>2.0299999999999999E-2</v>
      </c>
      <c r="W109" s="178">
        <v>7.3800000000000003E-3</v>
      </c>
      <c r="X109" s="178">
        <v>0.82287999999999994</v>
      </c>
      <c r="Y109" s="178">
        <v>9.6769999999999995E-2</v>
      </c>
      <c r="Z109" s="178">
        <v>9.6769999999999995E-2</v>
      </c>
      <c r="AA109" s="178">
        <v>1.6129999999999999E-2</v>
      </c>
      <c r="AB109" s="178">
        <v>3.2259999999999997E-2</v>
      </c>
      <c r="AC109" s="178">
        <v>0.72580999999999996</v>
      </c>
      <c r="AD109" s="178">
        <v>4.4269999999999997E-2</v>
      </c>
      <c r="AE109" s="178">
        <v>0.16667000000000001</v>
      </c>
      <c r="AF109" s="178">
        <v>3.3849999999999998E-2</v>
      </c>
      <c r="AG109" s="178">
        <v>2.5999999999999999E-3</v>
      </c>
      <c r="AH109" s="178">
        <v>0.67447999999999997</v>
      </c>
      <c r="AI109" s="202">
        <f t="shared" si="12"/>
        <v>0.17712000000000006</v>
      </c>
      <c r="AJ109" s="202">
        <f t="shared" si="13"/>
        <v>0.27419000000000004</v>
      </c>
      <c r="AK109" s="202">
        <f t="shared" si="14"/>
        <v>0.32552000000000003</v>
      </c>
      <c r="AL109" s="203">
        <f t="shared" si="18"/>
        <v>988</v>
      </c>
      <c r="AM109" s="203">
        <f t="shared" si="15"/>
        <v>750</v>
      </c>
      <c r="AN109" s="203">
        <f t="shared" si="16"/>
        <v>238</v>
      </c>
      <c r="AO109" s="181">
        <f>Table1[[#This Row],[CENSUS_22_MINORITY_SA_P]]</f>
        <v>0.26444916446656291</v>
      </c>
      <c r="AP109" s="202">
        <f t="shared" si="19"/>
        <v>0.24089068825910931</v>
      </c>
      <c r="AQ109" s="182">
        <f t="shared" si="17"/>
        <v>-2.3558476207453605E-2</v>
      </c>
    </row>
    <row r="110" spans="1:43">
      <c r="A110" s="199">
        <v>215239</v>
      </c>
      <c r="B110" s="200">
        <v>893</v>
      </c>
      <c r="C110" s="200">
        <v>46</v>
      </c>
      <c r="D110" s="200">
        <v>203</v>
      </c>
      <c r="E110" s="200">
        <v>33</v>
      </c>
      <c r="F110" s="200">
        <v>2</v>
      </c>
      <c r="G110" s="200">
        <v>568</v>
      </c>
      <c r="H110" s="200">
        <v>104</v>
      </c>
      <c r="I110" s="200">
        <v>4</v>
      </c>
      <c r="J110" s="200">
        <v>37</v>
      </c>
      <c r="K110" s="200">
        <v>5</v>
      </c>
      <c r="L110" s="200">
        <v>0</v>
      </c>
      <c r="M110" s="200">
        <v>54</v>
      </c>
      <c r="N110" s="200">
        <v>433</v>
      </c>
      <c r="O110" s="200">
        <v>18</v>
      </c>
      <c r="P110" s="200">
        <v>221</v>
      </c>
      <c r="Q110" s="200">
        <v>36</v>
      </c>
      <c r="R110" s="200">
        <v>2</v>
      </c>
      <c r="S110" s="200">
        <v>146</v>
      </c>
      <c r="T110" s="201">
        <v>5.151E-2</v>
      </c>
      <c r="U110" s="201">
        <v>0.22731999999999999</v>
      </c>
      <c r="V110" s="201">
        <v>3.6949999999999997E-2</v>
      </c>
      <c r="W110" s="201">
        <v>2.2399999999999998E-3</v>
      </c>
      <c r="X110" s="201">
        <v>0.63605999999999996</v>
      </c>
      <c r="Y110" s="201">
        <v>3.8460000000000001E-2</v>
      </c>
      <c r="Z110" s="201">
        <v>0.35576999999999998</v>
      </c>
      <c r="AA110" s="201">
        <v>4.8079999999999998E-2</v>
      </c>
      <c r="AB110" s="201">
        <v>0</v>
      </c>
      <c r="AC110" s="201">
        <v>0.51922999999999997</v>
      </c>
      <c r="AD110" s="201">
        <v>4.1570000000000003E-2</v>
      </c>
      <c r="AE110" s="201">
        <v>0.51039000000000001</v>
      </c>
      <c r="AF110" s="201">
        <v>8.3140000000000006E-2</v>
      </c>
      <c r="AG110" s="201">
        <v>4.62E-3</v>
      </c>
      <c r="AH110" s="201">
        <v>0.33717999999999998</v>
      </c>
      <c r="AI110" s="202">
        <f t="shared" si="12"/>
        <v>0.36394000000000004</v>
      </c>
      <c r="AJ110" s="202">
        <f t="shared" si="13"/>
        <v>0.48077000000000003</v>
      </c>
      <c r="AK110" s="202">
        <f t="shared" si="14"/>
        <v>0.66281999999999996</v>
      </c>
      <c r="AL110" s="203">
        <f t="shared" si="18"/>
        <v>1430</v>
      </c>
      <c r="AM110" s="203">
        <f t="shared" si="15"/>
        <v>768</v>
      </c>
      <c r="AN110" s="203">
        <f t="shared" si="16"/>
        <v>662</v>
      </c>
      <c r="AO110" s="181">
        <f>Table1[[#This Row],[CENSUS_22_MINORITY_SA_P]]</f>
        <v>0.66464454107687132</v>
      </c>
      <c r="AP110" s="202">
        <f t="shared" si="19"/>
        <v>0.46293706293706294</v>
      </c>
      <c r="AQ110" s="182">
        <f t="shared" si="17"/>
        <v>-0.20170747813980838</v>
      </c>
    </row>
    <row r="111" spans="1:43">
      <c r="A111" s="204">
        <v>218858</v>
      </c>
      <c r="B111" s="205">
        <v>188</v>
      </c>
      <c r="C111" s="205">
        <v>0</v>
      </c>
      <c r="D111" s="205">
        <v>37</v>
      </c>
      <c r="E111" s="205">
        <v>5</v>
      </c>
      <c r="F111" s="205">
        <v>0</v>
      </c>
      <c r="G111" s="205">
        <v>140</v>
      </c>
      <c r="H111" s="205">
        <v>2</v>
      </c>
      <c r="I111" s="205">
        <v>0</v>
      </c>
      <c r="J111" s="205">
        <v>0</v>
      </c>
      <c r="K111" s="205">
        <v>0</v>
      </c>
      <c r="L111" s="205">
        <v>0</v>
      </c>
      <c r="M111" s="205">
        <v>2</v>
      </c>
      <c r="N111" s="205">
        <v>149</v>
      </c>
      <c r="O111" s="205">
        <v>1</v>
      </c>
      <c r="P111" s="205">
        <v>57</v>
      </c>
      <c r="Q111" s="205">
        <v>2</v>
      </c>
      <c r="R111" s="205">
        <v>0</v>
      </c>
      <c r="S111" s="205">
        <v>84</v>
      </c>
      <c r="T111" s="178">
        <v>0</v>
      </c>
      <c r="U111" s="178">
        <v>0.19681000000000001</v>
      </c>
      <c r="V111" s="178">
        <v>2.6599999999999999E-2</v>
      </c>
      <c r="W111" s="178">
        <v>0</v>
      </c>
      <c r="X111" s="178">
        <v>0.74468000000000001</v>
      </c>
      <c r="Y111" s="178">
        <v>0</v>
      </c>
      <c r="Z111" s="178">
        <v>0</v>
      </c>
      <c r="AA111" s="178">
        <v>0</v>
      </c>
      <c r="AB111" s="178">
        <v>0</v>
      </c>
      <c r="AC111" s="178">
        <v>1</v>
      </c>
      <c r="AD111" s="178">
        <v>6.7099999999999998E-3</v>
      </c>
      <c r="AE111" s="178">
        <v>0.38255</v>
      </c>
      <c r="AF111" s="178">
        <v>1.342E-2</v>
      </c>
      <c r="AG111" s="178">
        <v>0</v>
      </c>
      <c r="AH111" s="178">
        <v>0.56376000000000004</v>
      </c>
      <c r="AI111" s="202">
        <f t="shared" si="12"/>
        <v>0.25531999999999999</v>
      </c>
      <c r="AJ111" s="202">
        <f t="shared" si="13"/>
        <v>0</v>
      </c>
      <c r="AK111" s="202">
        <f t="shared" si="14"/>
        <v>0.43623999999999996</v>
      </c>
      <c r="AL111" s="203">
        <f t="shared" si="18"/>
        <v>339</v>
      </c>
      <c r="AM111" s="203">
        <f t="shared" si="15"/>
        <v>226</v>
      </c>
      <c r="AN111" s="203">
        <f t="shared" si="16"/>
        <v>113</v>
      </c>
      <c r="AO111" s="181">
        <f>Table1[[#This Row],[CENSUS_22_MINORITY_SA_P]]</f>
        <v>0.48930031367456495</v>
      </c>
      <c r="AP111" s="202">
        <f t="shared" si="19"/>
        <v>0.33333333333333331</v>
      </c>
      <c r="AQ111" s="182">
        <f t="shared" si="17"/>
        <v>-0.15596698034123163</v>
      </c>
    </row>
    <row r="112" spans="1:43">
      <c r="A112" s="199">
        <v>219408</v>
      </c>
      <c r="B112" s="200">
        <v>24</v>
      </c>
      <c r="C112" s="200">
        <v>0</v>
      </c>
      <c r="D112" s="200">
        <v>0</v>
      </c>
      <c r="E112" s="200">
        <v>0</v>
      </c>
      <c r="F112" s="200">
        <v>11</v>
      </c>
      <c r="G112" s="200">
        <v>13</v>
      </c>
      <c r="H112" s="200">
        <v>2</v>
      </c>
      <c r="I112" s="200">
        <v>0</v>
      </c>
      <c r="J112" s="200">
        <v>0</v>
      </c>
      <c r="K112" s="200">
        <v>0</v>
      </c>
      <c r="L112" s="200">
        <v>1</v>
      </c>
      <c r="M112" s="200">
        <v>1</v>
      </c>
      <c r="N112" s="200">
        <v>45</v>
      </c>
      <c r="O112" s="200">
        <v>0</v>
      </c>
      <c r="P112" s="200">
        <v>0</v>
      </c>
      <c r="Q112" s="200">
        <v>0</v>
      </c>
      <c r="R112" s="200">
        <v>36</v>
      </c>
      <c r="S112" s="200">
        <v>9</v>
      </c>
      <c r="T112" s="201">
        <v>0</v>
      </c>
      <c r="U112" s="201">
        <v>0</v>
      </c>
      <c r="V112" s="201">
        <v>0</v>
      </c>
      <c r="W112" s="201">
        <v>0.45833000000000002</v>
      </c>
      <c r="X112" s="201">
        <v>0.54166999999999998</v>
      </c>
      <c r="Y112" s="201">
        <v>0</v>
      </c>
      <c r="Z112" s="201">
        <v>0</v>
      </c>
      <c r="AA112" s="201">
        <v>0</v>
      </c>
      <c r="AB112" s="201">
        <v>0.5</v>
      </c>
      <c r="AC112" s="201">
        <v>0.5</v>
      </c>
      <c r="AD112" s="201">
        <v>0</v>
      </c>
      <c r="AE112" s="201">
        <v>0</v>
      </c>
      <c r="AF112" s="201">
        <v>0</v>
      </c>
      <c r="AG112" s="201">
        <v>0.8</v>
      </c>
      <c r="AH112" s="201">
        <v>0.2</v>
      </c>
      <c r="AI112" s="202">
        <f t="shared" si="12"/>
        <v>0.45833000000000002</v>
      </c>
      <c r="AJ112" s="202">
        <f t="shared" si="13"/>
        <v>0.5</v>
      </c>
      <c r="AK112" s="202">
        <f t="shared" si="14"/>
        <v>0.8</v>
      </c>
      <c r="AL112" s="203">
        <f t="shared" si="18"/>
        <v>71</v>
      </c>
      <c r="AM112" s="203">
        <f t="shared" si="15"/>
        <v>23</v>
      </c>
      <c r="AN112" s="203">
        <f t="shared" si="16"/>
        <v>48</v>
      </c>
      <c r="AO112" s="181">
        <f>Table1[[#This Row],[CENSUS_22_MINORITY_SA_P]]</f>
        <v>0.16774654172244532</v>
      </c>
      <c r="AP112" s="202">
        <f t="shared" si="19"/>
        <v>0.676056338028169</v>
      </c>
      <c r="AQ112" s="182">
        <f t="shared" si="17"/>
        <v>0.5083097963057237</v>
      </c>
    </row>
    <row r="113" spans="1:43">
      <c r="A113" s="199">
        <v>219879</v>
      </c>
      <c r="B113" s="200">
        <v>169</v>
      </c>
      <c r="C113" s="200">
        <v>3</v>
      </c>
      <c r="D113" s="200">
        <v>1</v>
      </c>
      <c r="E113" s="200">
        <v>1</v>
      </c>
      <c r="F113" s="200">
        <v>0</v>
      </c>
      <c r="G113" s="200">
        <v>163</v>
      </c>
      <c r="H113" s="200">
        <v>53</v>
      </c>
      <c r="I113" s="200">
        <v>0</v>
      </c>
      <c r="J113" s="200">
        <v>4</v>
      </c>
      <c r="K113" s="200">
        <v>1</v>
      </c>
      <c r="L113" s="200">
        <v>0</v>
      </c>
      <c r="M113" s="200">
        <v>47</v>
      </c>
      <c r="N113" s="200">
        <v>61</v>
      </c>
      <c r="O113" s="200">
        <v>1</v>
      </c>
      <c r="P113" s="200">
        <v>3</v>
      </c>
      <c r="Q113" s="200">
        <v>1</v>
      </c>
      <c r="R113" s="200">
        <v>0</v>
      </c>
      <c r="S113" s="200">
        <v>55</v>
      </c>
      <c r="T113" s="201">
        <v>1.7749999999999998E-2</v>
      </c>
      <c r="U113" s="201">
        <v>5.9199999999999999E-3</v>
      </c>
      <c r="V113" s="201">
        <v>5.9199999999999999E-3</v>
      </c>
      <c r="W113" s="201">
        <v>0</v>
      </c>
      <c r="X113" s="201">
        <v>0.96450000000000002</v>
      </c>
      <c r="Y113" s="201">
        <v>0</v>
      </c>
      <c r="Z113" s="201">
        <v>7.5469999999999995E-2</v>
      </c>
      <c r="AA113" s="201">
        <v>1.8870000000000001E-2</v>
      </c>
      <c r="AB113" s="201">
        <v>0</v>
      </c>
      <c r="AC113" s="201">
        <v>0.88678999999999997</v>
      </c>
      <c r="AD113" s="201">
        <v>1.6389999999999998E-2</v>
      </c>
      <c r="AE113" s="201">
        <v>4.9180000000000001E-2</v>
      </c>
      <c r="AF113" s="201">
        <v>1.6389999999999998E-2</v>
      </c>
      <c r="AG113" s="201">
        <v>0</v>
      </c>
      <c r="AH113" s="201">
        <v>0.90164</v>
      </c>
      <c r="AI113" s="202">
        <f t="shared" si="12"/>
        <v>3.5499999999999976E-2</v>
      </c>
      <c r="AJ113" s="202">
        <f t="shared" si="13"/>
        <v>0.11321000000000003</v>
      </c>
      <c r="AK113" s="202">
        <f t="shared" si="14"/>
        <v>9.8360000000000003E-2</v>
      </c>
      <c r="AL113" s="203">
        <f t="shared" si="18"/>
        <v>283</v>
      </c>
      <c r="AM113" s="203">
        <f t="shared" si="15"/>
        <v>265</v>
      </c>
      <c r="AN113" s="203">
        <f t="shared" si="16"/>
        <v>18</v>
      </c>
      <c r="AO113" s="181">
        <f>Table1[[#This Row],[CENSUS_22_MINORITY_SA_P]]</f>
        <v>0.1375622025662345</v>
      </c>
      <c r="AP113" s="202">
        <f t="shared" si="19"/>
        <v>6.3604240282685506E-2</v>
      </c>
      <c r="AQ113" s="182">
        <f t="shared" si="17"/>
        <v>-7.3957962283548992E-2</v>
      </c>
    </row>
    <row r="114" spans="1:43">
      <c r="A114" s="204">
        <v>220057</v>
      </c>
      <c r="B114" s="205">
        <v>131</v>
      </c>
      <c r="C114" s="205">
        <v>0</v>
      </c>
      <c r="D114" s="205">
        <v>17</v>
      </c>
      <c r="E114" s="205">
        <v>0</v>
      </c>
      <c r="F114" s="205">
        <v>0</v>
      </c>
      <c r="G114" s="205">
        <v>108</v>
      </c>
      <c r="H114" s="205">
        <v>2</v>
      </c>
      <c r="I114" s="205">
        <v>0</v>
      </c>
      <c r="J114" s="205">
        <v>0</v>
      </c>
      <c r="K114" s="205">
        <v>0</v>
      </c>
      <c r="L114" s="205">
        <v>0</v>
      </c>
      <c r="M114" s="205">
        <v>2</v>
      </c>
      <c r="N114" s="205">
        <v>158</v>
      </c>
      <c r="O114" s="205">
        <v>0</v>
      </c>
      <c r="P114" s="205">
        <v>21</v>
      </c>
      <c r="Q114" s="205">
        <v>0</v>
      </c>
      <c r="R114" s="205">
        <v>1</v>
      </c>
      <c r="S114" s="205">
        <v>121</v>
      </c>
      <c r="T114" s="178">
        <v>0</v>
      </c>
      <c r="U114" s="178">
        <v>0.12977</v>
      </c>
      <c r="V114" s="178">
        <v>0</v>
      </c>
      <c r="W114" s="178">
        <v>0</v>
      </c>
      <c r="X114" s="178">
        <v>0.82443</v>
      </c>
      <c r="Y114" s="178">
        <v>0</v>
      </c>
      <c r="Z114" s="178">
        <v>0</v>
      </c>
      <c r="AA114" s="178">
        <v>0</v>
      </c>
      <c r="AB114" s="178">
        <v>0</v>
      </c>
      <c r="AC114" s="178">
        <v>1</v>
      </c>
      <c r="AD114" s="178">
        <v>0</v>
      </c>
      <c r="AE114" s="178">
        <v>0.13291</v>
      </c>
      <c r="AF114" s="178">
        <v>0</v>
      </c>
      <c r="AG114" s="178">
        <v>6.3299999999999997E-3</v>
      </c>
      <c r="AH114" s="178">
        <v>0.76581999999999995</v>
      </c>
      <c r="AI114" s="202">
        <f t="shared" si="12"/>
        <v>0.17557</v>
      </c>
      <c r="AJ114" s="202">
        <f t="shared" si="13"/>
        <v>0</v>
      </c>
      <c r="AK114" s="202">
        <f t="shared" si="14"/>
        <v>0.23418000000000005</v>
      </c>
      <c r="AL114" s="203">
        <f t="shared" si="18"/>
        <v>291</v>
      </c>
      <c r="AM114" s="203">
        <f t="shared" si="15"/>
        <v>231</v>
      </c>
      <c r="AN114" s="203">
        <f t="shared" si="16"/>
        <v>60</v>
      </c>
      <c r="AO114" s="181">
        <f>Table1[[#This Row],[CENSUS_22_MINORITY_SA_P]]</f>
        <v>0.25973529764575737</v>
      </c>
      <c r="AP114" s="202">
        <f t="shared" si="19"/>
        <v>0.20618556701030927</v>
      </c>
      <c r="AQ114" s="182">
        <f t="shared" si="17"/>
        <v>-5.3549730635448101E-2</v>
      </c>
    </row>
    <row r="115" spans="1:43">
      <c r="A115" s="199">
        <v>221184</v>
      </c>
      <c r="B115" s="200">
        <v>342</v>
      </c>
      <c r="C115" s="200">
        <v>3</v>
      </c>
      <c r="D115" s="200">
        <v>32</v>
      </c>
      <c r="E115" s="200">
        <v>6</v>
      </c>
      <c r="F115" s="200">
        <v>2</v>
      </c>
      <c r="G115" s="200">
        <v>276</v>
      </c>
      <c r="H115" s="200">
        <v>19</v>
      </c>
      <c r="I115" s="200">
        <v>0</v>
      </c>
      <c r="J115" s="200">
        <v>6</v>
      </c>
      <c r="K115" s="200">
        <v>1</v>
      </c>
      <c r="L115" s="200">
        <v>0</v>
      </c>
      <c r="M115" s="200">
        <v>11</v>
      </c>
      <c r="N115" s="200">
        <v>199</v>
      </c>
      <c r="O115" s="200">
        <v>6</v>
      </c>
      <c r="P115" s="200">
        <v>41</v>
      </c>
      <c r="Q115" s="200">
        <v>7</v>
      </c>
      <c r="R115" s="200">
        <v>2</v>
      </c>
      <c r="S115" s="200">
        <v>131</v>
      </c>
      <c r="T115" s="201">
        <v>8.77E-3</v>
      </c>
      <c r="U115" s="201">
        <v>9.357E-2</v>
      </c>
      <c r="V115" s="201">
        <v>1.754E-2</v>
      </c>
      <c r="W115" s="201">
        <v>5.8500000000000002E-3</v>
      </c>
      <c r="X115" s="201">
        <v>0.80701999999999996</v>
      </c>
      <c r="Y115" s="201">
        <v>0</v>
      </c>
      <c r="Z115" s="201">
        <v>0.31579000000000002</v>
      </c>
      <c r="AA115" s="201">
        <v>5.2630000000000003E-2</v>
      </c>
      <c r="AB115" s="201">
        <v>0</v>
      </c>
      <c r="AC115" s="201">
        <v>0.57894999999999996</v>
      </c>
      <c r="AD115" s="201">
        <v>3.015E-2</v>
      </c>
      <c r="AE115" s="201">
        <v>0.20602999999999999</v>
      </c>
      <c r="AF115" s="201">
        <v>3.5180000000000003E-2</v>
      </c>
      <c r="AG115" s="201">
        <v>1.005E-2</v>
      </c>
      <c r="AH115" s="201">
        <v>0.65829000000000004</v>
      </c>
      <c r="AI115" s="202">
        <f t="shared" si="12"/>
        <v>0.19298000000000004</v>
      </c>
      <c r="AJ115" s="202">
        <f t="shared" si="13"/>
        <v>0.42105000000000004</v>
      </c>
      <c r="AK115" s="202">
        <f t="shared" si="14"/>
        <v>0.34170999999999996</v>
      </c>
      <c r="AL115" s="203">
        <f t="shared" si="18"/>
        <v>560</v>
      </c>
      <c r="AM115" s="203">
        <f t="shared" si="15"/>
        <v>418</v>
      </c>
      <c r="AN115" s="203">
        <f t="shared" si="16"/>
        <v>142</v>
      </c>
      <c r="AO115" s="181">
        <f>Table1[[#This Row],[CENSUS_22_MINORITY_SA_P]]</f>
        <v>0.38988087163083213</v>
      </c>
      <c r="AP115" s="202">
        <f t="shared" si="19"/>
        <v>0.25357142857142856</v>
      </c>
      <c r="AQ115" s="182">
        <f t="shared" si="17"/>
        <v>-0.13630944305940357</v>
      </c>
    </row>
    <row r="116" spans="1:43">
      <c r="A116" s="204">
        <v>221397</v>
      </c>
      <c r="B116" s="205">
        <v>323</v>
      </c>
      <c r="C116" s="205">
        <v>3</v>
      </c>
      <c r="D116" s="205">
        <v>7</v>
      </c>
      <c r="E116" s="205">
        <v>7</v>
      </c>
      <c r="F116" s="205">
        <v>1</v>
      </c>
      <c r="G116" s="205">
        <v>295</v>
      </c>
      <c r="H116" s="205">
        <v>93</v>
      </c>
      <c r="I116" s="205">
        <v>0</v>
      </c>
      <c r="J116" s="205">
        <v>1</v>
      </c>
      <c r="K116" s="205">
        <v>2</v>
      </c>
      <c r="L116" s="205">
        <v>0</v>
      </c>
      <c r="M116" s="205">
        <v>88</v>
      </c>
      <c r="N116" s="205">
        <v>190</v>
      </c>
      <c r="O116" s="205">
        <v>0</v>
      </c>
      <c r="P116" s="205">
        <v>2</v>
      </c>
      <c r="Q116" s="205">
        <v>3</v>
      </c>
      <c r="R116" s="205">
        <v>1</v>
      </c>
      <c r="S116" s="205">
        <v>177</v>
      </c>
      <c r="T116" s="178">
        <v>9.2899999999999996E-3</v>
      </c>
      <c r="U116" s="178">
        <v>2.1669999999999998E-2</v>
      </c>
      <c r="V116" s="178">
        <v>2.1669999999999998E-2</v>
      </c>
      <c r="W116" s="178">
        <v>3.0999999999999999E-3</v>
      </c>
      <c r="X116" s="178">
        <v>0.91330999999999996</v>
      </c>
      <c r="Y116" s="178">
        <v>0</v>
      </c>
      <c r="Z116" s="178">
        <v>1.0749999999999999E-2</v>
      </c>
      <c r="AA116" s="178">
        <v>2.1510000000000001E-2</v>
      </c>
      <c r="AB116" s="178">
        <v>0</v>
      </c>
      <c r="AC116" s="178">
        <v>0.94623999999999997</v>
      </c>
      <c r="AD116" s="178">
        <v>0</v>
      </c>
      <c r="AE116" s="178">
        <v>1.0529999999999999E-2</v>
      </c>
      <c r="AF116" s="178">
        <v>1.5789999999999998E-2</v>
      </c>
      <c r="AG116" s="178">
        <v>5.2599999999999999E-3</v>
      </c>
      <c r="AH116" s="178">
        <v>0.93157999999999996</v>
      </c>
      <c r="AI116" s="202">
        <f t="shared" si="12"/>
        <v>8.6690000000000045E-2</v>
      </c>
      <c r="AJ116" s="202">
        <f t="shared" si="13"/>
        <v>5.376000000000003E-2</v>
      </c>
      <c r="AK116" s="202">
        <f t="shared" si="14"/>
        <v>6.8420000000000036E-2</v>
      </c>
      <c r="AL116" s="203">
        <f t="shared" si="18"/>
        <v>606</v>
      </c>
      <c r="AM116" s="203">
        <f t="shared" si="15"/>
        <v>560</v>
      </c>
      <c r="AN116" s="203">
        <f t="shared" si="16"/>
        <v>46</v>
      </c>
      <c r="AO116" s="181">
        <f>Table1[[#This Row],[CENSUS_22_MINORITY_SA_P]]</f>
        <v>0.14701941470567345</v>
      </c>
      <c r="AP116" s="202">
        <f t="shared" si="19"/>
        <v>7.590759075907591E-2</v>
      </c>
      <c r="AQ116" s="182">
        <f t="shared" si="17"/>
        <v>-7.1111823946597541E-2</v>
      </c>
    </row>
    <row r="117" spans="1:43">
      <c r="A117" s="199">
        <v>221485</v>
      </c>
      <c r="B117" s="200">
        <v>387</v>
      </c>
      <c r="C117" s="200">
        <v>10</v>
      </c>
      <c r="D117" s="200">
        <v>173</v>
      </c>
      <c r="E117" s="200">
        <v>6</v>
      </c>
      <c r="F117" s="200">
        <v>1</v>
      </c>
      <c r="G117" s="200">
        <v>174</v>
      </c>
      <c r="H117" s="200">
        <v>17</v>
      </c>
      <c r="I117" s="200">
        <v>0</v>
      </c>
      <c r="J117" s="200">
        <v>10</v>
      </c>
      <c r="K117" s="200">
        <v>1</v>
      </c>
      <c r="L117" s="200">
        <v>0</v>
      </c>
      <c r="M117" s="200">
        <v>6</v>
      </c>
      <c r="N117" s="200">
        <v>455</v>
      </c>
      <c r="O117" s="200">
        <v>5</v>
      </c>
      <c r="P117" s="200">
        <v>311</v>
      </c>
      <c r="Q117" s="200">
        <v>9</v>
      </c>
      <c r="R117" s="200">
        <v>0</v>
      </c>
      <c r="S117" s="200">
        <v>108</v>
      </c>
      <c r="T117" s="201">
        <v>2.5839999999999998E-2</v>
      </c>
      <c r="U117" s="201">
        <v>0.44702999999999998</v>
      </c>
      <c r="V117" s="201">
        <v>1.55E-2</v>
      </c>
      <c r="W117" s="201">
        <v>2.5799999999999998E-3</v>
      </c>
      <c r="X117" s="201">
        <v>0.44961000000000001</v>
      </c>
      <c r="Y117" s="201">
        <v>0</v>
      </c>
      <c r="Z117" s="201">
        <v>0.58823999999999999</v>
      </c>
      <c r="AA117" s="201">
        <v>5.8819999999999997E-2</v>
      </c>
      <c r="AB117" s="201">
        <v>0</v>
      </c>
      <c r="AC117" s="201">
        <v>0.35293999999999998</v>
      </c>
      <c r="AD117" s="201">
        <v>1.099E-2</v>
      </c>
      <c r="AE117" s="201">
        <v>0.68352000000000002</v>
      </c>
      <c r="AF117" s="201">
        <v>1.9779999999999999E-2</v>
      </c>
      <c r="AG117" s="201">
        <v>0</v>
      </c>
      <c r="AH117" s="201">
        <v>0.23735999999999999</v>
      </c>
      <c r="AI117" s="202">
        <f t="shared" si="12"/>
        <v>0.55038999999999993</v>
      </c>
      <c r="AJ117" s="202">
        <f t="shared" si="13"/>
        <v>0.64705999999999997</v>
      </c>
      <c r="AK117" s="202">
        <f t="shared" si="14"/>
        <v>0.76263999999999998</v>
      </c>
      <c r="AL117" s="203">
        <f t="shared" si="18"/>
        <v>859</v>
      </c>
      <c r="AM117" s="203">
        <f t="shared" si="15"/>
        <v>288</v>
      </c>
      <c r="AN117" s="203">
        <f t="shared" si="16"/>
        <v>571</v>
      </c>
      <c r="AO117" s="181">
        <f>Table1[[#This Row],[CENSUS_22_MINORITY_SA_P]]</f>
        <v>0.64078920744775303</v>
      </c>
      <c r="AP117" s="202">
        <f t="shared" si="19"/>
        <v>0.66472642607683352</v>
      </c>
      <c r="AQ117" s="182">
        <f t="shared" si="17"/>
        <v>2.3937218629080492E-2</v>
      </c>
    </row>
    <row r="118" spans="1:43">
      <c r="A118" s="204">
        <v>221643</v>
      </c>
      <c r="B118" s="205">
        <v>485</v>
      </c>
      <c r="C118" s="205">
        <v>6</v>
      </c>
      <c r="D118" s="205">
        <v>23</v>
      </c>
      <c r="E118" s="205">
        <v>13</v>
      </c>
      <c r="F118" s="205">
        <v>1</v>
      </c>
      <c r="G118" s="205">
        <v>405</v>
      </c>
      <c r="H118" s="205">
        <v>24</v>
      </c>
      <c r="I118" s="205">
        <v>0</v>
      </c>
      <c r="J118" s="205">
        <v>1</v>
      </c>
      <c r="K118" s="205">
        <v>2</v>
      </c>
      <c r="L118" s="205">
        <v>0</v>
      </c>
      <c r="M118" s="205">
        <v>20</v>
      </c>
      <c r="N118" s="205">
        <v>332</v>
      </c>
      <c r="O118" s="205">
        <v>3</v>
      </c>
      <c r="P118" s="205">
        <v>33</v>
      </c>
      <c r="Q118" s="205">
        <v>6</v>
      </c>
      <c r="R118" s="205">
        <v>1</v>
      </c>
      <c r="S118" s="205">
        <v>269</v>
      </c>
      <c r="T118" s="178">
        <v>1.2370000000000001E-2</v>
      </c>
      <c r="U118" s="178">
        <v>4.7419999999999997E-2</v>
      </c>
      <c r="V118" s="178">
        <v>2.6800000000000001E-2</v>
      </c>
      <c r="W118" s="178">
        <v>2.0600000000000002E-3</v>
      </c>
      <c r="X118" s="178">
        <v>0.83504999999999996</v>
      </c>
      <c r="Y118" s="178">
        <v>0</v>
      </c>
      <c r="Z118" s="178">
        <v>4.1669999999999999E-2</v>
      </c>
      <c r="AA118" s="178">
        <v>8.3330000000000001E-2</v>
      </c>
      <c r="AB118" s="178">
        <v>0</v>
      </c>
      <c r="AC118" s="178">
        <v>0.83333000000000002</v>
      </c>
      <c r="AD118" s="178">
        <v>9.0399999999999994E-3</v>
      </c>
      <c r="AE118" s="178">
        <v>9.9400000000000002E-2</v>
      </c>
      <c r="AF118" s="178">
        <v>1.8069999999999999E-2</v>
      </c>
      <c r="AG118" s="178">
        <v>3.0100000000000001E-3</v>
      </c>
      <c r="AH118" s="178">
        <v>0.81023999999999996</v>
      </c>
      <c r="AI118" s="202">
        <f t="shared" si="12"/>
        <v>0.16495000000000004</v>
      </c>
      <c r="AJ118" s="202">
        <f t="shared" si="13"/>
        <v>0.16666999999999998</v>
      </c>
      <c r="AK118" s="202">
        <f t="shared" si="14"/>
        <v>0.18976000000000004</v>
      </c>
      <c r="AL118" s="203">
        <f t="shared" si="18"/>
        <v>841</v>
      </c>
      <c r="AM118" s="203">
        <f t="shared" si="15"/>
        <v>694</v>
      </c>
      <c r="AN118" s="203">
        <f t="shared" si="16"/>
        <v>147</v>
      </c>
      <c r="AO118" s="181">
        <f>Table1[[#This Row],[CENSUS_22_MINORITY_SA_P]]</f>
        <v>0.17000212194888856</v>
      </c>
      <c r="AP118" s="202">
        <f t="shared" si="19"/>
        <v>0.17479191438763378</v>
      </c>
      <c r="AQ118" s="182">
        <f t="shared" si="17"/>
        <v>4.7897924387452218E-3</v>
      </c>
    </row>
    <row r="119" spans="1:43">
      <c r="A119" s="199">
        <v>221908</v>
      </c>
      <c r="B119" s="200">
        <v>264</v>
      </c>
      <c r="C119" s="200">
        <v>3</v>
      </c>
      <c r="D119" s="200">
        <v>4</v>
      </c>
      <c r="E119" s="200">
        <v>4</v>
      </c>
      <c r="F119" s="200">
        <v>3</v>
      </c>
      <c r="G119" s="200">
        <v>245</v>
      </c>
      <c r="H119" s="200">
        <v>11</v>
      </c>
      <c r="I119" s="200">
        <v>0</v>
      </c>
      <c r="J119" s="200">
        <v>0</v>
      </c>
      <c r="K119" s="200">
        <v>0</v>
      </c>
      <c r="L119" s="200">
        <v>0</v>
      </c>
      <c r="M119" s="200">
        <v>11</v>
      </c>
      <c r="N119" s="200">
        <v>227</v>
      </c>
      <c r="O119" s="200">
        <v>1</v>
      </c>
      <c r="P119" s="200">
        <v>8</v>
      </c>
      <c r="Q119" s="200">
        <v>3</v>
      </c>
      <c r="R119" s="200">
        <v>1</v>
      </c>
      <c r="S119" s="200">
        <v>211</v>
      </c>
      <c r="T119" s="201">
        <v>1.136E-2</v>
      </c>
      <c r="U119" s="201">
        <v>1.515E-2</v>
      </c>
      <c r="V119" s="201">
        <v>1.515E-2</v>
      </c>
      <c r="W119" s="201">
        <v>1.136E-2</v>
      </c>
      <c r="X119" s="201">
        <v>0.92803000000000002</v>
      </c>
      <c r="Y119" s="201">
        <v>0</v>
      </c>
      <c r="Z119" s="201">
        <v>0</v>
      </c>
      <c r="AA119" s="201">
        <v>0</v>
      </c>
      <c r="AB119" s="201">
        <v>0</v>
      </c>
      <c r="AC119" s="201">
        <v>1</v>
      </c>
      <c r="AD119" s="201">
        <v>4.4099999999999999E-3</v>
      </c>
      <c r="AE119" s="201">
        <v>3.524E-2</v>
      </c>
      <c r="AF119" s="201">
        <v>1.3220000000000001E-2</v>
      </c>
      <c r="AG119" s="201">
        <v>4.4099999999999999E-3</v>
      </c>
      <c r="AH119" s="201">
        <v>0.92952000000000001</v>
      </c>
      <c r="AI119" s="202">
        <f t="shared" si="12"/>
        <v>7.1969999999999978E-2</v>
      </c>
      <c r="AJ119" s="202">
        <f t="shared" si="13"/>
        <v>0</v>
      </c>
      <c r="AK119" s="202">
        <f t="shared" si="14"/>
        <v>7.0479999999999987E-2</v>
      </c>
      <c r="AL119" s="203">
        <f t="shared" si="18"/>
        <v>502</v>
      </c>
      <c r="AM119" s="203">
        <f t="shared" si="15"/>
        <v>467</v>
      </c>
      <c r="AN119" s="203">
        <f t="shared" si="16"/>
        <v>35</v>
      </c>
      <c r="AO119" s="181">
        <f>Table1[[#This Row],[CENSUS_22_MINORITY_SA_P]]</f>
        <v>8.9340594831115908E-2</v>
      </c>
      <c r="AP119" s="202">
        <f t="shared" si="19"/>
        <v>6.9721115537848599E-2</v>
      </c>
      <c r="AQ119" s="182">
        <f t="shared" si="17"/>
        <v>-1.9619479293267308E-2</v>
      </c>
    </row>
    <row r="120" spans="1:43">
      <c r="A120" s="204">
        <v>222053</v>
      </c>
      <c r="B120" s="205">
        <v>307</v>
      </c>
      <c r="C120" s="205">
        <v>1</v>
      </c>
      <c r="D120" s="205">
        <v>23</v>
      </c>
      <c r="E120" s="205">
        <v>9</v>
      </c>
      <c r="F120" s="205">
        <v>1</v>
      </c>
      <c r="G120" s="205">
        <v>257</v>
      </c>
      <c r="H120" s="205">
        <v>12</v>
      </c>
      <c r="I120" s="205">
        <v>0</v>
      </c>
      <c r="J120" s="205">
        <v>1</v>
      </c>
      <c r="K120" s="205">
        <v>2</v>
      </c>
      <c r="L120" s="205">
        <v>0</v>
      </c>
      <c r="M120" s="205">
        <v>9</v>
      </c>
      <c r="N120" s="205">
        <v>266</v>
      </c>
      <c r="O120" s="205">
        <v>3</v>
      </c>
      <c r="P120" s="205">
        <v>21</v>
      </c>
      <c r="Q120" s="205">
        <v>8</v>
      </c>
      <c r="R120" s="205">
        <v>1</v>
      </c>
      <c r="S120" s="205">
        <v>209</v>
      </c>
      <c r="T120" s="178">
        <v>3.2599999999999999E-3</v>
      </c>
      <c r="U120" s="178">
        <v>7.492E-2</v>
      </c>
      <c r="V120" s="178">
        <v>2.9319999999999999E-2</v>
      </c>
      <c r="W120" s="178">
        <v>3.2599999999999999E-3</v>
      </c>
      <c r="X120" s="178">
        <v>0.83713000000000004</v>
      </c>
      <c r="Y120" s="178">
        <v>0</v>
      </c>
      <c r="Z120" s="178">
        <v>8.3330000000000001E-2</v>
      </c>
      <c r="AA120" s="178">
        <v>0.16667000000000001</v>
      </c>
      <c r="AB120" s="178">
        <v>0</v>
      </c>
      <c r="AC120" s="178">
        <v>0.75</v>
      </c>
      <c r="AD120" s="178">
        <v>1.128E-2</v>
      </c>
      <c r="AE120" s="178">
        <v>7.8950000000000006E-2</v>
      </c>
      <c r="AF120" s="178">
        <v>3.0079999999999999E-2</v>
      </c>
      <c r="AG120" s="178">
        <v>3.7599999999999999E-3</v>
      </c>
      <c r="AH120" s="178">
        <v>0.78571000000000002</v>
      </c>
      <c r="AI120" s="202">
        <f t="shared" si="12"/>
        <v>0.16286999999999996</v>
      </c>
      <c r="AJ120" s="202">
        <f t="shared" si="13"/>
        <v>0.25</v>
      </c>
      <c r="AK120" s="202">
        <f t="shared" si="14"/>
        <v>0.21428999999999998</v>
      </c>
      <c r="AL120" s="203">
        <f t="shared" si="18"/>
        <v>585</v>
      </c>
      <c r="AM120" s="203">
        <f t="shared" si="15"/>
        <v>475</v>
      </c>
      <c r="AN120" s="203">
        <f t="shared" si="16"/>
        <v>110</v>
      </c>
      <c r="AO120" s="181">
        <f>Table1[[#This Row],[CENSUS_22_MINORITY_SA_P]]</f>
        <v>0.16030199061873271</v>
      </c>
      <c r="AP120" s="202">
        <f t="shared" si="19"/>
        <v>0.18803418803418803</v>
      </c>
      <c r="AQ120" s="182">
        <f t="shared" si="17"/>
        <v>2.7732197415455323E-2</v>
      </c>
    </row>
    <row r="121" spans="1:43">
      <c r="A121" s="199">
        <v>222062</v>
      </c>
      <c r="B121" s="200">
        <v>325</v>
      </c>
      <c r="C121" s="200">
        <v>2</v>
      </c>
      <c r="D121" s="200">
        <v>3</v>
      </c>
      <c r="E121" s="200">
        <v>3</v>
      </c>
      <c r="F121" s="200">
        <v>1</v>
      </c>
      <c r="G121" s="200">
        <v>299</v>
      </c>
      <c r="H121" s="200">
        <v>17</v>
      </c>
      <c r="I121" s="200">
        <v>1</v>
      </c>
      <c r="J121" s="200">
        <v>0</v>
      </c>
      <c r="K121" s="200">
        <v>0</v>
      </c>
      <c r="L121" s="200">
        <v>0</v>
      </c>
      <c r="M121" s="200">
        <v>14</v>
      </c>
      <c r="N121" s="200">
        <v>225</v>
      </c>
      <c r="O121" s="200">
        <v>1</v>
      </c>
      <c r="P121" s="200">
        <v>7</v>
      </c>
      <c r="Q121" s="200">
        <v>2</v>
      </c>
      <c r="R121" s="200">
        <v>1</v>
      </c>
      <c r="S121" s="200">
        <v>210</v>
      </c>
      <c r="T121" s="201">
        <v>6.1500000000000001E-3</v>
      </c>
      <c r="U121" s="201">
        <v>9.2300000000000004E-3</v>
      </c>
      <c r="V121" s="201">
        <v>9.2300000000000004E-3</v>
      </c>
      <c r="W121" s="201">
        <v>3.0799999999999998E-3</v>
      </c>
      <c r="X121" s="201">
        <v>0.92</v>
      </c>
      <c r="Y121" s="201">
        <v>5.8819999999999997E-2</v>
      </c>
      <c r="Z121" s="201">
        <v>0</v>
      </c>
      <c r="AA121" s="201">
        <v>0</v>
      </c>
      <c r="AB121" s="201">
        <v>0</v>
      </c>
      <c r="AC121" s="201">
        <v>0.82352999999999998</v>
      </c>
      <c r="AD121" s="201">
        <v>4.4400000000000004E-3</v>
      </c>
      <c r="AE121" s="201">
        <v>3.1109999999999999E-2</v>
      </c>
      <c r="AF121" s="201">
        <v>8.8900000000000003E-3</v>
      </c>
      <c r="AG121" s="201">
        <v>4.4400000000000004E-3</v>
      </c>
      <c r="AH121" s="201">
        <v>0.93332999999999999</v>
      </c>
      <c r="AI121" s="202">
        <f t="shared" si="12"/>
        <v>7.999999999999996E-2</v>
      </c>
      <c r="AJ121" s="202">
        <f t="shared" si="13"/>
        <v>0.17647000000000002</v>
      </c>
      <c r="AK121" s="202">
        <f t="shared" si="14"/>
        <v>6.6670000000000007E-2</v>
      </c>
      <c r="AL121" s="203">
        <f t="shared" ref="AL121:AL151" si="20">B121+H121+N121</f>
        <v>567</v>
      </c>
      <c r="AM121" s="203">
        <f t="shared" si="15"/>
        <v>523</v>
      </c>
      <c r="AN121" s="203">
        <f t="shared" si="16"/>
        <v>44</v>
      </c>
      <c r="AO121" s="181">
        <f>Table1[[#This Row],[CENSUS_22_MINORITY_SA_P]]</f>
        <v>9.7704629747360577E-2</v>
      </c>
      <c r="AP121" s="202">
        <f t="shared" ref="AP121:AP151" si="21">(AN121/AL121)*1</f>
        <v>7.7601410934744264E-2</v>
      </c>
      <c r="AQ121" s="182">
        <f t="shared" si="17"/>
        <v>-2.0103218812616314E-2</v>
      </c>
    </row>
    <row r="122" spans="1:43">
      <c r="A122" s="204">
        <v>222576</v>
      </c>
      <c r="B122" s="205">
        <v>486</v>
      </c>
      <c r="C122" s="205">
        <v>8</v>
      </c>
      <c r="D122" s="205">
        <v>9</v>
      </c>
      <c r="E122" s="205">
        <v>42</v>
      </c>
      <c r="F122" s="205">
        <v>3</v>
      </c>
      <c r="G122" s="205">
        <v>407</v>
      </c>
      <c r="H122" s="205">
        <v>154</v>
      </c>
      <c r="I122" s="205">
        <v>3</v>
      </c>
      <c r="J122" s="205">
        <v>3</v>
      </c>
      <c r="K122" s="205">
        <v>19</v>
      </c>
      <c r="L122" s="205">
        <v>1</v>
      </c>
      <c r="M122" s="205">
        <v>125</v>
      </c>
      <c r="N122" s="205">
        <v>541</v>
      </c>
      <c r="O122" s="205">
        <v>10</v>
      </c>
      <c r="P122" s="205">
        <v>42</v>
      </c>
      <c r="Q122" s="205">
        <v>127</v>
      </c>
      <c r="R122" s="205">
        <v>4</v>
      </c>
      <c r="S122" s="205">
        <v>343</v>
      </c>
      <c r="T122" s="178">
        <v>1.6459999999999999E-2</v>
      </c>
      <c r="U122" s="178">
        <v>1.8519999999999998E-2</v>
      </c>
      <c r="V122" s="178">
        <v>8.6419999999999997E-2</v>
      </c>
      <c r="W122" s="178">
        <v>6.1700000000000001E-3</v>
      </c>
      <c r="X122" s="178">
        <v>0.83745000000000003</v>
      </c>
      <c r="Y122" s="178">
        <v>1.9480000000000001E-2</v>
      </c>
      <c r="Z122" s="178">
        <v>1.9480000000000001E-2</v>
      </c>
      <c r="AA122" s="178">
        <v>0.12338</v>
      </c>
      <c r="AB122" s="178">
        <v>6.4900000000000001E-3</v>
      </c>
      <c r="AC122" s="178">
        <v>0.81169000000000002</v>
      </c>
      <c r="AD122" s="178">
        <v>1.848E-2</v>
      </c>
      <c r="AE122" s="178">
        <v>7.7630000000000005E-2</v>
      </c>
      <c r="AF122" s="178">
        <v>0.23474999999999999</v>
      </c>
      <c r="AG122" s="178">
        <v>7.3899999999999999E-3</v>
      </c>
      <c r="AH122" s="178">
        <v>0.63400999999999996</v>
      </c>
      <c r="AI122" s="202">
        <f t="shared" ref="AI122:AI169" si="22">1-X122</f>
        <v>0.16254999999999997</v>
      </c>
      <c r="AJ122" s="202">
        <f t="shared" ref="AJ122:AJ169" si="23">1-AC122</f>
        <v>0.18830999999999998</v>
      </c>
      <c r="AK122" s="202">
        <f t="shared" ref="AK122:AK169" si="24">1-AH122</f>
        <v>0.36599000000000004</v>
      </c>
      <c r="AL122" s="203">
        <f t="shared" si="20"/>
        <v>1181</v>
      </c>
      <c r="AM122" s="203">
        <f t="shared" ref="AM122:AM169" si="25">G122+M122+S122</f>
        <v>875</v>
      </c>
      <c r="AN122" s="203">
        <f t="shared" ref="AN122:AN169" si="26">AL122-AM122</f>
        <v>306</v>
      </c>
      <c r="AO122" s="181">
        <f>Table1[[#This Row],[CENSUS_22_MINORITY_SA_P]]</f>
        <v>0.57263050761206058</v>
      </c>
      <c r="AP122" s="202">
        <f t="shared" si="21"/>
        <v>0.25910245554614736</v>
      </c>
      <c r="AQ122" s="182">
        <f t="shared" ref="AQ122:AQ169" si="27">AP122-AO122</f>
        <v>-0.31352805206591322</v>
      </c>
    </row>
    <row r="123" spans="1:43">
      <c r="A123" s="199">
        <v>222992</v>
      </c>
      <c r="B123" s="200">
        <v>1532</v>
      </c>
      <c r="C123" s="200">
        <v>96</v>
      </c>
      <c r="D123" s="200">
        <v>106</v>
      </c>
      <c r="E123" s="200">
        <v>215</v>
      </c>
      <c r="F123" s="200">
        <v>11</v>
      </c>
      <c r="G123" s="200">
        <v>1075</v>
      </c>
      <c r="H123" s="200">
        <v>672</v>
      </c>
      <c r="I123" s="200">
        <v>26</v>
      </c>
      <c r="J123" s="200">
        <v>77</v>
      </c>
      <c r="K123" s="200">
        <v>196</v>
      </c>
      <c r="L123" s="200">
        <v>3</v>
      </c>
      <c r="M123" s="200">
        <v>354</v>
      </c>
      <c r="N123" s="200">
        <v>1226</v>
      </c>
      <c r="O123" s="200">
        <v>62</v>
      </c>
      <c r="P123" s="200">
        <v>191</v>
      </c>
      <c r="Q123" s="200">
        <v>429</v>
      </c>
      <c r="R123" s="200">
        <v>9</v>
      </c>
      <c r="S123" s="200">
        <v>508</v>
      </c>
      <c r="T123" s="201">
        <v>6.2659999999999993E-2</v>
      </c>
      <c r="U123" s="201">
        <v>6.9190000000000002E-2</v>
      </c>
      <c r="V123" s="201">
        <v>0.14033999999999999</v>
      </c>
      <c r="W123" s="201">
        <v>7.1799999999999998E-3</v>
      </c>
      <c r="X123" s="201">
        <v>0.70169999999999999</v>
      </c>
      <c r="Y123" s="201">
        <v>3.8690000000000002E-2</v>
      </c>
      <c r="Z123" s="201">
        <v>0.11458</v>
      </c>
      <c r="AA123" s="201">
        <v>0.29166999999999998</v>
      </c>
      <c r="AB123" s="201">
        <v>4.4600000000000004E-3</v>
      </c>
      <c r="AC123" s="201">
        <v>0.52678999999999998</v>
      </c>
      <c r="AD123" s="201">
        <v>5.0569999999999997E-2</v>
      </c>
      <c r="AE123" s="201">
        <v>0.15579000000000001</v>
      </c>
      <c r="AF123" s="201">
        <v>0.34992000000000001</v>
      </c>
      <c r="AG123" s="201">
        <v>7.3400000000000002E-3</v>
      </c>
      <c r="AH123" s="201">
        <v>0.41436000000000001</v>
      </c>
      <c r="AI123" s="202">
        <f t="shared" si="22"/>
        <v>0.29830000000000001</v>
      </c>
      <c r="AJ123" s="202">
        <f t="shared" si="23"/>
        <v>0.47321000000000002</v>
      </c>
      <c r="AK123" s="202">
        <f t="shared" si="24"/>
        <v>0.58563999999999994</v>
      </c>
      <c r="AL123" s="203">
        <f t="shared" si="20"/>
        <v>3430</v>
      </c>
      <c r="AM123" s="203">
        <f t="shared" si="25"/>
        <v>1937</v>
      </c>
      <c r="AN123" s="203">
        <f t="shared" si="26"/>
        <v>1493</v>
      </c>
      <c r="AO123" s="181">
        <f>Table1[[#This Row],[CENSUS_22_MINORITY_SA_P]]</f>
        <v>0.49679913227903311</v>
      </c>
      <c r="AP123" s="202">
        <f t="shared" si="21"/>
        <v>0.43527696793002918</v>
      </c>
      <c r="AQ123" s="182">
        <f t="shared" si="27"/>
        <v>-6.1522164349003927E-2</v>
      </c>
    </row>
    <row r="124" spans="1:43">
      <c r="A124" s="204">
        <v>223320</v>
      </c>
      <c r="B124" s="205">
        <v>174</v>
      </c>
      <c r="C124" s="205">
        <v>0</v>
      </c>
      <c r="D124" s="205">
        <v>4</v>
      </c>
      <c r="E124" s="205">
        <v>89</v>
      </c>
      <c r="F124" s="205">
        <v>1</v>
      </c>
      <c r="G124" s="205">
        <v>73</v>
      </c>
      <c r="H124" s="205">
        <v>18</v>
      </c>
      <c r="I124" s="205">
        <v>1</v>
      </c>
      <c r="J124" s="205">
        <v>1</v>
      </c>
      <c r="K124" s="205">
        <v>12</v>
      </c>
      <c r="L124" s="205">
        <v>0</v>
      </c>
      <c r="M124" s="205">
        <v>3</v>
      </c>
      <c r="N124" s="205">
        <v>150</v>
      </c>
      <c r="O124" s="205">
        <v>1</v>
      </c>
      <c r="P124" s="205">
        <v>3</v>
      </c>
      <c r="Q124" s="205">
        <v>92</v>
      </c>
      <c r="R124" s="205">
        <v>1</v>
      </c>
      <c r="S124" s="205">
        <v>50</v>
      </c>
      <c r="T124" s="178">
        <v>0</v>
      </c>
      <c r="U124" s="178">
        <v>2.299E-2</v>
      </c>
      <c r="V124" s="178">
        <v>0.51149</v>
      </c>
      <c r="W124" s="178">
        <v>5.7499999999999999E-3</v>
      </c>
      <c r="X124" s="178">
        <v>0.41954000000000002</v>
      </c>
      <c r="Y124" s="178">
        <v>5.5559999999999998E-2</v>
      </c>
      <c r="Z124" s="178">
        <v>5.5559999999999998E-2</v>
      </c>
      <c r="AA124" s="178">
        <v>0.66666999999999998</v>
      </c>
      <c r="AB124" s="178">
        <v>0</v>
      </c>
      <c r="AC124" s="178">
        <v>0.16667000000000001</v>
      </c>
      <c r="AD124" s="178">
        <v>6.6699999999999997E-3</v>
      </c>
      <c r="AE124" s="178">
        <v>0.02</v>
      </c>
      <c r="AF124" s="178">
        <v>0.61333000000000004</v>
      </c>
      <c r="AG124" s="178">
        <v>6.6699999999999997E-3</v>
      </c>
      <c r="AH124" s="178">
        <v>0.33333000000000002</v>
      </c>
      <c r="AI124" s="202">
        <f t="shared" si="22"/>
        <v>0.58045999999999998</v>
      </c>
      <c r="AJ124" s="202">
        <f t="shared" si="23"/>
        <v>0.83333000000000002</v>
      </c>
      <c r="AK124" s="202">
        <f t="shared" si="24"/>
        <v>0.66666999999999998</v>
      </c>
      <c r="AL124" s="203">
        <f t="shared" si="20"/>
        <v>342</v>
      </c>
      <c r="AM124" s="203">
        <f t="shared" si="25"/>
        <v>126</v>
      </c>
      <c r="AN124" s="203">
        <f t="shared" si="26"/>
        <v>216</v>
      </c>
      <c r="AO124" s="181">
        <f>Table1[[#This Row],[CENSUS_22_MINORITY_SA_P]]</f>
        <v>0.74171336162498458</v>
      </c>
      <c r="AP124" s="202">
        <f t="shared" si="21"/>
        <v>0.63157894736842102</v>
      </c>
      <c r="AQ124" s="182">
        <f t="shared" si="27"/>
        <v>-0.11013441425656356</v>
      </c>
    </row>
    <row r="125" spans="1:43">
      <c r="A125" s="199">
        <v>223506</v>
      </c>
      <c r="B125" s="200">
        <v>303</v>
      </c>
      <c r="C125" s="200">
        <v>13</v>
      </c>
      <c r="D125" s="200">
        <v>29</v>
      </c>
      <c r="E125" s="200">
        <v>42</v>
      </c>
      <c r="F125" s="200">
        <v>2</v>
      </c>
      <c r="G125" s="200">
        <v>212</v>
      </c>
      <c r="H125" s="200">
        <v>92</v>
      </c>
      <c r="I125" s="200">
        <v>5</v>
      </c>
      <c r="J125" s="200">
        <v>8</v>
      </c>
      <c r="K125" s="200">
        <v>24</v>
      </c>
      <c r="L125" s="200">
        <v>0</v>
      </c>
      <c r="M125" s="200">
        <v>55</v>
      </c>
      <c r="N125" s="200">
        <v>267</v>
      </c>
      <c r="O125" s="200">
        <v>1</v>
      </c>
      <c r="P125" s="200">
        <v>30</v>
      </c>
      <c r="Q125" s="200">
        <v>66</v>
      </c>
      <c r="R125" s="200">
        <v>1</v>
      </c>
      <c r="S125" s="200">
        <v>169</v>
      </c>
      <c r="T125" s="201">
        <v>4.2900000000000001E-2</v>
      </c>
      <c r="U125" s="201">
        <v>9.5710000000000003E-2</v>
      </c>
      <c r="V125" s="201">
        <v>0.13861000000000001</v>
      </c>
      <c r="W125" s="201">
        <v>6.6E-3</v>
      </c>
      <c r="X125" s="201">
        <v>0.69967000000000001</v>
      </c>
      <c r="Y125" s="201">
        <v>5.4350000000000002E-2</v>
      </c>
      <c r="Z125" s="201">
        <v>8.6959999999999996E-2</v>
      </c>
      <c r="AA125" s="201">
        <v>0.26086999999999999</v>
      </c>
      <c r="AB125" s="201">
        <v>0</v>
      </c>
      <c r="AC125" s="201">
        <v>0.59782999999999997</v>
      </c>
      <c r="AD125" s="201">
        <v>3.7499999999999999E-3</v>
      </c>
      <c r="AE125" s="201">
        <v>0.11236</v>
      </c>
      <c r="AF125" s="201">
        <v>0.24718999999999999</v>
      </c>
      <c r="AG125" s="201">
        <v>3.7499999999999999E-3</v>
      </c>
      <c r="AH125" s="201">
        <v>0.63295999999999997</v>
      </c>
      <c r="AI125" s="202">
        <f t="shared" si="22"/>
        <v>0.30032999999999999</v>
      </c>
      <c r="AJ125" s="202">
        <f t="shared" si="23"/>
        <v>0.40217000000000003</v>
      </c>
      <c r="AK125" s="202">
        <f t="shared" si="24"/>
        <v>0.36704000000000003</v>
      </c>
      <c r="AL125" s="203">
        <f t="shared" si="20"/>
        <v>662</v>
      </c>
      <c r="AM125" s="203">
        <f t="shared" si="25"/>
        <v>436</v>
      </c>
      <c r="AN125" s="203">
        <f t="shared" si="26"/>
        <v>226</v>
      </c>
      <c r="AO125" s="181">
        <f>Table1[[#This Row],[CENSUS_22_MINORITY_SA_P]]</f>
        <v>0.56426588360918317</v>
      </c>
      <c r="AP125" s="202">
        <f t="shared" si="21"/>
        <v>0.34138972809667673</v>
      </c>
      <c r="AQ125" s="182">
        <f t="shared" si="27"/>
        <v>-0.22287615551250645</v>
      </c>
    </row>
    <row r="126" spans="1:43">
      <c r="A126" s="204">
        <v>224615</v>
      </c>
      <c r="B126" s="205">
        <v>2550</v>
      </c>
      <c r="C126" s="205">
        <v>212</v>
      </c>
      <c r="D126" s="205">
        <v>545</v>
      </c>
      <c r="E126" s="205">
        <v>334</v>
      </c>
      <c r="F126" s="205">
        <v>14</v>
      </c>
      <c r="G126" s="205">
        <v>1277</v>
      </c>
      <c r="H126" s="205">
        <v>353</v>
      </c>
      <c r="I126" s="205">
        <v>21</v>
      </c>
      <c r="J126" s="205">
        <v>111</v>
      </c>
      <c r="K126" s="205">
        <v>83</v>
      </c>
      <c r="L126" s="205">
        <v>0</v>
      </c>
      <c r="M126" s="205">
        <v>122</v>
      </c>
      <c r="N126" s="205">
        <v>2948</v>
      </c>
      <c r="O126" s="205">
        <v>203</v>
      </c>
      <c r="P126" s="205">
        <v>943</v>
      </c>
      <c r="Q126" s="205">
        <v>753</v>
      </c>
      <c r="R126" s="205">
        <v>28</v>
      </c>
      <c r="S126" s="205">
        <v>829</v>
      </c>
      <c r="T126" s="178">
        <v>8.3140000000000006E-2</v>
      </c>
      <c r="U126" s="178">
        <v>0.21373</v>
      </c>
      <c r="V126" s="178">
        <v>0.13098000000000001</v>
      </c>
      <c r="W126" s="178">
        <v>5.4900000000000001E-3</v>
      </c>
      <c r="X126" s="178">
        <v>0.50078</v>
      </c>
      <c r="Y126" s="178">
        <v>5.9490000000000001E-2</v>
      </c>
      <c r="Z126" s="178">
        <v>0.31445000000000001</v>
      </c>
      <c r="AA126" s="178">
        <v>0.23513000000000001</v>
      </c>
      <c r="AB126" s="178">
        <v>0</v>
      </c>
      <c r="AC126" s="178">
        <v>0.34560999999999997</v>
      </c>
      <c r="AD126" s="178">
        <v>6.8860000000000005E-2</v>
      </c>
      <c r="AE126" s="178">
        <v>0.31988</v>
      </c>
      <c r="AF126" s="178">
        <v>0.25542999999999999</v>
      </c>
      <c r="AG126" s="178">
        <v>9.4999999999999998E-3</v>
      </c>
      <c r="AH126" s="178">
        <v>0.28121000000000002</v>
      </c>
      <c r="AI126" s="202">
        <f t="shared" si="22"/>
        <v>0.49922</v>
      </c>
      <c r="AJ126" s="202">
        <f t="shared" si="23"/>
        <v>0.65439000000000003</v>
      </c>
      <c r="AK126" s="202">
        <f t="shared" si="24"/>
        <v>0.71879000000000004</v>
      </c>
      <c r="AL126" s="203">
        <f t="shared" si="20"/>
        <v>5851</v>
      </c>
      <c r="AM126" s="203">
        <f t="shared" si="25"/>
        <v>2228</v>
      </c>
      <c r="AN126" s="203">
        <f t="shared" si="26"/>
        <v>3623</v>
      </c>
      <c r="AO126" s="181">
        <f>Table1[[#This Row],[CENSUS_22_MINORITY_SA_P]]</f>
        <v>0.7259518143447925</v>
      </c>
      <c r="AP126" s="202">
        <f t="shared" si="21"/>
        <v>0.6192103913860878</v>
      </c>
      <c r="AQ126" s="182">
        <f t="shared" si="27"/>
        <v>-0.1067414229587047</v>
      </c>
    </row>
    <row r="127" spans="1:43">
      <c r="A127" s="199">
        <v>224642</v>
      </c>
      <c r="B127" s="200">
        <v>1026</v>
      </c>
      <c r="C127" s="200">
        <v>9</v>
      </c>
      <c r="D127" s="200">
        <v>23</v>
      </c>
      <c r="E127" s="200">
        <v>674</v>
      </c>
      <c r="F127" s="200">
        <v>3</v>
      </c>
      <c r="G127" s="200">
        <v>270</v>
      </c>
      <c r="H127" s="200">
        <v>40</v>
      </c>
      <c r="I127" s="200">
        <v>1</v>
      </c>
      <c r="J127" s="200">
        <v>1</v>
      </c>
      <c r="K127" s="200">
        <v>29</v>
      </c>
      <c r="L127" s="200">
        <v>0</v>
      </c>
      <c r="M127" s="200">
        <v>8</v>
      </c>
      <c r="N127" s="200">
        <v>1187</v>
      </c>
      <c r="O127" s="200">
        <v>6</v>
      </c>
      <c r="P127" s="200">
        <v>10</v>
      </c>
      <c r="Q127" s="200">
        <v>979</v>
      </c>
      <c r="R127" s="200">
        <v>2</v>
      </c>
      <c r="S127" s="200">
        <v>84</v>
      </c>
      <c r="T127" s="201">
        <v>8.77E-3</v>
      </c>
      <c r="U127" s="201">
        <v>2.2419999999999999E-2</v>
      </c>
      <c r="V127" s="201">
        <v>0.65691999999999995</v>
      </c>
      <c r="W127" s="201">
        <v>2.9199999999999999E-3</v>
      </c>
      <c r="X127" s="201">
        <v>0.26316000000000001</v>
      </c>
      <c r="Y127" s="201">
        <v>2.5000000000000001E-2</v>
      </c>
      <c r="Z127" s="201">
        <v>2.5000000000000001E-2</v>
      </c>
      <c r="AA127" s="201">
        <v>0.72499999999999998</v>
      </c>
      <c r="AB127" s="201">
        <v>0</v>
      </c>
      <c r="AC127" s="201">
        <v>0.2</v>
      </c>
      <c r="AD127" s="201">
        <v>5.0499999999999998E-3</v>
      </c>
      <c r="AE127" s="201">
        <v>8.4200000000000004E-3</v>
      </c>
      <c r="AF127" s="201">
        <v>0.82477</v>
      </c>
      <c r="AG127" s="201">
        <v>1.6800000000000001E-3</v>
      </c>
      <c r="AH127" s="201">
        <v>7.077E-2</v>
      </c>
      <c r="AI127" s="202">
        <f t="shared" si="22"/>
        <v>0.73683999999999994</v>
      </c>
      <c r="AJ127" s="202">
        <f t="shared" si="23"/>
        <v>0.8</v>
      </c>
      <c r="AK127" s="202">
        <f t="shared" si="24"/>
        <v>0.92923</v>
      </c>
      <c r="AL127" s="203">
        <f t="shared" si="20"/>
        <v>2253</v>
      </c>
      <c r="AM127" s="203">
        <f t="shared" si="25"/>
        <v>362</v>
      </c>
      <c r="AN127" s="203">
        <f t="shared" si="26"/>
        <v>1891</v>
      </c>
      <c r="AO127" s="181">
        <f>Table1[[#This Row],[CENSUS_22_MINORITY_SA_P]]</f>
        <v>0.88771659304123951</v>
      </c>
      <c r="AP127" s="202">
        <f t="shared" si="21"/>
        <v>0.83932534398579672</v>
      </c>
      <c r="AQ127" s="182">
        <f t="shared" si="27"/>
        <v>-4.8391249055442787E-2</v>
      </c>
    </row>
    <row r="128" spans="1:43">
      <c r="A128" s="204">
        <v>225070</v>
      </c>
      <c r="B128" s="205">
        <v>207</v>
      </c>
      <c r="C128" s="205">
        <v>7</v>
      </c>
      <c r="D128" s="205">
        <v>9</v>
      </c>
      <c r="E128" s="205">
        <v>8</v>
      </c>
      <c r="F128" s="205">
        <v>5</v>
      </c>
      <c r="G128" s="205">
        <v>169</v>
      </c>
      <c r="H128" s="205">
        <v>221</v>
      </c>
      <c r="I128" s="205">
        <v>7</v>
      </c>
      <c r="J128" s="205">
        <v>26</v>
      </c>
      <c r="K128" s="205">
        <v>27</v>
      </c>
      <c r="L128" s="205">
        <v>4</v>
      </c>
      <c r="M128" s="205">
        <v>149</v>
      </c>
      <c r="N128" s="205">
        <v>188</v>
      </c>
      <c r="O128" s="205">
        <v>0</v>
      </c>
      <c r="P128" s="205">
        <v>15</v>
      </c>
      <c r="Q128" s="205">
        <v>25</v>
      </c>
      <c r="R128" s="205">
        <v>5</v>
      </c>
      <c r="S128" s="205">
        <v>135</v>
      </c>
      <c r="T128" s="178">
        <v>3.3820000000000003E-2</v>
      </c>
      <c r="U128" s="178">
        <v>4.3479999999999998E-2</v>
      </c>
      <c r="V128" s="178">
        <v>3.8649999999999997E-2</v>
      </c>
      <c r="W128" s="178">
        <v>2.4150000000000001E-2</v>
      </c>
      <c r="X128" s="178">
        <v>0.81642999999999999</v>
      </c>
      <c r="Y128" s="178">
        <v>3.1669999999999997E-2</v>
      </c>
      <c r="Z128" s="178">
        <v>0.11765</v>
      </c>
      <c r="AA128" s="178">
        <v>0.12217</v>
      </c>
      <c r="AB128" s="178">
        <v>1.8100000000000002E-2</v>
      </c>
      <c r="AC128" s="178">
        <v>0.67420999999999998</v>
      </c>
      <c r="AD128" s="178">
        <v>0</v>
      </c>
      <c r="AE128" s="178">
        <v>7.979E-2</v>
      </c>
      <c r="AF128" s="178">
        <v>0.13297999999999999</v>
      </c>
      <c r="AG128" s="178">
        <v>2.6599999999999999E-2</v>
      </c>
      <c r="AH128" s="178">
        <v>0.71809000000000001</v>
      </c>
      <c r="AI128" s="202">
        <f t="shared" si="22"/>
        <v>0.18357000000000001</v>
      </c>
      <c r="AJ128" s="202">
        <f t="shared" si="23"/>
        <v>0.32579000000000002</v>
      </c>
      <c r="AK128" s="202">
        <f t="shared" si="24"/>
        <v>0.28190999999999999</v>
      </c>
      <c r="AL128" s="203">
        <f t="shared" si="20"/>
        <v>616</v>
      </c>
      <c r="AM128" s="203">
        <f t="shared" si="25"/>
        <v>453</v>
      </c>
      <c r="AN128" s="203">
        <f t="shared" si="26"/>
        <v>163</v>
      </c>
      <c r="AO128" s="181">
        <f>Table1[[#This Row],[CENSUS_22_MINORITY_SA_P]]</f>
        <v>0.43864250069875366</v>
      </c>
      <c r="AP128" s="202">
        <f t="shared" si="21"/>
        <v>0.26461038961038963</v>
      </c>
      <c r="AQ128" s="182">
        <f t="shared" si="27"/>
        <v>-0.17403211108836403</v>
      </c>
    </row>
    <row r="129" spans="1:43">
      <c r="A129" s="199">
        <v>226204</v>
      </c>
      <c r="B129" s="200">
        <v>409</v>
      </c>
      <c r="C129" s="200">
        <v>18</v>
      </c>
      <c r="D129" s="200">
        <v>77</v>
      </c>
      <c r="E129" s="200">
        <v>42</v>
      </c>
      <c r="F129" s="200">
        <v>3</v>
      </c>
      <c r="G129" s="200">
        <v>252</v>
      </c>
      <c r="H129" s="200">
        <v>110</v>
      </c>
      <c r="I129" s="200">
        <v>3</v>
      </c>
      <c r="J129" s="200">
        <v>15</v>
      </c>
      <c r="K129" s="200">
        <v>39</v>
      </c>
      <c r="L129" s="200">
        <v>3</v>
      </c>
      <c r="M129" s="200">
        <v>46</v>
      </c>
      <c r="N129" s="200">
        <v>267</v>
      </c>
      <c r="O129" s="200">
        <v>1</v>
      </c>
      <c r="P129" s="200">
        <v>50</v>
      </c>
      <c r="Q129" s="200">
        <v>109</v>
      </c>
      <c r="R129" s="200">
        <v>0</v>
      </c>
      <c r="S129" s="200">
        <v>106</v>
      </c>
      <c r="T129" s="201">
        <v>4.4010000000000001E-2</v>
      </c>
      <c r="U129" s="201">
        <v>0.18826000000000001</v>
      </c>
      <c r="V129" s="201">
        <v>0.10269</v>
      </c>
      <c r="W129" s="201">
        <v>7.3299999999999997E-3</v>
      </c>
      <c r="X129" s="201">
        <v>0.61614000000000002</v>
      </c>
      <c r="Y129" s="201">
        <v>2.7269999999999999E-2</v>
      </c>
      <c r="Z129" s="201">
        <v>0.13636000000000001</v>
      </c>
      <c r="AA129" s="201">
        <v>0.35454999999999998</v>
      </c>
      <c r="AB129" s="201">
        <v>2.7269999999999999E-2</v>
      </c>
      <c r="AC129" s="201">
        <v>0.41818</v>
      </c>
      <c r="AD129" s="201">
        <v>3.7499999999999999E-3</v>
      </c>
      <c r="AE129" s="201">
        <v>0.18726999999999999</v>
      </c>
      <c r="AF129" s="201">
        <v>0.40823999999999999</v>
      </c>
      <c r="AG129" s="201">
        <v>0</v>
      </c>
      <c r="AH129" s="201">
        <v>0.39700000000000002</v>
      </c>
      <c r="AI129" s="202">
        <f t="shared" si="22"/>
        <v>0.38385999999999998</v>
      </c>
      <c r="AJ129" s="202">
        <f t="shared" si="23"/>
        <v>0.58182</v>
      </c>
      <c r="AK129" s="202">
        <f t="shared" si="24"/>
        <v>0.60299999999999998</v>
      </c>
      <c r="AL129" s="203">
        <f t="shared" si="20"/>
        <v>786</v>
      </c>
      <c r="AM129" s="203">
        <f t="shared" si="25"/>
        <v>404</v>
      </c>
      <c r="AN129" s="203">
        <f t="shared" si="26"/>
        <v>382</v>
      </c>
      <c r="AO129" s="181">
        <f>Table1[[#This Row],[CENSUS_22_MINORITY_SA_P]]</f>
        <v>0.7235649447746032</v>
      </c>
      <c r="AP129" s="202">
        <f t="shared" si="21"/>
        <v>0.48600508905852419</v>
      </c>
      <c r="AQ129" s="182">
        <f t="shared" si="27"/>
        <v>-0.23755985571607902</v>
      </c>
    </row>
    <row r="130" spans="1:43">
      <c r="A130" s="204">
        <v>227182</v>
      </c>
      <c r="B130" s="205">
        <v>3596</v>
      </c>
      <c r="C130" s="205">
        <v>251</v>
      </c>
      <c r="D130" s="205">
        <v>720</v>
      </c>
      <c r="E130" s="205">
        <v>411</v>
      </c>
      <c r="F130" s="205">
        <v>35</v>
      </c>
      <c r="G130" s="205">
        <v>1959</v>
      </c>
      <c r="H130" s="205">
        <v>712</v>
      </c>
      <c r="I130" s="205">
        <v>74</v>
      </c>
      <c r="J130" s="205">
        <v>92</v>
      </c>
      <c r="K130" s="205">
        <v>126</v>
      </c>
      <c r="L130" s="205">
        <v>5</v>
      </c>
      <c r="M130" s="205">
        <v>374</v>
      </c>
      <c r="N130" s="205">
        <v>2449</v>
      </c>
      <c r="O130" s="205">
        <v>137</v>
      </c>
      <c r="P130" s="205">
        <v>470</v>
      </c>
      <c r="Q130" s="205">
        <v>736</v>
      </c>
      <c r="R130" s="205">
        <v>21</v>
      </c>
      <c r="S130" s="205">
        <v>954</v>
      </c>
      <c r="T130" s="178">
        <v>6.9800000000000001E-2</v>
      </c>
      <c r="U130" s="178">
        <v>0.20022000000000001</v>
      </c>
      <c r="V130" s="178">
        <v>0.11429</v>
      </c>
      <c r="W130" s="178">
        <v>9.7300000000000008E-3</v>
      </c>
      <c r="X130" s="178">
        <v>0.54476999999999998</v>
      </c>
      <c r="Y130" s="178">
        <v>0.10392999999999999</v>
      </c>
      <c r="Z130" s="178">
        <v>0.12920999999999999</v>
      </c>
      <c r="AA130" s="178">
        <v>0.17696999999999999</v>
      </c>
      <c r="AB130" s="178">
        <v>7.0200000000000002E-3</v>
      </c>
      <c r="AC130" s="178">
        <v>0.52527999999999997</v>
      </c>
      <c r="AD130" s="178">
        <v>5.5939999999999997E-2</v>
      </c>
      <c r="AE130" s="178">
        <v>0.19192000000000001</v>
      </c>
      <c r="AF130" s="178">
        <v>0.30053000000000002</v>
      </c>
      <c r="AG130" s="178">
        <v>8.5699999999999995E-3</v>
      </c>
      <c r="AH130" s="178">
        <v>0.38955000000000001</v>
      </c>
      <c r="AI130" s="202">
        <f t="shared" si="22"/>
        <v>0.45523000000000002</v>
      </c>
      <c r="AJ130" s="202">
        <f t="shared" si="23"/>
        <v>0.47472000000000003</v>
      </c>
      <c r="AK130" s="202">
        <f t="shared" si="24"/>
        <v>0.61044999999999994</v>
      </c>
      <c r="AL130" s="203">
        <f t="shared" si="20"/>
        <v>6757</v>
      </c>
      <c r="AM130" s="203">
        <f t="shared" si="25"/>
        <v>3287</v>
      </c>
      <c r="AN130" s="203">
        <f t="shared" si="26"/>
        <v>3470</v>
      </c>
      <c r="AO130" s="181">
        <f>Table1[[#This Row],[CENSUS_22_MINORITY_SA_P]]</f>
        <v>0.68279045122948023</v>
      </c>
      <c r="AP130" s="202">
        <f t="shared" si="21"/>
        <v>0.5135415125055498</v>
      </c>
      <c r="AQ130" s="182">
        <f t="shared" si="27"/>
        <v>-0.16924893872393043</v>
      </c>
    </row>
    <row r="131" spans="1:43">
      <c r="A131" s="199">
        <v>227304</v>
      </c>
      <c r="B131" s="200">
        <v>378</v>
      </c>
      <c r="C131" s="200">
        <v>11</v>
      </c>
      <c r="D131" s="200">
        <v>31</v>
      </c>
      <c r="E131" s="200">
        <v>131</v>
      </c>
      <c r="F131" s="200">
        <v>20</v>
      </c>
      <c r="G131" s="200">
        <v>185</v>
      </c>
      <c r="H131" s="200">
        <v>120</v>
      </c>
      <c r="I131" s="200">
        <v>3</v>
      </c>
      <c r="J131" s="200">
        <v>14</v>
      </c>
      <c r="K131" s="200">
        <v>51</v>
      </c>
      <c r="L131" s="200">
        <v>4</v>
      </c>
      <c r="M131" s="200">
        <v>48</v>
      </c>
      <c r="N131" s="200">
        <v>259</v>
      </c>
      <c r="O131" s="200">
        <v>1</v>
      </c>
      <c r="P131" s="200">
        <v>31</v>
      </c>
      <c r="Q131" s="200">
        <v>115</v>
      </c>
      <c r="R131" s="200">
        <v>3</v>
      </c>
      <c r="S131" s="200">
        <v>95</v>
      </c>
      <c r="T131" s="201">
        <v>2.9100000000000001E-2</v>
      </c>
      <c r="U131" s="201">
        <v>8.201E-2</v>
      </c>
      <c r="V131" s="201">
        <v>0.34655999999999998</v>
      </c>
      <c r="W131" s="201">
        <v>5.2909999999999999E-2</v>
      </c>
      <c r="X131" s="201">
        <v>0.48942000000000002</v>
      </c>
      <c r="Y131" s="201">
        <v>2.5000000000000001E-2</v>
      </c>
      <c r="Z131" s="201">
        <v>0.11667</v>
      </c>
      <c r="AA131" s="201">
        <v>0.42499999999999999</v>
      </c>
      <c r="AB131" s="201">
        <v>3.3329999999999999E-2</v>
      </c>
      <c r="AC131" s="201">
        <v>0.4</v>
      </c>
      <c r="AD131" s="201">
        <v>3.8600000000000001E-3</v>
      </c>
      <c r="AE131" s="201">
        <v>0.11969</v>
      </c>
      <c r="AF131" s="201">
        <v>0.44402000000000003</v>
      </c>
      <c r="AG131" s="201">
        <v>1.158E-2</v>
      </c>
      <c r="AH131" s="201">
        <v>0.36680000000000001</v>
      </c>
      <c r="AI131" s="202">
        <f t="shared" si="22"/>
        <v>0.51058000000000003</v>
      </c>
      <c r="AJ131" s="202">
        <f t="shared" si="23"/>
        <v>0.6</v>
      </c>
      <c r="AK131" s="202">
        <f t="shared" si="24"/>
        <v>0.63319999999999999</v>
      </c>
      <c r="AL131" s="203">
        <f t="shared" si="20"/>
        <v>757</v>
      </c>
      <c r="AM131" s="203">
        <f t="shared" si="25"/>
        <v>328</v>
      </c>
      <c r="AN131" s="203">
        <f t="shared" si="26"/>
        <v>429</v>
      </c>
      <c r="AO131" s="181">
        <f>Table1[[#This Row],[CENSUS_22_MINORITY_SA_P]]</f>
        <v>0.67292648328370352</v>
      </c>
      <c r="AP131" s="202">
        <f t="shared" si="21"/>
        <v>0.56671070013210034</v>
      </c>
      <c r="AQ131" s="182">
        <f t="shared" si="27"/>
        <v>-0.10621578315160318</v>
      </c>
    </row>
    <row r="132" spans="1:43">
      <c r="A132" s="204">
        <v>227854</v>
      </c>
      <c r="B132" s="205">
        <v>413</v>
      </c>
      <c r="C132" s="205">
        <v>13</v>
      </c>
      <c r="D132" s="205">
        <v>55</v>
      </c>
      <c r="E132" s="205">
        <v>149</v>
      </c>
      <c r="F132" s="205">
        <v>2</v>
      </c>
      <c r="G132" s="205">
        <v>170</v>
      </c>
      <c r="H132" s="205">
        <v>161</v>
      </c>
      <c r="I132" s="205">
        <v>0</v>
      </c>
      <c r="J132" s="205">
        <v>33</v>
      </c>
      <c r="K132" s="205">
        <v>87</v>
      </c>
      <c r="L132" s="205">
        <v>0</v>
      </c>
      <c r="M132" s="205">
        <v>36</v>
      </c>
      <c r="N132" s="205">
        <v>188</v>
      </c>
      <c r="O132" s="205">
        <v>3</v>
      </c>
      <c r="P132" s="205">
        <v>36</v>
      </c>
      <c r="Q132" s="205">
        <v>106</v>
      </c>
      <c r="R132" s="205">
        <v>2</v>
      </c>
      <c r="S132" s="205">
        <v>33</v>
      </c>
      <c r="T132" s="178">
        <v>3.1480000000000001E-2</v>
      </c>
      <c r="U132" s="178">
        <v>0.13317000000000001</v>
      </c>
      <c r="V132" s="178">
        <v>0.36076999999999998</v>
      </c>
      <c r="W132" s="178">
        <v>4.8399999999999997E-3</v>
      </c>
      <c r="X132" s="178">
        <v>0.41161999999999999</v>
      </c>
      <c r="Y132" s="178">
        <v>0</v>
      </c>
      <c r="Z132" s="178">
        <v>0.20497000000000001</v>
      </c>
      <c r="AA132" s="178">
        <v>0.54037000000000002</v>
      </c>
      <c r="AB132" s="178">
        <v>0</v>
      </c>
      <c r="AC132" s="178">
        <v>0.22359999999999999</v>
      </c>
      <c r="AD132" s="178">
        <v>1.5959999999999998E-2</v>
      </c>
      <c r="AE132" s="178">
        <v>0.19148999999999999</v>
      </c>
      <c r="AF132" s="178">
        <v>0.56383000000000005</v>
      </c>
      <c r="AG132" s="178">
        <v>1.064E-2</v>
      </c>
      <c r="AH132" s="178">
        <v>0.17552999999999999</v>
      </c>
      <c r="AI132" s="202">
        <f t="shared" si="22"/>
        <v>0.58838000000000001</v>
      </c>
      <c r="AJ132" s="202">
        <f t="shared" si="23"/>
        <v>0.77639999999999998</v>
      </c>
      <c r="AK132" s="202">
        <f t="shared" si="24"/>
        <v>0.82447000000000004</v>
      </c>
      <c r="AL132" s="203">
        <f t="shared" si="20"/>
        <v>762</v>
      </c>
      <c r="AM132" s="203">
        <f t="shared" si="25"/>
        <v>239</v>
      </c>
      <c r="AN132" s="203">
        <f t="shared" si="26"/>
        <v>523</v>
      </c>
      <c r="AO132" s="181">
        <f>Table1[[#This Row],[CENSUS_22_MINORITY_SA_P]]</f>
        <v>0.67795859910022394</v>
      </c>
      <c r="AP132" s="202">
        <f t="shared" si="21"/>
        <v>0.68635170603674545</v>
      </c>
      <c r="AQ132" s="182">
        <f t="shared" si="27"/>
        <v>8.3931069365215105E-3</v>
      </c>
    </row>
    <row r="133" spans="1:43">
      <c r="A133" s="199">
        <v>227924</v>
      </c>
      <c r="B133" s="200">
        <v>580</v>
      </c>
      <c r="C133" s="200">
        <v>16</v>
      </c>
      <c r="D133" s="200">
        <v>41</v>
      </c>
      <c r="E133" s="200">
        <v>179</v>
      </c>
      <c r="F133" s="200">
        <v>6</v>
      </c>
      <c r="G133" s="200">
        <v>319</v>
      </c>
      <c r="H133" s="200">
        <v>259</v>
      </c>
      <c r="I133" s="200">
        <v>5</v>
      </c>
      <c r="J133" s="200">
        <v>17</v>
      </c>
      <c r="K133" s="200">
        <v>162</v>
      </c>
      <c r="L133" s="200">
        <v>1</v>
      </c>
      <c r="M133" s="200">
        <v>66</v>
      </c>
      <c r="N133" s="200">
        <v>231</v>
      </c>
      <c r="O133" s="200">
        <v>9</v>
      </c>
      <c r="P133" s="200">
        <v>15</v>
      </c>
      <c r="Q133" s="200">
        <v>160</v>
      </c>
      <c r="R133" s="200">
        <v>2</v>
      </c>
      <c r="S133" s="200">
        <v>42</v>
      </c>
      <c r="T133" s="201">
        <v>2.759E-2</v>
      </c>
      <c r="U133" s="201">
        <v>7.0690000000000003E-2</v>
      </c>
      <c r="V133" s="201">
        <v>0.30862000000000001</v>
      </c>
      <c r="W133" s="201">
        <v>1.034E-2</v>
      </c>
      <c r="X133" s="201">
        <v>0.55000000000000004</v>
      </c>
      <c r="Y133" s="201">
        <v>1.9310000000000001E-2</v>
      </c>
      <c r="Z133" s="201">
        <v>6.5640000000000004E-2</v>
      </c>
      <c r="AA133" s="201">
        <v>0.62548000000000004</v>
      </c>
      <c r="AB133" s="201">
        <v>3.8600000000000001E-3</v>
      </c>
      <c r="AC133" s="201">
        <v>0.25483</v>
      </c>
      <c r="AD133" s="201">
        <v>3.8960000000000002E-2</v>
      </c>
      <c r="AE133" s="201">
        <v>6.4939999999999998E-2</v>
      </c>
      <c r="AF133" s="201">
        <v>0.69264000000000003</v>
      </c>
      <c r="AG133" s="201">
        <v>8.6599999999999993E-3</v>
      </c>
      <c r="AH133" s="201">
        <v>0.18182000000000001</v>
      </c>
      <c r="AI133" s="202">
        <f t="shared" si="22"/>
        <v>0.44999999999999996</v>
      </c>
      <c r="AJ133" s="202">
        <f t="shared" si="23"/>
        <v>0.74517</v>
      </c>
      <c r="AK133" s="202">
        <f t="shared" si="24"/>
        <v>0.81818000000000002</v>
      </c>
      <c r="AL133" s="203">
        <f t="shared" si="20"/>
        <v>1070</v>
      </c>
      <c r="AM133" s="203">
        <f t="shared" si="25"/>
        <v>427</v>
      </c>
      <c r="AN133" s="203">
        <f t="shared" si="26"/>
        <v>643</v>
      </c>
      <c r="AO133" s="181">
        <f>Table1[[#This Row],[CENSUS_22_MINORITY_SA_P]]</f>
        <v>0.67795859910022394</v>
      </c>
      <c r="AP133" s="202">
        <f t="shared" si="21"/>
        <v>0.60093457943925233</v>
      </c>
      <c r="AQ133" s="182">
        <f t="shared" si="27"/>
        <v>-7.702401966097161E-2</v>
      </c>
    </row>
    <row r="134" spans="1:43">
      <c r="A134" s="204">
        <v>227979</v>
      </c>
      <c r="B134" s="205">
        <v>1356</v>
      </c>
      <c r="C134" s="205">
        <v>81</v>
      </c>
      <c r="D134" s="205">
        <v>260</v>
      </c>
      <c r="E134" s="205">
        <v>235</v>
      </c>
      <c r="F134" s="205">
        <v>3</v>
      </c>
      <c r="G134" s="205">
        <v>710</v>
      </c>
      <c r="H134" s="205">
        <v>72</v>
      </c>
      <c r="I134" s="205">
        <v>2</v>
      </c>
      <c r="J134" s="205">
        <v>11</v>
      </c>
      <c r="K134" s="205">
        <v>28</v>
      </c>
      <c r="L134" s="205">
        <v>1</v>
      </c>
      <c r="M134" s="205">
        <v>28</v>
      </c>
      <c r="N134" s="205">
        <v>1047</v>
      </c>
      <c r="O134" s="205">
        <v>38</v>
      </c>
      <c r="P134" s="205">
        <v>143</v>
      </c>
      <c r="Q134" s="205">
        <v>419</v>
      </c>
      <c r="R134" s="205">
        <v>9</v>
      </c>
      <c r="S134" s="205">
        <v>364</v>
      </c>
      <c r="T134" s="178">
        <v>5.9729999999999998E-2</v>
      </c>
      <c r="U134" s="178">
        <v>0.19173999999999999</v>
      </c>
      <c r="V134" s="178">
        <v>0.17330000000000001</v>
      </c>
      <c r="W134" s="178">
        <v>2.2100000000000002E-3</v>
      </c>
      <c r="X134" s="178">
        <v>0.52359999999999995</v>
      </c>
      <c r="Y134" s="178">
        <v>2.7779999999999999E-2</v>
      </c>
      <c r="Z134" s="178">
        <v>0.15278</v>
      </c>
      <c r="AA134" s="178">
        <v>0.38889000000000001</v>
      </c>
      <c r="AB134" s="178">
        <v>1.389E-2</v>
      </c>
      <c r="AC134" s="178">
        <v>0.38889000000000001</v>
      </c>
      <c r="AD134" s="178">
        <v>3.6290000000000003E-2</v>
      </c>
      <c r="AE134" s="178">
        <v>0.13658000000000001</v>
      </c>
      <c r="AF134" s="178">
        <v>0.40018999999999999</v>
      </c>
      <c r="AG134" s="178">
        <v>8.6E-3</v>
      </c>
      <c r="AH134" s="178">
        <v>0.34766000000000002</v>
      </c>
      <c r="AI134" s="202">
        <f t="shared" si="22"/>
        <v>0.47640000000000005</v>
      </c>
      <c r="AJ134" s="202">
        <f t="shared" si="23"/>
        <v>0.61111000000000004</v>
      </c>
      <c r="AK134" s="202">
        <f t="shared" si="24"/>
        <v>0.65233999999999992</v>
      </c>
      <c r="AL134" s="203">
        <f t="shared" si="20"/>
        <v>2475</v>
      </c>
      <c r="AM134" s="203">
        <f t="shared" si="25"/>
        <v>1102</v>
      </c>
      <c r="AN134" s="203">
        <f t="shared" si="26"/>
        <v>1373</v>
      </c>
      <c r="AO134" s="181">
        <f>Table1[[#This Row],[CENSUS_22_MINORITY_SA_P]]</f>
        <v>0.7235649447746032</v>
      </c>
      <c r="AP134" s="202">
        <f t="shared" si="21"/>
        <v>0.55474747474747477</v>
      </c>
      <c r="AQ134" s="182">
        <f t="shared" si="27"/>
        <v>-0.16881747002712844</v>
      </c>
    </row>
    <row r="135" spans="1:43">
      <c r="A135" s="199">
        <v>228608</v>
      </c>
      <c r="B135" s="200">
        <v>236</v>
      </c>
      <c r="C135" s="200">
        <v>7</v>
      </c>
      <c r="D135" s="200">
        <v>19</v>
      </c>
      <c r="E135" s="200">
        <v>25</v>
      </c>
      <c r="F135" s="200">
        <v>2</v>
      </c>
      <c r="G135" s="200">
        <v>178</v>
      </c>
      <c r="H135" s="200">
        <v>17</v>
      </c>
      <c r="I135" s="200">
        <v>0</v>
      </c>
      <c r="J135" s="200">
        <v>1</v>
      </c>
      <c r="K135" s="200">
        <v>4</v>
      </c>
      <c r="L135" s="200">
        <v>0</v>
      </c>
      <c r="M135" s="200">
        <v>12</v>
      </c>
      <c r="N135" s="200">
        <v>185</v>
      </c>
      <c r="O135" s="200">
        <v>0</v>
      </c>
      <c r="P135" s="200">
        <v>20</v>
      </c>
      <c r="Q135" s="200">
        <v>51</v>
      </c>
      <c r="R135" s="200">
        <v>2</v>
      </c>
      <c r="S135" s="200">
        <v>110</v>
      </c>
      <c r="T135" s="201">
        <v>2.9659999999999999E-2</v>
      </c>
      <c r="U135" s="201">
        <v>8.0509999999999998E-2</v>
      </c>
      <c r="V135" s="201">
        <v>0.10593</v>
      </c>
      <c r="W135" s="201">
        <v>8.4700000000000001E-3</v>
      </c>
      <c r="X135" s="201">
        <v>0.75424000000000002</v>
      </c>
      <c r="Y135" s="201">
        <v>0</v>
      </c>
      <c r="Z135" s="201">
        <v>5.8819999999999997E-2</v>
      </c>
      <c r="AA135" s="201">
        <v>0.23529</v>
      </c>
      <c r="AB135" s="201">
        <v>0</v>
      </c>
      <c r="AC135" s="201">
        <v>0.70587999999999995</v>
      </c>
      <c r="AD135" s="201">
        <v>0</v>
      </c>
      <c r="AE135" s="201">
        <v>0.10811</v>
      </c>
      <c r="AF135" s="201">
        <v>0.27567999999999998</v>
      </c>
      <c r="AG135" s="201">
        <v>1.081E-2</v>
      </c>
      <c r="AH135" s="201">
        <v>0.59458999999999995</v>
      </c>
      <c r="AI135" s="202">
        <f t="shared" si="22"/>
        <v>0.24575999999999998</v>
      </c>
      <c r="AJ135" s="202">
        <f t="shared" si="23"/>
        <v>0.29412000000000005</v>
      </c>
      <c r="AK135" s="202">
        <f t="shared" si="24"/>
        <v>0.40541000000000005</v>
      </c>
      <c r="AL135" s="203">
        <f t="shared" si="20"/>
        <v>438</v>
      </c>
      <c r="AM135" s="203">
        <f t="shared" si="25"/>
        <v>300</v>
      </c>
      <c r="AN135" s="203">
        <f t="shared" si="26"/>
        <v>138</v>
      </c>
      <c r="AO135" s="181">
        <f>Table1[[#This Row],[CENSUS_22_MINORITY_SA_P]]</f>
        <v>0.56828075671703038</v>
      </c>
      <c r="AP135" s="202">
        <f t="shared" si="21"/>
        <v>0.31506849315068491</v>
      </c>
      <c r="AQ135" s="182">
        <f t="shared" si="27"/>
        <v>-0.25321226356634546</v>
      </c>
    </row>
    <row r="136" spans="1:43">
      <c r="A136" s="204">
        <v>232414</v>
      </c>
      <c r="B136" s="205">
        <v>413</v>
      </c>
      <c r="C136" s="205">
        <v>16</v>
      </c>
      <c r="D136" s="205">
        <v>102</v>
      </c>
      <c r="E136" s="205">
        <v>6</v>
      </c>
      <c r="F136" s="205">
        <v>6</v>
      </c>
      <c r="G136" s="205">
        <v>278</v>
      </c>
      <c r="H136" s="205">
        <v>70</v>
      </c>
      <c r="I136" s="205">
        <v>3</v>
      </c>
      <c r="J136" s="205">
        <v>26</v>
      </c>
      <c r="K136" s="205">
        <v>2</v>
      </c>
      <c r="L136" s="205">
        <v>0</v>
      </c>
      <c r="M136" s="205">
        <v>38</v>
      </c>
      <c r="N136" s="205">
        <v>289</v>
      </c>
      <c r="O136" s="205">
        <v>14</v>
      </c>
      <c r="P136" s="205">
        <v>119</v>
      </c>
      <c r="Q136" s="205">
        <v>6</v>
      </c>
      <c r="R136" s="205">
        <v>0</v>
      </c>
      <c r="S136" s="205">
        <v>147</v>
      </c>
      <c r="T136" s="178">
        <v>3.8739999999999997E-2</v>
      </c>
      <c r="U136" s="178">
        <v>0.24697</v>
      </c>
      <c r="V136" s="178">
        <v>1.453E-2</v>
      </c>
      <c r="W136" s="178">
        <v>1.453E-2</v>
      </c>
      <c r="X136" s="178">
        <v>0.67312000000000005</v>
      </c>
      <c r="Y136" s="178">
        <v>4.2860000000000002E-2</v>
      </c>
      <c r="Z136" s="178">
        <v>0.37142999999999998</v>
      </c>
      <c r="AA136" s="178">
        <v>2.8570000000000002E-2</v>
      </c>
      <c r="AB136" s="178">
        <v>0</v>
      </c>
      <c r="AC136" s="178">
        <v>0.54286000000000001</v>
      </c>
      <c r="AD136" s="178">
        <v>4.8439999999999997E-2</v>
      </c>
      <c r="AE136" s="178">
        <v>0.41176000000000001</v>
      </c>
      <c r="AF136" s="178">
        <v>2.0760000000000001E-2</v>
      </c>
      <c r="AG136" s="178">
        <v>0</v>
      </c>
      <c r="AH136" s="178">
        <v>0.50865000000000005</v>
      </c>
      <c r="AI136" s="202">
        <f t="shared" si="22"/>
        <v>0.32687999999999995</v>
      </c>
      <c r="AJ136" s="202">
        <f t="shared" si="23"/>
        <v>0.45713999999999999</v>
      </c>
      <c r="AK136" s="202">
        <f t="shared" si="24"/>
        <v>0.49134999999999995</v>
      </c>
      <c r="AL136" s="203">
        <f t="shared" si="20"/>
        <v>772</v>
      </c>
      <c r="AM136" s="203">
        <f t="shared" si="25"/>
        <v>463</v>
      </c>
      <c r="AN136" s="203">
        <f t="shared" si="26"/>
        <v>309</v>
      </c>
      <c r="AO136" s="181">
        <f>Table1[[#This Row],[CENSUS_22_MINORITY_SA_P]]</f>
        <v>0.37682165809050766</v>
      </c>
      <c r="AP136" s="202">
        <f t="shared" si="21"/>
        <v>0.40025906735751293</v>
      </c>
      <c r="AQ136" s="182">
        <f t="shared" si="27"/>
        <v>2.3437409267005271E-2</v>
      </c>
    </row>
    <row r="137" spans="1:43">
      <c r="A137" s="199">
        <v>232946</v>
      </c>
      <c r="B137" s="200">
        <v>1653</v>
      </c>
      <c r="C137" s="200">
        <v>204</v>
      </c>
      <c r="D137" s="200">
        <v>248</v>
      </c>
      <c r="E137" s="200">
        <v>69</v>
      </c>
      <c r="F137" s="200">
        <v>5</v>
      </c>
      <c r="G137" s="200">
        <v>1086</v>
      </c>
      <c r="H137" s="200">
        <v>232</v>
      </c>
      <c r="I137" s="200">
        <v>54</v>
      </c>
      <c r="J137" s="200">
        <v>42</v>
      </c>
      <c r="K137" s="200">
        <v>16</v>
      </c>
      <c r="L137" s="200">
        <v>0</v>
      </c>
      <c r="M137" s="200">
        <v>102</v>
      </c>
      <c r="N137" s="200">
        <v>922</v>
      </c>
      <c r="O137" s="200">
        <v>151</v>
      </c>
      <c r="P137" s="200">
        <v>206</v>
      </c>
      <c r="Q137" s="200">
        <v>62</v>
      </c>
      <c r="R137" s="200">
        <v>3</v>
      </c>
      <c r="S137" s="200">
        <v>457</v>
      </c>
      <c r="T137" s="201">
        <v>0.12341000000000001</v>
      </c>
      <c r="U137" s="201">
        <v>0.15003</v>
      </c>
      <c r="V137" s="201">
        <v>4.1739999999999999E-2</v>
      </c>
      <c r="W137" s="201">
        <v>3.0200000000000001E-3</v>
      </c>
      <c r="X137" s="201">
        <v>0.65698999999999996</v>
      </c>
      <c r="Y137" s="201">
        <v>0.23275999999999999</v>
      </c>
      <c r="Z137" s="201">
        <v>0.18103</v>
      </c>
      <c r="AA137" s="201">
        <v>6.8970000000000004E-2</v>
      </c>
      <c r="AB137" s="201">
        <v>0</v>
      </c>
      <c r="AC137" s="201">
        <v>0.43966</v>
      </c>
      <c r="AD137" s="201">
        <v>0.16377</v>
      </c>
      <c r="AE137" s="201">
        <v>0.22342999999999999</v>
      </c>
      <c r="AF137" s="201">
        <v>6.7250000000000004E-2</v>
      </c>
      <c r="AG137" s="201">
        <v>3.2499999999999999E-3</v>
      </c>
      <c r="AH137" s="201">
        <v>0.49565999999999999</v>
      </c>
      <c r="AI137" s="202">
        <f t="shared" si="22"/>
        <v>0.34301000000000004</v>
      </c>
      <c r="AJ137" s="202">
        <f t="shared" si="23"/>
        <v>0.56034000000000006</v>
      </c>
      <c r="AK137" s="202">
        <f t="shared" si="24"/>
        <v>0.50434000000000001</v>
      </c>
      <c r="AL137" s="203">
        <f t="shared" si="20"/>
        <v>2807</v>
      </c>
      <c r="AM137" s="203">
        <f t="shared" si="25"/>
        <v>1645</v>
      </c>
      <c r="AN137" s="203">
        <f t="shared" si="26"/>
        <v>1162</v>
      </c>
      <c r="AO137" s="181">
        <f>Table1[[#This Row],[CENSUS_22_MINORITY_SA_P]]</f>
        <v>0.52498899738721527</v>
      </c>
      <c r="AP137" s="202">
        <f t="shared" si="21"/>
        <v>0.41396508728179549</v>
      </c>
      <c r="AQ137" s="182">
        <f t="shared" si="27"/>
        <v>-0.11102391010541979</v>
      </c>
    </row>
    <row r="138" spans="1:43">
      <c r="A138" s="204">
        <v>233019</v>
      </c>
      <c r="B138" s="205">
        <v>134</v>
      </c>
      <c r="C138" s="205">
        <v>1</v>
      </c>
      <c r="D138" s="205">
        <v>18</v>
      </c>
      <c r="E138" s="205">
        <v>1</v>
      </c>
      <c r="F138" s="205">
        <v>0</v>
      </c>
      <c r="G138" s="205">
        <v>112</v>
      </c>
      <c r="H138" s="205">
        <v>42</v>
      </c>
      <c r="I138" s="205">
        <v>0</v>
      </c>
      <c r="J138" s="205">
        <v>10</v>
      </c>
      <c r="K138" s="205">
        <v>3</v>
      </c>
      <c r="L138" s="205">
        <v>0</v>
      </c>
      <c r="M138" s="205">
        <v>28</v>
      </c>
      <c r="N138" s="205">
        <v>136</v>
      </c>
      <c r="O138" s="205">
        <v>0</v>
      </c>
      <c r="P138" s="205">
        <v>34</v>
      </c>
      <c r="Q138" s="205">
        <v>1</v>
      </c>
      <c r="R138" s="205">
        <v>2</v>
      </c>
      <c r="S138" s="205">
        <v>97</v>
      </c>
      <c r="T138" s="178">
        <v>7.4599999999999996E-3</v>
      </c>
      <c r="U138" s="178">
        <v>0.13433</v>
      </c>
      <c r="V138" s="178">
        <v>7.4599999999999996E-3</v>
      </c>
      <c r="W138" s="178">
        <v>0</v>
      </c>
      <c r="X138" s="178">
        <v>0.83582000000000001</v>
      </c>
      <c r="Y138" s="178">
        <v>0</v>
      </c>
      <c r="Z138" s="178">
        <v>0.23810000000000001</v>
      </c>
      <c r="AA138" s="178">
        <v>7.1429999999999993E-2</v>
      </c>
      <c r="AB138" s="178">
        <v>0</v>
      </c>
      <c r="AC138" s="178">
        <v>0.66666999999999998</v>
      </c>
      <c r="AD138" s="178">
        <v>0</v>
      </c>
      <c r="AE138" s="178">
        <v>0.25</v>
      </c>
      <c r="AF138" s="178">
        <v>7.3499999999999998E-3</v>
      </c>
      <c r="AG138" s="178">
        <v>1.4710000000000001E-2</v>
      </c>
      <c r="AH138" s="178">
        <v>0.71323999999999999</v>
      </c>
      <c r="AI138" s="202">
        <f t="shared" si="22"/>
        <v>0.16417999999999999</v>
      </c>
      <c r="AJ138" s="202">
        <f t="shared" si="23"/>
        <v>0.33333000000000002</v>
      </c>
      <c r="AK138" s="202">
        <f t="shared" si="24"/>
        <v>0.28676000000000001</v>
      </c>
      <c r="AL138" s="203">
        <f t="shared" si="20"/>
        <v>312</v>
      </c>
      <c r="AM138" s="203">
        <f t="shared" si="25"/>
        <v>237</v>
      </c>
      <c r="AN138" s="203">
        <f t="shared" si="26"/>
        <v>75</v>
      </c>
      <c r="AO138" s="181">
        <f>Table1[[#This Row],[CENSUS_22_MINORITY_SA_P]]</f>
        <v>0.23966899858915033</v>
      </c>
      <c r="AP138" s="202">
        <f t="shared" si="21"/>
        <v>0.24038461538461539</v>
      </c>
      <c r="AQ138" s="182">
        <f t="shared" si="27"/>
        <v>7.1561679546505719E-4</v>
      </c>
    </row>
    <row r="139" spans="1:43">
      <c r="A139" s="199">
        <v>233772</v>
      </c>
      <c r="B139" s="200">
        <v>809</v>
      </c>
      <c r="C139" s="200">
        <v>27</v>
      </c>
      <c r="D139" s="200">
        <v>181</v>
      </c>
      <c r="E139" s="200">
        <v>13</v>
      </c>
      <c r="F139" s="200">
        <v>1</v>
      </c>
      <c r="G139" s="200">
        <v>566</v>
      </c>
      <c r="H139" s="200">
        <v>117</v>
      </c>
      <c r="I139" s="200">
        <v>6</v>
      </c>
      <c r="J139" s="200">
        <v>45</v>
      </c>
      <c r="K139" s="200">
        <v>4</v>
      </c>
      <c r="L139" s="200">
        <v>1</v>
      </c>
      <c r="M139" s="200">
        <v>56</v>
      </c>
      <c r="N139" s="200">
        <v>582</v>
      </c>
      <c r="O139" s="200">
        <v>19</v>
      </c>
      <c r="P139" s="200">
        <v>268</v>
      </c>
      <c r="Q139" s="200">
        <v>12</v>
      </c>
      <c r="R139" s="200">
        <v>5</v>
      </c>
      <c r="S139" s="200">
        <v>263</v>
      </c>
      <c r="T139" s="201">
        <v>3.3369999999999997E-2</v>
      </c>
      <c r="U139" s="201">
        <v>0.22373000000000001</v>
      </c>
      <c r="V139" s="201">
        <v>1.6070000000000001E-2</v>
      </c>
      <c r="W139" s="201">
        <v>1.24E-3</v>
      </c>
      <c r="X139" s="201">
        <v>0.69962999999999997</v>
      </c>
      <c r="Y139" s="201">
        <v>5.1279999999999999E-2</v>
      </c>
      <c r="Z139" s="201">
        <v>0.38462000000000002</v>
      </c>
      <c r="AA139" s="201">
        <v>3.4189999999999998E-2</v>
      </c>
      <c r="AB139" s="201">
        <v>8.5500000000000003E-3</v>
      </c>
      <c r="AC139" s="201">
        <v>0.47863</v>
      </c>
      <c r="AD139" s="201">
        <v>3.2649999999999998E-2</v>
      </c>
      <c r="AE139" s="201">
        <v>0.46048</v>
      </c>
      <c r="AF139" s="201">
        <v>2.0619999999999999E-2</v>
      </c>
      <c r="AG139" s="201">
        <v>8.5900000000000004E-3</v>
      </c>
      <c r="AH139" s="201">
        <v>0.45189000000000001</v>
      </c>
      <c r="AI139" s="202">
        <f t="shared" si="22"/>
        <v>0.30037000000000003</v>
      </c>
      <c r="AJ139" s="202">
        <f t="shared" si="23"/>
        <v>0.52137</v>
      </c>
      <c r="AK139" s="202">
        <f t="shared" si="24"/>
        <v>0.54810999999999999</v>
      </c>
      <c r="AL139" s="203">
        <f t="shared" si="20"/>
        <v>1508</v>
      </c>
      <c r="AM139" s="203">
        <f t="shared" si="25"/>
        <v>885</v>
      </c>
      <c r="AN139" s="203">
        <f t="shared" si="26"/>
        <v>623</v>
      </c>
      <c r="AO139" s="181">
        <f>Table1[[#This Row],[CENSUS_22_MINORITY_SA_P]]</f>
        <v>0.4783473677727037</v>
      </c>
      <c r="AP139" s="202">
        <f t="shared" si="21"/>
        <v>0.41312997347480107</v>
      </c>
      <c r="AQ139" s="182">
        <f t="shared" si="27"/>
        <v>-6.5217394297902631E-2</v>
      </c>
    </row>
    <row r="140" spans="1:43">
      <c r="A140" s="204">
        <v>234669</v>
      </c>
      <c r="B140" s="205">
        <v>750</v>
      </c>
      <c r="C140" s="205">
        <v>117</v>
      </c>
      <c r="D140" s="205">
        <v>34</v>
      </c>
      <c r="E140" s="205">
        <v>13</v>
      </c>
      <c r="F140" s="205">
        <v>6</v>
      </c>
      <c r="G140" s="205">
        <v>500</v>
      </c>
      <c r="H140" s="205">
        <v>86</v>
      </c>
      <c r="I140" s="205">
        <v>13</v>
      </c>
      <c r="J140" s="205">
        <v>7</v>
      </c>
      <c r="K140" s="205">
        <v>4</v>
      </c>
      <c r="L140" s="205">
        <v>0</v>
      </c>
      <c r="M140" s="205">
        <v>52</v>
      </c>
      <c r="N140" s="205">
        <v>563</v>
      </c>
      <c r="O140" s="205">
        <v>127</v>
      </c>
      <c r="P140" s="205">
        <v>34</v>
      </c>
      <c r="Q140" s="205">
        <v>14</v>
      </c>
      <c r="R140" s="205">
        <v>8</v>
      </c>
      <c r="S140" s="205">
        <v>300</v>
      </c>
      <c r="T140" s="178">
        <v>0.156</v>
      </c>
      <c r="U140" s="178">
        <v>4.5330000000000002E-2</v>
      </c>
      <c r="V140" s="178">
        <v>1.7330000000000002E-2</v>
      </c>
      <c r="W140" s="178">
        <v>8.0000000000000002E-3</v>
      </c>
      <c r="X140" s="178">
        <v>0.66666999999999998</v>
      </c>
      <c r="Y140" s="178">
        <v>0.15115999999999999</v>
      </c>
      <c r="Z140" s="178">
        <v>8.14E-2</v>
      </c>
      <c r="AA140" s="178">
        <v>4.6510000000000003E-2</v>
      </c>
      <c r="AB140" s="178">
        <v>0</v>
      </c>
      <c r="AC140" s="178">
        <v>0.60465000000000002</v>
      </c>
      <c r="AD140" s="178">
        <v>0.22558</v>
      </c>
      <c r="AE140" s="178">
        <v>6.0389999999999999E-2</v>
      </c>
      <c r="AF140" s="178">
        <v>2.487E-2</v>
      </c>
      <c r="AG140" s="178">
        <v>1.421E-2</v>
      </c>
      <c r="AH140" s="178">
        <v>0.53286</v>
      </c>
      <c r="AI140" s="202">
        <f t="shared" si="22"/>
        <v>0.33333000000000002</v>
      </c>
      <c r="AJ140" s="202">
        <f t="shared" si="23"/>
        <v>0.39534999999999998</v>
      </c>
      <c r="AK140" s="202">
        <f t="shared" si="24"/>
        <v>0.46714</v>
      </c>
      <c r="AL140" s="203">
        <f t="shared" si="20"/>
        <v>1399</v>
      </c>
      <c r="AM140" s="203">
        <f t="shared" si="25"/>
        <v>852</v>
      </c>
      <c r="AN140" s="203">
        <f t="shared" si="26"/>
        <v>547</v>
      </c>
      <c r="AO140" s="181">
        <f>Table1[[#This Row],[CENSUS_22_MINORITY_SA_P]]</f>
        <v>0.44096557310220902</v>
      </c>
      <c r="AP140" s="202">
        <f t="shared" si="21"/>
        <v>0.39099356683345249</v>
      </c>
      <c r="AQ140" s="182">
        <f t="shared" si="27"/>
        <v>-4.997200626875653E-2</v>
      </c>
    </row>
    <row r="141" spans="1:43">
      <c r="A141" s="199">
        <v>234951</v>
      </c>
      <c r="B141" s="200">
        <v>252</v>
      </c>
      <c r="C141" s="200">
        <v>5</v>
      </c>
      <c r="D141" s="200">
        <v>16</v>
      </c>
      <c r="E141" s="200">
        <v>6</v>
      </c>
      <c r="F141" s="200">
        <v>1</v>
      </c>
      <c r="G141" s="200">
        <v>179</v>
      </c>
      <c r="H141" s="200">
        <v>34</v>
      </c>
      <c r="I141" s="200">
        <v>2</v>
      </c>
      <c r="J141" s="200">
        <v>2</v>
      </c>
      <c r="K141" s="200">
        <v>2</v>
      </c>
      <c r="L141" s="200">
        <v>1</v>
      </c>
      <c r="M141" s="200">
        <v>23</v>
      </c>
      <c r="N141" s="200">
        <v>164</v>
      </c>
      <c r="O141" s="200">
        <v>12</v>
      </c>
      <c r="P141" s="200">
        <v>19</v>
      </c>
      <c r="Q141" s="200">
        <v>10</v>
      </c>
      <c r="R141" s="200">
        <v>4</v>
      </c>
      <c r="S141" s="200">
        <v>89</v>
      </c>
      <c r="T141" s="201">
        <v>1.984E-2</v>
      </c>
      <c r="U141" s="201">
        <v>6.3490000000000005E-2</v>
      </c>
      <c r="V141" s="201">
        <v>2.3810000000000001E-2</v>
      </c>
      <c r="W141" s="201">
        <v>3.9699999999999996E-3</v>
      </c>
      <c r="X141" s="201">
        <v>0.71031999999999995</v>
      </c>
      <c r="Y141" s="201">
        <v>5.8819999999999997E-2</v>
      </c>
      <c r="Z141" s="201">
        <v>5.8819999999999997E-2</v>
      </c>
      <c r="AA141" s="201">
        <v>5.8819999999999997E-2</v>
      </c>
      <c r="AB141" s="201">
        <v>2.9409999999999999E-2</v>
      </c>
      <c r="AC141" s="201">
        <v>0.67647000000000002</v>
      </c>
      <c r="AD141" s="201">
        <v>7.3169999999999999E-2</v>
      </c>
      <c r="AE141" s="201">
        <v>0.11584999999999999</v>
      </c>
      <c r="AF141" s="201">
        <v>6.0979999999999999E-2</v>
      </c>
      <c r="AG141" s="201">
        <v>2.4389999999999998E-2</v>
      </c>
      <c r="AH141" s="201">
        <v>0.54268000000000005</v>
      </c>
      <c r="AI141" s="202">
        <f t="shared" si="22"/>
        <v>0.28968000000000005</v>
      </c>
      <c r="AJ141" s="202">
        <f t="shared" si="23"/>
        <v>0.32352999999999998</v>
      </c>
      <c r="AK141" s="202">
        <f t="shared" si="24"/>
        <v>0.45731999999999995</v>
      </c>
      <c r="AL141" s="203">
        <f t="shared" si="20"/>
        <v>450</v>
      </c>
      <c r="AM141" s="203">
        <f t="shared" si="25"/>
        <v>291</v>
      </c>
      <c r="AN141" s="203">
        <f t="shared" si="26"/>
        <v>159</v>
      </c>
      <c r="AO141" s="181">
        <f>Table1[[#This Row],[CENSUS_22_MINORITY_SA_P]]</f>
        <v>0.3627971050922042</v>
      </c>
      <c r="AP141" s="202">
        <f t="shared" si="21"/>
        <v>0.35333333333333333</v>
      </c>
      <c r="AQ141" s="182">
        <f t="shared" si="27"/>
        <v>-9.4637717588708647E-3</v>
      </c>
    </row>
    <row r="142" spans="1:43">
      <c r="A142" s="204">
        <v>235103</v>
      </c>
      <c r="B142" s="205">
        <v>502</v>
      </c>
      <c r="C142" s="205">
        <v>44</v>
      </c>
      <c r="D142" s="205">
        <v>18</v>
      </c>
      <c r="E142" s="205">
        <v>13</v>
      </c>
      <c r="F142" s="205">
        <v>3</v>
      </c>
      <c r="G142" s="205">
        <v>375</v>
      </c>
      <c r="H142" s="205">
        <v>14</v>
      </c>
      <c r="I142" s="205">
        <v>1</v>
      </c>
      <c r="J142" s="205">
        <v>2</v>
      </c>
      <c r="K142" s="205">
        <v>0</v>
      </c>
      <c r="L142" s="205">
        <v>1</v>
      </c>
      <c r="M142" s="205">
        <v>9</v>
      </c>
      <c r="N142" s="205">
        <v>517</v>
      </c>
      <c r="O142" s="205">
        <v>63</v>
      </c>
      <c r="P142" s="205">
        <v>22</v>
      </c>
      <c r="Q142" s="205">
        <v>41</v>
      </c>
      <c r="R142" s="205">
        <v>4</v>
      </c>
      <c r="S142" s="205">
        <v>296</v>
      </c>
      <c r="T142" s="178">
        <v>8.7650000000000006E-2</v>
      </c>
      <c r="U142" s="178">
        <v>3.5860000000000003E-2</v>
      </c>
      <c r="V142" s="178">
        <v>2.5899999999999999E-2</v>
      </c>
      <c r="W142" s="178">
        <v>5.9800000000000001E-3</v>
      </c>
      <c r="X142" s="178">
        <v>0.74700999999999995</v>
      </c>
      <c r="Y142" s="178">
        <v>7.1429999999999993E-2</v>
      </c>
      <c r="Z142" s="178">
        <v>0.14285999999999999</v>
      </c>
      <c r="AA142" s="178">
        <v>0</v>
      </c>
      <c r="AB142" s="178">
        <v>7.1429999999999993E-2</v>
      </c>
      <c r="AC142" s="178">
        <v>0.64285999999999999</v>
      </c>
      <c r="AD142" s="178">
        <v>0.12186</v>
      </c>
      <c r="AE142" s="178">
        <v>4.2549999999999998E-2</v>
      </c>
      <c r="AF142" s="178">
        <v>7.9299999999999995E-2</v>
      </c>
      <c r="AG142" s="178">
        <v>7.7400000000000004E-3</v>
      </c>
      <c r="AH142" s="178">
        <v>0.57252999999999998</v>
      </c>
      <c r="AI142" s="202">
        <f t="shared" si="22"/>
        <v>0.25299000000000005</v>
      </c>
      <c r="AJ142" s="202">
        <f t="shared" si="23"/>
        <v>0.35714000000000001</v>
      </c>
      <c r="AK142" s="202">
        <f t="shared" si="24"/>
        <v>0.42747000000000002</v>
      </c>
      <c r="AL142" s="203">
        <f t="shared" si="20"/>
        <v>1033</v>
      </c>
      <c r="AM142" s="203">
        <f t="shared" si="25"/>
        <v>680</v>
      </c>
      <c r="AN142" s="203">
        <f t="shared" si="26"/>
        <v>353</v>
      </c>
      <c r="AO142" s="181">
        <f>Table1[[#This Row],[CENSUS_22_MINORITY_SA_P]]</f>
        <v>0.34534132846896853</v>
      </c>
      <c r="AP142" s="202">
        <f t="shared" si="21"/>
        <v>0.34172313649564373</v>
      </c>
      <c r="AQ142" s="182">
        <f t="shared" si="27"/>
        <v>-3.6181919733248025E-3</v>
      </c>
    </row>
    <row r="143" spans="1:43">
      <c r="A143" s="199">
        <v>235149</v>
      </c>
      <c r="B143" s="200">
        <v>402</v>
      </c>
      <c r="C143" s="200">
        <v>31</v>
      </c>
      <c r="D143" s="200">
        <v>12</v>
      </c>
      <c r="E143" s="200">
        <v>14</v>
      </c>
      <c r="F143" s="200">
        <v>1</v>
      </c>
      <c r="G143" s="200">
        <v>293</v>
      </c>
      <c r="H143" s="200">
        <v>115</v>
      </c>
      <c r="I143" s="200">
        <v>7</v>
      </c>
      <c r="J143" s="200">
        <v>1</v>
      </c>
      <c r="K143" s="200">
        <v>1</v>
      </c>
      <c r="L143" s="200">
        <v>1</v>
      </c>
      <c r="M143" s="200">
        <v>74</v>
      </c>
      <c r="N143" s="200">
        <v>351</v>
      </c>
      <c r="O143" s="200">
        <v>21</v>
      </c>
      <c r="P143" s="200">
        <v>24</v>
      </c>
      <c r="Q143" s="200">
        <v>18</v>
      </c>
      <c r="R143" s="200">
        <v>8</v>
      </c>
      <c r="S143" s="200">
        <v>216</v>
      </c>
      <c r="T143" s="201">
        <v>7.7109999999999998E-2</v>
      </c>
      <c r="U143" s="201">
        <v>2.9850000000000002E-2</v>
      </c>
      <c r="V143" s="201">
        <v>3.483E-2</v>
      </c>
      <c r="W143" s="201">
        <v>2.49E-3</v>
      </c>
      <c r="X143" s="201">
        <v>0.72885999999999995</v>
      </c>
      <c r="Y143" s="201">
        <v>6.087E-2</v>
      </c>
      <c r="Z143" s="201">
        <v>8.6999999999999994E-3</v>
      </c>
      <c r="AA143" s="201">
        <v>8.6999999999999994E-3</v>
      </c>
      <c r="AB143" s="201">
        <v>8.6999999999999994E-3</v>
      </c>
      <c r="AC143" s="201">
        <v>0.64348000000000005</v>
      </c>
      <c r="AD143" s="201">
        <v>5.9830000000000001E-2</v>
      </c>
      <c r="AE143" s="201">
        <v>6.8379999999999996E-2</v>
      </c>
      <c r="AF143" s="201">
        <v>5.1279999999999999E-2</v>
      </c>
      <c r="AG143" s="201">
        <v>2.2790000000000001E-2</v>
      </c>
      <c r="AH143" s="201">
        <v>0.61538000000000004</v>
      </c>
      <c r="AI143" s="202">
        <f t="shared" si="22"/>
        <v>0.27114000000000005</v>
      </c>
      <c r="AJ143" s="202">
        <f t="shared" si="23"/>
        <v>0.35651999999999995</v>
      </c>
      <c r="AK143" s="202">
        <f t="shared" si="24"/>
        <v>0.38461999999999996</v>
      </c>
      <c r="AL143" s="203">
        <f t="shared" si="20"/>
        <v>868</v>
      </c>
      <c r="AM143" s="203">
        <f t="shared" si="25"/>
        <v>583</v>
      </c>
      <c r="AN143" s="203">
        <f t="shared" si="26"/>
        <v>285</v>
      </c>
      <c r="AO143" s="181">
        <f>Table1[[#This Row],[CENSUS_22_MINORITY_SA_P]]</f>
        <v>0.34534132846896853</v>
      </c>
      <c r="AP143" s="202">
        <f t="shared" si="21"/>
        <v>0.32834101382488479</v>
      </c>
      <c r="AQ143" s="182">
        <f t="shared" si="27"/>
        <v>-1.7000314644083747E-2</v>
      </c>
    </row>
    <row r="144" spans="1:43">
      <c r="A144" s="204">
        <v>235237</v>
      </c>
      <c r="B144" s="205">
        <v>447</v>
      </c>
      <c r="C144" s="205">
        <v>32</v>
      </c>
      <c r="D144" s="205">
        <v>18</v>
      </c>
      <c r="E144" s="205">
        <v>8</v>
      </c>
      <c r="F144" s="205">
        <v>4</v>
      </c>
      <c r="G144" s="205">
        <v>333</v>
      </c>
      <c r="H144" s="205">
        <v>12</v>
      </c>
      <c r="I144" s="205">
        <v>0</v>
      </c>
      <c r="J144" s="205">
        <v>1</v>
      </c>
      <c r="K144" s="205">
        <v>1</v>
      </c>
      <c r="L144" s="205">
        <v>0</v>
      </c>
      <c r="M144" s="205">
        <v>9</v>
      </c>
      <c r="N144" s="205">
        <v>321</v>
      </c>
      <c r="O144" s="205">
        <v>18</v>
      </c>
      <c r="P144" s="205">
        <v>38</v>
      </c>
      <c r="Q144" s="205">
        <v>14</v>
      </c>
      <c r="R144" s="205">
        <v>7</v>
      </c>
      <c r="S144" s="205">
        <v>206</v>
      </c>
      <c r="T144" s="178">
        <v>7.1590000000000001E-2</v>
      </c>
      <c r="U144" s="178">
        <v>4.027E-2</v>
      </c>
      <c r="V144" s="178">
        <v>1.7899999999999999E-2</v>
      </c>
      <c r="W144" s="178">
        <v>8.9499999999999996E-3</v>
      </c>
      <c r="X144" s="178">
        <v>0.74497000000000002</v>
      </c>
      <c r="Y144" s="178">
        <v>0</v>
      </c>
      <c r="Z144" s="178">
        <v>8.3330000000000001E-2</v>
      </c>
      <c r="AA144" s="178">
        <v>8.3330000000000001E-2</v>
      </c>
      <c r="AB144" s="178">
        <v>0</v>
      </c>
      <c r="AC144" s="178">
        <v>0.75</v>
      </c>
      <c r="AD144" s="178">
        <v>5.6070000000000002E-2</v>
      </c>
      <c r="AE144" s="178">
        <v>0.11838</v>
      </c>
      <c r="AF144" s="178">
        <v>4.3610000000000003E-2</v>
      </c>
      <c r="AG144" s="178">
        <v>2.181E-2</v>
      </c>
      <c r="AH144" s="178">
        <v>0.64173999999999998</v>
      </c>
      <c r="AI144" s="202">
        <f t="shared" si="22"/>
        <v>0.25502999999999998</v>
      </c>
      <c r="AJ144" s="202">
        <f t="shared" si="23"/>
        <v>0.25</v>
      </c>
      <c r="AK144" s="202">
        <f t="shared" si="24"/>
        <v>0.35826000000000002</v>
      </c>
      <c r="AL144" s="203">
        <f t="shared" si="20"/>
        <v>780</v>
      </c>
      <c r="AM144" s="203">
        <f t="shared" si="25"/>
        <v>548</v>
      </c>
      <c r="AN144" s="203">
        <f t="shared" si="26"/>
        <v>232</v>
      </c>
      <c r="AO144" s="181">
        <f>Table1[[#This Row],[CENSUS_22_MINORITY_SA_P]]</f>
        <v>0.3627971050922042</v>
      </c>
      <c r="AP144" s="202">
        <f t="shared" si="21"/>
        <v>0.29743589743589743</v>
      </c>
      <c r="AQ144" s="182">
        <f t="shared" si="27"/>
        <v>-6.5361207656306763E-2</v>
      </c>
    </row>
    <row r="145" spans="1:43">
      <c r="A145" s="199">
        <v>235431</v>
      </c>
      <c r="B145" s="200">
        <v>423</v>
      </c>
      <c r="C145" s="200">
        <v>57</v>
      </c>
      <c r="D145" s="200">
        <v>33</v>
      </c>
      <c r="E145" s="200">
        <v>22</v>
      </c>
      <c r="F145" s="200">
        <v>5</v>
      </c>
      <c r="G145" s="200">
        <v>267</v>
      </c>
      <c r="H145" s="200">
        <v>45</v>
      </c>
      <c r="I145" s="200">
        <v>13</v>
      </c>
      <c r="J145" s="200">
        <v>5</v>
      </c>
      <c r="K145" s="200">
        <v>1</v>
      </c>
      <c r="L145" s="200">
        <v>7</v>
      </c>
      <c r="M145" s="200">
        <v>16</v>
      </c>
      <c r="N145" s="200">
        <v>289</v>
      </c>
      <c r="O145" s="200">
        <v>50</v>
      </c>
      <c r="P145" s="200">
        <v>29</v>
      </c>
      <c r="Q145" s="200">
        <v>21</v>
      </c>
      <c r="R145" s="200">
        <v>8</v>
      </c>
      <c r="S145" s="200">
        <v>153</v>
      </c>
      <c r="T145" s="201">
        <v>0.13475000000000001</v>
      </c>
      <c r="U145" s="201">
        <v>7.8009999999999996E-2</v>
      </c>
      <c r="V145" s="201">
        <v>5.2010000000000001E-2</v>
      </c>
      <c r="W145" s="201">
        <v>1.1820000000000001E-2</v>
      </c>
      <c r="X145" s="201">
        <v>0.63121000000000005</v>
      </c>
      <c r="Y145" s="201">
        <v>0.28888999999999998</v>
      </c>
      <c r="Z145" s="201">
        <v>0.11111</v>
      </c>
      <c r="AA145" s="201">
        <v>2.222E-2</v>
      </c>
      <c r="AB145" s="201">
        <v>0.15556</v>
      </c>
      <c r="AC145" s="201">
        <v>0.35555999999999999</v>
      </c>
      <c r="AD145" s="201">
        <v>0.17301</v>
      </c>
      <c r="AE145" s="201">
        <v>0.10034999999999999</v>
      </c>
      <c r="AF145" s="201">
        <v>7.2660000000000002E-2</v>
      </c>
      <c r="AG145" s="201">
        <v>2.768E-2</v>
      </c>
      <c r="AH145" s="201">
        <v>0.52941000000000005</v>
      </c>
      <c r="AI145" s="202">
        <f t="shared" si="22"/>
        <v>0.36878999999999995</v>
      </c>
      <c r="AJ145" s="202">
        <f t="shared" si="23"/>
        <v>0.64444000000000001</v>
      </c>
      <c r="AK145" s="202">
        <f t="shared" si="24"/>
        <v>0.47058999999999995</v>
      </c>
      <c r="AL145" s="203">
        <f t="shared" si="20"/>
        <v>757</v>
      </c>
      <c r="AM145" s="203">
        <f t="shared" si="25"/>
        <v>436</v>
      </c>
      <c r="AN145" s="203">
        <f t="shared" si="26"/>
        <v>321</v>
      </c>
      <c r="AO145" s="181">
        <f>Table1[[#This Row],[CENSUS_22_MINORITY_SA_P]]</f>
        <v>0.44096557310220902</v>
      </c>
      <c r="AP145" s="202">
        <f t="shared" si="21"/>
        <v>0.42404227212681639</v>
      </c>
      <c r="AQ145" s="182">
        <f t="shared" si="27"/>
        <v>-1.692330097539263E-2</v>
      </c>
    </row>
    <row r="146" spans="1:43">
      <c r="A146" s="204">
        <v>238263</v>
      </c>
      <c r="B146" s="205">
        <v>1097</v>
      </c>
      <c r="C146" s="205">
        <v>32</v>
      </c>
      <c r="D146" s="205">
        <v>45</v>
      </c>
      <c r="E146" s="205">
        <v>46</v>
      </c>
      <c r="F146" s="205">
        <v>7</v>
      </c>
      <c r="G146" s="205">
        <v>921</v>
      </c>
      <c r="H146" s="205">
        <v>173</v>
      </c>
      <c r="I146" s="205">
        <v>8</v>
      </c>
      <c r="J146" s="205">
        <v>7</v>
      </c>
      <c r="K146" s="205">
        <v>16</v>
      </c>
      <c r="L146" s="205">
        <v>3</v>
      </c>
      <c r="M146" s="205">
        <v>135</v>
      </c>
      <c r="N146" s="205">
        <v>645</v>
      </c>
      <c r="O146" s="205">
        <v>46</v>
      </c>
      <c r="P146" s="205">
        <v>70</v>
      </c>
      <c r="Q146" s="205">
        <v>52</v>
      </c>
      <c r="R146" s="205">
        <v>16</v>
      </c>
      <c r="S146" s="205">
        <v>443</v>
      </c>
      <c r="T146" s="178">
        <v>2.9170000000000001E-2</v>
      </c>
      <c r="U146" s="178">
        <v>4.1020000000000001E-2</v>
      </c>
      <c r="V146" s="178">
        <v>4.1930000000000002E-2</v>
      </c>
      <c r="W146" s="178">
        <v>6.3800000000000003E-3</v>
      </c>
      <c r="X146" s="178">
        <v>0.83955999999999997</v>
      </c>
      <c r="Y146" s="178">
        <v>4.6240000000000003E-2</v>
      </c>
      <c r="Z146" s="178">
        <v>4.0460000000000003E-2</v>
      </c>
      <c r="AA146" s="178">
        <v>9.2490000000000003E-2</v>
      </c>
      <c r="AB146" s="178">
        <v>1.7340000000000001E-2</v>
      </c>
      <c r="AC146" s="178">
        <v>0.78034999999999999</v>
      </c>
      <c r="AD146" s="178">
        <v>7.1319999999999995E-2</v>
      </c>
      <c r="AE146" s="178">
        <v>0.10853</v>
      </c>
      <c r="AF146" s="178">
        <v>8.0619999999999997E-2</v>
      </c>
      <c r="AG146" s="178">
        <v>2.4809999999999999E-2</v>
      </c>
      <c r="AH146" s="178">
        <v>0.68681999999999999</v>
      </c>
      <c r="AI146" s="202">
        <f t="shared" si="22"/>
        <v>0.16044000000000003</v>
      </c>
      <c r="AJ146" s="202">
        <f t="shared" si="23"/>
        <v>0.21965000000000001</v>
      </c>
      <c r="AK146" s="202">
        <f t="shared" si="24"/>
        <v>0.31318000000000001</v>
      </c>
      <c r="AL146" s="203">
        <f t="shared" si="20"/>
        <v>1915</v>
      </c>
      <c r="AM146" s="203">
        <f t="shared" si="25"/>
        <v>1499</v>
      </c>
      <c r="AN146" s="203">
        <f t="shared" si="26"/>
        <v>416</v>
      </c>
      <c r="AO146" s="181">
        <f>Table1[[#This Row],[CENSUS_22_MINORITY_SA_P]]</f>
        <v>0.17118342585113513</v>
      </c>
      <c r="AP146" s="202">
        <f t="shared" si="21"/>
        <v>0.21723237597911227</v>
      </c>
      <c r="AQ146" s="182">
        <f t="shared" si="27"/>
        <v>4.6048950127977134E-2</v>
      </c>
    </row>
    <row r="147" spans="1:43">
      <c r="A147" s="199">
        <v>239248</v>
      </c>
      <c r="B147" s="200">
        <v>957</v>
      </c>
      <c r="C147" s="200">
        <v>36</v>
      </c>
      <c r="D147" s="200">
        <v>150</v>
      </c>
      <c r="E147" s="200">
        <v>77</v>
      </c>
      <c r="F147" s="200">
        <v>7</v>
      </c>
      <c r="G147" s="200">
        <v>660</v>
      </c>
      <c r="H147" s="200">
        <v>303</v>
      </c>
      <c r="I147" s="200">
        <v>21</v>
      </c>
      <c r="J147" s="200">
        <v>68</v>
      </c>
      <c r="K147" s="200">
        <v>54</v>
      </c>
      <c r="L147" s="200">
        <v>3</v>
      </c>
      <c r="M147" s="200">
        <v>142</v>
      </c>
      <c r="N147" s="200">
        <v>665</v>
      </c>
      <c r="O147" s="200">
        <v>32</v>
      </c>
      <c r="P147" s="200">
        <v>207</v>
      </c>
      <c r="Q147" s="200">
        <v>66</v>
      </c>
      <c r="R147" s="200">
        <v>5</v>
      </c>
      <c r="S147" s="200">
        <v>344</v>
      </c>
      <c r="T147" s="201">
        <v>3.7620000000000001E-2</v>
      </c>
      <c r="U147" s="201">
        <v>0.15673999999999999</v>
      </c>
      <c r="V147" s="201">
        <v>8.0460000000000004E-2</v>
      </c>
      <c r="W147" s="201">
        <v>7.3099999999999997E-3</v>
      </c>
      <c r="X147" s="201">
        <v>0.68966000000000005</v>
      </c>
      <c r="Y147" s="201">
        <v>6.9309999999999997E-2</v>
      </c>
      <c r="Z147" s="201">
        <v>0.22442000000000001</v>
      </c>
      <c r="AA147" s="201">
        <v>0.17821999999999999</v>
      </c>
      <c r="AB147" s="201">
        <v>9.9000000000000008E-3</v>
      </c>
      <c r="AC147" s="201">
        <v>0.46865000000000001</v>
      </c>
      <c r="AD147" s="201">
        <v>4.8120000000000003E-2</v>
      </c>
      <c r="AE147" s="201">
        <v>0.31128</v>
      </c>
      <c r="AF147" s="201">
        <v>9.9250000000000005E-2</v>
      </c>
      <c r="AG147" s="201">
        <v>7.5199999999999998E-3</v>
      </c>
      <c r="AH147" s="201">
        <v>0.51729000000000003</v>
      </c>
      <c r="AI147" s="202">
        <f t="shared" si="22"/>
        <v>0.31033999999999995</v>
      </c>
      <c r="AJ147" s="202">
        <f t="shared" si="23"/>
        <v>0.53134999999999999</v>
      </c>
      <c r="AK147" s="202">
        <f t="shared" si="24"/>
        <v>0.48270999999999997</v>
      </c>
      <c r="AL147" s="203">
        <f t="shared" si="20"/>
        <v>1925</v>
      </c>
      <c r="AM147" s="203">
        <f t="shared" si="25"/>
        <v>1146</v>
      </c>
      <c r="AN147" s="203">
        <f t="shared" si="26"/>
        <v>779</v>
      </c>
      <c r="AO147" s="181">
        <f>Table1[[#This Row],[CENSUS_22_MINORITY_SA_P]]</f>
        <v>0.50701721105648812</v>
      </c>
      <c r="AP147" s="202">
        <f t="shared" si="21"/>
        <v>0.40467532467532469</v>
      </c>
      <c r="AQ147" s="182">
        <f t="shared" si="27"/>
        <v>-0.10234188638116343</v>
      </c>
    </row>
    <row r="148" spans="1:43">
      <c r="A148" s="199">
        <v>239488</v>
      </c>
      <c r="B148" s="200">
        <v>510</v>
      </c>
      <c r="C148" s="200">
        <v>10</v>
      </c>
      <c r="D148" s="200">
        <v>3</v>
      </c>
      <c r="E148" s="200">
        <v>9</v>
      </c>
      <c r="F148" s="200">
        <v>2</v>
      </c>
      <c r="G148" s="200">
        <v>476</v>
      </c>
      <c r="H148" s="200">
        <v>64</v>
      </c>
      <c r="I148" s="200">
        <v>1</v>
      </c>
      <c r="J148" s="200">
        <v>0</v>
      </c>
      <c r="K148" s="200">
        <v>5</v>
      </c>
      <c r="L148" s="200">
        <v>4</v>
      </c>
      <c r="M148" s="200">
        <v>54</v>
      </c>
      <c r="N148" s="200">
        <v>519</v>
      </c>
      <c r="O148" s="200">
        <v>26</v>
      </c>
      <c r="P148" s="200">
        <v>14</v>
      </c>
      <c r="Q148" s="200">
        <v>25</v>
      </c>
      <c r="R148" s="200">
        <v>9</v>
      </c>
      <c r="S148" s="200">
        <v>430</v>
      </c>
      <c r="T148" s="201">
        <v>1.9609999999999999E-2</v>
      </c>
      <c r="U148" s="201">
        <v>5.8799999999999998E-3</v>
      </c>
      <c r="V148" s="201">
        <v>1.7649999999999999E-2</v>
      </c>
      <c r="W148" s="201">
        <v>3.9199999999999999E-3</v>
      </c>
      <c r="X148" s="201">
        <v>0.93332999999999999</v>
      </c>
      <c r="Y148" s="201">
        <v>1.5630000000000002E-2</v>
      </c>
      <c r="Z148" s="201">
        <v>0</v>
      </c>
      <c r="AA148" s="201">
        <v>7.8130000000000005E-2</v>
      </c>
      <c r="AB148" s="201">
        <v>6.25E-2</v>
      </c>
      <c r="AC148" s="201">
        <v>0.84375</v>
      </c>
      <c r="AD148" s="201">
        <v>5.0099999999999999E-2</v>
      </c>
      <c r="AE148" s="201">
        <v>2.6970000000000001E-2</v>
      </c>
      <c r="AF148" s="201">
        <v>4.8169999999999998E-2</v>
      </c>
      <c r="AG148" s="201">
        <v>1.7340000000000001E-2</v>
      </c>
      <c r="AH148" s="201">
        <v>0.82852000000000003</v>
      </c>
      <c r="AI148" s="202">
        <f t="shared" si="22"/>
        <v>6.6670000000000007E-2</v>
      </c>
      <c r="AJ148" s="202">
        <f t="shared" si="23"/>
        <v>0.15625</v>
      </c>
      <c r="AK148" s="202">
        <f t="shared" si="24"/>
        <v>0.17147999999999997</v>
      </c>
      <c r="AL148" s="203">
        <f t="shared" si="20"/>
        <v>1093</v>
      </c>
      <c r="AM148" s="203">
        <f t="shared" si="25"/>
        <v>960</v>
      </c>
      <c r="AN148" s="203">
        <f t="shared" si="26"/>
        <v>133</v>
      </c>
      <c r="AO148" s="181">
        <f>Table1[[#This Row],[CENSUS_22_MINORITY_SA_P]]</f>
        <v>0.14833883629083414</v>
      </c>
      <c r="AP148" s="202">
        <f t="shared" si="21"/>
        <v>0.12168344007319305</v>
      </c>
      <c r="AQ148" s="182">
        <f t="shared" si="27"/>
        <v>-2.6655396217641084E-2</v>
      </c>
    </row>
    <row r="149" spans="1:43">
      <c r="A149" s="204">
        <v>240170</v>
      </c>
      <c r="B149" s="205">
        <v>427</v>
      </c>
      <c r="C149" s="205">
        <v>5</v>
      </c>
      <c r="D149" s="205">
        <v>5</v>
      </c>
      <c r="E149" s="205">
        <v>5</v>
      </c>
      <c r="F149" s="205">
        <v>2</v>
      </c>
      <c r="G149" s="205">
        <v>380</v>
      </c>
      <c r="H149" s="205">
        <v>101</v>
      </c>
      <c r="I149" s="205">
        <v>1</v>
      </c>
      <c r="J149" s="205">
        <v>1</v>
      </c>
      <c r="K149" s="205">
        <v>4</v>
      </c>
      <c r="L149" s="205">
        <v>1</v>
      </c>
      <c r="M149" s="205">
        <v>79</v>
      </c>
      <c r="N149" s="205">
        <v>342</v>
      </c>
      <c r="O149" s="205">
        <v>13</v>
      </c>
      <c r="P149" s="205">
        <v>5</v>
      </c>
      <c r="Q149" s="205">
        <v>3</v>
      </c>
      <c r="R149" s="205">
        <v>2</v>
      </c>
      <c r="S149" s="205">
        <v>271</v>
      </c>
      <c r="T149" s="178">
        <v>1.171E-2</v>
      </c>
      <c r="U149" s="178">
        <v>1.171E-2</v>
      </c>
      <c r="V149" s="178">
        <v>1.171E-2</v>
      </c>
      <c r="W149" s="178">
        <v>4.6800000000000001E-3</v>
      </c>
      <c r="X149" s="178">
        <v>0.88993</v>
      </c>
      <c r="Y149" s="178">
        <v>9.9000000000000008E-3</v>
      </c>
      <c r="Z149" s="178">
        <v>9.9000000000000008E-3</v>
      </c>
      <c r="AA149" s="178">
        <v>3.9600000000000003E-2</v>
      </c>
      <c r="AB149" s="178">
        <v>9.9000000000000008E-3</v>
      </c>
      <c r="AC149" s="178">
        <v>0.78217999999999999</v>
      </c>
      <c r="AD149" s="178">
        <v>3.8010000000000002E-2</v>
      </c>
      <c r="AE149" s="178">
        <v>1.4619999999999999E-2</v>
      </c>
      <c r="AF149" s="178">
        <v>8.77E-3</v>
      </c>
      <c r="AG149" s="178">
        <v>5.8500000000000002E-3</v>
      </c>
      <c r="AH149" s="178">
        <v>0.79239999999999999</v>
      </c>
      <c r="AI149" s="202">
        <f t="shared" si="22"/>
        <v>0.11007</v>
      </c>
      <c r="AJ149" s="202">
        <f t="shared" si="23"/>
        <v>0.21782000000000001</v>
      </c>
      <c r="AK149" s="202">
        <f t="shared" si="24"/>
        <v>0.20760000000000001</v>
      </c>
      <c r="AL149" s="203">
        <f t="shared" si="20"/>
        <v>870</v>
      </c>
      <c r="AM149" s="203">
        <f t="shared" si="25"/>
        <v>730</v>
      </c>
      <c r="AN149" s="203">
        <f t="shared" si="26"/>
        <v>140</v>
      </c>
      <c r="AO149" s="181">
        <f>Table1[[#This Row],[CENSUS_22_MINORITY_SA_P]]</f>
        <v>0.10267081832851443</v>
      </c>
      <c r="AP149" s="202">
        <f t="shared" si="21"/>
        <v>0.16091954022988506</v>
      </c>
      <c r="AQ149" s="182">
        <f t="shared" si="27"/>
        <v>5.824872190137062E-2</v>
      </c>
    </row>
    <row r="150" spans="1:43">
      <c r="A150" s="199">
        <v>240198</v>
      </c>
      <c r="B150" s="200">
        <v>574</v>
      </c>
      <c r="C150" s="200">
        <v>1</v>
      </c>
      <c r="D150" s="200">
        <v>2</v>
      </c>
      <c r="E150" s="200">
        <v>2</v>
      </c>
      <c r="F150" s="200">
        <v>8</v>
      </c>
      <c r="G150" s="200">
        <v>558</v>
      </c>
      <c r="H150" s="200">
        <v>41</v>
      </c>
      <c r="I150" s="200">
        <v>0</v>
      </c>
      <c r="J150" s="200">
        <v>0</v>
      </c>
      <c r="K150" s="200">
        <v>0</v>
      </c>
      <c r="L150" s="200">
        <v>1</v>
      </c>
      <c r="M150" s="200">
        <v>40</v>
      </c>
      <c r="N150" s="200">
        <v>206</v>
      </c>
      <c r="O150" s="200">
        <v>1</v>
      </c>
      <c r="P150" s="200">
        <v>0</v>
      </c>
      <c r="Q150" s="200">
        <v>4</v>
      </c>
      <c r="R150" s="200">
        <v>2</v>
      </c>
      <c r="S150" s="200">
        <v>199</v>
      </c>
      <c r="T150" s="201">
        <v>1.74E-3</v>
      </c>
      <c r="U150" s="201">
        <v>3.48E-3</v>
      </c>
      <c r="V150" s="201">
        <v>3.48E-3</v>
      </c>
      <c r="W150" s="201">
        <v>1.3939999999999999E-2</v>
      </c>
      <c r="X150" s="201">
        <v>0.97213000000000005</v>
      </c>
      <c r="Y150" s="201">
        <v>0</v>
      </c>
      <c r="Z150" s="201">
        <v>0</v>
      </c>
      <c r="AA150" s="201">
        <v>0</v>
      </c>
      <c r="AB150" s="201">
        <v>2.4389999999999998E-2</v>
      </c>
      <c r="AC150" s="201">
        <v>0.97560999999999998</v>
      </c>
      <c r="AD150" s="201">
        <v>4.8500000000000001E-3</v>
      </c>
      <c r="AE150" s="201">
        <v>0</v>
      </c>
      <c r="AF150" s="201">
        <v>1.942E-2</v>
      </c>
      <c r="AG150" s="201">
        <v>9.7099999999999999E-3</v>
      </c>
      <c r="AH150" s="201">
        <v>0.96601999999999999</v>
      </c>
      <c r="AI150" s="202">
        <f t="shared" si="22"/>
        <v>2.786999999999995E-2</v>
      </c>
      <c r="AJ150" s="202">
        <f t="shared" si="23"/>
        <v>2.4390000000000023E-2</v>
      </c>
      <c r="AK150" s="202">
        <f t="shared" si="24"/>
        <v>3.398000000000001E-2</v>
      </c>
      <c r="AL150" s="203">
        <f t="shared" si="20"/>
        <v>821</v>
      </c>
      <c r="AM150" s="203">
        <f t="shared" si="25"/>
        <v>797</v>
      </c>
      <c r="AN150" s="203">
        <f t="shared" si="26"/>
        <v>24</v>
      </c>
      <c r="AO150" s="181">
        <f>Table1[[#This Row],[CENSUS_22_MINORITY_SA_P]]</f>
        <v>9.4471828452183923E-2</v>
      </c>
      <c r="AP150" s="202">
        <f t="shared" si="21"/>
        <v>2.9232643118148598E-2</v>
      </c>
      <c r="AQ150" s="182">
        <f t="shared" si="27"/>
        <v>-6.5239185334035332E-2</v>
      </c>
    </row>
    <row r="151" spans="1:43">
      <c r="A151" s="204">
        <v>246354</v>
      </c>
      <c r="B151" s="205">
        <v>246</v>
      </c>
      <c r="C151" s="205">
        <v>10</v>
      </c>
      <c r="D151" s="205">
        <v>16</v>
      </c>
      <c r="E151" s="205">
        <v>117</v>
      </c>
      <c r="F151" s="205">
        <v>1</v>
      </c>
      <c r="G151" s="205">
        <v>94</v>
      </c>
      <c r="H151" s="205">
        <v>155</v>
      </c>
      <c r="I151" s="205">
        <v>0</v>
      </c>
      <c r="J151" s="205">
        <v>3</v>
      </c>
      <c r="K151" s="205">
        <v>116</v>
      </c>
      <c r="L151" s="205">
        <v>4</v>
      </c>
      <c r="M151" s="205">
        <v>31</v>
      </c>
      <c r="N151" s="205">
        <v>134</v>
      </c>
      <c r="O151" s="205">
        <v>1</v>
      </c>
      <c r="P151" s="205">
        <v>3</v>
      </c>
      <c r="Q151" s="205">
        <v>108</v>
      </c>
      <c r="R151" s="205">
        <v>0</v>
      </c>
      <c r="S151" s="205">
        <v>16</v>
      </c>
      <c r="T151" s="178">
        <v>4.0649999999999999E-2</v>
      </c>
      <c r="U151" s="178">
        <v>6.5040000000000001E-2</v>
      </c>
      <c r="V151" s="178">
        <v>0.47560999999999998</v>
      </c>
      <c r="W151" s="178">
        <v>4.0699999999999998E-3</v>
      </c>
      <c r="X151" s="178">
        <v>0.38211000000000001</v>
      </c>
      <c r="Y151" s="178">
        <v>0</v>
      </c>
      <c r="Z151" s="178">
        <v>1.9349999999999999E-2</v>
      </c>
      <c r="AA151" s="178">
        <v>0.74839</v>
      </c>
      <c r="AB151" s="178">
        <v>2.581E-2</v>
      </c>
      <c r="AC151" s="178">
        <v>0.2</v>
      </c>
      <c r="AD151" s="178">
        <v>7.4599999999999996E-3</v>
      </c>
      <c r="AE151" s="178">
        <v>2.239E-2</v>
      </c>
      <c r="AF151" s="178">
        <v>0.80596999999999996</v>
      </c>
      <c r="AG151" s="178">
        <v>0</v>
      </c>
      <c r="AH151" s="178">
        <v>0.11940000000000001</v>
      </c>
      <c r="AI151" s="202">
        <f t="shared" si="22"/>
        <v>0.61789000000000005</v>
      </c>
      <c r="AJ151" s="202">
        <f t="shared" si="23"/>
        <v>0.8</v>
      </c>
      <c r="AK151" s="202">
        <f t="shared" si="24"/>
        <v>0.88060000000000005</v>
      </c>
      <c r="AL151" s="203">
        <f t="shared" si="20"/>
        <v>535</v>
      </c>
      <c r="AM151" s="203">
        <f t="shared" si="25"/>
        <v>141</v>
      </c>
      <c r="AN151" s="203">
        <f t="shared" si="26"/>
        <v>394</v>
      </c>
      <c r="AO151" s="181">
        <f>Table1[[#This Row],[CENSUS_22_MINORITY_SA_P]]</f>
        <v>0.67795859910022394</v>
      </c>
      <c r="AP151" s="202">
        <f t="shared" si="21"/>
        <v>0.73644859813084107</v>
      </c>
      <c r="AQ151" s="182">
        <f t="shared" si="27"/>
        <v>5.8489999030617135E-2</v>
      </c>
    </row>
    <row r="152" spans="1:43">
      <c r="A152" s="199">
        <v>260372</v>
      </c>
      <c r="B152" s="200">
        <v>43</v>
      </c>
      <c r="C152" s="200">
        <v>0</v>
      </c>
      <c r="D152" s="200">
        <v>2</v>
      </c>
      <c r="E152" s="200">
        <v>0</v>
      </c>
      <c r="F152" s="200">
        <v>17</v>
      </c>
      <c r="G152" s="200">
        <v>24</v>
      </c>
      <c r="H152" s="200">
        <v>21</v>
      </c>
      <c r="I152" s="200">
        <v>0</v>
      </c>
      <c r="J152" s="200">
        <v>0</v>
      </c>
      <c r="K152" s="200">
        <v>0</v>
      </c>
      <c r="L152" s="200">
        <v>11</v>
      </c>
      <c r="M152" s="200">
        <v>10</v>
      </c>
      <c r="N152" s="200">
        <v>24</v>
      </c>
      <c r="O152" s="200">
        <v>0</v>
      </c>
      <c r="P152" s="200">
        <v>0</v>
      </c>
      <c r="Q152" s="200">
        <v>0</v>
      </c>
      <c r="R152" s="200">
        <v>17</v>
      </c>
      <c r="S152" s="200">
        <v>7</v>
      </c>
      <c r="T152" s="201">
        <v>0</v>
      </c>
      <c r="U152" s="201">
        <v>4.6510000000000003E-2</v>
      </c>
      <c r="V152" s="201">
        <v>0</v>
      </c>
      <c r="W152" s="201">
        <v>0.39534999999999998</v>
      </c>
      <c r="X152" s="201">
        <v>0.55813999999999997</v>
      </c>
      <c r="Y152" s="201">
        <v>0</v>
      </c>
      <c r="Z152" s="201">
        <v>0</v>
      </c>
      <c r="AA152" s="201">
        <v>0</v>
      </c>
      <c r="AB152" s="201">
        <v>0.52381</v>
      </c>
      <c r="AC152" s="201">
        <v>0.47619</v>
      </c>
      <c r="AD152" s="201">
        <v>0</v>
      </c>
      <c r="AE152" s="201">
        <v>0</v>
      </c>
      <c r="AF152" s="201">
        <v>0</v>
      </c>
      <c r="AG152" s="201">
        <v>0.70833000000000002</v>
      </c>
      <c r="AH152" s="201">
        <v>0.29166999999999998</v>
      </c>
      <c r="AI152" s="202">
        <f t="shared" si="22"/>
        <v>0.44186000000000003</v>
      </c>
      <c r="AJ152" s="202">
        <f t="shared" si="23"/>
        <v>0.52381</v>
      </c>
      <c r="AK152" s="202">
        <f t="shared" si="24"/>
        <v>0.70833000000000002</v>
      </c>
      <c r="AL152" s="203">
        <f t="shared" ref="AL152:AL169" si="28">B152+H152+N152</f>
        <v>88</v>
      </c>
      <c r="AM152" s="203">
        <f t="shared" si="25"/>
        <v>41</v>
      </c>
      <c r="AN152" s="203">
        <f t="shared" si="26"/>
        <v>47</v>
      </c>
      <c r="AO152" s="181">
        <f>Table1[[#This Row],[CENSUS_22_MINORITY_SA_P]]</f>
        <v>0.1873034728530501</v>
      </c>
      <c r="AP152" s="202">
        <f t="shared" ref="AP152:AP169" si="29">(AN152/AL152)*1</f>
        <v>0.53409090909090906</v>
      </c>
      <c r="AQ152" s="182">
        <f t="shared" si="27"/>
        <v>0.34678743623785896</v>
      </c>
    </row>
    <row r="153" spans="1:43">
      <c r="A153" s="204">
        <v>366340</v>
      </c>
      <c r="B153" s="205">
        <v>28</v>
      </c>
      <c r="C153" s="205">
        <v>0</v>
      </c>
      <c r="D153" s="205">
        <v>0</v>
      </c>
      <c r="E153" s="205">
        <v>0</v>
      </c>
      <c r="F153" s="205">
        <v>19</v>
      </c>
      <c r="G153" s="205">
        <v>8</v>
      </c>
      <c r="H153" s="205">
        <v>13</v>
      </c>
      <c r="I153" s="205">
        <v>0</v>
      </c>
      <c r="J153" s="205">
        <v>0</v>
      </c>
      <c r="K153" s="205">
        <v>0</v>
      </c>
      <c r="L153" s="205">
        <v>11</v>
      </c>
      <c r="M153" s="205">
        <v>2</v>
      </c>
      <c r="N153" s="205">
        <v>47</v>
      </c>
      <c r="O153" s="205">
        <v>0</v>
      </c>
      <c r="P153" s="205">
        <v>0</v>
      </c>
      <c r="Q153" s="205">
        <v>0</v>
      </c>
      <c r="R153" s="205">
        <v>45</v>
      </c>
      <c r="S153" s="205">
        <v>2</v>
      </c>
      <c r="T153" s="178">
        <v>0</v>
      </c>
      <c r="U153" s="178">
        <v>0</v>
      </c>
      <c r="V153" s="178">
        <v>0</v>
      </c>
      <c r="W153" s="178">
        <v>0.67857000000000001</v>
      </c>
      <c r="X153" s="178">
        <v>0.28571000000000002</v>
      </c>
      <c r="Y153" s="178">
        <v>0</v>
      </c>
      <c r="Z153" s="178">
        <v>0</v>
      </c>
      <c r="AA153" s="178">
        <v>0</v>
      </c>
      <c r="AB153" s="178">
        <v>0.84614999999999996</v>
      </c>
      <c r="AC153" s="178">
        <v>0.15384999999999999</v>
      </c>
      <c r="AD153" s="178">
        <v>0</v>
      </c>
      <c r="AE153" s="178">
        <v>0</v>
      </c>
      <c r="AF153" s="178">
        <v>0</v>
      </c>
      <c r="AG153" s="178">
        <v>0.95745000000000002</v>
      </c>
      <c r="AH153" s="178">
        <v>4.2549999999999998E-2</v>
      </c>
      <c r="AI153" s="202">
        <f t="shared" si="22"/>
        <v>0.71428999999999998</v>
      </c>
      <c r="AJ153" s="202">
        <f t="shared" si="23"/>
        <v>0.84614999999999996</v>
      </c>
      <c r="AK153" s="202">
        <f t="shared" si="24"/>
        <v>0.95745000000000002</v>
      </c>
      <c r="AL153" s="203">
        <f t="shared" si="28"/>
        <v>88</v>
      </c>
      <c r="AM153" s="203">
        <f t="shared" si="25"/>
        <v>12</v>
      </c>
      <c r="AN153" s="203">
        <f t="shared" si="26"/>
        <v>76</v>
      </c>
      <c r="AO153" s="181">
        <f>Table1[[#This Row],[CENSUS_22_MINORITY_SA_P]]</f>
        <v>0.31992856263086589</v>
      </c>
      <c r="AP153" s="202">
        <f t="shared" si="29"/>
        <v>0.86363636363636365</v>
      </c>
      <c r="AQ153" s="182">
        <f t="shared" si="27"/>
        <v>0.54370780100549776</v>
      </c>
    </row>
    <row r="154" spans="1:43">
      <c r="A154" s="199">
        <v>380359</v>
      </c>
      <c r="B154" s="200">
        <v>77</v>
      </c>
      <c r="C154" s="200">
        <v>0</v>
      </c>
      <c r="D154" s="200">
        <v>2</v>
      </c>
      <c r="E154" s="200">
        <v>1</v>
      </c>
      <c r="F154" s="200">
        <v>26</v>
      </c>
      <c r="G154" s="200">
        <v>48</v>
      </c>
      <c r="H154" s="200">
        <v>7</v>
      </c>
      <c r="I154" s="200">
        <v>0</v>
      </c>
      <c r="J154" s="200">
        <v>0</v>
      </c>
      <c r="K154" s="200">
        <v>0</v>
      </c>
      <c r="L154" s="200">
        <v>6</v>
      </c>
      <c r="M154" s="200">
        <v>1</v>
      </c>
      <c r="N154" s="200">
        <v>55</v>
      </c>
      <c r="O154" s="200">
        <v>0</v>
      </c>
      <c r="P154" s="200">
        <v>0</v>
      </c>
      <c r="Q154" s="200">
        <v>0</v>
      </c>
      <c r="R154" s="200">
        <v>45</v>
      </c>
      <c r="S154" s="200">
        <v>10</v>
      </c>
      <c r="T154" s="201">
        <v>0</v>
      </c>
      <c r="U154" s="201">
        <v>2.597E-2</v>
      </c>
      <c r="V154" s="201">
        <v>1.299E-2</v>
      </c>
      <c r="W154" s="201">
        <v>0.33766000000000002</v>
      </c>
      <c r="X154" s="201">
        <v>0.62338000000000005</v>
      </c>
      <c r="Y154" s="201">
        <v>0</v>
      </c>
      <c r="Z154" s="201">
        <v>0</v>
      </c>
      <c r="AA154" s="201">
        <v>0</v>
      </c>
      <c r="AB154" s="201">
        <v>0.85714000000000001</v>
      </c>
      <c r="AC154" s="201">
        <v>0.14285999999999999</v>
      </c>
      <c r="AD154" s="201">
        <v>0</v>
      </c>
      <c r="AE154" s="201">
        <v>0</v>
      </c>
      <c r="AF154" s="201">
        <v>0</v>
      </c>
      <c r="AG154" s="201">
        <v>0.81818000000000002</v>
      </c>
      <c r="AH154" s="201">
        <v>0.18182000000000001</v>
      </c>
      <c r="AI154" s="202">
        <f t="shared" si="22"/>
        <v>0.37661999999999995</v>
      </c>
      <c r="AJ154" s="202">
        <f t="shared" si="23"/>
        <v>0.85714000000000001</v>
      </c>
      <c r="AK154" s="202">
        <f t="shared" si="24"/>
        <v>0.81818000000000002</v>
      </c>
      <c r="AL154" s="203">
        <f t="shared" si="28"/>
        <v>139</v>
      </c>
      <c r="AM154" s="203">
        <f t="shared" si="25"/>
        <v>59</v>
      </c>
      <c r="AN154" s="203">
        <f t="shared" si="26"/>
        <v>80</v>
      </c>
      <c r="AO154" s="181">
        <f>Table1[[#This Row],[CENSUS_22_MINORITY_SA_P]]</f>
        <v>0.3235069539132806</v>
      </c>
      <c r="AP154" s="202">
        <f t="shared" si="29"/>
        <v>0.57553956834532372</v>
      </c>
      <c r="AQ154" s="182">
        <f t="shared" si="27"/>
        <v>0.25203261443204311</v>
      </c>
    </row>
    <row r="155" spans="1:43">
      <c r="A155" s="199">
        <v>383190</v>
      </c>
      <c r="B155" s="200">
        <v>142</v>
      </c>
      <c r="C155" s="200">
        <v>30</v>
      </c>
      <c r="D155" s="200">
        <v>1</v>
      </c>
      <c r="E155" s="200">
        <v>7</v>
      </c>
      <c r="F155" s="200">
        <v>15</v>
      </c>
      <c r="G155" s="200">
        <v>60</v>
      </c>
      <c r="H155" s="200">
        <v>17</v>
      </c>
      <c r="I155" s="200">
        <v>3</v>
      </c>
      <c r="J155" s="200">
        <v>0</v>
      </c>
      <c r="K155" s="200">
        <v>1</v>
      </c>
      <c r="L155" s="200">
        <v>2</v>
      </c>
      <c r="M155" s="200">
        <v>5</v>
      </c>
      <c r="N155" s="200">
        <v>97</v>
      </c>
      <c r="O155" s="200">
        <v>32</v>
      </c>
      <c r="P155" s="200">
        <v>0</v>
      </c>
      <c r="Q155" s="200">
        <v>6</v>
      </c>
      <c r="R155" s="200">
        <v>25</v>
      </c>
      <c r="S155" s="200">
        <v>13</v>
      </c>
      <c r="T155" s="201">
        <v>0.21127000000000001</v>
      </c>
      <c r="U155" s="201">
        <v>7.0400000000000003E-3</v>
      </c>
      <c r="V155" s="201">
        <v>4.9299999999999997E-2</v>
      </c>
      <c r="W155" s="201">
        <v>0.10563</v>
      </c>
      <c r="X155" s="201">
        <v>0.42254000000000003</v>
      </c>
      <c r="Y155" s="201">
        <v>0.17646999999999999</v>
      </c>
      <c r="Z155" s="201">
        <v>0</v>
      </c>
      <c r="AA155" s="201">
        <v>5.8819999999999997E-2</v>
      </c>
      <c r="AB155" s="201">
        <v>0.11765</v>
      </c>
      <c r="AC155" s="201">
        <v>0.29411999999999999</v>
      </c>
      <c r="AD155" s="201">
        <v>0.32990000000000003</v>
      </c>
      <c r="AE155" s="201">
        <v>0</v>
      </c>
      <c r="AF155" s="201">
        <v>6.1859999999999998E-2</v>
      </c>
      <c r="AG155" s="201">
        <v>0.25773000000000001</v>
      </c>
      <c r="AH155" s="201">
        <v>0.13402</v>
      </c>
      <c r="AI155" s="202">
        <f t="shared" si="22"/>
        <v>0.57745999999999997</v>
      </c>
      <c r="AJ155" s="202">
        <f t="shared" si="23"/>
        <v>0.70588000000000006</v>
      </c>
      <c r="AK155" s="202">
        <f t="shared" si="24"/>
        <v>0.86597999999999997</v>
      </c>
      <c r="AL155" s="203">
        <f t="shared" si="28"/>
        <v>256</v>
      </c>
      <c r="AM155" s="203">
        <f t="shared" si="25"/>
        <v>78</v>
      </c>
      <c r="AN155" s="203">
        <f t="shared" si="26"/>
        <v>178</v>
      </c>
      <c r="AO155" s="181">
        <f>Table1[[#This Row],[CENSUS_22_MINORITY_SA_P]]</f>
        <v>0.70438210750730845</v>
      </c>
      <c r="AP155" s="202">
        <f t="shared" si="29"/>
        <v>0.6953125</v>
      </c>
      <c r="AQ155" s="182">
        <f t="shared" si="27"/>
        <v>-9.0696075073084526E-3</v>
      </c>
    </row>
    <row r="156" spans="1:43">
      <c r="A156" s="204">
        <v>409315</v>
      </c>
      <c r="B156" s="205">
        <v>979</v>
      </c>
      <c r="C156" s="205">
        <v>39</v>
      </c>
      <c r="D156" s="205">
        <v>11</v>
      </c>
      <c r="E156" s="205">
        <v>689</v>
      </c>
      <c r="F156" s="205">
        <v>4</v>
      </c>
      <c r="G156" s="205">
        <v>161</v>
      </c>
      <c r="H156" s="205">
        <v>231</v>
      </c>
      <c r="I156" s="205">
        <v>4</v>
      </c>
      <c r="J156" s="205">
        <v>4</v>
      </c>
      <c r="K156" s="205">
        <v>196</v>
      </c>
      <c r="L156" s="205">
        <v>2</v>
      </c>
      <c r="M156" s="205">
        <v>13</v>
      </c>
      <c r="N156" s="205">
        <v>941</v>
      </c>
      <c r="O156" s="205">
        <v>10</v>
      </c>
      <c r="P156" s="205">
        <v>5</v>
      </c>
      <c r="Q156" s="205">
        <v>796</v>
      </c>
      <c r="R156" s="205">
        <v>5</v>
      </c>
      <c r="S156" s="205">
        <v>52</v>
      </c>
      <c r="T156" s="178">
        <v>3.984E-2</v>
      </c>
      <c r="U156" s="178">
        <v>1.124E-2</v>
      </c>
      <c r="V156" s="178">
        <v>0.70377999999999996</v>
      </c>
      <c r="W156" s="178">
        <v>4.0899999999999999E-3</v>
      </c>
      <c r="X156" s="178">
        <v>0.16445000000000001</v>
      </c>
      <c r="Y156" s="178">
        <v>1.7319999999999999E-2</v>
      </c>
      <c r="Z156" s="178">
        <v>1.7319999999999999E-2</v>
      </c>
      <c r="AA156" s="178">
        <v>0.84848000000000001</v>
      </c>
      <c r="AB156" s="178">
        <v>8.6599999999999993E-3</v>
      </c>
      <c r="AC156" s="178">
        <v>5.6279999999999997E-2</v>
      </c>
      <c r="AD156" s="178">
        <v>1.0630000000000001E-2</v>
      </c>
      <c r="AE156" s="178">
        <v>5.3099999999999996E-3</v>
      </c>
      <c r="AF156" s="178">
        <v>0.84591000000000005</v>
      </c>
      <c r="AG156" s="178">
        <v>5.3099999999999996E-3</v>
      </c>
      <c r="AH156" s="178">
        <v>5.5259999999999997E-2</v>
      </c>
      <c r="AI156" s="202">
        <f t="shared" si="22"/>
        <v>0.83555000000000001</v>
      </c>
      <c r="AJ156" s="202">
        <f t="shared" si="23"/>
        <v>0.94372</v>
      </c>
      <c r="AK156" s="202">
        <f t="shared" si="24"/>
        <v>0.94474000000000002</v>
      </c>
      <c r="AL156" s="203">
        <f t="shared" si="28"/>
        <v>2151</v>
      </c>
      <c r="AM156" s="203">
        <f t="shared" si="25"/>
        <v>226</v>
      </c>
      <c r="AN156" s="203">
        <f t="shared" si="26"/>
        <v>1925</v>
      </c>
      <c r="AO156" s="181">
        <f>Table1[[#This Row],[CENSUS_22_MINORITY_SA_P]]</f>
        <v>0.94496225834315883</v>
      </c>
      <c r="AP156" s="202">
        <f t="shared" si="29"/>
        <v>0.89493258949325893</v>
      </c>
      <c r="AQ156" s="182">
        <f t="shared" si="27"/>
        <v>-5.00296688498999E-2</v>
      </c>
    </row>
    <row r="157" spans="1:43">
      <c r="A157" s="199">
        <v>413617</v>
      </c>
      <c r="B157" s="200">
        <v>38</v>
      </c>
      <c r="C157" s="200">
        <v>0</v>
      </c>
      <c r="D157" s="200">
        <v>1</v>
      </c>
      <c r="E157" s="200">
        <v>0</v>
      </c>
      <c r="F157" s="200">
        <v>12</v>
      </c>
      <c r="G157" s="200">
        <v>25</v>
      </c>
      <c r="H157" s="200">
        <v>7</v>
      </c>
      <c r="I157" s="200">
        <v>0</v>
      </c>
      <c r="J157" s="200">
        <v>0</v>
      </c>
      <c r="K157" s="200">
        <v>0</v>
      </c>
      <c r="L157" s="200">
        <v>6</v>
      </c>
      <c r="M157" s="200">
        <v>1</v>
      </c>
      <c r="N157" s="200">
        <v>58</v>
      </c>
      <c r="O157" s="200">
        <v>1</v>
      </c>
      <c r="P157" s="200">
        <v>0</v>
      </c>
      <c r="Q157" s="200">
        <v>2</v>
      </c>
      <c r="R157" s="200">
        <v>47</v>
      </c>
      <c r="S157" s="200">
        <v>8</v>
      </c>
      <c r="T157" s="201">
        <v>0</v>
      </c>
      <c r="U157" s="201">
        <v>2.632E-2</v>
      </c>
      <c r="V157" s="201">
        <v>0</v>
      </c>
      <c r="W157" s="201">
        <v>0.31579000000000002</v>
      </c>
      <c r="X157" s="201">
        <v>0.65788999999999997</v>
      </c>
      <c r="Y157" s="201">
        <v>0</v>
      </c>
      <c r="Z157" s="201">
        <v>0</v>
      </c>
      <c r="AA157" s="201">
        <v>0</v>
      </c>
      <c r="AB157" s="201">
        <v>0.85714000000000001</v>
      </c>
      <c r="AC157" s="201">
        <v>0.14285999999999999</v>
      </c>
      <c r="AD157" s="201">
        <v>1.7239999999999998E-2</v>
      </c>
      <c r="AE157" s="201">
        <v>0</v>
      </c>
      <c r="AF157" s="201">
        <v>3.4479999999999997E-2</v>
      </c>
      <c r="AG157" s="201">
        <v>0.81033999999999995</v>
      </c>
      <c r="AH157" s="201">
        <v>0.13793</v>
      </c>
      <c r="AI157" s="202">
        <f t="shared" si="22"/>
        <v>0.34211000000000003</v>
      </c>
      <c r="AJ157" s="202">
        <f t="shared" si="23"/>
        <v>0.85714000000000001</v>
      </c>
      <c r="AK157" s="202">
        <f t="shared" si="24"/>
        <v>0.86207</v>
      </c>
      <c r="AL157" s="203">
        <f t="shared" si="28"/>
        <v>103</v>
      </c>
      <c r="AM157" s="203">
        <f t="shared" si="25"/>
        <v>34</v>
      </c>
      <c r="AN157" s="203">
        <f t="shared" si="26"/>
        <v>69</v>
      </c>
      <c r="AO157" s="181">
        <f>Table1[[#This Row],[CENSUS_22_MINORITY_SA_P]]</f>
        <v>0.89086235101659261</v>
      </c>
      <c r="AP157" s="202">
        <f t="shared" si="29"/>
        <v>0.66990291262135926</v>
      </c>
      <c r="AQ157" s="182">
        <f t="shared" si="27"/>
        <v>-0.22095943839523335</v>
      </c>
    </row>
    <row r="158" spans="1:43">
      <c r="A158" s="204">
        <v>413626</v>
      </c>
      <c r="B158" s="205">
        <v>17</v>
      </c>
      <c r="C158" s="205">
        <v>0</v>
      </c>
      <c r="D158" s="205">
        <v>0</v>
      </c>
      <c r="E158" s="205">
        <v>1</v>
      </c>
      <c r="F158" s="205">
        <v>8</v>
      </c>
      <c r="G158" s="205">
        <v>7</v>
      </c>
      <c r="H158" s="205">
        <v>1</v>
      </c>
      <c r="I158" s="205">
        <v>0</v>
      </c>
      <c r="J158" s="205">
        <v>0</v>
      </c>
      <c r="K158" s="205">
        <v>0</v>
      </c>
      <c r="L158" s="205">
        <v>0</v>
      </c>
      <c r="M158" s="205">
        <v>0</v>
      </c>
      <c r="N158" s="205">
        <v>36</v>
      </c>
      <c r="O158" s="205">
        <v>0</v>
      </c>
      <c r="P158" s="205">
        <v>0</v>
      </c>
      <c r="Q158" s="205">
        <v>2</v>
      </c>
      <c r="R158" s="205">
        <v>20</v>
      </c>
      <c r="S158" s="205">
        <v>14</v>
      </c>
      <c r="T158" s="178">
        <v>0</v>
      </c>
      <c r="U158" s="178">
        <v>0</v>
      </c>
      <c r="V158" s="178">
        <v>5.8819999999999997E-2</v>
      </c>
      <c r="W158" s="178">
        <v>0.47059000000000001</v>
      </c>
      <c r="X158" s="178">
        <v>0.41176000000000001</v>
      </c>
      <c r="Y158" s="178">
        <v>0</v>
      </c>
      <c r="Z158" s="178">
        <v>0</v>
      </c>
      <c r="AA158" s="178">
        <v>0</v>
      </c>
      <c r="AB158" s="178">
        <v>0</v>
      </c>
      <c r="AC158" s="178">
        <v>0</v>
      </c>
      <c r="AD158" s="178">
        <v>0</v>
      </c>
      <c r="AE158" s="178">
        <v>0</v>
      </c>
      <c r="AF158" s="178">
        <v>5.5559999999999998E-2</v>
      </c>
      <c r="AG158" s="178">
        <v>0.55556000000000005</v>
      </c>
      <c r="AH158" s="178">
        <v>0.38889000000000001</v>
      </c>
      <c r="AI158" s="202">
        <f t="shared" si="22"/>
        <v>0.58823999999999999</v>
      </c>
      <c r="AJ158" s="202">
        <f t="shared" si="23"/>
        <v>1</v>
      </c>
      <c r="AK158" s="202">
        <f t="shared" si="24"/>
        <v>0.61111000000000004</v>
      </c>
      <c r="AL158" s="203">
        <f t="shared" si="28"/>
        <v>54</v>
      </c>
      <c r="AM158" s="203">
        <f t="shared" si="25"/>
        <v>21</v>
      </c>
      <c r="AN158" s="203">
        <f t="shared" si="26"/>
        <v>33</v>
      </c>
      <c r="AO158" s="181">
        <f>Table1[[#This Row],[CENSUS_22_MINORITY_SA_P]]</f>
        <v>0.18274572836227682</v>
      </c>
      <c r="AP158" s="202">
        <f t="shared" si="29"/>
        <v>0.61111111111111116</v>
      </c>
      <c r="AQ158" s="182">
        <f t="shared" si="27"/>
        <v>0.42836538274883434</v>
      </c>
    </row>
    <row r="159" spans="1:43">
      <c r="A159" s="199">
        <v>420398</v>
      </c>
      <c r="B159" s="200">
        <v>430</v>
      </c>
      <c r="C159" s="200">
        <v>17</v>
      </c>
      <c r="D159" s="200">
        <v>22</v>
      </c>
      <c r="E159" s="200">
        <v>164</v>
      </c>
      <c r="F159" s="200">
        <v>3</v>
      </c>
      <c r="G159" s="200">
        <v>211</v>
      </c>
      <c r="H159" s="200">
        <v>248</v>
      </c>
      <c r="I159" s="200">
        <v>12</v>
      </c>
      <c r="J159" s="200">
        <v>21</v>
      </c>
      <c r="K159" s="200">
        <v>140</v>
      </c>
      <c r="L159" s="200">
        <v>2</v>
      </c>
      <c r="M159" s="200">
        <v>62</v>
      </c>
      <c r="N159" s="200">
        <v>148</v>
      </c>
      <c r="O159" s="200">
        <v>2</v>
      </c>
      <c r="P159" s="200">
        <v>9</v>
      </c>
      <c r="Q159" s="200">
        <v>94</v>
      </c>
      <c r="R159" s="200">
        <v>2</v>
      </c>
      <c r="S159" s="200">
        <v>39</v>
      </c>
      <c r="T159" s="201">
        <v>3.9530000000000003E-2</v>
      </c>
      <c r="U159" s="201">
        <v>5.1159999999999997E-2</v>
      </c>
      <c r="V159" s="201">
        <v>0.38140000000000002</v>
      </c>
      <c r="W159" s="201">
        <v>6.9800000000000001E-3</v>
      </c>
      <c r="X159" s="201">
        <v>0.49070000000000003</v>
      </c>
      <c r="Y159" s="201">
        <v>4.8390000000000002E-2</v>
      </c>
      <c r="Z159" s="201">
        <v>8.4680000000000005E-2</v>
      </c>
      <c r="AA159" s="201">
        <v>0.56452000000000002</v>
      </c>
      <c r="AB159" s="201">
        <v>8.0599999999999995E-3</v>
      </c>
      <c r="AC159" s="201">
        <v>0.25</v>
      </c>
      <c r="AD159" s="201">
        <v>1.3509999999999999E-2</v>
      </c>
      <c r="AE159" s="201">
        <v>6.0810000000000003E-2</v>
      </c>
      <c r="AF159" s="201">
        <v>0.63514000000000004</v>
      </c>
      <c r="AG159" s="201">
        <v>1.3509999999999999E-2</v>
      </c>
      <c r="AH159" s="201">
        <v>0.26351000000000002</v>
      </c>
      <c r="AI159" s="202">
        <f t="shared" si="22"/>
        <v>0.50929999999999997</v>
      </c>
      <c r="AJ159" s="202">
        <f t="shared" si="23"/>
        <v>0.75</v>
      </c>
      <c r="AK159" s="202">
        <f t="shared" si="24"/>
        <v>0.73648999999999998</v>
      </c>
      <c r="AL159" s="203">
        <f t="shared" si="28"/>
        <v>826</v>
      </c>
      <c r="AM159" s="203">
        <f t="shared" si="25"/>
        <v>312</v>
      </c>
      <c r="AN159" s="203">
        <f t="shared" si="26"/>
        <v>514</v>
      </c>
      <c r="AO159" s="181">
        <f>Table1[[#This Row],[CENSUS_22_MINORITY_SA_P]]</f>
        <v>0.67795859910022394</v>
      </c>
      <c r="AP159" s="202">
        <f t="shared" si="29"/>
        <v>0.62227602905569013</v>
      </c>
      <c r="AQ159" s="182">
        <f t="shared" si="27"/>
        <v>-5.5682570044533808E-2</v>
      </c>
    </row>
    <row r="160" spans="1:43">
      <c r="A160" s="204">
        <v>434016</v>
      </c>
      <c r="B160" s="205">
        <v>28</v>
      </c>
      <c r="C160" s="205">
        <v>0</v>
      </c>
      <c r="D160" s="205">
        <v>2</v>
      </c>
      <c r="E160" s="205">
        <v>0</v>
      </c>
      <c r="F160" s="205">
        <v>9</v>
      </c>
      <c r="G160" s="205">
        <v>15</v>
      </c>
      <c r="H160" s="205">
        <v>9</v>
      </c>
      <c r="I160" s="205">
        <v>0</v>
      </c>
      <c r="J160" s="205">
        <v>1</v>
      </c>
      <c r="K160" s="205">
        <v>0</v>
      </c>
      <c r="L160" s="205">
        <v>4</v>
      </c>
      <c r="M160" s="205">
        <v>4</v>
      </c>
      <c r="N160" s="205">
        <v>35</v>
      </c>
      <c r="O160" s="205">
        <v>3</v>
      </c>
      <c r="P160" s="205">
        <v>0</v>
      </c>
      <c r="Q160" s="205">
        <v>0</v>
      </c>
      <c r="R160" s="205">
        <v>13</v>
      </c>
      <c r="S160" s="205">
        <v>15</v>
      </c>
      <c r="T160" s="178">
        <v>0</v>
      </c>
      <c r="U160" s="178">
        <v>7.1429999999999993E-2</v>
      </c>
      <c r="V160" s="178">
        <v>0</v>
      </c>
      <c r="W160" s="178">
        <v>0.32142999999999999</v>
      </c>
      <c r="X160" s="178">
        <v>0.53571000000000002</v>
      </c>
      <c r="Y160" s="178">
        <v>0</v>
      </c>
      <c r="Z160" s="178">
        <v>0.11111</v>
      </c>
      <c r="AA160" s="178">
        <v>0</v>
      </c>
      <c r="AB160" s="178">
        <v>0.44444</v>
      </c>
      <c r="AC160" s="178">
        <v>0.44444</v>
      </c>
      <c r="AD160" s="178">
        <v>8.5709999999999995E-2</v>
      </c>
      <c r="AE160" s="178">
        <v>0</v>
      </c>
      <c r="AF160" s="178">
        <v>0</v>
      </c>
      <c r="AG160" s="178">
        <v>0.37142999999999998</v>
      </c>
      <c r="AH160" s="178">
        <v>0.42857000000000001</v>
      </c>
      <c r="AI160" s="202">
        <f t="shared" si="22"/>
        <v>0.46428999999999998</v>
      </c>
      <c r="AJ160" s="202">
        <f t="shared" si="23"/>
        <v>0.55556000000000005</v>
      </c>
      <c r="AK160" s="202">
        <f t="shared" si="24"/>
        <v>0.57142999999999999</v>
      </c>
      <c r="AL160" s="203">
        <f t="shared" si="28"/>
        <v>72</v>
      </c>
      <c r="AM160" s="203">
        <f t="shared" si="25"/>
        <v>34</v>
      </c>
      <c r="AN160" s="203">
        <f t="shared" si="26"/>
        <v>38</v>
      </c>
      <c r="AO160" s="181">
        <f>Table1[[#This Row],[CENSUS_22_MINORITY_SA_P]]</f>
        <v>0.6579809410363312</v>
      </c>
      <c r="AP160" s="202">
        <f t="shared" si="29"/>
        <v>0.52777777777777779</v>
      </c>
      <c r="AQ160" s="182">
        <f t="shared" si="27"/>
        <v>-0.13020316325855341</v>
      </c>
    </row>
    <row r="161" spans="1:43">
      <c r="A161" s="199">
        <v>434584</v>
      </c>
      <c r="B161" s="200">
        <v>24</v>
      </c>
      <c r="C161" s="200">
        <v>1</v>
      </c>
      <c r="D161" s="200">
        <v>2</v>
      </c>
      <c r="E161" s="200">
        <v>0</v>
      </c>
      <c r="F161" s="200">
        <v>4</v>
      </c>
      <c r="G161" s="200">
        <v>17</v>
      </c>
      <c r="H161" s="200">
        <v>32</v>
      </c>
      <c r="I161" s="200">
        <v>3</v>
      </c>
      <c r="J161" s="200">
        <v>3</v>
      </c>
      <c r="K161" s="200">
        <v>1</v>
      </c>
      <c r="L161" s="200">
        <v>13</v>
      </c>
      <c r="M161" s="200">
        <v>12</v>
      </c>
      <c r="N161" s="200">
        <v>52</v>
      </c>
      <c r="O161" s="200">
        <v>12</v>
      </c>
      <c r="P161" s="200">
        <v>2</v>
      </c>
      <c r="Q161" s="200">
        <v>4</v>
      </c>
      <c r="R161" s="200">
        <v>20</v>
      </c>
      <c r="S161" s="200">
        <v>14</v>
      </c>
      <c r="T161" s="201">
        <v>4.1669999999999999E-2</v>
      </c>
      <c r="U161" s="201">
        <v>8.3330000000000001E-2</v>
      </c>
      <c r="V161" s="201">
        <v>0</v>
      </c>
      <c r="W161" s="201">
        <v>0.16667000000000001</v>
      </c>
      <c r="X161" s="201">
        <v>0.70833000000000002</v>
      </c>
      <c r="Y161" s="201">
        <v>9.375E-2</v>
      </c>
      <c r="Z161" s="201">
        <v>9.375E-2</v>
      </c>
      <c r="AA161" s="201">
        <v>3.125E-2</v>
      </c>
      <c r="AB161" s="201">
        <v>0.40625</v>
      </c>
      <c r="AC161" s="201">
        <v>0.375</v>
      </c>
      <c r="AD161" s="201">
        <v>0.23077</v>
      </c>
      <c r="AE161" s="201">
        <v>3.8460000000000001E-2</v>
      </c>
      <c r="AF161" s="201">
        <v>7.6920000000000002E-2</v>
      </c>
      <c r="AG161" s="201">
        <v>0.38462000000000002</v>
      </c>
      <c r="AH161" s="201">
        <v>0.26923000000000002</v>
      </c>
      <c r="AI161" s="202">
        <f t="shared" si="22"/>
        <v>0.29166999999999998</v>
      </c>
      <c r="AJ161" s="202">
        <f t="shared" si="23"/>
        <v>0.625</v>
      </c>
      <c r="AK161" s="202">
        <f t="shared" si="24"/>
        <v>0.73076999999999992</v>
      </c>
      <c r="AL161" s="203">
        <f t="shared" si="28"/>
        <v>108</v>
      </c>
      <c r="AM161" s="203">
        <f t="shared" si="25"/>
        <v>43</v>
      </c>
      <c r="AN161" s="203">
        <f t="shared" si="26"/>
        <v>65</v>
      </c>
      <c r="AO161" s="181" t="str">
        <f>Table1[[#This Row],[CENSUS_22_MINORITY_SA_P]]</f>
        <v/>
      </c>
      <c r="AP161" s="202">
        <f t="shared" si="29"/>
        <v>0.60185185185185186</v>
      </c>
      <c r="AQ161" s="182" t="str">
        <f>IFERROR(AP161-AO161,"")</f>
        <v/>
      </c>
    </row>
    <row r="162" spans="1:43">
      <c r="A162" s="204">
        <v>434672</v>
      </c>
      <c r="B162" s="205">
        <v>1243</v>
      </c>
      <c r="C162" s="205">
        <v>46</v>
      </c>
      <c r="D162" s="205">
        <v>260</v>
      </c>
      <c r="E162" s="205">
        <v>42</v>
      </c>
      <c r="F162" s="205">
        <v>1</v>
      </c>
      <c r="G162" s="205">
        <v>817</v>
      </c>
      <c r="H162" s="205">
        <v>329</v>
      </c>
      <c r="I162" s="205">
        <v>11</v>
      </c>
      <c r="J162" s="205">
        <v>73</v>
      </c>
      <c r="K162" s="205">
        <v>4</v>
      </c>
      <c r="L162" s="205">
        <v>1</v>
      </c>
      <c r="M162" s="205">
        <v>221</v>
      </c>
      <c r="N162" s="205">
        <v>952</v>
      </c>
      <c r="O162" s="205">
        <v>28</v>
      </c>
      <c r="P162" s="205">
        <v>319</v>
      </c>
      <c r="Q162" s="205">
        <v>23</v>
      </c>
      <c r="R162" s="205">
        <v>3</v>
      </c>
      <c r="S162" s="205">
        <v>526</v>
      </c>
      <c r="T162" s="178">
        <v>3.7010000000000001E-2</v>
      </c>
      <c r="U162" s="178">
        <v>0.20916999999999999</v>
      </c>
      <c r="V162" s="178">
        <v>3.3790000000000001E-2</v>
      </c>
      <c r="W162" s="178">
        <v>8.0000000000000004E-4</v>
      </c>
      <c r="X162" s="178">
        <v>0.65727999999999998</v>
      </c>
      <c r="Y162" s="178">
        <v>3.3430000000000001E-2</v>
      </c>
      <c r="Z162" s="178">
        <v>0.22187999999999999</v>
      </c>
      <c r="AA162" s="178">
        <v>1.2160000000000001E-2</v>
      </c>
      <c r="AB162" s="178">
        <v>3.0400000000000002E-3</v>
      </c>
      <c r="AC162" s="178">
        <v>0.67173000000000005</v>
      </c>
      <c r="AD162" s="178">
        <v>2.9409999999999999E-2</v>
      </c>
      <c r="AE162" s="178">
        <v>0.33507999999999999</v>
      </c>
      <c r="AF162" s="178">
        <v>2.4160000000000001E-2</v>
      </c>
      <c r="AG162" s="178">
        <v>3.15E-3</v>
      </c>
      <c r="AH162" s="178">
        <v>0.55252000000000001</v>
      </c>
      <c r="AI162" s="202">
        <f t="shared" si="22"/>
        <v>0.34272000000000002</v>
      </c>
      <c r="AJ162" s="202">
        <f t="shared" si="23"/>
        <v>0.32826999999999995</v>
      </c>
      <c r="AK162" s="202">
        <f t="shared" si="24"/>
        <v>0.44747999999999999</v>
      </c>
      <c r="AL162" s="203">
        <f t="shared" si="28"/>
        <v>2524</v>
      </c>
      <c r="AM162" s="203">
        <f t="shared" si="25"/>
        <v>1564</v>
      </c>
      <c r="AN162" s="203">
        <f t="shared" si="26"/>
        <v>960</v>
      </c>
      <c r="AO162" s="181">
        <f>Table1[[#This Row],[CENSUS_22_MINORITY_SA_P]]</f>
        <v>0.45940167172698493</v>
      </c>
      <c r="AP162" s="202">
        <f t="shared" si="29"/>
        <v>0.38034865293185421</v>
      </c>
      <c r="AQ162" s="182">
        <f t="shared" si="27"/>
        <v>-7.9053018795130714E-2</v>
      </c>
    </row>
    <row r="163" spans="1:43">
      <c r="A163" s="199">
        <v>434751</v>
      </c>
      <c r="B163" s="200">
        <v>11</v>
      </c>
      <c r="C163" s="200">
        <v>0</v>
      </c>
      <c r="D163" s="200">
        <v>0</v>
      </c>
      <c r="E163" s="200">
        <v>0</v>
      </c>
      <c r="F163" s="200">
        <v>4</v>
      </c>
      <c r="G163" s="200">
        <v>7</v>
      </c>
      <c r="H163" s="200">
        <v>4</v>
      </c>
      <c r="I163" s="200">
        <v>0</v>
      </c>
      <c r="J163" s="200">
        <v>0</v>
      </c>
      <c r="K163" s="200">
        <v>0</v>
      </c>
      <c r="L163" s="200">
        <v>3</v>
      </c>
      <c r="M163" s="200">
        <v>1</v>
      </c>
      <c r="N163" s="200">
        <v>36</v>
      </c>
      <c r="O163" s="200">
        <v>0</v>
      </c>
      <c r="P163" s="200">
        <v>0</v>
      </c>
      <c r="Q163" s="200">
        <v>0</v>
      </c>
      <c r="R163" s="200">
        <v>25</v>
      </c>
      <c r="S163" s="200">
        <v>11</v>
      </c>
      <c r="T163" s="201">
        <v>0</v>
      </c>
      <c r="U163" s="201">
        <v>0</v>
      </c>
      <c r="V163" s="201">
        <v>0</v>
      </c>
      <c r="W163" s="201">
        <v>0.36364000000000002</v>
      </c>
      <c r="X163" s="201">
        <v>0.63636000000000004</v>
      </c>
      <c r="Y163" s="201">
        <v>0</v>
      </c>
      <c r="Z163" s="201">
        <v>0</v>
      </c>
      <c r="AA163" s="201">
        <v>0</v>
      </c>
      <c r="AB163" s="201">
        <v>0.75</v>
      </c>
      <c r="AC163" s="201">
        <v>0.25</v>
      </c>
      <c r="AD163" s="201">
        <v>0</v>
      </c>
      <c r="AE163" s="201">
        <v>0</v>
      </c>
      <c r="AF163" s="201">
        <v>0</v>
      </c>
      <c r="AG163" s="201">
        <v>0.69443999999999995</v>
      </c>
      <c r="AH163" s="201">
        <v>0.30556</v>
      </c>
      <c r="AI163" s="202">
        <f t="shared" si="22"/>
        <v>0.36363999999999996</v>
      </c>
      <c r="AJ163" s="202">
        <f t="shared" si="23"/>
        <v>0.75</v>
      </c>
      <c r="AK163" s="202">
        <f t="shared" si="24"/>
        <v>0.69443999999999995</v>
      </c>
      <c r="AL163" s="203">
        <f t="shared" si="28"/>
        <v>51</v>
      </c>
      <c r="AM163" s="203">
        <f t="shared" si="25"/>
        <v>19</v>
      </c>
      <c r="AN163" s="203">
        <f t="shared" si="26"/>
        <v>32</v>
      </c>
      <c r="AO163" s="181">
        <f>Table1[[#This Row],[CENSUS_22_MINORITY_SA_P]]</f>
        <v>0.55409166821302658</v>
      </c>
      <c r="AP163" s="202">
        <f t="shared" si="29"/>
        <v>0.62745098039215685</v>
      </c>
      <c r="AQ163" s="182">
        <f t="shared" si="27"/>
        <v>7.3359312179130276E-2</v>
      </c>
    </row>
    <row r="164" spans="1:43">
      <c r="A164" s="204">
        <v>442781</v>
      </c>
      <c r="B164" s="205">
        <v>60</v>
      </c>
      <c r="C164" s="205">
        <v>6</v>
      </c>
      <c r="D164" s="205">
        <v>3</v>
      </c>
      <c r="E164" s="205">
        <v>3</v>
      </c>
      <c r="F164" s="205">
        <v>20</v>
      </c>
      <c r="G164" s="205">
        <v>28</v>
      </c>
      <c r="H164" s="205">
        <v>9</v>
      </c>
      <c r="I164" s="205">
        <v>0</v>
      </c>
      <c r="J164" s="205">
        <v>0</v>
      </c>
      <c r="K164" s="205">
        <v>0</v>
      </c>
      <c r="L164" s="205">
        <v>8</v>
      </c>
      <c r="M164" s="205">
        <v>1</v>
      </c>
      <c r="N164" s="205">
        <v>79</v>
      </c>
      <c r="O164" s="205">
        <v>1</v>
      </c>
      <c r="P164" s="205">
        <v>1</v>
      </c>
      <c r="Q164" s="205">
        <v>4</v>
      </c>
      <c r="R164" s="205">
        <v>65</v>
      </c>
      <c r="S164" s="205">
        <v>7</v>
      </c>
      <c r="T164" s="178">
        <v>0.1</v>
      </c>
      <c r="U164" s="178">
        <v>0.05</v>
      </c>
      <c r="V164" s="178">
        <v>0.05</v>
      </c>
      <c r="W164" s="178">
        <v>0.33333000000000002</v>
      </c>
      <c r="X164" s="178">
        <v>0.46666999999999997</v>
      </c>
      <c r="Y164" s="178">
        <v>0</v>
      </c>
      <c r="Z164" s="178">
        <v>0</v>
      </c>
      <c r="AA164" s="178">
        <v>0</v>
      </c>
      <c r="AB164" s="178">
        <v>0.88888999999999996</v>
      </c>
      <c r="AC164" s="178">
        <v>0.11111</v>
      </c>
      <c r="AD164" s="178">
        <v>1.2659999999999999E-2</v>
      </c>
      <c r="AE164" s="178">
        <v>1.2659999999999999E-2</v>
      </c>
      <c r="AF164" s="178">
        <v>5.0630000000000001E-2</v>
      </c>
      <c r="AG164" s="178">
        <v>0.82277999999999996</v>
      </c>
      <c r="AH164" s="178">
        <v>8.8609999999999994E-2</v>
      </c>
      <c r="AI164" s="202">
        <f t="shared" si="22"/>
        <v>0.53333000000000008</v>
      </c>
      <c r="AJ164" s="202">
        <f t="shared" si="23"/>
        <v>0.88888999999999996</v>
      </c>
      <c r="AK164" s="202">
        <f t="shared" si="24"/>
        <v>0.91139000000000003</v>
      </c>
      <c r="AL164" s="203">
        <f t="shared" si="28"/>
        <v>148</v>
      </c>
      <c r="AM164" s="203">
        <f t="shared" si="25"/>
        <v>36</v>
      </c>
      <c r="AN164" s="203">
        <f t="shared" si="26"/>
        <v>112</v>
      </c>
      <c r="AO164" s="181">
        <f>Table1[[#This Row],[CENSUS_22_MINORITY_SA_P]]</f>
        <v>0.47279263167436958</v>
      </c>
      <c r="AP164" s="202">
        <f t="shared" si="29"/>
        <v>0.7567567567567568</v>
      </c>
      <c r="AQ164" s="182">
        <f t="shared" si="27"/>
        <v>0.28396412508238722</v>
      </c>
    </row>
    <row r="165" spans="1:43">
      <c r="A165" s="199">
        <v>448594</v>
      </c>
      <c r="B165" s="200">
        <v>151</v>
      </c>
      <c r="C165" s="200">
        <v>10</v>
      </c>
      <c r="D165" s="200">
        <v>7</v>
      </c>
      <c r="E165" s="200">
        <v>34</v>
      </c>
      <c r="F165" s="200">
        <v>3</v>
      </c>
      <c r="G165" s="200">
        <v>90</v>
      </c>
      <c r="H165" s="200">
        <v>27</v>
      </c>
      <c r="I165" s="200">
        <v>0</v>
      </c>
      <c r="J165" s="200">
        <v>3</v>
      </c>
      <c r="K165" s="200">
        <v>17</v>
      </c>
      <c r="L165" s="200">
        <v>1</v>
      </c>
      <c r="M165" s="200">
        <v>5</v>
      </c>
      <c r="N165" s="200">
        <v>66</v>
      </c>
      <c r="O165" s="200">
        <v>2</v>
      </c>
      <c r="P165" s="200">
        <v>3</v>
      </c>
      <c r="Q165" s="200">
        <v>36</v>
      </c>
      <c r="R165" s="200">
        <v>1</v>
      </c>
      <c r="S165" s="200">
        <v>21</v>
      </c>
      <c r="T165" s="201">
        <v>6.6229999999999997E-2</v>
      </c>
      <c r="U165" s="201">
        <v>4.6359999999999998E-2</v>
      </c>
      <c r="V165" s="201">
        <v>0.22517000000000001</v>
      </c>
      <c r="W165" s="201">
        <v>1.9869999999999999E-2</v>
      </c>
      <c r="X165" s="201">
        <v>0.59602999999999995</v>
      </c>
      <c r="Y165" s="201">
        <v>0</v>
      </c>
      <c r="Z165" s="201">
        <v>0.11111</v>
      </c>
      <c r="AA165" s="201">
        <v>0.62963000000000002</v>
      </c>
      <c r="AB165" s="201">
        <v>3.7039999999999997E-2</v>
      </c>
      <c r="AC165" s="201">
        <v>0.18518999999999999</v>
      </c>
      <c r="AD165" s="201">
        <v>3.0300000000000001E-2</v>
      </c>
      <c r="AE165" s="201">
        <v>4.5449999999999997E-2</v>
      </c>
      <c r="AF165" s="201">
        <v>0.54544999999999999</v>
      </c>
      <c r="AG165" s="201">
        <v>1.515E-2</v>
      </c>
      <c r="AH165" s="201">
        <v>0.31818000000000002</v>
      </c>
      <c r="AI165" s="202">
        <f t="shared" si="22"/>
        <v>0.40397000000000005</v>
      </c>
      <c r="AJ165" s="202">
        <f t="shared" si="23"/>
        <v>0.81481000000000003</v>
      </c>
      <c r="AK165" s="202">
        <f t="shared" si="24"/>
        <v>0.68181999999999998</v>
      </c>
      <c r="AL165" s="203">
        <f t="shared" si="28"/>
        <v>244</v>
      </c>
      <c r="AM165" s="203">
        <f t="shared" si="25"/>
        <v>116</v>
      </c>
      <c r="AN165" s="203">
        <f t="shared" si="26"/>
        <v>128</v>
      </c>
      <c r="AO165" s="181">
        <f>Table1[[#This Row],[CENSUS_22_MINORITY_SA_P]]</f>
        <v>0.69913778972560081</v>
      </c>
      <c r="AP165" s="202">
        <f t="shared" si="29"/>
        <v>0.52459016393442626</v>
      </c>
      <c r="AQ165" s="182">
        <f t="shared" si="27"/>
        <v>-0.17454762579117455</v>
      </c>
    </row>
    <row r="166" spans="1:43">
      <c r="A166" s="204">
        <v>461315</v>
      </c>
      <c r="B166" s="205">
        <v>27</v>
      </c>
      <c r="C166" s="205">
        <v>0</v>
      </c>
      <c r="D166" s="205">
        <v>0</v>
      </c>
      <c r="E166" s="205">
        <v>0</v>
      </c>
      <c r="F166" s="205">
        <v>7</v>
      </c>
      <c r="G166" s="205">
        <v>20</v>
      </c>
      <c r="H166" s="205">
        <v>11</v>
      </c>
      <c r="I166" s="205">
        <v>0</v>
      </c>
      <c r="J166" s="205">
        <v>0</v>
      </c>
      <c r="K166" s="205">
        <v>0</v>
      </c>
      <c r="L166" s="205">
        <v>2</v>
      </c>
      <c r="M166" s="205">
        <v>9</v>
      </c>
      <c r="N166" s="205">
        <v>17</v>
      </c>
      <c r="O166" s="205">
        <v>0</v>
      </c>
      <c r="P166" s="205">
        <v>0</v>
      </c>
      <c r="Q166" s="205">
        <v>0</v>
      </c>
      <c r="R166" s="205">
        <v>12</v>
      </c>
      <c r="S166" s="205">
        <v>5</v>
      </c>
      <c r="T166" s="178">
        <v>0</v>
      </c>
      <c r="U166" s="178">
        <v>0</v>
      </c>
      <c r="V166" s="178">
        <v>0</v>
      </c>
      <c r="W166" s="178">
        <v>0.25925999999999999</v>
      </c>
      <c r="X166" s="178">
        <v>0.74073999999999995</v>
      </c>
      <c r="Y166" s="178">
        <v>0</v>
      </c>
      <c r="Z166" s="178">
        <v>0</v>
      </c>
      <c r="AA166" s="178">
        <v>0</v>
      </c>
      <c r="AB166" s="178">
        <v>0.18182000000000001</v>
      </c>
      <c r="AC166" s="178">
        <v>0.81818000000000002</v>
      </c>
      <c r="AD166" s="178">
        <v>0</v>
      </c>
      <c r="AE166" s="178">
        <v>0</v>
      </c>
      <c r="AF166" s="178">
        <v>0</v>
      </c>
      <c r="AG166" s="178">
        <v>0.70587999999999995</v>
      </c>
      <c r="AH166" s="178">
        <v>0.29411999999999999</v>
      </c>
      <c r="AI166" s="202">
        <f t="shared" si="22"/>
        <v>0.25926000000000005</v>
      </c>
      <c r="AJ166" s="202">
        <f t="shared" si="23"/>
        <v>0.18181999999999998</v>
      </c>
      <c r="AK166" s="202">
        <f t="shared" si="24"/>
        <v>0.70588000000000006</v>
      </c>
      <c r="AL166" s="203">
        <f t="shared" si="28"/>
        <v>55</v>
      </c>
      <c r="AM166" s="203">
        <f t="shared" si="25"/>
        <v>34</v>
      </c>
      <c r="AN166" s="203">
        <f t="shared" si="26"/>
        <v>21</v>
      </c>
      <c r="AO166" s="181">
        <f>Table1[[#This Row],[CENSUS_22_MINORITY_SA_P]]</f>
        <v>0.27883565797453003</v>
      </c>
      <c r="AP166" s="202">
        <f t="shared" si="29"/>
        <v>0.38181818181818183</v>
      </c>
      <c r="AQ166" s="182">
        <f t="shared" si="27"/>
        <v>0.10298252384365181</v>
      </c>
    </row>
    <row r="167" spans="1:43">
      <c r="A167" s="199">
        <v>480967</v>
      </c>
      <c r="B167" s="200">
        <v>24</v>
      </c>
      <c r="C167" s="200">
        <v>0</v>
      </c>
      <c r="D167" s="200">
        <v>0</v>
      </c>
      <c r="E167" s="200">
        <v>0</v>
      </c>
      <c r="F167" s="200">
        <v>21</v>
      </c>
      <c r="G167" s="200">
        <v>3</v>
      </c>
      <c r="H167" s="200">
        <v>10</v>
      </c>
      <c r="I167" s="200">
        <v>0</v>
      </c>
      <c r="J167" s="200">
        <v>0</v>
      </c>
      <c r="K167" s="200">
        <v>0</v>
      </c>
      <c r="L167" s="200">
        <v>9</v>
      </c>
      <c r="M167" s="200">
        <v>1</v>
      </c>
      <c r="N167" s="200">
        <v>59</v>
      </c>
      <c r="O167" s="200">
        <v>0</v>
      </c>
      <c r="P167" s="200">
        <v>1</v>
      </c>
      <c r="Q167" s="200">
        <v>0</v>
      </c>
      <c r="R167" s="200">
        <v>53</v>
      </c>
      <c r="S167" s="200">
        <v>5</v>
      </c>
      <c r="T167" s="201">
        <v>0</v>
      </c>
      <c r="U167" s="201">
        <v>0</v>
      </c>
      <c r="V167" s="201">
        <v>0</v>
      </c>
      <c r="W167" s="201">
        <v>0.875</v>
      </c>
      <c r="X167" s="201">
        <v>0.125</v>
      </c>
      <c r="Y167" s="201">
        <v>0</v>
      </c>
      <c r="Z167" s="201">
        <v>0</v>
      </c>
      <c r="AA167" s="201">
        <v>0</v>
      </c>
      <c r="AB167" s="201">
        <v>0.9</v>
      </c>
      <c r="AC167" s="201">
        <v>0.1</v>
      </c>
      <c r="AD167" s="201">
        <v>0</v>
      </c>
      <c r="AE167" s="201">
        <v>1.695E-2</v>
      </c>
      <c r="AF167" s="201">
        <v>0</v>
      </c>
      <c r="AG167" s="201">
        <v>0.89831000000000005</v>
      </c>
      <c r="AH167" s="201">
        <v>8.4750000000000006E-2</v>
      </c>
      <c r="AI167" s="202">
        <f t="shared" si="22"/>
        <v>0.875</v>
      </c>
      <c r="AJ167" s="202">
        <f t="shared" si="23"/>
        <v>0.9</v>
      </c>
      <c r="AK167" s="202">
        <f t="shared" si="24"/>
        <v>0.91525000000000001</v>
      </c>
      <c r="AL167" s="203">
        <f t="shared" si="28"/>
        <v>93</v>
      </c>
      <c r="AM167" s="203">
        <f t="shared" si="25"/>
        <v>9</v>
      </c>
      <c r="AN167" s="203">
        <f t="shared" si="26"/>
        <v>84</v>
      </c>
      <c r="AO167" s="181">
        <f>Table1[[#This Row],[CENSUS_22_MINORITY_SA_P]]</f>
        <v>0.38609756097560977</v>
      </c>
      <c r="AP167" s="202">
        <f t="shared" si="29"/>
        <v>0.90322580645161288</v>
      </c>
      <c r="AQ167" s="182">
        <f t="shared" si="27"/>
        <v>0.51712824547600311</v>
      </c>
    </row>
    <row r="168" spans="1:43">
      <c r="A168" s="204">
        <v>488730</v>
      </c>
      <c r="B168" s="205">
        <v>145</v>
      </c>
      <c r="C168" s="205">
        <v>2</v>
      </c>
      <c r="D168" s="205">
        <v>7</v>
      </c>
      <c r="E168" s="205">
        <v>44</v>
      </c>
      <c r="F168" s="205">
        <v>0</v>
      </c>
      <c r="G168" s="205">
        <v>80</v>
      </c>
      <c r="H168" s="205">
        <v>100</v>
      </c>
      <c r="I168" s="205">
        <v>2</v>
      </c>
      <c r="J168" s="205">
        <v>17</v>
      </c>
      <c r="K168" s="205">
        <v>41</v>
      </c>
      <c r="L168" s="205">
        <v>0</v>
      </c>
      <c r="M168" s="205">
        <v>34</v>
      </c>
      <c r="N168" s="205">
        <v>79</v>
      </c>
      <c r="O168" s="205">
        <v>0</v>
      </c>
      <c r="P168" s="205">
        <v>11</v>
      </c>
      <c r="Q168" s="205">
        <v>47</v>
      </c>
      <c r="R168" s="205">
        <v>0</v>
      </c>
      <c r="S168" s="205">
        <v>18</v>
      </c>
      <c r="T168" s="178">
        <v>1.379E-2</v>
      </c>
      <c r="U168" s="178">
        <v>4.8280000000000003E-2</v>
      </c>
      <c r="V168" s="178">
        <v>0.30345</v>
      </c>
      <c r="W168" s="178">
        <v>0</v>
      </c>
      <c r="X168" s="178">
        <v>0.55171999999999999</v>
      </c>
      <c r="Y168" s="178">
        <v>0.02</v>
      </c>
      <c r="Z168" s="178">
        <v>0.17</v>
      </c>
      <c r="AA168" s="178">
        <v>0.41</v>
      </c>
      <c r="AB168" s="178">
        <v>0</v>
      </c>
      <c r="AC168" s="178">
        <v>0.34</v>
      </c>
      <c r="AD168" s="178">
        <v>0</v>
      </c>
      <c r="AE168" s="178">
        <v>0.13924</v>
      </c>
      <c r="AF168" s="178">
        <v>0.59494000000000002</v>
      </c>
      <c r="AG168" s="178">
        <v>0</v>
      </c>
      <c r="AH168" s="178">
        <v>0.22785</v>
      </c>
      <c r="AI168" s="202">
        <f t="shared" si="22"/>
        <v>0.44828000000000001</v>
      </c>
      <c r="AJ168" s="202">
        <f t="shared" si="23"/>
        <v>0.65999999999999992</v>
      </c>
      <c r="AK168" s="202">
        <f t="shared" si="24"/>
        <v>0.77215</v>
      </c>
      <c r="AL168" s="203">
        <f t="shared" si="28"/>
        <v>324</v>
      </c>
      <c r="AM168" s="203">
        <f t="shared" si="25"/>
        <v>132</v>
      </c>
      <c r="AN168" s="203">
        <f t="shared" si="26"/>
        <v>192</v>
      </c>
      <c r="AO168" s="181">
        <f>Table1[[#This Row],[CENSUS_22_MINORITY_SA_P]]</f>
        <v>0.67795859910022394</v>
      </c>
      <c r="AP168" s="202">
        <f t="shared" si="29"/>
        <v>0.59259259259259256</v>
      </c>
      <c r="AQ168" s="182">
        <f t="shared" si="27"/>
        <v>-8.5366006507631376E-2</v>
      </c>
    </row>
    <row r="169" spans="1:43">
      <c r="A169" s="206">
        <v>491844</v>
      </c>
      <c r="B169" s="207">
        <v>15</v>
      </c>
      <c r="C169" s="207">
        <v>0</v>
      </c>
      <c r="D169" s="207">
        <v>0</v>
      </c>
      <c r="E169" s="207">
        <v>0</v>
      </c>
      <c r="F169" s="207">
        <v>9</v>
      </c>
      <c r="G169" s="207">
        <v>6</v>
      </c>
      <c r="H169" s="207">
        <v>10</v>
      </c>
      <c r="I169" s="207">
        <v>0</v>
      </c>
      <c r="J169" s="207">
        <v>0</v>
      </c>
      <c r="K169" s="207">
        <v>1</v>
      </c>
      <c r="L169" s="207">
        <v>8</v>
      </c>
      <c r="M169" s="207">
        <v>1</v>
      </c>
      <c r="N169" s="207">
        <v>17</v>
      </c>
      <c r="O169" s="207">
        <v>1</v>
      </c>
      <c r="P169" s="207">
        <v>0</v>
      </c>
      <c r="Q169" s="207">
        <v>0</v>
      </c>
      <c r="R169" s="207">
        <v>12</v>
      </c>
      <c r="S169" s="207">
        <v>4</v>
      </c>
      <c r="T169" s="208">
        <v>0</v>
      </c>
      <c r="U169" s="208">
        <v>0</v>
      </c>
      <c r="V169" s="208">
        <v>0</v>
      </c>
      <c r="W169" s="208">
        <v>0.6</v>
      </c>
      <c r="X169" s="208">
        <v>0.4</v>
      </c>
      <c r="Y169" s="208">
        <v>0</v>
      </c>
      <c r="Z169" s="208">
        <v>0</v>
      </c>
      <c r="AA169" s="208">
        <v>0.1</v>
      </c>
      <c r="AB169" s="208">
        <v>0.8</v>
      </c>
      <c r="AC169" s="208">
        <v>0.1</v>
      </c>
      <c r="AD169" s="208">
        <v>5.8819999999999997E-2</v>
      </c>
      <c r="AE169" s="208">
        <v>0</v>
      </c>
      <c r="AF169" s="208">
        <v>0</v>
      </c>
      <c r="AG169" s="208">
        <v>0.70587999999999995</v>
      </c>
      <c r="AH169" s="208">
        <v>0.23529</v>
      </c>
      <c r="AI169" s="202">
        <f t="shared" si="22"/>
        <v>0.6</v>
      </c>
      <c r="AJ169" s="202">
        <f t="shared" si="23"/>
        <v>0.9</v>
      </c>
      <c r="AK169" s="202">
        <f t="shared" si="24"/>
        <v>0.76471</v>
      </c>
      <c r="AL169" s="203">
        <f t="shared" si="28"/>
        <v>42</v>
      </c>
      <c r="AM169" s="203">
        <f t="shared" si="25"/>
        <v>11</v>
      </c>
      <c r="AN169" s="203">
        <f t="shared" si="26"/>
        <v>31</v>
      </c>
      <c r="AO169" s="181">
        <f>Table1[[#This Row],[CENSUS_22_MINORITY_SA_P]]</f>
        <v>0.27655122942653332</v>
      </c>
      <c r="AP169" s="202">
        <f t="shared" si="29"/>
        <v>0.73809523809523814</v>
      </c>
      <c r="AQ169" s="182">
        <f t="shared" si="27"/>
        <v>0.46154400866870482</v>
      </c>
    </row>
  </sheetData>
  <phoneticPr fontId="7" type="noConversion"/>
  <pageMargins left="0.7" right="0.7" top="0.75" bottom="0.75" header="0.3" footer="0.3"/>
  <pageSetup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42498-CBA7-484E-948D-89CF5FE2B054}">
  <sheetPr>
    <tabColor rgb="FFF7C986"/>
  </sheetPr>
  <dimension ref="A1:O170"/>
  <sheetViews>
    <sheetView workbookViewId="0">
      <selection activeCell="B2" sqref="B2"/>
    </sheetView>
  </sheetViews>
  <sheetFormatPr defaultColWidth="9" defaultRowHeight="14.25"/>
  <cols>
    <col min="1" max="1" width="11.625" style="63" customWidth="1"/>
    <col min="2" max="6" width="27.625" style="219" customWidth="1"/>
    <col min="7" max="11" width="28" style="219" customWidth="1"/>
    <col min="12" max="13" width="19.625" style="219" customWidth="1"/>
    <col min="14" max="14" width="26" style="219" customWidth="1"/>
    <col min="15" max="15" width="26.25" style="219" customWidth="1"/>
    <col min="16" max="16384" width="9" style="63"/>
  </cols>
  <sheetData>
    <row r="1" spans="1:15" ht="54.4" customHeight="1">
      <c r="A1" s="211" t="s">
        <v>103</v>
      </c>
      <c r="B1" s="212" t="s">
        <v>1109</v>
      </c>
      <c r="C1" s="212" t="s">
        <v>1110</v>
      </c>
      <c r="D1" s="212" t="s">
        <v>1111</v>
      </c>
      <c r="E1" s="212" t="s">
        <v>1112</v>
      </c>
      <c r="F1" s="212" t="s">
        <v>1113</v>
      </c>
      <c r="G1" s="212" t="s">
        <v>1114</v>
      </c>
      <c r="H1" s="212" t="s">
        <v>1115</v>
      </c>
      <c r="I1" s="212" t="s">
        <v>1116</v>
      </c>
      <c r="J1" s="212" t="s">
        <v>1117</v>
      </c>
      <c r="K1" s="212" t="s">
        <v>1118</v>
      </c>
      <c r="L1" s="212" t="s">
        <v>1119</v>
      </c>
      <c r="M1" s="213" t="s">
        <v>1120</v>
      </c>
      <c r="N1" s="214" t="s">
        <v>1121</v>
      </c>
      <c r="O1" s="215" t="s">
        <v>1122</v>
      </c>
    </row>
    <row r="2" spans="1:15">
      <c r="A2" s="159">
        <v>101295</v>
      </c>
      <c r="B2" s="174">
        <v>63</v>
      </c>
      <c r="C2" s="174">
        <v>64</v>
      </c>
      <c r="D2" s="174">
        <v>64</v>
      </c>
      <c r="E2" s="174">
        <v>66</v>
      </c>
      <c r="F2" s="174">
        <v>68</v>
      </c>
      <c r="G2" s="174">
        <v>51</v>
      </c>
      <c r="H2" s="174">
        <v>53</v>
      </c>
      <c r="I2" s="174">
        <v>41</v>
      </c>
      <c r="J2" s="174">
        <v>49</v>
      </c>
      <c r="K2" s="174">
        <v>50</v>
      </c>
      <c r="L2" s="174">
        <v>5</v>
      </c>
      <c r="M2" s="216">
        <v>-1</v>
      </c>
      <c r="N2" s="217">
        <f>IFERROR((L2/B2)*1,"")</f>
        <v>7.9365079365079361E-2</v>
      </c>
      <c r="O2" s="218">
        <f t="shared" ref="O2:O33" si="0">IFERROR((M2/G2)*1,"")</f>
        <v>-1.9607843137254902E-2</v>
      </c>
    </row>
    <row r="3" spans="1:15">
      <c r="A3" s="159">
        <v>105297</v>
      </c>
      <c r="B3" s="174">
        <v>50</v>
      </c>
      <c r="C3" s="174">
        <v>50</v>
      </c>
      <c r="D3" s="174">
        <v>9</v>
      </c>
      <c r="E3" s="174">
        <v>100</v>
      </c>
      <c r="F3" s="174">
        <v>33</v>
      </c>
      <c r="G3" s="174">
        <v>40</v>
      </c>
      <c r="H3" s="174">
        <v>50</v>
      </c>
      <c r="I3" s="174" t="s">
        <v>129</v>
      </c>
      <c r="J3" s="174">
        <v>67</v>
      </c>
      <c r="K3" s="174">
        <v>33</v>
      </c>
      <c r="L3" s="174">
        <v>-17</v>
      </c>
      <c r="M3" s="216">
        <v>-7</v>
      </c>
      <c r="N3" s="217">
        <f>IFERROR((L3/B3)*1,"")</f>
        <v>-0.34</v>
      </c>
      <c r="O3" s="218">
        <f t="shared" si="0"/>
        <v>-0.17499999999999999</v>
      </c>
    </row>
    <row r="4" spans="1:15">
      <c r="A4" s="159">
        <v>109819</v>
      </c>
      <c r="B4" s="174" t="s">
        <v>129</v>
      </c>
      <c r="C4" s="174" t="s">
        <v>129</v>
      </c>
      <c r="D4" s="174" t="s">
        <v>129</v>
      </c>
      <c r="E4" s="174" t="s">
        <v>129</v>
      </c>
      <c r="F4" s="174">
        <v>0</v>
      </c>
      <c r="G4" s="174" t="s">
        <v>129</v>
      </c>
      <c r="H4" s="174" t="s">
        <v>129</v>
      </c>
      <c r="I4" s="174" t="s">
        <v>129</v>
      </c>
      <c r="J4" s="174" t="s">
        <v>129</v>
      </c>
      <c r="K4" s="174" t="s">
        <v>129</v>
      </c>
      <c r="L4" s="174" t="s">
        <v>129</v>
      </c>
      <c r="M4" s="216" t="s">
        <v>129</v>
      </c>
      <c r="N4" s="217" t="str">
        <f t="shared" ref="N4:N67" si="1">IFERROR((L4/B4)*1,"")</f>
        <v/>
      </c>
      <c r="O4" s="218" t="str">
        <f t="shared" si="0"/>
        <v/>
      </c>
    </row>
    <row r="5" spans="1:15">
      <c r="A5" s="159">
        <v>112686</v>
      </c>
      <c r="B5" s="174">
        <v>58</v>
      </c>
      <c r="C5" s="174">
        <v>42</v>
      </c>
      <c r="D5" s="174">
        <v>63</v>
      </c>
      <c r="E5" s="174">
        <v>64</v>
      </c>
      <c r="F5" s="174">
        <v>53</v>
      </c>
      <c r="G5" s="174">
        <v>22</v>
      </c>
      <c r="H5" s="174">
        <v>25</v>
      </c>
      <c r="I5" s="174">
        <v>34</v>
      </c>
      <c r="J5" s="174">
        <v>40</v>
      </c>
      <c r="K5" s="174">
        <v>31</v>
      </c>
      <c r="L5" s="174">
        <v>-5</v>
      </c>
      <c r="M5" s="216">
        <v>9</v>
      </c>
      <c r="N5" s="217">
        <f t="shared" si="1"/>
        <v>-8.6206896551724144E-2</v>
      </c>
      <c r="O5" s="218">
        <f t="shared" si="0"/>
        <v>0.40909090909090912</v>
      </c>
    </row>
    <row r="6" spans="1:15">
      <c r="A6" s="159">
        <v>118912</v>
      </c>
      <c r="B6" s="174" t="s">
        <v>129</v>
      </c>
      <c r="C6" s="174" t="s">
        <v>129</v>
      </c>
      <c r="D6" s="174">
        <v>100</v>
      </c>
      <c r="E6" s="174">
        <v>84</v>
      </c>
      <c r="F6" s="174">
        <v>86</v>
      </c>
      <c r="G6" s="174" t="s">
        <v>129</v>
      </c>
      <c r="H6" s="174" t="s">
        <v>129</v>
      </c>
      <c r="I6" s="174">
        <v>100</v>
      </c>
      <c r="J6" s="174" t="s">
        <v>129</v>
      </c>
      <c r="K6" s="174" t="s">
        <v>129</v>
      </c>
      <c r="L6" s="174" t="s">
        <v>129</v>
      </c>
      <c r="M6" s="216" t="s">
        <v>129</v>
      </c>
      <c r="N6" s="217" t="str">
        <f t="shared" si="1"/>
        <v/>
      </c>
      <c r="O6" s="218" t="str">
        <f t="shared" si="0"/>
        <v/>
      </c>
    </row>
    <row r="7" spans="1:15">
      <c r="A7" s="159">
        <v>121363</v>
      </c>
      <c r="B7" s="174">
        <v>71</v>
      </c>
      <c r="C7" s="174">
        <v>61</v>
      </c>
      <c r="D7" s="174">
        <v>62</v>
      </c>
      <c r="E7" s="174">
        <v>68</v>
      </c>
      <c r="F7" s="174">
        <v>67</v>
      </c>
      <c r="G7" s="174">
        <v>44</v>
      </c>
      <c r="H7" s="174">
        <v>33</v>
      </c>
      <c r="I7" s="174">
        <v>32</v>
      </c>
      <c r="J7" s="174">
        <v>29</v>
      </c>
      <c r="K7" s="174">
        <v>35</v>
      </c>
      <c r="L7" s="174">
        <v>-4</v>
      </c>
      <c r="M7" s="216">
        <v>-9</v>
      </c>
      <c r="N7" s="217">
        <f t="shared" si="1"/>
        <v>-5.6338028169014086E-2</v>
      </c>
      <c r="O7" s="218">
        <f t="shared" si="0"/>
        <v>-0.20454545454545456</v>
      </c>
    </row>
    <row r="8" spans="1:15">
      <c r="A8" s="159">
        <v>125462</v>
      </c>
      <c r="B8" s="174">
        <v>65</v>
      </c>
      <c r="C8" s="174">
        <v>51</v>
      </c>
      <c r="D8" s="174">
        <v>61</v>
      </c>
      <c r="E8" s="174">
        <v>61</v>
      </c>
      <c r="F8" s="174">
        <v>67</v>
      </c>
      <c r="G8" s="174">
        <v>38</v>
      </c>
      <c r="H8" s="174">
        <v>28</v>
      </c>
      <c r="I8" s="174">
        <v>30</v>
      </c>
      <c r="J8" s="174">
        <v>25</v>
      </c>
      <c r="K8" s="174">
        <v>33</v>
      </c>
      <c r="L8" s="174">
        <v>2</v>
      </c>
      <c r="M8" s="216">
        <v>-5</v>
      </c>
      <c r="N8" s="217">
        <f t="shared" si="1"/>
        <v>3.0769230769230771E-2</v>
      </c>
      <c r="O8" s="218">
        <f t="shared" si="0"/>
        <v>-0.13157894736842105</v>
      </c>
    </row>
    <row r="9" spans="1:15">
      <c r="A9" s="159">
        <v>126863</v>
      </c>
      <c r="B9" s="174">
        <v>65</v>
      </c>
      <c r="C9" s="174">
        <v>52</v>
      </c>
      <c r="D9" s="174">
        <v>57</v>
      </c>
      <c r="E9" s="174">
        <v>61</v>
      </c>
      <c r="F9" s="174">
        <v>63</v>
      </c>
      <c r="G9" s="174">
        <v>49</v>
      </c>
      <c r="H9" s="174">
        <v>43</v>
      </c>
      <c r="I9" s="174">
        <v>40</v>
      </c>
      <c r="J9" s="174">
        <v>41</v>
      </c>
      <c r="K9" s="174">
        <v>45</v>
      </c>
      <c r="L9" s="174">
        <v>-2</v>
      </c>
      <c r="M9" s="216">
        <v>-4</v>
      </c>
      <c r="N9" s="217">
        <f t="shared" si="1"/>
        <v>-3.0769230769230771E-2</v>
      </c>
      <c r="O9" s="218">
        <f t="shared" si="0"/>
        <v>-8.1632653061224483E-2</v>
      </c>
    </row>
    <row r="10" spans="1:15">
      <c r="A10" s="159">
        <v>128577</v>
      </c>
      <c r="B10" s="174">
        <v>51</v>
      </c>
      <c r="C10" s="174">
        <v>44</v>
      </c>
      <c r="D10" s="174">
        <v>62</v>
      </c>
      <c r="E10" s="174">
        <v>68</v>
      </c>
      <c r="F10" s="174" t="s">
        <v>129</v>
      </c>
      <c r="G10" s="174">
        <v>35</v>
      </c>
      <c r="H10" s="174">
        <v>36</v>
      </c>
      <c r="I10" s="174">
        <v>32</v>
      </c>
      <c r="J10" s="174">
        <v>42</v>
      </c>
      <c r="K10" s="174" t="s">
        <v>129</v>
      </c>
      <c r="L10" s="174" t="s">
        <v>129</v>
      </c>
      <c r="M10" s="216" t="s">
        <v>129</v>
      </c>
      <c r="N10" s="217" t="str">
        <f t="shared" si="1"/>
        <v/>
      </c>
      <c r="O10" s="218" t="str">
        <f t="shared" si="0"/>
        <v/>
      </c>
    </row>
    <row r="11" spans="1:15">
      <c r="A11" s="159">
        <v>129367</v>
      </c>
      <c r="B11" s="174">
        <v>49</v>
      </c>
      <c r="C11" s="174">
        <v>57</v>
      </c>
      <c r="D11" s="174">
        <v>56</v>
      </c>
      <c r="E11" s="174">
        <v>59</v>
      </c>
      <c r="F11" s="174"/>
      <c r="G11" s="174">
        <v>44</v>
      </c>
      <c r="H11" s="174">
        <v>40</v>
      </c>
      <c r="I11" s="174">
        <v>31</v>
      </c>
      <c r="J11" s="174">
        <v>39</v>
      </c>
      <c r="K11" s="174"/>
      <c r="L11" s="174"/>
      <c r="M11" s="216"/>
      <c r="N11" s="217"/>
      <c r="O11" s="218">
        <f t="shared" si="0"/>
        <v>0</v>
      </c>
    </row>
    <row r="12" spans="1:15">
      <c r="A12" s="159">
        <v>129543</v>
      </c>
      <c r="B12" s="174">
        <v>65</v>
      </c>
      <c r="C12" s="174">
        <v>48</v>
      </c>
      <c r="D12" s="174">
        <v>51</v>
      </c>
      <c r="E12" s="174">
        <v>56</v>
      </c>
      <c r="F12" s="174" t="s">
        <v>129</v>
      </c>
      <c r="G12" s="174">
        <v>50</v>
      </c>
      <c r="H12" s="174">
        <v>38</v>
      </c>
      <c r="I12" s="174">
        <v>33</v>
      </c>
      <c r="J12" s="174">
        <v>38</v>
      </c>
      <c r="K12" s="174" t="s">
        <v>129</v>
      </c>
      <c r="L12" s="174" t="s">
        <v>129</v>
      </c>
      <c r="M12" s="216" t="s">
        <v>129</v>
      </c>
      <c r="N12" s="217" t="str">
        <f t="shared" si="1"/>
        <v/>
      </c>
      <c r="O12" s="218" t="str">
        <f t="shared" si="0"/>
        <v/>
      </c>
    </row>
    <row r="13" spans="1:15">
      <c r="A13" s="159">
        <v>129695</v>
      </c>
      <c r="B13" s="174">
        <v>54</v>
      </c>
      <c r="C13" s="174">
        <v>52</v>
      </c>
      <c r="D13" s="174">
        <v>58</v>
      </c>
      <c r="E13" s="174">
        <v>62</v>
      </c>
      <c r="F13" s="174" t="s">
        <v>129</v>
      </c>
      <c r="G13" s="174">
        <v>43</v>
      </c>
      <c r="H13" s="174">
        <v>36</v>
      </c>
      <c r="I13" s="174">
        <v>38</v>
      </c>
      <c r="J13" s="174">
        <v>41</v>
      </c>
      <c r="K13" s="174" t="s">
        <v>129</v>
      </c>
      <c r="L13" s="174" t="s">
        <v>129</v>
      </c>
      <c r="M13" s="216" t="s">
        <v>129</v>
      </c>
      <c r="N13" s="217" t="str">
        <f t="shared" si="1"/>
        <v/>
      </c>
      <c r="O13" s="218" t="str">
        <f t="shared" si="0"/>
        <v/>
      </c>
    </row>
    <row r="14" spans="1:15">
      <c r="A14" s="159">
        <v>129729</v>
      </c>
      <c r="B14" s="174">
        <v>61</v>
      </c>
      <c r="C14" s="174">
        <v>52</v>
      </c>
      <c r="D14" s="174">
        <v>55</v>
      </c>
      <c r="E14" s="174">
        <v>62</v>
      </c>
      <c r="F14" s="174" t="s">
        <v>129</v>
      </c>
      <c r="G14" s="174">
        <v>44</v>
      </c>
      <c r="H14" s="174">
        <v>44</v>
      </c>
      <c r="I14" s="174">
        <v>36</v>
      </c>
      <c r="J14" s="174">
        <v>38</v>
      </c>
      <c r="K14" s="174" t="s">
        <v>129</v>
      </c>
      <c r="L14" s="174" t="s">
        <v>129</v>
      </c>
      <c r="M14" s="216" t="s">
        <v>129</v>
      </c>
      <c r="N14" s="217" t="str">
        <f t="shared" si="1"/>
        <v/>
      </c>
      <c r="O14" s="218" t="str">
        <f t="shared" si="0"/>
        <v/>
      </c>
    </row>
    <row r="15" spans="1:15">
      <c r="A15" s="159">
        <v>129756</v>
      </c>
      <c r="B15" s="174">
        <v>55</v>
      </c>
      <c r="C15" s="174">
        <v>47</v>
      </c>
      <c r="D15" s="174">
        <v>57</v>
      </c>
      <c r="E15" s="174">
        <v>59</v>
      </c>
      <c r="F15" s="174" t="s">
        <v>129</v>
      </c>
      <c r="G15" s="174">
        <v>44</v>
      </c>
      <c r="H15" s="174">
        <v>36</v>
      </c>
      <c r="I15" s="174">
        <v>29</v>
      </c>
      <c r="J15" s="174">
        <v>43</v>
      </c>
      <c r="K15" s="174" t="s">
        <v>129</v>
      </c>
      <c r="L15" s="174" t="s">
        <v>129</v>
      </c>
      <c r="M15" s="216" t="s">
        <v>129</v>
      </c>
      <c r="N15" s="217" t="str">
        <f t="shared" si="1"/>
        <v/>
      </c>
      <c r="O15" s="218" t="str">
        <f t="shared" si="0"/>
        <v/>
      </c>
    </row>
    <row r="16" spans="1:15">
      <c r="A16" s="159">
        <v>129808</v>
      </c>
      <c r="B16" s="174">
        <v>55</v>
      </c>
      <c r="C16" s="174">
        <v>55</v>
      </c>
      <c r="D16" s="174">
        <v>51</v>
      </c>
      <c r="E16" s="174">
        <v>56</v>
      </c>
      <c r="F16" s="174" t="s">
        <v>129</v>
      </c>
      <c r="G16" s="174">
        <v>38</v>
      </c>
      <c r="H16" s="174">
        <v>30</v>
      </c>
      <c r="I16" s="174">
        <v>37</v>
      </c>
      <c r="J16" s="174">
        <v>36</v>
      </c>
      <c r="K16" s="174" t="s">
        <v>129</v>
      </c>
      <c r="L16" s="174" t="s">
        <v>129</v>
      </c>
      <c r="M16" s="216" t="s">
        <v>129</v>
      </c>
      <c r="N16" s="217" t="str">
        <f t="shared" si="1"/>
        <v/>
      </c>
      <c r="O16" s="218" t="str">
        <f t="shared" si="0"/>
        <v/>
      </c>
    </row>
    <row r="17" spans="1:15">
      <c r="A17" s="159">
        <v>130004</v>
      </c>
      <c r="B17" s="174">
        <v>68</v>
      </c>
      <c r="C17" s="174">
        <v>61</v>
      </c>
      <c r="D17" s="174">
        <v>59</v>
      </c>
      <c r="E17" s="174">
        <v>67</v>
      </c>
      <c r="F17" s="174" t="s">
        <v>129</v>
      </c>
      <c r="G17" s="174">
        <v>56</v>
      </c>
      <c r="H17" s="174">
        <v>44</v>
      </c>
      <c r="I17" s="174">
        <v>44</v>
      </c>
      <c r="J17" s="174">
        <v>43</v>
      </c>
      <c r="K17" s="174" t="s">
        <v>129</v>
      </c>
      <c r="L17" s="174" t="s">
        <v>129</v>
      </c>
      <c r="M17" s="216" t="s">
        <v>129</v>
      </c>
      <c r="N17" s="217" t="str">
        <f t="shared" si="1"/>
        <v/>
      </c>
      <c r="O17" s="218" t="str">
        <f t="shared" si="0"/>
        <v/>
      </c>
    </row>
    <row r="18" spans="1:15">
      <c r="A18" s="159">
        <v>130040</v>
      </c>
      <c r="B18" s="174">
        <v>61</v>
      </c>
      <c r="C18" s="174">
        <v>61</v>
      </c>
      <c r="D18" s="174">
        <v>55</v>
      </c>
      <c r="E18" s="174">
        <v>61</v>
      </c>
      <c r="F18" s="174" t="s">
        <v>129</v>
      </c>
      <c r="G18" s="174">
        <v>41</v>
      </c>
      <c r="H18" s="174">
        <v>48</v>
      </c>
      <c r="I18" s="174">
        <v>28</v>
      </c>
      <c r="J18" s="174">
        <v>45</v>
      </c>
      <c r="K18" s="174" t="s">
        <v>129</v>
      </c>
      <c r="L18" s="174" t="s">
        <v>129</v>
      </c>
      <c r="M18" s="216" t="s">
        <v>129</v>
      </c>
      <c r="N18" s="217" t="str">
        <f t="shared" si="1"/>
        <v/>
      </c>
      <c r="O18" s="218" t="str">
        <f t="shared" si="0"/>
        <v/>
      </c>
    </row>
    <row r="19" spans="1:15">
      <c r="A19" s="159">
        <v>130217</v>
      </c>
      <c r="B19" s="174">
        <v>55</v>
      </c>
      <c r="C19" s="174">
        <v>47</v>
      </c>
      <c r="D19" s="174">
        <v>55</v>
      </c>
      <c r="E19" s="174">
        <v>60</v>
      </c>
      <c r="F19" s="174" t="s">
        <v>129</v>
      </c>
      <c r="G19" s="174">
        <v>47</v>
      </c>
      <c r="H19" s="174">
        <v>32</v>
      </c>
      <c r="I19" s="174">
        <v>37</v>
      </c>
      <c r="J19" s="174">
        <v>48</v>
      </c>
      <c r="K19" s="174" t="s">
        <v>129</v>
      </c>
      <c r="L19" s="174" t="s">
        <v>129</v>
      </c>
      <c r="M19" s="216" t="s">
        <v>129</v>
      </c>
      <c r="N19" s="217" t="str">
        <f t="shared" si="1"/>
        <v/>
      </c>
      <c r="O19" s="218" t="str">
        <f t="shared" si="0"/>
        <v/>
      </c>
    </row>
    <row r="20" spans="1:15">
      <c r="A20" s="159">
        <v>130396</v>
      </c>
      <c r="B20" s="174">
        <v>55</v>
      </c>
      <c r="C20" s="174">
        <v>51</v>
      </c>
      <c r="D20" s="174">
        <v>57</v>
      </c>
      <c r="E20" s="174">
        <v>60</v>
      </c>
      <c r="F20" s="174" t="s">
        <v>129</v>
      </c>
      <c r="G20" s="174">
        <v>49</v>
      </c>
      <c r="H20" s="174">
        <v>42</v>
      </c>
      <c r="I20" s="174">
        <v>36</v>
      </c>
      <c r="J20" s="174">
        <v>47</v>
      </c>
      <c r="K20" s="174" t="s">
        <v>129</v>
      </c>
      <c r="L20" s="174" t="s">
        <v>129</v>
      </c>
      <c r="M20" s="216" t="s">
        <v>129</v>
      </c>
      <c r="N20" s="217" t="str">
        <f t="shared" si="1"/>
        <v/>
      </c>
      <c r="O20" s="218" t="str">
        <f t="shared" si="0"/>
        <v/>
      </c>
    </row>
    <row r="21" spans="1:15">
      <c r="A21" s="159">
        <v>130606</v>
      </c>
      <c r="B21" s="174">
        <v>57</v>
      </c>
      <c r="C21" s="174">
        <v>55</v>
      </c>
      <c r="D21" s="174">
        <v>63</v>
      </c>
      <c r="E21" s="174">
        <v>64</v>
      </c>
      <c r="F21" s="174" t="s">
        <v>129</v>
      </c>
      <c r="G21" s="174">
        <v>45</v>
      </c>
      <c r="H21" s="174">
        <v>44</v>
      </c>
      <c r="I21" s="174">
        <v>40</v>
      </c>
      <c r="J21" s="174">
        <v>42</v>
      </c>
      <c r="K21" s="174" t="s">
        <v>129</v>
      </c>
      <c r="L21" s="174" t="s">
        <v>129</v>
      </c>
      <c r="M21" s="216" t="s">
        <v>129</v>
      </c>
      <c r="N21" s="217" t="str">
        <f t="shared" si="1"/>
        <v/>
      </c>
      <c r="O21" s="218" t="str">
        <f t="shared" si="0"/>
        <v/>
      </c>
    </row>
    <row r="22" spans="1:15">
      <c r="A22" s="159">
        <v>130907</v>
      </c>
      <c r="B22" s="174" t="s">
        <v>129</v>
      </c>
      <c r="C22" s="174" t="s">
        <v>129</v>
      </c>
      <c r="D22" s="174" t="s">
        <v>129</v>
      </c>
      <c r="E22" s="174" t="s">
        <v>129</v>
      </c>
      <c r="F22" s="174" t="s">
        <v>129</v>
      </c>
      <c r="G22" s="174" t="s">
        <v>129</v>
      </c>
      <c r="H22" s="174" t="s">
        <v>129</v>
      </c>
      <c r="I22" s="174" t="s">
        <v>129</v>
      </c>
      <c r="J22" s="174" t="s">
        <v>129</v>
      </c>
      <c r="K22" s="174" t="s">
        <v>129</v>
      </c>
      <c r="L22" s="174" t="s">
        <v>129</v>
      </c>
      <c r="M22" s="216" t="s">
        <v>129</v>
      </c>
      <c r="N22" s="217" t="str">
        <f t="shared" si="1"/>
        <v/>
      </c>
      <c r="O22" s="218" t="str">
        <f t="shared" si="0"/>
        <v/>
      </c>
    </row>
    <row r="23" spans="1:15">
      <c r="A23" s="159">
        <v>133702</v>
      </c>
      <c r="B23" s="174" t="s">
        <v>129</v>
      </c>
      <c r="C23" s="174" t="s">
        <v>129</v>
      </c>
      <c r="D23" s="174" t="s">
        <v>129</v>
      </c>
      <c r="E23" s="174" t="s">
        <v>129</v>
      </c>
      <c r="F23" s="174" t="s">
        <v>129</v>
      </c>
      <c r="G23" s="174" t="s">
        <v>129</v>
      </c>
      <c r="H23" s="174" t="s">
        <v>129</v>
      </c>
      <c r="I23" s="174" t="s">
        <v>129</v>
      </c>
      <c r="J23" s="174" t="s">
        <v>129</v>
      </c>
      <c r="K23" s="174" t="s">
        <v>129</v>
      </c>
      <c r="L23" s="174" t="s">
        <v>129</v>
      </c>
      <c r="M23" s="216" t="s">
        <v>129</v>
      </c>
      <c r="N23" s="217" t="str">
        <f t="shared" si="1"/>
        <v/>
      </c>
      <c r="O23" s="218" t="str">
        <f t="shared" si="0"/>
        <v/>
      </c>
    </row>
    <row r="24" spans="1:15">
      <c r="A24" s="159">
        <v>135717</v>
      </c>
      <c r="B24" s="174" t="s">
        <v>129</v>
      </c>
      <c r="C24" s="174" t="s">
        <v>129</v>
      </c>
      <c r="D24" s="174" t="s">
        <v>129</v>
      </c>
      <c r="E24" s="174" t="s">
        <v>129</v>
      </c>
      <c r="F24" s="174" t="s">
        <v>129</v>
      </c>
      <c r="G24" s="174" t="s">
        <v>129</v>
      </c>
      <c r="H24" s="174" t="s">
        <v>129</v>
      </c>
      <c r="I24" s="174" t="s">
        <v>129</v>
      </c>
      <c r="J24" s="174" t="s">
        <v>129</v>
      </c>
      <c r="K24" s="174" t="s">
        <v>129</v>
      </c>
      <c r="L24" s="174" t="s">
        <v>129</v>
      </c>
      <c r="M24" s="216" t="s">
        <v>129</v>
      </c>
      <c r="N24" s="217" t="str">
        <f t="shared" si="1"/>
        <v/>
      </c>
      <c r="O24" s="218" t="str">
        <f t="shared" si="0"/>
        <v/>
      </c>
    </row>
    <row r="25" spans="1:15">
      <c r="A25" s="159">
        <v>136358</v>
      </c>
      <c r="B25" s="174" t="s">
        <v>129</v>
      </c>
      <c r="C25" s="174" t="s">
        <v>129</v>
      </c>
      <c r="D25" s="174" t="s">
        <v>129</v>
      </c>
      <c r="E25" s="174" t="s">
        <v>129</v>
      </c>
      <c r="F25" s="174" t="s">
        <v>129</v>
      </c>
      <c r="G25" s="174" t="s">
        <v>129</v>
      </c>
      <c r="H25" s="174" t="s">
        <v>129</v>
      </c>
      <c r="I25" s="174" t="s">
        <v>129</v>
      </c>
      <c r="J25" s="174" t="s">
        <v>129</v>
      </c>
      <c r="K25" s="174" t="s">
        <v>129</v>
      </c>
      <c r="L25" s="174" t="s">
        <v>129</v>
      </c>
      <c r="M25" s="216" t="s">
        <v>129</v>
      </c>
      <c r="N25" s="217" t="str">
        <f t="shared" si="1"/>
        <v/>
      </c>
      <c r="O25" s="218" t="str">
        <f t="shared" si="0"/>
        <v/>
      </c>
    </row>
    <row r="26" spans="1:15">
      <c r="A26" s="159">
        <v>137759</v>
      </c>
      <c r="B26" s="174" t="s">
        <v>129</v>
      </c>
      <c r="C26" s="174" t="s">
        <v>129</v>
      </c>
      <c r="D26" s="174" t="s">
        <v>129</v>
      </c>
      <c r="E26" s="174" t="s">
        <v>129</v>
      </c>
      <c r="F26" s="174" t="s">
        <v>129</v>
      </c>
      <c r="G26" s="174" t="s">
        <v>129</v>
      </c>
      <c r="H26" s="174" t="s">
        <v>129</v>
      </c>
      <c r="I26" s="174" t="s">
        <v>129</v>
      </c>
      <c r="J26" s="174" t="s">
        <v>129</v>
      </c>
      <c r="K26" s="174" t="s">
        <v>129</v>
      </c>
      <c r="L26" s="174" t="s">
        <v>129</v>
      </c>
      <c r="M26" s="216" t="s">
        <v>129</v>
      </c>
      <c r="N26" s="217" t="str">
        <f t="shared" si="1"/>
        <v/>
      </c>
      <c r="O26" s="218" t="str">
        <f t="shared" si="0"/>
        <v/>
      </c>
    </row>
    <row r="27" spans="1:15">
      <c r="A27" s="159">
        <v>141680</v>
      </c>
      <c r="B27" s="174">
        <v>54</v>
      </c>
      <c r="C27" s="174">
        <v>57</v>
      </c>
      <c r="D27" s="174">
        <v>62</v>
      </c>
      <c r="E27" s="174">
        <v>57</v>
      </c>
      <c r="F27" s="174">
        <v>56</v>
      </c>
      <c r="G27" s="174">
        <v>50</v>
      </c>
      <c r="H27" s="174">
        <v>54</v>
      </c>
      <c r="I27" s="174">
        <v>55</v>
      </c>
      <c r="J27" s="174">
        <v>51</v>
      </c>
      <c r="K27" s="174">
        <v>52</v>
      </c>
      <c r="L27" s="174">
        <v>2</v>
      </c>
      <c r="M27" s="216">
        <v>2</v>
      </c>
      <c r="N27" s="217">
        <f t="shared" si="1"/>
        <v>3.7037037037037035E-2</v>
      </c>
      <c r="O27" s="218">
        <f t="shared" si="0"/>
        <v>0.04</v>
      </c>
    </row>
    <row r="28" spans="1:15">
      <c r="A28" s="159">
        <v>141802</v>
      </c>
      <c r="B28" s="174">
        <v>65</v>
      </c>
      <c r="C28" s="174">
        <v>74</v>
      </c>
      <c r="D28" s="174">
        <v>61</v>
      </c>
      <c r="E28" s="174">
        <v>68</v>
      </c>
      <c r="F28" s="174">
        <v>78</v>
      </c>
      <c r="G28" s="174">
        <v>48</v>
      </c>
      <c r="H28" s="174">
        <v>50</v>
      </c>
      <c r="I28" s="174">
        <v>45</v>
      </c>
      <c r="J28" s="174">
        <v>49</v>
      </c>
      <c r="K28" s="174">
        <v>62</v>
      </c>
      <c r="L28" s="174">
        <v>13</v>
      </c>
      <c r="M28" s="216">
        <v>14</v>
      </c>
      <c r="N28" s="217">
        <f t="shared" si="1"/>
        <v>0.2</v>
      </c>
      <c r="O28" s="218">
        <f t="shared" si="0"/>
        <v>0.29166666666666669</v>
      </c>
    </row>
    <row r="29" spans="1:15">
      <c r="A29" s="159">
        <v>141839</v>
      </c>
      <c r="B29" s="174">
        <v>62</v>
      </c>
      <c r="C29" s="174">
        <v>67</v>
      </c>
      <c r="D29" s="174">
        <v>92</v>
      </c>
      <c r="E29" s="174">
        <v>70</v>
      </c>
      <c r="F29" s="174">
        <v>50</v>
      </c>
      <c r="G29" s="174" t="s">
        <v>129</v>
      </c>
      <c r="H29" s="174">
        <v>0</v>
      </c>
      <c r="I29" s="174">
        <v>43</v>
      </c>
      <c r="J29" s="174">
        <v>40</v>
      </c>
      <c r="K29" s="174">
        <v>0</v>
      </c>
      <c r="L29" s="174">
        <v>-12</v>
      </c>
      <c r="M29" s="216" t="s">
        <v>129</v>
      </c>
      <c r="N29" s="217">
        <f t="shared" si="1"/>
        <v>-0.19354838709677419</v>
      </c>
      <c r="O29" s="218" t="str">
        <f t="shared" si="0"/>
        <v/>
      </c>
    </row>
    <row r="30" spans="1:15">
      <c r="A30" s="159">
        <v>141990</v>
      </c>
      <c r="B30" s="174">
        <v>63</v>
      </c>
      <c r="C30" s="174">
        <v>63</v>
      </c>
      <c r="D30" s="174">
        <v>61</v>
      </c>
      <c r="E30" s="174">
        <v>64</v>
      </c>
      <c r="F30" s="174">
        <v>61</v>
      </c>
      <c r="G30" s="174">
        <v>33</v>
      </c>
      <c r="H30" s="174">
        <v>45</v>
      </c>
      <c r="I30" s="174">
        <v>44</v>
      </c>
      <c r="J30" s="174">
        <v>36</v>
      </c>
      <c r="K30" s="174">
        <v>44</v>
      </c>
      <c r="L30" s="174">
        <v>-2</v>
      </c>
      <c r="M30" s="216">
        <v>11</v>
      </c>
      <c r="N30" s="217">
        <f t="shared" si="1"/>
        <v>-3.1746031746031744E-2</v>
      </c>
      <c r="O30" s="218">
        <f t="shared" si="0"/>
        <v>0.33333333333333331</v>
      </c>
    </row>
    <row r="31" spans="1:15">
      <c r="A31" s="159">
        <v>144944</v>
      </c>
      <c r="B31" s="174">
        <v>77</v>
      </c>
      <c r="C31" s="174">
        <v>73</v>
      </c>
      <c r="D31" s="174">
        <v>73</v>
      </c>
      <c r="E31" s="174">
        <v>73</v>
      </c>
      <c r="F31" s="174">
        <v>77</v>
      </c>
      <c r="G31" s="174">
        <v>51</v>
      </c>
      <c r="H31" s="174">
        <v>53</v>
      </c>
      <c r="I31" s="174">
        <v>63</v>
      </c>
      <c r="J31" s="174">
        <v>52</v>
      </c>
      <c r="K31" s="174">
        <v>56</v>
      </c>
      <c r="L31" s="174">
        <v>0</v>
      </c>
      <c r="M31" s="216">
        <v>5</v>
      </c>
      <c r="N31" s="217">
        <f t="shared" si="1"/>
        <v>0</v>
      </c>
      <c r="O31" s="218">
        <f t="shared" si="0"/>
        <v>9.8039215686274508E-2</v>
      </c>
    </row>
    <row r="32" spans="1:15">
      <c r="A32" s="159">
        <v>145682</v>
      </c>
      <c r="B32" s="174">
        <v>69</v>
      </c>
      <c r="C32" s="174">
        <v>66</v>
      </c>
      <c r="D32" s="174">
        <v>68</v>
      </c>
      <c r="E32" s="174">
        <v>70</v>
      </c>
      <c r="F32" s="174">
        <v>72</v>
      </c>
      <c r="G32" s="174">
        <v>45</v>
      </c>
      <c r="H32" s="174">
        <v>47</v>
      </c>
      <c r="I32" s="174">
        <v>43</v>
      </c>
      <c r="J32" s="174">
        <v>49</v>
      </c>
      <c r="K32" s="174">
        <v>46</v>
      </c>
      <c r="L32" s="174">
        <v>3</v>
      </c>
      <c r="M32" s="216">
        <v>1</v>
      </c>
      <c r="N32" s="217">
        <f t="shared" si="1"/>
        <v>4.3478260869565216E-2</v>
      </c>
      <c r="O32" s="218">
        <f t="shared" si="0"/>
        <v>2.2222222222222223E-2</v>
      </c>
    </row>
    <row r="33" spans="1:15">
      <c r="A33" s="159">
        <v>146472</v>
      </c>
      <c r="B33" s="174">
        <v>71</v>
      </c>
      <c r="C33" s="174">
        <v>69</v>
      </c>
      <c r="D33" s="174">
        <v>72</v>
      </c>
      <c r="E33" s="174">
        <v>71</v>
      </c>
      <c r="F33" s="174">
        <v>72</v>
      </c>
      <c r="G33" s="174">
        <v>49</v>
      </c>
      <c r="H33" s="174">
        <v>48</v>
      </c>
      <c r="I33" s="174">
        <v>58</v>
      </c>
      <c r="J33" s="174">
        <v>58</v>
      </c>
      <c r="K33" s="174">
        <v>56</v>
      </c>
      <c r="L33" s="174">
        <v>1</v>
      </c>
      <c r="M33" s="216">
        <v>7</v>
      </c>
      <c r="N33" s="217">
        <f t="shared" si="1"/>
        <v>1.4084507042253521E-2</v>
      </c>
      <c r="O33" s="218">
        <f t="shared" si="0"/>
        <v>0.14285714285714285</v>
      </c>
    </row>
    <row r="34" spans="1:15">
      <c r="A34" s="159">
        <v>147800</v>
      </c>
      <c r="B34" s="174">
        <v>76</v>
      </c>
      <c r="C34" s="174">
        <v>74</v>
      </c>
      <c r="D34" s="174">
        <v>70</v>
      </c>
      <c r="E34" s="174">
        <v>76</v>
      </c>
      <c r="F34" s="174">
        <v>72</v>
      </c>
      <c r="G34" s="174">
        <v>56</v>
      </c>
      <c r="H34" s="174">
        <v>46</v>
      </c>
      <c r="I34" s="174">
        <v>53</v>
      </c>
      <c r="J34" s="174">
        <v>30</v>
      </c>
      <c r="K34" s="174">
        <v>48</v>
      </c>
      <c r="L34" s="174">
        <v>-4</v>
      </c>
      <c r="M34" s="216">
        <v>-8</v>
      </c>
      <c r="N34" s="217">
        <f t="shared" si="1"/>
        <v>-5.2631578947368418E-2</v>
      </c>
      <c r="O34" s="218">
        <f t="shared" ref="O34:O65" si="2">IFERROR((M34/G34)*1,"")</f>
        <v>-0.14285714285714285</v>
      </c>
    </row>
    <row r="35" spans="1:15">
      <c r="A35" s="159">
        <v>149532</v>
      </c>
      <c r="B35" s="174">
        <v>59</v>
      </c>
      <c r="C35" s="174">
        <v>65</v>
      </c>
      <c r="D35" s="174">
        <v>66</v>
      </c>
      <c r="E35" s="174">
        <v>60</v>
      </c>
      <c r="F35" s="174">
        <v>69</v>
      </c>
      <c r="G35" s="174">
        <v>38</v>
      </c>
      <c r="H35" s="174">
        <v>36</v>
      </c>
      <c r="I35" s="174">
        <v>47</v>
      </c>
      <c r="J35" s="174">
        <v>42</v>
      </c>
      <c r="K35" s="174">
        <v>46</v>
      </c>
      <c r="L35" s="174">
        <v>10</v>
      </c>
      <c r="M35" s="216">
        <v>8</v>
      </c>
      <c r="N35" s="217">
        <f t="shared" si="1"/>
        <v>0.16949152542372881</v>
      </c>
      <c r="O35" s="218">
        <f t="shared" si="2"/>
        <v>0.21052631578947367</v>
      </c>
    </row>
    <row r="36" spans="1:15">
      <c r="A36" s="159">
        <v>149842</v>
      </c>
      <c r="B36" s="174">
        <v>75</v>
      </c>
      <c r="C36" s="174">
        <v>75</v>
      </c>
      <c r="D36" s="174">
        <v>74</v>
      </c>
      <c r="E36" s="174">
        <v>73</v>
      </c>
      <c r="F36" s="174">
        <v>77</v>
      </c>
      <c r="G36" s="174">
        <v>59</v>
      </c>
      <c r="H36" s="174">
        <v>50</v>
      </c>
      <c r="I36" s="174">
        <v>56</v>
      </c>
      <c r="J36" s="174">
        <v>57</v>
      </c>
      <c r="K36" s="174">
        <v>52</v>
      </c>
      <c r="L36" s="174">
        <v>2</v>
      </c>
      <c r="M36" s="216">
        <v>-7</v>
      </c>
      <c r="N36" s="217">
        <f t="shared" si="1"/>
        <v>2.6666666666666668E-2</v>
      </c>
      <c r="O36" s="218">
        <f t="shared" si="2"/>
        <v>-0.11864406779661017</v>
      </c>
    </row>
    <row r="37" spans="1:15">
      <c r="A37" s="159">
        <v>155140</v>
      </c>
      <c r="B37" s="174" t="s">
        <v>129</v>
      </c>
      <c r="C37" s="174" t="s">
        <v>129</v>
      </c>
      <c r="D37" s="174" t="s">
        <v>129</v>
      </c>
      <c r="E37" s="174" t="s">
        <v>129</v>
      </c>
      <c r="F37" s="174" t="s">
        <v>129</v>
      </c>
      <c r="G37" s="174" t="s">
        <v>129</v>
      </c>
      <c r="H37" s="174" t="s">
        <v>129</v>
      </c>
      <c r="I37" s="174" t="s">
        <v>129</v>
      </c>
      <c r="J37" s="174" t="s">
        <v>129</v>
      </c>
      <c r="K37" s="174" t="s">
        <v>129</v>
      </c>
      <c r="L37" s="174" t="s">
        <v>129</v>
      </c>
      <c r="M37" s="216" t="s">
        <v>129</v>
      </c>
      <c r="N37" s="217" t="str">
        <f t="shared" si="1"/>
        <v/>
      </c>
      <c r="O37" s="218" t="str">
        <f t="shared" si="2"/>
        <v/>
      </c>
    </row>
    <row r="38" spans="1:15">
      <c r="A38" s="159">
        <v>157739</v>
      </c>
      <c r="B38" s="174">
        <v>65</v>
      </c>
      <c r="C38" s="174">
        <v>57</v>
      </c>
      <c r="D38" s="174">
        <v>58</v>
      </c>
      <c r="E38" s="174">
        <v>62</v>
      </c>
      <c r="F38" s="174">
        <v>72</v>
      </c>
      <c r="G38" s="174">
        <v>21</v>
      </c>
      <c r="H38" s="174">
        <v>25</v>
      </c>
      <c r="I38" s="174">
        <v>23</v>
      </c>
      <c r="J38" s="174">
        <v>32</v>
      </c>
      <c r="K38" s="174">
        <v>34</v>
      </c>
      <c r="L38" s="174">
        <v>7</v>
      </c>
      <c r="M38" s="216">
        <v>13</v>
      </c>
      <c r="N38" s="217">
        <f t="shared" si="1"/>
        <v>0.1076923076923077</v>
      </c>
      <c r="O38" s="218">
        <f t="shared" si="2"/>
        <v>0.61904761904761907</v>
      </c>
    </row>
    <row r="39" spans="1:15">
      <c r="A39" s="159">
        <v>159407</v>
      </c>
      <c r="B39" s="174">
        <v>50</v>
      </c>
      <c r="C39" s="174">
        <v>52</v>
      </c>
      <c r="D39" s="174">
        <v>48</v>
      </c>
      <c r="E39" s="174">
        <v>51</v>
      </c>
      <c r="F39" s="174">
        <v>53</v>
      </c>
      <c r="G39" s="174">
        <v>32</v>
      </c>
      <c r="H39" s="174">
        <v>40</v>
      </c>
      <c r="I39" s="174">
        <v>38</v>
      </c>
      <c r="J39" s="174">
        <v>31</v>
      </c>
      <c r="K39" s="174">
        <v>29</v>
      </c>
      <c r="L39" s="174">
        <v>3</v>
      </c>
      <c r="M39" s="216">
        <v>-3</v>
      </c>
      <c r="N39" s="217">
        <f t="shared" si="1"/>
        <v>0.06</v>
      </c>
      <c r="O39" s="218">
        <f t="shared" si="2"/>
        <v>-9.375E-2</v>
      </c>
    </row>
    <row r="40" spans="1:15">
      <c r="A40" s="159">
        <v>161767</v>
      </c>
      <c r="B40" s="174">
        <v>69</v>
      </c>
      <c r="C40" s="174">
        <v>65</v>
      </c>
      <c r="D40" s="174">
        <v>61</v>
      </c>
      <c r="E40" s="174">
        <v>70</v>
      </c>
      <c r="F40" s="174">
        <v>68</v>
      </c>
      <c r="G40" s="174">
        <v>53</v>
      </c>
      <c r="H40" s="174">
        <v>47</v>
      </c>
      <c r="I40" s="174">
        <v>48</v>
      </c>
      <c r="J40" s="174">
        <v>52</v>
      </c>
      <c r="K40" s="174">
        <v>52</v>
      </c>
      <c r="L40" s="174">
        <v>-1</v>
      </c>
      <c r="M40" s="216">
        <v>-1</v>
      </c>
      <c r="N40" s="217">
        <f t="shared" si="1"/>
        <v>-1.4492753623188406E-2</v>
      </c>
      <c r="O40" s="218">
        <f t="shared" si="2"/>
        <v>-1.8867924528301886E-2</v>
      </c>
    </row>
    <row r="41" spans="1:15">
      <c r="A41" s="159">
        <v>162122</v>
      </c>
      <c r="B41" s="174">
        <v>65</v>
      </c>
      <c r="C41" s="174">
        <v>65</v>
      </c>
      <c r="D41" s="174">
        <v>66</v>
      </c>
      <c r="E41" s="174">
        <v>66</v>
      </c>
      <c r="F41" s="174">
        <v>69</v>
      </c>
      <c r="G41" s="174">
        <v>46</v>
      </c>
      <c r="H41" s="174">
        <v>39</v>
      </c>
      <c r="I41" s="174">
        <v>40</v>
      </c>
      <c r="J41" s="174">
        <v>35</v>
      </c>
      <c r="K41" s="174">
        <v>39</v>
      </c>
      <c r="L41" s="174">
        <v>4</v>
      </c>
      <c r="M41" s="216">
        <v>-7</v>
      </c>
      <c r="N41" s="217">
        <f t="shared" si="1"/>
        <v>6.1538461538461542E-2</v>
      </c>
      <c r="O41" s="218">
        <f t="shared" si="2"/>
        <v>-0.15217391304347827</v>
      </c>
    </row>
    <row r="42" spans="1:15">
      <c r="A42" s="159">
        <v>162706</v>
      </c>
      <c r="B42" s="174">
        <v>70</v>
      </c>
      <c r="C42" s="174">
        <v>64</v>
      </c>
      <c r="D42" s="174">
        <v>68</v>
      </c>
      <c r="E42" s="174">
        <v>70</v>
      </c>
      <c r="F42" s="174">
        <v>67</v>
      </c>
      <c r="G42" s="174">
        <v>47</v>
      </c>
      <c r="H42" s="174">
        <v>43</v>
      </c>
      <c r="I42" s="174">
        <v>46</v>
      </c>
      <c r="J42" s="174">
        <v>44</v>
      </c>
      <c r="K42" s="174">
        <v>47</v>
      </c>
      <c r="L42" s="174">
        <v>-3</v>
      </c>
      <c r="M42" s="216">
        <v>0</v>
      </c>
      <c r="N42" s="217">
        <f t="shared" si="1"/>
        <v>-4.2857142857142858E-2</v>
      </c>
      <c r="O42" s="218">
        <f t="shared" si="2"/>
        <v>0</v>
      </c>
    </row>
    <row r="43" spans="1:15">
      <c r="A43" s="159">
        <v>163426</v>
      </c>
      <c r="B43" s="174">
        <v>75</v>
      </c>
      <c r="C43" s="174">
        <v>74</v>
      </c>
      <c r="D43" s="174">
        <v>72</v>
      </c>
      <c r="E43" s="174">
        <v>75</v>
      </c>
      <c r="F43" s="174">
        <v>78</v>
      </c>
      <c r="G43" s="174">
        <v>55</v>
      </c>
      <c r="H43" s="174">
        <v>52</v>
      </c>
      <c r="I43" s="174">
        <v>46</v>
      </c>
      <c r="J43" s="174">
        <v>56</v>
      </c>
      <c r="K43" s="174">
        <v>52</v>
      </c>
      <c r="L43" s="174">
        <v>3</v>
      </c>
      <c r="M43" s="216">
        <v>-3</v>
      </c>
      <c r="N43" s="217">
        <f t="shared" si="1"/>
        <v>0.04</v>
      </c>
      <c r="O43" s="218">
        <f t="shared" si="2"/>
        <v>-5.4545454545454543E-2</v>
      </c>
    </row>
    <row r="44" spans="1:15">
      <c r="A44" s="159">
        <v>163657</v>
      </c>
      <c r="B44" s="174">
        <v>64</v>
      </c>
      <c r="C44" s="174">
        <v>64</v>
      </c>
      <c r="D44" s="174">
        <v>66</v>
      </c>
      <c r="E44" s="174">
        <v>63</v>
      </c>
      <c r="F44" s="174">
        <v>58</v>
      </c>
      <c r="G44" s="174">
        <v>52</v>
      </c>
      <c r="H44" s="174">
        <v>46</v>
      </c>
      <c r="I44" s="174">
        <v>48</v>
      </c>
      <c r="J44" s="174">
        <v>45</v>
      </c>
      <c r="K44" s="174">
        <v>57</v>
      </c>
      <c r="L44" s="174">
        <v>-6</v>
      </c>
      <c r="M44" s="216">
        <v>5</v>
      </c>
      <c r="N44" s="217">
        <f t="shared" si="1"/>
        <v>-9.375E-2</v>
      </c>
      <c r="O44" s="218">
        <f t="shared" si="2"/>
        <v>9.6153846153846159E-2</v>
      </c>
    </row>
    <row r="45" spans="1:15">
      <c r="A45" s="159">
        <v>164775</v>
      </c>
      <c r="B45" s="174">
        <v>54</v>
      </c>
      <c r="C45" s="174">
        <v>48</v>
      </c>
      <c r="D45" s="174">
        <v>56</v>
      </c>
      <c r="E45" s="174">
        <v>56</v>
      </c>
      <c r="F45" s="174">
        <v>60</v>
      </c>
      <c r="G45" s="174">
        <v>45</v>
      </c>
      <c r="H45" s="174">
        <v>37</v>
      </c>
      <c r="I45" s="174">
        <v>38</v>
      </c>
      <c r="J45" s="174">
        <v>37</v>
      </c>
      <c r="K45" s="174">
        <v>52</v>
      </c>
      <c r="L45" s="174">
        <v>6</v>
      </c>
      <c r="M45" s="216">
        <v>7</v>
      </c>
      <c r="N45" s="217">
        <f t="shared" si="1"/>
        <v>0.1111111111111111</v>
      </c>
      <c r="O45" s="218">
        <f t="shared" si="2"/>
        <v>0.15555555555555556</v>
      </c>
    </row>
    <row r="46" spans="1:15">
      <c r="A46" s="159">
        <v>165112</v>
      </c>
      <c r="B46" s="174">
        <v>67</v>
      </c>
      <c r="C46" s="174">
        <v>59</v>
      </c>
      <c r="D46" s="174">
        <v>64</v>
      </c>
      <c r="E46" s="174">
        <v>63</v>
      </c>
      <c r="F46" s="174">
        <v>64</v>
      </c>
      <c r="G46" s="174">
        <v>51</v>
      </c>
      <c r="H46" s="174">
        <v>42</v>
      </c>
      <c r="I46" s="174">
        <v>48</v>
      </c>
      <c r="J46" s="174">
        <v>40</v>
      </c>
      <c r="K46" s="174">
        <v>46</v>
      </c>
      <c r="L46" s="174">
        <v>-3</v>
      </c>
      <c r="M46" s="216">
        <v>-5</v>
      </c>
      <c r="N46" s="217">
        <f t="shared" si="1"/>
        <v>-4.4776119402985072E-2</v>
      </c>
      <c r="O46" s="218">
        <f t="shared" si="2"/>
        <v>-9.8039215686274508E-2</v>
      </c>
    </row>
    <row r="47" spans="1:15">
      <c r="A47" s="159">
        <v>166887</v>
      </c>
      <c r="B47" s="174">
        <v>60</v>
      </c>
      <c r="C47" s="174">
        <v>55</v>
      </c>
      <c r="D47" s="174">
        <v>60</v>
      </c>
      <c r="E47" s="174">
        <v>57</v>
      </c>
      <c r="F47" s="174">
        <v>61</v>
      </c>
      <c r="G47" s="174">
        <v>43</v>
      </c>
      <c r="H47" s="174">
        <v>38</v>
      </c>
      <c r="I47" s="174">
        <v>44</v>
      </c>
      <c r="J47" s="174">
        <v>38</v>
      </c>
      <c r="K47" s="174">
        <v>40</v>
      </c>
      <c r="L47" s="174">
        <v>1</v>
      </c>
      <c r="M47" s="216">
        <v>-3</v>
      </c>
      <c r="N47" s="217">
        <f t="shared" si="1"/>
        <v>1.6666666666666666E-2</v>
      </c>
      <c r="O47" s="218">
        <f t="shared" si="2"/>
        <v>-6.9767441860465115E-2</v>
      </c>
    </row>
    <row r="48" spans="1:15">
      <c r="A48" s="159">
        <v>167376</v>
      </c>
      <c r="B48" s="174">
        <v>58</v>
      </c>
      <c r="C48" s="174">
        <v>54</v>
      </c>
      <c r="D48" s="174">
        <v>53</v>
      </c>
      <c r="E48" s="174">
        <v>54</v>
      </c>
      <c r="F48" s="174">
        <v>63</v>
      </c>
      <c r="G48" s="174">
        <v>42</v>
      </c>
      <c r="H48" s="174">
        <v>40</v>
      </c>
      <c r="I48" s="174">
        <v>41</v>
      </c>
      <c r="J48" s="174">
        <v>40</v>
      </c>
      <c r="K48" s="174">
        <v>46</v>
      </c>
      <c r="L48" s="174">
        <v>5</v>
      </c>
      <c r="M48" s="216">
        <v>4</v>
      </c>
      <c r="N48" s="217">
        <f t="shared" si="1"/>
        <v>8.6206896551724144E-2</v>
      </c>
      <c r="O48" s="218">
        <f t="shared" si="2"/>
        <v>9.5238095238095233E-2</v>
      </c>
    </row>
    <row r="49" spans="1:15">
      <c r="A49" s="159">
        <v>168883</v>
      </c>
      <c r="B49" s="174">
        <v>62</v>
      </c>
      <c r="C49" s="174">
        <v>64</v>
      </c>
      <c r="D49" s="174">
        <v>49</v>
      </c>
      <c r="E49" s="174">
        <v>58</v>
      </c>
      <c r="F49" s="174">
        <v>47</v>
      </c>
      <c r="G49" s="174">
        <v>45</v>
      </c>
      <c r="H49" s="174">
        <v>46</v>
      </c>
      <c r="I49" s="174">
        <v>36</v>
      </c>
      <c r="J49" s="174">
        <v>55</v>
      </c>
      <c r="K49" s="174">
        <v>37</v>
      </c>
      <c r="L49" s="174">
        <v>-15</v>
      </c>
      <c r="M49" s="216">
        <v>-8</v>
      </c>
      <c r="N49" s="217">
        <f t="shared" si="1"/>
        <v>-0.24193548387096775</v>
      </c>
      <c r="O49" s="218">
        <f t="shared" si="2"/>
        <v>-0.17777777777777778</v>
      </c>
    </row>
    <row r="50" spans="1:15">
      <c r="A50" s="159">
        <v>169275</v>
      </c>
      <c r="B50" s="174">
        <v>57</v>
      </c>
      <c r="C50" s="174">
        <v>49</v>
      </c>
      <c r="D50" s="174">
        <v>60</v>
      </c>
      <c r="E50" s="174">
        <v>61</v>
      </c>
      <c r="F50" s="174">
        <v>66</v>
      </c>
      <c r="G50" s="174">
        <v>43</v>
      </c>
      <c r="H50" s="174">
        <v>33</v>
      </c>
      <c r="I50" s="174">
        <v>42</v>
      </c>
      <c r="J50" s="174">
        <v>50</v>
      </c>
      <c r="K50" s="174">
        <v>50</v>
      </c>
      <c r="L50" s="174">
        <v>9</v>
      </c>
      <c r="M50" s="216">
        <v>7</v>
      </c>
      <c r="N50" s="217">
        <f t="shared" si="1"/>
        <v>0.15789473684210525</v>
      </c>
      <c r="O50" s="218">
        <f t="shared" si="2"/>
        <v>0.16279069767441862</v>
      </c>
    </row>
    <row r="51" spans="1:15">
      <c r="A51" s="159">
        <v>169521</v>
      </c>
      <c r="B51" s="174">
        <v>62</v>
      </c>
      <c r="C51" s="174">
        <v>59</v>
      </c>
      <c r="D51" s="174">
        <v>57</v>
      </c>
      <c r="E51" s="174">
        <v>64</v>
      </c>
      <c r="F51" s="174">
        <v>60</v>
      </c>
      <c r="G51" s="174">
        <v>44</v>
      </c>
      <c r="H51" s="174">
        <v>37</v>
      </c>
      <c r="I51" s="174">
        <v>38</v>
      </c>
      <c r="J51" s="174">
        <v>43</v>
      </c>
      <c r="K51" s="174">
        <v>52</v>
      </c>
      <c r="L51" s="174">
        <v>-2</v>
      </c>
      <c r="M51" s="216">
        <v>8</v>
      </c>
      <c r="N51" s="217">
        <f t="shared" si="1"/>
        <v>-3.2258064516129031E-2</v>
      </c>
      <c r="O51" s="218">
        <f t="shared" si="2"/>
        <v>0.18181818181818182</v>
      </c>
    </row>
    <row r="52" spans="1:15">
      <c r="A52" s="159">
        <v>170055</v>
      </c>
      <c r="B52" s="174">
        <v>56</v>
      </c>
      <c r="C52" s="174">
        <v>58</v>
      </c>
      <c r="D52" s="174">
        <v>57</v>
      </c>
      <c r="E52" s="174">
        <v>56</v>
      </c>
      <c r="F52" s="174">
        <v>63</v>
      </c>
      <c r="G52" s="174">
        <v>52</v>
      </c>
      <c r="H52" s="174">
        <v>50</v>
      </c>
      <c r="I52" s="174">
        <v>48</v>
      </c>
      <c r="J52" s="174">
        <v>56</v>
      </c>
      <c r="K52" s="174">
        <v>53</v>
      </c>
      <c r="L52" s="174">
        <v>7</v>
      </c>
      <c r="M52" s="216">
        <v>1</v>
      </c>
      <c r="N52" s="217">
        <f t="shared" si="1"/>
        <v>0.125</v>
      </c>
      <c r="O52" s="218">
        <f t="shared" si="2"/>
        <v>1.9230769230769232E-2</v>
      </c>
    </row>
    <row r="53" spans="1:15">
      <c r="A53" s="159">
        <v>170657</v>
      </c>
      <c r="B53" s="174">
        <v>64</v>
      </c>
      <c r="C53" s="174">
        <v>61</v>
      </c>
      <c r="D53" s="174">
        <v>64</v>
      </c>
      <c r="E53" s="174">
        <v>68</v>
      </c>
      <c r="F53" s="174">
        <v>64</v>
      </c>
      <c r="G53" s="174">
        <v>43</v>
      </c>
      <c r="H53" s="174">
        <v>41</v>
      </c>
      <c r="I53" s="174">
        <v>49</v>
      </c>
      <c r="J53" s="174">
        <v>49</v>
      </c>
      <c r="K53" s="174">
        <v>46</v>
      </c>
      <c r="L53" s="174">
        <v>0</v>
      </c>
      <c r="M53" s="216">
        <v>3</v>
      </c>
      <c r="N53" s="217">
        <f t="shared" si="1"/>
        <v>0</v>
      </c>
      <c r="O53" s="218">
        <f t="shared" si="2"/>
        <v>6.9767441860465115E-2</v>
      </c>
    </row>
    <row r="54" spans="1:15">
      <c r="A54" s="159">
        <v>170790</v>
      </c>
      <c r="B54" s="174">
        <v>67</v>
      </c>
      <c r="C54" s="174">
        <v>66</v>
      </c>
      <c r="D54" s="174">
        <v>68</v>
      </c>
      <c r="E54" s="174">
        <v>67</v>
      </c>
      <c r="F54" s="174">
        <v>64</v>
      </c>
      <c r="G54" s="174">
        <v>51</v>
      </c>
      <c r="H54" s="174">
        <v>47</v>
      </c>
      <c r="I54" s="174">
        <v>52</v>
      </c>
      <c r="J54" s="174">
        <v>51</v>
      </c>
      <c r="K54" s="174">
        <v>51</v>
      </c>
      <c r="L54" s="174">
        <v>-3</v>
      </c>
      <c r="M54" s="216">
        <v>0</v>
      </c>
      <c r="N54" s="217">
        <f t="shared" si="1"/>
        <v>-4.4776119402985072E-2</v>
      </c>
      <c r="O54" s="218">
        <f t="shared" si="2"/>
        <v>0</v>
      </c>
    </row>
    <row r="55" spans="1:15">
      <c r="A55" s="159">
        <v>171304</v>
      </c>
      <c r="B55" s="174">
        <v>65</v>
      </c>
      <c r="C55" s="174">
        <v>58</v>
      </c>
      <c r="D55" s="174">
        <v>65</v>
      </c>
      <c r="E55" s="174">
        <v>60</v>
      </c>
      <c r="F55" s="174">
        <v>64</v>
      </c>
      <c r="G55" s="174">
        <v>37</v>
      </c>
      <c r="H55" s="174">
        <v>30</v>
      </c>
      <c r="I55" s="174">
        <v>36</v>
      </c>
      <c r="J55" s="174">
        <v>44</v>
      </c>
      <c r="K55" s="174">
        <v>50</v>
      </c>
      <c r="L55" s="174">
        <v>-1</v>
      </c>
      <c r="M55" s="216">
        <v>13</v>
      </c>
      <c r="N55" s="217">
        <f t="shared" si="1"/>
        <v>-1.5384615384615385E-2</v>
      </c>
      <c r="O55" s="218">
        <f t="shared" si="2"/>
        <v>0.35135135135135137</v>
      </c>
    </row>
    <row r="56" spans="1:15">
      <c r="A56" s="159">
        <v>172635</v>
      </c>
      <c r="B56" s="174">
        <v>48</v>
      </c>
      <c r="C56" s="174">
        <v>47</v>
      </c>
      <c r="D56" s="174">
        <v>64</v>
      </c>
      <c r="E56" s="174">
        <v>62</v>
      </c>
      <c r="F56" s="174">
        <v>63</v>
      </c>
      <c r="G56" s="174">
        <v>37</v>
      </c>
      <c r="H56" s="174">
        <v>32</v>
      </c>
      <c r="I56" s="174">
        <v>39</v>
      </c>
      <c r="J56" s="174">
        <v>38</v>
      </c>
      <c r="K56" s="174">
        <v>39</v>
      </c>
      <c r="L56" s="174">
        <v>15</v>
      </c>
      <c r="M56" s="216">
        <v>2</v>
      </c>
      <c r="N56" s="217">
        <f t="shared" si="1"/>
        <v>0.3125</v>
      </c>
      <c r="O56" s="218">
        <f t="shared" si="2"/>
        <v>5.4054054054054057E-2</v>
      </c>
    </row>
    <row r="57" spans="1:15">
      <c r="A57" s="159">
        <v>173911</v>
      </c>
      <c r="B57" s="174">
        <v>62</v>
      </c>
      <c r="C57" s="174">
        <v>51</v>
      </c>
      <c r="D57" s="174">
        <v>48</v>
      </c>
      <c r="E57" s="174">
        <v>54</v>
      </c>
      <c r="F57" s="174">
        <v>60</v>
      </c>
      <c r="G57" s="174">
        <v>51</v>
      </c>
      <c r="H57" s="174">
        <v>42</v>
      </c>
      <c r="I57" s="174">
        <v>47</v>
      </c>
      <c r="J57" s="174">
        <v>43</v>
      </c>
      <c r="K57" s="174">
        <v>43</v>
      </c>
      <c r="L57" s="174">
        <v>-2</v>
      </c>
      <c r="M57" s="216">
        <v>-8</v>
      </c>
      <c r="N57" s="217">
        <f t="shared" si="1"/>
        <v>-3.2258064516129031E-2</v>
      </c>
      <c r="O57" s="218">
        <f t="shared" si="2"/>
        <v>-0.15686274509803921</v>
      </c>
    </row>
    <row r="58" spans="1:15">
      <c r="A58" s="159">
        <v>175315</v>
      </c>
      <c r="B58" s="174">
        <v>58</v>
      </c>
      <c r="C58" s="174">
        <v>58</v>
      </c>
      <c r="D58" s="174">
        <v>60</v>
      </c>
      <c r="E58" s="174">
        <v>56</v>
      </c>
      <c r="F58" s="174">
        <v>61</v>
      </c>
      <c r="G58" s="174">
        <v>47</v>
      </c>
      <c r="H58" s="174">
        <v>51</v>
      </c>
      <c r="I58" s="174">
        <v>46</v>
      </c>
      <c r="J58" s="174">
        <v>44</v>
      </c>
      <c r="K58" s="174">
        <v>45</v>
      </c>
      <c r="L58" s="174">
        <v>3</v>
      </c>
      <c r="M58" s="216">
        <v>-2</v>
      </c>
      <c r="N58" s="217">
        <f t="shared" si="1"/>
        <v>5.1724137931034482E-2</v>
      </c>
      <c r="O58" s="218">
        <f t="shared" si="2"/>
        <v>-4.2553191489361701E-2</v>
      </c>
    </row>
    <row r="59" spans="1:15">
      <c r="A59" s="159">
        <v>175519</v>
      </c>
      <c r="B59" s="174">
        <v>63</v>
      </c>
      <c r="C59" s="174">
        <v>61</v>
      </c>
      <c r="D59" s="174">
        <v>64</v>
      </c>
      <c r="E59" s="174">
        <v>60</v>
      </c>
      <c r="F59" s="174">
        <v>66</v>
      </c>
      <c r="G59" s="174">
        <v>9</v>
      </c>
      <c r="H59" s="174">
        <v>13</v>
      </c>
      <c r="I59" s="174">
        <v>25</v>
      </c>
      <c r="J59" s="174">
        <v>19</v>
      </c>
      <c r="K59" s="174">
        <v>18</v>
      </c>
      <c r="L59" s="174">
        <v>3</v>
      </c>
      <c r="M59" s="216">
        <v>9</v>
      </c>
      <c r="N59" s="217">
        <f t="shared" si="1"/>
        <v>4.7619047619047616E-2</v>
      </c>
      <c r="O59" s="218">
        <f t="shared" si="2"/>
        <v>1</v>
      </c>
    </row>
    <row r="60" spans="1:15">
      <c r="A60" s="159">
        <v>175652</v>
      </c>
      <c r="B60" s="174">
        <v>66</v>
      </c>
      <c r="C60" s="174">
        <v>54</v>
      </c>
      <c r="D60" s="174">
        <v>60</v>
      </c>
      <c r="E60" s="174">
        <v>54</v>
      </c>
      <c r="F60" s="174">
        <v>64</v>
      </c>
      <c r="G60" s="174">
        <v>18</v>
      </c>
      <c r="H60" s="174">
        <v>30</v>
      </c>
      <c r="I60" s="174">
        <v>17</v>
      </c>
      <c r="J60" s="174">
        <v>14</v>
      </c>
      <c r="K60" s="174">
        <v>35</v>
      </c>
      <c r="L60" s="174">
        <v>-2</v>
      </c>
      <c r="M60" s="216">
        <v>17</v>
      </c>
      <c r="N60" s="217">
        <f t="shared" si="1"/>
        <v>-3.0303030303030304E-2</v>
      </c>
      <c r="O60" s="218">
        <f t="shared" si="2"/>
        <v>0.94444444444444442</v>
      </c>
    </row>
    <row r="61" spans="1:15">
      <c r="A61" s="159">
        <v>175935</v>
      </c>
      <c r="B61" s="174">
        <v>56</v>
      </c>
      <c r="C61" s="174">
        <v>53</v>
      </c>
      <c r="D61" s="174">
        <v>65</v>
      </c>
      <c r="E61" s="174">
        <v>61</v>
      </c>
      <c r="F61" s="174">
        <v>60</v>
      </c>
      <c r="G61" s="174">
        <v>18</v>
      </c>
      <c r="H61" s="174">
        <v>8</v>
      </c>
      <c r="I61" s="174">
        <v>28</v>
      </c>
      <c r="J61" s="174">
        <v>20</v>
      </c>
      <c r="K61" s="174">
        <v>22</v>
      </c>
      <c r="L61" s="174">
        <v>4</v>
      </c>
      <c r="M61" s="216">
        <v>4</v>
      </c>
      <c r="N61" s="217">
        <f t="shared" si="1"/>
        <v>7.1428571428571425E-2</v>
      </c>
      <c r="O61" s="218">
        <f t="shared" si="2"/>
        <v>0.22222222222222221</v>
      </c>
    </row>
    <row r="62" spans="1:15">
      <c r="A62" s="159">
        <v>176178</v>
      </c>
      <c r="B62" s="174">
        <v>61</v>
      </c>
      <c r="C62" s="174">
        <v>65</v>
      </c>
      <c r="D62" s="174">
        <v>59</v>
      </c>
      <c r="E62" s="174">
        <v>65</v>
      </c>
      <c r="F62" s="174">
        <v>60</v>
      </c>
      <c r="G62" s="174">
        <v>32</v>
      </c>
      <c r="H62" s="174">
        <v>30</v>
      </c>
      <c r="I62" s="174">
        <v>34</v>
      </c>
      <c r="J62" s="174">
        <v>24</v>
      </c>
      <c r="K62" s="174">
        <v>38</v>
      </c>
      <c r="L62" s="174">
        <v>-1</v>
      </c>
      <c r="M62" s="216">
        <v>6</v>
      </c>
      <c r="N62" s="217">
        <f t="shared" si="1"/>
        <v>-1.6393442622950821E-2</v>
      </c>
      <c r="O62" s="218">
        <f t="shared" si="2"/>
        <v>0.1875</v>
      </c>
    </row>
    <row r="63" spans="1:15">
      <c r="A63" s="159">
        <v>180054</v>
      </c>
      <c r="B63" s="174">
        <v>89</v>
      </c>
      <c r="C63" s="174">
        <v>82</v>
      </c>
      <c r="D63" s="174">
        <v>26</v>
      </c>
      <c r="E63" s="174" t="s">
        <v>129</v>
      </c>
      <c r="F63" s="174" t="s">
        <v>129</v>
      </c>
      <c r="G63" s="174">
        <v>67</v>
      </c>
      <c r="H63" s="174">
        <v>67</v>
      </c>
      <c r="I63" s="174">
        <v>2</v>
      </c>
      <c r="J63" s="174" t="s">
        <v>129</v>
      </c>
      <c r="K63" s="174" t="s">
        <v>129</v>
      </c>
      <c r="L63" s="174" t="s">
        <v>129</v>
      </c>
      <c r="M63" s="216" t="s">
        <v>129</v>
      </c>
      <c r="N63" s="217" t="str">
        <f t="shared" si="1"/>
        <v/>
      </c>
      <c r="O63" s="218" t="str">
        <f t="shared" si="2"/>
        <v/>
      </c>
    </row>
    <row r="64" spans="1:15">
      <c r="A64" s="159">
        <v>180160</v>
      </c>
      <c r="B64" s="174">
        <v>58</v>
      </c>
      <c r="C64" s="174" t="s">
        <v>129</v>
      </c>
      <c r="D64" s="174" t="s">
        <v>129</v>
      </c>
      <c r="E64" s="174">
        <v>83</v>
      </c>
      <c r="F64" s="174">
        <v>50</v>
      </c>
      <c r="G64" s="174">
        <v>60</v>
      </c>
      <c r="H64" s="174" t="s">
        <v>129</v>
      </c>
      <c r="I64" s="174" t="s">
        <v>129</v>
      </c>
      <c r="J64" s="174">
        <v>0</v>
      </c>
      <c r="K64" s="174">
        <v>12</v>
      </c>
      <c r="L64" s="174">
        <v>-8</v>
      </c>
      <c r="M64" s="216">
        <v>-48</v>
      </c>
      <c r="N64" s="217">
        <f t="shared" si="1"/>
        <v>-0.13793103448275862</v>
      </c>
      <c r="O64" s="218">
        <f t="shared" si="2"/>
        <v>-0.8</v>
      </c>
    </row>
    <row r="65" spans="1:15">
      <c r="A65" s="159">
        <v>180197</v>
      </c>
      <c r="B65" s="174">
        <v>61</v>
      </c>
      <c r="C65" s="174">
        <v>63</v>
      </c>
      <c r="D65" s="174">
        <v>50</v>
      </c>
      <c r="E65" s="174">
        <v>54</v>
      </c>
      <c r="F65" s="174">
        <v>68</v>
      </c>
      <c r="G65" s="174">
        <v>43</v>
      </c>
      <c r="H65" s="174">
        <v>49</v>
      </c>
      <c r="I65" s="174">
        <v>42</v>
      </c>
      <c r="J65" s="174">
        <v>46</v>
      </c>
      <c r="K65" s="174">
        <v>55</v>
      </c>
      <c r="L65" s="174">
        <v>7</v>
      </c>
      <c r="M65" s="216">
        <v>12</v>
      </c>
      <c r="N65" s="217">
        <f t="shared" si="1"/>
        <v>0.11475409836065574</v>
      </c>
      <c r="O65" s="218">
        <f t="shared" si="2"/>
        <v>0.27906976744186046</v>
      </c>
    </row>
    <row r="66" spans="1:15">
      <c r="A66" s="159">
        <v>180203</v>
      </c>
      <c r="B66" s="174">
        <v>44</v>
      </c>
      <c r="C66" s="174" t="s">
        <v>129</v>
      </c>
      <c r="D66" s="174">
        <v>67</v>
      </c>
      <c r="E66" s="174" t="s">
        <v>129</v>
      </c>
      <c r="F66" s="174" t="s">
        <v>129</v>
      </c>
      <c r="G66" s="174" t="s">
        <v>129</v>
      </c>
      <c r="H66" s="174" t="s">
        <v>129</v>
      </c>
      <c r="I66" s="174">
        <v>0</v>
      </c>
      <c r="J66" s="174" t="s">
        <v>129</v>
      </c>
      <c r="K66" s="174" t="s">
        <v>129</v>
      </c>
      <c r="L66" s="174" t="s">
        <v>129</v>
      </c>
      <c r="M66" s="216" t="s">
        <v>129</v>
      </c>
      <c r="N66" s="217" t="str">
        <f t="shared" si="1"/>
        <v/>
      </c>
      <c r="O66" s="218" t="str">
        <f t="shared" ref="O66:O97" si="3">IFERROR((M66/G66)*1,"")</f>
        <v/>
      </c>
    </row>
    <row r="67" spans="1:15">
      <c r="A67" s="159">
        <v>180212</v>
      </c>
      <c r="B67" s="174">
        <v>31</v>
      </c>
      <c r="C67" s="174">
        <v>32</v>
      </c>
      <c r="D67" s="174">
        <v>38</v>
      </c>
      <c r="E67" s="174">
        <v>43</v>
      </c>
      <c r="F67" s="174">
        <v>32</v>
      </c>
      <c r="G67" s="174">
        <v>38</v>
      </c>
      <c r="H67" s="174">
        <v>50</v>
      </c>
      <c r="I67" s="174">
        <v>50</v>
      </c>
      <c r="J67" s="174">
        <v>58</v>
      </c>
      <c r="K67" s="174">
        <v>50</v>
      </c>
      <c r="L67" s="174">
        <v>1</v>
      </c>
      <c r="M67" s="216">
        <v>12</v>
      </c>
      <c r="N67" s="217">
        <f t="shared" si="1"/>
        <v>3.2258064516129031E-2</v>
      </c>
      <c r="O67" s="218">
        <f t="shared" si="3"/>
        <v>0.31578947368421051</v>
      </c>
    </row>
    <row r="68" spans="1:15">
      <c r="A68" s="159">
        <v>180328</v>
      </c>
      <c r="B68" s="174">
        <v>34</v>
      </c>
      <c r="C68" s="174">
        <v>24</v>
      </c>
      <c r="D68" s="174">
        <v>50</v>
      </c>
      <c r="E68" s="174">
        <v>39</v>
      </c>
      <c r="F68" s="174">
        <v>49</v>
      </c>
      <c r="G68" s="174">
        <v>0</v>
      </c>
      <c r="H68" s="174">
        <v>0</v>
      </c>
      <c r="I68" s="174">
        <v>0</v>
      </c>
      <c r="J68" s="174">
        <v>20</v>
      </c>
      <c r="K68" s="174">
        <v>14</v>
      </c>
      <c r="L68" s="174">
        <v>15</v>
      </c>
      <c r="M68" s="216">
        <v>14</v>
      </c>
      <c r="N68" s="217">
        <f t="shared" ref="N68:N122" si="4">IFERROR((L68/B68)*1,"")</f>
        <v>0.44117647058823528</v>
      </c>
      <c r="O68" s="218" t="str">
        <f t="shared" si="3"/>
        <v/>
      </c>
    </row>
    <row r="69" spans="1:15">
      <c r="A69" s="159">
        <v>180647</v>
      </c>
      <c r="B69" s="174">
        <v>65</v>
      </c>
      <c r="C69" s="174">
        <v>67</v>
      </c>
      <c r="D69" s="174">
        <v>61</v>
      </c>
      <c r="E69" s="174">
        <v>50</v>
      </c>
      <c r="F69" s="174">
        <v>87</v>
      </c>
      <c r="G69" s="174" t="s">
        <v>129</v>
      </c>
      <c r="H69" s="174" t="s">
        <v>129</v>
      </c>
      <c r="I69" s="174">
        <v>40</v>
      </c>
      <c r="J69" s="174">
        <v>40</v>
      </c>
      <c r="K69" s="174">
        <v>75</v>
      </c>
      <c r="L69" s="174">
        <v>22</v>
      </c>
      <c r="M69" s="216" t="s">
        <v>129</v>
      </c>
      <c r="N69" s="217">
        <f t="shared" si="4"/>
        <v>0.33846153846153848</v>
      </c>
      <c r="O69" s="218" t="str">
        <f t="shared" si="3"/>
        <v/>
      </c>
    </row>
    <row r="70" spans="1:15">
      <c r="A70" s="159">
        <v>181419</v>
      </c>
      <c r="B70" s="174">
        <v>64</v>
      </c>
      <c r="C70" s="174">
        <v>63</v>
      </c>
      <c r="D70" s="174">
        <v>50</v>
      </c>
      <c r="E70" s="174">
        <v>69</v>
      </c>
      <c r="F70" s="174" t="s">
        <v>129</v>
      </c>
      <c r="G70" s="174">
        <v>33</v>
      </c>
      <c r="H70" s="174">
        <v>40</v>
      </c>
      <c r="I70" s="174">
        <v>36</v>
      </c>
      <c r="J70" s="174">
        <v>43</v>
      </c>
      <c r="K70" s="174" t="s">
        <v>129</v>
      </c>
      <c r="L70" s="174" t="s">
        <v>129</v>
      </c>
      <c r="M70" s="216" t="s">
        <v>129</v>
      </c>
      <c r="N70" s="217" t="str">
        <f t="shared" si="4"/>
        <v/>
      </c>
      <c r="O70" s="218" t="str">
        <f t="shared" si="3"/>
        <v/>
      </c>
    </row>
    <row r="71" spans="1:15">
      <c r="A71" s="159">
        <v>182005</v>
      </c>
      <c r="B71" s="174" t="s">
        <v>129</v>
      </c>
      <c r="C71" s="174" t="s">
        <v>129</v>
      </c>
      <c r="D71" s="174" t="s">
        <v>129</v>
      </c>
      <c r="E71" s="174" t="s">
        <v>129</v>
      </c>
      <c r="F71" s="174" t="s">
        <v>129</v>
      </c>
      <c r="G71" s="174" t="s">
        <v>129</v>
      </c>
      <c r="H71" s="174" t="s">
        <v>129</v>
      </c>
      <c r="I71" s="174" t="s">
        <v>129</v>
      </c>
      <c r="J71" s="174" t="s">
        <v>129</v>
      </c>
      <c r="K71" s="174" t="s">
        <v>129</v>
      </c>
      <c r="L71" s="174" t="s">
        <v>129</v>
      </c>
      <c r="M71" s="216" t="s">
        <v>129</v>
      </c>
      <c r="N71" s="217" t="str">
        <f t="shared" si="4"/>
        <v/>
      </c>
      <c r="O71" s="218" t="str">
        <f t="shared" si="3"/>
        <v/>
      </c>
    </row>
    <row r="72" spans="1:15">
      <c r="A72" s="159">
        <v>183655</v>
      </c>
      <c r="B72" s="174">
        <v>63</v>
      </c>
      <c r="C72" s="174">
        <v>57</v>
      </c>
      <c r="D72" s="174">
        <v>63</v>
      </c>
      <c r="E72" s="174">
        <v>68</v>
      </c>
      <c r="F72" s="174">
        <v>59</v>
      </c>
      <c r="G72" s="174">
        <v>49</v>
      </c>
      <c r="H72" s="174">
        <v>37</v>
      </c>
      <c r="I72" s="174">
        <v>46</v>
      </c>
      <c r="J72" s="174">
        <v>52</v>
      </c>
      <c r="K72" s="174">
        <v>41</v>
      </c>
      <c r="L72" s="174">
        <v>-4</v>
      </c>
      <c r="M72" s="216">
        <v>-8</v>
      </c>
      <c r="N72" s="217">
        <f t="shared" si="4"/>
        <v>-6.3492063492063489E-2</v>
      </c>
      <c r="O72" s="218">
        <f t="shared" si="3"/>
        <v>-0.16326530612244897</v>
      </c>
    </row>
    <row r="73" spans="1:15">
      <c r="A73" s="159">
        <v>184995</v>
      </c>
      <c r="B73" s="174">
        <v>58</v>
      </c>
      <c r="C73" s="174">
        <v>57</v>
      </c>
      <c r="D73" s="174">
        <v>62</v>
      </c>
      <c r="E73" s="174">
        <v>65</v>
      </c>
      <c r="F73" s="174">
        <v>63</v>
      </c>
      <c r="G73" s="174">
        <v>47</v>
      </c>
      <c r="H73" s="174">
        <v>48</v>
      </c>
      <c r="I73" s="174">
        <v>49</v>
      </c>
      <c r="J73" s="174">
        <v>46</v>
      </c>
      <c r="K73" s="174">
        <v>41</v>
      </c>
      <c r="L73" s="174">
        <v>5</v>
      </c>
      <c r="M73" s="216">
        <v>-6</v>
      </c>
      <c r="N73" s="217">
        <f t="shared" si="4"/>
        <v>8.6206896551724144E-2</v>
      </c>
      <c r="O73" s="218">
        <f t="shared" si="3"/>
        <v>-0.1276595744680851</v>
      </c>
    </row>
    <row r="74" spans="1:15">
      <c r="A74" s="159">
        <v>186034</v>
      </c>
      <c r="B74" s="174">
        <v>60</v>
      </c>
      <c r="C74" s="174">
        <v>62</v>
      </c>
      <c r="D74" s="174">
        <v>69</v>
      </c>
      <c r="E74" s="174">
        <v>67</v>
      </c>
      <c r="F74" s="174">
        <v>66</v>
      </c>
      <c r="G74" s="174">
        <v>45</v>
      </c>
      <c r="H74" s="174">
        <v>44</v>
      </c>
      <c r="I74" s="174">
        <v>64</v>
      </c>
      <c r="J74" s="174">
        <v>50</v>
      </c>
      <c r="K74" s="174">
        <v>44</v>
      </c>
      <c r="L74" s="174">
        <v>6</v>
      </c>
      <c r="M74" s="216">
        <v>-1</v>
      </c>
      <c r="N74" s="217">
        <f t="shared" si="4"/>
        <v>0.1</v>
      </c>
      <c r="O74" s="218">
        <f t="shared" si="3"/>
        <v>-2.2222222222222223E-2</v>
      </c>
    </row>
    <row r="75" spans="1:15">
      <c r="A75" s="159">
        <v>187596</v>
      </c>
      <c r="B75" s="174">
        <v>76</v>
      </c>
      <c r="C75" s="174">
        <v>71</v>
      </c>
      <c r="D75" s="174">
        <v>20</v>
      </c>
      <c r="E75" s="174">
        <v>29</v>
      </c>
      <c r="F75" s="174">
        <v>86</v>
      </c>
      <c r="G75" s="174" t="s">
        <v>129</v>
      </c>
      <c r="H75" s="174">
        <v>33</v>
      </c>
      <c r="I75" s="174">
        <v>50</v>
      </c>
      <c r="J75" s="174">
        <v>50</v>
      </c>
      <c r="K75" s="174">
        <v>80</v>
      </c>
      <c r="L75" s="174">
        <v>10</v>
      </c>
      <c r="M75" s="216" t="s">
        <v>129</v>
      </c>
      <c r="N75" s="217">
        <f t="shared" si="4"/>
        <v>0.13157894736842105</v>
      </c>
      <c r="O75" s="218" t="str">
        <f t="shared" si="3"/>
        <v/>
      </c>
    </row>
    <row r="76" spans="1:15">
      <c r="A76" s="159">
        <v>187620</v>
      </c>
      <c r="B76" s="174">
        <v>61</v>
      </c>
      <c r="C76" s="174">
        <v>63</v>
      </c>
      <c r="D76" s="174">
        <v>59</v>
      </c>
      <c r="E76" s="174">
        <v>64</v>
      </c>
      <c r="F76" s="174">
        <v>61</v>
      </c>
      <c r="G76" s="174">
        <v>43</v>
      </c>
      <c r="H76" s="174">
        <v>43</v>
      </c>
      <c r="I76" s="174">
        <v>41</v>
      </c>
      <c r="J76" s="174">
        <v>50</v>
      </c>
      <c r="K76" s="174">
        <v>40</v>
      </c>
      <c r="L76" s="174">
        <v>0</v>
      </c>
      <c r="M76" s="216">
        <v>-3</v>
      </c>
      <c r="N76" s="217">
        <f t="shared" si="4"/>
        <v>0</v>
      </c>
      <c r="O76" s="218">
        <f t="shared" si="3"/>
        <v>-6.9767441860465115E-2</v>
      </c>
    </row>
    <row r="77" spans="1:15">
      <c r="A77" s="159">
        <v>187639</v>
      </c>
      <c r="B77" s="174">
        <v>66</v>
      </c>
      <c r="C77" s="174">
        <v>61</v>
      </c>
      <c r="D77" s="174">
        <v>62</v>
      </c>
      <c r="E77" s="174">
        <v>63</v>
      </c>
      <c r="F77" s="174">
        <v>57</v>
      </c>
      <c r="G77" s="174">
        <v>22</v>
      </c>
      <c r="H77" s="174">
        <v>26</v>
      </c>
      <c r="I77" s="174">
        <v>35</v>
      </c>
      <c r="J77" s="174">
        <v>34</v>
      </c>
      <c r="K77" s="174">
        <v>42</v>
      </c>
      <c r="L77" s="174">
        <v>-9</v>
      </c>
      <c r="M77" s="216">
        <v>20</v>
      </c>
      <c r="N77" s="217">
        <f t="shared" si="4"/>
        <v>-0.13636363636363635</v>
      </c>
      <c r="O77" s="218">
        <f t="shared" si="3"/>
        <v>0.90909090909090906</v>
      </c>
    </row>
    <row r="78" spans="1:15">
      <c r="A78" s="159">
        <v>187745</v>
      </c>
      <c r="B78" s="174">
        <v>56</v>
      </c>
      <c r="C78" s="174">
        <v>44</v>
      </c>
      <c r="D78" s="174">
        <v>61</v>
      </c>
      <c r="E78" s="174">
        <v>79</v>
      </c>
      <c r="F78" s="174">
        <v>58</v>
      </c>
      <c r="G78" s="174">
        <v>33</v>
      </c>
      <c r="H78" s="174">
        <v>38</v>
      </c>
      <c r="I78" s="174">
        <v>44</v>
      </c>
      <c r="J78" s="174">
        <v>25</v>
      </c>
      <c r="K78" s="174">
        <v>67</v>
      </c>
      <c r="L78" s="174">
        <v>2</v>
      </c>
      <c r="M78" s="216">
        <v>34</v>
      </c>
      <c r="N78" s="217">
        <f t="shared" si="4"/>
        <v>3.5714285714285712E-2</v>
      </c>
      <c r="O78" s="218">
        <f t="shared" si="3"/>
        <v>1.0303030303030303</v>
      </c>
    </row>
    <row r="79" spans="1:15">
      <c r="A79" s="159">
        <v>188137</v>
      </c>
      <c r="B79" s="174">
        <v>65</v>
      </c>
      <c r="C79" s="174">
        <v>53</v>
      </c>
      <c r="D79" s="174">
        <v>52</v>
      </c>
      <c r="E79" s="174">
        <v>58</v>
      </c>
      <c r="F79" s="174">
        <v>55</v>
      </c>
      <c r="G79" s="174">
        <v>42</v>
      </c>
      <c r="H79" s="174">
        <v>43</v>
      </c>
      <c r="I79" s="174">
        <v>31</v>
      </c>
      <c r="J79" s="174">
        <v>46</v>
      </c>
      <c r="K79" s="174">
        <v>39</v>
      </c>
      <c r="L79" s="174">
        <v>-10</v>
      </c>
      <c r="M79" s="216">
        <v>-3</v>
      </c>
      <c r="N79" s="217">
        <f t="shared" si="4"/>
        <v>-0.15384615384615385</v>
      </c>
      <c r="O79" s="218">
        <f t="shared" si="3"/>
        <v>-7.1428571428571425E-2</v>
      </c>
    </row>
    <row r="80" spans="1:15">
      <c r="A80" s="159">
        <v>190619</v>
      </c>
      <c r="B80" s="174">
        <v>65</v>
      </c>
      <c r="C80" s="174">
        <v>69</v>
      </c>
      <c r="D80" s="174">
        <v>61</v>
      </c>
      <c r="E80" s="174">
        <v>61</v>
      </c>
      <c r="F80" s="174">
        <v>64</v>
      </c>
      <c r="G80" s="174">
        <v>36</v>
      </c>
      <c r="H80" s="174">
        <v>18</v>
      </c>
      <c r="I80" s="174">
        <v>42</v>
      </c>
      <c r="J80" s="174">
        <v>34</v>
      </c>
      <c r="K80" s="174">
        <v>42</v>
      </c>
      <c r="L80" s="174">
        <v>-1</v>
      </c>
      <c r="M80" s="216">
        <v>6</v>
      </c>
      <c r="N80" s="217">
        <f t="shared" si="4"/>
        <v>-1.5384615384615385E-2</v>
      </c>
      <c r="O80" s="218">
        <f t="shared" si="3"/>
        <v>0.16666666666666666</v>
      </c>
    </row>
    <row r="81" spans="1:15">
      <c r="A81" s="159">
        <v>193283</v>
      </c>
      <c r="B81" s="174">
        <v>60</v>
      </c>
      <c r="C81" s="174">
        <v>58</v>
      </c>
      <c r="D81" s="174">
        <v>59</v>
      </c>
      <c r="E81" s="174">
        <v>62</v>
      </c>
      <c r="F81" s="174">
        <v>60</v>
      </c>
      <c r="G81" s="174">
        <v>50</v>
      </c>
      <c r="H81" s="174">
        <v>41</v>
      </c>
      <c r="I81" s="174">
        <v>34</v>
      </c>
      <c r="J81" s="174">
        <v>36</v>
      </c>
      <c r="K81" s="174">
        <v>54</v>
      </c>
      <c r="L81" s="174">
        <v>0</v>
      </c>
      <c r="M81" s="216">
        <v>4</v>
      </c>
      <c r="N81" s="217">
        <f t="shared" si="4"/>
        <v>0</v>
      </c>
      <c r="O81" s="218">
        <f t="shared" si="3"/>
        <v>0.08</v>
      </c>
    </row>
    <row r="82" spans="1:15">
      <c r="A82" s="159">
        <v>194222</v>
      </c>
      <c r="B82" s="174">
        <v>52</v>
      </c>
      <c r="C82" s="174">
        <v>53</v>
      </c>
      <c r="D82" s="174">
        <v>48</v>
      </c>
      <c r="E82" s="174">
        <v>51</v>
      </c>
      <c r="F82" s="174">
        <v>53</v>
      </c>
      <c r="G82" s="174">
        <v>33</v>
      </c>
      <c r="H82" s="174">
        <v>24</v>
      </c>
      <c r="I82" s="174">
        <v>27</v>
      </c>
      <c r="J82" s="174">
        <v>25</v>
      </c>
      <c r="K82" s="174">
        <v>39</v>
      </c>
      <c r="L82" s="174">
        <v>1</v>
      </c>
      <c r="M82" s="216">
        <v>6</v>
      </c>
      <c r="N82" s="217">
        <f t="shared" si="4"/>
        <v>1.9230769230769232E-2</v>
      </c>
      <c r="O82" s="218">
        <f t="shared" si="3"/>
        <v>0.18181818181818182</v>
      </c>
    </row>
    <row r="83" spans="1:15">
      <c r="A83" s="159">
        <v>195322</v>
      </c>
      <c r="B83" s="174">
        <v>52</v>
      </c>
      <c r="C83" s="174">
        <v>52</v>
      </c>
      <c r="D83" s="174">
        <v>50</v>
      </c>
      <c r="E83" s="174">
        <v>57</v>
      </c>
      <c r="F83" s="174">
        <v>54</v>
      </c>
      <c r="G83" s="174">
        <v>40</v>
      </c>
      <c r="H83" s="174">
        <v>42</v>
      </c>
      <c r="I83" s="174">
        <v>34</v>
      </c>
      <c r="J83" s="174">
        <v>46</v>
      </c>
      <c r="K83" s="174">
        <v>44</v>
      </c>
      <c r="L83" s="174">
        <v>2</v>
      </c>
      <c r="M83" s="216">
        <v>4</v>
      </c>
      <c r="N83" s="217">
        <f t="shared" si="4"/>
        <v>3.8461538461538464E-2</v>
      </c>
      <c r="O83" s="218">
        <f t="shared" si="3"/>
        <v>0.1</v>
      </c>
    </row>
    <row r="84" spans="1:15">
      <c r="A84" s="159">
        <v>197294</v>
      </c>
      <c r="B84" s="174">
        <v>66</v>
      </c>
      <c r="C84" s="174">
        <v>61</v>
      </c>
      <c r="D84" s="174">
        <v>61</v>
      </c>
      <c r="E84" s="174">
        <v>65</v>
      </c>
      <c r="F84" s="174">
        <v>62</v>
      </c>
      <c r="G84" s="174">
        <v>53</v>
      </c>
      <c r="H84" s="174">
        <v>46</v>
      </c>
      <c r="I84" s="174">
        <v>43</v>
      </c>
      <c r="J84" s="174">
        <v>45</v>
      </c>
      <c r="K84" s="174">
        <v>45</v>
      </c>
      <c r="L84" s="174">
        <v>-4</v>
      </c>
      <c r="M84" s="216">
        <v>-8</v>
      </c>
      <c r="N84" s="217">
        <f t="shared" si="4"/>
        <v>-6.0606060606060608E-2</v>
      </c>
      <c r="O84" s="218">
        <f t="shared" si="3"/>
        <v>-0.15094339622641509</v>
      </c>
    </row>
    <row r="85" spans="1:15">
      <c r="A85" s="159">
        <v>198455</v>
      </c>
      <c r="B85" s="174">
        <v>65</v>
      </c>
      <c r="C85" s="174">
        <v>61</v>
      </c>
      <c r="D85" s="174">
        <v>69</v>
      </c>
      <c r="E85" s="174">
        <v>66</v>
      </c>
      <c r="F85" s="174">
        <v>66</v>
      </c>
      <c r="G85" s="174">
        <v>49</v>
      </c>
      <c r="H85" s="174">
        <v>41</v>
      </c>
      <c r="I85" s="174">
        <v>45</v>
      </c>
      <c r="J85" s="174">
        <v>46</v>
      </c>
      <c r="K85" s="174">
        <v>41</v>
      </c>
      <c r="L85" s="174">
        <v>1</v>
      </c>
      <c r="M85" s="216">
        <v>-8</v>
      </c>
      <c r="N85" s="217">
        <f t="shared" si="4"/>
        <v>1.5384615384615385E-2</v>
      </c>
      <c r="O85" s="218">
        <f t="shared" si="3"/>
        <v>-0.16326530612244897</v>
      </c>
    </row>
    <row r="86" spans="1:15">
      <c r="A86" s="159">
        <v>198552</v>
      </c>
      <c r="B86" s="174">
        <v>61</v>
      </c>
      <c r="C86" s="174">
        <v>59</v>
      </c>
      <c r="D86" s="174">
        <v>60</v>
      </c>
      <c r="E86" s="174">
        <v>63</v>
      </c>
      <c r="F86" s="174">
        <v>74</v>
      </c>
      <c r="G86" s="174">
        <v>51</v>
      </c>
      <c r="H86" s="174">
        <v>47</v>
      </c>
      <c r="I86" s="174">
        <v>42</v>
      </c>
      <c r="J86" s="174">
        <v>55</v>
      </c>
      <c r="K86" s="174">
        <v>42</v>
      </c>
      <c r="L86" s="174">
        <v>13</v>
      </c>
      <c r="M86" s="216">
        <v>-9</v>
      </c>
      <c r="N86" s="217">
        <f t="shared" si="4"/>
        <v>0.21311475409836064</v>
      </c>
      <c r="O86" s="218">
        <f t="shared" si="3"/>
        <v>-0.17647058823529413</v>
      </c>
    </row>
    <row r="87" spans="1:15">
      <c r="A87" s="159">
        <v>198640</v>
      </c>
      <c r="B87" s="174">
        <v>66</v>
      </c>
      <c r="C87" s="174">
        <v>49</v>
      </c>
      <c r="D87" s="174">
        <v>59</v>
      </c>
      <c r="E87" s="174">
        <v>54</v>
      </c>
      <c r="F87" s="174">
        <v>74</v>
      </c>
      <c r="G87" s="174">
        <v>36</v>
      </c>
      <c r="H87" s="174">
        <v>30</v>
      </c>
      <c r="I87" s="174">
        <v>42</v>
      </c>
      <c r="J87" s="174">
        <v>54</v>
      </c>
      <c r="K87" s="174">
        <v>63</v>
      </c>
      <c r="L87" s="174">
        <v>8</v>
      </c>
      <c r="M87" s="216">
        <v>27</v>
      </c>
      <c r="N87" s="217">
        <f t="shared" si="4"/>
        <v>0.12121212121212122</v>
      </c>
      <c r="O87" s="218">
        <f t="shared" si="3"/>
        <v>0.75</v>
      </c>
    </row>
    <row r="88" spans="1:15">
      <c r="A88" s="159">
        <v>199740</v>
      </c>
      <c r="B88" s="174">
        <v>58</v>
      </c>
      <c r="C88" s="174">
        <v>66</v>
      </c>
      <c r="D88" s="174">
        <v>83</v>
      </c>
      <c r="E88" s="174">
        <v>66</v>
      </c>
      <c r="F88" s="174">
        <v>72</v>
      </c>
      <c r="G88" s="174">
        <v>41</v>
      </c>
      <c r="H88" s="174">
        <v>40</v>
      </c>
      <c r="I88" s="174">
        <v>41</v>
      </c>
      <c r="J88" s="174">
        <v>42</v>
      </c>
      <c r="K88" s="174">
        <v>52</v>
      </c>
      <c r="L88" s="174">
        <v>14</v>
      </c>
      <c r="M88" s="216">
        <v>11</v>
      </c>
      <c r="N88" s="217">
        <f t="shared" si="4"/>
        <v>0.2413793103448276</v>
      </c>
      <c r="O88" s="218">
        <f t="shared" si="3"/>
        <v>0.26829268292682928</v>
      </c>
    </row>
    <row r="89" spans="1:15">
      <c r="A89" s="159">
        <v>199838</v>
      </c>
      <c r="B89" s="174">
        <v>50</v>
      </c>
      <c r="C89" s="174">
        <v>48</v>
      </c>
      <c r="D89" s="174">
        <v>57</v>
      </c>
      <c r="E89" s="174">
        <v>72</v>
      </c>
      <c r="F89" s="174">
        <v>71</v>
      </c>
      <c r="G89" s="174">
        <v>38</v>
      </c>
      <c r="H89" s="174">
        <v>58</v>
      </c>
      <c r="I89" s="174">
        <v>44</v>
      </c>
      <c r="J89" s="174">
        <v>42</v>
      </c>
      <c r="K89" s="174">
        <v>42</v>
      </c>
      <c r="L89" s="174">
        <v>21</v>
      </c>
      <c r="M89" s="216">
        <v>4</v>
      </c>
      <c r="N89" s="217">
        <f t="shared" si="4"/>
        <v>0.42</v>
      </c>
      <c r="O89" s="218">
        <f t="shared" si="3"/>
        <v>0.10526315789473684</v>
      </c>
    </row>
    <row r="90" spans="1:15">
      <c r="A90" s="159">
        <v>199856</v>
      </c>
      <c r="B90" s="174">
        <v>65</v>
      </c>
      <c r="C90" s="174">
        <v>70</v>
      </c>
      <c r="D90" s="174">
        <v>67</v>
      </c>
      <c r="E90" s="174">
        <v>68</v>
      </c>
      <c r="F90" s="174">
        <v>70</v>
      </c>
      <c r="G90" s="174">
        <v>51</v>
      </c>
      <c r="H90" s="174">
        <v>51</v>
      </c>
      <c r="I90" s="174">
        <v>51</v>
      </c>
      <c r="J90" s="174">
        <v>50</v>
      </c>
      <c r="K90" s="174">
        <v>50</v>
      </c>
      <c r="L90" s="174">
        <v>5</v>
      </c>
      <c r="M90" s="216">
        <v>-1</v>
      </c>
      <c r="N90" s="217">
        <f t="shared" si="4"/>
        <v>7.6923076923076927E-2</v>
      </c>
      <c r="O90" s="218">
        <f t="shared" si="3"/>
        <v>-1.9607843137254902E-2</v>
      </c>
    </row>
    <row r="91" spans="1:15">
      <c r="A91" s="159">
        <v>200086</v>
      </c>
      <c r="B91" s="174" t="s">
        <v>129</v>
      </c>
      <c r="C91" s="174" t="s">
        <v>129</v>
      </c>
      <c r="D91" s="174" t="s">
        <v>129</v>
      </c>
      <c r="E91" s="174" t="s">
        <v>129</v>
      </c>
      <c r="F91" s="174" t="s">
        <v>129</v>
      </c>
      <c r="G91" s="174" t="s">
        <v>129</v>
      </c>
      <c r="H91" s="174" t="s">
        <v>129</v>
      </c>
      <c r="I91" s="174" t="s">
        <v>129</v>
      </c>
      <c r="J91" s="174" t="s">
        <v>129</v>
      </c>
      <c r="K91" s="174" t="s">
        <v>129</v>
      </c>
      <c r="L91" s="174" t="s">
        <v>129</v>
      </c>
      <c r="M91" s="216" t="s">
        <v>129</v>
      </c>
      <c r="N91" s="217" t="str">
        <f t="shared" si="4"/>
        <v/>
      </c>
      <c r="O91" s="218" t="str">
        <f t="shared" si="3"/>
        <v/>
      </c>
    </row>
    <row r="92" spans="1:15">
      <c r="A92" s="159">
        <v>200527</v>
      </c>
      <c r="B92" s="174">
        <v>56</v>
      </c>
      <c r="C92" s="174">
        <v>63</v>
      </c>
      <c r="D92" s="174">
        <v>75</v>
      </c>
      <c r="E92" s="174">
        <v>67</v>
      </c>
      <c r="F92" s="174">
        <v>100</v>
      </c>
      <c r="G92" s="174" t="s">
        <v>129</v>
      </c>
      <c r="H92" s="174" t="s">
        <v>129</v>
      </c>
      <c r="I92" s="174" t="s">
        <v>129</v>
      </c>
      <c r="J92" s="174" t="s">
        <v>129</v>
      </c>
      <c r="K92" s="174" t="s">
        <v>129</v>
      </c>
      <c r="L92" s="174">
        <v>44</v>
      </c>
      <c r="M92" s="216" t="s">
        <v>129</v>
      </c>
      <c r="N92" s="217">
        <f t="shared" si="4"/>
        <v>0.7857142857142857</v>
      </c>
      <c r="O92" s="218" t="str">
        <f t="shared" si="3"/>
        <v/>
      </c>
    </row>
    <row r="93" spans="1:15">
      <c r="A93" s="159">
        <v>200554</v>
      </c>
      <c r="B93" s="174" t="s">
        <v>129</v>
      </c>
      <c r="C93" s="174" t="s">
        <v>129</v>
      </c>
      <c r="D93" s="174" t="s">
        <v>129</v>
      </c>
      <c r="E93" s="174" t="s">
        <v>129</v>
      </c>
      <c r="F93" s="174" t="s">
        <v>129</v>
      </c>
      <c r="G93" s="174" t="s">
        <v>129</v>
      </c>
      <c r="H93" s="174" t="s">
        <v>129</v>
      </c>
      <c r="I93" s="174" t="s">
        <v>129</v>
      </c>
      <c r="J93" s="174" t="s">
        <v>129</v>
      </c>
      <c r="K93" s="174" t="s">
        <v>129</v>
      </c>
      <c r="L93" s="174" t="s">
        <v>129</v>
      </c>
      <c r="M93" s="216" t="s">
        <v>129</v>
      </c>
      <c r="N93" s="217" t="str">
        <f t="shared" si="4"/>
        <v/>
      </c>
      <c r="O93" s="218" t="str">
        <f t="shared" si="3"/>
        <v/>
      </c>
    </row>
    <row r="94" spans="1:15">
      <c r="A94" s="159">
        <v>201672</v>
      </c>
      <c r="B94" s="174">
        <v>48</v>
      </c>
      <c r="C94" s="174">
        <v>46</v>
      </c>
      <c r="D94" s="174">
        <v>46</v>
      </c>
      <c r="E94" s="174" t="s">
        <v>129</v>
      </c>
      <c r="F94" s="174" t="s">
        <v>129</v>
      </c>
      <c r="G94" s="174">
        <v>40</v>
      </c>
      <c r="H94" s="174">
        <v>47</v>
      </c>
      <c r="I94" s="174">
        <v>48</v>
      </c>
      <c r="J94" s="174" t="s">
        <v>129</v>
      </c>
      <c r="K94" s="174" t="s">
        <v>129</v>
      </c>
      <c r="L94" s="174" t="s">
        <v>129</v>
      </c>
      <c r="M94" s="216" t="s">
        <v>129</v>
      </c>
      <c r="N94" s="217" t="str">
        <f t="shared" si="4"/>
        <v/>
      </c>
      <c r="O94" s="218" t="str">
        <f t="shared" si="3"/>
        <v/>
      </c>
    </row>
    <row r="95" spans="1:15">
      <c r="A95" s="159">
        <v>201973</v>
      </c>
      <c r="B95" s="174" t="s">
        <v>129</v>
      </c>
      <c r="C95" s="174">
        <v>100</v>
      </c>
      <c r="D95" s="174">
        <v>33</v>
      </c>
      <c r="E95" s="174">
        <v>0</v>
      </c>
      <c r="F95" s="174">
        <v>50</v>
      </c>
      <c r="G95" s="174" t="s">
        <v>129</v>
      </c>
      <c r="H95" s="174">
        <v>0</v>
      </c>
      <c r="I95" s="174" t="s">
        <v>129</v>
      </c>
      <c r="J95" s="174">
        <v>0</v>
      </c>
      <c r="K95" s="174">
        <v>0</v>
      </c>
      <c r="L95" s="174" t="s">
        <v>129</v>
      </c>
      <c r="M95" s="216" t="s">
        <v>129</v>
      </c>
      <c r="N95" s="217" t="str">
        <f t="shared" si="4"/>
        <v/>
      </c>
      <c r="O95" s="218" t="str">
        <f t="shared" si="3"/>
        <v/>
      </c>
    </row>
    <row r="96" spans="1:15">
      <c r="A96" s="159">
        <v>202222</v>
      </c>
      <c r="B96" s="174">
        <v>64</v>
      </c>
      <c r="C96" s="174">
        <v>60</v>
      </c>
      <c r="D96" s="174">
        <v>61</v>
      </c>
      <c r="E96" s="174">
        <v>63</v>
      </c>
      <c r="F96" s="174">
        <v>63</v>
      </c>
      <c r="G96" s="174">
        <v>50</v>
      </c>
      <c r="H96" s="174">
        <v>46</v>
      </c>
      <c r="I96" s="174">
        <v>46</v>
      </c>
      <c r="J96" s="174">
        <v>45</v>
      </c>
      <c r="K96" s="174">
        <v>49</v>
      </c>
      <c r="L96" s="174">
        <v>-1</v>
      </c>
      <c r="M96" s="216">
        <v>-1</v>
      </c>
      <c r="N96" s="217">
        <f t="shared" si="4"/>
        <v>-1.5625E-2</v>
      </c>
      <c r="O96" s="218">
        <f t="shared" si="3"/>
        <v>-0.02</v>
      </c>
    </row>
    <row r="97" spans="1:15">
      <c r="A97" s="159">
        <v>202356</v>
      </c>
      <c r="B97" s="174">
        <v>57</v>
      </c>
      <c r="C97" s="174">
        <v>54</v>
      </c>
      <c r="D97" s="174">
        <v>59</v>
      </c>
      <c r="E97" s="174">
        <v>57</v>
      </c>
      <c r="F97" s="174">
        <v>60</v>
      </c>
      <c r="G97" s="174">
        <v>38</v>
      </c>
      <c r="H97" s="174">
        <v>29</v>
      </c>
      <c r="I97" s="174">
        <v>37</v>
      </c>
      <c r="J97" s="174">
        <v>41</v>
      </c>
      <c r="K97" s="174">
        <v>44</v>
      </c>
      <c r="L97" s="174">
        <v>3</v>
      </c>
      <c r="M97" s="216">
        <v>6</v>
      </c>
      <c r="N97" s="217">
        <f t="shared" si="4"/>
        <v>5.2631578947368418E-2</v>
      </c>
      <c r="O97" s="218">
        <f t="shared" si="3"/>
        <v>0.15789473684210525</v>
      </c>
    </row>
    <row r="98" spans="1:15">
      <c r="A98" s="159">
        <v>203748</v>
      </c>
      <c r="B98" s="174" t="s">
        <v>129</v>
      </c>
      <c r="C98" s="174" t="s">
        <v>129</v>
      </c>
      <c r="D98" s="174" t="s">
        <v>129</v>
      </c>
      <c r="E98" s="174" t="s">
        <v>129</v>
      </c>
      <c r="F98" s="174" t="s">
        <v>129</v>
      </c>
      <c r="G98" s="174" t="s">
        <v>129</v>
      </c>
      <c r="H98" s="174" t="s">
        <v>129</v>
      </c>
      <c r="I98" s="174" t="s">
        <v>129</v>
      </c>
      <c r="J98" s="174" t="s">
        <v>129</v>
      </c>
      <c r="K98" s="174" t="s">
        <v>129</v>
      </c>
      <c r="L98" s="174" t="s">
        <v>129</v>
      </c>
      <c r="M98" s="216" t="s">
        <v>129</v>
      </c>
      <c r="N98" s="217" t="str">
        <f t="shared" si="4"/>
        <v/>
      </c>
      <c r="O98" s="218" t="str">
        <f t="shared" ref="O98:O129" si="5">IFERROR((M98/G98)*1,"")</f>
        <v/>
      </c>
    </row>
    <row r="99" spans="1:15">
      <c r="A99" s="159">
        <v>204255</v>
      </c>
      <c r="B99" s="174">
        <v>61</v>
      </c>
      <c r="C99" s="174" t="s">
        <v>129</v>
      </c>
      <c r="D99" s="174" t="s">
        <v>129</v>
      </c>
      <c r="E99" s="174" t="s">
        <v>129</v>
      </c>
      <c r="F99" s="174" t="s">
        <v>129</v>
      </c>
      <c r="G99" s="174">
        <v>46</v>
      </c>
      <c r="H99" s="174" t="s">
        <v>129</v>
      </c>
      <c r="I99" s="174" t="s">
        <v>129</v>
      </c>
      <c r="J99" s="174" t="s">
        <v>129</v>
      </c>
      <c r="K99" s="174" t="s">
        <v>129</v>
      </c>
      <c r="L99" s="174" t="s">
        <v>129</v>
      </c>
      <c r="M99" s="216" t="s">
        <v>129</v>
      </c>
      <c r="N99" s="217" t="str">
        <f t="shared" si="4"/>
        <v/>
      </c>
      <c r="O99" s="218" t="str">
        <f t="shared" si="5"/>
        <v/>
      </c>
    </row>
    <row r="100" spans="1:15">
      <c r="A100" s="159">
        <v>204422</v>
      </c>
      <c r="B100" s="174">
        <v>58</v>
      </c>
      <c r="C100" s="174">
        <v>67</v>
      </c>
      <c r="D100" s="174">
        <v>90</v>
      </c>
      <c r="E100" s="174">
        <v>88</v>
      </c>
      <c r="F100" s="174">
        <v>92</v>
      </c>
      <c r="G100" s="174">
        <v>45</v>
      </c>
      <c r="H100" s="174">
        <v>71</v>
      </c>
      <c r="I100" s="174">
        <v>25</v>
      </c>
      <c r="J100" s="174">
        <v>100</v>
      </c>
      <c r="K100" s="174">
        <v>67</v>
      </c>
      <c r="L100" s="174">
        <v>34</v>
      </c>
      <c r="M100" s="216">
        <v>22</v>
      </c>
      <c r="N100" s="217">
        <f t="shared" si="4"/>
        <v>0.58620689655172409</v>
      </c>
      <c r="O100" s="218">
        <f t="shared" si="5"/>
        <v>0.48888888888888887</v>
      </c>
    </row>
    <row r="101" spans="1:15">
      <c r="A101" s="159">
        <v>204440</v>
      </c>
      <c r="B101" s="174">
        <v>76</v>
      </c>
      <c r="C101" s="174">
        <v>72</v>
      </c>
      <c r="D101" s="174">
        <v>83</v>
      </c>
      <c r="E101" s="174">
        <v>75</v>
      </c>
      <c r="F101" s="174">
        <v>67</v>
      </c>
      <c r="G101" s="174">
        <v>44</v>
      </c>
      <c r="H101" s="174">
        <v>44</v>
      </c>
      <c r="I101" s="174">
        <v>54</v>
      </c>
      <c r="J101" s="174">
        <v>56</v>
      </c>
      <c r="K101" s="174">
        <v>63</v>
      </c>
      <c r="L101" s="174">
        <v>-9</v>
      </c>
      <c r="M101" s="216">
        <v>19</v>
      </c>
      <c r="N101" s="217">
        <f t="shared" si="4"/>
        <v>-0.11842105263157894</v>
      </c>
      <c r="O101" s="218">
        <f t="shared" si="5"/>
        <v>0.43181818181818182</v>
      </c>
    </row>
    <row r="102" spans="1:15">
      <c r="A102" s="159">
        <v>205470</v>
      </c>
      <c r="B102" s="174" t="s">
        <v>129</v>
      </c>
      <c r="C102" s="174">
        <v>75</v>
      </c>
      <c r="D102" s="174">
        <v>78</v>
      </c>
      <c r="E102" s="174">
        <v>73</v>
      </c>
      <c r="F102" s="174">
        <v>100</v>
      </c>
      <c r="G102" s="174" t="s">
        <v>129</v>
      </c>
      <c r="H102" s="174" t="s">
        <v>129</v>
      </c>
      <c r="I102" s="174">
        <v>22</v>
      </c>
      <c r="J102" s="174">
        <v>22</v>
      </c>
      <c r="K102" s="174">
        <v>30</v>
      </c>
      <c r="L102" s="174" t="s">
        <v>129</v>
      </c>
      <c r="M102" s="216" t="s">
        <v>129</v>
      </c>
      <c r="N102" s="217" t="str">
        <f t="shared" si="4"/>
        <v/>
      </c>
      <c r="O102" s="218" t="str">
        <f t="shared" si="5"/>
        <v/>
      </c>
    </row>
    <row r="103" spans="1:15">
      <c r="A103" s="159">
        <v>207449</v>
      </c>
      <c r="B103" s="174">
        <v>46</v>
      </c>
      <c r="C103" s="174">
        <v>54</v>
      </c>
      <c r="D103" s="174">
        <v>57</v>
      </c>
      <c r="E103" s="174">
        <v>55</v>
      </c>
      <c r="F103" s="174">
        <v>56</v>
      </c>
      <c r="G103" s="174">
        <v>35</v>
      </c>
      <c r="H103" s="174">
        <v>31</v>
      </c>
      <c r="I103" s="174">
        <v>29</v>
      </c>
      <c r="J103" s="174">
        <v>27</v>
      </c>
      <c r="K103" s="174">
        <v>29</v>
      </c>
      <c r="L103" s="174">
        <v>10</v>
      </c>
      <c r="M103" s="216">
        <v>-6</v>
      </c>
      <c r="N103" s="217">
        <f t="shared" si="4"/>
        <v>0.21739130434782608</v>
      </c>
      <c r="O103" s="218">
        <f t="shared" si="5"/>
        <v>-0.17142857142857143</v>
      </c>
    </row>
    <row r="104" spans="1:15">
      <c r="A104" s="159">
        <v>207935</v>
      </c>
      <c r="B104" s="174">
        <v>62</v>
      </c>
      <c r="C104" s="174">
        <v>61</v>
      </c>
      <c r="D104" s="174">
        <v>56</v>
      </c>
      <c r="E104" s="174">
        <v>58</v>
      </c>
      <c r="F104" s="174">
        <v>65</v>
      </c>
      <c r="G104" s="174">
        <v>46</v>
      </c>
      <c r="H104" s="174">
        <v>42</v>
      </c>
      <c r="I104" s="174">
        <v>39</v>
      </c>
      <c r="J104" s="174">
        <v>40</v>
      </c>
      <c r="K104" s="174">
        <v>41</v>
      </c>
      <c r="L104" s="174">
        <v>3</v>
      </c>
      <c r="M104" s="216">
        <v>-5</v>
      </c>
      <c r="N104" s="217">
        <f t="shared" si="4"/>
        <v>4.8387096774193547E-2</v>
      </c>
      <c r="O104" s="218">
        <f t="shared" si="5"/>
        <v>-0.10869565217391304</v>
      </c>
    </row>
    <row r="105" spans="1:15">
      <c r="A105" s="159">
        <v>209038</v>
      </c>
      <c r="B105" s="174">
        <v>58</v>
      </c>
      <c r="C105" s="174">
        <v>56</v>
      </c>
      <c r="D105" s="174">
        <v>53</v>
      </c>
      <c r="E105" s="174">
        <v>55</v>
      </c>
      <c r="F105" s="174">
        <v>59</v>
      </c>
      <c r="G105" s="174">
        <v>42</v>
      </c>
      <c r="H105" s="174">
        <v>31</v>
      </c>
      <c r="I105" s="174">
        <v>30</v>
      </c>
      <c r="J105" s="174">
        <v>43</v>
      </c>
      <c r="K105" s="174">
        <v>47</v>
      </c>
      <c r="L105" s="174">
        <v>1</v>
      </c>
      <c r="M105" s="216">
        <v>5</v>
      </c>
      <c r="N105" s="217">
        <f t="shared" si="4"/>
        <v>1.7241379310344827E-2</v>
      </c>
      <c r="O105" s="218">
        <f t="shared" si="5"/>
        <v>0.11904761904761904</v>
      </c>
    </row>
    <row r="106" spans="1:15">
      <c r="A106" s="159">
        <v>210605</v>
      </c>
      <c r="B106" s="174">
        <v>58</v>
      </c>
      <c r="C106" s="174">
        <v>57</v>
      </c>
      <c r="D106" s="174">
        <v>59</v>
      </c>
      <c r="E106" s="174">
        <v>59</v>
      </c>
      <c r="F106" s="174">
        <v>64</v>
      </c>
      <c r="G106" s="174">
        <v>47</v>
      </c>
      <c r="H106" s="174">
        <v>40</v>
      </c>
      <c r="I106" s="174">
        <v>48</v>
      </c>
      <c r="J106" s="174">
        <v>48</v>
      </c>
      <c r="K106" s="174">
        <v>53</v>
      </c>
      <c r="L106" s="174">
        <v>6</v>
      </c>
      <c r="M106" s="216">
        <v>6</v>
      </c>
      <c r="N106" s="217">
        <f t="shared" si="4"/>
        <v>0.10344827586206896</v>
      </c>
      <c r="O106" s="218">
        <f t="shared" si="5"/>
        <v>0.1276595744680851</v>
      </c>
    </row>
    <row r="107" spans="1:15">
      <c r="A107" s="159">
        <v>211079</v>
      </c>
      <c r="B107" s="174">
        <v>54</v>
      </c>
      <c r="C107" s="174">
        <v>53</v>
      </c>
      <c r="D107" s="174">
        <v>53</v>
      </c>
      <c r="E107" s="174">
        <v>60</v>
      </c>
      <c r="F107" s="174">
        <v>59</v>
      </c>
      <c r="G107" s="174">
        <v>47</v>
      </c>
      <c r="H107" s="174">
        <v>44</v>
      </c>
      <c r="I107" s="174">
        <v>37</v>
      </c>
      <c r="J107" s="174">
        <v>35</v>
      </c>
      <c r="K107" s="174">
        <v>42</v>
      </c>
      <c r="L107" s="174">
        <v>5</v>
      </c>
      <c r="M107" s="216">
        <v>-5</v>
      </c>
      <c r="N107" s="217">
        <f t="shared" si="4"/>
        <v>9.2592592592592587E-2</v>
      </c>
      <c r="O107" s="218">
        <f t="shared" si="5"/>
        <v>-0.10638297872340426</v>
      </c>
    </row>
    <row r="108" spans="1:15">
      <c r="A108" s="159">
        <v>212878</v>
      </c>
      <c r="B108" s="174">
        <v>58</v>
      </c>
      <c r="C108" s="174">
        <v>55</v>
      </c>
      <c r="D108" s="174">
        <v>56</v>
      </c>
      <c r="E108" s="174">
        <v>53</v>
      </c>
      <c r="F108" s="174">
        <v>59</v>
      </c>
      <c r="G108" s="174">
        <v>46</v>
      </c>
      <c r="H108" s="174">
        <v>41</v>
      </c>
      <c r="I108" s="174">
        <v>41</v>
      </c>
      <c r="J108" s="174">
        <v>39</v>
      </c>
      <c r="K108" s="174">
        <v>41</v>
      </c>
      <c r="L108" s="174">
        <v>1</v>
      </c>
      <c r="M108" s="216">
        <v>-5</v>
      </c>
      <c r="N108" s="217">
        <f t="shared" si="4"/>
        <v>1.7241379310344827E-2</v>
      </c>
      <c r="O108" s="218">
        <f t="shared" si="5"/>
        <v>-0.10869565217391304</v>
      </c>
    </row>
    <row r="109" spans="1:15">
      <c r="A109" s="159">
        <v>214111</v>
      </c>
      <c r="B109" s="174">
        <v>65</v>
      </c>
      <c r="C109" s="174">
        <v>64</v>
      </c>
      <c r="D109" s="174">
        <v>61</v>
      </c>
      <c r="E109" s="174">
        <v>65</v>
      </c>
      <c r="F109" s="174">
        <v>66</v>
      </c>
      <c r="G109" s="174">
        <v>48</v>
      </c>
      <c r="H109" s="174">
        <v>43</v>
      </c>
      <c r="I109" s="174">
        <v>53</v>
      </c>
      <c r="J109" s="174">
        <v>48</v>
      </c>
      <c r="K109" s="174">
        <v>49</v>
      </c>
      <c r="L109" s="174">
        <v>1</v>
      </c>
      <c r="M109" s="216">
        <v>1</v>
      </c>
      <c r="N109" s="217">
        <f t="shared" si="4"/>
        <v>1.5384615384615385E-2</v>
      </c>
      <c r="O109" s="218">
        <f t="shared" si="5"/>
        <v>2.0833333333333332E-2</v>
      </c>
    </row>
    <row r="110" spans="1:15">
      <c r="A110" s="159">
        <v>215239</v>
      </c>
      <c r="B110" s="174">
        <v>60</v>
      </c>
      <c r="C110" s="174">
        <v>54</v>
      </c>
      <c r="D110" s="174">
        <v>58</v>
      </c>
      <c r="E110" s="174">
        <v>59</v>
      </c>
      <c r="F110" s="174">
        <v>57</v>
      </c>
      <c r="G110" s="174">
        <v>44</v>
      </c>
      <c r="H110" s="174">
        <v>38</v>
      </c>
      <c r="I110" s="174">
        <v>44</v>
      </c>
      <c r="J110" s="174">
        <v>41</v>
      </c>
      <c r="K110" s="174">
        <v>41</v>
      </c>
      <c r="L110" s="174">
        <v>-3</v>
      </c>
      <c r="M110" s="216">
        <v>-3</v>
      </c>
      <c r="N110" s="217">
        <f t="shared" si="4"/>
        <v>-0.05</v>
      </c>
      <c r="O110" s="218">
        <f t="shared" si="5"/>
        <v>-6.8181818181818177E-2</v>
      </c>
    </row>
    <row r="111" spans="1:15">
      <c r="A111" s="159">
        <v>218858</v>
      </c>
      <c r="B111" s="174">
        <v>61</v>
      </c>
      <c r="C111" s="174">
        <v>55</v>
      </c>
      <c r="D111" s="174">
        <v>55</v>
      </c>
      <c r="E111" s="174">
        <v>61</v>
      </c>
      <c r="F111" s="174">
        <v>54</v>
      </c>
      <c r="G111" s="174">
        <v>32</v>
      </c>
      <c r="H111" s="174">
        <v>25</v>
      </c>
      <c r="I111" s="174">
        <v>35</v>
      </c>
      <c r="J111" s="174">
        <v>39</v>
      </c>
      <c r="K111" s="174">
        <v>26</v>
      </c>
      <c r="L111" s="174">
        <v>-7</v>
      </c>
      <c r="M111" s="216">
        <v>-6</v>
      </c>
      <c r="N111" s="217">
        <f t="shared" si="4"/>
        <v>-0.11475409836065574</v>
      </c>
      <c r="O111" s="218">
        <f t="shared" si="5"/>
        <v>-0.1875</v>
      </c>
    </row>
    <row r="112" spans="1:15">
      <c r="A112" s="159">
        <v>219408</v>
      </c>
      <c r="B112" s="174">
        <v>34</v>
      </c>
      <c r="C112" s="174">
        <v>35</v>
      </c>
      <c r="D112" s="174">
        <v>52</v>
      </c>
      <c r="E112" s="174" t="s">
        <v>129</v>
      </c>
      <c r="F112" s="174" t="s">
        <v>129</v>
      </c>
      <c r="G112" s="174">
        <v>0</v>
      </c>
      <c r="H112" s="174">
        <v>33</v>
      </c>
      <c r="I112" s="174">
        <v>50</v>
      </c>
      <c r="J112" s="174" t="s">
        <v>129</v>
      </c>
      <c r="K112" s="174" t="s">
        <v>129</v>
      </c>
      <c r="L112" s="174" t="s">
        <v>129</v>
      </c>
      <c r="M112" s="216" t="s">
        <v>129</v>
      </c>
      <c r="N112" s="217" t="str">
        <f t="shared" si="4"/>
        <v/>
      </c>
      <c r="O112" s="218" t="str">
        <f t="shared" si="5"/>
        <v/>
      </c>
    </row>
    <row r="113" spans="1:15">
      <c r="A113" s="159">
        <v>219879</v>
      </c>
      <c r="B113" s="174">
        <v>52</v>
      </c>
      <c r="C113" s="174">
        <v>53</v>
      </c>
      <c r="D113" s="174">
        <v>47</v>
      </c>
      <c r="E113" s="174">
        <v>57</v>
      </c>
      <c r="F113" s="174">
        <v>54</v>
      </c>
      <c r="G113" s="174">
        <v>49</v>
      </c>
      <c r="H113" s="174">
        <v>48</v>
      </c>
      <c r="I113" s="174">
        <v>36</v>
      </c>
      <c r="J113" s="174">
        <v>35</v>
      </c>
      <c r="K113" s="174">
        <v>42</v>
      </c>
      <c r="L113" s="174">
        <v>2</v>
      </c>
      <c r="M113" s="216">
        <v>-7</v>
      </c>
      <c r="N113" s="217">
        <f t="shared" si="4"/>
        <v>3.8461538461538464E-2</v>
      </c>
      <c r="O113" s="218">
        <f t="shared" si="5"/>
        <v>-0.14285714285714285</v>
      </c>
    </row>
    <row r="114" spans="1:15">
      <c r="A114" s="159">
        <v>220057</v>
      </c>
      <c r="B114" s="174">
        <v>56</v>
      </c>
      <c r="C114" s="174">
        <v>54</v>
      </c>
      <c r="D114" s="174">
        <v>51</v>
      </c>
      <c r="E114" s="174">
        <v>54</v>
      </c>
      <c r="F114" s="174">
        <v>58</v>
      </c>
      <c r="G114" s="174">
        <v>55</v>
      </c>
      <c r="H114" s="174">
        <v>46</v>
      </c>
      <c r="I114" s="174">
        <v>47</v>
      </c>
      <c r="J114" s="174">
        <v>60</v>
      </c>
      <c r="K114" s="174">
        <v>43</v>
      </c>
      <c r="L114" s="174">
        <v>2</v>
      </c>
      <c r="M114" s="216">
        <v>-12</v>
      </c>
      <c r="N114" s="217">
        <f t="shared" si="4"/>
        <v>3.5714285714285712E-2</v>
      </c>
      <c r="O114" s="218">
        <f t="shared" si="5"/>
        <v>-0.21818181818181817</v>
      </c>
    </row>
    <row r="115" spans="1:15">
      <c r="A115" s="159">
        <v>221184</v>
      </c>
      <c r="B115" s="174">
        <v>49</v>
      </c>
      <c r="C115" s="174">
        <v>46</v>
      </c>
      <c r="D115" s="174">
        <v>45</v>
      </c>
      <c r="E115" s="174">
        <v>42</v>
      </c>
      <c r="F115" s="174">
        <v>43</v>
      </c>
      <c r="G115" s="174">
        <v>49</v>
      </c>
      <c r="H115" s="174">
        <v>48</v>
      </c>
      <c r="I115" s="174">
        <v>41</v>
      </c>
      <c r="J115" s="174">
        <v>40</v>
      </c>
      <c r="K115" s="174">
        <v>42</v>
      </c>
      <c r="L115" s="174">
        <v>-6</v>
      </c>
      <c r="M115" s="216">
        <v>-7</v>
      </c>
      <c r="N115" s="217">
        <f t="shared" si="4"/>
        <v>-0.12244897959183673</v>
      </c>
      <c r="O115" s="218">
        <f t="shared" si="5"/>
        <v>-0.14285714285714285</v>
      </c>
    </row>
    <row r="116" spans="1:15">
      <c r="A116" s="159">
        <v>221397</v>
      </c>
      <c r="B116" s="174">
        <v>56</v>
      </c>
      <c r="C116" s="174">
        <v>59</v>
      </c>
      <c r="D116" s="174">
        <v>54</v>
      </c>
      <c r="E116" s="174">
        <v>56</v>
      </c>
      <c r="F116" s="174">
        <v>61</v>
      </c>
      <c r="G116" s="174">
        <v>53</v>
      </c>
      <c r="H116" s="174">
        <v>52</v>
      </c>
      <c r="I116" s="174">
        <v>44</v>
      </c>
      <c r="J116" s="174">
        <v>43</v>
      </c>
      <c r="K116" s="174">
        <v>45</v>
      </c>
      <c r="L116" s="174">
        <v>5</v>
      </c>
      <c r="M116" s="216">
        <v>-8</v>
      </c>
      <c r="N116" s="217">
        <f t="shared" si="4"/>
        <v>8.9285714285714288E-2</v>
      </c>
      <c r="O116" s="218">
        <f t="shared" si="5"/>
        <v>-0.15094339622641509</v>
      </c>
    </row>
    <row r="117" spans="1:15">
      <c r="A117" s="159">
        <v>221485</v>
      </c>
      <c r="B117" s="174">
        <v>52</v>
      </c>
      <c r="C117" s="174">
        <v>54</v>
      </c>
      <c r="D117" s="174">
        <v>56</v>
      </c>
      <c r="E117" s="174">
        <v>48</v>
      </c>
      <c r="F117" s="174">
        <v>53</v>
      </c>
      <c r="G117" s="174">
        <v>38</v>
      </c>
      <c r="H117" s="174">
        <v>31</v>
      </c>
      <c r="I117" s="174">
        <v>30</v>
      </c>
      <c r="J117" s="174">
        <v>22</v>
      </c>
      <c r="K117" s="174">
        <v>25</v>
      </c>
      <c r="L117" s="174">
        <v>1</v>
      </c>
      <c r="M117" s="216">
        <v>-13</v>
      </c>
      <c r="N117" s="217">
        <f t="shared" si="4"/>
        <v>1.9230769230769232E-2</v>
      </c>
      <c r="O117" s="218">
        <f t="shared" si="5"/>
        <v>-0.34210526315789475</v>
      </c>
    </row>
    <row r="118" spans="1:15">
      <c r="A118" s="159">
        <v>221643</v>
      </c>
      <c r="B118" s="174">
        <v>53</v>
      </c>
      <c r="C118" s="174">
        <v>52</v>
      </c>
      <c r="D118" s="174">
        <v>49</v>
      </c>
      <c r="E118" s="174">
        <v>50</v>
      </c>
      <c r="F118" s="174">
        <v>57</v>
      </c>
      <c r="G118" s="174">
        <v>51</v>
      </c>
      <c r="H118" s="174">
        <v>44</v>
      </c>
      <c r="I118" s="174">
        <v>44</v>
      </c>
      <c r="J118" s="174">
        <v>47</v>
      </c>
      <c r="K118" s="174">
        <v>52</v>
      </c>
      <c r="L118" s="174">
        <v>4</v>
      </c>
      <c r="M118" s="216">
        <v>1</v>
      </c>
      <c r="N118" s="217">
        <f t="shared" si="4"/>
        <v>7.5471698113207544E-2</v>
      </c>
      <c r="O118" s="218">
        <f t="shared" si="5"/>
        <v>1.9607843137254902E-2</v>
      </c>
    </row>
    <row r="119" spans="1:15">
      <c r="A119" s="159">
        <v>221908</v>
      </c>
      <c r="B119" s="174">
        <v>57</v>
      </c>
      <c r="C119" s="174">
        <v>56</v>
      </c>
      <c r="D119" s="174">
        <v>58</v>
      </c>
      <c r="E119" s="174">
        <v>56</v>
      </c>
      <c r="F119" s="174">
        <v>58</v>
      </c>
      <c r="G119" s="174">
        <v>52</v>
      </c>
      <c r="H119" s="174">
        <v>57</v>
      </c>
      <c r="I119" s="174">
        <v>47</v>
      </c>
      <c r="J119" s="174">
        <v>45</v>
      </c>
      <c r="K119" s="174">
        <v>67</v>
      </c>
      <c r="L119" s="174">
        <v>1</v>
      </c>
      <c r="M119" s="216">
        <v>15</v>
      </c>
      <c r="N119" s="217">
        <f t="shared" si="4"/>
        <v>1.7543859649122806E-2</v>
      </c>
      <c r="O119" s="218">
        <f t="shared" si="5"/>
        <v>0.28846153846153844</v>
      </c>
    </row>
    <row r="120" spans="1:15">
      <c r="A120" s="159">
        <v>222053</v>
      </c>
      <c r="B120" s="174">
        <v>49</v>
      </c>
      <c r="C120" s="174">
        <v>51</v>
      </c>
      <c r="D120" s="174">
        <v>44</v>
      </c>
      <c r="E120" s="174">
        <v>49</v>
      </c>
      <c r="F120" s="174">
        <v>50</v>
      </c>
      <c r="G120" s="174">
        <v>55</v>
      </c>
      <c r="H120" s="174">
        <v>44</v>
      </c>
      <c r="I120" s="174">
        <v>39</v>
      </c>
      <c r="J120" s="174">
        <v>39</v>
      </c>
      <c r="K120" s="174">
        <v>38</v>
      </c>
      <c r="L120" s="174">
        <v>1</v>
      </c>
      <c r="M120" s="216">
        <v>-17</v>
      </c>
      <c r="N120" s="217">
        <f t="shared" si="4"/>
        <v>2.0408163265306121E-2</v>
      </c>
      <c r="O120" s="218">
        <f t="shared" si="5"/>
        <v>-0.30909090909090908</v>
      </c>
    </row>
    <row r="121" spans="1:15">
      <c r="A121" s="159">
        <v>222062</v>
      </c>
      <c r="B121" s="174">
        <v>57</v>
      </c>
      <c r="C121" s="174">
        <v>55</v>
      </c>
      <c r="D121" s="174">
        <v>54</v>
      </c>
      <c r="E121" s="174">
        <v>53</v>
      </c>
      <c r="F121" s="174">
        <v>58</v>
      </c>
      <c r="G121" s="174">
        <v>50</v>
      </c>
      <c r="H121" s="174">
        <v>49</v>
      </c>
      <c r="I121" s="174">
        <v>39</v>
      </c>
      <c r="J121" s="174">
        <v>38</v>
      </c>
      <c r="K121" s="174">
        <v>50</v>
      </c>
      <c r="L121" s="174">
        <v>1</v>
      </c>
      <c r="M121" s="216">
        <v>0</v>
      </c>
      <c r="N121" s="217">
        <f t="shared" si="4"/>
        <v>1.7543859649122806E-2</v>
      </c>
      <c r="O121" s="218">
        <f t="shared" si="5"/>
        <v>0</v>
      </c>
    </row>
    <row r="122" spans="1:15">
      <c r="A122" s="159">
        <v>222576</v>
      </c>
      <c r="B122" s="174">
        <v>67</v>
      </c>
      <c r="C122" s="174">
        <v>62</v>
      </c>
      <c r="D122" s="174">
        <v>67</v>
      </c>
      <c r="E122" s="174">
        <v>66</v>
      </c>
      <c r="F122" s="174">
        <v>68</v>
      </c>
      <c r="G122" s="174">
        <v>55</v>
      </c>
      <c r="H122" s="174">
        <v>43</v>
      </c>
      <c r="I122" s="174">
        <v>41</v>
      </c>
      <c r="J122" s="174">
        <v>48</v>
      </c>
      <c r="K122" s="174">
        <v>47</v>
      </c>
      <c r="L122" s="174">
        <v>1</v>
      </c>
      <c r="M122" s="216">
        <v>-8</v>
      </c>
      <c r="N122" s="217">
        <f t="shared" si="4"/>
        <v>1.4925373134328358E-2</v>
      </c>
      <c r="O122" s="218">
        <f t="shared" si="5"/>
        <v>-0.14545454545454545</v>
      </c>
    </row>
    <row r="123" spans="1:15">
      <c r="A123" s="159">
        <v>222992</v>
      </c>
      <c r="B123" s="174" t="s">
        <v>129</v>
      </c>
      <c r="C123" s="174" t="s">
        <v>129</v>
      </c>
      <c r="D123" s="174" t="s">
        <v>129</v>
      </c>
      <c r="E123" s="174" t="s">
        <v>129</v>
      </c>
      <c r="F123" s="174" t="s">
        <v>129</v>
      </c>
      <c r="G123" s="174" t="s">
        <v>129</v>
      </c>
      <c r="H123" s="174">
        <v>100</v>
      </c>
      <c r="I123" s="174" t="s">
        <v>129</v>
      </c>
      <c r="J123" s="174" t="s">
        <v>129</v>
      </c>
      <c r="K123" s="174" t="s">
        <v>129</v>
      </c>
      <c r="L123" s="174" t="s">
        <v>129</v>
      </c>
      <c r="M123" s="216" t="s">
        <v>129</v>
      </c>
      <c r="N123" s="217" t="str">
        <f t="shared" ref="N123:N169" si="6">IFERROR((L123/B123)*1,"")</f>
        <v/>
      </c>
      <c r="O123" s="218" t="str">
        <f t="shared" si="5"/>
        <v/>
      </c>
    </row>
    <row r="124" spans="1:15">
      <c r="A124" s="159">
        <v>223320</v>
      </c>
      <c r="B124" s="174">
        <v>60</v>
      </c>
      <c r="C124" s="174">
        <v>43</v>
      </c>
      <c r="D124" s="174">
        <v>55</v>
      </c>
      <c r="E124" s="174">
        <v>51</v>
      </c>
      <c r="F124" s="174">
        <v>43</v>
      </c>
      <c r="G124" s="174">
        <v>41</v>
      </c>
      <c r="H124" s="174">
        <v>43</v>
      </c>
      <c r="I124" s="174">
        <v>43</v>
      </c>
      <c r="J124" s="174">
        <v>51</v>
      </c>
      <c r="K124" s="174">
        <v>49</v>
      </c>
      <c r="L124" s="174">
        <v>-17</v>
      </c>
      <c r="M124" s="216">
        <v>8</v>
      </c>
      <c r="N124" s="217">
        <f t="shared" si="6"/>
        <v>-0.28333333333333333</v>
      </c>
      <c r="O124" s="218">
        <f t="shared" si="5"/>
        <v>0.1951219512195122</v>
      </c>
    </row>
    <row r="125" spans="1:15">
      <c r="A125" s="159">
        <v>223506</v>
      </c>
      <c r="B125" s="174" t="s">
        <v>129</v>
      </c>
      <c r="C125" s="174" t="s">
        <v>129</v>
      </c>
      <c r="D125" s="174" t="s">
        <v>129</v>
      </c>
      <c r="E125" s="174" t="s">
        <v>129</v>
      </c>
      <c r="F125" s="174">
        <v>100</v>
      </c>
      <c r="G125" s="174" t="s">
        <v>129</v>
      </c>
      <c r="H125" s="174" t="s">
        <v>129</v>
      </c>
      <c r="I125" s="174" t="s">
        <v>129</v>
      </c>
      <c r="J125" s="174" t="s">
        <v>129</v>
      </c>
      <c r="K125" s="174">
        <v>100</v>
      </c>
      <c r="L125" s="174" t="s">
        <v>129</v>
      </c>
      <c r="M125" s="216" t="s">
        <v>129</v>
      </c>
      <c r="N125" s="217" t="str">
        <f t="shared" si="6"/>
        <v/>
      </c>
      <c r="O125" s="218" t="str">
        <f t="shared" si="5"/>
        <v/>
      </c>
    </row>
    <row r="126" spans="1:15">
      <c r="A126" s="159">
        <v>224615</v>
      </c>
      <c r="B126" s="174">
        <v>53</v>
      </c>
      <c r="C126" s="174" t="s">
        <v>129</v>
      </c>
      <c r="D126" s="174" t="s">
        <v>129</v>
      </c>
      <c r="E126" s="174">
        <v>48</v>
      </c>
      <c r="F126" s="174">
        <v>89</v>
      </c>
      <c r="G126" s="174">
        <v>40</v>
      </c>
      <c r="H126" s="174" t="s">
        <v>129</v>
      </c>
      <c r="I126" s="174" t="s">
        <v>129</v>
      </c>
      <c r="J126" s="174">
        <v>56</v>
      </c>
      <c r="K126" s="174">
        <v>67</v>
      </c>
      <c r="L126" s="174">
        <v>36</v>
      </c>
      <c r="M126" s="216">
        <v>27</v>
      </c>
      <c r="N126" s="217">
        <f t="shared" si="6"/>
        <v>0.67924528301886788</v>
      </c>
      <c r="O126" s="218">
        <f t="shared" si="5"/>
        <v>0.67500000000000004</v>
      </c>
    </row>
    <row r="127" spans="1:15">
      <c r="A127" s="159">
        <v>224642</v>
      </c>
      <c r="B127" s="174">
        <v>62</v>
      </c>
      <c r="C127" s="174">
        <v>42</v>
      </c>
      <c r="D127" s="174">
        <v>60</v>
      </c>
      <c r="E127" s="174">
        <v>62</v>
      </c>
      <c r="F127" s="174">
        <v>64</v>
      </c>
      <c r="G127" s="174">
        <v>50</v>
      </c>
      <c r="H127" s="174">
        <v>45</v>
      </c>
      <c r="I127" s="174">
        <v>47</v>
      </c>
      <c r="J127" s="174">
        <v>51</v>
      </c>
      <c r="K127" s="174">
        <v>55</v>
      </c>
      <c r="L127" s="174">
        <v>2</v>
      </c>
      <c r="M127" s="216">
        <v>5</v>
      </c>
      <c r="N127" s="217">
        <f t="shared" si="6"/>
        <v>3.2258064516129031E-2</v>
      </c>
      <c r="O127" s="218">
        <f t="shared" si="5"/>
        <v>0.1</v>
      </c>
    </row>
    <row r="128" spans="1:15">
      <c r="A128" s="159">
        <v>225070</v>
      </c>
      <c r="B128" s="174" t="s">
        <v>129</v>
      </c>
      <c r="C128" s="174" t="s">
        <v>129</v>
      </c>
      <c r="D128" s="174">
        <v>17</v>
      </c>
      <c r="E128" s="174">
        <v>67</v>
      </c>
      <c r="F128" s="174">
        <v>67</v>
      </c>
      <c r="G128" s="174" t="s">
        <v>129</v>
      </c>
      <c r="H128" s="174" t="s">
        <v>129</v>
      </c>
      <c r="I128" s="174">
        <v>23</v>
      </c>
      <c r="J128" s="174" t="s">
        <v>129</v>
      </c>
      <c r="K128" s="174" t="s">
        <v>129</v>
      </c>
      <c r="L128" s="174" t="s">
        <v>129</v>
      </c>
      <c r="M128" s="216" t="s">
        <v>129</v>
      </c>
      <c r="N128" s="217" t="str">
        <f t="shared" si="6"/>
        <v/>
      </c>
      <c r="O128" s="218" t="str">
        <f t="shared" si="5"/>
        <v/>
      </c>
    </row>
    <row r="129" spans="1:15">
      <c r="A129" s="159">
        <v>226204</v>
      </c>
      <c r="B129" s="174">
        <v>73</v>
      </c>
      <c r="C129" s="174">
        <v>74</v>
      </c>
      <c r="D129" s="174">
        <v>22</v>
      </c>
      <c r="E129" s="174">
        <v>78</v>
      </c>
      <c r="F129" s="174">
        <v>69</v>
      </c>
      <c r="G129" s="174">
        <v>57</v>
      </c>
      <c r="H129" s="174">
        <v>55</v>
      </c>
      <c r="I129" s="174">
        <v>15</v>
      </c>
      <c r="J129" s="174">
        <v>55</v>
      </c>
      <c r="K129" s="174">
        <v>52</v>
      </c>
      <c r="L129" s="174">
        <v>-4</v>
      </c>
      <c r="M129" s="216">
        <v>-5</v>
      </c>
      <c r="N129" s="217">
        <f t="shared" si="6"/>
        <v>-5.4794520547945202E-2</v>
      </c>
      <c r="O129" s="218">
        <f t="shared" si="5"/>
        <v>-8.771929824561403E-2</v>
      </c>
    </row>
    <row r="130" spans="1:15">
      <c r="A130" s="159">
        <v>227182</v>
      </c>
      <c r="B130" s="174">
        <v>53</v>
      </c>
      <c r="C130" s="174">
        <v>48</v>
      </c>
      <c r="D130" s="174" t="s">
        <v>129</v>
      </c>
      <c r="E130" s="174" t="s">
        <v>129</v>
      </c>
      <c r="F130" s="174" t="s">
        <v>129</v>
      </c>
      <c r="G130" s="174">
        <v>46</v>
      </c>
      <c r="H130" s="174">
        <v>52</v>
      </c>
      <c r="I130" s="174" t="s">
        <v>129</v>
      </c>
      <c r="J130" s="174" t="s">
        <v>129</v>
      </c>
      <c r="K130" s="174" t="s">
        <v>129</v>
      </c>
      <c r="L130" s="174" t="s">
        <v>129</v>
      </c>
      <c r="M130" s="216" t="s">
        <v>129</v>
      </c>
      <c r="N130" s="217" t="str">
        <f t="shared" si="6"/>
        <v/>
      </c>
      <c r="O130" s="218" t="str">
        <f t="shared" ref="O130:O161" si="7">IFERROR((M130/G130)*1,"")</f>
        <v/>
      </c>
    </row>
    <row r="131" spans="1:15">
      <c r="A131" s="159">
        <v>227304</v>
      </c>
      <c r="B131" s="174">
        <v>58</v>
      </c>
      <c r="C131" s="174">
        <v>60</v>
      </c>
      <c r="D131" s="174">
        <v>58</v>
      </c>
      <c r="E131" s="174">
        <v>64</v>
      </c>
      <c r="F131" s="174">
        <v>61</v>
      </c>
      <c r="G131" s="174">
        <v>37</v>
      </c>
      <c r="H131" s="174">
        <v>37</v>
      </c>
      <c r="I131" s="174">
        <v>38</v>
      </c>
      <c r="J131" s="174">
        <v>56</v>
      </c>
      <c r="K131" s="174">
        <v>43</v>
      </c>
      <c r="L131" s="174">
        <v>3</v>
      </c>
      <c r="M131" s="216">
        <v>6</v>
      </c>
      <c r="N131" s="217">
        <f t="shared" si="6"/>
        <v>5.1724137931034482E-2</v>
      </c>
      <c r="O131" s="218">
        <f t="shared" si="7"/>
        <v>0.16216216216216217</v>
      </c>
    </row>
    <row r="132" spans="1:15">
      <c r="A132" s="159">
        <v>227854</v>
      </c>
      <c r="B132" s="174">
        <v>62</v>
      </c>
      <c r="C132" s="174">
        <v>55</v>
      </c>
      <c r="D132" s="174">
        <v>62</v>
      </c>
      <c r="E132" s="174">
        <v>41</v>
      </c>
      <c r="F132" s="174">
        <v>63</v>
      </c>
      <c r="G132" s="174">
        <v>42</v>
      </c>
      <c r="H132" s="174">
        <v>34</v>
      </c>
      <c r="I132" s="174">
        <v>31</v>
      </c>
      <c r="J132" s="174">
        <v>45</v>
      </c>
      <c r="K132" s="174">
        <v>33</v>
      </c>
      <c r="L132" s="174">
        <v>1</v>
      </c>
      <c r="M132" s="216">
        <v>-9</v>
      </c>
      <c r="N132" s="217">
        <f t="shared" si="6"/>
        <v>1.6129032258064516E-2</v>
      </c>
      <c r="O132" s="218">
        <f t="shared" si="7"/>
        <v>-0.21428571428571427</v>
      </c>
    </row>
    <row r="133" spans="1:15">
      <c r="A133" s="159">
        <v>227924</v>
      </c>
      <c r="B133" s="174">
        <v>67</v>
      </c>
      <c r="C133" s="174">
        <v>56</v>
      </c>
      <c r="D133" s="174">
        <v>58</v>
      </c>
      <c r="E133" s="174">
        <v>46</v>
      </c>
      <c r="F133" s="174" t="s">
        <v>129</v>
      </c>
      <c r="G133" s="174">
        <v>39</v>
      </c>
      <c r="H133" s="174">
        <v>34</v>
      </c>
      <c r="I133" s="174">
        <v>34</v>
      </c>
      <c r="J133" s="174">
        <v>49</v>
      </c>
      <c r="K133" s="174" t="s">
        <v>129</v>
      </c>
      <c r="L133" s="174" t="s">
        <v>129</v>
      </c>
      <c r="M133" s="216" t="s">
        <v>129</v>
      </c>
      <c r="N133" s="217" t="str">
        <f t="shared" si="6"/>
        <v/>
      </c>
      <c r="O133" s="218" t="str">
        <f t="shared" si="7"/>
        <v/>
      </c>
    </row>
    <row r="134" spans="1:15">
      <c r="A134" s="159">
        <v>227979</v>
      </c>
      <c r="B134" s="174">
        <v>72</v>
      </c>
      <c r="C134" s="174" t="s">
        <v>129</v>
      </c>
      <c r="D134" s="174" t="s">
        <v>129</v>
      </c>
      <c r="E134" s="174" t="s">
        <v>129</v>
      </c>
      <c r="F134" s="174" t="s">
        <v>129</v>
      </c>
      <c r="G134" s="174">
        <v>61</v>
      </c>
      <c r="H134" s="174" t="s">
        <v>129</v>
      </c>
      <c r="I134" s="174" t="s">
        <v>129</v>
      </c>
      <c r="J134" s="174" t="s">
        <v>129</v>
      </c>
      <c r="K134" s="174" t="s">
        <v>129</v>
      </c>
      <c r="L134" s="174" t="s">
        <v>129</v>
      </c>
      <c r="M134" s="216" t="s">
        <v>129</v>
      </c>
      <c r="N134" s="217" t="str">
        <f t="shared" si="6"/>
        <v/>
      </c>
      <c r="O134" s="218" t="str">
        <f t="shared" si="7"/>
        <v/>
      </c>
    </row>
    <row r="135" spans="1:15">
      <c r="A135" s="159">
        <v>228608</v>
      </c>
      <c r="B135" s="174">
        <v>61</v>
      </c>
      <c r="C135" s="174">
        <v>62</v>
      </c>
      <c r="D135" s="174">
        <v>83</v>
      </c>
      <c r="E135" s="174">
        <v>69</v>
      </c>
      <c r="F135" s="174">
        <v>64</v>
      </c>
      <c r="G135" s="174">
        <v>40</v>
      </c>
      <c r="H135" s="174">
        <v>42</v>
      </c>
      <c r="I135" s="174">
        <v>73</v>
      </c>
      <c r="J135" s="174">
        <v>36</v>
      </c>
      <c r="K135" s="174">
        <v>37</v>
      </c>
      <c r="L135" s="174">
        <v>3</v>
      </c>
      <c r="M135" s="216">
        <v>-3</v>
      </c>
      <c r="N135" s="217">
        <f t="shared" si="6"/>
        <v>4.9180327868852458E-2</v>
      </c>
      <c r="O135" s="218">
        <f t="shared" si="7"/>
        <v>-7.4999999999999997E-2</v>
      </c>
    </row>
    <row r="136" spans="1:15">
      <c r="A136" s="159">
        <v>232414</v>
      </c>
      <c r="B136" s="174">
        <v>65</v>
      </c>
      <c r="C136" s="174">
        <v>59</v>
      </c>
      <c r="D136" s="174">
        <v>63</v>
      </c>
      <c r="E136" s="174">
        <v>66</v>
      </c>
      <c r="F136" s="174">
        <v>64</v>
      </c>
      <c r="G136" s="174">
        <v>48</v>
      </c>
      <c r="H136" s="174">
        <v>37</v>
      </c>
      <c r="I136" s="174">
        <v>41</v>
      </c>
      <c r="J136" s="174">
        <v>42</v>
      </c>
      <c r="K136" s="174">
        <v>39</v>
      </c>
      <c r="L136" s="174">
        <v>-1</v>
      </c>
      <c r="M136" s="216">
        <v>-9</v>
      </c>
      <c r="N136" s="217">
        <f t="shared" si="6"/>
        <v>-1.5384615384615385E-2</v>
      </c>
      <c r="O136" s="218">
        <f t="shared" si="7"/>
        <v>-0.1875</v>
      </c>
    </row>
    <row r="137" spans="1:15">
      <c r="A137" s="159">
        <v>232946</v>
      </c>
      <c r="B137" s="174">
        <v>71</v>
      </c>
      <c r="C137" s="174">
        <v>73</v>
      </c>
      <c r="D137" s="174">
        <v>69</v>
      </c>
      <c r="E137" s="174">
        <v>71</v>
      </c>
      <c r="F137" s="174">
        <v>72</v>
      </c>
      <c r="G137" s="174">
        <v>52</v>
      </c>
      <c r="H137" s="174">
        <v>53</v>
      </c>
      <c r="I137" s="174">
        <v>52</v>
      </c>
      <c r="J137" s="174">
        <v>53</v>
      </c>
      <c r="K137" s="174">
        <v>46</v>
      </c>
      <c r="L137" s="174">
        <v>1</v>
      </c>
      <c r="M137" s="216">
        <v>-6</v>
      </c>
      <c r="N137" s="217">
        <f t="shared" si="6"/>
        <v>1.4084507042253521E-2</v>
      </c>
      <c r="O137" s="218">
        <f t="shared" si="7"/>
        <v>-0.11538461538461539</v>
      </c>
    </row>
    <row r="138" spans="1:15">
      <c r="A138" s="159">
        <v>233019</v>
      </c>
      <c r="B138" s="174">
        <v>60</v>
      </c>
      <c r="C138" s="174">
        <v>60</v>
      </c>
      <c r="D138" s="174">
        <v>55</v>
      </c>
      <c r="E138" s="174">
        <v>64</v>
      </c>
      <c r="F138" s="174">
        <v>68</v>
      </c>
      <c r="G138" s="174">
        <v>37</v>
      </c>
      <c r="H138" s="174">
        <v>41</v>
      </c>
      <c r="I138" s="174">
        <v>29</v>
      </c>
      <c r="J138" s="174">
        <v>38</v>
      </c>
      <c r="K138" s="174">
        <v>40</v>
      </c>
      <c r="L138" s="174">
        <v>8</v>
      </c>
      <c r="M138" s="216">
        <v>3</v>
      </c>
      <c r="N138" s="217">
        <f t="shared" si="6"/>
        <v>0.13333333333333333</v>
      </c>
      <c r="O138" s="218">
        <f t="shared" si="7"/>
        <v>8.1081081081081086E-2</v>
      </c>
    </row>
    <row r="139" spans="1:15">
      <c r="A139" s="159">
        <v>233772</v>
      </c>
      <c r="B139" s="174">
        <v>58</v>
      </c>
      <c r="C139" s="174">
        <v>56</v>
      </c>
      <c r="D139" s="174">
        <v>57</v>
      </c>
      <c r="E139" s="174">
        <v>61</v>
      </c>
      <c r="F139" s="174">
        <v>56</v>
      </c>
      <c r="G139" s="174">
        <v>35</v>
      </c>
      <c r="H139" s="174">
        <v>36</v>
      </c>
      <c r="I139" s="174">
        <v>39</v>
      </c>
      <c r="J139" s="174">
        <v>38</v>
      </c>
      <c r="K139" s="174">
        <v>36</v>
      </c>
      <c r="L139" s="174">
        <v>-2</v>
      </c>
      <c r="M139" s="216">
        <v>1</v>
      </c>
      <c r="N139" s="217">
        <f t="shared" si="6"/>
        <v>-3.4482758620689655E-2</v>
      </c>
      <c r="O139" s="218">
        <f t="shared" si="7"/>
        <v>2.8571428571428571E-2</v>
      </c>
    </row>
    <row r="140" spans="1:15">
      <c r="A140" s="159">
        <v>234669</v>
      </c>
      <c r="B140" s="174" t="s">
        <v>129</v>
      </c>
      <c r="C140" s="174" t="s">
        <v>129</v>
      </c>
      <c r="D140" s="174" t="s">
        <v>129</v>
      </c>
      <c r="E140" s="174" t="s">
        <v>129</v>
      </c>
      <c r="F140" s="174" t="s">
        <v>129</v>
      </c>
      <c r="G140" s="174" t="s">
        <v>129</v>
      </c>
      <c r="H140" s="174" t="s">
        <v>129</v>
      </c>
      <c r="I140" s="174" t="s">
        <v>129</v>
      </c>
      <c r="J140" s="174" t="s">
        <v>129</v>
      </c>
      <c r="K140" s="174" t="s">
        <v>129</v>
      </c>
      <c r="L140" s="174" t="s">
        <v>129</v>
      </c>
      <c r="M140" s="216" t="s">
        <v>129</v>
      </c>
      <c r="N140" s="217" t="str">
        <f t="shared" si="6"/>
        <v/>
      </c>
      <c r="O140" s="218" t="str">
        <f t="shared" si="7"/>
        <v/>
      </c>
    </row>
    <row r="141" spans="1:15">
      <c r="A141" s="159">
        <v>234951</v>
      </c>
      <c r="B141" s="174" t="s">
        <v>129</v>
      </c>
      <c r="C141" s="174" t="s">
        <v>129</v>
      </c>
      <c r="D141" s="174" t="s">
        <v>129</v>
      </c>
      <c r="E141" s="174" t="s">
        <v>129</v>
      </c>
      <c r="F141" s="174" t="s">
        <v>129</v>
      </c>
      <c r="G141" s="174" t="s">
        <v>129</v>
      </c>
      <c r="H141" s="174" t="s">
        <v>129</v>
      </c>
      <c r="I141" s="174" t="s">
        <v>129</v>
      </c>
      <c r="J141" s="174" t="s">
        <v>129</v>
      </c>
      <c r="K141" s="174" t="s">
        <v>129</v>
      </c>
      <c r="L141" s="174" t="s">
        <v>129</v>
      </c>
      <c r="M141" s="216" t="s">
        <v>129</v>
      </c>
      <c r="N141" s="217" t="str">
        <f t="shared" si="6"/>
        <v/>
      </c>
      <c r="O141" s="218" t="str">
        <f t="shared" si="7"/>
        <v/>
      </c>
    </row>
    <row r="142" spans="1:15">
      <c r="A142" s="159">
        <v>235103</v>
      </c>
      <c r="B142" s="174" t="s">
        <v>129</v>
      </c>
      <c r="C142" s="174" t="s">
        <v>129</v>
      </c>
      <c r="D142" s="174" t="s">
        <v>129</v>
      </c>
      <c r="E142" s="174" t="s">
        <v>129</v>
      </c>
      <c r="F142" s="174" t="s">
        <v>129</v>
      </c>
      <c r="G142" s="174" t="s">
        <v>129</v>
      </c>
      <c r="H142" s="174" t="s">
        <v>129</v>
      </c>
      <c r="I142" s="174" t="s">
        <v>129</v>
      </c>
      <c r="J142" s="174" t="s">
        <v>129</v>
      </c>
      <c r="K142" s="174" t="s">
        <v>129</v>
      </c>
      <c r="L142" s="174" t="s">
        <v>129</v>
      </c>
      <c r="M142" s="216" t="s">
        <v>129</v>
      </c>
      <c r="N142" s="217" t="str">
        <f t="shared" si="6"/>
        <v/>
      </c>
      <c r="O142" s="218" t="str">
        <f t="shared" si="7"/>
        <v/>
      </c>
    </row>
    <row r="143" spans="1:15">
      <c r="A143" s="159">
        <v>235149</v>
      </c>
      <c r="B143" s="174">
        <v>64</v>
      </c>
      <c r="C143" s="174">
        <v>63</v>
      </c>
      <c r="D143" s="174">
        <v>61</v>
      </c>
      <c r="E143" s="174">
        <v>60</v>
      </c>
      <c r="F143" s="174" t="s">
        <v>129</v>
      </c>
      <c r="G143" s="174">
        <v>57</v>
      </c>
      <c r="H143" s="174">
        <v>50</v>
      </c>
      <c r="I143" s="174">
        <v>49</v>
      </c>
      <c r="J143" s="174">
        <v>42</v>
      </c>
      <c r="K143" s="174" t="s">
        <v>129</v>
      </c>
      <c r="L143" s="174" t="s">
        <v>129</v>
      </c>
      <c r="M143" s="216" t="s">
        <v>129</v>
      </c>
      <c r="N143" s="217" t="str">
        <f t="shared" si="6"/>
        <v/>
      </c>
      <c r="O143" s="218" t="str">
        <f t="shared" si="7"/>
        <v/>
      </c>
    </row>
    <row r="144" spans="1:15">
      <c r="A144" s="159">
        <v>235237</v>
      </c>
      <c r="B144" s="174" t="s">
        <v>129</v>
      </c>
      <c r="C144" s="174" t="s">
        <v>129</v>
      </c>
      <c r="D144" s="174" t="s">
        <v>129</v>
      </c>
      <c r="E144" s="174" t="s">
        <v>129</v>
      </c>
      <c r="F144" s="174" t="s">
        <v>129</v>
      </c>
      <c r="G144" s="174" t="s">
        <v>129</v>
      </c>
      <c r="H144" s="174" t="s">
        <v>129</v>
      </c>
      <c r="I144" s="174" t="s">
        <v>129</v>
      </c>
      <c r="J144" s="174" t="s">
        <v>129</v>
      </c>
      <c r="K144" s="174" t="s">
        <v>129</v>
      </c>
      <c r="L144" s="174" t="s">
        <v>129</v>
      </c>
      <c r="M144" s="216" t="s">
        <v>129</v>
      </c>
      <c r="N144" s="217" t="str">
        <f t="shared" si="6"/>
        <v/>
      </c>
      <c r="O144" s="218" t="str">
        <f t="shared" si="7"/>
        <v/>
      </c>
    </row>
    <row r="145" spans="1:15">
      <c r="A145" s="159">
        <v>235431</v>
      </c>
      <c r="B145" s="174" t="s">
        <v>129</v>
      </c>
      <c r="C145" s="174" t="s">
        <v>129</v>
      </c>
      <c r="D145" s="174" t="s">
        <v>129</v>
      </c>
      <c r="E145" s="174" t="s">
        <v>129</v>
      </c>
      <c r="F145" s="174" t="s">
        <v>129</v>
      </c>
      <c r="G145" s="174" t="s">
        <v>129</v>
      </c>
      <c r="H145" s="174" t="s">
        <v>129</v>
      </c>
      <c r="I145" s="174" t="s">
        <v>129</v>
      </c>
      <c r="J145" s="174" t="s">
        <v>129</v>
      </c>
      <c r="K145" s="174" t="s">
        <v>129</v>
      </c>
      <c r="L145" s="174" t="s">
        <v>129</v>
      </c>
      <c r="M145" s="216" t="s">
        <v>129</v>
      </c>
      <c r="N145" s="217" t="str">
        <f t="shared" si="6"/>
        <v/>
      </c>
      <c r="O145" s="218" t="str">
        <f t="shared" si="7"/>
        <v/>
      </c>
    </row>
    <row r="146" spans="1:15">
      <c r="A146" s="159">
        <v>238263</v>
      </c>
      <c r="B146" s="174" t="s">
        <v>129</v>
      </c>
      <c r="C146" s="174" t="s">
        <v>129</v>
      </c>
      <c r="D146" s="174" t="s">
        <v>129</v>
      </c>
      <c r="E146" s="174" t="s">
        <v>129</v>
      </c>
      <c r="F146" s="174" t="s">
        <v>129</v>
      </c>
      <c r="G146" s="174" t="s">
        <v>129</v>
      </c>
      <c r="H146" s="174" t="s">
        <v>129</v>
      </c>
      <c r="I146" s="174" t="s">
        <v>129</v>
      </c>
      <c r="J146" s="174" t="s">
        <v>129</v>
      </c>
      <c r="K146" s="174" t="s">
        <v>129</v>
      </c>
      <c r="L146" s="174" t="s">
        <v>129</v>
      </c>
      <c r="M146" s="216" t="s">
        <v>129</v>
      </c>
      <c r="N146" s="217" t="str">
        <f t="shared" si="6"/>
        <v/>
      </c>
      <c r="O146" s="218" t="str">
        <f t="shared" si="7"/>
        <v/>
      </c>
    </row>
    <row r="147" spans="1:15">
      <c r="A147" s="159">
        <v>239248</v>
      </c>
      <c r="B147" s="174">
        <v>58</v>
      </c>
      <c r="C147" s="174">
        <v>48</v>
      </c>
      <c r="D147" s="174">
        <v>46</v>
      </c>
      <c r="E147" s="174">
        <v>53</v>
      </c>
      <c r="F147" s="174">
        <v>61</v>
      </c>
      <c r="G147" s="174">
        <v>49</v>
      </c>
      <c r="H147" s="174">
        <v>37</v>
      </c>
      <c r="I147" s="174">
        <v>37</v>
      </c>
      <c r="J147" s="174">
        <v>44</v>
      </c>
      <c r="K147" s="174">
        <v>48</v>
      </c>
      <c r="L147" s="174">
        <v>3</v>
      </c>
      <c r="M147" s="216">
        <v>-1</v>
      </c>
      <c r="N147" s="217">
        <f t="shared" si="6"/>
        <v>5.1724137931034482E-2</v>
      </c>
      <c r="O147" s="218">
        <f t="shared" si="7"/>
        <v>-2.0408163265306121E-2</v>
      </c>
    </row>
    <row r="148" spans="1:15">
      <c r="A148" s="159">
        <v>239488</v>
      </c>
      <c r="B148" s="174">
        <v>63</v>
      </c>
      <c r="C148" s="174">
        <v>60</v>
      </c>
      <c r="D148" s="174">
        <v>72</v>
      </c>
      <c r="E148" s="174">
        <v>79</v>
      </c>
      <c r="F148" s="174">
        <v>77</v>
      </c>
      <c r="G148" s="174">
        <v>58</v>
      </c>
      <c r="H148" s="174">
        <v>64</v>
      </c>
      <c r="I148" s="174">
        <v>56</v>
      </c>
      <c r="J148" s="174">
        <v>55</v>
      </c>
      <c r="K148" s="174">
        <v>59</v>
      </c>
      <c r="L148" s="174">
        <v>14</v>
      </c>
      <c r="M148" s="216">
        <v>1</v>
      </c>
      <c r="N148" s="217">
        <f t="shared" si="6"/>
        <v>0.22222222222222221</v>
      </c>
      <c r="O148" s="218">
        <f t="shared" si="7"/>
        <v>1.7241379310344827E-2</v>
      </c>
    </row>
    <row r="149" spans="1:15">
      <c r="A149" s="159">
        <v>240170</v>
      </c>
      <c r="B149" s="174">
        <v>59</v>
      </c>
      <c r="C149" s="174">
        <v>53</v>
      </c>
      <c r="D149" s="174">
        <v>48</v>
      </c>
      <c r="E149" s="174">
        <v>47</v>
      </c>
      <c r="F149" s="174">
        <v>44</v>
      </c>
      <c r="G149" s="174">
        <v>58</v>
      </c>
      <c r="H149" s="174">
        <v>52</v>
      </c>
      <c r="I149" s="174">
        <v>40</v>
      </c>
      <c r="J149" s="174">
        <v>38</v>
      </c>
      <c r="K149" s="174">
        <v>40</v>
      </c>
      <c r="L149" s="174">
        <v>-15</v>
      </c>
      <c r="M149" s="216">
        <v>-18</v>
      </c>
      <c r="N149" s="217">
        <f t="shared" si="6"/>
        <v>-0.25423728813559321</v>
      </c>
      <c r="O149" s="218">
        <f t="shared" si="7"/>
        <v>-0.31034482758620691</v>
      </c>
    </row>
    <row r="150" spans="1:15">
      <c r="A150" s="159">
        <v>240198</v>
      </c>
      <c r="B150" s="174">
        <v>62</v>
      </c>
      <c r="C150" s="174">
        <v>72</v>
      </c>
      <c r="D150" s="174">
        <v>67</v>
      </c>
      <c r="E150" s="174">
        <v>77</v>
      </c>
      <c r="F150" s="174">
        <v>74</v>
      </c>
      <c r="G150" s="174">
        <v>51</v>
      </c>
      <c r="H150" s="174">
        <v>56</v>
      </c>
      <c r="I150" s="174">
        <v>58</v>
      </c>
      <c r="J150" s="174">
        <v>60</v>
      </c>
      <c r="K150" s="174">
        <v>64</v>
      </c>
      <c r="L150" s="174">
        <v>12</v>
      </c>
      <c r="M150" s="216">
        <v>13</v>
      </c>
      <c r="N150" s="217">
        <f t="shared" si="6"/>
        <v>0.19354838709677419</v>
      </c>
      <c r="O150" s="218">
        <f t="shared" si="7"/>
        <v>0.25490196078431371</v>
      </c>
    </row>
    <row r="151" spans="1:15">
      <c r="A151" s="159">
        <v>246354</v>
      </c>
      <c r="B151" s="174">
        <v>61</v>
      </c>
      <c r="C151" s="174">
        <v>53</v>
      </c>
      <c r="D151" s="174">
        <v>60</v>
      </c>
      <c r="E151" s="174">
        <v>36</v>
      </c>
      <c r="F151" s="174">
        <v>57</v>
      </c>
      <c r="G151" s="174">
        <v>41</v>
      </c>
      <c r="H151" s="174">
        <v>30</v>
      </c>
      <c r="I151" s="174">
        <v>26</v>
      </c>
      <c r="J151" s="174">
        <v>41</v>
      </c>
      <c r="K151" s="174">
        <v>24</v>
      </c>
      <c r="L151" s="174">
        <v>-4</v>
      </c>
      <c r="M151" s="216">
        <v>-17</v>
      </c>
      <c r="N151" s="217">
        <f t="shared" si="6"/>
        <v>-6.5573770491803282E-2</v>
      </c>
      <c r="O151" s="218">
        <f t="shared" si="7"/>
        <v>-0.41463414634146339</v>
      </c>
    </row>
    <row r="152" spans="1:15">
      <c r="A152" s="159">
        <v>260372</v>
      </c>
      <c r="B152" s="174">
        <v>37</v>
      </c>
      <c r="C152" s="174">
        <v>83</v>
      </c>
      <c r="D152" s="174">
        <v>67</v>
      </c>
      <c r="E152" s="174">
        <v>67</v>
      </c>
      <c r="F152" s="174">
        <v>50</v>
      </c>
      <c r="G152" s="174">
        <v>20</v>
      </c>
      <c r="H152" s="174">
        <v>90</v>
      </c>
      <c r="I152" s="174">
        <v>100</v>
      </c>
      <c r="J152" s="174" t="s">
        <v>129</v>
      </c>
      <c r="K152" s="174">
        <v>100</v>
      </c>
      <c r="L152" s="174">
        <v>13</v>
      </c>
      <c r="M152" s="216">
        <v>80</v>
      </c>
      <c r="N152" s="217">
        <f t="shared" si="6"/>
        <v>0.35135135135135137</v>
      </c>
      <c r="O152" s="218">
        <f t="shared" si="7"/>
        <v>4</v>
      </c>
    </row>
    <row r="153" spans="1:15">
      <c r="A153" s="159">
        <v>366340</v>
      </c>
      <c r="B153" s="174">
        <v>50</v>
      </c>
      <c r="C153" s="174">
        <v>50</v>
      </c>
      <c r="D153" s="174">
        <v>100</v>
      </c>
      <c r="E153" s="174">
        <v>100</v>
      </c>
      <c r="F153" s="174" t="s">
        <v>129</v>
      </c>
      <c r="G153" s="174" t="s">
        <v>129</v>
      </c>
      <c r="H153" s="174" t="s">
        <v>129</v>
      </c>
      <c r="I153" s="174" t="s">
        <v>129</v>
      </c>
      <c r="J153" s="174" t="s">
        <v>129</v>
      </c>
      <c r="K153" s="174" t="s">
        <v>129</v>
      </c>
      <c r="L153" s="174" t="s">
        <v>129</v>
      </c>
      <c r="M153" s="216" t="s">
        <v>129</v>
      </c>
      <c r="N153" s="217" t="str">
        <f t="shared" si="6"/>
        <v/>
      </c>
      <c r="O153" s="218" t="str">
        <f t="shared" si="7"/>
        <v/>
      </c>
    </row>
    <row r="154" spans="1:15">
      <c r="A154" s="159">
        <v>380359</v>
      </c>
      <c r="B154" s="174">
        <v>75</v>
      </c>
      <c r="C154" s="174">
        <v>50</v>
      </c>
      <c r="D154" s="174">
        <v>50</v>
      </c>
      <c r="E154" s="174" t="s">
        <v>129</v>
      </c>
      <c r="F154" s="174" t="s">
        <v>129</v>
      </c>
      <c r="G154" s="174">
        <v>67</v>
      </c>
      <c r="H154" s="174">
        <v>75</v>
      </c>
      <c r="I154" s="174">
        <v>100</v>
      </c>
      <c r="J154" s="174" t="s">
        <v>129</v>
      </c>
      <c r="K154" s="174" t="s">
        <v>129</v>
      </c>
      <c r="L154" s="174" t="s">
        <v>129</v>
      </c>
      <c r="M154" s="216" t="s">
        <v>129</v>
      </c>
      <c r="N154" s="217" t="str">
        <f t="shared" si="6"/>
        <v/>
      </c>
      <c r="O154" s="218" t="str">
        <f t="shared" si="7"/>
        <v/>
      </c>
    </row>
    <row r="155" spans="1:15">
      <c r="A155" s="159">
        <v>383190</v>
      </c>
      <c r="B155" s="174">
        <v>65</v>
      </c>
      <c r="C155" s="174">
        <v>63</v>
      </c>
      <c r="D155" s="174">
        <v>59</v>
      </c>
      <c r="E155" s="174">
        <v>53</v>
      </c>
      <c r="F155" s="174">
        <v>59</v>
      </c>
      <c r="G155" s="174">
        <v>41</v>
      </c>
      <c r="H155" s="174">
        <v>33</v>
      </c>
      <c r="I155" s="174">
        <v>47</v>
      </c>
      <c r="J155" s="174">
        <v>36</v>
      </c>
      <c r="K155" s="174">
        <v>37</v>
      </c>
      <c r="L155" s="174">
        <v>-6</v>
      </c>
      <c r="M155" s="216">
        <v>-4</v>
      </c>
      <c r="N155" s="217">
        <f t="shared" si="6"/>
        <v>-9.2307692307692313E-2</v>
      </c>
      <c r="O155" s="218">
        <f t="shared" si="7"/>
        <v>-9.7560975609756101E-2</v>
      </c>
    </row>
    <row r="156" spans="1:15">
      <c r="A156" s="159">
        <v>409315</v>
      </c>
      <c r="B156" s="174">
        <v>64</v>
      </c>
      <c r="C156" s="174">
        <v>55</v>
      </c>
      <c r="D156" s="174">
        <v>56</v>
      </c>
      <c r="E156" s="174">
        <v>63</v>
      </c>
      <c r="F156" s="174">
        <v>61</v>
      </c>
      <c r="G156" s="174">
        <v>52</v>
      </c>
      <c r="H156" s="174">
        <v>53</v>
      </c>
      <c r="I156" s="174">
        <v>47</v>
      </c>
      <c r="J156" s="174">
        <v>45</v>
      </c>
      <c r="K156" s="174">
        <v>50</v>
      </c>
      <c r="L156" s="174">
        <v>-3</v>
      </c>
      <c r="M156" s="216">
        <v>-2</v>
      </c>
      <c r="N156" s="217">
        <f t="shared" si="6"/>
        <v>-4.6875E-2</v>
      </c>
      <c r="O156" s="218">
        <f t="shared" si="7"/>
        <v>-3.8461538461538464E-2</v>
      </c>
    </row>
    <row r="157" spans="1:15">
      <c r="A157" s="159">
        <v>413617</v>
      </c>
      <c r="B157" s="174">
        <v>100</v>
      </c>
      <c r="C157" s="174" t="s">
        <v>129</v>
      </c>
      <c r="D157" s="174" t="s">
        <v>129</v>
      </c>
      <c r="E157" s="174">
        <v>50</v>
      </c>
      <c r="F157" s="174" t="s">
        <v>129</v>
      </c>
      <c r="G157" s="174">
        <v>100</v>
      </c>
      <c r="H157" s="174">
        <v>0</v>
      </c>
      <c r="I157" s="174" t="s">
        <v>129</v>
      </c>
      <c r="J157" s="174" t="s">
        <v>129</v>
      </c>
      <c r="K157" s="174" t="s">
        <v>129</v>
      </c>
      <c r="L157" s="174" t="s">
        <v>129</v>
      </c>
      <c r="M157" s="216" t="s">
        <v>129</v>
      </c>
      <c r="N157" s="217" t="str">
        <f t="shared" si="6"/>
        <v/>
      </c>
      <c r="O157" s="218" t="str">
        <f t="shared" si="7"/>
        <v/>
      </c>
    </row>
    <row r="158" spans="1:15">
      <c r="A158" s="159">
        <v>413626</v>
      </c>
      <c r="B158" s="174">
        <v>47</v>
      </c>
      <c r="C158" s="174">
        <v>56</v>
      </c>
      <c r="D158" s="174">
        <v>78</v>
      </c>
      <c r="E158" s="174">
        <v>71</v>
      </c>
      <c r="F158" s="174">
        <v>88</v>
      </c>
      <c r="G158" s="174">
        <v>25</v>
      </c>
      <c r="H158" s="174">
        <v>25</v>
      </c>
      <c r="I158" s="174">
        <v>33</v>
      </c>
      <c r="J158" s="174">
        <v>36</v>
      </c>
      <c r="K158" s="174">
        <v>54</v>
      </c>
      <c r="L158" s="174">
        <v>41</v>
      </c>
      <c r="M158" s="216">
        <v>29</v>
      </c>
      <c r="N158" s="217">
        <f t="shared" si="6"/>
        <v>0.87234042553191493</v>
      </c>
      <c r="O158" s="218">
        <f t="shared" si="7"/>
        <v>1.1599999999999999</v>
      </c>
    </row>
    <row r="159" spans="1:15">
      <c r="A159" s="159">
        <v>420398</v>
      </c>
      <c r="B159" s="174">
        <v>68</v>
      </c>
      <c r="C159" s="174">
        <v>62</v>
      </c>
      <c r="D159" s="174">
        <v>66</v>
      </c>
      <c r="E159" s="174">
        <v>53</v>
      </c>
      <c r="F159" s="174">
        <v>65</v>
      </c>
      <c r="G159" s="174">
        <v>51</v>
      </c>
      <c r="H159" s="174">
        <v>44</v>
      </c>
      <c r="I159" s="174">
        <v>41</v>
      </c>
      <c r="J159" s="174">
        <v>52</v>
      </c>
      <c r="K159" s="174">
        <v>44</v>
      </c>
      <c r="L159" s="174">
        <v>-3</v>
      </c>
      <c r="M159" s="216">
        <v>-7</v>
      </c>
      <c r="N159" s="217">
        <f t="shared" si="6"/>
        <v>-4.4117647058823532E-2</v>
      </c>
      <c r="O159" s="218">
        <f t="shared" si="7"/>
        <v>-0.13725490196078433</v>
      </c>
    </row>
    <row r="160" spans="1:15">
      <c r="A160" s="159">
        <v>434016</v>
      </c>
      <c r="B160" s="174">
        <v>47</v>
      </c>
      <c r="C160" s="174">
        <v>18</v>
      </c>
      <c r="D160" s="174">
        <v>45</v>
      </c>
      <c r="E160" s="174">
        <v>38</v>
      </c>
      <c r="F160" s="174">
        <v>64</v>
      </c>
      <c r="G160" s="174">
        <v>50</v>
      </c>
      <c r="H160" s="174">
        <v>100</v>
      </c>
      <c r="I160" s="174">
        <v>44</v>
      </c>
      <c r="J160" s="174">
        <v>47</v>
      </c>
      <c r="K160" s="174">
        <v>53</v>
      </c>
      <c r="L160" s="174">
        <v>17</v>
      </c>
      <c r="M160" s="216">
        <v>3</v>
      </c>
      <c r="N160" s="217">
        <f t="shared" si="6"/>
        <v>0.36170212765957449</v>
      </c>
      <c r="O160" s="218">
        <f t="shared" si="7"/>
        <v>0.06</v>
      </c>
    </row>
    <row r="161" spans="1:15">
      <c r="A161" s="159">
        <v>434584</v>
      </c>
      <c r="B161" s="174" t="s">
        <v>129</v>
      </c>
      <c r="C161" s="174" t="s">
        <v>129</v>
      </c>
      <c r="D161" s="174" t="s">
        <v>129</v>
      </c>
      <c r="E161" s="174" t="s">
        <v>129</v>
      </c>
      <c r="F161" s="174" t="s">
        <v>129</v>
      </c>
      <c r="G161" s="174" t="s">
        <v>129</v>
      </c>
      <c r="H161" s="174" t="s">
        <v>129</v>
      </c>
      <c r="I161" s="174" t="s">
        <v>129</v>
      </c>
      <c r="J161" s="174">
        <v>100</v>
      </c>
      <c r="K161" s="174" t="s">
        <v>129</v>
      </c>
      <c r="L161" s="174" t="s">
        <v>129</v>
      </c>
      <c r="M161" s="216" t="s">
        <v>129</v>
      </c>
      <c r="N161" s="217" t="str">
        <f t="shared" si="6"/>
        <v/>
      </c>
      <c r="O161" s="218" t="str">
        <f t="shared" si="7"/>
        <v/>
      </c>
    </row>
    <row r="162" spans="1:15">
      <c r="A162" s="159">
        <v>434672</v>
      </c>
      <c r="B162" s="174">
        <v>51</v>
      </c>
      <c r="C162" s="174">
        <v>53</v>
      </c>
      <c r="D162" s="174">
        <v>49</v>
      </c>
      <c r="E162" s="174">
        <v>52</v>
      </c>
      <c r="F162" s="174">
        <v>55</v>
      </c>
      <c r="G162" s="174">
        <v>39</v>
      </c>
      <c r="H162" s="174">
        <v>40</v>
      </c>
      <c r="I162" s="174">
        <v>38</v>
      </c>
      <c r="J162" s="174">
        <v>35</v>
      </c>
      <c r="K162" s="174">
        <v>40</v>
      </c>
      <c r="L162" s="174">
        <v>4</v>
      </c>
      <c r="M162" s="216">
        <v>1</v>
      </c>
      <c r="N162" s="217">
        <f t="shared" si="6"/>
        <v>7.8431372549019607E-2</v>
      </c>
      <c r="O162" s="218">
        <f t="shared" ref="O162:O169" si="8">IFERROR((M162/G162)*1,"")</f>
        <v>2.564102564102564E-2</v>
      </c>
    </row>
    <row r="163" spans="1:15">
      <c r="A163" s="159">
        <v>434751</v>
      </c>
      <c r="B163" s="174">
        <v>38</v>
      </c>
      <c r="C163" s="174">
        <v>48</v>
      </c>
      <c r="D163" s="174">
        <v>27</v>
      </c>
      <c r="E163" s="174">
        <v>44</v>
      </c>
      <c r="F163" s="174">
        <v>36</v>
      </c>
      <c r="G163" s="174">
        <v>33</v>
      </c>
      <c r="H163" s="174">
        <v>13</v>
      </c>
      <c r="I163" s="174">
        <v>25</v>
      </c>
      <c r="J163" s="174">
        <v>25</v>
      </c>
      <c r="K163" s="174">
        <v>40</v>
      </c>
      <c r="L163" s="174">
        <v>-2</v>
      </c>
      <c r="M163" s="216">
        <v>7</v>
      </c>
      <c r="N163" s="217">
        <f t="shared" si="6"/>
        <v>-5.2631578947368418E-2</v>
      </c>
      <c r="O163" s="218">
        <f t="shared" si="8"/>
        <v>0.21212121212121213</v>
      </c>
    </row>
    <row r="164" spans="1:15">
      <c r="A164" s="159">
        <v>442781</v>
      </c>
      <c r="B164" s="174">
        <v>36</v>
      </c>
      <c r="C164" s="174">
        <v>47</v>
      </c>
      <c r="D164" s="174">
        <v>48</v>
      </c>
      <c r="E164" s="174">
        <v>64</v>
      </c>
      <c r="F164" s="174">
        <v>64</v>
      </c>
      <c r="G164" s="174">
        <v>21</v>
      </c>
      <c r="H164" s="174">
        <v>19</v>
      </c>
      <c r="I164" s="174">
        <v>39</v>
      </c>
      <c r="J164" s="174">
        <v>44</v>
      </c>
      <c r="K164" s="174">
        <v>42</v>
      </c>
      <c r="L164" s="174">
        <v>28</v>
      </c>
      <c r="M164" s="216">
        <v>21</v>
      </c>
      <c r="N164" s="217">
        <f t="shared" si="6"/>
        <v>0.77777777777777779</v>
      </c>
      <c r="O164" s="218">
        <f t="shared" si="8"/>
        <v>1</v>
      </c>
    </row>
    <row r="165" spans="1:15">
      <c r="A165" s="159">
        <v>448594</v>
      </c>
      <c r="B165" s="174">
        <v>72</v>
      </c>
      <c r="C165" s="174">
        <v>67</v>
      </c>
      <c r="D165" s="174">
        <v>69</v>
      </c>
      <c r="E165" s="174">
        <v>76</v>
      </c>
      <c r="F165" s="174">
        <v>78</v>
      </c>
      <c r="G165" s="174">
        <v>38</v>
      </c>
      <c r="H165" s="174">
        <v>37</v>
      </c>
      <c r="I165" s="174">
        <v>41</v>
      </c>
      <c r="J165" s="174">
        <v>37</v>
      </c>
      <c r="K165" s="174">
        <v>37</v>
      </c>
      <c r="L165" s="174">
        <v>6</v>
      </c>
      <c r="M165" s="216">
        <v>-1</v>
      </c>
      <c r="N165" s="217">
        <f t="shared" si="6"/>
        <v>8.3333333333333329E-2</v>
      </c>
      <c r="O165" s="218">
        <f t="shared" si="8"/>
        <v>-2.6315789473684209E-2</v>
      </c>
    </row>
    <row r="166" spans="1:15">
      <c r="A166" s="159">
        <v>461315</v>
      </c>
      <c r="B166" s="174">
        <v>45</v>
      </c>
      <c r="C166" s="174">
        <v>59</v>
      </c>
      <c r="D166" s="174">
        <v>50</v>
      </c>
      <c r="E166" s="174">
        <v>50</v>
      </c>
      <c r="F166" s="174">
        <v>38</v>
      </c>
      <c r="G166" s="174">
        <v>44</v>
      </c>
      <c r="H166" s="174">
        <v>29</v>
      </c>
      <c r="I166" s="174">
        <v>61</v>
      </c>
      <c r="J166" s="174">
        <v>35</v>
      </c>
      <c r="K166" s="174">
        <v>50</v>
      </c>
      <c r="L166" s="174">
        <v>-7</v>
      </c>
      <c r="M166" s="216">
        <v>6</v>
      </c>
      <c r="N166" s="217">
        <f t="shared" si="6"/>
        <v>-0.15555555555555556</v>
      </c>
      <c r="O166" s="218">
        <f t="shared" si="8"/>
        <v>0.13636363636363635</v>
      </c>
    </row>
    <row r="167" spans="1:15">
      <c r="A167" s="159">
        <v>480967</v>
      </c>
      <c r="B167" s="174">
        <v>43</v>
      </c>
      <c r="C167" s="174">
        <v>54</v>
      </c>
      <c r="D167" s="174">
        <v>44</v>
      </c>
      <c r="E167" s="174">
        <v>45</v>
      </c>
      <c r="F167" s="174">
        <v>54</v>
      </c>
      <c r="G167" s="174">
        <v>60</v>
      </c>
      <c r="H167" s="174">
        <v>33</v>
      </c>
      <c r="I167" s="174">
        <v>90</v>
      </c>
      <c r="J167" s="174">
        <v>47</v>
      </c>
      <c r="K167" s="174">
        <v>50</v>
      </c>
      <c r="L167" s="174">
        <v>11</v>
      </c>
      <c r="M167" s="216">
        <v>-10</v>
      </c>
      <c r="N167" s="217">
        <f t="shared" si="6"/>
        <v>0.2558139534883721</v>
      </c>
      <c r="O167" s="218">
        <f t="shared" si="8"/>
        <v>-0.16666666666666666</v>
      </c>
    </row>
    <row r="168" spans="1:15">
      <c r="A168" s="159">
        <v>488730</v>
      </c>
      <c r="B168" s="174">
        <v>66</v>
      </c>
      <c r="C168" s="174">
        <v>62</v>
      </c>
      <c r="D168" s="174">
        <v>60</v>
      </c>
      <c r="E168" s="174">
        <v>36</v>
      </c>
      <c r="F168" s="174">
        <v>61</v>
      </c>
      <c r="G168" s="174">
        <v>53</v>
      </c>
      <c r="H168" s="174">
        <v>39</v>
      </c>
      <c r="I168" s="174">
        <v>40</v>
      </c>
      <c r="J168" s="174">
        <v>53</v>
      </c>
      <c r="K168" s="174">
        <v>37</v>
      </c>
      <c r="L168" s="174">
        <v>-5</v>
      </c>
      <c r="M168" s="216">
        <v>-16</v>
      </c>
      <c r="N168" s="217">
        <f t="shared" si="6"/>
        <v>-7.575757575757576E-2</v>
      </c>
      <c r="O168" s="218">
        <f t="shared" si="8"/>
        <v>-0.30188679245283018</v>
      </c>
    </row>
    <row r="169" spans="1:15">
      <c r="A169" s="159">
        <v>491844</v>
      </c>
      <c r="B169" s="174">
        <v>32</v>
      </c>
      <c r="C169" s="174">
        <v>43</v>
      </c>
      <c r="D169" s="174">
        <v>52</v>
      </c>
      <c r="E169" s="174">
        <v>44</v>
      </c>
      <c r="F169" s="174">
        <v>63</v>
      </c>
      <c r="G169" s="174">
        <v>25</v>
      </c>
      <c r="H169" s="174">
        <v>12</v>
      </c>
      <c r="I169" s="174">
        <v>13</v>
      </c>
      <c r="J169" s="174">
        <v>42</v>
      </c>
      <c r="K169" s="174">
        <v>47</v>
      </c>
      <c r="L169" s="174">
        <v>31</v>
      </c>
      <c r="M169" s="216">
        <v>22</v>
      </c>
      <c r="N169" s="217">
        <f t="shared" si="6"/>
        <v>0.96875</v>
      </c>
      <c r="O169" s="218">
        <f t="shared" si="8"/>
        <v>0.88</v>
      </c>
    </row>
    <row r="170" spans="1:15">
      <c r="N170" s="166"/>
      <c r="O170" s="166"/>
    </row>
  </sheetData>
  <conditionalFormatting sqref="N170">
    <cfRule type="aboveAverage" dxfId="116" priority="1"/>
  </conditionalFormatting>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7FEEF-D8F4-485D-A625-10E3E8B45E29}">
  <sheetPr>
    <tabColor rgb="FF1C7370"/>
  </sheetPr>
  <dimension ref="A1:H4344"/>
  <sheetViews>
    <sheetView topLeftCell="A10" zoomScale="150" zoomScaleNormal="150" workbookViewId="0">
      <selection activeCell="B2" sqref="B2"/>
    </sheetView>
  </sheetViews>
  <sheetFormatPr defaultColWidth="9" defaultRowHeight="14.25"/>
  <cols>
    <col min="1" max="1" width="22.25" style="63" customWidth="1"/>
    <col min="2" max="2" width="80" style="63" customWidth="1"/>
    <col min="3" max="7" width="10.625" style="63" customWidth="1"/>
    <col min="8" max="8" width="11.25" style="63" customWidth="1"/>
    <col min="9" max="9" width="9" style="63" customWidth="1"/>
    <col min="10" max="22" width="6.25" style="63" bestFit="1" customWidth="1"/>
    <col min="23" max="16384" width="9" style="63"/>
  </cols>
  <sheetData>
    <row r="1" spans="1:8">
      <c r="A1" s="128" t="s">
        <v>103</v>
      </c>
      <c r="B1" s="129" t="s">
        <v>1123</v>
      </c>
      <c r="C1" s="130" t="s">
        <v>1124</v>
      </c>
      <c r="D1" s="130" t="s">
        <v>1125</v>
      </c>
      <c r="E1" s="130" t="s">
        <v>1126</v>
      </c>
      <c r="F1" s="130" t="s">
        <v>1127</v>
      </c>
      <c r="G1" s="131" t="s">
        <v>1128</v>
      </c>
      <c r="H1" s="130" t="s">
        <v>1129</v>
      </c>
    </row>
    <row r="2" spans="1:8">
      <c r="A2" s="132">
        <v>101295</v>
      </c>
      <c r="B2" s="133" t="s">
        <v>1130</v>
      </c>
      <c r="C2" s="134">
        <v>1104</v>
      </c>
      <c r="D2" s="134">
        <v>1140</v>
      </c>
      <c r="E2" s="134">
        <v>1174</v>
      </c>
      <c r="F2" s="134">
        <v>1058</v>
      </c>
      <c r="G2" s="135">
        <v>965</v>
      </c>
      <c r="H2" s="136">
        <f>IFERROR((Table19[[#This Row],[_202310]]-Table19[[#This Row],[_201910]])/Table19[[#This Row],[_201910]]*1,"")</f>
        <v>-0.12590579710144928</v>
      </c>
    </row>
    <row r="3" spans="1:8">
      <c r="A3" s="132">
        <v>101295</v>
      </c>
      <c r="B3" s="133" t="s">
        <v>1131</v>
      </c>
      <c r="C3" s="134">
        <v>2</v>
      </c>
      <c r="D3" s="134">
        <v>4</v>
      </c>
      <c r="E3" s="134">
        <v>4</v>
      </c>
      <c r="F3" s="134">
        <v>4</v>
      </c>
      <c r="G3" s="135">
        <v>1</v>
      </c>
      <c r="H3" s="137">
        <f>IFERROR((Table19[[#This Row],[_202310]]-Table19[[#This Row],[_201910]])/Table19[[#This Row],[_201910]]*1,"")</f>
        <v>-0.5</v>
      </c>
    </row>
    <row r="4" spans="1:8">
      <c r="A4" s="132">
        <v>101295</v>
      </c>
      <c r="B4" s="133" t="s">
        <v>1132</v>
      </c>
      <c r="C4" s="134">
        <v>1102</v>
      </c>
      <c r="D4" s="134">
        <v>1136</v>
      </c>
      <c r="E4" s="134">
        <v>1170</v>
      </c>
      <c r="F4" s="134">
        <v>1054</v>
      </c>
      <c r="G4" s="135">
        <v>964</v>
      </c>
      <c r="H4" s="137">
        <f>IFERROR((Table19[[#This Row],[_202310]]-Table19[[#This Row],[_201910]])/Table19[[#This Row],[_201910]]*1,"")</f>
        <v>-0.12522686025408347</v>
      </c>
    </row>
    <row r="5" spans="1:8">
      <c r="A5" s="132">
        <v>101295</v>
      </c>
      <c r="B5" s="133" t="s">
        <v>1133</v>
      </c>
      <c r="C5" s="134">
        <v>79</v>
      </c>
      <c r="D5" s="134">
        <v>139</v>
      </c>
      <c r="E5" s="134">
        <v>180</v>
      </c>
      <c r="F5" s="134">
        <v>186</v>
      </c>
      <c r="G5" s="135">
        <v>181</v>
      </c>
      <c r="H5" s="137">
        <f>IFERROR((Table19[[#This Row],[_202310]]-Table19[[#This Row],[_201910]])/Table19[[#This Row],[_201910]]*1,"")</f>
        <v>1.2911392405063291</v>
      </c>
    </row>
    <row r="6" spans="1:8">
      <c r="A6" s="132">
        <v>101295</v>
      </c>
      <c r="B6" s="133" t="s">
        <v>1134</v>
      </c>
      <c r="C6" s="134">
        <v>207</v>
      </c>
      <c r="D6" s="134">
        <v>261</v>
      </c>
      <c r="E6" s="134">
        <v>292</v>
      </c>
      <c r="F6" s="134">
        <v>241</v>
      </c>
      <c r="G6" s="135">
        <v>245</v>
      </c>
      <c r="H6" s="137">
        <f>IFERROR((Table19[[#This Row],[_202310]]-Table19[[#This Row],[_201910]])/Table19[[#This Row],[_201910]]*1,"")</f>
        <v>0.18357487922705315</v>
      </c>
    </row>
    <row r="7" spans="1:8">
      <c r="A7" s="132">
        <v>101295</v>
      </c>
      <c r="B7" s="133" t="s">
        <v>1135</v>
      </c>
      <c r="C7" s="134" t="s">
        <v>129</v>
      </c>
      <c r="D7" s="134" t="s">
        <v>129</v>
      </c>
      <c r="E7" s="134" t="s">
        <v>129</v>
      </c>
      <c r="F7" s="134" t="s">
        <v>129</v>
      </c>
      <c r="G7" s="135" t="s">
        <v>129</v>
      </c>
      <c r="H7" s="137" t="str">
        <f>IFERROR((Table19[[#This Row],[_202310]]-Table19[[#This Row],[_201910]])/Table19[[#This Row],[_201910]]*1,"")</f>
        <v/>
      </c>
    </row>
    <row r="8" spans="1:8">
      <c r="A8" s="132">
        <v>101295</v>
      </c>
      <c r="B8" s="133" t="s">
        <v>1136</v>
      </c>
      <c r="C8" s="134">
        <v>286</v>
      </c>
      <c r="D8" s="134">
        <v>400</v>
      </c>
      <c r="E8" s="134">
        <v>472</v>
      </c>
      <c r="F8" s="134">
        <v>427</v>
      </c>
      <c r="G8" s="135">
        <v>426</v>
      </c>
      <c r="H8" s="137">
        <f>IFERROR((Table19[[#This Row],[_202310]]-Table19[[#This Row],[_201910]])/Table19[[#This Row],[_201910]]*1,"")</f>
        <v>0.48951048951048953</v>
      </c>
    </row>
    <row r="9" spans="1:8">
      <c r="A9" s="132">
        <v>101295</v>
      </c>
      <c r="B9" s="133" t="s">
        <v>1137</v>
      </c>
      <c r="C9" s="134">
        <v>26</v>
      </c>
      <c r="D9" s="134">
        <v>35</v>
      </c>
      <c r="E9" s="134">
        <v>40</v>
      </c>
      <c r="F9" s="134">
        <v>41</v>
      </c>
      <c r="G9" s="135">
        <v>44</v>
      </c>
      <c r="H9" s="137">
        <f>IFERROR((Table19[[#This Row],[_202310]]-Table19[[#This Row],[_201910]])/Table19[[#This Row],[_201910]]*1,"")</f>
        <v>0.69230769230769229</v>
      </c>
    </row>
    <row r="10" spans="1:8">
      <c r="A10" s="132">
        <v>101295</v>
      </c>
      <c r="B10" s="133" t="s">
        <v>1138</v>
      </c>
      <c r="C10" s="134">
        <v>85</v>
      </c>
      <c r="D10" s="134">
        <v>137</v>
      </c>
      <c r="E10" s="134">
        <v>166</v>
      </c>
      <c r="F10" s="134">
        <v>166</v>
      </c>
      <c r="G10" s="135">
        <v>167</v>
      </c>
      <c r="H10" s="137">
        <f>IFERROR((Table19[[#This Row],[_202310]]-Table19[[#This Row],[_201910]])/Table19[[#This Row],[_201910]]*1,"")</f>
        <v>0.96470588235294119</v>
      </c>
    </row>
    <row r="11" spans="1:8">
      <c r="A11" s="132">
        <v>101295</v>
      </c>
      <c r="B11" s="133" t="s">
        <v>1139</v>
      </c>
      <c r="C11" s="134">
        <v>245</v>
      </c>
      <c r="D11" s="134">
        <v>293</v>
      </c>
      <c r="E11" s="134">
        <v>337</v>
      </c>
      <c r="F11" s="134">
        <v>282</v>
      </c>
      <c r="G11" s="135">
        <v>281</v>
      </c>
      <c r="H11" s="137">
        <f>IFERROR((Table19[[#This Row],[_202310]]-Table19[[#This Row],[_201910]])/Table19[[#This Row],[_201910]]*1,"")</f>
        <v>0.14693877551020409</v>
      </c>
    </row>
    <row r="12" spans="1:8">
      <c r="A12" s="132">
        <v>101295</v>
      </c>
      <c r="B12" s="133" t="s">
        <v>1140</v>
      </c>
      <c r="C12" s="134" t="s">
        <v>129</v>
      </c>
      <c r="D12" s="134" t="s">
        <v>129</v>
      </c>
      <c r="E12" s="134" t="s">
        <v>129</v>
      </c>
      <c r="F12" s="134" t="s">
        <v>129</v>
      </c>
      <c r="G12" s="135" t="s">
        <v>129</v>
      </c>
      <c r="H12" s="137" t="str">
        <f>IFERROR((Table19[[#This Row],[_202310]]-Table19[[#This Row],[_201910]])/Table19[[#This Row],[_201910]]*1,"")</f>
        <v/>
      </c>
    </row>
    <row r="13" spans="1:8">
      <c r="A13" s="132">
        <v>101295</v>
      </c>
      <c r="B13" s="133" t="s">
        <v>1141</v>
      </c>
      <c r="C13" s="134">
        <v>330</v>
      </c>
      <c r="D13" s="134">
        <v>430</v>
      </c>
      <c r="E13" s="134">
        <v>503</v>
      </c>
      <c r="F13" s="134">
        <v>448</v>
      </c>
      <c r="G13" s="135">
        <v>448</v>
      </c>
      <c r="H13" s="137">
        <f>IFERROR((Table19[[#This Row],[_202310]]-Table19[[#This Row],[_201910]])/Table19[[#This Row],[_201910]]*1,"")</f>
        <v>0.3575757575757576</v>
      </c>
    </row>
    <row r="14" spans="1:8">
      <c r="A14" s="132">
        <v>101295</v>
      </c>
      <c r="B14" s="133" t="s">
        <v>1142</v>
      </c>
      <c r="C14" s="134">
        <v>30</v>
      </c>
      <c r="D14" s="134">
        <v>38</v>
      </c>
      <c r="E14" s="134">
        <v>43</v>
      </c>
      <c r="F14" s="134">
        <v>43</v>
      </c>
      <c r="G14" s="135">
        <v>46</v>
      </c>
      <c r="H14" s="137">
        <f>IFERROR((Table19[[#This Row],[_202310]]-Table19[[#This Row],[_201910]])/Table19[[#This Row],[_201910]]*1,"")</f>
        <v>0.53333333333333333</v>
      </c>
    </row>
    <row r="15" spans="1:8">
      <c r="A15" s="132">
        <v>101295</v>
      </c>
      <c r="B15" s="133" t="s">
        <v>1143</v>
      </c>
      <c r="C15" s="134">
        <v>84</v>
      </c>
      <c r="D15" s="134">
        <v>133</v>
      </c>
      <c r="E15" s="134">
        <v>169</v>
      </c>
      <c r="F15" s="134">
        <v>164</v>
      </c>
      <c r="G15" s="135">
        <v>163</v>
      </c>
      <c r="H15" s="137">
        <f>IFERROR((Table19[[#This Row],[_202310]]-Table19[[#This Row],[_201910]])/Table19[[#This Row],[_201910]]*1,"")</f>
        <v>0.94047619047619047</v>
      </c>
    </row>
    <row r="16" spans="1:8">
      <c r="A16" s="132">
        <v>101295</v>
      </c>
      <c r="B16" s="133" t="s">
        <v>1144</v>
      </c>
      <c r="C16" s="134">
        <v>267</v>
      </c>
      <c r="D16" s="134">
        <v>307</v>
      </c>
      <c r="E16" s="134">
        <v>343</v>
      </c>
      <c r="F16" s="134">
        <v>297</v>
      </c>
      <c r="G16" s="135">
        <v>290</v>
      </c>
      <c r="H16" s="137">
        <f>IFERROR((Table19[[#This Row],[_202310]]-Table19[[#This Row],[_201910]])/Table19[[#This Row],[_201910]]*1,"")</f>
        <v>8.6142322097378279E-2</v>
      </c>
    </row>
    <row r="17" spans="1:8">
      <c r="A17" s="132">
        <v>101295</v>
      </c>
      <c r="B17" s="133" t="s">
        <v>1145</v>
      </c>
      <c r="C17" s="134" t="s">
        <v>129</v>
      </c>
      <c r="D17" s="134" t="s">
        <v>129</v>
      </c>
      <c r="E17" s="134" t="s">
        <v>129</v>
      </c>
      <c r="F17" s="134" t="s">
        <v>129</v>
      </c>
      <c r="G17" s="135" t="s">
        <v>129</v>
      </c>
      <c r="H17" s="137" t="str">
        <f>IFERROR((Table19[[#This Row],[_202310]]-Table19[[#This Row],[_201910]])/Table19[[#This Row],[_201910]]*1,"")</f>
        <v/>
      </c>
    </row>
    <row r="18" spans="1:8">
      <c r="A18" s="132">
        <v>101295</v>
      </c>
      <c r="B18" s="133" t="s">
        <v>1146</v>
      </c>
      <c r="C18" s="134">
        <v>351</v>
      </c>
      <c r="D18" s="134">
        <v>440</v>
      </c>
      <c r="E18" s="134">
        <v>512</v>
      </c>
      <c r="F18" s="134">
        <v>461</v>
      </c>
      <c r="G18" s="135">
        <v>453</v>
      </c>
      <c r="H18" s="137">
        <f>IFERROR((Table19[[#This Row],[_202310]]-Table19[[#This Row],[_201910]])/Table19[[#This Row],[_201910]]*1,"")</f>
        <v>0.29059829059829062</v>
      </c>
    </row>
    <row r="19" spans="1:8">
      <c r="A19" s="132">
        <v>101295</v>
      </c>
      <c r="B19" s="133" t="s">
        <v>1147</v>
      </c>
      <c r="C19" s="134">
        <v>11</v>
      </c>
      <c r="D19" s="134">
        <v>13</v>
      </c>
      <c r="E19" s="134">
        <v>16</v>
      </c>
      <c r="F19" s="134">
        <v>13</v>
      </c>
      <c r="G19" s="135">
        <v>11</v>
      </c>
      <c r="H19" s="137">
        <f>IFERROR((Table19[[#This Row],[_202310]]-Table19[[#This Row],[_201910]])/Table19[[#This Row],[_201910]]*1,"")</f>
        <v>0</v>
      </c>
    </row>
    <row r="20" spans="1:8">
      <c r="A20" s="132">
        <v>101295</v>
      </c>
      <c r="B20" s="133" t="s">
        <v>1148</v>
      </c>
      <c r="C20" s="134">
        <v>266</v>
      </c>
      <c r="D20" s="134">
        <v>223</v>
      </c>
      <c r="E20" s="134">
        <v>168</v>
      </c>
      <c r="F20" s="134">
        <v>178</v>
      </c>
      <c r="G20" s="135">
        <v>155</v>
      </c>
      <c r="H20" s="137">
        <f>IFERROR((Table19[[#This Row],[_202310]]-Table19[[#This Row],[_201910]])/Table19[[#This Row],[_201910]]*1,"")</f>
        <v>-0.41729323308270677</v>
      </c>
    </row>
    <row r="21" spans="1:8">
      <c r="A21" s="132">
        <v>101295</v>
      </c>
      <c r="B21" s="133" t="s">
        <v>1149</v>
      </c>
      <c r="C21" s="134">
        <v>474</v>
      </c>
      <c r="D21" s="134">
        <v>460</v>
      </c>
      <c r="E21" s="134">
        <v>474</v>
      </c>
      <c r="F21" s="134">
        <v>402</v>
      </c>
      <c r="G21" s="135">
        <v>345</v>
      </c>
      <c r="H21" s="137">
        <f>IFERROR((Table19[[#This Row],[_202310]]-Table19[[#This Row],[_201910]])/Table19[[#This Row],[_201910]]*1,"")</f>
        <v>-0.27215189873417722</v>
      </c>
    </row>
    <row r="22" spans="1:8">
      <c r="A22" s="132">
        <v>101295</v>
      </c>
      <c r="B22" s="133" t="s">
        <v>1150</v>
      </c>
      <c r="C22" s="134">
        <v>751</v>
      </c>
      <c r="D22" s="134">
        <v>696</v>
      </c>
      <c r="E22" s="134">
        <v>658</v>
      </c>
      <c r="F22" s="134">
        <v>593</v>
      </c>
      <c r="G22" s="135">
        <v>511</v>
      </c>
      <c r="H22" s="137">
        <f>IFERROR((Table19[[#This Row],[_202310]]-Table19[[#This Row],[_201910]])/Table19[[#This Row],[_201910]]*1,"")</f>
        <v>-0.31957390146471371</v>
      </c>
    </row>
    <row r="23" spans="1:8">
      <c r="A23" s="132">
        <v>101295</v>
      </c>
      <c r="B23" s="133" t="s">
        <v>1151</v>
      </c>
      <c r="C23" s="134">
        <v>32</v>
      </c>
      <c r="D23" s="134">
        <v>39</v>
      </c>
      <c r="E23" s="134">
        <v>44</v>
      </c>
      <c r="F23" s="134">
        <v>44</v>
      </c>
      <c r="G23" s="135">
        <v>47</v>
      </c>
      <c r="H23" s="137">
        <f>IFERROR((Table19[[#This Row],[_202310]]-Table19[[#This Row],[_201910]])/Table19[[#This Row],[_201910]]*1,"")</f>
        <v>0.46875</v>
      </c>
    </row>
    <row r="24" spans="1:8">
      <c r="A24" s="132">
        <v>101295</v>
      </c>
      <c r="B24" s="133" t="s">
        <v>1152</v>
      </c>
      <c r="C24" s="134">
        <v>25</v>
      </c>
      <c r="D24" s="134">
        <v>21</v>
      </c>
      <c r="E24" s="134">
        <v>16</v>
      </c>
      <c r="F24" s="134">
        <v>18</v>
      </c>
      <c r="G24" s="135">
        <v>17</v>
      </c>
      <c r="H24" s="137">
        <f>IFERROR((Table19[[#This Row],[_202310]]-Table19[[#This Row],[_201910]])/Table19[[#This Row],[_201910]]*1,"")</f>
        <v>-0.32</v>
      </c>
    </row>
    <row r="25" spans="1:8">
      <c r="A25" s="132">
        <v>101295</v>
      </c>
      <c r="B25" s="133" t="s">
        <v>1153</v>
      </c>
      <c r="C25" s="134">
        <v>1</v>
      </c>
      <c r="D25" s="134">
        <v>1</v>
      </c>
      <c r="E25" s="134">
        <v>1</v>
      </c>
      <c r="F25" s="134">
        <v>1</v>
      </c>
      <c r="G25" s="135">
        <v>1</v>
      </c>
      <c r="H25" s="137">
        <f>IFERROR((Table19[[#This Row],[_202310]]-Table19[[#This Row],[_201910]])/Table19[[#This Row],[_201910]]*1,"")</f>
        <v>0</v>
      </c>
    </row>
    <row r="26" spans="1:8">
      <c r="A26" s="132">
        <v>101295</v>
      </c>
      <c r="B26" s="133" t="s">
        <v>1154</v>
      </c>
      <c r="C26" s="134">
        <v>24</v>
      </c>
      <c r="D26" s="134">
        <v>20</v>
      </c>
      <c r="E26" s="134">
        <v>14</v>
      </c>
      <c r="F26" s="134">
        <v>17</v>
      </c>
      <c r="G26" s="135">
        <v>16</v>
      </c>
      <c r="H26" s="137">
        <f>IFERROR((Table19[[#This Row],[_202310]]-Table19[[#This Row],[_201910]])/Table19[[#This Row],[_201910]]*1,"")</f>
        <v>-0.33333333333333331</v>
      </c>
    </row>
    <row r="27" spans="1:8">
      <c r="A27" s="132">
        <v>101295</v>
      </c>
      <c r="B27" s="133" t="s">
        <v>1155</v>
      </c>
      <c r="C27" s="134">
        <v>43</v>
      </c>
      <c r="D27" s="134">
        <v>40</v>
      </c>
      <c r="E27" s="134">
        <v>41</v>
      </c>
      <c r="F27" s="134">
        <v>38</v>
      </c>
      <c r="G27" s="135">
        <v>36</v>
      </c>
      <c r="H27" s="137">
        <f>IFERROR((Table19[[#This Row],[_202310]]-Table19[[#This Row],[_201910]])/Table19[[#This Row],[_201910]]*1,"")</f>
        <v>-0.16279069767441862</v>
      </c>
    </row>
    <row r="28" spans="1:8">
      <c r="A28" s="132">
        <v>105297</v>
      </c>
      <c r="B28" s="133" t="s">
        <v>1130</v>
      </c>
      <c r="C28" s="134">
        <v>359</v>
      </c>
      <c r="D28" s="134">
        <v>305</v>
      </c>
      <c r="E28" s="134">
        <v>155</v>
      </c>
      <c r="F28" s="134">
        <v>225</v>
      </c>
      <c r="G28" s="135">
        <v>126</v>
      </c>
      <c r="H28" s="137">
        <f>IFERROR((Table19[[#This Row],[_202310]]-Table19[[#This Row],[_201910]])/Table19[[#This Row],[_201910]]*1,"")</f>
        <v>-0.64902506963788298</v>
      </c>
    </row>
    <row r="29" spans="1:8">
      <c r="A29" s="132">
        <v>105297</v>
      </c>
      <c r="B29" s="133" t="s">
        <v>1131</v>
      </c>
      <c r="C29" s="134">
        <v>0</v>
      </c>
      <c r="D29" s="134">
        <v>0</v>
      </c>
      <c r="E29" s="134">
        <v>0</v>
      </c>
      <c r="F29" s="134">
        <v>0</v>
      </c>
      <c r="G29" s="135">
        <v>1</v>
      </c>
      <c r="H29" s="137" t="str">
        <f>IFERROR((Table19[[#This Row],[_202310]]-Table19[[#This Row],[_201910]])/Table19[[#This Row],[_201910]]*1,"")</f>
        <v/>
      </c>
    </row>
    <row r="30" spans="1:8">
      <c r="A30" s="132">
        <v>105297</v>
      </c>
      <c r="B30" s="133" t="s">
        <v>1132</v>
      </c>
      <c r="C30" s="134">
        <v>359</v>
      </c>
      <c r="D30" s="134">
        <v>305</v>
      </c>
      <c r="E30" s="134">
        <v>155</v>
      </c>
      <c r="F30" s="134">
        <v>225</v>
      </c>
      <c r="G30" s="135">
        <v>125</v>
      </c>
      <c r="H30" s="137">
        <f>IFERROR((Table19[[#This Row],[_202310]]-Table19[[#This Row],[_201910]])/Table19[[#This Row],[_201910]]*1,"")</f>
        <v>-0.65181058495821731</v>
      </c>
    </row>
    <row r="31" spans="1:8">
      <c r="A31" s="132">
        <v>105297</v>
      </c>
      <c r="B31" s="133" t="s">
        <v>1133</v>
      </c>
      <c r="C31" s="134">
        <v>0</v>
      </c>
      <c r="D31" s="134">
        <v>0</v>
      </c>
      <c r="E31" s="134">
        <v>0</v>
      </c>
      <c r="F31" s="134">
        <v>0</v>
      </c>
      <c r="G31" s="135">
        <v>0</v>
      </c>
      <c r="H31" s="137" t="str">
        <f>IFERROR((Table19[[#This Row],[_202310]]-Table19[[#This Row],[_201910]])/Table19[[#This Row],[_201910]]*1,"")</f>
        <v/>
      </c>
    </row>
    <row r="32" spans="1:8">
      <c r="A32" s="132">
        <v>105297</v>
      </c>
      <c r="B32" s="133" t="s">
        <v>1134</v>
      </c>
      <c r="C32" s="134">
        <v>8</v>
      </c>
      <c r="D32" s="134">
        <v>38</v>
      </c>
      <c r="E32" s="134">
        <v>14</v>
      </c>
      <c r="F32" s="134">
        <v>23</v>
      </c>
      <c r="G32" s="135">
        <v>12</v>
      </c>
      <c r="H32" s="137">
        <f>IFERROR((Table19[[#This Row],[_202310]]-Table19[[#This Row],[_201910]])/Table19[[#This Row],[_201910]]*1,"")</f>
        <v>0.5</v>
      </c>
    </row>
    <row r="33" spans="1:8">
      <c r="A33" s="132">
        <v>105297</v>
      </c>
      <c r="B33" s="133" t="s">
        <v>1135</v>
      </c>
      <c r="C33" s="134">
        <v>0</v>
      </c>
      <c r="D33" s="134">
        <v>0</v>
      </c>
      <c r="E33" s="134">
        <v>0</v>
      </c>
      <c r="F33" s="134">
        <v>0</v>
      </c>
      <c r="G33" s="135">
        <v>1</v>
      </c>
      <c r="H33" s="137" t="str">
        <f>IFERROR((Table19[[#This Row],[_202310]]-Table19[[#This Row],[_201910]])/Table19[[#This Row],[_201910]]*1,"")</f>
        <v/>
      </c>
    </row>
    <row r="34" spans="1:8">
      <c r="A34" s="132">
        <v>105297</v>
      </c>
      <c r="B34" s="133" t="s">
        <v>1136</v>
      </c>
      <c r="C34" s="134">
        <v>8</v>
      </c>
      <c r="D34" s="134">
        <v>38</v>
      </c>
      <c r="E34" s="134">
        <v>14</v>
      </c>
      <c r="F34" s="134">
        <v>23</v>
      </c>
      <c r="G34" s="135">
        <v>13</v>
      </c>
      <c r="H34" s="137">
        <f>IFERROR((Table19[[#This Row],[_202310]]-Table19[[#This Row],[_201910]])/Table19[[#This Row],[_201910]]*1,"")</f>
        <v>0.625</v>
      </c>
    </row>
    <row r="35" spans="1:8">
      <c r="A35" s="132">
        <v>105297</v>
      </c>
      <c r="B35" s="133" t="s">
        <v>1137</v>
      </c>
      <c r="C35" s="134">
        <v>2</v>
      </c>
      <c r="D35" s="134">
        <v>12</v>
      </c>
      <c r="E35" s="134">
        <v>9</v>
      </c>
      <c r="F35" s="134">
        <v>10</v>
      </c>
      <c r="G35" s="135">
        <v>10</v>
      </c>
      <c r="H35" s="137">
        <f>IFERROR((Table19[[#This Row],[_202310]]-Table19[[#This Row],[_201910]])/Table19[[#This Row],[_201910]]*1,"")</f>
        <v>4</v>
      </c>
    </row>
    <row r="36" spans="1:8">
      <c r="A36" s="132">
        <v>105297</v>
      </c>
      <c r="B36" s="133" t="s">
        <v>1138</v>
      </c>
      <c r="C36" s="134">
        <v>0</v>
      </c>
      <c r="D36" s="134">
        <v>0</v>
      </c>
      <c r="E36" s="134">
        <v>0</v>
      </c>
      <c r="F36" s="134">
        <v>0</v>
      </c>
      <c r="G36" s="135">
        <v>0</v>
      </c>
      <c r="H36" s="137" t="str">
        <f>IFERROR((Table19[[#This Row],[_202310]]-Table19[[#This Row],[_201910]])/Table19[[#This Row],[_201910]]*1,"")</f>
        <v/>
      </c>
    </row>
    <row r="37" spans="1:8">
      <c r="A37" s="132">
        <v>105297</v>
      </c>
      <c r="B37" s="133" t="s">
        <v>1139</v>
      </c>
      <c r="C37" s="134">
        <v>20</v>
      </c>
      <c r="D37" s="134">
        <v>51</v>
      </c>
      <c r="E37" s="134">
        <v>15</v>
      </c>
      <c r="F37" s="134">
        <v>14</v>
      </c>
      <c r="G37" s="135">
        <v>14</v>
      </c>
      <c r="H37" s="137">
        <f>IFERROR((Table19[[#This Row],[_202310]]-Table19[[#This Row],[_201910]])/Table19[[#This Row],[_201910]]*1,"")</f>
        <v>-0.3</v>
      </c>
    </row>
    <row r="38" spans="1:8">
      <c r="A38" s="132">
        <v>105297</v>
      </c>
      <c r="B38" s="133" t="s">
        <v>1140</v>
      </c>
      <c r="C38" s="134">
        <v>1</v>
      </c>
      <c r="D38" s="134">
        <v>2</v>
      </c>
      <c r="E38" s="134">
        <v>7</v>
      </c>
      <c r="F38" s="134">
        <v>9</v>
      </c>
      <c r="G38" s="135">
        <v>3</v>
      </c>
      <c r="H38" s="137">
        <f>IFERROR((Table19[[#This Row],[_202310]]-Table19[[#This Row],[_201910]])/Table19[[#This Row],[_201910]]*1,"")</f>
        <v>2</v>
      </c>
    </row>
    <row r="39" spans="1:8">
      <c r="A39" s="132">
        <v>105297</v>
      </c>
      <c r="B39" s="133" t="s">
        <v>1141</v>
      </c>
      <c r="C39" s="134">
        <v>21</v>
      </c>
      <c r="D39" s="134">
        <v>53</v>
      </c>
      <c r="E39" s="134">
        <v>22</v>
      </c>
      <c r="F39" s="134">
        <v>23</v>
      </c>
      <c r="G39" s="135">
        <v>17</v>
      </c>
      <c r="H39" s="137">
        <f>IFERROR((Table19[[#This Row],[_202310]]-Table19[[#This Row],[_201910]])/Table19[[#This Row],[_201910]]*1,"")</f>
        <v>-0.19047619047619047</v>
      </c>
    </row>
    <row r="40" spans="1:8">
      <c r="A40" s="132">
        <v>105297</v>
      </c>
      <c r="B40" s="133" t="s">
        <v>1142</v>
      </c>
      <c r="C40" s="134">
        <v>6</v>
      </c>
      <c r="D40" s="134">
        <v>17</v>
      </c>
      <c r="E40" s="134">
        <v>14</v>
      </c>
      <c r="F40" s="134">
        <v>10</v>
      </c>
      <c r="G40" s="135">
        <v>14</v>
      </c>
      <c r="H40" s="137">
        <f>IFERROR((Table19[[#This Row],[_202310]]-Table19[[#This Row],[_201910]])/Table19[[#This Row],[_201910]]*1,"")</f>
        <v>1.3333333333333333</v>
      </c>
    </row>
    <row r="41" spans="1:8">
      <c r="A41" s="132">
        <v>105297</v>
      </c>
      <c r="B41" s="133" t="s">
        <v>1143</v>
      </c>
      <c r="C41" s="134">
        <v>0</v>
      </c>
      <c r="D41" s="134">
        <v>0</v>
      </c>
      <c r="E41" s="134">
        <v>1</v>
      </c>
      <c r="F41" s="134">
        <v>0</v>
      </c>
      <c r="G41" s="135">
        <v>0</v>
      </c>
      <c r="H41" s="137" t="str">
        <f>IFERROR((Table19[[#This Row],[_202310]]-Table19[[#This Row],[_201910]])/Table19[[#This Row],[_201910]]*1,"")</f>
        <v/>
      </c>
    </row>
    <row r="42" spans="1:8">
      <c r="A42" s="132">
        <v>105297</v>
      </c>
      <c r="B42" s="133" t="s">
        <v>1144</v>
      </c>
      <c r="C42" s="134">
        <v>22</v>
      </c>
      <c r="D42" s="134">
        <v>55</v>
      </c>
      <c r="E42" s="134">
        <v>18</v>
      </c>
      <c r="F42" s="134">
        <v>12</v>
      </c>
      <c r="G42" s="135">
        <v>16</v>
      </c>
      <c r="H42" s="137">
        <f>IFERROR((Table19[[#This Row],[_202310]]-Table19[[#This Row],[_201910]])/Table19[[#This Row],[_201910]]*1,"")</f>
        <v>-0.27272727272727271</v>
      </c>
    </row>
    <row r="43" spans="1:8">
      <c r="A43" s="132">
        <v>105297</v>
      </c>
      <c r="B43" s="133" t="s">
        <v>1145</v>
      </c>
      <c r="C43" s="134">
        <v>2</v>
      </c>
      <c r="D43" s="134">
        <v>2</v>
      </c>
      <c r="E43" s="134">
        <v>13</v>
      </c>
      <c r="F43" s="134">
        <v>11</v>
      </c>
      <c r="G43" s="135">
        <v>7</v>
      </c>
      <c r="H43" s="137">
        <f>IFERROR((Table19[[#This Row],[_202310]]-Table19[[#This Row],[_201910]])/Table19[[#This Row],[_201910]]*1,"")</f>
        <v>2.5</v>
      </c>
    </row>
    <row r="44" spans="1:8">
      <c r="A44" s="132">
        <v>105297</v>
      </c>
      <c r="B44" s="133" t="s">
        <v>1146</v>
      </c>
      <c r="C44" s="134">
        <v>24</v>
      </c>
      <c r="D44" s="134">
        <v>57</v>
      </c>
      <c r="E44" s="134">
        <v>32</v>
      </c>
      <c r="F44" s="134">
        <v>23</v>
      </c>
      <c r="G44" s="135">
        <v>23</v>
      </c>
      <c r="H44" s="137">
        <f>IFERROR((Table19[[#This Row],[_202310]]-Table19[[#This Row],[_201910]])/Table19[[#This Row],[_201910]]*1,"")</f>
        <v>-4.1666666666666664E-2</v>
      </c>
    </row>
    <row r="45" spans="1:8">
      <c r="A45" s="132">
        <v>105297</v>
      </c>
      <c r="B45" s="133" t="s">
        <v>1147</v>
      </c>
      <c r="C45" s="134">
        <v>11</v>
      </c>
      <c r="D45" s="134">
        <v>22</v>
      </c>
      <c r="E45" s="134">
        <v>8</v>
      </c>
      <c r="F45" s="134">
        <v>146</v>
      </c>
      <c r="G45" s="135">
        <v>2</v>
      </c>
      <c r="H45" s="137">
        <f>IFERROR((Table19[[#This Row],[_202310]]-Table19[[#This Row],[_201910]])/Table19[[#This Row],[_201910]]*1,"")</f>
        <v>-0.81818181818181823</v>
      </c>
    </row>
    <row r="46" spans="1:8">
      <c r="A46" s="132">
        <v>105297</v>
      </c>
      <c r="B46" s="133" t="s">
        <v>1148</v>
      </c>
      <c r="C46" s="134">
        <v>45</v>
      </c>
      <c r="D46" s="134">
        <v>74</v>
      </c>
      <c r="E46" s="134">
        <v>32</v>
      </c>
      <c r="F46" s="134">
        <v>4</v>
      </c>
      <c r="G46" s="135">
        <v>23</v>
      </c>
      <c r="H46" s="137">
        <f>IFERROR((Table19[[#This Row],[_202310]]-Table19[[#This Row],[_201910]])/Table19[[#This Row],[_201910]]*1,"")</f>
        <v>-0.48888888888888887</v>
      </c>
    </row>
    <row r="47" spans="1:8">
      <c r="A47" s="132">
        <v>105297</v>
      </c>
      <c r="B47" s="133" t="s">
        <v>1149</v>
      </c>
      <c r="C47" s="134">
        <v>279</v>
      </c>
      <c r="D47" s="134">
        <v>152</v>
      </c>
      <c r="E47" s="134">
        <v>83</v>
      </c>
      <c r="F47" s="134">
        <v>52</v>
      </c>
      <c r="G47" s="135">
        <v>77</v>
      </c>
      <c r="H47" s="137">
        <f>IFERROR((Table19[[#This Row],[_202310]]-Table19[[#This Row],[_201910]])/Table19[[#This Row],[_201910]]*1,"")</f>
        <v>-0.72401433691756267</v>
      </c>
    </row>
    <row r="48" spans="1:8">
      <c r="A48" s="132">
        <v>105297</v>
      </c>
      <c r="B48" s="133" t="s">
        <v>1150</v>
      </c>
      <c r="C48" s="134">
        <v>335</v>
      </c>
      <c r="D48" s="134">
        <v>248</v>
      </c>
      <c r="E48" s="134">
        <v>123</v>
      </c>
      <c r="F48" s="134">
        <v>202</v>
      </c>
      <c r="G48" s="135">
        <v>102</v>
      </c>
      <c r="H48" s="137">
        <f>IFERROR((Table19[[#This Row],[_202310]]-Table19[[#This Row],[_201910]])/Table19[[#This Row],[_201910]]*1,"")</f>
        <v>-0.69552238805970146</v>
      </c>
    </row>
    <row r="49" spans="1:8">
      <c r="A49" s="132">
        <v>105297</v>
      </c>
      <c r="B49" s="133" t="s">
        <v>1151</v>
      </c>
      <c r="C49" s="134">
        <v>7</v>
      </c>
      <c r="D49" s="134">
        <v>19</v>
      </c>
      <c r="E49" s="134">
        <v>21</v>
      </c>
      <c r="F49" s="134">
        <v>10</v>
      </c>
      <c r="G49" s="135">
        <v>18</v>
      </c>
      <c r="H49" s="137">
        <f>IFERROR((Table19[[#This Row],[_202310]]-Table19[[#This Row],[_201910]])/Table19[[#This Row],[_201910]]*1,"")</f>
        <v>1.5714285714285714</v>
      </c>
    </row>
    <row r="50" spans="1:8">
      <c r="A50" s="132">
        <v>105297</v>
      </c>
      <c r="B50" s="133" t="s">
        <v>1152</v>
      </c>
      <c r="C50" s="134">
        <v>16</v>
      </c>
      <c r="D50" s="134">
        <v>31</v>
      </c>
      <c r="E50" s="134">
        <v>26</v>
      </c>
      <c r="F50" s="134">
        <v>67</v>
      </c>
      <c r="G50" s="135">
        <v>20</v>
      </c>
      <c r="H50" s="137">
        <f>IFERROR((Table19[[#This Row],[_202310]]-Table19[[#This Row],[_201910]])/Table19[[#This Row],[_201910]]*1,"")</f>
        <v>0.25</v>
      </c>
    </row>
    <row r="51" spans="1:8">
      <c r="A51" s="132">
        <v>105297</v>
      </c>
      <c r="B51" s="133" t="s">
        <v>1153</v>
      </c>
      <c r="C51" s="134">
        <v>3</v>
      </c>
      <c r="D51" s="134">
        <v>7</v>
      </c>
      <c r="E51" s="134">
        <v>5</v>
      </c>
      <c r="F51" s="134">
        <v>65</v>
      </c>
      <c r="G51" s="135">
        <v>2</v>
      </c>
      <c r="H51" s="137">
        <f>IFERROR((Table19[[#This Row],[_202310]]-Table19[[#This Row],[_201910]])/Table19[[#This Row],[_201910]]*1,"")</f>
        <v>-0.33333333333333331</v>
      </c>
    </row>
    <row r="52" spans="1:8">
      <c r="A52" s="132">
        <v>105297</v>
      </c>
      <c r="B52" s="133" t="s">
        <v>1154</v>
      </c>
      <c r="C52" s="134">
        <v>13</v>
      </c>
      <c r="D52" s="134">
        <v>24</v>
      </c>
      <c r="E52" s="134">
        <v>21</v>
      </c>
      <c r="F52" s="134">
        <v>2</v>
      </c>
      <c r="G52" s="135">
        <v>18</v>
      </c>
      <c r="H52" s="137">
        <f>IFERROR((Table19[[#This Row],[_202310]]-Table19[[#This Row],[_201910]])/Table19[[#This Row],[_201910]]*1,"")</f>
        <v>0.38461538461538464</v>
      </c>
    </row>
    <row r="53" spans="1:8">
      <c r="A53" s="132">
        <v>105297</v>
      </c>
      <c r="B53" s="133" t="s">
        <v>1155</v>
      </c>
      <c r="C53" s="134">
        <v>78</v>
      </c>
      <c r="D53" s="134">
        <v>50</v>
      </c>
      <c r="E53" s="134">
        <v>54</v>
      </c>
      <c r="F53" s="134">
        <v>23</v>
      </c>
      <c r="G53" s="135">
        <v>62</v>
      </c>
      <c r="H53" s="137">
        <f>IFERROR((Table19[[#This Row],[_202310]]-Table19[[#This Row],[_201910]])/Table19[[#This Row],[_201910]]*1,"")</f>
        <v>-0.20512820512820512</v>
      </c>
    </row>
    <row r="54" spans="1:8">
      <c r="A54" s="132">
        <v>109819</v>
      </c>
      <c r="B54" s="133" t="s">
        <v>1130</v>
      </c>
      <c r="C54" s="134">
        <v>1515</v>
      </c>
      <c r="D54" s="134">
        <v>1578</v>
      </c>
      <c r="E54" s="134">
        <v>1945</v>
      </c>
      <c r="F54" s="134">
        <v>2036</v>
      </c>
      <c r="G54" s="135">
        <v>2365</v>
      </c>
      <c r="H54" s="137">
        <f>IFERROR((Table19[[#This Row],[_202310]]-Table19[[#This Row],[_201910]])/Table19[[#This Row],[_201910]]*1,"")</f>
        <v>0.56105610561056107</v>
      </c>
    </row>
    <row r="55" spans="1:8">
      <c r="A55" s="132">
        <v>109819</v>
      </c>
      <c r="B55" s="133" t="s">
        <v>1131</v>
      </c>
      <c r="C55" s="134">
        <v>0</v>
      </c>
      <c r="D55" s="134">
        <v>0</v>
      </c>
      <c r="E55" s="134">
        <v>0</v>
      </c>
      <c r="F55" s="134">
        <v>0</v>
      </c>
      <c r="G55" s="135">
        <v>0</v>
      </c>
      <c r="H55" s="137" t="str">
        <f>IFERROR((Table19[[#This Row],[_202310]]-Table19[[#This Row],[_201910]])/Table19[[#This Row],[_201910]]*1,"")</f>
        <v/>
      </c>
    </row>
    <row r="56" spans="1:8">
      <c r="A56" s="132">
        <v>109819</v>
      </c>
      <c r="B56" s="133" t="s">
        <v>1132</v>
      </c>
      <c r="C56" s="134">
        <v>1515</v>
      </c>
      <c r="D56" s="134">
        <v>1578</v>
      </c>
      <c r="E56" s="134">
        <v>1945</v>
      </c>
      <c r="F56" s="134">
        <v>2036</v>
      </c>
      <c r="G56" s="135">
        <v>2365</v>
      </c>
      <c r="H56" s="137">
        <f>IFERROR((Table19[[#This Row],[_202310]]-Table19[[#This Row],[_201910]])/Table19[[#This Row],[_201910]]*1,"")</f>
        <v>0.56105610561056107</v>
      </c>
    </row>
    <row r="57" spans="1:8">
      <c r="A57" s="132">
        <v>109819</v>
      </c>
      <c r="B57" s="133" t="s">
        <v>1133</v>
      </c>
      <c r="C57" s="134">
        <v>46</v>
      </c>
      <c r="D57" s="134">
        <v>57</v>
      </c>
      <c r="E57" s="134">
        <v>57</v>
      </c>
      <c r="F57" s="134">
        <v>76</v>
      </c>
      <c r="G57" s="135">
        <v>62</v>
      </c>
      <c r="H57" s="137">
        <f>IFERROR((Table19[[#This Row],[_202310]]-Table19[[#This Row],[_201910]])/Table19[[#This Row],[_201910]]*1,"")</f>
        <v>0.34782608695652173</v>
      </c>
    </row>
    <row r="58" spans="1:8">
      <c r="A58" s="132">
        <v>109819</v>
      </c>
      <c r="B58" s="133" t="s">
        <v>1134</v>
      </c>
      <c r="C58" s="134">
        <v>385</v>
      </c>
      <c r="D58" s="134">
        <v>388</v>
      </c>
      <c r="E58" s="134">
        <v>514</v>
      </c>
      <c r="F58" s="134">
        <v>520</v>
      </c>
      <c r="G58" s="135">
        <v>619</v>
      </c>
      <c r="H58" s="137">
        <f>IFERROR((Table19[[#This Row],[_202310]]-Table19[[#This Row],[_201910]])/Table19[[#This Row],[_201910]]*1,"")</f>
        <v>0.60779220779220777</v>
      </c>
    </row>
    <row r="59" spans="1:8">
      <c r="A59" s="132">
        <v>109819</v>
      </c>
      <c r="B59" s="133" t="s">
        <v>1135</v>
      </c>
      <c r="C59" s="134">
        <v>0</v>
      </c>
      <c r="D59" s="134">
        <v>0</v>
      </c>
      <c r="E59" s="134">
        <v>0</v>
      </c>
      <c r="F59" s="134">
        <v>0</v>
      </c>
      <c r="G59" s="135">
        <v>1</v>
      </c>
      <c r="H59" s="137" t="str">
        <f>IFERROR((Table19[[#This Row],[_202310]]-Table19[[#This Row],[_201910]])/Table19[[#This Row],[_201910]]*1,"")</f>
        <v/>
      </c>
    </row>
    <row r="60" spans="1:8">
      <c r="A60" s="132">
        <v>109819</v>
      </c>
      <c r="B60" s="133" t="s">
        <v>1136</v>
      </c>
      <c r="C60" s="134">
        <v>431</v>
      </c>
      <c r="D60" s="134">
        <v>445</v>
      </c>
      <c r="E60" s="134">
        <v>571</v>
      </c>
      <c r="F60" s="134">
        <v>596</v>
      </c>
      <c r="G60" s="135">
        <v>682</v>
      </c>
      <c r="H60" s="137">
        <f>IFERROR((Table19[[#This Row],[_202310]]-Table19[[#This Row],[_201910]])/Table19[[#This Row],[_201910]]*1,"")</f>
        <v>0.58236658932714613</v>
      </c>
    </row>
    <row r="61" spans="1:8">
      <c r="A61" s="132">
        <v>109819</v>
      </c>
      <c r="B61" s="133" t="s">
        <v>1137</v>
      </c>
      <c r="C61" s="134">
        <v>28</v>
      </c>
      <c r="D61" s="134">
        <v>28</v>
      </c>
      <c r="E61" s="134">
        <v>29</v>
      </c>
      <c r="F61" s="134">
        <v>29</v>
      </c>
      <c r="G61" s="135">
        <v>29</v>
      </c>
      <c r="H61" s="137">
        <f>IFERROR((Table19[[#This Row],[_202310]]-Table19[[#This Row],[_201910]])/Table19[[#This Row],[_201910]]*1,"")</f>
        <v>3.5714285714285712E-2</v>
      </c>
    </row>
    <row r="62" spans="1:8">
      <c r="A62" s="132">
        <v>109819</v>
      </c>
      <c r="B62" s="133" t="s">
        <v>1138</v>
      </c>
      <c r="C62" s="134">
        <v>56</v>
      </c>
      <c r="D62" s="134">
        <v>55</v>
      </c>
      <c r="E62" s="134">
        <v>65</v>
      </c>
      <c r="F62" s="134">
        <v>70</v>
      </c>
      <c r="G62" s="135">
        <v>53</v>
      </c>
      <c r="H62" s="137">
        <f>IFERROR((Table19[[#This Row],[_202310]]-Table19[[#This Row],[_201910]])/Table19[[#This Row],[_201910]]*1,"")</f>
        <v>-5.3571428571428568E-2</v>
      </c>
    </row>
    <row r="63" spans="1:8">
      <c r="A63" s="132">
        <v>109819</v>
      </c>
      <c r="B63" s="133" t="s">
        <v>1139</v>
      </c>
      <c r="C63" s="134">
        <v>477</v>
      </c>
      <c r="D63" s="134">
        <v>487</v>
      </c>
      <c r="E63" s="134">
        <v>647</v>
      </c>
      <c r="F63" s="134">
        <v>640</v>
      </c>
      <c r="G63" s="135">
        <v>762</v>
      </c>
      <c r="H63" s="137">
        <f>IFERROR((Table19[[#This Row],[_202310]]-Table19[[#This Row],[_201910]])/Table19[[#This Row],[_201910]]*1,"")</f>
        <v>0.59748427672955973</v>
      </c>
    </row>
    <row r="64" spans="1:8">
      <c r="A64" s="132">
        <v>109819</v>
      </c>
      <c r="B64" s="133" t="s">
        <v>1140</v>
      </c>
      <c r="C64" s="134">
        <v>0</v>
      </c>
      <c r="D64" s="134">
        <v>0</v>
      </c>
      <c r="E64" s="134">
        <v>0</v>
      </c>
      <c r="F64" s="134">
        <v>2</v>
      </c>
      <c r="G64" s="135">
        <v>3</v>
      </c>
      <c r="H64" s="137" t="str">
        <f>IFERROR((Table19[[#This Row],[_202310]]-Table19[[#This Row],[_201910]])/Table19[[#This Row],[_201910]]*1,"")</f>
        <v/>
      </c>
    </row>
    <row r="65" spans="1:8">
      <c r="A65" s="132">
        <v>109819</v>
      </c>
      <c r="B65" s="133" t="s">
        <v>1141</v>
      </c>
      <c r="C65" s="134">
        <v>533</v>
      </c>
      <c r="D65" s="134">
        <v>542</v>
      </c>
      <c r="E65" s="134">
        <v>712</v>
      </c>
      <c r="F65" s="134">
        <v>712</v>
      </c>
      <c r="G65" s="135">
        <v>818</v>
      </c>
      <c r="H65" s="137">
        <f>IFERROR((Table19[[#This Row],[_202310]]-Table19[[#This Row],[_201910]])/Table19[[#This Row],[_201910]]*1,"")</f>
        <v>0.53470919324577859</v>
      </c>
    </row>
    <row r="66" spans="1:8">
      <c r="A66" s="132">
        <v>109819</v>
      </c>
      <c r="B66" s="133" t="s">
        <v>1142</v>
      </c>
      <c r="C66" s="134">
        <v>35</v>
      </c>
      <c r="D66" s="134">
        <v>34</v>
      </c>
      <c r="E66" s="134">
        <v>37</v>
      </c>
      <c r="F66" s="134">
        <v>35</v>
      </c>
      <c r="G66" s="135">
        <v>35</v>
      </c>
      <c r="H66" s="137">
        <f>IFERROR((Table19[[#This Row],[_202310]]-Table19[[#This Row],[_201910]])/Table19[[#This Row],[_201910]]*1,"")</f>
        <v>0</v>
      </c>
    </row>
    <row r="67" spans="1:8">
      <c r="A67" s="132">
        <v>109819</v>
      </c>
      <c r="B67" s="133" t="s">
        <v>1143</v>
      </c>
      <c r="C67" s="134">
        <v>55</v>
      </c>
      <c r="D67" s="134">
        <v>51</v>
      </c>
      <c r="E67" s="134">
        <v>61</v>
      </c>
      <c r="F67" s="134">
        <v>63</v>
      </c>
      <c r="G67" s="135">
        <v>48</v>
      </c>
      <c r="H67" s="137">
        <f>IFERROR((Table19[[#This Row],[_202310]]-Table19[[#This Row],[_201910]])/Table19[[#This Row],[_201910]]*1,"")</f>
        <v>-0.12727272727272726</v>
      </c>
    </row>
    <row r="68" spans="1:8">
      <c r="A68" s="132">
        <v>109819</v>
      </c>
      <c r="B68" s="133" t="s">
        <v>1144</v>
      </c>
      <c r="C68" s="134">
        <v>531</v>
      </c>
      <c r="D68" s="134">
        <v>542</v>
      </c>
      <c r="E68" s="134">
        <v>707</v>
      </c>
      <c r="F68" s="134">
        <v>699</v>
      </c>
      <c r="G68" s="135">
        <v>824</v>
      </c>
      <c r="H68" s="137">
        <f>IFERROR((Table19[[#This Row],[_202310]]-Table19[[#This Row],[_201910]])/Table19[[#This Row],[_201910]]*1,"")</f>
        <v>0.55178907721280601</v>
      </c>
    </row>
    <row r="69" spans="1:8">
      <c r="A69" s="132">
        <v>109819</v>
      </c>
      <c r="B69" s="133" t="s">
        <v>1145</v>
      </c>
      <c r="C69" s="134">
        <v>1</v>
      </c>
      <c r="D69" s="134">
        <v>0</v>
      </c>
      <c r="E69" s="134">
        <v>1</v>
      </c>
      <c r="F69" s="134">
        <v>2</v>
      </c>
      <c r="G69" s="135">
        <v>5</v>
      </c>
      <c r="H69" s="137">
        <f>IFERROR((Table19[[#This Row],[_202310]]-Table19[[#This Row],[_201910]])/Table19[[#This Row],[_201910]]*1,"")</f>
        <v>4</v>
      </c>
    </row>
    <row r="70" spans="1:8">
      <c r="A70" s="132">
        <v>109819</v>
      </c>
      <c r="B70" s="133" t="s">
        <v>1146</v>
      </c>
      <c r="C70" s="134">
        <v>587</v>
      </c>
      <c r="D70" s="134">
        <v>593</v>
      </c>
      <c r="E70" s="134">
        <v>769</v>
      </c>
      <c r="F70" s="134">
        <v>764</v>
      </c>
      <c r="G70" s="135">
        <v>877</v>
      </c>
      <c r="H70" s="137">
        <f>IFERROR((Table19[[#This Row],[_202310]]-Table19[[#This Row],[_201910]])/Table19[[#This Row],[_201910]]*1,"")</f>
        <v>0.49403747870528109</v>
      </c>
    </row>
    <row r="71" spans="1:8">
      <c r="A71" s="132">
        <v>109819</v>
      </c>
      <c r="B71" s="133" t="s">
        <v>1147</v>
      </c>
      <c r="C71" s="134">
        <v>57</v>
      </c>
      <c r="D71" s="134">
        <v>57</v>
      </c>
      <c r="E71" s="134">
        <v>52</v>
      </c>
      <c r="F71" s="134">
        <v>51</v>
      </c>
      <c r="G71" s="135">
        <v>0</v>
      </c>
      <c r="H71" s="137">
        <f>IFERROR((Table19[[#This Row],[_202310]]-Table19[[#This Row],[_201910]])/Table19[[#This Row],[_201910]]*1,"")</f>
        <v>-1</v>
      </c>
    </row>
    <row r="72" spans="1:8">
      <c r="A72" s="132">
        <v>109819</v>
      </c>
      <c r="B72" s="133" t="s">
        <v>1148</v>
      </c>
      <c r="C72" s="134">
        <v>293</v>
      </c>
      <c r="D72" s="134">
        <v>330</v>
      </c>
      <c r="E72" s="134">
        <v>337</v>
      </c>
      <c r="F72" s="134">
        <v>296</v>
      </c>
      <c r="G72" s="135">
        <v>363</v>
      </c>
      <c r="H72" s="137">
        <f>IFERROR((Table19[[#This Row],[_202310]]-Table19[[#This Row],[_201910]])/Table19[[#This Row],[_201910]]*1,"")</f>
        <v>0.23890784982935154</v>
      </c>
    </row>
    <row r="73" spans="1:8">
      <c r="A73" s="132">
        <v>109819</v>
      </c>
      <c r="B73" s="133" t="s">
        <v>1149</v>
      </c>
      <c r="C73" s="134">
        <v>578</v>
      </c>
      <c r="D73" s="134">
        <v>598</v>
      </c>
      <c r="E73" s="134">
        <v>787</v>
      </c>
      <c r="F73" s="134">
        <v>925</v>
      </c>
      <c r="G73" s="135">
        <v>1125</v>
      </c>
      <c r="H73" s="137">
        <f>IFERROR((Table19[[#This Row],[_202310]]-Table19[[#This Row],[_201910]])/Table19[[#This Row],[_201910]]*1,"")</f>
        <v>0.94636678200692037</v>
      </c>
    </row>
    <row r="74" spans="1:8">
      <c r="A74" s="132">
        <v>109819</v>
      </c>
      <c r="B74" s="133" t="s">
        <v>1150</v>
      </c>
      <c r="C74" s="134">
        <v>928</v>
      </c>
      <c r="D74" s="134">
        <v>985</v>
      </c>
      <c r="E74" s="134">
        <v>1176</v>
      </c>
      <c r="F74" s="134">
        <v>1272</v>
      </c>
      <c r="G74" s="135">
        <v>1488</v>
      </c>
      <c r="H74" s="137">
        <f>IFERROR((Table19[[#This Row],[_202310]]-Table19[[#This Row],[_201910]])/Table19[[#This Row],[_201910]]*1,"")</f>
        <v>0.60344827586206895</v>
      </c>
    </row>
    <row r="75" spans="1:8">
      <c r="A75" s="132">
        <v>109819</v>
      </c>
      <c r="B75" s="133" t="s">
        <v>1151</v>
      </c>
      <c r="C75" s="134">
        <v>39</v>
      </c>
      <c r="D75" s="134">
        <v>38</v>
      </c>
      <c r="E75" s="134">
        <v>40</v>
      </c>
      <c r="F75" s="134">
        <v>38</v>
      </c>
      <c r="G75" s="135">
        <v>37</v>
      </c>
      <c r="H75" s="137">
        <f>IFERROR((Table19[[#This Row],[_202310]]-Table19[[#This Row],[_201910]])/Table19[[#This Row],[_201910]]*1,"")</f>
        <v>-5.128205128205128E-2</v>
      </c>
    </row>
    <row r="76" spans="1:8">
      <c r="A76" s="132">
        <v>109819</v>
      </c>
      <c r="B76" s="133" t="s">
        <v>1152</v>
      </c>
      <c r="C76" s="134">
        <v>23</v>
      </c>
      <c r="D76" s="134">
        <v>25</v>
      </c>
      <c r="E76" s="134">
        <v>20</v>
      </c>
      <c r="F76" s="134">
        <v>17</v>
      </c>
      <c r="G76" s="135">
        <v>15</v>
      </c>
      <c r="H76" s="137">
        <f>IFERROR((Table19[[#This Row],[_202310]]-Table19[[#This Row],[_201910]])/Table19[[#This Row],[_201910]]*1,"")</f>
        <v>-0.34782608695652173</v>
      </c>
    </row>
    <row r="77" spans="1:8">
      <c r="A77" s="132">
        <v>109819</v>
      </c>
      <c r="B77" s="133" t="s">
        <v>1153</v>
      </c>
      <c r="C77" s="134">
        <v>4</v>
      </c>
      <c r="D77" s="134">
        <v>4</v>
      </c>
      <c r="E77" s="134">
        <v>3</v>
      </c>
      <c r="F77" s="134">
        <v>3</v>
      </c>
      <c r="G77" s="135">
        <v>0</v>
      </c>
      <c r="H77" s="137">
        <f>IFERROR((Table19[[#This Row],[_202310]]-Table19[[#This Row],[_201910]])/Table19[[#This Row],[_201910]]*1,"")</f>
        <v>-1</v>
      </c>
    </row>
    <row r="78" spans="1:8">
      <c r="A78" s="132">
        <v>109819</v>
      </c>
      <c r="B78" s="133" t="s">
        <v>1154</v>
      </c>
      <c r="C78" s="134">
        <v>19</v>
      </c>
      <c r="D78" s="134">
        <v>21</v>
      </c>
      <c r="E78" s="134">
        <v>17</v>
      </c>
      <c r="F78" s="134">
        <v>15</v>
      </c>
      <c r="G78" s="135">
        <v>15</v>
      </c>
      <c r="H78" s="137">
        <f>IFERROR((Table19[[#This Row],[_202310]]-Table19[[#This Row],[_201910]])/Table19[[#This Row],[_201910]]*1,"")</f>
        <v>-0.21052631578947367</v>
      </c>
    </row>
    <row r="79" spans="1:8">
      <c r="A79" s="132">
        <v>109819</v>
      </c>
      <c r="B79" s="133" t="s">
        <v>1155</v>
      </c>
      <c r="C79" s="134">
        <v>38</v>
      </c>
      <c r="D79" s="134">
        <v>38</v>
      </c>
      <c r="E79" s="134">
        <v>40</v>
      </c>
      <c r="F79" s="134">
        <v>45</v>
      </c>
      <c r="G79" s="135">
        <v>48</v>
      </c>
      <c r="H79" s="137">
        <f>IFERROR((Table19[[#This Row],[_202310]]-Table19[[#This Row],[_201910]])/Table19[[#This Row],[_201910]]*1,"")</f>
        <v>0.26315789473684209</v>
      </c>
    </row>
    <row r="80" spans="1:8">
      <c r="A80" s="132">
        <v>112686</v>
      </c>
      <c r="B80" s="133" t="s">
        <v>1130</v>
      </c>
      <c r="C80" s="134">
        <v>372</v>
      </c>
      <c r="D80" s="134">
        <v>403</v>
      </c>
      <c r="E80" s="134">
        <v>559</v>
      </c>
      <c r="F80" s="134">
        <v>595</v>
      </c>
      <c r="G80" s="135">
        <v>590</v>
      </c>
      <c r="H80" s="137">
        <f>IFERROR((Table19[[#This Row],[_202310]]-Table19[[#This Row],[_201910]])/Table19[[#This Row],[_201910]]*1,"")</f>
        <v>0.58602150537634412</v>
      </c>
    </row>
    <row r="81" spans="1:8">
      <c r="A81" s="132">
        <v>112686</v>
      </c>
      <c r="B81" s="133" t="s">
        <v>1131</v>
      </c>
      <c r="C81" s="134">
        <v>0</v>
      </c>
      <c r="D81" s="134">
        <v>0</v>
      </c>
      <c r="E81" s="134">
        <v>0</v>
      </c>
      <c r="F81" s="134">
        <v>0</v>
      </c>
      <c r="G81" s="135">
        <v>0</v>
      </c>
      <c r="H81" s="137" t="str">
        <f>IFERROR((Table19[[#This Row],[_202310]]-Table19[[#This Row],[_201910]])/Table19[[#This Row],[_201910]]*1,"")</f>
        <v/>
      </c>
    </row>
    <row r="82" spans="1:8">
      <c r="A82" s="132">
        <v>112686</v>
      </c>
      <c r="B82" s="133" t="s">
        <v>1132</v>
      </c>
      <c r="C82" s="134">
        <v>372</v>
      </c>
      <c r="D82" s="134">
        <v>403</v>
      </c>
      <c r="E82" s="134">
        <v>559</v>
      </c>
      <c r="F82" s="134">
        <v>595</v>
      </c>
      <c r="G82" s="135">
        <v>590</v>
      </c>
      <c r="H82" s="137">
        <f>IFERROR((Table19[[#This Row],[_202310]]-Table19[[#This Row],[_201910]])/Table19[[#This Row],[_201910]]*1,"")</f>
        <v>0.58602150537634412</v>
      </c>
    </row>
    <row r="83" spans="1:8">
      <c r="A83" s="132">
        <v>112686</v>
      </c>
      <c r="B83" s="133" t="s">
        <v>1133</v>
      </c>
      <c r="C83" s="134">
        <v>0</v>
      </c>
      <c r="D83" s="134">
        <v>2</v>
      </c>
      <c r="E83" s="134">
        <v>3</v>
      </c>
      <c r="F83" s="134">
        <v>3</v>
      </c>
      <c r="G83" s="135">
        <v>13</v>
      </c>
      <c r="H83" s="137" t="str">
        <f>IFERROR((Table19[[#This Row],[_202310]]-Table19[[#This Row],[_201910]])/Table19[[#This Row],[_201910]]*1,"")</f>
        <v/>
      </c>
    </row>
    <row r="84" spans="1:8">
      <c r="A84" s="132">
        <v>112686</v>
      </c>
      <c r="B84" s="133" t="s">
        <v>1134</v>
      </c>
      <c r="C84" s="134">
        <v>65</v>
      </c>
      <c r="D84" s="134">
        <v>77</v>
      </c>
      <c r="E84" s="134">
        <v>127</v>
      </c>
      <c r="F84" s="134">
        <v>143</v>
      </c>
      <c r="G84" s="135">
        <v>134</v>
      </c>
      <c r="H84" s="137">
        <f>IFERROR((Table19[[#This Row],[_202310]]-Table19[[#This Row],[_201910]])/Table19[[#This Row],[_201910]]*1,"")</f>
        <v>1.0615384615384615</v>
      </c>
    </row>
    <row r="85" spans="1:8">
      <c r="A85" s="132">
        <v>112686</v>
      </c>
      <c r="B85" s="133" t="s">
        <v>1135</v>
      </c>
      <c r="C85" s="134" t="s">
        <v>129</v>
      </c>
      <c r="D85" s="134" t="s">
        <v>129</v>
      </c>
      <c r="E85" s="134" t="s">
        <v>129</v>
      </c>
      <c r="F85" s="134" t="s">
        <v>129</v>
      </c>
      <c r="G85" s="135" t="s">
        <v>129</v>
      </c>
      <c r="H85" s="137" t="str">
        <f>IFERROR((Table19[[#This Row],[_202310]]-Table19[[#This Row],[_201910]])/Table19[[#This Row],[_201910]]*1,"")</f>
        <v/>
      </c>
    </row>
    <row r="86" spans="1:8">
      <c r="A86" s="132">
        <v>112686</v>
      </c>
      <c r="B86" s="133" t="s">
        <v>1136</v>
      </c>
      <c r="C86" s="134">
        <v>65</v>
      </c>
      <c r="D86" s="134">
        <v>79</v>
      </c>
      <c r="E86" s="134">
        <v>130</v>
      </c>
      <c r="F86" s="134">
        <v>146</v>
      </c>
      <c r="G86" s="135">
        <v>147</v>
      </c>
      <c r="H86" s="137">
        <f>IFERROR((Table19[[#This Row],[_202310]]-Table19[[#This Row],[_201910]])/Table19[[#This Row],[_201910]]*1,"")</f>
        <v>1.2615384615384615</v>
      </c>
    </row>
    <row r="87" spans="1:8">
      <c r="A87" s="132">
        <v>112686</v>
      </c>
      <c r="B87" s="133" t="s">
        <v>1137</v>
      </c>
      <c r="C87" s="134">
        <v>17</v>
      </c>
      <c r="D87" s="134">
        <v>20</v>
      </c>
      <c r="E87" s="134">
        <v>23</v>
      </c>
      <c r="F87" s="134">
        <v>25</v>
      </c>
      <c r="G87" s="135">
        <v>25</v>
      </c>
      <c r="H87" s="137">
        <f>IFERROR((Table19[[#This Row],[_202310]]-Table19[[#This Row],[_201910]])/Table19[[#This Row],[_201910]]*1,"")</f>
        <v>0.47058823529411764</v>
      </c>
    </row>
    <row r="88" spans="1:8">
      <c r="A88" s="132">
        <v>112686</v>
      </c>
      <c r="B88" s="133" t="s">
        <v>1138</v>
      </c>
      <c r="C88" s="134">
        <v>0</v>
      </c>
      <c r="D88" s="134">
        <v>2</v>
      </c>
      <c r="E88" s="134">
        <v>3</v>
      </c>
      <c r="F88" s="134">
        <v>3</v>
      </c>
      <c r="G88" s="135">
        <v>13</v>
      </c>
      <c r="H88" s="137" t="str">
        <f>IFERROR((Table19[[#This Row],[_202310]]-Table19[[#This Row],[_201910]])/Table19[[#This Row],[_201910]]*1,"")</f>
        <v/>
      </c>
    </row>
    <row r="89" spans="1:8">
      <c r="A89" s="132">
        <v>112686</v>
      </c>
      <c r="B89" s="133" t="s">
        <v>1139</v>
      </c>
      <c r="C89" s="134">
        <v>80</v>
      </c>
      <c r="D89" s="134">
        <v>96</v>
      </c>
      <c r="E89" s="134">
        <v>158</v>
      </c>
      <c r="F89" s="134">
        <v>165</v>
      </c>
      <c r="G89" s="135">
        <v>151</v>
      </c>
      <c r="H89" s="137">
        <f>IFERROR((Table19[[#This Row],[_202310]]-Table19[[#This Row],[_201910]])/Table19[[#This Row],[_201910]]*1,"")</f>
        <v>0.88749999999999996</v>
      </c>
    </row>
    <row r="90" spans="1:8">
      <c r="A90" s="132">
        <v>112686</v>
      </c>
      <c r="B90" s="133" t="s">
        <v>1140</v>
      </c>
      <c r="C90" s="134" t="s">
        <v>129</v>
      </c>
      <c r="D90" s="134" t="s">
        <v>129</v>
      </c>
      <c r="E90" s="134" t="s">
        <v>129</v>
      </c>
      <c r="F90" s="134" t="s">
        <v>129</v>
      </c>
      <c r="G90" s="135" t="s">
        <v>129</v>
      </c>
      <c r="H90" s="137" t="str">
        <f>IFERROR((Table19[[#This Row],[_202310]]-Table19[[#This Row],[_201910]])/Table19[[#This Row],[_201910]]*1,"")</f>
        <v/>
      </c>
    </row>
    <row r="91" spans="1:8">
      <c r="A91" s="132">
        <v>112686</v>
      </c>
      <c r="B91" s="133" t="s">
        <v>1141</v>
      </c>
      <c r="C91" s="134">
        <v>80</v>
      </c>
      <c r="D91" s="134">
        <v>98</v>
      </c>
      <c r="E91" s="134">
        <v>161</v>
      </c>
      <c r="F91" s="134">
        <v>168</v>
      </c>
      <c r="G91" s="135">
        <v>164</v>
      </c>
      <c r="H91" s="137">
        <f>IFERROR((Table19[[#This Row],[_202310]]-Table19[[#This Row],[_201910]])/Table19[[#This Row],[_201910]]*1,"")</f>
        <v>1.05</v>
      </c>
    </row>
    <row r="92" spans="1:8">
      <c r="A92" s="132">
        <v>112686</v>
      </c>
      <c r="B92" s="133" t="s">
        <v>1142</v>
      </c>
      <c r="C92" s="134">
        <v>22</v>
      </c>
      <c r="D92" s="134">
        <v>24</v>
      </c>
      <c r="E92" s="134">
        <v>29</v>
      </c>
      <c r="F92" s="134">
        <v>28</v>
      </c>
      <c r="G92" s="135">
        <v>28</v>
      </c>
      <c r="H92" s="137">
        <f>IFERROR((Table19[[#This Row],[_202310]]-Table19[[#This Row],[_201910]])/Table19[[#This Row],[_201910]]*1,"")</f>
        <v>0.27272727272727271</v>
      </c>
    </row>
    <row r="93" spans="1:8">
      <c r="A93" s="132">
        <v>112686</v>
      </c>
      <c r="B93" s="133" t="s">
        <v>1143</v>
      </c>
      <c r="C93" s="134">
        <v>0</v>
      </c>
      <c r="D93" s="134">
        <v>2</v>
      </c>
      <c r="E93" s="134">
        <v>3</v>
      </c>
      <c r="F93" s="134">
        <v>3</v>
      </c>
      <c r="G93" s="135">
        <v>13</v>
      </c>
      <c r="H93" s="137" t="str">
        <f>IFERROR((Table19[[#This Row],[_202310]]-Table19[[#This Row],[_201910]])/Table19[[#This Row],[_201910]]*1,"")</f>
        <v/>
      </c>
    </row>
    <row r="94" spans="1:8">
      <c r="A94" s="132">
        <v>112686</v>
      </c>
      <c r="B94" s="133" t="s">
        <v>1144</v>
      </c>
      <c r="C94" s="134">
        <v>90</v>
      </c>
      <c r="D94" s="134">
        <v>102</v>
      </c>
      <c r="E94" s="134">
        <v>168</v>
      </c>
      <c r="F94" s="134">
        <v>176</v>
      </c>
      <c r="G94" s="135">
        <v>161</v>
      </c>
      <c r="H94" s="137">
        <f>IFERROR((Table19[[#This Row],[_202310]]-Table19[[#This Row],[_201910]])/Table19[[#This Row],[_201910]]*1,"")</f>
        <v>0.78888888888888886</v>
      </c>
    </row>
    <row r="95" spans="1:8">
      <c r="A95" s="132">
        <v>112686</v>
      </c>
      <c r="B95" s="133" t="s">
        <v>1145</v>
      </c>
      <c r="C95" s="134" t="s">
        <v>129</v>
      </c>
      <c r="D95" s="134" t="s">
        <v>129</v>
      </c>
      <c r="E95" s="134" t="s">
        <v>129</v>
      </c>
      <c r="F95" s="134" t="s">
        <v>129</v>
      </c>
      <c r="G95" s="135" t="s">
        <v>129</v>
      </c>
      <c r="H95" s="137" t="str">
        <f>IFERROR((Table19[[#This Row],[_202310]]-Table19[[#This Row],[_201910]])/Table19[[#This Row],[_201910]]*1,"")</f>
        <v/>
      </c>
    </row>
    <row r="96" spans="1:8">
      <c r="A96" s="132">
        <v>112686</v>
      </c>
      <c r="B96" s="133" t="s">
        <v>1146</v>
      </c>
      <c r="C96" s="134">
        <v>90</v>
      </c>
      <c r="D96" s="134">
        <v>104</v>
      </c>
      <c r="E96" s="134">
        <v>171</v>
      </c>
      <c r="F96" s="134">
        <v>179</v>
      </c>
      <c r="G96" s="135">
        <v>174</v>
      </c>
      <c r="H96" s="137">
        <f>IFERROR((Table19[[#This Row],[_202310]]-Table19[[#This Row],[_201910]])/Table19[[#This Row],[_201910]]*1,"")</f>
        <v>0.93333333333333335</v>
      </c>
    </row>
    <row r="97" spans="1:8">
      <c r="A97" s="132">
        <v>112686</v>
      </c>
      <c r="B97" s="133" t="s">
        <v>1147</v>
      </c>
      <c r="C97" s="134">
        <v>8</v>
      </c>
      <c r="D97" s="134">
        <v>3</v>
      </c>
      <c r="E97" s="134">
        <v>9</v>
      </c>
      <c r="F97" s="134">
        <v>7</v>
      </c>
      <c r="G97" s="135">
        <v>10</v>
      </c>
      <c r="H97" s="137">
        <f>IFERROR((Table19[[#This Row],[_202310]]-Table19[[#This Row],[_201910]])/Table19[[#This Row],[_201910]]*1,"")</f>
        <v>0.25</v>
      </c>
    </row>
    <row r="98" spans="1:8">
      <c r="A98" s="132">
        <v>112686</v>
      </c>
      <c r="B98" s="133" t="s">
        <v>1148</v>
      </c>
      <c r="C98" s="134">
        <v>227</v>
      </c>
      <c r="D98" s="134">
        <v>244</v>
      </c>
      <c r="E98" s="134">
        <v>135</v>
      </c>
      <c r="F98" s="134">
        <v>133</v>
      </c>
      <c r="G98" s="135">
        <v>136</v>
      </c>
      <c r="H98" s="137">
        <f>IFERROR((Table19[[#This Row],[_202310]]-Table19[[#This Row],[_201910]])/Table19[[#This Row],[_201910]]*1,"")</f>
        <v>-0.40088105726872247</v>
      </c>
    </row>
    <row r="99" spans="1:8">
      <c r="A99" s="132">
        <v>112686</v>
      </c>
      <c r="B99" s="133" t="s">
        <v>1149</v>
      </c>
      <c r="C99" s="134">
        <v>47</v>
      </c>
      <c r="D99" s="134">
        <v>52</v>
      </c>
      <c r="E99" s="134">
        <v>244</v>
      </c>
      <c r="F99" s="134">
        <v>276</v>
      </c>
      <c r="G99" s="135">
        <v>270</v>
      </c>
      <c r="H99" s="137">
        <f>IFERROR((Table19[[#This Row],[_202310]]-Table19[[#This Row],[_201910]])/Table19[[#This Row],[_201910]]*1,"")</f>
        <v>4.7446808510638299</v>
      </c>
    </row>
    <row r="100" spans="1:8">
      <c r="A100" s="132">
        <v>112686</v>
      </c>
      <c r="B100" s="133" t="s">
        <v>1150</v>
      </c>
      <c r="C100" s="134">
        <v>282</v>
      </c>
      <c r="D100" s="134">
        <v>299</v>
      </c>
      <c r="E100" s="134">
        <v>388</v>
      </c>
      <c r="F100" s="134">
        <v>416</v>
      </c>
      <c r="G100" s="135">
        <v>416</v>
      </c>
      <c r="H100" s="137">
        <f>IFERROR((Table19[[#This Row],[_202310]]-Table19[[#This Row],[_201910]])/Table19[[#This Row],[_201910]]*1,"")</f>
        <v>0.47517730496453903</v>
      </c>
    </row>
    <row r="101" spans="1:8">
      <c r="A101" s="132">
        <v>112686</v>
      </c>
      <c r="B101" s="133" t="s">
        <v>1151</v>
      </c>
      <c r="C101" s="134">
        <v>24</v>
      </c>
      <c r="D101" s="134">
        <v>26</v>
      </c>
      <c r="E101" s="134">
        <v>31</v>
      </c>
      <c r="F101" s="134">
        <v>30</v>
      </c>
      <c r="G101" s="135">
        <v>29</v>
      </c>
      <c r="H101" s="137">
        <f>IFERROR((Table19[[#This Row],[_202310]]-Table19[[#This Row],[_201910]])/Table19[[#This Row],[_201910]]*1,"")</f>
        <v>0.20833333333333334</v>
      </c>
    </row>
    <row r="102" spans="1:8">
      <c r="A102" s="132">
        <v>112686</v>
      </c>
      <c r="B102" s="133" t="s">
        <v>1152</v>
      </c>
      <c r="C102" s="134">
        <v>63</v>
      </c>
      <c r="D102" s="134">
        <v>61</v>
      </c>
      <c r="E102" s="134">
        <v>26</v>
      </c>
      <c r="F102" s="134">
        <v>24</v>
      </c>
      <c r="G102" s="135">
        <v>25</v>
      </c>
      <c r="H102" s="137">
        <f>IFERROR((Table19[[#This Row],[_202310]]-Table19[[#This Row],[_201910]])/Table19[[#This Row],[_201910]]*1,"")</f>
        <v>-0.60317460317460314</v>
      </c>
    </row>
    <row r="103" spans="1:8">
      <c r="A103" s="132">
        <v>112686</v>
      </c>
      <c r="B103" s="133" t="s">
        <v>1153</v>
      </c>
      <c r="C103" s="134">
        <v>2</v>
      </c>
      <c r="D103" s="134">
        <v>1</v>
      </c>
      <c r="E103" s="134">
        <v>2</v>
      </c>
      <c r="F103" s="134">
        <v>1</v>
      </c>
      <c r="G103" s="135">
        <v>2</v>
      </c>
      <c r="H103" s="137">
        <f>IFERROR((Table19[[#This Row],[_202310]]-Table19[[#This Row],[_201910]])/Table19[[#This Row],[_201910]]*1,"")</f>
        <v>0</v>
      </c>
    </row>
    <row r="104" spans="1:8">
      <c r="A104" s="132">
        <v>112686</v>
      </c>
      <c r="B104" s="133" t="s">
        <v>1154</v>
      </c>
      <c r="C104" s="134">
        <v>61</v>
      </c>
      <c r="D104" s="134">
        <v>61</v>
      </c>
      <c r="E104" s="134">
        <v>24</v>
      </c>
      <c r="F104" s="134">
        <v>22</v>
      </c>
      <c r="G104" s="135">
        <v>23</v>
      </c>
      <c r="H104" s="137">
        <f>IFERROR((Table19[[#This Row],[_202310]]-Table19[[#This Row],[_201910]])/Table19[[#This Row],[_201910]]*1,"")</f>
        <v>-0.62295081967213117</v>
      </c>
    </row>
    <row r="105" spans="1:8">
      <c r="A105" s="132">
        <v>112686</v>
      </c>
      <c r="B105" s="133" t="s">
        <v>1155</v>
      </c>
      <c r="C105" s="134">
        <v>13</v>
      </c>
      <c r="D105" s="134">
        <v>13</v>
      </c>
      <c r="E105" s="134">
        <v>44</v>
      </c>
      <c r="F105" s="134">
        <v>46</v>
      </c>
      <c r="G105" s="135">
        <v>46</v>
      </c>
      <c r="H105" s="137">
        <f>IFERROR((Table19[[#This Row],[_202310]]-Table19[[#This Row],[_201910]])/Table19[[#This Row],[_201910]]*1,"")</f>
        <v>2.5384615384615383</v>
      </c>
    </row>
    <row r="106" spans="1:8">
      <c r="A106" s="132">
        <v>118912</v>
      </c>
      <c r="B106" s="133" t="s">
        <v>1130</v>
      </c>
      <c r="C106" s="134">
        <v>1438</v>
      </c>
      <c r="D106" s="134">
        <v>1632</v>
      </c>
      <c r="E106" s="134">
        <v>1631</v>
      </c>
      <c r="F106" s="134">
        <v>1595</v>
      </c>
      <c r="G106" s="135">
        <v>1512</v>
      </c>
      <c r="H106" s="137">
        <f>IFERROR((Table19[[#This Row],[_202310]]-Table19[[#This Row],[_201910]])/Table19[[#This Row],[_201910]]*1,"")</f>
        <v>5.1460361613351879E-2</v>
      </c>
    </row>
    <row r="107" spans="1:8">
      <c r="A107" s="132">
        <v>118912</v>
      </c>
      <c r="B107" s="133" t="s">
        <v>1131</v>
      </c>
      <c r="C107" s="134">
        <v>0</v>
      </c>
      <c r="D107" s="134">
        <v>0</v>
      </c>
      <c r="E107" s="134">
        <v>0</v>
      </c>
      <c r="F107" s="134">
        <v>0</v>
      </c>
      <c r="G107" s="135">
        <v>0</v>
      </c>
      <c r="H107" s="137" t="str">
        <f>IFERROR((Table19[[#This Row],[_202310]]-Table19[[#This Row],[_201910]])/Table19[[#This Row],[_201910]]*1,"")</f>
        <v/>
      </c>
    </row>
    <row r="108" spans="1:8">
      <c r="A108" s="132">
        <v>118912</v>
      </c>
      <c r="B108" s="133" t="s">
        <v>1132</v>
      </c>
      <c r="C108" s="134">
        <v>1438</v>
      </c>
      <c r="D108" s="134">
        <v>1632</v>
      </c>
      <c r="E108" s="134">
        <v>1631</v>
      </c>
      <c r="F108" s="134">
        <v>1595</v>
      </c>
      <c r="G108" s="135">
        <v>1512</v>
      </c>
      <c r="H108" s="137">
        <f>IFERROR((Table19[[#This Row],[_202310]]-Table19[[#This Row],[_201910]])/Table19[[#This Row],[_201910]]*1,"")</f>
        <v>5.1460361613351879E-2</v>
      </c>
    </row>
    <row r="109" spans="1:8">
      <c r="A109" s="132">
        <v>118912</v>
      </c>
      <c r="B109" s="133" t="s">
        <v>1133</v>
      </c>
      <c r="C109" s="134">
        <v>57</v>
      </c>
      <c r="D109" s="134">
        <v>40</v>
      </c>
      <c r="E109" s="134">
        <v>51</v>
      </c>
      <c r="F109" s="134">
        <v>44</v>
      </c>
      <c r="G109" s="135">
        <v>43</v>
      </c>
      <c r="H109" s="137">
        <f>IFERROR((Table19[[#This Row],[_202310]]-Table19[[#This Row],[_201910]])/Table19[[#This Row],[_201910]]*1,"")</f>
        <v>-0.24561403508771928</v>
      </c>
    </row>
    <row r="110" spans="1:8">
      <c r="A110" s="132">
        <v>118912</v>
      </c>
      <c r="B110" s="133" t="s">
        <v>1134</v>
      </c>
      <c r="C110" s="134">
        <v>494</v>
      </c>
      <c r="D110" s="134">
        <v>579</v>
      </c>
      <c r="E110" s="134">
        <v>605</v>
      </c>
      <c r="F110" s="134">
        <v>655</v>
      </c>
      <c r="G110" s="135">
        <v>600</v>
      </c>
      <c r="H110" s="137">
        <f>IFERROR((Table19[[#This Row],[_202310]]-Table19[[#This Row],[_201910]])/Table19[[#This Row],[_201910]]*1,"")</f>
        <v>0.2145748987854251</v>
      </c>
    </row>
    <row r="111" spans="1:8">
      <c r="A111" s="132">
        <v>118912</v>
      </c>
      <c r="B111" s="133" t="s">
        <v>1135</v>
      </c>
      <c r="C111" s="134">
        <v>0</v>
      </c>
      <c r="D111" s="134">
        <v>0</v>
      </c>
      <c r="E111" s="134">
        <v>0</v>
      </c>
      <c r="F111" s="134">
        <v>0</v>
      </c>
      <c r="G111" s="135">
        <v>0</v>
      </c>
      <c r="H111" s="137" t="str">
        <f>IFERROR((Table19[[#This Row],[_202310]]-Table19[[#This Row],[_201910]])/Table19[[#This Row],[_201910]]*1,"")</f>
        <v/>
      </c>
    </row>
    <row r="112" spans="1:8">
      <c r="A112" s="132">
        <v>118912</v>
      </c>
      <c r="B112" s="133" t="s">
        <v>1136</v>
      </c>
      <c r="C112" s="134">
        <v>551</v>
      </c>
      <c r="D112" s="134">
        <v>619</v>
      </c>
      <c r="E112" s="134">
        <v>656</v>
      </c>
      <c r="F112" s="134">
        <v>699</v>
      </c>
      <c r="G112" s="135">
        <v>643</v>
      </c>
      <c r="H112" s="137">
        <f>IFERROR((Table19[[#This Row],[_202310]]-Table19[[#This Row],[_201910]])/Table19[[#This Row],[_201910]]*1,"")</f>
        <v>0.16696914700544466</v>
      </c>
    </row>
    <row r="113" spans="1:8">
      <c r="A113" s="132">
        <v>118912</v>
      </c>
      <c r="B113" s="133" t="s">
        <v>1137</v>
      </c>
      <c r="C113" s="134">
        <v>38</v>
      </c>
      <c r="D113" s="134">
        <v>38</v>
      </c>
      <c r="E113" s="134">
        <v>40</v>
      </c>
      <c r="F113" s="134">
        <v>44</v>
      </c>
      <c r="G113" s="135">
        <v>43</v>
      </c>
      <c r="H113" s="137">
        <f>IFERROR((Table19[[#This Row],[_202310]]-Table19[[#This Row],[_201910]])/Table19[[#This Row],[_201910]]*1,"")</f>
        <v>0.13157894736842105</v>
      </c>
    </row>
    <row r="114" spans="1:8">
      <c r="A114" s="132">
        <v>118912</v>
      </c>
      <c r="B114" s="133" t="s">
        <v>1138</v>
      </c>
      <c r="C114" s="134">
        <v>57</v>
      </c>
      <c r="D114" s="134">
        <v>41</v>
      </c>
      <c r="E114" s="134">
        <v>53</v>
      </c>
      <c r="F114" s="134">
        <v>45</v>
      </c>
      <c r="G114" s="135">
        <v>37</v>
      </c>
      <c r="H114" s="137">
        <f>IFERROR((Table19[[#This Row],[_202310]]-Table19[[#This Row],[_201910]])/Table19[[#This Row],[_201910]]*1,"")</f>
        <v>-0.35087719298245612</v>
      </c>
    </row>
    <row r="115" spans="1:8">
      <c r="A115" s="132">
        <v>118912</v>
      </c>
      <c r="B115" s="133" t="s">
        <v>1139</v>
      </c>
      <c r="C115" s="134">
        <v>555</v>
      </c>
      <c r="D115" s="134">
        <v>659</v>
      </c>
      <c r="E115" s="134">
        <v>674</v>
      </c>
      <c r="F115" s="134">
        <v>732</v>
      </c>
      <c r="G115" s="135">
        <v>659</v>
      </c>
      <c r="H115" s="137">
        <f>IFERROR((Table19[[#This Row],[_202310]]-Table19[[#This Row],[_201910]])/Table19[[#This Row],[_201910]]*1,"")</f>
        <v>0.18738738738738739</v>
      </c>
    </row>
    <row r="116" spans="1:8">
      <c r="A116" s="132">
        <v>118912</v>
      </c>
      <c r="B116" s="133" t="s">
        <v>1140</v>
      </c>
      <c r="C116" s="134">
        <v>0</v>
      </c>
      <c r="D116" s="134">
        <v>0</v>
      </c>
      <c r="E116" s="134">
        <v>0</v>
      </c>
      <c r="F116" s="134">
        <v>2</v>
      </c>
      <c r="G116" s="135">
        <v>1</v>
      </c>
      <c r="H116" s="137" t="str">
        <f>IFERROR((Table19[[#This Row],[_202310]]-Table19[[#This Row],[_201910]])/Table19[[#This Row],[_201910]]*1,"")</f>
        <v/>
      </c>
    </row>
    <row r="117" spans="1:8">
      <c r="A117" s="132">
        <v>118912</v>
      </c>
      <c r="B117" s="133" t="s">
        <v>1141</v>
      </c>
      <c r="C117" s="134">
        <v>612</v>
      </c>
      <c r="D117" s="134">
        <v>700</v>
      </c>
      <c r="E117" s="134">
        <v>727</v>
      </c>
      <c r="F117" s="134">
        <v>779</v>
      </c>
      <c r="G117" s="135">
        <v>697</v>
      </c>
      <c r="H117" s="137">
        <f>IFERROR((Table19[[#This Row],[_202310]]-Table19[[#This Row],[_201910]])/Table19[[#This Row],[_201910]]*1,"")</f>
        <v>0.1388888888888889</v>
      </c>
    </row>
    <row r="118" spans="1:8">
      <c r="A118" s="132">
        <v>118912</v>
      </c>
      <c r="B118" s="133" t="s">
        <v>1142</v>
      </c>
      <c r="C118" s="134">
        <v>43</v>
      </c>
      <c r="D118" s="134">
        <v>43</v>
      </c>
      <c r="E118" s="134">
        <v>45</v>
      </c>
      <c r="F118" s="134">
        <v>49</v>
      </c>
      <c r="G118" s="135">
        <v>46</v>
      </c>
      <c r="H118" s="137">
        <f>IFERROR((Table19[[#This Row],[_202310]]-Table19[[#This Row],[_201910]])/Table19[[#This Row],[_201910]]*1,"")</f>
        <v>6.9767441860465115E-2</v>
      </c>
    </row>
    <row r="119" spans="1:8">
      <c r="A119" s="132">
        <v>118912</v>
      </c>
      <c r="B119" s="133" t="s">
        <v>1143</v>
      </c>
      <c r="C119" s="134">
        <v>54</v>
      </c>
      <c r="D119" s="134">
        <v>39</v>
      </c>
      <c r="E119" s="134">
        <v>55</v>
      </c>
      <c r="F119" s="134">
        <v>44</v>
      </c>
      <c r="G119" s="135">
        <v>37</v>
      </c>
      <c r="H119" s="137">
        <f>IFERROR((Table19[[#This Row],[_202310]]-Table19[[#This Row],[_201910]])/Table19[[#This Row],[_201910]]*1,"")</f>
        <v>-0.31481481481481483</v>
      </c>
    </row>
    <row r="120" spans="1:8">
      <c r="A120" s="132">
        <v>118912</v>
      </c>
      <c r="B120" s="133" t="s">
        <v>1144</v>
      </c>
      <c r="C120" s="134">
        <v>590</v>
      </c>
      <c r="D120" s="134">
        <v>699</v>
      </c>
      <c r="E120" s="134">
        <v>696</v>
      </c>
      <c r="F120" s="134">
        <v>760</v>
      </c>
      <c r="G120" s="135">
        <v>689</v>
      </c>
      <c r="H120" s="137">
        <f>IFERROR((Table19[[#This Row],[_202310]]-Table19[[#This Row],[_201910]])/Table19[[#This Row],[_201910]]*1,"")</f>
        <v>0.16779661016949152</v>
      </c>
    </row>
    <row r="121" spans="1:8">
      <c r="A121" s="132">
        <v>118912</v>
      </c>
      <c r="B121" s="133" t="s">
        <v>1145</v>
      </c>
      <c r="C121" s="134">
        <v>0</v>
      </c>
      <c r="D121" s="134">
        <v>2</v>
      </c>
      <c r="E121" s="134">
        <v>2</v>
      </c>
      <c r="F121" s="134">
        <v>2</v>
      </c>
      <c r="G121" s="135">
        <v>1</v>
      </c>
      <c r="H121" s="137" t="str">
        <f>IFERROR((Table19[[#This Row],[_202310]]-Table19[[#This Row],[_201910]])/Table19[[#This Row],[_201910]]*1,"")</f>
        <v/>
      </c>
    </row>
    <row r="122" spans="1:8">
      <c r="A122" s="132">
        <v>118912</v>
      </c>
      <c r="B122" s="133" t="s">
        <v>1146</v>
      </c>
      <c r="C122" s="134">
        <v>644</v>
      </c>
      <c r="D122" s="134">
        <v>740</v>
      </c>
      <c r="E122" s="134">
        <v>753</v>
      </c>
      <c r="F122" s="134">
        <v>806</v>
      </c>
      <c r="G122" s="135">
        <v>727</v>
      </c>
      <c r="H122" s="137">
        <f>IFERROR((Table19[[#This Row],[_202310]]-Table19[[#This Row],[_201910]])/Table19[[#This Row],[_201910]]*1,"")</f>
        <v>0.12888198757763975</v>
      </c>
    </row>
    <row r="123" spans="1:8">
      <c r="A123" s="132">
        <v>118912</v>
      </c>
      <c r="B123" s="133" t="s">
        <v>1147</v>
      </c>
      <c r="C123" s="134">
        <v>17</v>
      </c>
      <c r="D123" s="134">
        <v>20</v>
      </c>
      <c r="E123" s="134">
        <v>18</v>
      </c>
      <c r="F123" s="134">
        <v>13</v>
      </c>
      <c r="G123" s="135">
        <v>16</v>
      </c>
      <c r="H123" s="137">
        <f>IFERROR((Table19[[#This Row],[_202310]]-Table19[[#This Row],[_201910]])/Table19[[#This Row],[_201910]]*1,"")</f>
        <v>-5.8823529411764705E-2</v>
      </c>
    </row>
    <row r="124" spans="1:8">
      <c r="A124" s="132">
        <v>118912</v>
      </c>
      <c r="B124" s="133" t="s">
        <v>1148</v>
      </c>
      <c r="C124" s="134">
        <v>356</v>
      </c>
      <c r="D124" s="134">
        <v>378</v>
      </c>
      <c r="E124" s="134">
        <v>352</v>
      </c>
      <c r="F124" s="134">
        <v>335</v>
      </c>
      <c r="G124" s="135">
        <v>298</v>
      </c>
      <c r="H124" s="137">
        <f>IFERROR((Table19[[#This Row],[_202310]]-Table19[[#This Row],[_201910]])/Table19[[#This Row],[_201910]]*1,"")</f>
        <v>-0.16292134831460675</v>
      </c>
    </row>
    <row r="125" spans="1:8">
      <c r="A125" s="132">
        <v>118912</v>
      </c>
      <c r="B125" s="133" t="s">
        <v>1149</v>
      </c>
      <c r="C125" s="134">
        <v>421</v>
      </c>
      <c r="D125" s="134">
        <v>494</v>
      </c>
      <c r="E125" s="134">
        <v>508</v>
      </c>
      <c r="F125" s="134">
        <v>441</v>
      </c>
      <c r="G125" s="135">
        <v>471</v>
      </c>
      <c r="H125" s="137">
        <f>IFERROR((Table19[[#This Row],[_202310]]-Table19[[#This Row],[_201910]])/Table19[[#This Row],[_201910]]*1,"")</f>
        <v>0.11876484560570071</v>
      </c>
    </row>
    <row r="126" spans="1:8">
      <c r="A126" s="132">
        <v>118912</v>
      </c>
      <c r="B126" s="133" t="s">
        <v>1150</v>
      </c>
      <c r="C126" s="134">
        <v>794</v>
      </c>
      <c r="D126" s="134">
        <v>892</v>
      </c>
      <c r="E126" s="134">
        <v>878</v>
      </c>
      <c r="F126" s="134">
        <v>789</v>
      </c>
      <c r="G126" s="135">
        <v>785</v>
      </c>
      <c r="H126" s="137">
        <f>IFERROR((Table19[[#This Row],[_202310]]-Table19[[#This Row],[_201910]])/Table19[[#This Row],[_201910]]*1,"")</f>
        <v>-1.1335012594458438E-2</v>
      </c>
    </row>
    <row r="127" spans="1:8">
      <c r="A127" s="132">
        <v>118912</v>
      </c>
      <c r="B127" s="133" t="s">
        <v>1151</v>
      </c>
      <c r="C127" s="134">
        <v>45</v>
      </c>
      <c r="D127" s="134">
        <v>45</v>
      </c>
      <c r="E127" s="134">
        <v>46</v>
      </c>
      <c r="F127" s="134">
        <v>51</v>
      </c>
      <c r="G127" s="135">
        <v>48</v>
      </c>
      <c r="H127" s="137">
        <f>IFERROR((Table19[[#This Row],[_202310]]-Table19[[#This Row],[_201910]])/Table19[[#This Row],[_201910]]*1,"")</f>
        <v>6.6666666666666666E-2</v>
      </c>
    </row>
    <row r="128" spans="1:8">
      <c r="A128" s="132">
        <v>118912</v>
      </c>
      <c r="B128" s="133" t="s">
        <v>1152</v>
      </c>
      <c r="C128" s="134">
        <v>26</v>
      </c>
      <c r="D128" s="134">
        <v>24</v>
      </c>
      <c r="E128" s="134">
        <v>23</v>
      </c>
      <c r="F128" s="134">
        <v>22</v>
      </c>
      <c r="G128" s="135">
        <v>21</v>
      </c>
      <c r="H128" s="137">
        <f>IFERROR((Table19[[#This Row],[_202310]]-Table19[[#This Row],[_201910]])/Table19[[#This Row],[_201910]]*1,"")</f>
        <v>-0.19230769230769232</v>
      </c>
    </row>
    <row r="129" spans="1:8">
      <c r="A129" s="132">
        <v>118912</v>
      </c>
      <c r="B129" s="133" t="s">
        <v>1153</v>
      </c>
      <c r="C129" s="134">
        <v>1</v>
      </c>
      <c r="D129" s="134">
        <v>1</v>
      </c>
      <c r="E129" s="134">
        <v>1</v>
      </c>
      <c r="F129" s="134">
        <v>1</v>
      </c>
      <c r="G129" s="135">
        <v>1</v>
      </c>
      <c r="H129" s="137">
        <f>IFERROR((Table19[[#This Row],[_202310]]-Table19[[#This Row],[_201910]])/Table19[[#This Row],[_201910]]*1,"")</f>
        <v>0</v>
      </c>
    </row>
    <row r="130" spans="1:8">
      <c r="A130" s="132">
        <v>118912</v>
      </c>
      <c r="B130" s="133" t="s">
        <v>1154</v>
      </c>
      <c r="C130" s="134">
        <v>25</v>
      </c>
      <c r="D130" s="134">
        <v>23</v>
      </c>
      <c r="E130" s="134">
        <v>22</v>
      </c>
      <c r="F130" s="134">
        <v>21</v>
      </c>
      <c r="G130" s="135">
        <v>20</v>
      </c>
      <c r="H130" s="137">
        <f>IFERROR((Table19[[#This Row],[_202310]]-Table19[[#This Row],[_201910]])/Table19[[#This Row],[_201910]]*1,"")</f>
        <v>-0.2</v>
      </c>
    </row>
    <row r="131" spans="1:8">
      <c r="A131" s="132">
        <v>118912</v>
      </c>
      <c r="B131" s="133" t="s">
        <v>1155</v>
      </c>
      <c r="C131" s="134">
        <v>29</v>
      </c>
      <c r="D131" s="134">
        <v>30</v>
      </c>
      <c r="E131" s="134">
        <v>31</v>
      </c>
      <c r="F131" s="134">
        <v>28</v>
      </c>
      <c r="G131" s="135">
        <v>31</v>
      </c>
      <c r="H131" s="137">
        <f>IFERROR((Table19[[#This Row],[_202310]]-Table19[[#This Row],[_201910]])/Table19[[#This Row],[_201910]]*1,"")</f>
        <v>6.8965517241379309E-2</v>
      </c>
    </row>
    <row r="132" spans="1:8">
      <c r="A132" s="132">
        <v>121363</v>
      </c>
      <c r="B132" s="133" t="s">
        <v>1130</v>
      </c>
      <c r="C132" s="134">
        <v>461</v>
      </c>
      <c r="D132" s="134">
        <v>507</v>
      </c>
      <c r="E132" s="134">
        <v>525</v>
      </c>
      <c r="F132" s="134">
        <v>552</v>
      </c>
      <c r="G132" s="135">
        <v>629</v>
      </c>
      <c r="H132" s="137">
        <f>IFERROR((Table19[[#This Row],[_202310]]-Table19[[#This Row],[_201910]])/Table19[[#This Row],[_201910]]*1,"")</f>
        <v>0.36442516268980479</v>
      </c>
    </row>
    <row r="133" spans="1:8">
      <c r="A133" s="132">
        <v>121363</v>
      </c>
      <c r="B133" s="133" t="s">
        <v>1131</v>
      </c>
      <c r="C133" s="134">
        <v>0</v>
      </c>
      <c r="D133" s="134">
        <v>0</v>
      </c>
      <c r="E133" s="134">
        <v>0</v>
      </c>
      <c r="F133" s="134">
        <v>0</v>
      </c>
      <c r="G133" s="135">
        <v>0</v>
      </c>
      <c r="H133" s="137" t="str">
        <f>IFERROR((Table19[[#This Row],[_202310]]-Table19[[#This Row],[_201910]])/Table19[[#This Row],[_201910]]*1,"")</f>
        <v/>
      </c>
    </row>
    <row r="134" spans="1:8">
      <c r="A134" s="132">
        <v>121363</v>
      </c>
      <c r="B134" s="133" t="s">
        <v>1132</v>
      </c>
      <c r="C134" s="134">
        <v>461</v>
      </c>
      <c r="D134" s="134">
        <v>507</v>
      </c>
      <c r="E134" s="134">
        <v>525</v>
      </c>
      <c r="F134" s="134">
        <v>552</v>
      </c>
      <c r="G134" s="135">
        <v>629</v>
      </c>
      <c r="H134" s="137">
        <f>IFERROR((Table19[[#This Row],[_202310]]-Table19[[#This Row],[_201910]])/Table19[[#This Row],[_201910]]*1,"")</f>
        <v>0.36442516268980479</v>
      </c>
    </row>
    <row r="135" spans="1:8">
      <c r="A135" s="132">
        <v>121363</v>
      </c>
      <c r="B135" s="133" t="s">
        <v>1133</v>
      </c>
      <c r="C135" s="134">
        <v>5</v>
      </c>
      <c r="D135" s="134">
        <v>8</v>
      </c>
      <c r="E135" s="134">
        <v>8</v>
      </c>
      <c r="F135" s="134">
        <v>10</v>
      </c>
      <c r="G135" s="135">
        <v>12</v>
      </c>
      <c r="H135" s="137">
        <f>IFERROR((Table19[[#This Row],[_202310]]-Table19[[#This Row],[_201910]])/Table19[[#This Row],[_201910]]*1,"")</f>
        <v>1.4</v>
      </c>
    </row>
    <row r="136" spans="1:8">
      <c r="A136" s="132">
        <v>121363</v>
      </c>
      <c r="B136" s="133" t="s">
        <v>1134</v>
      </c>
      <c r="C136" s="134">
        <v>153</v>
      </c>
      <c r="D136" s="134">
        <v>144</v>
      </c>
      <c r="E136" s="134">
        <v>158</v>
      </c>
      <c r="F136" s="134">
        <v>179</v>
      </c>
      <c r="G136" s="135">
        <v>198</v>
      </c>
      <c r="H136" s="137">
        <f>IFERROR((Table19[[#This Row],[_202310]]-Table19[[#This Row],[_201910]])/Table19[[#This Row],[_201910]]*1,"")</f>
        <v>0.29411764705882354</v>
      </c>
    </row>
    <row r="137" spans="1:8">
      <c r="A137" s="132">
        <v>121363</v>
      </c>
      <c r="B137" s="133" t="s">
        <v>1135</v>
      </c>
      <c r="C137" s="134" t="s">
        <v>129</v>
      </c>
      <c r="D137" s="134" t="s">
        <v>129</v>
      </c>
      <c r="E137" s="134" t="s">
        <v>129</v>
      </c>
      <c r="F137" s="134" t="s">
        <v>129</v>
      </c>
      <c r="G137" s="135" t="s">
        <v>129</v>
      </c>
      <c r="H137" s="137" t="str">
        <f>IFERROR((Table19[[#This Row],[_202310]]-Table19[[#This Row],[_201910]])/Table19[[#This Row],[_201910]]*1,"")</f>
        <v/>
      </c>
    </row>
    <row r="138" spans="1:8">
      <c r="A138" s="132">
        <v>121363</v>
      </c>
      <c r="B138" s="133" t="s">
        <v>1136</v>
      </c>
      <c r="C138" s="134">
        <v>158</v>
      </c>
      <c r="D138" s="134">
        <v>152</v>
      </c>
      <c r="E138" s="134">
        <v>166</v>
      </c>
      <c r="F138" s="134">
        <v>189</v>
      </c>
      <c r="G138" s="135">
        <v>210</v>
      </c>
      <c r="H138" s="137">
        <f>IFERROR((Table19[[#This Row],[_202310]]-Table19[[#This Row],[_201910]])/Table19[[#This Row],[_201910]]*1,"")</f>
        <v>0.32911392405063289</v>
      </c>
    </row>
    <row r="139" spans="1:8">
      <c r="A139" s="132">
        <v>121363</v>
      </c>
      <c r="B139" s="133" t="s">
        <v>1137</v>
      </c>
      <c r="C139" s="134">
        <v>34</v>
      </c>
      <c r="D139" s="134">
        <v>30</v>
      </c>
      <c r="E139" s="134">
        <v>32</v>
      </c>
      <c r="F139" s="134">
        <v>34</v>
      </c>
      <c r="G139" s="135">
        <v>33</v>
      </c>
      <c r="H139" s="137">
        <f>IFERROR((Table19[[#This Row],[_202310]]-Table19[[#This Row],[_201910]])/Table19[[#This Row],[_201910]]*1,"")</f>
        <v>-2.9411764705882353E-2</v>
      </c>
    </row>
    <row r="140" spans="1:8">
      <c r="A140" s="132">
        <v>121363</v>
      </c>
      <c r="B140" s="133" t="s">
        <v>1138</v>
      </c>
      <c r="C140" s="134">
        <v>8</v>
      </c>
      <c r="D140" s="134">
        <v>13</v>
      </c>
      <c r="E140" s="134">
        <v>15</v>
      </c>
      <c r="F140" s="134">
        <v>11</v>
      </c>
      <c r="G140" s="135">
        <v>13</v>
      </c>
      <c r="H140" s="137">
        <f>IFERROR((Table19[[#This Row],[_202310]]-Table19[[#This Row],[_201910]])/Table19[[#This Row],[_201910]]*1,"")</f>
        <v>0.625</v>
      </c>
    </row>
    <row r="141" spans="1:8">
      <c r="A141" s="132">
        <v>121363</v>
      </c>
      <c r="B141" s="133" t="s">
        <v>1139</v>
      </c>
      <c r="C141" s="134">
        <v>172</v>
      </c>
      <c r="D141" s="134">
        <v>171</v>
      </c>
      <c r="E141" s="134">
        <v>190</v>
      </c>
      <c r="F141" s="134">
        <v>205</v>
      </c>
      <c r="G141" s="135">
        <v>222</v>
      </c>
      <c r="H141" s="137">
        <f>IFERROR((Table19[[#This Row],[_202310]]-Table19[[#This Row],[_201910]])/Table19[[#This Row],[_201910]]*1,"")</f>
        <v>0.29069767441860467</v>
      </c>
    </row>
    <row r="142" spans="1:8">
      <c r="A142" s="132">
        <v>121363</v>
      </c>
      <c r="B142" s="133" t="s">
        <v>1140</v>
      </c>
      <c r="C142" s="134" t="s">
        <v>129</v>
      </c>
      <c r="D142" s="134" t="s">
        <v>129</v>
      </c>
      <c r="E142" s="134" t="s">
        <v>129</v>
      </c>
      <c r="F142" s="134" t="s">
        <v>129</v>
      </c>
      <c r="G142" s="135" t="s">
        <v>129</v>
      </c>
      <c r="H142" s="137" t="str">
        <f>IFERROR((Table19[[#This Row],[_202310]]-Table19[[#This Row],[_201910]])/Table19[[#This Row],[_201910]]*1,"")</f>
        <v/>
      </c>
    </row>
    <row r="143" spans="1:8">
      <c r="A143" s="132">
        <v>121363</v>
      </c>
      <c r="B143" s="133" t="s">
        <v>1141</v>
      </c>
      <c r="C143" s="134">
        <v>180</v>
      </c>
      <c r="D143" s="134">
        <v>184</v>
      </c>
      <c r="E143" s="134">
        <v>205</v>
      </c>
      <c r="F143" s="134">
        <v>216</v>
      </c>
      <c r="G143" s="135">
        <v>235</v>
      </c>
      <c r="H143" s="137">
        <f>IFERROR((Table19[[#This Row],[_202310]]-Table19[[#This Row],[_201910]])/Table19[[#This Row],[_201910]]*1,"")</f>
        <v>0.30555555555555558</v>
      </c>
    </row>
    <row r="144" spans="1:8">
      <c r="A144" s="132">
        <v>121363</v>
      </c>
      <c r="B144" s="133" t="s">
        <v>1142</v>
      </c>
      <c r="C144" s="134">
        <v>39</v>
      </c>
      <c r="D144" s="134">
        <v>36</v>
      </c>
      <c r="E144" s="134">
        <v>39</v>
      </c>
      <c r="F144" s="134">
        <v>39</v>
      </c>
      <c r="G144" s="135">
        <v>37</v>
      </c>
      <c r="H144" s="137">
        <f>IFERROR((Table19[[#This Row],[_202310]]-Table19[[#This Row],[_201910]])/Table19[[#This Row],[_201910]]*1,"")</f>
        <v>-5.128205128205128E-2</v>
      </c>
    </row>
    <row r="145" spans="1:8">
      <c r="A145" s="132">
        <v>121363</v>
      </c>
      <c r="B145" s="133" t="s">
        <v>1143</v>
      </c>
      <c r="C145" s="134">
        <v>9</v>
      </c>
      <c r="D145" s="134">
        <v>13</v>
      </c>
      <c r="E145" s="134">
        <v>14</v>
      </c>
      <c r="F145" s="134">
        <v>11</v>
      </c>
      <c r="G145" s="135">
        <v>13</v>
      </c>
      <c r="H145" s="137">
        <f>IFERROR((Table19[[#This Row],[_202310]]-Table19[[#This Row],[_201910]])/Table19[[#This Row],[_201910]]*1,"")</f>
        <v>0.44444444444444442</v>
      </c>
    </row>
    <row r="146" spans="1:8">
      <c r="A146" s="132">
        <v>121363</v>
      </c>
      <c r="B146" s="133" t="s">
        <v>1144</v>
      </c>
      <c r="C146" s="134">
        <v>177</v>
      </c>
      <c r="D146" s="134">
        <v>186</v>
      </c>
      <c r="E146" s="134">
        <v>205</v>
      </c>
      <c r="F146" s="134">
        <v>220</v>
      </c>
      <c r="G146" s="135">
        <v>232</v>
      </c>
      <c r="H146" s="137">
        <f>IFERROR((Table19[[#This Row],[_202310]]-Table19[[#This Row],[_201910]])/Table19[[#This Row],[_201910]]*1,"")</f>
        <v>0.31073446327683618</v>
      </c>
    </row>
    <row r="147" spans="1:8">
      <c r="A147" s="132">
        <v>121363</v>
      </c>
      <c r="B147" s="133" t="s">
        <v>1145</v>
      </c>
      <c r="C147" s="134" t="s">
        <v>129</v>
      </c>
      <c r="D147" s="134" t="s">
        <v>129</v>
      </c>
      <c r="E147" s="134" t="s">
        <v>129</v>
      </c>
      <c r="F147" s="134" t="s">
        <v>129</v>
      </c>
      <c r="G147" s="135" t="s">
        <v>129</v>
      </c>
      <c r="H147" s="137" t="str">
        <f>IFERROR((Table19[[#This Row],[_202310]]-Table19[[#This Row],[_201910]])/Table19[[#This Row],[_201910]]*1,"")</f>
        <v/>
      </c>
    </row>
    <row r="148" spans="1:8">
      <c r="A148" s="132">
        <v>121363</v>
      </c>
      <c r="B148" s="133" t="s">
        <v>1146</v>
      </c>
      <c r="C148" s="134">
        <v>186</v>
      </c>
      <c r="D148" s="134">
        <v>199</v>
      </c>
      <c r="E148" s="134">
        <v>219</v>
      </c>
      <c r="F148" s="134">
        <v>231</v>
      </c>
      <c r="G148" s="135">
        <v>245</v>
      </c>
      <c r="H148" s="137">
        <f>IFERROR((Table19[[#This Row],[_202310]]-Table19[[#This Row],[_201910]])/Table19[[#This Row],[_201910]]*1,"")</f>
        <v>0.31720430107526881</v>
      </c>
    </row>
    <row r="149" spans="1:8">
      <c r="A149" s="132">
        <v>121363</v>
      </c>
      <c r="B149" s="133" t="s">
        <v>1147</v>
      </c>
      <c r="C149" s="134">
        <v>12</v>
      </c>
      <c r="D149" s="134">
        <v>11</v>
      </c>
      <c r="E149" s="134">
        <v>7</v>
      </c>
      <c r="F149" s="134">
        <v>11</v>
      </c>
      <c r="G149" s="135">
        <v>0</v>
      </c>
      <c r="H149" s="137">
        <f>IFERROR((Table19[[#This Row],[_202310]]-Table19[[#This Row],[_201910]])/Table19[[#This Row],[_201910]]*1,"")</f>
        <v>-1</v>
      </c>
    </row>
    <row r="150" spans="1:8">
      <c r="A150" s="132">
        <v>121363</v>
      </c>
      <c r="B150" s="133" t="s">
        <v>1148</v>
      </c>
      <c r="C150" s="134">
        <v>73</v>
      </c>
      <c r="D150" s="134">
        <v>95</v>
      </c>
      <c r="E150" s="134">
        <v>71</v>
      </c>
      <c r="F150" s="134">
        <v>76</v>
      </c>
      <c r="G150" s="135">
        <v>74</v>
      </c>
      <c r="H150" s="137">
        <f>IFERROR((Table19[[#This Row],[_202310]]-Table19[[#This Row],[_201910]])/Table19[[#This Row],[_201910]]*1,"")</f>
        <v>1.3698630136986301E-2</v>
      </c>
    </row>
    <row r="151" spans="1:8">
      <c r="A151" s="132">
        <v>121363</v>
      </c>
      <c r="B151" s="133" t="s">
        <v>1149</v>
      </c>
      <c r="C151" s="134">
        <v>190</v>
      </c>
      <c r="D151" s="134">
        <v>202</v>
      </c>
      <c r="E151" s="134">
        <v>228</v>
      </c>
      <c r="F151" s="134">
        <v>234</v>
      </c>
      <c r="G151" s="135">
        <v>310</v>
      </c>
      <c r="H151" s="137">
        <f>IFERROR((Table19[[#This Row],[_202310]]-Table19[[#This Row],[_201910]])/Table19[[#This Row],[_201910]]*1,"")</f>
        <v>0.63157894736842102</v>
      </c>
    </row>
    <row r="152" spans="1:8">
      <c r="A152" s="132">
        <v>121363</v>
      </c>
      <c r="B152" s="133" t="s">
        <v>1150</v>
      </c>
      <c r="C152" s="134">
        <v>275</v>
      </c>
      <c r="D152" s="134">
        <v>308</v>
      </c>
      <c r="E152" s="134">
        <v>306</v>
      </c>
      <c r="F152" s="134">
        <v>321</v>
      </c>
      <c r="G152" s="135">
        <v>384</v>
      </c>
      <c r="H152" s="137">
        <f>IFERROR((Table19[[#This Row],[_202310]]-Table19[[#This Row],[_201910]])/Table19[[#This Row],[_201910]]*1,"")</f>
        <v>0.39636363636363636</v>
      </c>
    </row>
    <row r="153" spans="1:8">
      <c r="A153" s="132">
        <v>121363</v>
      </c>
      <c r="B153" s="133" t="s">
        <v>1151</v>
      </c>
      <c r="C153" s="134">
        <v>40</v>
      </c>
      <c r="D153" s="134">
        <v>39</v>
      </c>
      <c r="E153" s="134">
        <v>42</v>
      </c>
      <c r="F153" s="134">
        <v>42</v>
      </c>
      <c r="G153" s="135">
        <v>39</v>
      </c>
      <c r="H153" s="137">
        <f>IFERROR((Table19[[#This Row],[_202310]]-Table19[[#This Row],[_201910]])/Table19[[#This Row],[_201910]]*1,"")</f>
        <v>-2.5000000000000001E-2</v>
      </c>
    </row>
    <row r="154" spans="1:8">
      <c r="A154" s="132">
        <v>121363</v>
      </c>
      <c r="B154" s="133" t="s">
        <v>1152</v>
      </c>
      <c r="C154" s="134">
        <v>18</v>
      </c>
      <c r="D154" s="134">
        <v>21</v>
      </c>
      <c r="E154" s="134">
        <v>15</v>
      </c>
      <c r="F154" s="134">
        <v>16</v>
      </c>
      <c r="G154" s="135">
        <v>12</v>
      </c>
      <c r="H154" s="137">
        <f>IFERROR((Table19[[#This Row],[_202310]]-Table19[[#This Row],[_201910]])/Table19[[#This Row],[_201910]]*1,"")</f>
        <v>-0.33333333333333331</v>
      </c>
    </row>
    <row r="155" spans="1:8">
      <c r="A155" s="132">
        <v>121363</v>
      </c>
      <c r="B155" s="133" t="s">
        <v>1153</v>
      </c>
      <c r="C155" s="134">
        <v>3</v>
      </c>
      <c r="D155" s="134">
        <v>2</v>
      </c>
      <c r="E155" s="134">
        <v>1</v>
      </c>
      <c r="F155" s="134">
        <v>2</v>
      </c>
      <c r="G155" s="135">
        <v>0</v>
      </c>
      <c r="H155" s="137">
        <f>IFERROR((Table19[[#This Row],[_202310]]-Table19[[#This Row],[_201910]])/Table19[[#This Row],[_201910]]*1,"")</f>
        <v>-1</v>
      </c>
    </row>
    <row r="156" spans="1:8">
      <c r="A156" s="132">
        <v>121363</v>
      </c>
      <c r="B156" s="133" t="s">
        <v>1154</v>
      </c>
      <c r="C156" s="134">
        <v>16</v>
      </c>
      <c r="D156" s="134">
        <v>19</v>
      </c>
      <c r="E156" s="134">
        <v>14</v>
      </c>
      <c r="F156" s="134">
        <v>14</v>
      </c>
      <c r="G156" s="135">
        <v>12</v>
      </c>
      <c r="H156" s="137">
        <f>IFERROR((Table19[[#This Row],[_202310]]-Table19[[#This Row],[_201910]])/Table19[[#This Row],[_201910]]*1,"")</f>
        <v>-0.25</v>
      </c>
    </row>
    <row r="157" spans="1:8">
      <c r="A157" s="132">
        <v>121363</v>
      </c>
      <c r="B157" s="133" t="s">
        <v>1155</v>
      </c>
      <c r="C157" s="134">
        <v>41</v>
      </c>
      <c r="D157" s="134">
        <v>40</v>
      </c>
      <c r="E157" s="134">
        <v>43</v>
      </c>
      <c r="F157" s="134">
        <v>42</v>
      </c>
      <c r="G157" s="135">
        <v>49</v>
      </c>
      <c r="H157" s="137">
        <f>IFERROR((Table19[[#This Row],[_202310]]-Table19[[#This Row],[_201910]])/Table19[[#This Row],[_201910]]*1,"")</f>
        <v>0.1951219512195122</v>
      </c>
    </row>
    <row r="158" spans="1:8">
      <c r="A158" s="132">
        <v>125462</v>
      </c>
      <c r="B158" s="133" t="s">
        <v>1130</v>
      </c>
      <c r="C158" s="134">
        <v>303</v>
      </c>
      <c r="D158" s="134">
        <v>304</v>
      </c>
      <c r="E158" s="134">
        <v>322</v>
      </c>
      <c r="F158" s="134">
        <v>331</v>
      </c>
      <c r="G158" s="135">
        <v>345</v>
      </c>
      <c r="H158" s="137">
        <f>IFERROR((Table19[[#This Row],[_202310]]-Table19[[#This Row],[_201910]])/Table19[[#This Row],[_201910]]*1,"")</f>
        <v>0.13861386138613863</v>
      </c>
    </row>
    <row r="159" spans="1:8">
      <c r="A159" s="132">
        <v>125462</v>
      </c>
      <c r="B159" s="133" t="s">
        <v>1131</v>
      </c>
      <c r="C159" s="134">
        <v>0</v>
      </c>
      <c r="D159" s="134">
        <v>0</v>
      </c>
      <c r="E159" s="134">
        <v>0</v>
      </c>
      <c r="F159" s="134">
        <v>0</v>
      </c>
      <c r="G159" s="135">
        <v>0</v>
      </c>
      <c r="H159" s="137" t="str">
        <f>IFERROR((Table19[[#This Row],[_202310]]-Table19[[#This Row],[_201910]])/Table19[[#This Row],[_201910]]*1,"")</f>
        <v/>
      </c>
    </row>
    <row r="160" spans="1:8">
      <c r="A160" s="132">
        <v>125462</v>
      </c>
      <c r="B160" s="133" t="s">
        <v>1132</v>
      </c>
      <c r="C160" s="134">
        <v>303</v>
      </c>
      <c r="D160" s="134">
        <v>304</v>
      </c>
      <c r="E160" s="134">
        <v>322</v>
      </c>
      <c r="F160" s="134">
        <v>331</v>
      </c>
      <c r="G160" s="135">
        <v>345</v>
      </c>
      <c r="H160" s="137">
        <f>IFERROR((Table19[[#This Row],[_202310]]-Table19[[#This Row],[_201910]])/Table19[[#This Row],[_201910]]*1,"")</f>
        <v>0.13861386138613863</v>
      </c>
    </row>
    <row r="161" spans="1:8">
      <c r="A161" s="132">
        <v>125462</v>
      </c>
      <c r="B161" s="133" t="s">
        <v>1133</v>
      </c>
      <c r="C161" s="134">
        <v>8</v>
      </c>
      <c r="D161" s="134">
        <v>14</v>
      </c>
      <c r="E161" s="134">
        <v>12</v>
      </c>
      <c r="F161" s="134">
        <v>6</v>
      </c>
      <c r="G161" s="135">
        <v>12</v>
      </c>
      <c r="H161" s="137">
        <f>IFERROR((Table19[[#This Row],[_202310]]-Table19[[#This Row],[_201910]])/Table19[[#This Row],[_201910]]*1,"")</f>
        <v>0.5</v>
      </c>
    </row>
    <row r="162" spans="1:8">
      <c r="A162" s="132">
        <v>125462</v>
      </c>
      <c r="B162" s="133" t="s">
        <v>1134</v>
      </c>
      <c r="C162" s="134">
        <v>89</v>
      </c>
      <c r="D162" s="134">
        <v>85</v>
      </c>
      <c r="E162" s="134">
        <v>100</v>
      </c>
      <c r="F162" s="134">
        <v>112</v>
      </c>
      <c r="G162" s="135">
        <v>123</v>
      </c>
      <c r="H162" s="137">
        <f>IFERROR((Table19[[#This Row],[_202310]]-Table19[[#This Row],[_201910]])/Table19[[#This Row],[_201910]]*1,"")</f>
        <v>0.38202247191011235</v>
      </c>
    </row>
    <row r="163" spans="1:8">
      <c r="A163" s="132">
        <v>125462</v>
      </c>
      <c r="B163" s="133" t="s">
        <v>1135</v>
      </c>
      <c r="C163" s="134" t="s">
        <v>129</v>
      </c>
      <c r="D163" s="134" t="s">
        <v>129</v>
      </c>
      <c r="E163" s="134" t="s">
        <v>129</v>
      </c>
      <c r="F163" s="134" t="s">
        <v>129</v>
      </c>
      <c r="G163" s="135" t="s">
        <v>129</v>
      </c>
      <c r="H163" s="137" t="str">
        <f>IFERROR((Table19[[#This Row],[_202310]]-Table19[[#This Row],[_201910]])/Table19[[#This Row],[_201910]]*1,"")</f>
        <v/>
      </c>
    </row>
    <row r="164" spans="1:8">
      <c r="A164" s="132">
        <v>125462</v>
      </c>
      <c r="B164" s="133" t="s">
        <v>1136</v>
      </c>
      <c r="C164" s="134">
        <v>97</v>
      </c>
      <c r="D164" s="134">
        <v>99</v>
      </c>
      <c r="E164" s="134">
        <v>112</v>
      </c>
      <c r="F164" s="134">
        <v>118</v>
      </c>
      <c r="G164" s="135">
        <v>135</v>
      </c>
      <c r="H164" s="137">
        <f>IFERROR((Table19[[#This Row],[_202310]]-Table19[[#This Row],[_201910]])/Table19[[#This Row],[_201910]]*1,"")</f>
        <v>0.39175257731958762</v>
      </c>
    </row>
    <row r="165" spans="1:8">
      <c r="A165" s="132">
        <v>125462</v>
      </c>
      <c r="B165" s="133" t="s">
        <v>1137</v>
      </c>
      <c r="C165" s="134">
        <v>32</v>
      </c>
      <c r="D165" s="134">
        <v>33</v>
      </c>
      <c r="E165" s="134">
        <v>35</v>
      </c>
      <c r="F165" s="134">
        <v>36</v>
      </c>
      <c r="G165" s="135">
        <v>39</v>
      </c>
      <c r="H165" s="137">
        <f>IFERROR((Table19[[#This Row],[_202310]]-Table19[[#This Row],[_201910]])/Table19[[#This Row],[_201910]]*1,"")</f>
        <v>0.21875</v>
      </c>
    </row>
    <row r="166" spans="1:8">
      <c r="A166" s="132">
        <v>125462</v>
      </c>
      <c r="B166" s="133" t="s">
        <v>1138</v>
      </c>
      <c r="C166" s="134">
        <v>7</v>
      </c>
      <c r="D166" s="134">
        <v>14</v>
      </c>
      <c r="E166" s="134">
        <v>9</v>
      </c>
      <c r="F166" s="134">
        <v>8</v>
      </c>
      <c r="G166" s="135">
        <v>11</v>
      </c>
      <c r="H166" s="137">
        <f>IFERROR((Table19[[#This Row],[_202310]]-Table19[[#This Row],[_201910]])/Table19[[#This Row],[_201910]]*1,"")</f>
        <v>0.5714285714285714</v>
      </c>
    </row>
    <row r="167" spans="1:8">
      <c r="A167" s="132">
        <v>125462</v>
      </c>
      <c r="B167" s="133" t="s">
        <v>1139</v>
      </c>
      <c r="C167" s="134">
        <v>100</v>
      </c>
      <c r="D167" s="134">
        <v>97</v>
      </c>
      <c r="E167" s="134">
        <v>109</v>
      </c>
      <c r="F167" s="134">
        <v>123</v>
      </c>
      <c r="G167" s="135">
        <v>137</v>
      </c>
      <c r="H167" s="137">
        <f>IFERROR((Table19[[#This Row],[_202310]]-Table19[[#This Row],[_201910]])/Table19[[#This Row],[_201910]]*1,"")</f>
        <v>0.37</v>
      </c>
    </row>
    <row r="168" spans="1:8">
      <c r="A168" s="132">
        <v>125462</v>
      </c>
      <c r="B168" s="133" t="s">
        <v>1140</v>
      </c>
      <c r="C168" s="134" t="s">
        <v>129</v>
      </c>
      <c r="D168" s="134" t="s">
        <v>129</v>
      </c>
      <c r="E168" s="134" t="s">
        <v>129</v>
      </c>
      <c r="F168" s="134" t="s">
        <v>129</v>
      </c>
      <c r="G168" s="135" t="s">
        <v>129</v>
      </c>
      <c r="H168" s="137" t="str">
        <f>IFERROR((Table19[[#This Row],[_202310]]-Table19[[#This Row],[_201910]])/Table19[[#This Row],[_201910]]*1,"")</f>
        <v/>
      </c>
    </row>
    <row r="169" spans="1:8">
      <c r="A169" s="132">
        <v>125462</v>
      </c>
      <c r="B169" s="133" t="s">
        <v>1141</v>
      </c>
      <c r="C169" s="134">
        <v>107</v>
      </c>
      <c r="D169" s="134">
        <v>111</v>
      </c>
      <c r="E169" s="134">
        <v>118</v>
      </c>
      <c r="F169" s="134">
        <v>131</v>
      </c>
      <c r="G169" s="135">
        <v>148</v>
      </c>
      <c r="H169" s="137">
        <f>IFERROR((Table19[[#This Row],[_202310]]-Table19[[#This Row],[_201910]])/Table19[[#This Row],[_201910]]*1,"")</f>
        <v>0.38317757009345793</v>
      </c>
    </row>
    <row r="170" spans="1:8">
      <c r="A170" s="132">
        <v>125462</v>
      </c>
      <c r="B170" s="133" t="s">
        <v>1142</v>
      </c>
      <c r="C170" s="134">
        <v>35</v>
      </c>
      <c r="D170" s="134">
        <v>37</v>
      </c>
      <c r="E170" s="134">
        <v>37</v>
      </c>
      <c r="F170" s="134">
        <v>40</v>
      </c>
      <c r="G170" s="135">
        <v>43</v>
      </c>
      <c r="H170" s="137">
        <f>IFERROR((Table19[[#This Row],[_202310]]-Table19[[#This Row],[_201910]])/Table19[[#This Row],[_201910]]*1,"")</f>
        <v>0.22857142857142856</v>
      </c>
    </row>
    <row r="171" spans="1:8">
      <c r="A171" s="132">
        <v>125462</v>
      </c>
      <c r="B171" s="133" t="s">
        <v>1143</v>
      </c>
      <c r="C171" s="134">
        <v>6</v>
      </c>
      <c r="D171" s="134">
        <v>16</v>
      </c>
      <c r="E171" s="134">
        <v>8</v>
      </c>
      <c r="F171" s="134">
        <v>7</v>
      </c>
      <c r="G171" s="135">
        <v>12</v>
      </c>
      <c r="H171" s="137">
        <f>IFERROR((Table19[[#This Row],[_202310]]-Table19[[#This Row],[_201910]])/Table19[[#This Row],[_201910]]*1,"")</f>
        <v>1</v>
      </c>
    </row>
    <row r="172" spans="1:8">
      <c r="A172" s="132">
        <v>125462</v>
      </c>
      <c r="B172" s="133" t="s">
        <v>1144</v>
      </c>
      <c r="C172" s="134">
        <v>107</v>
      </c>
      <c r="D172" s="134">
        <v>102</v>
      </c>
      <c r="E172" s="134">
        <v>117</v>
      </c>
      <c r="F172" s="134">
        <v>129</v>
      </c>
      <c r="G172" s="135">
        <v>145</v>
      </c>
      <c r="H172" s="137">
        <f>IFERROR((Table19[[#This Row],[_202310]]-Table19[[#This Row],[_201910]])/Table19[[#This Row],[_201910]]*1,"")</f>
        <v>0.35514018691588783</v>
      </c>
    </row>
    <row r="173" spans="1:8">
      <c r="A173" s="132">
        <v>125462</v>
      </c>
      <c r="B173" s="133" t="s">
        <v>1145</v>
      </c>
      <c r="C173" s="134" t="s">
        <v>129</v>
      </c>
      <c r="D173" s="134" t="s">
        <v>129</v>
      </c>
      <c r="E173" s="134" t="s">
        <v>129</v>
      </c>
      <c r="F173" s="134" t="s">
        <v>129</v>
      </c>
      <c r="G173" s="135" t="s">
        <v>129</v>
      </c>
      <c r="H173" s="137" t="str">
        <f>IFERROR((Table19[[#This Row],[_202310]]-Table19[[#This Row],[_201910]])/Table19[[#This Row],[_201910]]*1,"")</f>
        <v/>
      </c>
    </row>
    <row r="174" spans="1:8">
      <c r="A174" s="132">
        <v>125462</v>
      </c>
      <c r="B174" s="133" t="s">
        <v>1146</v>
      </c>
      <c r="C174" s="134">
        <v>113</v>
      </c>
      <c r="D174" s="134">
        <v>118</v>
      </c>
      <c r="E174" s="134">
        <v>125</v>
      </c>
      <c r="F174" s="134">
        <v>136</v>
      </c>
      <c r="G174" s="135">
        <v>157</v>
      </c>
      <c r="H174" s="137">
        <f>IFERROR((Table19[[#This Row],[_202310]]-Table19[[#This Row],[_201910]])/Table19[[#This Row],[_201910]]*1,"")</f>
        <v>0.38938053097345132</v>
      </c>
    </row>
    <row r="175" spans="1:8">
      <c r="A175" s="132">
        <v>125462</v>
      </c>
      <c r="B175" s="133" t="s">
        <v>1147</v>
      </c>
      <c r="C175" s="134">
        <v>3</v>
      </c>
      <c r="D175" s="134">
        <v>0</v>
      </c>
      <c r="E175" s="134">
        <v>7</v>
      </c>
      <c r="F175" s="134">
        <v>2</v>
      </c>
      <c r="G175" s="135">
        <v>4</v>
      </c>
      <c r="H175" s="137">
        <f>IFERROR((Table19[[#This Row],[_202310]]-Table19[[#This Row],[_201910]])/Table19[[#This Row],[_201910]]*1,"")</f>
        <v>0.33333333333333331</v>
      </c>
    </row>
    <row r="176" spans="1:8">
      <c r="A176" s="132">
        <v>125462</v>
      </c>
      <c r="B176" s="133" t="s">
        <v>1148</v>
      </c>
      <c r="C176" s="134">
        <v>65</v>
      </c>
      <c r="D176" s="134">
        <v>71</v>
      </c>
      <c r="E176" s="134">
        <v>45</v>
      </c>
      <c r="F176" s="134">
        <v>52</v>
      </c>
      <c r="G176" s="135">
        <v>44</v>
      </c>
      <c r="H176" s="137">
        <f>IFERROR((Table19[[#This Row],[_202310]]-Table19[[#This Row],[_201910]])/Table19[[#This Row],[_201910]]*1,"")</f>
        <v>-0.32307692307692309</v>
      </c>
    </row>
    <row r="177" spans="1:8">
      <c r="A177" s="132">
        <v>125462</v>
      </c>
      <c r="B177" s="133" t="s">
        <v>1149</v>
      </c>
      <c r="C177" s="134">
        <v>122</v>
      </c>
      <c r="D177" s="134">
        <v>115</v>
      </c>
      <c r="E177" s="134">
        <v>145</v>
      </c>
      <c r="F177" s="134">
        <v>141</v>
      </c>
      <c r="G177" s="135">
        <v>140</v>
      </c>
      <c r="H177" s="137">
        <f>IFERROR((Table19[[#This Row],[_202310]]-Table19[[#This Row],[_201910]])/Table19[[#This Row],[_201910]]*1,"")</f>
        <v>0.14754098360655737</v>
      </c>
    </row>
    <row r="178" spans="1:8">
      <c r="A178" s="132">
        <v>125462</v>
      </c>
      <c r="B178" s="133" t="s">
        <v>1150</v>
      </c>
      <c r="C178" s="134">
        <v>190</v>
      </c>
      <c r="D178" s="134">
        <v>186</v>
      </c>
      <c r="E178" s="134">
        <v>197</v>
      </c>
      <c r="F178" s="134">
        <v>195</v>
      </c>
      <c r="G178" s="135">
        <v>188</v>
      </c>
      <c r="H178" s="137">
        <f>IFERROR((Table19[[#This Row],[_202310]]-Table19[[#This Row],[_201910]])/Table19[[#This Row],[_201910]]*1,"")</f>
        <v>-1.0526315789473684E-2</v>
      </c>
    </row>
    <row r="179" spans="1:8">
      <c r="A179" s="132">
        <v>125462</v>
      </c>
      <c r="B179" s="133" t="s">
        <v>1151</v>
      </c>
      <c r="C179" s="134">
        <v>37</v>
      </c>
      <c r="D179" s="134">
        <v>39</v>
      </c>
      <c r="E179" s="134">
        <v>39</v>
      </c>
      <c r="F179" s="134">
        <v>41</v>
      </c>
      <c r="G179" s="135">
        <v>46</v>
      </c>
      <c r="H179" s="137">
        <f>IFERROR((Table19[[#This Row],[_202310]]-Table19[[#This Row],[_201910]])/Table19[[#This Row],[_201910]]*1,"")</f>
        <v>0.24324324324324326</v>
      </c>
    </row>
    <row r="180" spans="1:8">
      <c r="A180" s="132">
        <v>125462</v>
      </c>
      <c r="B180" s="133" t="s">
        <v>1152</v>
      </c>
      <c r="C180" s="134">
        <v>22</v>
      </c>
      <c r="D180" s="134">
        <v>23</v>
      </c>
      <c r="E180" s="134">
        <v>16</v>
      </c>
      <c r="F180" s="134">
        <v>16</v>
      </c>
      <c r="G180" s="135">
        <v>14</v>
      </c>
      <c r="H180" s="137">
        <f>IFERROR((Table19[[#This Row],[_202310]]-Table19[[#This Row],[_201910]])/Table19[[#This Row],[_201910]]*1,"")</f>
        <v>-0.36363636363636365</v>
      </c>
    </row>
    <row r="181" spans="1:8">
      <c r="A181" s="132">
        <v>125462</v>
      </c>
      <c r="B181" s="133" t="s">
        <v>1153</v>
      </c>
      <c r="C181" s="134">
        <v>1</v>
      </c>
      <c r="D181" s="134">
        <v>0</v>
      </c>
      <c r="E181" s="134">
        <v>2</v>
      </c>
      <c r="F181" s="134">
        <v>1</v>
      </c>
      <c r="G181" s="135">
        <v>1</v>
      </c>
      <c r="H181" s="137">
        <f>IFERROR((Table19[[#This Row],[_202310]]-Table19[[#This Row],[_201910]])/Table19[[#This Row],[_201910]]*1,"")</f>
        <v>0</v>
      </c>
    </row>
    <row r="182" spans="1:8">
      <c r="A182" s="132">
        <v>125462</v>
      </c>
      <c r="B182" s="133" t="s">
        <v>1154</v>
      </c>
      <c r="C182" s="134">
        <v>21</v>
      </c>
      <c r="D182" s="134">
        <v>23</v>
      </c>
      <c r="E182" s="134">
        <v>14</v>
      </c>
      <c r="F182" s="134">
        <v>16</v>
      </c>
      <c r="G182" s="135">
        <v>13</v>
      </c>
      <c r="H182" s="137">
        <f>IFERROR((Table19[[#This Row],[_202310]]-Table19[[#This Row],[_201910]])/Table19[[#This Row],[_201910]]*1,"")</f>
        <v>-0.38095238095238093</v>
      </c>
    </row>
    <row r="183" spans="1:8">
      <c r="A183" s="132">
        <v>125462</v>
      </c>
      <c r="B183" s="133" t="s">
        <v>1155</v>
      </c>
      <c r="C183" s="134">
        <v>40</v>
      </c>
      <c r="D183" s="134">
        <v>38</v>
      </c>
      <c r="E183" s="134">
        <v>45</v>
      </c>
      <c r="F183" s="134">
        <v>43</v>
      </c>
      <c r="G183" s="135">
        <v>41</v>
      </c>
      <c r="H183" s="137">
        <f>IFERROR((Table19[[#This Row],[_202310]]-Table19[[#This Row],[_201910]])/Table19[[#This Row],[_201910]]*1,"")</f>
        <v>2.5000000000000001E-2</v>
      </c>
    </row>
    <row r="184" spans="1:8">
      <c r="A184" s="132">
        <v>126863</v>
      </c>
      <c r="B184" s="133" t="s">
        <v>1130</v>
      </c>
      <c r="C184" s="134">
        <v>531</v>
      </c>
      <c r="D184" s="134">
        <v>688</v>
      </c>
      <c r="E184" s="134">
        <v>406</v>
      </c>
      <c r="F184" s="134">
        <v>349</v>
      </c>
      <c r="G184" s="135">
        <v>298</v>
      </c>
      <c r="H184" s="137">
        <f>IFERROR((Table19[[#This Row],[_202310]]-Table19[[#This Row],[_201910]])/Table19[[#This Row],[_201910]]*1,"")</f>
        <v>-0.43879472693032018</v>
      </c>
    </row>
    <row r="185" spans="1:8">
      <c r="A185" s="132">
        <v>126863</v>
      </c>
      <c r="B185" s="133" t="s">
        <v>1131</v>
      </c>
      <c r="C185" s="134">
        <v>0</v>
      </c>
      <c r="D185" s="134">
        <v>0</v>
      </c>
      <c r="E185" s="134">
        <v>1</v>
      </c>
      <c r="F185" s="134">
        <v>0</v>
      </c>
      <c r="G185" s="135">
        <v>1</v>
      </c>
      <c r="H185" s="137" t="str">
        <f>IFERROR((Table19[[#This Row],[_202310]]-Table19[[#This Row],[_201910]])/Table19[[#This Row],[_201910]]*1,"")</f>
        <v/>
      </c>
    </row>
    <row r="186" spans="1:8">
      <c r="A186" s="132">
        <v>126863</v>
      </c>
      <c r="B186" s="133" t="s">
        <v>1132</v>
      </c>
      <c r="C186" s="134">
        <v>531</v>
      </c>
      <c r="D186" s="134">
        <v>688</v>
      </c>
      <c r="E186" s="134">
        <v>405</v>
      </c>
      <c r="F186" s="134">
        <v>349</v>
      </c>
      <c r="G186" s="135">
        <v>297</v>
      </c>
      <c r="H186" s="137">
        <f>IFERROR((Table19[[#This Row],[_202310]]-Table19[[#This Row],[_201910]])/Table19[[#This Row],[_201910]]*1,"")</f>
        <v>-0.44067796610169491</v>
      </c>
    </row>
    <row r="187" spans="1:8">
      <c r="A187" s="132">
        <v>126863</v>
      </c>
      <c r="B187" s="133" t="s">
        <v>1133</v>
      </c>
      <c r="C187" s="134">
        <v>71</v>
      </c>
      <c r="D187" s="134">
        <v>80</v>
      </c>
      <c r="E187" s="134">
        <v>57</v>
      </c>
      <c r="F187" s="134">
        <v>47</v>
      </c>
      <c r="G187" s="135">
        <v>40</v>
      </c>
      <c r="H187" s="137">
        <f>IFERROR((Table19[[#This Row],[_202310]]-Table19[[#This Row],[_201910]])/Table19[[#This Row],[_201910]]*1,"")</f>
        <v>-0.43661971830985913</v>
      </c>
    </row>
    <row r="188" spans="1:8">
      <c r="A188" s="132">
        <v>126863</v>
      </c>
      <c r="B188" s="133" t="s">
        <v>1134</v>
      </c>
      <c r="C188" s="134">
        <v>69</v>
      </c>
      <c r="D188" s="134">
        <v>119</v>
      </c>
      <c r="E188" s="134">
        <v>68</v>
      </c>
      <c r="F188" s="134">
        <v>64</v>
      </c>
      <c r="G188" s="135">
        <v>48</v>
      </c>
      <c r="H188" s="137">
        <f>IFERROR((Table19[[#This Row],[_202310]]-Table19[[#This Row],[_201910]])/Table19[[#This Row],[_201910]]*1,"")</f>
        <v>-0.30434782608695654</v>
      </c>
    </row>
    <row r="189" spans="1:8">
      <c r="A189" s="132">
        <v>126863</v>
      </c>
      <c r="B189" s="133" t="s">
        <v>1135</v>
      </c>
      <c r="C189" s="134" t="s">
        <v>129</v>
      </c>
      <c r="D189" s="134" t="s">
        <v>129</v>
      </c>
      <c r="E189" s="134" t="s">
        <v>129</v>
      </c>
      <c r="F189" s="134" t="s">
        <v>129</v>
      </c>
      <c r="G189" s="135" t="s">
        <v>129</v>
      </c>
      <c r="H189" s="137" t="str">
        <f>IFERROR((Table19[[#This Row],[_202310]]-Table19[[#This Row],[_201910]])/Table19[[#This Row],[_201910]]*1,"")</f>
        <v/>
      </c>
    </row>
    <row r="190" spans="1:8">
      <c r="A190" s="132">
        <v>126863</v>
      </c>
      <c r="B190" s="133" t="s">
        <v>1136</v>
      </c>
      <c r="C190" s="134">
        <v>140</v>
      </c>
      <c r="D190" s="134">
        <v>199</v>
      </c>
      <c r="E190" s="134">
        <v>125</v>
      </c>
      <c r="F190" s="134">
        <v>111</v>
      </c>
      <c r="G190" s="135">
        <v>88</v>
      </c>
      <c r="H190" s="137">
        <f>IFERROR((Table19[[#This Row],[_202310]]-Table19[[#This Row],[_201910]])/Table19[[#This Row],[_201910]]*1,"")</f>
        <v>-0.37142857142857144</v>
      </c>
    </row>
    <row r="191" spans="1:8">
      <c r="A191" s="132">
        <v>126863</v>
      </c>
      <c r="B191" s="133" t="s">
        <v>1137</v>
      </c>
      <c r="C191" s="134">
        <v>26</v>
      </c>
      <c r="D191" s="134">
        <v>29</v>
      </c>
      <c r="E191" s="134">
        <v>31</v>
      </c>
      <c r="F191" s="134">
        <v>32</v>
      </c>
      <c r="G191" s="135">
        <v>30</v>
      </c>
      <c r="H191" s="137">
        <f>IFERROR((Table19[[#This Row],[_202310]]-Table19[[#This Row],[_201910]])/Table19[[#This Row],[_201910]]*1,"")</f>
        <v>0.15384615384615385</v>
      </c>
    </row>
    <row r="192" spans="1:8">
      <c r="A192" s="132">
        <v>126863</v>
      </c>
      <c r="B192" s="133" t="s">
        <v>1138</v>
      </c>
      <c r="C192" s="134">
        <v>64</v>
      </c>
      <c r="D192" s="134">
        <v>75</v>
      </c>
      <c r="E192" s="134">
        <v>56</v>
      </c>
      <c r="F192" s="134">
        <v>49</v>
      </c>
      <c r="G192" s="135">
        <v>41</v>
      </c>
      <c r="H192" s="137">
        <f>IFERROR((Table19[[#This Row],[_202310]]-Table19[[#This Row],[_201910]])/Table19[[#This Row],[_201910]]*1,"")</f>
        <v>-0.359375</v>
      </c>
    </row>
    <row r="193" spans="1:8">
      <c r="A193" s="132">
        <v>126863</v>
      </c>
      <c r="B193" s="133" t="s">
        <v>1139</v>
      </c>
      <c r="C193" s="134">
        <v>100</v>
      </c>
      <c r="D193" s="134">
        <v>140</v>
      </c>
      <c r="E193" s="134">
        <v>88</v>
      </c>
      <c r="F193" s="134">
        <v>76</v>
      </c>
      <c r="G193" s="135">
        <v>63</v>
      </c>
      <c r="H193" s="137">
        <f>IFERROR((Table19[[#This Row],[_202310]]-Table19[[#This Row],[_201910]])/Table19[[#This Row],[_201910]]*1,"")</f>
        <v>-0.37</v>
      </c>
    </row>
    <row r="194" spans="1:8">
      <c r="A194" s="132">
        <v>126863</v>
      </c>
      <c r="B194" s="133" t="s">
        <v>1140</v>
      </c>
      <c r="C194" s="134" t="s">
        <v>129</v>
      </c>
      <c r="D194" s="134" t="s">
        <v>129</v>
      </c>
      <c r="E194" s="134" t="s">
        <v>129</v>
      </c>
      <c r="F194" s="134" t="s">
        <v>129</v>
      </c>
      <c r="G194" s="135" t="s">
        <v>129</v>
      </c>
      <c r="H194" s="137" t="str">
        <f>IFERROR((Table19[[#This Row],[_202310]]-Table19[[#This Row],[_201910]])/Table19[[#This Row],[_201910]]*1,"")</f>
        <v/>
      </c>
    </row>
    <row r="195" spans="1:8">
      <c r="A195" s="132">
        <v>126863</v>
      </c>
      <c r="B195" s="133" t="s">
        <v>1141</v>
      </c>
      <c r="C195" s="134">
        <v>164</v>
      </c>
      <c r="D195" s="134">
        <v>215</v>
      </c>
      <c r="E195" s="134">
        <v>144</v>
      </c>
      <c r="F195" s="134">
        <v>125</v>
      </c>
      <c r="G195" s="135">
        <v>104</v>
      </c>
      <c r="H195" s="137">
        <f>IFERROR((Table19[[#This Row],[_202310]]-Table19[[#This Row],[_201910]])/Table19[[#This Row],[_201910]]*1,"")</f>
        <v>-0.36585365853658536</v>
      </c>
    </row>
    <row r="196" spans="1:8">
      <c r="A196" s="132">
        <v>126863</v>
      </c>
      <c r="B196" s="133" t="s">
        <v>1142</v>
      </c>
      <c r="C196" s="134">
        <v>31</v>
      </c>
      <c r="D196" s="134">
        <v>31</v>
      </c>
      <c r="E196" s="134">
        <v>36</v>
      </c>
      <c r="F196" s="134">
        <v>36</v>
      </c>
      <c r="G196" s="135">
        <v>35</v>
      </c>
      <c r="H196" s="137">
        <f>IFERROR((Table19[[#This Row],[_202310]]-Table19[[#This Row],[_201910]])/Table19[[#This Row],[_201910]]*1,"")</f>
        <v>0.12903225806451613</v>
      </c>
    </row>
    <row r="197" spans="1:8">
      <c r="A197" s="132">
        <v>126863</v>
      </c>
      <c r="B197" s="133" t="s">
        <v>1143</v>
      </c>
      <c r="C197" s="134">
        <v>64</v>
      </c>
      <c r="D197" s="134">
        <v>74</v>
      </c>
      <c r="E197" s="134">
        <v>54</v>
      </c>
      <c r="F197" s="134">
        <v>46</v>
      </c>
      <c r="G197" s="135">
        <v>40</v>
      </c>
      <c r="H197" s="137">
        <f>IFERROR((Table19[[#This Row],[_202310]]-Table19[[#This Row],[_201910]])/Table19[[#This Row],[_201910]]*1,"")</f>
        <v>-0.375</v>
      </c>
    </row>
    <row r="198" spans="1:8">
      <c r="A198" s="132">
        <v>126863</v>
      </c>
      <c r="B198" s="133" t="s">
        <v>1144</v>
      </c>
      <c r="C198" s="134">
        <v>105</v>
      </c>
      <c r="D198" s="134">
        <v>144</v>
      </c>
      <c r="E198" s="134">
        <v>92</v>
      </c>
      <c r="F198" s="134">
        <v>83</v>
      </c>
      <c r="G198" s="135">
        <v>66</v>
      </c>
      <c r="H198" s="137">
        <f>IFERROR((Table19[[#This Row],[_202310]]-Table19[[#This Row],[_201910]])/Table19[[#This Row],[_201910]]*1,"")</f>
        <v>-0.37142857142857144</v>
      </c>
    </row>
    <row r="199" spans="1:8">
      <c r="A199" s="132">
        <v>126863</v>
      </c>
      <c r="B199" s="133" t="s">
        <v>1145</v>
      </c>
      <c r="C199" s="134" t="s">
        <v>129</v>
      </c>
      <c r="D199" s="134" t="s">
        <v>129</v>
      </c>
      <c r="E199" s="134" t="s">
        <v>129</v>
      </c>
      <c r="F199" s="134" t="s">
        <v>129</v>
      </c>
      <c r="G199" s="135" t="s">
        <v>129</v>
      </c>
      <c r="H199" s="137" t="str">
        <f>IFERROR((Table19[[#This Row],[_202310]]-Table19[[#This Row],[_201910]])/Table19[[#This Row],[_201910]]*1,"")</f>
        <v/>
      </c>
    </row>
    <row r="200" spans="1:8">
      <c r="A200" s="132">
        <v>126863</v>
      </c>
      <c r="B200" s="133" t="s">
        <v>1146</v>
      </c>
      <c r="C200" s="134">
        <v>169</v>
      </c>
      <c r="D200" s="134">
        <v>218</v>
      </c>
      <c r="E200" s="134">
        <v>146</v>
      </c>
      <c r="F200" s="134">
        <v>129</v>
      </c>
      <c r="G200" s="135">
        <v>106</v>
      </c>
      <c r="H200" s="137">
        <f>IFERROR((Table19[[#This Row],[_202310]]-Table19[[#This Row],[_201910]])/Table19[[#This Row],[_201910]]*1,"")</f>
        <v>-0.37278106508875741</v>
      </c>
    </row>
    <row r="201" spans="1:8">
      <c r="A201" s="132">
        <v>126863</v>
      </c>
      <c r="B201" s="133" t="s">
        <v>1147</v>
      </c>
      <c r="C201" s="134">
        <v>3</v>
      </c>
      <c r="D201" s="134">
        <v>8</v>
      </c>
      <c r="E201" s="134">
        <v>3</v>
      </c>
      <c r="F201" s="134">
        <v>3</v>
      </c>
      <c r="G201" s="135">
        <v>1</v>
      </c>
      <c r="H201" s="137">
        <f>IFERROR((Table19[[#This Row],[_202310]]-Table19[[#This Row],[_201910]])/Table19[[#This Row],[_201910]]*1,"")</f>
        <v>-0.66666666666666663</v>
      </c>
    </row>
    <row r="202" spans="1:8">
      <c r="A202" s="132">
        <v>126863</v>
      </c>
      <c r="B202" s="133" t="s">
        <v>1148</v>
      </c>
      <c r="C202" s="134">
        <v>155</v>
      </c>
      <c r="D202" s="134">
        <v>286</v>
      </c>
      <c r="E202" s="134">
        <v>123</v>
      </c>
      <c r="F202" s="134">
        <v>115</v>
      </c>
      <c r="G202" s="135">
        <v>77</v>
      </c>
      <c r="H202" s="137">
        <f>IFERROR((Table19[[#This Row],[_202310]]-Table19[[#This Row],[_201910]])/Table19[[#This Row],[_201910]]*1,"")</f>
        <v>-0.50322580645161286</v>
      </c>
    </row>
    <row r="203" spans="1:8">
      <c r="A203" s="132">
        <v>126863</v>
      </c>
      <c r="B203" s="133" t="s">
        <v>1149</v>
      </c>
      <c r="C203" s="134">
        <v>204</v>
      </c>
      <c r="D203" s="134">
        <v>176</v>
      </c>
      <c r="E203" s="134">
        <v>133</v>
      </c>
      <c r="F203" s="134">
        <v>102</v>
      </c>
      <c r="G203" s="135">
        <v>113</v>
      </c>
      <c r="H203" s="137">
        <f>IFERROR((Table19[[#This Row],[_202310]]-Table19[[#This Row],[_201910]])/Table19[[#This Row],[_201910]]*1,"")</f>
        <v>-0.44607843137254904</v>
      </c>
    </row>
    <row r="204" spans="1:8">
      <c r="A204" s="132">
        <v>126863</v>
      </c>
      <c r="B204" s="133" t="s">
        <v>1150</v>
      </c>
      <c r="C204" s="134">
        <v>362</v>
      </c>
      <c r="D204" s="134">
        <v>470</v>
      </c>
      <c r="E204" s="134">
        <v>259</v>
      </c>
      <c r="F204" s="134">
        <v>220</v>
      </c>
      <c r="G204" s="135">
        <v>191</v>
      </c>
      <c r="H204" s="137">
        <f>IFERROR((Table19[[#This Row],[_202310]]-Table19[[#This Row],[_201910]])/Table19[[#This Row],[_201910]]*1,"")</f>
        <v>-0.47237569060773482</v>
      </c>
    </row>
    <row r="205" spans="1:8">
      <c r="A205" s="132">
        <v>126863</v>
      </c>
      <c r="B205" s="133" t="s">
        <v>1151</v>
      </c>
      <c r="C205" s="134">
        <v>32</v>
      </c>
      <c r="D205" s="134">
        <v>32</v>
      </c>
      <c r="E205" s="134">
        <v>36</v>
      </c>
      <c r="F205" s="134">
        <v>37</v>
      </c>
      <c r="G205" s="135">
        <v>36</v>
      </c>
      <c r="H205" s="137">
        <f>IFERROR((Table19[[#This Row],[_202310]]-Table19[[#This Row],[_201910]])/Table19[[#This Row],[_201910]]*1,"")</f>
        <v>0.125</v>
      </c>
    </row>
    <row r="206" spans="1:8">
      <c r="A206" s="132">
        <v>126863</v>
      </c>
      <c r="B206" s="133" t="s">
        <v>1152</v>
      </c>
      <c r="C206" s="134">
        <v>30</v>
      </c>
      <c r="D206" s="134">
        <v>43</v>
      </c>
      <c r="E206" s="134">
        <v>31</v>
      </c>
      <c r="F206" s="134">
        <v>34</v>
      </c>
      <c r="G206" s="135">
        <v>26</v>
      </c>
      <c r="H206" s="137">
        <f>IFERROR((Table19[[#This Row],[_202310]]-Table19[[#This Row],[_201910]])/Table19[[#This Row],[_201910]]*1,"")</f>
        <v>-0.13333333333333333</v>
      </c>
    </row>
    <row r="207" spans="1:8">
      <c r="A207" s="132">
        <v>126863</v>
      </c>
      <c r="B207" s="133" t="s">
        <v>1153</v>
      </c>
      <c r="C207" s="134">
        <v>1</v>
      </c>
      <c r="D207" s="134">
        <v>1</v>
      </c>
      <c r="E207" s="134">
        <v>1</v>
      </c>
      <c r="F207" s="134">
        <v>1</v>
      </c>
      <c r="G207" s="135">
        <v>0</v>
      </c>
      <c r="H207" s="137">
        <f>IFERROR((Table19[[#This Row],[_202310]]-Table19[[#This Row],[_201910]])/Table19[[#This Row],[_201910]]*1,"")</f>
        <v>-1</v>
      </c>
    </row>
    <row r="208" spans="1:8">
      <c r="A208" s="132">
        <v>126863</v>
      </c>
      <c r="B208" s="133" t="s">
        <v>1154</v>
      </c>
      <c r="C208" s="134">
        <v>29</v>
      </c>
      <c r="D208" s="134">
        <v>42</v>
      </c>
      <c r="E208" s="134">
        <v>30</v>
      </c>
      <c r="F208" s="134">
        <v>33</v>
      </c>
      <c r="G208" s="135">
        <v>26</v>
      </c>
      <c r="H208" s="137">
        <f>IFERROR((Table19[[#This Row],[_202310]]-Table19[[#This Row],[_201910]])/Table19[[#This Row],[_201910]]*1,"")</f>
        <v>-0.10344827586206896</v>
      </c>
    </row>
    <row r="209" spans="1:8">
      <c r="A209" s="132">
        <v>126863</v>
      </c>
      <c r="B209" s="133" t="s">
        <v>1155</v>
      </c>
      <c r="C209" s="134">
        <v>38</v>
      </c>
      <c r="D209" s="134">
        <v>26</v>
      </c>
      <c r="E209" s="134">
        <v>33</v>
      </c>
      <c r="F209" s="134">
        <v>29</v>
      </c>
      <c r="G209" s="135">
        <v>38</v>
      </c>
      <c r="H209" s="137">
        <f>IFERROR((Table19[[#This Row],[_202310]]-Table19[[#This Row],[_201910]])/Table19[[#This Row],[_201910]]*1,"")</f>
        <v>0</v>
      </c>
    </row>
    <row r="210" spans="1:8">
      <c r="A210" s="132">
        <v>128577</v>
      </c>
      <c r="B210" s="133" t="s">
        <v>1130</v>
      </c>
      <c r="C210" s="134">
        <v>261</v>
      </c>
      <c r="D210" s="134">
        <v>277</v>
      </c>
      <c r="E210" s="134">
        <v>271</v>
      </c>
      <c r="F210" s="134">
        <v>276</v>
      </c>
      <c r="G210" s="135" t="s">
        <v>129</v>
      </c>
      <c r="H210" s="137" t="str">
        <f>IFERROR((Table19[[#This Row],[_202310]]-Table19[[#This Row],[_201910]])/Table19[[#This Row],[_201910]]*1,"")</f>
        <v/>
      </c>
    </row>
    <row r="211" spans="1:8">
      <c r="A211" s="132">
        <v>128577</v>
      </c>
      <c r="B211" s="133" t="s">
        <v>1131</v>
      </c>
      <c r="C211" s="134">
        <v>0</v>
      </c>
      <c r="D211" s="134">
        <v>0</v>
      </c>
      <c r="E211" s="134">
        <v>0</v>
      </c>
      <c r="F211" s="134">
        <v>0</v>
      </c>
      <c r="G211" s="135" t="s">
        <v>129</v>
      </c>
      <c r="H211" s="137" t="str">
        <f>IFERROR((Table19[[#This Row],[_202310]]-Table19[[#This Row],[_201910]])/Table19[[#This Row],[_201910]]*1,"")</f>
        <v/>
      </c>
    </row>
    <row r="212" spans="1:8">
      <c r="A212" s="132">
        <v>128577</v>
      </c>
      <c r="B212" s="133" t="s">
        <v>1132</v>
      </c>
      <c r="C212" s="134">
        <v>261</v>
      </c>
      <c r="D212" s="134">
        <v>277</v>
      </c>
      <c r="E212" s="134">
        <v>271</v>
      </c>
      <c r="F212" s="134">
        <v>276</v>
      </c>
      <c r="G212" s="135" t="s">
        <v>129</v>
      </c>
      <c r="H212" s="137" t="str">
        <f>IFERROR((Table19[[#This Row],[_202310]]-Table19[[#This Row],[_201910]])/Table19[[#This Row],[_201910]]*1,"")</f>
        <v/>
      </c>
    </row>
    <row r="213" spans="1:8">
      <c r="A213" s="132">
        <v>128577</v>
      </c>
      <c r="B213" s="133" t="s">
        <v>1133</v>
      </c>
      <c r="C213" s="134">
        <v>40</v>
      </c>
      <c r="D213" s="134">
        <v>76</v>
      </c>
      <c r="E213" s="134">
        <v>66</v>
      </c>
      <c r="F213" s="134">
        <v>55</v>
      </c>
      <c r="G213" s="135" t="s">
        <v>129</v>
      </c>
      <c r="H213" s="137" t="str">
        <f>IFERROR((Table19[[#This Row],[_202310]]-Table19[[#This Row],[_201910]])/Table19[[#This Row],[_201910]]*1,"")</f>
        <v/>
      </c>
    </row>
    <row r="214" spans="1:8">
      <c r="A214" s="132">
        <v>128577</v>
      </c>
      <c r="B214" s="133" t="s">
        <v>1134</v>
      </c>
      <c r="C214" s="134">
        <v>51</v>
      </c>
      <c r="D214" s="134">
        <v>64</v>
      </c>
      <c r="E214" s="134">
        <v>56</v>
      </c>
      <c r="F214" s="134">
        <v>45</v>
      </c>
      <c r="G214" s="135" t="s">
        <v>129</v>
      </c>
      <c r="H214" s="137" t="str">
        <f>IFERROR((Table19[[#This Row],[_202310]]-Table19[[#This Row],[_201910]])/Table19[[#This Row],[_201910]]*1,"")</f>
        <v/>
      </c>
    </row>
    <row r="215" spans="1:8">
      <c r="A215" s="132">
        <v>128577</v>
      </c>
      <c r="B215" s="133" t="s">
        <v>1135</v>
      </c>
      <c r="C215" s="134" t="s">
        <v>129</v>
      </c>
      <c r="D215" s="134" t="s">
        <v>129</v>
      </c>
      <c r="E215" s="134" t="s">
        <v>129</v>
      </c>
      <c r="F215" s="134" t="s">
        <v>129</v>
      </c>
      <c r="G215" s="135" t="s">
        <v>129</v>
      </c>
      <c r="H215" s="137" t="str">
        <f>IFERROR((Table19[[#This Row],[_202310]]-Table19[[#This Row],[_201910]])/Table19[[#This Row],[_201910]]*1,"")</f>
        <v/>
      </c>
    </row>
    <row r="216" spans="1:8">
      <c r="A216" s="132">
        <v>128577</v>
      </c>
      <c r="B216" s="133" t="s">
        <v>1136</v>
      </c>
      <c r="C216" s="134">
        <v>91</v>
      </c>
      <c r="D216" s="134">
        <v>140</v>
      </c>
      <c r="E216" s="134">
        <v>122</v>
      </c>
      <c r="F216" s="134">
        <v>100</v>
      </c>
      <c r="G216" s="135" t="s">
        <v>129</v>
      </c>
      <c r="H216" s="137" t="str">
        <f>IFERROR((Table19[[#This Row],[_202310]]-Table19[[#This Row],[_201910]])/Table19[[#This Row],[_201910]]*1,"")</f>
        <v/>
      </c>
    </row>
    <row r="217" spans="1:8">
      <c r="A217" s="132">
        <v>128577</v>
      </c>
      <c r="B217" s="133" t="s">
        <v>1137</v>
      </c>
      <c r="C217" s="134">
        <v>35</v>
      </c>
      <c r="D217" s="134">
        <v>51</v>
      </c>
      <c r="E217" s="134">
        <v>45</v>
      </c>
      <c r="F217" s="134">
        <v>36</v>
      </c>
      <c r="G217" s="135" t="s">
        <v>129</v>
      </c>
      <c r="H217" s="137" t="str">
        <f>IFERROR((Table19[[#This Row],[_202310]]-Table19[[#This Row],[_201910]])/Table19[[#This Row],[_201910]]*1,"")</f>
        <v/>
      </c>
    </row>
    <row r="218" spans="1:8">
      <c r="A218" s="132">
        <v>128577</v>
      </c>
      <c r="B218" s="133" t="s">
        <v>1138</v>
      </c>
      <c r="C218" s="134">
        <v>41</v>
      </c>
      <c r="D218" s="134">
        <v>78</v>
      </c>
      <c r="E218" s="134">
        <v>66</v>
      </c>
      <c r="F218" s="134">
        <v>56</v>
      </c>
      <c r="G218" s="135" t="s">
        <v>129</v>
      </c>
      <c r="H218" s="137" t="str">
        <f>IFERROR((Table19[[#This Row],[_202310]]-Table19[[#This Row],[_201910]])/Table19[[#This Row],[_201910]]*1,"")</f>
        <v/>
      </c>
    </row>
    <row r="219" spans="1:8">
      <c r="A219" s="132">
        <v>128577</v>
      </c>
      <c r="B219" s="133" t="s">
        <v>1139</v>
      </c>
      <c r="C219" s="134">
        <v>60</v>
      </c>
      <c r="D219" s="134">
        <v>70</v>
      </c>
      <c r="E219" s="134">
        <v>60</v>
      </c>
      <c r="F219" s="134">
        <v>52</v>
      </c>
      <c r="G219" s="135" t="s">
        <v>129</v>
      </c>
      <c r="H219" s="137" t="str">
        <f>IFERROR((Table19[[#This Row],[_202310]]-Table19[[#This Row],[_201910]])/Table19[[#This Row],[_201910]]*1,"")</f>
        <v/>
      </c>
    </row>
    <row r="220" spans="1:8">
      <c r="A220" s="132">
        <v>128577</v>
      </c>
      <c r="B220" s="133" t="s">
        <v>1140</v>
      </c>
      <c r="C220" s="134" t="s">
        <v>129</v>
      </c>
      <c r="D220" s="134" t="s">
        <v>129</v>
      </c>
      <c r="E220" s="134" t="s">
        <v>129</v>
      </c>
      <c r="F220" s="134" t="s">
        <v>129</v>
      </c>
      <c r="G220" s="135" t="s">
        <v>129</v>
      </c>
      <c r="H220" s="137" t="str">
        <f>IFERROR((Table19[[#This Row],[_202310]]-Table19[[#This Row],[_201910]])/Table19[[#This Row],[_201910]]*1,"")</f>
        <v/>
      </c>
    </row>
    <row r="221" spans="1:8">
      <c r="A221" s="132">
        <v>128577</v>
      </c>
      <c r="B221" s="133" t="s">
        <v>1141</v>
      </c>
      <c r="C221" s="134">
        <v>101</v>
      </c>
      <c r="D221" s="134">
        <v>148</v>
      </c>
      <c r="E221" s="134">
        <v>126</v>
      </c>
      <c r="F221" s="134">
        <v>108</v>
      </c>
      <c r="G221" s="135" t="s">
        <v>129</v>
      </c>
      <c r="H221" s="137" t="str">
        <f>IFERROR((Table19[[#This Row],[_202310]]-Table19[[#This Row],[_201910]])/Table19[[#This Row],[_201910]]*1,"")</f>
        <v/>
      </c>
    </row>
    <row r="222" spans="1:8">
      <c r="A222" s="132">
        <v>128577</v>
      </c>
      <c r="B222" s="133" t="s">
        <v>1142</v>
      </c>
      <c r="C222" s="134">
        <v>39</v>
      </c>
      <c r="D222" s="134">
        <v>53</v>
      </c>
      <c r="E222" s="134">
        <v>46</v>
      </c>
      <c r="F222" s="134">
        <v>39</v>
      </c>
      <c r="G222" s="135" t="s">
        <v>129</v>
      </c>
      <c r="H222" s="137" t="str">
        <f>IFERROR((Table19[[#This Row],[_202310]]-Table19[[#This Row],[_201910]])/Table19[[#This Row],[_201910]]*1,"")</f>
        <v/>
      </c>
    </row>
    <row r="223" spans="1:8">
      <c r="A223" s="132">
        <v>128577</v>
      </c>
      <c r="B223" s="133" t="s">
        <v>1143</v>
      </c>
      <c r="C223" s="134">
        <v>41</v>
      </c>
      <c r="D223" s="134">
        <v>78</v>
      </c>
      <c r="E223" s="134">
        <v>66</v>
      </c>
      <c r="F223" s="134">
        <v>56</v>
      </c>
      <c r="G223" s="135" t="s">
        <v>129</v>
      </c>
      <c r="H223" s="137" t="str">
        <f>IFERROR((Table19[[#This Row],[_202310]]-Table19[[#This Row],[_201910]])/Table19[[#This Row],[_201910]]*1,"")</f>
        <v/>
      </c>
    </row>
    <row r="224" spans="1:8">
      <c r="A224" s="132">
        <v>128577</v>
      </c>
      <c r="B224" s="133" t="s">
        <v>1144</v>
      </c>
      <c r="C224" s="134">
        <v>62</v>
      </c>
      <c r="D224" s="134">
        <v>70</v>
      </c>
      <c r="E224" s="134">
        <v>63</v>
      </c>
      <c r="F224" s="134">
        <v>56</v>
      </c>
      <c r="G224" s="135" t="s">
        <v>129</v>
      </c>
      <c r="H224" s="137" t="str">
        <f>IFERROR((Table19[[#This Row],[_202310]]-Table19[[#This Row],[_201910]])/Table19[[#This Row],[_201910]]*1,"")</f>
        <v/>
      </c>
    </row>
    <row r="225" spans="1:8">
      <c r="A225" s="132">
        <v>128577</v>
      </c>
      <c r="B225" s="133" t="s">
        <v>1145</v>
      </c>
      <c r="C225" s="134" t="s">
        <v>129</v>
      </c>
      <c r="D225" s="134" t="s">
        <v>129</v>
      </c>
      <c r="E225" s="134" t="s">
        <v>129</v>
      </c>
      <c r="F225" s="134" t="s">
        <v>129</v>
      </c>
      <c r="G225" s="135" t="s">
        <v>129</v>
      </c>
      <c r="H225" s="137" t="str">
        <f>IFERROR((Table19[[#This Row],[_202310]]-Table19[[#This Row],[_201910]])/Table19[[#This Row],[_201910]]*1,"")</f>
        <v/>
      </c>
    </row>
    <row r="226" spans="1:8">
      <c r="A226" s="132">
        <v>128577</v>
      </c>
      <c r="B226" s="133" t="s">
        <v>1146</v>
      </c>
      <c r="C226" s="134">
        <v>103</v>
      </c>
      <c r="D226" s="134">
        <v>148</v>
      </c>
      <c r="E226" s="134">
        <v>129</v>
      </c>
      <c r="F226" s="134">
        <v>112</v>
      </c>
      <c r="G226" s="135" t="s">
        <v>129</v>
      </c>
      <c r="H226" s="137" t="str">
        <f>IFERROR((Table19[[#This Row],[_202310]]-Table19[[#This Row],[_201910]])/Table19[[#This Row],[_201910]]*1,"")</f>
        <v/>
      </c>
    </row>
    <row r="227" spans="1:8">
      <c r="A227" s="132">
        <v>128577</v>
      </c>
      <c r="B227" s="133" t="s">
        <v>1147</v>
      </c>
      <c r="C227" s="134">
        <v>3</v>
      </c>
      <c r="D227" s="134">
        <v>0</v>
      </c>
      <c r="E227" s="134">
        <v>2</v>
      </c>
      <c r="F227" s="134">
        <v>0</v>
      </c>
      <c r="G227" s="135" t="s">
        <v>129</v>
      </c>
      <c r="H227" s="137" t="str">
        <f>IFERROR((Table19[[#This Row],[_202310]]-Table19[[#This Row],[_201910]])/Table19[[#This Row],[_201910]]*1,"")</f>
        <v/>
      </c>
    </row>
    <row r="228" spans="1:8">
      <c r="A228" s="132">
        <v>128577</v>
      </c>
      <c r="B228" s="133" t="s">
        <v>1148</v>
      </c>
      <c r="C228" s="134">
        <v>57</v>
      </c>
      <c r="D228" s="134">
        <v>41</v>
      </c>
      <c r="E228" s="134">
        <v>51</v>
      </c>
      <c r="F228" s="134">
        <v>66</v>
      </c>
      <c r="G228" s="135" t="s">
        <v>129</v>
      </c>
      <c r="H228" s="137" t="str">
        <f>IFERROR((Table19[[#This Row],[_202310]]-Table19[[#This Row],[_201910]])/Table19[[#This Row],[_201910]]*1,"")</f>
        <v/>
      </c>
    </row>
    <row r="229" spans="1:8">
      <c r="A229" s="132">
        <v>128577</v>
      </c>
      <c r="B229" s="133" t="s">
        <v>1149</v>
      </c>
      <c r="C229" s="134">
        <v>98</v>
      </c>
      <c r="D229" s="134">
        <v>88</v>
      </c>
      <c r="E229" s="134">
        <v>89</v>
      </c>
      <c r="F229" s="134">
        <v>98</v>
      </c>
      <c r="G229" s="135" t="s">
        <v>129</v>
      </c>
      <c r="H229" s="137" t="str">
        <f>IFERROR((Table19[[#This Row],[_202310]]-Table19[[#This Row],[_201910]])/Table19[[#This Row],[_201910]]*1,"")</f>
        <v/>
      </c>
    </row>
    <row r="230" spans="1:8">
      <c r="A230" s="132">
        <v>128577</v>
      </c>
      <c r="B230" s="133" t="s">
        <v>1150</v>
      </c>
      <c r="C230" s="134">
        <v>158</v>
      </c>
      <c r="D230" s="134">
        <v>129</v>
      </c>
      <c r="E230" s="134">
        <v>142</v>
      </c>
      <c r="F230" s="134">
        <v>164</v>
      </c>
      <c r="G230" s="135" t="s">
        <v>129</v>
      </c>
      <c r="H230" s="137" t="str">
        <f>IFERROR((Table19[[#This Row],[_202310]]-Table19[[#This Row],[_201910]])/Table19[[#This Row],[_201910]]*1,"")</f>
        <v/>
      </c>
    </row>
    <row r="231" spans="1:8">
      <c r="A231" s="132">
        <v>128577</v>
      </c>
      <c r="B231" s="133" t="s">
        <v>1151</v>
      </c>
      <c r="C231" s="134">
        <v>39</v>
      </c>
      <c r="D231" s="134">
        <v>53</v>
      </c>
      <c r="E231" s="134">
        <v>48</v>
      </c>
      <c r="F231" s="134">
        <v>41</v>
      </c>
      <c r="G231" s="135" t="s">
        <v>129</v>
      </c>
      <c r="H231" s="137" t="str">
        <f>IFERROR((Table19[[#This Row],[_202310]]-Table19[[#This Row],[_201910]])/Table19[[#This Row],[_201910]]*1,"")</f>
        <v/>
      </c>
    </row>
    <row r="232" spans="1:8">
      <c r="A232" s="132">
        <v>128577</v>
      </c>
      <c r="B232" s="133" t="s">
        <v>1152</v>
      </c>
      <c r="C232" s="134">
        <v>23</v>
      </c>
      <c r="D232" s="134">
        <v>15</v>
      </c>
      <c r="E232" s="134">
        <v>20</v>
      </c>
      <c r="F232" s="134">
        <v>24</v>
      </c>
      <c r="G232" s="135" t="s">
        <v>129</v>
      </c>
      <c r="H232" s="137" t="str">
        <f>IFERROR((Table19[[#This Row],[_202310]]-Table19[[#This Row],[_201910]])/Table19[[#This Row],[_201910]]*1,"")</f>
        <v/>
      </c>
    </row>
    <row r="233" spans="1:8">
      <c r="A233" s="132">
        <v>128577</v>
      </c>
      <c r="B233" s="133" t="s">
        <v>1153</v>
      </c>
      <c r="C233" s="134">
        <v>1</v>
      </c>
      <c r="D233" s="134">
        <v>0</v>
      </c>
      <c r="E233" s="134">
        <v>1</v>
      </c>
      <c r="F233" s="134">
        <v>0</v>
      </c>
      <c r="G233" s="135" t="s">
        <v>129</v>
      </c>
      <c r="H233" s="137" t="str">
        <f>IFERROR((Table19[[#This Row],[_202310]]-Table19[[#This Row],[_201910]])/Table19[[#This Row],[_201910]]*1,"")</f>
        <v/>
      </c>
    </row>
    <row r="234" spans="1:8">
      <c r="A234" s="132">
        <v>128577</v>
      </c>
      <c r="B234" s="133" t="s">
        <v>1154</v>
      </c>
      <c r="C234" s="134">
        <v>22</v>
      </c>
      <c r="D234" s="134">
        <v>15</v>
      </c>
      <c r="E234" s="134">
        <v>19</v>
      </c>
      <c r="F234" s="134">
        <v>24</v>
      </c>
      <c r="G234" s="135" t="s">
        <v>129</v>
      </c>
      <c r="H234" s="137" t="str">
        <f>IFERROR((Table19[[#This Row],[_202310]]-Table19[[#This Row],[_201910]])/Table19[[#This Row],[_201910]]*1,"")</f>
        <v/>
      </c>
    </row>
    <row r="235" spans="1:8">
      <c r="A235" s="132">
        <v>128577</v>
      </c>
      <c r="B235" s="133" t="s">
        <v>1155</v>
      </c>
      <c r="C235" s="134">
        <v>38</v>
      </c>
      <c r="D235" s="134">
        <v>32</v>
      </c>
      <c r="E235" s="134">
        <v>33</v>
      </c>
      <c r="F235" s="134">
        <v>36</v>
      </c>
      <c r="G235" s="135" t="s">
        <v>129</v>
      </c>
      <c r="H235" s="137" t="str">
        <f>IFERROR((Table19[[#This Row],[_202310]]-Table19[[#This Row],[_201910]])/Table19[[#This Row],[_201910]]*1,"")</f>
        <v/>
      </c>
    </row>
    <row r="236" spans="1:8">
      <c r="A236" s="132">
        <v>129367</v>
      </c>
      <c r="B236" s="133" t="s">
        <v>1130</v>
      </c>
      <c r="C236" s="134">
        <v>537</v>
      </c>
      <c r="D236" s="134">
        <v>418</v>
      </c>
      <c r="E236" s="134">
        <v>432</v>
      </c>
      <c r="F236" s="134">
        <v>377</v>
      </c>
      <c r="G236" s="135" t="s">
        <v>129</v>
      </c>
      <c r="H236" s="137" t="str">
        <f>IFERROR((Table19[[#This Row],[_202310]]-Table19[[#This Row],[_201910]])/Table19[[#This Row],[_201910]]*1,"")</f>
        <v/>
      </c>
    </row>
    <row r="237" spans="1:8">
      <c r="A237" s="132">
        <v>129367</v>
      </c>
      <c r="B237" s="133" t="s">
        <v>1131</v>
      </c>
      <c r="C237" s="134">
        <v>0</v>
      </c>
      <c r="D237" s="134">
        <v>0</v>
      </c>
      <c r="E237" s="134">
        <v>0</v>
      </c>
      <c r="F237" s="134">
        <v>0</v>
      </c>
      <c r="G237" s="135" t="s">
        <v>129</v>
      </c>
      <c r="H237" s="137" t="str">
        <f>IFERROR((Table19[[#This Row],[_202310]]-Table19[[#This Row],[_201910]])/Table19[[#This Row],[_201910]]*1,"")</f>
        <v/>
      </c>
    </row>
    <row r="238" spans="1:8">
      <c r="A238" s="132">
        <v>129367</v>
      </c>
      <c r="B238" s="133" t="s">
        <v>1132</v>
      </c>
      <c r="C238" s="134">
        <v>537</v>
      </c>
      <c r="D238" s="134">
        <v>418</v>
      </c>
      <c r="E238" s="134">
        <v>432</v>
      </c>
      <c r="F238" s="134">
        <v>377</v>
      </c>
      <c r="G238" s="135" t="s">
        <v>129</v>
      </c>
      <c r="H238" s="137" t="str">
        <f>IFERROR((Table19[[#This Row],[_202310]]-Table19[[#This Row],[_201910]])/Table19[[#This Row],[_201910]]*1,"")</f>
        <v/>
      </c>
    </row>
    <row r="239" spans="1:8">
      <c r="A239" s="132">
        <v>129367</v>
      </c>
      <c r="B239" s="133" t="s">
        <v>1133</v>
      </c>
      <c r="C239" s="134">
        <v>5</v>
      </c>
      <c r="D239" s="134">
        <v>3</v>
      </c>
      <c r="E239" s="134">
        <v>3</v>
      </c>
      <c r="F239" s="134">
        <v>2</v>
      </c>
      <c r="G239" s="135" t="s">
        <v>129</v>
      </c>
      <c r="H239" s="137" t="str">
        <f>IFERROR((Table19[[#This Row],[_202310]]-Table19[[#This Row],[_201910]])/Table19[[#This Row],[_201910]]*1,"")</f>
        <v/>
      </c>
    </row>
    <row r="240" spans="1:8">
      <c r="A240" s="132">
        <v>129367</v>
      </c>
      <c r="B240" s="133" t="s">
        <v>1134</v>
      </c>
      <c r="C240" s="134">
        <v>52</v>
      </c>
      <c r="D240" s="134">
        <v>51</v>
      </c>
      <c r="E240" s="134">
        <v>45</v>
      </c>
      <c r="F240" s="134">
        <v>40</v>
      </c>
      <c r="G240" s="135" t="s">
        <v>129</v>
      </c>
      <c r="H240" s="137" t="str">
        <f>IFERROR((Table19[[#This Row],[_202310]]-Table19[[#This Row],[_201910]])/Table19[[#This Row],[_201910]]*1,"")</f>
        <v/>
      </c>
    </row>
    <row r="241" spans="1:8">
      <c r="A241" s="132">
        <v>129367</v>
      </c>
      <c r="B241" s="133" t="s">
        <v>1135</v>
      </c>
      <c r="C241" s="134" t="s">
        <v>129</v>
      </c>
      <c r="D241" s="134" t="s">
        <v>129</v>
      </c>
      <c r="E241" s="134" t="s">
        <v>129</v>
      </c>
      <c r="F241" s="134" t="s">
        <v>129</v>
      </c>
      <c r="G241" s="135" t="s">
        <v>129</v>
      </c>
      <c r="H241" s="137" t="str">
        <f>IFERROR((Table19[[#This Row],[_202310]]-Table19[[#This Row],[_201910]])/Table19[[#This Row],[_201910]]*1,"")</f>
        <v/>
      </c>
    </row>
    <row r="242" spans="1:8">
      <c r="A242" s="132">
        <v>129367</v>
      </c>
      <c r="B242" s="133" t="s">
        <v>1136</v>
      </c>
      <c r="C242" s="134">
        <v>57</v>
      </c>
      <c r="D242" s="134">
        <v>54</v>
      </c>
      <c r="E242" s="134">
        <v>48</v>
      </c>
      <c r="F242" s="134">
        <v>42</v>
      </c>
      <c r="G242" s="135" t="s">
        <v>129</v>
      </c>
      <c r="H242" s="137" t="str">
        <f>IFERROR((Table19[[#This Row],[_202310]]-Table19[[#This Row],[_201910]])/Table19[[#This Row],[_201910]]*1,"")</f>
        <v/>
      </c>
    </row>
    <row r="243" spans="1:8">
      <c r="A243" s="132">
        <v>129367</v>
      </c>
      <c r="B243" s="133" t="s">
        <v>1137</v>
      </c>
      <c r="C243" s="134">
        <v>11</v>
      </c>
      <c r="D243" s="134">
        <v>13</v>
      </c>
      <c r="E243" s="134">
        <v>11</v>
      </c>
      <c r="F243" s="134">
        <v>11</v>
      </c>
      <c r="G243" s="135" t="s">
        <v>129</v>
      </c>
      <c r="H243" s="137" t="str">
        <f>IFERROR((Table19[[#This Row],[_202310]]-Table19[[#This Row],[_201910]])/Table19[[#This Row],[_201910]]*1,"")</f>
        <v/>
      </c>
    </row>
    <row r="244" spans="1:8">
      <c r="A244" s="132">
        <v>129367</v>
      </c>
      <c r="B244" s="133" t="s">
        <v>1138</v>
      </c>
      <c r="C244" s="134">
        <v>6</v>
      </c>
      <c r="D244" s="134">
        <v>3</v>
      </c>
      <c r="E244" s="134">
        <v>3</v>
      </c>
      <c r="F244" s="134">
        <v>3</v>
      </c>
      <c r="G244" s="135" t="s">
        <v>129</v>
      </c>
      <c r="H244" s="137" t="str">
        <f>IFERROR((Table19[[#This Row],[_202310]]-Table19[[#This Row],[_201910]])/Table19[[#This Row],[_201910]]*1,"")</f>
        <v/>
      </c>
    </row>
    <row r="245" spans="1:8">
      <c r="A245" s="132">
        <v>129367</v>
      </c>
      <c r="B245" s="133" t="s">
        <v>1139</v>
      </c>
      <c r="C245" s="134">
        <v>71</v>
      </c>
      <c r="D245" s="134">
        <v>51</v>
      </c>
      <c r="E245" s="134">
        <v>60</v>
      </c>
      <c r="F245" s="134">
        <v>57</v>
      </c>
      <c r="G245" s="135" t="s">
        <v>129</v>
      </c>
      <c r="H245" s="137" t="str">
        <f>IFERROR((Table19[[#This Row],[_202310]]-Table19[[#This Row],[_201910]])/Table19[[#This Row],[_201910]]*1,"")</f>
        <v/>
      </c>
    </row>
    <row r="246" spans="1:8">
      <c r="A246" s="132">
        <v>129367</v>
      </c>
      <c r="B246" s="133" t="s">
        <v>1140</v>
      </c>
      <c r="C246" s="134" t="s">
        <v>129</v>
      </c>
      <c r="D246" s="134" t="s">
        <v>129</v>
      </c>
      <c r="E246" s="134" t="s">
        <v>129</v>
      </c>
      <c r="F246" s="134" t="s">
        <v>129</v>
      </c>
      <c r="G246" s="135" t="s">
        <v>129</v>
      </c>
      <c r="H246" s="137" t="str">
        <f>IFERROR((Table19[[#This Row],[_202310]]-Table19[[#This Row],[_201910]])/Table19[[#This Row],[_201910]]*1,"")</f>
        <v/>
      </c>
    </row>
    <row r="247" spans="1:8">
      <c r="A247" s="132">
        <v>129367</v>
      </c>
      <c r="B247" s="133" t="s">
        <v>1141</v>
      </c>
      <c r="C247" s="134">
        <v>77</v>
      </c>
      <c r="D247" s="134">
        <v>54</v>
      </c>
      <c r="E247" s="134">
        <v>63</v>
      </c>
      <c r="F247" s="134">
        <v>60</v>
      </c>
      <c r="G247" s="135" t="s">
        <v>129</v>
      </c>
      <c r="H247" s="137" t="str">
        <f>IFERROR((Table19[[#This Row],[_202310]]-Table19[[#This Row],[_201910]])/Table19[[#This Row],[_201910]]*1,"")</f>
        <v/>
      </c>
    </row>
    <row r="248" spans="1:8">
      <c r="A248" s="132">
        <v>129367</v>
      </c>
      <c r="B248" s="133" t="s">
        <v>1142</v>
      </c>
      <c r="C248" s="134">
        <v>14</v>
      </c>
      <c r="D248" s="134">
        <v>13</v>
      </c>
      <c r="E248" s="134">
        <v>15</v>
      </c>
      <c r="F248" s="134">
        <v>16</v>
      </c>
      <c r="G248" s="135" t="s">
        <v>129</v>
      </c>
      <c r="H248" s="137" t="str">
        <f>IFERROR((Table19[[#This Row],[_202310]]-Table19[[#This Row],[_201910]])/Table19[[#This Row],[_201910]]*1,"")</f>
        <v/>
      </c>
    </row>
    <row r="249" spans="1:8">
      <c r="A249" s="132">
        <v>129367</v>
      </c>
      <c r="B249" s="133" t="s">
        <v>1143</v>
      </c>
      <c r="C249" s="134">
        <v>6</v>
      </c>
      <c r="D249" s="134">
        <v>4</v>
      </c>
      <c r="E249" s="134">
        <v>4</v>
      </c>
      <c r="F249" s="134">
        <v>3</v>
      </c>
      <c r="G249" s="135" t="s">
        <v>129</v>
      </c>
      <c r="H249" s="137" t="str">
        <f>IFERROR((Table19[[#This Row],[_202310]]-Table19[[#This Row],[_201910]])/Table19[[#This Row],[_201910]]*1,"")</f>
        <v/>
      </c>
    </row>
    <row r="250" spans="1:8">
      <c r="A250" s="132">
        <v>129367</v>
      </c>
      <c r="B250" s="133" t="s">
        <v>1144</v>
      </c>
      <c r="C250" s="134">
        <v>74</v>
      </c>
      <c r="D250" s="134">
        <v>70</v>
      </c>
      <c r="E250" s="134">
        <v>67</v>
      </c>
      <c r="F250" s="134">
        <v>62</v>
      </c>
      <c r="G250" s="135" t="s">
        <v>129</v>
      </c>
      <c r="H250" s="137" t="str">
        <f>IFERROR((Table19[[#This Row],[_202310]]-Table19[[#This Row],[_201910]])/Table19[[#This Row],[_201910]]*1,"")</f>
        <v/>
      </c>
    </row>
    <row r="251" spans="1:8">
      <c r="A251" s="132">
        <v>129367</v>
      </c>
      <c r="B251" s="133" t="s">
        <v>1145</v>
      </c>
      <c r="C251" s="134" t="s">
        <v>129</v>
      </c>
      <c r="D251" s="134" t="s">
        <v>129</v>
      </c>
      <c r="E251" s="134" t="s">
        <v>129</v>
      </c>
      <c r="F251" s="134" t="s">
        <v>129</v>
      </c>
      <c r="G251" s="135" t="s">
        <v>129</v>
      </c>
      <c r="H251" s="137" t="str">
        <f>IFERROR((Table19[[#This Row],[_202310]]-Table19[[#This Row],[_201910]])/Table19[[#This Row],[_201910]]*1,"")</f>
        <v/>
      </c>
    </row>
    <row r="252" spans="1:8">
      <c r="A252" s="132">
        <v>129367</v>
      </c>
      <c r="B252" s="133" t="s">
        <v>1146</v>
      </c>
      <c r="C252" s="134">
        <v>80</v>
      </c>
      <c r="D252" s="134">
        <v>74</v>
      </c>
      <c r="E252" s="134">
        <v>71</v>
      </c>
      <c r="F252" s="134">
        <v>65</v>
      </c>
      <c r="G252" s="135" t="s">
        <v>129</v>
      </c>
      <c r="H252" s="137" t="str">
        <f>IFERROR((Table19[[#This Row],[_202310]]-Table19[[#This Row],[_201910]])/Table19[[#This Row],[_201910]]*1,"")</f>
        <v/>
      </c>
    </row>
    <row r="253" spans="1:8">
      <c r="A253" s="132">
        <v>129367</v>
      </c>
      <c r="B253" s="133" t="s">
        <v>1147</v>
      </c>
      <c r="C253" s="134">
        <v>16</v>
      </c>
      <c r="D253" s="134">
        <v>14</v>
      </c>
      <c r="E253" s="134">
        <v>9</v>
      </c>
      <c r="F253" s="134">
        <v>0</v>
      </c>
      <c r="G253" s="135" t="s">
        <v>129</v>
      </c>
      <c r="H253" s="137" t="str">
        <f>IFERROR((Table19[[#This Row],[_202310]]-Table19[[#This Row],[_201910]])/Table19[[#This Row],[_201910]]*1,"")</f>
        <v/>
      </c>
    </row>
    <row r="254" spans="1:8">
      <c r="A254" s="132">
        <v>129367</v>
      </c>
      <c r="B254" s="133" t="s">
        <v>1148</v>
      </c>
      <c r="C254" s="134">
        <v>189</v>
      </c>
      <c r="D254" s="134">
        <v>128</v>
      </c>
      <c r="E254" s="134">
        <v>155</v>
      </c>
      <c r="F254" s="134">
        <v>126</v>
      </c>
      <c r="G254" s="135" t="s">
        <v>129</v>
      </c>
      <c r="H254" s="137" t="str">
        <f>IFERROR((Table19[[#This Row],[_202310]]-Table19[[#This Row],[_201910]])/Table19[[#This Row],[_201910]]*1,"")</f>
        <v/>
      </c>
    </row>
    <row r="255" spans="1:8">
      <c r="A255" s="132">
        <v>129367</v>
      </c>
      <c r="B255" s="133" t="s">
        <v>1149</v>
      </c>
      <c r="C255" s="134">
        <v>252</v>
      </c>
      <c r="D255" s="134">
        <v>202</v>
      </c>
      <c r="E255" s="134">
        <v>197</v>
      </c>
      <c r="F255" s="134">
        <v>186</v>
      </c>
      <c r="G255" s="135" t="s">
        <v>129</v>
      </c>
      <c r="H255" s="137" t="str">
        <f>IFERROR((Table19[[#This Row],[_202310]]-Table19[[#This Row],[_201910]])/Table19[[#This Row],[_201910]]*1,"")</f>
        <v/>
      </c>
    </row>
    <row r="256" spans="1:8">
      <c r="A256" s="132">
        <v>129367</v>
      </c>
      <c r="B256" s="133" t="s">
        <v>1150</v>
      </c>
      <c r="C256" s="134">
        <v>457</v>
      </c>
      <c r="D256" s="134">
        <v>344</v>
      </c>
      <c r="E256" s="134">
        <v>361</v>
      </c>
      <c r="F256" s="134">
        <v>312</v>
      </c>
      <c r="G256" s="135" t="s">
        <v>129</v>
      </c>
      <c r="H256" s="137" t="str">
        <f>IFERROR((Table19[[#This Row],[_202310]]-Table19[[#This Row],[_201910]])/Table19[[#This Row],[_201910]]*1,"")</f>
        <v/>
      </c>
    </row>
    <row r="257" spans="1:8">
      <c r="A257" s="132">
        <v>129367</v>
      </c>
      <c r="B257" s="133" t="s">
        <v>1151</v>
      </c>
      <c r="C257" s="134">
        <v>15</v>
      </c>
      <c r="D257" s="134">
        <v>18</v>
      </c>
      <c r="E257" s="134">
        <v>16</v>
      </c>
      <c r="F257" s="134">
        <v>17</v>
      </c>
      <c r="G257" s="135" t="s">
        <v>129</v>
      </c>
      <c r="H257" s="137" t="str">
        <f>IFERROR((Table19[[#This Row],[_202310]]-Table19[[#This Row],[_201910]])/Table19[[#This Row],[_201910]]*1,"")</f>
        <v/>
      </c>
    </row>
    <row r="258" spans="1:8">
      <c r="A258" s="132">
        <v>129367</v>
      </c>
      <c r="B258" s="133" t="s">
        <v>1152</v>
      </c>
      <c r="C258" s="134">
        <v>38</v>
      </c>
      <c r="D258" s="134">
        <v>34</v>
      </c>
      <c r="E258" s="134">
        <v>38</v>
      </c>
      <c r="F258" s="134">
        <v>33</v>
      </c>
      <c r="G258" s="135" t="s">
        <v>129</v>
      </c>
      <c r="H258" s="137" t="str">
        <f>IFERROR((Table19[[#This Row],[_202310]]-Table19[[#This Row],[_201910]])/Table19[[#This Row],[_201910]]*1,"")</f>
        <v/>
      </c>
    </row>
    <row r="259" spans="1:8">
      <c r="A259" s="132">
        <v>129367</v>
      </c>
      <c r="B259" s="133" t="s">
        <v>1153</v>
      </c>
      <c r="C259" s="134">
        <v>3</v>
      </c>
      <c r="D259" s="134">
        <v>3</v>
      </c>
      <c r="E259" s="134">
        <v>2</v>
      </c>
      <c r="F259" s="134">
        <v>0</v>
      </c>
      <c r="G259" s="135" t="s">
        <v>129</v>
      </c>
      <c r="H259" s="137" t="str">
        <f>IFERROR((Table19[[#This Row],[_202310]]-Table19[[#This Row],[_201910]])/Table19[[#This Row],[_201910]]*1,"")</f>
        <v/>
      </c>
    </row>
    <row r="260" spans="1:8">
      <c r="A260" s="132">
        <v>129367</v>
      </c>
      <c r="B260" s="133" t="s">
        <v>1154</v>
      </c>
      <c r="C260" s="134">
        <v>35</v>
      </c>
      <c r="D260" s="134">
        <v>31</v>
      </c>
      <c r="E260" s="134">
        <v>36</v>
      </c>
      <c r="F260" s="134">
        <v>33</v>
      </c>
      <c r="G260" s="135" t="s">
        <v>129</v>
      </c>
      <c r="H260" s="137" t="str">
        <f>IFERROR((Table19[[#This Row],[_202310]]-Table19[[#This Row],[_201910]])/Table19[[#This Row],[_201910]]*1,"")</f>
        <v/>
      </c>
    </row>
    <row r="261" spans="1:8">
      <c r="A261" s="132">
        <v>129367</v>
      </c>
      <c r="B261" s="133" t="s">
        <v>1155</v>
      </c>
      <c r="C261" s="134">
        <v>47</v>
      </c>
      <c r="D261" s="134">
        <v>48</v>
      </c>
      <c r="E261" s="134">
        <v>46</v>
      </c>
      <c r="F261" s="134">
        <v>49</v>
      </c>
      <c r="G261" s="135" t="s">
        <v>129</v>
      </c>
      <c r="H261" s="137" t="str">
        <f>IFERROR((Table19[[#This Row],[_202310]]-Table19[[#This Row],[_201910]])/Table19[[#This Row],[_201910]]*1,"")</f>
        <v/>
      </c>
    </row>
    <row r="262" spans="1:8">
      <c r="A262" s="132">
        <v>129543</v>
      </c>
      <c r="B262" s="133" t="s">
        <v>1130</v>
      </c>
      <c r="C262" s="134">
        <v>1013</v>
      </c>
      <c r="D262" s="134">
        <v>951</v>
      </c>
      <c r="E262" s="134">
        <v>778</v>
      </c>
      <c r="F262" s="134">
        <v>693</v>
      </c>
      <c r="G262" s="135" t="s">
        <v>129</v>
      </c>
      <c r="H262" s="137" t="str">
        <f>IFERROR((Table19[[#This Row],[_202310]]-Table19[[#This Row],[_201910]])/Table19[[#This Row],[_201910]]*1,"")</f>
        <v/>
      </c>
    </row>
    <row r="263" spans="1:8">
      <c r="A263" s="132">
        <v>129543</v>
      </c>
      <c r="B263" s="133" t="s">
        <v>1131</v>
      </c>
      <c r="C263" s="134">
        <v>0</v>
      </c>
      <c r="D263" s="134">
        <v>0</v>
      </c>
      <c r="E263" s="134">
        <v>0</v>
      </c>
      <c r="F263" s="134">
        <v>0</v>
      </c>
      <c r="G263" s="135" t="s">
        <v>129</v>
      </c>
      <c r="H263" s="137" t="str">
        <f>IFERROR((Table19[[#This Row],[_202310]]-Table19[[#This Row],[_201910]])/Table19[[#This Row],[_201910]]*1,"")</f>
        <v/>
      </c>
    </row>
    <row r="264" spans="1:8">
      <c r="A264" s="132">
        <v>129543</v>
      </c>
      <c r="B264" s="133" t="s">
        <v>1132</v>
      </c>
      <c r="C264" s="134">
        <v>1013</v>
      </c>
      <c r="D264" s="134">
        <v>951</v>
      </c>
      <c r="E264" s="134">
        <v>778</v>
      </c>
      <c r="F264" s="134">
        <v>693</v>
      </c>
      <c r="G264" s="135" t="s">
        <v>129</v>
      </c>
      <c r="H264" s="137" t="str">
        <f>IFERROR((Table19[[#This Row],[_202310]]-Table19[[#This Row],[_201910]])/Table19[[#This Row],[_201910]]*1,"")</f>
        <v/>
      </c>
    </row>
    <row r="265" spans="1:8">
      <c r="A265" s="132">
        <v>129543</v>
      </c>
      <c r="B265" s="133" t="s">
        <v>1133</v>
      </c>
      <c r="C265" s="134">
        <v>2</v>
      </c>
      <c r="D265" s="134">
        <v>19</v>
      </c>
      <c r="E265" s="134">
        <v>19</v>
      </c>
      <c r="F265" s="134">
        <v>20</v>
      </c>
      <c r="G265" s="135" t="s">
        <v>129</v>
      </c>
      <c r="H265" s="137" t="str">
        <f>IFERROR((Table19[[#This Row],[_202310]]-Table19[[#This Row],[_201910]])/Table19[[#This Row],[_201910]]*1,"")</f>
        <v/>
      </c>
    </row>
    <row r="266" spans="1:8">
      <c r="A266" s="132">
        <v>129543</v>
      </c>
      <c r="B266" s="133" t="s">
        <v>1134</v>
      </c>
      <c r="C266" s="134">
        <v>125</v>
      </c>
      <c r="D266" s="134">
        <v>144</v>
      </c>
      <c r="E266" s="134">
        <v>94</v>
      </c>
      <c r="F266" s="134">
        <v>86</v>
      </c>
      <c r="G266" s="135" t="s">
        <v>129</v>
      </c>
      <c r="H266" s="137" t="str">
        <f>IFERROR((Table19[[#This Row],[_202310]]-Table19[[#This Row],[_201910]])/Table19[[#This Row],[_201910]]*1,"")</f>
        <v/>
      </c>
    </row>
    <row r="267" spans="1:8">
      <c r="A267" s="132">
        <v>129543</v>
      </c>
      <c r="B267" s="133" t="s">
        <v>1135</v>
      </c>
      <c r="C267" s="134" t="s">
        <v>129</v>
      </c>
      <c r="D267" s="134" t="s">
        <v>129</v>
      </c>
      <c r="E267" s="134" t="s">
        <v>129</v>
      </c>
      <c r="F267" s="134" t="s">
        <v>129</v>
      </c>
      <c r="G267" s="135" t="s">
        <v>129</v>
      </c>
      <c r="H267" s="137" t="str">
        <f>IFERROR((Table19[[#This Row],[_202310]]-Table19[[#This Row],[_201910]])/Table19[[#This Row],[_201910]]*1,"")</f>
        <v/>
      </c>
    </row>
    <row r="268" spans="1:8">
      <c r="A268" s="132">
        <v>129543</v>
      </c>
      <c r="B268" s="133" t="s">
        <v>1136</v>
      </c>
      <c r="C268" s="134">
        <v>127</v>
      </c>
      <c r="D268" s="134">
        <v>163</v>
      </c>
      <c r="E268" s="134">
        <v>113</v>
      </c>
      <c r="F268" s="134">
        <v>106</v>
      </c>
      <c r="G268" s="135" t="s">
        <v>129</v>
      </c>
      <c r="H268" s="137" t="str">
        <f>IFERROR((Table19[[#This Row],[_202310]]-Table19[[#This Row],[_201910]])/Table19[[#This Row],[_201910]]*1,"")</f>
        <v/>
      </c>
    </row>
    <row r="269" spans="1:8">
      <c r="A269" s="132">
        <v>129543</v>
      </c>
      <c r="B269" s="133" t="s">
        <v>1137</v>
      </c>
      <c r="C269" s="134">
        <v>13</v>
      </c>
      <c r="D269" s="134">
        <v>17</v>
      </c>
      <c r="E269" s="134">
        <v>15</v>
      </c>
      <c r="F269" s="134">
        <v>15</v>
      </c>
      <c r="G269" s="135" t="s">
        <v>129</v>
      </c>
      <c r="H269" s="137" t="str">
        <f>IFERROR((Table19[[#This Row],[_202310]]-Table19[[#This Row],[_201910]])/Table19[[#This Row],[_201910]]*1,"")</f>
        <v/>
      </c>
    </row>
    <row r="270" spans="1:8">
      <c r="A270" s="132">
        <v>129543</v>
      </c>
      <c r="B270" s="133" t="s">
        <v>1138</v>
      </c>
      <c r="C270" s="134">
        <v>6</v>
      </c>
      <c r="D270" s="134">
        <v>22</v>
      </c>
      <c r="E270" s="134">
        <v>20</v>
      </c>
      <c r="F270" s="134">
        <v>18</v>
      </c>
      <c r="G270" s="135" t="s">
        <v>129</v>
      </c>
      <c r="H270" s="137" t="str">
        <f>IFERROR((Table19[[#This Row],[_202310]]-Table19[[#This Row],[_201910]])/Table19[[#This Row],[_201910]]*1,"")</f>
        <v/>
      </c>
    </row>
    <row r="271" spans="1:8">
      <c r="A271" s="132">
        <v>129543</v>
      </c>
      <c r="B271" s="133" t="s">
        <v>1139</v>
      </c>
      <c r="C271" s="134">
        <v>171</v>
      </c>
      <c r="D271" s="134">
        <v>190</v>
      </c>
      <c r="E271" s="134">
        <v>127</v>
      </c>
      <c r="F271" s="134">
        <v>118</v>
      </c>
      <c r="G271" s="135" t="s">
        <v>129</v>
      </c>
      <c r="H271" s="137" t="str">
        <f>IFERROR((Table19[[#This Row],[_202310]]-Table19[[#This Row],[_201910]])/Table19[[#This Row],[_201910]]*1,"")</f>
        <v/>
      </c>
    </row>
    <row r="272" spans="1:8">
      <c r="A272" s="132">
        <v>129543</v>
      </c>
      <c r="B272" s="133" t="s">
        <v>1140</v>
      </c>
      <c r="C272" s="134" t="s">
        <v>129</v>
      </c>
      <c r="D272" s="134" t="s">
        <v>129</v>
      </c>
      <c r="E272" s="134" t="s">
        <v>129</v>
      </c>
      <c r="F272" s="134" t="s">
        <v>129</v>
      </c>
      <c r="G272" s="135" t="s">
        <v>129</v>
      </c>
      <c r="H272" s="137" t="str">
        <f>IFERROR((Table19[[#This Row],[_202310]]-Table19[[#This Row],[_201910]])/Table19[[#This Row],[_201910]]*1,"")</f>
        <v/>
      </c>
    </row>
    <row r="273" spans="1:8">
      <c r="A273" s="132">
        <v>129543</v>
      </c>
      <c r="B273" s="133" t="s">
        <v>1141</v>
      </c>
      <c r="C273" s="134">
        <v>177</v>
      </c>
      <c r="D273" s="134">
        <v>212</v>
      </c>
      <c r="E273" s="134">
        <v>147</v>
      </c>
      <c r="F273" s="134">
        <v>136</v>
      </c>
      <c r="G273" s="135" t="s">
        <v>129</v>
      </c>
      <c r="H273" s="137" t="str">
        <f>IFERROR((Table19[[#This Row],[_202310]]-Table19[[#This Row],[_201910]])/Table19[[#This Row],[_201910]]*1,"")</f>
        <v/>
      </c>
    </row>
    <row r="274" spans="1:8">
      <c r="A274" s="132">
        <v>129543</v>
      </c>
      <c r="B274" s="133" t="s">
        <v>1142</v>
      </c>
      <c r="C274" s="134">
        <v>17</v>
      </c>
      <c r="D274" s="134">
        <v>22</v>
      </c>
      <c r="E274" s="134">
        <v>19</v>
      </c>
      <c r="F274" s="134">
        <v>20</v>
      </c>
      <c r="G274" s="135" t="s">
        <v>129</v>
      </c>
      <c r="H274" s="137" t="str">
        <f>IFERROR((Table19[[#This Row],[_202310]]-Table19[[#This Row],[_201910]])/Table19[[#This Row],[_201910]]*1,"")</f>
        <v/>
      </c>
    </row>
    <row r="275" spans="1:8">
      <c r="A275" s="132">
        <v>129543</v>
      </c>
      <c r="B275" s="133" t="s">
        <v>1143</v>
      </c>
      <c r="C275" s="134">
        <v>8</v>
      </c>
      <c r="D275" s="134">
        <v>23</v>
      </c>
      <c r="E275" s="134">
        <v>20</v>
      </c>
      <c r="F275" s="134">
        <v>18</v>
      </c>
      <c r="G275" s="135" t="s">
        <v>129</v>
      </c>
      <c r="H275" s="137" t="str">
        <f>IFERROR((Table19[[#This Row],[_202310]]-Table19[[#This Row],[_201910]])/Table19[[#This Row],[_201910]]*1,"")</f>
        <v/>
      </c>
    </row>
    <row r="276" spans="1:8">
      <c r="A276" s="132">
        <v>129543</v>
      </c>
      <c r="B276" s="133" t="s">
        <v>1144</v>
      </c>
      <c r="C276" s="134">
        <v>193</v>
      </c>
      <c r="D276" s="134">
        <v>205</v>
      </c>
      <c r="E276" s="134">
        <v>136</v>
      </c>
      <c r="F276" s="134">
        <v>126</v>
      </c>
      <c r="G276" s="135" t="s">
        <v>129</v>
      </c>
      <c r="H276" s="137" t="str">
        <f>IFERROR((Table19[[#This Row],[_202310]]-Table19[[#This Row],[_201910]])/Table19[[#This Row],[_201910]]*1,"")</f>
        <v/>
      </c>
    </row>
    <row r="277" spans="1:8">
      <c r="A277" s="132">
        <v>129543</v>
      </c>
      <c r="B277" s="133" t="s">
        <v>1145</v>
      </c>
      <c r="C277" s="134" t="s">
        <v>129</v>
      </c>
      <c r="D277" s="134" t="s">
        <v>129</v>
      </c>
      <c r="E277" s="134" t="s">
        <v>129</v>
      </c>
      <c r="F277" s="134" t="s">
        <v>129</v>
      </c>
      <c r="G277" s="135" t="s">
        <v>129</v>
      </c>
      <c r="H277" s="137" t="str">
        <f>IFERROR((Table19[[#This Row],[_202310]]-Table19[[#This Row],[_201910]])/Table19[[#This Row],[_201910]]*1,"")</f>
        <v/>
      </c>
    </row>
    <row r="278" spans="1:8">
      <c r="A278" s="132">
        <v>129543</v>
      </c>
      <c r="B278" s="133" t="s">
        <v>1146</v>
      </c>
      <c r="C278" s="134">
        <v>201</v>
      </c>
      <c r="D278" s="134">
        <v>228</v>
      </c>
      <c r="E278" s="134">
        <v>156</v>
      </c>
      <c r="F278" s="134">
        <v>144</v>
      </c>
      <c r="G278" s="135" t="s">
        <v>129</v>
      </c>
      <c r="H278" s="137" t="str">
        <f>IFERROR((Table19[[#This Row],[_202310]]-Table19[[#This Row],[_201910]])/Table19[[#This Row],[_201910]]*1,"")</f>
        <v/>
      </c>
    </row>
    <row r="279" spans="1:8">
      <c r="A279" s="132">
        <v>129543</v>
      </c>
      <c r="B279" s="133" t="s">
        <v>1147</v>
      </c>
      <c r="C279" s="134">
        <v>50</v>
      </c>
      <c r="D279" s="134">
        <v>37</v>
      </c>
      <c r="E279" s="134">
        <v>28</v>
      </c>
      <c r="F279" s="134">
        <v>26</v>
      </c>
      <c r="G279" s="135" t="s">
        <v>129</v>
      </c>
      <c r="H279" s="137" t="str">
        <f>IFERROR((Table19[[#This Row],[_202310]]-Table19[[#This Row],[_201910]])/Table19[[#This Row],[_201910]]*1,"")</f>
        <v/>
      </c>
    </row>
    <row r="280" spans="1:8">
      <c r="A280" s="132">
        <v>129543</v>
      </c>
      <c r="B280" s="133" t="s">
        <v>1148</v>
      </c>
      <c r="C280" s="134">
        <v>313</v>
      </c>
      <c r="D280" s="134">
        <v>264</v>
      </c>
      <c r="E280" s="134">
        <v>237</v>
      </c>
      <c r="F280" s="134">
        <v>153</v>
      </c>
      <c r="G280" s="135" t="s">
        <v>129</v>
      </c>
      <c r="H280" s="137" t="str">
        <f>IFERROR((Table19[[#This Row],[_202310]]-Table19[[#This Row],[_201910]])/Table19[[#This Row],[_201910]]*1,"")</f>
        <v/>
      </c>
    </row>
    <row r="281" spans="1:8">
      <c r="A281" s="132">
        <v>129543</v>
      </c>
      <c r="B281" s="133" t="s">
        <v>1149</v>
      </c>
      <c r="C281" s="134">
        <v>449</v>
      </c>
      <c r="D281" s="134">
        <v>422</v>
      </c>
      <c r="E281" s="134">
        <v>357</v>
      </c>
      <c r="F281" s="134">
        <v>370</v>
      </c>
      <c r="G281" s="135" t="s">
        <v>129</v>
      </c>
      <c r="H281" s="137" t="str">
        <f>IFERROR((Table19[[#This Row],[_202310]]-Table19[[#This Row],[_201910]])/Table19[[#This Row],[_201910]]*1,"")</f>
        <v/>
      </c>
    </row>
    <row r="282" spans="1:8">
      <c r="A282" s="132">
        <v>129543</v>
      </c>
      <c r="B282" s="133" t="s">
        <v>1150</v>
      </c>
      <c r="C282" s="134">
        <v>812</v>
      </c>
      <c r="D282" s="134">
        <v>723</v>
      </c>
      <c r="E282" s="134">
        <v>622</v>
      </c>
      <c r="F282" s="134">
        <v>549</v>
      </c>
      <c r="G282" s="135" t="s">
        <v>129</v>
      </c>
      <c r="H282" s="137" t="str">
        <f>IFERROR((Table19[[#This Row],[_202310]]-Table19[[#This Row],[_201910]])/Table19[[#This Row],[_201910]]*1,"")</f>
        <v/>
      </c>
    </row>
    <row r="283" spans="1:8">
      <c r="A283" s="132">
        <v>129543</v>
      </c>
      <c r="B283" s="133" t="s">
        <v>1151</v>
      </c>
      <c r="C283" s="134">
        <v>20</v>
      </c>
      <c r="D283" s="134">
        <v>24</v>
      </c>
      <c r="E283" s="134">
        <v>20</v>
      </c>
      <c r="F283" s="134">
        <v>21</v>
      </c>
      <c r="G283" s="135" t="s">
        <v>129</v>
      </c>
      <c r="H283" s="137" t="str">
        <f>IFERROR((Table19[[#This Row],[_202310]]-Table19[[#This Row],[_201910]])/Table19[[#This Row],[_201910]]*1,"")</f>
        <v/>
      </c>
    </row>
    <row r="284" spans="1:8">
      <c r="A284" s="132">
        <v>129543</v>
      </c>
      <c r="B284" s="133" t="s">
        <v>1152</v>
      </c>
      <c r="C284" s="134">
        <v>36</v>
      </c>
      <c r="D284" s="134">
        <v>32</v>
      </c>
      <c r="E284" s="134">
        <v>34</v>
      </c>
      <c r="F284" s="134">
        <v>26</v>
      </c>
      <c r="G284" s="135" t="s">
        <v>129</v>
      </c>
      <c r="H284" s="137" t="str">
        <f>IFERROR((Table19[[#This Row],[_202310]]-Table19[[#This Row],[_201910]])/Table19[[#This Row],[_201910]]*1,"")</f>
        <v/>
      </c>
    </row>
    <row r="285" spans="1:8">
      <c r="A285" s="132">
        <v>129543</v>
      </c>
      <c r="B285" s="133" t="s">
        <v>1153</v>
      </c>
      <c r="C285" s="134">
        <v>5</v>
      </c>
      <c r="D285" s="134">
        <v>4</v>
      </c>
      <c r="E285" s="134">
        <v>4</v>
      </c>
      <c r="F285" s="134">
        <v>4</v>
      </c>
      <c r="G285" s="135" t="s">
        <v>129</v>
      </c>
      <c r="H285" s="137" t="str">
        <f>IFERROR((Table19[[#This Row],[_202310]]-Table19[[#This Row],[_201910]])/Table19[[#This Row],[_201910]]*1,"")</f>
        <v/>
      </c>
    </row>
    <row r="286" spans="1:8">
      <c r="A286" s="132">
        <v>129543</v>
      </c>
      <c r="B286" s="133" t="s">
        <v>1154</v>
      </c>
      <c r="C286" s="134">
        <v>31</v>
      </c>
      <c r="D286" s="134">
        <v>28</v>
      </c>
      <c r="E286" s="134">
        <v>30</v>
      </c>
      <c r="F286" s="134">
        <v>22</v>
      </c>
      <c r="G286" s="135" t="s">
        <v>129</v>
      </c>
      <c r="H286" s="137" t="str">
        <f>IFERROR((Table19[[#This Row],[_202310]]-Table19[[#This Row],[_201910]])/Table19[[#This Row],[_201910]]*1,"")</f>
        <v/>
      </c>
    </row>
    <row r="287" spans="1:8">
      <c r="A287" s="132">
        <v>129543</v>
      </c>
      <c r="B287" s="133" t="s">
        <v>1155</v>
      </c>
      <c r="C287" s="134">
        <v>44</v>
      </c>
      <c r="D287" s="134">
        <v>44</v>
      </c>
      <c r="E287" s="134">
        <v>46</v>
      </c>
      <c r="F287" s="134">
        <v>53</v>
      </c>
      <c r="G287" s="135" t="s">
        <v>129</v>
      </c>
      <c r="H287" s="137" t="str">
        <f>IFERROR((Table19[[#This Row],[_202310]]-Table19[[#This Row],[_201910]])/Table19[[#This Row],[_201910]]*1,"")</f>
        <v/>
      </c>
    </row>
    <row r="288" spans="1:8">
      <c r="A288" s="132">
        <v>129695</v>
      </c>
      <c r="B288" s="133" t="s">
        <v>1130</v>
      </c>
      <c r="C288" s="134">
        <v>1044</v>
      </c>
      <c r="D288" s="134">
        <v>1085</v>
      </c>
      <c r="E288" s="134">
        <v>1121</v>
      </c>
      <c r="F288" s="134">
        <v>934</v>
      </c>
      <c r="G288" s="135" t="s">
        <v>129</v>
      </c>
      <c r="H288" s="137" t="str">
        <f>IFERROR((Table19[[#This Row],[_202310]]-Table19[[#This Row],[_201910]])/Table19[[#This Row],[_201910]]*1,"")</f>
        <v/>
      </c>
    </row>
    <row r="289" spans="1:8">
      <c r="A289" s="132">
        <v>129695</v>
      </c>
      <c r="B289" s="133" t="s">
        <v>1131</v>
      </c>
      <c r="C289" s="134">
        <v>0</v>
      </c>
      <c r="D289" s="134">
        <v>0</v>
      </c>
      <c r="E289" s="134">
        <v>0</v>
      </c>
      <c r="F289" s="134">
        <v>0</v>
      </c>
      <c r="G289" s="135" t="s">
        <v>129</v>
      </c>
      <c r="H289" s="137" t="str">
        <f>IFERROR((Table19[[#This Row],[_202310]]-Table19[[#This Row],[_201910]])/Table19[[#This Row],[_201910]]*1,"")</f>
        <v/>
      </c>
    </row>
    <row r="290" spans="1:8">
      <c r="A290" s="132">
        <v>129695</v>
      </c>
      <c r="B290" s="133" t="s">
        <v>1132</v>
      </c>
      <c r="C290" s="134">
        <v>1044</v>
      </c>
      <c r="D290" s="134">
        <v>1085</v>
      </c>
      <c r="E290" s="134">
        <v>1121</v>
      </c>
      <c r="F290" s="134">
        <v>934</v>
      </c>
      <c r="G290" s="135" t="s">
        <v>129</v>
      </c>
      <c r="H290" s="137" t="str">
        <f>IFERROR((Table19[[#This Row],[_202310]]-Table19[[#This Row],[_201910]])/Table19[[#This Row],[_201910]]*1,"")</f>
        <v/>
      </c>
    </row>
    <row r="291" spans="1:8">
      <c r="A291" s="132">
        <v>129695</v>
      </c>
      <c r="B291" s="133" t="s">
        <v>1133</v>
      </c>
      <c r="C291" s="134">
        <v>6</v>
      </c>
      <c r="D291" s="134">
        <v>2</v>
      </c>
      <c r="E291" s="134">
        <v>3</v>
      </c>
      <c r="F291" s="134">
        <v>6</v>
      </c>
      <c r="G291" s="135" t="s">
        <v>129</v>
      </c>
      <c r="H291" s="137" t="str">
        <f>IFERROR((Table19[[#This Row],[_202310]]-Table19[[#This Row],[_201910]])/Table19[[#This Row],[_201910]]*1,"")</f>
        <v/>
      </c>
    </row>
    <row r="292" spans="1:8">
      <c r="A292" s="132">
        <v>129695</v>
      </c>
      <c r="B292" s="133" t="s">
        <v>1134</v>
      </c>
      <c r="C292" s="134">
        <v>219</v>
      </c>
      <c r="D292" s="134">
        <v>233</v>
      </c>
      <c r="E292" s="134">
        <v>228</v>
      </c>
      <c r="F292" s="134">
        <v>194</v>
      </c>
      <c r="G292" s="135" t="s">
        <v>129</v>
      </c>
      <c r="H292" s="137" t="str">
        <f>IFERROR((Table19[[#This Row],[_202310]]-Table19[[#This Row],[_201910]])/Table19[[#This Row],[_201910]]*1,"")</f>
        <v/>
      </c>
    </row>
    <row r="293" spans="1:8">
      <c r="A293" s="132">
        <v>129695</v>
      </c>
      <c r="B293" s="133" t="s">
        <v>1135</v>
      </c>
      <c r="C293" s="134" t="s">
        <v>129</v>
      </c>
      <c r="D293" s="134" t="s">
        <v>129</v>
      </c>
      <c r="E293" s="134" t="s">
        <v>129</v>
      </c>
      <c r="F293" s="134" t="s">
        <v>129</v>
      </c>
      <c r="G293" s="135" t="s">
        <v>129</v>
      </c>
      <c r="H293" s="137" t="str">
        <f>IFERROR((Table19[[#This Row],[_202310]]-Table19[[#This Row],[_201910]])/Table19[[#This Row],[_201910]]*1,"")</f>
        <v/>
      </c>
    </row>
    <row r="294" spans="1:8">
      <c r="A294" s="132">
        <v>129695</v>
      </c>
      <c r="B294" s="133" t="s">
        <v>1136</v>
      </c>
      <c r="C294" s="134">
        <v>225</v>
      </c>
      <c r="D294" s="134">
        <v>235</v>
      </c>
      <c r="E294" s="134">
        <v>231</v>
      </c>
      <c r="F294" s="134">
        <v>200</v>
      </c>
      <c r="G294" s="135" t="s">
        <v>129</v>
      </c>
      <c r="H294" s="137" t="str">
        <f>IFERROR((Table19[[#This Row],[_202310]]-Table19[[#This Row],[_201910]])/Table19[[#This Row],[_201910]]*1,"")</f>
        <v/>
      </c>
    </row>
    <row r="295" spans="1:8">
      <c r="A295" s="132">
        <v>129695</v>
      </c>
      <c r="B295" s="133" t="s">
        <v>1137</v>
      </c>
      <c r="C295" s="134">
        <v>22</v>
      </c>
      <c r="D295" s="134">
        <v>22</v>
      </c>
      <c r="E295" s="134">
        <v>21</v>
      </c>
      <c r="F295" s="134">
        <v>21</v>
      </c>
      <c r="G295" s="135" t="s">
        <v>129</v>
      </c>
      <c r="H295" s="137" t="str">
        <f>IFERROR((Table19[[#This Row],[_202310]]-Table19[[#This Row],[_201910]])/Table19[[#This Row],[_201910]]*1,"")</f>
        <v/>
      </c>
    </row>
    <row r="296" spans="1:8">
      <c r="A296" s="132">
        <v>129695</v>
      </c>
      <c r="B296" s="133" t="s">
        <v>1138</v>
      </c>
      <c r="C296" s="134">
        <v>7</v>
      </c>
      <c r="D296" s="134">
        <v>4</v>
      </c>
      <c r="E296" s="134">
        <v>5</v>
      </c>
      <c r="F296" s="134">
        <v>7</v>
      </c>
      <c r="G296" s="135" t="s">
        <v>129</v>
      </c>
      <c r="H296" s="137" t="str">
        <f>IFERROR((Table19[[#This Row],[_202310]]-Table19[[#This Row],[_201910]])/Table19[[#This Row],[_201910]]*1,"")</f>
        <v/>
      </c>
    </row>
    <row r="297" spans="1:8">
      <c r="A297" s="132">
        <v>129695</v>
      </c>
      <c r="B297" s="133" t="s">
        <v>1139</v>
      </c>
      <c r="C297" s="134">
        <v>266</v>
      </c>
      <c r="D297" s="134">
        <v>268</v>
      </c>
      <c r="E297" s="134">
        <v>275</v>
      </c>
      <c r="F297" s="134">
        <v>234</v>
      </c>
      <c r="G297" s="135" t="s">
        <v>129</v>
      </c>
      <c r="H297" s="137" t="str">
        <f>IFERROR((Table19[[#This Row],[_202310]]-Table19[[#This Row],[_201910]])/Table19[[#This Row],[_201910]]*1,"")</f>
        <v/>
      </c>
    </row>
    <row r="298" spans="1:8">
      <c r="A298" s="132">
        <v>129695</v>
      </c>
      <c r="B298" s="133" t="s">
        <v>1140</v>
      </c>
      <c r="C298" s="134" t="s">
        <v>129</v>
      </c>
      <c r="D298" s="134" t="s">
        <v>129</v>
      </c>
      <c r="E298" s="134" t="s">
        <v>129</v>
      </c>
      <c r="F298" s="134" t="s">
        <v>129</v>
      </c>
      <c r="G298" s="135" t="s">
        <v>129</v>
      </c>
      <c r="H298" s="137" t="str">
        <f>IFERROR((Table19[[#This Row],[_202310]]-Table19[[#This Row],[_201910]])/Table19[[#This Row],[_201910]]*1,"")</f>
        <v/>
      </c>
    </row>
    <row r="299" spans="1:8">
      <c r="A299" s="132">
        <v>129695</v>
      </c>
      <c r="B299" s="133" t="s">
        <v>1141</v>
      </c>
      <c r="C299" s="134">
        <v>273</v>
      </c>
      <c r="D299" s="134">
        <v>272</v>
      </c>
      <c r="E299" s="134">
        <v>280</v>
      </c>
      <c r="F299" s="134">
        <v>241</v>
      </c>
      <c r="G299" s="135" t="s">
        <v>129</v>
      </c>
      <c r="H299" s="137" t="str">
        <f>IFERROR((Table19[[#This Row],[_202310]]-Table19[[#This Row],[_201910]])/Table19[[#This Row],[_201910]]*1,"")</f>
        <v/>
      </c>
    </row>
    <row r="300" spans="1:8">
      <c r="A300" s="132">
        <v>129695</v>
      </c>
      <c r="B300" s="133" t="s">
        <v>1142</v>
      </c>
      <c r="C300" s="134">
        <v>26</v>
      </c>
      <c r="D300" s="134">
        <v>25</v>
      </c>
      <c r="E300" s="134">
        <v>25</v>
      </c>
      <c r="F300" s="134">
        <v>26</v>
      </c>
      <c r="G300" s="135" t="s">
        <v>129</v>
      </c>
      <c r="H300" s="137" t="str">
        <f>IFERROR((Table19[[#This Row],[_202310]]-Table19[[#This Row],[_201910]])/Table19[[#This Row],[_201910]]*1,"")</f>
        <v/>
      </c>
    </row>
    <row r="301" spans="1:8">
      <c r="A301" s="132">
        <v>129695</v>
      </c>
      <c r="B301" s="133" t="s">
        <v>1143</v>
      </c>
      <c r="C301" s="134">
        <v>7</v>
      </c>
      <c r="D301" s="134">
        <v>4</v>
      </c>
      <c r="E301" s="134">
        <v>6</v>
      </c>
      <c r="F301" s="134">
        <v>10</v>
      </c>
      <c r="G301" s="135" t="s">
        <v>129</v>
      </c>
      <c r="H301" s="137" t="str">
        <f>IFERROR((Table19[[#This Row],[_202310]]-Table19[[#This Row],[_201910]])/Table19[[#This Row],[_201910]]*1,"")</f>
        <v/>
      </c>
    </row>
    <row r="302" spans="1:8">
      <c r="A302" s="132">
        <v>129695</v>
      </c>
      <c r="B302" s="133" t="s">
        <v>1144</v>
      </c>
      <c r="C302" s="134">
        <v>289</v>
      </c>
      <c r="D302" s="134">
        <v>286</v>
      </c>
      <c r="E302" s="134">
        <v>286</v>
      </c>
      <c r="F302" s="134">
        <v>241</v>
      </c>
      <c r="G302" s="135" t="s">
        <v>129</v>
      </c>
      <c r="H302" s="137" t="str">
        <f>IFERROR((Table19[[#This Row],[_202310]]-Table19[[#This Row],[_201910]])/Table19[[#This Row],[_201910]]*1,"")</f>
        <v/>
      </c>
    </row>
    <row r="303" spans="1:8">
      <c r="A303" s="132">
        <v>129695</v>
      </c>
      <c r="B303" s="133" t="s">
        <v>1145</v>
      </c>
      <c r="C303" s="134" t="s">
        <v>129</v>
      </c>
      <c r="D303" s="134" t="s">
        <v>129</v>
      </c>
      <c r="E303" s="134" t="s">
        <v>129</v>
      </c>
      <c r="F303" s="134" t="s">
        <v>129</v>
      </c>
      <c r="G303" s="135" t="s">
        <v>129</v>
      </c>
      <c r="H303" s="137" t="str">
        <f>IFERROR((Table19[[#This Row],[_202310]]-Table19[[#This Row],[_201910]])/Table19[[#This Row],[_201910]]*1,"")</f>
        <v/>
      </c>
    </row>
    <row r="304" spans="1:8">
      <c r="A304" s="132">
        <v>129695</v>
      </c>
      <c r="B304" s="133" t="s">
        <v>1146</v>
      </c>
      <c r="C304" s="134">
        <v>296</v>
      </c>
      <c r="D304" s="134">
        <v>290</v>
      </c>
      <c r="E304" s="134">
        <v>292</v>
      </c>
      <c r="F304" s="134">
        <v>251</v>
      </c>
      <c r="G304" s="135" t="s">
        <v>129</v>
      </c>
      <c r="H304" s="137" t="str">
        <f>IFERROR((Table19[[#This Row],[_202310]]-Table19[[#This Row],[_201910]])/Table19[[#This Row],[_201910]]*1,"")</f>
        <v/>
      </c>
    </row>
    <row r="305" spans="1:8">
      <c r="A305" s="132">
        <v>129695</v>
      </c>
      <c r="B305" s="133" t="s">
        <v>1147</v>
      </c>
      <c r="C305" s="134">
        <v>27</v>
      </c>
      <c r="D305" s="134">
        <v>28</v>
      </c>
      <c r="E305" s="134">
        <v>29</v>
      </c>
      <c r="F305" s="134">
        <v>0</v>
      </c>
      <c r="G305" s="135" t="s">
        <v>129</v>
      </c>
      <c r="H305" s="137" t="str">
        <f>IFERROR((Table19[[#This Row],[_202310]]-Table19[[#This Row],[_201910]])/Table19[[#This Row],[_201910]]*1,"")</f>
        <v/>
      </c>
    </row>
    <row r="306" spans="1:8">
      <c r="A306" s="132">
        <v>129695</v>
      </c>
      <c r="B306" s="133" t="s">
        <v>1148</v>
      </c>
      <c r="C306" s="134">
        <v>335</v>
      </c>
      <c r="D306" s="134">
        <v>345</v>
      </c>
      <c r="E306" s="134">
        <v>359</v>
      </c>
      <c r="F306" s="134">
        <v>288</v>
      </c>
      <c r="G306" s="135" t="s">
        <v>129</v>
      </c>
      <c r="H306" s="137" t="str">
        <f>IFERROR((Table19[[#This Row],[_202310]]-Table19[[#This Row],[_201910]])/Table19[[#This Row],[_201910]]*1,"")</f>
        <v/>
      </c>
    </row>
    <row r="307" spans="1:8">
      <c r="A307" s="132">
        <v>129695</v>
      </c>
      <c r="B307" s="133" t="s">
        <v>1149</v>
      </c>
      <c r="C307" s="134">
        <v>386</v>
      </c>
      <c r="D307" s="134">
        <v>422</v>
      </c>
      <c r="E307" s="134">
        <v>441</v>
      </c>
      <c r="F307" s="134">
        <v>395</v>
      </c>
      <c r="G307" s="135" t="s">
        <v>129</v>
      </c>
      <c r="H307" s="137" t="str">
        <f>IFERROR((Table19[[#This Row],[_202310]]-Table19[[#This Row],[_201910]])/Table19[[#This Row],[_201910]]*1,"")</f>
        <v/>
      </c>
    </row>
    <row r="308" spans="1:8">
      <c r="A308" s="132">
        <v>129695</v>
      </c>
      <c r="B308" s="133" t="s">
        <v>1150</v>
      </c>
      <c r="C308" s="134">
        <v>748</v>
      </c>
      <c r="D308" s="134">
        <v>795</v>
      </c>
      <c r="E308" s="134">
        <v>829</v>
      </c>
      <c r="F308" s="134">
        <v>683</v>
      </c>
      <c r="G308" s="135" t="s">
        <v>129</v>
      </c>
      <c r="H308" s="137" t="str">
        <f>IFERROR((Table19[[#This Row],[_202310]]-Table19[[#This Row],[_201910]])/Table19[[#This Row],[_201910]]*1,"")</f>
        <v/>
      </c>
    </row>
    <row r="309" spans="1:8">
      <c r="A309" s="132">
        <v>129695</v>
      </c>
      <c r="B309" s="133" t="s">
        <v>1151</v>
      </c>
      <c r="C309" s="134">
        <v>28</v>
      </c>
      <c r="D309" s="134">
        <v>27</v>
      </c>
      <c r="E309" s="134">
        <v>26</v>
      </c>
      <c r="F309" s="134">
        <v>27</v>
      </c>
      <c r="G309" s="135" t="s">
        <v>129</v>
      </c>
      <c r="H309" s="137" t="str">
        <f>IFERROR((Table19[[#This Row],[_202310]]-Table19[[#This Row],[_201910]])/Table19[[#This Row],[_201910]]*1,"")</f>
        <v/>
      </c>
    </row>
    <row r="310" spans="1:8">
      <c r="A310" s="132">
        <v>129695</v>
      </c>
      <c r="B310" s="133" t="s">
        <v>1152</v>
      </c>
      <c r="C310" s="134">
        <v>35</v>
      </c>
      <c r="D310" s="134">
        <v>34</v>
      </c>
      <c r="E310" s="134">
        <v>35</v>
      </c>
      <c r="F310" s="134">
        <v>31</v>
      </c>
      <c r="G310" s="135" t="s">
        <v>129</v>
      </c>
      <c r="H310" s="137" t="str">
        <f>IFERROR((Table19[[#This Row],[_202310]]-Table19[[#This Row],[_201910]])/Table19[[#This Row],[_201910]]*1,"")</f>
        <v/>
      </c>
    </row>
    <row r="311" spans="1:8">
      <c r="A311" s="132">
        <v>129695</v>
      </c>
      <c r="B311" s="133" t="s">
        <v>1153</v>
      </c>
      <c r="C311" s="134">
        <v>3</v>
      </c>
      <c r="D311" s="134">
        <v>3</v>
      </c>
      <c r="E311" s="134">
        <v>3</v>
      </c>
      <c r="F311" s="134">
        <v>0</v>
      </c>
      <c r="G311" s="135" t="s">
        <v>129</v>
      </c>
      <c r="H311" s="137" t="str">
        <f>IFERROR((Table19[[#This Row],[_202310]]-Table19[[#This Row],[_201910]])/Table19[[#This Row],[_201910]]*1,"")</f>
        <v/>
      </c>
    </row>
    <row r="312" spans="1:8">
      <c r="A312" s="132">
        <v>129695</v>
      </c>
      <c r="B312" s="133" t="s">
        <v>1154</v>
      </c>
      <c r="C312" s="134">
        <v>32</v>
      </c>
      <c r="D312" s="134">
        <v>32</v>
      </c>
      <c r="E312" s="134">
        <v>32</v>
      </c>
      <c r="F312" s="134">
        <v>31</v>
      </c>
      <c r="G312" s="135" t="s">
        <v>129</v>
      </c>
      <c r="H312" s="137" t="str">
        <f>IFERROR((Table19[[#This Row],[_202310]]-Table19[[#This Row],[_201910]])/Table19[[#This Row],[_201910]]*1,"")</f>
        <v/>
      </c>
    </row>
    <row r="313" spans="1:8">
      <c r="A313" s="132">
        <v>129695</v>
      </c>
      <c r="B313" s="133" t="s">
        <v>1155</v>
      </c>
      <c r="C313" s="134">
        <v>37</v>
      </c>
      <c r="D313" s="134">
        <v>39</v>
      </c>
      <c r="E313" s="134">
        <v>39</v>
      </c>
      <c r="F313" s="134">
        <v>42</v>
      </c>
      <c r="G313" s="135" t="s">
        <v>129</v>
      </c>
      <c r="H313" s="137" t="str">
        <f>IFERROR((Table19[[#This Row],[_202310]]-Table19[[#This Row],[_201910]])/Table19[[#This Row],[_201910]]*1,"")</f>
        <v/>
      </c>
    </row>
    <row r="314" spans="1:8">
      <c r="A314" s="132">
        <v>129729</v>
      </c>
      <c r="B314" s="133" t="s">
        <v>1130</v>
      </c>
      <c r="C314" s="134">
        <v>1124</v>
      </c>
      <c r="D314" s="134">
        <v>1071</v>
      </c>
      <c r="E314" s="134">
        <v>1121</v>
      </c>
      <c r="F314" s="134">
        <v>909</v>
      </c>
      <c r="G314" s="135" t="s">
        <v>129</v>
      </c>
      <c r="H314" s="137" t="str">
        <f>IFERROR((Table19[[#This Row],[_202310]]-Table19[[#This Row],[_201910]])/Table19[[#This Row],[_201910]]*1,"")</f>
        <v/>
      </c>
    </row>
    <row r="315" spans="1:8">
      <c r="A315" s="132">
        <v>129729</v>
      </c>
      <c r="B315" s="133" t="s">
        <v>1131</v>
      </c>
      <c r="C315" s="134">
        <v>0</v>
      </c>
      <c r="D315" s="134">
        <v>0</v>
      </c>
      <c r="E315" s="134">
        <v>0</v>
      </c>
      <c r="F315" s="134">
        <v>0</v>
      </c>
      <c r="G315" s="135" t="s">
        <v>129</v>
      </c>
      <c r="H315" s="137" t="str">
        <f>IFERROR((Table19[[#This Row],[_202310]]-Table19[[#This Row],[_201910]])/Table19[[#This Row],[_201910]]*1,"")</f>
        <v/>
      </c>
    </row>
    <row r="316" spans="1:8">
      <c r="A316" s="132">
        <v>129729</v>
      </c>
      <c r="B316" s="133" t="s">
        <v>1132</v>
      </c>
      <c r="C316" s="134">
        <v>1124</v>
      </c>
      <c r="D316" s="134">
        <v>1071</v>
      </c>
      <c r="E316" s="134">
        <v>1121</v>
      </c>
      <c r="F316" s="134">
        <v>909</v>
      </c>
      <c r="G316" s="135" t="s">
        <v>129</v>
      </c>
      <c r="H316" s="137" t="str">
        <f>IFERROR((Table19[[#This Row],[_202310]]-Table19[[#This Row],[_201910]])/Table19[[#This Row],[_201910]]*1,"")</f>
        <v/>
      </c>
    </row>
    <row r="317" spans="1:8">
      <c r="A317" s="132">
        <v>129729</v>
      </c>
      <c r="B317" s="133" t="s">
        <v>1133</v>
      </c>
      <c r="C317" s="134">
        <v>27</v>
      </c>
      <c r="D317" s="134">
        <v>45</v>
      </c>
      <c r="E317" s="134">
        <v>37</v>
      </c>
      <c r="F317" s="134">
        <v>25</v>
      </c>
      <c r="G317" s="135" t="s">
        <v>129</v>
      </c>
      <c r="H317" s="137" t="str">
        <f>IFERROR((Table19[[#This Row],[_202310]]-Table19[[#This Row],[_201910]])/Table19[[#This Row],[_201910]]*1,"")</f>
        <v/>
      </c>
    </row>
    <row r="318" spans="1:8">
      <c r="A318" s="132">
        <v>129729</v>
      </c>
      <c r="B318" s="133" t="s">
        <v>1134</v>
      </c>
      <c r="C318" s="134">
        <v>195</v>
      </c>
      <c r="D318" s="134">
        <v>171</v>
      </c>
      <c r="E318" s="134">
        <v>195</v>
      </c>
      <c r="F318" s="134">
        <v>173</v>
      </c>
      <c r="G318" s="135" t="s">
        <v>129</v>
      </c>
      <c r="H318" s="137" t="str">
        <f>IFERROR((Table19[[#This Row],[_202310]]-Table19[[#This Row],[_201910]])/Table19[[#This Row],[_201910]]*1,"")</f>
        <v/>
      </c>
    </row>
    <row r="319" spans="1:8">
      <c r="A319" s="132">
        <v>129729</v>
      </c>
      <c r="B319" s="133" t="s">
        <v>1135</v>
      </c>
      <c r="C319" s="134" t="s">
        <v>129</v>
      </c>
      <c r="D319" s="134" t="s">
        <v>129</v>
      </c>
      <c r="E319" s="134" t="s">
        <v>129</v>
      </c>
      <c r="F319" s="134" t="s">
        <v>129</v>
      </c>
      <c r="G319" s="135" t="s">
        <v>129</v>
      </c>
      <c r="H319" s="137" t="str">
        <f>IFERROR((Table19[[#This Row],[_202310]]-Table19[[#This Row],[_201910]])/Table19[[#This Row],[_201910]]*1,"")</f>
        <v/>
      </c>
    </row>
    <row r="320" spans="1:8">
      <c r="A320" s="132">
        <v>129729</v>
      </c>
      <c r="B320" s="133" t="s">
        <v>1136</v>
      </c>
      <c r="C320" s="134">
        <v>222</v>
      </c>
      <c r="D320" s="134">
        <v>216</v>
      </c>
      <c r="E320" s="134">
        <v>232</v>
      </c>
      <c r="F320" s="134">
        <v>198</v>
      </c>
      <c r="G320" s="135" t="s">
        <v>129</v>
      </c>
      <c r="H320" s="137" t="str">
        <f>IFERROR((Table19[[#This Row],[_202310]]-Table19[[#This Row],[_201910]])/Table19[[#This Row],[_201910]]*1,"")</f>
        <v/>
      </c>
    </row>
    <row r="321" spans="1:8">
      <c r="A321" s="132">
        <v>129729</v>
      </c>
      <c r="B321" s="133" t="s">
        <v>1137</v>
      </c>
      <c r="C321" s="134">
        <v>20</v>
      </c>
      <c r="D321" s="134">
        <v>20</v>
      </c>
      <c r="E321" s="134">
        <v>21</v>
      </c>
      <c r="F321" s="134">
        <v>22</v>
      </c>
      <c r="G321" s="135" t="s">
        <v>129</v>
      </c>
      <c r="H321" s="137" t="str">
        <f>IFERROR((Table19[[#This Row],[_202310]]-Table19[[#This Row],[_201910]])/Table19[[#This Row],[_201910]]*1,"")</f>
        <v/>
      </c>
    </row>
    <row r="322" spans="1:8">
      <c r="A322" s="132">
        <v>129729</v>
      </c>
      <c r="B322" s="133" t="s">
        <v>1138</v>
      </c>
      <c r="C322" s="134">
        <v>31</v>
      </c>
      <c r="D322" s="134">
        <v>45</v>
      </c>
      <c r="E322" s="134">
        <v>39</v>
      </c>
      <c r="F322" s="134">
        <v>27</v>
      </c>
      <c r="G322" s="135" t="s">
        <v>129</v>
      </c>
      <c r="H322" s="137" t="str">
        <f>IFERROR((Table19[[#This Row],[_202310]]-Table19[[#This Row],[_201910]])/Table19[[#This Row],[_201910]]*1,"")</f>
        <v/>
      </c>
    </row>
    <row r="323" spans="1:8">
      <c r="A323" s="132">
        <v>129729</v>
      </c>
      <c r="B323" s="133" t="s">
        <v>1139</v>
      </c>
      <c r="C323" s="134">
        <v>250</v>
      </c>
      <c r="D323" s="134">
        <v>219</v>
      </c>
      <c r="E323" s="134">
        <v>247</v>
      </c>
      <c r="F323" s="134">
        <v>204</v>
      </c>
      <c r="G323" s="135" t="s">
        <v>129</v>
      </c>
      <c r="H323" s="137" t="str">
        <f>IFERROR((Table19[[#This Row],[_202310]]-Table19[[#This Row],[_201910]])/Table19[[#This Row],[_201910]]*1,"")</f>
        <v/>
      </c>
    </row>
    <row r="324" spans="1:8">
      <c r="A324" s="132">
        <v>129729</v>
      </c>
      <c r="B324" s="133" t="s">
        <v>1140</v>
      </c>
      <c r="C324" s="134" t="s">
        <v>129</v>
      </c>
      <c r="D324" s="134" t="s">
        <v>129</v>
      </c>
      <c r="E324" s="134" t="s">
        <v>129</v>
      </c>
      <c r="F324" s="134" t="s">
        <v>129</v>
      </c>
      <c r="G324" s="135" t="s">
        <v>129</v>
      </c>
      <c r="H324" s="137" t="str">
        <f>IFERROR((Table19[[#This Row],[_202310]]-Table19[[#This Row],[_201910]])/Table19[[#This Row],[_201910]]*1,"")</f>
        <v/>
      </c>
    </row>
    <row r="325" spans="1:8">
      <c r="A325" s="132">
        <v>129729</v>
      </c>
      <c r="B325" s="133" t="s">
        <v>1141</v>
      </c>
      <c r="C325" s="134">
        <v>281</v>
      </c>
      <c r="D325" s="134">
        <v>264</v>
      </c>
      <c r="E325" s="134">
        <v>286</v>
      </c>
      <c r="F325" s="134">
        <v>231</v>
      </c>
      <c r="G325" s="135" t="s">
        <v>129</v>
      </c>
      <c r="H325" s="137" t="str">
        <f>IFERROR((Table19[[#This Row],[_202310]]-Table19[[#This Row],[_201910]])/Table19[[#This Row],[_201910]]*1,"")</f>
        <v/>
      </c>
    </row>
    <row r="326" spans="1:8">
      <c r="A326" s="132">
        <v>129729</v>
      </c>
      <c r="B326" s="133" t="s">
        <v>1142</v>
      </c>
      <c r="C326" s="134">
        <v>25</v>
      </c>
      <c r="D326" s="134">
        <v>25</v>
      </c>
      <c r="E326" s="134">
        <v>26</v>
      </c>
      <c r="F326" s="134">
        <v>25</v>
      </c>
      <c r="G326" s="135" t="s">
        <v>129</v>
      </c>
      <c r="H326" s="137" t="str">
        <f>IFERROR((Table19[[#This Row],[_202310]]-Table19[[#This Row],[_201910]])/Table19[[#This Row],[_201910]]*1,"")</f>
        <v/>
      </c>
    </row>
    <row r="327" spans="1:8">
      <c r="A327" s="132">
        <v>129729</v>
      </c>
      <c r="B327" s="133" t="s">
        <v>1143</v>
      </c>
      <c r="C327" s="134">
        <v>32</v>
      </c>
      <c r="D327" s="134">
        <v>45</v>
      </c>
      <c r="E327" s="134">
        <v>41</v>
      </c>
      <c r="F327" s="134">
        <v>27</v>
      </c>
      <c r="G327" s="135" t="s">
        <v>129</v>
      </c>
      <c r="H327" s="137" t="str">
        <f>IFERROR((Table19[[#This Row],[_202310]]-Table19[[#This Row],[_201910]])/Table19[[#This Row],[_201910]]*1,"")</f>
        <v/>
      </c>
    </row>
    <row r="328" spans="1:8">
      <c r="A328" s="132">
        <v>129729</v>
      </c>
      <c r="B328" s="133" t="s">
        <v>1144</v>
      </c>
      <c r="C328" s="134">
        <v>278</v>
      </c>
      <c r="D328" s="134">
        <v>241</v>
      </c>
      <c r="E328" s="134">
        <v>264</v>
      </c>
      <c r="F328" s="134">
        <v>216</v>
      </c>
      <c r="G328" s="135" t="s">
        <v>129</v>
      </c>
      <c r="H328" s="137" t="str">
        <f>IFERROR((Table19[[#This Row],[_202310]]-Table19[[#This Row],[_201910]])/Table19[[#This Row],[_201910]]*1,"")</f>
        <v/>
      </c>
    </row>
    <row r="329" spans="1:8">
      <c r="A329" s="132">
        <v>129729</v>
      </c>
      <c r="B329" s="133" t="s">
        <v>1145</v>
      </c>
      <c r="C329" s="134" t="s">
        <v>129</v>
      </c>
      <c r="D329" s="134" t="s">
        <v>129</v>
      </c>
      <c r="E329" s="134" t="s">
        <v>129</v>
      </c>
      <c r="F329" s="134" t="s">
        <v>129</v>
      </c>
      <c r="G329" s="135" t="s">
        <v>129</v>
      </c>
      <c r="H329" s="137" t="str">
        <f>IFERROR((Table19[[#This Row],[_202310]]-Table19[[#This Row],[_201910]])/Table19[[#This Row],[_201910]]*1,"")</f>
        <v/>
      </c>
    </row>
    <row r="330" spans="1:8">
      <c r="A330" s="132">
        <v>129729</v>
      </c>
      <c r="B330" s="133" t="s">
        <v>1146</v>
      </c>
      <c r="C330" s="134">
        <v>310</v>
      </c>
      <c r="D330" s="134">
        <v>286</v>
      </c>
      <c r="E330" s="134">
        <v>305</v>
      </c>
      <c r="F330" s="134">
        <v>243</v>
      </c>
      <c r="G330" s="135" t="s">
        <v>129</v>
      </c>
      <c r="H330" s="137" t="str">
        <f>IFERROR((Table19[[#This Row],[_202310]]-Table19[[#This Row],[_201910]])/Table19[[#This Row],[_201910]]*1,"")</f>
        <v/>
      </c>
    </row>
    <row r="331" spans="1:8">
      <c r="A331" s="132">
        <v>129729</v>
      </c>
      <c r="B331" s="133" t="s">
        <v>1147</v>
      </c>
      <c r="C331" s="134">
        <v>43</v>
      </c>
      <c r="D331" s="134">
        <v>37</v>
      </c>
      <c r="E331" s="134">
        <v>25</v>
      </c>
      <c r="F331" s="134">
        <v>35</v>
      </c>
      <c r="G331" s="135" t="s">
        <v>129</v>
      </c>
      <c r="H331" s="137" t="str">
        <f>IFERROR((Table19[[#This Row],[_202310]]-Table19[[#This Row],[_201910]])/Table19[[#This Row],[_201910]]*1,"")</f>
        <v/>
      </c>
    </row>
    <row r="332" spans="1:8">
      <c r="A332" s="132">
        <v>129729</v>
      </c>
      <c r="B332" s="133" t="s">
        <v>1148</v>
      </c>
      <c r="C332" s="134">
        <v>288</v>
      </c>
      <c r="D332" s="134">
        <v>258</v>
      </c>
      <c r="E332" s="134">
        <v>308</v>
      </c>
      <c r="F332" s="134">
        <v>218</v>
      </c>
      <c r="G332" s="135" t="s">
        <v>129</v>
      </c>
      <c r="H332" s="137" t="str">
        <f>IFERROR((Table19[[#This Row],[_202310]]-Table19[[#This Row],[_201910]])/Table19[[#This Row],[_201910]]*1,"")</f>
        <v/>
      </c>
    </row>
    <row r="333" spans="1:8">
      <c r="A333" s="132">
        <v>129729</v>
      </c>
      <c r="B333" s="133" t="s">
        <v>1149</v>
      </c>
      <c r="C333" s="134">
        <v>483</v>
      </c>
      <c r="D333" s="134">
        <v>490</v>
      </c>
      <c r="E333" s="134">
        <v>483</v>
      </c>
      <c r="F333" s="134">
        <v>413</v>
      </c>
      <c r="G333" s="135" t="s">
        <v>129</v>
      </c>
      <c r="H333" s="137" t="str">
        <f>IFERROR((Table19[[#This Row],[_202310]]-Table19[[#This Row],[_201910]])/Table19[[#This Row],[_201910]]*1,"")</f>
        <v/>
      </c>
    </row>
    <row r="334" spans="1:8">
      <c r="A334" s="132">
        <v>129729</v>
      </c>
      <c r="B334" s="133" t="s">
        <v>1150</v>
      </c>
      <c r="C334" s="134">
        <v>814</v>
      </c>
      <c r="D334" s="134">
        <v>785</v>
      </c>
      <c r="E334" s="134">
        <v>816</v>
      </c>
      <c r="F334" s="134">
        <v>666</v>
      </c>
      <c r="G334" s="135" t="s">
        <v>129</v>
      </c>
      <c r="H334" s="137" t="str">
        <f>IFERROR((Table19[[#This Row],[_202310]]-Table19[[#This Row],[_201910]])/Table19[[#This Row],[_201910]]*1,"")</f>
        <v/>
      </c>
    </row>
    <row r="335" spans="1:8">
      <c r="A335" s="132">
        <v>129729</v>
      </c>
      <c r="B335" s="133" t="s">
        <v>1151</v>
      </c>
      <c r="C335" s="134">
        <v>28</v>
      </c>
      <c r="D335" s="134">
        <v>27</v>
      </c>
      <c r="E335" s="134">
        <v>27</v>
      </c>
      <c r="F335" s="134">
        <v>27</v>
      </c>
      <c r="G335" s="135" t="s">
        <v>129</v>
      </c>
      <c r="H335" s="137" t="str">
        <f>IFERROR((Table19[[#This Row],[_202310]]-Table19[[#This Row],[_201910]])/Table19[[#This Row],[_201910]]*1,"")</f>
        <v/>
      </c>
    </row>
    <row r="336" spans="1:8">
      <c r="A336" s="132">
        <v>129729</v>
      </c>
      <c r="B336" s="133" t="s">
        <v>1152</v>
      </c>
      <c r="C336" s="134">
        <v>29</v>
      </c>
      <c r="D336" s="134">
        <v>28</v>
      </c>
      <c r="E336" s="134">
        <v>30</v>
      </c>
      <c r="F336" s="134">
        <v>28</v>
      </c>
      <c r="G336" s="135" t="s">
        <v>129</v>
      </c>
      <c r="H336" s="137" t="str">
        <f>IFERROR((Table19[[#This Row],[_202310]]-Table19[[#This Row],[_201910]])/Table19[[#This Row],[_201910]]*1,"")</f>
        <v/>
      </c>
    </row>
    <row r="337" spans="1:8">
      <c r="A337" s="132">
        <v>129729</v>
      </c>
      <c r="B337" s="133" t="s">
        <v>1153</v>
      </c>
      <c r="C337" s="134">
        <v>4</v>
      </c>
      <c r="D337" s="134">
        <v>3</v>
      </c>
      <c r="E337" s="134">
        <v>2</v>
      </c>
      <c r="F337" s="134">
        <v>4</v>
      </c>
      <c r="G337" s="135" t="s">
        <v>129</v>
      </c>
      <c r="H337" s="137" t="str">
        <f>IFERROR((Table19[[#This Row],[_202310]]-Table19[[#This Row],[_201910]])/Table19[[#This Row],[_201910]]*1,"")</f>
        <v/>
      </c>
    </row>
    <row r="338" spans="1:8">
      <c r="A338" s="132">
        <v>129729</v>
      </c>
      <c r="B338" s="133" t="s">
        <v>1154</v>
      </c>
      <c r="C338" s="134">
        <v>26</v>
      </c>
      <c r="D338" s="134">
        <v>24</v>
      </c>
      <c r="E338" s="134">
        <v>27</v>
      </c>
      <c r="F338" s="134">
        <v>24</v>
      </c>
      <c r="G338" s="135" t="s">
        <v>129</v>
      </c>
      <c r="H338" s="137" t="str">
        <f>IFERROR((Table19[[#This Row],[_202310]]-Table19[[#This Row],[_201910]])/Table19[[#This Row],[_201910]]*1,"")</f>
        <v/>
      </c>
    </row>
    <row r="339" spans="1:8">
      <c r="A339" s="132">
        <v>129729</v>
      </c>
      <c r="B339" s="133" t="s">
        <v>1155</v>
      </c>
      <c r="C339" s="134">
        <v>43</v>
      </c>
      <c r="D339" s="134">
        <v>46</v>
      </c>
      <c r="E339" s="134">
        <v>43</v>
      </c>
      <c r="F339" s="134">
        <v>45</v>
      </c>
      <c r="G339" s="135" t="s">
        <v>129</v>
      </c>
      <c r="H339" s="137" t="str">
        <f>IFERROR((Table19[[#This Row],[_202310]]-Table19[[#This Row],[_201910]])/Table19[[#This Row],[_201910]]*1,"")</f>
        <v/>
      </c>
    </row>
    <row r="340" spans="1:8">
      <c r="A340" s="132">
        <v>129756</v>
      </c>
      <c r="B340" s="133" t="s">
        <v>1130</v>
      </c>
      <c r="C340" s="134">
        <v>443</v>
      </c>
      <c r="D340" s="134">
        <v>410</v>
      </c>
      <c r="E340" s="134">
        <v>429</v>
      </c>
      <c r="F340" s="134">
        <v>452</v>
      </c>
      <c r="G340" s="135" t="s">
        <v>129</v>
      </c>
      <c r="H340" s="137" t="str">
        <f>IFERROR((Table19[[#This Row],[_202310]]-Table19[[#This Row],[_201910]])/Table19[[#This Row],[_201910]]*1,"")</f>
        <v/>
      </c>
    </row>
    <row r="341" spans="1:8">
      <c r="A341" s="132">
        <v>129756</v>
      </c>
      <c r="B341" s="133" t="s">
        <v>1131</v>
      </c>
      <c r="C341" s="134">
        <v>0</v>
      </c>
      <c r="D341" s="134">
        <v>0</v>
      </c>
      <c r="E341" s="134">
        <v>0</v>
      </c>
      <c r="F341" s="134">
        <v>0</v>
      </c>
      <c r="G341" s="135" t="s">
        <v>129</v>
      </c>
      <c r="H341" s="137" t="str">
        <f>IFERROR((Table19[[#This Row],[_202310]]-Table19[[#This Row],[_201910]])/Table19[[#This Row],[_201910]]*1,"")</f>
        <v/>
      </c>
    </row>
    <row r="342" spans="1:8">
      <c r="A342" s="132">
        <v>129756</v>
      </c>
      <c r="B342" s="133" t="s">
        <v>1132</v>
      </c>
      <c r="C342" s="134">
        <v>443</v>
      </c>
      <c r="D342" s="134">
        <v>410</v>
      </c>
      <c r="E342" s="134">
        <v>429</v>
      </c>
      <c r="F342" s="134">
        <v>452</v>
      </c>
      <c r="G342" s="135" t="s">
        <v>129</v>
      </c>
      <c r="H342" s="137" t="str">
        <f>IFERROR((Table19[[#This Row],[_202310]]-Table19[[#This Row],[_201910]])/Table19[[#This Row],[_201910]]*1,"")</f>
        <v/>
      </c>
    </row>
    <row r="343" spans="1:8">
      <c r="A343" s="132">
        <v>129756</v>
      </c>
      <c r="B343" s="133" t="s">
        <v>1133</v>
      </c>
      <c r="C343" s="134">
        <v>1</v>
      </c>
      <c r="D343" s="134">
        <v>7</v>
      </c>
      <c r="E343" s="134">
        <v>2</v>
      </c>
      <c r="F343" s="134">
        <v>3</v>
      </c>
      <c r="G343" s="135" t="s">
        <v>129</v>
      </c>
      <c r="H343" s="137" t="str">
        <f>IFERROR((Table19[[#This Row],[_202310]]-Table19[[#This Row],[_201910]])/Table19[[#This Row],[_201910]]*1,"")</f>
        <v/>
      </c>
    </row>
    <row r="344" spans="1:8">
      <c r="A344" s="132">
        <v>129756</v>
      </c>
      <c r="B344" s="133" t="s">
        <v>1134</v>
      </c>
      <c r="C344" s="134">
        <v>81</v>
      </c>
      <c r="D344" s="134">
        <v>90</v>
      </c>
      <c r="E344" s="134">
        <v>94</v>
      </c>
      <c r="F344" s="134">
        <v>90</v>
      </c>
      <c r="G344" s="135" t="s">
        <v>129</v>
      </c>
      <c r="H344" s="137" t="str">
        <f>IFERROR((Table19[[#This Row],[_202310]]-Table19[[#This Row],[_201910]])/Table19[[#This Row],[_201910]]*1,"")</f>
        <v/>
      </c>
    </row>
    <row r="345" spans="1:8">
      <c r="A345" s="132">
        <v>129756</v>
      </c>
      <c r="B345" s="133" t="s">
        <v>1135</v>
      </c>
      <c r="C345" s="134" t="s">
        <v>129</v>
      </c>
      <c r="D345" s="134" t="s">
        <v>129</v>
      </c>
      <c r="E345" s="134" t="s">
        <v>129</v>
      </c>
      <c r="F345" s="134" t="s">
        <v>129</v>
      </c>
      <c r="G345" s="135" t="s">
        <v>129</v>
      </c>
      <c r="H345" s="137" t="str">
        <f>IFERROR((Table19[[#This Row],[_202310]]-Table19[[#This Row],[_201910]])/Table19[[#This Row],[_201910]]*1,"")</f>
        <v/>
      </c>
    </row>
    <row r="346" spans="1:8">
      <c r="A346" s="132">
        <v>129756</v>
      </c>
      <c r="B346" s="133" t="s">
        <v>1136</v>
      </c>
      <c r="C346" s="134">
        <v>82</v>
      </c>
      <c r="D346" s="134">
        <v>97</v>
      </c>
      <c r="E346" s="134">
        <v>96</v>
      </c>
      <c r="F346" s="134">
        <v>93</v>
      </c>
      <c r="G346" s="135" t="s">
        <v>129</v>
      </c>
      <c r="H346" s="137" t="str">
        <f>IFERROR((Table19[[#This Row],[_202310]]-Table19[[#This Row],[_201910]])/Table19[[#This Row],[_201910]]*1,"")</f>
        <v/>
      </c>
    </row>
    <row r="347" spans="1:8">
      <c r="A347" s="132">
        <v>129756</v>
      </c>
      <c r="B347" s="133" t="s">
        <v>1137</v>
      </c>
      <c r="C347" s="134">
        <v>19</v>
      </c>
      <c r="D347" s="134">
        <v>24</v>
      </c>
      <c r="E347" s="134">
        <v>22</v>
      </c>
      <c r="F347" s="134">
        <v>21</v>
      </c>
      <c r="G347" s="135" t="s">
        <v>129</v>
      </c>
      <c r="H347" s="137" t="str">
        <f>IFERROR((Table19[[#This Row],[_202310]]-Table19[[#This Row],[_201910]])/Table19[[#This Row],[_201910]]*1,"")</f>
        <v/>
      </c>
    </row>
    <row r="348" spans="1:8">
      <c r="A348" s="132">
        <v>129756</v>
      </c>
      <c r="B348" s="133" t="s">
        <v>1138</v>
      </c>
      <c r="C348" s="134">
        <v>1</v>
      </c>
      <c r="D348" s="134">
        <v>9</v>
      </c>
      <c r="E348" s="134">
        <v>2</v>
      </c>
      <c r="F348" s="134">
        <v>3</v>
      </c>
      <c r="G348" s="135" t="s">
        <v>129</v>
      </c>
      <c r="H348" s="137" t="str">
        <f>IFERROR((Table19[[#This Row],[_202310]]-Table19[[#This Row],[_201910]])/Table19[[#This Row],[_201910]]*1,"")</f>
        <v/>
      </c>
    </row>
    <row r="349" spans="1:8">
      <c r="A349" s="132">
        <v>129756</v>
      </c>
      <c r="B349" s="133" t="s">
        <v>1139</v>
      </c>
      <c r="C349" s="134">
        <v>97</v>
      </c>
      <c r="D349" s="134">
        <v>102</v>
      </c>
      <c r="E349" s="134">
        <v>105</v>
      </c>
      <c r="F349" s="134">
        <v>103</v>
      </c>
      <c r="G349" s="135" t="s">
        <v>129</v>
      </c>
      <c r="H349" s="137" t="str">
        <f>IFERROR((Table19[[#This Row],[_202310]]-Table19[[#This Row],[_201910]])/Table19[[#This Row],[_201910]]*1,"")</f>
        <v/>
      </c>
    </row>
    <row r="350" spans="1:8">
      <c r="A350" s="132">
        <v>129756</v>
      </c>
      <c r="B350" s="133" t="s">
        <v>1140</v>
      </c>
      <c r="C350" s="134" t="s">
        <v>129</v>
      </c>
      <c r="D350" s="134" t="s">
        <v>129</v>
      </c>
      <c r="E350" s="134" t="s">
        <v>129</v>
      </c>
      <c r="F350" s="134" t="s">
        <v>129</v>
      </c>
      <c r="G350" s="135" t="s">
        <v>129</v>
      </c>
      <c r="H350" s="137" t="str">
        <f>IFERROR((Table19[[#This Row],[_202310]]-Table19[[#This Row],[_201910]])/Table19[[#This Row],[_201910]]*1,"")</f>
        <v/>
      </c>
    </row>
    <row r="351" spans="1:8">
      <c r="A351" s="132">
        <v>129756</v>
      </c>
      <c r="B351" s="133" t="s">
        <v>1141</v>
      </c>
      <c r="C351" s="134">
        <v>98</v>
      </c>
      <c r="D351" s="134">
        <v>111</v>
      </c>
      <c r="E351" s="134">
        <v>107</v>
      </c>
      <c r="F351" s="134">
        <v>106</v>
      </c>
      <c r="G351" s="135" t="s">
        <v>129</v>
      </c>
      <c r="H351" s="137" t="str">
        <f>IFERROR((Table19[[#This Row],[_202310]]-Table19[[#This Row],[_201910]])/Table19[[#This Row],[_201910]]*1,"")</f>
        <v/>
      </c>
    </row>
    <row r="352" spans="1:8">
      <c r="A352" s="132">
        <v>129756</v>
      </c>
      <c r="B352" s="133" t="s">
        <v>1142</v>
      </c>
      <c r="C352" s="134">
        <v>22</v>
      </c>
      <c r="D352" s="134">
        <v>27</v>
      </c>
      <c r="E352" s="134">
        <v>25</v>
      </c>
      <c r="F352" s="134">
        <v>23</v>
      </c>
      <c r="G352" s="135" t="s">
        <v>129</v>
      </c>
      <c r="H352" s="137" t="str">
        <f>IFERROR((Table19[[#This Row],[_202310]]-Table19[[#This Row],[_201910]])/Table19[[#This Row],[_201910]]*1,"")</f>
        <v/>
      </c>
    </row>
    <row r="353" spans="1:8">
      <c r="A353" s="132">
        <v>129756</v>
      </c>
      <c r="B353" s="133" t="s">
        <v>1143</v>
      </c>
      <c r="C353" s="134">
        <v>1</v>
      </c>
      <c r="D353" s="134">
        <v>9</v>
      </c>
      <c r="E353" s="134">
        <v>2</v>
      </c>
      <c r="F353" s="134">
        <v>4</v>
      </c>
      <c r="G353" s="135" t="s">
        <v>129</v>
      </c>
      <c r="H353" s="137" t="str">
        <f>IFERROR((Table19[[#This Row],[_202310]]-Table19[[#This Row],[_201910]])/Table19[[#This Row],[_201910]]*1,"")</f>
        <v/>
      </c>
    </row>
    <row r="354" spans="1:8">
      <c r="A354" s="132">
        <v>129756</v>
      </c>
      <c r="B354" s="133" t="s">
        <v>1144</v>
      </c>
      <c r="C354" s="134">
        <v>101</v>
      </c>
      <c r="D354" s="134">
        <v>106</v>
      </c>
      <c r="E354" s="134">
        <v>110</v>
      </c>
      <c r="F354" s="134">
        <v>111</v>
      </c>
      <c r="G354" s="135" t="s">
        <v>129</v>
      </c>
      <c r="H354" s="137" t="str">
        <f>IFERROR((Table19[[#This Row],[_202310]]-Table19[[#This Row],[_201910]])/Table19[[#This Row],[_201910]]*1,"")</f>
        <v/>
      </c>
    </row>
    <row r="355" spans="1:8">
      <c r="A355" s="132">
        <v>129756</v>
      </c>
      <c r="B355" s="133" t="s">
        <v>1145</v>
      </c>
      <c r="C355" s="134" t="s">
        <v>129</v>
      </c>
      <c r="D355" s="134" t="s">
        <v>129</v>
      </c>
      <c r="E355" s="134" t="s">
        <v>129</v>
      </c>
      <c r="F355" s="134" t="s">
        <v>129</v>
      </c>
      <c r="G355" s="135" t="s">
        <v>129</v>
      </c>
      <c r="H355" s="137" t="str">
        <f>IFERROR((Table19[[#This Row],[_202310]]-Table19[[#This Row],[_201910]])/Table19[[#This Row],[_201910]]*1,"")</f>
        <v/>
      </c>
    </row>
    <row r="356" spans="1:8">
      <c r="A356" s="132">
        <v>129756</v>
      </c>
      <c r="B356" s="133" t="s">
        <v>1146</v>
      </c>
      <c r="C356" s="134">
        <v>102</v>
      </c>
      <c r="D356" s="134">
        <v>115</v>
      </c>
      <c r="E356" s="134">
        <v>112</v>
      </c>
      <c r="F356" s="134">
        <v>115</v>
      </c>
      <c r="G356" s="135" t="s">
        <v>129</v>
      </c>
      <c r="H356" s="137" t="str">
        <f>IFERROR((Table19[[#This Row],[_202310]]-Table19[[#This Row],[_201910]])/Table19[[#This Row],[_201910]]*1,"")</f>
        <v/>
      </c>
    </row>
    <row r="357" spans="1:8">
      <c r="A357" s="132">
        <v>129756</v>
      </c>
      <c r="B357" s="133" t="s">
        <v>1147</v>
      </c>
      <c r="C357" s="134">
        <v>14</v>
      </c>
      <c r="D357" s="134">
        <v>6</v>
      </c>
      <c r="E357" s="134">
        <v>14</v>
      </c>
      <c r="F357" s="134">
        <v>7</v>
      </c>
      <c r="G357" s="135" t="s">
        <v>129</v>
      </c>
      <c r="H357" s="137" t="str">
        <f>IFERROR((Table19[[#This Row],[_202310]]-Table19[[#This Row],[_201910]])/Table19[[#This Row],[_201910]]*1,"")</f>
        <v/>
      </c>
    </row>
    <row r="358" spans="1:8">
      <c r="A358" s="132">
        <v>129756</v>
      </c>
      <c r="B358" s="133" t="s">
        <v>1148</v>
      </c>
      <c r="C358" s="134">
        <v>141</v>
      </c>
      <c r="D358" s="134">
        <v>122</v>
      </c>
      <c r="E358" s="134">
        <v>111</v>
      </c>
      <c r="F358" s="134">
        <v>100</v>
      </c>
      <c r="G358" s="135" t="s">
        <v>129</v>
      </c>
      <c r="H358" s="137" t="str">
        <f>IFERROR((Table19[[#This Row],[_202310]]-Table19[[#This Row],[_201910]])/Table19[[#This Row],[_201910]]*1,"")</f>
        <v/>
      </c>
    </row>
    <row r="359" spans="1:8">
      <c r="A359" s="132">
        <v>129756</v>
      </c>
      <c r="B359" s="133" t="s">
        <v>1149</v>
      </c>
      <c r="C359" s="134">
        <v>186</v>
      </c>
      <c r="D359" s="134">
        <v>167</v>
      </c>
      <c r="E359" s="134">
        <v>192</v>
      </c>
      <c r="F359" s="134">
        <v>230</v>
      </c>
      <c r="G359" s="135" t="s">
        <v>129</v>
      </c>
      <c r="H359" s="137" t="str">
        <f>IFERROR((Table19[[#This Row],[_202310]]-Table19[[#This Row],[_201910]])/Table19[[#This Row],[_201910]]*1,"")</f>
        <v/>
      </c>
    </row>
    <row r="360" spans="1:8">
      <c r="A360" s="132">
        <v>129756</v>
      </c>
      <c r="B360" s="133" t="s">
        <v>1150</v>
      </c>
      <c r="C360" s="134">
        <v>341</v>
      </c>
      <c r="D360" s="134">
        <v>295</v>
      </c>
      <c r="E360" s="134">
        <v>317</v>
      </c>
      <c r="F360" s="134">
        <v>337</v>
      </c>
      <c r="G360" s="135" t="s">
        <v>129</v>
      </c>
      <c r="H360" s="137" t="str">
        <f>IFERROR((Table19[[#This Row],[_202310]]-Table19[[#This Row],[_201910]])/Table19[[#This Row],[_201910]]*1,"")</f>
        <v/>
      </c>
    </row>
    <row r="361" spans="1:8">
      <c r="A361" s="132">
        <v>129756</v>
      </c>
      <c r="B361" s="133" t="s">
        <v>1151</v>
      </c>
      <c r="C361" s="134">
        <v>23</v>
      </c>
      <c r="D361" s="134">
        <v>28</v>
      </c>
      <c r="E361" s="134">
        <v>26</v>
      </c>
      <c r="F361" s="134">
        <v>25</v>
      </c>
      <c r="G361" s="135" t="s">
        <v>129</v>
      </c>
      <c r="H361" s="137" t="str">
        <f>IFERROR((Table19[[#This Row],[_202310]]-Table19[[#This Row],[_201910]])/Table19[[#This Row],[_201910]]*1,"")</f>
        <v/>
      </c>
    </row>
    <row r="362" spans="1:8">
      <c r="A362" s="132">
        <v>129756</v>
      </c>
      <c r="B362" s="133" t="s">
        <v>1152</v>
      </c>
      <c r="C362" s="134">
        <v>35</v>
      </c>
      <c r="D362" s="134">
        <v>31</v>
      </c>
      <c r="E362" s="134">
        <v>29</v>
      </c>
      <c r="F362" s="134">
        <v>24</v>
      </c>
      <c r="G362" s="135" t="s">
        <v>129</v>
      </c>
      <c r="H362" s="137" t="str">
        <f>IFERROR((Table19[[#This Row],[_202310]]-Table19[[#This Row],[_201910]])/Table19[[#This Row],[_201910]]*1,"")</f>
        <v/>
      </c>
    </row>
    <row r="363" spans="1:8">
      <c r="A363" s="132">
        <v>129756</v>
      </c>
      <c r="B363" s="133" t="s">
        <v>1153</v>
      </c>
      <c r="C363" s="134">
        <v>3</v>
      </c>
      <c r="D363" s="134">
        <v>1</v>
      </c>
      <c r="E363" s="134">
        <v>3</v>
      </c>
      <c r="F363" s="134">
        <v>2</v>
      </c>
      <c r="G363" s="135" t="s">
        <v>129</v>
      </c>
      <c r="H363" s="137" t="str">
        <f>IFERROR((Table19[[#This Row],[_202310]]-Table19[[#This Row],[_201910]])/Table19[[#This Row],[_201910]]*1,"")</f>
        <v/>
      </c>
    </row>
    <row r="364" spans="1:8">
      <c r="A364" s="132">
        <v>129756</v>
      </c>
      <c r="B364" s="133" t="s">
        <v>1154</v>
      </c>
      <c r="C364" s="134">
        <v>32</v>
      </c>
      <c r="D364" s="134">
        <v>30</v>
      </c>
      <c r="E364" s="134">
        <v>26</v>
      </c>
      <c r="F364" s="134">
        <v>22</v>
      </c>
      <c r="G364" s="135" t="s">
        <v>129</v>
      </c>
      <c r="H364" s="137" t="str">
        <f>IFERROR((Table19[[#This Row],[_202310]]-Table19[[#This Row],[_201910]])/Table19[[#This Row],[_201910]]*1,"")</f>
        <v/>
      </c>
    </row>
    <row r="365" spans="1:8">
      <c r="A365" s="132">
        <v>129756</v>
      </c>
      <c r="B365" s="133" t="s">
        <v>1155</v>
      </c>
      <c r="C365" s="134">
        <v>42</v>
      </c>
      <c r="D365" s="134">
        <v>41</v>
      </c>
      <c r="E365" s="134">
        <v>45</v>
      </c>
      <c r="F365" s="134">
        <v>51</v>
      </c>
      <c r="G365" s="135" t="s">
        <v>129</v>
      </c>
      <c r="H365" s="137" t="str">
        <f>IFERROR((Table19[[#This Row],[_202310]]-Table19[[#This Row],[_201910]])/Table19[[#This Row],[_201910]]*1,"")</f>
        <v/>
      </c>
    </row>
    <row r="366" spans="1:8">
      <c r="A366" s="132">
        <v>129808</v>
      </c>
      <c r="B366" s="133" t="s">
        <v>1130</v>
      </c>
      <c r="C366" s="134">
        <v>643</v>
      </c>
      <c r="D366" s="134">
        <v>627</v>
      </c>
      <c r="E366" s="134">
        <v>600</v>
      </c>
      <c r="F366" s="134">
        <v>592</v>
      </c>
      <c r="G366" s="135" t="s">
        <v>129</v>
      </c>
      <c r="H366" s="137" t="str">
        <f>IFERROR((Table19[[#This Row],[_202310]]-Table19[[#This Row],[_201910]])/Table19[[#This Row],[_201910]]*1,"")</f>
        <v/>
      </c>
    </row>
    <row r="367" spans="1:8">
      <c r="A367" s="132">
        <v>129808</v>
      </c>
      <c r="B367" s="133" t="s">
        <v>1131</v>
      </c>
      <c r="C367" s="134">
        <v>0</v>
      </c>
      <c r="D367" s="134">
        <v>0</v>
      </c>
      <c r="E367" s="134">
        <v>0</v>
      </c>
      <c r="F367" s="134">
        <v>0</v>
      </c>
      <c r="G367" s="135" t="s">
        <v>129</v>
      </c>
      <c r="H367" s="137" t="str">
        <f>IFERROR((Table19[[#This Row],[_202310]]-Table19[[#This Row],[_201910]])/Table19[[#This Row],[_201910]]*1,"")</f>
        <v/>
      </c>
    </row>
    <row r="368" spans="1:8">
      <c r="A368" s="132">
        <v>129808</v>
      </c>
      <c r="B368" s="133" t="s">
        <v>1132</v>
      </c>
      <c r="C368" s="134">
        <v>643</v>
      </c>
      <c r="D368" s="134">
        <v>627</v>
      </c>
      <c r="E368" s="134">
        <v>600</v>
      </c>
      <c r="F368" s="134">
        <v>592</v>
      </c>
      <c r="G368" s="135" t="s">
        <v>129</v>
      </c>
      <c r="H368" s="137" t="str">
        <f>IFERROR((Table19[[#This Row],[_202310]]-Table19[[#This Row],[_201910]])/Table19[[#This Row],[_201910]]*1,"")</f>
        <v/>
      </c>
    </row>
    <row r="369" spans="1:8">
      <c r="A369" s="132">
        <v>129808</v>
      </c>
      <c r="B369" s="133" t="s">
        <v>1133</v>
      </c>
      <c r="C369" s="134">
        <v>4</v>
      </c>
      <c r="D369" s="134">
        <v>5</v>
      </c>
      <c r="E369" s="134">
        <v>3</v>
      </c>
      <c r="F369" s="134">
        <v>2</v>
      </c>
      <c r="G369" s="135" t="s">
        <v>129</v>
      </c>
      <c r="H369" s="137" t="str">
        <f>IFERROR((Table19[[#This Row],[_202310]]-Table19[[#This Row],[_201910]])/Table19[[#This Row],[_201910]]*1,"")</f>
        <v/>
      </c>
    </row>
    <row r="370" spans="1:8">
      <c r="A370" s="132">
        <v>129808</v>
      </c>
      <c r="B370" s="133" t="s">
        <v>1134</v>
      </c>
      <c r="C370" s="134">
        <v>121</v>
      </c>
      <c r="D370" s="134">
        <v>130</v>
      </c>
      <c r="E370" s="134">
        <v>113</v>
      </c>
      <c r="F370" s="134">
        <v>115</v>
      </c>
      <c r="G370" s="135" t="s">
        <v>129</v>
      </c>
      <c r="H370" s="137" t="str">
        <f>IFERROR((Table19[[#This Row],[_202310]]-Table19[[#This Row],[_201910]])/Table19[[#This Row],[_201910]]*1,"")</f>
        <v/>
      </c>
    </row>
    <row r="371" spans="1:8">
      <c r="A371" s="132">
        <v>129808</v>
      </c>
      <c r="B371" s="133" t="s">
        <v>1135</v>
      </c>
      <c r="C371" s="134" t="s">
        <v>129</v>
      </c>
      <c r="D371" s="134" t="s">
        <v>129</v>
      </c>
      <c r="E371" s="134" t="s">
        <v>129</v>
      </c>
      <c r="F371" s="134" t="s">
        <v>129</v>
      </c>
      <c r="G371" s="135" t="s">
        <v>129</v>
      </c>
      <c r="H371" s="137" t="str">
        <f>IFERROR((Table19[[#This Row],[_202310]]-Table19[[#This Row],[_201910]])/Table19[[#This Row],[_201910]]*1,"")</f>
        <v/>
      </c>
    </row>
    <row r="372" spans="1:8">
      <c r="A372" s="132">
        <v>129808</v>
      </c>
      <c r="B372" s="133" t="s">
        <v>1136</v>
      </c>
      <c r="C372" s="134">
        <v>125</v>
      </c>
      <c r="D372" s="134">
        <v>135</v>
      </c>
      <c r="E372" s="134">
        <v>116</v>
      </c>
      <c r="F372" s="134">
        <v>117</v>
      </c>
      <c r="G372" s="135" t="s">
        <v>129</v>
      </c>
      <c r="H372" s="137" t="str">
        <f>IFERROR((Table19[[#This Row],[_202310]]-Table19[[#This Row],[_201910]])/Table19[[#This Row],[_201910]]*1,"")</f>
        <v/>
      </c>
    </row>
    <row r="373" spans="1:8">
      <c r="A373" s="132">
        <v>129808</v>
      </c>
      <c r="B373" s="133" t="s">
        <v>1137</v>
      </c>
      <c r="C373" s="134">
        <v>19</v>
      </c>
      <c r="D373" s="134">
        <v>22</v>
      </c>
      <c r="E373" s="134">
        <v>19</v>
      </c>
      <c r="F373" s="134">
        <v>20</v>
      </c>
      <c r="G373" s="135" t="s">
        <v>129</v>
      </c>
      <c r="H373" s="137" t="str">
        <f>IFERROR((Table19[[#This Row],[_202310]]-Table19[[#This Row],[_201910]])/Table19[[#This Row],[_201910]]*1,"")</f>
        <v/>
      </c>
    </row>
    <row r="374" spans="1:8">
      <c r="A374" s="132">
        <v>129808</v>
      </c>
      <c r="B374" s="133" t="s">
        <v>1138</v>
      </c>
      <c r="C374" s="134">
        <v>5</v>
      </c>
      <c r="D374" s="134">
        <v>5</v>
      </c>
      <c r="E374" s="134">
        <v>3</v>
      </c>
      <c r="F374" s="134">
        <v>2</v>
      </c>
      <c r="G374" s="135" t="s">
        <v>129</v>
      </c>
      <c r="H374" s="137" t="str">
        <f>IFERROR((Table19[[#This Row],[_202310]]-Table19[[#This Row],[_201910]])/Table19[[#This Row],[_201910]]*1,"")</f>
        <v/>
      </c>
    </row>
    <row r="375" spans="1:8">
      <c r="A375" s="132">
        <v>129808</v>
      </c>
      <c r="B375" s="133" t="s">
        <v>1139</v>
      </c>
      <c r="C375" s="134">
        <v>143</v>
      </c>
      <c r="D375" s="134">
        <v>149</v>
      </c>
      <c r="E375" s="134">
        <v>143</v>
      </c>
      <c r="F375" s="134">
        <v>142</v>
      </c>
      <c r="G375" s="135" t="s">
        <v>129</v>
      </c>
      <c r="H375" s="137" t="str">
        <f>IFERROR((Table19[[#This Row],[_202310]]-Table19[[#This Row],[_201910]])/Table19[[#This Row],[_201910]]*1,"")</f>
        <v/>
      </c>
    </row>
    <row r="376" spans="1:8">
      <c r="A376" s="132">
        <v>129808</v>
      </c>
      <c r="B376" s="133" t="s">
        <v>1140</v>
      </c>
      <c r="C376" s="134" t="s">
        <v>129</v>
      </c>
      <c r="D376" s="134" t="s">
        <v>129</v>
      </c>
      <c r="E376" s="134" t="s">
        <v>129</v>
      </c>
      <c r="F376" s="134" t="s">
        <v>129</v>
      </c>
      <c r="G376" s="135" t="s">
        <v>129</v>
      </c>
      <c r="H376" s="137" t="str">
        <f>IFERROR((Table19[[#This Row],[_202310]]-Table19[[#This Row],[_201910]])/Table19[[#This Row],[_201910]]*1,"")</f>
        <v/>
      </c>
    </row>
    <row r="377" spans="1:8">
      <c r="A377" s="132">
        <v>129808</v>
      </c>
      <c r="B377" s="133" t="s">
        <v>1141</v>
      </c>
      <c r="C377" s="134">
        <v>148</v>
      </c>
      <c r="D377" s="134">
        <v>154</v>
      </c>
      <c r="E377" s="134">
        <v>146</v>
      </c>
      <c r="F377" s="134">
        <v>144</v>
      </c>
      <c r="G377" s="135" t="s">
        <v>129</v>
      </c>
      <c r="H377" s="137" t="str">
        <f>IFERROR((Table19[[#This Row],[_202310]]-Table19[[#This Row],[_201910]])/Table19[[#This Row],[_201910]]*1,"")</f>
        <v/>
      </c>
    </row>
    <row r="378" spans="1:8">
      <c r="A378" s="132">
        <v>129808</v>
      </c>
      <c r="B378" s="133" t="s">
        <v>1142</v>
      </c>
      <c r="C378" s="134">
        <v>23</v>
      </c>
      <c r="D378" s="134">
        <v>25</v>
      </c>
      <c r="E378" s="134">
        <v>24</v>
      </c>
      <c r="F378" s="134">
        <v>24</v>
      </c>
      <c r="G378" s="135" t="s">
        <v>129</v>
      </c>
      <c r="H378" s="137" t="str">
        <f>IFERROR((Table19[[#This Row],[_202310]]-Table19[[#This Row],[_201910]])/Table19[[#This Row],[_201910]]*1,"")</f>
        <v/>
      </c>
    </row>
    <row r="379" spans="1:8">
      <c r="A379" s="132">
        <v>129808</v>
      </c>
      <c r="B379" s="133" t="s">
        <v>1143</v>
      </c>
      <c r="C379" s="134">
        <v>7</v>
      </c>
      <c r="D379" s="134">
        <v>6</v>
      </c>
      <c r="E379" s="134">
        <v>4</v>
      </c>
      <c r="F379" s="134">
        <v>2</v>
      </c>
      <c r="G379" s="135" t="s">
        <v>129</v>
      </c>
      <c r="H379" s="137" t="str">
        <f>IFERROR((Table19[[#This Row],[_202310]]-Table19[[#This Row],[_201910]])/Table19[[#This Row],[_201910]]*1,"")</f>
        <v/>
      </c>
    </row>
    <row r="380" spans="1:8">
      <c r="A380" s="132">
        <v>129808</v>
      </c>
      <c r="B380" s="133" t="s">
        <v>1144</v>
      </c>
      <c r="C380" s="134">
        <v>152</v>
      </c>
      <c r="D380" s="134">
        <v>158</v>
      </c>
      <c r="E380" s="134">
        <v>150</v>
      </c>
      <c r="F380" s="134">
        <v>147</v>
      </c>
      <c r="G380" s="135" t="s">
        <v>129</v>
      </c>
      <c r="H380" s="137" t="str">
        <f>IFERROR((Table19[[#This Row],[_202310]]-Table19[[#This Row],[_201910]])/Table19[[#This Row],[_201910]]*1,"")</f>
        <v/>
      </c>
    </row>
    <row r="381" spans="1:8">
      <c r="A381" s="132">
        <v>129808</v>
      </c>
      <c r="B381" s="133" t="s">
        <v>1145</v>
      </c>
      <c r="C381" s="134" t="s">
        <v>129</v>
      </c>
      <c r="D381" s="134" t="s">
        <v>129</v>
      </c>
      <c r="E381" s="134" t="s">
        <v>129</v>
      </c>
      <c r="F381" s="134" t="s">
        <v>129</v>
      </c>
      <c r="G381" s="135" t="s">
        <v>129</v>
      </c>
      <c r="H381" s="137" t="str">
        <f>IFERROR((Table19[[#This Row],[_202310]]-Table19[[#This Row],[_201910]])/Table19[[#This Row],[_201910]]*1,"")</f>
        <v/>
      </c>
    </row>
    <row r="382" spans="1:8">
      <c r="A382" s="132">
        <v>129808</v>
      </c>
      <c r="B382" s="133" t="s">
        <v>1146</v>
      </c>
      <c r="C382" s="134">
        <v>159</v>
      </c>
      <c r="D382" s="134">
        <v>164</v>
      </c>
      <c r="E382" s="134">
        <v>154</v>
      </c>
      <c r="F382" s="134">
        <v>149</v>
      </c>
      <c r="G382" s="135" t="s">
        <v>129</v>
      </c>
      <c r="H382" s="137" t="str">
        <f>IFERROR((Table19[[#This Row],[_202310]]-Table19[[#This Row],[_201910]])/Table19[[#This Row],[_201910]]*1,"")</f>
        <v/>
      </c>
    </row>
    <row r="383" spans="1:8">
      <c r="A383" s="132">
        <v>129808</v>
      </c>
      <c r="B383" s="133" t="s">
        <v>1147</v>
      </c>
      <c r="C383" s="134">
        <v>30</v>
      </c>
      <c r="D383" s="134">
        <v>19</v>
      </c>
      <c r="E383" s="134">
        <v>19</v>
      </c>
      <c r="F383" s="134">
        <v>16</v>
      </c>
      <c r="G383" s="135" t="s">
        <v>129</v>
      </c>
      <c r="H383" s="137" t="str">
        <f>IFERROR((Table19[[#This Row],[_202310]]-Table19[[#This Row],[_201910]])/Table19[[#This Row],[_201910]]*1,"")</f>
        <v/>
      </c>
    </row>
    <row r="384" spans="1:8">
      <c r="A384" s="132">
        <v>129808</v>
      </c>
      <c r="B384" s="133" t="s">
        <v>1148</v>
      </c>
      <c r="C384" s="134">
        <v>155</v>
      </c>
      <c r="D384" s="134">
        <v>164</v>
      </c>
      <c r="E384" s="134">
        <v>172</v>
      </c>
      <c r="F384" s="134">
        <v>138</v>
      </c>
      <c r="G384" s="135" t="s">
        <v>129</v>
      </c>
      <c r="H384" s="137" t="str">
        <f>IFERROR((Table19[[#This Row],[_202310]]-Table19[[#This Row],[_201910]])/Table19[[#This Row],[_201910]]*1,"")</f>
        <v/>
      </c>
    </row>
    <row r="385" spans="1:8">
      <c r="A385" s="132">
        <v>129808</v>
      </c>
      <c r="B385" s="133" t="s">
        <v>1149</v>
      </c>
      <c r="C385" s="134">
        <v>299</v>
      </c>
      <c r="D385" s="134">
        <v>280</v>
      </c>
      <c r="E385" s="134">
        <v>255</v>
      </c>
      <c r="F385" s="134">
        <v>289</v>
      </c>
      <c r="G385" s="135" t="s">
        <v>129</v>
      </c>
      <c r="H385" s="137" t="str">
        <f>IFERROR((Table19[[#This Row],[_202310]]-Table19[[#This Row],[_201910]])/Table19[[#This Row],[_201910]]*1,"")</f>
        <v/>
      </c>
    </row>
    <row r="386" spans="1:8">
      <c r="A386" s="132">
        <v>129808</v>
      </c>
      <c r="B386" s="133" t="s">
        <v>1150</v>
      </c>
      <c r="C386" s="134">
        <v>484</v>
      </c>
      <c r="D386" s="134">
        <v>463</v>
      </c>
      <c r="E386" s="134">
        <v>446</v>
      </c>
      <c r="F386" s="134">
        <v>443</v>
      </c>
      <c r="G386" s="135" t="s">
        <v>129</v>
      </c>
      <c r="H386" s="137" t="str">
        <f>IFERROR((Table19[[#This Row],[_202310]]-Table19[[#This Row],[_201910]])/Table19[[#This Row],[_201910]]*1,"")</f>
        <v/>
      </c>
    </row>
    <row r="387" spans="1:8">
      <c r="A387" s="132">
        <v>129808</v>
      </c>
      <c r="B387" s="133" t="s">
        <v>1151</v>
      </c>
      <c r="C387" s="134">
        <v>25</v>
      </c>
      <c r="D387" s="134">
        <v>26</v>
      </c>
      <c r="E387" s="134">
        <v>26</v>
      </c>
      <c r="F387" s="134">
        <v>25</v>
      </c>
      <c r="G387" s="135" t="s">
        <v>129</v>
      </c>
      <c r="H387" s="137" t="str">
        <f>IFERROR((Table19[[#This Row],[_202310]]-Table19[[#This Row],[_201910]])/Table19[[#This Row],[_201910]]*1,"")</f>
        <v/>
      </c>
    </row>
    <row r="388" spans="1:8">
      <c r="A388" s="132">
        <v>129808</v>
      </c>
      <c r="B388" s="133" t="s">
        <v>1152</v>
      </c>
      <c r="C388" s="134">
        <v>29</v>
      </c>
      <c r="D388" s="134">
        <v>29</v>
      </c>
      <c r="E388" s="134">
        <v>32</v>
      </c>
      <c r="F388" s="134">
        <v>26</v>
      </c>
      <c r="G388" s="135" t="s">
        <v>129</v>
      </c>
      <c r="H388" s="137" t="str">
        <f>IFERROR((Table19[[#This Row],[_202310]]-Table19[[#This Row],[_201910]])/Table19[[#This Row],[_201910]]*1,"")</f>
        <v/>
      </c>
    </row>
    <row r="389" spans="1:8">
      <c r="A389" s="132">
        <v>129808</v>
      </c>
      <c r="B389" s="133" t="s">
        <v>1153</v>
      </c>
      <c r="C389" s="134">
        <v>5</v>
      </c>
      <c r="D389" s="134">
        <v>3</v>
      </c>
      <c r="E389" s="134">
        <v>3</v>
      </c>
      <c r="F389" s="134">
        <v>3</v>
      </c>
      <c r="G389" s="135" t="s">
        <v>129</v>
      </c>
      <c r="H389" s="137" t="str">
        <f>IFERROR((Table19[[#This Row],[_202310]]-Table19[[#This Row],[_201910]])/Table19[[#This Row],[_201910]]*1,"")</f>
        <v/>
      </c>
    </row>
    <row r="390" spans="1:8">
      <c r="A390" s="132">
        <v>129808</v>
      </c>
      <c r="B390" s="133" t="s">
        <v>1154</v>
      </c>
      <c r="C390" s="134">
        <v>24</v>
      </c>
      <c r="D390" s="134">
        <v>26</v>
      </c>
      <c r="E390" s="134">
        <v>29</v>
      </c>
      <c r="F390" s="134">
        <v>23</v>
      </c>
      <c r="G390" s="135" t="s">
        <v>129</v>
      </c>
      <c r="H390" s="137" t="str">
        <f>IFERROR((Table19[[#This Row],[_202310]]-Table19[[#This Row],[_201910]])/Table19[[#This Row],[_201910]]*1,"")</f>
        <v/>
      </c>
    </row>
    <row r="391" spans="1:8">
      <c r="A391" s="132">
        <v>129808</v>
      </c>
      <c r="B391" s="133" t="s">
        <v>1155</v>
      </c>
      <c r="C391" s="134">
        <v>47</v>
      </c>
      <c r="D391" s="134">
        <v>45</v>
      </c>
      <c r="E391" s="134">
        <v>43</v>
      </c>
      <c r="F391" s="134">
        <v>49</v>
      </c>
      <c r="G391" s="135" t="s">
        <v>129</v>
      </c>
      <c r="H391" s="137" t="str">
        <f>IFERROR((Table19[[#This Row],[_202310]]-Table19[[#This Row],[_201910]])/Table19[[#This Row],[_201910]]*1,"")</f>
        <v/>
      </c>
    </row>
    <row r="392" spans="1:8">
      <c r="A392" s="132">
        <v>130004</v>
      </c>
      <c r="B392" s="133" t="s">
        <v>1130</v>
      </c>
      <c r="C392" s="134">
        <v>746</v>
      </c>
      <c r="D392" s="134">
        <v>811</v>
      </c>
      <c r="E392" s="134">
        <v>764</v>
      </c>
      <c r="F392" s="134">
        <v>765</v>
      </c>
      <c r="G392" s="135" t="s">
        <v>129</v>
      </c>
      <c r="H392" s="137" t="str">
        <f>IFERROR((Table19[[#This Row],[_202310]]-Table19[[#This Row],[_201910]])/Table19[[#This Row],[_201910]]*1,"")</f>
        <v/>
      </c>
    </row>
    <row r="393" spans="1:8">
      <c r="A393" s="132">
        <v>130004</v>
      </c>
      <c r="B393" s="133" t="s">
        <v>1131</v>
      </c>
      <c r="C393" s="134">
        <v>0</v>
      </c>
      <c r="D393" s="134">
        <v>0</v>
      </c>
      <c r="E393" s="134">
        <v>0</v>
      </c>
      <c r="F393" s="134">
        <v>0</v>
      </c>
      <c r="G393" s="135" t="s">
        <v>129</v>
      </c>
      <c r="H393" s="137" t="str">
        <f>IFERROR((Table19[[#This Row],[_202310]]-Table19[[#This Row],[_201910]])/Table19[[#This Row],[_201910]]*1,"")</f>
        <v/>
      </c>
    </row>
    <row r="394" spans="1:8">
      <c r="A394" s="132">
        <v>130004</v>
      </c>
      <c r="B394" s="133" t="s">
        <v>1132</v>
      </c>
      <c r="C394" s="134">
        <v>746</v>
      </c>
      <c r="D394" s="134">
        <v>811</v>
      </c>
      <c r="E394" s="134">
        <v>764</v>
      </c>
      <c r="F394" s="134">
        <v>765</v>
      </c>
      <c r="G394" s="135" t="s">
        <v>129</v>
      </c>
      <c r="H394" s="137" t="str">
        <f>IFERROR((Table19[[#This Row],[_202310]]-Table19[[#This Row],[_201910]])/Table19[[#This Row],[_201910]]*1,"")</f>
        <v/>
      </c>
    </row>
    <row r="395" spans="1:8">
      <c r="A395" s="132">
        <v>130004</v>
      </c>
      <c r="B395" s="133" t="s">
        <v>1133</v>
      </c>
      <c r="C395" s="134">
        <v>7</v>
      </c>
      <c r="D395" s="134">
        <v>1</v>
      </c>
      <c r="E395" s="134">
        <v>4</v>
      </c>
      <c r="F395" s="134">
        <v>6</v>
      </c>
      <c r="G395" s="135" t="s">
        <v>129</v>
      </c>
      <c r="H395" s="137" t="str">
        <f>IFERROR((Table19[[#This Row],[_202310]]-Table19[[#This Row],[_201910]])/Table19[[#This Row],[_201910]]*1,"")</f>
        <v/>
      </c>
    </row>
    <row r="396" spans="1:8">
      <c r="A396" s="132">
        <v>130004</v>
      </c>
      <c r="B396" s="133" t="s">
        <v>1134</v>
      </c>
      <c r="C396" s="134">
        <v>118</v>
      </c>
      <c r="D396" s="134">
        <v>107</v>
      </c>
      <c r="E396" s="134">
        <v>129</v>
      </c>
      <c r="F396" s="134">
        <v>111</v>
      </c>
      <c r="G396" s="135" t="s">
        <v>129</v>
      </c>
      <c r="H396" s="137" t="str">
        <f>IFERROR((Table19[[#This Row],[_202310]]-Table19[[#This Row],[_201910]])/Table19[[#This Row],[_201910]]*1,"")</f>
        <v/>
      </c>
    </row>
    <row r="397" spans="1:8">
      <c r="A397" s="132">
        <v>130004</v>
      </c>
      <c r="B397" s="133" t="s">
        <v>1135</v>
      </c>
      <c r="C397" s="134" t="s">
        <v>129</v>
      </c>
      <c r="D397" s="134" t="s">
        <v>129</v>
      </c>
      <c r="E397" s="134" t="s">
        <v>129</v>
      </c>
      <c r="F397" s="134" t="s">
        <v>129</v>
      </c>
      <c r="G397" s="135" t="s">
        <v>129</v>
      </c>
      <c r="H397" s="137" t="str">
        <f>IFERROR((Table19[[#This Row],[_202310]]-Table19[[#This Row],[_201910]])/Table19[[#This Row],[_201910]]*1,"")</f>
        <v/>
      </c>
    </row>
    <row r="398" spans="1:8">
      <c r="A398" s="132">
        <v>130004</v>
      </c>
      <c r="B398" s="133" t="s">
        <v>1136</v>
      </c>
      <c r="C398" s="134">
        <v>125</v>
      </c>
      <c r="D398" s="134">
        <v>108</v>
      </c>
      <c r="E398" s="134">
        <v>133</v>
      </c>
      <c r="F398" s="134">
        <v>117</v>
      </c>
      <c r="G398" s="135" t="s">
        <v>129</v>
      </c>
      <c r="H398" s="137" t="str">
        <f>IFERROR((Table19[[#This Row],[_202310]]-Table19[[#This Row],[_201910]])/Table19[[#This Row],[_201910]]*1,"")</f>
        <v/>
      </c>
    </row>
    <row r="399" spans="1:8">
      <c r="A399" s="132">
        <v>130004</v>
      </c>
      <c r="B399" s="133" t="s">
        <v>1137</v>
      </c>
      <c r="C399" s="134">
        <v>17</v>
      </c>
      <c r="D399" s="134">
        <v>13</v>
      </c>
      <c r="E399" s="134">
        <v>17</v>
      </c>
      <c r="F399" s="134">
        <v>15</v>
      </c>
      <c r="G399" s="135" t="s">
        <v>129</v>
      </c>
      <c r="H399" s="137" t="str">
        <f>IFERROR((Table19[[#This Row],[_202310]]-Table19[[#This Row],[_201910]])/Table19[[#This Row],[_201910]]*1,"")</f>
        <v/>
      </c>
    </row>
    <row r="400" spans="1:8">
      <c r="A400" s="132">
        <v>130004</v>
      </c>
      <c r="B400" s="133" t="s">
        <v>1138</v>
      </c>
      <c r="C400" s="134">
        <v>9</v>
      </c>
      <c r="D400" s="134">
        <v>2</v>
      </c>
      <c r="E400" s="134">
        <v>6</v>
      </c>
      <c r="F400" s="134">
        <v>8</v>
      </c>
      <c r="G400" s="135" t="s">
        <v>129</v>
      </c>
      <c r="H400" s="137" t="str">
        <f>IFERROR((Table19[[#This Row],[_202310]]-Table19[[#This Row],[_201910]])/Table19[[#This Row],[_201910]]*1,"")</f>
        <v/>
      </c>
    </row>
    <row r="401" spans="1:8">
      <c r="A401" s="132">
        <v>130004</v>
      </c>
      <c r="B401" s="133" t="s">
        <v>1139</v>
      </c>
      <c r="C401" s="134">
        <v>156</v>
      </c>
      <c r="D401" s="134">
        <v>164</v>
      </c>
      <c r="E401" s="134">
        <v>185</v>
      </c>
      <c r="F401" s="134">
        <v>158</v>
      </c>
      <c r="G401" s="135" t="s">
        <v>129</v>
      </c>
      <c r="H401" s="137" t="str">
        <f>IFERROR((Table19[[#This Row],[_202310]]-Table19[[#This Row],[_201910]])/Table19[[#This Row],[_201910]]*1,"")</f>
        <v/>
      </c>
    </row>
    <row r="402" spans="1:8">
      <c r="A402" s="132">
        <v>130004</v>
      </c>
      <c r="B402" s="133" t="s">
        <v>1140</v>
      </c>
      <c r="C402" s="134" t="s">
        <v>129</v>
      </c>
      <c r="D402" s="134" t="s">
        <v>129</v>
      </c>
      <c r="E402" s="134" t="s">
        <v>129</v>
      </c>
      <c r="F402" s="134" t="s">
        <v>129</v>
      </c>
      <c r="G402" s="135" t="s">
        <v>129</v>
      </c>
      <c r="H402" s="137" t="str">
        <f>IFERROR((Table19[[#This Row],[_202310]]-Table19[[#This Row],[_201910]])/Table19[[#This Row],[_201910]]*1,"")</f>
        <v/>
      </c>
    </row>
    <row r="403" spans="1:8">
      <c r="A403" s="132">
        <v>130004</v>
      </c>
      <c r="B403" s="133" t="s">
        <v>1141</v>
      </c>
      <c r="C403" s="134">
        <v>165</v>
      </c>
      <c r="D403" s="134">
        <v>166</v>
      </c>
      <c r="E403" s="134">
        <v>191</v>
      </c>
      <c r="F403" s="134">
        <v>166</v>
      </c>
      <c r="G403" s="135" t="s">
        <v>129</v>
      </c>
      <c r="H403" s="137" t="str">
        <f>IFERROR((Table19[[#This Row],[_202310]]-Table19[[#This Row],[_201910]])/Table19[[#This Row],[_201910]]*1,"")</f>
        <v/>
      </c>
    </row>
    <row r="404" spans="1:8">
      <c r="A404" s="132">
        <v>130004</v>
      </c>
      <c r="B404" s="133" t="s">
        <v>1142</v>
      </c>
      <c r="C404" s="134">
        <v>22</v>
      </c>
      <c r="D404" s="134">
        <v>20</v>
      </c>
      <c r="E404" s="134">
        <v>25</v>
      </c>
      <c r="F404" s="134">
        <v>22</v>
      </c>
      <c r="G404" s="135" t="s">
        <v>129</v>
      </c>
      <c r="H404" s="137" t="str">
        <f>IFERROR((Table19[[#This Row],[_202310]]-Table19[[#This Row],[_201910]])/Table19[[#This Row],[_201910]]*1,"")</f>
        <v/>
      </c>
    </row>
    <row r="405" spans="1:8">
      <c r="A405" s="132">
        <v>130004</v>
      </c>
      <c r="B405" s="133" t="s">
        <v>1143</v>
      </c>
      <c r="C405" s="134">
        <v>10</v>
      </c>
      <c r="D405" s="134">
        <v>4</v>
      </c>
      <c r="E405" s="134">
        <v>6</v>
      </c>
      <c r="F405" s="134">
        <v>9</v>
      </c>
      <c r="G405" s="135" t="s">
        <v>129</v>
      </c>
      <c r="H405" s="137" t="str">
        <f>IFERROR((Table19[[#This Row],[_202310]]-Table19[[#This Row],[_201910]])/Table19[[#This Row],[_201910]]*1,"")</f>
        <v/>
      </c>
    </row>
    <row r="406" spans="1:8">
      <c r="A406" s="132">
        <v>130004</v>
      </c>
      <c r="B406" s="133" t="s">
        <v>1144</v>
      </c>
      <c r="C406" s="134">
        <v>178</v>
      </c>
      <c r="D406" s="134">
        <v>184</v>
      </c>
      <c r="E406" s="134">
        <v>197</v>
      </c>
      <c r="F406" s="134">
        <v>177</v>
      </c>
      <c r="G406" s="135" t="s">
        <v>129</v>
      </c>
      <c r="H406" s="137" t="str">
        <f>IFERROR((Table19[[#This Row],[_202310]]-Table19[[#This Row],[_201910]])/Table19[[#This Row],[_201910]]*1,"")</f>
        <v/>
      </c>
    </row>
    <row r="407" spans="1:8">
      <c r="A407" s="132">
        <v>130004</v>
      </c>
      <c r="B407" s="133" t="s">
        <v>1145</v>
      </c>
      <c r="C407" s="134" t="s">
        <v>129</v>
      </c>
      <c r="D407" s="134" t="s">
        <v>129</v>
      </c>
      <c r="E407" s="134" t="s">
        <v>129</v>
      </c>
      <c r="F407" s="134" t="s">
        <v>129</v>
      </c>
      <c r="G407" s="135" t="s">
        <v>129</v>
      </c>
      <c r="H407" s="137" t="str">
        <f>IFERROR((Table19[[#This Row],[_202310]]-Table19[[#This Row],[_201910]])/Table19[[#This Row],[_201910]]*1,"")</f>
        <v/>
      </c>
    </row>
    <row r="408" spans="1:8">
      <c r="A408" s="132">
        <v>130004</v>
      </c>
      <c r="B408" s="133" t="s">
        <v>1146</v>
      </c>
      <c r="C408" s="134">
        <v>188</v>
      </c>
      <c r="D408" s="134">
        <v>188</v>
      </c>
      <c r="E408" s="134">
        <v>203</v>
      </c>
      <c r="F408" s="134">
        <v>186</v>
      </c>
      <c r="G408" s="135" t="s">
        <v>129</v>
      </c>
      <c r="H408" s="137" t="str">
        <f>IFERROR((Table19[[#This Row],[_202310]]-Table19[[#This Row],[_201910]])/Table19[[#This Row],[_201910]]*1,"")</f>
        <v/>
      </c>
    </row>
    <row r="409" spans="1:8">
      <c r="A409" s="132">
        <v>130004</v>
      </c>
      <c r="B409" s="133" t="s">
        <v>1147</v>
      </c>
      <c r="C409" s="134">
        <v>42</v>
      </c>
      <c r="D409" s="134">
        <v>31</v>
      </c>
      <c r="E409" s="134">
        <v>33</v>
      </c>
      <c r="F409" s="134">
        <v>29</v>
      </c>
      <c r="G409" s="135" t="s">
        <v>129</v>
      </c>
      <c r="H409" s="137" t="str">
        <f>IFERROR((Table19[[#This Row],[_202310]]-Table19[[#This Row],[_201910]])/Table19[[#This Row],[_201910]]*1,"")</f>
        <v/>
      </c>
    </row>
    <row r="410" spans="1:8">
      <c r="A410" s="132">
        <v>130004</v>
      </c>
      <c r="B410" s="133" t="s">
        <v>1148</v>
      </c>
      <c r="C410" s="134">
        <v>219</v>
      </c>
      <c r="D410" s="134">
        <v>246</v>
      </c>
      <c r="E410" s="134">
        <v>216</v>
      </c>
      <c r="F410" s="134">
        <v>190</v>
      </c>
      <c r="G410" s="135" t="s">
        <v>129</v>
      </c>
      <c r="H410" s="137" t="str">
        <f>IFERROR((Table19[[#This Row],[_202310]]-Table19[[#This Row],[_201910]])/Table19[[#This Row],[_201910]]*1,"")</f>
        <v/>
      </c>
    </row>
    <row r="411" spans="1:8">
      <c r="A411" s="132">
        <v>130004</v>
      </c>
      <c r="B411" s="133" t="s">
        <v>1149</v>
      </c>
      <c r="C411" s="134">
        <v>297</v>
      </c>
      <c r="D411" s="134">
        <v>346</v>
      </c>
      <c r="E411" s="134">
        <v>312</v>
      </c>
      <c r="F411" s="134">
        <v>360</v>
      </c>
      <c r="G411" s="135" t="s">
        <v>129</v>
      </c>
      <c r="H411" s="137" t="str">
        <f>IFERROR((Table19[[#This Row],[_202310]]-Table19[[#This Row],[_201910]])/Table19[[#This Row],[_201910]]*1,"")</f>
        <v/>
      </c>
    </row>
    <row r="412" spans="1:8">
      <c r="A412" s="132">
        <v>130004</v>
      </c>
      <c r="B412" s="133" t="s">
        <v>1150</v>
      </c>
      <c r="C412" s="134">
        <v>558</v>
      </c>
      <c r="D412" s="134">
        <v>623</v>
      </c>
      <c r="E412" s="134">
        <v>561</v>
      </c>
      <c r="F412" s="134">
        <v>579</v>
      </c>
      <c r="G412" s="135" t="s">
        <v>129</v>
      </c>
      <c r="H412" s="137" t="str">
        <f>IFERROR((Table19[[#This Row],[_202310]]-Table19[[#This Row],[_201910]])/Table19[[#This Row],[_201910]]*1,"")</f>
        <v/>
      </c>
    </row>
    <row r="413" spans="1:8">
      <c r="A413" s="132">
        <v>130004</v>
      </c>
      <c r="B413" s="133" t="s">
        <v>1151</v>
      </c>
      <c r="C413" s="134">
        <v>25</v>
      </c>
      <c r="D413" s="134">
        <v>23</v>
      </c>
      <c r="E413" s="134">
        <v>27</v>
      </c>
      <c r="F413" s="134">
        <v>24</v>
      </c>
      <c r="G413" s="135" t="s">
        <v>129</v>
      </c>
      <c r="H413" s="137" t="str">
        <f>IFERROR((Table19[[#This Row],[_202310]]-Table19[[#This Row],[_201910]])/Table19[[#This Row],[_201910]]*1,"")</f>
        <v/>
      </c>
    </row>
    <row r="414" spans="1:8">
      <c r="A414" s="132">
        <v>130004</v>
      </c>
      <c r="B414" s="133" t="s">
        <v>1152</v>
      </c>
      <c r="C414" s="134">
        <v>35</v>
      </c>
      <c r="D414" s="134">
        <v>34</v>
      </c>
      <c r="E414" s="134">
        <v>33</v>
      </c>
      <c r="F414" s="134">
        <v>29</v>
      </c>
      <c r="G414" s="135" t="s">
        <v>129</v>
      </c>
      <c r="H414" s="137" t="str">
        <f>IFERROR((Table19[[#This Row],[_202310]]-Table19[[#This Row],[_201910]])/Table19[[#This Row],[_201910]]*1,"")</f>
        <v/>
      </c>
    </row>
    <row r="415" spans="1:8">
      <c r="A415" s="132">
        <v>130004</v>
      </c>
      <c r="B415" s="133" t="s">
        <v>1153</v>
      </c>
      <c r="C415" s="134">
        <v>6</v>
      </c>
      <c r="D415" s="134">
        <v>4</v>
      </c>
      <c r="E415" s="134">
        <v>4</v>
      </c>
      <c r="F415" s="134">
        <v>4</v>
      </c>
      <c r="G415" s="135" t="s">
        <v>129</v>
      </c>
      <c r="H415" s="137" t="str">
        <f>IFERROR((Table19[[#This Row],[_202310]]-Table19[[#This Row],[_201910]])/Table19[[#This Row],[_201910]]*1,"")</f>
        <v/>
      </c>
    </row>
    <row r="416" spans="1:8">
      <c r="A416" s="132">
        <v>130004</v>
      </c>
      <c r="B416" s="133" t="s">
        <v>1154</v>
      </c>
      <c r="C416" s="134">
        <v>29</v>
      </c>
      <c r="D416" s="134">
        <v>30</v>
      </c>
      <c r="E416" s="134">
        <v>28</v>
      </c>
      <c r="F416" s="134">
        <v>25</v>
      </c>
      <c r="G416" s="135" t="s">
        <v>129</v>
      </c>
      <c r="H416" s="137" t="str">
        <f>IFERROR((Table19[[#This Row],[_202310]]-Table19[[#This Row],[_201910]])/Table19[[#This Row],[_201910]]*1,"")</f>
        <v/>
      </c>
    </row>
    <row r="417" spans="1:8">
      <c r="A417" s="132">
        <v>130004</v>
      </c>
      <c r="B417" s="133" t="s">
        <v>1155</v>
      </c>
      <c r="C417" s="134">
        <v>40</v>
      </c>
      <c r="D417" s="134">
        <v>43</v>
      </c>
      <c r="E417" s="134">
        <v>41</v>
      </c>
      <c r="F417" s="134">
        <v>47</v>
      </c>
      <c r="G417" s="135" t="s">
        <v>129</v>
      </c>
      <c r="H417" s="137" t="str">
        <f>IFERROR((Table19[[#This Row],[_202310]]-Table19[[#This Row],[_201910]])/Table19[[#This Row],[_201910]]*1,"")</f>
        <v/>
      </c>
    </row>
    <row r="418" spans="1:8">
      <c r="A418" s="132">
        <v>130040</v>
      </c>
      <c r="B418" s="133" t="s">
        <v>1130</v>
      </c>
      <c r="C418" s="134">
        <v>212</v>
      </c>
      <c r="D418" s="134">
        <v>189</v>
      </c>
      <c r="E418" s="134">
        <v>225</v>
      </c>
      <c r="F418" s="134">
        <v>204</v>
      </c>
      <c r="G418" s="135" t="s">
        <v>129</v>
      </c>
      <c r="H418" s="137" t="str">
        <f>IFERROR((Table19[[#This Row],[_202310]]-Table19[[#This Row],[_201910]])/Table19[[#This Row],[_201910]]*1,"")</f>
        <v/>
      </c>
    </row>
    <row r="419" spans="1:8">
      <c r="A419" s="132">
        <v>130040</v>
      </c>
      <c r="B419" s="133" t="s">
        <v>1131</v>
      </c>
      <c r="C419" s="134">
        <v>0</v>
      </c>
      <c r="D419" s="134">
        <v>0</v>
      </c>
      <c r="E419" s="134">
        <v>0</v>
      </c>
      <c r="F419" s="134">
        <v>0</v>
      </c>
      <c r="G419" s="135" t="s">
        <v>129</v>
      </c>
      <c r="H419" s="137" t="str">
        <f>IFERROR((Table19[[#This Row],[_202310]]-Table19[[#This Row],[_201910]])/Table19[[#This Row],[_201910]]*1,"")</f>
        <v/>
      </c>
    </row>
    <row r="420" spans="1:8">
      <c r="A420" s="132">
        <v>130040</v>
      </c>
      <c r="B420" s="133" t="s">
        <v>1132</v>
      </c>
      <c r="C420" s="134">
        <v>212</v>
      </c>
      <c r="D420" s="134">
        <v>189</v>
      </c>
      <c r="E420" s="134">
        <v>225</v>
      </c>
      <c r="F420" s="134">
        <v>204</v>
      </c>
      <c r="G420" s="135" t="s">
        <v>129</v>
      </c>
      <c r="H420" s="137" t="str">
        <f>IFERROR((Table19[[#This Row],[_202310]]-Table19[[#This Row],[_201910]])/Table19[[#This Row],[_201910]]*1,"")</f>
        <v/>
      </c>
    </row>
    <row r="421" spans="1:8">
      <c r="A421" s="132">
        <v>130040</v>
      </c>
      <c r="B421" s="133" t="s">
        <v>1133</v>
      </c>
      <c r="C421" s="134">
        <v>0</v>
      </c>
      <c r="D421" s="134">
        <v>1</v>
      </c>
      <c r="E421" s="134">
        <v>0</v>
      </c>
      <c r="F421" s="134">
        <v>0</v>
      </c>
      <c r="G421" s="135" t="s">
        <v>129</v>
      </c>
      <c r="H421" s="137" t="str">
        <f>IFERROR((Table19[[#This Row],[_202310]]-Table19[[#This Row],[_201910]])/Table19[[#This Row],[_201910]]*1,"")</f>
        <v/>
      </c>
    </row>
    <row r="422" spans="1:8">
      <c r="A422" s="132">
        <v>130040</v>
      </c>
      <c r="B422" s="133" t="s">
        <v>1134</v>
      </c>
      <c r="C422" s="134">
        <v>40</v>
      </c>
      <c r="D422" s="134">
        <v>41</v>
      </c>
      <c r="E422" s="134">
        <v>49</v>
      </c>
      <c r="F422" s="134">
        <v>60</v>
      </c>
      <c r="G422" s="135" t="s">
        <v>129</v>
      </c>
      <c r="H422" s="137" t="str">
        <f>IFERROR((Table19[[#This Row],[_202310]]-Table19[[#This Row],[_201910]])/Table19[[#This Row],[_201910]]*1,"")</f>
        <v/>
      </c>
    </row>
    <row r="423" spans="1:8">
      <c r="A423" s="132">
        <v>130040</v>
      </c>
      <c r="B423" s="133" t="s">
        <v>1135</v>
      </c>
      <c r="C423" s="134" t="s">
        <v>129</v>
      </c>
      <c r="D423" s="134" t="s">
        <v>129</v>
      </c>
      <c r="E423" s="134" t="s">
        <v>129</v>
      </c>
      <c r="F423" s="134" t="s">
        <v>129</v>
      </c>
      <c r="G423" s="135" t="s">
        <v>129</v>
      </c>
      <c r="H423" s="137" t="str">
        <f>IFERROR((Table19[[#This Row],[_202310]]-Table19[[#This Row],[_201910]])/Table19[[#This Row],[_201910]]*1,"")</f>
        <v/>
      </c>
    </row>
    <row r="424" spans="1:8">
      <c r="A424" s="132">
        <v>130040</v>
      </c>
      <c r="B424" s="133" t="s">
        <v>1136</v>
      </c>
      <c r="C424" s="134">
        <v>40</v>
      </c>
      <c r="D424" s="134">
        <v>42</v>
      </c>
      <c r="E424" s="134">
        <v>49</v>
      </c>
      <c r="F424" s="134">
        <v>60</v>
      </c>
      <c r="G424" s="135" t="s">
        <v>129</v>
      </c>
      <c r="H424" s="137" t="str">
        <f>IFERROR((Table19[[#This Row],[_202310]]-Table19[[#This Row],[_201910]])/Table19[[#This Row],[_201910]]*1,"")</f>
        <v/>
      </c>
    </row>
    <row r="425" spans="1:8">
      <c r="A425" s="132">
        <v>130040</v>
      </c>
      <c r="B425" s="133" t="s">
        <v>1137</v>
      </c>
      <c r="C425" s="134">
        <v>19</v>
      </c>
      <c r="D425" s="134">
        <v>22</v>
      </c>
      <c r="E425" s="134">
        <v>22</v>
      </c>
      <c r="F425" s="134">
        <v>29</v>
      </c>
      <c r="G425" s="135" t="s">
        <v>129</v>
      </c>
      <c r="H425" s="137" t="str">
        <f>IFERROR((Table19[[#This Row],[_202310]]-Table19[[#This Row],[_201910]])/Table19[[#This Row],[_201910]]*1,"")</f>
        <v/>
      </c>
    </row>
    <row r="426" spans="1:8">
      <c r="A426" s="132">
        <v>130040</v>
      </c>
      <c r="B426" s="133" t="s">
        <v>1138</v>
      </c>
      <c r="C426" s="134">
        <v>0</v>
      </c>
      <c r="D426" s="134">
        <v>1</v>
      </c>
      <c r="E426" s="134">
        <v>0</v>
      </c>
      <c r="F426" s="134">
        <v>0</v>
      </c>
      <c r="G426" s="135" t="s">
        <v>129</v>
      </c>
      <c r="H426" s="137" t="str">
        <f>IFERROR((Table19[[#This Row],[_202310]]-Table19[[#This Row],[_201910]])/Table19[[#This Row],[_201910]]*1,"")</f>
        <v/>
      </c>
    </row>
    <row r="427" spans="1:8">
      <c r="A427" s="132">
        <v>130040</v>
      </c>
      <c r="B427" s="133" t="s">
        <v>1139</v>
      </c>
      <c r="C427" s="134">
        <v>49</v>
      </c>
      <c r="D427" s="134">
        <v>46</v>
      </c>
      <c r="E427" s="134">
        <v>58</v>
      </c>
      <c r="F427" s="134">
        <v>64</v>
      </c>
      <c r="G427" s="135" t="s">
        <v>129</v>
      </c>
      <c r="H427" s="137" t="str">
        <f>IFERROR((Table19[[#This Row],[_202310]]-Table19[[#This Row],[_201910]])/Table19[[#This Row],[_201910]]*1,"")</f>
        <v/>
      </c>
    </row>
    <row r="428" spans="1:8">
      <c r="A428" s="132">
        <v>130040</v>
      </c>
      <c r="B428" s="133" t="s">
        <v>1140</v>
      </c>
      <c r="C428" s="134" t="s">
        <v>129</v>
      </c>
      <c r="D428" s="134" t="s">
        <v>129</v>
      </c>
      <c r="E428" s="134" t="s">
        <v>129</v>
      </c>
      <c r="F428" s="134" t="s">
        <v>129</v>
      </c>
      <c r="G428" s="135" t="s">
        <v>129</v>
      </c>
      <c r="H428" s="137" t="str">
        <f>IFERROR((Table19[[#This Row],[_202310]]-Table19[[#This Row],[_201910]])/Table19[[#This Row],[_201910]]*1,"")</f>
        <v/>
      </c>
    </row>
    <row r="429" spans="1:8">
      <c r="A429" s="132">
        <v>130040</v>
      </c>
      <c r="B429" s="133" t="s">
        <v>1141</v>
      </c>
      <c r="C429" s="134">
        <v>49</v>
      </c>
      <c r="D429" s="134">
        <v>47</v>
      </c>
      <c r="E429" s="134">
        <v>58</v>
      </c>
      <c r="F429" s="134">
        <v>64</v>
      </c>
      <c r="G429" s="135" t="s">
        <v>129</v>
      </c>
      <c r="H429" s="137" t="str">
        <f>IFERROR((Table19[[#This Row],[_202310]]-Table19[[#This Row],[_201910]])/Table19[[#This Row],[_201910]]*1,"")</f>
        <v/>
      </c>
    </row>
    <row r="430" spans="1:8">
      <c r="A430" s="132">
        <v>130040</v>
      </c>
      <c r="B430" s="133" t="s">
        <v>1142</v>
      </c>
      <c r="C430" s="134">
        <v>23</v>
      </c>
      <c r="D430" s="134">
        <v>25</v>
      </c>
      <c r="E430" s="134">
        <v>26</v>
      </c>
      <c r="F430" s="134">
        <v>31</v>
      </c>
      <c r="G430" s="135" t="s">
        <v>129</v>
      </c>
      <c r="H430" s="137" t="str">
        <f>IFERROR((Table19[[#This Row],[_202310]]-Table19[[#This Row],[_201910]])/Table19[[#This Row],[_201910]]*1,"")</f>
        <v/>
      </c>
    </row>
    <row r="431" spans="1:8">
      <c r="A431" s="132">
        <v>130040</v>
      </c>
      <c r="B431" s="133" t="s">
        <v>1143</v>
      </c>
      <c r="C431" s="134">
        <v>2</v>
      </c>
      <c r="D431" s="134">
        <v>1</v>
      </c>
      <c r="E431" s="134">
        <v>0</v>
      </c>
      <c r="F431" s="134">
        <v>1</v>
      </c>
      <c r="G431" s="135" t="s">
        <v>129</v>
      </c>
      <c r="H431" s="137" t="str">
        <f>IFERROR((Table19[[#This Row],[_202310]]-Table19[[#This Row],[_201910]])/Table19[[#This Row],[_201910]]*1,"")</f>
        <v/>
      </c>
    </row>
    <row r="432" spans="1:8">
      <c r="A432" s="132">
        <v>130040</v>
      </c>
      <c r="B432" s="133" t="s">
        <v>1144</v>
      </c>
      <c r="C432" s="134">
        <v>50</v>
      </c>
      <c r="D432" s="134">
        <v>48</v>
      </c>
      <c r="E432" s="134">
        <v>61</v>
      </c>
      <c r="F432" s="134">
        <v>66</v>
      </c>
      <c r="G432" s="135" t="s">
        <v>129</v>
      </c>
      <c r="H432" s="137" t="str">
        <f>IFERROR((Table19[[#This Row],[_202310]]-Table19[[#This Row],[_201910]])/Table19[[#This Row],[_201910]]*1,"")</f>
        <v/>
      </c>
    </row>
    <row r="433" spans="1:8">
      <c r="A433" s="132">
        <v>130040</v>
      </c>
      <c r="B433" s="133" t="s">
        <v>1145</v>
      </c>
      <c r="C433" s="134" t="s">
        <v>129</v>
      </c>
      <c r="D433" s="134" t="s">
        <v>129</v>
      </c>
      <c r="E433" s="134" t="s">
        <v>129</v>
      </c>
      <c r="F433" s="134" t="s">
        <v>129</v>
      </c>
      <c r="G433" s="135" t="s">
        <v>129</v>
      </c>
      <c r="H433" s="137" t="str">
        <f>IFERROR((Table19[[#This Row],[_202310]]-Table19[[#This Row],[_201910]])/Table19[[#This Row],[_201910]]*1,"")</f>
        <v/>
      </c>
    </row>
    <row r="434" spans="1:8">
      <c r="A434" s="132">
        <v>130040</v>
      </c>
      <c r="B434" s="133" t="s">
        <v>1146</v>
      </c>
      <c r="C434" s="134">
        <v>52</v>
      </c>
      <c r="D434" s="134">
        <v>49</v>
      </c>
      <c r="E434" s="134">
        <v>61</v>
      </c>
      <c r="F434" s="134">
        <v>67</v>
      </c>
      <c r="G434" s="135" t="s">
        <v>129</v>
      </c>
      <c r="H434" s="137" t="str">
        <f>IFERROR((Table19[[#This Row],[_202310]]-Table19[[#This Row],[_201910]])/Table19[[#This Row],[_201910]]*1,"")</f>
        <v/>
      </c>
    </row>
    <row r="435" spans="1:8">
      <c r="A435" s="132">
        <v>130040</v>
      </c>
      <c r="B435" s="133" t="s">
        <v>1147</v>
      </c>
      <c r="C435" s="134">
        <v>11</v>
      </c>
      <c r="D435" s="134">
        <v>6</v>
      </c>
      <c r="E435" s="134">
        <v>10</v>
      </c>
      <c r="F435" s="134">
        <v>0</v>
      </c>
      <c r="G435" s="135" t="s">
        <v>129</v>
      </c>
      <c r="H435" s="137" t="str">
        <f>IFERROR((Table19[[#This Row],[_202310]]-Table19[[#This Row],[_201910]])/Table19[[#This Row],[_201910]]*1,"")</f>
        <v/>
      </c>
    </row>
    <row r="436" spans="1:8">
      <c r="A436" s="132">
        <v>130040</v>
      </c>
      <c r="B436" s="133" t="s">
        <v>1148</v>
      </c>
      <c r="C436" s="134">
        <v>72</v>
      </c>
      <c r="D436" s="134">
        <v>55</v>
      </c>
      <c r="E436" s="134">
        <v>55</v>
      </c>
      <c r="F436" s="134">
        <v>50</v>
      </c>
      <c r="G436" s="135" t="s">
        <v>129</v>
      </c>
      <c r="H436" s="137" t="str">
        <f>IFERROR((Table19[[#This Row],[_202310]]-Table19[[#This Row],[_201910]])/Table19[[#This Row],[_201910]]*1,"")</f>
        <v/>
      </c>
    </row>
    <row r="437" spans="1:8">
      <c r="A437" s="132">
        <v>130040</v>
      </c>
      <c r="B437" s="133" t="s">
        <v>1149</v>
      </c>
      <c r="C437" s="134">
        <v>77</v>
      </c>
      <c r="D437" s="134">
        <v>79</v>
      </c>
      <c r="E437" s="134">
        <v>99</v>
      </c>
      <c r="F437" s="134">
        <v>87</v>
      </c>
      <c r="G437" s="135" t="s">
        <v>129</v>
      </c>
      <c r="H437" s="137" t="str">
        <f>IFERROR((Table19[[#This Row],[_202310]]-Table19[[#This Row],[_201910]])/Table19[[#This Row],[_201910]]*1,"")</f>
        <v/>
      </c>
    </row>
    <row r="438" spans="1:8">
      <c r="A438" s="132">
        <v>130040</v>
      </c>
      <c r="B438" s="133" t="s">
        <v>1150</v>
      </c>
      <c r="C438" s="134">
        <v>160</v>
      </c>
      <c r="D438" s="134">
        <v>140</v>
      </c>
      <c r="E438" s="134">
        <v>164</v>
      </c>
      <c r="F438" s="134">
        <v>137</v>
      </c>
      <c r="G438" s="135" t="s">
        <v>129</v>
      </c>
      <c r="H438" s="137" t="str">
        <f>IFERROR((Table19[[#This Row],[_202310]]-Table19[[#This Row],[_201910]])/Table19[[#This Row],[_201910]]*1,"")</f>
        <v/>
      </c>
    </row>
    <row r="439" spans="1:8">
      <c r="A439" s="132">
        <v>130040</v>
      </c>
      <c r="B439" s="133" t="s">
        <v>1151</v>
      </c>
      <c r="C439" s="134">
        <v>25</v>
      </c>
      <c r="D439" s="134">
        <v>26</v>
      </c>
      <c r="E439" s="134">
        <v>27</v>
      </c>
      <c r="F439" s="134">
        <v>33</v>
      </c>
      <c r="G439" s="135" t="s">
        <v>129</v>
      </c>
      <c r="H439" s="137" t="str">
        <f>IFERROR((Table19[[#This Row],[_202310]]-Table19[[#This Row],[_201910]])/Table19[[#This Row],[_201910]]*1,"")</f>
        <v/>
      </c>
    </row>
    <row r="440" spans="1:8">
      <c r="A440" s="132">
        <v>130040</v>
      </c>
      <c r="B440" s="133" t="s">
        <v>1152</v>
      </c>
      <c r="C440" s="134">
        <v>39</v>
      </c>
      <c r="D440" s="134">
        <v>32</v>
      </c>
      <c r="E440" s="134">
        <v>29</v>
      </c>
      <c r="F440" s="134">
        <v>25</v>
      </c>
      <c r="G440" s="135" t="s">
        <v>129</v>
      </c>
      <c r="H440" s="137" t="str">
        <f>IFERROR((Table19[[#This Row],[_202310]]-Table19[[#This Row],[_201910]])/Table19[[#This Row],[_201910]]*1,"")</f>
        <v/>
      </c>
    </row>
    <row r="441" spans="1:8">
      <c r="A441" s="132">
        <v>130040</v>
      </c>
      <c r="B441" s="133" t="s">
        <v>1153</v>
      </c>
      <c r="C441" s="134">
        <v>5</v>
      </c>
      <c r="D441" s="134">
        <v>3</v>
      </c>
      <c r="E441" s="134">
        <v>4</v>
      </c>
      <c r="F441" s="134">
        <v>0</v>
      </c>
      <c r="G441" s="135" t="s">
        <v>129</v>
      </c>
      <c r="H441" s="137" t="str">
        <f>IFERROR((Table19[[#This Row],[_202310]]-Table19[[#This Row],[_201910]])/Table19[[#This Row],[_201910]]*1,"")</f>
        <v/>
      </c>
    </row>
    <row r="442" spans="1:8">
      <c r="A442" s="132">
        <v>130040</v>
      </c>
      <c r="B442" s="133" t="s">
        <v>1154</v>
      </c>
      <c r="C442" s="134">
        <v>34</v>
      </c>
      <c r="D442" s="134">
        <v>29</v>
      </c>
      <c r="E442" s="134">
        <v>24</v>
      </c>
      <c r="F442" s="134">
        <v>25</v>
      </c>
      <c r="G442" s="135" t="s">
        <v>129</v>
      </c>
      <c r="H442" s="137" t="str">
        <f>IFERROR((Table19[[#This Row],[_202310]]-Table19[[#This Row],[_201910]])/Table19[[#This Row],[_201910]]*1,"")</f>
        <v/>
      </c>
    </row>
    <row r="443" spans="1:8">
      <c r="A443" s="132">
        <v>130040</v>
      </c>
      <c r="B443" s="133" t="s">
        <v>1155</v>
      </c>
      <c r="C443" s="134">
        <v>36</v>
      </c>
      <c r="D443" s="134">
        <v>42</v>
      </c>
      <c r="E443" s="134">
        <v>44</v>
      </c>
      <c r="F443" s="134">
        <v>43</v>
      </c>
      <c r="G443" s="135" t="s">
        <v>129</v>
      </c>
      <c r="H443" s="137" t="str">
        <f>IFERROR((Table19[[#This Row],[_202310]]-Table19[[#This Row],[_201910]])/Table19[[#This Row],[_201910]]*1,"")</f>
        <v/>
      </c>
    </row>
    <row r="444" spans="1:8">
      <c r="A444" s="132">
        <v>130217</v>
      </c>
      <c r="B444" s="133" t="s">
        <v>1130</v>
      </c>
      <c r="C444" s="134">
        <v>278</v>
      </c>
      <c r="D444" s="134">
        <v>290</v>
      </c>
      <c r="E444" s="134">
        <v>315</v>
      </c>
      <c r="F444" s="134">
        <v>284</v>
      </c>
      <c r="G444" s="135" t="s">
        <v>129</v>
      </c>
      <c r="H444" s="137" t="str">
        <f>IFERROR((Table19[[#This Row],[_202310]]-Table19[[#This Row],[_201910]])/Table19[[#This Row],[_201910]]*1,"")</f>
        <v/>
      </c>
    </row>
    <row r="445" spans="1:8">
      <c r="A445" s="132">
        <v>130217</v>
      </c>
      <c r="B445" s="133" t="s">
        <v>1131</v>
      </c>
      <c r="C445" s="134">
        <v>0</v>
      </c>
      <c r="D445" s="134">
        <v>0</v>
      </c>
      <c r="E445" s="134">
        <v>0</v>
      </c>
      <c r="F445" s="134">
        <v>0</v>
      </c>
      <c r="G445" s="135" t="s">
        <v>129</v>
      </c>
      <c r="H445" s="137" t="str">
        <f>IFERROR((Table19[[#This Row],[_202310]]-Table19[[#This Row],[_201910]])/Table19[[#This Row],[_201910]]*1,"")</f>
        <v/>
      </c>
    </row>
    <row r="446" spans="1:8">
      <c r="A446" s="132">
        <v>130217</v>
      </c>
      <c r="B446" s="133" t="s">
        <v>1132</v>
      </c>
      <c r="C446" s="134">
        <v>278</v>
      </c>
      <c r="D446" s="134">
        <v>290</v>
      </c>
      <c r="E446" s="134">
        <v>315</v>
      </c>
      <c r="F446" s="134">
        <v>284</v>
      </c>
      <c r="G446" s="135" t="s">
        <v>129</v>
      </c>
      <c r="H446" s="137" t="str">
        <f>IFERROR((Table19[[#This Row],[_202310]]-Table19[[#This Row],[_201910]])/Table19[[#This Row],[_201910]]*1,"")</f>
        <v/>
      </c>
    </row>
    <row r="447" spans="1:8">
      <c r="A447" s="132">
        <v>130217</v>
      </c>
      <c r="B447" s="133" t="s">
        <v>1133</v>
      </c>
      <c r="C447" s="134">
        <v>6</v>
      </c>
      <c r="D447" s="134">
        <v>12</v>
      </c>
      <c r="E447" s="134">
        <v>21</v>
      </c>
      <c r="F447" s="134">
        <v>13</v>
      </c>
      <c r="G447" s="135" t="s">
        <v>129</v>
      </c>
      <c r="H447" s="137" t="str">
        <f>IFERROR((Table19[[#This Row],[_202310]]-Table19[[#This Row],[_201910]])/Table19[[#This Row],[_201910]]*1,"")</f>
        <v/>
      </c>
    </row>
    <row r="448" spans="1:8">
      <c r="A448" s="132">
        <v>130217</v>
      </c>
      <c r="B448" s="133" t="s">
        <v>1134</v>
      </c>
      <c r="C448" s="134">
        <v>59</v>
      </c>
      <c r="D448" s="134">
        <v>51</v>
      </c>
      <c r="E448" s="134">
        <v>58</v>
      </c>
      <c r="F448" s="134">
        <v>59</v>
      </c>
      <c r="G448" s="135" t="s">
        <v>129</v>
      </c>
      <c r="H448" s="137" t="str">
        <f>IFERROR((Table19[[#This Row],[_202310]]-Table19[[#This Row],[_201910]])/Table19[[#This Row],[_201910]]*1,"")</f>
        <v/>
      </c>
    </row>
    <row r="449" spans="1:8">
      <c r="A449" s="132">
        <v>130217</v>
      </c>
      <c r="B449" s="133" t="s">
        <v>1135</v>
      </c>
      <c r="C449" s="134" t="s">
        <v>129</v>
      </c>
      <c r="D449" s="134" t="s">
        <v>129</v>
      </c>
      <c r="E449" s="134" t="s">
        <v>129</v>
      </c>
      <c r="F449" s="134" t="s">
        <v>129</v>
      </c>
      <c r="G449" s="135" t="s">
        <v>129</v>
      </c>
      <c r="H449" s="137" t="str">
        <f>IFERROR((Table19[[#This Row],[_202310]]-Table19[[#This Row],[_201910]])/Table19[[#This Row],[_201910]]*1,"")</f>
        <v/>
      </c>
    </row>
    <row r="450" spans="1:8">
      <c r="A450" s="132">
        <v>130217</v>
      </c>
      <c r="B450" s="133" t="s">
        <v>1136</v>
      </c>
      <c r="C450" s="134">
        <v>65</v>
      </c>
      <c r="D450" s="134">
        <v>63</v>
      </c>
      <c r="E450" s="134">
        <v>79</v>
      </c>
      <c r="F450" s="134">
        <v>72</v>
      </c>
      <c r="G450" s="135" t="s">
        <v>129</v>
      </c>
      <c r="H450" s="137" t="str">
        <f>IFERROR((Table19[[#This Row],[_202310]]-Table19[[#This Row],[_201910]])/Table19[[#This Row],[_201910]]*1,"")</f>
        <v/>
      </c>
    </row>
    <row r="451" spans="1:8">
      <c r="A451" s="132">
        <v>130217</v>
      </c>
      <c r="B451" s="133" t="s">
        <v>1137</v>
      </c>
      <c r="C451" s="134">
        <v>23</v>
      </c>
      <c r="D451" s="134">
        <v>22</v>
      </c>
      <c r="E451" s="134">
        <v>25</v>
      </c>
      <c r="F451" s="134">
        <v>25</v>
      </c>
      <c r="G451" s="135" t="s">
        <v>129</v>
      </c>
      <c r="H451" s="137" t="str">
        <f>IFERROR((Table19[[#This Row],[_202310]]-Table19[[#This Row],[_201910]])/Table19[[#This Row],[_201910]]*1,"")</f>
        <v/>
      </c>
    </row>
    <row r="452" spans="1:8">
      <c r="A452" s="132">
        <v>130217</v>
      </c>
      <c r="B452" s="133" t="s">
        <v>1138</v>
      </c>
      <c r="C452" s="134">
        <v>7</v>
      </c>
      <c r="D452" s="134">
        <v>13</v>
      </c>
      <c r="E452" s="134">
        <v>21</v>
      </c>
      <c r="F452" s="134">
        <v>14</v>
      </c>
      <c r="G452" s="135" t="s">
        <v>129</v>
      </c>
      <c r="H452" s="137" t="str">
        <f>IFERROR((Table19[[#This Row],[_202310]]-Table19[[#This Row],[_201910]])/Table19[[#This Row],[_201910]]*1,"")</f>
        <v/>
      </c>
    </row>
    <row r="453" spans="1:8">
      <c r="A453" s="132">
        <v>130217</v>
      </c>
      <c r="B453" s="133" t="s">
        <v>1139</v>
      </c>
      <c r="C453" s="134">
        <v>72</v>
      </c>
      <c r="D453" s="134">
        <v>59</v>
      </c>
      <c r="E453" s="134">
        <v>65</v>
      </c>
      <c r="F453" s="134">
        <v>68</v>
      </c>
      <c r="G453" s="135" t="s">
        <v>129</v>
      </c>
      <c r="H453" s="137" t="str">
        <f>IFERROR((Table19[[#This Row],[_202310]]-Table19[[#This Row],[_201910]])/Table19[[#This Row],[_201910]]*1,"")</f>
        <v/>
      </c>
    </row>
    <row r="454" spans="1:8">
      <c r="A454" s="132">
        <v>130217</v>
      </c>
      <c r="B454" s="133" t="s">
        <v>1140</v>
      </c>
      <c r="C454" s="134" t="s">
        <v>129</v>
      </c>
      <c r="D454" s="134" t="s">
        <v>129</v>
      </c>
      <c r="E454" s="134" t="s">
        <v>129</v>
      </c>
      <c r="F454" s="134" t="s">
        <v>129</v>
      </c>
      <c r="G454" s="135" t="s">
        <v>129</v>
      </c>
      <c r="H454" s="137" t="str">
        <f>IFERROR((Table19[[#This Row],[_202310]]-Table19[[#This Row],[_201910]])/Table19[[#This Row],[_201910]]*1,"")</f>
        <v/>
      </c>
    </row>
    <row r="455" spans="1:8">
      <c r="A455" s="132">
        <v>130217</v>
      </c>
      <c r="B455" s="133" t="s">
        <v>1141</v>
      </c>
      <c r="C455" s="134">
        <v>79</v>
      </c>
      <c r="D455" s="134">
        <v>72</v>
      </c>
      <c r="E455" s="134">
        <v>86</v>
      </c>
      <c r="F455" s="134">
        <v>82</v>
      </c>
      <c r="G455" s="135" t="s">
        <v>129</v>
      </c>
      <c r="H455" s="137" t="str">
        <f>IFERROR((Table19[[#This Row],[_202310]]-Table19[[#This Row],[_201910]])/Table19[[#This Row],[_201910]]*1,"")</f>
        <v/>
      </c>
    </row>
    <row r="456" spans="1:8">
      <c r="A456" s="132">
        <v>130217</v>
      </c>
      <c r="B456" s="133" t="s">
        <v>1142</v>
      </c>
      <c r="C456" s="134">
        <v>28</v>
      </c>
      <c r="D456" s="134">
        <v>25</v>
      </c>
      <c r="E456" s="134">
        <v>27</v>
      </c>
      <c r="F456" s="134">
        <v>29</v>
      </c>
      <c r="G456" s="135" t="s">
        <v>129</v>
      </c>
      <c r="H456" s="137" t="str">
        <f>IFERROR((Table19[[#This Row],[_202310]]-Table19[[#This Row],[_201910]])/Table19[[#This Row],[_201910]]*1,"")</f>
        <v/>
      </c>
    </row>
    <row r="457" spans="1:8">
      <c r="A457" s="132">
        <v>130217</v>
      </c>
      <c r="B457" s="133" t="s">
        <v>1143</v>
      </c>
      <c r="C457" s="134">
        <v>7</v>
      </c>
      <c r="D457" s="134">
        <v>13</v>
      </c>
      <c r="E457" s="134">
        <v>22</v>
      </c>
      <c r="F457" s="134">
        <v>14</v>
      </c>
      <c r="G457" s="135" t="s">
        <v>129</v>
      </c>
      <c r="H457" s="137" t="str">
        <f>IFERROR((Table19[[#This Row],[_202310]]-Table19[[#This Row],[_201910]])/Table19[[#This Row],[_201910]]*1,"")</f>
        <v/>
      </c>
    </row>
    <row r="458" spans="1:8">
      <c r="A458" s="132">
        <v>130217</v>
      </c>
      <c r="B458" s="133" t="s">
        <v>1144</v>
      </c>
      <c r="C458" s="134">
        <v>77</v>
      </c>
      <c r="D458" s="134">
        <v>60</v>
      </c>
      <c r="E458" s="134">
        <v>68</v>
      </c>
      <c r="F458" s="134">
        <v>70</v>
      </c>
      <c r="G458" s="135" t="s">
        <v>129</v>
      </c>
      <c r="H458" s="137" t="str">
        <f>IFERROR((Table19[[#This Row],[_202310]]-Table19[[#This Row],[_201910]])/Table19[[#This Row],[_201910]]*1,"")</f>
        <v/>
      </c>
    </row>
    <row r="459" spans="1:8">
      <c r="A459" s="132">
        <v>130217</v>
      </c>
      <c r="B459" s="133" t="s">
        <v>1145</v>
      </c>
      <c r="C459" s="134" t="s">
        <v>129</v>
      </c>
      <c r="D459" s="134" t="s">
        <v>129</v>
      </c>
      <c r="E459" s="134" t="s">
        <v>129</v>
      </c>
      <c r="F459" s="134" t="s">
        <v>129</v>
      </c>
      <c r="G459" s="135" t="s">
        <v>129</v>
      </c>
      <c r="H459" s="137" t="str">
        <f>IFERROR((Table19[[#This Row],[_202310]]-Table19[[#This Row],[_201910]])/Table19[[#This Row],[_201910]]*1,"")</f>
        <v/>
      </c>
    </row>
    <row r="460" spans="1:8">
      <c r="A460" s="132">
        <v>130217</v>
      </c>
      <c r="B460" s="133" t="s">
        <v>1146</v>
      </c>
      <c r="C460" s="134">
        <v>84</v>
      </c>
      <c r="D460" s="134">
        <v>73</v>
      </c>
      <c r="E460" s="134">
        <v>90</v>
      </c>
      <c r="F460" s="134">
        <v>84</v>
      </c>
      <c r="G460" s="135" t="s">
        <v>129</v>
      </c>
      <c r="H460" s="137" t="str">
        <f>IFERROR((Table19[[#This Row],[_202310]]-Table19[[#This Row],[_201910]])/Table19[[#This Row],[_201910]]*1,"")</f>
        <v/>
      </c>
    </row>
    <row r="461" spans="1:8">
      <c r="A461" s="132">
        <v>130217</v>
      </c>
      <c r="B461" s="133" t="s">
        <v>1147</v>
      </c>
      <c r="C461" s="134">
        <v>10</v>
      </c>
      <c r="D461" s="134">
        <v>8</v>
      </c>
      <c r="E461" s="134">
        <v>6</v>
      </c>
      <c r="F461" s="134">
        <v>1</v>
      </c>
      <c r="G461" s="135" t="s">
        <v>129</v>
      </c>
      <c r="H461" s="137" t="str">
        <f>IFERROR((Table19[[#This Row],[_202310]]-Table19[[#This Row],[_201910]])/Table19[[#This Row],[_201910]]*1,"")</f>
        <v/>
      </c>
    </row>
    <row r="462" spans="1:8">
      <c r="A462" s="132">
        <v>130217</v>
      </c>
      <c r="B462" s="133" t="s">
        <v>1148</v>
      </c>
      <c r="C462" s="134">
        <v>83</v>
      </c>
      <c r="D462" s="134">
        <v>79</v>
      </c>
      <c r="E462" s="134">
        <v>93</v>
      </c>
      <c r="F462" s="134">
        <v>78</v>
      </c>
      <c r="G462" s="135" t="s">
        <v>129</v>
      </c>
      <c r="H462" s="137" t="str">
        <f>IFERROR((Table19[[#This Row],[_202310]]-Table19[[#This Row],[_201910]])/Table19[[#This Row],[_201910]]*1,"")</f>
        <v/>
      </c>
    </row>
    <row r="463" spans="1:8">
      <c r="A463" s="132">
        <v>130217</v>
      </c>
      <c r="B463" s="133" t="s">
        <v>1149</v>
      </c>
      <c r="C463" s="134">
        <v>101</v>
      </c>
      <c r="D463" s="134">
        <v>130</v>
      </c>
      <c r="E463" s="134">
        <v>126</v>
      </c>
      <c r="F463" s="134">
        <v>121</v>
      </c>
      <c r="G463" s="135" t="s">
        <v>129</v>
      </c>
      <c r="H463" s="137" t="str">
        <f>IFERROR((Table19[[#This Row],[_202310]]-Table19[[#This Row],[_201910]])/Table19[[#This Row],[_201910]]*1,"")</f>
        <v/>
      </c>
    </row>
    <row r="464" spans="1:8">
      <c r="A464" s="132">
        <v>130217</v>
      </c>
      <c r="B464" s="133" t="s">
        <v>1150</v>
      </c>
      <c r="C464" s="134">
        <v>194</v>
      </c>
      <c r="D464" s="134">
        <v>217</v>
      </c>
      <c r="E464" s="134">
        <v>225</v>
      </c>
      <c r="F464" s="134">
        <v>200</v>
      </c>
      <c r="G464" s="135" t="s">
        <v>129</v>
      </c>
      <c r="H464" s="137" t="str">
        <f>IFERROR((Table19[[#This Row],[_202310]]-Table19[[#This Row],[_201910]])/Table19[[#This Row],[_201910]]*1,"")</f>
        <v/>
      </c>
    </row>
    <row r="465" spans="1:8">
      <c r="A465" s="132">
        <v>130217</v>
      </c>
      <c r="B465" s="133" t="s">
        <v>1151</v>
      </c>
      <c r="C465" s="134">
        <v>30</v>
      </c>
      <c r="D465" s="134">
        <v>25</v>
      </c>
      <c r="E465" s="134">
        <v>29</v>
      </c>
      <c r="F465" s="134">
        <v>30</v>
      </c>
      <c r="G465" s="135" t="s">
        <v>129</v>
      </c>
      <c r="H465" s="137" t="str">
        <f>IFERROR((Table19[[#This Row],[_202310]]-Table19[[#This Row],[_201910]])/Table19[[#This Row],[_201910]]*1,"")</f>
        <v/>
      </c>
    </row>
    <row r="466" spans="1:8">
      <c r="A466" s="132">
        <v>130217</v>
      </c>
      <c r="B466" s="133" t="s">
        <v>1152</v>
      </c>
      <c r="C466" s="134">
        <v>33</v>
      </c>
      <c r="D466" s="134">
        <v>30</v>
      </c>
      <c r="E466" s="134">
        <v>31</v>
      </c>
      <c r="F466" s="134">
        <v>28</v>
      </c>
      <c r="G466" s="135" t="s">
        <v>129</v>
      </c>
      <c r="H466" s="137" t="str">
        <f>IFERROR((Table19[[#This Row],[_202310]]-Table19[[#This Row],[_201910]])/Table19[[#This Row],[_201910]]*1,"")</f>
        <v/>
      </c>
    </row>
    <row r="467" spans="1:8">
      <c r="A467" s="132">
        <v>130217</v>
      </c>
      <c r="B467" s="133" t="s">
        <v>1153</v>
      </c>
      <c r="C467" s="134">
        <v>4</v>
      </c>
      <c r="D467" s="134">
        <v>3</v>
      </c>
      <c r="E467" s="134">
        <v>2</v>
      </c>
      <c r="F467" s="134">
        <v>0</v>
      </c>
      <c r="G467" s="135" t="s">
        <v>129</v>
      </c>
      <c r="H467" s="137" t="str">
        <f>IFERROR((Table19[[#This Row],[_202310]]-Table19[[#This Row],[_201910]])/Table19[[#This Row],[_201910]]*1,"")</f>
        <v/>
      </c>
    </row>
    <row r="468" spans="1:8">
      <c r="A468" s="132">
        <v>130217</v>
      </c>
      <c r="B468" s="133" t="s">
        <v>1154</v>
      </c>
      <c r="C468" s="134">
        <v>30</v>
      </c>
      <c r="D468" s="134">
        <v>27</v>
      </c>
      <c r="E468" s="134">
        <v>30</v>
      </c>
      <c r="F468" s="134">
        <v>27</v>
      </c>
      <c r="G468" s="135" t="s">
        <v>129</v>
      </c>
      <c r="H468" s="137" t="str">
        <f>IFERROR((Table19[[#This Row],[_202310]]-Table19[[#This Row],[_201910]])/Table19[[#This Row],[_201910]]*1,"")</f>
        <v/>
      </c>
    </row>
    <row r="469" spans="1:8">
      <c r="A469" s="132">
        <v>130217</v>
      </c>
      <c r="B469" s="133" t="s">
        <v>1155</v>
      </c>
      <c r="C469" s="134">
        <v>36</v>
      </c>
      <c r="D469" s="134">
        <v>45</v>
      </c>
      <c r="E469" s="134">
        <v>40</v>
      </c>
      <c r="F469" s="134">
        <v>43</v>
      </c>
      <c r="G469" s="135" t="s">
        <v>129</v>
      </c>
      <c r="H469" s="137" t="str">
        <f>IFERROR((Table19[[#This Row],[_202310]]-Table19[[#This Row],[_201910]])/Table19[[#This Row],[_201910]]*1,"")</f>
        <v/>
      </c>
    </row>
    <row r="470" spans="1:8">
      <c r="A470" s="132">
        <v>130396</v>
      </c>
      <c r="B470" s="133" t="s">
        <v>1130</v>
      </c>
      <c r="C470" s="134">
        <v>1042</v>
      </c>
      <c r="D470" s="134">
        <v>1082</v>
      </c>
      <c r="E470" s="134">
        <v>1018</v>
      </c>
      <c r="F470" s="134">
        <v>874</v>
      </c>
      <c r="G470" s="135" t="s">
        <v>129</v>
      </c>
      <c r="H470" s="137" t="str">
        <f>IFERROR((Table19[[#This Row],[_202310]]-Table19[[#This Row],[_201910]])/Table19[[#This Row],[_201910]]*1,"")</f>
        <v/>
      </c>
    </row>
    <row r="471" spans="1:8">
      <c r="A471" s="132">
        <v>130396</v>
      </c>
      <c r="B471" s="133" t="s">
        <v>1131</v>
      </c>
      <c r="C471" s="134">
        <v>0</v>
      </c>
      <c r="D471" s="134">
        <v>0</v>
      </c>
      <c r="E471" s="134">
        <v>0</v>
      </c>
      <c r="F471" s="134">
        <v>0</v>
      </c>
      <c r="G471" s="135" t="s">
        <v>129</v>
      </c>
      <c r="H471" s="137" t="str">
        <f>IFERROR((Table19[[#This Row],[_202310]]-Table19[[#This Row],[_201910]])/Table19[[#This Row],[_201910]]*1,"")</f>
        <v/>
      </c>
    </row>
    <row r="472" spans="1:8">
      <c r="A472" s="132">
        <v>130396</v>
      </c>
      <c r="B472" s="133" t="s">
        <v>1132</v>
      </c>
      <c r="C472" s="134">
        <v>1042</v>
      </c>
      <c r="D472" s="134">
        <v>1082</v>
      </c>
      <c r="E472" s="134">
        <v>1018</v>
      </c>
      <c r="F472" s="134">
        <v>874</v>
      </c>
      <c r="G472" s="135" t="s">
        <v>129</v>
      </c>
      <c r="H472" s="137" t="str">
        <f>IFERROR((Table19[[#This Row],[_202310]]-Table19[[#This Row],[_201910]])/Table19[[#This Row],[_201910]]*1,"")</f>
        <v/>
      </c>
    </row>
    <row r="473" spans="1:8">
      <c r="A473" s="132">
        <v>130396</v>
      </c>
      <c r="B473" s="133" t="s">
        <v>1133</v>
      </c>
      <c r="C473" s="134">
        <v>10</v>
      </c>
      <c r="D473" s="134">
        <v>22</v>
      </c>
      <c r="E473" s="134">
        <v>12</v>
      </c>
      <c r="F473" s="134">
        <v>13</v>
      </c>
      <c r="G473" s="135" t="s">
        <v>129</v>
      </c>
      <c r="H473" s="137" t="str">
        <f>IFERROR((Table19[[#This Row],[_202310]]-Table19[[#This Row],[_201910]])/Table19[[#This Row],[_201910]]*1,"")</f>
        <v/>
      </c>
    </row>
    <row r="474" spans="1:8">
      <c r="A474" s="132">
        <v>130396</v>
      </c>
      <c r="B474" s="133" t="s">
        <v>1134</v>
      </c>
      <c r="C474" s="134">
        <v>109</v>
      </c>
      <c r="D474" s="134">
        <v>134</v>
      </c>
      <c r="E474" s="134">
        <v>169</v>
      </c>
      <c r="F474" s="134">
        <v>127</v>
      </c>
      <c r="G474" s="135" t="s">
        <v>129</v>
      </c>
      <c r="H474" s="137" t="str">
        <f>IFERROR((Table19[[#This Row],[_202310]]-Table19[[#This Row],[_201910]])/Table19[[#This Row],[_201910]]*1,"")</f>
        <v/>
      </c>
    </row>
    <row r="475" spans="1:8">
      <c r="A475" s="132">
        <v>130396</v>
      </c>
      <c r="B475" s="133" t="s">
        <v>1135</v>
      </c>
      <c r="C475" s="134" t="s">
        <v>129</v>
      </c>
      <c r="D475" s="134" t="s">
        <v>129</v>
      </c>
      <c r="E475" s="134" t="s">
        <v>129</v>
      </c>
      <c r="F475" s="134" t="s">
        <v>129</v>
      </c>
      <c r="G475" s="135" t="s">
        <v>129</v>
      </c>
      <c r="H475" s="137" t="str">
        <f>IFERROR((Table19[[#This Row],[_202310]]-Table19[[#This Row],[_201910]])/Table19[[#This Row],[_201910]]*1,"")</f>
        <v/>
      </c>
    </row>
    <row r="476" spans="1:8">
      <c r="A476" s="132">
        <v>130396</v>
      </c>
      <c r="B476" s="133" t="s">
        <v>1136</v>
      </c>
      <c r="C476" s="134">
        <v>119</v>
      </c>
      <c r="D476" s="134">
        <v>156</v>
      </c>
      <c r="E476" s="134">
        <v>181</v>
      </c>
      <c r="F476" s="134">
        <v>140</v>
      </c>
      <c r="G476" s="135" t="s">
        <v>129</v>
      </c>
      <c r="H476" s="137" t="str">
        <f>IFERROR((Table19[[#This Row],[_202310]]-Table19[[#This Row],[_201910]])/Table19[[#This Row],[_201910]]*1,"")</f>
        <v/>
      </c>
    </row>
    <row r="477" spans="1:8">
      <c r="A477" s="132">
        <v>130396</v>
      </c>
      <c r="B477" s="133" t="s">
        <v>1137</v>
      </c>
      <c r="C477" s="134">
        <v>11</v>
      </c>
      <c r="D477" s="134">
        <v>14</v>
      </c>
      <c r="E477" s="134">
        <v>18</v>
      </c>
      <c r="F477" s="134">
        <v>16</v>
      </c>
      <c r="G477" s="135" t="s">
        <v>129</v>
      </c>
      <c r="H477" s="137" t="str">
        <f>IFERROR((Table19[[#This Row],[_202310]]-Table19[[#This Row],[_201910]])/Table19[[#This Row],[_201910]]*1,"")</f>
        <v/>
      </c>
    </row>
    <row r="478" spans="1:8">
      <c r="A478" s="132">
        <v>130396</v>
      </c>
      <c r="B478" s="133" t="s">
        <v>1138</v>
      </c>
      <c r="C478" s="134">
        <v>12</v>
      </c>
      <c r="D478" s="134">
        <v>24</v>
      </c>
      <c r="E478" s="134">
        <v>12</v>
      </c>
      <c r="F478" s="134">
        <v>13</v>
      </c>
      <c r="G478" s="135" t="s">
        <v>129</v>
      </c>
      <c r="H478" s="137" t="str">
        <f>IFERROR((Table19[[#This Row],[_202310]]-Table19[[#This Row],[_201910]])/Table19[[#This Row],[_201910]]*1,"")</f>
        <v/>
      </c>
    </row>
    <row r="479" spans="1:8">
      <c r="A479" s="132">
        <v>130396</v>
      </c>
      <c r="B479" s="133" t="s">
        <v>1139</v>
      </c>
      <c r="C479" s="134">
        <v>164</v>
      </c>
      <c r="D479" s="134">
        <v>193</v>
      </c>
      <c r="E479" s="134">
        <v>212</v>
      </c>
      <c r="F479" s="134">
        <v>155</v>
      </c>
      <c r="G479" s="135" t="s">
        <v>129</v>
      </c>
      <c r="H479" s="137" t="str">
        <f>IFERROR((Table19[[#This Row],[_202310]]-Table19[[#This Row],[_201910]])/Table19[[#This Row],[_201910]]*1,"")</f>
        <v/>
      </c>
    </row>
    <row r="480" spans="1:8">
      <c r="A480" s="132">
        <v>130396</v>
      </c>
      <c r="B480" s="133" t="s">
        <v>1140</v>
      </c>
      <c r="C480" s="134" t="s">
        <v>129</v>
      </c>
      <c r="D480" s="134" t="s">
        <v>129</v>
      </c>
      <c r="E480" s="134" t="s">
        <v>129</v>
      </c>
      <c r="F480" s="134" t="s">
        <v>129</v>
      </c>
      <c r="G480" s="135" t="s">
        <v>129</v>
      </c>
      <c r="H480" s="137" t="str">
        <f>IFERROR((Table19[[#This Row],[_202310]]-Table19[[#This Row],[_201910]])/Table19[[#This Row],[_201910]]*1,"")</f>
        <v/>
      </c>
    </row>
    <row r="481" spans="1:8">
      <c r="A481" s="132">
        <v>130396</v>
      </c>
      <c r="B481" s="133" t="s">
        <v>1141</v>
      </c>
      <c r="C481" s="134">
        <v>176</v>
      </c>
      <c r="D481" s="134">
        <v>217</v>
      </c>
      <c r="E481" s="134">
        <v>224</v>
      </c>
      <c r="F481" s="134">
        <v>168</v>
      </c>
      <c r="G481" s="135" t="s">
        <v>129</v>
      </c>
      <c r="H481" s="137" t="str">
        <f>IFERROR((Table19[[#This Row],[_202310]]-Table19[[#This Row],[_201910]])/Table19[[#This Row],[_201910]]*1,"")</f>
        <v/>
      </c>
    </row>
    <row r="482" spans="1:8">
      <c r="A482" s="132">
        <v>130396</v>
      </c>
      <c r="B482" s="133" t="s">
        <v>1142</v>
      </c>
      <c r="C482" s="134">
        <v>17</v>
      </c>
      <c r="D482" s="134">
        <v>20</v>
      </c>
      <c r="E482" s="134">
        <v>22</v>
      </c>
      <c r="F482" s="134">
        <v>19</v>
      </c>
      <c r="G482" s="135" t="s">
        <v>129</v>
      </c>
      <c r="H482" s="137" t="str">
        <f>IFERROR((Table19[[#This Row],[_202310]]-Table19[[#This Row],[_201910]])/Table19[[#This Row],[_201910]]*1,"")</f>
        <v/>
      </c>
    </row>
    <row r="483" spans="1:8">
      <c r="A483" s="132">
        <v>130396</v>
      </c>
      <c r="B483" s="133" t="s">
        <v>1143</v>
      </c>
      <c r="C483" s="134">
        <v>13</v>
      </c>
      <c r="D483" s="134">
        <v>24</v>
      </c>
      <c r="E483" s="134">
        <v>15</v>
      </c>
      <c r="F483" s="134">
        <v>14</v>
      </c>
      <c r="G483" s="135" t="s">
        <v>129</v>
      </c>
      <c r="H483" s="137" t="str">
        <f>IFERROR((Table19[[#This Row],[_202310]]-Table19[[#This Row],[_201910]])/Table19[[#This Row],[_201910]]*1,"")</f>
        <v/>
      </c>
    </row>
    <row r="484" spans="1:8">
      <c r="A484" s="132">
        <v>130396</v>
      </c>
      <c r="B484" s="133" t="s">
        <v>1144</v>
      </c>
      <c r="C484" s="134">
        <v>187</v>
      </c>
      <c r="D484" s="134">
        <v>213</v>
      </c>
      <c r="E484" s="134">
        <v>234</v>
      </c>
      <c r="F484" s="134">
        <v>171</v>
      </c>
      <c r="G484" s="135" t="s">
        <v>129</v>
      </c>
      <c r="H484" s="137" t="str">
        <f>IFERROR((Table19[[#This Row],[_202310]]-Table19[[#This Row],[_201910]])/Table19[[#This Row],[_201910]]*1,"")</f>
        <v/>
      </c>
    </row>
    <row r="485" spans="1:8">
      <c r="A485" s="132">
        <v>130396</v>
      </c>
      <c r="B485" s="133" t="s">
        <v>1145</v>
      </c>
      <c r="C485" s="134" t="s">
        <v>129</v>
      </c>
      <c r="D485" s="134" t="s">
        <v>129</v>
      </c>
      <c r="E485" s="134" t="s">
        <v>129</v>
      </c>
      <c r="F485" s="134" t="s">
        <v>129</v>
      </c>
      <c r="G485" s="135" t="s">
        <v>129</v>
      </c>
      <c r="H485" s="137" t="str">
        <f>IFERROR((Table19[[#This Row],[_202310]]-Table19[[#This Row],[_201910]])/Table19[[#This Row],[_201910]]*1,"")</f>
        <v/>
      </c>
    </row>
    <row r="486" spans="1:8">
      <c r="A486" s="132">
        <v>130396</v>
      </c>
      <c r="B486" s="133" t="s">
        <v>1146</v>
      </c>
      <c r="C486" s="134">
        <v>200</v>
      </c>
      <c r="D486" s="134">
        <v>237</v>
      </c>
      <c r="E486" s="134">
        <v>249</v>
      </c>
      <c r="F486" s="134">
        <v>185</v>
      </c>
      <c r="G486" s="135" t="s">
        <v>129</v>
      </c>
      <c r="H486" s="137" t="str">
        <f>IFERROR((Table19[[#This Row],[_202310]]-Table19[[#This Row],[_201910]])/Table19[[#This Row],[_201910]]*1,"")</f>
        <v/>
      </c>
    </row>
    <row r="487" spans="1:8">
      <c r="A487" s="132">
        <v>130396</v>
      </c>
      <c r="B487" s="133" t="s">
        <v>1147</v>
      </c>
      <c r="C487" s="134">
        <v>39</v>
      </c>
      <c r="D487" s="134">
        <v>35</v>
      </c>
      <c r="E487" s="134">
        <v>30</v>
      </c>
      <c r="F487" s="134">
        <v>22</v>
      </c>
      <c r="G487" s="135" t="s">
        <v>129</v>
      </c>
      <c r="H487" s="137" t="str">
        <f>IFERROR((Table19[[#This Row],[_202310]]-Table19[[#This Row],[_201910]])/Table19[[#This Row],[_201910]]*1,"")</f>
        <v/>
      </c>
    </row>
    <row r="488" spans="1:8">
      <c r="A488" s="132">
        <v>130396</v>
      </c>
      <c r="B488" s="133" t="s">
        <v>1148</v>
      </c>
      <c r="C488" s="134">
        <v>264</v>
      </c>
      <c r="D488" s="134">
        <v>280</v>
      </c>
      <c r="E488" s="134">
        <v>284</v>
      </c>
      <c r="F488" s="134">
        <v>220</v>
      </c>
      <c r="G488" s="135" t="s">
        <v>129</v>
      </c>
      <c r="H488" s="137" t="str">
        <f>IFERROR((Table19[[#This Row],[_202310]]-Table19[[#This Row],[_201910]])/Table19[[#This Row],[_201910]]*1,"")</f>
        <v/>
      </c>
    </row>
    <row r="489" spans="1:8">
      <c r="A489" s="132">
        <v>130396</v>
      </c>
      <c r="B489" s="133" t="s">
        <v>1149</v>
      </c>
      <c r="C489" s="134">
        <v>539</v>
      </c>
      <c r="D489" s="134">
        <v>530</v>
      </c>
      <c r="E489" s="134">
        <v>455</v>
      </c>
      <c r="F489" s="134">
        <v>447</v>
      </c>
      <c r="G489" s="135" t="s">
        <v>129</v>
      </c>
      <c r="H489" s="137" t="str">
        <f>IFERROR((Table19[[#This Row],[_202310]]-Table19[[#This Row],[_201910]])/Table19[[#This Row],[_201910]]*1,"")</f>
        <v/>
      </c>
    </row>
    <row r="490" spans="1:8">
      <c r="A490" s="132">
        <v>130396</v>
      </c>
      <c r="B490" s="133" t="s">
        <v>1150</v>
      </c>
      <c r="C490" s="134">
        <v>842</v>
      </c>
      <c r="D490" s="134">
        <v>845</v>
      </c>
      <c r="E490" s="134">
        <v>769</v>
      </c>
      <c r="F490" s="134">
        <v>689</v>
      </c>
      <c r="G490" s="135" t="s">
        <v>129</v>
      </c>
      <c r="H490" s="137" t="str">
        <f>IFERROR((Table19[[#This Row],[_202310]]-Table19[[#This Row],[_201910]])/Table19[[#This Row],[_201910]]*1,"")</f>
        <v/>
      </c>
    </row>
    <row r="491" spans="1:8">
      <c r="A491" s="132">
        <v>130396</v>
      </c>
      <c r="B491" s="133" t="s">
        <v>1151</v>
      </c>
      <c r="C491" s="134">
        <v>19</v>
      </c>
      <c r="D491" s="134">
        <v>22</v>
      </c>
      <c r="E491" s="134">
        <v>24</v>
      </c>
      <c r="F491" s="134">
        <v>21</v>
      </c>
      <c r="G491" s="135" t="s">
        <v>129</v>
      </c>
      <c r="H491" s="137" t="str">
        <f>IFERROR((Table19[[#This Row],[_202310]]-Table19[[#This Row],[_201910]])/Table19[[#This Row],[_201910]]*1,"")</f>
        <v/>
      </c>
    </row>
    <row r="492" spans="1:8">
      <c r="A492" s="132">
        <v>130396</v>
      </c>
      <c r="B492" s="133" t="s">
        <v>1152</v>
      </c>
      <c r="C492" s="134">
        <v>29</v>
      </c>
      <c r="D492" s="134">
        <v>29</v>
      </c>
      <c r="E492" s="134">
        <v>31</v>
      </c>
      <c r="F492" s="134">
        <v>28</v>
      </c>
      <c r="G492" s="135" t="s">
        <v>129</v>
      </c>
      <c r="H492" s="137" t="str">
        <f>IFERROR((Table19[[#This Row],[_202310]]-Table19[[#This Row],[_201910]])/Table19[[#This Row],[_201910]]*1,"")</f>
        <v/>
      </c>
    </row>
    <row r="493" spans="1:8">
      <c r="A493" s="132">
        <v>130396</v>
      </c>
      <c r="B493" s="133" t="s">
        <v>1153</v>
      </c>
      <c r="C493" s="134">
        <v>4</v>
      </c>
      <c r="D493" s="134">
        <v>3</v>
      </c>
      <c r="E493" s="134">
        <v>3</v>
      </c>
      <c r="F493" s="134">
        <v>3</v>
      </c>
      <c r="G493" s="135" t="s">
        <v>129</v>
      </c>
      <c r="H493" s="137" t="str">
        <f>IFERROR((Table19[[#This Row],[_202310]]-Table19[[#This Row],[_201910]])/Table19[[#This Row],[_201910]]*1,"")</f>
        <v/>
      </c>
    </row>
    <row r="494" spans="1:8">
      <c r="A494" s="132">
        <v>130396</v>
      </c>
      <c r="B494" s="133" t="s">
        <v>1154</v>
      </c>
      <c r="C494" s="134">
        <v>25</v>
      </c>
      <c r="D494" s="134">
        <v>26</v>
      </c>
      <c r="E494" s="134">
        <v>28</v>
      </c>
      <c r="F494" s="134">
        <v>25</v>
      </c>
      <c r="G494" s="135" t="s">
        <v>129</v>
      </c>
      <c r="H494" s="137" t="str">
        <f>IFERROR((Table19[[#This Row],[_202310]]-Table19[[#This Row],[_201910]])/Table19[[#This Row],[_201910]]*1,"")</f>
        <v/>
      </c>
    </row>
    <row r="495" spans="1:8">
      <c r="A495" s="132">
        <v>130396</v>
      </c>
      <c r="B495" s="133" t="s">
        <v>1155</v>
      </c>
      <c r="C495" s="134">
        <v>52</v>
      </c>
      <c r="D495" s="134">
        <v>49</v>
      </c>
      <c r="E495" s="134">
        <v>45</v>
      </c>
      <c r="F495" s="134">
        <v>51</v>
      </c>
      <c r="G495" s="135" t="s">
        <v>129</v>
      </c>
      <c r="H495" s="137" t="str">
        <f>IFERROR((Table19[[#This Row],[_202310]]-Table19[[#This Row],[_201910]])/Table19[[#This Row],[_201910]]*1,"")</f>
        <v/>
      </c>
    </row>
    <row r="496" spans="1:8">
      <c r="A496" s="132">
        <v>130606</v>
      </c>
      <c r="B496" s="133" t="s">
        <v>1130</v>
      </c>
      <c r="C496" s="134">
        <v>618</v>
      </c>
      <c r="D496" s="134">
        <v>673</v>
      </c>
      <c r="E496" s="134">
        <v>592</v>
      </c>
      <c r="F496" s="134">
        <v>642</v>
      </c>
      <c r="G496" s="135" t="s">
        <v>129</v>
      </c>
      <c r="H496" s="137" t="str">
        <f>IFERROR((Table19[[#This Row],[_202310]]-Table19[[#This Row],[_201910]])/Table19[[#This Row],[_201910]]*1,"")</f>
        <v/>
      </c>
    </row>
    <row r="497" spans="1:8">
      <c r="A497" s="132">
        <v>130606</v>
      </c>
      <c r="B497" s="133" t="s">
        <v>1131</v>
      </c>
      <c r="C497" s="134">
        <v>0</v>
      </c>
      <c r="D497" s="134">
        <v>0</v>
      </c>
      <c r="E497" s="134">
        <v>0</v>
      </c>
      <c r="F497" s="134">
        <v>0</v>
      </c>
      <c r="G497" s="135" t="s">
        <v>129</v>
      </c>
      <c r="H497" s="137" t="str">
        <f>IFERROR((Table19[[#This Row],[_202310]]-Table19[[#This Row],[_201910]])/Table19[[#This Row],[_201910]]*1,"")</f>
        <v/>
      </c>
    </row>
    <row r="498" spans="1:8">
      <c r="A498" s="132">
        <v>130606</v>
      </c>
      <c r="B498" s="133" t="s">
        <v>1132</v>
      </c>
      <c r="C498" s="134">
        <v>618</v>
      </c>
      <c r="D498" s="134">
        <v>673</v>
      </c>
      <c r="E498" s="134">
        <v>592</v>
      </c>
      <c r="F498" s="134">
        <v>642</v>
      </c>
      <c r="G498" s="135" t="s">
        <v>129</v>
      </c>
      <c r="H498" s="137" t="str">
        <f>IFERROR((Table19[[#This Row],[_202310]]-Table19[[#This Row],[_201910]])/Table19[[#This Row],[_201910]]*1,"")</f>
        <v/>
      </c>
    </row>
    <row r="499" spans="1:8">
      <c r="A499" s="132">
        <v>130606</v>
      </c>
      <c r="B499" s="133" t="s">
        <v>1133</v>
      </c>
      <c r="C499" s="134">
        <v>3</v>
      </c>
      <c r="D499" s="134">
        <v>6</v>
      </c>
      <c r="E499" s="134">
        <v>6</v>
      </c>
      <c r="F499" s="134">
        <v>8</v>
      </c>
      <c r="G499" s="135" t="s">
        <v>129</v>
      </c>
      <c r="H499" s="137" t="str">
        <f>IFERROR((Table19[[#This Row],[_202310]]-Table19[[#This Row],[_201910]])/Table19[[#This Row],[_201910]]*1,"")</f>
        <v/>
      </c>
    </row>
    <row r="500" spans="1:8">
      <c r="A500" s="132">
        <v>130606</v>
      </c>
      <c r="B500" s="133" t="s">
        <v>1134</v>
      </c>
      <c r="C500" s="134">
        <v>100</v>
      </c>
      <c r="D500" s="134">
        <v>112</v>
      </c>
      <c r="E500" s="134">
        <v>106</v>
      </c>
      <c r="F500" s="134">
        <v>138</v>
      </c>
      <c r="G500" s="135" t="s">
        <v>129</v>
      </c>
      <c r="H500" s="137" t="str">
        <f>IFERROR((Table19[[#This Row],[_202310]]-Table19[[#This Row],[_201910]])/Table19[[#This Row],[_201910]]*1,"")</f>
        <v/>
      </c>
    </row>
    <row r="501" spans="1:8">
      <c r="A501" s="132">
        <v>130606</v>
      </c>
      <c r="B501" s="133" t="s">
        <v>1135</v>
      </c>
      <c r="C501" s="134" t="s">
        <v>129</v>
      </c>
      <c r="D501" s="134" t="s">
        <v>129</v>
      </c>
      <c r="E501" s="134" t="s">
        <v>129</v>
      </c>
      <c r="F501" s="134" t="s">
        <v>129</v>
      </c>
      <c r="G501" s="135" t="s">
        <v>129</v>
      </c>
      <c r="H501" s="137" t="str">
        <f>IFERROR((Table19[[#This Row],[_202310]]-Table19[[#This Row],[_201910]])/Table19[[#This Row],[_201910]]*1,"")</f>
        <v/>
      </c>
    </row>
    <row r="502" spans="1:8">
      <c r="A502" s="132">
        <v>130606</v>
      </c>
      <c r="B502" s="133" t="s">
        <v>1136</v>
      </c>
      <c r="C502" s="134">
        <v>103</v>
      </c>
      <c r="D502" s="134">
        <v>118</v>
      </c>
      <c r="E502" s="134">
        <v>112</v>
      </c>
      <c r="F502" s="134">
        <v>146</v>
      </c>
      <c r="G502" s="135" t="s">
        <v>129</v>
      </c>
      <c r="H502" s="137" t="str">
        <f>IFERROR((Table19[[#This Row],[_202310]]-Table19[[#This Row],[_201910]])/Table19[[#This Row],[_201910]]*1,"")</f>
        <v/>
      </c>
    </row>
    <row r="503" spans="1:8">
      <c r="A503" s="132">
        <v>130606</v>
      </c>
      <c r="B503" s="133" t="s">
        <v>1137</v>
      </c>
      <c r="C503" s="134">
        <v>17</v>
      </c>
      <c r="D503" s="134">
        <v>18</v>
      </c>
      <c r="E503" s="134">
        <v>19</v>
      </c>
      <c r="F503" s="134">
        <v>23</v>
      </c>
      <c r="G503" s="135" t="s">
        <v>129</v>
      </c>
      <c r="H503" s="137" t="str">
        <f>IFERROR((Table19[[#This Row],[_202310]]-Table19[[#This Row],[_201910]])/Table19[[#This Row],[_201910]]*1,"")</f>
        <v/>
      </c>
    </row>
    <row r="504" spans="1:8">
      <c r="A504" s="132">
        <v>130606</v>
      </c>
      <c r="B504" s="133" t="s">
        <v>1138</v>
      </c>
      <c r="C504" s="134">
        <v>5</v>
      </c>
      <c r="D504" s="134">
        <v>7</v>
      </c>
      <c r="E504" s="134">
        <v>7</v>
      </c>
      <c r="F504" s="134">
        <v>12</v>
      </c>
      <c r="G504" s="135" t="s">
        <v>129</v>
      </c>
      <c r="H504" s="137" t="str">
        <f>IFERROR((Table19[[#This Row],[_202310]]-Table19[[#This Row],[_201910]])/Table19[[#This Row],[_201910]]*1,"")</f>
        <v/>
      </c>
    </row>
    <row r="505" spans="1:8">
      <c r="A505" s="132">
        <v>130606</v>
      </c>
      <c r="B505" s="133" t="s">
        <v>1139</v>
      </c>
      <c r="C505" s="134">
        <v>126</v>
      </c>
      <c r="D505" s="134">
        <v>146</v>
      </c>
      <c r="E505" s="134">
        <v>132</v>
      </c>
      <c r="F505" s="134">
        <v>162</v>
      </c>
      <c r="G505" s="135" t="s">
        <v>129</v>
      </c>
      <c r="H505" s="137" t="str">
        <f>IFERROR((Table19[[#This Row],[_202310]]-Table19[[#This Row],[_201910]])/Table19[[#This Row],[_201910]]*1,"")</f>
        <v/>
      </c>
    </row>
    <row r="506" spans="1:8">
      <c r="A506" s="132">
        <v>130606</v>
      </c>
      <c r="B506" s="133" t="s">
        <v>1140</v>
      </c>
      <c r="C506" s="134" t="s">
        <v>129</v>
      </c>
      <c r="D506" s="134" t="s">
        <v>129</v>
      </c>
      <c r="E506" s="134" t="s">
        <v>129</v>
      </c>
      <c r="F506" s="134" t="s">
        <v>129</v>
      </c>
      <c r="G506" s="135" t="s">
        <v>129</v>
      </c>
      <c r="H506" s="137" t="str">
        <f>IFERROR((Table19[[#This Row],[_202310]]-Table19[[#This Row],[_201910]])/Table19[[#This Row],[_201910]]*1,"")</f>
        <v/>
      </c>
    </row>
    <row r="507" spans="1:8">
      <c r="A507" s="132">
        <v>130606</v>
      </c>
      <c r="B507" s="133" t="s">
        <v>1141</v>
      </c>
      <c r="C507" s="134">
        <v>131</v>
      </c>
      <c r="D507" s="134">
        <v>153</v>
      </c>
      <c r="E507" s="134">
        <v>139</v>
      </c>
      <c r="F507" s="134">
        <v>174</v>
      </c>
      <c r="G507" s="135" t="s">
        <v>129</v>
      </c>
      <c r="H507" s="137" t="str">
        <f>IFERROR((Table19[[#This Row],[_202310]]-Table19[[#This Row],[_201910]])/Table19[[#This Row],[_201910]]*1,"")</f>
        <v/>
      </c>
    </row>
    <row r="508" spans="1:8">
      <c r="A508" s="132">
        <v>130606</v>
      </c>
      <c r="B508" s="133" t="s">
        <v>1142</v>
      </c>
      <c r="C508" s="134">
        <v>21</v>
      </c>
      <c r="D508" s="134">
        <v>23</v>
      </c>
      <c r="E508" s="134">
        <v>23</v>
      </c>
      <c r="F508" s="134">
        <v>27</v>
      </c>
      <c r="G508" s="135" t="s">
        <v>129</v>
      </c>
      <c r="H508" s="137" t="str">
        <f>IFERROR((Table19[[#This Row],[_202310]]-Table19[[#This Row],[_201910]])/Table19[[#This Row],[_201910]]*1,"")</f>
        <v/>
      </c>
    </row>
    <row r="509" spans="1:8">
      <c r="A509" s="132">
        <v>130606</v>
      </c>
      <c r="B509" s="133" t="s">
        <v>1143</v>
      </c>
      <c r="C509" s="134">
        <v>5</v>
      </c>
      <c r="D509" s="134">
        <v>7</v>
      </c>
      <c r="E509" s="134">
        <v>7</v>
      </c>
      <c r="F509" s="134">
        <v>12</v>
      </c>
      <c r="G509" s="135" t="s">
        <v>129</v>
      </c>
      <c r="H509" s="137" t="str">
        <f>IFERROR((Table19[[#This Row],[_202310]]-Table19[[#This Row],[_201910]])/Table19[[#This Row],[_201910]]*1,"")</f>
        <v/>
      </c>
    </row>
    <row r="510" spans="1:8">
      <c r="A510" s="132">
        <v>130606</v>
      </c>
      <c r="B510" s="133" t="s">
        <v>1144</v>
      </c>
      <c r="C510" s="134">
        <v>140</v>
      </c>
      <c r="D510" s="134">
        <v>162</v>
      </c>
      <c r="E510" s="134">
        <v>144</v>
      </c>
      <c r="F510" s="134">
        <v>171</v>
      </c>
      <c r="G510" s="135" t="s">
        <v>129</v>
      </c>
      <c r="H510" s="137" t="str">
        <f>IFERROR((Table19[[#This Row],[_202310]]-Table19[[#This Row],[_201910]])/Table19[[#This Row],[_201910]]*1,"")</f>
        <v/>
      </c>
    </row>
    <row r="511" spans="1:8">
      <c r="A511" s="132">
        <v>130606</v>
      </c>
      <c r="B511" s="133" t="s">
        <v>1145</v>
      </c>
      <c r="C511" s="134" t="s">
        <v>129</v>
      </c>
      <c r="D511" s="134" t="s">
        <v>129</v>
      </c>
      <c r="E511" s="134" t="s">
        <v>129</v>
      </c>
      <c r="F511" s="134" t="s">
        <v>129</v>
      </c>
      <c r="G511" s="135" t="s">
        <v>129</v>
      </c>
      <c r="H511" s="137" t="str">
        <f>IFERROR((Table19[[#This Row],[_202310]]-Table19[[#This Row],[_201910]])/Table19[[#This Row],[_201910]]*1,"")</f>
        <v/>
      </c>
    </row>
    <row r="512" spans="1:8">
      <c r="A512" s="132">
        <v>130606</v>
      </c>
      <c r="B512" s="133" t="s">
        <v>1146</v>
      </c>
      <c r="C512" s="134">
        <v>145</v>
      </c>
      <c r="D512" s="134">
        <v>169</v>
      </c>
      <c r="E512" s="134">
        <v>151</v>
      </c>
      <c r="F512" s="134">
        <v>183</v>
      </c>
      <c r="G512" s="135" t="s">
        <v>129</v>
      </c>
      <c r="H512" s="137" t="str">
        <f>IFERROR((Table19[[#This Row],[_202310]]-Table19[[#This Row],[_201910]])/Table19[[#This Row],[_201910]]*1,"")</f>
        <v/>
      </c>
    </row>
    <row r="513" spans="1:8">
      <c r="A513" s="132">
        <v>130606</v>
      </c>
      <c r="B513" s="133" t="s">
        <v>1147</v>
      </c>
      <c r="C513" s="134">
        <v>17</v>
      </c>
      <c r="D513" s="134">
        <v>20</v>
      </c>
      <c r="E513" s="134">
        <v>26</v>
      </c>
      <c r="F513" s="134">
        <v>17</v>
      </c>
      <c r="G513" s="135" t="s">
        <v>129</v>
      </c>
      <c r="H513" s="137" t="str">
        <f>IFERROR((Table19[[#This Row],[_202310]]-Table19[[#This Row],[_201910]])/Table19[[#This Row],[_201910]]*1,"")</f>
        <v/>
      </c>
    </row>
    <row r="514" spans="1:8">
      <c r="A514" s="132">
        <v>130606</v>
      </c>
      <c r="B514" s="133" t="s">
        <v>1148</v>
      </c>
      <c r="C514" s="134">
        <v>196</v>
      </c>
      <c r="D514" s="134">
        <v>227</v>
      </c>
      <c r="E514" s="134">
        <v>176</v>
      </c>
      <c r="F514" s="134">
        <v>177</v>
      </c>
      <c r="G514" s="135" t="s">
        <v>129</v>
      </c>
      <c r="H514" s="137" t="str">
        <f>IFERROR((Table19[[#This Row],[_202310]]-Table19[[#This Row],[_201910]])/Table19[[#This Row],[_201910]]*1,"")</f>
        <v/>
      </c>
    </row>
    <row r="515" spans="1:8">
      <c r="A515" s="132">
        <v>130606</v>
      </c>
      <c r="B515" s="133" t="s">
        <v>1149</v>
      </c>
      <c r="C515" s="134">
        <v>260</v>
      </c>
      <c r="D515" s="134">
        <v>257</v>
      </c>
      <c r="E515" s="134">
        <v>239</v>
      </c>
      <c r="F515" s="134">
        <v>265</v>
      </c>
      <c r="G515" s="135" t="s">
        <v>129</v>
      </c>
      <c r="H515" s="137" t="str">
        <f>IFERROR((Table19[[#This Row],[_202310]]-Table19[[#This Row],[_201910]])/Table19[[#This Row],[_201910]]*1,"")</f>
        <v/>
      </c>
    </row>
    <row r="516" spans="1:8">
      <c r="A516" s="132">
        <v>130606</v>
      </c>
      <c r="B516" s="133" t="s">
        <v>1150</v>
      </c>
      <c r="C516" s="134">
        <v>473</v>
      </c>
      <c r="D516" s="134">
        <v>504</v>
      </c>
      <c r="E516" s="134">
        <v>441</v>
      </c>
      <c r="F516" s="134">
        <v>459</v>
      </c>
      <c r="G516" s="135" t="s">
        <v>129</v>
      </c>
      <c r="H516" s="137" t="str">
        <f>IFERROR((Table19[[#This Row],[_202310]]-Table19[[#This Row],[_201910]])/Table19[[#This Row],[_201910]]*1,"")</f>
        <v/>
      </c>
    </row>
    <row r="517" spans="1:8">
      <c r="A517" s="132">
        <v>130606</v>
      </c>
      <c r="B517" s="133" t="s">
        <v>1151</v>
      </c>
      <c r="C517" s="134">
        <v>23</v>
      </c>
      <c r="D517" s="134">
        <v>25</v>
      </c>
      <c r="E517" s="134">
        <v>26</v>
      </c>
      <c r="F517" s="134">
        <v>29</v>
      </c>
      <c r="G517" s="135" t="s">
        <v>129</v>
      </c>
      <c r="H517" s="137" t="str">
        <f>IFERROR((Table19[[#This Row],[_202310]]-Table19[[#This Row],[_201910]])/Table19[[#This Row],[_201910]]*1,"")</f>
        <v/>
      </c>
    </row>
    <row r="518" spans="1:8">
      <c r="A518" s="132">
        <v>130606</v>
      </c>
      <c r="B518" s="133" t="s">
        <v>1152</v>
      </c>
      <c r="C518" s="134">
        <v>34</v>
      </c>
      <c r="D518" s="134">
        <v>37</v>
      </c>
      <c r="E518" s="134">
        <v>34</v>
      </c>
      <c r="F518" s="134">
        <v>30</v>
      </c>
      <c r="G518" s="135" t="s">
        <v>129</v>
      </c>
      <c r="H518" s="137" t="str">
        <f>IFERROR((Table19[[#This Row],[_202310]]-Table19[[#This Row],[_201910]])/Table19[[#This Row],[_201910]]*1,"")</f>
        <v/>
      </c>
    </row>
    <row r="519" spans="1:8">
      <c r="A519" s="132">
        <v>130606</v>
      </c>
      <c r="B519" s="133" t="s">
        <v>1153</v>
      </c>
      <c r="C519" s="134">
        <v>3</v>
      </c>
      <c r="D519" s="134">
        <v>3</v>
      </c>
      <c r="E519" s="134">
        <v>4</v>
      </c>
      <c r="F519" s="134">
        <v>3</v>
      </c>
      <c r="G519" s="135" t="s">
        <v>129</v>
      </c>
      <c r="H519" s="137" t="str">
        <f>IFERROR((Table19[[#This Row],[_202310]]-Table19[[#This Row],[_201910]])/Table19[[#This Row],[_201910]]*1,"")</f>
        <v/>
      </c>
    </row>
    <row r="520" spans="1:8">
      <c r="A520" s="132">
        <v>130606</v>
      </c>
      <c r="B520" s="133" t="s">
        <v>1154</v>
      </c>
      <c r="C520" s="134">
        <v>32</v>
      </c>
      <c r="D520" s="134">
        <v>34</v>
      </c>
      <c r="E520" s="134">
        <v>30</v>
      </c>
      <c r="F520" s="134">
        <v>28</v>
      </c>
      <c r="G520" s="135" t="s">
        <v>129</v>
      </c>
      <c r="H520" s="137" t="str">
        <f>IFERROR((Table19[[#This Row],[_202310]]-Table19[[#This Row],[_201910]])/Table19[[#This Row],[_201910]]*1,"")</f>
        <v/>
      </c>
    </row>
    <row r="521" spans="1:8">
      <c r="A521" s="132">
        <v>130606</v>
      </c>
      <c r="B521" s="133" t="s">
        <v>1155</v>
      </c>
      <c r="C521" s="134">
        <v>42</v>
      </c>
      <c r="D521" s="134">
        <v>38</v>
      </c>
      <c r="E521" s="134">
        <v>40</v>
      </c>
      <c r="F521" s="134">
        <v>41</v>
      </c>
      <c r="G521" s="135" t="s">
        <v>129</v>
      </c>
      <c r="H521" s="137" t="str">
        <f>IFERROR((Table19[[#This Row],[_202310]]-Table19[[#This Row],[_201910]])/Table19[[#This Row],[_201910]]*1,"")</f>
        <v/>
      </c>
    </row>
    <row r="522" spans="1:8">
      <c r="A522" s="132">
        <v>130907</v>
      </c>
      <c r="B522" s="133" t="s">
        <v>1130</v>
      </c>
      <c r="C522" s="134">
        <v>2584</v>
      </c>
      <c r="D522" s="134">
        <v>2335</v>
      </c>
      <c r="E522" s="134">
        <v>2475</v>
      </c>
      <c r="F522" s="134">
        <v>2096</v>
      </c>
      <c r="G522" s="135">
        <v>1971</v>
      </c>
      <c r="H522" s="137">
        <f>IFERROR((Table19[[#This Row],[_202310]]-Table19[[#This Row],[_201910]])/Table19[[#This Row],[_201910]]*1,"")</f>
        <v>-0.23722910216718265</v>
      </c>
    </row>
    <row r="523" spans="1:8">
      <c r="A523" s="132">
        <v>130907</v>
      </c>
      <c r="B523" s="133" t="s">
        <v>1131</v>
      </c>
      <c r="C523" s="134">
        <v>0</v>
      </c>
      <c r="D523" s="134">
        <v>0</v>
      </c>
      <c r="E523" s="134">
        <v>5</v>
      </c>
      <c r="F523" s="134">
        <v>4</v>
      </c>
      <c r="G523" s="135">
        <v>1</v>
      </c>
      <c r="H523" s="137" t="str">
        <f>IFERROR((Table19[[#This Row],[_202310]]-Table19[[#This Row],[_201910]])/Table19[[#This Row],[_201910]]*1,"")</f>
        <v/>
      </c>
    </row>
    <row r="524" spans="1:8">
      <c r="A524" s="132">
        <v>130907</v>
      </c>
      <c r="B524" s="133" t="s">
        <v>1132</v>
      </c>
      <c r="C524" s="134">
        <v>2584</v>
      </c>
      <c r="D524" s="134">
        <v>2335</v>
      </c>
      <c r="E524" s="134">
        <v>2470</v>
      </c>
      <c r="F524" s="134">
        <v>2092</v>
      </c>
      <c r="G524" s="135">
        <v>1970</v>
      </c>
      <c r="H524" s="137">
        <f>IFERROR((Table19[[#This Row],[_202310]]-Table19[[#This Row],[_201910]])/Table19[[#This Row],[_201910]]*1,"")</f>
        <v>-0.23761609907120743</v>
      </c>
    </row>
    <row r="525" spans="1:8">
      <c r="A525" s="132">
        <v>130907</v>
      </c>
      <c r="B525" s="133" t="s">
        <v>1133</v>
      </c>
      <c r="C525" s="134">
        <v>69</v>
      </c>
      <c r="D525" s="134">
        <v>67</v>
      </c>
      <c r="E525" s="134">
        <v>52</v>
      </c>
      <c r="F525" s="134">
        <v>52</v>
      </c>
      <c r="G525" s="135">
        <v>72</v>
      </c>
      <c r="H525" s="137">
        <f>IFERROR((Table19[[#This Row],[_202310]]-Table19[[#This Row],[_201910]])/Table19[[#This Row],[_201910]]*1,"")</f>
        <v>4.3478260869565216E-2</v>
      </c>
    </row>
    <row r="526" spans="1:8">
      <c r="A526" s="132">
        <v>130907</v>
      </c>
      <c r="B526" s="133" t="s">
        <v>1134</v>
      </c>
      <c r="C526" s="134">
        <v>411</v>
      </c>
      <c r="D526" s="134">
        <v>407</v>
      </c>
      <c r="E526" s="134">
        <v>205</v>
      </c>
      <c r="F526" s="134">
        <v>457</v>
      </c>
      <c r="G526" s="135">
        <v>482</v>
      </c>
      <c r="H526" s="137">
        <f>IFERROR((Table19[[#This Row],[_202310]]-Table19[[#This Row],[_201910]])/Table19[[#This Row],[_201910]]*1,"")</f>
        <v>0.17274939172749393</v>
      </c>
    </row>
    <row r="527" spans="1:8">
      <c r="A527" s="132">
        <v>130907</v>
      </c>
      <c r="B527" s="133" t="s">
        <v>1135</v>
      </c>
      <c r="C527" s="134">
        <v>0</v>
      </c>
      <c r="D527" s="134">
        <v>0</v>
      </c>
      <c r="E527" s="134">
        <v>0</v>
      </c>
      <c r="F527" s="134">
        <v>0</v>
      </c>
      <c r="G527" s="135">
        <v>0</v>
      </c>
      <c r="H527" s="137" t="str">
        <f>IFERROR((Table19[[#This Row],[_202310]]-Table19[[#This Row],[_201910]])/Table19[[#This Row],[_201910]]*1,"")</f>
        <v/>
      </c>
    </row>
    <row r="528" spans="1:8">
      <c r="A528" s="132">
        <v>130907</v>
      </c>
      <c r="B528" s="133" t="s">
        <v>1136</v>
      </c>
      <c r="C528" s="134">
        <v>480</v>
      </c>
      <c r="D528" s="134">
        <v>474</v>
      </c>
      <c r="E528" s="134">
        <v>257</v>
      </c>
      <c r="F528" s="134">
        <v>509</v>
      </c>
      <c r="G528" s="135">
        <v>554</v>
      </c>
      <c r="H528" s="137">
        <f>IFERROR((Table19[[#This Row],[_202310]]-Table19[[#This Row],[_201910]])/Table19[[#This Row],[_201910]]*1,"")</f>
        <v>0.15416666666666667</v>
      </c>
    </row>
    <row r="529" spans="1:8">
      <c r="A529" s="132">
        <v>130907</v>
      </c>
      <c r="B529" s="133" t="s">
        <v>1137</v>
      </c>
      <c r="C529" s="134">
        <v>19</v>
      </c>
      <c r="D529" s="134">
        <v>20</v>
      </c>
      <c r="E529" s="134">
        <v>10</v>
      </c>
      <c r="F529" s="134">
        <v>24</v>
      </c>
      <c r="G529" s="135">
        <v>28</v>
      </c>
      <c r="H529" s="137">
        <f>IFERROR((Table19[[#This Row],[_202310]]-Table19[[#This Row],[_201910]])/Table19[[#This Row],[_201910]]*1,"")</f>
        <v>0.47368421052631576</v>
      </c>
    </row>
    <row r="530" spans="1:8">
      <c r="A530" s="132">
        <v>130907</v>
      </c>
      <c r="B530" s="133" t="s">
        <v>1138</v>
      </c>
      <c r="C530" s="134">
        <v>64</v>
      </c>
      <c r="D530" s="134">
        <v>62</v>
      </c>
      <c r="E530" s="134">
        <v>64</v>
      </c>
      <c r="F530" s="134">
        <v>62</v>
      </c>
      <c r="G530" s="135">
        <v>73</v>
      </c>
      <c r="H530" s="137">
        <f>IFERROR((Table19[[#This Row],[_202310]]-Table19[[#This Row],[_201910]])/Table19[[#This Row],[_201910]]*1,"")</f>
        <v>0.140625</v>
      </c>
    </row>
    <row r="531" spans="1:8">
      <c r="A531" s="132">
        <v>130907</v>
      </c>
      <c r="B531" s="133" t="s">
        <v>1139</v>
      </c>
      <c r="C531" s="134">
        <v>559</v>
      </c>
      <c r="D531" s="134">
        <v>553</v>
      </c>
      <c r="E531" s="134">
        <v>616</v>
      </c>
      <c r="F531" s="134">
        <v>587</v>
      </c>
      <c r="G531" s="135">
        <v>590</v>
      </c>
      <c r="H531" s="137">
        <f>IFERROR((Table19[[#This Row],[_202310]]-Table19[[#This Row],[_201910]])/Table19[[#This Row],[_201910]]*1,"")</f>
        <v>5.5456171735241505E-2</v>
      </c>
    </row>
    <row r="532" spans="1:8">
      <c r="A532" s="132">
        <v>130907</v>
      </c>
      <c r="B532" s="133" t="s">
        <v>1140</v>
      </c>
      <c r="C532" s="134">
        <v>0</v>
      </c>
      <c r="D532" s="134">
        <v>0</v>
      </c>
      <c r="E532" s="134">
        <v>0</v>
      </c>
      <c r="F532" s="134">
        <v>0</v>
      </c>
      <c r="G532" s="135">
        <v>0</v>
      </c>
      <c r="H532" s="137" t="str">
        <f>IFERROR((Table19[[#This Row],[_202310]]-Table19[[#This Row],[_201910]])/Table19[[#This Row],[_201910]]*1,"")</f>
        <v/>
      </c>
    </row>
    <row r="533" spans="1:8">
      <c r="A533" s="132">
        <v>130907</v>
      </c>
      <c r="B533" s="133" t="s">
        <v>1141</v>
      </c>
      <c r="C533" s="134">
        <v>623</v>
      </c>
      <c r="D533" s="134">
        <v>615</v>
      </c>
      <c r="E533" s="134">
        <v>680</v>
      </c>
      <c r="F533" s="134">
        <v>649</v>
      </c>
      <c r="G533" s="135">
        <v>663</v>
      </c>
      <c r="H533" s="137">
        <f>IFERROR((Table19[[#This Row],[_202310]]-Table19[[#This Row],[_201910]])/Table19[[#This Row],[_201910]]*1,"")</f>
        <v>6.4205457463884424E-2</v>
      </c>
    </row>
    <row r="534" spans="1:8">
      <c r="A534" s="132">
        <v>130907</v>
      </c>
      <c r="B534" s="133" t="s">
        <v>1142</v>
      </c>
      <c r="C534" s="134">
        <v>24</v>
      </c>
      <c r="D534" s="134">
        <v>26</v>
      </c>
      <c r="E534" s="134">
        <v>28</v>
      </c>
      <c r="F534" s="134">
        <v>31</v>
      </c>
      <c r="G534" s="135">
        <v>34</v>
      </c>
      <c r="H534" s="137">
        <f>IFERROR((Table19[[#This Row],[_202310]]-Table19[[#This Row],[_201910]])/Table19[[#This Row],[_201910]]*1,"")</f>
        <v>0.41666666666666669</v>
      </c>
    </row>
    <row r="535" spans="1:8">
      <c r="A535" s="132">
        <v>130907</v>
      </c>
      <c r="B535" s="133" t="s">
        <v>1143</v>
      </c>
      <c r="C535" s="134">
        <v>63</v>
      </c>
      <c r="D535" s="134">
        <v>61</v>
      </c>
      <c r="E535" s="134">
        <v>62</v>
      </c>
      <c r="F535" s="134">
        <v>60</v>
      </c>
      <c r="G535" s="135">
        <v>70</v>
      </c>
      <c r="H535" s="137">
        <f>IFERROR((Table19[[#This Row],[_202310]]-Table19[[#This Row],[_201910]])/Table19[[#This Row],[_201910]]*1,"")</f>
        <v>0.1111111111111111</v>
      </c>
    </row>
    <row r="536" spans="1:8">
      <c r="A536" s="132">
        <v>130907</v>
      </c>
      <c r="B536" s="133" t="s">
        <v>1144</v>
      </c>
      <c r="C536" s="134">
        <v>623</v>
      </c>
      <c r="D536" s="134">
        <v>614</v>
      </c>
      <c r="E536" s="134">
        <v>661</v>
      </c>
      <c r="F536" s="134">
        <v>643</v>
      </c>
      <c r="G536" s="135">
        <v>632</v>
      </c>
      <c r="H536" s="137">
        <f>IFERROR((Table19[[#This Row],[_202310]]-Table19[[#This Row],[_201910]])/Table19[[#This Row],[_201910]]*1,"")</f>
        <v>1.4446227929373997E-2</v>
      </c>
    </row>
    <row r="537" spans="1:8">
      <c r="A537" s="132">
        <v>130907</v>
      </c>
      <c r="B537" s="133" t="s">
        <v>1145</v>
      </c>
      <c r="C537" s="134">
        <v>0</v>
      </c>
      <c r="D537" s="134">
        <v>0</v>
      </c>
      <c r="E537" s="134">
        <v>0</v>
      </c>
      <c r="F537" s="134">
        <v>0</v>
      </c>
      <c r="G537" s="135">
        <v>0</v>
      </c>
      <c r="H537" s="137" t="str">
        <f>IFERROR((Table19[[#This Row],[_202310]]-Table19[[#This Row],[_201910]])/Table19[[#This Row],[_201910]]*1,"")</f>
        <v/>
      </c>
    </row>
    <row r="538" spans="1:8">
      <c r="A538" s="132">
        <v>130907</v>
      </c>
      <c r="B538" s="133" t="s">
        <v>1146</v>
      </c>
      <c r="C538" s="134">
        <v>686</v>
      </c>
      <c r="D538" s="134">
        <v>675</v>
      </c>
      <c r="E538" s="134">
        <v>723</v>
      </c>
      <c r="F538" s="134">
        <v>703</v>
      </c>
      <c r="G538" s="135">
        <v>702</v>
      </c>
      <c r="H538" s="137">
        <f>IFERROR((Table19[[#This Row],[_202310]]-Table19[[#This Row],[_201910]])/Table19[[#This Row],[_201910]]*1,"")</f>
        <v>2.3323615160349854E-2</v>
      </c>
    </row>
    <row r="539" spans="1:8">
      <c r="A539" s="132">
        <v>130907</v>
      </c>
      <c r="B539" s="133" t="s">
        <v>1147</v>
      </c>
      <c r="C539" s="134">
        <v>80</v>
      </c>
      <c r="D539" s="134">
        <v>71</v>
      </c>
      <c r="E539" s="134">
        <v>55</v>
      </c>
      <c r="F539" s="134">
        <v>80</v>
      </c>
      <c r="G539" s="135">
        <v>36</v>
      </c>
      <c r="H539" s="137">
        <f>IFERROR((Table19[[#This Row],[_202310]]-Table19[[#This Row],[_201910]])/Table19[[#This Row],[_201910]]*1,"")</f>
        <v>-0.55000000000000004</v>
      </c>
    </row>
    <row r="540" spans="1:8">
      <c r="A540" s="132">
        <v>130907</v>
      </c>
      <c r="B540" s="133" t="s">
        <v>1148</v>
      </c>
      <c r="C540" s="134">
        <v>480</v>
      </c>
      <c r="D540" s="134">
        <v>422</v>
      </c>
      <c r="E540" s="134">
        <v>427</v>
      </c>
      <c r="F540" s="134">
        <v>715</v>
      </c>
      <c r="G540" s="135">
        <v>298</v>
      </c>
      <c r="H540" s="137">
        <f>IFERROR((Table19[[#This Row],[_202310]]-Table19[[#This Row],[_201910]])/Table19[[#This Row],[_201910]]*1,"")</f>
        <v>-0.37916666666666665</v>
      </c>
    </row>
    <row r="541" spans="1:8">
      <c r="A541" s="132">
        <v>130907</v>
      </c>
      <c r="B541" s="133" t="s">
        <v>1149</v>
      </c>
      <c r="C541" s="134">
        <v>1338</v>
      </c>
      <c r="D541" s="134">
        <v>1167</v>
      </c>
      <c r="E541" s="134">
        <v>1265</v>
      </c>
      <c r="F541" s="134">
        <v>594</v>
      </c>
      <c r="G541" s="135">
        <v>934</v>
      </c>
      <c r="H541" s="137">
        <f>IFERROR((Table19[[#This Row],[_202310]]-Table19[[#This Row],[_201910]])/Table19[[#This Row],[_201910]]*1,"")</f>
        <v>-0.30194319880418535</v>
      </c>
    </row>
    <row r="542" spans="1:8">
      <c r="A542" s="132">
        <v>130907</v>
      </c>
      <c r="B542" s="133" t="s">
        <v>1150</v>
      </c>
      <c r="C542" s="134">
        <v>1898</v>
      </c>
      <c r="D542" s="134">
        <v>1660</v>
      </c>
      <c r="E542" s="134">
        <v>1747</v>
      </c>
      <c r="F542" s="134">
        <v>1389</v>
      </c>
      <c r="G542" s="135">
        <v>1268</v>
      </c>
      <c r="H542" s="137">
        <f>IFERROR((Table19[[#This Row],[_202310]]-Table19[[#This Row],[_201910]])/Table19[[#This Row],[_201910]]*1,"")</f>
        <v>-0.33192834562697576</v>
      </c>
    </row>
    <row r="543" spans="1:8">
      <c r="A543" s="132">
        <v>130907</v>
      </c>
      <c r="B543" s="133" t="s">
        <v>1151</v>
      </c>
      <c r="C543" s="134">
        <v>27</v>
      </c>
      <c r="D543" s="134">
        <v>29</v>
      </c>
      <c r="E543" s="134">
        <v>29</v>
      </c>
      <c r="F543" s="134">
        <v>34</v>
      </c>
      <c r="G543" s="135">
        <v>36</v>
      </c>
      <c r="H543" s="137">
        <f>IFERROR((Table19[[#This Row],[_202310]]-Table19[[#This Row],[_201910]])/Table19[[#This Row],[_201910]]*1,"")</f>
        <v>0.33333333333333331</v>
      </c>
    </row>
    <row r="544" spans="1:8">
      <c r="A544" s="132">
        <v>130907</v>
      </c>
      <c r="B544" s="133" t="s">
        <v>1152</v>
      </c>
      <c r="C544" s="134">
        <v>22</v>
      </c>
      <c r="D544" s="134">
        <v>21</v>
      </c>
      <c r="E544" s="134">
        <v>20</v>
      </c>
      <c r="F544" s="134">
        <v>38</v>
      </c>
      <c r="G544" s="135">
        <v>17</v>
      </c>
      <c r="H544" s="137">
        <f>IFERROR((Table19[[#This Row],[_202310]]-Table19[[#This Row],[_201910]])/Table19[[#This Row],[_201910]]*1,"")</f>
        <v>-0.22727272727272727</v>
      </c>
    </row>
    <row r="545" spans="1:8">
      <c r="A545" s="132">
        <v>130907</v>
      </c>
      <c r="B545" s="133" t="s">
        <v>1153</v>
      </c>
      <c r="C545" s="134">
        <v>3</v>
      </c>
      <c r="D545" s="134">
        <v>3</v>
      </c>
      <c r="E545" s="134">
        <v>2</v>
      </c>
      <c r="F545" s="134">
        <v>4</v>
      </c>
      <c r="G545" s="135">
        <v>2</v>
      </c>
      <c r="H545" s="137">
        <f>IFERROR((Table19[[#This Row],[_202310]]-Table19[[#This Row],[_201910]])/Table19[[#This Row],[_201910]]*1,"")</f>
        <v>-0.33333333333333331</v>
      </c>
    </row>
    <row r="546" spans="1:8">
      <c r="A546" s="132">
        <v>130907</v>
      </c>
      <c r="B546" s="133" t="s">
        <v>1154</v>
      </c>
      <c r="C546" s="134">
        <v>19</v>
      </c>
      <c r="D546" s="134">
        <v>18</v>
      </c>
      <c r="E546" s="134">
        <v>17</v>
      </c>
      <c r="F546" s="134">
        <v>34</v>
      </c>
      <c r="G546" s="135">
        <v>15</v>
      </c>
      <c r="H546" s="137">
        <f>IFERROR((Table19[[#This Row],[_202310]]-Table19[[#This Row],[_201910]])/Table19[[#This Row],[_201910]]*1,"")</f>
        <v>-0.21052631578947367</v>
      </c>
    </row>
    <row r="547" spans="1:8">
      <c r="A547" s="132">
        <v>130907</v>
      </c>
      <c r="B547" s="133" t="s">
        <v>1155</v>
      </c>
      <c r="C547" s="134">
        <v>52</v>
      </c>
      <c r="D547" s="134">
        <v>50</v>
      </c>
      <c r="E547" s="134">
        <v>51</v>
      </c>
      <c r="F547" s="134">
        <v>28</v>
      </c>
      <c r="G547" s="135">
        <v>47</v>
      </c>
      <c r="H547" s="137">
        <f>IFERROR((Table19[[#This Row],[_202310]]-Table19[[#This Row],[_201910]])/Table19[[#This Row],[_201910]]*1,"")</f>
        <v>-9.6153846153846159E-2</v>
      </c>
    </row>
    <row r="548" spans="1:8">
      <c r="A548" s="132">
        <v>133702</v>
      </c>
      <c r="B548" s="133" t="s">
        <v>1130</v>
      </c>
      <c r="C548" s="134">
        <v>2849</v>
      </c>
      <c r="D548" s="134">
        <v>2419</v>
      </c>
      <c r="E548" s="134">
        <v>2325</v>
      </c>
      <c r="F548" s="134">
        <v>2012</v>
      </c>
      <c r="G548" s="135">
        <v>1803</v>
      </c>
      <c r="H548" s="137">
        <f>IFERROR((Table19[[#This Row],[_202310]]-Table19[[#This Row],[_201910]])/Table19[[#This Row],[_201910]]*1,"")</f>
        <v>-0.36714636714636717</v>
      </c>
    </row>
    <row r="549" spans="1:8">
      <c r="A549" s="132">
        <v>133702</v>
      </c>
      <c r="B549" s="133" t="s">
        <v>1131</v>
      </c>
      <c r="C549" s="134">
        <v>33</v>
      </c>
      <c r="D549" s="134">
        <v>1</v>
      </c>
      <c r="E549" s="134">
        <v>1</v>
      </c>
      <c r="F549" s="134">
        <v>1</v>
      </c>
      <c r="G549" s="135">
        <v>1</v>
      </c>
      <c r="H549" s="137">
        <f>IFERROR((Table19[[#This Row],[_202310]]-Table19[[#This Row],[_201910]])/Table19[[#This Row],[_201910]]*1,"")</f>
        <v>-0.96969696969696972</v>
      </c>
    </row>
    <row r="550" spans="1:8">
      <c r="A550" s="132">
        <v>133702</v>
      </c>
      <c r="B550" s="133" t="s">
        <v>1132</v>
      </c>
      <c r="C550" s="134">
        <v>2816</v>
      </c>
      <c r="D550" s="134">
        <v>2418</v>
      </c>
      <c r="E550" s="134">
        <v>2324</v>
      </c>
      <c r="F550" s="134">
        <v>2011</v>
      </c>
      <c r="G550" s="135">
        <v>1802</v>
      </c>
      <c r="H550" s="137">
        <f>IFERROR((Table19[[#This Row],[_202310]]-Table19[[#This Row],[_201910]])/Table19[[#This Row],[_201910]]*1,"")</f>
        <v>-0.36008522727272729</v>
      </c>
    </row>
    <row r="551" spans="1:8">
      <c r="A551" s="132">
        <v>133702</v>
      </c>
      <c r="B551" s="133" t="s">
        <v>1133</v>
      </c>
      <c r="C551" s="134">
        <v>97</v>
      </c>
      <c r="D551" s="134">
        <v>90</v>
      </c>
      <c r="E551" s="134">
        <v>89</v>
      </c>
      <c r="F551" s="134">
        <v>85</v>
      </c>
      <c r="G551" s="135">
        <v>75</v>
      </c>
      <c r="H551" s="137">
        <f>IFERROR((Table19[[#This Row],[_202310]]-Table19[[#This Row],[_201910]])/Table19[[#This Row],[_201910]]*1,"")</f>
        <v>-0.22680412371134021</v>
      </c>
    </row>
    <row r="552" spans="1:8">
      <c r="A552" s="132">
        <v>133702</v>
      </c>
      <c r="B552" s="133" t="s">
        <v>1134</v>
      </c>
      <c r="C552" s="134">
        <v>960</v>
      </c>
      <c r="D552" s="134">
        <v>846</v>
      </c>
      <c r="E552" s="134">
        <v>787</v>
      </c>
      <c r="F552" s="134">
        <v>738</v>
      </c>
      <c r="G552" s="135">
        <v>683</v>
      </c>
      <c r="H552" s="137">
        <f>IFERROR((Table19[[#This Row],[_202310]]-Table19[[#This Row],[_201910]])/Table19[[#This Row],[_201910]]*1,"")</f>
        <v>-0.28854166666666664</v>
      </c>
    </row>
    <row r="553" spans="1:8">
      <c r="A553" s="132">
        <v>133702</v>
      </c>
      <c r="B553" s="133" t="s">
        <v>1135</v>
      </c>
      <c r="C553" s="134">
        <v>16</v>
      </c>
      <c r="D553" s="134">
        <v>14</v>
      </c>
      <c r="E553" s="134">
        <v>22</v>
      </c>
      <c r="F553" s="134">
        <v>15</v>
      </c>
      <c r="G553" s="135">
        <v>14</v>
      </c>
      <c r="H553" s="137">
        <f>IFERROR((Table19[[#This Row],[_202310]]-Table19[[#This Row],[_201910]])/Table19[[#This Row],[_201910]]*1,"")</f>
        <v>-0.125</v>
      </c>
    </row>
    <row r="554" spans="1:8">
      <c r="A554" s="132">
        <v>133702</v>
      </c>
      <c r="B554" s="133" t="s">
        <v>1136</v>
      </c>
      <c r="C554" s="134">
        <v>1073</v>
      </c>
      <c r="D554" s="134">
        <v>950</v>
      </c>
      <c r="E554" s="134">
        <v>898</v>
      </c>
      <c r="F554" s="134">
        <v>838</v>
      </c>
      <c r="G554" s="135">
        <v>772</v>
      </c>
      <c r="H554" s="137">
        <f>IFERROR((Table19[[#This Row],[_202310]]-Table19[[#This Row],[_201910]])/Table19[[#This Row],[_201910]]*1,"")</f>
        <v>-0.2805219012115564</v>
      </c>
    </row>
    <row r="555" spans="1:8">
      <c r="A555" s="132">
        <v>133702</v>
      </c>
      <c r="B555" s="133" t="s">
        <v>1137</v>
      </c>
      <c r="C555" s="134">
        <v>38</v>
      </c>
      <c r="D555" s="134">
        <v>39</v>
      </c>
      <c r="E555" s="134">
        <v>39</v>
      </c>
      <c r="F555" s="134">
        <v>42</v>
      </c>
      <c r="G555" s="135">
        <v>43</v>
      </c>
      <c r="H555" s="137">
        <f>IFERROR((Table19[[#This Row],[_202310]]-Table19[[#This Row],[_201910]])/Table19[[#This Row],[_201910]]*1,"")</f>
        <v>0.13157894736842105</v>
      </c>
    </row>
    <row r="556" spans="1:8">
      <c r="A556" s="132">
        <v>133702</v>
      </c>
      <c r="B556" s="133" t="s">
        <v>1138</v>
      </c>
      <c r="C556" s="134">
        <v>97</v>
      </c>
      <c r="D556" s="134">
        <v>91</v>
      </c>
      <c r="E556" s="134">
        <v>96</v>
      </c>
      <c r="F556" s="134">
        <v>89</v>
      </c>
      <c r="G556" s="135">
        <v>85</v>
      </c>
      <c r="H556" s="137">
        <f>IFERROR((Table19[[#This Row],[_202310]]-Table19[[#This Row],[_201910]])/Table19[[#This Row],[_201910]]*1,"")</f>
        <v>-0.12371134020618557</v>
      </c>
    </row>
    <row r="557" spans="1:8">
      <c r="A557" s="132">
        <v>133702</v>
      </c>
      <c r="B557" s="133" t="s">
        <v>1139</v>
      </c>
      <c r="C557" s="134">
        <v>1008</v>
      </c>
      <c r="D557" s="134">
        <v>896</v>
      </c>
      <c r="E557" s="134">
        <v>823</v>
      </c>
      <c r="F557" s="134">
        <v>760</v>
      </c>
      <c r="G557" s="135">
        <v>707</v>
      </c>
      <c r="H557" s="137">
        <f>IFERROR((Table19[[#This Row],[_202310]]-Table19[[#This Row],[_201910]])/Table19[[#This Row],[_201910]]*1,"")</f>
        <v>-0.2986111111111111</v>
      </c>
    </row>
    <row r="558" spans="1:8">
      <c r="A558" s="132">
        <v>133702</v>
      </c>
      <c r="B558" s="133" t="s">
        <v>1140</v>
      </c>
      <c r="C558" s="134">
        <v>77</v>
      </c>
      <c r="D558" s="134">
        <v>55</v>
      </c>
      <c r="E558" s="134">
        <v>57</v>
      </c>
      <c r="F558" s="134">
        <v>56</v>
      </c>
      <c r="G558" s="135">
        <v>59</v>
      </c>
      <c r="H558" s="137">
        <f>IFERROR((Table19[[#This Row],[_202310]]-Table19[[#This Row],[_201910]])/Table19[[#This Row],[_201910]]*1,"")</f>
        <v>-0.23376623376623376</v>
      </c>
    </row>
    <row r="559" spans="1:8">
      <c r="A559" s="132">
        <v>133702</v>
      </c>
      <c r="B559" s="133" t="s">
        <v>1141</v>
      </c>
      <c r="C559" s="134">
        <v>1182</v>
      </c>
      <c r="D559" s="134">
        <v>1042</v>
      </c>
      <c r="E559" s="134">
        <v>976</v>
      </c>
      <c r="F559" s="134">
        <v>905</v>
      </c>
      <c r="G559" s="135">
        <v>851</v>
      </c>
      <c r="H559" s="137">
        <f>IFERROR((Table19[[#This Row],[_202310]]-Table19[[#This Row],[_201910]])/Table19[[#This Row],[_201910]]*1,"")</f>
        <v>-0.28003384094754652</v>
      </c>
    </row>
    <row r="560" spans="1:8">
      <c r="A560" s="132">
        <v>133702</v>
      </c>
      <c r="B560" s="133" t="s">
        <v>1142</v>
      </c>
      <c r="C560" s="134">
        <v>42</v>
      </c>
      <c r="D560" s="134">
        <v>43</v>
      </c>
      <c r="E560" s="134">
        <v>42</v>
      </c>
      <c r="F560" s="134">
        <v>45</v>
      </c>
      <c r="G560" s="135">
        <v>47</v>
      </c>
      <c r="H560" s="137">
        <f>IFERROR((Table19[[#This Row],[_202310]]-Table19[[#This Row],[_201910]])/Table19[[#This Row],[_201910]]*1,"")</f>
        <v>0.11904761904761904</v>
      </c>
    </row>
    <row r="561" spans="1:8">
      <c r="A561" s="132">
        <v>133702</v>
      </c>
      <c r="B561" s="133" t="s">
        <v>1143</v>
      </c>
      <c r="C561" s="134">
        <v>105</v>
      </c>
      <c r="D561" s="134">
        <v>90</v>
      </c>
      <c r="E561" s="134">
        <v>99</v>
      </c>
      <c r="F561" s="134">
        <v>91</v>
      </c>
      <c r="G561" s="135">
        <v>89</v>
      </c>
      <c r="H561" s="137">
        <f>IFERROR((Table19[[#This Row],[_202310]]-Table19[[#This Row],[_201910]])/Table19[[#This Row],[_201910]]*1,"")</f>
        <v>-0.15238095238095239</v>
      </c>
    </row>
    <row r="562" spans="1:8">
      <c r="A562" s="132">
        <v>133702</v>
      </c>
      <c r="B562" s="133" t="s">
        <v>1144</v>
      </c>
      <c r="C562" s="134">
        <v>985</v>
      </c>
      <c r="D562" s="134">
        <v>890</v>
      </c>
      <c r="E562" s="134">
        <v>830</v>
      </c>
      <c r="F562" s="134">
        <v>765</v>
      </c>
      <c r="G562" s="135">
        <v>696</v>
      </c>
      <c r="H562" s="137">
        <f>IFERROR((Table19[[#This Row],[_202310]]-Table19[[#This Row],[_201910]])/Table19[[#This Row],[_201910]]*1,"")</f>
        <v>-0.29340101522842638</v>
      </c>
    </row>
    <row r="563" spans="1:8">
      <c r="A563" s="132">
        <v>133702</v>
      </c>
      <c r="B563" s="133" t="s">
        <v>1145</v>
      </c>
      <c r="C563" s="134">
        <v>118</v>
      </c>
      <c r="D563" s="134">
        <v>80</v>
      </c>
      <c r="E563" s="134">
        <v>81</v>
      </c>
      <c r="F563" s="134">
        <v>77</v>
      </c>
      <c r="G563" s="135">
        <v>90</v>
      </c>
      <c r="H563" s="137">
        <f>IFERROR((Table19[[#This Row],[_202310]]-Table19[[#This Row],[_201910]])/Table19[[#This Row],[_201910]]*1,"")</f>
        <v>-0.23728813559322035</v>
      </c>
    </row>
    <row r="564" spans="1:8">
      <c r="A564" s="132">
        <v>133702</v>
      </c>
      <c r="B564" s="133" t="s">
        <v>1146</v>
      </c>
      <c r="C564" s="134">
        <v>1208</v>
      </c>
      <c r="D564" s="134">
        <v>1060</v>
      </c>
      <c r="E564" s="134">
        <v>1010</v>
      </c>
      <c r="F564" s="134">
        <v>933</v>
      </c>
      <c r="G564" s="135">
        <v>875</v>
      </c>
      <c r="H564" s="137">
        <f>IFERROR((Table19[[#This Row],[_202310]]-Table19[[#This Row],[_201910]])/Table19[[#This Row],[_201910]]*1,"")</f>
        <v>-0.27566225165562913</v>
      </c>
    </row>
    <row r="565" spans="1:8">
      <c r="A565" s="132">
        <v>133702</v>
      </c>
      <c r="B565" s="133" t="s">
        <v>1147</v>
      </c>
      <c r="C565" s="134">
        <v>77</v>
      </c>
      <c r="D565" s="134">
        <v>60</v>
      </c>
      <c r="E565" s="134">
        <v>51</v>
      </c>
      <c r="F565" s="134">
        <v>43</v>
      </c>
      <c r="G565" s="135">
        <v>32</v>
      </c>
      <c r="H565" s="137">
        <f>IFERROR((Table19[[#This Row],[_202310]]-Table19[[#This Row],[_201910]])/Table19[[#This Row],[_201910]]*1,"")</f>
        <v>-0.58441558441558439</v>
      </c>
    </row>
    <row r="566" spans="1:8">
      <c r="A566" s="132">
        <v>133702</v>
      </c>
      <c r="B566" s="133" t="s">
        <v>1148</v>
      </c>
      <c r="C566" s="134">
        <v>365</v>
      </c>
      <c r="D566" s="134">
        <v>281</v>
      </c>
      <c r="E566" s="134">
        <v>308</v>
      </c>
      <c r="F566" s="134">
        <v>383</v>
      </c>
      <c r="G566" s="135">
        <v>295</v>
      </c>
      <c r="H566" s="137">
        <f>IFERROR((Table19[[#This Row],[_202310]]-Table19[[#This Row],[_201910]])/Table19[[#This Row],[_201910]]*1,"")</f>
        <v>-0.19178082191780821</v>
      </c>
    </row>
    <row r="567" spans="1:8">
      <c r="A567" s="132">
        <v>133702</v>
      </c>
      <c r="B567" s="133" t="s">
        <v>1149</v>
      </c>
      <c r="C567" s="134">
        <v>1166</v>
      </c>
      <c r="D567" s="134">
        <v>1017</v>
      </c>
      <c r="E567" s="134">
        <v>955</v>
      </c>
      <c r="F567" s="134">
        <v>652</v>
      </c>
      <c r="G567" s="135">
        <v>600</v>
      </c>
      <c r="H567" s="137">
        <f>IFERROR((Table19[[#This Row],[_202310]]-Table19[[#This Row],[_201910]])/Table19[[#This Row],[_201910]]*1,"")</f>
        <v>-0.48542024013722129</v>
      </c>
    </row>
    <row r="568" spans="1:8">
      <c r="A568" s="132">
        <v>133702</v>
      </c>
      <c r="B568" s="133" t="s">
        <v>1150</v>
      </c>
      <c r="C568" s="134">
        <v>1608</v>
      </c>
      <c r="D568" s="134">
        <v>1358</v>
      </c>
      <c r="E568" s="134">
        <v>1314</v>
      </c>
      <c r="F568" s="134">
        <v>1078</v>
      </c>
      <c r="G568" s="135">
        <v>927</v>
      </c>
      <c r="H568" s="137">
        <f>IFERROR((Table19[[#This Row],[_202310]]-Table19[[#This Row],[_201910]])/Table19[[#This Row],[_201910]]*1,"")</f>
        <v>-0.42350746268656714</v>
      </c>
    </row>
    <row r="569" spans="1:8">
      <c r="A569" s="132">
        <v>133702</v>
      </c>
      <c r="B569" s="133" t="s">
        <v>1151</v>
      </c>
      <c r="C569" s="134">
        <v>43</v>
      </c>
      <c r="D569" s="134">
        <v>44</v>
      </c>
      <c r="E569" s="134">
        <v>43</v>
      </c>
      <c r="F569" s="134">
        <v>46</v>
      </c>
      <c r="G569" s="135">
        <v>49</v>
      </c>
      <c r="H569" s="137">
        <f>IFERROR((Table19[[#This Row],[_202310]]-Table19[[#This Row],[_201910]])/Table19[[#This Row],[_201910]]*1,"")</f>
        <v>0.13953488372093023</v>
      </c>
    </row>
    <row r="570" spans="1:8">
      <c r="A570" s="132">
        <v>133702</v>
      </c>
      <c r="B570" s="133" t="s">
        <v>1152</v>
      </c>
      <c r="C570" s="134">
        <v>16</v>
      </c>
      <c r="D570" s="134">
        <v>14</v>
      </c>
      <c r="E570" s="134">
        <v>15</v>
      </c>
      <c r="F570" s="134">
        <v>21</v>
      </c>
      <c r="G570" s="135">
        <v>18</v>
      </c>
      <c r="H570" s="137">
        <f>IFERROR((Table19[[#This Row],[_202310]]-Table19[[#This Row],[_201910]])/Table19[[#This Row],[_201910]]*1,"")</f>
        <v>0.125</v>
      </c>
    </row>
    <row r="571" spans="1:8">
      <c r="A571" s="132">
        <v>133702</v>
      </c>
      <c r="B571" s="133" t="s">
        <v>1153</v>
      </c>
      <c r="C571" s="134">
        <v>3</v>
      </c>
      <c r="D571" s="134">
        <v>2</v>
      </c>
      <c r="E571" s="134">
        <v>2</v>
      </c>
      <c r="F571" s="134">
        <v>2</v>
      </c>
      <c r="G571" s="135">
        <v>2</v>
      </c>
      <c r="H571" s="137">
        <f>IFERROR((Table19[[#This Row],[_202310]]-Table19[[#This Row],[_201910]])/Table19[[#This Row],[_201910]]*1,"")</f>
        <v>-0.33333333333333331</v>
      </c>
    </row>
    <row r="572" spans="1:8">
      <c r="A572" s="132">
        <v>133702</v>
      </c>
      <c r="B572" s="133" t="s">
        <v>1154</v>
      </c>
      <c r="C572" s="134">
        <v>13</v>
      </c>
      <c r="D572" s="134">
        <v>12</v>
      </c>
      <c r="E572" s="134">
        <v>13</v>
      </c>
      <c r="F572" s="134">
        <v>19</v>
      </c>
      <c r="G572" s="135">
        <v>16</v>
      </c>
      <c r="H572" s="137">
        <f>IFERROR((Table19[[#This Row],[_202310]]-Table19[[#This Row],[_201910]])/Table19[[#This Row],[_201910]]*1,"")</f>
        <v>0.23076923076923078</v>
      </c>
    </row>
    <row r="573" spans="1:8">
      <c r="A573" s="132">
        <v>133702</v>
      </c>
      <c r="B573" s="133" t="s">
        <v>1155</v>
      </c>
      <c r="C573" s="134">
        <v>41</v>
      </c>
      <c r="D573" s="134">
        <v>42</v>
      </c>
      <c r="E573" s="134">
        <v>41</v>
      </c>
      <c r="F573" s="134">
        <v>32</v>
      </c>
      <c r="G573" s="135">
        <v>33</v>
      </c>
      <c r="H573" s="137">
        <f>IFERROR((Table19[[#This Row],[_202310]]-Table19[[#This Row],[_201910]])/Table19[[#This Row],[_201910]]*1,"")</f>
        <v>-0.1951219512195122</v>
      </c>
    </row>
    <row r="574" spans="1:8">
      <c r="A574" s="132">
        <v>135717</v>
      </c>
      <c r="B574" s="133" t="s">
        <v>1130</v>
      </c>
      <c r="C574" s="134">
        <v>12591</v>
      </c>
      <c r="D574" s="134">
        <v>10641</v>
      </c>
      <c r="E574" s="134">
        <v>11000</v>
      </c>
      <c r="F574" s="134">
        <v>10847</v>
      </c>
      <c r="G574" s="135">
        <v>10274</v>
      </c>
      <c r="H574" s="137">
        <f>IFERROR((Table19[[#This Row],[_202310]]-Table19[[#This Row],[_201910]])/Table19[[#This Row],[_201910]]*1,"")</f>
        <v>-0.18402033198316259</v>
      </c>
    </row>
    <row r="575" spans="1:8">
      <c r="A575" s="132">
        <v>135717</v>
      </c>
      <c r="B575" s="133" t="s">
        <v>1131</v>
      </c>
      <c r="C575" s="134">
        <v>55</v>
      </c>
      <c r="D575" s="134">
        <v>0</v>
      </c>
      <c r="E575" s="134">
        <v>0</v>
      </c>
      <c r="F575" s="134">
        <v>1</v>
      </c>
      <c r="G575" s="135">
        <v>3</v>
      </c>
      <c r="H575" s="137">
        <f>IFERROR((Table19[[#This Row],[_202310]]-Table19[[#This Row],[_201910]])/Table19[[#This Row],[_201910]]*1,"")</f>
        <v>-0.94545454545454544</v>
      </c>
    </row>
    <row r="576" spans="1:8">
      <c r="A576" s="132">
        <v>135717</v>
      </c>
      <c r="B576" s="133" t="s">
        <v>1132</v>
      </c>
      <c r="C576" s="134">
        <v>12536</v>
      </c>
      <c r="D576" s="134">
        <v>10641</v>
      </c>
      <c r="E576" s="134">
        <v>11000</v>
      </c>
      <c r="F576" s="134">
        <v>10846</v>
      </c>
      <c r="G576" s="135">
        <v>10271</v>
      </c>
      <c r="H576" s="137">
        <f>IFERROR((Table19[[#This Row],[_202310]]-Table19[[#This Row],[_201910]])/Table19[[#This Row],[_201910]]*1,"")</f>
        <v>-0.18067964262922781</v>
      </c>
    </row>
    <row r="577" spans="1:8">
      <c r="A577" s="132">
        <v>135717</v>
      </c>
      <c r="B577" s="133" t="s">
        <v>1133</v>
      </c>
      <c r="C577" s="134">
        <v>95</v>
      </c>
      <c r="D577" s="134">
        <v>64</v>
      </c>
      <c r="E577" s="134">
        <v>68</v>
      </c>
      <c r="F577" s="134">
        <v>49</v>
      </c>
      <c r="G577" s="135">
        <v>54</v>
      </c>
      <c r="H577" s="137">
        <f>IFERROR((Table19[[#This Row],[_202310]]-Table19[[#This Row],[_201910]])/Table19[[#This Row],[_201910]]*1,"")</f>
        <v>-0.43157894736842106</v>
      </c>
    </row>
    <row r="578" spans="1:8">
      <c r="A578" s="132">
        <v>135717</v>
      </c>
      <c r="B578" s="133" t="s">
        <v>1134</v>
      </c>
      <c r="C578" s="134">
        <v>4038</v>
      </c>
      <c r="D578" s="134">
        <v>3832</v>
      </c>
      <c r="E578" s="134">
        <v>3896</v>
      </c>
      <c r="F578" s="134">
        <v>3996</v>
      </c>
      <c r="G578" s="135">
        <v>4032</v>
      </c>
      <c r="H578" s="137">
        <f>IFERROR((Table19[[#This Row],[_202310]]-Table19[[#This Row],[_201910]])/Table19[[#This Row],[_201910]]*1,"")</f>
        <v>-1.4858841010401188E-3</v>
      </c>
    </row>
    <row r="579" spans="1:8">
      <c r="A579" s="132">
        <v>135717</v>
      </c>
      <c r="B579" s="133" t="s">
        <v>1135</v>
      </c>
      <c r="C579" s="134">
        <v>22</v>
      </c>
      <c r="D579" s="134">
        <v>35</v>
      </c>
      <c r="E579" s="134">
        <v>25</v>
      </c>
      <c r="F579" s="134">
        <v>36</v>
      </c>
      <c r="G579" s="135">
        <v>30</v>
      </c>
      <c r="H579" s="137">
        <f>IFERROR((Table19[[#This Row],[_202310]]-Table19[[#This Row],[_201910]])/Table19[[#This Row],[_201910]]*1,"")</f>
        <v>0.36363636363636365</v>
      </c>
    </row>
    <row r="580" spans="1:8">
      <c r="A580" s="132">
        <v>135717</v>
      </c>
      <c r="B580" s="133" t="s">
        <v>1136</v>
      </c>
      <c r="C580" s="134">
        <v>4155</v>
      </c>
      <c r="D580" s="134">
        <v>3931</v>
      </c>
      <c r="E580" s="134">
        <v>3989</v>
      </c>
      <c r="F580" s="134">
        <v>4081</v>
      </c>
      <c r="G580" s="135">
        <v>4116</v>
      </c>
      <c r="H580" s="137">
        <f>IFERROR((Table19[[#This Row],[_202310]]-Table19[[#This Row],[_201910]])/Table19[[#This Row],[_201910]]*1,"")</f>
        <v>-9.3862815884476532E-3</v>
      </c>
    </row>
    <row r="581" spans="1:8">
      <c r="A581" s="132">
        <v>135717</v>
      </c>
      <c r="B581" s="133" t="s">
        <v>1137</v>
      </c>
      <c r="C581" s="134">
        <v>33</v>
      </c>
      <c r="D581" s="134">
        <v>37</v>
      </c>
      <c r="E581" s="134">
        <v>36</v>
      </c>
      <c r="F581" s="134">
        <v>38</v>
      </c>
      <c r="G581" s="135">
        <v>40</v>
      </c>
      <c r="H581" s="137">
        <f>IFERROR((Table19[[#This Row],[_202310]]-Table19[[#This Row],[_201910]])/Table19[[#This Row],[_201910]]*1,"")</f>
        <v>0.21212121212121213</v>
      </c>
    </row>
    <row r="582" spans="1:8">
      <c r="A582" s="132">
        <v>135717</v>
      </c>
      <c r="B582" s="133" t="s">
        <v>1138</v>
      </c>
      <c r="C582" s="134">
        <v>97</v>
      </c>
      <c r="D582" s="134">
        <v>65</v>
      </c>
      <c r="E582" s="134">
        <v>73</v>
      </c>
      <c r="F582" s="134">
        <v>55</v>
      </c>
      <c r="G582" s="135">
        <v>55</v>
      </c>
      <c r="H582" s="137">
        <f>IFERROR((Table19[[#This Row],[_202310]]-Table19[[#This Row],[_201910]])/Table19[[#This Row],[_201910]]*1,"")</f>
        <v>-0.4329896907216495</v>
      </c>
    </row>
    <row r="583" spans="1:8">
      <c r="A583" s="132">
        <v>135717</v>
      </c>
      <c r="B583" s="133" t="s">
        <v>1139</v>
      </c>
      <c r="C583" s="134">
        <v>4671</v>
      </c>
      <c r="D583" s="134">
        <v>4326</v>
      </c>
      <c r="E583" s="134">
        <v>4480</v>
      </c>
      <c r="F583" s="134">
        <v>4487</v>
      </c>
      <c r="G583" s="135">
        <v>4475</v>
      </c>
      <c r="H583" s="137">
        <f>IFERROR((Table19[[#This Row],[_202310]]-Table19[[#This Row],[_201910]])/Table19[[#This Row],[_201910]]*1,"")</f>
        <v>-4.1961036180689359E-2</v>
      </c>
    </row>
    <row r="584" spans="1:8">
      <c r="A584" s="132">
        <v>135717</v>
      </c>
      <c r="B584" s="133" t="s">
        <v>1140</v>
      </c>
      <c r="C584" s="134">
        <v>144</v>
      </c>
      <c r="D584" s="134">
        <v>133</v>
      </c>
      <c r="E584" s="134">
        <v>173</v>
      </c>
      <c r="F584" s="134">
        <v>174</v>
      </c>
      <c r="G584" s="135">
        <v>168</v>
      </c>
      <c r="H584" s="137">
        <f>IFERROR((Table19[[#This Row],[_202310]]-Table19[[#This Row],[_201910]])/Table19[[#This Row],[_201910]]*1,"")</f>
        <v>0.16666666666666666</v>
      </c>
    </row>
    <row r="585" spans="1:8">
      <c r="A585" s="132">
        <v>135717</v>
      </c>
      <c r="B585" s="133" t="s">
        <v>1141</v>
      </c>
      <c r="C585" s="134">
        <v>4912</v>
      </c>
      <c r="D585" s="134">
        <v>4524</v>
      </c>
      <c r="E585" s="134">
        <v>4726</v>
      </c>
      <c r="F585" s="134">
        <v>4716</v>
      </c>
      <c r="G585" s="135">
        <v>4698</v>
      </c>
      <c r="H585" s="137">
        <f>IFERROR((Table19[[#This Row],[_202310]]-Table19[[#This Row],[_201910]])/Table19[[#This Row],[_201910]]*1,"")</f>
        <v>-4.3566775244299673E-2</v>
      </c>
    </row>
    <row r="586" spans="1:8">
      <c r="A586" s="132">
        <v>135717</v>
      </c>
      <c r="B586" s="133" t="s">
        <v>1142</v>
      </c>
      <c r="C586" s="134">
        <v>39</v>
      </c>
      <c r="D586" s="134">
        <v>43</v>
      </c>
      <c r="E586" s="134">
        <v>43</v>
      </c>
      <c r="F586" s="134">
        <v>43</v>
      </c>
      <c r="G586" s="135">
        <v>46</v>
      </c>
      <c r="H586" s="137">
        <f>IFERROR((Table19[[#This Row],[_202310]]-Table19[[#This Row],[_201910]])/Table19[[#This Row],[_201910]]*1,"")</f>
        <v>0.17948717948717949</v>
      </c>
    </row>
    <row r="587" spans="1:8">
      <c r="A587" s="132">
        <v>135717</v>
      </c>
      <c r="B587" s="133" t="s">
        <v>1143</v>
      </c>
      <c r="C587" s="134">
        <v>96</v>
      </c>
      <c r="D587" s="134">
        <v>66</v>
      </c>
      <c r="E587" s="134">
        <v>77</v>
      </c>
      <c r="F587" s="134">
        <v>56</v>
      </c>
      <c r="G587" s="135">
        <v>62</v>
      </c>
      <c r="H587" s="137">
        <f>IFERROR((Table19[[#This Row],[_202310]]-Table19[[#This Row],[_201910]])/Table19[[#This Row],[_201910]]*1,"")</f>
        <v>-0.35416666666666669</v>
      </c>
    </row>
    <row r="588" spans="1:8">
      <c r="A588" s="132">
        <v>135717</v>
      </c>
      <c r="B588" s="133" t="s">
        <v>1144</v>
      </c>
      <c r="C588" s="134">
        <v>4758</v>
      </c>
      <c r="D588" s="134">
        <v>4430</v>
      </c>
      <c r="E588" s="134">
        <v>4565</v>
      </c>
      <c r="F588" s="134">
        <v>4536</v>
      </c>
      <c r="G588" s="135">
        <v>4505</v>
      </c>
      <c r="H588" s="137">
        <f>IFERROR((Table19[[#This Row],[_202310]]-Table19[[#This Row],[_201910]])/Table19[[#This Row],[_201910]]*1,"")</f>
        <v>-5.3173602353930226E-2</v>
      </c>
    </row>
    <row r="589" spans="1:8">
      <c r="A589" s="132">
        <v>135717</v>
      </c>
      <c r="B589" s="133" t="s">
        <v>1145</v>
      </c>
      <c r="C589" s="134">
        <v>254</v>
      </c>
      <c r="D589" s="134">
        <v>221</v>
      </c>
      <c r="E589" s="134">
        <v>282</v>
      </c>
      <c r="F589" s="134">
        <v>280</v>
      </c>
      <c r="G589" s="135">
        <v>271</v>
      </c>
      <c r="H589" s="137">
        <f>IFERROR((Table19[[#This Row],[_202310]]-Table19[[#This Row],[_201910]])/Table19[[#This Row],[_201910]]*1,"")</f>
        <v>6.6929133858267723E-2</v>
      </c>
    </row>
    <row r="590" spans="1:8">
      <c r="A590" s="132">
        <v>135717</v>
      </c>
      <c r="B590" s="133" t="s">
        <v>1146</v>
      </c>
      <c r="C590" s="134">
        <v>5108</v>
      </c>
      <c r="D590" s="134">
        <v>4717</v>
      </c>
      <c r="E590" s="134">
        <v>4924</v>
      </c>
      <c r="F590" s="134">
        <v>4872</v>
      </c>
      <c r="G590" s="135">
        <v>4838</v>
      </c>
      <c r="H590" s="137">
        <f>IFERROR((Table19[[#This Row],[_202310]]-Table19[[#This Row],[_201910]])/Table19[[#This Row],[_201910]]*1,"")</f>
        <v>-5.2858261550509003E-2</v>
      </c>
    </row>
    <row r="591" spans="1:8">
      <c r="A591" s="132">
        <v>135717</v>
      </c>
      <c r="B591" s="133" t="s">
        <v>1147</v>
      </c>
      <c r="C591" s="134">
        <v>360</v>
      </c>
      <c r="D591" s="134">
        <v>232</v>
      </c>
      <c r="E591" s="134">
        <v>228</v>
      </c>
      <c r="F591" s="134">
        <v>249</v>
      </c>
      <c r="G591" s="135">
        <v>186</v>
      </c>
      <c r="H591" s="137">
        <f>IFERROR((Table19[[#This Row],[_202310]]-Table19[[#This Row],[_201910]])/Table19[[#This Row],[_201910]]*1,"")</f>
        <v>-0.48333333333333334</v>
      </c>
    </row>
    <row r="592" spans="1:8">
      <c r="A592" s="132">
        <v>135717</v>
      </c>
      <c r="B592" s="133" t="s">
        <v>1148</v>
      </c>
      <c r="C592" s="134">
        <v>1683</v>
      </c>
      <c r="D592" s="134">
        <v>1635</v>
      </c>
      <c r="E592" s="134">
        <v>1718</v>
      </c>
      <c r="F592" s="134">
        <v>1646</v>
      </c>
      <c r="G592" s="135">
        <v>1519</v>
      </c>
      <c r="H592" s="137">
        <f>IFERROR((Table19[[#This Row],[_202310]]-Table19[[#This Row],[_201910]])/Table19[[#This Row],[_201910]]*1,"")</f>
        <v>-9.7445038621509203E-2</v>
      </c>
    </row>
    <row r="593" spans="1:8">
      <c r="A593" s="132">
        <v>135717</v>
      </c>
      <c r="B593" s="133" t="s">
        <v>1149</v>
      </c>
      <c r="C593" s="134">
        <v>5385</v>
      </c>
      <c r="D593" s="134">
        <v>4057</v>
      </c>
      <c r="E593" s="134">
        <v>4130</v>
      </c>
      <c r="F593" s="134">
        <v>4079</v>
      </c>
      <c r="G593" s="135">
        <v>3728</v>
      </c>
      <c r="H593" s="137">
        <f>IFERROR((Table19[[#This Row],[_202310]]-Table19[[#This Row],[_201910]])/Table19[[#This Row],[_201910]]*1,"")</f>
        <v>-0.30770659238625814</v>
      </c>
    </row>
    <row r="594" spans="1:8">
      <c r="A594" s="132">
        <v>135717</v>
      </c>
      <c r="B594" s="133" t="s">
        <v>1150</v>
      </c>
      <c r="C594" s="134">
        <v>7428</v>
      </c>
      <c r="D594" s="134">
        <v>5924</v>
      </c>
      <c r="E594" s="134">
        <v>6076</v>
      </c>
      <c r="F594" s="134">
        <v>5974</v>
      </c>
      <c r="G594" s="135">
        <v>5433</v>
      </c>
      <c r="H594" s="137">
        <f>IFERROR((Table19[[#This Row],[_202310]]-Table19[[#This Row],[_201910]])/Table19[[#This Row],[_201910]]*1,"")</f>
        <v>-0.26857835218093701</v>
      </c>
    </row>
    <row r="595" spans="1:8">
      <c r="A595" s="132">
        <v>135717</v>
      </c>
      <c r="B595" s="133" t="s">
        <v>1151</v>
      </c>
      <c r="C595" s="134">
        <v>41</v>
      </c>
      <c r="D595" s="134">
        <v>44</v>
      </c>
      <c r="E595" s="134">
        <v>45</v>
      </c>
      <c r="F595" s="134">
        <v>45</v>
      </c>
      <c r="G595" s="135">
        <v>47</v>
      </c>
      <c r="H595" s="137">
        <f>IFERROR((Table19[[#This Row],[_202310]]-Table19[[#This Row],[_201910]])/Table19[[#This Row],[_201910]]*1,"")</f>
        <v>0.14634146341463414</v>
      </c>
    </row>
    <row r="596" spans="1:8">
      <c r="A596" s="132">
        <v>135717</v>
      </c>
      <c r="B596" s="133" t="s">
        <v>1152</v>
      </c>
      <c r="C596" s="134">
        <v>16</v>
      </c>
      <c r="D596" s="134">
        <v>18</v>
      </c>
      <c r="E596" s="134">
        <v>18</v>
      </c>
      <c r="F596" s="134">
        <v>17</v>
      </c>
      <c r="G596" s="135">
        <v>17</v>
      </c>
      <c r="H596" s="137">
        <f>IFERROR((Table19[[#This Row],[_202310]]-Table19[[#This Row],[_201910]])/Table19[[#This Row],[_201910]]*1,"")</f>
        <v>6.25E-2</v>
      </c>
    </row>
    <row r="597" spans="1:8">
      <c r="A597" s="132">
        <v>135717</v>
      </c>
      <c r="B597" s="133" t="s">
        <v>1153</v>
      </c>
      <c r="C597" s="134">
        <v>3</v>
      </c>
      <c r="D597" s="134">
        <v>2</v>
      </c>
      <c r="E597" s="134">
        <v>2</v>
      </c>
      <c r="F597" s="134">
        <v>2</v>
      </c>
      <c r="G597" s="135">
        <v>2</v>
      </c>
      <c r="H597" s="137">
        <f>IFERROR((Table19[[#This Row],[_202310]]-Table19[[#This Row],[_201910]])/Table19[[#This Row],[_201910]]*1,"")</f>
        <v>-0.33333333333333331</v>
      </c>
    </row>
    <row r="598" spans="1:8">
      <c r="A598" s="132">
        <v>135717</v>
      </c>
      <c r="B598" s="133" t="s">
        <v>1154</v>
      </c>
      <c r="C598" s="134">
        <v>13</v>
      </c>
      <c r="D598" s="134">
        <v>15</v>
      </c>
      <c r="E598" s="134">
        <v>16</v>
      </c>
      <c r="F598" s="134">
        <v>15</v>
      </c>
      <c r="G598" s="135">
        <v>15</v>
      </c>
      <c r="H598" s="137">
        <f>IFERROR((Table19[[#This Row],[_202310]]-Table19[[#This Row],[_201910]])/Table19[[#This Row],[_201910]]*1,"")</f>
        <v>0.15384615384615385</v>
      </c>
    </row>
    <row r="599" spans="1:8">
      <c r="A599" s="132">
        <v>135717</v>
      </c>
      <c r="B599" s="133" t="s">
        <v>1155</v>
      </c>
      <c r="C599" s="134">
        <v>43</v>
      </c>
      <c r="D599" s="134">
        <v>38</v>
      </c>
      <c r="E599" s="134">
        <v>38</v>
      </c>
      <c r="F599" s="134">
        <v>38</v>
      </c>
      <c r="G599" s="135">
        <v>36</v>
      </c>
      <c r="H599" s="137">
        <f>IFERROR((Table19[[#This Row],[_202310]]-Table19[[#This Row],[_201910]])/Table19[[#This Row],[_201910]]*1,"")</f>
        <v>-0.16279069767441862</v>
      </c>
    </row>
    <row r="600" spans="1:8">
      <c r="A600" s="132">
        <v>136358</v>
      </c>
      <c r="B600" s="133" t="s">
        <v>1130</v>
      </c>
      <c r="C600" s="134">
        <v>3665</v>
      </c>
      <c r="D600" s="134">
        <v>3216</v>
      </c>
      <c r="E600" s="134">
        <v>2920</v>
      </c>
      <c r="F600" s="134">
        <v>2089</v>
      </c>
      <c r="G600" s="135">
        <v>2521</v>
      </c>
      <c r="H600" s="137">
        <f>IFERROR((Table19[[#This Row],[_202310]]-Table19[[#This Row],[_201910]])/Table19[[#This Row],[_201910]]*1,"")</f>
        <v>-0.31214188267394272</v>
      </c>
    </row>
    <row r="601" spans="1:8">
      <c r="A601" s="132">
        <v>136358</v>
      </c>
      <c r="B601" s="133" t="s">
        <v>1131</v>
      </c>
      <c r="C601" s="134">
        <v>28</v>
      </c>
      <c r="D601" s="134">
        <v>1</v>
      </c>
      <c r="E601" s="134">
        <v>3</v>
      </c>
      <c r="F601" s="134">
        <v>1</v>
      </c>
      <c r="G601" s="135">
        <v>1</v>
      </c>
      <c r="H601" s="137">
        <f>IFERROR((Table19[[#This Row],[_202310]]-Table19[[#This Row],[_201910]])/Table19[[#This Row],[_201910]]*1,"")</f>
        <v>-0.9642857142857143</v>
      </c>
    </row>
    <row r="602" spans="1:8">
      <c r="A602" s="132">
        <v>136358</v>
      </c>
      <c r="B602" s="133" t="s">
        <v>1132</v>
      </c>
      <c r="C602" s="134">
        <v>3637</v>
      </c>
      <c r="D602" s="134">
        <v>3215</v>
      </c>
      <c r="E602" s="134">
        <v>2917</v>
      </c>
      <c r="F602" s="134">
        <v>2088</v>
      </c>
      <c r="G602" s="135">
        <v>2520</v>
      </c>
      <c r="H602" s="137">
        <f>IFERROR((Table19[[#This Row],[_202310]]-Table19[[#This Row],[_201910]])/Table19[[#This Row],[_201910]]*1,"")</f>
        <v>-0.30712125378058841</v>
      </c>
    </row>
    <row r="603" spans="1:8">
      <c r="A603" s="132">
        <v>136358</v>
      </c>
      <c r="B603" s="133" t="s">
        <v>1133</v>
      </c>
      <c r="C603" s="134">
        <v>143</v>
      </c>
      <c r="D603" s="134">
        <v>166</v>
      </c>
      <c r="E603" s="134">
        <v>168</v>
      </c>
      <c r="F603" s="134">
        <v>123</v>
      </c>
      <c r="G603" s="135">
        <v>109</v>
      </c>
      <c r="H603" s="137">
        <f>IFERROR((Table19[[#This Row],[_202310]]-Table19[[#This Row],[_201910]])/Table19[[#This Row],[_201910]]*1,"")</f>
        <v>-0.23776223776223776</v>
      </c>
    </row>
    <row r="604" spans="1:8">
      <c r="A604" s="132">
        <v>136358</v>
      </c>
      <c r="B604" s="133" t="s">
        <v>1134</v>
      </c>
      <c r="C604" s="134">
        <v>1266</v>
      </c>
      <c r="D604" s="134">
        <v>1163</v>
      </c>
      <c r="E604" s="134">
        <v>1036</v>
      </c>
      <c r="F604" s="134">
        <v>817</v>
      </c>
      <c r="G604" s="135">
        <v>1018</v>
      </c>
      <c r="H604" s="137">
        <f>IFERROR((Table19[[#This Row],[_202310]]-Table19[[#This Row],[_201910]])/Table19[[#This Row],[_201910]]*1,"")</f>
        <v>-0.19589257503949448</v>
      </c>
    </row>
    <row r="605" spans="1:8">
      <c r="A605" s="132">
        <v>136358</v>
      </c>
      <c r="B605" s="133" t="s">
        <v>1135</v>
      </c>
      <c r="C605" s="134">
        <v>9</v>
      </c>
      <c r="D605" s="134">
        <v>2</v>
      </c>
      <c r="E605" s="134">
        <v>3</v>
      </c>
      <c r="F605" s="134">
        <v>8</v>
      </c>
      <c r="G605" s="135">
        <v>3</v>
      </c>
      <c r="H605" s="137">
        <f>IFERROR((Table19[[#This Row],[_202310]]-Table19[[#This Row],[_201910]])/Table19[[#This Row],[_201910]]*1,"")</f>
        <v>-0.66666666666666663</v>
      </c>
    </row>
    <row r="606" spans="1:8">
      <c r="A606" s="132">
        <v>136358</v>
      </c>
      <c r="B606" s="133" t="s">
        <v>1136</v>
      </c>
      <c r="C606" s="134">
        <v>1418</v>
      </c>
      <c r="D606" s="134">
        <v>1331</v>
      </c>
      <c r="E606" s="134">
        <v>1207</v>
      </c>
      <c r="F606" s="134">
        <v>948</v>
      </c>
      <c r="G606" s="135">
        <v>1130</v>
      </c>
      <c r="H606" s="137">
        <f>IFERROR((Table19[[#This Row],[_202310]]-Table19[[#This Row],[_201910]])/Table19[[#This Row],[_201910]]*1,"")</f>
        <v>-0.20310296191819463</v>
      </c>
    </row>
    <row r="607" spans="1:8">
      <c r="A607" s="132">
        <v>136358</v>
      </c>
      <c r="B607" s="133" t="s">
        <v>1137</v>
      </c>
      <c r="C607" s="134">
        <v>39</v>
      </c>
      <c r="D607" s="134">
        <v>41</v>
      </c>
      <c r="E607" s="134">
        <v>41</v>
      </c>
      <c r="F607" s="134">
        <v>45</v>
      </c>
      <c r="G607" s="135">
        <v>45</v>
      </c>
      <c r="H607" s="137">
        <f>IFERROR((Table19[[#This Row],[_202310]]-Table19[[#This Row],[_201910]])/Table19[[#This Row],[_201910]]*1,"")</f>
        <v>0.15384615384615385</v>
      </c>
    </row>
    <row r="608" spans="1:8">
      <c r="A608" s="132">
        <v>136358</v>
      </c>
      <c r="B608" s="133" t="s">
        <v>1138</v>
      </c>
      <c r="C608" s="134">
        <v>151</v>
      </c>
      <c r="D608" s="134">
        <v>172</v>
      </c>
      <c r="E608" s="134">
        <v>162</v>
      </c>
      <c r="F608" s="134">
        <v>122</v>
      </c>
      <c r="G608" s="135">
        <v>110</v>
      </c>
      <c r="H608" s="137">
        <f>IFERROR((Table19[[#This Row],[_202310]]-Table19[[#This Row],[_201910]])/Table19[[#This Row],[_201910]]*1,"")</f>
        <v>-0.27152317880794702</v>
      </c>
    </row>
    <row r="609" spans="1:8">
      <c r="A609" s="132">
        <v>136358</v>
      </c>
      <c r="B609" s="133" t="s">
        <v>1139</v>
      </c>
      <c r="C609" s="134">
        <v>1453</v>
      </c>
      <c r="D609" s="134">
        <v>1283</v>
      </c>
      <c r="E609" s="134">
        <v>1160</v>
      </c>
      <c r="F609" s="134">
        <v>877</v>
      </c>
      <c r="G609" s="135">
        <v>1082</v>
      </c>
      <c r="H609" s="137">
        <f>IFERROR((Table19[[#This Row],[_202310]]-Table19[[#This Row],[_201910]])/Table19[[#This Row],[_201910]]*1,"")</f>
        <v>-0.2553337921541638</v>
      </c>
    </row>
    <row r="610" spans="1:8">
      <c r="A610" s="132">
        <v>136358</v>
      </c>
      <c r="B610" s="133" t="s">
        <v>1140</v>
      </c>
      <c r="C610" s="134">
        <v>32</v>
      </c>
      <c r="D610" s="134">
        <v>22</v>
      </c>
      <c r="E610" s="134">
        <v>26</v>
      </c>
      <c r="F610" s="134">
        <v>34</v>
      </c>
      <c r="G610" s="135">
        <v>26</v>
      </c>
      <c r="H610" s="137">
        <f>IFERROR((Table19[[#This Row],[_202310]]-Table19[[#This Row],[_201910]])/Table19[[#This Row],[_201910]]*1,"")</f>
        <v>-0.1875</v>
      </c>
    </row>
    <row r="611" spans="1:8">
      <c r="A611" s="132">
        <v>136358</v>
      </c>
      <c r="B611" s="133" t="s">
        <v>1141</v>
      </c>
      <c r="C611" s="134">
        <v>1636</v>
      </c>
      <c r="D611" s="134">
        <v>1477</v>
      </c>
      <c r="E611" s="134">
        <v>1348</v>
      </c>
      <c r="F611" s="134">
        <v>1033</v>
      </c>
      <c r="G611" s="135">
        <v>1218</v>
      </c>
      <c r="H611" s="137">
        <f>IFERROR((Table19[[#This Row],[_202310]]-Table19[[#This Row],[_201910]])/Table19[[#This Row],[_201910]]*1,"")</f>
        <v>-0.25550122249388751</v>
      </c>
    </row>
    <row r="612" spans="1:8">
      <c r="A612" s="132">
        <v>136358</v>
      </c>
      <c r="B612" s="133" t="s">
        <v>1142</v>
      </c>
      <c r="C612" s="134">
        <v>45</v>
      </c>
      <c r="D612" s="134">
        <v>46</v>
      </c>
      <c r="E612" s="134">
        <v>46</v>
      </c>
      <c r="F612" s="134">
        <v>49</v>
      </c>
      <c r="G612" s="135">
        <v>48</v>
      </c>
      <c r="H612" s="137">
        <f>IFERROR((Table19[[#This Row],[_202310]]-Table19[[#This Row],[_201910]])/Table19[[#This Row],[_201910]]*1,"")</f>
        <v>6.6666666666666666E-2</v>
      </c>
    </row>
    <row r="613" spans="1:8">
      <c r="A613" s="132">
        <v>136358</v>
      </c>
      <c r="B613" s="133" t="s">
        <v>1143</v>
      </c>
      <c r="C613" s="134">
        <v>158</v>
      </c>
      <c r="D613" s="134">
        <v>170</v>
      </c>
      <c r="E613" s="134">
        <v>166</v>
      </c>
      <c r="F613" s="134">
        <v>125</v>
      </c>
      <c r="G613" s="135">
        <v>107</v>
      </c>
      <c r="H613" s="137">
        <f>IFERROR((Table19[[#This Row],[_202310]]-Table19[[#This Row],[_201910]])/Table19[[#This Row],[_201910]]*1,"")</f>
        <v>-0.32278481012658228</v>
      </c>
    </row>
    <row r="614" spans="1:8">
      <c r="A614" s="132">
        <v>136358</v>
      </c>
      <c r="B614" s="133" t="s">
        <v>1144</v>
      </c>
      <c r="C614" s="134">
        <v>1491</v>
      </c>
      <c r="D614" s="134">
        <v>1317</v>
      </c>
      <c r="E614" s="134">
        <v>1189</v>
      </c>
      <c r="F614" s="134">
        <v>895</v>
      </c>
      <c r="G614" s="135">
        <v>1090</v>
      </c>
      <c r="H614" s="137">
        <f>IFERROR((Table19[[#This Row],[_202310]]-Table19[[#This Row],[_201910]])/Table19[[#This Row],[_201910]]*1,"")</f>
        <v>-0.26894701542588867</v>
      </c>
    </row>
    <row r="615" spans="1:8">
      <c r="A615" s="132">
        <v>136358</v>
      </c>
      <c r="B615" s="133" t="s">
        <v>1145</v>
      </c>
      <c r="C615" s="134">
        <v>55</v>
      </c>
      <c r="D615" s="134">
        <v>44</v>
      </c>
      <c r="E615" s="134">
        <v>46</v>
      </c>
      <c r="F615" s="134">
        <v>44</v>
      </c>
      <c r="G615" s="135">
        <v>50</v>
      </c>
      <c r="H615" s="137">
        <f>IFERROR((Table19[[#This Row],[_202310]]-Table19[[#This Row],[_201910]])/Table19[[#This Row],[_201910]]*1,"")</f>
        <v>-9.0909090909090912E-2</v>
      </c>
    </row>
    <row r="616" spans="1:8">
      <c r="A616" s="132">
        <v>136358</v>
      </c>
      <c r="B616" s="133" t="s">
        <v>1146</v>
      </c>
      <c r="C616" s="134">
        <v>1704</v>
      </c>
      <c r="D616" s="134">
        <v>1531</v>
      </c>
      <c r="E616" s="134">
        <v>1401</v>
      </c>
      <c r="F616" s="134">
        <v>1064</v>
      </c>
      <c r="G616" s="135">
        <v>1247</v>
      </c>
      <c r="H616" s="137">
        <f>IFERROR((Table19[[#This Row],[_202310]]-Table19[[#This Row],[_201910]])/Table19[[#This Row],[_201910]]*1,"")</f>
        <v>-0.26819248826291081</v>
      </c>
    </row>
    <row r="617" spans="1:8">
      <c r="A617" s="132">
        <v>136358</v>
      </c>
      <c r="B617" s="133" t="s">
        <v>1147</v>
      </c>
      <c r="C617" s="134">
        <v>101</v>
      </c>
      <c r="D617" s="134">
        <v>76</v>
      </c>
      <c r="E617" s="134">
        <v>50</v>
      </c>
      <c r="F617" s="134">
        <v>29</v>
      </c>
      <c r="G617" s="135">
        <v>43</v>
      </c>
      <c r="H617" s="137">
        <f>IFERROR((Table19[[#This Row],[_202310]]-Table19[[#This Row],[_201910]])/Table19[[#This Row],[_201910]]*1,"")</f>
        <v>-0.57425742574257421</v>
      </c>
    </row>
    <row r="618" spans="1:8">
      <c r="A618" s="132">
        <v>136358</v>
      </c>
      <c r="B618" s="133" t="s">
        <v>1148</v>
      </c>
      <c r="C618" s="134">
        <v>603</v>
      </c>
      <c r="D618" s="134">
        <v>615</v>
      </c>
      <c r="E618" s="134">
        <v>581</v>
      </c>
      <c r="F618" s="134">
        <v>419</v>
      </c>
      <c r="G618" s="135">
        <v>499</v>
      </c>
      <c r="H618" s="137">
        <f>IFERROR((Table19[[#This Row],[_202310]]-Table19[[#This Row],[_201910]])/Table19[[#This Row],[_201910]]*1,"")</f>
        <v>-0.17247097844112769</v>
      </c>
    </row>
    <row r="619" spans="1:8">
      <c r="A619" s="132">
        <v>136358</v>
      </c>
      <c r="B619" s="133" t="s">
        <v>1149</v>
      </c>
      <c r="C619" s="134">
        <v>1229</v>
      </c>
      <c r="D619" s="134">
        <v>993</v>
      </c>
      <c r="E619" s="134">
        <v>885</v>
      </c>
      <c r="F619" s="134">
        <v>576</v>
      </c>
      <c r="G619" s="135">
        <v>731</v>
      </c>
      <c r="H619" s="137">
        <f>IFERROR((Table19[[#This Row],[_202310]]-Table19[[#This Row],[_201910]])/Table19[[#This Row],[_201910]]*1,"")</f>
        <v>-0.40520748576078114</v>
      </c>
    </row>
    <row r="620" spans="1:8">
      <c r="A620" s="132">
        <v>136358</v>
      </c>
      <c r="B620" s="133" t="s">
        <v>1150</v>
      </c>
      <c r="C620" s="134">
        <v>1933</v>
      </c>
      <c r="D620" s="134">
        <v>1684</v>
      </c>
      <c r="E620" s="134">
        <v>1516</v>
      </c>
      <c r="F620" s="134">
        <v>1024</v>
      </c>
      <c r="G620" s="135">
        <v>1273</v>
      </c>
      <c r="H620" s="137">
        <f>IFERROR((Table19[[#This Row],[_202310]]-Table19[[#This Row],[_201910]])/Table19[[#This Row],[_201910]]*1,"")</f>
        <v>-0.34143817899637868</v>
      </c>
    </row>
    <row r="621" spans="1:8">
      <c r="A621" s="132">
        <v>136358</v>
      </c>
      <c r="B621" s="133" t="s">
        <v>1151</v>
      </c>
      <c r="C621" s="134">
        <v>47</v>
      </c>
      <c r="D621" s="134">
        <v>48</v>
      </c>
      <c r="E621" s="134">
        <v>48</v>
      </c>
      <c r="F621" s="134">
        <v>51</v>
      </c>
      <c r="G621" s="135">
        <v>49</v>
      </c>
      <c r="H621" s="137">
        <f>IFERROR((Table19[[#This Row],[_202310]]-Table19[[#This Row],[_201910]])/Table19[[#This Row],[_201910]]*1,"")</f>
        <v>4.2553191489361701E-2</v>
      </c>
    </row>
    <row r="622" spans="1:8">
      <c r="A622" s="132">
        <v>136358</v>
      </c>
      <c r="B622" s="133" t="s">
        <v>1152</v>
      </c>
      <c r="C622" s="134">
        <v>19</v>
      </c>
      <c r="D622" s="134">
        <v>21</v>
      </c>
      <c r="E622" s="134">
        <v>22</v>
      </c>
      <c r="F622" s="134">
        <v>21</v>
      </c>
      <c r="G622" s="135">
        <v>22</v>
      </c>
      <c r="H622" s="137">
        <f>IFERROR((Table19[[#This Row],[_202310]]-Table19[[#This Row],[_201910]])/Table19[[#This Row],[_201910]]*1,"")</f>
        <v>0.15789473684210525</v>
      </c>
    </row>
    <row r="623" spans="1:8">
      <c r="A623" s="132">
        <v>136358</v>
      </c>
      <c r="B623" s="133" t="s">
        <v>1153</v>
      </c>
      <c r="C623" s="134">
        <v>3</v>
      </c>
      <c r="D623" s="134">
        <v>2</v>
      </c>
      <c r="E623" s="134">
        <v>2</v>
      </c>
      <c r="F623" s="134">
        <v>1</v>
      </c>
      <c r="G623" s="135">
        <v>2</v>
      </c>
      <c r="H623" s="137">
        <f>IFERROR((Table19[[#This Row],[_202310]]-Table19[[#This Row],[_201910]])/Table19[[#This Row],[_201910]]*1,"")</f>
        <v>-0.33333333333333331</v>
      </c>
    </row>
    <row r="624" spans="1:8">
      <c r="A624" s="132">
        <v>136358</v>
      </c>
      <c r="B624" s="133" t="s">
        <v>1154</v>
      </c>
      <c r="C624" s="134">
        <v>17</v>
      </c>
      <c r="D624" s="134">
        <v>19</v>
      </c>
      <c r="E624" s="134">
        <v>20</v>
      </c>
      <c r="F624" s="134">
        <v>20</v>
      </c>
      <c r="G624" s="135">
        <v>20</v>
      </c>
      <c r="H624" s="137">
        <f>IFERROR((Table19[[#This Row],[_202310]]-Table19[[#This Row],[_201910]])/Table19[[#This Row],[_201910]]*1,"")</f>
        <v>0.17647058823529413</v>
      </c>
    </row>
    <row r="625" spans="1:8">
      <c r="A625" s="132">
        <v>136358</v>
      </c>
      <c r="B625" s="133" t="s">
        <v>1155</v>
      </c>
      <c r="C625" s="134">
        <v>34</v>
      </c>
      <c r="D625" s="134">
        <v>31</v>
      </c>
      <c r="E625" s="134">
        <v>30</v>
      </c>
      <c r="F625" s="134">
        <v>28</v>
      </c>
      <c r="G625" s="135">
        <v>29</v>
      </c>
      <c r="H625" s="137">
        <f>IFERROR((Table19[[#This Row],[_202310]]-Table19[[#This Row],[_201910]])/Table19[[#This Row],[_201910]]*1,"")</f>
        <v>-0.14705882352941177</v>
      </c>
    </row>
    <row r="626" spans="1:8">
      <c r="A626" s="132">
        <v>137759</v>
      </c>
      <c r="B626" s="133" t="s">
        <v>1130</v>
      </c>
      <c r="C626" s="134">
        <v>2905</v>
      </c>
      <c r="D626" s="134">
        <v>2415</v>
      </c>
      <c r="E626" s="134">
        <v>2505</v>
      </c>
      <c r="F626" s="134">
        <v>2280</v>
      </c>
      <c r="G626" s="135">
        <v>2251</v>
      </c>
      <c r="H626" s="137">
        <f>IFERROR((Table19[[#This Row],[_202310]]-Table19[[#This Row],[_201910]])/Table19[[#This Row],[_201910]]*1,"")</f>
        <v>-0.22512908777969018</v>
      </c>
    </row>
    <row r="627" spans="1:8">
      <c r="A627" s="132">
        <v>137759</v>
      </c>
      <c r="B627" s="133" t="s">
        <v>1131</v>
      </c>
      <c r="C627" s="134">
        <v>16</v>
      </c>
      <c r="D627" s="134">
        <v>0</v>
      </c>
      <c r="E627" s="134">
        <v>0</v>
      </c>
      <c r="F627" s="134">
        <v>1</v>
      </c>
      <c r="G627" s="135">
        <v>0</v>
      </c>
      <c r="H627" s="137">
        <f>IFERROR((Table19[[#This Row],[_202310]]-Table19[[#This Row],[_201910]])/Table19[[#This Row],[_201910]]*1,"")</f>
        <v>-1</v>
      </c>
    </row>
    <row r="628" spans="1:8">
      <c r="A628" s="132">
        <v>137759</v>
      </c>
      <c r="B628" s="133" t="s">
        <v>1132</v>
      </c>
      <c r="C628" s="134">
        <v>2889</v>
      </c>
      <c r="D628" s="134">
        <v>2415</v>
      </c>
      <c r="E628" s="134">
        <v>2505</v>
      </c>
      <c r="F628" s="134">
        <v>2279</v>
      </c>
      <c r="G628" s="135">
        <v>2251</v>
      </c>
      <c r="H628" s="137">
        <f>IFERROR((Table19[[#This Row],[_202310]]-Table19[[#This Row],[_201910]])/Table19[[#This Row],[_201910]]*1,"")</f>
        <v>-0.22083766008999653</v>
      </c>
    </row>
    <row r="629" spans="1:8">
      <c r="A629" s="132">
        <v>137759</v>
      </c>
      <c r="B629" s="133" t="s">
        <v>1133</v>
      </c>
      <c r="C629" s="134">
        <v>58</v>
      </c>
      <c r="D629" s="134">
        <v>76</v>
      </c>
      <c r="E629" s="134">
        <v>57</v>
      </c>
      <c r="F629" s="134">
        <v>37</v>
      </c>
      <c r="G629" s="135">
        <v>52</v>
      </c>
      <c r="H629" s="137">
        <f>IFERROR((Table19[[#This Row],[_202310]]-Table19[[#This Row],[_201910]])/Table19[[#This Row],[_201910]]*1,"")</f>
        <v>-0.10344827586206896</v>
      </c>
    </row>
    <row r="630" spans="1:8">
      <c r="A630" s="132">
        <v>137759</v>
      </c>
      <c r="B630" s="133" t="s">
        <v>1134</v>
      </c>
      <c r="C630" s="134">
        <v>882</v>
      </c>
      <c r="D630" s="134">
        <v>788</v>
      </c>
      <c r="E630" s="134">
        <v>852</v>
      </c>
      <c r="F630" s="134">
        <v>874</v>
      </c>
      <c r="G630" s="135">
        <v>843</v>
      </c>
      <c r="H630" s="137">
        <f>IFERROR((Table19[[#This Row],[_202310]]-Table19[[#This Row],[_201910]])/Table19[[#This Row],[_201910]]*1,"")</f>
        <v>-4.4217687074829932E-2</v>
      </c>
    </row>
    <row r="631" spans="1:8">
      <c r="A631" s="132">
        <v>137759</v>
      </c>
      <c r="B631" s="133" t="s">
        <v>1135</v>
      </c>
      <c r="C631" s="134">
        <v>0</v>
      </c>
      <c r="D631" s="134">
        <v>0</v>
      </c>
      <c r="E631" s="134">
        <v>0</v>
      </c>
      <c r="F631" s="134">
        <v>0</v>
      </c>
      <c r="G631" s="135">
        <v>0</v>
      </c>
      <c r="H631" s="137" t="str">
        <f>IFERROR((Table19[[#This Row],[_202310]]-Table19[[#This Row],[_201910]])/Table19[[#This Row],[_201910]]*1,"")</f>
        <v/>
      </c>
    </row>
    <row r="632" spans="1:8">
      <c r="A632" s="132">
        <v>137759</v>
      </c>
      <c r="B632" s="133" t="s">
        <v>1136</v>
      </c>
      <c r="C632" s="134">
        <v>940</v>
      </c>
      <c r="D632" s="134">
        <v>864</v>
      </c>
      <c r="E632" s="134">
        <v>909</v>
      </c>
      <c r="F632" s="134">
        <v>911</v>
      </c>
      <c r="G632" s="135">
        <v>895</v>
      </c>
      <c r="H632" s="137">
        <f>IFERROR((Table19[[#This Row],[_202310]]-Table19[[#This Row],[_201910]])/Table19[[#This Row],[_201910]]*1,"")</f>
        <v>-4.7872340425531915E-2</v>
      </c>
    </row>
    <row r="633" spans="1:8">
      <c r="A633" s="132">
        <v>137759</v>
      </c>
      <c r="B633" s="133" t="s">
        <v>1137</v>
      </c>
      <c r="C633" s="134">
        <v>33</v>
      </c>
      <c r="D633" s="134">
        <v>36</v>
      </c>
      <c r="E633" s="134">
        <v>36</v>
      </c>
      <c r="F633" s="134">
        <v>40</v>
      </c>
      <c r="G633" s="135">
        <v>40</v>
      </c>
      <c r="H633" s="137">
        <f>IFERROR((Table19[[#This Row],[_202310]]-Table19[[#This Row],[_201910]])/Table19[[#This Row],[_201910]]*1,"")</f>
        <v>0.21212121212121213</v>
      </c>
    </row>
    <row r="634" spans="1:8">
      <c r="A634" s="132">
        <v>137759</v>
      </c>
      <c r="B634" s="133" t="s">
        <v>1138</v>
      </c>
      <c r="C634" s="134">
        <v>56</v>
      </c>
      <c r="D634" s="134">
        <v>81</v>
      </c>
      <c r="E634" s="134">
        <v>57</v>
      </c>
      <c r="F634" s="134">
        <v>42</v>
      </c>
      <c r="G634" s="135">
        <v>53</v>
      </c>
      <c r="H634" s="137">
        <f>IFERROR((Table19[[#This Row],[_202310]]-Table19[[#This Row],[_201910]])/Table19[[#This Row],[_201910]]*1,"")</f>
        <v>-5.3571428571428568E-2</v>
      </c>
    </row>
    <row r="635" spans="1:8">
      <c r="A635" s="132">
        <v>137759</v>
      </c>
      <c r="B635" s="133" t="s">
        <v>1139</v>
      </c>
      <c r="C635" s="134">
        <v>967</v>
      </c>
      <c r="D635" s="134">
        <v>860</v>
      </c>
      <c r="E635" s="134">
        <v>923</v>
      </c>
      <c r="F635" s="134">
        <v>934</v>
      </c>
      <c r="G635" s="135">
        <v>906</v>
      </c>
      <c r="H635" s="137">
        <f>IFERROR((Table19[[#This Row],[_202310]]-Table19[[#This Row],[_201910]])/Table19[[#This Row],[_201910]]*1,"")</f>
        <v>-6.3081695966907964E-2</v>
      </c>
    </row>
    <row r="636" spans="1:8">
      <c r="A636" s="132">
        <v>137759</v>
      </c>
      <c r="B636" s="133" t="s">
        <v>1140</v>
      </c>
      <c r="C636" s="134">
        <v>0</v>
      </c>
      <c r="D636" s="134">
        <v>0</v>
      </c>
      <c r="E636" s="134">
        <v>0</v>
      </c>
      <c r="F636" s="134">
        <v>0</v>
      </c>
      <c r="G636" s="135">
        <v>0</v>
      </c>
      <c r="H636" s="137" t="str">
        <f>IFERROR((Table19[[#This Row],[_202310]]-Table19[[#This Row],[_201910]])/Table19[[#This Row],[_201910]]*1,"")</f>
        <v/>
      </c>
    </row>
    <row r="637" spans="1:8">
      <c r="A637" s="132">
        <v>137759</v>
      </c>
      <c r="B637" s="133" t="s">
        <v>1141</v>
      </c>
      <c r="C637" s="134">
        <v>1023</v>
      </c>
      <c r="D637" s="134">
        <v>941</v>
      </c>
      <c r="E637" s="134">
        <v>980</v>
      </c>
      <c r="F637" s="134">
        <v>976</v>
      </c>
      <c r="G637" s="135">
        <v>959</v>
      </c>
      <c r="H637" s="137">
        <f>IFERROR((Table19[[#This Row],[_202310]]-Table19[[#This Row],[_201910]])/Table19[[#This Row],[_201910]]*1,"")</f>
        <v>-6.2561094819159335E-2</v>
      </c>
    </row>
    <row r="638" spans="1:8">
      <c r="A638" s="132">
        <v>137759</v>
      </c>
      <c r="B638" s="133" t="s">
        <v>1142</v>
      </c>
      <c r="C638" s="134">
        <v>35</v>
      </c>
      <c r="D638" s="134">
        <v>39</v>
      </c>
      <c r="E638" s="134">
        <v>39</v>
      </c>
      <c r="F638" s="134">
        <v>43</v>
      </c>
      <c r="G638" s="135">
        <v>43</v>
      </c>
      <c r="H638" s="137">
        <f>IFERROR((Table19[[#This Row],[_202310]]-Table19[[#This Row],[_201910]])/Table19[[#This Row],[_201910]]*1,"")</f>
        <v>0.22857142857142856</v>
      </c>
    </row>
    <row r="639" spans="1:8">
      <c r="A639" s="132">
        <v>137759</v>
      </c>
      <c r="B639" s="133" t="s">
        <v>1143</v>
      </c>
      <c r="C639" s="134">
        <v>57</v>
      </c>
      <c r="D639" s="134">
        <v>84</v>
      </c>
      <c r="E639" s="134">
        <v>58</v>
      </c>
      <c r="F639" s="134">
        <v>42</v>
      </c>
      <c r="G639" s="135">
        <v>54</v>
      </c>
      <c r="H639" s="137">
        <f>IFERROR((Table19[[#This Row],[_202310]]-Table19[[#This Row],[_201910]])/Table19[[#This Row],[_201910]]*1,"")</f>
        <v>-5.2631578947368418E-2</v>
      </c>
    </row>
    <row r="640" spans="1:8">
      <c r="A640" s="132">
        <v>137759</v>
      </c>
      <c r="B640" s="133" t="s">
        <v>1144</v>
      </c>
      <c r="C640" s="134">
        <v>983</v>
      </c>
      <c r="D640" s="134">
        <v>883</v>
      </c>
      <c r="E640" s="134">
        <v>942</v>
      </c>
      <c r="F640" s="134">
        <v>954</v>
      </c>
      <c r="G640" s="135">
        <v>932</v>
      </c>
      <c r="H640" s="137">
        <f>IFERROR((Table19[[#This Row],[_202310]]-Table19[[#This Row],[_201910]])/Table19[[#This Row],[_201910]]*1,"")</f>
        <v>-5.188199389623601E-2</v>
      </c>
    </row>
    <row r="641" spans="1:8">
      <c r="A641" s="132">
        <v>137759</v>
      </c>
      <c r="B641" s="133" t="s">
        <v>1145</v>
      </c>
      <c r="C641" s="134">
        <v>0</v>
      </c>
      <c r="D641" s="134">
        <v>0</v>
      </c>
      <c r="E641" s="134">
        <v>0</v>
      </c>
      <c r="F641" s="134">
        <v>1</v>
      </c>
      <c r="G641" s="135">
        <v>1</v>
      </c>
      <c r="H641" s="137" t="str">
        <f>IFERROR((Table19[[#This Row],[_202310]]-Table19[[#This Row],[_201910]])/Table19[[#This Row],[_201910]]*1,"")</f>
        <v/>
      </c>
    </row>
    <row r="642" spans="1:8">
      <c r="A642" s="132">
        <v>137759</v>
      </c>
      <c r="B642" s="133" t="s">
        <v>1146</v>
      </c>
      <c r="C642" s="134">
        <v>1040</v>
      </c>
      <c r="D642" s="134">
        <v>967</v>
      </c>
      <c r="E642" s="134">
        <v>1000</v>
      </c>
      <c r="F642" s="134">
        <v>997</v>
      </c>
      <c r="G642" s="135">
        <v>987</v>
      </c>
      <c r="H642" s="137">
        <f>IFERROR((Table19[[#This Row],[_202310]]-Table19[[#This Row],[_201910]])/Table19[[#This Row],[_201910]]*1,"")</f>
        <v>-5.0961538461538461E-2</v>
      </c>
    </row>
    <row r="643" spans="1:8">
      <c r="A643" s="132">
        <v>137759</v>
      </c>
      <c r="B643" s="133" t="s">
        <v>1147</v>
      </c>
      <c r="C643" s="134">
        <v>25</v>
      </c>
      <c r="D643" s="134">
        <v>31</v>
      </c>
      <c r="E643" s="134">
        <v>28</v>
      </c>
      <c r="F643" s="134">
        <v>22</v>
      </c>
      <c r="G643" s="135">
        <v>18</v>
      </c>
      <c r="H643" s="137">
        <f>IFERROR((Table19[[#This Row],[_202310]]-Table19[[#This Row],[_201910]])/Table19[[#This Row],[_201910]]*1,"")</f>
        <v>-0.28000000000000003</v>
      </c>
    </row>
    <row r="644" spans="1:8">
      <c r="A644" s="132">
        <v>137759</v>
      </c>
      <c r="B644" s="133" t="s">
        <v>1148</v>
      </c>
      <c r="C644" s="134">
        <v>786</v>
      </c>
      <c r="D644" s="134">
        <v>776</v>
      </c>
      <c r="E644" s="134">
        <v>744</v>
      </c>
      <c r="F644" s="134">
        <v>700</v>
      </c>
      <c r="G644" s="135">
        <v>692</v>
      </c>
      <c r="H644" s="137">
        <f>IFERROR((Table19[[#This Row],[_202310]]-Table19[[#This Row],[_201910]])/Table19[[#This Row],[_201910]]*1,"")</f>
        <v>-0.11959287531806616</v>
      </c>
    </row>
    <row r="645" spans="1:8">
      <c r="A645" s="132">
        <v>137759</v>
      </c>
      <c r="B645" s="133" t="s">
        <v>1149</v>
      </c>
      <c r="C645" s="134">
        <v>1038</v>
      </c>
      <c r="D645" s="134">
        <v>641</v>
      </c>
      <c r="E645" s="134">
        <v>733</v>
      </c>
      <c r="F645" s="134">
        <v>560</v>
      </c>
      <c r="G645" s="135">
        <v>554</v>
      </c>
      <c r="H645" s="137">
        <f>IFERROR((Table19[[#This Row],[_202310]]-Table19[[#This Row],[_201910]])/Table19[[#This Row],[_201910]]*1,"")</f>
        <v>-0.46628131021194608</v>
      </c>
    </row>
    <row r="646" spans="1:8">
      <c r="A646" s="132">
        <v>137759</v>
      </c>
      <c r="B646" s="133" t="s">
        <v>1150</v>
      </c>
      <c r="C646" s="134">
        <v>1849</v>
      </c>
      <c r="D646" s="134">
        <v>1448</v>
      </c>
      <c r="E646" s="134">
        <v>1505</v>
      </c>
      <c r="F646" s="134">
        <v>1282</v>
      </c>
      <c r="G646" s="135">
        <v>1264</v>
      </c>
      <c r="H646" s="137">
        <f>IFERROR((Table19[[#This Row],[_202310]]-Table19[[#This Row],[_201910]])/Table19[[#This Row],[_201910]]*1,"")</f>
        <v>-0.3163872363439697</v>
      </c>
    </row>
    <row r="647" spans="1:8">
      <c r="A647" s="132">
        <v>137759</v>
      </c>
      <c r="B647" s="133" t="s">
        <v>1151</v>
      </c>
      <c r="C647" s="134">
        <v>36</v>
      </c>
      <c r="D647" s="134">
        <v>40</v>
      </c>
      <c r="E647" s="134">
        <v>40</v>
      </c>
      <c r="F647" s="134">
        <v>44</v>
      </c>
      <c r="G647" s="135">
        <v>44</v>
      </c>
      <c r="H647" s="137">
        <f>IFERROR((Table19[[#This Row],[_202310]]-Table19[[#This Row],[_201910]])/Table19[[#This Row],[_201910]]*1,"")</f>
        <v>0.22222222222222221</v>
      </c>
    </row>
    <row r="648" spans="1:8">
      <c r="A648" s="132">
        <v>137759</v>
      </c>
      <c r="B648" s="133" t="s">
        <v>1152</v>
      </c>
      <c r="C648" s="134">
        <v>28</v>
      </c>
      <c r="D648" s="134">
        <v>33</v>
      </c>
      <c r="E648" s="134">
        <v>31</v>
      </c>
      <c r="F648" s="134">
        <v>32</v>
      </c>
      <c r="G648" s="135">
        <v>32</v>
      </c>
      <c r="H648" s="137">
        <f>IFERROR((Table19[[#This Row],[_202310]]-Table19[[#This Row],[_201910]])/Table19[[#This Row],[_201910]]*1,"")</f>
        <v>0.14285714285714285</v>
      </c>
    </row>
    <row r="649" spans="1:8">
      <c r="A649" s="132">
        <v>137759</v>
      </c>
      <c r="B649" s="133" t="s">
        <v>1153</v>
      </c>
      <c r="C649" s="134">
        <v>1</v>
      </c>
      <c r="D649" s="134">
        <v>1</v>
      </c>
      <c r="E649" s="134">
        <v>1</v>
      </c>
      <c r="F649" s="134">
        <v>1</v>
      </c>
      <c r="G649" s="135">
        <v>1</v>
      </c>
      <c r="H649" s="137">
        <f>IFERROR((Table19[[#This Row],[_202310]]-Table19[[#This Row],[_201910]])/Table19[[#This Row],[_201910]]*1,"")</f>
        <v>0</v>
      </c>
    </row>
    <row r="650" spans="1:8">
      <c r="A650" s="132">
        <v>137759</v>
      </c>
      <c r="B650" s="133" t="s">
        <v>1154</v>
      </c>
      <c r="C650" s="134">
        <v>27</v>
      </c>
      <c r="D650" s="134">
        <v>32</v>
      </c>
      <c r="E650" s="134">
        <v>30</v>
      </c>
      <c r="F650" s="134">
        <v>31</v>
      </c>
      <c r="G650" s="135">
        <v>31</v>
      </c>
      <c r="H650" s="137">
        <f>IFERROR((Table19[[#This Row],[_202310]]-Table19[[#This Row],[_201910]])/Table19[[#This Row],[_201910]]*1,"")</f>
        <v>0.14814814814814814</v>
      </c>
    </row>
    <row r="651" spans="1:8">
      <c r="A651" s="132">
        <v>137759</v>
      </c>
      <c r="B651" s="133" t="s">
        <v>1155</v>
      </c>
      <c r="C651" s="134">
        <v>36</v>
      </c>
      <c r="D651" s="134">
        <v>27</v>
      </c>
      <c r="E651" s="134">
        <v>29</v>
      </c>
      <c r="F651" s="134">
        <v>25</v>
      </c>
      <c r="G651" s="135">
        <v>25</v>
      </c>
      <c r="H651" s="137">
        <f>IFERROR((Table19[[#This Row],[_202310]]-Table19[[#This Row],[_201910]])/Table19[[#This Row],[_201910]]*1,"")</f>
        <v>-0.30555555555555558</v>
      </c>
    </row>
    <row r="652" spans="1:8">
      <c r="A652" s="132">
        <v>141680</v>
      </c>
      <c r="B652" s="133" t="s">
        <v>1130</v>
      </c>
      <c r="C652" s="134">
        <v>523</v>
      </c>
      <c r="D652" s="134">
        <v>441</v>
      </c>
      <c r="E652" s="134">
        <v>488</v>
      </c>
      <c r="F652" s="134">
        <v>461</v>
      </c>
      <c r="G652" s="135">
        <v>416</v>
      </c>
      <c r="H652" s="137">
        <f>IFERROR((Table19[[#This Row],[_202310]]-Table19[[#This Row],[_201910]])/Table19[[#This Row],[_201910]]*1,"")</f>
        <v>-0.2045889101338432</v>
      </c>
    </row>
    <row r="653" spans="1:8">
      <c r="A653" s="132">
        <v>141680</v>
      </c>
      <c r="B653" s="133" t="s">
        <v>1131</v>
      </c>
      <c r="C653" s="134">
        <v>0</v>
      </c>
      <c r="D653" s="134">
        <v>0</v>
      </c>
      <c r="E653" s="134">
        <v>0</v>
      </c>
      <c r="F653" s="134">
        <v>1</v>
      </c>
      <c r="G653" s="135">
        <v>0</v>
      </c>
      <c r="H653" s="137" t="str">
        <f>IFERROR((Table19[[#This Row],[_202310]]-Table19[[#This Row],[_201910]])/Table19[[#This Row],[_201910]]*1,"")</f>
        <v/>
      </c>
    </row>
    <row r="654" spans="1:8">
      <c r="A654" s="132">
        <v>141680</v>
      </c>
      <c r="B654" s="133" t="s">
        <v>1132</v>
      </c>
      <c r="C654" s="134">
        <v>523</v>
      </c>
      <c r="D654" s="134">
        <v>441</v>
      </c>
      <c r="E654" s="134">
        <v>488</v>
      </c>
      <c r="F654" s="134">
        <v>460</v>
      </c>
      <c r="G654" s="135">
        <v>416</v>
      </c>
      <c r="H654" s="137">
        <f>IFERROR((Table19[[#This Row],[_202310]]-Table19[[#This Row],[_201910]])/Table19[[#This Row],[_201910]]*1,"")</f>
        <v>-0.2045889101338432</v>
      </c>
    </row>
    <row r="655" spans="1:8">
      <c r="A655" s="132">
        <v>141680</v>
      </c>
      <c r="B655" s="133" t="s">
        <v>1133</v>
      </c>
      <c r="C655" s="134">
        <v>24</v>
      </c>
      <c r="D655" s="134">
        <v>25</v>
      </c>
      <c r="E655" s="134">
        <v>34</v>
      </c>
      <c r="F655" s="134">
        <v>32</v>
      </c>
      <c r="G655" s="135">
        <v>23</v>
      </c>
      <c r="H655" s="137">
        <f>IFERROR((Table19[[#This Row],[_202310]]-Table19[[#This Row],[_201910]])/Table19[[#This Row],[_201910]]*1,"")</f>
        <v>-4.1666666666666664E-2</v>
      </c>
    </row>
    <row r="656" spans="1:8">
      <c r="A656" s="132">
        <v>141680</v>
      </c>
      <c r="B656" s="133" t="s">
        <v>1134</v>
      </c>
      <c r="C656" s="134">
        <v>88</v>
      </c>
      <c r="D656" s="134">
        <v>101</v>
      </c>
      <c r="E656" s="134">
        <v>85</v>
      </c>
      <c r="F656" s="134">
        <v>80</v>
      </c>
      <c r="G656" s="135">
        <v>75</v>
      </c>
      <c r="H656" s="137">
        <f>IFERROR((Table19[[#This Row],[_202310]]-Table19[[#This Row],[_201910]])/Table19[[#This Row],[_201910]]*1,"")</f>
        <v>-0.14772727272727273</v>
      </c>
    </row>
    <row r="657" spans="1:8">
      <c r="A657" s="132">
        <v>141680</v>
      </c>
      <c r="B657" s="133" t="s">
        <v>1135</v>
      </c>
      <c r="C657" s="134" t="s">
        <v>129</v>
      </c>
      <c r="D657" s="134" t="s">
        <v>129</v>
      </c>
      <c r="E657" s="134" t="s">
        <v>129</v>
      </c>
      <c r="F657" s="134" t="s">
        <v>129</v>
      </c>
      <c r="G657" s="135" t="s">
        <v>129</v>
      </c>
      <c r="H657" s="137" t="str">
        <f>IFERROR((Table19[[#This Row],[_202310]]-Table19[[#This Row],[_201910]])/Table19[[#This Row],[_201910]]*1,"")</f>
        <v/>
      </c>
    </row>
    <row r="658" spans="1:8">
      <c r="A658" s="132">
        <v>141680</v>
      </c>
      <c r="B658" s="133" t="s">
        <v>1136</v>
      </c>
      <c r="C658" s="134">
        <v>112</v>
      </c>
      <c r="D658" s="134">
        <v>126</v>
      </c>
      <c r="E658" s="134">
        <v>119</v>
      </c>
      <c r="F658" s="134">
        <v>112</v>
      </c>
      <c r="G658" s="135">
        <v>98</v>
      </c>
      <c r="H658" s="137">
        <f>IFERROR((Table19[[#This Row],[_202310]]-Table19[[#This Row],[_201910]])/Table19[[#This Row],[_201910]]*1,"")</f>
        <v>-0.125</v>
      </c>
    </row>
    <row r="659" spans="1:8">
      <c r="A659" s="132">
        <v>141680</v>
      </c>
      <c r="B659" s="133" t="s">
        <v>1137</v>
      </c>
      <c r="C659" s="134">
        <v>21</v>
      </c>
      <c r="D659" s="134">
        <v>29</v>
      </c>
      <c r="E659" s="134">
        <v>24</v>
      </c>
      <c r="F659" s="134">
        <v>24</v>
      </c>
      <c r="G659" s="135">
        <v>24</v>
      </c>
      <c r="H659" s="137">
        <f>IFERROR((Table19[[#This Row],[_202310]]-Table19[[#This Row],[_201910]])/Table19[[#This Row],[_201910]]*1,"")</f>
        <v>0.14285714285714285</v>
      </c>
    </row>
    <row r="660" spans="1:8">
      <c r="A660" s="132">
        <v>141680</v>
      </c>
      <c r="B660" s="133" t="s">
        <v>1138</v>
      </c>
      <c r="C660" s="134">
        <v>23</v>
      </c>
      <c r="D660" s="134">
        <v>12</v>
      </c>
      <c r="E660" s="134">
        <v>28</v>
      </c>
      <c r="F660" s="134">
        <v>30</v>
      </c>
      <c r="G660" s="135">
        <v>18</v>
      </c>
      <c r="H660" s="137">
        <f>IFERROR((Table19[[#This Row],[_202310]]-Table19[[#This Row],[_201910]])/Table19[[#This Row],[_201910]]*1,"")</f>
        <v>-0.21739130434782608</v>
      </c>
    </row>
    <row r="661" spans="1:8">
      <c r="A661" s="132">
        <v>141680</v>
      </c>
      <c r="B661" s="133" t="s">
        <v>1139</v>
      </c>
      <c r="C661" s="134">
        <v>112</v>
      </c>
      <c r="D661" s="134">
        <v>136</v>
      </c>
      <c r="E661" s="134">
        <v>118</v>
      </c>
      <c r="F661" s="134">
        <v>108</v>
      </c>
      <c r="G661" s="135">
        <v>103</v>
      </c>
      <c r="H661" s="137">
        <f>IFERROR((Table19[[#This Row],[_202310]]-Table19[[#This Row],[_201910]])/Table19[[#This Row],[_201910]]*1,"")</f>
        <v>-8.0357142857142863E-2</v>
      </c>
    </row>
    <row r="662" spans="1:8">
      <c r="A662" s="132">
        <v>141680</v>
      </c>
      <c r="B662" s="133" t="s">
        <v>1140</v>
      </c>
      <c r="C662" s="134" t="s">
        <v>129</v>
      </c>
      <c r="D662" s="134" t="s">
        <v>129</v>
      </c>
      <c r="E662" s="134" t="s">
        <v>129</v>
      </c>
      <c r="F662" s="134" t="s">
        <v>129</v>
      </c>
      <c r="G662" s="135" t="s">
        <v>129</v>
      </c>
      <c r="H662" s="137" t="str">
        <f>IFERROR((Table19[[#This Row],[_202310]]-Table19[[#This Row],[_201910]])/Table19[[#This Row],[_201910]]*1,"")</f>
        <v/>
      </c>
    </row>
    <row r="663" spans="1:8">
      <c r="A663" s="132">
        <v>141680</v>
      </c>
      <c r="B663" s="133" t="s">
        <v>1141</v>
      </c>
      <c r="C663" s="134">
        <v>135</v>
      </c>
      <c r="D663" s="134">
        <v>148</v>
      </c>
      <c r="E663" s="134">
        <v>146</v>
      </c>
      <c r="F663" s="134">
        <v>138</v>
      </c>
      <c r="G663" s="135">
        <v>121</v>
      </c>
      <c r="H663" s="137">
        <f>IFERROR((Table19[[#This Row],[_202310]]-Table19[[#This Row],[_201910]])/Table19[[#This Row],[_201910]]*1,"")</f>
        <v>-0.1037037037037037</v>
      </c>
    </row>
    <row r="664" spans="1:8">
      <c r="A664" s="132">
        <v>141680</v>
      </c>
      <c r="B664" s="133" t="s">
        <v>1142</v>
      </c>
      <c r="C664" s="134">
        <v>26</v>
      </c>
      <c r="D664" s="134">
        <v>34</v>
      </c>
      <c r="E664" s="134">
        <v>30</v>
      </c>
      <c r="F664" s="134">
        <v>30</v>
      </c>
      <c r="G664" s="135">
        <v>29</v>
      </c>
      <c r="H664" s="137">
        <f>IFERROR((Table19[[#This Row],[_202310]]-Table19[[#This Row],[_201910]])/Table19[[#This Row],[_201910]]*1,"")</f>
        <v>0.11538461538461539</v>
      </c>
    </row>
    <row r="665" spans="1:8">
      <c r="A665" s="132">
        <v>141680</v>
      </c>
      <c r="B665" s="133" t="s">
        <v>1143</v>
      </c>
      <c r="C665" s="134">
        <v>22</v>
      </c>
      <c r="D665" s="134">
        <v>13</v>
      </c>
      <c r="E665" s="134">
        <v>26</v>
      </c>
      <c r="F665" s="134">
        <v>29</v>
      </c>
      <c r="G665" s="135">
        <v>17</v>
      </c>
      <c r="H665" s="137">
        <f>IFERROR((Table19[[#This Row],[_202310]]-Table19[[#This Row],[_201910]])/Table19[[#This Row],[_201910]]*1,"")</f>
        <v>-0.22727272727272727</v>
      </c>
    </row>
    <row r="666" spans="1:8">
      <c r="A666" s="132">
        <v>141680</v>
      </c>
      <c r="B666" s="133" t="s">
        <v>1144</v>
      </c>
      <c r="C666" s="134">
        <v>125</v>
      </c>
      <c r="D666" s="134">
        <v>142</v>
      </c>
      <c r="E666" s="134">
        <v>126</v>
      </c>
      <c r="F666" s="134">
        <v>117</v>
      </c>
      <c r="G666" s="135">
        <v>110</v>
      </c>
      <c r="H666" s="137">
        <f>IFERROR((Table19[[#This Row],[_202310]]-Table19[[#This Row],[_201910]])/Table19[[#This Row],[_201910]]*1,"")</f>
        <v>-0.12</v>
      </c>
    </row>
    <row r="667" spans="1:8">
      <c r="A667" s="132">
        <v>141680</v>
      </c>
      <c r="B667" s="133" t="s">
        <v>1145</v>
      </c>
      <c r="C667" s="134" t="s">
        <v>129</v>
      </c>
      <c r="D667" s="134" t="s">
        <v>129</v>
      </c>
      <c r="E667" s="134" t="s">
        <v>129</v>
      </c>
      <c r="F667" s="134" t="s">
        <v>129</v>
      </c>
      <c r="G667" s="135" t="s">
        <v>129</v>
      </c>
      <c r="H667" s="137" t="str">
        <f>IFERROR((Table19[[#This Row],[_202310]]-Table19[[#This Row],[_201910]])/Table19[[#This Row],[_201910]]*1,"")</f>
        <v/>
      </c>
    </row>
    <row r="668" spans="1:8">
      <c r="A668" s="132">
        <v>141680</v>
      </c>
      <c r="B668" s="133" t="s">
        <v>1146</v>
      </c>
      <c r="C668" s="134">
        <v>147</v>
      </c>
      <c r="D668" s="134">
        <v>155</v>
      </c>
      <c r="E668" s="134">
        <v>152</v>
      </c>
      <c r="F668" s="134">
        <v>146</v>
      </c>
      <c r="G668" s="135">
        <v>127</v>
      </c>
      <c r="H668" s="137">
        <f>IFERROR((Table19[[#This Row],[_202310]]-Table19[[#This Row],[_201910]])/Table19[[#This Row],[_201910]]*1,"")</f>
        <v>-0.1360544217687075</v>
      </c>
    </row>
    <row r="669" spans="1:8">
      <c r="A669" s="132">
        <v>141680</v>
      </c>
      <c r="B669" s="133" t="s">
        <v>1147</v>
      </c>
      <c r="C669" s="134">
        <v>6</v>
      </c>
      <c r="D669" s="134">
        <v>7</v>
      </c>
      <c r="E669" s="134">
        <v>5</v>
      </c>
      <c r="F669" s="134">
        <v>4</v>
      </c>
      <c r="G669" s="135">
        <v>7</v>
      </c>
      <c r="H669" s="137">
        <f>IFERROR((Table19[[#This Row],[_202310]]-Table19[[#This Row],[_201910]])/Table19[[#This Row],[_201910]]*1,"")</f>
        <v>0.16666666666666666</v>
      </c>
    </row>
    <row r="670" spans="1:8">
      <c r="A670" s="132">
        <v>141680</v>
      </c>
      <c r="B670" s="133" t="s">
        <v>1148</v>
      </c>
      <c r="C670" s="134">
        <v>137</v>
      </c>
      <c r="D670" s="134">
        <v>124</v>
      </c>
      <c r="E670" s="134">
        <v>83</v>
      </c>
      <c r="F670" s="134">
        <v>109</v>
      </c>
      <c r="G670" s="135">
        <v>53</v>
      </c>
      <c r="H670" s="137">
        <f>IFERROR((Table19[[#This Row],[_202310]]-Table19[[#This Row],[_201910]])/Table19[[#This Row],[_201910]]*1,"")</f>
        <v>-0.61313868613138689</v>
      </c>
    </row>
    <row r="671" spans="1:8">
      <c r="A671" s="132">
        <v>141680</v>
      </c>
      <c r="B671" s="133" t="s">
        <v>1149</v>
      </c>
      <c r="C671" s="134">
        <v>233</v>
      </c>
      <c r="D671" s="134">
        <v>155</v>
      </c>
      <c r="E671" s="134">
        <v>248</v>
      </c>
      <c r="F671" s="134">
        <v>201</v>
      </c>
      <c r="G671" s="135">
        <v>229</v>
      </c>
      <c r="H671" s="137">
        <f>IFERROR((Table19[[#This Row],[_202310]]-Table19[[#This Row],[_201910]])/Table19[[#This Row],[_201910]]*1,"")</f>
        <v>-1.7167381974248927E-2</v>
      </c>
    </row>
    <row r="672" spans="1:8">
      <c r="A672" s="132">
        <v>141680</v>
      </c>
      <c r="B672" s="133" t="s">
        <v>1150</v>
      </c>
      <c r="C672" s="134">
        <v>376</v>
      </c>
      <c r="D672" s="134">
        <v>286</v>
      </c>
      <c r="E672" s="134">
        <v>336</v>
      </c>
      <c r="F672" s="134">
        <v>314</v>
      </c>
      <c r="G672" s="135">
        <v>289</v>
      </c>
      <c r="H672" s="137">
        <f>IFERROR((Table19[[#This Row],[_202310]]-Table19[[#This Row],[_201910]])/Table19[[#This Row],[_201910]]*1,"")</f>
        <v>-0.23138297872340424</v>
      </c>
    </row>
    <row r="673" spans="1:8">
      <c r="A673" s="132">
        <v>141680</v>
      </c>
      <c r="B673" s="133" t="s">
        <v>1151</v>
      </c>
      <c r="C673" s="134">
        <v>28</v>
      </c>
      <c r="D673" s="134">
        <v>35</v>
      </c>
      <c r="E673" s="134">
        <v>31</v>
      </c>
      <c r="F673" s="134">
        <v>32</v>
      </c>
      <c r="G673" s="135">
        <v>31</v>
      </c>
      <c r="H673" s="137">
        <f>IFERROR((Table19[[#This Row],[_202310]]-Table19[[#This Row],[_201910]])/Table19[[#This Row],[_201910]]*1,"")</f>
        <v>0.10714285714285714</v>
      </c>
    </row>
    <row r="674" spans="1:8">
      <c r="A674" s="132">
        <v>141680</v>
      </c>
      <c r="B674" s="133" t="s">
        <v>1152</v>
      </c>
      <c r="C674" s="134">
        <v>27</v>
      </c>
      <c r="D674" s="134">
        <v>30</v>
      </c>
      <c r="E674" s="134">
        <v>18</v>
      </c>
      <c r="F674" s="134">
        <v>25</v>
      </c>
      <c r="G674" s="135">
        <v>14</v>
      </c>
      <c r="H674" s="137">
        <f>IFERROR((Table19[[#This Row],[_202310]]-Table19[[#This Row],[_201910]])/Table19[[#This Row],[_201910]]*1,"")</f>
        <v>-0.48148148148148145</v>
      </c>
    </row>
    <row r="675" spans="1:8">
      <c r="A675" s="132">
        <v>141680</v>
      </c>
      <c r="B675" s="133" t="s">
        <v>1153</v>
      </c>
      <c r="C675" s="134">
        <v>1</v>
      </c>
      <c r="D675" s="134">
        <v>2</v>
      </c>
      <c r="E675" s="134">
        <v>1</v>
      </c>
      <c r="F675" s="134">
        <v>1</v>
      </c>
      <c r="G675" s="135">
        <v>2</v>
      </c>
      <c r="H675" s="137">
        <f>IFERROR((Table19[[#This Row],[_202310]]-Table19[[#This Row],[_201910]])/Table19[[#This Row],[_201910]]*1,"")</f>
        <v>1</v>
      </c>
    </row>
    <row r="676" spans="1:8">
      <c r="A676" s="132">
        <v>141680</v>
      </c>
      <c r="B676" s="133" t="s">
        <v>1154</v>
      </c>
      <c r="C676" s="134">
        <v>26</v>
      </c>
      <c r="D676" s="134">
        <v>28</v>
      </c>
      <c r="E676" s="134">
        <v>17</v>
      </c>
      <c r="F676" s="134">
        <v>24</v>
      </c>
      <c r="G676" s="135">
        <v>13</v>
      </c>
      <c r="H676" s="137">
        <f>IFERROR((Table19[[#This Row],[_202310]]-Table19[[#This Row],[_201910]])/Table19[[#This Row],[_201910]]*1,"")</f>
        <v>-0.5</v>
      </c>
    </row>
    <row r="677" spans="1:8">
      <c r="A677" s="132">
        <v>141680</v>
      </c>
      <c r="B677" s="133" t="s">
        <v>1155</v>
      </c>
      <c r="C677" s="134">
        <v>45</v>
      </c>
      <c r="D677" s="134">
        <v>35</v>
      </c>
      <c r="E677" s="134">
        <v>51</v>
      </c>
      <c r="F677" s="134">
        <v>44</v>
      </c>
      <c r="G677" s="135">
        <v>55</v>
      </c>
      <c r="H677" s="137">
        <f>IFERROR((Table19[[#This Row],[_202310]]-Table19[[#This Row],[_201910]])/Table19[[#This Row],[_201910]]*1,"")</f>
        <v>0.22222222222222221</v>
      </c>
    </row>
    <row r="678" spans="1:8">
      <c r="A678" s="132">
        <v>141802</v>
      </c>
      <c r="B678" s="133" t="s">
        <v>1130</v>
      </c>
      <c r="C678" s="134">
        <v>225</v>
      </c>
      <c r="D678" s="134">
        <v>216</v>
      </c>
      <c r="E678" s="134">
        <v>199</v>
      </c>
      <c r="F678" s="134">
        <v>225</v>
      </c>
      <c r="G678" s="135">
        <v>186</v>
      </c>
      <c r="H678" s="137">
        <f>IFERROR((Table19[[#This Row],[_202310]]-Table19[[#This Row],[_201910]])/Table19[[#This Row],[_201910]]*1,"")</f>
        <v>-0.17333333333333334</v>
      </c>
    </row>
    <row r="679" spans="1:8">
      <c r="A679" s="132">
        <v>141802</v>
      </c>
      <c r="B679" s="133" t="s">
        <v>1131</v>
      </c>
      <c r="C679" s="134">
        <v>0</v>
      </c>
      <c r="D679" s="134">
        <v>0</v>
      </c>
      <c r="E679" s="134">
        <v>0</v>
      </c>
      <c r="F679" s="134">
        <v>0</v>
      </c>
      <c r="G679" s="135">
        <v>1</v>
      </c>
      <c r="H679" s="137" t="str">
        <f>IFERROR((Table19[[#This Row],[_202310]]-Table19[[#This Row],[_201910]])/Table19[[#This Row],[_201910]]*1,"")</f>
        <v/>
      </c>
    </row>
    <row r="680" spans="1:8">
      <c r="A680" s="132">
        <v>141802</v>
      </c>
      <c r="B680" s="133" t="s">
        <v>1132</v>
      </c>
      <c r="C680" s="134">
        <v>225</v>
      </c>
      <c r="D680" s="134">
        <v>216</v>
      </c>
      <c r="E680" s="134">
        <v>199</v>
      </c>
      <c r="F680" s="134">
        <v>225</v>
      </c>
      <c r="G680" s="135">
        <v>185</v>
      </c>
      <c r="H680" s="137">
        <f>IFERROR((Table19[[#This Row],[_202310]]-Table19[[#This Row],[_201910]])/Table19[[#This Row],[_201910]]*1,"")</f>
        <v>-0.17777777777777778</v>
      </c>
    </row>
    <row r="681" spans="1:8">
      <c r="A681" s="132">
        <v>141802</v>
      </c>
      <c r="B681" s="133" t="s">
        <v>1133</v>
      </c>
      <c r="C681" s="134">
        <v>11</v>
      </c>
      <c r="D681" s="134">
        <v>10</v>
      </c>
      <c r="E681" s="134">
        <v>11</v>
      </c>
      <c r="F681" s="134">
        <v>12</v>
      </c>
      <c r="G681" s="135">
        <v>8</v>
      </c>
      <c r="H681" s="137">
        <f>IFERROR((Table19[[#This Row],[_202310]]-Table19[[#This Row],[_201910]])/Table19[[#This Row],[_201910]]*1,"")</f>
        <v>-0.27272727272727271</v>
      </c>
    </row>
    <row r="682" spans="1:8">
      <c r="A682" s="132">
        <v>141802</v>
      </c>
      <c r="B682" s="133" t="s">
        <v>1134</v>
      </c>
      <c r="C682" s="134">
        <v>46</v>
      </c>
      <c r="D682" s="134">
        <v>60</v>
      </c>
      <c r="E682" s="134">
        <v>40</v>
      </c>
      <c r="F682" s="134">
        <v>41</v>
      </c>
      <c r="G682" s="135">
        <v>54</v>
      </c>
      <c r="H682" s="137">
        <f>IFERROR((Table19[[#This Row],[_202310]]-Table19[[#This Row],[_201910]])/Table19[[#This Row],[_201910]]*1,"")</f>
        <v>0.17391304347826086</v>
      </c>
    </row>
    <row r="683" spans="1:8">
      <c r="A683" s="132">
        <v>141802</v>
      </c>
      <c r="B683" s="133" t="s">
        <v>1135</v>
      </c>
      <c r="C683" s="134" t="s">
        <v>129</v>
      </c>
      <c r="D683" s="134" t="s">
        <v>129</v>
      </c>
      <c r="E683" s="134" t="s">
        <v>129</v>
      </c>
      <c r="F683" s="134" t="s">
        <v>129</v>
      </c>
      <c r="G683" s="135" t="s">
        <v>129</v>
      </c>
      <c r="H683" s="137" t="str">
        <f>IFERROR((Table19[[#This Row],[_202310]]-Table19[[#This Row],[_201910]])/Table19[[#This Row],[_201910]]*1,"")</f>
        <v/>
      </c>
    </row>
    <row r="684" spans="1:8">
      <c r="A684" s="132">
        <v>141802</v>
      </c>
      <c r="B684" s="133" t="s">
        <v>1136</v>
      </c>
      <c r="C684" s="134">
        <v>57</v>
      </c>
      <c r="D684" s="134">
        <v>70</v>
      </c>
      <c r="E684" s="134">
        <v>51</v>
      </c>
      <c r="F684" s="134">
        <v>53</v>
      </c>
      <c r="G684" s="135">
        <v>62</v>
      </c>
      <c r="H684" s="137">
        <f>IFERROR((Table19[[#This Row],[_202310]]-Table19[[#This Row],[_201910]])/Table19[[#This Row],[_201910]]*1,"")</f>
        <v>8.771929824561403E-2</v>
      </c>
    </row>
    <row r="685" spans="1:8">
      <c r="A685" s="132">
        <v>141802</v>
      </c>
      <c r="B685" s="133" t="s">
        <v>1137</v>
      </c>
      <c r="C685" s="134">
        <v>25</v>
      </c>
      <c r="D685" s="134">
        <v>32</v>
      </c>
      <c r="E685" s="134">
        <v>26</v>
      </c>
      <c r="F685" s="134">
        <v>24</v>
      </c>
      <c r="G685" s="135">
        <v>34</v>
      </c>
      <c r="H685" s="137">
        <f>IFERROR((Table19[[#This Row],[_202310]]-Table19[[#This Row],[_201910]])/Table19[[#This Row],[_201910]]*1,"")</f>
        <v>0.36</v>
      </c>
    </row>
    <row r="686" spans="1:8">
      <c r="A686" s="132">
        <v>141802</v>
      </c>
      <c r="B686" s="133" t="s">
        <v>1138</v>
      </c>
      <c r="C686" s="134">
        <v>9</v>
      </c>
      <c r="D686" s="134">
        <v>9</v>
      </c>
      <c r="E686" s="134">
        <v>10</v>
      </c>
      <c r="F686" s="134">
        <v>11</v>
      </c>
      <c r="G686" s="135">
        <v>11</v>
      </c>
      <c r="H686" s="137">
        <f>IFERROR((Table19[[#This Row],[_202310]]-Table19[[#This Row],[_201910]])/Table19[[#This Row],[_201910]]*1,"")</f>
        <v>0.22222222222222221</v>
      </c>
    </row>
    <row r="687" spans="1:8">
      <c r="A687" s="132">
        <v>141802</v>
      </c>
      <c r="B687" s="133" t="s">
        <v>1139</v>
      </c>
      <c r="C687" s="134">
        <v>62</v>
      </c>
      <c r="D687" s="134">
        <v>72</v>
      </c>
      <c r="E687" s="134">
        <v>53</v>
      </c>
      <c r="F687" s="134">
        <v>57</v>
      </c>
      <c r="G687" s="135">
        <v>58</v>
      </c>
      <c r="H687" s="137">
        <f>IFERROR((Table19[[#This Row],[_202310]]-Table19[[#This Row],[_201910]])/Table19[[#This Row],[_201910]]*1,"")</f>
        <v>-6.4516129032258063E-2</v>
      </c>
    </row>
    <row r="688" spans="1:8">
      <c r="A688" s="132">
        <v>141802</v>
      </c>
      <c r="B688" s="133" t="s">
        <v>1140</v>
      </c>
      <c r="C688" s="134" t="s">
        <v>129</v>
      </c>
      <c r="D688" s="134" t="s">
        <v>129</v>
      </c>
      <c r="E688" s="134" t="s">
        <v>129</v>
      </c>
      <c r="F688" s="134" t="s">
        <v>129</v>
      </c>
      <c r="G688" s="135" t="s">
        <v>129</v>
      </c>
      <c r="H688" s="137" t="str">
        <f>IFERROR((Table19[[#This Row],[_202310]]-Table19[[#This Row],[_201910]])/Table19[[#This Row],[_201910]]*1,"")</f>
        <v/>
      </c>
    </row>
    <row r="689" spans="1:8">
      <c r="A689" s="132">
        <v>141802</v>
      </c>
      <c r="B689" s="133" t="s">
        <v>1141</v>
      </c>
      <c r="C689" s="134">
        <v>71</v>
      </c>
      <c r="D689" s="134">
        <v>81</v>
      </c>
      <c r="E689" s="134">
        <v>63</v>
      </c>
      <c r="F689" s="134">
        <v>68</v>
      </c>
      <c r="G689" s="135">
        <v>69</v>
      </c>
      <c r="H689" s="137">
        <f>IFERROR((Table19[[#This Row],[_202310]]-Table19[[#This Row],[_201910]])/Table19[[#This Row],[_201910]]*1,"")</f>
        <v>-2.8169014084507043E-2</v>
      </c>
    </row>
    <row r="690" spans="1:8">
      <c r="A690" s="132">
        <v>141802</v>
      </c>
      <c r="B690" s="133" t="s">
        <v>1142</v>
      </c>
      <c r="C690" s="134">
        <v>32</v>
      </c>
      <c r="D690" s="134">
        <v>38</v>
      </c>
      <c r="E690" s="134">
        <v>32</v>
      </c>
      <c r="F690" s="134">
        <v>30</v>
      </c>
      <c r="G690" s="135">
        <v>37</v>
      </c>
      <c r="H690" s="137">
        <f>IFERROR((Table19[[#This Row],[_202310]]-Table19[[#This Row],[_201910]])/Table19[[#This Row],[_201910]]*1,"")</f>
        <v>0.15625</v>
      </c>
    </row>
    <row r="691" spans="1:8">
      <c r="A691" s="132">
        <v>141802</v>
      </c>
      <c r="B691" s="133" t="s">
        <v>1143</v>
      </c>
      <c r="C691" s="134">
        <v>9</v>
      </c>
      <c r="D691" s="134">
        <v>8</v>
      </c>
      <c r="E691" s="134">
        <v>9</v>
      </c>
      <c r="F691" s="134">
        <v>12</v>
      </c>
      <c r="G691" s="135">
        <v>10</v>
      </c>
      <c r="H691" s="137">
        <f>IFERROR((Table19[[#This Row],[_202310]]-Table19[[#This Row],[_201910]])/Table19[[#This Row],[_201910]]*1,"")</f>
        <v>0.1111111111111111</v>
      </c>
    </row>
    <row r="692" spans="1:8">
      <c r="A692" s="132">
        <v>141802</v>
      </c>
      <c r="B692" s="133" t="s">
        <v>1144</v>
      </c>
      <c r="C692" s="134">
        <v>66</v>
      </c>
      <c r="D692" s="134">
        <v>78</v>
      </c>
      <c r="E692" s="134">
        <v>54</v>
      </c>
      <c r="F692" s="134">
        <v>62</v>
      </c>
      <c r="G692" s="135">
        <v>60</v>
      </c>
      <c r="H692" s="137">
        <f>IFERROR((Table19[[#This Row],[_202310]]-Table19[[#This Row],[_201910]])/Table19[[#This Row],[_201910]]*1,"")</f>
        <v>-9.0909090909090912E-2</v>
      </c>
    </row>
    <row r="693" spans="1:8">
      <c r="A693" s="132">
        <v>141802</v>
      </c>
      <c r="B693" s="133" t="s">
        <v>1145</v>
      </c>
      <c r="C693" s="134" t="s">
        <v>129</v>
      </c>
      <c r="D693" s="134" t="s">
        <v>129</v>
      </c>
      <c r="E693" s="134" t="s">
        <v>129</v>
      </c>
      <c r="F693" s="134" t="s">
        <v>129</v>
      </c>
      <c r="G693" s="135" t="s">
        <v>129</v>
      </c>
      <c r="H693" s="137" t="str">
        <f>IFERROR((Table19[[#This Row],[_202310]]-Table19[[#This Row],[_201910]])/Table19[[#This Row],[_201910]]*1,"")</f>
        <v/>
      </c>
    </row>
    <row r="694" spans="1:8">
      <c r="A694" s="132">
        <v>141802</v>
      </c>
      <c r="B694" s="133" t="s">
        <v>1146</v>
      </c>
      <c r="C694" s="134">
        <v>75</v>
      </c>
      <c r="D694" s="134">
        <v>86</v>
      </c>
      <c r="E694" s="134">
        <v>63</v>
      </c>
      <c r="F694" s="134">
        <v>74</v>
      </c>
      <c r="G694" s="135">
        <v>70</v>
      </c>
      <c r="H694" s="137">
        <f>IFERROR((Table19[[#This Row],[_202310]]-Table19[[#This Row],[_201910]])/Table19[[#This Row],[_201910]]*1,"")</f>
        <v>-6.6666666666666666E-2</v>
      </c>
    </row>
    <row r="695" spans="1:8">
      <c r="A695" s="132">
        <v>141802</v>
      </c>
      <c r="B695" s="133" t="s">
        <v>1147</v>
      </c>
      <c r="C695" s="134">
        <v>5</v>
      </c>
      <c r="D695" s="134">
        <v>5</v>
      </c>
      <c r="E695" s="134">
        <v>1</v>
      </c>
      <c r="F695" s="134">
        <v>1</v>
      </c>
      <c r="G695" s="135">
        <v>2</v>
      </c>
      <c r="H695" s="137">
        <f>IFERROR((Table19[[#This Row],[_202310]]-Table19[[#This Row],[_201910]])/Table19[[#This Row],[_201910]]*1,"")</f>
        <v>-0.6</v>
      </c>
    </row>
    <row r="696" spans="1:8">
      <c r="A696" s="132">
        <v>141802</v>
      </c>
      <c r="B696" s="133" t="s">
        <v>1148</v>
      </c>
      <c r="C696" s="134">
        <v>39</v>
      </c>
      <c r="D696" s="134">
        <v>24</v>
      </c>
      <c r="E696" s="134">
        <v>19</v>
      </c>
      <c r="F696" s="134">
        <v>55</v>
      </c>
      <c r="G696" s="135">
        <v>14</v>
      </c>
      <c r="H696" s="137">
        <f>IFERROR((Table19[[#This Row],[_202310]]-Table19[[#This Row],[_201910]])/Table19[[#This Row],[_201910]]*1,"")</f>
        <v>-0.64102564102564108</v>
      </c>
    </row>
    <row r="697" spans="1:8">
      <c r="A697" s="132">
        <v>141802</v>
      </c>
      <c r="B697" s="133" t="s">
        <v>1149</v>
      </c>
      <c r="C697" s="134">
        <v>106</v>
      </c>
      <c r="D697" s="134">
        <v>101</v>
      </c>
      <c r="E697" s="134">
        <v>116</v>
      </c>
      <c r="F697" s="134">
        <v>95</v>
      </c>
      <c r="G697" s="135">
        <v>99</v>
      </c>
      <c r="H697" s="137">
        <f>IFERROR((Table19[[#This Row],[_202310]]-Table19[[#This Row],[_201910]])/Table19[[#This Row],[_201910]]*1,"")</f>
        <v>-6.6037735849056603E-2</v>
      </c>
    </row>
    <row r="698" spans="1:8">
      <c r="A698" s="132">
        <v>141802</v>
      </c>
      <c r="B698" s="133" t="s">
        <v>1150</v>
      </c>
      <c r="C698" s="134">
        <v>150</v>
      </c>
      <c r="D698" s="134">
        <v>130</v>
      </c>
      <c r="E698" s="134">
        <v>136</v>
      </c>
      <c r="F698" s="134">
        <v>151</v>
      </c>
      <c r="G698" s="135">
        <v>115</v>
      </c>
      <c r="H698" s="137">
        <f>IFERROR((Table19[[#This Row],[_202310]]-Table19[[#This Row],[_201910]])/Table19[[#This Row],[_201910]]*1,"")</f>
        <v>-0.23333333333333334</v>
      </c>
    </row>
    <row r="699" spans="1:8">
      <c r="A699" s="132">
        <v>141802</v>
      </c>
      <c r="B699" s="133" t="s">
        <v>1151</v>
      </c>
      <c r="C699" s="134">
        <v>33</v>
      </c>
      <c r="D699" s="134">
        <v>40</v>
      </c>
      <c r="E699" s="134">
        <v>32</v>
      </c>
      <c r="F699" s="134">
        <v>33</v>
      </c>
      <c r="G699" s="135">
        <v>38</v>
      </c>
      <c r="H699" s="137">
        <f>IFERROR((Table19[[#This Row],[_202310]]-Table19[[#This Row],[_201910]])/Table19[[#This Row],[_201910]]*1,"")</f>
        <v>0.15151515151515152</v>
      </c>
    </row>
    <row r="700" spans="1:8">
      <c r="A700" s="132">
        <v>141802</v>
      </c>
      <c r="B700" s="133" t="s">
        <v>1152</v>
      </c>
      <c r="C700" s="134">
        <v>20</v>
      </c>
      <c r="D700" s="134">
        <v>13</v>
      </c>
      <c r="E700" s="134">
        <v>10</v>
      </c>
      <c r="F700" s="134">
        <v>25</v>
      </c>
      <c r="G700" s="135">
        <v>9</v>
      </c>
      <c r="H700" s="137">
        <f>IFERROR((Table19[[#This Row],[_202310]]-Table19[[#This Row],[_201910]])/Table19[[#This Row],[_201910]]*1,"")</f>
        <v>-0.55000000000000004</v>
      </c>
    </row>
    <row r="701" spans="1:8">
      <c r="A701" s="132">
        <v>141802</v>
      </c>
      <c r="B701" s="133" t="s">
        <v>1153</v>
      </c>
      <c r="C701" s="134">
        <v>2</v>
      </c>
      <c r="D701" s="134">
        <v>2</v>
      </c>
      <c r="E701" s="134">
        <v>1</v>
      </c>
      <c r="F701" s="134">
        <v>0</v>
      </c>
      <c r="G701" s="135">
        <v>1</v>
      </c>
      <c r="H701" s="137">
        <f>IFERROR((Table19[[#This Row],[_202310]]-Table19[[#This Row],[_201910]])/Table19[[#This Row],[_201910]]*1,"")</f>
        <v>-0.5</v>
      </c>
    </row>
    <row r="702" spans="1:8">
      <c r="A702" s="132">
        <v>141802</v>
      </c>
      <c r="B702" s="133" t="s">
        <v>1154</v>
      </c>
      <c r="C702" s="134">
        <v>17</v>
      </c>
      <c r="D702" s="134">
        <v>11</v>
      </c>
      <c r="E702" s="134">
        <v>10</v>
      </c>
      <c r="F702" s="134">
        <v>24</v>
      </c>
      <c r="G702" s="135">
        <v>8</v>
      </c>
      <c r="H702" s="137">
        <f>IFERROR((Table19[[#This Row],[_202310]]-Table19[[#This Row],[_201910]])/Table19[[#This Row],[_201910]]*1,"")</f>
        <v>-0.52941176470588236</v>
      </c>
    </row>
    <row r="703" spans="1:8">
      <c r="A703" s="132">
        <v>141802</v>
      </c>
      <c r="B703" s="133" t="s">
        <v>1155</v>
      </c>
      <c r="C703" s="134">
        <v>47</v>
      </c>
      <c r="D703" s="134">
        <v>47</v>
      </c>
      <c r="E703" s="134">
        <v>58</v>
      </c>
      <c r="F703" s="134">
        <v>42</v>
      </c>
      <c r="G703" s="135">
        <v>54</v>
      </c>
      <c r="H703" s="137">
        <f>IFERROR((Table19[[#This Row],[_202310]]-Table19[[#This Row],[_201910]])/Table19[[#This Row],[_201910]]*1,"")</f>
        <v>0.14893617021276595</v>
      </c>
    </row>
    <row r="704" spans="1:8">
      <c r="A704" s="132">
        <v>141839</v>
      </c>
      <c r="B704" s="133" t="s">
        <v>1130</v>
      </c>
      <c r="C704" s="134">
        <v>569</v>
      </c>
      <c r="D704" s="134">
        <v>522</v>
      </c>
      <c r="E704" s="134">
        <v>493</v>
      </c>
      <c r="F704" s="134">
        <v>439</v>
      </c>
      <c r="G704" s="135">
        <v>433</v>
      </c>
      <c r="H704" s="137">
        <f>IFERROR((Table19[[#This Row],[_202310]]-Table19[[#This Row],[_201910]])/Table19[[#This Row],[_201910]]*1,"")</f>
        <v>-0.23901581722319859</v>
      </c>
    </row>
    <row r="705" spans="1:8">
      <c r="A705" s="132">
        <v>141839</v>
      </c>
      <c r="B705" s="133" t="s">
        <v>1131</v>
      </c>
      <c r="C705" s="134">
        <v>0</v>
      </c>
      <c r="D705" s="134">
        <v>0</v>
      </c>
      <c r="E705" s="134">
        <v>1</v>
      </c>
      <c r="F705" s="134">
        <v>0</v>
      </c>
      <c r="G705" s="135">
        <v>0</v>
      </c>
      <c r="H705" s="137" t="str">
        <f>IFERROR((Table19[[#This Row],[_202310]]-Table19[[#This Row],[_201910]])/Table19[[#This Row],[_201910]]*1,"")</f>
        <v/>
      </c>
    </row>
    <row r="706" spans="1:8">
      <c r="A706" s="132">
        <v>141839</v>
      </c>
      <c r="B706" s="133" t="s">
        <v>1132</v>
      </c>
      <c r="C706" s="134">
        <v>569</v>
      </c>
      <c r="D706" s="134">
        <v>522</v>
      </c>
      <c r="E706" s="134">
        <v>492</v>
      </c>
      <c r="F706" s="134">
        <v>439</v>
      </c>
      <c r="G706" s="135">
        <v>433</v>
      </c>
      <c r="H706" s="137">
        <f>IFERROR((Table19[[#This Row],[_202310]]-Table19[[#This Row],[_201910]])/Table19[[#This Row],[_201910]]*1,"")</f>
        <v>-0.23901581722319859</v>
      </c>
    </row>
    <row r="707" spans="1:8">
      <c r="A707" s="132">
        <v>141839</v>
      </c>
      <c r="B707" s="133" t="s">
        <v>1133</v>
      </c>
      <c r="C707" s="134">
        <v>5</v>
      </c>
      <c r="D707" s="134">
        <v>3</v>
      </c>
      <c r="E707" s="134">
        <v>5</v>
      </c>
      <c r="F707" s="134">
        <v>6</v>
      </c>
      <c r="G707" s="135">
        <v>7</v>
      </c>
      <c r="H707" s="137">
        <f>IFERROR((Table19[[#This Row],[_202310]]-Table19[[#This Row],[_201910]])/Table19[[#This Row],[_201910]]*1,"")</f>
        <v>0.4</v>
      </c>
    </row>
    <row r="708" spans="1:8">
      <c r="A708" s="132">
        <v>141839</v>
      </c>
      <c r="B708" s="133" t="s">
        <v>1134</v>
      </c>
      <c r="C708" s="134">
        <v>127</v>
      </c>
      <c r="D708" s="134">
        <v>114</v>
      </c>
      <c r="E708" s="134">
        <v>117</v>
      </c>
      <c r="F708" s="134">
        <v>140</v>
      </c>
      <c r="G708" s="135">
        <v>149</v>
      </c>
      <c r="H708" s="137">
        <f>IFERROR((Table19[[#This Row],[_202310]]-Table19[[#This Row],[_201910]])/Table19[[#This Row],[_201910]]*1,"")</f>
        <v>0.17322834645669291</v>
      </c>
    </row>
    <row r="709" spans="1:8">
      <c r="A709" s="132">
        <v>141839</v>
      </c>
      <c r="B709" s="133" t="s">
        <v>1135</v>
      </c>
      <c r="C709" s="134">
        <v>0</v>
      </c>
      <c r="D709" s="134">
        <v>2</v>
      </c>
      <c r="E709" s="134">
        <v>1</v>
      </c>
      <c r="F709" s="134">
        <v>3</v>
      </c>
      <c r="G709" s="135">
        <v>2</v>
      </c>
      <c r="H709" s="137" t="str">
        <f>IFERROR((Table19[[#This Row],[_202310]]-Table19[[#This Row],[_201910]])/Table19[[#This Row],[_201910]]*1,"")</f>
        <v/>
      </c>
    </row>
    <row r="710" spans="1:8">
      <c r="A710" s="132">
        <v>141839</v>
      </c>
      <c r="B710" s="133" t="s">
        <v>1136</v>
      </c>
      <c r="C710" s="134">
        <v>132</v>
      </c>
      <c r="D710" s="134">
        <v>119</v>
      </c>
      <c r="E710" s="134">
        <v>123</v>
      </c>
      <c r="F710" s="134">
        <v>149</v>
      </c>
      <c r="G710" s="135">
        <v>158</v>
      </c>
      <c r="H710" s="137">
        <f>IFERROR((Table19[[#This Row],[_202310]]-Table19[[#This Row],[_201910]])/Table19[[#This Row],[_201910]]*1,"")</f>
        <v>0.19696969696969696</v>
      </c>
    </row>
    <row r="711" spans="1:8">
      <c r="A711" s="132">
        <v>141839</v>
      </c>
      <c r="B711" s="133" t="s">
        <v>1137</v>
      </c>
      <c r="C711" s="134">
        <v>23</v>
      </c>
      <c r="D711" s="134">
        <v>23</v>
      </c>
      <c r="E711" s="134">
        <v>25</v>
      </c>
      <c r="F711" s="134">
        <v>34</v>
      </c>
      <c r="G711" s="135">
        <v>36</v>
      </c>
      <c r="H711" s="137">
        <f>IFERROR((Table19[[#This Row],[_202310]]-Table19[[#This Row],[_201910]])/Table19[[#This Row],[_201910]]*1,"")</f>
        <v>0.56521739130434778</v>
      </c>
    </row>
    <row r="712" spans="1:8">
      <c r="A712" s="132">
        <v>141839</v>
      </c>
      <c r="B712" s="133" t="s">
        <v>1138</v>
      </c>
      <c r="C712" s="134">
        <v>5</v>
      </c>
      <c r="D712" s="134">
        <v>3</v>
      </c>
      <c r="E712" s="134">
        <v>6</v>
      </c>
      <c r="F712" s="134">
        <v>3</v>
      </c>
      <c r="G712" s="135">
        <v>7</v>
      </c>
      <c r="H712" s="137">
        <f>IFERROR((Table19[[#This Row],[_202310]]-Table19[[#This Row],[_201910]])/Table19[[#This Row],[_201910]]*1,"")</f>
        <v>0.4</v>
      </c>
    </row>
    <row r="713" spans="1:8">
      <c r="A713" s="132">
        <v>141839</v>
      </c>
      <c r="B713" s="133" t="s">
        <v>1139</v>
      </c>
      <c r="C713" s="134">
        <v>152</v>
      </c>
      <c r="D713" s="134">
        <v>137</v>
      </c>
      <c r="E713" s="134">
        <v>148</v>
      </c>
      <c r="F713" s="134">
        <v>158</v>
      </c>
      <c r="G713" s="135">
        <v>162</v>
      </c>
      <c r="H713" s="137">
        <f>IFERROR((Table19[[#This Row],[_202310]]-Table19[[#This Row],[_201910]])/Table19[[#This Row],[_201910]]*1,"")</f>
        <v>6.5789473684210523E-2</v>
      </c>
    </row>
    <row r="714" spans="1:8">
      <c r="A714" s="132">
        <v>141839</v>
      </c>
      <c r="B714" s="133" t="s">
        <v>1140</v>
      </c>
      <c r="C714" s="134">
        <v>4</v>
      </c>
      <c r="D714" s="134">
        <v>4</v>
      </c>
      <c r="E714" s="134">
        <v>2</v>
      </c>
      <c r="F714" s="134">
        <v>6</v>
      </c>
      <c r="G714" s="135">
        <v>5</v>
      </c>
      <c r="H714" s="137">
        <f>IFERROR((Table19[[#This Row],[_202310]]-Table19[[#This Row],[_201910]])/Table19[[#This Row],[_201910]]*1,"")</f>
        <v>0.25</v>
      </c>
    </row>
    <row r="715" spans="1:8">
      <c r="A715" s="132">
        <v>141839</v>
      </c>
      <c r="B715" s="133" t="s">
        <v>1141</v>
      </c>
      <c r="C715" s="134">
        <v>161</v>
      </c>
      <c r="D715" s="134">
        <v>144</v>
      </c>
      <c r="E715" s="134">
        <v>156</v>
      </c>
      <c r="F715" s="134">
        <v>167</v>
      </c>
      <c r="G715" s="135">
        <v>174</v>
      </c>
      <c r="H715" s="137">
        <f>IFERROR((Table19[[#This Row],[_202310]]-Table19[[#This Row],[_201910]])/Table19[[#This Row],[_201910]]*1,"")</f>
        <v>8.0745341614906832E-2</v>
      </c>
    </row>
    <row r="716" spans="1:8">
      <c r="A716" s="132">
        <v>141839</v>
      </c>
      <c r="B716" s="133" t="s">
        <v>1142</v>
      </c>
      <c r="C716" s="134">
        <v>28</v>
      </c>
      <c r="D716" s="134">
        <v>28</v>
      </c>
      <c r="E716" s="134">
        <v>32</v>
      </c>
      <c r="F716" s="134">
        <v>38</v>
      </c>
      <c r="G716" s="135">
        <v>40</v>
      </c>
      <c r="H716" s="137">
        <f>IFERROR((Table19[[#This Row],[_202310]]-Table19[[#This Row],[_201910]])/Table19[[#This Row],[_201910]]*1,"")</f>
        <v>0.42857142857142855</v>
      </c>
    </row>
    <row r="717" spans="1:8">
      <c r="A717" s="132">
        <v>141839</v>
      </c>
      <c r="B717" s="133" t="s">
        <v>1143</v>
      </c>
      <c r="C717" s="134">
        <v>3</v>
      </c>
      <c r="D717" s="134">
        <v>3</v>
      </c>
      <c r="E717" s="134">
        <v>5</v>
      </c>
      <c r="F717" s="134">
        <v>4</v>
      </c>
      <c r="G717" s="135">
        <v>8</v>
      </c>
      <c r="H717" s="137">
        <f>IFERROR((Table19[[#This Row],[_202310]]-Table19[[#This Row],[_201910]])/Table19[[#This Row],[_201910]]*1,"")</f>
        <v>1.6666666666666667</v>
      </c>
    </row>
    <row r="718" spans="1:8">
      <c r="A718" s="132">
        <v>141839</v>
      </c>
      <c r="B718" s="133" t="s">
        <v>1144</v>
      </c>
      <c r="C718" s="134">
        <v>167</v>
      </c>
      <c r="D718" s="134">
        <v>142</v>
      </c>
      <c r="E718" s="134">
        <v>156</v>
      </c>
      <c r="F718" s="134">
        <v>161</v>
      </c>
      <c r="G718" s="135">
        <v>171</v>
      </c>
      <c r="H718" s="137">
        <f>IFERROR((Table19[[#This Row],[_202310]]-Table19[[#This Row],[_201910]])/Table19[[#This Row],[_201910]]*1,"")</f>
        <v>2.3952095808383235E-2</v>
      </c>
    </row>
    <row r="719" spans="1:8">
      <c r="A719" s="132">
        <v>141839</v>
      </c>
      <c r="B719" s="133" t="s">
        <v>1145</v>
      </c>
      <c r="C719" s="134">
        <v>6</v>
      </c>
      <c r="D719" s="134">
        <v>7</v>
      </c>
      <c r="E719" s="134">
        <v>3</v>
      </c>
      <c r="F719" s="134">
        <v>7</v>
      </c>
      <c r="G719" s="135">
        <v>5</v>
      </c>
      <c r="H719" s="137">
        <f>IFERROR((Table19[[#This Row],[_202310]]-Table19[[#This Row],[_201910]])/Table19[[#This Row],[_201910]]*1,"")</f>
        <v>-0.16666666666666666</v>
      </c>
    </row>
    <row r="720" spans="1:8">
      <c r="A720" s="132">
        <v>141839</v>
      </c>
      <c r="B720" s="133" t="s">
        <v>1146</v>
      </c>
      <c r="C720" s="134">
        <v>176</v>
      </c>
      <c r="D720" s="134">
        <v>152</v>
      </c>
      <c r="E720" s="134">
        <v>164</v>
      </c>
      <c r="F720" s="134">
        <v>172</v>
      </c>
      <c r="G720" s="135">
        <v>184</v>
      </c>
      <c r="H720" s="137">
        <f>IFERROR((Table19[[#This Row],[_202310]]-Table19[[#This Row],[_201910]])/Table19[[#This Row],[_201910]]*1,"")</f>
        <v>4.5454545454545456E-2</v>
      </c>
    </row>
    <row r="721" spans="1:8">
      <c r="A721" s="132">
        <v>141839</v>
      </c>
      <c r="B721" s="133" t="s">
        <v>1147</v>
      </c>
      <c r="C721" s="134">
        <v>7</v>
      </c>
      <c r="D721" s="134">
        <v>9</v>
      </c>
      <c r="E721" s="134">
        <v>12</v>
      </c>
      <c r="F721" s="134">
        <v>7</v>
      </c>
      <c r="G721" s="135">
        <v>10</v>
      </c>
      <c r="H721" s="137">
        <f>IFERROR((Table19[[#This Row],[_202310]]-Table19[[#This Row],[_201910]])/Table19[[#This Row],[_201910]]*1,"")</f>
        <v>0.42857142857142855</v>
      </c>
    </row>
    <row r="722" spans="1:8">
      <c r="A722" s="132">
        <v>141839</v>
      </c>
      <c r="B722" s="133" t="s">
        <v>1148</v>
      </c>
      <c r="C722" s="134">
        <v>75</v>
      </c>
      <c r="D722" s="134">
        <v>99</v>
      </c>
      <c r="E722" s="134">
        <v>24</v>
      </c>
      <c r="F722" s="134">
        <v>79</v>
      </c>
      <c r="G722" s="135">
        <v>21</v>
      </c>
      <c r="H722" s="137">
        <f>IFERROR((Table19[[#This Row],[_202310]]-Table19[[#This Row],[_201910]])/Table19[[#This Row],[_201910]]*1,"")</f>
        <v>-0.72</v>
      </c>
    </row>
    <row r="723" spans="1:8">
      <c r="A723" s="132">
        <v>141839</v>
      </c>
      <c r="B723" s="133" t="s">
        <v>1149</v>
      </c>
      <c r="C723" s="134">
        <v>311</v>
      </c>
      <c r="D723" s="134">
        <v>262</v>
      </c>
      <c r="E723" s="134">
        <v>292</v>
      </c>
      <c r="F723" s="134">
        <v>181</v>
      </c>
      <c r="G723" s="135">
        <v>218</v>
      </c>
      <c r="H723" s="137">
        <f>IFERROR((Table19[[#This Row],[_202310]]-Table19[[#This Row],[_201910]])/Table19[[#This Row],[_201910]]*1,"")</f>
        <v>-0.29903536977491962</v>
      </c>
    </row>
    <row r="724" spans="1:8">
      <c r="A724" s="132">
        <v>141839</v>
      </c>
      <c r="B724" s="133" t="s">
        <v>1150</v>
      </c>
      <c r="C724" s="134">
        <v>393</v>
      </c>
      <c r="D724" s="134">
        <v>370</v>
      </c>
      <c r="E724" s="134">
        <v>328</v>
      </c>
      <c r="F724" s="134">
        <v>267</v>
      </c>
      <c r="G724" s="135">
        <v>249</v>
      </c>
      <c r="H724" s="137">
        <f>IFERROR((Table19[[#This Row],[_202310]]-Table19[[#This Row],[_201910]])/Table19[[#This Row],[_201910]]*1,"")</f>
        <v>-0.36641221374045801</v>
      </c>
    </row>
    <row r="725" spans="1:8">
      <c r="A725" s="132">
        <v>141839</v>
      </c>
      <c r="B725" s="133" t="s">
        <v>1151</v>
      </c>
      <c r="C725" s="134">
        <v>31</v>
      </c>
      <c r="D725" s="134">
        <v>29</v>
      </c>
      <c r="E725" s="134">
        <v>33</v>
      </c>
      <c r="F725" s="134">
        <v>39</v>
      </c>
      <c r="G725" s="135">
        <v>42</v>
      </c>
      <c r="H725" s="137">
        <f>IFERROR((Table19[[#This Row],[_202310]]-Table19[[#This Row],[_201910]])/Table19[[#This Row],[_201910]]*1,"")</f>
        <v>0.35483870967741937</v>
      </c>
    </row>
    <row r="726" spans="1:8">
      <c r="A726" s="132">
        <v>141839</v>
      </c>
      <c r="B726" s="133" t="s">
        <v>1152</v>
      </c>
      <c r="C726" s="134">
        <v>14</v>
      </c>
      <c r="D726" s="134">
        <v>21</v>
      </c>
      <c r="E726" s="134">
        <v>7</v>
      </c>
      <c r="F726" s="134">
        <v>20</v>
      </c>
      <c r="G726" s="135">
        <v>7</v>
      </c>
      <c r="H726" s="137">
        <f>IFERROR((Table19[[#This Row],[_202310]]-Table19[[#This Row],[_201910]])/Table19[[#This Row],[_201910]]*1,"")</f>
        <v>-0.5</v>
      </c>
    </row>
    <row r="727" spans="1:8">
      <c r="A727" s="132">
        <v>141839</v>
      </c>
      <c r="B727" s="133" t="s">
        <v>1153</v>
      </c>
      <c r="C727" s="134">
        <v>1</v>
      </c>
      <c r="D727" s="134">
        <v>2</v>
      </c>
      <c r="E727" s="134">
        <v>2</v>
      </c>
      <c r="F727" s="134">
        <v>2</v>
      </c>
      <c r="G727" s="135">
        <v>2</v>
      </c>
      <c r="H727" s="137">
        <f>IFERROR((Table19[[#This Row],[_202310]]-Table19[[#This Row],[_201910]])/Table19[[#This Row],[_201910]]*1,"")</f>
        <v>1</v>
      </c>
    </row>
    <row r="728" spans="1:8">
      <c r="A728" s="132">
        <v>141839</v>
      </c>
      <c r="B728" s="133" t="s">
        <v>1154</v>
      </c>
      <c r="C728" s="134">
        <v>13</v>
      </c>
      <c r="D728" s="134">
        <v>19</v>
      </c>
      <c r="E728" s="134">
        <v>5</v>
      </c>
      <c r="F728" s="134">
        <v>18</v>
      </c>
      <c r="G728" s="135">
        <v>5</v>
      </c>
      <c r="H728" s="137">
        <f>IFERROR((Table19[[#This Row],[_202310]]-Table19[[#This Row],[_201910]])/Table19[[#This Row],[_201910]]*1,"")</f>
        <v>-0.61538461538461542</v>
      </c>
    </row>
    <row r="729" spans="1:8">
      <c r="A729" s="132">
        <v>141839</v>
      </c>
      <c r="B729" s="133" t="s">
        <v>1155</v>
      </c>
      <c r="C729" s="134">
        <v>55</v>
      </c>
      <c r="D729" s="134">
        <v>50</v>
      </c>
      <c r="E729" s="134">
        <v>59</v>
      </c>
      <c r="F729" s="134">
        <v>41</v>
      </c>
      <c r="G729" s="135">
        <v>50</v>
      </c>
      <c r="H729" s="137">
        <f>IFERROR((Table19[[#This Row],[_202310]]-Table19[[#This Row],[_201910]])/Table19[[#This Row],[_201910]]*1,"")</f>
        <v>-9.0909090909090912E-2</v>
      </c>
    </row>
    <row r="730" spans="1:8">
      <c r="A730" s="132">
        <v>141990</v>
      </c>
      <c r="B730" s="133" t="s">
        <v>1130</v>
      </c>
      <c r="C730" s="134">
        <v>283</v>
      </c>
      <c r="D730" s="134">
        <v>325</v>
      </c>
      <c r="E730" s="134">
        <v>328</v>
      </c>
      <c r="F730" s="134">
        <v>311</v>
      </c>
      <c r="G730" s="135">
        <v>287</v>
      </c>
      <c r="H730" s="137">
        <f>IFERROR((Table19[[#This Row],[_202310]]-Table19[[#This Row],[_201910]])/Table19[[#This Row],[_201910]]*1,"")</f>
        <v>1.4134275618374558E-2</v>
      </c>
    </row>
    <row r="731" spans="1:8">
      <c r="A731" s="132">
        <v>141990</v>
      </c>
      <c r="B731" s="133" t="s">
        <v>1131</v>
      </c>
      <c r="C731" s="134">
        <v>0</v>
      </c>
      <c r="D731" s="134">
        <v>0</v>
      </c>
      <c r="E731" s="134">
        <v>1</v>
      </c>
      <c r="F731" s="134">
        <v>0</v>
      </c>
      <c r="G731" s="135">
        <v>0</v>
      </c>
      <c r="H731" s="137" t="str">
        <f>IFERROR((Table19[[#This Row],[_202310]]-Table19[[#This Row],[_201910]])/Table19[[#This Row],[_201910]]*1,"")</f>
        <v/>
      </c>
    </row>
    <row r="732" spans="1:8">
      <c r="A732" s="132">
        <v>141990</v>
      </c>
      <c r="B732" s="133" t="s">
        <v>1132</v>
      </c>
      <c r="C732" s="134">
        <v>283</v>
      </c>
      <c r="D732" s="134">
        <v>325</v>
      </c>
      <c r="E732" s="134">
        <v>327</v>
      </c>
      <c r="F732" s="134">
        <v>311</v>
      </c>
      <c r="G732" s="135">
        <v>287</v>
      </c>
      <c r="H732" s="137">
        <f>IFERROR((Table19[[#This Row],[_202310]]-Table19[[#This Row],[_201910]])/Table19[[#This Row],[_201910]]*1,"")</f>
        <v>1.4134275618374558E-2</v>
      </c>
    </row>
    <row r="733" spans="1:8">
      <c r="A733" s="132">
        <v>141990</v>
      </c>
      <c r="B733" s="133" t="s">
        <v>1133</v>
      </c>
      <c r="C733" s="134">
        <v>2</v>
      </c>
      <c r="D733" s="134">
        <v>1</v>
      </c>
      <c r="E733" s="134">
        <v>0</v>
      </c>
      <c r="F733" s="134">
        <v>1</v>
      </c>
      <c r="G733" s="135">
        <v>2</v>
      </c>
      <c r="H733" s="137">
        <f>IFERROR((Table19[[#This Row],[_202310]]-Table19[[#This Row],[_201910]])/Table19[[#This Row],[_201910]]*1,"")</f>
        <v>0</v>
      </c>
    </row>
    <row r="734" spans="1:8">
      <c r="A734" s="132">
        <v>141990</v>
      </c>
      <c r="B734" s="133" t="s">
        <v>1134</v>
      </c>
      <c r="C734" s="134">
        <v>53</v>
      </c>
      <c r="D734" s="134">
        <v>75</v>
      </c>
      <c r="E734" s="134">
        <v>69</v>
      </c>
      <c r="F734" s="134">
        <v>61</v>
      </c>
      <c r="G734" s="135">
        <v>86</v>
      </c>
      <c r="H734" s="137">
        <f>IFERROR((Table19[[#This Row],[_202310]]-Table19[[#This Row],[_201910]])/Table19[[#This Row],[_201910]]*1,"")</f>
        <v>0.62264150943396224</v>
      </c>
    </row>
    <row r="735" spans="1:8">
      <c r="A735" s="132">
        <v>141990</v>
      </c>
      <c r="B735" s="133" t="s">
        <v>1135</v>
      </c>
      <c r="C735" s="134" t="s">
        <v>129</v>
      </c>
      <c r="D735" s="134" t="s">
        <v>129</v>
      </c>
      <c r="E735" s="134" t="s">
        <v>129</v>
      </c>
      <c r="F735" s="134" t="s">
        <v>129</v>
      </c>
      <c r="G735" s="135" t="s">
        <v>129</v>
      </c>
      <c r="H735" s="137" t="str">
        <f>IFERROR((Table19[[#This Row],[_202310]]-Table19[[#This Row],[_201910]])/Table19[[#This Row],[_201910]]*1,"")</f>
        <v/>
      </c>
    </row>
    <row r="736" spans="1:8">
      <c r="A736" s="132">
        <v>141990</v>
      </c>
      <c r="B736" s="133" t="s">
        <v>1136</v>
      </c>
      <c r="C736" s="134">
        <v>55</v>
      </c>
      <c r="D736" s="134">
        <v>76</v>
      </c>
      <c r="E736" s="134">
        <v>69</v>
      </c>
      <c r="F736" s="134">
        <v>62</v>
      </c>
      <c r="G736" s="135">
        <v>88</v>
      </c>
      <c r="H736" s="137">
        <f>IFERROR((Table19[[#This Row],[_202310]]-Table19[[#This Row],[_201910]])/Table19[[#This Row],[_201910]]*1,"")</f>
        <v>0.6</v>
      </c>
    </row>
    <row r="737" spans="1:8">
      <c r="A737" s="132">
        <v>141990</v>
      </c>
      <c r="B737" s="133" t="s">
        <v>1137</v>
      </c>
      <c r="C737" s="134">
        <v>19</v>
      </c>
      <c r="D737" s="134">
        <v>23</v>
      </c>
      <c r="E737" s="134">
        <v>21</v>
      </c>
      <c r="F737" s="134">
        <v>20</v>
      </c>
      <c r="G737" s="135">
        <v>31</v>
      </c>
      <c r="H737" s="137">
        <f>IFERROR((Table19[[#This Row],[_202310]]-Table19[[#This Row],[_201910]])/Table19[[#This Row],[_201910]]*1,"")</f>
        <v>0.63157894736842102</v>
      </c>
    </row>
    <row r="738" spans="1:8">
      <c r="A738" s="132">
        <v>141990</v>
      </c>
      <c r="B738" s="133" t="s">
        <v>1138</v>
      </c>
      <c r="C738" s="134">
        <v>2</v>
      </c>
      <c r="D738" s="134">
        <v>2</v>
      </c>
      <c r="E738" s="134">
        <v>0</v>
      </c>
      <c r="F738" s="134">
        <v>1</v>
      </c>
      <c r="G738" s="135">
        <v>3</v>
      </c>
      <c r="H738" s="137">
        <f>IFERROR((Table19[[#This Row],[_202310]]-Table19[[#This Row],[_201910]])/Table19[[#This Row],[_201910]]*1,"")</f>
        <v>0.5</v>
      </c>
    </row>
    <row r="739" spans="1:8">
      <c r="A739" s="132">
        <v>141990</v>
      </c>
      <c r="B739" s="133" t="s">
        <v>1139</v>
      </c>
      <c r="C739" s="134">
        <v>80</v>
      </c>
      <c r="D739" s="134">
        <v>97</v>
      </c>
      <c r="E739" s="134">
        <v>87</v>
      </c>
      <c r="F739" s="134">
        <v>72</v>
      </c>
      <c r="G739" s="135">
        <v>102</v>
      </c>
      <c r="H739" s="137">
        <f>IFERROR((Table19[[#This Row],[_202310]]-Table19[[#This Row],[_201910]])/Table19[[#This Row],[_201910]]*1,"")</f>
        <v>0.27500000000000002</v>
      </c>
    </row>
    <row r="740" spans="1:8">
      <c r="A740" s="132">
        <v>141990</v>
      </c>
      <c r="B740" s="133" t="s">
        <v>1140</v>
      </c>
      <c r="C740" s="134" t="s">
        <v>129</v>
      </c>
      <c r="D740" s="134" t="s">
        <v>129</v>
      </c>
      <c r="E740" s="134" t="s">
        <v>129</v>
      </c>
      <c r="F740" s="134" t="s">
        <v>129</v>
      </c>
      <c r="G740" s="135" t="s">
        <v>129</v>
      </c>
      <c r="H740" s="137" t="str">
        <f>IFERROR((Table19[[#This Row],[_202310]]-Table19[[#This Row],[_201910]])/Table19[[#This Row],[_201910]]*1,"")</f>
        <v/>
      </c>
    </row>
    <row r="741" spans="1:8">
      <c r="A741" s="132">
        <v>141990</v>
      </c>
      <c r="B741" s="133" t="s">
        <v>1141</v>
      </c>
      <c r="C741" s="134">
        <v>82</v>
      </c>
      <c r="D741" s="134">
        <v>99</v>
      </c>
      <c r="E741" s="134">
        <v>87</v>
      </c>
      <c r="F741" s="134">
        <v>73</v>
      </c>
      <c r="G741" s="135">
        <v>105</v>
      </c>
      <c r="H741" s="137">
        <f>IFERROR((Table19[[#This Row],[_202310]]-Table19[[#This Row],[_201910]])/Table19[[#This Row],[_201910]]*1,"")</f>
        <v>0.28048780487804881</v>
      </c>
    </row>
    <row r="742" spans="1:8">
      <c r="A742" s="132">
        <v>141990</v>
      </c>
      <c r="B742" s="133" t="s">
        <v>1142</v>
      </c>
      <c r="C742" s="134">
        <v>29</v>
      </c>
      <c r="D742" s="134">
        <v>30</v>
      </c>
      <c r="E742" s="134">
        <v>27</v>
      </c>
      <c r="F742" s="134">
        <v>23</v>
      </c>
      <c r="G742" s="135">
        <v>37</v>
      </c>
      <c r="H742" s="137">
        <f>IFERROR((Table19[[#This Row],[_202310]]-Table19[[#This Row],[_201910]])/Table19[[#This Row],[_201910]]*1,"")</f>
        <v>0.27586206896551724</v>
      </c>
    </row>
    <row r="743" spans="1:8">
      <c r="A743" s="132">
        <v>141990</v>
      </c>
      <c r="B743" s="133" t="s">
        <v>1143</v>
      </c>
      <c r="C743" s="134">
        <v>2</v>
      </c>
      <c r="D743" s="134">
        <v>2</v>
      </c>
      <c r="E743" s="134">
        <v>0</v>
      </c>
      <c r="F743" s="134">
        <v>1</v>
      </c>
      <c r="G743" s="135">
        <v>2</v>
      </c>
      <c r="H743" s="137">
        <f>IFERROR((Table19[[#This Row],[_202310]]-Table19[[#This Row],[_201910]])/Table19[[#This Row],[_201910]]*1,"")</f>
        <v>0</v>
      </c>
    </row>
    <row r="744" spans="1:8">
      <c r="A744" s="132">
        <v>141990</v>
      </c>
      <c r="B744" s="133" t="s">
        <v>1144</v>
      </c>
      <c r="C744" s="134">
        <v>85</v>
      </c>
      <c r="D744" s="134">
        <v>105</v>
      </c>
      <c r="E744" s="134">
        <v>88</v>
      </c>
      <c r="F744" s="134">
        <v>79</v>
      </c>
      <c r="G744" s="135">
        <v>105</v>
      </c>
      <c r="H744" s="137">
        <f>IFERROR((Table19[[#This Row],[_202310]]-Table19[[#This Row],[_201910]])/Table19[[#This Row],[_201910]]*1,"")</f>
        <v>0.23529411764705882</v>
      </c>
    </row>
    <row r="745" spans="1:8">
      <c r="A745" s="132">
        <v>141990</v>
      </c>
      <c r="B745" s="133" t="s">
        <v>1145</v>
      </c>
      <c r="C745" s="134" t="s">
        <v>129</v>
      </c>
      <c r="D745" s="134" t="s">
        <v>129</v>
      </c>
      <c r="E745" s="134" t="s">
        <v>129</v>
      </c>
      <c r="F745" s="134" t="s">
        <v>129</v>
      </c>
      <c r="G745" s="135" t="s">
        <v>129</v>
      </c>
      <c r="H745" s="137" t="str">
        <f>IFERROR((Table19[[#This Row],[_202310]]-Table19[[#This Row],[_201910]])/Table19[[#This Row],[_201910]]*1,"")</f>
        <v/>
      </c>
    </row>
    <row r="746" spans="1:8">
      <c r="A746" s="132">
        <v>141990</v>
      </c>
      <c r="B746" s="133" t="s">
        <v>1146</v>
      </c>
      <c r="C746" s="134">
        <v>87</v>
      </c>
      <c r="D746" s="134">
        <v>107</v>
      </c>
      <c r="E746" s="134">
        <v>88</v>
      </c>
      <c r="F746" s="134">
        <v>80</v>
      </c>
      <c r="G746" s="135">
        <v>107</v>
      </c>
      <c r="H746" s="137">
        <f>IFERROR((Table19[[#This Row],[_202310]]-Table19[[#This Row],[_201910]])/Table19[[#This Row],[_201910]]*1,"")</f>
        <v>0.22988505747126436</v>
      </c>
    </row>
    <row r="747" spans="1:8">
      <c r="A747" s="132">
        <v>141990</v>
      </c>
      <c r="B747" s="133" t="s">
        <v>1147</v>
      </c>
      <c r="C747" s="134">
        <v>6</v>
      </c>
      <c r="D747" s="134">
        <v>2</v>
      </c>
      <c r="E747" s="134">
        <v>6</v>
      </c>
      <c r="F747" s="134">
        <v>2</v>
      </c>
      <c r="G747" s="135">
        <v>1</v>
      </c>
      <c r="H747" s="137">
        <f>IFERROR((Table19[[#This Row],[_202310]]-Table19[[#This Row],[_201910]])/Table19[[#This Row],[_201910]]*1,"")</f>
        <v>-0.83333333333333337</v>
      </c>
    </row>
    <row r="748" spans="1:8">
      <c r="A748" s="132">
        <v>141990</v>
      </c>
      <c r="B748" s="133" t="s">
        <v>1148</v>
      </c>
      <c r="C748" s="134">
        <v>80</v>
      </c>
      <c r="D748" s="134">
        <v>80</v>
      </c>
      <c r="E748" s="134">
        <v>39</v>
      </c>
      <c r="F748" s="134">
        <v>77</v>
      </c>
      <c r="G748" s="135">
        <v>41</v>
      </c>
      <c r="H748" s="137">
        <f>IFERROR((Table19[[#This Row],[_202310]]-Table19[[#This Row],[_201910]])/Table19[[#This Row],[_201910]]*1,"")</f>
        <v>-0.48749999999999999</v>
      </c>
    </row>
    <row r="749" spans="1:8">
      <c r="A749" s="132">
        <v>141990</v>
      </c>
      <c r="B749" s="133" t="s">
        <v>1149</v>
      </c>
      <c r="C749" s="134">
        <v>110</v>
      </c>
      <c r="D749" s="134">
        <v>136</v>
      </c>
      <c r="E749" s="134">
        <v>194</v>
      </c>
      <c r="F749" s="134">
        <v>152</v>
      </c>
      <c r="G749" s="135">
        <v>138</v>
      </c>
      <c r="H749" s="137">
        <f>IFERROR((Table19[[#This Row],[_202310]]-Table19[[#This Row],[_201910]])/Table19[[#This Row],[_201910]]*1,"")</f>
        <v>0.25454545454545452</v>
      </c>
    </row>
    <row r="750" spans="1:8">
      <c r="A750" s="132">
        <v>141990</v>
      </c>
      <c r="B750" s="133" t="s">
        <v>1150</v>
      </c>
      <c r="C750" s="134">
        <v>196</v>
      </c>
      <c r="D750" s="134">
        <v>218</v>
      </c>
      <c r="E750" s="134">
        <v>239</v>
      </c>
      <c r="F750" s="134">
        <v>231</v>
      </c>
      <c r="G750" s="135">
        <v>180</v>
      </c>
      <c r="H750" s="137">
        <f>IFERROR((Table19[[#This Row],[_202310]]-Table19[[#This Row],[_201910]])/Table19[[#This Row],[_201910]]*1,"")</f>
        <v>-8.1632653061224483E-2</v>
      </c>
    </row>
    <row r="751" spans="1:8">
      <c r="A751" s="132">
        <v>141990</v>
      </c>
      <c r="B751" s="133" t="s">
        <v>1151</v>
      </c>
      <c r="C751" s="134">
        <v>31</v>
      </c>
      <c r="D751" s="134">
        <v>33</v>
      </c>
      <c r="E751" s="134">
        <v>27</v>
      </c>
      <c r="F751" s="134">
        <v>26</v>
      </c>
      <c r="G751" s="135">
        <v>37</v>
      </c>
      <c r="H751" s="137">
        <f>IFERROR((Table19[[#This Row],[_202310]]-Table19[[#This Row],[_201910]])/Table19[[#This Row],[_201910]]*1,"")</f>
        <v>0.19354838709677419</v>
      </c>
    </row>
    <row r="752" spans="1:8">
      <c r="A752" s="132">
        <v>141990</v>
      </c>
      <c r="B752" s="133" t="s">
        <v>1152</v>
      </c>
      <c r="C752" s="134">
        <v>30</v>
      </c>
      <c r="D752" s="134">
        <v>25</v>
      </c>
      <c r="E752" s="134">
        <v>14</v>
      </c>
      <c r="F752" s="134">
        <v>25</v>
      </c>
      <c r="G752" s="135">
        <v>15</v>
      </c>
      <c r="H752" s="137">
        <f>IFERROR((Table19[[#This Row],[_202310]]-Table19[[#This Row],[_201910]])/Table19[[#This Row],[_201910]]*1,"")</f>
        <v>-0.5</v>
      </c>
    </row>
    <row r="753" spans="1:8">
      <c r="A753" s="132">
        <v>141990</v>
      </c>
      <c r="B753" s="133" t="s">
        <v>1153</v>
      </c>
      <c r="C753" s="134">
        <v>2</v>
      </c>
      <c r="D753" s="134">
        <v>1</v>
      </c>
      <c r="E753" s="134">
        <v>2</v>
      </c>
      <c r="F753" s="134">
        <v>1</v>
      </c>
      <c r="G753" s="135">
        <v>0</v>
      </c>
      <c r="H753" s="137">
        <f>IFERROR((Table19[[#This Row],[_202310]]-Table19[[#This Row],[_201910]])/Table19[[#This Row],[_201910]]*1,"")</f>
        <v>-1</v>
      </c>
    </row>
    <row r="754" spans="1:8">
      <c r="A754" s="132">
        <v>141990</v>
      </c>
      <c r="B754" s="133" t="s">
        <v>1154</v>
      </c>
      <c r="C754" s="134">
        <v>28</v>
      </c>
      <c r="D754" s="134">
        <v>25</v>
      </c>
      <c r="E754" s="134">
        <v>12</v>
      </c>
      <c r="F754" s="134">
        <v>25</v>
      </c>
      <c r="G754" s="135">
        <v>14</v>
      </c>
      <c r="H754" s="137">
        <f>IFERROR((Table19[[#This Row],[_202310]]-Table19[[#This Row],[_201910]])/Table19[[#This Row],[_201910]]*1,"")</f>
        <v>-0.5</v>
      </c>
    </row>
    <row r="755" spans="1:8">
      <c r="A755" s="132">
        <v>141990</v>
      </c>
      <c r="B755" s="133" t="s">
        <v>1155</v>
      </c>
      <c r="C755" s="134">
        <v>39</v>
      </c>
      <c r="D755" s="134">
        <v>42</v>
      </c>
      <c r="E755" s="134">
        <v>59</v>
      </c>
      <c r="F755" s="134">
        <v>49</v>
      </c>
      <c r="G755" s="135">
        <v>48</v>
      </c>
      <c r="H755" s="137">
        <f>IFERROR((Table19[[#This Row],[_202310]]-Table19[[#This Row],[_201910]])/Table19[[#This Row],[_201910]]*1,"")</f>
        <v>0.23076923076923078</v>
      </c>
    </row>
    <row r="756" spans="1:8">
      <c r="A756" s="132">
        <v>144944</v>
      </c>
      <c r="B756" s="133" t="s">
        <v>1130</v>
      </c>
      <c r="C756" s="134">
        <v>1190</v>
      </c>
      <c r="D756" s="134">
        <v>1171</v>
      </c>
      <c r="E756" s="134">
        <v>1268</v>
      </c>
      <c r="F756" s="134">
        <v>1107</v>
      </c>
      <c r="G756" s="135">
        <v>1120</v>
      </c>
      <c r="H756" s="137">
        <f>IFERROR((Table19[[#This Row],[_202310]]-Table19[[#This Row],[_201910]])/Table19[[#This Row],[_201910]]*1,"")</f>
        <v>-5.8823529411764705E-2</v>
      </c>
    </row>
    <row r="757" spans="1:8">
      <c r="A757" s="132">
        <v>144944</v>
      </c>
      <c r="B757" s="133" t="s">
        <v>1131</v>
      </c>
      <c r="C757" s="134">
        <v>0</v>
      </c>
      <c r="D757" s="134">
        <v>0</v>
      </c>
      <c r="E757" s="134">
        <v>0</v>
      </c>
      <c r="F757" s="134">
        <v>0</v>
      </c>
      <c r="G757" s="135">
        <v>0</v>
      </c>
      <c r="H757" s="137" t="str">
        <f>IFERROR((Table19[[#This Row],[_202310]]-Table19[[#This Row],[_201910]])/Table19[[#This Row],[_201910]]*1,"")</f>
        <v/>
      </c>
    </row>
    <row r="758" spans="1:8">
      <c r="A758" s="132">
        <v>144944</v>
      </c>
      <c r="B758" s="133" t="s">
        <v>1132</v>
      </c>
      <c r="C758" s="134">
        <v>1190</v>
      </c>
      <c r="D758" s="134">
        <v>1171</v>
      </c>
      <c r="E758" s="134">
        <v>1268</v>
      </c>
      <c r="F758" s="134">
        <v>1107</v>
      </c>
      <c r="G758" s="135">
        <v>1120</v>
      </c>
      <c r="H758" s="137">
        <f>IFERROR((Table19[[#This Row],[_202310]]-Table19[[#This Row],[_201910]])/Table19[[#This Row],[_201910]]*1,"")</f>
        <v>-5.8823529411764705E-2</v>
      </c>
    </row>
    <row r="759" spans="1:8">
      <c r="A759" s="132">
        <v>144944</v>
      </c>
      <c r="B759" s="133" t="s">
        <v>1133</v>
      </c>
      <c r="C759" s="134">
        <v>128</v>
      </c>
      <c r="D759" s="134">
        <v>101</v>
      </c>
      <c r="E759" s="134">
        <v>112</v>
      </c>
      <c r="F759" s="134">
        <v>91</v>
      </c>
      <c r="G759" s="135">
        <v>107</v>
      </c>
      <c r="H759" s="137">
        <f>IFERROR((Table19[[#This Row],[_202310]]-Table19[[#This Row],[_201910]])/Table19[[#This Row],[_201910]]*1,"")</f>
        <v>-0.1640625</v>
      </c>
    </row>
    <row r="760" spans="1:8">
      <c r="A760" s="132">
        <v>144944</v>
      </c>
      <c r="B760" s="133" t="s">
        <v>1134</v>
      </c>
      <c r="C760" s="134">
        <v>333</v>
      </c>
      <c r="D760" s="134">
        <v>323</v>
      </c>
      <c r="E760" s="134">
        <v>419</v>
      </c>
      <c r="F760" s="134">
        <v>351</v>
      </c>
      <c r="G760" s="135">
        <v>371</v>
      </c>
      <c r="H760" s="137">
        <f>IFERROR((Table19[[#This Row],[_202310]]-Table19[[#This Row],[_201910]])/Table19[[#This Row],[_201910]]*1,"")</f>
        <v>0.11411411411411411</v>
      </c>
    </row>
    <row r="761" spans="1:8">
      <c r="A761" s="132">
        <v>144944</v>
      </c>
      <c r="B761" s="133" t="s">
        <v>1135</v>
      </c>
      <c r="C761" s="134" t="s">
        <v>129</v>
      </c>
      <c r="D761" s="134" t="s">
        <v>129</v>
      </c>
      <c r="E761" s="134" t="s">
        <v>129</v>
      </c>
      <c r="F761" s="134" t="s">
        <v>129</v>
      </c>
      <c r="G761" s="135" t="s">
        <v>129</v>
      </c>
      <c r="H761" s="137" t="str">
        <f>IFERROR((Table19[[#This Row],[_202310]]-Table19[[#This Row],[_201910]])/Table19[[#This Row],[_201910]]*1,"")</f>
        <v/>
      </c>
    </row>
    <row r="762" spans="1:8">
      <c r="A762" s="132">
        <v>144944</v>
      </c>
      <c r="B762" s="133" t="s">
        <v>1136</v>
      </c>
      <c r="C762" s="134">
        <v>461</v>
      </c>
      <c r="D762" s="134">
        <v>424</v>
      </c>
      <c r="E762" s="134">
        <v>531</v>
      </c>
      <c r="F762" s="134">
        <v>442</v>
      </c>
      <c r="G762" s="135">
        <v>478</v>
      </c>
      <c r="H762" s="137">
        <f>IFERROR((Table19[[#This Row],[_202310]]-Table19[[#This Row],[_201910]])/Table19[[#This Row],[_201910]]*1,"")</f>
        <v>3.6876355748373099E-2</v>
      </c>
    </row>
    <row r="763" spans="1:8">
      <c r="A763" s="132">
        <v>144944</v>
      </c>
      <c r="B763" s="133" t="s">
        <v>1137</v>
      </c>
      <c r="C763" s="134">
        <v>39</v>
      </c>
      <c r="D763" s="134">
        <v>36</v>
      </c>
      <c r="E763" s="134">
        <v>42</v>
      </c>
      <c r="F763" s="134">
        <v>40</v>
      </c>
      <c r="G763" s="135">
        <v>43</v>
      </c>
      <c r="H763" s="137">
        <f>IFERROR((Table19[[#This Row],[_202310]]-Table19[[#This Row],[_201910]])/Table19[[#This Row],[_201910]]*1,"")</f>
        <v>0.10256410256410256</v>
      </c>
    </row>
    <row r="764" spans="1:8">
      <c r="A764" s="132">
        <v>144944</v>
      </c>
      <c r="B764" s="133" t="s">
        <v>1138</v>
      </c>
      <c r="C764" s="134">
        <v>119</v>
      </c>
      <c r="D764" s="134">
        <v>92</v>
      </c>
      <c r="E764" s="134">
        <v>113</v>
      </c>
      <c r="F764" s="134">
        <v>90</v>
      </c>
      <c r="G764" s="135">
        <v>103</v>
      </c>
      <c r="H764" s="137">
        <f>IFERROR((Table19[[#This Row],[_202310]]-Table19[[#This Row],[_201910]])/Table19[[#This Row],[_201910]]*1,"")</f>
        <v>-0.13445378151260504</v>
      </c>
    </row>
    <row r="765" spans="1:8">
      <c r="A765" s="132">
        <v>144944</v>
      </c>
      <c r="B765" s="133" t="s">
        <v>1139</v>
      </c>
      <c r="C765" s="134">
        <v>394</v>
      </c>
      <c r="D765" s="134">
        <v>393</v>
      </c>
      <c r="E765" s="134">
        <v>479</v>
      </c>
      <c r="F765" s="134">
        <v>406</v>
      </c>
      <c r="G765" s="135">
        <v>430</v>
      </c>
      <c r="H765" s="137">
        <f>IFERROR((Table19[[#This Row],[_202310]]-Table19[[#This Row],[_201910]])/Table19[[#This Row],[_201910]]*1,"")</f>
        <v>9.1370558375634514E-2</v>
      </c>
    </row>
    <row r="766" spans="1:8">
      <c r="A766" s="132">
        <v>144944</v>
      </c>
      <c r="B766" s="133" t="s">
        <v>1140</v>
      </c>
      <c r="C766" s="134" t="s">
        <v>129</v>
      </c>
      <c r="D766" s="134" t="s">
        <v>129</v>
      </c>
      <c r="E766" s="134" t="s">
        <v>129</v>
      </c>
      <c r="F766" s="134" t="s">
        <v>129</v>
      </c>
      <c r="G766" s="135" t="s">
        <v>129</v>
      </c>
      <c r="H766" s="137" t="str">
        <f>IFERROR((Table19[[#This Row],[_202310]]-Table19[[#This Row],[_201910]])/Table19[[#This Row],[_201910]]*1,"")</f>
        <v/>
      </c>
    </row>
    <row r="767" spans="1:8">
      <c r="A767" s="132">
        <v>144944</v>
      </c>
      <c r="B767" s="133" t="s">
        <v>1141</v>
      </c>
      <c r="C767" s="134">
        <v>513</v>
      </c>
      <c r="D767" s="134">
        <v>485</v>
      </c>
      <c r="E767" s="134">
        <v>592</v>
      </c>
      <c r="F767" s="134">
        <v>496</v>
      </c>
      <c r="G767" s="135">
        <v>533</v>
      </c>
      <c r="H767" s="137">
        <f>IFERROR((Table19[[#This Row],[_202310]]-Table19[[#This Row],[_201910]])/Table19[[#This Row],[_201910]]*1,"")</f>
        <v>3.8986354775828458E-2</v>
      </c>
    </row>
    <row r="768" spans="1:8">
      <c r="A768" s="132">
        <v>144944</v>
      </c>
      <c r="B768" s="133" t="s">
        <v>1142</v>
      </c>
      <c r="C768" s="134">
        <v>43</v>
      </c>
      <c r="D768" s="134">
        <v>41</v>
      </c>
      <c r="E768" s="134">
        <v>47</v>
      </c>
      <c r="F768" s="134">
        <v>45</v>
      </c>
      <c r="G768" s="135">
        <v>48</v>
      </c>
      <c r="H768" s="137">
        <f>IFERROR((Table19[[#This Row],[_202310]]-Table19[[#This Row],[_201910]])/Table19[[#This Row],[_201910]]*1,"")</f>
        <v>0.11627906976744186</v>
      </c>
    </row>
    <row r="769" spans="1:8">
      <c r="A769" s="132">
        <v>144944</v>
      </c>
      <c r="B769" s="133" t="s">
        <v>1143</v>
      </c>
      <c r="C769" s="134">
        <v>115</v>
      </c>
      <c r="D769" s="134">
        <v>94</v>
      </c>
      <c r="E769" s="134">
        <v>109</v>
      </c>
      <c r="F769" s="134">
        <v>89</v>
      </c>
      <c r="G769" s="135">
        <v>102</v>
      </c>
      <c r="H769" s="137">
        <f>IFERROR((Table19[[#This Row],[_202310]]-Table19[[#This Row],[_201910]])/Table19[[#This Row],[_201910]]*1,"")</f>
        <v>-0.11304347826086956</v>
      </c>
    </row>
    <row r="770" spans="1:8">
      <c r="A770" s="132">
        <v>144944</v>
      </c>
      <c r="B770" s="133" t="s">
        <v>1144</v>
      </c>
      <c r="C770" s="134">
        <v>413</v>
      </c>
      <c r="D770" s="134">
        <v>411</v>
      </c>
      <c r="E770" s="134">
        <v>502</v>
      </c>
      <c r="F770" s="134">
        <v>427</v>
      </c>
      <c r="G770" s="135">
        <v>444</v>
      </c>
      <c r="H770" s="137">
        <f>IFERROR((Table19[[#This Row],[_202310]]-Table19[[#This Row],[_201910]])/Table19[[#This Row],[_201910]]*1,"")</f>
        <v>7.5060532687651338E-2</v>
      </c>
    </row>
    <row r="771" spans="1:8">
      <c r="A771" s="132">
        <v>144944</v>
      </c>
      <c r="B771" s="133" t="s">
        <v>1145</v>
      </c>
      <c r="C771" s="134" t="s">
        <v>129</v>
      </c>
      <c r="D771" s="134" t="s">
        <v>129</v>
      </c>
      <c r="E771" s="134" t="s">
        <v>129</v>
      </c>
      <c r="F771" s="134" t="s">
        <v>129</v>
      </c>
      <c r="G771" s="135" t="s">
        <v>129</v>
      </c>
      <c r="H771" s="137" t="str">
        <f>IFERROR((Table19[[#This Row],[_202310]]-Table19[[#This Row],[_201910]])/Table19[[#This Row],[_201910]]*1,"")</f>
        <v/>
      </c>
    </row>
    <row r="772" spans="1:8">
      <c r="A772" s="132">
        <v>144944</v>
      </c>
      <c r="B772" s="133" t="s">
        <v>1146</v>
      </c>
      <c r="C772" s="134">
        <v>528</v>
      </c>
      <c r="D772" s="134">
        <v>505</v>
      </c>
      <c r="E772" s="134">
        <v>611</v>
      </c>
      <c r="F772" s="134">
        <v>516</v>
      </c>
      <c r="G772" s="135">
        <v>546</v>
      </c>
      <c r="H772" s="137">
        <f>IFERROR((Table19[[#This Row],[_202310]]-Table19[[#This Row],[_201910]])/Table19[[#This Row],[_201910]]*1,"")</f>
        <v>3.4090909090909088E-2</v>
      </c>
    </row>
    <row r="773" spans="1:8">
      <c r="A773" s="132">
        <v>144944</v>
      </c>
      <c r="B773" s="133" t="s">
        <v>1147</v>
      </c>
      <c r="C773" s="134">
        <v>20</v>
      </c>
      <c r="D773" s="134">
        <v>18</v>
      </c>
      <c r="E773" s="134">
        <v>14</v>
      </c>
      <c r="F773" s="134">
        <v>23</v>
      </c>
      <c r="G773" s="135">
        <v>21</v>
      </c>
      <c r="H773" s="137">
        <f>IFERROR((Table19[[#This Row],[_202310]]-Table19[[#This Row],[_201910]])/Table19[[#This Row],[_201910]]*1,"")</f>
        <v>0.05</v>
      </c>
    </row>
    <row r="774" spans="1:8">
      <c r="A774" s="132">
        <v>144944</v>
      </c>
      <c r="B774" s="133" t="s">
        <v>1148</v>
      </c>
      <c r="C774" s="134">
        <v>320</v>
      </c>
      <c r="D774" s="134">
        <v>321</v>
      </c>
      <c r="E774" s="134">
        <v>348</v>
      </c>
      <c r="F774" s="134">
        <v>338</v>
      </c>
      <c r="G774" s="135">
        <v>319</v>
      </c>
      <c r="H774" s="137">
        <f>IFERROR((Table19[[#This Row],[_202310]]-Table19[[#This Row],[_201910]])/Table19[[#This Row],[_201910]]*1,"")</f>
        <v>-3.1250000000000002E-3</v>
      </c>
    </row>
    <row r="775" spans="1:8">
      <c r="A775" s="132">
        <v>144944</v>
      </c>
      <c r="B775" s="133" t="s">
        <v>1149</v>
      </c>
      <c r="C775" s="134">
        <v>322</v>
      </c>
      <c r="D775" s="134">
        <v>327</v>
      </c>
      <c r="E775" s="134">
        <v>295</v>
      </c>
      <c r="F775" s="134">
        <v>230</v>
      </c>
      <c r="G775" s="135">
        <v>234</v>
      </c>
      <c r="H775" s="137">
        <f>IFERROR((Table19[[#This Row],[_202310]]-Table19[[#This Row],[_201910]])/Table19[[#This Row],[_201910]]*1,"")</f>
        <v>-0.27329192546583853</v>
      </c>
    </row>
    <row r="776" spans="1:8">
      <c r="A776" s="132">
        <v>144944</v>
      </c>
      <c r="B776" s="133" t="s">
        <v>1150</v>
      </c>
      <c r="C776" s="134">
        <v>662</v>
      </c>
      <c r="D776" s="134">
        <v>666</v>
      </c>
      <c r="E776" s="134">
        <v>657</v>
      </c>
      <c r="F776" s="134">
        <v>591</v>
      </c>
      <c r="G776" s="135">
        <v>574</v>
      </c>
      <c r="H776" s="137">
        <f>IFERROR((Table19[[#This Row],[_202310]]-Table19[[#This Row],[_201910]])/Table19[[#This Row],[_201910]]*1,"")</f>
        <v>-0.13293051359516617</v>
      </c>
    </row>
    <row r="777" spans="1:8">
      <c r="A777" s="132">
        <v>144944</v>
      </c>
      <c r="B777" s="133" t="s">
        <v>1151</v>
      </c>
      <c r="C777" s="134">
        <v>44</v>
      </c>
      <c r="D777" s="134">
        <v>43</v>
      </c>
      <c r="E777" s="134">
        <v>48</v>
      </c>
      <c r="F777" s="134">
        <v>47</v>
      </c>
      <c r="G777" s="135">
        <v>49</v>
      </c>
      <c r="H777" s="137">
        <f>IFERROR((Table19[[#This Row],[_202310]]-Table19[[#This Row],[_201910]])/Table19[[#This Row],[_201910]]*1,"")</f>
        <v>0.11363636363636363</v>
      </c>
    </row>
    <row r="778" spans="1:8">
      <c r="A778" s="132">
        <v>144944</v>
      </c>
      <c r="B778" s="133" t="s">
        <v>1152</v>
      </c>
      <c r="C778" s="134">
        <v>29</v>
      </c>
      <c r="D778" s="134">
        <v>29</v>
      </c>
      <c r="E778" s="134">
        <v>29</v>
      </c>
      <c r="F778" s="134">
        <v>33</v>
      </c>
      <c r="G778" s="135">
        <v>30</v>
      </c>
      <c r="H778" s="137">
        <f>IFERROR((Table19[[#This Row],[_202310]]-Table19[[#This Row],[_201910]])/Table19[[#This Row],[_201910]]*1,"")</f>
        <v>3.4482758620689655E-2</v>
      </c>
    </row>
    <row r="779" spans="1:8">
      <c r="A779" s="132">
        <v>144944</v>
      </c>
      <c r="B779" s="133" t="s">
        <v>1153</v>
      </c>
      <c r="C779" s="134">
        <v>2</v>
      </c>
      <c r="D779" s="134">
        <v>2</v>
      </c>
      <c r="E779" s="134">
        <v>1</v>
      </c>
      <c r="F779" s="134">
        <v>2</v>
      </c>
      <c r="G779" s="135">
        <v>2</v>
      </c>
      <c r="H779" s="137">
        <f>IFERROR((Table19[[#This Row],[_202310]]-Table19[[#This Row],[_201910]])/Table19[[#This Row],[_201910]]*1,"")</f>
        <v>0</v>
      </c>
    </row>
    <row r="780" spans="1:8">
      <c r="A780" s="132">
        <v>144944</v>
      </c>
      <c r="B780" s="133" t="s">
        <v>1154</v>
      </c>
      <c r="C780" s="134">
        <v>27</v>
      </c>
      <c r="D780" s="134">
        <v>27</v>
      </c>
      <c r="E780" s="134">
        <v>27</v>
      </c>
      <c r="F780" s="134">
        <v>31</v>
      </c>
      <c r="G780" s="135">
        <v>28</v>
      </c>
      <c r="H780" s="137">
        <f>IFERROR((Table19[[#This Row],[_202310]]-Table19[[#This Row],[_201910]])/Table19[[#This Row],[_201910]]*1,"")</f>
        <v>3.7037037037037035E-2</v>
      </c>
    </row>
    <row r="781" spans="1:8">
      <c r="A781" s="132">
        <v>144944</v>
      </c>
      <c r="B781" s="133" t="s">
        <v>1155</v>
      </c>
      <c r="C781" s="134">
        <v>27</v>
      </c>
      <c r="D781" s="134">
        <v>28</v>
      </c>
      <c r="E781" s="134">
        <v>23</v>
      </c>
      <c r="F781" s="134">
        <v>21</v>
      </c>
      <c r="G781" s="135">
        <v>21</v>
      </c>
      <c r="H781" s="137">
        <f>IFERROR((Table19[[#This Row],[_202310]]-Table19[[#This Row],[_201910]])/Table19[[#This Row],[_201910]]*1,"")</f>
        <v>-0.22222222222222221</v>
      </c>
    </row>
    <row r="782" spans="1:8">
      <c r="A782" s="132">
        <v>145682</v>
      </c>
      <c r="B782" s="133" t="s">
        <v>1130</v>
      </c>
      <c r="C782" s="134">
        <v>1215</v>
      </c>
      <c r="D782" s="134">
        <v>1263</v>
      </c>
      <c r="E782" s="134">
        <v>1276</v>
      </c>
      <c r="F782" s="134">
        <v>1226</v>
      </c>
      <c r="G782" s="135">
        <v>1269</v>
      </c>
      <c r="H782" s="137">
        <f>IFERROR((Table19[[#This Row],[_202310]]-Table19[[#This Row],[_201910]])/Table19[[#This Row],[_201910]]*1,"")</f>
        <v>4.4444444444444446E-2</v>
      </c>
    </row>
    <row r="783" spans="1:8">
      <c r="A783" s="132">
        <v>145682</v>
      </c>
      <c r="B783" s="133" t="s">
        <v>1131</v>
      </c>
      <c r="C783" s="134">
        <v>0</v>
      </c>
      <c r="D783" s="134">
        <v>0</v>
      </c>
      <c r="E783" s="134">
        <v>0</v>
      </c>
      <c r="F783" s="134">
        <v>0</v>
      </c>
      <c r="G783" s="135">
        <v>0</v>
      </c>
      <c r="H783" s="137" t="str">
        <f>IFERROR((Table19[[#This Row],[_202310]]-Table19[[#This Row],[_201910]])/Table19[[#This Row],[_201910]]*1,"")</f>
        <v/>
      </c>
    </row>
    <row r="784" spans="1:8">
      <c r="A784" s="132">
        <v>145682</v>
      </c>
      <c r="B784" s="133" t="s">
        <v>1132</v>
      </c>
      <c r="C784" s="134">
        <v>1215</v>
      </c>
      <c r="D784" s="134">
        <v>1263</v>
      </c>
      <c r="E784" s="134">
        <v>1276</v>
      </c>
      <c r="F784" s="134">
        <v>1226</v>
      </c>
      <c r="G784" s="135">
        <v>1269</v>
      </c>
      <c r="H784" s="137">
        <f>IFERROR((Table19[[#This Row],[_202310]]-Table19[[#This Row],[_201910]])/Table19[[#This Row],[_201910]]*1,"")</f>
        <v>4.4444444444444446E-2</v>
      </c>
    </row>
    <row r="785" spans="1:8">
      <c r="A785" s="132">
        <v>145682</v>
      </c>
      <c r="B785" s="133" t="s">
        <v>1133</v>
      </c>
      <c r="C785" s="134">
        <v>34</v>
      </c>
      <c r="D785" s="134">
        <v>46</v>
      </c>
      <c r="E785" s="134">
        <v>43</v>
      </c>
      <c r="F785" s="134">
        <v>42</v>
      </c>
      <c r="G785" s="135">
        <v>49</v>
      </c>
      <c r="H785" s="137">
        <f>IFERROR((Table19[[#This Row],[_202310]]-Table19[[#This Row],[_201910]])/Table19[[#This Row],[_201910]]*1,"")</f>
        <v>0.44117647058823528</v>
      </c>
    </row>
    <row r="786" spans="1:8">
      <c r="A786" s="132">
        <v>145682</v>
      </c>
      <c r="B786" s="133" t="s">
        <v>1134</v>
      </c>
      <c r="C786" s="134">
        <v>303</v>
      </c>
      <c r="D786" s="134">
        <v>330</v>
      </c>
      <c r="E786" s="134">
        <v>450</v>
      </c>
      <c r="F786" s="134">
        <v>466</v>
      </c>
      <c r="G786" s="135">
        <v>500</v>
      </c>
      <c r="H786" s="137">
        <f>IFERROR((Table19[[#This Row],[_202310]]-Table19[[#This Row],[_201910]])/Table19[[#This Row],[_201910]]*1,"")</f>
        <v>0.65016501650165015</v>
      </c>
    </row>
    <row r="787" spans="1:8">
      <c r="A787" s="132">
        <v>145682</v>
      </c>
      <c r="B787" s="133" t="s">
        <v>1135</v>
      </c>
      <c r="C787" s="134" t="s">
        <v>129</v>
      </c>
      <c r="D787" s="134" t="s">
        <v>129</v>
      </c>
      <c r="E787" s="134" t="s">
        <v>129</v>
      </c>
      <c r="F787" s="134" t="s">
        <v>129</v>
      </c>
      <c r="G787" s="135" t="s">
        <v>129</v>
      </c>
      <c r="H787" s="137" t="str">
        <f>IFERROR((Table19[[#This Row],[_202310]]-Table19[[#This Row],[_201910]])/Table19[[#This Row],[_201910]]*1,"")</f>
        <v/>
      </c>
    </row>
    <row r="788" spans="1:8">
      <c r="A788" s="132">
        <v>145682</v>
      </c>
      <c r="B788" s="133" t="s">
        <v>1136</v>
      </c>
      <c r="C788" s="134">
        <v>337</v>
      </c>
      <c r="D788" s="134">
        <v>376</v>
      </c>
      <c r="E788" s="134">
        <v>493</v>
      </c>
      <c r="F788" s="134">
        <v>508</v>
      </c>
      <c r="G788" s="135">
        <v>549</v>
      </c>
      <c r="H788" s="137">
        <f>IFERROR((Table19[[#This Row],[_202310]]-Table19[[#This Row],[_201910]])/Table19[[#This Row],[_201910]]*1,"")</f>
        <v>0.62908011869436198</v>
      </c>
    </row>
    <row r="789" spans="1:8">
      <c r="A789" s="132">
        <v>145682</v>
      </c>
      <c r="B789" s="133" t="s">
        <v>1137</v>
      </c>
      <c r="C789" s="134">
        <v>28</v>
      </c>
      <c r="D789" s="134">
        <v>30</v>
      </c>
      <c r="E789" s="134">
        <v>39</v>
      </c>
      <c r="F789" s="134">
        <v>41</v>
      </c>
      <c r="G789" s="135">
        <v>43</v>
      </c>
      <c r="H789" s="137">
        <f>IFERROR((Table19[[#This Row],[_202310]]-Table19[[#This Row],[_201910]])/Table19[[#This Row],[_201910]]*1,"")</f>
        <v>0.5357142857142857</v>
      </c>
    </row>
    <row r="790" spans="1:8">
      <c r="A790" s="132">
        <v>145682</v>
      </c>
      <c r="B790" s="133" t="s">
        <v>1138</v>
      </c>
      <c r="C790" s="134">
        <v>41</v>
      </c>
      <c r="D790" s="134">
        <v>51</v>
      </c>
      <c r="E790" s="134">
        <v>36</v>
      </c>
      <c r="F790" s="134">
        <v>44</v>
      </c>
      <c r="G790" s="135">
        <v>41</v>
      </c>
      <c r="H790" s="137">
        <f>IFERROR((Table19[[#This Row],[_202310]]-Table19[[#This Row],[_201910]])/Table19[[#This Row],[_201910]]*1,"")</f>
        <v>0</v>
      </c>
    </row>
    <row r="791" spans="1:8">
      <c r="A791" s="132">
        <v>145682</v>
      </c>
      <c r="B791" s="133" t="s">
        <v>1139</v>
      </c>
      <c r="C791" s="134">
        <v>346</v>
      </c>
      <c r="D791" s="134">
        <v>361</v>
      </c>
      <c r="E791" s="134">
        <v>492</v>
      </c>
      <c r="F791" s="134">
        <v>506</v>
      </c>
      <c r="G791" s="135">
        <v>556</v>
      </c>
      <c r="H791" s="137">
        <f>IFERROR((Table19[[#This Row],[_202310]]-Table19[[#This Row],[_201910]])/Table19[[#This Row],[_201910]]*1,"")</f>
        <v>0.60693641618497107</v>
      </c>
    </row>
    <row r="792" spans="1:8">
      <c r="A792" s="132">
        <v>145682</v>
      </c>
      <c r="B792" s="133" t="s">
        <v>1140</v>
      </c>
      <c r="C792" s="134" t="s">
        <v>129</v>
      </c>
      <c r="D792" s="134" t="s">
        <v>129</v>
      </c>
      <c r="E792" s="134" t="s">
        <v>129</v>
      </c>
      <c r="F792" s="134" t="s">
        <v>129</v>
      </c>
      <c r="G792" s="135" t="s">
        <v>129</v>
      </c>
      <c r="H792" s="137" t="str">
        <f>IFERROR((Table19[[#This Row],[_202310]]-Table19[[#This Row],[_201910]])/Table19[[#This Row],[_201910]]*1,"")</f>
        <v/>
      </c>
    </row>
    <row r="793" spans="1:8">
      <c r="A793" s="132">
        <v>145682</v>
      </c>
      <c r="B793" s="133" t="s">
        <v>1141</v>
      </c>
      <c r="C793" s="134">
        <v>387</v>
      </c>
      <c r="D793" s="134">
        <v>412</v>
      </c>
      <c r="E793" s="134">
        <v>528</v>
      </c>
      <c r="F793" s="134">
        <v>550</v>
      </c>
      <c r="G793" s="135">
        <v>597</v>
      </c>
      <c r="H793" s="137">
        <f>IFERROR((Table19[[#This Row],[_202310]]-Table19[[#This Row],[_201910]])/Table19[[#This Row],[_201910]]*1,"")</f>
        <v>0.54263565891472865</v>
      </c>
    </row>
    <row r="794" spans="1:8">
      <c r="A794" s="132">
        <v>145682</v>
      </c>
      <c r="B794" s="133" t="s">
        <v>1142</v>
      </c>
      <c r="C794" s="134">
        <v>32</v>
      </c>
      <c r="D794" s="134">
        <v>33</v>
      </c>
      <c r="E794" s="134">
        <v>41</v>
      </c>
      <c r="F794" s="134">
        <v>45</v>
      </c>
      <c r="G794" s="135">
        <v>47</v>
      </c>
      <c r="H794" s="137">
        <f>IFERROR((Table19[[#This Row],[_202310]]-Table19[[#This Row],[_201910]])/Table19[[#This Row],[_201910]]*1,"")</f>
        <v>0.46875</v>
      </c>
    </row>
    <row r="795" spans="1:8">
      <c r="A795" s="132">
        <v>145682</v>
      </c>
      <c r="B795" s="133" t="s">
        <v>1143</v>
      </c>
      <c r="C795" s="134">
        <v>39</v>
      </c>
      <c r="D795" s="134">
        <v>52</v>
      </c>
      <c r="E795" s="134">
        <v>38</v>
      </c>
      <c r="F795" s="134">
        <v>46</v>
      </c>
      <c r="G795" s="135">
        <v>45</v>
      </c>
      <c r="H795" s="137">
        <f>IFERROR((Table19[[#This Row],[_202310]]-Table19[[#This Row],[_201910]])/Table19[[#This Row],[_201910]]*1,"")</f>
        <v>0.15384615384615385</v>
      </c>
    </row>
    <row r="796" spans="1:8">
      <c r="A796" s="132">
        <v>145682</v>
      </c>
      <c r="B796" s="133" t="s">
        <v>1144</v>
      </c>
      <c r="C796" s="134">
        <v>365</v>
      </c>
      <c r="D796" s="134">
        <v>390</v>
      </c>
      <c r="E796" s="134">
        <v>508</v>
      </c>
      <c r="F796" s="134">
        <v>532</v>
      </c>
      <c r="G796" s="135">
        <v>574</v>
      </c>
      <c r="H796" s="137">
        <f>IFERROR((Table19[[#This Row],[_202310]]-Table19[[#This Row],[_201910]])/Table19[[#This Row],[_201910]]*1,"")</f>
        <v>0.57260273972602738</v>
      </c>
    </row>
    <row r="797" spans="1:8">
      <c r="A797" s="132">
        <v>145682</v>
      </c>
      <c r="B797" s="133" t="s">
        <v>1145</v>
      </c>
      <c r="C797" s="134" t="s">
        <v>129</v>
      </c>
      <c r="D797" s="134" t="s">
        <v>129</v>
      </c>
      <c r="E797" s="134" t="s">
        <v>129</v>
      </c>
      <c r="F797" s="134" t="s">
        <v>129</v>
      </c>
      <c r="G797" s="135" t="s">
        <v>129</v>
      </c>
      <c r="H797" s="137" t="str">
        <f>IFERROR((Table19[[#This Row],[_202310]]-Table19[[#This Row],[_201910]])/Table19[[#This Row],[_201910]]*1,"")</f>
        <v/>
      </c>
    </row>
    <row r="798" spans="1:8">
      <c r="A798" s="132">
        <v>145682</v>
      </c>
      <c r="B798" s="133" t="s">
        <v>1146</v>
      </c>
      <c r="C798" s="134">
        <v>404</v>
      </c>
      <c r="D798" s="134">
        <v>442</v>
      </c>
      <c r="E798" s="134">
        <v>546</v>
      </c>
      <c r="F798" s="134">
        <v>578</v>
      </c>
      <c r="G798" s="135">
        <v>619</v>
      </c>
      <c r="H798" s="137">
        <f>IFERROR((Table19[[#This Row],[_202310]]-Table19[[#This Row],[_201910]])/Table19[[#This Row],[_201910]]*1,"")</f>
        <v>0.53217821782178221</v>
      </c>
    </row>
    <row r="799" spans="1:8">
      <c r="A799" s="132">
        <v>145682</v>
      </c>
      <c r="B799" s="133" t="s">
        <v>1147</v>
      </c>
      <c r="C799" s="134">
        <v>23</v>
      </c>
      <c r="D799" s="134">
        <v>17</v>
      </c>
      <c r="E799" s="134">
        <v>17</v>
      </c>
      <c r="F799" s="134">
        <v>9</v>
      </c>
      <c r="G799" s="135">
        <v>15</v>
      </c>
      <c r="H799" s="137">
        <f>IFERROR((Table19[[#This Row],[_202310]]-Table19[[#This Row],[_201910]])/Table19[[#This Row],[_201910]]*1,"")</f>
        <v>-0.34782608695652173</v>
      </c>
    </row>
    <row r="800" spans="1:8">
      <c r="A800" s="132">
        <v>145682</v>
      </c>
      <c r="B800" s="133" t="s">
        <v>1148</v>
      </c>
      <c r="C800" s="134">
        <v>314</v>
      </c>
      <c r="D800" s="134">
        <v>322</v>
      </c>
      <c r="E800" s="134">
        <v>276</v>
      </c>
      <c r="F800" s="134">
        <v>305</v>
      </c>
      <c r="G800" s="135">
        <v>284</v>
      </c>
      <c r="H800" s="137">
        <f>IFERROR((Table19[[#This Row],[_202310]]-Table19[[#This Row],[_201910]])/Table19[[#This Row],[_201910]]*1,"")</f>
        <v>-9.5541401273885357E-2</v>
      </c>
    </row>
    <row r="801" spans="1:8">
      <c r="A801" s="132">
        <v>145682</v>
      </c>
      <c r="B801" s="133" t="s">
        <v>1149</v>
      </c>
      <c r="C801" s="134">
        <v>474</v>
      </c>
      <c r="D801" s="134">
        <v>482</v>
      </c>
      <c r="E801" s="134">
        <v>437</v>
      </c>
      <c r="F801" s="134">
        <v>334</v>
      </c>
      <c r="G801" s="135">
        <v>351</v>
      </c>
      <c r="H801" s="137">
        <f>IFERROR((Table19[[#This Row],[_202310]]-Table19[[#This Row],[_201910]])/Table19[[#This Row],[_201910]]*1,"")</f>
        <v>-0.25949367088607594</v>
      </c>
    </row>
    <row r="802" spans="1:8">
      <c r="A802" s="132">
        <v>145682</v>
      </c>
      <c r="B802" s="133" t="s">
        <v>1150</v>
      </c>
      <c r="C802" s="134">
        <v>811</v>
      </c>
      <c r="D802" s="134">
        <v>821</v>
      </c>
      <c r="E802" s="134">
        <v>730</v>
      </c>
      <c r="F802" s="134">
        <v>648</v>
      </c>
      <c r="G802" s="135">
        <v>650</v>
      </c>
      <c r="H802" s="137">
        <f>IFERROR((Table19[[#This Row],[_202310]]-Table19[[#This Row],[_201910]])/Table19[[#This Row],[_201910]]*1,"")</f>
        <v>-0.19852034525277434</v>
      </c>
    </row>
    <row r="803" spans="1:8">
      <c r="A803" s="132">
        <v>145682</v>
      </c>
      <c r="B803" s="133" t="s">
        <v>1151</v>
      </c>
      <c r="C803" s="134">
        <v>33</v>
      </c>
      <c r="D803" s="134">
        <v>35</v>
      </c>
      <c r="E803" s="134">
        <v>43</v>
      </c>
      <c r="F803" s="134">
        <v>47</v>
      </c>
      <c r="G803" s="135">
        <v>49</v>
      </c>
      <c r="H803" s="137">
        <f>IFERROR((Table19[[#This Row],[_202310]]-Table19[[#This Row],[_201910]])/Table19[[#This Row],[_201910]]*1,"")</f>
        <v>0.48484848484848486</v>
      </c>
    </row>
    <row r="804" spans="1:8">
      <c r="A804" s="132">
        <v>145682</v>
      </c>
      <c r="B804" s="133" t="s">
        <v>1152</v>
      </c>
      <c r="C804" s="134">
        <v>28</v>
      </c>
      <c r="D804" s="134">
        <v>27</v>
      </c>
      <c r="E804" s="134">
        <v>23</v>
      </c>
      <c r="F804" s="134">
        <v>26</v>
      </c>
      <c r="G804" s="135">
        <v>24</v>
      </c>
      <c r="H804" s="137">
        <f>IFERROR((Table19[[#This Row],[_202310]]-Table19[[#This Row],[_201910]])/Table19[[#This Row],[_201910]]*1,"")</f>
        <v>-0.14285714285714285</v>
      </c>
    </row>
    <row r="805" spans="1:8">
      <c r="A805" s="132">
        <v>145682</v>
      </c>
      <c r="B805" s="133" t="s">
        <v>1153</v>
      </c>
      <c r="C805" s="134">
        <v>2</v>
      </c>
      <c r="D805" s="134">
        <v>1</v>
      </c>
      <c r="E805" s="134">
        <v>1</v>
      </c>
      <c r="F805" s="134">
        <v>1</v>
      </c>
      <c r="G805" s="135">
        <v>1</v>
      </c>
      <c r="H805" s="137">
        <f>IFERROR((Table19[[#This Row],[_202310]]-Table19[[#This Row],[_201910]])/Table19[[#This Row],[_201910]]*1,"")</f>
        <v>-0.5</v>
      </c>
    </row>
    <row r="806" spans="1:8">
      <c r="A806" s="132">
        <v>145682</v>
      </c>
      <c r="B806" s="133" t="s">
        <v>1154</v>
      </c>
      <c r="C806" s="134">
        <v>26</v>
      </c>
      <c r="D806" s="134">
        <v>25</v>
      </c>
      <c r="E806" s="134">
        <v>22</v>
      </c>
      <c r="F806" s="134">
        <v>25</v>
      </c>
      <c r="G806" s="135">
        <v>22</v>
      </c>
      <c r="H806" s="137">
        <f>IFERROR((Table19[[#This Row],[_202310]]-Table19[[#This Row],[_201910]])/Table19[[#This Row],[_201910]]*1,"")</f>
        <v>-0.15384615384615385</v>
      </c>
    </row>
    <row r="807" spans="1:8">
      <c r="A807" s="132">
        <v>145682</v>
      </c>
      <c r="B807" s="133" t="s">
        <v>1155</v>
      </c>
      <c r="C807" s="134">
        <v>39</v>
      </c>
      <c r="D807" s="134">
        <v>38</v>
      </c>
      <c r="E807" s="134">
        <v>34</v>
      </c>
      <c r="F807" s="134">
        <v>27</v>
      </c>
      <c r="G807" s="135">
        <v>28</v>
      </c>
      <c r="H807" s="137">
        <f>IFERROR((Table19[[#This Row],[_202310]]-Table19[[#This Row],[_201910]])/Table19[[#This Row],[_201910]]*1,"")</f>
        <v>-0.28205128205128205</v>
      </c>
    </row>
    <row r="808" spans="1:8">
      <c r="A808" s="132">
        <v>146472</v>
      </c>
      <c r="B808" s="133" t="s">
        <v>1130</v>
      </c>
      <c r="C808" s="134">
        <v>1360</v>
      </c>
      <c r="D808" s="134">
        <v>1369</v>
      </c>
      <c r="E808" s="134">
        <v>1427</v>
      </c>
      <c r="F808" s="134">
        <v>1331</v>
      </c>
      <c r="G808" s="135">
        <v>1362</v>
      </c>
      <c r="H808" s="137">
        <f>IFERROR((Table19[[#This Row],[_202310]]-Table19[[#This Row],[_201910]])/Table19[[#This Row],[_201910]]*1,"")</f>
        <v>1.4705882352941176E-3</v>
      </c>
    </row>
    <row r="809" spans="1:8">
      <c r="A809" s="132">
        <v>146472</v>
      </c>
      <c r="B809" s="133" t="s">
        <v>1131</v>
      </c>
      <c r="C809" s="134">
        <v>0</v>
      </c>
      <c r="D809" s="134">
        <v>0</v>
      </c>
      <c r="E809" s="134">
        <v>0</v>
      </c>
      <c r="F809" s="134">
        <v>0</v>
      </c>
      <c r="G809" s="135">
        <v>0</v>
      </c>
      <c r="H809" s="137" t="str">
        <f>IFERROR((Table19[[#This Row],[_202310]]-Table19[[#This Row],[_201910]])/Table19[[#This Row],[_201910]]*1,"")</f>
        <v/>
      </c>
    </row>
    <row r="810" spans="1:8">
      <c r="A810" s="132">
        <v>146472</v>
      </c>
      <c r="B810" s="133" t="s">
        <v>1132</v>
      </c>
      <c r="C810" s="134">
        <v>1360</v>
      </c>
      <c r="D810" s="134">
        <v>1369</v>
      </c>
      <c r="E810" s="134">
        <v>1427</v>
      </c>
      <c r="F810" s="134">
        <v>1331</v>
      </c>
      <c r="G810" s="135">
        <v>1362</v>
      </c>
      <c r="H810" s="137">
        <f>IFERROR((Table19[[#This Row],[_202310]]-Table19[[#This Row],[_201910]])/Table19[[#This Row],[_201910]]*1,"")</f>
        <v>1.4705882352941176E-3</v>
      </c>
    </row>
    <row r="811" spans="1:8">
      <c r="A811" s="132">
        <v>146472</v>
      </c>
      <c r="B811" s="133" t="s">
        <v>1133</v>
      </c>
      <c r="C811" s="134">
        <v>77</v>
      </c>
      <c r="D811" s="134">
        <v>79</v>
      </c>
      <c r="E811" s="134">
        <v>87</v>
      </c>
      <c r="F811" s="134">
        <v>91</v>
      </c>
      <c r="G811" s="135">
        <v>86</v>
      </c>
      <c r="H811" s="137">
        <f>IFERROR((Table19[[#This Row],[_202310]]-Table19[[#This Row],[_201910]])/Table19[[#This Row],[_201910]]*1,"")</f>
        <v>0.11688311688311688</v>
      </c>
    </row>
    <row r="812" spans="1:8">
      <c r="A812" s="132">
        <v>146472</v>
      </c>
      <c r="B812" s="133" t="s">
        <v>1134</v>
      </c>
      <c r="C812" s="134">
        <v>266</v>
      </c>
      <c r="D812" s="134">
        <v>279</v>
      </c>
      <c r="E812" s="134">
        <v>342</v>
      </c>
      <c r="F812" s="134">
        <v>371</v>
      </c>
      <c r="G812" s="135">
        <v>387</v>
      </c>
      <c r="H812" s="137">
        <f>IFERROR((Table19[[#This Row],[_202310]]-Table19[[#This Row],[_201910]])/Table19[[#This Row],[_201910]]*1,"")</f>
        <v>0.45488721804511278</v>
      </c>
    </row>
    <row r="813" spans="1:8">
      <c r="A813" s="132">
        <v>146472</v>
      </c>
      <c r="B813" s="133" t="s">
        <v>1135</v>
      </c>
      <c r="C813" s="134" t="s">
        <v>129</v>
      </c>
      <c r="D813" s="134" t="s">
        <v>129</v>
      </c>
      <c r="E813" s="134" t="s">
        <v>129</v>
      </c>
      <c r="F813" s="134" t="s">
        <v>129</v>
      </c>
      <c r="G813" s="135" t="s">
        <v>129</v>
      </c>
      <c r="H813" s="137" t="str">
        <f>IFERROR((Table19[[#This Row],[_202310]]-Table19[[#This Row],[_201910]])/Table19[[#This Row],[_201910]]*1,"")</f>
        <v/>
      </c>
    </row>
    <row r="814" spans="1:8">
      <c r="A814" s="132">
        <v>146472</v>
      </c>
      <c r="B814" s="133" t="s">
        <v>1136</v>
      </c>
      <c r="C814" s="134">
        <v>343</v>
      </c>
      <c r="D814" s="134">
        <v>358</v>
      </c>
      <c r="E814" s="134">
        <v>429</v>
      </c>
      <c r="F814" s="134">
        <v>462</v>
      </c>
      <c r="G814" s="135">
        <v>473</v>
      </c>
      <c r="H814" s="137">
        <f>IFERROR((Table19[[#This Row],[_202310]]-Table19[[#This Row],[_201910]])/Table19[[#This Row],[_201910]]*1,"")</f>
        <v>0.37900874635568516</v>
      </c>
    </row>
    <row r="815" spans="1:8">
      <c r="A815" s="132">
        <v>146472</v>
      </c>
      <c r="B815" s="133" t="s">
        <v>1137</v>
      </c>
      <c r="C815" s="134">
        <v>25</v>
      </c>
      <c r="D815" s="134">
        <v>26</v>
      </c>
      <c r="E815" s="134">
        <v>30</v>
      </c>
      <c r="F815" s="134">
        <v>35</v>
      </c>
      <c r="G815" s="135">
        <v>35</v>
      </c>
      <c r="H815" s="137">
        <f>IFERROR((Table19[[#This Row],[_202310]]-Table19[[#This Row],[_201910]])/Table19[[#This Row],[_201910]]*1,"")</f>
        <v>0.4</v>
      </c>
    </row>
    <row r="816" spans="1:8">
      <c r="A816" s="132">
        <v>146472</v>
      </c>
      <c r="B816" s="133" t="s">
        <v>1138</v>
      </c>
      <c r="C816" s="134">
        <v>79</v>
      </c>
      <c r="D816" s="134">
        <v>79</v>
      </c>
      <c r="E816" s="134">
        <v>79</v>
      </c>
      <c r="F816" s="134">
        <v>87</v>
      </c>
      <c r="G816" s="135">
        <v>74</v>
      </c>
      <c r="H816" s="137">
        <f>IFERROR((Table19[[#This Row],[_202310]]-Table19[[#This Row],[_201910]])/Table19[[#This Row],[_201910]]*1,"")</f>
        <v>-6.3291139240506333E-2</v>
      </c>
    </row>
    <row r="817" spans="1:8">
      <c r="A817" s="132">
        <v>146472</v>
      </c>
      <c r="B817" s="133" t="s">
        <v>1139</v>
      </c>
      <c r="C817" s="134">
        <v>330</v>
      </c>
      <c r="D817" s="134">
        <v>338</v>
      </c>
      <c r="E817" s="134">
        <v>415</v>
      </c>
      <c r="F817" s="134">
        <v>436</v>
      </c>
      <c r="G817" s="135">
        <v>467</v>
      </c>
      <c r="H817" s="137">
        <f>IFERROR((Table19[[#This Row],[_202310]]-Table19[[#This Row],[_201910]])/Table19[[#This Row],[_201910]]*1,"")</f>
        <v>0.41515151515151516</v>
      </c>
    </row>
    <row r="818" spans="1:8">
      <c r="A818" s="132">
        <v>146472</v>
      </c>
      <c r="B818" s="133" t="s">
        <v>1140</v>
      </c>
      <c r="C818" s="134" t="s">
        <v>129</v>
      </c>
      <c r="D818" s="134" t="s">
        <v>129</v>
      </c>
      <c r="E818" s="134" t="s">
        <v>129</v>
      </c>
      <c r="F818" s="134" t="s">
        <v>129</v>
      </c>
      <c r="G818" s="135" t="s">
        <v>129</v>
      </c>
      <c r="H818" s="137" t="str">
        <f>IFERROR((Table19[[#This Row],[_202310]]-Table19[[#This Row],[_201910]])/Table19[[#This Row],[_201910]]*1,"")</f>
        <v/>
      </c>
    </row>
    <row r="819" spans="1:8">
      <c r="A819" s="132">
        <v>146472</v>
      </c>
      <c r="B819" s="133" t="s">
        <v>1141</v>
      </c>
      <c r="C819" s="134">
        <v>409</v>
      </c>
      <c r="D819" s="134">
        <v>417</v>
      </c>
      <c r="E819" s="134">
        <v>494</v>
      </c>
      <c r="F819" s="134">
        <v>523</v>
      </c>
      <c r="G819" s="135">
        <v>541</v>
      </c>
      <c r="H819" s="137">
        <f>IFERROR((Table19[[#This Row],[_202310]]-Table19[[#This Row],[_201910]])/Table19[[#This Row],[_201910]]*1,"")</f>
        <v>0.32273838630806845</v>
      </c>
    </row>
    <row r="820" spans="1:8">
      <c r="A820" s="132">
        <v>146472</v>
      </c>
      <c r="B820" s="133" t="s">
        <v>1142</v>
      </c>
      <c r="C820" s="134">
        <v>30</v>
      </c>
      <c r="D820" s="134">
        <v>30</v>
      </c>
      <c r="E820" s="134">
        <v>35</v>
      </c>
      <c r="F820" s="134">
        <v>39</v>
      </c>
      <c r="G820" s="135">
        <v>40</v>
      </c>
      <c r="H820" s="137">
        <f>IFERROR((Table19[[#This Row],[_202310]]-Table19[[#This Row],[_201910]])/Table19[[#This Row],[_201910]]*1,"")</f>
        <v>0.33333333333333331</v>
      </c>
    </row>
    <row r="821" spans="1:8">
      <c r="A821" s="132">
        <v>146472</v>
      </c>
      <c r="B821" s="133" t="s">
        <v>1143</v>
      </c>
      <c r="C821" s="134">
        <v>80</v>
      </c>
      <c r="D821" s="134">
        <v>80</v>
      </c>
      <c r="E821" s="134">
        <v>82</v>
      </c>
      <c r="F821" s="134">
        <v>83</v>
      </c>
      <c r="G821" s="135">
        <v>80</v>
      </c>
      <c r="H821" s="137">
        <f>IFERROR((Table19[[#This Row],[_202310]]-Table19[[#This Row],[_201910]])/Table19[[#This Row],[_201910]]*1,"")</f>
        <v>0</v>
      </c>
    </row>
    <row r="822" spans="1:8">
      <c r="A822" s="132">
        <v>146472</v>
      </c>
      <c r="B822" s="133" t="s">
        <v>1144</v>
      </c>
      <c r="C822" s="134">
        <v>353</v>
      </c>
      <c r="D822" s="134">
        <v>358</v>
      </c>
      <c r="E822" s="134">
        <v>440</v>
      </c>
      <c r="F822" s="134">
        <v>462</v>
      </c>
      <c r="G822" s="135">
        <v>485</v>
      </c>
      <c r="H822" s="137">
        <f>IFERROR((Table19[[#This Row],[_202310]]-Table19[[#This Row],[_201910]])/Table19[[#This Row],[_201910]]*1,"")</f>
        <v>0.37393767705382436</v>
      </c>
    </row>
    <row r="823" spans="1:8">
      <c r="A823" s="132">
        <v>146472</v>
      </c>
      <c r="B823" s="133" t="s">
        <v>1145</v>
      </c>
      <c r="C823" s="134" t="s">
        <v>129</v>
      </c>
      <c r="D823" s="134" t="s">
        <v>129</v>
      </c>
      <c r="E823" s="134" t="s">
        <v>129</v>
      </c>
      <c r="F823" s="134" t="s">
        <v>129</v>
      </c>
      <c r="G823" s="135" t="s">
        <v>129</v>
      </c>
      <c r="H823" s="137" t="str">
        <f>IFERROR((Table19[[#This Row],[_202310]]-Table19[[#This Row],[_201910]])/Table19[[#This Row],[_201910]]*1,"")</f>
        <v/>
      </c>
    </row>
    <row r="824" spans="1:8">
      <c r="A824" s="132">
        <v>146472</v>
      </c>
      <c r="B824" s="133" t="s">
        <v>1146</v>
      </c>
      <c r="C824" s="134">
        <v>433</v>
      </c>
      <c r="D824" s="134">
        <v>438</v>
      </c>
      <c r="E824" s="134">
        <v>522</v>
      </c>
      <c r="F824" s="134">
        <v>545</v>
      </c>
      <c r="G824" s="135">
        <v>565</v>
      </c>
      <c r="H824" s="137">
        <f>IFERROR((Table19[[#This Row],[_202310]]-Table19[[#This Row],[_201910]])/Table19[[#This Row],[_201910]]*1,"")</f>
        <v>0.30484988452655887</v>
      </c>
    </row>
    <row r="825" spans="1:8">
      <c r="A825" s="132">
        <v>146472</v>
      </c>
      <c r="B825" s="133" t="s">
        <v>1147</v>
      </c>
      <c r="C825" s="134">
        <v>16</v>
      </c>
      <c r="D825" s="134">
        <v>21</v>
      </c>
      <c r="E825" s="134">
        <v>26</v>
      </c>
      <c r="F825" s="134">
        <v>26</v>
      </c>
      <c r="G825" s="135">
        <v>24</v>
      </c>
      <c r="H825" s="137">
        <f>IFERROR((Table19[[#This Row],[_202310]]-Table19[[#This Row],[_201910]])/Table19[[#This Row],[_201910]]*1,"")</f>
        <v>0.5</v>
      </c>
    </row>
    <row r="826" spans="1:8">
      <c r="A826" s="132">
        <v>146472</v>
      </c>
      <c r="B826" s="133" t="s">
        <v>1148</v>
      </c>
      <c r="C826" s="134">
        <v>450</v>
      </c>
      <c r="D826" s="134">
        <v>448</v>
      </c>
      <c r="E826" s="134">
        <v>453</v>
      </c>
      <c r="F826" s="134">
        <v>356</v>
      </c>
      <c r="G826" s="135">
        <v>352</v>
      </c>
      <c r="H826" s="137">
        <f>IFERROR((Table19[[#This Row],[_202310]]-Table19[[#This Row],[_201910]])/Table19[[#This Row],[_201910]]*1,"")</f>
        <v>-0.21777777777777776</v>
      </c>
    </row>
    <row r="827" spans="1:8">
      <c r="A827" s="132">
        <v>146472</v>
      </c>
      <c r="B827" s="133" t="s">
        <v>1149</v>
      </c>
      <c r="C827" s="134">
        <v>461</v>
      </c>
      <c r="D827" s="134">
        <v>462</v>
      </c>
      <c r="E827" s="134">
        <v>426</v>
      </c>
      <c r="F827" s="134">
        <v>404</v>
      </c>
      <c r="G827" s="135">
        <v>421</v>
      </c>
      <c r="H827" s="137">
        <f>IFERROR((Table19[[#This Row],[_202310]]-Table19[[#This Row],[_201910]])/Table19[[#This Row],[_201910]]*1,"")</f>
        <v>-8.6767895878524945E-2</v>
      </c>
    </row>
    <row r="828" spans="1:8">
      <c r="A828" s="132">
        <v>146472</v>
      </c>
      <c r="B828" s="133" t="s">
        <v>1150</v>
      </c>
      <c r="C828" s="134">
        <v>927</v>
      </c>
      <c r="D828" s="134">
        <v>931</v>
      </c>
      <c r="E828" s="134">
        <v>905</v>
      </c>
      <c r="F828" s="134">
        <v>786</v>
      </c>
      <c r="G828" s="135">
        <v>797</v>
      </c>
      <c r="H828" s="137">
        <f>IFERROR((Table19[[#This Row],[_202310]]-Table19[[#This Row],[_201910]])/Table19[[#This Row],[_201910]]*1,"")</f>
        <v>-0.14023732470334413</v>
      </c>
    </row>
    <row r="829" spans="1:8">
      <c r="A829" s="132">
        <v>146472</v>
      </c>
      <c r="B829" s="133" t="s">
        <v>1151</v>
      </c>
      <c r="C829" s="134">
        <v>32</v>
      </c>
      <c r="D829" s="134">
        <v>32</v>
      </c>
      <c r="E829" s="134">
        <v>37</v>
      </c>
      <c r="F829" s="134">
        <v>41</v>
      </c>
      <c r="G829" s="135">
        <v>41</v>
      </c>
      <c r="H829" s="137">
        <f>IFERROR((Table19[[#This Row],[_202310]]-Table19[[#This Row],[_201910]])/Table19[[#This Row],[_201910]]*1,"")</f>
        <v>0.28125</v>
      </c>
    </row>
    <row r="830" spans="1:8">
      <c r="A830" s="132">
        <v>146472</v>
      </c>
      <c r="B830" s="133" t="s">
        <v>1152</v>
      </c>
      <c r="C830" s="134">
        <v>34</v>
      </c>
      <c r="D830" s="134">
        <v>34</v>
      </c>
      <c r="E830" s="134">
        <v>34</v>
      </c>
      <c r="F830" s="134">
        <v>29</v>
      </c>
      <c r="G830" s="135">
        <v>28</v>
      </c>
      <c r="H830" s="137">
        <f>IFERROR((Table19[[#This Row],[_202310]]-Table19[[#This Row],[_201910]])/Table19[[#This Row],[_201910]]*1,"")</f>
        <v>-0.17647058823529413</v>
      </c>
    </row>
    <row r="831" spans="1:8">
      <c r="A831" s="132">
        <v>146472</v>
      </c>
      <c r="B831" s="133" t="s">
        <v>1153</v>
      </c>
      <c r="C831" s="134">
        <v>1</v>
      </c>
      <c r="D831" s="134">
        <v>2</v>
      </c>
      <c r="E831" s="134">
        <v>2</v>
      </c>
      <c r="F831" s="134">
        <v>2</v>
      </c>
      <c r="G831" s="135">
        <v>2</v>
      </c>
      <c r="H831" s="137">
        <f>IFERROR((Table19[[#This Row],[_202310]]-Table19[[#This Row],[_201910]])/Table19[[#This Row],[_201910]]*1,"")</f>
        <v>1</v>
      </c>
    </row>
    <row r="832" spans="1:8">
      <c r="A832" s="132">
        <v>146472</v>
      </c>
      <c r="B832" s="133" t="s">
        <v>1154</v>
      </c>
      <c r="C832" s="134">
        <v>33</v>
      </c>
      <c r="D832" s="134">
        <v>33</v>
      </c>
      <c r="E832" s="134">
        <v>32</v>
      </c>
      <c r="F832" s="134">
        <v>27</v>
      </c>
      <c r="G832" s="135">
        <v>26</v>
      </c>
      <c r="H832" s="137">
        <f>IFERROR((Table19[[#This Row],[_202310]]-Table19[[#This Row],[_201910]])/Table19[[#This Row],[_201910]]*1,"")</f>
        <v>-0.21212121212121213</v>
      </c>
    </row>
    <row r="833" spans="1:8">
      <c r="A833" s="132">
        <v>146472</v>
      </c>
      <c r="B833" s="133" t="s">
        <v>1155</v>
      </c>
      <c r="C833" s="134">
        <v>34</v>
      </c>
      <c r="D833" s="134">
        <v>34</v>
      </c>
      <c r="E833" s="134">
        <v>30</v>
      </c>
      <c r="F833" s="134">
        <v>30</v>
      </c>
      <c r="G833" s="135">
        <v>31</v>
      </c>
      <c r="H833" s="137">
        <f>IFERROR((Table19[[#This Row],[_202310]]-Table19[[#This Row],[_201910]])/Table19[[#This Row],[_201910]]*1,"")</f>
        <v>-8.8235294117647065E-2</v>
      </c>
    </row>
    <row r="834" spans="1:8">
      <c r="A834" s="132">
        <v>147800</v>
      </c>
      <c r="B834" s="133" t="s">
        <v>1130</v>
      </c>
      <c r="C834" s="134">
        <v>889</v>
      </c>
      <c r="D834" s="134">
        <v>896</v>
      </c>
      <c r="E834" s="134">
        <v>905</v>
      </c>
      <c r="F834" s="134">
        <v>824</v>
      </c>
      <c r="G834" s="135">
        <v>704</v>
      </c>
      <c r="H834" s="137">
        <f>IFERROR((Table19[[#This Row],[_202310]]-Table19[[#This Row],[_201910]])/Table19[[#This Row],[_201910]]*1,"")</f>
        <v>-0.20809898762654669</v>
      </c>
    </row>
    <row r="835" spans="1:8">
      <c r="A835" s="132">
        <v>147800</v>
      </c>
      <c r="B835" s="133" t="s">
        <v>1131</v>
      </c>
      <c r="C835" s="134">
        <v>0</v>
      </c>
      <c r="D835" s="134">
        <v>0</v>
      </c>
      <c r="E835" s="134">
        <v>0</v>
      </c>
      <c r="F835" s="134">
        <v>0</v>
      </c>
      <c r="G835" s="135">
        <v>0</v>
      </c>
      <c r="H835" s="137" t="str">
        <f>IFERROR((Table19[[#This Row],[_202310]]-Table19[[#This Row],[_201910]])/Table19[[#This Row],[_201910]]*1,"")</f>
        <v/>
      </c>
    </row>
    <row r="836" spans="1:8">
      <c r="A836" s="132">
        <v>147800</v>
      </c>
      <c r="B836" s="133" t="s">
        <v>1132</v>
      </c>
      <c r="C836" s="134">
        <v>889</v>
      </c>
      <c r="D836" s="134">
        <v>896</v>
      </c>
      <c r="E836" s="134">
        <v>905</v>
      </c>
      <c r="F836" s="134">
        <v>824</v>
      </c>
      <c r="G836" s="135">
        <v>704</v>
      </c>
      <c r="H836" s="137">
        <f>IFERROR((Table19[[#This Row],[_202310]]-Table19[[#This Row],[_201910]])/Table19[[#This Row],[_201910]]*1,"")</f>
        <v>-0.20809898762654669</v>
      </c>
    </row>
    <row r="837" spans="1:8">
      <c r="A837" s="132">
        <v>147800</v>
      </c>
      <c r="B837" s="133" t="s">
        <v>1133</v>
      </c>
      <c r="C837" s="134">
        <v>35</v>
      </c>
      <c r="D837" s="134">
        <v>35</v>
      </c>
      <c r="E837" s="134">
        <v>45</v>
      </c>
      <c r="F837" s="134">
        <v>31</v>
      </c>
      <c r="G837" s="135">
        <v>24</v>
      </c>
      <c r="H837" s="137">
        <f>IFERROR((Table19[[#This Row],[_202310]]-Table19[[#This Row],[_201910]])/Table19[[#This Row],[_201910]]*1,"")</f>
        <v>-0.31428571428571428</v>
      </c>
    </row>
    <row r="838" spans="1:8">
      <c r="A838" s="132">
        <v>147800</v>
      </c>
      <c r="B838" s="133" t="s">
        <v>1134</v>
      </c>
      <c r="C838" s="134">
        <v>147</v>
      </c>
      <c r="D838" s="134">
        <v>148</v>
      </c>
      <c r="E838" s="134">
        <v>188</v>
      </c>
      <c r="F838" s="134">
        <v>202</v>
      </c>
      <c r="G838" s="135">
        <v>153</v>
      </c>
      <c r="H838" s="137">
        <f>IFERROR((Table19[[#This Row],[_202310]]-Table19[[#This Row],[_201910]])/Table19[[#This Row],[_201910]]*1,"")</f>
        <v>4.0816326530612242E-2</v>
      </c>
    </row>
    <row r="839" spans="1:8">
      <c r="A839" s="132">
        <v>147800</v>
      </c>
      <c r="B839" s="133" t="s">
        <v>1135</v>
      </c>
      <c r="C839" s="134" t="s">
        <v>129</v>
      </c>
      <c r="D839" s="134" t="s">
        <v>129</v>
      </c>
      <c r="E839" s="134" t="s">
        <v>129</v>
      </c>
      <c r="F839" s="134" t="s">
        <v>129</v>
      </c>
      <c r="G839" s="135" t="s">
        <v>129</v>
      </c>
      <c r="H839" s="137" t="str">
        <f>IFERROR((Table19[[#This Row],[_202310]]-Table19[[#This Row],[_201910]])/Table19[[#This Row],[_201910]]*1,"")</f>
        <v/>
      </c>
    </row>
    <row r="840" spans="1:8">
      <c r="A840" s="132">
        <v>147800</v>
      </c>
      <c r="B840" s="133" t="s">
        <v>1136</v>
      </c>
      <c r="C840" s="134">
        <v>182</v>
      </c>
      <c r="D840" s="134">
        <v>183</v>
      </c>
      <c r="E840" s="134">
        <v>233</v>
      </c>
      <c r="F840" s="134">
        <v>233</v>
      </c>
      <c r="G840" s="135">
        <v>177</v>
      </c>
      <c r="H840" s="137">
        <f>IFERROR((Table19[[#This Row],[_202310]]-Table19[[#This Row],[_201910]])/Table19[[#This Row],[_201910]]*1,"")</f>
        <v>-2.7472527472527472E-2</v>
      </c>
    </row>
    <row r="841" spans="1:8">
      <c r="A841" s="132">
        <v>147800</v>
      </c>
      <c r="B841" s="133" t="s">
        <v>1137</v>
      </c>
      <c r="C841" s="134">
        <v>20</v>
      </c>
      <c r="D841" s="134">
        <v>20</v>
      </c>
      <c r="E841" s="134">
        <v>26</v>
      </c>
      <c r="F841" s="134">
        <v>28</v>
      </c>
      <c r="G841" s="135">
        <v>25</v>
      </c>
      <c r="H841" s="137">
        <f>IFERROR((Table19[[#This Row],[_202310]]-Table19[[#This Row],[_201910]])/Table19[[#This Row],[_201910]]*1,"")</f>
        <v>0.25</v>
      </c>
    </row>
    <row r="842" spans="1:8">
      <c r="A842" s="132">
        <v>147800</v>
      </c>
      <c r="B842" s="133" t="s">
        <v>1138</v>
      </c>
      <c r="C842" s="134">
        <v>32</v>
      </c>
      <c r="D842" s="134">
        <v>34</v>
      </c>
      <c r="E842" s="134">
        <v>32</v>
      </c>
      <c r="F842" s="134">
        <v>30</v>
      </c>
      <c r="G842" s="135">
        <v>26</v>
      </c>
      <c r="H842" s="137">
        <f>IFERROR((Table19[[#This Row],[_202310]]-Table19[[#This Row],[_201910]])/Table19[[#This Row],[_201910]]*1,"")</f>
        <v>-0.1875</v>
      </c>
    </row>
    <row r="843" spans="1:8">
      <c r="A843" s="132">
        <v>147800</v>
      </c>
      <c r="B843" s="133" t="s">
        <v>1139</v>
      </c>
      <c r="C843" s="134">
        <v>182</v>
      </c>
      <c r="D843" s="134">
        <v>178</v>
      </c>
      <c r="E843" s="134">
        <v>239</v>
      </c>
      <c r="F843" s="134">
        <v>239</v>
      </c>
      <c r="G843" s="135">
        <v>180</v>
      </c>
      <c r="H843" s="137">
        <f>IFERROR((Table19[[#This Row],[_202310]]-Table19[[#This Row],[_201910]])/Table19[[#This Row],[_201910]]*1,"")</f>
        <v>-1.098901098901099E-2</v>
      </c>
    </row>
    <row r="844" spans="1:8">
      <c r="A844" s="132">
        <v>147800</v>
      </c>
      <c r="B844" s="133" t="s">
        <v>1140</v>
      </c>
      <c r="C844" s="134" t="s">
        <v>129</v>
      </c>
      <c r="D844" s="134" t="s">
        <v>129</v>
      </c>
      <c r="E844" s="134" t="s">
        <v>129</v>
      </c>
      <c r="F844" s="134" t="s">
        <v>129</v>
      </c>
      <c r="G844" s="135" t="s">
        <v>129</v>
      </c>
      <c r="H844" s="137" t="str">
        <f>IFERROR((Table19[[#This Row],[_202310]]-Table19[[#This Row],[_201910]])/Table19[[#This Row],[_201910]]*1,"")</f>
        <v/>
      </c>
    </row>
    <row r="845" spans="1:8">
      <c r="A845" s="132">
        <v>147800</v>
      </c>
      <c r="B845" s="133" t="s">
        <v>1141</v>
      </c>
      <c r="C845" s="134">
        <v>214</v>
      </c>
      <c r="D845" s="134">
        <v>212</v>
      </c>
      <c r="E845" s="134">
        <v>271</v>
      </c>
      <c r="F845" s="134">
        <v>269</v>
      </c>
      <c r="G845" s="135">
        <v>206</v>
      </c>
      <c r="H845" s="137">
        <f>IFERROR((Table19[[#This Row],[_202310]]-Table19[[#This Row],[_201910]])/Table19[[#This Row],[_201910]]*1,"")</f>
        <v>-3.7383177570093455E-2</v>
      </c>
    </row>
    <row r="846" spans="1:8">
      <c r="A846" s="132">
        <v>147800</v>
      </c>
      <c r="B846" s="133" t="s">
        <v>1142</v>
      </c>
      <c r="C846" s="134">
        <v>24</v>
      </c>
      <c r="D846" s="134">
        <v>24</v>
      </c>
      <c r="E846" s="134">
        <v>30</v>
      </c>
      <c r="F846" s="134">
        <v>33</v>
      </c>
      <c r="G846" s="135">
        <v>29</v>
      </c>
      <c r="H846" s="137">
        <f>IFERROR((Table19[[#This Row],[_202310]]-Table19[[#This Row],[_201910]])/Table19[[#This Row],[_201910]]*1,"")</f>
        <v>0.20833333333333334</v>
      </c>
    </row>
    <row r="847" spans="1:8">
      <c r="A847" s="132">
        <v>147800</v>
      </c>
      <c r="B847" s="133" t="s">
        <v>1143</v>
      </c>
      <c r="C847" s="134">
        <v>35</v>
      </c>
      <c r="D847" s="134">
        <v>33</v>
      </c>
      <c r="E847" s="134">
        <v>32</v>
      </c>
      <c r="F847" s="134">
        <v>31</v>
      </c>
      <c r="G847" s="135">
        <v>26</v>
      </c>
      <c r="H847" s="137">
        <f>IFERROR((Table19[[#This Row],[_202310]]-Table19[[#This Row],[_201910]])/Table19[[#This Row],[_201910]]*1,"")</f>
        <v>-0.25714285714285712</v>
      </c>
    </row>
    <row r="848" spans="1:8">
      <c r="A848" s="132">
        <v>147800</v>
      </c>
      <c r="B848" s="133" t="s">
        <v>1144</v>
      </c>
      <c r="C848" s="134">
        <v>192</v>
      </c>
      <c r="D848" s="134">
        <v>197</v>
      </c>
      <c r="E848" s="134">
        <v>255</v>
      </c>
      <c r="F848" s="134">
        <v>250</v>
      </c>
      <c r="G848" s="135">
        <v>187</v>
      </c>
      <c r="H848" s="137">
        <f>IFERROR((Table19[[#This Row],[_202310]]-Table19[[#This Row],[_201910]])/Table19[[#This Row],[_201910]]*1,"")</f>
        <v>-2.6041666666666668E-2</v>
      </c>
    </row>
    <row r="849" spans="1:8">
      <c r="A849" s="132">
        <v>147800</v>
      </c>
      <c r="B849" s="133" t="s">
        <v>1145</v>
      </c>
      <c r="C849" s="134" t="s">
        <v>129</v>
      </c>
      <c r="D849" s="134" t="s">
        <v>129</v>
      </c>
      <c r="E849" s="134" t="s">
        <v>129</v>
      </c>
      <c r="F849" s="134" t="s">
        <v>129</v>
      </c>
      <c r="G849" s="135" t="s">
        <v>129</v>
      </c>
      <c r="H849" s="137" t="str">
        <f>IFERROR((Table19[[#This Row],[_202310]]-Table19[[#This Row],[_201910]])/Table19[[#This Row],[_201910]]*1,"")</f>
        <v/>
      </c>
    </row>
    <row r="850" spans="1:8">
      <c r="A850" s="132">
        <v>147800</v>
      </c>
      <c r="B850" s="133" t="s">
        <v>1146</v>
      </c>
      <c r="C850" s="134">
        <v>227</v>
      </c>
      <c r="D850" s="134">
        <v>230</v>
      </c>
      <c r="E850" s="134">
        <v>287</v>
      </c>
      <c r="F850" s="134">
        <v>281</v>
      </c>
      <c r="G850" s="135">
        <v>213</v>
      </c>
      <c r="H850" s="137">
        <f>IFERROR((Table19[[#This Row],[_202310]]-Table19[[#This Row],[_201910]])/Table19[[#This Row],[_201910]]*1,"")</f>
        <v>-6.1674008810572688E-2</v>
      </c>
    </row>
    <row r="851" spans="1:8">
      <c r="A851" s="132">
        <v>147800</v>
      </c>
      <c r="B851" s="133" t="s">
        <v>1147</v>
      </c>
      <c r="C851" s="134">
        <v>17</v>
      </c>
      <c r="D851" s="134">
        <v>12</v>
      </c>
      <c r="E851" s="134">
        <v>18</v>
      </c>
      <c r="F851" s="134">
        <v>9</v>
      </c>
      <c r="G851" s="135">
        <v>11</v>
      </c>
      <c r="H851" s="137">
        <f>IFERROR((Table19[[#This Row],[_202310]]-Table19[[#This Row],[_201910]])/Table19[[#This Row],[_201910]]*1,"")</f>
        <v>-0.35294117647058826</v>
      </c>
    </row>
    <row r="852" spans="1:8">
      <c r="A852" s="132">
        <v>147800</v>
      </c>
      <c r="B852" s="133" t="s">
        <v>1148</v>
      </c>
      <c r="C852" s="134">
        <v>424</v>
      </c>
      <c r="D852" s="134">
        <v>429</v>
      </c>
      <c r="E852" s="134">
        <v>384</v>
      </c>
      <c r="F852" s="134">
        <v>344</v>
      </c>
      <c r="G852" s="135">
        <v>287</v>
      </c>
      <c r="H852" s="137">
        <f>IFERROR((Table19[[#This Row],[_202310]]-Table19[[#This Row],[_201910]])/Table19[[#This Row],[_201910]]*1,"")</f>
        <v>-0.32311320754716982</v>
      </c>
    </row>
    <row r="853" spans="1:8">
      <c r="A853" s="132">
        <v>147800</v>
      </c>
      <c r="B853" s="133" t="s">
        <v>1149</v>
      </c>
      <c r="C853" s="134">
        <v>221</v>
      </c>
      <c r="D853" s="134">
        <v>225</v>
      </c>
      <c r="E853" s="134">
        <v>216</v>
      </c>
      <c r="F853" s="134">
        <v>190</v>
      </c>
      <c r="G853" s="135">
        <v>193</v>
      </c>
      <c r="H853" s="137">
        <f>IFERROR((Table19[[#This Row],[_202310]]-Table19[[#This Row],[_201910]])/Table19[[#This Row],[_201910]]*1,"")</f>
        <v>-0.12669683257918551</v>
      </c>
    </row>
    <row r="854" spans="1:8">
      <c r="A854" s="132">
        <v>147800</v>
      </c>
      <c r="B854" s="133" t="s">
        <v>1150</v>
      </c>
      <c r="C854" s="134">
        <v>662</v>
      </c>
      <c r="D854" s="134">
        <v>666</v>
      </c>
      <c r="E854" s="134">
        <v>618</v>
      </c>
      <c r="F854" s="134">
        <v>543</v>
      </c>
      <c r="G854" s="135">
        <v>491</v>
      </c>
      <c r="H854" s="137">
        <f>IFERROR((Table19[[#This Row],[_202310]]-Table19[[#This Row],[_201910]])/Table19[[#This Row],[_201910]]*1,"")</f>
        <v>-0.2583081570996979</v>
      </c>
    </row>
    <row r="855" spans="1:8">
      <c r="A855" s="132">
        <v>147800</v>
      </c>
      <c r="B855" s="133" t="s">
        <v>1151</v>
      </c>
      <c r="C855" s="134">
        <v>26</v>
      </c>
      <c r="D855" s="134">
        <v>26</v>
      </c>
      <c r="E855" s="134">
        <v>32</v>
      </c>
      <c r="F855" s="134">
        <v>34</v>
      </c>
      <c r="G855" s="135">
        <v>30</v>
      </c>
      <c r="H855" s="137">
        <f>IFERROR((Table19[[#This Row],[_202310]]-Table19[[#This Row],[_201910]])/Table19[[#This Row],[_201910]]*1,"")</f>
        <v>0.15384615384615385</v>
      </c>
    </row>
    <row r="856" spans="1:8">
      <c r="A856" s="132">
        <v>147800</v>
      </c>
      <c r="B856" s="133" t="s">
        <v>1152</v>
      </c>
      <c r="C856" s="134">
        <v>50</v>
      </c>
      <c r="D856" s="134">
        <v>49</v>
      </c>
      <c r="E856" s="134">
        <v>44</v>
      </c>
      <c r="F856" s="134">
        <v>43</v>
      </c>
      <c r="G856" s="135">
        <v>42</v>
      </c>
      <c r="H856" s="137">
        <f>IFERROR((Table19[[#This Row],[_202310]]-Table19[[#This Row],[_201910]])/Table19[[#This Row],[_201910]]*1,"")</f>
        <v>-0.16</v>
      </c>
    </row>
    <row r="857" spans="1:8">
      <c r="A857" s="132">
        <v>147800</v>
      </c>
      <c r="B857" s="133" t="s">
        <v>1153</v>
      </c>
      <c r="C857" s="134">
        <v>2</v>
      </c>
      <c r="D857" s="134">
        <v>1</v>
      </c>
      <c r="E857" s="134">
        <v>2</v>
      </c>
      <c r="F857" s="134">
        <v>1</v>
      </c>
      <c r="G857" s="135">
        <v>2</v>
      </c>
      <c r="H857" s="137">
        <f>IFERROR((Table19[[#This Row],[_202310]]-Table19[[#This Row],[_201910]])/Table19[[#This Row],[_201910]]*1,"")</f>
        <v>0</v>
      </c>
    </row>
    <row r="858" spans="1:8">
      <c r="A858" s="132">
        <v>147800</v>
      </c>
      <c r="B858" s="133" t="s">
        <v>1154</v>
      </c>
      <c r="C858" s="134">
        <v>48</v>
      </c>
      <c r="D858" s="134">
        <v>48</v>
      </c>
      <c r="E858" s="134">
        <v>42</v>
      </c>
      <c r="F858" s="134">
        <v>42</v>
      </c>
      <c r="G858" s="135">
        <v>41</v>
      </c>
      <c r="H858" s="137">
        <f>IFERROR((Table19[[#This Row],[_202310]]-Table19[[#This Row],[_201910]])/Table19[[#This Row],[_201910]]*1,"")</f>
        <v>-0.14583333333333334</v>
      </c>
    </row>
    <row r="859" spans="1:8">
      <c r="A859" s="132">
        <v>147800</v>
      </c>
      <c r="B859" s="133" t="s">
        <v>1155</v>
      </c>
      <c r="C859" s="134">
        <v>25</v>
      </c>
      <c r="D859" s="134">
        <v>25</v>
      </c>
      <c r="E859" s="134">
        <v>24</v>
      </c>
      <c r="F859" s="134">
        <v>23</v>
      </c>
      <c r="G859" s="135">
        <v>27</v>
      </c>
      <c r="H859" s="137">
        <f>IFERROR((Table19[[#This Row],[_202310]]-Table19[[#This Row],[_201910]])/Table19[[#This Row],[_201910]]*1,"")</f>
        <v>0.08</v>
      </c>
    </row>
    <row r="860" spans="1:8">
      <c r="A860" s="132">
        <v>149532</v>
      </c>
      <c r="B860" s="133" t="s">
        <v>1130</v>
      </c>
      <c r="C860" s="134">
        <v>1705</v>
      </c>
      <c r="D860" s="134">
        <v>1611</v>
      </c>
      <c r="E860" s="134">
        <v>976</v>
      </c>
      <c r="F860" s="134">
        <v>1013</v>
      </c>
      <c r="G860" s="135">
        <v>921</v>
      </c>
      <c r="H860" s="137">
        <f>IFERROR((Table19[[#This Row],[_202310]]-Table19[[#This Row],[_201910]])/Table19[[#This Row],[_201910]]*1,"")</f>
        <v>-0.45982404692082113</v>
      </c>
    </row>
    <row r="861" spans="1:8">
      <c r="A861" s="132">
        <v>149532</v>
      </c>
      <c r="B861" s="133" t="s">
        <v>1131</v>
      </c>
      <c r="C861" s="134">
        <v>0</v>
      </c>
      <c r="D861" s="134">
        <v>0</v>
      </c>
      <c r="E861" s="134">
        <v>0</v>
      </c>
      <c r="F861" s="134">
        <v>0</v>
      </c>
      <c r="G861" s="135">
        <v>0</v>
      </c>
      <c r="H861" s="137" t="str">
        <f>IFERROR((Table19[[#This Row],[_202310]]-Table19[[#This Row],[_201910]])/Table19[[#This Row],[_201910]]*1,"")</f>
        <v/>
      </c>
    </row>
    <row r="862" spans="1:8">
      <c r="A862" s="132">
        <v>149532</v>
      </c>
      <c r="B862" s="133" t="s">
        <v>1132</v>
      </c>
      <c r="C862" s="134">
        <v>1705</v>
      </c>
      <c r="D862" s="134">
        <v>1611</v>
      </c>
      <c r="E862" s="134">
        <v>976</v>
      </c>
      <c r="F862" s="134">
        <v>1013</v>
      </c>
      <c r="G862" s="135">
        <v>921</v>
      </c>
      <c r="H862" s="137">
        <f>IFERROR((Table19[[#This Row],[_202310]]-Table19[[#This Row],[_201910]])/Table19[[#This Row],[_201910]]*1,"")</f>
        <v>-0.45982404692082113</v>
      </c>
    </row>
    <row r="863" spans="1:8">
      <c r="A863" s="132">
        <v>149532</v>
      </c>
      <c r="B863" s="133" t="s">
        <v>1133</v>
      </c>
      <c r="C863" s="134">
        <v>45</v>
      </c>
      <c r="D863" s="134">
        <v>31</v>
      </c>
      <c r="E863" s="134">
        <v>28</v>
      </c>
      <c r="F863" s="134">
        <v>30</v>
      </c>
      <c r="G863" s="135">
        <v>24</v>
      </c>
      <c r="H863" s="137">
        <f>IFERROR((Table19[[#This Row],[_202310]]-Table19[[#This Row],[_201910]])/Table19[[#This Row],[_201910]]*1,"")</f>
        <v>-0.46666666666666667</v>
      </c>
    </row>
    <row r="864" spans="1:8">
      <c r="A864" s="132">
        <v>149532</v>
      </c>
      <c r="B864" s="133" t="s">
        <v>1134</v>
      </c>
      <c r="C864" s="134">
        <v>214</v>
      </c>
      <c r="D864" s="134">
        <v>198</v>
      </c>
      <c r="E864" s="134">
        <v>168</v>
      </c>
      <c r="F864" s="134">
        <v>204</v>
      </c>
      <c r="G864" s="135">
        <v>191</v>
      </c>
      <c r="H864" s="137">
        <f>IFERROR((Table19[[#This Row],[_202310]]-Table19[[#This Row],[_201910]])/Table19[[#This Row],[_201910]]*1,"")</f>
        <v>-0.10747663551401869</v>
      </c>
    </row>
    <row r="865" spans="1:8">
      <c r="A865" s="132">
        <v>149532</v>
      </c>
      <c r="B865" s="133" t="s">
        <v>1135</v>
      </c>
      <c r="C865" s="134" t="s">
        <v>129</v>
      </c>
      <c r="D865" s="134" t="s">
        <v>129</v>
      </c>
      <c r="E865" s="134" t="s">
        <v>129</v>
      </c>
      <c r="F865" s="134" t="s">
        <v>129</v>
      </c>
      <c r="G865" s="135" t="s">
        <v>129</v>
      </c>
      <c r="H865" s="137" t="str">
        <f>IFERROR((Table19[[#This Row],[_202310]]-Table19[[#This Row],[_201910]])/Table19[[#This Row],[_201910]]*1,"")</f>
        <v/>
      </c>
    </row>
    <row r="866" spans="1:8">
      <c r="A866" s="132">
        <v>149532</v>
      </c>
      <c r="B866" s="133" t="s">
        <v>1136</v>
      </c>
      <c r="C866" s="134">
        <v>259</v>
      </c>
      <c r="D866" s="134">
        <v>229</v>
      </c>
      <c r="E866" s="134">
        <v>196</v>
      </c>
      <c r="F866" s="134">
        <v>234</v>
      </c>
      <c r="G866" s="135">
        <v>215</v>
      </c>
      <c r="H866" s="137">
        <f>IFERROR((Table19[[#This Row],[_202310]]-Table19[[#This Row],[_201910]])/Table19[[#This Row],[_201910]]*1,"")</f>
        <v>-0.16988416988416988</v>
      </c>
    </row>
    <row r="867" spans="1:8">
      <c r="A867" s="132">
        <v>149532</v>
      </c>
      <c r="B867" s="133" t="s">
        <v>1137</v>
      </c>
      <c r="C867" s="134">
        <v>15</v>
      </c>
      <c r="D867" s="134">
        <v>14</v>
      </c>
      <c r="E867" s="134">
        <v>20</v>
      </c>
      <c r="F867" s="134">
        <v>23</v>
      </c>
      <c r="G867" s="135">
        <v>23</v>
      </c>
      <c r="H867" s="137">
        <f>IFERROR((Table19[[#This Row],[_202310]]-Table19[[#This Row],[_201910]])/Table19[[#This Row],[_201910]]*1,"")</f>
        <v>0.53333333333333333</v>
      </c>
    </row>
    <row r="868" spans="1:8">
      <c r="A868" s="132">
        <v>149532</v>
      </c>
      <c r="B868" s="133" t="s">
        <v>1138</v>
      </c>
      <c r="C868" s="134">
        <v>43</v>
      </c>
      <c r="D868" s="134">
        <v>38</v>
      </c>
      <c r="E868" s="134">
        <v>31</v>
      </c>
      <c r="F868" s="134">
        <v>28</v>
      </c>
      <c r="G868" s="135">
        <v>26</v>
      </c>
      <c r="H868" s="137">
        <f>IFERROR((Table19[[#This Row],[_202310]]-Table19[[#This Row],[_201910]])/Table19[[#This Row],[_201910]]*1,"")</f>
        <v>-0.39534883720930231</v>
      </c>
    </row>
    <row r="869" spans="1:8">
      <c r="A869" s="132">
        <v>149532</v>
      </c>
      <c r="B869" s="133" t="s">
        <v>1139</v>
      </c>
      <c r="C869" s="134">
        <v>295</v>
      </c>
      <c r="D869" s="134">
        <v>270</v>
      </c>
      <c r="E869" s="134">
        <v>220</v>
      </c>
      <c r="F869" s="134">
        <v>236</v>
      </c>
      <c r="G869" s="135">
        <v>225</v>
      </c>
      <c r="H869" s="137">
        <f>IFERROR((Table19[[#This Row],[_202310]]-Table19[[#This Row],[_201910]])/Table19[[#This Row],[_201910]]*1,"")</f>
        <v>-0.23728813559322035</v>
      </c>
    </row>
    <row r="870" spans="1:8">
      <c r="A870" s="132">
        <v>149532</v>
      </c>
      <c r="B870" s="133" t="s">
        <v>1140</v>
      </c>
      <c r="C870" s="134" t="s">
        <v>129</v>
      </c>
      <c r="D870" s="134" t="s">
        <v>129</v>
      </c>
      <c r="E870" s="134" t="s">
        <v>129</v>
      </c>
      <c r="F870" s="134" t="s">
        <v>129</v>
      </c>
      <c r="G870" s="135" t="s">
        <v>129</v>
      </c>
      <c r="H870" s="137" t="str">
        <f>IFERROR((Table19[[#This Row],[_202310]]-Table19[[#This Row],[_201910]])/Table19[[#This Row],[_201910]]*1,"")</f>
        <v/>
      </c>
    </row>
    <row r="871" spans="1:8">
      <c r="A871" s="132">
        <v>149532</v>
      </c>
      <c r="B871" s="133" t="s">
        <v>1141</v>
      </c>
      <c r="C871" s="134">
        <v>338</v>
      </c>
      <c r="D871" s="134">
        <v>308</v>
      </c>
      <c r="E871" s="134">
        <v>251</v>
      </c>
      <c r="F871" s="134">
        <v>264</v>
      </c>
      <c r="G871" s="135">
        <v>251</v>
      </c>
      <c r="H871" s="137">
        <f>IFERROR((Table19[[#This Row],[_202310]]-Table19[[#This Row],[_201910]])/Table19[[#This Row],[_201910]]*1,"")</f>
        <v>-0.25739644970414199</v>
      </c>
    </row>
    <row r="872" spans="1:8">
      <c r="A872" s="132">
        <v>149532</v>
      </c>
      <c r="B872" s="133" t="s">
        <v>1142</v>
      </c>
      <c r="C872" s="134">
        <v>20</v>
      </c>
      <c r="D872" s="134">
        <v>19</v>
      </c>
      <c r="E872" s="134">
        <v>26</v>
      </c>
      <c r="F872" s="134">
        <v>26</v>
      </c>
      <c r="G872" s="135">
        <v>27</v>
      </c>
      <c r="H872" s="137">
        <f>IFERROR((Table19[[#This Row],[_202310]]-Table19[[#This Row],[_201910]])/Table19[[#This Row],[_201910]]*1,"")</f>
        <v>0.35</v>
      </c>
    </row>
    <row r="873" spans="1:8">
      <c r="A873" s="132">
        <v>149532</v>
      </c>
      <c r="B873" s="133" t="s">
        <v>1143</v>
      </c>
      <c r="C873" s="134">
        <v>40</v>
      </c>
      <c r="D873" s="134">
        <v>36</v>
      </c>
      <c r="E873" s="134">
        <v>31</v>
      </c>
      <c r="F873" s="134">
        <v>30</v>
      </c>
      <c r="G873" s="135">
        <v>27</v>
      </c>
      <c r="H873" s="137">
        <f>IFERROR((Table19[[#This Row],[_202310]]-Table19[[#This Row],[_201910]])/Table19[[#This Row],[_201910]]*1,"")</f>
        <v>-0.32500000000000001</v>
      </c>
    </row>
    <row r="874" spans="1:8">
      <c r="A874" s="132">
        <v>149532</v>
      </c>
      <c r="B874" s="133" t="s">
        <v>1144</v>
      </c>
      <c r="C874" s="134">
        <v>326</v>
      </c>
      <c r="D874" s="134">
        <v>306</v>
      </c>
      <c r="E874" s="134">
        <v>234</v>
      </c>
      <c r="F874" s="134">
        <v>251</v>
      </c>
      <c r="G874" s="135">
        <v>235</v>
      </c>
      <c r="H874" s="137">
        <f>IFERROR((Table19[[#This Row],[_202310]]-Table19[[#This Row],[_201910]])/Table19[[#This Row],[_201910]]*1,"")</f>
        <v>-0.27914110429447853</v>
      </c>
    </row>
    <row r="875" spans="1:8">
      <c r="A875" s="132">
        <v>149532</v>
      </c>
      <c r="B875" s="133" t="s">
        <v>1145</v>
      </c>
      <c r="C875" s="134" t="s">
        <v>129</v>
      </c>
      <c r="D875" s="134" t="s">
        <v>129</v>
      </c>
      <c r="E875" s="134" t="s">
        <v>129</v>
      </c>
      <c r="F875" s="134" t="s">
        <v>129</v>
      </c>
      <c r="G875" s="135" t="s">
        <v>129</v>
      </c>
      <c r="H875" s="137" t="str">
        <f>IFERROR((Table19[[#This Row],[_202310]]-Table19[[#This Row],[_201910]])/Table19[[#This Row],[_201910]]*1,"")</f>
        <v/>
      </c>
    </row>
    <row r="876" spans="1:8">
      <c r="A876" s="132">
        <v>149532</v>
      </c>
      <c r="B876" s="133" t="s">
        <v>1146</v>
      </c>
      <c r="C876" s="134">
        <v>366</v>
      </c>
      <c r="D876" s="134">
        <v>342</v>
      </c>
      <c r="E876" s="134">
        <v>265</v>
      </c>
      <c r="F876" s="134">
        <v>281</v>
      </c>
      <c r="G876" s="135">
        <v>262</v>
      </c>
      <c r="H876" s="137">
        <f>IFERROR((Table19[[#This Row],[_202310]]-Table19[[#This Row],[_201910]])/Table19[[#This Row],[_201910]]*1,"")</f>
        <v>-0.28415300546448086</v>
      </c>
    </row>
    <row r="877" spans="1:8">
      <c r="A877" s="132">
        <v>149532</v>
      </c>
      <c r="B877" s="133" t="s">
        <v>1147</v>
      </c>
      <c r="C877" s="134">
        <v>27</v>
      </c>
      <c r="D877" s="134">
        <v>27</v>
      </c>
      <c r="E877" s="134">
        <v>16</v>
      </c>
      <c r="F877" s="134">
        <v>11</v>
      </c>
      <c r="G877" s="135">
        <v>12</v>
      </c>
      <c r="H877" s="137">
        <f>IFERROR((Table19[[#This Row],[_202310]]-Table19[[#This Row],[_201910]])/Table19[[#This Row],[_201910]]*1,"")</f>
        <v>-0.55555555555555558</v>
      </c>
    </row>
    <row r="878" spans="1:8">
      <c r="A878" s="132">
        <v>149532</v>
      </c>
      <c r="B878" s="133" t="s">
        <v>1148</v>
      </c>
      <c r="C878" s="134">
        <v>595</v>
      </c>
      <c r="D878" s="134">
        <v>573</v>
      </c>
      <c r="E878" s="134">
        <v>303</v>
      </c>
      <c r="F878" s="134">
        <v>296</v>
      </c>
      <c r="G878" s="135">
        <v>282</v>
      </c>
      <c r="H878" s="137">
        <f>IFERROR((Table19[[#This Row],[_202310]]-Table19[[#This Row],[_201910]])/Table19[[#This Row],[_201910]]*1,"")</f>
        <v>-0.52605042016806725</v>
      </c>
    </row>
    <row r="879" spans="1:8">
      <c r="A879" s="132">
        <v>149532</v>
      </c>
      <c r="B879" s="133" t="s">
        <v>1149</v>
      </c>
      <c r="C879" s="134">
        <v>717</v>
      </c>
      <c r="D879" s="134">
        <v>669</v>
      </c>
      <c r="E879" s="134">
        <v>392</v>
      </c>
      <c r="F879" s="134">
        <v>425</v>
      </c>
      <c r="G879" s="135">
        <v>365</v>
      </c>
      <c r="H879" s="137">
        <f>IFERROR((Table19[[#This Row],[_202310]]-Table19[[#This Row],[_201910]])/Table19[[#This Row],[_201910]]*1,"")</f>
        <v>-0.49093444909344491</v>
      </c>
    </row>
    <row r="880" spans="1:8">
      <c r="A880" s="132">
        <v>149532</v>
      </c>
      <c r="B880" s="133" t="s">
        <v>1150</v>
      </c>
      <c r="C880" s="134">
        <v>1339</v>
      </c>
      <c r="D880" s="134">
        <v>1269</v>
      </c>
      <c r="E880" s="134">
        <v>711</v>
      </c>
      <c r="F880" s="134">
        <v>732</v>
      </c>
      <c r="G880" s="135">
        <v>659</v>
      </c>
      <c r="H880" s="137">
        <f>IFERROR((Table19[[#This Row],[_202310]]-Table19[[#This Row],[_201910]])/Table19[[#This Row],[_201910]]*1,"")</f>
        <v>-0.50784167289021653</v>
      </c>
    </row>
    <row r="881" spans="1:8">
      <c r="A881" s="132">
        <v>149532</v>
      </c>
      <c r="B881" s="133" t="s">
        <v>1151</v>
      </c>
      <c r="C881" s="134">
        <v>21</v>
      </c>
      <c r="D881" s="134">
        <v>21</v>
      </c>
      <c r="E881" s="134">
        <v>27</v>
      </c>
      <c r="F881" s="134">
        <v>28</v>
      </c>
      <c r="G881" s="135">
        <v>28</v>
      </c>
      <c r="H881" s="137">
        <f>IFERROR((Table19[[#This Row],[_202310]]-Table19[[#This Row],[_201910]])/Table19[[#This Row],[_201910]]*1,"")</f>
        <v>0.33333333333333331</v>
      </c>
    </row>
    <row r="882" spans="1:8">
      <c r="A882" s="132">
        <v>149532</v>
      </c>
      <c r="B882" s="133" t="s">
        <v>1152</v>
      </c>
      <c r="C882" s="134">
        <v>36</v>
      </c>
      <c r="D882" s="134">
        <v>37</v>
      </c>
      <c r="E882" s="134">
        <v>33</v>
      </c>
      <c r="F882" s="134">
        <v>30</v>
      </c>
      <c r="G882" s="135">
        <v>32</v>
      </c>
      <c r="H882" s="137">
        <f>IFERROR((Table19[[#This Row],[_202310]]-Table19[[#This Row],[_201910]])/Table19[[#This Row],[_201910]]*1,"")</f>
        <v>-0.1111111111111111</v>
      </c>
    </row>
    <row r="883" spans="1:8">
      <c r="A883" s="132">
        <v>149532</v>
      </c>
      <c r="B883" s="133" t="s">
        <v>1153</v>
      </c>
      <c r="C883" s="134">
        <v>2</v>
      </c>
      <c r="D883" s="134">
        <v>2</v>
      </c>
      <c r="E883" s="134">
        <v>2</v>
      </c>
      <c r="F883" s="134">
        <v>1</v>
      </c>
      <c r="G883" s="135">
        <v>1</v>
      </c>
      <c r="H883" s="137">
        <f>IFERROR((Table19[[#This Row],[_202310]]-Table19[[#This Row],[_201910]])/Table19[[#This Row],[_201910]]*1,"")</f>
        <v>-0.5</v>
      </c>
    </row>
    <row r="884" spans="1:8">
      <c r="A884" s="132">
        <v>149532</v>
      </c>
      <c r="B884" s="133" t="s">
        <v>1154</v>
      </c>
      <c r="C884" s="134">
        <v>35</v>
      </c>
      <c r="D884" s="134">
        <v>36</v>
      </c>
      <c r="E884" s="134">
        <v>31</v>
      </c>
      <c r="F884" s="134">
        <v>29</v>
      </c>
      <c r="G884" s="135">
        <v>31</v>
      </c>
      <c r="H884" s="137">
        <f>IFERROR((Table19[[#This Row],[_202310]]-Table19[[#This Row],[_201910]])/Table19[[#This Row],[_201910]]*1,"")</f>
        <v>-0.11428571428571428</v>
      </c>
    </row>
    <row r="885" spans="1:8">
      <c r="A885" s="132">
        <v>149532</v>
      </c>
      <c r="B885" s="133" t="s">
        <v>1155</v>
      </c>
      <c r="C885" s="134">
        <v>42</v>
      </c>
      <c r="D885" s="134">
        <v>42</v>
      </c>
      <c r="E885" s="134">
        <v>40</v>
      </c>
      <c r="F885" s="134">
        <v>42</v>
      </c>
      <c r="G885" s="135">
        <v>40</v>
      </c>
      <c r="H885" s="137">
        <f>IFERROR((Table19[[#This Row],[_202310]]-Table19[[#This Row],[_201910]])/Table19[[#This Row],[_201910]]*1,"")</f>
        <v>-4.7619047619047616E-2</v>
      </c>
    </row>
    <row r="886" spans="1:8">
      <c r="A886" s="132">
        <v>149842</v>
      </c>
      <c r="B886" s="133" t="s">
        <v>1130</v>
      </c>
      <c r="C886" s="134">
        <v>1778</v>
      </c>
      <c r="D886" s="134">
        <v>1752</v>
      </c>
      <c r="E886" s="134">
        <v>1872</v>
      </c>
      <c r="F886" s="134">
        <v>1627</v>
      </c>
      <c r="G886" s="135">
        <v>1696</v>
      </c>
      <c r="H886" s="137">
        <f>IFERROR((Table19[[#This Row],[_202310]]-Table19[[#This Row],[_201910]])/Table19[[#This Row],[_201910]]*1,"")</f>
        <v>-4.6119235095613047E-2</v>
      </c>
    </row>
    <row r="887" spans="1:8">
      <c r="A887" s="132">
        <v>149842</v>
      </c>
      <c r="B887" s="133" t="s">
        <v>1131</v>
      </c>
      <c r="C887" s="134">
        <v>0</v>
      </c>
      <c r="D887" s="134">
        <v>0</v>
      </c>
      <c r="E887" s="134">
        <v>0</v>
      </c>
      <c r="F887" s="134">
        <v>0</v>
      </c>
      <c r="G887" s="135">
        <v>0</v>
      </c>
      <c r="H887" s="137" t="str">
        <f>IFERROR((Table19[[#This Row],[_202310]]-Table19[[#This Row],[_201910]])/Table19[[#This Row],[_201910]]*1,"")</f>
        <v/>
      </c>
    </row>
    <row r="888" spans="1:8">
      <c r="A888" s="132">
        <v>149842</v>
      </c>
      <c r="B888" s="133" t="s">
        <v>1132</v>
      </c>
      <c r="C888" s="134">
        <v>1778</v>
      </c>
      <c r="D888" s="134">
        <v>1752</v>
      </c>
      <c r="E888" s="134">
        <v>1872</v>
      </c>
      <c r="F888" s="134">
        <v>1627</v>
      </c>
      <c r="G888" s="135">
        <v>1696</v>
      </c>
      <c r="H888" s="137">
        <f>IFERROR((Table19[[#This Row],[_202310]]-Table19[[#This Row],[_201910]])/Table19[[#This Row],[_201910]]*1,"")</f>
        <v>-4.6119235095613047E-2</v>
      </c>
    </row>
    <row r="889" spans="1:8">
      <c r="A889" s="132">
        <v>149842</v>
      </c>
      <c r="B889" s="133" t="s">
        <v>1133</v>
      </c>
      <c r="C889" s="134">
        <v>138</v>
      </c>
      <c r="D889" s="134">
        <v>127</v>
      </c>
      <c r="E889" s="134">
        <v>113</v>
      </c>
      <c r="F889" s="134">
        <v>103</v>
      </c>
      <c r="G889" s="135">
        <v>86</v>
      </c>
      <c r="H889" s="137">
        <f>IFERROR((Table19[[#This Row],[_202310]]-Table19[[#This Row],[_201910]])/Table19[[#This Row],[_201910]]*1,"")</f>
        <v>-0.37681159420289856</v>
      </c>
    </row>
    <row r="890" spans="1:8">
      <c r="A890" s="132">
        <v>149842</v>
      </c>
      <c r="B890" s="133" t="s">
        <v>1134</v>
      </c>
      <c r="C890" s="134">
        <v>345</v>
      </c>
      <c r="D890" s="134">
        <v>417</v>
      </c>
      <c r="E890" s="134">
        <v>526</v>
      </c>
      <c r="F890" s="134">
        <v>458</v>
      </c>
      <c r="G890" s="135">
        <v>574</v>
      </c>
      <c r="H890" s="137">
        <f>IFERROR((Table19[[#This Row],[_202310]]-Table19[[#This Row],[_201910]])/Table19[[#This Row],[_201910]]*1,"")</f>
        <v>0.663768115942029</v>
      </c>
    </row>
    <row r="891" spans="1:8">
      <c r="A891" s="132">
        <v>149842</v>
      </c>
      <c r="B891" s="133" t="s">
        <v>1135</v>
      </c>
      <c r="C891" s="134" t="s">
        <v>129</v>
      </c>
      <c r="D891" s="134" t="s">
        <v>129</v>
      </c>
      <c r="E891" s="134" t="s">
        <v>129</v>
      </c>
      <c r="F891" s="134" t="s">
        <v>129</v>
      </c>
      <c r="G891" s="135" t="s">
        <v>129</v>
      </c>
      <c r="H891" s="137" t="str">
        <f>IFERROR((Table19[[#This Row],[_202310]]-Table19[[#This Row],[_201910]])/Table19[[#This Row],[_201910]]*1,"")</f>
        <v/>
      </c>
    </row>
    <row r="892" spans="1:8">
      <c r="A892" s="132">
        <v>149842</v>
      </c>
      <c r="B892" s="133" t="s">
        <v>1136</v>
      </c>
      <c r="C892" s="134">
        <v>483</v>
      </c>
      <c r="D892" s="134">
        <v>544</v>
      </c>
      <c r="E892" s="134">
        <v>639</v>
      </c>
      <c r="F892" s="134">
        <v>561</v>
      </c>
      <c r="G892" s="135">
        <v>660</v>
      </c>
      <c r="H892" s="137">
        <f>IFERROR((Table19[[#This Row],[_202310]]-Table19[[#This Row],[_201910]])/Table19[[#This Row],[_201910]]*1,"")</f>
        <v>0.36645962732919257</v>
      </c>
    </row>
    <row r="893" spans="1:8">
      <c r="A893" s="132">
        <v>149842</v>
      </c>
      <c r="B893" s="133" t="s">
        <v>1137</v>
      </c>
      <c r="C893" s="134">
        <v>27</v>
      </c>
      <c r="D893" s="134">
        <v>31</v>
      </c>
      <c r="E893" s="134">
        <v>34</v>
      </c>
      <c r="F893" s="134">
        <v>34</v>
      </c>
      <c r="G893" s="135">
        <v>39</v>
      </c>
      <c r="H893" s="137">
        <f>IFERROR((Table19[[#This Row],[_202310]]-Table19[[#This Row],[_201910]])/Table19[[#This Row],[_201910]]*1,"")</f>
        <v>0.44444444444444442</v>
      </c>
    </row>
    <row r="894" spans="1:8">
      <c r="A894" s="132">
        <v>149842</v>
      </c>
      <c r="B894" s="133" t="s">
        <v>1138</v>
      </c>
      <c r="C894" s="134">
        <v>138</v>
      </c>
      <c r="D894" s="134">
        <v>126</v>
      </c>
      <c r="E894" s="134">
        <v>106</v>
      </c>
      <c r="F894" s="134">
        <v>89</v>
      </c>
      <c r="G894" s="135">
        <v>75</v>
      </c>
      <c r="H894" s="137">
        <f>IFERROR((Table19[[#This Row],[_202310]]-Table19[[#This Row],[_201910]])/Table19[[#This Row],[_201910]]*1,"")</f>
        <v>-0.45652173913043476</v>
      </c>
    </row>
    <row r="895" spans="1:8">
      <c r="A895" s="132">
        <v>149842</v>
      </c>
      <c r="B895" s="133" t="s">
        <v>1139</v>
      </c>
      <c r="C895" s="134">
        <v>422</v>
      </c>
      <c r="D895" s="134">
        <v>487</v>
      </c>
      <c r="E895" s="134">
        <v>603</v>
      </c>
      <c r="F895" s="134">
        <v>533</v>
      </c>
      <c r="G895" s="135">
        <v>643</v>
      </c>
      <c r="H895" s="137">
        <f>IFERROR((Table19[[#This Row],[_202310]]-Table19[[#This Row],[_201910]])/Table19[[#This Row],[_201910]]*1,"")</f>
        <v>0.523696682464455</v>
      </c>
    </row>
    <row r="896" spans="1:8">
      <c r="A896" s="132">
        <v>149842</v>
      </c>
      <c r="B896" s="133" t="s">
        <v>1140</v>
      </c>
      <c r="C896" s="134" t="s">
        <v>129</v>
      </c>
      <c r="D896" s="134" t="s">
        <v>129</v>
      </c>
      <c r="E896" s="134" t="s">
        <v>129</v>
      </c>
      <c r="F896" s="134" t="s">
        <v>129</v>
      </c>
      <c r="G896" s="135" t="s">
        <v>129</v>
      </c>
      <c r="H896" s="137" t="str">
        <f>IFERROR((Table19[[#This Row],[_202310]]-Table19[[#This Row],[_201910]])/Table19[[#This Row],[_201910]]*1,"")</f>
        <v/>
      </c>
    </row>
    <row r="897" spans="1:8">
      <c r="A897" s="132">
        <v>149842</v>
      </c>
      <c r="B897" s="133" t="s">
        <v>1141</v>
      </c>
      <c r="C897" s="134">
        <v>560</v>
      </c>
      <c r="D897" s="134">
        <v>613</v>
      </c>
      <c r="E897" s="134">
        <v>709</v>
      </c>
      <c r="F897" s="134">
        <v>622</v>
      </c>
      <c r="G897" s="135">
        <v>718</v>
      </c>
      <c r="H897" s="137">
        <f>IFERROR((Table19[[#This Row],[_202310]]-Table19[[#This Row],[_201910]])/Table19[[#This Row],[_201910]]*1,"")</f>
        <v>0.28214285714285714</v>
      </c>
    </row>
    <row r="898" spans="1:8">
      <c r="A898" s="132">
        <v>149842</v>
      </c>
      <c r="B898" s="133" t="s">
        <v>1142</v>
      </c>
      <c r="C898" s="134">
        <v>31</v>
      </c>
      <c r="D898" s="134">
        <v>35</v>
      </c>
      <c r="E898" s="134">
        <v>38</v>
      </c>
      <c r="F898" s="134">
        <v>38</v>
      </c>
      <c r="G898" s="135">
        <v>42</v>
      </c>
      <c r="H898" s="137">
        <f>IFERROR((Table19[[#This Row],[_202310]]-Table19[[#This Row],[_201910]])/Table19[[#This Row],[_201910]]*1,"")</f>
        <v>0.35483870967741937</v>
      </c>
    </row>
    <row r="899" spans="1:8">
      <c r="A899" s="132">
        <v>149842</v>
      </c>
      <c r="B899" s="133" t="s">
        <v>1143</v>
      </c>
      <c r="C899" s="134">
        <v>138</v>
      </c>
      <c r="D899" s="134">
        <v>131</v>
      </c>
      <c r="E899" s="134">
        <v>104</v>
      </c>
      <c r="F899" s="134">
        <v>79</v>
      </c>
      <c r="G899" s="135">
        <v>71</v>
      </c>
      <c r="H899" s="137">
        <f>IFERROR((Table19[[#This Row],[_202310]]-Table19[[#This Row],[_201910]])/Table19[[#This Row],[_201910]]*1,"")</f>
        <v>-0.48550724637681159</v>
      </c>
    </row>
    <row r="900" spans="1:8">
      <c r="A900" s="132">
        <v>149842</v>
      </c>
      <c r="B900" s="133" t="s">
        <v>1144</v>
      </c>
      <c r="C900" s="134">
        <v>449</v>
      </c>
      <c r="D900" s="134">
        <v>517</v>
      </c>
      <c r="E900" s="134">
        <v>633</v>
      </c>
      <c r="F900" s="134">
        <v>566</v>
      </c>
      <c r="G900" s="135">
        <v>662</v>
      </c>
      <c r="H900" s="137">
        <f>IFERROR((Table19[[#This Row],[_202310]]-Table19[[#This Row],[_201910]])/Table19[[#This Row],[_201910]]*1,"")</f>
        <v>0.47438752783964366</v>
      </c>
    </row>
    <row r="901" spans="1:8">
      <c r="A901" s="132">
        <v>149842</v>
      </c>
      <c r="B901" s="133" t="s">
        <v>1145</v>
      </c>
      <c r="C901" s="134" t="s">
        <v>129</v>
      </c>
      <c r="D901" s="134" t="s">
        <v>129</v>
      </c>
      <c r="E901" s="134" t="s">
        <v>129</v>
      </c>
      <c r="F901" s="134" t="s">
        <v>129</v>
      </c>
      <c r="G901" s="135" t="s">
        <v>129</v>
      </c>
      <c r="H901" s="137" t="str">
        <f>IFERROR((Table19[[#This Row],[_202310]]-Table19[[#This Row],[_201910]])/Table19[[#This Row],[_201910]]*1,"")</f>
        <v/>
      </c>
    </row>
    <row r="902" spans="1:8">
      <c r="A902" s="132">
        <v>149842</v>
      </c>
      <c r="B902" s="133" t="s">
        <v>1146</v>
      </c>
      <c r="C902" s="134">
        <v>587</v>
      </c>
      <c r="D902" s="134">
        <v>648</v>
      </c>
      <c r="E902" s="134">
        <v>737</v>
      </c>
      <c r="F902" s="134">
        <v>645</v>
      </c>
      <c r="G902" s="135">
        <v>733</v>
      </c>
      <c r="H902" s="137">
        <f>IFERROR((Table19[[#This Row],[_202310]]-Table19[[#This Row],[_201910]])/Table19[[#This Row],[_201910]]*1,"")</f>
        <v>0.24872231686541738</v>
      </c>
    </row>
    <row r="903" spans="1:8">
      <c r="A903" s="132">
        <v>149842</v>
      </c>
      <c r="B903" s="133" t="s">
        <v>1147</v>
      </c>
      <c r="C903" s="134">
        <v>36</v>
      </c>
      <c r="D903" s="134">
        <v>21</v>
      </c>
      <c r="E903" s="134">
        <v>23</v>
      </c>
      <c r="F903" s="134">
        <v>25</v>
      </c>
      <c r="G903" s="135">
        <v>26</v>
      </c>
      <c r="H903" s="137">
        <f>IFERROR((Table19[[#This Row],[_202310]]-Table19[[#This Row],[_201910]])/Table19[[#This Row],[_201910]]*1,"")</f>
        <v>-0.27777777777777779</v>
      </c>
    </row>
    <row r="904" spans="1:8">
      <c r="A904" s="132">
        <v>149842</v>
      </c>
      <c r="B904" s="133" t="s">
        <v>1148</v>
      </c>
      <c r="C904" s="134">
        <v>648</v>
      </c>
      <c r="D904" s="134">
        <v>622</v>
      </c>
      <c r="E904" s="134">
        <v>616</v>
      </c>
      <c r="F904" s="134">
        <v>525</v>
      </c>
      <c r="G904" s="135">
        <v>510</v>
      </c>
      <c r="H904" s="137">
        <f>IFERROR((Table19[[#This Row],[_202310]]-Table19[[#This Row],[_201910]])/Table19[[#This Row],[_201910]]*1,"")</f>
        <v>-0.21296296296296297</v>
      </c>
    </row>
    <row r="905" spans="1:8">
      <c r="A905" s="132">
        <v>149842</v>
      </c>
      <c r="B905" s="133" t="s">
        <v>1149</v>
      </c>
      <c r="C905" s="134">
        <v>507</v>
      </c>
      <c r="D905" s="134">
        <v>461</v>
      </c>
      <c r="E905" s="134">
        <v>496</v>
      </c>
      <c r="F905" s="134">
        <v>432</v>
      </c>
      <c r="G905" s="135">
        <v>427</v>
      </c>
      <c r="H905" s="137">
        <f>IFERROR((Table19[[#This Row],[_202310]]-Table19[[#This Row],[_201910]])/Table19[[#This Row],[_201910]]*1,"")</f>
        <v>-0.15779092702169625</v>
      </c>
    </row>
    <row r="906" spans="1:8">
      <c r="A906" s="132">
        <v>149842</v>
      </c>
      <c r="B906" s="133" t="s">
        <v>1150</v>
      </c>
      <c r="C906" s="134">
        <v>1191</v>
      </c>
      <c r="D906" s="134">
        <v>1104</v>
      </c>
      <c r="E906" s="134">
        <v>1135</v>
      </c>
      <c r="F906" s="134">
        <v>982</v>
      </c>
      <c r="G906" s="135">
        <v>963</v>
      </c>
      <c r="H906" s="137">
        <f>IFERROR((Table19[[#This Row],[_202310]]-Table19[[#This Row],[_201910]])/Table19[[#This Row],[_201910]]*1,"")</f>
        <v>-0.19143576826196473</v>
      </c>
    </row>
    <row r="907" spans="1:8">
      <c r="A907" s="132">
        <v>149842</v>
      </c>
      <c r="B907" s="133" t="s">
        <v>1151</v>
      </c>
      <c r="C907" s="134">
        <v>33</v>
      </c>
      <c r="D907" s="134">
        <v>37</v>
      </c>
      <c r="E907" s="134">
        <v>39</v>
      </c>
      <c r="F907" s="134">
        <v>40</v>
      </c>
      <c r="G907" s="135">
        <v>43</v>
      </c>
      <c r="H907" s="137">
        <f>IFERROR((Table19[[#This Row],[_202310]]-Table19[[#This Row],[_201910]])/Table19[[#This Row],[_201910]]*1,"")</f>
        <v>0.30303030303030304</v>
      </c>
    </row>
    <row r="908" spans="1:8">
      <c r="A908" s="132">
        <v>149842</v>
      </c>
      <c r="B908" s="133" t="s">
        <v>1152</v>
      </c>
      <c r="C908" s="134">
        <v>38</v>
      </c>
      <c r="D908" s="134">
        <v>37</v>
      </c>
      <c r="E908" s="134">
        <v>34</v>
      </c>
      <c r="F908" s="134">
        <v>34</v>
      </c>
      <c r="G908" s="135">
        <v>32</v>
      </c>
      <c r="H908" s="137">
        <f>IFERROR((Table19[[#This Row],[_202310]]-Table19[[#This Row],[_201910]])/Table19[[#This Row],[_201910]]*1,"")</f>
        <v>-0.15789473684210525</v>
      </c>
    </row>
    <row r="909" spans="1:8">
      <c r="A909" s="132">
        <v>149842</v>
      </c>
      <c r="B909" s="133" t="s">
        <v>1153</v>
      </c>
      <c r="C909" s="134">
        <v>2</v>
      </c>
      <c r="D909" s="134">
        <v>1</v>
      </c>
      <c r="E909" s="134">
        <v>1</v>
      </c>
      <c r="F909" s="134">
        <v>2</v>
      </c>
      <c r="G909" s="135">
        <v>2</v>
      </c>
      <c r="H909" s="137">
        <f>IFERROR((Table19[[#This Row],[_202310]]-Table19[[#This Row],[_201910]])/Table19[[#This Row],[_201910]]*1,"")</f>
        <v>0</v>
      </c>
    </row>
    <row r="910" spans="1:8">
      <c r="A910" s="132">
        <v>149842</v>
      </c>
      <c r="B910" s="133" t="s">
        <v>1154</v>
      </c>
      <c r="C910" s="134">
        <v>36</v>
      </c>
      <c r="D910" s="134">
        <v>36</v>
      </c>
      <c r="E910" s="134">
        <v>33</v>
      </c>
      <c r="F910" s="134">
        <v>32</v>
      </c>
      <c r="G910" s="135">
        <v>30</v>
      </c>
      <c r="H910" s="137">
        <f>IFERROR((Table19[[#This Row],[_202310]]-Table19[[#This Row],[_201910]])/Table19[[#This Row],[_201910]]*1,"")</f>
        <v>-0.16666666666666666</v>
      </c>
    </row>
    <row r="911" spans="1:8">
      <c r="A911" s="132">
        <v>149842</v>
      </c>
      <c r="B911" s="133" t="s">
        <v>1155</v>
      </c>
      <c r="C911" s="134">
        <v>29</v>
      </c>
      <c r="D911" s="134">
        <v>26</v>
      </c>
      <c r="E911" s="134">
        <v>26</v>
      </c>
      <c r="F911" s="134">
        <v>27</v>
      </c>
      <c r="G911" s="135">
        <v>25</v>
      </c>
      <c r="H911" s="137">
        <f>IFERROR((Table19[[#This Row],[_202310]]-Table19[[#This Row],[_201910]])/Table19[[#This Row],[_201910]]*1,"")</f>
        <v>-0.13793103448275862</v>
      </c>
    </row>
    <row r="912" spans="1:8">
      <c r="A912" s="132">
        <v>155140</v>
      </c>
      <c r="B912" s="133" t="s">
        <v>1130</v>
      </c>
      <c r="C912" s="134">
        <v>212</v>
      </c>
      <c r="D912" s="134">
        <v>296</v>
      </c>
      <c r="E912" s="134">
        <v>215</v>
      </c>
      <c r="F912" s="134">
        <v>198</v>
      </c>
      <c r="G912" s="135">
        <v>211</v>
      </c>
      <c r="H912" s="137">
        <f>IFERROR((Table19[[#This Row],[_202310]]-Table19[[#This Row],[_201910]])/Table19[[#This Row],[_201910]]*1,"")</f>
        <v>-4.7169811320754715E-3</v>
      </c>
    </row>
    <row r="913" spans="1:8">
      <c r="A913" s="132">
        <v>155140</v>
      </c>
      <c r="B913" s="133" t="s">
        <v>1131</v>
      </c>
      <c r="C913" s="134">
        <v>0</v>
      </c>
      <c r="D913" s="134">
        <v>0</v>
      </c>
      <c r="E913" s="134">
        <v>0</v>
      </c>
      <c r="F913" s="134">
        <v>0</v>
      </c>
      <c r="G913" s="135">
        <v>0</v>
      </c>
      <c r="H913" s="137" t="str">
        <f>IFERROR((Table19[[#This Row],[_202310]]-Table19[[#This Row],[_201910]])/Table19[[#This Row],[_201910]]*1,"")</f>
        <v/>
      </c>
    </row>
    <row r="914" spans="1:8">
      <c r="A914" s="132">
        <v>155140</v>
      </c>
      <c r="B914" s="133" t="s">
        <v>1132</v>
      </c>
      <c r="C914" s="134">
        <v>212</v>
      </c>
      <c r="D914" s="134">
        <v>296</v>
      </c>
      <c r="E914" s="134">
        <v>215</v>
      </c>
      <c r="F914" s="134">
        <v>198</v>
      </c>
      <c r="G914" s="135">
        <v>211</v>
      </c>
      <c r="H914" s="137">
        <f>IFERROR((Table19[[#This Row],[_202310]]-Table19[[#This Row],[_201910]])/Table19[[#This Row],[_201910]]*1,"")</f>
        <v>-4.7169811320754715E-3</v>
      </c>
    </row>
    <row r="915" spans="1:8">
      <c r="A915" s="132">
        <v>155140</v>
      </c>
      <c r="B915" s="133" t="s">
        <v>1133</v>
      </c>
      <c r="C915" s="134">
        <v>0</v>
      </c>
      <c r="D915" s="134">
        <v>0</v>
      </c>
      <c r="E915" s="134">
        <v>0</v>
      </c>
      <c r="F915" s="134">
        <v>0</v>
      </c>
      <c r="G915" s="135">
        <v>0</v>
      </c>
      <c r="H915" s="137" t="str">
        <f>IFERROR((Table19[[#This Row],[_202310]]-Table19[[#This Row],[_201910]])/Table19[[#This Row],[_201910]]*1,"")</f>
        <v/>
      </c>
    </row>
    <row r="916" spans="1:8">
      <c r="A916" s="132">
        <v>155140</v>
      </c>
      <c r="B916" s="133" t="s">
        <v>1134</v>
      </c>
      <c r="C916" s="134">
        <v>40</v>
      </c>
      <c r="D916" s="134">
        <v>3</v>
      </c>
      <c r="E916" s="134">
        <v>8</v>
      </c>
      <c r="F916" s="134">
        <v>44</v>
      </c>
      <c r="G916" s="135">
        <v>41</v>
      </c>
      <c r="H916" s="137">
        <f>IFERROR((Table19[[#This Row],[_202310]]-Table19[[#This Row],[_201910]])/Table19[[#This Row],[_201910]]*1,"")</f>
        <v>2.5000000000000001E-2</v>
      </c>
    </row>
    <row r="917" spans="1:8">
      <c r="A917" s="132">
        <v>155140</v>
      </c>
      <c r="B917" s="133" t="s">
        <v>1135</v>
      </c>
      <c r="C917" s="134">
        <v>7</v>
      </c>
      <c r="D917" s="134">
        <v>3</v>
      </c>
      <c r="E917" s="134">
        <v>17</v>
      </c>
      <c r="F917" s="134">
        <v>14</v>
      </c>
      <c r="G917" s="135">
        <v>36</v>
      </c>
      <c r="H917" s="137">
        <f>IFERROR((Table19[[#This Row],[_202310]]-Table19[[#This Row],[_201910]])/Table19[[#This Row],[_201910]]*1,"")</f>
        <v>4.1428571428571432</v>
      </c>
    </row>
    <row r="918" spans="1:8">
      <c r="A918" s="132">
        <v>155140</v>
      </c>
      <c r="B918" s="133" t="s">
        <v>1136</v>
      </c>
      <c r="C918" s="134">
        <v>47</v>
      </c>
      <c r="D918" s="134">
        <v>6</v>
      </c>
      <c r="E918" s="134">
        <v>25</v>
      </c>
      <c r="F918" s="134">
        <v>58</v>
      </c>
      <c r="G918" s="135">
        <v>77</v>
      </c>
      <c r="H918" s="137">
        <f>IFERROR((Table19[[#This Row],[_202310]]-Table19[[#This Row],[_201910]])/Table19[[#This Row],[_201910]]*1,"")</f>
        <v>0.63829787234042556</v>
      </c>
    </row>
    <row r="919" spans="1:8">
      <c r="A919" s="132">
        <v>155140</v>
      </c>
      <c r="B919" s="133" t="s">
        <v>1137</v>
      </c>
      <c r="C919" s="134">
        <v>22</v>
      </c>
      <c r="D919" s="134">
        <v>2</v>
      </c>
      <c r="E919" s="134">
        <v>12</v>
      </c>
      <c r="F919" s="134">
        <v>29</v>
      </c>
      <c r="G919" s="135">
        <v>36</v>
      </c>
      <c r="H919" s="137">
        <f>IFERROR((Table19[[#This Row],[_202310]]-Table19[[#This Row],[_201910]])/Table19[[#This Row],[_201910]]*1,"")</f>
        <v>0.63636363636363635</v>
      </c>
    </row>
    <row r="920" spans="1:8">
      <c r="A920" s="132">
        <v>155140</v>
      </c>
      <c r="B920" s="133" t="s">
        <v>1138</v>
      </c>
      <c r="C920" s="134">
        <v>0</v>
      </c>
      <c r="D920" s="134">
        <v>0</v>
      </c>
      <c r="E920" s="134">
        <v>0</v>
      </c>
      <c r="F920" s="134">
        <v>0</v>
      </c>
      <c r="G920" s="135">
        <v>0</v>
      </c>
      <c r="H920" s="137" t="str">
        <f>IFERROR((Table19[[#This Row],[_202310]]-Table19[[#This Row],[_201910]])/Table19[[#This Row],[_201910]]*1,"")</f>
        <v/>
      </c>
    </row>
    <row r="921" spans="1:8">
      <c r="A921" s="132">
        <v>155140</v>
      </c>
      <c r="B921" s="133" t="s">
        <v>1139</v>
      </c>
      <c r="C921" s="134">
        <v>61</v>
      </c>
      <c r="D921" s="134">
        <v>3</v>
      </c>
      <c r="E921" s="134">
        <v>42</v>
      </c>
      <c r="F921" s="134">
        <v>48</v>
      </c>
      <c r="G921" s="135">
        <v>36</v>
      </c>
      <c r="H921" s="137">
        <f>IFERROR((Table19[[#This Row],[_202310]]-Table19[[#This Row],[_201910]])/Table19[[#This Row],[_201910]]*1,"")</f>
        <v>-0.4098360655737705</v>
      </c>
    </row>
    <row r="922" spans="1:8">
      <c r="A922" s="132">
        <v>155140</v>
      </c>
      <c r="B922" s="133" t="s">
        <v>1140</v>
      </c>
      <c r="C922" s="134">
        <v>39</v>
      </c>
      <c r="D922" s="134">
        <v>3</v>
      </c>
      <c r="E922" s="134">
        <v>44</v>
      </c>
      <c r="F922" s="134">
        <v>40</v>
      </c>
      <c r="G922" s="135">
        <v>49</v>
      </c>
      <c r="H922" s="137">
        <f>IFERROR((Table19[[#This Row],[_202310]]-Table19[[#This Row],[_201910]])/Table19[[#This Row],[_201910]]*1,"")</f>
        <v>0.25641025641025639</v>
      </c>
    </row>
    <row r="923" spans="1:8">
      <c r="A923" s="132">
        <v>155140</v>
      </c>
      <c r="B923" s="133" t="s">
        <v>1141</v>
      </c>
      <c r="C923" s="134">
        <v>100</v>
      </c>
      <c r="D923" s="134">
        <v>6</v>
      </c>
      <c r="E923" s="134">
        <v>86</v>
      </c>
      <c r="F923" s="134">
        <v>88</v>
      </c>
      <c r="G923" s="135">
        <v>85</v>
      </c>
      <c r="H923" s="137">
        <f>IFERROR((Table19[[#This Row],[_202310]]-Table19[[#This Row],[_201910]])/Table19[[#This Row],[_201910]]*1,"")</f>
        <v>-0.15</v>
      </c>
    </row>
    <row r="924" spans="1:8">
      <c r="A924" s="132">
        <v>155140</v>
      </c>
      <c r="B924" s="133" t="s">
        <v>1142</v>
      </c>
      <c r="C924" s="134">
        <v>47</v>
      </c>
      <c r="D924" s="134">
        <v>2</v>
      </c>
      <c r="E924" s="134">
        <v>40</v>
      </c>
      <c r="F924" s="134">
        <v>44</v>
      </c>
      <c r="G924" s="135">
        <v>40</v>
      </c>
      <c r="H924" s="137">
        <f>IFERROR((Table19[[#This Row],[_202310]]-Table19[[#This Row],[_201910]])/Table19[[#This Row],[_201910]]*1,"")</f>
        <v>-0.14893617021276595</v>
      </c>
    </row>
    <row r="925" spans="1:8">
      <c r="A925" s="132">
        <v>155140</v>
      </c>
      <c r="B925" s="133" t="s">
        <v>1143</v>
      </c>
      <c r="C925" s="134">
        <v>0</v>
      </c>
      <c r="D925" s="134">
        <v>0</v>
      </c>
      <c r="E925" s="134">
        <v>0</v>
      </c>
      <c r="F925" s="134">
        <v>0</v>
      </c>
      <c r="G925" s="135">
        <v>0</v>
      </c>
      <c r="H925" s="137" t="str">
        <f>IFERROR((Table19[[#This Row],[_202310]]-Table19[[#This Row],[_201910]])/Table19[[#This Row],[_201910]]*1,"")</f>
        <v/>
      </c>
    </row>
    <row r="926" spans="1:8">
      <c r="A926" s="132">
        <v>155140</v>
      </c>
      <c r="B926" s="133" t="s">
        <v>1144</v>
      </c>
      <c r="C926" s="134">
        <v>61</v>
      </c>
      <c r="D926" s="134">
        <v>83</v>
      </c>
      <c r="E926" s="134">
        <v>42</v>
      </c>
      <c r="F926" s="134">
        <v>49</v>
      </c>
      <c r="G926" s="135">
        <v>58</v>
      </c>
      <c r="H926" s="137">
        <f>IFERROR((Table19[[#This Row],[_202310]]-Table19[[#This Row],[_201910]])/Table19[[#This Row],[_201910]]*1,"")</f>
        <v>-4.9180327868852458E-2</v>
      </c>
    </row>
    <row r="927" spans="1:8">
      <c r="A927" s="132">
        <v>155140</v>
      </c>
      <c r="B927" s="133" t="s">
        <v>1145</v>
      </c>
      <c r="C927" s="134">
        <v>39</v>
      </c>
      <c r="D927" s="134">
        <v>45</v>
      </c>
      <c r="E927" s="134">
        <v>44</v>
      </c>
      <c r="F927" s="134">
        <v>44</v>
      </c>
      <c r="G927" s="135">
        <v>53</v>
      </c>
      <c r="H927" s="137">
        <f>IFERROR((Table19[[#This Row],[_202310]]-Table19[[#This Row],[_201910]])/Table19[[#This Row],[_201910]]*1,"")</f>
        <v>0.35897435897435898</v>
      </c>
    </row>
    <row r="928" spans="1:8">
      <c r="A928" s="132">
        <v>155140</v>
      </c>
      <c r="B928" s="133" t="s">
        <v>1146</v>
      </c>
      <c r="C928" s="134">
        <v>100</v>
      </c>
      <c r="D928" s="134">
        <v>128</v>
      </c>
      <c r="E928" s="134">
        <v>86</v>
      </c>
      <c r="F928" s="134">
        <v>93</v>
      </c>
      <c r="G928" s="135">
        <v>111</v>
      </c>
      <c r="H928" s="137">
        <f>IFERROR((Table19[[#This Row],[_202310]]-Table19[[#This Row],[_201910]])/Table19[[#This Row],[_201910]]*1,"")</f>
        <v>0.11</v>
      </c>
    </row>
    <row r="929" spans="1:8">
      <c r="A929" s="132">
        <v>155140</v>
      </c>
      <c r="B929" s="133" t="s">
        <v>1147</v>
      </c>
      <c r="C929" s="134">
        <v>2</v>
      </c>
      <c r="D929" s="134">
        <v>9</v>
      </c>
      <c r="E929" s="134">
        <v>1</v>
      </c>
      <c r="F929" s="134">
        <v>1</v>
      </c>
      <c r="G929" s="135">
        <v>6</v>
      </c>
      <c r="H929" s="137">
        <f>IFERROR((Table19[[#This Row],[_202310]]-Table19[[#This Row],[_201910]])/Table19[[#This Row],[_201910]]*1,"")</f>
        <v>2</v>
      </c>
    </row>
    <row r="930" spans="1:8">
      <c r="A930" s="132">
        <v>155140</v>
      </c>
      <c r="B930" s="133" t="s">
        <v>1148</v>
      </c>
      <c r="C930" s="134">
        <v>98</v>
      </c>
      <c r="D930" s="134">
        <v>126</v>
      </c>
      <c r="E930" s="134">
        <v>39</v>
      </c>
      <c r="F930" s="134">
        <v>85</v>
      </c>
      <c r="G930" s="135">
        <v>52</v>
      </c>
      <c r="H930" s="137">
        <f>IFERROR((Table19[[#This Row],[_202310]]-Table19[[#This Row],[_201910]])/Table19[[#This Row],[_201910]]*1,"")</f>
        <v>-0.46938775510204084</v>
      </c>
    </row>
    <row r="931" spans="1:8">
      <c r="A931" s="132">
        <v>155140</v>
      </c>
      <c r="B931" s="133" t="s">
        <v>1149</v>
      </c>
      <c r="C931" s="134">
        <v>12</v>
      </c>
      <c r="D931" s="134">
        <v>33</v>
      </c>
      <c r="E931" s="134">
        <v>89</v>
      </c>
      <c r="F931" s="134">
        <v>19</v>
      </c>
      <c r="G931" s="135">
        <v>42</v>
      </c>
      <c r="H931" s="137">
        <f>IFERROR((Table19[[#This Row],[_202310]]-Table19[[#This Row],[_201910]])/Table19[[#This Row],[_201910]]*1,"")</f>
        <v>2.5</v>
      </c>
    </row>
    <row r="932" spans="1:8">
      <c r="A932" s="132">
        <v>155140</v>
      </c>
      <c r="B932" s="133" t="s">
        <v>1150</v>
      </c>
      <c r="C932" s="134">
        <v>112</v>
      </c>
      <c r="D932" s="134">
        <v>168</v>
      </c>
      <c r="E932" s="134">
        <v>129</v>
      </c>
      <c r="F932" s="134">
        <v>105</v>
      </c>
      <c r="G932" s="135">
        <v>100</v>
      </c>
      <c r="H932" s="137">
        <f>IFERROR((Table19[[#This Row],[_202310]]-Table19[[#This Row],[_201910]])/Table19[[#This Row],[_201910]]*1,"")</f>
        <v>-0.10714285714285714</v>
      </c>
    </row>
    <row r="933" spans="1:8">
      <c r="A933" s="132">
        <v>155140</v>
      </c>
      <c r="B933" s="133" t="s">
        <v>1151</v>
      </c>
      <c r="C933" s="134">
        <v>47</v>
      </c>
      <c r="D933" s="134">
        <v>43</v>
      </c>
      <c r="E933" s="134">
        <v>40</v>
      </c>
      <c r="F933" s="134">
        <v>47</v>
      </c>
      <c r="G933" s="135">
        <v>53</v>
      </c>
      <c r="H933" s="137">
        <f>IFERROR((Table19[[#This Row],[_202310]]-Table19[[#This Row],[_201910]])/Table19[[#This Row],[_201910]]*1,"")</f>
        <v>0.1276595744680851</v>
      </c>
    </row>
    <row r="934" spans="1:8">
      <c r="A934" s="132">
        <v>155140</v>
      </c>
      <c r="B934" s="133" t="s">
        <v>1152</v>
      </c>
      <c r="C934" s="134">
        <v>47</v>
      </c>
      <c r="D934" s="134">
        <v>46</v>
      </c>
      <c r="E934" s="134">
        <v>19</v>
      </c>
      <c r="F934" s="134">
        <v>43</v>
      </c>
      <c r="G934" s="135">
        <v>27</v>
      </c>
      <c r="H934" s="137">
        <f>IFERROR((Table19[[#This Row],[_202310]]-Table19[[#This Row],[_201910]])/Table19[[#This Row],[_201910]]*1,"")</f>
        <v>-0.42553191489361702</v>
      </c>
    </row>
    <row r="935" spans="1:8">
      <c r="A935" s="132">
        <v>155140</v>
      </c>
      <c r="B935" s="133" t="s">
        <v>1153</v>
      </c>
      <c r="C935" s="134">
        <v>1</v>
      </c>
      <c r="D935" s="134">
        <v>3</v>
      </c>
      <c r="E935" s="134">
        <v>0</v>
      </c>
      <c r="F935" s="134">
        <v>1</v>
      </c>
      <c r="G935" s="135">
        <v>3</v>
      </c>
      <c r="H935" s="137">
        <f>IFERROR((Table19[[#This Row],[_202310]]-Table19[[#This Row],[_201910]])/Table19[[#This Row],[_201910]]*1,"")</f>
        <v>2</v>
      </c>
    </row>
    <row r="936" spans="1:8">
      <c r="A936" s="132">
        <v>155140</v>
      </c>
      <c r="B936" s="133" t="s">
        <v>1154</v>
      </c>
      <c r="C936" s="134">
        <v>46</v>
      </c>
      <c r="D936" s="134">
        <v>43</v>
      </c>
      <c r="E936" s="134">
        <v>18</v>
      </c>
      <c r="F936" s="134">
        <v>43</v>
      </c>
      <c r="G936" s="135">
        <v>25</v>
      </c>
      <c r="H936" s="137">
        <f>IFERROR((Table19[[#This Row],[_202310]]-Table19[[#This Row],[_201910]])/Table19[[#This Row],[_201910]]*1,"")</f>
        <v>-0.45652173913043476</v>
      </c>
    </row>
    <row r="937" spans="1:8">
      <c r="A937" s="132">
        <v>155140</v>
      </c>
      <c r="B937" s="133" t="s">
        <v>1155</v>
      </c>
      <c r="C937" s="134">
        <v>6</v>
      </c>
      <c r="D937" s="134">
        <v>11</v>
      </c>
      <c r="E937" s="134">
        <v>41</v>
      </c>
      <c r="F937" s="134">
        <v>10</v>
      </c>
      <c r="G937" s="135">
        <v>20</v>
      </c>
      <c r="H937" s="137">
        <f>IFERROR((Table19[[#This Row],[_202310]]-Table19[[#This Row],[_201910]])/Table19[[#This Row],[_201910]]*1,"")</f>
        <v>2.3333333333333335</v>
      </c>
    </row>
    <row r="938" spans="1:8">
      <c r="A938" s="132">
        <v>157739</v>
      </c>
      <c r="B938" s="133" t="s">
        <v>1130</v>
      </c>
      <c r="C938" s="134">
        <v>426</v>
      </c>
      <c r="D938" s="134">
        <v>463</v>
      </c>
      <c r="E938" s="134">
        <v>371</v>
      </c>
      <c r="F938" s="134">
        <v>308</v>
      </c>
      <c r="G938" s="135">
        <v>388</v>
      </c>
      <c r="H938" s="137">
        <f>IFERROR((Table19[[#This Row],[_202310]]-Table19[[#This Row],[_201910]])/Table19[[#This Row],[_201910]]*1,"")</f>
        <v>-8.9201877934272297E-2</v>
      </c>
    </row>
    <row r="939" spans="1:8">
      <c r="A939" s="132">
        <v>157739</v>
      </c>
      <c r="B939" s="133" t="s">
        <v>1131</v>
      </c>
      <c r="C939" s="134">
        <v>0</v>
      </c>
      <c r="D939" s="134">
        <v>2</v>
      </c>
      <c r="E939" s="134">
        <v>0</v>
      </c>
      <c r="F939" s="134">
        <v>2</v>
      </c>
      <c r="G939" s="135">
        <v>1</v>
      </c>
      <c r="H939" s="137" t="str">
        <f>IFERROR((Table19[[#This Row],[_202310]]-Table19[[#This Row],[_201910]])/Table19[[#This Row],[_201910]]*1,"")</f>
        <v/>
      </c>
    </row>
    <row r="940" spans="1:8">
      <c r="A940" s="132">
        <v>157739</v>
      </c>
      <c r="B940" s="133" t="s">
        <v>1132</v>
      </c>
      <c r="C940" s="134">
        <v>426</v>
      </c>
      <c r="D940" s="134">
        <v>461</v>
      </c>
      <c r="E940" s="134">
        <v>371</v>
      </c>
      <c r="F940" s="134">
        <v>306</v>
      </c>
      <c r="G940" s="135">
        <v>387</v>
      </c>
      <c r="H940" s="137">
        <f>IFERROR((Table19[[#This Row],[_202310]]-Table19[[#This Row],[_201910]])/Table19[[#This Row],[_201910]]*1,"")</f>
        <v>-9.154929577464789E-2</v>
      </c>
    </row>
    <row r="941" spans="1:8">
      <c r="A941" s="132">
        <v>157739</v>
      </c>
      <c r="B941" s="133" t="s">
        <v>1133</v>
      </c>
      <c r="C941" s="134">
        <v>64</v>
      </c>
      <c r="D941" s="134">
        <v>59</v>
      </c>
      <c r="E941" s="134">
        <v>59</v>
      </c>
      <c r="F941" s="134">
        <v>34</v>
      </c>
      <c r="G941" s="135">
        <v>54</v>
      </c>
      <c r="H941" s="137">
        <f>IFERROR((Table19[[#This Row],[_202310]]-Table19[[#This Row],[_201910]])/Table19[[#This Row],[_201910]]*1,"")</f>
        <v>-0.15625</v>
      </c>
    </row>
    <row r="942" spans="1:8">
      <c r="A942" s="132">
        <v>157739</v>
      </c>
      <c r="B942" s="133" t="s">
        <v>1134</v>
      </c>
      <c r="C942" s="134">
        <v>70</v>
      </c>
      <c r="D942" s="134">
        <v>83</v>
      </c>
      <c r="E942" s="134">
        <v>64</v>
      </c>
      <c r="F942" s="134">
        <v>70</v>
      </c>
      <c r="G942" s="135">
        <v>95</v>
      </c>
      <c r="H942" s="137">
        <f>IFERROR((Table19[[#This Row],[_202310]]-Table19[[#This Row],[_201910]])/Table19[[#This Row],[_201910]]*1,"")</f>
        <v>0.35714285714285715</v>
      </c>
    </row>
    <row r="943" spans="1:8">
      <c r="A943" s="132">
        <v>157739</v>
      </c>
      <c r="B943" s="133" t="s">
        <v>1135</v>
      </c>
      <c r="C943" s="134" t="s">
        <v>129</v>
      </c>
      <c r="D943" s="134" t="s">
        <v>129</v>
      </c>
      <c r="E943" s="134" t="s">
        <v>129</v>
      </c>
      <c r="F943" s="134" t="s">
        <v>129</v>
      </c>
      <c r="G943" s="135" t="s">
        <v>129</v>
      </c>
      <c r="H943" s="137" t="str">
        <f>IFERROR((Table19[[#This Row],[_202310]]-Table19[[#This Row],[_201910]])/Table19[[#This Row],[_201910]]*1,"")</f>
        <v/>
      </c>
    </row>
    <row r="944" spans="1:8">
      <c r="A944" s="132">
        <v>157739</v>
      </c>
      <c r="B944" s="133" t="s">
        <v>1136</v>
      </c>
      <c r="C944" s="134">
        <v>134</v>
      </c>
      <c r="D944" s="134">
        <v>142</v>
      </c>
      <c r="E944" s="134">
        <v>123</v>
      </c>
      <c r="F944" s="134">
        <v>104</v>
      </c>
      <c r="G944" s="135">
        <v>149</v>
      </c>
      <c r="H944" s="137">
        <f>IFERROR((Table19[[#This Row],[_202310]]-Table19[[#This Row],[_201910]])/Table19[[#This Row],[_201910]]*1,"")</f>
        <v>0.11194029850746269</v>
      </c>
    </row>
    <row r="945" spans="1:8">
      <c r="A945" s="132">
        <v>157739</v>
      </c>
      <c r="B945" s="133" t="s">
        <v>1137</v>
      </c>
      <c r="C945" s="134">
        <v>31</v>
      </c>
      <c r="D945" s="134">
        <v>31</v>
      </c>
      <c r="E945" s="134">
        <v>33</v>
      </c>
      <c r="F945" s="134">
        <v>34</v>
      </c>
      <c r="G945" s="135">
        <v>39</v>
      </c>
      <c r="H945" s="137">
        <f>IFERROR((Table19[[#This Row],[_202310]]-Table19[[#This Row],[_201910]])/Table19[[#This Row],[_201910]]*1,"")</f>
        <v>0.25806451612903225</v>
      </c>
    </row>
    <row r="946" spans="1:8">
      <c r="A946" s="132">
        <v>157739</v>
      </c>
      <c r="B946" s="133" t="s">
        <v>1138</v>
      </c>
      <c r="C946" s="134">
        <v>59</v>
      </c>
      <c r="D946" s="134">
        <v>63</v>
      </c>
      <c r="E946" s="134">
        <v>61</v>
      </c>
      <c r="F946" s="134">
        <v>31</v>
      </c>
      <c r="G946" s="135">
        <v>58</v>
      </c>
      <c r="H946" s="137">
        <f>IFERROR((Table19[[#This Row],[_202310]]-Table19[[#This Row],[_201910]])/Table19[[#This Row],[_201910]]*1,"")</f>
        <v>-1.6949152542372881E-2</v>
      </c>
    </row>
    <row r="947" spans="1:8">
      <c r="A947" s="132">
        <v>157739</v>
      </c>
      <c r="B947" s="133" t="s">
        <v>1139</v>
      </c>
      <c r="C947" s="134">
        <v>87</v>
      </c>
      <c r="D947" s="134">
        <v>96</v>
      </c>
      <c r="E947" s="134">
        <v>75</v>
      </c>
      <c r="F947" s="134">
        <v>78</v>
      </c>
      <c r="G947" s="135">
        <v>102</v>
      </c>
      <c r="H947" s="137">
        <f>IFERROR((Table19[[#This Row],[_202310]]-Table19[[#This Row],[_201910]])/Table19[[#This Row],[_201910]]*1,"")</f>
        <v>0.17241379310344829</v>
      </c>
    </row>
    <row r="948" spans="1:8">
      <c r="A948" s="132">
        <v>157739</v>
      </c>
      <c r="B948" s="133" t="s">
        <v>1140</v>
      </c>
      <c r="C948" s="134" t="s">
        <v>129</v>
      </c>
      <c r="D948" s="134" t="s">
        <v>129</v>
      </c>
      <c r="E948" s="134" t="s">
        <v>129</v>
      </c>
      <c r="F948" s="134" t="s">
        <v>129</v>
      </c>
      <c r="G948" s="135" t="s">
        <v>129</v>
      </c>
      <c r="H948" s="137" t="str">
        <f>IFERROR((Table19[[#This Row],[_202310]]-Table19[[#This Row],[_201910]])/Table19[[#This Row],[_201910]]*1,"")</f>
        <v/>
      </c>
    </row>
    <row r="949" spans="1:8">
      <c r="A949" s="132">
        <v>157739</v>
      </c>
      <c r="B949" s="133" t="s">
        <v>1141</v>
      </c>
      <c r="C949" s="134">
        <v>146</v>
      </c>
      <c r="D949" s="134">
        <v>159</v>
      </c>
      <c r="E949" s="134">
        <v>136</v>
      </c>
      <c r="F949" s="134">
        <v>109</v>
      </c>
      <c r="G949" s="135">
        <v>160</v>
      </c>
      <c r="H949" s="137">
        <f>IFERROR((Table19[[#This Row],[_202310]]-Table19[[#This Row],[_201910]])/Table19[[#This Row],[_201910]]*1,"")</f>
        <v>9.5890410958904104E-2</v>
      </c>
    </row>
    <row r="950" spans="1:8">
      <c r="A950" s="132">
        <v>157739</v>
      </c>
      <c r="B950" s="133" t="s">
        <v>1142</v>
      </c>
      <c r="C950" s="134">
        <v>34</v>
      </c>
      <c r="D950" s="134">
        <v>34</v>
      </c>
      <c r="E950" s="134">
        <v>37</v>
      </c>
      <c r="F950" s="134">
        <v>36</v>
      </c>
      <c r="G950" s="135">
        <v>41</v>
      </c>
      <c r="H950" s="137">
        <f>IFERROR((Table19[[#This Row],[_202310]]-Table19[[#This Row],[_201910]])/Table19[[#This Row],[_201910]]*1,"")</f>
        <v>0.20588235294117646</v>
      </c>
    </row>
    <row r="951" spans="1:8">
      <c r="A951" s="132">
        <v>157739</v>
      </c>
      <c r="B951" s="133" t="s">
        <v>1143</v>
      </c>
      <c r="C951" s="134">
        <v>62</v>
      </c>
      <c r="D951" s="134">
        <v>64</v>
      </c>
      <c r="E951" s="134">
        <v>60</v>
      </c>
      <c r="F951" s="134">
        <v>31</v>
      </c>
      <c r="G951" s="135">
        <v>57</v>
      </c>
      <c r="H951" s="137">
        <f>IFERROR((Table19[[#This Row],[_202310]]-Table19[[#This Row],[_201910]])/Table19[[#This Row],[_201910]]*1,"")</f>
        <v>-8.0645161290322578E-2</v>
      </c>
    </row>
    <row r="952" spans="1:8">
      <c r="A952" s="132">
        <v>157739</v>
      </c>
      <c r="B952" s="133" t="s">
        <v>1144</v>
      </c>
      <c r="C952" s="134">
        <v>90</v>
      </c>
      <c r="D952" s="134">
        <v>101</v>
      </c>
      <c r="E952" s="134">
        <v>80</v>
      </c>
      <c r="F952" s="134">
        <v>81</v>
      </c>
      <c r="G952" s="135">
        <v>107</v>
      </c>
      <c r="H952" s="137">
        <f>IFERROR((Table19[[#This Row],[_202310]]-Table19[[#This Row],[_201910]])/Table19[[#This Row],[_201910]]*1,"")</f>
        <v>0.18888888888888888</v>
      </c>
    </row>
    <row r="953" spans="1:8">
      <c r="A953" s="132">
        <v>157739</v>
      </c>
      <c r="B953" s="133" t="s">
        <v>1145</v>
      </c>
      <c r="C953" s="134" t="s">
        <v>129</v>
      </c>
      <c r="D953" s="134" t="s">
        <v>129</v>
      </c>
      <c r="E953" s="134" t="s">
        <v>129</v>
      </c>
      <c r="F953" s="134" t="s">
        <v>129</v>
      </c>
      <c r="G953" s="135" t="s">
        <v>129</v>
      </c>
      <c r="H953" s="137" t="str">
        <f>IFERROR((Table19[[#This Row],[_202310]]-Table19[[#This Row],[_201910]])/Table19[[#This Row],[_201910]]*1,"")</f>
        <v/>
      </c>
    </row>
    <row r="954" spans="1:8">
      <c r="A954" s="132">
        <v>157739</v>
      </c>
      <c r="B954" s="133" t="s">
        <v>1146</v>
      </c>
      <c r="C954" s="134">
        <v>152</v>
      </c>
      <c r="D954" s="134">
        <v>165</v>
      </c>
      <c r="E954" s="134">
        <v>140</v>
      </c>
      <c r="F954" s="134">
        <v>112</v>
      </c>
      <c r="G954" s="135">
        <v>164</v>
      </c>
      <c r="H954" s="137">
        <f>IFERROR((Table19[[#This Row],[_202310]]-Table19[[#This Row],[_201910]])/Table19[[#This Row],[_201910]]*1,"")</f>
        <v>7.8947368421052627E-2</v>
      </c>
    </row>
    <row r="955" spans="1:8">
      <c r="A955" s="132">
        <v>157739</v>
      </c>
      <c r="B955" s="133" t="s">
        <v>1147</v>
      </c>
      <c r="C955" s="134">
        <v>7</v>
      </c>
      <c r="D955" s="134">
        <v>7</v>
      </c>
      <c r="E955" s="134">
        <v>9</v>
      </c>
      <c r="F955" s="134">
        <v>7</v>
      </c>
      <c r="G955" s="135">
        <v>8</v>
      </c>
      <c r="H955" s="137">
        <f>IFERROR((Table19[[#This Row],[_202310]]-Table19[[#This Row],[_201910]])/Table19[[#This Row],[_201910]]*1,"")</f>
        <v>0.14285714285714285</v>
      </c>
    </row>
    <row r="956" spans="1:8">
      <c r="A956" s="132">
        <v>157739</v>
      </c>
      <c r="B956" s="133" t="s">
        <v>1148</v>
      </c>
      <c r="C956" s="134">
        <v>54</v>
      </c>
      <c r="D956" s="134">
        <v>51</v>
      </c>
      <c r="E956" s="134">
        <v>37</v>
      </c>
      <c r="F956" s="134">
        <v>32</v>
      </c>
      <c r="G956" s="135">
        <v>38</v>
      </c>
      <c r="H956" s="137">
        <f>IFERROR((Table19[[#This Row],[_202310]]-Table19[[#This Row],[_201910]])/Table19[[#This Row],[_201910]]*1,"")</f>
        <v>-0.29629629629629628</v>
      </c>
    </row>
    <row r="957" spans="1:8">
      <c r="A957" s="132">
        <v>157739</v>
      </c>
      <c r="B957" s="133" t="s">
        <v>1149</v>
      </c>
      <c r="C957" s="134">
        <v>213</v>
      </c>
      <c r="D957" s="134">
        <v>238</v>
      </c>
      <c r="E957" s="134">
        <v>185</v>
      </c>
      <c r="F957" s="134">
        <v>155</v>
      </c>
      <c r="G957" s="135">
        <v>177</v>
      </c>
      <c r="H957" s="137">
        <f>IFERROR((Table19[[#This Row],[_202310]]-Table19[[#This Row],[_201910]])/Table19[[#This Row],[_201910]]*1,"")</f>
        <v>-0.16901408450704225</v>
      </c>
    </row>
    <row r="958" spans="1:8">
      <c r="A958" s="132">
        <v>157739</v>
      </c>
      <c r="B958" s="133" t="s">
        <v>1150</v>
      </c>
      <c r="C958" s="134">
        <v>274</v>
      </c>
      <c r="D958" s="134">
        <v>296</v>
      </c>
      <c r="E958" s="134">
        <v>231</v>
      </c>
      <c r="F958" s="134">
        <v>194</v>
      </c>
      <c r="G958" s="135">
        <v>223</v>
      </c>
      <c r="H958" s="137">
        <f>IFERROR((Table19[[#This Row],[_202310]]-Table19[[#This Row],[_201910]])/Table19[[#This Row],[_201910]]*1,"")</f>
        <v>-0.18613138686131386</v>
      </c>
    </row>
    <row r="959" spans="1:8">
      <c r="A959" s="132">
        <v>157739</v>
      </c>
      <c r="B959" s="133" t="s">
        <v>1151</v>
      </c>
      <c r="C959" s="134">
        <v>36</v>
      </c>
      <c r="D959" s="134">
        <v>36</v>
      </c>
      <c r="E959" s="134">
        <v>38</v>
      </c>
      <c r="F959" s="134">
        <v>37</v>
      </c>
      <c r="G959" s="135">
        <v>42</v>
      </c>
      <c r="H959" s="137">
        <f>IFERROR((Table19[[#This Row],[_202310]]-Table19[[#This Row],[_201910]])/Table19[[#This Row],[_201910]]*1,"")</f>
        <v>0.16666666666666666</v>
      </c>
    </row>
    <row r="960" spans="1:8">
      <c r="A960" s="132">
        <v>157739</v>
      </c>
      <c r="B960" s="133" t="s">
        <v>1152</v>
      </c>
      <c r="C960" s="134">
        <v>14</v>
      </c>
      <c r="D960" s="134">
        <v>13</v>
      </c>
      <c r="E960" s="134">
        <v>12</v>
      </c>
      <c r="F960" s="134">
        <v>13</v>
      </c>
      <c r="G960" s="135">
        <v>12</v>
      </c>
      <c r="H960" s="137">
        <f>IFERROR((Table19[[#This Row],[_202310]]-Table19[[#This Row],[_201910]])/Table19[[#This Row],[_201910]]*1,"")</f>
        <v>-0.14285714285714285</v>
      </c>
    </row>
    <row r="961" spans="1:8">
      <c r="A961" s="132">
        <v>157739</v>
      </c>
      <c r="B961" s="133" t="s">
        <v>1153</v>
      </c>
      <c r="C961" s="134">
        <v>2</v>
      </c>
      <c r="D961" s="134">
        <v>2</v>
      </c>
      <c r="E961" s="134">
        <v>2</v>
      </c>
      <c r="F961" s="134">
        <v>2</v>
      </c>
      <c r="G961" s="135">
        <v>2</v>
      </c>
      <c r="H961" s="137">
        <f>IFERROR((Table19[[#This Row],[_202310]]-Table19[[#This Row],[_201910]])/Table19[[#This Row],[_201910]]*1,"")</f>
        <v>0</v>
      </c>
    </row>
    <row r="962" spans="1:8">
      <c r="A962" s="132">
        <v>157739</v>
      </c>
      <c r="B962" s="133" t="s">
        <v>1154</v>
      </c>
      <c r="C962" s="134">
        <v>13</v>
      </c>
      <c r="D962" s="134">
        <v>11</v>
      </c>
      <c r="E962" s="134">
        <v>10</v>
      </c>
      <c r="F962" s="134">
        <v>10</v>
      </c>
      <c r="G962" s="135">
        <v>10</v>
      </c>
      <c r="H962" s="137">
        <f>IFERROR((Table19[[#This Row],[_202310]]-Table19[[#This Row],[_201910]])/Table19[[#This Row],[_201910]]*1,"")</f>
        <v>-0.23076923076923078</v>
      </c>
    </row>
    <row r="963" spans="1:8">
      <c r="A963" s="132">
        <v>157739</v>
      </c>
      <c r="B963" s="133" t="s">
        <v>1155</v>
      </c>
      <c r="C963" s="134">
        <v>50</v>
      </c>
      <c r="D963" s="134">
        <v>52</v>
      </c>
      <c r="E963" s="134">
        <v>50</v>
      </c>
      <c r="F963" s="134">
        <v>51</v>
      </c>
      <c r="G963" s="135">
        <v>46</v>
      </c>
      <c r="H963" s="137">
        <f>IFERROR((Table19[[#This Row],[_202310]]-Table19[[#This Row],[_201910]])/Table19[[#This Row],[_201910]]*1,"")</f>
        <v>-0.08</v>
      </c>
    </row>
    <row r="964" spans="1:8">
      <c r="A964" s="132">
        <v>159407</v>
      </c>
      <c r="B964" s="133" t="s">
        <v>1130</v>
      </c>
      <c r="C964" s="134">
        <v>737</v>
      </c>
      <c r="D964" s="134">
        <v>641</v>
      </c>
      <c r="E964" s="134">
        <v>580</v>
      </c>
      <c r="F964" s="134">
        <v>670</v>
      </c>
      <c r="G964" s="135">
        <v>634</v>
      </c>
      <c r="H964" s="137">
        <f>IFERROR((Table19[[#This Row],[_202310]]-Table19[[#This Row],[_201910]])/Table19[[#This Row],[_201910]]*1,"")</f>
        <v>-0.13975576662143827</v>
      </c>
    </row>
    <row r="965" spans="1:8">
      <c r="A965" s="132">
        <v>159407</v>
      </c>
      <c r="B965" s="133" t="s">
        <v>1131</v>
      </c>
      <c r="C965" s="134">
        <v>2</v>
      </c>
      <c r="D965" s="134">
        <v>0</v>
      </c>
      <c r="E965" s="134">
        <v>2</v>
      </c>
      <c r="F965" s="134">
        <v>1</v>
      </c>
      <c r="G965" s="135">
        <v>1</v>
      </c>
      <c r="H965" s="137">
        <f>IFERROR((Table19[[#This Row],[_202310]]-Table19[[#This Row],[_201910]])/Table19[[#This Row],[_201910]]*1,"")</f>
        <v>-0.5</v>
      </c>
    </row>
    <row r="966" spans="1:8">
      <c r="A966" s="132">
        <v>159407</v>
      </c>
      <c r="B966" s="133" t="s">
        <v>1132</v>
      </c>
      <c r="C966" s="134">
        <v>735</v>
      </c>
      <c r="D966" s="134">
        <v>641</v>
      </c>
      <c r="E966" s="134">
        <v>578</v>
      </c>
      <c r="F966" s="134">
        <v>669</v>
      </c>
      <c r="G966" s="135">
        <v>633</v>
      </c>
      <c r="H966" s="137">
        <f>IFERROR((Table19[[#This Row],[_202310]]-Table19[[#This Row],[_201910]])/Table19[[#This Row],[_201910]]*1,"")</f>
        <v>-0.13877551020408163</v>
      </c>
    </row>
    <row r="967" spans="1:8">
      <c r="A967" s="132">
        <v>159407</v>
      </c>
      <c r="B967" s="133" t="s">
        <v>1133</v>
      </c>
      <c r="C967" s="134">
        <v>1</v>
      </c>
      <c r="D967" s="134">
        <v>7</v>
      </c>
      <c r="E967" s="134">
        <v>2</v>
      </c>
      <c r="F967" s="134">
        <v>4</v>
      </c>
      <c r="G967" s="135">
        <v>7</v>
      </c>
      <c r="H967" s="137">
        <f>IFERROR((Table19[[#This Row],[_202310]]-Table19[[#This Row],[_201910]])/Table19[[#This Row],[_201910]]*1,"")</f>
        <v>6</v>
      </c>
    </row>
    <row r="968" spans="1:8">
      <c r="A968" s="132">
        <v>159407</v>
      </c>
      <c r="B968" s="133" t="s">
        <v>1134</v>
      </c>
      <c r="C968" s="134">
        <v>96</v>
      </c>
      <c r="D968" s="134">
        <v>96</v>
      </c>
      <c r="E968" s="134">
        <v>117</v>
      </c>
      <c r="F968" s="134">
        <v>97</v>
      </c>
      <c r="G968" s="135">
        <v>123</v>
      </c>
      <c r="H968" s="137">
        <f>IFERROR((Table19[[#This Row],[_202310]]-Table19[[#This Row],[_201910]])/Table19[[#This Row],[_201910]]*1,"")</f>
        <v>0.28125</v>
      </c>
    </row>
    <row r="969" spans="1:8">
      <c r="A969" s="132">
        <v>159407</v>
      </c>
      <c r="B969" s="133" t="s">
        <v>1135</v>
      </c>
      <c r="C969" s="134" t="s">
        <v>129</v>
      </c>
      <c r="D969" s="134" t="s">
        <v>129</v>
      </c>
      <c r="E969" s="134" t="s">
        <v>129</v>
      </c>
      <c r="F969" s="134" t="s">
        <v>129</v>
      </c>
      <c r="G969" s="135" t="s">
        <v>129</v>
      </c>
      <c r="H969" s="137" t="str">
        <f>IFERROR((Table19[[#This Row],[_202310]]-Table19[[#This Row],[_201910]])/Table19[[#This Row],[_201910]]*1,"")</f>
        <v/>
      </c>
    </row>
    <row r="970" spans="1:8">
      <c r="A970" s="132">
        <v>159407</v>
      </c>
      <c r="B970" s="133" t="s">
        <v>1136</v>
      </c>
      <c r="C970" s="134">
        <v>97</v>
      </c>
      <c r="D970" s="134">
        <v>103</v>
      </c>
      <c r="E970" s="134">
        <v>119</v>
      </c>
      <c r="F970" s="134">
        <v>101</v>
      </c>
      <c r="G970" s="135">
        <v>130</v>
      </c>
      <c r="H970" s="137">
        <f>IFERROR((Table19[[#This Row],[_202310]]-Table19[[#This Row],[_201910]])/Table19[[#This Row],[_201910]]*1,"")</f>
        <v>0.34020618556701032</v>
      </c>
    </row>
    <row r="971" spans="1:8">
      <c r="A971" s="132">
        <v>159407</v>
      </c>
      <c r="B971" s="133" t="s">
        <v>1137</v>
      </c>
      <c r="C971" s="134">
        <v>13</v>
      </c>
      <c r="D971" s="134">
        <v>16</v>
      </c>
      <c r="E971" s="134">
        <v>21</v>
      </c>
      <c r="F971" s="134">
        <v>15</v>
      </c>
      <c r="G971" s="135">
        <v>21</v>
      </c>
      <c r="H971" s="137">
        <f>IFERROR((Table19[[#This Row],[_202310]]-Table19[[#This Row],[_201910]])/Table19[[#This Row],[_201910]]*1,"")</f>
        <v>0.61538461538461542</v>
      </c>
    </row>
    <row r="972" spans="1:8">
      <c r="A972" s="132">
        <v>159407</v>
      </c>
      <c r="B972" s="133" t="s">
        <v>1138</v>
      </c>
      <c r="C972" s="134">
        <v>2</v>
      </c>
      <c r="D972" s="134">
        <v>2</v>
      </c>
      <c r="E972" s="134">
        <v>3</v>
      </c>
      <c r="F972" s="134">
        <v>5</v>
      </c>
      <c r="G972" s="135">
        <v>6</v>
      </c>
      <c r="H972" s="137">
        <f>IFERROR((Table19[[#This Row],[_202310]]-Table19[[#This Row],[_201910]])/Table19[[#This Row],[_201910]]*1,"")</f>
        <v>2</v>
      </c>
    </row>
    <row r="973" spans="1:8">
      <c r="A973" s="132">
        <v>159407</v>
      </c>
      <c r="B973" s="133" t="s">
        <v>1139</v>
      </c>
      <c r="C973" s="134">
        <v>120</v>
      </c>
      <c r="D973" s="134">
        <v>114</v>
      </c>
      <c r="E973" s="134">
        <v>133</v>
      </c>
      <c r="F973" s="134">
        <v>119</v>
      </c>
      <c r="G973" s="135">
        <v>139</v>
      </c>
      <c r="H973" s="137">
        <f>IFERROR((Table19[[#This Row],[_202310]]-Table19[[#This Row],[_201910]])/Table19[[#This Row],[_201910]]*1,"")</f>
        <v>0.15833333333333333</v>
      </c>
    </row>
    <row r="974" spans="1:8">
      <c r="A974" s="132">
        <v>159407</v>
      </c>
      <c r="B974" s="133" t="s">
        <v>1140</v>
      </c>
      <c r="C974" s="134" t="s">
        <v>129</v>
      </c>
      <c r="D974" s="134" t="s">
        <v>129</v>
      </c>
      <c r="E974" s="134" t="s">
        <v>129</v>
      </c>
      <c r="F974" s="134" t="s">
        <v>129</v>
      </c>
      <c r="G974" s="135" t="s">
        <v>129</v>
      </c>
      <c r="H974" s="137" t="str">
        <f>IFERROR((Table19[[#This Row],[_202310]]-Table19[[#This Row],[_201910]])/Table19[[#This Row],[_201910]]*1,"")</f>
        <v/>
      </c>
    </row>
    <row r="975" spans="1:8">
      <c r="A975" s="132">
        <v>159407</v>
      </c>
      <c r="B975" s="133" t="s">
        <v>1141</v>
      </c>
      <c r="C975" s="134">
        <v>122</v>
      </c>
      <c r="D975" s="134">
        <v>116</v>
      </c>
      <c r="E975" s="134">
        <v>136</v>
      </c>
      <c r="F975" s="134">
        <v>124</v>
      </c>
      <c r="G975" s="135">
        <v>145</v>
      </c>
      <c r="H975" s="137">
        <f>IFERROR((Table19[[#This Row],[_202310]]-Table19[[#This Row],[_201910]])/Table19[[#This Row],[_201910]]*1,"")</f>
        <v>0.18852459016393441</v>
      </c>
    </row>
    <row r="976" spans="1:8">
      <c r="A976" s="132">
        <v>159407</v>
      </c>
      <c r="B976" s="133" t="s">
        <v>1142</v>
      </c>
      <c r="C976" s="134">
        <v>17</v>
      </c>
      <c r="D976" s="134">
        <v>18</v>
      </c>
      <c r="E976" s="134">
        <v>24</v>
      </c>
      <c r="F976" s="134">
        <v>19</v>
      </c>
      <c r="G976" s="135">
        <v>23</v>
      </c>
      <c r="H976" s="137">
        <f>IFERROR((Table19[[#This Row],[_202310]]-Table19[[#This Row],[_201910]])/Table19[[#This Row],[_201910]]*1,"")</f>
        <v>0.35294117647058826</v>
      </c>
    </row>
    <row r="977" spans="1:8">
      <c r="A977" s="132">
        <v>159407</v>
      </c>
      <c r="B977" s="133" t="s">
        <v>1143</v>
      </c>
      <c r="C977" s="134">
        <v>4</v>
      </c>
      <c r="D977" s="134">
        <v>2</v>
      </c>
      <c r="E977" s="134">
        <v>3</v>
      </c>
      <c r="F977" s="134">
        <v>5</v>
      </c>
      <c r="G977" s="135">
        <v>6</v>
      </c>
      <c r="H977" s="137">
        <f>IFERROR((Table19[[#This Row],[_202310]]-Table19[[#This Row],[_201910]])/Table19[[#This Row],[_201910]]*1,"")</f>
        <v>0.5</v>
      </c>
    </row>
    <row r="978" spans="1:8">
      <c r="A978" s="132">
        <v>159407</v>
      </c>
      <c r="B978" s="133" t="s">
        <v>1144</v>
      </c>
      <c r="C978" s="134">
        <v>128</v>
      </c>
      <c r="D978" s="134">
        <v>123</v>
      </c>
      <c r="E978" s="134">
        <v>139</v>
      </c>
      <c r="F978" s="134">
        <v>122</v>
      </c>
      <c r="G978" s="135">
        <v>141</v>
      </c>
      <c r="H978" s="137">
        <f>IFERROR((Table19[[#This Row],[_202310]]-Table19[[#This Row],[_201910]])/Table19[[#This Row],[_201910]]*1,"")</f>
        <v>0.1015625</v>
      </c>
    </row>
    <row r="979" spans="1:8">
      <c r="A979" s="132">
        <v>159407</v>
      </c>
      <c r="B979" s="133" t="s">
        <v>1145</v>
      </c>
      <c r="C979" s="134" t="s">
        <v>129</v>
      </c>
      <c r="D979" s="134" t="s">
        <v>129</v>
      </c>
      <c r="E979" s="134" t="s">
        <v>129</v>
      </c>
      <c r="F979" s="134" t="s">
        <v>129</v>
      </c>
      <c r="G979" s="135" t="s">
        <v>129</v>
      </c>
      <c r="H979" s="137" t="str">
        <f>IFERROR((Table19[[#This Row],[_202310]]-Table19[[#This Row],[_201910]])/Table19[[#This Row],[_201910]]*1,"")</f>
        <v/>
      </c>
    </row>
    <row r="980" spans="1:8">
      <c r="A980" s="132">
        <v>159407</v>
      </c>
      <c r="B980" s="133" t="s">
        <v>1146</v>
      </c>
      <c r="C980" s="134">
        <v>132</v>
      </c>
      <c r="D980" s="134">
        <v>125</v>
      </c>
      <c r="E980" s="134">
        <v>142</v>
      </c>
      <c r="F980" s="134">
        <v>127</v>
      </c>
      <c r="G980" s="135">
        <v>147</v>
      </c>
      <c r="H980" s="137">
        <f>IFERROR((Table19[[#This Row],[_202310]]-Table19[[#This Row],[_201910]])/Table19[[#This Row],[_201910]]*1,"")</f>
        <v>0.11363636363636363</v>
      </c>
    </row>
    <row r="981" spans="1:8">
      <c r="A981" s="132">
        <v>159407</v>
      </c>
      <c r="B981" s="133" t="s">
        <v>1147</v>
      </c>
      <c r="C981" s="134">
        <v>9</v>
      </c>
      <c r="D981" s="134">
        <v>9</v>
      </c>
      <c r="E981" s="134">
        <v>3</v>
      </c>
      <c r="F981" s="134">
        <v>5</v>
      </c>
      <c r="G981" s="135">
        <v>4</v>
      </c>
      <c r="H981" s="137">
        <f>IFERROR((Table19[[#This Row],[_202310]]-Table19[[#This Row],[_201910]])/Table19[[#This Row],[_201910]]*1,"")</f>
        <v>-0.55555555555555558</v>
      </c>
    </row>
    <row r="982" spans="1:8">
      <c r="A982" s="132">
        <v>159407</v>
      </c>
      <c r="B982" s="133" t="s">
        <v>1148</v>
      </c>
      <c r="C982" s="134">
        <v>537</v>
      </c>
      <c r="D982" s="134">
        <v>253</v>
      </c>
      <c r="E982" s="134">
        <v>402</v>
      </c>
      <c r="F982" s="134">
        <v>509</v>
      </c>
      <c r="G982" s="135">
        <v>460</v>
      </c>
      <c r="H982" s="137">
        <f>IFERROR((Table19[[#This Row],[_202310]]-Table19[[#This Row],[_201910]])/Table19[[#This Row],[_201910]]*1,"")</f>
        <v>-0.14338919925512103</v>
      </c>
    </row>
    <row r="983" spans="1:8">
      <c r="A983" s="132">
        <v>159407</v>
      </c>
      <c r="B983" s="133" t="s">
        <v>1149</v>
      </c>
      <c r="C983" s="134">
        <v>57</v>
      </c>
      <c r="D983" s="134">
        <v>254</v>
      </c>
      <c r="E983" s="134">
        <v>31</v>
      </c>
      <c r="F983" s="134">
        <v>28</v>
      </c>
      <c r="G983" s="135">
        <v>22</v>
      </c>
      <c r="H983" s="137">
        <f>IFERROR((Table19[[#This Row],[_202310]]-Table19[[#This Row],[_201910]])/Table19[[#This Row],[_201910]]*1,"")</f>
        <v>-0.61403508771929827</v>
      </c>
    </row>
    <row r="984" spans="1:8">
      <c r="A984" s="132">
        <v>159407</v>
      </c>
      <c r="B984" s="133" t="s">
        <v>1150</v>
      </c>
      <c r="C984" s="134">
        <v>603</v>
      </c>
      <c r="D984" s="134">
        <v>516</v>
      </c>
      <c r="E984" s="134">
        <v>436</v>
      </c>
      <c r="F984" s="134">
        <v>542</v>
      </c>
      <c r="G984" s="135">
        <v>486</v>
      </c>
      <c r="H984" s="137">
        <f>IFERROR((Table19[[#This Row],[_202310]]-Table19[[#This Row],[_201910]])/Table19[[#This Row],[_201910]]*1,"")</f>
        <v>-0.19402985074626866</v>
      </c>
    </row>
    <row r="985" spans="1:8">
      <c r="A985" s="132">
        <v>159407</v>
      </c>
      <c r="B985" s="133" t="s">
        <v>1151</v>
      </c>
      <c r="C985" s="134">
        <v>18</v>
      </c>
      <c r="D985" s="134">
        <v>20</v>
      </c>
      <c r="E985" s="134">
        <v>25</v>
      </c>
      <c r="F985" s="134">
        <v>19</v>
      </c>
      <c r="G985" s="135">
        <v>23</v>
      </c>
      <c r="H985" s="137">
        <f>IFERROR((Table19[[#This Row],[_202310]]-Table19[[#This Row],[_201910]])/Table19[[#This Row],[_201910]]*1,"")</f>
        <v>0.27777777777777779</v>
      </c>
    </row>
    <row r="986" spans="1:8">
      <c r="A986" s="132">
        <v>159407</v>
      </c>
      <c r="B986" s="133" t="s">
        <v>1152</v>
      </c>
      <c r="C986" s="134">
        <v>74</v>
      </c>
      <c r="D986" s="134">
        <v>41</v>
      </c>
      <c r="E986" s="134">
        <v>70</v>
      </c>
      <c r="F986" s="134">
        <v>77</v>
      </c>
      <c r="G986" s="135">
        <v>73</v>
      </c>
      <c r="H986" s="137">
        <f>IFERROR((Table19[[#This Row],[_202310]]-Table19[[#This Row],[_201910]])/Table19[[#This Row],[_201910]]*1,"")</f>
        <v>-1.3513513513513514E-2</v>
      </c>
    </row>
    <row r="987" spans="1:8">
      <c r="A987" s="132">
        <v>159407</v>
      </c>
      <c r="B987" s="133" t="s">
        <v>1153</v>
      </c>
      <c r="C987" s="134">
        <v>1</v>
      </c>
      <c r="D987" s="134">
        <v>1</v>
      </c>
      <c r="E987" s="134">
        <v>1</v>
      </c>
      <c r="F987" s="134">
        <v>1</v>
      </c>
      <c r="G987" s="135">
        <v>1</v>
      </c>
      <c r="H987" s="137">
        <f>IFERROR((Table19[[#This Row],[_202310]]-Table19[[#This Row],[_201910]])/Table19[[#This Row],[_201910]]*1,"")</f>
        <v>0</v>
      </c>
    </row>
    <row r="988" spans="1:8">
      <c r="A988" s="132">
        <v>159407</v>
      </c>
      <c r="B988" s="133" t="s">
        <v>1154</v>
      </c>
      <c r="C988" s="134">
        <v>73</v>
      </c>
      <c r="D988" s="134">
        <v>39</v>
      </c>
      <c r="E988" s="134">
        <v>70</v>
      </c>
      <c r="F988" s="134">
        <v>76</v>
      </c>
      <c r="G988" s="135">
        <v>73</v>
      </c>
      <c r="H988" s="137">
        <f>IFERROR((Table19[[#This Row],[_202310]]-Table19[[#This Row],[_201910]])/Table19[[#This Row],[_201910]]*1,"")</f>
        <v>0</v>
      </c>
    </row>
    <row r="989" spans="1:8">
      <c r="A989" s="132">
        <v>159407</v>
      </c>
      <c r="B989" s="133" t="s">
        <v>1155</v>
      </c>
      <c r="C989" s="134">
        <v>8</v>
      </c>
      <c r="D989" s="134">
        <v>40</v>
      </c>
      <c r="E989" s="134">
        <v>5</v>
      </c>
      <c r="F989" s="134">
        <v>4</v>
      </c>
      <c r="G989" s="135">
        <v>3</v>
      </c>
      <c r="H989" s="137">
        <f>IFERROR((Table19[[#This Row],[_202310]]-Table19[[#This Row],[_201910]])/Table19[[#This Row],[_201910]]*1,"")</f>
        <v>-0.625</v>
      </c>
    </row>
    <row r="990" spans="1:8">
      <c r="A990" s="132">
        <v>161767</v>
      </c>
      <c r="B990" s="133" t="s">
        <v>1130</v>
      </c>
      <c r="C990" s="134">
        <v>1894</v>
      </c>
      <c r="D990" s="134">
        <v>1877</v>
      </c>
      <c r="E990" s="134">
        <v>1790</v>
      </c>
      <c r="F990" s="134">
        <v>1575</v>
      </c>
      <c r="G990" s="135">
        <v>1449</v>
      </c>
      <c r="H990" s="137">
        <f>IFERROR((Table19[[#This Row],[_202310]]-Table19[[#This Row],[_201910]])/Table19[[#This Row],[_201910]]*1,"")</f>
        <v>-0.23495248152059134</v>
      </c>
    </row>
    <row r="991" spans="1:8">
      <c r="A991" s="132">
        <v>161767</v>
      </c>
      <c r="B991" s="133" t="s">
        <v>1131</v>
      </c>
      <c r="C991" s="134">
        <v>3</v>
      </c>
      <c r="D991" s="134">
        <v>0</v>
      </c>
      <c r="E991" s="134">
        <v>5</v>
      </c>
      <c r="F991" s="134">
        <v>1</v>
      </c>
      <c r="G991" s="135">
        <v>0</v>
      </c>
      <c r="H991" s="137">
        <f>IFERROR((Table19[[#This Row],[_202310]]-Table19[[#This Row],[_201910]])/Table19[[#This Row],[_201910]]*1,"")</f>
        <v>-1</v>
      </c>
    </row>
    <row r="992" spans="1:8">
      <c r="A992" s="132">
        <v>161767</v>
      </c>
      <c r="B992" s="133" t="s">
        <v>1132</v>
      </c>
      <c r="C992" s="134">
        <v>1891</v>
      </c>
      <c r="D992" s="134">
        <v>1877</v>
      </c>
      <c r="E992" s="134">
        <v>1785</v>
      </c>
      <c r="F992" s="134">
        <v>1574</v>
      </c>
      <c r="G992" s="135">
        <v>1449</v>
      </c>
      <c r="H992" s="137">
        <f>IFERROR((Table19[[#This Row],[_202310]]-Table19[[#This Row],[_201910]])/Table19[[#This Row],[_201910]]*1,"")</f>
        <v>-0.23373876255949233</v>
      </c>
    </row>
    <row r="993" spans="1:8">
      <c r="A993" s="132">
        <v>161767</v>
      </c>
      <c r="B993" s="133" t="s">
        <v>1133</v>
      </c>
      <c r="C993" s="134">
        <v>32</v>
      </c>
      <c r="D993" s="134">
        <v>47</v>
      </c>
      <c r="E993" s="134">
        <v>28</v>
      </c>
      <c r="F993" s="134">
        <v>29</v>
      </c>
      <c r="G993" s="135">
        <v>20</v>
      </c>
      <c r="H993" s="137">
        <f>IFERROR((Table19[[#This Row],[_202310]]-Table19[[#This Row],[_201910]])/Table19[[#This Row],[_201910]]*1,"")</f>
        <v>-0.375</v>
      </c>
    </row>
    <row r="994" spans="1:8">
      <c r="A994" s="132">
        <v>161767</v>
      </c>
      <c r="B994" s="133" t="s">
        <v>1134</v>
      </c>
      <c r="C994" s="134">
        <v>388</v>
      </c>
      <c r="D994" s="134">
        <v>433</v>
      </c>
      <c r="E994" s="134">
        <v>429</v>
      </c>
      <c r="F994" s="134">
        <v>385</v>
      </c>
      <c r="G994" s="135">
        <v>373</v>
      </c>
      <c r="H994" s="137">
        <f>IFERROR((Table19[[#This Row],[_202310]]-Table19[[#This Row],[_201910]])/Table19[[#This Row],[_201910]]*1,"")</f>
        <v>-3.8659793814432991E-2</v>
      </c>
    </row>
    <row r="995" spans="1:8">
      <c r="A995" s="132">
        <v>161767</v>
      </c>
      <c r="B995" s="133" t="s">
        <v>1135</v>
      </c>
      <c r="C995" s="134" t="s">
        <v>129</v>
      </c>
      <c r="D995" s="134" t="s">
        <v>129</v>
      </c>
      <c r="E995" s="134" t="s">
        <v>129</v>
      </c>
      <c r="F995" s="134" t="s">
        <v>129</v>
      </c>
      <c r="G995" s="135" t="s">
        <v>129</v>
      </c>
      <c r="H995" s="137" t="str">
        <f>IFERROR((Table19[[#This Row],[_202310]]-Table19[[#This Row],[_201910]])/Table19[[#This Row],[_201910]]*1,"")</f>
        <v/>
      </c>
    </row>
    <row r="996" spans="1:8">
      <c r="A996" s="132">
        <v>161767</v>
      </c>
      <c r="B996" s="133" t="s">
        <v>1136</v>
      </c>
      <c r="C996" s="134">
        <v>420</v>
      </c>
      <c r="D996" s="134">
        <v>480</v>
      </c>
      <c r="E996" s="134">
        <v>457</v>
      </c>
      <c r="F996" s="134">
        <v>414</v>
      </c>
      <c r="G996" s="135">
        <v>393</v>
      </c>
      <c r="H996" s="137">
        <f>IFERROR((Table19[[#This Row],[_202310]]-Table19[[#This Row],[_201910]])/Table19[[#This Row],[_201910]]*1,"")</f>
        <v>-6.4285714285714279E-2</v>
      </c>
    </row>
    <row r="997" spans="1:8">
      <c r="A997" s="132">
        <v>161767</v>
      </c>
      <c r="B997" s="133" t="s">
        <v>1137</v>
      </c>
      <c r="C997" s="134">
        <v>22</v>
      </c>
      <c r="D997" s="134">
        <v>26</v>
      </c>
      <c r="E997" s="134">
        <v>26</v>
      </c>
      <c r="F997" s="134">
        <v>26</v>
      </c>
      <c r="G997" s="135">
        <v>27</v>
      </c>
      <c r="H997" s="137">
        <f>IFERROR((Table19[[#This Row],[_202310]]-Table19[[#This Row],[_201910]])/Table19[[#This Row],[_201910]]*1,"")</f>
        <v>0.22727272727272727</v>
      </c>
    </row>
    <row r="998" spans="1:8">
      <c r="A998" s="132">
        <v>161767</v>
      </c>
      <c r="B998" s="133" t="s">
        <v>1138</v>
      </c>
      <c r="C998" s="134">
        <v>33</v>
      </c>
      <c r="D998" s="134">
        <v>50</v>
      </c>
      <c r="E998" s="134">
        <v>29</v>
      </c>
      <c r="F998" s="134">
        <v>37</v>
      </c>
      <c r="G998" s="135">
        <v>19</v>
      </c>
      <c r="H998" s="137">
        <f>IFERROR((Table19[[#This Row],[_202310]]-Table19[[#This Row],[_201910]])/Table19[[#This Row],[_201910]]*1,"")</f>
        <v>-0.42424242424242425</v>
      </c>
    </row>
    <row r="999" spans="1:8">
      <c r="A999" s="132">
        <v>161767</v>
      </c>
      <c r="B999" s="133" t="s">
        <v>1139</v>
      </c>
      <c r="C999" s="134">
        <v>491</v>
      </c>
      <c r="D999" s="134">
        <v>527</v>
      </c>
      <c r="E999" s="134">
        <v>530</v>
      </c>
      <c r="F999" s="134">
        <v>485</v>
      </c>
      <c r="G999" s="135">
        <v>443</v>
      </c>
      <c r="H999" s="137">
        <f>IFERROR((Table19[[#This Row],[_202310]]-Table19[[#This Row],[_201910]])/Table19[[#This Row],[_201910]]*1,"")</f>
        <v>-9.775967413441955E-2</v>
      </c>
    </row>
    <row r="1000" spans="1:8">
      <c r="A1000" s="132">
        <v>161767</v>
      </c>
      <c r="B1000" s="133" t="s">
        <v>1140</v>
      </c>
      <c r="C1000" s="134" t="s">
        <v>129</v>
      </c>
      <c r="D1000" s="134" t="s">
        <v>129</v>
      </c>
      <c r="E1000" s="134" t="s">
        <v>129</v>
      </c>
      <c r="F1000" s="134" t="s">
        <v>129</v>
      </c>
      <c r="G1000" s="135" t="s">
        <v>129</v>
      </c>
      <c r="H1000" s="137" t="str">
        <f>IFERROR((Table19[[#This Row],[_202310]]-Table19[[#This Row],[_201910]])/Table19[[#This Row],[_201910]]*1,"")</f>
        <v/>
      </c>
    </row>
    <row r="1001" spans="1:8">
      <c r="A1001" s="132">
        <v>161767</v>
      </c>
      <c r="B1001" s="133" t="s">
        <v>1141</v>
      </c>
      <c r="C1001" s="134">
        <v>524</v>
      </c>
      <c r="D1001" s="134">
        <v>577</v>
      </c>
      <c r="E1001" s="134">
        <v>559</v>
      </c>
      <c r="F1001" s="134">
        <v>522</v>
      </c>
      <c r="G1001" s="135">
        <v>462</v>
      </c>
      <c r="H1001" s="137">
        <f>IFERROR((Table19[[#This Row],[_202310]]-Table19[[#This Row],[_201910]])/Table19[[#This Row],[_201910]]*1,"")</f>
        <v>-0.1183206106870229</v>
      </c>
    </row>
    <row r="1002" spans="1:8">
      <c r="A1002" s="132">
        <v>161767</v>
      </c>
      <c r="B1002" s="133" t="s">
        <v>1142</v>
      </c>
      <c r="C1002" s="134">
        <v>28</v>
      </c>
      <c r="D1002" s="134">
        <v>31</v>
      </c>
      <c r="E1002" s="134">
        <v>31</v>
      </c>
      <c r="F1002" s="134">
        <v>33</v>
      </c>
      <c r="G1002" s="135">
        <v>32</v>
      </c>
      <c r="H1002" s="137">
        <f>IFERROR((Table19[[#This Row],[_202310]]-Table19[[#This Row],[_201910]])/Table19[[#This Row],[_201910]]*1,"")</f>
        <v>0.14285714285714285</v>
      </c>
    </row>
    <row r="1003" spans="1:8">
      <c r="A1003" s="132">
        <v>161767</v>
      </c>
      <c r="B1003" s="133" t="s">
        <v>1143</v>
      </c>
      <c r="C1003" s="134">
        <v>38</v>
      </c>
      <c r="D1003" s="134">
        <v>49</v>
      </c>
      <c r="E1003" s="134">
        <v>32</v>
      </c>
      <c r="F1003" s="134">
        <v>34</v>
      </c>
      <c r="G1003" s="135">
        <v>21</v>
      </c>
      <c r="H1003" s="137">
        <f>IFERROR((Table19[[#This Row],[_202310]]-Table19[[#This Row],[_201910]])/Table19[[#This Row],[_201910]]*1,"")</f>
        <v>-0.44736842105263158</v>
      </c>
    </row>
    <row r="1004" spans="1:8">
      <c r="A1004" s="132">
        <v>161767</v>
      </c>
      <c r="B1004" s="133" t="s">
        <v>1144</v>
      </c>
      <c r="C1004" s="134">
        <v>536</v>
      </c>
      <c r="D1004" s="134">
        <v>575</v>
      </c>
      <c r="E1004" s="134">
        <v>587</v>
      </c>
      <c r="F1004" s="134">
        <v>525</v>
      </c>
      <c r="G1004" s="135">
        <v>468</v>
      </c>
      <c r="H1004" s="137">
        <f>IFERROR((Table19[[#This Row],[_202310]]-Table19[[#This Row],[_201910]])/Table19[[#This Row],[_201910]]*1,"")</f>
        <v>-0.12686567164179105</v>
      </c>
    </row>
    <row r="1005" spans="1:8">
      <c r="A1005" s="132">
        <v>161767</v>
      </c>
      <c r="B1005" s="133" t="s">
        <v>1145</v>
      </c>
      <c r="C1005" s="134" t="s">
        <v>129</v>
      </c>
      <c r="D1005" s="134" t="s">
        <v>129</v>
      </c>
      <c r="E1005" s="134" t="s">
        <v>129</v>
      </c>
      <c r="F1005" s="134" t="s">
        <v>129</v>
      </c>
      <c r="G1005" s="135" t="s">
        <v>129</v>
      </c>
      <c r="H1005" s="137" t="str">
        <f>IFERROR((Table19[[#This Row],[_202310]]-Table19[[#This Row],[_201910]])/Table19[[#This Row],[_201910]]*1,"")</f>
        <v/>
      </c>
    </row>
    <row r="1006" spans="1:8">
      <c r="A1006" s="132">
        <v>161767</v>
      </c>
      <c r="B1006" s="133" t="s">
        <v>1146</v>
      </c>
      <c r="C1006" s="134">
        <v>574</v>
      </c>
      <c r="D1006" s="134">
        <v>624</v>
      </c>
      <c r="E1006" s="134">
        <v>619</v>
      </c>
      <c r="F1006" s="134">
        <v>559</v>
      </c>
      <c r="G1006" s="135">
        <v>489</v>
      </c>
      <c r="H1006" s="137">
        <f>IFERROR((Table19[[#This Row],[_202310]]-Table19[[#This Row],[_201910]])/Table19[[#This Row],[_201910]]*1,"")</f>
        <v>-0.1480836236933798</v>
      </c>
    </row>
    <row r="1007" spans="1:8">
      <c r="A1007" s="132">
        <v>161767</v>
      </c>
      <c r="B1007" s="133" t="s">
        <v>1147</v>
      </c>
      <c r="C1007" s="134">
        <v>48</v>
      </c>
      <c r="D1007" s="134">
        <v>45</v>
      </c>
      <c r="E1007" s="134">
        <v>39</v>
      </c>
      <c r="F1007" s="134">
        <v>30</v>
      </c>
      <c r="G1007" s="135">
        <v>28</v>
      </c>
      <c r="H1007" s="137">
        <f>IFERROR((Table19[[#This Row],[_202310]]-Table19[[#This Row],[_201910]])/Table19[[#This Row],[_201910]]*1,"")</f>
        <v>-0.41666666666666669</v>
      </c>
    </row>
    <row r="1008" spans="1:8">
      <c r="A1008" s="132">
        <v>161767</v>
      </c>
      <c r="B1008" s="133" t="s">
        <v>1148</v>
      </c>
      <c r="C1008" s="134">
        <v>656</v>
      </c>
      <c r="D1008" s="134">
        <v>612</v>
      </c>
      <c r="E1008" s="134">
        <v>551</v>
      </c>
      <c r="F1008" s="134">
        <v>479</v>
      </c>
      <c r="G1008" s="135">
        <v>469</v>
      </c>
      <c r="H1008" s="137">
        <f>IFERROR((Table19[[#This Row],[_202310]]-Table19[[#This Row],[_201910]])/Table19[[#This Row],[_201910]]*1,"")</f>
        <v>-0.28506097560975607</v>
      </c>
    </row>
    <row r="1009" spans="1:8">
      <c r="A1009" s="132">
        <v>161767</v>
      </c>
      <c r="B1009" s="133" t="s">
        <v>1149</v>
      </c>
      <c r="C1009" s="134">
        <v>613</v>
      </c>
      <c r="D1009" s="134">
        <v>596</v>
      </c>
      <c r="E1009" s="134">
        <v>576</v>
      </c>
      <c r="F1009" s="134">
        <v>506</v>
      </c>
      <c r="G1009" s="135">
        <v>463</v>
      </c>
      <c r="H1009" s="137">
        <f>IFERROR((Table19[[#This Row],[_202310]]-Table19[[#This Row],[_201910]])/Table19[[#This Row],[_201910]]*1,"")</f>
        <v>-0.24469820554649266</v>
      </c>
    </row>
    <row r="1010" spans="1:8">
      <c r="A1010" s="132">
        <v>161767</v>
      </c>
      <c r="B1010" s="133" t="s">
        <v>1150</v>
      </c>
      <c r="C1010" s="134">
        <v>1317</v>
      </c>
      <c r="D1010" s="134">
        <v>1253</v>
      </c>
      <c r="E1010" s="134">
        <v>1166</v>
      </c>
      <c r="F1010" s="134">
        <v>1015</v>
      </c>
      <c r="G1010" s="135">
        <v>960</v>
      </c>
      <c r="H1010" s="137">
        <f>IFERROR((Table19[[#This Row],[_202310]]-Table19[[#This Row],[_201910]])/Table19[[#This Row],[_201910]]*1,"")</f>
        <v>-0.27107061503416857</v>
      </c>
    </row>
    <row r="1011" spans="1:8">
      <c r="A1011" s="132">
        <v>161767</v>
      </c>
      <c r="B1011" s="133" t="s">
        <v>1151</v>
      </c>
      <c r="C1011" s="134">
        <v>30</v>
      </c>
      <c r="D1011" s="134">
        <v>33</v>
      </c>
      <c r="E1011" s="134">
        <v>35</v>
      </c>
      <c r="F1011" s="134">
        <v>36</v>
      </c>
      <c r="G1011" s="135">
        <v>34</v>
      </c>
      <c r="H1011" s="137">
        <f>IFERROR((Table19[[#This Row],[_202310]]-Table19[[#This Row],[_201910]])/Table19[[#This Row],[_201910]]*1,"")</f>
        <v>0.13333333333333333</v>
      </c>
    </row>
    <row r="1012" spans="1:8">
      <c r="A1012" s="132">
        <v>161767</v>
      </c>
      <c r="B1012" s="133" t="s">
        <v>1152</v>
      </c>
      <c r="C1012" s="134">
        <v>37</v>
      </c>
      <c r="D1012" s="134">
        <v>35</v>
      </c>
      <c r="E1012" s="134">
        <v>33</v>
      </c>
      <c r="F1012" s="134">
        <v>32</v>
      </c>
      <c r="G1012" s="135">
        <v>34</v>
      </c>
      <c r="H1012" s="137">
        <f>IFERROR((Table19[[#This Row],[_202310]]-Table19[[#This Row],[_201910]])/Table19[[#This Row],[_201910]]*1,"")</f>
        <v>-8.1081081081081086E-2</v>
      </c>
    </row>
    <row r="1013" spans="1:8">
      <c r="A1013" s="132">
        <v>161767</v>
      </c>
      <c r="B1013" s="133" t="s">
        <v>1153</v>
      </c>
      <c r="C1013" s="134">
        <v>3</v>
      </c>
      <c r="D1013" s="134">
        <v>2</v>
      </c>
      <c r="E1013" s="134">
        <v>2</v>
      </c>
      <c r="F1013" s="134">
        <v>2</v>
      </c>
      <c r="G1013" s="135">
        <v>2</v>
      </c>
      <c r="H1013" s="137">
        <f>IFERROR((Table19[[#This Row],[_202310]]-Table19[[#This Row],[_201910]])/Table19[[#This Row],[_201910]]*1,"")</f>
        <v>-0.33333333333333331</v>
      </c>
    </row>
    <row r="1014" spans="1:8">
      <c r="A1014" s="132">
        <v>161767</v>
      </c>
      <c r="B1014" s="133" t="s">
        <v>1154</v>
      </c>
      <c r="C1014" s="134">
        <v>35</v>
      </c>
      <c r="D1014" s="134">
        <v>33</v>
      </c>
      <c r="E1014" s="134">
        <v>31</v>
      </c>
      <c r="F1014" s="134">
        <v>30</v>
      </c>
      <c r="G1014" s="135">
        <v>32</v>
      </c>
      <c r="H1014" s="137">
        <f>IFERROR((Table19[[#This Row],[_202310]]-Table19[[#This Row],[_201910]])/Table19[[#This Row],[_201910]]*1,"")</f>
        <v>-8.5714285714285715E-2</v>
      </c>
    </row>
    <row r="1015" spans="1:8">
      <c r="A1015" s="132">
        <v>161767</v>
      </c>
      <c r="B1015" s="133" t="s">
        <v>1155</v>
      </c>
      <c r="C1015" s="134">
        <v>32</v>
      </c>
      <c r="D1015" s="134">
        <v>32</v>
      </c>
      <c r="E1015" s="134">
        <v>32</v>
      </c>
      <c r="F1015" s="134">
        <v>32</v>
      </c>
      <c r="G1015" s="135">
        <v>32</v>
      </c>
      <c r="H1015" s="137">
        <f>IFERROR((Table19[[#This Row],[_202310]]-Table19[[#This Row],[_201910]])/Table19[[#This Row],[_201910]]*1,"")</f>
        <v>0</v>
      </c>
    </row>
    <row r="1016" spans="1:8">
      <c r="A1016" s="132">
        <v>162122</v>
      </c>
      <c r="B1016" s="133" t="s">
        <v>1130</v>
      </c>
      <c r="C1016" s="134">
        <v>1238</v>
      </c>
      <c r="D1016" s="134">
        <v>1467</v>
      </c>
      <c r="E1016" s="134">
        <v>1451</v>
      </c>
      <c r="F1016" s="134">
        <v>1313</v>
      </c>
      <c r="G1016" s="135">
        <v>1340</v>
      </c>
      <c r="H1016" s="137">
        <f>IFERROR((Table19[[#This Row],[_202310]]-Table19[[#This Row],[_201910]])/Table19[[#This Row],[_201910]]*1,"")</f>
        <v>8.2390953150242321E-2</v>
      </c>
    </row>
    <row r="1017" spans="1:8">
      <c r="A1017" s="132">
        <v>162122</v>
      </c>
      <c r="B1017" s="133" t="s">
        <v>1131</v>
      </c>
      <c r="C1017" s="134">
        <v>0</v>
      </c>
      <c r="D1017" s="134">
        <v>0</v>
      </c>
      <c r="E1017" s="134">
        <v>0</v>
      </c>
      <c r="F1017" s="134">
        <v>0</v>
      </c>
      <c r="G1017" s="135">
        <v>0</v>
      </c>
      <c r="H1017" s="137" t="str">
        <f>IFERROR((Table19[[#This Row],[_202310]]-Table19[[#This Row],[_201910]])/Table19[[#This Row],[_201910]]*1,"")</f>
        <v/>
      </c>
    </row>
    <row r="1018" spans="1:8">
      <c r="A1018" s="132">
        <v>162122</v>
      </c>
      <c r="B1018" s="133" t="s">
        <v>1132</v>
      </c>
      <c r="C1018" s="134">
        <v>1238</v>
      </c>
      <c r="D1018" s="134">
        <v>1467</v>
      </c>
      <c r="E1018" s="134">
        <v>1451</v>
      </c>
      <c r="F1018" s="134">
        <v>1313</v>
      </c>
      <c r="G1018" s="135">
        <v>1340</v>
      </c>
      <c r="H1018" s="137">
        <f>IFERROR((Table19[[#This Row],[_202310]]-Table19[[#This Row],[_201910]])/Table19[[#This Row],[_201910]]*1,"")</f>
        <v>8.2390953150242321E-2</v>
      </c>
    </row>
    <row r="1019" spans="1:8">
      <c r="A1019" s="132">
        <v>162122</v>
      </c>
      <c r="B1019" s="133" t="s">
        <v>1133</v>
      </c>
      <c r="C1019" s="134">
        <v>21</v>
      </c>
      <c r="D1019" s="134">
        <v>33</v>
      </c>
      <c r="E1019" s="134">
        <v>60</v>
      </c>
      <c r="F1019" s="134">
        <v>48</v>
      </c>
      <c r="G1019" s="135">
        <v>60</v>
      </c>
      <c r="H1019" s="137">
        <f>IFERROR((Table19[[#This Row],[_202310]]-Table19[[#This Row],[_201910]])/Table19[[#This Row],[_201910]]*1,"")</f>
        <v>1.8571428571428572</v>
      </c>
    </row>
    <row r="1020" spans="1:8">
      <c r="A1020" s="132">
        <v>162122</v>
      </c>
      <c r="B1020" s="133" t="s">
        <v>1134</v>
      </c>
      <c r="C1020" s="134">
        <v>215</v>
      </c>
      <c r="D1020" s="134">
        <v>340</v>
      </c>
      <c r="E1020" s="134">
        <v>365</v>
      </c>
      <c r="F1020" s="134">
        <v>368</v>
      </c>
      <c r="G1020" s="135">
        <v>363</v>
      </c>
      <c r="H1020" s="137">
        <f>IFERROR((Table19[[#This Row],[_202310]]-Table19[[#This Row],[_201910]])/Table19[[#This Row],[_201910]]*1,"")</f>
        <v>0.68837209302325586</v>
      </c>
    </row>
    <row r="1021" spans="1:8">
      <c r="A1021" s="132">
        <v>162122</v>
      </c>
      <c r="B1021" s="133" t="s">
        <v>1135</v>
      </c>
      <c r="C1021" s="134" t="s">
        <v>129</v>
      </c>
      <c r="D1021" s="134" t="s">
        <v>129</v>
      </c>
      <c r="E1021" s="134" t="s">
        <v>129</v>
      </c>
      <c r="F1021" s="134" t="s">
        <v>129</v>
      </c>
      <c r="G1021" s="135" t="s">
        <v>129</v>
      </c>
      <c r="H1021" s="137" t="str">
        <f>IFERROR((Table19[[#This Row],[_202310]]-Table19[[#This Row],[_201910]])/Table19[[#This Row],[_201910]]*1,"")</f>
        <v/>
      </c>
    </row>
    <row r="1022" spans="1:8">
      <c r="A1022" s="132">
        <v>162122</v>
      </c>
      <c r="B1022" s="133" t="s">
        <v>1136</v>
      </c>
      <c r="C1022" s="134">
        <v>236</v>
      </c>
      <c r="D1022" s="134">
        <v>373</v>
      </c>
      <c r="E1022" s="134">
        <v>425</v>
      </c>
      <c r="F1022" s="134">
        <v>416</v>
      </c>
      <c r="G1022" s="135">
        <v>423</v>
      </c>
      <c r="H1022" s="137">
        <f>IFERROR((Table19[[#This Row],[_202310]]-Table19[[#This Row],[_201910]])/Table19[[#This Row],[_201910]]*1,"")</f>
        <v>0.7923728813559322</v>
      </c>
    </row>
    <row r="1023" spans="1:8">
      <c r="A1023" s="132">
        <v>162122</v>
      </c>
      <c r="B1023" s="133" t="s">
        <v>1137</v>
      </c>
      <c r="C1023" s="134">
        <v>19</v>
      </c>
      <c r="D1023" s="134">
        <v>25</v>
      </c>
      <c r="E1023" s="134">
        <v>29</v>
      </c>
      <c r="F1023" s="134">
        <v>32</v>
      </c>
      <c r="G1023" s="135">
        <v>32</v>
      </c>
      <c r="H1023" s="137">
        <f>IFERROR((Table19[[#This Row],[_202310]]-Table19[[#This Row],[_201910]])/Table19[[#This Row],[_201910]]*1,"")</f>
        <v>0.68421052631578949</v>
      </c>
    </row>
    <row r="1024" spans="1:8">
      <c r="A1024" s="132">
        <v>162122</v>
      </c>
      <c r="B1024" s="133" t="s">
        <v>1138</v>
      </c>
      <c r="C1024" s="134">
        <v>32</v>
      </c>
      <c r="D1024" s="134">
        <v>38</v>
      </c>
      <c r="E1024" s="134">
        <v>68</v>
      </c>
      <c r="F1024" s="134">
        <v>47</v>
      </c>
      <c r="G1024" s="135">
        <v>69</v>
      </c>
      <c r="H1024" s="137">
        <f>IFERROR((Table19[[#This Row],[_202310]]-Table19[[#This Row],[_201910]])/Table19[[#This Row],[_201910]]*1,"")</f>
        <v>1.15625</v>
      </c>
    </row>
    <row r="1025" spans="1:8">
      <c r="A1025" s="132">
        <v>162122</v>
      </c>
      <c r="B1025" s="133" t="s">
        <v>1139</v>
      </c>
      <c r="C1025" s="134">
        <v>267</v>
      </c>
      <c r="D1025" s="134">
        <v>406</v>
      </c>
      <c r="E1025" s="134">
        <v>434</v>
      </c>
      <c r="F1025" s="134">
        <v>426</v>
      </c>
      <c r="G1025" s="135">
        <v>416</v>
      </c>
      <c r="H1025" s="137">
        <f>IFERROR((Table19[[#This Row],[_202310]]-Table19[[#This Row],[_201910]])/Table19[[#This Row],[_201910]]*1,"")</f>
        <v>0.55805243445692887</v>
      </c>
    </row>
    <row r="1026" spans="1:8">
      <c r="A1026" s="132">
        <v>162122</v>
      </c>
      <c r="B1026" s="133" t="s">
        <v>1140</v>
      </c>
      <c r="C1026" s="134" t="s">
        <v>129</v>
      </c>
      <c r="D1026" s="134" t="s">
        <v>129</v>
      </c>
      <c r="E1026" s="134" t="s">
        <v>129</v>
      </c>
      <c r="F1026" s="134" t="s">
        <v>129</v>
      </c>
      <c r="G1026" s="135" t="s">
        <v>129</v>
      </c>
      <c r="H1026" s="137" t="str">
        <f>IFERROR((Table19[[#This Row],[_202310]]-Table19[[#This Row],[_201910]])/Table19[[#This Row],[_201910]]*1,"")</f>
        <v/>
      </c>
    </row>
    <row r="1027" spans="1:8">
      <c r="A1027" s="132">
        <v>162122</v>
      </c>
      <c r="B1027" s="133" t="s">
        <v>1141</v>
      </c>
      <c r="C1027" s="134">
        <v>299</v>
      </c>
      <c r="D1027" s="134">
        <v>444</v>
      </c>
      <c r="E1027" s="134">
        <v>502</v>
      </c>
      <c r="F1027" s="134">
        <v>473</v>
      </c>
      <c r="G1027" s="135">
        <v>485</v>
      </c>
      <c r="H1027" s="137">
        <f>IFERROR((Table19[[#This Row],[_202310]]-Table19[[#This Row],[_201910]])/Table19[[#This Row],[_201910]]*1,"")</f>
        <v>0.62207357859531776</v>
      </c>
    </row>
    <row r="1028" spans="1:8">
      <c r="A1028" s="132">
        <v>162122</v>
      </c>
      <c r="B1028" s="133" t="s">
        <v>1142</v>
      </c>
      <c r="C1028" s="134">
        <v>24</v>
      </c>
      <c r="D1028" s="134">
        <v>30</v>
      </c>
      <c r="E1028" s="134">
        <v>35</v>
      </c>
      <c r="F1028" s="134">
        <v>36</v>
      </c>
      <c r="G1028" s="135">
        <v>36</v>
      </c>
      <c r="H1028" s="137">
        <f>IFERROR((Table19[[#This Row],[_202310]]-Table19[[#This Row],[_201910]])/Table19[[#This Row],[_201910]]*1,"")</f>
        <v>0.5</v>
      </c>
    </row>
    <row r="1029" spans="1:8">
      <c r="A1029" s="132">
        <v>162122</v>
      </c>
      <c r="B1029" s="133" t="s">
        <v>1143</v>
      </c>
      <c r="C1029" s="134">
        <v>31</v>
      </c>
      <c r="D1029" s="134">
        <v>39</v>
      </c>
      <c r="E1029" s="134">
        <v>99</v>
      </c>
      <c r="F1029" s="134">
        <v>47</v>
      </c>
      <c r="G1029" s="135">
        <v>62</v>
      </c>
      <c r="H1029" s="137">
        <f>IFERROR((Table19[[#This Row],[_202310]]-Table19[[#This Row],[_201910]])/Table19[[#This Row],[_201910]]*1,"")</f>
        <v>1</v>
      </c>
    </row>
    <row r="1030" spans="1:8">
      <c r="A1030" s="132">
        <v>162122</v>
      </c>
      <c r="B1030" s="133" t="s">
        <v>1144</v>
      </c>
      <c r="C1030" s="134">
        <v>286</v>
      </c>
      <c r="D1030" s="134">
        <v>427</v>
      </c>
      <c r="E1030" s="134">
        <v>458</v>
      </c>
      <c r="F1030" s="134">
        <v>444</v>
      </c>
      <c r="G1030" s="135">
        <v>432</v>
      </c>
      <c r="H1030" s="137">
        <f>IFERROR((Table19[[#This Row],[_202310]]-Table19[[#This Row],[_201910]])/Table19[[#This Row],[_201910]]*1,"")</f>
        <v>0.51048951048951052</v>
      </c>
    </row>
    <row r="1031" spans="1:8">
      <c r="A1031" s="132">
        <v>162122</v>
      </c>
      <c r="B1031" s="133" t="s">
        <v>1145</v>
      </c>
      <c r="C1031" s="134" t="s">
        <v>129</v>
      </c>
      <c r="D1031" s="134" t="s">
        <v>129</v>
      </c>
      <c r="E1031" s="134" t="s">
        <v>129</v>
      </c>
      <c r="F1031" s="134" t="s">
        <v>129</v>
      </c>
      <c r="G1031" s="135" t="s">
        <v>129</v>
      </c>
      <c r="H1031" s="137" t="str">
        <f>IFERROR((Table19[[#This Row],[_202310]]-Table19[[#This Row],[_201910]])/Table19[[#This Row],[_201910]]*1,"")</f>
        <v/>
      </c>
    </row>
    <row r="1032" spans="1:8">
      <c r="A1032" s="132">
        <v>162122</v>
      </c>
      <c r="B1032" s="133" t="s">
        <v>1146</v>
      </c>
      <c r="C1032" s="134">
        <v>317</v>
      </c>
      <c r="D1032" s="134">
        <v>466</v>
      </c>
      <c r="E1032" s="134">
        <v>557</v>
      </c>
      <c r="F1032" s="134">
        <v>491</v>
      </c>
      <c r="G1032" s="135">
        <v>494</v>
      </c>
      <c r="H1032" s="137">
        <f>IFERROR((Table19[[#This Row],[_202310]]-Table19[[#This Row],[_201910]])/Table19[[#This Row],[_201910]]*1,"")</f>
        <v>0.55835962145110407</v>
      </c>
    </row>
    <row r="1033" spans="1:8">
      <c r="A1033" s="132">
        <v>162122</v>
      </c>
      <c r="B1033" s="133" t="s">
        <v>1147</v>
      </c>
      <c r="C1033" s="134">
        <v>23</v>
      </c>
      <c r="D1033" s="134">
        <v>33</v>
      </c>
      <c r="E1033" s="134">
        <v>34</v>
      </c>
      <c r="F1033" s="134">
        <v>14</v>
      </c>
      <c r="G1033" s="135">
        <v>0</v>
      </c>
      <c r="H1033" s="137">
        <f>IFERROR((Table19[[#This Row],[_202310]]-Table19[[#This Row],[_201910]])/Table19[[#This Row],[_201910]]*1,"")</f>
        <v>-1</v>
      </c>
    </row>
    <row r="1034" spans="1:8">
      <c r="A1034" s="132">
        <v>162122</v>
      </c>
      <c r="B1034" s="133" t="s">
        <v>1148</v>
      </c>
      <c r="C1034" s="134">
        <v>363</v>
      </c>
      <c r="D1034" s="134">
        <v>427</v>
      </c>
      <c r="E1034" s="134">
        <v>616</v>
      </c>
      <c r="F1034" s="134">
        <v>353</v>
      </c>
      <c r="G1034" s="135">
        <v>344</v>
      </c>
      <c r="H1034" s="137">
        <f>IFERROR((Table19[[#This Row],[_202310]]-Table19[[#This Row],[_201910]])/Table19[[#This Row],[_201910]]*1,"")</f>
        <v>-5.2341597796143252E-2</v>
      </c>
    </row>
    <row r="1035" spans="1:8">
      <c r="A1035" s="132">
        <v>162122</v>
      </c>
      <c r="B1035" s="133" t="s">
        <v>1149</v>
      </c>
      <c r="C1035" s="134">
        <v>535</v>
      </c>
      <c r="D1035" s="134">
        <v>541</v>
      </c>
      <c r="E1035" s="134">
        <v>244</v>
      </c>
      <c r="F1035" s="134">
        <v>455</v>
      </c>
      <c r="G1035" s="135">
        <v>502</v>
      </c>
      <c r="H1035" s="137">
        <f>IFERROR((Table19[[#This Row],[_202310]]-Table19[[#This Row],[_201910]])/Table19[[#This Row],[_201910]]*1,"")</f>
        <v>-6.1682242990654203E-2</v>
      </c>
    </row>
    <row r="1036" spans="1:8">
      <c r="A1036" s="132">
        <v>162122</v>
      </c>
      <c r="B1036" s="133" t="s">
        <v>1150</v>
      </c>
      <c r="C1036" s="134">
        <v>921</v>
      </c>
      <c r="D1036" s="134">
        <v>1001</v>
      </c>
      <c r="E1036" s="134">
        <v>894</v>
      </c>
      <c r="F1036" s="134">
        <v>822</v>
      </c>
      <c r="G1036" s="135">
        <v>846</v>
      </c>
      <c r="H1036" s="137">
        <f>IFERROR((Table19[[#This Row],[_202310]]-Table19[[#This Row],[_201910]])/Table19[[#This Row],[_201910]]*1,"")</f>
        <v>-8.143322475570032E-2</v>
      </c>
    </row>
    <row r="1037" spans="1:8">
      <c r="A1037" s="132">
        <v>162122</v>
      </c>
      <c r="B1037" s="133" t="s">
        <v>1151</v>
      </c>
      <c r="C1037" s="134">
        <v>26</v>
      </c>
      <c r="D1037" s="134">
        <v>32</v>
      </c>
      <c r="E1037" s="134">
        <v>38</v>
      </c>
      <c r="F1037" s="134">
        <v>37</v>
      </c>
      <c r="G1037" s="135">
        <v>37</v>
      </c>
      <c r="H1037" s="137">
        <f>IFERROR((Table19[[#This Row],[_202310]]-Table19[[#This Row],[_201910]])/Table19[[#This Row],[_201910]]*1,"")</f>
        <v>0.42307692307692307</v>
      </c>
    </row>
    <row r="1038" spans="1:8">
      <c r="A1038" s="132">
        <v>162122</v>
      </c>
      <c r="B1038" s="133" t="s">
        <v>1152</v>
      </c>
      <c r="C1038" s="134">
        <v>31</v>
      </c>
      <c r="D1038" s="134">
        <v>31</v>
      </c>
      <c r="E1038" s="134">
        <v>45</v>
      </c>
      <c r="F1038" s="134">
        <v>28</v>
      </c>
      <c r="G1038" s="135">
        <v>26</v>
      </c>
      <c r="H1038" s="137">
        <f>IFERROR((Table19[[#This Row],[_202310]]-Table19[[#This Row],[_201910]])/Table19[[#This Row],[_201910]]*1,"")</f>
        <v>-0.16129032258064516</v>
      </c>
    </row>
    <row r="1039" spans="1:8">
      <c r="A1039" s="132">
        <v>162122</v>
      </c>
      <c r="B1039" s="133" t="s">
        <v>1153</v>
      </c>
      <c r="C1039" s="134">
        <v>2</v>
      </c>
      <c r="D1039" s="134">
        <v>2</v>
      </c>
      <c r="E1039" s="134">
        <v>2</v>
      </c>
      <c r="F1039" s="134">
        <v>1</v>
      </c>
      <c r="G1039" s="135">
        <v>0</v>
      </c>
      <c r="H1039" s="137">
        <f>IFERROR((Table19[[#This Row],[_202310]]-Table19[[#This Row],[_201910]])/Table19[[#This Row],[_201910]]*1,"")</f>
        <v>-1</v>
      </c>
    </row>
    <row r="1040" spans="1:8">
      <c r="A1040" s="132">
        <v>162122</v>
      </c>
      <c r="B1040" s="133" t="s">
        <v>1154</v>
      </c>
      <c r="C1040" s="134">
        <v>29</v>
      </c>
      <c r="D1040" s="134">
        <v>29</v>
      </c>
      <c r="E1040" s="134">
        <v>42</v>
      </c>
      <c r="F1040" s="134">
        <v>27</v>
      </c>
      <c r="G1040" s="135">
        <v>26</v>
      </c>
      <c r="H1040" s="137">
        <f>IFERROR((Table19[[#This Row],[_202310]]-Table19[[#This Row],[_201910]])/Table19[[#This Row],[_201910]]*1,"")</f>
        <v>-0.10344827586206896</v>
      </c>
    </row>
    <row r="1041" spans="1:8">
      <c r="A1041" s="132">
        <v>162122</v>
      </c>
      <c r="B1041" s="133" t="s">
        <v>1155</v>
      </c>
      <c r="C1041" s="134">
        <v>43</v>
      </c>
      <c r="D1041" s="134">
        <v>37</v>
      </c>
      <c r="E1041" s="134">
        <v>17</v>
      </c>
      <c r="F1041" s="134">
        <v>35</v>
      </c>
      <c r="G1041" s="135">
        <v>37</v>
      </c>
      <c r="H1041" s="137">
        <f>IFERROR((Table19[[#This Row],[_202310]]-Table19[[#This Row],[_201910]])/Table19[[#This Row],[_201910]]*1,"")</f>
        <v>-0.13953488372093023</v>
      </c>
    </row>
    <row r="1042" spans="1:8">
      <c r="A1042" s="132">
        <v>162706</v>
      </c>
      <c r="B1042" s="133" t="s">
        <v>1130</v>
      </c>
      <c r="C1042" s="134">
        <v>1140</v>
      </c>
      <c r="D1042" s="134">
        <v>1071</v>
      </c>
      <c r="E1042" s="134">
        <v>1113</v>
      </c>
      <c r="F1042" s="134">
        <v>1012</v>
      </c>
      <c r="G1042" s="135">
        <v>944</v>
      </c>
      <c r="H1042" s="137">
        <f>IFERROR((Table19[[#This Row],[_202310]]-Table19[[#This Row],[_201910]])/Table19[[#This Row],[_201910]]*1,"")</f>
        <v>-0.17192982456140352</v>
      </c>
    </row>
    <row r="1043" spans="1:8">
      <c r="A1043" s="132">
        <v>162706</v>
      </c>
      <c r="B1043" s="133" t="s">
        <v>1131</v>
      </c>
      <c r="C1043" s="134">
        <v>3</v>
      </c>
      <c r="D1043" s="134">
        <v>3</v>
      </c>
      <c r="E1043" s="134">
        <v>2</v>
      </c>
      <c r="F1043" s="134">
        <v>2</v>
      </c>
      <c r="G1043" s="135">
        <v>2</v>
      </c>
      <c r="H1043" s="137">
        <f>IFERROR((Table19[[#This Row],[_202310]]-Table19[[#This Row],[_201910]])/Table19[[#This Row],[_201910]]*1,"")</f>
        <v>-0.33333333333333331</v>
      </c>
    </row>
    <row r="1044" spans="1:8">
      <c r="A1044" s="132">
        <v>162706</v>
      </c>
      <c r="B1044" s="133" t="s">
        <v>1132</v>
      </c>
      <c r="C1044" s="134">
        <v>1137</v>
      </c>
      <c r="D1044" s="134">
        <v>1068</v>
      </c>
      <c r="E1044" s="134">
        <v>1111</v>
      </c>
      <c r="F1044" s="134">
        <v>1010</v>
      </c>
      <c r="G1044" s="135">
        <v>942</v>
      </c>
      <c r="H1044" s="137">
        <f>IFERROR((Table19[[#This Row],[_202310]]-Table19[[#This Row],[_201910]])/Table19[[#This Row],[_201910]]*1,"")</f>
        <v>-0.17150395778364116</v>
      </c>
    </row>
    <row r="1045" spans="1:8">
      <c r="A1045" s="132">
        <v>162706</v>
      </c>
      <c r="B1045" s="133" t="s">
        <v>1133</v>
      </c>
      <c r="C1045" s="134">
        <v>2</v>
      </c>
      <c r="D1045" s="134">
        <v>16</v>
      </c>
      <c r="E1045" s="134">
        <v>3</v>
      </c>
      <c r="F1045" s="134">
        <v>2</v>
      </c>
      <c r="G1045" s="135">
        <v>10</v>
      </c>
      <c r="H1045" s="137">
        <f>IFERROR((Table19[[#This Row],[_202310]]-Table19[[#This Row],[_201910]])/Table19[[#This Row],[_201910]]*1,"")</f>
        <v>4</v>
      </c>
    </row>
    <row r="1046" spans="1:8">
      <c r="A1046" s="132">
        <v>162706</v>
      </c>
      <c r="B1046" s="133" t="s">
        <v>1134</v>
      </c>
      <c r="C1046" s="134">
        <v>291</v>
      </c>
      <c r="D1046" s="134">
        <v>324</v>
      </c>
      <c r="E1046" s="134">
        <v>375</v>
      </c>
      <c r="F1046" s="134">
        <v>349</v>
      </c>
      <c r="G1046" s="135">
        <v>325</v>
      </c>
      <c r="H1046" s="137">
        <f>IFERROR((Table19[[#This Row],[_202310]]-Table19[[#This Row],[_201910]])/Table19[[#This Row],[_201910]]*1,"")</f>
        <v>0.11683848797250859</v>
      </c>
    </row>
    <row r="1047" spans="1:8">
      <c r="A1047" s="132">
        <v>162706</v>
      </c>
      <c r="B1047" s="133" t="s">
        <v>1135</v>
      </c>
      <c r="C1047" s="134" t="s">
        <v>129</v>
      </c>
      <c r="D1047" s="134" t="s">
        <v>129</v>
      </c>
      <c r="E1047" s="134" t="s">
        <v>129</v>
      </c>
      <c r="F1047" s="134" t="s">
        <v>129</v>
      </c>
      <c r="G1047" s="135" t="s">
        <v>129</v>
      </c>
      <c r="H1047" s="137" t="str">
        <f>IFERROR((Table19[[#This Row],[_202310]]-Table19[[#This Row],[_201910]])/Table19[[#This Row],[_201910]]*1,"")</f>
        <v/>
      </c>
    </row>
    <row r="1048" spans="1:8">
      <c r="A1048" s="132">
        <v>162706</v>
      </c>
      <c r="B1048" s="133" t="s">
        <v>1136</v>
      </c>
      <c r="C1048" s="134">
        <v>293</v>
      </c>
      <c r="D1048" s="134">
        <v>340</v>
      </c>
      <c r="E1048" s="134">
        <v>378</v>
      </c>
      <c r="F1048" s="134">
        <v>351</v>
      </c>
      <c r="G1048" s="135">
        <v>335</v>
      </c>
      <c r="H1048" s="137">
        <f>IFERROR((Table19[[#This Row],[_202310]]-Table19[[#This Row],[_201910]])/Table19[[#This Row],[_201910]]*1,"")</f>
        <v>0.14334470989761092</v>
      </c>
    </row>
    <row r="1049" spans="1:8">
      <c r="A1049" s="132">
        <v>162706</v>
      </c>
      <c r="B1049" s="133" t="s">
        <v>1137</v>
      </c>
      <c r="C1049" s="134">
        <v>26</v>
      </c>
      <c r="D1049" s="134">
        <v>32</v>
      </c>
      <c r="E1049" s="134">
        <v>34</v>
      </c>
      <c r="F1049" s="134">
        <v>35</v>
      </c>
      <c r="G1049" s="135">
        <v>36</v>
      </c>
      <c r="H1049" s="137">
        <f>IFERROR((Table19[[#This Row],[_202310]]-Table19[[#This Row],[_201910]])/Table19[[#This Row],[_201910]]*1,"")</f>
        <v>0.38461538461538464</v>
      </c>
    </row>
    <row r="1050" spans="1:8">
      <c r="A1050" s="132">
        <v>162706</v>
      </c>
      <c r="B1050" s="133" t="s">
        <v>1138</v>
      </c>
      <c r="C1050" s="134">
        <v>3</v>
      </c>
      <c r="D1050" s="134">
        <v>17</v>
      </c>
      <c r="E1050" s="134">
        <v>5</v>
      </c>
      <c r="F1050" s="134">
        <v>3</v>
      </c>
      <c r="G1050" s="135">
        <v>12</v>
      </c>
      <c r="H1050" s="137">
        <f>IFERROR((Table19[[#This Row],[_202310]]-Table19[[#This Row],[_201910]])/Table19[[#This Row],[_201910]]*1,"")</f>
        <v>3</v>
      </c>
    </row>
    <row r="1051" spans="1:8">
      <c r="A1051" s="132">
        <v>162706</v>
      </c>
      <c r="B1051" s="133" t="s">
        <v>1139</v>
      </c>
      <c r="C1051" s="134">
        <v>359</v>
      </c>
      <c r="D1051" s="134">
        <v>393</v>
      </c>
      <c r="E1051" s="134">
        <v>434</v>
      </c>
      <c r="F1051" s="134">
        <v>399</v>
      </c>
      <c r="G1051" s="135">
        <v>366</v>
      </c>
      <c r="H1051" s="137">
        <f>IFERROR((Table19[[#This Row],[_202310]]-Table19[[#This Row],[_201910]])/Table19[[#This Row],[_201910]]*1,"")</f>
        <v>1.9498607242339833E-2</v>
      </c>
    </row>
    <row r="1052" spans="1:8">
      <c r="A1052" s="132">
        <v>162706</v>
      </c>
      <c r="B1052" s="133" t="s">
        <v>1140</v>
      </c>
      <c r="C1052" s="134" t="s">
        <v>129</v>
      </c>
      <c r="D1052" s="134" t="s">
        <v>129</v>
      </c>
      <c r="E1052" s="134" t="s">
        <v>129</v>
      </c>
      <c r="F1052" s="134" t="s">
        <v>129</v>
      </c>
      <c r="G1052" s="135" t="s">
        <v>129</v>
      </c>
      <c r="H1052" s="137" t="str">
        <f>IFERROR((Table19[[#This Row],[_202310]]-Table19[[#This Row],[_201910]])/Table19[[#This Row],[_201910]]*1,"")</f>
        <v/>
      </c>
    </row>
    <row r="1053" spans="1:8">
      <c r="A1053" s="132">
        <v>162706</v>
      </c>
      <c r="B1053" s="133" t="s">
        <v>1141</v>
      </c>
      <c r="C1053" s="134">
        <v>362</v>
      </c>
      <c r="D1053" s="134">
        <v>410</v>
      </c>
      <c r="E1053" s="134">
        <v>439</v>
      </c>
      <c r="F1053" s="134">
        <v>402</v>
      </c>
      <c r="G1053" s="135">
        <v>378</v>
      </c>
      <c r="H1053" s="137">
        <f>IFERROR((Table19[[#This Row],[_202310]]-Table19[[#This Row],[_201910]])/Table19[[#This Row],[_201910]]*1,"")</f>
        <v>4.4198895027624308E-2</v>
      </c>
    </row>
    <row r="1054" spans="1:8">
      <c r="A1054" s="132">
        <v>162706</v>
      </c>
      <c r="B1054" s="133" t="s">
        <v>1142</v>
      </c>
      <c r="C1054" s="134">
        <v>32</v>
      </c>
      <c r="D1054" s="134">
        <v>38</v>
      </c>
      <c r="E1054" s="134">
        <v>40</v>
      </c>
      <c r="F1054" s="134">
        <v>40</v>
      </c>
      <c r="G1054" s="135">
        <v>40</v>
      </c>
      <c r="H1054" s="137">
        <f>IFERROR((Table19[[#This Row],[_202310]]-Table19[[#This Row],[_201910]])/Table19[[#This Row],[_201910]]*1,"")</f>
        <v>0.25</v>
      </c>
    </row>
    <row r="1055" spans="1:8">
      <c r="A1055" s="132">
        <v>162706</v>
      </c>
      <c r="B1055" s="133" t="s">
        <v>1143</v>
      </c>
      <c r="C1055" s="134">
        <v>3</v>
      </c>
      <c r="D1055" s="134">
        <v>18</v>
      </c>
      <c r="E1055" s="134">
        <v>5</v>
      </c>
      <c r="F1055" s="134">
        <v>4</v>
      </c>
      <c r="G1055" s="135">
        <v>12</v>
      </c>
      <c r="H1055" s="137">
        <f>IFERROR((Table19[[#This Row],[_202310]]-Table19[[#This Row],[_201910]])/Table19[[#This Row],[_201910]]*1,"")</f>
        <v>3</v>
      </c>
    </row>
    <row r="1056" spans="1:8">
      <c r="A1056" s="132">
        <v>162706</v>
      </c>
      <c r="B1056" s="133" t="s">
        <v>1144</v>
      </c>
      <c r="C1056" s="134">
        <v>380</v>
      </c>
      <c r="D1056" s="134">
        <v>417</v>
      </c>
      <c r="E1056" s="134">
        <v>452</v>
      </c>
      <c r="F1056" s="134">
        <v>414</v>
      </c>
      <c r="G1056" s="135">
        <v>381</v>
      </c>
      <c r="H1056" s="137">
        <f>IFERROR((Table19[[#This Row],[_202310]]-Table19[[#This Row],[_201910]])/Table19[[#This Row],[_201910]]*1,"")</f>
        <v>2.631578947368421E-3</v>
      </c>
    </row>
    <row r="1057" spans="1:8">
      <c r="A1057" s="132">
        <v>162706</v>
      </c>
      <c r="B1057" s="133" t="s">
        <v>1145</v>
      </c>
      <c r="C1057" s="134" t="s">
        <v>129</v>
      </c>
      <c r="D1057" s="134" t="s">
        <v>129</v>
      </c>
      <c r="E1057" s="134" t="s">
        <v>129</v>
      </c>
      <c r="F1057" s="134" t="s">
        <v>129</v>
      </c>
      <c r="G1057" s="135" t="s">
        <v>129</v>
      </c>
      <c r="H1057" s="137" t="str">
        <f>IFERROR((Table19[[#This Row],[_202310]]-Table19[[#This Row],[_201910]])/Table19[[#This Row],[_201910]]*1,"")</f>
        <v/>
      </c>
    </row>
    <row r="1058" spans="1:8">
      <c r="A1058" s="132">
        <v>162706</v>
      </c>
      <c r="B1058" s="133" t="s">
        <v>1146</v>
      </c>
      <c r="C1058" s="134">
        <v>383</v>
      </c>
      <c r="D1058" s="134">
        <v>435</v>
      </c>
      <c r="E1058" s="134">
        <v>457</v>
      </c>
      <c r="F1058" s="134">
        <v>418</v>
      </c>
      <c r="G1058" s="135">
        <v>393</v>
      </c>
      <c r="H1058" s="137">
        <f>IFERROR((Table19[[#This Row],[_202310]]-Table19[[#This Row],[_201910]])/Table19[[#This Row],[_201910]]*1,"")</f>
        <v>2.6109660574412531E-2</v>
      </c>
    </row>
    <row r="1059" spans="1:8">
      <c r="A1059" s="132">
        <v>162706</v>
      </c>
      <c r="B1059" s="133" t="s">
        <v>1147</v>
      </c>
      <c r="C1059" s="134">
        <v>17</v>
      </c>
      <c r="D1059" s="134">
        <v>17</v>
      </c>
      <c r="E1059" s="134">
        <v>11</v>
      </c>
      <c r="F1059" s="134">
        <v>14</v>
      </c>
      <c r="G1059" s="135">
        <v>10</v>
      </c>
      <c r="H1059" s="137">
        <f>IFERROR((Table19[[#This Row],[_202310]]-Table19[[#This Row],[_201910]])/Table19[[#This Row],[_201910]]*1,"")</f>
        <v>-0.41176470588235292</v>
      </c>
    </row>
    <row r="1060" spans="1:8">
      <c r="A1060" s="132">
        <v>162706</v>
      </c>
      <c r="B1060" s="133" t="s">
        <v>1148</v>
      </c>
      <c r="C1060" s="134">
        <v>389</v>
      </c>
      <c r="D1060" s="134">
        <v>339</v>
      </c>
      <c r="E1060" s="134">
        <v>334</v>
      </c>
      <c r="F1060" s="134">
        <v>318</v>
      </c>
      <c r="G1060" s="135">
        <v>280</v>
      </c>
      <c r="H1060" s="137">
        <f>IFERROR((Table19[[#This Row],[_202310]]-Table19[[#This Row],[_201910]])/Table19[[#This Row],[_201910]]*1,"")</f>
        <v>-0.28020565552699228</v>
      </c>
    </row>
    <row r="1061" spans="1:8">
      <c r="A1061" s="132">
        <v>162706</v>
      </c>
      <c r="B1061" s="133" t="s">
        <v>1149</v>
      </c>
      <c r="C1061" s="134">
        <v>348</v>
      </c>
      <c r="D1061" s="134">
        <v>277</v>
      </c>
      <c r="E1061" s="134">
        <v>309</v>
      </c>
      <c r="F1061" s="134">
        <v>260</v>
      </c>
      <c r="G1061" s="135">
        <v>259</v>
      </c>
      <c r="H1061" s="137">
        <f>IFERROR((Table19[[#This Row],[_202310]]-Table19[[#This Row],[_201910]])/Table19[[#This Row],[_201910]]*1,"")</f>
        <v>-0.2557471264367816</v>
      </c>
    </row>
    <row r="1062" spans="1:8">
      <c r="A1062" s="132">
        <v>162706</v>
      </c>
      <c r="B1062" s="133" t="s">
        <v>1150</v>
      </c>
      <c r="C1062" s="134">
        <v>754</v>
      </c>
      <c r="D1062" s="134">
        <v>633</v>
      </c>
      <c r="E1062" s="134">
        <v>654</v>
      </c>
      <c r="F1062" s="134">
        <v>592</v>
      </c>
      <c r="G1062" s="135">
        <v>549</v>
      </c>
      <c r="H1062" s="137">
        <f>IFERROR((Table19[[#This Row],[_202310]]-Table19[[#This Row],[_201910]])/Table19[[#This Row],[_201910]]*1,"")</f>
        <v>-0.27188328912466841</v>
      </c>
    </row>
    <row r="1063" spans="1:8">
      <c r="A1063" s="132">
        <v>162706</v>
      </c>
      <c r="B1063" s="133" t="s">
        <v>1151</v>
      </c>
      <c r="C1063" s="134">
        <v>34</v>
      </c>
      <c r="D1063" s="134">
        <v>41</v>
      </c>
      <c r="E1063" s="134">
        <v>41</v>
      </c>
      <c r="F1063" s="134">
        <v>41</v>
      </c>
      <c r="G1063" s="135">
        <v>42</v>
      </c>
      <c r="H1063" s="137">
        <f>IFERROR((Table19[[#This Row],[_202310]]-Table19[[#This Row],[_201910]])/Table19[[#This Row],[_201910]]*1,"")</f>
        <v>0.23529411764705882</v>
      </c>
    </row>
    <row r="1064" spans="1:8">
      <c r="A1064" s="132">
        <v>162706</v>
      </c>
      <c r="B1064" s="133" t="s">
        <v>1152</v>
      </c>
      <c r="C1064" s="134">
        <v>36</v>
      </c>
      <c r="D1064" s="134">
        <v>33</v>
      </c>
      <c r="E1064" s="134">
        <v>31</v>
      </c>
      <c r="F1064" s="134">
        <v>33</v>
      </c>
      <c r="G1064" s="135">
        <v>31</v>
      </c>
      <c r="H1064" s="137">
        <f>IFERROR((Table19[[#This Row],[_202310]]-Table19[[#This Row],[_201910]])/Table19[[#This Row],[_201910]]*1,"")</f>
        <v>-0.1388888888888889</v>
      </c>
    </row>
    <row r="1065" spans="1:8">
      <c r="A1065" s="132">
        <v>162706</v>
      </c>
      <c r="B1065" s="133" t="s">
        <v>1153</v>
      </c>
      <c r="C1065" s="134">
        <v>1</v>
      </c>
      <c r="D1065" s="134">
        <v>2</v>
      </c>
      <c r="E1065" s="134">
        <v>1</v>
      </c>
      <c r="F1065" s="134">
        <v>1</v>
      </c>
      <c r="G1065" s="135">
        <v>1</v>
      </c>
      <c r="H1065" s="137">
        <f>IFERROR((Table19[[#This Row],[_202310]]-Table19[[#This Row],[_201910]])/Table19[[#This Row],[_201910]]*1,"")</f>
        <v>0</v>
      </c>
    </row>
    <row r="1066" spans="1:8">
      <c r="A1066" s="132">
        <v>162706</v>
      </c>
      <c r="B1066" s="133" t="s">
        <v>1154</v>
      </c>
      <c r="C1066" s="134">
        <v>34</v>
      </c>
      <c r="D1066" s="134">
        <v>32</v>
      </c>
      <c r="E1066" s="134">
        <v>30</v>
      </c>
      <c r="F1066" s="134">
        <v>31</v>
      </c>
      <c r="G1066" s="135">
        <v>30</v>
      </c>
      <c r="H1066" s="137">
        <f>IFERROR((Table19[[#This Row],[_202310]]-Table19[[#This Row],[_201910]])/Table19[[#This Row],[_201910]]*1,"")</f>
        <v>-0.11764705882352941</v>
      </c>
    </row>
    <row r="1067" spans="1:8">
      <c r="A1067" s="132">
        <v>162706</v>
      </c>
      <c r="B1067" s="133" t="s">
        <v>1155</v>
      </c>
      <c r="C1067" s="134">
        <v>31</v>
      </c>
      <c r="D1067" s="134">
        <v>26</v>
      </c>
      <c r="E1067" s="134">
        <v>28</v>
      </c>
      <c r="F1067" s="134">
        <v>26</v>
      </c>
      <c r="G1067" s="135">
        <v>27</v>
      </c>
      <c r="H1067" s="137">
        <f>IFERROR((Table19[[#This Row],[_202310]]-Table19[[#This Row],[_201910]])/Table19[[#This Row],[_201910]]*1,"")</f>
        <v>-0.12903225806451613</v>
      </c>
    </row>
    <row r="1068" spans="1:8">
      <c r="A1068" s="132">
        <v>163426</v>
      </c>
      <c r="B1068" s="133" t="s">
        <v>1130</v>
      </c>
      <c r="C1068" s="134">
        <v>2587</v>
      </c>
      <c r="D1068" s="134">
        <v>2534</v>
      </c>
      <c r="E1068" s="134">
        <v>2338</v>
      </c>
      <c r="F1068" s="134">
        <v>2530</v>
      </c>
      <c r="G1068" s="135">
        <v>2386</v>
      </c>
      <c r="H1068" s="137">
        <f>IFERROR((Table19[[#This Row],[_202310]]-Table19[[#This Row],[_201910]])/Table19[[#This Row],[_201910]]*1,"")</f>
        <v>-7.7696173173560104E-2</v>
      </c>
    </row>
    <row r="1069" spans="1:8">
      <c r="A1069" s="132">
        <v>163426</v>
      </c>
      <c r="B1069" s="133" t="s">
        <v>1131</v>
      </c>
      <c r="C1069" s="134">
        <v>0</v>
      </c>
      <c r="D1069" s="134">
        <v>0</v>
      </c>
      <c r="E1069" s="134">
        <v>0</v>
      </c>
      <c r="F1069" s="134">
        <v>0</v>
      </c>
      <c r="G1069" s="135">
        <v>0</v>
      </c>
      <c r="H1069" s="137" t="str">
        <f>IFERROR((Table19[[#This Row],[_202310]]-Table19[[#This Row],[_201910]])/Table19[[#This Row],[_201910]]*1,"")</f>
        <v/>
      </c>
    </row>
    <row r="1070" spans="1:8">
      <c r="A1070" s="132">
        <v>163426</v>
      </c>
      <c r="B1070" s="133" t="s">
        <v>1132</v>
      </c>
      <c r="C1070" s="134">
        <v>2587</v>
      </c>
      <c r="D1070" s="134">
        <v>2534</v>
      </c>
      <c r="E1070" s="134">
        <v>2338</v>
      </c>
      <c r="F1070" s="134">
        <v>2530</v>
      </c>
      <c r="G1070" s="135">
        <v>2386</v>
      </c>
      <c r="H1070" s="137">
        <f>IFERROR((Table19[[#This Row],[_202310]]-Table19[[#This Row],[_201910]])/Table19[[#This Row],[_201910]]*1,"")</f>
        <v>-7.7696173173560104E-2</v>
      </c>
    </row>
    <row r="1071" spans="1:8">
      <c r="A1071" s="132">
        <v>163426</v>
      </c>
      <c r="B1071" s="133" t="s">
        <v>1133</v>
      </c>
      <c r="C1071" s="134">
        <v>10</v>
      </c>
      <c r="D1071" s="134">
        <v>19</v>
      </c>
      <c r="E1071" s="134">
        <v>18</v>
      </c>
      <c r="F1071" s="134">
        <v>16</v>
      </c>
      <c r="G1071" s="135">
        <v>15</v>
      </c>
      <c r="H1071" s="137">
        <f>IFERROR((Table19[[#This Row],[_202310]]-Table19[[#This Row],[_201910]])/Table19[[#This Row],[_201910]]*1,"")</f>
        <v>0.5</v>
      </c>
    </row>
    <row r="1072" spans="1:8">
      <c r="A1072" s="132">
        <v>163426</v>
      </c>
      <c r="B1072" s="133" t="s">
        <v>1134</v>
      </c>
      <c r="C1072" s="134">
        <v>491</v>
      </c>
      <c r="D1072" s="134">
        <v>603</v>
      </c>
      <c r="E1072" s="134">
        <v>542</v>
      </c>
      <c r="F1072" s="134">
        <v>684</v>
      </c>
      <c r="G1072" s="135">
        <v>643</v>
      </c>
      <c r="H1072" s="137">
        <f>IFERROR((Table19[[#This Row],[_202310]]-Table19[[#This Row],[_201910]])/Table19[[#This Row],[_201910]]*1,"")</f>
        <v>0.30957230142566189</v>
      </c>
    </row>
    <row r="1073" spans="1:8">
      <c r="A1073" s="132">
        <v>163426</v>
      </c>
      <c r="B1073" s="133" t="s">
        <v>1135</v>
      </c>
      <c r="C1073" s="134" t="s">
        <v>129</v>
      </c>
      <c r="D1073" s="134" t="s">
        <v>129</v>
      </c>
      <c r="E1073" s="134" t="s">
        <v>129</v>
      </c>
      <c r="F1073" s="134" t="s">
        <v>129</v>
      </c>
      <c r="G1073" s="135" t="s">
        <v>129</v>
      </c>
      <c r="H1073" s="137" t="str">
        <f>IFERROR((Table19[[#This Row],[_202310]]-Table19[[#This Row],[_201910]])/Table19[[#This Row],[_201910]]*1,"")</f>
        <v/>
      </c>
    </row>
    <row r="1074" spans="1:8">
      <c r="A1074" s="132">
        <v>163426</v>
      </c>
      <c r="B1074" s="133" t="s">
        <v>1136</v>
      </c>
      <c r="C1074" s="134">
        <v>501</v>
      </c>
      <c r="D1074" s="134">
        <v>622</v>
      </c>
      <c r="E1074" s="134">
        <v>560</v>
      </c>
      <c r="F1074" s="134">
        <v>700</v>
      </c>
      <c r="G1074" s="135">
        <v>658</v>
      </c>
      <c r="H1074" s="137">
        <f>IFERROR((Table19[[#This Row],[_202310]]-Table19[[#This Row],[_201910]])/Table19[[#This Row],[_201910]]*1,"")</f>
        <v>0.31337325349301398</v>
      </c>
    </row>
    <row r="1075" spans="1:8">
      <c r="A1075" s="132">
        <v>163426</v>
      </c>
      <c r="B1075" s="133" t="s">
        <v>1137</v>
      </c>
      <c r="C1075" s="134">
        <v>19</v>
      </c>
      <c r="D1075" s="134">
        <v>25</v>
      </c>
      <c r="E1075" s="134">
        <v>24</v>
      </c>
      <c r="F1075" s="134">
        <v>28</v>
      </c>
      <c r="G1075" s="135">
        <v>28</v>
      </c>
      <c r="H1075" s="137">
        <f>IFERROR((Table19[[#This Row],[_202310]]-Table19[[#This Row],[_201910]])/Table19[[#This Row],[_201910]]*1,"")</f>
        <v>0.47368421052631576</v>
      </c>
    </row>
    <row r="1076" spans="1:8">
      <c r="A1076" s="132">
        <v>163426</v>
      </c>
      <c r="B1076" s="133" t="s">
        <v>1138</v>
      </c>
      <c r="C1076" s="134">
        <v>14</v>
      </c>
      <c r="D1076" s="134">
        <v>21</v>
      </c>
      <c r="E1076" s="134">
        <v>18</v>
      </c>
      <c r="F1076" s="134">
        <v>21</v>
      </c>
      <c r="G1076" s="135">
        <v>13</v>
      </c>
      <c r="H1076" s="137">
        <f>IFERROR((Table19[[#This Row],[_202310]]-Table19[[#This Row],[_201910]])/Table19[[#This Row],[_201910]]*1,"")</f>
        <v>-7.1428571428571425E-2</v>
      </c>
    </row>
    <row r="1077" spans="1:8">
      <c r="A1077" s="132">
        <v>163426</v>
      </c>
      <c r="B1077" s="133" t="s">
        <v>1139</v>
      </c>
      <c r="C1077" s="134">
        <v>659</v>
      </c>
      <c r="D1077" s="134">
        <v>784</v>
      </c>
      <c r="E1077" s="134">
        <v>667</v>
      </c>
      <c r="F1077" s="134">
        <v>831</v>
      </c>
      <c r="G1077" s="135">
        <v>804</v>
      </c>
      <c r="H1077" s="137">
        <f>IFERROR((Table19[[#This Row],[_202310]]-Table19[[#This Row],[_201910]])/Table19[[#This Row],[_201910]]*1,"")</f>
        <v>0.22003034901365706</v>
      </c>
    </row>
    <row r="1078" spans="1:8">
      <c r="A1078" s="132">
        <v>163426</v>
      </c>
      <c r="B1078" s="133" t="s">
        <v>1140</v>
      </c>
      <c r="C1078" s="134" t="s">
        <v>129</v>
      </c>
      <c r="D1078" s="134" t="s">
        <v>129</v>
      </c>
      <c r="E1078" s="134" t="s">
        <v>129</v>
      </c>
      <c r="F1078" s="134" t="s">
        <v>129</v>
      </c>
      <c r="G1078" s="135" t="s">
        <v>129</v>
      </c>
      <c r="H1078" s="137" t="str">
        <f>IFERROR((Table19[[#This Row],[_202310]]-Table19[[#This Row],[_201910]])/Table19[[#This Row],[_201910]]*1,"")</f>
        <v/>
      </c>
    </row>
    <row r="1079" spans="1:8">
      <c r="A1079" s="132">
        <v>163426</v>
      </c>
      <c r="B1079" s="133" t="s">
        <v>1141</v>
      </c>
      <c r="C1079" s="134">
        <v>673</v>
      </c>
      <c r="D1079" s="134">
        <v>805</v>
      </c>
      <c r="E1079" s="134">
        <v>685</v>
      </c>
      <c r="F1079" s="134">
        <v>852</v>
      </c>
      <c r="G1079" s="135">
        <v>817</v>
      </c>
      <c r="H1079" s="137">
        <f>IFERROR((Table19[[#This Row],[_202310]]-Table19[[#This Row],[_201910]])/Table19[[#This Row],[_201910]]*1,"")</f>
        <v>0.21396731054977711</v>
      </c>
    </row>
    <row r="1080" spans="1:8">
      <c r="A1080" s="132">
        <v>163426</v>
      </c>
      <c r="B1080" s="133" t="s">
        <v>1142</v>
      </c>
      <c r="C1080" s="134">
        <v>26</v>
      </c>
      <c r="D1080" s="134">
        <v>32</v>
      </c>
      <c r="E1080" s="134">
        <v>29</v>
      </c>
      <c r="F1080" s="134">
        <v>34</v>
      </c>
      <c r="G1080" s="135">
        <v>34</v>
      </c>
      <c r="H1080" s="137">
        <f>IFERROR((Table19[[#This Row],[_202310]]-Table19[[#This Row],[_201910]])/Table19[[#This Row],[_201910]]*1,"")</f>
        <v>0.30769230769230771</v>
      </c>
    </row>
    <row r="1081" spans="1:8">
      <c r="A1081" s="132">
        <v>163426</v>
      </c>
      <c r="B1081" s="133" t="s">
        <v>1143</v>
      </c>
      <c r="C1081" s="134">
        <v>14</v>
      </c>
      <c r="D1081" s="134">
        <v>20</v>
      </c>
      <c r="E1081" s="134">
        <v>18</v>
      </c>
      <c r="F1081" s="134">
        <v>25</v>
      </c>
      <c r="G1081" s="135">
        <v>14</v>
      </c>
      <c r="H1081" s="137">
        <f>IFERROR((Table19[[#This Row],[_202310]]-Table19[[#This Row],[_201910]])/Table19[[#This Row],[_201910]]*1,"")</f>
        <v>0</v>
      </c>
    </row>
    <row r="1082" spans="1:8">
      <c r="A1082" s="132">
        <v>163426</v>
      </c>
      <c r="B1082" s="133" t="s">
        <v>1144</v>
      </c>
      <c r="C1082" s="134">
        <v>719</v>
      </c>
      <c r="D1082" s="134">
        <v>843</v>
      </c>
      <c r="E1082" s="134">
        <v>709</v>
      </c>
      <c r="F1082" s="134">
        <v>891</v>
      </c>
      <c r="G1082" s="135">
        <v>855</v>
      </c>
      <c r="H1082" s="137">
        <f>IFERROR((Table19[[#This Row],[_202310]]-Table19[[#This Row],[_201910]])/Table19[[#This Row],[_201910]]*1,"")</f>
        <v>0.18915159944367177</v>
      </c>
    </row>
    <row r="1083" spans="1:8">
      <c r="A1083" s="132">
        <v>163426</v>
      </c>
      <c r="B1083" s="133" t="s">
        <v>1145</v>
      </c>
      <c r="C1083" s="134" t="s">
        <v>129</v>
      </c>
      <c r="D1083" s="134" t="s">
        <v>129</v>
      </c>
      <c r="E1083" s="134" t="s">
        <v>129</v>
      </c>
      <c r="F1083" s="134" t="s">
        <v>129</v>
      </c>
      <c r="G1083" s="135" t="s">
        <v>129</v>
      </c>
      <c r="H1083" s="137" t="str">
        <f>IFERROR((Table19[[#This Row],[_202310]]-Table19[[#This Row],[_201910]])/Table19[[#This Row],[_201910]]*1,"")</f>
        <v/>
      </c>
    </row>
    <row r="1084" spans="1:8">
      <c r="A1084" s="132">
        <v>163426</v>
      </c>
      <c r="B1084" s="133" t="s">
        <v>1146</v>
      </c>
      <c r="C1084" s="134">
        <v>733</v>
      </c>
      <c r="D1084" s="134">
        <v>863</v>
      </c>
      <c r="E1084" s="134">
        <v>727</v>
      </c>
      <c r="F1084" s="134">
        <v>916</v>
      </c>
      <c r="G1084" s="135">
        <v>869</v>
      </c>
      <c r="H1084" s="137">
        <f>IFERROR((Table19[[#This Row],[_202310]]-Table19[[#This Row],[_201910]])/Table19[[#This Row],[_201910]]*1,"")</f>
        <v>0.18553888130968621</v>
      </c>
    </row>
    <row r="1085" spans="1:8">
      <c r="A1085" s="132">
        <v>163426</v>
      </c>
      <c r="B1085" s="133" t="s">
        <v>1147</v>
      </c>
      <c r="C1085" s="134">
        <v>51</v>
      </c>
      <c r="D1085" s="134">
        <v>36</v>
      </c>
      <c r="E1085" s="134">
        <v>25</v>
      </c>
      <c r="F1085" s="134">
        <v>49</v>
      </c>
      <c r="G1085" s="135">
        <v>31</v>
      </c>
      <c r="H1085" s="137">
        <f>IFERROR((Table19[[#This Row],[_202310]]-Table19[[#This Row],[_201910]])/Table19[[#This Row],[_201910]]*1,"")</f>
        <v>-0.39215686274509803</v>
      </c>
    </row>
    <row r="1086" spans="1:8">
      <c r="A1086" s="132">
        <v>163426</v>
      </c>
      <c r="B1086" s="133" t="s">
        <v>1148</v>
      </c>
      <c r="C1086" s="134">
        <v>936</v>
      </c>
      <c r="D1086" s="134">
        <v>914</v>
      </c>
      <c r="E1086" s="134">
        <v>789</v>
      </c>
      <c r="F1086" s="134">
        <v>807</v>
      </c>
      <c r="G1086" s="135">
        <v>746</v>
      </c>
      <c r="H1086" s="137">
        <f>IFERROR((Table19[[#This Row],[_202310]]-Table19[[#This Row],[_201910]])/Table19[[#This Row],[_201910]]*1,"")</f>
        <v>-0.20299145299145299</v>
      </c>
    </row>
    <row r="1087" spans="1:8">
      <c r="A1087" s="132">
        <v>163426</v>
      </c>
      <c r="B1087" s="133" t="s">
        <v>1149</v>
      </c>
      <c r="C1087" s="134">
        <v>867</v>
      </c>
      <c r="D1087" s="134">
        <v>721</v>
      </c>
      <c r="E1087" s="134">
        <v>797</v>
      </c>
      <c r="F1087" s="134">
        <v>758</v>
      </c>
      <c r="G1087" s="135">
        <v>740</v>
      </c>
      <c r="H1087" s="137">
        <f>IFERROR((Table19[[#This Row],[_202310]]-Table19[[#This Row],[_201910]])/Table19[[#This Row],[_201910]]*1,"")</f>
        <v>-0.14648212226066898</v>
      </c>
    </row>
    <row r="1088" spans="1:8">
      <c r="A1088" s="132">
        <v>163426</v>
      </c>
      <c r="B1088" s="133" t="s">
        <v>1150</v>
      </c>
      <c r="C1088" s="134">
        <v>1854</v>
      </c>
      <c r="D1088" s="134">
        <v>1671</v>
      </c>
      <c r="E1088" s="134">
        <v>1611</v>
      </c>
      <c r="F1088" s="134">
        <v>1614</v>
      </c>
      <c r="G1088" s="135">
        <v>1517</v>
      </c>
      <c r="H1088" s="137">
        <f>IFERROR((Table19[[#This Row],[_202310]]-Table19[[#This Row],[_201910]])/Table19[[#This Row],[_201910]]*1,"")</f>
        <v>-0.18176914778856526</v>
      </c>
    </row>
    <row r="1089" spans="1:8">
      <c r="A1089" s="132">
        <v>163426</v>
      </c>
      <c r="B1089" s="133" t="s">
        <v>1151</v>
      </c>
      <c r="C1089" s="134">
        <v>28</v>
      </c>
      <c r="D1089" s="134">
        <v>34</v>
      </c>
      <c r="E1089" s="134">
        <v>31</v>
      </c>
      <c r="F1089" s="134">
        <v>36</v>
      </c>
      <c r="G1089" s="135">
        <v>36</v>
      </c>
      <c r="H1089" s="137">
        <f>IFERROR((Table19[[#This Row],[_202310]]-Table19[[#This Row],[_201910]])/Table19[[#This Row],[_201910]]*1,"")</f>
        <v>0.2857142857142857</v>
      </c>
    </row>
    <row r="1090" spans="1:8">
      <c r="A1090" s="132">
        <v>163426</v>
      </c>
      <c r="B1090" s="133" t="s">
        <v>1152</v>
      </c>
      <c r="C1090" s="134">
        <v>38</v>
      </c>
      <c r="D1090" s="134">
        <v>37</v>
      </c>
      <c r="E1090" s="134">
        <v>35</v>
      </c>
      <c r="F1090" s="134">
        <v>34</v>
      </c>
      <c r="G1090" s="135">
        <v>33</v>
      </c>
      <c r="H1090" s="137">
        <f>IFERROR((Table19[[#This Row],[_202310]]-Table19[[#This Row],[_201910]])/Table19[[#This Row],[_201910]]*1,"")</f>
        <v>-0.13157894736842105</v>
      </c>
    </row>
    <row r="1091" spans="1:8">
      <c r="A1091" s="132">
        <v>163426</v>
      </c>
      <c r="B1091" s="133" t="s">
        <v>1153</v>
      </c>
      <c r="C1091" s="134">
        <v>2</v>
      </c>
      <c r="D1091" s="134">
        <v>1</v>
      </c>
      <c r="E1091" s="134">
        <v>1</v>
      </c>
      <c r="F1091" s="134">
        <v>2</v>
      </c>
      <c r="G1091" s="135">
        <v>1</v>
      </c>
      <c r="H1091" s="137">
        <f>IFERROR((Table19[[#This Row],[_202310]]-Table19[[#This Row],[_201910]])/Table19[[#This Row],[_201910]]*1,"")</f>
        <v>-0.5</v>
      </c>
    </row>
    <row r="1092" spans="1:8">
      <c r="A1092" s="132">
        <v>163426</v>
      </c>
      <c r="B1092" s="133" t="s">
        <v>1154</v>
      </c>
      <c r="C1092" s="134">
        <v>36</v>
      </c>
      <c r="D1092" s="134">
        <v>36</v>
      </c>
      <c r="E1092" s="134">
        <v>34</v>
      </c>
      <c r="F1092" s="134">
        <v>32</v>
      </c>
      <c r="G1092" s="135">
        <v>31</v>
      </c>
      <c r="H1092" s="137">
        <f>IFERROR((Table19[[#This Row],[_202310]]-Table19[[#This Row],[_201910]])/Table19[[#This Row],[_201910]]*1,"")</f>
        <v>-0.1388888888888889</v>
      </c>
    </row>
    <row r="1093" spans="1:8">
      <c r="A1093" s="132">
        <v>163426</v>
      </c>
      <c r="B1093" s="133" t="s">
        <v>1155</v>
      </c>
      <c r="C1093" s="134">
        <v>34</v>
      </c>
      <c r="D1093" s="134">
        <v>28</v>
      </c>
      <c r="E1093" s="134">
        <v>34</v>
      </c>
      <c r="F1093" s="134">
        <v>30</v>
      </c>
      <c r="G1093" s="135">
        <v>31</v>
      </c>
      <c r="H1093" s="137">
        <f>IFERROR((Table19[[#This Row],[_202310]]-Table19[[#This Row],[_201910]])/Table19[[#This Row],[_201910]]*1,"")</f>
        <v>-8.8235294117647065E-2</v>
      </c>
    </row>
    <row r="1094" spans="1:8">
      <c r="A1094" s="132">
        <v>163657</v>
      </c>
      <c r="B1094" s="133" t="s">
        <v>1130</v>
      </c>
      <c r="C1094" s="134">
        <v>1304</v>
      </c>
      <c r="D1094" s="134">
        <v>1214</v>
      </c>
      <c r="E1094" s="134">
        <v>1250</v>
      </c>
      <c r="F1094" s="134">
        <v>989</v>
      </c>
      <c r="G1094" s="135">
        <v>918</v>
      </c>
      <c r="H1094" s="137">
        <f>IFERROR((Table19[[#This Row],[_202310]]-Table19[[#This Row],[_201910]])/Table19[[#This Row],[_201910]]*1,"")</f>
        <v>-0.29601226993865032</v>
      </c>
    </row>
    <row r="1095" spans="1:8">
      <c r="A1095" s="132">
        <v>163657</v>
      </c>
      <c r="B1095" s="133" t="s">
        <v>1131</v>
      </c>
      <c r="C1095" s="134">
        <v>0</v>
      </c>
      <c r="D1095" s="134">
        <v>0</v>
      </c>
      <c r="E1095" s="134">
        <v>0</v>
      </c>
      <c r="F1095" s="134">
        <v>0</v>
      </c>
      <c r="G1095" s="135">
        <v>0</v>
      </c>
      <c r="H1095" s="137" t="str">
        <f>IFERROR((Table19[[#This Row],[_202310]]-Table19[[#This Row],[_201910]])/Table19[[#This Row],[_201910]]*1,"")</f>
        <v/>
      </c>
    </row>
    <row r="1096" spans="1:8">
      <c r="A1096" s="132">
        <v>163657</v>
      </c>
      <c r="B1096" s="133" t="s">
        <v>1132</v>
      </c>
      <c r="C1096" s="134">
        <v>1304</v>
      </c>
      <c r="D1096" s="134">
        <v>1214</v>
      </c>
      <c r="E1096" s="134">
        <v>1250</v>
      </c>
      <c r="F1096" s="134">
        <v>989</v>
      </c>
      <c r="G1096" s="135">
        <v>918</v>
      </c>
      <c r="H1096" s="137">
        <f>IFERROR((Table19[[#This Row],[_202310]]-Table19[[#This Row],[_201910]])/Table19[[#This Row],[_201910]]*1,"")</f>
        <v>-0.29601226993865032</v>
      </c>
    </row>
    <row r="1097" spans="1:8">
      <c r="A1097" s="132">
        <v>163657</v>
      </c>
      <c r="B1097" s="133" t="s">
        <v>1133</v>
      </c>
      <c r="C1097" s="134">
        <v>12</v>
      </c>
      <c r="D1097" s="134">
        <v>25</v>
      </c>
      <c r="E1097" s="134">
        <v>18</v>
      </c>
      <c r="F1097" s="134">
        <v>17</v>
      </c>
      <c r="G1097" s="135">
        <v>14</v>
      </c>
      <c r="H1097" s="137">
        <f>IFERROR((Table19[[#This Row],[_202310]]-Table19[[#This Row],[_201910]])/Table19[[#This Row],[_201910]]*1,"")</f>
        <v>0.16666666666666666</v>
      </c>
    </row>
    <row r="1098" spans="1:8">
      <c r="A1098" s="132">
        <v>163657</v>
      </c>
      <c r="B1098" s="133" t="s">
        <v>1134</v>
      </c>
      <c r="C1098" s="134">
        <v>127</v>
      </c>
      <c r="D1098" s="134">
        <v>128</v>
      </c>
      <c r="E1098" s="134">
        <v>155</v>
      </c>
      <c r="F1098" s="134">
        <v>118</v>
      </c>
      <c r="G1098" s="135">
        <v>124</v>
      </c>
      <c r="H1098" s="137">
        <f>IFERROR((Table19[[#This Row],[_202310]]-Table19[[#This Row],[_201910]])/Table19[[#This Row],[_201910]]*1,"")</f>
        <v>-2.3622047244094488E-2</v>
      </c>
    </row>
    <row r="1099" spans="1:8">
      <c r="A1099" s="132">
        <v>163657</v>
      </c>
      <c r="B1099" s="133" t="s">
        <v>1135</v>
      </c>
      <c r="C1099" s="134" t="s">
        <v>129</v>
      </c>
      <c r="D1099" s="134" t="s">
        <v>129</v>
      </c>
      <c r="E1099" s="134" t="s">
        <v>129</v>
      </c>
      <c r="F1099" s="134" t="s">
        <v>129</v>
      </c>
      <c r="G1099" s="135" t="s">
        <v>129</v>
      </c>
      <c r="H1099" s="137" t="str">
        <f>IFERROR((Table19[[#This Row],[_202310]]-Table19[[#This Row],[_201910]])/Table19[[#This Row],[_201910]]*1,"")</f>
        <v/>
      </c>
    </row>
    <row r="1100" spans="1:8">
      <c r="A1100" s="132">
        <v>163657</v>
      </c>
      <c r="B1100" s="133" t="s">
        <v>1136</v>
      </c>
      <c r="C1100" s="134">
        <v>139</v>
      </c>
      <c r="D1100" s="134">
        <v>153</v>
      </c>
      <c r="E1100" s="134">
        <v>173</v>
      </c>
      <c r="F1100" s="134">
        <v>135</v>
      </c>
      <c r="G1100" s="135">
        <v>138</v>
      </c>
      <c r="H1100" s="137">
        <f>IFERROR((Table19[[#This Row],[_202310]]-Table19[[#This Row],[_201910]])/Table19[[#This Row],[_201910]]*1,"")</f>
        <v>-7.1942446043165471E-3</v>
      </c>
    </row>
    <row r="1101" spans="1:8">
      <c r="A1101" s="132">
        <v>163657</v>
      </c>
      <c r="B1101" s="133" t="s">
        <v>1137</v>
      </c>
      <c r="C1101" s="134">
        <v>11</v>
      </c>
      <c r="D1101" s="134">
        <v>13</v>
      </c>
      <c r="E1101" s="134">
        <v>14</v>
      </c>
      <c r="F1101" s="134">
        <v>14</v>
      </c>
      <c r="G1101" s="135">
        <v>15</v>
      </c>
      <c r="H1101" s="137">
        <f>IFERROR((Table19[[#This Row],[_202310]]-Table19[[#This Row],[_201910]])/Table19[[#This Row],[_201910]]*1,"")</f>
        <v>0.36363636363636365</v>
      </c>
    </row>
    <row r="1102" spans="1:8">
      <c r="A1102" s="132">
        <v>163657</v>
      </c>
      <c r="B1102" s="133" t="s">
        <v>1138</v>
      </c>
      <c r="C1102" s="134">
        <v>17</v>
      </c>
      <c r="D1102" s="134">
        <v>27</v>
      </c>
      <c r="E1102" s="134">
        <v>18</v>
      </c>
      <c r="F1102" s="134">
        <v>17</v>
      </c>
      <c r="G1102" s="135">
        <v>14</v>
      </c>
      <c r="H1102" s="137">
        <f>IFERROR((Table19[[#This Row],[_202310]]-Table19[[#This Row],[_201910]])/Table19[[#This Row],[_201910]]*1,"")</f>
        <v>-0.17647058823529413</v>
      </c>
    </row>
    <row r="1103" spans="1:8">
      <c r="A1103" s="132">
        <v>163657</v>
      </c>
      <c r="B1103" s="133" t="s">
        <v>1139</v>
      </c>
      <c r="C1103" s="134">
        <v>176</v>
      </c>
      <c r="D1103" s="134">
        <v>180</v>
      </c>
      <c r="E1103" s="134">
        <v>219</v>
      </c>
      <c r="F1103" s="134">
        <v>175</v>
      </c>
      <c r="G1103" s="135">
        <v>172</v>
      </c>
      <c r="H1103" s="137">
        <f>IFERROR((Table19[[#This Row],[_202310]]-Table19[[#This Row],[_201910]])/Table19[[#This Row],[_201910]]*1,"")</f>
        <v>-2.2727272727272728E-2</v>
      </c>
    </row>
    <row r="1104" spans="1:8">
      <c r="A1104" s="132">
        <v>163657</v>
      </c>
      <c r="B1104" s="133" t="s">
        <v>1140</v>
      </c>
      <c r="C1104" s="134" t="s">
        <v>129</v>
      </c>
      <c r="D1104" s="134" t="s">
        <v>129</v>
      </c>
      <c r="E1104" s="134" t="s">
        <v>129</v>
      </c>
      <c r="F1104" s="134" t="s">
        <v>129</v>
      </c>
      <c r="G1104" s="135" t="s">
        <v>129</v>
      </c>
      <c r="H1104" s="137" t="str">
        <f>IFERROR((Table19[[#This Row],[_202310]]-Table19[[#This Row],[_201910]])/Table19[[#This Row],[_201910]]*1,"")</f>
        <v/>
      </c>
    </row>
    <row r="1105" spans="1:8">
      <c r="A1105" s="132">
        <v>163657</v>
      </c>
      <c r="B1105" s="133" t="s">
        <v>1141</v>
      </c>
      <c r="C1105" s="134">
        <v>193</v>
      </c>
      <c r="D1105" s="134">
        <v>207</v>
      </c>
      <c r="E1105" s="134">
        <v>237</v>
      </c>
      <c r="F1105" s="134">
        <v>192</v>
      </c>
      <c r="G1105" s="135">
        <v>186</v>
      </c>
      <c r="H1105" s="137">
        <f>IFERROR((Table19[[#This Row],[_202310]]-Table19[[#This Row],[_201910]])/Table19[[#This Row],[_201910]]*1,"")</f>
        <v>-3.6269430051813469E-2</v>
      </c>
    </row>
    <row r="1106" spans="1:8">
      <c r="A1106" s="132">
        <v>163657</v>
      </c>
      <c r="B1106" s="133" t="s">
        <v>1142</v>
      </c>
      <c r="C1106" s="134">
        <v>15</v>
      </c>
      <c r="D1106" s="134">
        <v>17</v>
      </c>
      <c r="E1106" s="134">
        <v>19</v>
      </c>
      <c r="F1106" s="134">
        <v>19</v>
      </c>
      <c r="G1106" s="135">
        <v>20</v>
      </c>
      <c r="H1106" s="137">
        <f>IFERROR((Table19[[#This Row],[_202310]]-Table19[[#This Row],[_201910]])/Table19[[#This Row],[_201910]]*1,"")</f>
        <v>0.33333333333333331</v>
      </c>
    </row>
    <row r="1107" spans="1:8">
      <c r="A1107" s="132">
        <v>163657</v>
      </c>
      <c r="B1107" s="133" t="s">
        <v>1143</v>
      </c>
      <c r="C1107" s="134">
        <v>15</v>
      </c>
      <c r="D1107" s="134">
        <v>26</v>
      </c>
      <c r="E1107" s="134">
        <v>19</v>
      </c>
      <c r="F1107" s="134">
        <v>17</v>
      </c>
      <c r="G1107" s="135">
        <v>14</v>
      </c>
      <c r="H1107" s="137">
        <f>IFERROR((Table19[[#This Row],[_202310]]-Table19[[#This Row],[_201910]])/Table19[[#This Row],[_201910]]*1,"")</f>
        <v>-6.6666666666666666E-2</v>
      </c>
    </row>
    <row r="1108" spans="1:8">
      <c r="A1108" s="132">
        <v>163657</v>
      </c>
      <c r="B1108" s="133" t="s">
        <v>1144</v>
      </c>
      <c r="C1108" s="134">
        <v>208</v>
      </c>
      <c r="D1108" s="134">
        <v>206</v>
      </c>
      <c r="E1108" s="134">
        <v>233</v>
      </c>
      <c r="F1108" s="134">
        <v>200</v>
      </c>
      <c r="G1108" s="135">
        <v>189</v>
      </c>
      <c r="H1108" s="137">
        <f>IFERROR((Table19[[#This Row],[_202310]]-Table19[[#This Row],[_201910]])/Table19[[#This Row],[_201910]]*1,"")</f>
        <v>-9.1346153846153841E-2</v>
      </c>
    </row>
    <row r="1109" spans="1:8">
      <c r="A1109" s="132">
        <v>163657</v>
      </c>
      <c r="B1109" s="133" t="s">
        <v>1145</v>
      </c>
      <c r="C1109" s="134" t="s">
        <v>129</v>
      </c>
      <c r="D1109" s="134" t="s">
        <v>129</v>
      </c>
      <c r="E1109" s="134" t="s">
        <v>129</v>
      </c>
      <c r="F1109" s="134" t="s">
        <v>129</v>
      </c>
      <c r="G1109" s="135" t="s">
        <v>129</v>
      </c>
      <c r="H1109" s="137" t="str">
        <f>IFERROR((Table19[[#This Row],[_202310]]-Table19[[#This Row],[_201910]])/Table19[[#This Row],[_201910]]*1,"")</f>
        <v/>
      </c>
    </row>
    <row r="1110" spans="1:8">
      <c r="A1110" s="132">
        <v>163657</v>
      </c>
      <c r="B1110" s="133" t="s">
        <v>1146</v>
      </c>
      <c r="C1110" s="134">
        <v>223</v>
      </c>
      <c r="D1110" s="134">
        <v>232</v>
      </c>
      <c r="E1110" s="134">
        <v>252</v>
      </c>
      <c r="F1110" s="134">
        <v>217</v>
      </c>
      <c r="G1110" s="135">
        <v>203</v>
      </c>
      <c r="H1110" s="137">
        <f>IFERROR((Table19[[#This Row],[_202310]]-Table19[[#This Row],[_201910]])/Table19[[#This Row],[_201910]]*1,"")</f>
        <v>-8.9686098654708515E-2</v>
      </c>
    </row>
    <row r="1111" spans="1:8">
      <c r="A1111" s="132">
        <v>163657</v>
      </c>
      <c r="B1111" s="133" t="s">
        <v>1147</v>
      </c>
      <c r="C1111" s="134">
        <v>25</v>
      </c>
      <c r="D1111" s="134">
        <v>30</v>
      </c>
      <c r="E1111" s="134">
        <v>21</v>
      </c>
      <c r="F1111" s="134">
        <v>13</v>
      </c>
      <c r="G1111" s="135">
        <v>16</v>
      </c>
      <c r="H1111" s="137">
        <f>IFERROR((Table19[[#This Row],[_202310]]-Table19[[#This Row],[_201910]])/Table19[[#This Row],[_201910]]*1,"")</f>
        <v>-0.36</v>
      </c>
    </row>
    <row r="1112" spans="1:8">
      <c r="A1112" s="132">
        <v>163657</v>
      </c>
      <c r="B1112" s="133" t="s">
        <v>1148</v>
      </c>
      <c r="C1112" s="134">
        <v>465</v>
      </c>
      <c r="D1112" s="134">
        <v>411</v>
      </c>
      <c r="E1112" s="134">
        <v>409</v>
      </c>
      <c r="F1112" s="134">
        <v>317</v>
      </c>
      <c r="G1112" s="135">
        <v>284</v>
      </c>
      <c r="H1112" s="137">
        <f>IFERROR((Table19[[#This Row],[_202310]]-Table19[[#This Row],[_201910]])/Table19[[#This Row],[_201910]]*1,"")</f>
        <v>-0.38924731182795697</v>
      </c>
    </row>
    <row r="1113" spans="1:8">
      <c r="A1113" s="132">
        <v>163657</v>
      </c>
      <c r="B1113" s="133" t="s">
        <v>1149</v>
      </c>
      <c r="C1113" s="134">
        <v>591</v>
      </c>
      <c r="D1113" s="134">
        <v>541</v>
      </c>
      <c r="E1113" s="134">
        <v>568</v>
      </c>
      <c r="F1113" s="134">
        <v>442</v>
      </c>
      <c r="G1113" s="135">
        <v>415</v>
      </c>
      <c r="H1113" s="137">
        <f>IFERROR((Table19[[#This Row],[_202310]]-Table19[[#This Row],[_201910]])/Table19[[#This Row],[_201910]]*1,"")</f>
        <v>-0.29780033840947545</v>
      </c>
    </row>
    <row r="1114" spans="1:8">
      <c r="A1114" s="132">
        <v>163657</v>
      </c>
      <c r="B1114" s="133" t="s">
        <v>1150</v>
      </c>
      <c r="C1114" s="134">
        <v>1081</v>
      </c>
      <c r="D1114" s="134">
        <v>982</v>
      </c>
      <c r="E1114" s="134">
        <v>998</v>
      </c>
      <c r="F1114" s="134">
        <v>772</v>
      </c>
      <c r="G1114" s="135">
        <v>715</v>
      </c>
      <c r="H1114" s="137">
        <f>IFERROR((Table19[[#This Row],[_202310]]-Table19[[#This Row],[_201910]])/Table19[[#This Row],[_201910]]*1,"")</f>
        <v>-0.33857539315448659</v>
      </c>
    </row>
    <row r="1115" spans="1:8">
      <c r="A1115" s="132">
        <v>163657</v>
      </c>
      <c r="B1115" s="133" t="s">
        <v>1151</v>
      </c>
      <c r="C1115" s="134">
        <v>17</v>
      </c>
      <c r="D1115" s="134">
        <v>19</v>
      </c>
      <c r="E1115" s="134">
        <v>20</v>
      </c>
      <c r="F1115" s="134">
        <v>22</v>
      </c>
      <c r="G1115" s="135">
        <v>22</v>
      </c>
      <c r="H1115" s="137">
        <f>IFERROR((Table19[[#This Row],[_202310]]-Table19[[#This Row],[_201910]])/Table19[[#This Row],[_201910]]*1,"")</f>
        <v>0.29411764705882354</v>
      </c>
    </row>
    <row r="1116" spans="1:8">
      <c r="A1116" s="132">
        <v>163657</v>
      </c>
      <c r="B1116" s="133" t="s">
        <v>1152</v>
      </c>
      <c r="C1116" s="134">
        <v>38</v>
      </c>
      <c r="D1116" s="134">
        <v>36</v>
      </c>
      <c r="E1116" s="134">
        <v>34</v>
      </c>
      <c r="F1116" s="134">
        <v>33</v>
      </c>
      <c r="G1116" s="135">
        <v>33</v>
      </c>
      <c r="H1116" s="137">
        <f>IFERROR((Table19[[#This Row],[_202310]]-Table19[[#This Row],[_201910]])/Table19[[#This Row],[_201910]]*1,"")</f>
        <v>-0.13157894736842105</v>
      </c>
    </row>
    <row r="1117" spans="1:8">
      <c r="A1117" s="132">
        <v>163657</v>
      </c>
      <c r="B1117" s="133" t="s">
        <v>1153</v>
      </c>
      <c r="C1117" s="134">
        <v>2</v>
      </c>
      <c r="D1117" s="134">
        <v>2</v>
      </c>
      <c r="E1117" s="134">
        <v>2</v>
      </c>
      <c r="F1117" s="134">
        <v>1</v>
      </c>
      <c r="G1117" s="135">
        <v>2</v>
      </c>
      <c r="H1117" s="137">
        <f>IFERROR((Table19[[#This Row],[_202310]]-Table19[[#This Row],[_201910]])/Table19[[#This Row],[_201910]]*1,"")</f>
        <v>0</v>
      </c>
    </row>
    <row r="1118" spans="1:8">
      <c r="A1118" s="132">
        <v>163657</v>
      </c>
      <c r="B1118" s="133" t="s">
        <v>1154</v>
      </c>
      <c r="C1118" s="134">
        <v>36</v>
      </c>
      <c r="D1118" s="134">
        <v>34</v>
      </c>
      <c r="E1118" s="134">
        <v>33</v>
      </c>
      <c r="F1118" s="134">
        <v>32</v>
      </c>
      <c r="G1118" s="135">
        <v>31</v>
      </c>
      <c r="H1118" s="137">
        <f>IFERROR((Table19[[#This Row],[_202310]]-Table19[[#This Row],[_201910]])/Table19[[#This Row],[_201910]]*1,"")</f>
        <v>-0.1388888888888889</v>
      </c>
    </row>
    <row r="1119" spans="1:8">
      <c r="A1119" s="132">
        <v>163657</v>
      </c>
      <c r="B1119" s="133" t="s">
        <v>1155</v>
      </c>
      <c r="C1119" s="134">
        <v>45</v>
      </c>
      <c r="D1119" s="134">
        <v>45</v>
      </c>
      <c r="E1119" s="134">
        <v>45</v>
      </c>
      <c r="F1119" s="134">
        <v>45</v>
      </c>
      <c r="G1119" s="135">
        <v>45</v>
      </c>
      <c r="H1119" s="137">
        <f>IFERROR((Table19[[#This Row],[_202310]]-Table19[[#This Row],[_201910]])/Table19[[#This Row],[_201910]]*1,"")</f>
        <v>0</v>
      </c>
    </row>
    <row r="1120" spans="1:8">
      <c r="A1120" s="132">
        <v>164775</v>
      </c>
      <c r="B1120" s="133" t="s">
        <v>1130</v>
      </c>
      <c r="C1120" s="134">
        <v>388</v>
      </c>
      <c r="D1120" s="134">
        <v>341</v>
      </c>
      <c r="E1120" s="134">
        <v>320</v>
      </c>
      <c r="F1120" s="134">
        <v>295</v>
      </c>
      <c r="G1120" s="135">
        <v>315</v>
      </c>
      <c r="H1120" s="137">
        <f>IFERROR((Table19[[#This Row],[_202310]]-Table19[[#This Row],[_201910]])/Table19[[#This Row],[_201910]]*1,"")</f>
        <v>-0.18814432989690721</v>
      </c>
    </row>
    <row r="1121" spans="1:8">
      <c r="A1121" s="132">
        <v>164775</v>
      </c>
      <c r="B1121" s="133" t="s">
        <v>1131</v>
      </c>
      <c r="C1121" s="134">
        <v>3</v>
      </c>
      <c r="D1121" s="134">
        <v>3</v>
      </c>
      <c r="E1121" s="134">
        <v>2</v>
      </c>
      <c r="F1121" s="134">
        <v>0</v>
      </c>
      <c r="G1121" s="135">
        <v>2</v>
      </c>
      <c r="H1121" s="137">
        <f>IFERROR((Table19[[#This Row],[_202310]]-Table19[[#This Row],[_201910]])/Table19[[#This Row],[_201910]]*1,"")</f>
        <v>-0.33333333333333331</v>
      </c>
    </row>
    <row r="1122" spans="1:8">
      <c r="A1122" s="132">
        <v>164775</v>
      </c>
      <c r="B1122" s="133" t="s">
        <v>1132</v>
      </c>
      <c r="C1122" s="134">
        <v>385</v>
      </c>
      <c r="D1122" s="134">
        <v>338</v>
      </c>
      <c r="E1122" s="134">
        <v>318</v>
      </c>
      <c r="F1122" s="134">
        <v>295</v>
      </c>
      <c r="G1122" s="135">
        <v>313</v>
      </c>
      <c r="H1122" s="137">
        <f>IFERROR((Table19[[#This Row],[_202310]]-Table19[[#This Row],[_201910]])/Table19[[#This Row],[_201910]]*1,"")</f>
        <v>-0.18701298701298702</v>
      </c>
    </row>
    <row r="1123" spans="1:8">
      <c r="A1123" s="132">
        <v>164775</v>
      </c>
      <c r="B1123" s="133" t="s">
        <v>1133</v>
      </c>
      <c r="C1123" s="134">
        <v>4</v>
      </c>
      <c r="D1123" s="134">
        <v>7</v>
      </c>
      <c r="E1123" s="134">
        <v>11</v>
      </c>
      <c r="F1123" s="134">
        <v>3</v>
      </c>
      <c r="G1123" s="135">
        <v>12</v>
      </c>
      <c r="H1123" s="137">
        <f>IFERROR((Table19[[#This Row],[_202310]]-Table19[[#This Row],[_201910]])/Table19[[#This Row],[_201910]]*1,"")</f>
        <v>2</v>
      </c>
    </row>
    <row r="1124" spans="1:8">
      <c r="A1124" s="132">
        <v>164775</v>
      </c>
      <c r="B1124" s="133" t="s">
        <v>1134</v>
      </c>
      <c r="C1124" s="134">
        <v>91</v>
      </c>
      <c r="D1124" s="134">
        <v>60</v>
      </c>
      <c r="E1124" s="134">
        <v>85</v>
      </c>
      <c r="F1124" s="134">
        <v>73</v>
      </c>
      <c r="G1124" s="135">
        <v>77</v>
      </c>
      <c r="H1124" s="137">
        <f>IFERROR((Table19[[#This Row],[_202310]]-Table19[[#This Row],[_201910]])/Table19[[#This Row],[_201910]]*1,"")</f>
        <v>-0.15384615384615385</v>
      </c>
    </row>
    <row r="1125" spans="1:8">
      <c r="A1125" s="132">
        <v>164775</v>
      </c>
      <c r="B1125" s="133" t="s">
        <v>1135</v>
      </c>
      <c r="C1125" s="134" t="s">
        <v>129</v>
      </c>
      <c r="D1125" s="134" t="s">
        <v>129</v>
      </c>
      <c r="E1125" s="134" t="s">
        <v>129</v>
      </c>
      <c r="F1125" s="134" t="s">
        <v>129</v>
      </c>
      <c r="G1125" s="135" t="s">
        <v>129</v>
      </c>
      <c r="H1125" s="137" t="str">
        <f>IFERROR((Table19[[#This Row],[_202310]]-Table19[[#This Row],[_201910]])/Table19[[#This Row],[_201910]]*1,"")</f>
        <v/>
      </c>
    </row>
    <row r="1126" spans="1:8">
      <c r="A1126" s="132">
        <v>164775</v>
      </c>
      <c r="B1126" s="133" t="s">
        <v>1136</v>
      </c>
      <c r="C1126" s="134">
        <v>95</v>
      </c>
      <c r="D1126" s="134">
        <v>67</v>
      </c>
      <c r="E1126" s="134">
        <v>96</v>
      </c>
      <c r="F1126" s="134">
        <v>76</v>
      </c>
      <c r="G1126" s="135">
        <v>89</v>
      </c>
      <c r="H1126" s="137">
        <f>IFERROR((Table19[[#This Row],[_202310]]-Table19[[#This Row],[_201910]])/Table19[[#This Row],[_201910]]*1,"")</f>
        <v>-6.3157894736842107E-2</v>
      </c>
    </row>
    <row r="1127" spans="1:8">
      <c r="A1127" s="132">
        <v>164775</v>
      </c>
      <c r="B1127" s="133" t="s">
        <v>1137</v>
      </c>
      <c r="C1127" s="134">
        <v>25</v>
      </c>
      <c r="D1127" s="134">
        <v>20</v>
      </c>
      <c r="E1127" s="134">
        <v>30</v>
      </c>
      <c r="F1127" s="134">
        <v>26</v>
      </c>
      <c r="G1127" s="135">
        <v>28</v>
      </c>
      <c r="H1127" s="137">
        <f>IFERROR((Table19[[#This Row],[_202310]]-Table19[[#This Row],[_201910]])/Table19[[#This Row],[_201910]]*1,"")</f>
        <v>0.12</v>
      </c>
    </row>
    <row r="1128" spans="1:8">
      <c r="A1128" s="132">
        <v>164775</v>
      </c>
      <c r="B1128" s="133" t="s">
        <v>1138</v>
      </c>
      <c r="C1128" s="134">
        <v>4</v>
      </c>
      <c r="D1128" s="134">
        <v>9</v>
      </c>
      <c r="E1128" s="134">
        <v>9</v>
      </c>
      <c r="F1128" s="134">
        <v>3</v>
      </c>
      <c r="G1128" s="135">
        <v>13</v>
      </c>
      <c r="H1128" s="137">
        <f>IFERROR((Table19[[#This Row],[_202310]]-Table19[[#This Row],[_201910]])/Table19[[#This Row],[_201910]]*1,"")</f>
        <v>2.25</v>
      </c>
    </row>
    <row r="1129" spans="1:8">
      <c r="A1129" s="132">
        <v>164775</v>
      </c>
      <c r="B1129" s="133" t="s">
        <v>1139</v>
      </c>
      <c r="C1129" s="134">
        <v>104</v>
      </c>
      <c r="D1129" s="134">
        <v>73</v>
      </c>
      <c r="E1129" s="134">
        <v>99</v>
      </c>
      <c r="F1129" s="134">
        <v>85</v>
      </c>
      <c r="G1129" s="135">
        <v>85</v>
      </c>
      <c r="H1129" s="137">
        <f>IFERROR((Table19[[#This Row],[_202310]]-Table19[[#This Row],[_201910]])/Table19[[#This Row],[_201910]]*1,"")</f>
        <v>-0.18269230769230768</v>
      </c>
    </row>
    <row r="1130" spans="1:8">
      <c r="A1130" s="132">
        <v>164775</v>
      </c>
      <c r="B1130" s="133" t="s">
        <v>1140</v>
      </c>
      <c r="C1130" s="134" t="s">
        <v>129</v>
      </c>
      <c r="D1130" s="134" t="s">
        <v>129</v>
      </c>
      <c r="E1130" s="134" t="s">
        <v>129</v>
      </c>
      <c r="F1130" s="134" t="s">
        <v>129</v>
      </c>
      <c r="G1130" s="135" t="s">
        <v>129</v>
      </c>
      <c r="H1130" s="137" t="str">
        <f>IFERROR((Table19[[#This Row],[_202310]]-Table19[[#This Row],[_201910]])/Table19[[#This Row],[_201910]]*1,"")</f>
        <v/>
      </c>
    </row>
    <row r="1131" spans="1:8">
      <c r="A1131" s="132">
        <v>164775</v>
      </c>
      <c r="B1131" s="133" t="s">
        <v>1141</v>
      </c>
      <c r="C1131" s="134">
        <v>108</v>
      </c>
      <c r="D1131" s="134">
        <v>82</v>
      </c>
      <c r="E1131" s="134">
        <v>108</v>
      </c>
      <c r="F1131" s="134">
        <v>88</v>
      </c>
      <c r="G1131" s="135">
        <v>98</v>
      </c>
      <c r="H1131" s="137">
        <f>IFERROR((Table19[[#This Row],[_202310]]-Table19[[#This Row],[_201910]])/Table19[[#This Row],[_201910]]*1,"")</f>
        <v>-9.2592592592592587E-2</v>
      </c>
    </row>
    <row r="1132" spans="1:8">
      <c r="A1132" s="132">
        <v>164775</v>
      </c>
      <c r="B1132" s="133" t="s">
        <v>1142</v>
      </c>
      <c r="C1132" s="134">
        <v>28</v>
      </c>
      <c r="D1132" s="134">
        <v>24</v>
      </c>
      <c r="E1132" s="134">
        <v>34</v>
      </c>
      <c r="F1132" s="134">
        <v>30</v>
      </c>
      <c r="G1132" s="135">
        <v>31</v>
      </c>
      <c r="H1132" s="137">
        <f>IFERROR((Table19[[#This Row],[_202310]]-Table19[[#This Row],[_201910]])/Table19[[#This Row],[_201910]]*1,"")</f>
        <v>0.10714285714285714</v>
      </c>
    </row>
    <row r="1133" spans="1:8">
      <c r="A1133" s="132">
        <v>164775</v>
      </c>
      <c r="B1133" s="133" t="s">
        <v>1143</v>
      </c>
      <c r="C1133" s="134">
        <v>5</v>
      </c>
      <c r="D1133" s="134">
        <v>11</v>
      </c>
      <c r="E1133" s="134">
        <v>8</v>
      </c>
      <c r="F1133" s="134">
        <v>3</v>
      </c>
      <c r="G1133" s="135">
        <v>13</v>
      </c>
      <c r="H1133" s="137">
        <f>IFERROR((Table19[[#This Row],[_202310]]-Table19[[#This Row],[_201910]])/Table19[[#This Row],[_201910]]*1,"")</f>
        <v>1.6</v>
      </c>
    </row>
    <row r="1134" spans="1:8">
      <c r="A1134" s="132">
        <v>164775</v>
      </c>
      <c r="B1134" s="133" t="s">
        <v>1144</v>
      </c>
      <c r="C1134" s="134">
        <v>109</v>
      </c>
      <c r="D1134" s="134">
        <v>77</v>
      </c>
      <c r="E1134" s="134">
        <v>103</v>
      </c>
      <c r="F1134" s="134">
        <v>87</v>
      </c>
      <c r="G1134" s="135">
        <v>88</v>
      </c>
      <c r="H1134" s="137">
        <f>IFERROR((Table19[[#This Row],[_202310]]-Table19[[#This Row],[_201910]])/Table19[[#This Row],[_201910]]*1,"")</f>
        <v>-0.19266055045871561</v>
      </c>
    </row>
    <row r="1135" spans="1:8">
      <c r="A1135" s="132">
        <v>164775</v>
      </c>
      <c r="B1135" s="133" t="s">
        <v>1145</v>
      </c>
      <c r="C1135" s="134" t="s">
        <v>129</v>
      </c>
      <c r="D1135" s="134" t="s">
        <v>129</v>
      </c>
      <c r="E1135" s="134" t="s">
        <v>129</v>
      </c>
      <c r="F1135" s="134" t="s">
        <v>129</v>
      </c>
      <c r="G1135" s="135" t="s">
        <v>129</v>
      </c>
      <c r="H1135" s="137" t="str">
        <f>IFERROR((Table19[[#This Row],[_202310]]-Table19[[#This Row],[_201910]])/Table19[[#This Row],[_201910]]*1,"")</f>
        <v/>
      </c>
    </row>
    <row r="1136" spans="1:8">
      <c r="A1136" s="132">
        <v>164775</v>
      </c>
      <c r="B1136" s="133" t="s">
        <v>1146</v>
      </c>
      <c r="C1136" s="134">
        <v>114</v>
      </c>
      <c r="D1136" s="134">
        <v>88</v>
      </c>
      <c r="E1136" s="134">
        <v>111</v>
      </c>
      <c r="F1136" s="134">
        <v>90</v>
      </c>
      <c r="G1136" s="135">
        <v>101</v>
      </c>
      <c r="H1136" s="137">
        <f>IFERROR((Table19[[#This Row],[_202310]]-Table19[[#This Row],[_201910]])/Table19[[#This Row],[_201910]]*1,"")</f>
        <v>-0.11403508771929824</v>
      </c>
    </row>
    <row r="1137" spans="1:8">
      <c r="A1137" s="132">
        <v>164775</v>
      </c>
      <c r="B1137" s="133" t="s">
        <v>1147</v>
      </c>
      <c r="C1137" s="134">
        <v>7</v>
      </c>
      <c r="D1137" s="134">
        <v>4</v>
      </c>
      <c r="E1137" s="134">
        <v>4</v>
      </c>
      <c r="F1137" s="134">
        <v>1</v>
      </c>
      <c r="G1137" s="135">
        <v>5</v>
      </c>
      <c r="H1137" s="137">
        <f>IFERROR((Table19[[#This Row],[_202310]]-Table19[[#This Row],[_201910]])/Table19[[#This Row],[_201910]]*1,"")</f>
        <v>-0.2857142857142857</v>
      </c>
    </row>
    <row r="1138" spans="1:8">
      <c r="A1138" s="132">
        <v>164775</v>
      </c>
      <c r="B1138" s="133" t="s">
        <v>1148</v>
      </c>
      <c r="C1138" s="134">
        <v>109</v>
      </c>
      <c r="D1138" s="134">
        <v>109</v>
      </c>
      <c r="E1138" s="134">
        <v>76</v>
      </c>
      <c r="F1138" s="134">
        <v>78</v>
      </c>
      <c r="G1138" s="135">
        <v>90</v>
      </c>
      <c r="H1138" s="137">
        <f>IFERROR((Table19[[#This Row],[_202310]]-Table19[[#This Row],[_201910]])/Table19[[#This Row],[_201910]]*1,"")</f>
        <v>-0.1743119266055046</v>
      </c>
    </row>
    <row r="1139" spans="1:8">
      <c r="A1139" s="132">
        <v>164775</v>
      </c>
      <c r="B1139" s="133" t="s">
        <v>1149</v>
      </c>
      <c r="C1139" s="134">
        <v>155</v>
      </c>
      <c r="D1139" s="134">
        <v>137</v>
      </c>
      <c r="E1139" s="134">
        <v>127</v>
      </c>
      <c r="F1139" s="134">
        <v>126</v>
      </c>
      <c r="G1139" s="135">
        <v>117</v>
      </c>
      <c r="H1139" s="137">
        <f>IFERROR((Table19[[#This Row],[_202310]]-Table19[[#This Row],[_201910]])/Table19[[#This Row],[_201910]]*1,"")</f>
        <v>-0.24516129032258063</v>
      </c>
    </row>
    <row r="1140" spans="1:8">
      <c r="A1140" s="132">
        <v>164775</v>
      </c>
      <c r="B1140" s="133" t="s">
        <v>1150</v>
      </c>
      <c r="C1140" s="134">
        <v>271</v>
      </c>
      <c r="D1140" s="134">
        <v>250</v>
      </c>
      <c r="E1140" s="134">
        <v>207</v>
      </c>
      <c r="F1140" s="134">
        <v>205</v>
      </c>
      <c r="G1140" s="135">
        <v>212</v>
      </c>
      <c r="H1140" s="137">
        <f>IFERROR((Table19[[#This Row],[_202310]]-Table19[[#This Row],[_201910]])/Table19[[#This Row],[_201910]]*1,"")</f>
        <v>-0.21771217712177121</v>
      </c>
    </row>
    <row r="1141" spans="1:8">
      <c r="A1141" s="132">
        <v>164775</v>
      </c>
      <c r="B1141" s="133" t="s">
        <v>1151</v>
      </c>
      <c r="C1141" s="134">
        <v>30</v>
      </c>
      <c r="D1141" s="134">
        <v>26</v>
      </c>
      <c r="E1141" s="134">
        <v>35</v>
      </c>
      <c r="F1141" s="134">
        <v>31</v>
      </c>
      <c r="G1141" s="135">
        <v>32</v>
      </c>
      <c r="H1141" s="137">
        <f>IFERROR((Table19[[#This Row],[_202310]]-Table19[[#This Row],[_201910]])/Table19[[#This Row],[_201910]]*1,"")</f>
        <v>6.6666666666666666E-2</v>
      </c>
    </row>
    <row r="1142" spans="1:8">
      <c r="A1142" s="132">
        <v>164775</v>
      </c>
      <c r="B1142" s="133" t="s">
        <v>1152</v>
      </c>
      <c r="C1142" s="134">
        <v>30</v>
      </c>
      <c r="D1142" s="134">
        <v>33</v>
      </c>
      <c r="E1142" s="134">
        <v>25</v>
      </c>
      <c r="F1142" s="134">
        <v>27</v>
      </c>
      <c r="G1142" s="135">
        <v>30</v>
      </c>
      <c r="H1142" s="137">
        <f>IFERROR((Table19[[#This Row],[_202310]]-Table19[[#This Row],[_201910]])/Table19[[#This Row],[_201910]]*1,"")</f>
        <v>0</v>
      </c>
    </row>
    <row r="1143" spans="1:8">
      <c r="A1143" s="132">
        <v>164775</v>
      </c>
      <c r="B1143" s="133" t="s">
        <v>1153</v>
      </c>
      <c r="C1143" s="134">
        <v>2</v>
      </c>
      <c r="D1143" s="134">
        <v>1</v>
      </c>
      <c r="E1143" s="134">
        <v>1</v>
      </c>
      <c r="F1143" s="134">
        <v>0</v>
      </c>
      <c r="G1143" s="135">
        <v>2</v>
      </c>
      <c r="H1143" s="137">
        <f>IFERROR((Table19[[#This Row],[_202310]]-Table19[[#This Row],[_201910]])/Table19[[#This Row],[_201910]]*1,"")</f>
        <v>0</v>
      </c>
    </row>
    <row r="1144" spans="1:8">
      <c r="A1144" s="132">
        <v>164775</v>
      </c>
      <c r="B1144" s="133" t="s">
        <v>1154</v>
      </c>
      <c r="C1144" s="134">
        <v>28</v>
      </c>
      <c r="D1144" s="134">
        <v>32</v>
      </c>
      <c r="E1144" s="134">
        <v>24</v>
      </c>
      <c r="F1144" s="134">
        <v>26</v>
      </c>
      <c r="G1144" s="135">
        <v>29</v>
      </c>
      <c r="H1144" s="137">
        <f>IFERROR((Table19[[#This Row],[_202310]]-Table19[[#This Row],[_201910]])/Table19[[#This Row],[_201910]]*1,"")</f>
        <v>3.5714285714285712E-2</v>
      </c>
    </row>
    <row r="1145" spans="1:8">
      <c r="A1145" s="132">
        <v>164775</v>
      </c>
      <c r="B1145" s="133" t="s">
        <v>1155</v>
      </c>
      <c r="C1145" s="134">
        <v>40</v>
      </c>
      <c r="D1145" s="134">
        <v>41</v>
      </c>
      <c r="E1145" s="134">
        <v>40</v>
      </c>
      <c r="F1145" s="134">
        <v>43</v>
      </c>
      <c r="G1145" s="135">
        <v>37</v>
      </c>
      <c r="H1145" s="137">
        <f>IFERROR((Table19[[#This Row],[_202310]]-Table19[[#This Row],[_201910]])/Table19[[#This Row],[_201910]]*1,"")</f>
        <v>-7.4999999999999997E-2</v>
      </c>
    </row>
    <row r="1146" spans="1:8">
      <c r="A1146" s="132">
        <v>165112</v>
      </c>
      <c r="B1146" s="133" t="s">
        <v>1130</v>
      </c>
      <c r="C1146" s="134">
        <v>1826</v>
      </c>
      <c r="D1146" s="134">
        <v>1760</v>
      </c>
      <c r="E1146" s="134">
        <v>1664</v>
      </c>
      <c r="F1146" s="134">
        <v>1609</v>
      </c>
      <c r="G1146" s="135">
        <v>1479</v>
      </c>
      <c r="H1146" s="137">
        <f>IFERROR((Table19[[#This Row],[_202310]]-Table19[[#This Row],[_201910]])/Table19[[#This Row],[_201910]]*1,"")</f>
        <v>-0.19003285870755751</v>
      </c>
    </row>
    <row r="1147" spans="1:8">
      <c r="A1147" s="132">
        <v>165112</v>
      </c>
      <c r="B1147" s="133" t="s">
        <v>1131</v>
      </c>
      <c r="C1147" s="134">
        <v>0</v>
      </c>
      <c r="D1147" s="134">
        <v>0</v>
      </c>
      <c r="E1147" s="134">
        <v>0</v>
      </c>
      <c r="F1147" s="134">
        <v>0</v>
      </c>
      <c r="G1147" s="135">
        <v>0</v>
      </c>
      <c r="H1147" s="137" t="str">
        <f>IFERROR((Table19[[#This Row],[_202310]]-Table19[[#This Row],[_201910]])/Table19[[#This Row],[_201910]]*1,"")</f>
        <v/>
      </c>
    </row>
    <row r="1148" spans="1:8">
      <c r="A1148" s="132">
        <v>165112</v>
      </c>
      <c r="B1148" s="133" t="s">
        <v>1132</v>
      </c>
      <c r="C1148" s="134">
        <v>1826</v>
      </c>
      <c r="D1148" s="134">
        <v>1760</v>
      </c>
      <c r="E1148" s="134">
        <v>1664</v>
      </c>
      <c r="F1148" s="134">
        <v>1609</v>
      </c>
      <c r="G1148" s="135">
        <v>1479</v>
      </c>
      <c r="H1148" s="137">
        <f>IFERROR((Table19[[#This Row],[_202310]]-Table19[[#This Row],[_201910]])/Table19[[#This Row],[_201910]]*1,"")</f>
        <v>-0.19003285870755751</v>
      </c>
    </row>
    <row r="1149" spans="1:8">
      <c r="A1149" s="132">
        <v>165112</v>
      </c>
      <c r="B1149" s="133" t="s">
        <v>1133</v>
      </c>
      <c r="C1149" s="134">
        <v>57</v>
      </c>
      <c r="D1149" s="134">
        <v>31</v>
      </c>
      <c r="E1149" s="134">
        <v>45</v>
      </c>
      <c r="F1149" s="134">
        <v>40</v>
      </c>
      <c r="G1149" s="135">
        <v>47</v>
      </c>
      <c r="H1149" s="137">
        <f>IFERROR((Table19[[#This Row],[_202310]]-Table19[[#This Row],[_201910]])/Table19[[#This Row],[_201910]]*1,"")</f>
        <v>-0.17543859649122806</v>
      </c>
    </row>
    <row r="1150" spans="1:8">
      <c r="A1150" s="132">
        <v>165112</v>
      </c>
      <c r="B1150" s="133" t="s">
        <v>1134</v>
      </c>
      <c r="C1150" s="134">
        <v>283</v>
      </c>
      <c r="D1150" s="134">
        <v>302</v>
      </c>
      <c r="E1150" s="134">
        <v>272</v>
      </c>
      <c r="F1150" s="134">
        <v>287</v>
      </c>
      <c r="G1150" s="135">
        <v>170</v>
      </c>
      <c r="H1150" s="137">
        <f>IFERROR((Table19[[#This Row],[_202310]]-Table19[[#This Row],[_201910]])/Table19[[#This Row],[_201910]]*1,"")</f>
        <v>-0.39929328621908128</v>
      </c>
    </row>
    <row r="1151" spans="1:8">
      <c r="A1151" s="132">
        <v>165112</v>
      </c>
      <c r="B1151" s="133" t="s">
        <v>1135</v>
      </c>
      <c r="C1151" s="134" t="s">
        <v>129</v>
      </c>
      <c r="D1151" s="134" t="s">
        <v>129</v>
      </c>
      <c r="E1151" s="134" t="s">
        <v>129</v>
      </c>
      <c r="F1151" s="134" t="s">
        <v>129</v>
      </c>
      <c r="G1151" s="135" t="s">
        <v>129</v>
      </c>
      <c r="H1151" s="137" t="str">
        <f>IFERROR((Table19[[#This Row],[_202310]]-Table19[[#This Row],[_201910]])/Table19[[#This Row],[_201910]]*1,"")</f>
        <v/>
      </c>
    </row>
    <row r="1152" spans="1:8">
      <c r="A1152" s="132">
        <v>165112</v>
      </c>
      <c r="B1152" s="133" t="s">
        <v>1136</v>
      </c>
      <c r="C1152" s="134">
        <v>340</v>
      </c>
      <c r="D1152" s="134">
        <v>333</v>
      </c>
      <c r="E1152" s="134">
        <v>317</v>
      </c>
      <c r="F1152" s="134">
        <v>327</v>
      </c>
      <c r="G1152" s="135">
        <v>217</v>
      </c>
      <c r="H1152" s="137">
        <f>IFERROR((Table19[[#This Row],[_202310]]-Table19[[#This Row],[_201910]])/Table19[[#This Row],[_201910]]*1,"")</f>
        <v>-0.36176470588235293</v>
      </c>
    </row>
    <row r="1153" spans="1:8">
      <c r="A1153" s="132">
        <v>165112</v>
      </c>
      <c r="B1153" s="133" t="s">
        <v>1137</v>
      </c>
      <c r="C1153" s="134">
        <v>19</v>
      </c>
      <c r="D1153" s="134">
        <v>19</v>
      </c>
      <c r="E1153" s="134">
        <v>19</v>
      </c>
      <c r="F1153" s="134">
        <v>20</v>
      </c>
      <c r="G1153" s="135">
        <v>15</v>
      </c>
      <c r="H1153" s="137">
        <f>IFERROR((Table19[[#This Row],[_202310]]-Table19[[#This Row],[_201910]])/Table19[[#This Row],[_201910]]*1,"")</f>
        <v>-0.21052631578947367</v>
      </c>
    </row>
    <row r="1154" spans="1:8">
      <c r="A1154" s="132">
        <v>165112</v>
      </c>
      <c r="B1154" s="133" t="s">
        <v>1138</v>
      </c>
      <c r="C1154" s="134">
        <v>62</v>
      </c>
      <c r="D1154" s="134">
        <v>39</v>
      </c>
      <c r="E1154" s="134">
        <v>46</v>
      </c>
      <c r="F1154" s="134">
        <v>46</v>
      </c>
      <c r="G1154" s="135">
        <v>58</v>
      </c>
      <c r="H1154" s="137">
        <f>IFERROR((Table19[[#This Row],[_202310]]-Table19[[#This Row],[_201910]])/Table19[[#This Row],[_201910]]*1,"")</f>
        <v>-6.4516129032258063E-2</v>
      </c>
    </row>
    <row r="1155" spans="1:8">
      <c r="A1155" s="132">
        <v>165112</v>
      </c>
      <c r="B1155" s="133" t="s">
        <v>1139</v>
      </c>
      <c r="C1155" s="134">
        <v>390</v>
      </c>
      <c r="D1155" s="134">
        <v>380</v>
      </c>
      <c r="E1155" s="134">
        <v>357</v>
      </c>
      <c r="F1155" s="134">
        <v>353</v>
      </c>
      <c r="G1155" s="135">
        <v>341</v>
      </c>
      <c r="H1155" s="137">
        <f>IFERROR((Table19[[#This Row],[_202310]]-Table19[[#This Row],[_201910]])/Table19[[#This Row],[_201910]]*1,"")</f>
        <v>-0.12564102564102564</v>
      </c>
    </row>
    <row r="1156" spans="1:8">
      <c r="A1156" s="132">
        <v>165112</v>
      </c>
      <c r="B1156" s="133" t="s">
        <v>1140</v>
      </c>
      <c r="C1156" s="134" t="s">
        <v>129</v>
      </c>
      <c r="D1156" s="134" t="s">
        <v>129</v>
      </c>
      <c r="E1156" s="134" t="s">
        <v>129</v>
      </c>
      <c r="F1156" s="134" t="s">
        <v>129</v>
      </c>
      <c r="G1156" s="135" t="s">
        <v>129</v>
      </c>
      <c r="H1156" s="137" t="str">
        <f>IFERROR((Table19[[#This Row],[_202310]]-Table19[[#This Row],[_201910]])/Table19[[#This Row],[_201910]]*1,"")</f>
        <v/>
      </c>
    </row>
    <row r="1157" spans="1:8">
      <c r="A1157" s="132">
        <v>165112</v>
      </c>
      <c r="B1157" s="133" t="s">
        <v>1141</v>
      </c>
      <c r="C1157" s="134">
        <v>452</v>
      </c>
      <c r="D1157" s="134">
        <v>419</v>
      </c>
      <c r="E1157" s="134">
        <v>403</v>
      </c>
      <c r="F1157" s="134">
        <v>399</v>
      </c>
      <c r="G1157" s="135">
        <v>399</v>
      </c>
      <c r="H1157" s="137">
        <f>IFERROR((Table19[[#This Row],[_202310]]-Table19[[#This Row],[_201910]])/Table19[[#This Row],[_201910]]*1,"")</f>
        <v>-0.11725663716814159</v>
      </c>
    </row>
    <row r="1158" spans="1:8">
      <c r="A1158" s="132">
        <v>165112</v>
      </c>
      <c r="B1158" s="133" t="s">
        <v>1142</v>
      </c>
      <c r="C1158" s="134">
        <v>25</v>
      </c>
      <c r="D1158" s="134">
        <v>24</v>
      </c>
      <c r="E1158" s="134">
        <v>24</v>
      </c>
      <c r="F1158" s="134">
        <v>25</v>
      </c>
      <c r="G1158" s="135">
        <v>27</v>
      </c>
      <c r="H1158" s="137">
        <f>IFERROR((Table19[[#This Row],[_202310]]-Table19[[#This Row],[_201910]])/Table19[[#This Row],[_201910]]*1,"")</f>
        <v>0.08</v>
      </c>
    </row>
    <row r="1159" spans="1:8">
      <c r="A1159" s="132">
        <v>165112</v>
      </c>
      <c r="B1159" s="133" t="s">
        <v>1143</v>
      </c>
      <c r="C1159" s="134">
        <v>63</v>
      </c>
      <c r="D1159" s="134">
        <v>40</v>
      </c>
      <c r="E1159" s="134">
        <v>46</v>
      </c>
      <c r="F1159" s="134">
        <v>50</v>
      </c>
      <c r="G1159" s="135">
        <v>56</v>
      </c>
      <c r="H1159" s="137">
        <f>IFERROR((Table19[[#This Row],[_202310]]-Table19[[#This Row],[_201910]])/Table19[[#This Row],[_201910]]*1,"")</f>
        <v>-0.1111111111111111</v>
      </c>
    </row>
    <row r="1160" spans="1:8">
      <c r="A1160" s="132">
        <v>165112</v>
      </c>
      <c r="B1160" s="133" t="s">
        <v>1144</v>
      </c>
      <c r="C1160" s="134">
        <v>427</v>
      </c>
      <c r="D1160" s="134">
        <v>408</v>
      </c>
      <c r="E1160" s="134">
        <v>386</v>
      </c>
      <c r="F1160" s="134">
        <v>375</v>
      </c>
      <c r="G1160" s="135">
        <v>366</v>
      </c>
      <c r="H1160" s="137">
        <f>IFERROR((Table19[[#This Row],[_202310]]-Table19[[#This Row],[_201910]])/Table19[[#This Row],[_201910]]*1,"")</f>
        <v>-0.14285714285714285</v>
      </c>
    </row>
    <row r="1161" spans="1:8">
      <c r="A1161" s="132">
        <v>165112</v>
      </c>
      <c r="B1161" s="133" t="s">
        <v>1145</v>
      </c>
      <c r="C1161" s="134" t="s">
        <v>129</v>
      </c>
      <c r="D1161" s="134" t="s">
        <v>129</v>
      </c>
      <c r="E1161" s="134" t="s">
        <v>129</v>
      </c>
      <c r="F1161" s="134" t="s">
        <v>129</v>
      </c>
      <c r="G1161" s="135" t="s">
        <v>129</v>
      </c>
      <c r="H1161" s="137" t="str">
        <f>IFERROR((Table19[[#This Row],[_202310]]-Table19[[#This Row],[_201910]])/Table19[[#This Row],[_201910]]*1,"")</f>
        <v/>
      </c>
    </row>
    <row r="1162" spans="1:8">
      <c r="A1162" s="132">
        <v>165112</v>
      </c>
      <c r="B1162" s="133" t="s">
        <v>1146</v>
      </c>
      <c r="C1162" s="134">
        <v>490</v>
      </c>
      <c r="D1162" s="134">
        <v>448</v>
      </c>
      <c r="E1162" s="134">
        <v>432</v>
      </c>
      <c r="F1162" s="134">
        <v>425</v>
      </c>
      <c r="G1162" s="135">
        <v>422</v>
      </c>
      <c r="H1162" s="137">
        <f>IFERROR((Table19[[#This Row],[_202310]]-Table19[[#This Row],[_201910]])/Table19[[#This Row],[_201910]]*1,"")</f>
        <v>-0.13877551020408163</v>
      </c>
    </row>
    <row r="1163" spans="1:8">
      <c r="A1163" s="132">
        <v>165112</v>
      </c>
      <c r="B1163" s="133" t="s">
        <v>1147</v>
      </c>
      <c r="C1163" s="134">
        <v>25</v>
      </c>
      <c r="D1163" s="134">
        <v>52</v>
      </c>
      <c r="E1163" s="134">
        <v>41</v>
      </c>
      <c r="F1163" s="134">
        <v>49</v>
      </c>
      <c r="G1163" s="135">
        <v>23</v>
      </c>
      <c r="H1163" s="137">
        <f>IFERROR((Table19[[#This Row],[_202310]]-Table19[[#This Row],[_201910]])/Table19[[#This Row],[_201910]]*1,"")</f>
        <v>-0.08</v>
      </c>
    </row>
    <row r="1164" spans="1:8">
      <c r="A1164" s="132">
        <v>165112</v>
      </c>
      <c r="B1164" s="133" t="s">
        <v>1148</v>
      </c>
      <c r="C1164" s="134">
        <v>565</v>
      </c>
      <c r="D1164" s="134">
        <v>580</v>
      </c>
      <c r="E1164" s="134">
        <v>531</v>
      </c>
      <c r="F1164" s="134">
        <v>779</v>
      </c>
      <c r="G1164" s="135">
        <v>750</v>
      </c>
      <c r="H1164" s="137">
        <f>IFERROR((Table19[[#This Row],[_202310]]-Table19[[#This Row],[_201910]])/Table19[[#This Row],[_201910]]*1,"")</f>
        <v>0.32743362831858408</v>
      </c>
    </row>
    <row r="1165" spans="1:8">
      <c r="A1165" s="132">
        <v>165112</v>
      </c>
      <c r="B1165" s="133" t="s">
        <v>1149</v>
      </c>
      <c r="C1165" s="134">
        <v>746</v>
      </c>
      <c r="D1165" s="134">
        <v>680</v>
      </c>
      <c r="E1165" s="134">
        <v>660</v>
      </c>
      <c r="F1165" s="134">
        <v>356</v>
      </c>
      <c r="G1165" s="135">
        <v>284</v>
      </c>
      <c r="H1165" s="137">
        <f>IFERROR((Table19[[#This Row],[_202310]]-Table19[[#This Row],[_201910]])/Table19[[#This Row],[_201910]]*1,"")</f>
        <v>-0.61930294906166217</v>
      </c>
    </row>
    <row r="1166" spans="1:8">
      <c r="A1166" s="132">
        <v>165112</v>
      </c>
      <c r="B1166" s="133" t="s">
        <v>1150</v>
      </c>
      <c r="C1166" s="134">
        <v>1336</v>
      </c>
      <c r="D1166" s="134">
        <v>1312</v>
      </c>
      <c r="E1166" s="134">
        <v>1232</v>
      </c>
      <c r="F1166" s="134">
        <v>1184</v>
      </c>
      <c r="G1166" s="135">
        <v>1057</v>
      </c>
      <c r="H1166" s="137">
        <f>IFERROR((Table19[[#This Row],[_202310]]-Table19[[#This Row],[_201910]])/Table19[[#This Row],[_201910]]*1,"")</f>
        <v>-0.20883233532934131</v>
      </c>
    </row>
    <row r="1167" spans="1:8">
      <c r="A1167" s="132">
        <v>165112</v>
      </c>
      <c r="B1167" s="133" t="s">
        <v>1151</v>
      </c>
      <c r="C1167" s="134">
        <v>27</v>
      </c>
      <c r="D1167" s="134">
        <v>25</v>
      </c>
      <c r="E1167" s="134">
        <v>26</v>
      </c>
      <c r="F1167" s="134">
        <v>26</v>
      </c>
      <c r="G1167" s="135">
        <v>29</v>
      </c>
      <c r="H1167" s="137">
        <f>IFERROR((Table19[[#This Row],[_202310]]-Table19[[#This Row],[_201910]])/Table19[[#This Row],[_201910]]*1,"")</f>
        <v>7.407407407407407E-2</v>
      </c>
    </row>
    <row r="1168" spans="1:8">
      <c r="A1168" s="132">
        <v>165112</v>
      </c>
      <c r="B1168" s="133" t="s">
        <v>1152</v>
      </c>
      <c r="C1168" s="134">
        <v>32</v>
      </c>
      <c r="D1168" s="134">
        <v>36</v>
      </c>
      <c r="E1168" s="134">
        <v>34</v>
      </c>
      <c r="F1168" s="134">
        <v>51</v>
      </c>
      <c r="G1168" s="135">
        <v>52</v>
      </c>
      <c r="H1168" s="137">
        <f>IFERROR((Table19[[#This Row],[_202310]]-Table19[[#This Row],[_201910]])/Table19[[#This Row],[_201910]]*1,"")</f>
        <v>0.625</v>
      </c>
    </row>
    <row r="1169" spans="1:8">
      <c r="A1169" s="132">
        <v>165112</v>
      </c>
      <c r="B1169" s="133" t="s">
        <v>1153</v>
      </c>
      <c r="C1169" s="134">
        <v>1</v>
      </c>
      <c r="D1169" s="134">
        <v>3</v>
      </c>
      <c r="E1169" s="134">
        <v>2</v>
      </c>
      <c r="F1169" s="134">
        <v>3</v>
      </c>
      <c r="G1169" s="135">
        <v>2</v>
      </c>
      <c r="H1169" s="137">
        <f>IFERROR((Table19[[#This Row],[_202310]]-Table19[[#This Row],[_201910]])/Table19[[#This Row],[_201910]]*1,"")</f>
        <v>1</v>
      </c>
    </row>
    <row r="1170" spans="1:8">
      <c r="A1170" s="132">
        <v>165112</v>
      </c>
      <c r="B1170" s="133" t="s">
        <v>1154</v>
      </c>
      <c r="C1170" s="134">
        <v>31</v>
      </c>
      <c r="D1170" s="134">
        <v>33</v>
      </c>
      <c r="E1170" s="134">
        <v>32</v>
      </c>
      <c r="F1170" s="134">
        <v>48</v>
      </c>
      <c r="G1170" s="135">
        <v>51</v>
      </c>
      <c r="H1170" s="137">
        <f>IFERROR((Table19[[#This Row],[_202310]]-Table19[[#This Row],[_201910]])/Table19[[#This Row],[_201910]]*1,"")</f>
        <v>0.64516129032258063</v>
      </c>
    </row>
    <row r="1171" spans="1:8">
      <c r="A1171" s="132">
        <v>165112</v>
      </c>
      <c r="B1171" s="133" t="s">
        <v>1155</v>
      </c>
      <c r="C1171" s="134">
        <v>41</v>
      </c>
      <c r="D1171" s="134">
        <v>39</v>
      </c>
      <c r="E1171" s="134">
        <v>40</v>
      </c>
      <c r="F1171" s="134">
        <v>22</v>
      </c>
      <c r="G1171" s="135">
        <v>19</v>
      </c>
      <c r="H1171" s="137">
        <f>IFERROR((Table19[[#This Row],[_202310]]-Table19[[#This Row],[_201910]])/Table19[[#This Row],[_201910]]*1,"")</f>
        <v>-0.53658536585365857</v>
      </c>
    </row>
    <row r="1172" spans="1:8">
      <c r="A1172" s="132">
        <v>166887</v>
      </c>
      <c r="B1172" s="133" t="s">
        <v>1130</v>
      </c>
      <c r="C1172" s="134">
        <v>1468</v>
      </c>
      <c r="D1172" s="134">
        <v>1244</v>
      </c>
      <c r="E1172" s="134">
        <v>1232</v>
      </c>
      <c r="F1172" s="134">
        <v>1207</v>
      </c>
      <c r="G1172" s="135">
        <v>1247</v>
      </c>
      <c r="H1172" s="137">
        <f>IFERROR((Table19[[#This Row],[_202310]]-Table19[[#This Row],[_201910]])/Table19[[#This Row],[_201910]]*1,"")</f>
        <v>-0.1505449591280654</v>
      </c>
    </row>
    <row r="1173" spans="1:8">
      <c r="A1173" s="132">
        <v>166887</v>
      </c>
      <c r="B1173" s="133" t="s">
        <v>1131</v>
      </c>
      <c r="C1173" s="134">
        <v>5</v>
      </c>
      <c r="D1173" s="134">
        <v>0</v>
      </c>
      <c r="E1173" s="134">
        <v>1</v>
      </c>
      <c r="F1173" s="134">
        <v>3</v>
      </c>
      <c r="G1173" s="135">
        <v>0</v>
      </c>
      <c r="H1173" s="137">
        <f>IFERROR((Table19[[#This Row],[_202310]]-Table19[[#This Row],[_201910]])/Table19[[#This Row],[_201910]]*1,"")</f>
        <v>-1</v>
      </c>
    </row>
    <row r="1174" spans="1:8">
      <c r="A1174" s="132">
        <v>166887</v>
      </c>
      <c r="B1174" s="133" t="s">
        <v>1132</v>
      </c>
      <c r="C1174" s="134">
        <v>1463</v>
      </c>
      <c r="D1174" s="134">
        <v>1244</v>
      </c>
      <c r="E1174" s="134">
        <v>1231</v>
      </c>
      <c r="F1174" s="134">
        <v>1204</v>
      </c>
      <c r="G1174" s="135">
        <v>1247</v>
      </c>
      <c r="H1174" s="137">
        <f>IFERROR((Table19[[#This Row],[_202310]]-Table19[[#This Row],[_201910]])/Table19[[#This Row],[_201910]]*1,"")</f>
        <v>-0.14764183185235816</v>
      </c>
    </row>
    <row r="1175" spans="1:8">
      <c r="A1175" s="132">
        <v>166887</v>
      </c>
      <c r="B1175" s="133" t="s">
        <v>1133</v>
      </c>
      <c r="C1175" s="134">
        <v>24</v>
      </c>
      <c r="D1175" s="134">
        <v>30</v>
      </c>
      <c r="E1175" s="134">
        <v>30</v>
      </c>
      <c r="F1175" s="134">
        <v>36</v>
      </c>
      <c r="G1175" s="135">
        <v>25</v>
      </c>
      <c r="H1175" s="137">
        <f>IFERROR((Table19[[#This Row],[_202310]]-Table19[[#This Row],[_201910]])/Table19[[#This Row],[_201910]]*1,"")</f>
        <v>4.1666666666666664E-2</v>
      </c>
    </row>
    <row r="1176" spans="1:8">
      <c r="A1176" s="132">
        <v>166887</v>
      </c>
      <c r="B1176" s="133" t="s">
        <v>1134</v>
      </c>
      <c r="C1176" s="134">
        <v>283</v>
      </c>
      <c r="D1176" s="134">
        <v>279</v>
      </c>
      <c r="E1176" s="134">
        <v>267</v>
      </c>
      <c r="F1176" s="134">
        <v>292</v>
      </c>
      <c r="G1176" s="135">
        <v>289</v>
      </c>
      <c r="H1176" s="137">
        <f>IFERROR((Table19[[#This Row],[_202310]]-Table19[[#This Row],[_201910]])/Table19[[#This Row],[_201910]]*1,"")</f>
        <v>2.1201413427561839E-2</v>
      </c>
    </row>
    <row r="1177" spans="1:8">
      <c r="A1177" s="132">
        <v>166887</v>
      </c>
      <c r="B1177" s="133" t="s">
        <v>1135</v>
      </c>
      <c r="C1177" s="134" t="s">
        <v>129</v>
      </c>
      <c r="D1177" s="134" t="s">
        <v>129</v>
      </c>
      <c r="E1177" s="134" t="s">
        <v>129</v>
      </c>
      <c r="F1177" s="134" t="s">
        <v>129</v>
      </c>
      <c r="G1177" s="135" t="s">
        <v>129</v>
      </c>
      <c r="H1177" s="137" t="str">
        <f>IFERROR((Table19[[#This Row],[_202310]]-Table19[[#This Row],[_201910]])/Table19[[#This Row],[_201910]]*1,"")</f>
        <v/>
      </c>
    </row>
    <row r="1178" spans="1:8">
      <c r="A1178" s="132">
        <v>166887</v>
      </c>
      <c r="B1178" s="133" t="s">
        <v>1136</v>
      </c>
      <c r="C1178" s="134">
        <v>307</v>
      </c>
      <c r="D1178" s="134">
        <v>309</v>
      </c>
      <c r="E1178" s="134">
        <v>297</v>
      </c>
      <c r="F1178" s="134">
        <v>328</v>
      </c>
      <c r="G1178" s="135">
        <v>314</v>
      </c>
      <c r="H1178" s="137">
        <f>IFERROR((Table19[[#This Row],[_202310]]-Table19[[#This Row],[_201910]])/Table19[[#This Row],[_201910]]*1,"")</f>
        <v>2.2801302931596091E-2</v>
      </c>
    </row>
    <row r="1179" spans="1:8">
      <c r="A1179" s="132">
        <v>166887</v>
      </c>
      <c r="B1179" s="133" t="s">
        <v>1137</v>
      </c>
      <c r="C1179" s="134">
        <v>21</v>
      </c>
      <c r="D1179" s="134">
        <v>25</v>
      </c>
      <c r="E1179" s="134">
        <v>24</v>
      </c>
      <c r="F1179" s="134">
        <v>27</v>
      </c>
      <c r="G1179" s="135">
        <v>25</v>
      </c>
      <c r="H1179" s="137">
        <f>IFERROR((Table19[[#This Row],[_202310]]-Table19[[#This Row],[_201910]])/Table19[[#This Row],[_201910]]*1,"")</f>
        <v>0.19047619047619047</v>
      </c>
    </row>
    <row r="1180" spans="1:8">
      <c r="A1180" s="132">
        <v>166887</v>
      </c>
      <c r="B1180" s="133" t="s">
        <v>1138</v>
      </c>
      <c r="C1180" s="134">
        <v>26</v>
      </c>
      <c r="D1180" s="134">
        <v>31</v>
      </c>
      <c r="E1180" s="134">
        <v>33</v>
      </c>
      <c r="F1180" s="134">
        <v>36</v>
      </c>
      <c r="G1180" s="135">
        <v>24</v>
      </c>
      <c r="H1180" s="137">
        <f>IFERROR((Table19[[#This Row],[_202310]]-Table19[[#This Row],[_201910]])/Table19[[#This Row],[_201910]]*1,"")</f>
        <v>-7.6923076923076927E-2</v>
      </c>
    </row>
    <row r="1181" spans="1:8">
      <c r="A1181" s="132">
        <v>166887</v>
      </c>
      <c r="B1181" s="133" t="s">
        <v>1139</v>
      </c>
      <c r="C1181" s="134">
        <v>368</v>
      </c>
      <c r="D1181" s="134">
        <v>334</v>
      </c>
      <c r="E1181" s="134">
        <v>333</v>
      </c>
      <c r="F1181" s="134">
        <v>355</v>
      </c>
      <c r="G1181" s="135">
        <v>351</v>
      </c>
      <c r="H1181" s="137">
        <f>IFERROR((Table19[[#This Row],[_202310]]-Table19[[#This Row],[_201910]])/Table19[[#This Row],[_201910]]*1,"")</f>
        <v>-4.619565217391304E-2</v>
      </c>
    </row>
    <row r="1182" spans="1:8">
      <c r="A1182" s="132">
        <v>166887</v>
      </c>
      <c r="B1182" s="133" t="s">
        <v>1140</v>
      </c>
      <c r="C1182" s="134" t="s">
        <v>129</v>
      </c>
      <c r="D1182" s="134" t="s">
        <v>129</v>
      </c>
      <c r="E1182" s="134" t="s">
        <v>129</v>
      </c>
      <c r="F1182" s="134" t="s">
        <v>129</v>
      </c>
      <c r="G1182" s="135" t="s">
        <v>129</v>
      </c>
      <c r="H1182" s="137" t="str">
        <f>IFERROR((Table19[[#This Row],[_202310]]-Table19[[#This Row],[_201910]])/Table19[[#This Row],[_201910]]*1,"")</f>
        <v/>
      </c>
    </row>
    <row r="1183" spans="1:8">
      <c r="A1183" s="132">
        <v>166887</v>
      </c>
      <c r="B1183" s="133" t="s">
        <v>1141</v>
      </c>
      <c r="C1183" s="134">
        <v>394</v>
      </c>
      <c r="D1183" s="134">
        <v>365</v>
      </c>
      <c r="E1183" s="134">
        <v>366</v>
      </c>
      <c r="F1183" s="134">
        <v>391</v>
      </c>
      <c r="G1183" s="135">
        <v>375</v>
      </c>
      <c r="H1183" s="137">
        <f>IFERROR((Table19[[#This Row],[_202310]]-Table19[[#This Row],[_201910]])/Table19[[#This Row],[_201910]]*1,"")</f>
        <v>-4.8223350253807105E-2</v>
      </c>
    </row>
    <row r="1184" spans="1:8">
      <c r="A1184" s="132">
        <v>166887</v>
      </c>
      <c r="B1184" s="133" t="s">
        <v>1142</v>
      </c>
      <c r="C1184" s="134">
        <v>27</v>
      </c>
      <c r="D1184" s="134">
        <v>29</v>
      </c>
      <c r="E1184" s="134">
        <v>30</v>
      </c>
      <c r="F1184" s="134">
        <v>32</v>
      </c>
      <c r="G1184" s="135">
        <v>30</v>
      </c>
      <c r="H1184" s="137">
        <f>IFERROR((Table19[[#This Row],[_202310]]-Table19[[#This Row],[_201910]])/Table19[[#This Row],[_201910]]*1,"")</f>
        <v>0.1111111111111111</v>
      </c>
    </row>
    <row r="1185" spans="1:8">
      <c r="A1185" s="132">
        <v>166887</v>
      </c>
      <c r="B1185" s="133" t="s">
        <v>1143</v>
      </c>
      <c r="C1185" s="134">
        <v>27</v>
      </c>
      <c r="D1185" s="134">
        <v>31</v>
      </c>
      <c r="E1185" s="134">
        <v>33</v>
      </c>
      <c r="F1185" s="134">
        <v>35</v>
      </c>
      <c r="G1185" s="135">
        <v>24</v>
      </c>
      <c r="H1185" s="137">
        <f>IFERROR((Table19[[#This Row],[_202310]]-Table19[[#This Row],[_201910]])/Table19[[#This Row],[_201910]]*1,"")</f>
        <v>-0.1111111111111111</v>
      </c>
    </row>
    <row r="1186" spans="1:8">
      <c r="A1186" s="132">
        <v>166887</v>
      </c>
      <c r="B1186" s="133" t="s">
        <v>1144</v>
      </c>
      <c r="C1186" s="134">
        <v>390</v>
      </c>
      <c r="D1186" s="134">
        <v>352</v>
      </c>
      <c r="E1186" s="134">
        <v>361</v>
      </c>
      <c r="F1186" s="134">
        <v>380</v>
      </c>
      <c r="G1186" s="135">
        <v>380</v>
      </c>
      <c r="H1186" s="137">
        <f>IFERROR((Table19[[#This Row],[_202310]]-Table19[[#This Row],[_201910]])/Table19[[#This Row],[_201910]]*1,"")</f>
        <v>-2.564102564102564E-2</v>
      </c>
    </row>
    <row r="1187" spans="1:8">
      <c r="A1187" s="132">
        <v>166887</v>
      </c>
      <c r="B1187" s="133" t="s">
        <v>1145</v>
      </c>
      <c r="C1187" s="134" t="s">
        <v>129</v>
      </c>
      <c r="D1187" s="134" t="s">
        <v>129</v>
      </c>
      <c r="E1187" s="134" t="s">
        <v>129</v>
      </c>
      <c r="F1187" s="134" t="s">
        <v>129</v>
      </c>
      <c r="G1187" s="135" t="s">
        <v>129</v>
      </c>
      <c r="H1187" s="137" t="str">
        <f>IFERROR((Table19[[#This Row],[_202310]]-Table19[[#This Row],[_201910]])/Table19[[#This Row],[_201910]]*1,"")</f>
        <v/>
      </c>
    </row>
    <row r="1188" spans="1:8">
      <c r="A1188" s="132">
        <v>166887</v>
      </c>
      <c r="B1188" s="133" t="s">
        <v>1146</v>
      </c>
      <c r="C1188" s="134">
        <v>417</v>
      </c>
      <c r="D1188" s="134">
        <v>383</v>
      </c>
      <c r="E1188" s="134">
        <v>394</v>
      </c>
      <c r="F1188" s="134">
        <v>415</v>
      </c>
      <c r="G1188" s="135">
        <v>404</v>
      </c>
      <c r="H1188" s="137">
        <f>IFERROR((Table19[[#This Row],[_202310]]-Table19[[#This Row],[_201910]])/Table19[[#This Row],[_201910]]*1,"")</f>
        <v>-3.117505995203837E-2</v>
      </c>
    </row>
    <row r="1189" spans="1:8">
      <c r="A1189" s="132">
        <v>166887</v>
      </c>
      <c r="B1189" s="133" t="s">
        <v>1147</v>
      </c>
      <c r="C1189" s="134">
        <v>40</v>
      </c>
      <c r="D1189" s="134">
        <v>23</v>
      </c>
      <c r="E1189" s="134">
        <v>23</v>
      </c>
      <c r="F1189" s="134">
        <v>23</v>
      </c>
      <c r="G1189" s="135">
        <v>26</v>
      </c>
      <c r="H1189" s="137">
        <f>IFERROR((Table19[[#This Row],[_202310]]-Table19[[#This Row],[_201910]])/Table19[[#This Row],[_201910]]*1,"")</f>
        <v>-0.35</v>
      </c>
    </row>
    <row r="1190" spans="1:8">
      <c r="A1190" s="132">
        <v>166887</v>
      </c>
      <c r="B1190" s="133" t="s">
        <v>1148</v>
      </c>
      <c r="C1190" s="134">
        <v>407</v>
      </c>
      <c r="D1190" s="134">
        <v>346</v>
      </c>
      <c r="E1190" s="134">
        <v>323</v>
      </c>
      <c r="F1190" s="134">
        <v>285</v>
      </c>
      <c r="G1190" s="135">
        <v>296</v>
      </c>
      <c r="H1190" s="137">
        <f>IFERROR((Table19[[#This Row],[_202310]]-Table19[[#This Row],[_201910]])/Table19[[#This Row],[_201910]]*1,"")</f>
        <v>-0.27272727272727271</v>
      </c>
    </row>
    <row r="1191" spans="1:8">
      <c r="A1191" s="132">
        <v>166887</v>
      </c>
      <c r="B1191" s="133" t="s">
        <v>1149</v>
      </c>
      <c r="C1191" s="134">
        <v>599</v>
      </c>
      <c r="D1191" s="134">
        <v>492</v>
      </c>
      <c r="E1191" s="134">
        <v>491</v>
      </c>
      <c r="F1191" s="134">
        <v>481</v>
      </c>
      <c r="G1191" s="135">
        <v>521</v>
      </c>
      <c r="H1191" s="137">
        <f>IFERROR((Table19[[#This Row],[_202310]]-Table19[[#This Row],[_201910]])/Table19[[#This Row],[_201910]]*1,"")</f>
        <v>-0.1302170283806344</v>
      </c>
    </row>
    <row r="1192" spans="1:8">
      <c r="A1192" s="132">
        <v>166887</v>
      </c>
      <c r="B1192" s="133" t="s">
        <v>1150</v>
      </c>
      <c r="C1192" s="134">
        <v>1046</v>
      </c>
      <c r="D1192" s="134">
        <v>861</v>
      </c>
      <c r="E1192" s="134">
        <v>837</v>
      </c>
      <c r="F1192" s="134">
        <v>789</v>
      </c>
      <c r="G1192" s="135">
        <v>843</v>
      </c>
      <c r="H1192" s="137">
        <f>IFERROR((Table19[[#This Row],[_202310]]-Table19[[#This Row],[_201910]])/Table19[[#This Row],[_201910]]*1,"")</f>
        <v>-0.19407265774378585</v>
      </c>
    </row>
    <row r="1193" spans="1:8">
      <c r="A1193" s="132">
        <v>166887</v>
      </c>
      <c r="B1193" s="133" t="s">
        <v>1151</v>
      </c>
      <c r="C1193" s="134">
        <v>29</v>
      </c>
      <c r="D1193" s="134">
        <v>31</v>
      </c>
      <c r="E1193" s="134">
        <v>32</v>
      </c>
      <c r="F1193" s="134">
        <v>34</v>
      </c>
      <c r="G1193" s="135">
        <v>32</v>
      </c>
      <c r="H1193" s="137">
        <f>IFERROR((Table19[[#This Row],[_202310]]-Table19[[#This Row],[_201910]])/Table19[[#This Row],[_201910]]*1,"")</f>
        <v>0.10344827586206896</v>
      </c>
    </row>
    <row r="1194" spans="1:8">
      <c r="A1194" s="132">
        <v>166887</v>
      </c>
      <c r="B1194" s="133" t="s">
        <v>1152</v>
      </c>
      <c r="C1194" s="134">
        <v>31</v>
      </c>
      <c r="D1194" s="134">
        <v>30</v>
      </c>
      <c r="E1194" s="134">
        <v>28</v>
      </c>
      <c r="F1194" s="134">
        <v>26</v>
      </c>
      <c r="G1194" s="135">
        <v>26</v>
      </c>
      <c r="H1194" s="137">
        <f>IFERROR((Table19[[#This Row],[_202310]]-Table19[[#This Row],[_201910]])/Table19[[#This Row],[_201910]]*1,"")</f>
        <v>-0.16129032258064516</v>
      </c>
    </row>
    <row r="1195" spans="1:8">
      <c r="A1195" s="132">
        <v>166887</v>
      </c>
      <c r="B1195" s="133" t="s">
        <v>1153</v>
      </c>
      <c r="C1195" s="134">
        <v>3</v>
      </c>
      <c r="D1195" s="134">
        <v>2</v>
      </c>
      <c r="E1195" s="134">
        <v>2</v>
      </c>
      <c r="F1195" s="134">
        <v>2</v>
      </c>
      <c r="G1195" s="135">
        <v>2</v>
      </c>
      <c r="H1195" s="137">
        <f>IFERROR((Table19[[#This Row],[_202310]]-Table19[[#This Row],[_201910]])/Table19[[#This Row],[_201910]]*1,"")</f>
        <v>-0.33333333333333331</v>
      </c>
    </row>
    <row r="1196" spans="1:8">
      <c r="A1196" s="132">
        <v>166887</v>
      </c>
      <c r="B1196" s="133" t="s">
        <v>1154</v>
      </c>
      <c r="C1196" s="134">
        <v>28</v>
      </c>
      <c r="D1196" s="134">
        <v>28</v>
      </c>
      <c r="E1196" s="134">
        <v>26</v>
      </c>
      <c r="F1196" s="134">
        <v>24</v>
      </c>
      <c r="G1196" s="135">
        <v>24</v>
      </c>
      <c r="H1196" s="137">
        <f>IFERROR((Table19[[#This Row],[_202310]]-Table19[[#This Row],[_201910]])/Table19[[#This Row],[_201910]]*1,"")</f>
        <v>-0.14285714285714285</v>
      </c>
    </row>
    <row r="1197" spans="1:8">
      <c r="A1197" s="132">
        <v>166887</v>
      </c>
      <c r="B1197" s="133" t="s">
        <v>1155</v>
      </c>
      <c r="C1197" s="134">
        <v>41</v>
      </c>
      <c r="D1197" s="134">
        <v>40</v>
      </c>
      <c r="E1197" s="134">
        <v>40</v>
      </c>
      <c r="F1197" s="134">
        <v>40</v>
      </c>
      <c r="G1197" s="135">
        <v>42</v>
      </c>
      <c r="H1197" s="137">
        <f>IFERROR((Table19[[#This Row],[_202310]]-Table19[[#This Row],[_201910]])/Table19[[#This Row],[_201910]]*1,"")</f>
        <v>2.4390243902439025E-2</v>
      </c>
    </row>
    <row r="1198" spans="1:8">
      <c r="A1198" s="132">
        <v>167376</v>
      </c>
      <c r="B1198" s="133" t="s">
        <v>1130</v>
      </c>
      <c r="C1198" s="134">
        <v>837</v>
      </c>
      <c r="D1198" s="134">
        <v>996</v>
      </c>
      <c r="E1198" s="134">
        <v>990</v>
      </c>
      <c r="F1198" s="134">
        <v>872</v>
      </c>
      <c r="G1198" s="135">
        <v>831</v>
      </c>
      <c r="H1198" s="137">
        <f>IFERROR((Table19[[#This Row],[_202310]]-Table19[[#This Row],[_201910]])/Table19[[#This Row],[_201910]]*1,"")</f>
        <v>-7.1684587813620072E-3</v>
      </c>
    </row>
    <row r="1199" spans="1:8">
      <c r="A1199" s="132">
        <v>167376</v>
      </c>
      <c r="B1199" s="133" t="s">
        <v>1131</v>
      </c>
      <c r="C1199" s="134">
        <v>0</v>
      </c>
      <c r="D1199" s="134">
        <v>0</v>
      </c>
      <c r="E1199" s="134">
        <v>0</v>
      </c>
      <c r="F1199" s="134">
        <v>0</v>
      </c>
      <c r="G1199" s="135">
        <v>0</v>
      </c>
      <c r="H1199" s="137" t="str">
        <f>IFERROR((Table19[[#This Row],[_202310]]-Table19[[#This Row],[_201910]])/Table19[[#This Row],[_201910]]*1,"")</f>
        <v/>
      </c>
    </row>
    <row r="1200" spans="1:8">
      <c r="A1200" s="132">
        <v>167376</v>
      </c>
      <c r="B1200" s="133" t="s">
        <v>1132</v>
      </c>
      <c r="C1200" s="134">
        <v>837</v>
      </c>
      <c r="D1200" s="134">
        <v>996</v>
      </c>
      <c r="E1200" s="134">
        <v>990</v>
      </c>
      <c r="F1200" s="134">
        <v>872</v>
      </c>
      <c r="G1200" s="135">
        <v>831</v>
      </c>
      <c r="H1200" s="137">
        <f>IFERROR((Table19[[#This Row],[_202310]]-Table19[[#This Row],[_201910]])/Table19[[#This Row],[_201910]]*1,"")</f>
        <v>-7.1684587813620072E-3</v>
      </c>
    </row>
    <row r="1201" spans="1:8">
      <c r="A1201" s="132">
        <v>167376</v>
      </c>
      <c r="B1201" s="133" t="s">
        <v>1133</v>
      </c>
      <c r="C1201" s="134">
        <v>29</v>
      </c>
      <c r="D1201" s="134">
        <v>27</v>
      </c>
      <c r="E1201" s="134">
        <v>39</v>
      </c>
      <c r="F1201" s="134">
        <v>36</v>
      </c>
      <c r="G1201" s="135">
        <v>32</v>
      </c>
      <c r="H1201" s="137">
        <f>IFERROR((Table19[[#This Row],[_202310]]-Table19[[#This Row],[_201910]])/Table19[[#This Row],[_201910]]*1,"")</f>
        <v>0.10344827586206896</v>
      </c>
    </row>
    <row r="1202" spans="1:8">
      <c r="A1202" s="132">
        <v>167376</v>
      </c>
      <c r="B1202" s="133" t="s">
        <v>1134</v>
      </c>
      <c r="C1202" s="134">
        <v>162</v>
      </c>
      <c r="D1202" s="134">
        <v>202</v>
      </c>
      <c r="E1202" s="134">
        <v>200</v>
      </c>
      <c r="F1202" s="134">
        <v>164</v>
      </c>
      <c r="G1202" s="135">
        <v>152</v>
      </c>
      <c r="H1202" s="137">
        <f>IFERROR((Table19[[#This Row],[_202310]]-Table19[[#This Row],[_201910]])/Table19[[#This Row],[_201910]]*1,"")</f>
        <v>-6.1728395061728392E-2</v>
      </c>
    </row>
    <row r="1203" spans="1:8">
      <c r="A1203" s="132">
        <v>167376</v>
      </c>
      <c r="B1203" s="133" t="s">
        <v>1135</v>
      </c>
      <c r="C1203" s="134" t="s">
        <v>129</v>
      </c>
      <c r="D1203" s="134" t="s">
        <v>129</v>
      </c>
      <c r="E1203" s="134" t="s">
        <v>129</v>
      </c>
      <c r="F1203" s="134" t="s">
        <v>129</v>
      </c>
      <c r="G1203" s="135" t="s">
        <v>129</v>
      </c>
      <c r="H1203" s="137" t="str">
        <f>IFERROR((Table19[[#This Row],[_202310]]-Table19[[#This Row],[_201910]])/Table19[[#This Row],[_201910]]*1,"")</f>
        <v/>
      </c>
    </row>
    <row r="1204" spans="1:8">
      <c r="A1204" s="132">
        <v>167376</v>
      </c>
      <c r="B1204" s="133" t="s">
        <v>1136</v>
      </c>
      <c r="C1204" s="134">
        <v>191</v>
      </c>
      <c r="D1204" s="134">
        <v>229</v>
      </c>
      <c r="E1204" s="134">
        <v>239</v>
      </c>
      <c r="F1204" s="134">
        <v>200</v>
      </c>
      <c r="G1204" s="135">
        <v>184</v>
      </c>
      <c r="H1204" s="137">
        <f>IFERROR((Table19[[#This Row],[_202310]]-Table19[[#This Row],[_201910]])/Table19[[#This Row],[_201910]]*1,"")</f>
        <v>-3.6649214659685861E-2</v>
      </c>
    </row>
    <row r="1205" spans="1:8">
      <c r="A1205" s="132">
        <v>167376</v>
      </c>
      <c r="B1205" s="133" t="s">
        <v>1137</v>
      </c>
      <c r="C1205" s="134">
        <v>23</v>
      </c>
      <c r="D1205" s="134">
        <v>23</v>
      </c>
      <c r="E1205" s="134">
        <v>24</v>
      </c>
      <c r="F1205" s="134">
        <v>23</v>
      </c>
      <c r="G1205" s="135">
        <v>22</v>
      </c>
      <c r="H1205" s="137">
        <f>IFERROR((Table19[[#This Row],[_202310]]-Table19[[#This Row],[_201910]])/Table19[[#This Row],[_201910]]*1,"")</f>
        <v>-4.3478260869565216E-2</v>
      </c>
    </row>
    <row r="1206" spans="1:8">
      <c r="A1206" s="132">
        <v>167376</v>
      </c>
      <c r="B1206" s="133" t="s">
        <v>1138</v>
      </c>
      <c r="C1206" s="134">
        <v>37</v>
      </c>
      <c r="D1206" s="134">
        <v>34</v>
      </c>
      <c r="E1206" s="134">
        <v>40</v>
      </c>
      <c r="F1206" s="134">
        <v>37</v>
      </c>
      <c r="G1206" s="135">
        <v>32</v>
      </c>
      <c r="H1206" s="137">
        <f>IFERROR((Table19[[#This Row],[_202310]]-Table19[[#This Row],[_201910]])/Table19[[#This Row],[_201910]]*1,"")</f>
        <v>-0.13513513513513514</v>
      </c>
    </row>
    <row r="1207" spans="1:8">
      <c r="A1207" s="132">
        <v>167376</v>
      </c>
      <c r="B1207" s="133" t="s">
        <v>1139</v>
      </c>
      <c r="C1207" s="134">
        <v>200</v>
      </c>
      <c r="D1207" s="134">
        <v>242</v>
      </c>
      <c r="E1207" s="134">
        <v>240</v>
      </c>
      <c r="F1207" s="134">
        <v>209</v>
      </c>
      <c r="G1207" s="135">
        <v>190</v>
      </c>
      <c r="H1207" s="137">
        <f>IFERROR((Table19[[#This Row],[_202310]]-Table19[[#This Row],[_201910]])/Table19[[#This Row],[_201910]]*1,"")</f>
        <v>-0.05</v>
      </c>
    </row>
    <row r="1208" spans="1:8">
      <c r="A1208" s="132">
        <v>167376</v>
      </c>
      <c r="B1208" s="133" t="s">
        <v>1140</v>
      </c>
      <c r="C1208" s="134" t="s">
        <v>129</v>
      </c>
      <c r="D1208" s="134" t="s">
        <v>129</v>
      </c>
      <c r="E1208" s="134" t="s">
        <v>129</v>
      </c>
      <c r="F1208" s="134" t="s">
        <v>129</v>
      </c>
      <c r="G1208" s="135" t="s">
        <v>129</v>
      </c>
      <c r="H1208" s="137" t="str">
        <f>IFERROR((Table19[[#This Row],[_202310]]-Table19[[#This Row],[_201910]])/Table19[[#This Row],[_201910]]*1,"")</f>
        <v/>
      </c>
    </row>
    <row r="1209" spans="1:8">
      <c r="A1209" s="132">
        <v>167376</v>
      </c>
      <c r="B1209" s="133" t="s">
        <v>1141</v>
      </c>
      <c r="C1209" s="134">
        <v>237</v>
      </c>
      <c r="D1209" s="134">
        <v>276</v>
      </c>
      <c r="E1209" s="134">
        <v>280</v>
      </c>
      <c r="F1209" s="134">
        <v>246</v>
      </c>
      <c r="G1209" s="135">
        <v>222</v>
      </c>
      <c r="H1209" s="137">
        <f>IFERROR((Table19[[#This Row],[_202310]]-Table19[[#This Row],[_201910]])/Table19[[#This Row],[_201910]]*1,"")</f>
        <v>-6.3291139240506333E-2</v>
      </c>
    </row>
    <row r="1210" spans="1:8">
      <c r="A1210" s="132">
        <v>167376</v>
      </c>
      <c r="B1210" s="133" t="s">
        <v>1142</v>
      </c>
      <c r="C1210" s="134">
        <v>28</v>
      </c>
      <c r="D1210" s="134">
        <v>28</v>
      </c>
      <c r="E1210" s="134">
        <v>28</v>
      </c>
      <c r="F1210" s="134">
        <v>28</v>
      </c>
      <c r="G1210" s="135">
        <v>27</v>
      </c>
      <c r="H1210" s="137">
        <f>IFERROR((Table19[[#This Row],[_202310]]-Table19[[#This Row],[_201910]])/Table19[[#This Row],[_201910]]*1,"")</f>
        <v>-3.5714285714285712E-2</v>
      </c>
    </row>
    <row r="1211" spans="1:8">
      <c r="A1211" s="132">
        <v>167376</v>
      </c>
      <c r="B1211" s="133" t="s">
        <v>1143</v>
      </c>
      <c r="C1211" s="134">
        <v>35</v>
      </c>
      <c r="D1211" s="134">
        <v>32</v>
      </c>
      <c r="E1211" s="134">
        <v>37</v>
      </c>
      <c r="F1211" s="134">
        <v>36</v>
      </c>
      <c r="G1211" s="135">
        <v>32</v>
      </c>
      <c r="H1211" s="137">
        <f>IFERROR((Table19[[#This Row],[_202310]]-Table19[[#This Row],[_201910]])/Table19[[#This Row],[_201910]]*1,"")</f>
        <v>-8.5714285714285715E-2</v>
      </c>
    </row>
    <row r="1212" spans="1:8">
      <c r="A1212" s="132">
        <v>167376</v>
      </c>
      <c r="B1212" s="133" t="s">
        <v>1144</v>
      </c>
      <c r="C1212" s="134">
        <v>214</v>
      </c>
      <c r="D1212" s="134">
        <v>261</v>
      </c>
      <c r="E1212" s="134">
        <v>256</v>
      </c>
      <c r="F1212" s="134">
        <v>223</v>
      </c>
      <c r="G1212" s="135">
        <v>202</v>
      </c>
      <c r="H1212" s="137">
        <f>IFERROR((Table19[[#This Row],[_202310]]-Table19[[#This Row],[_201910]])/Table19[[#This Row],[_201910]]*1,"")</f>
        <v>-5.6074766355140186E-2</v>
      </c>
    </row>
    <row r="1213" spans="1:8">
      <c r="A1213" s="132">
        <v>167376</v>
      </c>
      <c r="B1213" s="133" t="s">
        <v>1145</v>
      </c>
      <c r="C1213" s="134" t="s">
        <v>129</v>
      </c>
      <c r="D1213" s="134" t="s">
        <v>129</v>
      </c>
      <c r="E1213" s="134" t="s">
        <v>129</v>
      </c>
      <c r="F1213" s="134" t="s">
        <v>129</v>
      </c>
      <c r="G1213" s="135" t="s">
        <v>129</v>
      </c>
      <c r="H1213" s="137" t="str">
        <f>IFERROR((Table19[[#This Row],[_202310]]-Table19[[#This Row],[_201910]])/Table19[[#This Row],[_201910]]*1,"")</f>
        <v/>
      </c>
    </row>
    <row r="1214" spans="1:8">
      <c r="A1214" s="132">
        <v>167376</v>
      </c>
      <c r="B1214" s="133" t="s">
        <v>1146</v>
      </c>
      <c r="C1214" s="134">
        <v>249</v>
      </c>
      <c r="D1214" s="134">
        <v>293</v>
      </c>
      <c r="E1214" s="134">
        <v>293</v>
      </c>
      <c r="F1214" s="134">
        <v>259</v>
      </c>
      <c r="G1214" s="135">
        <v>234</v>
      </c>
      <c r="H1214" s="137">
        <f>IFERROR((Table19[[#This Row],[_202310]]-Table19[[#This Row],[_201910]])/Table19[[#This Row],[_201910]]*1,"")</f>
        <v>-6.0240963855421686E-2</v>
      </c>
    </row>
    <row r="1215" spans="1:8">
      <c r="A1215" s="132">
        <v>167376</v>
      </c>
      <c r="B1215" s="133" t="s">
        <v>1147</v>
      </c>
      <c r="C1215" s="134">
        <v>16</v>
      </c>
      <c r="D1215" s="134">
        <v>26</v>
      </c>
      <c r="E1215" s="134">
        <v>22</v>
      </c>
      <c r="F1215" s="134">
        <v>12</v>
      </c>
      <c r="G1215" s="135">
        <v>19</v>
      </c>
      <c r="H1215" s="137">
        <f>IFERROR((Table19[[#This Row],[_202310]]-Table19[[#This Row],[_201910]])/Table19[[#This Row],[_201910]]*1,"")</f>
        <v>0.1875</v>
      </c>
    </row>
    <row r="1216" spans="1:8">
      <c r="A1216" s="132">
        <v>167376</v>
      </c>
      <c r="B1216" s="133" t="s">
        <v>1148</v>
      </c>
      <c r="C1216" s="134">
        <v>225</v>
      </c>
      <c r="D1216" s="134">
        <v>270</v>
      </c>
      <c r="E1216" s="134">
        <v>244</v>
      </c>
      <c r="F1216" s="134">
        <v>236</v>
      </c>
      <c r="G1216" s="135">
        <v>228</v>
      </c>
      <c r="H1216" s="137">
        <f>IFERROR((Table19[[#This Row],[_202310]]-Table19[[#This Row],[_201910]])/Table19[[#This Row],[_201910]]*1,"")</f>
        <v>1.3333333333333334E-2</v>
      </c>
    </row>
    <row r="1217" spans="1:8">
      <c r="A1217" s="132">
        <v>167376</v>
      </c>
      <c r="B1217" s="133" t="s">
        <v>1149</v>
      </c>
      <c r="C1217" s="134">
        <v>347</v>
      </c>
      <c r="D1217" s="134">
        <v>407</v>
      </c>
      <c r="E1217" s="134">
        <v>431</v>
      </c>
      <c r="F1217" s="134">
        <v>365</v>
      </c>
      <c r="G1217" s="135">
        <v>350</v>
      </c>
      <c r="H1217" s="137">
        <f>IFERROR((Table19[[#This Row],[_202310]]-Table19[[#This Row],[_201910]])/Table19[[#This Row],[_201910]]*1,"")</f>
        <v>8.6455331412103754E-3</v>
      </c>
    </row>
    <row r="1218" spans="1:8">
      <c r="A1218" s="132">
        <v>167376</v>
      </c>
      <c r="B1218" s="133" t="s">
        <v>1150</v>
      </c>
      <c r="C1218" s="134">
        <v>588</v>
      </c>
      <c r="D1218" s="134">
        <v>703</v>
      </c>
      <c r="E1218" s="134">
        <v>697</v>
      </c>
      <c r="F1218" s="134">
        <v>613</v>
      </c>
      <c r="G1218" s="135">
        <v>597</v>
      </c>
      <c r="H1218" s="137">
        <f>IFERROR((Table19[[#This Row],[_202310]]-Table19[[#This Row],[_201910]])/Table19[[#This Row],[_201910]]*1,"")</f>
        <v>1.5306122448979591E-2</v>
      </c>
    </row>
    <row r="1219" spans="1:8">
      <c r="A1219" s="132">
        <v>167376</v>
      </c>
      <c r="B1219" s="133" t="s">
        <v>1151</v>
      </c>
      <c r="C1219" s="134">
        <v>30</v>
      </c>
      <c r="D1219" s="134">
        <v>29</v>
      </c>
      <c r="E1219" s="134">
        <v>30</v>
      </c>
      <c r="F1219" s="134">
        <v>30</v>
      </c>
      <c r="G1219" s="135">
        <v>28</v>
      </c>
      <c r="H1219" s="137">
        <f>IFERROR((Table19[[#This Row],[_202310]]-Table19[[#This Row],[_201910]])/Table19[[#This Row],[_201910]]*1,"")</f>
        <v>-6.6666666666666666E-2</v>
      </c>
    </row>
    <row r="1220" spans="1:8">
      <c r="A1220" s="132">
        <v>167376</v>
      </c>
      <c r="B1220" s="133" t="s">
        <v>1152</v>
      </c>
      <c r="C1220" s="134">
        <v>29</v>
      </c>
      <c r="D1220" s="134">
        <v>30</v>
      </c>
      <c r="E1220" s="134">
        <v>27</v>
      </c>
      <c r="F1220" s="134">
        <v>28</v>
      </c>
      <c r="G1220" s="135">
        <v>30</v>
      </c>
      <c r="H1220" s="137">
        <f>IFERROR((Table19[[#This Row],[_202310]]-Table19[[#This Row],[_201910]])/Table19[[#This Row],[_201910]]*1,"")</f>
        <v>3.4482758620689655E-2</v>
      </c>
    </row>
    <row r="1221" spans="1:8">
      <c r="A1221" s="132">
        <v>167376</v>
      </c>
      <c r="B1221" s="133" t="s">
        <v>1153</v>
      </c>
      <c r="C1221" s="134">
        <v>2</v>
      </c>
      <c r="D1221" s="134">
        <v>3</v>
      </c>
      <c r="E1221" s="134">
        <v>2</v>
      </c>
      <c r="F1221" s="134">
        <v>1</v>
      </c>
      <c r="G1221" s="135">
        <v>2</v>
      </c>
      <c r="H1221" s="137">
        <f>IFERROR((Table19[[#This Row],[_202310]]-Table19[[#This Row],[_201910]])/Table19[[#This Row],[_201910]]*1,"")</f>
        <v>0</v>
      </c>
    </row>
    <row r="1222" spans="1:8">
      <c r="A1222" s="132">
        <v>167376</v>
      </c>
      <c r="B1222" s="133" t="s">
        <v>1154</v>
      </c>
      <c r="C1222" s="134">
        <v>27</v>
      </c>
      <c r="D1222" s="134">
        <v>27</v>
      </c>
      <c r="E1222" s="134">
        <v>25</v>
      </c>
      <c r="F1222" s="134">
        <v>27</v>
      </c>
      <c r="G1222" s="135">
        <v>27</v>
      </c>
      <c r="H1222" s="137">
        <f>IFERROR((Table19[[#This Row],[_202310]]-Table19[[#This Row],[_201910]])/Table19[[#This Row],[_201910]]*1,"")</f>
        <v>0</v>
      </c>
    </row>
    <row r="1223" spans="1:8">
      <c r="A1223" s="132">
        <v>167376</v>
      </c>
      <c r="B1223" s="133" t="s">
        <v>1155</v>
      </c>
      <c r="C1223" s="134">
        <v>41</v>
      </c>
      <c r="D1223" s="134">
        <v>41</v>
      </c>
      <c r="E1223" s="134">
        <v>44</v>
      </c>
      <c r="F1223" s="134">
        <v>42</v>
      </c>
      <c r="G1223" s="135">
        <v>42</v>
      </c>
      <c r="H1223" s="137">
        <f>IFERROR((Table19[[#This Row],[_202310]]-Table19[[#This Row],[_201910]])/Table19[[#This Row],[_201910]]*1,"")</f>
        <v>2.4390243902439025E-2</v>
      </c>
    </row>
    <row r="1224" spans="1:8">
      <c r="A1224" s="132">
        <v>168883</v>
      </c>
      <c r="B1224" s="133" t="s">
        <v>1130</v>
      </c>
      <c r="C1224" s="134">
        <v>426</v>
      </c>
      <c r="D1224" s="134">
        <v>512</v>
      </c>
      <c r="E1224" s="134">
        <v>438</v>
      </c>
      <c r="F1224" s="134">
        <v>336</v>
      </c>
      <c r="G1224" s="135">
        <v>330</v>
      </c>
      <c r="H1224" s="137">
        <f>IFERROR((Table19[[#This Row],[_202310]]-Table19[[#This Row],[_201910]])/Table19[[#This Row],[_201910]]*1,"")</f>
        <v>-0.22535211267605634</v>
      </c>
    </row>
    <row r="1225" spans="1:8">
      <c r="A1225" s="132">
        <v>168883</v>
      </c>
      <c r="B1225" s="133" t="s">
        <v>1131</v>
      </c>
      <c r="C1225" s="134">
        <v>1</v>
      </c>
      <c r="D1225" s="134">
        <v>1</v>
      </c>
      <c r="E1225" s="134">
        <v>1</v>
      </c>
      <c r="F1225" s="134">
        <v>1</v>
      </c>
      <c r="G1225" s="135">
        <v>1</v>
      </c>
      <c r="H1225" s="137">
        <f>IFERROR((Table19[[#This Row],[_202310]]-Table19[[#This Row],[_201910]])/Table19[[#This Row],[_201910]]*1,"")</f>
        <v>0</v>
      </c>
    </row>
    <row r="1226" spans="1:8">
      <c r="A1226" s="132">
        <v>168883</v>
      </c>
      <c r="B1226" s="133" t="s">
        <v>1132</v>
      </c>
      <c r="C1226" s="134">
        <v>425</v>
      </c>
      <c r="D1226" s="134">
        <v>511</v>
      </c>
      <c r="E1226" s="134">
        <v>437</v>
      </c>
      <c r="F1226" s="134">
        <v>335</v>
      </c>
      <c r="G1226" s="135">
        <v>329</v>
      </c>
      <c r="H1226" s="137">
        <f>IFERROR((Table19[[#This Row],[_202310]]-Table19[[#This Row],[_201910]])/Table19[[#This Row],[_201910]]*1,"")</f>
        <v>-0.22588235294117648</v>
      </c>
    </row>
    <row r="1227" spans="1:8">
      <c r="A1227" s="132">
        <v>168883</v>
      </c>
      <c r="B1227" s="133" t="s">
        <v>1133</v>
      </c>
      <c r="C1227" s="134">
        <v>25</v>
      </c>
      <c r="D1227" s="134">
        <v>25</v>
      </c>
      <c r="E1227" s="134">
        <v>38</v>
      </c>
      <c r="F1227" s="134">
        <v>16</v>
      </c>
      <c r="G1227" s="135">
        <v>36</v>
      </c>
      <c r="H1227" s="137">
        <f>IFERROR((Table19[[#This Row],[_202310]]-Table19[[#This Row],[_201910]])/Table19[[#This Row],[_201910]]*1,"")</f>
        <v>0.44</v>
      </c>
    </row>
    <row r="1228" spans="1:8">
      <c r="A1228" s="132">
        <v>168883</v>
      </c>
      <c r="B1228" s="133" t="s">
        <v>1134</v>
      </c>
      <c r="C1228" s="134">
        <v>85</v>
      </c>
      <c r="D1228" s="134">
        <v>131</v>
      </c>
      <c r="E1228" s="134">
        <v>79</v>
      </c>
      <c r="F1228" s="134">
        <v>99</v>
      </c>
      <c r="G1228" s="135">
        <v>96</v>
      </c>
      <c r="H1228" s="137">
        <f>IFERROR((Table19[[#This Row],[_202310]]-Table19[[#This Row],[_201910]])/Table19[[#This Row],[_201910]]*1,"")</f>
        <v>0.12941176470588237</v>
      </c>
    </row>
    <row r="1229" spans="1:8">
      <c r="A1229" s="132">
        <v>168883</v>
      </c>
      <c r="B1229" s="133" t="s">
        <v>1135</v>
      </c>
      <c r="C1229" s="134" t="s">
        <v>129</v>
      </c>
      <c r="D1229" s="134" t="s">
        <v>129</v>
      </c>
      <c r="E1229" s="134" t="s">
        <v>129</v>
      </c>
      <c r="F1229" s="134" t="s">
        <v>129</v>
      </c>
      <c r="G1229" s="135" t="s">
        <v>129</v>
      </c>
      <c r="H1229" s="137" t="str">
        <f>IFERROR((Table19[[#This Row],[_202310]]-Table19[[#This Row],[_201910]])/Table19[[#This Row],[_201910]]*1,"")</f>
        <v/>
      </c>
    </row>
    <row r="1230" spans="1:8">
      <c r="A1230" s="132">
        <v>168883</v>
      </c>
      <c r="B1230" s="133" t="s">
        <v>1136</v>
      </c>
      <c r="C1230" s="134">
        <v>110</v>
      </c>
      <c r="D1230" s="134">
        <v>156</v>
      </c>
      <c r="E1230" s="134">
        <v>117</v>
      </c>
      <c r="F1230" s="134">
        <v>115</v>
      </c>
      <c r="G1230" s="135">
        <v>132</v>
      </c>
      <c r="H1230" s="137">
        <f>IFERROR((Table19[[#This Row],[_202310]]-Table19[[#This Row],[_201910]])/Table19[[#This Row],[_201910]]*1,"")</f>
        <v>0.2</v>
      </c>
    </row>
    <row r="1231" spans="1:8">
      <c r="A1231" s="132">
        <v>168883</v>
      </c>
      <c r="B1231" s="133" t="s">
        <v>1137</v>
      </c>
      <c r="C1231" s="134">
        <v>26</v>
      </c>
      <c r="D1231" s="134">
        <v>31</v>
      </c>
      <c r="E1231" s="134">
        <v>27</v>
      </c>
      <c r="F1231" s="134">
        <v>34</v>
      </c>
      <c r="G1231" s="135">
        <v>40</v>
      </c>
      <c r="H1231" s="137">
        <f>IFERROR((Table19[[#This Row],[_202310]]-Table19[[#This Row],[_201910]])/Table19[[#This Row],[_201910]]*1,"")</f>
        <v>0.53846153846153844</v>
      </c>
    </row>
    <row r="1232" spans="1:8">
      <c r="A1232" s="132">
        <v>168883</v>
      </c>
      <c r="B1232" s="133" t="s">
        <v>1138</v>
      </c>
      <c r="C1232" s="134">
        <v>28</v>
      </c>
      <c r="D1232" s="134">
        <v>22</v>
      </c>
      <c r="E1232" s="134">
        <v>33</v>
      </c>
      <c r="F1232" s="134">
        <v>17</v>
      </c>
      <c r="G1232" s="135">
        <v>33</v>
      </c>
      <c r="H1232" s="137">
        <f>IFERROR((Table19[[#This Row],[_202310]]-Table19[[#This Row],[_201910]])/Table19[[#This Row],[_201910]]*1,"")</f>
        <v>0.17857142857142858</v>
      </c>
    </row>
    <row r="1233" spans="1:8">
      <c r="A1233" s="132">
        <v>168883</v>
      </c>
      <c r="B1233" s="133" t="s">
        <v>1139</v>
      </c>
      <c r="C1233" s="134">
        <v>100</v>
      </c>
      <c r="D1233" s="134">
        <v>151</v>
      </c>
      <c r="E1233" s="134">
        <v>93</v>
      </c>
      <c r="F1233" s="134">
        <v>109</v>
      </c>
      <c r="G1233" s="135">
        <v>105</v>
      </c>
      <c r="H1233" s="137">
        <f>IFERROR((Table19[[#This Row],[_202310]]-Table19[[#This Row],[_201910]])/Table19[[#This Row],[_201910]]*1,"")</f>
        <v>0.05</v>
      </c>
    </row>
    <row r="1234" spans="1:8">
      <c r="A1234" s="132">
        <v>168883</v>
      </c>
      <c r="B1234" s="133" t="s">
        <v>1140</v>
      </c>
      <c r="C1234" s="134" t="s">
        <v>129</v>
      </c>
      <c r="D1234" s="134" t="s">
        <v>129</v>
      </c>
      <c r="E1234" s="134" t="s">
        <v>129</v>
      </c>
      <c r="F1234" s="134" t="s">
        <v>129</v>
      </c>
      <c r="G1234" s="135" t="s">
        <v>129</v>
      </c>
      <c r="H1234" s="137" t="str">
        <f>IFERROR((Table19[[#This Row],[_202310]]-Table19[[#This Row],[_201910]])/Table19[[#This Row],[_201910]]*1,"")</f>
        <v/>
      </c>
    </row>
    <row r="1235" spans="1:8">
      <c r="A1235" s="132">
        <v>168883</v>
      </c>
      <c r="B1235" s="133" t="s">
        <v>1141</v>
      </c>
      <c r="C1235" s="134">
        <v>128</v>
      </c>
      <c r="D1235" s="134">
        <v>173</v>
      </c>
      <c r="E1235" s="134">
        <v>126</v>
      </c>
      <c r="F1235" s="134">
        <v>126</v>
      </c>
      <c r="G1235" s="135">
        <v>138</v>
      </c>
      <c r="H1235" s="137">
        <f>IFERROR((Table19[[#This Row],[_202310]]-Table19[[#This Row],[_201910]])/Table19[[#This Row],[_201910]]*1,"")</f>
        <v>7.8125E-2</v>
      </c>
    </row>
    <row r="1236" spans="1:8">
      <c r="A1236" s="132">
        <v>168883</v>
      </c>
      <c r="B1236" s="133" t="s">
        <v>1142</v>
      </c>
      <c r="C1236" s="134">
        <v>30</v>
      </c>
      <c r="D1236" s="134">
        <v>34</v>
      </c>
      <c r="E1236" s="134">
        <v>29</v>
      </c>
      <c r="F1236" s="134">
        <v>38</v>
      </c>
      <c r="G1236" s="135">
        <v>42</v>
      </c>
      <c r="H1236" s="137">
        <f>IFERROR((Table19[[#This Row],[_202310]]-Table19[[#This Row],[_201910]])/Table19[[#This Row],[_201910]]*1,"")</f>
        <v>0.4</v>
      </c>
    </row>
    <row r="1237" spans="1:8">
      <c r="A1237" s="132">
        <v>168883</v>
      </c>
      <c r="B1237" s="133" t="s">
        <v>1143</v>
      </c>
      <c r="C1237" s="134">
        <v>28</v>
      </c>
      <c r="D1237" s="134">
        <v>20</v>
      </c>
      <c r="E1237" s="134">
        <v>31</v>
      </c>
      <c r="F1237" s="134">
        <v>15</v>
      </c>
      <c r="G1237" s="135">
        <v>34</v>
      </c>
      <c r="H1237" s="137">
        <f>IFERROR((Table19[[#This Row],[_202310]]-Table19[[#This Row],[_201910]])/Table19[[#This Row],[_201910]]*1,"")</f>
        <v>0.21428571428571427</v>
      </c>
    </row>
    <row r="1238" spans="1:8">
      <c r="A1238" s="132">
        <v>168883</v>
      </c>
      <c r="B1238" s="133" t="s">
        <v>1144</v>
      </c>
      <c r="C1238" s="134">
        <v>107</v>
      </c>
      <c r="D1238" s="134">
        <v>155</v>
      </c>
      <c r="E1238" s="134">
        <v>97</v>
      </c>
      <c r="F1238" s="134">
        <v>112</v>
      </c>
      <c r="G1238" s="135">
        <v>106</v>
      </c>
      <c r="H1238" s="137">
        <f>IFERROR((Table19[[#This Row],[_202310]]-Table19[[#This Row],[_201910]])/Table19[[#This Row],[_201910]]*1,"")</f>
        <v>-9.3457943925233638E-3</v>
      </c>
    </row>
    <row r="1239" spans="1:8">
      <c r="A1239" s="132">
        <v>168883</v>
      </c>
      <c r="B1239" s="133" t="s">
        <v>1145</v>
      </c>
      <c r="C1239" s="134" t="s">
        <v>129</v>
      </c>
      <c r="D1239" s="134" t="s">
        <v>129</v>
      </c>
      <c r="E1239" s="134" t="s">
        <v>129</v>
      </c>
      <c r="F1239" s="134" t="s">
        <v>129</v>
      </c>
      <c r="G1239" s="135" t="s">
        <v>129</v>
      </c>
      <c r="H1239" s="137" t="str">
        <f>IFERROR((Table19[[#This Row],[_202310]]-Table19[[#This Row],[_201910]])/Table19[[#This Row],[_201910]]*1,"")</f>
        <v/>
      </c>
    </row>
    <row r="1240" spans="1:8">
      <c r="A1240" s="132">
        <v>168883</v>
      </c>
      <c r="B1240" s="133" t="s">
        <v>1146</v>
      </c>
      <c r="C1240" s="134">
        <v>135</v>
      </c>
      <c r="D1240" s="134">
        <v>175</v>
      </c>
      <c r="E1240" s="134">
        <v>128</v>
      </c>
      <c r="F1240" s="134">
        <v>127</v>
      </c>
      <c r="G1240" s="135">
        <v>140</v>
      </c>
      <c r="H1240" s="137">
        <f>IFERROR((Table19[[#This Row],[_202310]]-Table19[[#This Row],[_201910]])/Table19[[#This Row],[_201910]]*1,"")</f>
        <v>3.7037037037037035E-2</v>
      </c>
    </row>
    <row r="1241" spans="1:8">
      <c r="A1241" s="132">
        <v>168883</v>
      </c>
      <c r="B1241" s="133" t="s">
        <v>1147</v>
      </c>
      <c r="C1241" s="134">
        <v>5</v>
      </c>
      <c r="D1241" s="134">
        <v>9</v>
      </c>
      <c r="E1241" s="134">
        <v>7</v>
      </c>
      <c r="F1241" s="134">
        <v>3</v>
      </c>
      <c r="G1241" s="135">
        <v>3</v>
      </c>
      <c r="H1241" s="137">
        <f>IFERROR((Table19[[#This Row],[_202310]]-Table19[[#This Row],[_201910]])/Table19[[#This Row],[_201910]]*1,"")</f>
        <v>-0.4</v>
      </c>
    </row>
    <row r="1242" spans="1:8">
      <c r="A1242" s="132">
        <v>168883</v>
      </c>
      <c r="B1242" s="133" t="s">
        <v>1148</v>
      </c>
      <c r="C1242" s="134">
        <v>93</v>
      </c>
      <c r="D1242" s="134">
        <v>132</v>
      </c>
      <c r="E1242" s="134">
        <v>110</v>
      </c>
      <c r="F1242" s="134">
        <v>79</v>
      </c>
      <c r="G1242" s="135">
        <v>73</v>
      </c>
      <c r="H1242" s="137">
        <f>IFERROR((Table19[[#This Row],[_202310]]-Table19[[#This Row],[_201910]])/Table19[[#This Row],[_201910]]*1,"")</f>
        <v>-0.21505376344086022</v>
      </c>
    </row>
    <row r="1243" spans="1:8">
      <c r="A1243" s="132">
        <v>168883</v>
      </c>
      <c r="B1243" s="133" t="s">
        <v>1149</v>
      </c>
      <c r="C1243" s="134">
        <v>192</v>
      </c>
      <c r="D1243" s="134">
        <v>195</v>
      </c>
      <c r="E1243" s="134">
        <v>192</v>
      </c>
      <c r="F1243" s="134">
        <v>126</v>
      </c>
      <c r="G1243" s="135">
        <v>113</v>
      </c>
      <c r="H1243" s="137">
        <f>IFERROR((Table19[[#This Row],[_202310]]-Table19[[#This Row],[_201910]])/Table19[[#This Row],[_201910]]*1,"")</f>
        <v>-0.41145833333333331</v>
      </c>
    </row>
    <row r="1244" spans="1:8">
      <c r="A1244" s="132">
        <v>168883</v>
      </c>
      <c r="B1244" s="133" t="s">
        <v>1150</v>
      </c>
      <c r="C1244" s="134">
        <v>290</v>
      </c>
      <c r="D1244" s="134">
        <v>336</v>
      </c>
      <c r="E1244" s="134">
        <v>309</v>
      </c>
      <c r="F1244" s="134">
        <v>208</v>
      </c>
      <c r="G1244" s="135">
        <v>189</v>
      </c>
      <c r="H1244" s="137">
        <f>IFERROR((Table19[[#This Row],[_202310]]-Table19[[#This Row],[_201910]])/Table19[[#This Row],[_201910]]*1,"")</f>
        <v>-0.34827586206896549</v>
      </c>
    </row>
    <row r="1245" spans="1:8">
      <c r="A1245" s="132">
        <v>168883</v>
      </c>
      <c r="B1245" s="133" t="s">
        <v>1151</v>
      </c>
      <c r="C1245" s="134">
        <v>32</v>
      </c>
      <c r="D1245" s="134">
        <v>34</v>
      </c>
      <c r="E1245" s="134">
        <v>29</v>
      </c>
      <c r="F1245" s="134">
        <v>38</v>
      </c>
      <c r="G1245" s="135">
        <v>43</v>
      </c>
      <c r="H1245" s="137">
        <f>IFERROR((Table19[[#This Row],[_202310]]-Table19[[#This Row],[_201910]])/Table19[[#This Row],[_201910]]*1,"")</f>
        <v>0.34375</v>
      </c>
    </row>
    <row r="1246" spans="1:8">
      <c r="A1246" s="132">
        <v>168883</v>
      </c>
      <c r="B1246" s="133" t="s">
        <v>1152</v>
      </c>
      <c r="C1246" s="134">
        <v>23</v>
      </c>
      <c r="D1246" s="134">
        <v>28</v>
      </c>
      <c r="E1246" s="134">
        <v>27</v>
      </c>
      <c r="F1246" s="134">
        <v>24</v>
      </c>
      <c r="G1246" s="135">
        <v>23</v>
      </c>
      <c r="H1246" s="137">
        <f>IFERROR((Table19[[#This Row],[_202310]]-Table19[[#This Row],[_201910]])/Table19[[#This Row],[_201910]]*1,"")</f>
        <v>0</v>
      </c>
    </row>
    <row r="1247" spans="1:8">
      <c r="A1247" s="132">
        <v>168883</v>
      </c>
      <c r="B1247" s="133" t="s">
        <v>1153</v>
      </c>
      <c r="C1247" s="134">
        <v>1</v>
      </c>
      <c r="D1247" s="134">
        <v>2</v>
      </c>
      <c r="E1247" s="134">
        <v>2</v>
      </c>
      <c r="F1247" s="134">
        <v>1</v>
      </c>
      <c r="G1247" s="135">
        <v>1</v>
      </c>
      <c r="H1247" s="137">
        <f>IFERROR((Table19[[#This Row],[_202310]]-Table19[[#This Row],[_201910]])/Table19[[#This Row],[_201910]]*1,"")</f>
        <v>0</v>
      </c>
    </row>
    <row r="1248" spans="1:8">
      <c r="A1248" s="132">
        <v>168883</v>
      </c>
      <c r="B1248" s="133" t="s">
        <v>1154</v>
      </c>
      <c r="C1248" s="134">
        <v>22</v>
      </c>
      <c r="D1248" s="134">
        <v>26</v>
      </c>
      <c r="E1248" s="134">
        <v>25</v>
      </c>
      <c r="F1248" s="134">
        <v>24</v>
      </c>
      <c r="G1248" s="135">
        <v>22</v>
      </c>
      <c r="H1248" s="137">
        <f>IFERROR((Table19[[#This Row],[_202310]]-Table19[[#This Row],[_201910]])/Table19[[#This Row],[_201910]]*1,"")</f>
        <v>0</v>
      </c>
    </row>
    <row r="1249" spans="1:8">
      <c r="A1249" s="132">
        <v>168883</v>
      </c>
      <c r="B1249" s="133" t="s">
        <v>1155</v>
      </c>
      <c r="C1249" s="134">
        <v>45</v>
      </c>
      <c r="D1249" s="134">
        <v>38</v>
      </c>
      <c r="E1249" s="134">
        <v>44</v>
      </c>
      <c r="F1249" s="134">
        <v>38</v>
      </c>
      <c r="G1249" s="135">
        <v>34</v>
      </c>
      <c r="H1249" s="137">
        <f>IFERROR((Table19[[#This Row],[_202310]]-Table19[[#This Row],[_201910]])/Table19[[#This Row],[_201910]]*1,"")</f>
        <v>-0.24444444444444444</v>
      </c>
    </row>
    <row r="1250" spans="1:8">
      <c r="A1250" s="132">
        <v>169275</v>
      </c>
      <c r="B1250" s="133" t="s">
        <v>1130</v>
      </c>
      <c r="C1250" s="134">
        <v>619</v>
      </c>
      <c r="D1250" s="134">
        <v>1951</v>
      </c>
      <c r="E1250" s="134">
        <v>1772</v>
      </c>
      <c r="F1250" s="134">
        <v>1423</v>
      </c>
      <c r="G1250" s="135">
        <v>790</v>
      </c>
      <c r="H1250" s="137">
        <f>IFERROR((Table19[[#This Row],[_202310]]-Table19[[#This Row],[_201910]])/Table19[[#This Row],[_201910]]*1,"")</f>
        <v>0.27625201938610661</v>
      </c>
    </row>
    <row r="1251" spans="1:8">
      <c r="A1251" s="132">
        <v>169275</v>
      </c>
      <c r="B1251" s="133" t="s">
        <v>1131</v>
      </c>
      <c r="C1251" s="134">
        <v>0</v>
      </c>
      <c r="D1251" s="134">
        <v>0</v>
      </c>
      <c r="E1251" s="134">
        <v>7</v>
      </c>
      <c r="F1251" s="134">
        <v>6</v>
      </c>
      <c r="G1251" s="135">
        <v>2</v>
      </c>
      <c r="H1251" s="137" t="str">
        <f>IFERROR((Table19[[#This Row],[_202310]]-Table19[[#This Row],[_201910]])/Table19[[#This Row],[_201910]]*1,"")</f>
        <v/>
      </c>
    </row>
    <row r="1252" spans="1:8">
      <c r="A1252" s="132">
        <v>169275</v>
      </c>
      <c r="B1252" s="133" t="s">
        <v>1132</v>
      </c>
      <c r="C1252" s="134">
        <v>619</v>
      </c>
      <c r="D1252" s="134">
        <v>1951</v>
      </c>
      <c r="E1252" s="134">
        <v>1765</v>
      </c>
      <c r="F1252" s="134">
        <v>1417</v>
      </c>
      <c r="G1252" s="135">
        <v>788</v>
      </c>
      <c r="H1252" s="137">
        <f>IFERROR((Table19[[#This Row],[_202310]]-Table19[[#This Row],[_201910]])/Table19[[#This Row],[_201910]]*1,"")</f>
        <v>0.27302100161550891</v>
      </c>
    </row>
    <row r="1253" spans="1:8">
      <c r="A1253" s="132">
        <v>169275</v>
      </c>
      <c r="B1253" s="133" t="s">
        <v>1133</v>
      </c>
      <c r="C1253" s="134">
        <v>13</v>
      </c>
      <c r="D1253" s="134">
        <v>44</v>
      </c>
      <c r="E1253" s="134">
        <v>29</v>
      </c>
      <c r="F1253" s="134">
        <v>27</v>
      </c>
      <c r="G1253" s="135">
        <v>18</v>
      </c>
      <c r="H1253" s="137">
        <f>IFERROR((Table19[[#This Row],[_202310]]-Table19[[#This Row],[_201910]])/Table19[[#This Row],[_201910]]*1,"")</f>
        <v>0.38461538461538464</v>
      </c>
    </row>
    <row r="1254" spans="1:8">
      <c r="A1254" s="132">
        <v>169275</v>
      </c>
      <c r="B1254" s="133" t="s">
        <v>1134</v>
      </c>
      <c r="C1254" s="134">
        <v>156</v>
      </c>
      <c r="D1254" s="134">
        <v>267</v>
      </c>
      <c r="E1254" s="134">
        <v>278</v>
      </c>
      <c r="F1254" s="134">
        <v>199</v>
      </c>
      <c r="G1254" s="135">
        <v>192</v>
      </c>
      <c r="H1254" s="137">
        <f>IFERROR((Table19[[#This Row],[_202310]]-Table19[[#This Row],[_201910]])/Table19[[#This Row],[_201910]]*1,"")</f>
        <v>0.23076923076923078</v>
      </c>
    </row>
    <row r="1255" spans="1:8">
      <c r="A1255" s="132">
        <v>169275</v>
      </c>
      <c r="B1255" s="133" t="s">
        <v>1135</v>
      </c>
      <c r="C1255" s="134" t="s">
        <v>129</v>
      </c>
      <c r="D1255" s="134" t="s">
        <v>129</v>
      </c>
      <c r="E1255" s="134" t="s">
        <v>129</v>
      </c>
      <c r="F1255" s="134" t="s">
        <v>129</v>
      </c>
      <c r="G1255" s="135" t="s">
        <v>129</v>
      </c>
      <c r="H1255" s="137" t="str">
        <f>IFERROR((Table19[[#This Row],[_202310]]-Table19[[#This Row],[_201910]])/Table19[[#This Row],[_201910]]*1,"")</f>
        <v/>
      </c>
    </row>
    <row r="1256" spans="1:8">
      <c r="A1256" s="132">
        <v>169275</v>
      </c>
      <c r="B1256" s="133" t="s">
        <v>1136</v>
      </c>
      <c r="C1256" s="134">
        <v>169</v>
      </c>
      <c r="D1256" s="134">
        <v>311</v>
      </c>
      <c r="E1256" s="134">
        <v>307</v>
      </c>
      <c r="F1256" s="134">
        <v>226</v>
      </c>
      <c r="G1256" s="135">
        <v>210</v>
      </c>
      <c r="H1256" s="137">
        <f>IFERROR((Table19[[#This Row],[_202310]]-Table19[[#This Row],[_201910]])/Table19[[#This Row],[_201910]]*1,"")</f>
        <v>0.24260355029585798</v>
      </c>
    </row>
    <row r="1257" spans="1:8">
      <c r="A1257" s="132">
        <v>169275</v>
      </c>
      <c r="B1257" s="133" t="s">
        <v>1137</v>
      </c>
      <c r="C1257" s="134">
        <v>27</v>
      </c>
      <c r="D1257" s="134">
        <v>16</v>
      </c>
      <c r="E1257" s="134">
        <v>17</v>
      </c>
      <c r="F1257" s="134">
        <v>16</v>
      </c>
      <c r="G1257" s="135">
        <v>27</v>
      </c>
      <c r="H1257" s="137">
        <f>IFERROR((Table19[[#This Row],[_202310]]-Table19[[#This Row],[_201910]])/Table19[[#This Row],[_201910]]*1,"")</f>
        <v>0</v>
      </c>
    </row>
    <row r="1258" spans="1:8">
      <c r="A1258" s="132">
        <v>169275</v>
      </c>
      <c r="B1258" s="133" t="s">
        <v>1138</v>
      </c>
      <c r="C1258" s="134">
        <v>12</v>
      </c>
      <c r="D1258" s="134">
        <v>49</v>
      </c>
      <c r="E1258" s="134">
        <v>30</v>
      </c>
      <c r="F1258" s="134">
        <v>32</v>
      </c>
      <c r="G1258" s="135">
        <v>18</v>
      </c>
      <c r="H1258" s="137">
        <f>IFERROR((Table19[[#This Row],[_202310]]-Table19[[#This Row],[_201910]])/Table19[[#This Row],[_201910]]*1,"")</f>
        <v>0.5</v>
      </c>
    </row>
    <row r="1259" spans="1:8">
      <c r="A1259" s="132">
        <v>169275</v>
      </c>
      <c r="B1259" s="133" t="s">
        <v>1139</v>
      </c>
      <c r="C1259" s="134">
        <v>189</v>
      </c>
      <c r="D1259" s="134">
        <v>349</v>
      </c>
      <c r="E1259" s="134">
        <v>343</v>
      </c>
      <c r="F1259" s="134">
        <v>264</v>
      </c>
      <c r="G1259" s="135">
        <v>225</v>
      </c>
      <c r="H1259" s="137">
        <f>IFERROR((Table19[[#This Row],[_202310]]-Table19[[#This Row],[_201910]])/Table19[[#This Row],[_201910]]*1,"")</f>
        <v>0.19047619047619047</v>
      </c>
    </row>
    <row r="1260" spans="1:8">
      <c r="A1260" s="132">
        <v>169275</v>
      </c>
      <c r="B1260" s="133" t="s">
        <v>1140</v>
      </c>
      <c r="C1260" s="134" t="s">
        <v>129</v>
      </c>
      <c r="D1260" s="134" t="s">
        <v>129</v>
      </c>
      <c r="E1260" s="134" t="s">
        <v>129</v>
      </c>
      <c r="F1260" s="134" t="s">
        <v>129</v>
      </c>
      <c r="G1260" s="135" t="s">
        <v>129</v>
      </c>
      <c r="H1260" s="137" t="str">
        <f>IFERROR((Table19[[#This Row],[_202310]]-Table19[[#This Row],[_201910]])/Table19[[#This Row],[_201910]]*1,"")</f>
        <v/>
      </c>
    </row>
    <row r="1261" spans="1:8">
      <c r="A1261" s="132">
        <v>169275</v>
      </c>
      <c r="B1261" s="133" t="s">
        <v>1141</v>
      </c>
      <c r="C1261" s="134">
        <v>201</v>
      </c>
      <c r="D1261" s="134">
        <v>398</v>
      </c>
      <c r="E1261" s="134">
        <v>373</v>
      </c>
      <c r="F1261" s="134">
        <v>296</v>
      </c>
      <c r="G1261" s="135">
        <v>243</v>
      </c>
      <c r="H1261" s="137">
        <f>IFERROR((Table19[[#This Row],[_202310]]-Table19[[#This Row],[_201910]])/Table19[[#This Row],[_201910]]*1,"")</f>
        <v>0.20895522388059701</v>
      </c>
    </row>
    <row r="1262" spans="1:8">
      <c r="A1262" s="132">
        <v>169275</v>
      </c>
      <c r="B1262" s="133" t="s">
        <v>1142</v>
      </c>
      <c r="C1262" s="134">
        <v>32</v>
      </c>
      <c r="D1262" s="134">
        <v>20</v>
      </c>
      <c r="E1262" s="134">
        <v>21</v>
      </c>
      <c r="F1262" s="134">
        <v>21</v>
      </c>
      <c r="G1262" s="135">
        <v>31</v>
      </c>
      <c r="H1262" s="137">
        <f>IFERROR((Table19[[#This Row],[_202310]]-Table19[[#This Row],[_201910]])/Table19[[#This Row],[_201910]]*1,"")</f>
        <v>-3.125E-2</v>
      </c>
    </row>
    <row r="1263" spans="1:8">
      <c r="A1263" s="132">
        <v>169275</v>
      </c>
      <c r="B1263" s="133" t="s">
        <v>1143</v>
      </c>
      <c r="C1263" s="134">
        <v>12</v>
      </c>
      <c r="D1263" s="134">
        <v>49</v>
      </c>
      <c r="E1263" s="134">
        <v>31</v>
      </c>
      <c r="F1263" s="134">
        <v>34</v>
      </c>
      <c r="G1263" s="135">
        <v>18</v>
      </c>
      <c r="H1263" s="137">
        <f>IFERROR((Table19[[#This Row],[_202310]]-Table19[[#This Row],[_201910]])/Table19[[#This Row],[_201910]]*1,"")</f>
        <v>0.5</v>
      </c>
    </row>
    <row r="1264" spans="1:8">
      <c r="A1264" s="132">
        <v>169275</v>
      </c>
      <c r="B1264" s="133" t="s">
        <v>1144</v>
      </c>
      <c r="C1264" s="134">
        <v>194</v>
      </c>
      <c r="D1264" s="134">
        <v>388</v>
      </c>
      <c r="E1264" s="134">
        <v>368</v>
      </c>
      <c r="F1264" s="134">
        <v>287</v>
      </c>
      <c r="G1264" s="135">
        <v>245</v>
      </c>
      <c r="H1264" s="137">
        <f>IFERROR((Table19[[#This Row],[_202310]]-Table19[[#This Row],[_201910]])/Table19[[#This Row],[_201910]]*1,"")</f>
        <v>0.26288659793814434</v>
      </c>
    </row>
    <row r="1265" spans="1:8">
      <c r="A1265" s="132">
        <v>169275</v>
      </c>
      <c r="B1265" s="133" t="s">
        <v>1145</v>
      </c>
      <c r="C1265" s="134" t="s">
        <v>129</v>
      </c>
      <c r="D1265" s="134" t="s">
        <v>129</v>
      </c>
      <c r="E1265" s="134" t="s">
        <v>129</v>
      </c>
      <c r="F1265" s="134" t="s">
        <v>129</v>
      </c>
      <c r="G1265" s="135" t="s">
        <v>129</v>
      </c>
      <c r="H1265" s="137" t="str">
        <f>IFERROR((Table19[[#This Row],[_202310]]-Table19[[#This Row],[_201910]])/Table19[[#This Row],[_201910]]*1,"")</f>
        <v/>
      </c>
    </row>
    <row r="1266" spans="1:8">
      <c r="A1266" s="132">
        <v>169275</v>
      </c>
      <c r="B1266" s="133" t="s">
        <v>1146</v>
      </c>
      <c r="C1266" s="134">
        <v>206</v>
      </c>
      <c r="D1266" s="134">
        <v>437</v>
      </c>
      <c r="E1266" s="134">
        <v>399</v>
      </c>
      <c r="F1266" s="134">
        <v>321</v>
      </c>
      <c r="G1266" s="135">
        <v>263</v>
      </c>
      <c r="H1266" s="137">
        <f>IFERROR((Table19[[#This Row],[_202310]]-Table19[[#This Row],[_201910]])/Table19[[#This Row],[_201910]]*1,"")</f>
        <v>0.27669902912621358</v>
      </c>
    </row>
    <row r="1267" spans="1:8">
      <c r="A1267" s="132">
        <v>169275</v>
      </c>
      <c r="B1267" s="133" t="s">
        <v>1147</v>
      </c>
      <c r="C1267" s="134">
        <v>4</v>
      </c>
      <c r="D1267" s="134">
        <v>40</v>
      </c>
      <c r="E1267" s="134">
        <v>23</v>
      </c>
      <c r="F1267" s="134">
        <v>22</v>
      </c>
      <c r="G1267" s="135">
        <v>17</v>
      </c>
      <c r="H1267" s="137">
        <f>IFERROR((Table19[[#This Row],[_202310]]-Table19[[#This Row],[_201910]])/Table19[[#This Row],[_201910]]*1,"")</f>
        <v>3.25</v>
      </c>
    </row>
    <row r="1268" spans="1:8">
      <c r="A1268" s="132">
        <v>169275</v>
      </c>
      <c r="B1268" s="133" t="s">
        <v>1148</v>
      </c>
      <c r="C1268" s="134">
        <v>207</v>
      </c>
      <c r="D1268" s="134">
        <v>459</v>
      </c>
      <c r="E1268" s="134">
        <v>392</v>
      </c>
      <c r="F1268" s="134">
        <v>497</v>
      </c>
      <c r="G1268" s="135">
        <v>439</v>
      </c>
      <c r="H1268" s="137">
        <f>IFERROR((Table19[[#This Row],[_202310]]-Table19[[#This Row],[_201910]])/Table19[[#This Row],[_201910]]*1,"")</f>
        <v>1.1207729468599035</v>
      </c>
    </row>
    <row r="1269" spans="1:8">
      <c r="A1269" s="132">
        <v>169275</v>
      </c>
      <c r="B1269" s="133" t="s">
        <v>1149</v>
      </c>
      <c r="C1269" s="134">
        <v>202</v>
      </c>
      <c r="D1269" s="134">
        <v>1015</v>
      </c>
      <c r="E1269" s="134">
        <v>951</v>
      </c>
      <c r="F1269" s="134">
        <v>577</v>
      </c>
      <c r="G1269" s="135">
        <v>69</v>
      </c>
      <c r="H1269" s="137">
        <f>IFERROR((Table19[[#This Row],[_202310]]-Table19[[#This Row],[_201910]])/Table19[[#This Row],[_201910]]*1,"")</f>
        <v>-0.65841584158415845</v>
      </c>
    </row>
    <row r="1270" spans="1:8">
      <c r="A1270" s="132">
        <v>169275</v>
      </c>
      <c r="B1270" s="133" t="s">
        <v>1150</v>
      </c>
      <c r="C1270" s="134">
        <v>413</v>
      </c>
      <c r="D1270" s="134">
        <v>1514</v>
      </c>
      <c r="E1270" s="134">
        <v>1366</v>
      </c>
      <c r="F1270" s="134">
        <v>1096</v>
      </c>
      <c r="G1270" s="135">
        <v>525</v>
      </c>
      <c r="H1270" s="137">
        <f>IFERROR((Table19[[#This Row],[_202310]]-Table19[[#This Row],[_201910]])/Table19[[#This Row],[_201910]]*1,"")</f>
        <v>0.2711864406779661</v>
      </c>
    </row>
    <row r="1271" spans="1:8">
      <c r="A1271" s="132">
        <v>169275</v>
      </c>
      <c r="B1271" s="133" t="s">
        <v>1151</v>
      </c>
      <c r="C1271" s="134">
        <v>33</v>
      </c>
      <c r="D1271" s="134">
        <v>22</v>
      </c>
      <c r="E1271" s="134">
        <v>23</v>
      </c>
      <c r="F1271" s="134">
        <v>23</v>
      </c>
      <c r="G1271" s="135">
        <v>33</v>
      </c>
      <c r="H1271" s="137">
        <f>IFERROR((Table19[[#This Row],[_202310]]-Table19[[#This Row],[_201910]])/Table19[[#This Row],[_201910]]*1,"")</f>
        <v>0</v>
      </c>
    </row>
    <row r="1272" spans="1:8">
      <c r="A1272" s="132">
        <v>169275</v>
      </c>
      <c r="B1272" s="133" t="s">
        <v>1152</v>
      </c>
      <c r="C1272" s="134">
        <v>34</v>
      </c>
      <c r="D1272" s="134">
        <v>26</v>
      </c>
      <c r="E1272" s="134">
        <v>24</v>
      </c>
      <c r="F1272" s="134">
        <v>37</v>
      </c>
      <c r="G1272" s="135">
        <v>58</v>
      </c>
      <c r="H1272" s="137">
        <f>IFERROR((Table19[[#This Row],[_202310]]-Table19[[#This Row],[_201910]])/Table19[[#This Row],[_201910]]*1,"")</f>
        <v>0.70588235294117652</v>
      </c>
    </row>
    <row r="1273" spans="1:8">
      <c r="A1273" s="132">
        <v>169275</v>
      </c>
      <c r="B1273" s="133" t="s">
        <v>1153</v>
      </c>
      <c r="C1273" s="134">
        <v>1</v>
      </c>
      <c r="D1273" s="134">
        <v>2</v>
      </c>
      <c r="E1273" s="134">
        <v>1</v>
      </c>
      <c r="F1273" s="134">
        <v>2</v>
      </c>
      <c r="G1273" s="135">
        <v>2</v>
      </c>
      <c r="H1273" s="137">
        <f>IFERROR((Table19[[#This Row],[_202310]]-Table19[[#This Row],[_201910]])/Table19[[#This Row],[_201910]]*1,"")</f>
        <v>1</v>
      </c>
    </row>
    <row r="1274" spans="1:8">
      <c r="A1274" s="132">
        <v>169275</v>
      </c>
      <c r="B1274" s="133" t="s">
        <v>1154</v>
      </c>
      <c r="C1274" s="134">
        <v>33</v>
      </c>
      <c r="D1274" s="134">
        <v>24</v>
      </c>
      <c r="E1274" s="134">
        <v>22</v>
      </c>
      <c r="F1274" s="134">
        <v>35</v>
      </c>
      <c r="G1274" s="135">
        <v>56</v>
      </c>
      <c r="H1274" s="137">
        <f>IFERROR((Table19[[#This Row],[_202310]]-Table19[[#This Row],[_201910]])/Table19[[#This Row],[_201910]]*1,"")</f>
        <v>0.69696969696969702</v>
      </c>
    </row>
    <row r="1275" spans="1:8">
      <c r="A1275" s="132">
        <v>169275</v>
      </c>
      <c r="B1275" s="133" t="s">
        <v>1155</v>
      </c>
      <c r="C1275" s="134">
        <v>33</v>
      </c>
      <c r="D1275" s="134">
        <v>52</v>
      </c>
      <c r="E1275" s="134">
        <v>54</v>
      </c>
      <c r="F1275" s="134">
        <v>41</v>
      </c>
      <c r="G1275" s="135">
        <v>9</v>
      </c>
      <c r="H1275" s="137">
        <f>IFERROR((Table19[[#This Row],[_202310]]-Table19[[#This Row],[_201910]])/Table19[[#This Row],[_201910]]*1,"")</f>
        <v>-0.72727272727272729</v>
      </c>
    </row>
    <row r="1276" spans="1:8">
      <c r="A1276" s="132">
        <v>169521</v>
      </c>
      <c r="B1276" s="133" t="s">
        <v>1130</v>
      </c>
      <c r="C1276" s="134">
        <v>1202</v>
      </c>
      <c r="D1276" s="134">
        <v>1141</v>
      </c>
      <c r="E1276" s="134">
        <v>1095</v>
      </c>
      <c r="F1276" s="134">
        <v>1055</v>
      </c>
      <c r="G1276" s="135">
        <v>1081</v>
      </c>
      <c r="H1276" s="137">
        <f>IFERROR((Table19[[#This Row],[_202310]]-Table19[[#This Row],[_201910]])/Table19[[#This Row],[_201910]]*1,"")</f>
        <v>-0.10066555740432612</v>
      </c>
    </row>
    <row r="1277" spans="1:8">
      <c r="A1277" s="132">
        <v>169521</v>
      </c>
      <c r="B1277" s="133" t="s">
        <v>1131</v>
      </c>
      <c r="C1277" s="134">
        <v>1</v>
      </c>
      <c r="D1277" s="134">
        <v>1</v>
      </c>
      <c r="E1277" s="134">
        <v>2</v>
      </c>
      <c r="F1277" s="134">
        <v>0</v>
      </c>
      <c r="G1277" s="135">
        <v>1</v>
      </c>
      <c r="H1277" s="137">
        <f>IFERROR((Table19[[#This Row],[_202310]]-Table19[[#This Row],[_201910]])/Table19[[#This Row],[_201910]]*1,"")</f>
        <v>0</v>
      </c>
    </row>
    <row r="1278" spans="1:8">
      <c r="A1278" s="132">
        <v>169521</v>
      </c>
      <c r="B1278" s="133" t="s">
        <v>1132</v>
      </c>
      <c r="C1278" s="134">
        <v>1201</v>
      </c>
      <c r="D1278" s="134">
        <v>1140</v>
      </c>
      <c r="E1278" s="134">
        <v>1093</v>
      </c>
      <c r="F1278" s="134">
        <v>1055</v>
      </c>
      <c r="G1278" s="135">
        <v>1080</v>
      </c>
      <c r="H1278" s="137">
        <f>IFERROR((Table19[[#This Row],[_202310]]-Table19[[#This Row],[_201910]])/Table19[[#This Row],[_201910]]*1,"")</f>
        <v>-0.10074937552039967</v>
      </c>
    </row>
    <row r="1279" spans="1:8">
      <c r="A1279" s="132">
        <v>169521</v>
      </c>
      <c r="B1279" s="133" t="s">
        <v>1133</v>
      </c>
      <c r="C1279" s="134">
        <v>26</v>
      </c>
      <c r="D1279" s="134">
        <v>24</v>
      </c>
      <c r="E1279" s="134">
        <v>33</v>
      </c>
      <c r="F1279" s="134">
        <v>24</v>
      </c>
      <c r="G1279" s="135">
        <v>14</v>
      </c>
      <c r="H1279" s="137">
        <f>IFERROR((Table19[[#This Row],[_202310]]-Table19[[#This Row],[_201910]])/Table19[[#This Row],[_201910]]*1,"")</f>
        <v>-0.46153846153846156</v>
      </c>
    </row>
    <row r="1280" spans="1:8">
      <c r="A1280" s="132">
        <v>169521</v>
      </c>
      <c r="B1280" s="133" t="s">
        <v>1134</v>
      </c>
      <c r="C1280" s="134">
        <v>184</v>
      </c>
      <c r="D1280" s="134">
        <v>217</v>
      </c>
      <c r="E1280" s="134">
        <v>209</v>
      </c>
      <c r="F1280" s="134">
        <v>171</v>
      </c>
      <c r="G1280" s="135">
        <v>197</v>
      </c>
      <c r="H1280" s="137">
        <f>IFERROR((Table19[[#This Row],[_202310]]-Table19[[#This Row],[_201910]])/Table19[[#This Row],[_201910]]*1,"")</f>
        <v>7.0652173913043473E-2</v>
      </c>
    </row>
    <row r="1281" spans="1:8">
      <c r="A1281" s="132">
        <v>169521</v>
      </c>
      <c r="B1281" s="133" t="s">
        <v>1135</v>
      </c>
      <c r="C1281" s="134" t="s">
        <v>129</v>
      </c>
      <c r="D1281" s="134" t="s">
        <v>129</v>
      </c>
      <c r="E1281" s="134" t="s">
        <v>129</v>
      </c>
      <c r="F1281" s="134" t="s">
        <v>129</v>
      </c>
      <c r="G1281" s="135" t="s">
        <v>129</v>
      </c>
      <c r="H1281" s="137" t="str">
        <f>IFERROR((Table19[[#This Row],[_202310]]-Table19[[#This Row],[_201910]])/Table19[[#This Row],[_201910]]*1,"")</f>
        <v/>
      </c>
    </row>
    <row r="1282" spans="1:8">
      <c r="A1282" s="132">
        <v>169521</v>
      </c>
      <c r="B1282" s="133" t="s">
        <v>1136</v>
      </c>
      <c r="C1282" s="134">
        <v>210</v>
      </c>
      <c r="D1282" s="134">
        <v>241</v>
      </c>
      <c r="E1282" s="134">
        <v>242</v>
      </c>
      <c r="F1282" s="134">
        <v>195</v>
      </c>
      <c r="G1282" s="135">
        <v>211</v>
      </c>
      <c r="H1282" s="137">
        <f>IFERROR((Table19[[#This Row],[_202310]]-Table19[[#This Row],[_201910]])/Table19[[#This Row],[_201910]]*1,"")</f>
        <v>4.7619047619047623E-3</v>
      </c>
    </row>
    <row r="1283" spans="1:8">
      <c r="A1283" s="132">
        <v>169521</v>
      </c>
      <c r="B1283" s="133" t="s">
        <v>1137</v>
      </c>
      <c r="C1283" s="134">
        <v>17</v>
      </c>
      <c r="D1283" s="134">
        <v>21</v>
      </c>
      <c r="E1283" s="134">
        <v>22</v>
      </c>
      <c r="F1283" s="134">
        <v>18</v>
      </c>
      <c r="G1283" s="135">
        <v>20</v>
      </c>
      <c r="H1283" s="137">
        <f>IFERROR((Table19[[#This Row],[_202310]]-Table19[[#This Row],[_201910]])/Table19[[#This Row],[_201910]]*1,"")</f>
        <v>0.17647058823529413</v>
      </c>
    </row>
    <row r="1284" spans="1:8">
      <c r="A1284" s="132">
        <v>169521</v>
      </c>
      <c r="B1284" s="133" t="s">
        <v>1138</v>
      </c>
      <c r="C1284" s="134">
        <v>20</v>
      </c>
      <c r="D1284" s="134">
        <v>24</v>
      </c>
      <c r="E1284" s="134">
        <v>31</v>
      </c>
      <c r="F1284" s="134">
        <v>23</v>
      </c>
      <c r="G1284" s="135">
        <v>13</v>
      </c>
      <c r="H1284" s="137">
        <f>IFERROR((Table19[[#This Row],[_202310]]-Table19[[#This Row],[_201910]])/Table19[[#This Row],[_201910]]*1,"")</f>
        <v>-0.35</v>
      </c>
    </row>
    <row r="1285" spans="1:8">
      <c r="A1285" s="132">
        <v>169521</v>
      </c>
      <c r="B1285" s="133" t="s">
        <v>1139</v>
      </c>
      <c r="C1285" s="134">
        <v>264</v>
      </c>
      <c r="D1285" s="134">
        <v>288</v>
      </c>
      <c r="E1285" s="134">
        <v>267</v>
      </c>
      <c r="F1285" s="134">
        <v>253</v>
      </c>
      <c r="G1285" s="135">
        <v>281</v>
      </c>
      <c r="H1285" s="137">
        <f>IFERROR((Table19[[#This Row],[_202310]]-Table19[[#This Row],[_201910]])/Table19[[#This Row],[_201910]]*1,"")</f>
        <v>6.4393939393939392E-2</v>
      </c>
    </row>
    <row r="1286" spans="1:8">
      <c r="A1286" s="132">
        <v>169521</v>
      </c>
      <c r="B1286" s="133" t="s">
        <v>1140</v>
      </c>
      <c r="C1286" s="134" t="s">
        <v>129</v>
      </c>
      <c r="D1286" s="134" t="s">
        <v>129</v>
      </c>
      <c r="E1286" s="134" t="s">
        <v>129</v>
      </c>
      <c r="F1286" s="134" t="s">
        <v>129</v>
      </c>
      <c r="G1286" s="135" t="s">
        <v>129</v>
      </c>
      <c r="H1286" s="137" t="str">
        <f>IFERROR((Table19[[#This Row],[_202310]]-Table19[[#This Row],[_201910]])/Table19[[#This Row],[_201910]]*1,"")</f>
        <v/>
      </c>
    </row>
    <row r="1287" spans="1:8">
      <c r="A1287" s="132">
        <v>169521</v>
      </c>
      <c r="B1287" s="133" t="s">
        <v>1141</v>
      </c>
      <c r="C1287" s="134">
        <v>284</v>
      </c>
      <c r="D1287" s="134">
        <v>312</v>
      </c>
      <c r="E1287" s="134">
        <v>298</v>
      </c>
      <c r="F1287" s="134">
        <v>276</v>
      </c>
      <c r="G1287" s="135">
        <v>294</v>
      </c>
      <c r="H1287" s="137">
        <f>IFERROR((Table19[[#This Row],[_202310]]-Table19[[#This Row],[_201910]])/Table19[[#This Row],[_201910]]*1,"")</f>
        <v>3.5211267605633804E-2</v>
      </c>
    </row>
    <row r="1288" spans="1:8">
      <c r="A1288" s="132">
        <v>169521</v>
      </c>
      <c r="B1288" s="133" t="s">
        <v>1142</v>
      </c>
      <c r="C1288" s="134">
        <v>24</v>
      </c>
      <c r="D1288" s="134">
        <v>27</v>
      </c>
      <c r="E1288" s="134">
        <v>27</v>
      </c>
      <c r="F1288" s="134">
        <v>26</v>
      </c>
      <c r="G1288" s="135">
        <v>27</v>
      </c>
      <c r="H1288" s="137">
        <f>IFERROR((Table19[[#This Row],[_202310]]-Table19[[#This Row],[_201910]])/Table19[[#This Row],[_201910]]*1,"")</f>
        <v>0.125</v>
      </c>
    </row>
    <row r="1289" spans="1:8">
      <c r="A1289" s="132">
        <v>169521</v>
      </c>
      <c r="B1289" s="133" t="s">
        <v>1143</v>
      </c>
      <c r="C1289" s="134">
        <v>20</v>
      </c>
      <c r="D1289" s="134">
        <v>26</v>
      </c>
      <c r="E1289" s="134">
        <v>31</v>
      </c>
      <c r="F1289" s="134">
        <v>25</v>
      </c>
      <c r="G1289" s="135">
        <v>15</v>
      </c>
      <c r="H1289" s="137">
        <f>IFERROR((Table19[[#This Row],[_202310]]-Table19[[#This Row],[_201910]])/Table19[[#This Row],[_201910]]*1,"")</f>
        <v>-0.25</v>
      </c>
    </row>
    <row r="1290" spans="1:8">
      <c r="A1290" s="132">
        <v>169521</v>
      </c>
      <c r="B1290" s="133" t="s">
        <v>1144</v>
      </c>
      <c r="C1290" s="134">
        <v>291</v>
      </c>
      <c r="D1290" s="134">
        <v>336</v>
      </c>
      <c r="E1290" s="134">
        <v>304</v>
      </c>
      <c r="F1290" s="134">
        <v>271</v>
      </c>
      <c r="G1290" s="135">
        <v>302</v>
      </c>
      <c r="H1290" s="137">
        <f>IFERROR((Table19[[#This Row],[_202310]]-Table19[[#This Row],[_201910]])/Table19[[#This Row],[_201910]]*1,"")</f>
        <v>3.7800687285223365E-2</v>
      </c>
    </row>
    <row r="1291" spans="1:8">
      <c r="A1291" s="132">
        <v>169521</v>
      </c>
      <c r="B1291" s="133" t="s">
        <v>1145</v>
      </c>
      <c r="C1291" s="134" t="s">
        <v>129</v>
      </c>
      <c r="D1291" s="134" t="s">
        <v>129</v>
      </c>
      <c r="E1291" s="134" t="s">
        <v>129</v>
      </c>
      <c r="F1291" s="134" t="s">
        <v>129</v>
      </c>
      <c r="G1291" s="135" t="s">
        <v>129</v>
      </c>
      <c r="H1291" s="137" t="str">
        <f>IFERROR((Table19[[#This Row],[_202310]]-Table19[[#This Row],[_201910]])/Table19[[#This Row],[_201910]]*1,"")</f>
        <v/>
      </c>
    </row>
    <row r="1292" spans="1:8">
      <c r="A1292" s="132">
        <v>169521</v>
      </c>
      <c r="B1292" s="133" t="s">
        <v>1146</v>
      </c>
      <c r="C1292" s="134">
        <v>311</v>
      </c>
      <c r="D1292" s="134">
        <v>362</v>
      </c>
      <c r="E1292" s="134">
        <v>335</v>
      </c>
      <c r="F1292" s="134">
        <v>296</v>
      </c>
      <c r="G1292" s="135">
        <v>317</v>
      </c>
      <c r="H1292" s="137">
        <f>IFERROR((Table19[[#This Row],[_202310]]-Table19[[#This Row],[_201910]])/Table19[[#This Row],[_201910]]*1,"")</f>
        <v>1.9292604501607719E-2</v>
      </c>
    </row>
    <row r="1293" spans="1:8">
      <c r="A1293" s="132">
        <v>169521</v>
      </c>
      <c r="B1293" s="133" t="s">
        <v>1147</v>
      </c>
      <c r="C1293" s="134">
        <v>38</v>
      </c>
      <c r="D1293" s="134">
        <v>29</v>
      </c>
      <c r="E1293" s="134">
        <v>33</v>
      </c>
      <c r="F1293" s="134">
        <v>33</v>
      </c>
      <c r="G1293" s="135">
        <v>26</v>
      </c>
      <c r="H1293" s="137">
        <f>IFERROR((Table19[[#This Row],[_202310]]-Table19[[#This Row],[_201910]])/Table19[[#This Row],[_201910]]*1,"")</f>
        <v>-0.31578947368421051</v>
      </c>
    </row>
    <row r="1294" spans="1:8">
      <c r="A1294" s="132">
        <v>169521</v>
      </c>
      <c r="B1294" s="133" t="s">
        <v>1148</v>
      </c>
      <c r="C1294" s="134">
        <v>308</v>
      </c>
      <c r="D1294" s="134">
        <v>290</v>
      </c>
      <c r="E1294" s="134">
        <v>295</v>
      </c>
      <c r="F1294" s="134">
        <v>278</v>
      </c>
      <c r="G1294" s="135">
        <v>312</v>
      </c>
      <c r="H1294" s="137">
        <f>IFERROR((Table19[[#This Row],[_202310]]-Table19[[#This Row],[_201910]])/Table19[[#This Row],[_201910]]*1,"")</f>
        <v>1.2987012987012988E-2</v>
      </c>
    </row>
    <row r="1295" spans="1:8">
      <c r="A1295" s="132">
        <v>169521</v>
      </c>
      <c r="B1295" s="133" t="s">
        <v>1149</v>
      </c>
      <c r="C1295" s="134">
        <v>544</v>
      </c>
      <c r="D1295" s="134">
        <v>459</v>
      </c>
      <c r="E1295" s="134">
        <v>430</v>
      </c>
      <c r="F1295" s="134">
        <v>448</v>
      </c>
      <c r="G1295" s="135">
        <v>425</v>
      </c>
      <c r="H1295" s="137">
        <f>IFERROR((Table19[[#This Row],[_202310]]-Table19[[#This Row],[_201910]])/Table19[[#This Row],[_201910]]*1,"")</f>
        <v>-0.21875</v>
      </c>
    </row>
    <row r="1296" spans="1:8">
      <c r="A1296" s="132">
        <v>169521</v>
      </c>
      <c r="B1296" s="133" t="s">
        <v>1150</v>
      </c>
      <c r="C1296" s="134">
        <v>890</v>
      </c>
      <c r="D1296" s="134">
        <v>778</v>
      </c>
      <c r="E1296" s="134">
        <v>758</v>
      </c>
      <c r="F1296" s="134">
        <v>759</v>
      </c>
      <c r="G1296" s="135">
        <v>763</v>
      </c>
      <c r="H1296" s="137">
        <f>IFERROR((Table19[[#This Row],[_202310]]-Table19[[#This Row],[_201910]])/Table19[[#This Row],[_201910]]*1,"")</f>
        <v>-0.14269662921348314</v>
      </c>
    </row>
    <row r="1297" spans="1:8">
      <c r="A1297" s="132">
        <v>169521</v>
      </c>
      <c r="B1297" s="133" t="s">
        <v>1151</v>
      </c>
      <c r="C1297" s="134">
        <v>26</v>
      </c>
      <c r="D1297" s="134">
        <v>32</v>
      </c>
      <c r="E1297" s="134">
        <v>31</v>
      </c>
      <c r="F1297" s="134">
        <v>28</v>
      </c>
      <c r="G1297" s="135">
        <v>29</v>
      </c>
      <c r="H1297" s="137">
        <f>IFERROR((Table19[[#This Row],[_202310]]-Table19[[#This Row],[_201910]])/Table19[[#This Row],[_201910]]*1,"")</f>
        <v>0.11538461538461539</v>
      </c>
    </row>
    <row r="1298" spans="1:8">
      <c r="A1298" s="132">
        <v>169521</v>
      </c>
      <c r="B1298" s="133" t="s">
        <v>1152</v>
      </c>
      <c r="C1298" s="134">
        <v>29</v>
      </c>
      <c r="D1298" s="134">
        <v>28</v>
      </c>
      <c r="E1298" s="134">
        <v>30</v>
      </c>
      <c r="F1298" s="134">
        <v>29</v>
      </c>
      <c r="G1298" s="135">
        <v>31</v>
      </c>
      <c r="H1298" s="137">
        <f>IFERROR((Table19[[#This Row],[_202310]]-Table19[[#This Row],[_201910]])/Table19[[#This Row],[_201910]]*1,"")</f>
        <v>6.8965517241379309E-2</v>
      </c>
    </row>
    <row r="1299" spans="1:8">
      <c r="A1299" s="132">
        <v>169521</v>
      </c>
      <c r="B1299" s="133" t="s">
        <v>1153</v>
      </c>
      <c r="C1299" s="134">
        <v>3</v>
      </c>
      <c r="D1299" s="134">
        <v>3</v>
      </c>
      <c r="E1299" s="134">
        <v>3</v>
      </c>
      <c r="F1299" s="134">
        <v>3</v>
      </c>
      <c r="G1299" s="135">
        <v>2</v>
      </c>
      <c r="H1299" s="137">
        <f>IFERROR((Table19[[#This Row],[_202310]]-Table19[[#This Row],[_201910]])/Table19[[#This Row],[_201910]]*1,"")</f>
        <v>-0.33333333333333331</v>
      </c>
    </row>
    <row r="1300" spans="1:8">
      <c r="A1300" s="132">
        <v>169521</v>
      </c>
      <c r="B1300" s="133" t="s">
        <v>1154</v>
      </c>
      <c r="C1300" s="134">
        <v>26</v>
      </c>
      <c r="D1300" s="134">
        <v>25</v>
      </c>
      <c r="E1300" s="134">
        <v>27</v>
      </c>
      <c r="F1300" s="134">
        <v>26</v>
      </c>
      <c r="G1300" s="135">
        <v>29</v>
      </c>
      <c r="H1300" s="137">
        <f>IFERROR((Table19[[#This Row],[_202310]]-Table19[[#This Row],[_201910]])/Table19[[#This Row],[_201910]]*1,"")</f>
        <v>0.11538461538461539</v>
      </c>
    </row>
    <row r="1301" spans="1:8">
      <c r="A1301" s="132">
        <v>169521</v>
      </c>
      <c r="B1301" s="133" t="s">
        <v>1155</v>
      </c>
      <c r="C1301" s="134">
        <v>45</v>
      </c>
      <c r="D1301" s="134">
        <v>40</v>
      </c>
      <c r="E1301" s="134">
        <v>39</v>
      </c>
      <c r="F1301" s="134">
        <v>42</v>
      </c>
      <c r="G1301" s="135">
        <v>39</v>
      </c>
      <c r="H1301" s="137">
        <f>IFERROR((Table19[[#This Row],[_202310]]-Table19[[#This Row],[_201910]])/Table19[[#This Row],[_201910]]*1,"")</f>
        <v>-0.13333333333333333</v>
      </c>
    </row>
    <row r="1302" spans="1:8">
      <c r="A1302" s="132">
        <v>170055</v>
      </c>
      <c r="B1302" s="133" t="s">
        <v>1130</v>
      </c>
      <c r="C1302" s="134">
        <v>2759</v>
      </c>
      <c r="D1302" s="134">
        <v>2370</v>
      </c>
      <c r="E1302" s="134">
        <v>2335</v>
      </c>
      <c r="F1302" s="134">
        <v>1896</v>
      </c>
      <c r="G1302" s="135">
        <v>1615</v>
      </c>
      <c r="H1302" s="137">
        <f>IFERROR((Table19[[#This Row],[_202310]]-Table19[[#This Row],[_201910]])/Table19[[#This Row],[_201910]]*1,"")</f>
        <v>-0.41464298658934395</v>
      </c>
    </row>
    <row r="1303" spans="1:8">
      <c r="A1303" s="132">
        <v>170055</v>
      </c>
      <c r="B1303" s="133" t="s">
        <v>1131</v>
      </c>
      <c r="C1303" s="134">
        <v>2</v>
      </c>
      <c r="D1303" s="134">
        <v>1</v>
      </c>
      <c r="E1303" s="134">
        <v>2</v>
      </c>
      <c r="F1303" s="134">
        <v>1</v>
      </c>
      <c r="G1303" s="135">
        <v>1</v>
      </c>
      <c r="H1303" s="137">
        <f>IFERROR((Table19[[#This Row],[_202310]]-Table19[[#This Row],[_201910]])/Table19[[#This Row],[_201910]]*1,"")</f>
        <v>-0.5</v>
      </c>
    </row>
    <row r="1304" spans="1:8">
      <c r="A1304" s="132">
        <v>170055</v>
      </c>
      <c r="B1304" s="133" t="s">
        <v>1132</v>
      </c>
      <c r="C1304" s="134">
        <v>2757</v>
      </c>
      <c r="D1304" s="134">
        <v>2369</v>
      </c>
      <c r="E1304" s="134">
        <v>2333</v>
      </c>
      <c r="F1304" s="134">
        <v>1895</v>
      </c>
      <c r="G1304" s="135">
        <v>1614</v>
      </c>
      <c r="H1304" s="137">
        <f>IFERROR((Table19[[#This Row],[_202310]]-Table19[[#This Row],[_201910]])/Table19[[#This Row],[_201910]]*1,"")</f>
        <v>-0.41458106637649617</v>
      </c>
    </row>
    <row r="1305" spans="1:8">
      <c r="A1305" s="132">
        <v>170055</v>
      </c>
      <c r="B1305" s="133" t="s">
        <v>1133</v>
      </c>
      <c r="C1305" s="134">
        <v>76</v>
      </c>
      <c r="D1305" s="134">
        <v>84</v>
      </c>
      <c r="E1305" s="134">
        <v>118</v>
      </c>
      <c r="F1305" s="134">
        <v>93</v>
      </c>
      <c r="G1305" s="135">
        <v>104</v>
      </c>
      <c r="H1305" s="137">
        <f>IFERROR((Table19[[#This Row],[_202310]]-Table19[[#This Row],[_201910]])/Table19[[#This Row],[_201910]]*1,"")</f>
        <v>0.36842105263157893</v>
      </c>
    </row>
    <row r="1306" spans="1:8">
      <c r="A1306" s="132">
        <v>170055</v>
      </c>
      <c r="B1306" s="133" t="s">
        <v>1134</v>
      </c>
      <c r="C1306" s="134">
        <v>513</v>
      </c>
      <c r="D1306" s="134">
        <v>384</v>
      </c>
      <c r="E1306" s="134">
        <v>385</v>
      </c>
      <c r="F1306" s="134">
        <v>309</v>
      </c>
      <c r="G1306" s="135">
        <v>344</v>
      </c>
      <c r="H1306" s="137">
        <f>IFERROR((Table19[[#This Row],[_202310]]-Table19[[#This Row],[_201910]])/Table19[[#This Row],[_201910]]*1,"")</f>
        <v>-0.32943469785575047</v>
      </c>
    </row>
    <row r="1307" spans="1:8">
      <c r="A1307" s="132">
        <v>170055</v>
      </c>
      <c r="B1307" s="133" t="s">
        <v>1135</v>
      </c>
      <c r="C1307" s="134" t="s">
        <v>129</v>
      </c>
      <c r="D1307" s="134" t="s">
        <v>129</v>
      </c>
      <c r="E1307" s="134" t="s">
        <v>129</v>
      </c>
      <c r="F1307" s="134" t="s">
        <v>129</v>
      </c>
      <c r="G1307" s="135" t="s">
        <v>129</v>
      </c>
      <c r="H1307" s="137" t="str">
        <f>IFERROR((Table19[[#This Row],[_202310]]-Table19[[#This Row],[_201910]])/Table19[[#This Row],[_201910]]*1,"")</f>
        <v/>
      </c>
    </row>
    <row r="1308" spans="1:8">
      <c r="A1308" s="132">
        <v>170055</v>
      </c>
      <c r="B1308" s="133" t="s">
        <v>1136</v>
      </c>
      <c r="C1308" s="134">
        <v>589</v>
      </c>
      <c r="D1308" s="134">
        <v>468</v>
      </c>
      <c r="E1308" s="134">
        <v>503</v>
      </c>
      <c r="F1308" s="134">
        <v>402</v>
      </c>
      <c r="G1308" s="135">
        <v>448</v>
      </c>
      <c r="H1308" s="137">
        <f>IFERROR((Table19[[#This Row],[_202310]]-Table19[[#This Row],[_201910]])/Table19[[#This Row],[_201910]]*1,"")</f>
        <v>-0.23938879456706283</v>
      </c>
    </row>
    <row r="1309" spans="1:8">
      <c r="A1309" s="132">
        <v>170055</v>
      </c>
      <c r="B1309" s="133" t="s">
        <v>1137</v>
      </c>
      <c r="C1309" s="134">
        <v>21</v>
      </c>
      <c r="D1309" s="134">
        <v>20</v>
      </c>
      <c r="E1309" s="134">
        <v>22</v>
      </c>
      <c r="F1309" s="134">
        <v>21</v>
      </c>
      <c r="G1309" s="135">
        <v>28</v>
      </c>
      <c r="H1309" s="137">
        <f>IFERROR((Table19[[#This Row],[_202310]]-Table19[[#This Row],[_201910]])/Table19[[#This Row],[_201910]]*1,"")</f>
        <v>0.33333333333333331</v>
      </c>
    </row>
    <row r="1310" spans="1:8">
      <c r="A1310" s="132">
        <v>170055</v>
      </c>
      <c r="B1310" s="133" t="s">
        <v>1138</v>
      </c>
      <c r="C1310" s="134">
        <v>76</v>
      </c>
      <c r="D1310" s="134">
        <v>88</v>
      </c>
      <c r="E1310" s="134">
        <v>135</v>
      </c>
      <c r="F1310" s="134">
        <v>99</v>
      </c>
      <c r="G1310" s="135">
        <v>108</v>
      </c>
      <c r="H1310" s="137">
        <f>IFERROR((Table19[[#This Row],[_202310]]-Table19[[#This Row],[_201910]])/Table19[[#This Row],[_201910]]*1,"")</f>
        <v>0.42105263157894735</v>
      </c>
    </row>
    <row r="1311" spans="1:8">
      <c r="A1311" s="132">
        <v>170055</v>
      </c>
      <c r="B1311" s="133" t="s">
        <v>1139</v>
      </c>
      <c r="C1311" s="134">
        <v>621</v>
      </c>
      <c r="D1311" s="134">
        <v>480</v>
      </c>
      <c r="E1311" s="134">
        <v>502</v>
      </c>
      <c r="F1311" s="134">
        <v>398</v>
      </c>
      <c r="G1311" s="135">
        <v>397</v>
      </c>
      <c r="H1311" s="137">
        <f>IFERROR((Table19[[#This Row],[_202310]]-Table19[[#This Row],[_201910]])/Table19[[#This Row],[_201910]]*1,"")</f>
        <v>-0.36070853462157809</v>
      </c>
    </row>
    <row r="1312" spans="1:8">
      <c r="A1312" s="132">
        <v>170055</v>
      </c>
      <c r="B1312" s="133" t="s">
        <v>1140</v>
      </c>
      <c r="C1312" s="134" t="s">
        <v>129</v>
      </c>
      <c r="D1312" s="134" t="s">
        <v>129</v>
      </c>
      <c r="E1312" s="134" t="s">
        <v>129</v>
      </c>
      <c r="F1312" s="134" t="s">
        <v>129</v>
      </c>
      <c r="G1312" s="135" t="s">
        <v>129</v>
      </c>
      <c r="H1312" s="137" t="str">
        <f>IFERROR((Table19[[#This Row],[_202310]]-Table19[[#This Row],[_201910]])/Table19[[#This Row],[_201910]]*1,"")</f>
        <v/>
      </c>
    </row>
    <row r="1313" spans="1:8">
      <c r="A1313" s="132">
        <v>170055</v>
      </c>
      <c r="B1313" s="133" t="s">
        <v>1141</v>
      </c>
      <c r="C1313" s="134">
        <v>697</v>
      </c>
      <c r="D1313" s="134">
        <v>568</v>
      </c>
      <c r="E1313" s="134">
        <v>637</v>
      </c>
      <c r="F1313" s="134">
        <v>497</v>
      </c>
      <c r="G1313" s="135">
        <v>505</v>
      </c>
      <c r="H1313" s="137">
        <f>IFERROR((Table19[[#This Row],[_202310]]-Table19[[#This Row],[_201910]])/Table19[[#This Row],[_201910]]*1,"")</f>
        <v>-0.27546628407460544</v>
      </c>
    </row>
    <row r="1314" spans="1:8">
      <c r="A1314" s="132">
        <v>170055</v>
      </c>
      <c r="B1314" s="133" t="s">
        <v>1142</v>
      </c>
      <c r="C1314" s="134">
        <v>25</v>
      </c>
      <c r="D1314" s="134">
        <v>24</v>
      </c>
      <c r="E1314" s="134">
        <v>27</v>
      </c>
      <c r="F1314" s="134">
        <v>26</v>
      </c>
      <c r="G1314" s="135">
        <v>31</v>
      </c>
      <c r="H1314" s="137">
        <f>IFERROR((Table19[[#This Row],[_202310]]-Table19[[#This Row],[_201910]])/Table19[[#This Row],[_201910]]*1,"")</f>
        <v>0.24</v>
      </c>
    </row>
    <row r="1315" spans="1:8">
      <c r="A1315" s="132">
        <v>170055</v>
      </c>
      <c r="B1315" s="133" t="s">
        <v>1143</v>
      </c>
      <c r="C1315" s="134">
        <v>77</v>
      </c>
      <c r="D1315" s="134">
        <v>94</v>
      </c>
      <c r="E1315" s="134">
        <v>139</v>
      </c>
      <c r="F1315" s="134">
        <v>103</v>
      </c>
      <c r="G1315" s="135">
        <v>110</v>
      </c>
      <c r="H1315" s="137">
        <f>IFERROR((Table19[[#This Row],[_202310]]-Table19[[#This Row],[_201910]])/Table19[[#This Row],[_201910]]*1,"")</f>
        <v>0.42857142857142855</v>
      </c>
    </row>
    <row r="1316" spans="1:8">
      <c r="A1316" s="132">
        <v>170055</v>
      </c>
      <c r="B1316" s="133" t="s">
        <v>1144</v>
      </c>
      <c r="C1316" s="134">
        <v>680</v>
      </c>
      <c r="D1316" s="134">
        <v>526</v>
      </c>
      <c r="E1316" s="134">
        <v>529</v>
      </c>
      <c r="F1316" s="134">
        <v>425</v>
      </c>
      <c r="G1316" s="135">
        <v>413</v>
      </c>
      <c r="H1316" s="137">
        <f>IFERROR((Table19[[#This Row],[_202310]]-Table19[[#This Row],[_201910]])/Table19[[#This Row],[_201910]]*1,"")</f>
        <v>-0.3926470588235294</v>
      </c>
    </row>
    <row r="1317" spans="1:8">
      <c r="A1317" s="132">
        <v>170055</v>
      </c>
      <c r="B1317" s="133" t="s">
        <v>1145</v>
      </c>
      <c r="C1317" s="134" t="s">
        <v>129</v>
      </c>
      <c r="D1317" s="134" t="s">
        <v>129</v>
      </c>
      <c r="E1317" s="134" t="s">
        <v>129</v>
      </c>
      <c r="F1317" s="134" t="s">
        <v>129</v>
      </c>
      <c r="G1317" s="135" t="s">
        <v>129</v>
      </c>
      <c r="H1317" s="137" t="str">
        <f>IFERROR((Table19[[#This Row],[_202310]]-Table19[[#This Row],[_201910]])/Table19[[#This Row],[_201910]]*1,"")</f>
        <v/>
      </c>
    </row>
    <row r="1318" spans="1:8">
      <c r="A1318" s="132">
        <v>170055</v>
      </c>
      <c r="B1318" s="133" t="s">
        <v>1146</v>
      </c>
      <c r="C1318" s="134">
        <v>757</v>
      </c>
      <c r="D1318" s="134">
        <v>620</v>
      </c>
      <c r="E1318" s="134">
        <v>668</v>
      </c>
      <c r="F1318" s="134">
        <v>528</v>
      </c>
      <c r="G1318" s="135">
        <v>523</v>
      </c>
      <c r="H1318" s="137">
        <f>IFERROR((Table19[[#This Row],[_202310]]-Table19[[#This Row],[_201910]])/Table19[[#This Row],[_201910]]*1,"")</f>
        <v>-0.30911492734478202</v>
      </c>
    </row>
    <row r="1319" spans="1:8">
      <c r="A1319" s="132">
        <v>170055</v>
      </c>
      <c r="B1319" s="133" t="s">
        <v>1147</v>
      </c>
      <c r="C1319" s="134">
        <v>28</v>
      </c>
      <c r="D1319" s="134">
        <v>44</v>
      </c>
      <c r="E1319" s="134">
        <v>50</v>
      </c>
      <c r="F1319" s="134">
        <v>22</v>
      </c>
      <c r="G1319" s="135">
        <v>25</v>
      </c>
      <c r="H1319" s="137">
        <f>IFERROR((Table19[[#This Row],[_202310]]-Table19[[#This Row],[_201910]])/Table19[[#This Row],[_201910]]*1,"")</f>
        <v>-0.10714285714285714</v>
      </c>
    </row>
    <row r="1320" spans="1:8">
      <c r="A1320" s="132">
        <v>170055</v>
      </c>
      <c r="B1320" s="133" t="s">
        <v>1148</v>
      </c>
      <c r="C1320" s="134">
        <v>805</v>
      </c>
      <c r="D1320" s="134">
        <v>588</v>
      </c>
      <c r="E1320" s="134">
        <v>544</v>
      </c>
      <c r="F1320" s="134">
        <v>522</v>
      </c>
      <c r="G1320" s="135">
        <v>378</v>
      </c>
      <c r="H1320" s="137">
        <f>IFERROR((Table19[[#This Row],[_202310]]-Table19[[#This Row],[_201910]])/Table19[[#This Row],[_201910]]*1,"")</f>
        <v>-0.5304347826086957</v>
      </c>
    </row>
    <row r="1321" spans="1:8">
      <c r="A1321" s="132">
        <v>170055</v>
      </c>
      <c r="B1321" s="133" t="s">
        <v>1149</v>
      </c>
      <c r="C1321" s="134">
        <v>1167</v>
      </c>
      <c r="D1321" s="134">
        <v>1117</v>
      </c>
      <c r="E1321" s="134">
        <v>1071</v>
      </c>
      <c r="F1321" s="134">
        <v>823</v>
      </c>
      <c r="G1321" s="135">
        <v>688</v>
      </c>
      <c r="H1321" s="137">
        <f>IFERROR((Table19[[#This Row],[_202310]]-Table19[[#This Row],[_201910]])/Table19[[#This Row],[_201910]]*1,"")</f>
        <v>-0.41045415595544132</v>
      </c>
    </row>
    <row r="1322" spans="1:8">
      <c r="A1322" s="132">
        <v>170055</v>
      </c>
      <c r="B1322" s="133" t="s">
        <v>1150</v>
      </c>
      <c r="C1322" s="134">
        <v>2000</v>
      </c>
      <c r="D1322" s="134">
        <v>1749</v>
      </c>
      <c r="E1322" s="134">
        <v>1665</v>
      </c>
      <c r="F1322" s="134">
        <v>1367</v>
      </c>
      <c r="G1322" s="135">
        <v>1091</v>
      </c>
      <c r="H1322" s="137">
        <f>IFERROR((Table19[[#This Row],[_202310]]-Table19[[#This Row],[_201910]])/Table19[[#This Row],[_201910]]*1,"")</f>
        <v>-0.45450000000000002</v>
      </c>
    </row>
    <row r="1323" spans="1:8">
      <c r="A1323" s="132">
        <v>170055</v>
      </c>
      <c r="B1323" s="133" t="s">
        <v>1151</v>
      </c>
      <c r="C1323" s="134">
        <v>27</v>
      </c>
      <c r="D1323" s="134">
        <v>26</v>
      </c>
      <c r="E1323" s="134">
        <v>29</v>
      </c>
      <c r="F1323" s="134">
        <v>28</v>
      </c>
      <c r="G1323" s="135">
        <v>32</v>
      </c>
      <c r="H1323" s="137">
        <f>IFERROR((Table19[[#This Row],[_202310]]-Table19[[#This Row],[_201910]])/Table19[[#This Row],[_201910]]*1,"")</f>
        <v>0.18518518518518517</v>
      </c>
    </row>
    <row r="1324" spans="1:8">
      <c r="A1324" s="132">
        <v>170055</v>
      </c>
      <c r="B1324" s="133" t="s">
        <v>1152</v>
      </c>
      <c r="C1324" s="134">
        <v>30</v>
      </c>
      <c r="D1324" s="134">
        <v>27</v>
      </c>
      <c r="E1324" s="134">
        <v>25</v>
      </c>
      <c r="F1324" s="134">
        <v>29</v>
      </c>
      <c r="G1324" s="135">
        <v>25</v>
      </c>
      <c r="H1324" s="137">
        <f>IFERROR((Table19[[#This Row],[_202310]]-Table19[[#This Row],[_201910]])/Table19[[#This Row],[_201910]]*1,"")</f>
        <v>-0.16666666666666666</v>
      </c>
    </row>
    <row r="1325" spans="1:8">
      <c r="A1325" s="132">
        <v>170055</v>
      </c>
      <c r="B1325" s="133" t="s">
        <v>1153</v>
      </c>
      <c r="C1325" s="134">
        <v>1</v>
      </c>
      <c r="D1325" s="134">
        <v>2</v>
      </c>
      <c r="E1325" s="134">
        <v>2</v>
      </c>
      <c r="F1325" s="134">
        <v>1</v>
      </c>
      <c r="G1325" s="135">
        <v>2</v>
      </c>
      <c r="H1325" s="137">
        <f>IFERROR((Table19[[#This Row],[_202310]]-Table19[[#This Row],[_201910]])/Table19[[#This Row],[_201910]]*1,"")</f>
        <v>1</v>
      </c>
    </row>
    <row r="1326" spans="1:8">
      <c r="A1326" s="132">
        <v>170055</v>
      </c>
      <c r="B1326" s="133" t="s">
        <v>1154</v>
      </c>
      <c r="C1326" s="134">
        <v>29</v>
      </c>
      <c r="D1326" s="134">
        <v>25</v>
      </c>
      <c r="E1326" s="134">
        <v>23</v>
      </c>
      <c r="F1326" s="134">
        <v>28</v>
      </c>
      <c r="G1326" s="135">
        <v>23</v>
      </c>
      <c r="H1326" s="137">
        <f>IFERROR((Table19[[#This Row],[_202310]]-Table19[[#This Row],[_201910]])/Table19[[#This Row],[_201910]]*1,"")</f>
        <v>-0.20689655172413793</v>
      </c>
    </row>
    <row r="1327" spans="1:8">
      <c r="A1327" s="132">
        <v>170055</v>
      </c>
      <c r="B1327" s="133" t="s">
        <v>1155</v>
      </c>
      <c r="C1327" s="134">
        <v>42</v>
      </c>
      <c r="D1327" s="134">
        <v>47</v>
      </c>
      <c r="E1327" s="134">
        <v>46</v>
      </c>
      <c r="F1327" s="134">
        <v>43</v>
      </c>
      <c r="G1327" s="135">
        <v>43</v>
      </c>
      <c r="H1327" s="137">
        <f>IFERROR((Table19[[#This Row],[_202310]]-Table19[[#This Row],[_201910]])/Table19[[#This Row],[_201910]]*1,"")</f>
        <v>2.3809523809523808E-2</v>
      </c>
    </row>
    <row r="1328" spans="1:8">
      <c r="A1328" s="132">
        <v>170657</v>
      </c>
      <c r="B1328" s="133" t="s">
        <v>1130</v>
      </c>
      <c r="C1328" s="134">
        <v>2296</v>
      </c>
      <c r="D1328" s="134">
        <v>2183</v>
      </c>
      <c r="E1328" s="134">
        <v>2085</v>
      </c>
      <c r="F1328" s="134">
        <v>1846</v>
      </c>
      <c r="G1328" s="135">
        <v>1671</v>
      </c>
      <c r="H1328" s="137">
        <f>IFERROR((Table19[[#This Row],[_202310]]-Table19[[#This Row],[_201910]])/Table19[[#This Row],[_201910]]*1,"")</f>
        <v>-0.27221254355400698</v>
      </c>
    </row>
    <row r="1329" spans="1:8">
      <c r="A1329" s="132">
        <v>170657</v>
      </c>
      <c r="B1329" s="133" t="s">
        <v>1131</v>
      </c>
      <c r="C1329" s="134">
        <v>9</v>
      </c>
      <c r="D1329" s="134">
        <v>9</v>
      </c>
      <c r="E1329" s="134">
        <v>0</v>
      </c>
      <c r="F1329" s="134">
        <v>3</v>
      </c>
      <c r="G1329" s="135">
        <v>2</v>
      </c>
      <c r="H1329" s="137">
        <f>IFERROR((Table19[[#This Row],[_202310]]-Table19[[#This Row],[_201910]])/Table19[[#This Row],[_201910]]*1,"")</f>
        <v>-0.77777777777777779</v>
      </c>
    </row>
    <row r="1330" spans="1:8">
      <c r="A1330" s="132">
        <v>170657</v>
      </c>
      <c r="B1330" s="133" t="s">
        <v>1132</v>
      </c>
      <c r="C1330" s="134">
        <v>2287</v>
      </c>
      <c r="D1330" s="134">
        <v>2174</v>
      </c>
      <c r="E1330" s="134">
        <v>2085</v>
      </c>
      <c r="F1330" s="134">
        <v>1843</v>
      </c>
      <c r="G1330" s="135">
        <v>1669</v>
      </c>
      <c r="H1330" s="137">
        <f>IFERROR((Table19[[#This Row],[_202310]]-Table19[[#This Row],[_201910]])/Table19[[#This Row],[_201910]]*1,"")</f>
        <v>-0.27022299956274598</v>
      </c>
    </row>
    <row r="1331" spans="1:8">
      <c r="A1331" s="132">
        <v>170657</v>
      </c>
      <c r="B1331" s="133" t="s">
        <v>1133</v>
      </c>
      <c r="C1331" s="134">
        <v>220</v>
      </c>
      <c r="D1331" s="134">
        <v>153</v>
      </c>
      <c r="E1331" s="134">
        <v>160</v>
      </c>
      <c r="F1331" s="134">
        <v>117</v>
      </c>
      <c r="G1331" s="135">
        <v>127</v>
      </c>
      <c r="H1331" s="137">
        <f>IFERROR((Table19[[#This Row],[_202310]]-Table19[[#This Row],[_201910]])/Table19[[#This Row],[_201910]]*1,"")</f>
        <v>-0.42272727272727273</v>
      </c>
    </row>
    <row r="1332" spans="1:8">
      <c r="A1332" s="132">
        <v>170657</v>
      </c>
      <c r="B1332" s="133" t="s">
        <v>1134</v>
      </c>
      <c r="C1332" s="134">
        <v>268</v>
      </c>
      <c r="D1332" s="134">
        <v>327</v>
      </c>
      <c r="E1332" s="134">
        <v>301</v>
      </c>
      <c r="F1332" s="134">
        <v>292</v>
      </c>
      <c r="G1332" s="135">
        <v>303</v>
      </c>
      <c r="H1332" s="137">
        <f>IFERROR((Table19[[#This Row],[_202310]]-Table19[[#This Row],[_201910]])/Table19[[#This Row],[_201910]]*1,"")</f>
        <v>0.13059701492537312</v>
      </c>
    </row>
    <row r="1333" spans="1:8">
      <c r="A1333" s="132">
        <v>170657</v>
      </c>
      <c r="B1333" s="133" t="s">
        <v>1135</v>
      </c>
      <c r="C1333" s="134" t="s">
        <v>129</v>
      </c>
      <c r="D1333" s="134" t="s">
        <v>129</v>
      </c>
      <c r="E1333" s="134" t="s">
        <v>129</v>
      </c>
      <c r="F1333" s="134" t="s">
        <v>129</v>
      </c>
      <c r="G1333" s="135" t="s">
        <v>129</v>
      </c>
      <c r="H1333" s="137" t="str">
        <f>IFERROR((Table19[[#This Row],[_202310]]-Table19[[#This Row],[_201910]])/Table19[[#This Row],[_201910]]*1,"")</f>
        <v/>
      </c>
    </row>
    <row r="1334" spans="1:8">
      <c r="A1334" s="132">
        <v>170657</v>
      </c>
      <c r="B1334" s="133" t="s">
        <v>1136</v>
      </c>
      <c r="C1334" s="134">
        <v>488</v>
      </c>
      <c r="D1334" s="134">
        <v>480</v>
      </c>
      <c r="E1334" s="134">
        <v>461</v>
      </c>
      <c r="F1334" s="134">
        <v>409</v>
      </c>
      <c r="G1334" s="135">
        <v>430</v>
      </c>
      <c r="H1334" s="137">
        <f>IFERROR((Table19[[#This Row],[_202310]]-Table19[[#This Row],[_201910]])/Table19[[#This Row],[_201910]]*1,"")</f>
        <v>-0.11885245901639344</v>
      </c>
    </row>
    <row r="1335" spans="1:8">
      <c r="A1335" s="132">
        <v>170657</v>
      </c>
      <c r="B1335" s="133" t="s">
        <v>1137</v>
      </c>
      <c r="C1335" s="134">
        <v>21</v>
      </c>
      <c r="D1335" s="134">
        <v>22</v>
      </c>
      <c r="E1335" s="134">
        <v>22</v>
      </c>
      <c r="F1335" s="134">
        <v>22</v>
      </c>
      <c r="G1335" s="135">
        <v>26</v>
      </c>
      <c r="H1335" s="137">
        <f>IFERROR((Table19[[#This Row],[_202310]]-Table19[[#This Row],[_201910]])/Table19[[#This Row],[_201910]]*1,"")</f>
        <v>0.23809523809523808</v>
      </c>
    </row>
    <row r="1336" spans="1:8">
      <c r="A1336" s="132">
        <v>170657</v>
      </c>
      <c r="B1336" s="133" t="s">
        <v>1138</v>
      </c>
      <c r="C1336" s="134">
        <v>140</v>
      </c>
      <c r="D1336" s="134">
        <v>138</v>
      </c>
      <c r="E1336" s="134">
        <v>152</v>
      </c>
      <c r="F1336" s="134">
        <v>105</v>
      </c>
      <c r="G1336" s="135">
        <v>102</v>
      </c>
      <c r="H1336" s="137">
        <f>IFERROR((Table19[[#This Row],[_202310]]-Table19[[#This Row],[_201910]])/Table19[[#This Row],[_201910]]*1,"")</f>
        <v>-0.27142857142857141</v>
      </c>
    </row>
    <row r="1337" spans="1:8">
      <c r="A1337" s="132">
        <v>170657</v>
      </c>
      <c r="B1337" s="133" t="s">
        <v>1139</v>
      </c>
      <c r="C1337" s="134">
        <v>456</v>
      </c>
      <c r="D1337" s="134">
        <v>445</v>
      </c>
      <c r="E1337" s="134">
        <v>395</v>
      </c>
      <c r="F1337" s="134">
        <v>393</v>
      </c>
      <c r="G1337" s="135">
        <v>385</v>
      </c>
      <c r="H1337" s="137">
        <f>IFERROR((Table19[[#This Row],[_202310]]-Table19[[#This Row],[_201910]])/Table19[[#This Row],[_201910]]*1,"")</f>
        <v>-0.15570175438596492</v>
      </c>
    </row>
    <row r="1338" spans="1:8">
      <c r="A1338" s="132">
        <v>170657</v>
      </c>
      <c r="B1338" s="133" t="s">
        <v>1140</v>
      </c>
      <c r="C1338" s="134" t="s">
        <v>129</v>
      </c>
      <c r="D1338" s="134" t="s">
        <v>129</v>
      </c>
      <c r="E1338" s="134" t="s">
        <v>129</v>
      </c>
      <c r="F1338" s="134" t="s">
        <v>129</v>
      </c>
      <c r="G1338" s="135" t="s">
        <v>129</v>
      </c>
      <c r="H1338" s="137" t="str">
        <f>IFERROR((Table19[[#This Row],[_202310]]-Table19[[#This Row],[_201910]])/Table19[[#This Row],[_201910]]*1,"")</f>
        <v/>
      </c>
    </row>
    <row r="1339" spans="1:8">
      <c r="A1339" s="132">
        <v>170657</v>
      </c>
      <c r="B1339" s="133" t="s">
        <v>1141</v>
      </c>
      <c r="C1339" s="134">
        <v>596</v>
      </c>
      <c r="D1339" s="134">
        <v>583</v>
      </c>
      <c r="E1339" s="134">
        <v>547</v>
      </c>
      <c r="F1339" s="134">
        <v>498</v>
      </c>
      <c r="G1339" s="135">
        <v>487</v>
      </c>
      <c r="H1339" s="137">
        <f>IFERROR((Table19[[#This Row],[_202310]]-Table19[[#This Row],[_201910]])/Table19[[#This Row],[_201910]]*1,"")</f>
        <v>-0.18288590604026847</v>
      </c>
    </row>
    <row r="1340" spans="1:8">
      <c r="A1340" s="132">
        <v>170657</v>
      </c>
      <c r="B1340" s="133" t="s">
        <v>1142</v>
      </c>
      <c r="C1340" s="134">
        <v>26</v>
      </c>
      <c r="D1340" s="134">
        <v>27</v>
      </c>
      <c r="E1340" s="134">
        <v>26</v>
      </c>
      <c r="F1340" s="134">
        <v>27</v>
      </c>
      <c r="G1340" s="135">
        <v>29</v>
      </c>
      <c r="H1340" s="137">
        <f>IFERROR((Table19[[#This Row],[_202310]]-Table19[[#This Row],[_201910]])/Table19[[#This Row],[_201910]]*1,"")</f>
        <v>0.11538461538461539</v>
      </c>
    </row>
    <row r="1341" spans="1:8">
      <c r="A1341" s="132">
        <v>170657</v>
      </c>
      <c r="B1341" s="133" t="s">
        <v>1143</v>
      </c>
      <c r="C1341" s="134">
        <v>137</v>
      </c>
      <c r="D1341" s="134">
        <v>134</v>
      </c>
      <c r="E1341" s="134">
        <v>147</v>
      </c>
      <c r="F1341" s="134">
        <v>107</v>
      </c>
      <c r="G1341" s="135">
        <v>99</v>
      </c>
      <c r="H1341" s="137">
        <f>IFERROR((Table19[[#This Row],[_202310]]-Table19[[#This Row],[_201910]])/Table19[[#This Row],[_201910]]*1,"")</f>
        <v>-0.27737226277372262</v>
      </c>
    </row>
    <row r="1342" spans="1:8">
      <c r="A1342" s="132">
        <v>170657</v>
      </c>
      <c r="B1342" s="133" t="s">
        <v>1144</v>
      </c>
      <c r="C1342" s="134">
        <v>489</v>
      </c>
      <c r="D1342" s="134">
        <v>493</v>
      </c>
      <c r="E1342" s="134">
        <v>423</v>
      </c>
      <c r="F1342" s="134">
        <v>409</v>
      </c>
      <c r="G1342" s="135">
        <v>413</v>
      </c>
      <c r="H1342" s="137">
        <f>IFERROR((Table19[[#This Row],[_202310]]-Table19[[#This Row],[_201910]])/Table19[[#This Row],[_201910]]*1,"")</f>
        <v>-0.15541922290388549</v>
      </c>
    </row>
    <row r="1343" spans="1:8">
      <c r="A1343" s="132">
        <v>170657</v>
      </c>
      <c r="B1343" s="133" t="s">
        <v>1145</v>
      </c>
      <c r="C1343" s="134" t="s">
        <v>129</v>
      </c>
      <c r="D1343" s="134" t="s">
        <v>129</v>
      </c>
      <c r="E1343" s="134" t="s">
        <v>129</v>
      </c>
      <c r="F1343" s="134" t="s">
        <v>129</v>
      </c>
      <c r="G1343" s="135" t="s">
        <v>129</v>
      </c>
      <c r="H1343" s="137" t="str">
        <f>IFERROR((Table19[[#This Row],[_202310]]-Table19[[#This Row],[_201910]])/Table19[[#This Row],[_201910]]*1,"")</f>
        <v/>
      </c>
    </row>
    <row r="1344" spans="1:8">
      <c r="A1344" s="132">
        <v>170657</v>
      </c>
      <c r="B1344" s="133" t="s">
        <v>1146</v>
      </c>
      <c r="C1344" s="134">
        <v>626</v>
      </c>
      <c r="D1344" s="134">
        <v>627</v>
      </c>
      <c r="E1344" s="134">
        <v>570</v>
      </c>
      <c r="F1344" s="134">
        <v>516</v>
      </c>
      <c r="G1344" s="135">
        <v>512</v>
      </c>
      <c r="H1344" s="137">
        <f>IFERROR((Table19[[#This Row],[_202310]]-Table19[[#This Row],[_201910]])/Table19[[#This Row],[_201910]]*1,"")</f>
        <v>-0.18210862619808307</v>
      </c>
    </row>
    <row r="1345" spans="1:8">
      <c r="A1345" s="132">
        <v>170657</v>
      </c>
      <c r="B1345" s="133" t="s">
        <v>1147</v>
      </c>
      <c r="C1345" s="134">
        <v>32</v>
      </c>
      <c r="D1345" s="134">
        <v>42</v>
      </c>
      <c r="E1345" s="134">
        <v>36</v>
      </c>
      <c r="F1345" s="134">
        <v>29</v>
      </c>
      <c r="G1345" s="135">
        <v>32</v>
      </c>
      <c r="H1345" s="137">
        <f>IFERROR((Table19[[#This Row],[_202310]]-Table19[[#This Row],[_201910]])/Table19[[#This Row],[_201910]]*1,"")</f>
        <v>0</v>
      </c>
    </row>
    <row r="1346" spans="1:8">
      <c r="A1346" s="132">
        <v>170657</v>
      </c>
      <c r="B1346" s="133" t="s">
        <v>1148</v>
      </c>
      <c r="C1346" s="134">
        <v>645</v>
      </c>
      <c r="D1346" s="134">
        <v>642</v>
      </c>
      <c r="E1346" s="134">
        <v>587</v>
      </c>
      <c r="F1346" s="134">
        <v>522</v>
      </c>
      <c r="G1346" s="135">
        <v>471</v>
      </c>
      <c r="H1346" s="137">
        <f>IFERROR((Table19[[#This Row],[_202310]]-Table19[[#This Row],[_201910]])/Table19[[#This Row],[_201910]]*1,"")</f>
        <v>-0.26976744186046514</v>
      </c>
    </row>
    <row r="1347" spans="1:8">
      <c r="A1347" s="132">
        <v>170657</v>
      </c>
      <c r="B1347" s="133" t="s">
        <v>1149</v>
      </c>
      <c r="C1347" s="134">
        <v>984</v>
      </c>
      <c r="D1347" s="134">
        <v>863</v>
      </c>
      <c r="E1347" s="134">
        <v>892</v>
      </c>
      <c r="F1347" s="134">
        <v>776</v>
      </c>
      <c r="G1347" s="135">
        <v>654</v>
      </c>
      <c r="H1347" s="137">
        <f>IFERROR((Table19[[#This Row],[_202310]]-Table19[[#This Row],[_201910]])/Table19[[#This Row],[_201910]]*1,"")</f>
        <v>-0.33536585365853661</v>
      </c>
    </row>
    <row r="1348" spans="1:8">
      <c r="A1348" s="132">
        <v>170657</v>
      </c>
      <c r="B1348" s="133" t="s">
        <v>1150</v>
      </c>
      <c r="C1348" s="134">
        <v>1661</v>
      </c>
      <c r="D1348" s="134">
        <v>1547</v>
      </c>
      <c r="E1348" s="134">
        <v>1515</v>
      </c>
      <c r="F1348" s="134">
        <v>1327</v>
      </c>
      <c r="G1348" s="135">
        <v>1157</v>
      </c>
      <c r="H1348" s="137">
        <f>IFERROR((Table19[[#This Row],[_202310]]-Table19[[#This Row],[_201910]])/Table19[[#This Row],[_201910]]*1,"")</f>
        <v>-0.30343166767007829</v>
      </c>
    </row>
    <row r="1349" spans="1:8">
      <c r="A1349" s="132">
        <v>170657</v>
      </c>
      <c r="B1349" s="133" t="s">
        <v>1151</v>
      </c>
      <c r="C1349" s="134">
        <v>27</v>
      </c>
      <c r="D1349" s="134">
        <v>29</v>
      </c>
      <c r="E1349" s="134">
        <v>27</v>
      </c>
      <c r="F1349" s="134">
        <v>28</v>
      </c>
      <c r="G1349" s="135">
        <v>31</v>
      </c>
      <c r="H1349" s="137">
        <f>IFERROR((Table19[[#This Row],[_202310]]-Table19[[#This Row],[_201910]])/Table19[[#This Row],[_201910]]*1,"")</f>
        <v>0.14814814814814814</v>
      </c>
    </row>
    <row r="1350" spans="1:8">
      <c r="A1350" s="132">
        <v>170657</v>
      </c>
      <c r="B1350" s="133" t="s">
        <v>1152</v>
      </c>
      <c r="C1350" s="134">
        <v>30</v>
      </c>
      <c r="D1350" s="134">
        <v>31</v>
      </c>
      <c r="E1350" s="134">
        <v>30</v>
      </c>
      <c r="F1350" s="134">
        <v>30</v>
      </c>
      <c r="G1350" s="135">
        <v>30</v>
      </c>
      <c r="H1350" s="137">
        <f>IFERROR((Table19[[#This Row],[_202310]]-Table19[[#This Row],[_201910]])/Table19[[#This Row],[_201910]]*1,"")</f>
        <v>0</v>
      </c>
    </row>
    <row r="1351" spans="1:8">
      <c r="A1351" s="132">
        <v>170657</v>
      </c>
      <c r="B1351" s="133" t="s">
        <v>1153</v>
      </c>
      <c r="C1351" s="134">
        <v>1</v>
      </c>
      <c r="D1351" s="134">
        <v>2</v>
      </c>
      <c r="E1351" s="134">
        <v>2</v>
      </c>
      <c r="F1351" s="134">
        <v>2</v>
      </c>
      <c r="G1351" s="135">
        <v>2</v>
      </c>
      <c r="H1351" s="137">
        <f>IFERROR((Table19[[#This Row],[_202310]]-Table19[[#This Row],[_201910]])/Table19[[#This Row],[_201910]]*1,"")</f>
        <v>1</v>
      </c>
    </row>
    <row r="1352" spans="1:8">
      <c r="A1352" s="132">
        <v>170657</v>
      </c>
      <c r="B1352" s="133" t="s">
        <v>1154</v>
      </c>
      <c r="C1352" s="134">
        <v>28</v>
      </c>
      <c r="D1352" s="134">
        <v>30</v>
      </c>
      <c r="E1352" s="134">
        <v>28</v>
      </c>
      <c r="F1352" s="134">
        <v>28</v>
      </c>
      <c r="G1352" s="135">
        <v>28</v>
      </c>
      <c r="H1352" s="137">
        <f>IFERROR((Table19[[#This Row],[_202310]]-Table19[[#This Row],[_201910]])/Table19[[#This Row],[_201910]]*1,"")</f>
        <v>0</v>
      </c>
    </row>
    <row r="1353" spans="1:8">
      <c r="A1353" s="132">
        <v>170657</v>
      </c>
      <c r="B1353" s="133" t="s">
        <v>1155</v>
      </c>
      <c r="C1353" s="134">
        <v>43</v>
      </c>
      <c r="D1353" s="134">
        <v>40</v>
      </c>
      <c r="E1353" s="134">
        <v>43</v>
      </c>
      <c r="F1353" s="134">
        <v>42</v>
      </c>
      <c r="G1353" s="135">
        <v>39</v>
      </c>
      <c r="H1353" s="137">
        <f>IFERROR((Table19[[#This Row],[_202310]]-Table19[[#This Row],[_201910]])/Table19[[#This Row],[_201910]]*1,"")</f>
        <v>-9.3023255813953487E-2</v>
      </c>
    </row>
    <row r="1354" spans="1:8">
      <c r="A1354" s="132">
        <v>170790</v>
      </c>
      <c r="B1354" s="133" t="s">
        <v>1130</v>
      </c>
      <c r="C1354" s="134">
        <v>930</v>
      </c>
      <c r="D1354" s="134">
        <v>1500</v>
      </c>
      <c r="E1354" s="134">
        <v>1477</v>
      </c>
      <c r="F1354" s="134">
        <v>1684</v>
      </c>
      <c r="G1354" s="135">
        <v>2365</v>
      </c>
      <c r="H1354" s="137">
        <f>IFERROR((Table19[[#This Row],[_202310]]-Table19[[#This Row],[_201910]])/Table19[[#This Row],[_201910]]*1,"")</f>
        <v>1.543010752688172</v>
      </c>
    </row>
    <row r="1355" spans="1:8">
      <c r="A1355" s="132">
        <v>170790</v>
      </c>
      <c r="B1355" s="133" t="s">
        <v>1131</v>
      </c>
      <c r="C1355" s="134">
        <v>0</v>
      </c>
      <c r="D1355" s="134">
        <v>0</v>
      </c>
      <c r="E1355" s="134">
        <v>0</v>
      </c>
      <c r="F1355" s="134">
        <v>0</v>
      </c>
      <c r="G1355" s="135">
        <v>0</v>
      </c>
      <c r="H1355" s="137" t="str">
        <f>IFERROR((Table19[[#This Row],[_202310]]-Table19[[#This Row],[_201910]])/Table19[[#This Row],[_201910]]*1,"")</f>
        <v/>
      </c>
    </row>
    <row r="1356" spans="1:8">
      <c r="A1356" s="132">
        <v>170790</v>
      </c>
      <c r="B1356" s="133" t="s">
        <v>1132</v>
      </c>
      <c r="C1356" s="134">
        <v>930</v>
      </c>
      <c r="D1356" s="134">
        <v>1500</v>
      </c>
      <c r="E1356" s="134">
        <v>1477</v>
      </c>
      <c r="F1356" s="134">
        <v>1684</v>
      </c>
      <c r="G1356" s="135">
        <v>2365</v>
      </c>
      <c r="H1356" s="137">
        <f>IFERROR((Table19[[#This Row],[_202310]]-Table19[[#This Row],[_201910]])/Table19[[#This Row],[_201910]]*1,"")</f>
        <v>1.543010752688172</v>
      </c>
    </row>
    <row r="1357" spans="1:8">
      <c r="A1357" s="132">
        <v>170790</v>
      </c>
      <c r="B1357" s="133" t="s">
        <v>1133</v>
      </c>
      <c r="C1357" s="134">
        <v>19</v>
      </c>
      <c r="D1357" s="134">
        <v>3</v>
      </c>
      <c r="E1357" s="134">
        <v>11</v>
      </c>
      <c r="F1357" s="134">
        <v>7</v>
      </c>
      <c r="G1357" s="135">
        <v>10</v>
      </c>
      <c r="H1357" s="137">
        <f>IFERROR((Table19[[#This Row],[_202310]]-Table19[[#This Row],[_201910]])/Table19[[#This Row],[_201910]]*1,"")</f>
        <v>-0.47368421052631576</v>
      </c>
    </row>
    <row r="1358" spans="1:8">
      <c r="A1358" s="132">
        <v>170790</v>
      </c>
      <c r="B1358" s="133" t="s">
        <v>1134</v>
      </c>
      <c r="C1358" s="134">
        <v>140</v>
      </c>
      <c r="D1358" s="134">
        <v>192</v>
      </c>
      <c r="E1358" s="134">
        <v>205</v>
      </c>
      <c r="F1358" s="134">
        <v>240</v>
      </c>
      <c r="G1358" s="135">
        <v>370</v>
      </c>
      <c r="H1358" s="137">
        <f>IFERROR((Table19[[#This Row],[_202310]]-Table19[[#This Row],[_201910]])/Table19[[#This Row],[_201910]]*1,"")</f>
        <v>1.6428571428571428</v>
      </c>
    </row>
    <row r="1359" spans="1:8">
      <c r="A1359" s="132">
        <v>170790</v>
      </c>
      <c r="B1359" s="133" t="s">
        <v>1135</v>
      </c>
      <c r="C1359" s="134" t="s">
        <v>129</v>
      </c>
      <c r="D1359" s="134" t="s">
        <v>129</v>
      </c>
      <c r="E1359" s="134" t="s">
        <v>129</v>
      </c>
      <c r="F1359" s="134" t="s">
        <v>129</v>
      </c>
      <c r="G1359" s="135" t="s">
        <v>129</v>
      </c>
      <c r="H1359" s="137" t="str">
        <f>IFERROR((Table19[[#This Row],[_202310]]-Table19[[#This Row],[_201910]])/Table19[[#This Row],[_201910]]*1,"")</f>
        <v/>
      </c>
    </row>
    <row r="1360" spans="1:8">
      <c r="A1360" s="132">
        <v>170790</v>
      </c>
      <c r="B1360" s="133" t="s">
        <v>1136</v>
      </c>
      <c r="C1360" s="134">
        <v>159</v>
      </c>
      <c r="D1360" s="134">
        <v>195</v>
      </c>
      <c r="E1360" s="134">
        <v>216</v>
      </c>
      <c r="F1360" s="134">
        <v>247</v>
      </c>
      <c r="G1360" s="135">
        <v>380</v>
      </c>
      <c r="H1360" s="137">
        <f>IFERROR((Table19[[#This Row],[_202310]]-Table19[[#This Row],[_201910]])/Table19[[#This Row],[_201910]]*1,"")</f>
        <v>1.3899371069182389</v>
      </c>
    </row>
    <row r="1361" spans="1:8">
      <c r="A1361" s="132">
        <v>170790</v>
      </c>
      <c r="B1361" s="133" t="s">
        <v>1137</v>
      </c>
      <c r="C1361" s="134">
        <v>17</v>
      </c>
      <c r="D1361" s="134">
        <v>13</v>
      </c>
      <c r="E1361" s="134">
        <v>15</v>
      </c>
      <c r="F1361" s="134">
        <v>15</v>
      </c>
      <c r="G1361" s="135">
        <v>16</v>
      </c>
      <c r="H1361" s="137">
        <f>IFERROR((Table19[[#This Row],[_202310]]-Table19[[#This Row],[_201910]])/Table19[[#This Row],[_201910]]*1,"")</f>
        <v>-5.8823529411764705E-2</v>
      </c>
    </row>
    <row r="1362" spans="1:8">
      <c r="A1362" s="132">
        <v>170790</v>
      </c>
      <c r="B1362" s="133" t="s">
        <v>1138</v>
      </c>
      <c r="C1362" s="134">
        <v>17</v>
      </c>
      <c r="D1362" s="134">
        <v>4</v>
      </c>
      <c r="E1362" s="134">
        <v>8</v>
      </c>
      <c r="F1362" s="134">
        <v>5</v>
      </c>
      <c r="G1362" s="135">
        <v>11</v>
      </c>
      <c r="H1362" s="137">
        <f>IFERROR((Table19[[#This Row],[_202310]]-Table19[[#This Row],[_201910]])/Table19[[#This Row],[_201910]]*1,"")</f>
        <v>-0.35294117647058826</v>
      </c>
    </row>
    <row r="1363" spans="1:8">
      <c r="A1363" s="132">
        <v>170790</v>
      </c>
      <c r="B1363" s="133" t="s">
        <v>1139</v>
      </c>
      <c r="C1363" s="134">
        <v>206</v>
      </c>
      <c r="D1363" s="134">
        <v>265</v>
      </c>
      <c r="E1363" s="134">
        <v>272</v>
      </c>
      <c r="F1363" s="134">
        <v>336</v>
      </c>
      <c r="G1363" s="135">
        <v>503</v>
      </c>
      <c r="H1363" s="137">
        <f>IFERROR((Table19[[#This Row],[_202310]]-Table19[[#This Row],[_201910]])/Table19[[#This Row],[_201910]]*1,"")</f>
        <v>1.441747572815534</v>
      </c>
    </row>
    <row r="1364" spans="1:8">
      <c r="A1364" s="132">
        <v>170790</v>
      </c>
      <c r="B1364" s="133" t="s">
        <v>1140</v>
      </c>
      <c r="C1364" s="134" t="s">
        <v>129</v>
      </c>
      <c r="D1364" s="134" t="s">
        <v>129</v>
      </c>
      <c r="E1364" s="134" t="s">
        <v>129</v>
      </c>
      <c r="F1364" s="134" t="s">
        <v>129</v>
      </c>
      <c r="G1364" s="135" t="s">
        <v>129</v>
      </c>
      <c r="H1364" s="137" t="str">
        <f>IFERROR((Table19[[#This Row],[_202310]]-Table19[[#This Row],[_201910]])/Table19[[#This Row],[_201910]]*1,"")</f>
        <v/>
      </c>
    </row>
    <row r="1365" spans="1:8">
      <c r="A1365" s="132">
        <v>170790</v>
      </c>
      <c r="B1365" s="133" t="s">
        <v>1141</v>
      </c>
      <c r="C1365" s="134">
        <v>223</v>
      </c>
      <c r="D1365" s="134">
        <v>269</v>
      </c>
      <c r="E1365" s="134">
        <v>280</v>
      </c>
      <c r="F1365" s="134">
        <v>341</v>
      </c>
      <c r="G1365" s="135">
        <v>514</v>
      </c>
      <c r="H1365" s="137">
        <f>IFERROR((Table19[[#This Row],[_202310]]-Table19[[#This Row],[_201910]])/Table19[[#This Row],[_201910]]*1,"")</f>
        <v>1.304932735426009</v>
      </c>
    </row>
    <row r="1366" spans="1:8">
      <c r="A1366" s="132">
        <v>170790</v>
      </c>
      <c r="B1366" s="133" t="s">
        <v>1142</v>
      </c>
      <c r="C1366" s="134">
        <v>24</v>
      </c>
      <c r="D1366" s="134">
        <v>18</v>
      </c>
      <c r="E1366" s="134">
        <v>19</v>
      </c>
      <c r="F1366" s="134">
        <v>20</v>
      </c>
      <c r="G1366" s="135">
        <v>22</v>
      </c>
      <c r="H1366" s="137">
        <f>IFERROR((Table19[[#This Row],[_202310]]-Table19[[#This Row],[_201910]])/Table19[[#This Row],[_201910]]*1,"")</f>
        <v>-8.3333333333333329E-2</v>
      </c>
    </row>
    <row r="1367" spans="1:8">
      <c r="A1367" s="132">
        <v>170790</v>
      </c>
      <c r="B1367" s="133" t="s">
        <v>1143</v>
      </c>
      <c r="C1367" s="134">
        <v>20</v>
      </c>
      <c r="D1367" s="134">
        <v>5</v>
      </c>
      <c r="E1367" s="134">
        <v>8</v>
      </c>
      <c r="F1367" s="134">
        <v>6</v>
      </c>
      <c r="G1367" s="135">
        <v>9</v>
      </c>
      <c r="H1367" s="137">
        <f>IFERROR((Table19[[#This Row],[_202310]]-Table19[[#This Row],[_201910]])/Table19[[#This Row],[_201910]]*1,"")</f>
        <v>-0.55000000000000004</v>
      </c>
    </row>
    <row r="1368" spans="1:8">
      <c r="A1368" s="132">
        <v>170790</v>
      </c>
      <c r="B1368" s="133" t="s">
        <v>1144</v>
      </c>
      <c r="C1368" s="134">
        <v>226</v>
      </c>
      <c r="D1368" s="134">
        <v>290</v>
      </c>
      <c r="E1368" s="134">
        <v>303</v>
      </c>
      <c r="F1368" s="134">
        <v>361</v>
      </c>
      <c r="G1368" s="135">
        <v>505</v>
      </c>
      <c r="H1368" s="137">
        <f>IFERROR((Table19[[#This Row],[_202310]]-Table19[[#This Row],[_201910]])/Table19[[#This Row],[_201910]]*1,"")</f>
        <v>1.2345132743362832</v>
      </c>
    </row>
    <row r="1369" spans="1:8">
      <c r="A1369" s="132">
        <v>170790</v>
      </c>
      <c r="B1369" s="133" t="s">
        <v>1145</v>
      </c>
      <c r="C1369" s="134" t="s">
        <v>129</v>
      </c>
      <c r="D1369" s="134" t="s">
        <v>129</v>
      </c>
      <c r="E1369" s="134" t="s">
        <v>129</v>
      </c>
      <c r="F1369" s="134" t="s">
        <v>129</v>
      </c>
      <c r="G1369" s="135" t="s">
        <v>129</v>
      </c>
      <c r="H1369" s="137" t="str">
        <f>IFERROR((Table19[[#This Row],[_202310]]-Table19[[#This Row],[_201910]])/Table19[[#This Row],[_201910]]*1,"")</f>
        <v/>
      </c>
    </row>
    <row r="1370" spans="1:8">
      <c r="A1370" s="132">
        <v>170790</v>
      </c>
      <c r="B1370" s="133" t="s">
        <v>1146</v>
      </c>
      <c r="C1370" s="134">
        <v>246</v>
      </c>
      <c r="D1370" s="134">
        <v>295</v>
      </c>
      <c r="E1370" s="134">
        <v>311</v>
      </c>
      <c r="F1370" s="134">
        <v>367</v>
      </c>
      <c r="G1370" s="135">
        <v>514</v>
      </c>
      <c r="H1370" s="137">
        <f>IFERROR((Table19[[#This Row],[_202310]]-Table19[[#This Row],[_201910]])/Table19[[#This Row],[_201910]]*1,"")</f>
        <v>1.089430894308943</v>
      </c>
    </row>
    <row r="1371" spans="1:8">
      <c r="A1371" s="132">
        <v>170790</v>
      </c>
      <c r="B1371" s="133" t="s">
        <v>1147</v>
      </c>
      <c r="C1371" s="134">
        <v>460</v>
      </c>
      <c r="D1371" s="134">
        <v>8</v>
      </c>
      <c r="E1371" s="134">
        <v>28</v>
      </c>
      <c r="F1371" s="134">
        <v>25</v>
      </c>
      <c r="G1371" s="135">
        <v>60</v>
      </c>
      <c r="H1371" s="137">
        <f>IFERROR((Table19[[#This Row],[_202310]]-Table19[[#This Row],[_201910]])/Table19[[#This Row],[_201910]]*1,"")</f>
        <v>-0.86956521739130432</v>
      </c>
    </row>
    <row r="1372" spans="1:8">
      <c r="A1372" s="132">
        <v>170790</v>
      </c>
      <c r="B1372" s="133" t="s">
        <v>1148</v>
      </c>
      <c r="C1372" s="134">
        <v>97</v>
      </c>
      <c r="D1372" s="134">
        <v>596</v>
      </c>
      <c r="E1372" s="134">
        <v>573</v>
      </c>
      <c r="F1372" s="134">
        <v>650</v>
      </c>
      <c r="G1372" s="135">
        <v>869</v>
      </c>
      <c r="H1372" s="137">
        <f>IFERROR((Table19[[#This Row],[_202310]]-Table19[[#This Row],[_201910]])/Table19[[#This Row],[_201910]]*1,"")</f>
        <v>7.9587628865979383</v>
      </c>
    </row>
    <row r="1373" spans="1:8">
      <c r="A1373" s="132">
        <v>170790</v>
      </c>
      <c r="B1373" s="133" t="s">
        <v>1149</v>
      </c>
      <c r="C1373" s="134">
        <v>127</v>
      </c>
      <c r="D1373" s="134">
        <v>601</v>
      </c>
      <c r="E1373" s="134">
        <v>565</v>
      </c>
      <c r="F1373" s="134">
        <v>642</v>
      </c>
      <c r="G1373" s="135">
        <v>922</v>
      </c>
      <c r="H1373" s="137">
        <f>IFERROR((Table19[[#This Row],[_202310]]-Table19[[#This Row],[_201910]])/Table19[[#This Row],[_201910]]*1,"")</f>
        <v>6.2598425196850398</v>
      </c>
    </row>
    <row r="1374" spans="1:8">
      <c r="A1374" s="132">
        <v>170790</v>
      </c>
      <c r="B1374" s="133" t="s">
        <v>1150</v>
      </c>
      <c r="C1374" s="134">
        <v>684</v>
      </c>
      <c r="D1374" s="134">
        <v>1205</v>
      </c>
      <c r="E1374" s="134">
        <v>1166</v>
      </c>
      <c r="F1374" s="134">
        <v>1317</v>
      </c>
      <c r="G1374" s="135">
        <v>1851</v>
      </c>
      <c r="H1374" s="137">
        <f>IFERROR((Table19[[#This Row],[_202310]]-Table19[[#This Row],[_201910]])/Table19[[#This Row],[_201910]]*1,"")</f>
        <v>1.7061403508771931</v>
      </c>
    </row>
    <row r="1375" spans="1:8">
      <c r="A1375" s="132">
        <v>170790</v>
      </c>
      <c r="B1375" s="133" t="s">
        <v>1151</v>
      </c>
      <c r="C1375" s="134">
        <v>26</v>
      </c>
      <c r="D1375" s="134">
        <v>20</v>
      </c>
      <c r="E1375" s="134">
        <v>21</v>
      </c>
      <c r="F1375" s="134">
        <v>22</v>
      </c>
      <c r="G1375" s="135">
        <v>22</v>
      </c>
      <c r="H1375" s="137">
        <f>IFERROR((Table19[[#This Row],[_202310]]-Table19[[#This Row],[_201910]])/Table19[[#This Row],[_201910]]*1,"")</f>
        <v>-0.15384615384615385</v>
      </c>
    </row>
    <row r="1376" spans="1:8">
      <c r="A1376" s="132">
        <v>170790</v>
      </c>
      <c r="B1376" s="133" t="s">
        <v>1152</v>
      </c>
      <c r="C1376" s="134">
        <v>60</v>
      </c>
      <c r="D1376" s="134">
        <v>40</v>
      </c>
      <c r="E1376" s="134">
        <v>41</v>
      </c>
      <c r="F1376" s="134">
        <v>40</v>
      </c>
      <c r="G1376" s="135">
        <v>39</v>
      </c>
      <c r="H1376" s="137">
        <f>IFERROR((Table19[[#This Row],[_202310]]-Table19[[#This Row],[_201910]])/Table19[[#This Row],[_201910]]*1,"")</f>
        <v>-0.35</v>
      </c>
    </row>
    <row r="1377" spans="1:8">
      <c r="A1377" s="132">
        <v>170790</v>
      </c>
      <c r="B1377" s="133" t="s">
        <v>1153</v>
      </c>
      <c r="C1377" s="134">
        <v>49</v>
      </c>
      <c r="D1377" s="134">
        <v>1</v>
      </c>
      <c r="E1377" s="134">
        <v>2</v>
      </c>
      <c r="F1377" s="134">
        <v>1</v>
      </c>
      <c r="G1377" s="135">
        <v>3</v>
      </c>
      <c r="H1377" s="137">
        <f>IFERROR((Table19[[#This Row],[_202310]]-Table19[[#This Row],[_201910]])/Table19[[#This Row],[_201910]]*1,"")</f>
        <v>-0.93877551020408168</v>
      </c>
    </row>
    <row r="1378" spans="1:8">
      <c r="A1378" s="132">
        <v>170790</v>
      </c>
      <c r="B1378" s="133" t="s">
        <v>1154</v>
      </c>
      <c r="C1378" s="134">
        <v>10</v>
      </c>
      <c r="D1378" s="134">
        <v>40</v>
      </c>
      <c r="E1378" s="134">
        <v>39</v>
      </c>
      <c r="F1378" s="134">
        <v>39</v>
      </c>
      <c r="G1378" s="135">
        <v>37</v>
      </c>
      <c r="H1378" s="137">
        <f>IFERROR((Table19[[#This Row],[_202310]]-Table19[[#This Row],[_201910]])/Table19[[#This Row],[_201910]]*1,"")</f>
        <v>2.7</v>
      </c>
    </row>
    <row r="1379" spans="1:8">
      <c r="A1379" s="132">
        <v>170790</v>
      </c>
      <c r="B1379" s="133" t="s">
        <v>1155</v>
      </c>
      <c r="C1379" s="134">
        <v>14</v>
      </c>
      <c r="D1379" s="134">
        <v>40</v>
      </c>
      <c r="E1379" s="134">
        <v>38</v>
      </c>
      <c r="F1379" s="134">
        <v>38</v>
      </c>
      <c r="G1379" s="135">
        <v>39</v>
      </c>
      <c r="H1379" s="137">
        <f>IFERROR((Table19[[#This Row],[_202310]]-Table19[[#This Row],[_201910]])/Table19[[#This Row],[_201910]]*1,"")</f>
        <v>1.7857142857142858</v>
      </c>
    </row>
    <row r="1380" spans="1:8">
      <c r="A1380" s="132">
        <v>171304</v>
      </c>
      <c r="B1380" s="133" t="s">
        <v>1130</v>
      </c>
      <c r="C1380" s="134">
        <v>626</v>
      </c>
      <c r="D1380" s="134">
        <v>550</v>
      </c>
      <c r="E1380" s="134">
        <v>561</v>
      </c>
      <c r="F1380" s="134">
        <v>604</v>
      </c>
      <c r="G1380" s="135">
        <v>582</v>
      </c>
      <c r="H1380" s="137">
        <f>IFERROR((Table19[[#This Row],[_202310]]-Table19[[#This Row],[_201910]])/Table19[[#This Row],[_201910]]*1,"")</f>
        <v>-7.0287539936102233E-2</v>
      </c>
    </row>
    <row r="1381" spans="1:8">
      <c r="A1381" s="132">
        <v>171304</v>
      </c>
      <c r="B1381" s="133" t="s">
        <v>1131</v>
      </c>
      <c r="C1381" s="134">
        <v>1</v>
      </c>
      <c r="D1381" s="134">
        <v>0</v>
      </c>
      <c r="E1381" s="134">
        <v>0</v>
      </c>
      <c r="F1381" s="134">
        <v>0</v>
      </c>
      <c r="G1381" s="135">
        <v>0</v>
      </c>
      <c r="H1381" s="137">
        <f>IFERROR((Table19[[#This Row],[_202310]]-Table19[[#This Row],[_201910]])/Table19[[#This Row],[_201910]]*1,"")</f>
        <v>-1</v>
      </c>
    </row>
    <row r="1382" spans="1:8">
      <c r="A1382" s="132">
        <v>171304</v>
      </c>
      <c r="B1382" s="133" t="s">
        <v>1132</v>
      </c>
      <c r="C1382" s="134">
        <v>625</v>
      </c>
      <c r="D1382" s="134">
        <v>550</v>
      </c>
      <c r="E1382" s="134">
        <v>561</v>
      </c>
      <c r="F1382" s="134">
        <v>604</v>
      </c>
      <c r="G1382" s="135">
        <v>582</v>
      </c>
      <c r="H1382" s="137">
        <f>IFERROR((Table19[[#This Row],[_202310]]-Table19[[#This Row],[_201910]])/Table19[[#This Row],[_201910]]*1,"")</f>
        <v>-6.88E-2</v>
      </c>
    </row>
    <row r="1383" spans="1:8">
      <c r="A1383" s="132">
        <v>171304</v>
      </c>
      <c r="B1383" s="133" t="s">
        <v>1133</v>
      </c>
      <c r="C1383" s="134">
        <v>7</v>
      </c>
      <c r="D1383" s="134">
        <v>10</v>
      </c>
      <c r="E1383" s="134">
        <v>4</v>
      </c>
      <c r="F1383" s="134">
        <v>4</v>
      </c>
      <c r="G1383" s="135">
        <v>10</v>
      </c>
      <c r="H1383" s="137">
        <f>IFERROR((Table19[[#This Row],[_202310]]-Table19[[#This Row],[_201910]])/Table19[[#This Row],[_201910]]*1,"")</f>
        <v>0.42857142857142855</v>
      </c>
    </row>
    <row r="1384" spans="1:8">
      <c r="A1384" s="132">
        <v>171304</v>
      </c>
      <c r="B1384" s="133" t="s">
        <v>1134</v>
      </c>
      <c r="C1384" s="134">
        <v>102</v>
      </c>
      <c r="D1384" s="134">
        <v>87</v>
      </c>
      <c r="E1384" s="134">
        <v>129</v>
      </c>
      <c r="F1384" s="134">
        <v>107</v>
      </c>
      <c r="G1384" s="135">
        <v>120</v>
      </c>
      <c r="H1384" s="137">
        <f>IFERROR((Table19[[#This Row],[_202310]]-Table19[[#This Row],[_201910]])/Table19[[#This Row],[_201910]]*1,"")</f>
        <v>0.17647058823529413</v>
      </c>
    </row>
    <row r="1385" spans="1:8">
      <c r="A1385" s="132">
        <v>171304</v>
      </c>
      <c r="B1385" s="133" t="s">
        <v>1135</v>
      </c>
      <c r="C1385" s="134" t="s">
        <v>129</v>
      </c>
      <c r="D1385" s="134" t="s">
        <v>129</v>
      </c>
      <c r="E1385" s="134" t="s">
        <v>129</v>
      </c>
      <c r="F1385" s="134" t="s">
        <v>129</v>
      </c>
      <c r="G1385" s="135" t="s">
        <v>129</v>
      </c>
      <c r="H1385" s="137" t="str">
        <f>IFERROR((Table19[[#This Row],[_202310]]-Table19[[#This Row],[_201910]])/Table19[[#This Row],[_201910]]*1,"")</f>
        <v/>
      </c>
    </row>
    <row r="1386" spans="1:8">
      <c r="A1386" s="132">
        <v>171304</v>
      </c>
      <c r="B1386" s="133" t="s">
        <v>1136</v>
      </c>
      <c r="C1386" s="134">
        <v>109</v>
      </c>
      <c r="D1386" s="134">
        <v>97</v>
      </c>
      <c r="E1386" s="134">
        <v>133</v>
      </c>
      <c r="F1386" s="134">
        <v>111</v>
      </c>
      <c r="G1386" s="135">
        <v>130</v>
      </c>
      <c r="H1386" s="137">
        <f>IFERROR((Table19[[#This Row],[_202310]]-Table19[[#This Row],[_201910]])/Table19[[#This Row],[_201910]]*1,"")</f>
        <v>0.19266055045871561</v>
      </c>
    </row>
    <row r="1387" spans="1:8">
      <c r="A1387" s="132">
        <v>171304</v>
      </c>
      <c r="B1387" s="133" t="s">
        <v>1137</v>
      </c>
      <c r="C1387" s="134">
        <v>17</v>
      </c>
      <c r="D1387" s="134">
        <v>18</v>
      </c>
      <c r="E1387" s="134">
        <v>24</v>
      </c>
      <c r="F1387" s="134">
        <v>18</v>
      </c>
      <c r="G1387" s="135">
        <v>22</v>
      </c>
      <c r="H1387" s="137">
        <f>IFERROR((Table19[[#This Row],[_202310]]-Table19[[#This Row],[_201910]])/Table19[[#This Row],[_201910]]*1,"")</f>
        <v>0.29411764705882354</v>
      </c>
    </row>
    <row r="1388" spans="1:8">
      <c r="A1388" s="132">
        <v>171304</v>
      </c>
      <c r="B1388" s="133" t="s">
        <v>1138</v>
      </c>
      <c r="C1388" s="134">
        <v>3</v>
      </c>
      <c r="D1388" s="134">
        <v>12</v>
      </c>
      <c r="E1388" s="134">
        <v>4</v>
      </c>
      <c r="F1388" s="134">
        <v>4</v>
      </c>
      <c r="G1388" s="135">
        <v>9</v>
      </c>
      <c r="H1388" s="137">
        <f>IFERROR((Table19[[#This Row],[_202310]]-Table19[[#This Row],[_201910]])/Table19[[#This Row],[_201910]]*1,"")</f>
        <v>2</v>
      </c>
    </row>
    <row r="1389" spans="1:8">
      <c r="A1389" s="132">
        <v>171304</v>
      </c>
      <c r="B1389" s="133" t="s">
        <v>1139</v>
      </c>
      <c r="C1389" s="134">
        <v>125</v>
      </c>
      <c r="D1389" s="134">
        <v>107</v>
      </c>
      <c r="E1389" s="134">
        <v>148</v>
      </c>
      <c r="F1389" s="134">
        <v>118</v>
      </c>
      <c r="G1389" s="135">
        <v>140</v>
      </c>
      <c r="H1389" s="137">
        <f>IFERROR((Table19[[#This Row],[_202310]]-Table19[[#This Row],[_201910]])/Table19[[#This Row],[_201910]]*1,"")</f>
        <v>0.12</v>
      </c>
    </row>
    <row r="1390" spans="1:8">
      <c r="A1390" s="132">
        <v>171304</v>
      </c>
      <c r="B1390" s="133" t="s">
        <v>1140</v>
      </c>
      <c r="C1390" s="134" t="s">
        <v>129</v>
      </c>
      <c r="D1390" s="134" t="s">
        <v>129</v>
      </c>
      <c r="E1390" s="134" t="s">
        <v>129</v>
      </c>
      <c r="F1390" s="134" t="s">
        <v>129</v>
      </c>
      <c r="G1390" s="135" t="s">
        <v>129</v>
      </c>
      <c r="H1390" s="137" t="str">
        <f>IFERROR((Table19[[#This Row],[_202310]]-Table19[[#This Row],[_201910]])/Table19[[#This Row],[_201910]]*1,"")</f>
        <v/>
      </c>
    </row>
    <row r="1391" spans="1:8">
      <c r="A1391" s="132">
        <v>171304</v>
      </c>
      <c r="B1391" s="133" t="s">
        <v>1141</v>
      </c>
      <c r="C1391" s="134">
        <v>128</v>
      </c>
      <c r="D1391" s="134">
        <v>119</v>
      </c>
      <c r="E1391" s="134">
        <v>152</v>
      </c>
      <c r="F1391" s="134">
        <v>122</v>
      </c>
      <c r="G1391" s="135">
        <v>149</v>
      </c>
      <c r="H1391" s="137">
        <f>IFERROR((Table19[[#This Row],[_202310]]-Table19[[#This Row],[_201910]])/Table19[[#This Row],[_201910]]*1,"")</f>
        <v>0.1640625</v>
      </c>
    </row>
    <row r="1392" spans="1:8">
      <c r="A1392" s="132">
        <v>171304</v>
      </c>
      <c r="B1392" s="133" t="s">
        <v>1142</v>
      </c>
      <c r="C1392" s="134">
        <v>20</v>
      </c>
      <c r="D1392" s="134">
        <v>22</v>
      </c>
      <c r="E1392" s="134">
        <v>27</v>
      </c>
      <c r="F1392" s="134">
        <v>20</v>
      </c>
      <c r="G1392" s="135">
        <v>26</v>
      </c>
      <c r="H1392" s="137">
        <f>IFERROR((Table19[[#This Row],[_202310]]-Table19[[#This Row],[_201910]])/Table19[[#This Row],[_201910]]*1,"")</f>
        <v>0.3</v>
      </c>
    </row>
    <row r="1393" spans="1:8">
      <c r="A1393" s="132">
        <v>171304</v>
      </c>
      <c r="B1393" s="133" t="s">
        <v>1143</v>
      </c>
      <c r="C1393" s="134">
        <v>7</v>
      </c>
      <c r="D1393" s="134">
        <v>11</v>
      </c>
      <c r="E1393" s="134">
        <v>3</v>
      </c>
      <c r="F1393" s="134">
        <v>10</v>
      </c>
      <c r="G1393" s="135">
        <v>9</v>
      </c>
      <c r="H1393" s="137">
        <f>IFERROR((Table19[[#This Row],[_202310]]-Table19[[#This Row],[_201910]])/Table19[[#This Row],[_201910]]*1,"")</f>
        <v>0.2857142857142857</v>
      </c>
    </row>
    <row r="1394" spans="1:8">
      <c r="A1394" s="132">
        <v>171304</v>
      </c>
      <c r="B1394" s="133" t="s">
        <v>1144</v>
      </c>
      <c r="C1394" s="134">
        <v>133</v>
      </c>
      <c r="D1394" s="134">
        <v>110</v>
      </c>
      <c r="E1394" s="134">
        <v>154</v>
      </c>
      <c r="F1394" s="134">
        <v>130</v>
      </c>
      <c r="G1394" s="135">
        <v>149</v>
      </c>
      <c r="H1394" s="137">
        <f>IFERROR((Table19[[#This Row],[_202310]]-Table19[[#This Row],[_201910]])/Table19[[#This Row],[_201910]]*1,"")</f>
        <v>0.12030075187969924</v>
      </c>
    </row>
    <row r="1395" spans="1:8">
      <c r="A1395" s="132">
        <v>171304</v>
      </c>
      <c r="B1395" s="133" t="s">
        <v>1145</v>
      </c>
      <c r="C1395" s="134" t="s">
        <v>129</v>
      </c>
      <c r="D1395" s="134" t="s">
        <v>129</v>
      </c>
      <c r="E1395" s="134" t="s">
        <v>129</v>
      </c>
      <c r="F1395" s="134" t="s">
        <v>129</v>
      </c>
      <c r="G1395" s="135" t="s">
        <v>129</v>
      </c>
      <c r="H1395" s="137" t="str">
        <f>IFERROR((Table19[[#This Row],[_202310]]-Table19[[#This Row],[_201910]])/Table19[[#This Row],[_201910]]*1,"")</f>
        <v/>
      </c>
    </row>
    <row r="1396" spans="1:8">
      <c r="A1396" s="132">
        <v>171304</v>
      </c>
      <c r="B1396" s="133" t="s">
        <v>1146</v>
      </c>
      <c r="C1396" s="134">
        <v>140</v>
      </c>
      <c r="D1396" s="134">
        <v>121</v>
      </c>
      <c r="E1396" s="134">
        <v>157</v>
      </c>
      <c r="F1396" s="134">
        <v>140</v>
      </c>
      <c r="G1396" s="135">
        <v>158</v>
      </c>
      <c r="H1396" s="137">
        <f>IFERROR((Table19[[#This Row],[_202310]]-Table19[[#This Row],[_201910]])/Table19[[#This Row],[_201910]]*1,"")</f>
        <v>0.12857142857142856</v>
      </c>
    </row>
    <row r="1397" spans="1:8">
      <c r="A1397" s="132">
        <v>171304</v>
      </c>
      <c r="B1397" s="133" t="s">
        <v>1147</v>
      </c>
      <c r="C1397" s="134">
        <v>6</v>
      </c>
      <c r="D1397" s="134">
        <v>8</v>
      </c>
      <c r="E1397" s="134">
        <v>13</v>
      </c>
      <c r="F1397" s="134">
        <v>7</v>
      </c>
      <c r="G1397" s="135">
        <v>6</v>
      </c>
      <c r="H1397" s="137">
        <f>IFERROR((Table19[[#This Row],[_202310]]-Table19[[#This Row],[_201910]])/Table19[[#This Row],[_201910]]*1,"")</f>
        <v>0</v>
      </c>
    </row>
    <row r="1398" spans="1:8">
      <c r="A1398" s="132">
        <v>171304</v>
      </c>
      <c r="B1398" s="133" t="s">
        <v>1148</v>
      </c>
      <c r="C1398" s="134">
        <v>197</v>
      </c>
      <c r="D1398" s="134">
        <v>180</v>
      </c>
      <c r="E1398" s="134">
        <v>177</v>
      </c>
      <c r="F1398" s="134">
        <v>203</v>
      </c>
      <c r="G1398" s="135">
        <v>200</v>
      </c>
      <c r="H1398" s="137">
        <f>IFERROR((Table19[[#This Row],[_202310]]-Table19[[#This Row],[_201910]])/Table19[[#This Row],[_201910]]*1,"")</f>
        <v>1.5228426395939087E-2</v>
      </c>
    </row>
    <row r="1399" spans="1:8">
      <c r="A1399" s="132">
        <v>171304</v>
      </c>
      <c r="B1399" s="133" t="s">
        <v>1149</v>
      </c>
      <c r="C1399" s="134">
        <v>282</v>
      </c>
      <c r="D1399" s="134">
        <v>241</v>
      </c>
      <c r="E1399" s="134">
        <v>214</v>
      </c>
      <c r="F1399" s="134">
        <v>254</v>
      </c>
      <c r="G1399" s="135">
        <v>218</v>
      </c>
      <c r="H1399" s="137">
        <f>IFERROR((Table19[[#This Row],[_202310]]-Table19[[#This Row],[_201910]])/Table19[[#This Row],[_201910]]*1,"")</f>
        <v>-0.22695035460992907</v>
      </c>
    </row>
    <row r="1400" spans="1:8">
      <c r="A1400" s="132">
        <v>171304</v>
      </c>
      <c r="B1400" s="133" t="s">
        <v>1150</v>
      </c>
      <c r="C1400" s="134">
        <v>485</v>
      </c>
      <c r="D1400" s="134">
        <v>429</v>
      </c>
      <c r="E1400" s="134">
        <v>404</v>
      </c>
      <c r="F1400" s="134">
        <v>464</v>
      </c>
      <c r="G1400" s="135">
        <v>424</v>
      </c>
      <c r="H1400" s="137">
        <f>IFERROR((Table19[[#This Row],[_202310]]-Table19[[#This Row],[_201910]])/Table19[[#This Row],[_201910]]*1,"")</f>
        <v>-0.12577319587628866</v>
      </c>
    </row>
    <row r="1401" spans="1:8">
      <c r="A1401" s="132">
        <v>171304</v>
      </c>
      <c r="B1401" s="133" t="s">
        <v>1151</v>
      </c>
      <c r="C1401" s="134">
        <v>22</v>
      </c>
      <c r="D1401" s="134">
        <v>22</v>
      </c>
      <c r="E1401" s="134">
        <v>28</v>
      </c>
      <c r="F1401" s="134">
        <v>23</v>
      </c>
      <c r="G1401" s="135">
        <v>27</v>
      </c>
      <c r="H1401" s="137">
        <f>IFERROR((Table19[[#This Row],[_202310]]-Table19[[#This Row],[_201910]])/Table19[[#This Row],[_201910]]*1,"")</f>
        <v>0.22727272727272727</v>
      </c>
    </row>
    <row r="1402" spans="1:8">
      <c r="A1402" s="132">
        <v>171304</v>
      </c>
      <c r="B1402" s="133" t="s">
        <v>1152</v>
      </c>
      <c r="C1402" s="134">
        <v>32</v>
      </c>
      <c r="D1402" s="134">
        <v>34</v>
      </c>
      <c r="E1402" s="134">
        <v>34</v>
      </c>
      <c r="F1402" s="134">
        <v>35</v>
      </c>
      <c r="G1402" s="135">
        <v>35</v>
      </c>
      <c r="H1402" s="137">
        <f>IFERROR((Table19[[#This Row],[_202310]]-Table19[[#This Row],[_201910]])/Table19[[#This Row],[_201910]]*1,"")</f>
        <v>9.375E-2</v>
      </c>
    </row>
    <row r="1403" spans="1:8">
      <c r="A1403" s="132">
        <v>171304</v>
      </c>
      <c r="B1403" s="133" t="s">
        <v>1153</v>
      </c>
      <c r="C1403" s="134">
        <v>1</v>
      </c>
      <c r="D1403" s="134">
        <v>1</v>
      </c>
      <c r="E1403" s="134">
        <v>2</v>
      </c>
      <c r="F1403" s="134">
        <v>1</v>
      </c>
      <c r="G1403" s="135">
        <v>1</v>
      </c>
      <c r="H1403" s="137">
        <f>IFERROR((Table19[[#This Row],[_202310]]-Table19[[#This Row],[_201910]])/Table19[[#This Row],[_201910]]*1,"")</f>
        <v>0</v>
      </c>
    </row>
    <row r="1404" spans="1:8">
      <c r="A1404" s="132">
        <v>171304</v>
      </c>
      <c r="B1404" s="133" t="s">
        <v>1154</v>
      </c>
      <c r="C1404" s="134">
        <v>32</v>
      </c>
      <c r="D1404" s="134">
        <v>33</v>
      </c>
      <c r="E1404" s="134">
        <v>32</v>
      </c>
      <c r="F1404" s="134">
        <v>34</v>
      </c>
      <c r="G1404" s="135">
        <v>34</v>
      </c>
      <c r="H1404" s="137">
        <f>IFERROR((Table19[[#This Row],[_202310]]-Table19[[#This Row],[_201910]])/Table19[[#This Row],[_201910]]*1,"")</f>
        <v>6.25E-2</v>
      </c>
    </row>
    <row r="1405" spans="1:8">
      <c r="A1405" s="132">
        <v>171304</v>
      </c>
      <c r="B1405" s="133" t="s">
        <v>1155</v>
      </c>
      <c r="C1405" s="134">
        <v>45</v>
      </c>
      <c r="D1405" s="134">
        <v>44</v>
      </c>
      <c r="E1405" s="134">
        <v>38</v>
      </c>
      <c r="F1405" s="134">
        <v>42</v>
      </c>
      <c r="G1405" s="135">
        <v>37</v>
      </c>
      <c r="H1405" s="137">
        <f>IFERROR((Table19[[#This Row],[_202310]]-Table19[[#This Row],[_201910]])/Table19[[#This Row],[_201910]]*1,"")</f>
        <v>-0.17777777777777778</v>
      </c>
    </row>
    <row r="1406" spans="1:8">
      <c r="A1406" s="132">
        <v>172635</v>
      </c>
      <c r="B1406" s="133" t="s">
        <v>1130</v>
      </c>
      <c r="C1406" s="134">
        <v>1030</v>
      </c>
      <c r="D1406" s="134">
        <v>1841</v>
      </c>
      <c r="E1406" s="134">
        <v>1659</v>
      </c>
      <c r="F1406" s="134">
        <v>1439</v>
      </c>
      <c r="G1406" s="135">
        <v>1237</v>
      </c>
      <c r="H1406" s="137">
        <f>IFERROR((Table19[[#This Row],[_202310]]-Table19[[#This Row],[_201910]])/Table19[[#This Row],[_201910]]*1,"")</f>
        <v>0.20097087378640777</v>
      </c>
    </row>
    <row r="1407" spans="1:8">
      <c r="A1407" s="132">
        <v>172635</v>
      </c>
      <c r="B1407" s="133" t="s">
        <v>1131</v>
      </c>
      <c r="C1407" s="134">
        <v>0</v>
      </c>
      <c r="D1407" s="134">
        <v>0</v>
      </c>
      <c r="E1407" s="134">
        <v>0</v>
      </c>
      <c r="F1407" s="134">
        <v>0</v>
      </c>
      <c r="G1407" s="135">
        <v>0</v>
      </c>
      <c r="H1407" s="137" t="str">
        <f>IFERROR((Table19[[#This Row],[_202310]]-Table19[[#This Row],[_201910]])/Table19[[#This Row],[_201910]]*1,"")</f>
        <v/>
      </c>
    </row>
    <row r="1408" spans="1:8">
      <c r="A1408" s="132">
        <v>172635</v>
      </c>
      <c r="B1408" s="133" t="s">
        <v>1132</v>
      </c>
      <c r="C1408" s="134">
        <v>1030</v>
      </c>
      <c r="D1408" s="134">
        <v>1841</v>
      </c>
      <c r="E1408" s="134">
        <v>1659</v>
      </c>
      <c r="F1408" s="134">
        <v>1439</v>
      </c>
      <c r="G1408" s="135">
        <v>1237</v>
      </c>
      <c r="H1408" s="137">
        <f>IFERROR((Table19[[#This Row],[_202310]]-Table19[[#This Row],[_201910]])/Table19[[#This Row],[_201910]]*1,"")</f>
        <v>0.20097087378640777</v>
      </c>
    </row>
    <row r="1409" spans="1:8">
      <c r="A1409" s="132">
        <v>172635</v>
      </c>
      <c r="B1409" s="133" t="s">
        <v>1133</v>
      </c>
      <c r="C1409" s="134">
        <v>33</v>
      </c>
      <c r="D1409" s="134">
        <v>33</v>
      </c>
      <c r="E1409" s="134">
        <v>31</v>
      </c>
      <c r="F1409" s="134">
        <v>37</v>
      </c>
      <c r="G1409" s="135">
        <v>20</v>
      </c>
      <c r="H1409" s="137">
        <f>IFERROR((Table19[[#This Row],[_202310]]-Table19[[#This Row],[_201910]])/Table19[[#This Row],[_201910]]*1,"")</f>
        <v>-0.39393939393939392</v>
      </c>
    </row>
    <row r="1410" spans="1:8">
      <c r="A1410" s="132">
        <v>172635</v>
      </c>
      <c r="B1410" s="133" t="s">
        <v>1134</v>
      </c>
      <c r="C1410" s="134">
        <v>153</v>
      </c>
      <c r="D1410" s="134">
        <v>151</v>
      </c>
      <c r="E1410" s="134">
        <v>200</v>
      </c>
      <c r="F1410" s="134">
        <v>184</v>
      </c>
      <c r="G1410" s="135">
        <v>131</v>
      </c>
      <c r="H1410" s="137">
        <f>IFERROR((Table19[[#This Row],[_202310]]-Table19[[#This Row],[_201910]])/Table19[[#This Row],[_201910]]*1,"")</f>
        <v>-0.1437908496732026</v>
      </c>
    </row>
    <row r="1411" spans="1:8">
      <c r="A1411" s="132">
        <v>172635</v>
      </c>
      <c r="B1411" s="133" t="s">
        <v>1135</v>
      </c>
      <c r="C1411" s="134" t="s">
        <v>129</v>
      </c>
      <c r="D1411" s="134" t="s">
        <v>129</v>
      </c>
      <c r="E1411" s="134" t="s">
        <v>129</v>
      </c>
      <c r="F1411" s="134" t="s">
        <v>129</v>
      </c>
      <c r="G1411" s="135" t="s">
        <v>129</v>
      </c>
      <c r="H1411" s="137" t="str">
        <f>IFERROR((Table19[[#This Row],[_202310]]-Table19[[#This Row],[_201910]])/Table19[[#This Row],[_201910]]*1,"")</f>
        <v/>
      </c>
    </row>
    <row r="1412" spans="1:8">
      <c r="A1412" s="132">
        <v>172635</v>
      </c>
      <c r="B1412" s="133" t="s">
        <v>1136</v>
      </c>
      <c r="C1412" s="134">
        <v>186</v>
      </c>
      <c r="D1412" s="134">
        <v>184</v>
      </c>
      <c r="E1412" s="134">
        <v>231</v>
      </c>
      <c r="F1412" s="134">
        <v>221</v>
      </c>
      <c r="G1412" s="135">
        <v>151</v>
      </c>
      <c r="H1412" s="137">
        <f>IFERROR((Table19[[#This Row],[_202310]]-Table19[[#This Row],[_201910]])/Table19[[#This Row],[_201910]]*1,"")</f>
        <v>-0.18817204301075269</v>
      </c>
    </row>
    <row r="1413" spans="1:8">
      <c r="A1413" s="132">
        <v>172635</v>
      </c>
      <c r="B1413" s="133" t="s">
        <v>1137</v>
      </c>
      <c r="C1413" s="134">
        <v>18</v>
      </c>
      <c r="D1413" s="134">
        <v>10</v>
      </c>
      <c r="E1413" s="134">
        <v>14</v>
      </c>
      <c r="F1413" s="134">
        <v>15</v>
      </c>
      <c r="G1413" s="135">
        <v>12</v>
      </c>
      <c r="H1413" s="137">
        <f>IFERROR((Table19[[#This Row],[_202310]]-Table19[[#This Row],[_201910]])/Table19[[#This Row],[_201910]]*1,"")</f>
        <v>-0.33333333333333331</v>
      </c>
    </row>
    <row r="1414" spans="1:8">
      <c r="A1414" s="132">
        <v>172635</v>
      </c>
      <c r="B1414" s="133" t="s">
        <v>1138</v>
      </c>
      <c r="C1414" s="134">
        <v>45</v>
      </c>
      <c r="D1414" s="134">
        <v>35</v>
      </c>
      <c r="E1414" s="134">
        <v>35</v>
      </c>
      <c r="F1414" s="134">
        <v>40</v>
      </c>
      <c r="G1414" s="135">
        <v>20</v>
      </c>
      <c r="H1414" s="137">
        <f>IFERROR((Table19[[#This Row],[_202310]]-Table19[[#This Row],[_201910]])/Table19[[#This Row],[_201910]]*1,"")</f>
        <v>-0.55555555555555558</v>
      </c>
    </row>
    <row r="1415" spans="1:8">
      <c r="A1415" s="132">
        <v>172635</v>
      </c>
      <c r="B1415" s="133" t="s">
        <v>1139</v>
      </c>
      <c r="C1415" s="134">
        <v>211</v>
      </c>
      <c r="D1415" s="134">
        <v>183</v>
      </c>
      <c r="E1415" s="134">
        <v>247</v>
      </c>
      <c r="F1415" s="134">
        <v>239</v>
      </c>
      <c r="G1415" s="135">
        <v>166</v>
      </c>
      <c r="H1415" s="137">
        <f>IFERROR((Table19[[#This Row],[_202310]]-Table19[[#This Row],[_201910]])/Table19[[#This Row],[_201910]]*1,"")</f>
        <v>-0.2132701421800948</v>
      </c>
    </row>
    <row r="1416" spans="1:8">
      <c r="A1416" s="132">
        <v>172635</v>
      </c>
      <c r="B1416" s="133" t="s">
        <v>1140</v>
      </c>
      <c r="C1416" s="134" t="s">
        <v>129</v>
      </c>
      <c r="D1416" s="134" t="s">
        <v>129</v>
      </c>
      <c r="E1416" s="134" t="s">
        <v>129</v>
      </c>
      <c r="F1416" s="134" t="s">
        <v>129</v>
      </c>
      <c r="G1416" s="135" t="s">
        <v>129</v>
      </c>
      <c r="H1416" s="137" t="str">
        <f>IFERROR((Table19[[#This Row],[_202310]]-Table19[[#This Row],[_201910]])/Table19[[#This Row],[_201910]]*1,"")</f>
        <v/>
      </c>
    </row>
    <row r="1417" spans="1:8">
      <c r="A1417" s="132">
        <v>172635</v>
      </c>
      <c r="B1417" s="133" t="s">
        <v>1141</v>
      </c>
      <c r="C1417" s="134">
        <v>256</v>
      </c>
      <c r="D1417" s="134">
        <v>218</v>
      </c>
      <c r="E1417" s="134">
        <v>282</v>
      </c>
      <c r="F1417" s="134">
        <v>279</v>
      </c>
      <c r="G1417" s="135">
        <v>186</v>
      </c>
      <c r="H1417" s="137">
        <f>IFERROR((Table19[[#This Row],[_202310]]-Table19[[#This Row],[_201910]])/Table19[[#This Row],[_201910]]*1,"")</f>
        <v>-0.2734375</v>
      </c>
    </row>
    <row r="1418" spans="1:8">
      <c r="A1418" s="132">
        <v>172635</v>
      </c>
      <c r="B1418" s="133" t="s">
        <v>1142</v>
      </c>
      <c r="C1418" s="134">
        <v>25</v>
      </c>
      <c r="D1418" s="134">
        <v>12</v>
      </c>
      <c r="E1418" s="134">
        <v>17</v>
      </c>
      <c r="F1418" s="134">
        <v>19</v>
      </c>
      <c r="G1418" s="135">
        <v>15</v>
      </c>
      <c r="H1418" s="137">
        <f>IFERROR((Table19[[#This Row],[_202310]]-Table19[[#This Row],[_201910]])/Table19[[#This Row],[_201910]]*1,"")</f>
        <v>-0.4</v>
      </c>
    </row>
    <row r="1419" spans="1:8">
      <c r="A1419" s="132">
        <v>172635</v>
      </c>
      <c r="B1419" s="133" t="s">
        <v>1143</v>
      </c>
      <c r="C1419" s="134">
        <v>47</v>
      </c>
      <c r="D1419" s="134">
        <v>35</v>
      </c>
      <c r="E1419" s="134">
        <v>37</v>
      </c>
      <c r="F1419" s="134">
        <v>61</v>
      </c>
      <c r="G1419" s="135">
        <v>39</v>
      </c>
      <c r="H1419" s="137">
        <f>IFERROR((Table19[[#This Row],[_202310]]-Table19[[#This Row],[_201910]])/Table19[[#This Row],[_201910]]*1,"")</f>
        <v>-0.1702127659574468</v>
      </c>
    </row>
    <row r="1420" spans="1:8">
      <c r="A1420" s="132">
        <v>172635</v>
      </c>
      <c r="B1420" s="133" t="s">
        <v>1144</v>
      </c>
      <c r="C1420" s="134">
        <v>251</v>
      </c>
      <c r="D1420" s="134">
        <v>185</v>
      </c>
      <c r="E1420" s="134">
        <v>269</v>
      </c>
      <c r="F1420" s="134">
        <v>261</v>
      </c>
      <c r="G1420" s="135">
        <v>197</v>
      </c>
      <c r="H1420" s="137">
        <f>IFERROR((Table19[[#This Row],[_202310]]-Table19[[#This Row],[_201910]])/Table19[[#This Row],[_201910]]*1,"")</f>
        <v>-0.2151394422310757</v>
      </c>
    </row>
    <row r="1421" spans="1:8">
      <c r="A1421" s="132">
        <v>172635</v>
      </c>
      <c r="B1421" s="133" t="s">
        <v>1145</v>
      </c>
      <c r="C1421" s="134" t="s">
        <v>129</v>
      </c>
      <c r="D1421" s="134" t="s">
        <v>129</v>
      </c>
      <c r="E1421" s="134" t="s">
        <v>129</v>
      </c>
      <c r="F1421" s="134" t="s">
        <v>129</v>
      </c>
      <c r="G1421" s="135" t="s">
        <v>129</v>
      </c>
      <c r="H1421" s="137" t="str">
        <f>IFERROR((Table19[[#This Row],[_202310]]-Table19[[#This Row],[_201910]])/Table19[[#This Row],[_201910]]*1,"")</f>
        <v/>
      </c>
    </row>
    <row r="1422" spans="1:8">
      <c r="A1422" s="132">
        <v>172635</v>
      </c>
      <c r="B1422" s="133" t="s">
        <v>1146</v>
      </c>
      <c r="C1422" s="134">
        <v>298</v>
      </c>
      <c r="D1422" s="134">
        <v>220</v>
      </c>
      <c r="E1422" s="134">
        <v>306</v>
      </c>
      <c r="F1422" s="134">
        <v>322</v>
      </c>
      <c r="G1422" s="135">
        <v>236</v>
      </c>
      <c r="H1422" s="137">
        <f>IFERROR((Table19[[#This Row],[_202310]]-Table19[[#This Row],[_201910]])/Table19[[#This Row],[_201910]]*1,"")</f>
        <v>-0.20805369127516779</v>
      </c>
    </row>
    <row r="1423" spans="1:8">
      <c r="A1423" s="132">
        <v>172635</v>
      </c>
      <c r="B1423" s="133" t="s">
        <v>1147</v>
      </c>
      <c r="C1423" s="134">
        <v>16</v>
      </c>
      <c r="D1423" s="134">
        <v>14</v>
      </c>
      <c r="E1423" s="134">
        <v>19</v>
      </c>
      <c r="F1423" s="134">
        <v>29</v>
      </c>
      <c r="G1423" s="135">
        <v>8</v>
      </c>
      <c r="H1423" s="137">
        <f>IFERROR((Table19[[#This Row],[_202310]]-Table19[[#This Row],[_201910]])/Table19[[#This Row],[_201910]]*1,"")</f>
        <v>-0.5</v>
      </c>
    </row>
    <row r="1424" spans="1:8">
      <c r="A1424" s="132">
        <v>172635</v>
      </c>
      <c r="B1424" s="133" t="s">
        <v>1148</v>
      </c>
      <c r="C1424" s="134">
        <v>272</v>
      </c>
      <c r="D1424" s="134">
        <v>463</v>
      </c>
      <c r="E1424" s="134">
        <v>434</v>
      </c>
      <c r="F1424" s="134">
        <v>370</v>
      </c>
      <c r="G1424" s="135">
        <v>497</v>
      </c>
      <c r="H1424" s="137">
        <f>IFERROR((Table19[[#This Row],[_202310]]-Table19[[#This Row],[_201910]])/Table19[[#This Row],[_201910]]*1,"")</f>
        <v>0.82720588235294112</v>
      </c>
    </row>
    <row r="1425" spans="1:8">
      <c r="A1425" s="132">
        <v>172635</v>
      </c>
      <c r="B1425" s="133" t="s">
        <v>1149</v>
      </c>
      <c r="C1425" s="134">
        <v>444</v>
      </c>
      <c r="D1425" s="134">
        <v>1144</v>
      </c>
      <c r="E1425" s="134">
        <v>900</v>
      </c>
      <c r="F1425" s="134">
        <v>718</v>
      </c>
      <c r="G1425" s="135">
        <v>496</v>
      </c>
      <c r="H1425" s="137">
        <f>IFERROR((Table19[[#This Row],[_202310]]-Table19[[#This Row],[_201910]])/Table19[[#This Row],[_201910]]*1,"")</f>
        <v>0.11711711711711711</v>
      </c>
    </row>
    <row r="1426" spans="1:8">
      <c r="A1426" s="132">
        <v>172635</v>
      </c>
      <c r="B1426" s="133" t="s">
        <v>1150</v>
      </c>
      <c r="C1426" s="134">
        <v>732</v>
      </c>
      <c r="D1426" s="134">
        <v>1621</v>
      </c>
      <c r="E1426" s="134">
        <v>1353</v>
      </c>
      <c r="F1426" s="134">
        <v>1117</v>
      </c>
      <c r="G1426" s="135">
        <v>1001</v>
      </c>
      <c r="H1426" s="137">
        <f>IFERROR((Table19[[#This Row],[_202310]]-Table19[[#This Row],[_201910]])/Table19[[#This Row],[_201910]]*1,"")</f>
        <v>0.36748633879781423</v>
      </c>
    </row>
    <row r="1427" spans="1:8">
      <c r="A1427" s="132">
        <v>172635</v>
      </c>
      <c r="B1427" s="133" t="s">
        <v>1151</v>
      </c>
      <c r="C1427" s="134">
        <v>29</v>
      </c>
      <c r="D1427" s="134">
        <v>12</v>
      </c>
      <c r="E1427" s="134">
        <v>18</v>
      </c>
      <c r="F1427" s="134">
        <v>22</v>
      </c>
      <c r="G1427" s="135">
        <v>19</v>
      </c>
      <c r="H1427" s="137">
        <f>IFERROR((Table19[[#This Row],[_202310]]-Table19[[#This Row],[_201910]])/Table19[[#This Row],[_201910]]*1,"")</f>
        <v>-0.34482758620689657</v>
      </c>
    </row>
    <row r="1428" spans="1:8">
      <c r="A1428" s="132">
        <v>172635</v>
      </c>
      <c r="B1428" s="133" t="s">
        <v>1152</v>
      </c>
      <c r="C1428" s="134">
        <v>28</v>
      </c>
      <c r="D1428" s="134">
        <v>26</v>
      </c>
      <c r="E1428" s="134">
        <v>27</v>
      </c>
      <c r="F1428" s="134">
        <v>28</v>
      </c>
      <c r="G1428" s="135">
        <v>41</v>
      </c>
      <c r="H1428" s="137">
        <f>IFERROR((Table19[[#This Row],[_202310]]-Table19[[#This Row],[_201910]])/Table19[[#This Row],[_201910]]*1,"")</f>
        <v>0.4642857142857143</v>
      </c>
    </row>
    <row r="1429" spans="1:8">
      <c r="A1429" s="132">
        <v>172635</v>
      </c>
      <c r="B1429" s="133" t="s">
        <v>1153</v>
      </c>
      <c r="C1429" s="134">
        <v>2</v>
      </c>
      <c r="D1429" s="134">
        <v>1</v>
      </c>
      <c r="E1429" s="134">
        <v>1</v>
      </c>
      <c r="F1429" s="134">
        <v>2</v>
      </c>
      <c r="G1429" s="135">
        <v>1</v>
      </c>
      <c r="H1429" s="137">
        <f>IFERROR((Table19[[#This Row],[_202310]]-Table19[[#This Row],[_201910]])/Table19[[#This Row],[_201910]]*1,"")</f>
        <v>-0.5</v>
      </c>
    </row>
    <row r="1430" spans="1:8">
      <c r="A1430" s="132">
        <v>172635</v>
      </c>
      <c r="B1430" s="133" t="s">
        <v>1154</v>
      </c>
      <c r="C1430" s="134">
        <v>26</v>
      </c>
      <c r="D1430" s="134">
        <v>25</v>
      </c>
      <c r="E1430" s="134">
        <v>26</v>
      </c>
      <c r="F1430" s="134">
        <v>26</v>
      </c>
      <c r="G1430" s="135">
        <v>40</v>
      </c>
      <c r="H1430" s="137">
        <f>IFERROR((Table19[[#This Row],[_202310]]-Table19[[#This Row],[_201910]])/Table19[[#This Row],[_201910]]*1,"")</f>
        <v>0.53846153846153844</v>
      </c>
    </row>
    <row r="1431" spans="1:8">
      <c r="A1431" s="132">
        <v>172635</v>
      </c>
      <c r="B1431" s="133" t="s">
        <v>1155</v>
      </c>
      <c r="C1431" s="134">
        <v>43</v>
      </c>
      <c r="D1431" s="134">
        <v>62</v>
      </c>
      <c r="E1431" s="134">
        <v>54</v>
      </c>
      <c r="F1431" s="134">
        <v>50</v>
      </c>
      <c r="G1431" s="135">
        <v>40</v>
      </c>
      <c r="H1431" s="137">
        <f>IFERROR((Table19[[#This Row],[_202310]]-Table19[[#This Row],[_201910]])/Table19[[#This Row],[_201910]]*1,"")</f>
        <v>-6.9767441860465115E-2</v>
      </c>
    </row>
    <row r="1432" spans="1:8">
      <c r="A1432" s="132">
        <v>173911</v>
      </c>
      <c r="B1432" s="133" t="s">
        <v>1130</v>
      </c>
      <c r="C1432" s="134">
        <v>544</v>
      </c>
      <c r="D1432" s="134">
        <v>510</v>
      </c>
      <c r="E1432" s="134">
        <v>506</v>
      </c>
      <c r="F1432" s="134">
        <v>534</v>
      </c>
      <c r="G1432" s="135">
        <v>428</v>
      </c>
      <c r="H1432" s="137">
        <f>IFERROR((Table19[[#This Row],[_202310]]-Table19[[#This Row],[_201910]])/Table19[[#This Row],[_201910]]*1,"")</f>
        <v>-0.21323529411764705</v>
      </c>
    </row>
    <row r="1433" spans="1:8">
      <c r="A1433" s="132">
        <v>173911</v>
      </c>
      <c r="B1433" s="133" t="s">
        <v>1131</v>
      </c>
      <c r="C1433" s="134">
        <v>0</v>
      </c>
      <c r="D1433" s="134">
        <v>0</v>
      </c>
      <c r="E1433" s="134">
        <v>0</v>
      </c>
      <c r="F1433" s="134">
        <v>0</v>
      </c>
      <c r="G1433" s="135">
        <v>0</v>
      </c>
      <c r="H1433" s="137" t="str">
        <f>IFERROR((Table19[[#This Row],[_202310]]-Table19[[#This Row],[_201910]])/Table19[[#This Row],[_201910]]*1,"")</f>
        <v/>
      </c>
    </row>
    <row r="1434" spans="1:8">
      <c r="A1434" s="132">
        <v>173911</v>
      </c>
      <c r="B1434" s="133" t="s">
        <v>1132</v>
      </c>
      <c r="C1434" s="134">
        <v>544</v>
      </c>
      <c r="D1434" s="134">
        <v>510</v>
      </c>
      <c r="E1434" s="134">
        <v>506</v>
      </c>
      <c r="F1434" s="134">
        <v>534</v>
      </c>
      <c r="G1434" s="135">
        <v>428</v>
      </c>
      <c r="H1434" s="137">
        <f>IFERROR((Table19[[#This Row],[_202310]]-Table19[[#This Row],[_201910]])/Table19[[#This Row],[_201910]]*1,"")</f>
        <v>-0.21323529411764705</v>
      </c>
    </row>
    <row r="1435" spans="1:8">
      <c r="A1435" s="132">
        <v>173911</v>
      </c>
      <c r="B1435" s="133" t="s">
        <v>1133</v>
      </c>
      <c r="C1435" s="134">
        <v>50</v>
      </c>
      <c r="D1435" s="134">
        <v>52</v>
      </c>
      <c r="E1435" s="134">
        <v>49</v>
      </c>
      <c r="F1435" s="134">
        <v>50</v>
      </c>
      <c r="G1435" s="135">
        <v>40</v>
      </c>
      <c r="H1435" s="137">
        <f>IFERROR((Table19[[#This Row],[_202310]]-Table19[[#This Row],[_201910]])/Table19[[#This Row],[_201910]]*1,"")</f>
        <v>-0.2</v>
      </c>
    </row>
    <row r="1436" spans="1:8">
      <c r="A1436" s="132">
        <v>173911</v>
      </c>
      <c r="B1436" s="133" t="s">
        <v>1134</v>
      </c>
      <c r="C1436" s="134">
        <v>90</v>
      </c>
      <c r="D1436" s="134">
        <v>102</v>
      </c>
      <c r="E1436" s="134">
        <v>97</v>
      </c>
      <c r="F1436" s="134">
        <v>104</v>
      </c>
      <c r="G1436" s="135">
        <v>76</v>
      </c>
      <c r="H1436" s="137">
        <f>IFERROR((Table19[[#This Row],[_202310]]-Table19[[#This Row],[_201910]])/Table19[[#This Row],[_201910]]*1,"")</f>
        <v>-0.15555555555555556</v>
      </c>
    </row>
    <row r="1437" spans="1:8">
      <c r="A1437" s="132">
        <v>173911</v>
      </c>
      <c r="B1437" s="133" t="s">
        <v>1135</v>
      </c>
      <c r="C1437" s="134" t="s">
        <v>129</v>
      </c>
      <c r="D1437" s="134" t="s">
        <v>129</v>
      </c>
      <c r="E1437" s="134" t="s">
        <v>129</v>
      </c>
      <c r="F1437" s="134" t="s">
        <v>129</v>
      </c>
      <c r="G1437" s="135" t="s">
        <v>129</v>
      </c>
      <c r="H1437" s="137" t="str">
        <f>IFERROR((Table19[[#This Row],[_202310]]-Table19[[#This Row],[_201910]])/Table19[[#This Row],[_201910]]*1,"")</f>
        <v/>
      </c>
    </row>
    <row r="1438" spans="1:8">
      <c r="A1438" s="132">
        <v>173911</v>
      </c>
      <c r="B1438" s="133" t="s">
        <v>1136</v>
      </c>
      <c r="C1438" s="134">
        <v>140</v>
      </c>
      <c r="D1438" s="134">
        <v>154</v>
      </c>
      <c r="E1438" s="134">
        <v>146</v>
      </c>
      <c r="F1438" s="134">
        <v>154</v>
      </c>
      <c r="G1438" s="135">
        <v>116</v>
      </c>
      <c r="H1438" s="137">
        <f>IFERROR((Table19[[#This Row],[_202310]]-Table19[[#This Row],[_201910]])/Table19[[#This Row],[_201910]]*1,"")</f>
        <v>-0.17142857142857143</v>
      </c>
    </row>
    <row r="1439" spans="1:8">
      <c r="A1439" s="132">
        <v>173911</v>
      </c>
      <c r="B1439" s="133" t="s">
        <v>1137</v>
      </c>
      <c r="C1439" s="134">
        <v>26</v>
      </c>
      <c r="D1439" s="134">
        <v>30</v>
      </c>
      <c r="E1439" s="134">
        <v>29</v>
      </c>
      <c r="F1439" s="134">
        <v>29</v>
      </c>
      <c r="G1439" s="135">
        <v>27</v>
      </c>
      <c r="H1439" s="137">
        <f>IFERROR((Table19[[#This Row],[_202310]]-Table19[[#This Row],[_201910]])/Table19[[#This Row],[_201910]]*1,"")</f>
        <v>3.8461538461538464E-2</v>
      </c>
    </row>
    <row r="1440" spans="1:8">
      <c r="A1440" s="132">
        <v>173911</v>
      </c>
      <c r="B1440" s="133" t="s">
        <v>1138</v>
      </c>
      <c r="C1440" s="134">
        <v>48</v>
      </c>
      <c r="D1440" s="134">
        <v>53</v>
      </c>
      <c r="E1440" s="134">
        <v>52</v>
      </c>
      <c r="F1440" s="134">
        <v>50</v>
      </c>
      <c r="G1440" s="135">
        <v>38</v>
      </c>
      <c r="H1440" s="137">
        <f>IFERROR((Table19[[#This Row],[_202310]]-Table19[[#This Row],[_201910]])/Table19[[#This Row],[_201910]]*1,"")</f>
        <v>-0.20833333333333334</v>
      </c>
    </row>
    <row r="1441" spans="1:8">
      <c r="A1441" s="132">
        <v>173911</v>
      </c>
      <c r="B1441" s="133" t="s">
        <v>1139</v>
      </c>
      <c r="C1441" s="134">
        <v>115</v>
      </c>
      <c r="D1441" s="134">
        <v>119</v>
      </c>
      <c r="E1441" s="134">
        <v>122</v>
      </c>
      <c r="F1441" s="134">
        <v>118</v>
      </c>
      <c r="G1441" s="135">
        <v>88</v>
      </c>
      <c r="H1441" s="137">
        <f>IFERROR((Table19[[#This Row],[_202310]]-Table19[[#This Row],[_201910]])/Table19[[#This Row],[_201910]]*1,"")</f>
        <v>-0.23478260869565218</v>
      </c>
    </row>
    <row r="1442" spans="1:8">
      <c r="A1442" s="132">
        <v>173911</v>
      </c>
      <c r="B1442" s="133" t="s">
        <v>1140</v>
      </c>
      <c r="C1442" s="134" t="s">
        <v>129</v>
      </c>
      <c r="D1442" s="134" t="s">
        <v>129</v>
      </c>
      <c r="E1442" s="134" t="s">
        <v>129</v>
      </c>
      <c r="F1442" s="134" t="s">
        <v>129</v>
      </c>
      <c r="G1442" s="135" t="s">
        <v>129</v>
      </c>
      <c r="H1442" s="137" t="str">
        <f>IFERROR((Table19[[#This Row],[_202310]]-Table19[[#This Row],[_201910]])/Table19[[#This Row],[_201910]]*1,"")</f>
        <v/>
      </c>
    </row>
    <row r="1443" spans="1:8">
      <c r="A1443" s="132">
        <v>173911</v>
      </c>
      <c r="B1443" s="133" t="s">
        <v>1141</v>
      </c>
      <c r="C1443" s="134">
        <v>163</v>
      </c>
      <c r="D1443" s="134">
        <v>172</v>
      </c>
      <c r="E1443" s="134">
        <v>174</v>
      </c>
      <c r="F1443" s="134">
        <v>168</v>
      </c>
      <c r="G1443" s="135">
        <v>126</v>
      </c>
      <c r="H1443" s="137">
        <f>IFERROR((Table19[[#This Row],[_202310]]-Table19[[#This Row],[_201910]])/Table19[[#This Row],[_201910]]*1,"")</f>
        <v>-0.22699386503067484</v>
      </c>
    </row>
    <row r="1444" spans="1:8">
      <c r="A1444" s="132">
        <v>173911</v>
      </c>
      <c r="B1444" s="133" t="s">
        <v>1142</v>
      </c>
      <c r="C1444" s="134">
        <v>30</v>
      </c>
      <c r="D1444" s="134">
        <v>34</v>
      </c>
      <c r="E1444" s="134">
        <v>34</v>
      </c>
      <c r="F1444" s="134">
        <v>31</v>
      </c>
      <c r="G1444" s="135">
        <v>29</v>
      </c>
      <c r="H1444" s="137">
        <f>IFERROR((Table19[[#This Row],[_202310]]-Table19[[#This Row],[_201910]])/Table19[[#This Row],[_201910]]*1,"")</f>
        <v>-3.3333333333333333E-2</v>
      </c>
    </row>
    <row r="1445" spans="1:8">
      <c r="A1445" s="132">
        <v>173911</v>
      </c>
      <c r="B1445" s="133" t="s">
        <v>1143</v>
      </c>
      <c r="C1445" s="134">
        <v>52</v>
      </c>
      <c r="D1445" s="134">
        <v>54</v>
      </c>
      <c r="E1445" s="134">
        <v>52</v>
      </c>
      <c r="F1445" s="134">
        <v>51</v>
      </c>
      <c r="G1445" s="135">
        <v>39</v>
      </c>
      <c r="H1445" s="137">
        <f>IFERROR((Table19[[#This Row],[_202310]]-Table19[[#This Row],[_201910]])/Table19[[#This Row],[_201910]]*1,"")</f>
        <v>-0.25</v>
      </c>
    </row>
    <row r="1446" spans="1:8">
      <c r="A1446" s="132">
        <v>173911</v>
      </c>
      <c r="B1446" s="133" t="s">
        <v>1144</v>
      </c>
      <c r="C1446" s="134">
        <v>121</v>
      </c>
      <c r="D1446" s="134">
        <v>125</v>
      </c>
      <c r="E1446" s="134">
        <v>126</v>
      </c>
      <c r="F1446" s="134">
        <v>125</v>
      </c>
      <c r="G1446" s="135">
        <v>91</v>
      </c>
      <c r="H1446" s="137">
        <f>IFERROR((Table19[[#This Row],[_202310]]-Table19[[#This Row],[_201910]])/Table19[[#This Row],[_201910]]*1,"")</f>
        <v>-0.24793388429752067</v>
      </c>
    </row>
    <row r="1447" spans="1:8">
      <c r="A1447" s="132">
        <v>173911</v>
      </c>
      <c r="B1447" s="133" t="s">
        <v>1145</v>
      </c>
      <c r="C1447" s="134" t="s">
        <v>129</v>
      </c>
      <c r="D1447" s="134" t="s">
        <v>129</v>
      </c>
      <c r="E1447" s="134" t="s">
        <v>129</v>
      </c>
      <c r="F1447" s="134" t="s">
        <v>129</v>
      </c>
      <c r="G1447" s="135" t="s">
        <v>129</v>
      </c>
      <c r="H1447" s="137" t="str">
        <f>IFERROR((Table19[[#This Row],[_202310]]-Table19[[#This Row],[_201910]])/Table19[[#This Row],[_201910]]*1,"")</f>
        <v/>
      </c>
    </row>
    <row r="1448" spans="1:8">
      <c r="A1448" s="132">
        <v>173911</v>
      </c>
      <c r="B1448" s="133" t="s">
        <v>1146</v>
      </c>
      <c r="C1448" s="134">
        <v>173</v>
      </c>
      <c r="D1448" s="134">
        <v>179</v>
      </c>
      <c r="E1448" s="134">
        <v>178</v>
      </c>
      <c r="F1448" s="134">
        <v>176</v>
      </c>
      <c r="G1448" s="135">
        <v>130</v>
      </c>
      <c r="H1448" s="137">
        <f>IFERROR((Table19[[#This Row],[_202310]]-Table19[[#This Row],[_201910]])/Table19[[#This Row],[_201910]]*1,"")</f>
        <v>-0.24855491329479767</v>
      </c>
    </row>
    <row r="1449" spans="1:8">
      <c r="A1449" s="132">
        <v>173911</v>
      </c>
      <c r="B1449" s="133" t="s">
        <v>1147</v>
      </c>
      <c r="C1449" s="134">
        <v>4</v>
      </c>
      <c r="D1449" s="134">
        <v>3</v>
      </c>
      <c r="E1449" s="134">
        <v>6</v>
      </c>
      <c r="F1449" s="134">
        <v>5</v>
      </c>
      <c r="G1449" s="135">
        <v>4</v>
      </c>
      <c r="H1449" s="137">
        <f>IFERROR((Table19[[#This Row],[_202310]]-Table19[[#This Row],[_201910]])/Table19[[#This Row],[_201910]]*1,"")</f>
        <v>0</v>
      </c>
    </row>
    <row r="1450" spans="1:8">
      <c r="A1450" s="132">
        <v>173911</v>
      </c>
      <c r="B1450" s="133" t="s">
        <v>1148</v>
      </c>
      <c r="C1450" s="134">
        <v>125</v>
      </c>
      <c r="D1450" s="134">
        <v>124</v>
      </c>
      <c r="E1450" s="134">
        <v>110</v>
      </c>
      <c r="F1450" s="134">
        <v>125</v>
      </c>
      <c r="G1450" s="135">
        <v>106</v>
      </c>
      <c r="H1450" s="137">
        <f>IFERROR((Table19[[#This Row],[_202310]]-Table19[[#This Row],[_201910]])/Table19[[#This Row],[_201910]]*1,"")</f>
        <v>-0.152</v>
      </c>
    </row>
    <row r="1451" spans="1:8">
      <c r="A1451" s="132">
        <v>173911</v>
      </c>
      <c r="B1451" s="133" t="s">
        <v>1149</v>
      </c>
      <c r="C1451" s="134">
        <v>242</v>
      </c>
      <c r="D1451" s="134">
        <v>204</v>
      </c>
      <c r="E1451" s="134">
        <v>212</v>
      </c>
      <c r="F1451" s="134">
        <v>228</v>
      </c>
      <c r="G1451" s="135">
        <v>188</v>
      </c>
      <c r="H1451" s="137">
        <f>IFERROR((Table19[[#This Row],[_202310]]-Table19[[#This Row],[_201910]])/Table19[[#This Row],[_201910]]*1,"")</f>
        <v>-0.2231404958677686</v>
      </c>
    </row>
    <row r="1452" spans="1:8">
      <c r="A1452" s="132">
        <v>173911</v>
      </c>
      <c r="B1452" s="133" t="s">
        <v>1150</v>
      </c>
      <c r="C1452" s="134">
        <v>371</v>
      </c>
      <c r="D1452" s="134">
        <v>331</v>
      </c>
      <c r="E1452" s="134">
        <v>328</v>
      </c>
      <c r="F1452" s="134">
        <v>358</v>
      </c>
      <c r="G1452" s="135">
        <v>298</v>
      </c>
      <c r="H1452" s="137">
        <f>IFERROR((Table19[[#This Row],[_202310]]-Table19[[#This Row],[_201910]])/Table19[[#This Row],[_201910]]*1,"")</f>
        <v>-0.19676549865229109</v>
      </c>
    </row>
    <row r="1453" spans="1:8">
      <c r="A1453" s="132">
        <v>173911</v>
      </c>
      <c r="B1453" s="133" t="s">
        <v>1151</v>
      </c>
      <c r="C1453" s="134">
        <v>32</v>
      </c>
      <c r="D1453" s="134">
        <v>35</v>
      </c>
      <c r="E1453" s="134">
        <v>35</v>
      </c>
      <c r="F1453" s="134">
        <v>33</v>
      </c>
      <c r="G1453" s="135">
        <v>30</v>
      </c>
      <c r="H1453" s="137">
        <f>IFERROR((Table19[[#This Row],[_202310]]-Table19[[#This Row],[_201910]])/Table19[[#This Row],[_201910]]*1,"")</f>
        <v>-6.25E-2</v>
      </c>
    </row>
    <row r="1454" spans="1:8">
      <c r="A1454" s="132">
        <v>173911</v>
      </c>
      <c r="B1454" s="133" t="s">
        <v>1152</v>
      </c>
      <c r="C1454" s="134">
        <v>24</v>
      </c>
      <c r="D1454" s="134">
        <v>25</v>
      </c>
      <c r="E1454" s="134">
        <v>23</v>
      </c>
      <c r="F1454" s="134">
        <v>24</v>
      </c>
      <c r="G1454" s="135">
        <v>26</v>
      </c>
      <c r="H1454" s="137">
        <f>IFERROR((Table19[[#This Row],[_202310]]-Table19[[#This Row],[_201910]])/Table19[[#This Row],[_201910]]*1,"")</f>
        <v>8.3333333333333329E-2</v>
      </c>
    </row>
    <row r="1455" spans="1:8">
      <c r="A1455" s="132">
        <v>173911</v>
      </c>
      <c r="B1455" s="133" t="s">
        <v>1153</v>
      </c>
      <c r="C1455" s="134">
        <v>1</v>
      </c>
      <c r="D1455" s="134">
        <v>1</v>
      </c>
      <c r="E1455" s="134">
        <v>1</v>
      </c>
      <c r="F1455" s="134">
        <v>1</v>
      </c>
      <c r="G1455" s="135">
        <v>1</v>
      </c>
      <c r="H1455" s="137">
        <f>IFERROR((Table19[[#This Row],[_202310]]-Table19[[#This Row],[_201910]])/Table19[[#This Row],[_201910]]*1,"")</f>
        <v>0</v>
      </c>
    </row>
    <row r="1456" spans="1:8">
      <c r="A1456" s="132">
        <v>173911</v>
      </c>
      <c r="B1456" s="133" t="s">
        <v>1154</v>
      </c>
      <c r="C1456" s="134">
        <v>23</v>
      </c>
      <c r="D1456" s="134">
        <v>24</v>
      </c>
      <c r="E1456" s="134">
        <v>22</v>
      </c>
      <c r="F1456" s="134">
        <v>23</v>
      </c>
      <c r="G1456" s="135">
        <v>25</v>
      </c>
      <c r="H1456" s="137">
        <f>IFERROR((Table19[[#This Row],[_202310]]-Table19[[#This Row],[_201910]])/Table19[[#This Row],[_201910]]*1,"")</f>
        <v>8.6956521739130432E-2</v>
      </c>
    </row>
    <row r="1457" spans="1:8">
      <c r="A1457" s="132">
        <v>173911</v>
      </c>
      <c r="B1457" s="133" t="s">
        <v>1155</v>
      </c>
      <c r="C1457" s="134">
        <v>44</v>
      </c>
      <c r="D1457" s="134">
        <v>40</v>
      </c>
      <c r="E1457" s="134">
        <v>42</v>
      </c>
      <c r="F1457" s="134">
        <v>43</v>
      </c>
      <c r="G1457" s="135">
        <v>44</v>
      </c>
      <c r="H1457" s="137">
        <f>IFERROR((Table19[[#This Row],[_202310]]-Table19[[#This Row],[_201910]])/Table19[[#This Row],[_201910]]*1,"")</f>
        <v>0</v>
      </c>
    </row>
    <row r="1458" spans="1:8">
      <c r="A1458" s="132">
        <v>175315</v>
      </c>
      <c r="B1458" s="133" t="s">
        <v>1130</v>
      </c>
      <c r="C1458" s="134">
        <v>1281</v>
      </c>
      <c r="D1458" s="134">
        <v>1181</v>
      </c>
      <c r="E1458" s="134">
        <v>956</v>
      </c>
      <c r="F1458" s="134">
        <v>833</v>
      </c>
      <c r="G1458" s="135">
        <v>953</v>
      </c>
      <c r="H1458" s="137">
        <f>IFERROR((Table19[[#This Row],[_202310]]-Table19[[#This Row],[_201910]])/Table19[[#This Row],[_201910]]*1,"")</f>
        <v>-0.25604996096799376</v>
      </c>
    </row>
    <row r="1459" spans="1:8">
      <c r="A1459" s="132">
        <v>175315</v>
      </c>
      <c r="B1459" s="133" t="s">
        <v>1131</v>
      </c>
      <c r="C1459" s="134">
        <v>0</v>
      </c>
      <c r="D1459" s="134">
        <v>0</v>
      </c>
      <c r="E1459" s="134">
        <v>0</v>
      </c>
      <c r="F1459" s="134">
        <v>0</v>
      </c>
      <c r="G1459" s="135">
        <v>0</v>
      </c>
      <c r="H1459" s="137" t="str">
        <f>IFERROR((Table19[[#This Row],[_202310]]-Table19[[#This Row],[_201910]])/Table19[[#This Row],[_201910]]*1,"")</f>
        <v/>
      </c>
    </row>
    <row r="1460" spans="1:8">
      <c r="A1460" s="132">
        <v>175315</v>
      </c>
      <c r="B1460" s="133" t="s">
        <v>1132</v>
      </c>
      <c r="C1460" s="134">
        <v>1281</v>
      </c>
      <c r="D1460" s="134">
        <v>1181</v>
      </c>
      <c r="E1460" s="134">
        <v>956</v>
      </c>
      <c r="F1460" s="134">
        <v>833</v>
      </c>
      <c r="G1460" s="135">
        <v>953</v>
      </c>
      <c r="H1460" s="137">
        <f>IFERROR((Table19[[#This Row],[_202310]]-Table19[[#This Row],[_201910]])/Table19[[#This Row],[_201910]]*1,"")</f>
        <v>-0.25604996096799376</v>
      </c>
    </row>
    <row r="1461" spans="1:8">
      <c r="A1461" s="132">
        <v>175315</v>
      </c>
      <c r="B1461" s="133" t="s">
        <v>1133</v>
      </c>
      <c r="C1461" s="134">
        <v>62</v>
      </c>
      <c r="D1461" s="134">
        <v>64</v>
      </c>
      <c r="E1461" s="134">
        <v>56</v>
      </c>
      <c r="F1461" s="134">
        <v>41</v>
      </c>
      <c r="G1461" s="135">
        <v>64</v>
      </c>
      <c r="H1461" s="137">
        <f>IFERROR((Table19[[#This Row],[_202310]]-Table19[[#This Row],[_201910]])/Table19[[#This Row],[_201910]]*1,"")</f>
        <v>3.2258064516129031E-2</v>
      </c>
    </row>
    <row r="1462" spans="1:8">
      <c r="A1462" s="132">
        <v>175315</v>
      </c>
      <c r="B1462" s="133" t="s">
        <v>1134</v>
      </c>
      <c r="C1462" s="134">
        <v>157</v>
      </c>
      <c r="D1462" s="134">
        <v>151</v>
      </c>
      <c r="E1462" s="134">
        <v>154</v>
      </c>
      <c r="F1462" s="134">
        <v>148</v>
      </c>
      <c r="G1462" s="135">
        <v>163</v>
      </c>
      <c r="H1462" s="137">
        <f>IFERROR((Table19[[#This Row],[_202310]]-Table19[[#This Row],[_201910]])/Table19[[#This Row],[_201910]]*1,"")</f>
        <v>3.8216560509554139E-2</v>
      </c>
    </row>
    <row r="1463" spans="1:8">
      <c r="A1463" s="132">
        <v>175315</v>
      </c>
      <c r="B1463" s="133" t="s">
        <v>1135</v>
      </c>
      <c r="C1463" s="134" t="s">
        <v>129</v>
      </c>
      <c r="D1463" s="134" t="s">
        <v>129</v>
      </c>
      <c r="E1463" s="134" t="s">
        <v>129</v>
      </c>
      <c r="F1463" s="134" t="s">
        <v>129</v>
      </c>
      <c r="G1463" s="135" t="s">
        <v>129</v>
      </c>
      <c r="H1463" s="137" t="str">
        <f>IFERROR((Table19[[#This Row],[_202310]]-Table19[[#This Row],[_201910]])/Table19[[#This Row],[_201910]]*1,"")</f>
        <v/>
      </c>
    </row>
    <row r="1464" spans="1:8">
      <c r="A1464" s="132">
        <v>175315</v>
      </c>
      <c r="B1464" s="133" t="s">
        <v>1136</v>
      </c>
      <c r="C1464" s="134">
        <v>219</v>
      </c>
      <c r="D1464" s="134">
        <v>215</v>
      </c>
      <c r="E1464" s="134">
        <v>210</v>
      </c>
      <c r="F1464" s="134">
        <v>189</v>
      </c>
      <c r="G1464" s="135">
        <v>227</v>
      </c>
      <c r="H1464" s="137">
        <f>IFERROR((Table19[[#This Row],[_202310]]-Table19[[#This Row],[_201910]])/Table19[[#This Row],[_201910]]*1,"")</f>
        <v>3.6529680365296802E-2</v>
      </c>
    </row>
    <row r="1465" spans="1:8">
      <c r="A1465" s="132">
        <v>175315</v>
      </c>
      <c r="B1465" s="133" t="s">
        <v>1137</v>
      </c>
      <c r="C1465" s="134">
        <v>17</v>
      </c>
      <c r="D1465" s="134">
        <v>18</v>
      </c>
      <c r="E1465" s="134">
        <v>22</v>
      </c>
      <c r="F1465" s="134">
        <v>23</v>
      </c>
      <c r="G1465" s="135">
        <v>24</v>
      </c>
      <c r="H1465" s="137">
        <f>IFERROR((Table19[[#This Row],[_202310]]-Table19[[#This Row],[_201910]])/Table19[[#This Row],[_201910]]*1,"")</f>
        <v>0.41176470588235292</v>
      </c>
    </row>
    <row r="1466" spans="1:8">
      <c r="A1466" s="132">
        <v>175315</v>
      </c>
      <c r="B1466" s="133" t="s">
        <v>1138</v>
      </c>
      <c r="C1466" s="134">
        <v>60</v>
      </c>
      <c r="D1466" s="134">
        <v>69</v>
      </c>
      <c r="E1466" s="134">
        <v>53</v>
      </c>
      <c r="F1466" s="134">
        <v>45</v>
      </c>
      <c r="G1466" s="135">
        <v>68</v>
      </c>
      <c r="H1466" s="137">
        <f>IFERROR((Table19[[#This Row],[_202310]]-Table19[[#This Row],[_201910]])/Table19[[#This Row],[_201910]]*1,"")</f>
        <v>0.13333333333333333</v>
      </c>
    </row>
    <row r="1467" spans="1:8">
      <c r="A1467" s="132">
        <v>175315</v>
      </c>
      <c r="B1467" s="133" t="s">
        <v>1139</v>
      </c>
      <c r="C1467" s="134">
        <v>235</v>
      </c>
      <c r="D1467" s="134">
        <v>190</v>
      </c>
      <c r="E1467" s="134">
        <v>212</v>
      </c>
      <c r="F1467" s="134">
        <v>188</v>
      </c>
      <c r="G1467" s="135">
        <v>216</v>
      </c>
      <c r="H1467" s="137">
        <f>IFERROR((Table19[[#This Row],[_202310]]-Table19[[#This Row],[_201910]])/Table19[[#This Row],[_201910]]*1,"")</f>
        <v>-8.085106382978724E-2</v>
      </c>
    </row>
    <row r="1468" spans="1:8">
      <c r="A1468" s="132">
        <v>175315</v>
      </c>
      <c r="B1468" s="133" t="s">
        <v>1140</v>
      </c>
      <c r="C1468" s="134" t="s">
        <v>129</v>
      </c>
      <c r="D1468" s="134" t="s">
        <v>129</v>
      </c>
      <c r="E1468" s="134" t="s">
        <v>129</v>
      </c>
      <c r="F1468" s="134" t="s">
        <v>129</v>
      </c>
      <c r="G1468" s="135" t="s">
        <v>129</v>
      </c>
      <c r="H1468" s="137" t="str">
        <f>IFERROR((Table19[[#This Row],[_202310]]-Table19[[#This Row],[_201910]])/Table19[[#This Row],[_201910]]*1,"")</f>
        <v/>
      </c>
    </row>
    <row r="1469" spans="1:8">
      <c r="A1469" s="132">
        <v>175315</v>
      </c>
      <c r="B1469" s="133" t="s">
        <v>1141</v>
      </c>
      <c r="C1469" s="134">
        <v>295</v>
      </c>
      <c r="D1469" s="134">
        <v>259</v>
      </c>
      <c r="E1469" s="134">
        <v>265</v>
      </c>
      <c r="F1469" s="134">
        <v>233</v>
      </c>
      <c r="G1469" s="135">
        <v>284</v>
      </c>
      <c r="H1469" s="137">
        <f>IFERROR((Table19[[#This Row],[_202310]]-Table19[[#This Row],[_201910]])/Table19[[#This Row],[_201910]]*1,"")</f>
        <v>-3.7288135593220341E-2</v>
      </c>
    </row>
    <row r="1470" spans="1:8">
      <c r="A1470" s="132">
        <v>175315</v>
      </c>
      <c r="B1470" s="133" t="s">
        <v>1142</v>
      </c>
      <c r="C1470" s="134">
        <v>23</v>
      </c>
      <c r="D1470" s="134">
        <v>22</v>
      </c>
      <c r="E1470" s="134">
        <v>28</v>
      </c>
      <c r="F1470" s="134">
        <v>28</v>
      </c>
      <c r="G1470" s="135">
        <v>30</v>
      </c>
      <c r="H1470" s="137">
        <f>IFERROR((Table19[[#This Row],[_202310]]-Table19[[#This Row],[_201910]])/Table19[[#This Row],[_201910]]*1,"")</f>
        <v>0.30434782608695654</v>
      </c>
    </row>
    <row r="1471" spans="1:8">
      <c r="A1471" s="132">
        <v>175315</v>
      </c>
      <c r="B1471" s="133" t="s">
        <v>1143</v>
      </c>
      <c r="C1471" s="134">
        <v>58</v>
      </c>
      <c r="D1471" s="134">
        <v>73</v>
      </c>
      <c r="E1471" s="134">
        <v>52</v>
      </c>
      <c r="F1471" s="134">
        <v>43</v>
      </c>
      <c r="G1471" s="135">
        <v>67</v>
      </c>
      <c r="H1471" s="137">
        <f>IFERROR((Table19[[#This Row],[_202310]]-Table19[[#This Row],[_201910]])/Table19[[#This Row],[_201910]]*1,"")</f>
        <v>0.15517241379310345</v>
      </c>
    </row>
    <row r="1472" spans="1:8">
      <c r="A1472" s="132">
        <v>175315</v>
      </c>
      <c r="B1472" s="133" t="s">
        <v>1144</v>
      </c>
      <c r="C1472" s="134">
        <v>265</v>
      </c>
      <c r="D1472" s="134">
        <v>213</v>
      </c>
      <c r="E1472" s="134">
        <v>230</v>
      </c>
      <c r="F1472" s="134">
        <v>205</v>
      </c>
      <c r="G1472" s="135">
        <v>226</v>
      </c>
      <c r="H1472" s="137">
        <f>IFERROR((Table19[[#This Row],[_202310]]-Table19[[#This Row],[_201910]])/Table19[[#This Row],[_201910]]*1,"")</f>
        <v>-0.14716981132075471</v>
      </c>
    </row>
    <row r="1473" spans="1:8">
      <c r="A1473" s="132">
        <v>175315</v>
      </c>
      <c r="B1473" s="133" t="s">
        <v>1145</v>
      </c>
      <c r="C1473" s="134" t="s">
        <v>129</v>
      </c>
      <c r="D1473" s="134" t="s">
        <v>129</v>
      </c>
      <c r="E1473" s="134" t="s">
        <v>129</v>
      </c>
      <c r="F1473" s="134" t="s">
        <v>129</v>
      </c>
      <c r="G1473" s="135" t="s">
        <v>129</v>
      </c>
      <c r="H1473" s="137" t="str">
        <f>IFERROR((Table19[[#This Row],[_202310]]-Table19[[#This Row],[_201910]])/Table19[[#This Row],[_201910]]*1,"")</f>
        <v/>
      </c>
    </row>
    <row r="1474" spans="1:8">
      <c r="A1474" s="132">
        <v>175315</v>
      </c>
      <c r="B1474" s="133" t="s">
        <v>1146</v>
      </c>
      <c r="C1474" s="134">
        <v>323</v>
      </c>
      <c r="D1474" s="134">
        <v>286</v>
      </c>
      <c r="E1474" s="134">
        <v>282</v>
      </c>
      <c r="F1474" s="134">
        <v>248</v>
      </c>
      <c r="G1474" s="135">
        <v>293</v>
      </c>
      <c r="H1474" s="137">
        <f>IFERROR((Table19[[#This Row],[_202310]]-Table19[[#This Row],[_201910]])/Table19[[#This Row],[_201910]]*1,"")</f>
        <v>-9.2879256965944276E-2</v>
      </c>
    </row>
    <row r="1475" spans="1:8">
      <c r="A1475" s="132">
        <v>175315</v>
      </c>
      <c r="B1475" s="133" t="s">
        <v>1147</v>
      </c>
      <c r="C1475" s="134">
        <v>18</v>
      </c>
      <c r="D1475" s="134">
        <v>32</v>
      </c>
      <c r="E1475" s="134">
        <v>9</v>
      </c>
      <c r="F1475" s="134">
        <v>15</v>
      </c>
      <c r="G1475" s="135">
        <v>16</v>
      </c>
      <c r="H1475" s="137">
        <f>IFERROR((Table19[[#This Row],[_202310]]-Table19[[#This Row],[_201910]])/Table19[[#This Row],[_201910]]*1,"")</f>
        <v>-0.1111111111111111</v>
      </c>
    </row>
    <row r="1476" spans="1:8">
      <c r="A1476" s="132">
        <v>175315</v>
      </c>
      <c r="B1476" s="133" t="s">
        <v>1148</v>
      </c>
      <c r="C1476" s="134">
        <v>384</v>
      </c>
      <c r="D1476" s="134">
        <v>361</v>
      </c>
      <c r="E1476" s="134">
        <v>279</v>
      </c>
      <c r="F1476" s="134">
        <v>241</v>
      </c>
      <c r="G1476" s="135">
        <v>261</v>
      </c>
      <c r="H1476" s="137">
        <f>IFERROR((Table19[[#This Row],[_202310]]-Table19[[#This Row],[_201910]])/Table19[[#This Row],[_201910]]*1,"")</f>
        <v>-0.3203125</v>
      </c>
    </row>
    <row r="1477" spans="1:8">
      <c r="A1477" s="132">
        <v>175315</v>
      </c>
      <c r="B1477" s="133" t="s">
        <v>1149</v>
      </c>
      <c r="C1477" s="134">
        <v>556</v>
      </c>
      <c r="D1477" s="134">
        <v>502</v>
      </c>
      <c r="E1477" s="134">
        <v>386</v>
      </c>
      <c r="F1477" s="134">
        <v>329</v>
      </c>
      <c r="G1477" s="135">
        <v>383</v>
      </c>
      <c r="H1477" s="137">
        <f>IFERROR((Table19[[#This Row],[_202310]]-Table19[[#This Row],[_201910]])/Table19[[#This Row],[_201910]]*1,"")</f>
        <v>-0.31115107913669066</v>
      </c>
    </row>
    <row r="1478" spans="1:8">
      <c r="A1478" s="132">
        <v>175315</v>
      </c>
      <c r="B1478" s="133" t="s">
        <v>1150</v>
      </c>
      <c r="C1478" s="134">
        <v>958</v>
      </c>
      <c r="D1478" s="134">
        <v>895</v>
      </c>
      <c r="E1478" s="134">
        <v>674</v>
      </c>
      <c r="F1478" s="134">
        <v>585</v>
      </c>
      <c r="G1478" s="135">
        <v>660</v>
      </c>
      <c r="H1478" s="137">
        <f>IFERROR((Table19[[#This Row],[_202310]]-Table19[[#This Row],[_201910]])/Table19[[#This Row],[_201910]]*1,"")</f>
        <v>-0.31106471816283926</v>
      </c>
    </row>
    <row r="1479" spans="1:8">
      <c r="A1479" s="132">
        <v>175315</v>
      </c>
      <c r="B1479" s="133" t="s">
        <v>1151</v>
      </c>
      <c r="C1479" s="134">
        <v>25</v>
      </c>
      <c r="D1479" s="134">
        <v>24</v>
      </c>
      <c r="E1479" s="134">
        <v>29</v>
      </c>
      <c r="F1479" s="134">
        <v>30</v>
      </c>
      <c r="G1479" s="135">
        <v>31</v>
      </c>
      <c r="H1479" s="137">
        <f>IFERROR((Table19[[#This Row],[_202310]]-Table19[[#This Row],[_201910]])/Table19[[#This Row],[_201910]]*1,"")</f>
        <v>0.24</v>
      </c>
    </row>
    <row r="1480" spans="1:8">
      <c r="A1480" s="132">
        <v>175315</v>
      </c>
      <c r="B1480" s="133" t="s">
        <v>1152</v>
      </c>
      <c r="C1480" s="134">
        <v>31</v>
      </c>
      <c r="D1480" s="134">
        <v>33</v>
      </c>
      <c r="E1480" s="134">
        <v>30</v>
      </c>
      <c r="F1480" s="134">
        <v>31</v>
      </c>
      <c r="G1480" s="135">
        <v>29</v>
      </c>
      <c r="H1480" s="137">
        <f>IFERROR((Table19[[#This Row],[_202310]]-Table19[[#This Row],[_201910]])/Table19[[#This Row],[_201910]]*1,"")</f>
        <v>-6.4516129032258063E-2</v>
      </c>
    </row>
    <row r="1481" spans="1:8">
      <c r="A1481" s="132">
        <v>175315</v>
      </c>
      <c r="B1481" s="133" t="s">
        <v>1153</v>
      </c>
      <c r="C1481" s="134">
        <v>1</v>
      </c>
      <c r="D1481" s="134">
        <v>3</v>
      </c>
      <c r="E1481" s="134">
        <v>1</v>
      </c>
      <c r="F1481" s="134">
        <v>2</v>
      </c>
      <c r="G1481" s="135">
        <v>2</v>
      </c>
      <c r="H1481" s="137">
        <f>IFERROR((Table19[[#This Row],[_202310]]-Table19[[#This Row],[_201910]])/Table19[[#This Row],[_201910]]*1,"")</f>
        <v>1</v>
      </c>
    </row>
    <row r="1482" spans="1:8">
      <c r="A1482" s="132">
        <v>175315</v>
      </c>
      <c r="B1482" s="133" t="s">
        <v>1154</v>
      </c>
      <c r="C1482" s="134">
        <v>30</v>
      </c>
      <c r="D1482" s="134">
        <v>31</v>
      </c>
      <c r="E1482" s="134">
        <v>29</v>
      </c>
      <c r="F1482" s="134">
        <v>29</v>
      </c>
      <c r="G1482" s="135">
        <v>27</v>
      </c>
      <c r="H1482" s="137">
        <f>IFERROR((Table19[[#This Row],[_202310]]-Table19[[#This Row],[_201910]])/Table19[[#This Row],[_201910]]*1,"")</f>
        <v>-0.1</v>
      </c>
    </row>
    <row r="1483" spans="1:8">
      <c r="A1483" s="132">
        <v>175315</v>
      </c>
      <c r="B1483" s="133" t="s">
        <v>1155</v>
      </c>
      <c r="C1483" s="134">
        <v>43</v>
      </c>
      <c r="D1483" s="134">
        <v>43</v>
      </c>
      <c r="E1483" s="134">
        <v>40</v>
      </c>
      <c r="F1483" s="134">
        <v>39</v>
      </c>
      <c r="G1483" s="135">
        <v>40</v>
      </c>
      <c r="H1483" s="137">
        <f>IFERROR((Table19[[#This Row],[_202310]]-Table19[[#This Row],[_201910]])/Table19[[#This Row],[_201910]]*1,"")</f>
        <v>-6.9767441860465115E-2</v>
      </c>
    </row>
    <row r="1484" spans="1:8">
      <c r="A1484" s="132">
        <v>175519</v>
      </c>
      <c r="B1484" s="133" t="s">
        <v>1130</v>
      </c>
      <c r="C1484" s="134">
        <v>747</v>
      </c>
      <c r="D1484" s="134">
        <v>617</v>
      </c>
      <c r="E1484" s="134">
        <v>611</v>
      </c>
      <c r="F1484" s="134">
        <v>630</v>
      </c>
      <c r="G1484" s="135">
        <v>623</v>
      </c>
      <c r="H1484" s="137">
        <f>IFERROR((Table19[[#This Row],[_202310]]-Table19[[#This Row],[_201910]])/Table19[[#This Row],[_201910]]*1,"")</f>
        <v>-0.16599732262382866</v>
      </c>
    </row>
    <row r="1485" spans="1:8">
      <c r="A1485" s="132">
        <v>175519</v>
      </c>
      <c r="B1485" s="133" t="s">
        <v>1131</v>
      </c>
      <c r="C1485" s="134">
        <v>0</v>
      </c>
      <c r="D1485" s="134">
        <v>0</v>
      </c>
      <c r="E1485" s="134">
        <v>0</v>
      </c>
      <c r="F1485" s="134">
        <v>0</v>
      </c>
      <c r="G1485" s="135">
        <v>0</v>
      </c>
      <c r="H1485" s="137" t="str">
        <f>IFERROR((Table19[[#This Row],[_202310]]-Table19[[#This Row],[_201910]])/Table19[[#This Row],[_201910]]*1,"")</f>
        <v/>
      </c>
    </row>
    <row r="1486" spans="1:8">
      <c r="A1486" s="132">
        <v>175519</v>
      </c>
      <c r="B1486" s="133" t="s">
        <v>1132</v>
      </c>
      <c r="C1486" s="134">
        <v>747</v>
      </c>
      <c r="D1486" s="134">
        <v>617</v>
      </c>
      <c r="E1486" s="134">
        <v>611</v>
      </c>
      <c r="F1486" s="134">
        <v>630</v>
      </c>
      <c r="G1486" s="135">
        <v>623</v>
      </c>
      <c r="H1486" s="137">
        <f>IFERROR((Table19[[#This Row],[_202310]]-Table19[[#This Row],[_201910]])/Table19[[#This Row],[_201910]]*1,"")</f>
        <v>-0.16599732262382866</v>
      </c>
    </row>
    <row r="1487" spans="1:8">
      <c r="A1487" s="132">
        <v>175519</v>
      </c>
      <c r="B1487" s="133" t="s">
        <v>1133</v>
      </c>
      <c r="C1487" s="134">
        <v>65</v>
      </c>
      <c r="D1487" s="134">
        <v>42</v>
      </c>
      <c r="E1487" s="134">
        <v>75</v>
      </c>
      <c r="F1487" s="134">
        <v>69</v>
      </c>
      <c r="G1487" s="135">
        <v>82</v>
      </c>
      <c r="H1487" s="137">
        <f>IFERROR((Table19[[#This Row],[_202310]]-Table19[[#This Row],[_201910]])/Table19[[#This Row],[_201910]]*1,"")</f>
        <v>0.26153846153846155</v>
      </c>
    </row>
    <row r="1488" spans="1:8">
      <c r="A1488" s="132">
        <v>175519</v>
      </c>
      <c r="B1488" s="133" t="s">
        <v>1134</v>
      </c>
      <c r="C1488" s="134">
        <v>93</v>
      </c>
      <c r="D1488" s="134">
        <v>126</v>
      </c>
      <c r="E1488" s="134">
        <v>88</v>
      </c>
      <c r="F1488" s="134">
        <v>98</v>
      </c>
      <c r="G1488" s="135">
        <v>163</v>
      </c>
      <c r="H1488" s="137">
        <f>IFERROR((Table19[[#This Row],[_202310]]-Table19[[#This Row],[_201910]])/Table19[[#This Row],[_201910]]*1,"")</f>
        <v>0.75268817204301075</v>
      </c>
    </row>
    <row r="1489" spans="1:8">
      <c r="A1489" s="132">
        <v>175519</v>
      </c>
      <c r="B1489" s="133" t="s">
        <v>1135</v>
      </c>
      <c r="C1489" s="134" t="s">
        <v>129</v>
      </c>
      <c r="D1489" s="134" t="s">
        <v>129</v>
      </c>
      <c r="E1489" s="134" t="s">
        <v>129</v>
      </c>
      <c r="F1489" s="134" t="s">
        <v>129</v>
      </c>
      <c r="G1489" s="135" t="s">
        <v>129</v>
      </c>
      <c r="H1489" s="137" t="str">
        <f>IFERROR((Table19[[#This Row],[_202310]]-Table19[[#This Row],[_201910]])/Table19[[#This Row],[_201910]]*1,"")</f>
        <v/>
      </c>
    </row>
    <row r="1490" spans="1:8">
      <c r="A1490" s="132">
        <v>175519</v>
      </c>
      <c r="B1490" s="133" t="s">
        <v>1136</v>
      </c>
      <c r="C1490" s="134">
        <v>158</v>
      </c>
      <c r="D1490" s="134">
        <v>168</v>
      </c>
      <c r="E1490" s="134">
        <v>163</v>
      </c>
      <c r="F1490" s="134">
        <v>167</v>
      </c>
      <c r="G1490" s="135">
        <v>245</v>
      </c>
      <c r="H1490" s="137">
        <f>IFERROR((Table19[[#This Row],[_202310]]-Table19[[#This Row],[_201910]])/Table19[[#This Row],[_201910]]*1,"")</f>
        <v>0.55063291139240511</v>
      </c>
    </row>
    <row r="1491" spans="1:8">
      <c r="A1491" s="132">
        <v>175519</v>
      </c>
      <c r="B1491" s="133" t="s">
        <v>1137</v>
      </c>
      <c r="C1491" s="134">
        <v>21</v>
      </c>
      <c r="D1491" s="134">
        <v>27</v>
      </c>
      <c r="E1491" s="134">
        <v>27</v>
      </c>
      <c r="F1491" s="134">
        <v>27</v>
      </c>
      <c r="G1491" s="135">
        <v>39</v>
      </c>
      <c r="H1491" s="137">
        <f>IFERROR((Table19[[#This Row],[_202310]]-Table19[[#This Row],[_201910]])/Table19[[#This Row],[_201910]]*1,"")</f>
        <v>0.8571428571428571</v>
      </c>
    </row>
    <row r="1492" spans="1:8">
      <c r="A1492" s="132">
        <v>175519</v>
      </c>
      <c r="B1492" s="133" t="s">
        <v>1138</v>
      </c>
      <c r="C1492" s="134">
        <v>75</v>
      </c>
      <c r="D1492" s="134">
        <v>53</v>
      </c>
      <c r="E1492" s="134">
        <v>75</v>
      </c>
      <c r="F1492" s="134">
        <v>69</v>
      </c>
      <c r="G1492" s="135">
        <v>82</v>
      </c>
      <c r="H1492" s="137">
        <f>IFERROR((Table19[[#This Row],[_202310]]-Table19[[#This Row],[_201910]])/Table19[[#This Row],[_201910]]*1,"")</f>
        <v>9.3333333333333338E-2</v>
      </c>
    </row>
    <row r="1493" spans="1:8">
      <c r="A1493" s="132">
        <v>175519</v>
      </c>
      <c r="B1493" s="133" t="s">
        <v>1139</v>
      </c>
      <c r="C1493" s="134">
        <v>107</v>
      </c>
      <c r="D1493" s="134">
        <v>135</v>
      </c>
      <c r="E1493" s="134">
        <v>97</v>
      </c>
      <c r="F1493" s="134">
        <v>111</v>
      </c>
      <c r="G1493" s="135">
        <v>166</v>
      </c>
      <c r="H1493" s="137">
        <f>IFERROR((Table19[[#This Row],[_202310]]-Table19[[#This Row],[_201910]])/Table19[[#This Row],[_201910]]*1,"")</f>
        <v>0.55140186915887845</v>
      </c>
    </row>
    <row r="1494" spans="1:8">
      <c r="A1494" s="132">
        <v>175519</v>
      </c>
      <c r="B1494" s="133" t="s">
        <v>1140</v>
      </c>
      <c r="C1494" s="134" t="s">
        <v>129</v>
      </c>
      <c r="D1494" s="134" t="s">
        <v>129</v>
      </c>
      <c r="E1494" s="134" t="s">
        <v>129</v>
      </c>
      <c r="F1494" s="134" t="s">
        <v>129</v>
      </c>
      <c r="G1494" s="135" t="s">
        <v>129</v>
      </c>
      <c r="H1494" s="137" t="str">
        <f>IFERROR((Table19[[#This Row],[_202310]]-Table19[[#This Row],[_201910]])/Table19[[#This Row],[_201910]]*1,"")</f>
        <v/>
      </c>
    </row>
    <row r="1495" spans="1:8">
      <c r="A1495" s="132">
        <v>175519</v>
      </c>
      <c r="B1495" s="133" t="s">
        <v>1141</v>
      </c>
      <c r="C1495" s="134">
        <v>182</v>
      </c>
      <c r="D1495" s="134">
        <v>188</v>
      </c>
      <c r="E1495" s="134">
        <v>172</v>
      </c>
      <c r="F1495" s="134">
        <v>180</v>
      </c>
      <c r="G1495" s="135">
        <v>248</v>
      </c>
      <c r="H1495" s="137">
        <f>IFERROR((Table19[[#This Row],[_202310]]-Table19[[#This Row],[_201910]])/Table19[[#This Row],[_201910]]*1,"")</f>
        <v>0.36263736263736263</v>
      </c>
    </row>
    <row r="1496" spans="1:8">
      <c r="A1496" s="132">
        <v>175519</v>
      </c>
      <c r="B1496" s="133" t="s">
        <v>1142</v>
      </c>
      <c r="C1496" s="134">
        <v>24</v>
      </c>
      <c r="D1496" s="134">
        <v>30</v>
      </c>
      <c r="E1496" s="134">
        <v>28</v>
      </c>
      <c r="F1496" s="134">
        <v>29</v>
      </c>
      <c r="G1496" s="135">
        <v>40</v>
      </c>
      <c r="H1496" s="137">
        <f>IFERROR((Table19[[#This Row],[_202310]]-Table19[[#This Row],[_201910]])/Table19[[#This Row],[_201910]]*1,"")</f>
        <v>0.66666666666666663</v>
      </c>
    </row>
    <row r="1497" spans="1:8">
      <c r="A1497" s="132">
        <v>175519</v>
      </c>
      <c r="B1497" s="133" t="s">
        <v>1143</v>
      </c>
      <c r="C1497" s="134">
        <v>77</v>
      </c>
      <c r="D1497" s="134">
        <v>54</v>
      </c>
      <c r="E1497" s="134">
        <v>75</v>
      </c>
      <c r="F1497" s="134">
        <v>70</v>
      </c>
      <c r="G1497" s="135">
        <v>81</v>
      </c>
      <c r="H1497" s="137">
        <f>IFERROR((Table19[[#This Row],[_202310]]-Table19[[#This Row],[_201910]])/Table19[[#This Row],[_201910]]*1,"")</f>
        <v>5.1948051948051951E-2</v>
      </c>
    </row>
    <row r="1498" spans="1:8">
      <c r="A1498" s="132">
        <v>175519</v>
      </c>
      <c r="B1498" s="133" t="s">
        <v>1144</v>
      </c>
      <c r="C1498" s="134">
        <v>112</v>
      </c>
      <c r="D1498" s="134">
        <v>136</v>
      </c>
      <c r="E1498" s="134">
        <v>97</v>
      </c>
      <c r="F1498" s="134">
        <v>112</v>
      </c>
      <c r="G1498" s="135">
        <v>169</v>
      </c>
      <c r="H1498" s="137">
        <f>IFERROR((Table19[[#This Row],[_202310]]-Table19[[#This Row],[_201910]])/Table19[[#This Row],[_201910]]*1,"")</f>
        <v>0.5089285714285714</v>
      </c>
    </row>
    <row r="1499" spans="1:8">
      <c r="A1499" s="132">
        <v>175519</v>
      </c>
      <c r="B1499" s="133" t="s">
        <v>1145</v>
      </c>
      <c r="C1499" s="134" t="s">
        <v>129</v>
      </c>
      <c r="D1499" s="134" t="s">
        <v>129</v>
      </c>
      <c r="E1499" s="134" t="s">
        <v>129</v>
      </c>
      <c r="F1499" s="134" t="s">
        <v>129</v>
      </c>
      <c r="G1499" s="135" t="s">
        <v>129</v>
      </c>
      <c r="H1499" s="137" t="str">
        <f>IFERROR((Table19[[#This Row],[_202310]]-Table19[[#This Row],[_201910]])/Table19[[#This Row],[_201910]]*1,"")</f>
        <v/>
      </c>
    </row>
    <row r="1500" spans="1:8">
      <c r="A1500" s="132">
        <v>175519</v>
      </c>
      <c r="B1500" s="133" t="s">
        <v>1146</v>
      </c>
      <c r="C1500" s="134">
        <v>189</v>
      </c>
      <c r="D1500" s="134">
        <v>190</v>
      </c>
      <c r="E1500" s="134">
        <v>172</v>
      </c>
      <c r="F1500" s="134">
        <v>182</v>
      </c>
      <c r="G1500" s="135">
        <v>250</v>
      </c>
      <c r="H1500" s="137">
        <f>IFERROR((Table19[[#This Row],[_202310]]-Table19[[#This Row],[_201910]])/Table19[[#This Row],[_201910]]*1,"")</f>
        <v>0.32275132275132273</v>
      </c>
    </row>
    <row r="1501" spans="1:8">
      <c r="A1501" s="132">
        <v>175519</v>
      </c>
      <c r="B1501" s="133" t="s">
        <v>1147</v>
      </c>
      <c r="C1501" s="134">
        <v>4</v>
      </c>
      <c r="D1501" s="134">
        <v>5</v>
      </c>
      <c r="E1501" s="134">
        <v>15</v>
      </c>
      <c r="F1501" s="134">
        <v>4</v>
      </c>
      <c r="G1501" s="135">
        <v>6</v>
      </c>
      <c r="H1501" s="137">
        <f>IFERROR((Table19[[#This Row],[_202310]]-Table19[[#This Row],[_201910]])/Table19[[#This Row],[_201910]]*1,"")</f>
        <v>0.5</v>
      </c>
    </row>
    <row r="1502" spans="1:8">
      <c r="A1502" s="132">
        <v>175519</v>
      </c>
      <c r="B1502" s="133" t="s">
        <v>1148</v>
      </c>
      <c r="C1502" s="134">
        <v>266</v>
      </c>
      <c r="D1502" s="134">
        <v>197</v>
      </c>
      <c r="E1502" s="134">
        <v>207</v>
      </c>
      <c r="F1502" s="134">
        <v>182</v>
      </c>
      <c r="G1502" s="135">
        <v>169</v>
      </c>
      <c r="H1502" s="137">
        <f>IFERROR((Table19[[#This Row],[_202310]]-Table19[[#This Row],[_201910]])/Table19[[#This Row],[_201910]]*1,"")</f>
        <v>-0.36466165413533835</v>
      </c>
    </row>
    <row r="1503" spans="1:8">
      <c r="A1503" s="132">
        <v>175519</v>
      </c>
      <c r="B1503" s="133" t="s">
        <v>1149</v>
      </c>
      <c r="C1503" s="134">
        <v>288</v>
      </c>
      <c r="D1503" s="134">
        <v>225</v>
      </c>
      <c r="E1503" s="134">
        <v>217</v>
      </c>
      <c r="F1503" s="134">
        <v>262</v>
      </c>
      <c r="G1503" s="135">
        <v>198</v>
      </c>
      <c r="H1503" s="137">
        <f>IFERROR((Table19[[#This Row],[_202310]]-Table19[[#This Row],[_201910]])/Table19[[#This Row],[_201910]]*1,"")</f>
        <v>-0.3125</v>
      </c>
    </row>
    <row r="1504" spans="1:8">
      <c r="A1504" s="132">
        <v>175519</v>
      </c>
      <c r="B1504" s="133" t="s">
        <v>1150</v>
      </c>
      <c r="C1504" s="134">
        <v>558</v>
      </c>
      <c r="D1504" s="134">
        <v>427</v>
      </c>
      <c r="E1504" s="134">
        <v>439</v>
      </c>
      <c r="F1504" s="134">
        <v>448</v>
      </c>
      <c r="G1504" s="135">
        <v>373</v>
      </c>
      <c r="H1504" s="137">
        <f>IFERROR((Table19[[#This Row],[_202310]]-Table19[[#This Row],[_201910]])/Table19[[#This Row],[_201910]]*1,"")</f>
        <v>-0.33154121863799285</v>
      </c>
    </row>
    <row r="1505" spans="1:8">
      <c r="A1505" s="132">
        <v>175519</v>
      </c>
      <c r="B1505" s="133" t="s">
        <v>1151</v>
      </c>
      <c r="C1505" s="134">
        <v>25</v>
      </c>
      <c r="D1505" s="134">
        <v>31</v>
      </c>
      <c r="E1505" s="134">
        <v>28</v>
      </c>
      <c r="F1505" s="134">
        <v>29</v>
      </c>
      <c r="G1505" s="135">
        <v>40</v>
      </c>
      <c r="H1505" s="137">
        <f>IFERROR((Table19[[#This Row],[_202310]]-Table19[[#This Row],[_201910]])/Table19[[#This Row],[_201910]]*1,"")</f>
        <v>0.6</v>
      </c>
    </row>
    <row r="1506" spans="1:8">
      <c r="A1506" s="132">
        <v>175519</v>
      </c>
      <c r="B1506" s="133" t="s">
        <v>1152</v>
      </c>
      <c r="C1506" s="134">
        <v>36</v>
      </c>
      <c r="D1506" s="134">
        <v>33</v>
      </c>
      <c r="E1506" s="134">
        <v>36</v>
      </c>
      <c r="F1506" s="134">
        <v>30</v>
      </c>
      <c r="G1506" s="135">
        <v>28</v>
      </c>
      <c r="H1506" s="137">
        <f>IFERROR((Table19[[#This Row],[_202310]]-Table19[[#This Row],[_201910]])/Table19[[#This Row],[_201910]]*1,"")</f>
        <v>-0.22222222222222221</v>
      </c>
    </row>
    <row r="1507" spans="1:8">
      <c r="A1507" s="132">
        <v>175519</v>
      </c>
      <c r="B1507" s="133" t="s">
        <v>1153</v>
      </c>
      <c r="C1507" s="134">
        <v>1</v>
      </c>
      <c r="D1507" s="134">
        <v>1</v>
      </c>
      <c r="E1507" s="134">
        <v>2</v>
      </c>
      <c r="F1507" s="134">
        <v>1</v>
      </c>
      <c r="G1507" s="135">
        <v>1</v>
      </c>
      <c r="H1507" s="137">
        <f>IFERROR((Table19[[#This Row],[_202310]]-Table19[[#This Row],[_201910]])/Table19[[#This Row],[_201910]]*1,"")</f>
        <v>0</v>
      </c>
    </row>
    <row r="1508" spans="1:8">
      <c r="A1508" s="132">
        <v>175519</v>
      </c>
      <c r="B1508" s="133" t="s">
        <v>1154</v>
      </c>
      <c r="C1508" s="134">
        <v>36</v>
      </c>
      <c r="D1508" s="134">
        <v>32</v>
      </c>
      <c r="E1508" s="134">
        <v>34</v>
      </c>
      <c r="F1508" s="134">
        <v>29</v>
      </c>
      <c r="G1508" s="135">
        <v>27</v>
      </c>
      <c r="H1508" s="137">
        <f>IFERROR((Table19[[#This Row],[_202310]]-Table19[[#This Row],[_201910]])/Table19[[#This Row],[_201910]]*1,"")</f>
        <v>-0.25</v>
      </c>
    </row>
    <row r="1509" spans="1:8">
      <c r="A1509" s="132">
        <v>175519</v>
      </c>
      <c r="B1509" s="133" t="s">
        <v>1155</v>
      </c>
      <c r="C1509" s="134">
        <v>39</v>
      </c>
      <c r="D1509" s="134">
        <v>36</v>
      </c>
      <c r="E1509" s="134">
        <v>36</v>
      </c>
      <c r="F1509" s="134">
        <v>42</v>
      </c>
      <c r="G1509" s="135">
        <v>32</v>
      </c>
      <c r="H1509" s="137">
        <f>IFERROR((Table19[[#This Row],[_202310]]-Table19[[#This Row],[_201910]])/Table19[[#This Row],[_201910]]*1,"")</f>
        <v>-0.17948717948717949</v>
      </c>
    </row>
    <row r="1510" spans="1:8">
      <c r="A1510" s="132">
        <v>175652</v>
      </c>
      <c r="B1510" s="133" t="s">
        <v>1130</v>
      </c>
      <c r="C1510" s="134">
        <v>1650</v>
      </c>
      <c r="D1510" s="134">
        <v>1439</v>
      </c>
      <c r="E1510" s="134">
        <v>1064</v>
      </c>
      <c r="F1510" s="134">
        <v>984</v>
      </c>
      <c r="G1510" s="135">
        <v>1064</v>
      </c>
      <c r="H1510" s="137">
        <f>IFERROR((Table19[[#This Row],[_202310]]-Table19[[#This Row],[_201910]])/Table19[[#This Row],[_201910]]*1,"")</f>
        <v>-0.35515151515151516</v>
      </c>
    </row>
    <row r="1511" spans="1:8">
      <c r="A1511" s="132">
        <v>175652</v>
      </c>
      <c r="B1511" s="133" t="s">
        <v>1131</v>
      </c>
      <c r="C1511" s="134">
        <v>0</v>
      </c>
      <c r="D1511" s="134">
        <v>0</v>
      </c>
      <c r="E1511" s="134">
        <v>0</v>
      </c>
      <c r="F1511" s="134">
        <v>0</v>
      </c>
      <c r="G1511" s="135">
        <v>0</v>
      </c>
      <c r="H1511" s="137" t="str">
        <f>IFERROR((Table19[[#This Row],[_202310]]-Table19[[#This Row],[_201910]])/Table19[[#This Row],[_201910]]*1,"")</f>
        <v/>
      </c>
    </row>
    <row r="1512" spans="1:8">
      <c r="A1512" s="132">
        <v>175652</v>
      </c>
      <c r="B1512" s="133" t="s">
        <v>1132</v>
      </c>
      <c r="C1512" s="134">
        <v>1650</v>
      </c>
      <c r="D1512" s="134">
        <v>1439</v>
      </c>
      <c r="E1512" s="134">
        <v>1064</v>
      </c>
      <c r="F1512" s="134">
        <v>984</v>
      </c>
      <c r="G1512" s="135">
        <v>1064</v>
      </c>
      <c r="H1512" s="137">
        <f>IFERROR((Table19[[#This Row],[_202310]]-Table19[[#This Row],[_201910]])/Table19[[#This Row],[_201910]]*1,"")</f>
        <v>-0.35515151515151516</v>
      </c>
    </row>
    <row r="1513" spans="1:8">
      <c r="A1513" s="132">
        <v>175652</v>
      </c>
      <c r="B1513" s="133" t="s">
        <v>1133</v>
      </c>
      <c r="C1513" s="134">
        <v>47</v>
      </c>
      <c r="D1513" s="134">
        <v>180</v>
      </c>
      <c r="E1513" s="134">
        <v>77</v>
      </c>
      <c r="F1513" s="134">
        <v>86</v>
      </c>
      <c r="G1513" s="135">
        <v>88</v>
      </c>
      <c r="H1513" s="137">
        <f>IFERROR((Table19[[#This Row],[_202310]]-Table19[[#This Row],[_201910]])/Table19[[#This Row],[_201910]]*1,"")</f>
        <v>0.87234042553191493</v>
      </c>
    </row>
    <row r="1514" spans="1:8">
      <c r="A1514" s="132">
        <v>175652</v>
      </c>
      <c r="B1514" s="133" t="s">
        <v>1134</v>
      </c>
      <c r="C1514" s="134">
        <v>345</v>
      </c>
      <c r="D1514" s="134">
        <v>306</v>
      </c>
      <c r="E1514" s="134">
        <v>270</v>
      </c>
      <c r="F1514" s="134">
        <v>269</v>
      </c>
      <c r="G1514" s="135">
        <v>313</v>
      </c>
      <c r="H1514" s="137">
        <f>IFERROR((Table19[[#This Row],[_202310]]-Table19[[#This Row],[_201910]])/Table19[[#This Row],[_201910]]*1,"")</f>
        <v>-9.2753623188405798E-2</v>
      </c>
    </row>
    <row r="1515" spans="1:8">
      <c r="A1515" s="132">
        <v>175652</v>
      </c>
      <c r="B1515" s="133" t="s">
        <v>1135</v>
      </c>
      <c r="C1515" s="134" t="s">
        <v>129</v>
      </c>
      <c r="D1515" s="134" t="s">
        <v>129</v>
      </c>
      <c r="E1515" s="134" t="s">
        <v>129</v>
      </c>
      <c r="F1515" s="134" t="s">
        <v>129</v>
      </c>
      <c r="G1515" s="135" t="s">
        <v>129</v>
      </c>
      <c r="H1515" s="137" t="str">
        <f>IFERROR((Table19[[#This Row],[_202310]]-Table19[[#This Row],[_201910]])/Table19[[#This Row],[_201910]]*1,"")</f>
        <v/>
      </c>
    </row>
    <row r="1516" spans="1:8">
      <c r="A1516" s="132">
        <v>175652</v>
      </c>
      <c r="B1516" s="133" t="s">
        <v>1136</v>
      </c>
      <c r="C1516" s="134">
        <v>392</v>
      </c>
      <c r="D1516" s="134">
        <v>486</v>
      </c>
      <c r="E1516" s="134">
        <v>347</v>
      </c>
      <c r="F1516" s="134">
        <v>355</v>
      </c>
      <c r="G1516" s="135">
        <v>401</v>
      </c>
      <c r="H1516" s="137">
        <f>IFERROR((Table19[[#This Row],[_202310]]-Table19[[#This Row],[_201910]])/Table19[[#This Row],[_201910]]*1,"")</f>
        <v>2.2959183673469389E-2</v>
      </c>
    </row>
    <row r="1517" spans="1:8">
      <c r="A1517" s="132">
        <v>175652</v>
      </c>
      <c r="B1517" s="133" t="s">
        <v>1137</v>
      </c>
      <c r="C1517" s="134">
        <v>24</v>
      </c>
      <c r="D1517" s="134">
        <v>34</v>
      </c>
      <c r="E1517" s="134">
        <v>33</v>
      </c>
      <c r="F1517" s="134">
        <v>36</v>
      </c>
      <c r="G1517" s="135">
        <v>38</v>
      </c>
      <c r="H1517" s="137">
        <f>IFERROR((Table19[[#This Row],[_202310]]-Table19[[#This Row],[_201910]])/Table19[[#This Row],[_201910]]*1,"")</f>
        <v>0.58333333333333337</v>
      </c>
    </row>
    <row r="1518" spans="1:8">
      <c r="A1518" s="132">
        <v>175652</v>
      </c>
      <c r="B1518" s="133" t="s">
        <v>1138</v>
      </c>
      <c r="C1518" s="134">
        <v>54</v>
      </c>
      <c r="D1518" s="134">
        <v>201</v>
      </c>
      <c r="E1518" s="134">
        <v>82</v>
      </c>
      <c r="F1518" s="134">
        <v>106</v>
      </c>
      <c r="G1518" s="135">
        <v>90</v>
      </c>
      <c r="H1518" s="137">
        <f>IFERROR((Table19[[#This Row],[_202310]]-Table19[[#This Row],[_201910]])/Table19[[#This Row],[_201910]]*1,"")</f>
        <v>0.66666666666666663</v>
      </c>
    </row>
    <row r="1519" spans="1:8">
      <c r="A1519" s="132">
        <v>175652</v>
      </c>
      <c r="B1519" s="133" t="s">
        <v>1139</v>
      </c>
      <c r="C1519" s="134">
        <v>415</v>
      </c>
      <c r="D1519" s="134">
        <v>360</v>
      </c>
      <c r="E1519" s="134">
        <v>296</v>
      </c>
      <c r="F1519" s="134">
        <v>512</v>
      </c>
      <c r="G1519" s="135">
        <v>345</v>
      </c>
      <c r="H1519" s="137">
        <f>IFERROR((Table19[[#This Row],[_202310]]-Table19[[#This Row],[_201910]])/Table19[[#This Row],[_201910]]*1,"")</f>
        <v>-0.16867469879518071</v>
      </c>
    </row>
    <row r="1520" spans="1:8">
      <c r="A1520" s="132">
        <v>175652</v>
      </c>
      <c r="B1520" s="133" t="s">
        <v>1140</v>
      </c>
      <c r="C1520" s="134" t="s">
        <v>129</v>
      </c>
      <c r="D1520" s="134" t="s">
        <v>129</v>
      </c>
      <c r="E1520" s="134" t="s">
        <v>129</v>
      </c>
      <c r="F1520" s="134" t="s">
        <v>129</v>
      </c>
      <c r="G1520" s="135" t="s">
        <v>129</v>
      </c>
      <c r="H1520" s="137" t="str">
        <f>IFERROR((Table19[[#This Row],[_202310]]-Table19[[#This Row],[_201910]])/Table19[[#This Row],[_201910]]*1,"")</f>
        <v/>
      </c>
    </row>
    <row r="1521" spans="1:8">
      <c r="A1521" s="132">
        <v>175652</v>
      </c>
      <c r="B1521" s="133" t="s">
        <v>1141</v>
      </c>
      <c r="C1521" s="134">
        <v>469</v>
      </c>
      <c r="D1521" s="134">
        <v>561</v>
      </c>
      <c r="E1521" s="134">
        <v>378</v>
      </c>
      <c r="F1521" s="134">
        <v>618</v>
      </c>
      <c r="G1521" s="135">
        <v>435</v>
      </c>
      <c r="H1521" s="137">
        <f>IFERROR((Table19[[#This Row],[_202310]]-Table19[[#This Row],[_201910]])/Table19[[#This Row],[_201910]]*1,"")</f>
        <v>-7.2494669509594878E-2</v>
      </c>
    </row>
    <row r="1522" spans="1:8">
      <c r="A1522" s="132">
        <v>175652</v>
      </c>
      <c r="B1522" s="133" t="s">
        <v>1142</v>
      </c>
      <c r="C1522" s="134">
        <v>28</v>
      </c>
      <c r="D1522" s="134">
        <v>39</v>
      </c>
      <c r="E1522" s="134">
        <v>36</v>
      </c>
      <c r="F1522" s="134">
        <v>63</v>
      </c>
      <c r="G1522" s="135">
        <v>41</v>
      </c>
      <c r="H1522" s="137">
        <f>IFERROR((Table19[[#This Row],[_202310]]-Table19[[#This Row],[_201910]])/Table19[[#This Row],[_201910]]*1,"")</f>
        <v>0.4642857142857143</v>
      </c>
    </row>
    <row r="1523" spans="1:8">
      <c r="A1523" s="132">
        <v>175652</v>
      </c>
      <c r="B1523" s="133" t="s">
        <v>1143</v>
      </c>
      <c r="C1523" s="134">
        <v>57</v>
      </c>
      <c r="D1523" s="134">
        <v>209</v>
      </c>
      <c r="E1523" s="134">
        <v>84</v>
      </c>
      <c r="F1523" s="134">
        <v>101</v>
      </c>
      <c r="G1523" s="135">
        <v>91</v>
      </c>
      <c r="H1523" s="137">
        <f>IFERROR((Table19[[#This Row],[_202310]]-Table19[[#This Row],[_201910]])/Table19[[#This Row],[_201910]]*1,"")</f>
        <v>0.59649122807017541</v>
      </c>
    </row>
    <row r="1524" spans="1:8">
      <c r="A1524" s="132">
        <v>175652</v>
      </c>
      <c r="B1524" s="133" t="s">
        <v>1144</v>
      </c>
      <c r="C1524" s="134">
        <v>427</v>
      </c>
      <c r="D1524" s="134">
        <v>378</v>
      </c>
      <c r="E1524" s="134">
        <v>305</v>
      </c>
      <c r="F1524" s="134">
        <v>522</v>
      </c>
      <c r="G1524" s="135">
        <v>356</v>
      </c>
      <c r="H1524" s="137">
        <f>IFERROR((Table19[[#This Row],[_202310]]-Table19[[#This Row],[_201910]])/Table19[[#This Row],[_201910]]*1,"")</f>
        <v>-0.16627634660421545</v>
      </c>
    </row>
    <row r="1525" spans="1:8">
      <c r="A1525" s="132">
        <v>175652</v>
      </c>
      <c r="B1525" s="133" t="s">
        <v>1145</v>
      </c>
      <c r="C1525" s="134" t="s">
        <v>129</v>
      </c>
      <c r="D1525" s="134" t="s">
        <v>129</v>
      </c>
      <c r="E1525" s="134" t="s">
        <v>129</v>
      </c>
      <c r="F1525" s="134" t="s">
        <v>129</v>
      </c>
      <c r="G1525" s="135" t="s">
        <v>129</v>
      </c>
      <c r="H1525" s="137" t="str">
        <f>IFERROR((Table19[[#This Row],[_202310]]-Table19[[#This Row],[_201910]])/Table19[[#This Row],[_201910]]*1,"")</f>
        <v/>
      </c>
    </row>
    <row r="1526" spans="1:8">
      <c r="A1526" s="132">
        <v>175652</v>
      </c>
      <c r="B1526" s="133" t="s">
        <v>1146</v>
      </c>
      <c r="C1526" s="134">
        <v>484</v>
      </c>
      <c r="D1526" s="134">
        <v>587</v>
      </c>
      <c r="E1526" s="134">
        <v>389</v>
      </c>
      <c r="F1526" s="134">
        <v>623</v>
      </c>
      <c r="G1526" s="135">
        <v>447</v>
      </c>
      <c r="H1526" s="137">
        <f>IFERROR((Table19[[#This Row],[_202310]]-Table19[[#This Row],[_201910]])/Table19[[#This Row],[_201910]]*1,"")</f>
        <v>-7.6446280991735532E-2</v>
      </c>
    </row>
    <row r="1527" spans="1:8">
      <c r="A1527" s="132">
        <v>175652</v>
      </c>
      <c r="B1527" s="133" t="s">
        <v>1147</v>
      </c>
      <c r="C1527" s="134">
        <v>16</v>
      </c>
      <c r="D1527" s="134">
        <v>10</v>
      </c>
      <c r="E1527" s="134">
        <v>6</v>
      </c>
      <c r="F1527" s="134">
        <v>2</v>
      </c>
      <c r="G1527" s="135">
        <v>3</v>
      </c>
      <c r="H1527" s="137">
        <f>IFERROR((Table19[[#This Row],[_202310]]-Table19[[#This Row],[_201910]])/Table19[[#This Row],[_201910]]*1,"")</f>
        <v>-0.8125</v>
      </c>
    </row>
    <row r="1528" spans="1:8">
      <c r="A1528" s="132">
        <v>175652</v>
      </c>
      <c r="B1528" s="133" t="s">
        <v>1148</v>
      </c>
      <c r="C1528" s="134">
        <v>324</v>
      </c>
      <c r="D1528" s="134">
        <v>126</v>
      </c>
      <c r="E1528" s="134">
        <v>383</v>
      </c>
      <c r="F1528" s="134">
        <v>315</v>
      </c>
      <c r="G1528" s="135">
        <v>259</v>
      </c>
      <c r="H1528" s="137">
        <f>IFERROR((Table19[[#This Row],[_202310]]-Table19[[#This Row],[_201910]])/Table19[[#This Row],[_201910]]*1,"")</f>
        <v>-0.20061728395061729</v>
      </c>
    </row>
    <row r="1529" spans="1:8">
      <c r="A1529" s="132">
        <v>175652</v>
      </c>
      <c r="B1529" s="133" t="s">
        <v>1149</v>
      </c>
      <c r="C1529" s="134">
        <v>826</v>
      </c>
      <c r="D1529" s="134">
        <v>716</v>
      </c>
      <c r="E1529" s="134">
        <v>286</v>
      </c>
      <c r="F1529" s="134">
        <v>44</v>
      </c>
      <c r="G1529" s="135">
        <v>355</v>
      </c>
      <c r="H1529" s="137">
        <f>IFERROR((Table19[[#This Row],[_202310]]-Table19[[#This Row],[_201910]])/Table19[[#This Row],[_201910]]*1,"")</f>
        <v>-0.57021791767554475</v>
      </c>
    </row>
    <row r="1530" spans="1:8">
      <c r="A1530" s="132">
        <v>175652</v>
      </c>
      <c r="B1530" s="133" t="s">
        <v>1150</v>
      </c>
      <c r="C1530" s="134">
        <v>1166</v>
      </c>
      <c r="D1530" s="134">
        <v>852</v>
      </c>
      <c r="E1530" s="134">
        <v>675</v>
      </c>
      <c r="F1530" s="134">
        <v>361</v>
      </c>
      <c r="G1530" s="135">
        <v>617</v>
      </c>
      <c r="H1530" s="137">
        <f>IFERROR((Table19[[#This Row],[_202310]]-Table19[[#This Row],[_201910]])/Table19[[#This Row],[_201910]]*1,"")</f>
        <v>-0.47084048027444253</v>
      </c>
    </row>
    <row r="1531" spans="1:8">
      <c r="A1531" s="132">
        <v>175652</v>
      </c>
      <c r="B1531" s="133" t="s">
        <v>1151</v>
      </c>
      <c r="C1531" s="134">
        <v>29</v>
      </c>
      <c r="D1531" s="134">
        <v>41</v>
      </c>
      <c r="E1531" s="134">
        <v>37</v>
      </c>
      <c r="F1531" s="134">
        <v>63</v>
      </c>
      <c r="G1531" s="135">
        <v>42</v>
      </c>
      <c r="H1531" s="137">
        <f>IFERROR((Table19[[#This Row],[_202310]]-Table19[[#This Row],[_201910]])/Table19[[#This Row],[_201910]]*1,"")</f>
        <v>0.44827586206896552</v>
      </c>
    </row>
    <row r="1532" spans="1:8">
      <c r="A1532" s="132">
        <v>175652</v>
      </c>
      <c r="B1532" s="133" t="s">
        <v>1152</v>
      </c>
      <c r="C1532" s="134">
        <v>21</v>
      </c>
      <c r="D1532" s="134">
        <v>9</v>
      </c>
      <c r="E1532" s="134">
        <v>37</v>
      </c>
      <c r="F1532" s="134">
        <v>32</v>
      </c>
      <c r="G1532" s="135">
        <v>25</v>
      </c>
      <c r="H1532" s="137">
        <f>IFERROR((Table19[[#This Row],[_202310]]-Table19[[#This Row],[_201910]])/Table19[[#This Row],[_201910]]*1,"")</f>
        <v>0.19047619047619047</v>
      </c>
    </row>
    <row r="1533" spans="1:8">
      <c r="A1533" s="132">
        <v>175652</v>
      </c>
      <c r="B1533" s="133" t="s">
        <v>1153</v>
      </c>
      <c r="C1533" s="134">
        <v>1</v>
      </c>
      <c r="D1533" s="134">
        <v>1</v>
      </c>
      <c r="E1533" s="134">
        <v>1</v>
      </c>
      <c r="F1533" s="134">
        <v>0</v>
      </c>
      <c r="G1533" s="135">
        <v>0</v>
      </c>
      <c r="H1533" s="137">
        <f>IFERROR((Table19[[#This Row],[_202310]]-Table19[[#This Row],[_201910]])/Table19[[#This Row],[_201910]]*1,"")</f>
        <v>-1</v>
      </c>
    </row>
    <row r="1534" spans="1:8">
      <c r="A1534" s="132">
        <v>175652</v>
      </c>
      <c r="B1534" s="133" t="s">
        <v>1154</v>
      </c>
      <c r="C1534" s="134">
        <v>20</v>
      </c>
      <c r="D1534" s="134">
        <v>9</v>
      </c>
      <c r="E1534" s="134">
        <v>36</v>
      </c>
      <c r="F1534" s="134">
        <v>32</v>
      </c>
      <c r="G1534" s="135">
        <v>24</v>
      </c>
      <c r="H1534" s="137">
        <f>IFERROR((Table19[[#This Row],[_202310]]-Table19[[#This Row],[_201910]])/Table19[[#This Row],[_201910]]*1,"")</f>
        <v>0.2</v>
      </c>
    </row>
    <row r="1535" spans="1:8">
      <c r="A1535" s="132">
        <v>175652</v>
      </c>
      <c r="B1535" s="133" t="s">
        <v>1155</v>
      </c>
      <c r="C1535" s="134">
        <v>50</v>
      </c>
      <c r="D1535" s="134">
        <v>50</v>
      </c>
      <c r="E1535" s="134">
        <v>27</v>
      </c>
      <c r="F1535" s="134">
        <v>4</v>
      </c>
      <c r="G1535" s="135">
        <v>33</v>
      </c>
      <c r="H1535" s="137">
        <f>IFERROR((Table19[[#This Row],[_202310]]-Table19[[#This Row],[_201910]])/Table19[[#This Row],[_201910]]*1,"")</f>
        <v>-0.34</v>
      </c>
    </row>
    <row r="1536" spans="1:8">
      <c r="A1536" s="132">
        <v>175935</v>
      </c>
      <c r="B1536" s="133" t="s">
        <v>1130</v>
      </c>
      <c r="C1536" s="134">
        <v>1276</v>
      </c>
      <c r="D1536" s="134">
        <v>884</v>
      </c>
      <c r="E1536" s="134">
        <v>616</v>
      </c>
      <c r="F1536" s="134">
        <v>561</v>
      </c>
      <c r="G1536" s="135">
        <v>672</v>
      </c>
      <c r="H1536" s="137">
        <f>IFERROR((Table19[[#This Row],[_202310]]-Table19[[#This Row],[_201910]])/Table19[[#This Row],[_201910]]*1,"")</f>
        <v>-0.47335423197492166</v>
      </c>
    </row>
    <row r="1537" spans="1:8">
      <c r="A1537" s="132">
        <v>175935</v>
      </c>
      <c r="B1537" s="133" t="s">
        <v>1131</v>
      </c>
      <c r="C1537" s="134">
        <v>0</v>
      </c>
      <c r="D1537" s="134">
        <v>0</v>
      </c>
      <c r="E1537" s="134">
        <v>0</v>
      </c>
      <c r="F1537" s="134">
        <v>0</v>
      </c>
      <c r="G1537" s="135">
        <v>0</v>
      </c>
      <c r="H1537" s="137" t="str">
        <f>IFERROR((Table19[[#This Row],[_202310]]-Table19[[#This Row],[_201910]])/Table19[[#This Row],[_201910]]*1,"")</f>
        <v/>
      </c>
    </row>
    <row r="1538" spans="1:8">
      <c r="A1538" s="132">
        <v>175935</v>
      </c>
      <c r="B1538" s="133" t="s">
        <v>1132</v>
      </c>
      <c r="C1538" s="134">
        <v>1276</v>
      </c>
      <c r="D1538" s="134">
        <v>884</v>
      </c>
      <c r="E1538" s="134">
        <v>616</v>
      </c>
      <c r="F1538" s="134">
        <v>561</v>
      </c>
      <c r="G1538" s="135">
        <v>672</v>
      </c>
      <c r="H1538" s="137">
        <f>IFERROR((Table19[[#This Row],[_202310]]-Table19[[#This Row],[_201910]])/Table19[[#This Row],[_201910]]*1,"")</f>
        <v>-0.47335423197492166</v>
      </c>
    </row>
    <row r="1539" spans="1:8">
      <c r="A1539" s="132">
        <v>175935</v>
      </c>
      <c r="B1539" s="133" t="s">
        <v>1133</v>
      </c>
      <c r="C1539" s="134">
        <v>136</v>
      </c>
      <c r="D1539" s="134">
        <v>114</v>
      </c>
      <c r="E1539" s="134">
        <v>80</v>
      </c>
      <c r="F1539" s="134">
        <v>61</v>
      </c>
      <c r="G1539" s="135">
        <v>83</v>
      </c>
      <c r="H1539" s="137">
        <f>IFERROR((Table19[[#This Row],[_202310]]-Table19[[#This Row],[_201910]])/Table19[[#This Row],[_201910]]*1,"")</f>
        <v>-0.38970588235294118</v>
      </c>
    </row>
    <row r="1540" spans="1:8">
      <c r="A1540" s="132">
        <v>175935</v>
      </c>
      <c r="B1540" s="133" t="s">
        <v>1134</v>
      </c>
      <c r="C1540" s="134">
        <v>217</v>
      </c>
      <c r="D1540" s="134">
        <v>163</v>
      </c>
      <c r="E1540" s="134">
        <v>118</v>
      </c>
      <c r="F1540" s="134">
        <v>116</v>
      </c>
      <c r="G1540" s="135">
        <v>136</v>
      </c>
      <c r="H1540" s="137">
        <f>IFERROR((Table19[[#This Row],[_202310]]-Table19[[#This Row],[_201910]])/Table19[[#This Row],[_201910]]*1,"")</f>
        <v>-0.37327188940092165</v>
      </c>
    </row>
    <row r="1541" spans="1:8">
      <c r="A1541" s="132">
        <v>175935</v>
      </c>
      <c r="B1541" s="133" t="s">
        <v>1135</v>
      </c>
      <c r="C1541" s="134" t="s">
        <v>129</v>
      </c>
      <c r="D1541" s="134" t="s">
        <v>129</v>
      </c>
      <c r="E1541" s="134" t="s">
        <v>129</v>
      </c>
      <c r="F1541" s="134" t="s">
        <v>129</v>
      </c>
      <c r="G1541" s="135" t="s">
        <v>129</v>
      </c>
      <c r="H1541" s="137" t="str">
        <f>IFERROR((Table19[[#This Row],[_202310]]-Table19[[#This Row],[_201910]])/Table19[[#This Row],[_201910]]*1,"")</f>
        <v/>
      </c>
    </row>
    <row r="1542" spans="1:8">
      <c r="A1542" s="132">
        <v>175935</v>
      </c>
      <c r="B1542" s="133" t="s">
        <v>1136</v>
      </c>
      <c r="C1542" s="134">
        <v>353</v>
      </c>
      <c r="D1542" s="134">
        <v>277</v>
      </c>
      <c r="E1542" s="134">
        <v>198</v>
      </c>
      <c r="F1542" s="134">
        <v>177</v>
      </c>
      <c r="G1542" s="135">
        <v>219</v>
      </c>
      <c r="H1542" s="137">
        <f>IFERROR((Table19[[#This Row],[_202310]]-Table19[[#This Row],[_201910]])/Table19[[#This Row],[_201910]]*1,"")</f>
        <v>-0.37960339943342775</v>
      </c>
    </row>
    <row r="1543" spans="1:8">
      <c r="A1543" s="132">
        <v>175935</v>
      </c>
      <c r="B1543" s="133" t="s">
        <v>1137</v>
      </c>
      <c r="C1543" s="134">
        <v>28</v>
      </c>
      <c r="D1543" s="134">
        <v>31</v>
      </c>
      <c r="E1543" s="134">
        <v>32</v>
      </c>
      <c r="F1543" s="134">
        <v>32</v>
      </c>
      <c r="G1543" s="135">
        <v>33</v>
      </c>
      <c r="H1543" s="137">
        <f>IFERROR((Table19[[#This Row],[_202310]]-Table19[[#This Row],[_201910]])/Table19[[#This Row],[_201910]]*1,"")</f>
        <v>0.17857142857142858</v>
      </c>
    </row>
    <row r="1544" spans="1:8">
      <c r="A1544" s="132">
        <v>175935</v>
      </c>
      <c r="B1544" s="133" t="s">
        <v>1138</v>
      </c>
      <c r="C1544" s="134">
        <v>150</v>
      </c>
      <c r="D1544" s="134">
        <v>128</v>
      </c>
      <c r="E1544" s="134">
        <v>87</v>
      </c>
      <c r="F1544" s="134">
        <v>70</v>
      </c>
      <c r="G1544" s="135">
        <v>89</v>
      </c>
      <c r="H1544" s="137">
        <f>IFERROR((Table19[[#This Row],[_202310]]-Table19[[#This Row],[_201910]])/Table19[[#This Row],[_201910]]*1,"")</f>
        <v>-0.40666666666666668</v>
      </c>
    </row>
    <row r="1545" spans="1:8">
      <c r="A1545" s="132">
        <v>175935</v>
      </c>
      <c r="B1545" s="133" t="s">
        <v>1139</v>
      </c>
      <c r="C1545" s="134">
        <v>253</v>
      </c>
      <c r="D1545" s="134">
        <v>185</v>
      </c>
      <c r="E1545" s="134">
        <v>131</v>
      </c>
      <c r="F1545" s="134">
        <v>126</v>
      </c>
      <c r="G1545" s="135">
        <v>140</v>
      </c>
      <c r="H1545" s="137">
        <f>IFERROR((Table19[[#This Row],[_202310]]-Table19[[#This Row],[_201910]])/Table19[[#This Row],[_201910]]*1,"")</f>
        <v>-0.44664031620553357</v>
      </c>
    </row>
    <row r="1546" spans="1:8">
      <c r="A1546" s="132">
        <v>175935</v>
      </c>
      <c r="B1546" s="133" t="s">
        <v>1140</v>
      </c>
      <c r="C1546" s="134" t="s">
        <v>129</v>
      </c>
      <c r="D1546" s="134" t="s">
        <v>129</v>
      </c>
      <c r="E1546" s="134" t="s">
        <v>129</v>
      </c>
      <c r="F1546" s="134" t="s">
        <v>129</v>
      </c>
      <c r="G1546" s="135" t="s">
        <v>129</v>
      </c>
      <c r="H1546" s="137" t="str">
        <f>IFERROR((Table19[[#This Row],[_202310]]-Table19[[#This Row],[_201910]])/Table19[[#This Row],[_201910]]*1,"")</f>
        <v/>
      </c>
    </row>
    <row r="1547" spans="1:8">
      <c r="A1547" s="132">
        <v>175935</v>
      </c>
      <c r="B1547" s="133" t="s">
        <v>1141</v>
      </c>
      <c r="C1547" s="134">
        <v>403</v>
      </c>
      <c r="D1547" s="134">
        <v>313</v>
      </c>
      <c r="E1547" s="134">
        <v>218</v>
      </c>
      <c r="F1547" s="134">
        <v>196</v>
      </c>
      <c r="G1547" s="135">
        <v>229</v>
      </c>
      <c r="H1547" s="137">
        <f>IFERROR((Table19[[#This Row],[_202310]]-Table19[[#This Row],[_201910]])/Table19[[#This Row],[_201910]]*1,"")</f>
        <v>-0.4317617866004963</v>
      </c>
    </row>
    <row r="1548" spans="1:8">
      <c r="A1548" s="132">
        <v>175935</v>
      </c>
      <c r="B1548" s="133" t="s">
        <v>1142</v>
      </c>
      <c r="C1548" s="134">
        <v>32</v>
      </c>
      <c r="D1548" s="134">
        <v>35</v>
      </c>
      <c r="E1548" s="134">
        <v>35</v>
      </c>
      <c r="F1548" s="134">
        <v>35</v>
      </c>
      <c r="G1548" s="135">
        <v>34</v>
      </c>
      <c r="H1548" s="137">
        <f>IFERROR((Table19[[#This Row],[_202310]]-Table19[[#This Row],[_201910]])/Table19[[#This Row],[_201910]]*1,"")</f>
        <v>6.25E-2</v>
      </c>
    </row>
    <row r="1549" spans="1:8">
      <c r="A1549" s="132">
        <v>175935</v>
      </c>
      <c r="B1549" s="133" t="s">
        <v>1143</v>
      </c>
      <c r="C1549" s="134">
        <v>157</v>
      </c>
      <c r="D1549" s="134">
        <v>131</v>
      </c>
      <c r="E1549" s="134">
        <v>89</v>
      </c>
      <c r="F1549" s="134">
        <v>75</v>
      </c>
      <c r="G1549" s="135">
        <v>94</v>
      </c>
      <c r="H1549" s="137">
        <f>IFERROR((Table19[[#This Row],[_202310]]-Table19[[#This Row],[_201910]])/Table19[[#This Row],[_201910]]*1,"")</f>
        <v>-0.40127388535031849</v>
      </c>
    </row>
    <row r="1550" spans="1:8">
      <c r="A1550" s="132">
        <v>175935</v>
      </c>
      <c r="B1550" s="133" t="s">
        <v>1144</v>
      </c>
      <c r="C1550" s="134">
        <v>269</v>
      </c>
      <c r="D1550" s="134">
        <v>194</v>
      </c>
      <c r="E1550" s="134">
        <v>137</v>
      </c>
      <c r="F1550" s="134">
        <v>130</v>
      </c>
      <c r="G1550" s="135">
        <v>145</v>
      </c>
      <c r="H1550" s="137">
        <f>IFERROR((Table19[[#This Row],[_202310]]-Table19[[#This Row],[_201910]])/Table19[[#This Row],[_201910]]*1,"")</f>
        <v>-0.46096654275092935</v>
      </c>
    </row>
    <row r="1551" spans="1:8">
      <c r="A1551" s="132">
        <v>175935</v>
      </c>
      <c r="B1551" s="133" t="s">
        <v>1145</v>
      </c>
      <c r="C1551" s="134" t="s">
        <v>129</v>
      </c>
      <c r="D1551" s="134" t="s">
        <v>129</v>
      </c>
      <c r="E1551" s="134" t="s">
        <v>129</v>
      </c>
      <c r="F1551" s="134" t="s">
        <v>129</v>
      </c>
      <c r="G1551" s="135" t="s">
        <v>129</v>
      </c>
      <c r="H1551" s="137" t="str">
        <f>IFERROR((Table19[[#This Row],[_202310]]-Table19[[#This Row],[_201910]])/Table19[[#This Row],[_201910]]*1,"")</f>
        <v/>
      </c>
    </row>
    <row r="1552" spans="1:8">
      <c r="A1552" s="132">
        <v>175935</v>
      </c>
      <c r="B1552" s="133" t="s">
        <v>1146</v>
      </c>
      <c r="C1552" s="134">
        <v>426</v>
      </c>
      <c r="D1552" s="134">
        <v>325</v>
      </c>
      <c r="E1552" s="134">
        <v>226</v>
      </c>
      <c r="F1552" s="134">
        <v>205</v>
      </c>
      <c r="G1552" s="135">
        <v>239</v>
      </c>
      <c r="H1552" s="137">
        <f>IFERROR((Table19[[#This Row],[_202310]]-Table19[[#This Row],[_201910]])/Table19[[#This Row],[_201910]]*1,"")</f>
        <v>-0.43896713615023475</v>
      </c>
    </row>
    <row r="1553" spans="1:8">
      <c r="A1553" s="132">
        <v>175935</v>
      </c>
      <c r="B1553" s="133" t="s">
        <v>1147</v>
      </c>
      <c r="C1553" s="134">
        <v>21</v>
      </c>
      <c r="D1553" s="134">
        <v>14</v>
      </c>
      <c r="E1553" s="134">
        <v>8</v>
      </c>
      <c r="F1553" s="134">
        <v>9</v>
      </c>
      <c r="G1553" s="135">
        <v>0</v>
      </c>
      <c r="H1553" s="137">
        <f>IFERROR((Table19[[#This Row],[_202310]]-Table19[[#This Row],[_201910]])/Table19[[#This Row],[_201910]]*1,"")</f>
        <v>-1</v>
      </c>
    </row>
    <row r="1554" spans="1:8">
      <c r="A1554" s="132">
        <v>175935</v>
      </c>
      <c r="B1554" s="133" t="s">
        <v>1148</v>
      </c>
      <c r="C1554" s="134">
        <v>218</v>
      </c>
      <c r="D1554" s="134">
        <v>101</v>
      </c>
      <c r="E1554" s="134">
        <v>58</v>
      </c>
      <c r="F1554" s="134">
        <v>128</v>
      </c>
      <c r="G1554" s="135">
        <v>122</v>
      </c>
      <c r="H1554" s="137">
        <f>IFERROR((Table19[[#This Row],[_202310]]-Table19[[#This Row],[_201910]])/Table19[[#This Row],[_201910]]*1,"")</f>
        <v>-0.44036697247706424</v>
      </c>
    </row>
    <row r="1555" spans="1:8">
      <c r="A1555" s="132">
        <v>175935</v>
      </c>
      <c r="B1555" s="133" t="s">
        <v>1149</v>
      </c>
      <c r="C1555" s="134">
        <v>611</v>
      </c>
      <c r="D1555" s="134">
        <v>444</v>
      </c>
      <c r="E1555" s="134">
        <v>324</v>
      </c>
      <c r="F1555" s="134">
        <v>219</v>
      </c>
      <c r="G1555" s="135">
        <v>311</v>
      </c>
      <c r="H1555" s="137">
        <f>IFERROR((Table19[[#This Row],[_202310]]-Table19[[#This Row],[_201910]])/Table19[[#This Row],[_201910]]*1,"")</f>
        <v>-0.49099836333878888</v>
      </c>
    </row>
    <row r="1556" spans="1:8">
      <c r="A1556" s="132">
        <v>175935</v>
      </c>
      <c r="B1556" s="133" t="s">
        <v>1150</v>
      </c>
      <c r="C1556" s="134">
        <v>850</v>
      </c>
      <c r="D1556" s="134">
        <v>559</v>
      </c>
      <c r="E1556" s="134">
        <v>390</v>
      </c>
      <c r="F1556" s="134">
        <v>356</v>
      </c>
      <c r="G1556" s="135">
        <v>433</v>
      </c>
      <c r="H1556" s="137">
        <f>IFERROR((Table19[[#This Row],[_202310]]-Table19[[#This Row],[_201910]])/Table19[[#This Row],[_201910]]*1,"")</f>
        <v>-0.49058823529411766</v>
      </c>
    </row>
    <row r="1557" spans="1:8">
      <c r="A1557" s="132">
        <v>175935</v>
      </c>
      <c r="B1557" s="133" t="s">
        <v>1151</v>
      </c>
      <c r="C1557" s="134">
        <v>33</v>
      </c>
      <c r="D1557" s="134">
        <v>37</v>
      </c>
      <c r="E1557" s="134">
        <v>37</v>
      </c>
      <c r="F1557" s="134">
        <v>37</v>
      </c>
      <c r="G1557" s="135">
        <v>36</v>
      </c>
      <c r="H1557" s="137">
        <f>IFERROR((Table19[[#This Row],[_202310]]-Table19[[#This Row],[_201910]])/Table19[[#This Row],[_201910]]*1,"")</f>
        <v>9.0909090909090912E-2</v>
      </c>
    </row>
    <row r="1558" spans="1:8">
      <c r="A1558" s="132">
        <v>175935</v>
      </c>
      <c r="B1558" s="133" t="s">
        <v>1152</v>
      </c>
      <c r="C1558" s="134">
        <v>19</v>
      </c>
      <c r="D1558" s="134">
        <v>13</v>
      </c>
      <c r="E1558" s="134">
        <v>11</v>
      </c>
      <c r="F1558" s="134">
        <v>24</v>
      </c>
      <c r="G1558" s="135">
        <v>18</v>
      </c>
      <c r="H1558" s="137">
        <f>IFERROR((Table19[[#This Row],[_202310]]-Table19[[#This Row],[_201910]])/Table19[[#This Row],[_201910]]*1,"")</f>
        <v>-5.2631578947368418E-2</v>
      </c>
    </row>
    <row r="1559" spans="1:8">
      <c r="A1559" s="132">
        <v>175935</v>
      </c>
      <c r="B1559" s="133" t="s">
        <v>1153</v>
      </c>
      <c r="C1559" s="134">
        <v>2</v>
      </c>
      <c r="D1559" s="134">
        <v>2</v>
      </c>
      <c r="E1559" s="134">
        <v>1</v>
      </c>
      <c r="F1559" s="134">
        <v>2</v>
      </c>
      <c r="G1559" s="135">
        <v>0</v>
      </c>
      <c r="H1559" s="137">
        <f>IFERROR((Table19[[#This Row],[_202310]]-Table19[[#This Row],[_201910]])/Table19[[#This Row],[_201910]]*1,"")</f>
        <v>-1</v>
      </c>
    </row>
    <row r="1560" spans="1:8">
      <c r="A1560" s="132">
        <v>175935</v>
      </c>
      <c r="B1560" s="133" t="s">
        <v>1154</v>
      </c>
      <c r="C1560" s="134">
        <v>17</v>
      </c>
      <c r="D1560" s="134">
        <v>11</v>
      </c>
      <c r="E1560" s="134">
        <v>9</v>
      </c>
      <c r="F1560" s="134">
        <v>23</v>
      </c>
      <c r="G1560" s="135">
        <v>18</v>
      </c>
      <c r="H1560" s="137">
        <f>IFERROR((Table19[[#This Row],[_202310]]-Table19[[#This Row],[_201910]])/Table19[[#This Row],[_201910]]*1,"")</f>
        <v>5.8823529411764705E-2</v>
      </c>
    </row>
    <row r="1561" spans="1:8">
      <c r="A1561" s="132">
        <v>175935</v>
      </c>
      <c r="B1561" s="133" t="s">
        <v>1155</v>
      </c>
      <c r="C1561" s="134">
        <v>48</v>
      </c>
      <c r="D1561" s="134">
        <v>50</v>
      </c>
      <c r="E1561" s="134">
        <v>53</v>
      </c>
      <c r="F1561" s="134">
        <v>39</v>
      </c>
      <c r="G1561" s="135">
        <v>46</v>
      </c>
      <c r="H1561" s="137">
        <f>IFERROR((Table19[[#This Row],[_202310]]-Table19[[#This Row],[_201910]])/Table19[[#This Row],[_201910]]*1,"")</f>
        <v>-4.1666666666666664E-2</v>
      </c>
    </row>
    <row r="1562" spans="1:8">
      <c r="A1562" s="132">
        <v>176178</v>
      </c>
      <c r="B1562" s="133" t="s">
        <v>1130</v>
      </c>
      <c r="C1562" s="134">
        <v>1862</v>
      </c>
      <c r="D1562" s="134">
        <v>1943</v>
      </c>
      <c r="E1562" s="134">
        <v>2008</v>
      </c>
      <c r="F1562" s="134">
        <v>1653</v>
      </c>
      <c r="G1562" s="135">
        <v>1435</v>
      </c>
      <c r="H1562" s="137">
        <f>IFERROR((Table19[[#This Row],[_202310]]-Table19[[#This Row],[_201910]])/Table19[[#This Row],[_201910]]*1,"")</f>
        <v>-0.22932330827067668</v>
      </c>
    </row>
    <row r="1563" spans="1:8">
      <c r="A1563" s="132">
        <v>176178</v>
      </c>
      <c r="B1563" s="133" t="s">
        <v>1131</v>
      </c>
      <c r="C1563" s="134">
        <v>0</v>
      </c>
      <c r="D1563" s="134">
        <v>0</v>
      </c>
      <c r="E1563" s="134">
        <v>0</v>
      </c>
      <c r="F1563" s="134">
        <v>0</v>
      </c>
      <c r="G1563" s="135">
        <v>7</v>
      </c>
      <c r="H1563" s="137" t="str">
        <f>IFERROR((Table19[[#This Row],[_202310]]-Table19[[#This Row],[_201910]])/Table19[[#This Row],[_201910]]*1,"")</f>
        <v/>
      </c>
    </row>
    <row r="1564" spans="1:8">
      <c r="A1564" s="132">
        <v>176178</v>
      </c>
      <c r="B1564" s="133" t="s">
        <v>1132</v>
      </c>
      <c r="C1564" s="134">
        <v>1862</v>
      </c>
      <c r="D1564" s="134">
        <v>1943</v>
      </c>
      <c r="E1564" s="134">
        <v>2008</v>
      </c>
      <c r="F1564" s="134">
        <v>1653</v>
      </c>
      <c r="G1564" s="135">
        <v>1428</v>
      </c>
      <c r="H1564" s="137">
        <f>IFERROR((Table19[[#This Row],[_202310]]-Table19[[#This Row],[_201910]])/Table19[[#This Row],[_201910]]*1,"")</f>
        <v>-0.23308270676691728</v>
      </c>
    </row>
    <row r="1565" spans="1:8">
      <c r="A1565" s="132">
        <v>176178</v>
      </c>
      <c r="B1565" s="133" t="s">
        <v>1133</v>
      </c>
      <c r="C1565" s="134">
        <v>86</v>
      </c>
      <c r="D1565" s="134">
        <v>107</v>
      </c>
      <c r="E1565" s="134">
        <v>113</v>
      </c>
      <c r="F1565" s="134">
        <v>107</v>
      </c>
      <c r="G1565" s="135">
        <v>108</v>
      </c>
      <c r="H1565" s="137">
        <f>IFERROR((Table19[[#This Row],[_202310]]-Table19[[#This Row],[_201910]])/Table19[[#This Row],[_201910]]*1,"")</f>
        <v>0.2558139534883721</v>
      </c>
    </row>
    <row r="1566" spans="1:8">
      <c r="A1566" s="132">
        <v>176178</v>
      </c>
      <c r="B1566" s="133" t="s">
        <v>1134</v>
      </c>
      <c r="C1566" s="134">
        <v>378</v>
      </c>
      <c r="D1566" s="134">
        <v>412</v>
      </c>
      <c r="E1566" s="134">
        <v>396</v>
      </c>
      <c r="F1566" s="134">
        <v>402</v>
      </c>
      <c r="G1566" s="135">
        <v>372</v>
      </c>
      <c r="H1566" s="137">
        <f>IFERROR((Table19[[#This Row],[_202310]]-Table19[[#This Row],[_201910]])/Table19[[#This Row],[_201910]]*1,"")</f>
        <v>-1.5873015873015872E-2</v>
      </c>
    </row>
    <row r="1567" spans="1:8">
      <c r="A1567" s="132">
        <v>176178</v>
      </c>
      <c r="B1567" s="133" t="s">
        <v>1135</v>
      </c>
      <c r="C1567" s="134" t="s">
        <v>129</v>
      </c>
      <c r="D1567" s="134" t="s">
        <v>129</v>
      </c>
      <c r="E1567" s="134" t="s">
        <v>129</v>
      </c>
      <c r="F1567" s="134" t="s">
        <v>129</v>
      </c>
      <c r="G1567" s="135" t="s">
        <v>129</v>
      </c>
      <c r="H1567" s="137" t="str">
        <f>IFERROR((Table19[[#This Row],[_202310]]-Table19[[#This Row],[_201910]])/Table19[[#This Row],[_201910]]*1,"")</f>
        <v/>
      </c>
    </row>
    <row r="1568" spans="1:8">
      <c r="A1568" s="132">
        <v>176178</v>
      </c>
      <c r="B1568" s="133" t="s">
        <v>1136</v>
      </c>
      <c r="C1568" s="134">
        <v>464</v>
      </c>
      <c r="D1568" s="134">
        <v>519</v>
      </c>
      <c r="E1568" s="134">
        <v>509</v>
      </c>
      <c r="F1568" s="134">
        <v>509</v>
      </c>
      <c r="G1568" s="135">
        <v>480</v>
      </c>
      <c r="H1568" s="137">
        <f>IFERROR((Table19[[#This Row],[_202310]]-Table19[[#This Row],[_201910]])/Table19[[#This Row],[_201910]]*1,"")</f>
        <v>3.4482758620689655E-2</v>
      </c>
    </row>
    <row r="1569" spans="1:8">
      <c r="A1569" s="132">
        <v>176178</v>
      </c>
      <c r="B1569" s="133" t="s">
        <v>1137</v>
      </c>
      <c r="C1569" s="134">
        <v>25</v>
      </c>
      <c r="D1569" s="134">
        <v>27</v>
      </c>
      <c r="E1569" s="134">
        <v>25</v>
      </c>
      <c r="F1569" s="134">
        <v>31</v>
      </c>
      <c r="G1569" s="135">
        <v>34</v>
      </c>
      <c r="H1569" s="137">
        <f>IFERROR((Table19[[#This Row],[_202310]]-Table19[[#This Row],[_201910]])/Table19[[#This Row],[_201910]]*1,"")</f>
        <v>0.36</v>
      </c>
    </row>
    <row r="1570" spans="1:8">
      <c r="A1570" s="132">
        <v>176178</v>
      </c>
      <c r="B1570" s="133" t="s">
        <v>1138</v>
      </c>
      <c r="C1570" s="134">
        <v>88</v>
      </c>
      <c r="D1570" s="134">
        <v>117</v>
      </c>
      <c r="E1570" s="134">
        <v>129</v>
      </c>
      <c r="F1570" s="134">
        <v>118</v>
      </c>
      <c r="G1570" s="135">
        <v>115</v>
      </c>
      <c r="H1570" s="137">
        <f>IFERROR((Table19[[#This Row],[_202310]]-Table19[[#This Row],[_201910]])/Table19[[#This Row],[_201910]]*1,"")</f>
        <v>0.30681818181818182</v>
      </c>
    </row>
    <row r="1571" spans="1:8">
      <c r="A1571" s="132">
        <v>176178</v>
      </c>
      <c r="B1571" s="133" t="s">
        <v>1139</v>
      </c>
      <c r="C1571" s="134">
        <v>440</v>
      </c>
      <c r="D1571" s="134">
        <v>464</v>
      </c>
      <c r="E1571" s="134">
        <v>528</v>
      </c>
      <c r="F1571" s="134">
        <v>437</v>
      </c>
      <c r="G1571" s="135">
        <v>403</v>
      </c>
      <c r="H1571" s="137">
        <f>IFERROR((Table19[[#This Row],[_202310]]-Table19[[#This Row],[_201910]])/Table19[[#This Row],[_201910]]*1,"")</f>
        <v>-8.4090909090909091E-2</v>
      </c>
    </row>
    <row r="1572" spans="1:8">
      <c r="A1572" s="132">
        <v>176178</v>
      </c>
      <c r="B1572" s="133" t="s">
        <v>1140</v>
      </c>
      <c r="C1572" s="134" t="s">
        <v>129</v>
      </c>
      <c r="D1572" s="134" t="s">
        <v>129</v>
      </c>
      <c r="E1572" s="134" t="s">
        <v>129</v>
      </c>
      <c r="F1572" s="134" t="s">
        <v>129</v>
      </c>
      <c r="G1572" s="135" t="s">
        <v>129</v>
      </c>
      <c r="H1572" s="137" t="str">
        <f>IFERROR((Table19[[#This Row],[_202310]]-Table19[[#This Row],[_201910]])/Table19[[#This Row],[_201910]]*1,"")</f>
        <v/>
      </c>
    </row>
    <row r="1573" spans="1:8">
      <c r="A1573" s="132">
        <v>176178</v>
      </c>
      <c r="B1573" s="133" t="s">
        <v>1141</v>
      </c>
      <c r="C1573" s="134">
        <v>528</v>
      </c>
      <c r="D1573" s="134">
        <v>581</v>
      </c>
      <c r="E1573" s="134">
        <v>657</v>
      </c>
      <c r="F1573" s="134">
        <v>555</v>
      </c>
      <c r="G1573" s="135">
        <v>518</v>
      </c>
      <c r="H1573" s="137">
        <f>IFERROR((Table19[[#This Row],[_202310]]-Table19[[#This Row],[_201910]])/Table19[[#This Row],[_201910]]*1,"")</f>
        <v>-1.893939393939394E-2</v>
      </c>
    </row>
    <row r="1574" spans="1:8">
      <c r="A1574" s="132">
        <v>176178</v>
      </c>
      <c r="B1574" s="133" t="s">
        <v>1142</v>
      </c>
      <c r="C1574" s="134">
        <v>28</v>
      </c>
      <c r="D1574" s="134">
        <v>30</v>
      </c>
      <c r="E1574" s="134">
        <v>33</v>
      </c>
      <c r="F1574" s="134">
        <v>34</v>
      </c>
      <c r="G1574" s="135">
        <v>36</v>
      </c>
      <c r="H1574" s="137">
        <f>IFERROR((Table19[[#This Row],[_202310]]-Table19[[#This Row],[_201910]])/Table19[[#This Row],[_201910]]*1,"")</f>
        <v>0.2857142857142857</v>
      </c>
    </row>
    <row r="1575" spans="1:8">
      <c r="A1575" s="132">
        <v>176178</v>
      </c>
      <c r="B1575" s="133" t="s">
        <v>1143</v>
      </c>
      <c r="C1575" s="134">
        <v>91</v>
      </c>
      <c r="D1575" s="134">
        <v>120</v>
      </c>
      <c r="E1575" s="134">
        <v>136</v>
      </c>
      <c r="F1575" s="134">
        <v>126</v>
      </c>
      <c r="G1575" s="135">
        <v>119</v>
      </c>
      <c r="H1575" s="137">
        <f>IFERROR((Table19[[#This Row],[_202310]]-Table19[[#This Row],[_201910]])/Table19[[#This Row],[_201910]]*1,"")</f>
        <v>0.30769230769230771</v>
      </c>
    </row>
    <row r="1576" spans="1:8">
      <c r="A1576" s="132">
        <v>176178</v>
      </c>
      <c r="B1576" s="133" t="s">
        <v>1144</v>
      </c>
      <c r="C1576" s="134">
        <v>472</v>
      </c>
      <c r="D1576" s="134">
        <v>473</v>
      </c>
      <c r="E1576" s="134">
        <v>554</v>
      </c>
      <c r="F1576" s="134">
        <v>451</v>
      </c>
      <c r="G1576" s="135">
        <v>420</v>
      </c>
      <c r="H1576" s="137">
        <f>IFERROR((Table19[[#This Row],[_202310]]-Table19[[#This Row],[_201910]])/Table19[[#This Row],[_201910]]*1,"")</f>
        <v>-0.11016949152542373</v>
      </c>
    </row>
    <row r="1577" spans="1:8">
      <c r="A1577" s="132">
        <v>176178</v>
      </c>
      <c r="B1577" s="133" t="s">
        <v>1145</v>
      </c>
      <c r="C1577" s="134" t="s">
        <v>129</v>
      </c>
      <c r="D1577" s="134" t="s">
        <v>129</v>
      </c>
      <c r="E1577" s="134" t="s">
        <v>129</v>
      </c>
      <c r="F1577" s="134" t="s">
        <v>129</v>
      </c>
      <c r="G1577" s="135" t="s">
        <v>129</v>
      </c>
      <c r="H1577" s="137" t="str">
        <f>IFERROR((Table19[[#This Row],[_202310]]-Table19[[#This Row],[_201910]])/Table19[[#This Row],[_201910]]*1,"")</f>
        <v/>
      </c>
    </row>
    <row r="1578" spans="1:8">
      <c r="A1578" s="132">
        <v>176178</v>
      </c>
      <c r="B1578" s="133" t="s">
        <v>1146</v>
      </c>
      <c r="C1578" s="134">
        <v>563</v>
      </c>
      <c r="D1578" s="134">
        <v>593</v>
      </c>
      <c r="E1578" s="134">
        <v>690</v>
      </c>
      <c r="F1578" s="134">
        <v>577</v>
      </c>
      <c r="G1578" s="135">
        <v>539</v>
      </c>
      <c r="H1578" s="137">
        <f>IFERROR((Table19[[#This Row],[_202310]]-Table19[[#This Row],[_201910]])/Table19[[#This Row],[_201910]]*1,"")</f>
        <v>-4.2628774422735348E-2</v>
      </c>
    </row>
    <row r="1579" spans="1:8">
      <c r="A1579" s="132">
        <v>176178</v>
      </c>
      <c r="B1579" s="133" t="s">
        <v>1147</v>
      </c>
      <c r="C1579" s="134">
        <v>10</v>
      </c>
      <c r="D1579" s="134">
        <v>12</v>
      </c>
      <c r="E1579" s="134">
        <v>9</v>
      </c>
      <c r="F1579" s="134">
        <v>6</v>
      </c>
      <c r="G1579" s="135">
        <v>8</v>
      </c>
      <c r="H1579" s="137">
        <f>IFERROR((Table19[[#This Row],[_202310]]-Table19[[#This Row],[_201910]])/Table19[[#This Row],[_201910]]*1,"")</f>
        <v>-0.2</v>
      </c>
    </row>
    <row r="1580" spans="1:8">
      <c r="A1580" s="132">
        <v>176178</v>
      </c>
      <c r="B1580" s="133" t="s">
        <v>1148</v>
      </c>
      <c r="C1580" s="134">
        <v>593</v>
      </c>
      <c r="D1580" s="134">
        <v>601</v>
      </c>
      <c r="E1580" s="134">
        <v>558</v>
      </c>
      <c r="F1580" s="134">
        <v>396</v>
      </c>
      <c r="G1580" s="135">
        <v>352</v>
      </c>
      <c r="H1580" s="137">
        <f>IFERROR((Table19[[#This Row],[_202310]]-Table19[[#This Row],[_201910]])/Table19[[#This Row],[_201910]]*1,"")</f>
        <v>-0.40640809443507586</v>
      </c>
    </row>
    <row r="1581" spans="1:8">
      <c r="A1581" s="132">
        <v>176178</v>
      </c>
      <c r="B1581" s="133" t="s">
        <v>1149</v>
      </c>
      <c r="C1581" s="134">
        <v>696</v>
      </c>
      <c r="D1581" s="134">
        <v>737</v>
      </c>
      <c r="E1581" s="134">
        <v>751</v>
      </c>
      <c r="F1581" s="134">
        <v>674</v>
      </c>
      <c r="G1581" s="135">
        <v>529</v>
      </c>
      <c r="H1581" s="137">
        <f>IFERROR((Table19[[#This Row],[_202310]]-Table19[[#This Row],[_201910]])/Table19[[#This Row],[_201910]]*1,"")</f>
        <v>-0.23994252873563218</v>
      </c>
    </row>
    <row r="1582" spans="1:8">
      <c r="A1582" s="132">
        <v>176178</v>
      </c>
      <c r="B1582" s="133" t="s">
        <v>1150</v>
      </c>
      <c r="C1582" s="134">
        <v>1299</v>
      </c>
      <c r="D1582" s="134">
        <v>1350</v>
      </c>
      <c r="E1582" s="134">
        <v>1318</v>
      </c>
      <c r="F1582" s="134">
        <v>1076</v>
      </c>
      <c r="G1582" s="135">
        <v>889</v>
      </c>
      <c r="H1582" s="137">
        <f>IFERROR((Table19[[#This Row],[_202310]]-Table19[[#This Row],[_201910]])/Table19[[#This Row],[_201910]]*1,"")</f>
        <v>-0.31562740569668979</v>
      </c>
    </row>
    <row r="1583" spans="1:8">
      <c r="A1583" s="132">
        <v>176178</v>
      </c>
      <c r="B1583" s="133" t="s">
        <v>1151</v>
      </c>
      <c r="C1583" s="134">
        <v>30</v>
      </c>
      <c r="D1583" s="134">
        <v>31</v>
      </c>
      <c r="E1583" s="134">
        <v>34</v>
      </c>
      <c r="F1583" s="134">
        <v>35</v>
      </c>
      <c r="G1583" s="135">
        <v>38</v>
      </c>
      <c r="H1583" s="137">
        <f>IFERROR((Table19[[#This Row],[_202310]]-Table19[[#This Row],[_201910]])/Table19[[#This Row],[_201910]]*1,"")</f>
        <v>0.26666666666666666</v>
      </c>
    </row>
    <row r="1584" spans="1:8">
      <c r="A1584" s="132">
        <v>176178</v>
      </c>
      <c r="B1584" s="133" t="s">
        <v>1152</v>
      </c>
      <c r="C1584" s="134">
        <v>32</v>
      </c>
      <c r="D1584" s="134">
        <v>32</v>
      </c>
      <c r="E1584" s="134">
        <v>28</v>
      </c>
      <c r="F1584" s="134">
        <v>24</v>
      </c>
      <c r="G1584" s="135">
        <v>25</v>
      </c>
      <c r="H1584" s="137">
        <f>IFERROR((Table19[[#This Row],[_202310]]-Table19[[#This Row],[_201910]])/Table19[[#This Row],[_201910]]*1,"")</f>
        <v>-0.21875</v>
      </c>
    </row>
    <row r="1585" spans="1:8">
      <c r="A1585" s="132">
        <v>176178</v>
      </c>
      <c r="B1585" s="133" t="s">
        <v>1153</v>
      </c>
      <c r="C1585" s="134">
        <v>1</v>
      </c>
      <c r="D1585" s="134">
        <v>1</v>
      </c>
      <c r="E1585" s="134">
        <v>0</v>
      </c>
      <c r="F1585" s="134">
        <v>0</v>
      </c>
      <c r="G1585" s="135">
        <v>1</v>
      </c>
      <c r="H1585" s="137">
        <f>IFERROR((Table19[[#This Row],[_202310]]-Table19[[#This Row],[_201910]])/Table19[[#This Row],[_201910]]*1,"")</f>
        <v>0</v>
      </c>
    </row>
    <row r="1586" spans="1:8">
      <c r="A1586" s="132">
        <v>176178</v>
      </c>
      <c r="B1586" s="133" t="s">
        <v>1154</v>
      </c>
      <c r="C1586" s="134">
        <v>32</v>
      </c>
      <c r="D1586" s="134">
        <v>31</v>
      </c>
      <c r="E1586" s="134">
        <v>28</v>
      </c>
      <c r="F1586" s="134">
        <v>24</v>
      </c>
      <c r="G1586" s="135">
        <v>25</v>
      </c>
      <c r="H1586" s="137">
        <f>IFERROR((Table19[[#This Row],[_202310]]-Table19[[#This Row],[_201910]])/Table19[[#This Row],[_201910]]*1,"")</f>
        <v>-0.21875</v>
      </c>
    </row>
    <row r="1587" spans="1:8">
      <c r="A1587" s="132">
        <v>176178</v>
      </c>
      <c r="B1587" s="133" t="s">
        <v>1155</v>
      </c>
      <c r="C1587" s="134">
        <v>37</v>
      </c>
      <c r="D1587" s="134">
        <v>38</v>
      </c>
      <c r="E1587" s="134">
        <v>37</v>
      </c>
      <c r="F1587" s="134">
        <v>41</v>
      </c>
      <c r="G1587" s="135">
        <v>37</v>
      </c>
      <c r="H1587" s="137">
        <f>IFERROR((Table19[[#This Row],[_202310]]-Table19[[#This Row],[_201910]])/Table19[[#This Row],[_201910]]*1,"")</f>
        <v>0</v>
      </c>
    </row>
    <row r="1588" spans="1:8">
      <c r="A1588" s="132">
        <v>180054</v>
      </c>
      <c r="B1588" s="133" t="s">
        <v>1130</v>
      </c>
      <c r="C1588" s="134">
        <v>147</v>
      </c>
      <c r="D1588" s="134">
        <v>142</v>
      </c>
      <c r="E1588" s="134">
        <v>30</v>
      </c>
      <c r="F1588" s="134">
        <v>51</v>
      </c>
      <c r="G1588" s="135">
        <v>64</v>
      </c>
      <c r="H1588" s="137">
        <f>IFERROR((Table19[[#This Row],[_202310]]-Table19[[#This Row],[_201910]])/Table19[[#This Row],[_201910]]*1,"")</f>
        <v>-0.56462585034013602</v>
      </c>
    </row>
    <row r="1589" spans="1:8">
      <c r="A1589" s="132">
        <v>180054</v>
      </c>
      <c r="B1589" s="133" t="s">
        <v>1131</v>
      </c>
      <c r="C1589" s="134">
        <v>2</v>
      </c>
      <c r="D1589" s="134">
        <v>0</v>
      </c>
      <c r="E1589" s="134">
        <v>0</v>
      </c>
      <c r="F1589" s="134">
        <v>3</v>
      </c>
      <c r="G1589" s="135">
        <v>5</v>
      </c>
      <c r="H1589" s="137">
        <f>IFERROR((Table19[[#This Row],[_202310]]-Table19[[#This Row],[_201910]])/Table19[[#This Row],[_201910]]*1,"")</f>
        <v>1.5</v>
      </c>
    </row>
    <row r="1590" spans="1:8">
      <c r="A1590" s="132">
        <v>180054</v>
      </c>
      <c r="B1590" s="133" t="s">
        <v>1132</v>
      </c>
      <c r="C1590" s="134">
        <v>145</v>
      </c>
      <c r="D1590" s="134">
        <v>142</v>
      </c>
      <c r="E1590" s="134">
        <v>30</v>
      </c>
      <c r="F1590" s="134">
        <v>48</v>
      </c>
      <c r="G1590" s="135">
        <v>59</v>
      </c>
      <c r="H1590" s="137">
        <f>IFERROR((Table19[[#This Row],[_202310]]-Table19[[#This Row],[_201910]])/Table19[[#This Row],[_201910]]*1,"")</f>
        <v>-0.59310344827586203</v>
      </c>
    </row>
    <row r="1591" spans="1:8">
      <c r="A1591" s="132">
        <v>180054</v>
      </c>
      <c r="B1591" s="133" t="s">
        <v>1133</v>
      </c>
      <c r="C1591" s="134">
        <v>0</v>
      </c>
      <c r="D1591" s="134">
        <v>0</v>
      </c>
      <c r="E1591" s="134">
        <v>0</v>
      </c>
      <c r="F1591" s="134">
        <v>0</v>
      </c>
      <c r="G1591" s="135">
        <v>0</v>
      </c>
      <c r="H1591" s="137" t="str">
        <f>IFERROR((Table19[[#This Row],[_202310]]-Table19[[#This Row],[_201910]])/Table19[[#This Row],[_201910]]*1,"")</f>
        <v/>
      </c>
    </row>
    <row r="1592" spans="1:8">
      <c r="A1592" s="132">
        <v>180054</v>
      </c>
      <c r="B1592" s="133" t="s">
        <v>1134</v>
      </c>
      <c r="C1592" s="134">
        <v>0</v>
      </c>
      <c r="D1592" s="134">
        <v>0</v>
      </c>
      <c r="E1592" s="134">
        <v>0</v>
      </c>
      <c r="F1592" s="134">
        <v>14</v>
      </c>
      <c r="G1592" s="135">
        <v>9</v>
      </c>
      <c r="H1592" s="137" t="str">
        <f>IFERROR((Table19[[#This Row],[_202310]]-Table19[[#This Row],[_201910]])/Table19[[#This Row],[_201910]]*1,"")</f>
        <v/>
      </c>
    </row>
    <row r="1593" spans="1:8">
      <c r="A1593" s="132">
        <v>180054</v>
      </c>
      <c r="B1593" s="133" t="s">
        <v>1135</v>
      </c>
      <c r="C1593" s="134" t="s">
        <v>129</v>
      </c>
      <c r="D1593" s="134" t="s">
        <v>129</v>
      </c>
      <c r="E1593" s="134" t="s">
        <v>129</v>
      </c>
      <c r="F1593" s="134">
        <v>0</v>
      </c>
      <c r="G1593" s="135">
        <v>0</v>
      </c>
      <c r="H1593" s="137" t="str">
        <f>IFERROR((Table19[[#This Row],[_202310]]-Table19[[#This Row],[_201910]])/Table19[[#This Row],[_201910]]*1,"")</f>
        <v/>
      </c>
    </row>
    <row r="1594" spans="1:8">
      <c r="A1594" s="132">
        <v>180054</v>
      </c>
      <c r="B1594" s="133" t="s">
        <v>1136</v>
      </c>
      <c r="C1594" s="134">
        <v>0</v>
      </c>
      <c r="D1594" s="134">
        <v>0</v>
      </c>
      <c r="E1594" s="134">
        <v>0</v>
      </c>
      <c r="F1594" s="134">
        <v>14</v>
      </c>
      <c r="G1594" s="135">
        <v>9</v>
      </c>
      <c r="H1594" s="137" t="str">
        <f>IFERROR((Table19[[#This Row],[_202310]]-Table19[[#This Row],[_201910]])/Table19[[#This Row],[_201910]]*1,"")</f>
        <v/>
      </c>
    </row>
    <row r="1595" spans="1:8">
      <c r="A1595" s="132">
        <v>180054</v>
      </c>
      <c r="B1595" s="133" t="s">
        <v>1137</v>
      </c>
      <c r="C1595" s="134">
        <v>0</v>
      </c>
      <c r="D1595" s="134">
        <v>0</v>
      </c>
      <c r="E1595" s="134">
        <v>0</v>
      </c>
      <c r="F1595" s="134">
        <v>29</v>
      </c>
      <c r="G1595" s="135">
        <v>15</v>
      </c>
      <c r="H1595" s="137" t="str">
        <f>IFERROR((Table19[[#This Row],[_202310]]-Table19[[#This Row],[_201910]])/Table19[[#This Row],[_201910]]*1,"")</f>
        <v/>
      </c>
    </row>
    <row r="1596" spans="1:8">
      <c r="A1596" s="132">
        <v>180054</v>
      </c>
      <c r="B1596" s="133" t="s">
        <v>1138</v>
      </c>
      <c r="C1596" s="134">
        <v>0</v>
      </c>
      <c r="D1596" s="134">
        <v>14</v>
      </c>
      <c r="E1596" s="134">
        <v>0</v>
      </c>
      <c r="F1596" s="134">
        <v>0</v>
      </c>
      <c r="G1596" s="135">
        <v>0</v>
      </c>
      <c r="H1596" s="137" t="str">
        <f>IFERROR((Table19[[#This Row],[_202310]]-Table19[[#This Row],[_201910]])/Table19[[#This Row],[_201910]]*1,"")</f>
        <v/>
      </c>
    </row>
    <row r="1597" spans="1:8">
      <c r="A1597" s="132">
        <v>180054</v>
      </c>
      <c r="B1597" s="133" t="s">
        <v>1139</v>
      </c>
      <c r="C1597" s="134">
        <v>2</v>
      </c>
      <c r="D1597" s="134">
        <v>24</v>
      </c>
      <c r="E1597" s="134">
        <v>0</v>
      </c>
      <c r="F1597" s="134">
        <v>14</v>
      </c>
      <c r="G1597" s="135">
        <v>10</v>
      </c>
      <c r="H1597" s="137">
        <f>IFERROR((Table19[[#This Row],[_202310]]-Table19[[#This Row],[_201910]])/Table19[[#This Row],[_201910]]*1,"")</f>
        <v>4</v>
      </c>
    </row>
    <row r="1598" spans="1:8">
      <c r="A1598" s="132">
        <v>180054</v>
      </c>
      <c r="B1598" s="133" t="s">
        <v>1140</v>
      </c>
      <c r="C1598" s="134" t="s">
        <v>129</v>
      </c>
      <c r="D1598" s="134" t="s">
        <v>129</v>
      </c>
      <c r="E1598" s="134" t="s">
        <v>129</v>
      </c>
      <c r="F1598" s="134">
        <v>0</v>
      </c>
      <c r="G1598" s="135">
        <v>0</v>
      </c>
      <c r="H1598" s="137" t="str">
        <f>IFERROR((Table19[[#This Row],[_202310]]-Table19[[#This Row],[_201910]])/Table19[[#This Row],[_201910]]*1,"")</f>
        <v/>
      </c>
    </row>
    <row r="1599" spans="1:8">
      <c r="A1599" s="132">
        <v>180054</v>
      </c>
      <c r="B1599" s="133" t="s">
        <v>1141</v>
      </c>
      <c r="C1599" s="134">
        <v>2</v>
      </c>
      <c r="D1599" s="134">
        <v>38</v>
      </c>
      <c r="E1599" s="134">
        <v>0</v>
      </c>
      <c r="F1599" s="134">
        <v>14</v>
      </c>
      <c r="G1599" s="135">
        <v>10</v>
      </c>
      <c r="H1599" s="137">
        <f>IFERROR((Table19[[#This Row],[_202310]]-Table19[[#This Row],[_201910]])/Table19[[#This Row],[_201910]]*1,"")</f>
        <v>4</v>
      </c>
    </row>
    <row r="1600" spans="1:8">
      <c r="A1600" s="132">
        <v>180054</v>
      </c>
      <c r="B1600" s="133" t="s">
        <v>1142</v>
      </c>
      <c r="C1600" s="134">
        <v>1</v>
      </c>
      <c r="D1600" s="134">
        <v>27</v>
      </c>
      <c r="E1600" s="134">
        <v>0</v>
      </c>
      <c r="F1600" s="134">
        <v>29</v>
      </c>
      <c r="G1600" s="135">
        <v>17</v>
      </c>
      <c r="H1600" s="137">
        <f>IFERROR((Table19[[#This Row],[_202310]]-Table19[[#This Row],[_201910]])/Table19[[#This Row],[_201910]]*1,"")</f>
        <v>16</v>
      </c>
    </row>
    <row r="1601" spans="1:8">
      <c r="A1601" s="132">
        <v>180054</v>
      </c>
      <c r="B1601" s="133" t="s">
        <v>1143</v>
      </c>
      <c r="C1601" s="134">
        <v>0</v>
      </c>
      <c r="D1601" s="134">
        <v>27</v>
      </c>
      <c r="E1601" s="134">
        <v>0</v>
      </c>
      <c r="F1601" s="134">
        <v>0</v>
      </c>
      <c r="G1601" s="135">
        <v>0</v>
      </c>
      <c r="H1601" s="137" t="str">
        <f>IFERROR((Table19[[#This Row],[_202310]]-Table19[[#This Row],[_201910]])/Table19[[#This Row],[_201910]]*1,"")</f>
        <v/>
      </c>
    </row>
    <row r="1602" spans="1:8">
      <c r="A1602" s="132">
        <v>180054</v>
      </c>
      <c r="B1602" s="133" t="s">
        <v>1144</v>
      </c>
      <c r="C1602" s="134">
        <v>26</v>
      </c>
      <c r="D1602" s="134">
        <v>62</v>
      </c>
      <c r="E1602" s="134">
        <v>0</v>
      </c>
      <c r="F1602" s="134">
        <v>14</v>
      </c>
      <c r="G1602" s="135">
        <v>32</v>
      </c>
      <c r="H1602" s="137">
        <f>IFERROR((Table19[[#This Row],[_202310]]-Table19[[#This Row],[_201910]])/Table19[[#This Row],[_201910]]*1,"")</f>
        <v>0.23076923076923078</v>
      </c>
    </row>
    <row r="1603" spans="1:8">
      <c r="A1603" s="132">
        <v>180054</v>
      </c>
      <c r="B1603" s="133" t="s">
        <v>1145</v>
      </c>
      <c r="C1603" s="134" t="s">
        <v>129</v>
      </c>
      <c r="D1603" s="134" t="s">
        <v>129</v>
      </c>
      <c r="E1603" s="134" t="s">
        <v>129</v>
      </c>
      <c r="F1603" s="134">
        <v>0</v>
      </c>
      <c r="G1603" s="135">
        <v>0</v>
      </c>
      <c r="H1603" s="137" t="str">
        <f>IFERROR((Table19[[#This Row],[_202310]]-Table19[[#This Row],[_201910]])/Table19[[#This Row],[_201910]]*1,"")</f>
        <v/>
      </c>
    </row>
    <row r="1604" spans="1:8">
      <c r="A1604" s="132">
        <v>180054</v>
      </c>
      <c r="B1604" s="133" t="s">
        <v>1146</v>
      </c>
      <c r="C1604" s="134">
        <v>26</v>
      </c>
      <c r="D1604" s="134">
        <v>89</v>
      </c>
      <c r="E1604" s="134">
        <v>0</v>
      </c>
      <c r="F1604" s="134">
        <v>14</v>
      </c>
      <c r="G1604" s="135">
        <v>32</v>
      </c>
      <c r="H1604" s="137">
        <f>IFERROR((Table19[[#This Row],[_202310]]-Table19[[#This Row],[_201910]])/Table19[[#This Row],[_201910]]*1,"")</f>
        <v>0.23076923076923078</v>
      </c>
    </row>
    <row r="1605" spans="1:8">
      <c r="A1605" s="132">
        <v>180054</v>
      </c>
      <c r="B1605" s="133" t="s">
        <v>1147</v>
      </c>
      <c r="C1605" s="134">
        <v>0</v>
      </c>
      <c r="D1605" s="134">
        <v>12</v>
      </c>
      <c r="E1605" s="134">
        <v>0</v>
      </c>
      <c r="F1605" s="134">
        <v>1</v>
      </c>
      <c r="G1605" s="135">
        <v>0</v>
      </c>
      <c r="H1605" s="137" t="str">
        <f>IFERROR((Table19[[#This Row],[_202310]]-Table19[[#This Row],[_201910]])/Table19[[#This Row],[_201910]]*1,"")</f>
        <v/>
      </c>
    </row>
    <row r="1606" spans="1:8">
      <c r="A1606" s="132">
        <v>180054</v>
      </c>
      <c r="B1606" s="133" t="s">
        <v>1148</v>
      </c>
      <c r="C1606" s="134">
        <v>1</v>
      </c>
      <c r="D1606" s="134">
        <v>7</v>
      </c>
      <c r="E1606" s="134">
        <v>0</v>
      </c>
      <c r="F1606" s="134">
        <v>6</v>
      </c>
      <c r="G1606" s="135">
        <v>14</v>
      </c>
      <c r="H1606" s="137">
        <f>IFERROR((Table19[[#This Row],[_202310]]-Table19[[#This Row],[_201910]])/Table19[[#This Row],[_201910]]*1,"")</f>
        <v>13</v>
      </c>
    </row>
    <row r="1607" spans="1:8">
      <c r="A1607" s="132">
        <v>180054</v>
      </c>
      <c r="B1607" s="133" t="s">
        <v>1149</v>
      </c>
      <c r="C1607" s="134">
        <v>118</v>
      </c>
      <c r="D1607" s="134">
        <v>34</v>
      </c>
      <c r="E1607" s="134">
        <v>30</v>
      </c>
      <c r="F1607" s="134">
        <v>27</v>
      </c>
      <c r="G1607" s="135">
        <v>13</v>
      </c>
      <c r="H1607" s="137">
        <f>IFERROR((Table19[[#This Row],[_202310]]-Table19[[#This Row],[_201910]])/Table19[[#This Row],[_201910]]*1,"")</f>
        <v>-0.88983050847457623</v>
      </c>
    </row>
    <row r="1608" spans="1:8">
      <c r="A1608" s="132">
        <v>180054</v>
      </c>
      <c r="B1608" s="133" t="s">
        <v>1150</v>
      </c>
      <c r="C1608" s="134">
        <v>119</v>
      </c>
      <c r="D1608" s="134">
        <v>53</v>
      </c>
      <c r="E1608" s="134">
        <v>30</v>
      </c>
      <c r="F1608" s="134">
        <v>34</v>
      </c>
      <c r="G1608" s="135">
        <v>27</v>
      </c>
      <c r="H1608" s="137">
        <f>IFERROR((Table19[[#This Row],[_202310]]-Table19[[#This Row],[_201910]])/Table19[[#This Row],[_201910]]*1,"")</f>
        <v>-0.77310924369747902</v>
      </c>
    </row>
    <row r="1609" spans="1:8">
      <c r="A1609" s="132">
        <v>180054</v>
      </c>
      <c r="B1609" s="133" t="s">
        <v>1151</v>
      </c>
      <c r="C1609" s="134">
        <v>18</v>
      </c>
      <c r="D1609" s="134">
        <v>63</v>
      </c>
      <c r="E1609" s="134">
        <v>0</v>
      </c>
      <c r="F1609" s="134">
        <v>29</v>
      </c>
      <c r="G1609" s="135">
        <v>54</v>
      </c>
      <c r="H1609" s="137">
        <f>IFERROR((Table19[[#This Row],[_202310]]-Table19[[#This Row],[_201910]])/Table19[[#This Row],[_201910]]*1,"")</f>
        <v>2</v>
      </c>
    </row>
    <row r="1610" spans="1:8">
      <c r="A1610" s="132">
        <v>180054</v>
      </c>
      <c r="B1610" s="133" t="s">
        <v>1152</v>
      </c>
      <c r="C1610" s="134">
        <v>1</v>
      </c>
      <c r="D1610" s="134">
        <v>13</v>
      </c>
      <c r="E1610" s="134">
        <v>0</v>
      </c>
      <c r="F1610" s="134">
        <v>15</v>
      </c>
      <c r="G1610" s="135">
        <v>24</v>
      </c>
      <c r="H1610" s="137">
        <f>IFERROR((Table19[[#This Row],[_202310]]-Table19[[#This Row],[_201910]])/Table19[[#This Row],[_201910]]*1,"")</f>
        <v>23</v>
      </c>
    </row>
    <row r="1611" spans="1:8">
      <c r="A1611" s="132">
        <v>180054</v>
      </c>
      <c r="B1611" s="133" t="s">
        <v>1153</v>
      </c>
      <c r="C1611" s="134">
        <v>0</v>
      </c>
      <c r="D1611" s="134">
        <v>8</v>
      </c>
      <c r="E1611" s="134">
        <v>0</v>
      </c>
      <c r="F1611" s="134">
        <v>2</v>
      </c>
      <c r="G1611" s="135">
        <v>0</v>
      </c>
      <c r="H1611" s="137" t="str">
        <f>IFERROR((Table19[[#This Row],[_202310]]-Table19[[#This Row],[_201910]])/Table19[[#This Row],[_201910]]*1,"")</f>
        <v/>
      </c>
    </row>
    <row r="1612" spans="1:8">
      <c r="A1612" s="132">
        <v>180054</v>
      </c>
      <c r="B1612" s="133" t="s">
        <v>1154</v>
      </c>
      <c r="C1612" s="134">
        <v>1</v>
      </c>
      <c r="D1612" s="134">
        <v>5</v>
      </c>
      <c r="E1612" s="134">
        <v>0</v>
      </c>
      <c r="F1612" s="134">
        <v>13</v>
      </c>
      <c r="G1612" s="135">
        <v>24</v>
      </c>
      <c r="H1612" s="137">
        <f>IFERROR((Table19[[#This Row],[_202310]]-Table19[[#This Row],[_201910]])/Table19[[#This Row],[_201910]]*1,"")</f>
        <v>23</v>
      </c>
    </row>
    <row r="1613" spans="1:8">
      <c r="A1613" s="132">
        <v>180054</v>
      </c>
      <c r="B1613" s="133" t="s">
        <v>1155</v>
      </c>
      <c r="C1613" s="134">
        <v>81</v>
      </c>
      <c r="D1613" s="134">
        <v>24</v>
      </c>
      <c r="E1613" s="134">
        <v>100</v>
      </c>
      <c r="F1613" s="134">
        <v>56</v>
      </c>
      <c r="G1613" s="135">
        <v>22</v>
      </c>
      <c r="H1613" s="137">
        <f>IFERROR((Table19[[#This Row],[_202310]]-Table19[[#This Row],[_201910]])/Table19[[#This Row],[_201910]]*1,"")</f>
        <v>-0.72839506172839508</v>
      </c>
    </row>
    <row r="1614" spans="1:8">
      <c r="A1614" s="132">
        <v>180160</v>
      </c>
      <c r="B1614" s="133" t="s">
        <v>1130</v>
      </c>
      <c r="C1614" s="134">
        <v>52</v>
      </c>
      <c r="D1614" s="134">
        <v>29</v>
      </c>
      <c r="E1614" s="134">
        <v>45</v>
      </c>
      <c r="F1614" s="134">
        <v>43</v>
      </c>
      <c r="G1614" s="135">
        <v>26</v>
      </c>
      <c r="H1614" s="137">
        <f>IFERROR((Table19[[#This Row],[_202310]]-Table19[[#This Row],[_201910]])/Table19[[#This Row],[_201910]]*1,"")</f>
        <v>-0.5</v>
      </c>
    </row>
    <row r="1615" spans="1:8">
      <c r="A1615" s="132">
        <v>180160</v>
      </c>
      <c r="B1615" s="133" t="s">
        <v>1131</v>
      </c>
      <c r="C1615" s="134">
        <v>5</v>
      </c>
      <c r="D1615" s="134">
        <v>2</v>
      </c>
      <c r="E1615" s="134">
        <v>2</v>
      </c>
      <c r="F1615" s="134">
        <v>2</v>
      </c>
      <c r="G1615" s="135">
        <v>1</v>
      </c>
      <c r="H1615" s="137">
        <f>IFERROR((Table19[[#This Row],[_202310]]-Table19[[#This Row],[_201910]])/Table19[[#This Row],[_201910]]*1,"")</f>
        <v>-0.8</v>
      </c>
    </row>
    <row r="1616" spans="1:8">
      <c r="A1616" s="132">
        <v>180160</v>
      </c>
      <c r="B1616" s="133" t="s">
        <v>1132</v>
      </c>
      <c r="C1616" s="134">
        <v>47</v>
      </c>
      <c r="D1616" s="134">
        <v>27</v>
      </c>
      <c r="E1616" s="134">
        <v>43</v>
      </c>
      <c r="F1616" s="134">
        <v>41</v>
      </c>
      <c r="G1616" s="135">
        <v>25</v>
      </c>
      <c r="H1616" s="137">
        <f>IFERROR((Table19[[#This Row],[_202310]]-Table19[[#This Row],[_201910]])/Table19[[#This Row],[_201910]]*1,"")</f>
        <v>-0.46808510638297873</v>
      </c>
    </row>
    <row r="1617" spans="1:8">
      <c r="A1617" s="132">
        <v>180160</v>
      </c>
      <c r="B1617" s="133" t="s">
        <v>1133</v>
      </c>
      <c r="C1617" s="134">
        <v>0</v>
      </c>
      <c r="D1617" s="134">
        <v>0</v>
      </c>
      <c r="E1617" s="134">
        <v>0</v>
      </c>
      <c r="F1617" s="134">
        <v>0</v>
      </c>
      <c r="G1617" s="135">
        <v>0</v>
      </c>
      <c r="H1617" s="137" t="str">
        <f>IFERROR((Table19[[#This Row],[_202310]]-Table19[[#This Row],[_201910]])/Table19[[#This Row],[_201910]]*1,"")</f>
        <v/>
      </c>
    </row>
    <row r="1618" spans="1:8">
      <c r="A1618" s="132">
        <v>180160</v>
      </c>
      <c r="B1618" s="133" t="s">
        <v>1134</v>
      </c>
      <c r="C1618" s="134">
        <v>15</v>
      </c>
      <c r="D1618" s="134">
        <v>7</v>
      </c>
      <c r="E1618" s="134">
        <v>22</v>
      </c>
      <c r="F1618" s="134">
        <v>10</v>
      </c>
      <c r="G1618" s="135">
        <v>11</v>
      </c>
      <c r="H1618" s="137">
        <f>IFERROR((Table19[[#This Row],[_202310]]-Table19[[#This Row],[_201910]])/Table19[[#This Row],[_201910]]*1,"")</f>
        <v>-0.26666666666666666</v>
      </c>
    </row>
    <row r="1619" spans="1:8">
      <c r="A1619" s="132">
        <v>180160</v>
      </c>
      <c r="B1619" s="133" t="s">
        <v>1135</v>
      </c>
      <c r="C1619" s="134" t="s">
        <v>129</v>
      </c>
      <c r="D1619" s="134" t="s">
        <v>129</v>
      </c>
      <c r="E1619" s="134" t="s">
        <v>129</v>
      </c>
      <c r="F1619" s="134" t="s">
        <v>129</v>
      </c>
      <c r="G1619" s="135" t="s">
        <v>129</v>
      </c>
      <c r="H1619" s="137" t="str">
        <f>IFERROR((Table19[[#This Row],[_202310]]-Table19[[#This Row],[_201910]])/Table19[[#This Row],[_201910]]*1,"")</f>
        <v/>
      </c>
    </row>
    <row r="1620" spans="1:8">
      <c r="A1620" s="132">
        <v>180160</v>
      </c>
      <c r="B1620" s="133" t="s">
        <v>1136</v>
      </c>
      <c r="C1620" s="134">
        <v>15</v>
      </c>
      <c r="D1620" s="134">
        <v>7</v>
      </c>
      <c r="E1620" s="134">
        <v>22</v>
      </c>
      <c r="F1620" s="134">
        <v>10</v>
      </c>
      <c r="G1620" s="135">
        <v>11</v>
      </c>
      <c r="H1620" s="137">
        <f>IFERROR((Table19[[#This Row],[_202310]]-Table19[[#This Row],[_201910]])/Table19[[#This Row],[_201910]]*1,"")</f>
        <v>-0.26666666666666666</v>
      </c>
    </row>
    <row r="1621" spans="1:8">
      <c r="A1621" s="132">
        <v>180160</v>
      </c>
      <c r="B1621" s="133" t="s">
        <v>1137</v>
      </c>
      <c r="C1621" s="134">
        <v>32</v>
      </c>
      <c r="D1621" s="134">
        <v>26</v>
      </c>
      <c r="E1621" s="134">
        <v>51</v>
      </c>
      <c r="F1621" s="134">
        <v>24</v>
      </c>
      <c r="G1621" s="135">
        <v>44</v>
      </c>
      <c r="H1621" s="137">
        <f>IFERROR((Table19[[#This Row],[_202310]]-Table19[[#This Row],[_201910]])/Table19[[#This Row],[_201910]]*1,"")</f>
        <v>0.375</v>
      </c>
    </row>
    <row r="1622" spans="1:8">
      <c r="A1622" s="132">
        <v>180160</v>
      </c>
      <c r="B1622" s="133" t="s">
        <v>1138</v>
      </c>
      <c r="C1622" s="134">
        <v>0</v>
      </c>
      <c r="D1622" s="134">
        <v>0</v>
      </c>
      <c r="E1622" s="134">
        <v>0</v>
      </c>
      <c r="F1622" s="134">
        <v>0</v>
      </c>
      <c r="G1622" s="135">
        <v>0</v>
      </c>
      <c r="H1622" s="137" t="str">
        <f>IFERROR((Table19[[#This Row],[_202310]]-Table19[[#This Row],[_201910]])/Table19[[#This Row],[_201910]]*1,"")</f>
        <v/>
      </c>
    </row>
    <row r="1623" spans="1:8">
      <c r="A1623" s="132">
        <v>180160</v>
      </c>
      <c r="B1623" s="133" t="s">
        <v>1139</v>
      </c>
      <c r="C1623" s="134">
        <v>16</v>
      </c>
      <c r="D1623" s="134">
        <v>9</v>
      </c>
      <c r="E1623" s="134">
        <v>23</v>
      </c>
      <c r="F1623" s="134">
        <v>21</v>
      </c>
      <c r="G1623" s="135">
        <v>11</v>
      </c>
      <c r="H1623" s="137">
        <f>IFERROR((Table19[[#This Row],[_202310]]-Table19[[#This Row],[_201910]])/Table19[[#This Row],[_201910]]*1,"")</f>
        <v>-0.3125</v>
      </c>
    </row>
    <row r="1624" spans="1:8">
      <c r="A1624" s="132">
        <v>180160</v>
      </c>
      <c r="B1624" s="133" t="s">
        <v>1140</v>
      </c>
      <c r="C1624" s="134" t="s">
        <v>129</v>
      </c>
      <c r="D1624" s="134" t="s">
        <v>129</v>
      </c>
      <c r="E1624" s="134" t="s">
        <v>129</v>
      </c>
      <c r="F1624" s="134" t="s">
        <v>129</v>
      </c>
      <c r="G1624" s="135" t="s">
        <v>129</v>
      </c>
      <c r="H1624" s="137" t="str">
        <f>IFERROR((Table19[[#This Row],[_202310]]-Table19[[#This Row],[_201910]])/Table19[[#This Row],[_201910]]*1,"")</f>
        <v/>
      </c>
    </row>
    <row r="1625" spans="1:8">
      <c r="A1625" s="132">
        <v>180160</v>
      </c>
      <c r="B1625" s="133" t="s">
        <v>1141</v>
      </c>
      <c r="C1625" s="134">
        <v>16</v>
      </c>
      <c r="D1625" s="134">
        <v>9</v>
      </c>
      <c r="E1625" s="134">
        <v>23</v>
      </c>
      <c r="F1625" s="134">
        <v>21</v>
      </c>
      <c r="G1625" s="135">
        <v>11</v>
      </c>
      <c r="H1625" s="137">
        <f>IFERROR((Table19[[#This Row],[_202310]]-Table19[[#This Row],[_201910]])/Table19[[#This Row],[_201910]]*1,"")</f>
        <v>-0.3125</v>
      </c>
    </row>
    <row r="1626" spans="1:8">
      <c r="A1626" s="132">
        <v>180160</v>
      </c>
      <c r="B1626" s="133" t="s">
        <v>1142</v>
      </c>
      <c r="C1626" s="134">
        <v>34</v>
      </c>
      <c r="D1626" s="134">
        <v>33</v>
      </c>
      <c r="E1626" s="134">
        <v>53</v>
      </c>
      <c r="F1626" s="134">
        <v>51</v>
      </c>
      <c r="G1626" s="135">
        <v>44</v>
      </c>
      <c r="H1626" s="137">
        <f>IFERROR((Table19[[#This Row],[_202310]]-Table19[[#This Row],[_201910]])/Table19[[#This Row],[_201910]]*1,"")</f>
        <v>0.29411764705882354</v>
      </c>
    </row>
    <row r="1627" spans="1:8">
      <c r="A1627" s="132">
        <v>180160</v>
      </c>
      <c r="B1627" s="133" t="s">
        <v>1143</v>
      </c>
      <c r="C1627" s="134">
        <v>0</v>
      </c>
      <c r="D1627" s="134">
        <v>0</v>
      </c>
      <c r="E1627" s="134">
        <v>0</v>
      </c>
      <c r="F1627" s="134">
        <v>0</v>
      </c>
      <c r="G1627" s="135">
        <v>0</v>
      </c>
      <c r="H1627" s="137" t="str">
        <f>IFERROR((Table19[[#This Row],[_202310]]-Table19[[#This Row],[_201910]])/Table19[[#This Row],[_201910]]*1,"")</f>
        <v/>
      </c>
    </row>
    <row r="1628" spans="1:8">
      <c r="A1628" s="132">
        <v>180160</v>
      </c>
      <c r="B1628" s="133" t="s">
        <v>1144</v>
      </c>
      <c r="C1628" s="134">
        <v>22</v>
      </c>
      <c r="D1628" s="134">
        <v>9</v>
      </c>
      <c r="E1628" s="134">
        <v>24</v>
      </c>
      <c r="F1628" s="134">
        <v>28</v>
      </c>
      <c r="G1628" s="135">
        <v>11</v>
      </c>
      <c r="H1628" s="137">
        <f>IFERROR((Table19[[#This Row],[_202310]]-Table19[[#This Row],[_201910]])/Table19[[#This Row],[_201910]]*1,"")</f>
        <v>-0.5</v>
      </c>
    </row>
    <row r="1629" spans="1:8">
      <c r="A1629" s="132">
        <v>180160</v>
      </c>
      <c r="B1629" s="133" t="s">
        <v>1145</v>
      </c>
      <c r="C1629" s="134" t="s">
        <v>129</v>
      </c>
      <c r="D1629" s="134" t="s">
        <v>129</v>
      </c>
      <c r="E1629" s="134" t="s">
        <v>129</v>
      </c>
      <c r="F1629" s="134" t="s">
        <v>129</v>
      </c>
      <c r="G1629" s="135" t="s">
        <v>129</v>
      </c>
      <c r="H1629" s="137" t="str">
        <f>IFERROR((Table19[[#This Row],[_202310]]-Table19[[#This Row],[_201910]])/Table19[[#This Row],[_201910]]*1,"")</f>
        <v/>
      </c>
    </row>
    <row r="1630" spans="1:8">
      <c r="A1630" s="132">
        <v>180160</v>
      </c>
      <c r="B1630" s="133" t="s">
        <v>1146</v>
      </c>
      <c r="C1630" s="134">
        <v>22</v>
      </c>
      <c r="D1630" s="134">
        <v>9</v>
      </c>
      <c r="E1630" s="134">
        <v>24</v>
      </c>
      <c r="F1630" s="134">
        <v>28</v>
      </c>
      <c r="G1630" s="135">
        <v>11</v>
      </c>
      <c r="H1630" s="137">
        <f>IFERROR((Table19[[#This Row],[_202310]]-Table19[[#This Row],[_201910]])/Table19[[#This Row],[_201910]]*1,"")</f>
        <v>-0.5</v>
      </c>
    </row>
    <row r="1631" spans="1:8">
      <c r="A1631" s="132">
        <v>180160</v>
      </c>
      <c r="B1631" s="133" t="s">
        <v>1147</v>
      </c>
      <c r="C1631" s="134">
        <v>1</v>
      </c>
      <c r="D1631" s="134">
        <v>1</v>
      </c>
      <c r="E1631" s="134">
        <v>0</v>
      </c>
      <c r="F1631" s="134">
        <v>2</v>
      </c>
      <c r="G1631" s="135">
        <v>0</v>
      </c>
      <c r="H1631" s="137">
        <f>IFERROR((Table19[[#This Row],[_202310]]-Table19[[#This Row],[_201910]])/Table19[[#This Row],[_201910]]*1,"")</f>
        <v>-1</v>
      </c>
    </row>
    <row r="1632" spans="1:8">
      <c r="A1632" s="132">
        <v>180160</v>
      </c>
      <c r="B1632" s="133" t="s">
        <v>1148</v>
      </c>
      <c r="C1632" s="134">
        <v>9</v>
      </c>
      <c r="D1632" s="134">
        <v>7</v>
      </c>
      <c r="E1632" s="134">
        <v>3</v>
      </c>
      <c r="F1632" s="134">
        <v>2</v>
      </c>
      <c r="G1632" s="135">
        <v>6</v>
      </c>
      <c r="H1632" s="137">
        <f>IFERROR((Table19[[#This Row],[_202310]]-Table19[[#This Row],[_201910]])/Table19[[#This Row],[_201910]]*1,"")</f>
        <v>-0.33333333333333331</v>
      </c>
    </row>
    <row r="1633" spans="1:8">
      <c r="A1633" s="132">
        <v>180160</v>
      </c>
      <c r="B1633" s="133" t="s">
        <v>1149</v>
      </c>
      <c r="C1633" s="134">
        <v>15</v>
      </c>
      <c r="D1633" s="134">
        <v>10</v>
      </c>
      <c r="E1633" s="134">
        <v>16</v>
      </c>
      <c r="F1633" s="134">
        <v>9</v>
      </c>
      <c r="G1633" s="135">
        <v>8</v>
      </c>
      <c r="H1633" s="137">
        <f>IFERROR((Table19[[#This Row],[_202310]]-Table19[[#This Row],[_201910]])/Table19[[#This Row],[_201910]]*1,"")</f>
        <v>-0.46666666666666667</v>
      </c>
    </row>
    <row r="1634" spans="1:8">
      <c r="A1634" s="132">
        <v>180160</v>
      </c>
      <c r="B1634" s="133" t="s">
        <v>1150</v>
      </c>
      <c r="C1634" s="134">
        <v>25</v>
      </c>
      <c r="D1634" s="134">
        <v>18</v>
      </c>
      <c r="E1634" s="134">
        <v>19</v>
      </c>
      <c r="F1634" s="134">
        <v>13</v>
      </c>
      <c r="G1634" s="135">
        <v>14</v>
      </c>
      <c r="H1634" s="137">
        <f>IFERROR((Table19[[#This Row],[_202310]]-Table19[[#This Row],[_201910]])/Table19[[#This Row],[_201910]]*1,"")</f>
        <v>-0.44</v>
      </c>
    </row>
    <row r="1635" spans="1:8">
      <c r="A1635" s="132">
        <v>180160</v>
      </c>
      <c r="B1635" s="133" t="s">
        <v>1151</v>
      </c>
      <c r="C1635" s="134">
        <v>47</v>
      </c>
      <c r="D1635" s="134">
        <v>33</v>
      </c>
      <c r="E1635" s="134">
        <v>56</v>
      </c>
      <c r="F1635" s="134">
        <v>68</v>
      </c>
      <c r="G1635" s="135">
        <v>44</v>
      </c>
      <c r="H1635" s="137">
        <f>IFERROR((Table19[[#This Row],[_202310]]-Table19[[#This Row],[_201910]])/Table19[[#This Row],[_201910]]*1,"")</f>
        <v>-6.3829787234042548E-2</v>
      </c>
    </row>
    <row r="1636" spans="1:8">
      <c r="A1636" s="132">
        <v>180160</v>
      </c>
      <c r="B1636" s="133" t="s">
        <v>1152</v>
      </c>
      <c r="C1636" s="134">
        <v>21</v>
      </c>
      <c r="D1636" s="134">
        <v>30</v>
      </c>
      <c r="E1636" s="134">
        <v>7</v>
      </c>
      <c r="F1636" s="134">
        <v>10</v>
      </c>
      <c r="G1636" s="135">
        <v>24</v>
      </c>
      <c r="H1636" s="137">
        <f>IFERROR((Table19[[#This Row],[_202310]]-Table19[[#This Row],[_201910]])/Table19[[#This Row],[_201910]]*1,"")</f>
        <v>0.14285714285714285</v>
      </c>
    </row>
    <row r="1637" spans="1:8">
      <c r="A1637" s="132">
        <v>180160</v>
      </c>
      <c r="B1637" s="133" t="s">
        <v>1153</v>
      </c>
      <c r="C1637" s="134">
        <v>2</v>
      </c>
      <c r="D1637" s="134">
        <v>4</v>
      </c>
      <c r="E1637" s="134">
        <v>0</v>
      </c>
      <c r="F1637" s="134">
        <v>5</v>
      </c>
      <c r="G1637" s="135">
        <v>0</v>
      </c>
      <c r="H1637" s="137">
        <f>IFERROR((Table19[[#This Row],[_202310]]-Table19[[#This Row],[_201910]])/Table19[[#This Row],[_201910]]*1,"")</f>
        <v>-1</v>
      </c>
    </row>
    <row r="1638" spans="1:8">
      <c r="A1638" s="132">
        <v>180160</v>
      </c>
      <c r="B1638" s="133" t="s">
        <v>1154</v>
      </c>
      <c r="C1638" s="134">
        <v>19</v>
      </c>
      <c r="D1638" s="134">
        <v>26</v>
      </c>
      <c r="E1638" s="134">
        <v>7</v>
      </c>
      <c r="F1638" s="134">
        <v>5</v>
      </c>
      <c r="G1638" s="135">
        <v>24</v>
      </c>
      <c r="H1638" s="137">
        <f>IFERROR((Table19[[#This Row],[_202310]]-Table19[[#This Row],[_201910]])/Table19[[#This Row],[_201910]]*1,"")</f>
        <v>0.26315789473684209</v>
      </c>
    </row>
    <row r="1639" spans="1:8">
      <c r="A1639" s="132">
        <v>180160</v>
      </c>
      <c r="B1639" s="133" t="s">
        <v>1155</v>
      </c>
      <c r="C1639" s="134">
        <v>32</v>
      </c>
      <c r="D1639" s="134">
        <v>37</v>
      </c>
      <c r="E1639" s="134">
        <v>37</v>
      </c>
      <c r="F1639" s="134">
        <v>22</v>
      </c>
      <c r="G1639" s="135">
        <v>32</v>
      </c>
      <c r="H1639" s="137">
        <f>IFERROR((Table19[[#This Row],[_202310]]-Table19[[#This Row],[_201910]])/Table19[[#This Row],[_201910]]*1,"")</f>
        <v>0</v>
      </c>
    </row>
    <row r="1640" spans="1:8">
      <c r="A1640" s="132">
        <v>180197</v>
      </c>
      <c r="B1640" s="133" t="s">
        <v>1130</v>
      </c>
      <c r="C1640" s="134">
        <v>477</v>
      </c>
      <c r="D1640" s="134">
        <v>419</v>
      </c>
      <c r="E1640" s="134">
        <v>370</v>
      </c>
      <c r="F1640" s="134">
        <v>350</v>
      </c>
      <c r="G1640" s="135">
        <v>408</v>
      </c>
      <c r="H1640" s="137">
        <f>IFERROR((Table19[[#This Row],[_202310]]-Table19[[#This Row],[_201910]])/Table19[[#This Row],[_201910]]*1,"")</f>
        <v>-0.14465408805031446</v>
      </c>
    </row>
    <row r="1641" spans="1:8">
      <c r="A1641" s="132">
        <v>180197</v>
      </c>
      <c r="B1641" s="133" t="s">
        <v>1131</v>
      </c>
      <c r="C1641" s="134">
        <v>0</v>
      </c>
      <c r="D1641" s="134">
        <v>0</v>
      </c>
      <c r="E1641" s="134">
        <v>0</v>
      </c>
      <c r="F1641" s="134">
        <v>0</v>
      </c>
      <c r="G1641" s="135">
        <v>0</v>
      </c>
      <c r="H1641" s="137" t="str">
        <f>IFERROR((Table19[[#This Row],[_202310]]-Table19[[#This Row],[_201910]])/Table19[[#This Row],[_201910]]*1,"")</f>
        <v/>
      </c>
    </row>
    <row r="1642" spans="1:8">
      <c r="A1642" s="132">
        <v>180197</v>
      </c>
      <c r="B1642" s="133" t="s">
        <v>1132</v>
      </c>
      <c r="C1642" s="134">
        <v>477</v>
      </c>
      <c r="D1642" s="134">
        <v>419</v>
      </c>
      <c r="E1642" s="134">
        <v>370</v>
      </c>
      <c r="F1642" s="134">
        <v>350</v>
      </c>
      <c r="G1642" s="135">
        <v>408</v>
      </c>
      <c r="H1642" s="137">
        <f>IFERROR((Table19[[#This Row],[_202310]]-Table19[[#This Row],[_201910]])/Table19[[#This Row],[_201910]]*1,"")</f>
        <v>-0.14465408805031446</v>
      </c>
    </row>
    <row r="1643" spans="1:8">
      <c r="A1643" s="132">
        <v>180197</v>
      </c>
      <c r="B1643" s="133" t="s">
        <v>1133</v>
      </c>
      <c r="C1643" s="134">
        <v>15</v>
      </c>
      <c r="D1643" s="134">
        <v>16</v>
      </c>
      <c r="E1643" s="134">
        <v>10</v>
      </c>
      <c r="F1643" s="134">
        <v>14</v>
      </c>
      <c r="G1643" s="135">
        <v>15</v>
      </c>
      <c r="H1643" s="137">
        <f>IFERROR((Table19[[#This Row],[_202310]]-Table19[[#This Row],[_201910]])/Table19[[#This Row],[_201910]]*1,"")</f>
        <v>0</v>
      </c>
    </row>
    <row r="1644" spans="1:8">
      <c r="A1644" s="132">
        <v>180197</v>
      </c>
      <c r="B1644" s="133" t="s">
        <v>1134</v>
      </c>
      <c r="C1644" s="134">
        <v>125</v>
      </c>
      <c r="D1644" s="134">
        <v>110</v>
      </c>
      <c r="E1644" s="134">
        <v>91</v>
      </c>
      <c r="F1644" s="134">
        <v>87</v>
      </c>
      <c r="G1644" s="135">
        <v>145</v>
      </c>
      <c r="H1644" s="137">
        <f>IFERROR((Table19[[#This Row],[_202310]]-Table19[[#This Row],[_201910]])/Table19[[#This Row],[_201910]]*1,"")</f>
        <v>0.16</v>
      </c>
    </row>
    <row r="1645" spans="1:8">
      <c r="A1645" s="132">
        <v>180197</v>
      </c>
      <c r="B1645" s="133" t="s">
        <v>1135</v>
      </c>
      <c r="C1645" s="134" t="s">
        <v>129</v>
      </c>
      <c r="D1645" s="134" t="s">
        <v>129</v>
      </c>
      <c r="E1645" s="134" t="s">
        <v>129</v>
      </c>
      <c r="F1645" s="134" t="s">
        <v>129</v>
      </c>
      <c r="G1645" s="135" t="s">
        <v>129</v>
      </c>
      <c r="H1645" s="137" t="str">
        <f>IFERROR((Table19[[#This Row],[_202310]]-Table19[[#This Row],[_201910]])/Table19[[#This Row],[_201910]]*1,"")</f>
        <v/>
      </c>
    </row>
    <row r="1646" spans="1:8">
      <c r="A1646" s="132">
        <v>180197</v>
      </c>
      <c r="B1646" s="133" t="s">
        <v>1136</v>
      </c>
      <c r="C1646" s="134">
        <v>140</v>
      </c>
      <c r="D1646" s="134">
        <v>126</v>
      </c>
      <c r="E1646" s="134">
        <v>101</v>
      </c>
      <c r="F1646" s="134">
        <v>101</v>
      </c>
      <c r="G1646" s="135">
        <v>160</v>
      </c>
      <c r="H1646" s="137">
        <f>IFERROR((Table19[[#This Row],[_202310]]-Table19[[#This Row],[_201910]])/Table19[[#This Row],[_201910]]*1,"")</f>
        <v>0.14285714285714285</v>
      </c>
    </row>
    <row r="1647" spans="1:8">
      <c r="A1647" s="132">
        <v>180197</v>
      </c>
      <c r="B1647" s="133" t="s">
        <v>1137</v>
      </c>
      <c r="C1647" s="134">
        <v>29</v>
      </c>
      <c r="D1647" s="134">
        <v>30</v>
      </c>
      <c r="E1647" s="134">
        <v>27</v>
      </c>
      <c r="F1647" s="134">
        <v>29</v>
      </c>
      <c r="G1647" s="135">
        <v>39</v>
      </c>
      <c r="H1647" s="137">
        <f>IFERROR((Table19[[#This Row],[_202310]]-Table19[[#This Row],[_201910]])/Table19[[#This Row],[_201910]]*1,"")</f>
        <v>0.34482758620689657</v>
      </c>
    </row>
    <row r="1648" spans="1:8">
      <c r="A1648" s="132">
        <v>180197</v>
      </c>
      <c r="B1648" s="133" t="s">
        <v>1138</v>
      </c>
      <c r="C1648" s="134">
        <v>15</v>
      </c>
      <c r="D1648" s="134">
        <v>17</v>
      </c>
      <c r="E1648" s="134">
        <v>10</v>
      </c>
      <c r="F1648" s="134">
        <v>15</v>
      </c>
      <c r="G1648" s="135">
        <v>16</v>
      </c>
      <c r="H1648" s="137">
        <f>IFERROR((Table19[[#This Row],[_202310]]-Table19[[#This Row],[_201910]])/Table19[[#This Row],[_201910]]*1,"")</f>
        <v>6.6666666666666666E-2</v>
      </c>
    </row>
    <row r="1649" spans="1:8">
      <c r="A1649" s="132">
        <v>180197</v>
      </c>
      <c r="B1649" s="133" t="s">
        <v>1139</v>
      </c>
      <c r="C1649" s="134">
        <v>139</v>
      </c>
      <c r="D1649" s="134">
        <v>125</v>
      </c>
      <c r="E1649" s="134">
        <v>100</v>
      </c>
      <c r="F1649" s="134">
        <v>98</v>
      </c>
      <c r="G1649" s="135">
        <v>152</v>
      </c>
      <c r="H1649" s="137">
        <f>IFERROR((Table19[[#This Row],[_202310]]-Table19[[#This Row],[_201910]])/Table19[[#This Row],[_201910]]*1,"")</f>
        <v>9.3525179856115109E-2</v>
      </c>
    </row>
    <row r="1650" spans="1:8">
      <c r="A1650" s="132">
        <v>180197</v>
      </c>
      <c r="B1650" s="133" t="s">
        <v>1140</v>
      </c>
      <c r="C1650" s="134" t="s">
        <v>129</v>
      </c>
      <c r="D1650" s="134" t="s">
        <v>129</v>
      </c>
      <c r="E1650" s="134" t="s">
        <v>129</v>
      </c>
      <c r="F1650" s="134" t="s">
        <v>129</v>
      </c>
      <c r="G1650" s="135" t="s">
        <v>129</v>
      </c>
      <c r="H1650" s="137" t="str">
        <f>IFERROR((Table19[[#This Row],[_202310]]-Table19[[#This Row],[_201910]])/Table19[[#This Row],[_201910]]*1,"")</f>
        <v/>
      </c>
    </row>
    <row r="1651" spans="1:8">
      <c r="A1651" s="132">
        <v>180197</v>
      </c>
      <c r="B1651" s="133" t="s">
        <v>1141</v>
      </c>
      <c r="C1651" s="134">
        <v>154</v>
      </c>
      <c r="D1651" s="134">
        <v>142</v>
      </c>
      <c r="E1651" s="134">
        <v>110</v>
      </c>
      <c r="F1651" s="134">
        <v>113</v>
      </c>
      <c r="G1651" s="135">
        <v>168</v>
      </c>
      <c r="H1651" s="137">
        <f>IFERROR((Table19[[#This Row],[_202310]]-Table19[[#This Row],[_201910]])/Table19[[#This Row],[_201910]]*1,"")</f>
        <v>9.0909090909090912E-2</v>
      </c>
    </row>
    <row r="1652" spans="1:8">
      <c r="A1652" s="132">
        <v>180197</v>
      </c>
      <c r="B1652" s="133" t="s">
        <v>1142</v>
      </c>
      <c r="C1652" s="134">
        <v>32</v>
      </c>
      <c r="D1652" s="134">
        <v>34</v>
      </c>
      <c r="E1652" s="134">
        <v>30</v>
      </c>
      <c r="F1652" s="134">
        <v>32</v>
      </c>
      <c r="G1652" s="135">
        <v>41</v>
      </c>
      <c r="H1652" s="137">
        <f>IFERROR((Table19[[#This Row],[_202310]]-Table19[[#This Row],[_201910]])/Table19[[#This Row],[_201910]]*1,"")</f>
        <v>0.28125</v>
      </c>
    </row>
    <row r="1653" spans="1:8">
      <c r="A1653" s="132">
        <v>180197</v>
      </c>
      <c r="B1653" s="133" t="s">
        <v>1143</v>
      </c>
      <c r="C1653" s="134">
        <v>15</v>
      </c>
      <c r="D1653" s="134">
        <v>17</v>
      </c>
      <c r="E1653" s="134">
        <v>10</v>
      </c>
      <c r="F1653" s="134">
        <v>17</v>
      </c>
      <c r="G1653" s="135">
        <v>16</v>
      </c>
      <c r="H1653" s="137">
        <f>IFERROR((Table19[[#This Row],[_202310]]-Table19[[#This Row],[_201910]])/Table19[[#This Row],[_201910]]*1,"")</f>
        <v>6.6666666666666666E-2</v>
      </c>
    </row>
    <row r="1654" spans="1:8">
      <c r="A1654" s="132">
        <v>180197</v>
      </c>
      <c r="B1654" s="133" t="s">
        <v>1144</v>
      </c>
      <c r="C1654" s="134">
        <v>144</v>
      </c>
      <c r="D1654" s="134">
        <v>130</v>
      </c>
      <c r="E1654" s="134">
        <v>106</v>
      </c>
      <c r="F1654" s="134">
        <v>100</v>
      </c>
      <c r="G1654" s="135">
        <v>157</v>
      </c>
      <c r="H1654" s="137">
        <f>IFERROR((Table19[[#This Row],[_202310]]-Table19[[#This Row],[_201910]])/Table19[[#This Row],[_201910]]*1,"")</f>
        <v>9.0277777777777776E-2</v>
      </c>
    </row>
    <row r="1655" spans="1:8">
      <c r="A1655" s="132">
        <v>180197</v>
      </c>
      <c r="B1655" s="133" t="s">
        <v>1145</v>
      </c>
      <c r="C1655" s="134" t="s">
        <v>129</v>
      </c>
      <c r="D1655" s="134" t="s">
        <v>129</v>
      </c>
      <c r="E1655" s="134" t="s">
        <v>129</v>
      </c>
      <c r="F1655" s="134" t="s">
        <v>129</v>
      </c>
      <c r="G1655" s="135" t="s">
        <v>129</v>
      </c>
      <c r="H1655" s="137" t="str">
        <f>IFERROR((Table19[[#This Row],[_202310]]-Table19[[#This Row],[_201910]])/Table19[[#This Row],[_201910]]*1,"")</f>
        <v/>
      </c>
    </row>
    <row r="1656" spans="1:8">
      <c r="A1656" s="132">
        <v>180197</v>
      </c>
      <c r="B1656" s="133" t="s">
        <v>1146</v>
      </c>
      <c r="C1656" s="134">
        <v>159</v>
      </c>
      <c r="D1656" s="134">
        <v>147</v>
      </c>
      <c r="E1656" s="134">
        <v>116</v>
      </c>
      <c r="F1656" s="134">
        <v>117</v>
      </c>
      <c r="G1656" s="135">
        <v>173</v>
      </c>
      <c r="H1656" s="137">
        <f>IFERROR((Table19[[#This Row],[_202310]]-Table19[[#This Row],[_201910]])/Table19[[#This Row],[_201910]]*1,"")</f>
        <v>8.8050314465408799E-2</v>
      </c>
    </row>
    <row r="1657" spans="1:8">
      <c r="A1657" s="132">
        <v>180197</v>
      </c>
      <c r="B1657" s="133" t="s">
        <v>1147</v>
      </c>
      <c r="C1657" s="134">
        <v>11</v>
      </c>
      <c r="D1657" s="134">
        <v>11</v>
      </c>
      <c r="E1657" s="134">
        <v>0</v>
      </c>
      <c r="F1657" s="134">
        <v>0</v>
      </c>
      <c r="G1657" s="135">
        <v>7</v>
      </c>
      <c r="H1657" s="137">
        <f>IFERROR((Table19[[#This Row],[_202310]]-Table19[[#This Row],[_201910]])/Table19[[#This Row],[_201910]]*1,"")</f>
        <v>-0.36363636363636365</v>
      </c>
    </row>
    <row r="1658" spans="1:8">
      <c r="A1658" s="132">
        <v>180197</v>
      </c>
      <c r="B1658" s="133" t="s">
        <v>1148</v>
      </c>
      <c r="C1658" s="134">
        <v>90</v>
      </c>
      <c r="D1658" s="134">
        <v>77</v>
      </c>
      <c r="E1658" s="134">
        <v>135</v>
      </c>
      <c r="F1658" s="134">
        <v>140</v>
      </c>
      <c r="G1658" s="135">
        <v>75</v>
      </c>
      <c r="H1658" s="137">
        <f>IFERROR((Table19[[#This Row],[_202310]]-Table19[[#This Row],[_201910]])/Table19[[#This Row],[_201910]]*1,"")</f>
        <v>-0.16666666666666666</v>
      </c>
    </row>
    <row r="1659" spans="1:8">
      <c r="A1659" s="132">
        <v>180197</v>
      </c>
      <c r="B1659" s="133" t="s">
        <v>1149</v>
      </c>
      <c r="C1659" s="134">
        <v>217</v>
      </c>
      <c r="D1659" s="134">
        <v>184</v>
      </c>
      <c r="E1659" s="134">
        <v>119</v>
      </c>
      <c r="F1659" s="134">
        <v>93</v>
      </c>
      <c r="G1659" s="135">
        <v>153</v>
      </c>
      <c r="H1659" s="137">
        <f>IFERROR((Table19[[#This Row],[_202310]]-Table19[[#This Row],[_201910]])/Table19[[#This Row],[_201910]]*1,"")</f>
        <v>-0.29493087557603687</v>
      </c>
    </row>
    <row r="1660" spans="1:8">
      <c r="A1660" s="132">
        <v>180197</v>
      </c>
      <c r="B1660" s="133" t="s">
        <v>1150</v>
      </c>
      <c r="C1660" s="134">
        <v>318</v>
      </c>
      <c r="D1660" s="134">
        <v>272</v>
      </c>
      <c r="E1660" s="134">
        <v>254</v>
      </c>
      <c r="F1660" s="134">
        <v>233</v>
      </c>
      <c r="G1660" s="135">
        <v>235</v>
      </c>
      <c r="H1660" s="137">
        <f>IFERROR((Table19[[#This Row],[_202310]]-Table19[[#This Row],[_201910]])/Table19[[#This Row],[_201910]]*1,"")</f>
        <v>-0.2610062893081761</v>
      </c>
    </row>
    <row r="1661" spans="1:8">
      <c r="A1661" s="132">
        <v>180197</v>
      </c>
      <c r="B1661" s="133" t="s">
        <v>1151</v>
      </c>
      <c r="C1661" s="134">
        <v>33</v>
      </c>
      <c r="D1661" s="134">
        <v>35</v>
      </c>
      <c r="E1661" s="134">
        <v>31</v>
      </c>
      <c r="F1661" s="134">
        <v>33</v>
      </c>
      <c r="G1661" s="135">
        <v>42</v>
      </c>
      <c r="H1661" s="137">
        <f>IFERROR((Table19[[#This Row],[_202310]]-Table19[[#This Row],[_201910]])/Table19[[#This Row],[_201910]]*1,"")</f>
        <v>0.27272727272727271</v>
      </c>
    </row>
    <row r="1662" spans="1:8">
      <c r="A1662" s="132">
        <v>180197</v>
      </c>
      <c r="B1662" s="133" t="s">
        <v>1152</v>
      </c>
      <c r="C1662" s="134">
        <v>21</v>
      </c>
      <c r="D1662" s="134">
        <v>21</v>
      </c>
      <c r="E1662" s="134">
        <v>36</v>
      </c>
      <c r="F1662" s="134">
        <v>40</v>
      </c>
      <c r="G1662" s="135">
        <v>20</v>
      </c>
      <c r="H1662" s="137">
        <f>IFERROR((Table19[[#This Row],[_202310]]-Table19[[#This Row],[_201910]])/Table19[[#This Row],[_201910]]*1,"")</f>
        <v>-4.7619047619047616E-2</v>
      </c>
    </row>
    <row r="1663" spans="1:8">
      <c r="A1663" s="132">
        <v>180197</v>
      </c>
      <c r="B1663" s="133" t="s">
        <v>1153</v>
      </c>
      <c r="C1663" s="134">
        <v>2</v>
      </c>
      <c r="D1663" s="134">
        <v>3</v>
      </c>
      <c r="E1663" s="134">
        <v>0</v>
      </c>
      <c r="F1663" s="134">
        <v>0</v>
      </c>
      <c r="G1663" s="135">
        <v>2</v>
      </c>
      <c r="H1663" s="137">
        <f>IFERROR((Table19[[#This Row],[_202310]]-Table19[[#This Row],[_201910]])/Table19[[#This Row],[_201910]]*1,"")</f>
        <v>0</v>
      </c>
    </row>
    <row r="1664" spans="1:8">
      <c r="A1664" s="132">
        <v>180197</v>
      </c>
      <c r="B1664" s="133" t="s">
        <v>1154</v>
      </c>
      <c r="C1664" s="134">
        <v>19</v>
      </c>
      <c r="D1664" s="134">
        <v>18</v>
      </c>
      <c r="E1664" s="134">
        <v>36</v>
      </c>
      <c r="F1664" s="134">
        <v>40</v>
      </c>
      <c r="G1664" s="135">
        <v>18</v>
      </c>
      <c r="H1664" s="137">
        <f>IFERROR((Table19[[#This Row],[_202310]]-Table19[[#This Row],[_201910]])/Table19[[#This Row],[_201910]]*1,"")</f>
        <v>-5.2631578947368418E-2</v>
      </c>
    </row>
    <row r="1665" spans="1:8">
      <c r="A1665" s="132">
        <v>180197</v>
      </c>
      <c r="B1665" s="133" t="s">
        <v>1155</v>
      </c>
      <c r="C1665" s="134">
        <v>45</v>
      </c>
      <c r="D1665" s="134">
        <v>44</v>
      </c>
      <c r="E1665" s="134">
        <v>32</v>
      </c>
      <c r="F1665" s="134">
        <v>27</v>
      </c>
      <c r="G1665" s="135">
        <v>38</v>
      </c>
      <c r="H1665" s="137">
        <f>IFERROR((Table19[[#This Row],[_202310]]-Table19[[#This Row],[_201910]])/Table19[[#This Row],[_201910]]*1,"")</f>
        <v>-0.15555555555555556</v>
      </c>
    </row>
    <row r="1666" spans="1:8">
      <c r="A1666" s="132">
        <v>180203</v>
      </c>
      <c r="B1666" s="133" t="s">
        <v>1130</v>
      </c>
      <c r="C1666" s="134">
        <v>46</v>
      </c>
      <c r="D1666" s="134">
        <v>66</v>
      </c>
      <c r="E1666" s="134">
        <v>39</v>
      </c>
      <c r="F1666" s="134">
        <v>30</v>
      </c>
      <c r="G1666" s="135">
        <v>38</v>
      </c>
      <c r="H1666" s="137">
        <f>IFERROR((Table19[[#This Row],[_202310]]-Table19[[#This Row],[_201910]])/Table19[[#This Row],[_201910]]*1,"")</f>
        <v>-0.17391304347826086</v>
      </c>
    </row>
    <row r="1667" spans="1:8">
      <c r="A1667" s="132">
        <v>180203</v>
      </c>
      <c r="B1667" s="133" t="s">
        <v>1131</v>
      </c>
      <c r="C1667" s="134">
        <v>0</v>
      </c>
      <c r="D1667" s="134">
        <v>2</v>
      </c>
      <c r="E1667" s="134">
        <v>0</v>
      </c>
      <c r="F1667" s="134">
        <v>0</v>
      </c>
      <c r="G1667" s="135">
        <v>0</v>
      </c>
      <c r="H1667" s="137" t="str">
        <f>IFERROR((Table19[[#This Row],[_202310]]-Table19[[#This Row],[_201910]])/Table19[[#This Row],[_201910]]*1,"")</f>
        <v/>
      </c>
    </row>
    <row r="1668" spans="1:8">
      <c r="A1668" s="132">
        <v>180203</v>
      </c>
      <c r="B1668" s="133" t="s">
        <v>1132</v>
      </c>
      <c r="C1668" s="134">
        <v>46</v>
      </c>
      <c r="D1668" s="134">
        <v>64</v>
      </c>
      <c r="E1668" s="134">
        <v>39</v>
      </c>
      <c r="F1668" s="134">
        <v>30</v>
      </c>
      <c r="G1668" s="135">
        <v>38</v>
      </c>
      <c r="H1668" s="137">
        <f>IFERROR((Table19[[#This Row],[_202310]]-Table19[[#This Row],[_201910]])/Table19[[#This Row],[_201910]]*1,"")</f>
        <v>-0.17391304347826086</v>
      </c>
    </row>
    <row r="1669" spans="1:8">
      <c r="A1669" s="132">
        <v>180203</v>
      </c>
      <c r="B1669" s="133" t="s">
        <v>1133</v>
      </c>
      <c r="C1669" s="134">
        <v>5</v>
      </c>
      <c r="D1669" s="134">
        <v>9</v>
      </c>
      <c r="E1669" s="134">
        <v>5</v>
      </c>
      <c r="F1669" s="134">
        <v>3</v>
      </c>
      <c r="G1669" s="135">
        <v>4</v>
      </c>
      <c r="H1669" s="137">
        <f>IFERROR((Table19[[#This Row],[_202310]]-Table19[[#This Row],[_201910]])/Table19[[#This Row],[_201910]]*1,"")</f>
        <v>-0.2</v>
      </c>
    </row>
    <row r="1670" spans="1:8">
      <c r="A1670" s="132">
        <v>180203</v>
      </c>
      <c r="B1670" s="133" t="s">
        <v>1134</v>
      </c>
      <c r="C1670" s="134">
        <v>10</v>
      </c>
      <c r="D1670" s="134">
        <v>17</v>
      </c>
      <c r="E1670" s="134">
        <v>3</v>
      </c>
      <c r="F1670" s="134">
        <v>5</v>
      </c>
      <c r="G1670" s="135">
        <v>12</v>
      </c>
      <c r="H1670" s="137">
        <f>IFERROR((Table19[[#This Row],[_202310]]-Table19[[#This Row],[_201910]])/Table19[[#This Row],[_201910]]*1,"")</f>
        <v>0.2</v>
      </c>
    </row>
    <row r="1671" spans="1:8">
      <c r="A1671" s="132">
        <v>180203</v>
      </c>
      <c r="B1671" s="133" t="s">
        <v>1135</v>
      </c>
      <c r="C1671" s="134" t="s">
        <v>129</v>
      </c>
      <c r="D1671" s="134">
        <v>0</v>
      </c>
      <c r="E1671" s="134">
        <v>0</v>
      </c>
      <c r="F1671" s="134">
        <v>0</v>
      </c>
      <c r="G1671" s="135">
        <v>0</v>
      </c>
      <c r="H1671" s="137" t="str">
        <f>IFERROR((Table19[[#This Row],[_202310]]-Table19[[#This Row],[_201910]])/Table19[[#This Row],[_201910]]*1,"")</f>
        <v/>
      </c>
    </row>
    <row r="1672" spans="1:8">
      <c r="A1672" s="132">
        <v>180203</v>
      </c>
      <c r="B1672" s="133" t="s">
        <v>1136</v>
      </c>
      <c r="C1672" s="134">
        <v>15</v>
      </c>
      <c r="D1672" s="134">
        <v>26</v>
      </c>
      <c r="E1672" s="134">
        <v>8</v>
      </c>
      <c r="F1672" s="134">
        <v>8</v>
      </c>
      <c r="G1672" s="135">
        <v>16</v>
      </c>
      <c r="H1672" s="137">
        <f>IFERROR((Table19[[#This Row],[_202310]]-Table19[[#This Row],[_201910]])/Table19[[#This Row],[_201910]]*1,"")</f>
        <v>6.6666666666666666E-2</v>
      </c>
    </row>
    <row r="1673" spans="1:8">
      <c r="A1673" s="132">
        <v>180203</v>
      </c>
      <c r="B1673" s="133" t="s">
        <v>1137</v>
      </c>
      <c r="C1673" s="134">
        <v>33</v>
      </c>
      <c r="D1673" s="134">
        <v>41</v>
      </c>
      <c r="E1673" s="134">
        <v>21</v>
      </c>
      <c r="F1673" s="134">
        <v>27</v>
      </c>
      <c r="G1673" s="135">
        <v>42</v>
      </c>
      <c r="H1673" s="137">
        <f>IFERROR((Table19[[#This Row],[_202310]]-Table19[[#This Row],[_201910]])/Table19[[#This Row],[_201910]]*1,"")</f>
        <v>0.27272727272727271</v>
      </c>
    </row>
    <row r="1674" spans="1:8">
      <c r="A1674" s="132">
        <v>180203</v>
      </c>
      <c r="B1674" s="133" t="s">
        <v>1138</v>
      </c>
      <c r="C1674" s="134">
        <v>5</v>
      </c>
      <c r="D1674" s="134">
        <v>10</v>
      </c>
      <c r="E1674" s="134">
        <v>5</v>
      </c>
      <c r="F1674" s="134">
        <v>3</v>
      </c>
      <c r="G1674" s="135">
        <v>4</v>
      </c>
      <c r="H1674" s="137">
        <f>IFERROR((Table19[[#This Row],[_202310]]-Table19[[#This Row],[_201910]])/Table19[[#This Row],[_201910]]*1,"")</f>
        <v>-0.2</v>
      </c>
    </row>
    <row r="1675" spans="1:8">
      <c r="A1675" s="132">
        <v>180203</v>
      </c>
      <c r="B1675" s="133" t="s">
        <v>1139</v>
      </c>
      <c r="C1675" s="134">
        <v>10</v>
      </c>
      <c r="D1675" s="134">
        <v>17</v>
      </c>
      <c r="E1675" s="134">
        <v>4</v>
      </c>
      <c r="F1675" s="134">
        <v>7</v>
      </c>
      <c r="G1675" s="135">
        <v>12</v>
      </c>
      <c r="H1675" s="137">
        <f>IFERROR((Table19[[#This Row],[_202310]]-Table19[[#This Row],[_201910]])/Table19[[#This Row],[_201910]]*1,"")</f>
        <v>0.2</v>
      </c>
    </row>
    <row r="1676" spans="1:8">
      <c r="A1676" s="132">
        <v>180203</v>
      </c>
      <c r="B1676" s="133" t="s">
        <v>1140</v>
      </c>
      <c r="C1676" s="134" t="s">
        <v>129</v>
      </c>
      <c r="D1676" s="134">
        <v>0</v>
      </c>
      <c r="E1676" s="134">
        <v>0</v>
      </c>
      <c r="F1676" s="134">
        <v>0</v>
      </c>
      <c r="G1676" s="135">
        <v>0</v>
      </c>
      <c r="H1676" s="137" t="str">
        <f>IFERROR((Table19[[#This Row],[_202310]]-Table19[[#This Row],[_201910]])/Table19[[#This Row],[_201910]]*1,"")</f>
        <v/>
      </c>
    </row>
    <row r="1677" spans="1:8">
      <c r="A1677" s="132">
        <v>180203</v>
      </c>
      <c r="B1677" s="133" t="s">
        <v>1141</v>
      </c>
      <c r="C1677" s="134">
        <v>15</v>
      </c>
      <c r="D1677" s="134">
        <v>27</v>
      </c>
      <c r="E1677" s="134">
        <v>9</v>
      </c>
      <c r="F1677" s="134">
        <v>10</v>
      </c>
      <c r="G1677" s="135">
        <v>16</v>
      </c>
      <c r="H1677" s="137">
        <f>IFERROR((Table19[[#This Row],[_202310]]-Table19[[#This Row],[_201910]])/Table19[[#This Row],[_201910]]*1,"")</f>
        <v>6.6666666666666666E-2</v>
      </c>
    </row>
    <row r="1678" spans="1:8">
      <c r="A1678" s="132">
        <v>180203</v>
      </c>
      <c r="B1678" s="133" t="s">
        <v>1142</v>
      </c>
      <c r="C1678" s="134">
        <v>33</v>
      </c>
      <c r="D1678" s="134">
        <v>42</v>
      </c>
      <c r="E1678" s="134">
        <v>23</v>
      </c>
      <c r="F1678" s="134">
        <v>33</v>
      </c>
      <c r="G1678" s="135">
        <v>42</v>
      </c>
      <c r="H1678" s="137">
        <f>IFERROR((Table19[[#This Row],[_202310]]-Table19[[#This Row],[_201910]])/Table19[[#This Row],[_201910]]*1,"")</f>
        <v>0.27272727272727271</v>
      </c>
    </row>
    <row r="1679" spans="1:8">
      <c r="A1679" s="132">
        <v>180203</v>
      </c>
      <c r="B1679" s="133" t="s">
        <v>1143</v>
      </c>
      <c r="C1679" s="134">
        <v>5</v>
      </c>
      <c r="D1679" s="134">
        <v>10</v>
      </c>
      <c r="E1679" s="134">
        <v>5</v>
      </c>
      <c r="F1679" s="134">
        <v>3</v>
      </c>
      <c r="G1679" s="135">
        <v>5</v>
      </c>
      <c r="H1679" s="137">
        <f>IFERROR((Table19[[#This Row],[_202310]]-Table19[[#This Row],[_201910]])/Table19[[#This Row],[_201910]]*1,"")</f>
        <v>0</v>
      </c>
    </row>
    <row r="1680" spans="1:8">
      <c r="A1680" s="132">
        <v>180203</v>
      </c>
      <c r="B1680" s="133" t="s">
        <v>1144</v>
      </c>
      <c r="C1680" s="134">
        <v>17</v>
      </c>
      <c r="D1680" s="134">
        <v>18</v>
      </c>
      <c r="E1680" s="134">
        <v>4</v>
      </c>
      <c r="F1680" s="134">
        <v>7</v>
      </c>
      <c r="G1680" s="135">
        <v>12</v>
      </c>
      <c r="H1680" s="137">
        <f>IFERROR((Table19[[#This Row],[_202310]]-Table19[[#This Row],[_201910]])/Table19[[#This Row],[_201910]]*1,"")</f>
        <v>-0.29411764705882354</v>
      </c>
    </row>
    <row r="1681" spans="1:8">
      <c r="A1681" s="132">
        <v>180203</v>
      </c>
      <c r="B1681" s="133" t="s">
        <v>1145</v>
      </c>
      <c r="C1681" s="134" t="s">
        <v>129</v>
      </c>
      <c r="D1681" s="134">
        <v>0</v>
      </c>
      <c r="E1681" s="134">
        <v>0</v>
      </c>
      <c r="F1681" s="134">
        <v>0</v>
      </c>
      <c r="G1681" s="135">
        <v>0</v>
      </c>
      <c r="H1681" s="137" t="str">
        <f>IFERROR((Table19[[#This Row],[_202310]]-Table19[[#This Row],[_201910]])/Table19[[#This Row],[_201910]]*1,"")</f>
        <v/>
      </c>
    </row>
    <row r="1682" spans="1:8">
      <c r="A1682" s="132">
        <v>180203</v>
      </c>
      <c r="B1682" s="133" t="s">
        <v>1146</v>
      </c>
      <c r="C1682" s="134">
        <v>22</v>
      </c>
      <c r="D1682" s="134">
        <v>28</v>
      </c>
      <c r="E1682" s="134">
        <v>9</v>
      </c>
      <c r="F1682" s="134">
        <v>10</v>
      </c>
      <c r="G1682" s="135">
        <v>17</v>
      </c>
      <c r="H1682" s="137">
        <f>IFERROR((Table19[[#This Row],[_202310]]-Table19[[#This Row],[_201910]])/Table19[[#This Row],[_201910]]*1,"")</f>
        <v>-0.22727272727272727</v>
      </c>
    </row>
    <row r="1683" spans="1:8">
      <c r="A1683" s="132">
        <v>180203</v>
      </c>
      <c r="B1683" s="133" t="s">
        <v>1147</v>
      </c>
      <c r="C1683" s="134">
        <v>1</v>
      </c>
      <c r="D1683" s="134">
        <v>1</v>
      </c>
      <c r="E1683" s="134">
        <v>0</v>
      </c>
      <c r="F1683" s="134">
        <v>0</v>
      </c>
      <c r="G1683" s="135">
        <v>1</v>
      </c>
      <c r="H1683" s="137">
        <f>IFERROR((Table19[[#This Row],[_202310]]-Table19[[#This Row],[_201910]])/Table19[[#This Row],[_201910]]*1,"")</f>
        <v>0</v>
      </c>
    </row>
    <row r="1684" spans="1:8">
      <c r="A1684" s="132">
        <v>180203</v>
      </c>
      <c r="B1684" s="133" t="s">
        <v>1148</v>
      </c>
      <c r="C1684" s="134">
        <v>8</v>
      </c>
      <c r="D1684" s="134">
        <v>1</v>
      </c>
      <c r="E1684" s="134">
        <v>1</v>
      </c>
      <c r="F1684" s="134">
        <v>2</v>
      </c>
      <c r="G1684" s="135">
        <v>0</v>
      </c>
      <c r="H1684" s="137">
        <f>IFERROR((Table19[[#This Row],[_202310]]-Table19[[#This Row],[_201910]])/Table19[[#This Row],[_201910]]*1,"")</f>
        <v>-1</v>
      </c>
    </row>
    <row r="1685" spans="1:8">
      <c r="A1685" s="132">
        <v>180203</v>
      </c>
      <c r="B1685" s="133" t="s">
        <v>1149</v>
      </c>
      <c r="C1685" s="134">
        <v>15</v>
      </c>
      <c r="D1685" s="134">
        <v>34</v>
      </c>
      <c r="E1685" s="134">
        <v>29</v>
      </c>
      <c r="F1685" s="134">
        <v>18</v>
      </c>
      <c r="G1685" s="135">
        <v>20</v>
      </c>
      <c r="H1685" s="137">
        <f>IFERROR((Table19[[#This Row],[_202310]]-Table19[[#This Row],[_201910]])/Table19[[#This Row],[_201910]]*1,"")</f>
        <v>0.33333333333333331</v>
      </c>
    </row>
    <row r="1686" spans="1:8">
      <c r="A1686" s="132">
        <v>180203</v>
      </c>
      <c r="B1686" s="133" t="s">
        <v>1150</v>
      </c>
      <c r="C1686" s="134">
        <v>24</v>
      </c>
      <c r="D1686" s="134">
        <v>36</v>
      </c>
      <c r="E1686" s="134">
        <v>30</v>
      </c>
      <c r="F1686" s="134">
        <v>20</v>
      </c>
      <c r="G1686" s="135">
        <v>21</v>
      </c>
      <c r="H1686" s="137">
        <f>IFERROR((Table19[[#This Row],[_202310]]-Table19[[#This Row],[_201910]])/Table19[[#This Row],[_201910]]*1,"")</f>
        <v>-0.125</v>
      </c>
    </row>
    <row r="1687" spans="1:8">
      <c r="A1687" s="132">
        <v>180203</v>
      </c>
      <c r="B1687" s="133" t="s">
        <v>1151</v>
      </c>
      <c r="C1687" s="134">
        <v>48</v>
      </c>
      <c r="D1687" s="134">
        <v>44</v>
      </c>
      <c r="E1687" s="134">
        <v>23</v>
      </c>
      <c r="F1687" s="134">
        <v>33</v>
      </c>
      <c r="G1687" s="135">
        <v>45</v>
      </c>
      <c r="H1687" s="137">
        <f>IFERROR((Table19[[#This Row],[_202310]]-Table19[[#This Row],[_201910]])/Table19[[#This Row],[_201910]]*1,"")</f>
        <v>-6.25E-2</v>
      </c>
    </row>
    <row r="1688" spans="1:8">
      <c r="A1688" s="132">
        <v>180203</v>
      </c>
      <c r="B1688" s="133" t="s">
        <v>1152</v>
      </c>
      <c r="C1688" s="134">
        <v>20</v>
      </c>
      <c r="D1688" s="134">
        <v>3</v>
      </c>
      <c r="E1688" s="134">
        <v>3</v>
      </c>
      <c r="F1688" s="134">
        <v>7</v>
      </c>
      <c r="G1688" s="135">
        <v>3</v>
      </c>
      <c r="H1688" s="137">
        <f>IFERROR((Table19[[#This Row],[_202310]]-Table19[[#This Row],[_201910]])/Table19[[#This Row],[_201910]]*1,"")</f>
        <v>-0.85</v>
      </c>
    </row>
    <row r="1689" spans="1:8">
      <c r="A1689" s="132">
        <v>180203</v>
      </c>
      <c r="B1689" s="133" t="s">
        <v>1153</v>
      </c>
      <c r="C1689" s="134">
        <v>2</v>
      </c>
      <c r="D1689" s="134">
        <v>2</v>
      </c>
      <c r="E1689" s="134">
        <v>0</v>
      </c>
      <c r="F1689" s="134">
        <v>0</v>
      </c>
      <c r="G1689" s="135">
        <v>3</v>
      </c>
      <c r="H1689" s="137">
        <f>IFERROR((Table19[[#This Row],[_202310]]-Table19[[#This Row],[_201910]])/Table19[[#This Row],[_201910]]*1,"")</f>
        <v>0.5</v>
      </c>
    </row>
    <row r="1690" spans="1:8">
      <c r="A1690" s="132">
        <v>180203</v>
      </c>
      <c r="B1690" s="133" t="s">
        <v>1154</v>
      </c>
      <c r="C1690" s="134">
        <v>17</v>
      </c>
      <c r="D1690" s="134">
        <v>2</v>
      </c>
      <c r="E1690" s="134">
        <v>3</v>
      </c>
      <c r="F1690" s="134">
        <v>7</v>
      </c>
      <c r="G1690" s="135">
        <v>0</v>
      </c>
      <c r="H1690" s="137">
        <f>IFERROR((Table19[[#This Row],[_202310]]-Table19[[#This Row],[_201910]])/Table19[[#This Row],[_201910]]*1,"")</f>
        <v>-1</v>
      </c>
    </row>
    <row r="1691" spans="1:8">
      <c r="A1691" s="132">
        <v>180203</v>
      </c>
      <c r="B1691" s="133" t="s">
        <v>1155</v>
      </c>
      <c r="C1691" s="134">
        <v>33</v>
      </c>
      <c r="D1691" s="134">
        <v>53</v>
      </c>
      <c r="E1691" s="134">
        <v>74</v>
      </c>
      <c r="F1691" s="134">
        <v>60</v>
      </c>
      <c r="G1691" s="135">
        <v>53</v>
      </c>
      <c r="H1691" s="137">
        <f>IFERROR((Table19[[#This Row],[_202310]]-Table19[[#This Row],[_201910]])/Table19[[#This Row],[_201910]]*1,"")</f>
        <v>0.60606060606060608</v>
      </c>
    </row>
    <row r="1692" spans="1:8">
      <c r="A1692" s="132">
        <v>180212</v>
      </c>
      <c r="B1692" s="133" t="s">
        <v>1130</v>
      </c>
      <c r="C1692" s="134">
        <v>105</v>
      </c>
      <c r="D1692" s="134">
        <v>95</v>
      </c>
      <c r="E1692" s="134">
        <v>84</v>
      </c>
      <c r="F1692" s="134">
        <v>86</v>
      </c>
      <c r="G1692" s="135">
        <v>79</v>
      </c>
      <c r="H1692" s="137">
        <f>IFERROR((Table19[[#This Row],[_202310]]-Table19[[#This Row],[_201910]])/Table19[[#This Row],[_201910]]*1,"")</f>
        <v>-0.24761904761904763</v>
      </c>
    </row>
    <row r="1693" spans="1:8">
      <c r="A1693" s="132">
        <v>180212</v>
      </c>
      <c r="B1693" s="133" t="s">
        <v>1131</v>
      </c>
      <c r="C1693" s="134">
        <v>4</v>
      </c>
      <c r="D1693" s="134">
        <v>1</v>
      </c>
      <c r="E1693" s="134">
        <v>0</v>
      </c>
      <c r="F1693" s="134">
        <v>7</v>
      </c>
      <c r="G1693" s="135">
        <v>2</v>
      </c>
      <c r="H1693" s="137">
        <f>IFERROR((Table19[[#This Row],[_202310]]-Table19[[#This Row],[_201910]])/Table19[[#This Row],[_201910]]*1,"")</f>
        <v>-0.5</v>
      </c>
    </row>
    <row r="1694" spans="1:8">
      <c r="A1694" s="132">
        <v>180212</v>
      </c>
      <c r="B1694" s="133" t="s">
        <v>1132</v>
      </c>
      <c r="C1694" s="134">
        <v>101</v>
      </c>
      <c r="D1694" s="134">
        <v>94</v>
      </c>
      <c r="E1694" s="134">
        <v>84</v>
      </c>
      <c r="F1694" s="134">
        <v>79</v>
      </c>
      <c r="G1694" s="135">
        <v>77</v>
      </c>
      <c r="H1694" s="137">
        <f>IFERROR((Table19[[#This Row],[_202310]]-Table19[[#This Row],[_201910]])/Table19[[#This Row],[_201910]]*1,"")</f>
        <v>-0.23762376237623761</v>
      </c>
    </row>
    <row r="1695" spans="1:8">
      <c r="A1695" s="132">
        <v>180212</v>
      </c>
      <c r="B1695" s="133" t="s">
        <v>1133</v>
      </c>
      <c r="C1695" s="134">
        <v>1</v>
      </c>
      <c r="D1695" s="134">
        <v>8</v>
      </c>
      <c r="E1695" s="134">
        <v>2</v>
      </c>
      <c r="F1695" s="134">
        <v>4</v>
      </c>
      <c r="G1695" s="135">
        <v>7</v>
      </c>
      <c r="H1695" s="137">
        <f>IFERROR((Table19[[#This Row],[_202310]]-Table19[[#This Row],[_201910]])/Table19[[#This Row],[_201910]]*1,"")</f>
        <v>6</v>
      </c>
    </row>
    <row r="1696" spans="1:8">
      <c r="A1696" s="132">
        <v>180212</v>
      </c>
      <c r="B1696" s="133" t="s">
        <v>1134</v>
      </c>
      <c r="C1696" s="134">
        <v>9</v>
      </c>
      <c r="D1696" s="134">
        <v>14</v>
      </c>
      <c r="E1696" s="134">
        <v>3</v>
      </c>
      <c r="F1696" s="134">
        <v>3</v>
      </c>
      <c r="G1696" s="135">
        <v>12</v>
      </c>
      <c r="H1696" s="137">
        <f>IFERROR((Table19[[#This Row],[_202310]]-Table19[[#This Row],[_201910]])/Table19[[#This Row],[_201910]]*1,"")</f>
        <v>0.33333333333333331</v>
      </c>
    </row>
    <row r="1697" spans="1:8">
      <c r="A1697" s="132">
        <v>180212</v>
      </c>
      <c r="B1697" s="133" t="s">
        <v>1135</v>
      </c>
      <c r="C1697" s="134" t="s">
        <v>129</v>
      </c>
      <c r="D1697" s="134" t="s">
        <v>129</v>
      </c>
      <c r="E1697" s="134" t="s">
        <v>129</v>
      </c>
      <c r="F1697" s="134" t="s">
        <v>129</v>
      </c>
      <c r="G1697" s="135" t="s">
        <v>129</v>
      </c>
      <c r="H1697" s="137" t="str">
        <f>IFERROR((Table19[[#This Row],[_202310]]-Table19[[#This Row],[_201910]])/Table19[[#This Row],[_201910]]*1,"")</f>
        <v/>
      </c>
    </row>
    <row r="1698" spans="1:8">
      <c r="A1698" s="132">
        <v>180212</v>
      </c>
      <c r="B1698" s="133" t="s">
        <v>1136</v>
      </c>
      <c r="C1698" s="134">
        <v>10</v>
      </c>
      <c r="D1698" s="134">
        <v>22</v>
      </c>
      <c r="E1698" s="134">
        <v>5</v>
      </c>
      <c r="F1698" s="134">
        <v>7</v>
      </c>
      <c r="G1698" s="135">
        <v>19</v>
      </c>
      <c r="H1698" s="137">
        <f>IFERROR((Table19[[#This Row],[_202310]]-Table19[[#This Row],[_201910]])/Table19[[#This Row],[_201910]]*1,"")</f>
        <v>0.9</v>
      </c>
    </row>
    <row r="1699" spans="1:8">
      <c r="A1699" s="132">
        <v>180212</v>
      </c>
      <c r="B1699" s="133" t="s">
        <v>1137</v>
      </c>
      <c r="C1699" s="134">
        <v>10</v>
      </c>
      <c r="D1699" s="134">
        <v>23</v>
      </c>
      <c r="E1699" s="134">
        <v>6</v>
      </c>
      <c r="F1699" s="134">
        <v>9</v>
      </c>
      <c r="G1699" s="135">
        <v>25</v>
      </c>
      <c r="H1699" s="137">
        <f>IFERROR((Table19[[#This Row],[_202310]]-Table19[[#This Row],[_201910]])/Table19[[#This Row],[_201910]]*1,"")</f>
        <v>1.5</v>
      </c>
    </row>
    <row r="1700" spans="1:8">
      <c r="A1700" s="132">
        <v>180212</v>
      </c>
      <c r="B1700" s="133" t="s">
        <v>1138</v>
      </c>
      <c r="C1700" s="134">
        <v>0</v>
      </c>
      <c r="D1700" s="134">
        <v>8</v>
      </c>
      <c r="E1700" s="134">
        <v>4</v>
      </c>
      <c r="F1700" s="134">
        <v>7</v>
      </c>
      <c r="G1700" s="135">
        <v>7</v>
      </c>
      <c r="H1700" s="137" t="str">
        <f>IFERROR((Table19[[#This Row],[_202310]]-Table19[[#This Row],[_201910]])/Table19[[#This Row],[_201910]]*1,"")</f>
        <v/>
      </c>
    </row>
    <row r="1701" spans="1:8">
      <c r="A1701" s="132">
        <v>180212</v>
      </c>
      <c r="B1701" s="133" t="s">
        <v>1139</v>
      </c>
      <c r="C1701" s="134">
        <v>10</v>
      </c>
      <c r="D1701" s="134">
        <v>14</v>
      </c>
      <c r="E1701" s="134">
        <v>5</v>
      </c>
      <c r="F1701" s="134">
        <v>9</v>
      </c>
      <c r="G1701" s="135">
        <v>13</v>
      </c>
      <c r="H1701" s="137">
        <f>IFERROR((Table19[[#This Row],[_202310]]-Table19[[#This Row],[_201910]])/Table19[[#This Row],[_201910]]*1,"")</f>
        <v>0.3</v>
      </c>
    </row>
    <row r="1702" spans="1:8">
      <c r="A1702" s="132">
        <v>180212</v>
      </c>
      <c r="B1702" s="133" t="s">
        <v>1140</v>
      </c>
      <c r="C1702" s="134" t="s">
        <v>129</v>
      </c>
      <c r="D1702" s="134" t="s">
        <v>129</v>
      </c>
      <c r="E1702" s="134" t="s">
        <v>129</v>
      </c>
      <c r="F1702" s="134" t="s">
        <v>129</v>
      </c>
      <c r="G1702" s="135" t="s">
        <v>129</v>
      </c>
      <c r="H1702" s="137" t="str">
        <f>IFERROR((Table19[[#This Row],[_202310]]-Table19[[#This Row],[_201910]])/Table19[[#This Row],[_201910]]*1,"")</f>
        <v/>
      </c>
    </row>
    <row r="1703" spans="1:8">
      <c r="A1703" s="132">
        <v>180212</v>
      </c>
      <c r="B1703" s="133" t="s">
        <v>1141</v>
      </c>
      <c r="C1703" s="134">
        <v>10</v>
      </c>
      <c r="D1703" s="134">
        <v>22</v>
      </c>
      <c r="E1703" s="134">
        <v>9</v>
      </c>
      <c r="F1703" s="134">
        <v>16</v>
      </c>
      <c r="G1703" s="135">
        <v>20</v>
      </c>
      <c r="H1703" s="137">
        <f>IFERROR((Table19[[#This Row],[_202310]]-Table19[[#This Row],[_201910]])/Table19[[#This Row],[_201910]]*1,"")</f>
        <v>1</v>
      </c>
    </row>
    <row r="1704" spans="1:8">
      <c r="A1704" s="132">
        <v>180212</v>
      </c>
      <c r="B1704" s="133" t="s">
        <v>1142</v>
      </c>
      <c r="C1704" s="134">
        <v>10</v>
      </c>
      <c r="D1704" s="134">
        <v>23</v>
      </c>
      <c r="E1704" s="134">
        <v>11</v>
      </c>
      <c r="F1704" s="134">
        <v>20</v>
      </c>
      <c r="G1704" s="135">
        <v>26</v>
      </c>
      <c r="H1704" s="137">
        <f>IFERROR((Table19[[#This Row],[_202310]]-Table19[[#This Row],[_201910]])/Table19[[#This Row],[_201910]]*1,"")</f>
        <v>1.6</v>
      </c>
    </row>
    <row r="1705" spans="1:8">
      <c r="A1705" s="132">
        <v>180212</v>
      </c>
      <c r="B1705" s="133" t="s">
        <v>1143</v>
      </c>
      <c r="C1705" s="134">
        <v>0</v>
      </c>
      <c r="D1705" s="134">
        <v>8</v>
      </c>
      <c r="E1705" s="134">
        <v>2</v>
      </c>
      <c r="F1705" s="134">
        <v>7</v>
      </c>
      <c r="G1705" s="135">
        <v>7</v>
      </c>
      <c r="H1705" s="137" t="str">
        <f>IFERROR((Table19[[#This Row],[_202310]]-Table19[[#This Row],[_201910]])/Table19[[#This Row],[_201910]]*1,"")</f>
        <v/>
      </c>
    </row>
    <row r="1706" spans="1:8">
      <c r="A1706" s="132">
        <v>180212</v>
      </c>
      <c r="B1706" s="133" t="s">
        <v>1144</v>
      </c>
      <c r="C1706" s="134">
        <v>10</v>
      </c>
      <c r="D1706" s="134">
        <v>14</v>
      </c>
      <c r="E1706" s="134">
        <v>9</v>
      </c>
      <c r="F1706" s="134">
        <v>11</v>
      </c>
      <c r="G1706" s="135">
        <v>14</v>
      </c>
      <c r="H1706" s="137">
        <f>IFERROR((Table19[[#This Row],[_202310]]-Table19[[#This Row],[_201910]])/Table19[[#This Row],[_201910]]*1,"")</f>
        <v>0.4</v>
      </c>
    </row>
    <row r="1707" spans="1:8">
      <c r="A1707" s="132">
        <v>180212</v>
      </c>
      <c r="B1707" s="133" t="s">
        <v>1145</v>
      </c>
      <c r="C1707" s="134" t="s">
        <v>129</v>
      </c>
      <c r="D1707" s="134" t="s">
        <v>129</v>
      </c>
      <c r="E1707" s="134" t="s">
        <v>129</v>
      </c>
      <c r="F1707" s="134" t="s">
        <v>129</v>
      </c>
      <c r="G1707" s="135" t="s">
        <v>129</v>
      </c>
      <c r="H1707" s="137" t="str">
        <f>IFERROR((Table19[[#This Row],[_202310]]-Table19[[#This Row],[_201910]])/Table19[[#This Row],[_201910]]*1,"")</f>
        <v/>
      </c>
    </row>
    <row r="1708" spans="1:8">
      <c r="A1708" s="132">
        <v>180212</v>
      </c>
      <c r="B1708" s="133" t="s">
        <v>1146</v>
      </c>
      <c r="C1708" s="134">
        <v>10</v>
      </c>
      <c r="D1708" s="134">
        <v>22</v>
      </c>
      <c r="E1708" s="134">
        <v>11</v>
      </c>
      <c r="F1708" s="134">
        <v>18</v>
      </c>
      <c r="G1708" s="135">
        <v>21</v>
      </c>
      <c r="H1708" s="137">
        <f>IFERROR((Table19[[#This Row],[_202310]]-Table19[[#This Row],[_201910]])/Table19[[#This Row],[_201910]]*1,"")</f>
        <v>1.1000000000000001</v>
      </c>
    </row>
    <row r="1709" spans="1:8">
      <c r="A1709" s="132">
        <v>180212</v>
      </c>
      <c r="B1709" s="133" t="s">
        <v>1147</v>
      </c>
      <c r="C1709" s="134">
        <v>16</v>
      </c>
      <c r="D1709" s="134">
        <v>2</v>
      </c>
      <c r="E1709" s="134">
        <v>7</v>
      </c>
      <c r="F1709" s="134">
        <v>10</v>
      </c>
      <c r="G1709" s="135">
        <v>3</v>
      </c>
      <c r="H1709" s="137">
        <f>IFERROR((Table19[[#This Row],[_202310]]-Table19[[#This Row],[_201910]])/Table19[[#This Row],[_201910]]*1,"")</f>
        <v>-0.8125</v>
      </c>
    </row>
    <row r="1710" spans="1:8">
      <c r="A1710" s="132">
        <v>180212</v>
      </c>
      <c r="B1710" s="133" t="s">
        <v>1148</v>
      </c>
      <c r="C1710" s="134">
        <v>4</v>
      </c>
      <c r="D1710" s="134">
        <v>7</v>
      </c>
      <c r="E1710" s="134">
        <v>7</v>
      </c>
      <c r="F1710" s="134">
        <v>14</v>
      </c>
      <c r="G1710" s="135">
        <v>3</v>
      </c>
      <c r="H1710" s="137">
        <f>IFERROR((Table19[[#This Row],[_202310]]-Table19[[#This Row],[_201910]])/Table19[[#This Row],[_201910]]*1,"")</f>
        <v>-0.25</v>
      </c>
    </row>
    <row r="1711" spans="1:8">
      <c r="A1711" s="132">
        <v>180212</v>
      </c>
      <c r="B1711" s="133" t="s">
        <v>1149</v>
      </c>
      <c r="C1711" s="134">
        <v>71</v>
      </c>
      <c r="D1711" s="134">
        <v>63</v>
      </c>
      <c r="E1711" s="134">
        <v>59</v>
      </c>
      <c r="F1711" s="134">
        <v>37</v>
      </c>
      <c r="G1711" s="135">
        <v>50</v>
      </c>
      <c r="H1711" s="137">
        <f>IFERROR((Table19[[#This Row],[_202310]]-Table19[[#This Row],[_201910]])/Table19[[#This Row],[_201910]]*1,"")</f>
        <v>-0.29577464788732394</v>
      </c>
    </row>
    <row r="1712" spans="1:8">
      <c r="A1712" s="132">
        <v>180212</v>
      </c>
      <c r="B1712" s="133" t="s">
        <v>1150</v>
      </c>
      <c r="C1712" s="134">
        <v>91</v>
      </c>
      <c r="D1712" s="134">
        <v>72</v>
      </c>
      <c r="E1712" s="134">
        <v>73</v>
      </c>
      <c r="F1712" s="134">
        <v>61</v>
      </c>
      <c r="G1712" s="135">
        <v>56</v>
      </c>
      <c r="H1712" s="137">
        <f>IFERROR((Table19[[#This Row],[_202310]]-Table19[[#This Row],[_201910]])/Table19[[#This Row],[_201910]]*1,"")</f>
        <v>-0.38461538461538464</v>
      </c>
    </row>
    <row r="1713" spans="1:8">
      <c r="A1713" s="132">
        <v>180212</v>
      </c>
      <c r="B1713" s="133" t="s">
        <v>1151</v>
      </c>
      <c r="C1713" s="134">
        <v>10</v>
      </c>
      <c r="D1713" s="134">
        <v>23</v>
      </c>
      <c r="E1713" s="134">
        <v>13</v>
      </c>
      <c r="F1713" s="134">
        <v>23</v>
      </c>
      <c r="G1713" s="135">
        <v>27</v>
      </c>
      <c r="H1713" s="137">
        <f>IFERROR((Table19[[#This Row],[_202310]]-Table19[[#This Row],[_201910]])/Table19[[#This Row],[_201910]]*1,"")</f>
        <v>1.7</v>
      </c>
    </row>
    <row r="1714" spans="1:8">
      <c r="A1714" s="132">
        <v>180212</v>
      </c>
      <c r="B1714" s="133" t="s">
        <v>1152</v>
      </c>
      <c r="C1714" s="134">
        <v>20</v>
      </c>
      <c r="D1714" s="134">
        <v>10</v>
      </c>
      <c r="E1714" s="134">
        <v>17</v>
      </c>
      <c r="F1714" s="134">
        <v>30</v>
      </c>
      <c r="G1714" s="135">
        <v>8</v>
      </c>
      <c r="H1714" s="137">
        <f>IFERROR((Table19[[#This Row],[_202310]]-Table19[[#This Row],[_201910]])/Table19[[#This Row],[_201910]]*1,"")</f>
        <v>-0.6</v>
      </c>
    </row>
    <row r="1715" spans="1:8">
      <c r="A1715" s="132">
        <v>180212</v>
      </c>
      <c r="B1715" s="133" t="s">
        <v>1153</v>
      </c>
      <c r="C1715" s="134">
        <v>16</v>
      </c>
      <c r="D1715" s="134">
        <v>2</v>
      </c>
      <c r="E1715" s="134">
        <v>8</v>
      </c>
      <c r="F1715" s="134">
        <v>13</v>
      </c>
      <c r="G1715" s="135">
        <v>4</v>
      </c>
      <c r="H1715" s="137">
        <f>IFERROR((Table19[[#This Row],[_202310]]-Table19[[#This Row],[_201910]])/Table19[[#This Row],[_201910]]*1,"")</f>
        <v>-0.75</v>
      </c>
    </row>
    <row r="1716" spans="1:8">
      <c r="A1716" s="132">
        <v>180212</v>
      </c>
      <c r="B1716" s="133" t="s">
        <v>1154</v>
      </c>
      <c r="C1716" s="134">
        <v>4</v>
      </c>
      <c r="D1716" s="134">
        <v>7</v>
      </c>
      <c r="E1716" s="134">
        <v>8</v>
      </c>
      <c r="F1716" s="134">
        <v>18</v>
      </c>
      <c r="G1716" s="135">
        <v>4</v>
      </c>
      <c r="H1716" s="137">
        <f>IFERROR((Table19[[#This Row],[_202310]]-Table19[[#This Row],[_201910]])/Table19[[#This Row],[_201910]]*1,"")</f>
        <v>0</v>
      </c>
    </row>
    <row r="1717" spans="1:8">
      <c r="A1717" s="132">
        <v>180212</v>
      </c>
      <c r="B1717" s="133" t="s">
        <v>1155</v>
      </c>
      <c r="C1717" s="134">
        <v>70</v>
      </c>
      <c r="D1717" s="134">
        <v>67</v>
      </c>
      <c r="E1717" s="134">
        <v>70</v>
      </c>
      <c r="F1717" s="134">
        <v>47</v>
      </c>
      <c r="G1717" s="135">
        <v>65</v>
      </c>
      <c r="H1717" s="137">
        <f>IFERROR((Table19[[#This Row],[_202310]]-Table19[[#This Row],[_201910]])/Table19[[#This Row],[_201910]]*1,"")</f>
        <v>-7.1428571428571425E-2</v>
      </c>
    </row>
    <row r="1718" spans="1:8">
      <c r="A1718" s="132">
        <v>180328</v>
      </c>
      <c r="B1718" s="133" t="s">
        <v>1130</v>
      </c>
      <c r="C1718" s="134">
        <v>118</v>
      </c>
      <c r="D1718" s="134">
        <v>105</v>
      </c>
      <c r="E1718" s="134">
        <v>124</v>
      </c>
      <c r="F1718" s="134">
        <v>123</v>
      </c>
      <c r="G1718" s="135">
        <v>111</v>
      </c>
      <c r="H1718" s="137">
        <f>IFERROR((Table19[[#This Row],[_202310]]-Table19[[#This Row],[_201910]])/Table19[[#This Row],[_201910]]*1,"")</f>
        <v>-5.9322033898305086E-2</v>
      </c>
    </row>
    <row r="1719" spans="1:8">
      <c r="A1719" s="132">
        <v>180328</v>
      </c>
      <c r="B1719" s="133" t="s">
        <v>1131</v>
      </c>
      <c r="C1719" s="134">
        <v>2</v>
      </c>
      <c r="D1719" s="134">
        <v>3</v>
      </c>
      <c r="E1719" s="134">
        <v>1</v>
      </c>
      <c r="F1719" s="134">
        <v>0</v>
      </c>
      <c r="G1719" s="135">
        <v>0</v>
      </c>
      <c r="H1719" s="137">
        <f>IFERROR((Table19[[#This Row],[_202310]]-Table19[[#This Row],[_201910]])/Table19[[#This Row],[_201910]]*1,"")</f>
        <v>-1</v>
      </c>
    </row>
    <row r="1720" spans="1:8">
      <c r="A1720" s="132">
        <v>180328</v>
      </c>
      <c r="B1720" s="133" t="s">
        <v>1132</v>
      </c>
      <c r="C1720" s="134">
        <v>116</v>
      </c>
      <c r="D1720" s="134">
        <v>102</v>
      </c>
      <c r="E1720" s="134">
        <v>123</v>
      </c>
      <c r="F1720" s="134">
        <v>123</v>
      </c>
      <c r="G1720" s="135">
        <v>111</v>
      </c>
      <c r="H1720" s="137">
        <f>IFERROR((Table19[[#This Row],[_202310]]-Table19[[#This Row],[_201910]])/Table19[[#This Row],[_201910]]*1,"")</f>
        <v>-4.3103448275862072E-2</v>
      </c>
    </row>
    <row r="1721" spans="1:8">
      <c r="A1721" s="132">
        <v>180328</v>
      </c>
      <c r="B1721" s="133" t="s">
        <v>1133</v>
      </c>
      <c r="C1721" s="134">
        <v>1</v>
      </c>
      <c r="D1721" s="134">
        <v>1</v>
      </c>
      <c r="E1721" s="134">
        <v>0</v>
      </c>
      <c r="F1721" s="134">
        <v>0</v>
      </c>
      <c r="G1721" s="135">
        <v>1</v>
      </c>
      <c r="H1721" s="137">
        <f>IFERROR((Table19[[#This Row],[_202310]]-Table19[[#This Row],[_201910]])/Table19[[#This Row],[_201910]]*1,"")</f>
        <v>0</v>
      </c>
    </row>
    <row r="1722" spans="1:8">
      <c r="A1722" s="132">
        <v>180328</v>
      </c>
      <c r="B1722" s="133" t="s">
        <v>1134</v>
      </c>
      <c r="C1722" s="134">
        <v>21</v>
      </c>
      <c r="D1722" s="134">
        <v>16</v>
      </c>
      <c r="E1722" s="134">
        <v>24</v>
      </c>
      <c r="F1722" s="134">
        <v>4</v>
      </c>
      <c r="G1722" s="135">
        <v>9</v>
      </c>
      <c r="H1722" s="137">
        <f>IFERROR((Table19[[#This Row],[_202310]]-Table19[[#This Row],[_201910]])/Table19[[#This Row],[_201910]]*1,"")</f>
        <v>-0.5714285714285714</v>
      </c>
    </row>
    <row r="1723" spans="1:8">
      <c r="A1723" s="132">
        <v>180328</v>
      </c>
      <c r="B1723" s="133" t="s">
        <v>1135</v>
      </c>
      <c r="C1723" s="134" t="s">
        <v>129</v>
      </c>
      <c r="D1723" s="134" t="s">
        <v>129</v>
      </c>
      <c r="E1723" s="134" t="s">
        <v>129</v>
      </c>
      <c r="F1723" s="134" t="s">
        <v>129</v>
      </c>
      <c r="G1723" s="135" t="s">
        <v>129</v>
      </c>
      <c r="H1723" s="137" t="str">
        <f>IFERROR((Table19[[#This Row],[_202310]]-Table19[[#This Row],[_201910]])/Table19[[#This Row],[_201910]]*1,"")</f>
        <v/>
      </c>
    </row>
    <row r="1724" spans="1:8">
      <c r="A1724" s="132">
        <v>180328</v>
      </c>
      <c r="B1724" s="133" t="s">
        <v>1136</v>
      </c>
      <c r="C1724" s="134">
        <v>22</v>
      </c>
      <c r="D1724" s="134">
        <v>17</v>
      </c>
      <c r="E1724" s="134">
        <v>24</v>
      </c>
      <c r="F1724" s="134">
        <v>4</v>
      </c>
      <c r="G1724" s="135">
        <v>10</v>
      </c>
      <c r="H1724" s="137">
        <f>IFERROR((Table19[[#This Row],[_202310]]-Table19[[#This Row],[_201910]])/Table19[[#This Row],[_201910]]*1,"")</f>
        <v>-0.54545454545454541</v>
      </c>
    </row>
    <row r="1725" spans="1:8">
      <c r="A1725" s="132">
        <v>180328</v>
      </c>
      <c r="B1725" s="133" t="s">
        <v>1137</v>
      </c>
      <c r="C1725" s="134">
        <v>19</v>
      </c>
      <c r="D1725" s="134">
        <v>17</v>
      </c>
      <c r="E1725" s="134">
        <v>20</v>
      </c>
      <c r="F1725" s="134">
        <v>3</v>
      </c>
      <c r="G1725" s="135">
        <v>9</v>
      </c>
      <c r="H1725" s="137">
        <f>IFERROR((Table19[[#This Row],[_202310]]-Table19[[#This Row],[_201910]])/Table19[[#This Row],[_201910]]*1,"")</f>
        <v>-0.52631578947368418</v>
      </c>
    </row>
    <row r="1726" spans="1:8">
      <c r="A1726" s="132">
        <v>180328</v>
      </c>
      <c r="B1726" s="133" t="s">
        <v>1138</v>
      </c>
      <c r="C1726" s="134">
        <v>1</v>
      </c>
      <c r="D1726" s="134">
        <v>0</v>
      </c>
      <c r="E1726" s="134">
        <v>0</v>
      </c>
      <c r="F1726" s="134">
        <v>0</v>
      </c>
      <c r="G1726" s="135">
        <v>0</v>
      </c>
      <c r="H1726" s="137">
        <f>IFERROR((Table19[[#This Row],[_202310]]-Table19[[#This Row],[_201910]])/Table19[[#This Row],[_201910]]*1,"")</f>
        <v>-1</v>
      </c>
    </row>
    <row r="1727" spans="1:8">
      <c r="A1727" s="132">
        <v>180328</v>
      </c>
      <c r="B1727" s="133" t="s">
        <v>1139</v>
      </c>
      <c r="C1727" s="134">
        <v>22</v>
      </c>
      <c r="D1727" s="134">
        <v>17</v>
      </c>
      <c r="E1727" s="134">
        <v>29</v>
      </c>
      <c r="F1727" s="134">
        <v>9</v>
      </c>
      <c r="G1727" s="135">
        <v>10</v>
      </c>
      <c r="H1727" s="137">
        <f>IFERROR((Table19[[#This Row],[_202310]]-Table19[[#This Row],[_201910]])/Table19[[#This Row],[_201910]]*1,"")</f>
        <v>-0.54545454545454541</v>
      </c>
    </row>
    <row r="1728" spans="1:8">
      <c r="A1728" s="132">
        <v>180328</v>
      </c>
      <c r="B1728" s="133" t="s">
        <v>1140</v>
      </c>
      <c r="C1728" s="134" t="s">
        <v>129</v>
      </c>
      <c r="D1728" s="134" t="s">
        <v>129</v>
      </c>
      <c r="E1728" s="134" t="s">
        <v>129</v>
      </c>
      <c r="F1728" s="134" t="s">
        <v>129</v>
      </c>
      <c r="G1728" s="135" t="s">
        <v>129</v>
      </c>
      <c r="H1728" s="137" t="str">
        <f>IFERROR((Table19[[#This Row],[_202310]]-Table19[[#This Row],[_201910]])/Table19[[#This Row],[_201910]]*1,"")</f>
        <v/>
      </c>
    </row>
    <row r="1729" spans="1:8">
      <c r="A1729" s="132">
        <v>180328</v>
      </c>
      <c r="B1729" s="133" t="s">
        <v>1141</v>
      </c>
      <c r="C1729" s="134">
        <v>23</v>
      </c>
      <c r="D1729" s="134">
        <v>17</v>
      </c>
      <c r="E1729" s="134">
        <v>29</v>
      </c>
      <c r="F1729" s="134">
        <v>9</v>
      </c>
      <c r="G1729" s="135">
        <v>10</v>
      </c>
      <c r="H1729" s="137">
        <f>IFERROR((Table19[[#This Row],[_202310]]-Table19[[#This Row],[_201910]])/Table19[[#This Row],[_201910]]*1,"")</f>
        <v>-0.56521739130434778</v>
      </c>
    </row>
    <row r="1730" spans="1:8">
      <c r="A1730" s="132">
        <v>180328</v>
      </c>
      <c r="B1730" s="133" t="s">
        <v>1142</v>
      </c>
      <c r="C1730" s="134">
        <v>20</v>
      </c>
      <c r="D1730" s="134">
        <v>17</v>
      </c>
      <c r="E1730" s="134">
        <v>24</v>
      </c>
      <c r="F1730" s="134">
        <v>7</v>
      </c>
      <c r="G1730" s="135">
        <v>9</v>
      </c>
      <c r="H1730" s="137">
        <f>IFERROR((Table19[[#This Row],[_202310]]-Table19[[#This Row],[_201910]])/Table19[[#This Row],[_201910]]*1,"")</f>
        <v>-0.55000000000000004</v>
      </c>
    </row>
    <row r="1731" spans="1:8">
      <c r="A1731" s="132">
        <v>180328</v>
      </c>
      <c r="B1731" s="133" t="s">
        <v>1143</v>
      </c>
      <c r="C1731" s="134">
        <v>1</v>
      </c>
      <c r="D1731" s="134">
        <v>1</v>
      </c>
      <c r="E1731" s="134">
        <v>0</v>
      </c>
      <c r="F1731" s="134">
        <v>0</v>
      </c>
      <c r="G1731" s="135">
        <v>0</v>
      </c>
      <c r="H1731" s="137">
        <f>IFERROR((Table19[[#This Row],[_202310]]-Table19[[#This Row],[_201910]])/Table19[[#This Row],[_201910]]*1,"")</f>
        <v>-1</v>
      </c>
    </row>
    <row r="1732" spans="1:8">
      <c r="A1732" s="132">
        <v>180328</v>
      </c>
      <c r="B1732" s="133" t="s">
        <v>1144</v>
      </c>
      <c r="C1732" s="134">
        <v>23</v>
      </c>
      <c r="D1732" s="134">
        <v>17</v>
      </c>
      <c r="E1732" s="134">
        <v>31</v>
      </c>
      <c r="F1732" s="134">
        <v>9</v>
      </c>
      <c r="G1732" s="135">
        <v>10</v>
      </c>
      <c r="H1732" s="137">
        <f>IFERROR((Table19[[#This Row],[_202310]]-Table19[[#This Row],[_201910]])/Table19[[#This Row],[_201910]]*1,"")</f>
        <v>-0.56521739130434778</v>
      </c>
    </row>
    <row r="1733" spans="1:8">
      <c r="A1733" s="132">
        <v>180328</v>
      </c>
      <c r="B1733" s="133" t="s">
        <v>1145</v>
      </c>
      <c r="C1733" s="134" t="s">
        <v>129</v>
      </c>
      <c r="D1733" s="134" t="s">
        <v>129</v>
      </c>
      <c r="E1733" s="134" t="s">
        <v>129</v>
      </c>
      <c r="F1733" s="134" t="s">
        <v>129</v>
      </c>
      <c r="G1733" s="135" t="s">
        <v>129</v>
      </c>
      <c r="H1733" s="137" t="str">
        <f>IFERROR((Table19[[#This Row],[_202310]]-Table19[[#This Row],[_201910]])/Table19[[#This Row],[_201910]]*1,"")</f>
        <v/>
      </c>
    </row>
    <row r="1734" spans="1:8">
      <c r="A1734" s="132">
        <v>180328</v>
      </c>
      <c r="B1734" s="133" t="s">
        <v>1146</v>
      </c>
      <c r="C1734" s="134">
        <v>24</v>
      </c>
      <c r="D1734" s="134">
        <v>18</v>
      </c>
      <c r="E1734" s="134">
        <v>31</v>
      </c>
      <c r="F1734" s="134">
        <v>9</v>
      </c>
      <c r="G1734" s="135">
        <v>10</v>
      </c>
      <c r="H1734" s="137">
        <f>IFERROR((Table19[[#This Row],[_202310]]-Table19[[#This Row],[_201910]])/Table19[[#This Row],[_201910]]*1,"")</f>
        <v>-0.58333333333333337</v>
      </c>
    </row>
    <row r="1735" spans="1:8">
      <c r="A1735" s="132">
        <v>180328</v>
      </c>
      <c r="B1735" s="133" t="s">
        <v>1147</v>
      </c>
      <c r="C1735" s="134">
        <v>4</v>
      </c>
      <c r="D1735" s="134">
        <v>3</v>
      </c>
      <c r="E1735" s="134">
        <v>0</v>
      </c>
      <c r="F1735" s="134">
        <v>7</v>
      </c>
      <c r="G1735" s="135">
        <v>9</v>
      </c>
      <c r="H1735" s="137">
        <f>IFERROR((Table19[[#This Row],[_202310]]-Table19[[#This Row],[_201910]])/Table19[[#This Row],[_201910]]*1,"")</f>
        <v>1.25</v>
      </c>
    </row>
    <row r="1736" spans="1:8">
      <c r="A1736" s="132">
        <v>180328</v>
      </c>
      <c r="B1736" s="133" t="s">
        <v>1148</v>
      </c>
      <c r="C1736" s="134">
        <v>2</v>
      </c>
      <c r="D1736" s="134">
        <v>81</v>
      </c>
      <c r="E1736" s="134">
        <v>0</v>
      </c>
      <c r="F1736" s="134">
        <v>27</v>
      </c>
      <c r="G1736" s="135">
        <v>0</v>
      </c>
      <c r="H1736" s="137">
        <f>IFERROR((Table19[[#This Row],[_202310]]-Table19[[#This Row],[_201910]])/Table19[[#This Row],[_201910]]*1,"")</f>
        <v>-1</v>
      </c>
    </row>
    <row r="1737" spans="1:8">
      <c r="A1737" s="132">
        <v>180328</v>
      </c>
      <c r="B1737" s="133" t="s">
        <v>1149</v>
      </c>
      <c r="C1737" s="134">
        <v>86</v>
      </c>
      <c r="D1737" s="134">
        <v>0</v>
      </c>
      <c r="E1737" s="134">
        <v>92</v>
      </c>
      <c r="F1737" s="134">
        <v>80</v>
      </c>
      <c r="G1737" s="135">
        <v>92</v>
      </c>
      <c r="H1737" s="137">
        <f>IFERROR((Table19[[#This Row],[_202310]]-Table19[[#This Row],[_201910]])/Table19[[#This Row],[_201910]]*1,"")</f>
        <v>6.9767441860465115E-2</v>
      </c>
    </row>
    <row r="1738" spans="1:8">
      <c r="A1738" s="132">
        <v>180328</v>
      </c>
      <c r="B1738" s="133" t="s">
        <v>1150</v>
      </c>
      <c r="C1738" s="134">
        <v>92</v>
      </c>
      <c r="D1738" s="134">
        <v>84</v>
      </c>
      <c r="E1738" s="134">
        <v>92</v>
      </c>
      <c r="F1738" s="134">
        <v>114</v>
      </c>
      <c r="G1738" s="135">
        <v>101</v>
      </c>
      <c r="H1738" s="137">
        <f>IFERROR((Table19[[#This Row],[_202310]]-Table19[[#This Row],[_201910]])/Table19[[#This Row],[_201910]]*1,"")</f>
        <v>9.7826086956521743E-2</v>
      </c>
    </row>
    <row r="1739" spans="1:8">
      <c r="A1739" s="132">
        <v>180328</v>
      </c>
      <c r="B1739" s="133" t="s">
        <v>1151</v>
      </c>
      <c r="C1739" s="134">
        <v>21</v>
      </c>
      <c r="D1739" s="134">
        <v>18</v>
      </c>
      <c r="E1739" s="134">
        <v>25</v>
      </c>
      <c r="F1739" s="134">
        <v>7</v>
      </c>
      <c r="G1739" s="135">
        <v>9</v>
      </c>
      <c r="H1739" s="137">
        <f>IFERROR((Table19[[#This Row],[_202310]]-Table19[[#This Row],[_201910]])/Table19[[#This Row],[_201910]]*1,"")</f>
        <v>-0.5714285714285714</v>
      </c>
    </row>
    <row r="1740" spans="1:8">
      <c r="A1740" s="132">
        <v>180328</v>
      </c>
      <c r="B1740" s="133" t="s">
        <v>1152</v>
      </c>
      <c r="C1740" s="134">
        <v>5</v>
      </c>
      <c r="D1740" s="134">
        <v>82</v>
      </c>
      <c r="E1740" s="134">
        <v>0</v>
      </c>
      <c r="F1740" s="134">
        <v>28</v>
      </c>
      <c r="G1740" s="135">
        <v>8</v>
      </c>
      <c r="H1740" s="137">
        <f>IFERROR((Table19[[#This Row],[_202310]]-Table19[[#This Row],[_201910]])/Table19[[#This Row],[_201910]]*1,"")</f>
        <v>0.6</v>
      </c>
    </row>
    <row r="1741" spans="1:8">
      <c r="A1741" s="132">
        <v>180328</v>
      </c>
      <c r="B1741" s="133" t="s">
        <v>1153</v>
      </c>
      <c r="C1741" s="134">
        <v>3</v>
      </c>
      <c r="D1741" s="134">
        <v>3</v>
      </c>
      <c r="E1741" s="134">
        <v>0</v>
      </c>
      <c r="F1741" s="134">
        <v>6</v>
      </c>
      <c r="G1741" s="135">
        <v>8</v>
      </c>
      <c r="H1741" s="137">
        <f>IFERROR((Table19[[#This Row],[_202310]]-Table19[[#This Row],[_201910]])/Table19[[#This Row],[_201910]]*1,"")</f>
        <v>1.6666666666666667</v>
      </c>
    </row>
    <row r="1742" spans="1:8">
      <c r="A1742" s="132">
        <v>180328</v>
      </c>
      <c r="B1742" s="133" t="s">
        <v>1154</v>
      </c>
      <c r="C1742" s="134">
        <v>2</v>
      </c>
      <c r="D1742" s="134">
        <v>79</v>
      </c>
      <c r="E1742" s="134">
        <v>0</v>
      </c>
      <c r="F1742" s="134">
        <v>22</v>
      </c>
      <c r="G1742" s="135">
        <v>0</v>
      </c>
      <c r="H1742" s="137">
        <f>IFERROR((Table19[[#This Row],[_202310]]-Table19[[#This Row],[_201910]])/Table19[[#This Row],[_201910]]*1,"")</f>
        <v>-1</v>
      </c>
    </row>
    <row r="1743" spans="1:8">
      <c r="A1743" s="132">
        <v>180328</v>
      </c>
      <c r="B1743" s="133" t="s">
        <v>1155</v>
      </c>
      <c r="C1743" s="134">
        <v>74</v>
      </c>
      <c r="D1743" s="134">
        <v>0</v>
      </c>
      <c r="E1743" s="134">
        <v>75</v>
      </c>
      <c r="F1743" s="134">
        <v>65</v>
      </c>
      <c r="G1743" s="135">
        <v>83</v>
      </c>
      <c r="H1743" s="137">
        <f>IFERROR((Table19[[#This Row],[_202310]]-Table19[[#This Row],[_201910]])/Table19[[#This Row],[_201910]]*1,"")</f>
        <v>0.12162162162162163</v>
      </c>
    </row>
    <row r="1744" spans="1:8">
      <c r="A1744" s="132">
        <v>180647</v>
      </c>
      <c r="B1744" s="133" t="s">
        <v>1130</v>
      </c>
      <c r="C1744" s="134">
        <v>162</v>
      </c>
      <c r="D1744" s="134">
        <v>89</v>
      </c>
      <c r="E1744" s="134">
        <v>127</v>
      </c>
      <c r="F1744" s="134">
        <v>98</v>
      </c>
      <c r="G1744" s="135">
        <v>151</v>
      </c>
      <c r="H1744" s="137">
        <f>IFERROR((Table19[[#This Row],[_202310]]-Table19[[#This Row],[_201910]])/Table19[[#This Row],[_201910]]*1,"")</f>
        <v>-6.7901234567901231E-2</v>
      </c>
    </row>
    <row r="1745" spans="1:8">
      <c r="A1745" s="132">
        <v>180647</v>
      </c>
      <c r="B1745" s="133" t="s">
        <v>1131</v>
      </c>
      <c r="C1745" s="134">
        <v>3</v>
      </c>
      <c r="D1745" s="134">
        <v>4</v>
      </c>
      <c r="E1745" s="134">
        <v>2</v>
      </c>
      <c r="F1745" s="134">
        <v>2</v>
      </c>
      <c r="G1745" s="135">
        <v>6</v>
      </c>
      <c r="H1745" s="137">
        <f>IFERROR((Table19[[#This Row],[_202310]]-Table19[[#This Row],[_201910]])/Table19[[#This Row],[_201910]]*1,"")</f>
        <v>1</v>
      </c>
    </row>
    <row r="1746" spans="1:8">
      <c r="A1746" s="132">
        <v>180647</v>
      </c>
      <c r="B1746" s="133" t="s">
        <v>1132</v>
      </c>
      <c r="C1746" s="134">
        <v>159</v>
      </c>
      <c r="D1746" s="134">
        <v>85</v>
      </c>
      <c r="E1746" s="134">
        <v>125</v>
      </c>
      <c r="F1746" s="134">
        <v>96</v>
      </c>
      <c r="G1746" s="135">
        <v>145</v>
      </c>
      <c r="H1746" s="137">
        <f>IFERROR((Table19[[#This Row],[_202310]]-Table19[[#This Row],[_201910]])/Table19[[#This Row],[_201910]]*1,"")</f>
        <v>-8.8050314465408799E-2</v>
      </c>
    </row>
    <row r="1747" spans="1:8">
      <c r="A1747" s="132">
        <v>180647</v>
      </c>
      <c r="B1747" s="133" t="s">
        <v>1133</v>
      </c>
      <c r="C1747" s="134">
        <v>21</v>
      </c>
      <c r="D1747" s="134">
        <v>10</v>
      </c>
      <c r="E1747" s="134">
        <v>8</v>
      </c>
      <c r="F1747" s="134">
        <v>9</v>
      </c>
      <c r="G1747" s="135">
        <v>9</v>
      </c>
      <c r="H1747" s="137">
        <f>IFERROR((Table19[[#This Row],[_202310]]-Table19[[#This Row],[_201910]])/Table19[[#This Row],[_201910]]*1,"")</f>
        <v>-0.5714285714285714</v>
      </c>
    </row>
    <row r="1748" spans="1:8">
      <c r="A1748" s="132">
        <v>180647</v>
      </c>
      <c r="B1748" s="133" t="s">
        <v>1134</v>
      </c>
      <c r="C1748" s="134">
        <v>56</v>
      </c>
      <c r="D1748" s="134">
        <v>24</v>
      </c>
      <c r="E1748" s="134">
        <v>25</v>
      </c>
      <c r="F1748" s="134">
        <v>28</v>
      </c>
      <c r="G1748" s="135">
        <v>20</v>
      </c>
      <c r="H1748" s="137">
        <f>IFERROR((Table19[[#This Row],[_202310]]-Table19[[#This Row],[_201910]])/Table19[[#This Row],[_201910]]*1,"")</f>
        <v>-0.6428571428571429</v>
      </c>
    </row>
    <row r="1749" spans="1:8">
      <c r="A1749" s="132">
        <v>180647</v>
      </c>
      <c r="B1749" s="133" t="s">
        <v>1135</v>
      </c>
      <c r="C1749" s="134">
        <v>9</v>
      </c>
      <c r="D1749" s="134">
        <v>9</v>
      </c>
      <c r="E1749" s="134">
        <v>11</v>
      </c>
      <c r="F1749" s="134">
        <v>7</v>
      </c>
      <c r="G1749" s="135">
        <v>14</v>
      </c>
      <c r="H1749" s="137">
        <f>IFERROR((Table19[[#This Row],[_202310]]-Table19[[#This Row],[_201910]])/Table19[[#This Row],[_201910]]*1,"")</f>
        <v>0.55555555555555558</v>
      </c>
    </row>
    <row r="1750" spans="1:8">
      <c r="A1750" s="132">
        <v>180647</v>
      </c>
      <c r="B1750" s="133" t="s">
        <v>1136</v>
      </c>
      <c r="C1750" s="134">
        <v>86</v>
      </c>
      <c r="D1750" s="134">
        <v>43</v>
      </c>
      <c r="E1750" s="134">
        <v>44</v>
      </c>
      <c r="F1750" s="134">
        <v>44</v>
      </c>
      <c r="G1750" s="135">
        <v>43</v>
      </c>
      <c r="H1750" s="137">
        <f>IFERROR((Table19[[#This Row],[_202310]]-Table19[[#This Row],[_201910]])/Table19[[#This Row],[_201910]]*1,"")</f>
        <v>-0.5</v>
      </c>
    </row>
    <row r="1751" spans="1:8">
      <c r="A1751" s="132">
        <v>180647</v>
      </c>
      <c r="B1751" s="133" t="s">
        <v>1137</v>
      </c>
      <c r="C1751" s="134">
        <v>54</v>
      </c>
      <c r="D1751" s="134">
        <v>51</v>
      </c>
      <c r="E1751" s="134">
        <v>35</v>
      </c>
      <c r="F1751" s="134">
        <v>46</v>
      </c>
      <c r="G1751" s="135">
        <v>30</v>
      </c>
      <c r="H1751" s="137">
        <f>IFERROR((Table19[[#This Row],[_202310]]-Table19[[#This Row],[_201910]])/Table19[[#This Row],[_201910]]*1,"")</f>
        <v>-0.44444444444444442</v>
      </c>
    </row>
    <row r="1752" spans="1:8">
      <c r="A1752" s="132">
        <v>180647</v>
      </c>
      <c r="B1752" s="133" t="s">
        <v>1138</v>
      </c>
      <c r="C1752" s="134">
        <v>38</v>
      </c>
      <c r="D1752" s="134">
        <v>8</v>
      </c>
      <c r="E1752" s="134">
        <v>6</v>
      </c>
      <c r="F1752" s="134">
        <v>1</v>
      </c>
      <c r="G1752" s="135">
        <v>10</v>
      </c>
      <c r="H1752" s="137">
        <f>IFERROR((Table19[[#This Row],[_202310]]-Table19[[#This Row],[_201910]])/Table19[[#This Row],[_201910]]*1,"")</f>
        <v>-0.73684210526315785</v>
      </c>
    </row>
    <row r="1753" spans="1:8">
      <c r="A1753" s="132">
        <v>180647</v>
      </c>
      <c r="B1753" s="133" t="s">
        <v>1139</v>
      </c>
      <c r="C1753" s="134">
        <v>55</v>
      </c>
      <c r="D1753" s="134">
        <v>15</v>
      </c>
      <c r="E1753" s="134">
        <v>41</v>
      </c>
      <c r="F1753" s="134">
        <v>26</v>
      </c>
      <c r="G1753" s="135">
        <v>36</v>
      </c>
      <c r="H1753" s="137">
        <f>IFERROR((Table19[[#This Row],[_202310]]-Table19[[#This Row],[_201910]])/Table19[[#This Row],[_201910]]*1,"")</f>
        <v>-0.34545454545454546</v>
      </c>
    </row>
    <row r="1754" spans="1:8">
      <c r="A1754" s="132">
        <v>180647</v>
      </c>
      <c r="B1754" s="133" t="s">
        <v>1140</v>
      </c>
      <c r="C1754" s="134">
        <v>21</v>
      </c>
      <c r="D1754" s="134">
        <v>25</v>
      </c>
      <c r="E1754" s="134">
        <v>24</v>
      </c>
      <c r="F1754" s="134">
        <v>43</v>
      </c>
      <c r="G1754" s="135">
        <v>32</v>
      </c>
      <c r="H1754" s="137">
        <f>IFERROR((Table19[[#This Row],[_202310]]-Table19[[#This Row],[_201910]])/Table19[[#This Row],[_201910]]*1,"")</f>
        <v>0.52380952380952384</v>
      </c>
    </row>
    <row r="1755" spans="1:8">
      <c r="A1755" s="132">
        <v>180647</v>
      </c>
      <c r="B1755" s="133" t="s">
        <v>1141</v>
      </c>
      <c r="C1755" s="134">
        <v>114</v>
      </c>
      <c r="D1755" s="134">
        <v>48</v>
      </c>
      <c r="E1755" s="134">
        <v>71</v>
      </c>
      <c r="F1755" s="134">
        <v>70</v>
      </c>
      <c r="G1755" s="135">
        <v>78</v>
      </c>
      <c r="H1755" s="137">
        <f>IFERROR((Table19[[#This Row],[_202310]]-Table19[[#This Row],[_201910]])/Table19[[#This Row],[_201910]]*1,"")</f>
        <v>-0.31578947368421051</v>
      </c>
    </row>
    <row r="1756" spans="1:8">
      <c r="A1756" s="132">
        <v>180647</v>
      </c>
      <c r="B1756" s="133" t="s">
        <v>1142</v>
      </c>
      <c r="C1756" s="134">
        <v>72</v>
      </c>
      <c r="D1756" s="134">
        <v>56</v>
      </c>
      <c r="E1756" s="134">
        <v>57</v>
      </c>
      <c r="F1756" s="134">
        <v>73</v>
      </c>
      <c r="G1756" s="135">
        <v>54</v>
      </c>
      <c r="H1756" s="137">
        <f>IFERROR((Table19[[#This Row],[_202310]]-Table19[[#This Row],[_201910]])/Table19[[#This Row],[_201910]]*1,"")</f>
        <v>-0.25</v>
      </c>
    </row>
    <row r="1757" spans="1:8">
      <c r="A1757" s="132">
        <v>180647</v>
      </c>
      <c r="B1757" s="133" t="s">
        <v>1143</v>
      </c>
      <c r="C1757" s="134">
        <v>12</v>
      </c>
      <c r="D1757" s="134">
        <v>3</v>
      </c>
      <c r="E1757" s="134">
        <v>3</v>
      </c>
      <c r="F1757" s="134">
        <v>2</v>
      </c>
      <c r="G1757" s="135">
        <v>10</v>
      </c>
      <c r="H1757" s="137">
        <f>IFERROR((Table19[[#This Row],[_202310]]-Table19[[#This Row],[_201910]])/Table19[[#This Row],[_201910]]*1,"")</f>
        <v>-0.16666666666666666</v>
      </c>
    </row>
    <row r="1758" spans="1:8">
      <c r="A1758" s="132">
        <v>180647</v>
      </c>
      <c r="B1758" s="133" t="s">
        <v>1144</v>
      </c>
      <c r="C1758" s="134">
        <v>81</v>
      </c>
      <c r="D1758" s="134">
        <v>32</v>
      </c>
      <c r="E1758" s="134">
        <v>49</v>
      </c>
      <c r="F1758" s="134">
        <v>35</v>
      </c>
      <c r="G1758" s="135">
        <v>36</v>
      </c>
      <c r="H1758" s="137">
        <f>IFERROR((Table19[[#This Row],[_202310]]-Table19[[#This Row],[_201910]])/Table19[[#This Row],[_201910]]*1,"")</f>
        <v>-0.55555555555555558</v>
      </c>
    </row>
    <row r="1759" spans="1:8">
      <c r="A1759" s="132">
        <v>180647</v>
      </c>
      <c r="B1759" s="133" t="s">
        <v>1145</v>
      </c>
      <c r="C1759" s="134">
        <v>22</v>
      </c>
      <c r="D1759" s="134">
        <v>33</v>
      </c>
      <c r="E1759" s="134">
        <v>27</v>
      </c>
      <c r="F1759" s="134">
        <v>44</v>
      </c>
      <c r="G1759" s="135">
        <v>34</v>
      </c>
      <c r="H1759" s="137">
        <f>IFERROR((Table19[[#This Row],[_202310]]-Table19[[#This Row],[_201910]])/Table19[[#This Row],[_201910]]*1,"")</f>
        <v>0.54545454545454541</v>
      </c>
    </row>
    <row r="1760" spans="1:8">
      <c r="A1760" s="132">
        <v>180647</v>
      </c>
      <c r="B1760" s="133" t="s">
        <v>1146</v>
      </c>
      <c r="C1760" s="134">
        <v>115</v>
      </c>
      <c r="D1760" s="134">
        <v>68</v>
      </c>
      <c r="E1760" s="134">
        <v>79</v>
      </c>
      <c r="F1760" s="134">
        <v>81</v>
      </c>
      <c r="G1760" s="135">
        <v>80</v>
      </c>
      <c r="H1760" s="137">
        <f>IFERROR((Table19[[#This Row],[_202310]]-Table19[[#This Row],[_201910]])/Table19[[#This Row],[_201910]]*1,"")</f>
        <v>-0.30434782608695654</v>
      </c>
    </row>
    <row r="1761" spans="1:8">
      <c r="A1761" s="132">
        <v>180647</v>
      </c>
      <c r="B1761" s="133" t="s">
        <v>1147</v>
      </c>
      <c r="C1761" s="134">
        <v>13</v>
      </c>
      <c r="D1761" s="134">
        <v>2</v>
      </c>
      <c r="E1761" s="134">
        <v>2</v>
      </c>
      <c r="F1761" s="134">
        <v>3</v>
      </c>
      <c r="G1761" s="135">
        <v>8</v>
      </c>
      <c r="H1761" s="137">
        <f>IFERROR((Table19[[#This Row],[_202310]]-Table19[[#This Row],[_201910]])/Table19[[#This Row],[_201910]]*1,"")</f>
        <v>-0.38461538461538464</v>
      </c>
    </row>
    <row r="1762" spans="1:8">
      <c r="A1762" s="132">
        <v>180647</v>
      </c>
      <c r="B1762" s="133" t="s">
        <v>1148</v>
      </c>
      <c r="C1762" s="134">
        <v>13</v>
      </c>
      <c r="D1762" s="134">
        <v>1</v>
      </c>
      <c r="E1762" s="134">
        <v>2</v>
      </c>
      <c r="F1762" s="134">
        <v>0</v>
      </c>
      <c r="G1762" s="135">
        <v>10</v>
      </c>
      <c r="H1762" s="137">
        <f>IFERROR((Table19[[#This Row],[_202310]]-Table19[[#This Row],[_201910]])/Table19[[#This Row],[_201910]]*1,"")</f>
        <v>-0.23076923076923078</v>
      </c>
    </row>
    <row r="1763" spans="1:8">
      <c r="A1763" s="132">
        <v>180647</v>
      </c>
      <c r="B1763" s="133" t="s">
        <v>1149</v>
      </c>
      <c r="C1763" s="134">
        <v>18</v>
      </c>
      <c r="D1763" s="134">
        <v>14</v>
      </c>
      <c r="E1763" s="134">
        <v>42</v>
      </c>
      <c r="F1763" s="134">
        <v>12</v>
      </c>
      <c r="G1763" s="135">
        <v>47</v>
      </c>
      <c r="H1763" s="137">
        <f>IFERROR((Table19[[#This Row],[_202310]]-Table19[[#This Row],[_201910]])/Table19[[#This Row],[_201910]]*1,"")</f>
        <v>1.6111111111111112</v>
      </c>
    </row>
    <row r="1764" spans="1:8">
      <c r="A1764" s="132">
        <v>180647</v>
      </c>
      <c r="B1764" s="133" t="s">
        <v>1150</v>
      </c>
      <c r="C1764" s="134">
        <v>44</v>
      </c>
      <c r="D1764" s="134">
        <v>17</v>
      </c>
      <c r="E1764" s="134">
        <v>46</v>
      </c>
      <c r="F1764" s="134">
        <v>15</v>
      </c>
      <c r="G1764" s="135">
        <v>65</v>
      </c>
      <c r="H1764" s="137">
        <f>IFERROR((Table19[[#This Row],[_202310]]-Table19[[#This Row],[_201910]])/Table19[[#This Row],[_201910]]*1,"")</f>
        <v>0.47727272727272729</v>
      </c>
    </row>
    <row r="1765" spans="1:8">
      <c r="A1765" s="132">
        <v>180647</v>
      </c>
      <c r="B1765" s="133" t="s">
        <v>1151</v>
      </c>
      <c r="C1765" s="134">
        <v>72</v>
      </c>
      <c r="D1765" s="134">
        <v>80</v>
      </c>
      <c r="E1765" s="134">
        <v>63</v>
      </c>
      <c r="F1765" s="134">
        <v>84</v>
      </c>
      <c r="G1765" s="135">
        <v>55</v>
      </c>
      <c r="H1765" s="137">
        <f>IFERROR((Table19[[#This Row],[_202310]]-Table19[[#This Row],[_201910]])/Table19[[#This Row],[_201910]]*1,"")</f>
        <v>-0.2361111111111111</v>
      </c>
    </row>
    <row r="1766" spans="1:8">
      <c r="A1766" s="132">
        <v>180647</v>
      </c>
      <c r="B1766" s="133" t="s">
        <v>1152</v>
      </c>
      <c r="C1766" s="134">
        <v>16</v>
      </c>
      <c r="D1766" s="134">
        <v>4</v>
      </c>
      <c r="E1766" s="134">
        <v>3</v>
      </c>
      <c r="F1766" s="134">
        <v>3</v>
      </c>
      <c r="G1766" s="135">
        <v>12</v>
      </c>
      <c r="H1766" s="137">
        <f>IFERROR((Table19[[#This Row],[_202310]]-Table19[[#This Row],[_201910]])/Table19[[#This Row],[_201910]]*1,"")</f>
        <v>-0.25</v>
      </c>
    </row>
    <row r="1767" spans="1:8">
      <c r="A1767" s="132">
        <v>180647</v>
      </c>
      <c r="B1767" s="133" t="s">
        <v>1153</v>
      </c>
      <c r="C1767" s="134">
        <v>8</v>
      </c>
      <c r="D1767" s="134">
        <v>2</v>
      </c>
      <c r="E1767" s="134">
        <v>2</v>
      </c>
      <c r="F1767" s="134">
        <v>3</v>
      </c>
      <c r="G1767" s="135">
        <v>6</v>
      </c>
      <c r="H1767" s="137">
        <f>IFERROR((Table19[[#This Row],[_202310]]-Table19[[#This Row],[_201910]])/Table19[[#This Row],[_201910]]*1,"")</f>
        <v>-0.25</v>
      </c>
    </row>
    <row r="1768" spans="1:8">
      <c r="A1768" s="132">
        <v>180647</v>
      </c>
      <c r="B1768" s="133" t="s">
        <v>1154</v>
      </c>
      <c r="C1768" s="134">
        <v>8</v>
      </c>
      <c r="D1768" s="134">
        <v>1</v>
      </c>
      <c r="E1768" s="134">
        <v>2</v>
      </c>
      <c r="F1768" s="134">
        <v>0</v>
      </c>
      <c r="G1768" s="135">
        <v>7</v>
      </c>
      <c r="H1768" s="137">
        <f>IFERROR((Table19[[#This Row],[_202310]]-Table19[[#This Row],[_201910]])/Table19[[#This Row],[_201910]]*1,"")</f>
        <v>-0.125</v>
      </c>
    </row>
    <row r="1769" spans="1:8">
      <c r="A1769" s="132">
        <v>180647</v>
      </c>
      <c r="B1769" s="133" t="s">
        <v>1155</v>
      </c>
      <c r="C1769" s="134">
        <v>11</v>
      </c>
      <c r="D1769" s="134">
        <v>16</v>
      </c>
      <c r="E1769" s="134">
        <v>34</v>
      </c>
      <c r="F1769" s="134">
        <v>13</v>
      </c>
      <c r="G1769" s="135">
        <v>32</v>
      </c>
      <c r="H1769" s="137">
        <f>IFERROR((Table19[[#This Row],[_202310]]-Table19[[#This Row],[_201910]])/Table19[[#This Row],[_201910]]*1,"")</f>
        <v>1.9090909090909092</v>
      </c>
    </row>
    <row r="1770" spans="1:8">
      <c r="A1770" s="132">
        <v>181419</v>
      </c>
      <c r="B1770" s="133" t="s">
        <v>1130</v>
      </c>
      <c r="C1770" s="134">
        <v>35</v>
      </c>
      <c r="D1770" s="134">
        <v>36</v>
      </c>
      <c r="E1770" s="134">
        <v>43</v>
      </c>
      <c r="F1770" s="134">
        <v>21</v>
      </c>
      <c r="G1770" s="135">
        <v>14</v>
      </c>
      <c r="H1770" s="137">
        <f>IFERROR((Table19[[#This Row],[_202310]]-Table19[[#This Row],[_201910]])/Table19[[#This Row],[_201910]]*1,"")</f>
        <v>-0.6</v>
      </c>
    </row>
    <row r="1771" spans="1:8">
      <c r="A1771" s="132">
        <v>181419</v>
      </c>
      <c r="B1771" s="133" t="s">
        <v>1131</v>
      </c>
      <c r="C1771" s="134">
        <v>0</v>
      </c>
      <c r="D1771" s="134">
        <v>0</v>
      </c>
      <c r="E1771" s="134">
        <v>0</v>
      </c>
      <c r="F1771" s="134">
        <v>0</v>
      </c>
      <c r="G1771" s="135">
        <v>0</v>
      </c>
      <c r="H1771" s="137" t="str">
        <f>IFERROR((Table19[[#This Row],[_202310]]-Table19[[#This Row],[_201910]])/Table19[[#This Row],[_201910]]*1,"")</f>
        <v/>
      </c>
    </row>
    <row r="1772" spans="1:8">
      <c r="A1772" s="132">
        <v>181419</v>
      </c>
      <c r="B1772" s="133" t="s">
        <v>1132</v>
      </c>
      <c r="C1772" s="134">
        <v>35</v>
      </c>
      <c r="D1772" s="134">
        <v>36</v>
      </c>
      <c r="E1772" s="134">
        <v>43</v>
      </c>
      <c r="F1772" s="134">
        <v>21</v>
      </c>
      <c r="G1772" s="135">
        <v>14</v>
      </c>
      <c r="H1772" s="137">
        <f>IFERROR((Table19[[#This Row],[_202310]]-Table19[[#This Row],[_201910]])/Table19[[#This Row],[_201910]]*1,"")</f>
        <v>-0.6</v>
      </c>
    </row>
    <row r="1773" spans="1:8">
      <c r="A1773" s="132">
        <v>181419</v>
      </c>
      <c r="B1773" s="133" t="s">
        <v>1133</v>
      </c>
      <c r="C1773" s="134">
        <v>0</v>
      </c>
      <c r="D1773" s="134">
        <v>0</v>
      </c>
      <c r="E1773" s="134">
        <v>0</v>
      </c>
      <c r="F1773" s="134">
        <v>0</v>
      </c>
      <c r="G1773" s="135">
        <v>0</v>
      </c>
      <c r="H1773" s="137" t="str">
        <f>IFERROR((Table19[[#This Row],[_202310]]-Table19[[#This Row],[_201910]])/Table19[[#This Row],[_201910]]*1,"")</f>
        <v/>
      </c>
    </row>
    <row r="1774" spans="1:8">
      <c r="A1774" s="132">
        <v>181419</v>
      </c>
      <c r="B1774" s="133" t="s">
        <v>1134</v>
      </c>
      <c r="C1774" s="134">
        <v>1</v>
      </c>
      <c r="D1774" s="134">
        <v>3</v>
      </c>
      <c r="E1774" s="134">
        <v>2</v>
      </c>
      <c r="F1774" s="134">
        <v>2</v>
      </c>
      <c r="G1774" s="135">
        <v>2</v>
      </c>
      <c r="H1774" s="137">
        <f>IFERROR((Table19[[#This Row],[_202310]]-Table19[[#This Row],[_201910]])/Table19[[#This Row],[_201910]]*1,"")</f>
        <v>1</v>
      </c>
    </row>
    <row r="1775" spans="1:8">
      <c r="A1775" s="132">
        <v>181419</v>
      </c>
      <c r="B1775" s="133" t="s">
        <v>1135</v>
      </c>
      <c r="C1775" s="134" t="s">
        <v>129</v>
      </c>
      <c r="D1775" s="134" t="s">
        <v>129</v>
      </c>
      <c r="E1775" s="134" t="s">
        <v>129</v>
      </c>
      <c r="F1775" s="134" t="s">
        <v>129</v>
      </c>
      <c r="G1775" s="135">
        <v>0</v>
      </c>
      <c r="H1775" s="137" t="str">
        <f>IFERROR((Table19[[#This Row],[_202310]]-Table19[[#This Row],[_201910]])/Table19[[#This Row],[_201910]]*1,"")</f>
        <v/>
      </c>
    </row>
    <row r="1776" spans="1:8">
      <c r="A1776" s="132">
        <v>181419</v>
      </c>
      <c r="B1776" s="133" t="s">
        <v>1136</v>
      </c>
      <c r="C1776" s="134">
        <v>1</v>
      </c>
      <c r="D1776" s="134">
        <v>3</v>
      </c>
      <c r="E1776" s="134">
        <v>2</v>
      </c>
      <c r="F1776" s="134">
        <v>2</v>
      </c>
      <c r="G1776" s="135">
        <v>2</v>
      </c>
      <c r="H1776" s="137">
        <f>IFERROR((Table19[[#This Row],[_202310]]-Table19[[#This Row],[_201910]])/Table19[[#This Row],[_201910]]*1,"")</f>
        <v>1</v>
      </c>
    </row>
    <row r="1777" spans="1:8">
      <c r="A1777" s="132">
        <v>181419</v>
      </c>
      <c r="B1777" s="133" t="s">
        <v>1137</v>
      </c>
      <c r="C1777" s="134">
        <v>3</v>
      </c>
      <c r="D1777" s="134">
        <v>8</v>
      </c>
      <c r="E1777" s="134">
        <v>5</v>
      </c>
      <c r="F1777" s="134">
        <v>10</v>
      </c>
      <c r="G1777" s="135">
        <v>14</v>
      </c>
      <c r="H1777" s="137">
        <f>IFERROR((Table19[[#This Row],[_202310]]-Table19[[#This Row],[_201910]])/Table19[[#This Row],[_201910]]*1,"")</f>
        <v>3.6666666666666665</v>
      </c>
    </row>
    <row r="1778" spans="1:8">
      <c r="A1778" s="132">
        <v>181419</v>
      </c>
      <c r="B1778" s="133" t="s">
        <v>1138</v>
      </c>
      <c r="C1778" s="134">
        <v>0</v>
      </c>
      <c r="D1778" s="134">
        <v>0</v>
      </c>
      <c r="E1778" s="134">
        <v>0</v>
      </c>
      <c r="F1778" s="134">
        <v>0</v>
      </c>
      <c r="G1778" s="135">
        <v>0</v>
      </c>
      <c r="H1778" s="137" t="str">
        <f>IFERROR((Table19[[#This Row],[_202310]]-Table19[[#This Row],[_201910]])/Table19[[#This Row],[_201910]]*1,"")</f>
        <v/>
      </c>
    </row>
    <row r="1779" spans="1:8">
      <c r="A1779" s="132">
        <v>181419</v>
      </c>
      <c r="B1779" s="133" t="s">
        <v>1139</v>
      </c>
      <c r="C1779" s="134">
        <v>1</v>
      </c>
      <c r="D1779" s="134">
        <v>4</v>
      </c>
      <c r="E1779" s="134">
        <v>2</v>
      </c>
      <c r="F1779" s="134">
        <v>2</v>
      </c>
      <c r="G1779" s="135">
        <v>3</v>
      </c>
      <c r="H1779" s="137">
        <f>IFERROR((Table19[[#This Row],[_202310]]-Table19[[#This Row],[_201910]])/Table19[[#This Row],[_201910]]*1,"")</f>
        <v>2</v>
      </c>
    </row>
    <row r="1780" spans="1:8">
      <c r="A1780" s="132">
        <v>181419</v>
      </c>
      <c r="B1780" s="133" t="s">
        <v>1140</v>
      </c>
      <c r="C1780" s="134" t="s">
        <v>129</v>
      </c>
      <c r="D1780" s="134" t="s">
        <v>129</v>
      </c>
      <c r="E1780" s="134" t="s">
        <v>129</v>
      </c>
      <c r="F1780" s="134" t="s">
        <v>129</v>
      </c>
      <c r="G1780" s="135">
        <v>0</v>
      </c>
      <c r="H1780" s="137" t="str">
        <f>IFERROR((Table19[[#This Row],[_202310]]-Table19[[#This Row],[_201910]])/Table19[[#This Row],[_201910]]*1,"")</f>
        <v/>
      </c>
    </row>
    <row r="1781" spans="1:8">
      <c r="A1781" s="132">
        <v>181419</v>
      </c>
      <c r="B1781" s="133" t="s">
        <v>1141</v>
      </c>
      <c r="C1781" s="134">
        <v>1</v>
      </c>
      <c r="D1781" s="134">
        <v>4</v>
      </c>
      <c r="E1781" s="134">
        <v>2</v>
      </c>
      <c r="F1781" s="134">
        <v>2</v>
      </c>
      <c r="G1781" s="135">
        <v>3</v>
      </c>
      <c r="H1781" s="137">
        <f>IFERROR((Table19[[#This Row],[_202310]]-Table19[[#This Row],[_201910]])/Table19[[#This Row],[_201910]]*1,"")</f>
        <v>2</v>
      </c>
    </row>
    <row r="1782" spans="1:8">
      <c r="A1782" s="132">
        <v>181419</v>
      </c>
      <c r="B1782" s="133" t="s">
        <v>1142</v>
      </c>
      <c r="C1782" s="134">
        <v>3</v>
      </c>
      <c r="D1782" s="134">
        <v>11</v>
      </c>
      <c r="E1782" s="134">
        <v>5</v>
      </c>
      <c r="F1782" s="134">
        <v>10</v>
      </c>
      <c r="G1782" s="135">
        <v>21</v>
      </c>
      <c r="H1782" s="137">
        <f>IFERROR((Table19[[#This Row],[_202310]]-Table19[[#This Row],[_201910]])/Table19[[#This Row],[_201910]]*1,"")</f>
        <v>6</v>
      </c>
    </row>
    <row r="1783" spans="1:8">
      <c r="A1783" s="132">
        <v>181419</v>
      </c>
      <c r="B1783" s="133" t="s">
        <v>1143</v>
      </c>
      <c r="C1783" s="134">
        <v>0</v>
      </c>
      <c r="D1783" s="134">
        <v>0</v>
      </c>
      <c r="E1783" s="134">
        <v>0</v>
      </c>
      <c r="F1783" s="134">
        <v>0</v>
      </c>
      <c r="G1783" s="135">
        <v>0</v>
      </c>
      <c r="H1783" s="137" t="str">
        <f>IFERROR((Table19[[#This Row],[_202310]]-Table19[[#This Row],[_201910]])/Table19[[#This Row],[_201910]]*1,"")</f>
        <v/>
      </c>
    </row>
    <row r="1784" spans="1:8">
      <c r="A1784" s="132">
        <v>181419</v>
      </c>
      <c r="B1784" s="133" t="s">
        <v>1144</v>
      </c>
      <c r="C1784" s="134">
        <v>1</v>
      </c>
      <c r="D1784" s="134">
        <v>4</v>
      </c>
      <c r="E1784" s="134">
        <v>2</v>
      </c>
      <c r="F1784" s="134">
        <v>2</v>
      </c>
      <c r="G1784" s="135">
        <v>3</v>
      </c>
      <c r="H1784" s="137">
        <f>IFERROR((Table19[[#This Row],[_202310]]-Table19[[#This Row],[_201910]])/Table19[[#This Row],[_201910]]*1,"")</f>
        <v>2</v>
      </c>
    </row>
    <row r="1785" spans="1:8">
      <c r="A1785" s="132">
        <v>181419</v>
      </c>
      <c r="B1785" s="133" t="s">
        <v>1145</v>
      </c>
      <c r="C1785" s="134" t="s">
        <v>129</v>
      </c>
      <c r="D1785" s="134" t="s">
        <v>129</v>
      </c>
      <c r="E1785" s="134" t="s">
        <v>129</v>
      </c>
      <c r="F1785" s="134" t="s">
        <v>129</v>
      </c>
      <c r="G1785" s="135">
        <v>0</v>
      </c>
      <c r="H1785" s="137" t="str">
        <f>IFERROR((Table19[[#This Row],[_202310]]-Table19[[#This Row],[_201910]])/Table19[[#This Row],[_201910]]*1,"")</f>
        <v/>
      </c>
    </row>
    <row r="1786" spans="1:8">
      <c r="A1786" s="132">
        <v>181419</v>
      </c>
      <c r="B1786" s="133" t="s">
        <v>1146</v>
      </c>
      <c r="C1786" s="134">
        <v>1</v>
      </c>
      <c r="D1786" s="134">
        <v>4</v>
      </c>
      <c r="E1786" s="134">
        <v>2</v>
      </c>
      <c r="F1786" s="134">
        <v>2</v>
      </c>
      <c r="G1786" s="135">
        <v>3</v>
      </c>
      <c r="H1786" s="137">
        <f>IFERROR((Table19[[#This Row],[_202310]]-Table19[[#This Row],[_201910]])/Table19[[#This Row],[_201910]]*1,"")</f>
        <v>2</v>
      </c>
    </row>
    <row r="1787" spans="1:8">
      <c r="A1787" s="132">
        <v>181419</v>
      </c>
      <c r="B1787" s="133" t="s">
        <v>1147</v>
      </c>
      <c r="C1787" s="134">
        <v>2</v>
      </c>
      <c r="D1787" s="134">
        <v>5</v>
      </c>
      <c r="E1787" s="134">
        <v>11</v>
      </c>
      <c r="F1787" s="134">
        <v>2</v>
      </c>
      <c r="G1787" s="135">
        <v>2</v>
      </c>
      <c r="H1787" s="137">
        <f>IFERROR((Table19[[#This Row],[_202310]]-Table19[[#This Row],[_201910]])/Table19[[#This Row],[_201910]]*1,"")</f>
        <v>0</v>
      </c>
    </row>
    <row r="1788" spans="1:8">
      <c r="A1788" s="132">
        <v>181419</v>
      </c>
      <c r="B1788" s="133" t="s">
        <v>1148</v>
      </c>
      <c r="C1788" s="134">
        <v>3</v>
      </c>
      <c r="D1788" s="134">
        <v>1</v>
      </c>
      <c r="E1788" s="134">
        <v>1</v>
      </c>
      <c r="F1788" s="134">
        <v>0</v>
      </c>
      <c r="G1788" s="135">
        <v>1</v>
      </c>
      <c r="H1788" s="137">
        <f>IFERROR((Table19[[#This Row],[_202310]]-Table19[[#This Row],[_201910]])/Table19[[#This Row],[_201910]]*1,"")</f>
        <v>-0.66666666666666663</v>
      </c>
    </row>
    <row r="1789" spans="1:8">
      <c r="A1789" s="132">
        <v>181419</v>
      </c>
      <c r="B1789" s="133" t="s">
        <v>1149</v>
      </c>
      <c r="C1789" s="134">
        <v>29</v>
      </c>
      <c r="D1789" s="134">
        <v>26</v>
      </c>
      <c r="E1789" s="134">
        <v>29</v>
      </c>
      <c r="F1789" s="134">
        <v>17</v>
      </c>
      <c r="G1789" s="135">
        <v>8</v>
      </c>
      <c r="H1789" s="137">
        <f>IFERROR((Table19[[#This Row],[_202310]]-Table19[[#This Row],[_201910]])/Table19[[#This Row],[_201910]]*1,"")</f>
        <v>-0.72413793103448276</v>
      </c>
    </row>
    <row r="1790" spans="1:8">
      <c r="A1790" s="132">
        <v>181419</v>
      </c>
      <c r="B1790" s="133" t="s">
        <v>1150</v>
      </c>
      <c r="C1790" s="134">
        <v>34</v>
      </c>
      <c r="D1790" s="134">
        <v>32</v>
      </c>
      <c r="E1790" s="134">
        <v>41</v>
      </c>
      <c r="F1790" s="134">
        <v>19</v>
      </c>
      <c r="G1790" s="135">
        <v>11</v>
      </c>
      <c r="H1790" s="137">
        <f>IFERROR((Table19[[#This Row],[_202310]]-Table19[[#This Row],[_201910]])/Table19[[#This Row],[_201910]]*1,"")</f>
        <v>-0.67647058823529416</v>
      </c>
    </row>
    <row r="1791" spans="1:8">
      <c r="A1791" s="132">
        <v>181419</v>
      </c>
      <c r="B1791" s="133" t="s">
        <v>1151</v>
      </c>
      <c r="C1791" s="134">
        <v>3</v>
      </c>
      <c r="D1791" s="134">
        <v>11</v>
      </c>
      <c r="E1791" s="134">
        <v>5</v>
      </c>
      <c r="F1791" s="134">
        <v>10</v>
      </c>
      <c r="G1791" s="135">
        <v>21</v>
      </c>
      <c r="H1791" s="137">
        <f>IFERROR((Table19[[#This Row],[_202310]]-Table19[[#This Row],[_201910]])/Table19[[#This Row],[_201910]]*1,"")</f>
        <v>6</v>
      </c>
    </row>
    <row r="1792" spans="1:8">
      <c r="A1792" s="132">
        <v>181419</v>
      </c>
      <c r="B1792" s="133" t="s">
        <v>1152</v>
      </c>
      <c r="C1792" s="134">
        <v>14</v>
      </c>
      <c r="D1792" s="134">
        <v>17</v>
      </c>
      <c r="E1792" s="134">
        <v>28</v>
      </c>
      <c r="F1792" s="134">
        <v>10</v>
      </c>
      <c r="G1792" s="135">
        <v>21</v>
      </c>
      <c r="H1792" s="137">
        <f>IFERROR((Table19[[#This Row],[_202310]]-Table19[[#This Row],[_201910]])/Table19[[#This Row],[_201910]]*1,"")</f>
        <v>0.5</v>
      </c>
    </row>
    <row r="1793" spans="1:8">
      <c r="A1793" s="132">
        <v>181419</v>
      </c>
      <c r="B1793" s="133" t="s">
        <v>1153</v>
      </c>
      <c r="C1793" s="134">
        <v>6</v>
      </c>
      <c r="D1793" s="134">
        <v>14</v>
      </c>
      <c r="E1793" s="134">
        <v>26</v>
      </c>
      <c r="F1793" s="134">
        <v>10</v>
      </c>
      <c r="G1793" s="135">
        <v>14</v>
      </c>
      <c r="H1793" s="137">
        <f>IFERROR((Table19[[#This Row],[_202310]]-Table19[[#This Row],[_201910]])/Table19[[#This Row],[_201910]]*1,"")</f>
        <v>1.3333333333333333</v>
      </c>
    </row>
    <row r="1794" spans="1:8">
      <c r="A1794" s="132">
        <v>181419</v>
      </c>
      <c r="B1794" s="133" t="s">
        <v>1154</v>
      </c>
      <c r="C1794" s="134">
        <v>9</v>
      </c>
      <c r="D1794" s="134">
        <v>3</v>
      </c>
      <c r="E1794" s="134">
        <v>2</v>
      </c>
      <c r="F1794" s="134">
        <v>0</v>
      </c>
      <c r="G1794" s="135">
        <v>7</v>
      </c>
      <c r="H1794" s="137">
        <f>IFERROR((Table19[[#This Row],[_202310]]-Table19[[#This Row],[_201910]])/Table19[[#This Row],[_201910]]*1,"")</f>
        <v>-0.22222222222222221</v>
      </c>
    </row>
    <row r="1795" spans="1:8">
      <c r="A1795" s="132">
        <v>181419</v>
      </c>
      <c r="B1795" s="133" t="s">
        <v>1155</v>
      </c>
      <c r="C1795" s="134">
        <v>83</v>
      </c>
      <c r="D1795" s="134">
        <v>72</v>
      </c>
      <c r="E1795" s="134">
        <v>67</v>
      </c>
      <c r="F1795" s="134">
        <v>81</v>
      </c>
      <c r="G1795" s="135">
        <v>57</v>
      </c>
      <c r="H1795" s="137">
        <f>IFERROR((Table19[[#This Row],[_202310]]-Table19[[#This Row],[_201910]])/Table19[[#This Row],[_201910]]*1,"")</f>
        <v>-0.31325301204819278</v>
      </c>
    </row>
    <row r="1796" spans="1:8">
      <c r="A1796" s="132">
        <v>182005</v>
      </c>
      <c r="B1796" s="133" t="s">
        <v>1130</v>
      </c>
      <c r="C1796" s="134">
        <v>2654</v>
      </c>
      <c r="D1796" s="134">
        <v>2947</v>
      </c>
      <c r="E1796" s="134">
        <v>2522</v>
      </c>
      <c r="F1796" s="134">
        <v>2792</v>
      </c>
      <c r="G1796" s="135">
        <v>2495</v>
      </c>
      <c r="H1796" s="137">
        <f>IFERROR((Table19[[#This Row],[_202310]]-Table19[[#This Row],[_201910]])/Table19[[#This Row],[_201910]]*1,"")</f>
        <v>-5.9909570459683495E-2</v>
      </c>
    </row>
    <row r="1797" spans="1:8">
      <c r="A1797" s="132">
        <v>182005</v>
      </c>
      <c r="B1797" s="133" t="s">
        <v>1131</v>
      </c>
      <c r="C1797" s="134">
        <v>0</v>
      </c>
      <c r="D1797" s="134">
        <v>0</v>
      </c>
      <c r="E1797" s="134">
        <v>0</v>
      </c>
      <c r="F1797" s="134">
        <v>0</v>
      </c>
      <c r="G1797" s="135">
        <v>0</v>
      </c>
      <c r="H1797" s="137" t="str">
        <f>IFERROR((Table19[[#This Row],[_202310]]-Table19[[#This Row],[_201910]])/Table19[[#This Row],[_201910]]*1,"")</f>
        <v/>
      </c>
    </row>
    <row r="1798" spans="1:8">
      <c r="A1798" s="132">
        <v>182005</v>
      </c>
      <c r="B1798" s="133" t="s">
        <v>1132</v>
      </c>
      <c r="C1798" s="134">
        <v>2654</v>
      </c>
      <c r="D1798" s="134">
        <v>2947</v>
      </c>
      <c r="E1798" s="134">
        <v>2522</v>
      </c>
      <c r="F1798" s="134">
        <v>2792</v>
      </c>
      <c r="G1798" s="135">
        <v>2495</v>
      </c>
      <c r="H1798" s="137">
        <f>IFERROR((Table19[[#This Row],[_202310]]-Table19[[#This Row],[_201910]])/Table19[[#This Row],[_201910]]*1,"")</f>
        <v>-5.9909570459683495E-2</v>
      </c>
    </row>
    <row r="1799" spans="1:8">
      <c r="A1799" s="132">
        <v>182005</v>
      </c>
      <c r="B1799" s="133" t="s">
        <v>1133</v>
      </c>
      <c r="C1799" s="134">
        <v>60</v>
      </c>
      <c r="D1799" s="134">
        <v>89</v>
      </c>
      <c r="E1799" s="134">
        <v>112</v>
      </c>
      <c r="F1799" s="134">
        <v>120</v>
      </c>
      <c r="G1799" s="135">
        <v>118</v>
      </c>
      <c r="H1799" s="137">
        <f>IFERROR((Table19[[#This Row],[_202310]]-Table19[[#This Row],[_201910]])/Table19[[#This Row],[_201910]]*1,"")</f>
        <v>0.96666666666666667</v>
      </c>
    </row>
    <row r="1800" spans="1:8">
      <c r="A1800" s="132">
        <v>182005</v>
      </c>
      <c r="B1800" s="133" t="s">
        <v>1134</v>
      </c>
      <c r="C1800" s="134">
        <v>313</v>
      </c>
      <c r="D1800" s="134">
        <v>421</v>
      </c>
      <c r="E1800" s="134">
        <v>340</v>
      </c>
      <c r="F1800" s="134">
        <v>448</v>
      </c>
      <c r="G1800" s="135">
        <v>471</v>
      </c>
      <c r="H1800" s="137">
        <f>IFERROR((Table19[[#This Row],[_202310]]-Table19[[#This Row],[_201910]])/Table19[[#This Row],[_201910]]*1,"")</f>
        <v>0.50479233226837061</v>
      </c>
    </row>
    <row r="1801" spans="1:8">
      <c r="A1801" s="132">
        <v>182005</v>
      </c>
      <c r="B1801" s="133" t="s">
        <v>1135</v>
      </c>
      <c r="C1801" s="134">
        <v>0</v>
      </c>
      <c r="D1801" s="134">
        <v>1</v>
      </c>
      <c r="E1801" s="134">
        <v>0</v>
      </c>
      <c r="F1801" s="134">
        <v>0</v>
      </c>
      <c r="G1801" s="135">
        <v>0</v>
      </c>
      <c r="H1801" s="137" t="str">
        <f>IFERROR((Table19[[#This Row],[_202310]]-Table19[[#This Row],[_201910]])/Table19[[#This Row],[_201910]]*1,"")</f>
        <v/>
      </c>
    </row>
    <row r="1802" spans="1:8">
      <c r="A1802" s="132">
        <v>182005</v>
      </c>
      <c r="B1802" s="133" t="s">
        <v>1136</v>
      </c>
      <c r="C1802" s="134">
        <v>373</v>
      </c>
      <c r="D1802" s="134">
        <v>511</v>
      </c>
      <c r="E1802" s="134">
        <v>452</v>
      </c>
      <c r="F1802" s="134">
        <v>568</v>
      </c>
      <c r="G1802" s="135">
        <v>589</v>
      </c>
      <c r="H1802" s="137">
        <f>IFERROR((Table19[[#This Row],[_202310]]-Table19[[#This Row],[_201910]])/Table19[[#This Row],[_201910]]*1,"")</f>
        <v>0.579088471849866</v>
      </c>
    </row>
    <row r="1803" spans="1:8">
      <c r="A1803" s="132">
        <v>182005</v>
      </c>
      <c r="B1803" s="133" t="s">
        <v>1137</v>
      </c>
      <c r="C1803" s="134">
        <v>14</v>
      </c>
      <c r="D1803" s="134">
        <v>17</v>
      </c>
      <c r="E1803" s="134">
        <v>18</v>
      </c>
      <c r="F1803" s="134">
        <v>20</v>
      </c>
      <c r="G1803" s="135">
        <v>24</v>
      </c>
      <c r="H1803" s="137">
        <f>IFERROR((Table19[[#This Row],[_202310]]-Table19[[#This Row],[_201910]])/Table19[[#This Row],[_201910]]*1,"")</f>
        <v>0.7142857142857143</v>
      </c>
    </row>
    <row r="1804" spans="1:8">
      <c r="A1804" s="132">
        <v>182005</v>
      </c>
      <c r="B1804" s="133" t="s">
        <v>1138</v>
      </c>
      <c r="C1804" s="134">
        <v>72</v>
      </c>
      <c r="D1804" s="134">
        <v>95</v>
      </c>
      <c r="E1804" s="134">
        <v>118</v>
      </c>
      <c r="F1804" s="134">
        <v>119</v>
      </c>
      <c r="G1804" s="135">
        <v>110</v>
      </c>
      <c r="H1804" s="137">
        <f>IFERROR((Table19[[#This Row],[_202310]]-Table19[[#This Row],[_201910]])/Table19[[#This Row],[_201910]]*1,"")</f>
        <v>0.52777777777777779</v>
      </c>
    </row>
    <row r="1805" spans="1:8">
      <c r="A1805" s="132">
        <v>182005</v>
      </c>
      <c r="B1805" s="133" t="s">
        <v>1139</v>
      </c>
      <c r="C1805" s="134">
        <v>488</v>
      </c>
      <c r="D1805" s="134">
        <v>601</v>
      </c>
      <c r="E1805" s="134">
        <v>509</v>
      </c>
      <c r="F1805" s="134">
        <v>614</v>
      </c>
      <c r="G1805" s="135">
        <v>612</v>
      </c>
      <c r="H1805" s="137">
        <f>IFERROR((Table19[[#This Row],[_202310]]-Table19[[#This Row],[_201910]])/Table19[[#This Row],[_201910]]*1,"")</f>
        <v>0.25409836065573771</v>
      </c>
    </row>
    <row r="1806" spans="1:8">
      <c r="A1806" s="132">
        <v>182005</v>
      </c>
      <c r="B1806" s="133" t="s">
        <v>1140</v>
      </c>
      <c r="C1806" s="134">
        <v>0</v>
      </c>
      <c r="D1806" s="134">
        <v>2</v>
      </c>
      <c r="E1806" s="134">
        <v>0</v>
      </c>
      <c r="F1806" s="134">
        <v>2</v>
      </c>
      <c r="G1806" s="135">
        <v>2</v>
      </c>
      <c r="H1806" s="137" t="str">
        <f>IFERROR((Table19[[#This Row],[_202310]]-Table19[[#This Row],[_201910]])/Table19[[#This Row],[_201910]]*1,"")</f>
        <v/>
      </c>
    </row>
    <row r="1807" spans="1:8">
      <c r="A1807" s="132">
        <v>182005</v>
      </c>
      <c r="B1807" s="133" t="s">
        <v>1141</v>
      </c>
      <c r="C1807" s="134">
        <v>560</v>
      </c>
      <c r="D1807" s="134">
        <v>698</v>
      </c>
      <c r="E1807" s="134">
        <v>627</v>
      </c>
      <c r="F1807" s="134">
        <v>735</v>
      </c>
      <c r="G1807" s="135">
        <v>724</v>
      </c>
      <c r="H1807" s="137">
        <f>IFERROR((Table19[[#This Row],[_202310]]-Table19[[#This Row],[_201910]])/Table19[[#This Row],[_201910]]*1,"")</f>
        <v>0.29285714285714287</v>
      </c>
    </row>
    <row r="1808" spans="1:8">
      <c r="A1808" s="132">
        <v>182005</v>
      </c>
      <c r="B1808" s="133" t="s">
        <v>1142</v>
      </c>
      <c r="C1808" s="134">
        <v>21</v>
      </c>
      <c r="D1808" s="134">
        <v>24</v>
      </c>
      <c r="E1808" s="134">
        <v>25</v>
      </c>
      <c r="F1808" s="134">
        <v>26</v>
      </c>
      <c r="G1808" s="135">
        <v>29</v>
      </c>
      <c r="H1808" s="137">
        <f>IFERROR((Table19[[#This Row],[_202310]]-Table19[[#This Row],[_201910]])/Table19[[#This Row],[_201910]]*1,"")</f>
        <v>0.38095238095238093</v>
      </c>
    </row>
    <row r="1809" spans="1:8">
      <c r="A1809" s="132">
        <v>182005</v>
      </c>
      <c r="B1809" s="133" t="s">
        <v>1143</v>
      </c>
      <c r="C1809" s="134">
        <v>72</v>
      </c>
      <c r="D1809" s="134">
        <v>99</v>
      </c>
      <c r="E1809" s="134">
        <v>114</v>
      </c>
      <c r="F1809" s="134">
        <v>118</v>
      </c>
      <c r="G1809" s="135">
        <v>108</v>
      </c>
      <c r="H1809" s="137">
        <f>IFERROR((Table19[[#This Row],[_202310]]-Table19[[#This Row],[_201910]])/Table19[[#This Row],[_201910]]*1,"")</f>
        <v>0.5</v>
      </c>
    </row>
    <row r="1810" spans="1:8">
      <c r="A1810" s="132">
        <v>182005</v>
      </c>
      <c r="B1810" s="133" t="s">
        <v>1144</v>
      </c>
      <c r="C1810" s="134">
        <v>544</v>
      </c>
      <c r="D1810" s="134">
        <v>685</v>
      </c>
      <c r="E1810" s="134">
        <v>570</v>
      </c>
      <c r="F1810" s="134">
        <v>660</v>
      </c>
      <c r="G1810" s="135">
        <v>663</v>
      </c>
      <c r="H1810" s="137">
        <f>IFERROR((Table19[[#This Row],[_202310]]-Table19[[#This Row],[_201910]])/Table19[[#This Row],[_201910]]*1,"")</f>
        <v>0.21875</v>
      </c>
    </row>
    <row r="1811" spans="1:8">
      <c r="A1811" s="132">
        <v>182005</v>
      </c>
      <c r="B1811" s="133" t="s">
        <v>1145</v>
      </c>
      <c r="C1811" s="134">
        <v>0</v>
      </c>
      <c r="D1811" s="134">
        <v>4</v>
      </c>
      <c r="E1811" s="134">
        <v>4</v>
      </c>
      <c r="F1811" s="134">
        <v>9</v>
      </c>
      <c r="G1811" s="135">
        <v>3</v>
      </c>
      <c r="H1811" s="137" t="str">
        <f>IFERROR((Table19[[#This Row],[_202310]]-Table19[[#This Row],[_201910]])/Table19[[#This Row],[_201910]]*1,"")</f>
        <v/>
      </c>
    </row>
    <row r="1812" spans="1:8">
      <c r="A1812" s="132">
        <v>182005</v>
      </c>
      <c r="B1812" s="133" t="s">
        <v>1146</v>
      </c>
      <c r="C1812" s="134">
        <v>616</v>
      </c>
      <c r="D1812" s="134">
        <v>788</v>
      </c>
      <c r="E1812" s="134">
        <v>688</v>
      </c>
      <c r="F1812" s="134">
        <v>787</v>
      </c>
      <c r="G1812" s="135">
        <v>774</v>
      </c>
      <c r="H1812" s="137">
        <f>IFERROR((Table19[[#This Row],[_202310]]-Table19[[#This Row],[_201910]])/Table19[[#This Row],[_201910]]*1,"")</f>
        <v>0.2564935064935065</v>
      </c>
    </row>
    <row r="1813" spans="1:8">
      <c r="A1813" s="132">
        <v>182005</v>
      </c>
      <c r="B1813" s="133" t="s">
        <v>1147</v>
      </c>
      <c r="C1813" s="134">
        <v>118</v>
      </c>
      <c r="D1813" s="134">
        <v>118</v>
      </c>
      <c r="E1813" s="134">
        <v>109</v>
      </c>
      <c r="F1813" s="134">
        <v>89</v>
      </c>
      <c r="G1813" s="135">
        <v>102</v>
      </c>
      <c r="H1813" s="137">
        <f>IFERROR((Table19[[#This Row],[_202310]]-Table19[[#This Row],[_201910]])/Table19[[#This Row],[_201910]]*1,"")</f>
        <v>-0.13559322033898305</v>
      </c>
    </row>
    <row r="1814" spans="1:8">
      <c r="A1814" s="132">
        <v>182005</v>
      </c>
      <c r="B1814" s="133" t="s">
        <v>1148</v>
      </c>
      <c r="C1814" s="134">
        <v>497</v>
      </c>
      <c r="D1814" s="134">
        <v>532</v>
      </c>
      <c r="E1814" s="134">
        <v>464</v>
      </c>
      <c r="F1814" s="134">
        <v>484</v>
      </c>
      <c r="G1814" s="135">
        <v>441</v>
      </c>
      <c r="H1814" s="137">
        <f>IFERROR((Table19[[#This Row],[_202310]]-Table19[[#This Row],[_201910]])/Table19[[#This Row],[_201910]]*1,"")</f>
        <v>-0.11267605633802817</v>
      </c>
    </row>
    <row r="1815" spans="1:8">
      <c r="A1815" s="132">
        <v>182005</v>
      </c>
      <c r="B1815" s="133" t="s">
        <v>1149</v>
      </c>
      <c r="C1815" s="134">
        <v>1423</v>
      </c>
      <c r="D1815" s="134">
        <v>1509</v>
      </c>
      <c r="E1815" s="134">
        <v>1261</v>
      </c>
      <c r="F1815" s="134">
        <v>1432</v>
      </c>
      <c r="G1815" s="135">
        <v>1178</v>
      </c>
      <c r="H1815" s="137">
        <f>IFERROR((Table19[[#This Row],[_202310]]-Table19[[#This Row],[_201910]])/Table19[[#This Row],[_201910]]*1,"")</f>
        <v>-0.17217146872803935</v>
      </c>
    </row>
    <row r="1816" spans="1:8">
      <c r="A1816" s="132">
        <v>182005</v>
      </c>
      <c r="B1816" s="133" t="s">
        <v>1150</v>
      </c>
      <c r="C1816" s="134">
        <v>2038</v>
      </c>
      <c r="D1816" s="134">
        <v>2159</v>
      </c>
      <c r="E1816" s="134">
        <v>1834</v>
      </c>
      <c r="F1816" s="134">
        <v>2005</v>
      </c>
      <c r="G1816" s="135">
        <v>1721</v>
      </c>
      <c r="H1816" s="137">
        <f>IFERROR((Table19[[#This Row],[_202310]]-Table19[[#This Row],[_201910]])/Table19[[#This Row],[_201910]]*1,"")</f>
        <v>-0.15554465161923453</v>
      </c>
    </row>
    <row r="1817" spans="1:8">
      <c r="A1817" s="132">
        <v>182005</v>
      </c>
      <c r="B1817" s="133" t="s">
        <v>1151</v>
      </c>
      <c r="C1817" s="134">
        <v>23</v>
      </c>
      <c r="D1817" s="134">
        <v>27</v>
      </c>
      <c r="E1817" s="134">
        <v>27</v>
      </c>
      <c r="F1817" s="134">
        <v>28</v>
      </c>
      <c r="G1817" s="135">
        <v>31</v>
      </c>
      <c r="H1817" s="137">
        <f>IFERROR((Table19[[#This Row],[_202310]]-Table19[[#This Row],[_201910]])/Table19[[#This Row],[_201910]]*1,"")</f>
        <v>0.34782608695652173</v>
      </c>
    </row>
    <row r="1818" spans="1:8">
      <c r="A1818" s="132">
        <v>182005</v>
      </c>
      <c r="B1818" s="133" t="s">
        <v>1152</v>
      </c>
      <c r="C1818" s="134">
        <v>23</v>
      </c>
      <c r="D1818" s="134">
        <v>22</v>
      </c>
      <c r="E1818" s="134">
        <v>23</v>
      </c>
      <c r="F1818" s="134">
        <v>21</v>
      </c>
      <c r="G1818" s="135">
        <v>22</v>
      </c>
      <c r="H1818" s="137">
        <f>IFERROR((Table19[[#This Row],[_202310]]-Table19[[#This Row],[_201910]])/Table19[[#This Row],[_201910]]*1,"")</f>
        <v>-4.3478260869565216E-2</v>
      </c>
    </row>
    <row r="1819" spans="1:8">
      <c r="A1819" s="132">
        <v>182005</v>
      </c>
      <c r="B1819" s="133" t="s">
        <v>1153</v>
      </c>
      <c r="C1819" s="134">
        <v>4</v>
      </c>
      <c r="D1819" s="134">
        <v>4</v>
      </c>
      <c r="E1819" s="134">
        <v>4</v>
      </c>
      <c r="F1819" s="134">
        <v>3</v>
      </c>
      <c r="G1819" s="135">
        <v>4</v>
      </c>
      <c r="H1819" s="137">
        <f>IFERROR((Table19[[#This Row],[_202310]]-Table19[[#This Row],[_201910]])/Table19[[#This Row],[_201910]]*1,"")</f>
        <v>0</v>
      </c>
    </row>
    <row r="1820" spans="1:8">
      <c r="A1820" s="132">
        <v>182005</v>
      </c>
      <c r="B1820" s="133" t="s">
        <v>1154</v>
      </c>
      <c r="C1820" s="134">
        <v>19</v>
      </c>
      <c r="D1820" s="134">
        <v>18</v>
      </c>
      <c r="E1820" s="134">
        <v>18</v>
      </c>
      <c r="F1820" s="134">
        <v>17</v>
      </c>
      <c r="G1820" s="135">
        <v>18</v>
      </c>
      <c r="H1820" s="137">
        <f>IFERROR((Table19[[#This Row],[_202310]]-Table19[[#This Row],[_201910]])/Table19[[#This Row],[_201910]]*1,"")</f>
        <v>-5.2631578947368418E-2</v>
      </c>
    </row>
    <row r="1821" spans="1:8">
      <c r="A1821" s="132">
        <v>182005</v>
      </c>
      <c r="B1821" s="133" t="s">
        <v>1155</v>
      </c>
      <c r="C1821" s="134">
        <v>54</v>
      </c>
      <c r="D1821" s="134">
        <v>51</v>
      </c>
      <c r="E1821" s="134">
        <v>50</v>
      </c>
      <c r="F1821" s="134">
        <v>51</v>
      </c>
      <c r="G1821" s="135">
        <v>47</v>
      </c>
      <c r="H1821" s="137">
        <f>IFERROR((Table19[[#This Row],[_202310]]-Table19[[#This Row],[_201910]])/Table19[[#This Row],[_201910]]*1,"")</f>
        <v>-0.12962962962962962</v>
      </c>
    </row>
    <row r="1822" spans="1:8">
      <c r="A1822" s="132">
        <v>183655</v>
      </c>
      <c r="B1822" s="133" t="s">
        <v>1130</v>
      </c>
      <c r="C1822" s="134">
        <v>1569</v>
      </c>
      <c r="D1822" s="134">
        <v>1299</v>
      </c>
      <c r="E1822" s="134">
        <v>1503</v>
      </c>
      <c r="F1822" s="134">
        <v>1391</v>
      </c>
      <c r="G1822" s="135">
        <v>1050</v>
      </c>
      <c r="H1822" s="137">
        <f>IFERROR((Table19[[#This Row],[_202310]]-Table19[[#This Row],[_201910]])/Table19[[#This Row],[_201910]]*1,"")</f>
        <v>-0.33078393881453155</v>
      </c>
    </row>
    <row r="1823" spans="1:8">
      <c r="A1823" s="132">
        <v>183655</v>
      </c>
      <c r="B1823" s="133" t="s">
        <v>1131</v>
      </c>
      <c r="C1823" s="134">
        <v>1</v>
      </c>
      <c r="D1823" s="134">
        <v>2</v>
      </c>
      <c r="E1823" s="134">
        <v>3</v>
      </c>
      <c r="F1823" s="134">
        <v>2</v>
      </c>
      <c r="G1823" s="135">
        <v>0</v>
      </c>
      <c r="H1823" s="137">
        <f>IFERROR((Table19[[#This Row],[_202310]]-Table19[[#This Row],[_201910]])/Table19[[#This Row],[_201910]]*1,"")</f>
        <v>-1</v>
      </c>
    </row>
    <row r="1824" spans="1:8">
      <c r="A1824" s="132">
        <v>183655</v>
      </c>
      <c r="B1824" s="133" t="s">
        <v>1132</v>
      </c>
      <c r="C1824" s="134">
        <v>1568</v>
      </c>
      <c r="D1824" s="134">
        <v>1297</v>
      </c>
      <c r="E1824" s="134">
        <v>1500</v>
      </c>
      <c r="F1824" s="134">
        <v>1389</v>
      </c>
      <c r="G1824" s="135">
        <v>1050</v>
      </c>
      <c r="H1824" s="137">
        <f>IFERROR((Table19[[#This Row],[_202310]]-Table19[[#This Row],[_201910]])/Table19[[#This Row],[_201910]]*1,"")</f>
        <v>-0.33035714285714285</v>
      </c>
    </row>
    <row r="1825" spans="1:8">
      <c r="A1825" s="132">
        <v>183655</v>
      </c>
      <c r="B1825" s="133" t="s">
        <v>1133</v>
      </c>
      <c r="C1825" s="134">
        <v>6</v>
      </c>
      <c r="D1825" s="134">
        <v>6</v>
      </c>
      <c r="E1825" s="134">
        <v>2</v>
      </c>
      <c r="F1825" s="134">
        <v>4</v>
      </c>
      <c r="G1825" s="135">
        <v>1</v>
      </c>
      <c r="H1825" s="137">
        <f>IFERROR((Table19[[#This Row],[_202310]]-Table19[[#This Row],[_201910]])/Table19[[#This Row],[_201910]]*1,"")</f>
        <v>-0.83333333333333337</v>
      </c>
    </row>
    <row r="1826" spans="1:8">
      <c r="A1826" s="132">
        <v>183655</v>
      </c>
      <c r="B1826" s="133" t="s">
        <v>1134</v>
      </c>
      <c r="C1826" s="134">
        <v>339</v>
      </c>
      <c r="D1826" s="134">
        <v>293</v>
      </c>
      <c r="E1826" s="134">
        <v>321</v>
      </c>
      <c r="F1826" s="134">
        <v>291</v>
      </c>
      <c r="G1826" s="135">
        <v>255</v>
      </c>
      <c r="H1826" s="137">
        <f>IFERROR((Table19[[#This Row],[_202310]]-Table19[[#This Row],[_201910]])/Table19[[#This Row],[_201910]]*1,"")</f>
        <v>-0.24778761061946902</v>
      </c>
    </row>
    <row r="1827" spans="1:8">
      <c r="A1827" s="132">
        <v>183655</v>
      </c>
      <c r="B1827" s="133" t="s">
        <v>1135</v>
      </c>
      <c r="C1827" s="134" t="s">
        <v>129</v>
      </c>
      <c r="D1827" s="134" t="s">
        <v>129</v>
      </c>
      <c r="E1827" s="134" t="s">
        <v>129</v>
      </c>
      <c r="F1827" s="134" t="s">
        <v>129</v>
      </c>
      <c r="G1827" s="135" t="s">
        <v>129</v>
      </c>
      <c r="H1827" s="137" t="str">
        <f>IFERROR((Table19[[#This Row],[_202310]]-Table19[[#This Row],[_201910]])/Table19[[#This Row],[_201910]]*1,"")</f>
        <v/>
      </c>
    </row>
    <row r="1828" spans="1:8">
      <c r="A1828" s="132">
        <v>183655</v>
      </c>
      <c r="B1828" s="133" t="s">
        <v>1136</v>
      </c>
      <c r="C1828" s="134">
        <v>345</v>
      </c>
      <c r="D1828" s="134">
        <v>299</v>
      </c>
      <c r="E1828" s="134">
        <v>323</v>
      </c>
      <c r="F1828" s="134">
        <v>295</v>
      </c>
      <c r="G1828" s="135">
        <v>256</v>
      </c>
      <c r="H1828" s="137">
        <f>IFERROR((Table19[[#This Row],[_202310]]-Table19[[#This Row],[_201910]])/Table19[[#This Row],[_201910]]*1,"")</f>
        <v>-0.25797101449275361</v>
      </c>
    </row>
    <row r="1829" spans="1:8">
      <c r="A1829" s="132">
        <v>183655</v>
      </c>
      <c r="B1829" s="133" t="s">
        <v>1137</v>
      </c>
      <c r="C1829" s="134">
        <v>22</v>
      </c>
      <c r="D1829" s="134">
        <v>23</v>
      </c>
      <c r="E1829" s="134">
        <v>22</v>
      </c>
      <c r="F1829" s="134">
        <v>21</v>
      </c>
      <c r="G1829" s="135">
        <v>24</v>
      </c>
      <c r="H1829" s="137">
        <f>IFERROR((Table19[[#This Row],[_202310]]-Table19[[#This Row],[_201910]])/Table19[[#This Row],[_201910]]*1,"")</f>
        <v>9.0909090909090912E-2</v>
      </c>
    </row>
    <row r="1830" spans="1:8">
      <c r="A1830" s="132">
        <v>183655</v>
      </c>
      <c r="B1830" s="133" t="s">
        <v>1138</v>
      </c>
      <c r="C1830" s="134">
        <v>7</v>
      </c>
      <c r="D1830" s="134">
        <v>7</v>
      </c>
      <c r="E1830" s="134">
        <v>2</v>
      </c>
      <c r="F1830" s="134">
        <v>4</v>
      </c>
      <c r="G1830" s="135">
        <v>1</v>
      </c>
      <c r="H1830" s="137">
        <f>IFERROR((Table19[[#This Row],[_202310]]-Table19[[#This Row],[_201910]])/Table19[[#This Row],[_201910]]*1,"")</f>
        <v>-0.8571428571428571</v>
      </c>
    </row>
    <row r="1831" spans="1:8">
      <c r="A1831" s="132">
        <v>183655</v>
      </c>
      <c r="B1831" s="133" t="s">
        <v>1139</v>
      </c>
      <c r="C1831" s="134">
        <v>419</v>
      </c>
      <c r="D1831" s="134">
        <v>365</v>
      </c>
      <c r="E1831" s="134">
        <v>389</v>
      </c>
      <c r="F1831" s="134">
        <v>361</v>
      </c>
      <c r="G1831" s="135">
        <v>308</v>
      </c>
      <c r="H1831" s="137">
        <f>IFERROR((Table19[[#This Row],[_202310]]-Table19[[#This Row],[_201910]])/Table19[[#This Row],[_201910]]*1,"")</f>
        <v>-0.2649164677804296</v>
      </c>
    </row>
    <row r="1832" spans="1:8">
      <c r="A1832" s="132">
        <v>183655</v>
      </c>
      <c r="B1832" s="133" t="s">
        <v>1140</v>
      </c>
      <c r="C1832" s="134" t="s">
        <v>129</v>
      </c>
      <c r="D1832" s="134" t="s">
        <v>129</v>
      </c>
      <c r="E1832" s="134" t="s">
        <v>129</v>
      </c>
      <c r="F1832" s="134" t="s">
        <v>129</v>
      </c>
      <c r="G1832" s="135" t="s">
        <v>129</v>
      </c>
      <c r="H1832" s="137" t="str">
        <f>IFERROR((Table19[[#This Row],[_202310]]-Table19[[#This Row],[_201910]])/Table19[[#This Row],[_201910]]*1,"")</f>
        <v/>
      </c>
    </row>
    <row r="1833" spans="1:8">
      <c r="A1833" s="132">
        <v>183655</v>
      </c>
      <c r="B1833" s="133" t="s">
        <v>1141</v>
      </c>
      <c r="C1833" s="134">
        <v>426</v>
      </c>
      <c r="D1833" s="134">
        <v>372</v>
      </c>
      <c r="E1833" s="134">
        <v>391</v>
      </c>
      <c r="F1833" s="134">
        <v>365</v>
      </c>
      <c r="G1833" s="135">
        <v>309</v>
      </c>
      <c r="H1833" s="137">
        <f>IFERROR((Table19[[#This Row],[_202310]]-Table19[[#This Row],[_201910]])/Table19[[#This Row],[_201910]]*1,"")</f>
        <v>-0.27464788732394368</v>
      </c>
    </row>
    <row r="1834" spans="1:8">
      <c r="A1834" s="132">
        <v>183655</v>
      </c>
      <c r="B1834" s="133" t="s">
        <v>1142</v>
      </c>
      <c r="C1834" s="134">
        <v>27</v>
      </c>
      <c r="D1834" s="134">
        <v>29</v>
      </c>
      <c r="E1834" s="134">
        <v>26</v>
      </c>
      <c r="F1834" s="134">
        <v>26</v>
      </c>
      <c r="G1834" s="135">
        <v>29</v>
      </c>
      <c r="H1834" s="137">
        <f>IFERROR((Table19[[#This Row],[_202310]]-Table19[[#This Row],[_201910]])/Table19[[#This Row],[_201910]]*1,"")</f>
        <v>7.407407407407407E-2</v>
      </c>
    </row>
    <row r="1835" spans="1:8">
      <c r="A1835" s="132">
        <v>183655</v>
      </c>
      <c r="B1835" s="133" t="s">
        <v>1143</v>
      </c>
      <c r="C1835" s="134">
        <v>8</v>
      </c>
      <c r="D1835" s="134">
        <v>6</v>
      </c>
      <c r="E1835" s="134">
        <v>2</v>
      </c>
      <c r="F1835" s="134">
        <v>1</v>
      </c>
      <c r="G1835" s="135">
        <v>1</v>
      </c>
      <c r="H1835" s="137">
        <f>IFERROR((Table19[[#This Row],[_202310]]-Table19[[#This Row],[_201910]])/Table19[[#This Row],[_201910]]*1,"")</f>
        <v>-0.875</v>
      </c>
    </row>
    <row r="1836" spans="1:8">
      <c r="A1836" s="132">
        <v>183655</v>
      </c>
      <c r="B1836" s="133" t="s">
        <v>1144</v>
      </c>
      <c r="C1836" s="134">
        <v>451</v>
      </c>
      <c r="D1836" s="134">
        <v>389</v>
      </c>
      <c r="E1836" s="134">
        <v>415</v>
      </c>
      <c r="F1836" s="134">
        <v>393</v>
      </c>
      <c r="G1836" s="135">
        <v>322</v>
      </c>
      <c r="H1836" s="137">
        <f>IFERROR((Table19[[#This Row],[_202310]]-Table19[[#This Row],[_201910]])/Table19[[#This Row],[_201910]]*1,"")</f>
        <v>-0.28603104212860309</v>
      </c>
    </row>
    <row r="1837" spans="1:8">
      <c r="A1837" s="132">
        <v>183655</v>
      </c>
      <c r="B1837" s="133" t="s">
        <v>1145</v>
      </c>
      <c r="C1837" s="134" t="s">
        <v>129</v>
      </c>
      <c r="D1837" s="134" t="s">
        <v>129</v>
      </c>
      <c r="E1837" s="134" t="s">
        <v>129</v>
      </c>
      <c r="F1837" s="134" t="s">
        <v>129</v>
      </c>
      <c r="G1837" s="135" t="s">
        <v>129</v>
      </c>
      <c r="H1837" s="137" t="str">
        <f>IFERROR((Table19[[#This Row],[_202310]]-Table19[[#This Row],[_201910]])/Table19[[#This Row],[_201910]]*1,"")</f>
        <v/>
      </c>
    </row>
    <row r="1838" spans="1:8">
      <c r="A1838" s="132">
        <v>183655</v>
      </c>
      <c r="B1838" s="133" t="s">
        <v>1146</v>
      </c>
      <c r="C1838" s="134">
        <v>459</v>
      </c>
      <c r="D1838" s="134">
        <v>395</v>
      </c>
      <c r="E1838" s="134">
        <v>417</v>
      </c>
      <c r="F1838" s="134">
        <v>394</v>
      </c>
      <c r="G1838" s="135">
        <v>323</v>
      </c>
      <c r="H1838" s="137">
        <f>IFERROR((Table19[[#This Row],[_202310]]-Table19[[#This Row],[_201910]])/Table19[[#This Row],[_201910]]*1,"")</f>
        <v>-0.29629629629629628</v>
      </c>
    </row>
    <row r="1839" spans="1:8">
      <c r="A1839" s="132">
        <v>183655</v>
      </c>
      <c r="B1839" s="133" t="s">
        <v>1147</v>
      </c>
      <c r="C1839" s="134">
        <v>32</v>
      </c>
      <c r="D1839" s="134">
        <v>37</v>
      </c>
      <c r="E1839" s="134">
        <v>40</v>
      </c>
      <c r="F1839" s="134">
        <v>31</v>
      </c>
      <c r="G1839" s="135">
        <v>23</v>
      </c>
      <c r="H1839" s="137">
        <f>IFERROR((Table19[[#This Row],[_202310]]-Table19[[#This Row],[_201910]])/Table19[[#This Row],[_201910]]*1,"")</f>
        <v>-0.28125</v>
      </c>
    </row>
    <row r="1840" spans="1:8">
      <c r="A1840" s="132">
        <v>183655</v>
      </c>
      <c r="B1840" s="133" t="s">
        <v>1148</v>
      </c>
      <c r="C1840" s="134">
        <v>368</v>
      </c>
      <c r="D1840" s="134">
        <v>256</v>
      </c>
      <c r="E1840" s="134">
        <v>318</v>
      </c>
      <c r="F1840" s="134">
        <v>298</v>
      </c>
      <c r="G1840" s="135">
        <v>253</v>
      </c>
      <c r="H1840" s="137">
        <f>IFERROR((Table19[[#This Row],[_202310]]-Table19[[#This Row],[_201910]])/Table19[[#This Row],[_201910]]*1,"")</f>
        <v>-0.3125</v>
      </c>
    </row>
    <row r="1841" spans="1:8">
      <c r="A1841" s="132">
        <v>183655</v>
      </c>
      <c r="B1841" s="133" t="s">
        <v>1149</v>
      </c>
      <c r="C1841" s="134">
        <v>709</v>
      </c>
      <c r="D1841" s="134">
        <v>609</v>
      </c>
      <c r="E1841" s="134">
        <v>725</v>
      </c>
      <c r="F1841" s="134">
        <v>666</v>
      </c>
      <c r="G1841" s="135">
        <v>451</v>
      </c>
      <c r="H1841" s="137">
        <f>IFERROR((Table19[[#This Row],[_202310]]-Table19[[#This Row],[_201910]])/Table19[[#This Row],[_201910]]*1,"")</f>
        <v>-0.36389280677009872</v>
      </c>
    </row>
    <row r="1842" spans="1:8">
      <c r="A1842" s="132">
        <v>183655</v>
      </c>
      <c r="B1842" s="133" t="s">
        <v>1150</v>
      </c>
      <c r="C1842" s="134">
        <v>1109</v>
      </c>
      <c r="D1842" s="134">
        <v>902</v>
      </c>
      <c r="E1842" s="134">
        <v>1083</v>
      </c>
      <c r="F1842" s="134">
        <v>995</v>
      </c>
      <c r="G1842" s="135">
        <v>727</v>
      </c>
      <c r="H1842" s="137">
        <f>IFERROR((Table19[[#This Row],[_202310]]-Table19[[#This Row],[_201910]])/Table19[[#This Row],[_201910]]*1,"")</f>
        <v>-0.34445446348061315</v>
      </c>
    </row>
    <row r="1843" spans="1:8">
      <c r="A1843" s="132">
        <v>183655</v>
      </c>
      <c r="B1843" s="133" t="s">
        <v>1151</v>
      </c>
      <c r="C1843" s="134">
        <v>29</v>
      </c>
      <c r="D1843" s="134">
        <v>30</v>
      </c>
      <c r="E1843" s="134">
        <v>28</v>
      </c>
      <c r="F1843" s="134">
        <v>28</v>
      </c>
      <c r="G1843" s="135">
        <v>31</v>
      </c>
      <c r="H1843" s="137">
        <f>IFERROR((Table19[[#This Row],[_202310]]-Table19[[#This Row],[_201910]])/Table19[[#This Row],[_201910]]*1,"")</f>
        <v>6.8965517241379309E-2</v>
      </c>
    </row>
    <row r="1844" spans="1:8">
      <c r="A1844" s="132">
        <v>183655</v>
      </c>
      <c r="B1844" s="133" t="s">
        <v>1152</v>
      </c>
      <c r="C1844" s="134">
        <v>26</v>
      </c>
      <c r="D1844" s="134">
        <v>23</v>
      </c>
      <c r="E1844" s="134">
        <v>24</v>
      </c>
      <c r="F1844" s="134">
        <v>24</v>
      </c>
      <c r="G1844" s="135">
        <v>26</v>
      </c>
      <c r="H1844" s="137">
        <f>IFERROR((Table19[[#This Row],[_202310]]-Table19[[#This Row],[_201910]])/Table19[[#This Row],[_201910]]*1,"")</f>
        <v>0</v>
      </c>
    </row>
    <row r="1845" spans="1:8">
      <c r="A1845" s="132">
        <v>183655</v>
      </c>
      <c r="B1845" s="133" t="s">
        <v>1153</v>
      </c>
      <c r="C1845" s="134">
        <v>2</v>
      </c>
      <c r="D1845" s="134">
        <v>3</v>
      </c>
      <c r="E1845" s="134">
        <v>3</v>
      </c>
      <c r="F1845" s="134">
        <v>2</v>
      </c>
      <c r="G1845" s="135">
        <v>2</v>
      </c>
      <c r="H1845" s="137">
        <f>IFERROR((Table19[[#This Row],[_202310]]-Table19[[#This Row],[_201910]])/Table19[[#This Row],[_201910]]*1,"")</f>
        <v>0</v>
      </c>
    </row>
    <row r="1846" spans="1:8">
      <c r="A1846" s="132">
        <v>183655</v>
      </c>
      <c r="B1846" s="133" t="s">
        <v>1154</v>
      </c>
      <c r="C1846" s="134">
        <v>23</v>
      </c>
      <c r="D1846" s="134">
        <v>20</v>
      </c>
      <c r="E1846" s="134">
        <v>21</v>
      </c>
      <c r="F1846" s="134">
        <v>21</v>
      </c>
      <c r="G1846" s="135">
        <v>24</v>
      </c>
      <c r="H1846" s="137">
        <f>IFERROR((Table19[[#This Row],[_202310]]-Table19[[#This Row],[_201910]])/Table19[[#This Row],[_201910]]*1,"")</f>
        <v>4.3478260869565216E-2</v>
      </c>
    </row>
    <row r="1847" spans="1:8">
      <c r="A1847" s="132">
        <v>183655</v>
      </c>
      <c r="B1847" s="133" t="s">
        <v>1155</v>
      </c>
      <c r="C1847" s="134">
        <v>45</v>
      </c>
      <c r="D1847" s="134">
        <v>47</v>
      </c>
      <c r="E1847" s="134">
        <v>48</v>
      </c>
      <c r="F1847" s="134">
        <v>48</v>
      </c>
      <c r="G1847" s="135">
        <v>43</v>
      </c>
      <c r="H1847" s="137">
        <f>IFERROR((Table19[[#This Row],[_202310]]-Table19[[#This Row],[_201910]])/Table19[[#This Row],[_201910]]*1,"")</f>
        <v>-4.4444444444444446E-2</v>
      </c>
    </row>
    <row r="1848" spans="1:8">
      <c r="A1848" s="132">
        <v>184995</v>
      </c>
      <c r="B1848" s="133" t="s">
        <v>1130</v>
      </c>
      <c r="C1848" s="134">
        <v>3232</v>
      </c>
      <c r="D1848" s="134">
        <v>3070</v>
      </c>
      <c r="E1848" s="134">
        <v>2799</v>
      </c>
      <c r="F1848" s="134">
        <v>2036</v>
      </c>
      <c r="G1848" s="135">
        <v>2487</v>
      </c>
      <c r="H1848" s="137">
        <f>IFERROR((Table19[[#This Row],[_202310]]-Table19[[#This Row],[_201910]])/Table19[[#This Row],[_201910]]*1,"")</f>
        <v>-0.23050742574257427</v>
      </c>
    </row>
    <row r="1849" spans="1:8">
      <c r="A1849" s="132">
        <v>184995</v>
      </c>
      <c r="B1849" s="133" t="s">
        <v>1131</v>
      </c>
      <c r="C1849" s="134">
        <v>2</v>
      </c>
      <c r="D1849" s="134">
        <v>2</v>
      </c>
      <c r="E1849" s="134">
        <v>2</v>
      </c>
      <c r="F1849" s="134">
        <v>1</v>
      </c>
      <c r="G1849" s="135">
        <v>0</v>
      </c>
      <c r="H1849" s="137">
        <f>IFERROR((Table19[[#This Row],[_202310]]-Table19[[#This Row],[_201910]])/Table19[[#This Row],[_201910]]*1,"")</f>
        <v>-1</v>
      </c>
    </row>
    <row r="1850" spans="1:8">
      <c r="A1850" s="132">
        <v>184995</v>
      </c>
      <c r="B1850" s="133" t="s">
        <v>1132</v>
      </c>
      <c r="C1850" s="134">
        <v>3230</v>
      </c>
      <c r="D1850" s="134">
        <v>3068</v>
      </c>
      <c r="E1850" s="134">
        <v>2797</v>
      </c>
      <c r="F1850" s="134">
        <v>2035</v>
      </c>
      <c r="G1850" s="135">
        <v>2487</v>
      </c>
      <c r="H1850" s="137">
        <f>IFERROR((Table19[[#This Row],[_202310]]-Table19[[#This Row],[_201910]])/Table19[[#This Row],[_201910]]*1,"")</f>
        <v>-0.23003095975232199</v>
      </c>
    </row>
    <row r="1851" spans="1:8">
      <c r="A1851" s="132">
        <v>184995</v>
      </c>
      <c r="B1851" s="133" t="s">
        <v>1133</v>
      </c>
      <c r="C1851" s="134">
        <v>3</v>
      </c>
      <c r="D1851" s="134">
        <v>5</v>
      </c>
      <c r="E1851" s="134">
        <v>3</v>
      </c>
      <c r="F1851" s="134">
        <v>0</v>
      </c>
      <c r="G1851" s="135">
        <v>2</v>
      </c>
      <c r="H1851" s="137">
        <f>IFERROR((Table19[[#This Row],[_202310]]-Table19[[#This Row],[_201910]])/Table19[[#This Row],[_201910]]*1,"")</f>
        <v>-0.33333333333333331</v>
      </c>
    </row>
    <row r="1852" spans="1:8">
      <c r="A1852" s="132">
        <v>184995</v>
      </c>
      <c r="B1852" s="133" t="s">
        <v>1134</v>
      </c>
      <c r="C1852" s="134">
        <v>410</v>
      </c>
      <c r="D1852" s="134">
        <v>397</v>
      </c>
      <c r="E1852" s="134">
        <v>436</v>
      </c>
      <c r="F1852" s="134">
        <v>369</v>
      </c>
      <c r="G1852" s="135">
        <v>421</v>
      </c>
      <c r="H1852" s="137">
        <f>IFERROR((Table19[[#This Row],[_202310]]-Table19[[#This Row],[_201910]])/Table19[[#This Row],[_201910]]*1,"")</f>
        <v>2.6829268292682926E-2</v>
      </c>
    </row>
    <row r="1853" spans="1:8">
      <c r="A1853" s="132">
        <v>184995</v>
      </c>
      <c r="B1853" s="133" t="s">
        <v>1135</v>
      </c>
      <c r="C1853" s="134" t="s">
        <v>129</v>
      </c>
      <c r="D1853" s="134" t="s">
        <v>129</v>
      </c>
      <c r="E1853" s="134" t="s">
        <v>129</v>
      </c>
      <c r="F1853" s="134" t="s">
        <v>129</v>
      </c>
      <c r="G1853" s="135" t="s">
        <v>129</v>
      </c>
      <c r="H1853" s="137" t="str">
        <f>IFERROR((Table19[[#This Row],[_202310]]-Table19[[#This Row],[_201910]])/Table19[[#This Row],[_201910]]*1,"")</f>
        <v/>
      </c>
    </row>
    <row r="1854" spans="1:8">
      <c r="A1854" s="132">
        <v>184995</v>
      </c>
      <c r="B1854" s="133" t="s">
        <v>1136</v>
      </c>
      <c r="C1854" s="134">
        <v>413</v>
      </c>
      <c r="D1854" s="134">
        <v>402</v>
      </c>
      <c r="E1854" s="134">
        <v>439</v>
      </c>
      <c r="F1854" s="134">
        <v>369</v>
      </c>
      <c r="G1854" s="135">
        <v>423</v>
      </c>
      <c r="H1854" s="137">
        <f>IFERROR((Table19[[#This Row],[_202310]]-Table19[[#This Row],[_201910]])/Table19[[#This Row],[_201910]]*1,"")</f>
        <v>2.4213075060532687E-2</v>
      </c>
    </row>
    <row r="1855" spans="1:8">
      <c r="A1855" s="132">
        <v>184995</v>
      </c>
      <c r="B1855" s="133" t="s">
        <v>1137</v>
      </c>
      <c r="C1855" s="134">
        <v>13</v>
      </c>
      <c r="D1855" s="134">
        <v>13</v>
      </c>
      <c r="E1855" s="134">
        <v>16</v>
      </c>
      <c r="F1855" s="134">
        <v>18</v>
      </c>
      <c r="G1855" s="135">
        <v>17</v>
      </c>
      <c r="H1855" s="137">
        <f>IFERROR((Table19[[#This Row],[_202310]]-Table19[[#This Row],[_201910]])/Table19[[#This Row],[_201910]]*1,"")</f>
        <v>0.30769230769230771</v>
      </c>
    </row>
    <row r="1856" spans="1:8">
      <c r="A1856" s="132">
        <v>184995</v>
      </c>
      <c r="B1856" s="133" t="s">
        <v>1138</v>
      </c>
      <c r="C1856" s="134">
        <v>3</v>
      </c>
      <c r="D1856" s="134">
        <v>6</v>
      </c>
      <c r="E1856" s="134">
        <v>5</v>
      </c>
      <c r="F1856" s="134">
        <v>2</v>
      </c>
      <c r="G1856" s="135">
        <v>5</v>
      </c>
      <c r="H1856" s="137">
        <f>IFERROR((Table19[[#This Row],[_202310]]-Table19[[#This Row],[_201910]])/Table19[[#This Row],[_201910]]*1,"")</f>
        <v>0.66666666666666663</v>
      </c>
    </row>
    <row r="1857" spans="1:8">
      <c r="A1857" s="132">
        <v>184995</v>
      </c>
      <c r="B1857" s="133" t="s">
        <v>1139</v>
      </c>
      <c r="C1857" s="134">
        <v>548</v>
      </c>
      <c r="D1857" s="134">
        <v>534</v>
      </c>
      <c r="E1857" s="134">
        <v>556</v>
      </c>
      <c r="F1857" s="134">
        <v>468</v>
      </c>
      <c r="G1857" s="135">
        <v>531</v>
      </c>
      <c r="H1857" s="137">
        <f>IFERROR((Table19[[#This Row],[_202310]]-Table19[[#This Row],[_201910]])/Table19[[#This Row],[_201910]]*1,"")</f>
        <v>-3.1021897810218978E-2</v>
      </c>
    </row>
    <row r="1858" spans="1:8">
      <c r="A1858" s="132">
        <v>184995</v>
      </c>
      <c r="B1858" s="133" t="s">
        <v>1140</v>
      </c>
      <c r="C1858" s="134" t="s">
        <v>129</v>
      </c>
      <c r="D1858" s="134" t="s">
        <v>129</v>
      </c>
      <c r="E1858" s="134" t="s">
        <v>129</v>
      </c>
      <c r="F1858" s="134" t="s">
        <v>129</v>
      </c>
      <c r="G1858" s="135" t="s">
        <v>129</v>
      </c>
      <c r="H1858" s="137" t="str">
        <f>IFERROR((Table19[[#This Row],[_202310]]-Table19[[#This Row],[_201910]])/Table19[[#This Row],[_201910]]*1,"")</f>
        <v/>
      </c>
    </row>
    <row r="1859" spans="1:8">
      <c r="A1859" s="132">
        <v>184995</v>
      </c>
      <c r="B1859" s="133" t="s">
        <v>1141</v>
      </c>
      <c r="C1859" s="134">
        <v>551</v>
      </c>
      <c r="D1859" s="134">
        <v>540</v>
      </c>
      <c r="E1859" s="134">
        <v>561</v>
      </c>
      <c r="F1859" s="134">
        <v>470</v>
      </c>
      <c r="G1859" s="135">
        <v>536</v>
      </c>
      <c r="H1859" s="137">
        <f>IFERROR((Table19[[#This Row],[_202310]]-Table19[[#This Row],[_201910]])/Table19[[#This Row],[_201910]]*1,"")</f>
        <v>-2.7223230490018149E-2</v>
      </c>
    </row>
    <row r="1860" spans="1:8">
      <c r="A1860" s="132">
        <v>184995</v>
      </c>
      <c r="B1860" s="133" t="s">
        <v>1142</v>
      </c>
      <c r="C1860" s="134">
        <v>17</v>
      </c>
      <c r="D1860" s="134">
        <v>18</v>
      </c>
      <c r="E1860" s="134">
        <v>20</v>
      </c>
      <c r="F1860" s="134">
        <v>23</v>
      </c>
      <c r="G1860" s="135">
        <v>22</v>
      </c>
      <c r="H1860" s="137">
        <f>IFERROR((Table19[[#This Row],[_202310]]-Table19[[#This Row],[_201910]])/Table19[[#This Row],[_201910]]*1,"")</f>
        <v>0.29411764705882354</v>
      </c>
    </row>
    <row r="1861" spans="1:8">
      <c r="A1861" s="132">
        <v>184995</v>
      </c>
      <c r="B1861" s="133" t="s">
        <v>1143</v>
      </c>
      <c r="C1861" s="134">
        <v>5</v>
      </c>
      <c r="D1861" s="134">
        <v>6</v>
      </c>
      <c r="E1861" s="134">
        <v>7</v>
      </c>
      <c r="F1861" s="134">
        <v>7</v>
      </c>
      <c r="G1861" s="135">
        <v>16</v>
      </c>
      <c r="H1861" s="137">
        <f>IFERROR((Table19[[#This Row],[_202310]]-Table19[[#This Row],[_201910]])/Table19[[#This Row],[_201910]]*1,"")</f>
        <v>2.2000000000000002</v>
      </c>
    </row>
    <row r="1862" spans="1:8">
      <c r="A1862" s="132">
        <v>184995</v>
      </c>
      <c r="B1862" s="133" t="s">
        <v>1144</v>
      </c>
      <c r="C1862" s="134">
        <v>597</v>
      </c>
      <c r="D1862" s="134">
        <v>594</v>
      </c>
      <c r="E1862" s="134">
        <v>618</v>
      </c>
      <c r="F1862" s="134">
        <v>507</v>
      </c>
      <c r="G1862" s="135">
        <v>571</v>
      </c>
      <c r="H1862" s="137">
        <f>IFERROR((Table19[[#This Row],[_202310]]-Table19[[#This Row],[_201910]])/Table19[[#This Row],[_201910]]*1,"")</f>
        <v>-4.3551088777219429E-2</v>
      </c>
    </row>
    <row r="1863" spans="1:8">
      <c r="A1863" s="132">
        <v>184995</v>
      </c>
      <c r="B1863" s="133" t="s">
        <v>1145</v>
      </c>
      <c r="C1863" s="134" t="s">
        <v>129</v>
      </c>
      <c r="D1863" s="134" t="s">
        <v>129</v>
      </c>
      <c r="E1863" s="134" t="s">
        <v>129</v>
      </c>
      <c r="F1863" s="134" t="s">
        <v>129</v>
      </c>
      <c r="G1863" s="135" t="s">
        <v>129</v>
      </c>
      <c r="H1863" s="137" t="str">
        <f>IFERROR((Table19[[#This Row],[_202310]]-Table19[[#This Row],[_201910]])/Table19[[#This Row],[_201910]]*1,"")</f>
        <v/>
      </c>
    </row>
    <row r="1864" spans="1:8">
      <c r="A1864" s="132">
        <v>184995</v>
      </c>
      <c r="B1864" s="133" t="s">
        <v>1146</v>
      </c>
      <c r="C1864" s="134">
        <v>602</v>
      </c>
      <c r="D1864" s="134">
        <v>600</v>
      </c>
      <c r="E1864" s="134">
        <v>625</v>
      </c>
      <c r="F1864" s="134">
        <v>514</v>
      </c>
      <c r="G1864" s="135">
        <v>587</v>
      </c>
      <c r="H1864" s="137">
        <f>IFERROR((Table19[[#This Row],[_202310]]-Table19[[#This Row],[_201910]])/Table19[[#This Row],[_201910]]*1,"")</f>
        <v>-2.4916943521594685E-2</v>
      </c>
    </row>
    <row r="1865" spans="1:8">
      <c r="A1865" s="132">
        <v>184995</v>
      </c>
      <c r="B1865" s="133" t="s">
        <v>1147</v>
      </c>
      <c r="C1865" s="134">
        <v>42</v>
      </c>
      <c r="D1865" s="134">
        <v>66</v>
      </c>
      <c r="E1865" s="134">
        <v>64</v>
      </c>
      <c r="F1865" s="134">
        <v>34</v>
      </c>
      <c r="G1865" s="135">
        <v>63</v>
      </c>
      <c r="H1865" s="137">
        <f>IFERROR((Table19[[#This Row],[_202310]]-Table19[[#This Row],[_201910]])/Table19[[#This Row],[_201910]]*1,"")</f>
        <v>0.5</v>
      </c>
    </row>
    <row r="1866" spans="1:8">
      <c r="A1866" s="132">
        <v>184995</v>
      </c>
      <c r="B1866" s="133" t="s">
        <v>1148</v>
      </c>
      <c r="C1866" s="134">
        <v>710</v>
      </c>
      <c r="D1866" s="134">
        <v>632</v>
      </c>
      <c r="E1866" s="134">
        <v>509</v>
      </c>
      <c r="F1866" s="134">
        <v>377</v>
      </c>
      <c r="G1866" s="135">
        <v>416</v>
      </c>
      <c r="H1866" s="137">
        <f>IFERROR((Table19[[#This Row],[_202310]]-Table19[[#This Row],[_201910]])/Table19[[#This Row],[_201910]]*1,"")</f>
        <v>-0.41408450704225352</v>
      </c>
    </row>
    <row r="1867" spans="1:8">
      <c r="A1867" s="132">
        <v>184995</v>
      </c>
      <c r="B1867" s="133" t="s">
        <v>1149</v>
      </c>
      <c r="C1867" s="134">
        <v>1876</v>
      </c>
      <c r="D1867" s="134">
        <v>1770</v>
      </c>
      <c r="E1867" s="134">
        <v>1599</v>
      </c>
      <c r="F1867" s="134">
        <v>1110</v>
      </c>
      <c r="G1867" s="135">
        <v>1421</v>
      </c>
      <c r="H1867" s="137">
        <f>IFERROR((Table19[[#This Row],[_202310]]-Table19[[#This Row],[_201910]])/Table19[[#This Row],[_201910]]*1,"")</f>
        <v>-0.24253731343283583</v>
      </c>
    </row>
    <row r="1868" spans="1:8">
      <c r="A1868" s="132">
        <v>184995</v>
      </c>
      <c r="B1868" s="133" t="s">
        <v>1150</v>
      </c>
      <c r="C1868" s="134">
        <v>2628</v>
      </c>
      <c r="D1868" s="134">
        <v>2468</v>
      </c>
      <c r="E1868" s="134">
        <v>2172</v>
      </c>
      <c r="F1868" s="134">
        <v>1521</v>
      </c>
      <c r="G1868" s="135">
        <v>1900</v>
      </c>
      <c r="H1868" s="137">
        <f>IFERROR((Table19[[#This Row],[_202310]]-Table19[[#This Row],[_201910]])/Table19[[#This Row],[_201910]]*1,"")</f>
        <v>-0.27701674277016741</v>
      </c>
    </row>
    <row r="1869" spans="1:8">
      <c r="A1869" s="132">
        <v>184995</v>
      </c>
      <c r="B1869" s="133" t="s">
        <v>1151</v>
      </c>
      <c r="C1869" s="134">
        <v>19</v>
      </c>
      <c r="D1869" s="134">
        <v>20</v>
      </c>
      <c r="E1869" s="134">
        <v>22</v>
      </c>
      <c r="F1869" s="134">
        <v>25</v>
      </c>
      <c r="G1869" s="135">
        <v>24</v>
      </c>
      <c r="H1869" s="137">
        <f>IFERROR((Table19[[#This Row],[_202310]]-Table19[[#This Row],[_201910]])/Table19[[#This Row],[_201910]]*1,"")</f>
        <v>0.26315789473684209</v>
      </c>
    </row>
    <row r="1870" spans="1:8">
      <c r="A1870" s="132">
        <v>184995</v>
      </c>
      <c r="B1870" s="133" t="s">
        <v>1152</v>
      </c>
      <c r="C1870" s="134">
        <v>23</v>
      </c>
      <c r="D1870" s="134">
        <v>23</v>
      </c>
      <c r="E1870" s="134">
        <v>20</v>
      </c>
      <c r="F1870" s="134">
        <v>20</v>
      </c>
      <c r="G1870" s="135">
        <v>19</v>
      </c>
      <c r="H1870" s="137">
        <f>IFERROR((Table19[[#This Row],[_202310]]-Table19[[#This Row],[_201910]])/Table19[[#This Row],[_201910]]*1,"")</f>
        <v>-0.17391304347826086</v>
      </c>
    </row>
    <row r="1871" spans="1:8">
      <c r="A1871" s="132">
        <v>184995</v>
      </c>
      <c r="B1871" s="133" t="s">
        <v>1153</v>
      </c>
      <c r="C1871" s="134">
        <v>1</v>
      </c>
      <c r="D1871" s="134">
        <v>2</v>
      </c>
      <c r="E1871" s="134">
        <v>2</v>
      </c>
      <c r="F1871" s="134">
        <v>2</v>
      </c>
      <c r="G1871" s="135">
        <v>3</v>
      </c>
      <c r="H1871" s="137">
        <f>IFERROR((Table19[[#This Row],[_202310]]-Table19[[#This Row],[_201910]])/Table19[[#This Row],[_201910]]*1,"")</f>
        <v>2</v>
      </c>
    </row>
    <row r="1872" spans="1:8">
      <c r="A1872" s="132">
        <v>184995</v>
      </c>
      <c r="B1872" s="133" t="s">
        <v>1154</v>
      </c>
      <c r="C1872" s="134">
        <v>22</v>
      </c>
      <c r="D1872" s="134">
        <v>21</v>
      </c>
      <c r="E1872" s="134">
        <v>18</v>
      </c>
      <c r="F1872" s="134">
        <v>19</v>
      </c>
      <c r="G1872" s="135">
        <v>17</v>
      </c>
      <c r="H1872" s="137">
        <f>IFERROR((Table19[[#This Row],[_202310]]-Table19[[#This Row],[_201910]])/Table19[[#This Row],[_201910]]*1,"")</f>
        <v>-0.22727272727272727</v>
      </c>
    </row>
    <row r="1873" spans="1:8">
      <c r="A1873" s="132">
        <v>184995</v>
      </c>
      <c r="B1873" s="133" t="s">
        <v>1155</v>
      </c>
      <c r="C1873" s="134">
        <v>58</v>
      </c>
      <c r="D1873" s="134">
        <v>58</v>
      </c>
      <c r="E1873" s="134">
        <v>57</v>
      </c>
      <c r="F1873" s="134">
        <v>55</v>
      </c>
      <c r="G1873" s="135">
        <v>57</v>
      </c>
      <c r="H1873" s="137">
        <f>IFERROR((Table19[[#This Row],[_202310]]-Table19[[#This Row],[_201910]])/Table19[[#This Row],[_201910]]*1,"")</f>
        <v>-1.7241379310344827E-2</v>
      </c>
    </row>
    <row r="1874" spans="1:8">
      <c r="A1874" s="132">
        <v>186034</v>
      </c>
      <c r="B1874" s="133" t="s">
        <v>1130</v>
      </c>
      <c r="C1874" s="134">
        <v>860</v>
      </c>
      <c r="D1874" s="134">
        <v>997</v>
      </c>
      <c r="E1874" s="134">
        <v>997</v>
      </c>
      <c r="F1874" s="134">
        <v>948</v>
      </c>
      <c r="G1874" s="135">
        <v>993</v>
      </c>
      <c r="H1874" s="137">
        <f>IFERROR((Table19[[#This Row],[_202310]]-Table19[[#This Row],[_201910]])/Table19[[#This Row],[_201910]]*1,"")</f>
        <v>0.15465116279069768</v>
      </c>
    </row>
    <row r="1875" spans="1:8">
      <c r="A1875" s="132">
        <v>186034</v>
      </c>
      <c r="B1875" s="133" t="s">
        <v>1131</v>
      </c>
      <c r="C1875" s="134">
        <v>0</v>
      </c>
      <c r="D1875" s="134">
        <v>0</v>
      </c>
      <c r="E1875" s="134">
        <v>0</v>
      </c>
      <c r="F1875" s="134">
        <v>1</v>
      </c>
      <c r="G1875" s="135">
        <v>0</v>
      </c>
      <c r="H1875" s="137" t="str">
        <f>IFERROR((Table19[[#This Row],[_202310]]-Table19[[#This Row],[_201910]])/Table19[[#This Row],[_201910]]*1,"")</f>
        <v/>
      </c>
    </row>
    <row r="1876" spans="1:8">
      <c r="A1876" s="132">
        <v>186034</v>
      </c>
      <c r="B1876" s="133" t="s">
        <v>1132</v>
      </c>
      <c r="C1876" s="134">
        <v>860</v>
      </c>
      <c r="D1876" s="134">
        <v>997</v>
      </c>
      <c r="E1876" s="134">
        <v>997</v>
      </c>
      <c r="F1876" s="134">
        <v>947</v>
      </c>
      <c r="G1876" s="135">
        <v>993</v>
      </c>
      <c r="H1876" s="137">
        <f>IFERROR((Table19[[#This Row],[_202310]]-Table19[[#This Row],[_201910]])/Table19[[#This Row],[_201910]]*1,"")</f>
        <v>0.15465116279069768</v>
      </c>
    </row>
    <row r="1877" spans="1:8">
      <c r="A1877" s="132">
        <v>186034</v>
      </c>
      <c r="B1877" s="133" t="s">
        <v>1133</v>
      </c>
      <c r="C1877" s="134">
        <v>23</v>
      </c>
      <c r="D1877" s="134">
        <v>29</v>
      </c>
      <c r="E1877" s="134">
        <v>30</v>
      </c>
      <c r="F1877" s="134">
        <v>21</v>
      </c>
      <c r="G1877" s="135">
        <v>16</v>
      </c>
      <c r="H1877" s="137">
        <f>IFERROR((Table19[[#This Row],[_202310]]-Table19[[#This Row],[_201910]])/Table19[[#This Row],[_201910]]*1,"")</f>
        <v>-0.30434782608695654</v>
      </c>
    </row>
    <row r="1878" spans="1:8">
      <c r="A1878" s="132">
        <v>186034</v>
      </c>
      <c r="B1878" s="133" t="s">
        <v>1134</v>
      </c>
      <c r="C1878" s="134">
        <v>101</v>
      </c>
      <c r="D1878" s="134">
        <v>168</v>
      </c>
      <c r="E1878" s="134">
        <v>165</v>
      </c>
      <c r="F1878" s="134">
        <v>133</v>
      </c>
      <c r="G1878" s="135">
        <v>141</v>
      </c>
      <c r="H1878" s="137">
        <f>IFERROR((Table19[[#This Row],[_202310]]-Table19[[#This Row],[_201910]])/Table19[[#This Row],[_201910]]*1,"")</f>
        <v>0.39603960396039606</v>
      </c>
    </row>
    <row r="1879" spans="1:8">
      <c r="A1879" s="132">
        <v>186034</v>
      </c>
      <c r="B1879" s="133" t="s">
        <v>1135</v>
      </c>
      <c r="C1879" s="134" t="s">
        <v>129</v>
      </c>
      <c r="D1879" s="134" t="s">
        <v>129</v>
      </c>
      <c r="E1879" s="134" t="s">
        <v>129</v>
      </c>
      <c r="F1879" s="134" t="s">
        <v>129</v>
      </c>
      <c r="G1879" s="135" t="s">
        <v>129</v>
      </c>
      <c r="H1879" s="137" t="str">
        <f>IFERROR((Table19[[#This Row],[_202310]]-Table19[[#This Row],[_201910]])/Table19[[#This Row],[_201910]]*1,"")</f>
        <v/>
      </c>
    </row>
    <row r="1880" spans="1:8">
      <c r="A1880" s="132">
        <v>186034</v>
      </c>
      <c r="B1880" s="133" t="s">
        <v>1136</v>
      </c>
      <c r="C1880" s="134">
        <v>124</v>
      </c>
      <c r="D1880" s="134">
        <v>197</v>
      </c>
      <c r="E1880" s="134">
        <v>195</v>
      </c>
      <c r="F1880" s="134">
        <v>154</v>
      </c>
      <c r="G1880" s="135">
        <v>157</v>
      </c>
      <c r="H1880" s="137">
        <f>IFERROR((Table19[[#This Row],[_202310]]-Table19[[#This Row],[_201910]])/Table19[[#This Row],[_201910]]*1,"")</f>
        <v>0.2661290322580645</v>
      </c>
    </row>
    <row r="1881" spans="1:8">
      <c r="A1881" s="132">
        <v>186034</v>
      </c>
      <c r="B1881" s="133" t="s">
        <v>1137</v>
      </c>
      <c r="C1881" s="134">
        <v>14</v>
      </c>
      <c r="D1881" s="134">
        <v>20</v>
      </c>
      <c r="E1881" s="134">
        <v>20</v>
      </c>
      <c r="F1881" s="134">
        <v>16</v>
      </c>
      <c r="G1881" s="135">
        <v>16</v>
      </c>
      <c r="H1881" s="137">
        <f>IFERROR((Table19[[#This Row],[_202310]]-Table19[[#This Row],[_201910]])/Table19[[#This Row],[_201910]]*1,"")</f>
        <v>0.14285714285714285</v>
      </c>
    </row>
    <row r="1882" spans="1:8">
      <c r="A1882" s="132">
        <v>186034</v>
      </c>
      <c r="B1882" s="133" t="s">
        <v>1138</v>
      </c>
      <c r="C1882" s="134">
        <v>23</v>
      </c>
      <c r="D1882" s="134">
        <v>29</v>
      </c>
      <c r="E1882" s="134">
        <v>26</v>
      </c>
      <c r="F1882" s="134">
        <v>23</v>
      </c>
      <c r="G1882" s="135">
        <v>14</v>
      </c>
      <c r="H1882" s="137">
        <f>IFERROR((Table19[[#This Row],[_202310]]-Table19[[#This Row],[_201910]])/Table19[[#This Row],[_201910]]*1,"")</f>
        <v>-0.39130434782608697</v>
      </c>
    </row>
    <row r="1883" spans="1:8">
      <c r="A1883" s="132">
        <v>186034</v>
      </c>
      <c r="B1883" s="133" t="s">
        <v>1139</v>
      </c>
      <c r="C1883" s="134">
        <v>147</v>
      </c>
      <c r="D1883" s="134">
        <v>218</v>
      </c>
      <c r="E1883" s="134">
        <v>219</v>
      </c>
      <c r="F1883" s="134">
        <v>174</v>
      </c>
      <c r="G1883" s="135">
        <v>183</v>
      </c>
      <c r="H1883" s="137">
        <f>IFERROR((Table19[[#This Row],[_202310]]-Table19[[#This Row],[_201910]])/Table19[[#This Row],[_201910]]*1,"")</f>
        <v>0.24489795918367346</v>
      </c>
    </row>
    <row r="1884" spans="1:8">
      <c r="A1884" s="132">
        <v>186034</v>
      </c>
      <c r="B1884" s="133" t="s">
        <v>1140</v>
      </c>
      <c r="C1884" s="134" t="s">
        <v>129</v>
      </c>
      <c r="D1884" s="134" t="s">
        <v>129</v>
      </c>
      <c r="E1884" s="134" t="s">
        <v>129</v>
      </c>
      <c r="F1884" s="134" t="s">
        <v>129</v>
      </c>
      <c r="G1884" s="135" t="s">
        <v>129</v>
      </c>
      <c r="H1884" s="137" t="str">
        <f>IFERROR((Table19[[#This Row],[_202310]]-Table19[[#This Row],[_201910]])/Table19[[#This Row],[_201910]]*1,"")</f>
        <v/>
      </c>
    </row>
    <row r="1885" spans="1:8">
      <c r="A1885" s="132">
        <v>186034</v>
      </c>
      <c r="B1885" s="133" t="s">
        <v>1141</v>
      </c>
      <c r="C1885" s="134">
        <v>170</v>
      </c>
      <c r="D1885" s="134">
        <v>247</v>
      </c>
      <c r="E1885" s="134">
        <v>245</v>
      </c>
      <c r="F1885" s="134">
        <v>197</v>
      </c>
      <c r="G1885" s="135">
        <v>197</v>
      </c>
      <c r="H1885" s="137">
        <f>IFERROR((Table19[[#This Row],[_202310]]-Table19[[#This Row],[_201910]])/Table19[[#This Row],[_201910]]*1,"")</f>
        <v>0.1588235294117647</v>
      </c>
    </row>
    <row r="1886" spans="1:8">
      <c r="A1886" s="132">
        <v>186034</v>
      </c>
      <c r="B1886" s="133" t="s">
        <v>1142</v>
      </c>
      <c r="C1886" s="134">
        <v>20</v>
      </c>
      <c r="D1886" s="134">
        <v>25</v>
      </c>
      <c r="E1886" s="134">
        <v>25</v>
      </c>
      <c r="F1886" s="134">
        <v>21</v>
      </c>
      <c r="G1886" s="135">
        <v>20</v>
      </c>
      <c r="H1886" s="137">
        <f>IFERROR((Table19[[#This Row],[_202310]]-Table19[[#This Row],[_201910]])/Table19[[#This Row],[_201910]]*1,"")</f>
        <v>0</v>
      </c>
    </row>
    <row r="1887" spans="1:8">
      <c r="A1887" s="132">
        <v>186034</v>
      </c>
      <c r="B1887" s="133" t="s">
        <v>1143</v>
      </c>
      <c r="C1887" s="134">
        <v>18</v>
      </c>
      <c r="D1887" s="134">
        <v>27</v>
      </c>
      <c r="E1887" s="134">
        <v>26</v>
      </c>
      <c r="F1887" s="134">
        <v>24</v>
      </c>
      <c r="G1887" s="135">
        <v>10</v>
      </c>
      <c r="H1887" s="137">
        <f>IFERROR((Table19[[#This Row],[_202310]]-Table19[[#This Row],[_201910]])/Table19[[#This Row],[_201910]]*1,"")</f>
        <v>-0.44444444444444442</v>
      </c>
    </row>
    <row r="1888" spans="1:8">
      <c r="A1888" s="132">
        <v>186034</v>
      </c>
      <c r="B1888" s="133" t="s">
        <v>1144</v>
      </c>
      <c r="C1888" s="134">
        <v>164</v>
      </c>
      <c r="D1888" s="134">
        <v>232</v>
      </c>
      <c r="E1888" s="134">
        <v>233</v>
      </c>
      <c r="F1888" s="134">
        <v>182</v>
      </c>
      <c r="G1888" s="135">
        <v>201</v>
      </c>
      <c r="H1888" s="137">
        <f>IFERROR((Table19[[#This Row],[_202310]]-Table19[[#This Row],[_201910]])/Table19[[#This Row],[_201910]]*1,"")</f>
        <v>0.22560975609756098</v>
      </c>
    </row>
    <row r="1889" spans="1:8">
      <c r="A1889" s="132">
        <v>186034</v>
      </c>
      <c r="B1889" s="133" t="s">
        <v>1145</v>
      </c>
      <c r="C1889" s="134" t="s">
        <v>129</v>
      </c>
      <c r="D1889" s="134" t="s">
        <v>129</v>
      </c>
      <c r="E1889" s="134" t="s">
        <v>129</v>
      </c>
      <c r="F1889" s="134" t="s">
        <v>129</v>
      </c>
      <c r="G1889" s="135" t="s">
        <v>129</v>
      </c>
      <c r="H1889" s="137" t="str">
        <f>IFERROR((Table19[[#This Row],[_202310]]-Table19[[#This Row],[_201910]])/Table19[[#This Row],[_201910]]*1,"")</f>
        <v/>
      </c>
    </row>
    <row r="1890" spans="1:8">
      <c r="A1890" s="132">
        <v>186034</v>
      </c>
      <c r="B1890" s="133" t="s">
        <v>1146</v>
      </c>
      <c r="C1890" s="134">
        <v>182</v>
      </c>
      <c r="D1890" s="134">
        <v>259</v>
      </c>
      <c r="E1890" s="134">
        <v>259</v>
      </c>
      <c r="F1890" s="134">
        <v>206</v>
      </c>
      <c r="G1890" s="135">
        <v>211</v>
      </c>
      <c r="H1890" s="137">
        <f>IFERROR((Table19[[#This Row],[_202310]]-Table19[[#This Row],[_201910]])/Table19[[#This Row],[_201910]]*1,"")</f>
        <v>0.15934065934065933</v>
      </c>
    </row>
    <row r="1891" spans="1:8">
      <c r="A1891" s="132">
        <v>186034</v>
      </c>
      <c r="B1891" s="133" t="s">
        <v>1147</v>
      </c>
      <c r="C1891" s="134">
        <v>36</v>
      </c>
      <c r="D1891" s="134">
        <v>31</v>
      </c>
      <c r="E1891" s="134">
        <v>36</v>
      </c>
      <c r="F1891" s="134">
        <v>21</v>
      </c>
      <c r="G1891" s="135">
        <v>29</v>
      </c>
      <c r="H1891" s="137">
        <f>IFERROR((Table19[[#This Row],[_202310]]-Table19[[#This Row],[_201910]])/Table19[[#This Row],[_201910]]*1,"")</f>
        <v>-0.19444444444444445</v>
      </c>
    </row>
    <row r="1892" spans="1:8">
      <c r="A1892" s="132">
        <v>186034</v>
      </c>
      <c r="B1892" s="133" t="s">
        <v>1148</v>
      </c>
      <c r="C1892" s="134">
        <v>198</v>
      </c>
      <c r="D1892" s="134">
        <v>231</v>
      </c>
      <c r="E1892" s="134">
        <v>202</v>
      </c>
      <c r="F1892" s="134">
        <v>200</v>
      </c>
      <c r="G1892" s="135">
        <v>210</v>
      </c>
      <c r="H1892" s="137">
        <f>IFERROR((Table19[[#This Row],[_202310]]-Table19[[#This Row],[_201910]])/Table19[[#This Row],[_201910]]*1,"")</f>
        <v>6.0606060606060608E-2</v>
      </c>
    </row>
    <row r="1893" spans="1:8">
      <c r="A1893" s="132">
        <v>186034</v>
      </c>
      <c r="B1893" s="133" t="s">
        <v>1149</v>
      </c>
      <c r="C1893" s="134">
        <v>444</v>
      </c>
      <c r="D1893" s="134">
        <v>476</v>
      </c>
      <c r="E1893" s="134">
        <v>500</v>
      </c>
      <c r="F1893" s="134">
        <v>520</v>
      </c>
      <c r="G1893" s="135">
        <v>543</v>
      </c>
      <c r="H1893" s="137">
        <f>IFERROR((Table19[[#This Row],[_202310]]-Table19[[#This Row],[_201910]])/Table19[[#This Row],[_201910]]*1,"")</f>
        <v>0.22297297297297297</v>
      </c>
    </row>
    <row r="1894" spans="1:8">
      <c r="A1894" s="132">
        <v>186034</v>
      </c>
      <c r="B1894" s="133" t="s">
        <v>1150</v>
      </c>
      <c r="C1894" s="134">
        <v>678</v>
      </c>
      <c r="D1894" s="134">
        <v>738</v>
      </c>
      <c r="E1894" s="134">
        <v>738</v>
      </c>
      <c r="F1894" s="134">
        <v>741</v>
      </c>
      <c r="G1894" s="135">
        <v>782</v>
      </c>
      <c r="H1894" s="137">
        <f>IFERROR((Table19[[#This Row],[_202310]]-Table19[[#This Row],[_201910]])/Table19[[#This Row],[_201910]]*1,"")</f>
        <v>0.15339233038348082</v>
      </c>
    </row>
    <row r="1895" spans="1:8">
      <c r="A1895" s="132">
        <v>186034</v>
      </c>
      <c r="B1895" s="133" t="s">
        <v>1151</v>
      </c>
      <c r="C1895" s="134">
        <v>21</v>
      </c>
      <c r="D1895" s="134">
        <v>26</v>
      </c>
      <c r="E1895" s="134">
        <v>26</v>
      </c>
      <c r="F1895" s="134">
        <v>22</v>
      </c>
      <c r="G1895" s="135">
        <v>21</v>
      </c>
      <c r="H1895" s="137">
        <f>IFERROR((Table19[[#This Row],[_202310]]-Table19[[#This Row],[_201910]])/Table19[[#This Row],[_201910]]*1,"")</f>
        <v>0</v>
      </c>
    </row>
    <row r="1896" spans="1:8">
      <c r="A1896" s="132">
        <v>186034</v>
      </c>
      <c r="B1896" s="133" t="s">
        <v>1152</v>
      </c>
      <c r="C1896" s="134">
        <v>27</v>
      </c>
      <c r="D1896" s="134">
        <v>26</v>
      </c>
      <c r="E1896" s="134">
        <v>24</v>
      </c>
      <c r="F1896" s="134">
        <v>23</v>
      </c>
      <c r="G1896" s="135">
        <v>24</v>
      </c>
      <c r="H1896" s="137">
        <f>IFERROR((Table19[[#This Row],[_202310]]-Table19[[#This Row],[_201910]])/Table19[[#This Row],[_201910]]*1,"")</f>
        <v>-0.1111111111111111</v>
      </c>
    </row>
    <row r="1897" spans="1:8">
      <c r="A1897" s="132">
        <v>186034</v>
      </c>
      <c r="B1897" s="133" t="s">
        <v>1153</v>
      </c>
      <c r="C1897" s="134">
        <v>4</v>
      </c>
      <c r="D1897" s="134">
        <v>3</v>
      </c>
      <c r="E1897" s="134">
        <v>4</v>
      </c>
      <c r="F1897" s="134">
        <v>2</v>
      </c>
      <c r="G1897" s="135">
        <v>3</v>
      </c>
      <c r="H1897" s="137">
        <f>IFERROR((Table19[[#This Row],[_202310]]-Table19[[#This Row],[_201910]])/Table19[[#This Row],[_201910]]*1,"")</f>
        <v>-0.25</v>
      </c>
    </row>
    <row r="1898" spans="1:8">
      <c r="A1898" s="132">
        <v>186034</v>
      </c>
      <c r="B1898" s="133" t="s">
        <v>1154</v>
      </c>
      <c r="C1898" s="134">
        <v>23</v>
      </c>
      <c r="D1898" s="134">
        <v>23</v>
      </c>
      <c r="E1898" s="134">
        <v>20</v>
      </c>
      <c r="F1898" s="134">
        <v>21</v>
      </c>
      <c r="G1898" s="135">
        <v>21</v>
      </c>
      <c r="H1898" s="137">
        <f>IFERROR((Table19[[#This Row],[_202310]]-Table19[[#This Row],[_201910]])/Table19[[#This Row],[_201910]]*1,"")</f>
        <v>-8.6956521739130432E-2</v>
      </c>
    </row>
    <row r="1899" spans="1:8">
      <c r="A1899" s="132">
        <v>186034</v>
      </c>
      <c r="B1899" s="133" t="s">
        <v>1155</v>
      </c>
      <c r="C1899" s="134">
        <v>52</v>
      </c>
      <c r="D1899" s="134">
        <v>48</v>
      </c>
      <c r="E1899" s="134">
        <v>50</v>
      </c>
      <c r="F1899" s="134">
        <v>55</v>
      </c>
      <c r="G1899" s="135">
        <v>55</v>
      </c>
      <c r="H1899" s="137">
        <f>IFERROR((Table19[[#This Row],[_202310]]-Table19[[#This Row],[_201910]])/Table19[[#This Row],[_201910]]*1,"")</f>
        <v>5.7692307692307696E-2</v>
      </c>
    </row>
    <row r="1900" spans="1:8">
      <c r="A1900" s="132">
        <v>187596</v>
      </c>
      <c r="B1900" s="133" t="s">
        <v>1130</v>
      </c>
      <c r="C1900" s="134">
        <v>392</v>
      </c>
      <c r="D1900" s="134">
        <v>316</v>
      </c>
      <c r="E1900" s="134">
        <v>268</v>
      </c>
      <c r="F1900" s="134">
        <v>364</v>
      </c>
      <c r="G1900" s="135">
        <v>296</v>
      </c>
      <c r="H1900" s="137">
        <f>IFERROR((Table19[[#This Row],[_202310]]-Table19[[#This Row],[_201910]])/Table19[[#This Row],[_201910]]*1,"")</f>
        <v>-0.24489795918367346</v>
      </c>
    </row>
    <row r="1901" spans="1:8">
      <c r="A1901" s="132">
        <v>187596</v>
      </c>
      <c r="B1901" s="133" t="s">
        <v>1131</v>
      </c>
      <c r="C1901" s="134">
        <v>0</v>
      </c>
      <c r="D1901" s="134">
        <v>0</v>
      </c>
      <c r="E1901" s="134">
        <v>0</v>
      </c>
      <c r="F1901" s="134">
        <v>0</v>
      </c>
      <c r="G1901" s="135">
        <v>0</v>
      </c>
      <c r="H1901" s="137" t="str">
        <f>IFERROR((Table19[[#This Row],[_202310]]-Table19[[#This Row],[_201910]])/Table19[[#This Row],[_201910]]*1,"")</f>
        <v/>
      </c>
    </row>
    <row r="1902" spans="1:8">
      <c r="A1902" s="132">
        <v>187596</v>
      </c>
      <c r="B1902" s="133" t="s">
        <v>1132</v>
      </c>
      <c r="C1902" s="134">
        <v>392</v>
      </c>
      <c r="D1902" s="134">
        <v>316</v>
      </c>
      <c r="E1902" s="134">
        <v>268</v>
      </c>
      <c r="F1902" s="134">
        <v>364</v>
      </c>
      <c r="G1902" s="135">
        <v>296</v>
      </c>
      <c r="H1902" s="137">
        <f>IFERROR((Table19[[#This Row],[_202310]]-Table19[[#This Row],[_201910]])/Table19[[#This Row],[_201910]]*1,"")</f>
        <v>-0.24489795918367346</v>
      </c>
    </row>
    <row r="1903" spans="1:8">
      <c r="A1903" s="132">
        <v>187596</v>
      </c>
      <c r="B1903" s="133" t="s">
        <v>1133</v>
      </c>
      <c r="C1903" s="134">
        <v>51</v>
      </c>
      <c r="D1903" s="134">
        <v>68</v>
      </c>
      <c r="E1903" s="134">
        <v>55</v>
      </c>
      <c r="F1903" s="134">
        <v>49</v>
      </c>
      <c r="G1903" s="135">
        <v>68</v>
      </c>
      <c r="H1903" s="137">
        <f>IFERROR((Table19[[#This Row],[_202310]]-Table19[[#This Row],[_201910]])/Table19[[#This Row],[_201910]]*1,"")</f>
        <v>0.33333333333333331</v>
      </c>
    </row>
    <row r="1904" spans="1:8">
      <c r="A1904" s="132">
        <v>187596</v>
      </c>
      <c r="B1904" s="133" t="s">
        <v>1134</v>
      </c>
      <c r="C1904" s="134">
        <v>18</v>
      </c>
      <c r="D1904" s="134">
        <v>12</v>
      </c>
      <c r="E1904" s="134">
        <v>13</v>
      </c>
      <c r="F1904" s="134">
        <v>18</v>
      </c>
      <c r="G1904" s="135">
        <v>9</v>
      </c>
      <c r="H1904" s="137">
        <f>IFERROR((Table19[[#This Row],[_202310]]-Table19[[#This Row],[_201910]])/Table19[[#This Row],[_201910]]*1,"")</f>
        <v>-0.5</v>
      </c>
    </row>
    <row r="1905" spans="1:8">
      <c r="A1905" s="132">
        <v>187596</v>
      </c>
      <c r="B1905" s="133" t="s">
        <v>1135</v>
      </c>
      <c r="C1905" s="134">
        <v>0</v>
      </c>
      <c r="D1905" s="134">
        <v>1</v>
      </c>
      <c r="E1905" s="134">
        <v>0</v>
      </c>
      <c r="F1905" s="134">
        <v>0</v>
      </c>
      <c r="G1905" s="135">
        <v>4</v>
      </c>
      <c r="H1905" s="137" t="str">
        <f>IFERROR((Table19[[#This Row],[_202310]]-Table19[[#This Row],[_201910]])/Table19[[#This Row],[_201910]]*1,"")</f>
        <v/>
      </c>
    </row>
    <row r="1906" spans="1:8">
      <c r="A1906" s="132">
        <v>187596</v>
      </c>
      <c r="B1906" s="133" t="s">
        <v>1136</v>
      </c>
      <c r="C1906" s="134">
        <v>69</v>
      </c>
      <c r="D1906" s="134">
        <v>81</v>
      </c>
      <c r="E1906" s="134">
        <v>68</v>
      </c>
      <c r="F1906" s="134">
        <v>67</v>
      </c>
      <c r="G1906" s="135">
        <v>81</v>
      </c>
      <c r="H1906" s="137">
        <f>IFERROR((Table19[[#This Row],[_202310]]-Table19[[#This Row],[_201910]])/Table19[[#This Row],[_201910]]*1,"")</f>
        <v>0.17391304347826086</v>
      </c>
    </row>
    <row r="1907" spans="1:8">
      <c r="A1907" s="132">
        <v>187596</v>
      </c>
      <c r="B1907" s="133" t="s">
        <v>1137</v>
      </c>
      <c r="C1907" s="134">
        <v>18</v>
      </c>
      <c r="D1907" s="134">
        <v>26</v>
      </c>
      <c r="E1907" s="134">
        <v>25</v>
      </c>
      <c r="F1907" s="134">
        <v>18</v>
      </c>
      <c r="G1907" s="135">
        <v>27</v>
      </c>
      <c r="H1907" s="137">
        <f>IFERROR((Table19[[#This Row],[_202310]]-Table19[[#This Row],[_201910]])/Table19[[#This Row],[_201910]]*1,"")</f>
        <v>0.5</v>
      </c>
    </row>
    <row r="1908" spans="1:8">
      <c r="A1908" s="132">
        <v>187596</v>
      </c>
      <c r="B1908" s="133" t="s">
        <v>1138</v>
      </c>
      <c r="C1908" s="134">
        <v>55</v>
      </c>
      <c r="D1908" s="134">
        <v>75</v>
      </c>
      <c r="E1908" s="134">
        <v>56</v>
      </c>
      <c r="F1908" s="134">
        <v>53</v>
      </c>
      <c r="G1908" s="135">
        <v>72</v>
      </c>
      <c r="H1908" s="137">
        <f>IFERROR((Table19[[#This Row],[_202310]]-Table19[[#This Row],[_201910]])/Table19[[#This Row],[_201910]]*1,"")</f>
        <v>0.30909090909090908</v>
      </c>
    </row>
    <row r="1909" spans="1:8">
      <c r="A1909" s="132">
        <v>187596</v>
      </c>
      <c r="B1909" s="133" t="s">
        <v>1139</v>
      </c>
      <c r="C1909" s="134">
        <v>26</v>
      </c>
      <c r="D1909" s="134">
        <v>18</v>
      </c>
      <c r="E1909" s="134">
        <v>20</v>
      </c>
      <c r="F1909" s="134">
        <v>27</v>
      </c>
      <c r="G1909" s="135">
        <v>12</v>
      </c>
      <c r="H1909" s="137">
        <f>IFERROR((Table19[[#This Row],[_202310]]-Table19[[#This Row],[_201910]])/Table19[[#This Row],[_201910]]*1,"")</f>
        <v>-0.53846153846153844</v>
      </c>
    </row>
    <row r="1910" spans="1:8">
      <c r="A1910" s="132">
        <v>187596</v>
      </c>
      <c r="B1910" s="133" t="s">
        <v>1140</v>
      </c>
      <c r="C1910" s="134">
        <v>1</v>
      </c>
      <c r="D1910" s="134">
        <v>2</v>
      </c>
      <c r="E1910" s="134">
        <v>3</v>
      </c>
      <c r="F1910" s="134">
        <v>6</v>
      </c>
      <c r="G1910" s="135">
        <v>7</v>
      </c>
      <c r="H1910" s="137">
        <f>IFERROR((Table19[[#This Row],[_202310]]-Table19[[#This Row],[_201910]])/Table19[[#This Row],[_201910]]*1,"")</f>
        <v>6</v>
      </c>
    </row>
    <row r="1911" spans="1:8">
      <c r="A1911" s="132">
        <v>187596</v>
      </c>
      <c r="B1911" s="133" t="s">
        <v>1141</v>
      </c>
      <c r="C1911" s="134">
        <v>82</v>
      </c>
      <c r="D1911" s="134">
        <v>95</v>
      </c>
      <c r="E1911" s="134">
        <v>79</v>
      </c>
      <c r="F1911" s="134">
        <v>86</v>
      </c>
      <c r="G1911" s="135">
        <v>91</v>
      </c>
      <c r="H1911" s="137">
        <f>IFERROR((Table19[[#This Row],[_202310]]-Table19[[#This Row],[_201910]])/Table19[[#This Row],[_201910]]*1,"")</f>
        <v>0.10975609756097561</v>
      </c>
    </row>
    <row r="1912" spans="1:8">
      <c r="A1912" s="132">
        <v>187596</v>
      </c>
      <c r="B1912" s="133" t="s">
        <v>1142</v>
      </c>
      <c r="C1912" s="134">
        <v>21</v>
      </c>
      <c r="D1912" s="134">
        <v>30</v>
      </c>
      <c r="E1912" s="134">
        <v>29</v>
      </c>
      <c r="F1912" s="134">
        <v>24</v>
      </c>
      <c r="G1912" s="135">
        <v>31</v>
      </c>
      <c r="H1912" s="137">
        <f>IFERROR((Table19[[#This Row],[_202310]]-Table19[[#This Row],[_201910]])/Table19[[#This Row],[_201910]]*1,"")</f>
        <v>0.47619047619047616</v>
      </c>
    </row>
    <row r="1913" spans="1:8">
      <c r="A1913" s="132">
        <v>187596</v>
      </c>
      <c r="B1913" s="133" t="s">
        <v>1143</v>
      </c>
      <c r="C1913" s="134">
        <v>59</v>
      </c>
      <c r="D1913" s="134">
        <v>77</v>
      </c>
      <c r="E1913" s="134">
        <v>73</v>
      </c>
      <c r="F1913" s="134">
        <v>55</v>
      </c>
      <c r="G1913" s="135">
        <v>72</v>
      </c>
      <c r="H1913" s="137">
        <f>IFERROR((Table19[[#This Row],[_202310]]-Table19[[#This Row],[_201910]])/Table19[[#This Row],[_201910]]*1,"")</f>
        <v>0.22033898305084745</v>
      </c>
    </row>
    <row r="1914" spans="1:8">
      <c r="A1914" s="132">
        <v>187596</v>
      </c>
      <c r="B1914" s="133" t="s">
        <v>1144</v>
      </c>
      <c r="C1914" s="134">
        <v>28</v>
      </c>
      <c r="D1914" s="134">
        <v>19</v>
      </c>
      <c r="E1914" s="134">
        <v>24</v>
      </c>
      <c r="F1914" s="134">
        <v>29</v>
      </c>
      <c r="G1914" s="135">
        <v>12</v>
      </c>
      <c r="H1914" s="137">
        <f>IFERROR((Table19[[#This Row],[_202310]]-Table19[[#This Row],[_201910]])/Table19[[#This Row],[_201910]]*1,"")</f>
        <v>-0.5714285714285714</v>
      </c>
    </row>
    <row r="1915" spans="1:8">
      <c r="A1915" s="132">
        <v>187596</v>
      </c>
      <c r="B1915" s="133" t="s">
        <v>1145</v>
      </c>
      <c r="C1915" s="134">
        <v>2</v>
      </c>
      <c r="D1915" s="134">
        <v>3</v>
      </c>
      <c r="E1915" s="134">
        <v>4</v>
      </c>
      <c r="F1915" s="134">
        <v>11</v>
      </c>
      <c r="G1915" s="135">
        <v>7</v>
      </c>
      <c r="H1915" s="137">
        <f>IFERROR((Table19[[#This Row],[_202310]]-Table19[[#This Row],[_201910]])/Table19[[#This Row],[_201910]]*1,"")</f>
        <v>2.5</v>
      </c>
    </row>
    <row r="1916" spans="1:8">
      <c r="A1916" s="132">
        <v>187596</v>
      </c>
      <c r="B1916" s="133" t="s">
        <v>1146</v>
      </c>
      <c r="C1916" s="134">
        <v>89</v>
      </c>
      <c r="D1916" s="134">
        <v>99</v>
      </c>
      <c r="E1916" s="134">
        <v>101</v>
      </c>
      <c r="F1916" s="134">
        <v>95</v>
      </c>
      <c r="G1916" s="135">
        <v>91</v>
      </c>
      <c r="H1916" s="137">
        <f>IFERROR((Table19[[#This Row],[_202310]]-Table19[[#This Row],[_201910]])/Table19[[#This Row],[_201910]]*1,"")</f>
        <v>2.247191011235955E-2</v>
      </c>
    </row>
    <row r="1917" spans="1:8">
      <c r="A1917" s="132">
        <v>187596</v>
      </c>
      <c r="B1917" s="133" t="s">
        <v>1147</v>
      </c>
      <c r="C1917" s="134">
        <v>9</v>
      </c>
      <c r="D1917" s="134">
        <v>14</v>
      </c>
      <c r="E1917" s="134">
        <v>3</v>
      </c>
      <c r="F1917" s="134">
        <v>4</v>
      </c>
      <c r="G1917" s="135">
        <v>17</v>
      </c>
      <c r="H1917" s="137">
        <f>IFERROR((Table19[[#This Row],[_202310]]-Table19[[#This Row],[_201910]])/Table19[[#This Row],[_201910]]*1,"")</f>
        <v>0.88888888888888884</v>
      </c>
    </row>
    <row r="1918" spans="1:8">
      <c r="A1918" s="132">
        <v>187596</v>
      </c>
      <c r="B1918" s="133" t="s">
        <v>1148</v>
      </c>
      <c r="C1918" s="134">
        <v>0</v>
      </c>
      <c r="D1918" s="134">
        <v>15</v>
      </c>
      <c r="E1918" s="134">
        <v>9</v>
      </c>
      <c r="F1918" s="134">
        <v>4</v>
      </c>
      <c r="G1918" s="135">
        <v>2</v>
      </c>
      <c r="H1918" s="137" t="str">
        <f>IFERROR((Table19[[#This Row],[_202310]]-Table19[[#This Row],[_201910]])/Table19[[#This Row],[_201910]]*1,"")</f>
        <v/>
      </c>
    </row>
    <row r="1919" spans="1:8">
      <c r="A1919" s="132">
        <v>187596</v>
      </c>
      <c r="B1919" s="133" t="s">
        <v>1149</v>
      </c>
      <c r="C1919" s="134">
        <v>294</v>
      </c>
      <c r="D1919" s="134">
        <v>188</v>
      </c>
      <c r="E1919" s="134">
        <v>155</v>
      </c>
      <c r="F1919" s="134">
        <v>261</v>
      </c>
      <c r="G1919" s="135">
        <v>186</v>
      </c>
      <c r="H1919" s="137">
        <f>IFERROR((Table19[[#This Row],[_202310]]-Table19[[#This Row],[_201910]])/Table19[[#This Row],[_201910]]*1,"")</f>
        <v>-0.36734693877551022</v>
      </c>
    </row>
    <row r="1920" spans="1:8">
      <c r="A1920" s="132">
        <v>187596</v>
      </c>
      <c r="B1920" s="133" t="s">
        <v>1150</v>
      </c>
      <c r="C1920" s="134">
        <v>303</v>
      </c>
      <c r="D1920" s="134">
        <v>217</v>
      </c>
      <c r="E1920" s="134">
        <v>167</v>
      </c>
      <c r="F1920" s="134">
        <v>269</v>
      </c>
      <c r="G1920" s="135">
        <v>205</v>
      </c>
      <c r="H1920" s="137">
        <f>IFERROR((Table19[[#This Row],[_202310]]-Table19[[#This Row],[_201910]])/Table19[[#This Row],[_201910]]*1,"")</f>
        <v>-0.32343234323432341</v>
      </c>
    </row>
    <row r="1921" spans="1:8">
      <c r="A1921" s="132">
        <v>187596</v>
      </c>
      <c r="B1921" s="133" t="s">
        <v>1151</v>
      </c>
      <c r="C1921" s="134">
        <v>23</v>
      </c>
      <c r="D1921" s="134">
        <v>31</v>
      </c>
      <c r="E1921" s="134">
        <v>38</v>
      </c>
      <c r="F1921" s="134">
        <v>26</v>
      </c>
      <c r="G1921" s="135">
        <v>31</v>
      </c>
      <c r="H1921" s="137">
        <f>IFERROR((Table19[[#This Row],[_202310]]-Table19[[#This Row],[_201910]])/Table19[[#This Row],[_201910]]*1,"")</f>
        <v>0.34782608695652173</v>
      </c>
    </row>
    <row r="1922" spans="1:8">
      <c r="A1922" s="132">
        <v>187596</v>
      </c>
      <c r="B1922" s="133" t="s">
        <v>1152</v>
      </c>
      <c r="C1922" s="134">
        <v>2</v>
      </c>
      <c r="D1922" s="134">
        <v>9</v>
      </c>
      <c r="E1922" s="134">
        <v>4</v>
      </c>
      <c r="F1922" s="134">
        <v>2</v>
      </c>
      <c r="G1922" s="135">
        <v>6</v>
      </c>
      <c r="H1922" s="137">
        <f>IFERROR((Table19[[#This Row],[_202310]]-Table19[[#This Row],[_201910]])/Table19[[#This Row],[_201910]]*1,"")</f>
        <v>2</v>
      </c>
    </row>
    <row r="1923" spans="1:8">
      <c r="A1923" s="132">
        <v>187596</v>
      </c>
      <c r="B1923" s="133" t="s">
        <v>1153</v>
      </c>
      <c r="C1923" s="134">
        <v>2</v>
      </c>
      <c r="D1923" s="134">
        <v>4</v>
      </c>
      <c r="E1923" s="134">
        <v>1</v>
      </c>
      <c r="F1923" s="134">
        <v>1</v>
      </c>
      <c r="G1923" s="135">
        <v>6</v>
      </c>
      <c r="H1923" s="137">
        <f>IFERROR((Table19[[#This Row],[_202310]]-Table19[[#This Row],[_201910]])/Table19[[#This Row],[_201910]]*1,"")</f>
        <v>2</v>
      </c>
    </row>
    <row r="1924" spans="1:8">
      <c r="A1924" s="132">
        <v>187596</v>
      </c>
      <c r="B1924" s="133" t="s">
        <v>1154</v>
      </c>
      <c r="C1924" s="134">
        <v>0</v>
      </c>
      <c r="D1924" s="134">
        <v>5</v>
      </c>
      <c r="E1924" s="134">
        <v>3</v>
      </c>
      <c r="F1924" s="134">
        <v>1</v>
      </c>
      <c r="G1924" s="135">
        <v>1</v>
      </c>
      <c r="H1924" s="137" t="str">
        <f>IFERROR((Table19[[#This Row],[_202310]]-Table19[[#This Row],[_201910]])/Table19[[#This Row],[_201910]]*1,"")</f>
        <v/>
      </c>
    </row>
    <row r="1925" spans="1:8">
      <c r="A1925" s="132">
        <v>187596</v>
      </c>
      <c r="B1925" s="133" t="s">
        <v>1155</v>
      </c>
      <c r="C1925" s="134">
        <v>75</v>
      </c>
      <c r="D1925" s="134">
        <v>59</v>
      </c>
      <c r="E1925" s="134">
        <v>58</v>
      </c>
      <c r="F1925" s="134">
        <v>72</v>
      </c>
      <c r="G1925" s="135">
        <v>63</v>
      </c>
      <c r="H1925" s="137">
        <f>IFERROR((Table19[[#This Row],[_202310]]-Table19[[#This Row],[_201910]])/Table19[[#This Row],[_201910]]*1,"")</f>
        <v>-0.16</v>
      </c>
    </row>
    <row r="1926" spans="1:8">
      <c r="A1926" s="132">
        <v>187620</v>
      </c>
      <c r="B1926" s="133" t="s">
        <v>1130</v>
      </c>
      <c r="C1926" s="134">
        <v>1505</v>
      </c>
      <c r="D1926" s="134">
        <v>1453</v>
      </c>
      <c r="E1926" s="134">
        <v>1306</v>
      </c>
      <c r="F1926" s="134">
        <v>1154</v>
      </c>
      <c r="G1926" s="135">
        <v>1083</v>
      </c>
      <c r="H1926" s="137">
        <f>IFERROR((Table19[[#This Row],[_202310]]-Table19[[#This Row],[_201910]])/Table19[[#This Row],[_201910]]*1,"")</f>
        <v>-0.28039867109634553</v>
      </c>
    </row>
    <row r="1927" spans="1:8">
      <c r="A1927" s="132">
        <v>187620</v>
      </c>
      <c r="B1927" s="133" t="s">
        <v>1131</v>
      </c>
      <c r="C1927" s="134">
        <v>7</v>
      </c>
      <c r="D1927" s="134">
        <v>8</v>
      </c>
      <c r="E1927" s="134">
        <v>8</v>
      </c>
      <c r="F1927" s="134">
        <v>5</v>
      </c>
      <c r="G1927" s="135">
        <v>2</v>
      </c>
      <c r="H1927" s="137">
        <f>IFERROR((Table19[[#This Row],[_202310]]-Table19[[#This Row],[_201910]])/Table19[[#This Row],[_201910]]*1,"")</f>
        <v>-0.7142857142857143</v>
      </c>
    </row>
    <row r="1928" spans="1:8">
      <c r="A1928" s="132">
        <v>187620</v>
      </c>
      <c r="B1928" s="133" t="s">
        <v>1132</v>
      </c>
      <c r="C1928" s="134">
        <v>1498</v>
      </c>
      <c r="D1928" s="134">
        <v>1445</v>
      </c>
      <c r="E1928" s="134">
        <v>1298</v>
      </c>
      <c r="F1928" s="134">
        <v>1149</v>
      </c>
      <c r="G1928" s="135">
        <v>1081</v>
      </c>
      <c r="H1928" s="137">
        <f>IFERROR((Table19[[#This Row],[_202310]]-Table19[[#This Row],[_201910]])/Table19[[#This Row],[_201910]]*1,"")</f>
        <v>-0.27837116154873165</v>
      </c>
    </row>
    <row r="1929" spans="1:8">
      <c r="A1929" s="132">
        <v>187620</v>
      </c>
      <c r="B1929" s="133" t="s">
        <v>1133</v>
      </c>
      <c r="C1929" s="134">
        <v>50</v>
      </c>
      <c r="D1929" s="134">
        <v>52</v>
      </c>
      <c r="E1929" s="134">
        <v>44</v>
      </c>
      <c r="F1929" s="134">
        <v>58</v>
      </c>
      <c r="G1929" s="135">
        <v>39</v>
      </c>
      <c r="H1929" s="137">
        <f>IFERROR((Table19[[#This Row],[_202310]]-Table19[[#This Row],[_201910]])/Table19[[#This Row],[_201910]]*1,"")</f>
        <v>-0.22</v>
      </c>
    </row>
    <row r="1930" spans="1:8">
      <c r="A1930" s="132">
        <v>187620</v>
      </c>
      <c r="B1930" s="133" t="s">
        <v>1134</v>
      </c>
      <c r="C1930" s="134">
        <v>203</v>
      </c>
      <c r="D1930" s="134">
        <v>204</v>
      </c>
      <c r="E1930" s="134">
        <v>213</v>
      </c>
      <c r="F1930" s="134">
        <v>191</v>
      </c>
      <c r="G1930" s="135">
        <v>161</v>
      </c>
      <c r="H1930" s="137">
        <f>IFERROR((Table19[[#This Row],[_202310]]-Table19[[#This Row],[_201910]])/Table19[[#This Row],[_201910]]*1,"")</f>
        <v>-0.20689655172413793</v>
      </c>
    </row>
    <row r="1931" spans="1:8">
      <c r="A1931" s="132">
        <v>187620</v>
      </c>
      <c r="B1931" s="133" t="s">
        <v>1135</v>
      </c>
      <c r="C1931" s="134" t="s">
        <v>129</v>
      </c>
      <c r="D1931" s="134" t="s">
        <v>129</v>
      </c>
      <c r="E1931" s="134" t="s">
        <v>129</v>
      </c>
      <c r="F1931" s="134" t="s">
        <v>129</v>
      </c>
      <c r="G1931" s="135" t="s">
        <v>129</v>
      </c>
      <c r="H1931" s="137" t="str">
        <f>IFERROR((Table19[[#This Row],[_202310]]-Table19[[#This Row],[_201910]])/Table19[[#This Row],[_201910]]*1,"")</f>
        <v/>
      </c>
    </row>
    <row r="1932" spans="1:8">
      <c r="A1932" s="132">
        <v>187620</v>
      </c>
      <c r="B1932" s="133" t="s">
        <v>1136</v>
      </c>
      <c r="C1932" s="134">
        <v>253</v>
      </c>
      <c r="D1932" s="134">
        <v>256</v>
      </c>
      <c r="E1932" s="134">
        <v>257</v>
      </c>
      <c r="F1932" s="134">
        <v>249</v>
      </c>
      <c r="G1932" s="135">
        <v>200</v>
      </c>
      <c r="H1932" s="137">
        <f>IFERROR((Table19[[#This Row],[_202310]]-Table19[[#This Row],[_201910]])/Table19[[#This Row],[_201910]]*1,"")</f>
        <v>-0.20948616600790515</v>
      </c>
    </row>
    <row r="1933" spans="1:8">
      <c r="A1933" s="132">
        <v>187620</v>
      </c>
      <c r="B1933" s="133" t="s">
        <v>1137</v>
      </c>
      <c r="C1933" s="134">
        <v>17</v>
      </c>
      <c r="D1933" s="134">
        <v>18</v>
      </c>
      <c r="E1933" s="134">
        <v>20</v>
      </c>
      <c r="F1933" s="134">
        <v>22</v>
      </c>
      <c r="G1933" s="135">
        <v>19</v>
      </c>
      <c r="H1933" s="137">
        <f>IFERROR((Table19[[#This Row],[_202310]]-Table19[[#This Row],[_201910]])/Table19[[#This Row],[_201910]]*1,"")</f>
        <v>0.11764705882352941</v>
      </c>
    </row>
    <row r="1934" spans="1:8">
      <c r="A1934" s="132">
        <v>187620</v>
      </c>
      <c r="B1934" s="133" t="s">
        <v>1138</v>
      </c>
      <c r="C1934" s="134">
        <v>55</v>
      </c>
      <c r="D1934" s="134">
        <v>50</v>
      </c>
      <c r="E1934" s="134">
        <v>43</v>
      </c>
      <c r="F1934" s="134">
        <v>58</v>
      </c>
      <c r="G1934" s="135">
        <v>42</v>
      </c>
      <c r="H1934" s="137">
        <f>IFERROR((Table19[[#This Row],[_202310]]-Table19[[#This Row],[_201910]])/Table19[[#This Row],[_201910]]*1,"")</f>
        <v>-0.23636363636363636</v>
      </c>
    </row>
    <row r="1935" spans="1:8">
      <c r="A1935" s="132">
        <v>187620</v>
      </c>
      <c r="B1935" s="133" t="s">
        <v>1139</v>
      </c>
      <c r="C1935" s="134">
        <v>263</v>
      </c>
      <c r="D1935" s="134">
        <v>272</v>
      </c>
      <c r="E1935" s="134">
        <v>272</v>
      </c>
      <c r="F1935" s="134">
        <v>254</v>
      </c>
      <c r="G1935" s="135">
        <v>205</v>
      </c>
      <c r="H1935" s="137">
        <f>IFERROR((Table19[[#This Row],[_202310]]-Table19[[#This Row],[_201910]])/Table19[[#This Row],[_201910]]*1,"")</f>
        <v>-0.22053231939163498</v>
      </c>
    </row>
    <row r="1936" spans="1:8">
      <c r="A1936" s="132">
        <v>187620</v>
      </c>
      <c r="B1936" s="133" t="s">
        <v>1140</v>
      </c>
      <c r="C1936" s="134" t="s">
        <v>129</v>
      </c>
      <c r="D1936" s="134" t="s">
        <v>129</v>
      </c>
      <c r="E1936" s="134" t="s">
        <v>129</v>
      </c>
      <c r="F1936" s="134" t="s">
        <v>129</v>
      </c>
      <c r="G1936" s="135" t="s">
        <v>129</v>
      </c>
      <c r="H1936" s="137" t="str">
        <f>IFERROR((Table19[[#This Row],[_202310]]-Table19[[#This Row],[_201910]])/Table19[[#This Row],[_201910]]*1,"")</f>
        <v/>
      </c>
    </row>
    <row r="1937" spans="1:8">
      <c r="A1937" s="132">
        <v>187620</v>
      </c>
      <c r="B1937" s="133" t="s">
        <v>1141</v>
      </c>
      <c r="C1937" s="134">
        <v>318</v>
      </c>
      <c r="D1937" s="134">
        <v>322</v>
      </c>
      <c r="E1937" s="134">
        <v>315</v>
      </c>
      <c r="F1937" s="134">
        <v>312</v>
      </c>
      <c r="G1937" s="135">
        <v>247</v>
      </c>
      <c r="H1937" s="137">
        <f>IFERROR((Table19[[#This Row],[_202310]]-Table19[[#This Row],[_201910]])/Table19[[#This Row],[_201910]]*1,"")</f>
        <v>-0.22327044025157233</v>
      </c>
    </row>
    <row r="1938" spans="1:8">
      <c r="A1938" s="132">
        <v>187620</v>
      </c>
      <c r="B1938" s="133" t="s">
        <v>1142</v>
      </c>
      <c r="C1938" s="134">
        <v>21</v>
      </c>
      <c r="D1938" s="134">
        <v>22</v>
      </c>
      <c r="E1938" s="134">
        <v>24</v>
      </c>
      <c r="F1938" s="134">
        <v>27</v>
      </c>
      <c r="G1938" s="135">
        <v>23</v>
      </c>
      <c r="H1938" s="137">
        <f>IFERROR((Table19[[#This Row],[_202310]]-Table19[[#This Row],[_201910]])/Table19[[#This Row],[_201910]]*1,"")</f>
        <v>9.5238095238095233E-2</v>
      </c>
    </row>
    <row r="1939" spans="1:8">
      <c r="A1939" s="132">
        <v>187620</v>
      </c>
      <c r="B1939" s="133" t="s">
        <v>1143</v>
      </c>
      <c r="C1939" s="134">
        <v>58</v>
      </c>
      <c r="D1939" s="134">
        <v>51</v>
      </c>
      <c r="E1939" s="134">
        <v>41</v>
      </c>
      <c r="F1939" s="134">
        <v>54</v>
      </c>
      <c r="G1939" s="135">
        <v>45</v>
      </c>
      <c r="H1939" s="137">
        <f>IFERROR((Table19[[#This Row],[_202310]]-Table19[[#This Row],[_201910]])/Table19[[#This Row],[_201910]]*1,"")</f>
        <v>-0.22413793103448276</v>
      </c>
    </row>
    <row r="1940" spans="1:8">
      <c r="A1940" s="132">
        <v>187620</v>
      </c>
      <c r="B1940" s="133" t="s">
        <v>1144</v>
      </c>
      <c r="C1940" s="134">
        <v>282</v>
      </c>
      <c r="D1940" s="134">
        <v>294</v>
      </c>
      <c r="E1940" s="134">
        <v>292</v>
      </c>
      <c r="F1940" s="134">
        <v>274</v>
      </c>
      <c r="G1940" s="135">
        <v>225</v>
      </c>
      <c r="H1940" s="137">
        <f>IFERROR((Table19[[#This Row],[_202310]]-Table19[[#This Row],[_201910]])/Table19[[#This Row],[_201910]]*1,"")</f>
        <v>-0.20212765957446807</v>
      </c>
    </row>
    <row r="1941" spans="1:8">
      <c r="A1941" s="132">
        <v>187620</v>
      </c>
      <c r="B1941" s="133" t="s">
        <v>1145</v>
      </c>
      <c r="C1941" s="134" t="s">
        <v>129</v>
      </c>
      <c r="D1941" s="134" t="s">
        <v>129</v>
      </c>
      <c r="E1941" s="134" t="s">
        <v>129</v>
      </c>
      <c r="F1941" s="134" t="s">
        <v>129</v>
      </c>
      <c r="G1941" s="135" t="s">
        <v>129</v>
      </c>
      <c r="H1941" s="137" t="str">
        <f>IFERROR((Table19[[#This Row],[_202310]]-Table19[[#This Row],[_201910]])/Table19[[#This Row],[_201910]]*1,"")</f>
        <v/>
      </c>
    </row>
    <row r="1942" spans="1:8">
      <c r="A1942" s="132">
        <v>187620</v>
      </c>
      <c r="B1942" s="133" t="s">
        <v>1146</v>
      </c>
      <c r="C1942" s="134">
        <v>340</v>
      </c>
      <c r="D1942" s="134">
        <v>345</v>
      </c>
      <c r="E1942" s="134">
        <v>333</v>
      </c>
      <c r="F1942" s="134">
        <v>328</v>
      </c>
      <c r="G1942" s="135">
        <v>270</v>
      </c>
      <c r="H1942" s="137">
        <f>IFERROR((Table19[[#This Row],[_202310]]-Table19[[#This Row],[_201910]])/Table19[[#This Row],[_201910]]*1,"")</f>
        <v>-0.20588235294117646</v>
      </c>
    </row>
    <row r="1943" spans="1:8">
      <c r="A1943" s="132">
        <v>187620</v>
      </c>
      <c r="B1943" s="133" t="s">
        <v>1147</v>
      </c>
      <c r="C1943" s="134">
        <v>48</v>
      </c>
      <c r="D1943" s="134">
        <v>32</v>
      </c>
      <c r="E1943" s="134">
        <v>30</v>
      </c>
      <c r="F1943" s="134">
        <v>27</v>
      </c>
      <c r="G1943" s="135">
        <v>33</v>
      </c>
      <c r="H1943" s="137">
        <f>IFERROR((Table19[[#This Row],[_202310]]-Table19[[#This Row],[_201910]])/Table19[[#This Row],[_201910]]*1,"")</f>
        <v>-0.3125</v>
      </c>
    </row>
    <row r="1944" spans="1:8">
      <c r="A1944" s="132">
        <v>187620</v>
      </c>
      <c r="B1944" s="133" t="s">
        <v>1148</v>
      </c>
      <c r="C1944" s="134">
        <v>157</v>
      </c>
      <c r="D1944" s="134">
        <v>164</v>
      </c>
      <c r="E1944" s="134">
        <v>175</v>
      </c>
      <c r="F1944" s="134">
        <v>150</v>
      </c>
      <c r="G1944" s="135">
        <v>223</v>
      </c>
      <c r="H1944" s="137">
        <f>IFERROR((Table19[[#This Row],[_202310]]-Table19[[#This Row],[_201910]])/Table19[[#This Row],[_201910]]*1,"")</f>
        <v>0.42038216560509556</v>
      </c>
    </row>
    <row r="1945" spans="1:8">
      <c r="A1945" s="132">
        <v>187620</v>
      </c>
      <c r="B1945" s="133" t="s">
        <v>1149</v>
      </c>
      <c r="C1945" s="134">
        <v>953</v>
      </c>
      <c r="D1945" s="134">
        <v>904</v>
      </c>
      <c r="E1945" s="134">
        <v>760</v>
      </c>
      <c r="F1945" s="134">
        <v>644</v>
      </c>
      <c r="G1945" s="135">
        <v>555</v>
      </c>
      <c r="H1945" s="137">
        <f>IFERROR((Table19[[#This Row],[_202310]]-Table19[[#This Row],[_201910]])/Table19[[#This Row],[_201910]]*1,"")</f>
        <v>-0.41762854144805878</v>
      </c>
    </row>
    <row r="1946" spans="1:8">
      <c r="A1946" s="132">
        <v>187620</v>
      </c>
      <c r="B1946" s="133" t="s">
        <v>1150</v>
      </c>
      <c r="C1946" s="134">
        <v>1158</v>
      </c>
      <c r="D1946" s="134">
        <v>1100</v>
      </c>
      <c r="E1946" s="134">
        <v>965</v>
      </c>
      <c r="F1946" s="134">
        <v>821</v>
      </c>
      <c r="G1946" s="135">
        <v>811</v>
      </c>
      <c r="H1946" s="137">
        <f>IFERROR((Table19[[#This Row],[_202310]]-Table19[[#This Row],[_201910]])/Table19[[#This Row],[_201910]]*1,"")</f>
        <v>-0.29965457685664937</v>
      </c>
    </row>
    <row r="1947" spans="1:8">
      <c r="A1947" s="132">
        <v>187620</v>
      </c>
      <c r="B1947" s="133" t="s">
        <v>1151</v>
      </c>
      <c r="C1947" s="134">
        <v>23</v>
      </c>
      <c r="D1947" s="134">
        <v>24</v>
      </c>
      <c r="E1947" s="134">
        <v>26</v>
      </c>
      <c r="F1947" s="134">
        <v>29</v>
      </c>
      <c r="G1947" s="135">
        <v>25</v>
      </c>
      <c r="H1947" s="137">
        <f>IFERROR((Table19[[#This Row],[_202310]]-Table19[[#This Row],[_201910]])/Table19[[#This Row],[_201910]]*1,"")</f>
        <v>8.6956521739130432E-2</v>
      </c>
    </row>
    <row r="1948" spans="1:8">
      <c r="A1948" s="132">
        <v>187620</v>
      </c>
      <c r="B1948" s="133" t="s">
        <v>1152</v>
      </c>
      <c r="C1948" s="134">
        <v>14</v>
      </c>
      <c r="D1948" s="134">
        <v>14</v>
      </c>
      <c r="E1948" s="134">
        <v>16</v>
      </c>
      <c r="F1948" s="134">
        <v>15</v>
      </c>
      <c r="G1948" s="135">
        <v>24</v>
      </c>
      <c r="H1948" s="137">
        <f>IFERROR((Table19[[#This Row],[_202310]]-Table19[[#This Row],[_201910]])/Table19[[#This Row],[_201910]]*1,"")</f>
        <v>0.7142857142857143</v>
      </c>
    </row>
    <row r="1949" spans="1:8">
      <c r="A1949" s="132">
        <v>187620</v>
      </c>
      <c r="B1949" s="133" t="s">
        <v>1153</v>
      </c>
      <c r="C1949" s="134">
        <v>3</v>
      </c>
      <c r="D1949" s="134">
        <v>2</v>
      </c>
      <c r="E1949" s="134">
        <v>2</v>
      </c>
      <c r="F1949" s="134">
        <v>2</v>
      </c>
      <c r="G1949" s="135">
        <v>3</v>
      </c>
      <c r="H1949" s="137">
        <f>IFERROR((Table19[[#This Row],[_202310]]-Table19[[#This Row],[_201910]])/Table19[[#This Row],[_201910]]*1,"")</f>
        <v>0</v>
      </c>
    </row>
    <row r="1950" spans="1:8">
      <c r="A1950" s="132">
        <v>187620</v>
      </c>
      <c r="B1950" s="133" t="s">
        <v>1154</v>
      </c>
      <c r="C1950" s="134">
        <v>10</v>
      </c>
      <c r="D1950" s="134">
        <v>11</v>
      </c>
      <c r="E1950" s="134">
        <v>13</v>
      </c>
      <c r="F1950" s="134">
        <v>13</v>
      </c>
      <c r="G1950" s="135">
        <v>21</v>
      </c>
      <c r="H1950" s="137">
        <f>IFERROR((Table19[[#This Row],[_202310]]-Table19[[#This Row],[_201910]])/Table19[[#This Row],[_201910]]*1,"")</f>
        <v>1.1000000000000001</v>
      </c>
    </row>
    <row r="1951" spans="1:8">
      <c r="A1951" s="132">
        <v>187620</v>
      </c>
      <c r="B1951" s="133" t="s">
        <v>1155</v>
      </c>
      <c r="C1951" s="134">
        <v>64</v>
      </c>
      <c r="D1951" s="134">
        <v>63</v>
      </c>
      <c r="E1951" s="134">
        <v>59</v>
      </c>
      <c r="F1951" s="134">
        <v>56</v>
      </c>
      <c r="G1951" s="135">
        <v>51</v>
      </c>
      <c r="H1951" s="137">
        <f>IFERROR((Table19[[#This Row],[_202310]]-Table19[[#This Row],[_201910]])/Table19[[#This Row],[_201910]]*1,"")</f>
        <v>-0.203125</v>
      </c>
    </row>
    <row r="1952" spans="1:8">
      <c r="A1952" s="132">
        <v>187639</v>
      </c>
      <c r="B1952" s="133" t="s">
        <v>1130</v>
      </c>
      <c r="C1952" s="134">
        <v>332</v>
      </c>
      <c r="D1952" s="134">
        <v>330</v>
      </c>
      <c r="E1952" s="134">
        <v>265</v>
      </c>
      <c r="F1952" s="134">
        <v>205</v>
      </c>
      <c r="G1952" s="135">
        <v>218</v>
      </c>
      <c r="H1952" s="137">
        <f>IFERROR((Table19[[#This Row],[_202310]]-Table19[[#This Row],[_201910]])/Table19[[#This Row],[_201910]]*1,"")</f>
        <v>-0.34337349397590361</v>
      </c>
    </row>
    <row r="1953" spans="1:8">
      <c r="A1953" s="132">
        <v>187639</v>
      </c>
      <c r="B1953" s="133" t="s">
        <v>1131</v>
      </c>
      <c r="C1953" s="134">
        <v>0</v>
      </c>
      <c r="D1953" s="134">
        <v>0</v>
      </c>
      <c r="E1953" s="134">
        <v>1</v>
      </c>
      <c r="F1953" s="134">
        <v>1</v>
      </c>
      <c r="G1953" s="135">
        <v>1</v>
      </c>
      <c r="H1953" s="137" t="str">
        <f>IFERROR((Table19[[#This Row],[_202310]]-Table19[[#This Row],[_201910]])/Table19[[#This Row],[_201910]]*1,"")</f>
        <v/>
      </c>
    </row>
    <row r="1954" spans="1:8">
      <c r="A1954" s="132">
        <v>187639</v>
      </c>
      <c r="B1954" s="133" t="s">
        <v>1132</v>
      </c>
      <c r="C1954" s="134">
        <v>332</v>
      </c>
      <c r="D1954" s="134">
        <v>330</v>
      </c>
      <c r="E1954" s="134">
        <v>264</v>
      </c>
      <c r="F1954" s="134">
        <v>204</v>
      </c>
      <c r="G1954" s="135">
        <v>217</v>
      </c>
      <c r="H1954" s="137">
        <f>IFERROR((Table19[[#This Row],[_202310]]-Table19[[#This Row],[_201910]])/Table19[[#This Row],[_201910]]*1,"")</f>
        <v>-0.34638554216867468</v>
      </c>
    </row>
    <row r="1955" spans="1:8">
      <c r="A1955" s="132">
        <v>187639</v>
      </c>
      <c r="B1955" s="133" t="s">
        <v>1133</v>
      </c>
      <c r="C1955" s="134">
        <v>50</v>
      </c>
      <c r="D1955" s="134">
        <v>38</v>
      </c>
      <c r="E1955" s="134">
        <v>47</v>
      </c>
      <c r="F1955" s="134">
        <v>33</v>
      </c>
      <c r="G1955" s="135">
        <v>41</v>
      </c>
      <c r="H1955" s="137">
        <f>IFERROR((Table19[[#This Row],[_202310]]-Table19[[#This Row],[_201910]])/Table19[[#This Row],[_201910]]*1,"")</f>
        <v>-0.18</v>
      </c>
    </row>
    <row r="1956" spans="1:8">
      <c r="A1956" s="132">
        <v>187639</v>
      </c>
      <c r="B1956" s="133" t="s">
        <v>1134</v>
      </c>
      <c r="C1956" s="134">
        <v>18</v>
      </c>
      <c r="D1956" s="134">
        <v>30</v>
      </c>
      <c r="E1956" s="134">
        <v>19</v>
      </c>
      <c r="F1956" s="134">
        <v>24</v>
      </c>
      <c r="G1956" s="135">
        <v>34</v>
      </c>
      <c r="H1956" s="137">
        <f>IFERROR((Table19[[#This Row],[_202310]]-Table19[[#This Row],[_201910]])/Table19[[#This Row],[_201910]]*1,"")</f>
        <v>0.88888888888888884</v>
      </c>
    </row>
    <row r="1957" spans="1:8">
      <c r="A1957" s="132">
        <v>187639</v>
      </c>
      <c r="B1957" s="133" t="s">
        <v>1135</v>
      </c>
      <c r="C1957" s="134" t="s">
        <v>129</v>
      </c>
      <c r="D1957" s="134" t="s">
        <v>129</v>
      </c>
      <c r="E1957" s="134" t="s">
        <v>129</v>
      </c>
      <c r="F1957" s="134" t="s">
        <v>129</v>
      </c>
      <c r="G1957" s="135" t="s">
        <v>129</v>
      </c>
      <c r="H1957" s="137" t="str">
        <f>IFERROR((Table19[[#This Row],[_202310]]-Table19[[#This Row],[_201910]])/Table19[[#This Row],[_201910]]*1,"")</f>
        <v/>
      </c>
    </row>
    <row r="1958" spans="1:8">
      <c r="A1958" s="132">
        <v>187639</v>
      </c>
      <c r="B1958" s="133" t="s">
        <v>1136</v>
      </c>
      <c r="C1958" s="134">
        <v>68</v>
      </c>
      <c r="D1958" s="134">
        <v>68</v>
      </c>
      <c r="E1958" s="134">
        <v>66</v>
      </c>
      <c r="F1958" s="134">
        <v>57</v>
      </c>
      <c r="G1958" s="135">
        <v>75</v>
      </c>
      <c r="H1958" s="137">
        <f>IFERROR((Table19[[#This Row],[_202310]]-Table19[[#This Row],[_201910]])/Table19[[#This Row],[_201910]]*1,"")</f>
        <v>0.10294117647058823</v>
      </c>
    </row>
    <row r="1959" spans="1:8">
      <c r="A1959" s="132">
        <v>187639</v>
      </c>
      <c r="B1959" s="133" t="s">
        <v>1137</v>
      </c>
      <c r="C1959" s="134">
        <v>20</v>
      </c>
      <c r="D1959" s="134">
        <v>21</v>
      </c>
      <c r="E1959" s="134">
        <v>25</v>
      </c>
      <c r="F1959" s="134">
        <v>28</v>
      </c>
      <c r="G1959" s="135">
        <v>35</v>
      </c>
      <c r="H1959" s="137">
        <f>IFERROR((Table19[[#This Row],[_202310]]-Table19[[#This Row],[_201910]])/Table19[[#This Row],[_201910]]*1,"")</f>
        <v>0.75</v>
      </c>
    </row>
    <row r="1960" spans="1:8">
      <c r="A1960" s="132">
        <v>187639</v>
      </c>
      <c r="B1960" s="133" t="s">
        <v>1138</v>
      </c>
      <c r="C1960" s="134">
        <v>52</v>
      </c>
      <c r="D1960" s="134">
        <v>39</v>
      </c>
      <c r="E1960" s="134">
        <v>46</v>
      </c>
      <c r="F1960" s="134">
        <v>34</v>
      </c>
      <c r="G1960" s="135">
        <v>42</v>
      </c>
      <c r="H1960" s="137">
        <f>IFERROR((Table19[[#This Row],[_202310]]-Table19[[#This Row],[_201910]])/Table19[[#This Row],[_201910]]*1,"")</f>
        <v>-0.19230769230769232</v>
      </c>
    </row>
    <row r="1961" spans="1:8">
      <c r="A1961" s="132">
        <v>187639</v>
      </c>
      <c r="B1961" s="133" t="s">
        <v>1139</v>
      </c>
      <c r="C1961" s="134">
        <v>28</v>
      </c>
      <c r="D1961" s="134">
        <v>37</v>
      </c>
      <c r="E1961" s="134">
        <v>28</v>
      </c>
      <c r="F1961" s="134">
        <v>31</v>
      </c>
      <c r="G1961" s="135">
        <v>36</v>
      </c>
      <c r="H1961" s="137">
        <f>IFERROR((Table19[[#This Row],[_202310]]-Table19[[#This Row],[_201910]])/Table19[[#This Row],[_201910]]*1,"")</f>
        <v>0.2857142857142857</v>
      </c>
    </row>
    <row r="1962" spans="1:8">
      <c r="A1962" s="132">
        <v>187639</v>
      </c>
      <c r="B1962" s="133" t="s">
        <v>1140</v>
      </c>
      <c r="C1962" s="134" t="s">
        <v>129</v>
      </c>
      <c r="D1962" s="134" t="s">
        <v>129</v>
      </c>
      <c r="E1962" s="134" t="s">
        <v>129</v>
      </c>
      <c r="F1962" s="134" t="s">
        <v>129</v>
      </c>
      <c r="G1962" s="135" t="s">
        <v>129</v>
      </c>
      <c r="H1962" s="137" t="str">
        <f>IFERROR((Table19[[#This Row],[_202310]]-Table19[[#This Row],[_201910]])/Table19[[#This Row],[_201910]]*1,"")</f>
        <v/>
      </c>
    </row>
    <row r="1963" spans="1:8">
      <c r="A1963" s="132">
        <v>187639</v>
      </c>
      <c r="B1963" s="133" t="s">
        <v>1141</v>
      </c>
      <c r="C1963" s="134">
        <v>80</v>
      </c>
      <c r="D1963" s="134">
        <v>76</v>
      </c>
      <c r="E1963" s="134">
        <v>74</v>
      </c>
      <c r="F1963" s="134">
        <v>65</v>
      </c>
      <c r="G1963" s="135">
        <v>78</v>
      </c>
      <c r="H1963" s="137">
        <f>IFERROR((Table19[[#This Row],[_202310]]-Table19[[#This Row],[_201910]])/Table19[[#This Row],[_201910]]*1,"")</f>
        <v>-2.5000000000000001E-2</v>
      </c>
    </row>
    <row r="1964" spans="1:8">
      <c r="A1964" s="132">
        <v>187639</v>
      </c>
      <c r="B1964" s="133" t="s">
        <v>1142</v>
      </c>
      <c r="C1964" s="134">
        <v>24</v>
      </c>
      <c r="D1964" s="134">
        <v>23</v>
      </c>
      <c r="E1964" s="134">
        <v>28</v>
      </c>
      <c r="F1964" s="134">
        <v>32</v>
      </c>
      <c r="G1964" s="135">
        <v>36</v>
      </c>
      <c r="H1964" s="137">
        <f>IFERROR((Table19[[#This Row],[_202310]]-Table19[[#This Row],[_201910]])/Table19[[#This Row],[_201910]]*1,"")</f>
        <v>0.5</v>
      </c>
    </row>
    <row r="1965" spans="1:8">
      <c r="A1965" s="132">
        <v>187639</v>
      </c>
      <c r="B1965" s="133" t="s">
        <v>1143</v>
      </c>
      <c r="C1965" s="134">
        <v>51</v>
      </c>
      <c r="D1965" s="134">
        <v>41</v>
      </c>
      <c r="E1965" s="134">
        <v>48</v>
      </c>
      <c r="F1965" s="134">
        <v>34</v>
      </c>
      <c r="G1965" s="135">
        <v>42</v>
      </c>
      <c r="H1965" s="137">
        <f>IFERROR((Table19[[#This Row],[_202310]]-Table19[[#This Row],[_201910]])/Table19[[#This Row],[_201910]]*1,"")</f>
        <v>-0.17647058823529413</v>
      </c>
    </row>
    <row r="1966" spans="1:8">
      <c r="A1966" s="132">
        <v>187639</v>
      </c>
      <c r="B1966" s="133" t="s">
        <v>1144</v>
      </c>
      <c r="C1966" s="134">
        <v>36</v>
      </c>
      <c r="D1966" s="134">
        <v>45</v>
      </c>
      <c r="E1966" s="134">
        <v>30</v>
      </c>
      <c r="F1966" s="134">
        <v>32</v>
      </c>
      <c r="G1966" s="135">
        <v>39</v>
      </c>
      <c r="H1966" s="137">
        <f>IFERROR((Table19[[#This Row],[_202310]]-Table19[[#This Row],[_201910]])/Table19[[#This Row],[_201910]]*1,"")</f>
        <v>8.3333333333333329E-2</v>
      </c>
    </row>
    <row r="1967" spans="1:8">
      <c r="A1967" s="132">
        <v>187639</v>
      </c>
      <c r="B1967" s="133" t="s">
        <v>1145</v>
      </c>
      <c r="C1967" s="134" t="s">
        <v>129</v>
      </c>
      <c r="D1967" s="134" t="s">
        <v>129</v>
      </c>
      <c r="E1967" s="134" t="s">
        <v>129</v>
      </c>
      <c r="F1967" s="134" t="s">
        <v>129</v>
      </c>
      <c r="G1967" s="135" t="s">
        <v>129</v>
      </c>
      <c r="H1967" s="137" t="str">
        <f>IFERROR((Table19[[#This Row],[_202310]]-Table19[[#This Row],[_201910]])/Table19[[#This Row],[_201910]]*1,"")</f>
        <v/>
      </c>
    </row>
    <row r="1968" spans="1:8">
      <c r="A1968" s="132">
        <v>187639</v>
      </c>
      <c r="B1968" s="133" t="s">
        <v>1146</v>
      </c>
      <c r="C1968" s="134">
        <v>87</v>
      </c>
      <c r="D1968" s="134">
        <v>86</v>
      </c>
      <c r="E1968" s="134">
        <v>78</v>
      </c>
      <c r="F1968" s="134">
        <v>66</v>
      </c>
      <c r="G1968" s="135">
        <v>81</v>
      </c>
      <c r="H1968" s="137">
        <f>IFERROR((Table19[[#This Row],[_202310]]-Table19[[#This Row],[_201910]])/Table19[[#This Row],[_201910]]*1,"")</f>
        <v>-6.8965517241379309E-2</v>
      </c>
    </row>
    <row r="1969" spans="1:8">
      <c r="A1969" s="132">
        <v>187639</v>
      </c>
      <c r="B1969" s="133" t="s">
        <v>1147</v>
      </c>
      <c r="C1969" s="134">
        <v>6</v>
      </c>
      <c r="D1969" s="134">
        <v>6</v>
      </c>
      <c r="E1969" s="134">
        <v>4</v>
      </c>
      <c r="F1969" s="134">
        <v>2</v>
      </c>
      <c r="G1969" s="135">
        <v>2</v>
      </c>
      <c r="H1969" s="137">
        <f>IFERROR((Table19[[#This Row],[_202310]]-Table19[[#This Row],[_201910]])/Table19[[#This Row],[_201910]]*1,"")</f>
        <v>-0.66666666666666663</v>
      </c>
    </row>
    <row r="1970" spans="1:8">
      <c r="A1970" s="132">
        <v>187639</v>
      </c>
      <c r="B1970" s="133" t="s">
        <v>1148</v>
      </c>
      <c r="C1970" s="134">
        <v>66</v>
      </c>
      <c r="D1970" s="134">
        <v>55</v>
      </c>
      <c r="E1970" s="134">
        <v>55</v>
      </c>
      <c r="F1970" s="134">
        <v>42</v>
      </c>
      <c r="G1970" s="135">
        <v>44</v>
      </c>
      <c r="H1970" s="137">
        <f>IFERROR((Table19[[#This Row],[_202310]]-Table19[[#This Row],[_201910]])/Table19[[#This Row],[_201910]]*1,"")</f>
        <v>-0.33333333333333331</v>
      </c>
    </row>
    <row r="1971" spans="1:8">
      <c r="A1971" s="132">
        <v>187639</v>
      </c>
      <c r="B1971" s="133" t="s">
        <v>1149</v>
      </c>
      <c r="C1971" s="134">
        <v>173</v>
      </c>
      <c r="D1971" s="134">
        <v>183</v>
      </c>
      <c r="E1971" s="134">
        <v>127</v>
      </c>
      <c r="F1971" s="134">
        <v>94</v>
      </c>
      <c r="G1971" s="135">
        <v>90</v>
      </c>
      <c r="H1971" s="137">
        <f>IFERROR((Table19[[#This Row],[_202310]]-Table19[[#This Row],[_201910]])/Table19[[#This Row],[_201910]]*1,"")</f>
        <v>-0.47976878612716761</v>
      </c>
    </row>
    <row r="1972" spans="1:8">
      <c r="A1972" s="132">
        <v>187639</v>
      </c>
      <c r="B1972" s="133" t="s">
        <v>1150</v>
      </c>
      <c r="C1972" s="134">
        <v>245</v>
      </c>
      <c r="D1972" s="134">
        <v>244</v>
      </c>
      <c r="E1972" s="134">
        <v>186</v>
      </c>
      <c r="F1972" s="134">
        <v>138</v>
      </c>
      <c r="G1972" s="135">
        <v>136</v>
      </c>
      <c r="H1972" s="137">
        <f>IFERROR((Table19[[#This Row],[_202310]]-Table19[[#This Row],[_201910]])/Table19[[#This Row],[_201910]]*1,"")</f>
        <v>-0.44489795918367347</v>
      </c>
    </row>
    <row r="1973" spans="1:8">
      <c r="A1973" s="132">
        <v>187639</v>
      </c>
      <c r="B1973" s="133" t="s">
        <v>1151</v>
      </c>
      <c r="C1973" s="134">
        <v>26</v>
      </c>
      <c r="D1973" s="134">
        <v>26</v>
      </c>
      <c r="E1973" s="134">
        <v>30</v>
      </c>
      <c r="F1973" s="134">
        <v>32</v>
      </c>
      <c r="G1973" s="135">
        <v>37</v>
      </c>
      <c r="H1973" s="137">
        <f>IFERROR((Table19[[#This Row],[_202310]]-Table19[[#This Row],[_201910]])/Table19[[#This Row],[_201910]]*1,"")</f>
        <v>0.42307692307692307</v>
      </c>
    </row>
    <row r="1974" spans="1:8">
      <c r="A1974" s="132">
        <v>187639</v>
      </c>
      <c r="B1974" s="133" t="s">
        <v>1152</v>
      </c>
      <c r="C1974" s="134">
        <v>22</v>
      </c>
      <c r="D1974" s="134">
        <v>18</v>
      </c>
      <c r="E1974" s="134">
        <v>22</v>
      </c>
      <c r="F1974" s="134">
        <v>22</v>
      </c>
      <c r="G1974" s="135">
        <v>21</v>
      </c>
      <c r="H1974" s="137">
        <f>IFERROR((Table19[[#This Row],[_202310]]-Table19[[#This Row],[_201910]])/Table19[[#This Row],[_201910]]*1,"")</f>
        <v>-4.5454545454545456E-2</v>
      </c>
    </row>
    <row r="1975" spans="1:8">
      <c r="A1975" s="132">
        <v>187639</v>
      </c>
      <c r="B1975" s="133" t="s">
        <v>1153</v>
      </c>
      <c r="C1975" s="134">
        <v>2</v>
      </c>
      <c r="D1975" s="134">
        <v>2</v>
      </c>
      <c r="E1975" s="134">
        <v>2</v>
      </c>
      <c r="F1975" s="134">
        <v>1</v>
      </c>
      <c r="G1975" s="135">
        <v>1</v>
      </c>
      <c r="H1975" s="137">
        <f>IFERROR((Table19[[#This Row],[_202310]]-Table19[[#This Row],[_201910]])/Table19[[#This Row],[_201910]]*1,"")</f>
        <v>-0.5</v>
      </c>
    </row>
    <row r="1976" spans="1:8">
      <c r="A1976" s="132">
        <v>187639</v>
      </c>
      <c r="B1976" s="133" t="s">
        <v>1154</v>
      </c>
      <c r="C1976" s="134">
        <v>20</v>
      </c>
      <c r="D1976" s="134">
        <v>17</v>
      </c>
      <c r="E1976" s="134">
        <v>21</v>
      </c>
      <c r="F1976" s="134">
        <v>21</v>
      </c>
      <c r="G1976" s="135">
        <v>20</v>
      </c>
      <c r="H1976" s="137">
        <f>IFERROR((Table19[[#This Row],[_202310]]-Table19[[#This Row],[_201910]])/Table19[[#This Row],[_201910]]*1,"")</f>
        <v>0</v>
      </c>
    </row>
    <row r="1977" spans="1:8">
      <c r="A1977" s="132">
        <v>187639</v>
      </c>
      <c r="B1977" s="133" t="s">
        <v>1155</v>
      </c>
      <c r="C1977" s="134">
        <v>52</v>
      </c>
      <c r="D1977" s="134">
        <v>55</v>
      </c>
      <c r="E1977" s="134">
        <v>48</v>
      </c>
      <c r="F1977" s="134">
        <v>46</v>
      </c>
      <c r="G1977" s="135">
        <v>41</v>
      </c>
      <c r="H1977" s="137">
        <f>IFERROR((Table19[[#This Row],[_202310]]-Table19[[#This Row],[_201910]])/Table19[[#This Row],[_201910]]*1,"")</f>
        <v>-0.21153846153846154</v>
      </c>
    </row>
    <row r="1978" spans="1:8">
      <c r="A1978" s="132">
        <v>187745</v>
      </c>
      <c r="B1978" s="133" t="s">
        <v>1130</v>
      </c>
      <c r="C1978" s="134">
        <v>11</v>
      </c>
      <c r="D1978" s="134">
        <v>11</v>
      </c>
      <c r="E1978" s="134">
        <v>21</v>
      </c>
      <c r="F1978" s="134">
        <v>31</v>
      </c>
      <c r="G1978" s="135">
        <v>41</v>
      </c>
      <c r="H1978" s="137">
        <f>IFERROR((Table19[[#This Row],[_202310]]-Table19[[#This Row],[_201910]])/Table19[[#This Row],[_201910]]*1,"")</f>
        <v>2.7272727272727271</v>
      </c>
    </row>
    <row r="1979" spans="1:8">
      <c r="A1979" s="132">
        <v>187745</v>
      </c>
      <c r="B1979" s="133" t="s">
        <v>1131</v>
      </c>
      <c r="C1979" s="134">
        <v>0</v>
      </c>
      <c r="D1979" s="134">
        <v>0</v>
      </c>
      <c r="E1979" s="134">
        <v>0</v>
      </c>
      <c r="F1979" s="134">
        <v>0</v>
      </c>
      <c r="G1979" s="135">
        <v>0</v>
      </c>
      <c r="H1979" s="137" t="str">
        <f>IFERROR((Table19[[#This Row],[_202310]]-Table19[[#This Row],[_201910]])/Table19[[#This Row],[_201910]]*1,"")</f>
        <v/>
      </c>
    </row>
    <row r="1980" spans="1:8">
      <c r="A1980" s="132">
        <v>187745</v>
      </c>
      <c r="B1980" s="133" t="s">
        <v>1132</v>
      </c>
      <c r="C1980" s="134">
        <v>11</v>
      </c>
      <c r="D1980" s="134">
        <v>11</v>
      </c>
      <c r="E1980" s="134">
        <v>21</v>
      </c>
      <c r="F1980" s="134">
        <v>31</v>
      </c>
      <c r="G1980" s="135">
        <v>41</v>
      </c>
      <c r="H1980" s="137">
        <f>IFERROR((Table19[[#This Row],[_202310]]-Table19[[#This Row],[_201910]])/Table19[[#This Row],[_201910]]*1,"")</f>
        <v>2.7272727272727271</v>
      </c>
    </row>
    <row r="1981" spans="1:8">
      <c r="A1981" s="132">
        <v>187745</v>
      </c>
      <c r="B1981" s="133" t="s">
        <v>1133</v>
      </c>
      <c r="C1981" s="134">
        <v>0</v>
      </c>
      <c r="D1981" s="134">
        <v>0</v>
      </c>
      <c r="E1981" s="134">
        <v>0</v>
      </c>
      <c r="F1981" s="134">
        <v>1</v>
      </c>
      <c r="G1981" s="135">
        <v>0</v>
      </c>
      <c r="H1981" s="137" t="str">
        <f>IFERROR((Table19[[#This Row],[_202310]]-Table19[[#This Row],[_201910]])/Table19[[#This Row],[_201910]]*1,"")</f>
        <v/>
      </c>
    </row>
    <row r="1982" spans="1:8">
      <c r="A1982" s="132">
        <v>187745</v>
      </c>
      <c r="B1982" s="133" t="s">
        <v>1134</v>
      </c>
      <c r="C1982" s="134">
        <v>0</v>
      </c>
      <c r="D1982" s="134">
        <v>0</v>
      </c>
      <c r="E1982" s="134">
        <v>1</v>
      </c>
      <c r="F1982" s="134">
        <v>0</v>
      </c>
      <c r="G1982" s="135">
        <v>0</v>
      </c>
      <c r="H1982" s="137" t="str">
        <f>IFERROR((Table19[[#This Row],[_202310]]-Table19[[#This Row],[_201910]])/Table19[[#This Row],[_201910]]*1,"")</f>
        <v/>
      </c>
    </row>
    <row r="1983" spans="1:8">
      <c r="A1983" s="132">
        <v>187745</v>
      </c>
      <c r="B1983" s="133" t="s">
        <v>1135</v>
      </c>
      <c r="C1983" s="134">
        <v>1</v>
      </c>
      <c r="D1983" s="134">
        <v>0</v>
      </c>
      <c r="E1983" s="134">
        <v>2</v>
      </c>
      <c r="F1983" s="134">
        <v>2</v>
      </c>
      <c r="G1983" s="135">
        <v>1</v>
      </c>
      <c r="H1983" s="137">
        <f>IFERROR((Table19[[#This Row],[_202310]]-Table19[[#This Row],[_201910]])/Table19[[#This Row],[_201910]]*1,"")</f>
        <v>0</v>
      </c>
    </row>
    <row r="1984" spans="1:8">
      <c r="A1984" s="132">
        <v>187745</v>
      </c>
      <c r="B1984" s="133" t="s">
        <v>1136</v>
      </c>
      <c r="C1984" s="134">
        <v>1</v>
      </c>
      <c r="D1984" s="134">
        <v>0</v>
      </c>
      <c r="E1984" s="134">
        <v>3</v>
      </c>
      <c r="F1984" s="134">
        <v>3</v>
      </c>
      <c r="G1984" s="135">
        <v>1</v>
      </c>
      <c r="H1984" s="137">
        <f>IFERROR((Table19[[#This Row],[_202310]]-Table19[[#This Row],[_201910]])/Table19[[#This Row],[_201910]]*1,"")</f>
        <v>0</v>
      </c>
    </row>
    <row r="1985" spans="1:8">
      <c r="A1985" s="132">
        <v>187745</v>
      </c>
      <c r="B1985" s="133" t="s">
        <v>1137</v>
      </c>
      <c r="C1985" s="134">
        <v>9</v>
      </c>
      <c r="D1985" s="134">
        <v>0</v>
      </c>
      <c r="E1985" s="134">
        <v>14</v>
      </c>
      <c r="F1985" s="134">
        <v>10</v>
      </c>
      <c r="G1985" s="135">
        <v>2</v>
      </c>
      <c r="H1985" s="137">
        <f>IFERROR((Table19[[#This Row],[_202310]]-Table19[[#This Row],[_201910]])/Table19[[#This Row],[_201910]]*1,"")</f>
        <v>-0.77777777777777779</v>
      </c>
    </row>
    <row r="1986" spans="1:8">
      <c r="A1986" s="132">
        <v>187745</v>
      </c>
      <c r="B1986" s="133" t="s">
        <v>1138</v>
      </c>
      <c r="C1986" s="134">
        <v>0</v>
      </c>
      <c r="D1986" s="134">
        <v>0</v>
      </c>
      <c r="E1986" s="134">
        <v>0</v>
      </c>
      <c r="F1986" s="134">
        <v>1</v>
      </c>
      <c r="G1986" s="135">
        <v>0</v>
      </c>
      <c r="H1986" s="137" t="str">
        <f>IFERROR((Table19[[#This Row],[_202310]]-Table19[[#This Row],[_201910]])/Table19[[#This Row],[_201910]]*1,"")</f>
        <v/>
      </c>
    </row>
    <row r="1987" spans="1:8">
      <c r="A1987" s="132">
        <v>187745</v>
      </c>
      <c r="B1987" s="133" t="s">
        <v>1139</v>
      </c>
      <c r="C1987" s="134">
        <v>0</v>
      </c>
      <c r="D1987" s="134">
        <v>0</v>
      </c>
      <c r="E1987" s="134">
        <v>1</v>
      </c>
      <c r="F1987" s="134">
        <v>1</v>
      </c>
      <c r="G1987" s="135">
        <v>0</v>
      </c>
      <c r="H1987" s="137" t="str">
        <f>IFERROR((Table19[[#This Row],[_202310]]-Table19[[#This Row],[_201910]])/Table19[[#This Row],[_201910]]*1,"")</f>
        <v/>
      </c>
    </row>
    <row r="1988" spans="1:8">
      <c r="A1988" s="132">
        <v>187745</v>
      </c>
      <c r="B1988" s="133" t="s">
        <v>1140</v>
      </c>
      <c r="C1988" s="134">
        <v>2</v>
      </c>
      <c r="D1988" s="134">
        <v>1</v>
      </c>
      <c r="E1988" s="134">
        <v>7</v>
      </c>
      <c r="F1988" s="134">
        <v>6</v>
      </c>
      <c r="G1988" s="135">
        <v>8</v>
      </c>
      <c r="H1988" s="137">
        <f>IFERROR((Table19[[#This Row],[_202310]]-Table19[[#This Row],[_201910]])/Table19[[#This Row],[_201910]]*1,"")</f>
        <v>3</v>
      </c>
    </row>
    <row r="1989" spans="1:8">
      <c r="A1989" s="132">
        <v>187745</v>
      </c>
      <c r="B1989" s="133" t="s">
        <v>1141</v>
      </c>
      <c r="C1989" s="134">
        <v>2</v>
      </c>
      <c r="D1989" s="134">
        <v>1</v>
      </c>
      <c r="E1989" s="134">
        <v>8</v>
      </c>
      <c r="F1989" s="134">
        <v>8</v>
      </c>
      <c r="G1989" s="135">
        <v>8</v>
      </c>
      <c r="H1989" s="137">
        <f>IFERROR((Table19[[#This Row],[_202310]]-Table19[[#This Row],[_201910]])/Table19[[#This Row],[_201910]]*1,"")</f>
        <v>3</v>
      </c>
    </row>
    <row r="1990" spans="1:8">
      <c r="A1990" s="132">
        <v>187745</v>
      </c>
      <c r="B1990" s="133" t="s">
        <v>1142</v>
      </c>
      <c r="C1990" s="134">
        <v>18</v>
      </c>
      <c r="D1990" s="134">
        <v>9</v>
      </c>
      <c r="E1990" s="134">
        <v>38</v>
      </c>
      <c r="F1990" s="134">
        <v>26</v>
      </c>
      <c r="G1990" s="135">
        <v>20</v>
      </c>
      <c r="H1990" s="137">
        <f>IFERROR((Table19[[#This Row],[_202310]]-Table19[[#This Row],[_201910]])/Table19[[#This Row],[_201910]]*1,"")</f>
        <v>0.1111111111111111</v>
      </c>
    </row>
    <row r="1991" spans="1:8">
      <c r="A1991" s="132">
        <v>187745</v>
      </c>
      <c r="B1991" s="133" t="s">
        <v>1143</v>
      </c>
      <c r="C1991" s="134">
        <v>0</v>
      </c>
      <c r="D1991" s="134">
        <v>0</v>
      </c>
      <c r="E1991" s="134">
        <v>0</v>
      </c>
      <c r="F1991" s="134">
        <v>1</v>
      </c>
      <c r="G1991" s="135">
        <v>0</v>
      </c>
      <c r="H1991" s="137" t="str">
        <f>IFERROR((Table19[[#This Row],[_202310]]-Table19[[#This Row],[_201910]])/Table19[[#This Row],[_201910]]*1,"")</f>
        <v/>
      </c>
    </row>
    <row r="1992" spans="1:8">
      <c r="A1992" s="132">
        <v>187745</v>
      </c>
      <c r="B1992" s="133" t="s">
        <v>1144</v>
      </c>
      <c r="C1992" s="134">
        <v>0</v>
      </c>
      <c r="D1992" s="134">
        <v>0</v>
      </c>
      <c r="E1992" s="134">
        <v>1</v>
      </c>
      <c r="F1992" s="134">
        <v>1</v>
      </c>
      <c r="G1992" s="135">
        <v>0</v>
      </c>
      <c r="H1992" s="137" t="str">
        <f>IFERROR((Table19[[#This Row],[_202310]]-Table19[[#This Row],[_201910]])/Table19[[#This Row],[_201910]]*1,"")</f>
        <v/>
      </c>
    </row>
    <row r="1993" spans="1:8">
      <c r="A1993" s="132">
        <v>187745</v>
      </c>
      <c r="B1993" s="133" t="s">
        <v>1145</v>
      </c>
      <c r="C1993" s="134">
        <v>2</v>
      </c>
      <c r="D1993" s="134">
        <v>1</v>
      </c>
      <c r="E1993" s="134">
        <v>8</v>
      </c>
      <c r="F1993" s="134">
        <v>9</v>
      </c>
      <c r="G1993" s="135">
        <v>8</v>
      </c>
      <c r="H1993" s="137">
        <f>IFERROR((Table19[[#This Row],[_202310]]-Table19[[#This Row],[_201910]])/Table19[[#This Row],[_201910]]*1,"")</f>
        <v>3</v>
      </c>
    </row>
    <row r="1994" spans="1:8">
      <c r="A1994" s="132">
        <v>187745</v>
      </c>
      <c r="B1994" s="133" t="s">
        <v>1146</v>
      </c>
      <c r="C1994" s="134">
        <v>2</v>
      </c>
      <c r="D1994" s="134">
        <v>1</v>
      </c>
      <c r="E1994" s="134">
        <v>9</v>
      </c>
      <c r="F1994" s="134">
        <v>11</v>
      </c>
      <c r="G1994" s="135">
        <v>8</v>
      </c>
      <c r="H1994" s="137">
        <f>IFERROR((Table19[[#This Row],[_202310]]-Table19[[#This Row],[_201910]])/Table19[[#This Row],[_201910]]*1,"")</f>
        <v>3</v>
      </c>
    </row>
    <row r="1995" spans="1:8">
      <c r="A1995" s="132">
        <v>187745</v>
      </c>
      <c r="B1995" s="133" t="s">
        <v>1147</v>
      </c>
      <c r="C1995" s="134">
        <v>0</v>
      </c>
      <c r="D1995" s="134">
        <v>1</v>
      </c>
      <c r="E1995" s="134">
        <v>1</v>
      </c>
      <c r="F1995" s="134">
        <v>0</v>
      </c>
      <c r="G1995" s="135">
        <v>0</v>
      </c>
      <c r="H1995" s="137" t="str">
        <f>IFERROR((Table19[[#This Row],[_202310]]-Table19[[#This Row],[_201910]])/Table19[[#This Row],[_201910]]*1,"")</f>
        <v/>
      </c>
    </row>
    <row r="1996" spans="1:8">
      <c r="A1996" s="132">
        <v>187745</v>
      </c>
      <c r="B1996" s="133" t="s">
        <v>1148</v>
      </c>
      <c r="C1996" s="134">
        <v>5</v>
      </c>
      <c r="D1996" s="134">
        <v>4</v>
      </c>
      <c r="E1996" s="134">
        <v>7</v>
      </c>
      <c r="F1996" s="134">
        <v>3</v>
      </c>
      <c r="G1996" s="135">
        <v>12</v>
      </c>
      <c r="H1996" s="137">
        <f>IFERROR((Table19[[#This Row],[_202310]]-Table19[[#This Row],[_201910]])/Table19[[#This Row],[_201910]]*1,"")</f>
        <v>1.4</v>
      </c>
    </row>
    <row r="1997" spans="1:8">
      <c r="A1997" s="132">
        <v>187745</v>
      </c>
      <c r="B1997" s="133" t="s">
        <v>1149</v>
      </c>
      <c r="C1997" s="134">
        <v>4</v>
      </c>
      <c r="D1997" s="134">
        <v>5</v>
      </c>
      <c r="E1997" s="134">
        <v>4</v>
      </c>
      <c r="F1997" s="134">
        <v>17</v>
      </c>
      <c r="G1997" s="135">
        <v>21</v>
      </c>
      <c r="H1997" s="137">
        <f>IFERROR((Table19[[#This Row],[_202310]]-Table19[[#This Row],[_201910]])/Table19[[#This Row],[_201910]]*1,"")</f>
        <v>4.25</v>
      </c>
    </row>
    <row r="1998" spans="1:8">
      <c r="A1998" s="132">
        <v>187745</v>
      </c>
      <c r="B1998" s="133" t="s">
        <v>1150</v>
      </c>
      <c r="C1998" s="134">
        <v>9</v>
      </c>
      <c r="D1998" s="134">
        <v>10</v>
      </c>
      <c r="E1998" s="134">
        <v>12</v>
      </c>
      <c r="F1998" s="134">
        <v>20</v>
      </c>
      <c r="G1998" s="135">
        <v>33</v>
      </c>
      <c r="H1998" s="137">
        <f>IFERROR((Table19[[#This Row],[_202310]]-Table19[[#This Row],[_201910]])/Table19[[#This Row],[_201910]]*1,"")</f>
        <v>2.6666666666666665</v>
      </c>
    </row>
    <row r="1999" spans="1:8">
      <c r="A1999" s="132">
        <v>187745</v>
      </c>
      <c r="B1999" s="133" t="s">
        <v>1151</v>
      </c>
      <c r="C1999" s="134">
        <v>18</v>
      </c>
      <c r="D1999" s="134">
        <v>9</v>
      </c>
      <c r="E1999" s="134">
        <v>43</v>
      </c>
      <c r="F1999" s="134">
        <v>35</v>
      </c>
      <c r="G1999" s="135">
        <v>20</v>
      </c>
      <c r="H1999" s="137">
        <f>IFERROR((Table19[[#This Row],[_202310]]-Table19[[#This Row],[_201910]])/Table19[[#This Row],[_201910]]*1,"")</f>
        <v>0.1111111111111111</v>
      </c>
    </row>
    <row r="2000" spans="1:8">
      <c r="A2000" s="132">
        <v>187745</v>
      </c>
      <c r="B2000" s="133" t="s">
        <v>1152</v>
      </c>
      <c r="C2000" s="134">
        <v>45</v>
      </c>
      <c r="D2000" s="134">
        <v>45</v>
      </c>
      <c r="E2000" s="134">
        <v>38</v>
      </c>
      <c r="F2000" s="134">
        <v>10</v>
      </c>
      <c r="G2000" s="135">
        <v>29</v>
      </c>
      <c r="H2000" s="137">
        <f>IFERROR((Table19[[#This Row],[_202310]]-Table19[[#This Row],[_201910]])/Table19[[#This Row],[_201910]]*1,"")</f>
        <v>-0.35555555555555557</v>
      </c>
    </row>
    <row r="2001" spans="1:8">
      <c r="A2001" s="132">
        <v>187745</v>
      </c>
      <c r="B2001" s="133" t="s">
        <v>1153</v>
      </c>
      <c r="C2001" s="134">
        <v>0</v>
      </c>
      <c r="D2001" s="134">
        <v>9</v>
      </c>
      <c r="E2001" s="134">
        <v>5</v>
      </c>
      <c r="F2001" s="134">
        <v>0</v>
      </c>
      <c r="G2001" s="135">
        <v>0</v>
      </c>
      <c r="H2001" s="137" t="str">
        <f>IFERROR((Table19[[#This Row],[_202310]]-Table19[[#This Row],[_201910]])/Table19[[#This Row],[_201910]]*1,"")</f>
        <v/>
      </c>
    </row>
    <row r="2002" spans="1:8">
      <c r="A2002" s="132">
        <v>187745</v>
      </c>
      <c r="B2002" s="133" t="s">
        <v>1154</v>
      </c>
      <c r="C2002" s="134">
        <v>45</v>
      </c>
      <c r="D2002" s="134">
        <v>36</v>
      </c>
      <c r="E2002" s="134">
        <v>33</v>
      </c>
      <c r="F2002" s="134">
        <v>10</v>
      </c>
      <c r="G2002" s="135">
        <v>29</v>
      </c>
      <c r="H2002" s="137">
        <f>IFERROR((Table19[[#This Row],[_202310]]-Table19[[#This Row],[_201910]])/Table19[[#This Row],[_201910]]*1,"")</f>
        <v>-0.35555555555555557</v>
      </c>
    </row>
    <row r="2003" spans="1:8">
      <c r="A2003" s="132">
        <v>187745</v>
      </c>
      <c r="B2003" s="133" t="s">
        <v>1155</v>
      </c>
      <c r="C2003" s="134">
        <v>36</v>
      </c>
      <c r="D2003" s="134">
        <v>45</v>
      </c>
      <c r="E2003" s="134">
        <v>19</v>
      </c>
      <c r="F2003" s="134">
        <v>55</v>
      </c>
      <c r="G2003" s="135">
        <v>51</v>
      </c>
      <c r="H2003" s="137">
        <f>IFERROR((Table19[[#This Row],[_202310]]-Table19[[#This Row],[_201910]])/Table19[[#This Row],[_201910]]*1,"")</f>
        <v>0.41666666666666669</v>
      </c>
    </row>
    <row r="2004" spans="1:8">
      <c r="A2004" s="132">
        <v>188137</v>
      </c>
      <c r="B2004" s="133" t="s">
        <v>1130</v>
      </c>
      <c r="C2004" s="134">
        <v>501</v>
      </c>
      <c r="D2004" s="134">
        <v>604</v>
      </c>
      <c r="E2004" s="134">
        <v>542</v>
      </c>
      <c r="F2004" s="134">
        <v>380</v>
      </c>
      <c r="G2004" s="135">
        <v>358</v>
      </c>
      <c r="H2004" s="137">
        <f>IFERROR((Table19[[#This Row],[_202310]]-Table19[[#This Row],[_201910]])/Table19[[#This Row],[_201910]]*1,"")</f>
        <v>-0.28542914171656686</v>
      </c>
    </row>
    <row r="2005" spans="1:8">
      <c r="A2005" s="132">
        <v>188137</v>
      </c>
      <c r="B2005" s="133" t="s">
        <v>1131</v>
      </c>
      <c r="C2005" s="134">
        <v>1</v>
      </c>
      <c r="D2005" s="134">
        <v>2</v>
      </c>
      <c r="E2005" s="134">
        <v>7</v>
      </c>
      <c r="F2005" s="134">
        <v>0</v>
      </c>
      <c r="G2005" s="135">
        <v>1</v>
      </c>
      <c r="H2005" s="137">
        <f>IFERROR((Table19[[#This Row],[_202310]]-Table19[[#This Row],[_201910]])/Table19[[#This Row],[_201910]]*1,"")</f>
        <v>0</v>
      </c>
    </row>
    <row r="2006" spans="1:8">
      <c r="A2006" s="132">
        <v>188137</v>
      </c>
      <c r="B2006" s="133" t="s">
        <v>1132</v>
      </c>
      <c r="C2006" s="134">
        <v>500</v>
      </c>
      <c r="D2006" s="134">
        <v>602</v>
      </c>
      <c r="E2006" s="134">
        <v>535</v>
      </c>
      <c r="F2006" s="134">
        <v>380</v>
      </c>
      <c r="G2006" s="135">
        <v>357</v>
      </c>
      <c r="H2006" s="137">
        <f>IFERROR((Table19[[#This Row],[_202310]]-Table19[[#This Row],[_201910]])/Table19[[#This Row],[_201910]]*1,"")</f>
        <v>-0.28599999999999998</v>
      </c>
    </row>
    <row r="2007" spans="1:8">
      <c r="A2007" s="132">
        <v>188137</v>
      </c>
      <c r="B2007" s="133" t="s">
        <v>1133</v>
      </c>
      <c r="C2007" s="134">
        <v>27</v>
      </c>
      <c r="D2007" s="134">
        <v>52</v>
      </c>
      <c r="E2007" s="134">
        <v>58</v>
      </c>
      <c r="F2007" s="134">
        <v>47</v>
      </c>
      <c r="G2007" s="135">
        <v>39</v>
      </c>
      <c r="H2007" s="137">
        <f>IFERROR((Table19[[#This Row],[_202310]]-Table19[[#This Row],[_201910]])/Table19[[#This Row],[_201910]]*1,"")</f>
        <v>0.44444444444444442</v>
      </c>
    </row>
    <row r="2008" spans="1:8">
      <c r="A2008" s="132">
        <v>188137</v>
      </c>
      <c r="B2008" s="133" t="s">
        <v>1134</v>
      </c>
      <c r="C2008" s="134">
        <v>55</v>
      </c>
      <c r="D2008" s="134">
        <v>80</v>
      </c>
      <c r="E2008" s="134">
        <v>56</v>
      </c>
      <c r="F2008" s="134">
        <v>51</v>
      </c>
      <c r="G2008" s="135">
        <v>52</v>
      </c>
      <c r="H2008" s="137">
        <f>IFERROR((Table19[[#This Row],[_202310]]-Table19[[#This Row],[_201910]])/Table19[[#This Row],[_201910]]*1,"")</f>
        <v>-5.4545454545454543E-2</v>
      </c>
    </row>
    <row r="2009" spans="1:8">
      <c r="A2009" s="132">
        <v>188137</v>
      </c>
      <c r="B2009" s="133" t="s">
        <v>1135</v>
      </c>
      <c r="C2009" s="134" t="s">
        <v>129</v>
      </c>
      <c r="D2009" s="134" t="s">
        <v>129</v>
      </c>
      <c r="E2009" s="134" t="s">
        <v>129</v>
      </c>
      <c r="F2009" s="134" t="s">
        <v>129</v>
      </c>
      <c r="G2009" s="135" t="s">
        <v>129</v>
      </c>
      <c r="H2009" s="137" t="str">
        <f>IFERROR((Table19[[#This Row],[_202310]]-Table19[[#This Row],[_201910]])/Table19[[#This Row],[_201910]]*1,"")</f>
        <v/>
      </c>
    </row>
    <row r="2010" spans="1:8">
      <c r="A2010" s="132">
        <v>188137</v>
      </c>
      <c r="B2010" s="133" t="s">
        <v>1136</v>
      </c>
      <c r="C2010" s="134">
        <v>82</v>
      </c>
      <c r="D2010" s="134">
        <v>132</v>
      </c>
      <c r="E2010" s="134">
        <v>114</v>
      </c>
      <c r="F2010" s="134">
        <v>98</v>
      </c>
      <c r="G2010" s="135">
        <v>91</v>
      </c>
      <c r="H2010" s="137">
        <f>IFERROR((Table19[[#This Row],[_202310]]-Table19[[#This Row],[_201910]])/Table19[[#This Row],[_201910]]*1,"")</f>
        <v>0.10975609756097561</v>
      </c>
    </row>
    <row r="2011" spans="1:8">
      <c r="A2011" s="132">
        <v>188137</v>
      </c>
      <c r="B2011" s="133" t="s">
        <v>1137</v>
      </c>
      <c r="C2011" s="134">
        <v>16</v>
      </c>
      <c r="D2011" s="134">
        <v>22</v>
      </c>
      <c r="E2011" s="134">
        <v>21</v>
      </c>
      <c r="F2011" s="134">
        <v>26</v>
      </c>
      <c r="G2011" s="135">
        <v>25</v>
      </c>
      <c r="H2011" s="137">
        <f>IFERROR((Table19[[#This Row],[_202310]]-Table19[[#This Row],[_201910]])/Table19[[#This Row],[_201910]]*1,"")</f>
        <v>0.5625</v>
      </c>
    </row>
    <row r="2012" spans="1:8">
      <c r="A2012" s="132">
        <v>188137</v>
      </c>
      <c r="B2012" s="133" t="s">
        <v>1138</v>
      </c>
      <c r="C2012" s="134">
        <v>29</v>
      </c>
      <c r="D2012" s="134">
        <v>52</v>
      </c>
      <c r="E2012" s="134">
        <v>65</v>
      </c>
      <c r="F2012" s="134">
        <v>47</v>
      </c>
      <c r="G2012" s="135">
        <v>43</v>
      </c>
      <c r="H2012" s="137">
        <f>IFERROR((Table19[[#This Row],[_202310]]-Table19[[#This Row],[_201910]])/Table19[[#This Row],[_201910]]*1,"")</f>
        <v>0.48275862068965519</v>
      </c>
    </row>
    <row r="2013" spans="1:8">
      <c r="A2013" s="132">
        <v>188137</v>
      </c>
      <c r="B2013" s="133" t="s">
        <v>1139</v>
      </c>
      <c r="C2013" s="134">
        <v>82</v>
      </c>
      <c r="D2013" s="134">
        <v>107</v>
      </c>
      <c r="E2013" s="134">
        <v>75</v>
      </c>
      <c r="F2013" s="134">
        <v>64</v>
      </c>
      <c r="G2013" s="135">
        <v>56</v>
      </c>
      <c r="H2013" s="137">
        <f>IFERROR((Table19[[#This Row],[_202310]]-Table19[[#This Row],[_201910]])/Table19[[#This Row],[_201910]]*1,"")</f>
        <v>-0.31707317073170732</v>
      </c>
    </row>
    <row r="2014" spans="1:8">
      <c r="A2014" s="132">
        <v>188137</v>
      </c>
      <c r="B2014" s="133" t="s">
        <v>1140</v>
      </c>
      <c r="C2014" s="134" t="s">
        <v>129</v>
      </c>
      <c r="D2014" s="134" t="s">
        <v>129</v>
      </c>
      <c r="E2014" s="134" t="s">
        <v>129</v>
      </c>
      <c r="F2014" s="134" t="s">
        <v>129</v>
      </c>
      <c r="G2014" s="135" t="s">
        <v>129</v>
      </c>
      <c r="H2014" s="137" t="str">
        <f>IFERROR((Table19[[#This Row],[_202310]]-Table19[[#This Row],[_201910]])/Table19[[#This Row],[_201910]]*1,"")</f>
        <v/>
      </c>
    </row>
    <row r="2015" spans="1:8">
      <c r="A2015" s="132">
        <v>188137</v>
      </c>
      <c r="B2015" s="133" t="s">
        <v>1141</v>
      </c>
      <c r="C2015" s="134">
        <v>111</v>
      </c>
      <c r="D2015" s="134">
        <v>159</v>
      </c>
      <c r="E2015" s="134">
        <v>140</v>
      </c>
      <c r="F2015" s="134">
        <v>111</v>
      </c>
      <c r="G2015" s="135">
        <v>99</v>
      </c>
      <c r="H2015" s="137">
        <f>IFERROR((Table19[[#This Row],[_202310]]-Table19[[#This Row],[_201910]])/Table19[[#This Row],[_201910]]*1,"")</f>
        <v>-0.10810810810810811</v>
      </c>
    </row>
    <row r="2016" spans="1:8">
      <c r="A2016" s="132">
        <v>188137</v>
      </c>
      <c r="B2016" s="133" t="s">
        <v>1142</v>
      </c>
      <c r="C2016" s="134">
        <v>22</v>
      </c>
      <c r="D2016" s="134">
        <v>26</v>
      </c>
      <c r="E2016" s="134">
        <v>26</v>
      </c>
      <c r="F2016" s="134">
        <v>29</v>
      </c>
      <c r="G2016" s="135">
        <v>28</v>
      </c>
      <c r="H2016" s="137">
        <f>IFERROR((Table19[[#This Row],[_202310]]-Table19[[#This Row],[_201910]])/Table19[[#This Row],[_201910]]*1,"")</f>
        <v>0.27272727272727271</v>
      </c>
    </row>
    <row r="2017" spans="1:8">
      <c r="A2017" s="132">
        <v>188137</v>
      </c>
      <c r="B2017" s="133" t="s">
        <v>1143</v>
      </c>
      <c r="C2017" s="134">
        <v>27</v>
      </c>
      <c r="D2017" s="134">
        <v>53</v>
      </c>
      <c r="E2017" s="134">
        <v>59</v>
      </c>
      <c r="F2017" s="134">
        <v>50</v>
      </c>
      <c r="G2017" s="135">
        <v>41</v>
      </c>
      <c r="H2017" s="137">
        <f>IFERROR((Table19[[#This Row],[_202310]]-Table19[[#This Row],[_201910]])/Table19[[#This Row],[_201910]]*1,"")</f>
        <v>0.51851851851851849</v>
      </c>
    </row>
    <row r="2018" spans="1:8">
      <c r="A2018" s="132">
        <v>188137</v>
      </c>
      <c r="B2018" s="133" t="s">
        <v>1144</v>
      </c>
      <c r="C2018" s="134">
        <v>94</v>
      </c>
      <c r="D2018" s="134">
        <v>118</v>
      </c>
      <c r="E2018" s="134">
        <v>87</v>
      </c>
      <c r="F2018" s="134">
        <v>69</v>
      </c>
      <c r="G2018" s="135">
        <v>63</v>
      </c>
      <c r="H2018" s="137">
        <f>IFERROR((Table19[[#This Row],[_202310]]-Table19[[#This Row],[_201910]])/Table19[[#This Row],[_201910]]*1,"")</f>
        <v>-0.32978723404255317</v>
      </c>
    </row>
    <row r="2019" spans="1:8">
      <c r="A2019" s="132">
        <v>188137</v>
      </c>
      <c r="B2019" s="133" t="s">
        <v>1145</v>
      </c>
      <c r="C2019" s="134" t="s">
        <v>129</v>
      </c>
      <c r="D2019" s="134" t="s">
        <v>129</v>
      </c>
      <c r="E2019" s="134" t="s">
        <v>129</v>
      </c>
      <c r="F2019" s="134" t="s">
        <v>129</v>
      </c>
      <c r="G2019" s="135" t="s">
        <v>129</v>
      </c>
      <c r="H2019" s="137" t="str">
        <f>IFERROR((Table19[[#This Row],[_202310]]-Table19[[#This Row],[_201910]])/Table19[[#This Row],[_201910]]*1,"")</f>
        <v/>
      </c>
    </row>
    <row r="2020" spans="1:8">
      <c r="A2020" s="132">
        <v>188137</v>
      </c>
      <c r="B2020" s="133" t="s">
        <v>1146</v>
      </c>
      <c r="C2020" s="134">
        <v>121</v>
      </c>
      <c r="D2020" s="134">
        <v>171</v>
      </c>
      <c r="E2020" s="134">
        <v>146</v>
      </c>
      <c r="F2020" s="134">
        <v>119</v>
      </c>
      <c r="G2020" s="135">
        <v>104</v>
      </c>
      <c r="H2020" s="137">
        <f>IFERROR((Table19[[#This Row],[_202310]]-Table19[[#This Row],[_201910]])/Table19[[#This Row],[_201910]]*1,"")</f>
        <v>-0.14049586776859505</v>
      </c>
    </row>
    <row r="2021" spans="1:8">
      <c r="A2021" s="132">
        <v>188137</v>
      </c>
      <c r="B2021" s="133" t="s">
        <v>1147</v>
      </c>
      <c r="C2021" s="134">
        <v>14</v>
      </c>
      <c r="D2021" s="134">
        <v>15</v>
      </c>
      <c r="E2021" s="134">
        <v>8</v>
      </c>
      <c r="F2021" s="134">
        <v>10</v>
      </c>
      <c r="G2021" s="135">
        <v>11</v>
      </c>
      <c r="H2021" s="137">
        <f>IFERROR((Table19[[#This Row],[_202310]]-Table19[[#This Row],[_201910]])/Table19[[#This Row],[_201910]]*1,"")</f>
        <v>-0.21428571428571427</v>
      </c>
    </row>
    <row r="2022" spans="1:8">
      <c r="A2022" s="132">
        <v>188137</v>
      </c>
      <c r="B2022" s="133" t="s">
        <v>1148</v>
      </c>
      <c r="C2022" s="134">
        <v>111</v>
      </c>
      <c r="D2022" s="134">
        <v>129</v>
      </c>
      <c r="E2022" s="134">
        <v>114</v>
      </c>
      <c r="F2022" s="134">
        <v>72</v>
      </c>
      <c r="G2022" s="135">
        <v>68</v>
      </c>
      <c r="H2022" s="137">
        <f>IFERROR((Table19[[#This Row],[_202310]]-Table19[[#This Row],[_201910]])/Table19[[#This Row],[_201910]]*1,"")</f>
        <v>-0.38738738738738737</v>
      </c>
    </row>
    <row r="2023" spans="1:8">
      <c r="A2023" s="132">
        <v>188137</v>
      </c>
      <c r="B2023" s="133" t="s">
        <v>1149</v>
      </c>
      <c r="C2023" s="134">
        <v>254</v>
      </c>
      <c r="D2023" s="134">
        <v>287</v>
      </c>
      <c r="E2023" s="134">
        <v>267</v>
      </c>
      <c r="F2023" s="134">
        <v>179</v>
      </c>
      <c r="G2023" s="135">
        <v>174</v>
      </c>
      <c r="H2023" s="137">
        <f>IFERROR((Table19[[#This Row],[_202310]]-Table19[[#This Row],[_201910]])/Table19[[#This Row],[_201910]]*1,"")</f>
        <v>-0.31496062992125984</v>
      </c>
    </row>
    <row r="2024" spans="1:8">
      <c r="A2024" s="132">
        <v>188137</v>
      </c>
      <c r="B2024" s="133" t="s">
        <v>1150</v>
      </c>
      <c r="C2024" s="134">
        <v>379</v>
      </c>
      <c r="D2024" s="134">
        <v>431</v>
      </c>
      <c r="E2024" s="134">
        <v>389</v>
      </c>
      <c r="F2024" s="134">
        <v>261</v>
      </c>
      <c r="G2024" s="135">
        <v>253</v>
      </c>
      <c r="H2024" s="137">
        <f>IFERROR((Table19[[#This Row],[_202310]]-Table19[[#This Row],[_201910]])/Table19[[#This Row],[_201910]]*1,"")</f>
        <v>-0.33245382585751981</v>
      </c>
    </row>
    <row r="2025" spans="1:8">
      <c r="A2025" s="132">
        <v>188137</v>
      </c>
      <c r="B2025" s="133" t="s">
        <v>1151</v>
      </c>
      <c r="C2025" s="134">
        <v>24</v>
      </c>
      <c r="D2025" s="134">
        <v>28</v>
      </c>
      <c r="E2025" s="134">
        <v>27</v>
      </c>
      <c r="F2025" s="134">
        <v>31</v>
      </c>
      <c r="G2025" s="135">
        <v>29</v>
      </c>
      <c r="H2025" s="137">
        <f>IFERROR((Table19[[#This Row],[_202310]]-Table19[[#This Row],[_201910]])/Table19[[#This Row],[_201910]]*1,"")</f>
        <v>0.20833333333333334</v>
      </c>
    </row>
    <row r="2026" spans="1:8">
      <c r="A2026" s="132">
        <v>188137</v>
      </c>
      <c r="B2026" s="133" t="s">
        <v>1152</v>
      </c>
      <c r="C2026" s="134">
        <v>25</v>
      </c>
      <c r="D2026" s="134">
        <v>24</v>
      </c>
      <c r="E2026" s="134">
        <v>23</v>
      </c>
      <c r="F2026" s="134">
        <v>22</v>
      </c>
      <c r="G2026" s="135">
        <v>22</v>
      </c>
      <c r="H2026" s="137">
        <f>IFERROR((Table19[[#This Row],[_202310]]-Table19[[#This Row],[_201910]])/Table19[[#This Row],[_201910]]*1,"")</f>
        <v>-0.12</v>
      </c>
    </row>
    <row r="2027" spans="1:8">
      <c r="A2027" s="132">
        <v>188137</v>
      </c>
      <c r="B2027" s="133" t="s">
        <v>1153</v>
      </c>
      <c r="C2027" s="134">
        <v>3</v>
      </c>
      <c r="D2027" s="134">
        <v>2</v>
      </c>
      <c r="E2027" s="134">
        <v>1</v>
      </c>
      <c r="F2027" s="134">
        <v>3</v>
      </c>
      <c r="G2027" s="135">
        <v>3</v>
      </c>
      <c r="H2027" s="137">
        <f>IFERROR((Table19[[#This Row],[_202310]]-Table19[[#This Row],[_201910]])/Table19[[#This Row],[_201910]]*1,"")</f>
        <v>0</v>
      </c>
    </row>
    <row r="2028" spans="1:8">
      <c r="A2028" s="132">
        <v>188137</v>
      </c>
      <c r="B2028" s="133" t="s">
        <v>1154</v>
      </c>
      <c r="C2028" s="134">
        <v>22</v>
      </c>
      <c r="D2028" s="134">
        <v>21</v>
      </c>
      <c r="E2028" s="134">
        <v>21</v>
      </c>
      <c r="F2028" s="134">
        <v>19</v>
      </c>
      <c r="G2028" s="135">
        <v>19</v>
      </c>
      <c r="H2028" s="137">
        <f>IFERROR((Table19[[#This Row],[_202310]]-Table19[[#This Row],[_201910]])/Table19[[#This Row],[_201910]]*1,"")</f>
        <v>-0.13636363636363635</v>
      </c>
    </row>
    <row r="2029" spans="1:8">
      <c r="A2029" s="132">
        <v>188137</v>
      </c>
      <c r="B2029" s="133" t="s">
        <v>1155</v>
      </c>
      <c r="C2029" s="134">
        <v>51</v>
      </c>
      <c r="D2029" s="134">
        <v>48</v>
      </c>
      <c r="E2029" s="134">
        <v>50</v>
      </c>
      <c r="F2029" s="134">
        <v>47</v>
      </c>
      <c r="G2029" s="135">
        <v>49</v>
      </c>
      <c r="H2029" s="137">
        <f>IFERROR((Table19[[#This Row],[_202310]]-Table19[[#This Row],[_201910]])/Table19[[#This Row],[_201910]]*1,"")</f>
        <v>-3.9215686274509803E-2</v>
      </c>
    </row>
    <row r="2030" spans="1:8">
      <c r="A2030" s="132">
        <v>190619</v>
      </c>
      <c r="B2030" s="133" t="s">
        <v>1130</v>
      </c>
      <c r="C2030" s="134">
        <v>3576</v>
      </c>
      <c r="D2030" s="134">
        <v>3451</v>
      </c>
      <c r="E2030" s="134">
        <v>3569</v>
      </c>
      <c r="F2030" s="134">
        <v>3319</v>
      </c>
      <c r="G2030" s="135">
        <v>2911</v>
      </c>
      <c r="H2030" s="137">
        <f>IFERROR((Table19[[#This Row],[_202310]]-Table19[[#This Row],[_201910]])/Table19[[#This Row],[_201910]]*1,"")</f>
        <v>-0.18596196868008949</v>
      </c>
    </row>
    <row r="2031" spans="1:8">
      <c r="A2031" s="132">
        <v>190619</v>
      </c>
      <c r="B2031" s="133" t="s">
        <v>1131</v>
      </c>
      <c r="C2031" s="134">
        <v>0</v>
      </c>
      <c r="D2031" s="134">
        <v>0</v>
      </c>
      <c r="E2031" s="134">
        <v>0</v>
      </c>
      <c r="F2031" s="134">
        <v>0</v>
      </c>
      <c r="G2031" s="135">
        <v>0</v>
      </c>
      <c r="H2031" s="137" t="str">
        <f>IFERROR((Table19[[#This Row],[_202310]]-Table19[[#This Row],[_201910]])/Table19[[#This Row],[_201910]]*1,"")</f>
        <v/>
      </c>
    </row>
    <row r="2032" spans="1:8">
      <c r="A2032" s="132">
        <v>190619</v>
      </c>
      <c r="B2032" s="133" t="s">
        <v>1132</v>
      </c>
      <c r="C2032" s="134">
        <v>3576</v>
      </c>
      <c r="D2032" s="134">
        <v>3451</v>
      </c>
      <c r="E2032" s="134">
        <v>3569</v>
      </c>
      <c r="F2032" s="134">
        <v>3319</v>
      </c>
      <c r="G2032" s="135">
        <v>2911</v>
      </c>
      <c r="H2032" s="137">
        <f>IFERROR((Table19[[#This Row],[_202310]]-Table19[[#This Row],[_201910]])/Table19[[#This Row],[_201910]]*1,"")</f>
        <v>-0.18596196868008949</v>
      </c>
    </row>
    <row r="2033" spans="1:8">
      <c r="A2033" s="132">
        <v>190619</v>
      </c>
      <c r="B2033" s="133" t="s">
        <v>1133</v>
      </c>
      <c r="C2033" s="134">
        <v>0</v>
      </c>
      <c r="D2033" s="134">
        <v>0</v>
      </c>
      <c r="E2033" s="134">
        <v>0</v>
      </c>
      <c r="F2033" s="134">
        <v>0</v>
      </c>
      <c r="G2033" s="135">
        <v>0</v>
      </c>
      <c r="H2033" s="137" t="str">
        <f>IFERROR((Table19[[#This Row],[_202310]]-Table19[[#This Row],[_201910]])/Table19[[#This Row],[_201910]]*1,"")</f>
        <v/>
      </c>
    </row>
    <row r="2034" spans="1:8">
      <c r="A2034" s="132">
        <v>190619</v>
      </c>
      <c r="B2034" s="133" t="s">
        <v>1134</v>
      </c>
      <c r="C2034" s="134">
        <v>959</v>
      </c>
      <c r="D2034" s="134">
        <v>1000</v>
      </c>
      <c r="E2034" s="134">
        <v>1098</v>
      </c>
      <c r="F2034" s="134">
        <v>1053</v>
      </c>
      <c r="G2034" s="135">
        <v>1056</v>
      </c>
      <c r="H2034" s="137">
        <f>IFERROR((Table19[[#This Row],[_202310]]-Table19[[#This Row],[_201910]])/Table19[[#This Row],[_201910]]*1,"")</f>
        <v>0.10114702815432743</v>
      </c>
    </row>
    <row r="2035" spans="1:8">
      <c r="A2035" s="132">
        <v>190619</v>
      </c>
      <c r="B2035" s="133" t="s">
        <v>1135</v>
      </c>
      <c r="C2035" s="134" t="s">
        <v>129</v>
      </c>
      <c r="D2035" s="134" t="s">
        <v>129</v>
      </c>
      <c r="E2035" s="134" t="s">
        <v>129</v>
      </c>
      <c r="F2035" s="134" t="s">
        <v>129</v>
      </c>
      <c r="G2035" s="135" t="s">
        <v>129</v>
      </c>
      <c r="H2035" s="137" t="str">
        <f>IFERROR((Table19[[#This Row],[_202310]]-Table19[[#This Row],[_201910]])/Table19[[#This Row],[_201910]]*1,"")</f>
        <v/>
      </c>
    </row>
    <row r="2036" spans="1:8">
      <c r="A2036" s="132">
        <v>190619</v>
      </c>
      <c r="B2036" s="133" t="s">
        <v>1136</v>
      </c>
      <c r="C2036" s="134">
        <v>959</v>
      </c>
      <c r="D2036" s="134">
        <v>1000</v>
      </c>
      <c r="E2036" s="134">
        <v>1098</v>
      </c>
      <c r="F2036" s="134">
        <v>1053</v>
      </c>
      <c r="G2036" s="135">
        <v>1056</v>
      </c>
      <c r="H2036" s="137">
        <f>IFERROR((Table19[[#This Row],[_202310]]-Table19[[#This Row],[_201910]])/Table19[[#This Row],[_201910]]*1,"")</f>
        <v>0.10114702815432743</v>
      </c>
    </row>
    <row r="2037" spans="1:8">
      <c r="A2037" s="132">
        <v>190619</v>
      </c>
      <c r="B2037" s="133" t="s">
        <v>1137</v>
      </c>
      <c r="C2037" s="134">
        <v>27</v>
      </c>
      <c r="D2037" s="134">
        <v>29</v>
      </c>
      <c r="E2037" s="134">
        <v>31</v>
      </c>
      <c r="F2037" s="134">
        <v>32</v>
      </c>
      <c r="G2037" s="135">
        <v>36</v>
      </c>
      <c r="H2037" s="137">
        <f>IFERROR((Table19[[#This Row],[_202310]]-Table19[[#This Row],[_201910]])/Table19[[#This Row],[_201910]]*1,"")</f>
        <v>0.33333333333333331</v>
      </c>
    </row>
    <row r="2038" spans="1:8">
      <c r="A2038" s="132">
        <v>190619</v>
      </c>
      <c r="B2038" s="133" t="s">
        <v>1138</v>
      </c>
      <c r="C2038" s="134">
        <v>0</v>
      </c>
      <c r="D2038" s="134">
        <v>0</v>
      </c>
      <c r="E2038" s="134">
        <v>0</v>
      </c>
      <c r="F2038" s="134">
        <v>0</v>
      </c>
      <c r="G2038" s="135">
        <v>0</v>
      </c>
      <c r="H2038" s="137" t="str">
        <f>IFERROR((Table19[[#This Row],[_202310]]-Table19[[#This Row],[_201910]])/Table19[[#This Row],[_201910]]*1,"")</f>
        <v/>
      </c>
    </row>
    <row r="2039" spans="1:8">
      <c r="A2039" s="132">
        <v>190619</v>
      </c>
      <c r="B2039" s="133" t="s">
        <v>1139</v>
      </c>
      <c r="C2039" s="134">
        <v>1135</v>
      </c>
      <c r="D2039" s="134">
        <v>1183</v>
      </c>
      <c r="E2039" s="134">
        <v>1257</v>
      </c>
      <c r="F2039" s="134">
        <v>1231</v>
      </c>
      <c r="G2039" s="135">
        <v>1167</v>
      </c>
      <c r="H2039" s="137">
        <f>IFERROR((Table19[[#This Row],[_202310]]-Table19[[#This Row],[_201910]])/Table19[[#This Row],[_201910]]*1,"")</f>
        <v>2.8193832599118944E-2</v>
      </c>
    </row>
    <row r="2040" spans="1:8">
      <c r="A2040" s="132">
        <v>190619</v>
      </c>
      <c r="B2040" s="133" t="s">
        <v>1140</v>
      </c>
      <c r="C2040" s="134" t="s">
        <v>129</v>
      </c>
      <c r="D2040" s="134" t="s">
        <v>129</v>
      </c>
      <c r="E2040" s="134" t="s">
        <v>129</v>
      </c>
      <c r="F2040" s="134" t="s">
        <v>129</v>
      </c>
      <c r="G2040" s="135" t="s">
        <v>129</v>
      </c>
      <c r="H2040" s="137" t="str">
        <f>IFERROR((Table19[[#This Row],[_202310]]-Table19[[#This Row],[_201910]])/Table19[[#This Row],[_201910]]*1,"")</f>
        <v/>
      </c>
    </row>
    <row r="2041" spans="1:8">
      <c r="A2041" s="132">
        <v>190619</v>
      </c>
      <c r="B2041" s="133" t="s">
        <v>1141</v>
      </c>
      <c r="C2041" s="134">
        <v>1135</v>
      </c>
      <c r="D2041" s="134">
        <v>1183</v>
      </c>
      <c r="E2041" s="134">
        <v>1257</v>
      </c>
      <c r="F2041" s="134">
        <v>1231</v>
      </c>
      <c r="G2041" s="135">
        <v>1167</v>
      </c>
      <c r="H2041" s="137">
        <f>IFERROR((Table19[[#This Row],[_202310]]-Table19[[#This Row],[_201910]])/Table19[[#This Row],[_201910]]*1,"")</f>
        <v>2.8193832599118944E-2</v>
      </c>
    </row>
    <row r="2042" spans="1:8">
      <c r="A2042" s="132">
        <v>190619</v>
      </c>
      <c r="B2042" s="133" t="s">
        <v>1142</v>
      </c>
      <c r="C2042" s="134">
        <v>32</v>
      </c>
      <c r="D2042" s="134">
        <v>34</v>
      </c>
      <c r="E2042" s="134">
        <v>35</v>
      </c>
      <c r="F2042" s="134">
        <v>37</v>
      </c>
      <c r="G2042" s="135">
        <v>40</v>
      </c>
      <c r="H2042" s="137">
        <f>IFERROR((Table19[[#This Row],[_202310]]-Table19[[#This Row],[_201910]])/Table19[[#This Row],[_201910]]*1,"")</f>
        <v>0.25</v>
      </c>
    </row>
    <row r="2043" spans="1:8">
      <c r="A2043" s="132">
        <v>190619</v>
      </c>
      <c r="B2043" s="133" t="s">
        <v>1143</v>
      </c>
      <c r="C2043" s="134">
        <v>0</v>
      </c>
      <c r="D2043" s="134">
        <v>0</v>
      </c>
      <c r="E2043" s="134">
        <v>0</v>
      </c>
      <c r="F2043" s="134">
        <v>0</v>
      </c>
      <c r="G2043" s="135">
        <v>0</v>
      </c>
      <c r="H2043" s="137" t="str">
        <f>IFERROR((Table19[[#This Row],[_202310]]-Table19[[#This Row],[_201910]])/Table19[[#This Row],[_201910]]*1,"")</f>
        <v/>
      </c>
    </row>
    <row r="2044" spans="1:8">
      <c r="A2044" s="132">
        <v>190619</v>
      </c>
      <c r="B2044" s="133" t="s">
        <v>1144</v>
      </c>
      <c r="C2044" s="134">
        <v>1217</v>
      </c>
      <c r="D2044" s="134">
        <v>1242</v>
      </c>
      <c r="E2044" s="134">
        <v>1325</v>
      </c>
      <c r="F2044" s="134">
        <v>1290</v>
      </c>
      <c r="G2044" s="135">
        <v>1202</v>
      </c>
      <c r="H2044" s="137">
        <f>IFERROR((Table19[[#This Row],[_202310]]-Table19[[#This Row],[_201910]])/Table19[[#This Row],[_201910]]*1,"")</f>
        <v>-1.2325390304026294E-2</v>
      </c>
    </row>
    <row r="2045" spans="1:8">
      <c r="A2045" s="132">
        <v>190619</v>
      </c>
      <c r="B2045" s="133" t="s">
        <v>1145</v>
      </c>
      <c r="C2045" s="134" t="s">
        <v>129</v>
      </c>
      <c r="D2045" s="134" t="s">
        <v>129</v>
      </c>
      <c r="E2045" s="134" t="s">
        <v>129</v>
      </c>
      <c r="F2045" s="134" t="s">
        <v>129</v>
      </c>
      <c r="G2045" s="135" t="s">
        <v>129</v>
      </c>
      <c r="H2045" s="137" t="str">
        <f>IFERROR((Table19[[#This Row],[_202310]]-Table19[[#This Row],[_201910]])/Table19[[#This Row],[_201910]]*1,"")</f>
        <v/>
      </c>
    </row>
    <row r="2046" spans="1:8">
      <c r="A2046" s="132">
        <v>190619</v>
      </c>
      <c r="B2046" s="133" t="s">
        <v>1146</v>
      </c>
      <c r="C2046" s="134">
        <v>1217</v>
      </c>
      <c r="D2046" s="134">
        <v>1242</v>
      </c>
      <c r="E2046" s="134">
        <v>1325</v>
      </c>
      <c r="F2046" s="134">
        <v>1290</v>
      </c>
      <c r="G2046" s="135">
        <v>1202</v>
      </c>
      <c r="H2046" s="137">
        <f>IFERROR((Table19[[#This Row],[_202310]]-Table19[[#This Row],[_201910]])/Table19[[#This Row],[_201910]]*1,"")</f>
        <v>-1.2325390304026294E-2</v>
      </c>
    </row>
    <row r="2047" spans="1:8">
      <c r="A2047" s="132">
        <v>190619</v>
      </c>
      <c r="B2047" s="133" t="s">
        <v>1147</v>
      </c>
      <c r="C2047" s="134">
        <v>36</v>
      </c>
      <c r="D2047" s="134">
        <v>36</v>
      </c>
      <c r="E2047" s="134">
        <v>34</v>
      </c>
      <c r="F2047" s="134">
        <v>20</v>
      </c>
      <c r="G2047" s="135">
        <v>17</v>
      </c>
      <c r="H2047" s="137">
        <f>IFERROR((Table19[[#This Row],[_202310]]-Table19[[#This Row],[_201910]])/Table19[[#This Row],[_201910]]*1,"")</f>
        <v>-0.52777777777777779</v>
      </c>
    </row>
    <row r="2048" spans="1:8">
      <c r="A2048" s="132">
        <v>190619</v>
      </c>
      <c r="B2048" s="133" t="s">
        <v>1148</v>
      </c>
      <c r="C2048" s="134">
        <v>860</v>
      </c>
      <c r="D2048" s="134">
        <v>811</v>
      </c>
      <c r="E2048" s="134">
        <v>869</v>
      </c>
      <c r="F2048" s="134">
        <v>773</v>
      </c>
      <c r="G2048" s="135">
        <v>637</v>
      </c>
      <c r="H2048" s="137">
        <f>IFERROR((Table19[[#This Row],[_202310]]-Table19[[#This Row],[_201910]])/Table19[[#This Row],[_201910]]*1,"")</f>
        <v>-0.25930232558139538</v>
      </c>
    </row>
    <row r="2049" spans="1:8">
      <c r="A2049" s="132">
        <v>190619</v>
      </c>
      <c r="B2049" s="133" t="s">
        <v>1149</v>
      </c>
      <c r="C2049" s="134">
        <v>1463</v>
      </c>
      <c r="D2049" s="134">
        <v>1362</v>
      </c>
      <c r="E2049" s="134">
        <v>1341</v>
      </c>
      <c r="F2049" s="134">
        <v>1236</v>
      </c>
      <c r="G2049" s="135">
        <v>1055</v>
      </c>
      <c r="H2049" s="137">
        <f>IFERROR((Table19[[#This Row],[_202310]]-Table19[[#This Row],[_201910]])/Table19[[#This Row],[_201910]]*1,"")</f>
        <v>-0.278879015721121</v>
      </c>
    </row>
    <row r="2050" spans="1:8">
      <c r="A2050" s="132">
        <v>190619</v>
      </c>
      <c r="B2050" s="133" t="s">
        <v>1150</v>
      </c>
      <c r="C2050" s="134">
        <v>2359</v>
      </c>
      <c r="D2050" s="134">
        <v>2209</v>
      </c>
      <c r="E2050" s="134">
        <v>2244</v>
      </c>
      <c r="F2050" s="134">
        <v>2029</v>
      </c>
      <c r="G2050" s="135">
        <v>1709</v>
      </c>
      <c r="H2050" s="137">
        <f>IFERROR((Table19[[#This Row],[_202310]]-Table19[[#This Row],[_201910]])/Table19[[#This Row],[_201910]]*1,"")</f>
        <v>-0.27554048325561681</v>
      </c>
    </row>
    <row r="2051" spans="1:8">
      <c r="A2051" s="132">
        <v>190619</v>
      </c>
      <c r="B2051" s="133" t="s">
        <v>1151</v>
      </c>
      <c r="C2051" s="134">
        <v>34</v>
      </c>
      <c r="D2051" s="134">
        <v>36</v>
      </c>
      <c r="E2051" s="134">
        <v>37</v>
      </c>
      <c r="F2051" s="134">
        <v>39</v>
      </c>
      <c r="G2051" s="135">
        <v>41</v>
      </c>
      <c r="H2051" s="137">
        <f>IFERROR((Table19[[#This Row],[_202310]]-Table19[[#This Row],[_201910]])/Table19[[#This Row],[_201910]]*1,"")</f>
        <v>0.20588235294117646</v>
      </c>
    </row>
    <row r="2052" spans="1:8">
      <c r="A2052" s="132">
        <v>190619</v>
      </c>
      <c r="B2052" s="133" t="s">
        <v>1152</v>
      </c>
      <c r="C2052" s="134">
        <v>25</v>
      </c>
      <c r="D2052" s="134">
        <v>25</v>
      </c>
      <c r="E2052" s="134">
        <v>25</v>
      </c>
      <c r="F2052" s="134">
        <v>24</v>
      </c>
      <c r="G2052" s="135">
        <v>22</v>
      </c>
      <c r="H2052" s="137">
        <f>IFERROR((Table19[[#This Row],[_202310]]-Table19[[#This Row],[_201910]])/Table19[[#This Row],[_201910]]*1,"")</f>
        <v>-0.12</v>
      </c>
    </row>
    <row r="2053" spans="1:8">
      <c r="A2053" s="132">
        <v>190619</v>
      </c>
      <c r="B2053" s="133" t="s">
        <v>1153</v>
      </c>
      <c r="C2053" s="134">
        <v>1</v>
      </c>
      <c r="D2053" s="134">
        <v>1</v>
      </c>
      <c r="E2053" s="134">
        <v>1</v>
      </c>
      <c r="F2053" s="134">
        <v>1</v>
      </c>
      <c r="G2053" s="135">
        <v>1</v>
      </c>
      <c r="H2053" s="137">
        <f>IFERROR((Table19[[#This Row],[_202310]]-Table19[[#This Row],[_201910]])/Table19[[#This Row],[_201910]]*1,"")</f>
        <v>0</v>
      </c>
    </row>
    <row r="2054" spans="1:8">
      <c r="A2054" s="132">
        <v>190619</v>
      </c>
      <c r="B2054" s="133" t="s">
        <v>1154</v>
      </c>
      <c r="C2054" s="134">
        <v>24</v>
      </c>
      <c r="D2054" s="134">
        <v>24</v>
      </c>
      <c r="E2054" s="134">
        <v>24</v>
      </c>
      <c r="F2054" s="134">
        <v>23</v>
      </c>
      <c r="G2054" s="135">
        <v>22</v>
      </c>
      <c r="H2054" s="137">
        <f>IFERROR((Table19[[#This Row],[_202310]]-Table19[[#This Row],[_201910]])/Table19[[#This Row],[_201910]]*1,"")</f>
        <v>-8.3333333333333329E-2</v>
      </c>
    </row>
    <row r="2055" spans="1:8">
      <c r="A2055" s="132">
        <v>190619</v>
      </c>
      <c r="B2055" s="133" t="s">
        <v>1155</v>
      </c>
      <c r="C2055" s="134">
        <v>41</v>
      </c>
      <c r="D2055" s="134">
        <v>39</v>
      </c>
      <c r="E2055" s="134">
        <v>38</v>
      </c>
      <c r="F2055" s="134">
        <v>37</v>
      </c>
      <c r="G2055" s="135">
        <v>36</v>
      </c>
      <c r="H2055" s="137">
        <f>IFERROR((Table19[[#This Row],[_202310]]-Table19[[#This Row],[_201910]])/Table19[[#This Row],[_201910]]*1,"")</f>
        <v>-0.12195121951219512</v>
      </c>
    </row>
    <row r="2056" spans="1:8">
      <c r="A2056" s="132">
        <v>193283</v>
      </c>
      <c r="B2056" s="133" t="s">
        <v>1130</v>
      </c>
      <c r="C2056" s="134">
        <v>1997</v>
      </c>
      <c r="D2056" s="134">
        <v>1880</v>
      </c>
      <c r="E2056" s="134">
        <v>1773</v>
      </c>
      <c r="F2056" s="134">
        <v>1587</v>
      </c>
      <c r="G2056" s="135">
        <v>1458</v>
      </c>
      <c r="H2056" s="137">
        <f>IFERROR((Table19[[#This Row],[_202310]]-Table19[[#This Row],[_201910]])/Table19[[#This Row],[_201910]]*1,"")</f>
        <v>-0.26990485728592889</v>
      </c>
    </row>
    <row r="2057" spans="1:8">
      <c r="A2057" s="132">
        <v>193283</v>
      </c>
      <c r="B2057" s="133" t="s">
        <v>1131</v>
      </c>
      <c r="C2057" s="134">
        <v>6</v>
      </c>
      <c r="D2057" s="134">
        <v>3</v>
      </c>
      <c r="E2057" s="134">
        <v>2</v>
      </c>
      <c r="F2057" s="134">
        <v>3</v>
      </c>
      <c r="G2057" s="135">
        <v>5</v>
      </c>
      <c r="H2057" s="137">
        <f>IFERROR((Table19[[#This Row],[_202310]]-Table19[[#This Row],[_201910]])/Table19[[#This Row],[_201910]]*1,"")</f>
        <v>-0.16666666666666666</v>
      </c>
    </row>
    <row r="2058" spans="1:8">
      <c r="A2058" s="132">
        <v>193283</v>
      </c>
      <c r="B2058" s="133" t="s">
        <v>1132</v>
      </c>
      <c r="C2058" s="134">
        <v>1991</v>
      </c>
      <c r="D2058" s="134">
        <v>1877</v>
      </c>
      <c r="E2058" s="134">
        <v>1771</v>
      </c>
      <c r="F2058" s="134">
        <v>1584</v>
      </c>
      <c r="G2058" s="135">
        <v>1453</v>
      </c>
      <c r="H2058" s="137">
        <f>IFERROR((Table19[[#This Row],[_202310]]-Table19[[#This Row],[_201910]])/Table19[[#This Row],[_201910]]*1,"")</f>
        <v>-0.27021597187343044</v>
      </c>
    </row>
    <row r="2059" spans="1:8">
      <c r="A2059" s="132">
        <v>193283</v>
      </c>
      <c r="B2059" s="133" t="s">
        <v>1133</v>
      </c>
      <c r="C2059" s="134">
        <v>75</v>
      </c>
      <c r="D2059" s="134">
        <v>90</v>
      </c>
      <c r="E2059" s="134">
        <v>87</v>
      </c>
      <c r="F2059" s="134">
        <v>75</v>
      </c>
      <c r="G2059" s="135">
        <v>57</v>
      </c>
      <c r="H2059" s="137">
        <f>IFERROR((Table19[[#This Row],[_202310]]-Table19[[#This Row],[_201910]])/Table19[[#This Row],[_201910]]*1,"")</f>
        <v>-0.24</v>
      </c>
    </row>
    <row r="2060" spans="1:8">
      <c r="A2060" s="132">
        <v>193283</v>
      </c>
      <c r="B2060" s="133" t="s">
        <v>1134</v>
      </c>
      <c r="C2060" s="134">
        <v>491</v>
      </c>
      <c r="D2060" s="134">
        <v>510</v>
      </c>
      <c r="E2060" s="134">
        <v>498</v>
      </c>
      <c r="F2060" s="134">
        <v>453</v>
      </c>
      <c r="G2060" s="135">
        <v>467</v>
      </c>
      <c r="H2060" s="137">
        <f>IFERROR((Table19[[#This Row],[_202310]]-Table19[[#This Row],[_201910]])/Table19[[#This Row],[_201910]]*1,"")</f>
        <v>-4.8879837067209775E-2</v>
      </c>
    </row>
    <row r="2061" spans="1:8">
      <c r="A2061" s="132">
        <v>193283</v>
      </c>
      <c r="B2061" s="133" t="s">
        <v>1135</v>
      </c>
      <c r="C2061" s="134" t="s">
        <v>129</v>
      </c>
      <c r="D2061" s="134" t="s">
        <v>129</v>
      </c>
      <c r="E2061" s="134" t="s">
        <v>129</v>
      </c>
      <c r="F2061" s="134" t="s">
        <v>129</v>
      </c>
      <c r="G2061" s="135" t="s">
        <v>129</v>
      </c>
      <c r="H2061" s="137" t="str">
        <f>IFERROR((Table19[[#This Row],[_202310]]-Table19[[#This Row],[_201910]])/Table19[[#This Row],[_201910]]*1,"")</f>
        <v/>
      </c>
    </row>
    <row r="2062" spans="1:8">
      <c r="A2062" s="132">
        <v>193283</v>
      </c>
      <c r="B2062" s="133" t="s">
        <v>1136</v>
      </c>
      <c r="C2062" s="134">
        <v>566</v>
      </c>
      <c r="D2062" s="134">
        <v>600</v>
      </c>
      <c r="E2062" s="134">
        <v>585</v>
      </c>
      <c r="F2062" s="134">
        <v>528</v>
      </c>
      <c r="G2062" s="135">
        <v>524</v>
      </c>
      <c r="H2062" s="137">
        <f>IFERROR((Table19[[#This Row],[_202310]]-Table19[[#This Row],[_201910]])/Table19[[#This Row],[_201910]]*1,"")</f>
        <v>-7.4204946996466431E-2</v>
      </c>
    </row>
    <row r="2063" spans="1:8">
      <c r="A2063" s="132">
        <v>193283</v>
      </c>
      <c r="B2063" s="133" t="s">
        <v>1137</v>
      </c>
      <c r="C2063" s="134">
        <v>28</v>
      </c>
      <c r="D2063" s="134">
        <v>32</v>
      </c>
      <c r="E2063" s="134">
        <v>33</v>
      </c>
      <c r="F2063" s="134">
        <v>33</v>
      </c>
      <c r="G2063" s="135">
        <v>36</v>
      </c>
      <c r="H2063" s="137">
        <f>IFERROR((Table19[[#This Row],[_202310]]-Table19[[#This Row],[_201910]])/Table19[[#This Row],[_201910]]*1,"")</f>
        <v>0.2857142857142857</v>
      </c>
    </row>
    <row r="2064" spans="1:8">
      <c r="A2064" s="132">
        <v>193283</v>
      </c>
      <c r="B2064" s="133" t="s">
        <v>1138</v>
      </c>
      <c r="C2064" s="134">
        <v>82</v>
      </c>
      <c r="D2064" s="134">
        <v>86</v>
      </c>
      <c r="E2064" s="134">
        <v>77</v>
      </c>
      <c r="F2064" s="134">
        <v>70</v>
      </c>
      <c r="G2064" s="135">
        <v>51</v>
      </c>
      <c r="H2064" s="137">
        <f>IFERROR((Table19[[#This Row],[_202310]]-Table19[[#This Row],[_201910]])/Table19[[#This Row],[_201910]]*1,"")</f>
        <v>-0.37804878048780488</v>
      </c>
    </row>
    <row r="2065" spans="1:8">
      <c r="A2065" s="132">
        <v>193283</v>
      </c>
      <c r="B2065" s="133" t="s">
        <v>1139</v>
      </c>
      <c r="C2065" s="134">
        <v>548</v>
      </c>
      <c r="D2065" s="134">
        <v>569</v>
      </c>
      <c r="E2065" s="134">
        <v>555</v>
      </c>
      <c r="F2065" s="134">
        <v>497</v>
      </c>
      <c r="G2065" s="135">
        <v>507</v>
      </c>
      <c r="H2065" s="137">
        <f>IFERROR((Table19[[#This Row],[_202310]]-Table19[[#This Row],[_201910]])/Table19[[#This Row],[_201910]]*1,"")</f>
        <v>-7.4817518248175188E-2</v>
      </c>
    </row>
    <row r="2066" spans="1:8">
      <c r="A2066" s="132">
        <v>193283</v>
      </c>
      <c r="B2066" s="133" t="s">
        <v>1140</v>
      </c>
      <c r="C2066" s="134" t="s">
        <v>129</v>
      </c>
      <c r="D2066" s="134" t="s">
        <v>129</v>
      </c>
      <c r="E2066" s="134" t="s">
        <v>129</v>
      </c>
      <c r="F2066" s="134" t="s">
        <v>129</v>
      </c>
      <c r="G2066" s="135" t="s">
        <v>129</v>
      </c>
      <c r="H2066" s="137" t="str">
        <f>IFERROR((Table19[[#This Row],[_202310]]-Table19[[#This Row],[_201910]])/Table19[[#This Row],[_201910]]*1,"")</f>
        <v/>
      </c>
    </row>
    <row r="2067" spans="1:8">
      <c r="A2067" s="132">
        <v>193283</v>
      </c>
      <c r="B2067" s="133" t="s">
        <v>1141</v>
      </c>
      <c r="C2067" s="134">
        <v>630</v>
      </c>
      <c r="D2067" s="134">
        <v>655</v>
      </c>
      <c r="E2067" s="134">
        <v>632</v>
      </c>
      <c r="F2067" s="134">
        <v>567</v>
      </c>
      <c r="G2067" s="135">
        <v>558</v>
      </c>
      <c r="H2067" s="137">
        <f>IFERROR((Table19[[#This Row],[_202310]]-Table19[[#This Row],[_201910]])/Table19[[#This Row],[_201910]]*1,"")</f>
        <v>-0.11428571428571428</v>
      </c>
    </row>
    <row r="2068" spans="1:8">
      <c r="A2068" s="132">
        <v>193283</v>
      </c>
      <c r="B2068" s="133" t="s">
        <v>1142</v>
      </c>
      <c r="C2068" s="134">
        <v>32</v>
      </c>
      <c r="D2068" s="134">
        <v>35</v>
      </c>
      <c r="E2068" s="134">
        <v>36</v>
      </c>
      <c r="F2068" s="134">
        <v>36</v>
      </c>
      <c r="G2068" s="135">
        <v>38</v>
      </c>
      <c r="H2068" s="137">
        <f>IFERROR((Table19[[#This Row],[_202310]]-Table19[[#This Row],[_201910]])/Table19[[#This Row],[_201910]]*1,"")</f>
        <v>0.1875</v>
      </c>
    </row>
    <row r="2069" spans="1:8">
      <c r="A2069" s="132">
        <v>193283</v>
      </c>
      <c r="B2069" s="133" t="s">
        <v>1143</v>
      </c>
      <c r="C2069" s="134">
        <v>80</v>
      </c>
      <c r="D2069" s="134">
        <v>87</v>
      </c>
      <c r="E2069" s="134">
        <v>76</v>
      </c>
      <c r="F2069" s="134">
        <v>71</v>
      </c>
      <c r="G2069" s="135">
        <v>56</v>
      </c>
      <c r="H2069" s="137">
        <f>IFERROR((Table19[[#This Row],[_202310]]-Table19[[#This Row],[_201910]])/Table19[[#This Row],[_201910]]*1,"")</f>
        <v>-0.3</v>
      </c>
    </row>
    <row r="2070" spans="1:8">
      <c r="A2070" s="132">
        <v>193283</v>
      </c>
      <c r="B2070" s="133" t="s">
        <v>1144</v>
      </c>
      <c r="C2070" s="134">
        <v>573</v>
      </c>
      <c r="D2070" s="134">
        <v>586</v>
      </c>
      <c r="E2070" s="134">
        <v>580</v>
      </c>
      <c r="F2070" s="134">
        <v>507</v>
      </c>
      <c r="G2070" s="135">
        <v>514</v>
      </c>
      <c r="H2070" s="137">
        <f>IFERROR((Table19[[#This Row],[_202310]]-Table19[[#This Row],[_201910]])/Table19[[#This Row],[_201910]]*1,"")</f>
        <v>-0.10296684118673648</v>
      </c>
    </row>
    <row r="2071" spans="1:8">
      <c r="A2071" s="132">
        <v>193283</v>
      </c>
      <c r="B2071" s="133" t="s">
        <v>1145</v>
      </c>
      <c r="C2071" s="134" t="s">
        <v>129</v>
      </c>
      <c r="D2071" s="134" t="s">
        <v>129</v>
      </c>
      <c r="E2071" s="134" t="s">
        <v>129</v>
      </c>
      <c r="F2071" s="134" t="s">
        <v>129</v>
      </c>
      <c r="G2071" s="135" t="s">
        <v>129</v>
      </c>
      <c r="H2071" s="137" t="str">
        <f>IFERROR((Table19[[#This Row],[_202310]]-Table19[[#This Row],[_201910]])/Table19[[#This Row],[_201910]]*1,"")</f>
        <v/>
      </c>
    </row>
    <row r="2072" spans="1:8">
      <c r="A2072" s="132">
        <v>193283</v>
      </c>
      <c r="B2072" s="133" t="s">
        <v>1146</v>
      </c>
      <c r="C2072" s="134">
        <v>653</v>
      </c>
      <c r="D2072" s="134">
        <v>673</v>
      </c>
      <c r="E2072" s="134">
        <v>656</v>
      </c>
      <c r="F2072" s="134">
        <v>578</v>
      </c>
      <c r="G2072" s="135">
        <v>570</v>
      </c>
      <c r="H2072" s="137">
        <f>IFERROR((Table19[[#This Row],[_202310]]-Table19[[#This Row],[_201910]])/Table19[[#This Row],[_201910]]*1,"")</f>
        <v>-0.12710566615620214</v>
      </c>
    </row>
    <row r="2073" spans="1:8">
      <c r="A2073" s="132">
        <v>193283</v>
      </c>
      <c r="B2073" s="133" t="s">
        <v>1147</v>
      </c>
      <c r="C2073" s="134">
        <v>28</v>
      </c>
      <c r="D2073" s="134">
        <v>19</v>
      </c>
      <c r="E2073" s="134">
        <v>15</v>
      </c>
      <c r="F2073" s="134">
        <v>16</v>
      </c>
      <c r="G2073" s="135">
        <v>16</v>
      </c>
      <c r="H2073" s="137">
        <f>IFERROR((Table19[[#This Row],[_202310]]-Table19[[#This Row],[_201910]])/Table19[[#This Row],[_201910]]*1,"")</f>
        <v>-0.42857142857142855</v>
      </c>
    </row>
    <row r="2074" spans="1:8">
      <c r="A2074" s="132">
        <v>193283</v>
      </c>
      <c r="B2074" s="133" t="s">
        <v>1148</v>
      </c>
      <c r="C2074" s="134">
        <v>464</v>
      </c>
      <c r="D2074" s="134">
        <v>425</v>
      </c>
      <c r="E2074" s="134">
        <v>347</v>
      </c>
      <c r="F2074" s="134">
        <v>332</v>
      </c>
      <c r="G2074" s="135">
        <v>279</v>
      </c>
      <c r="H2074" s="137">
        <f>IFERROR((Table19[[#This Row],[_202310]]-Table19[[#This Row],[_201910]])/Table19[[#This Row],[_201910]]*1,"")</f>
        <v>-0.39870689655172414</v>
      </c>
    </row>
    <row r="2075" spans="1:8">
      <c r="A2075" s="132">
        <v>193283</v>
      </c>
      <c r="B2075" s="133" t="s">
        <v>1149</v>
      </c>
      <c r="C2075" s="134">
        <v>846</v>
      </c>
      <c r="D2075" s="134">
        <v>760</v>
      </c>
      <c r="E2075" s="134">
        <v>753</v>
      </c>
      <c r="F2075" s="134">
        <v>658</v>
      </c>
      <c r="G2075" s="135">
        <v>588</v>
      </c>
      <c r="H2075" s="137">
        <f>IFERROR((Table19[[#This Row],[_202310]]-Table19[[#This Row],[_201910]])/Table19[[#This Row],[_201910]]*1,"")</f>
        <v>-0.30496453900709219</v>
      </c>
    </row>
    <row r="2076" spans="1:8">
      <c r="A2076" s="132">
        <v>193283</v>
      </c>
      <c r="B2076" s="133" t="s">
        <v>1150</v>
      </c>
      <c r="C2076" s="134">
        <v>1338</v>
      </c>
      <c r="D2076" s="134">
        <v>1204</v>
      </c>
      <c r="E2076" s="134">
        <v>1115</v>
      </c>
      <c r="F2076" s="134">
        <v>1006</v>
      </c>
      <c r="G2076" s="135">
        <v>883</v>
      </c>
      <c r="H2076" s="137">
        <f>IFERROR((Table19[[#This Row],[_202310]]-Table19[[#This Row],[_201910]])/Table19[[#This Row],[_201910]]*1,"")</f>
        <v>-0.34005979073243647</v>
      </c>
    </row>
    <row r="2077" spans="1:8">
      <c r="A2077" s="132">
        <v>193283</v>
      </c>
      <c r="B2077" s="133" t="s">
        <v>1151</v>
      </c>
      <c r="C2077" s="134">
        <v>33</v>
      </c>
      <c r="D2077" s="134">
        <v>36</v>
      </c>
      <c r="E2077" s="134">
        <v>37</v>
      </c>
      <c r="F2077" s="134">
        <v>36</v>
      </c>
      <c r="G2077" s="135">
        <v>39</v>
      </c>
      <c r="H2077" s="137">
        <f>IFERROR((Table19[[#This Row],[_202310]]-Table19[[#This Row],[_201910]])/Table19[[#This Row],[_201910]]*1,"")</f>
        <v>0.18181818181818182</v>
      </c>
    </row>
    <row r="2078" spans="1:8">
      <c r="A2078" s="132">
        <v>193283</v>
      </c>
      <c r="B2078" s="133" t="s">
        <v>1152</v>
      </c>
      <c r="C2078" s="134">
        <v>25</v>
      </c>
      <c r="D2078" s="134">
        <v>24</v>
      </c>
      <c r="E2078" s="134">
        <v>20</v>
      </c>
      <c r="F2078" s="134">
        <v>22</v>
      </c>
      <c r="G2078" s="135">
        <v>20</v>
      </c>
      <c r="H2078" s="137">
        <f>IFERROR((Table19[[#This Row],[_202310]]-Table19[[#This Row],[_201910]])/Table19[[#This Row],[_201910]]*1,"")</f>
        <v>-0.2</v>
      </c>
    </row>
    <row r="2079" spans="1:8">
      <c r="A2079" s="132">
        <v>193283</v>
      </c>
      <c r="B2079" s="133" t="s">
        <v>1153</v>
      </c>
      <c r="C2079" s="134">
        <v>1</v>
      </c>
      <c r="D2079" s="134">
        <v>1</v>
      </c>
      <c r="E2079" s="134">
        <v>1</v>
      </c>
      <c r="F2079" s="134">
        <v>1</v>
      </c>
      <c r="G2079" s="135">
        <v>1</v>
      </c>
      <c r="H2079" s="137">
        <f>IFERROR((Table19[[#This Row],[_202310]]-Table19[[#This Row],[_201910]])/Table19[[#This Row],[_201910]]*1,"")</f>
        <v>0</v>
      </c>
    </row>
    <row r="2080" spans="1:8">
      <c r="A2080" s="132">
        <v>193283</v>
      </c>
      <c r="B2080" s="133" t="s">
        <v>1154</v>
      </c>
      <c r="C2080" s="134">
        <v>23</v>
      </c>
      <c r="D2080" s="134">
        <v>23</v>
      </c>
      <c r="E2080" s="134">
        <v>20</v>
      </c>
      <c r="F2080" s="134">
        <v>21</v>
      </c>
      <c r="G2080" s="135">
        <v>19</v>
      </c>
      <c r="H2080" s="137">
        <f>IFERROR((Table19[[#This Row],[_202310]]-Table19[[#This Row],[_201910]])/Table19[[#This Row],[_201910]]*1,"")</f>
        <v>-0.17391304347826086</v>
      </c>
    </row>
    <row r="2081" spans="1:8">
      <c r="A2081" s="132">
        <v>193283</v>
      </c>
      <c r="B2081" s="133" t="s">
        <v>1155</v>
      </c>
      <c r="C2081" s="134">
        <v>42</v>
      </c>
      <c r="D2081" s="134">
        <v>40</v>
      </c>
      <c r="E2081" s="134">
        <v>43</v>
      </c>
      <c r="F2081" s="134">
        <v>42</v>
      </c>
      <c r="G2081" s="135">
        <v>40</v>
      </c>
      <c r="H2081" s="137">
        <f>IFERROR((Table19[[#This Row],[_202310]]-Table19[[#This Row],[_201910]])/Table19[[#This Row],[_201910]]*1,"")</f>
        <v>-4.7619047619047616E-2</v>
      </c>
    </row>
    <row r="2082" spans="1:8">
      <c r="A2082" s="132">
        <v>194222</v>
      </c>
      <c r="B2082" s="133" t="s">
        <v>1130</v>
      </c>
      <c r="C2082" s="134">
        <v>2895</v>
      </c>
      <c r="D2082" s="134">
        <v>2787</v>
      </c>
      <c r="E2082" s="134">
        <v>2813</v>
      </c>
      <c r="F2082" s="134">
        <v>2695</v>
      </c>
      <c r="G2082" s="135">
        <v>2400</v>
      </c>
      <c r="H2082" s="137">
        <f>IFERROR((Table19[[#This Row],[_202310]]-Table19[[#This Row],[_201910]])/Table19[[#This Row],[_201910]]*1,"")</f>
        <v>-0.17098445595854922</v>
      </c>
    </row>
    <row r="2083" spans="1:8">
      <c r="A2083" s="132">
        <v>194222</v>
      </c>
      <c r="B2083" s="133" t="s">
        <v>1131</v>
      </c>
      <c r="C2083" s="134">
        <v>0</v>
      </c>
      <c r="D2083" s="134">
        <v>0</v>
      </c>
      <c r="E2083" s="134">
        <v>0</v>
      </c>
      <c r="F2083" s="134">
        <v>0</v>
      </c>
      <c r="G2083" s="135">
        <v>0</v>
      </c>
      <c r="H2083" s="137" t="str">
        <f>IFERROR((Table19[[#This Row],[_202310]]-Table19[[#This Row],[_201910]])/Table19[[#This Row],[_201910]]*1,"")</f>
        <v/>
      </c>
    </row>
    <row r="2084" spans="1:8">
      <c r="A2084" s="132">
        <v>194222</v>
      </c>
      <c r="B2084" s="133" t="s">
        <v>1132</v>
      </c>
      <c r="C2084" s="134">
        <v>2895</v>
      </c>
      <c r="D2084" s="134">
        <v>2787</v>
      </c>
      <c r="E2084" s="134">
        <v>2813</v>
      </c>
      <c r="F2084" s="134">
        <v>2695</v>
      </c>
      <c r="G2084" s="135">
        <v>2400</v>
      </c>
      <c r="H2084" s="137">
        <f>IFERROR((Table19[[#This Row],[_202310]]-Table19[[#This Row],[_201910]])/Table19[[#This Row],[_201910]]*1,"")</f>
        <v>-0.17098445595854922</v>
      </c>
    </row>
    <row r="2085" spans="1:8">
      <c r="A2085" s="132">
        <v>194222</v>
      </c>
      <c r="B2085" s="133" t="s">
        <v>1133</v>
      </c>
      <c r="C2085" s="134">
        <v>19</v>
      </c>
      <c r="D2085" s="134">
        <v>14</v>
      </c>
      <c r="E2085" s="134">
        <v>17</v>
      </c>
      <c r="F2085" s="134">
        <v>10</v>
      </c>
      <c r="G2085" s="135">
        <v>13</v>
      </c>
      <c r="H2085" s="137">
        <f>IFERROR((Table19[[#This Row],[_202310]]-Table19[[#This Row],[_201910]])/Table19[[#This Row],[_201910]]*1,"")</f>
        <v>-0.31578947368421051</v>
      </c>
    </row>
    <row r="2086" spans="1:8">
      <c r="A2086" s="132">
        <v>194222</v>
      </c>
      <c r="B2086" s="133" t="s">
        <v>1134</v>
      </c>
      <c r="C2086" s="134">
        <v>635</v>
      </c>
      <c r="D2086" s="134">
        <v>592</v>
      </c>
      <c r="E2086" s="134">
        <v>639</v>
      </c>
      <c r="F2086" s="134">
        <v>601</v>
      </c>
      <c r="G2086" s="135">
        <v>548</v>
      </c>
      <c r="H2086" s="137">
        <f>IFERROR((Table19[[#This Row],[_202310]]-Table19[[#This Row],[_201910]])/Table19[[#This Row],[_201910]]*1,"")</f>
        <v>-0.13700787401574804</v>
      </c>
    </row>
    <row r="2087" spans="1:8">
      <c r="A2087" s="132">
        <v>194222</v>
      </c>
      <c r="B2087" s="133" t="s">
        <v>1135</v>
      </c>
      <c r="C2087" s="134" t="s">
        <v>129</v>
      </c>
      <c r="D2087" s="134" t="s">
        <v>129</v>
      </c>
      <c r="E2087" s="134" t="s">
        <v>129</v>
      </c>
      <c r="F2087" s="134" t="s">
        <v>129</v>
      </c>
      <c r="G2087" s="135" t="s">
        <v>129</v>
      </c>
      <c r="H2087" s="137" t="str">
        <f>IFERROR((Table19[[#This Row],[_202310]]-Table19[[#This Row],[_201910]])/Table19[[#This Row],[_201910]]*1,"")</f>
        <v/>
      </c>
    </row>
    <row r="2088" spans="1:8">
      <c r="A2088" s="132">
        <v>194222</v>
      </c>
      <c r="B2088" s="133" t="s">
        <v>1136</v>
      </c>
      <c r="C2088" s="134">
        <v>654</v>
      </c>
      <c r="D2088" s="134">
        <v>606</v>
      </c>
      <c r="E2088" s="134">
        <v>656</v>
      </c>
      <c r="F2088" s="134">
        <v>611</v>
      </c>
      <c r="G2088" s="135">
        <v>561</v>
      </c>
      <c r="H2088" s="137">
        <f>IFERROR((Table19[[#This Row],[_202310]]-Table19[[#This Row],[_201910]])/Table19[[#This Row],[_201910]]*1,"")</f>
        <v>-0.14220183486238533</v>
      </c>
    </row>
    <row r="2089" spans="1:8">
      <c r="A2089" s="132">
        <v>194222</v>
      </c>
      <c r="B2089" s="133" t="s">
        <v>1137</v>
      </c>
      <c r="C2089" s="134">
        <v>23</v>
      </c>
      <c r="D2089" s="134">
        <v>22</v>
      </c>
      <c r="E2089" s="134">
        <v>23</v>
      </c>
      <c r="F2089" s="134">
        <v>23</v>
      </c>
      <c r="G2089" s="135">
        <v>23</v>
      </c>
      <c r="H2089" s="137">
        <f>IFERROR((Table19[[#This Row],[_202310]]-Table19[[#This Row],[_201910]])/Table19[[#This Row],[_201910]]*1,"")</f>
        <v>0</v>
      </c>
    </row>
    <row r="2090" spans="1:8">
      <c r="A2090" s="132">
        <v>194222</v>
      </c>
      <c r="B2090" s="133" t="s">
        <v>1138</v>
      </c>
      <c r="C2090" s="134">
        <v>19</v>
      </c>
      <c r="D2090" s="134">
        <v>13</v>
      </c>
      <c r="E2090" s="134">
        <v>14</v>
      </c>
      <c r="F2090" s="134">
        <v>9</v>
      </c>
      <c r="G2090" s="135">
        <v>12</v>
      </c>
      <c r="H2090" s="137">
        <f>IFERROR((Table19[[#This Row],[_202310]]-Table19[[#This Row],[_201910]])/Table19[[#This Row],[_201910]]*1,"")</f>
        <v>-0.36842105263157893</v>
      </c>
    </row>
    <row r="2091" spans="1:8">
      <c r="A2091" s="132">
        <v>194222</v>
      </c>
      <c r="B2091" s="133" t="s">
        <v>1139</v>
      </c>
      <c r="C2091" s="134">
        <v>714</v>
      </c>
      <c r="D2091" s="134">
        <v>670</v>
      </c>
      <c r="E2091" s="134">
        <v>704</v>
      </c>
      <c r="F2091" s="134">
        <v>667</v>
      </c>
      <c r="G2091" s="135">
        <v>597</v>
      </c>
      <c r="H2091" s="137">
        <f>IFERROR((Table19[[#This Row],[_202310]]-Table19[[#This Row],[_201910]])/Table19[[#This Row],[_201910]]*1,"")</f>
        <v>-0.1638655462184874</v>
      </c>
    </row>
    <row r="2092" spans="1:8">
      <c r="A2092" s="132">
        <v>194222</v>
      </c>
      <c r="B2092" s="133" t="s">
        <v>1140</v>
      </c>
      <c r="C2092" s="134" t="s">
        <v>129</v>
      </c>
      <c r="D2092" s="134" t="s">
        <v>129</v>
      </c>
      <c r="E2092" s="134" t="s">
        <v>129</v>
      </c>
      <c r="F2092" s="134" t="s">
        <v>129</v>
      </c>
      <c r="G2092" s="135" t="s">
        <v>129</v>
      </c>
      <c r="H2092" s="137" t="str">
        <f>IFERROR((Table19[[#This Row],[_202310]]-Table19[[#This Row],[_201910]])/Table19[[#This Row],[_201910]]*1,"")</f>
        <v/>
      </c>
    </row>
    <row r="2093" spans="1:8">
      <c r="A2093" s="132">
        <v>194222</v>
      </c>
      <c r="B2093" s="133" t="s">
        <v>1141</v>
      </c>
      <c r="C2093" s="134">
        <v>733</v>
      </c>
      <c r="D2093" s="134">
        <v>683</v>
      </c>
      <c r="E2093" s="134">
        <v>718</v>
      </c>
      <c r="F2093" s="134">
        <v>676</v>
      </c>
      <c r="G2093" s="135">
        <v>609</v>
      </c>
      <c r="H2093" s="137">
        <f>IFERROR((Table19[[#This Row],[_202310]]-Table19[[#This Row],[_201910]])/Table19[[#This Row],[_201910]]*1,"")</f>
        <v>-0.16916780354706684</v>
      </c>
    </row>
    <row r="2094" spans="1:8">
      <c r="A2094" s="132">
        <v>194222</v>
      </c>
      <c r="B2094" s="133" t="s">
        <v>1142</v>
      </c>
      <c r="C2094" s="134">
        <v>25</v>
      </c>
      <c r="D2094" s="134">
        <v>25</v>
      </c>
      <c r="E2094" s="134">
        <v>26</v>
      </c>
      <c r="F2094" s="134">
        <v>25</v>
      </c>
      <c r="G2094" s="135">
        <v>25</v>
      </c>
      <c r="H2094" s="137">
        <f>IFERROR((Table19[[#This Row],[_202310]]-Table19[[#This Row],[_201910]])/Table19[[#This Row],[_201910]]*1,"")</f>
        <v>0</v>
      </c>
    </row>
    <row r="2095" spans="1:8">
      <c r="A2095" s="132">
        <v>194222</v>
      </c>
      <c r="B2095" s="133" t="s">
        <v>1143</v>
      </c>
      <c r="C2095" s="134">
        <v>18</v>
      </c>
      <c r="D2095" s="134">
        <v>13</v>
      </c>
      <c r="E2095" s="134">
        <v>14</v>
      </c>
      <c r="F2095" s="134">
        <v>11</v>
      </c>
      <c r="G2095" s="135">
        <v>14</v>
      </c>
      <c r="H2095" s="137">
        <f>IFERROR((Table19[[#This Row],[_202310]]-Table19[[#This Row],[_201910]])/Table19[[#This Row],[_201910]]*1,"")</f>
        <v>-0.22222222222222221</v>
      </c>
    </row>
    <row r="2096" spans="1:8">
      <c r="A2096" s="132">
        <v>194222</v>
      </c>
      <c r="B2096" s="133" t="s">
        <v>1144</v>
      </c>
      <c r="C2096" s="134">
        <v>744</v>
      </c>
      <c r="D2096" s="134">
        <v>697</v>
      </c>
      <c r="E2096" s="134">
        <v>724</v>
      </c>
      <c r="F2096" s="134">
        <v>681</v>
      </c>
      <c r="G2096" s="135">
        <v>612</v>
      </c>
      <c r="H2096" s="137">
        <f>IFERROR((Table19[[#This Row],[_202310]]-Table19[[#This Row],[_201910]])/Table19[[#This Row],[_201910]]*1,"")</f>
        <v>-0.17741935483870969</v>
      </c>
    </row>
    <row r="2097" spans="1:8">
      <c r="A2097" s="132">
        <v>194222</v>
      </c>
      <c r="B2097" s="133" t="s">
        <v>1145</v>
      </c>
      <c r="C2097" s="134" t="s">
        <v>129</v>
      </c>
      <c r="D2097" s="134" t="s">
        <v>129</v>
      </c>
      <c r="E2097" s="134" t="s">
        <v>129</v>
      </c>
      <c r="F2097" s="134" t="s">
        <v>129</v>
      </c>
      <c r="G2097" s="135" t="s">
        <v>129</v>
      </c>
      <c r="H2097" s="137" t="str">
        <f>IFERROR((Table19[[#This Row],[_202310]]-Table19[[#This Row],[_201910]])/Table19[[#This Row],[_201910]]*1,"")</f>
        <v/>
      </c>
    </row>
    <row r="2098" spans="1:8">
      <c r="A2098" s="132">
        <v>194222</v>
      </c>
      <c r="B2098" s="133" t="s">
        <v>1146</v>
      </c>
      <c r="C2098" s="134">
        <v>762</v>
      </c>
      <c r="D2098" s="134">
        <v>710</v>
      </c>
      <c r="E2098" s="134">
        <v>738</v>
      </c>
      <c r="F2098" s="134">
        <v>692</v>
      </c>
      <c r="G2098" s="135">
        <v>626</v>
      </c>
      <c r="H2098" s="137">
        <f>IFERROR((Table19[[#This Row],[_202310]]-Table19[[#This Row],[_201910]])/Table19[[#This Row],[_201910]]*1,"")</f>
        <v>-0.17847769028871391</v>
      </c>
    </row>
    <row r="2099" spans="1:8">
      <c r="A2099" s="132">
        <v>194222</v>
      </c>
      <c r="B2099" s="133" t="s">
        <v>1147</v>
      </c>
      <c r="C2099" s="134">
        <v>29</v>
      </c>
      <c r="D2099" s="134">
        <v>20</v>
      </c>
      <c r="E2099" s="134">
        <v>26</v>
      </c>
      <c r="F2099" s="134">
        <v>21</v>
      </c>
      <c r="G2099" s="135">
        <v>24</v>
      </c>
      <c r="H2099" s="137">
        <f>IFERROR((Table19[[#This Row],[_202310]]-Table19[[#This Row],[_201910]])/Table19[[#This Row],[_201910]]*1,"")</f>
        <v>-0.17241379310344829</v>
      </c>
    </row>
    <row r="2100" spans="1:8">
      <c r="A2100" s="132">
        <v>194222</v>
      </c>
      <c r="B2100" s="133" t="s">
        <v>1148</v>
      </c>
      <c r="C2100" s="134">
        <v>859</v>
      </c>
      <c r="D2100" s="134">
        <v>809</v>
      </c>
      <c r="E2100" s="134">
        <v>815</v>
      </c>
      <c r="F2100" s="134">
        <v>766</v>
      </c>
      <c r="G2100" s="135">
        <v>687</v>
      </c>
      <c r="H2100" s="137">
        <f>IFERROR((Table19[[#This Row],[_202310]]-Table19[[#This Row],[_201910]])/Table19[[#This Row],[_201910]]*1,"")</f>
        <v>-0.20023282887077998</v>
      </c>
    </row>
    <row r="2101" spans="1:8">
      <c r="A2101" s="132">
        <v>194222</v>
      </c>
      <c r="B2101" s="133" t="s">
        <v>1149</v>
      </c>
      <c r="C2101" s="134">
        <v>1245</v>
      </c>
      <c r="D2101" s="134">
        <v>1248</v>
      </c>
      <c r="E2101" s="134">
        <v>1234</v>
      </c>
      <c r="F2101" s="134">
        <v>1216</v>
      </c>
      <c r="G2101" s="135">
        <v>1063</v>
      </c>
      <c r="H2101" s="137">
        <f>IFERROR((Table19[[#This Row],[_202310]]-Table19[[#This Row],[_201910]])/Table19[[#This Row],[_201910]]*1,"")</f>
        <v>-0.14618473895582329</v>
      </c>
    </row>
    <row r="2102" spans="1:8">
      <c r="A2102" s="132">
        <v>194222</v>
      </c>
      <c r="B2102" s="133" t="s">
        <v>1150</v>
      </c>
      <c r="C2102" s="134">
        <v>2133</v>
      </c>
      <c r="D2102" s="134">
        <v>2077</v>
      </c>
      <c r="E2102" s="134">
        <v>2075</v>
      </c>
      <c r="F2102" s="134">
        <v>2003</v>
      </c>
      <c r="G2102" s="135">
        <v>1774</v>
      </c>
      <c r="H2102" s="137">
        <f>IFERROR((Table19[[#This Row],[_202310]]-Table19[[#This Row],[_201910]])/Table19[[#This Row],[_201910]]*1,"")</f>
        <v>-0.1683075480543835</v>
      </c>
    </row>
    <row r="2103" spans="1:8">
      <c r="A2103" s="132">
        <v>194222</v>
      </c>
      <c r="B2103" s="133" t="s">
        <v>1151</v>
      </c>
      <c r="C2103" s="134">
        <v>26</v>
      </c>
      <c r="D2103" s="134">
        <v>25</v>
      </c>
      <c r="E2103" s="134">
        <v>26</v>
      </c>
      <c r="F2103" s="134">
        <v>26</v>
      </c>
      <c r="G2103" s="135">
        <v>26</v>
      </c>
      <c r="H2103" s="137">
        <f>IFERROR((Table19[[#This Row],[_202310]]-Table19[[#This Row],[_201910]])/Table19[[#This Row],[_201910]]*1,"")</f>
        <v>0</v>
      </c>
    </row>
    <row r="2104" spans="1:8">
      <c r="A2104" s="132">
        <v>194222</v>
      </c>
      <c r="B2104" s="133" t="s">
        <v>1152</v>
      </c>
      <c r="C2104" s="134">
        <v>31</v>
      </c>
      <c r="D2104" s="134">
        <v>30</v>
      </c>
      <c r="E2104" s="134">
        <v>30</v>
      </c>
      <c r="F2104" s="134">
        <v>29</v>
      </c>
      <c r="G2104" s="135">
        <v>30</v>
      </c>
      <c r="H2104" s="137">
        <f>IFERROR((Table19[[#This Row],[_202310]]-Table19[[#This Row],[_201910]])/Table19[[#This Row],[_201910]]*1,"")</f>
        <v>-3.2258064516129031E-2</v>
      </c>
    </row>
    <row r="2105" spans="1:8">
      <c r="A2105" s="132">
        <v>194222</v>
      </c>
      <c r="B2105" s="133" t="s">
        <v>1153</v>
      </c>
      <c r="C2105" s="134">
        <v>1</v>
      </c>
      <c r="D2105" s="134">
        <v>1</v>
      </c>
      <c r="E2105" s="134">
        <v>1</v>
      </c>
      <c r="F2105" s="134">
        <v>1</v>
      </c>
      <c r="G2105" s="135">
        <v>1</v>
      </c>
      <c r="H2105" s="137">
        <f>IFERROR((Table19[[#This Row],[_202310]]-Table19[[#This Row],[_201910]])/Table19[[#This Row],[_201910]]*1,"")</f>
        <v>0</v>
      </c>
    </row>
    <row r="2106" spans="1:8">
      <c r="A2106" s="132">
        <v>194222</v>
      </c>
      <c r="B2106" s="133" t="s">
        <v>1154</v>
      </c>
      <c r="C2106" s="134">
        <v>30</v>
      </c>
      <c r="D2106" s="134">
        <v>29</v>
      </c>
      <c r="E2106" s="134">
        <v>29</v>
      </c>
      <c r="F2106" s="134">
        <v>28</v>
      </c>
      <c r="G2106" s="135">
        <v>29</v>
      </c>
      <c r="H2106" s="137">
        <f>IFERROR((Table19[[#This Row],[_202310]]-Table19[[#This Row],[_201910]])/Table19[[#This Row],[_201910]]*1,"")</f>
        <v>-3.3333333333333333E-2</v>
      </c>
    </row>
    <row r="2107" spans="1:8">
      <c r="A2107" s="132">
        <v>194222</v>
      </c>
      <c r="B2107" s="133" t="s">
        <v>1155</v>
      </c>
      <c r="C2107" s="134">
        <v>43</v>
      </c>
      <c r="D2107" s="134">
        <v>45</v>
      </c>
      <c r="E2107" s="134">
        <v>44</v>
      </c>
      <c r="F2107" s="134">
        <v>45</v>
      </c>
      <c r="G2107" s="135">
        <v>44</v>
      </c>
      <c r="H2107" s="137">
        <f>IFERROR((Table19[[#This Row],[_202310]]-Table19[[#This Row],[_201910]])/Table19[[#This Row],[_201910]]*1,"")</f>
        <v>2.3255813953488372E-2</v>
      </c>
    </row>
    <row r="2108" spans="1:8">
      <c r="A2108" s="132">
        <v>195322</v>
      </c>
      <c r="B2108" s="133" t="s">
        <v>1130</v>
      </c>
      <c r="C2108" s="134">
        <v>1086</v>
      </c>
      <c r="D2108" s="134">
        <v>1047</v>
      </c>
      <c r="E2108" s="134">
        <v>1073</v>
      </c>
      <c r="F2108" s="134">
        <v>897</v>
      </c>
      <c r="G2108" s="135">
        <v>792</v>
      </c>
      <c r="H2108" s="137">
        <f>IFERROR((Table19[[#This Row],[_202310]]-Table19[[#This Row],[_201910]])/Table19[[#This Row],[_201910]]*1,"")</f>
        <v>-0.27071823204419887</v>
      </c>
    </row>
    <row r="2109" spans="1:8">
      <c r="A2109" s="132">
        <v>195322</v>
      </c>
      <c r="B2109" s="133" t="s">
        <v>1131</v>
      </c>
      <c r="C2109" s="134">
        <v>0</v>
      </c>
      <c r="D2109" s="134">
        <v>0</v>
      </c>
      <c r="E2109" s="134">
        <v>0</v>
      </c>
      <c r="F2109" s="134">
        <v>0</v>
      </c>
      <c r="G2109" s="135">
        <v>0</v>
      </c>
      <c r="H2109" s="137" t="str">
        <f>IFERROR((Table19[[#This Row],[_202310]]-Table19[[#This Row],[_201910]])/Table19[[#This Row],[_201910]]*1,"")</f>
        <v/>
      </c>
    </row>
    <row r="2110" spans="1:8">
      <c r="A2110" s="132">
        <v>195322</v>
      </c>
      <c r="B2110" s="133" t="s">
        <v>1132</v>
      </c>
      <c r="C2110" s="134">
        <v>1086</v>
      </c>
      <c r="D2110" s="134">
        <v>1047</v>
      </c>
      <c r="E2110" s="134">
        <v>1073</v>
      </c>
      <c r="F2110" s="134">
        <v>897</v>
      </c>
      <c r="G2110" s="135">
        <v>792</v>
      </c>
      <c r="H2110" s="137">
        <f>IFERROR((Table19[[#This Row],[_202310]]-Table19[[#This Row],[_201910]])/Table19[[#This Row],[_201910]]*1,"")</f>
        <v>-0.27071823204419887</v>
      </c>
    </row>
    <row r="2111" spans="1:8">
      <c r="A2111" s="132">
        <v>195322</v>
      </c>
      <c r="B2111" s="133" t="s">
        <v>1133</v>
      </c>
      <c r="C2111" s="134">
        <v>22</v>
      </c>
      <c r="D2111" s="134">
        <v>22</v>
      </c>
      <c r="E2111" s="134">
        <v>11</v>
      </c>
      <c r="F2111" s="134">
        <v>17</v>
      </c>
      <c r="G2111" s="135">
        <v>17</v>
      </c>
      <c r="H2111" s="137">
        <f>IFERROR((Table19[[#This Row],[_202310]]-Table19[[#This Row],[_201910]])/Table19[[#This Row],[_201910]]*1,"")</f>
        <v>-0.22727272727272727</v>
      </c>
    </row>
    <row r="2112" spans="1:8">
      <c r="A2112" s="132">
        <v>195322</v>
      </c>
      <c r="B2112" s="133" t="s">
        <v>1134</v>
      </c>
      <c r="C2112" s="134">
        <v>158</v>
      </c>
      <c r="D2112" s="134">
        <v>206</v>
      </c>
      <c r="E2112" s="134">
        <v>223</v>
      </c>
      <c r="F2112" s="134">
        <v>188</v>
      </c>
      <c r="G2112" s="135">
        <v>179</v>
      </c>
      <c r="H2112" s="137">
        <f>IFERROR((Table19[[#This Row],[_202310]]-Table19[[#This Row],[_201910]])/Table19[[#This Row],[_201910]]*1,"")</f>
        <v>0.13291139240506328</v>
      </c>
    </row>
    <row r="2113" spans="1:8">
      <c r="A2113" s="132">
        <v>195322</v>
      </c>
      <c r="B2113" s="133" t="s">
        <v>1135</v>
      </c>
      <c r="C2113" s="134" t="s">
        <v>129</v>
      </c>
      <c r="D2113" s="134" t="s">
        <v>129</v>
      </c>
      <c r="E2113" s="134" t="s">
        <v>129</v>
      </c>
      <c r="F2113" s="134" t="s">
        <v>129</v>
      </c>
      <c r="G2113" s="135" t="s">
        <v>129</v>
      </c>
      <c r="H2113" s="137" t="str">
        <f>IFERROR((Table19[[#This Row],[_202310]]-Table19[[#This Row],[_201910]])/Table19[[#This Row],[_201910]]*1,"")</f>
        <v/>
      </c>
    </row>
    <row r="2114" spans="1:8">
      <c r="A2114" s="132">
        <v>195322</v>
      </c>
      <c r="B2114" s="133" t="s">
        <v>1136</v>
      </c>
      <c r="C2114" s="134">
        <v>180</v>
      </c>
      <c r="D2114" s="134">
        <v>228</v>
      </c>
      <c r="E2114" s="134">
        <v>234</v>
      </c>
      <c r="F2114" s="134">
        <v>205</v>
      </c>
      <c r="G2114" s="135">
        <v>196</v>
      </c>
      <c r="H2114" s="137">
        <f>IFERROR((Table19[[#This Row],[_202310]]-Table19[[#This Row],[_201910]])/Table19[[#This Row],[_201910]]*1,"")</f>
        <v>8.8888888888888892E-2</v>
      </c>
    </row>
    <row r="2115" spans="1:8">
      <c r="A2115" s="132">
        <v>195322</v>
      </c>
      <c r="B2115" s="133" t="s">
        <v>1137</v>
      </c>
      <c r="C2115" s="134">
        <v>17</v>
      </c>
      <c r="D2115" s="134">
        <v>22</v>
      </c>
      <c r="E2115" s="134">
        <v>22</v>
      </c>
      <c r="F2115" s="134">
        <v>23</v>
      </c>
      <c r="G2115" s="135">
        <v>25</v>
      </c>
      <c r="H2115" s="137">
        <f>IFERROR((Table19[[#This Row],[_202310]]-Table19[[#This Row],[_201910]])/Table19[[#This Row],[_201910]]*1,"")</f>
        <v>0.47058823529411764</v>
      </c>
    </row>
    <row r="2116" spans="1:8">
      <c r="A2116" s="132">
        <v>195322</v>
      </c>
      <c r="B2116" s="133" t="s">
        <v>1138</v>
      </c>
      <c r="C2116" s="134">
        <v>25</v>
      </c>
      <c r="D2116" s="134">
        <v>21</v>
      </c>
      <c r="E2116" s="134">
        <v>11</v>
      </c>
      <c r="F2116" s="134">
        <v>16</v>
      </c>
      <c r="G2116" s="135">
        <v>19</v>
      </c>
      <c r="H2116" s="137">
        <f>IFERROR((Table19[[#This Row],[_202310]]-Table19[[#This Row],[_201910]])/Table19[[#This Row],[_201910]]*1,"")</f>
        <v>-0.24</v>
      </c>
    </row>
    <row r="2117" spans="1:8">
      <c r="A2117" s="132">
        <v>195322</v>
      </c>
      <c r="B2117" s="133" t="s">
        <v>1139</v>
      </c>
      <c r="C2117" s="134">
        <v>185</v>
      </c>
      <c r="D2117" s="134">
        <v>225</v>
      </c>
      <c r="E2117" s="134">
        <v>249</v>
      </c>
      <c r="F2117" s="134">
        <v>202</v>
      </c>
      <c r="G2117" s="135">
        <v>199</v>
      </c>
      <c r="H2117" s="137">
        <f>IFERROR((Table19[[#This Row],[_202310]]-Table19[[#This Row],[_201910]])/Table19[[#This Row],[_201910]]*1,"")</f>
        <v>7.567567567567568E-2</v>
      </c>
    </row>
    <row r="2118" spans="1:8">
      <c r="A2118" s="132">
        <v>195322</v>
      </c>
      <c r="B2118" s="133" t="s">
        <v>1140</v>
      </c>
      <c r="C2118" s="134" t="s">
        <v>129</v>
      </c>
      <c r="D2118" s="134" t="s">
        <v>129</v>
      </c>
      <c r="E2118" s="134" t="s">
        <v>129</v>
      </c>
      <c r="F2118" s="134" t="s">
        <v>129</v>
      </c>
      <c r="G2118" s="135" t="s">
        <v>129</v>
      </c>
      <c r="H2118" s="137" t="str">
        <f>IFERROR((Table19[[#This Row],[_202310]]-Table19[[#This Row],[_201910]])/Table19[[#This Row],[_201910]]*1,"")</f>
        <v/>
      </c>
    </row>
    <row r="2119" spans="1:8">
      <c r="A2119" s="132">
        <v>195322</v>
      </c>
      <c r="B2119" s="133" t="s">
        <v>1141</v>
      </c>
      <c r="C2119" s="134">
        <v>210</v>
      </c>
      <c r="D2119" s="134">
        <v>246</v>
      </c>
      <c r="E2119" s="134">
        <v>260</v>
      </c>
      <c r="F2119" s="134">
        <v>218</v>
      </c>
      <c r="G2119" s="135">
        <v>218</v>
      </c>
      <c r="H2119" s="137">
        <f>IFERROR((Table19[[#This Row],[_202310]]-Table19[[#This Row],[_201910]])/Table19[[#This Row],[_201910]]*1,"")</f>
        <v>3.8095238095238099E-2</v>
      </c>
    </row>
    <row r="2120" spans="1:8">
      <c r="A2120" s="132">
        <v>195322</v>
      </c>
      <c r="B2120" s="133" t="s">
        <v>1142</v>
      </c>
      <c r="C2120" s="134">
        <v>19</v>
      </c>
      <c r="D2120" s="134">
        <v>23</v>
      </c>
      <c r="E2120" s="134">
        <v>24</v>
      </c>
      <c r="F2120" s="134">
        <v>24</v>
      </c>
      <c r="G2120" s="135">
        <v>28</v>
      </c>
      <c r="H2120" s="137">
        <f>IFERROR((Table19[[#This Row],[_202310]]-Table19[[#This Row],[_201910]])/Table19[[#This Row],[_201910]]*1,"")</f>
        <v>0.47368421052631576</v>
      </c>
    </row>
    <row r="2121" spans="1:8">
      <c r="A2121" s="132">
        <v>195322</v>
      </c>
      <c r="B2121" s="133" t="s">
        <v>1143</v>
      </c>
      <c r="C2121" s="134">
        <v>25</v>
      </c>
      <c r="D2121" s="134">
        <v>20</v>
      </c>
      <c r="E2121" s="134">
        <v>11</v>
      </c>
      <c r="F2121" s="134">
        <v>16</v>
      </c>
      <c r="G2121" s="135">
        <v>20</v>
      </c>
      <c r="H2121" s="137">
        <f>IFERROR((Table19[[#This Row],[_202310]]-Table19[[#This Row],[_201910]])/Table19[[#This Row],[_201910]]*1,"")</f>
        <v>-0.2</v>
      </c>
    </row>
    <row r="2122" spans="1:8">
      <c r="A2122" s="132">
        <v>195322</v>
      </c>
      <c r="B2122" s="133" t="s">
        <v>1144</v>
      </c>
      <c r="C2122" s="134">
        <v>202</v>
      </c>
      <c r="D2122" s="134">
        <v>234</v>
      </c>
      <c r="E2122" s="134">
        <v>255</v>
      </c>
      <c r="F2122" s="134">
        <v>207</v>
      </c>
      <c r="G2122" s="135">
        <v>209</v>
      </c>
      <c r="H2122" s="137">
        <f>IFERROR((Table19[[#This Row],[_202310]]-Table19[[#This Row],[_201910]])/Table19[[#This Row],[_201910]]*1,"")</f>
        <v>3.4653465346534656E-2</v>
      </c>
    </row>
    <row r="2123" spans="1:8">
      <c r="A2123" s="132">
        <v>195322</v>
      </c>
      <c r="B2123" s="133" t="s">
        <v>1145</v>
      </c>
      <c r="C2123" s="134" t="s">
        <v>129</v>
      </c>
      <c r="D2123" s="134" t="s">
        <v>129</v>
      </c>
      <c r="E2123" s="134" t="s">
        <v>129</v>
      </c>
      <c r="F2123" s="134" t="s">
        <v>129</v>
      </c>
      <c r="G2123" s="135" t="s">
        <v>129</v>
      </c>
      <c r="H2123" s="137" t="str">
        <f>IFERROR((Table19[[#This Row],[_202310]]-Table19[[#This Row],[_201910]])/Table19[[#This Row],[_201910]]*1,"")</f>
        <v/>
      </c>
    </row>
    <row r="2124" spans="1:8">
      <c r="A2124" s="132">
        <v>195322</v>
      </c>
      <c r="B2124" s="133" t="s">
        <v>1146</v>
      </c>
      <c r="C2124" s="134">
        <v>227</v>
      </c>
      <c r="D2124" s="134">
        <v>254</v>
      </c>
      <c r="E2124" s="134">
        <v>266</v>
      </c>
      <c r="F2124" s="134">
        <v>223</v>
      </c>
      <c r="G2124" s="135">
        <v>229</v>
      </c>
      <c r="H2124" s="137">
        <f>IFERROR((Table19[[#This Row],[_202310]]-Table19[[#This Row],[_201910]])/Table19[[#This Row],[_201910]]*1,"")</f>
        <v>8.8105726872246704E-3</v>
      </c>
    </row>
    <row r="2125" spans="1:8">
      <c r="A2125" s="132">
        <v>195322</v>
      </c>
      <c r="B2125" s="133" t="s">
        <v>1147</v>
      </c>
      <c r="C2125" s="134">
        <v>6</v>
      </c>
      <c r="D2125" s="134">
        <v>7</v>
      </c>
      <c r="E2125" s="134">
        <v>9</v>
      </c>
      <c r="F2125" s="134">
        <v>4</v>
      </c>
      <c r="G2125" s="135">
        <v>7</v>
      </c>
      <c r="H2125" s="137">
        <f>IFERROR((Table19[[#This Row],[_202310]]-Table19[[#This Row],[_201910]])/Table19[[#This Row],[_201910]]*1,"")</f>
        <v>0.16666666666666666</v>
      </c>
    </row>
    <row r="2126" spans="1:8">
      <c r="A2126" s="132">
        <v>195322</v>
      </c>
      <c r="B2126" s="133" t="s">
        <v>1148</v>
      </c>
      <c r="C2126" s="134">
        <v>310</v>
      </c>
      <c r="D2126" s="134">
        <v>301</v>
      </c>
      <c r="E2126" s="134">
        <v>293</v>
      </c>
      <c r="F2126" s="134">
        <v>257</v>
      </c>
      <c r="G2126" s="135">
        <v>218</v>
      </c>
      <c r="H2126" s="137">
        <f>IFERROR((Table19[[#This Row],[_202310]]-Table19[[#This Row],[_201910]])/Table19[[#This Row],[_201910]]*1,"")</f>
        <v>-0.29677419354838708</v>
      </c>
    </row>
    <row r="2127" spans="1:8">
      <c r="A2127" s="132">
        <v>195322</v>
      </c>
      <c r="B2127" s="133" t="s">
        <v>1149</v>
      </c>
      <c r="C2127" s="134">
        <v>543</v>
      </c>
      <c r="D2127" s="134">
        <v>485</v>
      </c>
      <c r="E2127" s="134">
        <v>505</v>
      </c>
      <c r="F2127" s="134">
        <v>413</v>
      </c>
      <c r="G2127" s="135">
        <v>338</v>
      </c>
      <c r="H2127" s="137">
        <f>IFERROR((Table19[[#This Row],[_202310]]-Table19[[#This Row],[_201910]])/Table19[[#This Row],[_201910]]*1,"")</f>
        <v>-0.37753222836095762</v>
      </c>
    </row>
    <row r="2128" spans="1:8">
      <c r="A2128" s="132">
        <v>195322</v>
      </c>
      <c r="B2128" s="133" t="s">
        <v>1150</v>
      </c>
      <c r="C2128" s="134">
        <v>859</v>
      </c>
      <c r="D2128" s="134">
        <v>793</v>
      </c>
      <c r="E2128" s="134">
        <v>807</v>
      </c>
      <c r="F2128" s="134">
        <v>674</v>
      </c>
      <c r="G2128" s="135">
        <v>563</v>
      </c>
      <c r="H2128" s="137">
        <f>IFERROR((Table19[[#This Row],[_202310]]-Table19[[#This Row],[_201910]])/Table19[[#This Row],[_201910]]*1,"")</f>
        <v>-0.34458672875436552</v>
      </c>
    </row>
    <row r="2129" spans="1:8">
      <c r="A2129" s="132">
        <v>195322</v>
      </c>
      <c r="B2129" s="133" t="s">
        <v>1151</v>
      </c>
      <c r="C2129" s="134">
        <v>21</v>
      </c>
      <c r="D2129" s="134">
        <v>24</v>
      </c>
      <c r="E2129" s="134">
        <v>25</v>
      </c>
      <c r="F2129" s="134">
        <v>25</v>
      </c>
      <c r="G2129" s="135">
        <v>29</v>
      </c>
      <c r="H2129" s="137">
        <f>IFERROR((Table19[[#This Row],[_202310]]-Table19[[#This Row],[_201910]])/Table19[[#This Row],[_201910]]*1,"")</f>
        <v>0.38095238095238093</v>
      </c>
    </row>
    <row r="2130" spans="1:8">
      <c r="A2130" s="132">
        <v>195322</v>
      </c>
      <c r="B2130" s="133" t="s">
        <v>1152</v>
      </c>
      <c r="C2130" s="134">
        <v>29</v>
      </c>
      <c r="D2130" s="134">
        <v>29</v>
      </c>
      <c r="E2130" s="134">
        <v>28</v>
      </c>
      <c r="F2130" s="134">
        <v>29</v>
      </c>
      <c r="G2130" s="135">
        <v>28</v>
      </c>
      <c r="H2130" s="137">
        <f>IFERROR((Table19[[#This Row],[_202310]]-Table19[[#This Row],[_201910]])/Table19[[#This Row],[_201910]]*1,"")</f>
        <v>-3.4482758620689655E-2</v>
      </c>
    </row>
    <row r="2131" spans="1:8">
      <c r="A2131" s="132">
        <v>195322</v>
      </c>
      <c r="B2131" s="133" t="s">
        <v>1153</v>
      </c>
      <c r="C2131" s="134">
        <v>1</v>
      </c>
      <c r="D2131" s="134">
        <v>1</v>
      </c>
      <c r="E2131" s="134">
        <v>1</v>
      </c>
      <c r="F2131" s="134">
        <v>0</v>
      </c>
      <c r="G2131" s="135">
        <v>1</v>
      </c>
      <c r="H2131" s="137">
        <f>IFERROR((Table19[[#This Row],[_202310]]-Table19[[#This Row],[_201910]])/Table19[[#This Row],[_201910]]*1,"")</f>
        <v>0</v>
      </c>
    </row>
    <row r="2132" spans="1:8">
      <c r="A2132" s="132">
        <v>195322</v>
      </c>
      <c r="B2132" s="133" t="s">
        <v>1154</v>
      </c>
      <c r="C2132" s="134">
        <v>29</v>
      </c>
      <c r="D2132" s="134">
        <v>29</v>
      </c>
      <c r="E2132" s="134">
        <v>27</v>
      </c>
      <c r="F2132" s="134">
        <v>29</v>
      </c>
      <c r="G2132" s="135">
        <v>28</v>
      </c>
      <c r="H2132" s="137">
        <f>IFERROR((Table19[[#This Row],[_202310]]-Table19[[#This Row],[_201910]])/Table19[[#This Row],[_201910]]*1,"")</f>
        <v>-3.4482758620689655E-2</v>
      </c>
    </row>
    <row r="2133" spans="1:8">
      <c r="A2133" s="132">
        <v>195322</v>
      </c>
      <c r="B2133" s="133" t="s">
        <v>1155</v>
      </c>
      <c r="C2133" s="134">
        <v>50</v>
      </c>
      <c r="D2133" s="134">
        <v>46</v>
      </c>
      <c r="E2133" s="134">
        <v>47</v>
      </c>
      <c r="F2133" s="134">
        <v>46</v>
      </c>
      <c r="G2133" s="135">
        <v>43</v>
      </c>
      <c r="H2133" s="137">
        <f>IFERROR((Table19[[#This Row],[_202310]]-Table19[[#This Row],[_201910]])/Table19[[#This Row],[_201910]]*1,"")</f>
        <v>-0.14000000000000001</v>
      </c>
    </row>
    <row r="2134" spans="1:8">
      <c r="A2134" s="132">
        <v>197294</v>
      </c>
      <c r="B2134" s="133" t="s">
        <v>1130</v>
      </c>
      <c r="C2134" s="134">
        <v>2795</v>
      </c>
      <c r="D2134" s="134">
        <v>2852</v>
      </c>
      <c r="E2134" s="134">
        <v>2620</v>
      </c>
      <c r="F2134" s="134">
        <v>2568</v>
      </c>
      <c r="G2134" s="135">
        <v>2177</v>
      </c>
      <c r="H2134" s="137">
        <f>IFERROR((Table19[[#This Row],[_202310]]-Table19[[#This Row],[_201910]])/Table19[[#This Row],[_201910]]*1,"")</f>
        <v>-0.22110912343470482</v>
      </c>
    </row>
    <row r="2135" spans="1:8">
      <c r="A2135" s="132">
        <v>197294</v>
      </c>
      <c r="B2135" s="133" t="s">
        <v>1131</v>
      </c>
      <c r="C2135" s="134">
        <v>0</v>
      </c>
      <c r="D2135" s="134">
        <v>0</v>
      </c>
      <c r="E2135" s="134">
        <v>0</v>
      </c>
      <c r="F2135" s="134">
        <v>0</v>
      </c>
      <c r="G2135" s="135">
        <v>0</v>
      </c>
      <c r="H2135" s="137" t="str">
        <f>IFERROR((Table19[[#This Row],[_202310]]-Table19[[#This Row],[_201910]])/Table19[[#This Row],[_201910]]*1,"")</f>
        <v/>
      </c>
    </row>
    <row r="2136" spans="1:8">
      <c r="A2136" s="132">
        <v>197294</v>
      </c>
      <c r="B2136" s="133" t="s">
        <v>1132</v>
      </c>
      <c r="C2136" s="134">
        <v>2795</v>
      </c>
      <c r="D2136" s="134">
        <v>2852</v>
      </c>
      <c r="E2136" s="134">
        <v>2620</v>
      </c>
      <c r="F2136" s="134">
        <v>2568</v>
      </c>
      <c r="G2136" s="135">
        <v>2177</v>
      </c>
      <c r="H2136" s="137">
        <f>IFERROR((Table19[[#This Row],[_202310]]-Table19[[#This Row],[_201910]])/Table19[[#This Row],[_201910]]*1,"")</f>
        <v>-0.22110912343470482</v>
      </c>
    </row>
    <row r="2137" spans="1:8">
      <c r="A2137" s="132">
        <v>197294</v>
      </c>
      <c r="B2137" s="133" t="s">
        <v>1133</v>
      </c>
      <c r="C2137" s="134">
        <v>15</v>
      </c>
      <c r="D2137" s="134">
        <v>17</v>
      </c>
      <c r="E2137" s="134">
        <v>10</v>
      </c>
      <c r="F2137" s="134">
        <v>17</v>
      </c>
      <c r="G2137" s="135">
        <v>10</v>
      </c>
      <c r="H2137" s="137">
        <f>IFERROR((Table19[[#This Row],[_202310]]-Table19[[#This Row],[_201910]])/Table19[[#This Row],[_201910]]*1,"")</f>
        <v>-0.33333333333333331</v>
      </c>
    </row>
    <row r="2138" spans="1:8">
      <c r="A2138" s="132">
        <v>197294</v>
      </c>
      <c r="B2138" s="133" t="s">
        <v>1134</v>
      </c>
      <c r="C2138" s="134">
        <v>455</v>
      </c>
      <c r="D2138" s="134">
        <v>534</v>
      </c>
      <c r="E2138" s="134">
        <v>581</v>
      </c>
      <c r="F2138" s="134">
        <v>561</v>
      </c>
      <c r="G2138" s="135">
        <v>510</v>
      </c>
      <c r="H2138" s="137">
        <f>IFERROR((Table19[[#This Row],[_202310]]-Table19[[#This Row],[_201910]])/Table19[[#This Row],[_201910]]*1,"")</f>
        <v>0.12087912087912088</v>
      </c>
    </row>
    <row r="2139" spans="1:8">
      <c r="A2139" s="132">
        <v>197294</v>
      </c>
      <c r="B2139" s="133" t="s">
        <v>1135</v>
      </c>
      <c r="C2139" s="134" t="s">
        <v>129</v>
      </c>
      <c r="D2139" s="134" t="s">
        <v>129</v>
      </c>
      <c r="E2139" s="134" t="s">
        <v>129</v>
      </c>
      <c r="F2139" s="134" t="s">
        <v>129</v>
      </c>
      <c r="G2139" s="135" t="s">
        <v>129</v>
      </c>
      <c r="H2139" s="137" t="str">
        <f>IFERROR((Table19[[#This Row],[_202310]]-Table19[[#This Row],[_201910]])/Table19[[#This Row],[_201910]]*1,"")</f>
        <v/>
      </c>
    </row>
    <row r="2140" spans="1:8">
      <c r="A2140" s="132">
        <v>197294</v>
      </c>
      <c r="B2140" s="133" t="s">
        <v>1136</v>
      </c>
      <c r="C2140" s="134">
        <v>470</v>
      </c>
      <c r="D2140" s="134">
        <v>551</v>
      </c>
      <c r="E2140" s="134">
        <v>591</v>
      </c>
      <c r="F2140" s="134">
        <v>578</v>
      </c>
      <c r="G2140" s="135">
        <v>520</v>
      </c>
      <c r="H2140" s="137">
        <f>IFERROR((Table19[[#This Row],[_202310]]-Table19[[#This Row],[_201910]])/Table19[[#This Row],[_201910]]*1,"")</f>
        <v>0.10638297872340426</v>
      </c>
    </row>
    <row r="2141" spans="1:8">
      <c r="A2141" s="132">
        <v>197294</v>
      </c>
      <c r="B2141" s="133" t="s">
        <v>1137</v>
      </c>
      <c r="C2141" s="134">
        <v>17</v>
      </c>
      <c r="D2141" s="134">
        <v>19</v>
      </c>
      <c r="E2141" s="134">
        <v>23</v>
      </c>
      <c r="F2141" s="134">
        <v>23</v>
      </c>
      <c r="G2141" s="135">
        <v>24</v>
      </c>
      <c r="H2141" s="137">
        <f>IFERROR((Table19[[#This Row],[_202310]]-Table19[[#This Row],[_201910]])/Table19[[#This Row],[_201910]]*1,"")</f>
        <v>0.41176470588235292</v>
      </c>
    </row>
    <row r="2142" spans="1:8">
      <c r="A2142" s="132">
        <v>197294</v>
      </c>
      <c r="B2142" s="133" t="s">
        <v>1138</v>
      </c>
      <c r="C2142" s="134">
        <v>15</v>
      </c>
      <c r="D2142" s="134">
        <v>18</v>
      </c>
      <c r="E2142" s="134">
        <v>12</v>
      </c>
      <c r="F2142" s="134">
        <v>18</v>
      </c>
      <c r="G2142" s="135">
        <v>11</v>
      </c>
      <c r="H2142" s="137">
        <f>IFERROR((Table19[[#This Row],[_202310]]-Table19[[#This Row],[_201910]])/Table19[[#This Row],[_201910]]*1,"")</f>
        <v>-0.26666666666666666</v>
      </c>
    </row>
    <row r="2143" spans="1:8">
      <c r="A2143" s="132">
        <v>197294</v>
      </c>
      <c r="B2143" s="133" t="s">
        <v>1139</v>
      </c>
      <c r="C2143" s="134">
        <v>609</v>
      </c>
      <c r="D2143" s="134">
        <v>702</v>
      </c>
      <c r="E2143" s="134">
        <v>746</v>
      </c>
      <c r="F2143" s="134">
        <v>694</v>
      </c>
      <c r="G2143" s="135">
        <v>625</v>
      </c>
      <c r="H2143" s="137">
        <f>IFERROR((Table19[[#This Row],[_202310]]-Table19[[#This Row],[_201910]])/Table19[[#This Row],[_201910]]*1,"")</f>
        <v>2.6272577996715927E-2</v>
      </c>
    </row>
    <row r="2144" spans="1:8">
      <c r="A2144" s="132">
        <v>197294</v>
      </c>
      <c r="B2144" s="133" t="s">
        <v>1140</v>
      </c>
      <c r="C2144" s="134" t="s">
        <v>129</v>
      </c>
      <c r="D2144" s="134" t="s">
        <v>129</v>
      </c>
      <c r="E2144" s="134" t="s">
        <v>129</v>
      </c>
      <c r="F2144" s="134" t="s">
        <v>129</v>
      </c>
      <c r="G2144" s="135" t="s">
        <v>129</v>
      </c>
      <c r="H2144" s="137" t="str">
        <f>IFERROR((Table19[[#This Row],[_202310]]-Table19[[#This Row],[_201910]])/Table19[[#This Row],[_201910]]*1,"")</f>
        <v/>
      </c>
    </row>
    <row r="2145" spans="1:8">
      <c r="A2145" s="132">
        <v>197294</v>
      </c>
      <c r="B2145" s="133" t="s">
        <v>1141</v>
      </c>
      <c r="C2145" s="134">
        <v>624</v>
      </c>
      <c r="D2145" s="134">
        <v>720</v>
      </c>
      <c r="E2145" s="134">
        <v>758</v>
      </c>
      <c r="F2145" s="134">
        <v>712</v>
      </c>
      <c r="G2145" s="135">
        <v>636</v>
      </c>
      <c r="H2145" s="137">
        <f>IFERROR((Table19[[#This Row],[_202310]]-Table19[[#This Row],[_201910]])/Table19[[#This Row],[_201910]]*1,"")</f>
        <v>1.9230769230769232E-2</v>
      </c>
    </row>
    <row r="2146" spans="1:8">
      <c r="A2146" s="132">
        <v>197294</v>
      </c>
      <c r="B2146" s="133" t="s">
        <v>1142</v>
      </c>
      <c r="C2146" s="134">
        <v>22</v>
      </c>
      <c r="D2146" s="134">
        <v>25</v>
      </c>
      <c r="E2146" s="134">
        <v>29</v>
      </c>
      <c r="F2146" s="134">
        <v>28</v>
      </c>
      <c r="G2146" s="135">
        <v>29</v>
      </c>
      <c r="H2146" s="137">
        <f>IFERROR((Table19[[#This Row],[_202310]]-Table19[[#This Row],[_201910]])/Table19[[#This Row],[_201910]]*1,"")</f>
        <v>0.31818181818181818</v>
      </c>
    </row>
    <row r="2147" spans="1:8">
      <c r="A2147" s="132">
        <v>197294</v>
      </c>
      <c r="B2147" s="133" t="s">
        <v>1143</v>
      </c>
      <c r="C2147" s="134">
        <v>19</v>
      </c>
      <c r="D2147" s="134">
        <v>18</v>
      </c>
      <c r="E2147" s="134">
        <v>13</v>
      </c>
      <c r="F2147" s="134">
        <v>17</v>
      </c>
      <c r="G2147" s="135">
        <v>11</v>
      </c>
      <c r="H2147" s="137">
        <f>IFERROR((Table19[[#This Row],[_202310]]-Table19[[#This Row],[_201910]])/Table19[[#This Row],[_201910]]*1,"")</f>
        <v>-0.42105263157894735</v>
      </c>
    </row>
    <row r="2148" spans="1:8">
      <c r="A2148" s="132">
        <v>197294</v>
      </c>
      <c r="B2148" s="133" t="s">
        <v>1144</v>
      </c>
      <c r="C2148" s="134">
        <v>672</v>
      </c>
      <c r="D2148" s="134">
        <v>752</v>
      </c>
      <c r="E2148" s="134">
        <v>799</v>
      </c>
      <c r="F2148" s="134">
        <v>747</v>
      </c>
      <c r="G2148" s="135">
        <v>659</v>
      </c>
      <c r="H2148" s="137">
        <f>IFERROR((Table19[[#This Row],[_202310]]-Table19[[#This Row],[_201910]])/Table19[[#This Row],[_201910]]*1,"")</f>
        <v>-1.9345238095238096E-2</v>
      </c>
    </row>
    <row r="2149" spans="1:8">
      <c r="A2149" s="132">
        <v>197294</v>
      </c>
      <c r="B2149" s="133" t="s">
        <v>1145</v>
      </c>
      <c r="C2149" s="134" t="s">
        <v>129</v>
      </c>
      <c r="D2149" s="134" t="s">
        <v>129</v>
      </c>
      <c r="E2149" s="134" t="s">
        <v>129</v>
      </c>
      <c r="F2149" s="134" t="s">
        <v>129</v>
      </c>
      <c r="G2149" s="135" t="s">
        <v>129</v>
      </c>
      <c r="H2149" s="137" t="str">
        <f>IFERROR((Table19[[#This Row],[_202310]]-Table19[[#This Row],[_201910]])/Table19[[#This Row],[_201910]]*1,"")</f>
        <v/>
      </c>
    </row>
    <row r="2150" spans="1:8">
      <c r="A2150" s="132">
        <v>197294</v>
      </c>
      <c r="B2150" s="133" t="s">
        <v>1146</v>
      </c>
      <c r="C2150" s="134">
        <v>691</v>
      </c>
      <c r="D2150" s="134">
        <v>770</v>
      </c>
      <c r="E2150" s="134">
        <v>812</v>
      </c>
      <c r="F2150" s="134">
        <v>764</v>
      </c>
      <c r="G2150" s="135">
        <v>670</v>
      </c>
      <c r="H2150" s="137">
        <f>IFERROR((Table19[[#This Row],[_202310]]-Table19[[#This Row],[_201910]])/Table19[[#This Row],[_201910]]*1,"")</f>
        <v>-3.0390738060781478E-2</v>
      </c>
    </row>
    <row r="2151" spans="1:8">
      <c r="A2151" s="132">
        <v>197294</v>
      </c>
      <c r="B2151" s="133" t="s">
        <v>1147</v>
      </c>
      <c r="C2151" s="134">
        <v>64</v>
      </c>
      <c r="D2151" s="134">
        <v>81</v>
      </c>
      <c r="E2151" s="134">
        <v>39</v>
      </c>
      <c r="F2151" s="134">
        <v>44</v>
      </c>
      <c r="G2151" s="135">
        <v>43</v>
      </c>
      <c r="H2151" s="137">
        <f>IFERROR((Table19[[#This Row],[_202310]]-Table19[[#This Row],[_201910]])/Table19[[#This Row],[_201910]]*1,"")</f>
        <v>-0.328125</v>
      </c>
    </row>
    <row r="2152" spans="1:8">
      <c r="A2152" s="132">
        <v>197294</v>
      </c>
      <c r="B2152" s="133" t="s">
        <v>1148</v>
      </c>
      <c r="C2152" s="134">
        <v>771</v>
      </c>
      <c r="D2152" s="134">
        <v>713</v>
      </c>
      <c r="E2152" s="134">
        <v>642</v>
      </c>
      <c r="F2152" s="134">
        <v>652</v>
      </c>
      <c r="G2152" s="135">
        <v>515</v>
      </c>
      <c r="H2152" s="137">
        <f>IFERROR((Table19[[#This Row],[_202310]]-Table19[[#This Row],[_201910]])/Table19[[#This Row],[_201910]]*1,"")</f>
        <v>-0.33203631647211412</v>
      </c>
    </row>
    <row r="2153" spans="1:8">
      <c r="A2153" s="132">
        <v>197294</v>
      </c>
      <c r="B2153" s="133" t="s">
        <v>1149</v>
      </c>
      <c r="C2153" s="134">
        <v>1269</v>
      </c>
      <c r="D2153" s="134">
        <v>1288</v>
      </c>
      <c r="E2153" s="134">
        <v>1127</v>
      </c>
      <c r="F2153" s="134">
        <v>1108</v>
      </c>
      <c r="G2153" s="135">
        <v>949</v>
      </c>
      <c r="H2153" s="137">
        <f>IFERROR((Table19[[#This Row],[_202310]]-Table19[[#This Row],[_201910]])/Table19[[#This Row],[_201910]]*1,"")</f>
        <v>-0.25216706067769895</v>
      </c>
    </row>
    <row r="2154" spans="1:8">
      <c r="A2154" s="132">
        <v>197294</v>
      </c>
      <c r="B2154" s="133" t="s">
        <v>1150</v>
      </c>
      <c r="C2154" s="134">
        <v>2104</v>
      </c>
      <c r="D2154" s="134">
        <v>2082</v>
      </c>
      <c r="E2154" s="134">
        <v>1808</v>
      </c>
      <c r="F2154" s="134">
        <v>1804</v>
      </c>
      <c r="G2154" s="135">
        <v>1507</v>
      </c>
      <c r="H2154" s="137">
        <f>IFERROR((Table19[[#This Row],[_202310]]-Table19[[#This Row],[_201910]])/Table19[[#This Row],[_201910]]*1,"")</f>
        <v>-0.28374524714828897</v>
      </c>
    </row>
    <row r="2155" spans="1:8">
      <c r="A2155" s="132">
        <v>197294</v>
      </c>
      <c r="B2155" s="133" t="s">
        <v>1151</v>
      </c>
      <c r="C2155" s="134">
        <v>25</v>
      </c>
      <c r="D2155" s="134">
        <v>27</v>
      </c>
      <c r="E2155" s="134">
        <v>31</v>
      </c>
      <c r="F2155" s="134">
        <v>30</v>
      </c>
      <c r="G2155" s="135">
        <v>31</v>
      </c>
      <c r="H2155" s="137">
        <f>IFERROR((Table19[[#This Row],[_202310]]-Table19[[#This Row],[_201910]])/Table19[[#This Row],[_201910]]*1,"")</f>
        <v>0.24</v>
      </c>
    </row>
    <row r="2156" spans="1:8">
      <c r="A2156" s="132">
        <v>197294</v>
      </c>
      <c r="B2156" s="133" t="s">
        <v>1152</v>
      </c>
      <c r="C2156" s="134">
        <v>30</v>
      </c>
      <c r="D2156" s="134">
        <v>28</v>
      </c>
      <c r="E2156" s="134">
        <v>26</v>
      </c>
      <c r="F2156" s="134">
        <v>27</v>
      </c>
      <c r="G2156" s="135">
        <v>26</v>
      </c>
      <c r="H2156" s="137">
        <f>IFERROR((Table19[[#This Row],[_202310]]-Table19[[#This Row],[_201910]])/Table19[[#This Row],[_201910]]*1,"")</f>
        <v>-0.13333333333333333</v>
      </c>
    </row>
    <row r="2157" spans="1:8">
      <c r="A2157" s="132">
        <v>197294</v>
      </c>
      <c r="B2157" s="133" t="s">
        <v>1153</v>
      </c>
      <c r="C2157" s="134">
        <v>2</v>
      </c>
      <c r="D2157" s="134">
        <v>3</v>
      </c>
      <c r="E2157" s="134">
        <v>1</v>
      </c>
      <c r="F2157" s="134">
        <v>2</v>
      </c>
      <c r="G2157" s="135">
        <v>2</v>
      </c>
      <c r="H2157" s="137">
        <f>IFERROR((Table19[[#This Row],[_202310]]-Table19[[#This Row],[_201910]])/Table19[[#This Row],[_201910]]*1,"")</f>
        <v>0</v>
      </c>
    </row>
    <row r="2158" spans="1:8">
      <c r="A2158" s="132">
        <v>197294</v>
      </c>
      <c r="B2158" s="133" t="s">
        <v>1154</v>
      </c>
      <c r="C2158" s="134">
        <v>28</v>
      </c>
      <c r="D2158" s="134">
        <v>25</v>
      </c>
      <c r="E2158" s="134">
        <v>25</v>
      </c>
      <c r="F2158" s="134">
        <v>25</v>
      </c>
      <c r="G2158" s="135">
        <v>24</v>
      </c>
      <c r="H2158" s="137">
        <f>IFERROR((Table19[[#This Row],[_202310]]-Table19[[#This Row],[_201910]])/Table19[[#This Row],[_201910]]*1,"")</f>
        <v>-0.14285714285714285</v>
      </c>
    </row>
    <row r="2159" spans="1:8">
      <c r="A2159" s="132">
        <v>197294</v>
      </c>
      <c r="B2159" s="133" t="s">
        <v>1155</v>
      </c>
      <c r="C2159" s="134">
        <v>45</v>
      </c>
      <c r="D2159" s="134">
        <v>45</v>
      </c>
      <c r="E2159" s="134">
        <v>43</v>
      </c>
      <c r="F2159" s="134">
        <v>43</v>
      </c>
      <c r="G2159" s="135">
        <v>44</v>
      </c>
      <c r="H2159" s="137">
        <f>IFERROR((Table19[[#This Row],[_202310]]-Table19[[#This Row],[_201910]])/Table19[[#This Row],[_201910]]*1,"")</f>
        <v>-2.2222222222222223E-2</v>
      </c>
    </row>
    <row r="2160" spans="1:8">
      <c r="A2160" s="132">
        <v>198455</v>
      </c>
      <c r="B2160" s="133" t="s">
        <v>1130</v>
      </c>
      <c r="C2160" s="134">
        <v>518</v>
      </c>
      <c r="D2160" s="134">
        <v>537</v>
      </c>
      <c r="E2160" s="134">
        <v>503</v>
      </c>
      <c r="F2160" s="134">
        <v>490</v>
      </c>
      <c r="G2160" s="135">
        <v>426</v>
      </c>
      <c r="H2160" s="137">
        <f>IFERROR((Table19[[#This Row],[_202310]]-Table19[[#This Row],[_201910]])/Table19[[#This Row],[_201910]]*1,"")</f>
        <v>-0.17760617760617761</v>
      </c>
    </row>
    <row r="2161" spans="1:8">
      <c r="A2161" s="132">
        <v>198455</v>
      </c>
      <c r="B2161" s="133" t="s">
        <v>1131</v>
      </c>
      <c r="C2161" s="134">
        <v>0</v>
      </c>
      <c r="D2161" s="134">
        <v>0</v>
      </c>
      <c r="E2161" s="134">
        <v>0</v>
      </c>
      <c r="F2161" s="134">
        <v>0</v>
      </c>
      <c r="G2161" s="135">
        <v>0</v>
      </c>
      <c r="H2161" s="137" t="str">
        <f>IFERROR((Table19[[#This Row],[_202310]]-Table19[[#This Row],[_201910]])/Table19[[#This Row],[_201910]]*1,"")</f>
        <v/>
      </c>
    </row>
    <row r="2162" spans="1:8">
      <c r="A2162" s="132">
        <v>198455</v>
      </c>
      <c r="B2162" s="133" t="s">
        <v>1132</v>
      </c>
      <c r="C2162" s="134">
        <v>518</v>
      </c>
      <c r="D2162" s="134">
        <v>537</v>
      </c>
      <c r="E2162" s="134">
        <v>503</v>
      </c>
      <c r="F2162" s="134">
        <v>490</v>
      </c>
      <c r="G2162" s="135">
        <v>426</v>
      </c>
      <c r="H2162" s="137">
        <f>IFERROR((Table19[[#This Row],[_202310]]-Table19[[#This Row],[_201910]])/Table19[[#This Row],[_201910]]*1,"")</f>
        <v>-0.17760617760617761</v>
      </c>
    </row>
    <row r="2163" spans="1:8">
      <c r="A2163" s="132">
        <v>198455</v>
      </c>
      <c r="B2163" s="133" t="s">
        <v>1133</v>
      </c>
      <c r="C2163" s="134">
        <v>62</v>
      </c>
      <c r="D2163" s="134">
        <v>30</v>
      </c>
      <c r="E2163" s="134">
        <v>33</v>
      </c>
      <c r="F2163" s="134">
        <v>51</v>
      </c>
      <c r="G2163" s="135">
        <v>37</v>
      </c>
      <c r="H2163" s="137">
        <f>IFERROR((Table19[[#This Row],[_202310]]-Table19[[#This Row],[_201910]])/Table19[[#This Row],[_201910]]*1,"")</f>
        <v>-0.40322580645161288</v>
      </c>
    </row>
    <row r="2164" spans="1:8">
      <c r="A2164" s="132">
        <v>198455</v>
      </c>
      <c r="B2164" s="133" t="s">
        <v>1134</v>
      </c>
      <c r="C2164" s="134">
        <v>11</v>
      </c>
      <c r="D2164" s="134">
        <v>62</v>
      </c>
      <c r="E2164" s="134">
        <v>68</v>
      </c>
      <c r="F2164" s="134">
        <v>82</v>
      </c>
      <c r="G2164" s="135">
        <v>66</v>
      </c>
      <c r="H2164" s="137">
        <f>IFERROR((Table19[[#This Row],[_202310]]-Table19[[#This Row],[_201910]])/Table19[[#This Row],[_201910]]*1,"")</f>
        <v>5</v>
      </c>
    </row>
    <row r="2165" spans="1:8">
      <c r="A2165" s="132">
        <v>198455</v>
      </c>
      <c r="B2165" s="133" t="s">
        <v>1135</v>
      </c>
      <c r="C2165" s="134" t="s">
        <v>129</v>
      </c>
      <c r="D2165" s="134" t="s">
        <v>129</v>
      </c>
      <c r="E2165" s="134" t="s">
        <v>129</v>
      </c>
      <c r="F2165" s="134" t="s">
        <v>129</v>
      </c>
      <c r="G2165" s="135" t="s">
        <v>129</v>
      </c>
      <c r="H2165" s="137" t="str">
        <f>IFERROR((Table19[[#This Row],[_202310]]-Table19[[#This Row],[_201910]])/Table19[[#This Row],[_201910]]*1,"")</f>
        <v/>
      </c>
    </row>
    <row r="2166" spans="1:8">
      <c r="A2166" s="132">
        <v>198455</v>
      </c>
      <c r="B2166" s="133" t="s">
        <v>1136</v>
      </c>
      <c r="C2166" s="134">
        <v>73</v>
      </c>
      <c r="D2166" s="134">
        <v>92</v>
      </c>
      <c r="E2166" s="134">
        <v>101</v>
      </c>
      <c r="F2166" s="134">
        <v>133</v>
      </c>
      <c r="G2166" s="135">
        <v>103</v>
      </c>
      <c r="H2166" s="137">
        <f>IFERROR((Table19[[#This Row],[_202310]]-Table19[[#This Row],[_201910]])/Table19[[#This Row],[_201910]]*1,"")</f>
        <v>0.41095890410958902</v>
      </c>
    </row>
    <row r="2167" spans="1:8">
      <c r="A2167" s="132">
        <v>198455</v>
      </c>
      <c r="B2167" s="133" t="s">
        <v>1137</v>
      </c>
      <c r="C2167" s="134">
        <v>14</v>
      </c>
      <c r="D2167" s="134">
        <v>17</v>
      </c>
      <c r="E2167" s="134">
        <v>20</v>
      </c>
      <c r="F2167" s="134">
        <v>27</v>
      </c>
      <c r="G2167" s="135">
        <v>24</v>
      </c>
      <c r="H2167" s="137">
        <f>IFERROR((Table19[[#This Row],[_202310]]-Table19[[#This Row],[_201910]])/Table19[[#This Row],[_201910]]*1,"")</f>
        <v>0.7142857142857143</v>
      </c>
    </row>
    <row r="2168" spans="1:8">
      <c r="A2168" s="132">
        <v>198455</v>
      </c>
      <c r="B2168" s="133" t="s">
        <v>1138</v>
      </c>
      <c r="C2168" s="134">
        <v>72</v>
      </c>
      <c r="D2168" s="134">
        <v>34</v>
      </c>
      <c r="E2168" s="134">
        <v>34</v>
      </c>
      <c r="F2168" s="134">
        <v>51</v>
      </c>
      <c r="G2168" s="135">
        <v>40</v>
      </c>
      <c r="H2168" s="137">
        <f>IFERROR((Table19[[#This Row],[_202310]]-Table19[[#This Row],[_201910]])/Table19[[#This Row],[_201910]]*1,"")</f>
        <v>-0.44444444444444442</v>
      </c>
    </row>
    <row r="2169" spans="1:8">
      <c r="A2169" s="132">
        <v>198455</v>
      </c>
      <c r="B2169" s="133" t="s">
        <v>1139</v>
      </c>
      <c r="C2169" s="134">
        <v>22</v>
      </c>
      <c r="D2169" s="134">
        <v>72</v>
      </c>
      <c r="E2169" s="134">
        <v>80</v>
      </c>
      <c r="F2169" s="134">
        <v>98</v>
      </c>
      <c r="G2169" s="135">
        <v>76</v>
      </c>
      <c r="H2169" s="137">
        <f>IFERROR((Table19[[#This Row],[_202310]]-Table19[[#This Row],[_201910]])/Table19[[#This Row],[_201910]]*1,"")</f>
        <v>2.4545454545454546</v>
      </c>
    </row>
    <row r="2170" spans="1:8">
      <c r="A2170" s="132">
        <v>198455</v>
      </c>
      <c r="B2170" s="133" t="s">
        <v>1140</v>
      </c>
      <c r="C2170" s="134" t="s">
        <v>129</v>
      </c>
      <c r="D2170" s="134" t="s">
        <v>129</v>
      </c>
      <c r="E2170" s="134" t="s">
        <v>129</v>
      </c>
      <c r="F2170" s="134" t="s">
        <v>129</v>
      </c>
      <c r="G2170" s="135" t="s">
        <v>129</v>
      </c>
      <c r="H2170" s="137" t="str">
        <f>IFERROR((Table19[[#This Row],[_202310]]-Table19[[#This Row],[_201910]])/Table19[[#This Row],[_201910]]*1,"")</f>
        <v/>
      </c>
    </row>
    <row r="2171" spans="1:8">
      <c r="A2171" s="132">
        <v>198455</v>
      </c>
      <c r="B2171" s="133" t="s">
        <v>1141</v>
      </c>
      <c r="C2171" s="134">
        <v>94</v>
      </c>
      <c r="D2171" s="134">
        <v>106</v>
      </c>
      <c r="E2171" s="134">
        <v>114</v>
      </c>
      <c r="F2171" s="134">
        <v>149</v>
      </c>
      <c r="G2171" s="135">
        <v>116</v>
      </c>
      <c r="H2171" s="137">
        <f>IFERROR((Table19[[#This Row],[_202310]]-Table19[[#This Row],[_201910]])/Table19[[#This Row],[_201910]]*1,"")</f>
        <v>0.23404255319148937</v>
      </c>
    </row>
    <row r="2172" spans="1:8">
      <c r="A2172" s="132">
        <v>198455</v>
      </c>
      <c r="B2172" s="133" t="s">
        <v>1142</v>
      </c>
      <c r="C2172" s="134">
        <v>18</v>
      </c>
      <c r="D2172" s="134">
        <v>20</v>
      </c>
      <c r="E2172" s="134">
        <v>23</v>
      </c>
      <c r="F2172" s="134">
        <v>30</v>
      </c>
      <c r="G2172" s="135">
        <v>27</v>
      </c>
      <c r="H2172" s="137">
        <f>IFERROR((Table19[[#This Row],[_202310]]-Table19[[#This Row],[_201910]])/Table19[[#This Row],[_201910]]*1,"")</f>
        <v>0.5</v>
      </c>
    </row>
    <row r="2173" spans="1:8">
      <c r="A2173" s="132">
        <v>198455</v>
      </c>
      <c r="B2173" s="133" t="s">
        <v>1143</v>
      </c>
      <c r="C2173" s="134">
        <v>76</v>
      </c>
      <c r="D2173" s="134">
        <v>34</v>
      </c>
      <c r="E2173" s="134">
        <v>35</v>
      </c>
      <c r="F2173" s="134">
        <v>53</v>
      </c>
      <c r="G2173" s="135">
        <v>39</v>
      </c>
      <c r="H2173" s="137">
        <f>IFERROR((Table19[[#This Row],[_202310]]-Table19[[#This Row],[_201910]])/Table19[[#This Row],[_201910]]*1,"")</f>
        <v>-0.48684210526315791</v>
      </c>
    </row>
    <row r="2174" spans="1:8">
      <c r="A2174" s="132">
        <v>198455</v>
      </c>
      <c r="B2174" s="133" t="s">
        <v>1144</v>
      </c>
      <c r="C2174" s="134">
        <v>23</v>
      </c>
      <c r="D2174" s="134">
        <v>74</v>
      </c>
      <c r="E2174" s="134">
        <v>87</v>
      </c>
      <c r="F2174" s="134">
        <v>104</v>
      </c>
      <c r="G2174" s="135">
        <v>85</v>
      </c>
      <c r="H2174" s="137">
        <f>IFERROR((Table19[[#This Row],[_202310]]-Table19[[#This Row],[_201910]])/Table19[[#This Row],[_201910]]*1,"")</f>
        <v>2.6956521739130435</v>
      </c>
    </row>
    <row r="2175" spans="1:8">
      <c r="A2175" s="132">
        <v>198455</v>
      </c>
      <c r="B2175" s="133" t="s">
        <v>1145</v>
      </c>
      <c r="C2175" s="134" t="s">
        <v>129</v>
      </c>
      <c r="D2175" s="134" t="s">
        <v>129</v>
      </c>
      <c r="E2175" s="134" t="s">
        <v>129</v>
      </c>
      <c r="F2175" s="134" t="s">
        <v>129</v>
      </c>
      <c r="G2175" s="135" t="s">
        <v>129</v>
      </c>
      <c r="H2175" s="137" t="str">
        <f>IFERROR((Table19[[#This Row],[_202310]]-Table19[[#This Row],[_201910]])/Table19[[#This Row],[_201910]]*1,"")</f>
        <v/>
      </c>
    </row>
    <row r="2176" spans="1:8">
      <c r="A2176" s="132">
        <v>198455</v>
      </c>
      <c r="B2176" s="133" t="s">
        <v>1146</v>
      </c>
      <c r="C2176" s="134">
        <v>99</v>
      </c>
      <c r="D2176" s="134">
        <v>108</v>
      </c>
      <c r="E2176" s="134">
        <v>122</v>
      </c>
      <c r="F2176" s="134">
        <v>157</v>
      </c>
      <c r="G2176" s="135">
        <v>124</v>
      </c>
      <c r="H2176" s="137">
        <f>IFERROR((Table19[[#This Row],[_202310]]-Table19[[#This Row],[_201910]])/Table19[[#This Row],[_201910]]*1,"")</f>
        <v>0.25252525252525254</v>
      </c>
    </row>
    <row r="2177" spans="1:8">
      <c r="A2177" s="132">
        <v>198455</v>
      </c>
      <c r="B2177" s="133" t="s">
        <v>1147</v>
      </c>
      <c r="C2177" s="134">
        <v>10</v>
      </c>
      <c r="D2177" s="134">
        <v>7</v>
      </c>
      <c r="E2177" s="134">
        <v>8</v>
      </c>
      <c r="F2177" s="134">
        <v>3</v>
      </c>
      <c r="G2177" s="135">
        <v>4</v>
      </c>
      <c r="H2177" s="137">
        <f>IFERROR((Table19[[#This Row],[_202310]]-Table19[[#This Row],[_201910]])/Table19[[#This Row],[_201910]]*1,"")</f>
        <v>-0.6</v>
      </c>
    </row>
    <row r="2178" spans="1:8">
      <c r="A2178" s="132">
        <v>198455</v>
      </c>
      <c r="B2178" s="133" t="s">
        <v>1148</v>
      </c>
      <c r="C2178" s="134">
        <v>175</v>
      </c>
      <c r="D2178" s="134">
        <v>188</v>
      </c>
      <c r="E2178" s="134">
        <v>168</v>
      </c>
      <c r="F2178" s="134">
        <v>298</v>
      </c>
      <c r="G2178" s="135">
        <v>33</v>
      </c>
      <c r="H2178" s="137">
        <f>IFERROR((Table19[[#This Row],[_202310]]-Table19[[#This Row],[_201910]])/Table19[[#This Row],[_201910]]*1,"")</f>
        <v>-0.81142857142857139</v>
      </c>
    </row>
    <row r="2179" spans="1:8">
      <c r="A2179" s="132">
        <v>198455</v>
      </c>
      <c r="B2179" s="133" t="s">
        <v>1149</v>
      </c>
      <c r="C2179" s="134">
        <v>234</v>
      </c>
      <c r="D2179" s="134">
        <v>234</v>
      </c>
      <c r="E2179" s="134">
        <v>205</v>
      </c>
      <c r="F2179" s="134">
        <v>32</v>
      </c>
      <c r="G2179" s="135">
        <v>265</v>
      </c>
      <c r="H2179" s="137">
        <f>IFERROR((Table19[[#This Row],[_202310]]-Table19[[#This Row],[_201910]])/Table19[[#This Row],[_201910]]*1,"")</f>
        <v>0.13247863247863248</v>
      </c>
    </row>
    <row r="2180" spans="1:8">
      <c r="A2180" s="132">
        <v>198455</v>
      </c>
      <c r="B2180" s="133" t="s">
        <v>1150</v>
      </c>
      <c r="C2180" s="134">
        <v>419</v>
      </c>
      <c r="D2180" s="134">
        <v>429</v>
      </c>
      <c r="E2180" s="134">
        <v>381</v>
      </c>
      <c r="F2180" s="134">
        <v>333</v>
      </c>
      <c r="G2180" s="135">
        <v>302</v>
      </c>
      <c r="H2180" s="137">
        <f>IFERROR((Table19[[#This Row],[_202310]]-Table19[[#This Row],[_201910]])/Table19[[#This Row],[_201910]]*1,"")</f>
        <v>-0.27923627684964203</v>
      </c>
    </row>
    <row r="2181" spans="1:8">
      <c r="A2181" s="132">
        <v>198455</v>
      </c>
      <c r="B2181" s="133" t="s">
        <v>1151</v>
      </c>
      <c r="C2181" s="134">
        <v>19</v>
      </c>
      <c r="D2181" s="134">
        <v>20</v>
      </c>
      <c r="E2181" s="134">
        <v>24</v>
      </c>
      <c r="F2181" s="134">
        <v>32</v>
      </c>
      <c r="G2181" s="135">
        <v>29</v>
      </c>
      <c r="H2181" s="137">
        <f>IFERROR((Table19[[#This Row],[_202310]]-Table19[[#This Row],[_201910]])/Table19[[#This Row],[_201910]]*1,"")</f>
        <v>0.52631578947368418</v>
      </c>
    </row>
    <row r="2182" spans="1:8">
      <c r="A2182" s="132">
        <v>198455</v>
      </c>
      <c r="B2182" s="133" t="s">
        <v>1152</v>
      </c>
      <c r="C2182" s="134">
        <v>36</v>
      </c>
      <c r="D2182" s="134">
        <v>36</v>
      </c>
      <c r="E2182" s="134">
        <v>35</v>
      </c>
      <c r="F2182" s="134">
        <v>61</v>
      </c>
      <c r="G2182" s="135">
        <v>9</v>
      </c>
      <c r="H2182" s="137">
        <f>IFERROR((Table19[[#This Row],[_202310]]-Table19[[#This Row],[_201910]])/Table19[[#This Row],[_201910]]*1,"")</f>
        <v>-0.75</v>
      </c>
    </row>
    <row r="2183" spans="1:8">
      <c r="A2183" s="132">
        <v>198455</v>
      </c>
      <c r="B2183" s="133" t="s">
        <v>1153</v>
      </c>
      <c r="C2183" s="134">
        <v>2</v>
      </c>
      <c r="D2183" s="134">
        <v>1</v>
      </c>
      <c r="E2183" s="134">
        <v>2</v>
      </c>
      <c r="F2183" s="134">
        <v>1</v>
      </c>
      <c r="G2183" s="135">
        <v>1</v>
      </c>
      <c r="H2183" s="137">
        <f>IFERROR((Table19[[#This Row],[_202310]]-Table19[[#This Row],[_201910]])/Table19[[#This Row],[_201910]]*1,"")</f>
        <v>-0.5</v>
      </c>
    </row>
    <row r="2184" spans="1:8">
      <c r="A2184" s="132">
        <v>198455</v>
      </c>
      <c r="B2184" s="133" t="s">
        <v>1154</v>
      </c>
      <c r="C2184" s="134">
        <v>34</v>
      </c>
      <c r="D2184" s="134">
        <v>35</v>
      </c>
      <c r="E2184" s="134">
        <v>33</v>
      </c>
      <c r="F2184" s="134">
        <v>61</v>
      </c>
      <c r="G2184" s="135">
        <v>8</v>
      </c>
      <c r="H2184" s="137">
        <f>IFERROR((Table19[[#This Row],[_202310]]-Table19[[#This Row],[_201910]])/Table19[[#This Row],[_201910]]*1,"")</f>
        <v>-0.76470588235294112</v>
      </c>
    </row>
    <row r="2185" spans="1:8">
      <c r="A2185" s="132">
        <v>198455</v>
      </c>
      <c r="B2185" s="133" t="s">
        <v>1155</v>
      </c>
      <c r="C2185" s="134">
        <v>45</v>
      </c>
      <c r="D2185" s="134">
        <v>44</v>
      </c>
      <c r="E2185" s="134">
        <v>41</v>
      </c>
      <c r="F2185" s="134">
        <v>7</v>
      </c>
      <c r="G2185" s="135">
        <v>62</v>
      </c>
      <c r="H2185" s="137">
        <f>IFERROR((Table19[[#This Row],[_202310]]-Table19[[#This Row],[_201910]])/Table19[[#This Row],[_201910]]*1,"")</f>
        <v>0.37777777777777777</v>
      </c>
    </row>
    <row r="2186" spans="1:8">
      <c r="A2186" s="132">
        <v>198552</v>
      </c>
      <c r="B2186" s="133" t="s">
        <v>1130</v>
      </c>
      <c r="C2186" s="134">
        <v>974</v>
      </c>
      <c r="D2186" s="134">
        <v>1208</v>
      </c>
      <c r="E2186" s="134">
        <v>1102</v>
      </c>
      <c r="F2186" s="134">
        <v>902</v>
      </c>
      <c r="G2186" s="135">
        <v>854</v>
      </c>
      <c r="H2186" s="137">
        <f>IFERROR((Table19[[#This Row],[_202310]]-Table19[[#This Row],[_201910]])/Table19[[#This Row],[_201910]]*1,"")</f>
        <v>-0.12320328542094455</v>
      </c>
    </row>
    <row r="2187" spans="1:8">
      <c r="A2187" s="132">
        <v>198552</v>
      </c>
      <c r="B2187" s="133" t="s">
        <v>1131</v>
      </c>
      <c r="C2187" s="134">
        <v>0</v>
      </c>
      <c r="D2187" s="134">
        <v>0</v>
      </c>
      <c r="E2187" s="134">
        <v>0</v>
      </c>
      <c r="F2187" s="134">
        <v>1</v>
      </c>
      <c r="G2187" s="135">
        <v>0</v>
      </c>
      <c r="H2187" s="137" t="str">
        <f>IFERROR((Table19[[#This Row],[_202310]]-Table19[[#This Row],[_201910]])/Table19[[#This Row],[_201910]]*1,"")</f>
        <v/>
      </c>
    </row>
    <row r="2188" spans="1:8">
      <c r="A2188" s="132">
        <v>198552</v>
      </c>
      <c r="B2188" s="133" t="s">
        <v>1132</v>
      </c>
      <c r="C2188" s="134">
        <v>974</v>
      </c>
      <c r="D2188" s="134">
        <v>1208</v>
      </c>
      <c r="E2188" s="134">
        <v>1102</v>
      </c>
      <c r="F2188" s="134">
        <v>901</v>
      </c>
      <c r="G2188" s="135">
        <v>854</v>
      </c>
      <c r="H2188" s="137">
        <f>IFERROR((Table19[[#This Row],[_202310]]-Table19[[#This Row],[_201910]])/Table19[[#This Row],[_201910]]*1,"")</f>
        <v>-0.12320328542094455</v>
      </c>
    </row>
    <row r="2189" spans="1:8">
      <c r="A2189" s="132">
        <v>198552</v>
      </c>
      <c r="B2189" s="133" t="s">
        <v>1133</v>
      </c>
      <c r="C2189" s="134">
        <v>40</v>
      </c>
      <c r="D2189" s="134">
        <v>68</v>
      </c>
      <c r="E2189" s="134">
        <v>40</v>
      </c>
      <c r="F2189" s="134">
        <v>34</v>
      </c>
      <c r="G2189" s="135">
        <v>34</v>
      </c>
      <c r="H2189" s="137">
        <f>IFERROR((Table19[[#This Row],[_202310]]-Table19[[#This Row],[_201910]])/Table19[[#This Row],[_201910]]*1,"")</f>
        <v>-0.15</v>
      </c>
    </row>
    <row r="2190" spans="1:8">
      <c r="A2190" s="132">
        <v>198552</v>
      </c>
      <c r="B2190" s="133" t="s">
        <v>1134</v>
      </c>
      <c r="C2190" s="134">
        <v>153</v>
      </c>
      <c r="D2190" s="134">
        <v>172</v>
      </c>
      <c r="E2190" s="134">
        <v>173</v>
      </c>
      <c r="F2190" s="134">
        <v>200</v>
      </c>
      <c r="G2190" s="135">
        <v>201</v>
      </c>
      <c r="H2190" s="137">
        <f>IFERROR((Table19[[#This Row],[_202310]]-Table19[[#This Row],[_201910]])/Table19[[#This Row],[_201910]]*1,"")</f>
        <v>0.31372549019607843</v>
      </c>
    </row>
    <row r="2191" spans="1:8">
      <c r="A2191" s="132">
        <v>198552</v>
      </c>
      <c r="B2191" s="133" t="s">
        <v>1135</v>
      </c>
      <c r="C2191" s="134" t="s">
        <v>129</v>
      </c>
      <c r="D2191" s="134" t="s">
        <v>129</v>
      </c>
      <c r="E2191" s="134" t="s">
        <v>129</v>
      </c>
      <c r="F2191" s="134" t="s">
        <v>129</v>
      </c>
      <c r="G2191" s="135" t="s">
        <v>129</v>
      </c>
      <c r="H2191" s="137" t="str">
        <f>IFERROR((Table19[[#This Row],[_202310]]-Table19[[#This Row],[_201910]])/Table19[[#This Row],[_201910]]*1,"")</f>
        <v/>
      </c>
    </row>
    <row r="2192" spans="1:8">
      <c r="A2192" s="132">
        <v>198552</v>
      </c>
      <c r="B2192" s="133" t="s">
        <v>1136</v>
      </c>
      <c r="C2192" s="134">
        <v>193</v>
      </c>
      <c r="D2192" s="134">
        <v>240</v>
      </c>
      <c r="E2192" s="134">
        <v>213</v>
      </c>
      <c r="F2192" s="134">
        <v>234</v>
      </c>
      <c r="G2192" s="135">
        <v>235</v>
      </c>
      <c r="H2192" s="137">
        <f>IFERROR((Table19[[#This Row],[_202310]]-Table19[[#This Row],[_201910]])/Table19[[#This Row],[_201910]]*1,"")</f>
        <v>0.21761658031088082</v>
      </c>
    </row>
    <row r="2193" spans="1:8">
      <c r="A2193" s="132">
        <v>198552</v>
      </c>
      <c r="B2193" s="133" t="s">
        <v>1137</v>
      </c>
      <c r="C2193" s="134">
        <v>20</v>
      </c>
      <c r="D2193" s="134">
        <v>20</v>
      </c>
      <c r="E2193" s="134">
        <v>19</v>
      </c>
      <c r="F2193" s="134">
        <v>26</v>
      </c>
      <c r="G2193" s="135">
        <v>28</v>
      </c>
      <c r="H2193" s="137">
        <f>IFERROR((Table19[[#This Row],[_202310]]-Table19[[#This Row],[_201910]])/Table19[[#This Row],[_201910]]*1,"")</f>
        <v>0.4</v>
      </c>
    </row>
    <row r="2194" spans="1:8">
      <c r="A2194" s="132">
        <v>198552</v>
      </c>
      <c r="B2194" s="133" t="s">
        <v>1138</v>
      </c>
      <c r="C2194" s="134">
        <v>51</v>
      </c>
      <c r="D2194" s="134">
        <v>78</v>
      </c>
      <c r="E2194" s="134">
        <v>40</v>
      </c>
      <c r="F2194" s="134">
        <v>44</v>
      </c>
      <c r="G2194" s="135">
        <v>45</v>
      </c>
      <c r="H2194" s="137">
        <f>IFERROR((Table19[[#This Row],[_202310]]-Table19[[#This Row],[_201910]])/Table19[[#This Row],[_201910]]*1,"")</f>
        <v>-0.11764705882352941</v>
      </c>
    </row>
    <row r="2195" spans="1:8">
      <c r="A2195" s="132">
        <v>198552</v>
      </c>
      <c r="B2195" s="133" t="s">
        <v>1139</v>
      </c>
      <c r="C2195" s="134">
        <v>186</v>
      </c>
      <c r="D2195" s="134">
        <v>209</v>
      </c>
      <c r="E2195" s="134">
        <v>220</v>
      </c>
      <c r="F2195" s="134">
        <v>226</v>
      </c>
      <c r="G2195" s="135">
        <v>242</v>
      </c>
      <c r="H2195" s="137">
        <f>IFERROR((Table19[[#This Row],[_202310]]-Table19[[#This Row],[_201910]])/Table19[[#This Row],[_201910]]*1,"")</f>
        <v>0.30107526881720431</v>
      </c>
    </row>
    <row r="2196" spans="1:8">
      <c r="A2196" s="132">
        <v>198552</v>
      </c>
      <c r="B2196" s="133" t="s">
        <v>1140</v>
      </c>
      <c r="C2196" s="134" t="s">
        <v>129</v>
      </c>
      <c r="D2196" s="134" t="s">
        <v>129</v>
      </c>
      <c r="E2196" s="134" t="s">
        <v>129</v>
      </c>
      <c r="F2196" s="134" t="s">
        <v>129</v>
      </c>
      <c r="G2196" s="135" t="s">
        <v>129</v>
      </c>
      <c r="H2196" s="137" t="str">
        <f>IFERROR((Table19[[#This Row],[_202310]]-Table19[[#This Row],[_201910]])/Table19[[#This Row],[_201910]]*1,"")</f>
        <v/>
      </c>
    </row>
    <row r="2197" spans="1:8">
      <c r="A2197" s="132">
        <v>198552</v>
      </c>
      <c r="B2197" s="133" t="s">
        <v>1141</v>
      </c>
      <c r="C2197" s="134">
        <v>237</v>
      </c>
      <c r="D2197" s="134">
        <v>287</v>
      </c>
      <c r="E2197" s="134">
        <v>260</v>
      </c>
      <c r="F2197" s="134">
        <v>270</v>
      </c>
      <c r="G2197" s="135">
        <v>287</v>
      </c>
      <c r="H2197" s="137">
        <f>IFERROR((Table19[[#This Row],[_202310]]-Table19[[#This Row],[_201910]])/Table19[[#This Row],[_201910]]*1,"")</f>
        <v>0.2109704641350211</v>
      </c>
    </row>
    <row r="2198" spans="1:8">
      <c r="A2198" s="132">
        <v>198552</v>
      </c>
      <c r="B2198" s="133" t="s">
        <v>1142</v>
      </c>
      <c r="C2198" s="134">
        <v>24</v>
      </c>
      <c r="D2198" s="134">
        <v>24</v>
      </c>
      <c r="E2198" s="134">
        <v>24</v>
      </c>
      <c r="F2198" s="134">
        <v>30</v>
      </c>
      <c r="G2198" s="135">
        <v>34</v>
      </c>
      <c r="H2198" s="137">
        <f>IFERROR((Table19[[#This Row],[_202310]]-Table19[[#This Row],[_201910]])/Table19[[#This Row],[_201910]]*1,"")</f>
        <v>0.41666666666666669</v>
      </c>
    </row>
    <row r="2199" spans="1:8">
      <c r="A2199" s="132">
        <v>198552</v>
      </c>
      <c r="B2199" s="133" t="s">
        <v>1143</v>
      </c>
      <c r="C2199" s="134">
        <v>56</v>
      </c>
      <c r="D2199" s="134">
        <v>83</v>
      </c>
      <c r="E2199" s="134">
        <v>46</v>
      </c>
      <c r="F2199" s="134">
        <v>43</v>
      </c>
      <c r="G2199" s="135">
        <v>45</v>
      </c>
      <c r="H2199" s="137">
        <f>IFERROR((Table19[[#This Row],[_202310]]-Table19[[#This Row],[_201910]])/Table19[[#This Row],[_201910]]*1,"")</f>
        <v>-0.19642857142857142</v>
      </c>
    </row>
    <row r="2200" spans="1:8">
      <c r="A2200" s="132">
        <v>198552</v>
      </c>
      <c r="B2200" s="133" t="s">
        <v>1144</v>
      </c>
      <c r="C2200" s="134">
        <v>205</v>
      </c>
      <c r="D2200" s="134">
        <v>229</v>
      </c>
      <c r="E2200" s="134">
        <v>233</v>
      </c>
      <c r="F2200" s="134">
        <v>240</v>
      </c>
      <c r="G2200" s="135">
        <v>256</v>
      </c>
      <c r="H2200" s="137">
        <f>IFERROR((Table19[[#This Row],[_202310]]-Table19[[#This Row],[_201910]])/Table19[[#This Row],[_201910]]*1,"")</f>
        <v>0.24878048780487805</v>
      </c>
    </row>
    <row r="2201" spans="1:8">
      <c r="A2201" s="132">
        <v>198552</v>
      </c>
      <c r="B2201" s="133" t="s">
        <v>1145</v>
      </c>
      <c r="C2201" s="134" t="s">
        <v>129</v>
      </c>
      <c r="D2201" s="134" t="s">
        <v>129</v>
      </c>
      <c r="E2201" s="134" t="s">
        <v>129</v>
      </c>
      <c r="F2201" s="134" t="s">
        <v>129</v>
      </c>
      <c r="G2201" s="135" t="s">
        <v>129</v>
      </c>
      <c r="H2201" s="137" t="str">
        <f>IFERROR((Table19[[#This Row],[_202310]]-Table19[[#This Row],[_201910]])/Table19[[#This Row],[_201910]]*1,"")</f>
        <v/>
      </c>
    </row>
    <row r="2202" spans="1:8">
      <c r="A2202" s="132">
        <v>198552</v>
      </c>
      <c r="B2202" s="133" t="s">
        <v>1146</v>
      </c>
      <c r="C2202" s="134">
        <v>261</v>
      </c>
      <c r="D2202" s="134">
        <v>312</v>
      </c>
      <c r="E2202" s="134">
        <v>279</v>
      </c>
      <c r="F2202" s="134">
        <v>283</v>
      </c>
      <c r="G2202" s="135">
        <v>301</v>
      </c>
      <c r="H2202" s="137">
        <f>IFERROR((Table19[[#This Row],[_202310]]-Table19[[#This Row],[_201910]])/Table19[[#This Row],[_201910]]*1,"")</f>
        <v>0.1532567049808429</v>
      </c>
    </row>
    <row r="2203" spans="1:8">
      <c r="A2203" s="132">
        <v>198552</v>
      </c>
      <c r="B2203" s="133" t="s">
        <v>1147</v>
      </c>
      <c r="C2203" s="134">
        <v>14</v>
      </c>
      <c r="D2203" s="134">
        <v>22</v>
      </c>
      <c r="E2203" s="134">
        <v>18</v>
      </c>
      <c r="F2203" s="134">
        <v>16</v>
      </c>
      <c r="G2203" s="135">
        <v>15</v>
      </c>
      <c r="H2203" s="137">
        <f>IFERROR((Table19[[#This Row],[_202310]]-Table19[[#This Row],[_201910]])/Table19[[#This Row],[_201910]]*1,"")</f>
        <v>7.1428571428571425E-2</v>
      </c>
    </row>
    <row r="2204" spans="1:8">
      <c r="A2204" s="132">
        <v>198552</v>
      </c>
      <c r="B2204" s="133" t="s">
        <v>1148</v>
      </c>
      <c r="C2204" s="134">
        <v>301</v>
      </c>
      <c r="D2204" s="134">
        <v>410</v>
      </c>
      <c r="E2204" s="134">
        <v>267</v>
      </c>
      <c r="F2204" s="134">
        <v>227</v>
      </c>
      <c r="G2204" s="135">
        <v>197</v>
      </c>
      <c r="H2204" s="137">
        <f>IFERROR((Table19[[#This Row],[_202310]]-Table19[[#This Row],[_201910]])/Table19[[#This Row],[_201910]]*1,"")</f>
        <v>-0.34551495016611294</v>
      </c>
    </row>
    <row r="2205" spans="1:8">
      <c r="A2205" s="132">
        <v>198552</v>
      </c>
      <c r="B2205" s="133" t="s">
        <v>1149</v>
      </c>
      <c r="C2205" s="134">
        <v>398</v>
      </c>
      <c r="D2205" s="134">
        <v>464</v>
      </c>
      <c r="E2205" s="134">
        <v>538</v>
      </c>
      <c r="F2205" s="134">
        <v>375</v>
      </c>
      <c r="G2205" s="135">
        <v>341</v>
      </c>
      <c r="H2205" s="137">
        <f>IFERROR((Table19[[#This Row],[_202310]]-Table19[[#This Row],[_201910]])/Table19[[#This Row],[_201910]]*1,"")</f>
        <v>-0.14321608040201006</v>
      </c>
    </row>
    <row r="2206" spans="1:8">
      <c r="A2206" s="132">
        <v>198552</v>
      </c>
      <c r="B2206" s="133" t="s">
        <v>1150</v>
      </c>
      <c r="C2206" s="134">
        <v>713</v>
      </c>
      <c r="D2206" s="134">
        <v>896</v>
      </c>
      <c r="E2206" s="134">
        <v>823</v>
      </c>
      <c r="F2206" s="134">
        <v>618</v>
      </c>
      <c r="G2206" s="135">
        <v>553</v>
      </c>
      <c r="H2206" s="137">
        <f>IFERROR((Table19[[#This Row],[_202310]]-Table19[[#This Row],[_201910]])/Table19[[#This Row],[_201910]]*1,"")</f>
        <v>-0.2244039270687237</v>
      </c>
    </row>
    <row r="2207" spans="1:8">
      <c r="A2207" s="132">
        <v>198552</v>
      </c>
      <c r="B2207" s="133" t="s">
        <v>1151</v>
      </c>
      <c r="C2207" s="134">
        <v>27</v>
      </c>
      <c r="D2207" s="134">
        <v>26</v>
      </c>
      <c r="E2207" s="134">
        <v>25</v>
      </c>
      <c r="F2207" s="134">
        <v>31</v>
      </c>
      <c r="G2207" s="135">
        <v>35</v>
      </c>
      <c r="H2207" s="137">
        <f>IFERROR((Table19[[#This Row],[_202310]]-Table19[[#This Row],[_201910]])/Table19[[#This Row],[_201910]]*1,"")</f>
        <v>0.29629629629629628</v>
      </c>
    </row>
    <row r="2208" spans="1:8">
      <c r="A2208" s="132">
        <v>198552</v>
      </c>
      <c r="B2208" s="133" t="s">
        <v>1152</v>
      </c>
      <c r="C2208" s="134">
        <v>32</v>
      </c>
      <c r="D2208" s="134">
        <v>36</v>
      </c>
      <c r="E2208" s="134">
        <v>26</v>
      </c>
      <c r="F2208" s="134">
        <v>27</v>
      </c>
      <c r="G2208" s="135">
        <v>25</v>
      </c>
      <c r="H2208" s="137">
        <f>IFERROR((Table19[[#This Row],[_202310]]-Table19[[#This Row],[_201910]])/Table19[[#This Row],[_201910]]*1,"")</f>
        <v>-0.21875</v>
      </c>
    </row>
    <row r="2209" spans="1:8">
      <c r="A2209" s="132">
        <v>198552</v>
      </c>
      <c r="B2209" s="133" t="s">
        <v>1153</v>
      </c>
      <c r="C2209" s="134">
        <v>1</v>
      </c>
      <c r="D2209" s="134">
        <v>2</v>
      </c>
      <c r="E2209" s="134">
        <v>2</v>
      </c>
      <c r="F2209" s="134">
        <v>2</v>
      </c>
      <c r="G2209" s="135">
        <v>2</v>
      </c>
      <c r="H2209" s="137">
        <f>IFERROR((Table19[[#This Row],[_202310]]-Table19[[#This Row],[_201910]])/Table19[[#This Row],[_201910]]*1,"")</f>
        <v>1</v>
      </c>
    </row>
    <row r="2210" spans="1:8">
      <c r="A2210" s="132">
        <v>198552</v>
      </c>
      <c r="B2210" s="133" t="s">
        <v>1154</v>
      </c>
      <c r="C2210" s="134">
        <v>31</v>
      </c>
      <c r="D2210" s="134">
        <v>34</v>
      </c>
      <c r="E2210" s="134">
        <v>24</v>
      </c>
      <c r="F2210" s="134">
        <v>25</v>
      </c>
      <c r="G2210" s="135">
        <v>23</v>
      </c>
      <c r="H2210" s="137">
        <f>IFERROR((Table19[[#This Row],[_202310]]-Table19[[#This Row],[_201910]])/Table19[[#This Row],[_201910]]*1,"")</f>
        <v>-0.25806451612903225</v>
      </c>
    </row>
    <row r="2211" spans="1:8">
      <c r="A2211" s="132">
        <v>198552</v>
      </c>
      <c r="B2211" s="133" t="s">
        <v>1155</v>
      </c>
      <c r="C2211" s="134">
        <v>41</v>
      </c>
      <c r="D2211" s="134">
        <v>38</v>
      </c>
      <c r="E2211" s="134">
        <v>49</v>
      </c>
      <c r="F2211" s="134">
        <v>42</v>
      </c>
      <c r="G2211" s="135">
        <v>40</v>
      </c>
      <c r="H2211" s="137">
        <f>IFERROR((Table19[[#This Row],[_202310]]-Table19[[#This Row],[_201910]])/Table19[[#This Row],[_201910]]*1,"")</f>
        <v>-2.4390243902439025E-2</v>
      </c>
    </row>
    <row r="2212" spans="1:8">
      <c r="A2212" s="132">
        <v>198640</v>
      </c>
      <c r="B2212" s="133" t="s">
        <v>1130</v>
      </c>
      <c r="C2212" s="134">
        <v>298</v>
      </c>
      <c r="D2212" s="134">
        <v>416</v>
      </c>
      <c r="E2212" s="134">
        <v>272</v>
      </c>
      <c r="F2212" s="134">
        <v>259</v>
      </c>
      <c r="G2212" s="135">
        <v>198</v>
      </c>
      <c r="H2212" s="137">
        <f>IFERROR((Table19[[#This Row],[_202310]]-Table19[[#This Row],[_201910]])/Table19[[#This Row],[_201910]]*1,"")</f>
        <v>-0.33557046979865773</v>
      </c>
    </row>
    <row r="2213" spans="1:8">
      <c r="A2213" s="132">
        <v>198640</v>
      </c>
      <c r="B2213" s="133" t="s">
        <v>1131</v>
      </c>
      <c r="C2213" s="134">
        <v>0</v>
      </c>
      <c r="D2213" s="134">
        <v>0</v>
      </c>
      <c r="E2213" s="134">
        <v>0</v>
      </c>
      <c r="F2213" s="134">
        <v>0</v>
      </c>
      <c r="G2213" s="135">
        <v>0</v>
      </c>
      <c r="H2213" s="137" t="str">
        <f>IFERROR((Table19[[#This Row],[_202310]]-Table19[[#This Row],[_201910]])/Table19[[#This Row],[_201910]]*1,"")</f>
        <v/>
      </c>
    </row>
    <row r="2214" spans="1:8">
      <c r="A2214" s="132">
        <v>198640</v>
      </c>
      <c r="B2214" s="133" t="s">
        <v>1132</v>
      </c>
      <c r="C2214" s="134">
        <v>298</v>
      </c>
      <c r="D2214" s="134">
        <v>416</v>
      </c>
      <c r="E2214" s="134">
        <v>272</v>
      </c>
      <c r="F2214" s="134">
        <v>259</v>
      </c>
      <c r="G2214" s="135">
        <v>198</v>
      </c>
      <c r="H2214" s="137">
        <f>IFERROR((Table19[[#This Row],[_202310]]-Table19[[#This Row],[_201910]])/Table19[[#This Row],[_201910]]*1,"")</f>
        <v>-0.33557046979865773</v>
      </c>
    </row>
    <row r="2215" spans="1:8">
      <c r="A2215" s="132">
        <v>198640</v>
      </c>
      <c r="B2215" s="133" t="s">
        <v>1133</v>
      </c>
      <c r="C2215" s="134">
        <v>28</v>
      </c>
      <c r="D2215" s="134">
        <v>92</v>
      </c>
      <c r="E2215" s="134">
        <v>69</v>
      </c>
      <c r="F2215" s="134">
        <v>91</v>
      </c>
      <c r="G2215" s="135">
        <v>69</v>
      </c>
      <c r="H2215" s="137">
        <f>IFERROR((Table19[[#This Row],[_202310]]-Table19[[#This Row],[_201910]])/Table19[[#This Row],[_201910]]*1,"")</f>
        <v>1.4642857142857142</v>
      </c>
    </row>
    <row r="2216" spans="1:8">
      <c r="A2216" s="132">
        <v>198640</v>
      </c>
      <c r="B2216" s="133" t="s">
        <v>1134</v>
      </c>
      <c r="C2216" s="134">
        <v>22</v>
      </c>
      <c r="D2216" s="134">
        <v>45</v>
      </c>
      <c r="E2216" s="134">
        <v>36</v>
      </c>
      <c r="F2216" s="134">
        <v>28</v>
      </c>
      <c r="G2216" s="135">
        <v>24</v>
      </c>
      <c r="H2216" s="137">
        <f>IFERROR((Table19[[#This Row],[_202310]]-Table19[[#This Row],[_201910]])/Table19[[#This Row],[_201910]]*1,"")</f>
        <v>9.0909090909090912E-2</v>
      </c>
    </row>
    <row r="2217" spans="1:8">
      <c r="A2217" s="132">
        <v>198640</v>
      </c>
      <c r="B2217" s="133" t="s">
        <v>1135</v>
      </c>
      <c r="C2217" s="134" t="s">
        <v>129</v>
      </c>
      <c r="D2217" s="134" t="s">
        <v>129</v>
      </c>
      <c r="E2217" s="134" t="s">
        <v>129</v>
      </c>
      <c r="F2217" s="134" t="s">
        <v>129</v>
      </c>
      <c r="G2217" s="135" t="s">
        <v>129</v>
      </c>
      <c r="H2217" s="137" t="str">
        <f>IFERROR((Table19[[#This Row],[_202310]]-Table19[[#This Row],[_201910]])/Table19[[#This Row],[_201910]]*1,"")</f>
        <v/>
      </c>
    </row>
    <row r="2218" spans="1:8">
      <c r="A2218" s="132">
        <v>198640</v>
      </c>
      <c r="B2218" s="133" t="s">
        <v>1136</v>
      </c>
      <c r="C2218" s="134">
        <v>50</v>
      </c>
      <c r="D2218" s="134">
        <v>137</v>
      </c>
      <c r="E2218" s="134">
        <v>105</v>
      </c>
      <c r="F2218" s="134">
        <v>119</v>
      </c>
      <c r="G2218" s="135">
        <v>93</v>
      </c>
      <c r="H2218" s="137">
        <f>IFERROR((Table19[[#This Row],[_202310]]-Table19[[#This Row],[_201910]])/Table19[[#This Row],[_201910]]*1,"")</f>
        <v>0.86</v>
      </c>
    </row>
    <row r="2219" spans="1:8">
      <c r="A2219" s="132">
        <v>198640</v>
      </c>
      <c r="B2219" s="133" t="s">
        <v>1137</v>
      </c>
      <c r="C2219" s="134">
        <v>17</v>
      </c>
      <c r="D2219" s="134">
        <v>33</v>
      </c>
      <c r="E2219" s="134">
        <v>39</v>
      </c>
      <c r="F2219" s="134">
        <v>46</v>
      </c>
      <c r="G2219" s="135">
        <v>47</v>
      </c>
      <c r="H2219" s="137">
        <f>IFERROR((Table19[[#This Row],[_202310]]-Table19[[#This Row],[_201910]])/Table19[[#This Row],[_201910]]*1,"")</f>
        <v>1.7647058823529411</v>
      </c>
    </row>
    <row r="2220" spans="1:8">
      <c r="A2220" s="132">
        <v>198640</v>
      </c>
      <c r="B2220" s="133" t="s">
        <v>1138</v>
      </c>
      <c r="C2220" s="134">
        <v>28</v>
      </c>
      <c r="D2220" s="134">
        <v>94</v>
      </c>
      <c r="E2220" s="134">
        <v>72</v>
      </c>
      <c r="F2220" s="134">
        <v>91</v>
      </c>
      <c r="G2220" s="135">
        <v>71</v>
      </c>
      <c r="H2220" s="137">
        <f>IFERROR((Table19[[#This Row],[_202310]]-Table19[[#This Row],[_201910]])/Table19[[#This Row],[_201910]]*1,"")</f>
        <v>1.5357142857142858</v>
      </c>
    </row>
    <row r="2221" spans="1:8">
      <c r="A2221" s="132">
        <v>198640</v>
      </c>
      <c r="B2221" s="133" t="s">
        <v>1139</v>
      </c>
      <c r="C2221" s="134">
        <v>28</v>
      </c>
      <c r="D2221" s="134">
        <v>48</v>
      </c>
      <c r="E2221" s="134">
        <v>39</v>
      </c>
      <c r="F2221" s="134">
        <v>30</v>
      </c>
      <c r="G2221" s="135">
        <v>27</v>
      </c>
      <c r="H2221" s="137">
        <f>IFERROR((Table19[[#This Row],[_202310]]-Table19[[#This Row],[_201910]])/Table19[[#This Row],[_201910]]*1,"")</f>
        <v>-3.5714285714285712E-2</v>
      </c>
    </row>
    <row r="2222" spans="1:8">
      <c r="A2222" s="132">
        <v>198640</v>
      </c>
      <c r="B2222" s="133" t="s">
        <v>1140</v>
      </c>
      <c r="C2222" s="134" t="s">
        <v>129</v>
      </c>
      <c r="D2222" s="134" t="s">
        <v>129</v>
      </c>
      <c r="E2222" s="134" t="s">
        <v>129</v>
      </c>
      <c r="F2222" s="134" t="s">
        <v>129</v>
      </c>
      <c r="G2222" s="135" t="s">
        <v>129</v>
      </c>
      <c r="H2222" s="137" t="str">
        <f>IFERROR((Table19[[#This Row],[_202310]]-Table19[[#This Row],[_201910]])/Table19[[#This Row],[_201910]]*1,"")</f>
        <v/>
      </c>
    </row>
    <row r="2223" spans="1:8">
      <c r="A2223" s="132">
        <v>198640</v>
      </c>
      <c r="B2223" s="133" t="s">
        <v>1141</v>
      </c>
      <c r="C2223" s="134">
        <v>56</v>
      </c>
      <c r="D2223" s="134">
        <v>142</v>
      </c>
      <c r="E2223" s="134">
        <v>111</v>
      </c>
      <c r="F2223" s="134">
        <v>121</v>
      </c>
      <c r="G2223" s="135">
        <v>98</v>
      </c>
      <c r="H2223" s="137">
        <f>IFERROR((Table19[[#This Row],[_202310]]-Table19[[#This Row],[_201910]])/Table19[[#This Row],[_201910]]*1,"")</f>
        <v>0.75</v>
      </c>
    </row>
    <row r="2224" spans="1:8">
      <c r="A2224" s="132">
        <v>198640</v>
      </c>
      <c r="B2224" s="133" t="s">
        <v>1142</v>
      </c>
      <c r="C2224" s="134">
        <v>19</v>
      </c>
      <c r="D2224" s="134">
        <v>34</v>
      </c>
      <c r="E2224" s="134">
        <v>41</v>
      </c>
      <c r="F2224" s="134">
        <v>47</v>
      </c>
      <c r="G2224" s="135">
        <v>49</v>
      </c>
      <c r="H2224" s="137">
        <f>IFERROR((Table19[[#This Row],[_202310]]-Table19[[#This Row],[_201910]])/Table19[[#This Row],[_201910]]*1,"")</f>
        <v>1.5789473684210527</v>
      </c>
    </row>
    <row r="2225" spans="1:8">
      <c r="A2225" s="132">
        <v>198640</v>
      </c>
      <c r="B2225" s="133" t="s">
        <v>1143</v>
      </c>
      <c r="C2225" s="134">
        <v>28</v>
      </c>
      <c r="D2225" s="134">
        <v>97</v>
      </c>
      <c r="E2225" s="134">
        <v>74</v>
      </c>
      <c r="F2225" s="134">
        <v>92</v>
      </c>
      <c r="G2225" s="135">
        <v>70</v>
      </c>
      <c r="H2225" s="137">
        <f>IFERROR((Table19[[#This Row],[_202310]]-Table19[[#This Row],[_201910]])/Table19[[#This Row],[_201910]]*1,"")</f>
        <v>1.5</v>
      </c>
    </row>
    <row r="2226" spans="1:8">
      <c r="A2226" s="132">
        <v>198640</v>
      </c>
      <c r="B2226" s="133" t="s">
        <v>1144</v>
      </c>
      <c r="C2226" s="134">
        <v>29</v>
      </c>
      <c r="D2226" s="134">
        <v>50</v>
      </c>
      <c r="E2226" s="134">
        <v>39</v>
      </c>
      <c r="F2226" s="134">
        <v>31</v>
      </c>
      <c r="G2226" s="135">
        <v>28</v>
      </c>
      <c r="H2226" s="137">
        <f>IFERROR((Table19[[#This Row],[_202310]]-Table19[[#This Row],[_201910]])/Table19[[#This Row],[_201910]]*1,"")</f>
        <v>-3.4482758620689655E-2</v>
      </c>
    </row>
    <row r="2227" spans="1:8">
      <c r="A2227" s="132">
        <v>198640</v>
      </c>
      <c r="B2227" s="133" t="s">
        <v>1145</v>
      </c>
      <c r="C2227" s="134" t="s">
        <v>129</v>
      </c>
      <c r="D2227" s="134" t="s">
        <v>129</v>
      </c>
      <c r="E2227" s="134" t="s">
        <v>129</v>
      </c>
      <c r="F2227" s="134" t="s">
        <v>129</v>
      </c>
      <c r="G2227" s="135" t="s">
        <v>129</v>
      </c>
      <c r="H2227" s="137" t="str">
        <f>IFERROR((Table19[[#This Row],[_202310]]-Table19[[#This Row],[_201910]])/Table19[[#This Row],[_201910]]*1,"")</f>
        <v/>
      </c>
    </row>
    <row r="2228" spans="1:8">
      <c r="A2228" s="132">
        <v>198640</v>
      </c>
      <c r="B2228" s="133" t="s">
        <v>1146</v>
      </c>
      <c r="C2228" s="134">
        <v>57</v>
      </c>
      <c r="D2228" s="134">
        <v>147</v>
      </c>
      <c r="E2228" s="134">
        <v>113</v>
      </c>
      <c r="F2228" s="134">
        <v>123</v>
      </c>
      <c r="G2228" s="135">
        <v>98</v>
      </c>
      <c r="H2228" s="137">
        <f>IFERROR((Table19[[#This Row],[_202310]]-Table19[[#This Row],[_201910]])/Table19[[#This Row],[_201910]]*1,"")</f>
        <v>0.7192982456140351</v>
      </c>
    </row>
    <row r="2229" spans="1:8">
      <c r="A2229" s="132">
        <v>198640</v>
      </c>
      <c r="B2229" s="133" t="s">
        <v>1147</v>
      </c>
      <c r="C2229" s="134">
        <v>0</v>
      </c>
      <c r="D2229" s="134">
        <v>2</v>
      </c>
      <c r="E2229" s="134">
        <v>0</v>
      </c>
      <c r="F2229" s="134">
        <v>1</v>
      </c>
      <c r="G2229" s="135">
        <v>2</v>
      </c>
      <c r="H2229" s="137" t="str">
        <f>IFERROR((Table19[[#This Row],[_202310]]-Table19[[#This Row],[_201910]])/Table19[[#This Row],[_201910]]*1,"")</f>
        <v/>
      </c>
    </row>
    <row r="2230" spans="1:8">
      <c r="A2230" s="132">
        <v>198640</v>
      </c>
      <c r="B2230" s="133" t="s">
        <v>1148</v>
      </c>
      <c r="C2230" s="134">
        <v>37</v>
      </c>
      <c r="D2230" s="134">
        <v>52</v>
      </c>
      <c r="E2230" s="134">
        <v>74</v>
      </c>
      <c r="F2230" s="134">
        <v>30</v>
      </c>
      <c r="G2230" s="135">
        <v>38</v>
      </c>
      <c r="H2230" s="137">
        <f>IFERROR((Table19[[#This Row],[_202310]]-Table19[[#This Row],[_201910]])/Table19[[#This Row],[_201910]]*1,"")</f>
        <v>2.7027027027027029E-2</v>
      </c>
    </row>
    <row r="2231" spans="1:8">
      <c r="A2231" s="132">
        <v>198640</v>
      </c>
      <c r="B2231" s="133" t="s">
        <v>1149</v>
      </c>
      <c r="C2231" s="134">
        <v>204</v>
      </c>
      <c r="D2231" s="134">
        <v>215</v>
      </c>
      <c r="E2231" s="134">
        <v>85</v>
      </c>
      <c r="F2231" s="134">
        <v>105</v>
      </c>
      <c r="G2231" s="135">
        <v>60</v>
      </c>
      <c r="H2231" s="137">
        <f>IFERROR((Table19[[#This Row],[_202310]]-Table19[[#This Row],[_201910]])/Table19[[#This Row],[_201910]]*1,"")</f>
        <v>-0.70588235294117652</v>
      </c>
    </row>
    <row r="2232" spans="1:8">
      <c r="A2232" s="132">
        <v>198640</v>
      </c>
      <c r="B2232" s="133" t="s">
        <v>1150</v>
      </c>
      <c r="C2232" s="134">
        <v>241</v>
      </c>
      <c r="D2232" s="134">
        <v>269</v>
      </c>
      <c r="E2232" s="134">
        <v>159</v>
      </c>
      <c r="F2232" s="134">
        <v>136</v>
      </c>
      <c r="G2232" s="135">
        <v>100</v>
      </c>
      <c r="H2232" s="137">
        <f>IFERROR((Table19[[#This Row],[_202310]]-Table19[[#This Row],[_201910]])/Table19[[#This Row],[_201910]]*1,"")</f>
        <v>-0.58506224066390045</v>
      </c>
    </row>
    <row r="2233" spans="1:8">
      <c r="A2233" s="132">
        <v>198640</v>
      </c>
      <c r="B2233" s="133" t="s">
        <v>1151</v>
      </c>
      <c r="C2233" s="134">
        <v>19</v>
      </c>
      <c r="D2233" s="134">
        <v>35</v>
      </c>
      <c r="E2233" s="134">
        <v>42</v>
      </c>
      <c r="F2233" s="134">
        <v>47</v>
      </c>
      <c r="G2233" s="135">
        <v>49</v>
      </c>
      <c r="H2233" s="137">
        <f>IFERROR((Table19[[#This Row],[_202310]]-Table19[[#This Row],[_201910]])/Table19[[#This Row],[_201910]]*1,"")</f>
        <v>1.5789473684210527</v>
      </c>
    </row>
    <row r="2234" spans="1:8">
      <c r="A2234" s="132">
        <v>198640</v>
      </c>
      <c r="B2234" s="133" t="s">
        <v>1152</v>
      </c>
      <c r="C2234" s="134">
        <v>12</v>
      </c>
      <c r="D2234" s="134">
        <v>13</v>
      </c>
      <c r="E2234" s="134">
        <v>27</v>
      </c>
      <c r="F2234" s="134">
        <v>12</v>
      </c>
      <c r="G2234" s="135">
        <v>20</v>
      </c>
      <c r="H2234" s="137">
        <f>IFERROR((Table19[[#This Row],[_202310]]-Table19[[#This Row],[_201910]])/Table19[[#This Row],[_201910]]*1,"")</f>
        <v>0.66666666666666663</v>
      </c>
    </row>
    <row r="2235" spans="1:8">
      <c r="A2235" s="132">
        <v>198640</v>
      </c>
      <c r="B2235" s="133" t="s">
        <v>1153</v>
      </c>
      <c r="C2235" s="134">
        <v>0</v>
      </c>
      <c r="D2235" s="134">
        <v>0</v>
      </c>
      <c r="E2235" s="134">
        <v>0</v>
      </c>
      <c r="F2235" s="134">
        <v>0</v>
      </c>
      <c r="G2235" s="135">
        <v>1</v>
      </c>
      <c r="H2235" s="137" t="str">
        <f>IFERROR((Table19[[#This Row],[_202310]]-Table19[[#This Row],[_201910]])/Table19[[#This Row],[_201910]]*1,"")</f>
        <v/>
      </c>
    </row>
    <row r="2236" spans="1:8">
      <c r="A2236" s="132">
        <v>198640</v>
      </c>
      <c r="B2236" s="133" t="s">
        <v>1154</v>
      </c>
      <c r="C2236" s="134">
        <v>12</v>
      </c>
      <c r="D2236" s="134">
        <v>13</v>
      </c>
      <c r="E2236" s="134">
        <v>27</v>
      </c>
      <c r="F2236" s="134">
        <v>12</v>
      </c>
      <c r="G2236" s="135">
        <v>19</v>
      </c>
      <c r="H2236" s="137">
        <f>IFERROR((Table19[[#This Row],[_202310]]-Table19[[#This Row],[_201910]])/Table19[[#This Row],[_201910]]*1,"")</f>
        <v>0.58333333333333337</v>
      </c>
    </row>
    <row r="2237" spans="1:8">
      <c r="A2237" s="132">
        <v>198640</v>
      </c>
      <c r="B2237" s="133" t="s">
        <v>1155</v>
      </c>
      <c r="C2237" s="134">
        <v>68</v>
      </c>
      <c r="D2237" s="134">
        <v>52</v>
      </c>
      <c r="E2237" s="134">
        <v>31</v>
      </c>
      <c r="F2237" s="134">
        <v>41</v>
      </c>
      <c r="G2237" s="135">
        <v>30</v>
      </c>
      <c r="H2237" s="137">
        <f>IFERROR((Table19[[#This Row],[_202310]]-Table19[[#This Row],[_201910]])/Table19[[#This Row],[_201910]]*1,"")</f>
        <v>-0.55882352941176472</v>
      </c>
    </row>
    <row r="2238" spans="1:8">
      <c r="A2238" s="132">
        <v>199740</v>
      </c>
      <c r="B2238" s="133" t="s">
        <v>1130</v>
      </c>
      <c r="C2238" s="134">
        <v>439</v>
      </c>
      <c r="D2238" s="134">
        <v>337</v>
      </c>
      <c r="E2238" s="134">
        <v>313</v>
      </c>
      <c r="F2238" s="134">
        <v>335</v>
      </c>
      <c r="G2238" s="135">
        <v>375</v>
      </c>
      <c r="H2238" s="137">
        <f>IFERROR((Table19[[#This Row],[_202310]]-Table19[[#This Row],[_201910]])/Table19[[#This Row],[_201910]]*1,"")</f>
        <v>-0.14578587699316628</v>
      </c>
    </row>
    <row r="2239" spans="1:8">
      <c r="A2239" s="132">
        <v>199740</v>
      </c>
      <c r="B2239" s="133" t="s">
        <v>1131</v>
      </c>
      <c r="C2239" s="134">
        <v>2</v>
      </c>
      <c r="D2239" s="134">
        <v>0</v>
      </c>
      <c r="E2239" s="134">
        <v>0</v>
      </c>
      <c r="F2239" s="134">
        <v>0</v>
      </c>
      <c r="G2239" s="135">
        <v>0</v>
      </c>
      <c r="H2239" s="137">
        <f>IFERROR((Table19[[#This Row],[_202310]]-Table19[[#This Row],[_201910]])/Table19[[#This Row],[_201910]]*1,"")</f>
        <v>-1</v>
      </c>
    </row>
    <row r="2240" spans="1:8">
      <c r="A2240" s="132">
        <v>199740</v>
      </c>
      <c r="B2240" s="133" t="s">
        <v>1132</v>
      </c>
      <c r="C2240" s="134">
        <v>437</v>
      </c>
      <c r="D2240" s="134">
        <v>337</v>
      </c>
      <c r="E2240" s="134">
        <v>313</v>
      </c>
      <c r="F2240" s="134">
        <v>335</v>
      </c>
      <c r="G2240" s="135">
        <v>375</v>
      </c>
      <c r="H2240" s="137">
        <f>IFERROR((Table19[[#This Row],[_202310]]-Table19[[#This Row],[_201910]])/Table19[[#This Row],[_201910]]*1,"")</f>
        <v>-0.14187643020594964</v>
      </c>
    </row>
    <row r="2241" spans="1:8">
      <c r="A2241" s="132">
        <v>199740</v>
      </c>
      <c r="B2241" s="133" t="s">
        <v>1133</v>
      </c>
      <c r="C2241" s="134">
        <v>57</v>
      </c>
      <c r="D2241" s="134">
        <v>56</v>
      </c>
      <c r="E2241" s="134">
        <v>41</v>
      </c>
      <c r="F2241" s="134">
        <v>82</v>
      </c>
      <c r="G2241" s="135">
        <v>111</v>
      </c>
      <c r="H2241" s="137">
        <f>IFERROR((Table19[[#This Row],[_202310]]-Table19[[#This Row],[_201910]])/Table19[[#This Row],[_201910]]*1,"")</f>
        <v>0.94736842105263153</v>
      </c>
    </row>
    <row r="2242" spans="1:8">
      <c r="A2242" s="132">
        <v>199740</v>
      </c>
      <c r="B2242" s="133" t="s">
        <v>1134</v>
      </c>
      <c r="C2242" s="134">
        <v>81</v>
      </c>
      <c r="D2242" s="134">
        <v>69</v>
      </c>
      <c r="E2242" s="134">
        <v>72</v>
      </c>
      <c r="F2242" s="134">
        <v>88</v>
      </c>
      <c r="G2242" s="135">
        <v>97</v>
      </c>
      <c r="H2242" s="137">
        <f>IFERROR((Table19[[#This Row],[_202310]]-Table19[[#This Row],[_201910]])/Table19[[#This Row],[_201910]]*1,"")</f>
        <v>0.19753086419753085</v>
      </c>
    </row>
    <row r="2243" spans="1:8">
      <c r="A2243" s="132">
        <v>199740</v>
      </c>
      <c r="B2243" s="133" t="s">
        <v>1135</v>
      </c>
      <c r="C2243" s="134" t="s">
        <v>129</v>
      </c>
      <c r="D2243" s="134" t="s">
        <v>129</v>
      </c>
      <c r="E2243" s="134" t="s">
        <v>129</v>
      </c>
      <c r="F2243" s="134" t="s">
        <v>129</v>
      </c>
      <c r="G2243" s="135" t="s">
        <v>129</v>
      </c>
      <c r="H2243" s="137" t="str">
        <f>IFERROR((Table19[[#This Row],[_202310]]-Table19[[#This Row],[_201910]])/Table19[[#This Row],[_201910]]*1,"")</f>
        <v/>
      </c>
    </row>
    <row r="2244" spans="1:8">
      <c r="A2244" s="132">
        <v>199740</v>
      </c>
      <c r="B2244" s="133" t="s">
        <v>1136</v>
      </c>
      <c r="C2244" s="134">
        <v>138</v>
      </c>
      <c r="D2244" s="134">
        <v>125</v>
      </c>
      <c r="E2244" s="134">
        <v>113</v>
      </c>
      <c r="F2244" s="134">
        <v>170</v>
      </c>
      <c r="G2244" s="135">
        <v>208</v>
      </c>
      <c r="H2244" s="137">
        <f>IFERROR((Table19[[#This Row],[_202310]]-Table19[[#This Row],[_201910]])/Table19[[#This Row],[_201910]]*1,"")</f>
        <v>0.50724637681159424</v>
      </c>
    </row>
    <row r="2245" spans="1:8">
      <c r="A2245" s="132">
        <v>199740</v>
      </c>
      <c r="B2245" s="133" t="s">
        <v>1137</v>
      </c>
      <c r="C2245" s="134">
        <v>32</v>
      </c>
      <c r="D2245" s="134">
        <v>37</v>
      </c>
      <c r="E2245" s="134">
        <v>36</v>
      </c>
      <c r="F2245" s="134">
        <v>51</v>
      </c>
      <c r="G2245" s="135">
        <v>55</v>
      </c>
      <c r="H2245" s="137">
        <f>IFERROR((Table19[[#This Row],[_202310]]-Table19[[#This Row],[_201910]])/Table19[[#This Row],[_201910]]*1,"")</f>
        <v>0.71875</v>
      </c>
    </row>
    <row r="2246" spans="1:8">
      <c r="A2246" s="132">
        <v>199740</v>
      </c>
      <c r="B2246" s="133" t="s">
        <v>1138</v>
      </c>
      <c r="C2246" s="134">
        <v>65</v>
      </c>
      <c r="D2246" s="134">
        <v>60</v>
      </c>
      <c r="E2246" s="134">
        <v>44</v>
      </c>
      <c r="F2246" s="134">
        <v>79</v>
      </c>
      <c r="G2246" s="135">
        <v>112</v>
      </c>
      <c r="H2246" s="137">
        <f>IFERROR((Table19[[#This Row],[_202310]]-Table19[[#This Row],[_201910]])/Table19[[#This Row],[_201910]]*1,"")</f>
        <v>0.72307692307692306</v>
      </c>
    </row>
    <row r="2247" spans="1:8">
      <c r="A2247" s="132">
        <v>199740</v>
      </c>
      <c r="B2247" s="133" t="s">
        <v>1139</v>
      </c>
      <c r="C2247" s="134">
        <v>99</v>
      </c>
      <c r="D2247" s="134">
        <v>86</v>
      </c>
      <c r="E2247" s="134">
        <v>82</v>
      </c>
      <c r="F2247" s="134">
        <v>98</v>
      </c>
      <c r="G2247" s="135">
        <v>113</v>
      </c>
      <c r="H2247" s="137">
        <f>IFERROR((Table19[[#This Row],[_202310]]-Table19[[#This Row],[_201910]])/Table19[[#This Row],[_201910]]*1,"")</f>
        <v>0.14141414141414141</v>
      </c>
    </row>
    <row r="2248" spans="1:8">
      <c r="A2248" s="132">
        <v>199740</v>
      </c>
      <c r="B2248" s="133" t="s">
        <v>1140</v>
      </c>
      <c r="C2248" s="134" t="s">
        <v>129</v>
      </c>
      <c r="D2248" s="134" t="s">
        <v>129</v>
      </c>
      <c r="E2248" s="134" t="s">
        <v>129</v>
      </c>
      <c r="F2248" s="134" t="s">
        <v>129</v>
      </c>
      <c r="G2248" s="135" t="s">
        <v>129</v>
      </c>
      <c r="H2248" s="137" t="str">
        <f>IFERROR((Table19[[#This Row],[_202310]]-Table19[[#This Row],[_201910]])/Table19[[#This Row],[_201910]]*1,"")</f>
        <v/>
      </c>
    </row>
    <row r="2249" spans="1:8">
      <c r="A2249" s="132">
        <v>199740</v>
      </c>
      <c r="B2249" s="133" t="s">
        <v>1141</v>
      </c>
      <c r="C2249" s="134">
        <v>164</v>
      </c>
      <c r="D2249" s="134">
        <v>146</v>
      </c>
      <c r="E2249" s="134">
        <v>126</v>
      </c>
      <c r="F2249" s="134">
        <v>177</v>
      </c>
      <c r="G2249" s="135">
        <v>225</v>
      </c>
      <c r="H2249" s="137">
        <f>IFERROR((Table19[[#This Row],[_202310]]-Table19[[#This Row],[_201910]])/Table19[[#This Row],[_201910]]*1,"")</f>
        <v>0.37195121951219512</v>
      </c>
    </row>
    <row r="2250" spans="1:8">
      <c r="A2250" s="132">
        <v>199740</v>
      </c>
      <c r="B2250" s="133" t="s">
        <v>1142</v>
      </c>
      <c r="C2250" s="134">
        <v>38</v>
      </c>
      <c r="D2250" s="134">
        <v>43</v>
      </c>
      <c r="E2250" s="134">
        <v>40</v>
      </c>
      <c r="F2250" s="134">
        <v>53</v>
      </c>
      <c r="G2250" s="135">
        <v>60</v>
      </c>
      <c r="H2250" s="137">
        <f>IFERROR((Table19[[#This Row],[_202310]]-Table19[[#This Row],[_201910]])/Table19[[#This Row],[_201910]]*1,"")</f>
        <v>0.57894736842105265</v>
      </c>
    </row>
    <row r="2251" spans="1:8">
      <c r="A2251" s="132">
        <v>199740</v>
      </c>
      <c r="B2251" s="133" t="s">
        <v>1143</v>
      </c>
      <c r="C2251" s="134">
        <v>76</v>
      </c>
      <c r="D2251" s="134">
        <v>59</v>
      </c>
      <c r="E2251" s="134">
        <v>44</v>
      </c>
      <c r="F2251" s="134">
        <v>79</v>
      </c>
      <c r="G2251" s="135">
        <v>109</v>
      </c>
      <c r="H2251" s="137">
        <f>IFERROR((Table19[[#This Row],[_202310]]-Table19[[#This Row],[_201910]])/Table19[[#This Row],[_201910]]*1,"")</f>
        <v>0.43421052631578949</v>
      </c>
    </row>
    <row r="2252" spans="1:8">
      <c r="A2252" s="132">
        <v>199740</v>
      </c>
      <c r="B2252" s="133" t="s">
        <v>1144</v>
      </c>
      <c r="C2252" s="134">
        <v>104</v>
      </c>
      <c r="D2252" s="134">
        <v>93</v>
      </c>
      <c r="E2252" s="134">
        <v>84</v>
      </c>
      <c r="F2252" s="134">
        <v>104</v>
      </c>
      <c r="G2252" s="135">
        <v>117</v>
      </c>
      <c r="H2252" s="137">
        <f>IFERROR((Table19[[#This Row],[_202310]]-Table19[[#This Row],[_201910]])/Table19[[#This Row],[_201910]]*1,"")</f>
        <v>0.125</v>
      </c>
    </row>
    <row r="2253" spans="1:8">
      <c r="A2253" s="132">
        <v>199740</v>
      </c>
      <c r="B2253" s="133" t="s">
        <v>1145</v>
      </c>
      <c r="C2253" s="134" t="s">
        <v>129</v>
      </c>
      <c r="D2253" s="134" t="s">
        <v>129</v>
      </c>
      <c r="E2253" s="134" t="s">
        <v>129</v>
      </c>
      <c r="F2253" s="134" t="s">
        <v>129</v>
      </c>
      <c r="G2253" s="135" t="s">
        <v>129</v>
      </c>
      <c r="H2253" s="137" t="str">
        <f>IFERROR((Table19[[#This Row],[_202310]]-Table19[[#This Row],[_201910]])/Table19[[#This Row],[_201910]]*1,"")</f>
        <v/>
      </c>
    </row>
    <row r="2254" spans="1:8">
      <c r="A2254" s="132">
        <v>199740</v>
      </c>
      <c r="B2254" s="133" t="s">
        <v>1146</v>
      </c>
      <c r="C2254" s="134">
        <v>180</v>
      </c>
      <c r="D2254" s="134">
        <v>152</v>
      </c>
      <c r="E2254" s="134">
        <v>128</v>
      </c>
      <c r="F2254" s="134">
        <v>183</v>
      </c>
      <c r="G2254" s="135">
        <v>226</v>
      </c>
      <c r="H2254" s="137">
        <f>IFERROR((Table19[[#This Row],[_202310]]-Table19[[#This Row],[_201910]])/Table19[[#This Row],[_201910]]*1,"")</f>
        <v>0.25555555555555554</v>
      </c>
    </row>
    <row r="2255" spans="1:8">
      <c r="A2255" s="132">
        <v>199740</v>
      </c>
      <c r="B2255" s="133" t="s">
        <v>1147</v>
      </c>
      <c r="C2255" s="134">
        <v>12</v>
      </c>
      <c r="D2255" s="134">
        <v>4</v>
      </c>
      <c r="E2255" s="134">
        <v>3</v>
      </c>
      <c r="F2255" s="134">
        <v>3</v>
      </c>
      <c r="G2255" s="135">
        <v>5</v>
      </c>
      <c r="H2255" s="137">
        <f>IFERROR((Table19[[#This Row],[_202310]]-Table19[[#This Row],[_201910]])/Table19[[#This Row],[_201910]]*1,"")</f>
        <v>-0.58333333333333337</v>
      </c>
    </row>
    <row r="2256" spans="1:8">
      <c r="A2256" s="132">
        <v>199740</v>
      </c>
      <c r="B2256" s="133" t="s">
        <v>1148</v>
      </c>
      <c r="C2256" s="134">
        <v>83</v>
      </c>
      <c r="D2256" s="134">
        <v>76</v>
      </c>
      <c r="E2256" s="134">
        <v>56</v>
      </c>
      <c r="F2256" s="134">
        <v>65</v>
      </c>
      <c r="G2256" s="135">
        <v>51</v>
      </c>
      <c r="H2256" s="137">
        <f>IFERROR((Table19[[#This Row],[_202310]]-Table19[[#This Row],[_201910]])/Table19[[#This Row],[_201910]]*1,"")</f>
        <v>-0.38554216867469882</v>
      </c>
    </row>
    <row r="2257" spans="1:8">
      <c r="A2257" s="132">
        <v>199740</v>
      </c>
      <c r="B2257" s="133" t="s">
        <v>1149</v>
      </c>
      <c r="C2257" s="134">
        <v>162</v>
      </c>
      <c r="D2257" s="134">
        <v>105</v>
      </c>
      <c r="E2257" s="134">
        <v>126</v>
      </c>
      <c r="F2257" s="134">
        <v>84</v>
      </c>
      <c r="G2257" s="135">
        <v>93</v>
      </c>
      <c r="H2257" s="137">
        <f>IFERROR((Table19[[#This Row],[_202310]]-Table19[[#This Row],[_201910]])/Table19[[#This Row],[_201910]]*1,"")</f>
        <v>-0.42592592592592593</v>
      </c>
    </row>
    <row r="2258" spans="1:8">
      <c r="A2258" s="132">
        <v>199740</v>
      </c>
      <c r="B2258" s="133" t="s">
        <v>1150</v>
      </c>
      <c r="C2258" s="134">
        <v>257</v>
      </c>
      <c r="D2258" s="134">
        <v>185</v>
      </c>
      <c r="E2258" s="134">
        <v>185</v>
      </c>
      <c r="F2258" s="134">
        <v>152</v>
      </c>
      <c r="G2258" s="135">
        <v>149</v>
      </c>
      <c r="H2258" s="137">
        <f>IFERROR((Table19[[#This Row],[_202310]]-Table19[[#This Row],[_201910]])/Table19[[#This Row],[_201910]]*1,"")</f>
        <v>-0.42023346303501946</v>
      </c>
    </row>
    <row r="2259" spans="1:8">
      <c r="A2259" s="132">
        <v>199740</v>
      </c>
      <c r="B2259" s="133" t="s">
        <v>1151</v>
      </c>
      <c r="C2259" s="134">
        <v>41</v>
      </c>
      <c r="D2259" s="134">
        <v>45</v>
      </c>
      <c r="E2259" s="134">
        <v>41</v>
      </c>
      <c r="F2259" s="134">
        <v>55</v>
      </c>
      <c r="G2259" s="135">
        <v>60</v>
      </c>
      <c r="H2259" s="137">
        <f>IFERROR((Table19[[#This Row],[_202310]]-Table19[[#This Row],[_201910]])/Table19[[#This Row],[_201910]]*1,"")</f>
        <v>0.46341463414634149</v>
      </c>
    </row>
    <row r="2260" spans="1:8">
      <c r="A2260" s="132">
        <v>199740</v>
      </c>
      <c r="B2260" s="133" t="s">
        <v>1152</v>
      </c>
      <c r="C2260" s="134">
        <v>22</v>
      </c>
      <c r="D2260" s="134">
        <v>24</v>
      </c>
      <c r="E2260" s="134">
        <v>19</v>
      </c>
      <c r="F2260" s="134">
        <v>20</v>
      </c>
      <c r="G2260" s="135">
        <v>15</v>
      </c>
      <c r="H2260" s="137">
        <f>IFERROR((Table19[[#This Row],[_202310]]-Table19[[#This Row],[_201910]])/Table19[[#This Row],[_201910]]*1,"")</f>
        <v>-0.31818181818181818</v>
      </c>
    </row>
    <row r="2261" spans="1:8">
      <c r="A2261" s="132">
        <v>199740</v>
      </c>
      <c r="B2261" s="133" t="s">
        <v>1153</v>
      </c>
      <c r="C2261" s="134">
        <v>3</v>
      </c>
      <c r="D2261" s="134">
        <v>1</v>
      </c>
      <c r="E2261" s="134">
        <v>1</v>
      </c>
      <c r="F2261" s="134">
        <v>1</v>
      </c>
      <c r="G2261" s="135">
        <v>1</v>
      </c>
      <c r="H2261" s="137">
        <f>IFERROR((Table19[[#This Row],[_202310]]-Table19[[#This Row],[_201910]])/Table19[[#This Row],[_201910]]*1,"")</f>
        <v>-0.66666666666666663</v>
      </c>
    </row>
    <row r="2262" spans="1:8">
      <c r="A2262" s="132">
        <v>199740</v>
      </c>
      <c r="B2262" s="133" t="s">
        <v>1154</v>
      </c>
      <c r="C2262" s="134">
        <v>19</v>
      </c>
      <c r="D2262" s="134">
        <v>23</v>
      </c>
      <c r="E2262" s="134">
        <v>18</v>
      </c>
      <c r="F2262" s="134">
        <v>19</v>
      </c>
      <c r="G2262" s="135">
        <v>14</v>
      </c>
      <c r="H2262" s="137">
        <f>IFERROR((Table19[[#This Row],[_202310]]-Table19[[#This Row],[_201910]])/Table19[[#This Row],[_201910]]*1,"")</f>
        <v>-0.26315789473684209</v>
      </c>
    </row>
    <row r="2263" spans="1:8">
      <c r="A2263" s="132">
        <v>199740</v>
      </c>
      <c r="B2263" s="133" t="s">
        <v>1155</v>
      </c>
      <c r="C2263" s="134">
        <v>37</v>
      </c>
      <c r="D2263" s="134">
        <v>31</v>
      </c>
      <c r="E2263" s="134">
        <v>40</v>
      </c>
      <c r="F2263" s="134">
        <v>25</v>
      </c>
      <c r="G2263" s="135">
        <v>25</v>
      </c>
      <c r="H2263" s="137">
        <f>IFERROR((Table19[[#This Row],[_202310]]-Table19[[#This Row],[_201910]])/Table19[[#This Row],[_201910]]*1,"")</f>
        <v>-0.32432432432432434</v>
      </c>
    </row>
    <row r="2264" spans="1:8">
      <c r="A2264" s="132">
        <v>199838</v>
      </c>
      <c r="B2264" s="133" t="s">
        <v>1130</v>
      </c>
      <c r="C2264" s="134">
        <v>332</v>
      </c>
      <c r="D2264" s="134">
        <v>230</v>
      </c>
      <c r="E2264" s="134">
        <v>253</v>
      </c>
      <c r="F2264" s="134">
        <v>261</v>
      </c>
      <c r="G2264" s="135">
        <v>304</v>
      </c>
      <c r="H2264" s="137">
        <f>IFERROR((Table19[[#This Row],[_202310]]-Table19[[#This Row],[_201910]])/Table19[[#This Row],[_201910]]*1,"")</f>
        <v>-8.4337349397590355E-2</v>
      </c>
    </row>
    <row r="2265" spans="1:8">
      <c r="A2265" s="132">
        <v>199838</v>
      </c>
      <c r="B2265" s="133" t="s">
        <v>1131</v>
      </c>
      <c r="C2265" s="134">
        <v>0</v>
      </c>
      <c r="D2265" s="134">
        <v>0</v>
      </c>
      <c r="E2265" s="134">
        <v>0</v>
      </c>
      <c r="F2265" s="134">
        <v>0</v>
      </c>
      <c r="G2265" s="135">
        <v>0</v>
      </c>
      <c r="H2265" s="137" t="str">
        <f>IFERROR((Table19[[#This Row],[_202310]]-Table19[[#This Row],[_201910]])/Table19[[#This Row],[_201910]]*1,"")</f>
        <v/>
      </c>
    </row>
    <row r="2266" spans="1:8">
      <c r="A2266" s="132">
        <v>199838</v>
      </c>
      <c r="B2266" s="133" t="s">
        <v>1132</v>
      </c>
      <c r="C2266" s="134">
        <v>332</v>
      </c>
      <c r="D2266" s="134">
        <v>230</v>
      </c>
      <c r="E2266" s="134">
        <v>253</v>
      </c>
      <c r="F2266" s="134">
        <v>261</v>
      </c>
      <c r="G2266" s="135">
        <v>304</v>
      </c>
      <c r="H2266" s="137">
        <f>IFERROR((Table19[[#This Row],[_202310]]-Table19[[#This Row],[_201910]])/Table19[[#This Row],[_201910]]*1,"")</f>
        <v>-8.4337349397590355E-2</v>
      </c>
    </row>
    <row r="2267" spans="1:8">
      <c r="A2267" s="132">
        <v>199838</v>
      </c>
      <c r="B2267" s="133" t="s">
        <v>1133</v>
      </c>
      <c r="C2267" s="134">
        <v>33</v>
      </c>
      <c r="D2267" s="134">
        <v>52</v>
      </c>
      <c r="E2267" s="134">
        <v>39</v>
      </c>
      <c r="F2267" s="134">
        <v>26</v>
      </c>
      <c r="G2267" s="135">
        <v>35</v>
      </c>
      <c r="H2267" s="137">
        <f>IFERROR((Table19[[#This Row],[_202310]]-Table19[[#This Row],[_201910]])/Table19[[#This Row],[_201910]]*1,"")</f>
        <v>6.0606060606060608E-2</v>
      </c>
    </row>
    <row r="2268" spans="1:8">
      <c r="A2268" s="132">
        <v>199838</v>
      </c>
      <c r="B2268" s="133" t="s">
        <v>1134</v>
      </c>
      <c r="C2268" s="134">
        <v>59</v>
      </c>
      <c r="D2268" s="134">
        <v>47</v>
      </c>
      <c r="E2268" s="134">
        <v>77</v>
      </c>
      <c r="F2268" s="134">
        <v>79</v>
      </c>
      <c r="G2268" s="135">
        <v>86</v>
      </c>
      <c r="H2268" s="137">
        <f>IFERROR((Table19[[#This Row],[_202310]]-Table19[[#This Row],[_201910]])/Table19[[#This Row],[_201910]]*1,"")</f>
        <v>0.4576271186440678</v>
      </c>
    </row>
    <row r="2269" spans="1:8">
      <c r="A2269" s="132">
        <v>199838</v>
      </c>
      <c r="B2269" s="133" t="s">
        <v>1135</v>
      </c>
      <c r="C2269" s="134" t="s">
        <v>129</v>
      </c>
      <c r="D2269" s="134" t="s">
        <v>129</v>
      </c>
      <c r="E2269" s="134" t="s">
        <v>129</v>
      </c>
      <c r="F2269" s="134" t="s">
        <v>129</v>
      </c>
      <c r="G2269" s="135" t="s">
        <v>129</v>
      </c>
      <c r="H2269" s="137" t="str">
        <f>IFERROR((Table19[[#This Row],[_202310]]-Table19[[#This Row],[_201910]])/Table19[[#This Row],[_201910]]*1,"")</f>
        <v/>
      </c>
    </row>
    <row r="2270" spans="1:8">
      <c r="A2270" s="132">
        <v>199838</v>
      </c>
      <c r="B2270" s="133" t="s">
        <v>1136</v>
      </c>
      <c r="C2270" s="134">
        <v>92</v>
      </c>
      <c r="D2270" s="134">
        <v>99</v>
      </c>
      <c r="E2270" s="134">
        <v>116</v>
      </c>
      <c r="F2270" s="134">
        <v>105</v>
      </c>
      <c r="G2270" s="135">
        <v>121</v>
      </c>
      <c r="H2270" s="137">
        <f>IFERROR((Table19[[#This Row],[_202310]]-Table19[[#This Row],[_201910]])/Table19[[#This Row],[_201910]]*1,"")</f>
        <v>0.31521739130434784</v>
      </c>
    </row>
    <row r="2271" spans="1:8">
      <c r="A2271" s="132">
        <v>199838</v>
      </c>
      <c r="B2271" s="133" t="s">
        <v>1137</v>
      </c>
      <c r="C2271" s="134">
        <v>28</v>
      </c>
      <c r="D2271" s="134">
        <v>43</v>
      </c>
      <c r="E2271" s="134">
        <v>46</v>
      </c>
      <c r="F2271" s="134">
        <v>40</v>
      </c>
      <c r="G2271" s="135">
        <v>40</v>
      </c>
      <c r="H2271" s="137">
        <f>IFERROR((Table19[[#This Row],[_202310]]-Table19[[#This Row],[_201910]])/Table19[[#This Row],[_201910]]*1,"")</f>
        <v>0.42857142857142855</v>
      </c>
    </row>
    <row r="2272" spans="1:8">
      <c r="A2272" s="132">
        <v>199838</v>
      </c>
      <c r="B2272" s="133" t="s">
        <v>1138</v>
      </c>
      <c r="C2272" s="134">
        <v>33</v>
      </c>
      <c r="D2272" s="134">
        <v>52</v>
      </c>
      <c r="E2272" s="134">
        <v>42</v>
      </c>
      <c r="F2272" s="134">
        <v>30</v>
      </c>
      <c r="G2272" s="135">
        <v>35</v>
      </c>
      <c r="H2272" s="137">
        <f>IFERROR((Table19[[#This Row],[_202310]]-Table19[[#This Row],[_201910]])/Table19[[#This Row],[_201910]]*1,"")</f>
        <v>6.0606060606060608E-2</v>
      </c>
    </row>
    <row r="2273" spans="1:8">
      <c r="A2273" s="132">
        <v>199838</v>
      </c>
      <c r="B2273" s="133" t="s">
        <v>1139</v>
      </c>
      <c r="C2273" s="134">
        <v>69</v>
      </c>
      <c r="D2273" s="134">
        <v>52</v>
      </c>
      <c r="E2273" s="134">
        <v>86</v>
      </c>
      <c r="F2273" s="134">
        <v>87</v>
      </c>
      <c r="G2273" s="135">
        <v>94</v>
      </c>
      <c r="H2273" s="137">
        <f>IFERROR((Table19[[#This Row],[_202310]]-Table19[[#This Row],[_201910]])/Table19[[#This Row],[_201910]]*1,"")</f>
        <v>0.36231884057971014</v>
      </c>
    </row>
    <row r="2274" spans="1:8">
      <c r="A2274" s="132">
        <v>199838</v>
      </c>
      <c r="B2274" s="133" t="s">
        <v>1140</v>
      </c>
      <c r="C2274" s="134" t="s">
        <v>129</v>
      </c>
      <c r="D2274" s="134" t="s">
        <v>129</v>
      </c>
      <c r="E2274" s="134" t="s">
        <v>129</v>
      </c>
      <c r="F2274" s="134" t="s">
        <v>129</v>
      </c>
      <c r="G2274" s="135" t="s">
        <v>129</v>
      </c>
      <c r="H2274" s="137" t="str">
        <f>IFERROR((Table19[[#This Row],[_202310]]-Table19[[#This Row],[_201910]])/Table19[[#This Row],[_201910]]*1,"")</f>
        <v/>
      </c>
    </row>
    <row r="2275" spans="1:8">
      <c r="A2275" s="132">
        <v>199838</v>
      </c>
      <c r="B2275" s="133" t="s">
        <v>1141</v>
      </c>
      <c r="C2275" s="134">
        <v>102</v>
      </c>
      <c r="D2275" s="134">
        <v>104</v>
      </c>
      <c r="E2275" s="134">
        <v>128</v>
      </c>
      <c r="F2275" s="134">
        <v>117</v>
      </c>
      <c r="G2275" s="135">
        <v>129</v>
      </c>
      <c r="H2275" s="137">
        <f>IFERROR((Table19[[#This Row],[_202310]]-Table19[[#This Row],[_201910]])/Table19[[#This Row],[_201910]]*1,"")</f>
        <v>0.26470588235294118</v>
      </c>
    </row>
    <row r="2276" spans="1:8">
      <c r="A2276" s="132">
        <v>199838</v>
      </c>
      <c r="B2276" s="133" t="s">
        <v>1142</v>
      </c>
      <c r="C2276" s="134">
        <v>31</v>
      </c>
      <c r="D2276" s="134">
        <v>45</v>
      </c>
      <c r="E2276" s="134">
        <v>51</v>
      </c>
      <c r="F2276" s="134">
        <v>45</v>
      </c>
      <c r="G2276" s="135">
        <v>42</v>
      </c>
      <c r="H2276" s="137">
        <f>IFERROR((Table19[[#This Row],[_202310]]-Table19[[#This Row],[_201910]])/Table19[[#This Row],[_201910]]*1,"")</f>
        <v>0.35483870967741937</v>
      </c>
    </row>
    <row r="2277" spans="1:8">
      <c r="A2277" s="132">
        <v>199838</v>
      </c>
      <c r="B2277" s="133" t="s">
        <v>1143</v>
      </c>
      <c r="C2277" s="134">
        <v>33</v>
      </c>
      <c r="D2277" s="134">
        <v>52</v>
      </c>
      <c r="E2277" s="134">
        <v>43</v>
      </c>
      <c r="F2277" s="134">
        <v>34</v>
      </c>
      <c r="G2277" s="135">
        <v>35</v>
      </c>
      <c r="H2277" s="137">
        <f>IFERROR((Table19[[#This Row],[_202310]]-Table19[[#This Row],[_201910]])/Table19[[#This Row],[_201910]]*1,"")</f>
        <v>6.0606060606060608E-2</v>
      </c>
    </row>
    <row r="2278" spans="1:8">
      <c r="A2278" s="132">
        <v>199838</v>
      </c>
      <c r="B2278" s="133" t="s">
        <v>1144</v>
      </c>
      <c r="C2278" s="134">
        <v>72</v>
      </c>
      <c r="D2278" s="134">
        <v>53</v>
      </c>
      <c r="E2278" s="134">
        <v>88</v>
      </c>
      <c r="F2278" s="134">
        <v>87</v>
      </c>
      <c r="G2278" s="135">
        <v>94</v>
      </c>
      <c r="H2278" s="137">
        <f>IFERROR((Table19[[#This Row],[_202310]]-Table19[[#This Row],[_201910]])/Table19[[#This Row],[_201910]]*1,"")</f>
        <v>0.30555555555555558</v>
      </c>
    </row>
    <row r="2279" spans="1:8">
      <c r="A2279" s="132">
        <v>199838</v>
      </c>
      <c r="B2279" s="133" t="s">
        <v>1145</v>
      </c>
      <c r="C2279" s="134" t="s">
        <v>129</v>
      </c>
      <c r="D2279" s="134" t="s">
        <v>129</v>
      </c>
      <c r="E2279" s="134" t="s">
        <v>129</v>
      </c>
      <c r="F2279" s="134" t="s">
        <v>129</v>
      </c>
      <c r="G2279" s="135" t="s">
        <v>129</v>
      </c>
      <c r="H2279" s="137" t="str">
        <f>IFERROR((Table19[[#This Row],[_202310]]-Table19[[#This Row],[_201910]])/Table19[[#This Row],[_201910]]*1,"")</f>
        <v/>
      </c>
    </row>
    <row r="2280" spans="1:8">
      <c r="A2280" s="132">
        <v>199838</v>
      </c>
      <c r="B2280" s="133" t="s">
        <v>1146</v>
      </c>
      <c r="C2280" s="134">
        <v>105</v>
      </c>
      <c r="D2280" s="134">
        <v>105</v>
      </c>
      <c r="E2280" s="134">
        <v>131</v>
      </c>
      <c r="F2280" s="134">
        <v>121</v>
      </c>
      <c r="G2280" s="135">
        <v>129</v>
      </c>
      <c r="H2280" s="137">
        <f>IFERROR((Table19[[#This Row],[_202310]]-Table19[[#This Row],[_201910]])/Table19[[#This Row],[_201910]]*1,"")</f>
        <v>0.22857142857142856</v>
      </c>
    </row>
    <row r="2281" spans="1:8">
      <c r="A2281" s="132">
        <v>199838</v>
      </c>
      <c r="B2281" s="133" t="s">
        <v>1147</v>
      </c>
      <c r="C2281" s="134">
        <v>10</v>
      </c>
      <c r="D2281" s="134">
        <v>5</v>
      </c>
      <c r="E2281" s="134">
        <v>7</v>
      </c>
      <c r="F2281" s="134">
        <v>5</v>
      </c>
      <c r="G2281" s="135">
        <v>5</v>
      </c>
      <c r="H2281" s="137">
        <f>IFERROR((Table19[[#This Row],[_202310]]-Table19[[#This Row],[_201910]])/Table19[[#This Row],[_201910]]*1,"")</f>
        <v>-0.5</v>
      </c>
    </row>
    <row r="2282" spans="1:8">
      <c r="A2282" s="132">
        <v>199838</v>
      </c>
      <c r="B2282" s="133" t="s">
        <v>1148</v>
      </c>
      <c r="C2282" s="134">
        <v>80</v>
      </c>
      <c r="D2282" s="134">
        <v>40</v>
      </c>
      <c r="E2282" s="134">
        <v>34</v>
      </c>
      <c r="F2282" s="134">
        <v>10</v>
      </c>
      <c r="G2282" s="135">
        <v>57</v>
      </c>
      <c r="H2282" s="137">
        <f>IFERROR((Table19[[#This Row],[_202310]]-Table19[[#This Row],[_201910]])/Table19[[#This Row],[_201910]]*1,"")</f>
        <v>-0.28749999999999998</v>
      </c>
    </row>
    <row r="2283" spans="1:8">
      <c r="A2283" s="132">
        <v>199838</v>
      </c>
      <c r="B2283" s="133" t="s">
        <v>1149</v>
      </c>
      <c r="C2283" s="134">
        <v>137</v>
      </c>
      <c r="D2283" s="134">
        <v>80</v>
      </c>
      <c r="E2283" s="134">
        <v>81</v>
      </c>
      <c r="F2283" s="134">
        <v>125</v>
      </c>
      <c r="G2283" s="135">
        <v>113</v>
      </c>
      <c r="H2283" s="137">
        <f>IFERROR((Table19[[#This Row],[_202310]]-Table19[[#This Row],[_201910]])/Table19[[#This Row],[_201910]]*1,"")</f>
        <v>-0.17518248175182483</v>
      </c>
    </row>
    <row r="2284" spans="1:8">
      <c r="A2284" s="132">
        <v>199838</v>
      </c>
      <c r="B2284" s="133" t="s">
        <v>1150</v>
      </c>
      <c r="C2284" s="134">
        <v>227</v>
      </c>
      <c r="D2284" s="134">
        <v>125</v>
      </c>
      <c r="E2284" s="134">
        <v>122</v>
      </c>
      <c r="F2284" s="134">
        <v>140</v>
      </c>
      <c r="G2284" s="135">
        <v>175</v>
      </c>
      <c r="H2284" s="137">
        <f>IFERROR((Table19[[#This Row],[_202310]]-Table19[[#This Row],[_201910]])/Table19[[#This Row],[_201910]]*1,"")</f>
        <v>-0.22907488986784141</v>
      </c>
    </row>
    <row r="2285" spans="1:8">
      <c r="A2285" s="132">
        <v>199838</v>
      </c>
      <c r="B2285" s="133" t="s">
        <v>1151</v>
      </c>
      <c r="C2285" s="134">
        <v>32</v>
      </c>
      <c r="D2285" s="134">
        <v>46</v>
      </c>
      <c r="E2285" s="134">
        <v>52</v>
      </c>
      <c r="F2285" s="134">
        <v>46</v>
      </c>
      <c r="G2285" s="135">
        <v>42</v>
      </c>
      <c r="H2285" s="137">
        <f>IFERROR((Table19[[#This Row],[_202310]]-Table19[[#This Row],[_201910]])/Table19[[#This Row],[_201910]]*1,"")</f>
        <v>0.3125</v>
      </c>
    </row>
    <row r="2286" spans="1:8">
      <c r="A2286" s="132">
        <v>199838</v>
      </c>
      <c r="B2286" s="133" t="s">
        <v>1152</v>
      </c>
      <c r="C2286" s="134">
        <v>27</v>
      </c>
      <c r="D2286" s="134">
        <v>20</v>
      </c>
      <c r="E2286" s="134">
        <v>16</v>
      </c>
      <c r="F2286" s="134">
        <v>6</v>
      </c>
      <c r="G2286" s="135">
        <v>20</v>
      </c>
      <c r="H2286" s="137">
        <f>IFERROR((Table19[[#This Row],[_202310]]-Table19[[#This Row],[_201910]])/Table19[[#This Row],[_201910]]*1,"")</f>
        <v>-0.25925925925925924</v>
      </c>
    </row>
    <row r="2287" spans="1:8">
      <c r="A2287" s="132">
        <v>199838</v>
      </c>
      <c r="B2287" s="133" t="s">
        <v>1153</v>
      </c>
      <c r="C2287" s="134">
        <v>3</v>
      </c>
      <c r="D2287" s="134">
        <v>2</v>
      </c>
      <c r="E2287" s="134">
        <v>3</v>
      </c>
      <c r="F2287" s="134">
        <v>2</v>
      </c>
      <c r="G2287" s="135">
        <v>2</v>
      </c>
      <c r="H2287" s="137">
        <f>IFERROR((Table19[[#This Row],[_202310]]-Table19[[#This Row],[_201910]])/Table19[[#This Row],[_201910]]*1,"")</f>
        <v>-0.33333333333333331</v>
      </c>
    </row>
    <row r="2288" spans="1:8">
      <c r="A2288" s="132">
        <v>199838</v>
      </c>
      <c r="B2288" s="133" t="s">
        <v>1154</v>
      </c>
      <c r="C2288" s="134">
        <v>24</v>
      </c>
      <c r="D2288" s="134">
        <v>17</v>
      </c>
      <c r="E2288" s="134">
        <v>13</v>
      </c>
      <c r="F2288" s="134">
        <v>4</v>
      </c>
      <c r="G2288" s="135">
        <v>19</v>
      </c>
      <c r="H2288" s="137">
        <f>IFERROR((Table19[[#This Row],[_202310]]-Table19[[#This Row],[_201910]])/Table19[[#This Row],[_201910]]*1,"")</f>
        <v>-0.20833333333333334</v>
      </c>
    </row>
    <row r="2289" spans="1:8">
      <c r="A2289" s="132">
        <v>199838</v>
      </c>
      <c r="B2289" s="133" t="s">
        <v>1155</v>
      </c>
      <c r="C2289" s="134">
        <v>41</v>
      </c>
      <c r="D2289" s="134">
        <v>35</v>
      </c>
      <c r="E2289" s="134">
        <v>32</v>
      </c>
      <c r="F2289" s="134">
        <v>48</v>
      </c>
      <c r="G2289" s="135">
        <v>37</v>
      </c>
      <c r="H2289" s="137">
        <f>IFERROR((Table19[[#This Row],[_202310]]-Table19[[#This Row],[_201910]])/Table19[[#This Row],[_201910]]*1,"")</f>
        <v>-9.7560975609756101E-2</v>
      </c>
    </row>
    <row r="2290" spans="1:8">
      <c r="A2290" s="132">
        <v>199856</v>
      </c>
      <c r="B2290" s="133" t="s">
        <v>1130</v>
      </c>
      <c r="C2290" s="134">
        <v>2741</v>
      </c>
      <c r="D2290" s="134">
        <v>3077</v>
      </c>
      <c r="E2290" s="134">
        <v>3088</v>
      </c>
      <c r="F2290" s="134">
        <v>2877</v>
      </c>
      <c r="G2290" s="135">
        <v>2685</v>
      </c>
      <c r="H2290" s="137">
        <f>IFERROR((Table19[[#This Row],[_202310]]-Table19[[#This Row],[_201910]])/Table19[[#This Row],[_201910]]*1,"")</f>
        <v>-2.0430499817584824E-2</v>
      </c>
    </row>
    <row r="2291" spans="1:8">
      <c r="A2291" s="132">
        <v>199856</v>
      </c>
      <c r="B2291" s="133" t="s">
        <v>1131</v>
      </c>
      <c r="C2291" s="134">
        <v>0</v>
      </c>
      <c r="D2291" s="134">
        <v>0</v>
      </c>
      <c r="E2291" s="134">
        <v>0</v>
      </c>
      <c r="F2291" s="134">
        <v>0</v>
      </c>
      <c r="G2291" s="135">
        <v>0</v>
      </c>
      <c r="H2291" s="137" t="str">
        <f>IFERROR((Table19[[#This Row],[_202310]]-Table19[[#This Row],[_201910]])/Table19[[#This Row],[_201910]]*1,"")</f>
        <v/>
      </c>
    </row>
    <row r="2292" spans="1:8">
      <c r="A2292" s="132">
        <v>199856</v>
      </c>
      <c r="B2292" s="133" t="s">
        <v>1132</v>
      </c>
      <c r="C2292" s="134">
        <v>2741</v>
      </c>
      <c r="D2292" s="134">
        <v>3077</v>
      </c>
      <c r="E2292" s="134">
        <v>3088</v>
      </c>
      <c r="F2292" s="134">
        <v>2877</v>
      </c>
      <c r="G2292" s="135">
        <v>2685</v>
      </c>
      <c r="H2292" s="137">
        <f>IFERROR((Table19[[#This Row],[_202310]]-Table19[[#This Row],[_201910]])/Table19[[#This Row],[_201910]]*1,"")</f>
        <v>-2.0430499817584824E-2</v>
      </c>
    </row>
    <row r="2293" spans="1:8">
      <c r="A2293" s="132">
        <v>199856</v>
      </c>
      <c r="B2293" s="133" t="s">
        <v>1133</v>
      </c>
      <c r="C2293" s="134">
        <v>129</v>
      </c>
      <c r="D2293" s="134">
        <v>152</v>
      </c>
      <c r="E2293" s="134">
        <v>208</v>
      </c>
      <c r="F2293" s="134">
        <v>200</v>
      </c>
      <c r="G2293" s="135">
        <v>207</v>
      </c>
      <c r="H2293" s="137">
        <f>IFERROR((Table19[[#This Row],[_202310]]-Table19[[#This Row],[_201910]])/Table19[[#This Row],[_201910]]*1,"")</f>
        <v>0.60465116279069764</v>
      </c>
    </row>
    <row r="2294" spans="1:8">
      <c r="A2294" s="132">
        <v>199856</v>
      </c>
      <c r="B2294" s="133" t="s">
        <v>1134</v>
      </c>
      <c r="C2294" s="134">
        <v>406</v>
      </c>
      <c r="D2294" s="134">
        <v>506</v>
      </c>
      <c r="E2294" s="134">
        <v>580</v>
      </c>
      <c r="F2294" s="134">
        <v>624</v>
      </c>
      <c r="G2294" s="135">
        <v>668</v>
      </c>
      <c r="H2294" s="137">
        <f>IFERROR((Table19[[#This Row],[_202310]]-Table19[[#This Row],[_201910]])/Table19[[#This Row],[_201910]]*1,"")</f>
        <v>0.64532019704433496</v>
      </c>
    </row>
    <row r="2295" spans="1:8">
      <c r="A2295" s="132">
        <v>199856</v>
      </c>
      <c r="B2295" s="133" t="s">
        <v>1135</v>
      </c>
      <c r="C2295" s="134" t="s">
        <v>129</v>
      </c>
      <c r="D2295" s="134" t="s">
        <v>129</v>
      </c>
      <c r="E2295" s="134" t="s">
        <v>129</v>
      </c>
      <c r="F2295" s="134" t="s">
        <v>129</v>
      </c>
      <c r="G2295" s="135" t="s">
        <v>129</v>
      </c>
      <c r="H2295" s="137" t="str">
        <f>IFERROR((Table19[[#This Row],[_202310]]-Table19[[#This Row],[_201910]])/Table19[[#This Row],[_201910]]*1,"")</f>
        <v/>
      </c>
    </row>
    <row r="2296" spans="1:8">
      <c r="A2296" s="132">
        <v>199856</v>
      </c>
      <c r="B2296" s="133" t="s">
        <v>1136</v>
      </c>
      <c r="C2296" s="134">
        <v>535</v>
      </c>
      <c r="D2296" s="134">
        <v>658</v>
      </c>
      <c r="E2296" s="134">
        <v>788</v>
      </c>
      <c r="F2296" s="134">
        <v>824</v>
      </c>
      <c r="G2296" s="135">
        <v>875</v>
      </c>
      <c r="H2296" s="137">
        <f>IFERROR((Table19[[#This Row],[_202310]]-Table19[[#This Row],[_201910]])/Table19[[#This Row],[_201910]]*1,"")</f>
        <v>0.63551401869158874</v>
      </c>
    </row>
    <row r="2297" spans="1:8">
      <c r="A2297" s="132">
        <v>199856</v>
      </c>
      <c r="B2297" s="133" t="s">
        <v>1137</v>
      </c>
      <c r="C2297" s="134">
        <v>20</v>
      </c>
      <c r="D2297" s="134">
        <v>21</v>
      </c>
      <c r="E2297" s="134">
        <v>26</v>
      </c>
      <c r="F2297" s="134">
        <v>29</v>
      </c>
      <c r="G2297" s="135">
        <v>33</v>
      </c>
      <c r="H2297" s="137">
        <f>IFERROR((Table19[[#This Row],[_202310]]-Table19[[#This Row],[_201910]])/Table19[[#This Row],[_201910]]*1,"")</f>
        <v>0.65</v>
      </c>
    </row>
    <row r="2298" spans="1:8">
      <c r="A2298" s="132">
        <v>199856</v>
      </c>
      <c r="B2298" s="133" t="s">
        <v>1138</v>
      </c>
      <c r="C2298" s="134">
        <v>154</v>
      </c>
      <c r="D2298" s="134">
        <v>193</v>
      </c>
      <c r="E2298" s="134">
        <v>231</v>
      </c>
      <c r="F2298" s="134">
        <v>188</v>
      </c>
      <c r="G2298" s="135">
        <v>233</v>
      </c>
      <c r="H2298" s="137">
        <f>IFERROR((Table19[[#This Row],[_202310]]-Table19[[#This Row],[_201910]])/Table19[[#This Row],[_201910]]*1,"")</f>
        <v>0.51298701298701299</v>
      </c>
    </row>
    <row r="2299" spans="1:8">
      <c r="A2299" s="132">
        <v>199856</v>
      </c>
      <c r="B2299" s="133" t="s">
        <v>1139</v>
      </c>
      <c r="C2299" s="134">
        <v>568</v>
      </c>
      <c r="D2299" s="134">
        <v>679</v>
      </c>
      <c r="E2299" s="134">
        <v>746</v>
      </c>
      <c r="F2299" s="134">
        <v>814</v>
      </c>
      <c r="G2299" s="135">
        <v>766</v>
      </c>
      <c r="H2299" s="137">
        <f>IFERROR((Table19[[#This Row],[_202310]]-Table19[[#This Row],[_201910]])/Table19[[#This Row],[_201910]]*1,"")</f>
        <v>0.34859154929577463</v>
      </c>
    </row>
    <row r="2300" spans="1:8">
      <c r="A2300" s="132">
        <v>199856</v>
      </c>
      <c r="B2300" s="133" t="s">
        <v>1140</v>
      </c>
      <c r="C2300" s="134" t="s">
        <v>129</v>
      </c>
      <c r="D2300" s="134" t="s">
        <v>129</v>
      </c>
      <c r="E2300" s="134" t="s">
        <v>129</v>
      </c>
      <c r="F2300" s="134" t="s">
        <v>129</v>
      </c>
      <c r="G2300" s="135" t="s">
        <v>129</v>
      </c>
      <c r="H2300" s="137" t="str">
        <f>IFERROR((Table19[[#This Row],[_202310]]-Table19[[#This Row],[_201910]])/Table19[[#This Row],[_201910]]*1,"")</f>
        <v/>
      </c>
    </row>
    <row r="2301" spans="1:8">
      <c r="A2301" s="132">
        <v>199856</v>
      </c>
      <c r="B2301" s="133" t="s">
        <v>1141</v>
      </c>
      <c r="C2301" s="134">
        <v>722</v>
      </c>
      <c r="D2301" s="134">
        <v>872</v>
      </c>
      <c r="E2301" s="134">
        <v>977</v>
      </c>
      <c r="F2301" s="134">
        <v>1002</v>
      </c>
      <c r="G2301" s="135">
        <v>999</v>
      </c>
      <c r="H2301" s="137">
        <f>IFERROR((Table19[[#This Row],[_202310]]-Table19[[#This Row],[_201910]])/Table19[[#This Row],[_201910]]*1,"")</f>
        <v>0.38365650969529086</v>
      </c>
    </row>
    <row r="2302" spans="1:8">
      <c r="A2302" s="132">
        <v>199856</v>
      </c>
      <c r="B2302" s="133" t="s">
        <v>1142</v>
      </c>
      <c r="C2302" s="134">
        <v>26</v>
      </c>
      <c r="D2302" s="134">
        <v>28</v>
      </c>
      <c r="E2302" s="134">
        <v>32</v>
      </c>
      <c r="F2302" s="134">
        <v>35</v>
      </c>
      <c r="G2302" s="135">
        <v>37</v>
      </c>
      <c r="H2302" s="137">
        <f>IFERROR((Table19[[#This Row],[_202310]]-Table19[[#This Row],[_201910]])/Table19[[#This Row],[_201910]]*1,"")</f>
        <v>0.42307692307692307</v>
      </c>
    </row>
    <row r="2303" spans="1:8">
      <c r="A2303" s="132">
        <v>199856</v>
      </c>
      <c r="B2303" s="133" t="s">
        <v>1143</v>
      </c>
      <c r="C2303" s="134">
        <v>159</v>
      </c>
      <c r="D2303" s="134">
        <v>198</v>
      </c>
      <c r="E2303" s="134">
        <v>219</v>
      </c>
      <c r="F2303" s="134">
        <v>188</v>
      </c>
      <c r="G2303" s="135">
        <v>242</v>
      </c>
      <c r="H2303" s="137">
        <f>IFERROR((Table19[[#This Row],[_202310]]-Table19[[#This Row],[_201910]])/Table19[[#This Row],[_201910]]*1,"")</f>
        <v>0.5220125786163522</v>
      </c>
    </row>
    <row r="2304" spans="1:8">
      <c r="A2304" s="132">
        <v>199856</v>
      </c>
      <c r="B2304" s="133" t="s">
        <v>1144</v>
      </c>
      <c r="C2304" s="134">
        <v>640</v>
      </c>
      <c r="D2304" s="134">
        <v>729</v>
      </c>
      <c r="E2304" s="134">
        <v>801</v>
      </c>
      <c r="F2304" s="134">
        <v>864</v>
      </c>
      <c r="G2304" s="135">
        <v>792</v>
      </c>
      <c r="H2304" s="137">
        <f>IFERROR((Table19[[#This Row],[_202310]]-Table19[[#This Row],[_201910]])/Table19[[#This Row],[_201910]]*1,"")</f>
        <v>0.23749999999999999</v>
      </c>
    </row>
    <row r="2305" spans="1:8">
      <c r="A2305" s="132">
        <v>199856</v>
      </c>
      <c r="B2305" s="133" t="s">
        <v>1145</v>
      </c>
      <c r="C2305" s="134" t="s">
        <v>129</v>
      </c>
      <c r="D2305" s="134" t="s">
        <v>129</v>
      </c>
      <c r="E2305" s="134" t="s">
        <v>129</v>
      </c>
      <c r="F2305" s="134" t="s">
        <v>129</v>
      </c>
      <c r="G2305" s="135" t="s">
        <v>129</v>
      </c>
      <c r="H2305" s="137" t="str">
        <f>IFERROR((Table19[[#This Row],[_202310]]-Table19[[#This Row],[_201910]])/Table19[[#This Row],[_201910]]*1,"")</f>
        <v/>
      </c>
    </row>
    <row r="2306" spans="1:8">
      <c r="A2306" s="132">
        <v>199856</v>
      </c>
      <c r="B2306" s="133" t="s">
        <v>1146</v>
      </c>
      <c r="C2306" s="134">
        <v>799</v>
      </c>
      <c r="D2306" s="134">
        <v>927</v>
      </c>
      <c r="E2306" s="134">
        <v>1020</v>
      </c>
      <c r="F2306" s="134">
        <v>1052</v>
      </c>
      <c r="G2306" s="135">
        <v>1034</v>
      </c>
      <c r="H2306" s="137">
        <f>IFERROR((Table19[[#This Row],[_202310]]-Table19[[#This Row],[_201910]])/Table19[[#This Row],[_201910]]*1,"")</f>
        <v>0.29411764705882354</v>
      </c>
    </row>
    <row r="2307" spans="1:8">
      <c r="A2307" s="132">
        <v>199856</v>
      </c>
      <c r="B2307" s="133" t="s">
        <v>1147</v>
      </c>
      <c r="C2307" s="134">
        <v>67</v>
      </c>
      <c r="D2307" s="134">
        <v>54</v>
      </c>
      <c r="E2307" s="134">
        <v>59</v>
      </c>
      <c r="F2307" s="134">
        <v>38</v>
      </c>
      <c r="G2307" s="135">
        <v>30</v>
      </c>
      <c r="H2307" s="137">
        <f>IFERROR((Table19[[#This Row],[_202310]]-Table19[[#This Row],[_201910]])/Table19[[#This Row],[_201910]]*1,"")</f>
        <v>-0.55223880597014929</v>
      </c>
    </row>
    <row r="2308" spans="1:8">
      <c r="A2308" s="132">
        <v>199856</v>
      </c>
      <c r="B2308" s="133" t="s">
        <v>1148</v>
      </c>
      <c r="C2308" s="134">
        <v>818</v>
      </c>
      <c r="D2308" s="134">
        <v>937</v>
      </c>
      <c r="E2308" s="134">
        <v>845</v>
      </c>
      <c r="F2308" s="134">
        <v>777</v>
      </c>
      <c r="G2308" s="135">
        <v>744</v>
      </c>
      <c r="H2308" s="137">
        <f>IFERROR((Table19[[#This Row],[_202310]]-Table19[[#This Row],[_201910]])/Table19[[#This Row],[_201910]]*1,"")</f>
        <v>-9.0464547677261614E-2</v>
      </c>
    </row>
    <row r="2309" spans="1:8">
      <c r="A2309" s="132">
        <v>199856</v>
      </c>
      <c r="B2309" s="133" t="s">
        <v>1149</v>
      </c>
      <c r="C2309" s="134">
        <v>1057</v>
      </c>
      <c r="D2309" s="134">
        <v>1159</v>
      </c>
      <c r="E2309" s="134">
        <v>1164</v>
      </c>
      <c r="F2309" s="134">
        <v>1010</v>
      </c>
      <c r="G2309" s="135">
        <v>877</v>
      </c>
      <c r="H2309" s="137">
        <f>IFERROR((Table19[[#This Row],[_202310]]-Table19[[#This Row],[_201910]])/Table19[[#This Row],[_201910]]*1,"")</f>
        <v>-0.17029328287606432</v>
      </c>
    </row>
    <row r="2310" spans="1:8">
      <c r="A2310" s="132">
        <v>199856</v>
      </c>
      <c r="B2310" s="133" t="s">
        <v>1150</v>
      </c>
      <c r="C2310" s="134">
        <v>1942</v>
      </c>
      <c r="D2310" s="134">
        <v>2150</v>
      </c>
      <c r="E2310" s="134">
        <v>2068</v>
      </c>
      <c r="F2310" s="134">
        <v>1825</v>
      </c>
      <c r="G2310" s="135">
        <v>1651</v>
      </c>
      <c r="H2310" s="137">
        <f>IFERROR((Table19[[#This Row],[_202310]]-Table19[[#This Row],[_201910]])/Table19[[#This Row],[_201910]]*1,"")</f>
        <v>-0.1498455200823893</v>
      </c>
    </row>
    <row r="2311" spans="1:8">
      <c r="A2311" s="132">
        <v>199856</v>
      </c>
      <c r="B2311" s="133" t="s">
        <v>1151</v>
      </c>
      <c r="C2311" s="134">
        <v>29</v>
      </c>
      <c r="D2311" s="134">
        <v>30</v>
      </c>
      <c r="E2311" s="134">
        <v>33</v>
      </c>
      <c r="F2311" s="134">
        <v>37</v>
      </c>
      <c r="G2311" s="135">
        <v>39</v>
      </c>
      <c r="H2311" s="137">
        <f>IFERROR((Table19[[#This Row],[_202310]]-Table19[[#This Row],[_201910]])/Table19[[#This Row],[_201910]]*1,"")</f>
        <v>0.34482758620689657</v>
      </c>
    </row>
    <row r="2312" spans="1:8">
      <c r="A2312" s="132">
        <v>199856</v>
      </c>
      <c r="B2312" s="133" t="s">
        <v>1152</v>
      </c>
      <c r="C2312" s="134">
        <v>32</v>
      </c>
      <c r="D2312" s="134">
        <v>32</v>
      </c>
      <c r="E2312" s="134">
        <v>29</v>
      </c>
      <c r="F2312" s="134">
        <v>28</v>
      </c>
      <c r="G2312" s="135">
        <v>29</v>
      </c>
      <c r="H2312" s="137">
        <f>IFERROR((Table19[[#This Row],[_202310]]-Table19[[#This Row],[_201910]])/Table19[[#This Row],[_201910]]*1,"")</f>
        <v>-9.375E-2</v>
      </c>
    </row>
    <row r="2313" spans="1:8">
      <c r="A2313" s="132">
        <v>199856</v>
      </c>
      <c r="B2313" s="133" t="s">
        <v>1153</v>
      </c>
      <c r="C2313" s="134">
        <v>2</v>
      </c>
      <c r="D2313" s="134">
        <v>2</v>
      </c>
      <c r="E2313" s="134">
        <v>2</v>
      </c>
      <c r="F2313" s="134">
        <v>1</v>
      </c>
      <c r="G2313" s="135">
        <v>1</v>
      </c>
      <c r="H2313" s="137">
        <f>IFERROR((Table19[[#This Row],[_202310]]-Table19[[#This Row],[_201910]])/Table19[[#This Row],[_201910]]*1,"")</f>
        <v>-0.5</v>
      </c>
    </row>
    <row r="2314" spans="1:8">
      <c r="A2314" s="132">
        <v>199856</v>
      </c>
      <c r="B2314" s="133" t="s">
        <v>1154</v>
      </c>
      <c r="C2314" s="134">
        <v>30</v>
      </c>
      <c r="D2314" s="134">
        <v>30</v>
      </c>
      <c r="E2314" s="134">
        <v>27</v>
      </c>
      <c r="F2314" s="134">
        <v>27</v>
      </c>
      <c r="G2314" s="135">
        <v>28</v>
      </c>
      <c r="H2314" s="137">
        <f>IFERROR((Table19[[#This Row],[_202310]]-Table19[[#This Row],[_201910]])/Table19[[#This Row],[_201910]]*1,"")</f>
        <v>-6.6666666666666666E-2</v>
      </c>
    </row>
    <row r="2315" spans="1:8">
      <c r="A2315" s="132">
        <v>199856</v>
      </c>
      <c r="B2315" s="133" t="s">
        <v>1155</v>
      </c>
      <c r="C2315" s="134">
        <v>39</v>
      </c>
      <c r="D2315" s="134">
        <v>38</v>
      </c>
      <c r="E2315" s="134">
        <v>38</v>
      </c>
      <c r="F2315" s="134">
        <v>35</v>
      </c>
      <c r="G2315" s="135">
        <v>33</v>
      </c>
      <c r="H2315" s="137">
        <f>IFERROR((Table19[[#This Row],[_202310]]-Table19[[#This Row],[_201910]])/Table19[[#This Row],[_201910]]*1,"")</f>
        <v>-0.15384615384615385</v>
      </c>
    </row>
    <row r="2316" spans="1:8">
      <c r="A2316" s="132">
        <v>200086</v>
      </c>
      <c r="B2316" s="133" t="s">
        <v>1130</v>
      </c>
      <c r="C2316" s="134">
        <v>62</v>
      </c>
      <c r="D2316" s="134">
        <v>57</v>
      </c>
      <c r="E2316" s="134">
        <v>54</v>
      </c>
      <c r="F2316" s="134">
        <v>35</v>
      </c>
      <c r="G2316" s="135">
        <v>65</v>
      </c>
      <c r="H2316" s="137">
        <f>IFERROR((Table19[[#This Row],[_202310]]-Table19[[#This Row],[_201910]])/Table19[[#This Row],[_201910]]*1,"")</f>
        <v>4.8387096774193547E-2</v>
      </c>
    </row>
    <row r="2317" spans="1:8">
      <c r="A2317" s="132">
        <v>200086</v>
      </c>
      <c r="B2317" s="133" t="s">
        <v>1131</v>
      </c>
      <c r="C2317" s="134">
        <v>0</v>
      </c>
      <c r="D2317" s="134">
        <v>0</v>
      </c>
      <c r="E2317" s="134">
        <v>0</v>
      </c>
      <c r="F2317" s="134">
        <v>0</v>
      </c>
      <c r="G2317" s="135">
        <v>0</v>
      </c>
      <c r="H2317" s="137" t="str">
        <f>IFERROR((Table19[[#This Row],[_202310]]-Table19[[#This Row],[_201910]])/Table19[[#This Row],[_201910]]*1,"")</f>
        <v/>
      </c>
    </row>
    <row r="2318" spans="1:8">
      <c r="A2318" s="132">
        <v>200086</v>
      </c>
      <c r="B2318" s="133" t="s">
        <v>1132</v>
      </c>
      <c r="C2318" s="134">
        <v>62</v>
      </c>
      <c r="D2318" s="134">
        <v>57</v>
      </c>
      <c r="E2318" s="134">
        <v>54</v>
      </c>
      <c r="F2318" s="134">
        <v>35</v>
      </c>
      <c r="G2318" s="135">
        <v>65</v>
      </c>
      <c r="H2318" s="137">
        <f>IFERROR((Table19[[#This Row],[_202310]]-Table19[[#This Row],[_201910]])/Table19[[#This Row],[_201910]]*1,"")</f>
        <v>4.8387096774193547E-2</v>
      </c>
    </row>
    <row r="2319" spans="1:8">
      <c r="A2319" s="132">
        <v>200086</v>
      </c>
      <c r="B2319" s="133" t="s">
        <v>1133</v>
      </c>
      <c r="C2319" s="134">
        <v>1</v>
      </c>
      <c r="D2319" s="134">
        <v>1</v>
      </c>
      <c r="E2319" s="134">
        <v>2</v>
      </c>
      <c r="F2319" s="134">
        <v>1</v>
      </c>
      <c r="G2319" s="135">
        <v>3</v>
      </c>
      <c r="H2319" s="137">
        <f>IFERROR((Table19[[#This Row],[_202310]]-Table19[[#This Row],[_201910]])/Table19[[#This Row],[_201910]]*1,"")</f>
        <v>2</v>
      </c>
    </row>
    <row r="2320" spans="1:8">
      <c r="A2320" s="132">
        <v>200086</v>
      </c>
      <c r="B2320" s="133" t="s">
        <v>1134</v>
      </c>
      <c r="C2320" s="134">
        <v>5</v>
      </c>
      <c r="D2320" s="134">
        <v>1</v>
      </c>
      <c r="E2320" s="134">
        <v>0</v>
      </c>
      <c r="F2320" s="134">
        <v>1</v>
      </c>
      <c r="G2320" s="135">
        <v>2</v>
      </c>
      <c r="H2320" s="137">
        <f>IFERROR((Table19[[#This Row],[_202310]]-Table19[[#This Row],[_201910]])/Table19[[#This Row],[_201910]]*1,"")</f>
        <v>-0.6</v>
      </c>
    </row>
    <row r="2321" spans="1:8">
      <c r="A2321" s="132">
        <v>200086</v>
      </c>
      <c r="B2321" s="133" t="s">
        <v>1135</v>
      </c>
      <c r="C2321" s="134">
        <v>1</v>
      </c>
      <c r="D2321" s="134">
        <v>1</v>
      </c>
      <c r="E2321" s="134">
        <v>0</v>
      </c>
      <c r="F2321" s="134">
        <v>0</v>
      </c>
      <c r="G2321" s="135">
        <v>0</v>
      </c>
      <c r="H2321" s="137">
        <f>IFERROR((Table19[[#This Row],[_202310]]-Table19[[#This Row],[_201910]])/Table19[[#This Row],[_201910]]*1,"")</f>
        <v>-1</v>
      </c>
    </row>
    <row r="2322" spans="1:8">
      <c r="A2322" s="132">
        <v>200086</v>
      </c>
      <c r="B2322" s="133" t="s">
        <v>1136</v>
      </c>
      <c r="C2322" s="134">
        <v>7</v>
      </c>
      <c r="D2322" s="134">
        <v>3</v>
      </c>
      <c r="E2322" s="134">
        <v>2</v>
      </c>
      <c r="F2322" s="134">
        <v>2</v>
      </c>
      <c r="G2322" s="135">
        <v>5</v>
      </c>
      <c r="H2322" s="137">
        <f>IFERROR((Table19[[#This Row],[_202310]]-Table19[[#This Row],[_201910]])/Table19[[#This Row],[_201910]]*1,"")</f>
        <v>-0.2857142857142857</v>
      </c>
    </row>
    <row r="2323" spans="1:8">
      <c r="A2323" s="132">
        <v>200086</v>
      </c>
      <c r="B2323" s="133" t="s">
        <v>1137</v>
      </c>
      <c r="C2323" s="134">
        <v>11</v>
      </c>
      <c r="D2323" s="134">
        <v>5</v>
      </c>
      <c r="E2323" s="134">
        <v>4</v>
      </c>
      <c r="F2323" s="134">
        <v>6</v>
      </c>
      <c r="G2323" s="135">
        <v>8</v>
      </c>
      <c r="H2323" s="137">
        <f>IFERROR((Table19[[#This Row],[_202310]]-Table19[[#This Row],[_201910]])/Table19[[#This Row],[_201910]]*1,"")</f>
        <v>-0.27272727272727271</v>
      </c>
    </row>
    <row r="2324" spans="1:8">
      <c r="A2324" s="132">
        <v>200086</v>
      </c>
      <c r="B2324" s="133" t="s">
        <v>1138</v>
      </c>
      <c r="C2324" s="134">
        <v>1</v>
      </c>
      <c r="D2324" s="134">
        <v>1</v>
      </c>
      <c r="E2324" s="134">
        <v>2</v>
      </c>
      <c r="F2324" s="134">
        <v>1</v>
      </c>
      <c r="G2324" s="135">
        <v>3</v>
      </c>
      <c r="H2324" s="137">
        <f>IFERROR((Table19[[#This Row],[_202310]]-Table19[[#This Row],[_201910]])/Table19[[#This Row],[_201910]]*1,"")</f>
        <v>2</v>
      </c>
    </row>
    <row r="2325" spans="1:8">
      <c r="A2325" s="132">
        <v>200086</v>
      </c>
      <c r="B2325" s="133" t="s">
        <v>1139</v>
      </c>
      <c r="C2325" s="134">
        <v>5</v>
      </c>
      <c r="D2325" s="134">
        <v>2</v>
      </c>
      <c r="E2325" s="134">
        <v>0</v>
      </c>
      <c r="F2325" s="134">
        <v>1</v>
      </c>
      <c r="G2325" s="135">
        <v>3</v>
      </c>
      <c r="H2325" s="137">
        <f>IFERROR((Table19[[#This Row],[_202310]]-Table19[[#This Row],[_201910]])/Table19[[#This Row],[_201910]]*1,"")</f>
        <v>-0.4</v>
      </c>
    </row>
    <row r="2326" spans="1:8">
      <c r="A2326" s="132">
        <v>200086</v>
      </c>
      <c r="B2326" s="133" t="s">
        <v>1140</v>
      </c>
      <c r="C2326" s="134">
        <v>2</v>
      </c>
      <c r="D2326" s="134">
        <v>1</v>
      </c>
      <c r="E2326" s="134">
        <v>0</v>
      </c>
      <c r="F2326" s="134">
        <v>0</v>
      </c>
      <c r="G2326" s="135">
        <v>0</v>
      </c>
      <c r="H2326" s="137">
        <f>IFERROR((Table19[[#This Row],[_202310]]-Table19[[#This Row],[_201910]])/Table19[[#This Row],[_201910]]*1,"")</f>
        <v>-1</v>
      </c>
    </row>
    <row r="2327" spans="1:8">
      <c r="A2327" s="132">
        <v>200086</v>
      </c>
      <c r="B2327" s="133" t="s">
        <v>1141</v>
      </c>
      <c r="C2327" s="134">
        <v>8</v>
      </c>
      <c r="D2327" s="134">
        <v>4</v>
      </c>
      <c r="E2327" s="134">
        <v>2</v>
      </c>
      <c r="F2327" s="134">
        <v>2</v>
      </c>
      <c r="G2327" s="135">
        <v>6</v>
      </c>
      <c r="H2327" s="137">
        <f>IFERROR((Table19[[#This Row],[_202310]]-Table19[[#This Row],[_201910]])/Table19[[#This Row],[_201910]]*1,"")</f>
        <v>-0.25</v>
      </c>
    </row>
    <row r="2328" spans="1:8">
      <c r="A2328" s="132">
        <v>200086</v>
      </c>
      <c r="B2328" s="133" t="s">
        <v>1142</v>
      </c>
      <c r="C2328" s="134">
        <v>13</v>
      </c>
      <c r="D2328" s="134">
        <v>7</v>
      </c>
      <c r="E2328" s="134">
        <v>4</v>
      </c>
      <c r="F2328" s="134">
        <v>6</v>
      </c>
      <c r="G2328" s="135">
        <v>9</v>
      </c>
      <c r="H2328" s="137">
        <f>IFERROR((Table19[[#This Row],[_202310]]-Table19[[#This Row],[_201910]])/Table19[[#This Row],[_201910]]*1,"")</f>
        <v>-0.30769230769230771</v>
      </c>
    </row>
    <row r="2329" spans="1:8">
      <c r="A2329" s="132">
        <v>200086</v>
      </c>
      <c r="B2329" s="133" t="s">
        <v>1143</v>
      </c>
      <c r="C2329" s="134">
        <v>1</v>
      </c>
      <c r="D2329" s="134">
        <v>1</v>
      </c>
      <c r="E2329" s="134">
        <v>2</v>
      </c>
      <c r="F2329" s="134">
        <v>1</v>
      </c>
      <c r="G2329" s="135">
        <v>4</v>
      </c>
      <c r="H2329" s="137">
        <f>IFERROR((Table19[[#This Row],[_202310]]-Table19[[#This Row],[_201910]])/Table19[[#This Row],[_201910]]*1,"")</f>
        <v>3</v>
      </c>
    </row>
    <row r="2330" spans="1:8">
      <c r="A2330" s="132">
        <v>200086</v>
      </c>
      <c r="B2330" s="133" t="s">
        <v>1144</v>
      </c>
      <c r="C2330" s="134">
        <v>4</v>
      </c>
      <c r="D2330" s="134">
        <v>2</v>
      </c>
      <c r="E2330" s="134">
        <v>2</v>
      </c>
      <c r="F2330" s="134">
        <v>1</v>
      </c>
      <c r="G2330" s="135">
        <v>6</v>
      </c>
      <c r="H2330" s="137">
        <f>IFERROR((Table19[[#This Row],[_202310]]-Table19[[#This Row],[_201910]])/Table19[[#This Row],[_201910]]*1,"")</f>
        <v>0.5</v>
      </c>
    </row>
    <row r="2331" spans="1:8">
      <c r="A2331" s="132">
        <v>200086</v>
      </c>
      <c r="B2331" s="133" t="s">
        <v>1145</v>
      </c>
      <c r="C2331" s="134">
        <v>3</v>
      </c>
      <c r="D2331" s="134">
        <v>1</v>
      </c>
      <c r="E2331" s="134">
        <v>0</v>
      </c>
      <c r="F2331" s="134">
        <v>0</v>
      </c>
      <c r="G2331" s="135">
        <v>0</v>
      </c>
      <c r="H2331" s="137">
        <f>IFERROR((Table19[[#This Row],[_202310]]-Table19[[#This Row],[_201910]])/Table19[[#This Row],[_201910]]*1,"")</f>
        <v>-1</v>
      </c>
    </row>
    <row r="2332" spans="1:8">
      <c r="A2332" s="132">
        <v>200086</v>
      </c>
      <c r="B2332" s="133" t="s">
        <v>1146</v>
      </c>
      <c r="C2332" s="134">
        <v>8</v>
      </c>
      <c r="D2332" s="134">
        <v>4</v>
      </c>
      <c r="E2332" s="134">
        <v>4</v>
      </c>
      <c r="F2332" s="134">
        <v>2</v>
      </c>
      <c r="G2332" s="135">
        <v>10</v>
      </c>
      <c r="H2332" s="137">
        <f>IFERROR((Table19[[#This Row],[_202310]]-Table19[[#This Row],[_201910]])/Table19[[#This Row],[_201910]]*1,"")</f>
        <v>0.25</v>
      </c>
    </row>
    <row r="2333" spans="1:8">
      <c r="A2333" s="132">
        <v>200086</v>
      </c>
      <c r="B2333" s="133" t="s">
        <v>1147</v>
      </c>
      <c r="C2333" s="134">
        <v>1</v>
      </c>
      <c r="D2333" s="134">
        <v>4</v>
      </c>
      <c r="E2333" s="134">
        <v>3</v>
      </c>
      <c r="F2333" s="134">
        <v>2</v>
      </c>
      <c r="G2333" s="135">
        <v>4</v>
      </c>
      <c r="H2333" s="137">
        <f>IFERROR((Table19[[#This Row],[_202310]]-Table19[[#This Row],[_201910]])/Table19[[#This Row],[_201910]]*1,"")</f>
        <v>3</v>
      </c>
    </row>
    <row r="2334" spans="1:8">
      <c r="A2334" s="132">
        <v>200086</v>
      </c>
      <c r="B2334" s="133" t="s">
        <v>1148</v>
      </c>
      <c r="C2334" s="134">
        <v>22</v>
      </c>
      <c r="D2334" s="134">
        <v>0</v>
      </c>
      <c r="E2334" s="134">
        <v>2</v>
      </c>
      <c r="F2334" s="134">
        <v>0</v>
      </c>
      <c r="G2334" s="135">
        <v>0</v>
      </c>
      <c r="H2334" s="137">
        <f>IFERROR((Table19[[#This Row],[_202310]]-Table19[[#This Row],[_201910]])/Table19[[#This Row],[_201910]]*1,"")</f>
        <v>-1</v>
      </c>
    </row>
    <row r="2335" spans="1:8">
      <c r="A2335" s="132">
        <v>200086</v>
      </c>
      <c r="B2335" s="133" t="s">
        <v>1149</v>
      </c>
      <c r="C2335" s="134">
        <v>31</v>
      </c>
      <c r="D2335" s="134">
        <v>49</v>
      </c>
      <c r="E2335" s="134">
        <v>45</v>
      </c>
      <c r="F2335" s="134">
        <v>31</v>
      </c>
      <c r="G2335" s="135">
        <v>51</v>
      </c>
      <c r="H2335" s="137">
        <f>IFERROR((Table19[[#This Row],[_202310]]-Table19[[#This Row],[_201910]])/Table19[[#This Row],[_201910]]*1,"")</f>
        <v>0.64516129032258063</v>
      </c>
    </row>
    <row r="2336" spans="1:8">
      <c r="A2336" s="132">
        <v>200086</v>
      </c>
      <c r="B2336" s="133" t="s">
        <v>1150</v>
      </c>
      <c r="C2336" s="134">
        <v>54</v>
      </c>
      <c r="D2336" s="134">
        <v>53</v>
      </c>
      <c r="E2336" s="134">
        <v>50</v>
      </c>
      <c r="F2336" s="134">
        <v>33</v>
      </c>
      <c r="G2336" s="135">
        <v>55</v>
      </c>
      <c r="H2336" s="137">
        <f>IFERROR((Table19[[#This Row],[_202310]]-Table19[[#This Row],[_201910]])/Table19[[#This Row],[_201910]]*1,"")</f>
        <v>1.8518518518518517E-2</v>
      </c>
    </row>
    <row r="2337" spans="1:8">
      <c r="A2337" s="132">
        <v>200086</v>
      </c>
      <c r="B2337" s="133" t="s">
        <v>1151</v>
      </c>
      <c r="C2337" s="134">
        <v>13</v>
      </c>
      <c r="D2337" s="134">
        <v>7</v>
      </c>
      <c r="E2337" s="134">
        <v>7</v>
      </c>
      <c r="F2337" s="134">
        <v>6</v>
      </c>
      <c r="G2337" s="135">
        <v>15</v>
      </c>
      <c r="H2337" s="137">
        <f>IFERROR((Table19[[#This Row],[_202310]]-Table19[[#This Row],[_201910]])/Table19[[#This Row],[_201910]]*1,"")</f>
        <v>0.15384615384615385</v>
      </c>
    </row>
    <row r="2338" spans="1:8">
      <c r="A2338" s="132">
        <v>200086</v>
      </c>
      <c r="B2338" s="133" t="s">
        <v>1152</v>
      </c>
      <c r="C2338" s="134">
        <v>37</v>
      </c>
      <c r="D2338" s="134">
        <v>7</v>
      </c>
      <c r="E2338" s="134">
        <v>9</v>
      </c>
      <c r="F2338" s="134">
        <v>6</v>
      </c>
      <c r="G2338" s="135">
        <v>6</v>
      </c>
      <c r="H2338" s="137">
        <f>IFERROR((Table19[[#This Row],[_202310]]-Table19[[#This Row],[_201910]])/Table19[[#This Row],[_201910]]*1,"")</f>
        <v>-0.83783783783783783</v>
      </c>
    </row>
    <row r="2339" spans="1:8">
      <c r="A2339" s="132">
        <v>200086</v>
      </c>
      <c r="B2339" s="133" t="s">
        <v>1153</v>
      </c>
      <c r="C2339" s="134">
        <v>2</v>
      </c>
      <c r="D2339" s="134">
        <v>7</v>
      </c>
      <c r="E2339" s="134">
        <v>6</v>
      </c>
      <c r="F2339" s="134">
        <v>6</v>
      </c>
      <c r="G2339" s="135">
        <v>6</v>
      </c>
      <c r="H2339" s="137">
        <f>IFERROR((Table19[[#This Row],[_202310]]-Table19[[#This Row],[_201910]])/Table19[[#This Row],[_201910]]*1,"")</f>
        <v>2</v>
      </c>
    </row>
    <row r="2340" spans="1:8">
      <c r="A2340" s="132">
        <v>200086</v>
      </c>
      <c r="B2340" s="133" t="s">
        <v>1154</v>
      </c>
      <c r="C2340" s="134">
        <v>35</v>
      </c>
      <c r="D2340" s="134">
        <v>0</v>
      </c>
      <c r="E2340" s="134">
        <v>4</v>
      </c>
      <c r="F2340" s="134">
        <v>0</v>
      </c>
      <c r="G2340" s="135">
        <v>0</v>
      </c>
      <c r="H2340" s="137">
        <f>IFERROR((Table19[[#This Row],[_202310]]-Table19[[#This Row],[_201910]])/Table19[[#This Row],[_201910]]*1,"")</f>
        <v>-1</v>
      </c>
    </row>
    <row r="2341" spans="1:8">
      <c r="A2341" s="132">
        <v>200086</v>
      </c>
      <c r="B2341" s="133" t="s">
        <v>1155</v>
      </c>
      <c r="C2341" s="134">
        <v>50</v>
      </c>
      <c r="D2341" s="134">
        <v>86</v>
      </c>
      <c r="E2341" s="134">
        <v>83</v>
      </c>
      <c r="F2341" s="134">
        <v>89</v>
      </c>
      <c r="G2341" s="135">
        <v>78</v>
      </c>
      <c r="H2341" s="137">
        <f>IFERROR((Table19[[#This Row],[_202310]]-Table19[[#This Row],[_201910]])/Table19[[#This Row],[_201910]]*1,"")</f>
        <v>0.56000000000000005</v>
      </c>
    </row>
    <row r="2342" spans="1:8">
      <c r="A2342" s="132">
        <v>200527</v>
      </c>
      <c r="B2342" s="133" t="s">
        <v>1130</v>
      </c>
      <c r="C2342" s="134">
        <v>180</v>
      </c>
      <c r="D2342" s="134">
        <v>175</v>
      </c>
      <c r="E2342" s="134">
        <v>144</v>
      </c>
      <c r="F2342" s="134">
        <v>136</v>
      </c>
      <c r="G2342" s="135">
        <v>167</v>
      </c>
      <c r="H2342" s="137">
        <f>IFERROR((Table19[[#This Row],[_202310]]-Table19[[#This Row],[_201910]])/Table19[[#This Row],[_201910]]*1,"")</f>
        <v>-7.2222222222222215E-2</v>
      </c>
    </row>
    <row r="2343" spans="1:8">
      <c r="A2343" s="132">
        <v>200527</v>
      </c>
      <c r="B2343" s="133" t="s">
        <v>1131</v>
      </c>
      <c r="C2343" s="134">
        <v>0</v>
      </c>
      <c r="D2343" s="134">
        <v>0</v>
      </c>
      <c r="E2343" s="134">
        <v>1</v>
      </c>
      <c r="F2343" s="134">
        <v>5</v>
      </c>
      <c r="G2343" s="135">
        <v>0</v>
      </c>
      <c r="H2343" s="137" t="str">
        <f>IFERROR((Table19[[#This Row],[_202310]]-Table19[[#This Row],[_201910]])/Table19[[#This Row],[_201910]]*1,"")</f>
        <v/>
      </c>
    </row>
    <row r="2344" spans="1:8">
      <c r="A2344" s="132">
        <v>200527</v>
      </c>
      <c r="B2344" s="133" t="s">
        <v>1132</v>
      </c>
      <c r="C2344" s="134">
        <v>180</v>
      </c>
      <c r="D2344" s="134">
        <v>175</v>
      </c>
      <c r="E2344" s="134">
        <v>143</v>
      </c>
      <c r="F2344" s="134">
        <v>131</v>
      </c>
      <c r="G2344" s="135">
        <v>167</v>
      </c>
      <c r="H2344" s="137">
        <f>IFERROR((Table19[[#This Row],[_202310]]-Table19[[#This Row],[_201910]])/Table19[[#This Row],[_201910]]*1,"")</f>
        <v>-7.2222222222222215E-2</v>
      </c>
    </row>
    <row r="2345" spans="1:8">
      <c r="A2345" s="132">
        <v>200527</v>
      </c>
      <c r="B2345" s="133" t="s">
        <v>1133</v>
      </c>
      <c r="C2345" s="134">
        <v>3</v>
      </c>
      <c r="D2345" s="134">
        <v>13</v>
      </c>
      <c r="E2345" s="134">
        <v>22</v>
      </c>
      <c r="F2345" s="134">
        <v>15</v>
      </c>
      <c r="G2345" s="135">
        <v>27</v>
      </c>
      <c r="H2345" s="137">
        <f>IFERROR((Table19[[#This Row],[_202310]]-Table19[[#This Row],[_201910]])/Table19[[#This Row],[_201910]]*1,"")</f>
        <v>8</v>
      </c>
    </row>
    <row r="2346" spans="1:8">
      <c r="A2346" s="132">
        <v>200527</v>
      </c>
      <c r="B2346" s="133" t="s">
        <v>1134</v>
      </c>
      <c r="C2346" s="134">
        <v>50</v>
      </c>
      <c r="D2346" s="134">
        <v>31</v>
      </c>
      <c r="E2346" s="134">
        <v>27</v>
      </c>
      <c r="F2346" s="134">
        <v>23</v>
      </c>
      <c r="G2346" s="135">
        <v>35</v>
      </c>
      <c r="H2346" s="137">
        <f>IFERROR((Table19[[#This Row],[_202310]]-Table19[[#This Row],[_201910]])/Table19[[#This Row],[_201910]]*1,"")</f>
        <v>-0.3</v>
      </c>
    </row>
    <row r="2347" spans="1:8">
      <c r="A2347" s="132">
        <v>200527</v>
      </c>
      <c r="B2347" s="133" t="s">
        <v>1135</v>
      </c>
      <c r="C2347" s="134">
        <v>1</v>
      </c>
      <c r="D2347" s="134">
        <v>2</v>
      </c>
      <c r="E2347" s="134">
        <v>1</v>
      </c>
      <c r="F2347" s="134">
        <v>2</v>
      </c>
      <c r="G2347" s="135">
        <v>1</v>
      </c>
      <c r="H2347" s="137">
        <f>IFERROR((Table19[[#This Row],[_202310]]-Table19[[#This Row],[_201910]])/Table19[[#This Row],[_201910]]*1,"")</f>
        <v>0</v>
      </c>
    </row>
    <row r="2348" spans="1:8">
      <c r="A2348" s="132">
        <v>200527</v>
      </c>
      <c r="B2348" s="133" t="s">
        <v>1136</v>
      </c>
      <c r="C2348" s="134">
        <v>54</v>
      </c>
      <c r="D2348" s="134">
        <v>46</v>
      </c>
      <c r="E2348" s="134">
        <v>50</v>
      </c>
      <c r="F2348" s="134">
        <v>40</v>
      </c>
      <c r="G2348" s="135">
        <v>63</v>
      </c>
      <c r="H2348" s="137">
        <f>IFERROR((Table19[[#This Row],[_202310]]-Table19[[#This Row],[_201910]])/Table19[[#This Row],[_201910]]*1,"")</f>
        <v>0.16666666666666666</v>
      </c>
    </row>
    <row r="2349" spans="1:8">
      <c r="A2349" s="132">
        <v>200527</v>
      </c>
      <c r="B2349" s="133" t="s">
        <v>1137</v>
      </c>
      <c r="C2349" s="134">
        <v>30</v>
      </c>
      <c r="D2349" s="134">
        <v>26</v>
      </c>
      <c r="E2349" s="134">
        <v>35</v>
      </c>
      <c r="F2349" s="134">
        <v>31</v>
      </c>
      <c r="G2349" s="135">
        <v>38</v>
      </c>
      <c r="H2349" s="137">
        <f>IFERROR((Table19[[#This Row],[_202310]]-Table19[[#This Row],[_201910]])/Table19[[#This Row],[_201910]]*1,"")</f>
        <v>0.26666666666666666</v>
      </c>
    </row>
    <row r="2350" spans="1:8">
      <c r="A2350" s="132">
        <v>200527</v>
      </c>
      <c r="B2350" s="133" t="s">
        <v>1138</v>
      </c>
      <c r="C2350" s="134">
        <v>12</v>
      </c>
      <c r="D2350" s="134">
        <v>13</v>
      </c>
      <c r="E2350" s="134">
        <v>23</v>
      </c>
      <c r="F2350" s="134">
        <v>16</v>
      </c>
      <c r="G2350" s="135">
        <v>29</v>
      </c>
      <c r="H2350" s="137">
        <f>IFERROR((Table19[[#This Row],[_202310]]-Table19[[#This Row],[_201910]])/Table19[[#This Row],[_201910]]*1,"")</f>
        <v>1.4166666666666667</v>
      </c>
    </row>
    <row r="2351" spans="1:8">
      <c r="A2351" s="132">
        <v>200527</v>
      </c>
      <c r="B2351" s="133" t="s">
        <v>1139</v>
      </c>
      <c r="C2351" s="134">
        <v>54</v>
      </c>
      <c r="D2351" s="134">
        <v>32</v>
      </c>
      <c r="E2351" s="134">
        <v>33</v>
      </c>
      <c r="F2351" s="134">
        <v>26</v>
      </c>
      <c r="G2351" s="135">
        <v>35</v>
      </c>
      <c r="H2351" s="137">
        <f>IFERROR((Table19[[#This Row],[_202310]]-Table19[[#This Row],[_201910]])/Table19[[#This Row],[_201910]]*1,"")</f>
        <v>-0.35185185185185186</v>
      </c>
    </row>
    <row r="2352" spans="1:8">
      <c r="A2352" s="132">
        <v>200527</v>
      </c>
      <c r="B2352" s="133" t="s">
        <v>1140</v>
      </c>
      <c r="C2352" s="134">
        <v>2</v>
      </c>
      <c r="D2352" s="134">
        <v>2</v>
      </c>
      <c r="E2352" s="134">
        <v>1</v>
      </c>
      <c r="F2352" s="134">
        <v>3</v>
      </c>
      <c r="G2352" s="135">
        <v>3</v>
      </c>
      <c r="H2352" s="137">
        <f>IFERROR((Table19[[#This Row],[_202310]]-Table19[[#This Row],[_201910]])/Table19[[#This Row],[_201910]]*1,"")</f>
        <v>0.5</v>
      </c>
    </row>
    <row r="2353" spans="1:8">
      <c r="A2353" s="132">
        <v>200527</v>
      </c>
      <c r="B2353" s="133" t="s">
        <v>1141</v>
      </c>
      <c r="C2353" s="134">
        <v>68</v>
      </c>
      <c r="D2353" s="134">
        <v>47</v>
      </c>
      <c r="E2353" s="134">
        <v>57</v>
      </c>
      <c r="F2353" s="134">
        <v>45</v>
      </c>
      <c r="G2353" s="135">
        <v>67</v>
      </c>
      <c r="H2353" s="137">
        <f>IFERROR((Table19[[#This Row],[_202310]]-Table19[[#This Row],[_201910]])/Table19[[#This Row],[_201910]]*1,"")</f>
        <v>-1.4705882352941176E-2</v>
      </c>
    </row>
    <row r="2354" spans="1:8">
      <c r="A2354" s="132">
        <v>200527</v>
      </c>
      <c r="B2354" s="133" t="s">
        <v>1142</v>
      </c>
      <c r="C2354" s="134">
        <v>38</v>
      </c>
      <c r="D2354" s="134">
        <v>27</v>
      </c>
      <c r="E2354" s="134">
        <v>40</v>
      </c>
      <c r="F2354" s="134">
        <v>34</v>
      </c>
      <c r="G2354" s="135">
        <v>40</v>
      </c>
      <c r="H2354" s="137">
        <f>IFERROR((Table19[[#This Row],[_202310]]-Table19[[#This Row],[_201910]])/Table19[[#This Row],[_201910]]*1,"")</f>
        <v>5.2631578947368418E-2</v>
      </c>
    </row>
    <row r="2355" spans="1:8">
      <c r="A2355" s="132">
        <v>200527</v>
      </c>
      <c r="B2355" s="133" t="s">
        <v>1143</v>
      </c>
      <c r="C2355" s="134">
        <v>13</v>
      </c>
      <c r="D2355" s="134">
        <v>19</v>
      </c>
      <c r="E2355" s="134">
        <v>24</v>
      </c>
      <c r="F2355" s="134">
        <v>19</v>
      </c>
      <c r="G2355" s="135">
        <v>29</v>
      </c>
      <c r="H2355" s="137">
        <f>IFERROR((Table19[[#This Row],[_202310]]-Table19[[#This Row],[_201910]])/Table19[[#This Row],[_201910]]*1,"")</f>
        <v>1.2307692307692308</v>
      </c>
    </row>
    <row r="2356" spans="1:8">
      <c r="A2356" s="132">
        <v>200527</v>
      </c>
      <c r="B2356" s="133" t="s">
        <v>1144</v>
      </c>
      <c r="C2356" s="134">
        <v>61</v>
      </c>
      <c r="D2356" s="134">
        <v>35</v>
      </c>
      <c r="E2356" s="134">
        <v>34</v>
      </c>
      <c r="F2356" s="134">
        <v>27</v>
      </c>
      <c r="G2356" s="135">
        <v>36</v>
      </c>
      <c r="H2356" s="137">
        <f>IFERROR((Table19[[#This Row],[_202310]]-Table19[[#This Row],[_201910]])/Table19[[#This Row],[_201910]]*1,"")</f>
        <v>-0.4098360655737705</v>
      </c>
    </row>
    <row r="2357" spans="1:8">
      <c r="A2357" s="132">
        <v>200527</v>
      </c>
      <c r="B2357" s="133" t="s">
        <v>1145</v>
      </c>
      <c r="C2357" s="134">
        <v>2</v>
      </c>
      <c r="D2357" s="134">
        <v>3</v>
      </c>
      <c r="E2357" s="134">
        <v>2</v>
      </c>
      <c r="F2357" s="134">
        <v>4</v>
      </c>
      <c r="G2357" s="135">
        <v>5</v>
      </c>
      <c r="H2357" s="137">
        <f>IFERROR((Table19[[#This Row],[_202310]]-Table19[[#This Row],[_201910]])/Table19[[#This Row],[_201910]]*1,"")</f>
        <v>1.5</v>
      </c>
    </row>
    <row r="2358" spans="1:8">
      <c r="A2358" s="132">
        <v>200527</v>
      </c>
      <c r="B2358" s="133" t="s">
        <v>1146</v>
      </c>
      <c r="C2358" s="134">
        <v>76</v>
      </c>
      <c r="D2358" s="134">
        <v>57</v>
      </c>
      <c r="E2358" s="134">
        <v>60</v>
      </c>
      <c r="F2358" s="134">
        <v>50</v>
      </c>
      <c r="G2358" s="135">
        <v>70</v>
      </c>
      <c r="H2358" s="137">
        <f>IFERROR((Table19[[#This Row],[_202310]]-Table19[[#This Row],[_201910]])/Table19[[#This Row],[_201910]]*1,"")</f>
        <v>-7.8947368421052627E-2</v>
      </c>
    </row>
    <row r="2359" spans="1:8">
      <c r="A2359" s="132">
        <v>200527</v>
      </c>
      <c r="B2359" s="133" t="s">
        <v>1147</v>
      </c>
      <c r="C2359" s="134">
        <v>0</v>
      </c>
      <c r="D2359" s="134">
        <v>9</v>
      </c>
      <c r="E2359" s="134">
        <v>70</v>
      </c>
      <c r="F2359" s="134">
        <v>6</v>
      </c>
      <c r="G2359" s="135">
        <v>5</v>
      </c>
      <c r="H2359" s="137" t="str">
        <f>IFERROR((Table19[[#This Row],[_202310]]-Table19[[#This Row],[_201910]])/Table19[[#This Row],[_201910]]*1,"")</f>
        <v/>
      </c>
    </row>
    <row r="2360" spans="1:8">
      <c r="A2360" s="132">
        <v>200527</v>
      </c>
      <c r="B2360" s="133" t="s">
        <v>1148</v>
      </c>
      <c r="C2360" s="134">
        <v>11</v>
      </c>
      <c r="D2360" s="134">
        <v>61</v>
      </c>
      <c r="E2360" s="134">
        <v>12</v>
      </c>
      <c r="F2360" s="134">
        <v>20</v>
      </c>
      <c r="G2360" s="135">
        <v>24</v>
      </c>
      <c r="H2360" s="137">
        <f>IFERROR((Table19[[#This Row],[_202310]]-Table19[[#This Row],[_201910]])/Table19[[#This Row],[_201910]]*1,"")</f>
        <v>1.1818181818181819</v>
      </c>
    </row>
    <row r="2361" spans="1:8">
      <c r="A2361" s="132">
        <v>200527</v>
      </c>
      <c r="B2361" s="133" t="s">
        <v>1149</v>
      </c>
      <c r="C2361" s="134">
        <v>93</v>
      </c>
      <c r="D2361" s="134">
        <v>48</v>
      </c>
      <c r="E2361" s="134">
        <v>1</v>
      </c>
      <c r="F2361" s="134">
        <v>55</v>
      </c>
      <c r="G2361" s="135">
        <v>68</v>
      </c>
      <c r="H2361" s="137">
        <f>IFERROR((Table19[[#This Row],[_202310]]-Table19[[#This Row],[_201910]])/Table19[[#This Row],[_201910]]*1,"")</f>
        <v>-0.26881720430107525</v>
      </c>
    </row>
    <row r="2362" spans="1:8">
      <c r="A2362" s="132">
        <v>200527</v>
      </c>
      <c r="B2362" s="133" t="s">
        <v>1150</v>
      </c>
      <c r="C2362" s="134">
        <v>104</v>
      </c>
      <c r="D2362" s="134">
        <v>118</v>
      </c>
      <c r="E2362" s="134">
        <v>83</v>
      </c>
      <c r="F2362" s="134">
        <v>81</v>
      </c>
      <c r="G2362" s="135">
        <v>97</v>
      </c>
      <c r="H2362" s="137">
        <f>IFERROR((Table19[[#This Row],[_202310]]-Table19[[#This Row],[_201910]])/Table19[[#This Row],[_201910]]*1,"")</f>
        <v>-6.7307692307692304E-2</v>
      </c>
    </row>
    <row r="2363" spans="1:8">
      <c r="A2363" s="132">
        <v>200527</v>
      </c>
      <c r="B2363" s="133" t="s">
        <v>1151</v>
      </c>
      <c r="C2363" s="134">
        <v>42</v>
      </c>
      <c r="D2363" s="134">
        <v>33</v>
      </c>
      <c r="E2363" s="134">
        <v>42</v>
      </c>
      <c r="F2363" s="134">
        <v>38</v>
      </c>
      <c r="G2363" s="135">
        <v>42</v>
      </c>
      <c r="H2363" s="137">
        <f>IFERROR((Table19[[#This Row],[_202310]]-Table19[[#This Row],[_201910]])/Table19[[#This Row],[_201910]]*1,"")</f>
        <v>0</v>
      </c>
    </row>
    <row r="2364" spans="1:8">
      <c r="A2364" s="132">
        <v>200527</v>
      </c>
      <c r="B2364" s="133" t="s">
        <v>1152</v>
      </c>
      <c r="C2364" s="134">
        <v>6</v>
      </c>
      <c r="D2364" s="134">
        <v>40</v>
      </c>
      <c r="E2364" s="134">
        <v>57</v>
      </c>
      <c r="F2364" s="134">
        <v>20</v>
      </c>
      <c r="G2364" s="135">
        <v>17</v>
      </c>
      <c r="H2364" s="137">
        <f>IFERROR((Table19[[#This Row],[_202310]]-Table19[[#This Row],[_201910]])/Table19[[#This Row],[_201910]]*1,"")</f>
        <v>1.8333333333333333</v>
      </c>
    </row>
    <row r="2365" spans="1:8">
      <c r="A2365" s="132">
        <v>200527</v>
      </c>
      <c r="B2365" s="133" t="s">
        <v>1153</v>
      </c>
      <c r="C2365" s="134">
        <v>0</v>
      </c>
      <c r="D2365" s="134">
        <v>5</v>
      </c>
      <c r="E2365" s="134">
        <v>49</v>
      </c>
      <c r="F2365" s="134">
        <v>5</v>
      </c>
      <c r="G2365" s="135">
        <v>3</v>
      </c>
      <c r="H2365" s="137" t="str">
        <f>IFERROR((Table19[[#This Row],[_202310]]-Table19[[#This Row],[_201910]])/Table19[[#This Row],[_201910]]*1,"")</f>
        <v/>
      </c>
    </row>
    <row r="2366" spans="1:8">
      <c r="A2366" s="132">
        <v>200527</v>
      </c>
      <c r="B2366" s="133" t="s">
        <v>1154</v>
      </c>
      <c r="C2366" s="134">
        <v>6</v>
      </c>
      <c r="D2366" s="134">
        <v>35</v>
      </c>
      <c r="E2366" s="134">
        <v>8</v>
      </c>
      <c r="F2366" s="134">
        <v>15</v>
      </c>
      <c r="G2366" s="135">
        <v>14</v>
      </c>
      <c r="H2366" s="137">
        <f>IFERROR((Table19[[#This Row],[_202310]]-Table19[[#This Row],[_201910]])/Table19[[#This Row],[_201910]]*1,"")</f>
        <v>1.3333333333333333</v>
      </c>
    </row>
    <row r="2367" spans="1:8">
      <c r="A2367" s="132">
        <v>200527</v>
      </c>
      <c r="B2367" s="133" t="s">
        <v>1155</v>
      </c>
      <c r="C2367" s="134">
        <v>52</v>
      </c>
      <c r="D2367" s="134">
        <v>27</v>
      </c>
      <c r="E2367" s="134">
        <v>1</v>
      </c>
      <c r="F2367" s="134">
        <v>42</v>
      </c>
      <c r="G2367" s="135">
        <v>41</v>
      </c>
      <c r="H2367" s="137">
        <f>IFERROR((Table19[[#This Row],[_202310]]-Table19[[#This Row],[_201910]])/Table19[[#This Row],[_201910]]*1,"")</f>
        <v>-0.21153846153846154</v>
      </c>
    </row>
    <row r="2368" spans="1:8">
      <c r="A2368" s="132">
        <v>200554</v>
      </c>
      <c r="B2368" s="133" t="s">
        <v>1130</v>
      </c>
      <c r="C2368" s="134">
        <v>145</v>
      </c>
      <c r="D2368" s="134">
        <v>113</v>
      </c>
      <c r="E2368" s="134">
        <v>167</v>
      </c>
      <c r="F2368" s="134">
        <v>120</v>
      </c>
      <c r="G2368" s="135">
        <v>125</v>
      </c>
      <c r="H2368" s="137">
        <f>IFERROR((Table19[[#This Row],[_202310]]-Table19[[#This Row],[_201910]])/Table19[[#This Row],[_201910]]*1,"")</f>
        <v>-0.13793103448275862</v>
      </c>
    </row>
    <row r="2369" spans="1:8">
      <c r="A2369" s="132">
        <v>200554</v>
      </c>
      <c r="B2369" s="133" t="s">
        <v>1131</v>
      </c>
      <c r="C2369" s="134">
        <v>0</v>
      </c>
      <c r="D2369" s="134">
        <v>0</v>
      </c>
      <c r="E2369" s="134">
        <v>0</v>
      </c>
      <c r="F2369" s="134">
        <v>0</v>
      </c>
      <c r="G2369" s="135">
        <v>0</v>
      </c>
      <c r="H2369" s="137" t="str">
        <f>IFERROR((Table19[[#This Row],[_202310]]-Table19[[#This Row],[_201910]])/Table19[[#This Row],[_201910]]*1,"")</f>
        <v/>
      </c>
    </row>
    <row r="2370" spans="1:8">
      <c r="A2370" s="132">
        <v>200554</v>
      </c>
      <c r="B2370" s="133" t="s">
        <v>1132</v>
      </c>
      <c r="C2370" s="134">
        <v>145</v>
      </c>
      <c r="D2370" s="134">
        <v>113</v>
      </c>
      <c r="E2370" s="134">
        <v>167</v>
      </c>
      <c r="F2370" s="134">
        <v>120</v>
      </c>
      <c r="G2370" s="135">
        <v>125</v>
      </c>
      <c r="H2370" s="137">
        <f>IFERROR((Table19[[#This Row],[_202310]]-Table19[[#This Row],[_201910]])/Table19[[#This Row],[_201910]]*1,"")</f>
        <v>-0.13793103448275862</v>
      </c>
    </row>
    <row r="2371" spans="1:8">
      <c r="A2371" s="132">
        <v>200554</v>
      </c>
      <c r="B2371" s="133" t="s">
        <v>1133</v>
      </c>
      <c r="C2371" s="134">
        <v>7</v>
      </c>
      <c r="D2371" s="134">
        <v>18</v>
      </c>
      <c r="E2371" s="134">
        <v>14</v>
      </c>
      <c r="F2371" s="134">
        <v>9</v>
      </c>
      <c r="G2371" s="135">
        <v>8</v>
      </c>
      <c r="H2371" s="137">
        <f>IFERROR((Table19[[#This Row],[_202310]]-Table19[[#This Row],[_201910]])/Table19[[#This Row],[_201910]]*1,"")</f>
        <v>0.14285714285714285</v>
      </c>
    </row>
    <row r="2372" spans="1:8">
      <c r="A2372" s="132">
        <v>200554</v>
      </c>
      <c r="B2372" s="133" t="s">
        <v>1134</v>
      </c>
      <c r="C2372" s="134">
        <v>8</v>
      </c>
      <c r="D2372" s="134">
        <v>13</v>
      </c>
      <c r="E2372" s="134">
        <v>13</v>
      </c>
      <c r="F2372" s="134">
        <v>7</v>
      </c>
      <c r="G2372" s="135">
        <v>13</v>
      </c>
      <c r="H2372" s="137">
        <f>IFERROR((Table19[[#This Row],[_202310]]-Table19[[#This Row],[_201910]])/Table19[[#This Row],[_201910]]*1,"")</f>
        <v>0.625</v>
      </c>
    </row>
    <row r="2373" spans="1:8">
      <c r="A2373" s="132">
        <v>200554</v>
      </c>
      <c r="B2373" s="133" t="s">
        <v>1135</v>
      </c>
      <c r="C2373" s="134">
        <v>0</v>
      </c>
      <c r="D2373" s="134">
        <v>1</v>
      </c>
      <c r="E2373" s="134">
        <v>0</v>
      </c>
      <c r="F2373" s="134">
        <v>0</v>
      </c>
      <c r="G2373" s="135">
        <v>0</v>
      </c>
      <c r="H2373" s="137" t="str">
        <f>IFERROR((Table19[[#This Row],[_202310]]-Table19[[#This Row],[_201910]])/Table19[[#This Row],[_201910]]*1,"")</f>
        <v/>
      </c>
    </row>
    <row r="2374" spans="1:8">
      <c r="A2374" s="132">
        <v>200554</v>
      </c>
      <c r="B2374" s="133" t="s">
        <v>1136</v>
      </c>
      <c r="C2374" s="134">
        <v>15</v>
      </c>
      <c r="D2374" s="134">
        <v>32</v>
      </c>
      <c r="E2374" s="134">
        <v>27</v>
      </c>
      <c r="F2374" s="134">
        <v>16</v>
      </c>
      <c r="G2374" s="135">
        <v>21</v>
      </c>
      <c r="H2374" s="137">
        <f>IFERROR((Table19[[#This Row],[_202310]]-Table19[[#This Row],[_201910]])/Table19[[#This Row],[_201910]]*1,"")</f>
        <v>0.4</v>
      </c>
    </row>
    <row r="2375" spans="1:8">
      <c r="A2375" s="132">
        <v>200554</v>
      </c>
      <c r="B2375" s="133" t="s">
        <v>1137</v>
      </c>
      <c r="C2375" s="134">
        <v>10</v>
      </c>
      <c r="D2375" s="134">
        <v>28</v>
      </c>
      <c r="E2375" s="134">
        <v>16</v>
      </c>
      <c r="F2375" s="134">
        <v>13</v>
      </c>
      <c r="G2375" s="135">
        <v>17</v>
      </c>
      <c r="H2375" s="137">
        <f>IFERROR((Table19[[#This Row],[_202310]]-Table19[[#This Row],[_201910]])/Table19[[#This Row],[_201910]]*1,"")</f>
        <v>0.7</v>
      </c>
    </row>
    <row r="2376" spans="1:8">
      <c r="A2376" s="132">
        <v>200554</v>
      </c>
      <c r="B2376" s="133" t="s">
        <v>1138</v>
      </c>
      <c r="C2376" s="134">
        <v>7</v>
      </c>
      <c r="D2376" s="134">
        <v>18</v>
      </c>
      <c r="E2376" s="134">
        <v>14</v>
      </c>
      <c r="F2376" s="134">
        <v>9</v>
      </c>
      <c r="G2376" s="135">
        <v>8</v>
      </c>
      <c r="H2376" s="137">
        <f>IFERROR((Table19[[#This Row],[_202310]]-Table19[[#This Row],[_201910]])/Table19[[#This Row],[_201910]]*1,"")</f>
        <v>0.14285714285714285</v>
      </c>
    </row>
    <row r="2377" spans="1:8">
      <c r="A2377" s="132">
        <v>200554</v>
      </c>
      <c r="B2377" s="133" t="s">
        <v>1139</v>
      </c>
      <c r="C2377" s="134">
        <v>10</v>
      </c>
      <c r="D2377" s="134">
        <v>13</v>
      </c>
      <c r="E2377" s="134">
        <v>14</v>
      </c>
      <c r="F2377" s="134">
        <v>10</v>
      </c>
      <c r="G2377" s="135">
        <v>15</v>
      </c>
      <c r="H2377" s="137">
        <f>IFERROR((Table19[[#This Row],[_202310]]-Table19[[#This Row],[_201910]])/Table19[[#This Row],[_201910]]*1,"")</f>
        <v>0.5</v>
      </c>
    </row>
    <row r="2378" spans="1:8">
      <c r="A2378" s="132">
        <v>200554</v>
      </c>
      <c r="B2378" s="133" t="s">
        <v>1140</v>
      </c>
      <c r="C2378" s="134">
        <v>1</v>
      </c>
      <c r="D2378" s="134">
        <v>1</v>
      </c>
      <c r="E2378" s="134">
        <v>1</v>
      </c>
      <c r="F2378" s="134">
        <v>0</v>
      </c>
      <c r="G2378" s="135">
        <v>0</v>
      </c>
      <c r="H2378" s="137">
        <f>IFERROR((Table19[[#This Row],[_202310]]-Table19[[#This Row],[_201910]])/Table19[[#This Row],[_201910]]*1,"")</f>
        <v>-1</v>
      </c>
    </row>
    <row r="2379" spans="1:8">
      <c r="A2379" s="132">
        <v>200554</v>
      </c>
      <c r="B2379" s="133" t="s">
        <v>1141</v>
      </c>
      <c r="C2379" s="134">
        <v>18</v>
      </c>
      <c r="D2379" s="134">
        <v>32</v>
      </c>
      <c r="E2379" s="134">
        <v>29</v>
      </c>
      <c r="F2379" s="134">
        <v>19</v>
      </c>
      <c r="G2379" s="135">
        <v>23</v>
      </c>
      <c r="H2379" s="137">
        <f>IFERROR((Table19[[#This Row],[_202310]]-Table19[[#This Row],[_201910]])/Table19[[#This Row],[_201910]]*1,"")</f>
        <v>0.27777777777777779</v>
      </c>
    </row>
    <row r="2380" spans="1:8">
      <c r="A2380" s="132">
        <v>200554</v>
      </c>
      <c r="B2380" s="133" t="s">
        <v>1142</v>
      </c>
      <c r="C2380" s="134">
        <v>12</v>
      </c>
      <c r="D2380" s="134">
        <v>28</v>
      </c>
      <c r="E2380" s="134">
        <v>17</v>
      </c>
      <c r="F2380" s="134">
        <v>16</v>
      </c>
      <c r="G2380" s="135">
        <v>18</v>
      </c>
      <c r="H2380" s="137">
        <f>IFERROR((Table19[[#This Row],[_202310]]-Table19[[#This Row],[_201910]])/Table19[[#This Row],[_201910]]*1,"")</f>
        <v>0.5</v>
      </c>
    </row>
    <row r="2381" spans="1:8">
      <c r="A2381" s="132">
        <v>200554</v>
      </c>
      <c r="B2381" s="133" t="s">
        <v>1143</v>
      </c>
      <c r="C2381" s="134">
        <v>7</v>
      </c>
      <c r="D2381" s="134">
        <v>18</v>
      </c>
      <c r="E2381" s="134">
        <v>14</v>
      </c>
      <c r="F2381" s="134">
        <v>9</v>
      </c>
      <c r="G2381" s="135">
        <v>8</v>
      </c>
      <c r="H2381" s="137">
        <f>IFERROR((Table19[[#This Row],[_202310]]-Table19[[#This Row],[_201910]])/Table19[[#This Row],[_201910]]*1,"")</f>
        <v>0.14285714285714285</v>
      </c>
    </row>
    <row r="2382" spans="1:8">
      <c r="A2382" s="132">
        <v>200554</v>
      </c>
      <c r="B2382" s="133" t="s">
        <v>1144</v>
      </c>
      <c r="C2382" s="134">
        <v>11</v>
      </c>
      <c r="D2382" s="134">
        <v>13</v>
      </c>
      <c r="E2382" s="134">
        <v>14</v>
      </c>
      <c r="F2382" s="134">
        <v>13</v>
      </c>
      <c r="G2382" s="135">
        <v>16</v>
      </c>
      <c r="H2382" s="137">
        <f>IFERROR((Table19[[#This Row],[_202310]]-Table19[[#This Row],[_201910]])/Table19[[#This Row],[_201910]]*1,"")</f>
        <v>0.45454545454545453</v>
      </c>
    </row>
    <row r="2383" spans="1:8">
      <c r="A2383" s="132">
        <v>200554</v>
      </c>
      <c r="B2383" s="133" t="s">
        <v>1145</v>
      </c>
      <c r="C2383" s="134">
        <v>1</v>
      </c>
      <c r="D2383" s="134">
        <v>1</v>
      </c>
      <c r="E2383" s="134">
        <v>1</v>
      </c>
      <c r="F2383" s="134">
        <v>0</v>
      </c>
      <c r="G2383" s="135">
        <v>0</v>
      </c>
      <c r="H2383" s="137">
        <f>IFERROR((Table19[[#This Row],[_202310]]-Table19[[#This Row],[_201910]])/Table19[[#This Row],[_201910]]*1,"")</f>
        <v>-1</v>
      </c>
    </row>
    <row r="2384" spans="1:8">
      <c r="A2384" s="132">
        <v>200554</v>
      </c>
      <c r="B2384" s="133" t="s">
        <v>1146</v>
      </c>
      <c r="C2384" s="134">
        <v>19</v>
      </c>
      <c r="D2384" s="134">
        <v>32</v>
      </c>
      <c r="E2384" s="134">
        <v>29</v>
      </c>
      <c r="F2384" s="134">
        <v>22</v>
      </c>
      <c r="G2384" s="135">
        <v>24</v>
      </c>
      <c r="H2384" s="137">
        <f>IFERROR((Table19[[#This Row],[_202310]]-Table19[[#This Row],[_201910]])/Table19[[#This Row],[_201910]]*1,"")</f>
        <v>0.26315789473684209</v>
      </c>
    </row>
    <row r="2385" spans="1:8">
      <c r="A2385" s="132">
        <v>200554</v>
      </c>
      <c r="B2385" s="133" t="s">
        <v>1147</v>
      </c>
      <c r="C2385" s="134">
        <v>1</v>
      </c>
      <c r="D2385" s="134">
        <v>0</v>
      </c>
      <c r="E2385" s="134">
        <v>1</v>
      </c>
      <c r="F2385" s="134">
        <v>0</v>
      </c>
      <c r="G2385" s="135">
        <v>2</v>
      </c>
      <c r="H2385" s="137">
        <f>IFERROR((Table19[[#This Row],[_202310]]-Table19[[#This Row],[_201910]])/Table19[[#This Row],[_201910]]*1,"")</f>
        <v>1</v>
      </c>
    </row>
    <row r="2386" spans="1:8">
      <c r="A2386" s="132">
        <v>200554</v>
      </c>
      <c r="B2386" s="133" t="s">
        <v>1148</v>
      </c>
      <c r="C2386" s="134">
        <v>0</v>
      </c>
      <c r="D2386" s="134">
        <v>22</v>
      </c>
      <c r="E2386" s="134">
        <v>58</v>
      </c>
      <c r="F2386" s="134">
        <v>36</v>
      </c>
      <c r="G2386" s="135">
        <v>28</v>
      </c>
      <c r="H2386" s="137" t="str">
        <f>IFERROR((Table19[[#This Row],[_202310]]-Table19[[#This Row],[_201910]])/Table19[[#This Row],[_201910]]*1,"")</f>
        <v/>
      </c>
    </row>
    <row r="2387" spans="1:8">
      <c r="A2387" s="132">
        <v>200554</v>
      </c>
      <c r="B2387" s="133" t="s">
        <v>1149</v>
      </c>
      <c r="C2387" s="134">
        <v>125</v>
      </c>
      <c r="D2387" s="134">
        <v>59</v>
      </c>
      <c r="E2387" s="134">
        <v>79</v>
      </c>
      <c r="F2387" s="134">
        <v>62</v>
      </c>
      <c r="G2387" s="135">
        <v>71</v>
      </c>
      <c r="H2387" s="137">
        <f>IFERROR((Table19[[#This Row],[_202310]]-Table19[[#This Row],[_201910]])/Table19[[#This Row],[_201910]]*1,"")</f>
        <v>-0.432</v>
      </c>
    </row>
    <row r="2388" spans="1:8">
      <c r="A2388" s="132">
        <v>200554</v>
      </c>
      <c r="B2388" s="133" t="s">
        <v>1150</v>
      </c>
      <c r="C2388" s="134">
        <v>126</v>
      </c>
      <c r="D2388" s="134">
        <v>81</v>
      </c>
      <c r="E2388" s="134">
        <v>138</v>
      </c>
      <c r="F2388" s="134">
        <v>98</v>
      </c>
      <c r="G2388" s="135">
        <v>101</v>
      </c>
      <c r="H2388" s="137">
        <f>IFERROR((Table19[[#This Row],[_202310]]-Table19[[#This Row],[_201910]])/Table19[[#This Row],[_201910]]*1,"")</f>
        <v>-0.1984126984126984</v>
      </c>
    </row>
    <row r="2389" spans="1:8">
      <c r="A2389" s="132">
        <v>200554</v>
      </c>
      <c r="B2389" s="133" t="s">
        <v>1151</v>
      </c>
      <c r="C2389" s="134">
        <v>13</v>
      </c>
      <c r="D2389" s="134">
        <v>28</v>
      </c>
      <c r="E2389" s="134">
        <v>17</v>
      </c>
      <c r="F2389" s="134">
        <v>18</v>
      </c>
      <c r="G2389" s="135">
        <v>19</v>
      </c>
      <c r="H2389" s="137">
        <f>IFERROR((Table19[[#This Row],[_202310]]-Table19[[#This Row],[_201910]])/Table19[[#This Row],[_201910]]*1,"")</f>
        <v>0.46153846153846156</v>
      </c>
    </row>
    <row r="2390" spans="1:8">
      <c r="A2390" s="132">
        <v>200554</v>
      </c>
      <c r="B2390" s="133" t="s">
        <v>1152</v>
      </c>
      <c r="C2390" s="134">
        <v>1</v>
      </c>
      <c r="D2390" s="134">
        <v>19</v>
      </c>
      <c r="E2390" s="134">
        <v>35</v>
      </c>
      <c r="F2390" s="134">
        <v>30</v>
      </c>
      <c r="G2390" s="135">
        <v>24</v>
      </c>
      <c r="H2390" s="137">
        <f>IFERROR((Table19[[#This Row],[_202310]]-Table19[[#This Row],[_201910]])/Table19[[#This Row],[_201910]]*1,"")</f>
        <v>23</v>
      </c>
    </row>
    <row r="2391" spans="1:8">
      <c r="A2391" s="132">
        <v>200554</v>
      </c>
      <c r="B2391" s="133" t="s">
        <v>1153</v>
      </c>
      <c r="C2391" s="134">
        <v>1</v>
      </c>
      <c r="D2391" s="134">
        <v>0</v>
      </c>
      <c r="E2391" s="134">
        <v>1</v>
      </c>
      <c r="F2391" s="134">
        <v>0</v>
      </c>
      <c r="G2391" s="135">
        <v>2</v>
      </c>
      <c r="H2391" s="137">
        <f>IFERROR((Table19[[#This Row],[_202310]]-Table19[[#This Row],[_201910]])/Table19[[#This Row],[_201910]]*1,"")</f>
        <v>1</v>
      </c>
    </row>
    <row r="2392" spans="1:8">
      <c r="A2392" s="132">
        <v>200554</v>
      </c>
      <c r="B2392" s="133" t="s">
        <v>1154</v>
      </c>
      <c r="C2392" s="134">
        <v>0</v>
      </c>
      <c r="D2392" s="134">
        <v>19</v>
      </c>
      <c r="E2392" s="134">
        <v>35</v>
      </c>
      <c r="F2392" s="134">
        <v>30</v>
      </c>
      <c r="G2392" s="135">
        <v>22</v>
      </c>
      <c r="H2392" s="137" t="str">
        <f>IFERROR((Table19[[#This Row],[_202310]]-Table19[[#This Row],[_201910]])/Table19[[#This Row],[_201910]]*1,"")</f>
        <v/>
      </c>
    </row>
    <row r="2393" spans="1:8">
      <c r="A2393" s="132">
        <v>200554</v>
      </c>
      <c r="B2393" s="133" t="s">
        <v>1155</v>
      </c>
      <c r="C2393" s="134">
        <v>86</v>
      </c>
      <c r="D2393" s="134">
        <v>52</v>
      </c>
      <c r="E2393" s="134">
        <v>47</v>
      </c>
      <c r="F2393" s="134">
        <v>52</v>
      </c>
      <c r="G2393" s="135">
        <v>57</v>
      </c>
      <c r="H2393" s="137">
        <f>IFERROR((Table19[[#This Row],[_202310]]-Table19[[#This Row],[_201910]])/Table19[[#This Row],[_201910]]*1,"")</f>
        <v>-0.33720930232558138</v>
      </c>
    </row>
    <row r="2394" spans="1:8">
      <c r="A2394" s="132">
        <v>201672</v>
      </c>
      <c r="B2394" s="133" t="s">
        <v>1130</v>
      </c>
      <c r="C2394" s="134">
        <v>694</v>
      </c>
      <c r="D2394" s="134">
        <v>356</v>
      </c>
      <c r="E2394" s="134">
        <v>341</v>
      </c>
      <c r="F2394" s="134">
        <v>340</v>
      </c>
      <c r="G2394" s="135">
        <v>299</v>
      </c>
      <c r="H2394" s="137">
        <f>IFERROR((Table19[[#This Row],[_202310]]-Table19[[#This Row],[_201910]])/Table19[[#This Row],[_201910]]*1,"")</f>
        <v>-0.56916426512968299</v>
      </c>
    </row>
    <row r="2395" spans="1:8">
      <c r="A2395" s="132">
        <v>201672</v>
      </c>
      <c r="B2395" s="133" t="s">
        <v>1131</v>
      </c>
      <c r="C2395" s="134">
        <v>2</v>
      </c>
      <c r="D2395" s="134">
        <v>2</v>
      </c>
      <c r="E2395" s="134">
        <v>2</v>
      </c>
      <c r="F2395" s="134">
        <v>0</v>
      </c>
      <c r="G2395" s="135">
        <v>0</v>
      </c>
      <c r="H2395" s="137">
        <f>IFERROR((Table19[[#This Row],[_202310]]-Table19[[#This Row],[_201910]])/Table19[[#This Row],[_201910]]*1,"")</f>
        <v>-1</v>
      </c>
    </row>
    <row r="2396" spans="1:8">
      <c r="A2396" s="132">
        <v>201672</v>
      </c>
      <c r="B2396" s="133" t="s">
        <v>1132</v>
      </c>
      <c r="C2396" s="134">
        <v>692</v>
      </c>
      <c r="D2396" s="134">
        <v>354</v>
      </c>
      <c r="E2396" s="134">
        <v>339</v>
      </c>
      <c r="F2396" s="134">
        <v>340</v>
      </c>
      <c r="G2396" s="135">
        <v>299</v>
      </c>
      <c r="H2396" s="137">
        <f>IFERROR((Table19[[#This Row],[_202310]]-Table19[[#This Row],[_201910]])/Table19[[#This Row],[_201910]]*1,"")</f>
        <v>-0.56791907514450868</v>
      </c>
    </row>
    <row r="2397" spans="1:8">
      <c r="A2397" s="132">
        <v>201672</v>
      </c>
      <c r="B2397" s="133" t="s">
        <v>1133</v>
      </c>
      <c r="C2397" s="134">
        <v>9</v>
      </c>
      <c r="D2397" s="134">
        <v>4</v>
      </c>
      <c r="E2397" s="134">
        <v>5</v>
      </c>
      <c r="F2397" s="134">
        <v>14</v>
      </c>
      <c r="G2397" s="135">
        <v>12</v>
      </c>
      <c r="H2397" s="137">
        <f>IFERROR((Table19[[#This Row],[_202310]]-Table19[[#This Row],[_201910]])/Table19[[#This Row],[_201910]]*1,"")</f>
        <v>0.33333333333333331</v>
      </c>
    </row>
    <row r="2398" spans="1:8">
      <c r="A2398" s="132">
        <v>201672</v>
      </c>
      <c r="B2398" s="133" t="s">
        <v>1134</v>
      </c>
      <c r="C2398" s="134">
        <v>88</v>
      </c>
      <c r="D2398" s="134">
        <v>52</v>
      </c>
      <c r="E2398" s="134">
        <v>66</v>
      </c>
      <c r="F2398" s="134">
        <v>58</v>
      </c>
      <c r="G2398" s="135">
        <v>62</v>
      </c>
      <c r="H2398" s="137">
        <f>IFERROR((Table19[[#This Row],[_202310]]-Table19[[#This Row],[_201910]])/Table19[[#This Row],[_201910]]*1,"")</f>
        <v>-0.29545454545454547</v>
      </c>
    </row>
    <row r="2399" spans="1:8">
      <c r="A2399" s="132">
        <v>201672</v>
      </c>
      <c r="B2399" s="133" t="s">
        <v>1135</v>
      </c>
      <c r="C2399" s="134" t="s">
        <v>129</v>
      </c>
      <c r="D2399" s="134" t="s">
        <v>129</v>
      </c>
      <c r="E2399" s="134" t="s">
        <v>129</v>
      </c>
      <c r="F2399" s="134">
        <v>0</v>
      </c>
      <c r="G2399" s="135">
        <v>0</v>
      </c>
      <c r="H2399" s="137" t="str">
        <f>IFERROR((Table19[[#This Row],[_202310]]-Table19[[#This Row],[_201910]])/Table19[[#This Row],[_201910]]*1,"")</f>
        <v/>
      </c>
    </row>
    <row r="2400" spans="1:8">
      <c r="A2400" s="132">
        <v>201672</v>
      </c>
      <c r="B2400" s="133" t="s">
        <v>1136</v>
      </c>
      <c r="C2400" s="134">
        <v>97</v>
      </c>
      <c r="D2400" s="134">
        <v>56</v>
      </c>
      <c r="E2400" s="134">
        <v>71</v>
      </c>
      <c r="F2400" s="134">
        <v>72</v>
      </c>
      <c r="G2400" s="135">
        <v>74</v>
      </c>
      <c r="H2400" s="137">
        <f>IFERROR((Table19[[#This Row],[_202310]]-Table19[[#This Row],[_201910]])/Table19[[#This Row],[_201910]]*1,"")</f>
        <v>-0.23711340206185566</v>
      </c>
    </row>
    <row r="2401" spans="1:8">
      <c r="A2401" s="132">
        <v>201672</v>
      </c>
      <c r="B2401" s="133" t="s">
        <v>1137</v>
      </c>
      <c r="C2401" s="134">
        <v>14</v>
      </c>
      <c r="D2401" s="134">
        <v>16</v>
      </c>
      <c r="E2401" s="134">
        <v>21</v>
      </c>
      <c r="F2401" s="134">
        <v>21</v>
      </c>
      <c r="G2401" s="135">
        <v>25</v>
      </c>
      <c r="H2401" s="137">
        <f>IFERROR((Table19[[#This Row],[_202310]]-Table19[[#This Row],[_201910]])/Table19[[#This Row],[_201910]]*1,"")</f>
        <v>0.7857142857142857</v>
      </c>
    </row>
    <row r="2402" spans="1:8">
      <c r="A2402" s="132">
        <v>201672</v>
      </c>
      <c r="B2402" s="133" t="s">
        <v>1138</v>
      </c>
      <c r="C2402" s="134">
        <v>10</v>
      </c>
      <c r="D2402" s="134">
        <v>5</v>
      </c>
      <c r="E2402" s="134">
        <v>7</v>
      </c>
      <c r="F2402" s="134">
        <v>11</v>
      </c>
      <c r="G2402" s="135">
        <v>11</v>
      </c>
      <c r="H2402" s="137">
        <f>IFERROR((Table19[[#This Row],[_202310]]-Table19[[#This Row],[_201910]])/Table19[[#This Row],[_201910]]*1,"")</f>
        <v>0.1</v>
      </c>
    </row>
    <row r="2403" spans="1:8">
      <c r="A2403" s="132">
        <v>201672</v>
      </c>
      <c r="B2403" s="133" t="s">
        <v>1139</v>
      </c>
      <c r="C2403" s="134">
        <v>105</v>
      </c>
      <c r="D2403" s="134">
        <v>66</v>
      </c>
      <c r="E2403" s="134">
        <v>75</v>
      </c>
      <c r="F2403" s="134">
        <v>73</v>
      </c>
      <c r="G2403" s="135">
        <v>68</v>
      </c>
      <c r="H2403" s="137">
        <f>IFERROR((Table19[[#This Row],[_202310]]-Table19[[#This Row],[_201910]])/Table19[[#This Row],[_201910]]*1,"")</f>
        <v>-0.35238095238095241</v>
      </c>
    </row>
    <row r="2404" spans="1:8">
      <c r="A2404" s="132">
        <v>201672</v>
      </c>
      <c r="B2404" s="133" t="s">
        <v>1140</v>
      </c>
      <c r="C2404" s="134" t="s">
        <v>129</v>
      </c>
      <c r="D2404" s="134" t="s">
        <v>129</v>
      </c>
      <c r="E2404" s="134" t="s">
        <v>129</v>
      </c>
      <c r="F2404" s="134">
        <v>0</v>
      </c>
      <c r="G2404" s="135">
        <v>0</v>
      </c>
      <c r="H2404" s="137" t="str">
        <f>IFERROR((Table19[[#This Row],[_202310]]-Table19[[#This Row],[_201910]])/Table19[[#This Row],[_201910]]*1,"")</f>
        <v/>
      </c>
    </row>
    <row r="2405" spans="1:8">
      <c r="A2405" s="132">
        <v>201672</v>
      </c>
      <c r="B2405" s="133" t="s">
        <v>1141</v>
      </c>
      <c r="C2405" s="134">
        <v>115</v>
      </c>
      <c r="D2405" s="134">
        <v>71</v>
      </c>
      <c r="E2405" s="134">
        <v>82</v>
      </c>
      <c r="F2405" s="134">
        <v>84</v>
      </c>
      <c r="G2405" s="135">
        <v>79</v>
      </c>
      <c r="H2405" s="137">
        <f>IFERROR((Table19[[#This Row],[_202310]]-Table19[[#This Row],[_201910]])/Table19[[#This Row],[_201910]]*1,"")</f>
        <v>-0.31304347826086959</v>
      </c>
    </row>
    <row r="2406" spans="1:8">
      <c r="A2406" s="132">
        <v>201672</v>
      </c>
      <c r="B2406" s="133" t="s">
        <v>1142</v>
      </c>
      <c r="C2406" s="134">
        <v>17</v>
      </c>
      <c r="D2406" s="134">
        <v>20</v>
      </c>
      <c r="E2406" s="134">
        <v>24</v>
      </c>
      <c r="F2406" s="134">
        <v>25</v>
      </c>
      <c r="G2406" s="135">
        <v>26</v>
      </c>
      <c r="H2406" s="137">
        <f>IFERROR((Table19[[#This Row],[_202310]]-Table19[[#This Row],[_201910]])/Table19[[#This Row],[_201910]]*1,"")</f>
        <v>0.52941176470588236</v>
      </c>
    </row>
    <row r="2407" spans="1:8">
      <c r="A2407" s="132">
        <v>201672</v>
      </c>
      <c r="B2407" s="133" t="s">
        <v>1143</v>
      </c>
      <c r="C2407" s="134">
        <v>11</v>
      </c>
      <c r="D2407" s="134">
        <v>4</v>
      </c>
      <c r="E2407" s="134">
        <v>8</v>
      </c>
      <c r="F2407" s="134">
        <v>12</v>
      </c>
      <c r="G2407" s="135">
        <v>11</v>
      </c>
      <c r="H2407" s="137">
        <f>IFERROR((Table19[[#This Row],[_202310]]-Table19[[#This Row],[_201910]])/Table19[[#This Row],[_201910]]*1,"")</f>
        <v>0</v>
      </c>
    </row>
    <row r="2408" spans="1:8">
      <c r="A2408" s="132">
        <v>201672</v>
      </c>
      <c r="B2408" s="133" t="s">
        <v>1144</v>
      </c>
      <c r="C2408" s="134">
        <v>112</v>
      </c>
      <c r="D2408" s="134">
        <v>70</v>
      </c>
      <c r="E2408" s="134">
        <v>77</v>
      </c>
      <c r="F2408" s="134">
        <v>75</v>
      </c>
      <c r="G2408" s="135">
        <v>69</v>
      </c>
      <c r="H2408" s="137">
        <f>IFERROR((Table19[[#This Row],[_202310]]-Table19[[#This Row],[_201910]])/Table19[[#This Row],[_201910]]*1,"")</f>
        <v>-0.38392857142857145</v>
      </c>
    </row>
    <row r="2409" spans="1:8">
      <c r="A2409" s="132">
        <v>201672</v>
      </c>
      <c r="B2409" s="133" t="s">
        <v>1145</v>
      </c>
      <c r="C2409" s="134" t="s">
        <v>129</v>
      </c>
      <c r="D2409" s="134" t="s">
        <v>129</v>
      </c>
      <c r="E2409" s="134" t="s">
        <v>129</v>
      </c>
      <c r="F2409" s="134">
        <v>0</v>
      </c>
      <c r="G2409" s="135">
        <v>0</v>
      </c>
      <c r="H2409" s="137" t="str">
        <f>IFERROR((Table19[[#This Row],[_202310]]-Table19[[#This Row],[_201910]])/Table19[[#This Row],[_201910]]*1,"")</f>
        <v/>
      </c>
    </row>
    <row r="2410" spans="1:8">
      <c r="A2410" s="132">
        <v>201672</v>
      </c>
      <c r="B2410" s="133" t="s">
        <v>1146</v>
      </c>
      <c r="C2410" s="134">
        <v>123</v>
      </c>
      <c r="D2410" s="134">
        <v>74</v>
      </c>
      <c r="E2410" s="134">
        <v>85</v>
      </c>
      <c r="F2410" s="134">
        <v>87</v>
      </c>
      <c r="G2410" s="135">
        <v>80</v>
      </c>
      <c r="H2410" s="137">
        <f>IFERROR((Table19[[#This Row],[_202310]]-Table19[[#This Row],[_201910]])/Table19[[#This Row],[_201910]]*1,"")</f>
        <v>-0.34959349593495936</v>
      </c>
    </row>
    <row r="2411" spans="1:8">
      <c r="A2411" s="132">
        <v>201672</v>
      </c>
      <c r="B2411" s="133" t="s">
        <v>1147</v>
      </c>
      <c r="C2411" s="134">
        <v>7</v>
      </c>
      <c r="D2411" s="134">
        <v>3</v>
      </c>
      <c r="E2411" s="134">
        <v>2</v>
      </c>
      <c r="F2411" s="134">
        <v>5</v>
      </c>
      <c r="G2411" s="135">
        <v>3</v>
      </c>
      <c r="H2411" s="137">
        <f>IFERROR((Table19[[#This Row],[_202310]]-Table19[[#This Row],[_201910]])/Table19[[#This Row],[_201910]]*1,"")</f>
        <v>-0.5714285714285714</v>
      </c>
    </row>
    <row r="2412" spans="1:8">
      <c r="A2412" s="132">
        <v>201672</v>
      </c>
      <c r="B2412" s="133" t="s">
        <v>1148</v>
      </c>
      <c r="C2412" s="134">
        <v>191</v>
      </c>
      <c r="D2412" s="134">
        <v>96</v>
      </c>
      <c r="E2412" s="134">
        <v>81</v>
      </c>
      <c r="F2412" s="134">
        <v>90</v>
      </c>
      <c r="G2412" s="135">
        <v>66</v>
      </c>
      <c r="H2412" s="137">
        <f>IFERROR((Table19[[#This Row],[_202310]]-Table19[[#This Row],[_201910]])/Table19[[#This Row],[_201910]]*1,"")</f>
        <v>-0.65445026178010468</v>
      </c>
    </row>
    <row r="2413" spans="1:8">
      <c r="A2413" s="132">
        <v>201672</v>
      </c>
      <c r="B2413" s="133" t="s">
        <v>1149</v>
      </c>
      <c r="C2413" s="134">
        <v>371</v>
      </c>
      <c r="D2413" s="134">
        <v>181</v>
      </c>
      <c r="E2413" s="134">
        <v>171</v>
      </c>
      <c r="F2413" s="134">
        <v>158</v>
      </c>
      <c r="G2413" s="135">
        <v>150</v>
      </c>
      <c r="H2413" s="137">
        <f>IFERROR((Table19[[#This Row],[_202310]]-Table19[[#This Row],[_201910]])/Table19[[#This Row],[_201910]]*1,"")</f>
        <v>-0.59568733153638809</v>
      </c>
    </row>
    <row r="2414" spans="1:8">
      <c r="A2414" s="132">
        <v>201672</v>
      </c>
      <c r="B2414" s="133" t="s">
        <v>1150</v>
      </c>
      <c r="C2414" s="134">
        <v>569</v>
      </c>
      <c r="D2414" s="134">
        <v>280</v>
      </c>
      <c r="E2414" s="134">
        <v>254</v>
      </c>
      <c r="F2414" s="134">
        <v>253</v>
      </c>
      <c r="G2414" s="135">
        <v>219</v>
      </c>
      <c r="H2414" s="137">
        <f>IFERROR((Table19[[#This Row],[_202310]]-Table19[[#This Row],[_201910]])/Table19[[#This Row],[_201910]]*1,"")</f>
        <v>-0.61511423550087874</v>
      </c>
    </row>
    <row r="2415" spans="1:8">
      <c r="A2415" s="132">
        <v>201672</v>
      </c>
      <c r="B2415" s="133" t="s">
        <v>1151</v>
      </c>
      <c r="C2415" s="134">
        <v>18</v>
      </c>
      <c r="D2415" s="134">
        <v>21</v>
      </c>
      <c r="E2415" s="134">
        <v>25</v>
      </c>
      <c r="F2415" s="134">
        <v>26</v>
      </c>
      <c r="G2415" s="135">
        <v>27</v>
      </c>
      <c r="H2415" s="137">
        <f>IFERROR((Table19[[#This Row],[_202310]]-Table19[[#This Row],[_201910]])/Table19[[#This Row],[_201910]]*1,"")</f>
        <v>0.5</v>
      </c>
    </row>
    <row r="2416" spans="1:8">
      <c r="A2416" s="132">
        <v>201672</v>
      </c>
      <c r="B2416" s="133" t="s">
        <v>1152</v>
      </c>
      <c r="C2416" s="134">
        <v>29</v>
      </c>
      <c r="D2416" s="134">
        <v>28</v>
      </c>
      <c r="E2416" s="134">
        <v>24</v>
      </c>
      <c r="F2416" s="134">
        <v>28</v>
      </c>
      <c r="G2416" s="135">
        <v>23</v>
      </c>
      <c r="H2416" s="137">
        <f>IFERROR((Table19[[#This Row],[_202310]]-Table19[[#This Row],[_201910]])/Table19[[#This Row],[_201910]]*1,"")</f>
        <v>-0.20689655172413793</v>
      </c>
    </row>
    <row r="2417" spans="1:8">
      <c r="A2417" s="132">
        <v>201672</v>
      </c>
      <c r="B2417" s="133" t="s">
        <v>1153</v>
      </c>
      <c r="C2417" s="134">
        <v>1</v>
      </c>
      <c r="D2417" s="134">
        <v>1</v>
      </c>
      <c r="E2417" s="134">
        <v>1</v>
      </c>
      <c r="F2417" s="134">
        <v>1</v>
      </c>
      <c r="G2417" s="135">
        <v>1</v>
      </c>
      <c r="H2417" s="137">
        <f>IFERROR((Table19[[#This Row],[_202310]]-Table19[[#This Row],[_201910]])/Table19[[#This Row],[_201910]]*1,"")</f>
        <v>0</v>
      </c>
    </row>
    <row r="2418" spans="1:8">
      <c r="A2418" s="132">
        <v>201672</v>
      </c>
      <c r="B2418" s="133" t="s">
        <v>1154</v>
      </c>
      <c r="C2418" s="134">
        <v>28</v>
      </c>
      <c r="D2418" s="134">
        <v>27</v>
      </c>
      <c r="E2418" s="134">
        <v>24</v>
      </c>
      <c r="F2418" s="134">
        <v>26</v>
      </c>
      <c r="G2418" s="135">
        <v>22</v>
      </c>
      <c r="H2418" s="137">
        <f>IFERROR((Table19[[#This Row],[_202310]]-Table19[[#This Row],[_201910]])/Table19[[#This Row],[_201910]]*1,"")</f>
        <v>-0.21428571428571427</v>
      </c>
    </row>
    <row r="2419" spans="1:8">
      <c r="A2419" s="132">
        <v>201672</v>
      </c>
      <c r="B2419" s="133" t="s">
        <v>1155</v>
      </c>
      <c r="C2419" s="134">
        <v>54</v>
      </c>
      <c r="D2419" s="134">
        <v>51</v>
      </c>
      <c r="E2419" s="134">
        <v>50</v>
      </c>
      <c r="F2419" s="134">
        <v>46</v>
      </c>
      <c r="G2419" s="135">
        <v>50</v>
      </c>
      <c r="H2419" s="137">
        <f>IFERROR((Table19[[#This Row],[_202310]]-Table19[[#This Row],[_201910]])/Table19[[#This Row],[_201910]]*1,"")</f>
        <v>-7.407407407407407E-2</v>
      </c>
    </row>
    <row r="2420" spans="1:8">
      <c r="A2420" s="132">
        <v>201973</v>
      </c>
      <c r="B2420" s="133" t="s">
        <v>1130</v>
      </c>
      <c r="C2420" s="134">
        <v>593</v>
      </c>
      <c r="D2420" s="134">
        <v>613</v>
      </c>
      <c r="E2420" s="134">
        <v>337</v>
      </c>
      <c r="F2420" s="134">
        <v>297</v>
      </c>
      <c r="G2420" s="135">
        <v>321</v>
      </c>
      <c r="H2420" s="137">
        <f>IFERROR((Table19[[#This Row],[_202310]]-Table19[[#This Row],[_201910]])/Table19[[#This Row],[_201910]]*1,"")</f>
        <v>-0.45868465430016864</v>
      </c>
    </row>
    <row r="2421" spans="1:8">
      <c r="A2421" s="132">
        <v>201973</v>
      </c>
      <c r="B2421" s="133" t="s">
        <v>1131</v>
      </c>
      <c r="C2421" s="134">
        <v>0</v>
      </c>
      <c r="D2421" s="134">
        <v>0</v>
      </c>
      <c r="E2421" s="134">
        <v>0</v>
      </c>
      <c r="F2421" s="134">
        <v>2</v>
      </c>
      <c r="G2421" s="135">
        <v>1</v>
      </c>
      <c r="H2421" s="137" t="str">
        <f>IFERROR((Table19[[#This Row],[_202310]]-Table19[[#This Row],[_201910]])/Table19[[#This Row],[_201910]]*1,"")</f>
        <v/>
      </c>
    </row>
    <row r="2422" spans="1:8">
      <c r="A2422" s="132">
        <v>201973</v>
      </c>
      <c r="B2422" s="133" t="s">
        <v>1132</v>
      </c>
      <c r="C2422" s="134">
        <v>593</v>
      </c>
      <c r="D2422" s="134">
        <v>613</v>
      </c>
      <c r="E2422" s="134">
        <v>337</v>
      </c>
      <c r="F2422" s="134">
        <v>295</v>
      </c>
      <c r="G2422" s="135">
        <v>320</v>
      </c>
      <c r="H2422" s="137">
        <f>IFERROR((Table19[[#This Row],[_202310]]-Table19[[#This Row],[_201910]])/Table19[[#This Row],[_201910]]*1,"")</f>
        <v>-0.46037099494097805</v>
      </c>
    </row>
    <row r="2423" spans="1:8">
      <c r="A2423" s="132">
        <v>201973</v>
      </c>
      <c r="B2423" s="133" t="s">
        <v>1133</v>
      </c>
      <c r="C2423" s="134">
        <v>26</v>
      </c>
      <c r="D2423" s="134">
        <v>38</v>
      </c>
      <c r="E2423" s="134">
        <v>36</v>
      </c>
      <c r="F2423" s="134">
        <v>42</v>
      </c>
      <c r="G2423" s="135">
        <v>35</v>
      </c>
      <c r="H2423" s="137">
        <f>IFERROR((Table19[[#This Row],[_202310]]-Table19[[#This Row],[_201910]])/Table19[[#This Row],[_201910]]*1,"")</f>
        <v>0.34615384615384615</v>
      </c>
    </row>
    <row r="2424" spans="1:8">
      <c r="A2424" s="132">
        <v>201973</v>
      </c>
      <c r="B2424" s="133" t="s">
        <v>1134</v>
      </c>
      <c r="C2424" s="134">
        <v>49</v>
      </c>
      <c r="D2424" s="134">
        <v>43</v>
      </c>
      <c r="E2424" s="134">
        <v>41</v>
      </c>
      <c r="F2424" s="134">
        <v>48</v>
      </c>
      <c r="G2424" s="135">
        <v>53</v>
      </c>
      <c r="H2424" s="137">
        <f>IFERROR((Table19[[#This Row],[_202310]]-Table19[[#This Row],[_201910]])/Table19[[#This Row],[_201910]]*1,"")</f>
        <v>8.1632653061224483E-2</v>
      </c>
    </row>
    <row r="2425" spans="1:8">
      <c r="A2425" s="132">
        <v>201973</v>
      </c>
      <c r="B2425" s="133" t="s">
        <v>1135</v>
      </c>
      <c r="C2425" s="134">
        <v>0</v>
      </c>
      <c r="D2425" s="134">
        <v>0</v>
      </c>
      <c r="E2425" s="134">
        <v>0</v>
      </c>
      <c r="F2425" s="134">
        <v>0</v>
      </c>
      <c r="G2425" s="135">
        <v>0</v>
      </c>
      <c r="H2425" s="137" t="str">
        <f>IFERROR((Table19[[#This Row],[_202310]]-Table19[[#This Row],[_201910]])/Table19[[#This Row],[_201910]]*1,"")</f>
        <v/>
      </c>
    </row>
    <row r="2426" spans="1:8">
      <c r="A2426" s="132">
        <v>201973</v>
      </c>
      <c r="B2426" s="133" t="s">
        <v>1136</v>
      </c>
      <c r="C2426" s="134">
        <v>75</v>
      </c>
      <c r="D2426" s="134">
        <v>81</v>
      </c>
      <c r="E2426" s="134">
        <v>77</v>
      </c>
      <c r="F2426" s="134">
        <v>90</v>
      </c>
      <c r="G2426" s="135">
        <v>88</v>
      </c>
      <c r="H2426" s="137">
        <f>IFERROR((Table19[[#This Row],[_202310]]-Table19[[#This Row],[_201910]])/Table19[[#This Row],[_201910]]*1,"")</f>
        <v>0.17333333333333334</v>
      </c>
    </row>
    <row r="2427" spans="1:8">
      <c r="A2427" s="132">
        <v>201973</v>
      </c>
      <c r="B2427" s="133" t="s">
        <v>1137</v>
      </c>
      <c r="C2427" s="134">
        <v>13</v>
      </c>
      <c r="D2427" s="134">
        <v>13</v>
      </c>
      <c r="E2427" s="134">
        <v>23</v>
      </c>
      <c r="F2427" s="134">
        <v>31</v>
      </c>
      <c r="G2427" s="135">
        <v>28</v>
      </c>
      <c r="H2427" s="137">
        <f>IFERROR((Table19[[#This Row],[_202310]]-Table19[[#This Row],[_201910]])/Table19[[#This Row],[_201910]]*1,"")</f>
        <v>1.1538461538461537</v>
      </c>
    </row>
    <row r="2428" spans="1:8">
      <c r="A2428" s="132">
        <v>201973</v>
      </c>
      <c r="B2428" s="133" t="s">
        <v>1138</v>
      </c>
      <c r="C2428" s="134">
        <v>24</v>
      </c>
      <c r="D2428" s="134">
        <v>38</v>
      </c>
      <c r="E2428" s="134">
        <v>28</v>
      </c>
      <c r="F2428" s="134">
        <v>43</v>
      </c>
      <c r="G2428" s="135">
        <v>37</v>
      </c>
      <c r="H2428" s="137">
        <f>IFERROR((Table19[[#This Row],[_202310]]-Table19[[#This Row],[_201910]])/Table19[[#This Row],[_201910]]*1,"")</f>
        <v>0.54166666666666663</v>
      </c>
    </row>
    <row r="2429" spans="1:8">
      <c r="A2429" s="132">
        <v>201973</v>
      </c>
      <c r="B2429" s="133" t="s">
        <v>1139</v>
      </c>
      <c r="C2429" s="134">
        <v>66</v>
      </c>
      <c r="D2429" s="134">
        <v>57</v>
      </c>
      <c r="E2429" s="134">
        <v>59</v>
      </c>
      <c r="F2429" s="134">
        <v>54</v>
      </c>
      <c r="G2429" s="135">
        <v>59</v>
      </c>
      <c r="H2429" s="137">
        <f>IFERROR((Table19[[#This Row],[_202310]]-Table19[[#This Row],[_201910]])/Table19[[#This Row],[_201910]]*1,"")</f>
        <v>-0.10606060606060606</v>
      </c>
    </row>
    <row r="2430" spans="1:8">
      <c r="A2430" s="132">
        <v>201973</v>
      </c>
      <c r="B2430" s="133" t="s">
        <v>1140</v>
      </c>
      <c r="C2430" s="134">
        <v>0</v>
      </c>
      <c r="D2430" s="134">
        <v>0</v>
      </c>
      <c r="E2430" s="134">
        <v>0</v>
      </c>
      <c r="F2430" s="134">
        <v>0</v>
      </c>
      <c r="G2430" s="135">
        <v>0</v>
      </c>
      <c r="H2430" s="137" t="str">
        <f>IFERROR((Table19[[#This Row],[_202310]]-Table19[[#This Row],[_201910]])/Table19[[#This Row],[_201910]]*1,"")</f>
        <v/>
      </c>
    </row>
    <row r="2431" spans="1:8">
      <c r="A2431" s="132">
        <v>201973</v>
      </c>
      <c r="B2431" s="133" t="s">
        <v>1141</v>
      </c>
      <c r="C2431" s="134">
        <v>90</v>
      </c>
      <c r="D2431" s="134">
        <v>95</v>
      </c>
      <c r="E2431" s="134">
        <v>87</v>
      </c>
      <c r="F2431" s="134">
        <v>97</v>
      </c>
      <c r="G2431" s="135">
        <v>96</v>
      </c>
      <c r="H2431" s="137">
        <f>IFERROR((Table19[[#This Row],[_202310]]-Table19[[#This Row],[_201910]])/Table19[[#This Row],[_201910]]*1,"")</f>
        <v>6.6666666666666666E-2</v>
      </c>
    </row>
    <row r="2432" spans="1:8">
      <c r="A2432" s="132">
        <v>201973</v>
      </c>
      <c r="B2432" s="133" t="s">
        <v>1142</v>
      </c>
      <c r="C2432" s="134">
        <v>15</v>
      </c>
      <c r="D2432" s="134">
        <v>15</v>
      </c>
      <c r="E2432" s="134">
        <v>26</v>
      </c>
      <c r="F2432" s="134">
        <v>33</v>
      </c>
      <c r="G2432" s="135">
        <v>30</v>
      </c>
      <c r="H2432" s="137">
        <f>IFERROR((Table19[[#This Row],[_202310]]-Table19[[#This Row],[_201910]])/Table19[[#This Row],[_201910]]*1,"")</f>
        <v>1</v>
      </c>
    </row>
    <row r="2433" spans="1:8">
      <c r="A2433" s="132">
        <v>201973</v>
      </c>
      <c r="B2433" s="133" t="s">
        <v>1143</v>
      </c>
      <c r="C2433" s="134">
        <v>25</v>
      </c>
      <c r="D2433" s="134">
        <v>43</v>
      </c>
      <c r="E2433" s="134">
        <v>24</v>
      </c>
      <c r="F2433" s="134">
        <v>44</v>
      </c>
      <c r="G2433" s="135">
        <v>36</v>
      </c>
      <c r="H2433" s="137">
        <f>IFERROR((Table19[[#This Row],[_202310]]-Table19[[#This Row],[_201910]])/Table19[[#This Row],[_201910]]*1,"")</f>
        <v>0.44</v>
      </c>
    </row>
    <row r="2434" spans="1:8">
      <c r="A2434" s="132">
        <v>201973</v>
      </c>
      <c r="B2434" s="133" t="s">
        <v>1144</v>
      </c>
      <c r="C2434" s="134">
        <v>71</v>
      </c>
      <c r="D2434" s="134">
        <v>61</v>
      </c>
      <c r="E2434" s="134">
        <v>64</v>
      </c>
      <c r="F2434" s="134">
        <v>59</v>
      </c>
      <c r="G2434" s="135">
        <v>64</v>
      </c>
      <c r="H2434" s="137">
        <f>IFERROR((Table19[[#This Row],[_202310]]-Table19[[#This Row],[_201910]])/Table19[[#This Row],[_201910]]*1,"")</f>
        <v>-9.8591549295774641E-2</v>
      </c>
    </row>
    <row r="2435" spans="1:8">
      <c r="A2435" s="132">
        <v>201973</v>
      </c>
      <c r="B2435" s="133" t="s">
        <v>1145</v>
      </c>
      <c r="C2435" s="134">
        <v>0</v>
      </c>
      <c r="D2435" s="134">
        <v>0</v>
      </c>
      <c r="E2435" s="134">
        <v>0</v>
      </c>
      <c r="F2435" s="134">
        <v>0</v>
      </c>
      <c r="G2435" s="135">
        <v>0</v>
      </c>
      <c r="H2435" s="137" t="str">
        <f>IFERROR((Table19[[#This Row],[_202310]]-Table19[[#This Row],[_201910]])/Table19[[#This Row],[_201910]]*1,"")</f>
        <v/>
      </c>
    </row>
    <row r="2436" spans="1:8">
      <c r="A2436" s="132">
        <v>201973</v>
      </c>
      <c r="B2436" s="133" t="s">
        <v>1146</v>
      </c>
      <c r="C2436" s="134">
        <v>96</v>
      </c>
      <c r="D2436" s="134">
        <v>104</v>
      </c>
      <c r="E2436" s="134">
        <v>88</v>
      </c>
      <c r="F2436" s="134">
        <v>103</v>
      </c>
      <c r="G2436" s="135">
        <v>100</v>
      </c>
      <c r="H2436" s="137">
        <f>IFERROR((Table19[[#This Row],[_202310]]-Table19[[#This Row],[_201910]])/Table19[[#This Row],[_201910]]*1,"")</f>
        <v>4.1666666666666664E-2</v>
      </c>
    </row>
    <row r="2437" spans="1:8">
      <c r="A2437" s="132">
        <v>201973</v>
      </c>
      <c r="B2437" s="133" t="s">
        <v>1147</v>
      </c>
      <c r="C2437" s="134">
        <v>14</v>
      </c>
      <c r="D2437" s="134">
        <v>14</v>
      </c>
      <c r="E2437" s="134">
        <v>5</v>
      </c>
      <c r="F2437" s="134">
        <v>3</v>
      </c>
      <c r="G2437" s="135">
        <v>9</v>
      </c>
      <c r="H2437" s="137">
        <f>IFERROR((Table19[[#This Row],[_202310]]-Table19[[#This Row],[_201910]])/Table19[[#This Row],[_201910]]*1,"")</f>
        <v>-0.35714285714285715</v>
      </c>
    </row>
    <row r="2438" spans="1:8">
      <c r="A2438" s="132">
        <v>201973</v>
      </c>
      <c r="B2438" s="133" t="s">
        <v>1148</v>
      </c>
      <c r="C2438" s="134">
        <v>167</v>
      </c>
      <c r="D2438" s="134">
        <v>166</v>
      </c>
      <c r="E2438" s="134">
        <v>88</v>
      </c>
      <c r="F2438" s="134">
        <v>141</v>
      </c>
      <c r="G2438" s="135">
        <v>84</v>
      </c>
      <c r="H2438" s="137">
        <f>IFERROR((Table19[[#This Row],[_202310]]-Table19[[#This Row],[_201910]])/Table19[[#This Row],[_201910]]*1,"")</f>
        <v>-0.49700598802395207</v>
      </c>
    </row>
    <row r="2439" spans="1:8">
      <c r="A2439" s="132">
        <v>201973</v>
      </c>
      <c r="B2439" s="133" t="s">
        <v>1149</v>
      </c>
      <c r="C2439" s="134">
        <v>316</v>
      </c>
      <c r="D2439" s="134">
        <v>329</v>
      </c>
      <c r="E2439" s="134">
        <v>156</v>
      </c>
      <c r="F2439" s="134">
        <v>48</v>
      </c>
      <c r="G2439" s="135">
        <v>127</v>
      </c>
      <c r="H2439" s="137">
        <f>IFERROR((Table19[[#This Row],[_202310]]-Table19[[#This Row],[_201910]])/Table19[[#This Row],[_201910]]*1,"")</f>
        <v>-0.59810126582278478</v>
      </c>
    </row>
    <row r="2440" spans="1:8">
      <c r="A2440" s="132">
        <v>201973</v>
      </c>
      <c r="B2440" s="133" t="s">
        <v>1150</v>
      </c>
      <c r="C2440" s="134">
        <v>497</v>
      </c>
      <c r="D2440" s="134">
        <v>509</v>
      </c>
      <c r="E2440" s="134">
        <v>249</v>
      </c>
      <c r="F2440" s="134">
        <v>192</v>
      </c>
      <c r="G2440" s="135">
        <v>220</v>
      </c>
      <c r="H2440" s="137">
        <f>IFERROR((Table19[[#This Row],[_202310]]-Table19[[#This Row],[_201910]])/Table19[[#This Row],[_201910]]*1,"")</f>
        <v>-0.55734406438631789</v>
      </c>
    </row>
    <row r="2441" spans="1:8">
      <c r="A2441" s="132">
        <v>201973</v>
      </c>
      <c r="B2441" s="133" t="s">
        <v>1151</v>
      </c>
      <c r="C2441" s="134">
        <v>16</v>
      </c>
      <c r="D2441" s="134">
        <v>17</v>
      </c>
      <c r="E2441" s="134">
        <v>26</v>
      </c>
      <c r="F2441" s="134">
        <v>35</v>
      </c>
      <c r="G2441" s="135">
        <v>31</v>
      </c>
      <c r="H2441" s="137">
        <f>IFERROR((Table19[[#This Row],[_202310]]-Table19[[#This Row],[_201910]])/Table19[[#This Row],[_201910]]*1,"")</f>
        <v>0.9375</v>
      </c>
    </row>
    <row r="2442" spans="1:8">
      <c r="A2442" s="132">
        <v>201973</v>
      </c>
      <c r="B2442" s="133" t="s">
        <v>1152</v>
      </c>
      <c r="C2442" s="134">
        <v>31</v>
      </c>
      <c r="D2442" s="134">
        <v>29</v>
      </c>
      <c r="E2442" s="134">
        <v>28</v>
      </c>
      <c r="F2442" s="134">
        <v>49</v>
      </c>
      <c r="G2442" s="135">
        <v>29</v>
      </c>
      <c r="H2442" s="137">
        <f>IFERROR((Table19[[#This Row],[_202310]]-Table19[[#This Row],[_201910]])/Table19[[#This Row],[_201910]]*1,"")</f>
        <v>-6.4516129032258063E-2</v>
      </c>
    </row>
    <row r="2443" spans="1:8">
      <c r="A2443" s="132">
        <v>201973</v>
      </c>
      <c r="B2443" s="133" t="s">
        <v>1153</v>
      </c>
      <c r="C2443" s="134">
        <v>2</v>
      </c>
      <c r="D2443" s="134">
        <v>2</v>
      </c>
      <c r="E2443" s="134">
        <v>1</v>
      </c>
      <c r="F2443" s="134">
        <v>1</v>
      </c>
      <c r="G2443" s="135">
        <v>3</v>
      </c>
      <c r="H2443" s="137">
        <f>IFERROR((Table19[[#This Row],[_202310]]-Table19[[#This Row],[_201910]])/Table19[[#This Row],[_201910]]*1,"")</f>
        <v>0.5</v>
      </c>
    </row>
    <row r="2444" spans="1:8">
      <c r="A2444" s="132">
        <v>201973</v>
      </c>
      <c r="B2444" s="133" t="s">
        <v>1154</v>
      </c>
      <c r="C2444" s="134">
        <v>28</v>
      </c>
      <c r="D2444" s="134">
        <v>27</v>
      </c>
      <c r="E2444" s="134">
        <v>26</v>
      </c>
      <c r="F2444" s="134">
        <v>48</v>
      </c>
      <c r="G2444" s="135">
        <v>26</v>
      </c>
      <c r="H2444" s="137">
        <f>IFERROR((Table19[[#This Row],[_202310]]-Table19[[#This Row],[_201910]])/Table19[[#This Row],[_201910]]*1,"")</f>
        <v>-7.1428571428571425E-2</v>
      </c>
    </row>
    <row r="2445" spans="1:8">
      <c r="A2445" s="132">
        <v>201973</v>
      </c>
      <c r="B2445" s="133" t="s">
        <v>1155</v>
      </c>
      <c r="C2445" s="134">
        <v>53</v>
      </c>
      <c r="D2445" s="134">
        <v>54</v>
      </c>
      <c r="E2445" s="134">
        <v>46</v>
      </c>
      <c r="F2445" s="134">
        <v>16</v>
      </c>
      <c r="G2445" s="135">
        <v>40</v>
      </c>
      <c r="H2445" s="137">
        <f>IFERROR((Table19[[#This Row],[_202310]]-Table19[[#This Row],[_201910]])/Table19[[#This Row],[_201910]]*1,"")</f>
        <v>-0.24528301886792453</v>
      </c>
    </row>
    <row r="2446" spans="1:8">
      <c r="A2446" s="132">
        <v>202222</v>
      </c>
      <c r="B2446" s="133" t="s">
        <v>1130</v>
      </c>
      <c r="C2446" s="134">
        <v>5084</v>
      </c>
      <c r="D2446" s="134">
        <v>3683</v>
      </c>
      <c r="E2446" s="134">
        <v>2862</v>
      </c>
      <c r="F2446" s="134">
        <v>2755</v>
      </c>
      <c r="G2446" s="135">
        <v>2209</v>
      </c>
      <c r="H2446" s="137">
        <f>IFERROR((Table19[[#This Row],[_202310]]-Table19[[#This Row],[_201910]])/Table19[[#This Row],[_201910]]*1,"")</f>
        <v>-0.56549960660896936</v>
      </c>
    </row>
    <row r="2447" spans="1:8">
      <c r="A2447" s="132">
        <v>202222</v>
      </c>
      <c r="B2447" s="133" t="s">
        <v>1131</v>
      </c>
      <c r="C2447" s="134">
        <v>2</v>
      </c>
      <c r="D2447" s="134">
        <v>5</v>
      </c>
      <c r="E2447" s="134">
        <v>3</v>
      </c>
      <c r="F2447" s="134">
        <v>1</v>
      </c>
      <c r="G2447" s="135">
        <v>0</v>
      </c>
      <c r="H2447" s="137">
        <f>IFERROR((Table19[[#This Row],[_202310]]-Table19[[#This Row],[_201910]])/Table19[[#This Row],[_201910]]*1,"")</f>
        <v>-1</v>
      </c>
    </row>
    <row r="2448" spans="1:8">
      <c r="A2448" s="132">
        <v>202222</v>
      </c>
      <c r="B2448" s="133" t="s">
        <v>1132</v>
      </c>
      <c r="C2448" s="134">
        <v>5082</v>
      </c>
      <c r="D2448" s="134">
        <v>3678</v>
      </c>
      <c r="E2448" s="134">
        <v>2859</v>
      </c>
      <c r="F2448" s="134">
        <v>2754</v>
      </c>
      <c r="G2448" s="135">
        <v>2209</v>
      </c>
      <c r="H2448" s="137">
        <f>IFERROR((Table19[[#This Row],[_202310]]-Table19[[#This Row],[_201910]])/Table19[[#This Row],[_201910]]*1,"")</f>
        <v>-0.56532861078315622</v>
      </c>
    </row>
    <row r="2449" spans="1:8">
      <c r="A2449" s="132">
        <v>202222</v>
      </c>
      <c r="B2449" s="133" t="s">
        <v>1133</v>
      </c>
      <c r="C2449" s="134">
        <v>260</v>
      </c>
      <c r="D2449" s="134">
        <v>223</v>
      </c>
      <c r="E2449" s="134">
        <v>206</v>
      </c>
      <c r="F2449" s="134">
        <v>207</v>
      </c>
      <c r="G2449" s="135">
        <v>157</v>
      </c>
      <c r="H2449" s="137">
        <f>IFERROR((Table19[[#This Row],[_202310]]-Table19[[#This Row],[_201910]])/Table19[[#This Row],[_201910]]*1,"")</f>
        <v>-0.39615384615384613</v>
      </c>
    </row>
    <row r="2450" spans="1:8">
      <c r="A2450" s="132">
        <v>202222</v>
      </c>
      <c r="B2450" s="133" t="s">
        <v>1134</v>
      </c>
      <c r="C2450" s="134">
        <v>364</v>
      </c>
      <c r="D2450" s="134">
        <v>355</v>
      </c>
      <c r="E2450" s="134">
        <v>382</v>
      </c>
      <c r="F2450" s="134">
        <v>442</v>
      </c>
      <c r="G2450" s="135">
        <v>434</v>
      </c>
      <c r="H2450" s="137">
        <f>IFERROR((Table19[[#This Row],[_202310]]-Table19[[#This Row],[_201910]])/Table19[[#This Row],[_201910]]*1,"")</f>
        <v>0.19230769230769232</v>
      </c>
    </row>
    <row r="2451" spans="1:8">
      <c r="A2451" s="132">
        <v>202222</v>
      </c>
      <c r="B2451" s="133" t="s">
        <v>1135</v>
      </c>
      <c r="C2451" s="134" t="s">
        <v>129</v>
      </c>
      <c r="D2451" s="134" t="s">
        <v>129</v>
      </c>
      <c r="E2451" s="134" t="s">
        <v>129</v>
      </c>
      <c r="F2451" s="134" t="s">
        <v>129</v>
      </c>
      <c r="G2451" s="135" t="s">
        <v>129</v>
      </c>
      <c r="H2451" s="137" t="str">
        <f>IFERROR((Table19[[#This Row],[_202310]]-Table19[[#This Row],[_201910]])/Table19[[#This Row],[_201910]]*1,"")</f>
        <v/>
      </c>
    </row>
    <row r="2452" spans="1:8">
      <c r="A2452" s="132">
        <v>202222</v>
      </c>
      <c r="B2452" s="133" t="s">
        <v>1136</v>
      </c>
      <c r="C2452" s="134">
        <v>624</v>
      </c>
      <c r="D2452" s="134">
        <v>578</v>
      </c>
      <c r="E2452" s="134">
        <v>588</v>
      </c>
      <c r="F2452" s="134">
        <v>649</v>
      </c>
      <c r="G2452" s="135">
        <v>591</v>
      </c>
      <c r="H2452" s="137">
        <f>IFERROR((Table19[[#This Row],[_202310]]-Table19[[#This Row],[_201910]])/Table19[[#This Row],[_201910]]*1,"")</f>
        <v>-5.2884615384615384E-2</v>
      </c>
    </row>
    <row r="2453" spans="1:8">
      <c r="A2453" s="132">
        <v>202222</v>
      </c>
      <c r="B2453" s="133" t="s">
        <v>1137</v>
      </c>
      <c r="C2453" s="134">
        <v>12</v>
      </c>
      <c r="D2453" s="134">
        <v>16</v>
      </c>
      <c r="E2453" s="134">
        <v>21</v>
      </c>
      <c r="F2453" s="134">
        <v>24</v>
      </c>
      <c r="G2453" s="135">
        <v>27</v>
      </c>
      <c r="H2453" s="137">
        <f>IFERROR((Table19[[#This Row],[_202310]]-Table19[[#This Row],[_201910]])/Table19[[#This Row],[_201910]]*1,"")</f>
        <v>1.25</v>
      </c>
    </row>
    <row r="2454" spans="1:8">
      <c r="A2454" s="132">
        <v>202222</v>
      </c>
      <c r="B2454" s="133" t="s">
        <v>1138</v>
      </c>
      <c r="C2454" s="134">
        <v>255</v>
      </c>
      <c r="D2454" s="134">
        <v>226</v>
      </c>
      <c r="E2454" s="134">
        <v>191</v>
      </c>
      <c r="F2454" s="134">
        <v>204</v>
      </c>
      <c r="G2454" s="135">
        <v>147</v>
      </c>
      <c r="H2454" s="137">
        <f>IFERROR((Table19[[#This Row],[_202310]]-Table19[[#This Row],[_201910]])/Table19[[#This Row],[_201910]]*1,"")</f>
        <v>-0.42352941176470588</v>
      </c>
    </row>
    <row r="2455" spans="1:8">
      <c r="A2455" s="132">
        <v>202222</v>
      </c>
      <c r="B2455" s="133" t="s">
        <v>1139</v>
      </c>
      <c r="C2455" s="134">
        <v>531</v>
      </c>
      <c r="D2455" s="134">
        <v>511</v>
      </c>
      <c r="E2455" s="134">
        <v>543</v>
      </c>
      <c r="F2455" s="134">
        <v>582</v>
      </c>
      <c r="G2455" s="135">
        <v>565</v>
      </c>
      <c r="H2455" s="137">
        <f>IFERROR((Table19[[#This Row],[_202310]]-Table19[[#This Row],[_201910]])/Table19[[#This Row],[_201910]]*1,"")</f>
        <v>6.4030131826741998E-2</v>
      </c>
    </row>
    <row r="2456" spans="1:8">
      <c r="A2456" s="132">
        <v>202222</v>
      </c>
      <c r="B2456" s="133" t="s">
        <v>1140</v>
      </c>
      <c r="C2456" s="134" t="s">
        <v>129</v>
      </c>
      <c r="D2456" s="134" t="s">
        <v>129</v>
      </c>
      <c r="E2456" s="134" t="s">
        <v>129</v>
      </c>
      <c r="F2456" s="134" t="s">
        <v>129</v>
      </c>
      <c r="G2456" s="135" t="s">
        <v>129</v>
      </c>
      <c r="H2456" s="137" t="str">
        <f>IFERROR((Table19[[#This Row],[_202310]]-Table19[[#This Row],[_201910]])/Table19[[#This Row],[_201910]]*1,"")</f>
        <v/>
      </c>
    </row>
    <row r="2457" spans="1:8">
      <c r="A2457" s="132">
        <v>202222</v>
      </c>
      <c r="B2457" s="133" t="s">
        <v>1141</v>
      </c>
      <c r="C2457" s="134">
        <v>786</v>
      </c>
      <c r="D2457" s="134">
        <v>737</v>
      </c>
      <c r="E2457" s="134">
        <v>734</v>
      </c>
      <c r="F2457" s="134">
        <v>786</v>
      </c>
      <c r="G2457" s="135">
        <v>712</v>
      </c>
      <c r="H2457" s="137">
        <f>IFERROR((Table19[[#This Row],[_202310]]-Table19[[#This Row],[_201910]])/Table19[[#This Row],[_201910]]*1,"")</f>
        <v>-9.4147582697201013E-2</v>
      </c>
    </row>
    <row r="2458" spans="1:8">
      <c r="A2458" s="132">
        <v>202222</v>
      </c>
      <c r="B2458" s="133" t="s">
        <v>1142</v>
      </c>
      <c r="C2458" s="134">
        <v>15</v>
      </c>
      <c r="D2458" s="134">
        <v>20</v>
      </c>
      <c r="E2458" s="134">
        <v>26</v>
      </c>
      <c r="F2458" s="134">
        <v>29</v>
      </c>
      <c r="G2458" s="135">
        <v>32</v>
      </c>
      <c r="H2458" s="137">
        <f>IFERROR((Table19[[#This Row],[_202310]]-Table19[[#This Row],[_201910]])/Table19[[#This Row],[_201910]]*1,"")</f>
        <v>1.1333333333333333</v>
      </c>
    </row>
    <row r="2459" spans="1:8">
      <c r="A2459" s="132">
        <v>202222</v>
      </c>
      <c r="B2459" s="133" t="s">
        <v>1143</v>
      </c>
      <c r="C2459" s="134">
        <v>258</v>
      </c>
      <c r="D2459" s="134">
        <v>223</v>
      </c>
      <c r="E2459" s="134">
        <v>193</v>
      </c>
      <c r="F2459" s="134">
        <v>192</v>
      </c>
      <c r="G2459" s="135">
        <v>141</v>
      </c>
      <c r="H2459" s="137">
        <f>IFERROR((Table19[[#This Row],[_202310]]-Table19[[#This Row],[_201910]])/Table19[[#This Row],[_201910]]*1,"")</f>
        <v>-0.45348837209302323</v>
      </c>
    </row>
    <row r="2460" spans="1:8">
      <c r="A2460" s="132">
        <v>202222</v>
      </c>
      <c r="B2460" s="133" t="s">
        <v>1144</v>
      </c>
      <c r="C2460" s="134">
        <v>595</v>
      </c>
      <c r="D2460" s="134">
        <v>577</v>
      </c>
      <c r="E2460" s="134">
        <v>591</v>
      </c>
      <c r="F2460" s="134">
        <v>627</v>
      </c>
      <c r="G2460" s="135">
        <v>598</v>
      </c>
      <c r="H2460" s="137">
        <f>IFERROR((Table19[[#This Row],[_202310]]-Table19[[#This Row],[_201910]])/Table19[[#This Row],[_201910]]*1,"")</f>
        <v>5.0420168067226894E-3</v>
      </c>
    </row>
    <row r="2461" spans="1:8">
      <c r="A2461" s="132">
        <v>202222</v>
      </c>
      <c r="B2461" s="133" t="s">
        <v>1145</v>
      </c>
      <c r="C2461" s="134" t="s">
        <v>129</v>
      </c>
      <c r="D2461" s="134" t="s">
        <v>129</v>
      </c>
      <c r="E2461" s="134" t="s">
        <v>129</v>
      </c>
      <c r="F2461" s="134" t="s">
        <v>129</v>
      </c>
      <c r="G2461" s="135" t="s">
        <v>129</v>
      </c>
      <c r="H2461" s="137" t="str">
        <f>IFERROR((Table19[[#This Row],[_202310]]-Table19[[#This Row],[_201910]])/Table19[[#This Row],[_201910]]*1,"")</f>
        <v/>
      </c>
    </row>
    <row r="2462" spans="1:8">
      <c r="A2462" s="132">
        <v>202222</v>
      </c>
      <c r="B2462" s="133" t="s">
        <v>1146</v>
      </c>
      <c r="C2462" s="134">
        <v>853</v>
      </c>
      <c r="D2462" s="134">
        <v>800</v>
      </c>
      <c r="E2462" s="134">
        <v>784</v>
      </c>
      <c r="F2462" s="134">
        <v>819</v>
      </c>
      <c r="G2462" s="135">
        <v>739</v>
      </c>
      <c r="H2462" s="137">
        <f>IFERROR((Table19[[#This Row],[_202310]]-Table19[[#This Row],[_201910]])/Table19[[#This Row],[_201910]]*1,"")</f>
        <v>-0.13364595545134819</v>
      </c>
    </row>
    <row r="2463" spans="1:8">
      <c r="A2463" s="132">
        <v>202222</v>
      </c>
      <c r="B2463" s="133" t="s">
        <v>1147</v>
      </c>
      <c r="C2463" s="134">
        <v>72</v>
      </c>
      <c r="D2463" s="134">
        <v>51</v>
      </c>
      <c r="E2463" s="134">
        <v>44</v>
      </c>
      <c r="F2463" s="134">
        <v>37</v>
      </c>
      <c r="G2463" s="135">
        <v>31</v>
      </c>
      <c r="H2463" s="137">
        <f>IFERROR((Table19[[#This Row],[_202310]]-Table19[[#This Row],[_201910]])/Table19[[#This Row],[_201910]]*1,"")</f>
        <v>-0.56944444444444442</v>
      </c>
    </row>
    <row r="2464" spans="1:8">
      <c r="A2464" s="132">
        <v>202222</v>
      </c>
      <c r="B2464" s="133" t="s">
        <v>1148</v>
      </c>
      <c r="C2464" s="134">
        <v>1472</v>
      </c>
      <c r="D2464" s="134">
        <v>1089</v>
      </c>
      <c r="E2464" s="134">
        <v>771</v>
      </c>
      <c r="F2464" s="134">
        <v>667</v>
      </c>
      <c r="G2464" s="135">
        <v>577</v>
      </c>
      <c r="H2464" s="137">
        <f>IFERROR((Table19[[#This Row],[_202310]]-Table19[[#This Row],[_201910]])/Table19[[#This Row],[_201910]]*1,"")</f>
        <v>-0.60801630434782605</v>
      </c>
    </row>
    <row r="2465" spans="1:8">
      <c r="A2465" s="132">
        <v>202222</v>
      </c>
      <c r="B2465" s="133" t="s">
        <v>1149</v>
      </c>
      <c r="C2465" s="134">
        <v>2685</v>
      </c>
      <c r="D2465" s="134">
        <v>1738</v>
      </c>
      <c r="E2465" s="134">
        <v>1260</v>
      </c>
      <c r="F2465" s="134">
        <v>1231</v>
      </c>
      <c r="G2465" s="135">
        <v>862</v>
      </c>
      <c r="H2465" s="137">
        <f>IFERROR((Table19[[#This Row],[_202310]]-Table19[[#This Row],[_201910]])/Table19[[#This Row],[_201910]]*1,"")</f>
        <v>-0.67895716945996276</v>
      </c>
    </row>
    <row r="2466" spans="1:8">
      <c r="A2466" s="132">
        <v>202222</v>
      </c>
      <c r="B2466" s="133" t="s">
        <v>1150</v>
      </c>
      <c r="C2466" s="134">
        <v>4229</v>
      </c>
      <c r="D2466" s="134">
        <v>2878</v>
      </c>
      <c r="E2466" s="134">
        <v>2075</v>
      </c>
      <c r="F2466" s="134">
        <v>1935</v>
      </c>
      <c r="G2466" s="135">
        <v>1470</v>
      </c>
      <c r="H2466" s="137">
        <f>IFERROR((Table19[[#This Row],[_202310]]-Table19[[#This Row],[_201910]])/Table19[[#This Row],[_201910]]*1,"")</f>
        <v>-0.65240009458500825</v>
      </c>
    </row>
    <row r="2467" spans="1:8">
      <c r="A2467" s="132">
        <v>202222</v>
      </c>
      <c r="B2467" s="133" t="s">
        <v>1151</v>
      </c>
      <c r="C2467" s="134">
        <v>17</v>
      </c>
      <c r="D2467" s="134">
        <v>22</v>
      </c>
      <c r="E2467" s="134">
        <v>27</v>
      </c>
      <c r="F2467" s="134">
        <v>30</v>
      </c>
      <c r="G2467" s="135">
        <v>33</v>
      </c>
      <c r="H2467" s="137">
        <f>IFERROR((Table19[[#This Row],[_202310]]-Table19[[#This Row],[_201910]])/Table19[[#This Row],[_201910]]*1,"")</f>
        <v>0.94117647058823528</v>
      </c>
    </row>
    <row r="2468" spans="1:8">
      <c r="A2468" s="132">
        <v>202222</v>
      </c>
      <c r="B2468" s="133" t="s">
        <v>1152</v>
      </c>
      <c r="C2468" s="134">
        <v>30</v>
      </c>
      <c r="D2468" s="134">
        <v>31</v>
      </c>
      <c r="E2468" s="134">
        <v>29</v>
      </c>
      <c r="F2468" s="134">
        <v>26</v>
      </c>
      <c r="G2468" s="135">
        <v>28</v>
      </c>
      <c r="H2468" s="137">
        <f>IFERROR((Table19[[#This Row],[_202310]]-Table19[[#This Row],[_201910]])/Table19[[#This Row],[_201910]]*1,"")</f>
        <v>-6.6666666666666666E-2</v>
      </c>
    </row>
    <row r="2469" spans="1:8">
      <c r="A2469" s="132">
        <v>202222</v>
      </c>
      <c r="B2469" s="133" t="s">
        <v>1153</v>
      </c>
      <c r="C2469" s="134">
        <v>1</v>
      </c>
      <c r="D2469" s="134">
        <v>1</v>
      </c>
      <c r="E2469" s="134">
        <v>2</v>
      </c>
      <c r="F2469" s="134">
        <v>1</v>
      </c>
      <c r="G2469" s="135">
        <v>1</v>
      </c>
      <c r="H2469" s="137">
        <f>IFERROR((Table19[[#This Row],[_202310]]-Table19[[#This Row],[_201910]])/Table19[[#This Row],[_201910]]*1,"")</f>
        <v>0</v>
      </c>
    </row>
    <row r="2470" spans="1:8">
      <c r="A2470" s="132">
        <v>202222</v>
      </c>
      <c r="B2470" s="133" t="s">
        <v>1154</v>
      </c>
      <c r="C2470" s="134">
        <v>29</v>
      </c>
      <c r="D2470" s="134">
        <v>30</v>
      </c>
      <c r="E2470" s="134">
        <v>27</v>
      </c>
      <c r="F2470" s="134">
        <v>24</v>
      </c>
      <c r="G2470" s="135">
        <v>26</v>
      </c>
      <c r="H2470" s="137">
        <f>IFERROR((Table19[[#This Row],[_202310]]-Table19[[#This Row],[_201910]])/Table19[[#This Row],[_201910]]*1,"")</f>
        <v>-0.10344827586206896</v>
      </c>
    </row>
    <row r="2471" spans="1:8">
      <c r="A2471" s="132">
        <v>202222</v>
      </c>
      <c r="B2471" s="133" t="s">
        <v>1155</v>
      </c>
      <c r="C2471" s="134">
        <v>53</v>
      </c>
      <c r="D2471" s="134">
        <v>47</v>
      </c>
      <c r="E2471" s="134">
        <v>44</v>
      </c>
      <c r="F2471" s="134">
        <v>45</v>
      </c>
      <c r="G2471" s="135">
        <v>39</v>
      </c>
      <c r="H2471" s="137">
        <f>IFERROR((Table19[[#This Row],[_202310]]-Table19[[#This Row],[_201910]])/Table19[[#This Row],[_201910]]*1,"")</f>
        <v>-0.26415094339622641</v>
      </c>
    </row>
    <row r="2472" spans="1:8">
      <c r="A2472" s="132">
        <v>202356</v>
      </c>
      <c r="B2472" s="133" t="s">
        <v>1130</v>
      </c>
      <c r="C2472" s="134">
        <v>2535</v>
      </c>
      <c r="D2472" s="134">
        <v>2214</v>
      </c>
      <c r="E2472" s="134">
        <v>2040</v>
      </c>
      <c r="F2472" s="134">
        <v>3113</v>
      </c>
      <c r="G2472" s="135">
        <v>2760</v>
      </c>
      <c r="H2472" s="137">
        <f>IFERROR((Table19[[#This Row],[_202310]]-Table19[[#This Row],[_201910]])/Table19[[#This Row],[_201910]]*1,"")</f>
        <v>8.8757396449704137E-2</v>
      </c>
    </row>
    <row r="2473" spans="1:8">
      <c r="A2473" s="132">
        <v>202356</v>
      </c>
      <c r="B2473" s="133" t="s">
        <v>1131</v>
      </c>
      <c r="C2473" s="134">
        <v>2</v>
      </c>
      <c r="D2473" s="134">
        <v>1</v>
      </c>
      <c r="E2473" s="134">
        <v>6</v>
      </c>
      <c r="F2473" s="134">
        <v>2</v>
      </c>
      <c r="G2473" s="135">
        <v>4</v>
      </c>
      <c r="H2473" s="137">
        <f>IFERROR((Table19[[#This Row],[_202310]]-Table19[[#This Row],[_201910]])/Table19[[#This Row],[_201910]]*1,"")</f>
        <v>1</v>
      </c>
    </row>
    <row r="2474" spans="1:8">
      <c r="A2474" s="132">
        <v>202356</v>
      </c>
      <c r="B2474" s="133" t="s">
        <v>1132</v>
      </c>
      <c r="C2474" s="134">
        <v>2533</v>
      </c>
      <c r="D2474" s="134">
        <v>2213</v>
      </c>
      <c r="E2474" s="134">
        <v>2034</v>
      </c>
      <c r="F2474" s="134">
        <v>3111</v>
      </c>
      <c r="G2474" s="135">
        <v>2756</v>
      </c>
      <c r="H2474" s="137">
        <f>IFERROR((Table19[[#This Row],[_202310]]-Table19[[#This Row],[_201910]])/Table19[[#This Row],[_201910]]*1,"")</f>
        <v>8.8037899723647853E-2</v>
      </c>
    </row>
    <row r="2475" spans="1:8">
      <c r="A2475" s="132">
        <v>202356</v>
      </c>
      <c r="B2475" s="133" t="s">
        <v>1133</v>
      </c>
      <c r="C2475" s="134">
        <v>30</v>
      </c>
      <c r="D2475" s="134">
        <v>9</v>
      </c>
      <c r="E2475" s="134">
        <v>9</v>
      </c>
      <c r="F2475" s="134">
        <v>69</v>
      </c>
      <c r="G2475" s="135">
        <v>70</v>
      </c>
      <c r="H2475" s="137">
        <f>IFERROR((Table19[[#This Row],[_202310]]-Table19[[#This Row],[_201910]])/Table19[[#This Row],[_201910]]*1,"")</f>
        <v>1.3333333333333333</v>
      </c>
    </row>
    <row r="2476" spans="1:8">
      <c r="A2476" s="132">
        <v>202356</v>
      </c>
      <c r="B2476" s="133" t="s">
        <v>1134</v>
      </c>
      <c r="C2476" s="134">
        <v>141</v>
      </c>
      <c r="D2476" s="134">
        <v>192</v>
      </c>
      <c r="E2476" s="134">
        <v>276</v>
      </c>
      <c r="F2476" s="134">
        <v>479</v>
      </c>
      <c r="G2476" s="135">
        <v>481</v>
      </c>
      <c r="H2476" s="137">
        <f>IFERROR((Table19[[#This Row],[_202310]]-Table19[[#This Row],[_201910]])/Table19[[#This Row],[_201910]]*1,"")</f>
        <v>2.4113475177304964</v>
      </c>
    </row>
    <row r="2477" spans="1:8">
      <c r="A2477" s="132">
        <v>202356</v>
      </c>
      <c r="B2477" s="133" t="s">
        <v>1135</v>
      </c>
      <c r="C2477" s="134" t="s">
        <v>129</v>
      </c>
      <c r="D2477" s="134" t="s">
        <v>129</v>
      </c>
      <c r="E2477" s="134" t="s">
        <v>129</v>
      </c>
      <c r="F2477" s="134" t="s">
        <v>129</v>
      </c>
      <c r="G2477" s="135" t="s">
        <v>129</v>
      </c>
      <c r="H2477" s="137" t="str">
        <f>IFERROR((Table19[[#This Row],[_202310]]-Table19[[#This Row],[_201910]])/Table19[[#This Row],[_201910]]*1,"")</f>
        <v/>
      </c>
    </row>
    <row r="2478" spans="1:8">
      <c r="A2478" s="132">
        <v>202356</v>
      </c>
      <c r="B2478" s="133" t="s">
        <v>1136</v>
      </c>
      <c r="C2478" s="134">
        <v>171</v>
      </c>
      <c r="D2478" s="134">
        <v>201</v>
      </c>
      <c r="E2478" s="134">
        <v>285</v>
      </c>
      <c r="F2478" s="134">
        <v>548</v>
      </c>
      <c r="G2478" s="135">
        <v>551</v>
      </c>
      <c r="H2478" s="137">
        <f>IFERROR((Table19[[#This Row],[_202310]]-Table19[[#This Row],[_201910]])/Table19[[#This Row],[_201910]]*1,"")</f>
        <v>2.2222222222222223</v>
      </c>
    </row>
    <row r="2479" spans="1:8">
      <c r="A2479" s="132">
        <v>202356</v>
      </c>
      <c r="B2479" s="133" t="s">
        <v>1137</v>
      </c>
      <c r="C2479" s="134">
        <v>7</v>
      </c>
      <c r="D2479" s="134">
        <v>9</v>
      </c>
      <c r="E2479" s="134">
        <v>14</v>
      </c>
      <c r="F2479" s="134">
        <v>18</v>
      </c>
      <c r="G2479" s="135">
        <v>20</v>
      </c>
      <c r="H2479" s="137">
        <f>IFERROR((Table19[[#This Row],[_202310]]-Table19[[#This Row],[_201910]])/Table19[[#This Row],[_201910]]*1,"")</f>
        <v>1.8571428571428572</v>
      </c>
    </row>
    <row r="2480" spans="1:8">
      <c r="A2480" s="132">
        <v>202356</v>
      </c>
      <c r="B2480" s="133" t="s">
        <v>1138</v>
      </c>
      <c r="C2480" s="134">
        <v>47</v>
      </c>
      <c r="D2480" s="134">
        <v>13</v>
      </c>
      <c r="E2480" s="134">
        <v>13</v>
      </c>
      <c r="F2480" s="134">
        <v>82</v>
      </c>
      <c r="G2480" s="135">
        <v>71</v>
      </c>
      <c r="H2480" s="137">
        <f>IFERROR((Table19[[#This Row],[_202310]]-Table19[[#This Row],[_201910]])/Table19[[#This Row],[_201910]]*1,"")</f>
        <v>0.51063829787234039</v>
      </c>
    </row>
    <row r="2481" spans="1:8">
      <c r="A2481" s="132">
        <v>202356</v>
      </c>
      <c r="B2481" s="133" t="s">
        <v>1139</v>
      </c>
      <c r="C2481" s="134">
        <v>228</v>
      </c>
      <c r="D2481" s="134">
        <v>294</v>
      </c>
      <c r="E2481" s="134">
        <v>382</v>
      </c>
      <c r="F2481" s="134">
        <v>615</v>
      </c>
      <c r="G2481" s="135">
        <v>601</v>
      </c>
      <c r="H2481" s="137">
        <f>IFERROR((Table19[[#This Row],[_202310]]-Table19[[#This Row],[_201910]])/Table19[[#This Row],[_201910]]*1,"")</f>
        <v>1.6359649122807018</v>
      </c>
    </row>
    <row r="2482" spans="1:8">
      <c r="A2482" s="132">
        <v>202356</v>
      </c>
      <c r="B2482" s="133" t="s">
        <v>1140</v>
      </c>
      <c r="C2482" s="134" t="s">
        <v>129</v>
      </c>
      <c r="D2482" s="134" t="s">
        <v>129</v>
      </c>
      <c r="E2482" s="134" t="s">
        <v>129</v>
      </c>
      <c r="F2482" s="134" t="s">
        <v>129</v>
      </c>
      <c r="G2482" s="135" t="s">
        <v>129</v>
      </c>
      <c r="H2482" s="137" t="str">
        <f>IFERROR((Table19[[#This Row],[_202310]]-Table19[[#This Row],[_201910]])/Table19[[#This Row],[_201910]]*1,"")</f>
        <v/>
      </c>
    </row>
    <row r="2483" spans="1:8">
      <c r="A2483" s="132">
        <v>202356</v>
      </c>
      <c r="B2483" s="133" t="s">
        <v>1141</v>
      </c>
      <c r="C2483" s="134">
        <v>275</v>
      </c>
      <c r="D2483" s="134">
        <v>307</v>
      </c>
      <c r="E2483" s="134">
        <v>395</v>
      </c>
      <c r="F2483" s="134">
        <v>697</v>
      </c>
      <c r="G2483" s="135">
        <v>672</v>
      </c>
      <c r="H2483" s="137">
        <f>IFERROR((Table19[[#This Row],[_202310]]-Table19[[#This Row],[_201910]])/Table19[[#This Row],[_201910]]*1,"")</f>
        <v>1.4436363636363636</v>
      </c>
    </row>
    <row r="2484" spans="1:8">
      <c r="A2484" s="132">
        <v>202356</v>
      </c>
      <c r="B2484" s="133" t="s">
        <v>1142</v>
      </c>
      <c r="C2484" s="134">
        <v>11</v>
      </c>
      <c r="D2484" s="134">
        <v>14</v>
      </c>
      <c r="E2484" s="134">
        <v>19</v>
      </c>
      <c r="F2484" s="134">
        <v>22</v>
      </c>
      <c r="G2484" s="135">
        <v>24</v>
      </c>
      <c r="H2484" s="137">
        <f>IFERROR((Table19[[#This Row],[_202310]]-Table19[[#This Row],[_201910]])/Table19[[#This Row],[_201910]]*1,"")</f>
        <v>1.1818181818181819</v>
      </c>
    </row>
    <row r="2485" spans="1:8">
      <c r="A2485" s="132">
        <v>202356</v>
      </c>
      <c r="B2485" s="133" t="s">
        <v>1143</v>
      </c>
      <c r="C2485" s="134">
        <v>54</v>
      </c>
      <c r="D2485" s="134">
        <v>14</v>
      </c>
      <c r="E2485" s="134">
        <v>15</v>
      </c>
      <c r="F2485" s="134">
        <v>82</v>
      </c>
      <c r="G2485" s="135">
        <v>80</v>
      </c>
      <c r="H2485" s="137">
        <f>IFERROR((Table19[[#This Row],[_202310]]-Table19[[#This Row],[_201910]])/Table19[[#This Row],[_201910]]*1,"")</f>
        <v>0.48148148148148145</v>
      </c>
    </row>
    <row r="2486" spans="1:8">
      <c r="A2486" s="132">
        <v>202356</v>
      </c>
      <c r="B2486" s="133" t="s">
        <v>1144</v>
      </c>
      <c r="C2486" s="134">
        <v>270</v>
      </c>
      <c r="D2486" s="134">
        <v>334</v>
      </c>
      <c r="E2486" s="134">
        <v>419</v>
      </c>
      <c r="F2486" s="134">
        <v>681</v>
      </c>
      <c r="G2486" s="135">
        <v>634</v>
      </c>
      <c r="H2486" s="137">
        <f>IFERROR((Table19[[#This Row],[_202310]]-Table19[[#This Row],[_201910]])/Table19[[#This Row],[_201910]]*1,"")</f>
        <v>1.3481481481481481</v>
      </c>
    </row>
    <row r="2487" spans="1:8">
      <c r="A2487" s="132">
        <v>202356</v>
      </c>
      <c r="B2487" s="133" t="s">
        <v>1145</v>
      </c>
      <c r="C2487" s="134" t="s">
        <v>129</v>
      </c>
      <c r="D2487" s="134" t="s">
        <v>129</v>
      </c>
      <c r="E2487" s="134" t="s">
        <v>129</v>
      </c>
      <c r="F2487" s="134" t="s">
        <v>129</v>
      </c>
      <c r="G2487" s="135" t="s">
        <v>129</v>
      </c>
      <c r="H2487" s="137" t="str">
        <f>IFERROR((Table19[[#This Row],[_202310]]-Table19[[#This Row],[_201910]])/Table19[[#This Row],[_201910]]*1,"")</f>
        <v/>
      </c>
    </row>
    <row r="2488" spans="1:8">
      <c r="A2488" s="132">
        <v>202356</v>
      </c>
      <c r="B2488" s="133" t="s">
        <v>1146</v>
      </c>
      <c r="C2488" s="134">
        <v>324</v>
      </c>
      <c r="D2488" s="134">
        <v>348</v>
      </c>
      <c r="E2488" s="134">
        <v>434</v>
      </c>
      <c r="F2488" s="134">
        <v>763</v>
      </c>
      <c r="G2488" s="135">
        <v>714</v>
      </c>
      <c r="H2488" s="137">
        <f>IFERROR((Table19[[#This Row],[_202310]]-Table19[[#This Row],[_201910]])/Table19[[#This Row],[_201910]]*1,"")</f>
        <v>1.2037037037037037</v>
      </c>
    </row>
    <row r="2489" spans="1:8">
      <c r="A2489" s="132">
        <v>202356</v>
      </c>
      <c r="B2489" s="133" t="s">
        <v>1147</v>
      </c>
      <c r="C2489" s="134">
        <v>69</v>
      </c>
      <c r="D2489" s="134">
        <v>67</v>
      </c>
      <c r="E2489" s="134">
        <v>43</v>
      </c>
      <c r="F2489" s="134">
        <v>53</v>
      </c>
      <c r="G2489" s="135">
        <v>51</v>
      </c>
      <c r="H2489" s="137">
        <f>IFERROR((Table19[[#This Row],[_202310]]-Table19[[#This Row],[_201910]])/Table19[[#This Row],[_201910]]*1,"")</f>
        <v>-0.2608695652173913</v>
      </c>
    </row>
    <row r="2490" spans="1:8">
      <c r="A2490" s="132">
        <v>202356</v>
      </c>
      <c r="B2490" s="133" t="s">
        <v>1148</v>
      </c>
      <c r="C2490" s="134">
        <v>751</v>
      </c>
      <c r="D2490" s="134">
        <v>722</v>
      </c>
      <c r="E2490" s="134">
        <v>653</v>
      </c>
      <c r="F2490" s="134">
        <v>665</v>
      </c>
      <c r="G2490" s="135">
        <v>582</v>
      </c>
      <c r="H2490" s="137">
        <f>IFERROR((Table19[[#This Row],[_202310]]-Table19[[#This Row],[_201910]])/Table19[[#This Row],[_201910]]*1,"")</f>
        <v>-0.22503328894806923</v>
      </c>
    </row>
    <row r="2491" spans="1:8">
      <c r="A2491" s="132">
        <v>202356</v>
      </c>
      <c r="B2491" s="133" t="s">
        <v>1149</v>
      </c>
      <c r="C2491" s="134">
        <v>1389</v>
      </c>
      <c r="D2491" s="134">
        <v>1076</v>
      </c>
      <c r="E2491" s="134">
        <v>904</v>
      </c>
      <c r="F2491" s="134">
        <v>1630</v>
      </c>
      <c r="G2491" s="135">
        <v>1409</v>
      </c>
      <c r="H2491" s="137">
        <f>IFERROR((Table19[[#This Row],[_202310]]-Table19[[#This Row],[_201910]])/Table19[[#This Row],[_201910]]*1,"")</f>
        <v>1.4398848092152628E-2</v>
      </c>
    </row>
    <row r="2492" spans="1:8">
      <c r="A2492" s="132">
        <v>202356</v>
      </c>
      <c r="B2492" s="133" t="s">
        <v>1150</v>
      </c>
      <c r="C2492" s="134">
        <v>2209</v>
      </c>
      <c r="D2492" s="134">
        <v>1865</v>
      </c>
      <c r="E2492" s="134">
        <v>1600</v>
      </c>
      <c r="F2492" s="134">
        <v>2348</v>
      </c>
      <c r="G2492" s="135">
        <v>2042</v>
      </c>
      <c r="H2492" s="137">
        <f>IFERROR((Table19[[#This Row],[_202310]]-Table19[[#This Row],[_201910]])/Table19[[#This Row],[_201910]]*1,"")</f>
        <v>-7.5599818922589407E-2</v>
      </c>
    </row>
    <row r="2493" spans="1:8">
      <c r="A2493" s="132">
        <v>202356</v>
      </c>
      <c r="B2493" s="133" t="s">
        <v>1151</v>
      </c>
      <c r="C2493" s="134">
        <v>13</v>
      </c>
      <c r="D2493" s="134">
        <v>16</v>
      </c>
      <c r="E2493" s="134">
        <v>21</v>
      </c>
      <c r="F2493" s="134">
        <v>25</v>
      </c>
      <c r="G2493" s="135">
        <v>26</v>
      </c>
      <c r="H2493" s="137">
        <f>IFERROR((Table19[[#This Row],[_202310]]-Table19[[#This Row],[_201910]])/Table19[[#This Row],[_201910]]*1,"")</f>
        <v>1</v>
      </c>
    </row>
    <row r="2494" spans="1:8">
      <c r="A2494" s="132">
        <v>202356</v>
      </c>
      <c r="B2494" s="133" t="s">
        <v>1152</v>
      </c>
      <c r="C2494" s="134">
        <v>32</v>
      </c>
      <c r="D2494" s="134">
        <v>36</v>
      </c>
      <c r="E2494" s="134">
        <v>34</v>
      </c>
      <c r="F2494" s="134">
        <v>23</v>
      </c>
      <c r="G2494" s="135">
        <v>23</v>
      </c>
      <c r="H2494" s="137">
        <f>IFERROR((Table19[[#This Row],[_202310]]-Table19[[#This Row],[_201910]])/Table19[[#This Row],[_201910]]*1,"")</f>
        <v>-0.28125</v>
      </c>
    </row>
    <row r="2495" spans="1:8">
      <c r="A2495" s="132">
        <v>202356</v>
      </c>
      <c r="B2495" s="133" t="s">
        <v>1153</v>
      </c>
      <c r="C2495" s="134">
        <v>3</v>
      </c>
      <c r="D2495" s="134">
        <v>3</v>
      </c>
      <c r="E2495" s="134">
        <v>2</v>
      </c>
      <c r="F2495" s="134">
        <v>2</v>
      </c>
      <c r="G2495" s="135">
        <v>2</v>
      </c>
      <c r="H2495" s="137">
        <f>IFERROR((Table19[[#This Row],[_202310]]-Table19[[#This Row],[_201910]])/Table19[[#This Row],[_201910]]*1,"")</f>
        <v>-0.33333333333333331</v>
      </c>
    </row>
    <row r="2496" spans="1:8">
      <c r="A2496" s="132">
        <v>202356</v>
      </c>
      <c r="B2496" s="133" t="s">
        <v>1154</v>
      </c>
      <c r="C2496" s="134">
        <v>30</v>
      </c>
      <c r="D2496" s="134">
        <v>33</v>
      </c>
      <c r="E2496" s="134">
        <v>32</v>
      </c>
      <c r="F2496" s="134">
        <v>21</v>
      </c>
      <c r="G2496" s="135">
        <v>21</v>
      </c>
      <c r="H2496" s="137">
        <f>IFERROR((Table19[[#This Row],[_202310]]-Table19[[#This Row],[_201910]])/Table19[[#This Row],[_201910]]*1,"")</f>
        <v>-0.3</v>
      </c>
    </row>
    <row r="2497" spans="1:8">
      <c r="A2497" s="132">
        <v>202356</v>
      </c>
      <c r="B2497" s="133" t="s">
        <v>1155</v>
      </c>
      <c r="C2497" s="134">
        <v>55</v>
      </c>
      <c r="D2497" s="134">
        <v>49</v>
      </c>
      <c r="E2497" s="134">
        <v>44</v>
      </c>
      <c r="F2497" s="134">
        <v>52</v>
      </c>
      <c r="G2497" s="135">
        <v>51</v>
      </c>
      <c r="H2497" s="137">
        <f>IFERROR((Table19[[#This Row],[_202310]]-Table19[[#This Row],[_201910]])/Table19[[#This Row],[_201910]]*1,"")</f>
        <v>-7.2727272727272724E-2</v>
      </c>
    </row>
    <row r="2498" spans="1:8">
      <c r="A2498" s="132">
        <v>203748</v>
      </c>
      <c r="B2498" s="133" t="s">
        <v>1130</v>
      </c>
      <c r="C2498" s="134">
        <v>1383</v>
      </c>
      <c r="D2498" s="134">
        <v>1373</v>
      </c>
      <c r="E2498" s="134">
        <v>1121</v>
      </c>
      <c r="F2498" s="134">
        <v>1050</v>
      </c>
      <c r="G2498" s="135">
        <v>1097</v>
      </c>
      <c r="H2498" s="137">
        <f>IFERROR((Table19[[#This Row],[_202310]]-Table19[[#This Row],[_201910]])/Table19[[#This Row],[_201910]]*1,"")</f>
        <v>-0.20679681851048445</v>
      </c>
    </row>
    <row r="2499" spans="1:8">
      <c r="A2499" s="132">
        <v>203748</v>
      </c>
      <c r="B2499" s="133" t="s">
        <v>1131</v>
      </c>
      <c r="C2499" s="134">
        <v>1</v>
      </c>
      <c r="D2499" s="134">
        <v>4</v>
      </c>
      <c r="E2499" s="134">
        <v>1</v>
      </c>
      <c r="F2499" s="134">
        <v>0</v>
      </c>
      <c r="G2499" s="135">
        <v>2</v>
      </c>
      <c r="H2499" s="137">
        <f>IFERROR((Table19[[#This Row],[_202310]]-Table19[[#This Row],[_201910]])/Table19[[#This Row],[_201910]]*1,"")</f>
        <v>1</v>
      </c>
    </row>
    <row r="2500" spans="1:8">
      <c r="A2500" s="132">
        <v>203748</v>
      </c>
      <c r="B2500" s="133" t="s">
        <v>1132</v>
      </c>
      <c r="C2500" s="134">
        <v>1382</v>
      </c>
      <c r="D2500" s="134">
        <v>1369</v>
      </c>
      <c r="E2500" s="134">
        <v>1120</v>
      </c>
      <c r="F2500" s="134">
        <v>1050</v>
      </c>
      <c r="G2500" s="135">
        <v>1095</v>
      </c>
      <c r="H2500" s="137">
        <f>IFERROR((Table19[[#This Row],[_202310]]-Table19[[#This Row],[_201910]])/Table19[[#This Row],[_201910]]*1,"")</f>
        <v>-0.20767004341534009</v>
      </c>
    </row>
    <row r="2501" spans="1:8">
      <c r="A2501" s="132">
        <v>203748</v>
      </c>
      <c r="B2501" s="133" t="s">
        <v>1133</v>
      </c>
      <c r="C2501" s="134">
        <v>20</v>
      </c>
      <c r="D2501" s="134">
        <v>15</v>
      </c>
      <c r="E2501" s="134">
        <v>15</v>
      </c>
      <c r="F2501" s="134">
        <v>17</v>
      </c>
      <c r="G2501" s="135">
        <v>21</v>
      </c>
      <c r="H2501" s="137">
        <f>IFERROR((Table19[[#This Row],[_202310]]-Table19[[#This Row],[_201910]])/Table19[[#This Row],[_201910]]*1,"")</f>
        <v>0.05</v>
      </c>
    </row>
    <row r="2502" spans="1:8">
      <c r="A2502" s="132">
        <v>203748</v>
      </c>
      <c r="B2502" s="133" t="s">
        <v>1134</v>
      </c>
      <c r="C2502" s="134">
        <v>216</v>
      </c>
      <c r="D2502" s="134">
        <v>248</v>
      </c>
      <c r="E2502" s="134">
        <v>275</v>
      </c>
      <c r="F2502" s="134">
        <v>283</v>
      </c>
      <c r="G2502" s="135">
        <v>366</v>
      </c>
      <c r="H2502" s="137">
        <f>IFERROR((Table19[[#This Row],[_202310]]-Table19[[#This Row],[_201910]])/Table19[[#This Row],[_201910]]*1,"")</f>
        <v>0.69444444444444442</v>
      </c>
    </row>
    <row r="2503" spans="1:8">
      <c r="A2503" s="132">
        <v>203748</v>
      </c>
      <c r="B2503" s="133" t="s">
        <v>1135</v>
      </c>
      <c r="C2503" s="134">
        <v>0</v>
      </c>
      <c r="D2503" s="134">
        <v>0</v>
      </c>
      <c r="E2503" s="134">
        <v>0</v>
      </c>
      <c r="F2503" s="134">
        <v>0</v>
      </c>
      <c r="G2503" s="135">
        <v>0</v>
      </c>
      <c r="H2503" s="137" t="str">
        <f>IFERROR((Table19[[#This Row],[_202310]]-Table19[[#This Row],[_201910]])/Table19[[#This Row],[_201910]]*1,"")</f>
        <v/>
      </c>
    </row>
    <row r="2504" spans="1:8">
      <c r="A2504" s="132">
        <v>203748</v>
      </c>
      <c r="B2504" s="133" t="s">
        <v>1136</v>
      </c>
      <c r="C2504" s="134">
        <v>236</v>
      </c>
      <c r="D2504" s="134">
        <v>263</v>
      </c>
      <c r="E2504" s="134">
        <v>290</v>
      </c>
      <c r="F2504" s="134">
        <v>300</v>
      </c>
      <c r="G2504" s="135">
        <v>387</v>
      </c>
      <c r="H2504" s="137">
        <f>IFERROR((Table19[[#This Row],[_202310]]-Table19[[#This Row],[_201910]])/Table19[[#This Row],[_201910]]*1,"")</f>
        <v>0.63983050847457623</v>
      </c>
    </row>
    <row r="2505" spans="1:8">
      <c r="A2505" s="132">
        <v>203748</v>
      </c>
      <c r="B2505" s="133" t="s">
        <v>1137</v>
      </c>
      <c r="C2505" s="134">
        <v>17</v>
      </c>
      <c r="D2505" s="134">
        <v>19</v>
      </c>
      <c r="E2505" s="134">
        <v>26</v>
      </c>
      <c r="F2505" s="134">
        <v>29</v>
      </c>
      <c r="G2505" s="135">
        <v>35</v>
      </c>
      <c r="H2505" s="137">
        <f>IFERROR((Table19[[#This Row],[_202310]]-Table19[[#This Row],[_201910]])/Table19[[#This Row],[_201910]]*1,"")</f>
        <v>1.0588235294117647</v>
      </c>
    </row>
    <row r="2506" spans="1:8">
      <c r="A2506" s="132">
        <v>203748</v>
      </c>
      <c r="B2506" s="133" t="s">
        <v>1138</v>
      </c>
      <c r="C2506" s="134">
        <v>23</v>
      </c>
      <c r="D2506" s="134">
        <v>17</v>
      </c>
      <c r="E2506" s="134">
        <v>20</v>
      </c>
      <c r="F2506" s="134">
        <v>30</v>
      </c>
      <c r="G2506" s="135">
        <v>24</v>
      </c>
      <c r="H2506" s="137">
        <f>IFERROR((Table19[[#This Row],[_202310]]-Table19[[#This Row],[_201910]])/Table19[[#This Row],[_201910]]*1,"")</f>
        <v>4.3478260869565216E-2</v>
      </c>
    </row>
    <row r="2507" spans="1:8">
      <c r="A2507" s="132">
        <v>203748</v>
      </c>
      <c r="B2507" s="133" t="s">
        <v>1139</v>
      </c>
      <c r="C2507" s="134">
        <v>327</v>
      </c>
      <c r="D2507" s="134">
        <v>338</v>
      </c>
      <c r="E2507" s="134">
        <v>350</v>
      </c>
      <c r="F2507" s="134">
        <v>348</v>
      </c>
      <c r="G2507" s="135">
        <v>420</v>
      </c>
      <c r="H2507" s="137">
        <f>IFERROR((Table19[[#This Row],[_202310]]-Table19[[#This Row],[_201910]])/Table19[[#This Row],[_201910]]*1,"")</f>
        <v>0.28440366972477066</v>
      </c>
    </row>
    <row r="2508" spans="1:8">
      <c r="A2508" s="132">
        <v>203748</v>
      </c>
      <c r="B2508" s="133" t="s">
        <v>1140</v>
      </c>
      <c r="C2508" s="134">
        <v>0</v>
      </c>
      <c r="D2508" s="134">
        <v>0</v>
      </c>
      <c r="E2508" s="134">
        <v>0</v>
      </c>
      <c r="F2508" s="134">
        <v>0</v>
      </c>
      <c r="G2508" s="135">
        <v>1</v>
      </c>
      <c r="H2508" s="137" t="str">
        <f>IFERROR((Table19[[#This Row],[_202310]]-Table19[[#This Row],[_201910]])/Table19[[#This Row],[_201910]]*1,"")</f>
        <v/>
      </c>
    </row>
    <row r="2509" spans="1:8">
      <c r="A2509" s="132">
        <v>203748</v>
      </c>
      <c r="B2509" s="133" t="s">
        <v>1141</v>
      </c>
      <c r="C2509" s="134">
        <v>350</v>
      </c>
      <c r="D2509" s="134">
        <v>355</v>
      </c>
      <c r="E2509" s="134">
        <v>370</v>
      </c>
      <c r="F2509" s="134">
        <v>378</v>
      </c>
      <c r="G2509" s="135">
        <v>445</v>
      </c>
      <c r="H2509" s="137">
        <f>IFERROR((Table19[[#This Row],[_202310]]-Table19[[#This Row],[_201910]])/Table19[[#This Row],[_201910]]*1,"")</f>
        <v>0.27142857142857141</v>
      </c>
    </row>
    <row r="2510" spans="1:8">
      <c r="A2510" s="132">
        <v>203748</v>
      </c>
      <c r="B2510" s="133" t="s">
        <v>1142</v>
      </c>
      <c r="C2510" s="134">
        <v>25</v>
      </c>
      <c r="D2510" s="134">
        <v>26</v>
      </c>
      <c r="E2510" s="134">
        <v>33</v>
      </c>
      <c r="F2510" s="134">
        <v>36</v>
      </c>
      <c r="G2510" s="135">
        <v>41</v>
      </c>
      <c r="H2510" s="137">
        <f>IFERROR((Table19[[#This Row],[_202310]]-Table19[[#This Row],[_201910]])/Table19[[#This Row],[_201910]]*1,"")</f>
        <v>0.64</v>
      </c>
    </row>
    <row r="2511" spans="1:8">
      <c r="A2511" s="132">
        <v>203748</v>
      </c>
      <c r="B2511" s="133" t="s">
        <v>1143</v>
      </c>
      <c r="C2511" s="134">
        <v>25</v>
      </c>
      <c r="D2511" s="134">
        <v>25</v>
      </c>
      <c r="E2511" s="134">
        <v>33</v>
      </c>
      <c r="F2511" s="134">
        <v>38</v>
      </c>
      <c r="G2511" s="135">
        <v>29</v>
      </c>
      <c r="H2511" s="137">
        <f>IFERROR((Table19[[#This Row],[_202310]]-Table19[[#This Row],[_201910]])/Table19[[#This Row],[_201910]]*1,"")</f>
        <v>0.16</v>
      </c>
    </row>
    <row r="2512" spans="1:8">
      <c r="A2512" s="132">
        <v>203748</v>
      </c>
      <c r="B2512" s="133" t="s">
        <v>1144</v>
      </c>
      <c r="C2512" s="134">
        <v>363</v>
      </c>
      <c r="D2512" s="134">
        <v>373</v>
      </c>
      <c r="E2512" s="134">
        <v>384</v>
      </c>
      <c r="F2512" s="134">
        <v>369</v>
      </c>
      <c r="G2512" s="135">
        <v>434</v>
      </c>
      <c r="H2512" s="137">
        <f>IFERROR((Table19[[#This Row],[_202310]]-Table19[[#This Row],[_201910]])/Table19[[#This Row],[_201910]]*1,"")</f>
        <v>0.19559228650137742</v>
      </c>
    </row>
    <row r="2513" spans="1:8">
      <c r="A2513" s="132">
        <v>203748</v>
      </c>
      <c r="B2513" s="133" t="s">
        <v>1145</v>
      </c>
      <c r="C2513" s="134">
        <v>0</v>
      </c>
      <c r="D2513" s="134">
        <v>0</v>
      </c>
      <c r="E2513" s="134">
        <v>0</v>
      </c>
      <c r="F2513" s="134">
        <v>0</v>
      </c>
      <c r="G2513" s="135">
        <v>1</v>
      </c>
      <c r="H2513" s="137" t="str">
        <f>IFERROR((Table19[[#This Row],[_202310]]-Table19[[#This Row],[_201910]])/Table19[[#This Row],[_201910]]*1,"")</f>
        <v/>
      </c>
    </row>
    <row r="2514" spans="1:8">
      <c r="A2514" s="132">
        <v>203748</v>
      </c>
      <c r="B2514" s="133" t="s">
        <v>1146</v>
      </c>
      <c r="C2514" s="134">
        <v>388</v>
      </c>
      <c r="D2514" s="134">
        <v>398</v>
      </c>
      <c r="E2514" s="134">
        <v>417</v>
      </c>
      <c r="F2514" s="134">
        <v>407</v>
      </c>
      <c r="G2514" s="135">
        <v>464</v>
      </c>
      <c r="H2514" s="137">
        <f>IFERROR((Table19[[#This Row],[_202310]]-Table19[[#This Row],[_201910]])/Table19[[#This Row],[_201910]]*1,"")</f>
        <v>0.19587628865979381</v>
      </c>
    </row>
    <row r="2515" spans="1:8">
      <c r="A2515" s="132">
        <v>203748</v>
      </c>
      <c r="B2515" s="133" t="s">
        <v>1147</v>
      </c>
      <c r="C2515" s="134">
        <v>42</v>
      </c>
      <c r="D2515" s="134">
        <v>54</v>
      </c>
      <c r="E2515" s="134">
        <v>12</v>
      </c>
      <c r="F2515" s="134">
        <v>13</v>
      </c>
      <c r="G2515" s="135">
        <v>8</v>
      </c>
      <c r="H2515" s="137">
        <f>IFERROR((Table19[[#This Row],[_202310]]-Table19[[#This Row],[_201910]])/Table19[[#This Row],[_201910]]*1,"")</f>
        <v>-0.80952380952380953</v>
      </c>
    </row>
    <row r="2516" spans="1:8">
      <c r="A2516" s="132">
        <v>203748</v>
      </c>
      <c r="B2516" s="133" t="s">
        <v>1148</v>
      </c>
      <c r="C2516" s="134">
        <v>361</v>
      </c>
      <c r="D2516" s="134">
        <v>310</v>
      </c>
      <c r="E2516" s="134">
        <v>263</v>
      </c>
      <c r="F2516" s="134">
        <v>236</v>
      </c>
      <c r="G2516" s="135">
        <v>237</v>
      </c>
      <c r="H2516" s="137">
        <f>IFERROR((Table19[[#This Row],[_202310]]-Table19[[#This Row],[_201910]])/Table19[[#This Row],[_201910]]*1,"")</f>
        <v>-0.34349030470914127</v>
      </c>
    </row>
    <row r="2517" spans="1:8">
      <c r="A2517" s="132">
        <v>203748</v>
      </c>
      <c r="B2517" s="133" t="s">
        <v>1149</v>
      </c>
      <c r="C2517" s="134">
        <v>591</v>
      </c>
      <c r="D2517" s="134">
        <v>607</v>
      </c>
      <c r="E2517" s="134">
        <v>428</v>
      </c>
      <c r="F2517" s="134">
        <v>394</v>
      </c>
      <c r="G2517" s="135">
        <v>386</v>
      </c>
      <c r="H2517" s="137">
        <f>IFERROR((Table19[[#This Row],[_202310]]-Table19[[#This Row],[_201910]])/Table19[[#This Row],[_201910]]*1,"")</f>
        <v>-0.34686971235194586</v>
      </c>
    </row>
    <row r="2518" spans="1:8">
      <c r="A2518" s="132">
        <v>203748</v>
      </c>
      <c r="B2518" s="133" t="s">
        <v>1150</v>
      </c>
      <c r="C2518" s="134">
        <v>994</v>
      </c>
      <c r="D2518" s="134">
        <v>971</v>
      </c>
      <c r="E2518" s="134">
        <v>703</v>
      </c>
      <c r="F2518" s="134">
        <v>643</v>
      </c>
      <c r="G2518" s="135">
        <v>631</v>
      </c>
      <c r="H2518" s="137">
        <f>IFERROR((Table19[[#This Row],[_202310]]-Table19[[#This Row],[_201910]])/Table19[[#This Row],[_201910]]*1,"")</f>
        <v>-0.36519114688128773</v>
      </c>
    </row>
    <row r="2519" spans="1:8">
      <c r="A2519" s="132">
        <v>203748</v>
      </c>
      <c r="B2519" s="133" t="s">
        <v>1151</v>
      </c>
      <c r="C2519" s="134">
        <v>28</v>
      </c>
      <c r="D2519" s="134">
        <v>29</v>
      </c>
      <c r="E2519" s="134">
        <v>37</v>
      </c>
      <c r="F2519" s="134">
        <v>39</v>
      </c>
      <c r="G2519" s="135">
        <v>42</v>
      </c>
      <c r="H2519" s="137">
        <f>IFERROR((Table19[[#This Row],[_202310]]-Table19[[#This Row],[_201910]])/Table19[[#This Row],[_201910]]*1,"")</f>
        <v>0.5</v>
      </c>
    </row>
    <row r="2520" spans="1:8">
      <c r="A2520" s="132">
        <v>203748</v>
      </c>
      <c r="B2520" s="133" t="s">
        <v>1152</v>
      </c>
      <c r="C2520" s="134">
        <v>29</v>
      </c>
      <c r="D2520" s="134">
        <v>27</v>
      </c>
      <c r="E2520" s="134">
        <v>25</v>
      </c>
      <c r="F2520" s="134">
        <v>24</v>
      </c>
      <c r="G2520" s="135">
        <v>22</v>
      </c>
      <c r="H2520" s="137">
        <f>IFERROR((Table19[[#This Row],[_202310]]-Table19[[#This Row],[_201910]])/Table19[[#This Row],[_201910]]*1,"")</f>
        <v>-0.2413793103448276</v>
      </c>
    </row>
    <row r="2521" spans="1:8">
      <c r="A2521" s="132">
        <v>203748</v>
      </c>
      <c r="B2521" s="133" t="s">
        <v>1153</v>
      </c>
      <c r="C2521" s="134">
        <v>3</v>
      </c>
      <c r="D2521" s="134">
        <v>4</v>
      </c>
      <c r="E2521" s="134">
        <v>1</v>
      </c>
      <c r="F2521" s="134">
        <v>1</v>
      </c>
      <c r="G2521" s="135">
        <v>1</v>
      </c>
      <c r="H2521" s="137">
        <f>IFERROR((Table19[[#This Row],[_202310]]-Table19[[#This Row],[_201910]])/Table19[[#This Row],[_201910]]*1,"")</f>
        <v>-0.66666666666666663</v>
      </c>
    </row>
    <row r="2522" spans="1:8">
      <c r="A2522" s="132">
        <v>203748</v>
      </c>
      <c r="B2522" s="133" t="s">
        <v>1154</v>
      </c>
      <c r="C2522" s="134">
        <v>26</v>
      </c>
      <c r="D2522" s="134">
        <v>23</v>
      </c>
      <c r="E2522" s="134">
        <v>23</v>
      </c>
      <c r="F2522" s="134">
        <v>22</v>
      </c>
      <c r="G2522" s="135">
        <v>22</v>
      </c>
      <c r="H2522" s="137">
        <f>IFERROR((Table19[[#This Row],[_202310]]-Table19[[#This Row],[_201910]])/Table19[[#This Row],[_201910]]*1,"")</f>
        <v>-0.15384615384615385</v>
      </c>
    </row>
    <row r="2523" spans="1:8">
      <c r="A2523" s="132">
        <v>203748</v>
      </c>
      <c r="B2523" s="133" t="s">
        <v>1155</v>
      </c>
      <c r="C2523" s="134">
        <v>43</v>
      </c>
      <c r="D2523" s="134">
        <v>44</v>
      </c>
      <c r="E2523" s="134">
        <v>38</v>
      </c>
      <c r="F2523" s="134">
        <v>38</v>
      </c>
      <c r="G2523" s="135">
        <v>35</v>
      </c>
      <c r="H2523" s="137">
        <f>IFERROR((Table19[[#This Row],[_202310]]-Table19[[#This Row],[_201910]])/Table19[[#This Row],[_201910]]*1,"")</f>
        <v>-0.18604651162790697</v>
      </c>
    </row>
    <row r="2524" spans="1:8">
      <c r="A2524" s="132">
        <v>204255</v>
      </c>
      <c r="B2524" s="133" t="s">
        <v>1130</v>
      </c>
      <c r="C2524" s="134">
        <v>694</v>
      </c>
      <c r="D2524" s="134">
        <v>531</v>
      </c>
      <c r="E2524" s="134">
        <v>439</v>
      </c>
      <c r="F2524" s="134">
        <v>340</v>
      </c>
      <c r="G2524" s="135">
        <v>298</v>
      </c>
      <c r="H2524" s="137">
        <f>IFERROR((Table19[[#This Row],[_202310]]-Table19[[#This Row],[_201910]])/Table19[[#This Row],[_201910]]*1,"")</f>
        <v>-0.57060518731988474</v>
      </c>
    </row>
    <row r="2525" spans="1:8">
      <c r="A2525" s="132">
        <v>204255</v>
      </c>
      <c r="B2525" s="133" t="s">
        <v>1131</v>
      </c>
      <c r="C2525" s="134">
        <v>0</v>
      </c>
      <c r="D2525" s="134">
        <v>0</v>
      </c>
      <c r="E2525" s="134">
        <v>0</v>
      </c>
      <c r="F2525" s="134">
        <v>0</v>
      </c>
      <c r="G2525" s="135">
        <v>0</v>
      </c>
      <c r="H2525" s="137" t="str">
        <f>IFERROR((Table19[[#This Row],[_202310]]-Table19[[#This Row],[_201910]])/Table19[[#This Row],[_201910]]*1,"")</f>
        <v/>
      </c>
    </row>
    <row r="2526" spans="1:8">
      <c r="A2526" s="132">
        <v>204255</v>
      </c>
      <c r="B2526" s="133" t="s">
        <v>1132</v>
      </c>
      <c r="C2526" s="134">
        <v>694</v>
      </c>
      <c r="D2526" s="134">
        <v>531</v>
      </c>
      <c r="E2526" s="134">
        <v>439</v>
      </c>
      <c r="F2526" s="134">
        <v>340</v>
      </c>
      <c r="G2526" s="135">
        <v>298</v>
      </c>
      <c r="H2526" s="137">
        <f>IFERROR((Table19[[#This Row],[_202310]]-Table19[[#This Row],[_201910]])/Table19[[#This Row],[_201910]]*1,"")</f>
        <v>-0.57060518731988474</v>
      </c>
    </row>
    <row r="2527" spans="1:8">
      <c r="A2527" s="132">
        <v>204255</v>
      </c>
      <c r="B2527" s="133" t="s">
        <v>1133</v>
      </c>
      <c r="C2527" s="134">
        <v>38</v>
      </c>
      <c r="D2527" s="134">
        <v>13</v>
      </c>
      <c r="E2527" s="134">
        <v>13</v>
      </c>
      <c r="F2527" s="134">
        <v>13</v>
      </c>
      <c r="G2527" s="135">
        <v>18</v>
      </c>
      <c r="H2527" s="137">
        <f>IFERROR((Table19[[#This Row],[_202310]]-Table19[[#This Row],[_201910]])/Table19[[#This Row],[_201910]]*1,"")</f>
        <v>-0.52631578947368418</v>
      </c>
    </row>
    <row r="2528" spans="1:8">
      <c r="A2528" s="132">
        <v>204255</v>
      </c>
      <c r="B2528" s="133" t="s">
        <v>1134</v>
      </c>
      <c r="C2528" s="134">
        <v>158</v>
      </c>
      <c r="D2528" s="134">
        <v>158</v>
      </c>
      <c r="E2528" s="134">
        <v>130</v>
      </c>
      <c r="F2528" s="134">
        <v>133</v>
      </c>
      <c r="G2528" s="135">
        <v>121</v>
      </c>
      <c r="H2528" s="137">
        <f>IFERROR((Table19[[#This Row],[_202310]]-Table19[[#This Row],[_201910]])/Table19[[#This Row],[_201910]]*1,"")</f>
        <v>-0.23417721518987342</v>
      </c>
    </row>
    <row r="2529" spans="1:8">
      <c r="A2529" s="132">
        <v>204255</v>
      </c>
      <c r="B2529" s="133" t="s">
        <v>1135</v>
      </c>
      <c r="C2529" s="134" t="s">
        <v>129</v>
      </c>
      <c r="D2529" s="134">
        <v>0</v>
      </c>
      <c r="E2529" s="134">
        <v>0</v>
      </c>
      <c r="F2529" s="134">
        <v>0</v>
      </c>
      <c r="G2529" s="135">
        <v>0</v>
      </c>
      <c r="H2529" s="137" t="str">
        <f>IFERROR((Table19[[#This Row],[_202310]]-Table19[[#This Row],[_201910]])/Table19[[#This Row],[_201910]]*1,"")</f>
        <v/>
      </c>
    </row>
    <row r="2530" spans="1:8">
      <c r="A2530" s="132">
        <v>204255</v>
      </c>
      <c r="B2530" s="133" t="s">
        <v>1136</v>
      </c>
      <c r="C2530" s="134">
        <v>196</v>
      </c>
      <c r="D2530" s="134">
        <v>171</v>
      </c>
      <c r="E2530" s="134">
        <v>143</v>
      </c>
      <c r="F2530" s="134">
        <v>146</v>
      </c>
      <c r="G2530" s="135">
        <v>139</v>
      </c>
      <c r="H2530" s="137">
        <f>IFERROR((Table19[[#This Row],[_202310]]-Table19[[#This Row],[_201910]])/Table19[[#This Row],[_201910]]*1,"")</f>
        <v>-0.29081632653061223</v>
      </c>
    </row>
    <row r="2531" spans="1:8">
      <c r="A2531" s="132">
        <v>204255</v>
      </c>
      <c r="B2531" s="133" t="s">
        <v>1137</v>
      </c>
      <c r="C2531" s="134">
        <v>28</v>
      </c>
      <c r="D2531" s="134">
        <v>32</v>
      </c>
      <c r="E2531" s="134">
        <v>33</v>
      </c>
      <c r="F2531" s="134">
        <v>43</v>
      </c>
      <c r="G2531" s="135">
        <v>47</v>
      </c>
      <c r="H2531" s="137">
        <f>IFERROR((Table19[[#This Row],[_202310]]-Table19[[#This Row],[_201910]])/Table19[[#This Row],[_201910]]*1,"")</f>
        <v>0.6785714285714286</v>
      </c>
    </row>
    <row r="2532" spans="1:8">
      <c r="A2532" s="132">
        <v>204255</v>
      </c>
      <c r="B2532" s="133" t="s">
        <v>1138</v>
      </c>
      <c r="C2532" s="134">
        <v>37</v>
      </c>
      <c r="D2532" s="134">
        <v>12</v>
      </c>
      <c r="E2532" s="134">
        <v>11</v>
      </c>
      <c r="F2532" s="134">
        <v>12</v>
      </c>
      <c r="G2532" s="135">
        <v>18</v>
      </c>
      <c r="H2532" s="137">
        <f>IFERROR((Table19[[#This Row],[_202310]]-Table19[[#This Row],[_201910]])/Table19[[#This Row],[_201910]]*1,"")</f>
        <v>-0.51351351351351349</v>
      </c>
    </row>
    <row r="2533" spans="1:8">
      <c r="A2533" s="132">
        <v>204255</v>
      </c>
      <c r="B2533" s="133" t="s">
        <v>1139</v>
      </c>
      <c r="C2533" s="134">
        <v>172</v>
      </c>
      <c r="D2533" s="134">
        <v>171</v>
      </c>
      <c r="E2533" s="134">
        <v>144</v>
      </c>
      <c r="F2533" s="134">
        <v>138</v>
      </c>
      <c r="G2533" s="135">
        <v>125</v>
      </c>
      <c r="H2533" s="137">
        <f>IFERROR((Table19[[#This Row],[_202310]]-Table19[[#This Row],[_201910]])/Table19[[#This Row],[_201910]]*1,"")</f>
        <v>-0.27325581395348836</v>
      </c>
    </row>
    <row r="2534" spans="1:8">
      <c r="A2534" s="132">
        <v>204255</v>
      </c>
      <c r="B2534" s="133" t="s">
        <v>1140</v>
      </c>
      <c r="C2534" s="134" t="s">
        <v>129</v>
      </c>
      <c r="D2534" s="134">
        <v>0</v>
      </c>
      <c r="E2534" s="134">
        <v>0</v>
      </c>
      <c r="F2534" s="134">
        <v>0</v>
      </c>
      <c r="G2534" s="135">
        <v>0</v>
      </c>
      <c r="H2534" s="137" t="str">
        <f>IFERROR((Table19[[#This Row],[_202310]]-Table19[[#This Row],[_201910]])/Table19[[#This Row],[_201910]]*1,"")</f>
        <v/>
      </c>
    </row>
    <row r="2535" spans="1:8">
      <c r="A2535" s="132">
        <v>204255</v>
      </c>
      <c r="B2535" s="133" t="s">
        <v>1141</v>
      </c>
      <c r="C2535" s="134">
        <v>209</v>
      </c>
      <c r="D2535" s="134">
        <v>183</v>
      </c>
      <c r="E2535" s="134">
        <v>155</v>
      </c>
      <c r="F2535" s="134">
        <v>150</v>
      </c>
      <c r="G2535" s="135">
        <v>143</v>
      </c>
      <c r="H2535" s="137">
        <f>IFERROR((Table19[[#This Row],[_202310]]-Table19[[#This Row],[_201910]])/Table19[[#This Row],[_201910]]*1,"")</f>
        <v>-0.31578947368421051</v>
      </c>
    </row>
    <row r="2536" spans="1:8">
      <c r="A2536" s="132">
        <v>204255</v>
      </c>
      <c r="B2536" s="133" t="s">
        <v>1142</v>
      </c>
      <c r="C2536" s="134">
        <v>30</v>
      </c>
      <c r="D2536" s="134">
        <v>34</v>
      </c>
      <c r="E2536" s="134">
        <v>35</v>
      </c>
      <c r="F2536" s="134">
        <v>44</v>
      </c>
      <c r="G2536" s="135">
        <v>48</v>
      </c>
      <c r="H2536" s="137">
        <f>IFERROR((Table19[[#This Row],[_202310]]-Table19[[#This Row],[_201910]])/Table19[[#This Row],[_201910]]*1,"")</f>
        <v>0.6</v>
      </c>
    </row>
    <row r="2537" spans="1:8">
      <c r="A2537" s="132">
        <v>204255</v>
      </c>
      <c r="B2537" s="133" t="s">
        <v>1143</v>
      </c>
      <c r="C2537" s="134">
        <v>37</v>
      </c>
      <c r="D2537" s="134">
        <v>12</v>
      </c>
      <c r="E2537" s="134">
        <v>11</v>
      </c>
      <c r="F2537" s="134">
        <v>12</v>
      </c>
      <c r="G2537" s="135">
        <v>19</v>
      </c>
      <c r="H2537" s="137">
        <f>IFERROR((Table19[[#This Row],[_202310]]-Table19[[#This Row],[_201910]])/Table19[[#This Row],[_201910]]*1,"")</f>
        <v>-0.48648648648648651</v>
      </c>
    </row>
    <row r="2538" spans="1:8">
      <c r="A2538" s="132">
        <v>204255</v>
      </c>
      <c r="B2538" s="133" t="s">
        <v>1144</v>
      </c>
      <c r="C2538" s="134">
        <v>178</v>
      </c>
      <c r="D2538" s="134">
        <v>173</v>
      </c>
      <c r="E2538" s="134">
        <v>147</v>
      </c>
      <c r="F2538" s="134">
        <v>139</v>
      </c>
      <c r="G2538" s="135">
        <v>126</v>
      </c>
      <c r="H2538" s="137">
        <f>IFERROR((Table19[[#This Row],[_202310]]-Table19[[#This Row],[_201910]])/Table19[[#This Row],[_201910]]*1,"")</f>
        <v>-0.29213483146067415</v>
      </c>
    </row>
    <row r="2539" spans="1:8">
      <c r="A2539" s="132">
        <v>204255</v>
      </c>
      <c r="B2539" s="133" t="s">
        <v>1145</v>
      </c>
      <c r="C2539" s="134" t="s">
        <v>129</v>
      </c>
      <c r="D2539" s="134">
        <v>0</v>
      </c>
      <c r="E2539" s="134">
        <v>0</v>
      </c>
      <c r="F2539" s="134">
        <v>0</v>
      </c>
      <c r="G2539" s="135">
        <v>1</v>
      </c>
      <c r="H2539" s="137" t="str">
        <f>IFERROR((Table19[[#This Row],[_202310]]-Table19[[#This Row],[_201910]])/Table19[[#This Row],[_201910]]*1,"")</f>
        <v/>
      </c>
    </row>
    <row r="2540" spans="1:8">
      <c r="A2540" s="132">
        <v>204255</v>
      </c>
      <c r="B2540" s="133" t="s">
        <v>1146</v>
      </c>
      <c r="C2540" s="134">
        <v>215</v>
      </c>
      <c r="D2540" s="134">
        <v>185</v>
      </c>
      <c r="E2540" s="134">
        <v>158</v>
      </c>
      <c r="F2540" s="134">
        <v>151</v>
      </c>
      <c r="G2540" s="135">
        <v>146</v>
      </c>
      <c r="H2540" s="137">
        <f>IFERROR((Table19[[#This Row],[_202310]]-Table19[[#This Row],[_201910]])/Table19[[#This Row],[_201910]]*1,"")</f>
        <v>-0.32093023255813952</v>
      </c>
    </row>
    <row r="2541" spans="1:8">
      <c r="A2541" s="132">
        <v>204255</v>
      </c>
      <c r="B2541" s="133" t="s">
        <v>1147</v>
      </c>
      <c r="C2541" s="134">
        <v>6</v>
      </c>
      <c r="D2541" s="134">
        <v>5</v>
      </c>
      <c r="E2541" s="134">
        <v>1</v>
      </c>
      <c r="F2541" s="134">
        <v>3</v>
      </c>
      <c r="G2541" s="135">
        <v>1</v>
      </c>
      <c r="H2541" s="137">
        <f>IFERROR((Table19[[#This Row],[_202310]]-Table19[[#This Row],[_201910]])/Table19[[#This Row],[_201910]]*1,"")</f>
        <v>-0.83333333333333337</v>
      </c>
    </row>
    <row r="2542" spans="1:8">
      <c r="A2542" s="132">
        <v>204255</v>
      </c>
      <c r="B2542" s="133" t="s">
        <v>1148</v>
      </c>
      <c r="C2542" s="134">
        <v>135</v>
      </c>
      <c r="D2542" s="134">
        <v>98</v>
      </c>
      <c r="E2542" s="134">
        <v>89</v>
      </c>
      <c r="F2542" s="134">
        <v>44</v>
      </c>
      <c r="G2542" s="135">
        <v>43</v>
      </c>
      <c r="H2542" s="137">
        <f>IFERROR((Table19[[#This Row],[_202310]]-Table19[[#This Row],[_201910]])/Table19[[#This Row],[_201910]]*1,"")</f>
        <v>-0.68148148148148147</v>
      </c>
    </row>
    <row r="2543" spans="1:8">
      <c r="A2543" s="132">
        <v>204255</v>
      </c>
      <c r="B2543" s="133" t="s">
        <v>1149</v>
      </c>
      <c r="C2543" s="134">
        <v>338</v>
      </c>
      <c r="D2543" s="134">
        <v>243</v>
      </c>
      <c r="E2543" s="134">
        <v>191</v>
      </c>
      <c r="F2543" s="134">
        <v>142</v>
      </c>
      <c r="G2543" s="135">
        <v>108</v>
      </c>
      <c r="H2543" s="137">
        <f>IFERROR((Table19[[#This Row],[_202310]]-Table19[[#This Row],[_201910]])/Table19[[#This Row],[_201910]]*1,"")</f>
        <v>-0.68047337278106512</v>
      </c>
    </row>
    <row r="2544" spans="1:8">
      <c r="A2544" s="132">
        <v>204255</v>
      </c>
      <c r="B2544" s="133" t="s">
        <v>1150</v>
      </c>
      <c r="C2544" s="134">
        <v>479</v>
      </c>
      <c r="D2544" s="134">
        <v>346</v>
      </c>
      <c r="E2544" s="134">
        <v>281</v>
      </c>
      <c r="F2544" s="134">
        <v>189</v>
      </c>
      <c r="G2544" s="135">
        <v>152</v>
      </c>
      <c r="H2544" s="137">
        <f>IFERROR((Table19[[#This Row],[_202310]]-Table19[[#This Row],[_201910]])/Table19[[#This Row],[_201910]]*1,"")</f>
        <v>-0.68267223382045927</v>
      </c>
    </row>
    <row r="2545" spans="1:8">
      <c r="A2545" s="132">
        <v>204255</v>
      </c>
      <c r="B2545" s="133" t="s">
        <v>1151</v>
      </c>
      <c r="C2545" s="134">
        <v>31</v>
      </c>
      <c r="D2545" s="134">
        <v>35</v>
      </c>
      <c r="E2545" s="134">
        <v>36</v>
      </c>
      <c r="F2545" s="134">
        <v>44</v>
      </c>
      <c r="G2545" s="135">
        <v>49</v>
      </c>
      <c r="H2545" s="137">
        <f>IFERROR((Table19[[#This Row],[_202310]]-Table19[[#This Row],[_201910]])/Table19[[#This Row],[_201910]]*1,"")</f>
        <v>0.58064516129032262</v>
      </c>
    </row>
    <row r="2546" spans="1:8">
      <c r="A2546" s="132">
        <v>204255</v>
      </c>
      <c r="B2546" s="133" t="s">
        <v>1152</v>
      </c>
      <c r="C2546" s="134">
        <v>20</v>
      </c>
      <c r="D2546" s="134">
        <v>19</v>
      </c>
      <c r="E2546" s="134">
        <v>21</v>
      </c>
      <c r="F2546" s="134">
        <v>14</v>
      </c>
      <c r="G2546" s="135">
        <v>15</v>
      </c>
      <c r="H2546" s="137">
        <f>IFERROR((Table19[[#This Row],[_202310]]-Table19[[#This Row],[_201910]])/Table19[[#This Row],[_201910]]*1,"")</f>
        <v>-0.25</v>
      </c>
    </row>
    <row r="2547" spans="1:8">
      <c r="A2547" s="132">
        <v>204255</v>
      </c>
      <c r="B2547" s="133" t="s">
        <v>1153</v>
      </c>
      <c r="C2547" s="134">
        <v>1</v>
      </c>
      <c r="D2547" s="134">
        <v>1</v>
      </c>
      <c r="E2547" s="134">
        <v>0</v>
      </c>
      <c r="F2547" s="134">
        <v>1</v>
      </c>
      <c r="G2547" s="135">
        <v>0</v>
      </c>
      <c r="H2547" s="137">
        <f>IFERROR((Table19[[#This Row],[_202310]]-Table19[[#This Row],[_201910]])/Table19[[#This Row],[_201910]]*1,"")</f>
        <v>-1</v>
      </c>
    </row>
    <row r="2548" spans="1:8">
      <c r="A2548" s="132">
        <v>204255</v>
      </c>
      <c r="B2548" s="133" t="s">
        <v>1154</v>
      </c>
      <c r="C2548" s="134">
        <v>19</v>
      </c>
      <c r="D2548" s="134">
        <v>18</v>
      </c>
      <c r="E2548" s="134">
        <v>20</v>
      </c>
      <c r="F2548" s="134">
        <v>13</v>
      </c>
      <c r="G2548" s="135">
        <v>14</v>
      </c>
      <c r="H2548" s="137">
        <f>IFERROR((Table19[[#This Row],[_202310]]-Table19[[#This Row],[_201910]])/Table19[[#This Row],[_201910]]*1,"")</f>
        <v>-0.26315789473684209</v>
      </c>
    </row>
    <row r="2549" spans="1:8">
      <c r="A2549" s="132">
        <v>204255</v>
      </c>
      <c r="B2549" s="133" t="s">
        <v>1155</v>
      </c>
      <c r="C2549" s="134">
        <v>49</v>
      </c>
      <c r="D2549" s="134">
        <v>46</v>
      </c>
      <c r="E2549" s="134">
        <v>44</v>
      </c>
      <c r="F2549" s="134">
        <v>42</v>
      </c>
      <c r="G2549" s="135">
        <v>36</v>
      </c>
      <c r="H2549" s="137">
        <f>IFERROR((Table19[[#This Row],[_202310]]-Table19[[#This Row],[_201910]])/Table19[[#This Row],[_201910]]*1,"")</f>
        <v>-0.26530612244897961</v>
      </c>
    </row>
    <row r="2550" spans="1:8">
      <c r="A2550" s="132">
        <v>204422</v>
      </c>
      <c r="B2550" s="133" t="s">
        <v>1130</v>
      </c>
      <c r="C2550" s="134">
        <v>482</v>
      </c>
      <c r="D2550" s="134">
        <v>368</v>
      </c>
      <c r="E2550" s="134">
        <v>373</v>
      </c>
      <c r="F2550" s="134">
        <v>315</v>
      </c>
      <c r="G2550" s="135">
        <v>324</v>
      </c>
      <c r="H2550" s="137">
        <f>IFERROR((Table19[[#This Row],[_202310]]-Table19[[#This Row],[_201910]])/Table19[[#This Row],[_201910]]*1,"")</f>
        <v>-0.32780082987551867</v>
      </c>
    </row>
    <row r="2551" spans="1:8">
      <c r="A2551" s="132">
        <v>204422</v>
      </c>
      <c r="B2551" s="133" t="s">
        <v>1131</v>
      </c>
      <c r="C2551" s="134">
        <v>0</v>
      </c>
      <c r="D2551" s="134">
        <v>0</v>
      </c>
      <c r="E2551" s="134">
        <v>0</v>
      </c>
      <c r="F2551" s="134">
        <v>0</v>
      </c>
      <c r="G2551" s="135">
        <v>0</v>
      </c>
      <c r="H2551" s="137" t="str">
        <f>IFERROR((Table19[[#This Row],[_202310]]-Table19[[#This Row],[_201910]])/Table19[[#This Row],[_201910]]*1,"")</f>
        <v/>
      </c>
    </row>
    <row r="2552" spans="1:8">
      <c r="A2552" s="132">
        <v>204422</v>
      </c>
      <c r="B2552" s="133" t="s">
        <v>1132</v>
      </c>
      <c r="C2552" s="134">
        <v>482</v>
      </c>
      <c r="D2552" s="134">
        <v>368</v>
      </c>
      <c r="E2552" s="134">
        <v>373</v>
      </c>
      <c r="F2552" s="134">
        <v>315</v>
      </c>
      <c r="G2552" s="135">
        <v>324</v>
      </c>
      <c r="H2552" s="137">
        <f>IFERROR((Table19[[#This Row],[_202310]]-Table19[[#This Row],[_201910]])/Table19[[#This Row],[_201910]]*1,"")</f>
        <v>-0.32780082987551867</v>
      </c>
    </row>
    <row r="2553" spans="1:8">
      <c r="A2553" s="132">
        <v>204422</v>
      </c>
      <c r="B2553" s="133" t="s">
        <v>1133</v>
      </c>
      <c r="C2553" s="134">
        <v>6</v>
      </c>
      <c r="D2553" s="134">
        <v>3</v>
      </c>
      <c r="E2553" s="134">
        <v>7</v>
      </c>
      <c r="F2553" s="134">
        <v>8</v>
      </c>
      <c r="G2553" s="135">
        <v>16</v>
      </c>
      <c r="H2553" s="137">
        <f>IFERROR((Table19[[#This Row],[_202310]]-Table19[[#This Row],[_201910]])/Table19[[#This Row],[_201910]]*1,"")</f>
        <v>1.6666666666666667</v>
      </c>
    </row>
    <row r="2554" spans="1:8">
      <c r="A2554" s="132">
        <v>204422</v>
      </c>
      <c r="B2554" s="133" t="s">
        <v>1134</v>
      </c>
      <c r="C2554" s="134">
        <v>87</v>
      </c>
      <c r="D2554" s="134">
        <v>70</v>
      </c>
      <c r="E2554" s="134">
        <v>62</v>
      </c>
      <c r="F2554" s="134">
        <v>74</v>
      </c>
      <c r="G2554" s="135">
        <v>78</v>
      </c>
      <c r="H2554" s="137">
        <f>IFERROR((Table19[[#This Row],[_202310]]-Table19[[#This Row],[_201910]])/Table19[[#This Row],[_201910]]*1,"")</f>
        <v>-0.10344827586206896</v>
      </c>
    </row>
    <row r="2555" spans="1:8">
      <c r="A2555" s="132">
        <v>204422</v>
      </c>
      <c r="B2555" s="133" t="s">
        <v>1135</v>
      </c>
      <c r="C2555" s="134">
        <v>0</v>
      </c>
      <c r="D2555" s="134">
        <v>0</v>
      </c>
      <c r="E2555" s="134">
        <v>0</v>
      </c>
      <c r="F2555" s="134">
        <v>0</v>
      </c>
      <c r="G2555" s="135">
        <v>0</v>
      </c>
      <c r="H2555" s="137" t="str">
        <f>IFERROR((Table19[[#This Row],[_202310]]-Table19[[#This Row],[_201910]])/Table19[[#This Row],[_201910]]*1,"")</f>
        <v/>
      </c>
    </row>
    <row r="2556" spans="1:8">
      <c r="A2556" s="132">
        <v>204422</v>
      </c>
      <c r="B2556" s="133" t="s">
        <v>1136</v>
      </c>
      <c r="C2556" s="134">
        <v>93</v>
      </c>
      <c r="D2556" s="134">
        <v>73</v>
      </c>
      <c r="E2556" s="134">
        <v>69</v>
      </c>
      <c r="F2556" s="134">
        <v>82</v>
      </c>
      <c r="G2556" s="135">
        <v>94</v>
      </c>
      <c r="H2556" s="137">
        <f>IFERROR((Table19[[#This Row],[_202310]]-Table19[[#This Row],[_201910]])/Table19[[#This Row],[_201910]]*1,"")</f>
        <v>1.0752688172043012E-2</v>
      </c>
    </row>
    <row r="2557" spans="1:8">
      <c r="A2557" s="132">
        <v>204422</v>
      </c>
      <c r="B2557" s="133" t="s">
        <v>1137</v>
      </c>
      <c r="C2557" s="134">
        <v>19</v>
      </c>
      <c r="D2557" s="134">
        <v>20</v>
      </c>
      <c r="E2557" s="134">
        <v>18</v>
      </c>
      <c r="F2557" s="134">
        <v>26</v>
      </c>
      <c r="G2557" s="135">
        <v>29</v>
      </c>
      <c r="H2557" s="137">
        <f>IFERROR((Table19[[#This Row],[_202310]]-Table19[[#This Row],[_201910]])/Table19[[#This Row],[_201910]]*1,"")</f>
        <v>0.52631578947368418</v>
      </c>
    </row>
    <row r="2558" spans="1:8">
      <c r="A2558" s="132">
        <v>204422</v>
      </c>
      <c r="B2558" s="133" t="s">
        <v>1138</v>
      </c>
      <c r="C2558" s="134">
        <v>7</v>
      </c>
      <c r="D2558" s="134">
        <v>3</v>
      </c>
      <c r="E2558" s="134">
        <v>10</v>
      </c>
      <c r="F2558" s="134">
        <v>10</v>
      </c>
      <c r="G2558" s="135">
        <v>13</v>
      </c>
      <c r="H2558" s="137">
        <f>IFERROR((Table19[[#This Row],[_202310]]-Table19[[#This Row],[_201910]])/Table19[[#This Row],[_201910]]*1,"")</f>
        <v>0.8571428571428571</v>
      </c>
    </row>
    <row r="2559" spans="1:8">
      <c r="A2559" s="132">
        <v>204422</v>
      </c>
      <c r="B2559" s="133" t="s">
        <v>1139</v>
      </c>
      <c r="C2559" s="134">
        <v>110</v>
      </c>
      <c r="D2559" s="134">
        <v>89</v>
      </c>
      <c r="E2559" s="134">
        <v>75</v>
      </c>
      <c r="F2559" s="134">
        <v>86</v>
      </c>
      <c r="G2559" s="135">
        <v>95</v>
      </c>
      <c r="H2559" s="137">
        <f>IFERROR((Table19[[#This Row],[_202310]]-Table19[[#This Row],[_201910]])/Table19[[#This Row],[_201910]]*1,"")</f>
        <v>-0.13636363636363635</v>
      </c>
    </row>
    <row r="2560" spans="1:8">
      <c r="A2560" s="132">
        <v>204422</v>
      </c>
      <c r="B2560" s="133" t="s">
        <v>1140</v>
      </c>
      <c r="C2560" s="134">
        <v>0</v>
      </c>
      <c r="D2560" s="134">
        <v>0</v>
      </c>
      <c r="E2560" s="134">
        <v>0</v>
      </c>
      <c r="F2560" s="134">
        <v>0</v>
      </c>
      <c r="G2560" s="135">
        <v>0</v>
      </c>
      <c r="H2560" s="137" t="str">
        <f>IFERROR((Table19[[#This Row],[_202310]]-Table19[[#This Row],[_201910]])/Table19[[#This Row],[_201910]]*1,"")</f>
        <v/>
      </c>
    </row>
    <row r="2561" spans="1:8">
      <c r="A2561" s="132">
        <v>204422</v>
      </c>
      <c r="B2561" s="133" t="s">
        <v>1141</v>
      </c>
      <c r="C2561" s="134">
        <v>117</v>
      </c>
      <c r="D2561" s="134">
        <v>92</v>
      </c>
      <c r="E2561" s="134">
        <v>85</v>
      </c>
      <c r="F2561" s="134">
        <v>96</v>
      </c>
      <c r="G2561" s="135">
        <v>108</v>
      </c>
      <c r="H2561" s="137">
        <f>IFERROR((Table19[[#This Row],[_202310]]-Table19[[#This Row],[_201910]])/Table19[[#This Row],[_201910]]*1,"")</f>
        <v>-7.6923076923076927E-2</v>
      </c>
    </row>
    <row r="2562" spans="1:8">
      <c r="A2562" s="132">
        <v>204422</v>
      </c>
      <c r="B2562" s="133" t="s">
        <v>1142</v>
      </c>
      <c r="C2562" s="134">
        <v>24</v>
      </c>
      <c r="D2562" s="134">
        <v>25</v>
      </c>
      <c r="E2562" s="134">
        <v>23</v>
      </c>
      <c r="F2562" s="134">
        <v>30</v>
      </c>
      <c r="G2562" s="135">
        <v>33</v>
      </c>
      <c r="H2562" s="137">
        <f>IFERROR((Table19[[#This Row],[_202310]]-Table19[[#This Row],[_201910]])/Table19[[#This Row],[_201910]]*1,"")</f>
        <v>0.375</v>
      </c>
    </row>
    <row r="2563" spans="1:8">
      <c r="A2563" s="132">
        <v>204422</v>
      </c>
      <c r="B2563" s="133" t="s">
        <v>1143</v>
      </c>
      <c r="C2563" s="134">
        <v>8</v>
      </c>
      <c r="D2563" s="134">
        <v>5</v>
      </c>
      <c r="E2563" s="134">
        <v>6</v>
      </c>
      <c r="F2563" s="134">
        <v>10</v>
      </c>
      <c r="G2563" s="135">
        <v>13</v>
      </c>
      <c r="H2563" s="137">
        <f>IFERROR((Table19[[#This Row],[_202310]]-Table19[[#This Row],[_201910]])/Table19[[#This Row],[_201910]]*1,"")</f>
        <v>0.625</v>
      </c>
    </row>
    <row r="2564" spans="1:8">
      <c r="A2564" s="132">
        <v>204422</v>
      </c>
      <c r="B2564" s="133" t="s">
        <v>1144</v>
      </c>
      <c r="C2564" s="134">
        <v>114</v>
      </c>
      <c r="D2564" s="134">
        <v>92</v>
      </c>
      <c r="E2564" s="134">
        <v>84</v>
      </c>
      <c r="F2564" s="134">
        <v>91</v>
      </c>
      <c r="G2564" s="135">
        <v>101</v>
      </c>
      <c r="H2564" s="137">
        <f>IFERROR((Table19[[#This Row],[_202310]]-Table19[[#This Row],[_201910]])/Table19[[#This Row],[_201910]]*1,"")</f>
        <v>-0.11403508771929824</v>
      </c>
    </row>
    <row r="2565" spans="1:8">
      <c r="A2565" s="132">
        <v>204422</v>
      </c>
      <c r="B2565" s="133" t="s">
        <v>1145</v>
      </c>
      <c r="C2565" s="134">
        <v>0</v>
      </c>
      <c r="D2565" s="134">
        <v>0</v>
      </c>
      <c r="E2565" s="134">
        <v>0</v>
      </c>
      <c r="F2565" s="134">
        <v>0</v>
      </c>
      <c r="G2565" s="135">
        <v>1</v>
      </c>
      <c r="H2565" s="137" t="str">
        <f>IFERROR((Table19[[#This Row],[_202310]]-Table19[[#This Row],[_201910]])/Table19[[#This Row],[_201910]]*1,"")</f>
        <v/>
      </c>
    </row>
    <row r="2566" spans="1:8">
      <c r="A2566" s="132">
        <v>204422</v>
      </c>
      <c r="B2566" s="133" t="s">
        <v>1146</v>
      </c>
      <c r="C2566" s="134">
        <v>122</v>
      </c>
      <c r="D2566" s="134">
        <v>97</v>
      </c>
      <c r="E2566" s="134">
        <v>90</v>
      </c>
      <c r="F2566" s="134">
        <v>101</v>
      </c>
      <c r="G2566" s="135">
        <v>115</v>
      </c>
      <c r="H2566" s="137">
        <f>IFERROR((Table19[[#This Row],[_202310]]-Table19[[#This Row],[_201910]])/Table19[[#This Row],[_201910]]*1,"")</f>
        <v>-5.737704918032787E-2</v>
      </c>
    </row>
    <row r="2567" spans="1:8">
      <c r="A2567" s="132">
        <v>204422</v>
      </c>
      <c r="B2567" s="133" t="s">
        <v>1147</v>
      </c>
      <c r="C2567" s="134">
        <v>7</v>
      </c>
      <c r="D2567" s="134">
        <v>5</v>
      </c>
      <c r="E2567" s="134">
        <v>6</v>
      </c>
      <c r="F2567" s="134">
        <v>4</v>
      </c>
      <c r="G2567" s="135">
        <v>3</v>
      </c>
      <c r="H2567" s="137">
        <f>IFERROR((Table19[[#This Row],[_202310]]-Table19[[#This Row],[_201910]])/Table19[[#This Row],[_201910]]*1,"")</f>
        <v>-0.5714285714285714</v>
      </c>
    </row>
    <row r="2568" spans="1:8">
      <c r="A2568" s="132">
        <v>204422</v>
      </c>
      <c r="B2568" s="133" t="s">
        <v>1148</v>
      </c>
      <c r="C2568" s="134">
        <v>109</v>
      </c>
      <c r="D2568" s="134">
        <v>89</v>
      </c>
      <c r="E2568" s="134">
        <v>94</v>
      </c>
      <c r="F2568" s="134">
        <v>82</v>
      </c>
      <c r="G2568" s="135">
        <v>85</v>
      </c>
      <c r="H2568" s="137">
        <f>IFERROR((Table19[[#This Row],[_202310]]-Table19[[#This Row],[_201910]])/Table19[[#This Row],[_201910]]*1,"")</f>
        <v>-0.22018348623853212</v>
      </c>
    </row>
    <row r="2569" spans="1:8">
      <c r="A2569" s="132">
        <v>204422</v>
      </c>
      <c r="B2569" s="133" t="s">
        <v>1149</v>
      </c>
      <c r="C2569" s="134">
        <v>244</v>
      </c>
      <c r="D2569" s="134">
        <v>177</v>
      </c>
      <c r="E2569" s="134">
        <v>183</v>
      </c>
      <c r="F2569" s="134">
        <v>128</v>
      </c>
      <c r="G2569" s="135">
        <v>121</v>
      </c>
      <c r="H2569" s="137">
        <f>IFERROR((Table19[[#This Row],[_202310]]-Table19[[#This Row],[_201910]])/Table19[[#This Row],[_201910]]*1,"")</f>
        <v>-0.50409836065573765</v>
      </c>
    </row>
    <row r="2570" spans="1:8">
      <c r="A2570" s="132">
        <v>204422</v>
      </c>
      <c r="B2570" s="133" t="s">
        <v>1150</v>
      </c>
      <c r="C2570" s="134">
        <v>360</v>
      </c>
      <c r="D2570" s="134">
        <v>271</v>
      </c>
      <c r="E2570" s="134">
        <v>283</v>
      </c>
      <c r="F2570" s="134">
        <v>214</v>
      </c>
      <c r="G2570" s="135">
        <v>209</v>
      </c>
      <c r="H2570" s="137">
        <f>IFERROR((Table19[[#This Row],[_202310]]-Table19[[#This Row],[_201910]])/Table19[[#This Row],[_201910]]*1,"")</f>
        <v>-0.41944444444444445</v>
      </c>
    </row>
    <row r="2571" spans="1:8">
      <c r="A2571" s="132">
        <v>204422</v>
      </c>
      <c r="B2571" s="133" t="s">
        <v>1151</v>
      </c>
      <c r="C2571" s="134">
        <v>25</v>
      </c>
      <c r="D2571" s="134">
        <v>26</v>
      </c>
      <c r="E2571" s="134">
        <v>24</v>
      </c>
      <c r="F2571" s="134">
        <v>32</v>
      </c>
      <c r="G2571" s="135">
        <v>35</v>
      </c>
      <c r="H2571" s="137">
        <f>IFERROR((Table19[[#This Row],[_202310]]-Table19[[#This Row],[_201910]])/Table19[[#This Row],[_201910]]*1,"")</f>
        <v>0.4</v>
      </c>
    </row>
    <row r="2572" spans="1:8">
      <c r="A2572" s="132">
        <v>204422</v>
      </c>
      <c r="B2572" s="133" t="s">
        <v>1152</v>
      </c>
      <c r="C2572" s="134">
        <v>24</v>
      </c>
      <c r="D2572" s="134">
        <v>26</v>
      </c>
      <c r="E2572" s="134">
        <v>27</v>
      </c>
      <c r="F2572" s="134">
        <v>27</v>
      </c>
      <c r="G2572" s="135">
        <v>27</v>
      </c>
      <c r="H2572" s="137">
        <f>IFERROR((Table19[[#This Row],[_202310]]-Table19[[#This Row],[_201910]])/Table19[[#This Row],[_201910]]*1,"")</f>
        <v>0.125</v>
      </c>
    </row>
    <row r="2573" spans="1:8">
      <c r="A2573" s="132">
        <v>204422</v>
      </c>
      <c r="B2573" s="133" t="s">
        <v>1153</v>
      </c>
      <c r="C2573" s="134">
        <v>1</v>
      </c>
      <c r="D2573" s="134">
        <v>1</v>
      </c>
      <c r="E2573" s="134">
        <v>2</v>
      </c>
      <c r="F2573" s="134">
        <v>1</v>
      </c>
      <c r="G2573" s="135">
        <v>1</v>
      </c>
      <c r="H2573" s="137">
        <f>IFERROR((Table19[[#This Row],[_202310]]-Table19[[#This Row],[_201910]])/Table19[[#This Row],[_201910]]*1,"")</f>
        <v>0</v>
      </c>
    </row>
    <row r="2574" spans="1:8">
      <c r="A2574" s="132">
        <v>204422</v>
      </c>
      <c r="B2574" s="133" t="s">
        <v>1154</v>
      </c>
      <c r="C2574" s="134">
        <v>23</v>
      </c>
      <c r="D2574" s="134">
        <v>24</v>
      </c>
      <c r="E2574" s="134">
        <v>25</v>
      </c>
      <c r="F2574" s="134">
        <v>26</v>
      </c>
      <c r="G2574" s="135">
        <v>26</v>
      </c>
      <c r="H2574" s="137">
        <f>IFERROR((Table19[[#This Row],[_202310]]-Table19[[#This Row],[_201910]])/Table19[[#This Row],[_201910]]*1,"")</f>
        <v>0.13043478260869565</v>
      </c>
    </row>
    <row r="2575" spans="1:8">
      <c r="A2575" s="132">
        <v>204422</v>
      </c>
      <c r="B2575" s="133" t="s">
        <v>1155</v>
      </c>
      <c r="C2575" s="134">
        <v>51</v>
      </c>
      <c r="D2575" s="134">
        <v>48</v>
      </c>
      <c r="E2575" s="134">
        <v>49</v>
      </c>
      <c r="F2575" s="134">
        <v>41</v>
      </c>
      <c r="G2575" s="135">
        <v>37</v>
      </c>
      <c r="H2575" s="137">
        <f>IFERROR((Table19[[#This Row],[_202310]]-Table19[[#This Row],[_201910]])/Table19[[#This Row],[_201910]]*1,"")</f>
        <v>-0.27450980392156865</v>
      </c>
    </row>
    <row r="2576" spans="1:8">
      <c r="A2576" s="132">
        <v>204440</v>
      </c>
      <c r="B2576" s="133" t="s">
        <v>1130</v>
      </c>
      <c r="C2576" s="134">
        <v>314</v>
      </c>
      <c r="D2576" s="134">
        <v>263</v>
      </c>
      <c r="E2576" s="134">
        <v>219</v>
      </c>
      <c r="F2576" s="134">
        <v>201</v>
      </c>
      <c r="G2576" s="135">
        <v>267</v>
      </c>
      <c r="H2576" s="137">
        <f>IFERROR((Table19[[#This Row],[_202310]]-Table19[[#This Row],[_201910]])/Table19[[#This Row],[_201910]]*1,"")</f>
        <v>-0.14968152866242038</v>
      </c>
    </row>
    <row r="2577" spans="1:8">
      <c r="A2577" s="132">
        <v>204440</v>
      </c>
      <c r="B2577" s="133" t="s">
        <v>1131</v>
      </c>
      <c r="C2577" s="134">
        <v>0</v>
      </c>
      <c r="D2577" s="134">
        <v>2</v>
      </c>
      <c r="E2577" s="134">
        <v>1</v>
      </c>
      <c r="F2577" s="134">
        <v>0</v>
      </c>
      <c r="G2577" s="135">
        <v>0</v>
      </c>
      <c r="H2577" s="137" t="str">
        <f>IFERROR((Table19[[#This Row],[_202310]]-Table19[[#This Row],[_201910]])/Table19[[#This Row],[_201910]]*1,"")</f>
        <v/>
      </c>
    </row>
    <row r="2578" spans="1:8">
      <c r="A2578" s="132">
        <v>204440</v>
      </c>
      <c r="B2578" s="133" t="s">
        <v>1132</v>
      </c>
      <c r="C2578" s="134">
        <v>314</v>
      </c>
      <c r="D2578" s="134">
        <v>261</v>
      </c>
      <c r="E2578" s="134">
        <v>218</v>
      </c>
      <c r="F2578" s="134">
        <v>201</v>
      </c>
      <c r="G2578" s="135">
        <v>267</v>
      </c>
      <c r="H2578" s="137">
        <f>IFERROR((Table19[[#This Row],[_202310]]-Table19[[#This Row],[_201910]])/Table19[[#This Row],[_201910]]*1,"")</f>
        <v>-0.14968152866242038</v>
      </c>
    </row>
    <row r="2579" spans="1:8">
      <c r="A2579" s="132">
        <v>204440</v>
      </c>
      <c r="B2579" s="133" t="s">
        <v>1133</v>
      </c>
      <c r="C2579" s="134">
        <v>13</v>
      </c>
      <c r="D2579" s="134">
        <v>9</v>
      </c>
      <c r="E2579" s="134">
        <v>17</v>
      </c>
      <c r="F2579" s="134">
        <v>12</v>
      </c>
      <c r="G2579" s="135">
        <v>9</v>
      </c>
      <c r="H2579" s="137">
        <f>IFERROR((Table19[[#This Row],[_202310]]-Table19[[#This Row],[_201910]])/Table19[[#This Row],[_201910]]*1,"")</f>
        <v>-0.30769230769230771</v>
      </c>
    </row>
    <row r="2580" spans="1:8">
      <c r="A2580" s="132">
        <v>204440</v>
      </c>
      <c r="B2580" s="133" t="s">
        <v>1134</v>
      </c>
      <c r="C2580" s="134">
        <v>63</v>
      </c>
      <c r="D2580" s="134">
        <v>63</v>
      </c>
      <c r="E2580" s="134">
        <v>54</v>
      </c>
      <c r="F2580" s="134">
        <v>49</v>
      </c>
      <c r="G2580" s="135">
        <v>82</v>
      </c>
      <c r="H2580" s="137">
        <f>IFERROR((Table19[[#This Row],[_202310]]-Table19[[#This Row],[_201910]])/Table19[[#This Row],[_201910]]*1,"")</f>
        <v>0.30158730158730157</v>
      </c>
    </row>
    <row r="2581" spans="1:8">
      <c r="A2581" s="132">
        <v>204440</v>
      </c>
      <c r="B2581" s="133" t="s">
        <v>1135</v>
      </c>
      <c r="C2581" s="134" t="s">
        <v>129</v>
      </c>
      <c r="D2581" s="134" t="s">
        <v>129</v>
      </c>
      <c r="E2581" s="134" t="s">
        <v>129</v>
      </c>
      <c r="F2581" s="134" t="s">
        <v>129</v>
      </c>
      <c r="G2581" s="135" t="s">
        <v>129</v>
      </c>
      <c r="H2581" s="137" t="str">
        <f>IFERROR((Table19[[#This Row],[_202310]]-Table19[[#This Row],[_201910]])/Table19[[#This Row],[_201910]]*1,"")</f>
        <v/>
      </c>
    </row>
    <row r="2582" spans="1:8">
      <c r="A2582" s="132">
        <v>204440</v>
      </c>
      <c r="B2582" s="133" t="s">
        <v>1136</v>
      </c>
      <c r="C2582" s="134">
        <v>76</v>
      </c>
      <c r="D2582" s="134">
        <v>72</v>
      </c>
      <c r="E2582" s="134">
        <v>71</v>
      </c>
      <c r="F2582" s="134">
        <v>61</v>
      </c>
      <c r="G2582" s="135">
        <v>91</v>
      </c>
      <c r="H2582" s="137">
        <f>IFERROR((Table19[[#This Row],[_202310]]-Table19[[#This Row],[_201910]])/Table19[[#This Row],[_201910]]*1,"")</f>
        <v>0.19736842105263158</v>
      </c>
    </row>
    <row r="2583" spans="1:8">
      <c r="A2583" s="132">
        <v>204440</v>
      </c>
      <c r="B2583" s="133" t="s">
        <v>1137</v>
      </c>
      <c r="C2583" s="134">
        <v>24</v>
      </c>
      <c r="D2583" s="134">
        <v>28</v>
      </c>
      <c r="E2583" s="134">
        <v>33</v>
      </c>
      <c r="F2583" s="134">
        <v>30</v>
      </c>
      <c r="G2583" s="135">
        <v>34</v>
      </c>
      <c r="H2583" s="137">
        <f>IFERROR((Table19[[#This Row],[_202310]]-Table19[[#This Row],[_201910]])/Table19[[#This Row],[_201910]]*1,"")</f>
        <v>0.41666666666666669</v>
      </c>
    </row>
    <row r="2584" spans="1:8">
      <c r="A2584" s="132">
        <v>204440</v>
      </c>
      <c r="B2584" s="133" t="s">
        <v>1138</v>
      </c>
      <c r="C2584" s="134">
        <v>13</v>
      </c>
      <c r="D2584" s="134">
        <v>9</v>
      </c>
      <c r="E2584" s="134">
        <v>14</v>
      </c>
      <c r="F2584" s="134">
        <v>13</v>
      </c>
      <c r="G2584" s="135">
        <v>8</v>
      </c>
      <c r="H2584" s="137">
        <f>IFERROR((Table19[[#This Row],[_202310]]-Table19[[#This Row],[_201910]])/Table19[[#This Row],[_201910]]*1,"")</f>
        <v>-0.38461538461538464</v>
      </c>
    </row>
    <row r="2585" spans="1:8">
      <c r="A2585" s="132">
        <v>204440</v>
      </c>
      <c r="B2585" s="133" t="s">
        <v>1139</v>
      </c>
      <c r="C2585" s="134">
        <v>69</v>
      </c>
      <c r="D2585" s="134">
        <v>69</v>
      </c>
      <c r="E2585" s="134">
        <v>63</v>
      </c>
      <c r="F2585" s="134">
        <v>51</v>
      </c>
      <c r="G2585" s="135">
        <v>88</v>
      </c>
      <c r="H2585" s="137">
        <f>IFERROR((Table19[[#This Row],[_202310]]-Table19[[#This Row],[_201910]])/Table19[[#This Row],[_201910]]*1,"")</f>
        <v>0.27536231884057971</v>
      </c>
    </row>
    <row r="2586" spans="1:8">
      <c r="A2586" s="132">
        <v>204440</v>
      </c>
      <c r="B2586" s="133" t="s">
        <v>1140</v>
      </c>
      <c r="C2586" s="134" t="s">
        <v>129</v>
      </c>
      <c r="D2586" s="134" t="s">
        <v>129</v>
      </c>
      <c r="E2586" s="134" t="s">
        <v>129</v>
      </c>
      <c r="F2586" s="134" t="s">
        <v>129</v>
      </c>
      <c r="G2586" s="135" t="s">
        <v>129</v>
      </c>
      <c r="H2586" s="137" t="str">
        <f>IFERROR((Table19[[#This Row],[_202310]]-Table19[[#This Row],[_201910]])/Table19[[#This Row],[_201910]]*1,"")</f>
        <v/>
      </c>
    </row>
    <row r="2587" spans="1:8">
      <c r="A2587" s="132">
        <v>204440</v>
      </c>
      <c r="B2587" s="133" t="s">
        <v>1141</v>
      </c>
      <c r="C2587" s="134">
        <v>82</v>
      </c>
      <c r="D2587" s="134">
        <v>78</v>
      </c>
      <c r="E2587" s="134">
        <v>77</v>
      </c>
      <c r="F2587" s="134">
        <v>64</v>
      </c>
      <c r="G2587" s="135">
        <v>96</v>
      </c>
      <c r="H2587" s="137">
        <f>IFERROR((Table19[[#This Row],[_202310]]-Table19[[#This Row],[_201910]])/Table19[[#This Row],[_201910]]*1,"")</f>
        <v>0.17073170731707318</v>
      </c>
    </row>
    <row r="2588" spans="1:8">
      <c r="A2588" s="132">
        <v>204440</v>
      </c>
      <c r="B2588" s="133" t="s">
        <v>1142</v>
      </c>
      <c r="C2588" s="134">
        <v>26</v>
      </c>
      <c r="D2588" s="134">
        <v>30</v>
      </c>
      <c r="E2588" s="134">
        <v>35</v>
      </c>
      <c r="F2588" s="134">
        <v>32</v>
      </c>
      <c r="G2588" s="135">
        <v>36</v>
      </c>
      <c r="H2588" s="137">
        <f>IFERROR((Table19[[#This Row],[_202310]]-Table19[[#This Row],[_201910]])/Table19[[#This Row],[_201910]]*1,"")</f>
        <v>0.38461538461538464</v>
      </c>
    </row>
    <row r="2589" spans="1:8">
      <c r="A2589" s="132">
        <v>204440</v>
      </c>
      <c r="B2589" s="133" t="s">
        <v>1143</v>
      </c>
      <c r="C2589" s="134">
        <v>13</v>
      </c>
      <c r="D2589" s="134">
        <v>8</v>
      </c>
      <c r="E2589" s="134">
        <v>14</v>
      </c>
      <c r="F2589" s="134">
        <v>13</v>
      </c>
      <c r="G2589" s="135">
        <v>13</v>
      </c>
      <c r="H2589" s="137">
        <f>IFERROR((Table19[[#This Row],[_202310]]-Table19[[#This Row],[_201910]])/Table19[[#This Row],[_201910]]*1,"")</f>
        <v>0</v>
      </c>
    </row>
    <row r="2590" spans="1:8">
      <c r="A2590" s="132">
        <v>204440</v>
      </c>
      <c r="B2590" s="133" t="s">
        <v>1144</v>
      </c>
      <c r="C2590" s="134">
        <v>73</v>
      </c>
      <c r="D2590" s="134">
        <v>70</v>
      </c>
      <c r="E2590" s="134">
        <v>67</v>
      </c>
      <c r="F2590" s="134">
        <v>54</v>
      </c>
      <c r="G2590" s="135">
        <v>89</v>
      </c>
      <c r="H2590" s="137">
        <f>IFERROR((Table19[[#This Row],[_202310]]-Table19[[#This Row],[_201910]])/Table19[[#This Row],[_201910]]*1,"")</f>
        <v>0.21917808219178081</v>
      </c>
    </row>
    <row r="2591" spans="1:8">
      <c r="A2591" s="132">
        <v>204440</v>
      </c>
      <c r="B2591" s="133" t="s">
        <v>1145</v>
      </c>
      <c r="C2591" s="134" t="s">
        <v>129</v>
      </c>
      <c r="D2591" s="134" t="s">
        <v>129</v>
      </c>
      <c r="E2591" s="134" t="s">
        <v>129</v>
      </c>
      <c r="F2591" s="134" t="s">
        <v>129</v>
      </c>
      <c r="G2591" s="135" t="s">
        <v>129</v>
      </c>
      <c r="H2591" s="137" t="str">
        <f>IFERROR((Table19[[#This Row],[_202310]]-Table19[[#This Row],[_201910]])/Table19[[#This Row],[_201910]]*1,"")</f>
        <v/>
      </c>
    </row>
    <row r="2592" spans="1:8">
      <c r="A2592" s="132">
        <v>204440</v>
      </c>
      <c r="B2592" s="133" t="s">
        <v>1146</v>
      </c>
      <c r="C2592" s="134">
        <v>86</v>
      </c>
      <c r="D2592" s="134">
        <v>78</v>
      </c>
      <c r="E2592" s="134">
        <v>81</v>
      </c>
      <c r="F2592" s="134">
        <v>67</v>
      </c>
      <c r="G2592" s="135">
        <v>102</v>
      </c>
      <c r="H2592" s="137">
        <f>IFERROR((Table19[[#This Row],[_202310]]-Table19[[#This Row],[_201910]])/Table19[[#This Row],[_201910]]*1,"")</f>
        <v>0.18604651162790697</v>
      </c>
    </row>
    <row r="2593" spans="1:8">
      <c r="A2593" s="132">
        <v>204440</v>
      </c>
      <c r="B2593" s="133" t="s">
        <v>1147</v>
      </c>
      <c r="C2593" s="134">
        <v>7</v>
      </c>
      <c r="D2593" s="134">
        <v>6</v>
      </c>
      <c r="E2593" s="134">
        <v>7</v>
      </c>
      <c r="F2593" s="134">
        <v>1</v>
      </c>
      <c r="G2593" s="135">
        <v>5</v>
      </c>
      <c r="H2593" s="137">
        <f>IFERROR((Table19[[#This Row],[_202310]]-Table19[[#This Row],[_201910]])/Table19[[#This Row],[_201910]]*1,"")</f>
        <v>-0.2857142857142857</v>
      </c>
    </row>
    <row r="2594" spans="1:8">
      <c r="A2594" s="132">
        <v>204440</v>
      </c>
      <c r="B2594" s="133" t="s">
        <v>1148</v>
      </c>
      <c r="C2594" s="134">
        <v>57</v>
      </c>
      <c r="D2594" s="134">
        <v>54</v>
      </c>
      <c r="E2594" s="134">
        <v>42</v>
      </c>
      <c r="F2594" s="134">
        <v>53</v>
      </c>
      <c r="G2594" s="135">
        <v>47</v>
      </c>
      <c r="H2594" s="137">
        <f>IFERROR((Table19[[#This Row],[_202310]]-Table19[[#This Row],[_201910]])/Table19[[#This Row],[_201910]]*1,"")</f>
        <v>-0.17543859649122806</v>
      </c>
    </row>
    <row r="2595" spans="1:8">
      <c r="A2595" s="132">
        <v>204440</v>
      </c>
      <c r="B2595" s="133" t="s">
        <v>1149</v>
      </c>
      <c r="C2595" s="134">
        <v>164</v>
      </c>
      <c r="D2595" s="134">
        <v>123</v>
      </c>
      <c r="E2595" s="134">
        <v>88</v>
      </c>
      <c r="F2595" s="134">
        <v>80</v>
      </c>
      <c r="G2595" s="135">
        <v>113</v>
      </c>
      <c r="H2595" s="137">
        <f>IFERROR((Table19[[#This Row],[_202310]]-Table19[[#This Row],[_201910]])/Table19[[#This Row],[_201910]]*1,"")</f>
        <v>-0.31097560975609756</v>
      </c>
    </row>
    <row r="2596" spans="1:8">
      <c r="A2596" s="132">
        <v>204440</v>
      </c>
      <c r="B2596" s="133" t="s">
        <v>1150</v>
      </c>
      <c r="C2596" s="134">
        <v>228</v>
      </c>
      <c r="D2596" s="134">
        <v>183</v>
      </c>
      <c r="E2596" s="134">
        <v>137</v>
      </c>
      <c r="F2596" s="134">
        <v>134</v>
      </c>
      <c r="G2596" s="135">
        <v>165</v>
      </c>
      <c r="H2596" s="137">
        <f>IFERROR((Table19[[#This Row],[_202310]]-Table19[[#This Row],[_201910]])/Table19[[#This Row],[_201910]]*1,"")</f>
        <v>-0.27631578947368424</v>
      </c>
    </row>
    <row r="2597" spans="1:8">
      <c r="A2597" s="132">
        <v>204440</v>
      </c>
      <c r="B2597" s="133" t="s">
        <v>1151</v>
      </c>
      <c r="C2597" s="134">
        <v>27</v>
      </c>
      <c r="D2597" s="134">
        <v>30</v>
      </c>
      <c r="E2597" s="134">
        <v>37</v>
      </c>
      <c r="F2597" s="134">
        <v>33</v>
      </c>
      <c r="G2597" s="135">
        <v>38</v>
      </c>
      <c r="H2597" s="137">
        <f>IFERROR((Table19[[#This Row],[_202310]]-Table19[[#This Row],[_201910]])/Table19[[#This Row],[_201910]]*1,"")</f>
        <v>0.40740740740740738</v>
      </c>
    </row>
    <row r="2598" spans="1:8">
      <c r="A2598" s="132">
        <v>204440</v>
      </c>
      <c r="B2598" s="133" t="s">
        <v>1152</v>
      </c>
      <c r="C2598" s="134">
        <v>20</v>
      </c>
      <c r="D2598" s="134">
        <v>23</v>
      </c>
      <c r="E2598" s="134">
        <v>22</v>
      </c>
      <c r="F2598" s="134">
        <v>27</v>
      </c>
      <c r="G2598" s="135">
        <v>19</v>
      </c>
      <c r="H2598" s="137">
        <f>IFERROR((Table19[[#This Row],[_202310]]-Table19[[#This Row],[_201910]])/Table19[[#This Row],[_201910]]*1,"")</f>
        <v>-0.05</v>
      </c>
    </row>
    <row r="2599" spans="1:8">
      <c r="A2599" s="132">
        <v>204440</v>
      </c>
      <c r="B2599" s="133" t="s">
        <v>1153</v>
      </c>
      <c r="C2599" s="134">
        <v>2</v>
      </c>
      <c r="D2599" s="134">
        <v>2</v>
      </c>
      <c r="E2599" s="134">
        <v>3</v>
      </c>
      <c r="F2599" s="134">
        <v>0</v>
      </c>
      <c r="G2599" s="135">
        <v>2</v>
      </c>
      <c r="H2599" s="137">
        <f>IFERROR((Table19[[#This Row],[_202310]]-Table19[[#This Row],[_201910]])/Table19[[#This Row],[_201910]]*1,"")</f>
        <v>0</v>
      </c>
    </row>
    <row r="2600" spans="1:8">
      <c r="A2600" s="132">
        <v>204440</v>
      </c>
      <c r="B2600" s="133" t="s">
        <v>1154</v>
      </c>
      <c r="C2600" s="134">
        <v>18</v>
      </c>
      <c r="D2600" s="134">
        <v>21</v>
      </c>
      <c r="E2600" s="134">
        <v>19</v>
      </c>
      <c r="F2600" s="134">
        <v>26</v>
      </c>
      <c r="G2600" s="135">
        <v>18</v>
      </c>
      <c r="H2600" s="137">
        <f>IFERROR((Table19[[#This Row],[_202310]]-Table19[[#This Row],[_201910]])/Table19[[#This Row],[_201910]]*1,"")</f>
        <v>0</v>
      </c>
    </row>
    <row r="2601" spans="1:8">
      <c r="A2601" s="132">
        <v>204440</v>
      </c>
      <c r="B2601" s="133" t="s">
        <v>1155</v>
      </c>
      <c r="C2601" s="134">
        <v>52</v>
      </c>
      <c r="D2601" s="134">
        <v>47</v>
      </c>
      <c r="E2601" s="134">
        <v>40</v>
      </c>
      <c r="F2601" s="134">
        <v>40</v>
      </c>
      <c r="G2601" s="135">
        <v>42</v>
      </c>
      <c r="H2601" s="137">
        <f>IFERROR((Table19[[#This Row],[_202310]]-Table19[[#This Row],[_201910]])/Table19[[#This Row],[_201910]]*1,"")</f>
        <v>-0.19230769230769232</v>
      </c>
    </row>
    <row r="2602" spans="1:8">
      <c r="A2602" s="132">
        <v>205470</v>
      </c>
      <c r="B2602" s="133" t="s">
        <v>1130</v>
      </c>
      <c r="C2602" s="134">
        <v>2747</v>
      </c>
      <c r="D2602" s="134">
        <v>2410</v>
      </c>
      <c r="E2602" s="134">
        <v>1707</v>
      </c>
      <c r="F2602" s="134">
        <v>1664</v>
      </c>
      <c r="G2602" s="135">
        <v>1655</v>
      </c>
      <c r="H2602" s="137">
        <f>IFERROR((Table19[[#This Row],[_202310]]-Table19[[#This Row],[_201910]])/Table19[[#This Row],[_201910]]*1,"")</f>
        <v>-0.39752457226064797</v>
      </c>
    </row>
    <row r="2603" spans="1:8">
      <c r="A2603" s="132">
        <v>205470</v>
      </c>
      <c r="B2603" s="133" t="s">
        <v>1131</v>
      </c>
      <c r="C2603" s="134">
        <v>4</v>
      </c>
      <c r="D2603" s="134">
        <v>3</v>
      </c>
      <c r="E2603" s="134">
        <v>3</v>
      </c>
      <c r="F2603" s="134">
        <v>4</v>
      </c>
      <c r="G2603" s="135">
        <v>6</v>
      </c>
      <c r="H2603" s="137">
        <f>IFERROR((Table19[[#This Row],[_202310]]-Table19[[#This Row],[_201910]])/Table19[[#This Row],[_201910]]*1,"")</f>
        <v>0.5</v>
      </c>
    </row>
    <row r="2604" spans="1:8">
      <c r="A2604" s="132">
        <v>205470</v>
      </c>
      <c r="B2604" s="133" t="s">
        <v>1132</v>
      </c>
      <c r="C2604" s="134">
        <v>2743</v>
      </c>
      <c r="D2604" s="134">
        <v>2407</v>
      </c>
      <c r="E2604" s="134">
        <v>1704</v>
      </c>
      <c r="F2604" s="134">
        <v>1660</v>
      </c>
      <c r="G2604" s="135">
        <v>1649</v>
      </c>
      <c r="H2604" s="137">
        <f>IFERROR((Table19[[#This Row],[_202310]]-Table19[[#This Row],[_201910]])/Table19[[#This Row],[_201910]]*1,"")</f>
        <v>-0.3988333940940576</v>
      </c>
    </row>
    <row r="2605" spans="1:8">
      <c r="A2605" s="132">
        <v>205470</v>
      </c>
      <c r="B2605" s="133" t="s">
        <v>1133</v>
      </c>
      <c r="C2605" s="134">
        <v>169</v>
      </c>
      <c r="D2605" s="134">
        <v>138</v>
      </c>
      <c r="E2605" s="134">
        <v>147</v>
      </c>
      <c r="F2605" s="134">
        <v>126</v>
      </c>
      <c r="G2605" s="135">
        <v>155</v>
      </c>
      <c r="H2605" s="137">
        <f>IFERROR((Table19[[#This Row],[_202310]]-Table19[[#This Row],[_201910]])/Table19[[#This Row],[_201910]]*1,"")</f>
        <v>-8.2840236686390539E-2</v>
      </c>
    </row>
    <row r="2606" spans="1:8">
      <c r="A2606" s="132">
        <v>205470</v>
      </c>
      <c r="B2606" s="133" t="s">
        <v>1134</v>
      </c>
      <c r="C2606" s="134">
        <v>275</v>
      </c>
      <c r="D2606" s="134">
        <v>244</v>
      </c>
      <c r="E2606" s="134">
        <v>255</v>
      </c>
      <c r="F2606" s="134">
        <v>304</v>
      </c>
      <c r="G2606" s="135">
        <v>326</v>
      </c>
      <c r="H2606" s="137">
        <f>IFERROR((Table19[[#This Row],[_202310]]-Table19[[#This Row],[_201910]])/Table19[[#This Row],[_201910]]*1,"")</f>
        <v>0.18545454545454546</v>
      </c>
    </row>
    <row r="2607" spans="1:8">
      <c r="A2607" s="132">
        <v>205470</v>
      </c>
      <c r="B2607" s="133" t="s">
        <v>1135</v>
      </c>
      <c r="C2607" s="134">
        <v>0</v>
      </c>
      <c r="D2607" s="134">
        <v>0</v>
      </c>
      <c r="E2607" s="134">
        <v>0</v>
      </c>
      <c r="F2607" s="134">
        <v>0</v>
      </c>
      <c r="G2607" s="135">
        <v>0</v>
      </c>
      <c r="H2607" s="137" t="str">
        <f>IFERROR((Table19[[#This Row],[_202310]]-Table19[[#This Row],[_201910]])/Table19[[#This Row],[_201910]]*1,"")</f>
        <v/>
      </c>
    </row>
    <row r="2608" spans="1:8">
      <c r="A2608" s="132">
        <v>205470</v>
      </c>
      <c r="B2608" s="133" t="s">
        <v>1136</v>
      </c>
      <c r="C2608" s="134">
        <v>444</v>
      </c>
      <c r="D2608" s="134">
        <v>382</v>
      </c>
      <c r="E2608" s="134">
        <v>402</v>
      </c>
      <c r="F2608" s="134">
        <v>430</v>
      </c>
      <c r="G2608" s="135">
        <v>481</v>
      </c>
      <c r="H2608" s="137">
        <f>IFERROR((Table19[[#This Row],[_202310]]-Table19[[#This Row],[_201910]])/Table19[[#This Row],[_201910]]*1,"")</f>
        <v>8.3333333333333329E-2</v>
      </c>
    </row>
    <row r="2609" spans="1:8">
      <c r="A2609" s="132">
        <v>205470</v>
      </c>
      <c r="B2609" s="133" t="s">
        <v>1137</v>
      </c>
      <c r="C2609" s="134">
        <v>16</v>
      </c>
      <c r="D2609" s="134">
        <v>16</v>
      </c>
      <c r="E2609" s="134">
        <v>24</v>
      </c>
      <c r="F2609" s="134">
        <v>26</v>
      </c>
      <c r="G2609" s="135">
        <v>29</v>
      </c>
      <c r="H2609" s="137">
        <f>IFERROR((Table19[[#This Row],[_202310]]-Table19[[#This Row],[_201910]])/Table19[[#This Row],[_201910]]*1,"")</f>
        <v>0.8125</v>
      </c>
    </row>
    <row r="2610" spans="1:8">
      <c r="A2610" s="132">
        <v>205470</v>
      </c>
      <c r="B2610" s="133" t="s">
        <v>1138</v>
      </c>
      <c r="C2610" s="134">
        <v>161</v>
      </c>
      <c r="D2610" s="134">
        <v>140</v>
      </c>
      <c r="E2610" s="134">
        <v>139</v>
      </c>
      <c r="F2610" s="134">
        <v>129</v>
      </c>
      <c r="G2610" s="135">
        <v>145</v>
      </c>
      <c r="H2610" s="137">
        <f>IFERROR((Table19[[#This Row],[_202310]]-Table19[[#This Row],[_201910]])/Table19[[#This Row],[_201910]]*1,"")</f>
        <v>-9.9378881987577633E-2</v>
      </c>
    </row>
    <row r="2611" spans="1:8">
      <c r="A2611" s="132">
        <v>205470</v>
      </c>
      <c r="B2611" s="133" t="s">
        <v>1139</v>
      </c>
      <c r="C2611" s="134">
        <v>351</v>
      </c>
      <c r="D2611" s="134">
        <v>306</v>
      </c>
      <c r="E2611" s="134">
        <v>331</v>
      </c>
      <c r="F2611" s="134">
        <v>372</v>
      </c>
      <c r="G2611" s="135">
        <v>381</v>
      </c>
      <c r="H2611" s="137">
        <f>IFERROR((Table19[[#This Row],[_202310]]-Table19[[#This Row],[_201910]])/Table19[[#This Row],[_201910]]*1,"")</f>
        <v>8.5470085470085472E-2</v>
      </c>
    </row>
    <row r="2612" spans="1:8">
      <c r="A2612" s="132">
        <v>205470</v>
      </c>
      <c r="B2612" s="133" t="s">
        <v>1140</v>
      </c>
      <c r="C2612" s="134">
        <v>0</v>
      </c>
      <c r="D2612" s="134">
        <v>0</v>
      </c>
      <c r="E2612" s="134">
        <v>0</v>
      </c>
      <c r="F2612" s="134">
        <v>0</v>
      </c>
      <c r="G2612" s="135">
        <v>0</v>
      </c>
      <c r="H2612" s="137" t="str">
        <f>IFERROR((Table19[[#This Row],[_202310]]-Table19[[#This Row],[_201910]])/Table19[[#This Row],[_201910]]*1,"")</f>
        <v/>
      </c>
    </row>
    <row r="2613" spans="1:8">
      <c r="A2613" s="132">
        <v>205470</v>
      </c>
      <c r="B2613" s="133" t="s">
        <v>1141</v>
      </c>
      <c r="C2613" s="134">
        <v>512</v>
      </c>
      <c r="D2613" s="134">
        <v>446</v>
      </c>
      <c r="E2613" s="134">
        <v>470</v>
      </c>
      <c r="F2613" s="134">
        <v>501</v>
      </c>
      <c r="G2613" s="135">
        <v>526</v>
      </c>
      <c r="H2613" s="137">
        <f>IFERROR((Table19[[#This Row],[_202310]]-Table19[[#This Row],[_201910]])/Table19[[#This Row],[_201910]]*1,"")</f>
        <v>2.734375E-2</v>
      </c>
    </row>
    <row r="2614" spans="1:8">
      <c r="A2614" s="132">
        <v>205470</v>
      </c>
      <c r="B2614" s="133" t="s">
        <v>1142</v>
      </c>
      <c r="C2614" s="134">
        <v>19</v>
      </c>
      <c r="D2614" s="134">
        <v>19</v>
      </c>
      <c r="E2614" s="134">
        <v>28</v>
      </c>
      <c r="F2614" s="134">
        <v>30</v>
      </c>
      <c r="G2614" s="135">
        <v>32</v>
      </c>
      <c r="H2614" s="137">
        <f>IFERROR((Table19[[#This Row],[_202310]]-Table19[[#This Row],[_201910]])/Table19[[#This Row],[_201910]]*1,"")</f>
        <v>0.68421052631578949</v>
      </c>
    </row>
    <row r="2615" spans="1:8">
      <c r="A2615" s="132">
        <v>205470</v>
      </c>
      <c r="B2615" s="133" t="s">
        <v>1143</v>
      </c>
      <c r="C2615" s="134">
        <v>164</v>
      </c>
      <c r="D2615" s="134">
        <v>138</v>
      </c>
      <c r="E2615" s="134">
        <v>134</v>
      </c>
      <c r="F2615" s="134">
        <v>123</v>
      </c>
      <c r="G2615" s="135">
        <v>150</v>
      </c>
      <c r="H2615" s="137">
        <f>IFERROR((Table19[[#This Row],[_202310]]-Table19[[#This Row],[_201910]])/Table19[[#This Row],[_201910]]*1,"")</f>
        <v>-8.5365853658536592E-2</v>
      </c>
    </row>
    <row r="2616" spans="1:8">
      <c r="A2616" s="132">
        <v>205470</v>
      </c>
      <c r="B2616" s="133" t="s">
        <v>1144</v>
      </c>
      <c r="C2616" s="134">
        <v>382</v>
      </c>
      <c r="D2616" s="134">
        <v>333</v>
      </c>
      <c r="E2616" s="134">
        <v>362</v>
      </c>
      <c r="F2616" s="134">
        <v>403</v>
      </c>
      <c r="G2616" s="135">
        <v>395</v>
      </c>
      <c r="H2616" s="137">
        <f>IFERROR((Table19[[#This Row],[_202310]]-Table19[[#This Row],[_201910]])/Table19[[#This Row],[_201910]]*1,"")</f>
        <v>3.4031413612565446E-2</v>
      </c>
    </row>
    <row r="2617" spans="1:8">
      <c r="A2617" s="132">
        <v>205470</v>
      </c>
      <c r="B2617" s="133" t="s">
        <v>1145</v>
      </c>
      <c r="C2617" s="134">
        <v>0</v>
      </c>
      <c r="D2617" s="134">
        <v>0</v>
      </c>
      <c r="E2617" s="134">
        <v>0</v>
      </c>
      <c r="F2617" s="134">
        <v>0</v>
      </c>
      <c r="G2617" s="135">
        <v>0</v>
      </c>
      <c r="H2617" s="137" t="str">
        <f>IFERROR((Table19[[#This Row],[_202310]]-Table19[[#This Row],[_201910]])/Table19[[#This Row],[_201910]]*1,"")</f>
        <v/>
      </c>
    </row>
    <row r="2618" spans="1:8">
      <c r="A2618" s="132">
        <v>205470</v>
      </c>
      <c r="B2618" s="133" t="s">
        <v>1146</v>
      </c>
      <c r="C2618" s="134">
        <v>546</v>
      </c>
      <c r="D2618" s="134">
        <v>471</v>
      </c>
      <c r="E2618" s="134">
        <v>496</v>
      </c>
      <c r="F2618" s="134">
        <v>526</v>
      </c>
      <c r="G2618" s="135">
        <v>545</v>
      </c>
      <c r="H2618" s="137">
        <f>IFERROR((Table19[[#This Row],[_202310]]-Table19[[#This Row],[_201910]])/Table19[[#This Row],[_201910]]*1,"")</f>
        <v>-1.8315018315018315E-3</v>
      </c>
    </row>
    <row r="2619" spans="1:8">
      <c r="A2619" s="132">
        <v>205470</v>
      </c>
      <c r="B2619" s="133" t="s">
        <v>1147</v>
      </c>
      <c r="C2619" s="134">
        <v>65</v>
      </c>
      <c r="D2619" s="134">
        <v>47</v>
      </c>
      <c r="E2619" s="134">
        <v>49</v>
      </c>
      <c r="F2619" s="134">
        <v>25</v>
      </c>
      <c r="G2619" s="135">
        <v>41</v>
      </c>
      <c r="H2619" s="137">
        <f>IFERROR((Table19[[#This Row],[_202310]]-Table19[[#This Row],[_201910]])/Table19[[#This Row],[_201910]]*1,"")</f>
        <v>-0.36923076923076925</v>
      </c>
    </row>
    <row r="2620" spans="1:8">
      <c r="A2620" s="132">
        <v>205470</v>
      </c>
      <c r="B2620" s="133" t="s">
        <v>1148</v>
      </c>
      <c r="C2620" s="134">
        <v>648</v>
      </c>
      <c r="D2620" s="134">
        <v>486</v>
      </c>
      <c r="E2620" s="134">
        <v>431</v>
      </c>
      <c r="F2620" s="134">
        <v>353</v>
      </c>
      <c r="G2620" s="135">
        <v>390</v>
      </c>
      <c r="H2620" s="137">
        <f>IFERROR((Table19[[#This Row],[_202310]]-Table19[[#This Row],[_201910]])/Table19[[#This Row],[_201910]]*1,"")</f>
        <v>-0.39814814814814814</v>
      </c>
    </row>
    <row r="2621" spans="1:8">
      <c r="A2621" s="132">
        <v>205470</v>
      </c>
      <c r="B2621" s="133" t="s">
        <v>1149</v>
      </c>
      <c r="C2621" s="134">
        <v>1484</v>
      </c>
      <c r="D2621" s="134">
        <v>1403</v>
      </c>
      <c r="E2621" s="134">
        <v>728</v>
      </c>
      <c r="F2621" s="134">
        <v>756</v>
      </c>
      <c r="G2621" s="135">
        <v>673</v>
      </c>
      <c r="H2621" s="137">
        <f>IFERROR((Table19[[#This Row],[_202310]]-Table19[[#This Row],[_201910]])/Table19[[#This Row],[_201910]]*1,"")</f>
        <v>-0.54649595687331531</v>
      </c>
    </row>
    <row r="2622" spans="1:8">
      <c r="A2622" s="132">
        <v>205470</v>
      </c>
      <c r="B2622" s="133" t="s">
        <v>1150</v>
      </c>
      <c r="C2622" s="134">
        <v>2197</v>
      </c>
      <c r="D2622" s="134">
        <v>1936</v>
      </c>
      <c r="E2622" s="134">
        <v>1208</v>
      </c>
      <c r="F2622" s="134">
        <v>1134</v>
      </c>
      <c r="G2622" s="135">
        <v>1104</v>
      </c>
      <c r="H2622" s="137">
        <f>IFERROR((Table19[[#This Row],[_202310]]-Table19[[#This Row],[_201910]])/Table19[[#This Row],[_201910]]*1,"")</f>
        <v>-0.49749658625398269</v>
      </c>
    </row>
    <row r="2623" spans="1:8">
      <c r="A2623" s="132">
        <v>205470</v>
      </c>
      <c r="B2623" s="133" t="s">
        <v>1151</v>
      </c>
      <c r="C2623" s="134">
        <v>20</v>
      </c>
      <c r="D2623" s="134">
        <v>20</v>
      </c>
      <c r="E2623" s="134">
        <v>29</v>
      </c>
      <c r="F2623" s="134">
        <v>32</v>
      </c>
      <c r="G2623" s="135">
        <v>33</v>
      </c>
      <c r="H2623" s="137">
        <f>IFERROR((Table19[[#This Row],[_202310]]-Table19[[#This Row],[_201910]])/Table19[[#This Row],[_201910]]*1,"")</f>
        <v>0.65</v>
      </c>
    </row>
    <row r="2624" spans="1:8">
      <c r="A2624" s="132">
        <v>205470</v>
      </c>
      <c r="B2624" s="133" t="s">
        <v>1152</v>
      </c>
      <c r="C2624" s="134">
        <v>26</v>
      </c>
      <c r="D2624" s="134">
        <v>22</v>
      </c>
      <c r="E2624" s="134">
        <v>28</v>
      </c>
      <c r="F2624" s="134">
        <v>23</v>
      </c>
      <c r="G2624" s="135">
        <v>26</v>
      </c>
      <c r="H2624" s="137">
        <f>IFERROR((Table19[[#This Row],[_202310]]-Table19[[#This Row],[_201910]])/Table19[[#This Row],[_201910]]*1,"")</f>
        <v>0</v>
      </c>
    </row>
    <row r="2625" spans="1:8">
      <c r="A2625" s="132">
        <v>205470</v>
      </c>
      <c r="B2625" s="133" t="s">
        <v>1153</v>
      </c>
      <c r="C2625" s="134">
        <v>2</v>
      </c>
      <c r="D2625" s="134">
        <v>2</v>
      </c>
      <c r="E2625" s="134">
        <v>3</v>
      </c>
      <c r="F2625" s="134">
        <v>2</v>
      </c>
      <c r="G2625" s="135">
        <v>2</v>
      </c>
      <c r="H2625" s="137">
        <f>IFERROR((Table19[[#This Row],[_202310]]-Table19[[#This Row],[_201910]])/Table19[[#This Row],[_201910]]*1,"")</f>
        <v>0</v>
      </c>
    </row>
    <row r="2626" spans="1:8">
      <c r="A2626" s="132">
        <v>205470</v>
      </c>
      <c r="B2626" s="133" t="s">
        <v>1154</v>
      </c>
      <c r="C2626" s="134">
        <v>24</v>
      </c>
      <c r="D2626" s="134">
        <v>20</v>
      </c>
      <c r="E2626" s="134">
        <v>25</v>
      </c>
      <c r="F2626" s="134">
        <v>21</v>
      </c>
      <c r="G2626" s="135">
        <v>24</v>
      </c>
      <c r="H2626" s="137">
        <f>IFERROR((Table19[[#This Row],[_202310]]-Table19[[#This Row],[_201910]])/Table19[[#This Row],[_201910]]*1,"")</f>
        <v>0</v>
      </c>
    </row>
    <row r="2627" spans="1:8">
      <c r="A2627" s="132">
        <v>205470</v>
      </c>
      <c r="B2627" s="133" t="s">
        <v>1155</v>
      </c>
      <c r="C2627" s="134">
        <v>54</v>
      </c>
      <c r="D2627" s="134">
        <v>58</v>
      </c>
      <c r="E2627" s="134">
        <v>43</v>
      </c>
      <c r="F2627" s="134">
        <v>46</v>
      </c>
      <c r="G2627" s="135">
        <v>41</v>
      </c>
      <c r="H2627" s="137">
        <f>IFERROR((Table19[[#This Row],[_202310]]-Table19[[#This Row],[_201910]])/Table19[[#This Row],[_201910]]*1,"")</f>
        <v>-0.24074074074074073</v>
      </c>
    </row>
    <row r="2628" spans="1:8">
      <c r="A2628" s="132">
        <v>207449</v>
      </c>
      <c r="B2628" s="133" t="s">
        <v>1130</v>
      </c>
      <c r="C2628" s="134">
        <v>2288</v>
      </c>
      <c r="D2628" s="134">
        <v>1721</v>
      </c>
      <c r="E2628" s="134">
        <v>1851</v>
      </c>
      <c r="F2628" s="134">
        <v>1800</v>
      </c>
      <c r="G2628" s="135">
        <v>1839</v>
      </c>
      <c r="H2628" s="137">
        <f>IFERROR((Table19[[#This Row],[_202310]]-Table19[[#This Row],[_201910]])/Table19[[#This Row],[_201910]]*1,"")</f>
        <v>-0.19624125874125875</v>
      </c>
    </row>
    <row r="2629" spans="1:8">
      <c r="A2629" s="132">
        <v>207449</v>
      </c>
      <c r="B2629" s="133" t="s">
        <v>1131</v>
      </c>
      <c r="C2629" s="134">
        <v>0</v>
      </c>
      <c r="D2629" s="134">
        <v>0</v>
      </c>
      <c r="E2629" s="134">
        <v>0</v>
      </c>
      <c r="F2629" s="134">
        <v>0</v>
      </c>
      <c r="G2629" s="135">
        <v>0</v>
      </c>
      <c r="H2629" s="137" t="str">
        <f>IFERROR((Table19[[#This Row],[_202310]]-Table19[[#This Row],[_201910]])/Table19[[#This Row],[_201910]]*1,"")</f>
        <v/>
      </c>
    </row>
    <row r="2630" spans="1:8">
      <c r="A2630" s="132">
        <v>207449</v>
      </c>
      <c r="B2630" s="133" t="s">
        <v>1132</v>
      </c>
      <c r="C2630" s="134">
        <v>2288</v>
      </c>
      <c r="D2630" s="134">
        <v>1721</v>
      </c>
      <c r="E2630" s="134">
        <v>1851</v>
      </c>
      <c r="F2630" s="134">
        <v>1800</v>
      </c>
      <c r="G2630" s="135">
        <v>1839</v>
      </c>
      <c r="H2630" s="137">
        <f>IFERROR((Table19[[#This Row],[_202310]]-Table19[[#This Row],[_201910]])/Table19[[#This Row],[_201910]]*1,"")</f>
        <v>-0.19624125874125875</v>
      </c>
    </row>
    <row r="2631" spans="1:8">
      <c r="A2631" s="132">
        <v>207449</v>
      </c>
      <c r="B2631" s="133" t="s">
        <v>1133</v>
      </c>
      <c r="C2631" s="134">
        <v>31</v>
      </c>
      <c r="D2631" s="134">
        <v>22</v>
      </c>
      <c r="E2631" s="134">
        <v>41</v>
      </c>
      <c r="F2631" s="134">
        <v>13</v>
      </c>
      <c r="G2631" s="135">
        <v>24</v>
      </c>
      <c r="H2631" s="137">
        <f>IFERROR((Table19[[#This Row],[_202310]]-Table19[[#This Row],[_201910]])/Table19[[#This Row],[_201910]]*1,"")</f>
        <v>-0.22580645161290322</v>
      </c>
    </row>
    <row r="2632" spans="1:8">
      <c r="A2632" s="132">
        <v>207449</v>
      </c>
      <c r="B2632" s="133" t="s">
        <v>1134</v>
      </c>
      <c r="C2632" s="134">
        <v>313</v>
      </c>
      <c r="D2632" s="134">
        <v>168</v>
      </c>
      <c r="E2632" s="134">
        <v>289</v>
      </c>
      <c r="F2632" s="134">
        <v>313</v>
      </c>
      <c r="G2632" s="135">
        <v>242</v>
      </c>
      <c r="H2632" s="137">
        <f>IFERROR((Table19[[#This Row],[_202310]]-Table19[[#This Row],[_201910]])/Table19[[#This Row],[_201910]]*1,"")</f>
        <v>-0.2268370607028754</v>
      </c>
    </row>
    <row r="2633" spans="1:8">
      <c r="A2633" s="132">
        <v>207449</v>
      </c>
      <c r="B2633" s="133" t="s">
        <v>1135</v>
      </c>
      <c r="C2633" s="134" t="s">
        <v>129</v>
      </c>
      <c r="D2633" s="134" t="s">
        <v>129</v>
      </c>
      <c r="E2633" s="134" t="s">
        <v>129</v>
      </c>
      <c r="F2633" s="134" t="s">
        <v>129</v>
      </c>
      <c r="G2633" s="135" t="s">
        <v>129</v>
      </c>
      <c r="H2633" s="137" t="str">
        <f>IFERROR((Table19[[#This Row],[_202310]]-Table19[[#This Row],[_201910]])/Table19[[#This Row],[_201910]]*1,"")</f>
        <v/>
      </c>
    </row>
    <row r="2634" spans="1:8">
      <c r="A2634" s="132">
        <v>207449</v>
      </c>
      <c r="B2634" s="133" t="s">
        <v>1136</v>
      </c>
      <c r="C2634" s="134">
        <v>344</v>
      </c>
      <c r="D2634" s="134">
        <v>190</v>
      </c>
      <c r="E2634" s="134">
        <v>330</v>
      </c>
      <c r="F2634" s="134">
        <v>326</v>
      </c>
      <c r="G2634" s="135">
        <v>266</v>
      </c>
      <c r="H2634" s="137">
        <f>IFERROR((Table19[[#This Row],[_202310]]-Table19[[#This Row],[_201910]])/Table19[[#This Row],[_201910]]*1,"")</f>
        <v>-0.22674418604651161</v>
      </c>
    </row>
    <row r="2635" spans="1:8">
      <c r="A2635" s="132">
        <v>207449</v>
      </c>
      <c r="B2635" s="133" t="s">
        <v>1137</v>
      </c>
      <c r="C2635" s="134">
        <v>15</v>
      </c>
      <c r="D2635" s="134">
        <v>11</v>
      </c>
      <c r="E2635" s="134">
        <v>18</v>
      </c>
      <c r="F2635" s="134">
        <v>18</v>
      </c>
      <c r="G2635" s="135">
        <v>14</v>
      </c>
      <c r="H2635" s="137">
        <f>IFERROR((Table19[[#This Row],[_202310]]-Table19[[#This Row],[_201910]])/Table19[[#This Row],[_201910]]*1,"")</f>
        <v>-6.6666666666666666E-2</v>
      </c>
    </row>
    <row r="2636" spans="1:8">
      <c r="A2636" s="132">
        <v>207449</v>
      </c>
      <c r="B2636" s="133" t="s">
        <v>1138</v>
      </c>
      <c r="C2636" s="134">
        <v>33</v>
      </c>
      <c r="D2636" s="134">
        <v>22</v>
      </c>
      <c r="E2636" s="134">
        <v>42</v>
      </c>
      <c r="F2636" s="134">
        <v>15</v>
      </c>
      <c r="G2636" s="135">
        <v>22</v>
      </c>
      <c r="H2636" s="137">
        <f>IFERROR((Table19[[#This Row],[_202310]]-Table19[[#This Row],[_201910]])/Table19[[#This Row],[_201910]]*1,"")</f>
        <v>-0.33333333333333331</v>
      </c>
    </row>
    <row r="2637" spans="1:8">
      <c r="A2637" s="132">
        <v>207449</v>
      </c>
      <c r="B2637" s="133" t="s">
        <v>1139</v>
      </c>
      <c r="C2637" s="134">
        <v>349</v>
      </c>
      <c r="D2637" s="134">
        <v>244</v>
      </c>
      <c r="E2637" s="134">
        <v>354</v>
      </c>
      <c r="F2637" s="134">
        <v>393</v>
      </c>
      <c r="G2637" s="135">
        <v>315</v>
      </c>
      <c r="H2637" s="137">
        <f>IFERROR((Table19[[#This Row],[_202310]]-Table19[[#This Row],[_201910]])/Table19[[#This Row],[_201910]]*1,"")</f>
        <v>-9.7421203438395415E-2</v>
      </c>
    </row>
    <row r="2638" spans="1:8">
      <c r="A2638" s="132">
        <v>207449</v>
      </c>
      <c r="B2638" s="133" t="s">
        <v>1140</v>
      </c>
      <c r="C2638" s="134" t="s">
        <v>129</v>
      </c>
      <c r="D2638" s="134" t="s">
        <v>129</v>
      </c>
      <c r="E2638" s="134" t="s">
        <v>129</v>
      </c>
      <c r="F2638" s="134" t="s">
        <v>129</v>
      </c>
      <c r="G2638" s="135" t="s">
        <v>129</v>
      </c>
      <c r="H2638" s="137" t="str">
        <f>IFERROR((Table19[[#This Row],[_202310]]-Table19[[#This Row],[_201910]])/Table19[[#This Row],[_201910]]*1,"")</f>
        <v/>
      </c>
    </row>
    <row r="2639" spans="1:8">
      <c r="A2639" s="132">
        <v>207449</v>
      </c>
      <c r="B2639" s="133" t="s">
        <v>1141</v>
      </c>
      <c r="C2639" s="134">
        <v>382</v>
      </c>
      <c r="D2639" s="134">
        <v>266</v>
      </c>
      <c r="E2639" s="134">
        <v>396</v>
      </c>
      <c r="F2639" s="134">
        <v>408</v>
      </c>
      <c r="G2639" s="135">
        <v>337</v>
      </c>
      <c r="H2639" s="137">
        <f>IFERROR((Table19[[#This Row],[_202310]]-Table19[[#This Row],[_201910]])/Table19[[#This Row],[_201910]]*1,"")</f>
        <v>-0.11780104712041885</v>
      </c>
    </row>
    <row r="2640" spans="1:8">
      <c r="A2640" s="132">
        <v>207449</v>
      </c>
      <c r="B2640" s="133" t="s">
        <v>1142</v>
      </c>
      <c r="C2640" s="134">
        <v>17</v>
      </c>
      <c r="D2640" s="134">
        <v>15</v>
      </c>
      <c r="E2640" s="134">
        <v>21</v>
      </c>
      <c r="F2640" s="134">
        <v>23</v>
      </c>
      <c r="G2640" s="135">
        <v>18</v>
      </c>
      <c r="H2640" s="137">
        <f>IFERROR((Table19[[#This Row],[_202310]]-Table19[[#This Row],[_201910]])/Table19[[#This Row],[_201910]]*1,"")</f>
        <v>5.8823529411764705E-2</v>
      </c>
    </row>
    <row r="2641" spans="1:8">
      <c r="A2641" s="132">
        <v>207449</v>
      </c>
      <c r="B2641" s="133" t="s">
        <v>1143</v>
      </c>
      <c r="C2641" s="134">
        <v>33</v>
      </c>
      <c r="D2641" s="134">
        <v>23</v>
      </c>
      <c r="E2641" s="134">
        <v>43</v>
      </c>
      <c r="F2641" s="134">
        <v>15</v>
      </c>
      <c r="G2641" s="135">
        <v>23</v>
      </c>
      <c r="H2641" s="137">
        <f>IFERROR((Table19[[#This Row],[_202310]]-Table19[[#This Row],[_201910]])/Table19[[#This Row],[_201910]]*1,"")</f>
        <v>-0.30303030303030304</v>
      </c>
    </row>
    <row r="2642" spans="1:8">
      <c r="A2642" s="132">
        <v>207449</v>
      </c>
      <c r="B2642" s="133" t="s">
        <v>1144</v>
      </c>
      <c r="C2642" s="134">
        <v>384</v>
      </c>
      <c r="D2642" s="134">
        <v>275</v>
      </c>
      <c r="E2642" s="134">
        <v>399</v>
      </c>
      <c r="F2642" s="134">
        <v>425</v>
      </c>
      <c r="G2642" s="135">
        <v>337</v>
      </c>
      <c r="H2642" s="137">
        <f>IFERROR((Table19[[#This Row],[_202310]]-Table19[[#This Row],[_201910]])/Table19[[#This Row],[_201910]]*1,"")</f>
        <v>-0.12239583333333333</v>
      </c>
    </row>
    <row r="2643" spans="1:8">
      <c r="A2643" s="132">
        <v>207449</v>
      </c>
      <c r="B2643" s="133" t="s">
        <v>1145</v>
      </c>
      <c r="C2643" s="134" t="s">
        <v>129</v>
      </c>
      <c r="D2643" s="134" t="s">
        <v>129</v>
      </c>
      <c r="E2643" s="134" t="s">
        <v>129</v>
      </c>
      <c r="F2643" s="134" t="s">
        <v>129</v>
      </c>
      <c r="G2643" s="135" t="s">
        <v>129</v>
      </c>
      <c r="H2643" s="137" t="str">
        <f>IFERROR((Table19[[#This Row],[_202310]]-Table19[[#This Row],[_201910]])/Table19[[#This Row],[_201910]]*1,"")</f>
        <v/>
      </c>
    </row>
    <row r="2644" spans="1:8">
      <c r="A2644" s="132">
        <v>207449</v>
      </c>
      <c r="B2644" s="133" t="s">
        <v>1146</v>
      </c>
      <c r="C2644" s="134">
        <v>417</v>
      </c>
      <c r="D2644" s="134">
        <v>298</v>
      </c>
      <c r="E2644" s="134">
        <v>442</v>
      </c>
      <c r="F2644" s="134">
        <v>440</v>
      </c>
      <c r="G2644" s="135">
        <v>360</v>
      </c>
      <c r="H2644" s="137">
        <f>IFERROR((Table19[[#This Row],[_202310]]-Table19[[#This Row],[_201910]])/Table19[[#This Row],[_201910]]*1,"")</f>
        <v>-0.1366906474820144</v>
      </c>
    </row>
    <row r="2645" spans="1:8">
      <c r="A2645" s="132">
        <v>207449</v>
      </c>
      <c r="B2645" s="133" t="s">
        <v>1147</v>
      </c>
      <c r="C2645" s="134">
        <v>16</v>
      </c>
      <c r="D2645" s="134">
        <v>21</v>
      </c>
      <c r="E2645" s="134">
        <v>15</v>
      </c>
      <c r="F2645" s="134">
        <v>27</v>
      </c>
      <c r="G2645" s="135">
        <v>21</v>
      </c>
      <c r="H2645" s="137">
        <f>IFERROR((Table19[[#This Row],[_202310]]-Table19[[#This Row],[_201910]])/Table19[[#This Row],[_201910]]*1,"")</f>
        <v>0.3125</v>
      </c>
    </row>
    <row r="2646" spans="1:8">
      <c r="A2646" s="132">
        <v>207449</v>
      </c>
      <c r="B2646" s="133" t="s">
        <v>1148</v>
      </c>
      <c r="C2646" s="134">
        <v>563</v>
      </c>
      <c r="D2646" s="134">
        <v>346</v>
      </c>
      <c r="E2646" s="134">
        <v>372</v>
      </c>
      <c r="F2646" s="134">
        <v>591</v>
      </c>
      <c r="G2646" s="135">
        <v>383</v>
      </c>
      <c r="H2646" s="137">
        <f>IFERROR((Table19[[#This Row],[_202310]]-Table19[[#This Row],[_201910]])/Table19[[#This Row],[_201910]]*1,"")</f>
        <v>-0.31971580817051509</v>
      </c>
    </row>
    <row r="2647" spans="1:8">
      <c r="A2647" s="132">
        <v>207449</v>
      </c>
      <c r="B2647" s="133" t="s">
        <v>1149</v>
      </c>
      <c r="C2647" s="134">
        <v>1292</v>
      </c>
      <c r="D2647" s="134">
        <v>1056</v>
      </c>
      <c r="E2647" s="134">
        <v>1022</v>
      </c>
      <c r="F2647" s="134">
        <v>742</v>
      </c>
      <c r="G2647" s="135">
        <v>1075</v>
      </c>
      <c r="H2647" s="137">
        <f>IFERROR((Table19[[#This Row],[_202310]]-Table19[[#This Row],[_201910]])/Table19[[#This Row],[_201910]]*1,"")</f>
        <v>-0.16795665634674922</v>
      </c>
    </row>
    <row r="2648" spans="1:8">
      <c r="A2648" s="132">
        <v>207449</v>
      </c>
      <c r="B2648" s="133" t="s">
        <v>1150</v>
      </c>
      <c r="C2648" s="134">
        <v>1871</v>
      </c>
      <c r="D2648" s="134">
        <v>1423</v>
      </c>
      <c r="E2648" s="134">
        <v>1409</v>
      </c>
      <c r="F2648" s="134">
        <v>1360</v>
      </c>
      <c r="G2648" s="135">
        <v>1479</v>
      </c>
      <c r="H2648" s="137">
        <f>IFERROR((Table19[[#This Row],[_202310]]-Table19[[#This Row],[_201910]])/Table19[[#This Row],[_201910]]*1,"")</f>
        <v>-0.20951362907536078</v>
      </c>
    </row>
    <row r="2649" spans="1:8">
      <c r="A2649" s="132">
        <v>207449</v>
      </c>
      <c r="B2649" s="133" t="s">
        <v>1151</v>
      </c>
      <c r="C2649" s="134">
        <v>18</v>
      </c>
      <c r="D2649" s="134">
        <v>17</v>
      </c>
      <c r="E2649" s="134">
        <v>24</v>
      </c>
      <c r="F2649" s="134">
        <v>24</v>
      </c>
      <c r="G2649" s="135">
        <v>20</v>
      </c>
      <c r="H2649" s="137">
        <f>IFERROR((Table19[[#This Row],[_202310]]-Table19[[#This Row],[_201910]])/Table19[[#This Row],[_201910]]*1,"")</f>
        <v>0.1111111111111111</v>
      </c>
    </row>
    <row r="2650" spans="1:8">
      <c r="A2650" s="132">
        <v>207449</v>
      </c>
      <c r="B2650" s="133" t="s">
        <v>1152</v>
      </c>
      <c r="C2650" s="134">
        <v>25</v>
      </c>
      <c r="D2650" s="134">
        <v>21</v>
      </c>
      <c r="E2650" s="134">
        <v>21</v>
      </c>
      <c r="F2650" s="134">
        <v>34</v>
      </c>
      <c r="G2650" s="135">
        <v>22</v>
      </c>
      <c r="H2650" s="137">
        <f>IFERROR((Table19[[#This Row],[_202310]]-Table19[[#This Row],[_201910]])/Table19[[#This Row],[_201910]]*1,"")</f>
        <v>-0.12</v>
      </c>
    </row>
    <row r="2651" spans="1:8">
      <c r="A2651" s="132">
        <v>207449</v>
      </c>
      <c r="B2651" s="133" t="s">
        <v>1153</v>
      </c>
      <c r="C2651" s="134">
        <v>1</v>
      </c>
      <c r="D2651" s="134">
        <v>1</v>
      </c>
      <c r="E2651" s="134">
        <v>1</v>
      </c>
      <c r="F2651" s="134">
        <v>2</v>
      </c>
      <c r="G2651" s="135">
        <v>1</v>
      </c>
      <c r="H2651" s="137">
        <f>IFERROR((Table19[[#This Row],[_202310]]-Table19[[#This Row],[_201910]])/Table19[[#This Row],[_201910]]*1,"")</f>
        <v>0</v>
      </c>
    </row>
    <row r="2652" spans="1:8">
      <c r="A2652" s="132">
        <v>207449</v>
      </c>
      <c r="B2652" s="133" t="s">
        <v>1154</v>
      </c>
      <c r="C2652" s="134">
        <v>25</v>
      </c>
      <c r="D2652" s="134">
        <v>20</v>
      </c>
      <c r="E2652" s="134">
        <v>20</v>
      </c>
      <c r="F2652" s="134">
        <v>33</v>
      </c>
      <c r="G2652" s="135">
        <v>21</v>
      </c>
      <c r="H2652" s="137">
        <f>IFERROR((Table19[[#This Row],[_202310]]-Table19[[#This Row],[_201910]])/Table19[[#This Row],[_201910]]*1,"")</f>
        <v>-0.16</v>
      </c>
    </row>
    <row r="2653" spans="1:8">
      <c r="A2653" s="132">
        <v>207449</v>
      </c>
      <c r="B2653" s="133" t="s">
        <v>1155</v>
      </c>
      <c r="C2653" s="134">
        <v>56</v>
      </c>
      <c r="D2653" s="134">
        <v>61</v>
      </c>
      <c r="E2653" s="134">
        <v>55</v>
      </c>
      <c r="F2653" s="134">
        <v>41</v>
      </c>
      <c r="G2653" s="135">
        <v>58</v>
      </c>
      <c r="H2653" s="137">
        <f>IFERROR((Table19[[#This Row],[_202310]]-Table19[[#This Row],[_201910]])/Table19[[#This Row],[_201910]]*1,"")</f>
        <v>3.5714285714285712E-2</v>
      </c>
    </row>
    <row r="2654" spans="1:8">
      <c r="A2654" s="132">
        <v>207935</v>
      </c>
      <c r="B2654" s="133" t="s">
        <v>1130</v>
      </c>
      <c r="C2654" s="134">
        <v>2582</v>
      </c>
      <c r="D2654" s="134">
        <v>2253</v>
      </c>
      <c r="E2654" s="134">
        <v>2163</v>
      </c>
      <c r="F2654" s="134">
        <v>1938</v>
      </c>
      <c r="G2654" s="135">
        <v>2527</v>
      </c>
      <c r="H2654" s="137">
        <f>IFERROR((Table19[[#This Row],[_202310]]-Table19[[#This Row],[_201910]])/Table19[[#This Row],[_201910]]*1,"")</f>
        <v>-2.1301316808675447E-2</v>
      </c>
    </row>
    <row r="2655" spans="1:8">
      <c r="A2655" s="132">
        <v>207935</v>
      </c>
      <c r="B2655" s="133" t="s">
        <v>1131</v>
      </c>
      <c r="C2655" s="134">
        <v>0</v>
      </c>
      <c r="D2655" s="134">
        <v>0</v>
      </c>
      <c r="E2655" s="134">
        <v>0</v>
      </c>
      <c r="F2655" s="134">
        <v>0</v>
      </c>
      <c r="G2655" s="135">
        <v>0</v>
      </c>
      <c r="H2655" s="137" t="str">
        <f>IFERROR((Table19[[#This Row],[_202310]]-Table19[[#This Row],[_201910]])/Table19[[#This Row],[_201910]]*1,"")</f>
        <v/>
      </c>
    </row>
    <row r="2656" spans="1:8">
      <c r="A2656" s="132">
        <v>207935</v>
      </c>
      <c r="B2656" s="133" t="s">
        <v>1132</v>
      </c>
      <c r="C2656" s="134">
        <v>2582</v>
      </c>
      <c r="D2656" s="134">
        <v>2253</v>
      </c>
      <c r="E2656" s="134">
        <v>2163</v>
      </c>
      <c r="F2656" s="134">
        <v>1938</v>
      </c>
      <c r="G2656" s="135">
        <v>2527</v>
      </c>
      <c r="H2656" s="137">
        <f>IFERROR((Table19[[#This Row],[_202310]]-Table19[[#This Row],[_201910]])/Table19[[#This Row],[_201910]]*1,"")</f>
        <v>-2.1301316808675447E-2</v>
      </c>
    </row>
    <row r="2657" spans="1:8">
      <c r="A2657" s="132">
        <v>207935</v>
      </c>
      <c r="B2657" s="133" t="s">
        <v>1133</v>
      </c>
      <c r="C2657" s="134">
        <v>32</v>
      </c>
      <c r="D2657" s="134">
        <v>30</v>
      </c>
      <c r="E2657" s="134">
        <v>38</v>
      </c>
      <c r="F2657" s="134">
        <v>23</v>
      </c>
      <c r="G2657" s="135">
        <v>23</v>
      </c>
      <c r="H2657" s="137">
        <f>IFERROR((Table19[[#This Row],[_202310]]-Table19[[#This Row],[_201910]])/Table19[[#This Row],[_201910]]*1,"")</f>
        <v>-0.28125</v>
      </c>
    </row>
    <row r="2658" spans="1:8">
      <c r="A2658" s="132">
        <v>207935</v>
      </c>
      <c r="B2658" s="133" t="s">
        <v>1134</v>
      </c>
      <c r="C2658" s="134">
        <v>405</v>
      </c>
      <c r="D2658" s="134">
        <v>331</v>
      </c>
      <c r="E2658" s="134">
        <v>351</v>
      </c>
      <c r="F2658" s="134">
        <v>347</v>
      </c>
      <c r="G2658" s="135">
        <v>526</v>
      </c>
      <c r="H2658" s="137">
        <f>IFERROR((Table19[[#This Row],[_202310]]-Table19[[#This Row],[_201910]])/Table19[[#This Row],[_201910]]*1,"")</f>
        <v>0.29876543209876544</v>
      </c>
    </row>
    <row r="2659" spans="1:8">
      <c r="A2659" s="132">
        <v>207935</v>
      </c>
      <c r="B2659" s="133" t="s">
        <v>1135</v>
      </c>
      <c r="C2659" s="134" t="s">
        <v>129</v>
      </c>
      <c r="D2659" s="134" t="s">
        <v>129</v>
      </c>
      <c r="E2659" s="134" t="s">
        <v>129</v>
      </c>
      <c r="F2659" s="134" t="s">
        <v>129</v>
      </c>
      <c r="G2659" s="135" t="s">
        <v>129</v>
      </c>
      <c r="H2659" s="137" t="str">
        <f>IFERROR((Table19[[#This Row],[_202310]]-Table19[[#This Row],[_201910]])/Table19[[#This Row],[_201910]]*1,"")</f>
        <v/>
      </c>
    </row>
    <row r="2660" spans="1:8">
      <c r="A2660" s="132">
        <v>207935</v>
      </c>
      <c r="B2660" s="133" t="s">
        <v>1136</v>
      </c>
      <c r="C2660" s="134">
        <v>437</v>
      </c>
      <c r="D2660" s="134">
        <v>361</v>
      </c>
      <c r="E2660" s="134">
        <v>389</v>
      </c>
      <c r="F2660" s="134">
        <v>370</v>
      </c>
      <c r="G2660" s="135">
        <v>549</v>
      </c>
      <c r="H2660" s="137">
        <f>IFERROR((Table19[[#This Row],[_202310]]-Table19[[#This Row],[_201910]])/Table19[[#This Row],[_201910]]*1,"")</f>
        <v>0.25629290617848971</v>
      </c>
    </row>
    <row r="2661" spans="1:8">
      <c r="A2661" s="132">
        <v>207935</v>
      </c>
      <c r="B2661" s="133" t="s">
        <v>1137</v>
      </c>
      <c r="C2661" s="134">
        <v>17</v>
      </c>
      <c r="D2661" s="134">
        <v>16</v>
      </c>
      <c r="E2661" s="134">
        <v>18</v>
      </c>
      <c r="F2661" s="134">
        <v>19</v>
      </c>
      <c r="G2661" s="135">
        <v>22</v>
      </c>
      <c r="H2661" s="137">
        <f>IFERROR((Table19[[#This Row],[_202310]]-Table19[[#This Row],[_201910]])/Table19[[#This Row],[_201910]]*1,"")</f>
        <v>0.29411764705882354</v>
      </c>
    </row>
    <row r="2662" spans="1:8">
      <c r="A2662" s="132">
        <v>207935</v>
      </c>
      <c r="B2662" s="133" t="s">
        <v>1138</v>
      </c>
      <c r="C2662" s="134">
        <v>30</v>
      </c>
      <c r="D2662" s="134">
        <v>31</v>
      </c>
      <c r="E2662" s="134">
        <v>34</v>
      </c>
      <c r="F2662" s="134">
        <v>25</v>
      </c>
      <c r="G2662" s="135">
        <v>22</v>
      </c>
      <c r="H2662" s="137">
        <f>IFERROR((Table19[[#This Row],[_202310]]-Table19[[#This Row],[_201910]])/Table19[[#This Row],[_201910]]*1,"")</f>
        <v>-0.26666666666666666</v>
      </c>
    </row>
    <row r="2663" spans="1:8">
      <c r="A2663" s="132">
        <v>207935</v>
      </c>
      <c r="B2663" s="133" t="s">
        <v>1139</v>
      </c>
      <c r="C2663" s="134">
        <v>521</v>
      </c>
      <c r="D2663" s="134">
        <v>439</v>
      </c>
      <c r="E2663" s="134">
        <v>461</v>
      </c>
      <c r="F2663" s="134">
        <v>439</v>
      </c>
      <c r="G2663" s="135">
        <v>645</v>
      </c>
      <c r="H2663" s="137">
        <f>IFERROR((Table19[[#This Row],[_202310]]-Table19[[#This Row],[_201910]])/Table19[[#This Row],[_201910]]*1,"")</f>
        <v>0.23800383877159309</v>
      </c>
    </row>
    <row r="2664" spans="1:8">
      <c r="A2664" s="132">
        <v>207935</v>
      </c>
      <c r="B2664" s="133" t="s">
        <v>1140</v>
      </c>
      <c r="C2664" s="134" t="s">
        <v>129</v>
      </c>
      <c r="D2664" s="134" t="s">
        <v>129</v>
      </c>
      <c r="E2664" s="134" t="s">
        <v>129</v>
      </c>
      <c r="F2664" s="134" t="s">
        <v>129</v>
      </c>
      <c r="G2664" s="135" t="s">
        <v>129</v>
      </c>
      <c r="H2664" s="137" t="str">
        <f>IFERROR((Table19[[#This Row],[_202310]]-Table19[[#This Row],[_201910]])/Table19[[#This Row],[_201910]]*1,"")</f>
        <v/>
      </c>
    </row>
    <row r="2665" spans="1:8">
      <c r="A2665" s="132">
        <v>207935</v>
      </c>
      <c r="B2665" s="133" t="s">
        <v>1141</v>
      </c>
      <c r="C2665" s="134">
        <v>551</v>
      </c>
      <c r="D2665" s="134">
        <v>470</v>
      </c>
      <c r="E2665" s="134">
        <v>495</v>
      </c>
      <c r="F2665" s="134">
        <v>464</v>
      </c>
      <c r="G2665" s="135">
        <v>667</v>
      </c>
      <c r="H2665" s="137">
        <f>IFERROR((Table19[[#This Row],[_202310]]-Table19[[#This Row],[_201910]])/Table19[[#This Row],[_201910]]*1,"")</f>
        <v>0.21052631578947367</v>
      </c>
    </row>
    <row r="2666" spans="1:8">
      <c r="A2666" s="132">
        <v>207935</v>
      </c>
      <c r="B2666" s="133" t="s">
        <v>1142</v>
      </c>
      <c r="C2666" s="134">
        <v>21</v>
      </c>
      <c r="D2666" s="134">
        <v>21</v>
      </c>
      <c r="E2666" s="134">
        <v>23</v>
      </c>
      <c r="F2666" s="134">
        <v>24</v>
      </c>
      <c r="G2666" s="135">
        <v>26</v>
      </c>
      <c r="H2666" s="137">
        <f>IFERROR((Table19[[#This Row],[_202310]]-Table19[[#This Row],[_201910]])/Table19[[#This Row],[_201910]]*1,"")</f>
        <v>0.23809523809523808</v>
      </c>
    </row>
    <row r="2667" spans="1:8">
      <c r="A2667" s="132">
        <v>207935</v>
      </c>
      <c r="B2667" s="133" t="s">
        <v>1143</v>
      </c>
      <c r="C2667" s="134">
        <v>27</v>
      </c>
      <c r="D2667" s="134">
        <v>28</v>
      </c>
      <c r="E2667" s="134">
        <v>34</v>
      </c>
      <c r="F2667" s="134">
        <v>24</v>
      </c>
      <c r="G2667" s="135">
        <v>23</v>
      </c>
      <c r="H2667" s="137">
        <f>IFERROR((Table19[[#This Row],[_202310]]-Table19[[#This Row],[_201910]])/Table19[[#This Row],[_201910]]*1,"")</f>
        <v>-0.14814814814814814</v>
      </c>
    </row>
    <row r="2668" spans="1:8">
      <c r="A2668" s="132">
        <v>207935</v>
      </c>
      <c r="B2668" s="133" t="s">
        <v>1144</v>
      </c>
      <c r="C2668" s="134">
        <v>562</v>
      </c>
      <c r="D2668" s="134">
        <v>488</v>
      </c>
      <c r="E2668" s="134">
        <v>508</v>
      </c>
      <c r="F2668" s="134">
        <v>475</v>
      </c>
      <c r="G2668" s="135">
        <v>706</v>
      </c>
      <c r="H2668" s="137">
        <f>IFERROR((Table19[[#This Row],[_202310]]-Table19[[#This Row],[_201910]])/Table19[[#This Row],[_201910]]*1,"")</f>
        <v>0.25622775800711745</v>
      </c>
    </row>
    <row r="2669" spans="1:8">
      <c r="A2669" s="132">
        <v>207935</v>
      </c>
      <c r="B2669" s="133" t="s">
        <v>1145</v>
      </c>
      <c r="C2669" s="134" t="s">
        <v>129</v>
      </c>
      <c r="D2669" s="134" t="s">
        <v>129</v>
      </c>
      <c r="E2669" s="134" t="s">
        <v>129</v>
      </c>
      <c r="F2669" s="134" t="s">
        <v>129</v>
      </c>
      <c r="G2669" s="135" t="s">
        <v>129</v>
      </c>
      <c r="H2669" s="137" t="str">
        <f>IFERROR((Table19[[#This Row],[_202310]]-Table19[[#This Row],[_201910]])/Table19[[#This Row],[_201910]]*1,"")</f>
        <v/>
      </c>
    </row>
    <row r="2670" spans="1:8">
      <c r="A2670" s="132">
        <v>207935</v>
      </c>
      <c r="B2670" s="133" t="s">
        <v>1146</v>
      </c>
      <c r="C2670" s="134">
        <v>589</v>
      </c>
      <c r="D2670" s="134">
        <v>516</v>
      </c>
      <c r="E2670" s="134">
        <v>542</v>
      </c>
      <c r="F2670" s="134">
        <v>499</v>
      </c>
      <c r="G2670" s="135">
        <v>729</v>
      </c>
      <c r="H2670" s="137">
        <f>IFERROR((Table19[[#This Row],[_202310]]-Table19[[#This Row],[_201910]])/Table19[[#This Row],[_201910]]*1,"")</f>
        <v>0.23769100169779286</v>
      </c>
    </row>
    <row r="2671" spans="1:8">
      <c r="A2671" s="132">
        <v>207935</v>
      </c>
      <c r="B2671" s="133" t="s">
        <v>1147</v>
      </c>
      <c r="C2671" s="134">
        <v>15</v>
      </c>
      <c r="D2671" s="134">
        <v>65</v>
      </c>
      <c r="E2671" s="134">
        <v>16</v>
      </c>
      <c r="F2671" s="134">
        <v>51</v>
      </c>
      <c r="G2671" s="135">
        <v>44</v>
      </c>
      <c r="H2671" s="137">
        <f>IFERROR((Table19[[#This Row],[_202310]]-Table19[[#This Row],[_201910]])/Table19[[#This Row],[_201910]]*1,"")</f>
        <v>1.9333333333333333</v>
      </c>
    </row>
    <row r="2672" spans="1:8">
      <c r="A2672" s="132">
        <v>207935</v>
      </c>
      <c r="B2672" s="133" t="s">
        <v>1148</v>
      </c>
      <c r="C2672" s="134">
        <v>645</v>
      </c>
      <c r="D2672" s="134">
        <v>540</v>
      </c>
      <c r="E2672" s="134">
        <v>527</v>
      </c>
      <c r="F2672" s="134">
        <v>460</v>
      </c>
      <c r="G2672" s="135">
        <v>425</v>
      </c>
      <c r="H2672" s="137">
        <f>IFERROR((Table19[[#This Row],[_202310]]-Table19[[#This Row],[_201910]])/Table19[[#This Row],[_201910]]*1,"")</f>
        <v>-0.34108527131782945</v>
      </c>
    </row>
    <row r="2673" spans="1:8">
      <c r="A2673" s="132">
        <v>207935</v>
      </c>
      <c r="B2673" s="133" t="s">
        <v>1149</v>
      </c>
      <c r="C2673" s="134">
        <v>1333</v>
      </c>
      <c r="D2673" s="134">
        <v>1132</v>
      </c>
      <c r="E2673" s="134">
        <v>1078</v>
      </c>
      <c r="F2673" s="134">
        <v>928</v>
      </c>
      <c r="G2673" s="135">
        <v>1329</v>
      </c>
      <c r="H2673" s="137">
        <f>IFERROR((Table19[[#This Row],[_202310]]-Table19[[#This Row],[_201910]])/Table19[[#This Row],[_201910]]*1,"")</f>
        <v>-3.0007501875468868E-3</v>
      </c>
    </row>
    <row r="2674" spans="1:8">
      <c r="A2674" s="132">
        <v>207935</v>
      </c>
      <c r="B2674" s="133" t="s">
        <v>1150</v>
      </c>
      <c r="C2674" s="134">
        <v>1993</v>
      </c>
      <c r="D2674" s="134">
        <v>1737</v>
      </c>
      <c r="E2674" s="134">
        <v>1621</v>
      </c>
      <c r="F2674" s="134">
        <v>1439</v>
      </c>
      <c r="G2674" s="135">
        <v>1798</v>
      </c>
      <c r="H2674" s="137">
        <f>IFERROR((Table19[[#This Row],[_202310]]-Table19[[#This Row],[_201910]])/Table19[[#This Row],[_201910]]*1,"")</f>
        <v>-9.784244856999498E-2</v>
      </c>
    </row>
    <row r="2675" spans="1:8">
      <c r="A2675" s="132">
        <v>207935</v>
      </c>
      <c r="B2675" s="133" t="s">
        <v>1151</v>
      </c>
      <c r="C2675" s="134">
        <v>23</v>
      </c>
      <c r="D2675" s="134">
        <v>23</v>
      </c>
      <c r="E2675" s="134">
        <v>25</v>
      </c>
      <c r="F2675" s="134">
        <v>26</v>
      </c>
      <c r="G2675" s="135">
        <v>29</v>
      </c>
      <c r="H2675" s="137">
        <f>IFERROR((Table19[[#This Row],[_202310]]-Table19[[#This Row],[_201910]])/Table19[[#This Row],[_201910]]*1,"")</f>
        <v>0.2608695652173913</v>
      </c>
    </row>
    <row r="2676" spans="1:8">
      <c r="A2676" s="132">
        <v>207935</v>
      </c>
      <c r="B2676" s="133" t="s">
        <v>1152</v>
      </c>
      <c r="C2676" s="134">
        <v>26</v>
      </c>
      <c r="D2676" s="134">
        <v>27</v>
      </c>
      <c r="E2676" s="134">
        <v>25</v>
      </c>
      <c r="F2676" s="134">
        <v>26</v>
      </c>
      <c r="G2676" s="135">
        <v>19</v>
      </c>
      <c r="H2676" s="137">
        <f>IFERROR((Table19[[#This Row],[_202310]]-Table19[[#This Row],[_201910]])/Table19[[#This Row],[_201910]]*1,"")</f>
        <v>-0.26923076923076922</v>
      </c>
    </row>
    <row r="2677" spans="1:8">
      <c r="A2677" s="132">
        <v>207935</v>
      </c>
      <c r="B2677" s="133" t="s">
        <v>1153</v>
      </c>
      <c r="C2677" s="134">
        <v>1</v>
      </c>
      <c r="D2677" s="134">
        <v>3</v>
      </c>
      <c r="E2677" s="134">
        <v>1</v>
      </c>
      <c r="F2677" s="134">
        <v>3</v>
      </c>
      <c r="G2677" s="135">
        <v>2</v>
      </c>
      <c r="H2677" s="137">
        <f>IFERROR((Table19[[#This Row],[_202310]]-Table19[[#This Row],[_201910]])/Table19[[#This Row],[_201910]]*1,"")</f>
        <v>1</v>
      </c>
    </row>
    <row r="2678" spans="1:8">
      <c r="A2678" s="132">
        <v>207935</v>
      </c>
      <c r="B2678" s="133" t="s">
        <v>1154</v>
      </c>
      <c r="C2678" s="134">
        <v>25</v>
      </c>
      <c r="D2678" s="134">
        <v>24</v>
      </c>
      <c r="E2678" s="134">
        <v>24</v>
      </c>
      <c r="F2678" s="134">
        <v>24</v>
      </c>
      <c r="G2678" s="135">
        <v>17</v>
      </c>
      <c r="H2678" s="137">
        <f>IFERROR((Table19[[#This Row],[_202310]]-Table19[[#This Row],[_201910]])/Table19[[#This Row],[_201910]]*1,"")</f>
        <v>-0.32</v>
      </c>
    </row>
    <row r="2679" spans="1:8">
      <c r="A2679" s="132">
        <v>207935</v>
      </c>
      <c r="B2679" s="133" t="s">
        <v>1155</v>
      </c>
      <c r="C2679" s="134">
        <v>52</v>
      </c>
      <c r="D2679" s="134">
        <v>50</v>
      </c>
      <c r="E2679" s="134">
        <v>50</v>
      </c>
      <c r="F2679" s="134">
        <v>48</v>
      </c>
      <c r="G2679" s="135">
        <v>53</v>
      </c>
      <c r="H2679" s="137">
        <f>IFERROR((Table19[[#This Row],[_202310]]-Table19[[#This Row],[_201910]])/Table19[[#This Row],[_201910]]*1,"")</f>
        <v>1.9230769230769232E-2</v>
      </c>
    </row>
    <row r="2680" spans="1:8">
      <c r="A2680" s="132">
        <v>209038</v>
      </c>
      <c r="B2680" s="133" t="s">
        <v>1130</v>
      </c>
      <c r="C2680" s="134">
        <v>1284</v>
      </c>
      <c r="D2680" s="134">
        <v>1193</v>
      </c>
      <c r="E2680" s="134">
        <v>1292</v>
      </c>
      <c r="F2680" s="134">
        <v>1076</v>
      </c>
      <c r="G2680" s="135">
        <v>1044</v>
      </c>
      <c r="H2680" s="137">
        <f>IFERROR((Table19[[#This Row],[_202310]]-Table19[[#This Row],[_201910]])/Table19[[#This Row],[_201910]]*1,"")</f>
        <v>-0.18691588785046728</v>
      </c>
    </row>
    <row r="2681" spans="1:8">
      <c r="A2681" s="132">
        <v>209038</v>
      </c>
      <c r="B2681" s="133" t="s">
        <v>1131</v>
      </c>
      <c r="C2681" s="134">
        <v>4</v>
      </c>
      <c r="D2681" s="134">
        <v>0</v>
      </c>
      <c r="E2681" s="134">
        <v>3</v>
      </c>
      <c r="F2681" s="134">
        <v>0</v>
      </c>
      <c r="G2681" s="135">
        <v>1</v>
      </c>
      <c r="H2681" s="137">
        <f>IFERROR((Table19[[#This Row],[_202310]]-Table19[[#This Row],[_201910]])/Table19[[#This Row],[_201910]]*1,"")</f>
        <v>-0.75</v>
      </c>
    </row>
    <row r="2682" spans="1:8">
      <c r="A2682" s="132">
        <v>209038</v>
      </c>
      <c r="B2682" s="133" t="s">
        <v>1132</v>
      </c>
      <c r="C2682" s="134">
        <v>1280</v>
      </c>
      <c r="D2682" s="134">
        <v>1193</v>
      </c>
      <c r="E2682" s="134">
        <v>1289</v>
      </c>
      <c r="F2682" s="134">
        <v>1076</v>
      </c>
      <c r="G2682" s="135">
        <v>1043</v>
      </c>
      <c r="H2682" s="137">
        <f>IFERROR((Table19[[#This Row],[_202310]]-Table19[[#This Row],[_201910]])/Table19[[#This Row],[_201910]]*1,"")</f>
        <v>-0.18515624999999999</v>
      </c>
    </row>
    <row r="2683" spans="1:8">
      <c r="A2683" s="132">
        <v>209038</v>
      </c>
      <c r="B2683" s="133" t="s">
        <v>1133</v>
      </c>
      <c r="C2683" s="134">
        <v>23</v>
      </c>
      <c r="D2683" s="134">
        <v>22</v>
      </c>
      <c r="E2683" s="134">
        <v>10</v>
      </c>
      <c r="F2683" s="134">
        <v>14</v>
      </c>
      <c r="G2683" s="135">
        <v>42</v>
      </c>
      <c r="H2683" s="137">
        <f>IFERROR((Table19[[#This Row],[_202310]]-Table19[[#This Row],[_201910]])/Table19[[#This Row],[_201910]]*1,"")</f>
        <v>0.82608695652173914</v>
      </c>
    </row>
    <row r="2684" spans="1:8">
      <c r="A2684" s="132">
        <v>209038</v>
      </c>
      <c r="B2684" s="133" t="s">
        <v>1134</v>
      </c>
      <c r="C2684" s="134">
        <v>124</v>
      </c>
      <c r="D2684" s="134">
        <v>153</v>
      </c>
      <c r="E2684" s="134">
        <v>206</v>
      </c>
      <c r="F2684" s="134">
        <v>179</v>
      </c>
      <c r="G2684" s="135">
        <v>172</v>
      </c>
      <c r="H2684" s="137">
        <f>IFERROR((Table19[[#This Row],[_202310]]-Table19[[#This Row],[_201910]])/Table19[[#This Row],[_201910]]*1,"")</f>
        <v>0.38709677419354838</v>
      </c>
    </row>
    <row r="2685" spans="1:8">
      <c r="A2685" s="132">
        <v>209038</v>
      </c>
      <c r="B2685" s="133" t="s">
        <v>1135</v>
      </c>
      <c r="C2685" s="134" t="s">
        <v>129</v>
      </c>
      <c r="D2685" s="134" t="s">
        <v>129</v>
      </c>
      <c r="E2685" s="134" t="s">
        <v>129</v>
      </c>
      <c r="F2685" s="134" t="s">
        <v>129</v>
      </c>
      <c r="G2685" s="135" t="s">
        <v>129</v>
      </c>
      <c r="H2685" s="137" t="str">
        <f>IFERROR((Table19[[#This Row],[_202310]]-Table19[[#This Row],[_201910]])/Table19[[#This Row],[_201910]]*1,"")</f>
        <v/>
      </c>
    </row>
    <row r="2686" spans="1:8">
      <c r="A2686" s="132">
        <v>209038</v>
      </c>
      <c r="B2686" s="133" t="s">
        <v>1136</v>
      </c>
      <c r="C2686" s="134">
        <v>147</v>
      </c>
      <c r="D2686" s="134">
        <v>175</v>
      </c>
      <c r="E2686" s="134">
        <v>216</v>
      </c>
      <c r="F2686" s="134">
        <v>193</v>
      </c>
      <c r="G2686" s="135">
        <v>214</v>
      </c>
      <c r="H2686" s="137">
        <f>IFERROR((Table19[[#This Row],[_202310]]-Table19[[#This Row],[_201910]])/Table19[[#This Row],[_201910]]*1,"")</f>
        <v>0.45578231292517007</v>
      </c>
    </row>
    <row r="2687" spans="1:8">
      <c r="A2687" s="132">
        <v>209038</v>
      </c>
      <c r="B2687" s="133" t="s">
        <v>1137</v>
      </c>
      <c r="C2687" s="134">
        <v>11</v>
      </c>
      <c r="D2687" s="134">
        <v>15</v>
      </c>
      <c r="E2687" s="134">
        <v>17</v>
      </c>
      <c r="F2687" s="134">
        <v>18</v>
      </c>
      <c r="G2687" s="135">
        <v>21</v>
      </c>
      <c r="H2687" s="137">
        <f>IFERROR((Table19[[#This Row],[_202310]]-Table19[[#This Row],[_201910]])/Table19[[#This Row],[_201910]]*1,"")</f>
        <v>0.90909090909090906</v>
      </c>
    </row>
    <row r="2688" spans="1:8">
      <c r="A2688" s="132">
        <v>209038</v>
      </c>
      <c r="B2688" s="133" t="s">
        <v>1138</v>
      </c>
      <c r="C2688" s="134">
        <v>27</v>
      </c>
      <c r="D2688" s="134">
        <v>26</v>
      </c>
      <c r="E2688" s="134">
        <v>11</v>
      </c>
      <c r="F2688" s="134">
        <v>12</v>
      </c>
      <c r="G2688" s="135">
        <v>48</v>
      </c>
      <c r="H2688" s="137">
        <f>IFERROR((Table19[[#This Row],[_202310]]-Table19[[#This Row],[_201910]])/Table19[[#This Row],[_201910]]*1,"")</f>
        <v>0.77777777777777779</v>
      </c>
    </row>
    <row r="2689" spans="1:8">
      <c r="A2689" s="132">
        <v>209038</v>
      </c>
      <c r="B2689" s="133" t="s">
        <v>1139</v>
      </c>
      <c r="C2689" s="134">
        <v>170</v>
      </c>
      <c r="D2689" s="134">
        <v>200</v>
      </c>
      <c r="E2689" s="134">
        <v>253</v>
      </c>
      <c r="F2689" s="134">
        <v>223</v>
      </c>
      <c r="G2689" s="135">
        <v>212</v>
      </c>
      <c r="H2689" s="137">
        <f>IFERROR((Table19[[#This Row],[_202310]]-Table19[[#This Row],[_201910]])/Table19[[#This Row],[_201910]]*1,"")</f>
        <v>0.24705882352941178</v>
      </c>
    </row>
    <row r="2690" spans="1:8">
      <c r="A2690" s="132">
        <v>209038</v>
      </c>
      <c r="B2690" s="133" t="s">
        <v>1140</v>
      </c>
      <c r="C2690" s="134" t="s">
        <v>129</v>
      </c>
      <c r="D2690" s="134" t="s">
        <v>129</v>
      </c>
      <c r="E2690" s="134" t="s">
        <v>129</v>
      </c>
      <c r="F2690" s="134" t="s">
        <v>129</v>
      </c>
      <c r="G2690" s="135" t="s">
        <v>129</v>
      </c>
      <c r="H2690" s="137" t="str">
        <f>IFERROR((Table19[[#This Row],[_202310]]-Table19[[#This Row],[_201910]])/Table19[[#This Row],[_201910]]*1,"")</f>
        <v/>
      </c>
    </row>
    <row r="2691" spans="1:8">
      <c r="A2691" s="132">
        <v>209038</v>
      </c>
      <c r="B2691" s="133" t="s">
        <v>1141</v>
      </c>
      <c r="C2691" s="134">
        <v>197</v>
      </c>
      <c r="D2691" s="134">
        <v>226</v>
      </c>
      <c r="E2691" s="134">
        <v>264</v>
      </c>
      <c r="F2691" s="134">
        <v>235</v>
      </c>
      <c r="G2691" s="135">
        <v>260</v>
      </c>
      <c r="H2691" s="137">
        <f>IFERROR((Table19[[#This Row],[_202310]]-Table19[[#This Row],[_201910]])/Table19[[#This Row],[_201910]]*1,"")</f>
        <v>0.31979695431472083</v>
      </c>
    </row>
    <row r="2692" spans="1:8">
      <c r="A2692" s="132">
        <v>209038</v>
      </c>
      <c r="B2692" s="133" t="s">
        <v>1142</v>
      </c>
      <c r="C2692" s="134">
        <v>15</v>
      </c>
      <c r="D2692" s="134">
        <v>19</v>
      </c>
      <c r="E2692" s="134">
        <v>20</v>
      </c>
      <c r="F2692" s="134">
        <v>22</v>
      </c>
      <c r="G2692" s="135">
        <v>25</v>
      </c>
      <c r="H2692" s="137">
        <f>IFERROR((Table19[[#This Row],[_202310]]-Table19[[#This Row],[_201910]])/Table19[[#This Row],[_201910]]*1,"")</f>
        <v>0.66666666666666663</v>
      </c>
    </row>
    <row r="2693" spans="1:8">
      <c r="A2693" s="132">
        <v>209038</v>
      </c>
      <c r="B2693" s="133" t="s">
        <v>1143</v>
      </c>
      <c r="C2693" s="134">
        <v>27</v>
      </c>
      <c r="D2693" s="134">
        <v>30</v>
      </c>
      <c r="E2693" s="134">
        <v>12</v>
      </c>
      <c r="F2693" s="134">
        <v>12</v>
      </c>
      <c r="G2693" s="135">
        <v>50</v>
      </c>
      <c r="H2693" s="137">
        <f>IFERROR((Table19[[#This Row],[_202310]]-Table19[[#This Row],[_201910]])/Table19[[#This Row],[_201910]]*1,"")</f>
        <v>0.85185185185185186</v>
      </c>
    </row>
    <row r="2694" spans="1:8">
      <c r="A2694" s="132">
        <v>209038</v>
      </c>
      <c r="B2694" s="133" t="s">
        <v>1144</v>
      </c>
      <c r="C2694" s="134">
        <v>190</v>
      </c>
      <c r="D2694" s="134">
        <v>210</v>
      </c>
      <c r="E2694" s="134">
        <v>265</v>
      </c>
      <c r="F2694" s="134">
        <v>239</v>
      </c>
      <c r="G2694" s="135">
        <v>223</v>
      </c>
      <c r="H2694" s="137">
        <f>IFERROR((Table19[[#This Row],[_202310]]-Table19[[#This Row],[_201910]])/Table19[[#This Row],[_201910]]*1,"")</f>
        <v>0.1736842105263158</v>
      </c>
    </row>
    <row r="2695" spans="1:8">
      <c r="A2695" s="132">
        <v>209038</v>
      </c>
      <c r="B2695" s="133" t="s">
        <v>1145</v>
      </c>
      <c r="C2695" s="134" t="s">
        <v>129</v>
      </c>
      <c r="D2695" s="134" t="s">
        <v>129</v>
      </c>
      <c r="E2695" s="134" t="s">
        <v>129</v>
      </c>
      <c r="F2695" s="134" t="s">
        <v>129</v>
      </c>
      <c r="G2695" s="135" t="s">
        <v>129</v>
      </c>
      <c r="H2695" s="137" t="str">
        <f>IFERROR((Table19[[#This Row],[_202310]]-Table19[[#This Row],[_201910]])/Table19[[#This Row],[_201910]]*1,"")</f>
        <v/>
      </c>
    </row>
    <row r="2696" spans="1:8">
      <c r="A2696" s="132">
        <v>209038</v>
      </c>
      <c r="B2696" s="133" t="s">
        <v>1146</v>
      </c>
      <c r="C2696" s="134">
        <v>217</v>
      </c>
      <c r="D2696" s="134">
        <v>240</v>
      </c>
      <c r="E2696" s="134">
        <v>277</v>
      </c>
      <c r="F2696" s="134">
        <v>251</v>
      </c>
      <c r="G2696" s="135">
        <v>273</v>
      </c>
      <c r="H2696" s="137">
        <f>IFERROR((Table19[[#This Row],[_202310]]-Table19[[#This Row],[_201910]])/Table19[[#This Row],[_201910]]*1,"")</f>
        <v>0.25806451612903225</v>
      </c>
    </row>
    <row r="2697" spans="1:8">
      <c r="A2697" s="132">
        <v>209038</v>
      </c>
      <c r="B2697" s="133" t="s">
        <v>1147</v>
      </c>
      <c r="C2697" s="134">
        <v>5</v>
      </c>
      <c r="D2697" s="134">
        <v>25</v>
      </c>
      <c r="E2697" s="134">
        <v>22</v>
      </c>
      <c r="F2697" s="134">
        <v>10</v>
      </c>
      <c r="G2697" s="135">
        <v>11</v>
      </c>
      <c r="H2697" s="137">
        <f>IFERROR((Table19[[#This Row],[_202310]]-Table19[[#This Row],[_201910]])/Table19[[#This Row],[_201910]]*1,"")</f>
        <v>1.2</v>
      </c>
    </row>
    <row r="2698" spans="1:8">
      <c r="A2698" s="132">
        <v>209038</v>
      </c>
      <c r="B2698" s="133" t="s">
        <v>1148</v>
      </c>
      <c r="C2698" s="134">
        <v>217</v>
      </c>
      <c r="D2698" s="134">
        <v>264</v>
      </c>
      <c r="E2698" s="134">
        <v>253</v>
      </c>
      <c r="F2698" s="134">
        <v>134</v>
      </c>
      <c r="G2698" s="135">
        <v>188</v>
      </c>
      <c r="H2698" s="137">
        <f>IFERROR((Table19[[#This Row],[_202310]]-Table19[[#This Row],[_201910]])/Table19[[#This Row],[_201910]]*1,"")</f>
        <v>-0.13364055299539171</v>
      </c>
    </row>
    <row r="2699" spans="1:8">
      <c r="A2699" s="132">
        <v>209038</v>
      </c>
      <c r="B2699" s="133" t="s">
        <v>1149</v>
      </c>
      <c r="C2699" s="134">
        <v>841</v>
      </c>
      <c r="D2699" s="134">
        <v>664</v>
      </c>
      <c r="E2699" s="134">
        <v>737</v>
      </c>
      <c r="F2699" s="134">
        <v>681</v>
      </c>
      <c r="G2699" s="135">
        <v>571</v>
      </c>
      <c r="H2699" s="137">
        <f>IFERROR((Table19[[#This Row],[_202310]]-Table19[[#This Row],[_201910]])/Table19[[#This Row],[_201910]]*1,"")</f>
        <v>-0.3210463733650416</v>
      </c>
    </row>
    <row r="2700" spans="1:8">
      <c r="A2700" s="132">
        <v>209038</v>
      </c>
      <c r="B2700" s="133" t="s">
        <v>1150</v>
      </c>
      <c r="C2700" s="134">
        <v>1063</v>
      </c>
      <c r="D2700" s="134">
        <v>953</v>
      </c>
      <c r="E2700" s="134">
        <v>1012</v>
      </c>
      <c r="F2700" s="134">
        <v>825</v>
      </c>
      <c r="G2700" s="135">
        <v>770</v>
      </c>
      <c r="H2700" s="137">
        <f>IFERROR((Table19[[#This Row],[_202310]]-Table19[[#This Row],[_201910]])/Table19[[#This Row],[_201910]]*1,"")</f>
        <v>-0.27563499529633112</v>
      </c>
    </row>
    <row r="2701" spans="1:8">
      <c r="A2701" s="132">
        <v>209038</v>
      </c>
      <c r="B2701" s="133" t="s">
        <v>1151</v>
      </c>
      <c r="C2701" s="134">
        <v>17</v>
      </c>
      <c r="D2701" s="134">
        <v>20</v>
      </c>
      <c r="E2701" s="134">
        <v>21</v>
      </c>
      <c r="F2701" s="134">
        <v>23</v>
      </c>
      <c r="G2701" s="135">
        <v>26</v>
      </c>
      <c r="H2701" s="137">
        <f>IFERROR((Table19[[#This Row],[_202310]]-Table19[[#This Row],[_201910]])/Table19[[#This Row],[_201910]]*1,"")</f>
        <v>0.52941176470588236</v>
      </c>
    </row>
    <row r="2702" spans="1:8">
      <c r="A2702" s="132">
        <v>209038</v>
      </c>
      <c r="B2702" s="133" t="s">
        <v>1152</v>
      </c>
      <c r="C2702" s="134">
        <v>17</v>
      </c>
      <c r="D2702" s="134">
        <v>24</v>
      </c>
      <c r="E2702" s="134">
        <v>21</v>
      </c>
      <c r="F2702" s="134">
        <v>13</v>
      </c>
      <c r="G2702" s="135">
        <v>19</v>
      </c>
      <c r="H2702" s="137">
        <f>IFERROR((Table19[[#This Row],[_202310]]-Table19[[#This Row],[_201910]])/Table19[[#This Row],[_201910]]*1,"")</f>
        <v>0.11764705882352941</v>
      </c>
    </row>
    <row r="2703" spans="1:8">
      <c r="A2703" s="132">
        <v>209038</v>
      </c>
      <c r="B2703" s="133" t="s">
        <v>1153</v>
      </c>
      <c r="C2703" s="134">
        <v>0</v>
      </c>
      <c r="D2703" s="134">
        <v>2</v>
      </c>
      <c r="E2703" s="134">
        <v>2</v>
      </c>
      <c r="F2703" s="134">
        <v>1</v>
      </c>
      <c r="G2703" s="135">
        <v>1</v>
      </c>
      <c r="H2703" s="137" t="str">
        <f>IFERROR((Table19[[#This Row],[_202310]]-Table19[[#This Row],[_201910]])/Table19[[#This Row],[_201910]]*1,"")</f>
        <v/>
      </c>
    </row>
    <row r="2704" spans="1:8">
      <c r="A2704" s="132">
        <v>209038</v>
      </c>
      <c r="B2704" s="133" t="s">
        <v>1154</v>
      </c>
      <c r="C2704" s="134">
        <v>17</v>
      </c>
      <c r="D2704" s="134">
        <v>22</v>
      </c>
      <c r="E2704" s="134">
        <v>20</v>
      </c>
      <c r="F2704" s="134">
        <v>12</v>
      </c>
      <c r="G2704" s="135">
        <v>18</v>
      </c>
      <c r="H2704" s="137">
        <f>IFERROR((Table19[[#This Row],[_202310]]-Table19[[#This Row],[_201910]])/Table19[[#This Row],[_201910]]*1,"")</f>
        <v>5.8823529411764705E-2</v>
      </c>
    </row>
    <row r="2705" spans="1:8">
      <c r="A2705" s="132">
        <v>209038</v>
      </c>
      <c r="B2705" s="133" t="s">
        <v>1155</v>
      </c>
      <c r="C2705" s="134">
        <v>66</v>
      </c>
      <c r="D2705" s="134">
        <v>56</v>
      </c>
      <c r="E2705" s="134">
        <v>57</v>
      </c>
      <c r="F2705" s="134">
        <v>63</v>
      </c>
      <c r="G2705" s="135">
        <v>55</v>
      </c>
      <c r="H2705" s="137">
        <f>IFERROR((Table19[[#This Row],[_202310]]-Table19[[#This Row],[_201910]])/Table19[[#This Row],[_201910]]*1,"")</f>
        <v>-0.16666666666666666</v>
      </c>
    </row>
    <row r="2706" spans="1:8">
      <c r="A2706" s="132">
        <v>210605</v>
      </c>
      <c r="B2706" s="133" t="s">
        <v>1130</v>
      </c>
      <c r="C2706" s="134">
        <v>3410</v>
      </c>
      <c r="D2706" s="134">
        <v>3214</v>
      </c>
      <c r="E2706" s="134">
        <v>2720</v>
      </c>
      <c r="F2706" s="134">
        <v>2705</v>
      </c>
      <c r="G2706" s="135">
        <v>2453</v>
      </c>
      <c r="H2706" s="137">
        <f>IFERROR((Table19[[#This Row],[_202310]]-Table19[[#This Row],[_201910]])/Table19[[#This Row],[_201910]]*1,"")</f>
        <v>-0.28064516129032258</v>
      </c>
    </row>
    <row r="2707" spans="1:8">
      <c r="A2707" s="132">
        <v>210605</v>
      </c>
      <c r="B2707" s="133" t="s">
        <v>1131</v>
      </c>
      <c r="C2707" s="134">
        <v>3</v>
      </c>
      <c r="D2707" s="134">
        <v>0</v>
      </c>
      <c r="E2707" s="134">
        <v>6</v>
      </c>
      <c r="F2707" s="134">
        <v>2</v>
      </c>
      <c r="G2707" s="135">
        <v>6</v>
      </c>
      <c r="H2707" s="137">
        <f>IFERROR((Table19[[#This Row],[_202310]]-Table19[[#This Row],[_201910]])/Table19[[#This Row],[_201910]]*1,"")</f>
        <v>1</v>
      </c>
    </row>
    <row r="2708" spans="1:8">
      <c r="A2708" s="132">
        <v>210605</v>
      </c>
      <c r="B2708" s="133" t="s">
        <v>1132</v>
      </c>
      <c r="C2708" s="134">
        <v>3407</v>
      </c>
      <c r="D2708" s="134">
        <v>3214</v>
      </c>
      <c r="E2708" s="134">
        <v>2714</v>
      </c>
      <c r="F2708" s="134">
        <v>2703</v>
      </c>
      <c r="G2708" s="135">
        <v>2447</v>
      </c>
      <c r="H2708" s="137">
        <f>IFERROR((Table19[[#This Row],[_202310]]-Table19[[#This Row],[_201910]])/Table19[[#This Row],[_201910]]*1,"")</f>
        <v>-0.2817728206633402</v>
      </c>
    </row>
    <row r="2709" spans="1:8">
      <c r="A2709" s="132">
        <v>210605</v>
      </c>
      <c r="B2709" s="133" t="s">
        <v>1133</v>
      </c>
      <c r="C2709" s="134">
        <v>128</v>
      </c>
      <c r="D2709" s="134">
        <v>150</v>
      </c>
      <c r="E2709" s="134">
        <v>109</v>
      </c>
      <c r="F2709" s="134">
        <v>150</v>
      </c>
      <c r="G2709" s="135">
        <v>125</v>
      </c>
      <c r="H2709" s="137">
        <f>IFERROR((Table19[[#This Row],[_202310]]-Table19[[#This Row],[_201910]])/Table19[[#This Row],[_201910]]*1,"")</f>
        <v>-2.34375E-2</v>
      </c>
    </row>
    <row r="2710" spans="1:8">
      <c r="A2710" s="132">
        <v>210605</v>
      </c>
      <c r="B2710" s="133" t="s">
        <v>1134</v>
      </c>
      <c r="C2710" s="134">
        <v>418</v>
      </c>
      <c r="D2710" s="134">
        <v>393</v>
      </c>
      <c r="E2710" s="134">
        <v>401</v>
      </c>
      <c r="F2710" s="134">
        <v>419</v>
      </c>
      <c r="G2710" s="135">
        <v>399</v>
      </c>
      <c r="H2710" s="137">
        <f>IFERROR((Table19[[#This Row],[_202310]]-Table19[[#This Row],[_201910]])/Table19[[#This Row],[_201910]]*1,"")</f>
        <v>-4.5454545454545456E-2</v>
      </c>
    </row>
    <row r="2711" spans="1:8">
      <c r="A2711" s="132">
        <v>210605</v>
      </c>
      <c r="B2711" s="133" t="s">
        <v>1135</v>
      </c>
      <c r="C2711" s="134" t="s">
        <v>129</v>
      </c>
      <c r="D2711" s="134" t="s">
        <v>129</v>
      </c>
      <c r="E2711" s="134" t="s">
        <v>129</v>
      </c>
      <c r="F2711" s="134" t="s">
        <v>129</v>
      </c>
      <c r="G2711" s="135" t="s">
        <v>129</v>
      </c>
      <c r="H2711" s="137" t="str">
        <f>IFERROR((Table19[[#This Row],[_202310]]-Table19[[#This Row],[_201910]])/Table19[[#This Row],[_201910]]*1,"")</f>
        <v/>
      </c>
    </row>
    <row r="2712" spans="1:8">
      <c r="A2712" s="132">
        <v>210605</v>
      </c>
      <c r="B2712" s="133" t="s">
        <v>1136</v>
      </c>
      <c r="C2712" s="134">
        <v>546</v>
      </c>
      <c r="D2712" s="134">
        <v>543</v>
      </c>
      <c r="E2712" s="134">
        <v>510</v>
      </c>
      <c r="F2712" s="134">
        <v>569</v>
      </c>
      <c r="G2712" s="135">
        <v>524</v>
      </c>
      <c r="H2712" s="137">
        <f>IFERROR((Table19[[#This Row],[_202310]]-Table19[[#This Row],[_201910]])/Table19[[#This Row],[_201910]]*1,"")</f>
        <v>-4.0293040293040296E-2</v>
      </c>
    </row>
    <row r="2713" spans="1:8">
      <c r="A2713" s="132">
        <v>210605</v>
      </c>
      <c r="B2713" s="133" t="s">
        <v>1137</v>
      </c>
      <c r="C2713" s="134">
        <v>16</v>
      </c>
      <c r="D2713" s="134">
        <v>17</v>
      </c>
      <c r="E2713" s="134">
        <v>19</v>
      </c>
      <c r="F2713" s="134">
        <v>21</v>
      </c>
      <c r="G2713" s="135">
        <v>21</v>
      </c>
      <c r="H2713" s="137">
        <f>IFERROR((Table19[[#This Row],[_202310]]-Table19[[#This Row],[_201910]])/Table19[[#This Row],[_201910]]*1,"")</f>
        <v>0.3125</v>
      </c>
    </row>
    <row r="2714" spans="1:8">
      <c r="A2714" s="132">
        <v>210605</v>
      </c>
      <c r="B2714" s="133" t="s">
        <v>1138</v>
      </c>
      <c r="C2714" s="134">
        <v>130</v>
      </c>
      <c r="D2714" s="134">
        <v>162</v>
      </c>
      <c r="E2714" s="134">
        <v>106</v>
      </c>
      <c r="F2714" s="134">
        <v>154</v>
      </c>
      <c r="G2714" s="135">
        <v>126</v>
      </c>
      <c r="H2714" s="137">
        <f>IFERROR((Table19[[#This Row],[_202310]]-Table19[[#This Row],[_201910]])/Table19[[#This Row],[_201910]]*1,"")</f>
        <v>-3.0769230769230771E-2</v>
      </c>
    </row>
    <row r="2715" spans="1:8">
      <c r="A2715" s="132">
        <v>210605</v>
      </c>
      <c r="B2715" s="133" t="s">
        <v>1139</v>
      </c>
      <c r="C2715" s="134">
        <v>545</v>
      </c>
      <c r="D2715" s="134">
        <v>535</v>
      </c>
      <c r="E2715" s="134">
        <v>542</v>
      </c>
      <c r="F2715" s="134">
        <v>538</v>
      </c>
      <c r="G2715" s="135">
        <v>483</v>
      </c>
      <c r="H2715" s="137">
        <f>IFERROR((Table19[[#This Row],[_202310]]-Table19[[#This Row],[_201910]])/Table19[[#This Row],[_201910]]*1,"")</f>
        <v>-0.11376146788990826</v>
      </c>
    </row>
    <row r="2716" spans="1:8">
      <c r="A2716" s="132">
        <v>210605</v>
      </c>
      <c r="B2716" s="133" t="s">
        <v>1140</v>
      </c>
      <c r="C2716" s="134" t="s">
        <v>129</v>
      </c>
      <c r="D2716" s="134" t="s">
        <v>129</v>
      </c>
      <c r="E2716" s="134" t="s">
        <v>129</v>
      </c>
      <c r="F2716" s="134" t="s">
        <v>129</v>
      </c>
      <c r="G2716" s="135" t="s">
        <v>129</v>
      </c>
      <c r="H2716" s="137" t="str">
        <f>IFERROR((Table19[[#This Row],[_202310]]-Table19[[#This Row],[_201910]])/Table19[[#This Row],[_201910]]*1,"")</f>
        <v/>
      </c>
    </row>
    <row r="2717" spans="1:8">
      <c r="A2717" s="132">
        <v>210605</v>
      </c>
      <c r="B2717" s="133" t="s">
        <v>1141</v>
      </c>
      <c r="C2717" s="134">
        <v>675</v>
      </c>
      <c r="D2717" s="134">
        <v>697</v>
      </c>
      <c r="E2717" s="134">
        <v>648</v>
      </c>
      <c r="F2717" s="134">
        <v>692</v>
      </c>
      <c r="G2717" s="135">
        <v>609</v>
      </c>
      <c r="H2717" s="137">
        <f>IFERROR((Table19[[#This Row],[_202310]]-Table19[[#This Row],[_201910]])/Table19[[#This Row],[_201910]]*1,"")</f>
        <v>-9.7777777777777783E-2</v>
      </c>
    </row>
    <row r="2718" spans="1:8">
      <c r="A2718" s="132">
        <v>210605</v>
      </c>
      <c r="B2718" s="133" t="s">
        <v>1142</v>
      </c>
      <c r="C2718" s="134">
        <v>20</v>
      </c>
      <c r="D2718" s="134">
        <v>22</v>
      </c>
      <c r="E2718" s="134">
        <v>24</v>
      </c>
      <c r="F2718" s="134">
        <v>26</v>
      </c>
      <c r="G2718" s="135">
        <v>25</v>
      </c>
      <c r="H2718" s="137">
        <f>IFERROR((Table19[[#This Row],[_202310]]-Table19[[#This Row],[_201910]])/Table19[[#This Row],[_201910]]*1,"")</f>
        <v>0.25</v>
      </c>
    </row>
    <row r="2719" spans="1:8">
      <c r="A2719" s="132">
        <v>210605</v>
      </c>
      <c r="B2719" s="133" t="s">
        <v>1143</v>
      </c>
      <c r="C2719" s="134">
        <v>134</v>
      </c>
      <c r="D2719" s="134">
        <v>164</v>
      </c>
      <c r="E2719" s="134">
        <v>114</v>
      </c>
      <c r="F2719" s="134">
        <v>163</v>
      </c>
      <c r="G2719" s="135">
        <v>127</v>
      </c>
      <c r="H2719" s="137">
        <f>IFERROR((Table19[[#This Row],[_202310]]-Table19[[#This Row],[_201910]])/Table19[[#This Row],[_201910]]*1,"")</f>
        <v>-5.2238805970149252E-2</v>
      </c>
    </row>
    <row r="2720" spans="1:8">
      <c r="A2720" s="132">
        <v>210605</v>
      </c>
      <c r="B2720" s="133" t="s">
        <v>1144</v>
      </c>
      <c r="C2720" s="134">
        <v>628</v>
      </c>
      <c r="D2720" s="134">
        <v>591</v>
      </c>
      <c r="E2720" s="134">
        <v>576</v>
      </c>
      <c r="F2720" s="134">
        <v>593</v>
      </c>
      <c r="G2720" s="135">
        <v>528</v>
      </c>
      <c r="H2720" s="137">
        <f>IFERROR((Table19[[#This Row],[_202310]]-Table19[[#This Row],[_201910]])/Table19[[#This Row],[_201910]]*1,"")</f>
        <v>-0.15923566878980891</v>
      </c>
    </row>
    <row r="2721" spans="1:8">
      <c r="A2721" s="132">
        <v>210605</v>
      </c>
      <c r="B2721" s="133" t="s">
        <v>1145</v>
      </c>
      <c r="C2721" s="134" t="s">
        <v>129</v>
      </c>
      <c r="D2721" s="134" t="s">
        <v>129</v>
      </c>
      <c r="E2721" s="134" t="s">
        <v>129</v>
      </c>
      <c r="F2721" s="134" t="s">
        <v>129</v>
      </c>
      <c r="G2721" s="135" t="s">
        <v>129</v>
      </c>
      <c r="H2721" s="137" t="str">
        <f>IFERROR((Table19[[#This Row],[_202310]]-Table19[[#This Row],[_201910]])/Table19[[#This Row],[_201910]]*1,"")</f>
        <v/>
      </c>
    </row>
    <row r="2722" spans="1:8">
      <c r="A2722" s="132">
        <v>210605</v>
      </c>
      <c r="B2722" s="133" t="s">
        <v>1146</v>
      </c>
      <c r="C2722" s="134">
        <v>762</v>
      </c>
      <c r="D2722" s="134">
        <v>755</v>
      </c>
      <c r="E2722" s="134">
        <v>690</v>
      </c>
      <c r="F2722" s="134">
        <v>756</v>
      </c>
      <c r="G2722" s="135">
        <v>655</v>
      </c>
      <c r="H2722" s="137">
        <f>IFERROR((Table19[[#This Row],[_202310]]-Table19[[#This Row],[_201910]])/Table19[[#This Row],[_201910]]*1,"")</f>
        <v>-0.14041994750656167</v>
      </c>
    </row>
    <row r="2723" spans="1:8">
      <c r="A2723" s="132">
        <v>210605</v>
      </c>
      <c r="B2723" s="133" t="s">
        <v>1147</v>
      </c>
      <c r="C2723" s="134">
        <v>129</v>
      </c>
      <c r="D2723" s="134">
        <v>62</v>
      </c>
      <c r="E2723" s="134">
        <v>44</v>
      </c>
      <c r="F2723" s="134">
        <v>36</v>
      </c>
      <c r="G2723" s="135">
        <v>32</v>
      </c>
      <c r="H2723" s="137">
        <f>IFERROR((Table19[[#This Row],[_202310]]-Table19[[#This Row],[_201910]])/Table19[[#This Row],[_201910]]*1,"")</f>
        <v>-0.75193798449612403</v>
      </c>
    </row>
    <row r="2724" spans="1:8">
      <c r="A2724" s="132">
        <v>210605</v>
      </c>
      <c r="B2724" s="133" t="s">
        <v>1148</v>
      </c>
      <c r="C2724" s="134">
        <v>889</v>
      </c>
      <c r="D2724" s="134">
        <v>868</v>
      </c>
      <c r="E2724" s="134">
        <v>669</v>
      </c>
      <c r="F2724" s="134">
        <v>700</v>
      </c>
      <c r="G2724" s="135">
        <v>698</v>
      </c>
      <c r="H2724" s="137">
        <f>IFERROR((Table19[[#This Row],[_202310]]-Table19[[#This Row],[_201910]])/Table19[[#This Row],[_201910]]*1,"")</f>
        <v>-0.21484814398200225</v>
      </c>
    </row>
    <row r="2725" spans="1:8">
      <c r="A2725" s="132">
        <v>210605</v>
      </c>
      <c r="B2725" s="133" t="s">
        <v>1149</v>
      </c>
      <c r="C2725" s="134">
        <v>1627</v>
      </c>
      <c r="D2725" s="134">
        <v>1529</v>
      </c>
      <c r="E2725" s="134">
        <v>1311</v>
      </c>
      <c r="F2725" s="134">
        <v>1211</v>
      </c>
      <c r="G2725" s="135">
        <v>1062</v>
      </c>
      <c r="H2725" s="137">
        <f>IFERROR((Table19[[#This Row],[_202310]]-Table19[[#This Row],[_201910]])/Table19[[#This Row],[_201910]]*1,"")</f>
        <v>-0.34726490473263677</v>
      </c>
    </row>
    <row r="2726" spans="1:8">
      <c r="A2726" s="132">
        <v>210605</v>
      </c>
      <c r="B2726" s="133" t="s">
        <v>1150</v>
      </c>
      <c r="C2726" s="134">
        <v>2645</v>
      </c>
      <c r="D2726" s="134">
        <v>2459</v>
      </c>
      <c r="E2726" s="134">
        <v>2024</v>
      </c>
      <c r="F2726" s="134">
        <v>1947</v>
      </c>
      <c r="G2726" s="135">
        <v>1792</v>
      </c>
      <c r="H2726" s="137">
        <f>IFERROR((Table19[[#This Row],[_202310]]-Table19[[#This Row],[_201910]])/Table19[[#This Row],[_201910]]*1,"")</f>
        <v>-0.3224952741020794</v>
      </c>
    </row>
    <row r="2727" spans="1:8">
      <c r="A2727" s="132">
        <v>210605</v>
      </c>
      <c r="B2727" s="133" t="s">
        <v>1151</v>
      </c>
      <c r="C2727" s="134">
        <v>22</v>
      </c>
      <c r="D2727" s="134">
        <v>23</v>
      </c>
      <c r="E2727" s="134">
        <v>25</v>
      </c>
      <c r="F2727" s="134">
        <v>28</v>
      </c>
      <c r="G2727" s="135">
        <v>27</v>
      </c>
      <c r="H2727" s="137">
        <f>IFERROR((Table19[[#This Row],[_202310]]-Table19[[#This Row],[_201910]])/Table19[[#This Row],[_201910]]*1,"")</f>
        <v>0.22727272727272727</v>
      </c>
    </row>
    <row r="2728" spans="1:8">
      <c r="A2728" s="132">
        <v>210605</v>
      </c>
      <c r="B2728" s="133" t="s">
        <v>1152</v>
      </c>
      <c r="C2728" s="134">
        <v>30</v>
      </c>
      <c r="D2728" s="134">
        <v>29</v>
      </c>
      <c r="E2728" s="134">
        <v>26</v>
      </c>
      <c r="F2728" s="134">
        <v>27</v>
      </c>
      <c r="G2728" s="135">
        <v>30</v>
      </c>
      <c r="H2728" s="137">
        <f>IFERROR((Table19[[#This Row],[_202310]]-Table19[[#This Row],[_201910]])/Table19[[#This Row],[_201910]]*1,"")</f>
        <v>0</v>
      </c>
    </row>
    <row r="2729" spans="1:8">
      <c r="A2729" s="132">
        <v>210605</v>
      </c>
      <c r="B2729" s="133" t="s">
        <v>1153</v>
      </c>
      <c r="C2729" s="134">
        <v>4</v>
      </c>
      <c r="D2729" s="134">
        <v>2</v>
      </c>
      <c r="E2729" s="134">
        <v>2</v>
      </c>
      <c r="F2729" s="134">
        <v>1</v>
      </c>
      <c r="G2729" s="135">
        <v>1</v>
      </c>
      <c r="H2729" s="137">
        <f>IFERROR((Table19[[#This Row],[_202310]]-Table19[[#This Row],[_201910]])/Table19[[#This Row],[_201910]]*1,"")</f>
        <v>-0.75</v>
      </c>
    </row>
    <row r="2730" spans="1:8">
      <c r="A2730" s="132">
        <v>210605</v>
      </c>
      <c r="B2730" s="133" t="s">
        <v>1154</v>
      </c>
      <c r="C2730" s="134">
        <v>26</v>
      </c>
      <c r="D2730" s="134">
        <v>27</v>
      </c>
      <c r="E2730" s="134">
        <v>25</v>
      </c>
      <c r="F2730" s="134">
        <v>26</v>
      </c>
      <c r="G2730" s="135">
        <v>29</v>
      </c>
      <c r="H2730" s="137">
        <f>IFERROR((Table19[[#This Row],[_202310]]-Table19[[#This Row],[_201910]])/Table19[[#This Row],[_201910]]*1,"")</f>
        <v>0.11538461538461539</v>
      </c>
    </row>
    <row r="2731" spans="1:8">
      <c r="A2731" s="132">
        <v>210605</v>
      </c>
      <c r="B2731" s="133" t="s">
        <v>1155</v>
      </c>
      <c r="C2731" s="134">
        <v>48</v>
      </c>
      <c r="D2731" s="134">
        <v>48</v>
      </c>
      <c r="E2731" s="134">
        <v>48</v>
      </c>
      <c r="F2731" s="134">
        <v>45</v>
      </c>
      <c r="G2731" s="135">
        <v>43</v>
      </c>
      <c r="H2731" s="137">
        <f>IFERROR((Table19[[#This Row],[_202310]]-Table19[[#This Row],[_201910]])/Table19[[#This Row],[_201910]]*1,"")</f>
        <v>-0.10416666666666667</v>
      </c>
    </row>
    <row r="2732" spans="1:8">
      <c r="A2732" s="132">
        <v>211079</v>
      </c>
      <c r="B2732" s="133" t="s">
        <v>1130</v>
      </c>
      <c r="C2732" s="134">
        <v>493</v>
      </c>
      <c r="D2732" s="134">
        <v>368</v>
      </c>
      <c r="E2732" s="134">
        <v>379</v>
      </c>
      <c r="F2732" s="134">
        <v>381</v>
      </c>
      <c r="G2732" s="135">
        <v>343</v>
      </c>
      <c r="H2732" s="137">
        <f>IFERROR((Table19[[#This Row],[_202310]]-Table19[[#This Row],[_201910]])/Table19[[#This Row],[_201910]]*1,"")</f>
        <v>-0.30425963488843816</v>
      </c>
    </row>
    <row r="2733" spans="1:8">
      <c r="A2733" s="132">
        <v>211079</v>
      </c>
      <c r="B2733" s="133" t="s">
        <v>1131</v>
      </c>
      <c r="C2733" s="134">
        <v>2</v>
      </c>
      <c r="D2733" s="134">
        <v>1</v>
      </c>
      <c r="E2733" s="134">
        <v>0</v>
      </c>
      <c r="F2733" s="134">
        <v>2</v>
      </c>
      <c r="G2733" s="135">
        <v>0</v>
      </c>
      <c r="H2733" s="137">
        <f>IFERROR((Table19[[#This Row],[_202310]]-Table19[[#This Row],[_201910]])/Table19[[#This Row],[_201910]]*1,"")</f>
        <v>-1</v>
      </c>
    </row>
    <row r="2734" spans="1:8">
      <c r="A2734" s="132">
        <v>211079</v>
      </c>
      <c r="B2734" s="133" t="s">
        <v>1132</v>
      </c>
      <c r="C2734" s="134">
        <v>491</v>
      </c>
      <c r="D2734" s="134">
        <v>367</v>
      </c>
      <c r="E2734" s="134">
        <v>379</v>
      </c>
      <c r="F2734" s="134">
        <v>379</v>
      </c>
      <c r="G2734" s="135">
        <v>343</v>
      </c>
      <c r="H2734" s="137">
        <f>IFERROR((Table19[[#This Row],[_202310]]-Table19[[#This Row],[_201910]])/Table19[[#This Row],[_201910]]*1,"")</f>
        <v>-0.3014256619144603</v>
      </c>
    </row>
    <row r="2735" spans="1:8">
      <c r="A2735" s="132">
        <v>211079</v>
      </c>
      <c r="B2735" s="133" t="s">
        <v>1133</v>
      </c>
      <c r="C2735" s="134">
        <v>7</v>
      </c>
      <c r="D2735" s="134">
        <v>7</v>
      </c>
      <c r="E2735" s="134">
        <v>3</v>
      </c>
      <c r="F2735" s="134">
        <v>2</v>
      </c>
      <c r="G2735" s="135">
        <v>6</v>
      </c>
      <c r="H2735" s="137">
        <f>IFERROR((Table19[[#This Row],[_202310]]-Table19[[#This Row],[_201910]])/Table19[[#This Row],[_201910]]*1,"")</f>
        <v>-0.14285714285714285</v>
      </c>
    </row>
    <row r="2736" spans="1:8">
      <c r="A2736" s="132">
        <v>211079</v>
      </c>
      <c r="B2736" s="133" t="s">
        <v>1134</v>
      </c>
      <c r="C2736" s="134">
        <v>106</v>
      </c>
      <c r="D2736" s="134">
        <v>86</v>
      </c>
      <c r="E2736" s="134">
        <v>115</v>
      </c>
      <c r="F2736" s="134">
        <v>116</v>
      </c>
      <c r="G2736" s="135">
        <v>100</v>
      </c>
      <c r="H2736" s="137">
        <f>IFERROR((Table19[[#This Row],[_202310]]-Table19[[#This Row],[_201910]])/Table19[[#This Row],[_201910]]*1,"")</f>
        <v>-5.6603773584905662E-2</v>
      </c>
    </row>
    <row r="2737" spans="1:8">
      <c r="A2737" s="132">
        <v>211079</v>
      </c>
      <c r="B2737" s="133" t="s">
        <v>1135</v>
      </c>
      <c r="C2737" s="134" t="s">
        <v>129</v>
      </c>
      <c r="D2737" s="134" t="s">
        <v>129</v>
      </c>
      <c r="E2737" s="134" t="s">
        <v>129</v>
      </c>
      <c r="F2737" s="134" t="s">
        <v>129</v>
      </c>
      <c r="G2737" s="135" t="s">
        <v>129</v>
      </c>
      <c r="H2737" s="137" t="str">
        <f>IFERROR((Table19[[#This Row],[_202310]]-Table19[[#This Row],[_201910]])/Table19[[#This Row],[_201910]]*1,"")</f>
        <v/>
      </c>
    </row>
    <row r="2738" spans="1:8">
      <c r="A2738" s="132">
        <v>211079</v>
      </c>
      <c r="B2738" s="133" t="s">
        <v>1136</v>
      </c>
      <c r="C2738" s="134">
        <v>113</v>
      </c>
      <c r="D2738" s="134">
        <v>93</v>
      </c>
      <c r="E2738" s="134">
        <v>118</v>
      </c>
      <c r="F2738" s="134">
        <v>118</v>
      </c>
      <c r="G2738" s="135">
        <v>106</v>
      </c>
      <c r="H2738" s="137">
        <f>IFERROR((Table19[[#This Row],[_202310]]-Table19[[#This Row],[_201910]])/Table19[[#This Row],[_201910]]*1,"")</f>
        <v>-6.1946902654867256E-2</v>
      </c>
    </row>
    <row r="2739" spans="1:8">
      <c r="A2739" s="132">
        <v>211079</v>
      </c>
      <c r="B2739" s="133" t="s">
        <v>1137</v>
      </c>
      <c r="C2739" s="134">
        <v>23</v>
      </c>
      <c r="D2739" s="134">
        <v>25</v>
      </c>
      <c r="E2739" s="134">
        <v>31</v>
      </c>
      <c r="F2739" s="134">
        <v>31</v>
      </c>
      <c r="G2739" s="135">
        <v>31</v>
      </c>
      <c r="H2739" s="137">
        <f>IFERROR((Table19[[#This Row],[_202310]]-Table19[[#This Row],[_201910]])/Table19[[#This Row],[_201910]]*1,"")</f>
        <v>0.34782608695652173</v>
      </c>
    </row>
    <row r="2740" spans="1:8">
      <c r="A2740" s="132">
        <v>211079</v>
      </c>
      <c r="B2740" s="133" t="s">
        <v>1138</v>
      </c>
      <c r="C2740" s="134">
        <v>7</v>
      </c>
      <c r="D2740" s="134">
        <v>7</v>
      </c>
      <c r="E2740" s="134">
        <v>4</v>
      </c>
      <c r="F2740" s="134">
        <v>2</v>
      </c>
      <c r="G2740" s="135">
        <v>6</v>
      </c>
      <c r="H2740" s="137">
        <f>IFERROR((Table19[[#This Row],[_202310]]-Table19[[#This Row],[_201910]])/Table19[[#This Row],[_201910]]*1,"")</f>
        <v>-0.14285714285714285</v>
      </c>
    </row>
    <row r="2741" spans="1:8">
      <c r="A2741" s="132">
        <v>211079</v>
      </c>
      <c r="B2741" s="133" t="s">
        <v>1139</v>
      </c>
      <c r="C2741" s="134">
        <v>132</v>
      </c>
      <c r="D2741" s="134">
        <v>97</v>
      </c>
      <c r="E2741" s="134">
        <v>125</v>
      </c>
      <c r="F2741" s="134">
        <v>124</v>
      </c>
      <c r="G2741" s="135">
        <v>105</v>
      </c>
      <c r="H2741" s="137">
        <f>IFERROR((Table19[[#This Row],[_202310]]-Table19[[#This Row],[_201910]])/Table19[[#This Row],[_201910]]*1,"")</f>
        <v>-0.20454545454545456</v>
      </c>
    </row>
    <row r="2742" spans="1:8">
      <c r="A2742" s="132">
        <v>211079</v>
      </c>
      <c r="B2742" s="133" t="s">
        <v>1140</v>
      </c>
      <c r="C2742" s="134" t="s">
        <v>129</v>
      </c>
      <c r="D2742" s="134" t="s">
        <v>129</v>
      </c>
      <c r="E2742" s="134" t="s">
        <v>129</v>
      </c>
      <c r="F2742" s="134" t="s">
        <v>129</v>
      </c>
      <c r="G2742" s="135" t="s">
        <v>129</v>
      </c>
      <c r="H2742" s="137" t="str">
        <f>IFERROR((Table19[[#This Row],[_202310]]-Table19[[#This Row],[_201910]])/Table19[[#This Row],[_201910]]*1,"")</f>
        <v/>
      </c>
    </row>
    <row r="2743" spans="1:8">
      <c r="A2743" s="132">
        <v>211079</v>
      </c>
      <c r="B2743" s="133" t="s">
        <v>1141</v>
      </c>
      <c r="C2743" s="134">
        <v>139</v>
      </c>
      <c r="D2743" s="134">
        <v>104</v>
      </c>
      <c r="E2743" s="134">
        <v>129</v>
      </c>
      <c r="F2743" s="134">
        <v>126</v>
      </c>
      <c r="G2743" s="135">
        <v>111</v>
      </c>
      <c r="H2743" s="137">
        <f>IFERROR((Table19[[#This Row],[_202310]]-Table19[[#This Row],[_201910]])/Table19[[#This Row],[_201910]]*1,"")</f>
        <v>-0.20143884892086331</v>
      </c>
    </row>
    <row r="2744" spans="1:8">
      <c r="A2744" s="132">
        <v>211079</v>
      </c>
      <c r="B2744" s="133" t="s">
        <v>1142</v>
      </c>
      <c r="C2744" s="134">
        <v>28</v>
      </c>
      <c r="D2744" s="134">
        <v>28</v>
      </c>
      <c r="E2744" s="134">
        <v>34</v>
      </c>
      <c r="F2744" s="134">
        <v>33</v>
      </c>
      <c r="G2744" s="135">
        <v>32</v>
      </c>
      <c r="H2744" s="137">
        <f>IFERROR((Table19[[#This Row],[_202310]]-Table19[[#This Row],[_201910]])/Table19[[#This Row],[_201910]]*1,"")</f>
        <v>0.14285714285714285</v>
      </c>
    </row>
    <row r="2745" spans="1:8">
      <c r="A2745" s="132">
        <v>211079</v>
      </c>
      <c r="B2745" s="133" t="s">
        <v>1143</v>
      </c>
      <c r="C2745" s="134">
        <v>7</v>
      </c>
      <c r="D2745" s="134">
        <v>8</v>
      </c>
      <c r="E2745" s="134">
        <v>4</v>
      </c>
      <c r="F2745" s="134">
        <v>2</v>
      </c>
      <c r="G2745" s="135">
        <v>6</v>
      </c>
      <c r="H2745" s="137">
        <f>IFERROR((Table19[[#This Row],[_202310]]-Table19[[#This Row],[_201910]])/Table19[[#This Row],[_201910]]*1,"")</f>
        <v>-0.14285714285714285</v>
      </c>
    </row>
    <row r="2746" spans="1:8">
      <c r="A2746" s="132">
        <v>211079</v>
      </c>
      <c r="B2746" s="133" t="s">
        <v>1144</v>
      </c>
      <c r="C2746" s="134">
        <v>138</v>
      </c>
      <c r="D2746" s="134">
        <v>106</v>
      </c>
      <c r="E2746" s="134">
        <v>131</v>
      </c>
      <c r="F2746" s="134">
        <v>124</v>
      </c>
      <c r="G2746" s="135">
        <v>108</v>
      </c>
      <c r="H2746" s="137">
        <f>IFERROR((Table19[[#This Row],[_202310]]-Table19[[#This Row],[_201910]])/Table19[[#This Row],[_201910]]*1,"")</f>
        <v>-0.21739130434782608</v>
      </c>
    </row>
    <row r="2747" spans="1:8">
      <c r="A2747" s="132">
        <v>211079</v>
      </c>
      <c r="B2747" s="133" t="s">
        <v>1145</v>
      </c>
      <c r="C2747" s="134" t="s">
        <v>129</v>
      </c>
      <c r="D2747" s="134" t="s">
        <v>129</v>
      </c>
      <c r="E2747" s="134" t="s">
        <v>129</v>
      </c>
      <c r="F2747" s="134" t="s">
        <v>129</v>
      </c>
      <c r="G2747" s="135" t="s">
        <v>129</v>
      </c>
      <c r="H2747" s="137" t="str">
        <f>IFERROR((Table19[[#This Row],[_202310]]-Table19[[#This Row],[_201910]])/Table19[[#This Row],[_201910]]*1,"")</f>
        <v/>
      </c>
    </row>
    <row r="2748" spans="1:8">
      <c r="A2748" s="132">
        <v>211079</v>
      </c>
      <c r="B2748" s="133" t="s">
        <v>1146</v>
      </c>
      <c r="C2748" s="134">
        <v>145</v>
      </c>
      <c r="D2748" s="134">
        <v>114</v>
      </c>
      <c r="E2748" s="134">
        <v>135</v>
      </c>
      <c r="F2748" s="134">
        <v>126</v>
      </c>
      <c r="G2748" s="135">
        <v>114</v>
      </c>
      <c r="H2748" s="137">
        <f>IFERROR((Table19[[#This Row],[_202310]]-Table19[[#This Row],[_201910]])/Table19[[#This Row],[_201910]]*1,"")</f>
        <v>-0.21379310344827587</v>
      </c>
    </row>
    <row r="2749" spans="1:8">
      <c r="A2749" s="132">
        <v>211079</v>
      </c>
      <c r="B2749" s="133" t="s">
        <v>1147</v>
      </c>
      <c r="C2749" s="134">
        <v>9</v>
      </c>
      <c r="D2749" s="134">
        <v>7</v>
      </c>
      <c r="E2749" s="134">
        <v>3</v>
      </c>
      <c r="F2749" s="134">
        <v>7</v>
      </c>
      <c r="G2749" s="135">
        <v>7</v>
      </c>
      <c r="H2749" s="137">
        <f>IFERROR((Table19[[#This Row],[_202310]]-Table19[[#This Row],[_201910]])/Table19[[#This Row],[_201910]]*1,"")</f>
        <v>-0.22222222222222221</v>
      </c>
    </row>
    <row r="2750" spans="1:8">
      <c r="A2750" s="132">
        <v>211079</v>
      </c>
      <c r="B2750" s="133" t="s">
        <v>1148</v>
      </c>
      <c r="C2750" s="134">
        <v>77</v>
      </c>
      <c r="D2750" s="134">
        <v>49</v>
      </c>
      <c r="E2750" s="134">
        <v>44</v>
      </c>
      <c r="F2750" s="134">
        <v>79</v>
      </c>
      <c r="G2750" s="135">
        <v>77</v>
      </c>
      <c r="H2750" s="137">
        <f>IFERROR((Table19[[#This Row],[_202310]]-Table19[[#This Row],[_201910]])/Table19[[#This Row],[_201910]]*1,"")</f>
        <v>0</v>
      </c>
    </row>
    <row r="2751" spans="1:8">
      <c r="A2751" s="132">
        <v>211079</v>
      </c>
      <c r="B2751" s="133" t="s">
        <v>1149</v>
      </c>
      <c r="C2751" s="134">
        <v>260</v>
      </c>
      <c r="D2751" s="134">
        <v>197</v>
      </c>
      <c r="E2751" s="134">
        <v>197</v>
      </c>
      <c r="F2751" s="134">
        <v>167</v>
      </c>
      <c r="G2751" s="135">
        <v>145</v>
      </c>
      <c r="H2751" s="137">
        <f>IFERROR((Table19[[#This Row],[_202310]]-Table19[[#This Row],[_201910]])/Table19[[#This Row],[_201910]]*1,"")</f>
        <v>-0.44230769230769229</v>
      </c>
    </row>
    <row r="2752" spans="1:8">
      <c r="A2752" s="132">
        <v>211079</v>
      </c>
      <c r="B2752" s="133" t="s">
        <v>1150</v>
      </c>
      <c r="C2752" s="134">
        <v>346</v>
      </c>
      <c r="D2752" s="134">
        <v>253</v>
      </c>
      <c r="E2752" s="134">
        <v>244</v>
      </c>
      <c r="F2752" s="134">
        <v>253</v>
      </c>
      <c r="G2752" s="135">
        <v>229</v>
      </c>
      <c r="H2752" s="137">
        <f>IFERROR((Table19[[#This Row],[_202310]]-Table19[[#This Row],[_201910]])/Table19[[#This Row],[_201910]]*1,"")</f>
        <v>-0.33815028901734107</v>
      </c>
    </row>
    <row r="2753" spans="1:8">
      <c r="A2753" s="132">
        <v>211079</v>
      </c>
      <c r="B2753" s="133" t="s">
        <v>1151</v>
      </c>
      <c r="C2753" s="134">
        <v>30</v>
      </c>
      <c r="D2753" s="134">
        <v>31</v>
      </c>
      <c r="E2753" s="134">
        <v>36</v>
      </c>
      <c r="F2753" s="134">
        <v>33</v>
      </c>
      <c r="G2753" s="135">
        <v>33</v>
      </c>
      <c r="H2753" s="137">
        <f>IFERROR((Table19[[#This Row],[_202310]]-Table19[[#This Row],[_201910]])/Table19[[#This Row],[_201910]]*1,"")</f>
        <v>0.1</v>
      </c>
    </row>
    <row r="2754" spans="1:8">
      <c r="A2754" s="132">
        <v>211079</v>
      </c>
      <c r="B2754" s="133" t="s">
        <v>1152</v>
      </c>
      <c r="C2754" s="134">
        <v>18</v>
      </c>
      <c r="D2754" s="134">
        <v>15</v>
      </c>
      <c r="E2754" s="134">
        <v>12</v>
      </c>
      <c r="F2754" s="134">
        <v>23</v>
      </c>
      <c r="G2754" s="135">
        <v>24</v>
      </c>
      <c r="H2754" s="137">
        <f>IFERROR((Table19[[#This Row],[_202310]]-Table19[[#This Row],[_201910]])/Table19[[#This Row],[_201910]]*1,"")</f>
        <v>0.33333333333333331</v>
      </c>
    </row>
    <row r="2755" spans="1:8">
      <c r="A2755" s="132">
        <v>211079</v>
      </c>
      <c r="B2755" s="133" t="s">
        <v>1153</v>
      </c>
      <c r="C2755" s="134">
        <v>2</v>
      </c>
      <c r="D2755" s="134">
        <v>2</v>
      </c>
      <c r="E2755" s="134">
        <v>1</v>
      </c>
      <c r="F2755" s="134">
        <v>2</v>
      </c>
      <c r="G2755" s="135">
        <v>2</v>
      </c>
      <c r="H2755" s="137">
        <f>IFERROR((Table19[[#This Row],[_202310]]-Table19[[#This Row],[_201910]])/Table19[[#This Row],[_201910]]*1,"")</f>
        <v>0</v>
      </c>
    </row>
    <row r="2756" spans="1:8">
      <c r="A2756" s="132">
        <v>211079</v>
      </c>
      <c r="B2756" s="133" t="s">
        <v>1154</v>
      </c>
      <c r="C2756" s="134">
        <v>16</v>
      </c>
      <c r="D2756" s="134">
        <v>13</v>
      </c>
      <c r="E2756" s="134">
        <v>12</v>
      </c>
      <c r="F2756" s="134">
        <v>21</v>
      </c>
      <c r="G2756" s="135">
        <v>22</v>
      </c>
      <c r="H2756" s="137">
        <f>IFERROR((Table19[[#This Row],[_202310]]-Table19[[#This Row],[_201910]])/Table19[[#This Row],[_201910]]*1,"")</f>
        <v>0.375</v>
      </c>
    </row>
    <row r="2757" spans="1:8">
      <c r="A2757" s="132">
        <v>211079</v>
      </c>
      <c r="B2757" s="133" t="s">
        <v>1155</v>
      </c>
      <c r="C2757" s="134">
        <v>53</v>
      </c>
      <c r="D2757" s="134">
        <v>54</v>
      </c>
      <c r="E2757" s="134">
        <v>52</v>
      </c>
      <c r="F2757" s="134">
        <v>44</v>
      </c>
      <c r="G2757" s="135">
        <v>42</v>
      </c>
      <c r="H2757" s="137">
        <f>IFERROR((Table19[[#This Row],[_202310]]-Table19[[#This Row],[_201910]])/Table19[[#This Row],[_201910]]*1,"")</f>
        <v>-0.20754716981132076</v>
      </c>
    </row>
    <row r="2758" spans="1:8">
      <c r="A2758" s="132">
        <v>212878</v>
      </c>
      <c r="B2758" s="133" t="s">
        <v>1130</v>
      </c>
      <c r="C2758" s="134">
        <v>1424</v>
      </c>
      <c r="D2758" s="134">
        <v>1337</v>
      </c>
      <c r="E2758" s="134">
        <v>1381</v>
      </c>
      <c r="F2758" s="134">
        <v>2652</v>
      </c>
      <c r="G2758" s="135">
        <v>1852</v>
      </c>
      <c r="H2758" s="137">
        <f>IFERROR((Table19[[#This Row],[_202310]]-Table19[[#This Row],[_201910]])/Table19[[#This Row],[_201910]]*1,"")</f>
        <v>0.300561797752809</v>
      </c>
    </row>
    <row r="2759" spans="1:8">
      <c r="A2759" s="132">
        <v>212878</v>
      </c>
      <c r="B2759" s="133" t="s">
        <v>1131</v>
      </c>
      <c r="C2759" s="134">
        <v>9</v>
      </c>
      <c r="D2759" s="134">
        <v>2</v>
      </c>
      <c r="E2759" s="134">
        <v>4</v>
      </c>
      <c r="F2759" s="134">
        <v>7</v>
      </c>
      <c r="G2759" s="135">
        <v>2</v>
      </c>
      <c r="H2759" s="137">
        <f>IFERROR((Table19[[#This Row],[_202310]]-Table19[[#This Row],[_201910]])/Table19[[#This Row],[_201910]]*1,"")</f>
        <v>-0.77777777777777779</v>
      </c>
    </row>
    <row r="2760" spans="1:8">
      <c r="A2760" s="132">
        <v>212878</v>
      </c>
      <c r="B2760" s="133" t="s">
        <v>1132</v>
      </c>
      <c r="C2760" s="134">
        <v>1415</v>
      </c>
      <c r="D2760" s="134">
        <v>1335</v>
      </c>
      <c r="E2760" s="134">
        <v>1377</v>
      </c>
      <c r="F2760" s="134">
        <v>2645</v>
      </c>
      <c r="G2760" s="135">
        <v>1850</v>
      </c>
      <c r="H2760" s="137">
        <f>IFERROR((Table19[[#This Row],[_202310]]-Table19[[#This Row],[_201910]])/Table19[[#This Row],[_201910]]*1,"")</f>
        <v>0.30742049469964666</v>
      </c>
    </row>
    <row r="2761" spans="1:8">
      <c r="A2761" s="132">
        <v>212878</v>
      </c>
      <c r="B2761" s="133" t="s">
        <v>1133</v>
      </c>
      <c r="C2761" s="134">
        <v>31</v>
      </c>
      <c r="D2761" s="134">
        <v>33</v>
      </c>
      <c r="E2761" s="134">
        <v>33</v>
      </c>
      <c r="F2761" s="134">
        <v>48</v>
      </c>
      <c r="G2761" s="135">
        <v>33</v>
      </c>
      <c r="H2761" s="137">
        <f>IFERROR((Table19[[#This Row],[_202310]]-Table19[[#This Row],[_201910]])/Table19[[#This Row],[_201910]]*1,"")</f>
        <v>6.4516129032258063E-2</v>
      </c>
    </row>
    <row r="2762" spans="1:8">
      <c r="A2762" s="132">
        <v>212878</v>
      </c>
      <c r="B2762" s="133" t="s">
        <v>1134</v>
      </c>
      <c r="C2762" s="134">
        <v>194</v>
      </c>
      <c r="D2762" s="134">
        <v>192</v>
      </c>
      <c r="E2762" s="134">
        <v>160</v>
      </c>
      <c r="F2762" s="134">
        <v>348</v>
      </c>
      <c r="G2762" s="135">
        <v>291</v>
      </c>
      <c r="H2762" s="137">
        <f>IFERROR((Table19[[#This Row],[_202310]]-Table19[[#This Row],[_201910]])/Table19[[#This Row],[_201910]]*1,"")</f>
        <v>0.5</v>
      </c>
    </row>
    <row r="2763" spans="1:8">
      <c r="A2763" s="132">
        <v>212878</v>
      </c>
      <c r="B2763" s="133" t="s">
        <v>1135</v>
      </c>
      <c r="C2763" s="134" t="s">
        <v>129</v>
      </c>
      <c r="D2763" s="134" t="s">
        <v>129</v>
      </c>
      <c r="E2763" s="134" t="s">
        <v>129</v>
      </c>
      <c r="F2763" s="134" t="s">
        <v>129</v>
      </c>
      <c r="G2763" s="135" t="s">
        <v>129</v>
      </c>
      <c r="H2763" s="137" t="str">
        <f>IFERROR((Table19[[#This Row],[_202310]]-Table19[[#This Row],[_201910]])/Table19[[#This Row],[_201910]]*1,"")</f>
        <v/>
      </c>
    </row>
    <row r="2764" spans="1:8">
      <c r="A2764" s="132">
        <v>212878</v>
      </c>
      <c r="B2764" s="133" t="s">
        <v>1136</v>
      </c>
      <c r="C2764" s="134">
        <v>225</v>
      </c>
      <c r="D2764" s="134">
        <v>225</v>
      </c>
      <c r="E2764" s="134">
        <v>193</v>
      </c>
      <c r="F2764" s="134">
        <v>396</v>
      </c>
      <c r="G2764" s="135">
        <v>324</v>
      </c>
      <c r="H2764" s="137">
        <f>IFERROR((Table19[[#This Row],[_202310]]-Table19[[#This Row],[_201910]])/Table19[[#This Row],[_201910]]*1,"")</f>
        <v>0.44</v>
      </c>
    </row>
    <row r="2765" spans="1:8">
      <c r="A2765" s="132">
        <v>212878</v>
      </c>
      <c r="B2765" s="133" t="s">
        <v>1137</v>
      </c>
      <c r="C2765" s="134">
        <v>16</v>
      </c>
      <c r="D2765" s="134">
        <v>17</v>
      </c>
      <c r="E2765" s="134">
        <v>14</v>
      </c>
      <c r="F2765" s="134">
        <v>15</v>
      </c>
      <c r="G2765" s="135">
        <v>18</v>
      </c>
      <c r="H2765" s="137">
        <f>IFERROR((Table19[[#This Row],[_202310]]-Table19[[#This Row],[_201910]])/Table19[[#This Row],[_201910]]*1,"")</f>
        <v>0.125</v>
      </c>
    </row>
    <row r="2766" spans="1:8">
      <c r="A2766" s="132">
        <v>212878</v>
      </c>
      <c r="B2766" s="133" t="s">
        <v>1138</v>
      </c>
      <c r="C2766" s="134">
        <v>40</v>
      </c>
      <c r="D2766" s="134">
        <v>39</v>
      </c>
      <c r="E2766" s="134">
        <v>34</v>
      </c>
      <c r="F2766" s="134">
        <v>55</v>
      </c>
      <c r="G2766" s="135">
        <v>42</v>
      </c>
      <c r="H2766" s="137">
        <f>IFERROR((Table19[[#This Row],[_202310]]-Table19[[#This Row],[_201910]])/Table19[[#This Row],[_201910]]*1,"")</f>
        <v>0.05</v>
      </c>
    </row>
    <row r="2767" spans="1:8">
      <c r="A2767" s="132">
        <v>212878</v>
      </c>
      <c r="B2767" s="133" t="s">
        <v>1139</v>
      </c>
      <c r="C2767" s="134">
        <v>267</v>
      </c>
      <c r="D2767" s="134">
        <v>270</v>
      </c>
      <c r="E2767" s="134">
        <v>239</v>
      </c>
      <c r="F2767" s="134">
        <v>471</v>
      </c>
      <c r="G2767" s="135">
        <v>374</v>
      </c>
      <c r="H2767" s="137">
        <f>IFERROR((Table19[[#This Row],[_202310]]-Table19[[#This Row],[_201910]])/Table19[[#This Row],[_201910]]*1,"")</f>
        <v>0.40074906367041196</v>
      </c>
    </row>
    <row r="2768" spans="1:8">
      <c r="A2768" s="132">
        <v>212878</v>
      </c>
      <c r="B2768" s="133" t="s">
        <v>1140</v>
      </c>
      <c r="C2768" s="134" t="s">
        <v>129</v>
      </c>
      <c r="D2768" s="134" t="s">
        <v>129</v>
      </c>
      <c r="E2768" s="134" t="s">
        <v>129</v>
      </c>
      <c r="F2768" s="134" t="s">
        <v>129</v>
      </c>
      <c r="G2768" s="135" t="s">
        <v>129</v>
      </c>
      <c r="H2768" s="137" t="str">
        <f>IFERROR((Table19[[#This Row],[_202310]]-Table19[[#This Row],[_201910]])/Table19[[#This Row],[_201910]]*1,"")</f>
        <v/>
      </c>
    </row>
    <row r="2769" spans="1:8">
      <c r="A2769" s="132">
        <v>212878</v>
      </c>
      <c r="B2769" s="133" t="s">
        <v>1141</v>
      </c>
      <c r="C2769" s="134">
        <v>307</v>
      </c>
      <c r="D2769" s="134">
        <v>309</v>
      </c>
      <c r="E2769" s="134">
        <v>273</v>
      </c>
      <c r="F2769" s="134">
        <v>526</v>
      </c>
      <c r="G2769" s="135">
        <v>416</v>
      </c>
      <c r="H2769" s="137">
        <f>IFERROR((Table19[[#This Row],[_202310]]-Table19[[#This Row],[_201910]])/Table19[[#This Row],[_201910]]*1,"")</f>
        <v>0.35504885993485341</v>
      </c>
    </row>
    <row r="2770" spans="1:8">
      <c r="A2770" s="132">
        <v>212878</v>
      </c>
      <c r="B2770" s="133" t="s">
        <v>1142</v>
      </c>
      <c r="C2770" s="134">
        <v>22</v>
      </c>
      <c r="D2770" s="134">
        <v>23</v>
      </c>
      <c r="E2770" s="134">
        <v>20</v>
      </c>
      <c r="F2770" s="134">
        <v>20</v>
      </c>
      <c r="G2770" s="135">
        <v>22</v>
      </c>
      <c r="H2770" s="137">
        <f>IFERROR((Table19[[#This Row],[_202310]]-Table19[[#This Row],[_201910]])/Table19[[#This Row],[_201910]]*1,"")</f>
        <v>0</v>
      </c>
    </row>
    <row r="2771" spans="1:8">
      <c r="A2771" s="132">
        <v>212878</v>
      </c>
      <c r="B2771" s="133" t="s">
        <v>1143</v>
      </c>
      <c r="C2771" s="134">
        <v>39</v>
      </c>
      <c r="D2771" s="134">
        <v>43</v>
      </c>
      <c r="E2771" s="134">
        <v>33</v>
      </c>
      <c r="F2771" s="134">
        <v>59</v>
      </c>
      <c r="G2771" s="135">
        <v>41</v>
      </c>
      <c r="H2771" s="137">
        <f>IFERROR((Table19[[#This Row],[_202310]]-Table19[[#This Row],[_201910]])/Table19[[#This Row],[_201910]]*1,"")</f>
        <v>5.128205128205128E-2</v>
      </c>
    </row>
    <row r="2772" spans="1:8">
      <c r="A2772" s="132">
        <v>212878</v>
      </c>
      <c r="B2772" s="133" t="s">
        <v>1144</v>
      </c>
      <c r="C2772" s="134">
        <v>293</v>
      </c>
      <c r="D2772" s="134">
        <v>291</v>
      </c>
      <c r="E2772" s="134">
        <v>253</v>
      </c>
      <c r="F2772" s="134">
        <v>506</v>
      </c>
      <c r="G2772" s="135">
        <v>415</v>
      </c>
      <c r="H2772" s="137">
        <f>IFERROR((Table19[[#This Row],[_202310]]-Table19[[#This Row],[_201910]])/Table19[[#This Row],[_201910]]*1,"")</f>
        <v>0.41638225255972694</v>
      </c>
    </row>
    <row r="2773" spans="1:8">
      <c r="A2773" s="132">
        <v>212878</v>
      </c>
      <c r="B2773" s="133" t="s">
        <v>1145</v>
      </c>
      <c r="C2773" s="134" t="s">
        <v>129</v>
      </c>
      <c r="D2773" s="134" t="s">
        <v>129</v>
      </c>
      <c r="E2773" s="134" t="s">
        <v>129</v>
      </c>
      <c r="F2773" s="134" t="s">
        <v>129</v>
      </c>
      <c r="G2773" s="135" t="s">
        <v>129</v>
      </c>
      <c r="H2773" s="137" t="str">
        <f>IFERROR((Table19[[#This Row],[_202310]]-Table19[[#This Row],[_201910]])/Table19[[#This Row],[_201910]]*1,"")</f>
        <v/>
      </c>
    </row>
    <row r="2774" spans="1:8">
      <c r="A2774" s="132">
        <v>212878</v>
      </c>
      <c r="B2774" s="133" t="s">
        <v>1146</v>
      </c>
      <c r="C2774" s="134">
        <v>332</v>
      </c>
      <c r="D2774" s="134">
        <v>334</v>
      </c>
      <c r="E2774" s="134">
        <v>286</v>
      </c>
      <c r="F2774" s="134">
        <v>565</v>
      </c>
      <c r="G2774" s="135">
        <v>456</v>
      </c>
      <c r="H2774" s="137">
        <f>IFERROR((Table19[[#This Row],[_202310]]-Table19[[#This Row],[_201910]])/Table19[[#This Row],[_201910]]*1,"")</f>
        <v>0.37349397590361444</v>
      </c>
    </row>
    <row r="2775" spans="1:8">
      <c r="A2775" s="132">
        <v>212878</v>
      </c>
      <c r="B2775" s="133" t="s">
        <v>1147</v>
      </c>
      <c r="C2775" s="134">
        <v>17</v>
      </c>
      <c r="D2775" s="134">
        <v>26</v>
      </c>
      <c r="E2775" s="134">
        <v>23</v>
      </c>
      <c r="F2775" s="134">
        <v>39</v>
      </c>
      <c r="G2775" s="135">
        <v>26</v>
      </c>
      <c r="H2775" s="137">
        <f>IFERROR((Table19[[#This Row],[_202310]]-Table19[[#This Row],[_201910]])/Table19[[#This Row],[_201910]]*1,"")</f>
        <v>0.52941176470588236</v>
      </c>
    </row>
    <row r="2776" spans="1:8">
      <c r="A2776" s="132">
        <v>212878</v>
      </c>
      <c r="B2776" s="133" t="s">
        <v>1148</v>
      </c>
      <c r="C2776" s="134">
        <v>337</v>
      </c>
      <c r="D2776" s="134">
        <v>312</v>
      </c>
      <c r="E2776" s="134">
        <v>304</v>
      </c>
      <c r="F2776" s="134">
        <v>789</v>
      </c>
      <c r="G2776" s="135">
        <v>539</v>
      </c>
      <c r="H2776" s="137">
        <f>IFERROR((Table19[[#This Row],[_202310]]-Table19[[#This Row],[_201910]])/Table19[[#This Row],[_201910]]*1,"")</f>
        <v>0.59940652818991103</v>
      </c>
    </row>
    <row r="2777" spans="1:8">
      <c r="A2777" s="132">
        <v>212878</v>
      </c>
      <c r="B2777" s="133" t="s">
        <v>1149</v>
      </c>
      <c r="C2777" s="134">
        <v>729</v>
      </c>
      <c r="D2777" s="134">
        <v>663</v>
      </c>
      <c r="E2777" s="134">
        <v>764</v>
      </c>
      <c r="F2777" s="134">
        <v>1252</v>
      </c>
      <c r="G2777" s="135">
        <v>829</v>
      </c>
      <c r="H2777" s="137">
        <f>IFERROR((Table19[[#This Row],[_202310]]-Table19[[#This Row],[_201910]])/Table19[[#This Row],[_201910]]*1,"")</f>
        <v>0.13717421124828533</v>
      </c>
    </row>
    <row r="2778" spans="1:8">
      <c r="A2778" s="132">
        <v>212878</v>
      </c>
      <c r="B2778" s="133" t="s">
        <v>1150</v>
      </c>
      <c r="C2778" s="134">
        <v>1083</v>
      </c>
      <c r="D2778" s="134">
        <v>1001</v>
      </c>
      <c r="E2778" s="134">
        <v>1091</v>
      </c>
      <c r="F2778" s="134">
        <v>2080</v>
      </c>
      <c r="G2778" s="135">
        <v>1394</v>
      </c>
      <c r="H2778" s="137">
        <f>IFERROR((Table19[[#This Row],[_202310]]-Table19[[#This Row],[_201910]])/Table19[[#This Row],[_201910]]*1,"")</f>
        <v>0.2871652816251154</v>
      </c>
    </row>
    <row r="2779" spans="1:8">
      <c r="A2779" s="132">
        <v>212878</v>
      </c>
      <c r="B2779" s="133" t="s">
        <v>1151</v>
      </c>
      <c r="C2779" s="134">
        <v>23</v>
      </c>
      <c r="D2779" s="134">
        <v>25</v>
      </c>
      <c r="E2779" s="134">
        <v>21</v>
      </c>
      <c r="F2779" s="134">
        <v>21</v>
      </c>
      <c r="G2779" s="135">
        <v>25</v>
      </c>
      <c r="H2779" s="137">
        <f>IFERROR((Table19[[#This Row],[_202310]]-Table19[[#This Row],[_201910]])/Table19[[#This Row],[_201910]]*1,"")</f>
        <v>8.6956521739130432E-2</v>
      </c>
    </row>
    <row r="2780" spans="1:8">
      <c r="A2780" s="132">
        <v>212878</v>
      </c>
      <c r="B2780" s="133" t="s">
        <v>1152</v>
      </c>
      <c r="C2780" s="134">
        <v>25</v>
      </c>
      <c r="D2780" s="134">
        <v>25</v>
      </c>
      <c r="E2780" s="134">
        <v>24</v>
      </c>
      <c r="F2780" s="134">
        <v>31</v>
      </c>
      <c r="G2780" s="135">
        <v>31</v>
      </c>
      <c r="H2780" s="137">
        <f>IFERROR((Table19[[#This Row],[_202310]]-Table19[[#This Row],[_201910]])/Table19[[#This Row],[_201910]]*1,"")</f>
        <v>0.24</v>
      </c>
    </row>
    <row r="2781" spans="1:8">
      <c r="A2781" s="132">
        <v>212878</v>
      </c>
      <c r="B2781" s="133" t="s">
        <v>1153</v>
      </c>
      <c r="C2781" s="134">
        <v>1</v>
      </c>
      <c r="D2781" s="134">
        <v>2</v>
      </c>
      <c r="E2781" s="134">
        <v>2</v>
      </c>
      <c r="F2781" s="134">
        <v>1</v>
      </c>
      <c r="G2781" s="135">
        <v>1</v>
      </c>
      <c r="H2781" s="137">
        <f>IFERROR((Table19[[#This Row],[_202310]]-Table19[[#This Row],[_201910]])/Table19[[#This Row],[_201910]]*1,"")</f>
        <v>0</v>
      </c>
    </row>
    <row r="2782" spans="1:8">
      <c r="A2782" s="132">
        <v>212878</v>
      </c>
      <c r="B2782" s="133" t="s">
        <v>1154</v>
      </c>
      <c r="C2782" s="134">
        <v>24</v>
      </c>
      <c r="D2782" s="134">
        <v>23</v>
      </c>
      <c r="E2782" s="134">
        <v>22</v>
      </c>
      <c r="F2782" s="134">
        <v>30</v>
      </c>
      <c r="G2782" s="135">
        <v>29</v>
      </c>
      <c r="H2782" s="137">
        <f>IFERROR((Table19[[#This Row],[_202310]]-Table19[[#This Row],[_201910]])/Table19[[#This Row],[_201910]]*1,"")</f>
        <v>0.20833333333333334</v>
      </c>
    </row>
    <row r="2783" spans="1:8">
      <c r="A2783" s="132">
        <v>212878</v>
      </c>
      <c r="B2783" s="133" t="s">
        <v>1155</v>
      </c>
      <c r="C2783" s="134">
        <v>52</v>
      </c>
      <c r="D2783" s="134">
        <v>50</v>
      </c>
      <c r="E2783" s="134">
        <v>55</v>
      </c>
      <c r="F2783" s="134">
        <v>47</v>
      </c>
      <c r="G2783" s="135">
        <v>45</v>
      </c>
      <c r="H2783" s="137">
        <f>IFERROR((Table19[[#This Row],[_202310]]-Table19[[#This Row],[_201910]])/Table19[[#This Row],[_201910]]*1,"")</f>
        <v>-0.13461538461538461</v>
      </c>
    </row>
    <row r="2784" spans="1:8">
      <c r="A2784" s="132">
        <v>214111</v>
      </c>
      <c r="B2784" s="133" t="s">
        <v>1130</v>
      </c>
      <c r="C2784" s="134">
        <v>1705</v>
      </c>
      <c r="D2784" s="134">
        <v>1721</v>
      </c>
      <c r="E2784" s="134">
        <v>1784</v>
      </c>
      <c r="F2784" s="134">
        <v>1652</v>
      </c>
      <c r="G2784" s="135">
        <v>1479</v>
      </c>
      <c r="H2784" s="137">
        <f>IFERROR((Table19[[#This Row],[_202310]]-Table19[[#This Row],[_201910]])/Table19[[#This Row],[_201910]]*1,"")</f>
        <v>-0.13255131964809383</v>
      </c>
    </row>
    <row r="2785" spans="1:8">
      <c r="A2785" s="132">
        <v>214111</v>
      </c>
      <c r="B2785" s="133" t="s">
        <v>1131</v>
      </c>
      <c r="C2785" s="134">
        <v>3</v>
      </c>
      <c r="D2785" s="134">
        <v>3</v>
      </c>
      <c r="E2785" s="134">
        <v>3</v>
      </c>
      <c r="F2785" s="134">
        <v>2</v>
      </c>
      <c r="G2785" s="135">
        <v>3</v>
      </c>
      <c r="H2785" s="137">
        <f>IFERROR((Table19[[#This Row],[_202310]]-Table19[[#This Row],[_201910]])/Table19[[#This Row],[_201910]]*1,"")</f>
        <v>0</v>
      </c>
    </row>
    <row r="2786" spans="1:8">
      <c r="A2786" s="132">
        <v>214111</v>
      </c>
      <c r="B2786" s="133" t="s">
        <v>1132</v>
      </c>
      <c r="C2786" s="134">
        <v>1702</v>
      </c>
      <c r="D2786" s="134">
        <v>1718</v>
      </c>
      <c r="E2786" s="134">
        <v>1781</v>
      </c>
      <c r="F2786" s="134">
        <v>1650</v>
      </c>
      <c r="G2786" s="135">
        <v>1476</v>
      </c>
      <c r="H2786" s="137">
        <f>IFERROR((Table19[[#This Row],[_202310]]-Table19[[#This Row],[_201910]])/Table19[[#This Row],[_201910]]*1,"")</f>
        <v>-0.13278495887191538</v>
      </c>
    </row>
    <row r="2787" spans="1:8">
      <c r="A2787" s="132">
        <v>214111</v>
      </c>
      <c r="B2787" s="133" t="s">
        <v>1133</v>
      </c>
      <c r="C2787" s="134">
        <v>10</v>
      </c>
      <c r="D2787" s="134">
        <v>20</v>
      </c>
      <c r="E2787" s="134">
        <v>15</v>
      </c>
      <c r="F2787" s="134">
        <v>15</v>
      </c>
      <c r="G2787" s="135">
        <v>14</v>
      </c>
      <c r="H2787" s="137">
        <f>IFERROR((Table19[[#This Row],[_202310]]-Table19[[#This Row],[_201910]])/Table19[[#This Row],[_201910]]*1,"")</f>
        <v>0.4</v>
      </c>
    </row>
    <row r="2788" spans="1:8">
      <c r="A2788" s="132">
        <v>214111</v>
      </c>
      <c r="B2788" s="133" t="s">
        <v>1134</v>
      </c>
      <c r="C2788" s="134">
        <v>380</v>
      </c>
      <c r="D2788" s="134">
        <v>431</v>
      </c>
      <c r="E2788" s="134">
        <v>411</v>
      </c>
      <c r="F2788" s="134">
        <v>451</v>
      </c>
      <c r="G2788" s="135">
        <v>389</v>
      </c>
      <c r="H2788" s="137">
        <f>IFERROR((Table19[[#This Row],[_202310]]-Table19[[#This Row],[_201910]])/Table19[[#This Row],[_201910]]*1,"")</f>
        <v>2.368421052631579E-2</v>
      </c>
    </row>
    <row r="2789" spans="1:8">
      <c r="A2789" s="132">
        <v>214111</v>
      </c>
      <c r="B2789" s="133" t="s">
        <v>1135</v>
      </c>
      <c r="C2789" s="134" t="s">
        <v>129</v>
      </c>
      <c r="D2789" s="134" t="s">
        <v>129</v>
      </c>
      <c r="E2789" s="134" t="s">
        <v>129</v>
      </c>
      <c r="F2789" s="134" t="s">
        <v>129</v>
      </c>
      <c r="G2789" s="135" t="s">
        <v>129</v>
      </c>
      <c r="H2789" s="137" t="str">
        <f>IFERROR((Table19[[#This Row],[_202310]]-Table19[[#This Row],[_201910]])/Table19[[#This Row],[_201910]]*1,"")</f>
        <v/>
      </c>
    </row>
    <row r="2790" spans="1:8">
      <c r="A2790" s="132">
        <v>214111</v>
      </c>
      <c r="B2790" s="133" t="s">
        <v>1136</v>
      </c>
      <c r="C2790" s="134">
        <v>390</v>
      </c>
      <c r="D2790" s="134">
        <v>451</v>
      </c>
      <c r="E2790" s="134">
        <v>426</v>
      </c>
      <c r="F2790" s="134">
        <v>466</v>
      </c>
      <c r="G2790" s="135">
        <v>403</v>
      </c>
      <c r="H2790" s="137">
        <f>IFERROR((Table19[[#This Row],[_202310]]-Table19[[#This Row],[_201910]])/Table19[[#This Row],[_201910]]*1,"")</f>
        <v>3.3333333333333333E-2</v>
      </c>
    </row>
    <row r="2791" spans="1:8">
      <c r="A2791" s="132">
        <v>214111</v>
      </c>
      <c r="B2791" s="133" t="s">
        <v>1137</v>
      </c>
      <c r="C2791" s="134">
        <v>23</v>
      </c>
      <c r="D2791" s="134">
        <v>26</v>
      </c>
      <c r="E2791" s="134">
        <v>24</v>
      </c>
      <c r="F2791" s="134">
        <v>28</v>
      </c>
      <c r="G2791" s="135">
        <v>27</v>
      </c>
      <c r="H2791" s="137">
        <f>IFERROR((Table19[[#This Row],[_202310]]-Table19[[#This Row],[_201910]])/Table19[[#This Row],[_201910]]*1,"")</f>
        <v>0.17391304347826086</v>
      </c>
    </row>
    <row r="2792" spans="1:8">
      <c r="A2792" s="132">
        <v>214111</v>
      </c>
      <c r="B2792" s="133" t="s">
        <v>1138</v>
      </c>
      <c r="C2792" s="134">
        <v>10</v>
      </c>
      <c r="D2792" s="134">
        <v>22</v>
      </c>
      <c r="E2792" s="134">
        <v>19</v>
      </c>
      <c r="F2792" s="134">
        <v>17</v>
      </c>
      <c r="G2792" s="135">
        <v>15</v>
      </c>
      <c r="H2792" s="137">
        <f>IFERROR((Table19[[#This Row],[_202310]]-Table19[[#This Row],[_201910]])/Table19[[#This Row],[_201910]]*1,"")</f>
        <v>0.5</v>
      </c>
    </row>
    <row r="2793" spans="1:8">
      <c r="A2793" s="132">
        <v>214111</v>
      </c>
      <c r="B2793" s="133" t="s">
        <v>1139</v>
      </c>
      <c r="C2793" s="134">
        <v>450</v>
      </c>
      <c r="D2793" s="134">
        <v>462</v>
      </c>
      <c r="E2793" s="134">
        <v>498</v>
      </c>
      <c r="F2793" s="134">
        <v>504</v>
      </c>
      <c r="G2793" s="135">
        <v>453</v>
      </c>
      <c r="H2793" s="137">
        <f>IFERROR((Table19[[#This Row],[_202310]]-Table19[[#This Row],[_201910]])/Table19[[#This Row],[_201910]]*1,"")</f>
        <v>6.6666666666666671E-3</v>
      </c>
    </row>
    <row r="2794" spans="1:8">
      <c r="A2794" s="132">
        <v>214111</v>
      </c>
      <c r="B2794" s="133" t="s">
        <v>1140</v>
      </c>
      <c r="C2794" s="134" t="s">
        <v>129</v>
      </c>
      <c r="D2794" s="134" t="s">
        <v>129</v>
      </c>
      <c r="E2794" s="134" t="s">
        <v>129</v>
      </c>
      <c r="F2794" s="134" t="s">
        <v>129</v>
      </c>
      <c r="G2794" s="135" t="s">
        <v>129</v>
      </c>
      <c r="H2794" s="137" t="str">
        <f>IFERROR((Table19[[#This Row],[_202310]]-Table19[[#This Row],[_201910]])/Table19[[#This Row],[_201910]]*1,"")</f>
        <v/>
      </c>
    </row>
    <row r="2795" spans="1:8">
      <c r="A2795" s="132">
        <v>214111</v>
      </c>
      <c r="B2795" s="133" t="s">
        <v>1141</v>
      </c>
      <c r="C2795" s="134">
        <v>460</v>
      </c>
      <c r="D2795" s="134">
        <v>484</v>
      </c>
      <c r="E2795" s="134">
        <v>517</v>
      </c>
      <c r="F2795" s="134">
        <v>521</v>
      </c>
      <c r="G2795" s="135">
        <v>468</v>
      </c>
      <c r="H2795" s="137">
        <f>IFERROR((Table19[[#This Row],[_202310]]-Table19[[#This Row],[_201910]])/Table19[[#This Row],[_201910]]*1,"")</f>
        <v>1.7391304347826087E-2</v>
      </c>
    </row>
    <row r="2796" spans="1:8">
      <c r="A2796" s="132">
        <v>214111</v>
      </c>
      <c r="B2796" s="133" t="s">
        <v>1142</v>
      </c>
      <c r="C2796" s="134">
        <v>27</v>
      </c>
      <c r="D2796" s="134">
        <v>28</v>
      </c>
      <c r="E2796" s="134">
        <v>29</v>
      </c>
      <c r="F2796" s="134">
        <v>32</v>
      </c>
      <c r="G2796" s="135">
        <v>32</v>
      </c>
      <c r="H2796" s="137">
        <f>IFERROR((Table19[[#This Row],[_202310]]-Table19[[#This Row],[_201910]])/Table19[[#This Row],[_201910]]*1,"")</f>
        <v>0.18518518518518517</v>
      </c>
    </row>
    <row r="2797" spans="1:8">
      <c r="A2797" s="132">
        <v>214111</v>
      </c>
      <c r="B2797" s="133" t="s">
        <v>1143</v>
      </c>
      <c r="C2797" s="134">
        <v>13</v>
      </c>
      <c r="D2797" s="134">
        <v>22</v>
      </c>
      <c r="E2797" s="134">
        <v>19</v>
      </c>
      <c r="F2797" s="134">
        <v>19</v>
      </c>
      <c r="G2797" s="135">
        <v>16</v>
      </c>
      <c r="H2797" s="137">
        <f>IFERROR((Table19[[#This Row],[_202310]]-Table19[[#This Row],[_201910]])/Table19[[#This Row],[_201910]]*1,"")</f>
        <v>0.23076923076923078</v>
      </c>
    </row>
    <row r="2798" spans="1:8">
      <c r="A2798" s="132">
        <v>214111</v>
      </c>
      <c r="B2798" s="133" t="s">
        <v>1144</v>
      </c>
      <c r="C2798" s="134">
        <v>485</v>
      </c>
      <c r="D2798" s="134">
        <v>496</v>
      </c>
      <c r="E2798" s="134">
        <v>529</v>
      </c>
      <c r="F2798" s="134">
        <v>522</v>
      </c>
      <c r="G2798" s="135">
        <v>474</v>
      </c>
      <c r="H2798" s="137">
        <f>IFERROR((Table19[[#This Row],[_202310]]-Table19[[#This Row],[_201910]])/Table19[[#This Row],[_201910]]*1,"")</f>
        <v>-2.268041237113402E-2</v>
      </c>
    </row>
    <row r="2799" spans="1:8">
      <c r="A2799" s="132">
        <v>214111</v>
      </c>
      <c r="B2799" s="133" t="s">
        <v>1145</v>
      </c>
      <c r="C2799" s="134" t="s">
        <v>129</v>
      </c>
      <c r="D2799" s="134" t="s">
        <v>129</v>
      </c>
      <c r="E2799" s="134" t="s">
        <v>129</v>
      </c>
      <c r="F2799" s="134" t="s">
        <v>129</v>
      </c>
      <c r="G2799" s="135" t="s">
        <v>129</v>
      </c>
      <c r="H2799" s="137" t="str">
        <f>IFERROR((Table19[[#This Row],[_202310]]-Table19[[#This Row],[_201910]])/Table19[[#This Row],[_201910]]*1,"")</f>
        <v/>
      </c>
    </row>
    <row r="2800" spans="1:8">
      <c r="A2800" s="132">
        <v>214111</v>
      </c>
      <c r="B2800" s="133" t="s">
        <v>1146</v>
      </c>
      <c r="C2800" s="134">
        <v>498</v>
      </c>
      <c r="D2800" s="134">
        <v>518</v>
      </c>
      <c r="E2800" s="134">
        <v>548</v>
      </c>
      <c r="F2800" s="134">
        <v>541</v>
      </c>
      <c r="G2800" s="135">
        <v>490</v>
      </c>
      <c r="H2800" s="137">
        <f>IFERROR((Table19[[#This Row],[_202310]]-Table19[[#This Row],[_201910]])/Table19[[#This Row],[_201910]]*1,"")</f>
        <v>-1.6064257028112448E-2</v>
      </c>
    </row>
    <row r="2801" spans="1:8">
      <c r="A2801" s="132">
        <v>214111</v>
      </c>
      <c r="B2801" s="133" t="s">
        <v>1147</v>
      </c>
      <c r="C2801" s="134">
        <v>36</v>
      </c>
      <c r="D2801" s="134">
        <v>25</v>
      </c>
      <c r="E2801" s="134">
        <v>39</v>
      </c>
      <c r="F2801" s="134">
        <v>19</v>
      </c>
      <c r="G2801" s="135">
        <v>12</v>
      </c>
      <c r="H2801" s="137">
        <f>IFERROR((Table19[[#This Row],[_202310]]-Table19[[#This Row],[_201910]])/Table19[[#This Row],[_201910]]*1,"")</f>
        <v>-0.66666666666666663</v>
      </c>
    </row>
    <row r="2802" spans="1:8">
      <c r="A2802" s="132">
        <v>214111</v>
      </c>
      <c r="B2802" s="133" t="s">
        <v>1148</v>
      </c>
      <c r="C2802" s="134">
        <v>451</v>
      </c>
      <c r="D2802" s="134">
        <v>533</v>
      </c>
      <c r="E2802" s="134">
        <v>461</v>
      </c>
      <c r="F2802" s="134">
        <v>250</v>
      </c>
      <c r="G2802" s="135">
        <v>430</v>
      </c>
      <c r="H2802" s="137">
        <f>IFERROR((Table19[[#This Row],[_202310]]-Table19[[#This Row],[_201910]])/Table19[[#This Row],[_201910]]*1,"")</f>
        <v>-4.6563192904656318E-2</v>
      </c>
    </row>
    <row r="2803" spans="1:8">
      <c r="A2803" s="132">
        <v>214111</v>
      </c>
      <c r="B2803" s="133" t="s">
        <v>1149</v>
      </c>
      <c r="C2803" s="134">
        <v>717</v>
      </c>
      <c r="D2803" s="134">
        <v>642</v>
      </c>
      <c r="E2803" s="134">
        <v>733</v>
      </c>
      <c r="F2803" s="134">
        <v>840</v>
      </c>
      <c r="G2803" s="135">
        <v>544</v>
      </c>
      <c r="H2803" s="137">
        <f>IFERROR((Table19[[#This Row],[_202310]]-Table19[[#This Row],[_201910]])/Table19[[#This Row],[_201910]]*1,"")</f>
        <v>-0.2412831241283124</v>
      </c>
    </row>
    <row r="2804" spans="1:8">
      <c r="A2804" s="132">
        <v>214111</v>
      </c>
      <c r="B2804" s="133" t="s">
        <v>1150</v>
      </c>
      <c r="C2804" s="134">
        <v>1204</v>
      </c>
      <c r="D2804" s="134">
        <v>1200</v>
      </c>
      <c r="E2804" s="134">
        <v>1233</v>
      </c>
      <c r="F2804" s="134">
        <v>1109</v>
      </c>
      <c r="G2804" s="135">
        <v>986</v>
      </c>
      <c r="H2804" s="137">
        <f>IFERROR((Table19[[#This Row],[_202310]]-Table19[[#This Row],[_201910]])/Table19[[#This Row],[_201910]]*1,"")</f>
        <v>-0.18106312292358803</v>
      </c>
    </row>
    <row r="2805" spans="1:8">
      <c r="A2805" s="132">
        <v>214111</v>
      </c>
      <c r="B2805" s="133" t="s">
        <v>1151</v>
      </c>
      <c r="C2805" s="134">
        <v>29</v>
      </c>
      <c r="D2805" s="134">
        <v>30</v>
      </c>
      <c r="E2805" s="134">
        <v>31</v>
      </c>
      <c r="F2805" s="134">
        <v>33</v>
      </c>
      <c r="G2805" s="135">
        <v>33</v>
      </c>
      <c r="H2805" s="137">
        <f>IFERROR((Table19[[#This Row],[_202310]]-Table19[[#This Row],[_201910]])/Table19[[#This Row],[_201910]]*1,"")</f>
        <v>0.13793103448275862</v>
      </c>
    </row>
    <row r="2806" spans="1:8">
      <c r="A2806" s="132">
        <v>214111</v>
      </c>
      <c r="B2806" s="133" t="s">
        <v>1152</v>
      </c>
      <c r="C2806" s="134">
        <v>29</v>
      </c>
      <c r="D2806" s="134">
        <v>32</v>
      </c>
      <c r="E2806" s="134">
        <v>28</v>
      </c>
      <c r="F2806" s="134">
        <v>16</v>
      </c>
      <c r="G2806" s="135">
        <v>30</v>
      </c>
      <c r="H2806" s="137">
        <f>IFERROR((Table19[[#This Row],[_202310]]-Table19[[#This Row],[_201910]])/Table19[[#This Row],[_201910]]*1,"")</f>
        <v>3.4482758620689655E-2</v>
      </c>
    </row>
    <row r="2807" spans="1:8">
      <c r="A2807" s="132">
        <v>214111</v>
      </c>
      <c r="B2807" s="133" t="s">
        <v>1153</v>
      </c>
      <c r="C2807" s="134">
        <v>2</v>
      </c>
      <c r="D2807" s="134">
        <v>1</v>
      </c>
      <c r="E2807" s="134">
        <v>2</v>
      </c>
      <c r="F2807" s="134">
        <v>1</v>
      </c>
      <c r="G2807" s="135">
        <v>1</v>
      </c>
      <c r="H2807" s="137">
        <f>IFERROR((Table19[[#This Row],[_202310]]-Table19[[#This Row],[_201910]])/Table19[[#This Row],[_201910]]*1,"")</f>
        <v>-0.5</v>
      </c>
    </row>
    <row r="2808" spans="1:8">
      <c r="A2808" s="132">
        <v>214111</v>
      </c>
      <c r="B2808" s="133" t="s">
        <v>1154</v>
      </c>
      <c r="C2808" s="134">
        <v>26</v>
      </c>
      <c r="D2808" s="134">
        <v>31</v>
      </c>
      <c r="E2808" s="134">
        <v>26</v>
      </c>
      <c r="F2808" s="134">
        <v>15</v>
      </c>
      <c r="G2808" s="135">
        <v>29</v>
      </c>
      <c r="H2808" s="137">
        <f>IFERROR((Table19[[#This Row],[_202310]]-Table19[[#This Row],[_201910]])/Table19[[#This Row],[_201910]]*1,"")</f>
        <v>0.11538461538461539</v>
      </c>
    </row>
    <row r="2809" spans="1:8">
      <c r="A2809" s="132">
        <v>214111</v>
      </c>
      <c r="B2809" s="133" t="s">
        <v>1155</v>
      </c>
      <c r="C2809" s="134">
        <v>42</v>
      </c>
      <c r="D2809" s="134">
        <v>37</v>
      </c>
      <c r="E2809" s="134">
        <v>41</v>
      </c>
      <c r="F2809" s="134">
        <v>51</v>
      </c>
      <c r="G2809" s="135">
        <v>37</v>
      </c>
      <c r="H2809" s="137">
        <f>IFERROR((Table19[[#This Row],[_202310]]-Table19[[#This Row],[_201910]])/Table19[[#This Row],[_201910]]*1,"")</f>
        <v>-0.11904761904761904</v>
      </c>
    </row>
    <row r="2810" spans="1:8">
      <c r="A2810" s="132">
        <v>215239</v>
      </c>
      <c r="B2810" s="133" t="s">
        <v>1130</v>
      </c>
      <c r="C2810" s="134">
        <v>2175</v>
      </c>
      <c r="D2810" s="134">
        <v>2156</v>
      </c>
      <c r="E2810" s="134">
        <v>2044</v>
      </c>
      <c r="F2810" s="134">
        <v>1942</v>
      </c>
      <c r="G2810" s="135">
        <v>2143</v>
      </c>
      <c r="H2810" s="137">
        <f>IFERROR((Table19[[#This Row],[_202310]]-Table19[[#This Row],[_201910]])/Table19[[#This Row],[_201910]]*1,"")</f>
        <v>-1.4712643678160919E-2</v>
      </c>
    </row>
    <row r="2811" spans="1:8">
      <c r="A2811" s="132">
        <v>215239</v>
      </c>
      <c r="B2811" s="133" t="s">
        <v>1131</v>
      </c>
      <c r="C2811" s="134">
        <v>0</v>
      </c>
      <c r="D2811" s="134">
        <v>0</v>
      </c>
      <c r="E2811" s="134">
        <v>0</v>
      </c>
      <c r="F2811" s="134">
        <v>0</v>
      </c>
      <c r="G2811" s="135">
        <v>0</v>
      </c>
      <c r="H2811" s="137" t="str">
        <f>IFERROR((Table19[[#This Row],[_202310]]-Table19[[#This Row],[_201910]])/Table19[[#This Row],[_201910]]*1,"")</f>
        <v/>
      </c>
    </row>
    <row r="2812" spans="1:8">
      <c r="A2812" s="132">
        <v>215239</v>
      </c>
      <c r="B2812" s="133" t="s">
        <v>1132</v>
      </c>
      <c r="C2812" s="134">
        <v>2175</v>
      </c>
      <c r="D2812" s="134">
        <v>2156</v>
      </c>
      <c r="E2812" s="134">
        <v>2044</v>
      </c>
      <c r="F2812" s="134">
        <v>1942</v>
      </c>
      <c r="G2812" s="135">
        <v>2143</v>
      </c>
      <c r="H2812" s="137">
        <f>IFERROR((Table19[[#This Row],[_202310]]-Table19[[#This Row],[_201910]])/Table19[[#This Row],[_201910]]*1,"")</f>
        <v>-1.4712643678160919E-2</v>
      </c>
    </row>
    <row r="2813" spans="1:8">
      <c r="A2813" s="132">
        <v>215239</v>
      </c>
      <c r="B2813" s="133" t="s">
        <v>1133</v>
      </c>
      <c r="C2813" s="134">
        <v>20</v>
      </c>
      <c r="D2813" s="134">
        <v>30</v>
      </c>
      <c r="E2813" s="134">
        <v>31</v>
      </c>
      <c r="F2813" s="134">
        <v>34</v>
      </c>
      <c r="G2813" s="135">
        <v>48</v>
      </c>
      <c r="H2813" s="137">
        <f>IFERROR((Table19[[#This Row],[_202310]]-Table19[[#This Row],[_201910]])/Table19[[#This Row],[_201910]]*1,"")</f>
        <v>1.4</v>
      </c>
    </row>
    <row r="2814" spans="1:8">
      <c r="A2814" s="132">
        <v>215239</v>
      </c>
      <c r="B2814" s="133" t="s">
        <v>1134</v>
      </c>
      <c r="C2814" s="134">
        <v>326</v>
      </c>
      <c r="D2814" s="134">
        <v>334</v>
      </c>
      <c r="E2814" s="134">
        <v>323</v>
      </c>
      <c r="F2814" s="134">
        <v>263</v>
      </c>
      <c r="G2814" s="135">
        <v>361</v>
      </c>
      <c r="H2814" s="137">
        <f>IFERROR((Table19[[#This Row],[_202310]]-Table19[[#This Row],[_201910]])/Table19[[#This Row],[_201910]]*1,"")</f>
        <v>0.10736196319018405</v>
      </c>
    </row>
    <row r="2815" spans="1:8">
      <c r="A2815" s="132">
        <v>215239</v>
      </c>
      <c r="B2815" s="133" t="s">
        <v>1135</v>
      </c>
      <c r="C2815" s="134" t="s">
        <v>129</v>
      </c>
      <c r="D2815" s="134" t="s">
        <v>129</v>
      </c>
      <c r="E2815" s="134" t="s">
        <v>129</v>
      </c>
      <c r="F2815" s="134" t="s">
        <v>129</v>
      </c>
      <c r="G2815" s="135" t="s">
        <v>129</v>
      </c>
      <c r="H2815" s="137" t="str">
        <f>IFERROR((Table19[[#This Row],[_202310]]-Table19[[#This Row],[_201910]])/Table19[[#This Row],[_201910]]*1,"")</f>
        <v/>
      </c>
    </row>
    <row r="2816" spans="1:8">
      <c r="A2816" s="132">
        <v>215239</v>
      </c>
      <c r="B2816" s="133" t="s">
        <v>1136</v>
      </c>
      <c r="C2816" s="134">
        <v>346</v>
      </c>
      <c r="D2816" s="134">
        <v>364</v>
      </c>
      <c r="E2816" s="134">
        <v>354</v>
      </c>
      <c r="F2816" s="134">
        <v>297</v>
      </c>
      <c r="G2816" s="135">
        <v>409</v>
      </c>
      <c r="H2816" s="137">
        <f>IFERROR((Table19[[#This Row],[_202310]]-Table19[[#This Row],[_201910]])/Table19[[#This Row],[_201910]]*1,"")</f>
        <v>0.18208092485549132</v>
      </c>
    </row>
    <row r="2817" spans="1:8">
      <c r="A2817" s="132">
        <v>215239</v>
      </c>
      <c r="B2817" s="133" t="s">
        <v>1137</v>
      </c>
      <c r="C2817" s="134">
        <v>16</v>
      </c>
      <c r="D2817" s="134">
        <v>17</v>
      </c>
      <c r="E2817" s="134">
        <v>17</v>
      </c>
      <c r="F2817" s="134">
        <v>15</v>
      </c>
      <c r="G2817" s="135">
        <v>19</v>
      </c>
      <c r="H2817" s="137">
        <f>IFERROR((Table19[[#This Row],[_202310]]-Table19[[#This Row],[_201910]])/Table19[[#This Row],[_201910]]*1,"")</f>
        <v>0.1875</v>
      </c>
    </row>
    <row r="2818" spans="1:8">
      <c r="A2818" s="132">
        <v>215239</v>
      </c>
      <c r="B2818" s="133" t="s">
        <v>1138</v>
      </c>
      <c r="C2818" s="134">
        <v>30</v>
      </c>
      <c r="D2818" s="134">
        <v>34</v>
      </c>
      <c r="E2818" s="134">
        <v>36</v>
      </c>
      <c r="F2818" s="134">
        <v>35</v>
      </c>
      <c r="G2818" s="135">
        <v>53</v>
      </c>
      <c r="H2818" s="137">
        <f>IFERROR((Table19[[#This Row],[_202310]]-Table19[[#This Row],[_201910]])/Table19[[#This Row],[_201910]]*1,"")</f>
        <v>0.76666666666666672</v>
      </c>
    </row>
    <row r="2819" spans="1:8">
      <c r="A2819" s="132">
        <v>215239</v>
      </c>
      <c r="B2819" s="133" t="s">
        <v>1139</v>
      </c>
      <c r="C2819" s="134">
        <v>411</v>
      </c>
      <c r="D2819" s="134">
        <v>412</v>
      </c>
      <c r="E2819" s="134">
        <v>404</v>
      </c>
      <c r="F2819" s="134">
        <v>335</v>
      </c>
      <c r="G2819" s="135">
        <v>449</v>
      </c>
      <c r="H2819" s="137">
        <f>IFERROR((Table19[[#This Row],[_202310]]-Table19[[#This Row],[_201910]])/Table19[[#This Row],[_201910]]*1,"")</f>
        <v>9.2457420924574207E-2</v>
      </c>
    </row>
    <row r="2820" spans="1:8">
      <c r="A2820" s="132">
        <v>215239</v>
      </c>
      <c r="B2820" s="133" t="s">
        <v>1140</v>
      </c>
      <c r="C2820" s="134" t="s">
        <v>129</v>
      </c>
      <c r="D2820" s="134" t="s">
        <v>129</v>
      </c>
      <c r="E2820" s="134" t="s">
        <v>129</v>
      </c>
      <c r="F2820" s="134" t="s">
        <v>129</v>
      </c>
      <c r="G2820" s="135" t="s">
        <v>129</v>
      </c>
      <c r="H2820" s="137" t="str">
        <f>IFERROR((Table19[[#This Row],[_202310]]-Table19[[#This Row],[_201910]])/Table19[[#This Row],[_201910]]*1,"")</f>
        <v/>
      </c>
    </row>
    <row r="2821" spans="1:8">
      <c r="A2821" s="132">
        <v>215239</v>
      </c>
      <c r="B2821" s="133" t="s">
        <v>1141</v>
      </c>
      <c r="C2821" s="134">
        <v>441</v>
      </c>
      <c r="D2821" s="134">
        <v>446</v>
      </c>
      <c r="E2821" s="134">
        <v>440</v>
      </c>
      <c r="F2821" s="134">
        <v>370</v>
      </c>
      <c r="G2821" s="135">
        <v>502</v>
      </c>
      <c r="H2821" s="137">
        <f>IFERROR((Table19[[#This Row],[_202310]]-Table19[[#This Row],[_201910]])/Table19[[#This Row],[_201910]]*1,"")</f>
        <v>0.1383219954648526</v>
      </c>
    </row>
    <row r="2822" spans="1:8">
      <c r="A2822" s="132">
        <v>215239</v>
      </c>
      <c r="B2822" s="133" t="s">
        <v>1142</v>
      </c>
      <c r="C2822" s="134">
        <v>20</v>
      </c>
      <c r="D2822" s="134">
        <v>21</v>
      </c>
      <c r="E2822" s="134">
        <v>22</v>
      </c>
      <c r="F2822" s="134">
        <v>19</v>
      </c>
      <c r="G2822" s="135">
        <v>23</v>
      </c>
      <c r="H2822" s="137">
        <f>IFERROR((Table19[[#This Row],[_202310]]-Table19[[#This Row],[_201910]])/Table19[[#This Row],[_201910]]*1,"")</f>
        <v>0.15</v>
      </c>
    </row>
    <row r="2823" spans="1:8">
      <c r="A2823" s="132">
        <v>215239</v>
      </c>
      <c r="B2823" s="133" t="s">
        <v>1143</v>
      </c>
      <c r="C2823" s="134">
        <v>30</v>
      </c>
      <c r="D2823" s="134">
        <v>35</v>
      </c>
      <c r="E2823" s="134">
        <v>37</v>
      </c>
      <c r="F2823" s="134">
        <v>36</v>
      </c>
      <c r="G2823" s="135">
        <v>53</v>
      </c>
      <c r="H2823" s="137">
        <f>IFERROR((Table19[[#This Row],[_202310]]-Table19[[#This Row],[_201910]])/Table19[[#This Row],[_201910]]*1,"")</f>
        <v>0.76666666666666672</v>
      </c>
    </row>
    <row r="2824" spans="1:8">
      <c r="A2824" s="132">
        <v>215239</v>
      </c>
      <c r="B2824" s="133" t="s">
        <v>1144</v>
      </c>
      <c r="C2824" s="134">
        <v>411</v>
      </c>
      <c r="D2824" s="134">
        <v>426</v>
      </c>
      <c r="E2824" s="134">
        <v>415</v>
      </c>
      <c r="F2824" s="134">
        <v>347</v>
      </c>
      <c r="G2824" s="135">
        <v>472</v>
      </c>
      <c r="H2824" s="137">
        <f>IFERROR((Table19[[#This Row],[_202310]]-Table19[[#This Row],[_201910]])/Table19[[#This Row],[_201910]]*1,"")</f>
        <v>0.14841849148418493</v>
      </c>
    </row>
    <row r="2825" spans="1:8">
      <c r="A2825" s="132">
        <v>215239</v>
      </c>
      <c r="B2825" s="133" t="s">
        <v>1145</v>
      </c>
      <c r="C2825" s="134" t="s">
        <v>129</v>
      </c>
      <c r="D2825" s="134" t="s">
        <v>129</v>
      </c>
      <c r="E2825" s="134" t="s">
        <v>129</v>
      </c>
      <c r="F2825" s="134" t="s">
        <v>129</v>
      </c>
      <c r="G2825" s="135" t="s">
        <v>129</v>
      </c>
      <c r="H2825" s="137" t="str">
        <f>IFERROR((Table19[[#This Row],[_202310]]-Table19[[#This Row],[_201910]])/Table19[[#This Row],[_201910]]*1,"")</f>
        <v/>
      </c>
    </row>
    <row r="2826" spans="1:8">
      <c r="A2826" s="132">
        <v>215239</v>
      </c>
      <c r="B2826" s="133" t="s">
        <v>1146</v>
      </c>
      <c r="C2826" s="134">
        <v>441</v>
      </c>
      <c r="D2826" s="134">
        <v>461</v>
      </c>
      <c r="E2826" s="134">
        <v>452</v>
      </c>
      <c r="F2826" s="134">
        <v>383</v>
      </c>
      <c r="G2826" s="135">
        <v>525</v>
      </c>
      <c r="H2826" s="137">
        <f>IFERROR((Table19[[#This Row],[_202310]]-Table19[[#This Row],[_201910]])/Table19[[#This Row],[_201910]]*1,"")</f>
        <v>0.19047619047619047</v>
      </c>
    </row>
    <row r="2827" spans="1:8">
      <c r="A2827" s="132">
        <v>215239</v>
      </c>
      <c r="B2827" s="133" t="s">
        <v>1147</v>
      </c>
      <c r="C2827" s="134">
        <v>38</v>
      </c>
      <c r="D2827" s="134">
        <v>31</v>
      </c>
      <c r="E2827" s="134">
        <v>35</v>
      </c>
      <c r="F2827" s="134">
        <v>32</v>
      </c>
      <c r="G2827" s="135">
        <v>26</v>
      </c>
      <c r="H2827" s="137">
        <f>IFERROR((Table19[[#This Row],[_202310]]-Table19[[#This Row],[_201910]])/Table19[[#This Row],[_201910]]*1,"")</f>
        <v>-0.31578947368421051</v>
      </c>
    </row>
    <row r="2828" spans="1:8">
      <c r="A2828" s="132">
        <v>215239</v>
      </c>
      <c r="B2828" s="133" t="s">
        <v>1148</v>
      </c>
      <c r="C2828" s="134">
        <v>837</v>
      </c>
      <c r="D2828" s="134">
        <v>807</v>
      </c>
      <c r="E2828" s="134">
        <v>639</v>
      </c>
      <c r="F2828" s="134">
        <v>551</v>
      </c>
      <c r="G2828" s="135">
        <v>565</v>
      </c>
      <c r="H2828" s="137">
        <f>IFERROR((Table19[[#This Row],[_202310]]-Table19[[#This Row],[_201910]])/Table19[[#This Row],[_201910]]*1,"")</f>
        <v>-0.3249701314217443</v>
      </c>
    </row>
    <row r="2829" spans="1:8">
      <c r="A2829" s="132">
        <v>215239</v>
      </c>
      <c r="B2829" s="133" t="s">
        <v>1149</v>
      </c>
      <c r="C2829" s="134">
        <v>859</v>
      </c>
      <c r="D2829" s="134">
        <v>857</v>
      </c>
      <c r="E2829" s="134">
        <v>918</v>
      </c>
      <c r="F2829" s="134">
        <v>976</v>
      </c>
      <c r="G2829" s="135">
        <v>1027</v>
      </c>
      <c r="H2829" s="137">
        <f>IFERROR((Table19[[#This Row],[_202310]]-Table19[[#This Row],[_201910]])/Table19[[#This Row],[_201910]]*1,"")</f>
        <v>0.19557625145518046</v>
      </c>
    </row>
    <row r="2830" spans="1:8">
      <c r="A2830" s="132">
        <v>215239</v>
      </c>
      <c r="B2830" s="133" t="s">
        <v>1150</v>
      </c>
      <c r="C2830" s="134">
        <v>1734</v>
      </c>
      <c r="D2830" s="134">
        <v>1695</v>
      </c>
      <c r="E2830" s="134">
        <v>1592</v>
      </c>
      <c r="F2830" s="134">
        <v>1559</v>
      </c>
      <c r="G2830" s="135">
        <v>1618</v>
      </c>
      <c r="H2830" s="137">
        <f>IFERROR((Table19[[#This Row],[_202310]]-Table19[[#This Row],[_201910]])/Table19[[#This Row],[_201910]]*1,"")</f>
        <v>-6.6897347174163777E-2</v>
      </c>
    </row>
    <row r="2831" spans="1:8">
      <c r="A2831" s="132">
        <v>215239</v>
      </c>
      <c r="B2831" s="133" t="s">
        <v>1151</v>
      </c>
      <c r="C2831" s="134">
        <v>20</v>
      </c>
      <c r="D2831" s="134">
        <v>21</v>
      </c>
      <c r="E2831" s="134">
        <v>22</v>
      </c>
      <c r="F2831" s="134">
        <v>20</v>
      </c>
      <c r="G2831" s="135">
        <v>24</v>
      </c>
      <c r="H2831" s="137">
        <f>IFERROR((Table19[[#This Row],[_202310]]-Table19[[#This Row],[_201910]])/Table19[[#This Row],[_201910]]*1,"")</f>
        <v>0.2</v>
      </c>
    </row>
    <row r="2832" spans="1:8">
      <c r="A2832" s="132">
        <v>215239</v>
      </c>
      <c r="B2832" s="133" t="s">
        <v>1152</v>
      </c>
      <c r="C2832" s="134">
        <v>40</v>
      </c>
      <c r="D2832" s="134">
        <v>39</v>
      </c>
      <c r="E2832" s="134">
        <v>33</v>
      </c>
      <c r="F2832" s="134">
        <v>30</v>
      </c>
      <c r="G2832" s="135">
        <v>28</v>
      </c>
      <c r="H2832" s="137">
        <f>IFERROR((Table19[[#This Row],[_202310]]-Table19[[#This Row],[_201910]])/Table19[[#This Row],[_201910]]*1,"")</f>
        <v>-0.3</v>
      </c>
    </row>
    <row r="2833" spans="1:8">
      <c r="A2833" s="132">
        <v>215239</v>
      </c>
      <c r="B2833" s="133" t="s">
        <v>1153</v>
      </c>
      <c r="C2833" s="134">
        <v>2</v>
      </c>
      <c r="D2833" s="134">
        <v>1</v>
      </c>
      <c r="E2833" s="134">
        <v>2</v>
      </c>
      <c r="F2833" s="134">
        <v>2</v>
      </c>
      <c r="G2833" s="135">
        <v>1</v>
      </c>
      <c r="H2833" s="137">
        <f>IFERROR((Table19[[#This Row],[_202310]]-Table19[[#This Row],[_201910]])/Table19[[#This Row],[_201910]]*1,"")</f>
        <v>-0.5</v>
      </c>
    </row>
    <row r="2834" spans="1:8">
      <c r="A2834" s="132">
        <v>215239</v>
      </c>
      <c r="B2834" s="133" t="s">
        <v>1154</v>
      </c>
      <c r="C2834" s="134">
        <v>38</v>
      </c>
      <c r="D2834" s="134">
        <v>37</v>
      </c>
      <c r="E2834" s="134">
        <v>31</v>
      </c>
      <c r="F2834" s="134">
        <v>28</v>
      </c>
      <c r="G2834" s="135">
        <v>26</v>
      </c>
      <c r="H2834" s="137">
        <f>IFERROR((Table19[[#This Row],[_202310]]-Table19[[#This Row],[_201910]])/Table19[[#This Row],[_201910]]*1,"")</f>
        <v>-0.31578947368421051</v>
      </c>
    </row>
    <row r="2835" spans="1:8">
      <c r="A2835" s="132">
        <v>215239</v>
      </c>
      <c r="B2835" s="133" t="s">
        <v>1155</v>
      </c>
      <c r="C2835" s="134">
        <v>39</v>
      </c>
      <c r="D2835" s="134">
        <v>40</v>
      </c>
      <c r="E2835" s="134">
        <v>45</v>
      </c>
      <c r="F2835" s="134">
        <v>50</v>
      </c>
      <c r="G2835" s="135">
        <v>48</v>
      </c>
      <c r="H2835" s="137">
        <f>IFERROR((Table19[[#This Row],[_202310]]-Table19[[#This Row],[_201910]])/Table19[[#This Row],[_201910]]*1,"")</f>
        <v>0.23076923076923078</v>
      </c>
    </row>
    <row r="2836" spans="1:8">
      <c r="A2836" s="132">
        <v>218858</v>
      </c>
      <c r="B2836" s="133" t="s">
        <v>1130</v>
      </c>
      <c r="C2836" s="134">
        <v>643</v>
      </c>
      <c r="D2836" s="134">
        <v>558</v>
      </c>
      <c r="E2836" s="134">
        <v>476</v>
      </c>
      <c r="F2836" s="134">
        <v>474</v>
      </c>
      <c r="G2836" s="135">
        <v>537</v>
      </c>
      <c r="H2836" s="137">
        <f>IFERROR((Table19[[#This Row],[_202310]]-Table19[[#This Row],[_201910]])/Table19[[#This Row],[_201910]]*1,"")</f>
        <v>-0.16485225505443235</v>
      </c>
    </row>
    <row r="2837" spans="1:8">
      <c r="A2837" s="132">
        <v>218858</v>
      </c>
      <c r="B2837" s="133" t="s">
        <v>1131</v>
      </c>
      <c r="C2837" s="134">
        <v>2</v>
      </c>
      <c r="D2837" s="134">
        <v>0</v>
      </c>
      <c r="E2837" s="134">
        <v>2</v>
      </c>
      <c r="F2837" s="134">
        <v>0</v>
      </c>
      <c r="G2837" s="135">
        <v>4</v>
      </c>
      <c r="H2837" s="137">
        <f>IFERROR((Table19[[#This Row],[_202310]]-Table19[[#This Row],[_201910]])/Table19[[#This Row],[_201910]]*1,"")</f>
        <v>1</v>
      </c>
    </row>
    <row r="2838" spans="1:8">
      <c r="A2838" s="132">
        <v>218858</v>
      </c>
      <c r="B2838" s="133" t="s">
        <v>1132</v>
      </c>
      <c r="C2838" s="134">
        <v>641</v>
      </c>
      <c r="D2838" s="134">
        <v>558</v>
      </c>
      <c r="E2838" s="134">
        <v>474</v>
      </c>
      <c r="F2838" s="134">
        <v>474</v>
      </c>
      <c r="G2838" s="135">
        <v>533</v>
      </c>
      <c r="H2838" s="137">
        <f>IFERROR((Table19[[#This Row],[_202310]]-Table19[[#This Row],[_201910]])/Table19[[#This Row],[_201910]]*1,"")</f>
        <v>-0.16848673946957879</v>
      </c>
    </row>
    <row r="2839" spans="1:8">
      <c r="A2839" s="132">
        <v>218858</v>
      </c>
      <c r="B2839" s="133" t="s">
        <v>1133</v>
      </c>
      <c r="C2839" s="134">
        <v>58</v>
      </c>
      <c r="D2839" s="134">
        <v>40</v>
      </c>
      <c r="E2839" s="134">
        <v>29</v>
      </c>
      <c r="F2839" s="134">
        <v>48</v>
      </c>
      <c r="G2839" s="135">
        <v>42</v>
      </c>
      <c r="H2839" s="137">
        <f>IFERROR((Table19[[#This Row],[_202310]]-Table19[[#This Row],[_201910]])/Table19[[#This Row],[_201910]]*1,"")</f>
        <v>-0.27586206896551724</v>
      </c>
    </row>
    <row r="2840" spans="1:8">
      <c r="A2840" s="132">
        <v>218858</v>
      </c>
      <c r="B2840" s="133" t="s">
        <v>1134</v>
      </c>
      <c r="C2840" s="134">
        <v>47</v>
      </c>
      <c r="D2840" s="134">
        <v>53</v>
      </c>
      <c r="E2840" s="134">
        <v>56</v>
      </c>
      <c r="F2840" s="134">
        <v>65</v>
      </c>
      <c r="G2840" s="135">
        <v>78</v>
      </c>
      <c r="H2840" s="137">
        <f>IFERROR((Table19[[#This Row],[_202310]]-Table19[[#This Row],[_201910]])/Table19[[#This Row],[_201910]]*1,"")</f>
        <v>0.65957446808510634</v>
      </c>
    </row>
    <row r="2841" spans="1:8">
      <c r="A2841" s="132">
        <v>218858</v>
      </c>
      <c r="B2841" s="133" t="s">
        <v>1135</v>
      </c>
      <c r="C2841" s="134" t="s">
        <v>129</v>
      </c>
      <c r="D2841" s="134" t="s">
        <v>129</v>
      </c>
      <c r="E2841" s="134" t="s">
        <v>129</v>
      </c>
      <c r="F2841" s="134" t="s">
        <v>129</v>
      </c>
      <c r="G2841" s="135" t="s">
        <v>129</v>
      </c>
      <c r="H2841" s="137" t="str">
        <f>IFERROR((Table19[[#This Row],[_202310]]-Table19[[#This Row],[_201910]])/Table19[[#This Row],[_201910]]*1,"")</f>
        <v/>
      </c>
    </row>
    <row r="2842" spans="1:8">
      <c r="A2842" s="132">
        <v>218858</v>
      </c>
      <c r="B2842" s="133" t="s">
        <v>1136</v>
      </c>
      <c r="C2842" s="134">
        <v>105</v>
      </c>
      <c r="D2842" s="134">
        <v>93</v>
      </c>
      <c r="E2842" s="134">
        <v>85</v>
      </c>
      <c r="F2842" s="134">
        <v>113</v>
      </c>
      <c r="G2842" s="135">
        <v>120</v>
      </c>
      <c r="H2842" s="137">
        <f>IFERROR((Table19[[#This Row],[_202310]]-Table19[[#This Row],[_201910]])/Table19[[#This Row],[_201910]]*1,"")</f>
        <v>0.14285714285714285</v>
      </c>
    </row>
    <row r="2843" spans="1:8">
      <c r="A2843" s="132">
        <v>218858</v>
      </c>
      <c r="B2843" s="133" t="s">
        <v>1137</v>
      </c>
      <c r="C2843" s="134">
        <v>16</v>
      </c>
      <c r="D2843" s="134">
        <v>17</v>
      </c>
      <c r="E2843" s="134">
        <v>18</v>
      </c>
      <c r="F2843" s="134">
        <v>24</v>
      </c>
      <c r="G2843" s="135">
        <v>23</v>
      </c>
      <c r="H2843" s="137">
        <f>IFERROR((Table19[[#This Row],[_202310]]-Table19[[#This Row],[_201910]])/Table19[[#This Row],[_201910]]*1,"")</f>
        <v>0.4375</v>
      </c>
    </row>
    <row r="2844" spans="1:8">
      <c r="A2844" s="132">
        <v>218858</v>
      </c>
      <c r="B2844" s="133" t="s">
        <v>1138</v>
      </c>
      <c r="C2844" s="134">
        <v>60</v>
      </c>
      <c r="D2844" s="134">
        <v>44</v>
      </c>
      <c r="E2844" s="134">
        <v>30</v>
      </c>
      <c r="F2844" s="134">
        <v>49</v>
      </c>
      <c r="G2844" s="135">
        <v>44</v>
      </c>
      <c r="H2844" s="137">
        <f>IFERROR((Table19[[#This Row],[_202310]]-Table19[[#This Row],[_201910]])/Table19[[#This Row],[_201910]]*1,"")</f>
        <v>-0.26666666666666666</v>
      </c>
    </row>
    <row r="2845" spans="1:8">
      <c r="A2845" s="132">
        <v>218858</v>
      </c>
      <c r="B2845" s="133" t="s">
        <v>1139</v>
      </c>
      <c r="C2845" s="134">
        <v>62</v>
      </c>
      <c r="D2845" s="134">
        <v>61</v>
      </c>
      <c r="E2845" s="134">
        <v>68</v>
      </c>
      <c r="F2845" s="134">
        <v>78</v>
      </c>
      <c r="G2845" s="135">
        <v>86</v>
      </c>
      <c r="H2845" s="137">
        <f>IFERROR((Table19[[#This Row],[_202310]]-Table19[[#This Row],[_201910]])/Table19[[#This Row],[_201910]]*1,"")</f>
        <v>0.38709677419354838</v>
      </c>
    </row>
    <row r="2846" spans="1:8">
      <c r="A2846" s="132">
        <v>218858</v>
      </c>
      <c r="B2846" s="133" t="s">
        <v>1140</v>
      </c>
      <c r="C2846" s="134" t="s">
        <v>129</v>
      </c>
      <c r="D2846" s="134" t="s">
        <v>129</v>
      </c>
      <c r="E2846" s="134" t="s">
        <v>129</v>
      </c>
      <c r="F2846" s="134" t="s">
        <v>129</v>
      </c>
      <c r="G2846" s="135" t="s">
        <v>129</v>
      </c>
      <c r="H2846" s="137" t="str">
        <f>IFERROR((Table19[[#This Row],[_202310]]-Table19[[#This Row],[_201910]])/Table19[[#This Row],[_201910]]*1,"")</f>
        <v/>
      </c>
    </row>
    <row r="2847" spans="1:8">
      <c r="A2847" s="132">
        <v>218858</v>
      </c>
      <c r="B2847" s="133" t="s">
        <v>1141</v>
      </c>
      <c r="C2847" s="134">
        <v>122</v>
      </c>
      <c r="D2847" s="134">
        <v>105</v>
      </c>
      <c r="E2847" s="134">
        <v>98</v>
      </c>
      <c r="F2847" s="134">
        <v>127</v>
      </c>
      <c r="G2847" s="135">
        <v>130</v>
      </c>
      <c r="H2847" s="137">
        <f>IFERROR((Table19[[#This Row],[_202310]]-Table19[[#This Row],[_201910]])/Table19[[#This Row],[_201910]]*1,"")</f>
        <v>6.5573770491803282E-2</v>
      </c>
    </row>
    <row r="2848" spans="1:8">
      <c r="A2848" s="132">
        <v>218858</v>
      </c>
      <c r="B2848" s="133" t="s">
        <v>1142</v>
      </c>
      <c r="C2848" s="134">
        <v>19</v>
      </c>
      <c r="D2848" s="134">
        <v>19</v>
      </c>
      <c r="E2848" s="134">
        <v>21</v>
      </c>
      <c r="F2848" s="134">
        <v>27</v>
      </c>
      <c r="G2848" s="135">
        <v>24</v>
      </c>
      <c r="H2848" s="137">
        <f>IFERROR((Table19[[#This Row],[_202310]]-Table19[[#This Row],[_201910]])/Table19[[#This Row],[_201910]]*1,"")</f>
        <v>0.26315789473684209</v>
      </c>
    </row>
    <row r="2849" spans="1:8">
      <c r="A2849" s="132">
        <v>218858</v>
      </c>
      <c r="B2849" s="133" t="s">
        <v>1143</v>
      </c>
      <c r="C2849" s="134">
        <v>60</v>
      </c>
      <c r="D2849" s="134">
        <v>42</v>
      </c>
      <c r="E2849" s="134">
        <v>31</v>
      </c>
      <c r="F2849" s="134">
        <v>49</v>
      </c>
      <c r="G2849" s="135">
        <v>44</v>
      </c>
      <c r="H2849" s="137">
        <f>IFERROR((Table19[[#This Row],[_202310]]-Table19[[#This Row],[_201910]])/Table19[[#This Row],[_201910]]*1,"")</f>
        <v>-0.26666666666666666</v>
      </c>
    </row>
    <row r="2850" spans="1:8">
      <c r="A2850" s="132">
        <v>218858</v>
      </c>
      <c r="B2850" s="133" t="s">
        <v>1144</v>
      </c>
      <c r="C2850" s="134">
        <v>70</v>
      </c>
      <c r="D2850" s="134">
        <v>70</v>
      </c>
      <c r="E2850" s="134">
        <v>72</v>
      </c>
      <c r="F2850" s="134">
        <v>83</v>
      </c>
      <c r="G2850" s="135">
        <v>88</v>
      </c>
      <c r="H2850" s="137">
        <f>IFERROR((Table19[[#This Row],[_202310]]-Table19[[#This Row],[_201910]])/Table19[[#This Row],[_201910]]*1,"")</f>
        <v>0.25714285714285712</v>
      </c>
    </row>
    <row r="2851" spans="1:8">
      <c r="A2851" s="132">
        <v>218858</v>
      </c>
      <c r="B2851" s="133" t="s">
        <v>1145</v>
      </c>
      <c r="C2851" s="134" t="s">
        <v>129</v>
      </c>
      <c r="D2851" s="134" t="s">
        <v>129</v>
      </c>
      <c r="E2851" s="134" t="s">
        <v>129</v>
      </c>
      <c r="F2851" s="134" t="s">
        <v>129</v>
      </c>
      <c r="G2851" s="135" t="s">
        <v>129</v>
      </c>
      <c r="H2851" s="137" t="str">
        <f>IFERROR((Table19[[#This Row],[_202310]]-Table19[[#This Row],[_201910]])/Table19[[#This Row],[_201910]]*1,"")</f>
        <v/>
      </c>
    </row>
    <row r="2852" spans="1:8">
      <c r="A2852" s="132">
        <v>218858</v>
      </c>
      <c r="B2852" s="133" t="s">
        <v>1146</v>
      </c>
      <c r="C2852" s="134">
        <v>130</v>
      </c>
      <c r="D2852" s="134">
        <v>112</v>
      </c>
      <c r="E2852" s="134">
        <v>103</v>
      </c>
      <c r="F2852" s="134">
        <v>132</v>
      </c>
      <c r="G2852" s="135">
        <v>132</v>
      </c>
      <c r="H2852" s="137">
        <f>IFERROR((Table19[[#This Row],[_202310]]-Table19[[#This Row],[_201910]])/Table19[[#This Row],[_201910]]*1,"")</f>
        <v>1.5384615384615385E-2</v>
      </c>
    </row>
    <row r="2853" spans="1:8">
      <c r="A2853" s="132">
        <v>218858</v>
      </c>
      <c r="B2853" s="133" t="s">
        <v>1147</v>
      </c>
      <c r="C2853" s="134">
        <v>9</v>
      </c>
      <c r="D2853" s="134">
        <v>3</v>
      </c>
      <c r="E2853" s="134">
        <v>8</v>
      </c>
      <c r="F2853" s="134">
        <v>10</v>
      </c>
      <c r="G2853" s="135">
        <v>7</v>
      </c>
      <c r="H2853" s="137">
        <f>IFERROR((Table19[[#This Row],[_202310]]-Table19[[#This Row],[_201910]])/Table19[[#This Row],[_201910]]*1,"")</f>
        <v>-0.22222222222222221</v>
      </c>
    </row>
    <row r="2854" spans="1:8">
      <c r="A2854" s="132">
        <v>218858</v>
      </c>
      <c r="B2854" s="133" t="s">
        <v>1148</v>
      </c>
      <c r="C2854" s="134">
        <v>176</v>
      </c>
      <c r="D2854" s="134">
        <v>168</v>
      </c>
      <c r="E2854" s="134">
        <v>90</v>
      </c>
      <c r="F2854" s="134">
        <v>96</v>
      </c>
      <c r="G2854" s="135">
        <v>137</v>
      </c>
      <c r="H2854" s="137">
        <f>IFERROR((Table19[[#This Row],[_202310]]-Table19[[#This Row],[_201910]])/Table19[[#This Row],[_201910]]*1,"")</f>
        <v>-0.22159090909090909</v>
      </c>
    </row>
    <row r="2855" spans="1:8">
      <c r="A2855" s="132">
        <v>218858</v>
      </c>
      <c r="B2855" s="133" t="s">
        <v>1149</v>
      </c>
      <c r="C2855" s="134">
        <v>326</v>
      </c>
      <c r="D2855" s="134">
        <v>275</v>
      </c>
      <c r="E2855" s="134">
        <v>273</v>
      </c>
      <c r="F2855" s="134">
        <v>236</v>
      </c>
      <c r="G2855" s="135">
        <v>257</v>
      </c>
      <c r="H2855" s="137">
        <f>IFERROR((Table19[[#This Row],[_202310]]-Table19[[#This Row],[_201910]])/Table19[[#This Row],[_201910]]*1,"")</f>
        <v>-0.21165644171779141</v>
      </c>
    </row>
    <row r="2856" spans="1:8">
      <c r="A2856" s="132">
        <v>218858</v>
      </c>
      <c r="B2856" s="133" t="s">
        <v>1150</v>
      </c>
      <c r="C2856" s="134">
        <v>511</v>
      </c>
      <c r="D2856" s="134">
        <v>446</v>
      </c>
      <c r="E2856" s="134">
        <v>371</v>
      </c>
      <c r="F2856" s="134">
        <v>342</v>
      </c>
      <c r="G2856" s="135">
        <v>401</v>
      </c>
      <c r="H2856" s="137">
        <f>IFERROR((Table19[[#This Row],[_202310]]-Table19[[#This Row],[_201910]])/Table19[[#This Row],[_201910]]*1,"")</f>
        <v>-0.21526418786692758</v>
      </c>
    </row>
    <row r="2857" spans="1:8">
      <c r="A2857" s="132">
        <v>218858</v>
      </c>
      <c r="B2857" s="133" t="s">
        <v>1151</v>
      </c>
      <c r="C2857" s="134">
        <v>20</v>
      </c>
      <c r="D2857" s="134">
        <v>20</v>
      </c>
      <c r="E2857" s="134">
        <v>22</v>
      </c>
      <c r="F2857" s="134">
        <v>28</v>
      </c>
      <c r="G2857" s="135">
        <v>25</v>
      </c>
      <c r="H2857" s="137">
        <f>IFERROR((Table19[[#This Row],[_202310]]-Table19[[#This Row],[_201910]])/Table19[[#This Row],[_201910]]*1,"")</f>
        <v>0.25</v>
      </c>
    </row>
    <row r="2858" spans="1:8">
      <c r="A2858" s="132">
        <v>218858</v>
      </c>
      <c r="B2858" s="133" t="s">
        <v>1152</v>
      </c>
      <c r="C2858" s="134">
        <v>29</v>
      </c>
      <c r="D2858" s="134">
        <v>31</v>
      </c>
      <c r="E2858" s="134">
        <v>21</v>
      </c>
      <c r="F2858" s="134">
        <v>22</v>
      </c>
      <c r="G2858" s="135">
        <v>27</v>
      </c>
      <c r="H2858" s="137">
        <f>IFERROR((Table19[[#This Row],[_202310]]-Table19[[#This Row],[_201910]])/Table19[[#This Row],[_201910]]*1,"")</f>
        <v>-6.8965517241379309E-2</v>
      </c>
    </row>
    <row r="2859" spans="1:8">
      <c r="A2859" s="132">
        <v>218858</v>
      </c>
      <c r="B2859" s="133" t="s">
        <v>1153</v>
      </c>
      <c r="C2859" s="134">
        <v>1</v>
      </c>
      <c r="D2859" s="134">
        <v>1</v>
      </c>
      <c r="E2859" s="134">
        <v>2</v>
      </c>
      <c r="F2859" s="134">
        <v>2</v>
      </c>
      <c r="G2859" s="135">
        <v>1</v>
      </c>
      <c r="H2859" s="137">
        <f>IFERROR((Table19[[#This Row],[_202310]]-Table19[[#This Row],[_201910]])/Table19[[#This Row],[_201910]]*1,"")</f>
        <v>0</v>
      </c>
    </row>
    <row r="2860" spans="1:8">
      <c r="A2860" s="132">
        <v>218858</v>
      </c>
      <c r="B2860" s="133" t="s">
        <v>1154</v>
      </c>
      <c r="C2860" s="134">
        <v>27</v>
      </c>
      <c r="D2860" s="134">
        <v>30</v>
      </c>
      <c r="E2860" s="134">
        <v>19</v>
      </c>
      <c r="F2860" s="134">
        <v>20</v>
      </c>
      <c r="G2860" s="135">
        <v>26</v>
      </c>
      <c r="H2860" s="137">
        <f>IFERROR((Table19[[#This Row],[_202310]]-Table19[[#This Row],[_201910]])/Table19[[#This Row],[_201910]]*1,"")</f>
        <v>-3.7037037037037035E-2</v>
      </c>
    </row>
    <row r="2861" spans="1:8">
      <c r="A2861" s="132">
        <v>218858</v>
      </c>
      <c r="B2861" s="133" t="s">
        <v>1155</v>
      </c>
      <c r="C2861" s="134">
        <v>51</v>
      </c>
      <c r="D2861" s="134">
        <v>49</v>
      </c>
      <c r="E2861" s="134">
        <v>58</v>
      </c>
      <c r="F2861" s="134">
        <v>50</v>
      </c>
      <c r="G2861" s="135">
        <v>48</v>
      </c>
      <c r="H2861" s="137">
        <f>IFERROR((Table19[[#This Row],[_202310]]-Table19[[#This Row],[_201910]])/Table19[[#This Row],[_201910]]*1,"")</f>
        <v>-5.8823529411764705E-2</v>
      </c>
    </row>
    <row r="2862" spans="1:8">
      <c r="A2862" s="132">
        <v>219408</v>
      </c>
      <c r="B2862" s="133" t="s">
        <v>1130</v>
      </c>
      <c r="C2862" s="134">
        <v>67</v>
      </c>
      <c r="D2862" s="134">
        <v>55</v>
      </c>
      <c r="E2862" s="134">
        <v>61</v>
      </c>
      <c r="F2862" s="134">
        <v>24</v>
      </c>
      <c r="G2862" s="135">
        <v>27</v>
      </c>
      <c r="H2862" s="137">
        <f>IFERROR((Table19[[#This Row],[_202310]]-Table19[[#This Row],[_201910]])/Table19[[#This Row],[_201910]]*1,"")</f>
        <v>-0.59701492537313428</v>
      </c>
    </row>
    <row r="2863" spans="1:8">
      <c r="A2863" s="132">
        <v>219408</v>
      </c>
      <c r="B2863" s="133" t="s">
        <v>1131</v>
      </c>
      <c r="C2863" s="134">
        <v>0</v>
      </c>
      <c r="D2863" s="134">
        <v>0</v>
      </c>
      <c r="E2863" s="134">
        <v>1</v>
      </c>
      <c r="F2863" s="134">
        <v>0</v>
      </c>
      <c r="G2863" s="135">
        <v>0</v>
      </c>
      <c r="H2863" s="137" t="str">
        <f>IFERROR((Table19[[#This Row],[_202310]]-Table19[[#This Row],[_201910]])/Table19[[#This Row],[_201910]]*1,"")</f>
        <v/>
      </c>
    </row>
    <row r="2864" spans="1:8">
      <c r="A2864" s="132">
        <v>219408</v>
      </c>
      <c r="B2864" s="133" t="s">
        <v>1132</v>
      </c>
      <c r="C2864" s="134">
        <v>67</v>
      </c>
      <c r="D2864" s="134">
        <v>55</v>
      </c>
      <c r="E2864" s="134">
        <v>60</v>
      </c>
      <c r="F2864" s="134">
        <v>24</v>
      </c>
      <c r="G2864" s="135">
        <v>27</v>
      </c>
      <c r="H2864" s="137">
        <f>IFERROR((Table19[[#This Row],[_202310]]-Table19[[#This Row],[_201910]])/Table19[[#This Row],[_201910]]*1,"")</f>
        <v>-0.59701492537313428</v>
      </c>
    </row>
    <row r="2865" spans="1:8">
      <c r="A2865" s="132">
        <v>219408</v>
      </c>
      <c r="B2865" s="133" t="s">
        <v>1133</v>
      </c>
      <c r="C2865" s="134">
        <v>0</v>
      </c>
      <c r="D2865" s="134">
        <v>12</v>
      </c>
      <c r="E2865" s="134">
        <v>1</v>
      </c>
      <c r="F2865" s="134">
        <v>0</v>
      </c>
      <c r="G2865" s="135">
        <v>0</v>
      </c>
      <c r="H2865" s="137" t="str">
        <f>IFERROR((Table19[[#This Row],[_202310]]-Table19[[#This Row],[_201910]])/Table19[[#This Row],[_201910]]*1,"")</f>
        <v/>
      </c>
    </row>
    <row r="2866" spans="1:8">
      <c r="A2866" s="132">
        <v>219408</v>
      </c>
      <c r="B2866" s="133" t="s">
        <v>1134</v>
      </c>
      <c r="C2866" s="134">
        <v>0</v>
      </c>
      <c r="D2866" s="134">
        <v>41</v>
      </c>
      <c r="E2866" s="134">
        <v>3</v>
      </c>
      <c r="F2866" s="134">
        <v>0</v>
      </c>
      <c r="G2866" s="135">
        <v>1</v>
      </c>
      <c r="H2866" s="137" t="str">
        <f>IFERROR((Table19[[#This Row],[_202310]]-Table19[[#This Row],[_201910]])/Table19[[#This Row],[_201910]]*1,"")</f>
        <v/>
      </c>
    </row>
    <row r="2867" spans="1:8">
      <c r="A2867" s="132">
        <v>219408</v>
      </c>
      <c r="B2867" s="133" t="s">
        <v>1135</v>
      </c>
      <c r="C2867" s="134" t="s">
        <v>129</v>
      </c>
      <c r="D2867" s="134" t="s">
        <v>129</v>
      </c>
      <c r="E2867" s="134" t="s">
        <v>129</v>
      </c>
      <c r="F2867" s="134">
        <v>0</v>
      </c>
      <c r="G2867" s="135">
        <v>0</v>
      </c>
      <c r="H2867" s="137" t="str">
        <f>IFERROR((Table19[[#This Row],[_202310]]-Table19[[#This Row],[_201910]])/Table19[[#This Row],[_201910]]*1,"")</f>
        <v/>
      </c>
    </row>
    <row r="2868" spans="1:8">
      <c r="A2868" s="132">
        <v>219408</v>
      </c>
      <c r="B2868" s="133" t="s">
        <v>1136</v>
      </c>
      <c r="C2868" s="134">
        <v>0</v>
      </c>
      <c r="D2868" s="134">
        <v>53</v>
      </c>
      <c r="E2868" s="134">
        <v>4</v>
      </c>
      <c r="F2868" s="134">
        <v>0</v>
      </c>
      <c r="G2868" s="135">
        <v>1</v>
      </c>
      <c r="H2868" s="137" t="str">
        <f>IFERROR((Table19[[#This Row],[_202310]]-Table19[[#This Row],[_201910]])/Table19[[#This Row],[_201910]]*1,"")</f>
        <v/>
      </c>
    </row>
    <row r="2869" spans="1:8">
      <c r="A2869" s="132">
        <v>219408</v>
      </c>
      <c r="B2869" s="133" t="s">
        <v>1137</v>
      </c>
      <c r="C2869" s="134">
        <v>0</v>
      </c>
      <c r="D2869" s="134">
        <v>96</v>
      </c>
      <c r="E2869" s="134">
        <v>7</v>
      </c>
      <c r="F2869" s="134">
        <v>0</v>
      </c>
      <c r="G2869" s="135">
        <v>4</v>
      </c>
      <c r="H2869" s="137" t="str">
        <f>IFERROR((Table19[[#This Row],[_202310]]-Table19[[#This Row],[_201910]])/Table19[[#This Row],[_201910]]*1,"")</f>
        <v/>
      </c>
    </row>
    <row r="2870" spans="1:8">
      <c r="A2870" s="132">
        <v>219408</v>
      </c>
      <c r="B2870" s="133" t="s">
        <v>1138</v>
      </c>
      <c r="C2870" s="134">
        <v>0</v>
      </c>
      <c r="D2870" s="134">
        <v>12</v>
      </c>
      <c r="E2870" s="134">
        <v>2</v>
      </c>
      <c r="F2870" s="134">
        <v>0</v>
      </c>
      <c r="G2870" s="135">
        <v>0</v>
      </c>
      <c r="H2870" s="137" t="str">
        <f>IFERROR((Table19[[#This Row],[_202310]]-Table19[[#This Row],[_201910]])/Table19[[#This Row],[_201910]]*1,"")</f>
        <v/>
      </c>
    </row>
    <row r="2871" spans="1:8">
      <c r="A2871" s="132">
        <v>219408</v>
      </c>
      <c r="B2871" s="133" t="s">
        <v>1139</v>
      </c>
      <c r="C2871" s="134">
        <v>0</v>
      </c>
      <c r="D2871" s="134">
        <v>41</v>
      </c>
      <c r="E2871" s="134">
        <v>5</v>
      </c>
      <c r="F2871" s="134">
        <v>0</v>
      </c>
      <c r="G2871" s="135">
        <v>2</v>
      </c>
      <c r="H2871" s="137" t="str">
        <f>IFERROR((Table19[[#This Row],[_202310]]-Table19[[#This Row],[_201910]])/Table19[[#This Row],[_201910]]*1,"")</f>
        <v/>
      </c>
    </row>
    <row r="2872" spans="1:8">
      <c r="A2872" s="132">
        <v>219408</v>
      </c>
      <c r="B2872" s="133" t="s">
        <v>1140</v>
      </c>
      <c r="C2872" s="134" t="s">
        <v>129</v>
      </c>
      <c r="D2872" s="134" t="s">
        <v>129</v>
      </c>
      <c r="E2872" s="134" t="s">
        <v>129</v>
      </c>
      <c r="F2872" s="134">
        <v>0</v>
      </c>
      <c r="G2872" s="135">
        <v>0</v>
      </c>
      <c r="H2872" s="137" t="str">
        <f>IFERROR((Table19[[#This Row],[_202310]]-Table19[[#This Row],[_201910]])/Table19[[#This Row],[_201910]]*1,"")</f>
        <v/>
      </c>
    </row>
    <row r="2873" spans="1:8">
      <c r="A2873" s="132">
        <v>219408</v>
      </c>
      <c r="B2873" s="133" t="s">
        <v>1141</v>
      </c>
      <c r="C2873" s="134">
        <v>0</v>
      </c>
      <c r="D2873" s="134">
        <v>53</v>
      </c>
      <c r="E2873" s="134">
        <v>7</v>
      </c>
      <c r="F2873" s="134">
        <v>0</v>
      </c>
      <c r="G2873" s="135">
        <v>2</v>
      </c>
      <c r="H2873" s="137" t="str">
        <f>IFERROR((Table19[[#This Row],[_202310]]-Table19[[#This Row],[_201910]])/Table19[[#This Row],[_201910]]*1,"")</f>
        <v/>
      </c>
    </row>
    <row r="2874" spans="1:8">
      <c r="A2874" s="132">
        <v>219408</v>
      </c>
      <c r="B2874" s="133" t="s">
        <v>1142</v>
      </c>
      <c r="C2874" s="134">
        <v>0</v>
      </c>
      <c r="D2874" s="134">
        <v>96</v>
      </c>
      <c r="E2874" s="134">
        <v>12</v>
      </c>
      <c r="F2874" s="134">
        <v>0</v>
      </c>
      <c r="G2874" s="135">
        <v>7</v>
      </c>
      <c r="H2874" s="137" t="str">
        <f>IFERROR((Table19[[#This Row],[_202310]]-Table19[[#This Row],[_201910]])/Table19[[#This Row],[_201910]]*1,"")</f>
        <v/>
      </c>
    </row>
    <row r="2875" spans="1:8">
      <c r="A2875" s="132">
        <v>219408</v>
      </c>
      <c r="B2875" s="133" t="s">
        <v>1143</v>
      </c>
      <c r="C2875" s="134">
        <v>6</v>
      </c>
      <c r="D2875" s="134">
        <v>12</v>
      </c>
      <c r="E2875" s="134">
        <v>2</v>
      </c>
      <c r="F2875" s="134">
        <v>0</v>
      </c>
      <c r="G2875" s="135">
        <v>1</v>
      </c>
      <c r="H2875" s="137">
        <f>IFERROR((Table19[[#This Row],[_202310]]-Table19[[#This Row],[_201910]])/Table19[[#This Row],[_201910]]*1,"")</f>
        <v>-0.83333333333333337</v>
      </c>
    </row>
    <row r="2876" spans="1:8">
      <c r="A2876" s="132">
        <v>219408</v>
      </c>
      <c r="B2876" s="133" t="s">
        <v>1144</v>
      </c>
      <c r="C2876" s="134">
        <v>0</v>
      </c>
      <c r="D2876" s="134">
        <v>41</v>
      </c>
      <c r="E2876" s="134">
        <v>5</v>
      </c>
      <c r="F2876" s="134">
        <v>0</v>
      </c>
      <c r="G2876" s="135">
        <v>2</v>
      </c>
      <c r="H2876" s="137" t="str">
        <f>IFERROR((Table19[[#This Row],[_202310]]-Table19[[#This Row],[_201910]])/Table19[[#This Row],[_201910]]*1,"")</f>
        <v/>
      </c>
    </row>
    <row r="2877" spans="1:8">
      <c r="A2877" s="132">
        <v>219408</v>
      </c>
      <c r="B2877" s="133" t="s">
        <v>1145</v>
      </c>
      <c r="C2877" s="134" t="s">
        <v>129</v>
      </c>
      <c r="D2877" s="134" t="s">
        <v>129</v>
      </c>
      <c r="E2877" s="134" t="s">
        <v>129</v>
      </c>
      <c r="F2877" s="134">
        <v>0</v>
      </c>
      <c r="G2877" s="135">
        <v>0</v>
      </c>
      <c r="H2877" s="137" t="str">
        <f>IFERROR((Table19[[#This Row],[_202310]]-Table19[[#This Row],[_201910]])/Table19[[#This Row],[_201910]]*1,"")</f>
        <v/>
      </c>
    </row>
    <row r="2878" spans="1:8">
      <c r="A2878" s="132">
        <v>219408</v>
      </c>
      <c r="B2878" s="133" t="s">
        <v>1146</v>
      </c>
      <c r="C2878" s="134">
        <v>6</v>
      </c>
      <c r="D2878" s="134">
        <v>53</v>
      </c>
      <c r="E2878" s="134">
        <v>7</v>
      </c>
      <c r="F2878" s="134">
        <v>0</v>
      </c>
      <c r="G2878" s="135">
        <v>3</v>
      </c>
      <c r="H2878" s="137">
        <f>IFERROR((Table19[[#This Row],[_202310]]-Table19[[#This Row],[_201910]])/Table19[[#This Row],[_201910]]*1,"")</f>
        <v>-0.5</v>
      </c>
    </row>
    <row r="2879" spans="1:8">
      <c r="A2879" s="132">
        <v>219408</v>
      </c>
      <c r="B2879" s="133" t="s">
        <v>1147</v>
      </c>
      <c r="C2879" s="134">
        <v>0</v>
      </c>
      <c r="D2879" s="134">
        <v>1</v>
      </c>
      <c r="E2879" s="134">
        <v>5</v>
      </c>
      <c r="F2879" s="134">
        <v>0</v>
      </c>
      <c r="G2879" s="135">
        <v>0</v>
      </c>
      <c r="H2879" s="137" t="str">
        <f>IFERROR((Table19[[#This Row],[_202310]]-Table19[[#This Row],[_201910]])/Table19[[#This Row],[_201910]]*1,"")</f>
        <v/>
      </c>
    </row>
    <row r="2880" spans="1:8">
      <c r="A2880" s="132">
        <v>219408</v>
      </c>
      <c r="B2880" s="133" t="s">
        <v>1148</v>
      </c>
      <c r="C2880" s="134">
        <v>0</v>
      </c>
      <c r="D2880" s="134">
        <v>1</v>
      </c>
      <c r="E2880" s="134">
        <v>10</v>
      </c>
      <c r="F2880" s="134">
        <v>0</v>
      </c>
      <c r="G2880" s="135">
        <v>1</v>
      </c>
      <c r="H2880" s="137" t="str">
        <f>IFERROR((Table19[[#This Row],[_202310]]-Table19[[#This Row],[_201910]])/Table19[[#This Row],[_201910]]*1,"")</f>
        <v/>
      </c>
    </row>
    <row r="2881" spans="1:8">
      <c r="A2881" s="132">
        <v>219408</v>
      </c>
      <c r="B2881" s="133" t="s">
        <v>1149</v>
      </c>
      <c r="C2881" s="134">
        <v>61</v>
      </c>
      <c r="D2881" s="134">
        <v>0</v>
      </c>
      <c r="E2881" s="134">
        <v>38</v>
      </c>
      <c r="F2881" s="134">
        <v>24</v>
      </c>
      <c r="G2881" s="135">
        <v>23</v>
      </c>
      <c r="H2881" s="137">
        <f>IFERROR((Table19[[#This Row],[_202310]]-Table19[[#This Row],[_201910]])/Table19[[#This Row],[_201910]]*1,"")</f>
        <v>-0.62295081967213117</v>
      </c>
    </row>
    <row r="2882" spans="1:8">
      <c r="A2882" s="132">
        <v>219408</v>
      </c>
      <c r="B2882" s="133" t="s">
        <v>1150</v>
      </c>
      <c r="C2882" s="134">
        <v>61</v>
      </c>
      <c r="D2882" s="134">
        <v>2</v>
      </c>
      <c r="E2882" s="134">
        <v>53</v>
      </c>
      <c r="F2882" s="134">
        <v>24</v>
      </c>
      <c r="G2882" s="135">
        <v>24</v>
      </c>
      <c r="H2882" s="137">
        <f>IFERROR((Table19[[#This Row],[_202310]]-Table19[[#This Row],[_201910]])/Table19[[#This Row],[_201910]]*1,"")</f>
        <v>-0.60655737704918034</v>
      </c>
    </row>
    <row r="2883" spans="1:8">
      <c r="A2883" s="132">
        <v>219408</v>
      </c>
      <c r="B2883" s="133" t="s">
        <v>1151</v>
      </c>
      <c r="C2883" s="134">
        <v>9</v>
      </c>
      <c r="D2883" s="134">
        <v>96</v>
      </c>
      <c r="E2883" s="134">
        <v>12</v>
      </c>
      <c r="F2883" s="134">
        <v>0</v>
      </c>
      <c r="G2883" s="135">
        <v>11</v>
      </c>
      <c r="H2883" s="137">
        <f>IFERROR((Table19[[#This Row],[_202310]]-Table19[[#This Row],[_201910]])/Table19[[#This Row],[_201910]]*1,"")</f>
        <v>0.22222222222222221</v>
      </c>
    </row>
    <row r="2884" spans="1:8">
      <c r="A2884" s="132">
        <v>219408</v>
      </c>
      <c r="B2884" s="133" t="s">
        <v>1152</v>
      </c>
      <c r="C2884" s="134">
        <v>0</v>
      </c>
      <c r="D2884" s="134">
        <v>4</v>
      </c>
      <c r="E2884" s="134">
        <v>25</v>
      </c>
      <c r="F2884" s="134">
        <v>0</v>
      </c>
      <c r="G2884" s="135">
        <v>4</v>
      </c>
      <c r="H2884" s="137" t="str">
        <f>IFERROR((Table19[[#This Row],[_202310]]-Table19[[#This Row],[_201910]])/Table19[[#This Row],[_201910]]*1,"")</f>
        <v/>
      </c>
    </row>
    <row r="2885" spans="1:8">
      <c r="A2885" s="132">
        <v>219408</v>
      </c>
      <c r="B2885" s="133" t="s">
        <v>1153</v>
      </c>
      <c r="C2885" s="134">
        <v>0</v>
      </c>
      <c r="D2885" s="134">
        <v>2</v>
      </c>
      <c r="E2885" s="134">
        <v>8</v>
      </c>
      <c r="F2885" s="134">
        <v>0</v>
      </c>
      <c r="G2885" s="135">
        <v>0</v>
      </c>
      <c r="H2885" s="137" t="str">
        <f>IFERROR((Table19[[#This Row],[_202310]]-Table19[[#This Row],[_201910]])/Table19[[#This Row],[_201910]]*1,"")</f>
        <v/>
      </c>
    </row>
    <row r="2886" spans="1:8">
      <c r="A2886" s="132">
        <v>219408</v>
      </c>
      <c r="B2886" s="133" t="s">
        <v>1154</v>
      </c>
      <c r="C2886" s="134">
        <v>0</v>
      </c>
      <c r="D2886" s="134">
        <v>2</v>
      </c>
      <c r="E2886" s="134">
        <v>17</v>
      </c>
      <c r="F2886" s="134">
        <v>0</v>
      </c>
      <c r="G2886" s="135">
        <v>4</v>
      </c>
      <c r="H2886" s="137" t="str">
        <f>IFERROR((Table19[[#This Row],[_202310]]-Table19[[#This Row],[_201910]])/Table19[[#This Row],[_201910]]*1,"")</f>
        <v/>
      </c>
    </row>
    <row r="2887" spans="1:8">
      <c r="A2887" s="132">
        <v>219408</v>
      </c>
      <c r="B2887" s="133" t="s">
        <v>1155</v>
      </c>
      <c r="C2887" s="134">
        <v>91</v>
      </c>
      <c r="D2887" s="134">
        <v>0</v>
      </c>
      <c r="E2887" s="134">
        <v>63</v>
      </c>
      <c r="F2887" s="134">
        <v>100</v>
      </c>
      <c r="G2887" s="135">
        <v>85</v>
      </c>
      <c r="H2887" s="137">
        <f>IFERROR((Table19[[#This Row],[_202310]]-Table19[[#This Row],[_201910]])/Table19[[#This Row],[_201910]]*1,"")</f>
        <v>-6.5934065934065936E-2</v>
      </c>
    </row>
    <row r="2888" spans="1:8">
      <c r="A2888" s="132">
        <v>219879</v>
      </c>
      <c r="B2888" s="133" t="s">
        <v>1130</v>
      </c>
      <c r="C2888" s="134">
        <v>819</v>
      </c>
      <c r="D2888" s="134">
        <v>791</v>
      </c>
      <c r="E2888" s="134">
        <v>753</v>
      </c>
      <c r="F2888" s="134">
        <v>792</v>
      </c>
      <c r="G2888" s="135">
        <v>847</v>
      </c>
      <c r="H2888" s="137">
        <f>IFERROR((Table19[[#This Row],[_202310]]-Table19[[#This Row],[_201910]])/Table19[[#This Row],[_201910]]*1,"")</f>
        <v>3.4188034188034191E-2</v>
      </c>
    </row>
    <row r="2889" spans="1:8">
      <c r="A2889" s="132">
        <v>219879</v>
      </c>
      <c r="B2889" s="133" t="s">
        <v>1131</v>
      </c>
      <c r="C2889" s="134">
        <v>18</v>
      </c>
      <c r="D2889" s="134">
        <v>1</v>
      </c>
      <c r="E2889" s="134">
        <v>0</v>
      </c>
      <c r="F2889" s="134">
        <v>0</v>
      </c>
      <c r="G2889" s="135">
        <v>0</v>
      </c>
      <c r="H2889" s="137">
        <f>IFERROR((Table19[[#This Row],[_202310]]-Table19[[#This Row],[_201910]])/Table19[[#This Row],[_201910]]*1,"")</f>
        <v>-1</v>
      </c>
    </row>
    <row r="2890" spans="1:8">
      <c r="A2890" s="132">
        <v>219879</v>
      </c>
      <c r="B2890" s="133" t="s">
        <v>1132</v>
      </c>
      <c r="C2890" s="134">
        <v>801</v>
      </c>
      <c r="D2890" s="134">
        <v>790</v>
      </c>
      <c r="E2890" s="134">
        <v>753</v>
      </c>
      <c r="F2890" s="134">
        <v>792</v>
      </c>
      <c r="G2890" s="135">
        <v>847</v>
      </c>
      <c r="H2890" s="137">
        <f>IFERROR((Table19[[#This Row],[_202310]]-Table19[[#This Row],[_201910]])/Table19[[#This Row],[_201910]]*1,"")</f>
        <v>5.742821473158552E-2</v>
      </c>
    </row>
    <row r="2891" spans="1:8">
      <c r="A2891" s="132">
        <v>219879</v>
      </c>
      <c r="B2891" s="133" t="s">
        <v>1133</v>
      </c>
      <c r="C2891" s="134">
        <v>35</v>
      </c>
      <c r="D2891" s="134">
        <v>30</v>
      </c>
      <c r="E2891" s="134">
        <v>26</v>
      </c>
      <c r="F2891" s="134">
        <v>26</v>
      </c>
      <c r="G2891" s="135">
        <v>20</v>
      </c>
      <c r="H2891" s="137">
        <f>IFERROR((Table19[[#This Row],[_202310]]-Table19[[#This Row],[_201910]])/Table19[[#This Row],[_201910]]*1,"")</f>
        <v>-0.42857142857142855</v>
      </c>
    </row>
    <row r="2892" spans="1:8">
      <c r="A2892" s="132">
        <v>219879</v>
      </c>
      <c r="B2892" s="133" t="s">
        <v>1134</v>
      </c>
      <c r="C2892" s="134">
        <v>146</v>
      </c>
      <c r="D2892" s="134">
        <v>124</v>
      </c>
      <c r="E2892" s="134">
        <v>166</v>
      </c>
      <c r="F2892" s="134">
        <v>160</v>
      </c>
      <c r="G2892" s="135">
        <v>220</v>
      </c>
      <c r="H2892" s="137">
        <f>IFERROR((Table19[[#This Row],[_202310]]-Table19[[#This Row],[_201910]])/Table19[[#This Row],[_201910]]*1,"")</f>
        <v>0.50684931506849318</v>
      </c>
    </row>
    <row r="2893" spans="1:8">
      <c r="A2893" s="132">
        <v>219879</v>
      </c>
      <c r="B2893" s="133" t="s">
        <v>1135</v>
      </c>
      <c r="C2893" s="134" t="s">
        <v>129</v>
      </c>
      <c r="D2893" s="134" t="s">
        <v>129</v>
      </c>
      <c r="E2893" s="134" t="s">
        <v>129</v>
      </c>
      <c r="F2893" s="134" t="s">
        <v>129</v>
      </c>
      <c r="G2893" s="135" t="s">
        <v>129</v>
      </c>
      <c r="H2893" s="137" t="str">
        <f>IFERROR((Table19[[#This Row],[_202310]]-Table19[[#This Row],[_201910]])/Table19[[#This Row],[_201910]]*1,"")</f>
        <v/>
      </c>
    </row>
    <row r="2894" spans="1:8">
      <c r="A2894" s="132">
        <v>219879</v>
      </c>
      <c r="B2894" s="133" t="s">
        <v>1136</v>
      </c>
      <c r="C2894" s="134">
        <v>181</v>
      </c>
      <c r="D2894" s="134">
        <v>154</v>
      </c>
      <c r="E2894" s="134">
        <v>192</v>
      </c>
      <c r="F2894" s="134">
        <v>186</v>
      </c>
      <c r="G2894" s="135">
        <v>240</v>
      </c>
      <c r="H2894" s="137">
        <f>IFERROR((Table19[[#This Row],[_202310]]-Table19[[#This Row],[_201910]])/Table19[[#This Row],[_201910]]*1,"")</f>
        <v>0.32596685082872928</v>
      </c>
    </row>
    <row r="2895" spans="1:8">
      <c r="A2895" s="132">
        <v>219879</v>
      </c>
      <c r="B2895" s="133" t="s">
        <v>1137</v>
      </c>
      <c r="C2895" s="134">
        <v>23</v>
      </c>
      <c r="D2895" s="134">
        <v>19</v>
      </c>
      <c r="E2895" s="134">
        <v>25</v>
      </c>
      <c r="F2895" s="134">
        <v>23</v>
      </c>
      <c r="G2895" s="135">
        <v>28</v>
      </c>
      <c r="H2895" s="137">
        <f>IFERROR((Table19[[#This Row],[_202310]]-Table19[[#This Row],[_201910]])/Table19[[#This Row],[_201910]]*1,"")</f>
        <v>0.21739130434782608</v>
      </c>
    </row>
    <row r="2896" spans="1:8">
      <c r="A2896" s="132">
        <v>219879</v>
      </c>
      <c r="B2896" s="133" t="s">
        <v>1138</v>
      </c>
      <c r="C2896" s="134">
        <v>30</v>
      </c>
      <c r="D2896" s="134">
        <v>31</v>
      </c>
      <c r="E2896" s="134">
        <v>29</v>
      </c>
      <c r="F2896" s="134">
        <v>24</v>
      </c>
      <c r="G2896" s="135">
        <v>21</v>
      </c>
      <c r="H2896" s="137">
        <f>IFERROR((Table19[[#This Row],[_202310]]-Table19[[#This Row],[_201910]])/Table19[[#This Row],[_201910]]*1,"")</f>
        <v>-0.3</v>
      </c>
    </row>
    <row r="2897" spans="1:8">
      <c r="A2897" s="132">
        <v>219879</v>
      </c>
      <c r="B2897" s="133" t="s">
        <v>1139</v>
      </c>
      <c r="C2897" s="134">
        <v>172</v>
      </c>
      <c r="D2897" s="134">
        <v>148</v>
      </c>
      <c r="E2897" s="134">
        <v>183</v>
      </c>
      <c r="F2897" s="134">
        <v>186</v>
      </c>
      <c r="G2897" s="135">
        <v>233</v>
      </c>
      <c r="H2897" s="137">
        <f>IFERROR((Table19[[#This Row],[_202310]]-Table19[[#This Row],[_201910]])/Table19[[#This Row],[_201910]]*1,"")</f>
        <v>0.35465116279069769</v>
      </c>
    </row>
    <row r="2898" spans="1:8">
      <c r="A2898" s="132">
        <v>219879</v>
      </c>
      <c r="B2898" s="133" t="s">
        <v>1140</v>
      </c>
      <c r="C2898" s="134" t="s">
        <v>129</v>
      </c>
      <c r="D2898" s="134" t="s">
        <v>129</v>
      </c>
      <c r="E2898" s="134" t="s">
        <v>129</v>
      </c>
      <c r="F2898" s="134" t="s">
        <v>129</v>
      </c>
      <c r="G2898" s="135" t="s">
        <v>129</v>
      </c>
      <c r="H2898" s="137" t="str">
        <f>IFERROR((Table19[[#This Row],[_202310]]-Table19[[#This Row],[_201910]])/Table19[[#This Row],[_201910]]*1,"")</f>
        <v/>
      </c>
    </row>
    <row r="2899" spans="1:8">
      <c r="A2899" s="132">
        <v>219879</v>
      </c>
      <c r="B2899" s="133" t="s">
        <v>1141</v>
      </c>
      <c r="C2899" s="134">
        <v>202</v>
      </c>
      <c r="D2899" s="134">
        <v>179</v>
      </c>
      <c r="E2899" s="134">
        <v>212</v>
      </c>
      <c r="F2899" s="134">
        <v>210</v>
      </c>
      <c r="G2899" s="135">
        <v>254</v>
      </c>
      <c r="H2899" s="137">
        <f>IFERROR((Table19[[#This Row],[_202310]]-Table19[[#This Row],[_201910]])/Table19[[#This Row],[_201910]]*1,"")</f>
        <v>0.25742574257425743</v>
      </c>
    </row>
    <row r="2900" spans="1:8">
      <c r="A2900" s="132">
        <v>219879</v>
      </c>
      <c r="B2900" s="133" t="s">
        <v>1142</v>
      </c>
      <c r="C2900" s="134">
        <v>25</v>
      </c>
      <c r="D2900" s="134">
        <v>23</v>
      </c>
      <c r="E2900" s="134">
        <v>28</v>
      </c>
      <c r="F2900" s="134">
        <v>27</v>
      </c>
      <c r="G2900" s="135">
        <v>30</v>
      </c>
      <c r="H2900" s="137">
        <f>IFERROR((Table19[[#This Row],[_202310]]-Table19[[#This Row],[_201910]])/Table19[[#This Row],[_201910]]*1,"")</f>
        <v>0.2</v>
      </c>
    </row>
    <row r="2901" spans="1:8">
      <c r="A2901" s="132">
        <v>219879</v>
      </c>
      <c r="B2901" s="133" t="s">
        <v>1143</v>
      </c>
      <c r="C2901" s="134">
        <v>32</v>
      </c>
      <c r="D2901" s="134">
        <v>32</v>
      </c>
      <c r="E2901" s="134">
        <v>30</v>
      </c>
      <c r="F2901" s="134">
        <v>25</v>
      </c>
      <c r="G2901" s="135">
        <v>21</v>
      </c>
      <c r="H2901" s="137">
        <f>IFERROR((Table19[[#This Row],[_202310]]-Table19[[#This Row],[_201910]])/Table19[[#This Row],[_201910]]*1,"")</f>
        <v>-0.34375</v>
      </c>
    </row>
    <row r="2902" spans="1:8">
      <c r="A2902" s="132">
        <v>219879</v>
      </c>
      <c r="B2902" s="133" t="s">
        <v>1144</v>
      </c>
      <c r="C2902" s="134">
        <v>177</v>
      </c>
      <c r="D2902" s="134">
        <v>153</v>
      </c>
      <c r="E2902" s="134">
        <v>186</v>
      </c>
      <c r="F2902" s="134">
        <v>193</v>
      </c>
      <c r="G2902" s="135">
        <v>248</v>
      </c>
      <c r="H2902" s="137">
        <f>IFERROR((Table19[[#This Row],[_202310]]-Table19[[#This Row],[_201910]])/Table19[[#This Row],[_201910]]*1,"")</f>
        <v>0.40112994350282488</v>
      </c>
    </row>
    <row r="2903" spans="1:8">
      <c r="A2903" s="132">
        <v>219879</v>
      </c>
      <c r="B2903" s="133" t="s">
        <v>1145</v>
      </c>
      <c r="C2903" s="134" t="s">
        <v>129</v>
      </c>
      <c r="D2903" s="134" t="s">
        <v>129</v>
      </c>
      <c r="E2903" s="134" t="s">
        <v>129</v>
      </c>
      <c r="F2903" s="134" t="s">
        <v>129</v>
      </c>
      <c r="G2903" s="135" t="s">
        <v>129</v>
      </c>
      <c r="H2903" s="137" t="str">
        <f>IFERROR((Table19[[#This Row],[_202310]]-Table19[[#This Row],[_201910]])/Table19[[#This Row],[_201910]]*1,"")</f>
        <v/>
      </c>
    </row>
    <row r="2904" spans="1:8">
      <c r="A2904" s="132">
        <v>219879</v>
      </c>
      <c r="B2904" s="133" t="s">
        <v>1146</v>
      </c>
      <c r="C2904" s="134">
        <v>209</v>
      </c>
      <c r="D2904" s="134">
        <v>185</v>
      </c>
      <c r="E2904" s="134">
        <v>216</v>
      </c>
      <c r="F2904" s="134">
        <v>218</v>
      </c>
      <c r="G2904" s="135">
        <v>269</v>
      </c>
      <c r="H2904" s="137">
        <f>IFERROR((Table19[[#This Row],[_202310]]-Table19[[#This Row],[_201910]])/Table19[[#This Row],[_201910]]*1,"")</f>
        <v>0.28708133971291866</v>
      </c>
    </row>
    <row r="2905" spans="1:8">
      <c r="A2905" s="132">
        <v>219879</v>
      </c>
      <c r="B2905" s="133" t="s">
        <v>1147</v>
      </c>
      <c r="C2905" s="134">
        <v>6</v>
      </c>
      <c r="D2905" s="134">
        <v>8</v>
      </c>
      <c r="E2905" s="134">
        <v>9</v>
      </c>
      <c r="F2905" s="134">
        <v>13</v>
      </c>
      <c r="G2905" s="135">
        <v>6</v>
      </c>
      <c r="H2905" s="137">
        <f>IFERROR((Table19[[#This Row],[_202310]]-Table19[[#This Row],[_201910]])/Table19[[#This Row],[_201910]]*1,"")</f>
        <v>0</v>
      </c>
    </row>
    <row r="2906" spans="1:8">
      <c r="A2906" s="132">
        <v>219879</v>
      </c>
      <c r="B2906" s="133" t="s">
        <v>1148</v>
      </c>
      <c r="C2906" s="134">
        <v>69</v>
      </c>
      <c r="D2906" s="134">
        <v>81</v>
      </c>
      <c r="E2906" s="134">
        <v>63</v>
      </c>
      <c r="F2906" s="134">
        <v>201</v>
      </c>
      <c r="G2906" s="135">
        <v>169</v>
      </c>
      <c r="H2906" s="137">
        <f>IFERROR((Table19[[#This Row],[_202310]]-Table19[[#This Row],[_201910]])/Table19[[#This Row],[_201910]]*1,"")</f>
        <v>1.4492753623188406</v>
      </c>
    </row>
    <row r="2907" spans="1:8">
      <c r="A2907" s="132">
        <v>219879</v>
      </c>
      <c r="B2907" s="133" t="s">
        <v>1149</v>
      </c>
      <c r="C2907" s="134">
        <v>517</v>
      </c>
      <c r="D2907" s="134">
        <v>516</v>
      </c>
      <c r="E2907" s="134">
        <v>465</v>
      </c>
      <c r="F2907" s="134">
        <v>360</v>
      </c>
      <c r="G2907" s="135">
        <v>403</v>
      </c>
      <c r="H2907" s="137">
        <f>IFERROR((Table19[[#This Row],[_202310]]-Table19[[#This Row],[_201910]])/Table19[[#This Row],[_201910]]*1,"")</f>
        <v>-0.22050290135396519</v>
      </c>
    </row>
    <row r="2908" spans="1:8">
      <c r="A2908" s="132">
        <v>219879</v>
      </c>
      <c r="B2908" s="133" t="s">
        <v>1150</v>
      </c>
      <c r="C2908" s="134">
        <v>592</v>
      </c>
      <c r="D2908" s="134">
        <v>605</v>
      </c>
      <c r="E2908" s="134">
        <v>537</v>
      </c>
      <c r="F2908" s="134">
        <v>574</v>
      </c>
      <c r="G2908" s="135">
        <v>578</v>
      </c>
      <c r="H2908" s="137">
        <f>IFERROR((Table19[[#This Row],[_202310]]-Table19[[#This Row],[_201910]])/Table19[[#This Row],[_201910]]*1,"")</f>
        <v>-2.364864864864865E-2</v>
      </c>
    </row>
    <row r="2909" spans="1:8">
      <c r="A2909" s="132">
        <v>219879</v>
      </c>
      <c r="B2909" s="133" t="s">
        <v>1151</v>
      </c>
      <c r="C2909" s="134">
        <v>26</v>
      </c>
      <c r="D2909" s="134">
        <v>23</v>
      </c>
      <c r="E2909" s="134">
        <v>29</v>
      </c>
      <c r="F2909" s="134">
        <v>28</v>
      </c>
      <c r="G2909" s="135">
        <v>32</v>
      </c>
      <c r="H2909" s="137">
        <f>IFERROR((Table19[[#This Row],[_202310]]-Table19[[#This Row],[_201910]])/Table19[[#This Row],[_201910]]*1,"")</f>
        <v>0.23076923076923078</v>
      </c>
    </row>
    <row r="2910" spans="1:8">
      <c r="A2910" s="132">
        <v>219879</v>
      </c>
      <c r="B2910" s="133" t="s">
        <v>1152</v>
      </c>
      <c r="C2910" s="134">
        <v>9</v>
      </c>
      <c r="D2910" s="134">
        <v>11</v>
      </c>
      <c r="E2910" s="134">
        <v>10</v>
      </c>
      <c r="F2910" s="134">
        <v>27</v>
      </c>
      <c r="G2910" s="135">
        <v>21</v>
      </c>
      <c r="H2910" s="137">
        <f>IFERROR((Table19[[#This Row],[_202310]]-Table19[[#This Row],[_201910]])/Table19[[#This Row],[_201910]]*1,"")</f>
        <v>1.3333333333333333</v>
      </c>
    </row>
    <row r="2911" spans="1:8">
      <c r="A2911" s="132">
        <v>219879</v>
      </c>
      <c r="B2911" s="133" t="s">
        <v>1153</v>
      </c>
      <c r="C2911" s="134">
        <v>1</v>
      </c>
      <c r="D2911" s="134">
        <v>1</v>
      </c>
      <c r="E2911" s="134">
        <v>1</v>
      </c>
      <c r="F2911" s="134">
        <v>2</v>
      </c>
      <c r="G2911" s="135">
        <v>1</v>
      </c>
      <c r="H2911" s="137">
        <f>IFERROR((Table19[[#This Row],[_202310]]-Table19[[#This Row],[_201910]])/Table19[[#This Row],[_201910]]*1,"")</f>
        <v>0</v>
      </c>
    </row>
    <row r="2912" spans="1:8">
      <c r="A2912" s="132">
        <v>219879</v>
      </c>
      <c r="B2912" s="133" t="s">
        <v>1154</v>
      </c>
      <c r="C2912" s="134">
        <v>9</v>
      </c>
      <c r="D2912" s="134">
        <v>10</v>
      </c>
      <c r="E2912" s="134">
        <v>8</v>
      </c>
      <c r="F2912" s="134">
        <v>25</v>
      </c>
      <c r="G2912" s="135">
        <v>20</v>
      </c>
      <c r="H2912" s="137">
        <f>IFERROR((Table19[[#This Row],[_202310]]-Table19[[#This Row],[_201910]])/Table19[[#This Row],[_201910]]*1,"")</f>
        <v>1.2222222222222223</v>
      </c>
    </row>
    <row r="2913" spans="1:8">
      <c r="A2913" s="132">
        <v>219879</v>
      </c>
      <c r="B2913" s="133" t="s">
        <v>1155</v>
      </c>
      <c r="C2913" s="134">
        <v>65</v>
      </c>
      <c r="D2913" s="134">
        <v>65</v>
      </c>
      <c r="E2913" s="134">
        <v>62</v>
      </c>
      <c r="F2913" s="134">
        <v>45</v>
      </c>
      <c r="G2913" s="135">
        <v>48</v>
      </c>
      <c r="H2913" s="137">
        <f>IFERROR((Table19[[#This Row],[_202310]]-Table19[[#This Row],[_201910]])/Table19[[#This Row],[_201910]]*1,"")</f>
        <v>-0.26153846153846155</v>
      </c>
    </row>
    <row r="2914" spans="1:8">
      <c r="A2914" s="132">
        <v>220057</v>
      </c>
      <c r="B2914" s="133" t="s">
        <v>1130</v>
      </c>
      <c r="C2914" s="134">
        <v>788</v>
      </c>
      <c r="D2914" s="134">
        <v>707</v>
      </c>
      <c r="E2914" s="134">
        <v>479</v>
      </c>
      <c r="F2914" s="134">
        <v>446</v>
      </c>
      <c r="G2914" s="135">
        <v>587</v>
      </c>
      <c r="H2914" s="137">
        <f>IFERROR((Table19[[#This Row],[_202310]]-Table19[[#This Row],[_201910]])/Table19[[#This Row],[_201910]]*1,"")</f>
        <v>-0.25507614213197971</v>
      </c>
    </row>
    <row r="2915" spans="1:8">
      <c r="A2915" s="132">
        <v>220057</v>
      </c>
      <c r="B2915" s="133" t="s">
        <v>1131</v>
      </c>
      <c r="C2915" s="134">
        <v>0</v>
      </c>
      <c r="D2915" s="134">
        <v>0</v>
      </c>
      <c r="E2915" s="134">
        <v>0</v>
      </c>
      <c r="F2915" s="134">
        <v>0</v>
      </c>
      <c r="G2915" s="135">
        <v>0</v>
      </c>
      <c r="H2915" s="137" t="str">
        <f>IFERROR((Table19[[#This Row],[_202310]]-Table19[[#This Row],[_201910]])/Table19[[#This Row],[_201910]]*1,"")</f>
        <v/>
      </c>
    </row>
    <row r="2916" spans="1:8">
      <c r="A2916" s="132">
        <v>220057</v>
      </c>
      <c r="B2916" s="133" t="s">
        <v>1132</v>
      </c>
      <c r="C2916" s="134">
        <v>788</v>
      </c>
      <c r="D2916" s="134">
        <v>707</v>
      </c>
      <c r="E2916" s="134">
        <v>479</v>
      </c>
      <c r="F2916" s="134">
        <v>446</v>
      </c>
      <c r="G2916" s="135">
        <v>587</v>
      </c>
      <c r="H2916" s="137">
        <f>IFERROR((Table19[[#This Row],[_202310]]-Table19[[#This Row],[_201910]])/Table19[[#This Row],[_201910]]*1,"")</f>
        <v>-0.25507614213197971</v>
      </c>
    </row>
    <row r="2917" spans="1:8">
      <c r="A2917" s="132">
        <v>220057</v>
      </c>
      <c r="B2917" s="133" t="s">
        <v>1133</v>
      </c>
      <c r="C2917" s="134">
        <v>13</v>
      </c>
      <c r="D2917" s="134">
        <v>5</v>
      </c>
      <c r="E2917" s="134">
        <v>3</v>
      </c>
      <c r="F2917" s="134">
        <v>8</v>
      </c>
      <c r="G2917" s="135">
        <v>4</v>
      </c>
      <c r="H2917" s="137">
        <f>IFERROR((Table19[[#This Row],[_202310]]-Table19[[#This Row],[_201910]])/Table19[[#This Row],[_201910]]*1,"")</f>
        <v>-0.69230769230769229</v>
      </c>
    </row>
    <row r="2918" spans="1:8">
      <c r="A2918" s="132">
        <v>220057</v>
      </c>
      <c r="B2918" s="133" t="s">
        <v>1134</v>
      </c>
      <c r="C2918" s="134">
        <v>107</v>
      </c>
      <c r="D2918" s="134">
        <v>98</v>
      </c>
      <c r="E2918" s="134">
        <v>95</v>
      </c>
      <c r="F2918" s="134">
        <v>93</v>
      </c>
      <c r="G2918" s="135">
        <v>157</v>
      </c>
      <c r="H2918" s="137">
        <f>IFERROR((Table19[[#This Row],[_202310]]-Table19[[#This Row],[_201910]])/Table19[[#This Row],[_201910]]*1,"")</f>
        <v>0.46728971962616822</v>
      </c>
    </row>
    <row r="2919" spans="1:8">
      <c r="A2919" s="132">
        <v>220057</v>
      </c>
      <c r="B2919" s="133" t="s">
        <v>1135</v>
      </c>
      <c r="C2919" s="134" t="s">
        <v>129</v>
      </c>
      <c r="D2919" s="134" t="s">
        <v>129</v>
      </c>
      <c r="E2919" s="134" t="s">
        <v>129</v>
      </c>
      <c r="F2919" s="134" t="s">
        <v>129</v>
      </c>
      <c r="G2919" s="135" t="s">
        <v>129</v>
      </c>
      <c r="H2919" s="137" t="str">
        <f>IFERROR((Table19[[#This Row],[_202310]]-Table19[[#This Row],[_201910]])/Table19[[#This Row],[_201910]]*1,"")</f>
        <v/>
      </c>
    </row>
    <row r="2920" spans="1:8">
      <c r="A2920" s="132">
        <v>220057</v>
      </c>
      <c r="B2920" s="133" t="s">
        <v>1136</v>
      </c>
      <c r="C2920" s="134">
        <v>120</v>
      </c>
      <c r="D2920" s="134">
        <v>103</v>
      </c>
      <c r="E2920" s="134">
        <v>98</v>
      </c>
      <c r="F2920" s="134">
        <v>101</v>
      </c>
      <c r="G2920" s="135">
        <v>161</v>
      </c>
      <c r="H2920" s="137">
        <f>IFERROR((Table19[[#This Row],[_202310]]-Table19[[#This Row],[_201910]])/Table19[[#This Row],[_201910]]*1,"")</f>
        <v>0.34166666666666667</v>
      </c>
    </row>
    <row r="2921" spans="1:8">
      <c r="A2921" s="132">
        <v>220057</v>
      </c>
      <c r="B2921" s="133" t="s">
        <v>1137</v>
      </c>
      <c r="C2921" s="134">
        <v>15</v>
      </c>
      <c r="D2921" s="134">
        <v>15</v>
      </c>
      <c r="E2921" s="134">
        <v>20</v>
      </c>
      <c r="F2921" s="134">
        <v>23</v>
      </c>
      <c r="G2921" s="135">
        <v>27</v>
      </c>
      <c r="H2921" s="137">
        <f>IFERROR((Table19[[#This Row],[_202310]]-Table19[[#This Row],[_201910]])/Table19[[#This Row],[_201910]]*1,"")</f>
        <v>0.8</v>
      </c>
    </row>
    <row r="2922" spans="1:8">
      <c r="A2922" s="132">
        <v>220057</v>
      </c>
      <c r="B2922" s="133" t="s">
        <v>1138</v>
      </c>
      <c r="C2922" s="134">
        <v>15</v>
      </c>
      <c r="D2922" s="134">
        <v>5</v>
      </c>
      <c r="E2922" s="134">
        <v>5</v>
      </c>
      <c r="F2922" s="134">
        <v>7</v>
      </c>
      <c r="G2922" s="135">
        <v>3</v>
      </c>
      <c r="H2922" s="137">
        <f>IFERROR((Table19[[#This Row],[_202310]]-Table19[[#This Row],[_201910]])/Table19[[#This Row],[_201910]]*1,"")</f>
        <v>-0.8</v>
      </c>
    </row>
    <row r="2923" spans="1:8">
      <c r="A2923" s="132">
        <v>220057</v>
      </c>
      <c r="B2923" s="133" t="s">
        <v>1139</v>
      </c>
      <c r="C2923" s="134">
        <v>133</v>
      </c>
      <c r="D2923" s="134">
        <v>117</v>
      </c>
      <c r="E2923" s="134">
        <v>113</v>
      </c>
      <c r="F2923" s="134">
        <v>109</v>
      </c>
      <c r="G2923" s="135">
        <v>174</v>
      </c>
      <c r="H2923" s="137">
        <f>IFERROR((Table19[[#This Row],[_202310]]-Table19[[#This Row],[_201910]])/Table19[[#This Row],[_201910]]*1,"")</f>
        <v>0.30827067669172931</v>
      </c>
    </row>
    <row r="2924" spans="1:8">
      <c r="A2924" s="132">
        <v>220057</v>
      </c>
      <c r="B2924" s="133" t="s">
        <v>1140</v>
      </c>
      <c r="C2924" s="134" t="s">
        <v>129</v>
      </c>
      <c r="D2924" s="134" t="s">
        <v>129</v>
      </c>
      <c r="E2924" s="134" t="s">
        <v>129</v>
      </c>
      <c r="F2924" s="134" t="s">
        <v>129</v>
      </c>
      <c r="G2924" s="135" t="s">
        <v>129</v>
      </c>
      <c r="H2924" s="137" t="str">
        <f>IFERROR((Table19[[#This Row],[_202310]]-Table19[[#This Row],[_201910]])/Table19[[#This Row],[_201910]]*1,"")</f>
        <v/>
      </c>
    </row>
    <row r="2925" spans="1:8">
      <c r="A2925" s="132">
        <v>220057</v>
      </c>
      <c r="B2925" s="133" t="s">
        <v>1141</v>
      </c>
      <c r="C2925" s="134">
        <v>148</v>
      </c>
      <c r="D2925" s="134">
        <v>122</v>
      </c>
      <c r="E2925" s="134">
        <v>118</v>
      </c>
      <c r="F2925" s="134">
        <v>116</v>
      </c>
      <c r="G2925" s="135">
        <v>177</v>
      </c>
      <c r="H2925" s="137">
        <f>IFERROR((Table19[[#This Row],[_202310]]-Table19[[#This Row],[_201910]])/Table19[[#This Row],[_201910]]*1,"")</f>
        <v>0.19594594594594594</v>
      </c>
    </row>
    <row r="2926" spans="1:8">
      <c r="A2926" s="132">
        <v>220057</v>
      </c>
      <c r="B2926" s="133" t="s">
        <v>1142</v>
      </c>
      <c r="C2926" s="134">
        <v>19</v>
      </c>
      <c r="D2926" s="134">
        <v>17</v>
      </c>
      <c r="E2926" s="134">
        <v>25</v>
      </c>
      <c r="F2926" s="134">
        <v>26</v>
      </c>
      <c r="G2926" s="135">
        <v>30</v>
      </c>
      <c r="H2926" s="137">
        <f>IFERROR((Table19[[#This Row],[_202310]]-Table19[[#This Row],[_201910]])/Table19[[#This Row],[_201910]]*1,"")</f>
        <v>0.57894736842105265</v>
      </c>
    </row>
    <row r="2927" spans="1:8">
      <c r="A2927" s="132">
        <v>220057</v>
      </c>
      <c r="B2927" s="133" t="s">
        <v>1143</v>
      </c>
      <c r="C2927" s="134">
        <v>15</v>
      </c>
      <c r="D2927" s="134">
        <v>6</v>
      </c>
      <c r="E2927" s="134">
        <v>5</v>
      </c>
      <c r="F2927" s="134">
        <v>7</v>
      </c>
      <c r="G2927" s="135">
        <v>4</v>
      </c>
      <c r="H2927" s="137">
        <f>IFERROR((Table19[[#This Row],[_202310]]-Table19[[#This Row],[_201910]])/Table19[[#This Row],[_201910]]*1,"")</f>
        <v>-0.73333333333333328</v>
      </c>
    </row>
    <row r="2928" spans="1:8">
      <c r="A2928" s="132">
        <v>220057</v>
      </c>
      <c r="B2928" s="133" t="s">
        <v>1144</v>
      </c>
      <c r="C2928" s="134">
        <v>137</v>
      </c>
      <c r="D2928" s="134">
        <v>117</v>
      </c>
      <c r="E2928" s="134">
        <v>119</v>
      </c>
      <c r="F2928" s="134">
        <v>113</v>
      </c>
      <c r="G2928" s="135">
        <v>179</v>
      </c>
      <c r="H2928" s="137">
        <f>IFERROR((Table19[[#This Row],[_202310]]-Table19[[#This Row],[_201910]])/Table19[[#This Row],[_201910]]*1,"")</f>
        <v>0.30656934306569344</v>
      </c>
    </row>
    <row r="2929" spans="1:8">
      <c r="A2929" s="132">
        <v>220057</v>
      </c>
      <c r="B2929" s="133" t="s">
        <v>1145</v>
      </c>
      <c r="C2929" s="134" t="s">
        <v>129</v>
      </c>
      <c r="D2929" s="134" t="s">
        <v>129</v>
      </c>
      <c r="E2929" s="134" t="s">
        <v>129</v>
      </c>
      <c r="F2929" s="134" t="s">
        <v>129</v>
      </c>
      <c r="G2929" s="135" t="s">
        <v>129</v>
      </c>
      <c r="H2929" s="137" t="str">
        <f>IFERROR((Table19[[#This Row],[_202310]]-Table19[[#This Row],[_201910]])/Table19[[#This Row],[_201910]]*1,"")</f>
        <v/>
      </c>
    </row>
    <row r="2930" spans="1:8">
      <c r="A2930" s="132">
        <v>220057</v>
      </c>
      <c r="B2930" s="133" t="s">
        <v>1146</v>
      </c>
      <c r="C2930" s="134">
        <v>152</v>
      </c>
      <c r="D2930" s="134">
        <v>123</v>
      </c>
      <c r="E2930" s="134">
        <v>124</v>
      </c>
      <c r="F2930" s="134">
        <v>120</v>
      </c>
      <c r="G2930" s="135">
        <v>183</v>
      </c>
      <c r="H2930" s="137">
        <f>IFERROR((Table19[[#This Row],[_202310]]-Table19[[#This Row],[_201910]])/Table19[[#This Row],[_201910]]*1,"")</f>
        <v>0.20394736842105263</v>
      </c>
    </row>
    <row r="2931" spans="1:8">
      <c r="A2931" s="132">
        <v>220057</v>
      </c>
      <c r="B2931" s="133" t="s">
        <v>1147</v>
      </c>
      <c r="C2931" s="134">
        <v>9</v>
      </c>
      <c r="D2931" s="134">
        <v>12</v>
      </c>
      <c r="E2931" s="134">
        <v>6</v>
      </c>
      <c r="F2931" s="134">
        <v>2</v>
      </c>
      <c r="G2931" s="135">
        <v>5</v>
      </c>
      <c r="H2931" s="137">
        <f>IFERROR((Table19[[#This Row],[_202310]]-Table19[[#This Row],[_201910]])/Table19[[#This Row],[_201910]]*1,"")</f>
        <v>-0.44444444444444442</v>
      </c>
    </row>
    <row r="2932" spans="1:8">
      <c r="A2932" s="132">
        <v>220057</v>
      </c>
      <c r="B2932" s="133" t="s">
        <v>1148</v>
      </c>
      <c r="C2932" s="134">
        <v>62</v>
      </c>
      <c r="D2932" s="134">
        <v>145</v>
      </c>
      <c r="E2932" s="134">
        <v>223</v>
      </c>
      <c r="F2932" s="134">
        <v>124</v>
      </c>
      <c r="G2932" s="135">
        <v>102</v>
      </c>
      <c r="H2932" s="137">
        <f>IFERROR((Table19[[#This Row],[_202310]]-Table19[[#This Row],[_201910]])/Table19[[#This Row],[_201910]]*1,"")</f>
        <v>0.64516129032258063</v>
      </c>
    </row>
    <row r="2933" spans="1:8">
      <c r="A2933" s="132">
        <v>220057</v>
      </c>
      <c r="B2933" s="133" t="s">
        <v>1149</v>
      </c>
      <c r="C2933" s="134">
        <v>565</v>
      </c>
      <c r="D2933" s="134">
        <v>427</v>
      </c>
      <c r="E2933" s="134">
        <v>126</v>
      </c>
      <c r="F2933" s="134">
        <v>200</v>
      </c>
      <c r="G2933" s="135">
        <v>297</v>
      </c>
      <c r="H2933" s="137">
        <f>IFERROR((Table19[[#This Row],[_202310]]-Table19[[#This Row],[_201910]])/Table19[[#This Row],[_201910]]*1,"")</f>
        <v>-0.4743362831858407</v>
      </c>
    </row>
    <row r="2934" spans="1:8">
      <c r="A2934" s="132">
        <v>220057</v>
      </c>
      <c r="B2934" s="133" t="s">
        <v>1150</v>
      </c>
      <c r="C2934" s="134">
        <v>636</v>
      </c>
      <c r="D2934" s="134">
        <v>584</v>
      </c>
      <c r="E2934" s="134">
        <v>355</v>
      </c>
      <c r="F2934" s="134">
        <v>326</v>
      </c>
      <c r="G2934" s="135">
        <v>404</v>
      </c>
      <c r="H2934" s="137">
        <f>IFERROR((Table19[[#This Row],[_202310]]-Table19[[#This Row],[_201910]])/Table19[[#This Row],[_201910]]*1,"")</f>
        <v>-0.36477987421383645</v>
      </c>
    </row>
    <row r="2935" spans="1:8">
      <c r="A2935" s="132">
        <v>220057</v>
      </c>
      <c r="B2935" s="133" t="s">
        <v>1151</v>
      </c>
      <c r="C2935" s="134">
        <v>19</v>
      </c>
      <c r="D2935" s="134">
        <v>17</v>
      </c>
      <c r="E2935" s="134">
        <v>26</v>
      </c>
      <c r="F2935" s="134">
        <v>27</v>
      </c>
      <c r="G2935" s="135">
        <v>31</v>
      </c>
      <c r="H2935" s="137">
        <f>IFERROR((Table19[[#This Row],[_202310]]-Table19[[#This Row],[_201910]])/Table19[[#This Row],[_201910]]*1,"")</f>
        <v>0.63157894736842102</v>
      </c>
    </row>
    <row r="2936" spans="1:8">
      <c r="A2936" s="132">
        <v>220057</v>
      </c>
      <c r="B2936" s="133" t="s">
        <v>1152</v>
      </c>
      <c r="C2936" s="134">
        <v>9</v>
      </c>
      <c r="D2936" s="134">
        <v>22</v>
      </c>
      <c r="E2936" s="134">
        <v>48</v>
      </c>
      <c r="F2936" s="134">
        <v>28</v>
      </c>
      <c r="G2936" s="135">
        <v>18</v>
      </c>
      <c r="H2936" s="137">
        <f>IFERROR((Table19[[#This Row],[_202310]]-Table19[[#This Row],[_201910]])/Table19[[#This Row],[_201910]]*1,"")</f>
        <v>1</v>
      </c>
    </row>
    <row r="2937" spans="1:8">
      <c r="A2937" s="132">
        <v>220057</v>
      </c>
      <c r="B2937" s="133" t="s">
        <v>1153</v>
      </c>
      <c r="C2937" s="134">
        <v>1</v>
      </c>
      <c r="D2937" s="134">
        <v>2</v>
      </c>
      <c r="E2937" s="134">
        <v>1</v>
      </c>
      <c r="F2937" s="134">
        <v>0</v>
      </c>
      <c r="G2937" s="135">
        <v>1</v>
      </c>
      <c r="H2937" s="137">
        <f>IFERROR((Table19[[#This Row],[_202310]]-Table19[[#This Row],[_201910]])/Table19[[#This Row],[_201910]]*1,"")</f>
        <v>0</v>
      </c>
    </row>
    <row r="2938" spans="1:8">
      <c r="A2938" s="132">
        <v>220057</v>
      </c>
      <c r="B2938" s="133" t="s">
        <v>1154</v>
      </c>
      <c r="C2938" s="134">
        <v>8</v>
      </c>
      <c r="D2938" s="134">
        <v>21</v>
      </c>
      <c r="E2938" s="134">
        <v>47</v>
      </c>
      <c r="F2938" s="134">
        <v>28</v>
      </c>
      <c r="G2938" s="135">
        <v>17</v>
      </c>
      <c r="H2938" s="137">
        <f>IFERROR((Table19[[#This Row],[_202310]]-Table19[[#This Row],[_201910]])/Table19[[#This Row],[_201910]]*1,"")</f>
        <v>1.125</v>
      </c>
    </row>
    <row r="2939" spans="1:8">
      <c r="A2939" s="132">
        <v>220057</v>
      </c>
      <c r="B2939" s="133" t="s">
        <v>1155</v>
      </c>
      <c r="C2939" s="134">
        <v>72</v>
      </c>
      <c r="D2939" s="134">
        <v>60</v>
      </c>
      <c r="E2939" s="134">
        <v>26</v>
      </c>
      <c r="F2939" s="134">
        <v>45</v>
      </c>
      <c r="G2939" s="135">
        <v>51</v>
      </c>
      <c r="H2939" s="137">
        <f>IFERROR((Table19[[#This Row],[_202310]]-Table19[[#This Row],[_201910]])/Table19[[#This Row],[_201910]]*1,"")</f>
        <v>-0.29166666666666669</v>
      </c>
    </row>
    <row r="2940" spans="1:8">
      <c r="A2940" s="132">
        <v>221184</v>
      </c>
      <c r="B2940" s="133" t="s">
        <v>1130</v>
      </c>
      <c r="C2940" s="134">
        <v>1172</v>
      </c>
      <c r="D2940" s="134">
        <v>1201</v>
      </c>
      <c r="E2940" s="134">
        <v>1218</v>
      </c>
      <c r="F2940" s="134">
        <v>1394</v>
      </c>
      <c r="G2940" s="135">
        <v>2052</v>
      </c>
      <c r="H2940" s="137">
        <f>IFERROR((Table19[[#This Row],[_202310]]-Table19[[#This Row],[_201910]])/Table19[[#This Row],[_201910]]*1,"")</f>
        <v>0.75085324232081907</v>
      </c>
    </row>
    <row r="2941" spans="1:8">
      <c r="A2941" s="132">
        <v>221184</v>
      </c>
      <c r="B2941" s="133" t="s">
        <v>1131</v>
      </c>
      <c r="C2941" s="134">
        <v>0</v>
      </c>
      <c r="D2941" s="134">
        <v>0</v>
      </c>
      <c r="E2941" s="134">
        <v>0</v>
      </c>
      <c r="F2941" s="134">
        <v>0</v>
      </c>
      <c r="G2941" s="135">
        <v>0</v>
      </c>
      <c r="H2941" s="137" t="str">
        <f>IFERROR((Table19[[#This Row],[_202310]]-Table19[[#This Row],[_201910]])/Table19[[#This Row],[_201910]]*1,"")</f>
        <v/>
      </c>
    </row>
    <row r="2942" spans="1:8">
      <c r="A2942" s="132">
        <v>221184</v>
      </c>
      <c r="B2942" s="133" t="s">
        <v>1132</v>
      </c>
      <c r="C2942" s="134">
        <v>1172</v>
      </c>
      <c r="D2942" s="134">
        <v>1201</v>
      </c>
      <c r="E2942" s="134">
        <v>1218</v>
      </c>
      <c r="F2942" s="134">
        <v>1394</v>
      </c>
      <c r="G2942" s="135">
        <v>2052</v>
      </c>
      <c r="H2942" s="137">
        <f>IFERROR((Table19[[#This Row],[_202310]]-Table19[[#This Row],[_201910]])/Table19[[#This Row],[_201910]]*1,"")</f>
        <v>0.75085324232081907</v>
      </c>
    </row>
    <row r="2943" spans="1:8">
      <c r="A2943" s="132">
        <v>221184</v>
      </c>
      <c r="B2943" s="133" t="s">
        <v>1133</v>
      </c>
      <c r="C2943" s="134">
        <v>55</v>
      </c>
      <c r="D2943" s="134">
        <v>70</v>
      </c>
      <c r="E2943" s="134">
        <v>72</v>
      </c>
      <c r="F2943" s="134">
        <v>89</v>
      </c>
      <c r="G2943" s="135">
        <v>108</v>
      </c>
      <c r="H2943" s="137">
        <f>IFERROR((Table19[[#This Row],[_202310]]-Table19[[#This Row],[_201910]])/Table19[[#This Row],[_201910]]*1,"")</f>
        <v>0.96363636363636362</v>
      </c>
    </row>
    <row r="2944" spans="1:8">
      <c r="A2944" s="132">
        <v>221184</v>
      </c>
      <c r="B2944" s="133" t="s">
        <v>1134</v>
      </c>
      <c r="C2944" s="134">
        <v>139</v>
      </c>
      <c r="D2944" s="134">
        <v>128</v>
      </c>
      <c r="E2944" s="134">
        <v>144</v>
      </c>
      <c r="F2944" s="134">
        <v>181</v>
      </c>
      <c r="G2944" s="135">
        <v>284</v>
      </c>
      <c r="H2944" s="137">
        <f>IFERROR((Table19[[#This Row],[_202310]]-Table19[[#This Row],[_201910]])/Table19[[#This Row],[_201910]]*1,"")</f>
        <v>1.0431654676258992</v>
      </c>
    </row>
    <row r="2945" spans="1:8">
      <c r="A2945" s="132">
        <v>221184</v>
      </c>
      <c r="B2945" s="133" t="s">
        <v>1135</v>
      </c>
      <c r="C2945" s="134" t="s">
        <v>129</v>
      </c>
      <c r="D2945" s="134" t="s">
        <v>129</v>
      </c>
      <c r="E2945" s="134" t="s">
        <v>129</v>
      </c>
      <c r="F2945" s="134" t="s">
        <v>129</v>
      </c>
      <c r="G2945" s="135" t="s">
        <v>129</v>
      </c>
      <c r="H2945" s="137" t="str">
        <f>IFERROR((Table19[[#This Row],[_202310]]-Table19[[#This Row],[_201910]])/Table19[[#This Row],[_201910]]*1,"")</f>
        <v/>
      </c>
    </row>
    <row r="2946" spans="1:8">
      <c r="A2946" s="132">
        <v>221184</v>
      </c>
      <c r="B2946" s="133" t="s">
        <v>1136</v>
      </c>
      <c r="C2946" s="134">
        <v>194</v>
      </c>
      <c r="D2946" s="134">
        <v>198</v>
      </c>
      <c r="E2946" s="134">
        <v>216</v>
      </c>
      <c r="F2946" s="134">
        <v>270</v>
      </c>
      <c r="G2946" s="135">
        <v>392</v>
      </c>
      <c r="H2946" s="137">
        <f>IFERROR((Table19[[#This Row],[_202310]]-Table19[[#This Row],[_201910]])/Table19[[#This Row],[_201910]]*1,"")</f>
        <v>1.0206185567010309</v>
      </c>
    </row>
    <row r="2947" spans="1:8">
      <c r="A2947" s="132">
        <v>221184</v>
      </c>
      <c r="B2947" s="133" t="s">
        <v>1137</v>
      </c>
      <c r="C2947" s="134">
        <v>17</v>
      </c>
      <c r="D2947" s="134">
        <v>16</v>
      </c>
      <c r="E2947" s="134">
        <v>18</v>
      </c>
      <c r="F2947" s="134">
        <v>19</v>
      </c>
      <c r="G2947" s="135">
        <v>19</v>
      </c>
      <c r="H2947" s="137">
        <f>IFERROR((Table19[[#This Row],[_202310]]-Table19[[#This Row],[_201910]])/Table19[[#This Row],[_201910]]*1,"")</f>
        <v>0.11764705882352941</v>
      </c>
    </row>
    <row r="2948" spans="1:8">
      <c r="A2948" s="132">
        <v>221184</v>
      </c>
      <c r="B2948" s="133" t="s">
        <v>1138</v>
      </c>
      <c r="C2948" s="134">
        <v>43</v>
      </c>
      <c r="D2948" s="134">
        <v>62</v>
      </c>
      <c r="E2948" s="134">
        <v>69</v>
      </c>
      <c r="F2948" s="134">
        <v>73</v>
      </c>
      <c r="G2948" s="135">
        <v>98</v>
      </c>
      <c r="H2948" s="137">
        <f>IFERROR((Table19[[#This Row],[_202310]]-Table19[[#This Row],[_201910]])/Table19[[#This Row],[_201910]]*1,"")</f>
        <v>1.2790697674418605</v>
      </c>
    </row>
    <row r="2949" spans="1:8">
      <c r="A2949" s="132">
        <v>221184</v>
      </c>
      <c r="B2949" s="133" t="s">
        <v>1139</v>
      </c>
      <c r="C2949" s="134">
        <v>182</v>
      </c>
      <c r="D2949" s="134">
        <v>168</v>
      </c>
      <c r="E2949" s="134">
        <v>170</v>
      </c>
      <c r="F2949" s="134">
        <v>227</v>
      </c>
      <c r="G2949" s="135">
        <v>341</v>
      </c>
      <c r="H2949" s="137">
        <f>IFERROR((Table19[[#This Row],[_202310]]-Table19[[#This Row],[_201910]])/Table19[[#This Row],[_201910]]*1,"")</f>
        <v>0.87362637362637363</v>
      </c>
    </row>
    <row r="2950" spans="1:8">
      <c r="A2950" s="132">
        <v>221184</v>
      </c>
      <c r="B2950" s="133" t="s">
        <v>1140</v>
      </c>
      <c r="C2950" s="134" t="s">
        <v>129</v>
      </c>
      <c r="D2950" s="134" t="s">
        <v>129</v>
      </c>
      <c r="E2950" s="134" t="s">
        <v>129</v>
      </c>
      <c r="F2950" s="134" t="s">
        <v>129</v>
      </c>
      <c r="G2950" s="135" t="s">
        <v>129</v>
      </c>
      <c r="H2950" s="137" t="str">
        <f>IFERROR((Table19[[#This Row],[_202310]]-Table19[[#This Row],[_201910]])/Table19[[#This Row],[_201910]]*1,"")</f>
        <v/>
      </c>
    </row>
    <row r="2951" spans="1:8">
      <c r="A2951" s="132">
        <v>221184</v>
      </c>
      <c r="B2951" s="133" t="s">
        <v>1141</v>
      </c>
      <c r="C2951" s="134">
        <v>225</v>
      </c>
      <c r="D2951" s="134">
        <v>230</v>
      </c>
      <c r="E2951" s="134">
        <v>239</v>
      </c>
      <c r="F2951" s="134">
        <v>300</v>
      </c>
      <c r="G2951" s="135">
        <v>439</v>
      </c>
      <c r="H2951" s="137">
        <f>IFERROR((Table19[[#This Row],[_202310]]-Table19[[#This Row],[_201910]])/Table19[[#This Row],[_201910]]*1,"")</f>
        <v>0.95111111111111113</v>
      </c>
    </row>
    <row r="2952" spans="1:8">
      <c r="A2952" s="132">
        <v>221184</v>
      </c>
      <c r="B2952" s="133" t="s">
        <v>1142</v>
      </c>
      <c r="C2952" s="134">
        <v>19</v>
      </c>
      <c r="D2952" s="134">
        <v>19</v>
      </c>
      <c r="E2952" s="134">
        <v>20</v>
      </c>
      <c r="F2952" s="134">
        <v>22</v>
      </c>
      <c r="G2952" s="135">
        <v>21</v>
      </c>
      <c r="H2952" s="137">
        <f>IFERROR((Table19[[#This Row],[_202310]]-Table19[[#This Row],[_201910]])/Table19[[#This Row],[_201910]]*1,"")</f>
        <v>0.10526315789473684</v>
      </c>
    </row>
    <row r="2953" spans="1:8">
      <c r="A2953" s="132">
        <v>221184</v>
      </c>
      <c r="B2953" s="133" t="s">
        <v>1143</v>
      </c>
      <c r="C2953" s="134">
        <v>39</v>
      </c>
      <c r="D2953" s="134">
        <v>59</v>
      </c>
      <c r="E2953" s="134">
        <v>64</v>
      </c>
      <c r="F2953" s="134">
        <v>70</v>
      </c>
      <c r="G2953" s="135">
        <v>94</v>
      </c>
      <c r="H2953" s="137">
        <f>IFERROR((Table19[[#This Row],[_202310]]-Table19[[#This Row],[_201910]])/Table19[[#This Row],[_201910]]*1,"")</f>
        <v>1.4102564102564104</v>
      </c>
    </row>
    <row r="2954" spans="1:8">
      <c r="A2954" s="132">
        <v>221184</v>
      </c>
      <c r="B2954" s="133" t="s">
        <v>1144</v>
      </c>
      <c r="C2954" s="134">
        <v>194</v>
      </c>
      <c r="D2954" s="134">
        <v>186</v>
      </c>
      <c r="E2954" s="134">
        <v>181</v>
      </c>
      <c r="F2954" s="134">
        <v>238</v>
      </c>
      <c r="G2954" s="135">
        <v>351</v>
      </c>
      <c r="H2954" s="137">
        <f>IFERROR((Table19[[#This Row],[_202310]]-Table19[[#This Row],[_201910]])/Table19[[#This Row],[_201910]]*1,"")</f>
        <v>0.80927835051546393</v>
      </c>
    </row>
    <row r="2955" spans="1:8">
      <c r="A2955" s="132">
        <v>221184</v>
      </c>
      <c r="B2955" s="133" t="s">
        <v>1145</v>
      </c>
      <c r="C2955" s="134" t="s">
        <v>129</v>
      </c>
      <c r="D2955" s="134" t="s">
        <v>129</v>
      </c>
      <c r="E2955" s="134" t="s">
        <v>129</v>
      </c>
      <c r="F2955" s="134" t="s">
        <v>129</v>
      </c>
      <c r="G2955" s="135" t="s">
        <v>129</v>
      </c>
      <c r="H2955" s="137" t="str">
        <f>IFERROR((Table19[[#This Row],[_202310]]-Table19[[#This Row],[_201910]])/Table19[[#This Row],[_201910]]*1,"")</f>
        <v/>
      </c>
    </row>
    <row r="2956" spans="1:8">
      <c r="A2956" s="132">
        <v>221184</v>
      </c>
      <c r="B2956" s="133" t="s">
        <v>1146</v>
      </c>
      <c r="C2956" s="134">
        <v>233</v>
      </c>
      <c r="D2956" s="134">
        <v>245</v>
      </c>
      <c r="E2956" s="134">
        <v>245</v>
      </c>
      <c r="F2956" s="134">
        <v>308</v>
      </c>
      <c r="G2956" s="135">
        <v>445</v>
      </c>
      <c r="H2956" s="137">
        <f>IFERROR((Table19[[#This Row],[_202310]]-Table19[[#This Row],[_201910]])/Table19[[#This Row],[_201910]]*1,"")</f>
        <v>0.90987124463519309</v>
      </c>
    </row>
    <row r="2957" spans="1:8">
      <c r="A2957" s="132">
        <v>221184</v>
      </c>
      <c r="B2957" s="133" t="s">
        <v>1147</v>
      </c>
      <c r="C2957" s="134">
        <v>23</v>
      </c>
      <c r="D2957" s="134">
        <v>12</v>
      </c>
      <c r="E2957" s="134">
        <v>13</v>
      </c>
      <c r="F2957" s="134">
        <v>13</v>
      </c>
      <c r="G2957" s="135">
        <v>18</v>
      </c>
      <c r="H2957" s="137">
        <f>IFERROR((Table19[[#This Row],[_202310]]-Table19[[#This Row],[_201910]])/Table19[[#This Row],[_201910]]*1,"")</f>
        <v>-0.21739130434782608</v>
      </c>
    </row>
    <row r="2958" spans="1:8">
      <c r="A2958" s="132">
        <v>221184</v>
      </c>
      <c r="B2958" s="133" t="s">
        <v>1148</v>
      </c>
      <c r="C2958" s="134">
        <v>159</v>
      </c>
      <c r="D2958" s="134">
        <v>170</v>
      </c>
      <c r="E2958" s="134">
        <v>171</v>
      </c>
      <c r="F2958" s="134">
        <v>362</v>
      </c>
      <c r="G2958" s="135">
        <v>570</v>
      </c>
      <c r="H2958" s="137">
        <f>IFERROR((Table19[[#This Row],[_202310]]-Table19[[#This Row],[_201910]])/Table19[[#This Row],[_201910]]*1,"")</f>
        <v>2.5849056603773586</v>
      </c>
    </row>
    <row r="2959" spans="1:8">
      <c r="A2959" s="132">
        <v>221184</v>
      </c>
      <c r="B2959" s="133" t="s">
        <v>1149</v>
      </c>
      <c r="C2959" s="134">
        <v>757</v>
      </c>
      <c r="D2959" s="134">
        <v>774</v>
      </c>
      <c r="E2959" s="134">
        <v>789</v>
      </c>
      <c r="F2959" s="134">
        <v>711</v>
      </c>
      <c r="G2959" s="135">
        <v>1019</v>
      </c>
      <c r="H2959" s="137">
        <f>IFERROR((Table19[[#This Row],[_202310]]-Table19[[#This Row],[_201910]])/Table19[[#This Row],[_201910]]*1,"")</f>
        <v>0.34610303830911493</v>
      </c>
    </row>
    <row r="2960" spans="1:8">
      <c r="A2960" s="132">
        <v>221184</v>
      </c>
      <c r="B2960" s="133" t="s">
        <v>1150</v>
      </c>
      <c r="C2960" s="134">
        <v>939</v>
      </c>
      <c r="D2960" s="134">
        <v>956</v>
      </c>
      <c r="E2960" s="134">
        <v>973</v>
      </c>
      <c r="F2960" s="134">
        <v>1086</v>
      </c>
      <c r="G2960" s="135">
        <v>1607</v>
      </c>
      <c r="H2960" s="137">
        <f>IFERROR((Table19[[#This Row],[_202310]]-Table19[[#This Row],[_201910]])/Table19[[#This Row],[_201910]]*1,"")</f>
        <v>0.71139510117145899</v>
      </c>
    </row>
    <row r="2961" spans="1:8">
      <c r="A2961" s="132">
        <v>221184</v>
      </c>
      <c r="B2961" s="133" t="s">
        <v>1151</v>
      </c>
      <c r="C2961" s="134">
        <v>20</v>
      </c>
      <c r="D2961" s="134">
        <v>20</v>
      </c>
      <c r="E2961" s="134">
        <v>20</v>
      </c>
      <c r="F2961" s="134">
        <v>22</v>
      </c>
      <c r="G2961" s="135">
        <v>22</v>
      </c>
      <c r="H2961" s="137">
        <f>IFERROR((Table19[[#This Row],[_202310]]-Table19[[#This Row],[_201910]])/Table19[[#This Row],[_201910]]*1,"")</f>
        <v>0.1</v>
      </c>
    </row>
    <row r="2962" spans="1:8">
      <c r="A2962" s="132">
        <v>221184</v>
      </c>
      <c r="B2962" s="133" t="s">
        <v>1152</v>
      </c>
      <c r="C2962" s="134">
        <v>16</v>
      </c>
      <c r="D2962" s="134">
        <v>15</v>
      </c>
      <c r="E2962" s="134">
        <v>15</v>
      </c>
      <c r="F2962" s="134">
        <v>27</v>
      </c>
      <c r="G2962" s="135">
        <v>29</v>
      </c>
      <c r="H2962" s="137">
        <f>IFERROR((Table19[[#This Row],[_202310]]-Table19[[#This Row],[_201910]])/Table19[[#This Row],[_201910]]*1,"")</f>
        <v>0.8125</v>
      </c>
    </row>
    <row r="2963" spans="1:8">
      <c r="A2963" s="132">
        <v>221184</v>
      </c>
      <c r="B2963" s="133" t="s">
        <v>1153</v>
      </c>
      <c r="C2963" s="134">
        <v>2</v>
      </c>
      <c r="D2963" s="134">
        <v>1</v>
      </c>
      <c r="E2963" s="134">
        <v>1</v>
      </c>
      <c r="F2963" s="134">
        <v>1</v>
      </c>
      <c r="G2963" s="135">
        <v>1</v>
      </c>
      <c r="H2963" s="137">
        <f>IFERROR((Table19[[#This Row],[_202310]]-Table19[[#This Row],[_201910]])/Table19[[#This Row],[_201910]]*1,"")</f>
        <v>-0.5</v>
      </c>
    </row>
    <row r="2964" spans="1:8">
      <c r="A2964" s="132">
        <v>221184</v>
      </c>
      <c r="B2964" s="133" t="s">
        <v>1154</v>
      </c>
      <c r="C2964" s="134">
        <v>14</v>
      </c>
      <c r="D2964" s="134">
        <v>14</v>
      </c>
      <c r="E2964" s="134">
        <v>14</v>
      </c>
      <c r="F2964" s="134">
        <v>26</v>
      </c>
      <c r="G2964" s="135">
        <v>28</v>
      </c>
      <c r="H2964" s="137">
        <f>IFERROR((Table19[[#This Row],[_202310]]-Table19[[#This Row],[_201910]])/Table19[[#This Row],[_201910]]*1,"")</f>
        <v>1</v>
      </c>
    </row>
    <row r="2965" spans="1:8">
      <c r="A2965" s="132">
        <v>221184</v>
      </c>
      <c r="B2965" s="133" t="s">
        <v>1155</v>
      </c>
      <c r="C2965" s="134">
        <v>65</v>
      </c>
      <c r="D2965" s="134">
        <v>64</v>
      </c>
      <c r="E2965" s="134">
        <v>65</v>
      </c>
      <c r="F2965" s="134">
        <v>51</v>
      </c>
      <c r="G2965" s="135">
        <v>50</v>
      </c>
      <c r="H2965" s="137">
        <f>IFERROR((Table19[[#This Row],[_202310]]-Table19[[#This Row],[_201910]])/Table19[[#This Row],[_201910]]*1,"")</f>
        <v>-0.23076923076923078</v>
      </c>
    </row>
    <row r="2966" spans="1:8">
      <c r="A2966" s="132">
        <v>221397</v>
      </c>
      <c r="B2966" s="133" t="s">
        <v>1130</v>
      </c>
      <c r="C2966" s="134">
        <v>1137</v>
      </c>
      <c r="D2966" s="134">
        <v>996</v>
      </c>
      <c r="E2966" s="134">
        <v>969</v>
      </c>
      <c r="F2966" s="134">
        <v>933</v>
      </c>
      <c r="G2966" s="135">
        <v>1169</v>
      </c>
      <c r="H2966" s="137">
        <f>IFERROR((Table19[[#This Row],[_202310]]-Table19[[#This Row],[_201910]])/Table19[[#This Row],[_201910]]*1,"")</f>
        <v>2.8144239226033423E-2</v>
      </c>
    </row>
    <row r="2967" spans="1:8">
      <c r="A2967" s="132">
        <v>221397</v>
      </c>
      <c r="B2967" s="133" t="s">
        <v>1131</v>
      </c>
      <c r="C2967" s="134">
        <v>5</v>
      </c>
      <c r="D2967" s="134">
        <v>0</v>
      </c>
      <c r="E2967" s="134">
        <v>0</v>
      </c>
      <c r="F2967" s="134">
        <v>0</v>
      </c>
      <c r="G2967" s="135">
        <v>0</v>
      </c>
      <c r="H2967" s="137">
        <f>IFERROR((Table19[[#This Row],[_202310]]-Table19[[#This Row],[_201910]])/Table19[[#This Row],[_201910]]*1,"")</f>
        <v>-1</v>
      </c>
    </row>
    <row r="2968" spans="1:8">
      <c r="A2968" s="132">
        <v>221397</v>
      </c>
      <c r="B2968" s="133" t="s">
        <v>1132</v>
      </c>
      <c r="C2968" s="134">
        <v>1132</v>
      </c>
      <c r="D2968" s="134">
        <v>996</v>
      </c>
      <c r="E2968" s="134">
        <v>969</v>
      </c>
      <c r="F2968" s="134">
        <v>933</v>
      </c>
      <c r="G2968" s="135">
        <v>1169</v>
      </c>
      <c r="H2968" s="137">
        <f>IFERROR((Table19[[#This Row],[_202310]]-Table19[[#This Row],[_201910]])/Table19[[#This Row],[_201910]]*1,"")</f>
        <v>3.2685512367491169E-2</v>
      </c>
    </row>
    <row r="2969" spans="1:8">
      <c r="A2969" s="132">
        <v>221397</v>
      </c>
      <c r="B2969" s="133" t="s">
        <v>1133</v>
      </c>
      <c r="C2969" s="134">
        <v>14</v>
      </c>
      <c r="D2969" s="134">
        <v>8</v>
      </c>
      <c r="E2969" s="134">
        <v>9</v>
      </c>
      <c r="F2969" s="134">
        <v>9</v>
      </c>
      <c r="G2969" s="135">
        <v>13</v>
      </c>
      <c r="H2969" s="137">
        <f>IFERROR((Table19[[#This Row],[_202310]]-Table19[[#This Row],[_201910]])/Table19[[#This Row],[_201910]]*1,"")</f>
        <v>-7.1428571428571425E-2</v>
      </c>
    </row>
    <row r="2970" spans="1:8">
      <c r="A2970" s="132">
        <v>221397</v>
      </c>
      <c r="B2970" s="133" t="s">
        <v>1134</v>
      </c>
      <c r="C2970" s="134">
        <v>253</v>
      </c>
      <c r="D2970" s="134">
        <v>259</v>
      </c>
      <c r="E2970" s="134">
        <v>261</v>
      </c>
      <c r="F2970" s="134">
        <v>304</v>
      </c>
      <c r="G2970" s="135">
        <v>364</v>
      </c>
      <c r="H2970" s="137">
        <f>IFERROR((Table19[[#This Row],[_202310]]-Table19[[#This Row],[_201910]])/Table19[[#This Row],[_201910]]*1,"")</f>
        <v>0.43873517786561267</v>
      </c>
    </row>
    <row r="2971" spans="1:8">
      <c r="A2971" s="132">
        <v>221397</v>
      </c>
      <c r="B2971" s="133" t="s">
        <v>1135</v>
      </c>
      <c r="C2971" s="134" t="s">
        <v>129</v>
      </c>
      <c r="D2971" s="134" t="s">
        <v>129</v>
      </c>
      <c r="E2971" s="134" t="s">
        <v>129</v>
      </c>
      <c r="F2971" s="134" t="s">
        <v>129</v>
      </c>
      <c r="G2971" s="135" t="s">
        <v>129</v>
      </c>
      <c r="H2971" s="137" t="str">
        <f>IFERROR((Table19[[#This Row],[_202310]]-Table19[[#This Row],[_201910]])/Table19[[#This Row],[_201910]]*1,"")</f>
        <v/>
      </c>
    </row>
    <row r="2972" spans="1:8">
      <c r="A2972" s="132">
        <v>221397</v>
      </c>
      <c r="B2972" s="133" t="s">
        <v>1136</v>
      </c>
      <c r="C2972" s="134">
        <v>267</v>
      </c>
      <c r="D2972" s="134">
        <v>267</v>
      </c>
      <c r="E2972" s="134">
        <v>270</v>
      </c>
      <c r="F2972" s="134">
        <v>313</v>
      </c>
      <c r="G2972" s="135">
        <v>377</v>
      </c>
      <c r="H2972" s="137">
        <f>IFERROR((Table19[[#This Row],[_202310]]-Table19[[#This Row],[_201910]])/Table19[[#This Row],[_201910]]*1,"")</f>
        <v>0.41198501872659177</v>
      </c>
    </row>
    <row r="2973" spans="1:8">
      <c r="A2973" s="132">
        <v>221397</v>
      </c>
      <c r="B2973" s="133" t="s">
        <v>1137</v>
      </c>
      <c r="C2973" s="134">
        <v>24</v>
      </c>
      <c r="D2973" s="134">
        <v>27</v>
      </c>
      <c r="E2973" s="134">
        <v>28</v>
      </c>
      <c r="F2973" s="134">
        <v>34</v>
      </c>
      <c r="G2973" s="135">
        <v>32</v>
      </c>
      <c r="H2973" s="137">
        <f>IFERROR((Table19[[#This Row],[_202310]]-Table19[[#This Row],[_201910]])/Table19[[#This Row],[_201910]]*1,"")</f>
        <v>0.33333333333333331</v>
      </c>
    </row>
    <row r="2974" spans="1:8">
      <c r="A2974" s="132">
        <v>221397</v>
      </c>
      <c r="B2974" s="133" t="s">
        <v>1138</v>
      </c>
      <c r="C2974" s="134">
        <v>12</v>
      </c>
      <c r="D2974" s="134">
        <v>7</v>
      </c>
      <c r="E2974" s="134">
        <v>9</v>
      </c>
      <c r="F2974" s="134">
        <v>10</v>
      </c>
      <c r="G2974" s="135">
        <v>16</v>
      </c>
      <c r="H2974" s="137">
        <f>IFERROR((Table19[[#This Row],[_202310]]-Table19[[#This Row],[_201910]])/Table19[[#This Row],[_201910]]*1,"")</f>
        <v>0.33333333333333331</v>
      </c>
    </row>
    <row r="2975" spans="1:8">
      <c r="A2975" s="132">
        <v>221397</v>
      </c>
      <c r="B2975" s="133" t="s">
        <v>1139</v>
      </c>
      <c r="C2975" s="134">
        <v>316</v>
      </c>
      <c r="D2975" s="134">
        <v>299</v>
      </c>
      <c r="E2975" s="134">
        <v>302</v>
      </c>
      <c r="F2975" s="134">
        <v>343</v>
      </c>
      <c r="G2975" s="135">
        <v>387</v>
      </c>
      <c r="H2975" s="137">
        <f>IFERROR((Table19[[#This Row],[_202310]]-Table19[[#This Row],[_201910]])/Table19[[#This Row],[_201910]]*1,"")</f>
        <v>0.22468354430379747</v>
      </c>
    </row>
    <row r="2976" spans="1:8">
      <c r="A2976" s="132">
        <v>221397</v>
      </c>
      <c r="B2976" s="133" t="s">
        <v>1140</v>
      </c>
      <c r="C2976" s="134" t="s">
        <v>129</v>
      </c>
      <c r="D2976" s="134" t="s">
        <v>129</v>
      </c>
      <c r="E2976" s="134" t="s">
        <v>129</v>
      </c>
      <c r="F2976" s="134" t="s">
        <v>129</v>
      </c>
      <c r="G2976" s="135" t="s">
        <v>129</v>
      </c>
      <c r="H2976" s="137" t="str">
        <f>IFERROR((Table19[[#This Row],[_202310]]-Table19[[#This Row],[_201910]])/Table19[[#This Row],[_201910]]*1,"")</f>
        <v/>
      </c>
    </row>
    <row r="2977" spans="1:8">
      <c r="A2977" s="132">
        <v>221397</v>
      </c>
      <c r="B2977" s="133" t="s">
        <v>1141</v>
      </c>
      <c r="C2977" s="134">
        <v>328</v>
      </c>
      <c r="D2977" s="134">
        <v>306</v>
      </c>
      <c r="E2977" s="134">
        <v>311</v>
      </c>
      <c r="F2977" s="134">
        <v>353</v>
      </c>
      <c r="G2977" s="135">
        <v>403</v>
      </c>
      <c r="H2977" s="137">
        <f>IFERROR((Table19[[#This Row],[_202310]]-Table19[[#This Row],[_201910]])/Table19[[#This Row],[_201910]]*1,"")</f>
        <v>0.22865853658536586</v>
      </c>
    </row>
    <row r="2978" spans="1:8">
      <c r="A2978" s="132">
        <v>221397</v>
      </c>
      <c r="B2978" s="133" t="s">
        <v>1142</v>
      </c>
      <c r="C2978" s="134">
        <v>29</v>
      </c>
      <c r="D2978" s="134">
        <v>31</v>
      </c>
      <c r="E2978" s="134">
        <v>32</v>
      </c>
      <c r="F2978" s="134">
        <v>38</v>
      </c>
      <c r="G2978" s="135">
        <v>34</v>
      </c>
      <c r="H2978" s="137">
        <f>IFERROR((Table19[[#This Row],[_202310]]-Table19[[#This Row],[_201910]])/Table19[[#This Row],[_201910]]*1,"")</f>
        <v>0.17241379310344829</v>
      </c>
    </row>
    <row r="2979" spans="1:8">
      <c r="A2979" s="132">
        <v>221397</v>
      </c>
      <c r="B2979" s="133" t="s">
        <v>1143</v>
      </c>
      <c r="C2979" s="134">
        <v>11</v>
      </c>
      <c r="D2979" s="134">
        <v>8</v>
      </c>
      <c r="E2979" s="134">
        <v>11</v>
      </c>
      <c r="F2979" s="134">
        <v>10</v>
      </c>
      <c r="G2979" s="135">
        <v>16</v>
      </c>
      <c r="H2979" s="137">
        <f>IFERROR((Table19[[#This Row],[_202310]]-Table19[[#This Row],[_201910]])/Table19[[#This Row],[_201910]]*1,"")</f>
        <v>0.45454545454545453</v>
      </c>
    </row>
    <row r="2980" spans="1:8">
      <c r="A2980" s="132">
        <v>221397</v>
      </c>
      <c r="B2980" s="133" t="s">
        <v>1144</v>
      </c>
      <c r="C2980" s="134">
        <v>332</v>
      </c>
      <c r="D2980" s="134">
        <v>310</v>
      </c>
      <c r="E2980" s="134">
        <v>315</v>
      </c>
      <c r="F2980" s="134">
        <v>352</v>
      </c>
      <c r="G2980" s="135">
        <v>399</v>
      </c>
      <c r="H2980" s="137">
        <f>IFERROR((Table19[[#This Row],[_202310]]-Table19[[#This Row],[_201910]])/Table19[[#This Row],[_201910]]*1,"")</f>
        <v>0.20180722891566266</v>
      </c>
    </row>
    <row r="2981" spans="1:8">
      <c r="A2981" s="132">
        <v>221397</v>
      </c>
      <c r="B2981" s="133" t="s">
        <v>1145</v>
      </c>
      <c r="C2981" s="134" t="s">
        <v>129</v>
      </c>
      <c r="D2981" s="134" t="s">
        <v>129</v>
      </c>
      <c r="E2981" s="134" t="s">
        <v>129</v>
      </c>
      <c r="F2981" s="134" t="s">
        <v>129</v>
      </c>
      <c r="G2981" s="135" t="s">
        <v>129</v>
      </c>
      <c r="H2981" s="137" t="str">
        <f>IFERROR((Table19[[#This Row],[_202310]]-Table19[[#This Row],[_201910]])/Table19[[#This Row],[_201910]]*1,"")</f>
        <v/>
      </c>
    </row>
    <row r="2982" spans="1:8">
      <c r="A2982" s="132">
        <v>221397</v>
      </c>
      <c r="B2982" s="133" t="s">
        <v>1146</v>
      </c>
      <c r="C2982" s="134">
        <v>343</v>
      </c>
      <c r="D2982" s="134">
        <v>318</v>
      </c>
      <c r="E2982" s="134">
        <v>326</v>
      </c>
      <c r="F2982" s="134">
        <v>362</v>
      </c>
      <c r="G2982" s="135">
        <v>415</v>
      </c>
      <c r="H2982" s="137">
        <f>IFERROR((Table19[[#This Row],[_202310]]-Table19[[#This Row],[_201910]])/Table19[[#This Row],[_201910]]*1,"")</f>
        <v>0.2099125364431487</v>
      </c>
    </row>
    <row r="2983" spans="1:8">
      <c r="A2983" s="132">
        <v>221397</v>
      </c>
      <c r="B2983" s="133" t="s">
        <v>1147</v>
      </c>
      <c r="C2983" s="134">
        <v>23</v>
      </c>
      <c r="D2983" s="134">
        <v>13</v>
      </c>
      <c r="E2983" s="134">
        <v>3</v>
      </c>
      <c r="F2983" s="134">
        <v>7</v>
      </c>
      <c r="G2983" s="135">
        <v>15</v>
      </c>
      <c r="H2983" s="137">
        <f>IFERROR((Table19[[#This Row],[_202310]]-Table19[[#This Row],[_201910]])/Table19[[#This Row],[_201910]]*1,"")</f>
        <v>-0.34782608695652173</v>
      </c>
    </row>
    <row r="2984" spans="1:8">
      <c r="A2984" s="132">
        <v>221397</v>
      </c>
      <c r="B2984" s="133" t="s">
        <v>1148</v>
      </c>
      <c r="C2984" s="134">
        <v>230</v>
      </c>
      <c r="D2984" s="134">
        <v>219</v>
      </c>
      <c r="E2984" s="134">
        <v>169</v>
      </c>
      <c r="F2984" s="134">
        <v>179</v>
      </c>
      <c r="G2984" s="135">
        <v>212</v>
      </c>
      <c r="H2984" s="137">
        <f>IFERROR((Table19[[#This Row],[_202310]]-Table19[[#This Row],[_201910]])/Table19[[#This Row],[_201910]]*1,"")</f>
        <v>-7.8260869565217397E-2</v>
      </c>
    </row>
    <row r="2985" spans="1:8">
      <c r="A2985" s="132">
        <v>221397</v>
      </c>
      <c r="B2985" s="133" t="s">
        <v>1149</v>
      </c>
      <c r="C2985" s="134">
        <v>536</v>
      </c>
      <c r="D2985" s="134">
        <v>446</v>
      </c>
      <c r="E2985" s="134">
        <v>471</v>
      </c>
      <c r="F2985" s="134">
        <v>385</v>
      </c>
      <c r="G2985" s="135">
        <v>527</v>
      </c>
      <c r="H2985" s="137">
        <f>IFERROR((Table19[[#This Row],[_202310]]-Table19[[#This Row],[_201910]])/Table19[[#This Row],[_201910]]*1,"")</f>
        <v>-1.6791044776119403E-2</v>
      </c>
    </row>
    <row r="2986" spans="1:8">
      <c r="A2986" s="132">
        <v>221397</v>
      </c>
      <c r="B2986" s="133" t="s">
        <v>1150</v>
      </c>
      <c r="C2986" s="134">
        <v>789</v>
      </c>
      <c r="D2986" s="134">
        <v>678</v>
      </c>
      <c r="E2986" s="134">
        <v>643</v>
      </c>
      <c r="F2986" s="134">
        <v>571</v>
      </c>
      <c r="G2986" s="135">
        <v>754</v>
      </c>
      <c r="H2986" s="137">
        <f>IFERROR((Table19[[#This Row],[_202310]]-Table19[[#This Row],[_201910]])/Table19[[#This Row],[_201910]]*1,"")</f>
        <v>-4.4359949302915085E-2</v>
      </c>
    </row>
    <row r="2987" spans="1:8">
      <c r="A2987" s="132">
        <v>221397</v>
      </c>
      <c r="B2987" s="133" t="s">
        <v>1151</v>
      </c>
      <c r="C2987" s="134">
        <v>30</v>
      </c>
      <c r="D2987" s="134">
        <v>32</v>
      </c>
      <c r="E2987" s="134">
        <v>34</v>
      </c>
      <c r="F2987" s="134">
        <v>39</v>
      </c>
      <c r="G2987" s="135">
        <v>36</v>
      </c>
      <c r="H2987" s="137">
        <f>IFERROR((Table19[[#This Row],[_202310]]-Table19[[#This Row],[_201910]])/Table19[[#This Row],[_201910]]*1,"")</f>
        <v>0.2</v>
      </c>
    </row>
    <row r="2988" spans="1:8">
      <c r="A2988" s="132">
        <v>221397</v>
      </c>
      <c r="B2988" s="133" t="s">
        <v>1152</v>
      </c>
      <c r="C2988" s="134">
        <v>22</v>
      </c>
      <c r="D2988" s="134">
        <v>23</v>
      </c>
      <c r="E2988" s="134">
        <v>18</v>
      </c>
      <c r="F2988" s="134">
        <v>20</v>
      </c>
      <c r="G2988" s="135">
        <v>19</v>
      </c>
      <c r="H2988" s="137">
        <f>IFERROR((Table19[[#This Row],[_202310]]-Table19[[#This Row],[_201910]])/Table19[[#This Row],[_201910]]*1,"")</f>
        <v>-0.13636363636363635</v>
      </c>
    </row>
    <row r="2989" spans="1:8">
      <c r="A2989" s="132">
        <v>221397</v>
      </c>
      <c r="B2989" s="133" t="s">
        <v>1153</v>
      </c>
      <c r="C2989" s="134">
        <v>2</v>
      </c>
      <c r="D2989" s="134">
        <v>1</v>
      </c>
      <c r="E2989" s="134">
        <v>0</v>
      </c>
      <c r="F2989" s="134">
        <v>1</v>
      </c>
      <c r="G2989" s="135">
        <v>1</v>
      </c>
      <c r="H2989" s="137">
        <f>IFERROR((Table19[[#This Row],[_202310]]-Table19[[#This Row],[_201910]])/Table19[[#This Row],[_201910]]*1,"")</f>
        <v>-0.5</v>
      </c>
    </row>
    <row r="2990" spans="1:8">
      <c r="A2990" s="132">
        <v>221397</v>
      </c>
      <c r="B2990" s="133" t="s">
        <v>1154</v>
      </c>
      <c r="C2990" s="134">
        <v>20</v>
      </c>
      <c r="D2990" s="134">
        <v>22</v>
      </c>
      <c r="E2990" s="134">
        <v>17</v>
      </c>
      <c r="F2990" s="134">
        <v>19</v>
      </c>
      <c r="G2990" s="135">
        <v>18</v>
      </c>
      <c r="H2990" s="137">
        <f>IFERROR((Table19[[#This Row],[_202310]]-Table19[[#This Row],[_201910]])/Table19[[#This Row],[_201910]]*1,"")</f>
        <v>-0.1</v>
      </c>
    </row>
    <row r="2991" spans="1:8">
      <c r="A2991" s="132">
        <v>221397</v>
      </c>
      <c r="B2991" s="133" t="s">
        <v>1155</v>
      </c>
      <c r="C2991" s="134">
        <v>47</v>
      </c>
      <c r="D2991" s="134">
        <v>45</v>
      </c>
      <c r="E2991" s="134">
        <v>49</v>
      </c>
      <c r="F2991" s="134">
        <v>41</v>
      </c>
      <c r="G2991" s="135">
        <v>45</v>
      </c>
      <c r="H2991" s="137">
        <f>IFERROR((Table19[[#This Row],[_202310]]-Table19[[#This Row],[_201910]])/Table19[[#This Row],[_201910]]*1,"")</f>
        <v>-4.2553191489361701E-2</v>
      </c>
    </row>
    <row r="2992" spans="1:8">
      <c r="A2992" s="132">
        <v>221485</v>
      </c>
      <c r="B2992" s="133" t="s">
        <v>1130</v>
      </c>
      <c r="C2992" s="134">
        <v>2713</v>
      </c>
      <c r="D2992" s="134">
        <v>1796</v>
      </c>
      <c r="E2992" s="134">
        <v>1683</v>
      </c>
      <c r="F2992" s="134">
        <v>1657</v>
      </c>
      <c r="G2992" s="135">
        <v>2349</v>
      </c>
      <c r="H2992" s="137">
        <f>IFERROR((Table19[[#This Row],[_202310]]-Table19[[#This Row],[_201910]])/Table19[[#This Row],[_201910]]*1,"")</f>
        <v>-0.13416881680796167</v>
      </c>
    </row>
    <row r="2993" spans="1:8">
      <c r="A2993" s="132">
        <v>221485</v>
      </c>
      <c r="B2993" s="133" t="s">
        <v>1131</v>
      </c>
      <c r="C2993" s="134">
        <v>0</v>
      </c>
      <c r="D2993" s="134">
        <v>0</v>
      </c>
      <c r="E2993" s="134">
        <v>0</v>
      </c>
      <c r="F2993" s="134">
        <v>0</v>
      </c>
      <c r="G2993" s="135">
        <v>0</v>
      </c>
      <c r="H2993" s="137" t="str">
        <f>IFERROR((Table19[[#This Row],[_202310]]-Table19[[#This Row],[_201910]])/Table19[[#This Row],[_201910]]*1,"")</f>
        <v/>
      </c>
    </row>
    <row r="2994" spans="1:8">
      <c r="A2994" s="132">
        <v>221485</v>
      </c>
      <c r="B2994" s="133" t="s">
        <v>1132</v>
      </c>
      <c r="C2994" s="134">
        <v>2713</v>
      </c>
      <c r="D2994" s="134">
        <v>1796</v>
      </c>
      <c r="E2994" s="134">
        <v>1683</v>
      </c>
      <c r="F2994" s="134">
        <v>1657</v>
      </c>
      <c r="G2994" s="135">
        <v>2349</v>
      </c>
      <c r="H2994" s="137">
        <f>IFERROR((Table19[[#This Row],[_202310]]-Table19[[#This Row],[_201910]])/Table19[[#This Row],[_201910]]*1,"")</f>
        <v>-0.13416881680796167</v>
      </c>
    </row>
    <row r="2995" spans="1:8">
      <c r="A2995" s="132">
        <v>221485</v>
      </c>
      <c r="B2995" s="133" t="s">
        <v>1133</v>
      </c>
      <c r="C2995" s="134">
        <v>46</v>
      </c>
      <c r="D2995" s="134">
        <v>37</v>
      </c>
      <c r="E2995" s="134">
        <v>26</v>
      </c>
      <c r="F2995" s="134">
        <v>33</v>
      </c>
      <c r="G2995" s="135">
        <v>27</v>
      </c>
      <c r="H2995" s="137">
        <f>IFERROR((Table19[[#This Row],[_202310]]-Table19[[#This Row],[_201910]])/Table19[[#This Row],[_201910]]*1,"")</f>
        <v>-0.41304347826086957</v>
      </c>
    </row>
    <row r="2996" spans="1:8">
      <c r="A2996" s="132">
        <v>221485</v>
      </c>
      <c r="B2996" s="133" t="s">
        <v>1134</v>
      </c>
      <c r="C2996" s="134">
        <v>196</v>
      </c>
      <c r="D2996" s="134">
        <v>171</v>
      </c>
      <c r="E2996" s="134">
        <v>196</v>
      </c>
      <c r="F2996" s="134">
        <v>193</v>
      </c>
      <c r="G2996" s="135">
        <v>307</v>
      </c>
      <c r="H2996" s="137">
        <f>IFERROR((Table19[[#This Row],[_202310]]-Table19[[#This Row],[_201910]])/Table19[[#This Row],[_201910]]*1,"")</f>
        <v>0.56632653061224492</v>
      </c>
    </row>
    <row r="2997" spans="1:8">
      <c r="A2997" s="132">
        <v>221485</v>
      </c>
      <c r="B2997" s="133" t="s">
        <v>1135</v>
      </c>
      <c r="C2997" s="134" t="s">
        <v>129</v>
      </c>
      <c r="D2997" s="134" t="s">
        <v>129</v>
      </c>
      <c r="E2997" s="134" t="s">
        <v>129</v>
      </c>
      <c r="F2997" s="134" t="s">
        <v>129</v>
      </c>
      <c r="G2997" s="135" t="s">
        <v>129</v>
      </c>
      <c r="H2997" s="137" t="str">
        <f>IFERROR((Table19[[#This Row],[_202310]]-Table19[[#This Row],[_201910]])/Table19[[#This Row],[_201910]]*1,"")</f>
        <v/>
      </c>
    </row>
    <row r="2998" spans="1:8">
      <c r="A2998" s="132">
        <v>221485</v>
      </c>
      <c r="B2998" s="133" t="s">
        <v>1136</v>
      </c>
      <c r="C2998" s="134">
        <v>242</v>
      </c>
      <c r="D2998" s="134">
        <v>208</v>
      </c>
      <c r="E2998" s="134">
        <v>222</v>
      </c>
      <c r="F2998" s="134">
        <v>226</v>
      </c>
      <c r="G2998" s="135">
        <v>334</v>
      </c>
      <c r="H2998" s="137">
        <f>IFERROR((Table19[[#This Row],[_202310]]-Table19[[#This Row],[_201910]])/Table19[[#This Row],[_201910]]*1,"")</f>
        <v>0.38016528925619836</v>
      </c>
    </row>
    <row r="2999" spans="1:8">
      <c r="A2999" s="132">
        <v>221485</v>
      </c>
      <c r="B2999" s="133" t="s">
        <v>1137</v>
      </c>
      <c r="C2999" s="134">
        <v>9</v>
      </c>
      <c r="D2999" s="134">
        <v>12</v>
      </c>
      <c r="E2999" s="134">
        <v>13</v>
      </c>
      <c r="F2999" s="134">
        <v>14</v>
      </c>
      <c r="G2999" s="135">
        <v>14</v>
      </c>
      <c r="H2999" s="137">
        <f>IFERROR((Table19[[#This Row],[_202310]]-Table19[[#This Row],[_201910]])/Table19[[#This Row],[_201910]]*1,"")</f>
        <v>0.55555555555555558</v>
      </c>
    </row>
    <row r="3000" spans="1:8">
      <c r="A3000" s="132">
        <v>221485</v>
      </c>
      <c r="B3000" s="133" t="s">
        <v>1138</v>
      </c>
      <c r="C3000" s="134">
        <v>45</v>
      </c>
      <c r="D3000" s="134">
        <v>39</v>
      </c>
      <c r="E3000" s="134">
        <v>29</v>
      </c>
      <c r="F3000" s="134">
        <v>32</v>
      </c>
      <c r="G3000" s="135">
        <v>27</v>
      </c>
      <c r="H3000" s="137">
        <f>IFERROR((Table19[[#This Row],[_202310]]-Table19[[#This Row],[_201910]])/Table19[[#This Row],[_201910]]*1,"")</f>
        <v>-0.4</v>
      </c>
    </row>
    <row r="3001" spans="1:8">
      <c r="A3001" s="132">
        <v>221485</v>
      </c>
      <c r="B3001" s="133" t="s">
        <v>1139</v>
      </c>
      <c r="C3001" s="134">
        <v>275</v>
      </c>
      <c r="D3001" s="134">
        <v>234</v>
      </c>
      <c r="E3001" s="134">
        <v>268</v>
      </c>
      <c r="F3001" s="134">
        <v>239</v>
      </c>
      <c r="G3001" s="135">
        <v>379</v>
      </c>
      <c r="H3001" s="137">
        <f>IFERROR((Table19[[#This Row],[_202310]]-Table19[[#This Row],[_201910]])/Table19[[#This Row],[_201910]]*1,"")</f>
        <v>0.37818181818181817</v>
      </c>
    </row>
    <row r="3002" spans="1:8">
      <c r="A3002" s="132">
        <v>221485</v>
      </c>
      <c r="B3002" s="133" t="s">
        <v>1140</v>
      </c>
      <c r="C3002" s="134" t="s">
        <v>129</v>
      </c>
      <c r="D3002" s="134" t="s">
        <v>129</v>
      </c>
      <c r="E3002" s="134" t="s">
        <v>129</v>
      </c>
      <c r="F3002" s="134" t="s">
        <v>129</v>
      </c>
      <c r="G3002" s="135" t="s">
        <v>129</v>
      </c>
      <c r="H3002" s="137" t="str">
        <f>IFERROR((Table19[[#This Row],[_202310]]-Table19[[#This Row],[_201910]])/Table19[[#This Row],[_201910]]*1,"")</f>
        <v/>
      </c>
    </row>
    <row r="3003" spans="1:8">
      <c r="A3003" s="132">
        <v>221485</v>
      </c>
      <c r="B3003" s="133" t="s">
        <v>1141</v>
      </c>
      <c r="C3003" s="134">
        <v>320</v>
      </c>
      <c r="D3003" s="134">
        <v>273</v>
      </c>
      <c r="E3003" s="134">
        <v>297</v>
      </c>
      <c r="F3003" s="134">
        <v>271</v>
      </c>
      <c r="G3003" s="135">
        <v>406</v>
      </c>
      <c r="H3003" s="137">
        <f>IFERROR((Table19[[#This Row],[_202310]]-Table19[[#This Row],[_201910]])/Table19[[#This Row],[_201910]]*1,"")</f>
        <v>0.26874999999999999</v>
      </c>
    </row>
    <row r="3004" spans="1:8">
      <c r="A3004" s="132">
        <v>221485</v>
      </c>
      <c r="B3004" s="133" t="s">
        <v>1142</v>
      </c>
      <c r="C3004" s="134">
        <v>12</v>
      </c>
      <c r="D3004" s="134">
        <v>15</v>
      </c>
      <c r="E3004" s="134">
        <v>18</v>
      </c>
      <c r="F3004" s="134">
        <v>16</v>
      </c>
      <c r="G3004" s="135">
        <v>17</v>
      </c>
      <c r="H3004" s="137">
        <f>IFERROR((Table19[[#This Row],[_202310]]-Table19[[#This Row],[_201910]])/Table19[[#This Row],[_201910]]*1,"")</f>
        <v>0.41666666666666669</v>
      </c>
    </row>
    <row r="3005" spans="1:8">
      <c r="A3005" s="132">
        <v>221485</v>
      </c>
      <c r="B3005" s="133" t="s">
        <v>1143</v>
      </c>
      <c r="C3005" s="134">
        <v>45</v>
      </c>
      <c r="D3005" s="134">
        <v>37</v>
      </c>
      <c r="E3005" s="134">
        <v>28</v>
      </c>
      <c r="F3005" s="134">
        <v>30</v>
      </c>
      <c r="G3005" s="135">
        <v>27</v>
      </c>
      <c r="H3005" s="137">
        <f>IFERROR((Table19[[#This Row],[_202310]]-Table19[[#This Row],[_201910]])/Table19[[#This Row],[_201910]]*1,"")</f>
        <v>-0.4</v>
      </c>
    </row>
    <row r="3006" spans="1:8">
      <c r="A3006" s="132">
        <v>221485</v>
      </c>
      <c r="B3006" s="133" t="s">
        <v>1144</v>
      </c>
      <c r="C3006" s="134">
        <v>315</v>
      </c>
      <c r="D3006" s="134">
        <v>258</v>
      </c>
      <c r="E3006" s="134">
        <v>281</v>
      </c>
      <c r="F3006" s="134">
        <v>254</v>
      </c>
      <c r="G3006" s="135">
        <v>404</v>
      </c>
      <c r="H3006" s="137">
        <f>IFERROR((Table19[[#This Row],[_202310]]-Table19[[#This Row],[_201910]])/Table19[[#This Row],[_201910]]*1,"")</f>
        <v>0.28253968253968254</v>
      </c>
    </row>
    <row r="3007" spans="1:8">
      <c r="A3007" s="132">
        <v>221485</v>
      </c>
      <c r="B3007" s="133" t="s">
        <v>1145</v>
      </c>
      <c r="C3007" s="134" t="s">
        <v>129</v>
      </c>
      <c r="D3007" s="134" t="s">
        <v>129</v>
      </c>
      <c r="E3007" s="134" t="s">
        <v>129</v>
      </c>
      <c r="F3007" s="134" t="s">
        <v>129</v>
      </c>
      <c r="G3007" s="135" t="s">
        <v>129</v>
      </c>
      <c r="H3007" s="137" t="str">
        <f>IFERROR((Table19[[#This Row],[_202310]]-Table19[[#This Row],[_201910]])/Table19[[#This Row],[_201910]]*1,"")</f>
        <v/>
      </c>
    </row>
    <row r="3008" spans="1:8">
      <c r="A3008" s="132">
        <v>221485</v>
      </c>
      <c r="B3008" s="133" t="s">
        <v>1146</v>
      </c>
      <c r="C3008" s="134">
        <v>360</v>
      </c>
      <c r="D3008" s="134">
        <v>295</v>
      </c>
      <c r="E3008" s="134">
        <v>309</v>
      </c>
      <c r="F3008" s="134">
        <v>284</v>
      </c>
      <c r="G3008" s="135">
        <v>431</v>
      </c>
      <c r="H3008" s="137">
        <f>IFERROR((Table19[[#This Row],[_202310]]-Table19[[#This Row],[_201910]])/Table19[[#This Row],[_201910]]*1,"")</f>
        <v>0.19722222222222222</v>
      </c>
    </row>
    <row r="3009" spans="1:8">
      <c r="A3009" s="132">
        <v>221485</v>
      </c>
      <c r="B3009" s="133" t="s">
        <v>1147</v>
      </c>
      <c r="C3009" s="134">
        <v>50</v>
      </c>
      <c r="D3009" s="134">
        <v>33</v>
      </c>
      <c r="E3009" s="134">
        <v>32</v>
      </c>
      <c r="F3009" s="134">
        <v>15</v>
      </c>
      <c r="G3009" s="135">
        <v>41</v>
      </c>
      <c r="H3009" s="137">
        <f>IFERROR((Table19[[#This Row],[_202310]]-Table19[[#This Row],[_201910]])/Table19[[#This Row],[_201910]]*1,"")</f>
        <v>-0.18</v>
      </c>
    </row>
    <row r="3010" spans="1:8">
      <c r="A3010" s="132">
        <v>221485</v>
      </c>
      <c r="B3010" s="133" t="s">
        <v>1148</v>
      </c>
      <c r="C3010" s="134">
        <v>237</v>
      </c>
      <c r="D3010" s="134">
        <v>198</v>
      </c>
      <c r="E3010" s="134">
        <v>164</v>
      </c>
      <c r="F3010" s="134">
        <v>494</v>
      </c>
      <c r="G3010" s="135">
        <v>577</v>
      </c>
      <c r="H3010" s="137">
        <f>IFERROR((Table19[[#This Row],[_202310]]-Table19[[#This Row],[_201910]])/Table19[[#This Row],[_201910]]*1,"")</f>
        <v>1.4345991561181435</v>
      </c>
    </row>
    <row r="3011" spans="1:8">
      <c r="A3011" s="132">
        <v>221485</v>
      </c>
      <c r="B3011" s="133" t="s">
        <v>1149</v>
      </c>
      <c r="C3011" s="134">
        <v>2066</v>
      </c>
      <c r="D3011" s="134">
        <v>1270</v>
      </c>
      <c r="E3011" s="134">
        <v>1178</v>
      </c>
      <c r="F3011" s="134">
        <v>864</v>
      </c>
      <c r="G3011" s="135">
        <v>1300</v>
      </c>
      <c r="H3011" s="137">
        <f>IFERROR((Table19[[#This Row],[_202310]]-Table19[[#This Row],[_201910]])/Table19[[#This Row],[_201910]]*1,"")</f>
        <v>-0.37076476282671827</v>
      </c>
    </row>
    <row r="3012" spans="1:8">
      <c r="A3012" s="132">
        <v>221485</v>
      </c>
      <c r="B3012" s="133" t="s">
        <v>1150</v>
      </c>
      <c r="C3012" s="134">
        <v>2353</v>
      </c>
      <c r="D3012" s="134">
        <v>1501</v>
      </c>
      <c r="E3012" s="134">
        <v>1374</v>
      </c>
      <c r="F3012" s="134">
        <v>1373</v>
      </c>
      <c r="G3012" s="135">
        <v>1918</v>
      </c>
      <c r="H3012" s="137">
        <f>IFERROR((Table19[[#This Row],[_202310]]-Table19[[#This Row],[_201910]])/Table19[[#This Row],[_201910]]*1,"")</f>
        <v>-0.18487037824054398</v>
      </c>
    </row>
    <row r="3013" spans="1:8">
      <c r="A3013" s="132">
        <v>221485</v>
      </c>
      <c r="B3013" s="133" t="s">
        <v>1151</v>
      </c>
      <c r="C3013" s="134">
        <v>13</v>
      </c>
      <c r="D3013" s="134">
        <v>16</v>
      </c>
      <c r="E3013" s="134">
        <v>18</v>
      </c>
      <c r="F3013" s="134">
        <v>17</v>
      </c>
      <c r="G3013" s="135">
        <v>18</v>
      </c>
      <c r="H3013" s="137">
        <f>IFERROR((Table19[[#This Row],[_202310]]-Table19[[#This Row],[_201910]])/Table19[[#This Row],[_201910]]*1,"")</f>
        <v>0.38461538461538464</v>
      </c>
    </row>
    <row r="3014" spans="1:8">
      <c r="A3014" s="132">
        <v>221485</v>
      </c>
      <c r="B3014" s="133" t="s">
        <v>1152</v>
      </c>
      <c r="C3014" s="134">
        <v>11</v>
      </c>
      <c r="D3014" s="134">
        <v>13</v>
      </c>
      <c r="E3014" s="134">
        <v>12</v>
      </c>
      <c r="F3014" s="134">
        <v>31</v>
      </c>
      <c r="G3014" s="135">
        <v>26</v>
      </c>
      <c r="H3014" s="137">
        <f>IFERROR((Table19[[#This Row],[_202310]]-Table19[[#This Row],[_201910]])/Table19[[#This Row],[_201910]]*1,"")</f>
        <v>1.3636363636363635</v>
      </c>
    </row>
    <row r="3015" spans="1:8">
      <c r="A3015" s="132">
        <v>221485</v>
      </c>
      <c r="B3015" s="133" t="s">
        <v>1153</v>
      </c>
      <c r="C3015" s="134">
        <v>2</v>
      </c>
      <c r="D3015" s="134">
        <v>2</v>
      </c>
      <c r="E3015" s="134">
        <v>2</v>
      </c>
      <c r="F3015" s="134">
        <v>1</v>
      </c>
      <c r="G3015" s="135">
        <v>2</v>
      </c>
      <c r="H3015" s="137">
        <f>IFERROR((Table19[[#This Row],[_202310]]-Table19[[#This Row],[_201910]])/Table19[[#This Row],[_201910]]*1,"")</f>
        <v>0</v>
      </c>
    </row>
    <row r="3016" spans="1:8">
      <c r="A3016" s="132">
        <v>221485</v>
      </c>
      <c r="B3016" s="133" t="s">
        <v>1154</v>
      </c>
      <c r="C3016" s="134">
        <v>9</v>
      </c>
      <c r="D3016" s="134">
        <v>11</v>
      </c>
      <c r="E3016" s="134">
        <v>10</v>
      </c>
      <c r="F3016" s="134">
        <v>30</v>
      </c>
      <c r="G3016" s="135">
        <v>25</v>
      </c>
      <c r="H3016" s="137">
        <f>IFERROR((Table19[[#This Row],[_202310]]-Table19[[#This Row],[_201910]])/Table19[[#This Row],[_201910]]*1,"")</f>
        <v>1.7777777777777777</v>
      </c>
    </row>
    <row r="3017" spans="1:8">
      <c r="A3017" s="132">
        <v>221485</v>
      </c>
      <c r="B3017" s="133" t="s">
        <v>1155</v>
      </c>
      <c r="C3017" s="134">
        <v>76</v>
      </c>
      <c r="D3017" s="134">
        <v>71</v>
      </c>
      <c r="E3017" s="134">
        <v>70</v>
      </c>
      <c r="F3017" s="134">
        <v>52</v>
      </c>
      <c r="G3017" s="135">
        <v>55</v>
      </c>
      <c r="H3017" s="137">
        <f>IFERROR((Table19[[#This Row],[_202310]]-Table19[[#This Row],[_201910]])/Table19[[#This Row],[_201910]]*1,"")</f>
        <v>-0.27631578947368424</v>
      </c>
    </row>
    <row r="3018" spans="1:8">
      <c r="A3018" s="132">
        <v>221643</v>
      </c>
      <c r="B3018" s="133" t="s">
        <v>1130</v>
      </c>
      <c r="C3018" s="134">
        <v>2018</v>
      </c>
      <c r="D3018" s="134">
        <v>2026</v>
      </c>
      <c r="E3018" s="134">
        <v>2155</v>
      </c>
      <c r="F3018" s="134">
        <v>2141</v>
      </c>
      <c r="G3018" s="135">
        <v>2420</v>
      </c>
      <c r="H3018" s="137">
        <f>IFERROR((Table19[[#This Row],[_202310]]-Table19[[#This Row],[_201910]])/Table19[[#This Row],[_201910]]*1,"")</f>
        <v>0.19920713577799801</v>
      </c>
    </row>
    <row r="3019" spans="1:8">
      <c r="A3019" s="132">
        <v>221643</v>
      </c>
      <c r="B3019" s="133" t="s">
        <v>1131</v>
      </c>
      <c r="C3019" s="134">
        <v>0</v>
      </c>
      <c r="D3019" s="134">
        <v>0</v>
      </c>
      <c r="E3019" s="134">
        <v>0</v>
      </c>
      <c r="F3019" s="134">
        <v>0</v>
      </c>
      <c r="G3019" s="135">
        <v>0</v>
      </c>
      <c r="H3019" s="137" t="str">
        <f>IFERROR((Table19[[#This Row],[_202310]]-Table19[[#This Row],[_201910]])/Table19[[#This Row],[_201910]]*1,"")</f>
        <v/>
      </c>
    </row>
    <row r="3020" spans="1:8">
      <c r="A3020" s="132">
        <v>221643</v>
      </c>
      <c r="B3020" s="133" t="s">
        <v>1132</v>
      </c>
      <c r="C3020" s="134">
        <v>2018</v>
      </c>
      <c r="D3020" s="134">
        <v>2026</v>
      </c>
      <c r="E3020" s="134">
        <v>2155</v>
      </c>
      <c r="F3020" s="134">
        <v>2141</v>
      </c>
      <c r="G3020" s="135">
        <v>2420</v>
      </c>
      <c r="H3020" s="137">
        <f>IFERROR((Table19[[#This Row],[_202310]]-Table19[[#This Row],[_201910]])/Table19[[#This Row],[_201910]]*1,"")</f>
        <v>0.19920713577799801</v>
      </c>
    </row>
    <row r="3021" spans="1:8">
      <c r="A3021" s="132">
        <v>221643</v>
      </c>
      <c r="B3021" s="133" t="s">
        <v>1133</v>
      </c>
      <c r="C3021" s="134">
        <v>169</v>
      </c>
      <c r="D3021" s="134">
        <v>96</v>
      </c>
      <c r="E3021" s="134">
        <v>107</v>
      </c>
      <c r="F3021" s="134">
        <v>96</v>
      </c>
      <c r="G3021" s="135">
        <v>101</v>
      </c>
      <c r="H3021" s="137">
        <f>IFERROR((Table19[[#This Row],[_202310]]-Table19[[#This Row],[_201910]])/Table19[[#This Row],[_201910]]*1,"")</f>
        <v>-0.40236686390532544</v>
      </c>
    </row>
    <row r="3022" spans="1:8">
      <c r="A3022" s="132">
        <v>221643</v>
      </c>
      <c r="B3022" s="133" t="s">
        <v>1134</v>
      </c>
      <c r="C3022" s="134">
        <v>410</v>
      </c>
      <c r="D3022" s="134">
        <v>457</v>
      </c>
      <c r="E3022" s="134">
        <v>500</v>
      </c>
      <c r="F3022" s="134">
        <v>554</v>
      </c>
      <c r="G3022" s="135">
        <v>689</v>
      </c>
      <c r="H3022" s="137">
        <f>IFERROR((Table19[[#This Row],[_202310]]-Table19[[#This Row],[_201910]])/Table19[[#This Row],[_201910]]*1,"")</f>
        <v>0.68048780487804883</v>
      </c>
    </row>
    <row r="3023" spans="1:8">
      <c r="A3023" s="132">
        <v>221643</v>
      </c>
      <c r="B3023" s="133" t="s">
        <v>1135</v>
      </c>
      <c r="C3023" s="134" t="s">
        <v>129</v>
      </c>
      <c r="D3023" s="134" t="s">
        <v>129</v>
      </c>
      <c r="E3023" s="134" t="s">
        <v>129</v>
      </c>
      <c r="F3023" s="134" t="s">
        <v>129</v>
      </c>
      <c r="G3023" s="135" t="s">
        <v>129</v>
      </c>
      <c r="H3023" s="137" t="str">
        <f>IFERROR((Table19[[#This Row],[_202310]]-Table19[[#This Row],[_201910]])/Table19[[#This Row],[_201910]]*1,"")</f>
        <v/>
      </c>
    </row>
    <row r="3024" spans="1:8">
      <c r="A3024" s="132">
        <v>221643</v>
      </c>
      <c r="B3024" s="133" t="s">
        <v>1136</v>
      </c>
      <c r="C3024" s="134">
        <v>579</v>
      </c>
      <c r="D3024" s="134">
        <v>553</v>
      </c>
      <c r="E3024" s="134">
        <v>607</v>
      </c>
      <c r="F3024" s="134">
        <v>650</v>
      </c>
      <c r="G3024" s="135">
        <v>790</v>
      </c>
      <c r="H3024" s="137">
        <f>IFERROR((Table19[[#This Row],[_202310]]-Table19[[#This Row],[_201910]])/Table19[[#This Row],[_201910]]*1,"")</f>
        <v>0.36442141623488772</v>
      </c>
    </row>
    <row r="3025" spans="1:8">
      <c r="A3025" s="132">
        <v>221643</v>
      </c>
      <c r="B3025" s="133" t="s">
        <v>1137</v>
      </c>
      <c r="C3025" s="134">
        <v>29</v>
      </c>
      <c r="D3025" s="134">
        <v>27</v>
      </c>
      <c r="E3025" s="134">
        <v>28</v>
      </c>
      <c r="F3025" s="134">
        <v>30</v>
      </c>
      <c r="G3025" s="135">
        <v>33</v>
      </c>
      <c r="H3025" s="137">
        <f>IFERROR((Table19[[#This Row],[_202310]]-Table19[[#This Row],[_201910]])/Table19[[#This Row],[_201910]]*1,"")</f>
        <v>0.13793103448275862</v>
      </c>
    </row>
    <row r="3026" spans="1:8">
      <c r="A3026" s="132">
        <v>221643</v>
      </c>
      <c r="B3026" s="133" t="s">
        <v>1138</v>
      </c>
      <c r="C3026" s="134">
        <v>146</v>
      </c>
      <c r="D3026" s="134">
        <v>84</v>
      </c>
      <c r="E3026" s="134">
        <v>85</v>
      </c>
      <c r="F3026" s="134">
        <v>87</v>
      </c>
      <c r="G3026" s="135">
        <v>96</v>
      </c>
      <c r="H3026" s="137">
        <f>IFERROR((Table19[[#This Row],[_202310]]-Table19[[#This Row],[_201910]])/Table19[[#This Row],[_201910]]*1,"")</f>
        <v>-0.34246575342465752</v>
      </c>
    </row>
    <row r="3027" spans="1:8">
      <c r="A3027" s="132">
        <v>221643</v>
      </c>
      <c r="B3027" s="133" t="s">
        <v>1139</v>
      </c>
      <c r="C3027" s="134">
        <v>509</v>
      </c>
      <c r="D3027" s="134">
        <v>531</v>
      </c>
      <c r="E3027" s="134">
        <v>602</v>
      </c>
      <c r="F3027" s="134">
        <v>633</v>
      </c>
      <c r="G3027" s="135">
        <v>755</v>
      </c>
      <c r="H3027" s="137">
        <f>IFERROR((Table19[[#This Row],[_202310]]-Table19[[#This Row],[_201910]])/Table19[[#This Row],[_201910]]*1,"")</f>
        <v>0.48330058939096265</v>
      </c>
    </row>
    <row r="3028" spans="1:8">
      <c r="A3028" s="132">
        <v>221643</v>
      </c>
      <c r="B3028" s="133" t="s">
        <v>1140</v>
      </c>
      <c r="C3028" s="134" t="s">
        <v>129</v>
      </c>
      <c r="D3028" s="134" t="s">
        <v>129</v>
      </c>
      <c r="E3028" s="134" t="s">
        <v>129</v>
      </c>
      <c r="F3028" s="134" t="s">
        <v>129</v>
      </c>
      <c r="G3028" s="135" t="s">
        <v>129</v>
      </c>
      <c r="H3028" s="137" t="str">
        <f>IFERROR((Table19[[#This Row],[_202310]]-Table19[[#This Row],[_201910]])/Table19[[#This Row],[_201910]]*1,"")</f>
        <v/>
      </c>
    </row>
    <row r="3029" spans="1:8">
      <c r="A3029" s="132">
        <v>221643</v>
      </c>
      <c r="B3029" s="133" t="s">
        <v>1141</v>
      </c>
      <c r="C3029" s="134">
        <v>655</v>
      </c>
      <c r="D3029" s="134">
        <v>615</v>
      </c>
      <c r="E3029" s="134">
        <v>687</v>
      </c>
      <c r="F3029" s="134">
        <v>720</v>
      </c>
      <c r="G3029" s="135">
        <v>851</v>
      </c>
      <c r="H3029" s="137">
        <f>IFERROR((Table19[[#This Row],[_202310]]-Table19[[#This Row],[_201910]])/Table19[[#This Row],[_201910]]*1,"")</f>
        <v>0.29923664122137406</v>
      </c>
    </row>
    <row r="3030" spans="1:8">
      <c r="A3030" s="132">
        <v>221643</v>
      </c>
      <c r="B3030" s="133" t="s">
        <v>1142</v>
      </c>
      <c r="C3030" s="134">
        <v>32</v>
      </c>
      <c r="D3030" s="134">
        <v>30</v>
      </c>
      <c r="E3030" s="134">
        <v>32</v>
      </c>
      <c r="F3030" s="134">
        <v>34</v>
      </c>
      <c r="G3030" s="135">
        <v>35</v>
      </c>
      <c r="H3030" s="137">
        <f>IFERROR((Table19[[#This Row],[_202310]]-Table19[[#This Row],[_201910]])/Table19[[#This Row],[_201910]]*1,"")</f>
        <v>9.375E-2</v>
      </c>
    </row>
    <row r="3031" spans="1:8">
      <c r="A3031" s="132">
        <v>221643</v>
      </c>
      <c r="B3031" s="133" t="s">
        <v>1143</v>
      </c>
      <c r="C3031" s="134">
        <v>143</v>
      </c>
      <c r="D3031" s="134">
        <v>83</v>
      </c>
      <c r="E3031" s="134">
        <v>85</v>
      </c>
      <c r="F3031" s="134">
        <v>84</v>
      </c>
      <c r="G3031" s="135">
        <v>94</v>
      </c>
      <c r="H3031" s="137">
        <f>IFERROR((Table19[[#This Row],[_202310]]-Table19[[#This Row],[_201910]])/Table19[[#This Row],[_201910]]*1,"")</f>
        <v>-0.34265734265734266</v>
      </c>
    </row>
    <row r="3032" spans="1:8">
      <c r="A3032" s="132">
        <v>221643</v>
      </c>
      <c r="B3032" s="133" t="s">
        <v>1144</v>
      </c>
      <c r="C3032" s="134">
        <v>533</v>
      </c>
      <c r="D3032" s="134">
        <v>567</v>
      </c>
      <c r="E3032" s="134">
        <v>637</v>
      </c>
      <c r="F3032" s="134">
        <v>661</v>
      </c>
      <c r="G3032" s="135">
        <v>780</v>
      </c>
      <c r="H3032" s="137">
        <f>IFERROR((Table19[[#This Row],[_202310]]-Table19[[#This Row],[_201910]])/Table19[[#This Row],[_201910]]*1,"")</f>
        <v>0.46341463414634149</v>
      </c>
    </row>
    <row r="3033" spans="1:8">
      <c r="A3033" s="132">
        <v>221643</v>
      </c>
      <c r="B3033" s="133" t="s">
        <v>1145</v>
      </c>
      <c r="C3033" s="134" t="s">
        <v>129</v>
      </c>
      <c r="D3033" s="134" t="s">
        <v>129</v>
      </c>
      <c r="E3033" s="134" t="s">
        <v>129</v>
      </c>
      <c r="F3033" s="134" t="s">
        <v>129</v>
      </c>
      <c r="G3033" s="135" t="s">
        <v>129</v>
      </c>
      <c r="H3033" s="137" t="str">
        <f>IFERROR((Table19[[#This Row],[_202310]]-Table19[[#This Row],[_201910]])/Table19[[#This Row],[_201910]]*1,"")</f>
        <v/>
      </c>
    </row>
    <row r="3034" spans="1:8">
      <c r="A3034" s="132">
        <v>221643</v>
      </c>
      <c r="B3034" s="133" t="s">
        <v>1146</v>
      </c>
      <c r="C3034" s="134">
        <v>676</v>
      </c>
      <c r="D3034" s="134">
        <v>650</v>
      </c>
      <c r="E3034" s="134">
        <v>722</v>
      </c>
      <c r="F3034" s="134">
        <v>745</v>
      </c>
      <c r="G3034" s="135">
        <v>874</v>
      </c>
      <c r="H3034" s="137">
        <f>IFERROR((Table19[[#This Row],[_202310]]-Table19[[#This Row],[_201910]])/Table19[[#This Row],[_201910]]*1,"")</f>
        <v>0.29289940828402367</v>
      </c>
    </row>
    <row r="3035" spans="1:8">
      <c r="A3035" s="132">
        <v>221643</v>
      </c>
      <c r="B3035" s="133" t="s">
        <v>1147</v>
      </c>
      <c r="C3035" s="134">
        <v>34</v>
      </c>
      <c r="D3035" s="134">
        <v>30</v>
      </c>
      <c r="E3035" s="134">
        <v>24</v>
      </c>
      <c r="F3035" s="134">
        <v>26</v>
      </c>
      <c r="G3035" s="135">
        <v>20</v>
      </c>
      <c r="H3035" s="137">
        <f>IFERROR((Table19[[#This Row],[_202310]]-Table19[[#This Row],[_201910]])/Table19[[#This Row],[_201910]]*1,"")</f>
        <v>-0.41176470588235292</v>
      </c>
    </row>
    <row r="3036" spans="1:8">
      <c r="A3036" s="132">
        <v>221643</v>
      </c>
      <c r="B3036" s="133" t="s">
        <v>1148</v>
      </c>
      <c r="C3036" s="134">
        <v>126</v>
      </c>
      <c r="D3036" s="134">
        <v>126</v>
      </c>
      <c r="E3036" s="134">
        <v>125</v>
      </c>
      <c r="F3036" s="134">
        <v>465</v>
      </c>
      <c r="G3036" s="135">
        <v>468</v>
      </c>
      <c r="H3036" s="137">
        <f>IFERROR((Table19[[#This Row],[_202310]]-Table19[[#This Row],[_201910]])/Table19[[#This Row],[_201910]]*1,"")</f>
        <v>2.7142857142857144</v>
      </c>
    </row>
    <row r="3037" spans="1:8">
      <c r="A3037" s="132">
        <v>221643</v>
      </c>
      <c r="B3037" s="133" t="s">
        <v>1149</v>
      </c>
      <c r="C3037" s="134">
        <v>1182</v>
      </c>
      <c r="D3037" s="134">
        <v>1220</v>
      </c>
      <c r="E3037" s="134">
        <v>1284</v>
      </c>
      <c r="F3037" s="134">
        <v>905</v>
      </c>
      <c r="G3037" s="135">
        <v>1058</v>
      </c>
      <c r="H3037" s="137">
        <f>IFERROR((Table19[[#This Row],[_202310]]-Table19[[#This Row],[_201910]])/Table19[[#This Row],[_201910]]*1,"")</f>
        <v>-0.10490693739424704</v>
      </c>
    </row>
    <row r="3038" spans="1:8">
      <c r="A3038" s="132">
        <v>221643</v>
      </c>
      <c r="B3038" s="133" t="s">
        <v>1150</v>
      </c>
      <c r="C3038" s="134">
        <v>1342</v>
      </c>
      <c r="D3038" s="134">
        <v>1376</v>
      </c>
      <c r="E3038" s="134">
        <v>1433</v>
      </c>
      <c r="F3038" s="134">
        <v>1396</v>
      </c>
      <c r="G3038" s="135">
        <v>1546</v>
      </c>
      <c r="H3038" s="137">
        <f>IFERROR((Table19[[#This Row],[_202310]]-Table19[[#This Row],[_201910]])/Table19[[#This Row],[_201910]]*1,"")</f>
        <v>0.15201192250372578</v>
      </c>
    </row>
    <row r="3039" spans="1:8">
      <c r="A3039" s="132">
        <v>221643</v>
      </c>
      <c r="B3039" s="133" t="s">
        <v>1151</v>
      </c>
      <c r="C3039" s="134">
        <v>33</v>
      </c>
      <c r="D3039" s="134">
        <v>32</v>
      </c>
      <c r="E3039" s="134">
        <v>34</v>
      </c>
      <c r="F3039" s="134">
        <v>35</v>
      </c>
      <c r="G3039" s="135">
        <v>36</v>
      </c>
      <c r="H3039" s="137">
        <f>IFERROR((Table19[[#This Row],[_202310]]-Table19[[#This Row],[_201910]])/Table19[[#This Row],[_201910]]*1,"")</f>
        <v>9.0909090909090912E-2</v>
      </c>
    </row>
    <row r="3040" spans="1:8">
      <c r="A3040" s="132">
        <v>221643</v>
      </c>
      <c r="B3040" s="133" t="s">
        <v>1152</v>
      </c>
      <c r="C3040" s="134">
        <v>8</v>
      </c>
      <c r="D3040" s="134">
        <v>8</v>
      </c>
      <c r="E3040" s="134">
        <v>7</v>
      </c>
      <c r="F3040" s="134">
        <v>23</v>
      </c>
      <c r="G3040" s="135">
        <v>20</v>
      </c>
      <c r="H3040" s="137">
        <f>IFERROR((Table19[[#This Row],[_202310]]-Table19[[#This Row],[_201910]])/Table19[[#This Row],[_201910]]*1,"")</f>
        <v>1.5</v>
      </c>
    </row>
    <row r="3041" spans="1:8">
      <c r="A3041" s="132">
        <v>221643</v>
      </c>
      <c r="B3041" s="133" t="s">
        <v>1153</v>
      </c>
      <c r="C3041" s="134">
        <v>2</v>
      </c>
      <c r="D3041" s="134">
        <v>1</v>
      </c>
      <c r="E3041" s="134">
        <v>1</v>
      </c>
      <c r="F3041" s="134">
        <v>1</v>
      </c>
      <c r="G3041" s="135">
        <v>1</v>
      </c>
      <c r="H3041" s="137">
        <f>IFERROR((Table19[[#This Row],[_202310]]-Table19[[#This Row],[_201910]])/Table19[[#This Row],[_201910]]*1,"")</f>
        <v>-0.5</v>
      </c>
    </row>
    <row r="3042" spans="1:8">
      <c r="A3042" s="132">
        <v>221643</v>
      </c>
      <c r="B3042" s="133" t="s">
        <v>1154</v>
      </c>
      <c r="C3042" s="134">
        <v>6</v>
      </c>
      <c r="D3042" s="134">
        <v>6</v>
      </c>
      <c r="E3042" s="134">
        <v>6</v>
      </c>
      <c r="F3042" s="134">
        <v>22</v>
      </c>
      <c r="G3042" s="135">
        <v>19</v>
      </c>
      <c r="H3042" s="137">
        <f>IFERROR((Table19[[#This Row],[_202310]]-Table19[[#This Row],[_201910]])/Table19[[#This Row],[_201910]]*1,"")</f>
        <v>2.1666666666666665</v>
      </c>
    </row>
    <row r="3043" spans="1:8">
      <c r="A3043" s="132">
        <v>221643</v>
      </c>
      <c r="B3043" s="133" t="s">
        <v>1155</v>
      </c>
      <c r="C3043" s="134">
        <v>59</v>
      </c>
      <c r="D3043" s="134">
        <v>60</v>
      </c>
      <c r="E3043" s="134">
        <v>60</v>
      </c>
      <c r="F3043" s="134">
        <v>42</v>
      </c>
      <c r="G3043" s="135">
        <v>44</v>
      </c>
      <c r="H3043" s="137">
        <f>IFERROR((Table19[[#This Row],[_202310]]-Table19[[#This Row],[_201910]])/Table19[[#This Row],[_201910]]*1,"")</f>
        <v>-0.25423728813559321</v>
      </c>
    </row>
    <row r="3044" spans="1:8">
      <c r="A3044" s="132">
        <v>221908</v>
      </c>
      <c r="B3044" s="133" t="s">
        <v>1130</v>
      </c>
      <c r="C3044" s="134">
        <v>1275</v>
      </c>
      <c r="D3044" s="134">
        <v>1210</v>
      </c>
      <c r="E3044" s="134">
        <v>1099</v>
      </c>
      <c r="F3044" s="134">
        <v>1295</v>
      </c>
      <c r="G3044" s="135">
        <v>1568</v>
      </c>
      <c r="H3044" s="137">
        <f>IFERROR((Table19[[#This Row],[_202310]]-Table19[[#This Row],[_201910]])/Table19[[#This Row],[_201910]]*1,"")</f>
        <v>0.22980392156862745</v>
      </c>
    </row>
    <row r="3045" spans="1:8">
      <c r="A3045" s="132">
        <v>221908</v>
      </c>
      <c r="B3045" s="133" t="s">
        <v>1131</v>
      </c>
      <c r="C3045" s="134">
        <v>0</v>
      </c>
      <c r="D3045" s="134">
        <v>0</v>
      </c>
      <c r="E3045" s="134">
        <v>0</v>
      </c>
      <c r="F3045" s="134">
        <v>0</v>
      </c>
      <c r="G3045" s="135">
        <v>0</v>
      </c>
      <c r="H3045" s="137" t="str">
        <f>IFERROR((Table19[[#This Row],[_202310]]-Table19[[#This Row],[_201910]])/Table19[[#This Row],[_201910]]*1,"")</f>
        <v/>
      </c>
    </row>
    <row r="3046" spans="1:8">
      <c r="A3046" s="132">
        <v>221908</v>
      </c>
      <c r="B3046" s="133" t="s">
        <v>1132</v>
      </c>
      <c r="C3046" s="134">
        <v>1275</v>
      </c>
      <c r="D3046" s="134">
        <v>1210</v>
      </c>
      <c r="E3046" s="134">
        <v>1099</v>
      </c>
      <c r="F3046" s="134">
        <v>1295</v>
      </c>
      <c r="G3046" s="135">
        <v>1568</v>
      </c>
      <c r="H3046" s="137">
        <f>IFERROR((Table19[[#This Row],[_202310]]-Table19[[#This Row],[_201910]])/Table19[[#This Row],[_201910]]*1,"")</f>
        <v>0.22980392156862745</v>
      </c>
    </row>
    <row r="3047" spans="1:8">
      <c r="A3047" s="132">
        <v>221908</v>
      </c>
      <c r="B3047" s="133" t="s">
        <v>1133</v>
      </c>
      <c r="C3047" s="134">
        <v>17</v>
      </c>
      <c r="D3047" s="134">
        <v>22</v>
      </c>
      <c r="E3047" s="134">
        <v>19</v>
      </c>
      <c r="F3047" s="134">
        <v>38</v>
      </c>
      <c r="G3047" s="135">
        <v>29</v>
      </c>
      <c r="H3047" s="137">
        <f>IFERROR((Table19[[#This Row],[_202310]]-Table19[[#This Row],[_201910]])/Table19[[#This Row],[_201910]]*1,"")</f>
        <v>0.70588235294117652</v>
      </c>
    </row>
    <row r="3048" spans="1:8">
      <c r="A3048" s="132">
        <v>221908</v>
      </c>
      <c r="B3048" s="133" t="s">
        <v>1134</v>
      </c>
      <c r="C3048" s="134">
        <v>244</v>
      </c>
      <c r="D3048" s="134">
        <v>241</v>
      </c>
      <c r="E3048" s="134">
        <v>273</v>
      </c>
      <c r="F3048" s="134">
        <v>337</v>
      </c>
      <c r="G3048" s="135">
        <v>480</v>
      </c>
      <c r="H3048" s="137">
        <f>IFERROR((Table19[[#This Row],[_202310]]-Table19[[#This Row],[_201910]])/Table19[[#This Row],[_201910]]*1,"")</f>
        <v>0.96721311475409832</v>
      </c>
    </row>
    <row r="3049" spans="1:8">
      <c r="A3049" s="132">
        <v>221908</v>
      </c>
      <c r="B3049" s="133" t="s">
        <v>1135</v>
      </c>
      <c r="C3049" s="134" t="s">
        <v>129</v>
      </c>
      <c r="D3049" s="134" t="s">
        <v>129</v>
      </c>
      <c r="E3049" s="134" t="s">
        <v>129</v>
      </c>
      <c r="F3049" s="134" t="s">
        <v>129</v>
      </c>
      <c r="G3049" s="135" t="s">
        <v>129</v>
      </c>
      <c r="H3049" s="137" t="str">
        <f>IFERROR((Table19[[#This Row],[_202310]]-Table19[[#This Row],[_201910]])/Table19[[#This Row],[_201910]]*1,"")</f>
        <v/>
      </c>
    </row>
    <row r="3050" spans="1:8">
      <c r="A3050" s="132">
        <v>221908</v>
      </c>
      <c r="B3050" s="133" t="s">
        <v>1136</v>
      </c>
      <c r="C3050" s="134">
        <v>261</v>
      </c>
      <c r="D3050" s="134">
        <v>263</v>
      </c>
      <c r="E3050" s="134">
        <v>292</v>
      </c>
      <c r="F3050" s="134">
        <v>375</v>
      </c>
      <c r="G3050" s="135">
        <v>509</v>
      </c>
      <c r="H3050" s="137">
        <f>IFERROR((Table19[[#This Row],[_202310]]-Table19[[#This Row],[_201910]])/Table19[[#This Row],[_201910]]*1,"")</f>
        <v>0.95019157088122608</v>
      </c>
    </row>
    <row r="3051" spans="1:8">
      <c r="A3051" s="132">
        <v>221908</v>
      </c>
      <c r="B3051" s="133" t="s">
        <v>1137</v>
      </c>
      <c r="C3051" s="134">
        <v>20</v>
      </c>
      <c r="D3051" s="134">
        <v>22</v>
      </c>
      <c r="E3051" s="134">
        <v>27</v>
      </c>
      <c r="F3051" s="134">
        <v>29</v>
      </c>
      <c r="G3051" s="135">
        <v>32</v>
      </c>
      <c r="H3051" s="137">
        <f>IFERROR((Table19[[#This Row],[_202310]]-Table19[[#This Row],[_201910]])/Table19[[#This Row],[_201910]]*1,"")</f>
        <v>0.6</v>
      </c>
    </row>
    <row r="3052" spans="1:8">
      <c r="A3052" s="132">
        <v>221908</v>
      </c>
      <c r="B3052" s="133" t="s">
        <v>1138</v>
      </c>
      <c r="C3052" s="134">
        <v>17</v>
      </c>
      <c r="D3052" s="134">
        <v>23</v>
      </c>
      <c r="E3052" s="134">
        <v>23</v>
      </c>
      <c r="F3052" s="134">
        <v>36</v>
      </c>
      <c r="G3052" s="135">
        <v>33</v>
      </c>
      <c r="H3052" s="137">
        <f>IFERROR((Table19[[#This Row],[_202310]]-Table19[[#This Row],[_201910]])/Table19[[#This Row],[_201910]]*1,"")</f>
        <v>0.94117647058823528</v>
      </c>
    </row>
    <row r="3053" spans="1:8">
      <c r="A3053" s="132">
        <v>221908</v>
      </c>
      <c r="B3053" s="133" t="s">
        <v>1139</v>
      </c>
      <c r="C3053" s="134">
        <v>295</v>
      </c>
      <c r="D3053" s="134">
        <v>295</v>
      </c>
      <c r="E3053" s="134">
        <v>323</v>
      </c>
      <c r="F3053" s="134">
        <v>402</v>
      </c>
      <c r="G3053" s="135">
        <v>537</v>
      </c>
      <c r="H3053" s="137">
        <f>IFERROR((Table19[[#This Row],[_202310]]-Table19[[#This Row],[_201910]])/Table19[[#This Row],[_201910]]*1,"")</f>
        <v>0.8203389830508474</v>
      </c>
    </row>
    <row r="3054" spans="1:8">
      <c r="A3054" s="132">
        <v>221908</v>
      </c>
      <c r="B3054" s="133" t="s">
        <v>1140</v>
      </c>
      <c r="C3054" s="134" t="s">
        <v>129</v>
      </c>
      <c r="D3054" s="134" t="s">
        <v>129</v>
      </c>
      <c r="E3054" s="134" t="s">
        <v>129</v>
      </c>
      <c r="F3054" s="134" t="s">
        <v>129</v>
      </c>
      <c r="G3054" s="135" t="s">
        <v>129</v>
      </c>
      <c r="H3054" s="137" t="str">
        <f>IFERROR((Table19[[#This Row],[_202310]]-Table19[[#This Row],[_201910]])/Table19[[#This Row],[_201910]]*1,"")</f>
        <v/>
      </c>
    </row>
    <row r="3055" spans="1:8">
      <c r="A3055" s="132">
        <v>221908</v>
      </c>
      <c r="B3055" s="133" t="s">
        <v>1141</v>
      </c>
      <c r="C3055" s="134">
        <v>312</v>
      </c>
      <c r="D3055" s="134">
        <v>318</v>
      </c>
      <c r="E3055" s="134">
        <v>346</v>
      </c>
      <c r="F3055" s="134">
        <v>438</v>
      </c>
      <c r="G3055" s="135">
        <v>570</v>
      </c>
      <c r="H3055" s="137">
        <f>IFERROR((Table19[[#This Row],[_202310]]-Table19[[#This Row],[_201910]])/Table19[[#This Row],[_201910]]*1,"")</f>
        <v>0.82692307692307687</v>
      </c>
    </row>
    <row r="3056" spans="1:8">
      <c r="A3056" s="132">
        <v>221908</v>
      </c>
      <c r="B3056" s="133" t="s">
        <v>1142</v>
      </c>
      <c r="C3056" s="134">
        <v>24</v>
      </c>
      <c r="D3056" s="134">
        <v>26</v>
      </c>
      <c r="E3056" s="134">
        <v>31</v>
      </c>
      <c r="F3056" s="134">
        <v>34</v>
      </c>
      <c r="G3056" s="135">
        <v>36</v>
      </c>
      <c r="H3056" s="137">
        <f>IFERROR((Table19[[#This Row],[_202310]]-Table19[[#This Row],[_201910]])/Table19[[#This Row],[_201910]]*1,"")</f>
        <v>0.5</v>
      </c>
    </row>
    <row r="3057" spans="1:8">
      <c r="A3057" s="132">
        <v>221908</v>
      </c>
      <c r="B3057" s="133" t="s">
        <v>1143</v>
      </c>
      <c r="C3057" s="134">
        <v>20</v>
      </c>
      <c r="D3057" s="134">
        <v>27</v>
      </c>
      <c r="E3057" s="134">
        <v>22</v>
      </c>
      <c r="F3057" s="134">
        <v>38</v>
      </c>
      <c r="G3057" s="135">
        <v>40</v>
      </c>
      <c r="H3057" s="137">
        <f>IFERROR((Table19[[#This Row],[_202310]]-Table19[[#This Row],[_201910]])/Table19[[#This Row],[_201910]]*1,"")</f>
        <v>1</v>
      </c>
    </row>
    <row r="3058" spans="1:8">
      <c r="A3058" s="132">
        <v>221908</v>
      </c>
      <c r="B3058" s="133" t="s">
        <v>1144</v>
      </c>
      <c r="C3058" s="134">
        <v>317</v>
      </c>
      <c r="D3058" s="134">
        <v>309</v>
      </c>
      <c r="E3058" s="134">
        <v>354</v>
      </c>
      <c r="F3058" s="134">
        <v>422</v>
      </c>
      <c r="G3058" s="135">
        <v>550</v>
      </c>
      <c r="H3058" s="137">
        <f>IFERROR((Table19[[#This Row],[_202310]]-Table19[[#This Row],[_201910]])/Table19[[#This Row],[_201910]]*1,"")</f>
        <v>0.73501577287066244</v>
      </c>
    </row>
    <row r="3059" spans="1:8">
      <c r="A3059" s="132">
        <v>221908</v>
      </c>
      <c r="B3059" s="133" t="s">
        <v>1145</v>
      </c>
      <c r="C3059" s="134" t="s">
        <v>129</v>
      </c>
      <c r="D3059" s="134" t="s">
        <v>129</v>
      </c>
      <c r="E3059" s="134" t="s">
        <v>129</v>
      </c>
      <c r="F3059" s="134" t="s">
        <v>129</v>
      </c>
      <c r="G3059" s="135" t="s">
        <v>129</v>
      </c>
      <c r="H3059" s="137" t="str">
        <f>IFERROR((Table19[[#This Row],[_202310]]-Table19[[#This Row],[_201910]])/Table19[[#This Row],[_201910]]*1,"")</f>
        <v/>
      </c>
    </row>
    <row r="3060" spans="1:8">
      <c r="A3060" s="132">
        <v>221908</v>
      </c>
      <c r="B3060" s="133" t="s">
        <v>1146</v>
      </c>
      <c r="C3060" s="134">
        <v>337</v>
      </c>
      <c r="D3060" s="134">
        <v>336</v>
      </c>
      <c r="E3060" s="134">
        <v>376</v>
      </c>
      <c r="F3060" s="134">
        <v>460</v>
      </c>
      <c r="G3060" s="135">
        <v>590</v>
      </c>
      <c r="H3060" s="137">
        <f>IFERROR((Table19[[#This Row],[_202310]]-Table19[[#This Row],[_201910]])/Table19[[#This Row],[_201910]]*1,"")</f>
        <v>0.75074183976261133</v>
      </c>
    </row>
    <row r="3061" spans="1:8">
      <c r="A3061" s="132">
        <v>221908</v>
      </c>
      <c r="B3061" s="133" t="s">
        <v>1147</v>
      </c>
      <c r="C3061" s="134">
        <v>19</v>
      </c>
      <c r="D3061" s="134">
        <v>23</v>
      </c>
      <c r="E3061" s="134">
        <v>21</v>
      </c>
      <c r="F3061" s="134">
        <v>30</v>
      </c>
      <c r="G3061" s="135">
        <v>30</v>
      </c>
      <c r="H3061" s="137">
        <f>IFERROR((Table19[[#This Row],[_202310]]-Table19[[#This Row],[_201910]])/Table19[[#This Row],[_201910]]*1,"")</f>
        <v>0.57894736842105265</v>
      </c>
    </row>
    <row r="3062" spans="1:8">
      <c r="A3062" s="132">
        <v>221908</v>
      </c>
      <c r="B3062" s="133" t="s">
        <v>1148</v>
      </c>
      <c r="C3062" s="134">
        <v>73</v>
      </c>
      <c r="D3062" s="134">
        <v>69</v>
      </c>
      <c r="E3062" s="134">
        <v>53</v>
      </c>
      <c r="F3062" s="134">
        <v>166</v>
      </c>
      <c r="G3062" s="135">
        <v>191</v>
      </c>
      <c r="H3062" s="137">
        <f>IFERROR((Table19[[#This Row],[_202310]]-Table19[[#This Row],[_201910]])/Table19[[#This Row],[_201910]]*1,"")</f>
        <v>1.6164383561643836</v>
      </c>
    </row>
    <row r="3063" spans="1:8">
      <c r="A3063" s="132">
        <v>221908</v>
      </c>
      <c r="B3063" s="133" t="s">
        <v>1149</v>
      </c>
      <c r="C3063" s="134">
        <v>846</v>
      </c>
      <c r="D3063" s="134">
        <v>782</v>
      </c>
      <c r="E3063" s="134">
        <v>649</v>
      </c>
      <c r="F3063" s="134">
        <v>639</v>
      </c>
      <c r="G3063" s="135">
        <v>757</v>
      </c>
      <c r="H3063" s="137">
        <f>IFERROR((Table19[[#This Row],[_202310]]-Table19[[#This Row],[_201910]])/Table19[[#This Row],[_201910]]*1,"")</f>
        <v>-0.10520094562647754</v>
      </c>
    </row>
    <row r="3064" spans="1:8">
      <c r="A3064" s="132">
        <v>221908</v>
      </c>
      <c r="B3064" s="133" t="s">
        <v>1150</v>
      </c>
      <c r="C3064" s="134">
        <v>938</v>
      </c>
      <c r="D3064" s="134">
        <v>874</v>
      </c>
      <c r="E3064" s="134">
        <v>723</v>
      </c>
      <c r="F3064" s="134">
        <v>835</v>
      </c>
      <c r="G3064" s="135">
        <v>978</v>
      </c>
      <c r="H3064" s="137">
        <f>IFERROR((Table19[[#This Row],[_202310]]-Table19[[#This Row],[_201910]])/Table19[[#This Row],[_201910]]*1,"")</f>
        <v>4.2643923240938165E-2</v>
      </c>
    </row>
    <row r="3065" spans="1:8">
      <c r="A3065" s="132">
        <v>221908</v>
      </c>
      <c r="B3065" s="133" t="s">
        <v>1151</v>
      </c>
      <c r="C3065" s="134">
        <v>26</v>
      </c>
      <c r="D3065" s="134">
        <v>28</v>
      </c>
      <c r="E3065" s="134">
        <v>34</v>
      </c>
      <c r="F3065" s="134">
        <v>36</v>
      </c>
      <c r="G3065" s="135">
        <v>38</v>
      </c>
      <c r="H3065" s="137">
        <f>IFERROR((Table19[[#This Row],[_202310]]-Table19[[#This Row],[_201910]])/Table19[[#This Row],[_201910]]*1,"")</f>
        <v>0.46153846153846156</v>
      </c>
    </row>
    <row r="3066" spans="1:8">
      <c r="A3066" s="132">
        <v>221908</v>
      </c>
      <c r="B3066" s="133" t="s">
        <v>1152</v>
      </c>
      <c r="C3066" s="134">
        <v>7</v>
      </c>
      <c r="D3066" s="134">
        <v>8</v>
      </c>
      <c r="E3066" s="134">
        <v>7</v>
      </c>
      <c r="F3066" s="134">
        <v>15</v>
      </c>
      <c r="G3066" s="135">
        <v>14</v>
      </c>
      <c r="H3066" s="137">
        <f>IFERROR((Table19[[#This Row],[_202310]]-Table19[[#This Row],[_201910]])/Table19[[#This Row],[_201910]]*1,"")</f>
        <v>1</v>
      </c>
    </row>
    <row r="3067" spans="1:8">
      <c r="A3067" s="132">
        <v>221908</v>
      </c>
      <c r="B3067" s="133" t="s">
        <v>1153</v>
      </c>
      <c r="C3067" s="134">
        <v>1</v>
      </c>
      <c r="D3067" s="134">
        <v>2</v>
      </c>
      <c r="E3067" s="134">
        <v>2</v>
      </c>
      <c r="F3067" s="134">
        <v>2</v>
      </c>
      <c r="G3067" s="135">
        <v>2</v>
      </c>
      <c r="H3067" s="137">
        <f>IFERROR((Table19[[#This Row],[_202310]]-Table19[[#This Row],[_201910]])/Table19[[#This Row],[_201910]]*1,"")</f>
        <v>1</v>
      </c>
    </row>
    <row r="3068" spans="1:8">
      <c r="A3068" s="132">
        <v>221908</v>
      </c>
      <c r="B3068" s="133" t="s">
        <v>1154</v>
      </c>
      <c r="C3068" s="134">
        <v>6</v>
      </c>
      <c r="D3068" s="134">
        <v>6</v>
      </c>
      <c r="E3068" s="134">
        <v>5</v>
      </c>
      <c r="F3068" s="134">
        <v>13</v>
      </c>
      <c r="G3068" s="135">
        <v>12</v>
      </c>
      <c r="H3068" s="137">
        <f>IFERROR((Table19[[#This Row],[_202310]]-Table19[[#This Row],[_201910]])/Table19[[#This Row],[_201910]]*1,"")</f>
        <v>1</v>
      </c>
    </row>
    <row r="3069" spans="1:8">
      <c r="A3069" s="132">
        <v>221908</v>
      </c>
      <c r="B3069" s="133" t="s">
        <v>1155</v>
      </c>
      <c r="C3069" s="134">
        <v>66</v>
      </c>
      <c r="D3069" s="134">
        <v>65</v>
      </c>
      <c r="E3069" s="134">
        <v>59</v>
      </c>
      <c r="F3069" s="134">
        <v>49</v>
      </c>
      <c r="G3069" s="135">
        <v>48</v>
      </c>
      <c r="H3069" s="137">
        <f>IFERROR((Table19[[#This Row],[_202310]]-Table19[[#This Row],[_201910]])/Table19[[#This Row],[_201910]]*1,"")</f>
        <v>-0.27272727272727271</v>
      </c>
    </row>
    <row r="3070" spans="1:8">
      <c r="A3070" s="132">
        <v>222053</v>
      </c>
      <c r="B3070" s="133" t="s">
        <v>1130</v>
      </c>
      <c r="C3070" s="134">
        <v>1405</v>
      </c>
      <c r="D3070" s="134">
        <v>1341</v>
      </c>
      <c r="E3070" s="134">
        <v>1310</v>
      </c>
      <c r="F3070" s="134">
        <v>1325</v>
      </c>
      <c r="G3070" s="135">
        <v>2272</v>
      </c>
      <c r="H3070" s="137">
        <f>IFERROR((Table19[[#This Row],[_202310]]-Table19[[#This Row],[_201910]])/Table19[[#This Row],[_201910]]*1,"")</f>
        <v>0.61708185053380782</v>
      </c>
    </row>
    <row r="3071" spans="1:8">
      <c r="A3071" s="132">
        <v>222053</v>
      </c>
      <c r="B3071" s="133" t="s">
        <v>1131</v>
      </c>
      <c r="C3071" s="134">
        <v>2</v>
      </c>
      <c r="D3071" s="134">
        <v>4</v>
      </c>
      <c r="E3071" s="134">
        <v>1</v>
      </c>
      <c r="F3071" s="134">
        <v>0</v>
      </c>
      <c r="G3071" s="135">
        <v>2</v>
      </c>
      <c r="H3071" s="137">
        <f>IFERROR((Table19[[#This Row],[_202310]]-Table19[[#This Row],[_201910]])/Table19[[#This Row],[_201910]]*1,"")</f>
        <v>0</v>
      </c>
    </row>
    <row r="3072" spans="1:8">
      <c r="A3072" s="132">
        <v>222053</v>
      </c>
      <c r="B3072" s="133" t="s">
        <v>1132</v>
      </c>
      <c r="C3072" s="134">
        <v>1403</v>
      </c>
      <c r="D3072" s="134">
        <v>1337</v>
      </c>
      <c r="E3072" s="134">
        <v>1309</v>
      </c>
      <c r="F3072" s="134">
        <v>1325</v>
      </c>
      <c r="G3072" s="135">
        <v>2270</v>
      </c>
      <c r="H3072" s="137">
        <f>IFERROR((Table19[[#This Row],[_202310]]-Table19[[#This Row],[_201910]])/Table19[[#This Row],[_201910]]*1,"")</f>
        <v>0.61796151104775476</v>
      </c>
    </row>
    <row r="3073" spans="1:8">
      <c r="A3073" s="132">
        <v>222053</v>
      </c>
      <c r="B3073" s="133" t="s">
        <v>1133</v>
      </c>
      <c r="C3073" s="134">
        <v>44</v>
      </c>
      <c r="D3073" s="134">
        <v>45</v>
      </c>
      <c r="E3073" s="134">
        <v>40</v>
      </c>
      <c r="F3073" s="134">
        <v>24</v>
      </c>
      <c r="G3073" s="135">
        <v>28</v>
      </c>
      <c r="H3073" s="137">
        <f>IFERROR((Table19[[#This Row],[_202310]]-Table19[[#This Row],[_201910]])/Table19[[#This Row],[_201910]]*1,"")</f>
        <v>-0.36363636363636365</v>
      </c>
    </row>
    <row r="3074" spans="1:8">
      <c r="A3074" s="132">
        <v>222053</v>
      </c>
      <c r="B3074" s="133" t="s">
        <v>1134</v>
      </c>
      <c r="C3074" s="134">
        <v>231</v>
      </c>
      <c r="D3074" s="134">
        <v>259</v>
      </c>
      <c r="E3074" s="134">
        <v>317</v>
      </c>
      <c r="F3074" s="134">
        <v>322</v>
      </c>
      <c r="G3074" s="135">
        <v>557</v>
      </c>
      <c r="H3074" s="137">
        <f>IFERROR((Table19[[#This Row],[_202310]]-Table19[[#This Row],[_201910]])/Table19[[#This Row],[_201910]]*1,"")</f>
        <v>1.4112554112554112</v>
      </c>
    </row>
    <row r="3075" spans="1:8">
      <c r="A3075" s="132">
        <v>222053</v>
      </c>
      <c r="B3075" s="133" t="s">
        <v>1135</v>
      </c>
      <c r="C3075" s="134" t="s">
        <v>129</v>
      </c>
      <c r="D3075" s="134" t="s">
        <v>129</v>
      </c>
      <c r="E3075" s="134" t="s">
        <v>129</v>
      </c>
      <c r="F3075" s="134" t="s">
        <v>129</v>
      </c>
      <c r="G3075" s="135" t="s">
        <v>129</v>
      </c>
      <c r="H3075" s="137" t="str">
        <f>IFERROR((Table19[[#This Row],[_202310]]-Table19[[#This Row],[_201910]])/Table19[[#This Row],[_201910]]*1,"")</f>
        <v/>
      </c>
    </row>
    <row r="3076" spans="1:8">
      <c r="A3076" s="132">
        <v>222053</v>
      </c>
      <c r="B3076" s="133" t="s">
        <v>1136</v>
      </c>
      <c r="C3076" s="134">
        <v>275</v>
      </c>
      <c r="D3076" s="134">
        <v>304</v>
      </c>
      <c r="E3076" s="134">
        <v>357</v>
      </c>
      <c r="F3076" s="134">
        <v>346</v>
      </c>
      <c r="G3076" s="135">
        <v>585</v>
      </c>
      <c r="H3076" s="137">
        <f>IFERROR((Table19[[#This Row],[_202310]]-Table19[[#This Row],[_201910]])/Table19[[#This Row],[_201910]]*1,"")</f>
        <v>1.1272727272727272</v>
      </c>
    </row>
    <row r="3077" spans="1:8">
      <c r="A3077" s="132">
        <v>222053</v>
      </c>
      <c r="B3077" s="133" t="s">
        <v>1137</v>
      </c>
      <c r="C3077" s="134">
        <v>20</v>
      </c>
      <c r="D3077" s="134">
        <v>23</v>
      </c>
      <c r="E3077" s="134">
        <v>27</v>
      </c>
      <c r="F3077" s="134">
        <v>26</v>
      </c>
      <c r="G3077" s="135">
        <v>26</v>
      </c>
      <c r="H3077" s="137">
        <f>IFERROR((Table19[[#This Row],[_202310]]-Table19[[#This Row],[_201910]])/Table19[[#This Row],[_201910]]*1,"")</f>
        <v>0.3</v>
      </c>
    </row>
    <row r="3078" spans="1:8">
      <c r="A3078" s="132">
        <v>222053</v>
      </c>
      <c r="B3078" s="133" t="s">
        <v>1138</v>
      </c>
      <c r="C3078" s="134">
        <v>45</v>
      </c>
      <c r="D3078" s="134">
        <v>46</v>
      </c>
      <c r="E3078" s="134">
        <v>44</v>
      </c>
      <c r="F3078" s="134">
        <v>21</v>
      </c>
      <c r="G3078" s="135">
        <v>28</v>
      </c>
      <c r="H3078" s="137">
        <f>IFERROR((Table19[[#This Row],[_202310]]-Table19[[#This Row],[_201910]])/Table19[[#This Row],[_201910]]*1,"")</f>
        <v>-0.37777777777777777</v>
      </c>
    </row>
    <row r="3079" spans="1:8">
      <c r="A3079" s="132">
        <v>222053</v>
      </c>
      <c r="B3079" s="133" t="s">
        <v>1139</v>
      </c>
      <c r="C3079" s="134">
        <v>288</v>
      </c>
      <c r="D3079" s="134">
        <v>306</v>
      </c>
      <c r="E3079" s="134">
        <v>353</v>
      </c>
      <c r="F3079" s="134">
        <v>373</v>
      </c>
      <c r="G3079" s="135">
        <v>611</v>
      </c>
      <c r="H3079" s="137">
        <f>IFERROR((Table19[[#This Row],[_202310]]-Table19[[#This Row],[_201910]])/Table19[[#This Row],[_201910]]*1,"")</f>
        <v>1.1215277777777777</v>
      </c>
    </row>
    <row r="3080" spans="1:8">
      <c r="A3080" s="132">
        <v>222053</v>
      </c>
      <c r="B3080" s="133" t="s">
        <v>1140</v>
      </c>
      <c r="C3080" s="134" t="s">
        <v>129</v>
      </c>
      <c r="D3080" s="134" t="s">
        <v>129</v>
      </c>
      <c r="E3080" s="134" t="s">
        <v>129</v>
      </c>
      <c r="F3080" s="134" t="s">
        <v>129</v>
      </c>
      <c r="G3080" s="135" t="s">
        <v>129</v>
      </c>
      <c r="H3080" s="137" t="str">
        <f>IFERROR((Table19[[#This Row],[_202310]]-Table19[[#This Row],[_201910]])/Table19[[#This Row],[_201910]]*1,"")</f>
        <v/>
      </c>
    </row>
    <row r="3081" spans="1:8">
      <c r="A3081" s="132">
        <v>222053</v>
      </c>
      <c r="B3081" s="133" t="s">
        <v>1141</v>
      </c>
      <c r="C3081" s="134">
        <v>333</v>
      </c>
      <c r="D3081" s="134">
        <v>352</v>
      </c>
      <c r="E3081" s="134">
        <v>397</v>
      </c>
      <c r="F3081" s="134">
        <v>394</v>
      </c>
      <c r="G3081" s="135">
        <v>639</v>
      </c>
      <c r="H3081" s="137">
        <f>IFERROR((Table19[[#This Row],[_202310]]-Table19[[#This Row],[_201910]])/Table19[[#This Row],[_201910]]*1,"")</f>
        <v>0.91891891891891897</v>
      </c>
    </row>
    <row r="3082" spans="1:8">
      <c r="A3082" s="132">
        <v>222053</v>
      </c>
      <c r="B3082" s="133" t="s">
        <v>1142</v>
      </c>
      <c r="C3082" s="134">
        <v>24</v>
      </c>
      <c r="D3082" s="134">
        <v>26</v>
      </c>
      <c r="E3082" s="134">
        <v>30</v>
      </c>
      <c r="F3082" s="134">
        <v>30</v>
      </c>
      <c r="G3082" s="135">
        <v>28</v>
      </c>
      <c r="H3082" s="137">
        <f>IFERROR((Table19[[#This Row],[_202310]]-Table19[[#This Row],[_201910]])/Table19[[#This Row],[_201910]]*1,"")</f>
        <v>0.16666666666666666</v>
      </c>
    </row>
    <row r="3083" spans="1:8">
      <c r="A3083" s="132">
        <v>222053</v>
      </c>
      <c r="B3083" s="133" t="s">
        <v>1143</v>
      </c>
      <c r="C3083" s="134">
        <v>44</v>
      </c>
      <c r="D3083" s="134">
        <v>46</v>
      </c>
      <c r="E3083" s="134">
        <v>42</v>
      </c>
      <c r="F3083" s="134">
        <v>20</v>
      </c>
      <c r="G3083" s="135">
        <v>29</v>
      </c>
      <c r="H3083" s="137">
        <f>IFERROR((Table19[[#This Row],[_202310]]-Table19[[#This Row],[_201910]])/Table19[[#This Row],[_201910]]*1,"")</f>
        <v>-0.34090909090909088</v>
      </c>
    </row>
    <row r="3084" spans="1:8">
      <c r="A3084" s="132">
        <v>222053</v>
      </c>
      <c r="B3084" s="133" t="s">
        <v>1144</v>
      </c>
      <c r="C3084" s="134">
        <v>308</v>
      </c>
      <c r="D3084" s="134">
        <v>328</v>
      </c>
      <c r="E3084" s="134">
        <v>375</v>
      </c>
      <c r="F3084" s="134">
        <v>390</v>
      </c>
      <c r="G3084" s="135">
        <v>630</v>
      </c>
      <c r="H3084" s="137">
        <f>IFERROR((Table19[[#This Row],[_202310]]-Table19[[#This Row],[_201910]])/Table19[[#This Row],[_201910]]*1,"")</f>
        <v>1.0454545454545454</v>
      </c>
    </row>
    <row r="3085" spans="1:8">
      <c r="A3085" s="132">
        <v>222053</v>
      </c>
      <c r="B3085" s="133" t="s">
        <v>1145</v>
      </c>
      <c r="C3085" s="134" t="s">
        <v>129</v>
      </c>
      <c r="D3085" s="134" t="s">
        <v>129</v>
      </c>
      <c r="E3085" s="134" t="s">
        <v>129</v>
      </c>
      <c r="F3085" s="134" t="s">
        <v>129</v>
      </c>
      <c r="G3085" s="135" t="s">
        <v>129</v>
      </c>
      <c r="H3085" s="137" t="str">
        <f>IFERROR((Table19[[#This Row],[_202310]]-Table19[[#This Row],[_201910]])/Table19[[#This Row],[_201910]]*1,"")</f>
        <v/>
      </c>
    </row>
    <row r="3086" spans="1:8">
      <c r="A3086" s="132">
        <v>222053</v>
      </c>
      <c r="B3086" s="133" t="s">
        <v>1146</v>
      </c>
      <c r="C3086" s="134">
        <v>352</v>
      </c>
      <c r="D3086" s="134">
        <v>374</v>
      </c>
      <c r="E3086" s="134">
        <v>417</v>
      </c>
      <c r="F3086" s="134">
        <v>410</v>
      </c>
      <c r="G3086" s="135">
        <v>659</v>
      </c>
      <c r="H3086" s="137">
        <f>IFERROR((Table19[[#This Row],[_202310]]-Table19[[#This Row],[_201910]])/Table19[[#This Row],[_201910]]*1,"")</f>
        <v>0.87215909090909094</v>
      </c>
    </row>
    <row r="3087" spans="1:8">
      <c r="A3087" s="132">
        <v>222053</v>
      </c>
      <c r="B3087" s="133" t="s">
        <v>1147</v>
      </c>
      <c r="C3087" s="134">
        <v>24</v>
      </c>
      <c r="D3087" s="134">
        <v>27</v>
      </c>
      <c r="E3087" s="134">
        <v>15</v>
      </c>
      <c r="F3087" s="134">
        <v>14</v>
      </c>
      <c r="G3087" s="135">
        <v>26</v>
      </c>
      <c r="H3087" s="137">
        <f>IFERROR((Table19[[#This Row],[_202310]]-Table19[[#This Row],[_201910]])/Table19[[#This Row],[_201910]]*1,"")</f>
        <v>8.3333333333333329E-2</v>
      </c>
    </row>
    <row r="3088" spans="1:8">
      <c r="A3088" s="132">
        <v>222053</v>
      </c>
      <c r="B3088" s="133" t="s">
        <v>1148</v>
      </c>
      <c r="C3088" s="134">
        <v>337</v>
      </c>
      <c r="D3088" s="134">
        <v>244</v>
      </c>
      <c r="E3088" s="134">
        <v>117</v>
      </c>
      <c r="F3088" s="134">
        <v>290</v>
      </c>
      <c r="G3088" s="135">
        <v>437</v>
      </c>
      <c r="H3088" s="137">
        <f>IFERROR((Table19[[#This Row],[_202310]]-Table19[[#This Row],[_201910]])/Table19[[#This Row],[_201910]]*1,"")</f>
        <v>0.29673590504451036</v>
      </c>
    </row>
    <row r="3089" spans="1:8">
      <c r="A3089" s="132">
        <v>222053</v>
      </c>
      <c r="B3089" s="133" t="s">
        <v>1149</v>
      </c>
      <c r="C3089" s="134">
        <v>690</v>
      </c>
      <c r="D3089" s="134">
        <v>692</v>
      </c>
      <c r="E3089" s="134">
        <v>760</v>
      </c>
      <c r="F3089" s="134">
        <v>611</v>
      </c>
      <c r="G3089" s="135">
        <v>1148</v>
      </c>
      <c r="H3089" s="137">
        <f>IFERROR((Table19[[#This Row],[_202310]]-Table19[[#This Row],[_201910]])/Table19[[#This Row],[_201910]]*1,"")</f>
        <v>0.663768115942029</v>
      </c>
    </row>
    <row r="3090" spans="1:8">
      <c r="A3090" s="132">
        <v>222053</v>
      </c>
      <c r="B3090" s="133" t="s">
        <v>1150</v>
      </c>
      <c r="C3090" s="134">
        <v>1051</v>
      </c>
      <c r="D3090" s="134">
        <v>963</v>
      </c>
      <c r="E3090" s="134">
        <v>892</v>
      </c>
      <c r="F3090" s="134">
        <v>915</v>
      </c>
      <c r="G3090" s="135">
        <v>1611</v>
      </c>
      <c r="H3090" s="137">
        <f>IFERROR((Table19[[#This Row],[_202310]]-Table19[[#This Row],[_201910]])/Table19[[#This Row],[_201910]]*1,"")</f>
        <v>0.53282588011417698</v>
      </c>
    </row>
    <row r="3091" spans="1:8">
      <c r="A3091" s="132">
        <v>222053</v>
      </c>
      <c r="B3091" s="133" t="s">
        <v>1151</v>
      </c>
      <c r="C3091" s="134">
        <v>25</v>
      </c>
      <c r="D3091" s="134">
        <v>28</v>
      </c>
      <c r="E3091" s="134">
        <v>32</v>
      </c>
      <c r="F3091" s="134">
        <v>31</v>
      </c>
      <c r="G3091" s="135">
        <v>29</v>
      </c>
      <c r="H3091" s="137">
        <f>IFERROR((Table19[[#This Row],[_202310]]-Table19[[#This Row],[_201910]])/Table19[[#This Row],[_201910]]*1,"")</f>
        <v>0.16</v>
      </c>
    </row>
    <row r="3092" spans="1:8">
      <c r="A3092" s="132">
        <v>222053</v>
      </c>
      <c r="B3092" s="133" t="s">
        <v>1152</v>
      </c>
      <c r="C3092" s="134">
        <v>26</v>
      </c>
      <c r="D3092" s="134">
        <v>20</v>
      </c>
      <c r="E3092" s="134">
        <v>10</v>
      </c>
      <c r="F3092" s="134">
        <v>23</v>
      </c>
      <c r="G3092" s="135">
        <v>20</v>
      </c>
      <c r="H3092" s="137">
        <f>IFERROR((Table19[[#This Row],[_202310]]-Table19[[#This Row],[_201910]])/Table19[[#This Row],[_201910]]*1,"")</f>
        <v>-0.23076923076923078</v>
      </c>
    </row>
    <row r="3093" spans="1:8">
      <c r="A3093" s="132">
        <v>222053</v>
      </c>
      <c r="B3093" s="133" t="s">
        <v>1153</v>
      </c>
      <c r="C3093" s="134">
        <v>2</v>
      </c>
      <c r="D3093" s="134">
        <v>2</v>
      </c>
      <c r="E3093" s="134">
        <v>1</v>
      </c>
      <c r="F3093" s="134">
        <v>1</v>
      </c>
      <c r="G3093" s="135">
        <v>1</v>
      </c>
      <c r="H3093" s="137">
        <f>IFERROR((Table19[[#This Row],[_202310]]-Table19[[#This Row],[_201910]])/Table19[[#This Row],[_201910]]*1,"")</f>
        <v>-0.5</v>
      </c>
    </row>
    <row r="3094" spans="1:8">
      <c r="A3094" s="132">
        <v>222053</v>
      </c>
      <c r="B3094" s="133" t="s">
        <v>1154</v>
      </c>
      <c r="C3094" s="134">
        <v>24</v>
      </c>
      <c r="D3094" s="134">
        <v>18</v>
      </c>
      <c r="E3094" s="134">
        <v>9</v>
      </c>
      <c r="F3094" s="134">
        <v>22</v>
      </c>
      <c r="G3094" s="135">
        <v>19</v>
      </c>
      <c r="H3094" s="137">
        <f>IFERROR((Table19[[#This Row],[_202310]]-Table19[[#This Row],[_201910]])/Table19[[#This Row],[_201910]]*1,"")</f>
        <v>-0.20833333333333334</v>
      </c>
    </row>
    <row r="3095" spans="1:8">
      <c r="A3095" s="132">
        <v>222053</v>
      </c>
      <c r="B3095" s="133" t="s">
        <v>1155</v>
      </c>
      <c r="C3095" s="134">
        <v>49</v>
      </c>
      <c r="D3095" s="134">
        <v>52</v>
      </c>
      <c r="E3095" s="134">
        <v>58</v>
      </c>
      <c r="F3095" s="134">
        <v>46</v>
      </c>
      <c r="G3095" s="135">
        <v>51</v>
      </c>
      <c r="H3095" s="137">
        <f>IFERROR((Table19[[#This Row],[_202310]]-Table19[[#This Row],[_201910]])/Table19[[#This Row],[_201910]]*1,"")</f>
        <v>4.0816326530612242E-2</v>
      </c>
    </row>
    <row r="3096" spans="1:8">
      <c r="A3096" s="132">
        <v>222062</v>
      </c>
      <c r="B3096" s="133" t="s">
        <v>1130</v>
      </c>
      <c r="C3096" s="134">
        <v>1628</v>
      </c>
      <c r="D3096" s="134">
        <v>1540</v>
      </c>
      <c r="E3096" s="134">
        <v>1417</v>
      </c>
      <c r="F3096" s="134">
        <v>1426</v>
      </c>
      <c r="G3096" s="135">
        <v>1659</v>
      </c>
      <c r="H3096" s="137">
        <f>IFERROR((Table19[[#This Row],[_202310]]-Table19[[#This Row],[_201910]])/Table19[[#This Row],[_201910]]*1,"")</f>
        <v>1.9041769041769043E-2</v>
      </c>
    </row>
    <row r="3097" spans="1:8">
      <c r="A3097" s="132">
        <v>222062</v>
      </c>
      <c r="B3097" s="133" t="s">
        <v>1131</v>
      </c>
      <c r="C3097" s="134">
        <v>3</v>
      </c>
      <c r="D3097" s="134">
        <v>1</v>
      </c>
      <c r="E3097" s="134">
        <v>1</v>
      </c>
      <c r="F3097" s="134">
        <v>0</v>
      </c>
      <c r="G3097" s="135">
        <v>0</v>
      </c>
      <c r="H3097" s="137">
        <f>IFERROR((Table19[[#This Row],[_202310]]-Table19[[#This Row],[_201910]])/Table19[[#This Row],[_201910]]*1,"")</f>
        <v>-1</v>
      </c>
    </row>
    <row r="3098" spans="1:8">
      <c r="A3098" s="132">
        <v>222062</v>
      </c>
      <c r="B3098" s="133" t="s">
        <v>1132</v>
      </c>
      <c r="C3098" s="134">
        <v>1625</v>
      </c>
      <c r="D3098" s="134">
        <v>1539</v>
      </c>
      <c r="E3098" s="134">
        <v>1416</v>
      </c>
      <c r="F3098" s="134">
        <v>1426</v>
      </c>
      <c r="G3098" s="135">
        <v>1659</v>
      </c>
      <c r="H3098" s="137">
        <f>IFERROR((Table19[[#This Row],[_202310]]-Table19[[#This Row],[_201910]])/Table19[[#This Row],[_201910]]*1,"")</f>
        <v>2.0923076923076923E-2</v>
      </c>
    </row>
    <row r="3099" spans="1:8">
      <c r="A3099" s="132">
        <v>222062</v>
      </c>
      <c r="B3099" s="133" t="s">
        <v>1133</v>
      </c>
      <c r="C3099" s="134">
        <v>32</v>
      </c>
      <c r="D3099" s="134">
        <v>36</v>
      </c>
      <c r="E3099" s="134">
        <v>11</v>
      </c>
      <c r="F3099" s="134">
        <v>20</v>
      </c>
      <c r="G3099" s="135">
        <v>18</v>
      </c>
      <c r="H3099" s="137">
        <f>IFERROR((Table19[[#This Row],[_202310]]-Table19[[#This Row],[_201910]])/Table19[[#This Row],[_201910]]*1,"")</f>
        <v>-0.4375</v>
      </c>
    </row>
    <row r="3100" spans="1:8">
      <c r="A3100" s="132">
        <v>222062</v>
      </c>
      <c r="B3100" s="133" t="s">
        <v>1134</v>
      </c>
      <c r="C3100" s="134">
        <v>391</v>
      </c>
      <c r="D3100" s="134">
        <v>373</v>
      </c>
      <c r="E3100" s="134">
        <v>416</v>
      </c>
      <c r="F3100" s="134">
        <v>396</v>
      </c>
      <c r="G3100" s="135">
        <v>468</v>
      </c>
      <c r="H3100" s="137">
        <f>IFERROR((Table19[[#This Row],[_202310]]-Table19[[#This Row],[_201910]])/Table19[[#This Row],[_201910]]*1,"")</f>
        <v>0.1969309462915601</v>
      </c>
    </row>
    <row r="3101" spans="1:8">
      <c r="A3101" s="132">
        <v>222062</v>
      </c>
      <c r="B3101" s="133" t="s">
        <v>1135</v>
      </c>
      <c r="C3101" s="134" t="s">
        <v>129</v>
      </c>
      <c r="D3101" s="134" t="s">
        <v>129</v>
      </c>
      <c r="E3101" s="134" t="s">
        <v>129</v>
      </c>
      <c r="F3101" s="134" t="s">
        <v>129</v>
      </c>
      <c r="G3101" s="135" t="s">
        <v>129</v>
      </c>
      <c r="H3101" s="137" t="str">
        <f>IFERROR((Table19[[#This Row],[_202310]]-Table19[[#This Row],[_201910]])/Table19[[#This Row],[_201910]]*1,"")</f>
        <v/>
      </c>
    </row>
    <row r="3102" spans="1:8">
      <c r="A3102" s="132">
        <v>222062</v>
      </c>
      <c r="B3102" s="133" t="s">
        <v>1136</v>
      </c>
      <c r="C3102" s="134">
        <v>423</v>
      </c>
      <c r="D3102" s="134">
        <v>409</v>
      </c>
      <c r="E3102" s="134">
        <v>427</v>
      </c>
      <c r="F3102" s="134">
        <v>416</v>
      </c>
      <c r="G3102" s="135">
        <v>486</v>
      </c>
      <c r="H3102" s="137">
        <f>IFERROR((Table19[[#This Row],[_202310]]-Table19[[#This Row],[_201910]])/Table19[[#This Row],[_201910]]*1,"")</f>
        <v>0.14893617021276595</v>
      </c>
    </row>
    <row r="3103" spans="1:8">
      <c r="A3103" s="132">
        <v>222062</v>
      </c>
      <c r="B3103" s="133" t="s">
        <v>1137</v>
      </c>
      <c r="C3103" s="134">
        <v>26</v>
      </c>
      <c r="D3103" s="134">
        <v>27</v>
      </c>
      <c r="E3103" s="134">
        <v>30</v>
      </c>
      <c r="F3103" s="134">
        <v>29</v>
      </c>
      <c r="G3103" s="135">
        <v>29</v>
      </c>
      <c r="H3103" s="137">
        <f>IFERROR((Table19[[#This Row],[_202310]]-Table19[[#This Row],[_201910]])/Table19[[#This Row],[_201910]]*1,"")</f>
        <v>0.11538461538461539</v>
      </c>
    </row>
    <row r="3104" spans="1:8">
      <c r="A3104" s="132">
        <v>222062</v>
      </c>
      <c r="B3104" s="133" t="s">
        <v>1138</v>
      </c>
      <c r="C3104" s="134">
        <v>39</v>
      </c>
      <c r="D3104" s="134">
        <v>40</v>
      </c>
      <c r="E3104" s="134">
        <v>13</v>
      </c>
      <c r="F3104" s="134">
        <v>22</v>
      </c>
      <c r="G3104" s="135">
        <v>22</v>
      </c>
      <c r="H3104" s="137">
        <f>IFERROR((Table19[[#This Row],[_202310]]-Table19[[#This Row],[_201910]])/Table19[[#This Row],[_201910]]*1,"")</f>
        <v>-0.4358974358974359</v>
      </c>
    </row>
    <row r="3105" spans="1:8">
      <c r="A3105" s="132">
        <v>222062</v>
      </c>
      <c r="B3105" s="133" t="s">
        <v>1139</v>
      </c>
      <c r="C3105" s="134">
        <v>454</v>
      </c>
      <c r="D3105" s="134">
        <v>434</v>
      </c>
      <c r="E3105" s="134">
        <v>466</v>
      </c>
      <c r="F3105" s="134">
        <v>441</v>
      </c>
      <c r="G3105" s="135">
        <v>513</v>
      </c>
      <c r="H3105" s="137">
        <f>IFERROR((Table19[[#This Row],[_202310]]-Table19[[#This Row],[_201910]])/Table19[[#This Row],[_201910]]*1,"")</f>
        <v>0.12995594713656389</v>
      </c>
    </row>
    <row r="3106" spans="1:8">
      <c r="A3106" s="132">
        <v>222062</v>
      </c>
      <c r="B3106" s="133" t="s">
        <v>1140</v>
      </c>
      <c r="C3106" s="134" t="s">
        <v>129</v>
      </c>
      <c r="D3106" s="134" t="s">
        <v>129</v>
      </c>
      <c r="E3106" s="134" t="s">
        <v>129</v>
      </c>
      <c r="F3106" s="134" t="s">
        <v>129</v>
      </c>
      <c r="G3106" s="135" t="s">
        <v>129</v>
      </c>
      <c r="H3106" s="137" t="str">
        <f>IFERROR((Table19[[#This Row],[_202310]]-Table19[[#This Row],[_201910]])/Table19[[#This Row],[_201910]]*1,"")</f>
        <v/>
      </c>
    </row>
    <row r="3107" spans="1:8">
      <c r="A3107" s="132">
        <v>222062</v>
      </c>
      <c r="B3107" s="133" t="s">
        <v>1141</v>
      </c>
      <c r="C3107" s="134">
        <v>493</v>
      </c>
      <c r="D3107" s="134">
        <v>474</v>
      </c>
      <c r="E3107" s="134">
        <v>479</v>
      </c>
      <c r="F3107" s="134">
        <v>463</v>
      </c>
      <c r="G3107" s="135">
        <v>535</v>
      </c>
      <c r="H3107" s="137">
        <f>IFERROR((Table19[[#This Row],[_202310]]-Table19[[#This Row],[_201910]])/Table19[[#This Row],[_201910]]*1,"")</f>
        <v>8.5192697768762676E-2</v>
      </c>
    </row>
    <row r="3108" spans="1:8">
      <c r="A3108" s="132">
        <v>222062</v>
      </c>
      <c r="B3108" s="133" t="s">
        <v>1142</v>
      </c>
      <c r="C3108" s="134">
        <v>30</v>
      </c>
      <c r="D3108" s="134">
        <v>31</v>
      </c>
      <c r="E3108" s="134">
        <v>34</v>
      </c>
      <c r="F3108" s="134">
        <v>32</v>
      </c>
      <c r="G3108" s="135">
        <v>32</v>
      </c>
      <c r="H3108" s="137">
        <f>IFERROR((Table19[[#This Row],[_202310]]-Table19[[#This Row],[_201910]])/Table19[[#This Row],[_201910]]*1,"")</f>
        <v>6.6666666666666666E-2</v>
      </c>
    </row>
    <row r="3109" spans="1:8">
      <c r="A3109" s="132">
        <v>222062</v>
      </c>
      <c r="B3109" s="133" t="s">
        <v>1143</v>
      </c>
      <c r="C3109" s="134">
        <v>37</v>
      </c>
      <c r="D3109" s="134">
        <v>41</v>
      </c>
      <c r="E3109" s="134">
        <v>14</v>
      </c>
      <c r="F3109" s="134">
        <v>22</v>
      </c>
      <c r="G3109" s="135">
        <v>27</v>
      </c>
      <c r="H3109" s="137">
        <f>IFERROR((Table19[[#This Row],[_202310]]-Table19[[#This Row],[_201910]])/Table19[[#This Row],[_201910]]*1,"")</f>
        <v>-0.27027027027027029</v>
      </c>
    </row>
    <row r="3110" spans="1:8">
      <c r="A3110" s="132">
        <v>222062</v>
      </c>
      <c r="B3110" s="133" t="s">
        <v>1144</v>
      </c>
      <c r="C3110" s="134">
        <v>481</v>
      </c>
      <c r="D3110" s="134">
        <v>461</v>
      </c>
      <c r="E3110" s="134">
        <v>479</v>
      </c>
      <c r="F3110" s="134">
        <v>459</v>
      </c>
      <c r="G3110" s="135">
        <v>534</v>
      </c>
      <c r="H3110" s="137">
        <f>IFERROR((Table19[[#This Row],[_202310]]-Table19[[#This Row],[_201910]])/Table19[[#This Row],[_201910]]*1,"")</f>
        <v>0.11018711018711019</v>
      </c>
    </row>
    <row r="3111" spans="1:8">
      <c r="A3111" s="132">
        <v>222062</v>
      </c>
      <c r="B3111" s="133" t="s">
        <v>1145</v>
      </c>
      <c r="C3111" s="134" t="s">
        <v>129</v>
      </c>
      <c r="D3111" s="134" t="s">
        <v>129</v>
      </c>
      <c r="E3111" s="134" t="s">
        <v>129</v>
      </c>
      <c r="F3111" s="134" t="s">
        <v>129</v>
      </c>
      <c r="G3111" s="135" t="s">
        <v>129</v>
      </c>
      <c r="H3111" s="137" t="str">
        <f>IFERROR((Table19[[#This Row],[_202310]]-Table19[[#This Row],[_201910]])/Table19[[#This Row],[_201910]]*1,"")</f>
        <v/>
      </c>
    </row>
    <row r="3112" spans="1:8">
      <c r="A3112" s="132">
        <v>222062</v>
      </c>
      <c r="B3112" s="133" t="s">
        <v>1146</v>
      </c>
      <c r="C3112" s="134">
        <v>518</v>
      </c>
      <c r="D3112" s="134">
        <v>502</v>
      </c>
      <c r="E3112" s="134">
        <v>493</v>
      </c>
      <c r="F3112" s="134">
        <v>481</v>
      </c>
      <c r="G3112" s="135">
        <v>561</v>
      </c>
      <c r="H3112" s="137">
        <f>IFERROR((Table19[[#This Row],[_202310]]-Table19[[#This Row],[_201910]])/Table19[[#This Row],[_201910]]*1,"")</f>
        <v>8.3011583011583012E-2</v>
      </c>
    </row>
    <row r="3113" spans="1:8">
      <c r="A3113" s="132">
        <v>222062</v>
      </c>
      <c r="B3113" s="133" t="s">
        <v>1147</v>
      </c>
      <c r="C3113" s="134">
        <v>20</v>
      </c>
      <c r="D3113" s="134">
        <v>33</v>
      </c>
      <c r="E3113" s="134">
        <v>17</v>
      </c>
      <c r="F3113" s="134">
        <v>16</v>
      </c>
      <c r="G3113" s="135">
        <v>21</v>
      </c>
      <c r="H3113" s="137">
        <f>IFERROR((Table19[[#This Row],[_202310]]-Table19[[#This Row],[_201910]])/Table19[[#This Row],[_201910]]*1,"")</f>
        <v>0.05</v>
      </c>
    </row>
    <row r="3114" spans="1:8">
      <c r="A3114" s="132">
        <v>222062</v>
      </c>
      <c r="B3114" s="133" t="s">
        <v>1148</v>
      </c>
      <c r="C3114" s="134">
        <v>141</v>
      </c>
      <c r="D3114" s="134">
        <v>114</v>
      </c>
      <c r="E3114" s="134">
        <v>108</v>
      </c>
      <c r="F3114" s="134">
        <v>256</v>
      </c>
      <c r="G3114" s="135">
        <v>283</v>
      </c>
      <c r="H3114" s="137">
        <f>IFERROR((Table19[[#This Row],[_202310]]-Table19[[#This Row],[_201910]])/Table19[[#This Row],[_201910]]*1,"")</f>
        <v>1.0070921985815602</v>
      </c>
    </row>
    <row r="3115" spans="1:8">
      <c r="A3115" s="132">
        <v>222062</v>
      </c>
      <c r="B3115" s="133" t="s">
        <v>1149</v>
      </c>
      <c r="C3115" s="134">
        <v>946</v>
      </c>
      <c r="D3115" s="134">
        <v>890</v>
      </c>
      <c r="E3115" s="134">
        <v>798</v>
      </c>
      <c r="F3115" s="134">
        <v>673</v>
      </c>
      <c r="G3115" s="135">
        <v>794</v>
      </c>
      <c r="H3115" s="137">
        <f>IFERROR((Table19[[#This Row],[_202310]]-Table19[[#This Row],[_201910]])/Table19[[#This Row],[_201910]]*1,"")</f>
        <v>-0.16067653276955601</v>
      </c>
    </row>
    <row r="3116" spans="1:8">
      <c r="A3116" s="132">
        <v>222062</v>
      </c>
      <c r="B3116" s="133" t="s">
        <v>1150</v>
      </c>
      <c r="C3116" s="134">
        <v>1107</v>
      </c>
      <c r="D3116" s="134">
        <v>1037</v>
      </c>
      <c r="E3116" s="134">
        <v>923</v>
      </c>
      <c r="F3116" s="134">
        <v>945</v>
      </c>
      <c r="G3116" s="135">
        <v>1098</v>
      </c>
      <c r="H3116" s="137">
        <f>IFERROR((Table19[[#This Row],[_202310]]-Table19[[#This Row],[_201910]])/Table19[[#This Row],[_201910]]*1,"")</f>
        <v>-8.130081300813009E-3</v>
      </c>
    </row>
    <row r="3117" spans="1:8">
      <c r="A3117" s="132">
        <v>222062</v>
      </c>
      <c r="B3117" s="133" t="s">
        <v>1151</v>
      </c>
      <c r="C3117" s="134">
        <v>32</v>
      </c>
      <c r="D3117" s="134">
        <v>33</v>
      </c>
      <c r="E3117" s="134">
        <v>35</v>
      </c>
      <c r="F3117" s="134">
        <v>34</v>
      </c>
      <c r="G3117" s="135">
        <v>34</v>
      </c>
      <c r="H3117" s="137">
        <f>IFERROR((Table19[[#This Row],[_202310]]-Table19[[#This Row],[_201910]])/Table19[[#This Row],[_201910]]*1,"")</f>
        <v>6.25E-2</v>
      </c>
    </row>
    <row r="3118" spans="1:8">
      <c r="A3118" s="132">
        <v>222062</v>
      </c>
      <c r="B3118" s="133" t="s">
        <v>1152</v>
      </c>
      <c r="C3118" s="134">
        <v>10</v>
      </c>
      <c r="D3118" s="134">
        <v>10</v>
      </c>
      <c r="E3118" s="134">
        <v>9</v>
      </c>
      <c r="F3118" s="134">
        <v>19</v>
      </c>
      <c r="G3118" s="135">
        <v>18</v>
      </c>
      <c r="H3118" s="137">
        <f>IFERROR((Table19[[#This Row],[_202310]]-Table19[[#This Row],[_201910]])/Table19[[#This Row],[_201910]]*1,"")</f>
        <v>0.8</v>
      </c>
    </row>
    <row r="3119" spans="1:8">
      <c r="A3119" s="132">
        <v>222062</v>
      </c>
      <c r="B3119" s="133" t="s">
        <v>1153</v>
      </c>
      <c r="C3119" s="134">
        <v>1</v>
      </c>
      <c r="D3119" s="134">
        <v>2</v>
      </c>
      <c r="E3119" s="134">
        <v>1</v>
      </c>
      <c r="F3119" s="134">
        <v>1</v>
      </c>
      <c r="G3119" s="135">
        <v>1</v>
      </c>
      <c r="H3119" s="137">
        <f>IFERROR((Table19[[#This Row],[_202310]]-Table19[[#This Row],[_201910]])/Table19[[#This Row],[_201910]]*1,"")</f>
        <v>0</v>
      </c>
    </row>
    <row r="3120" spans="1:8">
      <c r="A3120" s="132">
        <v>222062</v>
      </c>
      <c r="B3120" s="133" t="s">
        <v>1154</v>
      </c>
      <c r="C3120" s="134">
        <v>9</v>
      </c>
      <c r="D3120" s="134">
        <v>7</v>
      </c>
      <c r="E3120" s="134">
        <v>8</v>
      </c>
      <c r="F3120" s="134">
        <v>18</v>
      </c>
      <c r="G3120" s="135">
        <v>17</v>
      </c>
      <c r="H3120" s="137">
        <f>IFERROR((Table19[[#This Row],[_202310]]-Table19[[#This Row],[_201910]])/Table19[[#This Row],[_201910]]*1,"")</f>
        <v>0.88888888888888884</v>
      </c>
    </row>
    <row r="3121" spans="1:8">
      <c r="A3121" s="132">
        <v>222062</v>
      </c>
      <c r="B3121" s="133" t="s">
        <v>1155</v>
      </c>
      <c r="C3121" s="134">
        <v>58</v>
      </c>
      <c r="D3121" s="134">
        <v>58</v>
      </c>
      <c r="E3121" s="134">
        <v>56</v>
      </c>
      <c r="F3121" s="134">
        <v>47</v>
      </c>
      <c r="G3121" s="135">
        <v>48</v>
      </c>
      <c r="H3121" s="137">
        <f>IFERROR((Table19[[#This Row],[_202310]]-Table19[[#This Row],[_201910]])/Table19[[#This Row],[_201910]]*1,"")</f>
        <v>-0.17241379310344829</v>
      </c>
    </row>
    <row r="3122" spans="1:8">
      <c r="A3122" s="132">
        <v>222576</v>
      </c>
      <c r="B3122" s="133" t="s">
        <v>1130</v>
      </c>
      <c r="C3122" s="134">
        <v>1258</v>
      </c>
      <c r="D3122" s="134">
        <v>1189</v>
      </c>
      <c r="E3122" s="134">
        <v>1133</v>
      </c>
      <c r="F3122" s="134">
        <v>1165</v>
      </c>
      <c r="G3122" s="135">
        <v>1006</v>
      </c>
      <c r="H3122" s="137">
        <f>IFERROR((Table19[[#This Row],[_202310]]-Table19[[#This Row],[_201910]])/Table19[[#This Row],[_201910]]*1,"")</f>
        <v>-0.20031796502384738</v>
      </c>
    </row>
    <row r="3123" spans="1:8">
      <c r="A3123" s="132">
        <v>222576</v>
      </c>
      <c r="B3123" s="133" t="s">
        <v>1131</v>
      </c>
      <c r="C3123" s="134">
        <v>3</v>
      </c>
      <c r="D3123" s="134">
        <v>6</v>
      </c>
      <c r="E3123" s="134">
        <v>6</v>
      </c>
      <c r="F3123" s="134">
        <v>10</v>
      </c>
      <c r="G3123" s="135">
        <v>6</v>
      </c>
      <c r="H3123" s="137">
        <f>IFERROR((Table19[[#This Row],[_202310]]-Table19[[#This Row],[_201910]])/Table19[[#This Row],[_201910]]*1,"")</f>
        <v>1</v>
      </c>
    </row>
    <row r="3124" spans="1:8">
      <c r="A3124" s="132">
        <v>222576</v>
      </c>
      <c r="B3124" s="133" t="s">
        <v>1132</v>
      </c>
      <c r="C3124" s="134">
        <v>1255</v>
      </c>
      <c r="D3124" s="134">
        <v>1183</v>
      </c>
      <c r="E3124" s="134">
        <v>1127</v>
      </c>
      <c r="F3124" s="134">
        <v>1155</v>
      </c>
      <c r="G3124" s="135">
        <v>1000</v>
      </c>
      <c r="H3124" s="137">
        <f>IFERROR((Table19[[#This Row],[_202310]]-Table19[[#This Row],[_201910]])/Table19[[#This Row],[_201910]]*1,"")</f>
        <v>-0.20318725099601595</v>
      </c>
    </row>
    <row r="3125" spans="1:8">
      <c r="A3125" s="132">
        <v>222576</v>
      </c>
      <c r="B3125" s="133" t="s">
        <v>1133</v>
      </c>
      <c r="C3125" s="134">
        <v>75</v>
      </c>
      <c r="D3125" s="134">
        <v>80</v>
      </c>
      <c r="E3125" s="134">
        <v>69</v>
      </c>
      <c r="F3125" s="134">
        <v>90</v>
      </c>
      <c r="G3125" s="135">
        <v>90</v>
      </c>
      <c r="H3125" s="137">
        <f>IFERROR((Table19[[#This Row],[_202310]]-Table19[[#This Row],[_201910]])/Table19[[#This Row],[_201910]]*1,"")</f>
        <v>0.2</v>
      </c>
    </row>
    <row r="3126" spans="1:8">
      <c r="A3126" s="132">
        <v>222576</v>
      </c>
      <c r="B3126" s="133" t="s">
        <v>1134</v>
      </c>
      <c r="C3126" s="134">
        <v>195</v>
      </c>
      <c r="D3126" s="134">
        <v>217</v>
      </c>
      <c r="E3126" s="134">
        <v>221</v>
      </c>
      <c r="F3126" s="134">
        <v>270</v>
      </c>
      <c r="G3126" s="135">
        <v>262</v>
      </c>
      <c r="H3126" s="137">
        <f>IFERROR((Table19[[#This Row],[_202310]]-Table19[[#This Row],[_201910]])/Table19[[#This Row],[_201910]]*1,"")</f>
        <v>0.34358974358974359</v>
      </c>
    </row>
    <row r="3127" spans="1:8">
      <c r="A3127" s="132">
        <v>222576</v>
      </c>
      <c r="B3127" s="133" t="s">
        <v>1135</v>
      </c>
      <c r="C3127" s="134" t="s">
        <v>129</v>
      </c>
      <c r="D3127" s="134" t="s">
        <v>129</v>
      </c>
      <c r="E3127" s="134" t="s">
        <v>129</v>
      </c>
      <c r="F3127" s="134" t="s">
        <v>129</v>
      </c>
      <c r="G3127" s="135" t="s">
        <v>129</v>
      </c>
      <c r="H3127" s="137" t="str">
        <f>IFERROR((Table19[[#This Row],[_202310]]-Table19[[#This Row],[_201910]])/Table19[[#This Row],[_201910]]*1,"")</f>
        <v/>
      </c>
    </row>
    <row r="3128" spans="1:8">
      <c r="A3128" s="132">
        <v>222576</v>
      </c>
      <c r="B3128" s="133" t="s">
        <v>1136</v>
      </c>
      <c r="C3128" s="134">
        <v>270</v>
      </c>
      <c r="D3128" s="134">
        <v>297</v>
      </c>
      <c r="E3128" s="134">
        <v>290</v>
      </c>
      <c r="F3128" s="134">
        <v>360</v>
      </c>
      <c r="G3128" s="135">
        <v>352</v>
      </c>
      <c r="H3128" s="137">
        <f>IFERROR((Table19[[#This Row],[_202310]]-Table19[[#This Row],[_201910]])/Table19[[#This Row],[_201910]]*1,"")</f>
        <v>0.3037037037037037</v>
      </c>
    </row>
    <row r="3129" spans="1:8">
      <c r="A3129" s="132">
        <v>222576</v>
      </c>
      <c r="B3129" s="133" t="s">
        <v>1137</v>
      </c>
      <c r="C3129" s="134">
        <v>22</v>
      </c>
      <c r="D3129" s="134">
        <v>25</v>
      </c>
      <c r="E3129" s="134">
        <v>26</v>
      </c>
      <c r="F3129" s="134">
        <v>31</v>
      </c>
      <c r="G3129" s="135">
        <v>35</v>
      </c>
      <c r="H3129" s="137">
        <f>IFERROR((Table19[[#This Row],[_202310]]-Table19[[#This Row],[_201910]])/Table19[[#This Row],[_201910]]*1,"")</f>
        <v>0.59090909090909094</v>
      </c>
    </row>
    <row r="3130" spans="1:8">
      <c r="A3130" s="132">
        <v>222576</v>
      </c>
      <c r="B3130" s="133" t="s">
        <v>1138</v>
      </c>
      <c r="C3130" s="134">
        <v>84</v>
      </c>
      <c r="D3130" s="134">
        <v>86</v>
      </c>
      <c r="E3130" s="134">
        <v>70</v>
      </c>
      <c r="F3130" s="134">
        <v>99</v>
      </c>
      <c r="G3130" s="135">
        <v>84</v>
      </c>
      <c r="H3130" s="137">
        <f>IFERROR((Table19[[#This Row],[_202310]]-Table19[[#This Row],[_201910]])/Table19[[#This Row],[_201910]]*1,"")</f>
        <v>0</v>
      </c>
    </row>
    <row r="3131" spans="1:8">
      <c r="A3131" s="132">
        <v>222576</v>
      </c>
      <c r="B3131" s="133" t="s">
        <v>1139</v>
      </c>
      <c r="C3131" s="134">
        <v>264</v>
      </c>
      <c r="D3131" s="134">
        <v>285</v>
      </c>
      <c r="E3131" s="134">
        <v>303</v>
      </c>
      <c r="F3131" s="134">
        <v>356</v>
      </c>
      <c r="G3131" s="135">
        <v>321</v>
      </c>
      <c r="H3131" s="137">
        <f>IFERROR((Table19[[#This Row],[_202310]]-Table19[[#This Row],[_201910]])/Table19[[#This Row],[_201910]]*1,"")</f>
        <v>0.21590909090909091</v>
      </c>
    </row>
    <row r="3132" spans="1:8">
      <c r="A3132" s="132">
        <v>222576</v>
      </c>
      <c r="B3132" s="133" t="s">
        <v>1140</v>
      </c>
      <c r="C3132" s="134" t="s">
        <v>129</v>
      </c>
      <c r="D3132" s="134" t="s">
        <v>129</v>
      </c>
      <c r="E3132" s="134" t="s">
        <v>129</v>
      </c>
      <c r="F3132" s="134" t="s">
        <v>129</v>
      </c>
      <c r="G3132" s="135" t="s">
        <v>129</v>
      </c>
      <c r="H3132" s="137" t="str">
        <f>IFERROR((Table19[[#This Row],[_202310]]-Table19[[#This Row],[_201910]])/Table19[[#This Row],[_201910]]*1,"")</f>
        <v/>
      </c>
    </row>
    <row r="3133" spans="1:8">
      <c r="A3133" s="132">
        <v>222576</v>
      </c>
      <c r="B3133" s="133" t="s">
        <v>1141</v>
      </c>
      <c r="C3133" s="134">
        <v>348</v>
      </c>
      <c r="D3133" s="134">
        <v>371</v>
      </c>
      <c r="E3133" s="134">
        <v>373</v>
      </c>
      <c r="F3133" s="134">
        <v>455</v>
      </c>
      <c r="G3133" s="135">
        <v>405</v>
      </c>
      <c r="H3133" s="137">
        <f>IFERROR((Table19[[#This Row],[_202310]]-Table19[[#This Row],[_201910]])/Table19[[#This Row],[_201910]]*1,"")</f>
        <v>0.16379310344827586</v>
      </c>
    </row>
    <row r="3134" spans="1:8">
      <c r="A3134" s="132">
        <v>222576</v>
      </c>
      <c r="B3134" s="133" t="s">
        <v>1142</v>
      </c>
      <c r="C3134" s="134">
        <v>28</v>
      </c>
      <c r="D3134" s="134">
        <v>31</v>
      </c>
      <c r="E3134" s="134">
        <v>33</v>
      </c>
      <c r="F3134" s="134">
        <v>39</v>
      </c>
      <c r="G3134" s="135">
        <v>41</v>
      </c>
      <c r="H3134" s="137">
        <f>IFERROR((Table19[[#This Row],[_202310]]-Table19[[#This Row],[_201910]])/Table19[[#This Row],[_201910]]*1,"")</f>
        <v>0.4642857142857143</v>
      </c>
    </row>
    <row r="3135" spans="1:8">
      <c r="A3135" s="132">
        <v>222576</v>
      </c>
      <c r="B3135" s="133" t="s">
        <v>1143</v>
      </c>
      <c r="C3135" s="134">
        <v>91</v>
      </c>
      <c r="D3135" s="134">
        <v>88</v>
      </c>
      <c r="E3135" s="134">
        <v>72</v>
      </c>
      <c r="F3135" s="134">
        <v>96</v>
      </c>
      <c r="G3135" s="135">
        <v>80</v>
      </c>
      <c r="H3135" s="137">
        <f>IFERROR((Table19[[#This Row],[_202310]]-Table19[[#This Row],[_201910]])/Table19[[#This Row],[_201910]]*1,"")</f>
        <v>-0.12087912087912088</v>
      </c>
    </row>
    <row r="3136" spans="1:8">
      <c r="A3136" s="132">
        <v>222576</v>
      </c>
      <c r="B3136" s="133" t="s">
        <v>1144</v>
      </c>
      <c r="C3136" s="134">
        <v>309</v>
      </c>
      <c r="D3136" s="134">
        <v>315</v>
      </c>
      <c r="E3136" s="134">
        <v>329</v>
      </c>
      <c r="F3136" s="134">
        <v>385</v>
      </c>
      <c r="G3136" s="135">
        <v>345</v>
      </c>
      <c r="H3136" s="137">
        <f>IFERROR((Table19[[#This Row],[_202310]]-Table19[[#This Row],[_201910]])/Table19[[#This Row],[_201910]]*1,"")</f>
        <v>0.11650485436893204</v>
      </c>
    </row>
    <row r="3137" spans="1:8">
      <c r="A3137" s="132">
        <v>222576</v>
      </c>
      <c r="B3137" s="133" t="s">
        <v>1145</v>
      </c>
      <c r="C3137" s="134" t="s">
        <v>129</v>
      </c>
      <c r="D3137" s="134" t="s">
        <v>129</v>
      </c>
      <c r="E3137" s="134" t="s">
        <v>129</v>
      </c>
      <c r="F3137" s="134" t="s">
        <v>129</v>
      </c>
      <c r="G3137" s="135" t="s">
        <v>129</v>
      </c>
      <c r="H3137" s="137" t="str">
        <f>IFERROR((Table19[[#This Row],[_202310]]-Table19[[#This Row],[_201910]])/Table19[[#This Row],[_201910]]*1,"")</f>
        <v/>
      </c>
    </row>
    <row r="3138" spans="1:8">
      <c r="A3138" s="132">
        <v>222576</v>
      </c>
      <c r="B3138" s="133" t="s">
        <v>1146</v>
      </c>
      <c r="C3138" s="134">
        <v>400</v>
      </c>
      <c r="D3138" s="134">
        <v>403</v>
      </c>
      <c r="E3138" s="134">
        <v>401</v>
      </c>
      <c r="F3138" s="134">
        <v>481</v>
      </c>
      <c r="G3138" s="135">
        <v>425</v>
      </c>
      <c r="H3138" s="137">
        <f>IFERROR((Table19[[#This Row],[_202310]]-Table19[[#This Row],[_201910]])/Table19[[#This Row],[_201910]]*1,"")</f>
        <v>6.25E-2</v>
      </c>
    </row>
    <row r="3139" spans="1:8">
      <c r="A3139" s="132">
        <v>222576</v>
      </c>
      <c r="B3139" s="133" t="s">
        <v>1147</v>
      </c>
      <c r="C3139" s="134">
        <v>54</v>
      </c>
      <c r="D3139" s="134">
        <v>41</v>
      </c>
      <c r="E3139" s="134">
        <v>50</v>
      </c>
      <c r="F3139" s="134">
        <v>44</v>
      </c>
      <c r="G3139" s="135">
        <v>31</v>
      </c>
      <c r="H3139" s="137">
        <f>IFERROR((Table19[[#This Row],[_202310]]-Table19[[#This Row],[_201910]])/Table19[[#This Row],[_201910]]*1,"")</f>
        <v>-0.42592592592592593</v>
      </c>
    </row>
    <row r="3140" spans="1:8">
      <c r="A3140" s="132">
        <v>222576</v>
      </c>
      <c r="B3140" s="133" t="s">
        <v>1148</v>
      </c>
      <c r="C3140" s="134">
        <v>243</v>
      </c>
      <c r="D3140" s="134">
        <v>249</v>
      </c>
      <c r="E3140" s="134">
        <v>205</v>
      </c>
      <c r="F3140" s="134">
        <v>201</v>
      </c>
      <c r="G3140" s="135">
        <v>150</v>
      </c>
      <c r="H3140" s="137">
        <f>IFERROR((Table19[[#This Row],[_202310]]-Table19[[#This Row],[_201910]])/Table19[[#This Row],[_201910]]*1,"")</f>
        <v>-0.38271604938271603</v>
      </c>
    </row>
    <row r="3141" spans="1:8">
      <c r="A3141" s="132">
        <v>222576</v>
      </c>
      <c r="B3141" s="133" t="s">
        <v>1149</v>
      </c>
      <c r="C3141" s="134">
        <v>558</v>
      </c>
      <c r="D3141" s="134">
        <v>490</v>
      </c>
      <c r="E3141" s="134">
        <v>471</v>
      </c>
      <c r="F3141" s="134">
        <v>429</v>
      </c>
      <c r="G3141" s="135">
        <v>394</v>
      </c>
      <c r="H3141" s="137">
        <f>IFERROR((Table19[[#This Row],[_202310]]-Table19[[#This Row],[_201910]])/Table19[[#This Row],[_201910]]*1,"")</f>
        <v>-0.29390681003584229</v>
      </c>
    </row>
    <row r="3142" spans="1:8">
      <c r="A3142" s="132">
        <v>222576</v>
      </c>
      <c r="B3142" s="133" t="s">
        <v>1150</v>
      </c>
      <c r="C3142" s="134">
        <v>855</v>
      </c>
      <c r="D3142" s="134">
        <v>780</v>
      </c>
      <c r="E3142" s="134">
        <v>726</v>
      </c>
      <c r="F3142" s="134">
        <v>674</v>
      </c>
      <c r="G3142" s="135">
        <v>575</v>
      </c>
      <c r="H3142" s="137">
        <f>IFERROR((Table19[[#This Row],[_202310]]-Table19[[#This Row],[_201910]])/Table19[[#This Row],[_201910]]*1,"")</f>
        <v>-0.32748538011695905</v>
      </c>
    </row>
    <row r="3143" spans="1:8">
      <c r="A3143" s="132">
        <v>222576</v>
      </c>
      <c r="B3143" s="133" t="s">
        <v>1151</v>
      </c>
      <c r="C3143" s="134">
        <v>32</v>
      </c>
      <c r="D3143" s="134">
        <v>34</v>
      </c>
      <c r="E3143" s="134">
        <v>36</v>
      </c>
      <c r="F3143" s="134">
        <v>42</v>
      </c>
      <c r="G3143" s="135">
        <v>43</v>
      </c>
      <c r="H3143" s="137">
        <f>IFERROR((Table19[[#This Row],[_202310]]-Table19[[#This Row],[_201910]])/Table19[[#This Row],[_201910]]*1,"")</f>
        <v>0.34375</v>
      </c>
    </row>
    <row r="3144" spans="1:8">
      <c r="A3144" s="132">
        <v>222576</v>
      </c>
      <c r="B3144" s="133" t="s">
        <v>1152</v>
      </c>
      <c r="C3144" s="134">
        <v>24</v>
      </c>
      <c r="D3144" s="134">
        <v>25</v>
      </c>
      <c r="E3144" s="134">
        <v>23</v>
      </c>
      <c r="F3144" s="134">
        <v>21</v>
      </c>
      <c r="G3144" s="135">
        <v>18</v>
      </c>
      <c r="H3144" s="137">
        <f>IFERROR((Table19[[#This Row],[_202310]]-Table19[[#This Row],[_201910]])/Table19[[#This Row],[_201910]]*1,"")</f>
        <v>-0.25</v>
      </c>
    </row>
    <row r="3145" spans="1:8">
      <c r="A3145" s="132">
        <v>222576</v>
      </c>
      <c r="B3145" s="133" t="s">
        <v>1153</v>
      </c>
      <c r="C3145" s="134">
        <v>4</v>
      </c>
      <c r="D3145" s="134">
        <v>3</v>
      </c>
      <c r="E3145" s="134">
        <v>4</v>
      </c>
      <c r="F3145" s="134">
        <v>4</v>
      </c>
      <c r="G3145" s="135">
        <v>3</v>
      </c>
      <c r="H3145" s="137">
        <f>IFERROR((Table19[[#This Row],[_202310]]-Table19[[#This Row],[_201910]])/Table19[[#This Row],[_201910]]*1,"")</f>
        <v>-0.25</v>
      </c>
    </row>
    <row r="3146" spans="1:8">
      <c r="A3146" s="132">
        <v>222576</v>
      </c>
      <c r="B3146" s="133" t="s">
        <v>1154</v>
      </c>
      <c r="C3146" s="134">
        <v>19</v>
      </c>
      <c r="D3146" s="134">
        <v>21</v>
      </c>
      <c r="E3146" s="134">
        <v>18</v>
      </c>
      <c r="F3146" s="134">
        <v>17</v>
      </c>
      <c r="G3146" s="135">
        <v>15</v>
      </c>
      <c r="H3146" s="137">
        <f>IFERROR((Table19[[#This Row],[_202310]]-Table19[[#This Row],[_201910]])/Table19[[#This Row],[_201910]]*1,"")</f>
        <v>-0.21052631578947367</v>
      </c>
    </row>
    <row r="3147" spans="1:8">
      <c r="A3147" s="132">
        <v>222576</v>
      </c>
      <c r="B3147" s="133" t="s">
        <v>1155</v>
      </c>
      <c r="C3147" s="134">
        <v>44</v>
      </c>
      <c r="D3147" s="134">
        <v>41</v>
      </c>
      <c r="E3147" s="134">
        <v>42</v>
      </c>
      <c r="F3147" s="134">
        <v>37</v>
      </c>
      <c r="G3147" s="135">
        <v>39</v>
      </c>
      <c r="H3147" s="137">
        <f>IFERROR((Table19[[#This Row],[_202310]]-Table19[[#This Row],[_201910]])/Table19[[#This Row],[_201910]]*1,"")</f>
        <v>-0.11363636363636363</v>
      </c>
    </row>
    <row r="3148" spans="1:8">
      <c r="A3148" s="132">
        <v>222992</v>
      </c>
      <c r="B3148" s="133" t="s">
        <v>1130</v>
      </c>
      <c r="C3148" s="134">
        <v>2782</v>
      </c>
      <c r="D3148" s="134">
        <v>2706</v>
      </c>
      <c r="E3148" s="134">
        <v>2745</v>
      </c>
      <c r="F3148" s="134">
        <v>2544</v>
      </c>
      <c r="G3148" s="135">
        <v>2448</v>
      </c>
      <c r="H3148" s="137">
        <f>IFERROR((Table19[[#This Row],[_202310]]-Table19[[#This Row],[_201910]])/Table19[[#This Row],[_201910]]*1,"")</f>
        <v>-0.12005751258087707</v>
      </c>
    </row>
    <row r="3149" spans="1:8">
      <c r="A3149" s="132">
        <v>222992</v>
      </c>
      <c r="B3149" s="133" t="s">
        <v>1131</v>
      </c>
      <c r="C3149" s="134">
        <v>0</v>
      </c>
      <c r="D3149" s="134">
        <v>0</v>
      </c>
      <c r="E3149" s="134">
        <v>0</v>
      </c>
      <c r="F3149" s="134">
        <v>0</v>
      </c>
      <c r="G3149" s="135">
        <v>0</v>
      </c>
      <c r="H3149" s="137" t="str">
        <f>IFERROR((Table19[[#This Row],[_202310]]-Table19[[#This Row],[_201910]])/Table19[[#This Row],[_201910]]*1,"")</f>
        <v/>
      </c>
    </row>
    <row r="3150" spans="1:8">
      <c r="A3150" s="132">
        <v>222992</v>
      </c>
      <c r="B3150" s="133" t="s">
        <v>1132</v>
      </c>
      <c r="C3150" s="134">
        <v>2782</v>
      </c>
      <c r="D3150" s="134">
        <v>2706</v>
      </c>
      <c r="E3150" s="134">
        <v>2745</v>
      </c>
      <c r="F3150" s="134">
        <v>2544</v>
      </c>
      <c r="G3150" s="135">
        <v>2448</v>
      </c>
      <c r="H3150" s="137">
        <f>IFERROR((Table19[[#This Row],[_202310]]-Table19[[#This Row],[_201910]])/Table19[[#This Row],[_201910]]*1,"")</f>
        <v>-0.12005751258087707</v>
      </c>
    </row>
    <row r="3151" spans="1:8">
      <c r="A3151" s="132">
        <v>222992</v>
      </c>
      <c r="B3151" s="133" t="s">
        <v>1133</v>
      </c>
      <c r="C3151" s="134">
        <v>25</v>
      </c>
      <c r="D3151" s="134">
        <v>28</v>
      </c>
      <c r="E3151" s="134">
        <v>27</v>
      </c>
      <c r="F3151" s="134">
        <v>40</v>
      </c>
      <c r="G3151" s="135">
        <v>30</v>
      </c>
      <c r="H3151" s="137">
        <f>IFERROR((Table19[[#This Row],[_202310]]-Table19[[#This Row],[_201910]])/Table19[[#This Row],[_201910]]*1,"")</f>
        <v>0.2</v>
      </c>
    </row>
    <row r="3152" spans="1:8">
      <c r="A3152" s="132">
        <v>222992</v>
      </c>
      <c r="B3152" s="133" t="s">
        <v>1134</v>
      </c>
      <c r="C3152" s="134">
        <v>150</v>
      </c>
      <c r="D3152" s="134">
        <v>221</v>
      </c>
      <c r="E3152" s="134">
        <v>322</v>
      </c>
      <c r="F3152" s="134">
        <v>377</v>
      </c>
      <c r="G3152" s="135">
        <v>355</v>
      </c>
      <c r="H3152" s="137">
        <f>IFERROR((Table19[[#This Row],[_202310]]-Table19[[#This Row],[_201910]])/Table19[[#This Row],[_201910]]*1,"")</f>
        <v>1.3666666666666667</v>
      </c>
    </row>
    <row r="3153" spans="1:8">
      <c r="A3153" s="132">
        <v>222992</v>
      </c>
      <c r="B3153" s="133" t="s">
        <v>1135</v>
      </c>
      <c r="C3153" s="134">
        <v>0</v>
      </c>
      <c r="D3153" s="134">
        <v>0</v>
      </c>
      <c r="E3153" s="134">
        <v>0</v>
      </c>
      <c r="F3153" s="134">
        <v>0</v>
      </c>
      <c r="G3153" s="135">
        <v>0</v>
      </c>
      <c r="H3153" s="137" t="str">
        <f>IFERROR((Table19[[#This Row],[_202310]]-Table19[[#This Row],[_201910]])/Table19[[#This Row],[_201910]]*1,"")</f>
        <v/>
      </c>
    </row>
    <row r="3154" spans="1:8">
      <c r="A3154" s="132">
        <v>222992</v>
      </c>
      <c r="B3154" s="133" t="s">
        <v>1136</v>
      </c>
      <c r="C3154" s="134">
        <v>175</v>
      </c>
      <c r="D3154" s="134">
        <v>249</v>
      </c>
      <c r="E3154" s="134">
        <v>349</v>
      </c>
      <c r="F3154" s="134">
        <v>417</v>
      </c>
      <c r="G3154" s="135">
        <v>385</v>
      </c>
      <c r="H3154" s="137">
        <f>IFERROR((Table19[[#This Row],[_202310]]-Table19[[#This Row],[_201910]])/Table19[[#This Row],[_201910]]*1,"")</f>
        <v>1.2</v>
      </c>
    </row>
    <row r="3155" spans="1:8">
      <c r="A3155" s="132">
        <v>222992</v>
      </c>
      <c r="B3155" s="133" t="s">
        <v>1137</v>
      </c>
      <c r="C3155" s="134">
        <v>6</v>
      </c>
      <c r="D3155" s="134">
        <v>9</v>
      </c>
      <c r="E3155" s="134">
        <v>13</v>
      </c>
      <c r="F3155" s="134">
        <v>16</v>
      </c>
      <c r="G3155" s="135">
        <v>16</v>
      </c>
      <c r="H3155" s="137">
        <f>IFERROR((Table19[[#This Row],[_202310]]-Table19[[#This Row],[_201910]])/Table19[[#This Row],[_201910]]*1,"")</f>
        <v>1.6666666666666667</v>
      </c>
    </row>
    <row r="3156" spans="1:8">
      <c r="A3156" s="132">
        <v>222992</v>
      </c>
      <c r="B3156" s="133" t="s">
        <v>1138</v>
      </c>
      <c r="C3156" s="134">
        <v>29</v>
      </c>
      <c r="D3156" s="134">
        <v>33</v>
      </c>
      <c r="E3156" s="134">
        <v>38</v>
      </c>
      <c r="F3156" s="134">
        <v>43</v>
      </c>
      <c r="G3156" s="135">
        <v>39</v>
      </c>
      <c r="H3156" s="137">
        <f>IFERROR((Table19[[#This Row],[_202310]]-Table19[[#This Row],[_201910]])/Table19[[#This Row],[_201910]]*1,"")</f>
        <v>0.34482758620689657</v>
      </c>
    </row>
    <row r="3157" spans="1:8">
      <c r="A3157" s="132">
        <v>222992</v>
      </c>
      <c r="B3157" s="133" t="s">
        <v>1139</v>
      </c>
      <c r="C3157" s="134">
        <v>357</v>
      </c>
      <c r="D3157" s="134">
        <v>405</v>
      </c>
      <c r="E3157" s="134">
        <v>505</v>
      </c>
      <c r="F3157" s="134">
        <v>528</v>
      </c>
      <c r="G3157" s="135">
        <v>505</v>
      </c>
      <c r="H3157" s="137">
        <f>IFERROR((Table19[[#This Row],[_202310]]-Table19[[#This Row],[_201910]])/Table19[[#This Row],[_201910]]*1,"")</f>
        <v>0.41456582633053224</v>
      </c>
    </row>
    <row r="3158" spans="1:8">
      <c r="A3158" s="132">
        <v>222992</v>
      </c>
      <c r="B3158" s="133" t="s">
        <v>1140</v>
      </c>
      <c r="C3158" s="134">
        <v>0</v>
      </c>
      <c r="D3158" s="134">
        <v>0</v>
      </c>
      <c r="E3158" s="134">
        <v>1</v>
      </c>
      <c r="F3158" s="134">
        <v>1</v>
      </c>
      <c r="G3158" s="135">
        <v>0</v>
      </c>
      <c r="H3158" s="137" t="str">
        <f>IFERROR((Table19[[#This Row],[_202310]]-Table19[[#This Row],[_201910]])/Table19[[#This Row],[_201910]]*1,"")</f>
        <v/>
      </c>
    </row>
    <row r="3159" spans="1:8">
      <c r="A3159" s="132">
        <v>222992</v>
      </c>
      <c r="B3159" s="133" t="s">
        <v>1141</v>
      </c>
      <c r="C3159" s="134">
        <v>386</v>
      </c>
      <c r="D3159" s="134">
        <v>438</v>
      </c>
      <c r="E3159" s="134">
        <v>544</v>
      </c>
      <c r="F3159" s="134">
        <v>572</v>
      </c>
      <c r="G3159" s="135">
        <v>544</v>
      </c>
      <c r="H3159" s="137">
        <f>IFERROR((Table19[[#This Row],[_202310]]-Table19[[#This Row],[_201910]])/Table19[[#This Row],[_201910]]*1,"")</f>
        <v>0.40932642487046633</v>
      </c>
    </row>
    <row r="3160" spans="1:8">
      <c r="A3160" s="132">
        <v>222992</v>
      </c>
      <c r="B3160" s="133" t="s">
        <v>1142</v>
      </c>
      <c r="C3160" s="134">
        <v>14</v>
      </c>
      <c r="D3160" s="134">
        <v>16</v>
      </c>
      <c r="E3160" s="134">
        <v>20</v>
      </c>
      <c r="F3160" s="134">
        <v>22</v>
      </c>
      <c r="G3160" s="135">
        <v>22</v>
      </c>
      <c r="H3160" s="137">
        <f>IFERROR((Table19[[#This Row],[_202310]]-Table19[[#This Row],[_201910]])/Table19[[#This Row],[_201910]]*1,"")</f>
        <v>0.5714285714285714</v>
      </c>
    </row>
    <row r="3161" spans="1:8">
      <c r="A3161" s="132">
        <v>222992</v>
      </c>
      <c r="B3161" s="133" t="s">
        <v>1143</v>
      </c>
      <c r="C3161" s="134">
        <v>35</v>
      </c>
      <c r="D3161" s="134">
        <v>42</v>
      </c>
      <c r="E3161" s="134">
        <v>36</v>
      </c>
      <c r="F3161" s="134">
        <v>43</v>
      </c>
      <c r="G3161" s="135">
        <v>37</v>
      </c>
      <c r="H3161" s="137">
        <f>IFERROR((Table19[[#This Row],[_202310]]-Table19[[#This Row],[_201910]])/Table19[[#This Row],[_201910]]*1,"")</f>
        <v>5.7142857142857141E-2</v>
      </c>
    </row>
    <row r="3162" spans="1:8">
      <c r="A3162" s="132">
        <v>222992</v>
      </c>
      <c r="B3162" s="133" t="s">
        <v>1144</v>
      </c>
      <c r="C3162" s="134">
        <v>426</v>
      </c>
      <c r="D3162" s="134">
        <v>472</v>
      </c>
      <c r="E3162" s="134">
        <v>564</v>
      </c>
      <c r="F3162" s="134">
        <v>579</v>
      </c>
      <c r="G3162" s="135">
        <v>576</v>
      </c>
      <c r="H3162" s="137">
        <f>IFERROR((Table19[[#This Row],[_202310]]-Table19[[#This Row],[_201910]])/Table19[[#This Row],[_201910]]*1,"")</f>
        <v>0.352112676056338</v>
      </c>
    </row>
    <row r="3163" spans="1:8">
      <c r="A3163" s="132">
        <v>222992</v>
      </c>
      <c r="B3163" s="133" t="s">
        <v>1145</v>
      </c>
      <c r="C3163" s="134">
        <v>0</v>
      </c>
      <c r="D3163" s="134">
        <v>0</v>
      </c>
      <c r="E3163" s="134">
        <v>1</v>
      </c>
      <c r="F3163" s="134">
        <v>2</v>
      </c>
      <c r="G3163" s="135">
        <v>0</v>
      </c>
      <c r="H3163" s="137" t="str">
        <f>IFERROR((Table19[[#This Row],[_202310]]-Table19[[#This Row],[_201910]])/Table19[[#This Row],[_201910]]*1,"")</f>
        <v/>
      </c>
    </row>
    <row r="3164" spans="1:8">
      <c r="A3164" s="132">
        <v>222992</v>
      </c>
      <c r="B3164" s="133" t="s">
        <v>1146</v>
      </c>
      <c r="C3164" s="134">
        <v>461</v>
      </c>
      <c r="D3164" s="134">
        <v>514</v>
      </c>
      <c r="E3164" s="134">
        <v>601</v>
      </c>
      <c r="F3164" s="134">
        <v>624</v>
      </c>
      <c r="G3164" s="135">
        <v>613</v>
      </c>
      <c r="H3164" s="137">
        <f>IFERROR((Table19[[#This Row],[_202310]]-Table19[[#This Row],[_201910]])/Table19[[#This Row],[_201910]]*1,"")</f>
        <v>0.32971800433839482</v>
      </c>
    </row>
    <row r="3165" spans="1:8">
      <c r="A3165" s="132">
        <v>222992</v>
      </c>
      <c r="B3165" s="133" t="s">
        <v>1147</v>
      </c>
      <c r="C3165" s="134">
        <v>109</v>
      </c>
      <c r="D3165" s="134">
        <v>98</v>
      </c>
      <c r="E3165" s="134">
        <v>98</v>
      </c>
      <c r="F3165" s="134">
        <v>67</v>
      </c>
      <c r="G3165" s="135">
        <v>66</v>
      </c>
      <c r="H3165" s="137">
        <f>IFERROR((Table19[[#This Row],[_202310]]-Table19[[#This Row],[_201910]])/Table19[[#This Row],[_201910]]*1,"")</f>
        <v>-0.39449541284403672</v>
      </c>
    </row>
    <row r="3166" spans="1:8">
      <c r="A3166" s="132">
        <v>222992</v>
      </c>
      <c r="B3166" s="133" t="s">
        <v>1148</v>
      </c>
      <c r="C3166" s="134">
        <v>1003</v>
      </c>
      <c r="D3166" s="134">
        <v>1005</v>
      </c>
      <c r="E3166" s="134">
        <v>1076</v>
      </c>
      <c r="F3166" s="134">
        <v>981</v>
      </c>
      <c r="G3166" s="135">
        <v>895</v>
      </c>
      <c r="H3166" s="137">
        <f>IFERROR((Table19[[#This Row],[_202310]]-Table19[[#This Row],[_201910]])/Table19[[#This Row],[_201910]]*1,"")</f>
        <v>-0.10767696909272183</v>
      </c>
    </row>
    <row r="3167" spans="1:8">
      <c r="A3167" s="132">
        <v>222992</v>
      </c>
      <c r="B3167" s="133" t="s">
        <v>1149</v>
      </c>
      <c r="C3167" s="134">
        <v>1209</v>
      </c>
      <c r="D3167" s="134">
        <v>1089</v>
      </c>
      <c r="E3167" s="134">
        <v>970</v>
      </c>
      <c r="F3167" s="134">
        <v>872</v>
      </c>
      <c r="G3167" s="135">
        <v>874</v>
      </c>
      <c r="H3167" s="137">
        <f>IFERROR((Table19[[#This Row],[_202310]]-Table19[[#This Row],[_201910]])/Table19[[#This Row],[_201910]]*1,"")</f>
        <v>-0.27708850289495451</v>
      </c>
    </row>
    <row r="3168" spans="1:8">
      <c r="A3168" s="132">
        <v>222992</v>
      </c>
      <c r="B3168" s="133" t="s">
        <v>1150</v>
      </c>
      <c r="C3168" s="134">
        <v>2321</v>
      </c>
      <c r="D3168" s="134">
        <v>2192</v>
      </c>
      <c r="E3168" s="134">
        <v>2144</v>
      </c>
      <c r="F3168" s="134">
        <v>1920</v>
      </c>
      <c r="G3168" s="135">
        <v>1835</v>
      </c>
      <c r="H3168" s="137">
        <f>IFERROR((Table19[[#This Row],[_202310]]-Table19[[#This Row],[_201910]])/Table19[[#This Row],[_201910]]*1,"")</f>
        <v>-0.2093925032313658</v>
      </c>
    </row>
    <row r="3169" spans="1:8">
      <c r="A3169" s="132">
        <v>222992</v>
      </c>
      <c r="B3169" s="133" t="s">
        <v>1151</v>
      </c>
      <c r="C3169" s="134">
        <v>17</v>
      </c>
      <c r="D3169" s="134">
        <v>19</v>
      </c>
      <c r="E3169" s="134">
        <v>22</v>
      </c>
      <c r="F3169" s="134">
        <v>25</v>
      </c>
      <c r="G3169" s="135">
        <v>25</v>
      </c>
      <c r="H3169" s="137">
        <f>IFERROR((Table19[[#This Row],[_202310]]-Table19[[#This Row],[_201910]])/Table19[[#This Row],[_201910]]*1,"")</f>
        <v>0.47058823529411764</v>
      </c>
    </row>
    <row r="3170" spans="1:8">
      <c r="A3170" s="132">
        <v>222992</v>
      </c>
      <c r="B3170" s="133" t="s">
        <v>1152</v>
      </c>
      <c r="C3170" s="134">
        <v>40</v>
      </c>
      <c r="D3170" s="134">
        <v>41</v>
      </c>
      <c r="E3170" s="134">
        <v>43</v>
      </c>
      <c r="F3170" s="134">
        <v>41</v>
      </c>
      <c r="G3170" s="135">
        <v>39</v>
      </c>
      <c r="H3170" s="137">
        <f>IFERROR((Table19[[#This Row],[_202310]]-Table19[[#This Row],[_201910]])/Table19[[#This Row],[_201910]]*1,"")</f>
        <v>-2.5000000000000001E-2</v>
      </c>
    </row>
    <row r="3171" spans="1:8">
      <c r="A3171" s="132">
        <v>222992</v>
      </c>
      <c r="B3171" s="133" t="s">
        <v>1153</v>
      </c>
      <c r="C3171" s="134">
        <v>4</v>
      </c>
      <c r="D3171" s="134">
        <v>4</v>
      </c>
      <c r="E3171" s="134">
        <v>4</v>
      </c>
      <c r="F3171" s="134">
        <v>3</v>
      </c>
      <c r="G3171" s="135">
        <v>3</v>
      </c>
      <c r="H3171" s="137">
        <f>IFERROR((Table19[[#This Row],[_202310]]-Table19[[#This Row],[_201910]])/Table19[[#This Row],[_201910]]*1,"")</f>
        <v>-0.25</v>
      </c>
    </row>
    <row r="3172" spans="1:8">
      <c r="A3172" s="132">
        <v>222992</v>
      </c>
      <c r="B3172" s="133" t="s">
        <v>1154</v>
      </c>
      <c r="C3172" s="134">
        <v>36</v>
      </c>
      <c r="D3172" s="134">
        <v>37</v>
      </c>
      <c r="E3172" s="134">
        <v>39</v>
      </c>
      <c r="F3172" s="134">
        <v>39</v>
      </c>
      <c r="G3172" s="135">
        <v>37</v>
      </c>
      <c r="H3172" s="137">
        <f>IFERROR((Table19[[#This Row],[_202310]]-Table19[[#This Row],[_201910]])/Table19[[#This Row],[_201910]]*1,"")</f>
        <v>2.7777777777777776E-2</v>
      </c>
    </row>
    <row r="3173" spans="1:8">
      <c r="A3173" s="132">
        <v>222992</v>
      </c>
      <c r="B3173" s="133" t="s">
        <v>1155</v>
      </c>
      <c r="C3173" s="134">
        <v>43</v>
      </c>
      <c r="D3173" s="134">
        <v>40</v>
      </c>
      <c r="E3173" s="134">
        <v>35</v>
      </c>
      <c r="F3173" s="134">
        <v>34</v>
      </c>
      <c r="G3173" s="135">
        <v>36</v>
      </c>
      <c r="H3173" s="137">
        <f>IFERROR((Table19[[#This Row],[_202310]]-Table19[[#This Row],[_201910]])/Table19[[#This Row],[_201910]]*1,"")</f>
        <v>-0.16279069767441862</v>
      </c>
    </row>
    <row r="3174" spans="1:8">
      <c r="A3174" s="132">
        <v>223320</v>
      </c>
      <c r="B3174" s="133" t="s">
        <v>1130</v>
      </c>
      <c r="C3174" s="134">
        <v>524</v>
      </c>
      <c r="D3174" s="134">
        <v>408</v>
      </c>
      <c r="E3174" s="134">
        <v>548</v>
      </c>
      <c r="F3174" s="134">
        <v>662</v>
      </c>
      <c r="G3174" s="135">
        <v>398</v>
      </c>
      <c r="H3174" s="137">
        <f>IFERROR((Table19[[#This Row],[_202310]]-Table19[[#This Row],[_201910]])/Table19[[#This Row],[_201910]]*1,"")</f>
        <v>-0.24045801526717558</v>
      </c>
    </row>
    <row r="3175" spans="1:8">
      <c r="A3175" s="132">
        <v>223320</v>
      </c>
      <c r="B3175" s="133" t="s">
        <v>1131</v>
      </c>
      <c r="C3175" s="134">
        <v>0</v>
      </c>
      <c r="D3175" s="134">
        <v>0</v>
      </c>
      <c r="E3175" s="134">
        <v>0</v>
      </c>
      <c r="F3175" s="134">
        <v>0</v>
      </c>
      <c r="G3175" s="135">
        <v>0</v>
      </c>
      <c r="H3175" s="137" t="str">
        <f>IFERROR((Table19[[#This Row],[_202310]]-Table19[[#This Row],[_201910]])/Table19[[#This Row],[_201910]]*1,"")</f>
        <v/>
      </c>
    </row>
    <row r="3176" spans="1:8">
      <c r="A3176" s="132">
        <v>223320</v>
      </c>
      <c r="B3176" s="133" t="s">
        <v>1132</v>
      </c>
      <c r="C3176" s="134">
        <v>524</v>
      </c>
      <c r="D3176" s="134">
        <v>408</v>
      </c>
      <c r="E3176" s="134">
        <v>548</v>
      </c>
      <c r="F3176" s="134">
        <v>662</v>
      </c>
      <c r="G3176" s="135">
        <v>398</v>
      </c>
      <c r="H3176" s="137">
        <f>IFERROR((Table19[[#This Row],[_202310]]-Table19[[#This Row],[_201910]])/Table19[[#This Row],[_201910]]*1,"")</f>
        <v>-0.24045801526717558</v>
      </c>
    </row>
    <row r="3177" spans="1:8">
      <c r="A3177" s="132">
        <v>223320</v>
      </c>
      <c r="B3177" s="133" t="s">
        <v>1133</v>
      </c>
      <c r="C3177" s="134">
        <v>39</v>
      </c>
      <c r="D3177" s="134">
        <v>44</v>
      </c>
      <c r="E3177" s="134">
        <v>70</v>
      </c>
      <c r="F3177" s="134">
        <v>62</v>
      </c>
      <c r="G3177" s="135">
        <v>41</v>
      </c>
      <c r="H3177" s="137">
        <f>IFERROR((Table19[[#This Row],[_202310]]-Table19[[#This Row],[_201910]])/Table19[[#This Row],[_201910]]*1,"")</f>
        <v>5.128205128205128E-2</v>
      </c>
    </row>
    <row r="3178" spans="1:8">
      <c r="A3178" s="132">
        <v>223320</v>
      </c>
      <c r="B3178" s="133" t="s">
        <v>1134</v>
      </c>
      <c r="C3178" s="134">
        <v>84</v>
      </c>
      <c r="D3178" s="134">
        <v>72</v>
      </c>
      <c r="E3178" s="134">
        <v>90</v>
      </c>
      <c r="F3178" s="134">
        <v>127</v>
      </c>
      <c r="G3178" s="135">
        <v>72</v>
      </c>
      <c r="H3178" s="137">
        <f>IFERROR((Table19[[#This Row],[_202310]]-Table19[[#This Row],[_201910]])/Table19[[#This Row],[_201910]]*1,"")</f>
        <v>-0.14285714285714285</v>
      </c>
    </row>
    <row r="3179" spans="1:8">
      <c r="A3179" s="132">
        <v>223320</v>
      </c>
      <c r="B3179" s="133" t="s">
        <v>1135</v>
      </c>
      <c r="C3179" s="134" t="s">
        <v>129</v>
      </c>
      <c r="D3179" s="134" t="s">
        <v>129</v>
      </c>
      <c r="E3179" s="134" t="s">
        <v>129</v>
      </c>
      <c r="F3179" s="134" t="s">
        <v>129</v>
      </c>
      <c r="G3179" s="135" t="s">
        <v>129</v>
      </c>
      <c r="H3179" s="137" t="str">
        <f>IFERROR((Table19[[#This Row],[_202310]]-Table19[[#This Row],[_201910]])/Table19[[#This Row],[_201910]]*1,"")</f>
        <v/>
      </c>
    </row>
    <row r="3180" spans="1:8">
      <c r="A3180" s="132">
        <v>223320</v>
      </c>
      <c r="B3180" s="133" t="s">
        <v>1136</v>
      </c>
      <c r="C3180" s="134">
        <v>123</v>
      </c>
      <c r="D3180" s="134">
        <v>116</v>
      </c>
      <c r="E3180" s="134">
        <v>160</v>
      </c>
      <c r="F3180" s="134">
        <v>189</v>
      </c>
      <c r="G3180" s="135">
        <v>113</v>
      </c>
      <c r="H3180" s="137">
        <f>IFERROR((Table19[[#This Row],[_202310]]-Table19[[#This Row],[_201910]])/Table19[[#This Row],[_201910]]*1,"")</f>
        <v>-8.1300813008130079E-2</v>
      </c>
    </row>
    <row r="3181" spans="1:8">
      <c r="A3181" s="132">
        <v>223320</v>
      </c>
      <c r="B3181" s="133" t="s">
        <v>1137</v>
      </c>
      <c r="C3181" s="134">
        <v>23</v>
      </c>
      <c r="D3181" s="134">
        <v>28</v>
      </c>
      <c r="E3181" s="134">
        <v>29</v>
      </c>
      <c r="F3181" s="134">
        <v>29</v>
      </c>
      <c r="G3181" s="135">
        <v>28</v>
      </c>
      <c r="H3181" s="137">
        <f>IFERROR((Table19[[#This Row],[_202310]]-Table19[[#This Row],[_201910]])/Table19[[#This Row],[_201910]]*1,"")</f>
        <v>0.21739130434782608</v>
      </c>
    </row>
    <row r="3182" spans="1:8">
      <c r="A3182" s="132">
        <v>223320</v>
      </c>
      <c r="B3182" s="133" t="s">
        <v>1138</v>
      </c>
      <c r="C3182" s="134">
        <v>41</v>
      </c>
      <c r="D3182" s="134">
        <v>44</v>
      </c>
      <c r="E3182" s="134">
        <v>70</v>
      </c>
      <c r="F3182" s="134">
        <v>59</v>
      </c>
      <c r="G3182" s="135">
        <v>41</v>
      </c>
      <c r="H3182" s="137">
        <f>IFERROR((Table19[[#This Row],[_202310]]-Table19[[#This Row],[_201910]])/Table19[[#This Row],[_201910]]*1,"")</f>
        <v>0</v>
      </c>
    </row>
    <row r="3183" spans="1:8">
      <c r="A3183" s="132">
        <v>223320</v>
      </c>
      <c r="B3183" s="133" t="s">
        <v>1139</v>
      </c>
      <c r="C3183" s="134">
        <v>99</v>
      </c>
      <c r="D3183" s="134">
        <v>72</v>
      </c>
      <c r="E3183" s="134">
        <v>106</v>
      </c>
      <c r="F3183" s="134">
        <v>142</v>
      </c>
      <c r="G3183" s="135">
        <v>88</v>
      </c>
      <c r="H3183" s="137">
        <f>IFERROR((Table19[[#This Row],[_202310]]-Table19[[#This Row],[_201910]])/Table19[[#This Row],[_201910]]*1,"")</f>
        <v>-0.1111111111111111</v>
      </c>
    </row>
    <row r="3184" spans="1:8">
      <c r="A3184" s="132">
        <v>223320</v>
      </c>
      <c r="B3184" s="133" t="s">
        <v>1140</v>
      </c>
      <c r="C3184" s="134" t="s">
        <v>129</v>
      </c>
      <c r="D3184" s="134" t="s">
        <v>129</v>
      </c>
      <c r="E3184" s="134" t="s">
        <v>129</v>
      </c>
      <c r="F3184" s="134" t="s">
        <v>129</v>
      </c>
      <c r="G3184" s="135" t="s">
        <v>129</v>
      </c>
      <c r="H3184" s="137" t="str">
        <f>IFERROR((Table19[[#This Row],[_202310]]-Table19[[#This Row],[_201910]])/Table19[[#This Row],[_201910]]*1,"")</f>
        <v/>
      </c>
    </row>
    <row r="3185" spans="1:8">
      <c r="A3185" s="132">
        <v>223320</v>
      </c>
      <c r="B3185" s="133" t="s">
        <v>1141</v>
      </c>
      <c r="C3185" s="134">
        <v>140</v>
      </c>
      <c r="D3185" s="134">
        <v>116</v>
      </c>
      <c r="E3185" s="134">
        <v>176</v>
      </c>
      <c r="F3185" s="134">
        <v>201</v>
      </c>
      <c r="G3185" s="135">
        <v>129</v>
      </c>
      <c r="H3185" s="137">
        <f>IFERROR((Table19[[#This Row],[_202310]]-Table19[[#This Row],[_201910]])/Table19[[#This Row],[_201910]]*1,"")</f>
        <v>-7.857142857142857E-2</v>
      </c>
    </row>
    <row r="3186" spans="1:8">
      <c r="A3186" s="132">
        <v>223320</v>
      </c>
      <c r="B3186" s="133" t="s">
        <v>1142</v>
      </c>
      <c r="C3186" s="134">
        <v>27</v>
      </c>
      <c r="D3186" s="134">
        <v>28</v>
      </c>
      <c r="E3186" s="134">
        <v>32</v>
      </c>
      <c r="F3186" s="134">
        <v>30</v>
      </c>
      <c r="G3186" s="135">
        <v>32</v>
      </c>
      <c r="H3186" s="137">
        <f>IFERROR((Table19[[#This Row],[_202310]]-Table19[[#This Row],[_201910]])/Table19[[#This Row],[_201910]]*1,"")</f>
        <v>0.18518518518518517</v>
      </c>
    </row>
    <row r="3187" spans="1:8">
      <c r="A3187" s="132">
        <v>223320</v>
      </c>
      <c r="B3187" s="133" t="s">
        <v>1143</v>
      </c>
      <c r="C3187" s="134">
        <v>38</v>
      </c>
      <c r="D3187" s="134">
        <v>44</v>
      </c>
      <c r="E3187" s="134">
        <v>71</v>
      </c>
      <c r="F3187" s="134">
        <v>59</v>
      </c>
      <c r="G3187" s="135">
        <v>40</v>
      </c>
      <c r="H3187" s="137">
        <f>IFERROR((Table19[[#This Row],[_202310]]-Table19[[#This Row],[_201910]])/Table19[[#This Row],[_201910]]*1,"")</f>
        <v>5.2631578947368418E-2</v>
      </c>
    </row>
    <row r="3188" spans="1:8">
      <c r="A3188" s="132">
        <v>223320</v>
      </c>
      <c r="B3188" s="133" t="s">
        <v>1144</v>
      </c>
      <c r="C3188" s="134">
        <v>110</v>
      </c>
      <c r="D3188" s="134">
        <v>93</v>
      </c>
      <c r="E3188" s="134">
        <v>110</v>
      </c>
      <c r="F3188" s="134">
        <v>149</v>
      </c>
      <c r="G3188" s="135">
        <v>93</v>
      </c>
      <c r="H3188" s="137">
        <f>IFERROR((Table19[[#This Row],[_202310]]-Table19[[#This Row],[_201910]])/Table19[[#This Row],[_201910]]*1,"")</f>
        <v>-0.15454545454545454</v>
      </c>
    </row>
    <row r="3189" spans="1:8">
      <c r="A3189" s="132">
        <v>223320</v>
      </c>
      <c r="B3189" s="133" t="s">
        <v>1145</v>
      </c>
      <c r="C3189" s="134" t="s">
        <v>129</v>
      </c>
      <c r="D3189" s="134" t="s">
        <v>129</v>
      </c>
      <c r="E3189" s="134" t="s">
        <v>129</v>
      </c>
      <c r="F3189" s="134" t="s">
        <v>129</v>
      </c>
      <c r="G3189" s="135" t="s">
        <v>129</v>
      </c>
      <c r="H3189" s="137" t="str">
        <f>IFERROR((Table19[[#This Row],[_202310]]-Table19[[#This Row],[_201910]])/Table19[[#This Row],[_201910]]*1,"")</f>
        <v/>
      </c>
    </row>
    <row r="3190" spans="1:8">
      <c r="A3190" s="132">
        <v>223320</v>
      </c>
      <c r="B3190" s="133" t="s">
        <v>1146</v>
      </c>
      <c r="C3190" s="134">
        <v>148</v>
      </c>
      <c r="D3190" s="134">
        <v>137</v>
      </c>
      <c r="E3190" s="134">
        <v>181</v>
      </c>
      <c r="F3190" s="134">
        <v>208</v>
      </c>
      <c r="G3190" s="135">
        <v>133</v>
      </c>
      <c r="H3190" s="137">
        <f>IFERROR((Table19[[#This Row],[_202310]]-Table19[[#This Row],[_201910]])/Table19[[#This Row],[_201910]]*1,"")</f>
        <v>-0.10135135135135136</v>
      </c>
    </row>
    <row r="3191" spans="1:8">
      <c r="A3191" s="132">
        <v>223320</v>
      </c>
      <c r="B3191" s="133" t="s">
        <v>1147</v>
      </c>
      <c r="C3191" s="134">
        <v>6</v>
      </c>
      <c r="D3191" s="134">
        <v>2</v>
      </c>
      <c r="E3191" s="134">
        <v>8</v>
      </c>
      <c r="F3191" s="134">
        <v>6</v>
      </c>
      <c r="G3191" s="135">
        <v>5</v>
      </c>
      <c r="H3191" s="137">
        <f>IFERROR((Table19[[#This Row],[_202310]]-Table19[[#This Row],[_201910]])/Table19[[#This Row],[_201910]]*1,"")</f>
        <v>-0.16666666666666666</v>
      </c>
    </row>
    <row r="3192" spans="1:8">
      <c r="A3192" s="132">
        <v>223320</v>
      </c>
      <c r="B3192" s="133" t="s">
        <v>1148</v>
      </c>
      <c r="C3192" s="134">
        <v>97</v>
      </c>
      <c r="D3192" s="134">
        <v>84</v>
      </c>
      <c r="E3192" s="134">
        <v>120</v>
      </c>
      <c r="F3192" s="134">
        <v>146</v>
      </c>
      <c r="G3192" s="135">
        <v>0</v>
      </c>
      <c r="H3192" s="137">
        <f>IFERROR((Table19[[#This Row],[_202310]]-Table19[[#This Row],[_201910]])/Table19[[#This Row],[_201910]]*1,"")</f>
        <v>-1</v>
      </c>
    </row>
    <row r="3193" spans="1:8">
      <c r="A3193" s="132">
        <v>223320</v>
      </c>
      <c r="B3193" s="133" t="s">
        <v>1149</v>
      </c>
      <c r="C3193" s="134">
        <v>273</v>
      </c>
      <c r="D3193" s="134">
        <v>185</v>
      </c>
      <c r="E3193" s="134">
        <v>239</v>
      </c>
      <c r="F3193" s="134">
        <v>302</v>
      </c>
      <c r="G3193" s="135">
        <v>260</v>
      </c>
      <c r="H3193" s="137">
        <f>IFERROR((Table19[[#This Row],[_202310]]-Table19[[#This Row],[_201910]])/Table19[[#This Row],[_201910]]*1,"")</f>
        <v>-4.7619047619047616E-2</v>
      </c>
    </row>
    <row r="3194" spans="1:8">
      <c r="A3194" s="132">
        <v>223320</v>
      </c>
      <c r="B3194" s="133" t="s">
        <v>1150</v>
      </c>
      <c r="C3194" s="134">
        <v>376</v>
      </c>
      <c r="D3194" s="134">
        <v>271</v>
      </c>
      <c r="E3194" s="134">
        <v>367</v>
      </c>
      <c r="F3194" s="134">
        <v>454</v>
      </c>
      <c r="G3194" s="135">
        <v>265</v>
      </c>
      <c r="H3194" s="137">
        <f>IFERROR((Table19[[#This Row],[_202310]]-Table19[[#This Row],[_201910]])/Table19[[#This Row],[_201910]]*1,"")</f>
        <v>-0.29521276595744683</v>
      </c>
    </row>
    <row r="3195" spans="1:8">
      <c r="A3195" s="132">
        <v>223320</v>
      </c>
      <c r="B3195" s="133" t="s">
        <v>1151</v>
      </c>
      <c r="C3195" s="134">
        <v>28</v>
      </c>
      <c r="D3195" s="134">
        <v>34</v>
      </c>
      <c r="E3195" s="134">
        <v>33</v>
      </c>
      <c r="F3195" s="134">
        <v>31</v>
      </c>
      <c r="G3195" s="135">
        <v>33</v>
      </c>
      <c r="H3195" s="137">
        <f>IFERROR((Table19[[#This Row],[_202310]]-Table19[[#This Row],[_201910]])/Table19[[#This Row],[_201910]]*1,"")</f>
        <v>0.17857142857142858</v>
      </c>
    </row>
    <row r="3196" spans="1:8">
      <c r="A3196" s="132">
        <v>223320</v>
      </c>
      <c r="B3196" s="133" t="s">
        <v>1152</v>
      </c>
      <c r="C3196" s="134">
        <v>20</v>
      </c>
      <c r="D3196" s="134">
        <v>21</v>
      </c>
      <c r="E3196" s="134">
        <v>23</v>
      </c>
      <c r="F3196" s="134">
        <v>23</v>
      </c>
      <c r="G3196" s="135">
        <v>1</v>
      </c>
      <c r="H3196" s="137">
        <f>IFERROR((Table19[[#This Row],[_202310]]-Table19[[#This Row],[_201910]])/Table19[[#This Row],[_201910]]*1,"")</f>
        <v>-0.95</v>
      </c>
    </row>
    <row r="3197" spans="1:8">
      <c r="A3197" s="132">
        <v>223320</v>
      </c>
      <c r="B3197" s="133" t="s">
        <v>1153</v>
      </c>
      <c r="C3197" s="134">
        <v>1</v>
      </c>
      <c r="D3197" s="134">
        <v>0</v>
      </c>
      <c r="E3197" s="134">
        <v>1</v>
      </c>
      <c r="F3197" s="134">
        <v>1</v>
      </c>
      <c r="G3197" s="135">
        <v>1</v>
      </c>
      <c r="H3197" s="137">
        <f>IFERROR((Table19[[#This Row],[_202310]]-Table19[[#This Row],[_201910]])/Table19[[#This Row],[_201910]]*1,"")</f>
        <v>0</v>
      </c>
    </row>
    <row r="3198" spans="1:8">
      <c r="A3198" s="132">
        <v>223320</v>
      </c>
      <c r="B3198" s="133" t="s">
        <v>1154</v>
      </c>
      <c r="C3198" s="134">
        <v>19</v>
      </c>
      <c r="D3198" s="134">
        <v>21</v>
      </c>
      <c r="E3198" s="134">
        <v>22</v>
      </c>
      <c r="F3198" s="134">
        <v>22</v>
      </c>
      <c r="G3198" s="135">
        <v>0</v>
      </c>
      <c r="H3198" s="137">
        <f>IFERROR((Table19[[#This Row],[_202310]]-Table19[[#This Row],[_201910]])/Table19[[#This Row],[_201910]]*1,"")</f>
        <v>-1</v>
      </c>
    </row>
    <row r="3199" spans="1:8">
      <c r="A3199" s="132">
        <v>223320</v>
      </c>
      <c r="B3199" s="133" t="s">
        <v>1155</v>
      </c>
      <c r="C3199" s="134">
        <v>52</v>
      </c>
      <c r="D3199" s="134">
        <v>45</v>
      </c>
      <c r="E3199" s="134">
        <v>44</v>
      </c>
      <c r="F3199" s="134">
        <v>46</v>
      </c>
      <c r="G3199" s="135">
        <v>65</v>
      </c>
      <c r="H3199" s="137">
        <f>IFERROR((Table19[[#This Row],[_202310]]-Table19[[#This Row],[_201910]])/Table19[[#This Row],[_201910]]*1,"")</f>
        <v>0.25</v>
      </c>
    </row>
    <row r="3200" spans="1:8">
      <c r="A3200" s="132">
        <v>223506</v>
      </c>
      <c r="B3200" s="133" t="s">
        <v>1130</v>
      </c>
      <c r="C3200" s="134">
        <v>436</v>
      </c>
      <c r="D3200" s="134">
        <v>400</v>
      </c>
      <c r="E3200" s="134">
        <v>380</v>
      </c>
      <c r="F3200" s="134">
        <v>345</v>
      </c>
      <c r="G3200" s="135">
        <v>327</v>
      </c>
      <c r="H3200" s="137">
        <f>IFERROR((Table19[[#This Row],[_202310]]-Table19[[#This Row],[_201910]])/Table19[[#This Row],[_201910]]*1,"")</f>
        <v>-0.25</v>
      </c>
    </row>
    <row r="3201" spans="1:8">
      <c r="A3201" s="132">
        <v>223506</v>
      </c>
      <c r="B3201" s="133" t="s">
        <v>1131</v>
      </c>
      <c r="C3201" s="134">
        <v>1</v>
      </c>
      <c r="D3201" s="134">
        <v>0</v>
      </c>
      <c r="E3201" s="134">
        <v>0</v>
      </c>
      <c r="F3201" s="134">
        <v>1</v>
      </c>
      <c r="G3201" s="135">
        <v>0</v>
      </c>
      <c r="H3201" s="137">
        <f>IFERROR((Table19[[#This Row],[_202310]]-Table19[[#This Row],[_201910]])/Table19[[#This Row],[_201910]]*1,"")</f>
        <v>-1</v>
      </c>
    </row>
    <row r="3202" spans="1:8">
      <c r="A3202" s="132">
        <v>223506</v>
      </c>
      <c r="B3202" s="133" t="s">
        <v>1132</v>
      </c>
      <c r="C3202" s="134">
        <v>435</v>
      </c>
      <c r="D3202" s="134">
        <v>400</v>
      </c>
      <c r="E3202" s="134">
        <v>380</v>
      </c>
      <c r="F3202" s="134">
        <v>344</v>
      </c>
      <c r="G3202" s="135">
        <v>327</v>
      </c>
      <c r="H3202" s="137">
        <f>IFERROR((Table19[[#This Row],[_202310]]-Table19[[#This Row],[_201910]])/Table19[[#This Row],[_201910]]*1,"")</f>
        <v>-0.24827586206896551</v>
      </c>
    </row>
    <row r="3203" spans="1:8">
      <c r="A3203" s="132">
        <v>223506</v>
      </c>
      <c r="B3203" s="133" t="s">
        <v>1133</v>
      </c>
      <c r="C3203" s="134">
        <v>15</v>
      </c>
      <c r="D3203" s="134">
        <v>16</v>
      </c>
      <c r="E3203" s="134">
        <v>22</v>
      </c>
      <c r="F3203" s="134">
        <v>21</v>
      </c>
      <c r="G3203" s="135">
        <v>31</v>
      </c>
      <c r="H3203" s="137">
        <f>IFERROR((Table19[[#This Row],[_202310]]-Table19[[#This Row],[_201910]])/Table19[[#This Row],[_201910]]*1,"")</f>
        <v>1.0666666666666667</v>
      </c>
    </row>
    <row r="3204" spans="1:8">
      <c r="A3204" s="132">
        <v>223506</v>
      </c>
      <c r="B3204" s="133" t="s">
        <v>1134</v>
      </c>
      <c r="C3204" s="134">
        <v>93</v>
      </c>
      <c r="D3204" s="134">
        <v>90</v>
      </c>
      <c r="E3204" s="134">
        <v>118</v>
      </c>
      <c r="F3204" s="134">
        <v>106</v>
      </c>
      <c r="G3204" s="135">
        <v>125</v>
      </c>
      <c r="H3204" s="137">
        <f>IFERROR((Table19[[#This Row],[_202310]]-Table19[[#This Row],[_201910]])/Table19[[#This Row],[_201910]]*1,"")</f>
        <v>0.34408602150537637</v>
      </c>
    </row>
    <row r="3205" spans="1:8">
      <c r="A3205" s="132">
        <v>223506</v>
      </c>
      <c r="B3205" s="133" t="s">
        <v>1135</v>
      </c>
      <c r="C3205" s="134">
        <v>1</v>
      </c>
      <c r="D3205" s="134">
        <v>0</v>
      </c>
      <c r="E3205" s="134">
        <v>1</v>
      </c>
      <c r="F3205" s="134">
        <v>3</v>
      </c>
      <c r="G3205" s="135">
        <v>0</v>
      </c>
      <c r="H3205" s="137">
        <f>IFERROR((Table19[[#This Row],[_202310]]-Table19[[#This Row],[_201910]])/Table19[[#This Row],[_201910]]*1,"")</f>
        <v>-1</v>
      </c>
    </row>
    <row r="3206" spans="1:8">
      <c r="A3206" s="132">
        <v>223506</v>
      </c>
      <c r="B3206" s="133" t="s">
        <v>1136</v>
      </c>
      <c r="C3206" s="134">
        <v>109</v>
      </c>
      <c r="D3206" s="134">
        <v>106</v>
      </c>
      <c r="E3206" s="134">
        <v>141</v>
      </c>
      <c r="F3206" s="134">
        <v>130</v>
      </c>
      <c r="G3206" s="135">
        <v>156</v>
      </c>
      <c r="H3206" s="137">
        <f>IFERROR((Table19[[#This Row],[_202310]]-Table19[[#This Row],[_201910]])/Table19[[#This Row],[_201910]]*1,"")</f>
        <v>0.43119266055045874</v>
      </c>
    </row>
    <row r="3207" spans="1:8">
      <c r="A3207" s="132">
        <v>223506</v>
      </c>
      <c r="B3207" s="133" t="s">
        <v>1137</v>
      </c>
      <c r="C3207" s="134">
        <v>25</v>
      </c>
      <c r="D3207" s="134">
        <v>27</v>
      </c>
      <c r="E3207" s="134">
        <v>37</v>
      </c>
      <c r="F3207" s="134">
        <v>38</v>
      </c>
      <c r="G3207" s="135">
        <v>48</v>
      </c>
      <c r="H3207" s="137">
        <f>IFERROR((Table19[[#This Row],[_202310]]-Table19[[#This Row],[_201910]])/Table19[[#This Row],[_201910]]*1,"")</f>
        <v>0.92</v>
      </c>
    </row>
    <row r="3208" spans="1:8">
      <c r="A3208" s="132">
        <v>223506</v>
      </c>
      <c r="B3208" s="133" t="s">
        <v>1138</v>
      </c>
      <c r="C3208" s="134">
        <v>15</v>
      </c>
      <c r="D3208" s="134">
        <v>18</v>
      </c>
      <c r="E3208" s="134">
        <v>25</v>
      </c>
      <c r="F3208" s="134">
        <v>27</v>
      </c>
      <c r="G3208" s="135">
        <v>30</v>
      </c>
      <c r="H3208" s="137">
        <f>IFERROR((Table19[[#This Row],[_202310]]-Table19[[#This Row],[_201910]])/Table19[[#This Row],[_201910]]*1,"")</f>
        <v>1</v>
      </c>
    </row>
    <row r="3209" spans="1:8">
      <c r="A3209" s="132">
        <v>223506</v>
      </c>
      <c r="B3209" s="133" t="s">
        <v>1139</v>
      </c>
      <c r="C3209" s="134">
        <v>119</v>
      </c>
      <c r="D3209" s="134">
        <v>121</v>
      </c>
      <c r="E3209" s="134">
        <v>140</v>
      </c>
      <c r="F3209" s="134">
        <v>121</v>
      </c>
      <c r="G3209" s="135">
        <v>138</v>
      </c>
      <c r="H3209" s="137">
        <f>IFERROR((Table19[[#This Row],[_202310]]-Table19[[#This Row],[_201910]])/Table19[[#This Row],[_201910]]*1,"")</f>
        <v>0.15966386554621848</v>
      </c>
    </row>
    <row r="3210" spans="1:8">
      <c r="A3210" s="132">
        <v>223506</v>
      </c>
      <c r="B3210" s="133" t="s">
        <v>1140</v>
      </c>
      <c r="C3210" s="134">
        <v>3</v>
      </c>
      <c r="D3210" s="134">
        <v>3</v>
      </c>
      <c r="E3210" s="134">
        <v>6</v>
      </c>
      <c r="F3210" s="134">
        <v>3</v>
      </c>
      <c r="G3210" s="135">
        <v>5</v>
      </c>
      <c r="H3210" s="137">
        <f>IFERROR((Table19[[#This Row],[_202310]]-Table19[[#This Row],[_201910]])/Table19[[#This Row],[_201910]]*1,"")</f>
        <v>0.66666666666666663</v>
      </c>
    </row>
    <row r="3211" spans="1:8">
      <c r="A3211" s="132">
        <v>223506</v>
      </c>
      <c r="B3211" s="133" t="s">
        <v>1141</v>
      </c>
      <c r="C3211" s="134">
        <v>137</v>
      </c>
      <c r="D3211" s="134">
        <v>142</v>
      </c>
      <c r="E3211" s="134">
        <v>171</v>
      </c>
      <c r="F3211" s="134">
        <v>151</v>
      </c>
      <c r="G3211" s="135">
        <v>173</v>
      </c>
      <c r="H3211" s="137">
        <f>IFERROR((Table19[[#This Row],[_202310]]-Table19[[#This Row],[_201910]])/Table19[[#This Row],[_201910]]*1,"")</f>
        <v>0.26277372262773724</v>
      </c>
    </row>
    <row r="3212" spans="1:8">
      <c r="A3212" s="132">
        <v>223506</v>
      </c>
      <c r="B3212" s="133" t="s">
        <v>1142</v>
      </c>
      <c r="C3212" s="134">
        <v>31</v>
      </c>
      <c r="D3212" s="134">
        <v>36</v>
      </c>
      <c r="E3212" s="134">
        <v>45</v>
      </c>
      <c r="F3212" s="134">
        <v>44</v>
      </c>
      <c r="G3212" s="135">
        <v>53</v>
      </c>
      <c r="H3212" s="137">
        <f>IFERROR((Table19[[#This Row],[_202310]]-Table19[[#This Row],[_201910]])/Table19[[#This Row],[_201910]]*1,"")</f>
        <v>0.70967741935483875</v>
      </c>
    </row>
    <row r="3213" spans="1:8">
      <c r="A3213" s="132">
        <v>223506</v>
      </c>
      <c r="B3213" s="133" t="s">
        <v>1143</v>
      </c>
      <c r="C3213" s="134">
        <v>17</v>
      </c>
      <c r="D3213" s="134">
        <v>23</v>
      </c>
      <c r="E3213" s="134">
        <v>24</v>
      </c>
      <c r="F3213" s="134">
        <v>25</v>
      </c>
      <c r="G3213" s="135">
        <v>31</v>
      </c>
      <c r="H3213" s="137">
        <f>IFERROR((Table19[[#This Row],[_202310]]-Table19[[#This Row],[_201910]])/Table19[[#This Row],[_201910]]*1,"")</f>
        <v>0.82352941176470584</v>
      </c>
    </row>
    <row r="3214" spans="1:8">
      <c r="A3214" s="132">
        <v>223506</v>
      </c>
      <c r="B3214" s="133" t="s">
        <v>1144</v>
      </c>
      <c r="C3214" s="134">
        <v>130</v>
      </c>
      <c r="D3214" s="134">
        <v>126</v>
      </c>
      <c r="E3214" s="134">
        <v>147</v>
      </c>
      <c r="F3214" s="134">
        <v>126</v>
      </c>
      <c r="G3214" s="135">
        <v>139</v>
      </c>
      <c r="H3214" s="137">
        <f>IFERROR((Table19[[#This Row],[_202310]]-Table19[[#This Row],[_201910]])/Table19[[#This Row],[_201910]]*1,"")</f>
        <v>6.9230769230769235E-2</v>
      </c>
    </row>
    <row r="3215" spans="1:8">
      <c r="A3215" s="132">
        <v>223506</v>
      </c>
      <c r="B3215" s="133" t="s">
        <v>1145</v>
      </c>
      <c r="C3215" s="134">
        <v>5</v>
      </c>
      <c r="D3215" s="134">
        <v>5</v>
      </c>
      <c r="E3215" s="134">
        <v>9</v>
      </c>
      <c r="F3215" s="134">
        <v>5</v>
      </c>
      <c r="G3215" s="135">
        <v>9</v>
      </c>
      <c r="H3215" s="137">
        <f>IFERROR((Table19[[#This Row],[_202310]]-Table19[[#This Row],[_201910]])/Table19[[#This Row],[_201910]]*1,"")</f>
        <v>0.8</v>
      </c>
    </row>
    <row r="3216" spans="1:8">
      <c r="A3216" s="132">
        <v>223506</v>
      </c>
      <c r="B3216" s="133" t="s">
        <v>1146</v>
      </c>
      <c r="C3216" s="134">
        <v>152</v>
      </c>
      <c r="D3216" s="134">
        <v>154</v>
      </c>
      <c r="E3216" s="134">
        <v>180</v>
      </c>
      <c r="F3216" s="134">
        <v>156</v>
      </c>
      <c r="G3216" s="135">
        <v>179</v>
      </c>
      <c r="H3216" s="137">
        <f>IFERROR((Table19[[#This Row],[_202310]]-Table19[[#This Row],[_201910]])/Table19[[#This Row],[_201910]]*1,"")</f>
        <v>0.17763157894736842</v>
      </c>
    </row>
    <row r="3217" spans="1:8">
      <c r="A3217" s="132">
        <v>223506</v>
      </c>
      <c r="B3217" s="133" t="s">
        <v>1147</v>
      </c>
      <c r="C3217" s="134">
        <v>22</v>
      </c>
      <c r="D3217" s="134">
        <v>15</v>
      </c>
      <c r="E3217" s="134">
        <v>23</v>
      </c>
      <c r="F3217" s="134">
        <v>13</v>
      </c>
      <c r="G3217" s="135">
        <v>19</v>
      </c>
      <c r="H3217" s="137">
        <f>IFERROR((Table19[[#This Row],[_202310]]-Table19[[#This Row],[_201910]])/Table19[[#This Row],[_201910]]*1,"")</f>
        <v>-0.13636363636363635</v>
      </c>
    </row>
    <row r="3218" spans="1:8">
      <c r="A3218" s="132">
        <v>223506</v>
      </c>
      <c r="B3218" s="133" t="s">
        <v>1148</v>
      </c>
      <c r="C3218" s="134">
        <v>93</v>
      </c>
      <c r="D3218" s="134">
        <v>87</v>
      </c>
      <c r="E3218" s="134">
        <v>64</v>
      </c>
      <c r="F3218" s="134">
        <v>78</v>
      </c>
      <c r="G3218" s="135">
        <v>58</v>
      </c>
      <c r="H3218" s="137">
        <f>IFERROR((Table19[[#This Row],[_202310]]-Table19[[#This Row],[_201910]])/Table19[[#This Row],[_201910]]*1,"")</f>
        <v>-0.37634408602150538</v>
      </c>
    </row>
    <row r="3219" spans="1:8">
      <c r="A3219" s="132">
        <v>223506</v>
      </c>
      <c r="B3219" s="133" t="s">
        <v>1149</v>
      </c>
      <c r="C3219" s="134">
        <v>168</v>
      </c>
      <c r="D3219" s="134">
        <v>144</v>
      </c>
      <c r="E3219" s="134">
        <v>113</v>
      </c>
      <c r="F3219" s="134">
        <v>97</v>
      </c>
      <c r="G3219" s="135">
        <v>71</v>
      </c>
      <c r="H3219" s="137">
        <f>IFERROR((Table19[[#This Row],[_202310]]-Table19[[#This Row],[_201910]])/Table19[[#This Row],[_201910]]*1,"")</f>
        <v>-0.57738095238095233</v>
      </c>
    </row>
    <row r="3220" spans="1:8">
      <c r="A3220" s="132">
        <v>223506</v>
      </c>
      <c r="B3220" s="133" t="s">
        <v>1150</v>
      </c>
      <c r="C3220" s="134">
        <v>283</v>
      </c>
      <c r="D3220" s="134">
        <v>246</v>
      </c>
      <c r="E3220" s="134">
        <v>200</v>
      </c>
      <c r="F3220" s="134">
        <v>188</v>
      </c>
      <c r="G3220" s="135">
        <v>148</v>
      </c>
      <c r="H3220" s="137">
        <f>IFERROR((Table19[[#This Row],[_202310]]-Table19[[#This Row],[_201910]])/Table19[[#This Row],[_201910]]*1,"")</f>
        <v>-0.47703180212014135</v>
      </c>
    </row>
    <row r="3221" spans="1:8">
      <c r="A3221" s="132">
        <v>223506</v>
      </c>
      <c r="B3221" s="133" t="s">
        <v>1151</v>
      </c>
      <c r="C3221" s="134">
        <v>35</v>
      </c>
      <c r="D3221" s="134">
        <v>39</v>
      </c>
      <c r="E3221" s="134">
        <v>47</v>
      </c>
      <c r="F3221" s="134">
        <v>45</v>
      </c>
      <c r="G3221" s="135">
        <v>55</v>
      </c>
      <c r="H3221" s="137">
        <f>IFERROR((Table19[[#This Row],[_202310]]-Table19[[#This Row],[_201910]])/Table19[[#This Row],[_201910]]*1,"")</f>
        <v>0.5714285714285714</v>
      </c>
    </row>
    <row r="3222" spans="1:8">
      <c r="A3222" s="132">
        <v>223506</v>
      </c>
      <c r="B3222" s="133" t="s">
        <v>1152</v>
      </c>
      <c r="C3222" s="134">
        <v>26</v>
      </c>
      <c r="D3222" s="134">
        <v>26</v>
      </c>
      <c r="E3222" s="134">
        <v>23</v>
      </c>
      <c r="F3222" s="134">
        <v>26</v>
      </c>
      <c r="G3222" s="135">
        <v>24</v>
      </c>
      <c r="H3222" s="137">
        <f>IFERROR((Table19[[#This Row],[_202310]]-Table19[[#This Row],[_201910]])/Table19[[#This Row],[_201910]]*1,"")</f>
        <v>-7.6923076923076927E-2</v>
      </c>
    </row>
    <row r="3223" spans="1:8">
      <c r="A3223" s="132">
        <v>223506</v>
      </c>
      <c r="B3223" s="133" t="s">
        <v>1153</v>
      </c>
      <c r="C3223" s="134">
        <v>5</v>
      </c>
      <c r="D3223" s="134">
        <v>4</v>
      </c>
      <c r="E3223" s="134">
        <v>6</v>
      </c>
      <c r="F3223" s="134">
        <v>4</v>
      </c>
      <c r="G3223" s="135">
        <v>6</v>
      </c>
      <c r="H3223" s="137">
        <f>IFERROR((Table19[[#This Row],[_202310]]-Table19[[#This Row],[_201910]])/Table19[[#This Row],[_201910]]*1,"")</f>
        <v>0.2</v>
      </c>
    </row>
    <row r="3224" spans="1:8">
      <c r="A3224" s="132">
        <v>223506</v>
      </c>
      <c r="B3224" s="133" t="s">
        <v>1154</v>
      </c>
      <c r="C3224" s="134">
        <v>21</v>
      </c>
      <c r="D3224" s="134">
        <v>22</v>
      </c>
      <c r="E3224" s="134">
        <v>17</v>
      </c>
      <c r="F3224" s="134">
        <v>23</v>
      </c>
      <c r="G3224" s="135">
        <v>18</v>
      </c>
      <c r="H3224" s="137">
        <f>IFERROR((Table19[[#This Row],[_202310]]-Table19[[#This Row],[_201910]])/Table19[[#This Row],[_201910]]*1,"")</f>
        <v>-0.14285714285714285</v>
      </c>
    </row>
    <row r="3225" spans="1:8">
      <c r="A3225" s="132">
        <v>223506</v>
      </c>
      <c r="B3225" s="133" t="s">
        <v>1155</v>
      </c>
      <c r="C3225" s="134">
        <v>39</v>
      </c>
      <c r="D3225" s="134">
        <v>36</v>
      </c>
      <c r="E3225" s="134">
        <v>30</v>
      </c>
      <c r="F3225" s="134">
        <v>28</v>
      </c>
      <c r="G3225" s="135">
        <v>22</v>
      </c>
      <c r="H3225" s="137">
        <f>IFERROR((Table19[[#This Row],[_202310]]-Table19[[#This Row],[_201910]])/Table19[[#This Row],[_201910]]*1,"")</f>
        <v>-0.4358974358974359</v>
      </c>
    </row>
    <row r="3226" spans="1:8">
      <c r="A3226" s="132">
        <v>224615</v>
      </c>
      <c r="B3226" s="133" t="s">
        <v>1130</v>
      </c>
      <c r="C3226" s="134">
        <v>637</v>
      </c>
      <c r="D3226" s="134">
        <v>5640</v>
      </c>
      <c r="E3226" s="134">
        <v>4013</v>
      </c>
      <c r="F3226" s="134">
        <v>3637</v>
      </c>
      <c r="G3226" s="135">
        <v>5030</v>
      </c>
      <c r="H3226" s="137">
        <f>IFERROR((Table19[[#This Row],[_202310]]-Table19[[#This Row],[_201910]])/Table19[[#This Row],[_201910]]*1,"")</f>
        <v>6.8963893249607535</v>
      </c>
    </row>
    <row r="3227" spans="1:8">
      <c r="A3227" s="132">
        <v>224615</v>
      </c>
      <c r="B3227" s="133" t="s">
        <v>1131</v>
      </c>
      <c r="C3227" s="134">
        <v>0</v>
      </c>
      <c r="D3227" s="134">
        <v>0</v>
      </c>
      <c r="E3227" s="134">
        <v>0</v>
      </c>
      <c r="F3227" s="134">
        <v>0</v>
      </c>
      <c r="G3227" s="135">
        <v>0</v>
      </c>
      <c r="H3227" s="137" t="str">
        <f>IFERROR((Table19[[#This Row],[_202310]]-Table19[[#This Row],[_201910]])/Table19[[#This Row],[_201910]]*1,"")</f>
        <v/>
      </c>
    </row>
    <row r="3228" spans="1:8">
      <c r="A3228" s="132">
        <v>224615</v>
      </c>
      <c r="B3228" s="133" t="s">
        <v>1132</v>
      </c>
      <c r="C3228" s="134">
        <v>637</v>
      </c>
      <c r="D3228" s="134">
        <v>5640</v>
      </c>
      <c r="E3228" s="134">
        <v>4013</v>
      </c>
      <c r="F3228" s="134">
        <v>3637</v>
      </c>
      <c r="G3228" s="135">
        <v>5030</v>
      </c>
      <c r="H3228" s="137">
        <f>IFERROR((Table19[[#This Row],[_202310]]-Table19[[#This Row],[_201910]])/Table19[[#This Row],[_201910]]*1,"")</f>
        <v>6.8963893249607535</v>
      </c>
    </row>
    <row r="3229" spans="1:8">
      <c r="A3229" s="132">
        <v>224615</v>
      </c>
      <c r="B3229" s="133" t="s">
        <v>1133</v>
      </c>
      <c r="C3229" s="134">
        <v>8</v>
      </c>
      <c r="D3229" s="134">
        <v>99</v>
      </c>
      <c r="E3229" s="134">
        <v>72</v>
      </c>
      <c r="F3229" s="134">
        <v>158</v>
      </c>
      <c r="G3229" s="135">
        <v>107</v>
      </c>
      <c r="H3229" s="137">
        <f>IFERROR((Table19[[#This Row],[_202310]]-Table19[[#This Row],[_201910]])/Table19[[#This Row],[_201910]]*1,"")</f>
        <v>12.375</v>
      </c>
    </row>
    <row r="3230" spans="1:8">
      <c r="A3230" s="132">
        <v>224615</v>
      </c>
      <c r="B3230" s="133" t="s">
        <v>1134</v>
      </c>
      <c r="C3230" s="134">
        <v>34</v>
      </c>
      <c r="D3230" s="134">
        <v>777</v>
      </c>
      <c r="E3230" s="134">
        <v>603</v>
      </c>
      <c r="F3230" s="134">
        <v>994</v>
      </c>
      <c r="G3230" s="135">
        <v>1256</v>
      </c>
      <c r="H3230" s="137">
        <f>IFERROR((Table19[[#This Row],[_202310]]-Table19[[#This Row],[_201910]])/Table19[[#This Row],[_201910]]*1,"")</f>
        <v>35.941176470588232</v>
      </c>
    </row>
    <row r="3231" spans="1:8">
      <c r="A3231" s="132">
        <v>224615</v>
      </c>
      <c r="B3231" s="133" t="s">
        <v>1135</v>
      </c>
      <c r="C3231" s="134" t="s">
        <v>129</v>
      </c>
      <c r="D3231" s="134">
        <v>0</v>
      </c>
      <c r="E3231" s="134">
        <v>0</v>
      </c>
      <c r="F3231" s="134">
        <v>0</v>
      </c>
      <c r="G3231" s="135">
        <v>0</v>
      </c>
      <c r="H3231" s="137" t="str">
        <f>IFERROR((Table19[[#This Row],[_202310]]-Table19[[#This Row],[_201910]])/Table19[[#This Row],[_201910]]*1,"")</f>
        <v/>
      </c>
    </row>
    <row r="3232" spans="1:8">
      <c r="A3232" s="132">
        <v>224615</v>
      </c>
      <c r="B3232" s="133" t="s">
        <v>1136</v>
      </c>
      <c r="C3232" s="134">
        <v>42</v>
      </c>
      <c r="D3232" s="134">
        <v>876</v>
      </c>
      <c r="E3232" s="134">
        <v>675</v>
      </c>
      <c r="F3232" s="134">
        <v>1152</v>
      </c>
      <c r="G3232" s="135">
        <v>1363</v>
      </c>
      <c r="H3232" s="137">
        <f>IFERROR((Table19[[#This Row],[_202310]]-Table19[[#This Row],[_201910]])/Table19[[#This Row],[_201910]]*1,"")</f>
        <v>31.452380952380953</v>
      </c>
    </row>
    <row r="3233" spans="1:8">
      <c r="A3233" s="132">
        <v>224615</v>
      </c>
      <c r="B3233" s="133" t="s">
        <v>1137</v>
      </c>
      <c r="C3233" s="134">
        <v>7</v>
      </c>
      <c r="D3233" s="134">
        <v>16</v>
      </c>
      <c r="E3233" s="134">
        <v>17</v>
      </c>
      <c r="F3233" s="134">
        <v>32</v>
      </c>
      <c r="G3233" s="135">
        <v>27</v>
      </c>
      <c r="H3233" s="137">
        <f>IFERROR((Table19[[#This Row],[_202310]]-Table19[[#This Row],[_201910]])/Table19[[#This Row],[_201910]]*1,"")</f>
        <v>2.8571428571428572</v>
      </c>
    </row>
    <row r="3234" spans="1:8">
      <c r="A3234" s="132">
        <v>224615</v>
      </c>
      <c r="B3234" s="133" t="s">
        <v>1138</v>
      </c>
      <c r="C3234" s="134">
        <v>9</v>
      </c>
      <c r="D3234" s="134">
        <v>129</v>
      </c>
      <c r="E3234" s="134">
        <v>74</v>
      </c>
      <c r="F3234" s="134">
        <v>162</v>
      </c>
      <c r="G3234" s="135">
        <v>128</v>
      </c>
      <c r="H3234" s="137">
        <f>IFERROR((Table19[[#This Row],[_202310]]-Table19[[#This Row],[_201910]])/Table19[[#This Row],[_201910]]*1,"")</f>
        <v>13.222222222222221</v>
      </c>
    </row>
    <row r="3235" spans="1:8">
      <c r="A3235" s="132">
        <v>224615</v>
      </c>
      <c r="B3235" s="133" t="s">
        <v>1139</v>
      </c>
      <c r="C3235" s="134">
        <v>51</v>
      </c>
      <c r="D3235" s="134">
        <v>1012</v>
      </c>
      <c r="E3235" s="134">
        <v>813</v>
      </c>
      <c r="F3235" s="134">
        <v>1191</v>
      </c>
      <c r="G3235" s="135">
        <v>1528</v>
      </c>
      <c r="H3235" s="137">
        <f>IFERROR((Table19[[#This Row],[_202310]]-Table19[[#This Row],[_201910]])/Table19[[#This Row],[_201910]]*1,"")</f>
        <v>28.96078431372549</v>
      </c>
    </row>
    <row r="3236" spans="1:8">
      <c r="A3236" s="132">
        <v>224615</v>
      </c>
      <c r="B3236" s="133" t="s">
        <v>1140</v>
      </c>
      <c r="C3236" s="134" t="s">
        <v>129</v>
      </c>
      <c r="D3236" s="134">
        <v>0</v>
      </c>
      <c r="E3236" s="134">
        <v>0</v>
      </c>
      <c r="F3236" s="134">
        <v>0</v>
      </c>
      <c r="G3236" s="135">
        <v>0</v>
      </c>
      <c r="H3236" s="137" t="str">
        <f>IFERROR((Table19[[#This Row],[_202310]]-Table19[[#This Row],[_201910]])/Table19[[#This Row],[_201910]]*1,"")</f>
        <v/>
      </c>
    </row>
    <row r="3237" spans="1:8">
      <c r="A3237" s="132">
        <v>224615</v>
      </c>
      <c r="B3237" s="133" t="s">
        <v>1141</v>
      </c>
      <c r="C3237" s="134">
        <v>60</v>
      </c>
      <c r="D3237" s="134">
        <v>1141</v>
      </c>
      <c r="E3237" s="134">
        <v>887</v>
      </c>
      <c r="F3237" s="134">
        <v>1353</v>
      </c>
      <c r="G3237" s="135">
        <v>1656</v>
      </c>
      <c r="H3237" s="137">
        <f>IFERROR((Table19[[#This Row],[_202310]]-Table19[[#This Row],[_201910]])/Table19[[#This Row],[_201910]]*1,"")</f>
        <v>26.6</v>
      </c>
    </row>
    <row r="3238" spans="1:8">
      <c r="A3238" s="132">
        <v>224615</v>
      </c>
      <c r="B3238" s="133" t="s">
        <v>1142</v>
      </c>
      <c r="C3238" s="134">
        <v>9</v>
      </c>
      <c r="D3238" s="134">
        <v>20</v>
      </c>
      <c r="E3238" s="134">
        <v>22</v>
      </c>
      <c r="F3238" s="134">
        <v>37</v>
      </c>
      <c r="G3238" s="135">
        <v>33</v>
      </c>
      <c r="H3238" s="137">
        <f>IFERROR((Table19[[#This Row],[_202310]]-Table19[[#This Row],[_201910]])/Table19[[#This Row],[_201910]]*1,"")</f>
        <v>2.6666666666666665</v>
      </c>
    </row>
    <row r="3239" spans="1:8">
      <c r="A3239" s="132">
        <v>224615</v>
      </c>
      <c r="B3239" s="133" t="s">
        <v>1143</v>
      </c>
      <c r="C3239" s="134">
        <v>6</v>
      </c>
      <c r="D3239" s="134">
        <v>139</v>
      </c>
      <c r="E3239" s="134">
        <v>76</v>
      </c>
      <c r="F3239" s="134">
        <v>166</v>
      </c>
      <c r="G3239" s="135">
        <v>136</v>
      </c>
      <c r="H3239" s="137">
        <f>IFERROR((Table19[[#This Row],[_202310]]-Table19[[#This Row],[_201910]])/Table19[[#This Row],[_201910]]*1,"")</f>
        <v>21.666666666666668</v>
      </c>
    </row>
    <row r="3240" spans="1:8">
      <c r="A3240" s="132">
        <v>224615</v>
      </c>
      <c r="B3240" s="133" t="s">
        <v>1144</v>
      </c>
      <c r="C3240" s="134">
        <v>59</v>
      </c>
      <c r="D3240" s="134">
        <v>1122</v>
      </c>
      <c r="E3240" s="134">
        <v>900</v>
      </c>
      <c r="F3240" s="134">
        <v>1246</v>
      </c>
      <c r="G3240" s="135">
        <v>1616</v>
      </c>
      <c r="H3240" s="137">
        <f>IFERROR((Table19[[#This Row],[_202310]]-Table19[[#This Row],[_201910]])/Table19[[#This Row],[_201910]]*1,"")</f>
        <v>26.389830508474578</v>
      </c>
    </row>
    <row r="3241" spans="1:8">
      <c r="A3241" s="132">
        <v>224615</v>
      </c>
      <c r="B3241" s="133" t="s">
        <v>1145</v>
      </c>
      <c r="C3241" s="134" t="s">
        <v>129</v>
      </c>
      <c r="D3241" s="134">
        <v>0</v>
      </c>
      <c r="E3241" s="134">
        <v>0</v>
      </c>
      <c r="F3241" s="134">
        <v>0</v>
      </c>
      <c r="G3241" s="135">
        <v>0</v>
      </c>
      <c r="H3241" s="137" t="str">
        <f>IFERROR((Table19[[#This Row],[_202310]]-Table19[[#This Row],[_201910]])/Table19[[#This Row],[_201910]]*1,"")</f>
        <v/>
      </c>
    </row>
    <row r="3242" spans="1:8">
      <c r="A3242" s="132">
        <v>224615</v>
      </c>
      <c r="B3242" s="133" t="s">
        <v>1146</v>
      </c>
      <c r="C3242" s="134">
        <v>65</v>
      </c>
      <c r="D3242" s="134">
        <v>1261</v>
      </c>
      <c r="E3242" s="134">
        <v>976</v>
      </c>
      <c r="F3242" s="134">
        <v>1412</v>
      </c>
      <c r="G3242" s="135">
        <v>1752</v>
      </c>
      <c r="H3242" s="137">
        <f>IFERROR((Table19[[#This Row],[_202310]]-Table19[[#This Row],[_201910]])/Table19[[#This Row],[_201910]]*1,"")</f>
        <v>25.953846153846154</v>
      </c>
    </row>
    <row r="3243" spans="1:8">
      <c r="A3243" s="132">
        <v>224615</v>
      </c>
      <c r="B3243" s="133" t="s">
        <v>1147</v>
      </c>
      <c r="C3243" s="134">
        <v>10</v>
      </c>
      <c r="D3243" s="134">
        <v>102</v>
      </c>
      <c r="E3243" s="134">
        <v>78</v>
      </c>
      <c r="F3243" s="134">
        <v>60</v>
      </c>
      <c r="G3243" s="135">
        <v>155</v>
      </c>
      <c r="H3243" s="137">
        <f>IFERROR((Table19[[#This Row],[_202310]]-Table19[[#This Row],[_201910]])/Table19[[#This Row],[_201910]]*1,"")</f>
        <v>14.5</v>
      </c>
    </row>
    <row r="3244" spans="1:8">
      <c r="A3244" s="132">
        <v>224615</v>
      </c>
      <c r="B3244" s="133" t="s">
        <v>1148</v>
      </c>
      <c r="C3244" s="134">
        <v>238</v>
      </c>
      <c r="D3244" s="134">
        <v>976</v>
      </c>
      <c r="E3244" s="134">
        <v>746</v>
      </c>
      <c r="F3244" s="134">
        <v>721</v>
      </c>
      <c r="G3244" s="135">
        <v>643</v>
      </c>
      <c r="H3244" s="137">
        <f>IFERROR((Table19[[#This Row],[_202310]]-Table19[[#This Row],[_201910]])/Table19[[#This Row],[_201910]]*1,"")</f>
        <v>1.7016806722689075</v>
      </c>
    </row>
    <row r="3245" spans="1:8">
      <c r="A3245" s="132">
        <v>224615</v>
      </c>
      <c r="B3245" s="133" t="s">
        <v>1149</v>
      </c>
      <c r="C3245" s="134">
        <v>324</v>
      </c>
      <c r="D3245" s="134">
        <v>3301</v>
      </c>
      <c r="E3245" s="134">
        <v>2213</v>
      </c>
      <c r="F3245" s="134">
        <v>1444</v>
      </c>
      <c r="G3245" s="135">
        <v>2480</v>
      </c>
      <c r="H3245" s="137">
        <f>IFERROR((Table19[[#This Row],[_202310]]-Table19[[#This Row],[_201910]])/Table19[[#This Row],[_201910]]*1,"")</f>
        <v>6.6543209876543212</v>
      </c>
    </row>
    <row r="3246" spans="1:8">
      <c r="A3246" s="132">
        <v>224615</v>
      </c>
      <c r="B3246" s="133" t="s">
        <v>1150</v>
      </c>
      <c r="C3246" s="134">
        <v>572</v>
      </c>
      <c r="D3246" s="134">
        <v>4379</v>
      </c>
      <c r="E3246" s="134">
        <v>3037</v>
      </c>
      <c r="F3246" s="134">
        <v>2225</v>
      </c>
      <c r="G3246" s="135">
        <v>3278</v>
      </c>
      <c r="H3246" s="137">
        <f>IFERROR((Table19[[#This Row],[_202310]]-Table19[[#This Row],[_201910]])/Table19[[#This Row],[_201910]]*1,"")</f>
        <v>4.7307692307692308</v>
      </c>
    </row>
    <row r="3247" spans="1:8">
      <c r="A3247" s="132">
        <v>224615</v>
      </c>
      <c r="B3247" s="133" t="s">
        <v>1151</v>
      </c>
      <c r="C3247" s="134">
        <v>10</v>
      </c>
      <c r="D3247" s="134">
        <v>22</v>
      </c>
      <c r="E3247" s="134">
        <v>24</v>
      </c>
      <c r="F3247" s="134">
        <v>39</v>
      </c>
      <c r="G3247" s="135">
        <v>35</v>
      </c>
      <c r="H3247" s="137">
        <f>IFERROR((Table19[[#This Row],[_202310]]-Table19[[#This Row],[_201910]])/Table19[[#This Row],[_201910]]*1,"")</f>
        <v>2.5</v>
      </c>
    </row>
    <row r="3248" spans="1:8">
      <c r="A3248" s="132">
        <v>224615</v>
      </c>
      <c r="B3248" s="133" t="s">
        <v>1152</v>
      </c>
      <c r="C3248" s="134">
        <v>39</v>
      </c>
      <c r="D3248" s="134">
        <v>19</v>
      </c>
      <c r="E3248" s="134">
        <v>21</v>
      </c>
      <c r="F3248" s="134">
        <v>21</v>
      </c>
      <c r="G3248" s="135">
        <v>16</v>
      </c>
      <c r="H3248" s="137">
        <f>IFERROR((Table19[[#This Row],[_202310]]-Table19[[#This Row],[_201910]])/Table19[[#This Row],[_201910]]*1,"")</f>
        <v>-0.58974358974358976</v>
      </c>
    </row>
    <row r="3249" spans="1:8">
      <c r="A3249" s="132">
        <v>224615</v>
      </c>
      <c r="B3249" s="133" t="s">
        <v>1153</v>
      </c>
      <c r="C3249" s="134">
        <v>2</v>
      </c>
      <c r="D3249" s="134">
        <v>2</v>
      </c>
      <c r="E3249" s="134">
        <v>2</v>
      </c>
      <c r="F3249" s="134">
        <v>2</v>
      </c>
      <c r="G3249" s="135">
        <v>3</v>
      </c>
      <c r="H3249" s="137">
        <f>IFERROR((Table19[[#This Row],[_202310]]-Table19[[#This Row],[_201910]])/Table19[[#This Row],[_201910]]*1,"")</f>
        <v>0.5</v>
      </c>
    </row>
    <row r="3250" spans="1:8">
      <c r="A3250" s="132">
        <v>224615</v>
      </c>
      <c r="B3250" s="133" t="s">
        <v>1154</v>
      </c>
      <c r="C3250" s="134">
        <v>37</v>
      </c>
      <c r="D3250" s="134">
        <v>17</v>
      </c>
      <c r="E3250" s="134">
        <v>19</v>
      </c>
      <c r="F3250" s="134">
        <v>20</v>
      </c>
      <c r="G3250" s="135">
        <v>13</v>
      </c>
      <c r="H3250" s="137">
        <f>IFERROR((Table19[[#This Row],[_202310]]-Table19[[#This Row],[_201910]])/Table19[[#This Row],[_201910]]*1,"")</f>
        <v>-0.64864864864864868</v>
      </c>
    </row>
    <row r="3251" spans="1:8">
      <c r="A3251" s="132">
        <v>224615</v>
      </c>
      <c r="B3251" s="133" t="s">
        <v>1155</v>
      </c>
      <c r="C3251" s="134">
        <v>51</v>
      </c>
      <c r="D3251" s="134">
        <v>59</v>
      </c>
      <c r="E3251" s="134">
        <v>55</v>
      </c>
      <c r="F3251" s="134">
        <v>40</v>
      </c>
      <c r="G3251" s="135">
        <v>49</v>
      </c>
      <c r="H3251" s="137">
        <f>IFERROR((Table19[[#This Row],[_202310]]-Table19[[#This Row],[_201910]])/Table19[[#This Row],[_201910]]*1,"")</f>
        <v>-3.9215686274509803E-2</v>
      </c>
    </row>
    <row r="3252" spans="1:8">
      <c r="A3252" s="132">
        <v>224642</v>
      </c>
      <c r="B3252" s="133" t="s">
        <v>1130</v>
      </c>
      <c r="C3252" s="134">
        <v>4326</v>
      </c>
      <c r="D3252" s="134">
        <v>3674</v>
      </c>
      <c r="E3252" s="134">
        <v>3293</v>
      </c>
      <c r="F3252" s="134">
        <v>3190</v>
      </c>
      <c r="G3252" s="135">
        <v>2765</v>
      </c>
      <c r="H3252" s="137">
        <f>IFERROR((Table19[[#This Row],[_202310]]-Table19[[#This Row],[_201910]])/Table19[[#This Row],[_201910]]*1,"")</f>
        <v>-0.36084142394822005</v>
      </c>
    </row>
    <row r="3253" spans="1:8">
      <c r="A3253" s="132">
        <v>224642</v>
      </c>
      <c r="B3253" s="133" t="s">
        <v>1131</v>
      </c>
      <c r="C3253" s="134">
        <v>4</v>
      </c>
      <c r="D3253" s="134">
        <v>3</v>
      </c>
      <c r="E3253" s="134">
        <v>3</v>
      </c>
      <c r="F3253" s="134">
        <v>3</v>
      </c>
      <c r="G3253" s="135">
        <v>1</v>
      </c>
      <c r="H3253" s="137">
        <f>IFERROR((Table19[[#This Row],[_202310]]-Table19[[#This Row],[_201910]])/Table19[[#This Row],[_201910]]*1,"")</f>
        <v>-0.75</v>
      </c>
    </row>
    <row r="3254" spans="1:8">
      <c r="A3254" s="132">
        <v>224642</v>
      </c>
      <c r="B3254" s="133" t="s">
        <v>1132</v>
      </c>
      <c r="C3254" s="134">
        <v>4322</v>
      </c>
      <c r="D3254" s="134">
        <v>3671</v>
      </c>
      <c r="E3254" s="134">
        <v>3290</v>
      </c>
      <c r="F3254" s="134">
        <v>3187</v>
      </c>
      <c r="G3254" s="135">
        <v>2764</v>
      </c>
      <c r="H3254" s="137">
        <f>IFERROR((Table19[[#This Row],[_202310]]-Table19[[#This Row],[_201910]])/Table19[[#This Row],[_201910]]*1,"")</f>
        <v>-0.36048125867653863</v>
      </c>
    </row>
    <row r="3255" spans="1:8">
      <c r="A3255" s="132">
        <v>224642</v>
      </c>
      <c r="B3255" s="133" t="s">
        <v>1133</v>
      </c>
      <c r="C3255" s="134">
        <v>81</v>
      </c>
      <c r="D3255" s="134">
        <v>81</v>
      </c>
      <c r="E3255" s="134">
        <v>56</v>
      </c>
      <c r="F3255" s="134">
        <v>74</v>
      </c>
      <c r="G3255" s="135">
        <v>73</v>
      </c>
      <c r="H3255" s="137">
        <f>IFERROR((Table19[[#This Row],[_202310]]-Table19[[#This Row],[_201910]])/Table19[[#This Row],[_201910]]*1,"")</f>
        <v>-9.8765432098765427E-2</v>
      </c>
    </row>
    <row r="3256" spans="1:8">
      <c r="A3256" s="132">
        <v>224642</v>
      </c>
      <c r="B3256" s="133" t="s">
        <v>1134</v>
      </c>
      <c r="C3256" s="134">
        <v>679</v>
      </c>
      <c r="D3256" s="134">
        <v>591</v>
      </c>
      <c r="E3256" s="134">
        <v>622</v>
      </c>
      <c r="F3256" s="134">
        <v>660</v>
      </c>
      <c r="G3256" s="135">
        <v>624</v>
      </c>
      <c r="H3256" s="137">
        <f>IFERROR((Table19[[#This Row],[_202310]]-Table19[[#This Row],[_201910]])/Table19[[#This Row],[_201910]]*1,"")</f>
        <v>-8.1001472754050077E-2</v>
      </c>
    </row>
    <row r="3257" spans="1:8">
      <c r="A3257" s="132">
        <v>224642</v>
      </c>
      <c r="B3257" s="133" t="s">
        <v>1135</v>
      </c>
      <c r="C3257" s="134" t="s">
        <v>129</v>
      </c>
      <c r="D3257" s="134" t="s">
        <v>129</v>
      </c>
      <c r="E3257" s="134" t="s">
        <v>129</v>
      </c>
      <c r="F3257" s="134" t="s">
        <v>129</v>
      </c>
      <c r="G3257" s="135" t="s">
        <v>129</v>
      </c>
      <c r="H3257" s="137" t="str">
        <f>IFERROR((Table19[[#This Row],[_202310]]-Table19[[#This Row],[_201910]])/Table19[[#This Row],[_201910]]*1,"")</f>
        <v/>
      </c>
    </row>
    <row r="3258" spans="1:8">
      <c r="A3258" s="132">
        <v>224642</v>
      </c>
      <c r="B3258" s="133" t="s">
        <v>1136</v>
      </c>
      <c r="C3258" s="134">
        <v>760</v>
      </c>
      <c r="D3258" s="134">
        <v>672</v>
      </c>
      <c r="E3258" s="134">
        <v>678</v>
      </c>
      <c r="F3258" s="134">
        <v>734</v>
      </c>
      <c r="G3258" s="135">
        <v>697</v>
      </c>
      <c r="H3258" s="137">
        <f>IFERROR((Table19[[#This Row],[_202310]]-Table19[[#This Row],[_201910]])/Table19[[#This Row],[_201910]]*1,"")</f>
        <v>-8.2894736842105257E-2</v>
      </c>
    </row>
    <row r="3259" spans="1:8">
      <c r="A3259" s="132">
        <v>224642</v>
      </c>
      <c r="B3259" s="133" t="s">
        <v>1137</v>
      </c>
      <c r="C3259" s="134">
        <v>18</v>
      </c>
      <c r="D3259" s="134">
        <v>18</v>
      </c>
      <c r="E3259" s="134">
        <v>21</v>
      </c>
      <c r="F3259" s="134">
        <v>23</v>
      </c>
      <c r="G3259" s="135">
        <v>25</v>
      </c>
      <c r="H3259" s="137">
        <f>IFERROR((Table19[[#This Row],[_202310]]-Table19[[#This Row],[_201910]])/Table19[[#This Row],[_201910]]*1,"")</f>
        <v>0.3888888888888889</v>
      </c>
    </row>
    <row r="3260" spans="1:8">
      <c r="A3260" s="132">
        <v>224642</v>
      </c>
      <c r="B3260" s="133" t="s">
        <v>1138</v>
      </c>
      <c r="C3260" s="134">
        <v>89</v>
      </c>
      <c r="D3260" s="134">
        <v>82</v>
      </c>
      <c r="E3260" s="134">
        <v>62</v>
      </c>
      <c r="F3260" s="134">
        <v>75</v>
      </c>
      <c r="G3260" s="135">
        <v>76</v>
      </c>
      <c r="H3260" s="137">
        <f>IFERROR((Table19[[#This Row],[_202310]]-Table19[[#This Row],[_201910]])/Table19[[#This Row],[_201910]]*1,"")</f>
        <v>-0.14606741573033707</v>
      </c>
    </row>
    <row r="3261" spans="1:8">
      <c r="A3261" s="132">
        <v>224642</v>
      </c>
      <c r="B3261" s="133" t="s">
        <v>1139</v>
      </c>
      <c r="C3261" s="134">
        <v>990</v>
      </c>
      <c r="D3261" s="134">
        <v>783</v>
      </c>
      <c r="E3261" s="134">
        <v>800</v>
      </c>
      <c r="F3261" s="134">
        <v>836</v>
      </c>
      <c r="G3261" s="135">
        <v>775</v>
      </c>
      <c r="H3261" s="137">
        <f>IFERROR((Table19[[#This Row],[_202310]]-Table19[[#This Row],[_201910]])/Table19[[#This Row],[_201910]]*1,"")</f>
        <v>-0.21717171717171718</v>
      </c>
    </row>
    <row r="3262" spans="1:8">
      <c r="A3262" s="132">
        <v>224642</v>
      </c>
      <c r="B3262" s="133" t="s">
        <v>1140</v>
      </c>
      <c r="C3262" s="134" t="s">
        <v>129</v>
      </c>
      <c r="D3262" s="134" t="s">
        <v>129</v>
      </c>
      <c r="E3262" s="134" t="s">
        <v>129</v>
      </c>
      <c r="F3262" s="134" t="s">
        <v>129</v>
      </c>
      <c r="G3262" s="135" t="s">
        <v>129</v>
      </c>
      <c r="H3262" s="137" t="str">
        <f>IFERROR((Table19[[#This Row],[_202310]]-Table19[[#This Row],[_201910]])/Table19[[#This Row],[_201910]]*1,"")</f>
        <v/>
      </c>
    </row>
    <row r="3263" spans="1:8">
      <c r="A3263" s="132">
        <v>224642</v>
      </c>
      <c r="B3263" s="133" t="s">
        <v>1141</v>
      </c>
      <c r="C3263" s="134">
        <v>1079</v>
      </c>
      <c r="D3263" s="134">
        <v>865</v>
      </c>
      <c r="E3263" s="134">
        <v>862</v>
      </c>
      <c r="F3263" s="134">
        <v>911</v>
      </c>
      <c r="G3263" s="135">
        <v>851</v>
      </c>
      <c r="H3263" s="137">
        <f>IFERROR((Table19[[#This Row],[_202310]]-Table19[[#This Row],[_201910]])/Table19[[#This Row],[_201910]]*1,"")</f>
        <v>-0.21130676552363301</v>
      </c>
    </row>
    <row r="3264" spans="1:8">
      <c r="A3264" s="132">
        <v>224642</v>
      </c>
      <c r="B3264" s="133" t="s">
        <v>1142</v>
      </c>
      <c r="C3264" s="134">
        <v>25</v>
      </c>
      <c r="D3264" s="134">
        <v>24</v>
      </c>
      <c r="E3264" s="134">
        <v>26</v>
      </c>
      <c r="F3264" s="134">
        <v>29</v>
      </c>
      <c r="G3264" s="135">
        <v>31</v>
      </c>
      <c r="H3264" s="137">
        <f>IFERROR((Table19[[#This Row],[_202310]]-Table19[[#This Row],[_201910]])/Table19[[#This Row],[_201910]]*1,"")</f>
        <v>0.24</v>
      </c>
    </row>
    <row r="3265" spans="1:8">
      <c r="A3265" s="132">
        <v>224642</v>
      </c>
      <c r="B3265" s="133" t="s">
        <v>1143</v>
      </c>
      <c r="C3265" s="134">
        <v>88</v>
      </c>
      <c r="D3265" s="134">
        <v>91</v>
      </c>
      <c r="E3265" s="134">
        <v>66</v>
      </c>
      <c r="F3265" s="134">
        <v>77</v>
      </c>
      <c r="G3265" s="135">
        <v>76</v>
      </c>
      <c r="H3265" s="137">
        <f>IFERROR((Table19[[#This Row],[_202310]]-Table19[[#This Row],[_201910]])/Table19[[#This Row],[_201910]]*1,"")</f>
        <v>-0.13636363636363635</v>
      </c>
    </row>
    <row r="3266" spans="1:8">
      <c r="A3266" s="132">
        <v>224642</v>
      </c>
      <c r="B3266" s="133" t="s">
        <v>1144</v>
      </c>
      <c r="C3266" s="134">
        <v>1103</v>
      </c>
      <c r="D3266" s="134">
        <v>863</v>
      </c>
      <c r="E3266" s="134">
        <v>868</v>
      </c>
      <c r="F3266" s="134">
        <v>901</v>
      </c>
      <c r="G3266" s="135">
        <v>820</v>
      </c>
      <c r="H3266" s="137">
        <f>IFERROR((Table19[[#This Row],[_202310]]-Table19[[#This Row],[_201910]])/Table19[[#This Row],[_201910]]*1,"")</f>
        <v>-0.25657298277425206</v>
      </c>
    </row>
    <row r="3267" spans="1:8">
      <c r="A3267" s="132">
        <v>224642</v>
      </c>
      <c r="B3267" s="133" t="s">
        <v>1145</v>
      </c>
      <c r="C3267" s="134" t="s">
        <v>129</v>
      </c>
      <c r="D3267" s="134" t="s">
        <v>129</v>
      </c>
      <c r="E3267" s="134" t="s">
        <v>129</v>
      </c>
      <c r="F3267" s="134" t="s">
        <v>129</v>
      </c>
      <c r="G3267" s="135" t="s">
        <v>129</v>
      </c>
      <c r="H3267" s="137" t="str">
        <f>IFERROR((Table19[[#This Row],[_202310]]-Table19[[#This Row],[_201910]])/Table19[[#This Row],[_201910]]*1,"")</f>
        <v/>
      </c>
    </row>
    <row r="3268" spans="1:8">
      <c r="A3268" s="132">
        <v>224642</v>
      </c>
      <c r="B3268" s="133" t="s">
        <v>1146</v>
      </c>
      <c r="C3268" s="134">
        <v>1191</v>
      </c>
      <c r="D3268" s="134">
        <v>954</v>
      </c>
      <c r="E3268" s="134">
        <v>934</v>
      </c>
      <c r="F3268" s="134">
        <v>978</v>
      </c>
      <c r="G3268" s="135">
        <v>896</v>
      </c>
      <c r="H3268" s="137">
        <f>IFERROR((Table19[[#This Row],[_202310]]-Table19[[#This Row],[_201910]])/Table19[[#This Row],[_201910]]*1,"")</f>
        <v>-0.24769101595298068</v>
      </c>
    </row>
    <row r="3269" spans="1:8">
      <c r="A3269" s="132">
        <v>224642</v>
      </c>
      <c r="B3269" s="133" t="s">
        <v>1147</v>
      </c>
      <c r="C3269" s="134">
        <v>101</v>
      </c>
      <c r="D3269" s="134">
        <v>101</v>
      </c>
      <c r="E3269" s="134">
        <v>71</v>
      </c>
      <c r="F3269" s="134">
        <v>75</v>
      </c>
      <c r="G3269" s="135">
        <v>63</v>
      </c>
      <c r="H3269" s="137">
        <f>IFERROR((Table19[[#This Row],[_202310]]-Table19[[#This Row],[_201910]])/Table19[[#This Row],[_201910]]*1,"")</f>
        <v>-0.37623762376237624</v>
      </c>
    </row>
    <row r="3270" spans="1:8">
      <c r="A3270" s="132">
        <v>224642</v>
      </c>
      <c r="B3270" s="133" t="s">
        <v>1148</v>
      </c>
      <c r="C3270" s="134">
        <v>794</v>
      </c>
      <c r="D3270" s="134">
        <v>793</v>
      </c>
      <c r="E3270" s="134">
        <v>677</v>
      </c>
      <c r="F3270" s="134">
        <v>628</v>
      </c>
      <c r="G3270" s="135">
        <v>513</v>
      </c>
      <c r="H3270" s="137">
        <f>IFERROR((Table19[[#This Row],[_202310]]-Table19[[#This Row],[_201910]])/Table19[[#This Row],[_201910]]*1,"")</f>
        <v>-0.353904282115869</v>
      </c>
    </row>
    <row r="3271" spans="1:8">
      <c r="A3271" s="132">
        <v>224642</v>
      </c>
      <c r="B3271" s="133" t="s">
        <v>1149</v>
      </c>
      <c r="C3271" s="134">
        <v>2236</v>
      </c>
      <c r="D3271" s="134">
        <v>1823</v>
      </c>
      <c r="E3271" s="134">
        <v>1608</v>
      </c>
      <c r="F3271" s="134">
        <v>1506</v>
      </c>
      <c r="G3271" s="135">
        <v>1292</v>
      </c>
      <c r="H3271" s="137">
        <f>IFERROR((Table19[[#This Row],[_202310]]-Table19[[#This Row],[_201910]])/Table19[[#This Row],[_201910]]*1,"")</f>
        <v>-0.42218246869409659</v>
      </c>
    </row>
    <row r="3272" spans="1:8">
      <c r="A3272" s="132">
        <v>224642</v>
      </c>
      <c r="B3272" s="133" t="s">
        <v>1150</v>
      </c>
      <c r="C3272" s="134">
        <v>3131</v>
      </c>
      <c r="D3272" s="134">
        <v>2717</v>
      </c>
      <c r="E3272" s="134">
        <v>2356</v>
      </c>
      <c r="F3272" s="134">
        <v>2209</v>
      </c>
      <c r="G3272" s="135">
        <v>1868</v>
      </c>
      <c r="H3272" s="137">
        <f>IFERROR((Table19[[#This Row],[_202310]]-Table19[[#This Row],[_201910]])/Table19[[#This Row],[_201910]]*1,"")</f>
        <v>-0.40338549984030664</v>
      </c>
    </row>
    <row r="3273" spans="1:8">
      <c r="A3273" s="132">
        <v>224642</v>
      </c>
      <c r="B3273" s="133" t="s">
        <v>1151</v>
      </c>
      <c r="C3273" s="134">
        <v>28</v>
      </c>
      <c r="D3273" s="134">
        <v>26</v>
      </c>
      <c r="E3273" s="134">
        <v>28</v>
      </c>
      <c r="F3273" s="134">
        <v>31</v>
      </c>
      <c r="G3273" s="135">
        <v>32</v>
      </c>
      <c r="H3273" s="137">
        <f>IFERROR((Table19[[#This Row],[_202310]]-Table19[[#This Row],[_201910]])/Table19[[#This Row],[_201910]]*1,"")</f>
        <v>0.14285714285714285</v>
      </c>
    </row>
    <row r="3274" spans="1:8">
      <c r="A3274" s="132">
        <v>224642</v>
      </c>
      <c r="B3274" s="133" t="s">
        <v>1152</v>
      </c>
      <c r="C3274" s="134">
        <v>21</v>
      </c>
      <c r="D3274" s="134">
        <v>24</v>
      </c>
      <c r="E3274" s="134">
        <v>23</v>
      </c>
      <c r="F3274" s="134">
        <v>22</v>
      </c>
      <c r="G3274" s="135">
        <v>21</v>
      </c>
      <c r="H3274" s="137">
        <f>IFERROR((Table19[[#This Row],[_202310]]-Table19[[#This Row],[_201910]])/Table19[[#This Row],[_201910]]*1,"")</f>
        <v>0</v>
      </c>
    </row>
    <row r="3275" spans="1:8">
      <c r="A3275" s="132">
        <v>224642</v>
      </c>
      <c r="B3275" s="133" t="s">
        <v>1153</v>
      </c>
      <c r="C3275" s="134">
        <v>2</v>
      </c>
      <c r="D3275" s="134">
        <v>3</v>
      </c>
      <c r="E3275" s="134">
        <v>2</v>
      </c>
      <c r="F3275" s="134">
        <v>2</v>
      </c>
      <c r="G3275" s="135">
        <v>2</v>
      </c>
      <c r="H3275" s="137">
        <f>IFERROR((Table19[[#This Row],[_202310]]-Table19[[#This Row],[_201910]])/Table19[[#This Row],[_201910]]*1,"")</f>
        <v>0</v>
      </c>
    </row>
    <row r="3276" spans="1:8">
      <c r="A3276" s="132">
        <v>224642</v>
      </c>
      <c r="B3276" s="133" t="s">
        <v>1154</v>
      </c>
      <c r="C3276" s="134">
        <v>18</v>
      </c>
      <c r="D3276" s="134">
        <v>22</v>
      </c>
      <c r="E3276" s="134">
        <v>21</v>
      </c>
      <c r="F3276" s="134">
        <v>20</v>
      </c>
      <c r="G3276" s="135">
        <v>19</v>
      </c>
      <c r="H3276" s="137">
        <f>IFERROR((Table19[[#This Row],[_202310]]-Table19[[#This Row],[_201910]])/Table19[[#This Row],[_201910]]*1,"")</f>
        <v>5.5555555555555552E-2</v>
      </c>
    </row>
    <row r="3277" spans="1:8">
      <c r="A3277" s="132">
        <v>224642</v>
      </c>
      <c r="B3277" s="133" t="s">
        <v>1155</v>
      </c>
      <c r="C3277" s="134">
        <v>52</v>
      </c>
      <c r="D3277" s="134">
        <v>50</v>
      </c>
      <c r="E3277" s="134">
        <v>49</v>
      </c>
      <c r="F3277" s="134">
        <v>47</v>
      </c>
      <c r="G3277" s="135">
        <v>47</v>
      </c>
      <c r="H3277" s="137">
        <f>IFERROR((Table19[[#This Row],[_202310]]-Table19[[#This Row],[_201910]])/Table19[[#This Row],[_201910]]*1,"")</f>
        <v>-9.6153846153846159E-2</v>
      </c>
    </row>
    <row r="3278" spans="1:8">
      <c r="A3278" s="132">
        <v>225070</v>
      </c>
      <c r="B3278" s="133" t="s">
        <v>1130</v>
      </c>
      <c r="C3278" s="134">
        <v>890</v>
      </c>
      <c r="D3278" s="134">
        <v>737</v>
      </c>
      <c r="E3278" s="134">
        <v>413</v>
      </c>
      <c r="F3278" s="134">
        <v>740</v>
      </c>
      <c r="G3278" s="135">
        <v>673</v>
      </c>
      <c r="H3278" s="137">
        <f>IFERROR((Table19[[#This Row],[_202310]]-Table19[[#This Row],[_201910]])/Table19[[#This Row],[_201910]]*1,"")</f>
        <v>-0.24382022471910111</v>
      </c>
    </row>
    <row r="3279" spans="1:8">
      <c r="A3279" s="132">
        <v>225070</v>
      </c>
      <c r="B3279" s="133" t="s">
        <v>1131</v>
      </c>
      <c r="C3279" s="134">
        <v>0</v>
      </c>
      <c r="D3279" s="134">
        <v>0</v>
      </c>
      <c r="E3279" s="134">
        <v>0</v>
      </c>
      <c r="F3279" s="134">
        <v>0</v>
      </c>
      <c r="G3279" s="135">
        <v>0</v>
      </c>
      <c r="H3279" s="137" t="str">
        <f>IFERROR((Table19[[#This Row],[_202310]]-Table19[[#This Row],[_201910]])/Table19[[#This Row],[_201910]]*1,"")</f>
        <v/>
      </c>
    </row>
    <row r="3280" spans="1:8">
      <c r="A3280" s="132">
        <v>225070</v>
      </c>
      <c r="B3280" s="133" t="s">
        <v>1132</v>
      </c>
      <c r="C3280" s="134">
        <v>890</v>
      </c>
      <c r="D3280" s="134">
        <v>737</v>
      </c>
      <c r="E3280" s="134">
        <v>413</v>
      </c>
      <c r="F3280" s="134">
        <v>740</v>
      </c>
      <c r="G3280" s="135">
        <v>673</v>
      </c>
      <c r="H3280" s="137">
        <f>IFERROR((Table19[[#This Row],[_202310]]-Table19[[#This Row],[_201910]])/Table19[[#This Row],[_201910]]*1,"")</f>
        <v>-0.24382022471910111</v>
      </c>
    </row>
    <row r="3281" spans="1:8">
      <c r="A3281" s="132">
        <v>225070</v>
      </c>
      <c r="B3281" s="133" t="s">
        <v>1133</v>
      </c>
      <c r="C3281" s="134">
        <v>59</v>
      </c>
      <c r="D3281" s="134">
        <v>51</v>
      </c>
      <c r="E3281" s="134">
        <v>54</v>
      </c>
      <c r="F3281" s="134">
        <v>48</v>
      </c>
      <c r="G3281" s="135">
        <v>50</v>
      </c>
      <c r="H3281" s="137">
        <f>IFERROR((Table19[[#This Row],[_202310]]-Table19[[#This Row],[_201910]])/Table19[[#This Row],[_201910]]*1,"")</f>
        <v>-0.15254237288135594</v>
      </c>
    </row>
    <row r="3282" spans="1:8">
      <c r="A3282" s="132">
        <v>225070</v>
      </c>
      <c r="B3282" s="133" t="s">
        <v>1134</v>
      </c>
      <c r="C3282" s="134">
        <v>117</v>
      </c>
      <c r="D3282" s="134">
        <v>110</v>
      </c>
      <c r="E3282" s="134">
        <v>71</v>
      </c>
      <c r="F3282" s="134">
        <v>152</v>
      </c>
      <c r="G3282" s="135">
        <v>146</v>
      </c>
      <c r="H3282" s="137">
        <f>IFERROR((Table19[[#This Row],[_202310]]-Table19[[#This Row],[_201910]])/Table19[[#This Row],[_201910]]*1,"")</f>
        <v>0.24786324786324787</v>
      </c>
    </row>
    <row r="3283" spans="1:8">
      <c r="A3283" s="132">
        <v>225070</v>
      </c>
      <c r="B3283" s="133" t="s">
        <v>1135</v>
      </c>
      <c r="C3283" s="134">
        <v>0</v>
      </c>
      <c r="D3283" s="134">
        <v>0</v>
      </c>
      <c r="E3283" s="134">
        <v>0</v>
      </c>
      <c r="F3283" s="134">
        <v>0</v>
      </c>
      <c r="G3283" s="135">
        <v>0</v>
      </c>
      <c r="H3283" s="137" t="str">
        <f>IFERROR((Table19[[#This Row],[_202310]]-Table19[[#This Row],[_201910]])/Table19[[#This Row],[_201910]]*1,"")</f>
        <v/>
      </c>
    </row>
    <row r="3284" spans="1:8">
      <c r="A3284" s="132">
        <v>225070</v>
      </c>
      <c r="B3284" s="133" t="s">
        <v>1136</v>
      </c>
      <c r="C3284" s="134">
        <v>176</v>
      </c>
      <c r="D3284" s="134">
        <v>161</v>
      </c>
      <c r="E3284" s="134">
        <v>125</v>
      </c>
      <c r="F3284" s="134">
        <v>200</v>
      </c>
      <c r="G3284" s="135">
        <v>196</v>
      </c>
      <c r="H3284" s="137">
        <f>IFERROR((Table19[[#This Row],[_202310]]-Table19[[#This Row],[_201910]])/Table19[[#This Row],[_201910]]*1,"")</f>
        <v>0.11363636363636363</v>
      </c>
    </row>
    <row r="3285" spans="1:8">
      <c r="A3285" s="132">
        <v>225070</v>
      </c>
      <c r="B3285" s="133" t="s">
        <v>1137</v>
      </c>
      <c r="C3285" s="134">
        <v>20</v>
      </c>
      <c r="D3285" s="134">
        <v>22</v>
      </c>
      <c r="E3285" s="134">
        <v>30</v>
      </c>
      <c r="F3285" s="134">
        <v>27</v>
      </c>
      <c r="G3285" s="135">
        <v>29</v>
      </c>
      <c r="H3285" s="137">
        <f>IFERROR((Table19[[#This Row],[_202310]]-Table19[[#This Row],[_201910]])/Table19[[#This Row],[_201910]]*1,"")</f>
        <v>0.45</v>
      </c>
    </row>
    <row r="3286" spans="1:8">
      <c r="A3286" s="132">
        <v>225070</v>
      </c>
      <c r="B3286" s="133" t="s">
        <v>1138</v>
      </c>
      <c r="C3286" s="134">
        <v>60</v>
      </c>
      <c r="D3286" s="134">
        <v>51</v>
      </c>
      <c r="E3286" s="134">
        <v>62</v>
      </c>
      <c r="F3286" s="134">
        <v>48</v>
      </c>
      <c r="G3286" s="135">
        <v>55</v>
      </c>
      <c r="H3286" s="137">
        <f>IFERROR((Table19[[#This Row],[_202310]]-Table19[[#This Row],[_201910]])/Table19[[#This Row],[_201910]]*1,"")</f>
        <v>-8.3333333333333329E-2</v>
      </c>
    </row>
    <row r="3287" spans="1:8">
      <c r="A3287" s="132">
        <v>225070</v>
      </c>
      <c r="B3287" s="133" t="s">
        <v>1139</v>
      </c>
      <c r="C3287" s="134">
        <v>145</v>
      </c>
      <c r="D3287" s="134">
        <v>142</v>
      </c>
      <c r="E3287" s="134">
        <v>83</v>
      </c>
      <c r="F3287" s="134">
        <v>177</v>
      </c>
      <c r="G3287" s="135">
        <v>163</v>
      </c>
      <c r="H3287" s="137">
        <f>IFERROR((Table19[[#This Row],[_202310]]-Table19[[#This Row],[_201910]])/Table19[[#This Row],[_201910]]*1,"")</f>
        <v>0.12413793103448276</v>
      </c>
    </row>
    <row r="3288" spans="1:8">
      <c r="A3288" s="132">
        <v>225070</v>
      </c>
      <c r="B3288" s="133" t="s">
        <v>1140</v>
      </c>
      <c r="C3288" s="134">
        <v>0</v>
      </c>
      <c r="D3288" s="134">
        <v>0</v>
      </c>
      <c r="E3288" s="134">
        <v>0</v>
      </c>
      <c r="F3288" s="134">
        <v>1</v>
      </c>
      <c r="G3288" s="135">
        <v>1</v>
      </c>
      <c r="H3288" s="137" t="str">
        <f>IFERROR((Table19[[#This Row],[_202310]]-Table19[[#This Row],[_201910]])/Table19[[#This Row],[_201910]]*1,"")</f>
        <v/>
      </c>
    </row>
    <row r="3289" spans="1:8">
      <c r="A3289" s="132">
        <v>225070</v>
      </c>
      <c r="B3289" s="133" t="s">
        <v>1141</v>
      </c>
      <c r="C3289" s="134">
        <v>205</v>
      </c>
      <c r="D3289" s="134">
        <v>193</v>
      </c>
      <c r="E3289" s="134">
        <v>145</v>
      </c>
      <c r="F3289" s="134">
        <v>226</v>
      </c>
      <c r="G3289" s="135">
        <v>219</v>
      </c>
      <c r="H3289" s="137">
        <f>IFERROR((Table19[[#This Row],[_202310]]-Table19[[#This Row],[_201910]])/Table19[[#This Row],[_201910]]*1,"")</f>
        <v>6.8292682926829273E-2</v>
      </c>
    </row>
    <row r="3290" spans="1:8">
      <c r="A3290" s="132">
        <v>225070</v>
      </c>
      <c r="B3290" s="133" t="s">
        <v>1142</v>
      </c>
      <c r="C3290" s="134">
        <v>23</v>
      </c>
      <c r="D3290" s="134">
        <v>26</v>
      </c>
      <c r="E3290" s="134">
        <v>35</v>
      </c>
      <c r="F3290" s="134">
        <v>31</v>
      </c>
      <c r="G3290" s="135">
        <v>33</v>
      </c>
      <c r="H3290" s="137">
        <f>IFERROR((Table19[[#This Row],[_202310]]-Table19[[#This Row],[_201910]])/Table19[[#This Row],[_201910]]*1,"")</f>
        <v>0.43478260869565216</v>
      </c>
    </row>
    <row r="3291" spans="1:8">
      <c r="A3291" s="132">
        <v>225070</v>
      </c>
      <c r="B3291" s="133" t="s">
        <v>1143</v>
      </c>
      <c r="C3291" s="134">
        <v>60</v>
      </c>
      <c r="D3291" s="134">
        <v>53</v>
      </c>
      <c r="E3291" s="134">
        <v>64</v>
      </c>
      <c r="F3291" s="134">
        <v>49</v>
      </c>
      <c r="G3291" s="135">
        <v>54</v>
      </c>
      <c r="H3291" s="137">
        <f>IFERROR((Table19[[#This Row],[_202310]]-Table19[[#This Row],[_201910]])/Table19[[#This Row],[_201910]]*1,"")</f>
        <v>-0.1</v>
      </c>
    </row>
    <row r="3292" spans="1:8">
      <c r="A3292" s="132">
        <v>225070</v>
      </c>
      <c r="B3292" s="133" t="s">
        <v>1144</v>
      </c>
      <c r="C3292" s="134">
        <v>154</v>
      </c>
      <c r="D3292" s="134">
        <v>154</v>
      </c>
      <c r="E3292" s="134">
        <v>85</v>
      </c>
      <c r="F3292" s="134">
        <v>183</v>
      </c>
      <c r="G3292" s="135">
        <v>177</v>
      </c>
      <c r="H3292" s="137">
        <f>IFERROR((Table19[[#This Row],[_202310]]-Table19[[#This Row],[_201910]])/Table19[[#This Row],[_201910]]*1,"")</f>
        <v>0.14935064935064934</v>
      </c>
    </row>
    <row r="3293" spans="1:8">
      <c r="A3293" s="132">
        <v>225070</v>
      </c>
      <c r="B3293" s="133" t="s">
        <v>1145</v>
      </c>
      <c r="C3293" s="134">
        <v>0</v>
      </c>
      <c r="D3293" s="134">
        <v>0</v>
      </c>
      <c r="E3293" s="134">
        <v>0</v>
      </c>
      <c r="F3293" s="134">
        <v>5</v>
      </c>
      <c r="G3293" s="135">
        <v>2</v>
      </c>
      <c r="H3293" s="137" t="str">
        <f>IFERROR((Table19[[#This Row],[_202310]]-Table19[[#This Row],[_201910]])/Table19[[#This Row],[_201910]]*1,"")</f>
        <v/>
      </c>
    </row>
    <row r="3294" spans="1:8">
      <c r="A3294" s="132">
        <v>225070</v>
      </c>
      <c r="B3294" s="133" t="s">
        <v>1146</v>
      </c>
      <c r="C3294" s="134">
        <v>214</v>
      </c>
      <c r="D3294" s="134">
        <v>207</v>
      </c>
      <c r="E3294" s="134">
        <v>149</v>
      </c>
      <c r="F3294" s="134">
        <v>237</v>
      </c>
      <c r="G3294" s="135">
        <v>233</v>
      </c>
      <c r="H3294" s="137">
        <f>IFERROR((Table19[[#This Row],[_202310]]-Table19[[#This Row],[_201910]])/Table19[[#This Row],[_201910]]*1,"")</f>
        <v>8.8785046728971959E-2</v>
      </c>
    </row>
    <row r="3295" spans="1:8">
      <c r="A3295" s="132">
        <v>225070</v>
      </c>
      <c r="B3295" s="133" t="s">
        <v>1147</v>
      </c>
      <c r="C3295" s="134">
        <v>18</v>
      </c>
      <c r="D3295" s="134">
        <v>11</v>
      </c>
      <c r="E3295" s="134">
        <v>3</v>
      </c>
      <c r="F3295" s="134">
        <v>8</v>
      </c>
      <c r="G3295" s="135">
        <v>5</v>
      </c>
      <c r="H3295" s="137">
        <f>IFERROR((Table19[[#This Row],[_202310]]-Table19[[#This Row],[_201910]])/Table19[[#This Row],[_201910]]*1,"")</f>
        <v>-0.72222222222222221</v>
      </c>
    </row>
    <row r="3296" spans="1:8">
      <c r="A3296" s="132">
        <v>225070</v>
      </c>
      <c r="B3296" s="133" t="s">
        <v>1148</v>
      </c>
      <c r="C3296" s="134">
        <v>145</v>
      </c>
      <c r="D3296" s="134">
        <v>105</v>
      </c>
      <c r="E3296" s="134">
        <v>97</v>
      </c>
      <c r="F3296" s="134">
        <v>102</v>
      </c>
      <c r="G3296" s="135">
        <v>109</v>
      </c>
      <c r="H3296" s="137">
        <f>IFERROR((Table19[[#This Row],[_202310]]-Table19[[#This Row],[_201910]])/Table19[[#This Row],[_201910]]*1,"")</f>
        <v>-0.24827586206896551</v>
      </c>
    </row>
    <row r="3297" spans="1:8">
      <c r="A3297" s="132">
        <v>225070</v>
      </c>
      <c r="B3297" s="133" t="s">
        <v>1149</v>
      </c>
      <c r="C3297" s="134">
        <v>513</v>
      </c>
      <c r="D3297" s="134">
        <v>414</v>
      </c>
      <c r="E3297" s="134">
        <v>164</v>
      </c>
      <c r="F3297" s="134">
        <v>393</v>
      </c>
      <c r="G3297" s="135">
        <v>326</v>
      </c>
      <c r="H3297" s="137">
        <f>IFERROR((Table19[[#This Row],[_202310]]-Table19[[#This Row],[_201910]])/Table19[[#This Row],[_201910]]*1,"")</f>
        <v>-0.36452241715399608</v>
      </c>
    </row>
    <row r="3298" spans="1:8">
      <c r="A3298" s="132">
        <v>225070</v>
      </c>
      <c r="B3298" s="133" t="s">
        <v>1150</v>
      </c>
      <c r="C3298" s="134">
        <v>676</v>
      </c>
      <c r="D3298" s="134">
        <v>530</v>
      </c>
      <c r="E3298" s="134">
        <v>264</v>
      </c>
      <c r="F3298" s="134">
        <v>503</v>
      </c>
      <c r="G3298" s="135">
        <v>440</v>
      </c>
      <c r="H3298" s="137">
        <f>IFERROR((Table19[[#This Row],[_202310]]-Table19[[#This Row],[_201910]])/Table19[[#This Row],[_201910]]*1,"")</f>
        <v>-0.34911242603550297</v>
      </c>
    </row>
    <row r="3299" spans="1:8">
      <c r="A3299" s="132">
        <v>225070</v>
      </c>
      <c r="B3299" s="133" t="s">
        <v>1151</v>
      </c>
      <c r="C3299" s="134">
        <v>24</v>
      </c>
      <c r="D3299" s="134">
        <v>28</v>
      </c>
      <c r="E3299" s="134">
        <v>36</v>
      </c>
      <c r="F3299" s="134">
        <v>32</v>
      </c>
      <c r="G3299" s="135">
        <v>35</v>
      </c>
      <c r="H3299" s="137">
        <f>IFERROR((Table19[[#This Row],[_202310]]-Table19[[#This Row],[_201910]])/Table19[[#This Row],[_201910]]*1,"")</f>
        <v>0.45833333333333331</v>
      </c>
    </row>
    <row r="3300" spans="1:8">
      <c r="A3300" s="132">
        <v>225070</v>
      </c>
      <c r="B3300" s="133" t="s">
        <v>1152</v>
      </c>
      <c r="C3300" s="134">
        <v>18</v>
      </c>
      <c r="D3300" s="134">
        <v>16</v>
      </c>
      <c r="E3300" s="134">
        <v>24</v>
      </c>
      <c r="F3300" s="134">
        <v>15</v>
      </c>
      <c r="G3300" s="135">
        <v>17</v>
      </c>
      <c r="H3300" s="137">
        <f>IFERROR((Table19[[#This Row],[_202310]]-Table19[[#This Row],[_201910]])/Table19[[#This Row],[_201910]]*1,"")</f>
        <v>-5.5555555555555552E-2</v>
      </c>
    </row>
    <row r="3301" spans="1:8">
      <c r="A3301" s="132">
        <v>225070</v>
      </c>
      <c r="B3301" s="133" t="s">
        <v>1153</v>
      </c>
      <c r="C3301" s="134">
        <v>2</v>
      </c>
      <c r="D3301" s="134">
        <v>1</v>
      </c>
      <c r="E3301" s="134">
        <v>1</v>
      </c>
      <c r="F3301" s="134">
        <v>1</v>
      </c>
      <c r="G3301" s="135">
        <v>1</v>
      </c>
      <c r="H3301" s="137">
        <f>IFERROR((Table19[[#This Row],[_202310]]-Table19[[#This Row],[_201910]])/Table19[[#This Row],[_201910]]*1,"")</f>
        <v>-0.5</v>
      </c>
    </row>
    <row r="3302" spans="1:8">
      <c r="A3302" s="132">
        <v>225070</v>
      </c>
      <c r="B3302" s="133" t="s">
        <v>1154</v>
      </c>
      <c r="C3302" s="134">
        <v>16</v>
      </c>
      <c r="D3302" s="134">
        <v>14</v>
      </c>
      <c r="E3302" s="134">
        <v>23</v>
      </c>
      <c r="F3302" s="134">
        <v>14</v>
      </c>
      <c r="G3302" s="135">
        <v>16</v>
      </c>
      <c r="H3302" s="137">
        <f>IFERROR((Table19[[#This Row],[_202310]]-Table19[[#This Row],[_201910]])/Table19[[#This Row],[_201910]]*1,"")</f>
        <v>0</v>
      </c>
    </row>
    <row r="3303" spans="1:8">
      <c r="A3303" s="132">
        <v>225070</v>
      </c>
      <c r="B3303" s="133" t="s">
        <v>1155</v>
      </c>
      <c r="C3303" s="134">
        <v>58</v>
      </c>
      <c r="D3303" s="134">
        <v>56</v>
      </c>
      <c r="E3303" s="134">
        <v>40</v>
      </c>
      <c r="F3303" s="134">
        <v>53</v>
      </c>
      <c r="G3303" s="135">
        <v>48</v>
      </c>
      <c r="H3303" s="137">
        <f>IFERROR((Table19[[#This Row],[_202310]]-Table19[[#This Row],[_201910]])/Table19[[#This Row],[_201910]]*1,"")</f>
        <v>-0.17241379310344829</v>
      </c>
    </row>
    <row r="3304" spans="1:8">
      <c r="A3304" s="132">
        <v>226204</v>
      </c>
      <c r="B3304" s="133" t="s">
        <v>1130</v>
      </c>
      <c r="C3304" s="134">
        <v>1832</v>
      </c>
      <c r="D3304" s="134">
        <v>2257</v>
      </c>
      <c r="E3304" s="134">
        <v>2519</v>
      </c>
      <c r="F3304" s="134">
        <v>2679</v>
      </c>
      <c r="G3304" s="135">
        <v>2966</v>
      </c>
      <c r="H3304" s="137">
        <f>IFERROR((Table19[[#This Row],[_202310]]-Table19[[#This Row],[_201910]])/Table19[[#This Row],[_201910]]*1,"")</f>
        <v>0.61899563318777295</v>
      </c>
    </row>
    <row r="3305" spans="1:8">
      <c r="A3305" s="132">
        <v>226204</v>
      </c>
      <c r="B3305" s="133" t="s">
        <v>1131</v>
      </c>
      <c r="C3305" s="134">
        <v>1</v>
      </c>
      <c r="D3305" s="134">
        <v>2</v>
      </c>
      <c r="E3305" s="134">
        <v>1</v>
      </c>
      <c r="F3305" s="134">
        <v>2</v>
      </c>
      <c r="G3305" s="135">
        <v>1</v>
      </c>
      <c r="H3305" s="137">
        <f>IFERROR((Table19[[#This Row],[_202310]]-Table19[[#This Row],[_201910]])/Table19[[#This Row],[_201910]]*1,"")</f>
        <v>0</v>
      </c>
    </row>
    <row r="3306" spans="1:8">
      <c r="A3306" s="132">
        <v>226204</v>
      </c>
      <c r="B3306" s="133" t="s">
        <v>1132</v>
      </c>
      <c r="C3306" s="134">
        <v>1831</v>
      </c>
      <c r="D3306" s="134">
        <v>2255</v>
      </c>
      <c r="E3306" s="134">
        <v>2518</v>
      </c>
      <c r="F3306" s="134">
        <v>2677</v>
      </c>
      <c r="G3306" s="135">
        <v>2965</v>
      </c>
      <c r="H3306" s="137">
        <f>IFERROR((Table19[[#This Row],[_202310]]-Table19[[#This Row],[_201910]])/Table19[[#This Row],[_201910]]*1,"")</f>
        <v>0.61933369743309663</v>
      </c>
    </row>
    <row r="3307" spans="1:8">
      <c r="A3307" s="132">
        <v>226204</v>
      </c>
      <c r="B3307" s="133" t="s">
        <v>1133</v>
      </c>
      <c r="C3307" s="134">
        <v>256</v>
      </c>
      <c r="D3307" s="134">
        <v>387</v>
      </c>
      <c r="E3307" s="134">
        <v>464</v>
      </c>
      <c r="F3307" s="134">
        <v>462</v>
      </c>
      <c r="G3307" s="135">
        <v>461</v>
      </c>
      <c r="H3307" s="137">
        <f>IFERROR((Table19[[#This Row],[_202310]]-Table19[[#This Row],[_201910]])/Table19[[#This Row],[_201910]]*1,"")</f>
        <v>0.80078125</v>
      </c>
    </row>
    <row r="3308" spans="1:8">
      <c r="A3308" s="132">
        <v>226204</v>
      </c>
      <c r="B3308" s="133" t="s">
        <v>1134</v>
      </c>
      <c r="C3308" s="134">
        <v>535</v>
      </c>
      <c r="D3308" s="134">
        <v>726</v>
      </c>
      <c r="E3308" s="134">
        <v>895</v>
      </c>
      <c r="F3308" s="134">
        <v>1126</v>
      </c>
      <c r="G3308" s="135">
        <v>1338</v>
      </c>
      <c r="H3308" s="137">
        <f>IFERROR((Table19[[#This Row],[_202310]]-Table19[[#This Row],[_201910]])/Table19[[#This Row],[_201910]]*1,"")</f>
        <v>1.5009345794392523</v>
      </c>
    </row>
    <row r="3309" spans="1:8">
      <c r="A3309" s="132">
        <v>226204</v>
      </c>
      <c r="B3309" s="133" t="s">
        <v>1135</v>
      </c>
      <c r="C3309" s="134" t="s">
        <v>129</v>
      </c>
      <c r="D3309" s="134" t="s">
        <v>129</v>
      </c>
      <c r="E3309" s="134" t="s">
        <v>129</v>
      </c>
      <c r="F3309" s="134" t="s">
        <v>129</v>
      </c>
      <c r="G3309" s="135" t="s">
        <v>129</v>
      </c>
      <c r="H3309" s="137" t="str">
        <f>IFERROR((Table19[[#This Row],[_202310]]-Table19[[#This Row],[_201910]])/Table19[[#This Row],[_201910]]*1,"")</f>
        <v/>
      </c>
    </row>
    <row r="3310" spans="1:8">
      <c r="A3310" s="132">
        <v>226204</v>
      </c>
      <c r="B3310" s="133" t="s">
        <v>1136</v>
      </c>
      <c r="C3310" s="134">
        <v>791</v>
      </c>
      <c r="D3310" s="134">
        <v>1113</v>
      </c>
      <c r="E3310" s="134">
        <v>1359</v>
      </c>
      <c r="F3310" s="134">
        <v>1588</v>
      </c>
      <c r="G3310" s="135">
        <v>1799</v>
      </c>
      <c r="H3310" s="137">
        <f>IFERROR((Table19[[#This Row],[_202310]]-Table19[[#This Row],[_201910]])/Table19[[#This Row],[_201910]]*1,"")</f>
        <v>1.2743362831858407</v>
      </c>
    </row>
    <row r="3311" spans="1:8">
      <c r="A3311" s="132">
        <v>226204</v>
      </c>
      <c r="B3311" s="133" t="s">
        <v>1137</v>
      </c>
      <c r="C3311" s="134">
        <v>43</v>
      </c>
      <c r="D3311" s="134">
        <v>49</v>
      </c>
      <c r="E3311" s="134">
        <v>54</v>
      </c>
      <c r="F3311" s="134">
        <v>59</v>
      </c>
      <c r="G3311" s="135">
        <v>61</v>
      </c>
      <c r="H3311" s="137">
        <f>IFERROR((Table19[[#This Row],[_202310]]-Table19[[#This Row],[_201910]])/Table19[[#This Row],[_201910]]*1,"")</f>
        <v>0.41860465116279072</v>
      </c>
    </row>
    <row r="3312" spans="1:8">
      <c r="A3312" s="132">
        <v>226204</v>
      </c>
      <c r="B3312" s="133" t="s">
        <v>1138</v>
      </c>
      <c r="C3312" s="134">
        <v>246</v>
      </c>
      <c r="D3312" s="134">
        <v>374</v>
      </c>
      <c r="E3312" s="134">
        <v>434</v>
      </c>
      <c r="F3312" s="134">
        <v>414</v>
      </c>
      <c r="G3312" s="135">
        <v>427</v>
      </c>
      <c r="H3312" s="137">
        <f>IFERROR((Table19[[#This Row],[_202310]]-Table19[[#This Row],[_201910]])/Table19[[#This Row],[_201910]]*1,"")</f>
        <v>0.73577235772357719</v>
      </c>
    </row>
    <row r="3313" spans="1:8">
      <c r="A3313" s="132">
        <v>226204</v>
      </c>
      <c r="B3313" s="133" t="s">
        <v>1139</v>
      </c>
      <c r="C3313" s="134">
        <v>664</v>
      </c>
      <c r="D3313" s="134">
        <v>888</v>
      </c>
      <c r="E3313" s="134">
        <v>1102</v>
      </c>
      <c r="F3313" s="134">
        <v>1300</v>
      </c>
      <c r="G3313" s="135">
        <v>1540</v>
      </c>
      <c r="H3313" s="137">
        <f>IFERROR((Table19[[#This Row],[_202310]]-Table19[[#This Row],[_201910]])/Table19[[#This Row],[_201910]]*1,"")</f>
        <v>1.3192771084337349</v>
      </c>
    </row>
    <row r="3314" spans="1:8">
      <c r="A3314" s="132">
        <v>226204</v>
      </c>
      <c r="B3314" s="133" t="s">
        <v>1140</v>
      </c>
      <c r="C3314" s="134" t="s">
        <v>129</v>
      </c>
      <c r="D3314" s="134" t="s">
        <v>129</v>
      </c>
      <c r="E3314" s="134" t="s">
        <v>129</v>
      </c>
      <c r="F3314" s="134" t="s">
        <v>129</v>
      </c>
      <c r="G3314" s="135" t="s">
        <v>129</v>
      </c>
      <c r="H3314" s="137" t="str">
        <f>IFERROR((Table19[[#This Row],[_202310]]-Table19[[#This Row],[_201910]])/Table19[[#This Row],[_201910]]*1,"")</f>
        <v/>
      </c>
    </row>
    <row r="3315" spans="1:8">
      <c r="A3315" s="132">
        <v>226204</v>
      </c>
      <c r="B3315" s="133" t="s">
        <v>1141</v>
      </c>
      <c r="C3315" s="134">
        <v>910</v>
      </c>
      <c r="D3315" s="134">
        <v>1262</v>
      </c>
      <c r="E3315" s="134">
        <v>1536</v>
      </c>
      <c r="F3315" s="134">
        <v>1714</v>
      </c>
      <c r="G3315" s="135">
        <v>1967</v>
      </c>
      <c r="H3315" s="137">
        <f>IFERROR((Table19[[#This Row],[_202310]]-Table19[[#This Row],[_201910]])/Table19[[#This Row],[_201910]]*1,"")</f>
        <v>1.1615384615384616</v>
      </c>
    </row>
    <row r="3316" spans="1:8">
      <c r="A3316" s="132">
        <v>226204</v>
      </c>
      <c r="B3316" s="133" t="s">
        <v>1142</v>
      </c>
      <c r="C3316" s="134">
        <v>50</v>
      </c>
      <c r="D3316" s="134">
        <v>56</v>
      </c>
      <c r="E3316" s="134">
        <v>61</v>
      </c>
      <c r="F3316" s="134">
        <v>64</v>
      </c>
      <c r="G3316" s="135">
        <v>66</v>
      </c>
      <c r="H3316" s="137">
        <f>IFERROR((Table19[[#This Row],[_202310]]-Table19[[#This Row],[_201910]])/Table19[[#This Row],[_201910]]*1,"")</f>
        <v>0.32</v>
      </c>
    </row>
    <row r="3317" spans="1:8">
      <c r="A3317" s="132">
        <v>226204</v>
      </c>
      <c r="B3317" s="133" t="s">
        <v>1143</v>
      </c>
      <c r="C3317" s="134">
        <v>237</v>
      </c>
      <c r="D3317" s="134">
        <v>372</v>
      </c>
      <c r="E3317" s="134">
        <v>425</v>
      </c>
      <c r="F3317" s="134">
        <v>410</v>
      </c>
      <c r="G3317" s="135">
        <v>419</v>
      </c>
      <c r="H3317" s="137">
        <f>IFERROR((Table19[[#This Row],[_202310]]-Table19[[#This Row],[_201910]])/Table19[[#This Row],[_201910]]*1,"")</f>
        <v>0.76793248945147674</v>
      </c>
    </row>
    <row r="3318" spans="1:8">
      <c r="A3318" s="132">
        <v>226204</v>
      </c>
      <c r="B3318" s="133" t="s">
        <v>1144</v>
      </c>
      <c r="C3318" s="134">
        <v>725</v>
      </c>
      <c r="D3318" s="134">
        <v>958</v>
      </c>
      <c r="E3318" s="134">
        <v>1178</v>
      </c>
      <c r="F3318" s="134">
        <v>1364</v>
      </c>
      <c r="G3318" s="135">
        <v>1609</v>
      </c>
      <c r="H3318" s="137">
        <f>IFERROR((Table19[[#This Row],[_202310]]-Table19[[#This Row],[_201910]])/Table19[[#This Row],[_201910]]*1,"")</f>
        <v>1.2193103448275862</v>
      </c>
    </row>
    <row r="3319" spans="1:8">
      <c r="A3319" s="132">
        <v>226204</v>
      </c>
      <c r="B3319" s="133" t="s">
        <v>1145</v>
      </c>
      <c r="C3319" s="134" t="s">
        <v>129</v>
      </c>
      <c r="D3319" s="134" t="s">
        <v>129</v>
      </c>
      <c r="E3319" s="134" t="s">
        <v>129</v>
      </c>
      <c r="F3319" s="134" t="s">
        <v>129</v>
      </c>
      <c r="G3319" s="135" t="s">
        <v>129</v>
      </c>
      <c r="H3319" s="137" t="str">
        <f>IFERROR((Table19[[#This Row],[_202310]]-Table19[[#This Row],[_201910]])/Table19[[#This Row],[_201910]]*1,"")</f>
        <v/>
      </c>
    </row>
    <row r="3320" spans="1:8">
      <c r="A3320" s="132">
        <v>226204</v>
      </c>
      <c r="B3320" s="133" t="s">
        <v>1146</v>
      </c>
      <c r="C3320" s="134">
        <v>962</v>
      </c>
      <c r="D3320" s="134">
        <v>1330</v>
      </c>
      <c r="E3320" s="134">
        <v>1603</v>
      </c>
      <c r="F3320" s="134">
        <v>1774</v>
      </c>
      <c r="G3320" s="135">
        <v>2028</v>
      </c>
      <c r="H3320" s="137">
        <f>IFERROR((Table19[[#This Row],[_202310]]-Table19[[#This Row],[_201910]])/Table19[[#This Row],[_201910]]*1,"")</f>
        <v>1.1081081081081081</v>
      </c>
    </row>
    <row r="3321" spans="1:8">
      <c r="A3321" s="132">
        <v>226204</v>
      </c>
      <c r="B3321" s="133" t="s">
        <v>1147</v>
      </c>
      <c r="C3321" s="134">
        <v>67</v>
      </c>
      <c r="D3321" s="134">
        <v>108</v>
      </c>
      <c r="E3321" s="134">
        <v>114</v>
      </c>
      <c r="F3321" s="134">
        <v>336</v>
      </c>
      <c r="G3321" s="135">
        <v>520</v>
      </c>
      <c r="H3321" s="137">
        <f>IFERROR((Table19[[#This Row],[_202310]]-Table19[[#This Row],[_201910]])/Table19[[#This Row],[_201910]]*1,"")</f>
        <v>6.7611940298507465</v>
      </c>
    </row>
    <row r="3322" spans="1:8">
      <c r="A3322" s="132">
        <v>226204</v>
      </c>
      <c r="B3322" s="133" t="s">
        <v>1148</v>
      </c>
      <c r="C3322" s="134">
        <v>298</v>
      </c>
      <c r="D3322" s="134">
        <v>315</v>
      </c>
      <c r="E3322" s="134">
        <v>300</v>
      </c>
      <c r="F3322" s="134">
        <v>217</v>
      </c>
      <c r="G3322" s="135">
        <v>154</v>
      </c>
      <c r="H3322" s="137">
        <f>IFERROR((Table19[[#This Row],[_202310]]-Table19[[#This Row],[_201910]])/Table19[[#This Row],[_201910]]*1,"")</f>
        <v>-0.48322147651006714</v>
      </c>
    </row>
    <row r="3323" spans="1:8">
      <c r="A3323" s="132">
        <v>226204</v>
      </c>
      <c r="B3323" s="133" t="s">
        <v>1149</v>
      </c>
      <c r="C3323" s="134">
        <v>504</v>
      </c>
      <c r="D3323" s="134">
        <v>502</v>
      </c>
      <c r="E3323" s="134">
        <v>501</v>
      </c>
      <c r="F3323" s="134">
        <v>350</v>
      </c>
      <c r="G3323" s="135">
        <v>263</v>
      </c>
      <c r="H3323" s="137">
        <f>IFERROR((Table19[[#This Row],[_202310]]-Table19[[#This Row],[_201910]])/Table19[[#This Row],[_201910]]*1,"")</f>
        <v>-0.4781746031746032</v>
      </c>
    </row>
    <row r="3324" spans="1:8">
      <c r="A3324" s="132">
        <v>226204</v>
      </c>
      <c r="B3324" s="133" t="s">
        <v>1150</v>
      </c>
      <c r="C3324" s="134">
        <v>869</v>
      </c>
      <c r="D3324" s="134">
        <v>925</v>
      </c>
      <c r="E3324" s="134">
        <v>915</v>
      </c>
      <c r="F3324" s="134">
        <v>903</v>
      </c>
      <c r="G3324" s="135">
        <v>937</v>
      </c>
      <c r="H3324" s="137">
        <f>IFERROR((Table19[[#This Row],[_202310]]-Table19[[#This Row],[_201910]])/Table19[[#This Row],[_201910]]*1,"")</f>
        <v>7.8250863060989648E-2</v>
      </c>
    </row>
    <row r="3325" spans="1:8">
      <c r="A3325" s="132">
        <v>226204</v>
      </c>
      <c r="B3325" s="133" t="s">
        <v>1151</v>
      </c>
      <c r="C3325" s="134">
        <v>53</v>
      </c>
      <c r="D3325" s="134">
        <v>59</v>
      </c>
      <c r="E3325" s="134">
        <v>64</v>
      </c>
      <c r="F3325" s="134">
        <v>66</v>
      </c>
      <c r="G3325" s="135">
        <v>68</v>
      </c>
      <c r="H3325" s="137">
        <f>IFERROR((Table19[[#This Row],[_202310]]-Table19[[#This Row],[_201910]])/Table19[[#This Row],[_201910]]*1,"")</f>
        <v>0.28301886792452829</v>
      </c>
    </row>
    <row r="3326" spans="1:8">
      <c r="A3326" s="132">
        <v>226204</v>
      </c>
      <c r="B3326" s="133" t="s">
        <v>1152</v>
      </c>
      <c r="C3326" s="134">
        <v>20</v>
      </c>
      <c r="D3326" s="134">
        <v>19</v>
      </c>
      <c r="E3326" s="134">
        <v>16</v>
      </c>
      <c r="F3326" s="134">
        <v>21</v>
      </c>
      <c r="G3326" s="135">
        <v>23</v>
      </c>
      <c r="H3326" s="137">
        <f>IFERROR((Table19[[#This Row],[_202310]]-Table19[[#This Row],[_201910]])/Table19[[#This Row],[_201910]]*1,"")</f>
        <v>0.15</v>
      </c>
    </row>
    <row r="3327" spans="1:8">
      <c r="A3327" s="132">
        <v>226204</v>
      </c>
      <c r="B3327" s="133" t="s">
        <v>1153</v>
      </c>
      <c r="C3327" s="134">
        <v>4</v>
      </c>
      <c r="D3327" s="134">
        <v>5</v>
      </c>
      <c r="E3327" s="134">
        <v>5</v>
      </c>
      <c r="F3327" s="134">
        <v>13</v>
      </c>
      <c r="G3327" s="135">
        <v>18</v>
      </c>
      <c r="H3327" s="137">
        <f>IFERROR((Table19[[#This Row],[_202310]]-Table19[[#This Row],[_201910]])/Table19[[#This Row],[_201910]]*1,"")</f>
        <v>3.5</v>
      </c>
    </row>
    <row r="3328" spans="1:8">
      <c r="A3328" s="132">
        <v>226204</v>
      </c>
      <c r="B3328" s="133" t="s">
        <v>1154</v>
      </c>
      <c r="C3328" s="134">
        <v>16</v>
      </c>
      <c r="D3328" s="134">
        <v>14</v>
      </c>
      <c r="E3328" s="134">
        <v>12</v>
      </c>
      <c r="F3328" s="134">
        <v>8</v>
      </c>
      <c r="G3328" s="135">
        <v>5</v>
      </c>
      <c r="H3328" s="137">
        <f>IFERROR((Table19[[#This Row],[_202310]]-Table19[[#This Row],[_201910]])/Table19[[#This Row],[_201910]]*1,"")</f>
        <v>-0.6875</v>
      </c>
    </row>
    <row r="3329" spans="1:8">
      <c r="A3329" s="132">
        <v>226204</v>
      </c>
      <c r="B3329" s="133" t="s">
        <v>1155</v>
      </c>
      <c r="C3329" s="134">
        <v>28</v>
      </c>
      <c r="D3329" s="134">
        <v>22</v>
      </c>
      <c r="E3329" s="134">
        <v>20</v>
      </c>
      <c r="F3329" s="134">
        <v>13</v>
      </c>
      <c r="G3329" s="135">
        <v>9</v>
      </c>
      <c r="H3329" s="137">
        <f>IFERROR((Table19[[#This Row],[_202310]]-Table19[[#This Row],[_201910]])/Table19[[#This Row],[_201910]]*1,"")</f>
        <v>-0.6785714285714286</v>
      </c>
    </row>
    <row r="3330" spans="1:8">
      <c r="A3330" s="132">
        <v>227182</v>
      </c>
      <c r="B3330" s="133" t="s">
        <v>1130</v>
      </c>
      <c r="C3330" s="134">
        <v>6644</v>
      </c>
      <c r="D3330" s="134">
        <v>7083</v>
      </c>
      <c r="E3330" s="134">
        <v>7088</v>
      </c>
      <c r="F3330" s="134">
        <v>6772</v>
      </c>
      <c r="G3330" s="135">
        <v>6352</v>
      </c>
      <c r="H3330" s="137">
        <f>IFERROR((Table19[[#This Row],[_202310]]-Table19[[#This Row],[_201910]])/Table19[[#This Row],[_201910]]*1,"")</f>
        <v>-4.3949428055388318E-2</v>
      </c>
    </row>
    <row r="3331" spans="1:8">
      <c r="A3331" s="132">
        <v>227182</v>
      </c>
      <c r="B3331" s="133" t="s">
        <v>1131</v>
      </c>
      <c r="C3331" s="134">
        <v>0</v>
      </c>
      <c r="D3331" s="134">
        <v>0</v>
      </c>
      <c r="E3331" s="134">
        <v>0</v>
      </c>
      <c r="F3331" s="134">
        <v>0</v>
      </c>
      <c r="G3331" s="135">
        <v>0</v>
      </c>
      <c r="H3331" s="137" t="str">
        <f>IFERROR((Table19[[#This Row],[_202310]]-Table19[[#This Row],[_201910]])/Table19[[#This Row],[_201910]]*1,"")</f>
        <v/>
      </c>
    </row>
    <row r="3332" spans="1:8">
      <c r="A3332" s="132">
        <v>227182</v>
      </c>
      <c r="B3332" s="133" t="s">
        <v>1132</v>
      </c>
      <c r="C3332" s="134">
        <v>6644</v>
      </c>
      <c r="D3332" s="134">
        <v>7083</v>
      </c>
      <c r="E3332" s="134">
        <v>7088</v>
      </c>
      <c r="F3332" s="134">
        <v>6772</v>
      </c>
      <c r="G3332" s="135">
        <v>6352</v>
      </c>
      <c r="H3332" s="137">
        <f>IFERROR((Table19[[#This Row],[_202310]]-Table19[[#This Row],[_201910]])/Table19[[#This Row],[_201910]]*1,"")</f>
        <v>-4.3949428055388318E-2</v>
      </c>
    </row>
    <row r="3333" spans="1:8">
      <c r="A3333" s="132">
        <v>227182</v>
      </c>
      <c r="B3333" s="133" t="s">
        <v>1133</v>
      </c>
      <c r="C3333" s="134">
        <v>149</v>
      </c>
      <c r="D3333" s="134">
        <v>130</v>
      </c>
      <c r="E3333" s="134">
        <v>153</v>
      </c>
      <c r="F3333" s="134">
        <v>173</v>
      </c>
      <c r="G3333" s="135">
        <v>166</v>
      </c>
      <c r="H3333" s="137">
        <f>IFERROR((Table19[[#This Row],[_202310]]-Table19[[#This Row],[_201910]])/Table19[[#This Row],[_201910]]*1,"")</f>
        <v>0.11409395973154363</v>
      </c>
    </row>
    <row r="3334" spans="1:8">
      <c r="A3334" s="132">
        <v>227182</v>
      </c>
      <c r="B3334" s="133" t="s">
        <v>1134</v>
      </c>
      <c r="C3334" s="134">
        <v>638</v>
      </c>
      <c r="D3334" s="134">
        <v>881</v>
      </c>
      <c r="E3334" s="134">
        <v>1066</v>
      </c>
      <c r="F3334" s="134">
        <v>1243</v>
      </c>
      <c r="G3334" s="135">
        <v>1192</v>
      </c>
      <c r="H3334" s="137">
        <f>IFERROR((Table19[[#This Row],[_202310]]-Table19[[#This Row],[_201910]])/Table19[[#This Row],[_201910]]*1,"")</f>
        <v>0.86833855799373039</v>
      </c>
    </row>
    <row r="3335" spans="1:8">
      <c r="A3335" s="132">
        <v>227182</v>
      </c>
      <c r="B3335" s="133" t="s">
        <v>1135</v>
      </c>
      <c r="C3335" s="134" t="s">
        <v>129</v>
      </c>
      <c r="D3335" s="134">
        <v>0</v>
      </c>
      <c r="E3335" s="134">
        <v>0</v>
      </c>
      <c r="F3335" s="134">
        <v>0</v>
      </c>
      <c r="G3335" s="135">
        <v>0</v>
      </c>
      <c r="H3335" s="137" t="str">
        <f>IFERROR((Table19[[#This Row],[_202310]]-Table19[[#This Row],[_201910]])/Table19[[#This Row],[_201910]]*1,"")</f>
        <v/>
      </c>
    </row>
    <row r="3336" spans="1:8">
      <c r="A3336" s="132">
        <v>227182</v>
      </c>
      <c r="B3336" s="133" t="s">
        <v>1136</v>
      </c>
      <c r="C3336" s="134">
        <v>787</v>
      </c>
      <c r="D3336" s="134">
        <v>1011</v>
      </c>
      <c r="E3336" s="134">
        <v>1219</v>
      </c>
      <c r="F3336" s="134">
        <v>1416</v>
      </c>
      <c r="G3336" s="135">
        <v>1358</v>
      </c>
      <c r="H3336" s="137">
        <f>IFERROR((Table19[[#This Row],[_202310]]-Table19[[#This Row],[_201910]])/Table19[[#This Row],[_201910]]*1,"")</f>
        <v>0.72554002541296059</v>
      </c>
    </row>
    <row r="3337" spans="1:8">
      <c r="A3337" s="132">
        <v>227182</v>
      </c>
      <c r="B3337" s="133" t="s">
        <v>1137</v>
      </c>
      <c r="C3337" s="134">
        <v>12</v>
      </c>
      <c r="D3337" s="134">
        <v>14</v>
      </c>
      <c r="E3337" s="134">
        <v>17</v>
      </c>
      <c r="F3337" s="134">
        <v>21</v>
      </c>
      <c r="G3337" s="135">
        <v>21</v>
      </c>
      <c r="H3337" s="137">
        <f>IFERROR((Table19[[#This Row],[_202310]]-Table19[[#This Row],[_201910]])/Table19[[#This Row],[_201910]]*1,"")</f>
        <v>0.75</v>
      </c>
    </row>
    <row r="3338" spans="1:8">
      <c r="A3338" s="132">
        <v>227182</v>
      </c>
      <c r="B3338" s="133" t="s">
        <v>1138</v>
      </c>
      <c r="C3338" s="134">
        <v>205</v>
      </c>
      <c r="D3338" s="134">
        <v>159</v>
      </c>
      <c r="E3338" s="134">
        <v>174</v>
      </c>
      <c r="F3338" s="134">
        <v>190</v>
      </c>
      <c r="G3338" s="135">
        <v>186</v>
      </c>
      <c r="H3338" s="137">
        <f>IFERROR((Table19[[#This Row],[_202310]]-Table19[[#This Row],[_201910]])/Table19[[#This Row],[_201910]]*1,"")</f>
        <v>-9.2682926829268292E-2</v>
      </c>
    </row>
    <row r="3339" spans="1:8">
      <c r="A3339" s="132">
        <v>227182</v>
      </c>
      <c r="B3339" s="133" t="s">
        <v>1139</v>
      </c>
      <c r="C3339" s="134">
        <v>1092</v>
      </c>
      <c r="D3339" s="134">
        <v>1359</v>
      </c>
      <c r="E3339" s="134">
        <v>1539</v>
      </c>
      <c r="F3339" s="134">
        <v>1677</v>
      </c>
      <c r="G3339" s="135">
        <v>1562</v>
      </c>
      <c r="H3339" s="137">
        <f>IFERROR((Table19[[#This Row],[_202310]]-Table19[[#This Row],[_201910]])/Table19[[#This Row],[_201910]]*1,"")</f>
        <v>0.43040293040293043</v>
      </c>
    </row>
    <row r="3340" spans="1:8">
      <c r="A3340" s="132">
        <v>227182</v>
      </c>
      <c r="B3340" s="133" t="s">
        <v>1140</v>
      </c>
      <c r="C3340" s="134" t="s">
        <v>129</v>
      </c>
      <c r="D3340" s="134">
        <v>0</v>
      </c>
      <c r="E3340" s="134">
        <v>0</v>
      </c>
      <c r="F3340" s="134">
        <v>0</v>
      </c>
      <c r="G3340" s="135">
        <v>0</v>
      </c>
      <c r="H3340" s="137" t="str">
        <f>IFERROR((Table19[[#This Row],[_202310]]-Table19[[#This Row],[_201910]])/Table19[[#This Row],[_201910]]*1,"")</f>
        <v/>
      </c>
    </row>
    <row r="3341" spans="1:8">
      <c r="A3341" s="132">
        <v>227182</v>
      </c>
      <c r="B3341" s="133" t="s">
        <v>1141</v>
      </c>
      <c r="C3341" s="134">
        <v>1297</v>
      </c>
      <c r="D3341" s="134">
        <v>1518</v>
      </c>
      <c r="E3341" s="134">
        <v>1713</v>
      </c>
      <c r="F3341" s="134">
        <v>1867</v>
      </c>
      <c r="G3341" s="135">
        <v>1748</v>
      </c>
      <c r="H3341" s="137">
        <f>IFERROR((Table19[[#This Row],[_202310]]-Table19[[#This Row],[_201910]])/Table19[[#This Row],[_201910]]*1,"")</f>
        <v>0.34772552043176563</v>
      </c>
    </row>
    <row r="3342" spans="1:8">
      <c r="A3342" s="132">
        <v>227182</v>
      </c>
      <c r="B3342" s="133" t="s">
        <v>1142</v>
      </c>
      <c r="C3342" s="134">
        <v>20</v>
      </c>
      <c r="D3342" s="134">
        <v>21</v>
      </c>
      <c r="E3342" s="134">
        <v>24</v>
      </c>
      <c r="F3342" s="134">
        <v>28</v>
      </c>
      <c r="G3342" s="135">
        <v>28</v>
      </c>
      <c r="H3342" s="137">
        <f>IFERROR((Table19[[#This Row],[_202310]]-Table19[[#This Row],[_201910]])/Table19[[#This Row],[_201910]]*1,"")</f>
        <v>0.4</v>
      </c>
    </row>
    <row r="3343" spans="1:8">
      <c r="A3343" s="132">
        <v>227182</v>
      </c>
      <c r="B3343" s="133" t="s">
        <v>1143</v>
      </c>
      <c r="C3343" s="134">
        <v>245</v>
      </c>
      <c r="D3343" s="134">
        <v>170</v>
      </c>
      <c r="E3343" s="134">
        <v>186</v>
      </c>
      <c r="F3343" s="134">
        <v>205</v>
      </c>
      <c r="G3343" s="135">
        <v>193</v>
      </c>
      <c r="H3343" s="137">
        <f>IFERROR((Table19[[#This Row],[_202310]]-Table19[[#This Row],[_201910]])/Table19[[#This Row],[_201910]]*1,"")</f>
        <v>-0.21224489795918366</v>
      </c>
    </row>
    <row r="3344" spans="1:8">
      <c r="A3344" s="132">
        <v>227182</v>
      </c>
      <c r="B3344" s="133" t="s">
        <v>1144</v>
      </c>
      <c r="C3344" s="134">
        <v>1294</v>
      </c>
      <c r="D3344" s="134">
        <v>1526</v>
      </c>
      <c r="E3344" s="134">
        <v>1711</v>
      </c>
      <c r="F3344" s="134">
        <v>1834</v>
      </c>
      <c r="G3344" s="135">
        <v>1684</v>
      </c>
      <c r="H3344" s="137">
        <f>IFERROR((Table19[[#This Row],[_202310]]-Table19[[#This Row],[_201910]])/Table19[[#This Row],[_201910]]*1,"")</f>
        <v>0.30139103554868624</v>
      </c>
    </row>
    <row r="3345" spans="1:8">
      <c r="A3345" s="132">
        <v>227182</v>
      </c>
      <c r="B3345" s="133" t="s">
        <v>1145</v>
      </c>
      <c r="C3345" s="134" t="s">
        <v>129</v>
      </c>
      <c r="D3345" s="134">
        <v>0</v>
      </c>
      <c r="E3345" s="134">
        <v>0</v>
      </c>
      <c r="F3345" s="134">
        <v>0</v>
      </c>
      <c r="G3345" s="135">
        <v>0</v>
      </c>
      <c r="H3345" s="137" t="str">
        <f>IFERROR((Table19[[#This Row],[_202310]]-Table19[[#This Row],[_201910]])/Table19[[#This Row],[_201910]]*1,"")</f>
        <v/>
      </c>
    </row>
    <row r="3346" spans="1:8">
      <c r="A3346" s="132">
        <v>227182</v>
      </c>
      <c r="B3346" s="133" t="s">
        <v>1146</v>
      </c>
      <c r="C3346" s="134">
        <v>1539</v>
      </c>
      <c r="D3346" s="134">
        <v>1696</v>
      </c>
      <c r="E3346" s="134">
        <v>1897</v>
      </c>
      <c r="F3346" s="134">
        <v>2039</v>
      </c>
      <c r="G3346" s="135">
        <v>1877</v>
      </c>
      <c r="H3346" s="137">
        <f>IFERROR((Table19[[#This Row],[_202310]]-Table19[[#This Row],[_201910]])/Table19[[#This Row],[_201910]]*1,"")</f>
        <v>0.21962313190383365</v>
      </c>
    </row>
    <row r="3347" spans="1:8">
      <c r="A3347" s="132">
        <v>227182</v>
      </c>
      <c r="B3347" s="133" t="s">
        <v>1147</v>
      </c>
      <c r="C3347" s="134">
        <v>166</v>
      </c>
      <c r="D3347" s="134">
        <v>206</v>
      </c>
      <c r="E3347" s="134">
        <v>172</v>
      </c>
      <c r="F3347" s="134">
        <v>127</v>
      </c>
      <c r="G3347" s="135">
        <v>135</v>
      </c>
      <c r="H3347" s="137">
        <f>IFERROR((Table19[[#This Row],[_202310]]-Table19[[#This Row],[_201910]])/Table19[[#This Row],[_201910]]*1,"")</f>
        <v>-0.18674698795180722</v>
      </c>
    </row>
    <row r="3348" spans="1:8">
      <c r="A3348" s="132">
        <v>227182</v>
      </c>
      <c r="B3348" s="133" t="s">
        <v>1148</v>
      </c>
      <c r="C3348" s="134">
        <v>1898</v>
      </c>
      <c r="D3348" s="134">
        <v>1981</v>
      </c>
      <c r="E3348" s="134">
        <v>1810</v>
      </c>
      <c r="F3348" s="134">
        <v>1552</v>
      </c>
      <c r="G3348" s="135">
        <v>1437</v>
      </c>
      <c r="H3348" s="137">
        <f>IFERROR((Table19[[#This Row],[_202310]]-Table19[[#This Row],[_201910]])/Table19[[#This Row],[_201910]]*1,"")</f>
        <v>-0.24288724973656481</v>
      </c>
    </row>
    <row r="3349" spans="1:8">
      <c r="A3349" s="132">
        <v>227182</v>
      </c>
      <c r="B3349" s="133" t="s">
        <v>1149</v>
      </c>
      <c r="C3349" s="134">
        <v>3041</v>
      </c>
      <c r="D3349" s="134">
        <v>3200</v>
      </c>
      <c r="E3349" s="134">
        <v>3209</v>
      </c>
      <c r="F3349" s="134">
        <v>3054</v>
      </c>
      <c r="G3349" s="135">
        <v>2903</v>
      </c>
      <c r="H3349" s="137">
        <f>IFERROR((Table19[[#This Row],[_202310]]-Table19[[#This Row],[_201910]])/Table19[[#This Row],[_201910]]*1,"")</f>
        <v>-4.5379809273265376E-2</v>
      </c>
    </row>
    <row r="3350" spans="1:8">
      <c r="A3350" s="132">
        <v>227182</v>
      </c>
      <c r="B3350" s="133" t="s">
        <v>1150</v>
      </c>
      <c r="C3350" s="134">
        <v>5105</v>
      </c>
      <c r="D3350" s="134">
        <v>5387</v>
      </c>
      <c r="E3350" s="134">
        <v>5191</v>
      </c>
      <c r="F3350" s="134">
        <v>4733</v>
      </c>
      <c r="G3350" s="135">
        <v>4475</v>
      </c>
      <c r="H3350" s="137">
        <f>IFERROR((Table19[[#This Row],[_202310]]-Table19[[#This Row],[_201910]])/Table19[[#This Row],[_201910]]*1,"")</f>
        <v>-0.12340842311459353</v>
      </c>
    </row>
    <row r="3351" spans="1:8">
      <c r="A3351" s="132">
        <v>227182</v>
      </c>
      <c r="B3351" s="133" t="s">
        <v>1151</v>
      </c>
      <c r="C3351" s="134">
        <v>23</v>
      </c>
      <c r="D3351" s="134">
        <v>24</v>
      </c>
      <c r="E3351" s="134">
        <v>27</v>
      </c>
      <c r="F3351" s="134">
        <v>30</v>
      </c>
      <c r="G3351" s="135">
        <v>30</v>
      </c>
      <c r="H3351" s="137">
        <f>IFERROR((Table19[[#This Row],[_202310]]-Table19[[#This Row],[_201910]])/Table19[[#This Row],[_201910]]*1,"")</f>
        <v>0.30434782608695654</v>
      </c>
    </row>
    <row r="3352" spans="1:8">
      <c r="A3352" s="132">
        <v>227182</v>
      </c>
      <c r="B3352" s="133" t="s">
        <v>1152</v>
      </c>
      <c r="C3352" s="134">
        <v>31</v>
      </c>
      <c r="D3352" s="134">
        <v>31</v>
      </c>
      <c r="E3352" s="134">
        <v>28</v>
      </c>
      <c r="F3352" s="134">
        <v>25</v>
      </c>
      <c r="G3352" s="135">
        <v>25</v>
      </c>
      <c r="H3352" s="137">
        <f>IFERROR((Table19[[#This Row],[_202310]]-Table19[[#This Row],[_201910]])/Table19[[#This Row],[_201910]]*1,"")</f>
        <v>-0.19354838709677419</v>
      </c>
    </row>
    <row r="3353" spans="1:8">
      <c r="A3353" s="132">
        <v>227182</v>
      </c>
      <c r="B3353" s="133" t="s">
        <v>1153</v>
      </c>
      <c r="C3353" s="134">
        <v>2</v>
      </c>
      <c r="D3353" s="134">
        <v>3</v>
      </c>
      <c r="E3353" s="134">
        <v>2</v>
      </c>
      <c r="F3353" s="134">
        <v>2</v>
      </c>
      <c r="G3353" s="135">
        <v>2</v>
      </c>
      <c r="H3353" s="137">
        <f>IFERROR((Table19[[#This Row],[_202310]]-Table19[[#This Row],[_201910]])/Table19[[#This Row],[_201910]]*1,"")</f>
        <v>0</v>
      </c>
    </row>
    <row r="3354" spans="1:8">
      <c r="A3354" s="132">
        <v>227182</v>
      </c>
      <c r="B3354" s="133" t="s">
        <v>1154</v>
      </c>
      <c r="C3354" s="134">
        <v>29</v>
      </c>
      <c r="D3354" s="134">
        <v>28</v>
      </c>
      <c r="E3354" s="134">
        <v>26</v>
      </c>
      <c r="F3354" s="134">
        <v>23</v>
      </c>
      <c r="G3354" s="135">
        <v>23</v>
      </c>
      <c r="H3354" s="137">
        <f>IFERROR((Table19[[#This Row],[_202310]]-Table19[[#This Row],[_201910]])/Table19[[#This Row],[_201910]]*1,"")</f>
        <v>-0.20689655172413793</v>
      </c>
    </row>
    <row r="3355" spans="1:8">
      <c r="A3355" s="132">
        <v>227182</v>
      </c>
      <c r="B3355" s="133" t="s">
        <v>1155</v>
      </c>
      <c r="C3355" s="134">
        <v>46</v>
      </c>
      <c r="D3355" s="134">
        <v>45</v>
      </c>
      <c r="E3355" s="134">
        <v>45</v>
      </c>
      <c r="F3355" s="134">
        <v>45</v>
      </c>
      <c r="G3355" s="135">
        <v>46</v>
      </c>
      <c r="H3355" s="137">
        <f>IFERROR((Table19[[#This Row],[_202310]]-Table19[[#This Row],[_201910]])/Table19[[#This Row],[_201910]]*1,"")</f>
        <v>0</v>
      </c>
    </row>
    <row r="3356" spans="1:8">
      <c r="A3356" s="132">
        <v>227304</v>
      </c>
      <c r="B3356" s="133" t="s">
        <v>1130</v>
      </c>
      <c r="C3356" s="134">
        <v>586</v>
      </c>
      <c r="D3356" s="134">
        <v>549</v>
      </c>
      <c r="E3356" s="134">
        <v>483</v>
      </c>
      <c r="F3356" s="134">
        <v>536</v>
      </c>
      <c r="G3356" s="135">
        <v>655</v>
      </c>
      <c r="H3356" s="137">
        <f>IFERROR((Table19[[#This Row],[_202310]]-Table19[[#This Row],[_201910]])/Table19[[#This Row],[_201910]]*1,"")</f>
        <v>0.11774744027303755</v>
      </c>
    </row>
    <row r="3357" spans="1:8">
      <c r="A3357" s="132">
        <v>227304</v>
      </c>
      <c r="B3357" s="133" t="s">
        <v>1131</v>
      </c>
      <c r="C3357" s="134">
        <v>0</v>
      </c>
      <c r="D3357" s="134">
        <v>0</v>
      </c>
      <c r="E3357" s="134">
        <v>0</v>
      </c>
      <c r="F3357" s="134">
        <v>0</v>
      </c>
      <c r="G3357" s="135">
        <v>0</v>
      </c>
      <c r="H3357" s="137" t="str">
        <f>IFERROR((Table19[[#This Row],[_202310]]-Table19[[#This Row],[_201910]])/Table19[[#This Row],[_201910]]*1,"")</f>
        <v/>
      </c>
    </row>
    <row r="3358" spans="1:8">
      <c r="A3358" s="132">
        <v>227304</v>
      </c>
      <c r="B3358" s="133" t="s">
        <v>1132</v>
      </c>
      <c r="C3358" s="134">
        <v>586</v>
      </c>
      <c r="D3358" s="134">
        <v>549</v>
      </c>
      <c r="E3358" s="134">
        <v>483</v>
      </c>
      <c r="F3358" s="134">
        <v>536</v>
      </c>
      <c r="G3358" s="135">
        <v>655</v>
      </c>
      <c r="H3358" s="137">
        <f>IFERROR((Table19[[#This Row],[_202310]]-Table19[[#This Row],[_201910]])/Table19[[#This Row],[_201910]]*1,"")</f>
        <v>0.11774744027303755</v>
      </c>
    </row>
    <row r="3359" spans="1:8">
      <c r="A3359" s="132">
        <v>227304</v>
      </c>
      <c r="B3359" s="133" t="s">
        <v>1133</v>
      </c>
      <c r="C3359" s="134">
        <v>52</v>
      </c>
      <c r="D3359" s="134">
        <v>46</v>
      </c>
      <c r="E3359" s="134">
        <v>48</v>
      </c>
      <c r="F3359" s="134">
        <v>76</v>
      </c>
      <c r="G3359" s="135">
        <v>43</v>
      </c>
      <c r="H3359" s="137">
        <f>IFERROR((Table19[[#This Row],[_202310]]-Table19[[#This Row],[_201910]])/Table19[[#This Row],[_201910]]*1,"")</f>
        <v>-0.17307692307692307</v>
      </c>
    </row>
    <row r="3360" spans="1:8">
      <c r="A3360" s="132">
        <v>227304</v>
      </c>
      <c r="B3360" s="133" t="s">
        <v>1134</v>
      </c>
      <c r="C3360" s="134">
        <v>46</v>
      </c>
      <c r="D3360" s="134">
        <v>71</v>
      </c>
      <c r="E3360" s="134">
        <v>69</v>
      </c>
      <c r="F3360" s="134">
        <v>96</v>
      </c>
      <c r="G3360" s="135">
        <v>156</v>
      </c>
      <c r="H3360" s="137">
        <f>IFERROR((Table19[[#This Row],[_202310]]-Table19[[#This Row],[_201910]])/Table19[[#This Row],[_201910]]*1,"")</f>
        <v>2.3913043478260869</v>
      </c>
    </row>
    <row r="3361" spans="1:8">
      <c r="A3361" s="132">
        <v>227304</v>
      </c>
      <c r="B3361" s="133" t="s">
        <v>1135</v>
      </c>
      <c r="C3361" s="134" t="s">
        <v>129</v>
      </c>
      <c r="D3361" s="134">
        <v>0</v>
      </c>
      <c r="E3361" s="134">
        <v>0</v>
      </c>
      <c r="F3361" s="134">
        <v>0</v>
      </c>
      <c r="G3361" s="135">
        <v>0</v>
      </c>
      <c r="H3361" s="137" t="str">
        <f>IFERROR((Table19[[#This Row],[_202310]]-Table19[[#This Row],[_201910]])/Table19[[#This Row],[_201910]]*1,"")</f>
        <v/>
      </c>
    </row>
    <row r="3362" spans="1:8">
      <c r="A3362" s="132">
        <v>227304</v>
      </c>
      <c r="B3362" s="133" t="s">
        <v>1136</v>
      </c>
      <c r="C3362" s="134">
        <v>98</v>
      </c>
      <c r="D3362" s="134">
        <v>117</v>
      </c>
      <c r="E3362" s="134">
        <v>117</v>
      </c>
      <c r="F3362" s="134">
        <v>172</v>
      </c>
      <c r="G3362" s="135">
        <v>199</v>
      </c>
      <c r="H3362" s="137">
        <f>IFERROR((Table19[[#This Row],[_202310]]-Table19[[#This Row],[_201910]])/Table19[[#This Row],[_201910]]*1,"")</f>
        <v>1.0306122448979591</v>
      </c>
    </row>
    <row r="3363" spans="1:8">
      <c r="A3363" s="132">
        <v>227304</v>
      </c>
      <c r="B3363" s="133" t="s">
        <v>1137</v>
      </c>
      <c r="C3363" s="134">
        <v>17</v>
      </c>
      <c r="D3363" s="134">
        <v>21</v>
      </c>
      <c r="E3363" s="134">
        <v>24</v>
      </c>
      <c r="F3363" s="134">
        <v>32</v>
      </c>
      <c r="G3363" s="135">
        <v>30</v>
      </c>
      <c r="H3363" s="137">
        <f>IFERROR((Table19[[#This Row],[_202310]]-Table19[[#This Row],[_201910]])/Table19[[#This Row],[_201910]]*1,"")</f>
        <v>0.76470588235294112</v>
      </c>
    </row>
    <row r="3364" spans="1:8">
      <c r="A3364" s="132">
        <v>227304</v>
      </c>
      <c r="B3364" s="133" t="s">
        <v>1138</v>
      </c>
      <c r="C3364" s="134">
        <v>51</v>
      </c>
      <c r="D3364" s="134">
        <v>47</v>
      </c>
      <c r="E3364" s="134">
        <v>47</v>
      </c>
      <c r="F3364" s="134">
        <v>79</v>
      </c>
      <c r="G3364" s="135">
        <v>48</v>
      </c>
      <c r="H3364" s="137">
        <f>IFERROR((Table19[[#This Row],[_202310]]-Table19[[#This Row],[_201910]])/Table19[[#This Row],[_201910]]*1,"")</f>
        <v>-5.8823529411764705E-2</v>
      </c>
    </row>
    <row r="3365" spans="1:8">
      <c r="A3365" s="132">
        <v>227304</v>
      </c>
      <c r="B3365" s="133" t="s">
        <v>1139</v>
      </c>
      <c r="C3365" s="134">
        <v>70</v>
      </c>
      <c r="D3365" s="134">
        <v>93</v>
      </c>
      <c r="E3365" s="134">
        <v>90</v>
      </c>
      <c r="F3365" s="134">
        <v>106</v>
      </c>
      <c r="G3365" s="135">
        <v>181</v>
      </c>
      <c r="H3365" s="137">
        <f>IFERROR((Table19[[#This Row],[_202310]]-Table19[[#This Row],[_201910]])/Table19[[#This Row],[_201910]]*1,"")</f>
        <v>1.5857142857142856</v>
      </c>
    </row>
    <row r="3366" spans="1:8">
      <c r="A3366" s="132">
        <v>227304</v>
      </c>
      <c r="B3366" s="133" t="s">
        <v>1140</v>
      </c>
      <c r="C3366" s="134" t="s">
        <v>129</v>
      </c>
      <c r="D3366" s="134">
        <v>0</v>
      </c>
      <c r="E3366" s="134">
        <v>0</v>
      </c>
      <c r="F3366" s="134">
        <v>0</v>
      </c>
      <c r="G3366" s="135">
        <v>3</v>
      </c>
      <c r="H3366" s="137" t="str">
        <f>IFERROR((Table19[[#This Row],[_202310]]-Table19[[#This Row],[_201910]])/Table19[[#This Row],[_201910]]*1,"")</f>
        <v/>
      </c>
    </row>
    <row r="3367" spans="1:8">
      <c r="A3367" s="132">
        <v>227304</v>
      </c>
      <c r="B3367" s="133" t="s">
        <v>1141</v>
      </c>
      <c r="C3367" s="134">
        <v>121</v>
      </c>
      <c r="D3367" s="134">
        <v>140</v>
      </c>
      <c r="E3367" s="134">
        <v>137</v>
      </c>
      <c r="F3367" s="134">
        <v>185</v>
      </c>
      <c r="G3367" s="135">
        <v>232</v>
      </c>
      <c r="H3367" s="137">
        <f>IFERROR((Table19[[#This Row],[_202310]]-Table19[[#This Row],[_201910]])/Table19[[#This Row],[_201910]]*1,"")</f>
        <v>0.9173553719008265</v>
      </c>
    </row>
    <row r="3368" spans="1:8">
      <c r="A3368" s="132">
        <v>227304</v>
      </c>
      <c r="B3368" s="133" t="s">
        <v>1142</v>
      </c>
      <c r="C3368" s="134">
        <v>21</v>
      </c>
      <c r="D3368" s="134">
        <v>26</v>
      </c>
      <c r="E3368" s="134">
        <v>28</v>
      </c>
      <c r="F3368" s="134">
        <v>35</v>
      </c>
      <c r="G3368" s="135">
        <v>35</v>
      </c>
      <c r="H3368" s="137">
        <f>IFERROR((Table19[[#This Row],[_202310]]-Table19[[#This Row],[_201910]])/Table19[[#This Row],[_201910]]*1,"")</f>
        <v>0.66666666666666663</v>
      </c>
    </row>
    <row r="3369" spans="1:8">
      <c r="A3369" s="132">
        <v>227304</v>
      </c>
      <c r="B3369" s="133" t="s">
        <v>1143</v>
      </c>
      <c r="C3369" s="134">
        <v>59</v>
      </c>
      <c r="D3369" s="134">
        <v>44</v>
      </c>
      <c r="E3369" s="134">
        <v>43</v>
      </c>
      <c r="F3369" s="134">
        <v>77</v>
      </c>
      <c r="G3369" s="135">
        <v>46</v>
      </c>
      <c r="H3369" s="137">
        <f>IFERROR((Table19[[#This Row],[_202310]]-Table19[[#This Row],[_201910]])/Table19[[#This Row],[_201910]]*1,"")</f>
        <v>-0.22033898305084745</v>
      </c>
    </row>
    <row r="3370" spans="1:8">
      <c r="A3370" s="132">
        <v>227304</v>
      </c>
      <c r="B3370" s="133" t="s">
        <v>1144</v>
      </c>
      <c r="C3370" s="134">
        <v>77</v>
      </c>
      <c r="D3370" s="134">
        <v>103</v>
      </c>
      <c r="E3370" s="134">
        <v>99</v>
      </c>
      <c r="F3370" s="134">
        <v>125</v>
      </c>
      <c r="G3370" s="135">
        <v>187</v>
      </c>
      <c r="H3370" s="137">
        <f>IFERROR((Table19[[#This Row],[_202310]]-Table19[[#This Row],[_201910]])/Table19[[#This Row],[_201910]]*1,"")</f>
        <v>1.4285714285714286</v>
      </c>
    </row>
    <row r="3371" spans="1:8">
      <c r="A3371" s="132">
        <v>227304</v>
      </c>
      <c r="B3371" s="133" t="s">
        <v>1145</v>
      </c>
      <c r="C3371" s="134" t="s">
        <v>129</v>
      </c>
      <c r="D3371" s="134">
        <v>1</v>
      </c>
      <c r="E3371" s="134">
        <v>1</v>
      </c>
      <c r="F3371" s="134">
        <v>3</v>
      </c>
      <c r="G3371" s="135">
        <v>6</v>
      </c>
      <c r="H3371" s="137" t="str">
        <f>IFERROR((Table19[[#This Row],[_202310]]-Table19[[#This Row],[_201910]])/Table19[[#This Row],[_201910]]*1,"")</f>
        <v/>
      </c>
    </row>
    <row r="3372" spans="1:8">
      <c r="A3372" s="132">
        <v>227304</v>
      </c>
      <c r="B3372" s="133" t="s">
        <v>1146</v>
      </c>
      <c r="C3372" s="134">
        <v>136</v>
      </c>
      <c r="D3372" s="134">
        <v>148</v>
      </c>
      <c r="E3372" s="134">
        <v>143</v>
      </c>
      <c r="F3372" s="134">
        <v>205</v>
      </c>
      <c r="G3372" s="135">
        <v>239</v>
      </c>
      <c r="H3372" s="137">
        <f>IFERROR((Table19[[#This Row],[_202310]]-Table19[[#This Row],[_201910]])/Table19[[#This Row],[_201910]]*1,"")</f>
        <v>0.75735294117647056</v>
      </c>
    </row>
    <row r="3373" spans="1:8">
      <c r="A3373" s="132">
        <v>227304</v>
      </c>
      <c r="B3373" s="133" t="s">
        <v>1147</v>
      </c>
      <c r="C3373" s="134">
        <v>12</v>
      </c>
      <c r="D3373" s="134">
        <v>8</v>
      </c>
      <c r="E3373" s="134">
        <v>10</v>
      </c>
      <c r="F3373" s="134">
        <v>7</v>
      </c>
      <c r="G3373" s="135">
        <v>4</v>
      </c>
      <c r="H3373" s="137">
        <f>IFERROR((Table19[[#This Row],[_202310]]-Table19[[#This Row],[_201910]])/Table19[[#This Row],[_201910]]*1,"")</f>
        <v>-0.66666666666666663</v>
      </c>
    </row>
    <row r="3374" spans="1:8">
      <c r="A3374" s="132">
        <v>227304</v>
      </c>
      <c r="B3374" s="133" t="s">
        <v>1148</v>
      </c>
      <c r="C3374" s="134">
        <v>121</v>
      </c>
      <c r="D3374" s="134">
        <v>131</v>
      </c>
      <c r="E3374" s="134">
        <v>117</v>
      </c>
      <c r="F3374" s="134">
        <v>91</v>
      </c>
      <c r="G3374" s="135">
        <v>126</v>
      </c>
      <c r="H3374" s="137">
        <f>IFERROR((Table19[[#This Row],[_202310]]-Table19[[#This Row],[_201910]])/Table19[[#This Row],[_201910]]*1,"")</f>
        <v>4.1322314049586778E-2</v>
      </c>
    </row>
    <row r="3375" spans="1:8">
      <c r="A3375" s="132">
        <v>227304</v>
      </c>
      <c r="B3375" s="133" t="s">
        <v>1149</v>
      </c>
      <c r="C3375" s="134">
        <v>317</v>
      </c>
      <c r="D3375" s="134">
        <v>262</v>
      </c>
      <c r="E3375" s="134">
        <v>213</v>
      </c>
      <c r="F3375" s="134">
        <v>233</v>
      </c>
      <c r="G3375" s="135">
        <v>286</v>
      </c>
      <c r="H3375" s="137">
        <f>IFERROR((Table19[[#This Row],[_202310]]-Table19[[#This Row],[_201910]])/Table19[[#This Row],[_201910]]*1,"")</f>
        <v>-9.7791798107255523E-2</v>
      </c>
    </row>
    <row r="3376" spans="1:8">
      <c r="A3376" s="132">
        <v>227304</v>
      </c>
      <c r="B3376" s="133" t="s">
        <v>1150</v>
      </c>
      <c r="C3376" s="134">
        <v>450</v>
      </c>
      <c r="D3376" s="134">
        <v>401</v>
      </c>
      <c r="E3376" s="134">
        <v>340</v>
      </c>
      <c r="F3376" s="134">
        <v>331</v>
      </c>
      <c r="G3376" s="135">
        <v>416</v>
      </c>
      <c r="H3376" s="137">
        <f>IFERROR((Table19[[#This Row],[_202310]]-Table19[[#This Row],[_201910]])/Table19[[#This Row],[_201910]]*1,"")</f>
        <v>-7.5555555555555556E-2</v>
      </c>
    </row>
    <row r="3377" spans="1:8">
      <c r="A3377" s="132">
        <v>227304</v>
      </c>
      <c r="B3377" s="133" t="s">
        <v>1151</v>
      </c>
      <c r="C3377" s="134">
        <v>23</v>
      </c>
      <c r="D3377" s="134">
        <v>27</v>
      </c>
      <c r="E3377" s="134">
        <v>30</v>
      </c>
      <c r="F3377" s="134">
        <v>38</v>
      </c>
      <c r="G3377" s="135">
        <v>36</v>
      </c>
      <c r="H3377" s="137">
        <f>IFERROR((Table19[[#This Row],[_202310]]-Table19[[#This Row],[_201910]])/Table19[[#This Row],[_201910]]*1,"")</f>
        <v>0.56521739130434778</v>
      </c>
    </row>
    <row r="3378" spans="1:8">
      <c r="A3378" s="132">
        <v>227304</v>
      </c>
      <c r="B3378" s="133" t="s">
        <v>1152</v>
      </c>
      <c r="C3378" s="134">
        <v>23</v>
      </c>
      <c r="D3378" s="134">
        <v>25</v>
      </c>
      <c r="E3378" s="134">
        <v>26</v>
      </c>
      <c r="F3378" s="134">
        <v>18</v>
      </c>
      <c r="G3378" s="135">
        <v>20</v>
      </c>
      <c r="H3378" s="137">
        <f>IFERROR((Table19[[#This Row],[_202310]]-Table19[[#This Row],[_201910]])/Table19[[#This Row],[_201910]]*1,"")</f>
        <v>-0.13043478260869565</v>
      </c>
    </row>
    <row r="3379" spans="1:8">
      <c r="A3379" s="132">
        <v>227304</v>
      </c>
      <c r="B3379" s="133" t="s">
        <v>1153</v>
      </c>
      <c r="C3379" s="134">
        <v>2</v>
      </c>
      <c r="D3379" s="134">
        <v>1</v>
      </c>
      <c r="E3379" s="134">
        <v>2</v>
      </c>
      <c r="F3379" s="134">
        <v>1</v>
      </c>
      <c r="G3379" s="135">
        <v>1</v>
      </c>
      <c r="H3379" s="137">
        <f>IFERROR((Table19[[#This Row],[_202310]]-Table19[[#This Row],[_201910]])/Table19[[#This Row],[_201910]]*1,"")</f>
        <v>-0.5</v>
      </c>
    </row>
    <row r="3380" spans="1:8">
      <c r="A3380" s="132">
        <v>227304</v>
      </c>
      <c r="B3380" s="133" t="s">
        <v>1154</v>
      </c>
      <c r="C3380" s="134">
        <v>21</v>
      </c>
      <c r="D3380" s="134">
        <v>24</v>
      </c>
      <c r="E3380" s="134">
        <v>24</v>
      </c>
      <c r="F3380" s="134">
        <v>17</v>
      </c>
      <c r="G3380" s="135">
        <v>19</v>
      </c>
      <c r="H3380" s="137">
        <f>IFERROR((Table19[[#This Row],[_202310]]-Table19[[#This Row],[_201910]])/Table19[[#This Row],[_201910]]*1,"")</f>
        <v>-9.5238095238095233E-2</v>
      </c>
    </row>
    <row r="3381" spans="1:8">
      <c r="A3381" s="132">
        <v>227304</v>
      </c>
      <c r="B3381" s="133" t="s">
        <v>1155</v>
      </c>
      <c r="C3381" s="134">
        <v>54</v>
      </c>
      <c r="D3381" s="134">
        <v>48</v>
      </c>
      <c r="E3381" s="134">
        <v>44</v>
      </c>
      <c r="F3381" s="134">
        <v>43</v>
      </c>
      <c r="G3381" s="135">
        <v>44</v>
      </c>
      <c r="H3381" s="137">
        <f>IFERROR((Table19[[#This Row],[_202310]]-Table19[[#This Row],[_201910]])/Table19[[#This Row],[_201910]]*1,"")</f>
        <v>-0.18518518518518517</v>
      </c>
    </row>
    <row r="3382" spans="1:8">
      <c r="A3382" s="132">
        <v>227854</v>
      </c>
      <c r="B3382" s="133" t="s">
        <v>1130</v>
      </c>
      <c r="C3382" s="134">
        <v>860</v>
      </c>
      <c r="D3382" s="134">
        <v>676</v>
      </c>
      <c r="E3382" s="134">
        <v>721</v>
      </c>
      <c r="F3382" s="134">
        <v>682</v>
      </c>
      <c r="G3382" s="135">
        <v>579</v>
      </c>
      <c r="H3382" s="137">
        <f>IFERROR((Table19[[#This Row],[_202310]]-Table19[[#This Row],[_201910]])/Table19[[#This Row],[_201910]]*1,"")</f>
        <v>-0.32674418604651162</v>
      </c>
    </row>
    <row r="3383" spans="1:8">
      <c r="A3383" s="132">
        <v>227854</v>
      </c>
      <c r="B3383" s="133" t="s">
        <v>1131</v>
      </c>
      <c r="C3383" s="134">
        <v>0</v>
      </c>
      <c r="D3383" s="134">
        <v>0</v>
      </c>
      <c r="E3383" s="134">
        <v>0</v>
      </c>
      <c r="F3383" s="134">
        <v>0</v>
      </c>
      <c r="G3383" s="135">
        <v>0</v>
      </c>
      <c r="H3383" s="137" t="str">
        <f>IFERROR((Table19[[#This Row],[_202310]]-Table19[[#This Row],[_201910]])/Table19[[#This Row],[_201910]]*1,"")</f>
        <v/>
      </c>
    </row>
    <row r="3384" spans="1:8">
      <c r="A3384" s="132">
        <v>227854</v>
      </c>
      <c r="B3384" s="133" t="s">
        <v>1132</v>
      </c>
      <c r="C3384" s="134">
        <v>860</v>
      </c>
      <c r="D3384" s="134">
        <v>676</v>
      </c>
      <c r="E3384" s="134">
        <v>721</v>
      </c>
      <c r="F3384" s="134">
        <v>682</v>
      </c>
      <c r="G3384" s="135">
        <v>579</v>
      </c>
      <c r="H3384" s="137">
        <f>IFERROR((Table19[[#This Row],[_202310]]-Table19[[#This Row],[_201910]])/Table19[[#This Row],[_201910]]*1,"")</f>
        <v>-0.32674418604651162</v>
      </c>
    </row>
    <row r="3385" spans="1:8">
      <c r="A3385" s="132">
        <v>227854</v>
      </c>
      <c r="B3385" s="133" t="s">
        <v>1133</v>
      </c>
      <c r="C3385" s="134">
        <v>43</v>
      </c>
      <c r="D3385" s="134">
        <v>31</v>
      </c>
      <c r="E3385" s="134">
        <v>41</v>
      </c>
      <c r="F3385" s="134">
        <v>43</v>
      </c>
      <c r="G3385" s="135">
        <v>32</v>
      </c>
      <c r="H3385" s="137">
        <f>IFERROR((Table19[[#This Row],[_202310]]-Table19[[#This Row],[_201910]])/Table19[[#This Row],[_201910]]*1,"")</f>
        <v>-0.2558139534883721</v>
      </c>
    </row>
    <row r="3386" spans="1:8">
      <c r="A3386" s="132">
        <v>227854</v>
      </c>
      <c r="B3386" s="133" t="s">
        <v>1134</v>
      </c>
      <c r="C3386" s="134">
        <v>91</v>
      </c>
      <c r="D3386" s="134">
        <v>91</v>
      </c>
      <c r="E3386" s="134">
        <v>99</v>
      </c>
      <c r="F3386" s="134">
        <v>146</v>
      </c>
      <c r="G3386" s="135">
        <v>122</v>
      </c>
      <c r="H3386" s="137">
        <f>IFERROR((Table19[[#This Row],[_202310]]-Table19[[#This Row],[_201910]])/Table19[[#This Row],[_201910]]*1,"")</f>
        <v>0.34065934065934067</v>
      </c>
    </row>
    <row r="3387" spans="1:8">
      <c r="A3387" s="132">
        <v>227854</v>
      </c>
      <c r="B3387" s="133" t="s">
        <v>1135</v>
      </c>
      <c r="C3387" s="134" t="s">
        <v>129</v>
      </c>
      <c r="D3387" s="134" t="s">
        <v>129</v>
      </c>
      <c r="E3387" s="134" t="s">
        <v>129</v>
      </c>
      <c r="F3387" s="134" t="s">
        <v>129</v>
      </c>
      <c r="G3387" s="135" t="s">
        <v>129</v>
      </c>
      <c r="H3387" s="137" t="str">
        <f>IFERROR((Table19[[#This Row],[_202310]]-Table19[[#This Row],[_201910]])/Table19[[#This Row],[_201910]]*1,"")</f>
        <v/>
      </c>
    </row>
    <row r="3388" spans="1:8">
      <c r="A3388" s="132">
        <v>227854</v>
      </c>
      <c r="B3388" s="133" t="s">
        <v>1136</v>
      </c>
      <c r="C3388" s="134">
        <v>134</v>
      </c>
      <c r="D3388" s="134">
        <v>122</v>
      </c>
      <c r="E3388" s="134">
        <v>140</v>
      </c>
      <c r="F3388" s="134">
        <v>189</v>
      </c>
      <c r="G3388" s="135">
        <v>154</v>
      </c>
      <c r="H3388" s="137">
        <f>IFERROR((Table19[[#This Row],[_202310]]-Table19[[#This Row],[_201910]])/Table19[[#This Row],[_201910]]*1,"")</f>
        <v>0.14925373134328357</v>
      </c>
    </row>
    <row r="3389" spans="1:8">
      <c r="A3389" s="132">
        <v>227854</v>
      </c>
      <c r="B3389" s="133" t="s">
        <v>1137</v>
      </c>
      <c r="C3389" s="134">
        <v>16</v>
      </c>
      <c r="D3389" s="134">
        <v>18</v>
      </c>
      <c r="E3389" s="134">
        <v>19</v>
      </c>
      <c r="F3389" s="134">
        <v>28</v>
      </c>
      <c r="G3389" s="135">
        <v>27</v>
      </c>
      <c r="H3389" s="137">
        <f>IFERROR((Table19[[#This Row],[_202310]]-Table19[[#This Row],[_201910]])/Table19[[#This Row],[_201910]]*1,"")</f>
        <v>0.6875</v>
      </c>
    </row>
    <row r="3390" spans="1:8">
      <c r="A3390" s="132">
        <v>227854</v>
      </c>
      <c r="B3390" s="133" t="s">
        <v>1138</v>
      </c>
      <c r="C3390" s="134">
        <v>50</v>
      </c>
      <c r="D3390" s="134">
        <v>34</v>
      </c>
      <c r="E3390" s="134">
        <v>44</v>
      </c>
      <c r="F3390" s="134">
        <v>40</v>
      </c>
      <c r="G3390" s="135">
        <v>33</v>
      </c>
      <c r="H3390" s="137">
        <f>IFERROR((Table19[[#This Row],[_202310]]-Table19[[#This Row],[_201910]])/Table19[[#This Row],[_201910]]*1,"")</f>
        <v>-0.34</v>
      </c>
    </row>
    <row r="3391" spans="1:8">
      <c r="A3391" s="132">
        <v>227854</v>
      </c>
      <c r="B3391" s="133" t="s">
        <v>1139</v>
      </c>
      <c r="C3391" s="134">
        <v>125</v>
      </c>
      <c r="D3391" s="134">
        <v>115</v>
      </c>
      <c r="E3391" s="134">
        <v>122</v>
      </c>
      <c r="F3391" s="134">
        <v>168</v>
      </c>
      <c r="G3391" s="135">
        <v>149</v>
      </c>
      <c r="H3391" s="137">
        <f>IFERROR((Table19[[#This Row],[_202310]]-Table19[[#This Row],[_201910]])/Table19[[#This Row],[_201910]]*1,"")</f>
        <v>0.192</v>
      </c>
    </row>
    <row r="3392" spans="1:8">
      <c r="A3392" s="132">
        <v>227854</v>
      </c>
      <c r="B3392" s="133" t="s">
        <v>1140</v>
      </c>
      <c r="C3392" s="134" t="s">
        <v>129</v>
      </c>
      <c r="D3392" s="134" t="s">
        <v>129</v>
      </c>
      <c r="E3392" s="134" t="s">
        <v>129</v>
      </c>
      <c r="F3392" s="134" t="s">
        <v>129</v>
      </c>
      <c r="G3392" s="135" t="s">
        <v>129</v>
      </c>
      <c r="H3392" s="137" t="str">
        <f>IFERROR((Table19[[#This Row],[_202310]]-Table19[[#This Row],[_201910]])/Table19[[#This Row],[_201910]]*1,"")</f>
        <v/>
      </c>
    </row>
    <row r="3393" spans="1:8">
      <c r="A3393" s="132">
        <v>227854</v>
      </c>
      <c r="B3393" s="133" t="s">
        <v>1141</v>
      </c>
      <c r="C3393" s="134">
        <v>175</v>
      </c>
      <c r="D3393" s="134">
        <v>149</v>
      </c>
      <c r="E3393" s="134">
        <v>166</v>
      </c>
      <c r="F3393" s="134">
        <v>208</v>
      </c>
      <c r="G3393" s="135">
        <v>182</v>
      </c>
      <c r="H3393" s="137">
        <f>IFERROR((Table19[[#This Row],[_202310]]-Table19[[#This Row],[_201910]])/Table19[[#This Row],[_201910]]*1,"")</f>
        <v>0.04</v>
      </c>
    </row>
    <row r="3394" spans="1:8">
      <c r="A3394" s="132">
        <v>227854</v>
      </c>
      <c r="B3394" s="133" t="s">
        <v>1142</v>
      </c>
      <c r="C3394" s="134">
        <v>20</v>
      </c>
      <c r="D3394" s="134">
        <v>22</v>
      </c>
      <c r="E3394" s="134">
        <v>23</v>
      </c>
      <c r="F3394" s="134">
        <v>30</v>
      </c>
      <c r="G3394" s="135">
        <v>31</v>
      </c>
      <c r="H3394" s="137">
        <f>IFERROR((Table19[[#This Row],[_202310]]-Table19[[#This Row],[_201910]])/Table19[[#This Row],[_201910]]*1,"")</f>
        <v>0.55000000000000004</v>
      </c>
    </row>
    <row r="3395" spans="1:8">
      <c r="A3395" s="132">
        <v>227854</v>
      </c>
      <c r="B3395" s="133" t="s">
        <v>1143</v>
      </c>
      <c r="C3395" s="134">
        <v>51</v>
      </c>
      <c r="D3395" s="134">
        <v>35</v>
      </c>
      <c r="E3395" s="134">
        <v>41</v>
      </c>
      <c r="F3395" s="134">
        <v>41</v>
      </c>
      <c r="G3395" s="135">
        <v>33</v>
      </c>
      <c r="H3395" s="137">
        <f>IFERROR((Table19[[#This Row],[_202310]]-Table19[[#This Row],[_201910]])/Table19[[#This Row],[_201910]]*1,"")</f>
        <v>-0.35294117647058826</v>
      </c>
    </row>
    <row r="3396" spans="1:8">
      <c r="A3396" s="132">
        <v>227854</v>
      </c>
      <c r="B3396" s="133" t="s">
        <v>1144</v>
      </c>
      <c r="C3396" s="134">
        <v>139</v>
      </c>
      <c r="D3396" s="134">
        <v>123</v>
      </c>
      <c r="E3396" s="134">
        <v>136</v>
      </c>
      <c r="F3396" s="134">
        <v>176</v>
      </c>
      <c r="G3396" s="135">
        <v>155</v>
      </c>
      <c r="H3396" s="137">
        <f>IFERROR((Table19[[#This Row],[_202310]]-Table19[[#This Row],[_201910]])/Table19[[#This Row],[_201910]]*1,"")</f>
        <v>0.11510791366906475</v>
      </c>
    </row>
    <row r="3397" spans="1:8">
      <c r="A3397" s="132">
        <v>227854</v>
      </c>
      <c r="B3397" s="133" t="s">
        <v>1145</v>
      </c>
      <c r="C3397" s="134" t="s">
        <v>129</v>
      </c>
      <c r="D3397" s="134" t="s">
        <v>129</v>
      </c>
      <c r="E3397" s="134" t="s">
        <v>129</v>
      </c>
      <c r="F3397" s="134" t="s">
        <v>129</v>
      </c>
      <c r="G3397" s="135" t="s">
        <v>129</v>
      </c>
      <c r="H3397" s="137" t="str">
        <f>IFERROR((Table19[[#This Row],[_202310]]-Table19[[#This Row],[_201910]])/Table19[[#This Row],[_201910]]*1,"")</f>
        <v/>
      </c>
    </row>
    <row r="3398" spans="1:8">
      <c r="A3398" s="132">
        <v>227854</v>
      </c>
      <c r="B3398" s="133" t="s">
        <v>1146</v>
      </c>
      <c r="C3398" s="134">
        <v>190</v>
      </c>
      <c r="D3398" s="134">
        <v>158</v>
      </c>
      <c r="E3398" s="134">
        <v>177</v>
      </c>
      <c r="F3398" s="134">
        <v>217</v>
      </c>
      <c r="G3398" s="135">
        <v>188</v>
      </c>
      <c r="H3398" s="137">
        <f>IFERROR((Table19[[#This Row],[_202310]]-Table19[[#This Row],[_201910]])/Table19[[#This Row],[_201910]]*1,"")</f>
        <v>-1.0526315789473684E-2</v>
      </c>
    </row>
    <row r="3399" spans="1:8">
      <c r="A3399" s="132">
        <v>227854</v>
      </c>
      <c r="B3399" s="133" t="s">
        <v>1147</v>
      </c>
      <c r="C3399" s="134">
        <v>19</v>
      </c>
      <c r="D3399" s="134">
        <v>12</v>
      </c>
      <c r="E3399" s="134">
        <v>9</v>
      </c>
      <c r="F3399" s="134">
        <v>7</v>
      </c>
      <c r="G3399" s="135">
        <v>9</v>
      </c>
      <c r="H3399" s="137">
        <f>IFERROR((Table19[[#This Row],[_202310]]-Table19[[#This Row],[_201910]])/Table19[[#This Row],[_201910]]*1,"")</f>
        <v>-0.52631578947368418</v>
      </c>
    </row>
    <row r="3400" spans="1:8">
      <c r="A3400" s="132">
        <v>227854</v>
      </c>
      <c r="B3400" s="133" t="s">
        <v>1148</v>
      </c>
      <c r="C3400" s="134">
        <v>194</v>
      </c>
      <c r="D3400" s="134">
        <v>159</v>
      </c>
      <c r="E3400" s="134">
        <v>155</v>
      </c>
      <c r="F3400" s="134">
        <v>129</v>
      </c>
      <c r="G3400" s="135">
        <v>121</v>
      </c>
      <c r="H3400" s="137">
        <f>IFERROR((Table19[[#This Row],[_202310]]-Table19[[#This Row],[_201910]])/Table19[[#This Row],[_201910]]*1,"")</f>
        <v>-0.37628865979381443</v>
      </c>
    </row>
    <row r="3401" spans="1:8">
      <c r="A3401" s="132">
        <v>227854</v>
      </c>
      <c r="B3401" s="133" t="s">
        <v>1149</v>
      </c>
      <c r="C3401" s="134">
        <v>457</v>
      </c>
      <c r="D3401" s="134">
        <v>347</v>
      </c>
      <c r="E3401" s="134">
        <v>380</v>
      </c>
      <c r="F3401" s="134">
        <v>329</v>
      </c>
      <c r="G3401" s="135">
        <v>261</v>
      </c>
      <c r="H3401" s="137">
        <f>IFERROR((Table19[[#This Row],[_202310]]-Table19[[#This Row],[_201910]])/Table19[[#This Row],[_201910]]*1,"")</f>
        <v>-0.42888402625820571</v>
      </c>
    </row>
    <row r="3402" spans="1:8">
      <c r="A3402" s="132">
        <v>227854</v>
      </c>
      <c r="B3402" s="133" t="s">
        <v>1150</v>
      </c>
      <c r="C3402" s="134">
        <v>670</v>
      </c>
      <c r="D3402" s="134">
        <v>518</v>
      </c>
      <c r="E3402" s="134">
        <v>544</v>
      </c>
      <c r="F3402" s="134">
        <v>465</v>
      </c>
      <c r="G3402" s="135">
        <v>391</v>
      </c>
      <c r="H3402" s="137">
        <f>IFERROR((Table19[[#This Row],[_202310]]-Table19[[#This Row],[_201910]])/Table19[[#This Row],[_201910]]*1,"")</f>
        <v>-0.41641791044776122</v>
      </c>
    </row>
    <row r="3403" spans="1:8">
      <c r="A3403" s="132">
        <v>227854</v>
      </c>
      <c r="B3403" s="133" t="s">
        <v>1151</v>
      </c>
      <c r="C3403" s="134">
        <v>22</v>
      </c>
      <c r="D3403" s="134">
        <v>23</v>
      </c>
      <c r="E3403" s="134">
        <v>25</v>
      </c>
      <c r="F3403" s="134">
        <v>32</v>
      </c>
      <c r="G3403" s="135">
        <v>32</v>
      </c>
      <c r="H3403" s="137">
        <f>IFERROR((Table19[[#This Row],[_202310]]-Table19[[#This Row],[_201910]])/Table19[[#This Row],[_201910]]*1,"")</f>
        <v>0.45454545454545453</v>
      </c>
    </row>
    <row r="3404" spans="1:8">
      <c r="A3404" s="132">
        <v>227854</v>
      </c>
      <c r="B3404" s="133" t="s">
        <v>1152</v>
      </c>
      <c r="C3404" s="134">
        <v>25</v>
      </c>
      <c r="D3404" s="134">
        <v>25</v>
      </c>
      <c r="E3404" s="134">
        <v>23</v>
      </c>
      <c r="F3404" s="134">
        <v>20</v>
      </c>
      <c r="G3404" s="135">
        <v>22</v>
      </c>
      <c r="H3404" s="137">
        <f>IFERROR((Table19[[#This Row],[_202310]]-Table19[[#This Row],[_201910]])/Table19[[#This Row],[_201910]]*1,"")</f>
        <v>-0.12</v>
      </c>
    </row>
    <row r="3405" spans="1:8">
      <c r="A3405" s="132">
        <v>227854</v>
      </c>
      <c r="B3405" s="133" t="s">
        <v>1153</v>
      </c>
      <c r="C3405" s="134">
        <v>2</v>
      </c>
      <c r="D3405" s="134">
        <v>2</v>
      </c>
      <c r="E3405" s="134">
        <v>1</v>
      </c>
      <c r="F3405" s="134">
        <v>1</v>
      </c>
      <c r="G3405" s="135">
        <v>2</v>
      </c>
      <c r="H3405" s="137">
        <f>IFERROR((Table19[[#This Row],[_202310]]-Table19[[#This Row],[_201910]])/Table19[[#This Row],[_201910]]*1,"")</f>
        <v>0</v>
      </c>
    </row>
    <row r="3406" spans="1:8">
      <c r="A3406" s="132">
        <v>227854</v>
      </c>
      <c r="B3406" s="133" t="s">
        <v>1154</v>
      </c>
      <c r="C3406" s="134">
        <v>23</v>
      </c>
      <c r="D3406" s="134">
        <v>24</v>
      </c>
      <c r="E3406" s="134">
        <v>21</v>
      </c>
      <c r="F3406" s="134">
        <v>19</v>
      </c>
      <c r="G3406" s="135">
        <v>21</v>
      </c>
      <c r="H3406" s="137">
        <f>IFERROR((Table19[[#This Row],[_202310]]-Table19[[#This Row],[_201910]])/Table19[[#This Row],[_201910]]*1,"")</f>
        <v>-8.6956521739130432E-2</v>
      </c>
    </row>
    <row r="3407" spans="1:8">
      <c r="A3407" s="132">
        <v>227854</v>
      </c>
      <c r="B3407" s="133" t="s">
        <v>1155</v>
      </c>
      <c r="C3407" s="134">
        <v>53</v>
      </c>
      <c r="D3407" s="134">
        <v>51</v>
      </c>
      <c r="E3407" s="134">
        <v>53</v>
      </c>
      <c r="F3407" s="134">
        <v>48</v>
      </c>
      <c r="G3407" s="135">
        <v>45</v>
      </c>
      <c r="H3407" s="137">
        <f>IFERROR((Table19[[#This Row],[_202310]]-Table19[[#This Row],[_201910]])/Table19[[#This Row],[_201910]]*1,"")</f>
        <v>-0.15094339622641509</v>
      </c>
    </row>
    <row r="3408" spans="1:8">
      <c r="A3408" s="132">
        <v>227924</v>
      </c>
      <c r="B3408" s="133" t="s">
        <v>1130</v>
      </c>
      <c r="C3408" s="134">
        <v>2403</v>
      </c>
      <c r="D3408" s="134">
        <v>2405</v>
      </c>
      <c r="E3408" s="134">
        <v>2084</v>
      </c>
      <c r="F3408" s="134">
        <v>1619</v>
      </c>
      <c r="G3408" s="135">
        <v>1223</v>
      </c>
      <c r="H3408" s="137">
        <f>IFERROR((Table19[[#This Row],[_202310]]-Table19[[#This Row],[_201910]])/Table19[[#This Row],[_201910]]*1,"")</f>
        <v>-0.49105285060341242</v>
      </c>
    </row>
    <row r="3409" spans="1:8">
      <c r="A3409" s="132">
        <v>227924</v>
      </c>
      <c r="B3409" s="133" t="s">
        <v>1131</v>
      </c>
      <c r="C3409" s="134">
        <v>0</v>
      </c>
      <c r="D3409" s="134">
        <v>0</v>
      </c>
      <c r="E3409" s="134">
        <v>0</v>
      </c>
      <c r="F3409" s="134">
        <v>0</v>
      </c>
      <c r="G3409" s="135">
        <v>0</v>
      </c>
      <c r="H3409" s="137" t="str">
        <f>IFERROR((Table19[[#This Row],[_202310]]-Table19[[#This Row],[_201910]])/Table19[[#This Row],[_201910]]*1,"")</f>
        <v/>
      </c>
    </row>
    <row r="3410" spans="1:8">
      <c r="A3410" s="132">
        <v>227924</v>
      </c>
      <c r="B3410" s="133" t="s">
        <v>1132</v>
      </c>
      <c r="C3410" s="134">
        <v>2403</v>
      </c>
      <c r="D3410" s="134">
        <v>2405</v>
      </c>
      <c r="E3410" s="134">
        <v>2084</v>
      </c>
      <c r="F3410" s="134">
        <v>1619</v>
      </c>
      <c r="G3410" s="135">
        <v>1223</v>
      </c>
      <c r="H3410" s="137">
        <f>IFERROR((Table19[[#This Row],[_202310]]-Table19[[#This Row],[_201910]])/Table19[[#This Row],[_201910]]*1,"")</f>
        <v>-0.49105285060341242</v>
      </c>
    </row>
    <row r="3411" spans="1:8">
      <c r="A3411" s="132">
        <v>227924</v>
      </c>
      <c r="B3411" s="133" t="s">
        <v>1133</v>
      </c>
      <c r="C3411" s="134">
        <v>29</v>
      </c>
      <c r="D3411" s="134">
        <v>26</v>
      </c>
      <c r="E3411" s="134">
        <v>30</v>
      </c>
      <c r="F3411" s="134">
        <v>38</v>
      </c>
      <c r="G3411" s="135">
        <v>40</v>
      </c>
      <c r="H3411" s="137">
        <f>IFERROR((Table19[[#This Row],[_202310]]-Table19[[#This Row],[_201910]])/Table19[[#This Row],[_201910]]*1,"")</f>
        <v>0.37931034482758619</v>
      </c>
    </row>
    <row r="3412" spans="1:8">
      <c r="A3412" s="132">
        <v>227924</v>
      </c>
      <c r="B3412" s="133" t="s">
        <v>1134</v>
      </c>
      <c r="C3412" s="134">
        <v>289</v>
      </c>
      <c r="D3412" s="134">
        <v>388</v>
      </c>
      <c r="E3412" s="134">
        <v>356</v>
      </c>
      <c r="F3412" s="134">
        <v>334</v>
      </c>
      <c r="G3412" s="135">
        <v>310</v>
      </c>
      <c r="H3412" s="137">
        <f>IFERROR((Table19[[#This Row],[_202310]]-Table19[[#This Row],[_201910]])/Table19[[#This Row],[_201910]]*1,"")</f>
        <v>7.2664359861591699E-2</v>
      </c>
    </row>
    <row r="3413" spans="1:8">
      <c r="A3413" s="132">
        <v>227924</v>
      </c>
      <c r="B3413" s="133" t="s">
        <v>1135</v>
      </c>
      <c r="C3413" s="134" t="s">
        <v>129</v>
      </c>
      <c r="D3413" s="134" t="s">
        <v>129</v>
      </c>
      <c r="E3413" s="134" t="s">
        <v>129</v>
      </c>
      <c r="F3413" s="134">
        <v>0</v>
      </c>
      <c r="G3413" s="135">
        <v>0</v>
      </c>
      <c r="H3413" s="137" t="str">
        <f>IFERROR((Table19[[#This Row],[_202310]]-Table19[[#This Row],[_201910]])/Table19[[#This Row],[_201910]]*1,"")</f>
        <v/>
      </c>
    </row>
    <row r="3414" spans="1:8">
      <c r="A3414" s="132">
        <v>227924</v>
      </c>
      <c r="B3414" s="133" t="s">
        <v>1136</v>
      </c>
      <c r="C3414" s="134">
        <v>318</v>
      </c>
      <c r="D3414" s="134">
        <v>414</v>
      </c>
      <c r="E3414" s="134">
        <v>386</v>
      </c>
      <c r="F3414" s="134">
        <v>372</v>
      </c>
      <c r="G3414" s="135">
        <v>350</v>
      </c>
      <c r="H3414" s="137">
        <f>IFERROR((Table19[[#This Row],[_202310]]-Table19[[#This Row],[_201910]])/Table19[[#This Row],[_201910]]*1,"")</f>
        <v>0.10062893081761007</v>
      </c>
    </row>
    <row r="3415" spans="1:8">
      <c r="A3415" s="132">
        <v>227924</v>
      </c>
      <c r="B3415" s="133" t="s">
        <v>1137</v>
      </c>
      <c r="C3415" s="134">
        <v>13</v>
      </c>
      <c r="D3415" s="134">
        <v>17</v>
      </c>
      <c r="E3415" s="134">
        <v>19</v>
      </c>
      <c r="F3415" s="134">
        <v>23</v>
      </c>
      <c r="G3415" s="135">
        <v>29</v>
      </c>
      <c r="H3415" s="137">
        <f>IFERROR((Table19[[#This Row],[_202310]]-Table19[[#This Row],[_201910]])/Table19[[#This Row],[_201910]]*1,"")</f>
        <v>1.2307692307692308</v>
      </c>
    </row>
    <row r="3416" spans="1:8">
      <c r="A3416" s="132">
        <v>227924</v>
      </c>
      <c r="B3416" s="133" t="s">
        <v>1138</v>
      </c>
      <c r="C3416" s="134">
        <v>46</v>
      </c>
      <c r="D3416" s="134">
        <v>37</v>
      </c>
      <c r="E3416" s="134">
        <v>29</v>
      </c>
      <c r="F3416" s="134">
        <v>38</v>
      </c>
      <c r="G3416" s="135">
        <v>38</v>
      </c>
      <c r="H3416" s="137">
        <f>IFERROR((Table19[[#This Row],[_202310]]-Table19[[#This Row],[_201910]])/Table19[[#This Row],[_201910]]*1,"")</f>
        <v>-0.17391304347826086</v>
      </c>
    </row>
    <row r="3417" spans="1:8">
      <c r="A3417" s="132">
        <v>227924</v>
      </c>
      <c r="B3417" s="133" t="s">
        <v>1139</v>
      </c>
      <c r="C3417" s="134">
        <v>445</v>
      </c>
      <c r="D3417" s="134">
        <v>524</v>
      </c>
      <c r="E3417" s="134">
        <v>481</v>
      </c>
      <c r="F3417" s="134">
        <v>419</v>
      </c>
      <c r="G3417" s="135">
        <v>386</v>
      </c>
      <c r="H3417" s="137">
        <f>IFERROR((Table19[[#This Row],[_202310]]-Table19[[#This Row],[_201910]])/Table19[[#This Row],[_201910]]*1,"")</f>
        <v>-0.13258426966292136</v>
      </c>
    </row>
    <row r="3418" spans="1:8">
      <c r="A3418" s="132">
        <v>227924</v>
      </c>
      <c r="B3418" s="133" t="s">
        <v>1140</v>
      </c>
      <c r="C3418" s="134" t="s">
        <v>129</v>
      </c>
      <c r="D3418" s="134" t="s">
        <v>129</v>
      </c>
      <c r="E3418" s="134" t="s">
        <v>129</v>
      </c>
      <c r="F3418" s="134">
        <v>0</v>
      </c>
      <c r="G3418" s="135">
        <v>0</v>
      </c>
      <c r="H3418" s="137" t="str">
        <f>IFERROR((Table19[[#This Row],[_202310]]-Table19[[#This Row],[_201910]])/Table19[[#This Row],[_201910]]*1,"")</f>
        <v/>
      </c>
    </row>
    <row r="3419" spans="1:8">
      <c r="A3419" s="132">
        <v>227924</v>
      </c>
      <c r="B3419" s="133" t="s">
        <v>1141</v>
      </c>
      <c r="C3419" s="134">
        <v>491</v>
      </c>
      <c r="D3419" s="134">
        <v>561</v>
      </c>
      <c r="E3419" s="134">
        <v>510</v>
      </c>
      <c r="F3419" s="134">
        <v>457</v>
      </c>
      <c r="G3419" s="135">
        <v>424</v>
      </c>
      <c r="H3419" s="137">
        <f>IFERROR((Table19[[#This Row],[_202310]]-Table19[[#This Row],[_201910]])/Table19[[#This Row],[_201910]]*1,"")</f>
        <v>-0.13645621181262729</v>
      </c>
    </row>
    <row r="3420" spans="1:8">
      <c r="A3420" s="132">
        <v>227924</v>
      </c>
      <c r="B3420" s="133" t="s">
        <v>1142</v>
      </c>
      <c r="C3420" s="134">
        <v>20</v>
      </c>
      <c r="D3420" s="134">
        <v>23</v>
      </c>
      <c r="E3420" s="134">
        <v>24</v>
      </c>
      <c r="F3420" s="134">
        <v>28</v>
      </c>
      <c r="G3420" s="135">
        <v>35</v>
      </c>
      <c r="H3420" s="137">
        <f>IFERROR((Table19[[#This Row],[_202310]]-Table19[[#This Row],[_201910]])/Table19[[#This Row],[_201910]]*1,"")</f>
        <v>0.75</v>
      </c>
    </row>
    <row r="3421" spans="1:8">
      <c r="A3421" s="132">
        <v>227924</v>
      </c>
      <c r="B3421" s="133" t="s">
        <v>1143</v>
      </c>
      <c r="C3421" s="134">
        <v>46</v>
      </c>
      <c r="D3421" s="134">
        <v>40</v>
      </c>
      <c r="E3421" s="134">
        <v>31</v>
      </c>
      <c r="F3421" s="134">
        <v>37</v>
      </c>
      <c r="G3421" s="135">
        <v>38</v>
      </c>
      <c r="H3421" s="137">
        <f>IFERROR((Table19[[#This Row],[_202310]]-Table19[[#This Row],[_201910]])/Table19[[#This Row],[_201910]]*1,"")</f>
        <v>-0.17391304347826086</v>
      </c>
    </row>
    <row r="3422" spans="1:8">
      <c r="A3422" s="132">
        <v>227924</v>
      </c>
      <c r="B3422" s="133" t="s">
        <v>1144</v>
      </c>
      <c r="C3422" s="134">
        <v>494</v>
      </c>
      <c r="D3422" s="134">
        <v>589</v>
      </c>
      <c r="E3422" s="134">
        <v>536</v>
      </c>
      <c r="F3422" s="134">
        <v>448</v>
      </c>
      <c r="G3422" s="135">
        <v>403</v>
      </c>
      <c r="H3422" s="137">
        <f>IFERROR((Table19[[#This Row],[_202310]]-Table19[[#This Row],[_201910]])/Table19[[#This Row],[_201910]]*1,"")</f>
        <v>-0.18421052631578946</v>
      </c>
    </row>
    <row r="3423" spans="1:8">
      <c r="A3423" s="132">
        <v>227924</v>
      </c>
      <c r="B3423" s="133" t="s">
        <v>1145</v>
      </c>
      <c r="C3423" s="134" t="s">
        <v>129</v>
      </c>
      <c r="D3423" s="134" t="s">
        <v>129</v>
      </c>
      <c r="E3423" s="134" t="s">
        <v>129</v>
      </c>
      <c r="F3423" s="134">
        <v>0</v>
      </c>
      <c r="G3423" s="135">
        <v>0</v>
      </c>
      <c r="H3423" s="137" t="str">
        <f>IFERROR((Table19[[#This Row],[_202310]]-Table19[[#This Row],[_201910]])/Table19[[#This Row],[_201910]]*1,"")</f>
        <v/>
      </c>
    </row>
    <row r="3424" spans="1:8">
      <c r="A3424" s="132">
        <v>227924</v>
      </c>
      <c r="B3424" s="133" t="s">
        <v>1146</v>
      </c>
      <c r="C3424" s="134">
        <v>540</v>
      </c>
      <c r="D3424" s="134">
        <v>629</v>
      </c>
      <c r="E3424" s="134">
        <v>567</v>
      </c>
      <c r="F3424" s="134">
        <v>485</v>
      </c>
      <c r="G3424" s="135">
        <v>441</v>
      </c>
      <c r="H3424" s="137">
        <f>IFERROR((Table19[[#This Row],[_202310]]-Table19[[#This Row],[_201910]])/Table19[[#This Row],[_201910]]*1,"")</f>
        <v>-0.18333333333333332</v>
      </c>
    </row>
    <row r="3425" spans="1:8">
      <c r="A3425" s="132">
        <v>227924</v>
      </c>
      <c r="B3425" s="133" t="s">
        <v>1147</v>
      </c>
      <c r="C3425" s="134">
        <v>45</v>
      </c>
      <c r="D3425" s="134">
        <v>60</v>
      </c>
      <c r="E3425" s="134">
        <v>25</v>
      </c>
      <c r="F3425" s="134">
        <v>30</v>
      </c>
      <c r="G3425" s="135">
        <v>14</v>
      </c>
      <c r="H3425" s="137">
        <f>IFERROR((Table19[[#This Row],[_202310]]-Table19[[#This Row],[_201910]])/Table19[[#This Row],[_201910]]*1,"")</f>
        <v>-0.68888888888888888</v>
      </c>
    </row>
    <row r="3426" spans="1:8">
      <c r="A3426" s="132">
        <v>227924</v>
      </c>
      <c r="B3426" s="133" t="s">
        <v>1148</v>
      </c>
      <c r="C3426" s="134">
        <v>563</v>
      </c>
      <c r="D3426" s="134">
        <v>611</v>
      </c>
      <c r="E3426" s="134">
        <v>551</v>
      </c>
      <c r="F3426" s="134">
        <v>445</v>
      </c>
      <c r="G3426" s="135">
        <v>320</v>
      </c>
      <c r="H3426" s="137">
        <f>IFERROR((Table19[[#This Row],[_202310]]-Table19[[#This Row],[_201910]])/Table19[[#This Row],[_201910]]*1,"")</f>
        <v>-0.43161634103019536</v>
      </c>
    </row>
    <row r="3427" spans="1:8">
      <c r="A3427" s="132">
        <v>227924</v>
      </c>
      <c r="B3427" s="133" t="s">
        <v>1149</v>
      </c>
      <c r="C3427" s="134">
        <v>1255</v>
      </c>
      <c r="D3427" s="134">
        <v>1105</v>
      </c>
      <c r="E3427" s="134">
        <v>941</v>
      </c>
      <c r="F3427" s="134">
        <v>659</v>
      </c>
      <c r="G3427" s="135">
        <v>448</v>
      </c>
      <c r="H3427" s="137">
        <f>IFERROR((Table19[[#This Row],[_202310]]-Table19[[#This Row],[_201910]])/Table19[[#This Row],[_201910]]*1,"")</f>
        <v>-0.64302788844621517</v>
      </c>
    </row>
    <row r="3428" spans="1:8">
      <c r="A3428" s="132">
        <v>227924</v>
      </c>
      <c r="B3428" s="133" t="s">
        <v>1150</v>
      </c>
      <c r="C3428" s="134">
        <v>1863</v>
      </c>
      <c r="D3428" s="134">
        <v>1776</v>
      </c>
      <c r="E3428" s="134">
        <v>1517</v>
      </c>
      <c r="F3428" s="134">
        <v>1134</v>
      </c>
      <c r="G3428" s="135">
        <v>782</v>
      </c>
      <c r="H3428" s="137">
        <f>IFERROR((Table19[[#This Row],[_202310]]-Table19[[#This Row],[_201910]])/Table19[[#This Row],[_201910]]*1,"")</f>
        <v>-0.58024691358024694</v>
      </c>
    </row>
    <row r="3429" spans="1:8">
      <c r="A3429" s="132">
        <v>227924</v>
      </c>
      <c r="B3429" s="133" t="s">
        <v>1151</v>
      </c>
      <c r="C3429" s="134">
        <v>22</v>
      </c>
      <c r="D3429" s="134">
        <v>26</v>
      </c>
      <c r="E3429" s="134">
        <v>27</v>
      </c>
      <c r="F3429" s="134">
        <v>30</v>
      </c>
      <c r="G3429" s="135">
        <v>36</v>
      </c>
      <c r="H3429" s="137">
        <f>IFERROR((Table19[[#This Row],[_202310]]-Table19[[#This Row],[_201910]])/Table19[[#This Row],[_201910]]*1,"")</f>
        <v>0.63636363636363635</v>
      </c>
    </row>
    <row r="3430" spans="1:8">
      <c r="A3430" s="132">
        <v>227924</v>
      </c>
      <c r="B3430" s="133" t="s">
        <v>1152</v>
      </c>
      <c r="C3430" s="134">
        <v>25</v>
      </c>
      <c r="D3430" s="134">
        <v>28</v>
      </c>
      <c r="E3430" s="134">
        <v>28</v>
      </c>
      <c r="F3430" s="134">
        <v>29</v>
      </c>
      <c r="G3430" s="135">
        <v>27</v>
      </c>
      <c r="H3430" s="137">
        <f>IFERROR((Table19[[#This Row],[_202310]]-Table19[[#This Row],[_201910]])/Table19[[#This Row],[_201910]]*1,"")</f>
        <v>0.08</v>
      </c>
    </row>
    <row r="3431" spans="1:8">
      <c r="A3431" s="132">
        <v>227924</v>
      </c>
      <c r="B3431" s="133" t="s">
        <v>1153</v>
      </c>
      <c r="C3431" s="134">
        <v>2</v>
      </c>
      <c r="D3431" s="134">
        <v>2</v>
      </c>
      <c r="E3431" s="134">
        <v>1</v>
      </c>
      <c r="F3431" s="134">
        <v>2</v>
      </c>
      <c r="G3431" s="135">
        <v>1</v>
      </c>
      <c r="H3431" s="137">
        <f>IFERROR((Table19[[#This Row],[_202310]]-Table19[[#This Row],[_201910]])/Table19[[#This Row],[_201910]]*1,"")</f>
        <v>-0.5</v>
      </c>
    </row>
    <row r="3432" spans="1:8">
      <c r="A3432" s="132">
        <v>227924</v>
      </c>
      <c r="B3432" s="133" t="s">
        <v>1154</v>
      </c>
      <c r="C3432" s="134">
        <v>23</v>
      </c>
      <c r="D3432" s="134">
        <v>25</v>
      </c>
      <c r="E3432" s="134">
        <v>26</v>
      </c>
      <c r="F3432" s="134">
        <v>27</v>
      </c>
      <c r="G3432" s="135">
        <v>26</v>
      </c>
      <c r="H3432" s="137">
        <f>IFERROR((Table19[[#This Row],[_202310]]-Table19[[#This Row],[_201910]])/Table19[[#This Row],[_201910]]*1,"")</f>
        <v>0.13043478260869565</v>
      </c>
    </row>
    <row r="3433" spans="1:8">
      <c r="A3433" s="132">
        <v>227924</v>
      </c>
      <c r="B3433" s="133" t="s">
        <v>1155</v>
      </c>
      <c r="C3433" s="134">
        <v>52</v>
      </c>
      <c r="D3433" s="134">
        <v>46</v>
      </c>
      <c r="E3433" s="134">
        <v>45</v>
      </c>
      <c r="F3433" s="134">
        <v>41</v>
      </c>
      <c r="G3433" s="135">
        <v>37</v>
      </c>
      <c r="H3433" s="137">
        <f>IFERROR((Table19[[#This Row],[_202310]]-Table19[[#This Row],[_201910]])/Table19[[#This Row],[_201910]]*1,"")</f>
        <v>-0.28846153846153844</v>
      </c>
    </row>
    <row r="3434" spans="1:8">
      <c r="A3434" s="132">
        <v>227979</v>
      </c>
      <c r="B3434" s="133" t="s">
        <v>1130</v>
      </c>
      <c r="C3434" s="134">
        <v>4265</v>
      </c>
      <c r="D3434" s="134">
        <v>4139</v>
      </c>
      <c r="E3434" s="134">
        <v>4003</v>
      </c>
      <c r="F3434" s="134">
        <v>3699</v>
      </c>
      <c r="G3434" s="135">
        <v>3684</v>
      </c>
      <c r="H3434" s="137">
        <f>IFERROR((Table19[[#This Row],[_202310]]-Table19[[#This Row],[_201910]])/Table19[[#This Row],[_201910]]*1,"")</f>
        <v>-0.13622508792497068</v>
      </c>
    </row>
    <row r="3435" spans="1:8">
      <c r="A3435" s="132">
        <v>227979</v>
      </c>
      <c r="B3435" s="133" t="s">
        <v>1131</v>
      </c>
      <c r="C3435" s="134">
        <v>0</v>
      </c>
      <c r="D3435" s="134">
        <v>0</v>
      </c>
      <c r="E3435" s="134">
        <v>0</v>
      </c>
      <c r="F3435" s="134">
        <v>0</v>
      </c>
      <c r="G3435" s="135">
        <v>0</v>
      </c>
      <c r="H3435" s="137" t="str">
        <f>IFERROR((Table19[[#This Row],[_202310]]-Table19[[#This Row],[_201910]])/Table19[[#This Row],[_201910]]*1,"")</f>
        <v/>
      </c>
    </row>
    <row r="3436" spans="1:8">
      <c r="A3436" s="132">
        <v>227979</v>
      </c>
      <c r="B3436" s="133" t="s">
        <v>1132</v>
      </c>
      <c r="C3436" s="134">
        <v>4265</v>
      </c>
      <c r="D3436" s="134">
        <v>4139</v>
      </c>
      <c r="E3436" s="134">
        <v>4003</v>
      </c>
      <c r="F3436" s="134">
        <v>3699</v>
      </c>
      <c r="G3436" s="135">
        <v>3684</v>
      </c>
      <c r="H3436" s="137">
        <f>IFERROR((Table19[[#This Row],[_202310]]-Table19[[#This Row],[_201910]])/Table19[[#This Row],[_201910]]*1,"")</f>
        <v>-0.13622508792497068</v>
      </c>
    </row>
    <row r="3437" spans="1:8">
      <c r="A3437" s="132">
        <v>227979</v>
      </c>
      <c r="B3437" s="133" t="s">
        <v>1133</v>
      </c>
      <c r="C3437" s="134">
        <v>242</v>
      </c>
      <c r="D3437" s="134">
        <v>217</v>
      </c>
      <c r="E3437" s="134">
        <v>224</v>
      </c>
      <c r="F3437" s="134">
        <v>231</v>
      </c>
      <c r="G3437" s="135">
        <v>257</v>
      </c>
      <c r="H3437" s="137">
        <f>IFERROR((Table19[[#This Row],[_202310]]-Table19[[#This Row],[_201910]])/Table19[[#This Row],[_201910]]*1,"")</f>
        <v>6.1983471074380167E-2</v>
      </c>
    </row>
    <row r="3438" spans="1:8">
      <c r="A3438" s="132">
        <v>227979</v>
      </c>
      <c r="B3438" s="133" t="s">
        <v>1134</v>
      </c>
      <c r="C3438" s="134">
        <v>725</v>
      </c>
      <c r="D3438" s="134">
        <v>845</v>
      </c>
      <c r="E3438" s="134">
        <v>949</v>
      </c>
      <c r="F3438" s="134">
        <v>1015</v>
      </c>
      <c r="G3438" s="135">
        <v>1073</v>
      </c>
      <c r="H3438" s="137">
        <f>IFERROR((Table19[[#This Row],[_202310]]-Table19[[#This Row],[_201910]])/Table19[[#This Row],[_201910]]*1,"")</f>
        <v>0.48</v>
      </c>
    </row>
    <row r="3439" spans="1:8">
      <c r="A3439" s="132">
        <v>227979</v>
      </c>
      <c r="B3439" s="133" t="s">
        <v>1135</v>
      </c>
      <c r="C3439" s="134" t="s">
        <v>129</v>
      </c>
      <c r="D3439" s="134">
        <v>0</v>
      </c>
      <c r="E3439" s="134">
        <v>0</v>
      </c>
      <c r="F3439" s="134">
        <v>0</v>
      </c>
      <c r="G3439" s="135">
        <v>0</v>
      </c>
      <c r="H3439" s="137" t="str">
        <f>IFERROR((Table19[[#This Row],[_202310]]-Table19[[#This Row],[_201910]])/Table19[[#This Row],[_201910]]*1,"")</f>
        <v/>
      </c>
    </row>
    <row r="3440" spans="1:8">
      <c r="A3440" s="132">
        <v>227979</v>
      </c>
      <c r="B3440" s="133" t="s">
        <v>1136</v>
      </c>
      <c r="C3440" s="134">
        <v>967</v>
      </c>
      <c r="D3440" s="134">
        <v>1062</v>
      </c>
      <c r="E3440" s="134">
        <v>1173</v>
      </c>
      <c r="F3440" s="134">
        <v>1246</v>
      </c>
      <c r="G3440" s="135">
        <v>1330</v>
      </c>
      <c r="H3440" s="137">
        <f>IFERROR((Table19[[#This Row],[_202310]]-Table19[[#This Row],[_201910]])/Table19[[#This Row],[_201910]]*1,"")</f>
        <v>0.37538779731127198</v>
      </c>
    </row>
    <row r="3441" spans="1:8">
      <c r="A3441" s="132">
        <v>227979</v>
      </c>
      <c r="B3441" s="133" t="s">
        <v>1137</v>
      </c>
      <c r="C3441" s="134">
        <v>23</v>
      </c>
      <c r="D3441" s="134">
        <v>26</v>
      </c>
      <c r="E3441" s="134">
        <v>29</v>
      </c>
      <c r="F3441" s="134">
        <v>34</v>
      </c>
      <c r="G3441" s="135">
        <v>36</v>
      </c>
      <c r="H3441" s="137">
        <f>IFERROR((Table19[[#This Row],[_202310]]-Table19[[#This Row],[_201910]])/Table19[[#This Row],[_201910]]*1,"")</f>
        <v>0.56521739130434778</v>
      </c>
    </row>
    <row r="3442" spans="1:8">
      <c r="A3442" s="132">
        <v>227979</v>
      </c>
      <c r="B3442" s="133" t="s">
        <v>1138</v>
      </c>
      <c r="C3442" s="134">
        <v>255</v>
      </c>
      <c r="D3442" s="134">
        <v>237</v>
      </c>
      <c r="E3442" s="134">
        <v>231</v>
      </c>
      <c r="F3442" s="134">
        <v>240</v>
      </c>
      <c r="G3442" s="135">
        <v>261</v>
      </c>
      <c r="H3442" s="137">
        <f>IFERROR((Table19[[#This Row],[_202310]]-Table19[[#This Row],[_201910]])/Table19[[#This Row],[_201910]]*1,"")</f>
        <v>2.3529411764705882E-2</v>
      </c>
    </row>
    <row r="3443" spans="1:8">
      <c r="A3443" s="132">
        <v>227979</v>
      </c>
      <c r="B3443" s="133" t="s">
        <v>1139</v>
      </c>
      <c r="C3443" s="134">
        <v>1027</v>
      </c>
      <c r="D3443" s="134">
        <v>1189</v>
      </c>
      <c r="E3443" s="134">
        <v>1212</v>
      </c>
      <c r="F3443" s="134">
        <v>1236</v>
      </c>
      <c r="G3443" s="135">
        <v>1341</v>
      </c>
      <c r="H3443" s="137">
        <f>IFERROR((Table19[[#This Row],[_202310]]-Table19[[#This Row],[_201910]])/Table19[[#This Row],[_201910]]*1,"")</f>
        <v>0.30574488802336902</v>
      </c>
    </row>
    <row r="3444" spans="1:8">
      <c r="A3444" s="132">
        <v>227979</v>
      </c>
      <c r="B3444" s="133" t="s">
        <v>1140</v>
      </c>
      <c r="C3444" s="134" t="s">
        <v>129</v>
      </c>
      <c r="D3444" s="134">
        <v>0</v>
      </c>
      <c r="E3444" s="134">
        <v>0</v>
      </c>
      <c r="F3444" s="134">
        <v>0</v>
      </c>
      <c r="G3444" s="135">
        <v>0</v>
      </c>
      <c r="H3444" s="137" t="str">
        <f>IFERROR((Table19[[#This Row],[_202310]]-Table19[[#This Row],[_201910]])/Table19[[#This Row],[_201910]]*1,"")</f>
        <v/>
      </c>
    </row>
    <row r="3445" spans="1:8">
      <c r="A3445" s="132">
        <v>227979</v>
      </c>
      <c r="B3445" s="133" t="s">
        <v>1141</v>
      </c>
      <c r="C3445" s="134">
        <v>1282</v>
      </c>
      <c r="D3445" s="134">
        <v>1426</v>
      </c>
      <c r="E3445" s="134">
        <v>1443</v>
      </c>
      <c r="F3445" s="134">
        <v>1476</v>
      </c>
      <c r="G3445" s="135">
        <v>1602</v>
      </c>
      <c r="H3445" s="137">
        <f>IFERROR((Table19[[#This Row],[_202310]]-Table19[[#This Row],[_201910]])/Table19[[#This Row],[_201910]]*1,"")</f>
        <v>0.24960998439937598</v>
      </c>
    </row>
    <row r="3446" spans="1:8">
      <c r="A3446" s="132">
        <v>227979</v>
      </c>
      <c r="B3446" s="133" t="s">
        <v>1142</v>
      </c>
      <c r="C3446" s="134">
        <v>30</v>
      </c>
      <c r="D3446" s="134">
        <v>34</v>
      </c>
      <c r="E3446" s="134">
        <v>36</v>
      </c>
      <c r="F3446" s="134">
        <v>40</v>
      </c>
      <c r="G3446" s="135">
        <v>43</v>
      </c>
      <c r="H3446" s="137">
        <f>IFERROR((Table19[[#This Row],[_202310]]-Table19[[#This Row],[_201910]])/Table19[[#This Row],[_201910]]*1,"")</f>
        <v>0.43333333333333335</v>
      </c>
    </row>
    <row r="3447" spans="1:8">
      <c r="A3447" s="132">
        <v>227979</v>
      </c>
      <c r="B3447" s="133" t="s">
        <v>1143</v>
      </c>
      <c r="C3447" s="134">
        <v>268</v>
      </c>
      <c r="D3447" s="134">
        <v>241</v>
      </c>
      <c r="E3447" s="134">
        <v>231</v>
      </c>
      <c r="F3447" s="134">
        <v>250</v>
      </c>
      <c r="G3447" s="135">
        <v>261</v>
      </c>
      <c r="H3447" s="137">
        <f>IFERROR((Table19[[#This Row],[_202310]]-Table19[[#This Row],[_201910]])/Table19[[#This Row],[_201910]]*1,"")</f>
        <v>-2.6119402985074626E-2</v>
      </c>
    </row>
    <row r="3448" spans="1:8">
      <c r="A3448" s="132">
        <v>227979</v>
      </c>
      <c r="B3448" s="133" t="s">
        <v>1144</v>
      </c>
      <c r="C3448" s="134">
        <v>1179</v>
      </c>
      <c r="D3448" s="134">
        <v>1311</v>
      </c>
      <c r="E3448" s="134">
        <v>1319</v>
      </c>
      <c r="F3448" s="134">
        <v>1375</v>
      </c>
      <c r="G3448" s="135">
        <v>1471</v>
      </c>
      <c r="H3448" s="137">
        <f>IFERROR((Table19[[#This Row],[_202310]]-Table19[[#This Row],[_201910]])/Table19[[#This Row],[_201910]]*1,"")</f>
        <v>0.24766751484308736</v>
      </c>
    </row>
    <row r="3449" spans="1:8">
      <c r="A3449" s="132">
        <v>227979</v>
      </c>
      <c r="B3449" s="133" t="s">
        <v>1145</v>
      </c>
      <c r="C3449" s="134" t="s">
        <v>129</v>
      </c>
      <c r="D3449" s="134">
        <v>0</v>
      </c>
      <c r="E3449" s="134">
        <v>0</v>
      </c>
      <c r="F3449" s="134">
        <v>0</v>
      </c>
      <c r="G3449" s="135">
        <v>0</v>
      </c>
      <c r="H3449" s="137" t="str">
        <f>IFERROR((Table19[[#This Row],[_202310]]-Table19[[#This Row],[_201910]])/Table19[[#This Row],[_201910]]*1,"")</f>
        <v/>
      </c>
    </row>
    <row r="3450" spans="1:8">
      <c r="A3450" s="132">
        <v>227979</v>
      </c>
      <c r="B3450" s="133" t="s">
        <v>1146</v>
      </c>
      <c r="C3450" s="134">
        <v>1447</v>
      </c>
      <c r="D3450" s="134">
        <v>1552</v>
      </c>
      <c r="E3450" s="134">
        <v>1550</v>
      </c>
      <c r="F3450" s="134">
        <v>1625</v>
      </c>
      <c r="G3450" s="135">
        <v>1732</v>
      </c>
      <c r="H3450" s="137">
        <f>IFERROR((Table19[[#This Row],[_202310]]-Table19[[#This Row],[_201910]])/Table19[[#This Row],[_201910]]*1,"")</f>
        <v>0.19695922598479612</v>
      </c>
    </row>
    <row r="3451" spans="1:8">
      <c r="A3451" s="132">
        <v>227979</v>
      </c>
      <c r="B3451" s="133" t="s">
        <v>1147</v>
      </c>
      <c r="C3451" s="134">
        <v>0</v>
      </c>
      <c r="D3451" s="134">
        <v>128</v>
      </c>
      <c r="E3451" s="134">
        <v>113</v>
      </c>
      <c r="F3451" s="134">
        <v>65</v>
      </c>
      <c r="G3451" s="135">
        <v>69</v>
      </c>
      <c r="H3451" s="137" t="str">
        <f>IFERROR((Table19[[#This Row],[_202310]]-Table19[[#This Row],[_201910]])/Table19[[#This Row],[_201910]]*1,"")</f>
        <v/>
      </c>
    </row>
    <row r="3452" spans="1:8">
      <c r="A3452" s="132">
        <v>227979</v>
      </c>
      <c r="B3452" s="133" t="s">
        <v>1148</v>
      </c>
      <c r="C3452" s="134">
        <v>973</v>
      </c>
      <c r="D3452" s="134">
        <v>942</v>
      </c>
      <c r="E3452" s="134">
        <v>937</v>
      </c>
      <c r="F3452" s="134">
        <v>770</v>
      </c>
      <c r="G3452" s="135">
        <v>779</v>
      </c>
      <c r="H3452" s="137">
        <f>IFERROR((Table19[[#This Row],[_202310]]-Table19[[#This Row],[_201910]])/Table19[[#This Row],[_201910]]*1,"")</f>
        <v>-0.19938335046248715</v>
      </c>
    </row>
    <row r="3453" spans="1:8">
      <c r="A3453" s="132">
        <v>227979</v>
      </c>
      <c r="B3453" s="133" t="s">
        <v>1149</v>
      </c>
      <c r="C3453" s="134">
        <v>1845</v>
      </c>
      <c r="D3453" s="134">
        <v>1517</v>
      </c>
      <c r="E3453" s="134">
        <v>1403</v>
      </c>
      <c r="F3453" s="134">
        <v>1239</v>
      </c>
      <c r="G3453" s="135">
        <v>1104</v>
      </c>
      <c r="H3453" s="137">
        <f>IFERROR((Table19[[#This Row],[_202310]]-Table19[[#This Row],[_201910]])/Table19[[#This Row],[_201910]]*1,"")</f>
        <v>-0.40162601626016259</v>
      </c>
    </row>
    <row r="3454" spans="1:8">
      <c r="A3454" s="132">
        <v>227979</v>
      </c>
      <c r="B3454" s="133" t="s">
        <v>1150</v>
      </c>
      <c r="C3454" s="134">
        <v>2818</v>
      </c>
      <c r="D3454" s="134">
        <v>2587</v>
      </c>
      <c r="E3454" s="134">
        <v>2453</v>
      </c>
      <c r="F3454" s="134">
        <v>2074</v>
      </c>
      <c r="G3454" s="135">
        <v>1952</v>
      </c>
      <c r="H3454" s="137">
        <f>IFERROR((Table19[[#This Row],[_202310]]-Table19[[#This Row],[_201910]])/Table19[[#This Row],[_201910]]*1,"")</f>
        <v>-0.30731014904187365</v>
      </c>
    </row>
    <row r="3455" spans="1:8">
      <c r="A3455" s="132">
        <v>227979</v>
      </c>
      <c r="B3455" s="133" t="s">
        <v>1151</v>
      </c>
      <c r="C3455" s="134">
        <v>34</v>
      </c>
      <c r="D3455" s="134">
        <v>37</v>
      </c>
      <c r="E3455" s="134">
        <v>39</v>
      </c>
      <c r="F3455" s="134">
        <v>44</v>
      </c>
      <c r="G3455" s="135">
        <v>47</v>
      </c>
      <c r="H3455" s="137">
        <f>IFERROR((Table19[[#This Row],[_202310]]-Table19[[#This Row],[_201910]])/Table19[[#This Row],[_201910]]*1,"")</f>
        <v>0.38235294117647056</v>
      </c>
    </row>
    <row r="3456" spans="1:8">
      <c r="A3456" s="132">
        <v>227979</v>
      </c>
      <c r="B3456" s="133" t="s">
        <v>1152</v>
      </c>
      <c r="C3456" s="134">
        <v>23</v>
      </c>
      <c r="D3456" s="134">
        <v>26</v>
      </c>
      <c r="E3456" s="134">
        <v>26</v>
      </c>
      <c r="F3456" s="134">
        <v>23</v>
      </c>
      <c r="G3456" s="135">
        <v>23</v>
      </c>
      <c r="H3456" s="137">
        <f>IFERROR((Table19[[#This Row],[_202310]]-Table19[[#This Row],[_201910]])/Table19[[#This Row],[_201910]]*1,"")</f>
        <v>0</v>
      </c>
    </row>
    <row r="3457" spans="1:8">
      <c r="A3457" s="132">
        <v>227979</v>
      </c>
      <c r="B3457" s="133" t="s">
        <v>1153</v>
      </c>
      <c r="C3457" s="134">
        <v>0</v>
      </c>
      <c r="D3457" s="134">
        <v>3</v>
      </c>
      <c r="E3457" s="134">
        <v>3</v>
      </c>
      <c r="F3457" s="134">
        <v>2</v>
      </c>
      <c r="G3457" s="135">
        <v>2</v>
      </c>
      <c r="H3457" s="137" t="str">
        <f>IFERROR((Table19[[#This Row],[_202310]]-Table19[[#This Row],[_201910]])/Table19[[#This Row],[_201910]]*1,"")</f>
        <v/>
      </c>
    </row>
    <row r="3458" spans="1:8">
      <c r="A3458" s="132">
        <v>227979</v>
      </c>
      <c r="B3458" s="133" t="s">
        <v>1154</v>
      </c>
      <c r="C3458" s="134">
        <v>23</v>
      </c>
      <c r="D3458" s="134">
        <v>23</v>
      </c>
      <c r="E3458" s="134">
        <v>23</v>
      </c>
      <c r="F3458" s="134">
        <v>21</v>
      </c>
      <c r="G3458" s="135">
        <v>21</v>
      </c>
      <c r="H3458" s="137">
        <f>IFERROR((Table19[[#This Row],[_202310]]-Table19[[#This Row],[_201910]])/Table19[[#This Row],[_201910]]*1,"")</f>
        <v>-8.6956521739130432E-2</v>
      </c>
    </row>
    <row r="3459" spans="1:8">
      <c r="A3459" s="132">
        <v>227979</v>
      </c>
      <c r="B3459" s="133" t="s">
        <v>1155</v>
      </c>
      <c r="C3459" s="134">
        <v>43</v>
      </c>
      <c r="D3459" s="134">
        <v>37</v>
      </c>
      <c r="E3459" s="134">
        <v>35</v>
      </c>
      <c r="F3459" s="134">
        <v>33</v>
      </c>
      <c r="G3459" s="135">
        <v>30</v>
      </c>
      <c r="H3459" s="137">
        <f>IFERROR((Table19[[#This Row],[_202310]]-Table19[[#This Row],[_201910]])/Table19[[#This Row],[_201910]]*1,"")</f>
        <v>-0.30232558139534882</v>
      </c>
    </row>
    <row r="3460" spans="1:8">
      <c r="A3460" s="132">
        <v>228608</v>
      </c>
      <c r="B3460" s="133" t="s">
        <v>1130</v>
      </c>
      <c r="C3460" s="134">
        <v>616</v>
      </c>
      <c r="D3460" s="134">
        <v>821</v>
      </c>
      <c r="E3460" s="134">
        <v>513</v>
      </c>
      <c r="F3460" s="134">
        <v>429</v>
      </c>
      <c r="G3460" s="135">
        <v>512</v>
      </c>
      <c r="H3460" s="137">
        <f>IFERROR((Table19[[#This Row],[_202310]]-Table19[[#This Row],[_201910]])/Table19[[#This Row],[_201910]]*1,"")</f>
        <v>-0.16883116883116883</v>
      </c>
    </row>
    <row r="3461" spans="1:8">
      <c r="A3461" s="132">
        <v>228608</v>
      </c>
      <c r="B3461" s="133" t="s">
        <v>1131</v>
      </c>
      <c r="C3461" s="134">
        <v>0</v>
      </c>
      <c r="D3461" s="134">
        <v>0</v>
      </c>
      <c r="E3461" s="134">
        <v>0</v>
      </c>
      <c r="F3461" s="134">
        <v>0</v>
      </c>
      <c r="G3461" s="135">
        <v>0</v>
      </c>
      <c r="H3461" s="137" t="str">
        <f>IFERROR((Table19[[#This Row],[_202310]]-Table19[[#This Row],[_201910]])/Table19[[#This Row],[_201910]]*1,"")</f>
        <v/>
      </c>
    </row>
    <row r="3462" spans="1:8">
      <c r="A3462" s="132">
        <v>228608</v>
      </c>
      <c r="B3462" s="133" t="s">
        <v>1132</v>
      </c>
      <c r="C3462" s="134">
        <v>616</v>
      </c>
      <c r="D3462" s="134">
        <v>821</v>
      </c>
      <c r="E3462" s="134">
        <v>513</v>
      </c>
      <c r="F3462" s="134">
        <v>429</v>
      </c>
      <c r="G3462" s="135">
        <v>512</v>
      </c>
      <c r="H3462" s="137">
        <f>IFERROR((Table19[[#This Row],[_202310]]-Table19[[#This Row],[_201910]])/Table19[[#This Row],[_201910]]*1,"")</f>
        <v>-0.16883116883116883</v>
      </c>
    </row>
    <row r="3463" spans="1:8">
      <c r="A3463" s="132">
        <v>228608</v>
      </c>
      <c r="B3463" s="133" t="s">
        <v>1133</v>
      </c>
      <c r="C3463" s="134">
        <v>10</v>
      </c>
      <c r="D3463" s="134">
        <v>11</v>
      </c>
      <c r="E3463" s="134">
        <v>15</v>
      </c>
      <c r="F3463" s="134">
        <v>4</v>
      </c>
      <c r="G3463" s="135">
        <v>11</v>
      </c>
      <c r="H3463" s="137">
        <f>IFERROR((Table19[[#This Row],[_202310]]-Table19[[#This Row],[_201910]])/Table19[[#This Row],[_201910]]*1,"")</f>
        <v>0.1</v>
      </c>
    </row>
    <row r="3464" spans="1:8">
      <c r="A3464" s="132">
        <v>228608</v>
      </c>
      <c r="B3464" s="133" t="s">
        <v>1134</v>
      </c>
      <c r="C3464" s="134">
        <v>52</v>
      </c>
      <c r="D3464" s="134">
        <v>48</v>
      </c>
      <c r="E3464" s="134">
        <v>53</v>
      </c>
      <c r="F3464" s="134">
        <v>69</v>
      </c>
      <c r="G3464" s="135">
        <v>85</v>
      </c>
      <c r="H3464" s="137">
        <f>IFERROR((Table19[[#This Row],[_202310]]-Table19[[#This Row],[_201910]])/Table19[[#This Row],[_201910]]*1,"")</f>
        <v>0.63461538461538458</v>
      </c>
    </row>
    <row r="3465" spans="1:8">
      <c r="A3465" s="132">
        <v>228608</v>
      </c>
      <c r="B3465" s="133" t="s">
        <v>1135</v>
      </c>
      <c r="C3465" s="134" t="s">
        <v>129</v>
      </c>
      <c r="D3465" s="134" t="s">
        <v>129</v>
      </c>
      <c r="E3465" s="134" t="s">
        <v>129</v>
      </c>
      <c r="F3465" s="134" t="s">
        <v>129</v>
      </c>
      <c r="G3465" s="135" t="s">
        <v>129</v>
      </c>
      <c r="H3465" s="137" t="str">
        <f>IFERROR((Table19[[#This Row],[_202310]]-Table19[[#This Row],[_201910]])/Table19[[#This Row],[_201910]]*1,"")</f>
        <v/>
      </c>
    </row>
    <row r="3466" spans="1:8">
      <c r="A3466" s="132">
        <v>228608</v>
      </c>
      <c r="B3466" s="133" t="s">
        <v>1136</v>
      </c>
      <c r="C3466" s="134">
        <v>62</v>
      </c>
      <c r="D3466" s="134">
        <v>59</v>
      </c>
      <c r="E3466" s="134">
        <v>68</v>
      </c>
      <c r="F3466" s="134">
        <v>73</v>
      </c>
      <c r="G3466" s="135">
        <v>96</v>
      </c>
      <c r="H3466" s="137">
        <f>IFERROR((Table19[[#This Row],[_202310]]-Table19[[#This Row],[_201910]])/Table19[[#This Row],[_201910]]*1,"")</f>
        <v>0.54838709677419351</v>
      </c>
    </row>
    <row r="3467" spans="1:8">
      <c r="A3467" s="132">
        <v>228608</v>
      </c>
      <c r="B3467" s="133" t="s">
        <v>1137</v>
      </c>
      <c r="C3467" s="134">
        <v>10</v>
      </c>
      <c r="D3467" s="134">
        <v>7</v>
      </c>
      <c r="E3467" s="134">
        <v>13</v>
      </c>
      <c r="F3467" s="134">
        <v>17</v>
      </c>
      <c r="G3467" s="135">
        <v>19</v>
      </c>
      <c r="H3467" s="137">
        <f>IFERROR((Table19[[#This Row],[_202310]]-Table19[[#This Row],[_201910]])/Table19[[#This Row],[_201910]]*1,"")</f>
        <v>0.9</v>
      </c>
    </row>
    <row r="3468" spans="1:8">
      <c r="A3468" s="132">
        <v>228608</v>
      </c>
      <c r="B3468" s="133" t="s">
        <v>1138</v>
      </c>
      <c r="C3468" s="134">
        <v>9</v>
      </c>
      <c r="D3468" s="134">
        <v>10</v>
      </c>
      <c r="E3468" s="134">
        <v>16</v>
      </c>
      <c r="F3468" s="134">
        <v>4</v>
      </c>
      <c r="G3468" s="135">
        <v>11</v>
      </c>
      <c r="H3468" s="137">
        <f>IFERROR((Table19[[#This Row],[_202310]]-Table19[[#This Row],[_201910]])/Table19[[#This Row],[_201910]]*1,"")</f>
        <v>0.22222222222222221</v>
      </c>
    </row>
    <row r="3469" spans="1:8">
      <c r="A3469" s="132">
        <v>228608</v>
      </c>
      <c r="B3469" s="133" t="s">
        <v>1139</v>
      </c>
      <c r="C3469" s="134">
        <v>68</v>
      </c>
      <c r="D3469" s="134">
        <v>58</v>
      </c>
      <c r="E3469" s="134">
        <v>64</v>
      </c>
      <c r="F3469" s="134">
        <v>81</v>
      </c>
      <c r="G3469" s="135">
        <v>105</v>
      </c>
      <c r="H3469" s="137">
        <f>IFERROR((Table19[[#This Row],[_202310]]-Table19[[#This Row],[_201910]])/Table19[[#This Row],[_201910]]*1,"")</f>
        <v>0.54411764705882348</v>
      </c>
    </row>
    <row r="3470" spans="1:8">
      <c r="A3470" s="132">
        <v>228608</v>
      </c>
      <c r="B3470" s="133" t="s">
        <v>1140</v>
      </c>
      <c r="C3470" s="134" t="s">
        <v>129</v>
      </c>
      <c r="D3470" s="134" t="s">
        <v>129</v>
      </c>
      <c r="E3470" s="134" t="s">
        <v>129</v>
      </c>
      <c r="F3470" s="134" t="s">
        <v>129</v>
      </c>
      <c r="G3470" s="135" t="s">
        <v>129</v>
      </c>
      <c r="H3470" s="137" t="str">
        <f>IFERROR((Table19[[#This Row],[_202310]]-Table19[[#This Row],[_201910]])/Table19[[#This Row],[_201910]]*1,"")</f>
        <v/>
      </c>
    </row>
    <row r="3471" spans="1:8">
      <c r="A3471" s="132">
        <v>228608</v>
      </c>
      <c r="B3471" s="133" t="s">
        <v>1141</v>
      </c>
      <c r="C3471" s="134">
        <v>77</v>
      </c>
      <c r="D3471" s="134">
        <v>68</v>
      </c>
      <c r="E3471" s="134">
        <v>80</v>
      </c>
      <c r="F3471" s="134">
        <v>85</v>
      </c>
      <c r="G3471" s="135">
        <v>116</v>
      </c>
      <c r="H3471" s="137">
        <f>IFERROR((Table19[[#This Row],[_202310]]-Table19[[#This Row],[_201910]])/Table19[[#This Row],[_201910]]*1,"")</f>
        <v>0.50649350649350644</v>
      </c>
    </row>
    <row r="3472" spans="1:8">
      <c r="A3472" s="132">
        <v>228608</v>
      </c>
      <c r="B3472" s="133" t="s">
        <v>1142</v>
      </c>
      <c r="C3472" s="134">
        <v>13</v>
      </c>
      <c r="D3472" s="134">
        <v>8</v>
      </c>
      <c r="E3472" s="134">
        <v>16</v>
      </c>
      <c r="F3472" s="134">
        <v>20</v>
      </c>
      <c r="G3472" s="135">
        <v>23</v>
      </c>
      <c r="H3472" s="137">
        <f>IFERROR((Table19[[#This Row],[_202310]]-Table19[[#This Row],[_201910]])/Table19[[#This Row],[_201910]]*1,"")</f>
        <v>0.76923076923076927</v>
      </c>
    </row>
    <row r="3473" spans="1:8">
      <c r="A3473" s="132">
        <v>228608</v>
      </c>
      <c r="B3473" s="133" t="s">
        <v>1143</v>
      </c>
      <c r="C3473" s="134">
        <v>10</v>
      </c>
      <c r="D3473" s="134">
        <v>10</v>
      </c>
      <c r="E3473" s="134">
        <v>17</v>
      </c>
      <c r="F3473" s="134">
        <v>5</v>
      </c>
      <c r="G3473" s="135">
        <v>11</v>
      </c>
      <c r="H3473" s="137">
        <f>IFERROR((Table19[[#This Row],[_202310]]-Table19[[#This Row],[_201910]])/Table19[[#This Row],[_201910]]*1,"")</f>
        <v>0.1</v>
      </c>
    </row>
    <row r="3474" spans="1:8">
      <c r="A3474" s="132">
        <v>228608</v>
      </c>
      <c r="B3474" s="133" t="s">
        <v>1144</v>
      </c>
      <c r="C3474" s="134">
        <v>76</v>
      </c>
      <c r="D3474" s="134">
        <v>62</v>
      </c>
      <c r="E3474" s="134">
        <v>67</v>
      </c>
      <c r="F3474" s="134">
        <v>85</v>
      </c>
      <c r="G3474" s="135">
        <v>112</v>
      </c>
      <c r="H3474" s="137">
        <f>IFERROR((Table19[[#This Row],[_202310]]-Table19[[#This Row],[_201910]])/Table19[[#This Row],[_201910]]*1,"")</f>
        <v>0.47368421052631576</v>
      </c>
    </row>
    <row r="3475" spans="1:8">
      <c r="A3475" s="132">
        <v>228608</v>
      </c>
      <c r="B3475" s="133" t="s">
        <v>1145</v>
      </c>
      <c r="C3475" s="134" t="s">
        <v>129</v>
      </c>
      <c r="D3475" s="134" t="s">
        <v>129</v>
      </c>
      <c r="E3475" s="134" t="s">
        <v>129</v>
      </c>
      <c r="F3475" s="134" t="s">
        <v>129</v>
      </c>
      <c r="G3475" s="135" t="s">
        <v>129</v>
      </c>
      <c r="H3475" s="137" t="str">
        <f>IFERROR((Table19[[#This Row],[_202310]]-Table19[[#This Row],[_201910]])/Table19[[#This Row],[_201910]]*1,"")</f>
        <v/>
      </c>
    </row>
    <row r="3476" spans="1:8">
      <c r="A3476" s="132">
        <v>228608</v>
      </c>
      <c r="B3476" s="133" t="s">
        <v>1146</v>
      </c>
      <c r="C3476" s="134">
        <v>86</v>
      </c>
      <c r="D3476" s="134">
        <v>72</v>
      </c>
      <c r="E3476" s="134">
        <v>84</v>
      </c>
      <c r="F3476" s="134">
        <v>90</v>
      </c>
      <c r="G3476" s="135">
        <v>123</v>
      </c>
      <c r="H3476" s="137">
        <f>IFERROR((Table19[[#This Row],[_202310]]-Table19[[#This Row],[_201910]])/Table19[[#This Row],[_201910]]*1,"")</f>
        <v>0.43023255813953487</v>
      </c>
    </row>
    <row r="3477" spans="1:8">
      <c r="A3477" s="132">
        <v>228608</v>
      </c>
      <c r="B3477" s="133" t="s">
        <v>1147</v>
      </c>
      <c r="C3477" s="134">
        <v>8</v>
      </c>
      <c r="D3477" s="134">
        <v>5</v>
      </c>
      <c r="E3477" s="134">
        <v>6</v>
      </c>
      <c r="F3477" s="134">
        <v>4</v>
      </c>
      <c r="G3477" s="135">
        <v>8</v>
      </c>
      <c r="H3477" s="137">
        <f>IFERROR((Table19[[#This Row],[_202310]]-Table19[[#This Row],[_201910]])/Table19[[#This Row],[_201910]]*1,"")</f>
        <v>0</v>
      </c>
    </row>
    <row r="3478" spans="1:8">
      <c r="A3478" s="132">
        <v>228608</v>
      </c>
      <c r="B3478" s="133" t="s">
        <v>1148</v>
      </c>
      <c r="C3478" s="134">
        <v>174</v>
      </c>
      <c r="D3478" s="134">
        <v>111</v>
      </c>
      <c r="E3478" s="134">
        <v>163</v>
      </c>
      <c r="F3478" s="134">
        <v>115</v>
      </c>
      <c r="G3478" s="135">
        <v>153</v>
      </c>
      <c r="H3478" s="137">
        <f>IFERROR((Table19[[#This Row],[_202310]]-Table19[[#This Row],[_201910]])/Table19[[#This Row],[_201910]]*1,"")</f>
        <v>-0.1206896551724138</v>
      </c>
    </row>
    <row r="3479" spans="1:8">
      <c r="A3479" s="132">
        <v>228608</v>
      </c>
      <c r="B3479" s="133" t="s">
        <v>1149</v>
      </c>
      <c r="C3479" s="134">
        <v>348</v>
      </c>
      <c r="D3479" s="134">
        <v>633</v>
      </c>
      <c r="E3479" s="134">
        <v>260</v>
      </c>
      <c r="F3479" s="134">
        <v>220</v>
      </c>
      <c r="G3479" s="135">
        <v>228</v>
      </c>
      <c r="H3479" s="137">
        <f>IFERROR((Table19[[#This Row],[_202310]]-Table19[[#This Row],[_201910]])/Table19[[#This Row],[_201910]]*1,"")</f>
        <v>-0.34482758620689657</v>
      </c>
    </row>
    <row r="3480" spans="1:8">
      <c r="A3480" s="132">
        <v>228608</v>
      </c>
      <c r="B3480" s="133" t="s">
        <v>1150</v>
      </c>
      <c r="C3480" s="134">
        <v>530</v>
      </c>
      <c r="D3480" s="134">
        <v>749</v>
      </c>
      <c r="E3480" s="134">
        <v>429</v>
      </c>
      <c r="F3480" s="134">
        <v>339</v>
      </c>
      <c r="G3480" s="135">
        <v>389</v>
      </c>
      <c r="H3480" s="137">
        <f>IFERROR((Table19[[#This Row],[_202310]]-Table19[[#This Row],[_201910]])/Table19[[#This Row],[_201910]]*1,"")</f>
        <v>-0.2660377358490566</v>
      </c>
    </row>
    <row r="3481" spans="1:8">
      <c r="A3481" s="132">
        <v>228608</v>
      </c>
      <c r="B3481" s="133" t="s">
        <v>1151</v>
      </c>
      <c r="C3481" s="134">
        <v>14</v>
      </c>
      <c r="D3481" s="134">
        <v>9</v>
      </c>
      <c r="E3481" s="134">
        <v>16</v>
      </c>
      <c r="F3481" s="134">
        <v>21</v>
      </c>
      <c r="G3481" s="135">
        <v>24</v>
      </c>
      <c r="H3481" s="137">
        <f>IFERROR((Table19[[#This Row],[_202310]]-Table19[[#This Row],[_201910]])/Table19[[#This Row],[_201910]]*1,"")</f>
        <v>0.7142857142857143</v>
      </c>
    </row>
    <row r="3482" spans="1:8">
      <c r="A3482" s="132">
        <v>228608</v>
      </c>
      <c r="B3482" s="133" t="s">
        <v>1152</v>
      </c>
      <c r="C3482" s="134">
        <v>30</v>
      </c>
      <c r="D3482" s="134">
        <v>14</v>
      </c>
      <c r="E3482" s="134">
        <v>33</v>
      </c>
      <c r="F3482" s="134">
        <v>28</v>
      </c>
      <c r="G3482" s="135">
        <v>31</v>
      </c>
      <c r="H3482" s="137">
        <f>IFERROR((Table19[[#This Row],[_202310]]-Table19[[#This Row],[_201910]])/Table19[[#This Row],[_201910]]*1,"")</f>
        <v>3.3333333333333333E-2</v>
      </c>
    </row>
    <row r="3483" spans="1:8">
      <c r="A3483" s="132">
        <v>228608</v>
      </c>
      <c r="B3483" s="133" t="s">
        <v>1153</v>
      </c>
      <c r="C3483" s="134">
        <v>1</v>
      </c>
      <c r="D3483" s="134">
        <v>1</v>
      </c>
      <c r="E3483" s="134">
        <v>1</v>
      </c>
      <c r="F3483" s="134">
        <v>1</v>
      </c>
      <c r="G3483" s="135">
        <v>2</v>
      </c>
      <c r="H3483" s="137">
        <f>IFERROR((Table19[[#This Row],[_202310]]-Table19[[#This Row],[_201910]])/Table19[[#This Row],[_201910]]*1,"")</f>
        <v>1</v>
      </c>
    </row>
    <row r="3484" spans="1:8">
      <c r="A3484" s="132">
        <v>228608</v>
      </c>
      <c r="B3484" s="133" t="s">
        <v>1154</v>
      </c>
      <c r="C3484" s="134">
        <v>28</v>
      </c>
      <c r="D3484" s="134">
        <v>14</v>
      </c>
      <c r="E3484" s="134">
        <v>32</v>
      </c>
      <c r="F3484" s="134">
        <v>27</v>
      </c>
      <c r="G3484" s="135">
        <v>30</v>
      </c>
      <c r="H3484" s="137">
        <f>IFERROR((Table19[[#This Row],[_202310]]-Table19[[#This Row],[_201910]])/Table19[[#This Row],[_201910]]*1,"")</f>
        <v>7.1428571428571425E-2</v>
      </c>
    </row>
    <row r="3485" spans="1:8">
      <c r="A3485" s="132">
        <v>228608</v>
      </c>
      <c r="B3485" s="133" t="s">
        <v>1155</v>
      </c>
      <c r="C3485" s="134">
        <v>56</v>
      </c>
      <c r="D3485" s="134">
        <v>77</v>
      </c>
      <c r="E3485" s="134">
        <v>51</v>
      </c>
      <c r="F3485" s="134">
        <v>51</v>
      </c>
      <c r="G3485" s="135">
        <v>45</v>
      </c>
      <c r="H3485" s="137">
        <f>IFERROR((Table19[[#This Row],[_202310]]-Table19[[#This Row],[_201910]])/Table19[[#This Row],[_201910]]*1,"")</f>
        <v>-0.19642857142857142</v>
      </c>
    </row>
    <row r="3486" spans="1:8">
      <c r="A3486" s="132">
        <v>232414</v>
      </c>
      <c r="B3486" s="133" t="s">
        <v>1130</v>
      </c>
      <c r="C3486" s="134">
        <v>1096</v>
      </c>
      <c r="D3486" s="134">
        <v>874</v>
      </c>
      <c r="E3486" s="134">
        <v>866</v>
      </c>
      <c r="F3486" s="134">
        <v>826</v>
      </c>
      <c r="G3486" s="135">
        <v>703</v>
      </c>
      <c r="H3486" s="137">
        <f>IFERROR((Table19[[#This Row],[_202310]]-Table19[[#This Row],[_201910]])/Table19[[#This Row],[_201910]]*1,"")</f>
        <v>-0.35857664233576642</v>
      </c>
    </row>
    <row r="3487" spans="1:8">
      <c r="A3487" s="132">
        <v>232414</v>
      </c>
      <c r="B3487" s="133" t="s">
        <v>1131</v>
      </c>
      <c r="C3487" s="134">
        <v>0</v>
      </c>
      <c r="D3487" s="134">
        <v>0</v>
      </c>
      <c r="E3487" s="134">
        <v>0</v>
      </c>
      <c r="F3487" s="134">
        <v>0</v>
      </c>
      <c r="G3487" s="135">
        <v>0</v>
      </c>
      <c r="H3487" s="137" t="str">
        <f>IFERROR((Table19[[#This Row],[_202310]]-Table19[[#This Row],[_201910]])/Table19[[#This Row],[_201910]]*1,"")</f>
        <v/>
      </c>
    </row>
    <row r="3488" spans="1:8">
      <c r="A3488" s="132">
        <v>232414</v>
      </c>
      <c r="B3488" s="133" t="s">
        <v>1132</v>
      </c>
      <c r="C3488" s="134">
        <v>1096</v>
      </c>
      <c r="D3488" s="134">
        <v>874</v>
      </c>
      <c r="E3488" s="134">
        <v>866</v>
      </c>
      <c r="F3488" s="134">
        <v>826</v>
      </c>
      <c r="G3488" s="135">
        <v>703</v>
      </c>
      <c r="H3488" s="137">
        <f>IFERROR((Table19[[#This Row],[_202310]]-Table19[[#This Row],[_201910]])/Table19[[#This Row],[_201910]]*1,"")</f>
        <v>-0.35857664233576642</v>
      </c>
    </row>
    <row r="3489" spans="1:8">
      <c r="A3489" s="132">
        <v>232414</v>
      </c>
      <c r="B3489" s="133" t="s">
        <v>1133</v>
      </c>
      <c r="C3489" s="134">
        <v>111</v>
      </c>
      <c r="D3489" s="134">
        <v>94</v>
      </c>
      <c r="E3489" s="134">
        <v>105</v>
      </c>
      <c r="F3489" s="134">
        <v>107</v>
      </c>
      <c r="G3489" s="135">
        <v>86</v>
      </c>
      <c r="H3489" s="137">
        <f>IFERROR((Table19[[#This Row],[_202310]]-Table19[[#This Row],[_201910]])/Table19[[#This Row],[_201910]]*1,"")</f>
        <v>-0.22522522522522523</v>
      </c>
    </row>
    <row r="3490" spans="1:8">
      <c r="A3490" s="132">
        <v>232414</v>
      </c>
      <c r="B3490" s="133" t="s">
        <v>1134</v>
      </c>
      <c r="C3490" s="134">
        <v>83</v>
      </c>
      <c r="D3490" s="134">
        <v>107</v>
      </c>
      <c r="E3490" s="134">
        <v>106</v>
      </c>
      <c r="F3490" s="134">
        <v>107</v>
      </c>
      <c r="G3490" s="135">
        <v>98</v>
      </c>
      <c r="H3490" s="137">
        <f>IFERROR((Table19[[#This Row],[_202310]]-Table19[[#This Row],[_201910]])/Table19[[#This Row],[_201910]]*1,"")</f>
        <v>0.18072289156626506</v>
      </c>
    </row>
    <row r="3491" spans="1:8">
      <c r="A3491" s="132">
        <v>232414</v>
      </c>
      <c r="B3491" s="133" t="s">
        <v>1135</v>
      </c>
      <c r="C3491" s="134" t="s">
        <v>129</v>
      </c>
      <c r="D3491" s="134" t="s">
        <v>129</v>
      </c>
      <c r="E3491" s="134" t="s">
        <v>129</v>
      </c>
      <c r="F3491" s="134" t="s">
        <v>129</v>
      </c>
      <c r="G3491" s="135" t="s">
        <v>129</v>
      </c>
      <c r="H3491" s="137" t="str">
        <f>IFERROR((Table19[[#This Row],[_202310]]-Table19[[#This Row],[_201910]])/Table19[[#This Row],[_201910]]*1,"")</f>
        <v/>
      </c>
    </row>
    <row r="3492" spans="1:8">
      <c r="A3492" s="132">
        <v>232414</v>
      </c>
      <c r="B3492" s="133" t="s">
        <v>1136</v>
      </c>
      <c r="C3492" s="134">
        <v>194</v>
      </c>
      <c r="D3492" s="134">
        <v>201</v>
      </c>
      <c r="E3492" s="134">
        <v>211</v>
      </c>
      <c r="F3492" s="134">
        <v>214</v>
      </c>
      <c r="G3492" s="135">
        <v>184</v>
      </c>
      <c r="H3492" s="137">
        <f>IFERROR((Table19[[#This Row],[_202310]]-Table19[[#This Row],[_201910]])/Table19[[#This Row],[_201910]]*1,"")</f>
        <v>-5.1546391752577317E-2</v>
      </c>
    </row>
    <row r="3493" spans="1:8">
      <c r="A3493" s="132">
        <v>232414</v>
      </c>
      <c r="B3493" s="133" t="s">
        <v>1137</v>
      </c>
      <c r="C3493" s="134">
        <v>18</v>
      </c>
      <c r="D3493" s="134">
        <v>23</v>
      </c>
      <c r="E3493" s="134">
        <v>24</v>
      </c>
      <c r="F3493" s="134">
        <v>26</v>
      </c>
      <c r="G3493" s="135">
        <v>26</v>
      </c>
      <c r="H3493" s="137">
        <f>IFERROR((Table19[[#This Row],[_202310]]-Table19[[#This Row],[_201910]])/Table19[[#This Row],[_201910]]*1,"")</f>
        <v>0.44444444444444442</v>
      </c>
    </row>
    <row r="3494" spans="1:8">
      <c r="A3494" s="132">
        <v>232414</v>
      </c>
      <c r="B3494" s="133" t="s">
        <v>1138</v>
      </c>
      <c r="C3494" s="134">
        <v>131</v>
      </c>
      <c r="D3494" s="134">
        <v>107</v>
      </c>
      <c r="E3494" s="134">
        <v>116</v>
      </c>
      <c r="F3494" s="134">
        <v>116</v>
      </c>
      <c r="G3494" s="135">
        <v>93</v>
      </c>
      <c r="H3494" s="137">
        <f>IFERROR((Table19[[#This Row],[_202310]]-Table19[[#This Row],[_201910]])/Table19[[#This Row],[_201910]]*1,"")</f>
        <v>-0.29007633587786258</v>
      </c>
    </row>
    <row r="3495" spans="1:8">
      <c r="A3495" s="132">
        <v>232414</v>
      </c>
      <c r="B3495" s="133" t="s">
        <v>1139</v>
      </c>
      <c r="C3495" s="134">
        <v>107</v>
      </c>
      <c r="D3495" s="134">
        <v>121</v>
      </c>
      <c r="E3495" s="134">
        <v>122</v>
      </c>
      <c r="F3495" s="134">
        <v>124</v>
      </c>
      <c r="G3495" s="135">
        <v>120</v>
      </c>
      <c r="H3495" s="137">
        <f>IFERROR((Table19[[#This Row],[_202310]]-Table19[[#This Row],[_201910]])/Table19[[#This Row],[_201910]]*1,"")</f>
        <v>0.12149532710280374</v>
      </c>
    </row>
    <row r="3496" spans="1:8">
      <c r="A3496" s="132">
        <v>232414</v>
      </c>
      <c r="B3496" s="133" t="s">
        <v>1140</v>
      </c>
      <c r="C3496" s="134" t="s">
        <v>129</v>
      </c>
      <c r="D3496" s="134" t="s">
        <v>129</v>
      </c>
      <c r="E3496" s="134" t="s">
        <v>129</v>
      </c>
      <c r="F3496" s="134" t="s">
        <v>129</v>
      </c>
      <c r="G3496" s="135" t="s">
        <v>129</v>
      </c>
      <c r="H3496" s="137" t="str">
        <f>IFERROR((Table19[[#This Row],[_202310]]-Table19[[#This Row],[_201910]])/Table19[[#This Row],[_201910]]*1,"")</f>
        <v/>
      </c>
    </row>
    <row r="3497" spans="1:8">
      <c r="A3497" s="132">
        <v>232414</v>
      </c>
      <c r="B3497" s="133" t="s">
        <v>1141</v>
      </c>
      <c r="C3497" s="134">
        <v>238</v>
      </c>
      <c r="D3497" s="134">
        <v>228</v>
      </c>
      <c r="E3497" s="134">
        <v>238</v>
      </c>
      <c r="F3497" s="134">
        <v>240</v>
      </c>
      <c r="G3497" s="135">
        <v>213</v>
      </c>
      <c r="H3497" s="137">
        <f>IFERROR((Table19[[#This Row],[_202310]]-Table19[[#This Row],[_201910]])/Table19[[#This Row],[_201910]]*1,"")</f>
        <v>-0.10504201680672269</v>
      </c>
    </row>
    <row r="3498" spans="1:8">
      <c r="A3498" s="132">
        <v>232414</v>
      </c>
      <c r="B3498" s="133" t="s">
        <v>1142</v>
      </c>
      <c r="C3498" s="134">
        <v>22</v>
      </c>
      <c r="D3498" s="134">
        <v>26</v>
      </c>
      <c r="E3498" s="134">
        <v>27</v>
      </c>
      <c r="F3498" s="134">
        <v>29</v>
      </c>
      <c r="G3498" s="135">
        <v>30</v>
      </c>
      <c r="H3498" s="137">
        <f>IFERROR((Table19[[#This Row],[_202310]]-Table19[[#This Row],[_201910]])/Table19[[#This Row],[_201910]]*1,"")</f>
        <v>0.36363636363636365</v>
      </c>
    </row>
    <row r="3499" spans="1:8">
      <c r="A3499" s="132">
        <v>232414</v>
      </c>
      <c r="B3499" s="133" t="s">
        <v>1143</v>
      </c>
      <c r="C3499" s="134">
        <v>140</v>
      </c>
      <c r="D3499" s="134">
        <v>109</v>
      </c>
      <c r="E3499" s="134">
        <v>117</v>
      </c>
      <c r="F3499" s="134">
        <v>117</v>
      </c>
      <c r="G3499" s="135">
        <v>94</v>
      </c>
      <c r="H3499" s="137">
        <f>IFERROR((Table19[[#This Row],[_202310]]-Table19[[#This Row],[_201910]])/Table19[[#This Row],[_201910]]*1,"")</f>
        <v>-0.32857142857142857</v>
      </c>
    </row>
    <row r="3500" spans="1:8">
      <c r="A3500" s="132">
        <v>232414</v>
      </c>
      <c r="B3500" s="133" t="s">
        <v>1144</v>
      </c>
      <c r="C3500" s="134">
        <v>118</v>
      </c>
      <c r="D3500" s="134">
        <v>138</v>
      </c>
      <c r="E3500" s="134">
        <v>134</v>
      </c>
      <c r="F3500" s="134">
        <v>134</v>
      </c>
      <c r="G3500" s="135">
        <v>126</v>
      </c>
      <c r="H3500" s="137">
        <f>IFERROR((Table19[[#This Row],[_202310]]-Table19[[#This Row],[_201910]])/Table19[[#This Row],[_201910]]*1,"")</f>
        <v>6.7796610169491525E-2</v>
      </c>
    </row>
    <row r="3501" spans="1:8">
      <c r="A3501" s="132">
        <v>232414</v>
      </c>
      <c r="B3501" s="133" t="s">
        <v>1145</v>
      </c>
      <c r="C3501" s="134" t="s">
        <v>129</v>
      </c>
      <c r="D3501" s="134" t="s">
        <v>129</v>
      </c>
      <c r="E3501" s="134" t="s">
        <v>129</v>
      </c>
      <c r="F3501" s="134" t="s">
        <v>129</v>
      </c>
      <c r="G3501" s="135" t="s">
        <v>129</v>
      </c>
      <c r="H3501" s="137" t="str">
        <f>IFERROR((Table19[[#This Row],[_202310]]-Table19[[#This Row],[_201910]])/Table19[[#This Row],[_201910]]*1,"")</f>
        <v/>
      </c>
    </row>
    <row r="3502" spans="1:8">
      <c r="A3502" s="132">
        <v>232414</v>
      </c>
      <c r="B3502" s="133" t="s">
        <v>1146</v>
      </c>
      <c r="C3502" s="134">
        <v>258</v>
      </c>
      <c r="D3502" s="134">
        <v>247</v>
      </c>
      <c r="E3502" s="134">
        <v>251</v>
      </c>
      <c r="F3502" s="134">
        <v>251</v>
      </c>
      <c r="G3502" s="135">
        <v>220</v>
      </c>
      <c r="H3502" s="137">
        <f>IFERROR((Table19[[#This Row],[_202310]]-Table19[[#This Row],[_201910]])/Table19[[#This Row],[_201910]]*1,"")</f>
        <v>-0.14728682170542637</v>
      </c>
    </row>
    <row r="3503" spans="1:8">
      <c r="A3503" s="132">
        <v>232414</v>
      </c>
      <c r="B3503" s="133" t="s">
        <v>1147</v>
      </c>
      <c r="C3503" s="134">
        <v>24</v>
      </c>
      <c r="D3503" s="134">
        <v>18</v>
      </c>
      <c r="E3503" s="134">
        <v>16</v>
      </c>
      <c r="F3503" s="134">
        <v>6</v>
      </c>
      <c r="G3503" s="135">
        <v>21</v>
      </c>
      <c r="H3503" s="137">
        <f>IFERROR((Table19[[#This Row],[_202310]]-Table19[[#This Row],[_201910]])/Table19[[#This Row],[_201910]]*1,"")</f>
        <v>-0.125</v>
      </c>
    </row>
    <row r="3504" spans="1:8">
      <c r="A3504" s="132">
        <v>232414</v>
      </c>
      <c r="B3504" s="133" t="s">
        <v>1148</v>
      </c>
      <c r="C3504" s="134">
        <v>259</v>
      </c>
      <c r="D3504" s="134">
        <v>191</v>
      </c>
      <c r="E3504" s="134">
        <v>178</v>
      </c>
      <c r="F3504" s="134">
        <v>184</v>
      </c>
      <c r="G3504" s="135">
        <v>131</v>
      </c>
      <c r="H3504" s="137">
        <f>IFERROR((Table19[[#This Row],[_202310]]-Table19[[#This Row],[_201910]])/Table19[[#This Row],[_201910]]*1,"")</f>
        <v>-0.49420849420849422</v>
      </c>
    </row>
    <row r="3505" spans="1:8">
      <c r="A3505" s="132">
        <v>232414</v>
      </c>
      <c r="B3505" s="133" t="s">
        <v>1149</v>
      </c>
      <c r="C3505" s="134">
        <v>555</v>
      </c>
      <c r="D3505" s="134">
        <v>418</v>
      </c>
      <c r="E3505" s="134">
        <v>421</v>
      </c>
      <c r="F3505" s="134">
        <v>385</v>
      </c>
      <c r="G3505" s="135">
        <v>331</v>
      </c>
      <c r="H3505" s="137">
        <f>IFERROR((Table19[[#This Row],[_202310]]-Table19[[#This Row],[_201910]])/Table19[[#This Row],[_201910]]*1,"")</f>
        <v>-0.40360360360360359</v>
      </c>
    </row>
    <row r="3506" spans="1:8">
      <c r="A3506" s="132">
        <v>232414</v>
      </c>
      <c r="B3506" s="133" t="s">
        <v>1150</v>
      </c>
      <c r="C3506" s="134">
        <v>838</v>
      </c>
      <c r="D3506" s="134">
        <v>627</v>
      </c>
      <c r="E3506" s="134">
        <v>615</v>
      </c>
      <c r="F3506" s="134">
        <v>575</v>
      </c>
      <c r="G3506" s="135">
        <v>483</v>
      </c>
      <c r="H3506" s="137">
        <f>IFERROR((Table19[[#This Row],[_202310]]-Table19[[#This Row],[_201910]])/Table19[[#This Row],[_201910]]*1,"")</f>
        <v>-0.4236276849642005</v>
      </c>
    </row>
    <row r="3507" spans="1:8">
      <c r="A3507" s="132">
        <v>232414</v>
      </c>
      <c r="B3507" s="133" t="s">
        <v>1151</v>
      </c>
      <c r="C3507" s="134">
        <v>24</v>
      </c>
      <c r="D3507" s="134">
        <v>28</v>
      </c>
      <c r="E3507" s="134">
        <v>29</v>
      </c>
      <c r="F3507" s="134">
        <v>30</v>
      </c>
      <c r="G3507" s="135">
        <v>31</v>
      </c>
      <c r="H3507" s="137">
        <f>IFERROR((Table19[[#This Row],[_202310]]-Table19[[#This Row],[_201910]])/Table19[[#This Row],[_201910]]*1,"")</f>
        <v>0.29166666666666669</v>
      </c>
    </row>
    <row r="3508" spans="1:8">
      <c r="A3508" s="132">
        <v>232414</v>
      </c>
      <c r="B3508" s="133" t="s">
        <v>1152</v>
      </c>
      <c r="C3508" s="134">
        <v>26</v>
      </c>
      <c r="D3508" s="134">
        <v>24</v>
      </c>
      <c r="E3508" s="134">
        <v>22</v>
      </c>
      <c r="F3508" s="134">
        <v>23</v>
      </c>
      <c r="G3508" s="135">
        <v>22</v>
      </c>
      <c r="H3508" s="137">
        <f>IFERROR((Table19[[#This Row],[_202310]]-Table19[[#This Row],[_201910]])/Table19[[#This Row],[_201910]]*1,"")</f>
        <v>-0.15384615384615385</v>
      </c>
    </row>
    <row r="3509" spans="1:8">
      <c r="A3509" s="132">
        <v>232414</v>
      </c>
      <c r="B3509" s="133" t="s">
        <v>1153</v>
      </c>
      <c r="C3509" s="134">
        <v>2</v>
      </c>
      <c r="D3509" s="134">
        <v>2</v>
      </c>
      <c r="E3509" s="134">
        <v>2</v>
      </c>
      <c r="F3509" s="134">
        <v>1</v>
      </c>
      <c r="G3509" s="135">
        <v>3</v>
      </c>
      <c r="H3509" s="137">
        <f>IFERROR((Table19[[#This Row],[_202310]]-Table19[[#This Row],[_201910]])/Table19[[#This Row],[_201910]]*1,"")</f>
        <v>0.5</v>
      </c>
    </row>
    <row r="3510" spans="1:8">
      <c r="A3510" s="132">
        <v>232414</v>
      </c>
      <c r="B3510" s="133" t="s">
        <v>1154</v>
      </c>
      <c r="C3510" s="134">
        <v>24</v>
      </c>
      <c r="D3510" s="134">
        <v>22</v>
      </c>
      <c r="E3510" s="134">
        <v>21</v>
      </c>
      <c r="F3510" s="134">
        <v>22</v>
      </c>
      <c r="G3510" s="135">
        <v>19</v>
      </c>
      <c r="H3510" s="137">
        <f>IFERROR((Table19[[#This Row],[_202310]]-Table19[[#This Row],[_201910]])/Table19[[#This Row],[_201910]]*1,"")</f>
        <v>-0.20833333333333334</v>
      </c>
    </row>
    <row r="3511" spans="1:8">
      <c r="A3511" s="132">
        <v>232414</v>
      </c>
      <c r="B3511" s="133" t="s">
        <v>1155</v>
      </c>
      <c r="C3511" s="134">
        <v>51</v>
      </c>
      <c r="D3511" s="134">
        <v>48</v>
      </c>
      <c r="E3511" s="134">
        <v>49</v>
      </c>
      <c r="F3511" s="134">
        <v>47</v>
      </c>
      <c r="G3511" s="135">
        <v>47</v>
      </c>
      <c r="H3511" s="137">
        <f>IFERROR((Table19[[#This Row],[_202310]]-Table19[[#This Row],[_201910]])/Table19[[#This Row],[_201910]]*1,"")</f>
        <v>-7.8431372549019607E-2</v>
      </c>
    </row>
    <row r="3512" spans="1:8">
      <c r="A3512" s="132">
        <v>232946</v>
      </c>
      <c r="B3512" s="133" t="s">
        <v>1130</v>
      </c>
      <c r="C3512" s="134">
        <v>5371</v>
      </c>
      <c r="D3512" s="134">
        <v>5773</v>
      </c>
      <c r="E3512" s="134">
        <v>6227</v>
      </c>
      <c r="F3512" s="134">
        <v>6276</v>
      </c>
      <c r="G3512" s="135">
        <v>6645</v>
      </c>
      <c r="H3512" s="137">
        <f>IFERROR((Table19[[#This Row],[_202310]]-Table19[[#This Row],[_201910]])/Table19[[#This Row],[_201910]]*1,"")</f>
        <v>0.23719977657791846</v>
      </c>
    </row>
    <row r="3513" spans="1:8">
      <c r="A3513" s="132">
        <v>232946</v>
      </c>
      <c r="B3513" s="133" t="s">
        <v>1131</v>
      </c>
      <c r="C3513" s="134">
        <v>0</v>
      </c>
      <c r="D3513" s="134">
        <v>0</v>
      </c>
      <c r="E3513" s="134">
        <v>0</v>
      </c>
      <c r="F3513" s="134">
        <v>0</v>
      </c>
      <c r="G3513" s="135">
        <v>0</v>
      </c>
      <c r="H3513" s="137" t="str">
        <f>IFERROR((Table19[[#This Row],[_202310]]-Table19[[#This Row],[_201910]])/Table19[[#This Row],[_201910]]*1,"")</f>
        <v/>
      </c>
    </row>
    <row r="3514" spans="1:8">
      <c r="A3514" s="132">
        <v>232946</v>
      </c>
      <c r="B3514" s="133" t="s">
        <v>1132</v>
      </c>
      <c r="C3514" s="134">
        <v>5371</v>
      </c>
      <c r="D3514" s="134">
        <v>5773</v>
      </c>
      <c r="E3514" s="134">
        <v>6227</v>
      </c>
      <c r="F3514" s="134">
        <v>6276</v>
      </c>
      <c r="G3514" s="135">
        <v>6645</v>
      </c>
      <c r="H3514" s="137">
        <f>IFERROR((Table19[[#This Row],[_202310]]-Table19[[#This Row],[_201910]])/Table19[[#This Row],[_201910]]*1,"")</f>
        <v>0.23719977657791846</v>
      </c>
    </row>
    <row r="3515" spans="1:8">
      <c r="A3515" s="132">
        <v>232946</v>
      </c>
      <c r="B3515" s="133" t="s">
        <v>1133</v>
      </c>
      <c r="C3515" s="134">
        <v>410</v>
      </c>
      <c r="D3515" s="134">
        <v>408</v>
      </c>
      <c r="E3515" s="134">
        <v>455</v>
      </c>
      <c r="F3515" s="134">
        <v>526</v>
      </c>
      <c r="G3515" s="135">
        <v>538</v>
      </c>
      <c r="H3515" s="137">
        <f>IFERROR((Table19[[#This Row],[_202310]]-Table19[[#This Row],[_201910]])/Table19[[#This Row],[_201910]]*1,"")</f>
        <v>0.31219512195121951</v>
      </c>
    </row>
    <row r="3516" spans="1:8">
      <c r="A3516" s="132">
        <v>232946</v>
      </c>
      <c r="B3516" s="133" t="s">
        <v>1134</v>
      </c>
      <c r="C3516" s="134">
        <v>1202</v>
      </c>
      <c r="D3516" s="134">
        <v>1263</v>
      </c>
      <c r="E3516" s="134">
        <v>1408</v>
      </c>
      <c r="F3516" s="134">
        <v>1471</v>
      </c>
      <c r="G3516" s="135">
        <v>1637</v>
      </c>
      <c r="H3516" s="137">
        <f>IFERROR((Table19[[#This Row],[_202310]]-Table19[[#This Row],[_201910]])/Table19[[#This Row],[_201910]]*1,"")</f>
        <v>0.36189683860232946</v>
      </c>
    </row>
    <row r="3517" spans="1:8">
      <c r="A3517" s="132">
        <v>232946</v>
      </c>
      <c r="B3517" s="133" t="s">
        <v>1135</v>
      </c>
      <c r="C3517" s="134" t="s">
        <v>129</v>
      </c>
      <c r="D3517" s="134" t="s">
        <v>129</v>
      </c>
      <c r="E3517" s="134" t="s">
        <v>129</v>
      </c>
      <c r="F3517" s="134" t="s">
        <v>129</v>
      </c>
      <c r="G3517" s="135" t="s">
        <v>129</v>
      </c>
      <c r="H3517" s="137" t="str">
        <f>IFERROR((Table19[[#This Row],[_202310]]-Table19[[#This Row],[_201910]])/Table19[[#This Row],[_201910]]*1,"")</f>
        <v/>
      </c>
    </row>
    <row r="3518" spans="1:8">
      <c r="A3518" s="132">
        <v>232946</v>
      </c>
      <c r="B3518" s="133" t="s">
        <v>1136</v>
      </c>
      <c r="C3518" s="134">
        <v>1612</v>
      </c>
      <c r="D3518" s="134">
        <v>1671</v>
      </c>
      <c r="E3518" s="134">
        <v>1863</v>
      </c>
      <c r="F3518" s="134">
        <v>1997</v>
      </c>
      <c r="G3518" s="135">
        <v>2175</v>
      </c>
      <c r="H3518" s="137">
        <f>IFERROR((Table19[[#This Row],[_202310]]-Table19[[#This Row],[_201910]])/Table19[[#This Row],[_201910]]*1,"")</f>
        <v>0.34925558312655086</v>
      </c>
    </row>
    <row r="3519" spans="1:8">
      <c r="A3519" s="132">
        <v>232946</v>
      </c>
      <c r="B3519" s="133" t="s">
        <v>1137</v>
      </c>
      <c r="C3519" s="134">
        <v>30</v>
      </c>
      <c r="D3519" s="134">
        <v>29</v>
      </c>
      <c r="E3519" s="134">
        <v>30</v>
      </c>
      <c r="F3519" s="134">
        <v>32</v>
      </c>
      <c r="G3519" s="135">
        <v>33</v>
      </c>
      <c r="H3519" s="137">
        <f>IFERROR((Table19[[#This Row],[_202310]]-Table19[[#This Row],[_201910]])/Table19[[#This Row],[_201910]]*1,"")</f>
        <v>0.1</v>
      </c>
    </row>
    <row r="3520" spans="1:8">
      <c r="A3520" s="132">
        <v>232946</v>
      </c>
      <c r="B3520" s="133" t="s">
        <v>1138</v>
      </c>
      <c r="C3520" s="134">
        <v>491</v>
      </c>
      <c r="D3520" s="134">
        <v>490</v>
      </c>
      <c r="E3520" s="134">
        <v>533</v>
      </c>
      <c r="F3520" s="134">
        <v>619</v>
      </c>
      <c r="G3520" s="135">
        <v>632</v>
      </c>
      <c r="H3520" s="137">
        <f>IFERROR((Table19[[#This Row],[_202310]]-Table19[[#This Row],[_201910]])/Table19[[#This Row],[_201910]]*1,"")</f>
        <v>0.28716904276985744</v>
      </c>
    </row>
    <row r="3521" spans="1:8">
      <c r="A3521" s="132">
        <v>232946</v>
      </c>
      <c r="B3521" s="133" t="s">
        <v>1139</v>
      </c>
      <c r="C3521" s="134">
        <v>1446</v>
      </c>
      <c r="D3521" s="134">
        <v>1511</v>
      </c>
      <c r="E3521" s="134">
        <v>1638</v>
      </c>
      <c r="F3521" s="134">
        <v>1713</v>
      </c>
      <c r="G3521" s="135">
        <v>1881</v>
      </c>
      <c r="H3521" s="137">
        <f>IFERROR((Table19[[#This Row],[_202310]]-Table19[[#This Row],[_201910]])/Table19[[#This Row],[_201910]]*1,"")</f>
        <v>0.30082987551867219</v>
      </c>
    </row>
    <row r="3522" spans="1:8">
      <c r="A3522" s="132">
        <v>232946</v>
      </c>
      <c r="B3522" s="133" t="s">
        <v>1140</v>
      </c>
      <c r="C3522" s="134" t="s">
        <v>129</v>
      </c>
      <c r="D3522" s="134" t="s">
        <v>129</v>
      </c>
      <c r="E3522" s="134" t="s">
        <v>129</v>
      </c>
      <c r="F3522" s="134" t="s">
        <v>129</v>
      </c>
      <c r="G3522" s="135" t="s">
        <v>129</v>
      </c>
      <c r="H3522" s="137" t="str">
        <f>IFERROR((Table19[[#This Row],[_202310]]-Table19[[#This Row],[_201910]])/Table19[[#This Row],[_201910]]*1,"")</f>
        <v/>
      </c>
    </row>
    <row r="3523" spans="1:8">
      <c r="A3523" s="132">
        <v>232946</v>
      </c>
      <c r="B3523" s="133" t="s">
        <v>1141</v>
      </c>
      <c r="C3523" s="134">
        <v>1937</v>
      </c>
      <c r="D3523" s="134">
        <v>2001</v>
      </c>
      <c r="E3523" s="134">
        <v>2171</v>
      </c>
      <c r="F3523" s="134">
        <v>2332</v>
      </c>
      <c r="G3523" s="135">
        <v>2513</v>
      </c>
      <c r="H3523" s="137">
        <f>IFERROR((Table19[[#This Row],[_202310]]-Table19[[#This Row],[_201910]])/Table19[[#This Row],[_201910]]*1,"")</f>
        <v>0.29736706246773359</v>
      </c>
    </row>
    <row r="3524" spans="1:8">
      <c r="A3524" s="132">
        <v>232946</v>
      </c>
      <c r="B3524" s="133" t="s">
        <v>1142</v>
      </c>
      <c r="C3524" s="134">
        <v>36</v>
      </c>
      <c r="D3524" s="134">
        <v>35</v>
      </c>
      <c r="E3524" s="134">
        <v>35</v>
      </c>
      <c r="F3524" s="134">
        <v>37</v>
      </c>
      <c r="G3524" s="135">
        <v>38</v>
      </c>
      <c r="H3524" s="137">
        <f>IFERROR((Table19[[#This Row],[_202310]]-Table19[[#This Row],[_201910]])/Table19[[#This Row],[_201910]]*1,"")</f>
        <v>5.5555555555555552E-2</v>
      </c>
    </row>
    <row r="3525" spans="1:8">
      <c r="A3525" s="132">
        <v>232946</v>
      </c>
      <c r="B3525" s="133" t="s">
        <v>1143</v>
      </c>
      <c r="C3525" s="134">
        <v>510</v>
      </c>
      <c r="D3525" s="134">
        <v>530</v>
      </c>
      <c r="E3525" s="134">
        <v>576</v>
      </c>
      <c r="F3525" s="134">
        <v>666</v>
      </c>
      <c r="G3525" s="135">
        <v>668</v>
      </c>
      <c r="H3525" s="137">
        <f>IFERROR((Table19[[#This Row],[_202310]]-Table19[[#This Row],[_201910]])/Table19[[#This Row],[_201910]]*1,"")</f>
        <v>0.30980392156862746</v>
      </c>
    </row>
    <row r="3526" spans="1:8">
      <c r="A3526" s="132">
        <v>232946</v>
      </c>
      <c r="B3526" s="133" t="s">
        <v>1144</v>
      </c>
      <c r="C3526" s="134">
        <v>1540</v>
      </c>
      <c r="D3526" s="134">
        <v>1615</v>
      </c>
      <c r="E3526" s="134">
        <v>1732</v>
      </c>
      <c r="F3526" s="134">
        <v>1806</v>
      </c>
      <c r="G3526" s="135">
        <v>1967</v>
      </c>
      <c r="H3526" s="137">
        <f>IFERROR((Table19[[#This Row],[_202310]]-Table19[[#This Row],[_201910]])/Table19[[#This Row],[_201910]]*1,"")</f>
        <v>0.27727272727272728</v>
      </c>
    </row>
    <row r="3527" spans="1:8">
      <c r="A3527" s="132">
        <v>232946</v>
      </c>
      <c r="B3527" s="133" t="s">
        <v>1145</v>
      </c>
      <c r="C3527" s="134" t="s">
        <v>129</v>
      </c>
      <c r="D3527" s="134" t="s">
        <v>129</v>
      </c>
      <c r="E3527" s="134" t="s">
        <v>129</v>
      </c>
      <c r="F3527" s="134" t="s">
        <v>129</v>
      </c>
      <c r="G3527" s="135" t="s">
        <v>129</v>
      </c>
      <c r="H3527" s="137" t="str">
        <f>IFERROR((Table19[[#This Row],[_202310]]-Table19[[#This Row],[_201910]])/Table19[[#This Row],[_201910]]*1,"")</f>
        <v/>
      </c>
    </row>
    <row r="3528" spans="1:8">
      <c r="A3528" s="132">
        <v>232946</v>
      </c>
      <c r="B3528" s="133" t="s">
        <v>1146</v>
      </c>
      <c r="C3528" s="134">
        <v>2050</v>
      </c>
      <c r="D3528" s="134">
        <v>2145</v>
      </c>
      <c r="E3528" s="134">
        <v>2308</v>
      </c>
      <c r="F3528" s="134">
        <v>2472</v>
      </c>
      <c r="G3528" s="135">
        <v>2635</v>
      </c>
      <c r="H3528" s="137">
        <f>IFERROR((Table19[[#This Row],[_202310]]-Table19[[#This Row],[_201910]])/Table19[[#This Row],[_201910]]*1,"")</f>
        <v>0.28536585365853656</v>
      </c>
    </row>
    <row r="3529" spans="1:8">
      <c r="A3529" s="132">
        <v>232946</v>
      </c>
      <c r="B3529" s="133" t="s">
        <v>1147</v>
      </c>
      <c r="C3529" s="134">
        <v>116</v>
      </c>
      <c r="D3529" s="134">
        <v>125</v>
      </c>
      <c r="E3529" s="134">
        <v>109</v>
      </c>
      <c r="F3529" s="134">
        <v>96</v>
      </c>
      <c r="G3529" s="135">
        <v>113</v>
      </c>
      <c r="H3529" s="137">
        <f>IFERROR((Table19[[#This Row],[_202310]]-Table19[[#This Row],[_201910]])/Table19[[#This Row],[_201910]]*1,"")</f>
        <v>-2.5862068965517241E-2</v>
      </c>
    </row>
    <row r="3530" spans="1:8">
      <c r="A3530" s="132">
        <v>232946</v>
      </c>
      <c r="B3530" s="133" t="s">
        <v>1148</v>
      </c>
      <c r="C3530" s="134">
        <v>1303</v>
      </c>
      <c r="D3530" s="134">
        <v>1390</v>
      </c>
      <c r="E3530" s="134">
        <v>1507</v>
      </c>
      <c r="F3530" s="134">
        <v>1543</v>
      </c>
      <c r="G3530" s="135">
        <v>1634</v>
      </c>
      <c r="H3530" s="137">
        <f>IFERROR((Table19[[#This Row],[_202310]]-Table19[[#This Row],[_201910]])/Table19[[#This Row],[_201910]]*1,"")</f>
        <v>0.25402916346891791</v>
      </c>
    </row>
    <row r="3531" spans="1:8">
      <c r="A3531" s="132">
        <v>232946</v>
      </c>
      <c r="B3531" s="133" t="s">
        <v>1149</v>
      </c>
      <c r="C3531" s="134">
        <v>1902</v>
      </c>
      <c r="D3531" s="134">
        <v>2113</v>
      </c>
      <c r="E3531" s="134">
        <v>2303</v>
      </c>
      <c r="F3531" s="134">
        <v>2165</v>
      </c>
      <c r="G3531" s="135">
        <v>2263</v>
      </c>
      <c r="H3531" s="137">
        <f>IFERROR((Table19[[#This Row],[_202310]]-Table19[[#This Row],[_201910]])/Table19[[#This Row],[_201910]]*1,"")</f>
        <v>0.18980021030494218</v>
      </c>
    </row>
    <row r="3532" spans="1:8">
      <c r="A3532" s="132">
        <v>232946</v>
      </c>
      <c r="B3532" s="133" t="s">
        <v>1150</v>
      </c>
      <c r="C3532" s="134">
        <v>3321</v>
      </c>
      <c r="D3532" s="134">
        <v>3628</v>
      </c>
      <c r="E3532" s="134">
        <v>3919</v>
      </c>
      <c r="F3532" s="134">
        <v>3804</v>
      </c>
      <c r="G3532" s="135">
        <v>4010</v>
      </c>
      <c r="H3532" s="137">
        <f>IFERROR((Table19[[#This Row],[_202310]]-Table19[[#This Row],[_201910]])/Table19[[#This Row],[_201910]]*1,"")</f>
        <v>0.20746763023185788</v>
      </c>
    </row>
    <row r="3533" spans="1:8">
      <c r="A3533" s="132">
        <v>232946</v>
      </c>
      <c r="B3533" s="133" t="s">
        <v>1151</v>
      </c>
      <c r="C3533" s="134">
        <v>38</v>
      </c>
      <c r="D3533" s="134">
        <v>37</v>
      </c>
      <c r="E3533" s="134">
        <v>37</v>
      </c>
      <c r="F3533" s="134">
        <v>39</v>
      </c>
      <c r="G3533" s="135">
        <v>40</v>
      </c>
      <c r="H3533" s="137">
        <f>IFERROR((Table19[[#This Row],[_202310]]-Table19[[#This Row],[_201910]])/Table19[[#This Row],[_201910]]*1,"")</f>
        <v>5.2631578947368418E-2</v>
      </c>
    </row>
    <row r="3534" spans="1:8">
      <c r="A3534" s="132">
        <v>232946</v>
      </c>
      <c r="B3534" s="133" t="s">
        <v>1152</v>
      </c>
      <c r="C3534" s="134">
        <v>26</v>
      </c>
      <c r="D3534" s="134">
        <v>26</v>
      </c>
      <c r="E3534" s="134">
        <v>26</v>
      </c>
      <c r="F3534" s="134">
        <v>26</v>
      </c>
      <c r="G3534" s="135">
        <v>26</v>
      </c>
      <c r="H3534" s="137">
        <f>IFERROR((Table19[[#This Row],[_202310]]-Table19[[#This Row],[_201910]])/Table19[[#This Row],[_201910]]*1,"")</f>
        <v>0</v>
      </c>
    </row>
    <row r="3535" spans="1:8">
      <c r="A3535" s="132">
        <v>232946</v>
      </c>
      <c r="B3535" s="133" t="s">
        <v>1153</v>
      </c>
      <c r="C3535" s="134">
        <v>2</v>
      </c>
      <c r="D3535" s="134">
        <v>2</v>
      </c>
      <c r="E3535" s="134">
        <v>2</v>
      </c>
      <c r="F3535" s="134">
        <v>2</v>
      </c>
      <c r="G3535" s="135">
        <v>2</v>
      </c>
      <c r="H3535" s="137">
        <f>IFERROR((Table19[[#This Row],[_202310]]-Table19[[#This Row],[_201910]])/Table19[[#This Row],[_201910]]*1,"")</f>
        <v>0</v>
      </c>
    </row>
    <row r="3536" spans="1:8">
      <c r="A3536" s="132">
        <v>232946</v>
      </c>
      <c r="B3536" s="133" t="s">
        <v>1154</v>
      </c>
      <c r="C3536" s="134">
        <v>24</v>
      </c>
      <c r="D3536" s="134">
        <v>24</v>
      </c>
      <c r="E3536" s="134">
        <v>24</v>
      </c>
      <c r="F3536" s="134">
        <v>25</v>
      </c>
      <c r="G3536" s="135">
        <v>25</v>
      </c>
      <c r="H3536" s="137">
        <f>IFERROR((Table19[[#This Row],[_202310]]-Table19[[#This Row],[_201910]])/Table19[[#This Row],[_201910]]*1,"")</f>
        <v>4.1666666666666664E-2</v>
      </c>
    </row>
    <row r="3537" spans="1:8">
      <c r="A3537" s="132">
        <v>232946</v>
      </c>
      <c r="B3537" s="133" t="s">
        <v>1155</v>
      </c>
      <c r="C3537" s="134">
        <v>35</v>
      </c>
      <c r="D3537" s="134">
        <v>37</v>
      </c>
      <c r="E3537" s="134">
        <v>37</v>
      </c>
      <c r="F3537" s="134">
        <v>34</v>
      </c>
      <c r="G3537" s="135">
        <v>34</v>
      </c>
      <c r="H3537" s="137">
        <f>IFERROR((Table19[[#This Row],[_202310]]-Table19[[#This Row],[_201910]])/Table19[[#This Row],[_201910]]*1,"")</f>
        <v>-2.8571428571428571E-2</v>
      </c>
    </row>
    <row r="3538" spans="1:8">
      <c r="A3538" s="132">
        <v>233019</v>
      </c>
      <c r="B3538" s="133" t="s">
        <v>1130</v>
      </c>
      <c r="C3538" s="134">
        <v>473</v>
      </c>
      <c r="D3538" s="134">
        <v>431</v>
      </c>
      <c r="E3538" s="134">
        <v>572</v>
      </c>
      <c r="F3538" s="134">
        <v>389</v>
      </c>
      <c r="G3538" s="135">
        <v>342</v>
      </c>
      <c r="H3538" s="137">
        <f>IFERROR((Table19[[#This Row],[_202310]]-Table19[[#This Row],[_201910]])/Table19[[#This Row],[_201910]]*1,"")</f>
        <v>-0.27695560253699791</v>
      </c>
    </row>
    <row r="3539" spans="1:8">
      <c r="A3539" s="132">
        <v>233019</v>
      </c>
      <c r="B3539" s="133" t="s">
        <v>1131</v>
      </c>
      <c r="C3539" s="134">
        <v>0</v>
      </c>
      <c r="D3539" s="134">
        <v>0</v>
      </c>
      <c r="E3539" s="134">
        <v>0</v>
      </c>
      <c r="F3539" s="134">
        <v>0</v>
      </c>
      <c r="G3539" s="135">
        <v>0</v>
      </c>
      <c r="H3539" s="137" t="str">
        <f>IFERROR((Table19[[#This Row],[_202310]]-Table19[[#This Row],[_201910]])/Table19[[#This Row],[_201910]]*1,"")</f>
        <v/>
      </c>
    </row>
    <row r="3540" spans="1:8">
      <c r="A3540" s="132">
        <v>233019</v>
      </c>
      <c r="B3540" s="133" t="s">
        <v>1132</v>
      </c>
      <c r="C3540" s="134">
        <v>473</v>
      </c>
      <c r="D3540" s="134">
        <v>431</v>
      </c>
      <c r="E3540" s="134">
        <v>572</v>
      </c>
      <c r="F3540" s="134">
        <v>389</v>
      </c>
      <c r="G3540" s="135">
        <v>342</v>
      </c>
      <c r="H3540" s="137">
        <f>IFERROR((Table19[[#This Row],[_202310]]-Table19[[#This Row],[_201910]])/Table19[[#This Row],[_201910]]*1,"")</f>
        <v>-0.27695560253699791</v>
      </c>
    </row>
    <row r="3541" spans="1:8">
      <c r="A3541" s="132">
        <v>233019</v>
      </c>
      <c r="B3541" s="133" t="s">
        <v>1133</v>
      </c>
      <c r="C3541" s="134">
        <v>77</v>
      </c>
      <c r="D3541" s="134">
        <v>74</v>
      </c>
      <c r="E3541" s="134">
        <v>68</v>
      </c>
      <c r="F3541" s="134">
        <v>56</v>
      </c>
      <c r="G3541" s="135">
        <v>72</v>
      </c>
      <c r="H3541" s="137">
        <f>IFERROR((Table19[[#This Row],[_202310]]-Table19[[#This Row],[_201910]])/Table19[[#This Row],[_201910]]*1,"")</f>
        <v>-6.4935064935064929E-2</v>
      </c>
    </row>
    <row r="3542" spans="1:8">
      <c r="A3542" s="132">
        <v>233019</v>
      </c>
      <c r="B3542" s="133" t="s">
        <v>1134</v>
      </c>
      <c r="C3542" s="134">
        <v>67</v>
      </c>
      <c r="D3542" s="134">
        <v>66</v>
      </c>
      <c r="E3542" s="134">
        <v>201</v>
      </c>
      <c r="F3542" s="134">
        <v>97</v>
      </c>
      <c r="G3542" s="135">
        <v>62</v>
      </c>
      <c r="H3542" s="137">
        <f>IFERROR((Table19[[#This Row],[_202310]]-Table19[[#This Row],[_201910]])/Table19[[#This Row],[_201910]]*1,"")</f>
        <v>-7.4626865671641784E-2</v>
      </c>
    </row>
    <row r="3543" spans="1:8">
      <c r="A3543" s="132">
        <v>233019</v>
      </c>
      <c r="B3543" s="133" t="s">
        <v>1135</v>
      </c>
      <c r="C3543" s="134" t="s">
        <v>129</v>
      </c>
      <c r="D3543" s="134" t="s">
        <v>129</v>
      </c>
      <c r="E3543" s="134" t="s">
        <v>129</v>
      </c>
      <c r="F3543" s="134" t="s">
        <v>129</v>
      </c>
      <c r="G3543" s="135" t="s">
        <v>129</v>
      </c>
      <c r="H3543" s="137" t="str">
        <f>IFERROR((Table19[[#This Row],[_202310]]-Table19[[#This Row],[_201910]])/Table19[[#This Row],[_201910]]*1,"")</f>
        <v/>
      </c>
    </row>
    <row r="3544" spans="1:8">
      <c r="A3544" s="132">
        <v>233019</v>
      </c>
      <c r="B3544" s="133" t="s">
        <v>1136</v>
      </c>
      <c r="C3544" s="134">
        <v>144</v>
      </c>
      <c r="D3544" s="134">
        <v>140</v>
      </c>
      <c r="E3544" s="134">
        <v>269</v>
      </c>
      <c r="F3544" s="134">
        <v>153</v>
      </c>
      <c r="G3544" s="135">
        <v>134</v>
      </c>
      <c r="H3544" s="137">
        <f>IFERROR((Table19[[#This Row],[_202310]]-Table19[[#This Row],[_201910]])/Table19[[#This Row],[_201910]]*1,"")</f>
        <v>-6.9444444444444448E-2</v>
      </c>
    </row>
    <row r="3545" spans="1:8">
      <c r="A3545" s="132">
        <v>233019</v>
      </c>
      <c r="B3545" s="133" t="s">
        <v>1137</v>
      </c>
      <c r="C3545" s="134">
        <v>30</v>
      </c>
      <c r="D3545" s="134">
        <v>32</v>
      </c>
      <c r="E3545" s="134">
        <v>47</v>
      </c>
      <c r="F3545" s="134">
        <v>39</v>
      </c>
      <c r="G3545" s="135">
        <v>39</v>
      </c>
      <c r="H3545" s="137">
        <f>IFERROR((Table19[[#This Row],[_202310]]-Table19[[#This Row],[_201910]])/Table19[[#This Row],[_201910]]*1,"")</f>
        <v>0.3</v>
      </c>
    </row>
    <row r="3546" spans="1:8">
      <c r="A3546" s="132">
        <v>233019</v>
      </c>
      <c r="B3546" s="133" t="s">
        <v>1138</v>
      </c>
      <c r="C3546" s="134">
        <v>88</v>
      </c>
      <c r="D3546" s="134">
        <v>83</v>
      </c>
      <c r="E3546" s="134">
        <v>78</v>
      </c>
      <c r="F3546" s="134">
        <v>58</v>
      </c>
      <c r="G3546" s="135">
        <v>76</v>
      </c>
      <c r="H3546" s="137">
        <f>IFERROR((Table19[[#This Row],[_202310]]-Table19[[#This Row],[_201910]])/Table19[[#This Row],[_201910]]*1,"")</f>
        <v>-0.13636363636363635</v>
      </c>
    </row>
    <row r="3547" spans="1:8">
      <c r="A3547" s="132">
        <v>233019</v>
      </c>
      <c r="B3547" s="133" t="s">
        <v>1139</v>
      </c>
      <c r="C3547" s="134">
        <v>74</v>
      </c>
      <c r="D3547" s="134">
        <v>74</v>
      </c>
      <c r="E3547" s="134">
        <v>206</v>
      </c>
      <c r="F3547" s="134">
        <v>100</v>
      </c>
      <c r="G3547" s="135">
        <v>69</v>
      </c>
      <c r="H3547" s="137">
        <f>IFERROR((Table19[[#This Row],[_202310]]-Table19[[#This Row],[_201910]])/Table19[[#This Row],[_201910]]*1,"")</f>
        <v>-6.7567567567567571E-2</v>
      </c>
    </row>
    <row r="3548" spans="1:8">
      <c r="A3548" s="132">
        <v>233019</v>
      </c>
      <c r="B3548" s="133" t="s">
        <v>1140</v>
      </c>
      <c r="C3548" s="134" t="s">
        <v>129</v>
      </c>
      <c r="D3548" s="134" t="s">
        <v>129</v>
      </c>
      <c r="E3548" s="134" t="s">
        <v>129</v>
      </c>
      <c r="F3548" s="134" t="s">
        <v>129</v>
      </c>
      <c r="G3548" s="135" t="s">
        <v>129</v>
      </c>
      <c r="H3548" s="137" t="str">
        <f>IFERROR((Table19[[#This Row],[_202310]]-Table19[[#This Row],[_201910]])/Table19[[#This Row],[_201910]]*1,"")</f>
        <v/>
      </c>
    </row>
    <row r="3549" spans="1:8">
      <c r="A3549" s="132">
        <v>233019</v>
      </c>
      <c r="B3549" s="133" t="s">
        <v>1141</v>
      </c>
      <c r="C3549" s="134">
        <v>162</v>
      </c>
      <c r="D3549" s="134">
        <v>157</v>
      </c>
      <c r="E3549" s="134">
        <v>284</v>
      </c>
      <c r="F3549" s="134">
        <v>158</v>
      </c>
      <c r="G3549" s="135">
        <v>145</v>
      </c>
      <c r="H3549" s="137">
        <f>IFERROR((Table19[[#This Row],[_202310]]-Table19[[#This Row],[_201910]])/Table19[[#This Row],[_201910]]*1,"")</f>
        <v>-0.10493827160493827</v>
      </c>
    </row>
    <row r="3550" spans="1:8">
      <c r="A3550" s="132">
        <v>233019</v>
      </c>
      <c r="B3550" s="133" t="s">
        <v>1142</v>
      </c>
      <c r="C3550" s="134">
        <v>34</v>
      </c>
      <c r="D3550" s="134">
        <v>36</v>
      </c>
      <c r="E3550" s="134">
        <v>50</v>
      </c>
      <c r="F3550" s="134">
        <v>41</v>
      </c>
      <c r="G3550" s="135">
        <v>42</v>
      </c>
      <c r="H3550" s="137">
        <f>IFERROR((Table19[[#This Row],[_202310]]-Table19[[#This Row],[_201910]])/Table19[[#This Row],[_201910]]*1,"")</f>
        <v>0.23529411764705882</v>
      </c>
    </row>
    <row r="3551" spans="1:8">
      <c r="A3551" s="132">
        <v>233019</v>
      </c>
      <c r="B3551" s="133" t="s">
        <v>1143</v>
      </c>
      <c r="C3551" s="134">
        <v>91</v>
      </c>
      <c r="D3551" s="134">
        <v>88</v>
      </c>
      <c r="E3551" s="134">
        <v>82</v>
      </c>
      <c r="F3551" s="134">
        <v>61</v>
      </c>
      <c r="G3551" s="135">
        <v>77</v>
      </c>
      <c r="H3551" s="137">
        <f>IFERROR((Table19[[#This Row],[_202310]]-Table19[[#This Row],[_201910]])/Table19[[#This Row],[_201910]]*1,"")</f>
        <v>-0.15384615384615385</v>
      </c>
    </row>
    <row r="3552" spans="1:8">
      <c r="A3552" s="132">
        <v>233019</v>
      </c>
      <c r="B3552" s="133" t="s">
        <v>1144</v>
      </c>
      <c r="C3552" s="134">
        <v>76</v>
      </c>
      <c r="D3552" s="134">
        <v>74</v>
      </c>
      <c r="E3552" s="134">
        <v>211</v>
      </c>
      <c r="F3552" s="134">
        <v>101</v>
      </c>
      <c r="G3552" s="135">
        <v>71</v>
      </c>
      <c r="H3552" s="137">
        <f>IFERROR((Table19[[#This Row],[_202310]]-Table19[[#This Row],[_201910]])/Table19[[#This Row],[_201910]]*1,"")</f>
        <v>-6.5789473684210523E-2</v>
      </c>
    </row>
    <row r="3553" spans="1:8">
      <c r="A3553" s="132">
        <v>233019</v>
      </c>
      <c r="B3553" s="133" t="s">
        <v>1145</v>
      </c>
      <c r="C3553" s="134" t="s">
        <v>129</v>
      </c>
      <c r="D3553" s="134" t="s">
        <v>129</v>
      </c>
      <c r="E3553" s="134" t="s">
        <v>129</v>
      </c>
      <c r="F3553" s="134" t="s">
        <v>129</v>
      </c>
      <c r="G3553" s="135" t="s">
        <v>129</v>
      </c>
      <c r="H3553" s="137" t="str">
        <f>IFERROR((Table19[[#This Row],[_202310]]-Table19[[#This Row],[_201910]])/Table19[[#This Row],[_201910]]*1,"")</f>
        <v/>
      </c>
    </row>
    <row r="3554" spans="1:8">
      <c r="A3554" s="132">
        <v>233019</v>
      </c>
      <c r="B3554" s="133" t="s">
        <v>1146</v>
      </c>
      <c r="C3554" s="134">
        <v>167</v>
      </c>
      <c r="D3554" s="134">
        <v>162</v>
      </c>
      <c r="E3554" s="134">
        <v>293</v>
      </c>
      <c r="F3554" s="134">
        <v>162</v>
      </c>
      <c r="G3554" s="135">
        <v>148</v>
      </c>
      <c r="H3554" s="137">
        <f>IFERROR((Table19[[#This Row],[_202310]]-Table19[[#This Row],[_201910]])/Table19[[#This Row],[_201910]]*1,"")</f>
        <v>-0.11377245508982035</v>
      </c>
    </row>
    <row r="3555" spans="1:8">
      <c r="A3555" s="132">
        <v>233019</v>
      </c>
      <c r="B3555" s="133" t="s">
        <v>1147</v>
      </c>
      <c r="C3555" s="134">
        <v>7</v>
      </c>
      <c r="D3555" s="134">
        <v>3</v>
      </c>
      <c r="E3555" s="134">
        <v>5</v>
      </c>
      <c r="F3555" s="134">
        <v>4</v>
      </c>
      <c r="G3555" s="135">
        <v>8</v>
      </c>
      <c r="H3555" s="137">
        <f>IFERROR((Table19[[#This Row],[_202310]]-Table19[[#This Row],[_201910]])/Table19[[#This Row],[_201910]]*1,"")</f>
        <v>0.14285714285714285</v>
      </c>
    </row>
    <row r="3556" spans="1:8">
      <c r="A3556" s="132">
        <v>233019</v>
      </c>
      <c r="B3556" s="133" t="s">
        <v>1148</v>
      </c>
      <c r="C3556" s="134">
        <v>72</v>
      </c>
      <c r="D3556" s="134">
        <v>63</v>
      </c>
      <c r="E3556" s="134">
        <v>64</v>
      </c>
      <c r="F3556" s="134">
        <v>53</v>
      </c>
      <c r="G3556" s="135">
        <v>49</v>
      </c>
      <c r="H3556" s="137">
        <f>IFERROR((Table19[[#This Row],[_202310]]-Table19[[#This Row],[_201910]])/Table19[[#This Row],[_201910]]*1,"")</f>
        <v>-0.31944444444444442</v>
      </c>
    </row>
    <row r="3557" spans="1:8">
      <c r="A3557" s="132">
        <v>233019</v>
      </c>
      <c r="B3557" s="133" t="s">
        <v>1149</v>
      </c>
      <c r="C3557" s="134">
        <v>227</v>
      </c>
      <c r="D3557" s="134">
        <v>203</v>
      </c>
      <c r="E3557" s="134">
        <v>210</v>
      </c>
      <c r="F3557" s="134">
        <v>170</v>
      </c>
      <c r="G3557" s="135">
        <v>137</v>
      </c>
      <c r="H3557" s="137">
        <f>IFERROR((Table19[[#This Row],[_202310]]-Table19[[#This Row],[_201910]])/Table19[[#This Row],[_201910]]*1,"")</f>
        <v>-0.3964757709251101</v>
      </c>
    </row>
    <row r="3558" spans="1:8">
      <c r="A3558" s="132">
        <v>233019</v>
      </c>
      <c r="B3558" s="133" t="s">
        <v>1150</v>
      </c>
      <c r="C3558" s="134">
        <v>306</v>
      </c>
      <c r="D3558" s="134">
        <v>269</v>
      </c>
      <c r="E3558" s="134">
        <v>279</v>
      </c>
      <c r="F3558" s="134">
        <v>227</v>
      </c>
      <c r="G3558" s="135">
        <v>194</v>
      </c>
      <c r="H3558" s="137">
        <f>IFERROR((Table19[[#This Row],[_202310]]-Table19[[#This Row],[_201910]])/Table19[[#This Row],[_201910]]*1,"")</f>
        <v>-0.36601307189542481</v>
      </c>
    </row>
    <row r="3559" spans="1:8">
      <c r="A3559" s="132">
        <v>233019</v>
      </c>
      <c r="B3559" s="133" t="s">
        <v>1151</v>
      </c>
      <c r="C3559" s="134">
        <v>35</v>
      </c>
      <c r="D3559" s="134">
        <v>38</v>
      </c>
      <c r="E3559" s="134">
        <v>51</v>
      </c>
      <c r="F3559" s="134">
        <v>42</v>
      </c>
      <c r="G3559" s="135">
        <v>43</v>
      </c>
      <c r="H3559" s="137">
        <f>IFERROR((Table19[[#This Row],[_202310]]-Table19[[#This Row],[_201910]])/Table19[[#This Row],[_201910]]*1,"")</f>
        <v>0.22857142857142856</v>
      </c>
    </row>
    <row r="3560" spans="1:8">
      <c r="A3560" s="132">
        <v>233019</v>
      </c>
      <c r="B3560" s="133" t="s">
        <v>1152</v>
      </c>
      <c r="C3560" s="134">
        <v>17</v>
      </c>
      <c r="D3560" s="134">
        <v>15</v>
      </c>
      <c r="E3560" s="134">
        <v>12</v>
      </c>
      <c r="F3560" s="134">
        <v>15</v>
      </c>
      <c r="G3560" s="135">
        <v>17</v>
      </c>
      <c r="H3560" s="137">
        <f>IFERROR((Table19[[#This Row],[_202310]]-Table19[[#This Row],[_201910]])/Table19[[#This Row],[_201910]]*1,"")</f>
        <v>0</v>
      </c>
    </row>
    <row r="3561" spans="1:8">
      <c r="A3561" s="132">
        <v>233019</v>
      </c>
      <c r="B3561" s="133" t="s">
        <v>1153</v>
      </c>
      <c r="C3561" s="134">
        <v>1</v>
      </c>
      <c r="D3561" s="134">
        <v>1</v>
      </c>
      <c r="E3561" s="134">
        <v>1</v>
      </c>
      <c r="F3561" s="134">
        <v>1</v>
      </c>
      <c r="G3561" s="135">
        <v>2</v>
      </c>
      <c r="H3561" s="137">
        <f>IFERROR((Table19[[#This Row],[_202310]]-Table19[[#This Row],[_201910]])/Table19[[#This Row],[_201910]]*1,"")</f>
        <v>1</v>
      </c>
    </row>
    <row r="3562" spans="1:8">
      <c r="A3562" s="132">
        <v>233019</v>
      </c>
      <c r="B3562" s="133" t="s">
        <v>1154</v>
      </c>
      <c r="C3562" s="134">
        <v>15</v>
      </c>
      <c r="D3562" s="134">
        <v>15</v>
      </c>
      <c r="E3562" s="134">
        <v>11</v>
      </c>
      <c r="F3562" s="134">
        <v>14</v>
      </c>
      <c r="G3562" s="135">
        <v>14</v>
      </c>
      <c r="H3562" s="137">
        <f>IFERROR((Table19[[#This Row],[_202310]]-Table19[[#This Row],[_201910]])/Table19[[#This Row],[_201910]]*1,"")</f>
        <v>-6.6666666666666666E-2</v>
      </c>
    </row>
    <row r="3563" spans="1:8">
      <c r="A3563" s="132">
        <v>233019</v>
      </c>
      <c r="B3563" s="133" t="s">
        <v>1155</v>
      </c>
      <c r="C3563" s="134">
        <v>48</v>
      </c>
      <c r="D3563" s="134">
        <v>47</v>
      </c>
      <c r="E3563" s="134">
        <v>37</v>
      </c>
      <c r="F3563" s="134">
        <v>44</v>
      </c>
      <c r="G3563" s="135">
        <v>40</v>
      </c>
      <c r="H3563" s="137">
        <f>IFERROR((Table19[[#This Row],[_202310]]-Table19[[#This Row],[_201910]])/Table19[[#This Row],[_201910]]*1,"")</f>
        <v>-0.16666666666666666</v>
      </c>
    </row>
    <row r="3564" spans="1:8">
      <c r="A3564" s="132">
        <v>233772</v>
      </c>
      <c r="B3564" s="133" t="s">
        <v>1130</v>
      </c>
      <c r="C3564" s="134">
        <v>4165</v>
      </c>
      <c r="D3564" s="134">
        <v>3688</v>
      </c>
      <c r="E3564" s="134">
        <v>3591</v>
      </c>
      <c r="F3564" s="134">
        <v>3073</v>
      </c>
      <c r="G3564" s="135">
        <v>2827</v>
      </c>
      <c r="H3564" s="137">
        <f>IFERROR((Table19[[#This Row],[_202310]]-Table19[[#This Row],[_201910]])/Table19[[#This Row],[_201910]]*1,"")</f>
        <v>-0.32124849939975991</v>
      </c>
    </row>
    <row r="3565" spans="1:8">
      <c r="A3565" s="132">
        <v>233772</v>
      </c>
      <c r="B3565" s="133" t="s">
        <v>1131</v>
      </c>
      <c r="C3565" s="134">
        <v>0</v>
      </c>
      <c r="D3565" s="134">
        <v>0</v>
      </c>
      <c r="E3565" s="134">
        <v>0</v>
      </c>
      <c r="F3565" s="134">
        <v>0</v>
      </c>
      <c r="G3565" s="135">
        <v>0</v>
      </c>
      <c r="H3565" s="137" t="str">
        <f>IFERROR((Table19[[#This Row],[_202310]]-Table19[[#This Row],[_201910]])/Table19[[#This Row],[_201910]]*1,"")</f>
        <v/>
      </c>
    </row>
    <row r="3566" spans="1:8">
      <c r="A3566" s="132">
        <v>233772</v>
      </c>
      <c r="B3566" s="133" t="s">
        <v>1132</v>
      </c>
      <c r="C3566" s="134">
        <v>4165</v>
      </c>
      <c r="D3566" s="134">
        <v>3688</v>
      </c>
      <c r="E3566" s="134">
        <v>3591</v>
      </c>
      <c r="F3566" s="134">
        <v>3073</v>
      </c>
      <c r="G3566" s="135">
        <v>2827</v>
      </c>
      <c r="H3566" s="137">
        <f>IFERROR((Table19[[#This Row],[_202310]]-Table19[[#This Row],[_201910]])/Table19[[#This Row],[_201910]]*1,"")</f>
        <v>-0.32124849939975991</v>
      </c>
    </row>
    <row r="3567" spans="1:8">
      <c r="A3567" s="132">
        <v>233772</v>
      </c>
      <c r="B3567" s="133" t="s">
        <v>1133</v>
      </c>
      <c r="C3567" s="134">
        <v>185</v>
      </c>
      <c r="D3567" s="134">
        <v>202</v>
      </c>
      <c r="E3567" s="134">
        <v>189</v>
      </c>
      <c r="F3567" s="134">
        <v>167</v>
      </c>
      <c r="G3567" s="135">
        <v>224</v>
      </c>
      <c r="H3567" s="137">
        <f>IFERROR((Table19[[#This Row],[_202310]]-Table19[[#This Row],[_201910]])/Table19[[#This Row],[_201910]]*1,"")</f>
        <v>0.21081081081081082</v>
      </c>
    </row>
    <row r="3568" spans="1:8">
      <c r="A3568" s="132">
        <v>233772</v>
      </c>
      <c r="B3568" s="133" t="s">
        <v>1134</v>
      </c>
      <c r="C3568" s="134">
        <v>602</v>
      </c>
      <c r="D3568" s="134">
        <v>627</v>
      </c>
      <c r="E3568" s="134">
        <v>682</v>
      </c>
      <c r="F3568" s="134">
        <v>590</v>
      </c>
      <c r="G3568" s="135">
        <v>561</v>
      </c>
      <c r="H3568" s="137">
        <f>IFERROR((Table19[[#This Row],[_202310]]-Table19[[#This Row],[_201910]])/Table19[[#This Row],[_201910]]*1,"")</f>
        <v>-6.8106312292358806E-2</v>
      </c>
    </row>
    <row r="3569" spans="1:8">
      <c r="A3569" s="132">
        <v>233772</v>
      </c>
      <c r="B3569" s="133" t="s">
        <v>1135</v>
      </c>
      <c r="C3569" s="134" t="s">
        <v>129</v>
      </c>
      <c r="D3569" s="134" t="s">
        <v>129</v>
      </c>
      <c r="E3569" s="134" t="s">
        <v>129</v>
      </c>
      <c r="F3569" s="134" t="s">
        <v>129</v>
      </c>
      <c r="G3569" s="135" t="s">
        <v>129</v>
      </c>
      <c r="H3569" s="137" t="str">
        <f>IFERROR((Table19[[#This Row],[_202310]]-Table19[[#This Row],[_201910]])/Table19[[#This Row],[_201910]]*1,"")</f>
        <v/>
      </c>
    </row>
    <row r="3570" spans="1:8">
      <c r="A3570" s="132">
        <v>233772</v>
      </c>
      <c r="B3570" s="133" t="s">
        <v>1136</v>
      </c>
      <c r="C3570" s="134">
        <v>787</v>
      </c>
      <c r="D3570" s="134">
        <v>829</v>
      </c>
      <c r="E3570" s="134">
        <v>871</v>
      </c>
      <c r="F3570" s="134">
        <v>757</v>
      </c>
      <c r="G3570" s="135">
        <v>785</v>
      </c>
      <c r="H3570" s="137">
        <f>IFERROR((Table19[[#This Row],[_202310]]-Table19[[#This Row],[_201910]])/Table19[[#This Row],[_201910]]*1,"")</f>
        <v>-2.5412960609911056E-3</v>
      </c>
    </row>
    <row r="3571" spans="1:8">
      <c r="A3571" s="132">
        <v>233772</v>
      </c>
      <c r="B3571" s="133" t="s">
        <v>1137</v>
      </c>
      <c r="C3571" s="134">
        <v>19</v>
      </c>
      <c r="D3571" s="134">
        <v>22</v>
      </c>
      <c r="E3571" s="134">
        <v>24</v>
      </c>
      <c r="F3571" s="134">
        <v>25</v>
      </c>
      <c r="G3571" s="135">
        <v>28</v>
      </c>
      <c r="H3571" s="137">
        <f>IFERROR((Table19[[#This Row],[_202310]]-Table19[[#This Row],[_201910]])/Table19[[#This Row],[_201910]]*1,"")</f>
        <v>0.47368421052631576</v>
      </c>
    </row>
    <row r="3572" spans="1:8">
      <c r="A3572" s="132">
        <v>233772</v>
      </c>
      <c r="B3572" s="133" t="s">
        <v>1138</v>
      </c>
      <c r="C3572" s="134">
        <v>225</v>
      </c>
      <c r="D3572" s="134">
        <v>236</v>
      </c>
      <c r="E3572" s="134">
        <v>219</v>
      </c>
      <c r="F3572" s="134">
        <v>186</v>
      </c>
      <c r="G3572" s="135">
        <v>233</v>
      </c>
      <c r="H3572" s="137">
        <f>IFERROR((Table19[[#This Row],[_202310]]-Table19[[#This Row],[_201910]])/Table19[[#This Row],[_201910]]*1,"")</f>
        <v>3.5555555555555556E-2</v>
      </c>
    </row>
    <row r="3573" spans="1:8">
      <c r="A3573" s="132">
        <v>233772</v>
      </c>
      <c r="B3573" s="133" t="s">
        <v>1139</v>
      </c>
      <c r="C3573" s="134">
        <v>776</v>
      </c>
      <c r="D3573" s="134">
        <v>774</v>
      </c>
      <c r="E3573" s="134">
        <v>815</v>
      </c>
      <c r="F3573" s="134">
        <v>682</v>
      </c>
      <c r="G3573" s="135">
        <v>656</v>
      </c>
      <c r="H3573" s="137">
        <f>IFERROR((Table19[[#This Row],[_202310]]-Table19[[#This Row],[_201910]])/Table19[[#This Row],[_201910]]*1,"")</f>
        <v>-0.15463917525773196</v>
      </c>
    </row>
    <row r="3574" spans="1:8">
      <c r="A3574" s="132">
        <v>233772</v>
      </c>
      <c r="B3574" s="133" t="s">
        <v>1140</v>
      </c>
      <c r="C3574" s="134" t="s">
        <v>129</v>
      </c>
      <c r="D3574" s="134" t="s">
        <v>129</v>
      </c>
      <c r="E3574" s="134" t="s">
        <v>129</v>
      </c>
      <c r="F3574" s="134" t="s">
        <v>129</v>
      </c>
      <c r="G3574" s="135" t="s">
        <v>129</v>
      </c>
      <c r="H3574" s="137" t="str">
        <f>IFERROR((Table19[[#This Row],[_202310]]-Table19[[#This Row],[_201910]])/Table19[[#This Row],[_201910]]*1,"")</f>
        <v/>
      </c>
    </row>
    <row r="3575" spans="1:8">
      <c r="A3575" s="132">
        <v>233772</v>
      </c>
      <c r="B3575" s="133" t="s">
        <v>1141</v>
      </c>
      <c r="C3575" s="134">
        <v>1001</v>
      </c>
      <c r="D3575" s="134">
        <v>1010</v>
      </c>
      <c r="E3575" s="134">
        <v>1034</v>
      </c>
      <c r="F3575" s="134">
        <v>868</v>
      </c>
      <c r="G3575" s="135">
        <v>889</v>
      </c>
      <c r="H3575" s="137">
        <f>IFERROR((Table19[[#This Row],[_202310]]-Table19[[#This Row],[_201910]])/Table19[[#This Row],[_201910]]*1,"")</f>
        <v>-0.11188811188811189</v>
      </c>
    </row>
    <row r="3576" spans="1:8">
      <c r="A3576" s="132">
        <v>233772</v>
      </c>
      <c r="B3576" s="133" t="s">
        <v>1142</v>
      </c>
      <c r="C3576" s="134">
        <v>24</v>
      </c>
      <c r="D3576" s="134">
        <v>27</v>
      </c>
      <c r="E3576" s="134">
        <v>29</v>
      </c>
      <c r="F3576" s="134">
        <v>28</v>
      </c>
      <c r="G3576" s="135">
        <v>31</v>
      </c>
      <c r="H3576" s="137">
        <f>IFERROR((Table19[[#This Row],[_202310]]-Table19[[#This Row],[_201910]])/Table19[[#This Row],[_201910]]*1,"")</f>
        <v>0.29166666666666669</v>
      </c>
    </row>
    <row r="3577" spans="1:8">
      <c r="A3577" s="132">
        <v>233772</v>
      </c>
      <c r="B3577" s="133" t="s">
        <v>1143</v>
      </c>
      <c r="C3577" s="134">
        <v>247</v>
      </c>
      <c r="D3577" s="134">
        <v>251</v>
      </c>
      <c r="E3577" s="134">
        <v>230</v>
      </c>
      <c r="F3577" s="134">
        <v>196</v>
      </c>
      <c r="G3577" s="135">
        <v>239</v>
      </c>
      <c r="H3577" s="137">
        <f>IFERROR((Table19[[#This Row],[_202310]]-Table19[[#This Row],[_201910]])/Table19[[#This Row],[_201910]]*1,"")</f>
        <v>-3.2388663967611336E-2</v>
      </c>
    </row>
    <row r="3578" spans="1:8">
      <c r="A3578" s="132">
        <v>233772</v>
      </c>
      <c r="B3578" s="133" t="s">
        <v>1144</v>
      </c>
      <c r="C3578" s="134">
        <v>826</v>
      </c>
      <c r="D3578" s="134">
        <v>818</v>
      </c>
      <c r="E3578" s="134">
        <v>850</v>
      </c>
      <c r="F3578" s="134">
        <v>709</v>
      </c>
      <c r="G3578" s="135">
        <v>684</v>
      </c>
      <c r="H3578" s="137">
        <f>IFERROR((Table19[[#This Row],[_202310]]-Table19[[#This Row],[_201910]])/Table19[[#This Row],[_201910]]*1,"")</f>
        <v>-0.17191283292978207</v>
      </c>
    </row>
    <row r="3579" spans="1:8">
      <c r="A3579" s="132">
        <v>233772</v>
      </c>
      <c r="B3579" s="133" t="s">
        <v>1145</v>
      </c>
      <c r="C3579" s="134" t="s">
        <v>129</v>
      </c>
      <c r="D3579" s="134" t="s">
        <v>129</v>
      </c>
      <c r="E3579" s="134" t="s">
        <v>129</v>
      </c>
      <c r="F3579" s="134" t="s">
        <v>129</v>
      </c>
      <c r="G3579" s="135" t="s">
        <v>129</v>
      </c>
      <c r="H3579" s="137" t="str">
        <f>IFERROR((Table19[[#This Row],[_202310]]-Table19[[#This Row],[_201910]])/Table19[[#This Row],[_201910]]*1,"")</f>
        <v/>
      </c>
    </row>
    <row r="3580" spans="1:8">
      <c r="A3580" s="132">
        <v>233772</v>
      </c>
      <c r="B3580" s="133" t="s">
        <v>1146</v>
      </c>
      <c r="C3580" s="134">
        <v>1073</v>
      </c>
      <c r="D3580" s="134">
        <v>1069</v>
      </c>
      <c r="E3580" s="134">
        <v>1080</v>
      </c>
      <c r="F3580" s="134">
        <v>905</v>
      </c>
      <c r="G3580" s="135">
        <v>923</v>
      </c>
      <c r="H3580" s="137">
        <f>IFERROR((Table19[[#This Row],[_202310]]-Table19[[#This Row],[_201910]])/Table19[[#This Row],[_201910]]*1,"")</f>
        <v>-0.13979496738117428</v>
      </c>
    </row>
    <row r="3581" spans="1:8">
      <c r="A3581" s="132">
        <v>233772</v>
      </c>
      <c r="B3581" s="133" t="s">
        <v>1147</v>
      </c>
      <c r="C3581" s="134">
        <v>71</v>
      </c>
      <c r="D3581" s="134">
        <v>51</v>
      </c>
      <c r="E3581" s="134">
        <v>45</v>
      </c>
      <c r="F3581" s="134">
        <v>44</v>
      </c>
      <c r="G3581" s="135">
        <v>74</v>
      </c>
      <c r="H3581" s="137">
        <f>IFERROR((Table19[[#This Row],[_202310]]-Table19[[#This Row],[_201910]])/Table19[[#This Row],[_201910]]*1,"")</f>
        <v>4.2253521126760563E-2</v>
      </c>
    </row>
    <row r="3582" spans="1:8">
      <c r="A3582" s="132">
        <v>233772</v>
      </c>
      <c r="B3582" s="133" t="s">
        <v>1148</v>
      </c>
      <c r="C3582" s="134">
        <v>1062</v>
      </c>
      <c r="D3582" s="134">
        <v>857</v>
      </c>
      <c r="E3582" s="134">
        <v>795</v>
      </c>
      <c r="F3582" s="134">
        <v>700</v>
      </c>
      <c r="G3582" s="135">
        <v>573</v>
      </c>
      <c r="H3582" s="137">
        <f>IFERROR((Table19[[#This Row],[_202310]]-Table19[[#This Row],[_201910]])/Table19[[#This Row],[_201910]]*1,"")</f>
        <v>-0.46045197740112992</v>
      </c>
    </row>
    <row r="3583" spans="1:8">
      <c r="A3583" s="132">
        <v>233772</v>
      </c>
      <c r="B3583" s="133" t="s">
        <v>1149</v>
      </c>
      <c r="C3583" s="134">
        <v>1959</v>
      </c>
      <c r="D3583" s="134">
        <v>1711</v>
      </c>
      <c r="E3583" s="134">
        <v>1671</v>
      </c>
      <c r="F3583" s="134">
        <v>1424</v>
      </c>
      <c r="G3583" s="135">
        <v>1257</v>
      </c>
      <c r="H3583" s="137">
        <f>IFERROR((Table19[[#This Row],[_202310]]-Table19[[#This Row],[_201910]])/Table19[[#This Row],[_201910]]*1,"")</f>
        <v>-0.35834609494640124</v>
      </c>
    </row>
    <row r="3584" spans="1:8">
      <c r="A3584" s="132">
        <v>233772</v>
      </c>
      <c r="B3584" s="133" t="s">
        <v>1150</v>
      </c>
      <c r="C3584" s="134">
        <v>3092</v>
      </c>
      <c r="D3584" s="134">
        <v>2619</v>
      </c>
      <c r="E3584" s="134">
        <v>2511</v>
      </c>
      <c r="F3584" s="134">
        <v>2168</v>
      </c>
      <c r="G3584" s="135">
        <v>1904</v>
      </c>
      <c r="H3584" s="137">
        <f>IFERROR((Table19[[#This Row],[_202310]]-Table19[[#This Row],[_201910]])/Table19[[#This Row],[_201910]]*1,"")</f>
        <v>-0.38421733505821476</v>
      </c>
    </row>
    <row r="3585" spans="1:8">
      <c r="A3585" s="132">
        <v>233772</v>
      </c>
      <c r="B3585" s="133" t="s">
        <v>1151</v>
      </c>
      <c r="C3585" s="134">
        <v>26</v>
      </c>
      <c r="D3585" s="134">
        <v>29</v>
      </c>
      <c r="E3585" s="134">
        <v>30</v>
      </c>
      <c r="F3585" s="134">
        <v>29</v>
      </c>
      <c r="G3585" s="135">
        <v>33</v>
      </c>
      <c r="H3585" s="137">
        <f>IFERROR((Table19[[#This Row],[_202310]]-Table19[[#This Row],[_201910]])/Table19[[#This Row],[_201910]]*1,"")</f>
        <v>0.26923076923076922</v>
      </c>
    </row>
    <row r="3586" spans="1:8">
      <c r="A3586" s="132">
        <v>233772</v>
      </c>
      <c r="B3586" s="133" t="s">
        <v>1152</v>
      </c>
      <c r="C3586" s="134">
        <v>27</v>
      </c>
      <c r="D3586" s="134">
        <v>25</v>
      </c>
      <c r="E3586" s="134">
        <v>23</v>
      </c>
      <c r="F3586" s="134">
        <v>24</v>
      </c>
      <c r="G3586" s="135">
        <v>23</v>
      </c>
      <c r="H3586" s="137">
        <f>IFERROR((Table19[[#This Row],[_202310]]-Table19[[#This Row],[_201910]])/Table19[[#This Row],[_201910]]*1,"")</f>
        <v>-0.14814814814814814</v>
      </c>
    </row>
    <row r="3587" spans="1:8">
      <c r="A3587" s="132">
        <v>233772</v>
      </c>
      <c r="B3587" s="133" t="s">
        <v>1153</v>
      </c>
      <c r="C3587" s="134">
        <v>2</v>
      </c>
      <c r="D3587" s="134">
        <v>1</v>
      </c>
      <c r="E3587" s="134">
        <v>1</v>
      </c>
      <c r="F3587" s="134">
        <v>1</v>
      </c>
      <c r="G3587" s="135">
        <v>3</v>
      </c>
      <c r="H3587" s="137">
        <f>IFERROR((Table19[[#This Row],[_202310]]-Table19[[#This Row],[_201910]])/Table19[[#This Row],[_201910]]*1,"")</f>
        <v>0.5</v>
      </c>
    </row>
    <row r="3588" spans="1:8">
      <c r="A3588" s="132">
        <v>233772</v>
      </c>
      <c r="B3588" s="133" t="s">
        <v>1154</v>
      </c>
      <c r="C3588" s="134">
        <v>25</v>
      </c>
      <c r="D3588" s="134">
        <v>23</v>
      </c>
      <c r="E3588" s="134">
        <v>22</v>
      </c>
      <c r="F3588" s="134">
        <v>23</v>
      </c>
      <c r="G3588" s="135">
        <v>20</v>
      </c>
      <c r="H3588" s="137">
        <f>IFERROR((Table19[[#This Row],[_202310]]-Table19[[#This Row],[_201910]])/Table19[[#This Row],[_201910]]*1,"")</f>
        <v>-0.2</v>
      </c>
    </row>
    <row r="3589" spans="1:8">
      <c r="A3589" s="132">
        <v>233772</v>
      </c>
      <c r="B3589" s="133" t="s">
        <v>1155</v>
      </c>
      <c r="C3589" s="134">
        <v>47</v>
      </c>
      <c r="D3589" s="134">
        <v>46</v>
      </c>
      <c r="E3589" s="134">
        <v>47</v>
      </c>
      <c r="F3589" s="134">
        <v>46</v>
      </c>
      <c r="G3589" s="135">
        <v>44</v>
      </c>
      <c r="H3589" s="137">
        <f>IFERROR((Table19[[#This Row],[_202310]]-Table19[[#This Row],[_201910]])/Table19[[#This Row],[_201910]]*1,"")</f>
        <v>-6.3829787234042548E-2</v>
      </c>
    </row>
    <row r="3590" spans="1:8">
      <c r="A3590" s="132">
        <v>234669</v>
      </c>
      <c r="B3590" s="133" t="s">
        <v>1130</v>
      </c>
      <c r="C3590" s="134">
        <v>1282</v>
      </c>
      <c r="D3590" s="134">
        <v>1443</v>
      </c>
      <c r="E3590" s="134">
        <v>1532</v>
      </c>
      <c r="F3590" s="134">
        <v>1194</v>
      </c>
      <c r="G3590" s="135">
        <v>1174</v>
      </c>
      <c r="H3590" s="137">
        <f>IFERROR((Table19[[#This Row],[_202310]]-Table19[[#This Row],[_201910]])/Table19[[#This Row],[_201910]]*1,"")</f>
        <v>-8.4243369734789394E-2</v>
      </c>
    </row>
    <row r="3591" spans="1:8">
      <c r="A3591" s="132">
        <v>234669</v>
      </c>
      <c r="B3591" s="133" t="s">
        <v>1131</v>
      </c>
      <c r="C3591" s="134">
        <v>0</v>
      </c>
      <c r="D3591" s="134">
        <v>0</v>
      </c>
      <c r="E3591" s="134">
        <v>0</v>
      </c>
      <c r="F3591" s="134">
        <v>0</v>
      </c>
      <c r="G3591" s="135">
        <v>0</v>
      </c>
      <c r="H3591" s="137" t="str">
        <f>IFERROR((Table19[[#This Row],[_202310]]-Table19[[#This Row],[_201910]])/Table19[[#This Row],[_201910]]*1,"")</f>
        <v/>
      </c>
    </row>
    <row r="3592" spans="1:8">
      <c r="A3592" s="132">
        <v>234669</v>
      </c>
      <c r="B3592" s="133" t="s">
        <v>1132</v>
      </c>
      <c r="C3592" s="134">
        <v>1282</v>
      </c>
      <c r="D3592" s="134">
        <v>1443</v>
      </c>
      <c r="E3592" s="134">
        <v>1532</v>
      </c>
      <c r="F3592" s="134">
        <v>1194</v>
      </c>
      <c r="G3592" s="135">
        <v>1174</v>
      </c>
      <c r="H3592" s="137">
        <f>IFERROR((Table19[[#This Row],[_202310]]-Table19[[#This Row],[_201910]])/Table19[[#This Row],[_201910]]*1,"")</f>
        <v>-8.4243369734789394E-2</v>
      </c>
    </row>
    <row r="3593" spans="1:8">
      <c r="A3593" s="132">
        <v>234669</v>
      </c>
      <c r="B3593" s="133" t="s">
        <v>1133</v>
      </c>
      <c r="C3593" s="134">
        <v>81</v>
      </c>
      <c r="D3593" s="134">
        <v>96</v>
      </c>
      <c r="E3593" s="134">
        <v>36</v>
      </c>
      <c r="F3593" s="134">
        <v>22</v>
      </c>
      <c r="G3593" s="135">
        <v>71</v>
      </c>
      <c r="H3593" s="137">
        <f>IFERROR((Table19[[#This Row],[_202310]]-Table19[[#This Row],[_201910]])/Table19[[#This Row],[_201910]]*1,"")</f>
        <v>-0.12345679012345678</v>
      </c>
    </row>
    <row r="3594" spans="1:8">
      <c r="A3594" s="132">
        <v>234669</v>
      </c>
      <c r="B3594" s="133" t="s">
        <v>1134</v>
      </c>
      <c r="C3594" s="134">
        <v>302</v>
      </c>
      <c r="D3594" s="134">
        <v>397</v>
      </c>
      <c r="E3594" s="134">
        <v>431</v>
      </c>
      <c r="F3594" s="134">
        <v>353</v>
      </c>
      <c r="G3594" s="135">
        <v>347</v>
      </c>
      <c r="H3594" s="137">
        <f>IFERROR((Table19[[#This Row],[_202310]]-Table19[[#This Row],[_201910]])/Table19[[#This Row],[_201910]]*1,"")</f>
        <v>0.1490066225165563</v>
      </c>
    </row>
    <row r="3595" spans="1:8">
      <c r="A3595" s="132">
        <v>234669</v>
      </c>
      <c r="B3595" s="133" t="s">
        <v>1135</v>
      </c>
      <c r="C3595" s="134">
        <v>4</v>
      </c>
      <c r="D3595" s="134">
        <v>6</v>
      </c>
      <c r="E3595" s="134">
        <v>8</v>
      </c>
      <c r="F3595" s="134">
        <v>11</v>
      </c>
      <c r="G3595" s="135">
        <v>15</v>
      </c>
      <c r="H3595" s="137">
        <f>IFERROR((Table19[[#This Row],[_202310]]-Table19[[#This Row],[_201910]])/Table19[[#This Row],[_201910]]*1,"")</f>
        <v>2.75</v>
      </c>
    </row>
    <row r="3596" spans="1:8">
      <c r="A3596" s="132">
        <v>234669</v>
      </c>
      <c r="B3596" s="133" t="s">
        <v>1136</v>
      </c>
      <c r="C3596" s="134">
        <v>387</v>
      </c>
      <c r="D3596" s="134">
        <v>499</v>
      </c>
      <c r="E3596" s="134">
        <v>475</v>
      </c>
      <c r="F3596" s="134">
        <v>386</v>
      </c>
      <c r="G3596" s="135">
        <v>433</v>
      </c>
      <c r="H3596" s="137">
        <f>IFERROR((Table19[[#This Row],[_202310]]-Table19[[#This Row],[_201910]])/Table19[[#This Row],[_201910]]*1,"")</f>
        <v>0.11886304909560723</v>
      </c>
    </row>
    <row r="3597" spans="1:8">
      <c r="A3597" s="132">
        <v>234669</v>
      </c>
      <c r="B3597" s="133" t="s">
        <v>1137</v>
      </c>
      <c r="C3597" s="134">
        <v>30</v>
      </c>
      <c r="D3597" s="134">
        <v>35</v>
      </c>
      <c r="E3597" s="134">
        <v>31</v>
      </c>
      <c r="F3597" s="134">
        <v>32</v>
      </c>
      <c r="G3597" s="135">
        <v>37</v>
      </c>
      <c r="H3597" s="137">
        <f>IFERROR((Table19[[#This Row],[_202310]]-Table19[[#This Row],[_201910]])/Table19[[#This Row],[_201910]]*1,"")</f>
        <v>0.23333333333333334</v>
      </c>
    </row>
    <row r="3598" spans="1:8">
      <c r="A3598" s="132">
        <v>234669</v>
      </c>
      <c r="B3598" s="133" t="s">
        <v>1138</v>
      </c>
      <c r="C3598" s="134">
        <v>82</v>
      </c>
      <c r="D3598" s="134">
        <v>100</v>
      </c>
      <c r="E3598" s="134">
        <v>35</v>
      </c>
      <c r="F3598" s="134">
        <v>20</v>
      </c>
      <c r="G3598" s="135">
        <v>69</v>
      </c>
      <c r="H3598" s="137">
        <f>IFERROR((Table19[[#This Row],[_202310]]-Table19[[#This Row],[_201910]])/Table19[[#This Row],[_201910]]*1,"")</f>
        <v>-0.15853658536585366</v>
      </c>
    </row>
    <row r="3599" spans="1:8">
      <c r="A3599" s="132">
        <v>234669</v>
      </c>
      <c r="B3599" s="133" t="s">
        <v>1139</v>
      </c>
      <c r="C3599" s="134">
        <v>326</v>
      </c>
      <c r="D3599" s="134">
        <v>437</v>
      </c>
      <c r="E3599" s="134">
        <v>471</v>
      </c>
      <c r="F3599" s="134">
        <v>383</v>
      </c>
      <c r="G3599" s="135">
        <v>379</v>
      </c>
      <c r="H3599" s="137">
        <f>IFERROR((Table19[[#This Row],[_202310]]-Table19[[#This Row],[_201910]])/Table19[[#This Row],[_201910]]*1,"")</f>
        <v>0.16257668711656442</v>
      </c>
    </row>
    <row r="3600" spans="1:8">
      <c r="A3600" s="132">
        <v>234669</v>
      </c>
      <c r="B3600" s="133" t="s">
        <v>1140</v>
      </c>
      <c r="C3600" s="134">
        <v>14</v>
      </c>
      <c r="D3600" s="134">
        <v>22</v>
      </c>
      <c r="E3600" s="134">
        <v>31</v>
      </c>
      <c r="F3600" s="134">
        <v>25</v>
      </c>
      <c r="G3600" s="135">
        <v>37</v>
      </c>
      <c r="H3600" s="137">
        <f>IFERROR((Table19[[#This Row],[_202310]]-Table19[[#This Row],[_201910]])/Table19[[#This Row],[_201910]]*1,"")</f>
        <v>1.6428571428571428</v>
      </c>
    </row>
    <row r="3601" spans="1:8">
      <c r="A3601" s="132">
        <v>234669</v>
      </c>
      <c r="B3601" s="133" t="s">
        <v>1141</v>
      </c>
      <c r="C3601" s="134">
        <v>422</v>
      </c>
      <c r="D3601" s="134">
        <v>559</v>
      </c>
      <c r="E3601" s="134">
        <v>537</v>
      </c>
      <c r="F3601" s="134">
        <v>428</v>
      </c>
      <c r="G3601" s="135">
        <v>485</v>
      </c>
      <c r="H3601" s="137">
        <f>IFERROR((Table19[[#This Row],[_202310]]-Table19[[#This Row],[_201910]])/Table19[[#This Row],[_201910]]*1,"")</f>
        <v>0.14928909952606634</v>
      </c>
    </row>
    <row r="3602" spans="1:8">
      <c r="A3602" s="132">
        <v>234669</v>
      </c>
      <c r="B3602" s="133" t="s">
        <v>1142</v>
      </c>
      <c r="C3602" s="134">
        <v>33</v>
      </c>
      <c r="D3602" s="134">
        <v>39</v>
      </c>
      <c r="E3602" s="134">
        <v>35</v>
      </c>
      <c r="F3602" s="134">
        <v>36</v>
      </c>
      <c r="G3602" s="135">
        <v>41</v>
      </c>
      <c r="H3602" s="137">
        <f>IFERROR((Table19[[#This Row],[_202310]]-Table19[[#This Row],[_201910]])/Table19[[#This Row],[_201910]]*1,"")</f>
        <v>0.24242424242424243</v>
      </c>
    </row>
    <row r="3603" spans="1:8">
      <c r="A3603" s="132">
        <v>234669</v>
      </c>
      <c r="B3603" s="133" t="s">
        <v>1143</v>
      </c>
      <c r="C3603" s="134">
        <v>82</v>
      </c>
      <c r="D3603" s="134">
        <v>101</v>
      </c>
      <c r="E3603" s="134">
        <v>36</v>
      </c>
      <c r="F3603" s="134">
        <v>20</v>
      </c>
      <c r="G3603" s="135">
        <v>72</v>
      </c>
      <c r="H3603" s="137">
        <f>IFERROR((Table19[[#This Row],[_202310]]-Table19[[#This Row],[_201910]])/Table19[[#This Row],[_201910]]*1,"")</f>
        <v>-0.12195121951219512</v>
      </c>
    </row>
    <row r="3604" spans="1:8">
      <c r="A3604" s="132">
        <v>234669</v>
      </c>
      <c r="B3604" s="133" t="s">
        <v>1144</v>
      </c>
      <c r="C3604" s="134">
        <v>336</v>
      </c>
      <c r="D3604" s="134">
        <v>451</v>
      </c>
      <c r="E3604" s="134">
        <v>488</v>
      </c>
      <c r="F3604" s="134">
        <v>384</v>
      </c>
      <c r="G3604" s="135">
        <v>386</v>
      </c>
      <c r="H3604" s="137">
        <f>IFERROR((Table19[[#This Row],[_202310]]-Table19[[#This Row],[_201910]])/Table19[[#This Row],[_201910]]*1,"")</f>
        <v>0.14880952380952381</v>
      </c>
    </row>
    <row r="3605" spans="1:8">
      <c r="A3605" s="132">
        <v>234669</v>
      </c>
      <c r="B3605" s="133" t="s">
        <v>1145</v>
      </c>
      <c r="C3605" s="134">
        <v>19</v>
      </c>
      <c r="D3605" s="134">
        <v>30</v>
      </c>
      <c r="E3605" s="134">
        <v>40</v>
      </c>
      <c r="F3605" s="134">
        <v>38</v>
      </c>
      <c r="G3605" s="135">
        <v>47</v>
      </c>
      <c r="H3605" s="137">
        <f>IFERROR((Table19[[#This Row],[_202310]]-Table19[[#This Row],[_201910]])/Table19[[#This Row],[_201910]]*1,"")</f>
        <v>1.4736842105263157</v>
      </c>
    </row>
    <row r="3606" spans="1:8">
      <c r="A3606" s="132">
        <v>234669</v>
      </c>
      <c r="B3606" s="133" t="s">
        <v>1146</v>
      </c>
      <c r="C3606" s="134">
        <v>437</v>
      </c>
      <c r="D3606" s="134">
        <v>582</v>
      </c>
      <c r="E3606" s="134">
        <v>564</v>
      </c>
      <c r="F3606" s="134">
        <v>442</v>
      </c>
      <c r="G3606" s="135">
        <v>505</v>
      </c>
      <c r="H3606" s="137">
        <f>IFERROR((Table19[[#This Row],[_202310]]-Table19[[#This Row],[_201910]])/Table19[[#This Row],[_201910]]*1,"")</f>
        <v>0.15560640732265446</v>
      </c>
    </row>
    <row r="3607" spans="1:8">
      <c r="A3607" s="132">
        <v>234669</v>
      </c>
      <c r="B3607" s="133" t="s">
        <v>1147</v>
      </c>
      <c r="C3607" s="134">
        <v>13</v>
      </c>
      <c r="D3607" s="134">
        <v>13</v>
      </c>
      <c r="E3607" s="134">
        <v>22</v>
      </c>
      <c r="F3607" s="134">
        <v>13</v>
      </c>
      <c r="G3607" s="135">
        <v>5</v>
      </c>
      <c r="H3607" s="137">
        <f>IFERROR((Table19[[#This Row],[_202310]]-Table19[[#This Row],[_201910]])/Table19[[#This Row],[_201910]]*1,"")</f>
        <v>-0.61538461538461542</v>
      </c>
    </row>
    <row r="3608" spans="1:8">
      <c r="A3608" s="132">
        <v>234669</v>
      </c>
      <c r="B3608" s="133" t="s">
        <v>1148</v>
      </c>
      <c r="C3608" s="134">
        <v>422</v>
      </c>
      <c r="D3608" s="134">
        <v>399</v>
      </c>
      <c r="E3608" s="134">
        <v>454</v>
      </c>
      <c r="F3608" s="134">
        <v>339</v>
      </c>
      <c r="G3608" s="135">
        <v>312</v>
      </c>
      <c r="H3608" s="137">
        <f>IFERROR((Table19[[#This Row],[_202310]]-Table19[[#This Row],[_201910]])/Table19[[#This Row],[_201910]]*1,"")</f>
        <v>-0.26066350710900477</v>
      </c>
    </row>
    <row r="3609" spans="1:8">
      <c r="A3609" s="132">
        <v>234669</v>
      </c>
      <c r="B3609" s="133" t="s">
        <v>1149</v>
      </c>
      <c r="C3609" s="134">
        <v>410</v>
      </c>
      <c r="D3609" s="134">
        <v>449</v>
      </c>
      <c r="E3609" s="134">
        <v>492</v>
      </c>
      <c r="F3609" s="134">
        <v>400</v>
      </c>
      <c r="G3609" s="135">
        <v>352</v>
      </c>
      <c r="H3609" s="137">
        <f>IFERROR((Table19[[#This Row],[_202310]]-Table19[[#This Row],[_201910]])/Table19[[#This Row],[_201910]]*1,"")</f>
        <v>-0.14146341463414633</v>
      </c>
    </row>
    <row r="3610" spans="1:8">
      <c r="A3610" s="132">
        <v>234669</v>
      </c>
      <c r="B3610" s="133" t="s">
        <v>1150</v>
      </c>
      <c r="C3610" s="134">
        <v>845</v>
      </c>
      <c r="D3610" s="134">
        <v>861</v>
      </c>
      <c r="E3610" s="134">
        <v>968</v>
      </c>
      <c r="F3610" s="134">
        <v>752</v>
      </c>
      <c r="G3610" s="135">
        <v>669</v>
      </c>
      <c r="H3610" s="137">
        <f>IFERROR((Table19[[#This Row],[_202310]]-Table19[[#This Row],[_201910]])/Table19[[#This Row],[_201910]]*1,"")</f>
        <v>-0.20828402366863905</v>
      </c>
    </row>
    <row r="3611" spans="1:8">
      <c r="A3611" s="132">
        <v>234669</v>
      </c>
      <c r="B3611" s="133" t="s">
        <v>1151</v>
      </c>
      <c r="C3611" s="134">
        <v>34</v>
      </c>
      <c r="D3611" s="134">
        <v>40</v>
      </c>
      <c r="E3611" s="134">
        <v>37</v>
      </c>
      <c r="F3611" s="134">
        <v>37</v>
      </c>
      <c r="G3611" s="135">
        <v>43</v>
      </c>
      <c r="H3611" s="137">
        <f>IFERROR((Table19[[#This Row],[_202310]]-Table19[[#This Row],[_201910]])/Table19[[#This Row],[_201910]]*1,"")</f>
        <v>0.26470588235294118</v>
      </c>
    </row>
    <row r="3612" spans="1:8">
      <c r="A3612" s="132">
        <v>234669</v>
      </c>
      <c r="B3612" s="133" t="s">
        <v>1152</v>
      </c>
      <c r="C3612" s="134">
        <v>34</v>
      </c>
      <c r="D3612" s="134">
        <v>29</v>
      </c>
      <c r="E3612" s="134">
        <v>31</v>
      </c>
      <c r="F3612" s="134">
        <v>29</v>
      </c>
      <c r="G3612" s="135">
        <v>27</v>
      </c>
      <c r="H3612" s="137">
        <f>IFERROR((Table19[[#This Row],[_202310]]-Table19[[#This Row],[_201910]])/Table19[[#This Row],[_201910]]*1,"")</f>
        <v>-0.20588235294117646</v>
      </c>
    </row>
    <row r="3613" spans="1:8">
      <c r="A3613" s="132">
        <v>234669</v>
      </c>
      <c r="B3613" s="133" t="s">
        <v>1153</v>
      </c>
      <c r="C3613" s="134">
        <v>1</v>
      </c>
      <c r="D3613" s="134">
        <v>1</v>
      </c>
      <c r="E3613" s="134">
        <v>1</v>
      </c>
      <c r="F3613" s="134">
        <v>1</v>
      </c>
      <c r="G3613" s="135">
        <v>0</v>
      </c>
      <c r="H3613" s="137">
        <f>IFERROR((Table19[[#This Row],[_202310]]-Table19[[#This Row],[_201910]])/Table19[[#This Row],[_201910]]*1,"")</f>
        <v>-1</v>
      </c>
    </row>
    <row r="3614" spans="1:8">
      <c r="A3614" s="132">
        <v>234669</v>
      </c>
      <c r="B3614" s="133" t="s">
        <v>1154</v>
      </c>
      <c r="C3614" s="134">
        <v>33</v>
      </c>
      <c r="D3614" s="134">
        <v>28</v>
      </c>
      <c r="E3614" s="134">
        <v>30</v>
      </c>
      <c r="F3614" s="134">
        <v>28</v>
      </c>
      <c r="G3614" s="135">
        <v>27</v>
      </c>
      <c r="H3614" s="137">
        <f>IFERROR((Table19[[#This Row],[_202310]]-Table19[[#This Row],[_201910]])/Table19[[#This Row],[_201910]]*1,"")</f>
        <v>-0.18181818181818182</v>
      </c>
    </row>
    <row r="3615" spans="1:8">
      <c r="A3615" s="132">
        <v>234669</v>
      </c>
      <c r="B3615" s="133" t="s">
        <v>1155</v>
      </c>
      <c r="C3615" s="134">
        <v>32</v>
      </c>
      <c r="D3615" s="134">
        <v>31</v>
      </c>
      <c r="E3615" s="134">
        <v>32</v>
      </c>
      <c r="F3615" s="134">
        <v>34</v>
      </c>
      <c r="G3615" s="135">
        <v>30</v>
      </c>
      <c r="H3615" s="137">
        <f>IFERROR((Table19[[#This Row],[_202310]]-Table19[[#This Row],[_201910]])/Table19[[#This Row],[_201910]]*1,"")</f>
        <v>-6.25E-2</v>
      </c>
    </row>
    <row r="3616" spans="1:8">
      <c r="A3616" s="132">
        <v>234951</v>
      </c>
      <c r="B3616" s="133" t="s">
        <v>1130</v>
      </c>
      <c r="C3616" s="134">
        <v>1518</v>
      </c>
      <c r="D3616" s="134">
        <v>1351</v>
      </c>
      <c r="E3616" s="134">
        <v>1356</v>
      </c>
      <c r="F3616" s="134">
        <v>1499</v>
      </c>
      <c r="G3616" s="135">
        <v>1370</v>
      </c>
      <c r="H3616" s="137">
        <f>IFERROR((Table19[[#This Row],[_202310]]-Table19[[#This Row],[_201910]])/Table19[[#This Row],[_201910]]*1,"")</f>
        <v>-9.7496706192358368E-2</v>
      </c>
    </row>
    <row r="3617" spans="1:8">
      <c r="A3617" s="132">
        <v>234951</v>
      </c>
      <c r="B3617" s="133" t="s">
        <v>1131</v>
      </c>
      <c r="C3617" s="134">
        <v>0</v>
      </c>
      <c r="D3617" s="134">
        <v>0</v>
      </c>
      <c r="E3617" s="134">
        <v>0</v>
      </c>
      <c r="F3617" s="134">
        <v>0</v>
      </c>
      <c r="G3617" s="135">
        <v>0</v>
      </c>
      <c r="H3617" s="137" t="str">
        <f>IFERROR((Table19[[#This Row],[_202310]]-Table19[[#This Row],[_201910]])/Table19[[#This Row],[_201910]]*1,"")</f>
        <v/>
      </c>
    </row>
    <row r="3618" spans="1:8">
      <c r="A3618" s="132">
        <v>234951</v>
      </c>
      <c r="B3618" s="133" t="s">
        <v>1132</v>
      </c>
      <c r="C3618" s="134">
        <v>1518</v>
      </c>
      <c r="D3618" s="134">
        <v>1351</v>
      </c>
      <c r="E3618" s="134">
        <v>1356</v>
      </c>
      <c r="F3618" s="134">
        <v>1499</v>
      </c>
      <c r="G3618" s="135">
        <v>1370</v>
      </c>
      <c r="H3618" s="137">
        <f>IFERROR((Table19[[#This Row],[_202310]]-Table19[[#This Row],[_201910]])/Table19[[#This Row],[_201910]]*1,"")</f>
        <v>-9.7496706192358368E-2</v>
      </c>
    </row>
    <row r="3619" spans="1:8">
      <c r="A3619" s="132">
        <v>234951</v>
      </c>
      <c r="B3619" s="133" t="s">
        <v>1133</v>
      </c>
      <c r="C3619" s="134">
        <v>408</v>
      </c>
      <c r="D3619" s="134">
        <v>370</v>
      </c>
      <c r="E3619" s="134">
        <v>310</v>
      </c>
      <c r="F3619" s="134">
        <v>318</v>
      </c>
      <c r="G3619" s="135">
        <v>248</v>
      </c>
      <c r="H3619" s="137">
        <f>IFERROR((Table19[[#This Row],[_202310]]-Table19[[#This Row],[_201910]])/Table19[[#This Row],[_201910]]*1,"")</f>
        <v>-0.39215686274509803</v>
      </c>
    </row>
    <row r="3620" spans="1:8">
      <c r="A3620" s="132">
        <v>234951</v>
      </c>
      <c r="B3620" s="133" t="s">
        <v>1134</v>
      </c>
      <c r="C3620" s="134">
        <v>289</v>
      </c>
      <c r="D3620" s="134">
        <v>307</v>
      </c>
      <c r="E3620" s="134">
        <v>309</v>
      </c>
      <c r="F3620" s="134">
        <v>340</v>
      </c>
      <c r="G3620" s="135">
        <v>336</v>
      </c>
      <c r="H3620" s="137">
        <f>IFERROR((Table19[[#This Row],[_202310]]-Table19[[#This Row],[_201910]])/Table19[[#This Row],[_201910]]*1,"")</f>
        <v>0.16262975778546712</v>
      </c>
    </row>
    <row r="3621" spans="1:8">
      <c r="A3621" s="132">
        <v>234951</v>
      </c>
      <c r="B3621" s="133" t="s">
        <v>1135</v>
      </c>
      <c r="C3621" s="134">
        <v>0</v>
      </c>
      <c r="D3621" s="134">
        <v>1</v>
      </c>
      <c r="E3621" s="134">
        <v>0</v>
      </c>
      <c r="F3621" s="134">
        <v>0</v>
      </c>
      <c r="G3621" s="135">
        <v>1</v>
      </c>
      <c r="H3621" s="137" t="str">
        <f>IFERROR((Table19[[#This Row],[_202310]]-Table19[[#This Row],[_201910]])/Table19[[#This Row],[_201910]]*1,"")</f>
        <v/>
      </c>
    </row>
    <row r="3622" spans="1:8">
      <c r="A3622" s="132">
        <v>234951</v>
      </c>
      <c r="B3622" s="133" t="s">
        <v>1136</v>
      </c>
      <c r="C3622" s="134">
        <v>697</v>
      </c>
      <c r="D3622" s="134">
        <v>678</v>
      </c>
      <c r="E3622" s="134">
        <v>619</v>
      </c>
      <c r="F3622" s="134">
        <v>658</v>
      </c>
      <c r="G3622" s="135">
        <v>585</v>
      </c>
      <c r="H3622" s="137">
        <f>IFERROR((Table19[[#This Row],[_202310]]-Table19[[#This Row],[_201910]])/Table19[[#This Row],[_201910]]*1,"")</f>
        <v>-0.1606886657101865</v>
      </c>
    </row>
    <row r="3623" spans="1:8">
      <c r="A3623" s="132">
        <v>234951</v>
      </c>
      <c r="B3623" s="133" t="s">
        <v>1137</v>
      </c>
      <c r="C3623" s="134">
        <v>46</v>
      </c>
      <c r="D3623" s="134">
        <v>50</v>
      </c>
      <c r="E3623" s="134">
        <v>46</v>
      </c>
      <c r="F3623" s="134">
        <v>44</v>
      </c>
      <c r="G3623" s="135">
        <v>43</v>
      </c>
      <c r="H3623" s="137">
        <f>IFERROR((Table19[[#This Row],[_202310]]-Table19[[#This Row],[_201910]])/Table19[[#This Row],[_201910]]*1,"")</f>
        <v>-6.5217391304347824E-2</v>
      </c>
    </row>
    <row r="3624" spans="1:8">
      <c r="A3624" s="132">
        <v>234951</v>
      </c>
      <c r="B3624" s="133" t="s">
        <v>1138</v>
      </c>
      <c r="C3624" s="134">
        <v>407</v>
      </c>
      <c r="D3624" s="134">
        <v>370</v>
      </c>
      <c r="E3624" s="134">
        <v>314</v>
      </c>
      <c r="F3624" s="134">
        <v>321</v>
      </c>
      <c r="G3624" s="135">
        <v>253</v>
      </c>
      <c r="H3624" s="137">
        <f>IFERROR((Table19[[#This Row],[_202310]]-Table19[[#This Row],[_201910]])/Table19[[#This Row],[_201910]]*1,"")</f>
        <v>-0.3783783783783784</v>
      </c>
    </row>
    <row r="3625" spans="1:8">
      <c r="A3625" s="132">
        <v>234951</v>
      </c>
      <c r="B3625" s="133" t="s">
        <v>1139</v>
      </c>
      <c r="C3625" s="134">
        <v>311</v>
      </c>
      <c r="D3625" s="134">
        <v>318</v>
      </c>
      <c r="E3625" s="134">
        <v>322</v>
      </c>
      <c r="F3625" s="134">
        <v>359</v>
      </c>
      <c r="G3625" s="135">
        <v>355</v>
      </c>
      <c r="H3625" s="137">
        <f>IFERROR((Table19[[#This Row],[_202310]]-Table19[[#This Row],[_201910]])/Table19[[#This Row],[_201910]]*1,"")</f>
        <v>0.14147909967845659</v>
      </c>
    </row>
    <row r="3626" spans="1:8">
      <c r="A3626" s="132">
        <v>234951</v>
      </c>
      <c r="B3626" s="133" t="s">
        <v>1140</v>
      </c>
      <c r="C3626" s="134">
        <v>1</v>
      </c>
      <c r="D3626" s="134">
        <v>2</v>
      </c>
      <c r="E3626" s="134">
        <v>1</v>
      </c>
      <c r="F3626" s="134">
        <v>2</v>
      </c>
      <c r="G3626" s="135">
        <v>1</v>
      </c>
      <c r="H3626" s="137">
        <f>IFERROR((Table19[[#This Row],[_202310]]-Table19[[#This Row],[_201910]])/Table19[[#This Row],[_201910]]*1,"")</f>
        <v>0</v>
      </c>
    </row>
    <row r="3627" spans="1:8">
      <c r="A3627" s="132">
        <v>234951</v>
      </c>
      <c r="B3627" s="133" t="s">
        <v>1141</v>
      </c>
      <c r="C3627" s="134">
        <v>719</v>
      </c>
      <c r="D3627" s="134">
        <v>690</v>
      </c>
      <c r="E3627" s="134">
        <v>637</v>
      </c>
      <c r="F3627" s="134">
        <v>682</v>
      </c>
      <c r="G3627" s="135">
        <v>609</v>
      </c>
      <c r="H3627" s="137">
        <f>IFERROR((Table19[[#This Row],[_202310]]-Table19[[#This Row],[_201910]])/Table19[[#This Row],[_201910]]*1,"")</f>
        <v>-0.15299026425591097</v>
      </c>
    </row>
    <row r="3628" spans="1:8">
      <c r="A3628" s="132">
        <v>234951</v>
      </c>
      <c r="B3628" s="133" t="s">
        <v>1142</v>
      </c>
      <c r="C3628" s="134">
        <v>47</v>
      </c>
      <c r="D3628" s="134">
        <v>51</v>
      </c>
      <c r="E3628" s="134">
        <v>47</v>
      </c>
      <c r="F3628" s="134">
        <v>45</v>
      </c>
      <c r="G3628" s="135">
        <v>44</v>
      </c>
      <c r="H3628" s="137">
        <f>IFERROR((Table19[[#This Row],[_202310]]-Table19[[#This Row],[_201910]])/Table19[[#This Row],[_201910]]*1,"")</f>
        <v>-6.3829787234042548E-2</v>
      </c>
    </row>
    <row r="3629" spans="1:8">
      <c r="A3629" s="132">
        <v>234951</v>
      </c>
      <c r="B3629" s="133" t="s">
        <v>1143</v>
      </c>
      <c r="C3629" s="134">
        <v>406</v>
      </c>
      <c r="D3629" s="134">
        <v>370</v>
      </c>
      <c r="E3629" s="134">
        <v>315</v>
      </c>
      <c r="F3629" s="134">
        <v>321</v>
      </c>
      <c r="G3629" s="135">
        <v>251</v>
      </c>
      <c r="H3629" s="137">
        <f>IFERROR((Table19[[#This Row],[_202310]]-Table19[[#This Row],[_201910]])/Table19[[#This Row],[_201910]]*1,"")</f>
        <v>-0.3817733990147783</v>
      </c>
    </row>
    <row r="3630" spans="1:8">
      <c r="A3630" s="132">
        <v>234951</v>
      </c>
      <c r="B3630" s="133" t="s">
        <v>1144</v>
      </c>
      <c r="C3630" s="134">
        <v>317</v>
      </c>
      <c r="D3630" s="134">
        <v>324</v>
      </c>
      <c r="E3630" s="134">
        <v>328</v>
      </c>
      <c r="F3630" s="134">
        <v>365</v>
      </c>
      <c r="G3630" s="135">
        <v>361</v>
      </c>
      <c r="H3630" s="137">
        <f>IFERROR((Table19[[#This Row],[_202310]]-Table19[[#This Row],[_201910]])/Table19[[#This Row],[_201910]]*1,"")</f>
        <v>0.13880126182965299</v>
      </c>
    </row>
    <row r="3631" spans="1:8">
      <c r="A3631" s="132">
        <v>234951</v>
      </c>
      <c r="B3631" s="133" t="s">
        <v>1145</v>
      </c>
      <c r="C3631" s="134">
        <v>1</v>
      </c>
      <c r="D3631" s="134">
        <v>2</v>
      </c>
      <c r="E3631" s="134">
        <v>2</v>
      </c>
      <c r="F3631" s="134">
        <v>2</v>
      </c>
      <c r="G3631" s="135">
        <v>1</v>
      </c>
      <c r="H3631" s="137">
        <f>IFERROR((Table19[[#This Row],[_202310]]-Table19[[#This Row],[_201910]])/Table19[[#This Row],[_201910]]*1,"")</f>
        <v>0</v>
      </c>
    </row>
    <row r="3632" spans="1:8">
      <c r="A3632" s="132">
        <v>234951</v>
      </c>
      <c r="B3632" s="133" t="s">
        <v>1146</v>
      </c>
      <c r="C3632" s="134">
        <v>724</v>
      </c>
      <c r="D3632" s="134">
        <v>696</v>
      </c>
      <c r="E3632" s="134">
        <v>645</v>
      </c>
      <c r="F3632" s="134">
        <v>688</v>
      </c>
      <c r="G3632" s="135">
        <v>613</v>
      </c>
      <c r="H3632" s="137">
        <f>IFERROR((Table19[[#This Row],[_202310]]-Table19[[#This Row],[_201910]])/Table19[[#This Row],[_201910]]*1,"")</f>
        <v>-0.15331491712707182</v>
      </c>
    </row>
    <row r="3633" spans="1:8">
      <c r="A3633" s="132">
        <v>234951</v>
      </c>
      <c r="B3633" s="133" t="s">
        <v>1147</v>
      </c>
      <c r="C3633" s="134">
        <v>6</v>
      </c>
      <c r="D3633" s="134">
        <v>6</v>
      </c>
      <c r="E3633" s="134">
        <v>5</v>
      </c>
      <c r="F3633" s="134">
        <v>11</v>
      </c>
      <c r="G3633" s="135">
        <v>10</v>
      </c>
      <c r="H3633" s="137">
        <f>IFERROR((Table19[[#This Row],[_202310]]-Table19[[#This Row],[_201910]])/Table19[[#This Row],[_201910]]*1,"")</f>
        <v>0.66666666666666663</v>
      </c>
    </row>
    <row r="3634" spans="1:8">
      <c r="A3634" s="132">
        <v>234951</v>
      </c>
      <c r="B3634" s="133" t="s">
        <v>1148</v>
      </c>
      <c r="C3634" s="134">
        <v>325</v>
      </c>
      <c r="D3634" s="134">
        <v>269</v>
      </c>
      <c r="E3634" s="134">
        <v>277</v>
      </c>
      <c r="F3634" s="134">
        <v>332</v>
      </c>
      <c r="G3634" s="135">
        <v>311</v>
      </c>
      <c r="H3634" s="137">
        <f>IFERROR((Table19[[#This Row],[_202310]]-Table19[[#This Row],[_201910]])/Table19[[#This Row],[_201910]]*1,"")</f>
        <v>-4.3076923076923075E-2</v>
      </c>
    </row>
    <row r="3635" spans="1:8">
      <c r="A3635" s="132">
        <v>234951</v>
      </c>
      <c r="B3635" s="133" t="s">
        <v>1149</v>
      </c>
      <c r="C3635" s="134">
        <v>463</v>
      </c>
      <c r="D3635" s="134">
        <v>380</v>
      </c>
      <c r="E3635" s="134">
        <v>429</v>
      </c>
      <c r="F3635" s="134">
        <v>468</v>
      </c>
      <c r="G3635" s="135">
        <v>436</v>
      </c>
      <c r="H3635" s="137">
        <f>IFERROR((Table19[[#This Row],[_202310]]-Table19[[#This Row],[_201910]])/Table19[[#This Row],[_201910]]*1,"")</f>
        <v>-5.8315334773218146E-2</v>
      </c>
    </row>
    <row r="3636" spans="1:8">
      <c r="A3636" s="132">
        <v>234951</v>
      </c>
      <c r="B3636" s="133" t="s">
        <v>1150</v>
      </c>
      <c r="C3636" s="134">
        <v>794</v>
      </c>
      <c r="D3636" s="134">
        <v>655</v>
      </c>
      <c r="E3636" s="134">
        <v>711</v>
      </c>
      <c r="F3636" s="134">
        <v>811</v>
      </c>
      <c r="G3636" s="135">
        <v>757</v>
      </c>
      <c r="H3636" s="137">
        <f>IFERROR((Table19[[#This Row],[_202310]]-Table19[[#This Row],[_201910]])/Table19[[#This Row],[_201910]]*1,"")</f>
        <v>-4.659949622166247E-2</v>
      </c>
    </row>
    <row r="3637" spans="1:8">
      <c r="A3637" s="132">
        <v>234951</v>
      </c>
      <c r="B3637" s="133" t="s">
        <v>1151</v>
      </c>
      <c r="C3637" s="134">
        <v>48</v>
      </c>
      <c r="D3637" s="134">
        <v>52</v>
      </c>
      <c r="E3637" s="134">
        <v>48</v>
      </c>
      <c r="F3637" s="134">
        <v>46</v>
      </c>
      <c r="G3637" s="135">
        <v>45</v>
      </c>
      <c r="H3637" s="137">
        <f>IFERROR((Table19[[#This Row],[_202310]]-Table19[[#This Row],[_201910]])/Table19[[#This Row],[_201910]]*1,"")</f>
        <v>-6.25E-2</v>
      </c>
    </row>
    <row r="3638" spans="1:8">
      <c r="A3638" s="132">
        <v>234951</v>
      </c>
      <c r="B3638" s="133" t="s">
        <v>1152</v>
      </c>
      <c r="C3638" s="134">
        <v>22</v>
      </c>
      <c r="D3638" s="134">
        <v>20</v>
      </c>
      <c r="E3638" s="134">
        <v>21</v>
      </c>
      <c r="F3638" s="134">
        <v>23</v>
      </c>
      <c r="G3638" s="135">
        <v>23</v>
      </c>
      <c r="H3638" s="137">
        <f>IFERROR((Table19[[#This Row],[_202310]]-Table19[[#This Row],[_201910]])/Table19[[#This Row],[_201910]]*1,"")</f>
        <v>4.5454545454545456E-2</v>
      </c>
    </row>
    <row r="3639" spans="1:8">
      <c r="A3639" s="132">
        <v>234951</v>
      </c>
      <c r="B3639" s="133" t="s">
        <v>1153</v>
      </c>
      <c r="C3639" s="134">
        <v>0</v>
      </c>
      <c r="D3639" s="134">
        <v>0</v>
      </c>
      <c r="E3639" s="134">
        <v>0</v>
      </c>
      <c r="F3639" s="134">
        <v>1</v>
      </c>
      <c r="G3639" s="135">
        <v>1</v>
      </c>
      <c r="H3639" s="137" t="str">
        <f>IFERROR((Table19[[#This Row],[_202310]]-Table19[[#This Row],[_201910]])/Table19[[#This Row],[_201910]]*1,"")</f>
        <v/>
      </c>
    </row>
    <row r="3640" spans="1:8">
      <c r="A3640" s="132">
        <v>234951</v>
      </c>
      <c r="B3640" s="133" t="s">
        <v>1154</v>
      </c>
      <c r="C3640" s="134">
        <v>21</v>
      </c>
      <c r="D3640" s="134">
        <v>20</v>
      </c>
      <c r="E3640" s="134">
        <v>20</v>
      </c>
      <c r="F3640" s="134">
        <v>22</v>
      </c>
      <c r="G3640" s="135">
        <v>23</v>
      </c>
      <c r="H3640" s="137">
        <f>IFERROR((Table19[[#This Row],[_202310]]-Table19[[#This Row],[_201910]])/Table19[[#This Row],[_201910]]*1,"")</f>
        <v>9.5238095238095233E-2</v>
      </c>
    </row>
    <row r="3641" spans="1:8">
      <c r="A3641" s="132">
        <v>234951</v>
      </c>
      <c r="B3641" s="133" t="s">
        <v>1155</v>
      </c>
      <c r="C3641" s="134">
        <v>31</v>
      </c>
      <c r="D3641" s="134">
        <v>28</v>
      </c>
      <c r="E3641" s="134">
        <v>32</v>
      </c>
      <c r="F3641" s="134">
        <v>31</v>
      </c>
      <c r="G3641" s="135">
        <v>32</v>
      </c>
      <c r="H3641" s="137">
        <f>IFERROR((Table19[[#This Row],[_202310]]-Table19[[#This Row],[_201910]])/Table19[[#This Row],[_201910]]*1,"")</f>
        <v>3.2258064516129031E-2</v>
      </c>
    </row>
    <row r="3642" spans="1:8">
      <c r="A3642" s="132">
        <v>235103</v>
      </c>
      <c r="B3642" s="133" t="s">
        <v>1130</v>
      </c>
      <c r="C3642" s="134">
        <v>1299</v>
      </c>
      <c r="D3642" s="134">
        <v>1215</v>
      </c>
      <c r="E3642" s="134">
        <v>1213</v>
      </c>
      <c r="F3642" s="134">
        <v>1056</v>
      </c>
      <c r="G3642" s="135">
        <v>1048</v>
      </c>
      <c r="H3642" s="137">
        <f>IFERROR((Table19[[#This Row],[_202310]]-Table19[[#This Row],[_201910]])/Table19[[#This Row],[_201910]]*1,"")</f>
        <v>-0.19322555812163203</v>
      </c>
    </row>
    <row r="3643" spans="1:8">
      <c r="A3643" s="132">
        <v>235103</v>
      </c>
      <c r="B3643" s="133" t="s">
        <v>1131</v>
      </c>
      <c r="C3643" s="134">
        <v>0</v>
      </c>
      <c r="D3643" s="134">
        <v>0</v>
      </c>
      <c r="E3643" s="134">
        <v>0</v>
      </c>
      <c r="F3643" s="134">
        <v>0</v>
      </c>
      <c r="G3643" s="135">
        <v>0</v>
      </c>
      <c r="H3643" s="137" t="str">
        <f>IFERROR((Table19[[#This Row],[_202310]]-Table19[[#This Row],[_201910]])/Table19[[#This Row],[_201910]]*1,"")</f>
        <v/>
      </c>
    </row>
    <row r="3644" spans="1:8">
      <c r="A3644" s="132">
        <v>235103</v>
      </c>
      <c r="B3644" s="133" t="s">
        <v>1132</v>
      </c>
      <c r="C3644" s="134">
        <v>1299</v>
      </c>
      <c r="D3644" s="134">
        <v>1215</v>
      </c>
      <c r="E3644" s="134">
        <v>1213</v>
      </c>
      <c r="F3644" s="134">
        <v>1056</v>
      </c>
      <c r="G3644" s="135">
        <v>1048</v>
      </c>
      <c r="H3644" s="137">
        <f>IFERROR((Table19[[#This Row],[_202310]]-Table19[[#This Row],[_201910]])/Table19[[#This Row],[_201910]]*1,"")</f>
        <v>-0.19322555812163203</v>
      </c>
    </row>
    <row r="3645" spans="1:8">
      <c r="A3645" s="132">
        <v>235103</v>
      </c>
      <c r="B3645" s="133" t="s">
        <v>1133</v>
      </c>
      <c r="C3645" s="134">
        <v>119</v>
      </c>
      <c r="D3645" s="134">
        <v>87</v>
      </c>
      <c r="E3645" s="134">
        <v>70</v>
      </c>
      <c r="F3645" s="134">
        <v>84</v>
      </c>
      <c r="G3645" s="135">
        <v>68</v>
      </c>
      <c r="H3645" s="137">
        <f>IFERROR((Table19[[#This Row],[_202310]]-Table19[[#This Row],[_201910]])/Table19[[#This Row],[_201910]]*1,"")</f>
        <v>-0.42857142857142855</v>
      </c>
    </row>
    <row r="3646" spans="1:8">
      <c r="A3646" s="132">
        <v>235103</v>
      </c>
      <c r="B3646" s="133" t="s">
        <v>1134</v>
      </c>
      <c r="C3646" s="134">
        <v>337</v>
      </c>
      <c r="D3646" s="134">
        <v>318</v>
      </c>
      <c r="E3646" s="134">
        <v>320</v>
      </c>
      <c r="F3646" s="134">
        <v>283</v>
      </c>
      <c r="G3646" s="135">
        <v>279</v>
      </c>
      <c r="H3646" s="137">
        <f>IFERROR((Table19[[#This Row],[_202310]]-Table19[[#This Row],[_201910]])/Table19[[#This Row],[_201910]]*1,"")</f>
        <v>-0.17210682492581603</v>
      </c>
    </row>
    <row r="3647" spans="1:8">
      <c r="A3647" s="132">
        <v>235103</v>
      </c>
      <c r="B3647" s="133" t="s">
        <v>1135</v>
      </c>
      <c r="C3647" s="134">
        <v>0</v>
      </c>
      <c r="D3647" s="134">
        <v>0</v>
      </c>
      <c r="E3647" s="134">
        <v>0</v>
      </c>
      <c r="F3647" s="134">
        <v>0</v>
      </c>
      <c r="G3647" s="135">
        <v>1</v>
      </c>
      <c r="H3647" s="137" t="str">
        <f>IFERROR((Table19[[#This Row],[_202310]]-Table19[[#This Row],[_201910]])/Table19[[#This Row],[_201910]]*1,"")</f>
        <v/>
      </c>
    </row>
    <row r="3648" spans="1:8">
      <c r="A3648" s="132">
        <v>235103</v>
      </c>
      <c r="B3648" s="133" t="s">
        <v>1136</v>
      </c>
      <c r="C3648" s="134">
        <v>456</v>
      </c>
      <c r="D3648" s="134">
        <v>405</v>
      </c>
      <c r="E3648" s="134">
        <v>390</v>
      </c>
      <c r="F3648" s="134">
        <v>367</v>
      </c>
      <c r="G3648" s="135">
        <v>348</v>
      </c>
      <c r="H3648" s="137">
        <f>IFERROR((Table19[[#This Row],[_202310]]-Table19[[#This Row],[_201910]])/Table19[[#This Row],[_201910]]*1,"")</f>
        <v>-0.23684210526315788</v>
      </c>
    </row>
    <row r="3649" spans="1:8">
      <c r="A3649" s="132">
        <v>235103</v>
      </c>
      <c r="B3649" s="133" t="s">
        <v>1137</v>
      </c>
      <c r="C3649" s="134">
        <v>35</v>
      </c>
      <c r="D3649" s="134">
        <v>33</v>
      </c>
      <c r="E3649" s="134">
        <v>32</v>
      </c>
      <c r="F3649" s="134">
        <v>35</v>
      </c>
      <c r="G3649" s="135">
        <v>33</v>
      </c>
      <c r="H3649" s="137">
        <f>IFERROR((Table19[[#This Row],[_202310]]-Table19[[#This Row],[_201910]])/Table19[[#This Row],[_201910]]*1,"")</f>
        <v>-5.7142857142857141E-2</v>
      </c>
    </row>
    <row r="3650" spans="1:8">
      <c r="A3650" s="132">
        <v>235103</v>
      </c>
      <c r="B3650" s="133" t="s">
        <v>1138</v>
      </c>
      <c r="C3650" s="134">
        <v>118</v>
      </c>
      <c r="D3650" s="134">
        <v>87</v>
      </c>
      <c r="E3650" s="134">
        <v>73</v>
      </c>
      <c r="F3650" s="134">
        <v>85</v>
      </c>
      <c r="G3650" s="135">
        <v>69</v>
      </c>
      <c r="H3650" s="137">
        <f>IFERROR((Table19[[#This Row],[_202310]]-Table19[[#This Row],[_201910]])/Table19[[#This Row],[_201910]]*1,"")</f>
        <v>-0.4152542372881356</v>
      </c>
    </row>
    <row r="3651" spans="1:8">
      <c r="A3651" s="132">
        <v>235103</v>
      </c>
      <c r="B3651" s="133" t="s">
        <v>1139</v>
      </c>
      <c r="C3651" s="134">
        <v>383</v>
      </c>
      <c r="D3651" s="134">
        <v>343</v>
      </c>
      <c r="E3651" s="134">
        <v>348</v>
      </c>
      <c r="F3651" s="134">
        <v>308</v>
      </c>
      <c r="G3651" s="135">
        <v>300</v>
      </c>
      <c r="H3651" s="137">
        <f>IFERROR((Table19[[#This Row],[_202310]]-Table19[[#This Row],[_201910]])/Table19[[#This Row],[_201910]]*1,"")</f>
        <v>-0.21671018276762402</v>
      </c>
    </row>
    <row r="3652" spans="1:8">
      <c r="A3652" s="132">
        <v>235103</v>
      </c>
      <c r="B3652" s="133" t="s">
        <v>1140</v>
      </c>
      <c r="C3652" s="134">
        <v>0</v>
      </c>
      <c r="D3652" s="134">
        <v>0</v>
      </c>
      <c r="E3652" s="134">
        <v>0</v>
      </c>
      <c r="F3652" s="134">
        <v>2</v>
      </c>
      <c r="G3652" s="135">
        <v>1</v>
      </c>
      <c r="H3652" s="137" t="str">
        <f>IFERROR((Table19[[#This Row],[_202310]]-Table19[[#This Row],[_201910]])/Table19[[#This Row],[_201910]]*1,"")</f>
        <v/>
      </c>
    </row>
    <row r="3653" spans="1:8">
      <c r="A3653" s="132">
        <v>235103</v>
      </c>
      <c r="B3653" s="133" t="s">
        <v>1141</v>
      </c>
      <c r="C3653" s="134">
        <v>501</v>
      </c>
      <c r="D3653" s="134">
        <v>430</v>
      </c>
      <c r="E3653" s="134">
        <v>421</v>
      </c>
      <c r="F3653" s="134">
        <v>395</v>
      </c>
      <c r="G3653" s="135">
        <v>370</v>
      </c>
      <c r="H3653" s="137">
        <f>IFERROR((Table19[[#This Row],[_202310]]-Table19[[#This Row],[_201910]])/Table19[[#This Row],[_201910]]*1,"")</f>
        <v>-0.26147704590818366</v>
      </c>
    </row>
    <row r="3654" spans="1:8">
      <c r="A3654" s="132">
        <v>235103</v>
      </c>
      <c r="B3654" s="133" t="s">
        <v>1142</v>
      </c>
      <c r="C3654" s="134">
        <v>39</v>
      </c>
      <c r="D3654" s="134">
        <v>35</v>
      </c>
      <c r="E3654" s="134">
        <v>35</v>
      </c>
      <c r="F3654" s="134">
        <v>37</v>
      </c>
      <c r="G3654" s="135">
        <v>35</v>
      </c>
      <c r="H3654" s="137">
        <f>IFERROR((Table19[[#This Row],[_202310]]-Table19[[#This Row],[_201910]])/Table19[[#This Row],[_201910]]*1,"")</f>
        <v>-0.10256410256410256</v>
      </c>
    </row>
    <row r="3655" spans="1:8">
      <c r="A3655" s="132">
        <v>235103</v>
      </c>
      <c r="B3655" s="133" t="s">
        <v>1143</v>
      </c>
      <c r="C3655" s="134">
        <v>117</v>
      </c>
      <c r="D3655" s="134">
        <v>85</v>
      </c>
      <c r="E3655" s="134">
        <v>73</v>
      </c>
      <c r="F3655" s="134">
        <v>86</v>
      </c>
      <c r="G3655" s="135">
        <v>72</v>
      </c>
      <c r="H3655" s="137">
        <f>IFERROR((Table19[[#This Row],[_202310]]-Table19[[#This Row],[_201910]])/Table19[[#This Row],[_201910]]*1,"")</f>
        <v>-0.38461538461538464</v>
      </c>
    </row>
    <row r="3656" spans="1:8">
      <c r="A3656" s="132">
        <v>235103</v>
      </c>
      <c r="B3656" s="133" t="s">
        <v>1144</v>
      </c>
      <c r="C3656" s="134">
        <v>396</v>
      </c>
      <c r="D3656" s="134">
        <v>353</v>
      </c>
      <c r="E3656" s="134">
        <v>355</v>
      </c>
      <c r="F3656" s="134">
        <v>313</v>
      </c>
      <c r="G3656" s="135">
        <v>305</v>
      </c>
      <c r="H3656" s="137">
        <f>IFERROR((Table19[[#This Row],[_202310]]-Table19[[#This Row],[_201910]])/Table19[[#This Row],[_201910]]*1,"")</f>
        <v>-0.22979797979797981</v>
      </c>
    </row>
    <row r="3657" spans="1:8">
      <c r="A3657" s="132">
        <v>235103</v>
      </c>
      <c r="B3657" s="133" t="s">
        <v>1145</v>
      </c>
      <c r="C3657" s="134">
        <v>0</v>
      </c>
      <c r="D3657" s="134">
        <v>1</v>
      </c>
      <c r="E3657" s="134">
        <v>2</v>
      </c>
      <c r="F3657" s="134">
        <v>2</v>
      </c>
      <c r="G3657" s="135">
        <v>1</v>
      </c>
      <c r="H3657" s="137" t="str">
        <f>IFERROR((Table19[[#This Row],[_202310]]-Table19[[#This Row],[_201910]])/Table19[[#This Row],[_201910]]*1,"")</f>
        <v/>
      </c>
    </row>
    <row r="3658" spans="1:8">
      <c r="A3658" s="132">
        <v>235103</v>
      </c>
      <c r="B3658" s="133" t="s">
        <v>1146</v>
      </c>
      <c r="C3658" s="134">
        <v>513</v>
      </c>
      <c r="D3658" s="134">
        <v>439</v>
      </c>
      <c r="E3658" s="134">
        <v>430</v>
      </c>
      <c r="F3658" s="134">
        <v>401</v>
      </c>
      <c r="G3658" s="135">
        <v>378</v>
      </c>
      <c r="H3658" s="137">
        <f>IFERROR((Table19[[#This Row],[_202310]]-Table19[[#This Row],[_201910]])/Table19[[#This Row],[_201910]]*1,"")</f>
        <v>-0.26315789473684209</v>
      </c>
    </row>
    <row r="3659" spans="1:8">
      <c r="A3659" s="132">
        <v>235103</v>
      </c>
      <c r="B3659" s="133" t="s">
        <v>1147</v>
      </c>
      <c r="C3659" s="134">
        <v>12</v>
      </c>
      <c r="D3659" s="134">
        <v>10</v>
      </c>
      <c r="E3659" s="134">
        <v>12</v>
      </c>
      <c r="F3659" s="134">
        <v>7</v>
      </c>
      <c r="G3659" s="135">
        <v>8</v>
      </c>
      <c r="H3659" s="137">
        <f>IFERROR((Table19[[#This Row],[_202310]]-Table19[[#This Row],[_201910]])/Table19[[#This Row],[_201910]]*1,"")</f>
        <v>-0.33333333333333331</v>
      </c>
    </row>
    <row r="3660" spans="1:8">
      <c r="A3660" s="132">
        <v>235103</v>
      </c>
      <c r="B3660" s="133" t="s">
        <v>1148</v>
      </c>
      <c r="C3660" s="134">
        <v>377</v>
      </c>
      <c r="D3660" s="134">
        <v>372</v>
      </c>
      <c r="E3660" s="134">
        <v>357</v>
      </c>
      <c r="F3660" s="134">
        <v>322</v>
      </c>
      <c r="G3660" s="135">
        <v>305</v>
      </c>
      <c r="H3660" s="137">
        <f>IFERROR((Table19[[#This Row],[_202310]]-Table19[[#This Row],[_201910]])/Table19[[#This Row],[_201910]]*1,"")</f>
        <v>-0.19098143236074269</v>
      </c>
    </row>
    <row r="3661" spans="1:8">
      <c r="A3661" s="132">
        <v>235103</v>
      </c>
      <c r="B3661" s="133" t="s">
        <v>1149</v>
      </c>
      <c r="C3661" s="134">
        <v>397</v>
      </c>
      <c r="D3661" s="134">
        <v>394</v>
      </c>
      <c r="E3661" s="134">
        <v>414</v>
      </c>
      <c r="F3661" s="134">
        <v>326</v>
      </c>
      <c r="G3661" s="135">
        <v>357</v>
      </c>
      <c r="H3661" s="137">
        <f>IFERROR((Table19[[#This Row],[_202310]]-Table19[[#This Row],[_201910]])/Table19[[#This Row],[_201910]]*1,"")</f>
        <v>-0.10075566750629723</v>
      </c>
    </row>
    <row r="3662" spans="1:8">
      <c r="A3662" s="132">
        <v>235103</v>
      </c>
      <c r="B3662" s="133" t="s">
        <v>1150</v>
      </c>
      <c r="C3662" s="134">
        <v>786</v>
      </c>
      <c r="D3662" s="134">
        <v>776</v>
      </c>
      <c r="E3662" s="134">
        <v>783</v>
      </c>
      <c r="F3662" s="134">
        <v>655</v>
      </c>
      <c r="G3662" s="135">
        <v>670</v>
      </c>
      <c r="H3662" s="137">
        <f>IFERROR((Table19[[#This Row],[_202310]]-Table19[[#This Row],[_201910]])/Table19[[#This Row],[_201910]]*1,"")</f>
        <v>-0.1475826972010178</v>
      </c>
    </row>
    <row r="3663" spans="1:8">
      <c r="A3663" s="132">
        <v>235103</v>
      </c>
      <c r="B3663" s="133" t="s">
        <v>1151</v>
      </c>
      <c r="C3663" s="134">
        <v>39</v>
      </c>
      <c r="D3663" s="134">
        <v>36</v>
      </c>
      <c r="E3663" s="134">
        <v>35</v>
      </c>
      <c r="F3663" s="134">
        <v>38</v>
      </c>
      <c r="G3663" s="135">
        <v>36</v>
      </c>
      <c r="H3663" s="137">
        <f>IFERROR((Table19[[#This Row],[_202310]]-Table19[[#This Row],[_201910]])/Table19[[#This Row],[_201910]]*1,"")</f>
        <v>-7.6923076923076927E-2</v>
      </c>
    </row>
    <row r="3664" spans="1:8">
      <c r="A3664" s="132">
        <v>235103</v>
      </c>
      <c r="B3664" s="133" t="s">
        <v>1152</v>
      </c>
      <c r="C3664" s="134">
        <v>30</v>
      </c>
      <c r="D3664" s="134">
        <v>31</v>
      </c>
      <c r="E3664" s="134">
        <v>30</v>
      </c>
      <c r="F3664" s="134">
        <v>31</v>
      </c>
      <c r="G3664" s="135">
        <v>30</v>
      </c>
      <c r="H3664" s="137">
        <f>IFERROR((Table19[[#This Row],[_202310]]-Table19[[#This Row],[_201910]])/Table19[[#This Row],[_201910]]*1,"")</f>
        <v>0</v>
      </c>
    </row>
    <row r="3665" spans="1:8">
      <c r="A3665" s="132">
        <v>235103</v>
      </c>
      <c r="B3665" s="133" t="s">
        <v>1153</v>
      </c>
      <c r="C3665" s="134">
        <v>1</v>
      </c>
      <c r="D3665" s="134">
        <v>1</v>
      </c>
      <c r="E3665" s="134">
        <v>1</v>
      </c>
      <c r="F3665" s="134">
        <v>1</v>
      </c>
      <c r="G3665" s="135">
        <v>1</v>
      </c>
      <c r="H3665" s="137">
        <f>IFERROR((Table19[[#This Row],[_202310]]-Table19[[#This Row],[_201910]])/Table19[[#This Row],[_201910]]*1,"")</f>
        <v>0</v>
      </c>
    </row>
    <row r="3666" spans="1:8">
      <c r="A3666" s="132">
        <v>235103</v>
      </c>
      <c r="B3666" s="133" t="s">
        <v>1154</v>
      </c>
      <c r="C3666" s="134">
        <v>29</v>
      </c>
      <c r="D3666" s="134">
        <v>31</v>
      </c>
      <c r="E3666" s="134">
        <v>29</v>
      </c>
      <c r="F3666" s="134">
        <v>30</v>
      </c>
      <c r="G3666" s="135">
        <v>29</v>
      </c>
      <c r="H3666" s="137">
        <f>IFERROR((Table19[[#This Row],[_202310]]-Table19[[#This Row],[_201910]])/Table19[[#This Row],[_201910]]*1,"")</f>
        <v>0</v>
      </c>
    </row>
    <row r="3667" spans="1:8">
      <c r="A3667" s="132">
        <v>235103</v>
      </c>
      <c r="B3667" s="133" t="s">
        <v>1155</v>
      </c>
      <c r="C3667" s="134">
        <v>31</v>
      </c>
      <c r="D3667" s="134">
        <v>32</v>
      </c>
      <c r="E3667" s="134">
        <v>34</v>
      </c>
      <c r="F3667" s="134">
        <v>31</v>
      </c>
      <c r="G3667" s="135">
        <v>34</v>
      </c>
      <c r="H3667" s="137">
        <f>IFERROR((Table19[[#This Row],[_202310]]-Table19[[#This Row],[_201910]])/Table19[[#This Row],[_201910]]*1,"")</f>
        <v>9.6774193548387094E-2</v>
      </c>
    </row>
    <row r="3668" spans="1:8">
      <c r="A3668" s="132">
        <v>235149</v>
      </c>
      <c r="B3668" s="133" t="s">
        <v>1130</v>
      </c>
      <c r="C3668" s="134">
        <v>1514</v>
      </c>
      <c r="D3668" s="134">
        <v>1453</v>
      </c>
      <c r="E3668" s="134">
        <v>1728</v>
      </c>
      <c r="F3668" s="134">
        <v>1679</v>
      </c>
      <c r="G3668" s="135">
        <v>1674</v>
      </c>
      <c r="H3668" s="137">
        <f>IFERROR((Table19[[#This Row],[_202310]]-Table19[[#This Row],[_201910]])/Table19[[#This Row],[_201910]]*1,"")</f>
        <v>0.10568031704095113</v>
      </c>
    </row>
    <row r="3669" spans="1:8">
      <c r="A3669" s="132">
        <v>235149</v>
      </c>
      <c r="B3669" s="133" t="s">
        <v>1131</v>
      </c>
      <c r="C3669" s="134">
        <v>0</v>
      </c>
      <c r="D3669" s="134">
        <v>0</v>
      </c>
      <c r="E3669" s="134">
        <v>0</v>
      </c>
      <c r="F3669" s="134">
        <v>0</v>
      </c>
      <c r="G3669" s="135">
        <v>0</v>
      </c>
      <c r="H3669" s="137" t="str">
        <f>IFERROR((Table19[[#This Row],[_202310]]-Table19[[#This Row],[_201910]])/Table19[[#This Row],[_201910]]*1,"")</f>
        <v/>
      </c>
    </row>
    <row r="3670" spans="1:8">
      <c r="A3670" s="132">
        <v>235149</v>
      </c>
      <c r="B3670" s="133" t="s">
        <v>1132</v>
      </c>
      <c r="C3670" s="134">
        <v>1514</v>
      </c>
      <c r="D3670" s="134">
        <v>1453</v>
      </c>
      <c r="E3670" s="134">
        <v>1728</v>
      </c>
      <c r="F3670" s="134">
        <v>1679</v>
      </c>
      <c r="G3670" s="135">
        <v>1674</v>
      </c>
      <c r="H3670" s="137">
        <f>IFERROR((Table19[[#This Row],[_202310]]-Table19[[#This Row],[_201910]])/Table19[[#This Row],[_201910]]*1,"")</f>
        <v>0.10568031704095113</v>
      </c>
    </row>
    <row r="3671" spans="1:8">
      <c r="A3671" s="132">
        <v>235149</v>
      </c>
      <c r="B3671" s="133" t="s">
        <v>1133</v>
      </c>
      <c r="C3671" s="134">
        <v>82</v>
      </c>
      <c r="D3671" s="134">
        <v>97</v>
      </c>
      <c r="E3671" s="134">
        <v>87</v>
      </c>
      <c r="F3671" s="134">
        <v>129</v>
      </c>
      <c r="G3671" s="135">
        <v>72</v>
      </c>
      <c r="H3671" s="137">
        <f>IFERROR((Table19[[#This Row],[_202310]]-Table19[[#This Row],[_201910]])/Table19[[#This Row],[_201910]]*1,"")</f>
        <v>-0.12195121951219512</v>
      </c>
    </row>
    <row r="3672" spans="1:8">
      <c r="A3672" s="132">
        <v>235149</v>
      </c>
      <c r="B3672" s="133" t="s">
        <v>1134</v>
      </c>
      <c r="C3672" s="134">
        <v>395</v>
      </c>
      <c r="D3672" s="134">
        <v>352</v>
      </c>
      <c r="E3672" s="134">
        <v>491</v>
      </c>
      <c r="F3672" s="134">
        <v>455</v>
      </c>
      <c r="G3672" s="135">
        <v>482</v>
      </c>
      <c r="H3672" s="137">
        <f>IFERROR((Table19[[#This Row],[_202310]]-Table19[[#This Row],[_201910]])/Table19[[#This Row],[_201910]]*1,"")</f>
        <v>0.22025316455696203</v>
      </c>
    </row>
    <row r="3673" spans="1:8">
      <c r="A3673" s="132">
        <v>235149</v>
      </c>
      <c r="B3673" s="133" t="s">
        <v>1135</v>
      </c>
      <c r="C3673" s="134" t="s">
        <v>129</v>
      </c>
      <c r="D3673" s="134" t="s">
        <v>129</v>
      </c>
      <c r="E3673" s="134" t="s">
        <v>129</v>
      </c>
      <c r="F3673" s="134" t="s">
        <v>129</v>
      </c>
      <c r="G3673" s="135">
        <v>0</v>
      </c>
      <c r="H3673" s="137" t="str">
        <f>IFERROR((Table19[[#This Row],[_202310]]-Table19[[#This Row],[_201910]])/Table19[[#This Row],[_201910]]*1,"")</f>
        <v/>
      </c>
    </row>
    <row r="3674" spans="1:8">
      <c r="A3674" s="132">
        <v>235149</v>
      </c>
      <c r="B3674" s="133" t="s">
        <v>1136</v>
      </c>
      <c r="C3674" s="134">
        <v>477</v>
      </c>
      <c r="D3674" s="134">
        <v>449</v>
      </c>
      <c r="E3674" s="134">
        <v>578</v>
      </c>
      <c r="F3674" s="134">
        <v>584</v>
      </c>
      <c r="G3674" s="135">
        <v>554</v>
      </c>
      <c r="H3674" s="137">
        <f>IFERROR((Table19[[#This Row],[_202310]]-Table19[[#This Row],[_201910]])/Table19[[#This Row],[_201910]]*1,"")</f>
        <v>0.16142557651991615</v>
      </c>
    </row>
    <row r="3675" spans="1:8">
      <c r="A3675" s="132">
        <v>235149</v>
      </c>
      <c r="B3675" s="133" t="s">
        <v>1137</v>
      </c>
      <c r="C3675" s="134">
        <v>32</v>
      </c>
      <c r="D3675" s="134">
        <v>31</v>
      </c>
      <c r="E3675" s="134">
        <v>33</v>
      </c>
      <c r="F3675" s="134">
        <v>35</v>
      </c>
      <c r="G3675" s="135">
        <v>33</v>
      </c>
      <c r="H3675" s="137">
        <f>IFERROR((Table19[[#This Row],[_202310]]-Table19[[#This Row],[_201910]])/Table19[[#This Row],[_201910]]*1,"")</f>
        <v>3.125E-2</v>
      </c>
    </row>
    <row r="3676" spans="1:8">
      <c r="A3676" s="132">
        <v>235149</v>
      </c>
      <c r="B3676" s="133" t="s">
        <v>1138</v>
      </c>
      <c r="C3676" s="134">
        <v>82</v>
      </c>
      <c r="D3676" s="134">
        <v>99</v>
      </c>
      <c r="E3676" s="134">
        <v>89</v>
      </c>
      <c r="F3676" s="134">
        <v>133</v>
      </c>
      <c r="G3676" s="135">
        <v>73</v>
      </c>
      <c r="H3676" s="137">
        <f>IFERROR((Table19[[#This Row],[_202310]]-Table19[[#This Row],[_201910]])/Table19[[#This Row],[_201910]]*1,"")</f>
        <v>-0.10975609756097561</v>
      </c>
    </row>
    <row r="3677" spans="1:8">
      <c r="A3677" s="132">
        <v>235149</v>
      </c>
      <c r="B3677" s="133" t="s">
        <v>1139</v>
      </c>
      <c r="C3677" s="134">
        <v>431</v>
      </c>
      <c r="D3677" s="134">
        <v>394</v>
      </c>
      <c r="E3677" s="134">
        <v>541</v>
      </c>
      <c r="F3677" s="134">
        <v>505</v>
      </c>
      <c r="G3677" s="135">
        <v>534</v>
      </c>
      <c r="H3677" s="137">
        <f>IFERROR((Table19[[#This Row],[_202310]]-Table19[[#This Row],[_201910]])/Table19[[#This Row],[_201910]]*1,"")</f>
        <v>0.23897911832946636</v>
      </c>
    </row>
    <row r="3678" spans="1:8">
      <c r="A3678" s="132">
        <v>235149</v>
      </c>
      <c r="B3678" s="133" t="s">
        <v>1140</v>
      </c>
      <c r="C3678" s="134" t="s">
        <v>129</v>
      </c>
      <c r="D3678" s="134" t="s">
        <v>129</v>
      </c>
      <c r="E3678" s="134" t="s">
        <v>129</v>
      </c>
      <c r="F3678" s="134" t="s">
        <v>129</v>
      </c>
      <c r="G3678" s="135">
        <v>0</v>
      </c>
      <c r="H3678" s="137" t="str">
        <f>IFERROR((Table19[[#This Row],[_202310]]-Table19[[#This Row],[_201910]])/Table19[[#This Row],[_201910]]*1,"")</f>
        <v/>
      </c>
    </row>
    <row r="3679" spans="1:8">
      <c r="A3679" s="132">
        <v>235149</v>
      </c>
      <c r="B3679" s="133" t="s">
        <v>1141</v>
      </c>
      <c r="C3679" s="134">
        <v>513</v>
      </c>
      <c r="D3679" s="134">
        <v>493</v>
      </c>
      <c r="E3679" s="134">
        <v>630</v>
      </c>
      <c r="F3679" s="134">
        <v>638</v>
      </c>
      <c r="G3679" s="135">
        <v>607</v>
      </c>
      <c r="H3679" s="137">
        <f>IFERROR((Table19[[#This Row],[_202310]]-Table19[[#This Row],[_201910]])/Table19[[#This Row],[_201910]]*1,"")</f>
        <v>0.18323586744639375</v>
      </c>
    </row>
    <row r="3680" spans="1:8">
      <c r="A3680" s="132">
        <v>235149</v>
      </c>
      <c r="B3680" s="133" t="s">
        <v>1142</v>
      </c>
      <c r="C3680" s="134">
        <v>34</v>
      </c>
      <c r="D3680" s="134">
        <v>34</v>
      </c>
      <c r="E3680" s="134">
        <v>36</v>
      </c>
      <c r="F3680" s="134">
        <v>38</v>
      </c>
      <c r="G3680" s="135">
        <v>36</v>
      </c>
      <c r="H3680" s="137">
        <f>IFERROR((Table19[[#This Row],[_202310]]-Table19[[#This Row],[_201910]])/Table19[[#This Row],[_201910]]*1,"")</f>
        <v>5.8823529411764705E-2</v>
      </c>
    </row>
    <row r="3681" spans="1:8">
      <c r="A3681" s="132">
        <v>235149</v>
      </c>
      <c r="B3681" s="133" t="s">
        <v>1143</v>
      </c>
      <c r="C3681" s="134">
        <v>81</v>
      </c>
      <c r="D3681" s="134">
        <v>98</v>
      </c>
      <c r="E3681" s="134">
        <v>90</v>
      </c>
      <c r="F3681" s="134">
        <v>132</v>
      </c>
      <c r="G3681" s="135">
        <v>74</v>
      </c>
      <c r="H3681" s="137">
        <f>IFERROR((Table19[[#This Row],[_202310]]-Table19[[#This Row],[_201910]])/Table19[[#This Row],[_201910]]*1,"")</f>
        <v>-8.6419753086419748E-2</v>
      </c>
    </row>
    <row r="3682" spans="1:8">
      <c r="A3682" s="132">
        <v>235149</v>
      </c>
      <c r="B3682" s="133" t="s">
        <v>1144</v>
      </c>
      <c r="C3682" s="134">
        <v>446</v>
      </c>
      <c r="D3682" s="134">
        <v>413</v>
      </c>
      <c r="E3682" s="134">
        <v>565</v>
      </c>
      <c r="F3682" s="134">
        <v>523</v>
      </c>
      <c r="G3682" s="135">
        <v>553</v>
      </c>
      <c r="H3682" s="137">
        <f>IFERROR((Table19[[#This Row],[_202310]]-Table19[[#This Row],[_201910]])/Table19[[#This Row],[_201910]]*1,"")</f>
        <v>0.23991031390134529</v>
      </c>
    </row>
    <row r="3683" spans="1:8">
      <c r="A3683" s="132">
        <v>235149</v>
      </c>
      <c r="B3683" s="133" t="s">
        <v>1145</v>
      </c>
      <c r="C3683" s="134" t="s">
        <v>129</v>
      </c>
      <c r="D3683" s="134" t="s">
        <v>129</v>
      </c>
      <c r="E3683" s="134" t="s">
        <v>129</v>
      </c>
      <c r="F3683" s="134" t="s">
        <v>129</v>
      </c>
      <c r="G3683" s="135">
        <v>0</v>
      </c>
      <c r="H3683" s="137" t="str">
        <f>IFERROR((Table19[[#This Row],[_202310]]-Table19[[#This Row],[_201910]])/Table19[[#This Row],[_201910]]*1,"")</f>
        <v/>
      </c>
    </row>
    <row r="3684" spans="1:8">
      <c r="A3684" s="132">
        <v>235149</v>
      </c>
      <c r="B3684" s="133" t="s">
        <v>1146</v>
      </c>
      <c r="C3684" s="134">
        <v>527</v>
      </c>
      <c r="D3684" s="134">
        <v>511</v>
      </c>
      <c r="E3684" s="134">
        <v>655</v>
      </c>
      <c r="F3684" s="134">
        <v>655</v>
      </c>
      <c r="G3684" s="135">
        <v>627</v>
      </c>
      <c r="H3684" s="137">
        <f>IFERROR((Table19[[#This Row],[_202310]]-Table19[[#This Row],[_201910]])/Table19[[#This Row],[_201910]]*1,"")</f>
        <v>0.18975332068311196</v>
      </c>
    </row>
    <row r="3685" spans="1:8">
      <c r="A3685" s="132">
        <v>235149</v>
      </c>
      <c r="B3685" s="133" t="s">
        <v>1147</v>
      </c>
      <c r="C3685" s="134">
        <v>19</v>
      </c>
      <c r="D3685" s="134">
        <v>26</v>
      </c>
      <c r="E3685" s="134">
        <v>21</v>
      </c>
      <c r="F3685" s="134">
        <v>8</v>
      </c>
      <c r="G3685" s="135">
        <v>18</v>
      </c>
      <c r="H3685" s="137">
        <f>IFERROR((Table19[[#This Row],[_202310]]-Table19[[#This Row],[_201910]])/Table19[[#This Row],[_201910]]*1,"")</f>
        <v>-5.2631578947368418E-2</v>
      </c>
    </row>
    <row r="3686" spans="1:8">
      <c r="A3686" s="132">
        <v>235149</v>
      </c>
      <c r="B3686" s="133" t="s">
        <v>1148</v>
      </c>
      <c r="C3686" s="134">
        <v>384</v>
      </c>
      <c r="D3686" s="134">
        <v>374</v>
      </c>
      <c r="E3686" s="134">
        <v>436</v>
      </c>
      <c r="F3686" s="134">
        <v>408</v>
      </c>
      <c r="G3686" s="135">
        <v>395</v>
      </c>
      <c r="H3686" s="137">
        <f>IFERROR((Table19[[#This Row],[_202310]]-Table19[[#This Row],[_201910]])/Table19[[#This Row],[_201910]]*1,"")</f>
        <v>2.8645833333333332E-2</v>
      </c>
    </row>
    <row r="3687" spans="1:8">
      <c r="A3687" s="132">
        <v>235149</v>
      </c>
      <c r="B3687" s="133" t="s">
        <v>1149</v>
      </c>
      <c r="C3687" s="134">
        <v>584</v>
      </c>
      <c r="D3687" s="134">
        <v>542</v>
      </c>
      <c r="E3687" s="134">
        <v>616</v>
      </c>
      <c r="F3687" s="134">
        <v>608</v>
      </c>
      <c r="G3687" s="135">
        <v>634</v>
      </c>
      <c r="H3687" s="137">
        <f>IFERROR((Table19[[#This Row],[_202310]]-Table19[[#This Row],[_201910]])/Table19[[#This Row],[_201910]]*1,"")</f>
        <v>8.5616438356164379E-2</v>
      </c>
    </row>
    <row r="3688" spans="1:8">
      <c r="A3688" s="132">
        <v>235149</v>
      </c>
      <c r="B3688" s="133" t="s">
        <v>1150</v>
      </c>
      <c r="C3688" s="134">
        <v>987</v>
      </c>
      <c r="D3688" s="134">
        <v>942</v>
      </c>
      <c r="E3688" s="134">
        <v>1073</v>
      </c>
      <c r="F3688" s="134">
        <v>1024</v>
      </c>
      <c r="G3688" s="135">
        <v>1047</v>
      </c>
      <c r="H3688" s="137">
        <f>IFERROR((Table19[[#This Row],[_202310]]-Table19[[#This Row],[_201910]])/Table19[[#This Row],[_201910]]*1,"")</f>
        <v>6.0790273556231005E-2</v>
      </c>
    </row>
    <row r="3689" spans="1:8">
      <c r="A3689" s="132">
        <v>235149</v>
      </c>
      <c r="B3689" s="133" t="s">
        <v>1151</v>
      </c>
      <c r="C3689" s="134">
        <v>35</v>
      </c>
      <c r="D3689" s="134">
        <v>35</v>
      </c>
      <c r="E3689" s="134">
        <v>38</v>
      </c>
      <c r="F3689" s="134">
        <v>39</v>
      </c>
      <c r="G3689" s="135">
        <v>37</v>
      </c>
      <c r="H3689" s="137">
        <f>IFERROR((Table19[[#This Row],[_202310]]-Table19[[#This Row],[_201910]])/Table19[[#This Row],[_201910]]*1,"")</f>
        <v>5.7142857142857141E-2</v>
      </c>
    </row>
    <row r="3690" spans="1:8">
      <c r="A3690" s="132">
        <v>235149</v>
      </c>
      <c r="B3690" s="133" t="s">
        <v>1152</v>
      </c>
      <c r="C3690" s="134">
        <v>27</v>
      </c>
      <c r="D3690" s="134">
        <v>28</v>
      </c>
      <c r="E3690" s="134">
        <v>26</v>
      </c>
      <c r="F3690" s="134">
        <v>25</v>
      </c>
      <c r="G3690" s="135">
        <v>25</v>
      </c>
      <c r="H3690" s="137">
        <f>IFERROR((Table19[[#This Row],[_202310]]-Table19[[#This Row],[_201910]])/Table19[[#This Row],[_201910]]*1,"")</f>
        <v>-7.407407407407407E-2</v>
      </c>
    </row>
    <row r="3691" spans="1:8">
      <c r="A3691" s="132">
        <v>235149</v>
      </c>
      <c r="B3691" s="133" t="s">
        <v>1153</v>
      </c>
      <c r="C3691" s="134">
        <v>1</v>
      </c>
      <c r="D3691" s="134">
        <v>2</v>
      </c>
      <c r="E3691" s="134">
        <v>1</v>
      </c>
      <c r="F3691" s="134">
        <v>0</v>
      </c>
      <c r="G3691" s="135">
        <v>1</v>
      </c>
      <c r="H3691" s="137">
        <f>IFERROR((Table19[[#This Row],[_202310]]-Table19[[#This Row],[_201910]])/Table19[[#This Row],[_201910]]*1,"")</f>
        <v>0</v>
      </c>
    </row>
    <row r="3692" spans="1:8">
      <c r="A3692" s="132">
        <v>235149</v>
      </c>
      <c r="B3692" s="133" t="s">
        <v>1154</v>
      </c>
      <c r="C3692" s="134">
        <v>25</v>
      </c>
      <c r="D3692" s="134">
        <v>26</v>
      </c>
      <c r="E3692" s="134">
        <v>25</v>
      </c>
      <c r="F3692" s="134">
        <v>24</v>
      </c>
      <c r="G3692" s="135">
        <v>24</v>
      </c>
      <c r="H3692" s="137">
        <f>IFERROR((Table19[[#This Row],[_202310]]-Table19[[#This Row],[_201910]])/Table19[[#This Row],[_201910]]*1,"")</f>
        <v>-0.04</v>
      </c>
    </row>
    <row r="3693" spans="1:8">
      <c r="A3693" s="132">
        <v>235149</v>
      </c>
      <c r="B3693" s="133" t="s">
        <v>1155</v>
      </c>
      <c r="C3693" s="134">
        <v>39</v>
      </c>
      <c r="D3693" s="134">
        <v>37</v>
      </c>
      <c r="E3693" s="134">
        <v>36</v>
      </c>
      <c r="F3693" s="134">
        <v>36</v>
      </c>
      <c r="G3693" s="135">
        <v>38</v>
      </c>
      <c r="H3693" s="137">
        <f>IFERROR((Table19[[#This Row],[_202310]]-Table19[[#This Row],[_201910]])/Table19[[#This Row],[_201910]]*1,"")</f>
        <v>-2.564102564102564E-2</v>
      </c>
    </row>
    <row r="3694" spans="1:8">
      <c r="A3694" s="132">
        <v>235237</v>
      </c>
      <c r="B3694" s="133" t="s">
        <v>1130</v>
      </c>
      <c r="C3694" s="134">
        <v>908</v>
      </c>
      <c r="D3694" s="134">
        <v>1638</v>
      </c>
      <c r="E3694" s="134">
        <v>1547</v>
      </c>
      <c r="F3694" s="134">
        <v>1804</v>
      </c>
      <c r="G3694" s="135">
        <v>1610</v>
      </c>
      <c r="H3694" s="137">
        <f>IFERROR((Table19[[#This Row],[_202310]]-Table19[[#This Row],[_201910]])/Table19[[#This Row],[_201910]]*1,"")</f>
        <v>0.77312775330396477</v>
      </c>
    </row>
    <row r="3695" spans="1:8">
      <c r="A3695" s="132">
        <v>235237</v>
      </c>
      <c r="B3695" s="133" t="s">
        <v>1131</v>
      </c>
      <c r="C3695" s="134">
        <v>0</v>
      </c>
      <c r="D3695" s="134">
        <v>0</v>
      </c>
      <c r="E3695" s="134">
        <v>0</v>
      </c>
      <c r="F3695" s="134">
        <v>0</v>
      </c>
      <c r="G3695" s="135">
        <v>0</v>
      </c>
      <c r="H3695" s="137" t="str">
        <f>IFERROR((Table19[[#This Row],[_202310]]-Table19[[#This Row],[_201910]])/Table19[[#This Row],[_201910]]*1,"")</f>
        <v/>
      </c>
    </row>
    <row r="3696" spans="1:8">
      <c r="A3696" s="132">
        <v>235237</v>
      </c>
      <c r="B3696" s="133" t="s">
        <v>1132</v>
      </c>
      <c r="C3696" s="134">
        <v>908</v>
      </c>
      <c r="D3696" s="134">
        <v>1638</v>
      </c>
      <c r="E3696" s="134">
        <v>1547</v>
      </c>
      <c r="F3696" s="134">
        <v>1804</v>
      </c>
      <c r="G3696" s="135">
        <v>1610</v>
      </c>
      <c r="H3696" s="137">
        <f>IFERROR((Table19[[#This Row],[_202310]]-Table19[[#This Row],[_201910]])/Table19[[#This Row],[_201910]]*1,"")</f>
        <v>0.77312775330396477</v>
      </c>
    </row>
    <row r="3697" spans="1:8">
      <c r="A3697" s="132">
        <v>235237</v>
      </c>
      <c r="B3697" s="133" t="s">
        <v>1133</v>
      </c>
      <c r="C3697" s="134">
        <v>42</v>
      </c>
      <c r="D3697" s="134">
        <v>56</v>
      </c>
      <c r="E3697" s="134">
        <v>33</v>
      </c>
      <c r="F3697" s="134">
        <v>46</v>
      </c>
      <c r="G3697" s="135">
        <v>42</v>
      </c>
      <c r="H3697" s="137">
        <f>IFERROR((Table19[[#This Row],[_202310]]-Table19[[#This Row],[_201910]])/Table19[[#This Row],[_201910]]*1,"")</f>
        <v>0</v>
      </c>
    </row>
    <row r="3698" spans="1:8">
      <c r="A3698" s="132">
        <v>235237</v>
      </c>
      <c r="B3698" s="133" t="s">
        <v>1134</v>
      </c>
      <c r="C3698" s="134">
        <v>194</v>
      </c>
      <c r="D3698" s="134">
        <v>467</v>
      </c>
      <c r="E3698" s="134">
        <v>460</v>
      </c>
      <c r="F3698" s="134">
        <v>509</v>
      </c>
      <c r="G3698" s="135">
        <v>478</v>
      </c>
      <c r="H3698" s="137">
        <f>IFERROR((Table19[[#This Row],[_202310]]-Table19[[#This Row],[_201910]])/Table19[[#This Row],[_201910]]*1,"")</f>
        <v>1.4639175257731958</v>
      </c>
    </row>
    <row r="3699" spans="1:8">
      <c r="A3699" s="132">
        <v>235237</v>
      </c>
      <c r="B3699" s="133" t="s">
        <v>1135</v>
      </c>
      <c r="C3699" s="134">
        <v>0</v>
      </c>
      <c r="D3699" s="134">
        <v>0</v>
      </c>
      <c r="E3699" s="134">
        <v>2</v>
      </c>
      <c r="F3699" s="134">
        <v>2</v>
      </c>
      <c r="G3699" s="135">
        <v>8</v>
      </c>
      <c r="H3699" s="137" t="str">
        <f>IFERROR((Table19[[#This Row],[_202310]]-Table19[[#This Row],[_201910]])/Table19[[#This Row],[_201910]]*1,"")</f>
        <v/>
      </c>
    </row>
    <row r="3700" spans="1:8">
      <c r="A3700" s="132">
        <v>235237</v>
      </c>
      <c r="B3700" s="133" t="s">
        <v>1136</v>
      </c>
      <c r="C3700" s="134">
        <v>236</v>
      </c>
      <c r="D3700" s="134">
        <v>523</v>
      </c>
      <c r="E3700" s="134">
        <v>495</v>
      </c>
      <c r="F3700" s="134">
        <v>557</v>
      </c>
      <c r="G3700" s="135">
        <v>528</v>
      </c>
      <c r="H3700" s="137">
        <f>IFERROR((Table19[[#This Row],[_202310]]-Table19[[#This Row],[_201910]])/Table19[[#This Row],[_201910]]*1,"")</f>
        <v>1.2372881355932204</v>
      </c>
    </row>
    <row r="3701" spans="1:8">
      <c r="A3701" s="132">
        <v>235237</v>
      </c>
      <c r="B3701" s="133" t="s">
        <v>1137</v>
      </c>
      <c r="C3701" s="134">
        <v>26</v>
      </c>
      <c r="D3701" s="134">
        <v>32</v>
      </c>
      <c r="E3701" s="134">
        <v>32</v>
      </c>
      <c r="F3701" s="134">
        <v>31</v>
      </c>
      <c r="G3701" s="135">
        <v>33</v>
      </c>
      <c r="H3701" s="137">
        <f>IFERROR((Table19[[#This Row],[_202310]]-Table19[[#This Row],[_201910]])/Table19[[#This Row],[_201910]]*1,"")</f>
        <v>0.26923076923076922</v>
      </c>
    </row>
    <row r="3702" spans="1:8">
      <c r="A3702" s="132">
        <v>235237</v>
      </c>
      <c r="B3702" s="133" t="s">
        <v>1138</v>
      </c>
      <c r="C3702" s="134">
        <v>41</v>
      </c>
      <c r="D3702" s="134">
        <v>52</v>
      </c>
      <c r="E3702" s="134">
        <v>30</v>
      </c>
      <c r="F3702" s="134">
        <v>45</v>
      </c>
      <c r="G3702" s="135">
        <v>41</v>
      </c>
      <c r="H3702" s="137">
        <f>IFERROR((Table19[[#This Row],[_202310]]-Table19[[#This Row],[_201910]])/Table19[[#This Row],[_201910]]*1,"")</f>
        <v>0</v>
      </c>
    </row>
    <row r="3703" spans="1:8">
      <c r="A3703" s="132">
        <v>235237</v>
      </c>
      <c r="B3703" s="133" t="s">
        <v>1139</v>
      </c>
      <c r="C3703" s="134">
        <v>219</v>
      </c>
      <c r="D3703" s="134">
        <v>498</v>
      </c>
      <c r="E3703" s="134">
        <v>494</v>
      </c>
      <c r="F3703" s="134">
        <v>539</v>
      </c>
      <c r="G3703" s="135">
        <v>499</v>
      </c>
      <c r="H3703" s="137">
        <f>IFERROR((Table19[[#This Row],[_202310]]-Table19[[#This Row],[_201910]])/Table19[[#This Row],[_201910]]*1,"")</f>
        <v>1.2785388127853881</v>
      </c>
    </row>
    <row r="3704" spans="1:8">
      <c r="A3704" s="132">
        <v>235237</v>
      </c>
      <c r="B3704" s="133" t="s">
        <v>1140</v>
      </c>
      <c r="C3704" s="134">
        <v>0</v>
      </c>
      <c r="D3704" s="134">
        <v>4</v>
      </c>
      <c r="E3704" s="134">
        <v>6</v>
      </c>
      <c r="F3704" s="134">
        <v>6</v>
      </c>
      <c r="G3704" s="135">
        <v>13</v>
      </c>
      <c r="H3704" s="137" t="str">
        <f>IFERROR((Table19[[#This Row],[_202310]]-Table19[[#This Row],[_201910]])/Table19[[#This Row],[_201910]]*1,"")</f>
        <v/>
      </c>
    </row>
    <row r="3705" spans="1:8">
      <c r="A3705" s="132">
        <v>235237</v>
      </c>
      <c r="B3705" s="133" t="s">
        <v>1141</v>
      </c>
      <c r="C3705" s="134">
        <v>260</v>
      </c>
      <c r="D3705" s="134">
        <v>554</v>
      </c>
      <c r="E3705" s="134">
        <v>530</v>
      </c>
      <c r="F3705" s="134">
        <v>590</v>
      </c>
      <c r="G3705" s="135">
        <v>553</v>
      </c>
      <c r="H3705" s="137">
        <f>IFERROR((Table19[[#This Row],[_202310]]-Table19[[#This Row],[_201910]])/Table19[[#This Row],[_201910]]*1,"")</f>
        <v>1.1269230769230769</v>
      </c>
    </row>
    <row r="3706" spans="1:8">
      <c r="A3706" s="132">
        <v>235237</v>
      </c>
      <c r="B3706" s="133" t="s">
        <v>1142</v>
      </c>
      <c r="C3706" s="134">
        <v>29</v>
      </c>
      <c r="D3706" s="134">
        <v>34</v>
      </c>
      <c r="E3706" s="134">
        <v>34</v>
      </c>
      <c r="F3706" s="134">
        <v>33</v>
      </c>
      <c r="G3706" s="135">
        <v>34</v>
      </c>
      <c r="H3706" s="137">
        <f>IFERROR((Table19[[#This Row],[_202310]]-Table19[[#This Row],[_201910]])/Table19[[#This Row],[_201910]]*1,"")</f>
        <v>0.17241379310344829</v>
      </c>
    </row>
    <row r="3707" spans="1:8">
      <c r="A3707" s="132">
        <v>235237</v>
      </c>
      <c r="B3707" s="133" t="s">
        <v>1143</v>
      </c>
      <c r="C3707" s="134">
        <v>41</v>
      </c>
      <c r="D3707" s="134">
        <v>52</v>
      </c>
      <c r="E3707" s="134">
        <v>30</v>
      </c>
      <c r="F3707" s="134">
        <v>45</v>
      </c>
      <c r="G3707" s="135">
        <v>40</v>
      </c>
      <c r="H3707" s="137">
        <f>IFERROR((Table19[[#This Row],[_202310]]-Table19[[#This Row],[_201910]])/Table19[[#This Row],[_201910]]*1,"")</f>
        <v>-2.4390243902439025E-2</v>
      </c>
    </row>
    <row r="3708" spans="1:8">
      <c r="A3708" s="132">
        <v>235237</v>
      </c>
      <c r="B3708" s="133" t="s">
        <v>1144</v>
      </c>
      <c r="C3708" s="134">
        <v>228</v>
      </c>
      <c r="D3708" s="134">
        <v>509</v>
      </c>
      <c r="E3708" s="134">
        <v>506</v>
      </c>
      <c r="F3708" s="134">
        <v>554</v>
      </c>
      <c r="G3708" s="135">
        <v>507</v>
      </c>
      <c r="H3708" s="137">
        <f>IFERROR((Table19[[#This Row],[_202310]]-Table19[[#This Row],[_201910]])/Table19[[#This Row],[_201910]]*1,"")</f>
        <v>1.2236842105263157</v>
      </c>
    </row>
    <row r="3709" spans="1:8">
      <c r="A3709" s="132">
        <v>235237</v>
      </c>
      <c r="B3709" s="133" t="s">
        <v>1145</v>
      </c>
      <c r="C3709" s="134">
        <v>1</v>
      </c>
      <c r="D3709" s="134">
        <v>8</v>
      </c>
      <c r="E3709" s="134">
        <v>7</v>
      </c>
      <c r="F3709" s="134">
        <v>7</v>
      </c>
      <c r="G3709" s="135">
        <v>18</v>
      </c>
      <c r="H3709" s="137">
        <f>IFERROR((Table19[[#This Row],[_202310]]-Table19[[#This Row],[_201910]])/Table19[[#This Row],[_201910]]*1,"")</f>
        <v>17</v>
      </c>
    </row>
    <row r="3710" spans="1:8">
      <c r="A3710" s="132">
        <v>235237</v>
      </c>
      <c r="B3710" s="133" t="s">
        <v>1146</v>
      </c>
      <c r="C3710" s="134">
        <v>270</v>
      </c>
      <c r="D3710" s="134">
        <v>569</v>
      </c>
      <c r="E3710" s="134">
        <v>543</v>
      </c>
      <c r="F3710" s="134">
        <v>606</v>
      </c>
      <c r="G3710" s="135">
        <v>565</v>
      </c>
      <c r="H3710" s="137">
        <f>IFERROR((Table19[[#This Row],[_202310]]-Table19[[#This Row],[_201910]])/Table19[[#This Row],[_201910]]*1,"")</f>
        <v>1.0925925925925926</v>
      </c>
    </row>
    <row r="3711" spans="1:8">
      <c r="A3711" s="132">
        <v>235237</v>
      </c>
      <c r="B3711" s="133" t="s">
        <v>1147</v>
      </c>
      <c r="C3711" s="134">
        <v>10</v>
      </c>
      <c r="D3711" s="134">
        <v>18</v>
      </c>
      <c r="E3711" s="134">
        <v>10</v>
      </c>
      <c r="F3711" s="134">
        <v>23</v>
      </c>
      <c r="G3711" s="135">
        <v>12</v>
      </c>
      <c r="H3711" s="137">
        <f>IFERROR((Table19[[#This Row],[_202310]]-Table19[[#This Row],[_201910]])/Table19[[#This Row],[_201910]]*1,"")</f>
        <v>0.2</v>
      </c>
    </row>
    <row r="3712" spans="1:8">
      <c r="A3712" s="132">
        <v>235237</v>
      </c>
      <c r="B3712" s="133" t="s">
        <v>1148</v>
      </c>
      <c r="C3712" s="134">
        <v>352</v>
      </c>
      <c r="D3712" s="134">
        <v>491</v>
      </c>
      <c r="E3712" s="134">
        <v>462</v>
      </c>
      <c r="F3712" s="134">
        <v>559</v>
      </c>
      <c r="G3712" s="135">
        <v>486</v>
      </c>
      <c r="H3712" s="137">
        <f>IFERROR((Table19[[#This Row],[_202310]]-Table19[[#This Row],[_201910]])/Table19[[#This Row],[_201910]]*1,"")</f>
        <v>0.38068181818181818</v>
      </c>
    </row>
    <row r="3713" spans="1:8">
      <c r="A3713" s="132">
        <v>235237</v>
      </c>
      <c r="B3713" s="133" t="s">
        <v>1149</v>
      </c>
      <c r="C3713" s="134">
        <v>276</v>
      </c>
      <c r="D3713" s="134">
        <v>560</v>
      </c>
      <c r="E3713" s="134">
        <v>532</v>
      </c>
      <c r="F3713" s="134">
        <v>616</v>
      </c>
      <c r="G3713" s="135">
        <v>547</v>
      </c>
      <c r="H3713" s="137">
        <f>IFERROR((Table19[[#This Row],[_202310]]-Table19[[#This Row],[_201910]])/Table19[[#This Row],[_201910]]*1,"")</f>
        <v>0.98188405797101452</v>
      </c>
    </row>
    <row r="3714" spans="1:8">
      <c r="A3714" s="132">
        <v>235237</v>
      </c>
      <c r="B3714" s="133" t="s">
        <v>1150</v>
      </c>
      <c r="C3714" s="134">
        <v>638</v>
      </c>
      <c r="D3714" s="134">
        <v>1069</v>
      </c>
      <c r="E3714" s="134">
        <v>1004</v>
      </c>
      <c r="F3714" s="134">
        <v>1198</v>
      </c>
      <c r="G3714" s="135">
        <v>1045</v>
      </c>
      <c r="H3714" s="137">
        <f>IFERROR((Table19[[#This Row],[_202310]]-Table19[[#This Row],[_201910]])/Table19[[#This Row],[_201910]]*1,"")</f>
        <v>0.63793103448275867</v>
      </c>
    </row>
    <row r="3715" spans="1:8">
      <c r="A3715" s="132">
        <v>235237</v>
      </c>
      <c r="B3715" s="133" t="s">
        <v>1151</v>
      </c>
      <c r="C3715" s="134">
        <v>30</v>
      </c>
      <c r="D3715" s="134">
        <v>35</v>
      </c>
      <c r="E3715" s="134">
        <v>35</v>
      </c>
      <c r="F3715" s="134">
        <v>34</v>
      </c>
      <c r="G3715" s="135">
        <v>35</v>
      </c>
      <c r="H3715" s="137">
        <f>IFERROR((Table19[[#This Row],[_202310]]-Table19[[#This Row],[_201910]])/Table19[[#This Row],[_201910]]*1,"")</f>
        <v>0.16666666666666666</v>
      </c>
    </row>
    <row r="3716" spans="1:8">
      <c r="A3716" s="132">
        <v>235237</v>
      </c>
      <c r="B3716" s="133" t="s">
        <v>1152</v>
      </c>
      <c r="C3716" s="134">
        <v>40</v>
      </c>
      <c r="D3716" s="134">
        <v>31</v>
      </c>
      <c r="E3716" s="134">
        <v>31</v>
      </c>
      <c r="F3716" s="134">
        <v>32</v>
      </c>
      <c r="G3716" s="135">
        <v>31</v>
      </c>
      <c r="H3716" s="137">
        <f>IFERROR((Table19[[#This Row],[_202310]]-Table19[[#This Row],[_201910]])/Table19[[#This Row],[_201910]]*1,"")</f>
        <v>-0.22500000000000001</v>
      </c>
    </row>
    <row r="3717" spans="1:8">
      <c r="A3717" s="132">
        <v>235237</v>
      </c>
      <c r="B3717" s="133" t="s">
        <v>1153</v>
      </c>
      <c r="C3717" s="134">
        <v>1</v>
      </c>
      <c r="D3717" s="134">
        <v>1</v>
      </c>
      <c r="E3717" s="134">
        <v>1</v>
      </c>
      <c r="F3717" s="134">
        <v>1</v>
      </c>
      <c r="G3717" s="135">
        <v>1</v>
      </c>
      <c r="H3717" s="137">
        <f>IFERROR((Table19[[#This Row],[_202310]]-Table19[[#This Row],[_201910]])/Table19[[#This Row],[_201910]]*1,"")</f>
        <v>0</v>
      </c>
    </row>
    <row r="3718" spans="1:8">
      <c r="A3718" s="132">
        <v>235237</v>
      </c>
      <c r="B3718" s="133" t="s">
        <v>1154</v>
      </c>
      <c r="C3718" s="134">
        <v>39</v>
      </c>
      <c r="D3718" s="134">
        <v>30</v>
      </c>
      <c r="E3718" s="134">
        <v>30</v>
      </c>
      <c r="F3718" s="134">
        <v>31</v>
      </c>
      <c r="G3718" s="135">
        <v>30</v>
      </c>
      <c r="H3718" s="137">
        <f>IFERROR((Table19[[#This Row],[_202310]]-Table19[[#This Row],[_201910]])/Table19[[#This Row],[_201910]]*1,"")</f>
        <v>-0.23076923076923078</v>
      </c>
    </row>
    <row r="3719" spans="1:8">
      <c r="A3719" s="132">
        <v>235237</v>
      </c>
      <c r="B3719" s="133" t="s">
        <v>1155</v>
      </c>
      <c r="C3719" s="134">
        <v>30</v>
      </c>
      <c r="D3719" s="134">
        <v>34</v>
      </c>
      <c r="E3719" s="134">
        <v>34</v>
      </c>
      <c r="F3719" s="134">
        <v>34</v>
      </c>
      <c r="G3719" s="135">
        <v>34</v>
      </c>
      <c r="H3719" s="137">
        <f>IFERROR((Table19[[#This Row],[_202310]]-Table19[[#This Row],[_201910]])/Table19[[#This Row],[_201910]]*1,"")</f>
        <v>0.13333333333333333</v>
      </c>
    </row>
    <row r="3720" spans="1:8">
      <c r="A3720" s="132">
        <v>235431</v>
      </c>
      <c r="B3720" s="133" t="s">
        <v>1130</v>
      </c>
      <c r="C3720" s="134">
        <v>1516</v>
      </c>
      <c r="D3720" s="134">
        <v>1396</v>
      </c>
      <c r="E3720" s="134">
        <v>1283</v>
      </c>
      <c r="F3720" s="134">
        <v>1157</v>
      </c>
      <c r="G3720" s="135">
        <v>1192</v>
      </c>
      <c r="H3720" s="137">
        <f>IFERROR((Table19[[#This Row],[_202310]]-Table19[[#This Row],[_201910]])/Table19[[#This Row],[_201910]]*1,"")</f>
        <v>-0.21372031662269128</v>
      </c>
    </row>
    <row r="3721" spans="1:8">
      <c r="A3721" s="132">
        <v>235431</v>
      </c>
      <c r="B3721" s="133" t="s">
        <v>1131</v>
      </c>
      <c r="C3721" s="134">
        <v>0</v>
      </c>
      <c r="D3721" s="134">
        <v>0</v>
      </c>
      <c r="E3721" s="134">
        <v>0</v>
      </c>
      <c r="F3721" s="134">
        <v>0</v>
      </c>
      <c r="G3721" s="135">
        <v>0</v>
      </c>
      <c r="H3721" s="137" t="str">
        <f>IFERROR((Table19[[#This Row],[_202310]]-Table19[[#This Row],[_201910]])/Table19[[#This Row],[_201910]]*1,"")</f>
        <v/>
      </c>
    </row>
    <row r="3722" spans="1:8">
      <c r="A3722" s="132">
        <v>235431</v>
      </c>
      <c r="B3722" s="133" t="s">
        <v>1132</v>
      </c>
      <c r="C3722" s="134">
        <v>1516</v>
      </c>
      <c r="D3722" s="134">
        <v>1396</v>
      </c>
      <c r="E3722" s="134">
        <v>1283</v>
      </c>
      <c r="F3722" s="134">
        <v>1157</v>
      </c>
      <c r="G3722" s="135">
        <v>1192</v>
      </c>
      <c r="H3722" s="137">
        <f>IFERROR((Table19[[#This Row],[_202310]]-Table19[[#This Row],[_201910]])/Table19[[#This Row],[_201910]]*1,"")</f>
        <v>-0.21372031662269128</v>
      </c>
    </row>
    <row r="3723" spans="1:8">
      <c r="A3723" s="132">
        <v>235431</v>
      </c>
      <c r="B3723" s="133" t="s">
        <v>1133</v>
      </c>
      <c r="C3723" s="134">
        <v>70</v>
      </c>
      <c r="D3723" s="134">
        <v>47</v>
      </c>
      <c r="E3723" s="134">
        <v>30</v>
      </c>
      <c r="F3723" s="134">
        <v>22</v>
      </c>
      <c r="G3723" s="135">
        <v>17</v>
      </c>
      <c r="H3723" s="137">
        <f>IFERROR((Table19[[#This Row],[_202310]]-Table19[[#This Row],[_201910]])/Table19[[#This Row],[_201910]]*1,"")</f>
        <v>-0.75714285714285712</v>
      </c>
    </row>
    <row r="3724" spans="1:8">
      <c r="A3724" s="132">
        <v>235431</v>
      </c>
      <c r="B3724" s="133" t="s">
        <v>1134</v>
      </c>
      <c r="C3724" s="134">
        <v>381</v>
      </c>
      <c r="D3724" s="134">
        <v>384</v>
      </c>
      <c r="E3724" s="134">
        <v>394</v>
      </c>
      <c r="F3724" s="134">
        <v>366</v>
      </c>
      <c r="G3724" s="135">
        <v>359</v>
      </c>
      <c r="H3724" s="137">
        <f>IFERROR((Table19[[#This Row],[_202310]]-Table19[[#This Row],[_201910]])/Table19[[#This Row],[_201910]]*1,"")</f>
        <v>-5.774278215223097E-2</v>
      </c>
    </row>
    <row r="3725" spans="1:8">
      <c r="A3725" s="132">
        <v>235431</v>
      </c>
      <c r="B3725" s="133" t="s">
        <v>1135</v>
      </c>
      <c r="C3725" s="134">
        <v>0</v>
      </c>
      <c r="D3725" s="134">
        <v>2</v>
      </c>
      <c r="E3725" s="134">
        <v>3</v>
      </c>
      <c r="F3725" s="134">
        <v>4</v>
      </c>
      <c r="G3725" s="135">
        <v>7</v>
      </c>
      <c r="H3725" s="137" t="str">
        <f>IFERROR((Table19[[#This Row],[_202310]]-Table19[[#This Row],[_201910]])/Table19[[#This Row],[_201910]]*1,"")</f>
        <v/>
      </c>
    </row>
    <row r="3726" spans="1:8">
      <c r="A3726" s="132">
        <v>235431</v>
      </c>
      <c r="B3726" s="133" t="s">
        <v>1136</v>
      </c>
      <c r="C3726" s="134">
        <v>451</v>
      </c>
      <c r="D3726" s="134">
        <v>433</v>
      </c>
      <c r="E3726" s="134">
        <v>427</v>
      </c>
      <c r="F3726" s="134">
        <v>392</v>
      </c>
      <c r="G3726" s="135">
        <v>383</v>
      </c>
      <c r="H3726" s="137">
        <f>IFERROR((Table19[[#This Row],[_202310]]-Table19[[#This Row],[_201910]])/Table19[[#This Row],[_201910]]*1,"")</f>
        <v>-0.15077605321507762</v>
      </c>
    </row>
    <row r="3727" spans="1:8">
      <c r="A3727" s="132">
        <v>235431</v>
      </c>
      <c r="B3727" s="133" t="s">
        <v>1137</v>
      </c>
      <c r="C3727" s="134">
        <v>30</v>
      </c>
      <c r="D3727" s="134">
        <v>31</v>
      </c>
      <c r="E3727" s="134">
        <v>33</v>
      </c>
      <c r="F3727" s="134">
        <v>34</v>
      </c>
      <c r="G3727" s="135">
        <v>32</v>
      </c>
      <c r="H3727" s="137">
        <f>IFERROR((Table19[[#This Row],[_202310]]-Table19[[#This Row],[_201910]])/Table19[[#This Row],[_201910]]*1,"")</f>
        <v>6.6666666666666666E-2</v>
      </c>
    </row>
    <row r="3728" spans="1:8">
      <c r="A3728" s="132">
        <v>235431</v>
      </c>
      <c r="B3728" s="133" t="s">
        <v>1138</v>
      </c>
      <c r="C3728" s="134">
        <v>69</v>
      </c>
      <c r="D3728" s="134">
        <v>46</v>
      </c>
      <c r="E3728" s="134">
        <v>31</v>
      </c>
      <c r="F3728" s="134">
        <v>20</v>
      </c>
      <c r="G3728" s="135">
        <v>19</v>
      </c>
      <c r="H3728" s="137">
        <f>IFERROR((Table19[[#This Row],[_202310]]-Table19[[#This Row],[_201910]])/Table19[[#This Row],[_201910]]*1,"")</f>
        <v>-0.72463768115942029</v>
      </c>
    </row>
    <row r="3729" spans="1:8">
      <c r="A3729" s="132">
        <v>235431</v>
      </c>
      <c r="B3729" s="133" t="s">
        <v>1139</v>
      </c>
      <c r="C3729" s="134">
        <v>416</v>
      </c>
      <c r="D3729" s="134">
        <v>411</v>
      </c>
      <c r="E3729" s="134">
        <v>414</v>
      </c>
      <c r="F3729" s="134">
        <v>402</v>
      </c>
      <c r="G3729" s="135">
        <v>376</v>
      </c>
      <c r="H3729" s="137">
        <f>IFERROR((Table19[[#This Row],[_202310]]-Table19[[#This Row],[_201910]])/Table19[[#This Row],[_201910]]*1,"")</f>
        <v>-9.6153846153846159E-2</v>
      </c>
    </row>
    <row r="3730" spans="1:8">
      <c r="A3730" s="132">
        <v>235431</v>
      </c>
      <c r="B3730" s="133" t="s">
        <v>1140</v>
      </c>
      <c r="C3730" s="134">
        <v>2</v>
      </c>
      <c r="D3730" s="134">
        <v>6</v>
      </c>
      <c r="E3730" s="134">
        <v>13</v>
      </c>
      <c r="F3730" s="134">
        <v>6</v>
      </c>
      <c r="G3730" s="135">
        <v>19</v>
      </c>
      <c r="H3730" s="137">
        <f>IFERROR((Table19[[#This Row],[_202310]]-Table19[[#This Row],[_201910]])/Table19[[#This Row],[_201910]]*1,"")</f>
        <v>8.5</v>
      </c>
    </row>
    <row r="3731" spans="1:8">
      <c r="A3731" s="132">
        <v>235431</v>
      </c>
      <c r="B3731" s="133" t="s">
        <v>1141</v>
      </c>
      <c r="C3731" s="134">
        <v>487</v>
      </c>
      <c r="D3731" s="134">
        <v>463</v>
      </c>
      <c r="E3731" s="134">
        <v>458</v>
      </c>
      <c r="F3731" s="134">
        <v>428</v>
      </c>
      <c r="G3731" s="135">
        <v>414</v>
      </c>
      <c r="H3731" s="137">
        <f>IFERROR((Table19[[#This Row],[_202310]]-Table19[[#This Row],[_201910]])/Table19[[#This Row],[_201910]]*1,"")</f>
        <v>-0.14989733059548255</v>
      </c>
    </row>
    <row r="3732" spans="1:8">
      <c r="A3732" s="132">
        <v>235431</v>
      </c>
      <c r="B3732" s="133" t="s">
        <v>1142</v>
      </c>
      <c r="C3732" s="134">
        <v>32</v>
      </c>
      <c r="D3732" s="134">
        <v>33</v>
      </c>
      <c r="E3732" s="134">
        <v>36</v>
      </c>
      <c r="F3732" s="134">
        <v>37</v>
      </c>
      <c r="G3732" s="135">
        <v>35</v>
      </c>
      <c r="H3732" s="137">
        <f>IFERROR((Table19[[#This Row],[_202310]]-Table19[[#This Row],[_201910]])/Table19[[#This Row],[_201910]]*1,"")</f>
        <v>9.375E-2</v>
      </c>
    </row>
    <row r="3733" spans="1:8">
      <c r="A3733" s="132">
        <v>235431</v>
      </c>
      <c r="B3733" s="133" t="s">
        <v>1143</v>
      </c>
      <c r="C3733" s="134">
        <v>69</v>
      </c>
      <c r="D3733" s="134">
        <v>45</v>
      </c>
      <c r="E3733" s="134">
        <v>30</v>
      </c>
      <c r="F3733" s="134">
        <v>20</v>
      </c>
      <c r="G3733" s="135">
        <v>19</v>
      </c>
      <c r="H3733" s="137">
        <f>IFERROR((Table19[[#This Row],[_202310]]-Table19[[#This Row],[_201910]])/Table19[[#This Row],[_201910]]*1,"")</f>
        <v>-0.72463768115942029</v>
      </c>
    </row>
    <row r="3734" spans="1:8">
      <c r="A3734" s="132">
        <v>235431</v>
      </c>
      <c r="B3734" s="133" t="s">
        <v>1144</v>
      </c>
      <c r="C3734" s="134">
        <v>426</v>
      </c>
      <c r="D3734" s="134">
        <v>419</v>
      </c>
      <c r="E3734" s="134">
        <v>425</v>
      </c>
      <c r="F3734" s="134">
        <v>409</v>
      </c>
      <c r="G3734" s="135">
        <v>376</v>
      </c>
      <c r="H3734" s="137">
        <f>IFERROR((Table19[[#This Row],[_202310]]-Table19[[#This Row],[_201910]])/Table19[[#This Row],[_201910]]*1,"")</f>
        <v>-0.11737089201877934</v>
      </c>
    </row>
    <row r="3735" spans="1:8">
      <c r="A3735" s="132">
        <v>235431</v>
      </c>
      <c r="B3735" s="133" t="s">
        <v>1145</v>
      </c>
      <c r="C3735" s="134">
        <v>4</v>
      </c>
      <c r="D3735" s="134">
        <v>9</v>
      </c>
      <c r="E3735" s="134">
        <v>15</v>
      </c>
      <c r="F3735" s="134">
        <v>8</v>
      </c>
      <c r="G3735" s="135">
        <v>27</v>
      </c>
      <c r="H3735" s="137">
        <f>IFERROR((Table19[[#This Row],[_202310]]-Table19[[#This Row],[_201910]])/Table19[[#This Row],[_201910]]*1,"")</f>
        <v>5.75</v>
      </c>
    </row>
    <row r="3736" spans="1:8">
      <c r="A3736" s="132">
        <v>235431</v>
      </c>
      <c r="B3736" s="133" t="s">
        <v>1146</v>
      </c>
      <c r="C3736" s="134">
        <v>499</v>
      </c>
      <c r="D3736" s="134">
        <v>473</v>
      </c>
      <c r="E3736" s="134">
        <v>470</v>
      </c>
      <c r="F3736" s="134">
        <v>437</v>
      </c>
      <c r="G3736" s="135">
        <v>422</v>
      </c>
      <c r="H3736" s="137">
        <f>IFERROR((Table19[[#This Row],[_202310]]-Table19[[#This Row],[_201910]])/Table19[[#This Row],[_201910]]*1,"")</f>
        <v>-0.15430861723446893</v>
      </c>
    </row>
    <row r="3737" spans="1:8">
      <c r="A3737" s="132">
        <v>235431</v>
      </c>
      <c r="B3737" s="133" t="s">
        <v>1147</v>
      </c>
      <c r="C3737" s="134">
        <v>20</v>
      </c>
      <c r="D3737" s="134">
        <v>19</v>
      </c>
      <c r="E3737" s="134">
        <v>13</v>
      </c>
      <c r="F3737" s="134">
        <v>14</v>
      </c>
      <c r="G3737" s="135">
        <v>14</v>
      </c>
      <c r="H3737" s="137">
        <f>IFERROR((Table19[[#This Row],[_202310]]-Table19[[#This Row],[_201910]])/Table19[[#This Row],[_201910]]*1,"")</f>
        <v>-0.3</v>
      </c>
    </row>
    <row r="3738" spans="1:8">
      <c r="A3738" s="132">
        <v>235431</v>
      </c>
      <c r="B3738" s="133" t="s">
        <v>1148</v>
      </c>
      <c r="C3738" s="134">
        <v>551</v>
      </c>
      <c r="D3738" s="134">
        <v>502</v>
      </c>
      <c r="E3738" s="134">
        <v>428</v>
      </c>
      <c r="F3738" s="134">
        <v>369</v>
      </c>
      <c r="G3738" s="135">
        <v>394</v>
      </c>
      <c r="H3738" s="137">
        <f>IFERROR((Table19[[#This Row],[_202310]]-Table19[[#This Row],[_201910]])/Table19[[#This Row],[_201910]]*1,"")</f>
        <v>-0.28493647912885661</v>
      </c>
    </row>
    <row r="3739" spans="1:8">
      <c r="A3739" s="132">
        <v>235431</v>
      </c>
      <c r="B3739" s="133" t="s">
        <v>1149</v>
      </c>
      <c r="C3739" s="134">
        <v>446</v>
      </c>
      <c r="D3739" s="134">
        <v>402</v>
      </c>
      <c r="E3739" s="134">
        <v>372</v>
      </c>
      <c r="F3739" s="134">
        <v>337</v>
      </c>
      <c r="G3739" s="135">
        <v>362</v>
      </c>
      <c r="H3739" s="137">
        <f>IFERROR((Table19[[#This Row],[_202310]]-Table19[[#This Row],[_201910]])/Table19[[#This Row],[_201910]]*1,"")</f>
        <v>-0.18834080717488788</v>
      </c>
    </row>
    <row r="3740" spans="1:8">
      <c r="A3740" s="132">
        <v>235431</v>
      </c>
      <c r="B3740" s="133" t="s">
        <v>1150</v>
      </c>
      <c r="C3740" s="134">
        <v>1017</v>
      </c>
      <c r="D3740" s="134">
        <v>923</v>
      </c>
      <c r="E3740" s="134">
        <v>813</v>
      </c>
      <c r="F3740" s="134">
        <v>720</v>
      </c>
      <c r="G3740" s="135">
        <v>770</v>
      </c>
      <c r="H3740" s="137">
        <f>IFERROR((Table19[[#This Row],[_202310]]-Table19[[#This Row],[_201910]])/Table19[[#This Row],[_201910]]*1,"")</f>
        <v>-0.24287118977384464</v>
      </c>
    </row>
    <row r="3741" spans="1:8">
      <c r="A3741" s="132">
        <v>235431</v>
      </c>
      <c r="B3741" s="133" t="s">
        <v>1151</v>
      </c>
      <c r="C3741" s="134">
        <v>33</v>
      </c>
      <c r="D3741" s="134">
        <v>34</v>
      </c>
      <c r="E3741" s="134">
        <v>37</v>
      </c>
      <c r="F3741" s="134">
        <v>38</v>
      </c>
      <c r="G3741" s="135">
        <v>35</v>
      </c>
      <c r="H3741" s="137">
        <f>IFERROR((Table19[[#This Row],[_202310]]-Table19[[#This Row],[_201910]])/Table19[[#This Row],[_201910]]*1,"")</f>
        <v>6.0606060606060608E-2</v>
      </c>
    </row>
    <row r="3742" spans="1:8">
      <c r="A3742" s="132">
        <v>235431</v>
      </c>
      <c r="B3742" s="133" t="s">
        <v>1152</v>
      </c>
      <c r="C3742" s="134">
        <v>38</v>
      </c>
      <c r="D3742" s="134">
        <v>37</v>
      </c>
      <c r="E3742" s="134">
        <v>34</v>
      </c>
      <c r="F3742" s="134">
        <v>33</v>
      </c>
      <c r="G3742" s="135">
        <v>34</v>
      </c>
      <c r="H3742" s="137">
        <f>IFERROR((Table19[[#This Row],[_202310]]-Table19[[#This Row],[_201910]])/Table19[[#This Row],[_201910]]*1,"")</f>
        <v>-0.10526315789473684</v>
      </c>
    </row>
    <row r="3743" spans="1:8">
      <c r="A3743" s="132">
        <v>235431</v>
      </c>
      <c r="B3743" s="133" t="s">
        <v>1153</v>
      </c>
      <c r="C3743" s="134">
        <v>1</v>
      </c>
      <c r="D3743" s="134">
        <v>1</v>
      </c>
      <c r="E3743" s="134">
        <v>1</v>
      </c>
      <c r="F3743" s="134">
        <v>1</v>
      </c>
      <c r="G3743" s="135">
        <v>1</v>
      </c>
      <c r="H3743" s="137">
        <f>IFERROR((Table19[[#This Row],[_202310]]-Table19[[#This Row],[_201910]])/Table19[[#This Row],[_201910]]*1,"")</f>
        <v>0</v>
      </c>
    </row>
    <row r="3744" spans="1:8">
      <c r="A3744" s="132">
        <v>235431</v>
      </c>
      <c r="B3744" s="133" t="s">
        <v>1154</v>
      </c>
      <c r="C3744" s="134">
        <v>36</v>
      </c>
      <c r="D3744" s="134">
        <v>36</v>
      </c>
      <c r="E3744" s="134">
        <v>33</v>
      </c>
      <c r="F3744" s="134">
        <v>32</v>
      </c>
      <c r="G3744" s="135">
        <v>33</v>
      </c>
      <c r="H3744" s="137">
        <f>IFERROR((Table19[[#This Row],[_202310]]-Table19[[#This Row],[_201910]])/Table19[[#This Row],[_201910]]*1,"")</f>
        <v>-8.3333333333333329E-2</v>
      </c>
    </row>
    <row r="3745" spans="1:8">
      <c r="A3745" s="132">
        <v>235431</v>
      </c>
      <c r="B3745" s="133" t="s">
        <v>1155</v>
      </c>
      <c r="C3745" s="134">
        <v>29</v>
      </c>
      <c r="D3745" s="134">
        <v>29</v>
      </c>
      <c r="E3745" s="134">
        <v>29</v>
      </c>
      <c r="F3745" s="134">
        <v>29</v>
      </c>
      <c r="G3745" s="135">
        <v>30</v>
      </c>
      <c r="H3745" s="137">
        <f>IFERROR((Table19[[#This Row],[_202310]]-Table19[[#This Row],[_201910]])/Table19[[#This Row],[_201910]]*1,"")</f>
        <v>3.4482758620689655E-2</v>
      </c>
    </row>
    <row r="3746" spans="1:8">
      <c r="A3746" s="132">
        <v>238263</v>
      </c>
      <c r="B3746" s="133" t="s">
        <v>1130</v>
      </c>
      <c r="C3746" s="134">
        <v>1648</v>
      </c>
      <c r="D3746" s="134">
        <v>1748</v>
      </c>
      <c r="E3746" s="134">
        <v>1712</v>
      </c>
      <c r="F3746" s="134">
        <v>1641</v>
      </c>
      <c r="G3746" s="135">
        <v>1568</v>
      </c>
      <c r="H3746" s="137">
        <f>IFERROR((Table19[[#This Row],[_202310]]-Table19[[#This Row],[_201910]])/Table19[[#This Row],[_201910]]*1,"")</f>
        <v>-4.8543689320388349E-2</v>
      </c>
    </row>
    <row r="3747" spans="1:8">
      <c r="A3747" s="132">
        <v>238263</v>
      </c>
      <c r="B3747" s="133" t="s">
        <v>1131</v>
      </c>
      <c r="C3747" s="134">
        <v>0</v>
      </c>
      <c r="D3747" s="134">
        <v>0</v>
      </c>
      <c r="E3747" s="134">
        <v>0</v>
      </c>
      <c r="F3747" s="134">
        <v>0</v>
      </c>
      <c r="G3747" s="135">
        <v>0</v>
      </c>
      <c r="H3747" s="137" t="str">
        <f>IFERROR((Table19[[#This Row],[_202310]]-Table19[[#This Row],[_201910]])/Table19[[#This Row],[_201910]]*1,"")</f>
        <v/>
      </c>
    </row>
    <row r="3748" spans="1:8">
      <c r="A3748" s="132">
        <v>238263</v>
      </c>
      <c r="B3748" s="133" t="s">
        <v>1132</v>
      </c>
      <c r="C3748" s="134">
        <v>1648</v>
      </c>
      <c r="D3748" s="134">
        <v>1748</v>
      </c>
      <c r="E3748" s="134">
        <v>1712</v>
      </c>
      <c r="F3748" s="134">
        <v>1641</v>
      </c>
      <c r="G3748" s="135">
        <v>1568</v>
      </c>
      <c r="H3748" s="137">
        <f>IFERROR((Table19[[#This Row],[_202310]]-Table19[[#This Row],[_201910]])/Table19[[#This Row],[_201910]]*1,"")</f>
        <v>-4.8543689320388349E-2</v>
      </c>
    </row>
    <row r="3749" spans="1:8">
      <c r="A3749" s="132">
        <v>238263</v>
      </c>
      <c r="B3749" s="133" t="s">
        <v>1133</v>
      </c>
      <c r="C3749" s="134">
        <v>192</v>
      </c>
      <c r="D3749" s="134">
        <v>263</v>
      </c>
      <c r="E3749" s="134">
        <v>232</v>
      </c>
      <c r="F3749" s="134">
        <v>284</v>
      </c>
      <c r="G3749" s="135">
        <v>239</v>
      </c>
      <c r="H3749" s="137">
        <f>IFERROR((Table19[[#This Row],[_202310]]-Table19[[#This Row],[_201910]])/Table19[[#This Row],[_201910]]*1,"")</f>
        <v>0.24479166666666666</v>
      </c>
    </row>
    <row r="3750" spans="1:8">
      <c r="A3750" s="132">
        <v>238263</v>
      </c>
      <c r="B3750" s="133" t="s">
        <v>1134</v>
      </c>
      <c r="C3750" s="134">
        <v>273</v>
      </c>
      <c r="D3750" s="134">
        <v>314</v>
      </c>
      <c r="E3750" s="134">
        <v>343</v>
      </c>
      <c r="F3750" s="134">
        <v>321</v>
      </c>
      <c r="G3750" s="135">
        <v>315</v>
      </c>
      <c r="H3750" s="137">
        <f>IFERROR((Table19[[#This Row],[_202310]]-Table19[[#This Row],[_201910]])/Table19[[#This Row],[_201910]]*1,"")</f>
        <v>0.15384615384615385</v>
      </c>
    </row>
    <row r="3751" spans="1:8">
      <c r="A3751" s="132">
        <v>238263</v>
      </c>
      <c r="B3751" s="133" t="s">
        <v>1135</v>
      </c>
      <c r="C3751" s="134">
        <v>0</v>
      </c>
      <c r="D3751" s="134">
        <v>0</v>
      </c>
      <c r="E3751" s="134">
        <v>0</v>
      </c>
      <c r="F3751" s="134">
        <v>0</v>
      </c>
      <c r="G3751" s="135">
        <v>0</v>
      </c>
      <c r="H3751" s="137" t="str">
        <f>IFERROR((Table19[[#This Row],[_202310]]-Table19[[#This Row],[_201910]])/Table19[[#This Row],[_201910]]*1,"")</f>
        <v/>
      </c>
    </row>
    <row r="3752" spans="1:8">
      <c r="A3752" s="132">
        <v>238263</v>
      </c>
      <c r="B3752" s="133" t="s">
        <v>1136</v>
      </c>
      <c r="C3752" s="134">
        <v>465</v>
      </c>
      <c r="D3752" s="134">
        <v>577</v>
      </c>
      <c r="E3752" s="134">
        <v>575</v>
      </c>
      <c r="F3752" s="134">
        <v>605</v>
      </c>
      <c r="G3752" s="135">
        <v>554</v>
      </c>
      <c r="H3752" s="137">
        <f>IFERROR((Table19[[#This Row],[_202310]]-Table19[[#This Row],[_201910]])/Table19[[#This Row],[_201910]]*1,"")</f>
        <v>0.1913978494623656</v>
      </c>
    </row>
    <row r="3753" spans="1:8">
      <c r="A3753" s="132">
        <v>238263</v>
      </c>
      <c r="B3753" s="133" t="s">
        <v>1137</v>
      </c>
      <c r="C3753" s="134">
        <v>28</v>
      </c>
      <c r="D3753" s="134">
        <v>33</v>
      </c>
      <c r="E3753" s="134">
        <v>34</v>
      </c>
      <c r="F3753" s="134">
        <v>37</v>
      </c>
      <c r="G3753" s="135">
        <v>35</v>
      </c>
      <c r="H3753" s="137">
        <f>IFERROR((Table19[[#This Row],[_202310]]-Table19[[#This Row],[_201910]])/Table19[[#This Row],[_201910]]*1,"")</f>
        <v>0.25</v>
      </c>
    </row>
    <row r="3754" spans="1:8">
      <c r="A3754" s="132">
        <v>238263</v>
      </c>
      <c r="B3754" s="133" t="s">
        <v>1138</v>
      </c>
      <c r="C3754" s="134">
        <v>201</v>
      </c>
      <c r="D3754" s="134">
        <v>264</v>
      </c>
      <c r="E3754" s="134">
        <v>238</v>
      </c>
      <c r="F3754" s="134">
        <v>284</v>
      </c>
      <c r="G3754" s="135">
        <v>240</v>
      </c>
      <c r="H3754" s="137">
        <f>IFERROR((Table19[[#This Row],[_202310]]-Table19[[#This Row],[_201910]])/Table19[[#This Row],[_201910]]*1,"")</f>
        <v>0.19402985074626866</v>
      </c>
    </row>
    <row r="3755" spans="1:8">
      <c r="A3755" s="132">
        <v>238263</v>
      </c>
      <c r="B3755" s="133" t="s">
        <v>1139</v>
      </c>
      <c r="C3755" s="134">
        <v>328</v>
      </c>
      <c r="D3755" s="134">
        <v>391</v>
      </c>
      <c r="E3755" s="134">
        <v>422</v>
      </c>
      <c r="F3755" s="134">
        <v>394</v>
      </c>
      <c r="G3755" s="135">
        <v>368</v>
      </c>
      <c r="H3755" s="137">
        <f>IFERROR((Table19[[#This Row],[_202310]]-Table19[[#This Row],[_201910]])/Table19[[#This Row],[_201910]]*1,"")</f>
        <v>0.12195121951219512</v>
      </c>
    </row>
    <row r="3756" spans="1:8">
      <c r="A3756" s="132">
        <v>238263</v>
      </c>
      <c r="B3756" s="133" t="s">
        <v>1140</v>
      </c>
      <c r="C3756" s="134">
        <v>0</v>
      </c>
      <c r="D3756" s="134">
        <v>0</v>
      </c>
      <c r="E3756" s="134">
        <v>0</v>
      </c>
      <c r="F3756" s="134">
        <v>0</v>
      </c>
      <c r="G3756" s="135">
        <v>0</v>
      </c>
      <c r="H3756" s="137" t="str">
        <f>IFERROR((Table19[[#This Row],[_202310]]-Table19[[#This Row],[_201910]])/Table19[[#This Row],[_201910]]*1,"")</f>
        <v/>
      </c>
    </row>
    <row r="3757" spans="1:8">
      <c r="A3757" s="132">
        <v>238263</v>
      </c>
      <c r="B3757" s="133" t="s">
        <v>1141</v>
      </c>
      <c r="C3757" s="134">
        <v>529</v>
      </c>
      <c r="D3757" s="134">
        <v>655</v>
      </c>
      <c r="E3757" s="134">
        <v>660</v>
      </c>
      <c r="F3757" s="134">
        <v>678</v>
      </c>
      <c r="G3757" s="135">
        <v>608</v>
      </c>
      <c r="H3757" s="137">
        <f>IFERROR((Table19[[#This Row],[_202310]]-Table19[[#This Row],[_201910]])/Table19[[#This Row],[_201910]]*1,"")</f>
        <v>0.14933837429111532</v>
      </c>
    </row>
    <row r="3758" spans="1:8">
      <c r="A3758" s="132">
        <v>238263</v>
      </c>
      <c r="B3758" s="133" t="s">
        <v>1142</v>
      </c>
      <c r="C3758" s="134">
        <v>32</v>
      </c>
      <c r="D3758" s="134">
        <v>37</v>
      </c>
      <c r="E3758" s="134">
        <v>39</v>
      </c>
      <c r="F3758" s="134">
        <v>41</v>
      </c>
      <c r="G3758" s="135">
        <v>39</v>
      </c>
      <c r="H3758" s="137">
        <f>IFERROR((Table19[[#This Row],[_202310]]-Table19[[#This Row],[_201910]])/Table19[[#This Row],[_201910]]*1,"")</f>
        <v>0.21875</v>
      </c>
    </row>
    <row r="3759" spans="1:8">
      <c r="A3759" s="132">
        <v>238263</v>
      </c>
      <c r="B3759" s="133" t="s">
        <v>1143</v>
      </c>
      <c r="C3759" s="134">
        <v>214</v>
      </c>
      <c r="D3759" s="134">
        <v>263</v>
      </c>
      <c r="E3759" s="134">
        <v>237</v>
      </c>
      <c r="F3759" s="134">
        <v>277</v>
      </c>
      <c r="G3759" s="135">
        <v>234</v>
      </c>
      <c r="H3759" s="137">
        <f>IFERROR((Table19[[#This Row],[_202310]]-Table19[[#This Row],[_201910]])/Table19[[#This Row],[_201910]]*1,"")</f>
        <v>9.3457943925233641E-2</v>
      </c>
    </row>
    <row r="3760" spans="1:8">
      <c r="A3760" s="132">
        <v>238263</v>
      </c>
      <c r="B3760" s="133" t="s">
        <v>1144</v>
      </c>
      <c r="C3760" s="134">
        <v>359</v>
      </c>
      <c r="D3760" s="134">
        <v>421</v>
      </c>
      <c r="E3760" s="134">
        <v>448</v>
      </c>
      <c r="F3760" s="134">
        <v>425</v>
      </c>
      <c r="G3760" s="135">
        <v>394</v>
      </c>
      <c r="H3760" s="137">
        <f>IFERROR((Table19[[#This Row],[_202310]]-Table19[[#This Row],[_201910]])/Table19[[#This Row],[_201910]]*1,"")</f>
        <v>9.7493036211699163E-2</v>
      </c>
    </row>
    <row r="3761" spans="1:8">
      <c r="A3761" s="132">
        <v>238263</v>
      </c>
      <c r="B3761" s="133" t="s">
        <v>1145</v>
      </c>
      <c r="C3761" s="134">
        <v>0</v>
      </c>
      <c r="D3761" s="134">
        <v>0</v>
      </c>
      <c r="E3761" s="134">
        <v>0</v>
      </c>
      <c r="F3761" s="134">
        <v>0</v>
      </c>
      <c r="G3761" s="135">
        <v>0</v>
      </c>
      <c r="H3761" s="137" t="str">
        <f>IFERROR((Table19[[#This Row],[_202310]]-Table19[[#This Row],[_201910]])/Table19[[#This Row],[_201910]]*1,"")</f>
        <v/>
      </c>
    </row>
    <row r="3762" spans="1:8">
      <c r="A3762" s="132">
        <v>238263</v>
      </c>
      <c r="B3762" s="133" t="s">
        <v>1146</v>
      </c>
      <c r="C3762" s="134">
        <v>573</v>
      </c>
      <c r="D3762" s="134">
        <v>684</v>
      </c>
      <c r="E3762" s="134">
        <v>685</v>
      </c>
      <c r="F3762" s="134">
        <v>702</v>
      </c>
      <c r="G3762" s="135">
        <v>628</v>
      </c>
      <c r="H3762" s="137">
        <f>IFERROR((Table19[[#This Row],[_202310]]-Table19[[#This Row],[_201910]])/Table19[[#This Row],[_201910]]*1,"")</f>
        <v>9.5986038394415357E-2</v>
      </c>
    </row>
    <row r="3763" spans="1:8">
      <c r="A3763" s="132">
        <v>238263</v>
      </c>
      <c r="B3763" s="133" t="s">
        <v>1147</v>
      </c>
      <c r="C3763" s="134">
        <v>37</v>
      </c>
      <c r="D3763" s="134">
        <v>30</v>
      </c>
      <c r="E3763" s="134">
        <v>33</v>
      </c>
      <c r="F3763" s="134">
        <v>32</v>
      </c>
      <c r="G3763" s="135">
        <v>23</v>
      </c>
      <c r="H3763" s="137">
        <f>IFERROR((Table19[[#This Row],[_202310]]-Table19[[#This Row],[_201910]])/Table19[[#This Row],[_201910]]*1,"")</f>
        <v>-0.3783783783783784</v>
      </c>
    </row>
    <row r="3764" spans="1:8">
      <c r="A3764" s="132">
        <v>238263</v>
      </c>
      <c r="B3764" s="133" t="s">
        <v>1148</v>
      </c>
      <c r="C3764" s="134">
        <v>423</v>
      </c>
      <c r="D3764" s="134">
        <v>378</v>
      </c>
      <c r="E3764" s="134">
        <v>405</v>
      </c>
      <c r="F3764" s="134">
        <v>365</v>
      </c>
      <c r="G3764" s="135">
        <v>422</v>
      </c>
      <c r="H3764" s="137">
        <f>IFERROR((Table19[[#This Row],[_202310]]-Table19[[#This Row],[_201910]])/Table19[[#This Row],[_201910]]*1,"")</f>
        <v>-2.3640661938534278E-3</v>
      </c>
    </row>
    <row r="3765" spans="1:8">
      <c r="A3765" s="132">
        <v>238263</v>
      </c>
      <c r="B3765" s="133" t="s">
        <v>1149</v>
      </c>
      <c r="C3765" s="134">
        <v>615</v>
      </c>
      <c r="D3765" s="134">
        <v>656</v>
      </c>
      <c r="E3765" s="134">
        <v>589</v>
      </c>
      <c r="F3765" s="134">
        <v>542</v>
      </c>
      <c r="G3765" s="135">
        <v>495</v>
      </c>
      <c r="H3765" s="137">
        <f>IFERROR((Table19[[#This Row],[_202310]]-Table19[[#This Row],[_201910]])/Table19[[#This Row],[_201910]]*1,"")</f>
        <v>-0.1951219512195122</v>
      </c>
    </row>
    <row r="3766" spans="1:8">
      <c r="A3766" s="132">
        <v>238263</v>
      </c>
      <c r="B3766" s="133" t="s">
        <v>1150</v>
      </c>
      <c r="C3766" s="134">
        <v>1075</v>
      </c>
      <c r="D3766" s="134">
        <v>1064</v>
      </c>
      <c r="E3766" s="134">
        <v>1027</v>
      </c>
      <c r="F3766" s="134">
        <v>939</v>
      </c>
      <c r="G3766" s="135">
        <v>940</v>
      </c>
      <c r="H3766" s="137">
        <f>IFERROR((Table19[[#This Row],[_202310]]-Table19[[#This Row],[_201910]])/Table19[[#This Row],[_201910]]*1,"")</f>
        <v>-0.12558139534883722</v>
      </c>
    </row>
    <row r="3767" spans="1:8">
      <c r="A3767" s="132">
        <v>238263</v>
      </c>
      <c r="B3767" s="133" t="s">
        <v>1151</v>
      </c>
      <c r="C3767" s="134">
        <v>35</v>
      </c>
      <c r="D3767" s="134">
        <v>39</v>
      </c>
      <c r="E3767" s="134">
        <v>40</v>
      </c>
      <c r="F3767" s="134">
        <v>43</v>
      </c>
      <c r="G3767" s="135">
        <v>40</v>
      </c>
      <c r="H3767" s="137">
        <f>IFERROR((Table19[[#This Row],[_202310]]-Table19[[#This Row],[_201910]])/Table19[[#This Row],[_201910]]*1,"")</f>
        <v>0.14285714285714285</v>
      </c>
    </row>
    <row r="3768" spans="1:8">
      <c r="A3768" s="132">
        <v>238263</v>
      </c>
      <c r="B3768" s="133" t="s">
        <v>1152</v>
      </c>
      <c r="C3768" s="134">
        <v>28</v>
      </c>
      <c r="D3768" s="134">
        <v>23</v>
      </c>
      <c r="E3768" s="134">
        <v>26</v>
      </c>
      <c r="F3768" s="134">
        <v>24</v>
      </c>
      <c r="G3768" s="135">
        <v>28</v>
      </c>
      <c r="H3768" s="137">
        <f>IFERROR((Table19[[#This Row],[_202310]]-Table19[[#This Row],[_201910]])/Table19[[#This Row],[_201910]]*1,"")</f>
        <v>0</v>
      </c>
    </row>
    <row r="3769" spans="1:8">
      <c r="A3769" s="132">
        <v>238263</v>
      </c>
      <c r="B3769" s="133" t="s">
        <v>1153</v>
      </c>
      <c r="C3769" s="134">
        <v>2</v>
      </c>
      <c r="D3769" s="134">
        <v>2</v>
      </c>
      <c r="E3769" s="134">
        <v>2</v>
      </c>
      <c r="F3769" s="134">
        <v>2</v>
      </c>
      <c r="G3769" s="135">
        <v>1</v>
      </c>
      <c r="H3769" s="137">
        <f>IFERROR((Table19[[#This Row],[_202310]]-Table19[[#This Row],[_201910]])/Table19[[#This Row],[_201910]]*1,"")</f>
        <v>-0.5</v>
      </c>
    </row>
    <row r="3770" spans="1:8">
      <c r="A3770" s="132">
        <v>238263</v>
      </c>
      <c r="B3770" s="133" t="s">
        <v>1154</v>
      </c>
      <c r="C3770" s="134">
        <v>26</v>
      </c>
      <c r="D3770" s="134">
        <v>22</v>
      </c>
      <c r="E3770" s="134">
        <v>24</v>
      </c>
      <c r="F3770" s="134">
        <v>22</v>
      </c>
      <c r="G3770" s="135">
        <v>27</v>
      </c>
      <c r="H3770" s="137">
        <f>IFERROR((Table19[[#This Row],[_202310]]-Table19[[#This Row],[_201910]])/Table19[[#This Row],[_201910]]*1,"")</f>
        <v>3.8461538461538464E-2</v>
      </c>
    </row>
    <row r="3771" spans="1:8">
      <c r="A3771" s="132">
        <v>238263</v>
      </c>
      <c r="B3771" s="133" t="s">
        <v>1155</v>
      </c>
      <c r="C3771" s="134">
        <v>37</v>
      </c>
      <c r="D3771" s="134">
        <v>38</v>
      </c>
      <c r="E3771" s="134">
        <v>34</v>
      </c>
      <c r="F3771" s="134">
        <v>33</v>
      </c>
      <c r="G3771" s="135">
        <v>32</v>
      </c>
      <c r="H3771" s="137">
        <f>IFERROR((Table19[[#This Row],[_202310]]-Table19[[#This Row],[_201910]])/Table19[[#This Row],[_201910]]*1,"")</f>
        <v>-0.13513513513513514</v>
      </c>
    </row>
    <row r="3772" spans="1:8">
      <c r="A3772" s="132">
        <v>239248</v>
      </c>
      <c r="B3772" s="133" t="s">
        <v>1130</v>
      </c>
      <c r="C3772" s="134">
        <v>1059</v>
      </c>
      <c r="D3772" s="134">
        <v>805</v>
      </c>
      <c r="E3772" s="134">
        <v>2109</v>
      </c>
      <c r="F3772" s="134">
        <v>1012</v>
      </c>
      <c r="G3772" s="135">
        <v>1162</v>
      </c>
      <c r="H3772" s="137">
        <f>IFERROR((Table19[[#This Row],[_202310]]-Table19[[#This Row],[_201910]])/Table19[[#This Row],[_201910]]*1,"")</f>
        <v>9.7261567516525024E-2</v>
      </c>
    </row>
    <row r="3773" spans="1:8">
      <c r="A3773" s="132">
        <v>239248</v>
      </c>
      <c r="B3773" s="133" t="s">
        <v>1131</v>
      </c>
      <c r="C3773" s="134">
        <v>0</v>
      </c>
      <c r="D3773" s="134">
        <v>0</v>
      </c>
      <c r="E3773" s="134">
        <v>0</v>
      </c>
      <c r="F3773" s="134">
        <v>0</v>
      </c>
      <c r="G3773" s="135">
        <v>0</v>
      </c>
      <c r="H3773" s="137" t="str">
        <f>IFERROR((Table19[[#This Row],[_202310]]-Table19[[#This Row],[_201910]])/Table19[[#This Row],[_201910]]*1,"")</f>
        <v/>
      </c>
    </row>
    <row r="3774" spans="1:8">
      <c r="A3774" s="132">
        <v>239248</v>
      </c>
      <c r="B3774" s="133" t="s">
        <v>1132</v>
      </c>
      <c r="C3774" s="134">
        <v>1059</v>
      </c>
      <c r="D3774" s="134">
        <v>805</v>
      </c>
      <c r="E3774" s="134">
        <v>2109</v>
      </c>
      <c r="F3774" s="134">
        <v>1012</v>
      </c>
      <c r="G3774" s="135">
        <v>1162</v>
      </c>
      <c r="H3774" s="137">
        <f>IFERROR((Table19[[#This Row],[_202310]]-Table19[[#This Row],[_201910]])/Table19[[#This Row],[_201910]]*1,"")</f>
        <v>9.7261567516525024E-2</v>
      </c>
    </row>
    <row r="3775" spans="1:8">
      <c r="A3775" s="132">
        <v>239248</v>
      </c>
      <c r="B3775" s="133" t="s">
        <v>1133</v>
      </c>
      <c r="C3775" s="134">
        <v>146</v>
      </c>
      <c r="D3775" s="134">
        <v>71</v>
      </c>
      <c r="E3775" s="134">
        <v>111</v>
      </c>
      <c r="F3775" s="134">
        <v>87</v>
      </c>
      <c r="G3775" s="135">
        <v>159</v>
      </c>
      <c r="H3775" s="137">
        <f>IFERROR((Table19[[#This Row],[_202310]]-Table19[[#This Row],[_201910]])/Table19[[#This Row],[_201910]]*1,"")</f>
        <v>8.9041095890410954E-2</v>
      </c>
    </row>
    <row r="3776" spans="1:8">
      <c r="A3776" s="132">
        <v>239248</v>
      </c>
      <c r="B3776" s="133" t="s">
        <v>1134</v>
      </c>
      <c r="C3776" s="134">
        <v>154</v>
      </c>
      <c r="D3776" s="134">
        <v>126</v>
      </c>
      <c r="E3776" s="134">
        <v>240</v>
      </c>
      <c r="F3776" s="134">
        <v>111</v>
      </c>
      <c r="G3776" s="135">
        <v>184</v>
      </c>
      <c r="H3776" s="137">
        <f>IFERROR((Table19[[#This Row],[_202310]]-Table19[[#This Row],[_201910]])/Table19[[#This Row],[_201910]]*1,"")</f>
        <v>0.19480519480519481</v>
      </c>
    </row>
    <row r="3777" spans="1:8">
      <c r="A3777" s="132">
        <v>239248</v>
      </c>
      <c r="B3777" s="133" t="s">
        <v>1135</v>
      </c>
      <c r="C3777" s="134" t="s">
        <v>129</v>
      </c>
      <c r="D3777" s="134" t="s">
        <v>129</v>
      </c>
      <c r="E3777" s="134" t="s">
        <v>129</v>
      </c>
      <c r="F3777" s="134" t="s">
        <v>129</v>
      </c>
      <c r="G3777" s="135" t="s">
        <v>129</v>
      </c>
      <c r="H3777" s="137" t="str">
        <f>IFERROR((Table19[[#This Row],[_202310]]-Table19[[#This Row],[_201910]])/Table19[[#This Row],[_201910]]*1,"")</f>
        <v/>
      </c>
    </row>
    <row r="3778" spans="1:8">
      <c r="A3778" s="132">
        <v>239248</v>
      </c>
      <c r="B3778" s="133" t="s">
        <v>1136</v>
      </c>
      <c r="C3778" s="134">
        <v>300</v>
      </c>
      <c r="D3778" s="134">
        <v>197</v>
      </c>
      <c r="E3778" s="134">
        <v>351</v>
      </c>
      <c r="F3778" s="134">
        <v>198</v>
      </c>
      <c r="G3778" s="135">
        <v>343</v>
      </c>
      <c r="H3778" s="137">
        <f>IFERROR((Table19[[#This Row],[_202310]]-Table19[[#This Row],[_201910]])/Table19[[#This Row],[_201910]]*1,"")</f>
        <v>0.14333333333333334</v>
      </c>
    </row>
    <row r="3779" spans="1:8">
      <c r="A3779" s="132">
        <v>239248</v>
      </c>
      <c r="B3779" s="133" t="s">
        <v>1137</v>
      </c>
      <c r="C3779" s="134">
        <v>28</v>
      </c>
      <c r="D3779" s="134">
        <v>24</v>
      </c>
      <c r="E3779" s="134">
        <v>17</v>
      </c>
      <c r="F3779" s="134">
        <v>20</v>
      </c>
      <c r="G3779" s="135">
        <v>30</v>
      </c>
      <c r="H3779" s="137">
        <f>IFERROR((Table19[[#This Row],[_202310]]-Table19[[#This Row],[_201910]])/Table19[[#This Row],[_201910]]*1,"")</f>
        <v>7.1428571428571425E-2</v>
      </c>
    </row>
    <row r="3780" spans="1:8">
      <c r="A3780" s="132">
        <v>239248</v>
      </c>
      <c r="B3780" s="133" t="s">
        <v>1138</v>
      </c>
      <c r="C3780" s="134">
        <v>154</v>
      </c>
      <c r="D3780" s="134">
        <v>74</v>
      </c>
      <c r="E3780" s="134">
        <v>195</v>
      </c>
      <c r="F3780" s="134">
        <v>88</v>
      </c>
      <c r="G3780" s="135">
        <v>160</v>
      </c>
      <c r="H3780" s="137">
        <f>IFERROR((Table19[[#This Row],[_202310]]-Table19[[#This Row],[_201910]])/Table19[[#This Row],[_201910]]*1,"")</f>
        <v>3.896103896103896E-2</v>
      </c>
    </row>
    <row r="3781" spans="1:8">
      <c r="A3781" s="132">
        <v>239248</v>
      </c>
      <c r="B3781" s="133" t="s">
        <v>1139</v>
      </c>
      <c r="C3781" s="134">
        <v>206</v>
      </c>
      <c r="D3781" s="134">
        <v>146</v>
      </c>
      <c r="E3781" s="134">
        <v>314</v>
      </c>
      <c r="F3781" s="134">
        <v>130</v>
      </c>
      <c r="G3781" s="135">
        <v>217</v>
      </c>
      <c r="H3781" s="137">
        <f>IFERROR((Table19[[#This Row],[_202310]]-Table19[[#This Row],[_201910]])/Table19[[#This Row],[_201910]]*1,"")</f>
        <v>5.3398058252427182E-2</v>
      </c>
    </row>
    <row r="3782" spans="1:8">
      <c r="A3782" s="132">
        <v>239248</v>
      </c>
      <c r="B3782" s="133" t="s">
        <v>1140</v>
      </c>
      <c r="C3782" s="134" t="s">
        <v>129</v>
      </c>
      <c r="D3782" s="134" t="s">
        <v>129</v>
      </c>
      <c r="E3782" s="134" t="s">
        <v>129</v>
      </c>
      <c r="F3782" s="134" t="s">
        <v>129</v>
      </c>
      <c r="G3782" s="135" t="s">
        <v>129</v>
      </c>
      <c r="H3782" s="137" t="str">
        <f>IFERROR((Table19[[#This Row],[_202310]]-Table19[[#This Row],[_201910]])/Table19[[#This Row],[_201910]]*1,"")</f>
        <v/>
      </c>
    </row>
    <row r="3783" spans="1:8">
      <c r="A3783" s="132">
        <v>239248</v>
      </c>
      <c r="B3783" s="133" t="s">
        <v>1141</v>
      </c>
      <c r="C3783" s="134">
        <v>360</v>
      </c>
      <c r="D3783" s="134">
        <v>220</v>
      </c>
      <c r="E3783" s="134">
        <v>509</v>
      </c>
      <c r="F3783" s="134">
        <v>218</v>
      </c>
      <c r="G3783" s="135">
        <v>377</v>
      </c>
      <c r="H3783" s="137">
        <f>IFERROR((Table19[[#This Row],[_202310]]-Table19[[#This Row],[_201910]])/Table19[[#This Row],[_201910]]*1,"")</f>
        <v>4.7222222222222221E-2</v>
      </c>
    </row>
    <row r="3784" spans="1:8">
      <c r="A3784" s="132">
        <v>239248</v>
      </c>
      <c r="B3784" s="133" t="s">
        <v>1142</v>
      </c>
      <c r="C3784" s="134">
        <v>34</v>
      </c>
      <c r="D3784" s="134">
        <v>27</v>
      </c>
      <c r="E3784" s="134">
        <v>24</v>
      </c>
      <c r="F3784" s="134">
        <v>22</v>
      </c>
      <c r="G3784" s="135">
        <v>32</v>
      </c>
      <c r="H3784" s="137">
        <f>IFERROR((Table19[[#This Row],[_202310]]-Table19[[#This Row],[_201910]])/Table19[[#This Row],[_201910]]*1,"")</f>
        <v>-5.8823529411764705E-2</v>
      </c>
    </row>
    <row r="3785" spans="1:8">
      <c r="A3785" s="132">
        <v>239248</v>
      </c>
      <c r="B3785" s="133" t="s">
        <v>1143</v>
      </c>
      <c r="C3785" s="134">
        <v>159</v>
      </c>
      <c r="D3785" s="134">
        <v>75</v>
      </c>
      <c r="E3785" s="134">
        <v>190</v>
      </c>
      <c r="F3785" s="134">
        <v>93</v>
      </c>
      <c r="G3785" s="135">
        <v>161</v>
      </c>
      <c r="H3785" s="137">
        <f>IFERROR((Table19[[#This Row],[_202310]]-Table19[[#This Row],[_201910]])/Table19[[#This Row],[_201910]]*1,"")</f>
        <v>1.2578616352201259E-2</v>
      </c>
    </row>
    <row r="3786" spans="1:8">
      <c r="A3786" s="132">
        <v>239248</v>
      </c>
      <c r="B3786" s="133" t="s">
        <v>1144</v>
      </c>
      <c r="C3786" s="134">
        <v>212</v>
      </c>
      <c r="D3786" s="134">
        <v>151</v>
      </c>
      <c r="E3786" s="134">
        <v>330</v>
      </c>
      <c r="F3786" s="134">
        <v>139</v>
      </c>
      <c r="G3786" s="135">
        <v>229</v>
      </c>
      <c r="H3786" s="137">
        <f>IFERROR((Table19[[#This Row],[_202310]]-Table19[[#This Row],[_201910]])/Table19[[#This Row],[_201910]]*1,"")</f>
        <v>8.0188679245283015E-2</v>
      </c>
    </row>
    <row r="3787" spans="1:8">
      <c r="A3787" s="132">
        <v>239248</v>
      </c>
      <c r="B3787" s="133" t="s">
        <v>1145</v>
      </c>
      <c r="C3787" s="134" t="s">
        <v>129</v>
      </c>
      <c r="D3787" s="134" t="s">
        <v>129</v>
      </c>
      <c r="E3787" s="134" t="s">
        <v>129</v>
      </c>
      <c r="F3787" s="134" t="s">
        <v>129</v>
      </c>
      <c r="G3787" s="135" t="s">
        <v>129</v>
      </c>
      <c r="H3787" s="137" t="str">
        <f>IFERROR((Table19[[#This Row],[_202310]]-Table19[[#This Row],[_201910]])/Table19[[#This Row],[_201910]]*1,"")</f>
        <v/>
      </c>
    </row>
    <row r="3788" spans="1:8">
      <c r="A3788" s="132">
        <v>239248</v>
      </c>
      <c r="B3788" s="133" t="s">
        <v>1146</v>
      </c>
      <c r="C3788" s="134">
        <v>371</v>
      </c>
      <c r="D3788" s="134">
        <v>226</v>
      </c>
      <c r="E3788" s="134">
        <v>520</v>
      </c>
      <c r="F3788" s="134">
        <v>232</v>
      </c>
      <c r="G3788" s="135">
        <v>390</v>
      </c>
      <c r="H3788" s="137">
        <f>IFERROR((Table19[[#This Row],[_202310]]-Table19[[#This Row],[_201910]])/Table19[[#This Row],[_201910]]*1,"")</f>
        <v>5.1212938005390833E-2</v>
      </c>
    </row>
    <row r="3789" spans="1:8">
      <c r="A3789" s="132">
        <v>239248</v>
      </c>
      <c r="B3789" s="133" t="s">
        <v>1147</v>
      </c>
      <c r="C3789" s="134">
        <v>32</v>
      </c>
      <c r="D3789" s="134">
        <v>13</v>
      </c>
      <c r="E3789" s="134">
        <v>35</v>
      </c>
      <c r="F3789" s="134">
        <v>32</v>
      </c>
      <c r="G3789" s="135">
        <v>23</v>
      </c>
      <c r="H3789" s="137">
        <f>IFERROR((Table19[[#This Row],[_202310]]-Table19[[#This Row],[_201910]])/Table19[[#This Row],[_201910]]*1,"")</f>
        <v>-0.28125</v>
      </c>
    </row>
    <row r="3790" spans="1:8">
      <c r="A3790" s="132">
        <v>239248</v>
      </c>
      <c r="B3790" s="133" t="s">
        <v>1148</v>
      </c>
      <c r="C3790" s="134">
        <v>254</v>
      </c>
      <c r="D3790" s="134">
        <v>145</v>
      </c>
      <c r="E3790" s="134">
        <v>544</v>
      </c>
      <c r="F3790" s="134">
        <v>249</v>
      </c>
      <c r="G3790" s="135">
        <v>249</v>
      </c>
      <c r="H3790" s="137">
        <f>IFERROR((Table19[[#This Row],[_202310]]-Table19[[#This Row],[_201910]])/Table19[[#This Row],[_201910]]*1,"")</f>
        <v>-1.968503937007874E-2</v>
      </c>
    </row>
    <row r="3791" spans="1:8">
      <c r="A3791" s="132">
        <v>239248</v>
      </c>
      <c r="B3791" s="133" t="s">
        <v>1149</v>
      </c>
      <c r="C3791" s="134">
        <v>402</v>
      </c>
      <c r="D3791" s="134">
        <v>421</v>
      </c>
      <c r="E3791" s="134">
        <v>1010</v>
      </c>
      <c r="F3791" s="134">
        <v>499</v>
      </c>
      <c r="G3791" s="135">
        <v>500</v>
      </c>
      <c r="H3791" s="137">
        <f>IFERROR((Table19[[#This Row],[_202310]]-Table19[[#This Row],[_201910]])/Table19[[#This Row],[_201910]]*1,"")</f>
        <v>0.24378109452736318</v>
      </c>
    </row>
    <row r="3792" spans="1:8">
      <c r="A3792" s="132">
        <v>239248</v>
      </c>
      <c r="B3792" s="133" t="s">
        <v>1150</v>
      </c>
      <c r="C3792" s="134">
        <v>688</v>
      </c>
      <c r="D3792" s="134">
        <v>579</v>
      </c>
      <c r="E3792" s="134">
        <v>1589</v>
      </c>
      <c r="F3792" s="134">
        <v>780</v>
      </c>
      <c r="G3792" s="135">
        <v>772</v>
      </c>
      <c r="H3792" s="137">
        <f>IFERROR((Table19[[#This Row],[_202310]]-Table19[[#This Row],[_201910]])/Table19[[#This Row],[_201910]]*1,"")</f>
        <v>0.12209302325581395</v>
      </c>
    </row>
    <row r="3793" spans="1:8">
      <c r="A3793" s="132">
        <v>239248</v>
      </c>
      <c r="B3793" s="133" t="s">
        <v>1151</v>
      </c>
      <c r="C3793" s="134">
        <v>35</v>
      </c>
      <c r="D3793" s="134">
        <v>28</v>
      </c>
      <c r="E3793" s="134">
        <v>25</v>
      </c>
      <c r="F3793" s="134">
        <v>23</v>
      </c>
      <c r="G3793" s="135">
        <v>34</v>
      </c>
      <c r="H3793" s="137">
        <f>IFERROR((Table19[[#This Row],[_202310]]-Table19[[#This Row],[_201910]])/Table19[[#This Row],[_201910]]*1,"")</f>
        <v>-2.8571428571428571E-2</v>
      </c>
    </row>
    <row r="3794" spans="1:8">
      <c r="A3794" s="132">
        <v>239248</v>
      </c>
      <c r="B3794" s="133" t="s">
        <v>1152</v>
      </c>
      <c r="C3794" s="134">
        <v>27</v>
      </c>
      <c r="D3794" s="134">
        <v>20</v>
      </c>
      <c r="E3794" s="134">
        <v>27</v>
      </c>
      <c r="F3794" s="134">
        <v>28</v>
      </c>
      <c r="G3794" s="135">
        <v>23</v>
      </c>
      <c r="H3794" s="137">
        <f>IFERROR((Table19[[#This Row],[_202310]]-Table19[[#This Row],[_201910]])/Table19[[#This Row],[_201910]]*1,"")</f>
        <v>-0.14814814814814814</v>
      </c>
    </row>
    <row r="3795" spans="1:8">
      <c r="A3795" s="132">
        <v>239248</v>
      </c>
      <c r="B3795" s="133" t="s">
        <v>1153</v>
      </c>
      <c r="C3795" s="134">
        <v>3</v>
      </c>
      <c r="D3795" s="134">
        <v>2</v>
      </c>
      <c r="E3795" s="134">
        <v>2</v>
      </c>
      <c r="F3795" s="134">
        <v>3</v>
      </c>
      <c r="G3795" s="135">
        <v>2</v>
      </c>
      <c r="H3795" s="137">
        <f>IFERROR((Table19[[#This Row],[_202310]]-Table19[[#This Row],[_201910]])/Table19[[#This Row],[_201910]]*1,"")</f>
        <v>-0.33333333333333331</v>
      </c>
    </row>
    <row r="3796" spans="1:8">
      <c r="A3796" s="132">
        <v>239248</v>
      </c>
      <c r="B3796" s="133" t="s">
        <v>1154</v>
      </c>
      <c r="C3796" s="134">
        <v>24</v>
      </c>
      <c r="D3796" s="134">
        <v>18</v>
      </c>
      <c r="E3796" s="134">
        <v>26</v>
      </c>
      <c r="F3796" s="134">
        <v>25</v>
      </c>
      <c r="G3796" s="135">
        <v>21</v>
      </c>
      <c r="H3796" s="137">
        <f>IFERROR((Table19[[#This Row],[_202310]]-Table19[[#This Row],[_201910]])/Table19[[#This Row],[_201910]]*1,"")</f>
        <v>-0.125</v>
      </c>
    </row>
    <row r="3797" spans="1:8">
      <c r="A3797" s="132">
        <v>239248</v>
      </c>
      <c r="B3797" s="133" t="s">
        <v>1155</v>
      </c>
      <c r="C3797" s="134">
        <v>38</v>
      </c>
      <c r="D3797" s="134">
        <v>52</v>
      </c>
      <c r="E3797" s="134">
        <v>48</v>
      </c>
      <c r="F3797" s="134">
        <v>49</v>
      </c>
      <c r="G3797" s="135">
        <v>43</v>
      </c>
      <c r="H3797" s="137">
        <f>IFERROR((Table19[[#This Row],[_202310]]-Table19[[#This Row],[_201910]])/Table19[[#This Row],[_201910]]*1,"")</f>
        <v>0.13157894736842105</v>
      </c>
    </row>
    <row r="3798" spans="1:8">
      <c r="A3798" s="132">
        <v>239488</v>
      </c>
      <c r="B3798" s="133" t="s">
        <v>1130</v>
      </c>
      <c r="C3798" s="134">
        <v>1219</v>
      </c>
      <c r="D3798" s="134">
        <v>976</v>
      </c>
      <c r="E3798" s="134">
        <v>914</v>
      </c>
      <c r="F3798" s="134">
        <v>1487</v>
      </c>
      <c r="G3798" s="135">
        <v>994</v>
      </c>
      <c r="H3798" s="137">
        <f>IFERROR((Table19[[#This Row],[_202310]]-Table19[[#This Row],[_201910]])/Table19[[#This Row],[_201910]]*1,"")</f>
        <v>-0.18457752255947499</v>
      </c>
    </row>
    <row r="3799" spans="1:8">
      <c r="A3799" s="132">
        <v>239488</v>
      </c>
      <c r="B3799" s="133" t="s">
        <v>1131</v>
      </c>
      <c r="C3799" s="134">
        <v>1</v>
      </c>
      <c r="D3799" s="134">
        <v>1</v>
      </c>
      <c r="E3799" s="134">
        <v>0</v>
      </c>
      <c r="F3799" s="134">
        <v>0</v>
      </c>
      <c r="G3799" s="135">
        <v>3</v>
      </c>
      <c r="H3799" s="137">
        <f>IFERROR((Table19[[#This Row],[_202310]]-Table19[[#This Row],[_201910]])/Table19[[#This Row],[_201910]]*1,"")</f>
        <v>2</v>
      </c>
    </row>
    <row r="3800" spans="1:8">
      <c r="A3800" s="132">
        <v>239488</v>
      </c>
      <c r="B3800" s="133" t="s">
        <v>1132</v>
      </c>
      <c r="C3800" s="134">
        <v>1218</v>
      </c>
      <c r="D3800" s="134">
        <v>975</v>
      </c>
      <c r="E3800" s="134">
        <v>914</v>
      </c>
      <c r="F3800" s="134">
        <v>1487</v>
      </c>
      <c r="G3800" s="135">
        <v>991</v>
      </c>
      <c r="H3800" s="137">
        <f>IFERROR((Table19[[#This Row],[_202310]]-Table19[[#This Row],[_201910]])/Table19[[#This Row],[_201910]]*1,"")</f>
        <v>-0.18637110016420361</v>
      </c>
    </row>
    <row r="3801" spans="1:8">
      <c r="A3801" s="132">
        <v>239488</v>
      </c>
      <c r="B3801" s="133" t="s">
        <v>1133</v>
      </c>
      <c r="C3801" s="134">
        <v>249</v>
      </c>
      <c r="D3801" s="134">
        <v>222</v>
      </c>
      <c r="E3801" s="134">
        <v>210</v>
      </c>
      <c r="F3801" s="134">
        <v>375</v>
      </c>
      <c r="G3801" s="135">
        <v>213</v>
      </c>
      <c r="H3801" s="137">
        <f>IFERROR((Table19[[#This Row],[_202310]]-Table19[[#This Row],[_201910]])/Table19[[#This Row],[_201910]]*1,"")</f>
        <v>-0.14457831325301204</v>
      </c>
    </row>
    <row r="3802" spans="1:8">
      <c r="A3802" s="132">
        <v>239488</v>
      </c>
      <c r="B3802" s="133" t="s">
        <v>1134</v>
      </c>
      <c r="C3802" s="134">
        <v>271</v>
      </c>
      <c r="D3802" s="134">
        <v>205</v>
      </c>
      <c r="E3802" s="134">
        <v>186</v>
      </c>
      <c r="F3802" s="134">
        <v>283</v>
      </c>
      <c r="G3802" s="135">
        <v>247</v>
      </c>
      <c r="H3802" s="137">
        <f>IFERROR((Table19[[#This Row],[_202310]]-Table19[[#This Row],[_201910]])/Table19[[#This Row],[_201910]]*1,"")</f>
        <v>-8.8560885608856083E-2</v>
      </c>
    </row>
    <row r="3803" spans="1:8">
      <c r="A3803" s="132">
        <v>239488</v>
      </c>
      <c r="B3803" s="133" t="s">
        <v>1135</v>
      </c>
      <c r="C3803" s="134" t="s">
        <v>129</v>
      </c>
      <c r="D3803" s="134" t="s">
        <v>129</v>
      </c>
      <c r="E3803" s="134" t="s">
        <v>129</v>
      </c>
      <c r="F3803" s="134" t="s">
        <v>129</v>
      </c>
      <c r="G3803" s="135" t="s">
        <v>129</v>
      </c>
      <c r="H3803" s="137" t="str">
        <f>IFERROR((Table19[[#This Row],[_202310]]-Table19[[#This Row],[_201910]])/Table19[[#This Row],[_201910]]*1,"")</f>
        <v/>
      </c>
    </row>
    <row r="3804" spans="1:8">
      <c r="A3804" s="132">
        <v>239488</v>
      </c>
      <c r="B3804" s="133" t="s">
        <v>1136</v>
      </c>
      <c r="C3804" s="134">
        <v>520</v>
      </c>
      <c r="D3804" s="134">
        <v>427</v>
      </c>
      <c r="E3804" s="134">
        <v>396</v>
      </c>
      <c r="F3804" s="134">
        <v>658</v>
      </c>
      <c r="G3804" s="135">
        <v>460</v>
      </c>
      <c r="H3804" s="137">
        <f>IFERROR((Table19[[#This Row],[_202310]]-Table19[[#This Row],[_201910]])/Table19[[#This Row],[_201910]]*1,"")</f>
        <v>-0.11538461538461539</v>
      </c>
    </row>
    <row r="3805" spans="1:8">
      <c r="A3805" s="132">
        <v>239488</v>
      </c>
      <c r="B3805" s="133" t="s">
        <v>1137</v>
      </c>
      <c r="C3805" s="134">
        <v>43</v>
      </c>
      <c r="D3805" s="134">
        <v>44</v>
      </c>
      <c r="E3805" s="134">
        <v>43</v>
      </c>
      <c r="F3805" s="134">
        <v>44</v>
      </c>
      <c r="G3805" s="135">
        <v>46</v>
      </c>
      <c r="H3805" s="137">
        <f>IFERROR((Table19[[#This Row],[_202310]]-Table19[[#This Row],[_201910]])/Table19[[#This Row],[_201910]]*1,"")</f>
        <v>6.9767441860465115E-2</v>
      </c>
    </row>
    <row r="3806" spans="1:8">
      <c r="A3806" s="132">
        <v>239488</v>
      </c>
      <c r="B3806" s="133" t="s">
        <v>1138</v>
      </c>
      <c r="C3806" s="134">
        <v>256</v>
      </c>
      <c r="D3806" s="134">
        <v>225</v>
      </c>
      <c r="E3806" s="134">
        <v>208</v>
      </c>
      <c r="F3806" s="134">
        <v>368</v>
      </c>
      <c r="G3806" s="135">
        <v>211</v>
      </c>
      <c r="H3806" s="137">
        <f>IFERROR((Table19[[#This Row],[_202310]]-Table19[[#This Row],[_201910]])/Table19[[#This Row],[_201910]]*1,"")</f>
        <v>-0.17578125</v>
      </c>
    </row>
    <row r="3807" spans="1:8">
      <c r="A3807" s="132">
        <v>239488</v>
      </c>
      <c r="B3807" s="133" t="s">
        <v>1139</v>
      </c>
      <c r="C3807" s="134">
        <v>306</v>
      </c>
      <c r="D3807" s="134">
        <v>226</v>
      </c>
      <c r="E3807" s="134">
        <v>211</v>
      </c>
      <c r="F3807" s="134">
        <v>334</v>
      </c>
      <c r="G3807" s="135">
        <v>278</v>
      </c>
      <c r="H3807" s="137">
        <f>IFERROR((Table19[[#This Row],[_202310]]-Table19[[#This Row],[_201910]])/Table19[[#This Row],[_201910]]*1,"")</f>
        <v>-9.1503267973856203E-2</v>
      </c>
    </row>
    <row r="3808" spans="1:8">
      <c r="A3808" s="132">
        <v>239488</v>
      </c>
      <c r="B3808" s="133" t="s">
        <v>1140</v>
      </c>
      <c r="C3808" s="134" t="s">
        <v>129</v>
      </c>
      <c r="D3808" s="134" t="s">
        <v>129</v>
      </c>
      <c r="E3808" s="134" t="s">
        <v>129</v>
      </c>
      <c r="F3808" s="134" t="s">
        <v>129</v>
      </c>
      <c r="G3808" s="135" t="s">
        <v>129</v>
      </c>
      <c r="H3808" s="137" t="str">
        <f>IFERROR((Table19[[#This Row],[_202310]]-Table19[[#This Row],[_201910]])/Table19[[#This Row],[_201910]]*1,"")</f>
        <v/>
      </c>
    </row>
    <row r="3809" spans="1:8">
      <c r="A3809" s="132">
        <v>239488</v>
      </c>
      <c r="B3809" s="133" t="s">
        <v>1141</v>
      </c>
      <c r="C3809" s="134">
        <v>562</v>
      </c>
      <c r="D3809" s="134">
        <v>451</v>
      </c>
      <c r="E3809" s="134">
        <v>419</v>
      </c>
      <c r="F3809" s="134">
        <v>702</v>
      </c>
      <c r="G3809" s="135">
        <v>489</v>
      </c>
      <c r="H3809" s="137">
        <f>IFERROR((Table19[[#This Row],[_202310]]-Table19[[#This Row],[_201910]])/Table19[[#This Row],[_201910]]*1,"")</f>
        <v>-0.1298932384341637</v>
      </c>
    </row>
    <row r="3810" spans="1:8">
      <c r="A3810" s="132">
        <v>239488</v>
      </c>
      <c r="B3810" s="133" t="s">
        <v>1142</v>
      </c>
      <c r="C3810" s="134">
        <v>46</v>
      </c>
      <c r="D3810" s="134">
        <v>46</v>
      </c>
      <c r="E3810" s="134">
        <v>46</v>
      </c>
      <c r="F3810" s="134">
        <v>47</v>
      </c>
      <c r="G3810" s="135">
        <v>49</v>
      </c>
      <c r="H3810" s="137">
        <f>IFERROR((Table19[[#This Row],[_202310]]-Table19[[#This Row],[_201910]])/Table19[[#This Row],[_201910]]*1,"")</f>
        <v>6.5217391304347824E-2</v>
      </c>
    </row>
    <row r="3811" spans="1:8">
      <c r="A3811" s="132">
        <v>239488</v>
      </c>
      <c r="B3811" s="133" t="s">
        <v>1143</v>
      </c>
      <c r="C3811" s="134">
        <v>260</v>
      </c>
      <c r="D3811" s="134">
        <v>236</v>
      </c>
      <c r="E3811" s="134">
        <v>217</v>
      </c>
      <c r="F3811" s="134">
        <v>370</v>
      </c>
      <c r="G3811" s="135">
        <v>204</v>
      </c>
      <c r="H3811" s="137">
        <f>IFERROR((Table19[[#This Row],[_202310]]-Table19[[#This Row],[_201910]])/Table19[[#This Row],[_201910]]*1,"")</f>
        <v>-0.2153846153846154</v>
      </c>
    </row>
    <row r="3812" spans="1:8">
      <c r="A3812" s="132">
        <v>239488</v>
      </c>
      <c r="B3812" s="133" t="s">
        <v>1144</v>
      </c>
      <c r="C3812" s="134">
        <v>324</v>
      </c>
      <c r="D3812" s="134">
        <v>244</v>
      </c>
      <c r="E3812" s="134">
        <v>220</v>
      </c>
      <c r="F3812" s="134">
        <v>355</v>
      </c>
      <c r="G3812" s="135">
        <v>296</v>
      </c>
      <c r="H3812" s="137">
        <f>IFERROR((Table19[[#This Row],[_202310]]-Table19[[#This Row],[_201910]])/Table19[[#This Row],[_201910]]*1,"")</f>
        <v>-8.6419753086419748E-2</v>
      </c>
    </row>
    <row r="3813" spans="1:8">
      <c r="A3813" s="132">
        <v>239488</v>
      </c>
      <c r="B3813" s="133" t="s">
        <v>1145</v>
      </c>
      <c r="C3813" s="134" t="s">
        <v>129</v>
      </c>
      <c r="D3813" s="134" t="s">
        <v>129</v>
      </c>
      <c r="E3813" s="134" t="s">
        <v>129</v>
      </c>
      <c r="F3813" s="134" t="s">
        <v>129</v>
      </c>
      <c r="G3813" s="135" t="s">
        <v>129</v>
      </c>
      <c r="H3813" s="137" t="str">
        <f>IFERROR((Table19[[#This Row],[_202310]]-Table19[[#This Row],[_201910]])/Table19[[#This Row],[_201910]]*1,"")</f>
        <v/>
      </c>
    </row>
    <row r="3814" spans="1:8">
      <c r="A3814" s="132">
        <v>239488</v>
      </c>
      <c r="B3814" s="133" t="s">
        <v>1146</v>
      </c>
      <c r="C3814" s="134">
        <v>584</v>
      </c>
      <c r="D3814" s="134">
        <v>480</v>
      </c>
      <c r="E3814" s="134">
        <v>437</v>
      </c>
      <c r="F3814" s="134">
        <v>725</v>
      </c>
      <c r="G3814" s="135">
        <v>500</v>
      </c>
      <c r="H3814" s="137">
        <f>IFERROR((Table19[[#This Row],[_202310]]-Table19[[#This Row],[_201910]])/Table19[[#This Row],[_201910]]*1,"")</f>
        <v>-0.14383561643835616</v>
      </c>
    </row>
    <row r="3815" spans="1:8">
      <c r="A3815" s="132">
        <v>239488</v>
      </c>
      <c r="B3815" s="133" t="s">
        <v>1147</v>
      </c>
      <c r="C3815" s="134">
        <v>34</v>
      </c>
      <c r="D3815" s="134">
        <v>25</v>
      </c>
      <c r="E3815" s="134">
        <v>26</v>
      </c>
      <c r="F3815" s="134">
        <v>28</v>
      </c>
      <c r="G3815" s="135">
        <v>13</v>
      </c>
      <c r="H3815" s="137">
        <f>IFERROR((Table19[[#This Row],[_202310]]-Table19[[#This Row],[_201910]])/Table19[[#This Row],[_201910]]*1,"")</f>
        <v>-0.61764705882352944</v>
      </c>
    </row>
    <row r="3816" spans="1:8">
      <c r="A3816" s="132">
        <v>239488</v>
      </c>
      <c r="B3816" s="133" t="s">
        <v>1148</v>
      </c>
      <c r="C3816" s="134">
        <v>165</v>
      </c>
      <c r="D3816" s="134">
        <v>118</v>
      </c>
      <c r="E3816" s="134">
        <v>132</v>
      </c>
      <c r="F3816" s="134">
        <v>265</v>
      </c>
      <c r="G3816" s="135">
        <v>167</v>
      </c>
      <c r="H3816" s="137">
        <f>IFERROR((Table19[[#This Row],[_202310]]-Table19[[#This Row],[_201910]])/Table19[[#This Row],[_201910]]*1,"")</f>
        <v>1.2121212121212121E-2</v>
      </c>
    </row>
    <row r="3817" spans="1:8">
      <c r="A3817" s="132">
        <v>239488</v>
      </c>
      <c r="B3817" s="133" t="s">
        <v>1149</v>
      </c>
      <c r="C3817" s="134">
        <v>435</v>
      </c>
      <c r="D3817" s="134">
        <v>352</v>
      </c>
      <c r="E3817" s="134">
        <v>319</v>
      </c>
      <c r="F3817" s="134">
        <v>469</v>
      </c>
      <c r="G3817" s="135">
        <v>311</v>
      </c>
      <c r="H3817" s="137">
        <f>IFERROR((Table19[[#This Row],[_202310]]-Table19[[#This Row],[_201910]])/Table19[[#This Row],[_201910]]*1,"")</f>
        <v>-0.28505747126436781</v>
      </c>
    </row>
    <row r="3818" spans="1:8">
      <c r="A3818" s="132">
        <v>239488</v>
      </c>
      <c r="B3818" s="133" t="s">
        <v>1150</v>
      </c>
      <c r="C3818" s="134">
        <v>634</v>
      </c>
      <c r="D3818" s="134">
        <v>495</v>
      </c>
      <c r="E3818" s="134">
        <v>477</v>
      </c>
      <c r="F3818" s="134">
        <v>762</v>
      </c>
      <c r="G3818" s="135">
        <v>491</v>
      </c>
      <c r="H3818" s="137">
        <f>IFERROR((Table19[[#This Row],[_202310]]-Table19[[#This Row],[_201910]])/Table19[[#This Row],[_201910]]*1,"")</f>
        <v>-0.22555205047318613</v>
      </c>
    </row>
    <row r="3819" spans="1:8">
      <c r="A3819" s="132">
        <v>239488</v>
      </c>
      <c r="B3819" s="133" t="s">
        <v>1151</v>
      </c>
      <c r="C3819" s="134">
        <v>48</v>
      </c>
      <c r="D3819" s="134">
        <v>49</v>
      </c>
      <c r="E3819" s="134">
        <v>48</v>
      </c>
      <c r="F3819" s="134">
        <v>49</v>
      </c>
      <c r="G3819" s="135">
        <v>50</v>
      </c>
      <c r="H3819" s="137">
        <f>IFERROR((Table19[[#This Row],[_202310]]-Table19[[#This Row],[_201910]])/Table19[[#This Row],[_201910]]*1,"")</f>
        <v>4.1666666666666664E-2</v>
      </c>
    </row>
    <row r="3820" spans="1:8">
      <c r="A3820" s="132">
        <v>239488</v>
      </c>
      <c r="B3820" s="133" t="s">
        <v>1152</v>
      </c>
      <c r="C3820" s="134">
        <v>16</v>
      </c>
      <c r="D3820" s="134">
        <v>15</v>
      </c>
      <c r="E3820" s="134">
        <v>17</v>
      </c>
      <c r="F3820" s="134">
        <v>20</v>
      </c>
      <c r="G3820" s="135">
        <v>18</v>
      </c>
      <c r="H3820" s="137">
        <f>IFERROR((Table19[[#This Row],[_202310]]-Table19[[#This Row],[_201910]])/Table19[[#This Row],[_201910]]*1,"")</f>
        <v>0.125</v>
      </c>
    </row>
    <row r="3821" spans="1:8">
      <c r="A3821" s="132">
        <v>239488</v>
      </c>
      <c r="B3821" s="133" t="s">
        <v>1153</v>
      </c>
      <c r="C3821" s="134">
        <v>3</v>
      </c>
      <c r="D3821" s="134">
        <v>3</v>
      </c>
      <c r="E3821" s="134">
        <v>3</v>
      </c>
      <c r="F3821" s="134">
        <v>2</v>
      </c>
      <c r="G3821" s="135">
        <v>1</v>
      </c>
      <c r="H3821" s="137">
        <f>IFERROR((Table19[[#This Row],[_202310]]-Table19[[#This Row],[_201910]])/Table19[[#This Row],[_201910]]*1,"")</f>
        <v>-0.66666666666666663</v>
      </c>
    </row>
    <row r="3822" spans="1:8">
      <c r="A3822" s="132">
        <v>239488</v>
      </c>
      <c r="B3822" s="133" t="s">
        <v>1154</v>
      </c>
      <c r="C3822" s="134">
        <v>14</v>
      </c>
      <c r="D3822" s="134">
        <v>12</v>
      </c>
      <c r="E3822" s="134">
        <v>14</v>
      </c>
      <c r="F3822" s="134">
        <v>18</v>
      </c>
      <c r="G3822" s="135">
        <v>17</v>
      </c>
      <c r="H3822" s="137">
        <f>IFERROR((Table19[[#This Row],[_202310]]-Table19[[#This Row],[_201910]])/Table19[[#This Row],[_201910]]*1,"")</f>
        <v>0.21428571428571427</v>
      </c>
    </row>
    <row r="3823" spans="1:8">
      <c r="A3823" s="132">
        <v>239488</v>
      </c>
      <c r="B3823" s="133" t="s">
        <v>1155</v>
      </c>
      <c r="C3823" s="134">
        <v>36</v>
      </c>
      <c r="D3823" s="134">
        <v>36</v>
      </c>
      <c r="E3823" s="134">
        <v>35</v>
      </c>
      <c r="F3823" s="134">
        <v>32</v>
      </c>
      <c r="G3823" s="135">
        <v>31</v>
      </c>
      <c r="H3823" s="137">
        <f>IFERROR((Table19[[#This Row],[_202310]]-Table19[[#This Row],[_201910]])/Table19[[#This Row],[_201910]]*1,"")</f>
        <v>-0.1388888888888889</v>
      </c>
    </row>
    <row r="3824" spans="1:8">
      <c r="A3824" s="132">
        <v>240170</v>
      </c>
      <c r="B3824" s="133" t="s">
        <v>1130</v>
      </c>
      <c r="C3824" s="134">
        <v>778</v>
      </c>
      <c r="D3824" s="134">
        <v>773</v>
      </c>
      <c r="E3824" s="134">
        <v>595</v>
      </c>
      <c r="F3824" s="134">
        <v>639</v>
      </c>
      <c r="G3824" s="135">
        <v>528</v>
      </c>
      <c r="H3824" s="137">
        <f>IFERROR((Table19[[#This Row],[_202310]]-Table19[[#This Row],[_201910]])/Table19[[#This Row],[_201910]]*1,"")</f>
        <v>-0.32133676092544988</v>
      </c>
    </row>
    <row r="3825" spans="1:8">
      <c r="A3825" s="132">
        <v>240170</v>
      </c>
      <c r="B3825" s="133" t="s">
        <v>1131</v>
      </c>
      <c r="C3825" s="134">
        <v>0</v>
      </c>
      <c r="D3825" s="134">
        <v>0</v>
      </c>
      <c r="E3825" s="134">
        <v>0</v>
      </c>
      <c r="F3825" s="134">
        <v>0</v>
      </c>
      <c r="G3825" s="135">
        <v>1</v>
      </c>
      <c r="H3825" s="137" t="str">
        <f>IFERROR((Table19[[#This Row],[_202310]]-Table19[[#This Row],[_201910]])/Table19[[#This Row],[_201910]]*1,"")</f>
        <v/>
      </c>
    </row>
    <row r="3826" spans="1:8">
      <c r="A3826" s="132">
        <v>240170</v>
      </c>
      <c r="B3826" s="133" t="s">
        <v>1132</v>
      </c>
      <c r="C3826" s="134">
        <v>778</v>
      </c>
      <c r="D3826" s="134">
        <v>773</v>
      </c>
      <c r="E3826" s="134">
        <v>595</v>
      </c>
      <c r="F3826" s="134">
        <v>639</v>
      </c>
      <c r="G3826" s="135">
        <v>527</v>
      </c>
      <c r="H3826" s="137">
        <f>IFERROR((Table19[[#This Row],[_202310]]-Table19[[#This Row],[_201910]])/Table19[[#This Row],[_201910]]*1,"")</f>
        <v>-0.32262210796915169</v>
      </c>
    </row>
    <row r="3827" spans="1:8">
      <c r="A3827" s="132">
        <v>240170</v>
      </c>
      <c r="B3827" s="133" t="s">
        <v>1133</v>
      </c>
      <c r="C3827" s="134">
        <v>84</v>
      </c>
      <c r="D3827" s="134">
        <v>114</v>
      </c>
      <c r="E3827" s="134">
        <v>80</v>
      </c>
      <c r="F3827" s="134">
        <v>127</v>
      </c>
      <c r="G3827" s="135">
        <v>98</v>
      </c>
      <c r="H3827" s="137">
        <f>IFERROR((Table19[[#This Row],[_202310]]-Table19[[#This Row],[_201910]])/Table19[[#This Row],[_201910]]*1,"")</f>
        <v>0.16666666666666666</v>
      </c>
    </row>
    <row r="3828" spans="1:8">
      <c r="A3828" s="132">
        <v>240170</v>
      </c>
      <c r="B3828" s="133" t="s">
        <v>1134</v>
      </c>
      <c r="C3828" s="134">
        <v>179</v>
      </c>
      <c r="D3828" s="134">
        <v>154</v>
      </c>
      <c r="E3828" s="134">
        <v>130</v>
      </c>
      <c r="F3828" s="134">
        <v>137</v>
      </c>
      <c r="G3828" s="135">
        <v>123</v>
      </c>
      <c r="H3828" s="137">
        <f>IFERROR((Table19[[#This Row],[_202310]]-Table19[[#This Row],[_201910]])/Table19[[#This Row],[_201910]]*1,"")</f>
        <v>-0.31284916201117319</v>
      </c>
    </row>
    <row r="3829" spans="1:8">
      <c r="A3829" s="132">
        <v>240170</v>
      </c>
      <c r="B3829" s="133" t="s">
        <v>1135</v>
      </c>
      <c r="C3829" s="134" t="s">
        <v>129</v>
      </c>
      <c r="D3829" s="134" t="s">
        <v>129</v>
      </c>
      <c r="E3829" s="134" t="s">
        <v>129</v>
      </c>
      <c r="F3829" s="134" t="s">
        <v>129</v>
      </c>
      <c r="G3829" s="135" t="s">
        <v>129</v>
      </c>
      <c r="H3829" s="137" t="str">
        <f>IFERROR((Table19[[#This Row],[_202310]]-Table19[[#This Row],[_201910]])/Table19[[#This Row],[_201910]]*1,"")</f>
        <v/>
      </c>
    </row>
    <row r="3830" spans="1:8">
      <c r="A3830" s="132">
        <v>240170</v>
      </c>
      <c r="B3830" s="133" t="s">
        <v>1136</v>
      </c>
      <c r="C3830" s="134">
        <v>263</v>
      </c>
      <c r="D3830" s="134">
        <v>268</v>
      </c>
      <c r="E3830" s="134">
        <v>210</v>
      </c>
      <c r="F3830" s="134">
        <v>264</v>
      </c>
      <c r="G3830" s="135">
        <v>221</v>
      </c>
      <c r="H3830" s="137">
        <f>IFERROR((Table19[[#This Row],[_202310]]-Table19[[#This Row],[_201910]])/Table19[[#This Row],[_201910]]*1,"")</f>
        <v>-0.1596958174904943</v>
      </c>
    </row>
    <row r="3831" spans="1:8">
      <c r="A3831" s="132">
        <v>240170</v>
      </c>
      <c r="B3831" s="133" t="s">
        <v>1137</v>
      </c>
      <c r="C3831" s="134">
        <v>34</v>
      </c>
      <c r="D3831" s="134">
        <v>35</v>
      </c>
      <c r="E3831" s="134">
        <v>35</v>
      </c>
      <c r="F3831" s="134">
        <v>41</v>
      </c>
      <c r="G3831" s="135">
        <v>42</v>
      </c>
      <c r="H3831" s="137">
        <f>IFERROR((Table19[[#This Row],[_202310]]-Table19[[#This Row],[_201910]])/Table19[[#This Row],[_201910]]*1,"")</f>
        <v>0.23529411764705882</v>
      </c>
    </row>
    <row r="3832" spans="1:8">
      <c r="A3832" s="132">
        <v>240170</v>
      </c>
      <c r="B3832" s="133" t="s">
        <v>1138</v>
      </c>
      <c r="C3832" s="134">
        <v>81</v>
      </c>
      <c r="D3832" s="134">
        <v>113</v>
      </c>
      <c r="E3832" s="134">
        <v>73</v>
      </c>
      <c r="F3832" s="134">
        <v>127</v>
      </c>
      <c r="G3832" s="135">
        <v>95</v>
      </c>
      <c r="H3832" s="137">
        <f>IFERROR((Table19[[#This Row],[_202310]]-Table19[[#This Row],[_201910]])/Table19[[#This Row],[_201910]]*1,"")</f>
        <v>0.1728395061728395</v>
      </c>
    </row>
    <row r="3833" spans="1:8">
      <c r="A3833" s="132">
        <v>240170</v>
      </c>
      <c r="B3833" s="133" t="s">
        <v>1139</v>
      </c>
      <c r="C3833" s="134">
        <v>220</v>
      </c>
      <c r="D3833" s="134">
        <v>183</v>
      </c>
      <c r="E3833" s="134">
        <v>146</v>
      </c>
      <c r="F3833" s="134">
        <v>151</v>
      </c>
      <c r="G3833" s="135">
        <v>139</v>
      </c>
      <c r="H3833" s="137">
        <f>IFERROR((Table19[[#This Row],[_202310]]-Table19[[#This Row],[_201910]])/Table19[[#This Row],[_201910]]*1,"")</f>
        <v>-0.36818181818181817</v>
      </c>
    </row>
    <row r="3834" spans="1:8">
      <c r="A3834" s="132">
        <v>240170</v>
      </c>
      <c r="B3834" s="133" t="s">
        <v>1140</v>
      </c>
      <c r="C3834" s="134" t="s">
        <v>129</v>
      </c>
      <c r="D3834" s="134" t="s">
        <v>129</v>
      </c>
      <c r="E3834" s="134" t="s">
        <v>129</v>
      </c>
      <c r="F3834" s="134" t="s">
        <v>129</v>
      </c>
      <c r="G3834" s="135" t="s">
        <v>129</v>
      </c>
      <c r="H3834" s="137" t="str">
        <f>IFERROR((Table19[[#This Row],[_202310]]-Table19[[#This Row],[_201910]])/Table19[[#This Row],[_201910]]*1,"")</f>
        <v/>
      </c>
    </row>
    <row r="3835" spans="1:8">
      <c r="A3835" s="132">
        <v>240170</v>
      </c>
      <c r="B3835" s="133" t="s">
        <v>1141</v>
      </c>
      <c r="C3835" s="134">
        <v>301</v>
      </c>
      <c r="D3835" s="134">
        <v>296</v>
      </c>
      <c r="E3835" s="134">
        <v>219</v>
      </c>
      <c r="F3835" s="134">
        <v>278</v>
      </c>
      <c r="G3835" s="135">
        <v>234</v>
      </c>
      <c r="H3835" s="137">
        <f>IFERROR((Table19[[#This Row],[_202310]]-Table19[[#This Row],[_201910]])/Table19[[#This Row],[_201910]]*1,"")</f>
        <v>-0.22259136212624583</v>
      </c>
    </row>
    <row r="3836" spans="1:8">
      <c r="A3836" s="132">
        <v>240170</v>
      </c>
      <c r="B3836" s="133" t="s">
        <v>1142</v>
      </c>
      <c r="C3836" s="134">
        <v>39</v>
      </c>
      <c r="D3836" s="134">
        <v>38</v>
      </c>
      <c r="E3836" s="134">
        <v>37</v>
      </c>
      <c r="F3836" s="134">
        <v>44</v>
      </c>
      <c r="G3836" s="135">
        <v>44</v>
      </c>
      <c r="H3836" s="137">
        <f>IFERROR((Table19[[#This Row],[_202310]]-Table19[[#This Row],[_201910]])/Table19[[#This Row],[_201910]]*1,"")</f>
        <v>0.12820512820512819</v>
      </c>
    </row>
    <row r="3837" spans="1:8">
      <c r="A3837" s="132">
        <v>240170</v>
      </c>
      <c r="B3837" s="133" t="s">
        <v>1143</v>
      </c>
      <c r="C3837" s="134">
        <v>85</v>
      </c>
      <c r="D3837" s="134">
        <v>114</v>
      </c>
      <c r="E3837" s="134">
        <v>74</v>
      </c>
      <c r="F3837" s="134">
        <v>125</v>
      </c>
      <c r="G3837" s="135">
        <v>91</v>
      </c>
      <c r="H3837" s="137">
        <f>IFERROR((Table19[[#This Row],[_202310]]-Table19[[#This Row],[_201910]])/Table19[[#This Row],[_201910]]*1,"")</f>
        <v>7.0588235294117646E-2</v>
      </c>
    </row>
    <row r="3838" spans="1:8">
      <c r="A3838" s="132">
        <v>240170</v>
      </c>
      <c r="B3838" s="133" t="s">
        <v>1144</v>
      </c>
      <c r="C3838" s="134">
        <v>226</v>
      </c>
      <c r="D3838" s="134">
        <v>192</v>
      </c>
      <c r="E3838" s="134">
        <v>157</v>
      </c>
      <c r="F3838" s="134">
        <v>158</v>
      </c>
      <c r="G3838" s="135">
        <v>147</v>
      </c>
      <c r="H3838" s="137">
        <f>IFERROR((Table19[[#This Row],[_202310]]-Table19[[#This Row],[_201910]])/Table19[[#This Row],[_201910]]*1,"")</f>
        <v>-0.34955752212389379</v>
      </c>
    </row>
    <row r="3839" spans="1:8">
      <c r="A3839" s="132">
        <v>240170</v>
      </c>
      <c r="B3839" s="133" t="s">
        <v>1145</v>
      </c>
      <c r="C3839" s="134" t="s">
        <v>129</v>
      </c>
      <c r="D3839" s="134" t="s">
        <v>129</v>
      </c>
      <c r="E3839" s="134" t="s">
        <v>129</v>
      </c>
      <c r="F3839" s="134" t="s">
        <v>129</v>
      </c>
      <c r="G3839" s="135" t="s">
        <v>129</v>
      </c>
      <c r="H3839" s="137" t="str">
        <f>IFERROR((Table19[[#This Row],[_202310]]-Table19[[#This Row],[_201910]])/Table19[[#This Row],[_201910]]*1,"")</f>
        <v/>
      </c>
    </row>
    <row r="3840" spans="1:8">
      <c r="A3840" s="132">
        <v>240170</v>
      </c>
      <c r="B3840" s="133" t="s">
        <v>1146</v>
      </c>
      <c r="C3840" s="134">
        <v>311</v>
      </c>
      <c r="D3840" s="134">
        <v>306</v>
      </c>
      <c r="E3840" s="134">
        <v>231</v>
      </c>
      <c r="F3840" s="134">
        <v>283</v>
      </c>
      <c r="G3840" s="135">
        <v>238</v>
      </c>
      <c r="H3840" s="137">
        <f>IFERROR((Table19[[#This Row],[_202310]]-Table19[[#This Row],[_201910]])/Table19[[#This Row],[_201910]]*1,"")</f>
        <v>-0.2347266881028939</v>
      </c>
    </row>
    <row r="3841" spans="1:8">
      <c r="A3841" s="132">
        <v>240170</v>
      </c>
      <c r="B3841" s="133" t="s">
        <v>1147</v>
      </c>
      <c r="C3841" s="134">
        <v>18</v>
      </c>
      <c r="D3841" s="134">
        <v>10</v>
      </c>
      <c r="E3841" s="134">
        <v>9</v>
      </c>
      <c r="F3841" s="134">
        <v>11</v>
      </c>
      <c r="G3841" s="135">
        <v>7</v>
      </c>
      <c r="H3841" s="137">
        <f>IFERROR((Table19[[#This Row],[_202310]]-Table19[[#This Row],[_201910]])/Table19[[#This Row],[_201910]]*1,"")</f>
        <v>-0.61111111111111116</v>
      </c>
    </row>
    <row r="3842" spans="1:8">
      <c r="A3842" s="132">
        <v>240170</v>
      </c>
      <c r="B3842" s="133" t="s">
        <v>1148</v>
      </c>
      <c r="C3842" s="134">
        <v>206</v>
      </c>
      <c r="D3842" s="134">
        <v>204</v>
      </c>
      <c r="E3842" s="134">
        <v>163</v>
      </c>
      <c r="F3842" s="134">
        <v>138</v>
      </c>
      <c r="G3842" s="135">
        <v>124</v>
      </c>
      <c r="H3842" s="137">
        <f>IFERROR((Table19[[#This Row],[_202310]]-Table19[[#This Row],[_201910]])/Table19[[#This Row],[_201910]]*1,"")</f>
        <v>-0.39805825242718446</v>
      </c>
    </row>
    <row r="3843" spans="1:8">
      <c r="A3843" s="132">
        <v>240170</v>
      </c>
      <c r="B3843" s="133" t="s">
        <v>1149</v>
      </c>
      <c r="C3843" s="134">
        <v>243</v>
      </c>
      <c r="D3843" s="134">
        <v>253</v>
      </c>
      <c r="E3843" s="134">
        <v>192</v>
      </c>
      <c r="F3843" s="134">
        <v>207</v>
      </c>
      <c r="G3843" s="135">
        <v>158</v>
      </c>
      <c r="H3843" s="137">
        <f>IFERROR((Table19[[#This Row],[_202310]]-Table19[[#This Row],[_201910]])/Table19[[#This Row],[_201910]]*1,"")</f>
        <v>-0.34979423868312759</v>
      </c>
    </row>
    <row r="3844" spans="1:8">
      <c r="A3844" s="132">
        <v>240170</v>
      </c>
      <c r="B3844" s="133" t="s">
        <v>1150</v>
      </c>
      <c r="C3844" s="134">
        <v>467</v>
      </c>
      <c r="D3844" s="134">
        <v>467</v>
      </c>
      <c r="E3844" s="134">
        <v>364</v>
      </c>
      <c r="F3844" s="134">
        <v>356</v>
      </c>
      <c r="G3844" s="135">
        <v>289</v>
      </c>
      <c r="H3844" s="137">
        <f>IFERROR((Table19[[#This Row],[_202310]]-Table19[[#This Row],[_201910]])/Table19[[#This Row],[_201910]]*1,"")</f>
        <v>-0.38115631691648821</v>
      </c>
    </row>
    <row r="3845" spans="1:8">
      <c r="A3845" s="132">
        <v>240170</v>
      </c>
      <c r="B3845" s="133" t="s">
        <v>1151</v>
      </c>
      <c r="C3845" s="134">
        <v>40</v>
      </c>
      <c r="D3845" s="134">
        <v>40</v>
      </c>
      <c r="E3845" s="134">
        <v>39</v>
      </c>
      <c r="F3845" s="134">
        <v>44</v>
      </c>
      <c r="G3845" s="135">
        <v>45</v>
      </c>
      <c r="H3845" s="137">
        <f>IFERROR((Table19[[#This Row],[_202310]]-Table19[[#This Row],[_201910]])/Table19[[#This Row],[_201910]]*1,"")</f>
        <v>0.125</v>
      </c>
    </row>
    <row r="3846" spans="1:8">
      <c r="A3846" s="132">
        <v>240170</v>
      </c>
      <c r="B3846" s="133" t="s">
        <v>1152</v>
      </c>
      <c r="C3846" s="134">
        <v>29</v>
      </c>
      <c r="D3846" s="134">
        <v>28</v>
      </c>
      <c r="E3846" s="134">
        <v>29</v>
      </c>
      <c r="F3846" s="134">
        <v>23</v>
      </c>
      <c r="G3846" s="135">
        <v>25</v>
      </c>
      <c r="H3846" s="137">
        <f>IFERROR((Table19[[#This Row],[_202310]]-Table19[[#This Row],[_201910]])/Table19[[#This Row],[_201910]]*1,"")</f>
        <v>-0.13793103448275862</v>
      </c>
    </row>
    <row r="3847" spans="1:8">
      <c r="A3847" s="132">
        <v>240170</v>
      </c>
      <c r="B3847" s="133" t="s">
        <v>1153</v>
      </c>
      <c r="C3847" s="134">
        <v>2</v>
      </c>
      <c r="D3847" s="134">
        <v>1</v>
      </c>
      <c r="E3847" s="134">
        <v>2</v>
      </c>
      <c r="F3847" s="134">
        <v>2</v>
      </c>
      <c r="G3847" s="135">
        <v>1</v>
      </c>
      <c r="H3847" s="137">
        <f>IFERROR((Table19[[#This Row],[_202310]]-Table19[[#This Row],[_201910]])/Table19[[#This Row],[_201910]]*1,"")</f>
        <v>-0.5</v>
      </c>
    </row>
    <row r="3848" spans="1:8">
      <c r="A3848" s="132">
        <v>240170</v>
      </c>
      <c r="B3848" s="133" t="s">
        <v>1154</v>
      </c>
      <c r="C3848" s="134">
        <v>26</v>
      </c>
      <c r="D3848" s="134">
        <v>26</v>
      </c>
      <c r="E3848" s="134">
        <v>27</v>
      </c>
      <c r="F3848" s="134">
        <v>22</v>
      </c>
      <c r="G3848" s="135">
        <v>24</v>
      </c>
      <c r="H3848" s="137">
        <f>IFERROR((Table19[[#This Row],[_202310]]-Table19[[#This Row],[_201910]])/Table19[[#This Row],[_201910]]*1,"")</f>
        <v>-7.6923076923076927E-2</v>
      </c>
    </row>
    <row r="3849" spans="1:8">
      <c r="A3849" s="132">
        <v>240170</v>
      </c>
      <c r="B3849" s="133" t="s">
        <v>1155</v>
      </c>
      <c r="C3849" s="134">
        <v>31</v>
      </c>
      <c r="D3849" s="134">
        <v>33</v>
      </c>
      <c r="E3849" s="134">
        <v>32</v>
      </c>
      <c r="F3849" s="134">
        <v>32</v>
      </c>
      <c r="G3849" s="135">
        <v>30</v>
      </c>
      <c r="H3849" s="137">
        <f>IFERROR((Table19[[#This Row],[_202310]]-Table19[[#This Row],[_201910]])/Table19[[#This Row],[_201910]]*1,"")</f>
        <v>-3.2258064516129031E-2</v>
      </c>
    </row>
    <row r="3850" spans="1:8">
      <c r="A3850" s="132">
        <v>240198</v>
      </c>
      <c r="B3850" s="133" t="s">
        <v>1130</v>
      </c>
      <c r="C3850" s="134">
        <v>482</v>
      </c>
      <c r="D3850" s="134">
        <v>520</v>
      </c>
      <c r="E3850" s="134">
        <v>518</v>
      </c>
      <c r="F3850" s="134">
        <v>411</v>
      </c>
      <c r="G3850" s="135">
        <v>460</v>
      </c>
      <c r="H3850" s="137">
        <f>IFERROR((Table19[[#This Row],[_202310]]-Table19[[#This Row],[_201910]])/Table19[[#This Row],[_201910]]*1,"")</f>
        <v>-4.5643153526970952E-2</v>
      </c>
    </row>
    <row r="3851" spans="1:8">
      <c r="A3851" s="132">
        <v>240198</v>
      </c>
      <c r="B3851" s="133" t="s">
        <v>1131</v>
      </c>
      <c r="C3851" s="134">
        <v>3</v>
      </c>
      <c r="D3851" s="134">
        <v>0</v>
      </c>
      <c r="E3851" s="134">
        <v>1</v>
      </c>
      <c r="F3851" s="134">
        <v>0</v>
      </c>
      <c r="G3851" s="135">
        <v>0</v>
      </c>
      <c r="H3851" s="137">
        <f>IFERROR((Table19[[#This Row],[_202310]]-Table19[[#This Row],[_201910]])/Table19[[#This Row],[_201910]]*1,"")</f>
        <v>-1</v>
      </c>
    </row>
    <row r="3852" spans="1:8">
      <c r="A3852" s="132">
        <v>240198</v>
      </c>
      <c r="B3852" s="133" t="s">
        <v>1132</v>
      </c>
      <c r="C3852" s="134">
        <v>479</v>
      </c>
      <c r="D3852" s="134">
        <v>520</v>
      </c>
      <c r="E3852" s="134">
        <v>517</v>
      </c>
      <c r="F3852" s="134">
        <v>411</v>
      </c>
      <c r="G3852" s="135">
        <v>460</v>
      </c>
      <c r="H3852" s="137">
        <f>IFERROR((Table19[[#This Row],[_202310]]-Table19[[#This Row],[_201910]])/Table19[[#This Row],[_201910]]*1,"")</f>
        <v>-3.9665970772442591E-2</v>
      </c>
    </row>
    <row r="3853" spans="1:8">
      <c r="A3853" s="132">
        <v>240198</v>
      </c>
      <c r="B3853" s="133" t="s">
        <v>1133</v>
      </c>
      <c r="C3853" s="134">
        <v>196</v>
      </c>
      <c r="D3853" s="134">
        <v>204</v>
      </c>
      <c r="E3853" s="134">
        <v>229</v>
      </c>
      <c r="F3853" s="134">
        <v>201</v>
      </c>
      <c r="G3853" s="135">
        <v>213</v>
      </c>
      <c r="H3853" s="137">
        <f>IFERROR((Table19[[#This Row],[_202310]]-Table19[[#This Row],[_201910]])/Table19[[#This Row],[_201910]]*1,"")</f>
        <v>8.673469387755102E-2</v>
      </c>
    </row>
    <row r="3854" spans="1:8">
      <c r="A3854" s="132">
        <v>240198</v>
      </c>
      <c r="B3854" s="133" t="s">
        <v>1134</v>
      </c>
      <c r="C3854" s="134">
        <v>93</v>
      </c>
      <c r="D3854" s="134">
        <v>98</v>
      </c>
      <c r="E3854" s="134">
        <v>81</v>
      </c>
      <c r="F3854" s="134">
        <v>76</v>
      </c>
      <c r="G3854" s="135">
        <v>96</v>
      </c>
      <c r="H3854" s="137">
        <f>IFERROR((Table19[[#This Row],[_202310]]-Table19[[#This Row],[_201910]])/Table19[[#This Row],[_201910]]*1,"")</f>
        <v>3.2258064516129031E-2</v>
      </c>
    </row>
    <row r="3855" spans="1:8">
      <c r="A3855" s="132">
        <v>240198</v>
      </c>
      <c r="B3855" s="133" t="s">
        <v>1135</v>
      </c>
      <c r="C3855" s="134" t="s">
        <v>129</v>
      </c>
      <c r="D3855" s="134" t="s">
        <v>129</v>
      </c>
      <c r="E3855" s="134" t="s">
        <v>129</v>
      </c>
      <c r="F3855" s="134" t="s">
        <v>129</v>
      </c>
      <c r="G3855" s="135" t="s">
        <v>129</v>
      </c>
      <c r="H3855" s="137" t="str">
        <f>IFERROR((Table19[[#This Row],[_202310]]-Table19[[#This Row],[_201910]])/Table19[[#This Row],[_201910]]*1,"")</f>
        <v/>
      </c>
    </row>
    <row r="3856" spans="1:8">
      <c r="A3856" s="132">
        <v>240198</v>
      </c>
      <c r="B3856" s="133" t="s">
        <v>1136</v>
      </c>
      <c r="C3856" s="134">
        <v>289</v>
      </c>
      <c r="D3856" s="134">
        <v>302</v>
      </c>
      <c r="E3856" s="134">
        <v>310</v>
      </c>
      <c r="F3856" s="134">
        <v>277</v>
      </c>
      <c r="G3856" s="135">
        <v>309</v>
      </c>
      <c r="H3856" s="137">
        <f>IFERROR((Table19[[#This Row],[_202310]]-Table19[[#This Row],[_201910]])/Table19[[#This Row],[_201910]]*1,"")</f>
        <v>6.9204152249134954E-2</v>
      </c>
    </row>
    <row r="3857" spans="1:8">
      <c r="A3857" s="132">
        <v>240198</v>
      </c>
      <c r="B3857" s="133" t="s">
        <v>1137</v>
      </c>
      <c r="C3857" s="134">
        <v>60</v>
      </c>
      <c r="D3857" s="134">
        <v>58</v>
      </c>
      <c r="E3857" s="134">
        <v>60</v>
      </c>
      <c r="F3857" s="134">
        <v>67</v>
      </c>
      <c r="G3857" s="135">
        <v>67</v>
      </c>
      <c r="H3857" s="137">
        <f>IFERROR((Table19[[#This Row],[_202310]]-Table19[[#This Row],[_201910]])/Table19[[#This Row],[_201910]]*1,"")</f>
        <v>0.11666666666666667</v>
      </c>
    </row>
    <row r="3858" spans="1:8">
      <c r="A3858" s="132">
        <v>240198</v>
      </c>
      <c r="B3858" s="133" t="s">
        <v>1138</v>
      </c>
      <c r="C3858" s="134">
        <v>195</v>
      </c>
      <c r="D3858" s="134">
        <v>203</v>
      </c>
      <c r="E3858" s="134">
        <v>230</v>
      </c>
      <c r="F3858" s="134">
        <v>194</v>
      </c>
      <c r="G3858" s="135">
        <v>211</v>
      </c>
      <c r="H3858" s="137">
        <f>IFERROR((Table19[[#This Row],[_202310]]-Table19[[#This Row],[_201910]])/Table19[[#This Row],[_201910]]*1,"")</f>
        <v>8.2051282051282051E-2</v>
      </c>
    </row>
    <row r="3859" spans="1:8">
      <c r="A3859" s="132">
        <v>240198</v>
      </c>
      <c r="B3859" s="133" t="s">
        <v>1139</v>
      </c>
      <c r="C3859" s="134">
        <v>102</v>
      </c>
      <c r="D3859" s="134">
        <v>112</v>
      </c>
      <c r="E3859" s="134">
        <v>89</v>
      </c>
      <c r="F3859" s="134">
        <v>85</v>
      </c>
      <c r="G3859" s="135">
        <v>105</v>
      </c>
      <c r="H3859" s="137">
        <f>IFERROR((Table19[[#This Row],[_202310]]-Table19[[#This Row],[_201910]])/Table19[[#This Row],[_201910]]*1,"")</f>
        <v>2.9411764705882353E-2</v>
      </c>
    </row>
    <row r="3860" spans="1:8">
      <c r="A3860" s="132">
        <v>240198</v>
      </c>
      <c r="B3860" s="133" t="s">
        <v>1140</v>
      </c>
      <c r="C3860" s="134" t="s">
        <v>129</v>
      </c>
      <c r="D3860" s="134" t="s">
        <v>129</v>
      </c>
      <c r="E3860" s="134" t="s">
        <v>129</v>
      </c>
      <c r="F3860" s="134" t="s">
        <v>129</v>
      </c>
      <c r="G3860" s="135" t="s">
        <v>129</v>
      </c>
      <c r="H3860" s="137" t="str">
        <f>IFERROR((Table19[[#This Row],[_202310]]-Table19[[#This Row],[_201910]])/Table19[[#This Row],[_201910]]*1,"")</f>
        <v/>
      </c>
    </row>
    <row r="3861" spans="1:8">
      <c r="A3861" s="132">
        <v>240198</v>
      </c>
      <c r="B3861" s="133" t="s">
        <v>1141</v>
      </c>
      <c r="C3861" s="134">
        <v>297</v>
      </c>
      <c r="D3861" s="134">
        <v>315</v>
      </c>
      <c r="E3861" s="134">
        <v>319</v>
      </c>
      <c r="F3861" s="134">
        <v>279</v>
      </c>
      <c r="G3861" s="135">
        <v>316</v>
      </c>
      <c r="H3861" s="137">
        <f>IFERROR((Table19[[#This Row],[_202310]]-Table19[[#This Row],[_201910]])/Table19[[#This Row],[_201910]]*1,"")</f>
        <v>6.3973063973063973E-2</v>
      </c>
    </row>
    <row r="3862" spans="1:8">
      <c r="A3862" s="132">
        <v>240198</v>
      </c>
      <c r="B3862" s="133" t="s">
        <v>1142</v>
      </c>
      <c r="C3862" s="134">
        <v>62</v>
      </c>
      <c r="D3862" s="134">
        <v>61</v>
      </c>
      <c r="E3862" s="134">
        <v>62</v>
      </c>
      <c r="F3862" s="134">
        <v>68</v>
      </c>
      <c r="G3862" s="135">
        <v>69</v>
      </c>
      <c r="H3862" s="137">
        <f>IFERROR((Table19[[#This Row],[_202310]]-Table19[[#This Row],[_201910]])/Table19[[#This Row],[_201910]]*1,"")</f>
        <v>0.11290322580645161</v>
      </c>
    </row>
    <row r="3863" spans="1:8">
      <c r="A3863" s="132">
        <v>240198</v>
      </c>
      <c r="B3863" s="133" t="s">
        <v>1143</v>
      </c>
      <c r="C3863" s="134">
        <v>196</v>
      </c>
      <c r="D3863" s="134">
        <v>205</v>
      </c>
      <c r="E3863" s="134">
        <v>228</v>
      </c>
      <c r="F3863" s="134">
        <v>192</v>
      </c>
      <c r="G3863" s="135">
        <v>207</v>
      </c>
      <c r="H3863" s="137">
        <f>IFERROR((Table19[[#This Row],[_202310]]-Table19[[#This Row],[_201910]])/Table19[[#This Row],[_201910]]*1,"")</f>
        <v>5.6122448979591837E-2</v>
      </c>
    </row>
    <row r="3864" spans="1:8">
      <c r="A3864" s="132">
        <v>240198</v>
      </c>
      <c r="B3864" s="133" t="s">
        <v>1144</v>
      </c>
      <c r="C3864" s="134">
        <v>104</v>
      </c>
      <c r="D3864" s="134">
        <v>118</v>
      </c>
      <c r="E3864" s="134">
        <v>96</v>
      </c>
      <c r="F3864" s="134">
        <v>90</v>
      </c>
      <c r="G3864" s="135">
        <v>111</v>
      </c>
      <c r="H3864" s="137">
        <f>IFERROR((Table19[[#This Row],[_202310]]-Table19[[#This Row],[_201910]])/Table19[[#This Row],[_201910]]*1,"")</f>
        <v>6.7307692307692304E-2</v>
      </c>
    </row>
    <row r="3865" spans="1:8">
      <c r="A3865" s="132">
        <v>240198</v>
      </c>
      <c r="B3865" s="133" t="s">
        <v>1145</v>
      </c>
      <c r="C3865" s="134" t="s">
        <v>129</v>
      </c>
      <c r="D3865" s="134" t="s">
        <v>129</v>
      </c>
      <c r="E3865" s="134" t="s">
        <v>129</v>
      </c>
      <c r="F3865" s="134" t="s">
        <v>129</v>
      </c>
      <c r="G3865" s="135" t="s">
        <v>129</v>
      </c>
      <c r="H3865" s="137" t="str">
        <f>IFERROR((Table19[[#This Row],[_202310]]-Table19[[#This Row],[_201910]])/Table19[[#This Row],[_201910]]*1,"")</f>
        <v/>
      </c>
    </row>
    <row r="3866" spans="1:8">
      <c r="A3866" s="132">
        <v>240198</v>
      </c>
      <c r="B3866" s="133" t="s">
        <v>1146</v>
      </c>
      <c r="C3866" s="134">
        <v>300</v>
      </c>
      <c r="D3866" s="134">
        <v>323</v>
      </c>
      <c r="E3866" s="134">
        <v>324</v>
      </c>
      <c r="F3866" s="134">
        <v>282</v>
      </c>
      <c r="G3866" s="135">
        <v>318</v>
      </c>
      <c r="H3866" s="137">
        <f>IFERROR((Table19[[#This Row],[_202310]]-Table19[[#This Row],[_201910]])/Table19[[#This Row],[_201910]]*1,"")</f>
        <v>0.06</v>
      </c>
    </row>
    <row r="3867" spans="1:8">
      <c r="A3867" s="132">
        <v>240198</v>
      </c>
      <c r="B3867" s="133" t="s">
        <v>1147</v>
      </c>
      <c r="C3867" s="134">
        <v>0</v>
      </c>
      <c r="D3867" s="134">
        <v>3</v>
      </c>
      <c r="E3867" s="134">
        <v>3</v>
      </c>
      <c r="F3867" s="134">
        <v>3</v>
      </c>
      <c r="G3867" s="135">
        <v>3</v>
      </c>
      <c r="H3867" s="137" t="str">
        <f>IFERROR((Table19[[#This Row],[_202310]]-Table19[[#This Row],[_201910]])/Table19[[#This Row],[_201910]]*1,"")</f>
        <v/>
      </c>
    </row>
    <row r="3868" spans="1:8">
      <c r="A3868" s="132">
        <v>240198</v>
      </c>
      <c r="B3868" s="133" t="s">
        <v>1148</v>
      </c>
      <c r="C3868" s="134">
        <v>59</v>
      </c>
      <c r="D3868" s="134">
        <v>21</v>
      </c>
      <c r="E3868" s="134">
        <v>44</v>
      </c>
      <c r="F3868" s="134">
        <v>38</v>
      </c>
      <c r="G3868" s="135">
        <v>42</v>
      </c>
      <c r="H3868" s="137">
        <f>IFERROR((Table19[[#This Row],[_202310]]-Table19[[#This Row],[_201910]])/Table19[[#This Row],[_201910]]*1,"")</f>
        <v>-0.28813559322033899</v>
      </c>
    </row>
    <row r="3869" spans="1:8">
      <c r="A3869" s="132">
        <v>240198</v>
      </c>
      <c r="B3869" s="133" t="s">
        <v>1149</v>
      </c>
      <c r="C3869" s="134">
        <v>120</v>
      </c>
      <c r="D3869" s="134">
        <v>173</v>
      </c>
      <c r="E3869" s="134">
        <v>146</v>
      </c>
      <c r="F3869" s="134">
        <v>88</v>
      </c>
      <c r="G3869" s="135">
        <v>97</v>
      </c>
      <c r="H3869" s="137">
        <f>IFERROR((Table19[[#This Row],[_202310]]-Table19[[#This Row],[_201910]])/Table19[[#This Row],[_201910]]*1,"")</f>
        <v>-0.19166666666666668</v>
      </c>
    </row>
    <row r="3870" spans="1:8">
      <c r="A3870" s="132">
        <v>240198</v>
      </c>
      <c r="B3870" s="133" t="s">
        <v>1150</v>
      </c>
      <c r="C3870" s="134">
        <v>179</v>
      </c>
      <c r="D3870" s="134">
        <v>197</v>
      </c>
      <c r="E3870" s="134">
        <v>193</v>
      </c>
      <c r="F3870" s="134">
        <v>129</v>
      </c>
      <c r="G3870" s="135">
        <v>142</v>
      </c>
      <c r="H3870" s="137">
        <f>IFERROR((Table19[[#This Row],[_202310]]-Table19[[#This Row],[_201910]])/Table19[[#This Row],[_201910]]*1,"")</f>
        <v>-0.20670391061452514</v>
      </c>
    </row>
    <row r="3871" spans="1:8">
      <c r="A3871" s="132">
        <v>240198</v>
      </c>
      <c r="B3871" s="133" t="s">
        <v>1151</v>
      </c>
      <c r="C3871" s="134">
        <v>63</v>
      </c>
      <c r="D3871" s="134">
        <v>62</v>
      </c>
      <c r="E3871" s="134">
        <v>63</v>
      </c>
      <c r="F3871" s="134">
        <v>69</v>
      </c>
      <c r="G3871" s="135">
        <v>69</v>
      </c>
      <c r="H3871" s="137">
        <f>IFERROR((Table19[[#This Row],[_202310]]-Table19[[#This Row],[_201910]])/Table19[[#This Row],[_201910]]*1,"")</f>
        <v>9.5238095238095233E-2</v>
      </c>
    </row>
    <row r="3872" spans="1:8">
      <c r="A3872" s="132">
        <v>240198</v>
      </c>
      <c r="B3872" s="133" t="s">
        <v>1152</v>
      </c>
      <c r="C3872" s="134">
        <v>12</v>
      </c>
      <c r="D3872" s="134">
        <v>5</v>
      </c>
      <c r="E3872" s="134">
        <v>9</v>
      </c>
      <c r="F3872" s="134">
        <v>10</v>
      </c>
      <c r="G3872" s="135">
        <v>10</v>
      </c>
      <c r="H3872" s="137">
        <f>IFERROR((Table19[[#This Row],[_202310]]-Table19[[#This Row],[_201910]])/Table19[[#This Row],[_201910]]*1,"")</f>
        <v>-0.16666666666666666</v>
      </c>
    </row>
    <row r="3873" spans="1:8">
      <c r="A3873" s="132">
        <v>240198</v>
      </c>
      <c r="B3873" s="133" t="s">
        <v>1153</v>
      </c>
      <c r="C3873" s="134">
        <v>0</v>
      </c>
      <c r="D3873" s="134">
        <v>1</v>
      </c>
      <c r="E3873" s="134">
        <v>1</v>
      </c>
      <c r="F3873" s="134">
        <v>1</v>
      </c>
      <c r="G3873" s="135">
        <v>1</v>
      </c>
      <c r="H3873" s="137" t="str">
        <f>IFERROR((Table19[[#This Row],[_202310]]-Table19[[#This Row],[_201910]])/Table19[[#This Row],[_201910]]*1,"")</f>
        <v/>
      </c>
    </row>
    <row r="3874" spans="1:8">
      <c r="A3874" s="132">
        <v>240198</v>
      </c>
      <c r="B3874" s="133" t="s">
        <v>1154</v>
      </c>
      <c r="C3874" s="134">
        <v>12</v>
      </c>
      <c r="D3874" s="134">
        <v>4</v>
      </c>
      <c r="E3874" s="134">
        <v>9</v>
      </c>
      <c r="F3874" s="134">
        <v>9</v>
      </c>
      <c r="G3874" s="135">
        <v>9</v>
      </c>
      <c r="H3874" s="137">
        <f>IFERROR((Table19[[#This Row],[_202310]]-Table19[[#This Row],[_201910]])/Table19[[#This Row],[_201910]]*1,"")</f>
        <v>-0.25</v>
      </c>
    </row>
    <row r="3875" spans="1:8">
      <c r="A3875" s="132">
        <v>240198</v>
      </c>
      <c r="B3875" s="133" t="s">
        <v>1155</v>
      </c>
      <c r="C3875" s="134">
        <v>25</v>
      </c>
      <c r="D3875" s="134">
        <v>33</v>
      </c>
      <c r="E3875" s="134">
        <v>28</v>
      </c>
      <c r="F3875" s="134">
        <v>21</v>
      </c>
      <c r="G3875" s="135">
        <v>21</v>
      </c>
      <c r="H3875" s="137">
        <f>IFERROR((Table19[[#This Row],[_202310]]-Table19[[#This Row],[_201910]])/Table19[[#This Row],[_201910]]*1,"")</f>
        <v>-0.16</v>
      </c>
    </row>
    <row r="3876" spans="1:8">
      <c r="A3876" s="132">
        <v>246354</v>
      </c>
      <c r="B3876" s="133" t="s">
        <v>1130</v>
      </c>
      <c r="C3876" s="134">
        <v>907</v>
      </c>
      <c r="D3876" s="134">
        <v>829</v>
      </c>
      <c r="E3876" s="134">
        <v>827</v>
      </c>
      <c r="F3876" s="134">
        <v>933</v>
      </c>
      <c r="G3876" s="135">
        <v>965</v>
      </c>
      <c r="H3876" s="137">
        <f>IFERROR((Table19[[#This Row],[_202310]]-Table19[[#This Row],[_201910]])/Table19[[#This Row],[_201910]]*1,"")</f>
        <v>6.3947078280044103E-2</v>
      </c>
    </row>
    <row r="3877" spans="1:8">
      <c r="A3877" s="132">
        <v>246354</v>
      </c>
      <c r="B3877" s="133" t="s">
        <v>1131</v>
      </c>
      <c r="C3877" s="134">
        <v>0</v>
      </c>
      <c r="D3877" s="134">
        <v>0</v>
      </c>
      <c r="E3877" s="134">
        <v>0</v>
      </c>
      <c r="F3877" s="134">
        <v>0</v>
      </c>
      <c r="G3877" s="135">
        <v>0</v>
      </c>
      <c r="H3877" s="137" t="str">
        <f>IFERROR((Table19[[#This Row],[_202310]]-Table19[[#This Row],[_201910]])/Table19[[#This Row],[_201910]]*1,"")</f>
        <v/>
      </c>
    </row>
    <row r="3878" spans="1:8">
      <c r="A3878" s="132">
        <v>246354</v>
      </c>
      <c r="B3878" s="133" t="s">
        <v>1132</v>
      </c>
      <c r="C3878" s="134">
        <v>907</v>
      </c>
      <c r="D3878" s="134">
        <v>829</v>
      </c>
      <c r="E3878" s="134">
        <v>827</v>
      </c>
      <c r="F3878" s="134">
        <v>933</v>
      </c>
      <c r="G3878" s="135">
        <v>965</v>
      </c>
      <c r="H3878" s="137">
        <f>IFERROR((Table19[[#This Row],[_202310]]-Table19[[#This Row],[_201910]])/Table19[[#This Row],[_201910]]*1,"")</f>
        <v>6.3947078280044103E-2</v>
      </c>
    </row>
    <row r="3879" spans="1:8">
      <c r="A3879" s="132">
        <v>246354</v>
      </c>
      <c r="B3879" s="133" t="s">
        <v>1133</v>
      </c>
      <c r="C3879" s="134">
        <v>10</v>
      </c>
      <c r="D3879" s="134">
        <v>5</v>
      </c>
      <c r="E3879" s="134">
        <v>7</v>
      </c>
      <c r="F3879" s="134">
        <v>8</v>
      </c>
      <c r="G3879" s="135">
        <v>10</v>
      </c>
      <c r="H3879" s="137">
        <f>IFERROR((Table19[[#This Row],[_202310]]-Table19[[#This Row],[_201910]])/Table19[[#This Row],[_201910]]*1,"")</f>
        <v>0</v>
      </c>
    </row>
    <row r="3880" spans="1:8">
      <c r="A3880" s="132">
        <v>246354</v>
      </c>
      <c r="B3880" s="133" t="s">
        <v>1134</v>
      </c>
      <c r="C3880" s="134">
        <v>154</v>
      </c>
      <c r="D3880" s="134">
        <v>170</v>
      </c>
      <c r="E3880" s="134">
        <v>224</v>
      </c>
      <c r="F3880" s="134">
        <v>269</v>
      </c>
      <c r="G3880" s="135">
        <v>311</v>
      </c>
      <c r="H3880" s="137">
        <f>IFERROR((Table19[[#This Row],[_202310]]-Table19[[#This Row],[_201910]])/Table19[[#This Row],[_201910]]*1,"")</f>
        <v>1.0194805194805194</v>
      </c>
    </row>
    <row r="3881" spans="1:8">
      <c r="A3881" s="132">
        <v>246354</v>
      </c>
      <c r="B3881" s="133" t="s">
        <v>1135</v>
      </c>
      <c r="C3881" s="134" t="s">
        <v>129</v>
      </c>
      <c r="D3881" s="134" t="s">
        <v>129</v>
      </c>
      <c r="E3881" s="134" t="s">
        <v>129</v>
      </c>
      <c r="F3881" s="134" t="s">
        <v>129</v>
      </c>
      <c r="G3881" s="135" t="s">
        <v>129</v>
      </c>
      <c r="H3881" s="137" t="str">
        <f>IFERROR((Table19[[#This Row],[_202310]]-Table19[[#This Row],[_201910]])/Table19[[#This Row],[_201910]]*1,"")</f>
        <v/>
      </c>
    </row>
    <row r="3882" spans="1:8">
      <c r="A3882" s="132">
        <v>246354</v>
      </c>
      <c r="B3882" s="133" t="s">
        <v>1136</v>
      </c>
      <c r="C3882" s="134">
        <v>164</v>
      </c>
      <c r="D3882" s="134">
        <v>175</v>
      </c>
      <c r="E3882" s="134">
        <v>231</v>
      </c>
      <c r="F3882" s="134">
        <v>277</v>
      </c>
      <c r="G3882" s="135">
        <v>321</v>
      </c>
      <c r="H3882" s="137">
        <f>IFERROR((Table19[[#This Row],[_202310]]-Table19[[#This Row],[_201910]])/Table19[[#This Row],[_201910]]*1,"")</f>
        <v>0.95731707317073167</v>
      </c>
    </row>
    <row r="3883" spans="1:8">
      <c r="A3883" s="132">
        <v>246354</v>
      </c>
      <c r="B3883" s="133" t="s">
        <v>1137</v>
      </c>
      <c r="C3883" s="134">
        <v>18</v>
      </c>
      <c r="D3883" s="134">
        <v>21</v>
      </c>
      <c r="E3883" s="134">
        <v>28</v>
      </c>
      <c r="F3883" s="134">
        <v>30</v>
      </c>
      <c r="G3883" s="135">
        <v>33</v>
      </c>
      <c r="H3883" s="137">
        <f>IFERROR((Table19[[#This Row],[_202310]]-Table19[[#This Row],[_201910]])/Table19[[#This Row],[_201910]]*1,"")</f>
        <v>0.83333333333333337</v>
      </c>
    </row>
    <row r="3884" spans="1:8">
      <c r="A3884" s="132">
        <v>246354</v>
      </c>
      <c r="B3884" s="133" t="s">
        <v>1138</v>
      </c>
      <c r="C3884" s="134">
        <v>10</v>
      </c>
      <c r="D3884" s="134">
        <v>2</v>
      </c>
      <c r="E3884" s="134">
        <v>6</v>
      </c>
      <c r="F3884" s="134">
        <v>8</v>
      </c>
      <c r="G3884" s="135">
        <v>11</v>
      </c>
      <c r="H3884" s="137">
        <f>IFERROR((Table19[[#This Row],[_202310]]-Table19[[#This Row],[_201910]])/Table19[[#This Row],[_201910]]*1,"")</f>
        <v>0.1</v>
      </c>
    </row>
    <row r="3885" spans="1:8">
      <c r="A3885" s="132">
        <v>246354</v>
      </c>
      <c r="B3885" s="133" t="s">
        <v>1139</v>
      </c>
      <c r="C3885" s="134">
        <v>212</v>
      </c>
      <c r="D3885" s="134">
        <v>224</v>
      </c>
      <c r="E3885" s="134">
        <v>266</v>
      </c>
      <c r="F3885" s="134">
        <v>314</v>
      </c>
      <c r="G3885" s="135">
        <v>364</v>
      </c>
      <c r="H3885" s="137">
        <f>IFERROR((Table19[[#This Row],[_202310]]-Table19[[#This Row],[_201910]])/Table19[[#This Row],[_201910]]*1,"")</f>
        <v>0.71698113207547165</v>
      </c>
    </row>
    <row r="3886" spans="1:8">
      <c r="A3886" s="132">
        <v>246354</v>
      </c>
      <c r="B3886" s="133" t="s">
        <v>1140</v>
      </c>
      <c r="C3886" s="134" t="s">
        <v>129</v>
      </c>
      <c r="D3886" s="134" t="s">
        <v>129</v>
      </c>
      <c r="E3886" s="134" t="s">
        <v>129</v>
      </c>
      <c r="F3886" s="134" t="s">
        <v>129</v>
      </c>
      <c r="G3886" s="135" t="s">
        <v>129</v>
      </c>
      <c r="H3886" s="137" t="str">
        <f>IFERROR((Table19[[#This Row],[_202310]]-Table19[[#This Row],[_201910]])/Table19[[#This Row],[_201910]]*1,"")</f>
        <v/>
      </c>
    </row>
    <row r="3887" spans="1:8">
      <c r="A3887" s="132">
        <v>246354</v>
      </c>
      <c r="B3887" s="133" t="s">
        <v>1141</v>
      </c>
      <c r="C3887" s="134">
        <v>222</v>
      </c>
      <c r="D3887" s="134">
        <v>226</v>
      </c>
      <c r="E3887" s="134">
        <v>272</v>
      </c>
      <c r="F3887" s="134">
        <v>322</v>
      </c>
      <c r="G3887" s="135">
        <v>375</v>
      </c>
      <c r="H3887" s="137">
        <f>IFERROR((Table19[[#This Row],[_202310]]-Table19[[#This Row],[_201910]])/Table19[[#This Row],[_201910]]*1,"")</f>
        <v>0.68918918918918914</v>
      </c>
    </row>
    <row r="3888" spans="1:8">
      <c r="A3888" s="132">
        <v>246354</v>
      </c>
      <c r="B3888" s="133" t="s">
        <v>1142</v>
      </c>
      <c r="C3888" s="134">
        <v>24</v>
      </c>
      <c r="D3888" s="134">
        <v>27</v>
      </c>
      <c r="E3888" s="134">
        <v>33</v>
      </c>
      <c r="F3888" s="134">
        <v>35</v>
      </c>
      <c r="G3888" s="135">
        <v>39</v>
      </c>
      <c r="H3888" s="137">
        <f>IFERROR((Table19[[#This Row],[_202310]]-Table19[[#This Row],[_201910]])/Table19[[#This Row],[_201910]]*1,"")</f>
        <v>0.625</v>
      </c>
    </row>
    <row r="3889" spans="1:8">
      <c r="A3889" s="132">
        <v>246354</v>
      </c>
      <c r="B3889" s="133" t="s">
        <v>1143</v>
      </c>
      <c r="C3889" s="134">
        <v>9</v>
      </c>
      <c r="D3889" s="134">
        <v>3</v>
      </c>
      <c r="E3889" s="134">
        <v>5</v>
      </c>
      <c r="F3889" s="134">
        <v>7</v>
      </c>
      <c r="G3889" s="135">
        <v>10</v>
      </c>
      <c r="H3889" s="137">
        <f>IFERROR((Table19[[#This Row],[_202310]]-Table19[[#This Row],[_201910]])/Table19[[#This Row],[_201910]]*1,"")</f>
        <v>0.1111111111111111</v>
      </c>
    </row>
    <row r="3890" spans="1:8">
      <c r="A3890" s="132">
        <v>246354</v>
      </c>
      <c r="B3890" s="133" t="s">
        <v>1144</v>
      </c>
      <c r="C3890" s="134">
        <v>239</v>
      </c>
      <c r="D3890" s="134">
        <v>243</v>
      </c>
      <c r="E3890" s="134">
        <v>288</v>
      </c>
      <c r="F3890" s="134">
        <v>333</v>
      </c>
      <c r="G3890" s="135">
        <v>379</v>
      </c>
      <c r="H3890" s="137">
        <f>IFERROR((Table19[[#This Row],[_202310]]-Table19[[#This Row],[_201910]])/Table19[[#This Row],[_201910]]*1,"")</f>
        <v>0.58577405857740583</v>
      </c>
    </row>
    <row r="3891" spans="1:8">
      <c r="A3891" s="132">
        <v>246354</v>
      </c>
      <c r="B3891" s="133" t="s">
        <v>1145</v>
      </c>
      <c r="C3891" s="134" t="s">
        <v>129</v>
      </c>
      <c r="D3891" s="134" t="s">
        <v>129</v>
      </c>
      <c r="E3891" s="134" t="s">
        <v>129</v>
      </c>
      <c r="F3891" s="134" t="s">
        <v>129</v>
      </c>
      <c r="G3891" s="135" t="s">
        <v>129</v>
      </c>
      <c r="H3891" s="137" t="str">
        <f>IFERROR((Table19[[#This Row],[_202310]]-Table19[[#This Row],[_201910]])/Table19[[#This Row],[_201910]]*1,"")</f>
        <v/>
      </c>
    </row>
    <row r="3892" spans="1:8">
      <c r="A3892" s="132">
        <v>246354</v>
      </c>
      <c r="B3892" s="133" t="s">
        <v>1146</v>
      </c>
      <c r="C3892" s="134">
        <v>248</v>
      </c>
      <c r="D3892" s="134">
        <v>246</v>
      </c>
      <c r="E3892" s="134">
        <v>293</v>
      </c>
      <c r="F3892" s="134">
        <v>340</v>
      </c>
      <c r="G3892" s="135">
        <v>389</v>
      </c>
      <c r="H3892" s="137">
        <f>IFERROR((Table19[[#This Row],[_202310]]-Table19[[#This Row],[_201910]])/Table19[[#This Row],[_201910]]*1,"")</f>
        <v>0.56854838709677424</v>
      </c>
    </row>
    <row r="3893" spans="1:8">
      <c r="A3893" s="132">
        <v>246354</v>
      </c>
      <c r="B3893" s="133" t="s">
        <v>1147</v>
      </c>
      <c r="C3893" s="134">
        <v>15</v>
      </c>
      <c r="D3893" s="134">
        <v>14</v>
      </c>
      <c r="E3893" s="134">
        <v>9</v>
      </c>
      <c r="F3893" s="134">
        <v>14</v>
      </c>
      <c r="G3893" s="135">
        <v>12</v>
      </c>
      <c r="H3893" s="137">
        <f>IFERROR((Table19[[#This Row],[_202310]]-Table19[[#This Row],[_201910]])/Table19[[#This Row],[_201910]]*1,"")</f>
        <v>-0.2</v>
      </c>
    </row>
    <row r="3894" spans="1:8">
      <c r="A3894" s="132">
        <v>246354</v>
      </c>
      <c r="B3894" s="133" t="s">
        <v>1148</v>
      </c>
      <c r="C3894" s="134">
        <v>211</v>
      </c>
      <c r="D3894" s="134">
        <v>194</v>
      </c>
      <c r="E3894" s="134">
        <v>178</v>
      </c>
      <c r="F3894" s="134">
        <v>168</v>
      </c>
      <c r="G3894" s="135">
        <v>159</v>
      </c>
      <c r="H3894" s="137">
        <f>IFERROR((Table19[[#This Row],[_202310]]-Table19[[#This Row],[_201910]])/Table19[[#This Row],[_201910]]*1,"")</f>
        <v>-0.24644549763033174</v>
      </c>
    </row>
    <row r="3895" spans="1:8">
      <c r="A3895" s="132">
        <v>246354</v>
      </c>
      <c r="B3895" s="133" t="s">
        <v>1149</v>
      </c>
      <c r="C3895" s="134">
        <v>433</v>
      </c>
      <c r="D3895" s="134">
        <v>375</v>
      </c>
      <c r="E3895" s="134">
        <v>347</v>
      </c>
      <c r="F3895" s="134">
        <v>411</v>
      </c>
      <c r="G3895" s="135">
        <v>405</v>
      </c>
      <c r="H3895" s="137">
        <f>IFERROR((Table19[[#This Row],[_202310]]-Table19[[#This Row],[_201910]])/Table19[[#This Row],[_201910]]*1,"")</f>
        <v>-6.4665127020785224E-2</v>
      </c>
    </row>
    <row r="3896" spans="1:8">
      <c r="A3896" s="132">
        <v>246354</v>
      </c>
      <c r="B3896" s="133" t="s">
        <v>1150</v>
      </c>
      <c r="C3896" s="134">
        <v>659</v>
      </c>
      <c r="D3896" s="134">
        <v>583</v>
      </c>
      <c r="E3896" s="134">
        <v>534</v>
      </c>
      <c r="F3896" s="134">
        <v>593</v>
      </c>
      <c r="G3896" s="135">
        <v>576</v>
      </c>
      <c r="H3896" s="137">
        <f>IFERROR((Table19[[#This Row],[_202310]]-Table19[[#This Row],[_201910]])/Table19[[#This Row],[_201910]]*1,"")</f>
        <v>-0.125948406676783</v>
      </c>
    </row>
    <row r="3897" spans="1:8">
      <c r="A3897" s="132">
        <v>246354</v>
      </c>
      <c r="B3897" s="133" t="s">
        <v>1151</v>
      </c>
      <c r="C3897" s="134">
        <v>27</v>
      </c>
      <c r="D3897" s="134">
        <v>30</v>
      </c>
      <c r="E3897" s="134">
        <v>35</v>
      </c>
      <c r="F3897" s="134">
        <v>36</v>
      </c>
      <c r="G3897" s="135">
        <v>40</v>
      </c>
      <c r="H3897" s="137">
        <f>IFERROR((Table19[[#This Row],[_202310]]-Table19[[#This Row],[_201910]])/Table19[[#This Row],[_201910]]*1,"")</f>
        <v>0.48148148148148145</v>
      </c>
    </row>
    <row r="3898" spans="1:8">
      <c r="A3898" s="132">
        <v>246354</v>
      </c>
      <c r="B3898" s="133" t="s">
        <v>1152</v>
      </c>
      <c r="C3898" s="134">
        <v>25</v>
      </c>
      <c r="D3898" s="134">
        <v>25</v>
      </c>
      <c r="E3898" s="134">
        <v>23</v>
      </c>
      <c r="F3898" s="134">
        <v>20</v>
      </c>
      <c r="G3898" s="135">
        <v>18</v>
      </c>
      <c r="H3898" s="137">
        <f>IFERROR((Table19[[#This Row],[_202310]]-Table19[[#This Row],[_201910]])/Table19[[#This Row],[_201910]]*1,"")</f>
        <v>-0.28000000000000003</v>
      </c>
    </row>
    <row r="3899" spans="1:8">
      <c r="A3899" s="132">
        <v>246354</v>
      </c>
      <c r="B3899" s="133" t="s">
        <v>1153</v>
      </c>
      <c r="C3899" s="134">
        <v>2</v>
      </c>
      <c r="D3899" s="134">
        <v>2</v>
      </c>
      <c r="E3899" s="134">
        <v>1</v>
      </c>
      <c r="F3899" s="134">
        <v>2</v>
      </c>
      <c r="G3899" s="135">
        <v>1</v>
      </c>
      <c r="H3899" s="137">
        <f>IFERROR((Table19[[#This Row],[_202310]]-Table19[[#This Row],[_201910]])/Table19[[#This Row],[_201910]]*1,"")</f>
        <v>-0.5</v>
      </c>
    </row>
    <row r="3900" spans="1:8">
      <c r="A3900" s="132">
        <v>246354</v>
      </c>
      <c r="B3900" s="133" t="s">
        <v>1154</v>
      </c>
      <c r="C3900" s="134">
        <v>23</v>
      </c>
      <c r="D3900" s="134">
        <v>23</v>
      </c>
      <c r="E3900" s="134">
        <v>22</v>
      </c>
      <c r="F3900" s="134">
        <v>18</v>
      </c>
      <c r="G3900" s="135">
        <v>16</v>
      </c>
      <c r="H3900" s="137">
        <f>IFERROR((Table19[[#This Row],[_202310]]-Table19[[#This Row],[_201910]])/Table19[[#This Row],[_201910]]*1,"")</f>
        <v>-0.30434782608695654</v>
      </c>
    </row>
    <row r="3901" spans="1:8">
      <c r="A3901" s="132">
        <v>246354</v>
      </c>
      <c r="B3901" s="133" t="s">
        <v>1155</v>
      </c>
      <c r="C3901" s="134">
        <v>48</v>
      </c>
      <c r="D3901" s="134">
        <v>45</v>
      </c>
      <c r="E3901" s="134">
        <v>42</v>
      </c>
      <c r="F3901" s="134">
        <v>44</v>
      </c>
      <c r="G3901" s="135">
        <v>42</v>
      </c>
      <c r="H3901" s="137">
        <f>IFERROR((Table19[[#This Row],[_202310]]-Table19[[#This Row],[_201910]])/Table19[[#This Row],[_201910]]*1,"")</f>
        <v>-0.125</v>
      </c>
    </row>
    <row r="3902" spans="1:8">
      <c r="A3902" s="132">
        <v>260372</v>
      </c>
      <c r="B3902" s="133" t="s">
        <v>1130</v>
      </c>
      <c r="C3902" s="134">
        <v>57</v>
      </c>
      <c r="D3902" s="134">
        <v>94</v>
      </c>
      <c r="E3902" s="134">
        <v>58</v>
      </c>
      <c r="F3902" s="134">
        <v>56</v>
      </c>
      <c r="G3902" s="135">
        <v>25</v>
      </c>
      <c r="H3902" s="137">
        <f>IFERROR((Table19[[#This Row],[_202310]]-Table19[[#This Row],[_201910]])/Table19[[#This Row],[_201910]]*1,"")</f>
        <v>-0.56140350877192979</v>
      </c>
    </row>
    <row r="3903" spans="1:8">
      <c r="A3903" s="132">
        <v>260372</v>
      </c>
      <c r="B3903" s="133" t="s">
        <v>1131</v>
      </c>
      <c r="C3903" s="134">
        <v>2</v>
      </c>
      <c r="D3903" s="134">
        <v>0</v>
      </c>
      <c r="E3903" s="134">
        <v>0</v>
      </c>
      <c r="F3903" s="134">
        <v>0</v>
      </c>
      <c r="G3903" s="135">
        <v>0</v>
      </c>
      <c r="H3903" s="137">
        <f>IFERROR((Table19[[#This Row],[_202310]]-Table19[[#This Row],[_201910]])/Table19[[#This Row],[_201910]]*1,"")</f>
        <v>-1</v>
      </c>
    </row>
    <row r="3904" spans="1:8">
      <c r="A3904" s="132">
        <v>260372</v>
      </c>
      <c r="B3904" s="133" t="s">
        <v>1132</v>
      </c>
      <c r="C3904" s="134">
        <v>55</v>
      </c>
      <c r="D3904" s="134">
        <v>94</v>
      </c>
      <c r="E3904" s="134">
        <v>58</v>
      </c>
      <c r="F3904" s="134">
        <v>56</v>
      </c>
      <c r="G3904" s="135">
        <v>25</v>
      </c>
      <c r="H3904" s="137">
        <f>IFERROR((Table19[[#This Row],[_202310]]-Table19[[#This Row],[_201910]])/Table19[[#This Row],[_201910]]*1,"")</f>
        <v>-0.54545454545454541</v>
      </c>
    </row>
    <row r="3905" spans="1:8">
      <c r="A3905" s="132">
        <v>260372</v>
      </c>
      <c r="B3905" s="133" t="s">
        <v>1133</v>
      </c>
      <c r="C3905" s="134">
        <v>1</v>
      </c>
      <c r="D3905" s="134">
        <v>0</v>
      </c>
      <c r="E3905" s="134">
        <v>0</v>
      </c>
      <c r="F3905" s="134">
        <v>1</v>
      </c>
      <c r="G3905" s="135">
        <v>0</v>
      </c>
      <c r="H3905" s="137">
        <f>IFERROR((Table19[[#This Row],[_202310]]-Table19[[#This Row],[_201910]])/Table19[[#This Row],[_201910]]*1,"")</f>
        <v>-1</v>
      </c>
    </row>
    <row r="3906" spans="1:8">
      <c r="A3906" s="132">
        <v>260372</v>
      </c>
      <c r="B3906" s="133" t="s">
        <v>1134</v>
      </c>
      <c r="C3906" s="134">
        <v>21</v>
      </c>
      <c r="D3906" s="134">
        <v>10</v>
      </c>
      <c r="E3906" s="134">
        <v>2</v>
      </c>
      <c r="F3906" s="134">
        <v>13</v>
      </c>
      <c r="G3906" s="135">
        <v>0</v>
      </c>
      <c r="H3906" s="137">
        <f>IFERROR((Table19[[#This Row],[_202310]]-Table19[[#This Row],[_201910]])/Table19[[#This Row],[_201910]]*1,"")</f>
        <v>-1</v>
      </c>
    </row>
    <row r="3907" spans="1:8">
      <c r="A3907" s="132">
        <v>260372</v>
      </c>
      <c r="B3907" s="133" t="s">
        <v>1135</v>
      </c>
      <c r="C3907" s="134" t="s">
        <v>129</v>
      </c>
      <c r="D3907" s="134">
        <v>0</v>
      </c>
      <c r="E3907" s="134">
        <v>0</v>
      </c>
      <c r="F3907" s="134">
        <v>0</v>
      </c>
      <c r="G3907" s="135">
        <v>0</v>
      </c>
      <c r="H3907" s="137" t="str">
        <f>IFERROR((Table19[[#This Row],[_202310]]-Table19[[#This Row],[_201910]])/Table19[[#This Row],[_201910]]*1,"")</f>
        <v/>
      </c>
    </row>
    <row r="3908" spans="1:8">
      <c r="A3908" s="132">
        <v>260372</v>
      </c>
      <c r="B3908" s="133" t="s">
        <v>1136</v>
      </c>
      <c r="C3908" s="134">
        <v>22</v>
      </c>
      <c r="D3908" s="134">
        <v>10</v>
      </c>
      <c r="E3908" s="134">
        <v>2</v>
      </c>
      <c r="F3908" s="134">
        <v>14</v>
      </c>
      <c r="G3908" s="135">
        <v>0</v>
      </c>
      <c r="H3908" s="137">
        <f>IFERROR((Table19[[#This Row],[_202310]]-Table19[[#This Row],[_201910]])/Table19[[#This Row],[_201910]]*1,"")</f>
        <v>-1</v>
      </c>
    </row>
    <row r="3909" spans="1:8">
      <c r="A3909" s="132">
        <v>260372</v>
      </c>
      <c r="B3909" s="133" t="s">
        <v>1137</v>
      </c>
      <c r="C3909" s="134">
        <v>40</v>
      </c>
      <c r="D3909" s="134">
        <v>11</v>
      </c>
      <c r="E3909" s="134">
        <v>3</v>
      </c>
      <c r="F3909" s="134">
        <v>25</v>
      </c>
      <c r="G3909" s="135">
        <v>0</v>
      </c>
      <c r="H3909" s="137">
        <f>IFERROR((Table19[[#This Row],[_202310]]-Table19[[#This Row],[_201910]])/Table19[[#This Row],[_201910]]*1,"")</f>
        <v>-1</v>
      </c>
    </row>
    <row r="3910" spans="1:8">
      <c r="A3910" s="132">
        <v>260372</v>
      </c>
      <c r="B3910" s="133" t="s">
        <v>1138</v>
      </c>
      <c r="C3910" s="134">
        <v>0</v>
      </c>
      <c r="D3910" s="134">
        <v>0</v>
      </c>
      <c r="E3910" s="134">
        <v>0</v>
      </c>
      <c r="F3910" s="134">
        <v>0</v>
      </c>
      <c r="G3910" s="135">
        <v>0</v>
      </c>
      <c r="H3910" s="137" t="str">
        <f>IFERROR((Table19[[#This Row],[_202310]]-Table19[[#This Row],[_201910]])/Table19[[#This Row],[_201910]]*1,"")</f>
        <v/>
      </c>
    </row>
    <row r="3911" spans="1:8">
      <c r="A3911" s="132">
        <v>260372</v>
      </c>
      <c r="B3911" s="133" t="s">
        <v>1139</v>
      </c>
      <c r="C3911" s="134">
        <v>22</v>
      </c>
      <c r="D3911" s="134">
        <v>10</v>
      </c>
      <c r="E3911" s="134">
        <v>2</v>
      </c>
      <c r="F3911" s="134">
        <v>14</v>
      </c>
      <c r="G3911" s="135">
        <v>0</v>
      </c>
      <c r="H3911" s="137">
        <f>IFERROR((Table19[[#This Row],[_202310]]-Table19[[#This Row],[_201910]])/Table19[[#This Row],[_201910]]*1,"")</f>
        <v>-1</v>
      </c>
    </row>
    <row r="3912" spans="1:8">
      <c r="A3912" s="132">
        <v>260372</v>
      </c>
      <c r="B3912" s="133" t="s">
        <v>1140</v>
      </c>
      <c r="C3912" s="134" t="s">
        <v>129</v>
      </c>
      <c r="D3912" s="134">
        <v>0</v>
      </c>
      <c r="E3912" s="134">
        <v>0</v>
      </c>
      <c r="F3912" s="134">
        <v>0</v>
      </c>
      <c r="G3912" s="135">
        <v>0</v>
      </c>
      <c r="H3912" s="137" t="str">
        <f>IFERROR((Table19[[#This Row],[_202310]]-Table19[[#This Row],[_201910]])/Table19[[#This Row],[_201910]]*1,"")</f>
        <v/>
      </c>
    </row>
    <row r="3913" spans="1:8">
      <c r="A3913" s="132">
        <v>260372</v>
      </c>
      <c r="B3913" s="133" t="s">
        <v>1141</v>
      </c>
      <c r="C3913" s="134">
        <v>22</v>
      </c>
      <c r="D3913" s="134">
        <v>10</v>
      </c>
      <c r="E3913" s="134">
        <v>2</v>
      </c>
      <c r="F3913" s="134">
        <v>14</v>
      </c>
      <c r="G3913" s="135">
        <v>0</v>
      </c>
      <c r="H3913" s="137">
        <f>IFERROR((Table19[[#This Row],[_202310]]-Table19[[#This Row],[_201910]])/Table19[[#This Row],[_201910]]*1,"")</f>
        <v>-1</v>
      </c>
    </row>
    <row r="3914" spans="1:8">
      <c r="A3914" s="132">
        <v>260372</v>
      </c>
      <c r="B3914" s="133" t="s">
        <v>1142</v>
      </c>
      <c r="C3914" s="134">
        <v>40</v>
      </c>
      <c r="D3914" s="134">
        <v>11</v>
      </c>
      <c r="E3914" s="134">
        <v>3</v>
      </c>
      <c r="F3914" s="134">
        <v>25</v>
      </c>
      <c r="G3914" s="135">
        <v>0</v>
      </c>
      <c r="H3914" s="137">
        <f>IFERROR((Table19[[#This Row],[_202310]]-Table19[[#This Row],[_201910]])/Table19[[#This Row],[_201910]]*1,"")</f>
        <v>-1</v>
      </c>
    </row>
    <row r="3915" spans="1:8">
      <c r="A3915" s="132">
        <v>260372</v>
      </c>
      <c r="B3915" s="133" t="s">
        <v>1143</v>
      </c>
      <c r="C3915" s="134">
        <v>1</v>
      </c>
      <c r="D3915" s="134">
        <v>0</v>
      </c>
      <c r="E3915" s="134">
        <v>0</v>
      </c>
      <c r="F3915" s="134">
        <v>0</v>
      </c>
      <c r="G3915" s="135">
        <v>0</v>
      </c>
      <c r="H3915" s="137">
        <f>IFERROR((Table19[[#This Row],[_202310]]-Table19[[#This Row],[_201910]])/Table19[[#This Row],[_201910]]*1,"")</f>
        <v>-1</v>
      </c>
    </row>
    <row r="3916" spans="1:8">
      <c r="A3916" s="132">
        <v>260372</v>
      </c>
      <c r="B3916" s="133" t="s">
        <v>1144</v>
      </c>
      <c r="C3916" s="134">
        <v>22</v>
      </c>
      <c r="D3916" s="134">
        <v>10</v>
      </c>
      <c r="E3916" s="134">
        <v>2</v>
      </c>
      <c r="F3916" s="134">
        <v>14</v>
      </c>
      <c r="G3916" s="135">
        <v>0</v>
      </c>
      <c r="H3916" s="137">
        <f>IFERROR((Table19[[#This Row],[_202310]]-Table19[[#This Row],[_201910]])/Table19[[#This Row],[_201910]]*1,"")</f>
        <v>-1</v>
      </c>
    </row>
    <row r="3917" spans="1:8">
      <c r="A3917" s="132">
        <v>260372</v>
      </c>
      <c r="B3917" s="133" t="s">
        <v>1145</v>
      </c>
      <c r="C3917" s="134" t="s">
        <v>129</v>
      </c>
      <c r="D3917" s="134">
        <v>0</v>
      </c>
      <c r="E3917" s="134">
        <v>0</v>
      </c>
      <c r="F3917" s="134">
        <v>0</v>
      </c>
      <c r="G3917" s="135">
        <v>0</v>
      </c>
      <c r="H3917" s="137" t="str">
        <f>IFERROR((Table19[[#This Row],[_202310]]-Table19[[#This Row],[_201910]])/Table19[[#This Row],[_201910]]*1,"")</f>
        <v/>
      </c>
    </row>
    <row r="3918" spans="1:8">
      <c r="A3918" s="132">
        <v>260372</v>
      </c>
      <c r="B3918" s="133" t="s">
        <v>1146</v>
      </c>
      <c r="C3918" s="134">
        <v>23</v>
      </c>
      <c r="D3918" s="134">
        <v>10</v>
      </c>
      <c r="E3918" s="134">
        <v>2</v>
      </c>
      <c r="F3918" s="134">
        <v>14</v>
      </c>
      <c r="G3918" s="135">
        <v>0</v>
      </c>
      <c r="H3918" s="137">
        <f>IFERROR((Table19[[#This Row],[_202310]]-Table19[[#This Row],[_201910]])/Table19[[#This Row],[_201910]]*1,"")</f>
        <v>-1</v>
      </c>
    </row>
    <row r="3919" spans="1:8">
      <c r="A3919" s="132">
        <v>260372</v>
      </c>
      <c r="B3919" s="133" t="s">
        <v>1147</v>
      </c>
      <c r="C3919" s="134">
        <v>0</v>
      </c>
      <c r="D3919" s="134">
        <v>0</v>
      </c>
      <c r="E3919" s="134">
        <v>0</v>
      </c>
      <c r="F3919" s="134">
        <v>0</v>
      </c>
      <c r="G3919" s="135">
        <v>1</v>
      </c>
      <c r="H3919" s="137" t="str">
        <f>IFERROR((Table19[[#This Row],[_202310]]-Table19[[#This Row],[_201910]])/Table19[[#This Row],[_201910]]*1,"")</f>
        <v/>
      </c>
    </row>
    <row r="3920" spans="1:8">
      <c r="A3920" s="132">
        <v>260372</v>
      </c>
      <c r="B3920" s="133" t="s">
        <v>1148</v>
      </c>
      <c r="C3920" s="134">
        <v>0</v>
      </c>
      <c r="D3920" s="134">
        <v>5</v>
      </c>
      <c r="E3920" s="134">
        <v>5</v>
      </c>
      <c r="F3920" s="134">
        <v>8</v>
      </c>
      <c r="G3920" s="135">
        <v>0</v>
      </c>
      <c r="H3920" s="137" t="str">
        <f>IFERROR((Table19[[#This Row],[_202310]]-Table19[[#This Row],[_201910]])/Table19[[#This Row],[_201910]]*1,"")</f>
        <v/>
      </c>
    </row>
    <row r="3921" spans="1:8">
      <c r="A3921" s="132">
        <v>260372</v>
      </c>
      <c r="B3921" s="133" t="s">
        <v>1149</v>
      </c>
      <c r="C3921" s="134">
        <v>32</v>
      </c>
      <c r="D3921" s="134">
        <v>79</v>
      </c>
      <c r="E3921" s="134">
        <v>51</v>
      </c>
      <c r="F3921" s="134">
        <v>34</v>
      </c>
      <c r="G3921" s="135">
        <v>24</v>
      </c>
      <c r="H3921" s="137">
        <f>IFERROR((Table19[[#This Row],[_202310]]-Table19[[#This Row],[_201910]])/Table19[[#This Row],[_201910]]*1,"")</f>
        <v>-0.25</v>
      </c>
    </row>
    <row r="3922" spans="1:8">
      <c r="A3922" s="132">
        <v>260372</v>
      </c>
      <c r="B3922" s="133" t="s">
        <v>1150</v>
      </c>
      <c r="C3922" s="134">
        <v>32</v>
      </c>
      <c r="D3922" s="134">
        <v>84</v>
      </c>
      <c r="E3922" s="134">
        <v>56</v>
      </c>
      <c r="F3922" s="134">
        <v>42</v>
      </c>
      <c r="G3922" s="135">
        <v>25</v>
      </c>
      <c r="H3922" s="137">
        <f>IFERROR((Table19[[#This Row],[_202310]]-Table19[[#This Row],[_201910]])/Table19[[#This Row],[_201910]]*1,"")</f>
        <v>-0.21875</v>
      </c>
    </row>
    <row r="3923" spans="1:8">
      <c r="A3923" s="132">
        <v>260372</v>
      </c>
      <c r="B3923" s="133" t="s">
        <v>1151</v>
      </c>
      <c r="C3923" s="134">
        <v>42</v>
      </c>
      <c r="D3923" s="134">
        <v>11</v>
      </c>
      <c r="E3923" s="134">
        <v>3</v>
      </c>
      <c r="F3923" s="134">
        <v>25</v>
      </c>
      <c r="G3923" s="135">
        <v>0</v>
      </c>
      <c r="H3923" s="137">
        <f>IFERROR((Table19[[#This Row],[_202310]]-Table19[[#This Row],[_201910]])/Table19[[#This Row],[_201910]]*1,"")</f>
        <v>-1</v>
      </c>
    </row>
    <row r="3924" spans="1:8">
      <c r="A3924" s="132">
        <v>260372</v>
      </c>
      <c r="B3924" s="133" t="s">
        <v>1152</v>
      </c>
      <c r="C3924" s="134">
        <v>0</v>
      </c>
      <c r="D3924" s="134">
        <v>5</v>
      </c>
      <c r="E3924" s="134">
        <v>9</v>
      </c>
      <c r="F3924" s="134">
        <v>14</v>
      </c>
      <c r="G3924" s="135">
        <v>4</v>
      </c>
      <c r="H3924" s="137" t="str">
        <f>IFERROR((Table19[[#This Row],[_202310]]-Table19[[#This Row],[_201910]])/Table19[[#This Row],[_201910]]*1,"")</f>
        <v/>
      </c>
    </row>
    <row r="3925" spans="1:8">
      <c r="A3925" s="132">
        <v>260372</v>
      </c>
      <c r="B3925" s="133" t="s">
        <v>1153</v>
      </c>
      <c r="C3925" s="134">
        <v>0</v>
      </c>
      <c r="D3925" s="134">
        <v>0</v>
      </c>
      <c r="E3925" s="134">
        <v>0</v>
      </c>
      <c r="F3925" s="134">
        <v>0</v>
      </c>
      <c r="G3925" s="135">
        <v>4</v>
      </c>
      <c r="H3925" s="137" t="str">
        <f>IFERROR((Table19[[#This Row],[_202310]]-Table19[[#This Row],[_201910]])/Table19[[#This Row],[_201910]]*1,"")</f>
        <v/>
      </c>
    </row>
    <row r="3926" spans="1:8">
      <c r="A3926" s="132">
        <v>260372</v>
      </c>
      <c r="B3926" s="133" t="s">
        <v>1154</v>
      </c>
      <c r="C3926" s="134">
        <v>0</v>
      </c>
      <c r="D3926" s="134">
        <v>5</v>
      </c>
      <c r="E3926" s="134">
        <v>9</v>
      </c>
      <c r="F3926" s="134">
        <v>14</v>
      </c>
      <c r="G3926" s="135">
        <v>0</v>
      </c>
      <c r="H3926" s="137" t="str">
        <f>IFERROR((Table19[[#This Row],[_202310]]-Table19[[#This Row],[_201910]])/Table19[[#This Row],[_201910]]*1,"")</f>
        <v/>
      </c>
    </row>
    <row r="3927" spans="1:8">
      <c r="A3927" s="132">
        <v>260372</v>
      </c>
      <c r="B3927" s="133" t="s">
        <v>1155</v>
      </c>
      <c r="C3927" s="134">
        <v>58</v>
      </c>
      <c r="D3927" s="134">
        <v>84</v>
      </c>
      <c r="E3927" s="134">
        <v>88</v>
      </c>
      <c r="F3927" s="134">
        <v>61</v>
      </c>
      <c r="G3927" s="135">
        <v>96</v>
      </c>
      <c r="H3927" s="137">
        <f>IFERROR((Table19[[#This Row],[_202310]]-Table19[[#This Row],[_201910]])/Table19[[#This Row],[_201910]]*1,"")</f>
        <v>0.65517241379310343</v>
      </c>
    </row>
    <row r="3928" spans="1:8">
      <c r="A3928" s="132">
        <v>366340</v>
      </c>
      <c r="B3928" s="133" t="s">
        <v>1130</v>
      </c>
      <c r="C3928" s="134">
        <v>64</v>
      </c>
      <c r="D3928" s="134">
        <v>38</v>
      </c>
      <c r="E3928" s="134">
        <v>54</v>
      </c>
      <c r="F3928" s="134">
        <v>43</v>
      </c>
      <c r="G3928" s="135">
        <v>80</v>
      </c>
      <c r="H3928" s="137">
        <f>IFERROR((Table19[[#This Row],[_202310]]-Table19[[#This Row],[_201910]])/Table19[[#This Row],[_201910]]*1,"")</f>
        <v>0.25</v>
      </c>
    </row>
    <row r="3929" spans="1:8">
      <c r="A3929" s="132">
        <v>366340</v>
      </c>
      <c r="B3929" s="133" t="s">
        <v>1131</v>
      </c>
      <c r="C3929" s="134">
        <v>3</v>
      </c>
      <c r="D3929" s="134">
        <v>2</v>
      </c>
      <c r="E3929" s="134">
        <v>1</v>
      </c>
      <c r="F3929" s="134">
        <v>2</v>
      </c>
      <c r="G3929" s="135">
        <v>6</v>
      </c>
      <c r="H3929" s="137">
        <f>IFERROR((Table19[[#This Row],[_202310]]-Table19[[#This Row],[_201910]])/Table19[[#This Row],[_201910]]*1,"")</f>
        <v>1</v>
      </c>
    </row>
    <row r="3930" spans="1:8">
      <c r="A3930" s="132">
        <v>366340</v>
      </c>
      <c r="B3930" s="133" t="s">
        <v>1132</v>
      </c>
      <c r="C3930" s="134">
        <v>61</v>
      </c>
      <c r="D3930" s="134">
        <v>36</v>
      </c>
      <c r="E3930" s="134">
        <v>53</v>
      </c>
      <c r="F3930" s="134">
        <v>41</v>
      </c>
      <c r="G3930" s="135">
        <v>74</v>
      </c>
      <c r="H3930" s="137">
        <f>IFERROR((Table19[[#This Row],[_202310]]-Table19[[#This Row],[_201910]])/Table19[[#This Row],[_201910]]*1,"")</f>
        <v>0.21311475409836064</v>
      </c>
    </row>
    <row r="3931" spans="1:8">
      <c r="A3931" s="132">
        <v>366340</v>
      </c>
      <c r="B3931" s="133" t="s">
        <v>1133</v>
      </c>
      <c r="C3931" s="134">
        <v>5</v>
      </c>
      <c r="D3931" s="134">
        <v>0</v>
      </c>
      <c r="E3931" s="134">
        <v>2</v>
      </c>
      <c r="F3931" s="134">
        <v>2</v>
      </c>
      <c r="G3931" s="135">
        <v>7</v>
      </c>
      <c r="H3931" s="137">
        <f>IFERROR((Table19[[#This Row],[_202310]]-Table19[[#This Row],[_201910]])/Table19[[#This Row],[_201910]]*1,"")</f>
        <v>0.4</v>
      </c>
    </row>
    <row r="3932" spans="1:8">
      <c r="A3932" s="132">
        <v>366340</v>
      </c>
      <c r="B3932" s="133" t="s">
        <v>1134</v>
      </c>
      <c r="C3932" s="134">
        <v>11</v>
      </c>
      <c r="D3932" s="134">
        <v>6</v>
      </c>
      <c r="E3932" s="134">
        <v>5</v>
      </c>
      <c r="F3932" s="134">
        <v>4</v>
      </c>
      <c r="G3932" s="135">
        <v>22</v>
      </c>
      <c r="H3932" s="137">
        <f>IFERROR((Table19[[#This Row],[_202310]]-Table19[[#This Row],[_201910]])/Table19[[#This Row],[_201910]]*1,"")</f>
        <v>1</v>
      </c>
    </row>
    <row r="3933" spans="1:8">
      <c r="A3933" s="132">
        <v>366340</v>
      </c>
      <c r="B3933" s="133" t="s">
        <v>1135</v>
      </c>
      <c r="C3933" s="134">
        <v>0</v>
      </c>
      <c r="D3933" s="134">
        <v>0</v>
      </c>
      <c r="E3933" s="134">
        <v>0</v>
      </c>
      <c r="F3933" s="134">
        <v>0</v>
      </c>
      <c r="G3933" s="135">
        <v>0</v>
      </c>
      <c r="H3933" s="137" t="str">
        <f>IFERROR((Table19[[#This Row],[_202310]]-Table19[[#This Row],[_201910]])/Table19[[#This Row],[_201910]]*1,"")</f>
        <v/>
      </c>
    </row>
    <row r="3934" spans="1:8">
      <c r="A3934" s="132">
        <v>366340</v>
      </c>
      <c r="B3934" s="133" t="s">
        <v>1136</v>
      </c>
      <c r="C3934" s="134">
        <v>16</v>
      </c>
      <c r="D3934" s="134">
        <v>6</v>
      </c>
      <c r="E3934" s="134">
        <v>7</v>
      </c>
      <c r="F3934" s="134">
        <v>6</v>
      </c>
      <c r="G3934" s="135">
        <v>29</v>
      </c>
      <c r="H3934" s="137">
        <f>IFERROR((Table19[[#This Row],[_202310]]-Table19[[#This Row],[_201910]])/Table19[[#This Row],[_201910]]*1,"")</f>
        <v>0.8125</v>
      </c>
    </row>
    <row r="3935" spans="1:8">
      <c r="A3935" s="132">
        <v>366340</v>
      </c>
      <c r="B3935" s="133" t="s">
        <v>1137</v>
      </c>
      <c r="C3935" s="134">
        <v>26</v>
      </c>
      <c r="D3935" s="134">
        <v>17</v>
      </c>
      <c r="E3935" s="134">
        <v>13</v>
      </c>
      <c r="F3935" s="134">
        <v>15</v>
      </c>
      <c r="G3935" s="135">
        <v>39</v>
      </c>
      <c r="H3935" s="137">
        <f>IFERROR((Table19[[#This Row],[_202310]]-Table19[[#This Row],[_201910]])/Table19[[#This Row],[_201910]]*1,"")</f>
        <v>0.5</v>
      </c>
    </row>
    <row r="3936" spans="1:8">
      <c r="A3936" s="132">
        <v>366340</v>
      </c>
      <c r="B3936" s="133" t="s">
        <v>1138</v>
      </c>
      <c r="C3936" s="134">
        <v>7</v>
      </c>
      <c r="D3936" s="134">
        <v>0</v>
      </c>
      <c r="E3936" s="134">
        <v>1</v>
      </c>
      <c r="F3936" s="134">
        <v>2</v>
      </c>
      <c r="G3936" s="135">
        <v>7</v>
      </c>
      <c r="H3936" s="137">
        <f>IFERROR((Table19[[#This Row],[_202310]]-Table19[[#This Row],[_201910]])/Table19[[#This Row],[_201910]]*1,"")</f>
        <v>0</v>
      </c>
    </row>
    <row r="3937" spans="1:8">
      <c r="A3937" s="132">
        <v>366340</v>
      </c>
      <c r="B3937" s="133" t="s">
        <v>1139</v>
      </c>
      <c r="C3937" s="134">
        <v>13</v>
      </c>
      <c r="D3937" s="134">
        <v>6</v>
      </c>
      <c r="E3937" s="134">
        <v>9</v>
      </c>
      <c r="F3937" s="134">
        <v>5</v>
      </c>
      <c r="G3937" s="135">
        <v>27</v>
      </c>
      <c r="H3937" s="137">
        <f>IFERROR((Table19[[#This Row],[_202310]]-Table19[[#This Row],[_201910]])/Table19[[#This Row],[_201910]]*1,"")</f>
        <v>1.0769230769230769</v>
      </c>
    </row>
    <row r="3938" spans="1:8">
      <c r="A3938" s="132">
        <v>366340</v>
      </c>
      <c r="B3938" s="133" t="s">
        <v>1140</v>
      </c>
      <c r="C3938" s="134">
        <v>0</v>
      </c>
      <c r="D3938" s="134">
        <v>0</v>
      </c>
      <c r="E3938" s="134">
        <v>0</v>
      </c>
      <c r="F3938" s="134">
        <v>1</v>
      </c>
      <c r="G3938" s="135">
        <v>1</v>
      </c>
      <c r="H3938" s="137" t="str">
        <f>IFERROR((Table19[[#This Row],[_202310]]-Table19[[#This Row],[_201910]])/Table19[[#This Row],[_201910]]*1,"")</f>
        <v/>
      </c>
    </row>
    <row r="3939" spans="1:8">
      <c r="A3939" s="132">
        <v>366340</v>
      </c>
      <c r="B3939" s="133" t="s">
        <v>1141</v>
      </c>
      <c r="C3939" s="134">
        <v>20</v>
      </c>
      <c r="D3939" s="134">
        <v>6</v>
      </c>
      <c r="E3939" s="134">
        <v>10</v>
      </c>
      <c r="F3939" s="134">
        <v>8</v>
      </c>
      <c r="G3939" s="135">
        <v>35</v>
      </c>
      <c r="H3939" s="137">
        <f>IFERROR((Table19[[#This Row],[_202310]]-Table19[[#This Row],[_201910]])/Table19[[#This Row],[_201910]]*1,"")</f>
        <v>0.75</v>
      </c>
    </row>
    <row r="3940" spans="1:8">
      <c r="A3940" s="132">
        <v>366340</v>
      </c>
      <c r="B3940" s="133" t="s">
        <v>1142</v>
      </c>
      <c r="C3940" s="134">
        <v>33</v>
      </c>
      <c r="D3940" s="134">
        <v>17</v>
      </c>
      <c r="E3940" s="134">
        <v>19</v>
      </c>
      <c r="F3940" s="134">
        <v>20</v>
      </c>
      <c r="G3940" s="135">
        <v>47</v>
      </c>
      <c r="H3940" s="137">
        <f>IFERROR((Table19[[#This Row],[_202310]]-Table19[[#This Row],[_201910]])/Table19[[#This Row],[_201910]]*1,"")</f>
        <v>0.42424242424242425</v>
      </c>
    </row>
    <row r="3941" spans="1:8">
      <c r="A3941" s="132">
        <v>366340</v>
      </c>
      <c r="B3941" s="133" t="s">
        <v>1143</v>
      </c>
      <c r="C3941" s="134">
        <v>7</v>
      </c>
      <c r="D3941" s="134">
        <v>0</v>
      </c>
      <c r="E3941" s="134">
        <v>3</v>
      </c>
      <c r="F3941" s="134">
        <v>2</v>
      </c>
      <c r="G3941" s="135">
        <v>7</v>
      </c>
      <c r="H3941" s="137">
        <f>IFERROR((Table19[[#This Row],[_202310]]-Table19[[#This Row],[_201910]])/Table19[[#This Row],[_201910]]*1,"")</f>
        <v>0</v>
      </c>
    </row>
    <row r="3942" spans="1:8">
      <c r="A3942" s="132">
        <v>366340</v>
      </c>
      <c r="B3942" s="133" t="s">
        <v>1144</v>
      </c>
      <c r="C3942" s="134">
        <v>13</v>
      </c>
      <c r="D3942" s="134">
        <v>6</v>
      </c>
      <c r="E3942" s="134">
        <v>14</v>
      </c>
      <c r="F3942" s="134">
        <v>5</v>
      </c>
      <c r="G3942" s="135">
        <v>31</v>
      </c>
      <c r="H3942" s="137">
        <f>IFERROR((Table19[[#This Row],[_202310]]-Table19[[#This Row],[_201910]])/Table19[[#This Row],[_201910]]*1,"")</f>
        <v>1.3846153846153846</v>
      </c>
    </row>
    <row r="3943" spans="1:8">
      <c r="A3943" s="132">
        <v>366340</v>
      </c>
      <c r="B3943" s="133" t="s">
        <v>1145</v>
      </c>
      <c r="C3943" s="134">
        <v>0</v>
      </c>
      <c r="D3943" s="134">
        <v>0</v>
      </c>
      <c r="E3943" s="134">
        <v>0</v>
      </c>
      <c r="F3943" s="134">
        <v>1</v>
      </c>
      <c r="G3943" s="135">
        <v>2</v>
      </c>
      <c r="H3943" s="137" t="str">
        <f>IFERROR((Table19[[#This Row],[_202310]]-Table19[[#This Row],[_201910]])/Table19[[#This Row],[_201910]]*1,"")</f>
        <v/>
      </c>
    </row>
    <row r="3944" spans="1:8">
      <c r="A3944" s="132">
        <v>366340</v>
      </c>
      <c r="B3944" s="133" t="s">
        <v>1146</v>
      </c>
      <c r="C3944" s="134">
        <v>20</v>
      </c>
      <c r="D3944" s="134">
        <v>6</v>
      </c>
      <c r="E3944" s="134">
        <v>17</v>
      </c>
      <c r="F3944" s="134">
        <v>8</v>
      </c>
      <c r="G3944" s="135">
        <v>40</v>
      </c>
      <c r="H3944" s="137">
        <f>IFERROR((Table19[[#This Row],[_202310]]-Table19[[#This Row],[_201910]])/Table19[[#This Row],[_201910]]*1,"")</f>
        <v>1</v>
      </c>
    </row>
    <row r="3945" spans="1:8">
      <c r="A3945" s="132">
        <v>366340</v>
      </c>
      <c r="B3945" s="133" t="s">
        <v>1147</v>
      </c>
      <c r="C3945" s="134">
        <v>4</v>
      </c>
      <c r="D3945" s="134">
        <v>6</v>
      </c>
      <c r="E3945" s="134">
        <v>3</v>
      </c>
      <c r="F3945" s="134">
        <v>0</v>
      </c>
      <c r="G3945" s="135">
        <v>8</v>
      </c>
      <c r="H3945" s="137">
        <f>IFERROR((Table19[[#This Row],[_202310]]-Table19[[#This Row],[_201910]])/Table19[[#This Row],[_201910]]*1,"")</f>
        <v>1</v>
      </c>
    </row>
    <row r="3946" spans="1:8">
      <c r="A3946" s="132">
        <v>366340</v>
      </c>
      <c r="B3946" s="133" t="s">
        <v>1148</v>
      </c>
      <c r="C3946" s="134">
        <v>3</v>
      </c>
      <c r="D3946" s="134">
        <v>2</v>
      </c>
      <c r="E3946" s="134">
        <v>2</v>
      </c>
      <c r="F3946" s="134">
        <v>1</v>
      </c>
      <c r="G3946" s="135">
        <v>12</v>
      </c>
      <c r="H3946" s="137">
        <f>IFERROR((Table19[[#This Row],[_202310]]-Table19[[#This Row],[_201910]])/Table19[[#This Row],[_201910]]*1,"")</f>
        <v>3</v>
      </c>
    </row>
    <row r="3947" spans="1:8">
      <c r="A3947" s="132">
        <v>366340</v>
      </c>
      <c r="B3947" s="133" t="s">
        <v>1149</v>
      </c>
      <c r="C3947" s="134">
        <v>34</v>
      </c>
      <c r="D3947" s="134">
        <v>22</v>
      </c>
      <c r="E3947" s="134">
        <v>31</v>
      </c>
      <c r="F3947" s="134">
        <v>32</v>
      </c>
      <c r="G3947" s="135">
        <v>14</v>
      </c>
      <c r="H3947" s="137">
        <f>IFERROR((Table19[[#This Row],[_202310]]-Table19[[#This Row],[_201910]])/Table19[[#This Row],[_201910]]*1,"")</f>
        <v>-0.58823529411764708</v>
      </c>
    </row>
    <row r="3948" spans="1:8">
      <c r="A3948" s="132">
        <v>366340</v>
      </c>
      <c r="B3948" s="133" t="s">
        <v>1150</v>
      </c>
      <c r="C3948" s="134">
        <v>41</v>
      </c>
      <c r="D3948" s="134">
        <v>30</v>
      </c>
      <c r="E3948" s="134">
        <v>36</v>
      </c>
      <c r="F3948" s="134">
        <v>33</v>
      </c>
      <c r="G3948" s="135">
        <v>34</v>
      </c>
      <c r="H3948" s="137">
        <f>IFERROR((Table19[[#This Row],[_202310]]-Table19[[#This Row],[_201910]])/Table19[[#This Row],[_201910]]*1,"")</f>
        <v>-0.17073170731707318</v>
      </c>
    </row>
    <row r="3949" spans="1:8">
      <c r="A3949" s="132">
        <v>366340</v>
      </c>
      <c r="B3949" s="133" t="s">
        <v>1151</v>
      </c>
      <c r="C3949" s="134">
        <v>33</v>
      </c>
      <c r="D3949" s="134">
        <v>17</v>
      </c>
      <c r="E3949" s="134">
        <v>32</v>
      </c>
      <c r="F3949" s="134">
        <v>20</v>
      </c>
      <c r="G3949" s="135">
        <v>54</v>
      </c>
      <c r="H3949" s="137">
        <f>IFERROR((Table19[[#This Row],[_202310]]-Table19[[#This Row],[_201910]])/Table19[[#This Row],[_201910]]*1,"")</f>
        <v>0.63636363636363635</v>
      </c>
    </row>
    <row r="3950" spans="1:8">
      <c r="A3950" s="132">
        <v>366340</v>
      </c>
      <c r="B3950" s="133" t="s">
        <v>1152</v>
      </c>
      <c r="C3950" s="134">
        <v>11</v>
      </c>
      <c r="D3950" s="134">
        <v>22</v>
      </c>
      <c r="E3950" s="134">
        <v>9</v>
      </c>
      <c r="F3950" s="134">
        <v>2</v>
      </c>
      <c r="G3950" s="135">
        <v>27</v>
      </c>
      <c r="H3950" s="137">
        <f>IFERROR((Table19[[#This Row],[_202310]]-Table19[[#This Row],[_201910]])/Table19[[#This Row],[_201910]]*1,"")</f>
        <v>1.4545454545454546</v>
      </c>
    </row>
    <row r="3951" spans="1:8">
      <c r="A3951" s="132">
        <v>366340</v>
      </c>
      <c r="B3951" s="133" t="s">
        <v>1153</v>
      </c>
      <c r="C3951" s="134">
        <v>7</v>
      </c>
      <c r="D3951" s="134">
        <v>17</v>
      </c>
      <c r="E3951" s="134">
        <v>6</v>
      </c>
      <c r="F3951" s="134">
        <v>0</v>
      </c>
      <c r="G3951" s="135">
        <v>11</v>
      </c>
      <c r="H3951" s="137">
        <f>IFERROR((Table19[[#This Row],[_202310]]-Table19[[#This Row],[_201910]])/Table19[[#This Row],[_201910]]*1,"")</f>
        <v>0.5714285714285714</v>
      </c>
    </row>
    <row r="3952" spans="1:8">
      <c r="A3952" s="132">
        <v>366340</v>
      </c>
      <c r="B3952" s="133" t="s">
        <v>1154</v>
      </c>
      <c r="C3952" s="134">
        <v>5</v>
      </c>
      <c r="D3952" s="134">
        <v>6</v>
      </c>
      <c r="E3952" s="134">
        <v>4</v>
      </c>
      <c r="F3952" s="134">
        <v>2</v>
      </c>
      <c r="G3952" s="135">
        <v>16</v>
      </c>
      <c r="H3952" s="137">
        <f>IFERROR((Table19[[#This Row],[_202310]]-Table19[[#This Row],[_201910]])/Table19[[#This Row],[_201910]]*1,"")</f>
        <v>2.2000000000000002</v>
      </c>
    </row>
    <row r="3953" spans="1:8">
      <c r="A3953" s="132">
        <v>366340</v>
      </c>
      <c r="B3953" s="133" t="s">
        <v>1155</v>
      </c>
      <c r="C3953" s="134">
        <v>56</v>
      </c>
      <c r="D3953" s="134">
        <v>61</v>
      </c>
      <c r="E3953" s="134">
        <v>58</v>
      </c>
      <c r="F3953" s="134">
        <v>78</v>
      </c>
      <c r="G3953" s="135">
        <v>19</v>
      </c>
      <c r="H3953" s="137">
        <f>IFERROR((Table19[[#This Row],[_202310]]-Table19[[#This Row],[_201910]])/Table19[[#This Row],[_201910]]*1,"")</f>
        <v>-0.6607142857142857</v>
      </c>
    </row>
    <row r="3954" spans="1:8">
      <c r="A3954" s="132">
        <v>380359</v>
      </c>
      <c r="B3954" s="133" t="s">
        <v>1130</v>
      </c>
      <c r="C3954" s="134">
        <v>120</v>
      </c>
      <c r="D3954" s="134">
        <v>139</v>
      </c>
      <c r="E3954" s="134">
        <v>115</v>
      </c>
      <c r="F3954" s="134">
        <v>123</v>
      </c>
      <c r="G3954" s="135">
        <v>85</v>
      </c>
      <c r="H3954" s="137">
        <f>IFERROR((Table19[[#This Row],[_202310]]-Table19[[#This Row],[_201910]])/Table19[[#This Row],[_201910]]*1,"")</f>
        <v>-0.29166666666666669</v>
      </c>
    </row>
    <row r="3955" spans="1:8">
      <c r="A3955" s="132">
        <v>380359</v>
      </c>
      <c r="B3955" s="133" t="s">
        <v>1131</v>
      </c>
      <c r="C3955" s="134">
        <v>1</v>
      </c>
      <c r="D3955" s="134">
        <v>0</v>
      </c>
      <c r="E3955" s="134">
        <v>0</v>
      </c>
      <c r="F3955" s="134">
        <v>1</v>
      </c>
      <c r="G3955" s="135">
        <v>0</v>
      </c>
      <c r="H3955" s="137">
        <f>IFERROR((Table19[[#This Row],[_202310]]-Table19[[#This Row],[_201910]])/Table19[[#This Row],[_201910]]*1,"")</f>
        <v>-1</v>
      </c>
    </row>
    <row r="3956" spans="1:8">
      <c r="A3956" s="132">
        <v>380359</v>
      </c>
      <c r="B3956" s="133" t="s">
        <v>1132</v>
      </c>
      <c r="C3956" s="134">
        <v>119</v>
      </c>
      <c r="D3956" s="134">
        <v>139</v>
      </c>
      <c r="E3956" s="134">
        <v>115</v>
      </c>
      <c r="F3956" s="134">
        <v>122</v>
      </c>
      <c r="G3956" s="135">
        <v>85</v>
      </c>
      <c r="H3956" s="137">
        <f>IFERROR((Table19[[#This Row],[_202310]]-Table19[[#This Row],[_201910]])/Table19[[#This Row],[_201910]]*1,"")</f>
        <v>-0.2857142857142857</v>
      </c>
    </row>
    <row r="3957" spans="1:8">
      <c r="A3957" s="132">
        <v>380359</v>
      </c>
      <c r="B3957" s="133" t="s">
        <v>1133</v>
      </c>
      <c r="C3957" s="134">
        <v>10</v>
      </c>
      <c r="D3957" s="134">
        <v>17</v>
      </c>
      <c r="E3957" s="134">
        <v>13</v>
      </c>
      <c r="F3957" s="134">
        <v>16</v>
      </c>
      <c r="G3957" s="135">
        <v>14</v>
      </c>
      <c r="H3957" s="137">
        <f>IFERROR((Table19[[#This Row],[_202310]]-Table19[[#This Row],[_201910]])/Table19[[#This Row],[_201910]]*1,"")</f>
        <v>0.4</v>
      </c>
    </row>
    <row r="3958" spans="1:8">
      <c r="A3958" s="132">
        <v>380359</v>
      </c>
      <c r="B3958" s="133" t="s">
        <v>1134</v>
      </c>
      <c r="C3958" s="134">
        <v>12</v>
      </c>
      <c r="D3958" s="134">
        <v>13</v>
      </c>
      <c r="E3958" s="134">
        <v>13</v>
      </c>
      <c r="F3958" s="134">
        <v>16</v>
      </c>
      <c r="G3958" s="135">
        <v>13</v>
      </c>
      <c r="H3958" s="137">
        <f>IFERROR((Table19[[#This Row],[_202310]]-Table19[[#This Row],[_201910]])/Table19[[#This Row],[_201910]]*1,"")</f>
        <v>8.3333333333333329E-2</v>
      </c>
    </row>
    <row r="3959" spans="1:8">
      <c r="A3959" s="132">
        <v>380359</v>
      </c>
      <c r="B3959" s="133" t="s">
        <v>1135</v>
      </c>
      <c r="C3959" s="134">
        <v>0</v>
      </c>
      <c r="D3959" s="134">
        <v>0</v>
      </c>
      <c r="E3959" s="134">
        <v>0</v>
      </c>
      <c r="F3959" s="134">
        <v>0</v>
      </c>
      <c r="G3959" s="135">
        <v>0</v>
      </c>
      <c r="H3959" s="137" t="str">
        <f>IFERROR((Table19[[#This Row],[_202310]]-Table19[[#This Row],[_201910]])/Table19[[#This Row],[_201910]]*1,"")</f>
        <v/>
      </c>
    </row>
    <row r="3960" spans="1:8">
      <c r="A3960" s="132">
        <v>380359</v>
      </c>
      <c r="B3960" s="133" t="s">
        <v>1136</v>
      </c>
      <c r="C3960" s="134">
        <v>22</v>
      </c>
      <c r="D3960" s="134">
        <v>30</v>
      </c>
      <c r="E3960" s="134">
        <v>26</v>
      </c>
      <c r="F3960" s="134">
        <v>32</v>
      </c>
      <c r="G3960" s="135">
        <v>27</v>
      </c>
      <c r="H3960" s="137">
        <f>IFERROR((Table19[[#This Row],[_202310]]-Table19[[#This Row],[_201910]])/Table19[[#This Row],[_201910]]*1,"")</f>
        <v>0.22727272727272727</v>
      </c>
    </row>
    <row r="3961" spans="1:8">
      <c r="A3961" s="132">
        <v>380359</v>
      </c>
      <c r="B3961" s="133" t="s">
        <v>1137</v>
      </c>
      <c r="C3961" s="134">
        <v>18</v>
      </c>
      <c r="D3961" s="134">
        <v>22</v>
      </c>
      <c r="E3961" s="134">
        <v>23</v>
      </c>
      <c r="F3961" s="134">
        <v>26</v>
      </c>
      <c r="G3961" s="135">
        <v>32</v>
      </c>
      <c r="H3961" s="137">
        <f>IFERROR((Table19[[#This Row],[_202310]]-Table19[[#This Row],[_201910]])/Table19[[#This Row],[_201910]]*1,"")</f>
        <v>0.77777777777777779</v>
      </c>
    </row>
    <row r="3962" spans="1:8">
      <c r="A3962" s="132">
        <v>380359</v>
      </c>
      <c r="B3962" s="133" t="s">
        <v>1138</v>
      </c>
      <c r="C3962" s="134">
        <v>11</v>
      </c>
      <c r="D3962" s="134">
        <v>16</v>
      </c>
      <c r="E3962" s="134">
        <v>14</v>
      </c>
      <c r="F3962" s="134">
        <v>15</v>
      </c>
      <c r="G3962" s="135">
        <v>16</v>
      </c>
      <c r="H3962" s="137">
        <f>IFERROR((Table19[[#This Row],[_202310]]-Table19[[#This Row],[_201910]])/Table19[[#This Row],[_201910]]*1,"")</f>
        <v>0.45454545454545453</v>
      </c>
    </row>
    <row r="3963" spans="1:8">
      <c r="A3963" s="132">
        <v>380359</v>
      </c>
      <c r="B3963" s="133" t="s">
        <v>1139</v>
      </c>
      <c r="C3963" s="134">
        <v>13</v>
      </c>
      <c r="D3963" s="134">
        <v>15</v>
      </c>
      <c r="E3963" s="134">
        <v>20</v>
      </c>
      <c r="F3963" s="134">
        <v>22</v>
      </c>
      <c r="G3963" s="135">
        <v>16</v>
      </c>
      <c r="H3963" s="137">
        <f>IFERROR((Table19[[#This Row],[_202310]]-Table19[[#This Row],[_201910]])/Table19[[#This Row],[_201910]]*1,"")</f>
        <v>0.23076923076923078</v>
      </c>
    </row>
    <row r="3964" spans="1:8">
      <c r="A3964" s="132">
        <v>380359</v>
      </c>
      <c r="B3964" s="133" t="s">
        <v>1140</v>
      </c>
      <c r="C3964" s="134">
        <v>0</v>
      </c>
      <c r="D3964" s="134">
        <v>0</v>
      </c>
      <c r="E3964" s="134">
        <v>0</v>
      </c>
      <c r="F3964" s="134">
        <v>0</v>
      </c>
      <c r="G3964" s="135">
        <v>0</v>
      </c>
      <c r="H3964" s="137" t="str">
        <f>IFERROR((Table19[[#This Row],[_202310]]-Table19[[#This Row],[_201910]])/Table19[[#This Row],[_201910]]*1,"")</f>
        <v/>
      </c>
    </row>
    <row r="3965" spans="1:8">
      <c r="A3965" s="132">
        <v>380359</v>
      </c>
      <c r="B3965" s="133" t="s">
        <v>1141</v>
      </c>
      <c r="C3965" s="134">
        <v>24</v>
      </c>
      <c r="D3965" s="134">
        <v>31</v>
      </c>
      <c r="E3965" s="134">
        <v>34</v>
      </c>
      <c r="F3965" s="134">
        <v>37</v>
      </c>
      <c r="G3965" s="135">
        <v>32</v>
      </c>
      <c r="H3965" s="137">
        <f>IFERROR((Table19[[#This Row],[_202310]]-Table19[[#This Row],[_201910]])/Table19[[#This Row],[_201910]]*1,"")</f>
        <v>0.33333333333333331</v>
      </c>
    </row>
    <row r="3966" spans="1:8">
      <c r="A3966" s="132">
        <v>380359</v>
      </c>
      <c r="B3966" s="133" t="s">
        <v>1142</v>
      </c>
      <c r="C3966" s="134">
        <v>20</v>
      </c>
      <c r="D3966" s="134">
        <v>22</v>
      </c>
      <c r="E3966" s="134">
        <v>30</v>
      </c>
      <c r="F3966" s="134">
        <v>30</v>
      </c>
      <c r="G3966" s="135">
        <v>38</v>
      </c>
      <c r="H3966" s="137">
        <f>IFERROR((Table19[[#This Row],[_202310]]-Table19[[#This Row],[_201910]])/Table19[[#This Row],[_201910]]*1,"")</f>
        <v>0.9</v>
      </c>
    </row>
    <row r="3967" spans="1:8">
      <c r="A3967" s="132">
        <v>380359</v>
      </c>
      <c r="B3967" s="133" t="s">
        <v>1143</v>
      </c>
      <c r="C3967" s="134">
        <v>12</v>
      </c>
      <c r="D3967" s="134">
        <v>16</v>
      </c>
      <c r="E3967" s="134">
        <v>14</v>
      </c>
      <c r="F3967" s="134">
        <v>15</v>
      </c>
      <c r="G3967" s="135">
        <v>16</v>
      </c>
      <c r="H3967" s="137">
        <f>IFERROR((Table19[[#This Row],[_202310]]-Table19[[#This Row],[_201910]])/Table19[[#This Row],[_201910]]*1,"")</f>
        <v>0.33333333333333331</v>
      </c>
    </row>
    <row r="3968" spans="1:8">
      <c r="A3968" s="132">
        <v>380359</v>
      </c>
      <c r="B3968" s="133" t="s">
        <v>1144</v>
      </c>
      <c r="C3968" s="134">
        <v>13</v>
      </c>
      <c r="D3968" s="134">
        <v>19</v>
      </c>
      <c r="E3968" s="134">
        <v>20</v>
      </c>
      <c r="F3968" s="134">
        <v>25</v>
      </c>
      <c r="G3968" s="135">
        <v>14</v>
      </c>
      <c r="H3968" s="137">
        <f>IFERROR((Table19[[#This Row],[_202310]]-Table19[[#This Row],[_201910]])/Table19[[#This Row],[_201910]]*1,"")</f>
        <v>7.6923076923076927E-2</v>
      </c>
    </row>
    <row r="3969" spans="1:8">
      <c r="A3969" s="132">
        <v>380359</v>
      </c>
      <c r="B3969" s="133" t="s">
        <v>1145</v>
      </c>
      <c r="C3969" s="134">
        <v>0</v>
      </c>
      <c r="D3969" s="134">
        <v>0</v>
      </c>
      <c r="E3969" s="134">
        <v>0</v>
      </c>
      <c r="F3969" s="134">
        <v>0</v>
      </c>
      <c r="G3969" s="135">
        <v>3</v>
      </c>
      <c r="H3969" s="137" t="str">
        <f>IFERROR((Table19[[#This Row],[_202310]]-Table19[[#This Row],[_201910]])/Table19[[#This Row],[_201910]]*1,"")</f>
        <v/>
      </c>
    </row>
    <row r="3970" spans="1:8">
      <c r="A3970" s="132">
        <v>380359</v>
      </c>
      <c r="B3970" s="133" t="s">
        <v>1146</v>
      </c>
      <c r="C3970" s="134">
        <v>25</v>
      </c>
      <c r="D3970" s="134">
        <v>35</v>
      </c>
      <c r="E3970" s="134">
        <v>34</v>
      </c>
      <c r="F3970" s="134">
        <v>40</v>
      </c>
      <c r="G3970" s="135">
        <v>33</v>
      </c>
      <c r="H3970" s="137">
        <f>IFERROR((Table19[[#This Row],[_202310]]-Table19[[#This Row],[_201910]])/Table19[[#This Row],[_201910]]*1,"")</f>
        <v>0.32</v>
      </c>
    </row>
    <row r="3971" spans="1:8">
      <c r="A3971" s="132">
        <v>380359</v>
      </c>
      <c r="B3971" s="133" t="s">
        <v>1147</v>
      </c>
      <c r="C3971" s="134">
        <v>4</v>
      </c>
      <c r="D3971" s="134">
        <v>4</v>
      </c>
      <c r="E3971" s="134">
        <v>2</v>
      </c>
      <c r="F3971" s="134">
        <v>2</v>
      </c>
      <c r="G3971" s="135">
        <v>3</v>
      </c>
      <c r="H3971" s="137">
        <f>IFERROR((Table19[[#This Row],[_202310]]-Table19[[#This Row],[_201910]])/Table19[[#This Row],[_201910]]*1,"")</f>
        <v>-0.25</v>
      </c>
    </row>
    <row r="3972" spans="1:8">
      <c r="A3972" s="132">
        <v>380359</v>
      </c>
      <c r="B3972" s="133" t="s">
        <v>1148</v>
      </c>
      <c r="C3972" s="134">
        <v>31</v>
      </c>
      <c r="D3972" s="134">
        <v>5</v>
      </c>
      <c r="E3972" s="134">
        <v>8</v>
      </c>
      <c r="F3972" s="134">
        <v>14</v>
      </c>
      <c r="G3972" s="135">
        <v>12</v>
      </c>
      <c r="H3972" s="137">
        <f>IFERROR((Table19[[#This Row],[_202310]]-Table19[[#This Row],[_201910]])/Table19[[#This Row],[_201910]]*1,"")</f>
        <v>-0.61290322580645162</v>
      </c>
    </row>
    <row r="3973" spans="1:8">
      <c r="A3973" s="132">
        <v>380359</v>
      </c>
      <c r="B3973" s="133" t="s">
        <v>1149</v>
      </c>
      <c r="C3973" s="134">
        <v>59</v>
      </c>
      <c r="D3973" s="134">
        <v>95</v>
      </c>
      <c r="E3973" s="134">
        <v>71</v>
      </c>
      <c r="F3973" s="134">
        <v>66</v>
      </c>
      <c r="G3973" s="135">
        <v>37</v>
      </c>
      <c r="H3973" s="137">
        <f>IFERROR((Table19[[#This Row],[_202310]]-Table19[[#This Row],[_201910]])/Table19[[#This Row],[_201910]]*1,"")</f>
        <v>-0.3728813559322034</v>
      </c>
    </row>
    <row r="3974" spans="1:8">
      <c r="A3974" s="132">
        <v>380359</v>
      </c>
      <c r="B3974" s="133" t="s">
        <v>1150</v>
      </c>
      <c r="C3974" s="134">
        <v>94</v>
      </c>
      <c r="D3974" s="134">
        <v>104</v>
      </c>
      <c r="E3974" s="134">
        <v>81</v>
      </c>
      <c r="F3974" s="134">
        <v>82</v>
      </c>
      <c r="G3974" s="135">
        <v>52</v>
      </c>
      <c r="H3974" s="137">
        <f>IFERROR((Table19[[#This Row],[_202310]]-Table19[[#This Row],[_201910]])/Table19[[#This Row],[_201910]]*1,"")</f>
        <v>-0.44680851063829785</v>
      </c>
    </row>
    <row r="3975" spans="1:8">
      <c r="A3975" s="132">
        <v>380359</v>
      </c>
      <c r="B3975" s="133" t="s">
        <v>1151</v>
      </c>
      <c r="C3975" s="134">
        <v>21</v>
      </c>
      <c r="D3975" s="134">
        <v>25</v>
      </c>
      <c r="E3975" s="134">
        <v>30</v>
      </c>
      <c r="F3975" s="134">
        <v>33</v>
      </c>
      <c r="G3975" s="135">
        <v>39</v>
      </c>
      <c r="H3975" s="137">
        <f>IFERROR((Table19[[#This Row],[_202310]]-Table19[[#This Row],[_201910]])/Table19[[#This Row],[_201910]]*1,"")</f>
        <v>0.8571428571428571</v>
      </c>
    </row>
    <row r="3976" spans="1:8">
      <c r="A3976" s="132">
        <v>380359</v>
      </c>
      <c r="B3976" s="133" t="s">
        <v>1152</v>
      </c>
      <c r="C3976" s="134">
        <v>29</v>
      </c>
      <c r="D3976" s="134">
        <v>6</v>
      </c>
      <c r="E3976" s="134">
        <v>9</v>
      </c>
      <c r="F3976" s="134">
        <v>13</v>
      </c>
      <c r="G3976" s="135">
        <v>18</v>
      </c>
      <c r="H3976" s="137">
        <f>IFERROR((Table19[[#This Row],[_202310]]-Table19[[#This Row],[_201910]])/Table19[[#This Row],[_201910]]*1,"")</f>
        <v>-0.37931034482758619</v>
      </c>
    </row>
    <row r="3977" spans="1:8">
      <c r="A3977" s="132">
        <v>380359</v>
      </c>
      <c r="B3977" s="133" t="s">
        <v>1153</v>
      </c>
      <c r="C3977" s="134">
        <v>3</v>
      </c>
      <c r="D3977" s="134">
        <v>3</v>
      </c>
      <c r="E3977" s="134">
        <v>2</v>
      </c>
      <c r="F3977" s="134">
        <v>2</v>
      </c>
      <c r="G3977" s="135">
        <v>4</v>
      </c>
      <c r="H3977" s="137">
        <f>IFERROR((Table19[[#This Row],[_202310]]-Table19[[#This Row],[_201910]])/Table19[[#This Row],[_201910]]*1,"")</f>
        <v>0.33333333333333331</v>
      </c>
    </row>
    <row r="3978" spans="1:8">
      <c r="A3978" s="132">
        <v>380359</v>
      </c>
      <c r="B3978" s="133" t="s">
        <v>1154</v>
      </c>
      <c r="C3978" s="134">
        <v>26</v>
      </c>
      <c r="D3978" s="134">
        <v>4</v>
      </c>
      <c r="E3978" s="134">
        <v>7</v>
      </c>
      <c r="F3978" s="134">
        <v>11</v>
      </c>
      <c r="G3978" s="135">
        <v>14</v>
      </c>
      <c r="H3978" s="137">
        <f>IFERROR((Table19[[#This Row],[_202310]]-Table19[[#This Row],[_201910]])/Table19[[#This Row],[_201910]]*1,"")</f>
        <v>-0.46153846153846156</v>
      </c>
    </row>
    <row r="3979" spans="1:8">
      <c r="A3979" s="132">
        <v>380359</v>
      </c>
      <c r="B3979" s="133" t="s">
        <v>1155</v>
      </c>
      <c r="C3979" s="134">
        <v>50</v>
      </c>
      <c r="D3979" s="134">
        <v>68</v>
      </c>
      <c r="E3979" s="134">
        <v>62</v>
      </c>
      <c r="F3979" s="134">
        <v>54</v>
      </c>
      <c r="G3979" s="135">
        <v>44</v>
      </c>
      <c r="H3979" s="137">
        <f>IFERROR((Table19[[#This Row],[_202310]]-Table19[[#This Row],[_201910]])/Table19[[#This Row],[_201910]]*1,"")</f>
        <v>-0.12</v>
      </c>
    </row>
    <row r="3980" spans="1:8">
      <c r="A3980" s="132">
        <v>383190</v>
      </c>
      <c r="B3980" s="133" t="s">
        <v>1130</v>
      </c>
      <c r="C3980" s="134">
        <v>639</v>
      </c>
      <c r="D3980" s="134">
        <v>571</v>
      </c>
      <c r="E3980" s="134">
        <v>513</v>
      </c>
      <c r="F3980" s="134">
        <v>456</v>
      </c>
      <c r="G3980" s="135">
        <v>398</v>
      </c>
      <c r="H3980" s="137">
        <f>IFERROR((Table19[[#This Row],[_202310]]-Table19[[#This Row],[_201910]])/Table19[[#This Row],[_201910]]*1,"")</f>
        <v>-0.37715179968701096</v>
      </c>
    </row>
    <row r="3981" spans="1:8">
      <c r="A3981" s="132">
        <v>383190</v>
      </c>
      <c r="B3981" s="133" t="s">
        <v>1131</v>
      </c>
      <c r="C3981" s="134">
        <v>0</v>
      </c>
      <c r="D3981" s="134">
        <v>1</v>
      </c>
      <c r="E3981" s="134">
        <v>0</v>
      </c>
      <c r="F3981" s="134">
        <v>0</v>
      </c>
      <c r="G3981" s="135">
        <v>1</v>
      </c>
      <c r="H3981" s="137" t="str">
        <f>IFERROR((Table19[[#This Row],[_202310]]-Table19[[#This Row],[_201910]])/Table19[[#This Row],[_201910]]*1,"")</f>
        <v/>
      </c>
    </row>
    <row r="3982" spans="1:8">
      <c r="A3982" s="132">
        <v>383190</v>
      </c>
      <c r="B3982" s="133" t="s">
        <v>1132</v>
      </c>
      <c r="C3982" s="134">
        <v>639</v>
      </c>
      <c r="D3982" s="134">
        <v>570</v>
      </c>
      <c r="E3982" s="134">
        <v>513</v>
      </c>
      <c r="F3982" s="134">
        <v>456</v>
      </c>
      <c r="G3982" s="135">
        <v>397</v>
      </c>
      <c r="H3982" s="137">
        <f>IFERROR((Table19[[#This Row],[_202310]]-Table19[[#This Row],[_201910]])/Table19[[#This Row],[_201910]]*1,"")</f>
        <v>-0.37871674491392804</v>
      </c>
    </row>
    <row r="3983" spans="1:8">
      <c r="A3983" s="132">
        <v>383190</v>
      </c>
      <c r="B3983" s="133" t="s">
        <v>1133</v>
      </c>
      <c r="C3983" s="134">
        <v>26</v>
      </c>
      <c r="D3983" s="134">
        <v>16</v>
      </c>
      <c r="E3983" s="134">
        <v>11</v>
      </c>
      <c r="F3983" s="134">
        <v>32</v>
      </c>
      <c r="G3983" s="135">
        <v>25</v>
      </c>
      <c r="H3983" s="137">
        <f>IFERROR((Table19[[#This Row],[_202310]]-Table19[[#This Row],[_201910]])/Table19[[#This Row],[_201910]]*1,"")</f>
        <v>-3.8461538461538464E-2</v>
      </c>
    </row>
    <row r="3984" spans="1:8">
      <c r="A3984" s="132">
        <v>383190</v>
      </c>
      <c r="B3984" s="133" t="s">
        <v>1134</v>
      </c>
      <c r="C3984" s="134">
        <v>155</v>
      </c>
      <c r="D3984" s="134">
        <v>142</v>
      </c>
      <c r="E3984" s="134">
        <v>125</v>
      </c>
      <c r="F3984" s="134">
        <v>102</v>
      </c>
      <c r="G3984" s="135">
        <v>107</v>
      </c>
      <c r="H3984" s="137">
        <f>IFERROR((Table19[[#This Row],[_202310]]-Table19[[#This Row],[_201910]])/Table19[[#This Row],[_201910]]*1,"")</f>
        <v>-0.30967741935483872</v>
      </c>
    </row>
    <row r="3985" spans="1:8">
      <c r="A3985" s="132">
        <v>383190</v>
      </c>
      <c r="B3985" s="133" t="s">
        <v>1135</v>
      </c>
      <c r="C3985" s="134" t="s">
        <v>129</v>
      </c>
      <c r="D3985" s="134" t="s">
        <v>129</v>
      </c>
      <c r="E3985" s="134" t="s">
        <v>129</v>
      </c>
      <c r="F3985" s="134" t="s">
        <v>129</v>
      </c>
      <c r="G3985" s="135" t="s">
        <v>129</v>
      </c>
      <c r="H3985" s="137" t="str">
        <f>IFERROR((Table19[[#This Row],[_202310]]-Table19[[#This Row],[_201910]])/Table19[[#This Row],[_201910]]*1,"")</f>
        <v/>
      </c>
    </row>
    <row r="3986" spans="1:8">
      <c r="A3986" s="132">
        <v>383190</v>
      </c>
      <c r="B3986" s="133" t="s">
        <v>1136</v>
      </c>
      <c r="C3986" s="134">
        <v>181</v>
      </c>
      <c r="D3986" s="134">
        <v>158</v>
      </c>
      <c r="E3986" s="134">
        <v>136</v>
      </c>
      <c r="F3986" s="134">
        <v>134</v>
      </c>
      <c r="G3986" s="135">
        <v>132</v>
      </c>
      <c r="H3986" s="137">
        <f>IFERROR((Table19[[#This Row],[_202310]]-Table19[[#This Row],[_201910]])/Table19[[#This Row],[_201910]]*1,"")</f>
        <v>-0.27071823204419887</v>
      </c>
    </row>
    <row r="3987" spans="1:8">
      <c r="A3987" s="132">
        <v>383190</v>
      </c>
      <c r="B3987" s="133" t="s">
        <v>1137</v>
      </c>
      <c r="C3987" s="134">
        <v>28</v>
      </c>
      <c r="D3987" s="134">
        <v>28</v>
      </c>
      <c r="E3987" s="134">
        <v>27</v>
      </c>
      <c r="F3987" s="134">
        <v>29</v>
      </c>
      <c r="G3987" s="135">
        <v>33</v>
      </c>
      <c r="H3987" s="137">
        <f>IFERROR((Table19[[#This Row],[_202310]]-Table19[[#This Row],[_201910]])/Table19[[#This Row],[_201910]]*1,"")</f>
        <v>0.17857142857142858</v>
      </c>
    </row>
    <row r="3988" spans="1:8">
      <c r="A3988" s="132">
        <v>383190</v>
      </c>
      <c r="B3988" s="133" t="s">
        <v>1138</v>
      </c>
      <c r="C3988" s="134">
        <v>26</v>
      </c>
      <c r="D3988" s="134">
        <v>13</v>
      </c>
      <c r="E3988" s="134">
        <v>9</v>
      </c>
      <c r="F3988" s="134">
        <v>27</v>
      </c>
      <c r="G3988" s="135">
        <v>23</v>
      </c>
      <c r="H3988" s="137">
        <f>IFERROR((Table19[[#This Row],[_202310]]-Table19[[#This Row],[_201910]])/Table19[[#This Row],[_201910]]*1,"")</f>
        <v>-0.11538461538461539</v>
      </c>
    </row>
    <row r="3989" spans="1:8">
      <c r="A3989" s="132">
        <v>383190</v>
      </c>
      <c r="B3989" s="133" t="s">
        <v>1139</v>
      </c>
      <c r="C3989" s="134">
        <v>185</v>
      </c>
      <c r="D3989" s="134">
        <v>155</v>
      </c>
      <c r="E3989" s="134">
        <v>145</v>
      </c>
      <c r="F3989" s="134">
        <v>127</v>
      </c>
      <c r="G3989" s="135">
        <v>122</v>
      </c>
      <c r="H3989" s="137">
        <f>IFERROR((Table19[[#This Row],[_202310]]-Table19[[#This Row],[_201910]])/Table19[[#This Row],[_201910]]*1,"")</f>
        <v>-0.34054054054054056</v>
      </c>
    </row>
    <row r="3990" spans="1:8">
      <c r="A3990" s="132">
        <v>383190</v>
      </c>
      <c r="B3990" s="133" t="s">
        <v>1140</v>
      </c>
      <c r="C3990" s="134" t="s">
        <v>129</v>
      </c>
      <c r="D3990" s="134" t="s">
        <v>129</v>
      </c>
      <c r="E3990" s="134" t="s">
        <v>129</v>
      </c>
      <c r="F3990" s="134" t="s">
        <v>129</v>
      </c>
      <c r="G3990" s="135" t="s">
        <v>129</v>
      </c>
      <c r="H3990" s="137" t="str">
        <f>IFERROR((Table19[[#This Row],[_202310]]-Table19[[#This Row],[_201910]])/Table19[[#This Row],[_201910]]*1,"")</f>
        <v/>
      </c>
    </row>
    <row r="3991" spans="1:8">
      <c r="A3991" s="132">
        <v>383190</v>
      </c>
      <c r="B3991" s="133" t="s">
        <v>1141</v>
      </c>
      <c r="C3991" s="134">
        <v>211</v>
      </c>
      <c r="D3991" s="134">
        <v>168</v>
      </c>
      <c r="E3991" s="134">
        <v>154</v>
      </c>
      <c r="F3991" s="134">
        <v>154</v>
      </c>
      <c r="G3991" s="135">
        <v>145</v>
      </c>
      <c r="H3991" s="137">
        <f>IFERROR((Table19[[#This Row],[_202310]]-Table19[[#This Row],[_201910]])/Table19[[#This Row],[_201910]]*1,"")</f>
        <v>-0.3127962085308057</v>
      </c>
    </row>
    <row r="3992" spans="1:8">
      <c r="A3992" s="132">
        <v>383190</v>
      </c>
      <c r="B3992" s="133" t="s">
        <v>1142</v>
      </c>
      <c r="C3992" s="134">
        <v>33</v>
      </c>
      <c r="D3992" s="134">
        <v>29</v>
      </c>
      <c r="E3992" s="134">
        <v>30</v>
      </c>
      <c r="F3992" s="134">
        <v>34</v>
      </c>
      <c r="G3992" s="135">
        <v>37</v>
      </c>
      <c r="H3992" s="137">
        <f>IFERROR((Table19[[#This Row],[_202310]]-Table19[[#This Row],[_201910]])/Table19[[#This Row],[_201910]]*1,"")</f>
        <v>0.12121212121212122</v>
      </c>
    </row>
    <row r="3993" spans="1:8">
      <c r="A3993" s="132">
        <v>383190</v>
      </c>
      <c r="B3993" s="133" t="s">
        <v>1143</v>
      </c>
      <c r="C3993" s="134">
        <v>27</v>
      </c>
      <c r="D3993" s="134">
        <v>13</v>
      </c>
      <c r="E3993" s="134">
        <v>8</v>
      </c>
      <c r="F3993" s="134">
        <v>26</v>
      </c>
      <c r="G3993" s="135">
        <v>22</v>
      </c>
      <c r="H3993" s="137">
        <f>IFERROR((Table19[[#This Row],[_202310]]-Table19[[#This Row],[_201910]])/Table19[[#This Row],[_201910]]*1,"")</f>
        <v>-0.18518518518518517</v>
      </c>
    </row>
    <row r="3994" spans="1:8">
      <c r="A3994" s="132">
        <v>383190</v>
      </c>
      <c r="B3994" s="133" t="s">
        <v>1144</v>
      </c>
      <c r="C3994" s="134">
        <v>195</v>
      </c>
      <c r="D3994" s="134">
        <v>164</v>
      </c>
      <c r="E3994" s="134">
        <v>151</v>
      </c>
      <c r="F3994" s="134">
        <v>133</v>
      </c>
      <c r="G3994" s="135">
        <v>131</v>
      </c>
      <c r="H3994" s="137">
        <f>IFERROR((Table19[[#This Row],[_202310]]-Table19[[#This Row],[_201910]])/Table19[[#This Row],[_201910]]*1,"")</f>
        <v>-0.3282051282051282</v>
      </c>
    </row>
    <row r="3995" spans="1:8">
      <c r="A3995" s="132">
        <v>383190</v>
      </c>
      <c r="B3995" s="133" t="s">
        <v>1145</v>
      </c>
      <c r="C3995" s="134" t="s">
        <v>129</v>
      </c>
      <c r="D3995" s="134" t="s">
        <v>129</v>
      </c>
      <c r="E3995" s="134" t="s">
        <v>129</v>
      </c>
      <c r="F3995" s="134" t="s">
        <v>129</v>
      </c>
      <c r="G3995" s="135" t="s">
        <v>129</v>
      </c>
      <c r="H3995" s="137" t="str">
        <f>IFERROR((Table19[[#This Row],[_202310]]-Table19[[#This Row],[_201910]])/Table19[[#This Row],[_201910]]*1,"")</f>
        <v/>
      </c>
    </row>
    <row r="3996" spans="1:8">
      <c r="A3996" s="132">
        <v>383190</v>
      </c>
      <c r="B3996" s="133" t="s">
        <v>1146</v>
      </c>
      <c r="C3996" s="134">
        <v>222</v>
      </c>
      <c r="D3996" s="134">
        <v>177</v>
      </c>
      <c r="E3996" s="134">
        <v>159</v>
      </c>
      <c r="F3996" s="134">
        <v>159</v>
      </c>
      <c r="G3996" s="135">
        <v>153</v>
      </c>
      <c r="H3996" s="137">
        <f>IFERROR((Table19[[#This Row],[_202310]]-Table19[[#This Row],[_201910]])/Table19[[#This Row],[_201910]]*1,"")</f>
        <v>-0.3108108108108108</v>
      </c>
    </row>
    <row r="3997" spans="1:8">
      <c r="A3997" s="132">
        <v>383190</v>
      </c>
      <c r="B3997" s="133" t="s">
        <v>1147</v>
      </c>
      <c r="C3997" s="134">
        <v>11</v>
      </c>
      <c r="D3997" s="134">
        <v>4</v>
      </c>
      <c r="E3997" s="134">
        <v>7</v>
      </c>
      <c r="F3997" s="134">
        <v>2</v>
      </c>
      <c r="G3997" s="135">
        <v>5</v>
      </c>
      <c r="H3997" s="137">
        <f>IFERROR((Table19[[#This Row],[_202310]]-Table19[[#This Row],[_201910]])/Table19[[#This Row],[_201910]]*1,"")</f>
        <v>-0.54545454545454541</v>
      </c>
    </row>
    <row r="3998" spans="1:8">
      <c r="A3998" s="132">
        <v>383190</v>
      </c>
      <c r="B3998" s="133" t="s">
        <v>1148</v>
      </c>
      <c r="C3998" s="134">
        <v>84</v>
      </c>
      <c r="D3998" s="134">
        <v>81</v>
      </c>
      <c r="E3998" s="134">
        <v>22</v>
      </c>
      <c r="F3998" s="134">
        <v>57</v>
      </c>
      <c r="G3998" s="135">
        <v>28</v>
      </c>
      <c r="H3998" s="137">
        <f>IFERROR((Table19[[#This Row],[_202310]]-Table19[[#This Row],[_201910]])/Table19[[#This Row],[_201910]]*1,"")</f>
        <v>-0.66666666666666663</v>
      </c>
    </row>
    <row r="3999" spans="1:8">
      <c r="A3999" s="132">
        <v>383190</v>
      </c>
      <c r="B3999" s="133" t="s">
        <v>1149</v>
      </c>
      <c r="C3999" s="134">
        <v>322</v>
      </c>
      <c r="D3999" s="134">
        <v>308</v>
      </c>
      <c r="E3999" s="134">
        <v>325</v>
      </c>
      <c r="F3999" s="134">
        <v>238</v>
      </c>
      <c r="G3999" s="135">
        <v>211</v>
      </c>
      <c r="H3999" s="137">
        <f>IFERROR((Table19[[#This Row],[_202310]]-Table19[[#This Row],[_201910]])/Table19[[#This Row],[_201910]]*1,"")</f>
        <v>-0.34472049689440992</v>
      </c>
    </row>
    <row r="4000" spans="1:8">
      <c r="A4000" s="132">
        <v>383190</v>
      </c>
      <c r="B4000" s="133" t="s">
        <v>1150</v>
      </c>
      <c r="C4000" s="134">
        <v>417</v>
      </c>
      <c r="D4000" s="134">
        <v>393</v>
      </c>
      <c r="E4000" s="134">
        <v>354</v>
      </c>
      <c r="F4000" s="134">
        <v>297</v>
      </c>
      <c r="G4000" s="135">
        <v>244</v>
      </c>
      <c r="H4000" s="137">
        <f>IFERROR((Table19[[#This Row],[_202310]]-Table19[[#This Row],[_201910]])/Table19[[#This Row],[_201910]]*1,"")</f>
        <v>-0.4148681055155875</v>
      </c>
    </row>
    <row r="4001" spans="1:8">
      <c r="A4001" s="132">
        <v>383190</v>
      </c>
      <c r="B4001" s="133" t="s">
        <v>1151</v>
      </c>
      <c r="C4001" s="134">
        <v>35</v>
      </c>
      <c r="D4001" s="134">
        <v>31</v>
      </c>
      <c r="E4001" s="134">
        <v>31</v>
      </c>
      <c r="F4001" s="134">
        <v>35</v>
      </c>
      <c r="G4001" s="135">
        <v>39</v>
      </c>
      <c r="H4001" s="137">
        <f>IFERROR((Table19[[#This Row],[_202310]]-Table19[[#This Row],[_201910]])/Table19[[#This Row],[_201910]]*1,"")</f>
        <v>0.11428571428571428</v>
      </c>
    </row>
    <row r="4002" spans="1:8">
      <c r="A4002" s="132">
        <v>383190</v>
      </c>
      <c r="B4002" s="133" t="s">
        <v>1152</v>
      </c>
      <c r="C4002" s="134">
        <v>15</v>
      </c>
      <c r="D4002" s="134">
        <v>15</v>
      </c>
      <c r="E4002" s="134">
        <v>6</v>
      </c>
      <c r="F4002" s="134">
        <v>13</v>
      </c>
      <c r="G4002" s="135">
        <v>8</v>
      </c>
      <c r="H4002" s="137">
        <f>IFERROR((Table19[[#This Row],[_202310]]-Table19[[#This Row],[_201910]])/Table19[[#This Row],[_201910]]*1,"")</f>
        <v>-0.46666666666666667</v>
      </c>
    </row>
    <row r="4003" spans="1:8">
      <c r="A4003" s="132">
        <v>383190</v>
      </c>
      <c r="B4003" s="133" t="s">
        <v>1153</v>
      </c>
      <c r="C4003" s="134">
        <v>2</v>
      </c>
      <c r="D4003" s="134">
        <v>1</v>
      </c>
      <c r="E4003" s="134">
        <v>1</v>
      </c>
      <c r="F4003" s="134">
        <v>0</v>
      </c>
      <c r="G4003" s="135">
        <v>1</v>
      </c>
      <c r="H4003" s="137">
        <f>IFERROR((Table19[[#This Row],[_202310]]-Table19[[#This Row],[_201910]])/Table19[[#This Row],[_201910]]*1,"")</f>
        <v>-0.5</v>
      </c>
    </row>
    <row r="4004" spans="1:8">
      <c r="A4004" s="132">
        <v>383190</v>
      </c>
      <c r="B4004" s="133" t="s">
        <v>1154</v>
      </c>
      <c r="C4004" s="134">
        <v>13</v>
      </c>
      <c r="D4004" s="134">
        <v>14</v>
      </c>
      <c r="E4004" s="134">
        <v>4</v>
      </c>
      <c r="F4004" s="134">
        <v>13</v>
      </c>
      <c r="G4004" s="135">
        <v>7</v>
      </c>
      <c r="H4004" s="137">
        <f>IFERROR((Table19[[#This Row],[_202310]]-Table19[[#This Row],[_201910]])/Table19[[#This Row],[_201910]]*1,"")</f>
        <v>-0.46153846153846156</v>
      </c>
    </row>
    <row r="4005" spans="1:8">
      <c r="A4005" s="132">
        <v>383190</v>
      </c>
      <c r="B4005" s="133" t="s">
        <v>1155</v>
      </c>
      <c r="C4005" s="134">
        <v>50</v>
      </c>
      <c r="D4005" s="134">
        <v>54</v>
      </c>
      <c r="E4005" s="134">
        <v>63</v>
      </c>
      <c r="F4005" s="134">
        <v>52</v>
      </c>
      <c r="G4005" s="135">
        <v>53</v>
      </c>
      <c r="H4005" s="137">
        <f>IFERROR((Table19[[#This Row],[_202310]]-Table19[[#This Row],[_201910]])/Table19[[#This Row],[_201910]]*1,"")</f>
        <v>0.06</v>
      </c>
    </row>
    <row r="4006" spans="1:8">
      <c r="A4006" s="132">
        <v>409315</v>
      </c>
      <c r="B4006" s="133" t="s">
        <v>1130</v>
      </c>
      <c r="C4006" s="134">
        <v>4223</v>
      </c>
      <c r="D4006" s="134">
        <v>3836</v>
      </c>
      <c r="E4006" s="134">
        <v>4030</v>
      </c>
      <c r="F4006" s="134">
        <v>3478</v>
      </c>
      <c r="G4006" s="135">
        <v>3205</v>
      </c>
      <c r="H4006" s="137">
        <f>IFERROR((Table19[[#This Row],[_202310]]-Table19[[#This Row],[_201910]])/Table19[[#This Row],[_201910]]*1,"")</f>
        <v>-0.24106085721051385</v>
      </c>
    </row>
    <row r="4007" spans="1:8">
      <c r="A4007" s="132">
        <v>409315</v>
      </c>
      <c r="B4007" s="133" t="s">
        <v>1131</v>
      </c>
      <c r="C4007" s="134">
        <v>1</v>
      </c>
      <c r="D4007" s="134">
        <v>1</v>
      </c>
      <c r="E4007" s="134">
        <v>0</v>
      </c>
      <c r="F4007" s="134">
        <v>1</v>
      </c>
      <c r="G4007" s="135">
        <v>4</v>
      </c>
      <c r="H4007" s="137">
        <f>IFERROR((Table19[[#This Row],[_202310]]-Table19[[#This Row],[_201910]])/Table19[[#This Row],[_201910]]*1,"")</f>
        <v>3</v>
      </c>
    </row>
    <row r="4008" spans="1:8">
      <c r="A4008" s="132">
        <v>409315</v>
      </c>
      <c r="B4008" s="133" t="s">
        <v>1132</v>
      </c>
      <c r="C4008" s="134">
        <v>4222</v>
      </c>
      <c r="D4008" s="134">
        <v>3835</v>
      </c>
      <c r="E4008" s="134">
        <v>4030</v>
      </c>
      <c r="F4008" s="134">
        <v>3477</v>
      </c>
      <c r="G4008" s="135">
        <v>3201</v>
      </c>
      <c r="H4008" s="137">
        <f>IFERROR((Table19[[#This Row],[_202310]]-Table19[[#This Row],[_201910]])/Table19[[#This Row],[_201910]]*1,"")</f>
        <v>-0.24182851729038371</v>
      </c>
    </row>
    <row r="4009" spans="1:8">
      <c r="A4009" s="132">
        <v>409315</v>
      </c>
      <c r="B4009" s="133" t="s">
        <v>1133</v>
      </c>
      <c r="C4009" s="134">
        <v>287</v>
      </c>
      <c r="D4009" s="134">
        <v>274</v>
      </c>
      <c r="E4009" s="134">
        <v>315</v>
      </c>
      <c r="F4009" s="134">
        <v>324</v>
      </c>
      <c r="G4009" s="135">
        <v>331</v>
      </c>
      <c r="H4009" s="137">
        <f>IFERROR((Table19[[#This Row],[_202310]]-Table19[[#This Row],[_201910]])/Table19[[#This Row],[_201910]]*1,"")</f>
        <v>0.15331010452961671</v>
      </c>
    </row>
    <row r="4010" spans="1:8">
      <c r="A4010" s="132">
        <v>409315</v>
      </c>
      <c r="B4010" s="133" t="s">
        <v>1134</v>
      </c>
      <c r="C4010" s="134">
        <v>701</v>
      </c>
      <c r="D4010" s="134">
        <v>696</v>
      </c>
      <c r="E4010" s="134">
        <v>737</v>
      </c>
      <c r="F4010" s="134">
        <v>697</v>
      </c>
      <c r="G4010" s="135">
        <v>715</v>
      </c>
      <c r="H4010" s="137">
        <f>IFERROR((Table19[[#This Row],[_202310]]-Table19[[#This Row],[_201910]])/Table19[[#This Row],[_201910]]*1,"")</f>
        <v>1.9971469329529243E-2</v>
      </c>
    </row>
    <row r="4011" spans="1:8">
      <c r="A4011" s="132">
        <v>409315</v>
      </c>
      <c r="B4011" s="133" t="s">
        <v>1135</v>
      </c>
      <c r="C4011" s="134">
        <v>7</v>
      </c>
      <c r="D4011" s="134">
        <v>6</v>
      </c>
      <c r="E4011" s="134">
        <v>14</v>
      </c>
      <c r="F4011" s="134">
        <v>14</v>
      </c>
      <c r="G4011" s="135">
        <v>16</v>
      </c>
      <c r="H4011" s="137">
        <f>IFERROR((Table19[[#This Row],[_202310]]-Table19[[#This Row],[_201910]])/Table19[[#This Row],[_201910]]*1,"")</f>
        <v>1.2857142857142858</v>
      </c>
    </row>
    <row r="4012" spans="1:8">
      <c r="A4012" s="132">
        <v>409315</v>
      </c>
      <c r="B4012" s="133" t="s">
        <v>1136</v>
      </c>
      <c r="C4012" s="134">
        <v>995</v>
      </c>
      <c r="D4012" s="134">
        <v>976</v>
      </c>
      <c r="E4012" s="134">
        <v>1066</v>
      </c>
      <c r="F4012" s="134">
        <v>1035</v>
      </c>
      <c r="G4012" s="135">
        <v>1062</v>
      </c>
      <c r="H4012" s="137">
        <f>IFERROR((Table19[[#This Row],[_202310]]-Table19[[#This Row],[_201910]])/Table19[[#This Row],[_201910]]*1,"")</f>
        <v>6.733668341708543E-2</v>
      </c>
    </row>
    <row r="4013" spans="1:8">
      <c r="A4013" s="132">
        <v>409315</v>
      </c>
      <c r="B4013" s="133" t="s">
        <v>1137</v>
      </c>
      <c r="C4013" s="134">
        <v>24</v>
      </c>
      <c r="D4013" s="134">
        <v>25</v>
      </c>
      <c r="E4013" s="134">
        <v>26</v>
      </c>
      <c r="F4013" s="134">
        <v>30</v>
      </c>
      <c r="G4013" s="135">
        <v>33</v>
      </c>
      <c r="H4013" s="137">
        <f>IFERROR((Table19[[#This Row],[_202310]]-Table19[[#This Row],[_201910]])/Table19[[#This Row],[_201910]]*1,"")</f>
        <v>0.375</v>
      </c>
    </row>
    <row r="4014" spans="1:8">
      <c r="A4014" s="132">
        <v>409315</v>
      </c>
      <c r="B4014" s="133" t="s">
        <v>1138</v>
      </c>
      <c r="C4014" s="134">
        <v>329</v>
      </c>
      <c r="D4014" s="134">
        <v>304</v>
      </c>
      <c r="E4014" s="134">
        <v>323</v>
      </c>
      <c r="F4014" s="134">
        <v>325</v>
      </c>
      <c r="G4014" s="135">
        <v>331</v>
      </c>
      <c r="H4014" s="137">
        <f>IFERROR((Table19[[#This Row],[_202310]]-Table19[[#This Row],[_201910]])/Table19[[#This Row],[_201910]]*1,"")</f>
        <v>6.0790273556231003E-3</v>
      </c>
    </row>
    <row r="4015" spans="1:8">
      <c r="A4015" s="132">
        <v>409315</v>
      </c>
      <c r="B4015" s="133" t="s">
        <v>1139</v>
      </c>
      <c r="C4015" s="134">
        <v>925</v>
      </c>
      <c r="D4015" s="134">
        <v>920</v>
      </c>
      <c r="E4015" s="134">
        <v>948</v>
      </c>
      <c r="F4015" s="134">
        <v>876</v>
      </c>
      <c r="G4015" s="135">
        <v>814</v>
      </c>
      <c r="H4015" s="137">
        <f>IFERROR((Table19[[#This Row],[_202310]]-Table19[[#This Row],[_201910]])/Table19[[#This Row],[_201910]]*1,"")</f>
        <v>-0.12</v>
      </c>
    </row>
    <row r="4016" spans="1:8">
      <c r="A4016" s="132">
        <v>409315</v>
      </c>
      <c r="B4016" s="133" t="s">
        <v>1140</v>
      </c>
      <c r="C4016" s="134">
        <v>35</v>
      </c>
      <c r="D4016" s="134">
        <v>42</v>
      </c>
      <c r="E4016" s="134">
        <v>52</v>
      </c>
      <c r="F4016" s="134">
        <v>51</v>
      </c>
      <c r="G4016" s="135">
        <v>50</v>
      </c>
      <c r="H4016" s="137">
        <f>IFERROR((Table19[[#This Row],[_202310]]-Table19[[#This Row],[_201910]])/Table19[[#This Row],[_201910]]*1,"")</f>
        <v>0.42857142857142855</v>
      </c>
    </row>
    <row r="4017" spans="1:8">
      <c r="A4017" s="132">
        <v>409315</v>
      </c>
      <c r="B4017" s="133" t="s">
        <v>1141</v>
      </c>
      <c r="C4017" s="134">
        <v>1289</v>
      </c>
      <c r="D4017" s="134">
        <v>1266</v>
      </c>
      <c r="E4017" s="134">
        <v>1323</v>
      </c>
      <c r="F4017" s="134">
        <v>1252</v>
      </c>
      <c r="G4017" s="135">
        <v>1195</v>
      </c>
      <c r="H4017" s="137">
        <f>IFERROR((Table19[[#This Row],[_202310]]-Table19[[#This Row],[_201910]])/Table19[[#This Row],[_201910]]*1,"")</f>
        <v>-7.2924747866563222E-2</v>
      </c>
    </row>
    <row r="4018" spans="1:8">
      <c r="A4018" s="132">
        <v>409315</v>
      </c>
      <c r="B4018" s="133" t="s">
        <v>1142</v>
      </c>
      <c r="C4018" s="134">
        <v>31</v>
      </c>
      <c r="D4018" s="134">
        <v>33</v>
      </c>
      <c r="E4018" s="134">
        <v>33</v>
      </c>
      <c r="F4018" s="134">
        <v>36</v>
      </c>
      <c r="G4018" s="135">
        <v>37</v>
      </c>
      <c r="H4018" s="137">
        <f>IFERROR((Table19[[#This Row],[_202310]]-Table19[[#This Row],[_201910]])/Table19[[#This Row],[_201910]]*1,"")</f>
        <v>0.19354838709677419</v>
      </c>
    </row>
    <row r="4019" spans="1:8">
      <c r="A4019" s="132">
        <v>409315</v>
      </c>
      <c r="B4019" s="133" t="s">
        <v>1143</v>
      </c>
      <c r="C4019" s="134">
        <v>359</v>
      </c>
      <c r="D4019" s="134">
        <v>317</v>
      </c>
      <c r="E4019" s="134">
        <v>321</v>
      </c>
      <c r="F4019" s="134">
        <v>320</v>
      </c>
      <c r="G4019" s="135">
        <v>335</v>
      </c>
      <c r="H4019" s="137">
        <f>IFERROR((Table19[[#This Row],[_202310]]-Table19[[#This Row],[_201910]])/Table19[[#This Row],[_201910]]*1,"")</f>
        <v>-6.6852367688022288E-2</v>
      </c>
    </row>
    <row r="4020" spans="1:8">
      <c r="A4020" s="132">
        <v>409315</v>
      </c>
      <c r="B4020" s="133" t="s">
        <v>1144</v>
      </c>
      <c r="C4020" s="134">
        <v>1034</v>
      </c>
      <c r="D4020" s="134">
        <v>1012</v>
      </c>
      <c r="E4020" s="134">
        <v>1017</v>
      </c>
      <c r="F4020" s="134">
        <v>932</v>
      </c>
      <c r="G4020" s="135">
        <v>867</v>
      </c>
      <c r="H4020" s="137">
        <f>IFERROR((Table19[[#This Row],[_202310]]-Table19[[#This Row],[_201910]])/Table19[[#This Row],[_201910]]*1,"")</f>
        <v>-0.16150870406189555</v>
      </c>
    </row>
    <row r="4021" spans="1:8">
      <c r="A4021" s="132">
        <v>409315</v>
      </c>
      <c r="B4021" s="133" t="s">
        <v>1145</v>
      </c>
      <c r="C4021" s="134">
        <v>54</v>
      </c>
      <c r="D4021" s="134">
        <v>71</v>
      </c>
      <c r="E4021" s="134">
        <v>91</v>
      </c>
      <c r="F4021" s="134">
        <v>61</v>
      </c>
      <c r="G4021" s="135">
        <v>66</v>
      </c>
      <c r="H4021" s="137">
        <f>IFERROR((Table19[[#This Row],[_202310]]-Table19[[#This Row],[_201910]])/Table19[[#This Row],[_201910]]*1,"")</f>
        <v>0.22222222222222221</v>
      </c>
    </row>
    <row r="4022" spans="1:8">
      <c r="A4022" s="132">
        <v>409315</v>
      </c>
      <c r="B4022" s="133" t="s">
        <v>1146</v>
      </c>
      <c r="C4022" s="134">
        <v>1447</v>
      </c>
      <c r="D4022" s="134">
        <v>1400</v>
      </c>
      <c r="E4022" s="134">
        <v>1429</v>
      </c>
      <c r="F4022" s="134">
        <v>1313</v>
      </c>
      <c r="G4022" s="135">
        <v>1268</v>
      </c>
      <c r="H4022" s="137">
        <f>IFERROR((Table19[[#This Row],[_202310]]-Table19[[#This Row],[_201910]])/Table19[[#This Row],[_201910]]*1,"")</f>
        <v>-0.12370421561852107</v>
      </c>
    </row>
    <row r="4023" spans="1:8">
      <c r="A4023" s="132">
        <v>409315</v>
      </c>
      <c r="B4023" s="133" t="s">
        <v>1147</v>
      </c>
      <c r="C4023" s="134">
        <v>142</v>
      </c>
      <c r="D4023" s="134">
        <v>151</v>
      </c>
      <c r="E4023" s="134">
        <v>152</v>
      </c>
      <c r="F4023" s="134">
        <v>110</v>
      </c>
      <c r="G4023" s="135">
        <v>62</v>
      </c>
      <c r="H4023" s="137">
        <f>IFERROR((Table19[[#This Row],[_202310]]-Table19[[#This Row],[_201910]])/Table19[[#This Row],[_201910]]*1,"")</f>
        <v>-0.56338028169014087</v>
      </c>
    </row>
    <row r="4024" spans="1:8">
      <c r="A4024" s="132">
        <v>409315</v>
      </c>
      <c r="B4024" s="133" t="s">
        <v>1148</v>
      </c>
      <c r="C4024" s="134">
        <v>513</v>
      </c>
      <c r="D4024" s="134">
        <v>464</v>
      </c>
      <c r="E4024" s="134">
        <v>549</v>
      </c>
      <c r="F4024" s="134">
        <v>479</v>
      </c>
      <c r="G4024" s="135">
        <v>382</v>
      </c>
      <c r="H4024" s="137">
        <f>IFERROR((Table19[[#This Row],[_202310]]-Table19[[#This Row],[_201910]])/Table19[[#This Row],[_201910]]*1,"")</f>
        <v>-0.2553606237816764</v>
      </c>
    </row>
    <row r="4025" spans="1:8">
      <c r="A4025" s="132">
        <v>409315</v>
      </c>
      <c r="B4025" s="133" t="s">
        <v>1149</v>
      </c>
      <c r="C4025" s="134">
        <v>2120</v>
      </c>
      <c r="D4025" s="134">
        <v>1820</v>
      </c>
      <c r="E4025" s="134">
        <v>1900</v>
      </c>
      <c r="F4025" s="134">
        <v>1575</v>
      </c>
      <c r="G4025" s="135">
        <v>1489</v>
      </c>
      <c r="H4025" s="137">
        <f>IFERROR((Table19[[#This Row],[_202310]]-Table19[[#This Row],[_201910]])/Table19[[#This Row],[_201910]]*1,"")</f>
        <v>-0.29764150943396228</v>
      </c>
    </row>
    <row r="4026" spans="1:8">
      <c r="A4026" s="132">
        <v>409315</v>
      </c>
      <c r="B4026" s="133" t="s">
        <v>1150</v>
      </c>
      <c r="C4026" s="134">
        <v>2775</v>
      </c>
      <c r="D4026" s="134">
        <v>2435</v>
      </c>
      <c r="E4026" s="134">
        <v>2601</v>
      </c>
      <c r="F4026" s="134">
        <v>2164</v>
      </c>
      <c r="G4026" s="135">
        <v>1933</v>
      </c>
      <c r="H4026" s="137">
        <f>IFERROR((Table19[[#This Row],[_202310]]-Table19[[#This Row],[_201910]])/Table19[[#This Row],[_201910]]*1,"")</f>
        <v>-0.30342342342342343</v>
      </c>
    </row>
    <row r="4027" spans="1:8">
      <c r="A4027" s="132">
        <v>409315</v>
      </c>
      <c r="B4027" s="133" t="s">
        <v>1151</v>
      </c>
      <c r="C4027" s="134">
        <v>34</v>
      </c>
      <c r="D4027" s="134">
        <v>37</v>
      </c>
      <c r="E4027" s="134">
        <v>35</v>
      </c>
      <c r="F4027" s="134">
        <v>38</v>
      </c>
      <c r="G4027" s="135">
        <v>40</v>
      </c>
      <c r="H4027" s="137">
        <f>IFERROR((Table19[[#This Row],[_202310]]-Table19[[#This Row],[_201910]])/Table19[[#This Row],[_201910]]*1,"")</f>
        <v>0.17647058823529413</v>
      </c>
    </row>
    <row r="4028" spans="1:8">
      <c r="A4028" s="132">
        <v>409315</v>
      </c>
      <c r="B4028" s="133" t="s">
        <v>1152</v>
      </c>
      <c r="C4028" s="134">
        <v>16</v>
      </c>
      <c r="D4028" s="134">
        <v>16</v>
      </c>
      <c r="E4028" s="134">
        <v>17</v>
      </c>
      <c r="F4028" s="134">
        <v>17</v>
      </c>
      <c r="G4028" s="135">
        <v>14</v>
      </c>
      <c r="H4028" s="137">
        <f>IFERROR((Table19[[#This Row],[_202310]]-Table19[[#This Row],[_201910]])/Table19[[#This Row],[_201910]]*1,"")</f>
        <v>-0.125</v>
      </c>
    </row>
    <row r="4029" spans="1:8">
      <c r="A4029" s="132">
        <v>409315</v>
      </c>
      <c r="B4029" s="133" t="s">
        <v>1153</v>
      </c>
      <c r="C4029" s="134">
        <v>3</v>
      </c>
      <c r="D4029" s="134">
        <v>4</v>
      </c>
      <c r="E4029" s="134">
        <v>4</v>
      </c>
      <c r="F4029" s="134">
        <v>3</v>
      </c>
      <c r="G4029" s="135">
        <v>2</v>
      </c>
      <c r="H4029" s="137">
        <f>IFERROR((Table19[[#This Row],[_202310]]-Table19[[#This Row],[_201910]])/Table19[[#This Row],[_201910]]*1,"")</f>
        <v>-0.33333333333333331</v>
      </c>
    </row>
    <row r="4030" spans="1:8">
      <c r="A4030" s="132">
        <v>409315</v>
      </c>
      <c r="B4030" s="133" t="s">
        <v>1154</v>
      </c>
      <c r="C4030" s="134">
        <v>12</v>
      </c>
      <c r="D4030" s="134">
        <v>12</v>
      </c>
      <c r="E4030" s="134">
        <v>14</v>
      </c>
      <c r="F4030" s="134">
        <v>14</v>
      </c>
      <c r="G4030" s="135">
        <v>12</v>
      </c>
      <c r="H4030" s="137">
        <f>IFERROR((Table19[[#This Row],[_202310]]-Table19[[#This Row],[_201910]])/Table19[[#This Row],[_201910]]*1,"")</f>
        <v>0</v>
      </c>
    </row>
    <row r="4031" spans="1:8">
      <c r="A4031" s="132">
        <v>409315</v>
      </c>
      <c r="B4031" s="133" t="s">
        <v>1155</v>
      </c>
      <c r="C4031" s="134">
        <v>50</v>
      </c>
      <c r="D4031" s="134">
        <v>47</v>
      </c>
      <c r="E4031" s="134">
        <v>47</v>
      </c>
      <c r="F4031" s="134">
        <v>45</v>
      </c>
      <c r="G4031" s="135">
        <v>47</v>
      </c>
      <c r="H4031" s="137">
        <f>IFERROR((Table19[[#This Row],[_202310]]-Table19[[#This Row],[_201910]])/Table19[[#This Row],[_201910]]*1,"")</f>
        <v>-0.06</v>
      </c>
    </row>
    <row r="4032" spans="1:8">
      <c r="A4032" s="132">
        <v>413617</v>
      </c>
      <c r="B4032" s="133" t="s">
        <v>1130</v>
      </c>
      <c r="C4032" s="134">
        <v>115</v>
      </c>
      <c r="D4032" s="134">
        <v>78</v>
      </c>
      <c r="E4032" s="134">
        <v>63</v>
      </c>
      <c r="F4032" s="134">
        <v>63</v>
      </c>
      <c r="G4032" s="135">
        <v>57</v>
      </c>
      <c r="H4032" s="137">
        <f>IFERROR((Table19[[#This Row],[_202310]]-Table19[[#This Row],[_201910]])/Table19[[#This Row],[_201910]]*1,"")</f>
        <v>-0.5043478260869565</v>
      </c>
    </row>
    <row r="4033" spans="1:8">
      <c r="A4033" s="132">
        <v>413617</v>
      </c>
      <c r="B4033" s="133" t="s">
        <v>1131</v>
      </c>
      <c r="C4033" s="134">
        <v>1</v>
      </c>
      <c r="D4033" s="134">
        <v>1</v>
      </c>
      <c r="E4033" s="134">
        <v>1</v>
      </c>
      <c r="F4033" s="134">
        <v>0</v>
      </c>
      <c r="G4033" s="135">
        <v>0</v>
      </c>
      <c r="H4033" s="137">
        <f>IFERROR((Table19[[#This Row],[_202310]]-Table19[[#This Row],[_201910]])/Table19[[#This Row],[_201910]]*1,"")</f>
        <v>-1</v>
      </c>
    </row>
    <row r="4034" spans="1:8">
      <c r="A4034" s="132">
        <v>413617</v>
      </c>
      <c r="B4034" s="133" t="s">
        <v>1132</v>
      </c>
      <c r="C4034" s="134">
        <v>114</v>
      </c>
      <c r="D4034" s="134">
        <v>77</v>
      </c>
      <c r="E4034" s="134">
        <v>62</v>
      </c>
      <c r="F4034" s="134">
        <v>63</v>
      </c>
      <c r="G4034" s="135">
        <v>57</v>
      </c>
      <c r="H4034" s="137">
        <f>IFERROR((Table19[[#This Row],[_202310]]-Table19[[#This Row],[_201910]])/Table19[[#This Row],[_201910]]*1,"")</f>
        <v>-0.5</v>
      </c>
    </row>
    <row r="4035" spans="1:8">
      <c r="A4035" s="132">
        <v>413617</v>
      </c>
      <c r="B4035" s="133" t="s">
        <v>1133</v>
      </c>
      <c r="C4035" s="134">
        <v>15</v>
      </c>
      <c r="D4035" s="134">
        <v>6</v>
      </c>
      <c r="E4035" s="134">
        <v>13</v>
      </c>
      <c r="F4035" s="134">
        <v>7</v>
      </c>
      <c r="G4035" s="135">
        <v>8</v>
      </c>
      <c r="H4035" s="137">
        <f>IFERROR((Table19[[#This Row],[_202310]]-Table19[[#This Row],[_201910]])/Table19[[#This Row],[_201910]]*1,"")</f>
        <v>-0.46666666666666667</v>
      </c>
    </row>
    <row r="4036" spans="1:8">
      <c r="A4036" s="132">
        <v>413617</v>
      </c>
      <c r="B4036" s="133" t="s">
        <v>1134</v>
      </c>
      <c r="C4036" s="134">
        <v>5</v>
      </c>
      <c r="D4036" s="134">
        <v>6</v>
      </c>
      <c r="E4036" s="134">
        <v>8</v>
      </c>
      <c r="F4036" s="134">
        <v>4</v>
      </c>
      <c r="G4036" s="135">
        <v>7</v>
      </c>
      <c r="H4036" s="137">
        <f>IFERROR((Table19[[#This Row],[_202310]]-Table19[[#This Row],[_201910]])/Table19[[#This Row],[_201910]]*1,"")</f>
        <v>0.4</v>
      </c>
    </row>
    <row r="4037" spans="1:8">
      <c r="A4037" s="132">
        <v>413617</v>
      </c>
      <c r="B4037" s="133" t="s">
        <v>1135</v>
      </c>
      <c r="C4037" s="134">
        <v>0</v>
      </c>
      <c r="D4037" s="134">
        <v>0</v>
      </c>
      <c r="E4037" s="134">
        <v>0</v>
      </c>
      <c r="F4037" s="134">
        <v>0</v>
      </c>
      <c r="G4037" s="135">
        <v>0</v>
      </c>
      <c r="H4037" s="137" t="str">
        <f>IFERROR((Table19[[#This Row],[_202310]]-Table19[[#This Row],[_201910]])/Table19[[#This Row],[_201910]]*1,"")</f>
        <v/>
      </c>
    </row>
    <row r="4038" spans="1:8">
      <c r="A4038" s="132">
        <v>413617</v>
      </c>
      <c r="B4038" s="133" t="s">
        <v>1136</v>
      </c>
      <c r="C4038" s="134">
        <v>20</v>
      </c>
      <c r="D4038" s="134">
        <v>12</v>
      </c>
      <c r="E4038" s="134">
        <v>21</v>
      </c>
      <c r="F4038" s="134">
        <v>11</v>
      </c>
      <c r="G4038" s="135">
        <v>15</v>
      </c>
      <c r="H4038" s="137">
        <f>IFERROR((Table19[[#This Row],[_202310]]-Table19[[#This Row],[_201910]])/Table19[[#This Row],[_201910]]*1,"")</f>
        <v>-0.25</v>
      </c>
    </row>
    <row r="4039" spans="1:8">
      <c r="A4039" s="132">
        <v>413617</v>
      </c>
      <c r="B4039" s="133" t="s">
        <v>1137</v>
      </c>
      <c r="C4039" s="134">
        <v>18</v>
      </c>
      <c r="D4039" s="134">
        <v>16</v>
      </c>
      <c r="E4039" s="134">
        <v>34</v>
      </c>
      <c r="F4039" s="134">
        <v>17</v>
      </c>
      <c r="G4039" s="135">
        <v>26</v>
      </c>
      <c r="H4039" s="137">
        <f>IFERROR((Table19[[#This Row],[_202310]]-Table19[[#This Row],[_201910]])/Table19[[#This Row],[_201910]]*1,"")</f>
        <v>0.44444444444444442</v>
      </c>
    </row>
    <row r="4040" spans="1:8">
      <c r="A4040" s="132">
        <v>413617</v>
      </c>
      <c r="B4040" s="133" t="s">
        <v>1138</v>
      </c>
      <c r="C4040" s="134">
        <v>15</v>
      </c>
      <c r="D4040" s="134">
        <v>6</v>
      </c>
      <c r="E4040" s="134">
        <v>13</v>
      </c>
      <c r="F4040" s="134">
        <v>7</v>
      </c>
      <c r="G4040" s="135">
        <v>8</v>
      </c>
      <c r="H4040" s="137">
        <f>IFERROR((Table19[[#This Row],[_202310]]-Table19[[#This Row],[_201910]])/Table19[[#This Row],[_201910]]*1,"")</f>
        <v>-0.46666666666666667</v>
      </c>
    </row>
    <row r="4041" spans="1:8">
      <c r="A4041" s="132">
        <v>413617</v>
      </c>
      <c r="B4041" s="133" t="s">
        <v>1139</v>
      </c>
      <c r="C4041" s="134">
        <v>6</v>
      </c>
      <c r="D4041" s="134">
        <v>8</v>
      </c>
      <c r="E4041" s="134">
        <v>8</v>
      </c>
      <c r="F4041" s="134">
        <v>5</v>
      </c>
      <c r="G4041" s="135">
        <v>8</v>
      </c>
      <c r="H4041" s="137">
        <f>IFERROR((Table19[[#This Row],[_202310]]-Table19[[#This Row],[_201910]])/Table19[[#This Row],[_201910]]*1,"")</f>
        <v>0.33333333333333331</v>
      </c>
    </row>
    <row r="4042" spans="1:8">
      <c r="A4042" s="132">
        <v>413617</v>
      </c>
      <c r="B4042" s="133" t="s">
        <v>1140</v>
      </c>
      <c r="C4042" s="134">
        <v>1</v>
      </c>
      <c r="D4042" s="134">
        <v>1</v>
      </c>
      <c r="E4042" s="134">
        <v>0</v>
      </c>
      <c r="F4042" s="134">
        <v>1</v>
      </c>
      <c r="G4042" s="135">
        <v>2</v>
      </c>
      <c r="H4042" s="137">
        <f>IFERROR((Table19[[#This Row],[_202310]]-Table19[[#This Row],[_201910]])/Table19[[#This Row],[_201910]]*1,"")</f>
        <v>1</v>
      </c>
    </row>
    <row r="4043" spans="1:8">
      <c r="A4043" s="132">
        <v>413617</v>
      </c>
      <c r="B4043" s="133" t="s">
        <v>1141</v>
      </c>
      <c r="C4043" s="134">
        <v>22</v>
      </c>
      <c r="D4043" s="134">
        <v>15</v>
      </c>
      <c r="E4043" s="134">
        <v>21</v>
      </c>
      <c r="F4043" s="134">
        <v>13</v>
      </c>
      <c r="G4043" s="135">
        <v>18</v>
      </c>
      <c r="H4043" s="137">
        <f>IFERROR((Table19[[#This Row],[_202310]]-Table19[[#This Row],[_201910]])/Table19[[#This Row],[_201910]]*1,"")</f>
        <v>-0.18181818181818182</v>
      </c>
    </row>
    <row r="4044" spans="1:8">
      <c r="A4044" s="132">
        <v>413617</v>
      </c>
      <c r="B4044" s="133" t="s">
        <v>1142</v>
      </c>
      <c r="C4044" s="134">
        <v>19</v>
      </c>
      <c r="D4044" s="134">
        <v>19</v>
      </c>
      <c r="E4044" s="134">
        <v>34</v>
      </c>
      <c r="F4044" s="134">
        <v>21</v>
      </c>
      <c r="G4044" s="135">
        <v>32</v>
      </c>
      <c r="H4044" s="137">
        <f>IFERROR((Table19[[#This Row],[_202310]]-Table19[[#This Row],[_201910]])/Table19[[#This Row],[_201910]]*1,"")</f>
        <v>0.68421052631578949</v>
      </c>
    </row>
    <row r="4045" spans="1:8">
      <c r="A4045" s="132">
        <v>413617</v>
      </c>
      <c r="B4045" s="133" t="s">
        <v>1143</v>
      </c>
      <c r="C4045" s="134">
        <v>16</v>
      </c>
      <c r="D4045" s="134">
        <v>6</v>
      </c>
      <c r="E4045" s="134">
        <v>13</v>
      </c>
      <c r="F4045" s="134">
        <v>7</v>
      </c>
      <c r="G4045" s="135">
        <v>8</v>
      </c>
      <c r="H4045" s="137">
        <f>IFERROR((Table19[[#This Row],[_202310]]-Table19[[#This Row],[_201910]])/Table19[[#This Row],[_201910]]*1,"")</f>
        <v>-0.5</v>
      </c>
    </row>
    <row r="4046" spans="1:8">
      <c r="A4046" s="132">
        <v>413617</v>
      </c>
      <c r="B4046" s="133" t="s">
        <v>1144</v>
      </c>
      <c r="C4046" s="134">
        <v>8</v>
      </c>
      <c r="D4046" s="134">
        <v>7</v>
      </c>
      <c r="E4046" s="134">
        <v>8</v>
      </c>
      <c r="F4046" s="134">
        <v>5</v>
      </c>
      <c r="G4046" s="135">
        <v>8</v>
      </c>
      <c r="H4046" s="137">
        <f>IFERROR((Table19[[#This Row],[_202310]]-Table19[[#This Row],[_201910]])/Table19[[#This Row],[_201910]]*1,"")</f>
        <v>0</v>
      </c>
    </row>
    <row r="4047" spans="1:8">
      <c r="A4047" s="132">
        <v>413617</v>
      </c>
      <c r="B4047" s="133" t="s">
        <v>1145</v>
      </c>
      <c r="C4047" s="134">
        <v>1</v>
      </c>
      <c r="D4047" s="134">
        <v>2</v>
      </c>
      <c r="E4047" s="134">
        <v>1</v>
      </c>
      <c r="F4047" s="134">
        <v>1</v>
      </c>
      <c r="G4047" s="135">
        <v>2</v>
      </c>
      <c r="H4047" s="137">
        <f>IFERROR((Table19[[#This Row],[_202310]]-Table19[[#This Row],[_201910]])/Table19[[#This Row],[_201910]]*1,"")</f>
        <v>1</v>
      </c>
    </row>
    <row r="4048" spans="1:8">
      <c r="A4048" s="132">
        <v>413617</v>
      </c>
      <c r="B4048" s="133" t="s">
        <v>1146</v>
      </c>
      <c r="C4048" s="134">
        <v>25</v>
      </c>
      <c r="D4048" s="134">
        <v>15</v>
      </c>
      <c r="E4048" s="134">
        <v>22</v>
      </c>
      <c r="F4048" s="134">
        <v>13</v>
      </c>
      <c r="G4048" s="135">
        <v>18</v>
      </c>
      <c r="H4048" s="137">
        <f>IFERROR((Table19[[#This Row],[_202310]]-Table19[[#This Row],[_201910]])/Table19[[#This Row],[_201910]]*1,"")</f>
        <v>-0.28000000000000003</v>
      </c>
    </row>
    <row r="4049" spans="1:8">
      <c r="A4049" s="132">
        <v>413617</v>
      </c>
      <c r="B4049" s="133" t="s">
        <v>1147</v>
      </c>
      <c r="C4049" s="134">
        <v>1</v>
      </c>
      <c r="D4049" s="134">
        <v>5</v>
      </c>
      <c r="E4049" s="134">
        <v>2</v>
      </c>
      <c r="F4049" s="134">
        <v>1</v>
      </c>
      <c r="G4049" s="135">
        <v>1</v>
      </c>
      <c r="H4049" s="137">
        <f>IFERROR((Table19[[#This Row],[_202310]]-Table19[[#This Row],[_201910]])/Table19[[#This Row],[_201910]]*1,"")</f>
        <v>0</v>
      </c>
    </row>
    <row r="4050" spans="1:8">
      <c r="A4050" s="132">
        <v>413617</v>
      </c>
      <c r="B4050" s="133" t="s">
        <v>1148</v>
      </c>
      <c r="C4050" s="134">
        <v>6</v>
      </c>
      <c r="D4050" s="134">
        <v>5</v>
      </c>
      <c r="E4050" s="134">
        <v>7</v>
      </c>
      <c r="F4050" s="134">
        <v>0</v>
      </c>
      <c r="G4050" s="135">
        <v>0</v>
      </c>
      <c r="H4050" s="137">
        <f>IFERROR((Table19[[#This Row],[_202310]]-Table19[[#This Row],[_201910]])/Table19[[#This Row],[_201910]]*1,"")</f>
        <v>-1</v>
      </c>
    </row>
    <row r="4051" spans="1:8">
      <c r="A4051" s="132">
        <v>413617</v>
      </c>
      <c r="B4051" s="133" t="s">
        <v>1149</v>
      </c>
      <c r="C4051" s="134">
        <v>82</v>
      </c>
      <c r="D4051" s="134">
        <v>52</v>
      </c>
      <c r="E4051" s="134">
        <v>31</v>
      </c>
      <c r="F4051" s="134">
        <v>49</v>
      </c>
      <c r="G4051" s="135">
        <v>38</v>
      </c>
      <c r="H4051" s="137">
        <f>IFERROR((Table19[[#This Row],[_202310]]-Table19[[#This Row],[_201910]])/Table19[[#This Row],[_201910]]*1,"")</f>
        <v>-0.53658536585365857</v>
      </c>
    </row>
    <row r="4052" spans="1:8">
      <c r="A4052" s="132">
        <v>413617</v>
      </c>
      <c r="B4052" s="133" t="s">
        <v>1150</v>
      </c>
      <c r="C4052" s="134">
        <v>89</v>
      </c>
      <c r="D4052" s="134">
        <v>62</v>
      </c>
      <c r="E4052" s="134">
        <v>40</v>
      </c>
      <c r="F4052" s="134">
        <v>50</v>
      </c>
      <c r="G4052" s="135">
        <v>39</v>
      </c>
      <c r="H4052" s="137">
        <f>IFERROR((Table19[[#This Row],[_202310]]-Table19[[#This Row],[_201910]])/Table19[[#This Row],[_201910]]*1,"")</f>
        <v>-0.5617977528089888</v>
      </c>
    </row>
    <row r="4053" spans="1:8">
      <c r="A4053" s="132">
        <v>413617</v>
      </c>
      <c r="B4053" s="133" t="s">
        <v>1151</v>
      </c>
      <c r="C4053" s="134">
        <v>22</v>
      </c>
      <c r="D4053" s="134">
        <v>19</v>
      </c>
      <c r="E4053" s="134">
        <v>35</v>
      </c>
      <c r="F4053" s="134">
        <v>21</v>
      </c>
      <c r="G4053" s="135">
        <v>32</v>
      </c>
      <c r="H4053" s="137">
        <f>IFERROR((Table19[[#This Row],[_202310]]-Table19[[#This Row],[_201910]])/Table19[[#This Row],[_201910]]*1,"")</f>
        <v>0.45454545454545453</v>
      </c>
    </row>
    <row r="4054" spans="1:8">
      <c r="A4054" s="132">
        <v>413617</v>
      </c>
      <c r="B4054" s="133" t="s">
        <v>1152</v>
      </c>
      <c r="C4054" s="134">
        <v>6</v>
      </c>
      <c r="D4054" s="134">
        <v>13</v>
      </c>
      <c r="E4054" s="134">
        <v>15</v>
      </c>
      <c r="F4054" s="134">
        <v>2</v>
      </c>
      <c r="G4054" s="135">
        <v>2</v>
      </c>
      <c r="H4054" s="137">
        <f>IFERROR((Table19[[#This Row],[_202310]]-Table19[[#This Row],[_201910]])/Table19[[#This Row],[_201910]]*1,"")</f>
        <v>-0.66666666666666663</v>
      </c>
    </row>
    <row r="4055" spans="1:8">
      <c r="A4055" s="132">
        <v>413617</v>
      </c>
      <c r="B4055" s="133" t="s">
        <v>1153</v>
      </c>
      <c r="C4055" s="134">
        <v>1</v>
      </c>
      <c r="D4055" s="134">
        <v>6</v>
      </c>
      <c r="E4055" s="134">
        <v>3</v>
      </c>
      <c r="F4055" s="134">
        <v>2</v>
      </c>
      <c r="G4055" s="135">
        <v>2</v>
      </c>
      <c r="H4055" s="137">
        <f>IFERROR((Table19[[#This Row],[_202310]]-Table19[[#This Row],[_201910]])/Table19[[#This Row],[_201910]]*1,"")</f>
        <v>1</v>
      </c>
    </row>
    <row r="4056" spans="1:8">
      <c r="A4056" s="132">
        <v>413617</v>
      </c>
      <c r="B4056" s="133" t="s">
        <v>1154</v>
      </c>
      <c r="C4056" s="134">
        <v>5</v>
      </c>
      <c r="D4056" s="134">
        <v>6</v>
      </c>
      <c r="E4056" s="134">
        <v>11</v>
      </c>
      <c r="F4056" s="134">
        <v>0</v>
      </c>
      <c r="G4056" s="135">
        <v>0</v>
      </c>
      <c r="H4056" s="137">
        <f>IFERROR((Table19[[#This Row],[_202310]]-Table19[[#This Row],[_201910]])/Table19[[#This Row],[_201910]]*1,"")</f>
        <v>-1</v>
      </c>
    </row>
    <row r="4057" spans="1:8">
      <c r="A4057" s="132">
        <v>413617</v>
      </c>
      <c r="B4057" s="133" t="s">
        <v>1155</v>
      </c>
      <c r="C4057" s="134">
        <v>72</v>
      </c>
      <c r="D4057" s="134">
        <v>68</v>
      </c>
      <c r="E4057" s="134">
        <v>50</v>
      </c>
      <c r="F4057" s="134">
        <v>78</v>
      </c>
      <c r="G4057" s="135">
        <v>67</v>
      </c>
      <c r="H4057" s="137">
        <f>IFERROR((Table19[[#This Row],[_202310]]-Table19[[#This Row],[_201910]])/Table19[[#This Row],[_201910]]*1,"")</f>
        <v>-6.9444444444444448E-2</v>
      </c>
    </row>
    <row r="4058" spans="1:8">
      <c r="A4058" s="132">
        <v>413626</v>
      </c>
      <c r="B4058" s="133" t="s">
        <v>1130</v>
      </c>
      <c r="C4058" s="134">
        <v>105</v>
      </c>
      <c r="D4058" s="134">
        <v>97</v>
      </c>
      <c r="E4058" s="134">
        <v>119</v>
      </c>
      <c r="F4058" s="134">
        <v>119</v>
      </c>
      <c r="G4058" s="135">
        <v>169</v>
      </c>
      <c r="H4058" s="137">
        <f>IFERROR((Table19[[#This Row],[_202310]]-Table19[[#This Row],[_201910]])/Table19[[#This Row],[_201910]]*1,"")</f>
        <v>0.60952380952380958</v>
      </c>
    </row>
    <row r="4059" spans="1:8">
      <c r="A4059" s="132">
        <v>413626</v>
      </c>
      <c r="B4059" s="133" t="s">
        <v>1131</v>
      </c>
      <c r="C4059" s="134">
        <v>0</v>
      </c>
      <c r="D4059" s="134">
        <v>2</v>
      </c>
      <c r="E4059" s="134">
        <v>0</v>
      </c>
      <c r="F4059" s="134">
        <v>0</v>
      </c>
      <c r="G4059" s="135">
        <v>0</v>
      </c>
      <c r="H4059" s="137" t="str">
        <f>IFERROR((Table19[[#This Row],[_202310]]-Table19[[#This Row],[_201910]])/Table19[[#This Row],[_201910]]*1,"")</f>
        <v/>
      </c>
    </row>
    <row r="4060" spans="1:8">
      <c r="A4060" s="132">
        <v>413626</v>
      </c>
      <c r="B4060" s="133" t="s">
        <v>1132</v>
      </c>
      <c r="C4060" s="134">
        <v>105</v>
      </c>
      <c r="D4060" s="134">
        <v>95</v>
      </c>
      <c r="E4060" s="134">
        <v>119</v>
      </c>
      <c r="F4060" s="134">
        <v>119</v>
      </c>
      <c r="G4060" s="135">
        <v>169</v>
      </c>
      <c r="H4060" s="137">
        <f>IFERROR((Table19[[#This Row],[_202310]]-Table19[[#This Row],[_201910]])/Table19[[#This Row],[_201910]]*1,"")</f>
        <v>0.60952380952380958</v>
      </c>
    </row>
    <row r="4061" spans="1:8">
      <c r="A4061" s="132">
        <v>413626</v>
      </c>
      <c r="B4061" s="133" t="s">
        <v>1133</v>
      </c>
      <c r="C4061" s="134">
        <v>4</v>
      </c>
      <c r="D4061" s="134">
        <v>1</v>
      </c>
      <c r="E4061" s="134">
        <v>0</v>
      </c>
      <c r="F4061" s="134">
        <v>7</v>
      </c>
      <c r="G4061" s="135">
        <v>14</v>
      </c>
      <c r="H4061" s="137">
        <f>IFERROR((Table19[[#This Row],[_202310]]-Table19[[#This Row],[_201910]])/Table19[[#This Row],[_201910]]*1,"")</f>
        <v>2.5</v>
      </c>
    </row>
    <row r="4062" spans="1:8">
      <c r="A4062" s="132">
        <v>413626</v>
      </c>
      <c r="B4062" s="133" t="s">
        <v>1134</v>
      </c>
      <c r="C4062" s="134">
        <v>8</v>
      </c>
      <c r="D4062" s="134">
        <v>7</v>
      </c>
      <c r="E4062" s="134">
        <v>21</v>
      </c>
      <c r="F4062" s="134">
        <v>23</v>
      </c>
      <c r="G4062" s="135">
        <v>34</v>
      </c>
      <c r="H4062" s="137">
        <f>IFERROR((Table19[[#This Row],[_202310]]-Table19[[#This Row],[_201910]])/Table19[[#This Row],[_201910]]*1,"")</f>
        <v>3.25</v>
      </c>
    </row>
    <row r="4063" spans="1:8">
      <c r="A4063" s="132">
        <v>413626</v>
      </c>
      <c r="B4063" s="133" t="s">
        <v>1135</v>
      </c>
      <c r="C4063" s="134" t="s">
        <v>129</v>
      </c>
      <c r="D4063" s="134" t="s">
        <v>129</v>
      </c>
      <c r="E4063" s="134" t="s">
        <v>129</v>
      </c>
      <c r="F4063" s="134" t="s">
        <v>129</v>
      </c>
      <c r="G4063" s="135" t="s">
        <v>129</v>
      </c>
      <c r="H4063" s="137" t="str">
        <f>IFERROR((Table19[[#This Row],[_202310]]-Table19[[#This Row],[_201910]])/Table19[[#This Row],[_201910]]*1,"")</f>
        <v/>
      </c>
    </row>
    <row r="4064" spans="1:8">
      <c r="A4064" s="132">
        <v>413626</v>
      </c>
      <c r="B4064" s="133" t="s">
        <v>1136</v>
      </c>
      <c r="C4064" s="134">
        <v>12</v>
      </c>
      <c r="D4064" s="134">
        <v>8</v>
      </c>
      <c r="E4064" s="134">
        <v>21</v>
      </c>
      <c r="F4064" s="134">
        <v>30</v>
      </c>
      <c r="G4064" s="135">
        <v>48</v>
      </c>
      <c r="H4064" s="137">
        <f>IFERROR((Table19[[#This Row],[_202310]]-Table19[[#This Row],[_201910]])/Table19[[#This Row],[_201910]]*1,"")</f>
        <v>3</v>
      </c>
    </row>
    <row r="4065" spans="1:8">
      <c r="A4065" s="132">
        <v>413626</v>
      </c>
      <c r="B4065" s="133" t="s">
        <v>1137</v>
      </c>
      <c r="C4065" s="134">
        <v>11</v>
      </c>
      <c r="D4065" s="134">
        <v>8</v>
      </c>
      <c r="E4065" s="134">
        <v>18</v>
      </c>
      <c r="F4065" s="134">
        <v>25</v>
      </c>
      <c r="G4065" s="135">
        <v>28</v>
      </c>
      <c r="H4065" s="137">
        <f>IFERROR((Table19[[#This Row],[_202310]]-Table19[[#This Row],[_201910]])/Table19[[#This Row],[_201910]]*1,"")</f>
        <v>1.5454545454545454</v>
      </c>
    </row>
    <row r="4066" spans="1:8">
      <c r="A4066" s="132">
        <v>413626</v>
      </c>
      <c r="B4066" s="133" t="s">
        <v>1138</v>
      </c>
      <c r="C4066" s="134">
        <v>4</v>
      </c>
      <c r="D4066" s="134">
        <v>0</v>
      </c>
      <c r="E4066" s="134">
        <v>0</v>
      </c>
      <c r="F4066" s="134">
        <v>0</v>
      </c>
      <c r="G4066" s="135">
        <v>17</v>
      </c>
      <c r="H4066" s="137">
        <f>IFERROR((Table19[[#This Row],[_202310]]-Table19[[#This Row],[_201910]])/Table19[[#This Row],[_201910]]*1,"")</f>
        <v>3.25</v>
      </c>
    </row>
    <row r="4067" spans="1:8">
      <c r="A4067" s="132">
        <v>413626</v>
      </c>
      <c r="B4067" s="133" t="s">
        <v>1139</v>
      </c>
      <c r="C4067" s="134">
        <v>12</v>
      </c>
      <c r="D4067" s="134">
        <v>10</v>
      </c>
      <c r="E4067" s="134">
        <v>25</v>
      </c>
      <c r="F4067" s="134">
        <v>31</v>
      </c>
      <c r="G4067" s="135">
        <v>40</v>
      </c>
      <c r="H4067" s="137">
        <f>IFERROR((Table19[[#This Row],[_202310]]-Table19[[#This Row],[_201910]])/Table19[[#This Row],[_201910]]*1,"")</f>
        <v>2.3333333333333335</v>
      </c>
    </row>
    <row r="4068" spans="1:8">
      <c r="A4068" s="132">
        <v>413626</v>
      </c>
      <c r="B4068" s="133" t="s">
        <v>1140</v>
      </c>
      <c r="C4068" s="134" t="s">
        <v>129</v>
      </c>
      <c r="D4068" s="134" t="s">
        <v>129</v>
      </c>
      <c r="E4068" s="134" t="s">
        <v>129</v>
      </c>
      <c r="F4068" s="134" t="s">
        <v>129</v>
      </c>
      <c r="G4068" s="135" t="s">
        <v>129</v>
      </c>
      <c r="H4068" s="137" t="str">
        <f>IFERROR((Table19[[#This Row],[_202310]]-Table19[[#This Row],[_201910]])/Table19[[#This Row],[_201910]]*1,"")</f>
        <v/>
      </c>
    </row>
    <row r="4069" spans="1:8">
      <c r="A4069" s="132">
        <v>413626</v>
      </c>
      <c r="B4069" s="133" t="s">
        <v>1141</v>
      </c>
      <c r="C4069" s="134">
        <v>16</v>
      </c>
      <c r="D4069" s="134">
        <v>10</v>
      </c>
      <c r="E4069" s="134">
        <v>25</v>
      </c>
      <c r="F4069" s="134">
        <v>31</v>
      </c>
      <c r="G4069" s="135">
        <v>57</v>
      </c>
      <c r="H4069" s="137">
        <f>IFERROR((Table19[[#This Row],[_202310]]-Table19[[#This Row],[_201910]])/Table19[[#This Row],[_201910]]*1,"")</f>
        <v>2.5625</v>
      </c>
    </row>
    <row r="4070" spans="1:8">
      <c r="A4070" s="132">
        <v>413626</v>
      </c>
      <c r="B4070" s="133" t="s">
        <v>1142</v>
      </c>
      <c r="C4070" s="134">
        <v>15</v>
      </c>
      <c r="D4070" s="134">
        <v>11</v>
      </c>
      <c r="E4070" s="134">
        <v>21</v>
      </c>
      <c r="F4070" s="134">
        <v>26</v>
      </c>
      <c r="G4070" s="135">
        <v>34</v>
      </c>
      <c r="H4070" s="137">
        <f>IFERROR((Table19[[#This Row],[_202310]]-Table19[[#This Row],[_201910]])/Table19[[#This Row],[_201910]]*1,"")</f>
        <v>1.2666666666666666</v>
      </c>
    </row>
    <row r="4071" spans="1:8">
      <c r="A4071" s="132">
        <v>413626</v>
      </c>
      <c r="B4071" s="133" t="s">
        <v>1143</v>
      </c>
      <c r="C4071" s="134">
        <v>4</v>
      </c>
      <c r="D4071" s="134">
        <v>0</v>
      </c>
      <c r="E4071" s="134">
        <v>0</v>
      </c>
      <c r="F4071" s="134">
        <v>0</v>
      </c>
      <c r="G4071" s="135">
        <v>17</v>
      </c>
      <c r="H4071" s="137">
        <f>IFERROR((Table19[[#This Row],[_202310]]-Table19[[#This Row],[_201910]])/Table19[[#This Row],[_201910]]*1,"")</f>
        <v>3.25</v>
      </c>
    </row>
    <row r="4072" spans="1:8">
      <c r="A4072" s="132">
        <v>413626</v>
      </c>
      <c r="B4072" s="133" t="s">
        <v>1144</v>
      </c>
      <c r="C4072" s="134">
        <v>13</v>
      </c>
      <c r="D4072" s="134">
        <v>12</v>
      </c>
      <c r="E4072" s="134">
        <v>26</v>
      </c>
      <c r="F4072" s="134">
        <v>34</v>
      </c>
      <c r="G4072" s="135">
        <v>41</v>
      </c>
      <c r="H4072" s="137">
        <f>IFERROR((Table19[[#This Row],[_202310]]-Table19[[#This Row],[_201910]])/Table19[[#This Row],[_201910]]*1,"")</f>
        <v>2.1538461538461537</v>
      </c>
    </row>
    <row r="4073" spans="1:8">
      <c r="A4073" s="132">
        <v>413626</v>
      </c>
      <c r="B4073" s="133" t="s">
        <v>1145</v>
      </c>
      <c r="C4073" s="134" t="s">
        <v>129</v>
      </c>
      <c r="D4073" s="134" t="s">
        <v>129</v>
      </c>
      <c r="E4073" s="134" t="s">
        <v>129</v>
      </c>
      <c r="F4073" s="134" t="s">
        <v>129</v>
      </c>
      <c r="G4073" s="135" t="s">
        <v>129</v>
      </c>
      <c r="H4073" s="137" t="str">
        <f>IFERROR((Table19[[#This Row],[_202310]]-Table19[[#This Row],[_201910]])/Table19[[#This Row],[_201910]]*1,"")</f>
        <v/>
      </c>
    </row>
    <row r="4074" spans="1:8">
      <c r="A4074" s="132">
        <v>413626</v>
      </c>
      <c r="B4074" s="133" t="s">
        <v>1146</v>
      </c>
      <c r="C4074" s="134">
        <v>17</v>
      </c>
      <c r="D4074" s="134">
        <v>12</v>
      </c>
      <c r="E4074" s="134">
        <v>26</v>
      </c>
      <c r="F4074" s="134">
        <v>34</v>
      </c>
      <c r="G4074" s="135">
        <v>58</v>
      </c>
      <c r="H4074" s="137">
        <f>IFERROR((Table19[[#This Row],[_202310]]-Table19[[#This Row],[_201910]])/Table19[[#This Row],[_201910]]*1,"")</f>
        <v>2.4117647058823528</v>
      </c>
    </row>
    <row r="4075" spans="1:8">
      <c r="A4075" s="132">
        <v>413626</v>
      </c>
      <c r="B4075" s="133" t="s">
        <v>1147</v>
      </c>
      <c r="C4075" s="134">
        <v>4</v>
      </c>
      <c r="D4075" s="134">
        <v>1</v>
      </c>
      <c r="E4075" s="134">
        <v>0</v>
      </c>
      <c r="F4075" s="134">
        <v>32</v>
      </c>
      <c r="G4075" s="135">
        <v>5</v>
      </c>
      <c r="H4075" s="137">
        <f>IFERROR((Table19[[#This Row],[_202310]]-Table19[[#This Row],[_201910]])/Table19[[#This Row],[_201910]]*1,"")</f>
        <v>0.25</v>
      </c>
    </row>
    <row r="4076" spans="1:8">
      <c r="A4076" s="132">
        <v>413626</v>
      </c>
      <c r="B4076" s="133" t="s">
        <v>1148</v>
      </c>
      <c r="C4076" s="134">
        <v>5</v>
      </c>
      <c r="D4076" s="134">
        <v>1</v>
      </c>
      <c r="E4076" s="134">
        <v>0</v>
      </c>
      <c r="F4076" s="134">
        <v>0</v>
      </c>
      <c r="G4076" s="135">
        <v>6</v>
      </c>
      <c r="H4076" s="137">
        <f>IFERROR((Table19[[#This Row],[_202310]]-Table19[[#This Row],[_201910]])/Table19[[#This Row],[_201910]]*1,"")</f>
        <v>0.2</v>
      </c>
    </row>
    <row r="4077" spans="1:8">
      <c r="A4077" s="132">
        <v>413626</v>
      </c>
      <c r="B4077" s="133" t="s">
        <v>1149</v>
      </c>
      <c r="C4077" s="134">
        <v>79</v>
      </c>
      <c r="D4077" s="134">
        <v>81</v>
      </c>
      <c r="E4077" s="134">
        <v>93</v>
      </c>
      <c r="F4077" s="134">
        <v>53</v>
      </c>
      <c r="G4077" s="135">
        <v>100</v>
      </c>
      <c r="H4077" s="137">
        <f>IFERROR((Table19[[#This Row],[_202310]]-Table19[[#This Row],[_201910]])/Table19[[#This Row],[_201910]]*1,"")</f>
        <v>0.26582278481012656</v>
      </c>
    </row>
    <row r="4078" spans="1:8">
      <c r="A4078" s="132">
        <v>413626</v>
      </c>
      <c r="B4078" s="133" t="s">
        <v>1150</v>
      </c>
      <c r="C4078" s="134">
        <v>88</v>
      </c>
      <c r="D4078" s="134">
        <v>83</v>
      </c>
      <c r="E4078" s="134">
        <v>93</v>
      </c>
      <c r="F4078" s="134">
        <v>85</v>
      </c>
      <c r="G4078" s="135">
        <v>111</v>
      </c>
      <c r="H4078" s="137">
        <f>IFERROR((Table19[[#This Row],[_202310]]-Table19[[#This Row],[_201910]])/Table19[[#This Row],[_201910]]*1,"")</f>
        <v>0.26136363636363635</v>
      </c>
    </row>
    <row r="4079" spans="1:8">
      <c r="A4079" s="132">
        <v>413626</v>
      </c>
      <c r="B4079" s="133" t="s">
        <v>1151</v>
      </c>
      <c r="C4079" s="134">
        <v>16</v>
      </c>
      <c r="D4079" s="134">
        <v>13</v>
      </c>
      <c r="E4079" s="134">
        <v>22</v>
      </c>
      <c r="F4079" s="134">
        <v>29</v>
      </c>
      <c r="G4079" s="135">
        <v>34</v>
      </c>
      <c r="H4079" s="137">
        <f>IFERROR((Table19[[#This Row],[_202310]]-Table19[[#This Row],[_201910]])/Table19[[#This Row],[_201910]]*1,"")</f>
        <v>1.125</v>
      </c>
    </row>
    <row r="4080" spans="1:8">
      <c r="A4080" s="132">
        <v>413626</v>
      </c>
      <c r="B4080" s="133" t="s">
        <v>1152</v>
      </c>
      <c r="C4080" s="134">
        <v>9</v>
      </c>
      <c r="D4080" s="134">
        <v>2</v>
      </c>
      <c r="E4080" s="134">
        <v>0</v>
      </c>
      <c r="F4080" s="134">
        <v>27</v>
      </c>
      <c r="G4080" s="135">
        <v>7</v>
      </c>
      <c r="H4080" s="137">
        <f>IFERROR((Table19[[#This Row],[_202310]]-Table19[[#This Row],[_201910]])/Table19[[#This Row],[_201910]]*1,"")</f>
        <v>-0.22222222222222221</v>
      </c>
    </row>
    <row r="4081" spans="1:8">
      <c r="A4081" s="132">
        <v>413626</v>
      </c>
      <c r="B4081" s="133" t="s">
        <v>1153</v>
      </c>
      <c r="C4081" s="134">
        <v>4</v>
      </c>
      <c r="D4081" s="134">
        <v>1</v>
      </c>
      <c r="E4081" s="134">
        <v>0</v>
      </c>
      <c r="F4081" s="134">
        <v>27</v>
      </c>
      <c r="G4081" s="135">
        <v>3</v>
      </c>
      <c r="H4081" s="137">
        <f>IFERROR((Table19[[#This Row],[_202310]]-Table19[[#This Row],[_201910]])/Table19[[#This Row],[_201910]]*1,"")</f>
        <v>-0.25</v>
      </c>
    </row>
    <row r="4082" spans="1:8">
      <c r="A4082" s="132">
        <v>413626</v>
      </c>
      <c r="B4082" s="133" t="s">
        <v>1154</v>
      </c>
      <c r="C4082" s="134">
        <v>5</v>
      </c>
      <c r="D4082" s="134">
        <v>1</v>
      </c>
      <c r="E4082" s="134">
        <v>0</v>
      </c>
      <c r="F4082" s="134">
        <v>0</v>
      </c>
      <c r="G4082" s="135">
        <v>4</v>
      </c>
      <c r="H4082" s="137">
        <f>IFERROR((Table19[[#This Row],[_202310]]-Table19[[#This Row],[_201910]])/Table19[[#This Row],[_201910]]*1,"")</f>
        <v>-0.2</v>
      </c>
    </row>
    <row r="4083" spans="1:8">
      <c r="A4083" s="132">
        <v>413626</v>
      </c>
      <c r="B4083" s="133" t="s">
        <v>1155</v>
      </c>
      <c r="C4083" s="134">
        <v>75</v>
      </c>
      <c r="D4083" s="134">
        <v>85</v>
      </c>
      <c r="E4083" s="134">
        <v>78</v>
      </c>
      <c r="F4083" s="134">
        <v>45</v>
      </c>
      <c r="G4083" s="135">
        <v>59</v>
      </c>
      <c r="H4083" s="137">
        <f>IFERROR((Table19[[#This Row],[_202310]]-Table19[[#This Row],[_201910]])/Table19[[#This Row],[_201910]]*1,"")</f>
        <v>-0.21333333333333335</v>
      </c>
    </row>
    <row r="4084" spans="1:8">
      <c r="A4084" s="132">
        <v>420398</v>
      </c>
      <c r="B4084" s="133" t="s">
        <v>1130</v>
      </c>
      <c r="C4084" s="134">
        <v>1390</v>
      </c>
      <c r="D4084" s="134">
        <v>1464</v>
      </c>
      <c r="E4084" s="134">
        <v>1295</v>
      </c>
      <c r="F4084" s="134">
        <v>1435</v>
      </c>
      <c r="G4084" s="135">
        <v>1680</v>
      </c>
      <c r="H4084" s="137">
        <f>IFERROR((Table19[[#This Row],[_202310]]-Table19[[#This Row],[_201910]])/Table19[[#This Row],[_201910]]*1,"")</f>
        <v>0.20863309352517986</v>
      </c>
    </row>
    <row r="4085" spans="1:8">
      <c r="A4085" s="132">
        <v>420398</v>
      </c>
      <c r="B4085" s="133" t="s">
        <v>1131</v>
      </c>
      <c r="C4085" s="134">
        <v>0</v>
      </c>
      <c r="D4085" s="134">
        <v>0</v>
      </c>
      <c r="E4085" s="134">
        <v>0</v>
      </c>
      <c r="F4085" s="134">
        <v>0</v>
      </c>
      <c r="G4085" s="135">
        <v>0</v>
      </c>
      <c r="H4085" s="137" t="str">
        <f>IFERROR((Table19[[#This Row],[_202310]]-Table19[[#This Row],[_201910]])/Table19[[#This Row],[_201910]]*1,"")</f>
        <v/>
      </c>
    </row>
    <row r="4086" spans="1:8">
      <c r="A4086" s="132">
        <v>420398</v>
      </c>
      <c r="B4086" s="133" t="s">
        <v>1132</v>
      </c>
      <c r="C4086" s="134">
        <v>1390</v>
      </c>
      <c r="D4086" s="134">
        <v>1464</v>
      </c>
      <c r="E4086" s="134">
        <v>1295</v>
      </c>
      <c r="F4086" s="134">
        <v>1435</v>
      </c>
      <c r="G4086" s="135">
        <v>1680</v>
      </c>
      <c r="H4086" s="137">
        <f>IFERROR((Table19[[#This Row],[_202310]]-Table19[[#This Row],[_201910]])/Table19[[#This Row],[_201910]]*1,"")</f>
        <v>0.20863309352517986</v>
      </c>
    </row>
    <row r="4087" spans="1:8">
      <c r="A4087" s="132">
        <v>420398</v>
      </c>
      <c r="B4087" s="133" t="s">
        <v>1133</v>
      </c>
      <c r="C4087" s="134">
        <v>19</v>
      </c>
      <c r="D4087" s="134">
        <v>8</v>
      </c>
      <c r="E4087" s="134">
        <v>6</v>
      </c>
      <c r="F4087" s="134">
        <v>7</v>
      </c>
      <c r="G4087" s="135">
        <v>0</v>
      </c>
      <c r="H4087" s="137">
        <f>IFERROR((Table19[[#This Row],[_202310]]-Table19[[#This Row],[_201910]])/Table19[[#This Row],[_201910]]*1,"")</f>
        <v>-1</v>
      </c>
    </row>
    <row r="4088" spans="1:8">
      <c r="A4088" s="132">
        <v>420398</v>
      </c>
      <c r="B4088" s="133" t="s">
        <v>1134</v>
      </c>
      <c r="C4088" s="134">
        <v>338</v>
      </c>
      <c r="D4088" s="134">
        <v>377</v>
      </c>
      <c r="E4088" s="134">
        <v>373</v>
      </c>
      <c r="F4088" s="134">
        <v>462</v>
      </c>
      <c r="G4088" s="135">
        <v>609</v>
      </c>
      <c r="H4088" s="137">
        <f>IFERROR((Table19[[#This Row],[_202310]]-Table19[[#This Row],[_201910]])/Table19[[#This Row],[_201910]]*1,"")</f>
        <v>0.80177514792899407</v>
      </c>
    </row>
    <row r="4089" spans="1:8">
      <c r="A4089" s="132">
        <v>420398</v>
      </c>
      <c r="B4089" s="133" t="s">
        <v>1135</v>
      </c>
      <c r="C4089" s="134" t="s">
        <v>129</v>
      </c>
      <c r="D4089" s="134" t="s">
        <v>129</v>
      </c>
      <c r="E4089" s="134" t="s">
        <v>129</v>
      </c>
      <c r="F4089" s="134" t="s">
        <v>129</v>
      </c>
      <c r="G4089" s="135" t="s">
        <v>129</v>
      </c>
      <c r="H4089" s="137" t="str">
        <f>IFERROR((Table19[[#This Row],[_202310]]-Table19[[#This Row],[_201910]])/Table19[[#This Row],[_201910]]*1,"")</f>
        <v/>
      </c>
    </row>
    <row r="4090" spans="1:8">
      <c r="A4090" s="132">
        <v>420398</v>
      </c>
      <c r="B4090" s="133" t="s">
        <v>1136</v>
      </c>
      <c r="C4090" s="134">
        <v>357</v>
      </c>
      <c r="D4090" s="134">
        <v>385</v>
      </c>
      <c r="E4090" s="134">
        <v>379</v>
      </c>
      <c r="F4090" s="134">
        <v>469</v>
      </c>
      <c r="G4090" s="135">
        <v>609</v>
      </c>
      <c r="H4090" s="137">
        <f>IFERROR((Table19[[#This Row],[_202310]]-Table19[[#This Row],[_201910]])/Table19[[#This Row],[_201910]]*1,"")</f>
        <v>0.70588235294117652</v>
      </c>
    </row>
    <row r="4091" spans="1:8">
      <c r="A4091" s="132">
        <v>420398</v>
      </c>
      <c r="B4091" s="133" t="s">
        <v>1137</v>
      </c>
      <c r="C4091" s="134">
        <v>26</v>
      </c>
      <c r="D4091" s="134">
        <v>26</v>
      </c>
      <c r="E4091" s="134">
        <v>29</v>
      </c>
      <c r="F4091" s="134">
        <v>33</v>
      </c>
      <c r="G4091" s="135">
        <v>36</v>
      </c>
      <c r="H4091" s="137">
        <f>IFERROR((Table19[[#This Row],[_202310]]-Table19[[#This Row],[_201910]])/Table19[[#This Row],[_201910]]*1,"")</f>
        <v>0.38461538461538464</v>
      </c>
    </row>
    <row r="4092" spans="1:8">
      <c r="A4092" s="132">
        <v>420398</v>
      </c>
      <c r="B4092" s="133" t="s">
        <v>1138</v>
      </c>
      <c r="C4092" s="134">
        <v>19</v>
      </c>
      <c r="D4092" s="134">
        <v>9</v>
      </c>
      <c r="E4092" s="134">
        <v>6</v>
      </c>
      <c r="F4092" s="134">
        <v>8</v>
      </c>
      <c r="G4092" s="135">
        <v>1</v>
      </c>
      <c r="H4092" s="137">
        <f>IFERROR((Table19[[#This Row],[_202310]]-Table19[[#This Row],[_201910]])/Table19[[#This Row],[_201910]]*1,"")</f>
        <v>-0.94736842105263153</v>
      </c>
    </row>
    <row r="4093" spans="1:8">
      <c r="A4093" s="132">
        <v>420398</v>
      </c>
      <c r="B4093" s="133" t="s">
        <v>1139</v>
      </c>
      <c r="C4093" s="134">
        <v>423</v>
      </c>
      <c r="D4093" s="134">
        <v>474</v>
      </c>
      <c r="E4093" s="134">
        <v>458</v>
      </c>
      <c r="F4093" s="134">
        <v>563</v>
      </c>
      <c r="G4093" s="135">
        <v>721</v>
      </c>
      <c r="H4093" s="137">
        <f>IFERROR((Table19[[#This Row],[_202310]]-Table19[[#This Row],[_201910]])/Table19[[#This Row],[_201910]]*1,"")</f>
        <v>0.70449172576832153</v>
      </c>
    </row>
    <row r="4094" spans="1:8">
      <c r="A4094" s="132">
        <v>420398</v>
      </c>
      <c r="B4094" s="133" t="s">
        <v>1140</v>
      </c>
      <c r="C4094" s="134" t="s">
        <v>129</v>
      </c>
      <c r="D4094" s="134" t="s">
        <v>129</v>
      </c>
      <c r="E4094" s="134" t="s">
        <v>129</v>
      </c>
      <c r="F4094" s="134" t="s">
        <v>129</v>
      </c>
      <c r="G4094" s="135" t="s">
        <v>129</v>
      </c>
      <c r="H4094" s="137" t="str">
        <f>IFERROR((Table19[[#This Row],[_202310]]-Table19[[#This Row],[_201910]])/Table19[[#This Row],[_201910]]*1,"")</f>
        <v/>
      </c>
    </row>
    <row r="4095" spans="1:8">
      <c r="A4095" s="132">
        <v>420398</v>
      </c>
      <c r="B4095" s="133" t="s">
        <v>1141</v>
      </c>
      <c r="C4095" s="134">
        <v>442</v>
      </c>
      <c r="D4095" s="134">
        <v>483</v>
      </c>
      <c r="E4095" s="134">
        <v>464</v>
      </c>
      <c r="F4095" s="134">
        <v>571</v>
      </c>
      <c r="G4095" s="135">
        <v>722</v>
      </c>
      <c r="H4095" s="137">
        <f>IFERROR((Table19[[#This Row],[_202310]]-Table19[[#This Row],[_201910]])/Table19[[#This Row],[_201910]]*1,"")</f>
        <v>0.63348416289592757</v>
      </c>
    </row>
    <row r="4096" spans="1:8">
      <c r="A4096" s="132">
        <v>420398</v>
      </c>
      <c r="B4096" s="133" t="s">
        <v>1142</v>
      </c>
      <c r="C4096" s="134">
        <v>32</v>
      </c>
      <c r="D4096" s="134">
        <v>33</v>
      </c>
      <c r="E4096" s="134">
        <v>36</v>
      </c>
      <c r="F4096" s="134">
        <v>40</v>
      </c>
      <c r="G4096" s="135">
        <v>43</v>
      </c>
      <c r="H4096" s="137">
        <f>IFERROR((Table19[[#This Row],[_202310]]-Table19[[#This Row],[_201910]])/Table19[[#This Row],[_201910]]*1,"")</f>
        <v>0.34375</v>
      </c>
    </row>
    <row r="4097" spans="1:8">
      <c r="A4097" s="132">
        <v>420398</v>
      </c>
      <c r="B4097" s="133" t="s">
        <v>1143</v>
      </c>
      <c r="C4097" s="134">
        <v>19</v>
      </c>
      <c r="D4097" s="134">
        <v>9</v>
      </c>
      <c r="E4097" s="134">
        <v>6</v>
      </c>
      <c r="F4097" s="134">
        <v>7</v>
      </c>
      <c r="G4097" s="135">
        <v>1</v>
      </c>
      <c r="H4097" s="137">
        <f>IFERROR((Table19[[#This Row],[_202310]]-Table19[[#This Row],[_201910]])/Table19[[#This Row],[_201910]]*1,"")</f>
        <v>-0.94736842105263153</v>
      </c>
    </row>
    <row r="4098" spans="1:8">
      <c r="A4098" s="132">
        <v>420398</v>
      </c>
      <c r="B4098" s="133" t="s">
        <v>1144</v>
      </c>
      <c r="C4098" s="134">
        <v>477</v>
      </c>
      <c r="D4098" s="134">
        <v>522</v>
      </c>
      <c r="E4098" s="134">
        <v>491</v>
      </c>
      <c r="F4098" s="134">
        <v>593</v>
      </c>
      <c r="G4098" s="135">
        <v>754</v>
      </c>
      <c r="H4098" s="137">
        <f>IFERROR((Table19[[#This Row],[_202310]]-Table19[[#This Row],[_201910]])/Table19[[#This Row],[_201910]]*1,"")</f>
        <v>0.58071278825995809</v>
      </c>
    </row>
    <row r="4099" spans="1:8">
      <c r="A4099" s="132">
        <v>420398</v>
      </c>
      <c r="B4099" s="133" t="s">
        <v>1145</v>
      </c>
      <c r="C4099" s="134" t="s">
        <v>129</v>
      </c>
      <c r="D4099" s="134" t="s">
        <v>129</v>
      </c>
      <c r="E4099" s="134" t="s">
        <v>129</v>
      </c>
      <c r="F4099" s="134" t="s">
        <v>129</v>
      </c>
      <c r="G4099" s="135" t="s">
        <v>129</v>
      </c>
      <c r="H4099" s="137" t="str">
        <f>IFERROR((Table19[[#This Row],[_202310]]-Table19[[#This Row],[_201910]])/Table19[[#This Row],[_201910]]*1,"")</f>
        <v/>
      </c>
    </row>
    <row r="4100" spans="1:8">
      <c r="A4100" s="132">
        <v>420398</v>
      </c>
      <c r="B4100" s="133" t="s">
        <v>1146</v>
      </c>
      <c r="C4100" s="134">
        <v>496</v>
      </c>
      <c r="D4100" s="134">
        <v>531</v>
      </c>
      <c r="E4100" s="134">
        <v>497</v>
      </c>
      <c r="F4100" s="134">
        <v>600</v>
      </c>
      <c r="G4100" s="135">
        <v>755</v>
      </c>
      <c r="H4100" s="137">
        <f>IFERROR((Table19[[#This Row],[_202310]]-Table19[[#This Row],[_201910]])/Table19[[#This Row],[_201910]]*1,"")</f>
        <v>0.52217741935483875</v>
      </c>
    </row>
    <row r="4101" spans="1:8">
      <c r="A4101" s="132">
        <v>420398</v>
      </c>
      <c r="B4101" s="133" t="s">
        <v>1147</v>
      </c>
      <c r="C4101" s="134">
        <v>16</v>
      </c>
      <c r="D4101" s="134">
        <v>25</v>
      </c>
      <c r="E4101" s="134">
        <v>21</v>
      </c>
      <c r="F4101" s="134">
        <v>22</v>
      </c>
      <c r="G4101" s="135">
        <v>19</v>
      </c>
      <c r="H4101" s="137">
        <f>IFERROR((Table19[[#This Row],[_202310]]-Table19[[#This Row],[_201910]])/Table19[[#This Row],[_201910]]*1,"")</f>
        <v>0.1875</v>
      </c>
    </row>
    <row r="4102" spans="1:8">
      <c r="A4102" s="132">
        <v>420398</v>
      </c>
      <c r="B4102" s="133" t="s">
        <v>1148</v>
      </c>
      <c r="C4102" s="134">
        <v>310</v>
      </c>
      <c r="D4102" s="134">
        <v>391</v>
      </c>
      <c r="E4102" s="134">
        <v>336</v>
      </c>
      <c r="F4102" s="134">
        <v>339</v>
      </c>
      <c r="G4102" s="135">
        <v>391</v>
      </c>
      <c r="H4102" s="137">
        <f>IFERROR((Table19[[#This Row],[_202310]]-Table19[[#This Row],[_201910]])/Table19[[#This Row],[_201910]]*1,"")</f>
        <v>0.26129032258064516</v>
      </c>
    </row>
    <row r="4103" spans="1:8">
      <c r="A4103" s="132">
        <v>420398</v>
      </c>
      <c r="B4103" s="133" t="s">
        <v>1149</v>
      </c>
      <c r="C4103" s="134">
        <v>568</v>
      </c>
      <c r="D4103" s="134">
        <v>517</v>
      </c>
      <c r="E4103" s="134">
        <v>441</v>
      </c>
      <c r="F4103" s="134">
        <v>474</v>
      </c>
      <c r="G4103" s="135">
        <v>515</v>
      </c>
      <c r="H4103" s="137">
        <f>IFERROR((Table19[[#This Row],[_202310]]-Table19[[#This Row],[_201910]])/Table19[[#This Row],[_201910]]*1,"")</f>
        <v>-9.3309859154929578E-2</v>
      </c>
    </row>
    <row r="4104" spans="1:8">
      <c r="A4104" s="132">
        <v>420398</v>
      </c>
      <c r="B4104" s="133" t="s">
        <v>1150</v>
      </c>
      <c r="C4104" s="134">
        <v>894</v>
      </c>
      <c r="D4104" s="134">
        <v>933</v>
      </c>
      <c r="E4104" s="134">
        <v>798</v>
      </c>
      <c r="F4104" s="134">
        <v>835</v>
      </c>
      <c r="G4104" s="135">
        <v>925</v>
      </c>
      <c r="H4104" s="137">
        <f>IFERROR((Table19[[#This Row],[_202310]]-Table19[[#This Row],[_201910]])/Table19[[#This Row],[_201910]]*1,"")</f>
        <v>3.4675615212527967E-2</v>
      </c>
    </row>
    <row r="4105" spans="1:8">
      <c r="A4105" s="132">
        <v>420398</v>
      </c>
      <c r="B4105" s="133" t="s">
        <v>1151</v>
      </c>
      <c r="C4105" s="134">
        <v>36</v>
      </c>
      <c r="D4105" s="134">
        <v>36</v>
      </c>
      <c r="E4105" s="134">
        <v>38</v>
      </c>
      <c r="F4105" s="134">
        <v>42</v>
      </c>
      <c r="G4105" s="135">
        <v>45</v>
      </c>
      <c r="H4105" s="137">
        <f>IFERROR((Table19[[#This Row],[_202310]]-Table19[[#This Row],[_201910]])/Table19[[#This Row],[_201910]]*1,"")</f>
        <v>0.25</v>
      </c>
    </row>
    <row r="4106" spans="1:8">
      <c r="A4106" s="132">
        <v>420398</v>
      </c>
      <c r="B4106" s="133" t="s">
        <v>1152</v>
      </c>
      <c r="C4106" s="134">
        <v>23</v>
      </c>
      <c r="D4106" s="134">
        <v>28</v>
      </c>
      <c r="E4106" s="134">
        <v>28</v>
      </c>
      <c r="F4106" s="134">
        <v>25</v>
      </c>
      <c r="G4106" s="135">
        <v>24</v>
      </c>
      <c r="H4106" s="137">
        <f>IFERROR((Table19[[#This Row],[_202310]]-Table19[[#This Row],[_201910]])/Table19[[#This Row],[_201910]]*1,"")</f>
        <v>4.3478260869565216E-2</v>
      </c>
    </row>
    <row r="4107" spans="1:8">
      <c r="A4107" s="132">
        <v>420398</v>
      </c>
      <c r="B4107" s="133" t="s">
        <v>1153</v>
      </c>
      <c r="C4107" s="134">
        <v>1</v>
      </c>
      <c r="D4107" s="134">
        <v>2</v>
      </c>
      <c r="E4107" s="134">
        <v>2</v>
      </c>
      <c r="F4107" s="134">
        <v>2</v>
      </c>
      <c r="G4107" s="135">
        <v>1</v>
      </c>
      <c r="H4107" s="137">
        <f>IFERROR((Table19[[#This Row],[_202310]]-Table19[[#This Row],[_201910]])/Table19[[#This Row],[_201910]]*1,"")</f>
        <v>0</v>
      </c>
    </row>
    <row r="4108" spans="1:8">
      <c r="A4108" s="132">
        <v>420398</v>
      </c>
      <c r="B4108" s="133" t="s">
        <v>1154</v>
      </c>
      <c r="C4108" s="134">
        <v>22</v>
      </c>
      <c r="D4108" s="134">
        <v>27</v>
      </c>
      <c r="E4108" s="134">
        <v>26</v>
      </c>
      <c r="F4108" s="134">
        <v>24</v>
      </c>
      <c r="G4108" s="135">
        <v>23</v>
      </c>
      <c r="H4108" s="137">
        <f>IFERROR((Table19[[#This Row],[_202310]]-Table19[[#This Row],[_201910]])/Table19[[#This Row],[_201910]]*1,"")</f>
        <v>4.5454545454545456E-2</v>
      </c>
    </row>
    <row r="4109" spans="1:8">
      <c r="A4109" s="132">
        <v>420398</v>
      </c>
      <c r="B4109" s="133" t="s">
        <v>1155</v>
      </c>
      <c r="C4109" s="134">
        <v>41</v>
      </c>
      <c r="D4109" s="134">
        <v>35</v>
      </c>
      <c r="E4109" s="134">
        <v>34</v>
      </c>
      <c r="F4109" s="134">
        <v>33</v>
      </c>
      <c r="G4109" s="135">
        <v>31</v>
      </c>
      <c r="H4109" s="137">
        <f>IFERROR((Table19[[#This Row],[_202310]]-Table19[[#This Row],[_201910]])/Table19[[#This Row],[_201910]]*1,"")</f>
        <v>-0.24390243902439024</v>
      </c>
    </row>
    <row r="4110" spans="1:8">
      <c r="A4110" s="132">
        <v>434016</v>
      </c>
      <c r="B4110" s="133" t="s">
        <v>1130</v>
      </c>
      <c r="C4110" s="134">
        <v>40</v>
      </c>
      <c r="D4110" s="134">
        <v>24</v>
      </c>
      <c r="E4110" s="134">
        <v>32</v>
      </c>
      <c r="F4110" s="134">
        <v>30</v>
      </c>
      <c r="G4110" s="135">
        <v>22</v>
      </c>
      <c r="H4110" s="137">
        <f>IFERROR((Table19[[#This Row],[_202310]]-Table19[[#This Row],[_201910]])/Table19[[#This Row],[_201910]]*1,"")</f>
        <v>-0.45</v>
      </c>
    </row>
    <row r="4111" spans="1:8">
      <c r="A4111" s="132">
        <v>434016</v>
      </c>
      <c r="B4111" s="133" t="s">
        <v>1131</v>
      </c>
      <c r="C4111" s="134">
        <v>1</v>
      </c>
      <c r="D4111" s="134">
        <v>0</v>
      </c>
      <c r="E4111" s="134">
        <v>1</v>
      </c>
      <c r="F4111" s="134">
        <v>0</v>
      </c>
      <c r="G4111" s="135">
        <v>0</v>
      </c>
      <c r="H4111" s="137">
        <f>IFERROR((Table19[[#This Row],[_202310]]-Table19[[#This Row],[_201910]])/Table19[[#This Row],[_201910]]*1,"")</f>
        <v>-1</v>
      </c>
    </row>
    <row r="4112" spans="1:8">
      <c r="A4112" s="132">
        <v>434016</v>
      </c>
      <c r="B4112" s="133" t="s">
        <v>1132</v>
      </c>
      <c r="C4112" s="134">
        <v>39</v>
      </c>
      <c r="D4112" s="134">
        <v>24</v>
      </c>
      <c r="E4112" s="134">
        <v>31</v>
      </c>
      <c r="F4112" s="134">
        <v>30</v>
      </c>
      <c r="G4112" s="135">
        <v>22</v>
      </c>
      <c r="H4112" s="137">
        <f>IFERROR((Table19[[#This Row],[_202310]]-Table19[[#This Row],[_201910]])/Table19[[#This Row],[_201910]]*1,"")</f>
        <v>-0.4358974358974359</v>
      </c>
    </row>
    <row r="4113" spans="1:8">
      <c r="A4113" s="132">
        <v>434016</v>
      </c>
      <c r="B4113" s="133" t="s">
        <v>1133</v>
      </c>
      <c r="C4113" s="134">
        <v>0</v>
      </c>
      <c r="D4113" s="134">
        <v>0</v>
      </c>
      <c r="E4113" s="134">
        <v>0</v>
      </c>
      <c r="F4113" s="134">
        <v>0</v>
      </c>
      <c r="G4113" s="135">
        <v>0</v>
      </c>
      <c r="H4113" s="137" t="str">
        <f>IFERROR((Table19[[#This Row],[_202310]]-Table19[[#This Row],[_201910]])/Table19[[#This Row],[_201910]]*1,"")</f>
        <v/>
      </c>
    </row>
    <row r="4114" spans="1:8">
      <c r="A4114" s="132">
        <v>434016</v>
      </c>
      <c r="B4114" s="133" t="s">
        <v>1134</v>
      </c>
      <c r="C4114" s="134">
        <v>3</v>
      </c>
      <c r="D4114" s="134">
        <v>2</v>
      </c>
      <c r="E4114" s="134">
        <v>5</v>
      </c>
      <c r="F4114" s="134">
        <v>4</v>
      </c>
      <c r="G4114" s="135">
        <v>4</v>
      </c>
      <c r="H4114" s="137">
        <f>IFERROR((Table19[[#This Row],[_202310]]-Table19[[#This Row],[_201910]])/Table19[[#This Row],[_201910]]*1,"")</f>
        <v>0.33333333333333331</v>
      </c>
    </row>
    <row r="4115" spans="1:8">
      <c r="A4115" s="132">
        <v>434016</v>
      </c>
      <c r="B4115" s="133" t="s">
        <v>1135</v>
      </c>
      <c r="C4115" s="134" t="s">
        <v>129</v>
      </c>
      <c r="D4115" s="134" t="s">
        <v>129</v>
      </c>
      <c r="E4115" s="134" t="s">
        <v>129</v>
      </c>
      <c r="F4115" s="134" t="s">
        <v>129</v>
      </c>
      <c r="G4115" s="135" t="s">
        <v>129</v>
      </c>
      <c r="H4115" s="137" t="str">
        <f>IFERROR((Table19[[#This Row],[_202310]]-Table19[[#This Row],[_201910]])/Table19[[#This Row],[_201910]]*1,"")</f>
        <v/>
      </c>
    </row>
    <row r="4116" spans="1:8">
      <c r="A4116" s="132">
        <v>434016</v>
      </c>
      <c r="B4116" s="133" t="s">
        <v>1136</v>
      </c>
      <c r="C4116" s="134">
        <v>3</v>
      </c>
      <c r="D4116" s="134">
        <v>2</v>
      </c>
      <c r="E4116" s="134">
        <v>5</v>
      </c>
      <c r="F4116" s="134">
        <v>4</v>
      </c>
      <c r="G4116" s="135">
        <v>4</v>
      </c>
      <c r="H4116" s="137">
        <f>IFERROR((Table19[[#This Row],[_202310]]-Table19[[#This Row],[_201910]])/Table19[[#This Row],[_201910]]*1,"")</f>
        <v>0.33333333333333331</v>
      </c>
    </row>
    <row r="4117" spans="1:8">
      <c r="A4117" s="132">
        <v>434016</v>
      </c>
      <c r="B4117" s="133" t="s">
        <v>1137</v>
      </c>
      <c r="C4117" s="134">
        <v>8</v>
      </c>
      <c r="D4117" s="134">
        <v>8</v>
      </c>
      <c r="E4117" s="134">
        <v>16</v>
      </c>
      <c r="F4117" s="134">
        <v>13</v>
      </c>
      <c r="G4117" s="135">
        <v>18</v>
      </c>
      <c r="H4117" s="137">
        <f>IFERROR((Table19[[#This Row],[_202310]]-Table19[[#This Row],[_201910]])/Table19[[#This Row],[_201910]]*1,"")</f>
        <v>1.25</v>
      </c>
    </row>
    <row r="4118" spans="1:8">
      <c r="A4118" s="132">
        <v>434016</v>
      </c>
      <c r="B4118" s="133" t="s">
        <v>1138</v>
      </c>
      <c r="C4118" s="134">
        <v>0</v>
      </c>
      <c r="D4118" s="134">
        <v>0</v>
      </c>
      <c r="E4118" s="134">
        <v>0</v>
      </c>
      <c r="F4118" s="134">
        <v>0</v>
      </c>
      <c r="G4118" s="135">
        <v>0</v>
      </c>
      <c r="H4118" s="137" t="str">
        <f>IFERROR((Table19[[#This Row],[_202310]]-Table19[[#This Row],[_201910]])/Table19[[#This Row],[_201910]]*1,"")</f>
        <v/>
      </c>
    </row>
    <row r="4119" spans="1:8">
      <c r="A4119" s="132">
        <v>434016</v>
      </c>
      <c r="B4119" s="133" t="s">
        <v>1139</v>
      </c>
      <c r="C4119" s="134">
        <v>4</v>
      </c>
      <c r="D4119" s="134">
        <v>5</v>
      </c>
      <c r="E4119" s="134">
        <v>5</v>
      </c>
      <c r="F4119" s="134">
        <v>4</v>
      </c>
      <c r="G4119" s="135">
        <v>4</v>
      </c>
      <c r="H4119" s="137">
        <f>IFERROR((Table19[[#This Row],[_202310]]-Table19[[#This Row],[_201910]])/Table19[[#This Row],[_201910]]*1,"")</f>
        <v>0</v>
      </c>
    </row>
    <row r="4120" spans="1:8">
      <c r="A4120" s="132">
        <v>434016</v>
      </c>
      <c r="B4120" s="133" t="s">
        <v>1140</v>
      </c>
      <c r="C4120" s="134" t="s">
        <v>129</v>
      </c>
      <c r="D4120" s="134" t="s">
        <v>129</v>
      </c>
      <c r="E4120" s="134" t="s">
        <v>129</v>
      </c>
      <c r="F4120" s="134" t="s">
        <v>129</v>
      </c>
      <c r="G4120" s="135" t="s">
        <v>129</v>
      </c>
      <c r="H4120" s="137" t="str">
        <f>IFERROR((Table19[[#This Row],[_202310]]-Table19[[#This Row],[_201910]])/Table19[[#This Row],[_201910]]*1,"")</f>
        <v/>
      </c>
    </row>
    <row r="4121" spans="1:8">
      <c r="A4121" s="132">
        <v>434016</v>
      </c>
      <c r="B4121" s="133" t="s">
        <v>1141</v>
      </c>
      <c r="C4121" s="134">
        <v>4</v>
      </c>
      <c r="D4121" s="134">
        <v>5</v>
      </c>
      <c r="E4121" s="134">
        <v>5</v>
      </c>
      <c r="F4121" s="134">
        <v>4</v>
      </c>
      <c r="G4121" s="135">
        <v>4</v>
      </c>
      <c r="H4121" s="137">
        <f>IFERROR((Table19[[#This Row],[_202310]]-Table19[[#This Row],[_201910]])/Table19[[#This Row],[_201910]]*1,"")</f>
        <v>0</v>
      </c>
    </row>
    <row r="4122" spans="1:8">
      <c r="A4122" s="132">
        <v>434016</v>
      </c>
      <c r="B4122" s="133" t="s">
        <v>1142</v>
      </c>
      <c r="C4122" s="134">
        <v>10</v>
      </c>
      <c r="D4122" s="134">
        <v>21</v>
      </c>
      <c r="E4122" s="134">
        <v>16</v>
      </c>
      <c r="F4122" s="134">
        <v>13</v>
      </c>
      <c r="G4122" s="135">
        <v>18</v>
      </c>
      <c r="H4122" s="137">
        <f>IFERROR((Table19[[#This Row],[_202310]]-Table19[[#This Row],[_201910]])/Table19[[#This Row],[_201910]]*1,"")</f>
        <v>0.8</v>
      </c>
    </row>
    <row r="4123" spans="1:8">
      <c r="A4123" s="132">
        <v>434016</v>
      </c>
      <c r="B4123" s="133" t="s">
        <v>1143</v>
      </c>
      <c r="C4123" s="134">
        <v>0</v>
      </c>
      <c r="D4123" s="134">
        <v>0</v>
      </c>
      <c r="E4123" s="134">
        <v>0</v>
      </c>
      <c r="F4123" s="134">
        <v>0</v>
      </c>
      <c r="G4123" s="135">
        <v>0</v>
      </c>
      <c r="H4123" s="137" t="str">
        <f>IFERROR((Table19[[#This Row],[_202310]]-Table19[[#This Row],[_201910]])/Table19[[#This Row],[_201910]]*1,"")</f>
        <v/>
      </c>
    </row>
    <row r="4124" spans="1:8">
      <c r="A4124" s="132">
        <v>434016</v>
      </c>
      <c r="B4124" s="133" t="s">
        <v>1144</v>
      </c>
      <c r="C4124" s="134">
        <v>4</v>
      </c>
      <c r="D4124" s="134">
        <v>5</v>
      </c>
      <c r="E4124" s="134">
        <v>5</v>
      </c>
      <c r="F4124" s="134">
        <v>4</v>
      </c>
      <c r="G4124" s="135">
        <v>4</v>
      </c>
      <c r="H4124" s="137">
        <f>IFERROR((Table19[[#This Row],[_202310]]-Table19[[#This Row],[_201910]])/Table19[[#This Row],[_201910]]*1,"")</f>
        <v>0</v>
      </c>
    </row>
    <row r="4125" spans="1:8">
      <c r="A4125" s="132">
        <v>434016</v>
      </c>
      <c r="B4125" s="133" t="s">
        <v>1145</v>
      </c>
      <c r="C4125" s="134" t="s">
        <v>129</v>
      </c>
      <c r="D4125" s="134" t="s">
        <v>129</v>
      </c>
      <c r="E4125" s="134" t="s">
        <v>129</v>
      </c>
      <c r="F4125" s="134" t="s">
        <v>129</v>
      </c>
      <c r="G4125" s="135" t="s">
        <v>129</v>
      </c>
      <c r="H4125" s="137" t="str">
        <f>IFERROR((Table19[[#This Row],[_202310]]-Table19[[#This Row],[_201910]])/Table19[[#This Row],[_201910]]*1,"")</f>
        <v/>
      </c>
    </row>
    <row r="4126" spans="1:8">
      <c r="A4126" s="132">
        <v>434016</v>
      </c>
      <c r="B4126" s="133" t="s">
        <v>1146</v>
      </c>
      <c r="C4126" s="134">
        <v>4</v>
      </c>
      <c r="D4126" s="134">
        <v>5</v>
      </c>
      <c r="E4126" s="134">
        <v>5</v>
      </c>
      <c r="F4126" s="134">
        <v>4</v>
      </c>
      <c r="G4126" s="135">
        <v>4</v>
      </c>
      <c r="H4126" s="137">
        <f>IFERROR((Table19[[#This Row],[_202310]]-Table19[[#This Row],[_201910]])/Table19[[#This Row],[_201910]]*1,"")</f>
        <v>0</v>
      </c>
    </row>
    <row r="4127" spans="1:8">
      <c r="A4127" s="132">
        <v>434016</v>
      </c>
      <c r="B4127" s="133" t="s">
        <v>1147</v>
      </c>
      <c r="C4127" s="134">
        <v>0</v>
      </c>
      <c r="D4127" s="134">
        <v>1</v>
      </c>
      <c r="E4127" s="134">
        <v>2</v>
      </c>
      <c r="F4127" s="134">
        <v>0</v>
      </c>
      <c r="G4127" s="135">
        <v>0</v>
      </c>
      <c r="H4127" s="137" t="str">
        <f>IFERROR((Table19[[#This Row],[_202310]]-Table19[[#This Row],[_201910]])/Table19[[#This Row],[_201910]]*1,"")</f>
        <v/>
      </c>
    </row>
    <row r="4128" spans="1:8">
      <c r="A4128" s="132">
        <v>434016</v>
      </c>
      <c r="B4128" s="133" t="s">
        <v>1148</v>
      </c>
      <c r="C4128" s="134">
        <v>1</v>
      </c>
      <c r="D4128" s="134">
        <v>0</v>
      </c>
      <c r="E4128" s="134">
        <v>0</v>
      </c>
      <c r="F4128" s="134">
        <v>0</v>
      </c>
      <c r="G4128" s="135">
        <v>2</v>
      </c>
      <c r="H4128" s="137">
        <f>IFERROR((Table19[[#This Row],[_202310]]-Table19[[#This Row],[_201910]])/Table19[[#This Row],[_201910]]*1,"")</f>
        <v>1</v>
      </c>
    </row>
    <row r="4129" spans="1:8">
      <c r="A4129" s="132">
        <v>434016</v>
      </c>
      <c r="B4129" s="133" t="s">
        <v>1149</v>
      </c>
      <c r="C4129" s="134">
        <v>34</v>
      </c>
      <c r="D4129" s="134">
        <v>18</v>
      </c>
      <c r="E4129" s="134">
        <v>24</v>
      </c>
      <c r="F4129" s="134">
        <v>26</v>
      </c>
      <c r="G4129" s="135">
        <v>16</v>
      </c>
      <c r="H4129" s="137">
        <f>IFERROR((Table19[[#This Row],[_202310]]-Table19[[#This Row],[_201910]])/Table19[[#This Row],[_201910]]*1,"")</f>
        <v>-0.52941176470588236</v>
      </c>
    </row>
    <row r="4130" spans="1:8">
      <c r="A4130" s="132">
        <v>434016</v>
      </c>
      <c r="B4130" s="133" t="s">
        <v>1150</v>
      </c>
      <c r="C4130" s="134">
        <v>35</v>
      </c>
      <c r="D4130" s="134">
        <v>19</v>
      </c>
      <c r="E4130" s="134">
        <v>26</v>
      </c>
      <c r="F4130" s="134">
        <v>26</v>
      </c>
      <c r="G4130" s="135">
        <v>18</v>
      </c>
      <c r="H4130" s="137">
        <f>IFERROR((Table19[[#This Row],[_202310]]-Table19[[#This Row],[_201910]])/Table19[[#This Row],[_201910]]*1,"")</f>
        <v>-0.48571428571428571</v>
      </c>
    </row>
    <row r="4131" spans="1:8">
      <c r="A4131" s="132">
        <v>434016</v>
      </c>
      <c r="B4131" s="133" t="s">
        <v>1151</v>
      </c>
      <c r="C4131" s="134">
        <v>10</v>
      </c>
      <c r="D4131" s="134">
        <v>21</v>
      </c>
      <c r="E4131" s="134">
        <v>16</v>
      </c>
      <c r="F4131" s="134">
        <v>13</v>
      </c>
      <c r="G4131" s="135">
        <v>18</v>
      </c>
      <c r="H4131" s="137">
        <f>IFERROR((Table19[[#This Row],[_202310]]-Table19[[#This Row],[_201910]])/Table19[[#This Row],[_201910]]*1,"")</f>
        <v>0.8</v>
      </c>
    </row>
    <row r="4132" spans="1:8">
      <c r="A4132" s="132">
        <v>434016</v>
      </c>
      <c r="B4132" s="133" t="s">
        <v>1152</v>
      </c>
      <c r="C4132" s="134">
        <v>3</v>
      </c>
      <c r="D4132" s="134">
        <v>4</v>
      </c>
      <c r="E4132" s="134">
        <v>6</v>
      </c>
      <c r="F4132" s="134">
        <v>0</v>
      </c>
      <c r="G4132" s="135">
        <v>9</v>
      </c>
      <c r="H4132" s="137">
        <f>IFERROR((Table19[[#This Row],[_202310]]-Table19[[#This Row],[_201910]])/Table19[[#This Row],[_201910]]*1,"")</f>
        <v>2</v>
      </c>
    </row>
    <row r="4133" spans="1:8">
      <c r="A4133" s="132">
        <v>434016</v>
      </c>
      <c r="B4133" s="133" t="s">
        <v>1153</v>
      </c>
      <c r="C4133" s="134">
        <v>0</v>
      </c>
      <c r="D4133" s="134">
        <v>4</v>
      </c>
      <c r="E4133" s="134">
        <v>6</v>
      </c>
      <c r="F4133" s="134">
        <v>0</v>
      </c>
      <c r="G4133" s="135">
        <v>0</v>
      </c>
      <c r="H4133" s="137" t="str">
        <f>IFERROR((Table19[[#This Row],[_202310]]-Table19[[#This Row],[_201910]])/Table19[[#This Row],[_201910]]*1,"")</f>
        <v/>
      </c>
    </row>
    <row r="4134" spans="1:8">
      <c r="A4134" s="132">
        <v>434016</v>
      </c>
      <c r="B4134" s="133" t="s">
        <v>1154</v>
      </c>
      <c r="C4134" s="134">
        <v>3</v>
      </c>
      <c r="D4134" s="134">
        <v>0</v>
      </c>
      <c r="E4134" s="134">
        <v>0</v>
      </c>
      <c r="F4134" s="134">
        <v>0</v>
      </c>
      <c r="G4134" s="135">
        <v>9</v>
      </c>
      <c r="H4134" s="137">
        <f>IFERROR((Table19[[#This Row],[_202310]]-Table19[[#This Row],[_201910]])/Table19[[#This Row],[_201910]]*1,"")</f>
        <v>2</v>
      </c>
    </row>
    <row r="4135" spans="1:8">
      <c r="A4135" s="132">
        <v>434016</v>
      </c>
      <c r="B4135" s="133" t="s">
        <v>1155</v>
      </c>
      <c r="C4135" s="134">
        <v>87</v>
      </c>
      <c r="D4135" s="134">
        <v>75</v>
      </c>
      <c r="E4135" s="134">
        <v>77</v>
      </c>
      <c r="F4135" s="134">
        <v>87</v>
      </c>
      <c r="G4135" s="135">
        <v>73</v>
      </c>
      <c r="H4135" s="137">
        <f>IFERROR((Table19[[#This Row],[_202310]]-Table19[[#This Row],[_201910]])/Table19[[#This Row],[_201910]]*1,"")</f>
        <v>-0.16091954022988506</v>
      </c>
    </row>
    <row r="4136" spans="1:8">
      <c r="A4136" s="132">
        <v>434584</v>
      </c>
      <c r="B4136" s="133" t="s">
        <v>1130</v>
      </c>
      <c r="C4136" s="134">
        <v>15</v>
      </c>
      <c r="D4136" s="134">
        <v>20</v>
      </c>
      <c r="E4136" s="134">
        <v>21</v>
      </c>
      <c r="F4136" s="134">
        <v>15</v>
      </c>
      <c r="G4136" s="135">
        <v>11</v>
      </c>
      <c r="H4136" s="137">
        <f>IFERROR((Table19[[#This Row],[_202310]]-Table19[[#This Row],[_201910]])/Table19[[#This Row],[_201910]]*1,"")</f>
        <v>-0.26666666666666666</v>
      </c>
    </row>
    <row r="4137" spans="1:8">
      <c r="A4137" s="132">
        <v>434584</v>
      </c>
      <c r="B4137" s="133" t="s">
        <v>1131</v>
      </c>
      <c r="C4137" s="134">
        <v>0</v>
      </c>
      <c r="D4137" s="134">
        <v>0</v>
      </c>
      <c r="E4137" s="134">
        <v>0</v>
      </c>
      <c r="F4137" s="134">
        <v>0</v>
      </c>
      <c r="G4137" s="135">
        <v>0</v>
      </c>
      <c r="H4137" s="137" t="str">
        <f>IFERROR((Table19[[#This Row],[_202310]]-Table19[[#This Row],[_201910]])/Table19[[#This Row],[_201910]]*1,"")</f>
        <v/>
      </c>
    </row>
    <row r="4138" spans="1:8">
      <c r="A4138" s="132">
        <v>434584</v>
      </c>
      <c r="B4138" s="133" t="s">
        <v>1132</v>
      </c>
      <c r="C4138" s="134">
        <v>15</v>
      </c>
      <c r="D4138" s="134">
        <v>20</v>
      </c>
      <c r="E4138" s="134">
        <v>21</v>
      </c>
      <c r="F4138" s="134">
        <v>15</v>
      </c>
      <c r="G4138" s="135">
        <v>11</v>
      </c>
      <c r="H4138" s="137">
        <f>IFERROR((Table19[[#This Row],[_202310]]-Table19[[#This Row],[_201910]])/Table19[[#This Row],[_201910]]*1,"")</f>
        <v>-0.26666666666666666</v>
      </c>
    </row>
    <row r="4139" spans="1:8">
      <c r="A4139" s="132">
        <v>434584</v>
      </c>
      <c r="B4139" s="133" t="s">
        <v>1133</v>
      </c>
      <c r="C4139" s="134">
        <v>3</v>
      </c>
      <c r="D4139" s="134">
        <v>4</v>
      </c>
      <c r="E4139" s="134">
        <v>3</v>
      </c>
      <c r="F4139" s="134">
        <v>3</v>
      </c>
      <c r="G4139" s="135">
        <v>0</v>
      </c>
      <c r="H4139" s="137">
        <f>IFERROR((Table19[[#This Row],[_202310]]-Table19[[#This Row],[_201910]])/Table19[[#This Row],[_201910]]*1,"")</f>
        <v>-1</v>
      </c>
    </row>
    <row r="4140" spans="1:8">
      <c r="A4140" s="132">
        <v>434584</v>
      </c>
      <c r="B4140" s="133" t="s">
        <v>1134</v>
      </c>
      <c r="C4140" s="134">
        <v>1</v>
      </c>
      <c r="D4140" s="134">
        <v>2</v>
      </c>
      <c r="E4140" s="134">
        <v>6</v>
      </c>
      <c r="F4140" s="134">
        <v>3</v>
      </c>
      <c r="G4140" s="135">
        <v>0</v>
      </c>
      <c r="H4140" s="137">
        <f>IFERROR((Table19[[#This Row],[_202310]]-Table19[[#This Row],[_201910]])/Table19[[#This Row],[_201910]]*1,"")</f>
        <v>-1</v>
      </c>
    </row>
    <row r="4141" spans="1:8">
      <c r="A4141" s="132">
        <v>434584</v>
      </c>
      <c r="B4141" s="133" t="s">
        <v>1135</v>
      </c>
      <c r="C4141" s="134">
        <v>0</v>
      </c>
      <c r="D4141" s="134">
        <v>0</v>
      </c>
      <c r="E4141" s="134">
        <v>0</v>
      </c>
      <c r="F4141" s="134">
        <v>0</v>
      </c>
      <c r="G4141" s="135">
        <v>0</v>
      </c>
      <c r="H4141" s="137" t="str">
        <f>IFERROR((Table19[[#This Row],[_202310]]-Table19[[#This Row],[_201910]])/Table19[[#This Row],[_201910]]*1,"")</f>
        <v/>
      </c>
    </row>
    <row r="4142" spans="1:8">
      <c r="A4142" s="132">
        <v>434584</v>
      </c>
      <c r="B4142" s="133" t="s">
        <v>1136</v>
      </c>
      <c r="C4142" s="134">
        <v>4</v>
      </c>
      <c r="D4142" s="134">
        <v>6</v>
      </c>
      <c r="E4142" s="134">
        <v>9</v>
      </c>
      <c r="F4142" s="134">
        <v>6</v>
      </c>
      <c r="G4142" s="135">
        <v>0</v>
      </c>
      <c r="H4142" s="137">
        <f>IFERROR((Table19[[#This Row],[_202310]]-Table19[[#This Row],[_201910]])/Table19[[#This Row],[_201910]]*1,"")</f>
        <v>-1</v>
      </c>
    </row>
    <row r="4143" spans="1:8">
      <c r="A4143" s="132">
        <v>434584</v>
      </c>
      <c r="B4143" s="133" t="s">
        <v>1137</v>
      </c>
      <c r="C4143" s="134">
        <v>27</v>
      </c>
      <c r="D4143" s="134">
        <v>30</v>
      </c>
      <c r="E4143" s="134">
        <v>43</v>
      </c>
      <c r="F4143" s="134">
        <v>40</v>
      </c>
      <c r="G4143" s="135">
        <v>0</v>
      </c>
      <c r="H4143" s="137">
        <f>IFERROR((Table19[[#This Row],[_202310]]-Table19[[#This Row],[_201910]])/Table19[[#This Row],[_201910]]*1,"")</f>
        <v>-1</v>
      </c>
    </row>
    <row r="4144" spans="1:8">
      <c r="A4144" s="132">
        <v>434584</v>
      </c>
      <c r="B4144" s="133" t="s">
        <v>1138</v>
      </c>
      <c r="C4144" s="134">
        <v>3</v>
      </c>
      <c r="D4144" s="134">
        <v>5</v>
      </c>
      <c r="E4144" s="134">
        <v>5</v>
      </c>
      <c r="F4144" s="134">
        <v>6</v>
      </c>
      <c r="G4144" s="135">
        <v>0</v>
      </c>
      <c r="H4144" s="137">
        <f>IFERROR((Table19[[#This Row],[_202310]]-Table19[[#This Row],[_201910]])/Table19[[#This Row],[_201910]]*1,"")</f>
        <v>-1</v>
      </c>
    </row>
    <row r="4145" spans="1:8">
      <c r="A4145" s="132">
        <v>434584</v>
      </c>
      <c r="B4145" s="133" t="s">
        <v>1139</v>
      </c>
      <c r="C4145" s="134">
        <v>1</v>
      </c>
      <c r="D4145" s="134">
        <v>2</v>
      </c>
      <c r="E4145" s="134">
        <v>6</v>
      </c>
      <c r="F4145" s="134">
        <v>5</v>
      </c>
      <c r="G4145" s="135">
        <v>0</v>
      </c>
      <c r="H4145" s="137">
        <f>IFERROR((Table19[[#This Row],[_202310]]-Table19[[#This Row],[_201910]])/Table19[[#This Row],[_201910]]*1,"")</f>
        <v>-1</v>
      </c>
    </row>
    <row r="4146" spans="1:8">
      <c r="A4146" s="132">
        <v>434584</v>
      </c>
      <c r="B4146" s="133" t="s">
        <v>1140</v>
      </c>
      <c r="C4146" s="134">
        <v>0</v>
      </c>
      <c r="D4146" s="134">
        <v>0</v>
      </c>
      <c r="E4146" s="134">
        <v>0</v>
      </c>
      <c r="F4146" s="134">
        <v>0</v>
      </c>
      <c r="G4146" s="135">
        <v>0</v>
      </c>
      <c r="H4146" s="137" t="str">
        <f>IFERROR((Table19[[#This Row],[_202310]]-Table19[[#This Row],[_201910]])/Table19[[#This Row],[_201910]]*1,"")</f>
        <v/>
      </c>
    </row>
    <row r="4147" spans="1:8">
      <c r="A4147" s="132">
        <v>434584</v>
      </c>
      <c r="B4147" s="133" t="s">
        <v>1141</v>
      </c>
      <c r="C4147" s="134">
        <v>4</v>
      </c>
      <c r="D4147" s="134">
        <v>7</v>
      </c>
      <c r="E4147" s="134">
        <v>11</v>
      </c>
      <c r="F4147" s="134">
        <v>11</v>
      </c>
      <c r="G4147" s="135">
        <v>0</v>
      </c>
      <c r="H4147" s="137">
        <f>IFERROR((Table19[[#This Row],[_202310]]-Table19[[#This Row],[_201910]])/Table19[[#This Row],[_201910]]*1,"")</f>
        <v>-1</v>
      </c>
    </row>
    <row r="4148" spans="1:8">
      <c r="A4148" s="132">
        <v>434584</v>
      </c>
      <c r="B4148" s="133" t="s">
        <v>1142</v>
      </c>
      <c r="C4148" s="134">
        <v>27</v>
      </c>
      <c r="D4148" s="134">
        <v>35</v>
      </c>
      <c r="E4148" s="134">
        <v>52</v>
      </c>
      <c r="F4148" s="134">
        <v>73</v>
      </c>
      <c r="G4148" s="135">
        <v>0</v>
      </c>
      <c r="H4148" s="137">
        <f>IFERROR((Table19[[#This Row],[_202310]]-Table19[[#This Row],[_201910]])/Table19[[#This Row],[_201910]]*1,"")</f>
        <v>-1</v>
      </c>
    </row>
    <row r="4149" spans="1:8">
      <c r="A4149" s="132">
        <v>434584</v>
      </c>
      <c r="B4149" s="133" t="s">
        <v>1143</v>
      </c>
      <c r="C4149" s="134">
        <v>3</v>
      </c>
      <c r="D4149" s="134">
        <v>5</v>
      </c>
      <c r="E4149" s="134">
        <v>5</v>
      </c>
      <c r="F4149" s="134">
        <v>5</v>
      </c>
      <c r="G4149" s="135">
        <v>0</v>
      </c>
      <c r="H4149" s="137">
        <f>IFERROR((Table19[[#This Row],[_202310]]-Table19[[#This Row],[_201910]])/Table19[[#This Row],[_201910]]*1,"")</f>
        <v>-1</v>
      </c>
    </row>
    <row r="4150" spans="1:8">
      <c r="A4150" s="132">
        <v>434584</v>
      </c>
      <c r="B4150" s="133" t="s">
        <v>1144</v>
      </c>
      <c r="C4150" s="134">
        <v>1</v>
      </c>
      <c r="D4150" s="134">
        <v>2</v>
      </c>
      <c r="E4150" s="134">
        <v>6</v>
      </c>
      <c r="F4150" s="134">
        <v>6</v>
      </c>
      <c r="G4150" s="135">
        <v>0</v>
      </c>
      <c r="H4150" s="137">
        <f>IFERROR((Table19[[#This Row],[_202310]]-Table19[[#This Row],[_201910]])/Table19[[#This Row],[_201910]]*1,"")</f>
        <v>-1</v>
      </c>
    </row>
    <row r="4151" spans="1:8">
      <c r="A4151" s="132">
        <v>434584</v>
      </c>
      <c r="B4151" s="133" t="s">
        <v>1145</v>
      </c>
      <c r="C4151" s="134">
        <v>0</v>
      </c>
      <c r="D4151" s="134">
        <v>0</v>
      </c>
      <c r="E4151" s="134">
        <v>0</v>
      </c>
      <c r="F4151" s="134">
        <v>0</v>
      </c>
      <c r="G4151" s="135">
        <v>0</v>
      </c>
      <c r="H4151" s="137" t="str">
        <f>IFERROR((Table19[[#This Row],[_202310]]-Table19[[#This Row],[_201910]])/Table19[[#This Row],[_201910]]*1,"")</f>
        <v/>
      </c>
    </row>
    <row r="4152" spans="1:8">
      <c r="A4152" s="132">
        <v>434584</v>
      </c>
      <c r="B4152" s="133" t="s">
        <v>1146</v>
      </c>
      <c r="C4152" s="134">
        <v>4</v>
      </c>
      <c r="D4152" s="134">
        <v>7</v>
      </c>
      <c r="E4152" s="134">
        <v>11</v>
      </c>
      <c r="F4152" s="134">
        <v>11</v>
      </c>
      <c r="G4152" s="135">
        <v>0</v>
      </c>
      <c r="H4152" s="137">
        <f>IFERROR((Table19[[#This Row],[_202310]]-Table19[[#This Row],[_201910]])/Table19[[#This Row],[_201910]]*1,"")</f>
        <v>-1</v>
      </c>
    </row>
    <row r="4153" spans="1:8">
      <c r="A4153" s="132">
        <v>434584</v>
      </c>
      <c r="B4153" s="133" t="s">
        <v>1147</v>
      </c>
      <c r="C4153" s="134">
        <v>0</v>
      </c>
      <c r="D4153" s="134">
        <v>3</v>
      </c>
      <c r="E4153" s="134">
        <v>2</v>
      </c>
      <c r="F4153" s="134">
        <v>0</v>
      </c>
      <c r="G4153" s="135">
        <v>0</v>
      </c>
      <c r="H4153" s="137" t="str">
        <f>IFERROR((Table19[[#This Row],[_202310]]-Table19[[#This Row],[_201910]])/Table19[[#This Row],[_201910]]*1,"")</f>
        <v/>
      </c>
    </row>
    <row r="4154" spans="1:8">
      <c r="A4154" s="132">
        <v>434584</v>
      </c>
      <c r="B4154" s="133" t="s">
        <v>1148</v>
      </c>
      <c r="C4154" s="134">
        <v>0</v>
      </c>
      <c r="D4154" s="134">
        <v>4</v>
      </c>
      <c r="E4154" s="134">
        <v>0</v>
      </c>
      <c r="F4154" s="134">
        <v>0</v>
      </c>
      <c r="G4154" s="135">
        <v>0</v>
      </c>
      <c r="H4154" s="137" t="str">
        <f>IFERROR((Table19[[#This Row],[_202310]]-Table19[[#This Row],[_201910]])/Table19[[#This Row],[_201910]]*1,"")</f>
        <v/>
      </c>
    </row>
    <row r="4155" spans="1:8">
      <c r="A4155" s="132">
        <v>434584</v>
      </c>
      <c r="B4155" s="133" t="s">
        <v>1149</v>
      </c>
      <c r="C4155" s="134">
        <v>11</v>
      </c>
      <c r="D4155" s="134">
        <v>6</v>
      </c>
      <c r="E4155" s="134">
        <v>8</v>
      </c>
      <c r="F4155" s="134">
        <v>4</v>
      </c>
      <c r="G4155" s="135">
        <v>11</v>
      </c>
      <c r="H4155" s="137">
        <f>IFERROR((Table19[[#This Row],[_202310]]-Table19[[#This Row],[_201910]])/Table19[[#This Row],[_201910]]*1,"")</f>
        <v>0</v>
      </c>
    </row>
    <row r="4156" spans="1:8">
      <c r="A4156" s="132">
        <v>434584</v>
      </c>
      <c r="B4156" s="133" t="s">
        <v>1150</v>
      </c>
      <c r="C4156" s="134">
        <v>11</v>
      </c>
      <c r="D4156" s="134">
        <v>13</v>
      </c>
      <c r="E4156" s="134">
        <v>10</v>
      </c>
      <c r="F4156" s="134">
        <v>4</v>
      </c>
      <c r="G4156" s="135">
        <v>11</v>
      </c>
      <c r="H4156" s="137">
        <f>IFERROR((Table19[[#This Row],[_202310]]-Table19[[#This Row],[_201910]])/Table19[[#This Row],[_201910]]*1,"")</f>
        <v>0</v>
      </c>
    </row>
    <row r="4157" spans="1:8">
      <c r="A4157" s="132">
        <v>434584</v>
      </c>
      <c r="B4157" s="133" t="s">
        <v>1151</v>
      </c>
      <c r="C4157" s="134">
        <v>27</v>
      </c>
      <c r="D4157" s="134">
        <v>35</v>
      </c>
      <c r="E4157" s="134">
        <v>52</v>
      </c>
      <c r="F4157" s="134">
        <v>73</v>
      </c>
      <c r="G4157" s="135">
        <v>0</v>
      </c>
      <c r="H4157" s="137">
        <f>IFERROR((Table19[[#This Row],[_202310]]-Table19[[#This Row],[_201910]])/Table19[[#This Row],[_201910]]*1,"")</f>
        <v>-1</v>
      </c>
    </row>
    <row r="4158" spans="1:8">
      <c r="A4158" s="132">
        <v>434584</v>
      </c>
      <c r="B4158" s="133" t="s">
        <v>1152</v>
      </c>
      <c r="C4158" s="134">
        <v>0</v>
      </c>
      <c r="D4158" s="134">
        <v>35</v>
      </c>
      <c r="E4158" s="134">
        <v>10</v>
      </c>
      <c r="F4158" s="134">
        <v>0</v>
      </c>
      <c r="G4158" s="135">
        <v>0</v>
      </c>
      <c r="H4158" s="137" t="str">
        <f>IFERROR((Table19[[#This Row],[_202310]]-Table19[[#This Row],[_201910]])/Table19[[#This Row],[_201910]]*1,"")</f>
        <v/>
      </c>
    </row>
    <row r="4159" spans="1:8">
      <c r="A4159" s="132">
        <v>434584</v>
      </c>
      <c r="B4159" s="133" t="s">
        <v>1153</v>
      </c>
      <c r="C4159" s="134">
        <v>0</v>
      </c>
      <c r="D4159" s="134">
        <v>15</v>
      </c>
      <c r="E4159" s="134">
        <v>10</v>
      </c>
      <c r="F4159" s="134">
        <v>0</v>
      </c>
      <c r="G4159" s="135">
        <v>0</v>
      </c>
      <c r="H4159" s="137" t="str">
        <f>IFERROR((Table19[[#This Row],[_202310]]-Table19[[#This Row],[_201910]])/Table19[[#This Row],[_201910]]*1,"")</f>
        <v/>
      </c>
    </row>
    <row r="4160" spans="1:8">
      <c r="A4160" s="132">
        <v>434584</v>
      </c>
      <c r="B4160" s="133" t="s">
        <v>1154</v>
      </c>
      <c r="C4160" s="134">
        <v>0</v>
      </c>
      <c r="D4160" s="134">
        <v>20</v>
      </c>
      <c r="E4160" s="134">
        <v>0</v>
      </c>
      <c r="F4160" s="134">
        <v>0</v>
      </c>
      <c r="G4160" s="135">
        <v>0</v>
      </c>
      <c r="H4160" s="137" t="str">
        <f>IFERROR((Table19[[#This Row],[_202310]]-Table19[[#This Row],[_201910]])/Table19[[#This Row],[_201910]]*1,"")</f>
        <v/>
      </c>
    </row>
    <row r="4161" spans="1:8">
      <c r="A4161" s="132">
        <v>434584</v>
      </c>
      <c r="B4161" s="133" t="s">
        <v>1155</v>
      </c>
      <c r="C4161" s="134">
        <v>73</v>
      </c>
      <c r="D4161" s="134">
        <v>30</v>
      </c>
      <c r="E4161" s="134">
        <v>38</v>
      </c>
      <c r="F4161" s="134">
        <v>27</v>
      </c>
      <c r="G4161" s="135">
        <v>100</v>
      </c>
      <c r="H4161" s="137">
        <f>IFERROR((Table19[[#This Row],[_202310]]-Table19[[#This Row],[_201910]])/Table19[[#This Row],[_201910]]*1,"")</f>
        <v>0.36986301369863012</v>
      </c>
    </row>
    <row r="4162" spans="1:8">
      <c r="A4162" s="132">
        <v>434672</v>
      </c>
      <c r="B4162" s="133" t="s">
        <v>1130</v>
      </c>
      <c r="C4162" s="134">
        <v>3070</v>
      </c>
      <c r="D4162" s="134">
        <v>3105</v>
      </c>
      <c r="E4162" s="134">
        <v>3064</v>
      </c>
      <c r="F4162" s="134">
        <v>2571</v>
      </c>
      <c r="G4162" s="135">
        <v>2351</v>
      </c>
      <c r="H4162" s="137">
        <f>IFERROR((Table19[[#This Row],[_202310]]-Table19[[#This Row],[_201910]])/Table19[[#This Row],[_201910]]*1,"")</f>
        <v>-0.23420195439739414</v>
      </c>
    </row>
    <row r="4163" spans="1:8">
      <c r="A4163" s="132">
        <v>434672</v>
      </c>
      <c r="B4163" s="133" t="s">
        <v>1131</v>
      </c>
      <c r="C4163" s="134">
        <v>0</v>
      </c>
      <c r="D4163" s="134">
        <v>0</v>
      </c>
      <c r="E4163" s="134">
        <v>0</v>
      </c>
      <c r="F4163" s="134">
        <v>0</v>
      </c>
      <c r="G4163" s="135">
        <v>0</v>
      </c>
      <c r="H4163" s="137" t="str">
        <f>IFERROR((Table19[[#This Row],[_202310]]-Table19[[#This Row],[_201910]])/Table19[[#This Row],[_201910]]*1,"")</f>
        <v/>
      </c>
    </row>
    <row r="4164" spans="1:8">
      <c r="A4164" s="132">
        <v>434672</v>
      </c>
      <c r="B4164" s="133" t="s">
        <v>1132</v>
      </c>
      <c r="C4164" s="134">
        <v>3070</v>
      </c>
      <c r="D4164" s="134">
        <v>3105</v>
      </c>
      <c r="E4164" s="134">
        <v>3064</v>
      </c>
      <c r="F4164" s="134">
        <v>2571</v>
      </c>
      <c r="G4164" s="135">
        <v>2351</v>
      </c>
      <c r="H4164" s="137">
        <f>IFERROR((Table19[[#This Row],[_202310]]-Table19[[#This Row],[_201910]])/Table19[[#This Row],[_201910]]*1,"")</f>
        <v>-0.23420195439739414</v>
      </c>
    </row>
    <row r="4165" spans="1:8">
      <c r="A4165" s="132">
        <v>434672</v>
      </c>
      <c r="B4165" s="133" t="s">
        <v>1133</v>
      </c>
      <c r="C4165" s="134">
        <v>67</v>
      </c>
      <c r="D4165" s="134">
        <v>52</v>
      </c>
      <c r="E4165" s="134">
        <v>129</v>
      </c>
      <c r="F4165" s="134">
        <v>89</v>
      </c>
      <c r="G4165" s="135">
        <v>35</v>
      </c>
      <c r="H4165" s="137">
        <f>IFERROR((Table19[[#This Row],[_202310]]-Table19[[#This Row],[_201910]])/Table19[[#This Row],[_201910]]*1,"")</f>
        <v>-0.47761194029850745</v>
      </c>
    </row>
    <row r="4166" spans="1:8">
      <c r="A4166" s="132">
        <v>434672</v>
      </c>
      <c r="B4166" s="133" t="s">
        <v>1134</v>
      </c>
      <c r="C4166" s="134">
        <v>346</v>
      </c>
      <c r="D4166" s="134">
        <v>393</v>
      </c>
      <c r="E4166" s="134">
        <v>388</v>
      </c>
      <c r="F4166" s="134">
        <v>390</v>
      </c>
      <c r="G4166" s="135">
        <v>360</v>
      </c>
      <c r="H4166" s="137">
        <f>IFERROR((Table19[[#This Row],[_202310]]-Table19[[#This Row],[_201910]])/Table19[[#This Row],[_201910]]*1,"")</f>
        <v>4.046242774566474E-2</v>
      </c>
    </row>
    <row r="4167" spans="1:8">
      <c r="A4167" s="132">
        <v>434672</v>
      </c>
      <c r="B4167" s="133" t="s">
        <v>1135</v>
      </c>
      <c r="C4167" s="134" t="s">
        <v>129</v>
      </c>
      <c r="D4167" s="134" t="s">
        <v>129</v>
      </c>
      <c r="E4167" s="134" t="s">
        <v>129</v>
      </c>
      <c r="F4167" s="134" t="s">
        <v>129</v>
      </c>
      <c r="G4167" s="135" t="s">
        <v>129</v>
      </c>
      <c r="H4167" s="137" t="str">
        <f>IFERROR((Table19[[#This Row],[_202310]]-Table19[[#This Row],[_201910]])/Table19[[#This Row],[_201910]]*1,"")</f>
        <v/>
      </c>
    </row>
    <row r="4168" spans="1:8">
      <c r="A4168" s="132">
        <v>434672</v>
      </c>
      <c r="B4168" s="133" t="s">
        <v>1136</v>
      </c>
      <c r="C4168" s="134">
        <v>413</v>
      </c>
      <c r="D4168" s="134">
        <v>445</v>
      </c>
      <c r="E4168" s="134">
        <v>517</v>
      </c>
      <c r="F4168" s="134">
        <v>479</v>
      </c>
      <c r="G4168" s="135">
        <v>395</v>
      </c>
      <c r="H4168" s="137">
        <f>IFERROR((Table19[[#This Row],[_202310]]-Table19[[#This Row],[_201910]])/Table19[[#This Row],[_201910]]*1,"")</f>
        <v>-4.3583535108958835E-2</v>
      </c>
    </row>
    <row r="4169" spans="1:8">
      <c r="A4169" s="132">
        <v>434672</v>
      </c>
      <c r="B4169" s="133" t="s">
        <v>1137</v>
      </c>
      <c r="C4169" s="134">
        <v>13</v>
      </c>
      <c r="D4169" s="134">
        <v>14</v>
      </c>
      <c r="E4169" s="134">
        <v>17</v>
      </c>
      <c r="F4169" s="134">
        <v>19</v>
      </c>
      <c r="G4169" s="135">
        <v>17</v>
      </c>
      <c r="H4169" s="137">
        <f>IFERROR((Table19[[#This Row],[_202310]]-Table19[[#This Row],[_201910]])/Table19[[#This Row],[_201910]]*1,"")</f>
        <v>0.30769230769230771</v>
      </c>
    </row>
    <row r="4170" spans="1:8">
      <c r="A4170" s="132">
        <v>434672</v>
      </c>
      <c r="B4170" s="133" t="s">
        <v>1138</v>
      </c>
      <c r="C4170" s="134">
        <v>74</v>
      </c>
      <c r="D4170" s="134">
        <v>58</v>
      </c>
      <c r="E4170" s="134">
        <v>131</v>
      </c>
      <c r="F4170" s="134">
        <v>91</v>
      </c>
      <c r="G4170" s="135">
        <v>40</v>
      </c>
      <c r="H4170" s="137">
        <f>IFERROR((Table19[[#This Row],[_202310]]-Table19[[#This Row],[_201910]])/Table19[[#This Row],[_201910]]*1,"")</f>
        <v>-0.45945945945945948</v>
      </c>
    </row>
    <row r="4171" spans="1:8">
      <c r="A4171" s="132">
        <v>434672</v>
      </c>
      <c r="B4171" s="133" t="s">
        <v>1139</v>
      </c>
      <c r="C4171" s="134">
        <v>497</v>
      </c>
      <c r="D4171" s="134">
        <v>524</v>
      </c>
      <c r="E4171" s="134">
        <v>518</v>
      </c>
      <c r="F4171" s="134">
        <v>497</v>
      </c>
      <c r="G4171" s="135">
        <v>458</v>
      </c>
      <c r="H4171" s="137">
        <f>IFERROR((Table19[[#This Row],[_202310]]-Table19[[#This Row],[_201910]])/Table19[[#This Row],[_201910]]*1,"")</f>
        <v>-7.847082494969819E-2</v>
      </c>
    </row>
    <row r="4172" spans="1:8">
      <c r="A4172" s="132">
        <v>434672</v>
      </c>
      <c r="B4172" s="133" t="s">
        <v>1140</v>
      </c>
      <c r="C4172" s="134" t="s">
        <v>129</v>
      </c>
      <c r="D4172" s="134" t="s">
        <v>129</v>
      </c>
      <c r="E4172" s="134" t="s">
        <v>129</v>
      </c>
      <c r="F4172" s="134" t="s">
        <v>129</v>
      </c>
      <c r="G4172" s="135" t="s">
        <v>129</v>
      </c>
      <c r="H4172" s="137" t="str">
        <f>IFERROR((Table19[[#This Row],[_202310]]-Table19[[#This Row],[_201910]])/Table19[[#This Row],[_201910]]*1,"")</f>
        <v/>
      </c>
    </row>
    <row r="4173" spans="1:8">
      <c r="A4173" s="132">
        <v>434672</v>
      </c>
      <c r="B4173" s="133" t="s">
        <v>1141</v>
      </c>
      <c r="C4173" s="134">
        <v>571</v>
      </c>
      <c r="D4173" s="134">
        <v>582</v>
      </c>
      <c r="E4173" s="134">
        <v>649</v>
      </c>
      <c r="F4173" s="134">
        <v>588</v>
      </c>
      <c r="G4173" s="135">
        <v>498</v>
      </c>
      <c r="H4173" s="137">
        <f>IFERROR((Table19[[#This Row],[_202310]]-Table19[[#This Row],[_201910]])/Table19[[#This Row],[_201910]]*1,"")</f>
        <v>-0.12784588441330999</v>
      </c>
    </row>
    <row r="4174" spans="1:8">
      <c r="A4174" s="132">
        <v>434672</v>
      </c>
      <c r="B4174" s="133" t="s">
        <v>1142</v>
      </c>
      <c r="C4174" s="134">
        <v>19</v>
      </c>
      <c r="D4174" s="134">
        <v>19</v>
      </c>
      <c r="E4174" s="134">
        <v>21</v>
      </c>
      <c r="F4174" s="134">
        <v>23</v>
      </c>
      <c r="G4174" s="135">
        <v>21</v>
      </c>
      <c r="H4174" s="137">
        <f>IFERROR((Table19[[#This Row],[_202310]]-Table19[[#This Row],[_201910]])/Table19[[#This Row],[_201910]]*1,"")</f>
        <v>0.10526315789473684</v>
      </c>
    </row>
    <row r="4175" spans="1:8">
      <c r="A4175" s="132">
        <v>434672</v>
      </c>
      <c r="B4175" s="133" t="s">
        <v>1143</v>
      </c>
      <c r="C4175" s="134">
        <v>75</v>
      </c>
      <c r="D4175" s="134">
        <v>67</v>
      </c>
      <c r="E4175" s="134">
        <v>132</v>
      </c>
      <c r="F4175" s="134">
        <v>98</v>
      </c>
      <c r="G4175" s="135">
        <v>43</v>
      </c>
      <c r="H4175" s="137">
        <f>IFERROR((Table19[[#This Row],[_202310]]-Table19[[#This Row],[_201910]])/Table19[[#This Row],[_201910]]*1,"")</f>
        <v>-0.42666666666666669</v>
      </c>
    </row>
    <row r="4176" spans="1:8">
      <c r="A4176" s="132">
        <v>434672</v>
      </c>
      <c r="B4176" s="133" t="s">
        <v>1144</v>
      </c>
      <c r="C4176" s="134">
        <v>554</v>
      </c>
      <c r="D4176" s="134">
        <v>587</v>
      </c>
      <c r="E4176" s="134">
        <v>577</v>
      </c>
      <c r="F4176" s="134">
        <v>548</v>
      </c>
      <c r="G4176" s="135">
        <v>499</v>
      </c>
      <c r="H4176" s="137">
        <f>IFERROR((Table19[[#This Row],[_202310]]-Table19[[#This Row],[_201910]])/Table19[[#This Row],[_201910]]*1,"")</f>
        <v>-9.9277978339350176E-2</v>
      </c>
    </row>
    <row r="4177" spans="1:8">
      <c r="A4177" s="132">
        <v>434672</v>
      </c>
      <c r="B4177" s="133" t="s">
        <v>1145</v>
      </c>
      <c r="C4177" s="134" t="s">
        <v>129</v>
      </c>
      <c r="D4177" s="134" t="s">
        <v>129</v>
      </c>
      <c r="E4177" s="134" t="s">
        <v>129</v>
      </c>
      <c r="F4177" s="134" t="s">
        <v>129</v>
      </c>
      <c r="G4177" s="135" t="s">
        <v>129</v>
      </c>
      <c r="H4177" s="137" t="str">
        <f>IFERROR((Table19[[#This Row],[_202310]]-Table19[[#This Row],[_201910]])/Table19[[#This Row],[_201910]]*1,"")</f>
        <v/>
      </c>
    </row>
    <row r="4178" spans="1:8">
      <c r="A4178" s="132">
        <v>434672</v>
      </c>
      <c r="B4178" s="133" t="s">
        <v>1146</v>
      </c>
      <c r="C4178" s="134">
        <v>629</v>
      </c>
      <c r="D4178" s="134">
        <v>654</v>
      </c>
      <c r="E4178" s="134">
        <v>709</v>
      </c>
      <c r="F4178" s="134">
        <v>646</v>
      </c>
      <c r="G4178" s="135">
        <v>542</v>
      </c>
      <c r="H4178" s="137">
        <f>IFERROR((Table19[[#This Row],[_202310]]-Table19[[#This Row],[_201910]])/Table19[[#This Row],[_201910]]*1,"")</f>
        <v>-0.13831478537360889</v>
      </c>
    </row>
    <row r="4179" spans="1:8">
      <c r="A4179" s="132">
        <v>434672</v>
      </c>
      <c r="B4179" s="133" t="s">
        <v>1147</v>
      </c>
      <c r="C4179" s="134">
        <v>113</v>
      </c>
      <c r="D4179" s="134">
        <v>85</v>
      </c>
      <c r="E4179" s="134">
        <v>115</v>
      </c>
      <c r="F4179" s="134">
        <v>87</v>
      </c>
      <c r="G4179" s="135">
        <v>75</v>
      </c>
      <c r="H4179" s="137">
        <f>IFERROR((Table19[[#This Row],[_202310]]-Table19[[#This Row],[_201910]])/Table19[[#This Row],[_201910]]*1,"")</f>
        <v>-0.33628318584070799</v>
      </c>
    </row>
    <row r="4180" spans="1:8">
      <c r="A4180" s="132">
        <v>434672</v>
      </c>
      <c r="B4180" s="133" t="s">
        <v>1148</v>
      </c>
      <c r="C4180" s="134">
        <v>1000</v>
      </c>
      <c r="D4180" s="134">
        <v>1091</v>
      </c>
      <c r="E4180" s="134">
        <v>993</v>
      </c>
      <c r="F4180" s="134">
        <v>814</v>
      </c>
      <c r="G4180" s="135">
        <v>775</v>
      </c>
      <c r="H4180" s="137">
        <f>IFERROR((Table19[[#This Row],[_202310]]-Table19[[#This Row],[_201910]])/Table19[[#This Row],[_201910]]*1,"")</f>
        <v>-0.22500000000000001</v>
      </c>
    </row>
    <row r="4181" spans="1:8">
      <c r="A4181" s="132">
        <v>434672</v>
      </c>
      <c r="B4181" s="133" t="s">
        <v>1149</v>
      </c>
      <c r="C4181" s="134">
        <v>1328</v>
      </c>
      <c r="D4181" s="134">
        <v>1275</v>
      </c>
      <c r="E4181" s="134">
        <v>1247</v>
      </c>
      <c r="F4181" s="134">
        <v>1024</v>
      </c>
      <c r="G4181" s="135">
        <v>959</v>
      </c>
      <c r="H4181" s="137">
        <f>IFERROR((Table19[[#This Row],[_202310]]-Table19[[#This Row],[_201910]])/Table19[[#This Row],[_201910]]*1,"")</f>
        <v>-0.27786144578313254</v>
      </c>
    </row>
    <row r="4182" spans="1:8">
      <c r="A4182" s="132">
        <v>434672</v>
      </c>
      <c r="B4182" s="133" t="s">
        <v>1150</v>
      </c>
      <c r="C4182" s="134">
        <v>2441</v>
      </c>
      <c r="D4182" s="134">
        <v>2451</v>
      </c>
      <c r="E4182" s="134">
        <v>2355</v>
      </c>
      <c r="F4182" s="134">
        <v>1925</v>
      </c>
      <c r="G4182" s="135">
        <v>1809</v>
      </c>
      <c r="H4182" s="137">
        <f>IFERROR((Table19[[#This Row],[_202310]]-Table19[[#This Row],[_201910]])/Table19[[#This Row],[_201910]]*1,"")</f>
        <v>-0.25891028267103644</v>
      </c>
    </row>
    <row r="4183" spans="1:8">
      <c r="A4183" s="132">
        <v>434672</v>
      </c>
      <c r="B4183" s="133" t="s">
        <v>1151</v>
      </c>
      <c r="C4183" s="134">
        <v>20</v>
      </c>
      <c r="D4183" s="134">
        <v>21</v>
      </c>
      <c r="E4183" s="134">
        <v>23</v>
      </c>
      <c r="F4183" s="134">
        <v>25</v>
      </c>
      <c r="G4183" s="135">
        <v>23</v>
      </c>
      <c r="H4183" s="137">
        <f>IFERROR((Table19[[#This Row],[_202310]]-Table19[[#This Row],[_201910]])/Table19[[#This Row],[_201910]]*1,"")</f>
        <v>0.15</v>
      </c>
    </row>
    <row r="4184" spans="1:8">
      <c r="A4184" s="132">
        <v>434672</v>
      </c>
      <c r="B4184" s="133" t="s">
        <v>1152</v>
      </c>
      <c r="C4184" s="134">
        <v>36</v>
      </c>
      <c r="D4184" s="134">
        <v>38</v>
      </c>
      <c r="E4184" s="134">
        <v>36</v>
      </c>
      <c r="F4184" s="134">
        <v>35</v>
      </c>
      <c r="G4184" s="135">
        <v>36</v>
      </c>
      <c r="H4184" s="137">
        <f>IFERROR((Table19[[#This Row],[_202310]]-Table19[[#This Row],[_201910]])/Table19[[#This Row],[_201910]]*1,"")</f>
        <v>0</v>
      </c>
    </row>
    <row r="4185" spans="1:8">
      <c r="A4185" s="132">
        <v>434672</v>
      </c>
      <c r="B4185" s="133" t="s">
        <v>1153</v>
      </c>
      <c r="C4185" s="134">
        <v>4</v>
      </c>
      <c r="D4185" s="134">
        <v>3</v>
      </c>
      <c r="E4185" s="134">
        <v>4</v>
      </c>
      <c r="F4185" s="134">
        <v>3</v>
      </c>
      <c r="G4185" s="135">
        <v>3</v>
      </c>
      <c r="H4185" s="137">
        <f>IFERROR((Table19[[#This Row],[_202310]]-Table19[[#This Row],[_201910]])/Table19[[#This Row],[_201910]]*1,"")</f>
        <v>-0.25</v>
      </c>
    </row>
    <row r="4186" spans="1:8">
      <c r="A4186" s="132">
        <v>434672</v>
      </c>
      <c r="B4186" s="133" t="s">
        <v>1154</v>
      </c>
      <c r="C4186" s="134">
        <v>33</v>
      </c>
      <c r="D4186" s="134">
        <v>35</v>
      </c>
      <c r="E4186" s="134">
        <v>32</v>
      </c>
      <c r="F4186" s="134">
        <v>32</v>
      </c>
      <c r="G4186" s="135">
        <v>33</v>
      </c>
      <c r="H4186" s="137">
        <f>IFERROR((Table19[[#This Row],[_202310]]-Table19[[#This Row],[_201910]])/Table19[[#This Row],[_201910]]*1,"")</f>
        <v>0</v>
      </c>
    </row>
    <row r="4187" spans="1:8">
      <c r="A4187" s="132">
        <v>434672</v>
      </c>
      <c r="B4187" s="133" t="s">
        <v>1155</v>
      </c>
      <c r="C4187" s="134">
        <v>43</v>
      </c>
      <c r="D4187" s="134">
        <v>41</v>
      </c>
      <c r="E4187" s="134">
        <v>41</v>
      </c>
      <c r="F4187" s="134">
        <v>40</v>
      </c>
      <c r="G4187" s="135">
        <v>41</v>
      </c>
      <c r="H4187" s="137">
        <f>IFERROR((Table19[[#This Row],[_202310]]-Table19[[#This Row],[_201910]])/Table19[[#This Row],[_201910]]*1,"")</f>
        <v>-4.6511627906976744E-2</v>
      </c>
    </row>
    <row r="4188" spans="1:8">
      <c r="A4188" s="132">
        <v>434751</v>
      </c>
      <c r="B4188" s="133" t="s">
        <v>1130</v>
      </c>
      <c r="C4188" s="134">
        <v>32</v>
      </c>
      <c r="D4188" s="134">
        <v>32</v>
      </c>
      <c r="E4188" s="134">
        <v>19</v>
      </c>
      <c r="F4188" s="134">
        <v>27</v>
      </c>
      <c r="G4188" s="135">
        <v>23</v>
      </c>
      <c r="H4188" s="137">
        <f>IFERROR((Table19[[#This Row],[_202310]]-Table19[[#This Row],[_201910]])/Table19[[#This Row],[_201910]]*1,"")</f>
        <v>-0.28125</v>
      </c>
    </row>
    <row r="4189" spans="1:8">
      <c r="A4189" s="132">
        <v>434751</v>
      </c>
      <c r="B4189" s="133" t="s">
        <v>1131</v>
      </c>
      <c r="C4189" s="134">
        <v>0</v>
      </c>
      <c r="D4189" s="134">
        <v>0</v>
      </c>
      <c r="E4189" s="134">
        <v>0</v>
      </c>
      <c r="F4189" s="134">
        <v>1</v>
      </c>
      <c r="G4189" s="135">
        <v>0</v>
      </c>
      <c r="H4189" s="137" t="str">
        <f>IFERROR((Table19[[#This Row],[_202310]]-Table19[[#This Row],[_201910]])/Table19[[#This Row],[_201910]]*1,"")</f>
        <v/>
      </c>
    </row>
    <row r="4190" spans="1:8">
      <c r="A4190" s="132">
        <v>434751</v>
      </c>
      <c r="B4190" s="133" t="s">
        <v>1132</v>
      </c>
      <c r="C4190" s="134">
        <v>32</v>
      </c>
      <c r="D4190" s="134">
        <v>32</v>
      </c>
      <c r="E4190" s="134">
        <v>19</v>
      </c>
      <c r="F4190" s="134">
        <v>26</v>
      </c>
      <c r="G4190" s="135">
        <v>23</v>
      </c>
      <c r="H4190" s="137">
        <f>IFERROR((Table19[[#This Row],[_202310]]-Table19[[#This Row],[_201910]])/Table19[[#This Row],[_201910]]*1,"")</f>
        <v>-0.28125</v>
      </c>
    </row>
    <row r="4191" spans="1:8">
      <c r="A4191" s="132">
        <v>434751</v>
      </c>
      <c r="B4191" s="133" t="s">
        <v>1133</v>
      </c>
      <c r="C4191" s="134">
        <v>0</v>
      </c>
      <c r="D4191" s="134">
        <v>0</v>
      </c>
      <c r="E4191" s="134">
        <v>0</v>
      </c>
      <c r="F4191" s="134">
        <v>0</v>
      </c>
      <c r="G4191" s="135">
        <v>0</v>
      </c>
      <c r="H4191" s="137" t="str">
        <f>IFERROR((Table19[[#This Row],[_202310]]-Table19[[#This Row],[_201910]])/Table19[[#This Row],[_201910]]*1,"")</f>
        <v/>
      </c>
    </row>
    <row r="4192" spans="1:8">
      <c r="A4192" s="132">
        <v>434751</v>
      </c>
      <c r="B4192" s="133" t="s">
        <v>1134</v>
      </c>
      <c r="C4192" s="134">
        <v>6</v>
      </c>
      <c r="D4192" s="134">
        <v>5</v>
      </c>
      <c r="E4192" s="134">
        <v>2</v>
      </c>
      <c r="F4192" s="134">
        <v>2</v>
      </c>
      <c r="G4192" s="135">
        <v>2</v>
      </c>
      <c r="H4192" s="137">
        <f>IFERROR((Table19[[#This Row],[_202310]]-Table19[[#This Row],[_201910]])/Table19[[#This Row],[_201910]]*1,"")</f>
        <v>-0.66666666666666663</v>
      </c>
    </row>
    <row r="4193" spans="1:8">
      <c r="A4193" s="132">
        <v>434751</v>
      </c>
      <c r="B4193" s="133" t="s">
        <v>1135</v>
      </c>
      <c r="C4193" s="134" t="s">
        <v>129</v>
      </c>
      <c r="D4193" s="134" t="s">
        <v>129</v>
      </c>
      <c r="E4193" s="134" t="s">
        <v>129</v>
      </c>
      <c r="F4193" s="134" t="s">
        <v>129</v>
      </c>
      <c r="G4193" s="135" t="s">
        <v>129</v>
      </c>
      <c r="H4193" s="137" t="str">
        <f>IFERROR((Table19[[#This Row],[_202310]]-Table19[[#This Row],[_201910]])/Table19[[#This Row],[_201910]]*1,"")</f>
        <v/>
      </c>
    </row>
    <row r="4194" spans="1:8">
      <c r="A4194" s="132">
        <v>434751</v>
      </c>
      <c r="B4194" s="133" t="s">
        <v>1136</v>
      </c>
      <c r="C4194" s="134">
        <v>6</v>
      </c>
      <c r="D4194" s="134">
        <v>5</v>
      </c>
      <c r="E4194" s="134">
        <v>2</v>
      </c>
      <c r="F4194" s="134">
        <v>2</v>
      </c>
      <c r="G4194" s="135">
        <v>2</v>
      </c>
      <c r="H4194" s="137">
        <f>IFERROR((Table19[[#This Row],[_202310]]-Table19[[#This Row],[_201910]])/Table19[[#This Row],[_201910]]*1,"")</f>
        <v>-0.66666666666666663</v>
      </c>
    </row>
    <row r="4195" spans="1:8">
      <c r="A4195" s="132">
        <v>434751</v>
      </c>
      <c r="B4195" s="133" t="s">
        <v>1137</v>
      </c>
      <c r="C4195" s="134">
        <v>19</v>
      </c>
      <c r="D4195" s="134">
        <v>16</v>
      </c>
      <c r="E4195" s="134">
        <v>11</v>
      </c>
      <c r="F4195" s="134">
        <v>8</v>
      </c>
      <c r="G4195" s="135">
        <v>9</v>
      </c>
      <c r="H4195" s="137">
        <f>IFERROR((Table19[[#This Row],[_202310]]-Table19[[#This Row],[_201910]])/Table19[[#This Row],[_201910]]*1,"")</f>
        <v>-0.52631578947368418</v>
      </c>
    </row>
    <row r="4196" spans="1:8">
      <c r="A4196" s="132">
        <v>434751</v>
      </c>
      <c r="B4196" s="133" t="s">
        <v>1138</v>
      </c>
      <c r="C4196" s="134">
        <v>0</v>
      </c>
      <c r="D4196" s="134">
        <v>0</v>
      </c>
      <c r="E4196" s="134">
        <v>0</v>
      </c>
      <c r="F4196" s="134">
        <v>0</v>
      </c>
      <c r="G4196" s="135">
        <v>0</v>
      </c>
      <c r="H4196" s="137" t="str">
        <f>IFERROR((Table19[[#This Row],[_202310]]-Table19[[#This Row],[_201910]])/Table19[[#This Row],[_201910]]*1,"")</f>
        <v/>
      </c>
    </row>
    <row r="4197" spans="1:8">
      <c r="A4197" s="132">
        <v>434751</v>
      </c>
      <c r="B4197" s="133" t="s">
        <v>1139</v>
      </c>
      <c r="C4197" s="134">
        <v>6</v>
      </c>
      <c r="D4197" s="134">
        <v>6</v>
      </c>
      <c r="E4197" s="134">
        <v>2</v>
      </c>
      <c r="F4197" s="134">
        <v>2</v>
      </c>
      <c r="G4197" s="135">
        <v>2</v>
      </c>
      <c r="H4197" s="137">
        <f>IFERROR((Table19[[#This Row],[_202310]]-Table19[[#This Row],[_201910]])/Table19[[#This Row],[_201910]]*1,"")</f>
        <v>-0.66666666666666663</v>
      </c>
    </row>
    <row r="4198" spans="1:8">
      <c r="A4198" s="132">
        <v>434751</v>
      </c>
      <c r="B4198" s="133" t="s">
        <v>1140</v>
      </c>
      <c r="C4198" s="134" t="s">
        <v>129</v>
      </c>
      <c r="D4198" s="134" t="s">
        <v>129</v>
      </c>
      <c r="E4198" s="134" t="s">
        <v>129</v>
      </c>
      <c r="F4198" s="134" t="s">
        <v>129</v>
      </c>
      <c r="G4198" s="135" t="s">
        <v>129</v>
      </c>
      <c r="H4198" s="137" t="str">
        <f>IFERROR((Table19[[#This Row],[_202310]]-Table19[[#This Row],[_201910]])/Table19[[#This Row],[_201910]]*1,"")</f>
        <v/>
      </c>
    </row>
    <row r="4199" spans="1:8">
      <c r="A4199" s="132">
        <v>434751</v>
      </c>
      <c r="B4199" s="133" t="s">
        <v>1141</v>
      </c>
      <c r="C4199" s="134">
        <v>6</v>
      </c>
      <c r="D4199" s="134">
        <v>6</v>
      </c>
      <c r="E4199" s="134">
        <v>2</v>
      </c>
      <c r="F4199" s="134">
        <v>2</v>
      </c>
      <c r="G4199" s="135">
        <v>2</v>
      </c>
      <c r="H4199" s="137">
        <f>IFERROR((Table19[[#This Row],[_202310]]-Table19[[#This Row],[_201910]])/Table19[[#This Row],[_201910]]*1,"")</f>
        <v>-0.66666666666666663</v>
      </c>
    </row>
    <row r="4200" spans="1:8">
      <c r="A4200" s="132">
        <v>434751</v>
      </c>
      <c r="B4200" s="133" t="s">
        <v>1142</v>
      </c>
      <c r="C4200" s="134">
        <v>19</v>
      </c>
      <c r="D4200" s="134">
        <v>19</v>
      </c>
      <c r="E4200" s="134">
        <v>11</v>
      </c>
      <c r="F4200" s="134">
        <v>8</v>
      </c>
      <c r="G4200" s="135">
        <v>9</v>
      </c>
      <c r="H4200" s="137">
        <f>IFERROR((Table19[[#This Row],[_202310]]-Table19[[#This Row],[_201910]])/Table19[[#This Row],[_201910]]*1,"")</f>
        <v>-0.52631578947368418</v>
      </c>
    </row>
    <row r="4201" spans="1:8">
      <c r="A4201" s="132">
        <v>434751</v>
      </c>
      <c r="B4201" s="133" t="s">
        <v>1143</v>
      </c>
      <c r="C4201" s="134">
        <v>0</v>
      </c>
      <c r="D4201" s="134">
        <v>0</v>
      </c>
      <c r="E4201" s="134">
        <v>0</v>
      </c>
      <c r="F4201" s="134">
        <v>0</v>
      </c>
      <c r="G4201" s="135">
        <v>0</v>
      </c>
      <c r="H4201" s="137" t="str">
        <f>IFERROR((Table19[[#This Row],[_202310]]-Table19[[#This Row],[_201910]])/Table19[[#This Row],[_201910]]*1,"")</f>
        <v/>
      </c>
    </row>
    <row r="4202" spans="1:8">
      <c r="A4202" s="132">
        <v>434751</v>
      </c>
      <c r="B4202" s="133" t="s">
        <v>1144</v>
      </c>
      <c r="C4202" s="134">
        <v>8</v>
      </c>
      <c r="D4202" s="134">
        <v>6</v>
      </c>
      <c r="E4202" s="134">
        <v>2</v>
      </c>
      <c r="F4202" s="134">
        <v>2</v>
      </c>
      <c r="G4202" s="135">
        <v>2</v>
      </c>
      <c r="H4202" s="137">
        <f>IFERROR((Table19[[#This Row],[_202310]]-Table19[[#This Row],[_201910]])/Table19[[#This Row],[_201910]]*1,"")</f>
        <v>-0.75</v>
      </c>
    </row>
    <row r="4203" spans="1:8">
      <c r="A4203" s="132">
        <v>434751</v>
      </c>
      <c r="B4203" s="133" t="s">
        <v>1145</v>
      </c>
      <c r="C4203" s="134" t="s">
        <v>129</v>
      </c>
      <c r="D4203" s="134" t="s">
        <v>129</v>
      </c>
      <c r="E4203" s="134" t="s">
        <v>129</v>
      </c>
      <c r="F4203" s="134" t="s">
        <v>129</v>
      </c>
      <c r="G4203" s="135" t="s">
        <v>129</v>
      </c>
      <c r="H4203" s="137" t="str">
        <f>IFERROR((Table19[[#This Row],[_202310]]-Table19[[#This Row],[_201910]])/Table19[[#This Row],[_201910]]*1,"")</f>
        <v/>
      </c>
    </row>
    <row r="4204" spans="1:8">
      <c r="A4204" s="132">
        <v>434751</v>
      </c>
      <c r="B4204" s="133" t="s">
        <v>1146</v>
      </c>
      <c r="C4204" s="134">
        <v>8</v>
      </c>
      <c r="D4204" s="134">
        <v>6</v>
      </c>
      <c r="E4204" s="134">
        <v>2</v>
      </c>
      <c r="F4204" s="134">
        <v>2</v>
      </c>
      <c r="G4204" s="135">
        <v>2</v>
      </c>
      <c r="H4204" s="137">
        <f>IFERROR((Table19[[#This Row],[_202310]]-Table19[[#This Row],[_201910]])/Table19[[#This Row],[_201910]]*1,"")</f>
        <v>-0.75</v>
      </c>
    </row>
    <row r="4205" spans="1:8">
      <c r="A4205" s="132">
        <v>434751</v>
      </c>
      <c r="B4205" s="133" t="s">
        <v>1147</v>
      </c>
      <c r="C4205" s="134">
        <v>2</v>
      </c>
      <c r="D4205" s="134">
        <v>0</v>
      </c>
      <c r="E4205" s="134">
        <v>0</v>
      </c>
      <c r="F4205" s="134">
        <v>2</v>
      </c>
      <c r="G4205" s="135">
        <v>1</v>
      </c>
      <c r="H4205" s="137">
        <f>IFERROR((Table19[[#This Row],[_202310]]-Table19[[#This Row],[_201910]])/Table19[[#This Row],[_201910]]*1,"")</f>
        <v>-0.5</v>
      </c>
    </row>
    <row r="4206" spans="1:8">
      <c r="A4206" s="132">
        <v>434751</v>
      </c>
      <c r="B4206" s="133" t="s">
        <v>1148</v>
      </c>
      <c r="C4206" s="134">
        <v>10</v>
      </c>
      <c r="D4206" s="134">
        <v>4</v>
      </c>
      <c r="E4206" s="134">
        <v>0</v>
      </c>
      <c r="F4206" s="134">
        <v>0</v>
      </c>
      <c r="G4206" s="135">
        <v>0</v>
      </c>
      <c r="H4206" s="137">
        <f>IFERROR((Table19[[#This Row],[_202310]]-Table19[[#This Row],[_201910]])/Table19[[#This Row],[_201910]]*1,"")</f>
        <v>-1</v>
      </c>
    </row>
    <row r="4207" spans="1:8">
      <c r="A4207" s="132">
        <v>434751</v>
      </c>
      <c r="B4207" s="133" t="s">
        <v>1149</v>
      </c>
      <c r="C4207" s="134">
        <v>12</v>
      </c>
      <c r="D4207" s="134">
        <v>22</v>
      </c>
      <c r="E4207" s="134">
        <v>17</v>
      </c>
      <c r="F4207" s="134">
        <v>22</v>
      </c>
      <c r="G4207" s="135">
        <v>20</v>
      </c>
      <c r="H4207" s="137">
        <f>IFERROR((Table19[[#This Row],[_202310]]-Table19[[#This Row],[_201910]])/Table19[[#This Row],[_201910]]*1,"")</f>
        <v>0.66666666666666663</v>
      </c>
    </row>
    <row r="4208" spans="1:8">
      <c r="A4208" s="132">
        <v>434751</v>
      </c>
      <c r="B4208" s="133" t="s">
        <v>1150</v>
      </c>
      <c r="C4208" s="134">
        <v>24</v>
      </c>
      <c r="D4208" s="134">
        <v>26</v>
      </c>
      <c r="E4208" s="134">
        <v>17</v>
      </c>
      <c r="F4208" s="134">
        <v>24</v>
      </c>
      <c r="G4208" s="135">
        <v>21</v>
      </c>
      <c r="H4208" s="137">
        <f>IFERROR((Table19[[#This Row],[_202310]]-Table19[[#This Row],[_201910]])/Table19[[#This Row],[_201910]]*1,"")</f>
        <v>-0.125</v>
      </c>
    </row>
    <row r="4209" spans="1:8">
      <c r="A4209" s="132">
        <v>434751</v>
      </c>
      <c r="B4209" s="133" t="s">
        <v>1151</v>
      </c>
      <c r="C4209" s="134">
        <v>25</v>
      </c>
      <c r="D4209" s="134">
        <v>19</v>
      </c>
      <c r="E4209" s="134">
        <v>11</v>
      </c>
      <c r="F4209" s="134">
        <v>8</v>
      </c>
      <c r="G4209" s="135">
        <v>9</v>
      </c>
      <c r="H4209" s="137">
        <f>IFERROR((Table19[[#This Row],[_202310]]-Table19[[#This Row],[_201910]])/Table19[[#This Row],[_201910]]*1,"")</f>
        <v>-0.64</v>
      </c>
    </row>
    <row r="4210" spans="1:8">
      <c r="A4210" s="132">
        <v>434751</v>
      </c>
      <c r="B4210" s="133" t="s">
        <v>1152</v>
      </c>
      <c r="C4210" s="134">
        <v>38</v>
      </c>
      <c r="D4210" s="134">
        <v>13</v>
      </c>
      <c r="E4210" s="134">
        <v>0</v>
      </c>
      <c r="F4210" s="134">
        <v>8</v>
      </c>
      <c r="G4210" s="135">
        <v>4</v>
      </c>
      <c r="H4210" s="137">
        <f>IFERROR((Table19[[#This Row],[_202310]]-Table19[[#This Row],[_201910]])/Table19[[#This Row],[_201910]]*1,"")</f>
        <v>-0.89473684210526316</v>
      </c>
    </row>
    <row r="4211" spans="1:8">
      <c r="A4211" s="132">
        <v>434751</v>
      </c>
      <c r="B4211" s="133" t="s">
        <v>1153</v>
      </c>
      <c r="C4211" s="134">
        <v>6</v>
      </c>
      <c r="D4211" s="134">
        <v>0</v>
      </c>
      <c r="E4211" s="134">
        <v>0</v>
      </c>
      <c r="F4211" s="134">
        <v>8</v>
      </c>
      <c r="G4211" s="135">
        <v>4</v>
      </c>
      <c r="H4211" s="137">
        <f>IFERROR((Table19[[#This Row],[_202310]]-Table19[[#This Row],[_201910]])/Table19[[#This Row],[_201910]]*1,"")</f>
        <v>-0.33333333333333331</v>
      </c>
    </row>
    <row r="4212" spans="1:8">
      <c r="A4212" s="132">
        <v>434751</v>
      </c>
      <c r="B4212" s="133" t="s">
        <v>1154</v>
      </c>
      <c r="C4212" s="134">
        <v>31</v>
      </c>
      <c r="D4212" s="134">
        <v>13</v>
      </c>
      <c r="E4212" s="134">
        <v>0</v>
      </c>
      <c r="F4212" s="134">
        <v>0</v>
      </c>
      <c r="G4212" s="135">
        <v>0</v>
      </c>
      <c r="H4212" s="137">
        <f>IFERROR((Table19[[#This Row],[_202310]]-Table19[[#This Row],[_201910]])/Table19[[#This Row],[_201910]]*1,"")</f>
        <v>-1</v>
      </c>
    </row>
    <row r="4213" spans="1:8">
      <c r="A4213" s="132">
        <v>434751</v>
      </c>
      <c r="B4213" s="133" t="s">
        <v>1155</v>
      </c>
      <c r="C4213" s="134">
        <v>38</v>
      </c>
      <c r="D4213" s="134">
        <v>69</v>
      </c>
      <c r="E4213" s="134">
        <v>89</v>
      </c>
      <c r="F4213" s="134">
        <v>85</v>
      </c>
      <c r="G4213" s="135">
        <v>87</v>
      </c>
      <c r="H4213" s="137">
        <f>IFERROR((Table19[[#This Row],[_202310]]-Table19[[#This Row],[_201910]])/Table19[[#This Row],[_201910]]*1,"")</f>
        <v>1.2894736842105263</v>
      </c>
    </row>
    <row r="4214" spans="1:8">
      <c r="A4214" s="132">
        <v>442781</v>
      </c>
      <c r="B4214" s="133" t="s">
        <v>1130</v>
      </c>
      <c r="C4214" s="134">
        <v>33</v>
      </c>
      <c r="D4214" s="134">
        <v>31</v>
      </c>
      <c r="E4214" s="134">
        <v>31</v>
      </c>
      <c r="F4214" s="134">
        <v>11</v>
      </c>
      <c r="G4214" s="135">
        <v>42</v>
      </c>
      <c r="H4214" s="137">
        <f>IFERROR((Table19[[#This Row],[_202310]]-Table19[[#This Row],[_201910]])/Table19[[#This Row],[_201910]]*1,"")</f>
        <v>0.27272727272727271</v>
      </c>
    </row>
    <row r="4215" spans="1:8">
      <c r="A4215" s="132">
        <v>442781</v>
      </c>
      <c r="B4215" s="133" t="s">
        <v>1131</v>
      </c>
      <c r="C4215" s="134">
        <v>0</v>
      </c>
      <c r="D4215" s="134">
        <v>0</v>
      </c>
      <c r="E4215" s="134">
        <v>0</v>
      </c>
      <c r="F4215" s="134">
        <v>0</v>
      </c>
      <c r="G4215" s="135">
        <v>0</v>
      </c>
      <c r="H4215" s="137" t="str">
        <f>IFERROR((Table19[[#This Row],[_202310]]-Table19[[#This Row],[_201910]])/Table19[[#This Row],[_201910]]*1,"")</f>
        <v/>
      </c>
    </row>
    <row r="4216" spans="1:8">
      <c r="A4216" s="132">
        <v>442781</v>
      </c>
      <c r="B4216" s="133" t="s">
        <v>1132</v>
      </c>
      <c r="C4216" s="134">
        <v>33</v>
      </c>
      <c r="D4216" s="134">
        <v>31</v>
      </c>
      <c r="E4216" s="134">
        <v>31</v>
      </c>
      <c r="F4216" s="134">
        <v>11</v>
      </c>
      <c r="G4216" s="135">
        <v>42</v>
      </c>
      <c r="H4216" s="137">
        <f>IFERROR((Table19[[#This Row],[_202310]]-Table19[[#This Row],[_201910]])/Table19[[#This Row],[_201910]]*1,"")</f>
        <v>0.27272727272727271</v>
      </c>
    </row>
    <row r="4217" spans="1:8">
      <c r="A4217" s="132">
        <v>442781</v>
      </c>
      <c r="B4217" s="133" t="s">
        <v>1133</v>
      </c>
      <c r="C4217" s="134">
        <v>0</v>
      </c>
      <c r="D4217" s="134">
        <v>0</v>
      </c>
      <c r="E4217" s="134">
        <v>0</v>
      </c>
      <c r="F4217" s="134">
        <v>0</v>
      </c>
      <c r="G4217" s="135">
        <v>0</v>
      </c>
      <c r="H4217" s="137" t="str">
        <f>IFERROR((Table19[[#This Row],[_202310]]-Table19[[#This Row],[_201910]])/Table19[[#This Row],[_201910]]*1,"")</f>
        <v/>
      </c>
    </row>
    <row r="4218" spans="1:8">
      <c r="A4218" s="132">
        <v>442781</v>
      </c>
      <c r="B4218" s="133" t="s">
        <v>1134</v>
      </c>
      <c r="C4218" s="134">
        <v>18</v>
      </c>
      <c r="D4218" s="134">
        <v>0</v>
      </c>
      <c r="E4218" s="134">
        <v>3</v>
      </c>
      <c r="F4218" s="134">
        <v>2</v>
      </c>
      <c r="G4218" s="135">
        <v>7</v>
      </c>
      <c r="H4218" s="137">
        <f>IFERROR((Table19[[#This Row],[_202310]]-Table19[[#This Row],[_201910]])/Table19[[#This Row],[_201910]]*1,"")</f>
        <v>-0.61111111111111116</v>
      </c>
    </row>
    <row r="4219" spans="1:8">
      <c r="A4219" s="132">
        <v>442781</v>
      </c>
      <c r="B4219" s="133" t="s">
        <v>1135</v>
      </c>
      <c r="C4219" s="134" t="s">
        <v>129</v>
      </c>
      <c r="D4219" s="134" t="s">
        <v>129</v>
      </c>
      <c r="E4219" s="134" t="s">
        <v>129</v>
      </c>
      <c r="F4219" s="134" t="s">
        <v>129</v>
      </c>
      <c r="G4219" s="135" t="s">
        <v>129</v>
      </c>
      <c r="H4219" s="137" t="str">
        <f>IFERROR((Table19[[#This Row],[_202310]]-Table19[[#This Row],[_201910]])/Table19[[#This Row],[_201910]]*1,"")</f>
        <v/>
      </c>
    </row>
    <row r="4220" spans="1:8">
      <c r="A4220" s="132">
        <v>442781</v>
      </c>
      <c r="B4220" s="133" t="s">
        <v>1136</v>
      </c>
      <c r="C4220" s="134">
        <v>18</v>
      </c>
      <c r="D4220" s="134">
        <v>0</v>
      </c>
      <c r="E4220" s="134">
        <v>3</v>
      </c>
      <c r="F4220" s="134">
        <v>2</v>
      </c>
      <c r="G4220" s="135">
        <v>7</v>
      </c>
      <c r="H4220" s="137">
        <f>IFERROR((Table19[[#This Row],[_202310]]-Table19[[#This Row],[_201910]])/Table19[[#This Row],[_201910]]*1,"")</f>
        <v>-0.61111111111111116</v>
      </c>
    </row>
    <row r="4221" spans="1:8">
      <c r="A4221" s="132">
        <v>442781</v>
      </c>
      <c r="B4221" s="133" t="s">
        <v>1137</v>
      </c>
      <c r="C4221" s="134">
        <v>55</v>
      </c>
      <c r="D4221" s="134">
        <v>0</v>
      </c>
      <c r="E4221" s="134">
        <v>10</v>
      </c>
      <c r="F4221" s="134">
        <v>18</v>
      </c>
      <c r="G4221" s="135">
        <v>17</v>
      </c>
      <c r="H4221" s="137">
        <f>IFERROR((Table19[[#This Row],[_202310]]-Table19[[#This Row],[_201910]])/Table19[[#This Row],[_201910]]*1,"")</f>
        <v>-0.69090909090909092</v>
      </c>
    </row>
    <row r="4222" spans="1:8">
      <c r="A4222" s="132">
        <v>442781</v>
      </c>
      <c r="B4222" s="133" t="s">
        <v>1138</v>
      </c>
      <c r="C4222" s="134">
        <v>0</v>
      </c>
      <c r="D4222" s="134">
        <v>0</v>
      </c>
      <c r="E4222" s="134">
        <v>0</v>
      </c>
      <c r="F4222" s="134">
        <v>0</v>
      </c>
      <c r="G4222" s="135">
        <v>0</v>
      </c>
      <c r="H4222" s="137" t="str">
        <f>IFERROR((Table19[[#This Row],[_202310]]-Table19[[#This Row],[_201910]])/Table19[[#This Row],[_201910]]*1,"")</f>
        <v/>
      </c>
    </row>
    <row r="4223" spans="1:8">
      <c r="A4223" s="132">
        <v>442781</v>
      </c>
      <c r="B4223" s="133" t="s">
        <v>1139</v>
      </c>
      <c r="C4223" s="134">
        <v>19</v>
      </c>
      <c r="D4223" s="134">
        <v>0</v>
      </c>
      <c r="E4223" s="134">
        <v>3</v>
      </c>
      <c r="F4223" s="134">
        <v>3</v>
      </c>
      <c r="G4223" s="135">
        <v>7</v>
      </c>
      <c r="H4223" s="137">
        <f>IFERROR((Table19[[#This Row],[_202310]]-Table19[[#This Row],[_201910]])/Table19[[#This Row],[_201910]]*1,"")</f>
        <v>-0.63157894736842102</v>
      </c>
    </row>
    <row r="4224" spans="1:8">
      <c r="A4224" s="132">
        <v>442781</v>
      </c>
      <c r="B4224" s="133" t="s">
        <v>1140</v>
      </c>
      <c r="C4224" s="134" t="s">
        <v>129</v>
      </c>
      <c r="D4224" s="134" t="s">
        <v>129</v>
      </c>
      <c r="E4224" s="134" t="s">
        <v>129</v>
      </c>
      <c r="F4224" s="134" t="s">
        <v>129</v>
      </c>
      <c r="G4224" s="135" t="s">
        <v>129</v>
      </c>
      <c r="H4224" s="137" t="str">
        <f>IFERROR((Table19[[#This Row],[_202310]]-Table19[[#This Row],[_201910]])/Table19[[#This Row],[_201910]]*1,"")</f>
        <v/>
      </c>
    </row>
    <row r="4225" spans="1:8">
      <c r="A4225" s="132">
        <v>442781</v>
      </c>
      <c r="B4225" s="133" t="s">
        <v>1141</v>
      </c>
      <c r="C4225" s="134">
        <v>19</v>
      </c>
      <c r="D4225" s="134">
        <v>0</v>
      </c>
      <c r="E4225" s="134">
        <v>3</v>
      </c>
      <c r="F4225" s="134">
        <v>3</v>
      </c>
      <c r="G4225" s="135">
        <v>7</v>
      </c>
      <c r="H4225" s="137">
        <f>IFERROR((Table19[[#This Row],[_202310]]-Table19[[#This Row],[_201910]])/Table19[[#This Row],[_201910]]*1,"")</f>
        <v>-0.63157894736842102</v>
      </c>
    </row>
    <row r="4226" spans="1:8">
      <c r="A4226" s="132">
        <v>442781</v>
      </c>
      <c r="B4226" s="133" t="s">
        <v>1142</v>
      </c>
      <c r="C4226" s="134">
        <v>58</v>
      </c>
      <c r="D4226" s="134">
        <v>0</v>
      </c>
      <c r="E4226" s="134">
        <v>10</v>
      </c>
      <c r="F4226" s="134">
        <v>27</v>
      </c>
      <c r="G4226" s="135">
        <v>17</v>
      </c>
      <c r="H4226" s="137">
        <f>IFERROR((Table19[[#This Row],[_202310]]-Table19[[#This Row],[_201910]])/Table19[[#This Row],[_201910]]*1,"")</f>
        <v>-0.7068965517241379</v>
      </c>
    </row>
    <row r="4227" spans="1:8">
      <c r="A4227" s="132">
        <v>442781</v>
      </c>
      <c r="B4227" s="133" t="s">
        <v>1143</v>
      </c>
      <c r="C4227" s="134">
        <v>0</v>
      </c>
      <c r="D4227" s="134">
        <v>0</v>
      </c>
      <c r="E4227" s="134">
        <v>0</v>
      </c>
      <c r="F4227" s="134">
        <v>0</v>
      </c>
      <c r="G4227" s="135">
        <v>0</v>
      </c>
      <c r="H4227" s="137" t="str">
        <f>IFERROR((Table19[[#This Row],[_202310]]-Table19[[#This Row],[_201910]])/Table19[[#This Row],[_201910]]*1,"")</f>
        <v/>
      </c>
    </row>
    <row r="4228" spans="1:8">
      <c r="A4228" s="132">
        <v>442781</v>
      </c>
      <c r="B4228" s="133" t="s">
        <v>1144</v>
      </c>
      <c r="C4228" s="134">
        <v>20</v>
      </c>
      <c r="D4228" s="134">
        <v>1</v>
      </c>
      <c r="E4228" s="134">
        <v>4</v>
      </c>
      <c r="F4228" s="134">
        <v>3</v>
      </c>
      <c r="G4228" s="135">
        <v>7</v>
      </c>
      <c r="H4228" s="137">
        <f>IFERROR((Table19[[#This Row],[_202310]]-Table19[[#This Row],[_201910]])/Table19[[#This Row],[_201910]]*1,"")</f>
        <v>-0.65</v>
      </c>
    </row>
    <row r="4229" spans="1:8">
      <c r="A4229" s="132">
        <v>442781</v>
      </c>
      <c r="B4229" s="133" t="s">
        <v>1145</v>
      </c>
      <c r="C4229" s="134" t="s">
        <v>129</v>
      </c>
      <c r="D4229" s="134" t="s">
        <v>129</v>
      </c>
      <c r="E4229" s="134" t="s">
        <v>129</v>
      </c>
      <c r="F4229" s="134" t="s">
        <v>129</v>
      </c>
      <c r="G4229" s="135" t="s">
        <v>129</v>
      </c>
      <c r="H4229" s="137" t="str">
        <f>IFERROR((Table19[[#This Row],[_202310]]-Table19[[#This Row],[_201910]])/Table19[[#This Row],[_201910]]*1,"")</f>
        <v/>
      </c>
    </row>
    <row r="4230" spans="1:8">
      <c r="A4230" s="132">
        <v>442781</v>
      </c>
      <c r="B4230" s="133" t="s">
        <v>1146</v>
      </c>
      <c r="C4230" s="134">
        <v>20</v>
      </c>
      <c r="D4230" s="134">
        <v>1</v>
      </c>
      <c r="E4230" s="134">
        <v>4</v>
      </c>
      <c r="F4230" s="134">
        <v>3</v>
      </c>
      <c r="G4230" s="135">
        <v>7</v>
      </c>
      <c r="H4230" s="137">
        <f>IFERROR((Table19[[#This Row],[_202310]]-Table19[[#This Row],[_201910]])/Table19[[#This Row],[_201910]]*1,"")</f>
        <v>-0.65</v>
      </c>
    </row>
    <row r="4231" spans="1:8">
      <c r="A4231" s="132">
        <v>442781</v>
      </c>
      <c r="B4231" s="133" t="s">
        <v>1147</v>
      </c>
      <c r="C4231" s="134">
        <v>1</v>
      </c>
      <c r="D4231" s="134">
        <v>0</v>
      </c>
      <c r="E4231" s="134">
        <v>1</v>
      </c>
      <c r="F4231" s="134">
        <v>1</v>
      </c>
      <c r="G4231" s="135">
        <v>1</v>
      </c>
      <c r="H4231" s="137">
        <f>IFERROR((Table19[[#This Row],[_202310]]-Table19[[#This Row],[_201910]])/Table19[[#This Row],[_201910]]*1,"")</f>
        <v>0</v>
      </c>
    </row>
    <row r="4232" spans="1:8">
      <c r="A4232" s="132">
        <v>442781</v>
      </c>
      <c r="B4232" s="133" t="s">
        <v>1148</v>
      </c>
      <c r="C4232" s="134">
        <v>4</v>
      </c>
      <c r="D4232" s="134">
        <v>0</v>
      </c>
      <c r="E4232" s="134">
        <v>6</v>
      </c>
      <c r="F4232" s="134">
        <v>0</v>
      </c>
      <c r="G4232" s="135">
        <v>1</v>
      </c>
      <c r="H4232" s="137">
        <f>IFERROR((Table19[[#This Row],[_202310]]-Table19[[#This Row],[_201910]])/Table19[[#This Row],[_201910]]*1,"")</f>
        <v>-0.75</v>
      </c>
    </row>
    <row r="4233" spans="1:8">
      <c r="A4233" s="132">
        <v>442781</v>
      </c>
      <c r="B4233" s="133" t="s">
        <v>1149</v>
      </c>
      <c r="C4233" s="134">
        <v>8</v>
      </c>
      <c r="D4233" s="134">
        <v>30</v>
      </c>
      <c r="E4233" s="134">
        <v>20</v>
      </c>
      <c r="F4233" s="134">
        <v>7</v>
      </c>
      <c r="G4233" s="135">
        <v>33</v>
      </c>
      <c r="H4233" s="137">
        <f>IFERROR((Table19[[#This Row],[_202310]]-Table19[[#This Row],[_201910]])/Table19[[#This Row],[_201910]]*1,"")</f>
        <v>3.125</v>
      </c>
    </row>
    <row r="4234" spans="1:8">
      <c r="A4234" s="132">
        <v>442781</v>
      </c>
      <c r="B4234" s="133" t="s">
        <v>1150</v>
      </c>
      <c r="C4234" s="134">
        <v>13</v>
      </c>
      <c r="D4234" s="134">
        <v>30</v>
      </c>
      <c r="E4234" s="134">
        <v>27</v>
      </c>
      <c r="F4234" s="134">
        <v>8</v>
      </c>
      <c r="G4234" s="135">
        <v>35</v>
      </c>
      <c r="H4234" s="137">
        <f>IFERROR((Table19[[#This Row],[_202310]]-Table19[[#This Row],[_201910]])/Table19[[#This Row],[_201910]]*1,"")</f>
        <v>1.6923076923076923</v>
      </c>
    </row>
    <row r="4235" spans="1:8">
      <c r="A4235" s="132">
        <v>442781</v>
      </c>
      <c r="B4235" s="133" t="s">
        <v>1151</v>
      </c>
      <c r="C4235" s="134">
        <v>61</v>
      </c>
      <c r="D4235" s="134">
        <v>3</v>
      </c>
      <c r="E4235" s="134">
        <v>13</v>
      </c>
      <c r="F4235" s="134">
        <v>27</v>
      </c>
      <c r="G4235" s="135">
        <v>17</v>
      </c>
      <c r="H4235" s="137">
        <f>IFERROR((Table19[[#This Row],[_202310]]-Table19[[#This Row],[_201910]])/Table19[[#This Row],[_201910]]*1,"")</f>
        <v>-0.72131147540983609</v>
      </c>
    </row>
    <row r="4236" spans="1:8">
      <c r="A4236" s="132">
        <v>442781</v>
      </c>
      <c r="B4236" s="133" t="s">
        <v>1152</v>
      </c>
      <c r="C4236" s="134">
        <v>15</v>
      </c>
      <c r="D4236" s="134">
        <v>0</v>
      </c>
      <c r="E4236" s="134">
        <v>23</v>
      </c>
      <c r="F4236" s="134">
        <v>9</v>
      </c>
      <c r="G4236" s="135">
        <v>5</v>
      </c>
      <c r="H4236" s="137">
        <f>IFERROR((Table19[[#This Row],[_202310]]-Table19[[#This Row],[_201910]])/Table19[[#This Row],[_201910]]*1,"")</f>
        <v>-0.66666666666666663</v>
      </c>
    </row>
    <row r="4237" spans="1:8">
      <c r="A4237" s="132">
        <v>442781</v>
      </c>
      <c r="B4237" s="133" t="s">
        <v>1153</v>
      </c>
      <c r="C4237" s="134">
        <v>3</v>
      </c>
      <c r="D4237" s="134">
        <v>0</v>
      </c>
      <c r="E4237" s="134">
        <v>3</v>
      </c>
      <c r="F4237" s="134">
        <v>9</v>
      </c>
      <c r="G4237" s="135">
        <v>2</v>
      </c>
      <c r="H4237" s="137">
        <f>IFERROR((Table19[[#This Row],[_202310]]-Table19[[#This Row],[_201910]])/Table19[[#This Row],[_201910]]*1,"")</f>
        <v>-0.33333333333333331</v>
      </c>
    </row>
    <row r="4238" spans="1:8">
      <c r="A4238" s="132">
        <v>442781</v>
      </c>
      <c r="B4238" s="133" t="s">
        <v>1154</v>
      </c>
      <c r="C4238" s="134">
        <v>12</v>
      </c>
      <c r="D4238" s="134">
        <v>0</v>
      </c>
      <c r="E4238" s="134">
        <v>19</v>
      </c>
      <c r="F4238" s="134">
        <v>0</v>
      </c>
      <c r="G4238" s="135">
        <v>2</v>
      </c>
      <c r="H4238" s="137">
        <f>IFERROR((Table19[[#This Row],[_202310]]-Table19[[#This Row],[_201910]])/Table19[[#This Row],[_201910]]*1,"")</f>
        <v>-0.83333333333333337</v>
      </c>
    </row>
    <row r="4239" spans="1:8">
      <c r="A4239" s="132">
        <v>442781</v>
      </c>
      <c r="B4239" s="133" t="s">
        <v>1155</v>
      </c>
      <c r="C4239" s="134">
        <v>24</v>
      </c>
      <c r="D4239" s="134">
        <v>97</v>
      </c>
      <c r="E4239" s="134">
        <v>65</v>
      </c>
      <c r="F4239" s="134">
        <v>64</v>
      </c>
      <c r="G4239" s="135">
        <v>79</v>
      </c>
      <c r="H4239" s="137">
        <f>IFERROR((Table19[[#This Row],[_202310]]-Table19[[#This Row],[_201910]])/Table19[[#This Row],[_201910]]*1,"")</f>
        <v>2.2916666666666665</v>
      </c>
    </row>
    <row r="4240" spans="1:8">
      <c r="A4240" s="132">
        <v>448594</v>
      </c>
      <c r="B4240" s="133" t="s">
        <v>1130</v>
      </c>
      <c r="C4240" s="134">
        <v>367</v>
      </c>
      <c r="D4240" s="134">
        <v>375</v>
      </c>
      <c r="E4240" s="134">
        <v>497</v>
      </c>
      <c r="F4240" s="134">
        <v>530</v>
      </c>
      <c r="G4240" s="135">
        <v>527</v>
      </c>
      <c r="H4240" s="137">
        <f>IFERROR((Table19[[#This Row],[_202310]]-Table19[[#This Row],[_201910]])/Table19[[#This Row],[_201910]]*1,"")</f>
        <v>0.43596730245231607</v>
      </c>
    </row>
    <row r="4241" spans="1:8">
      <c r="A4241" s="132">
        <v>448594</v>
      </c>
      <c r="B4241" s="133" t="s">
        <v>1131</v>
      </c>
      <c r="C4241" s="134">
        <v>0</v>
      </c>
      <c r="D4241" s="134">
        <v>0</v>
      </c>
      <c r="E4241" s="134">
        <v>0</v>
      </c>
      <c r="F4241" s="134">
        <v>0</v>
      </c>
      <c r="G4241" s="135">
        <v>0</v>
      </c>
      <c r="H4241" s="137" t="str">
        <f>IFERROR((Table19[[#This Row],[_202310]]-Table19[[#This Row],[_201910]])/Table19[[#This Row],[_201910]]*1,"")</f>
        <v/>
      </c>
    </row>
    <row r="4242" spans="1:8">
      <c r="A4242" s="132">
        <v>448594</v>
      </c>
      <c r="B4242" s="133" t="s">
        <v>1132</v>
      </c>
      <c r="C4242" s="134">
        <v>367</v>
      </c>
      <c r="D4242" s="134">
        <v>375</v>
      </c>
      <c r="E4242" s="134">
        <v>497</v>
      </c>
      <c r="F4242" s="134">
        <v>530</v>
      </c>
      <c r="G4242" s="135">
        <v>527</v>
      </c>
      <c r="H4242" s="137">
        <f>IFERROR((Table19[[#This Row],[_202310]]-Table19[[#This Row],[_201910]])/Table19[[#This Row],[_201910]]*1,"")</f>
        <v>0.43596730245231607</v>
      </c>
    </row>
    <row r="4243" spans="1:8">
      <c r="A4243" s="132">
        <v>448594</v>
      </c>
      <c r="B4243" s="133" t="s">
        <v>1133</v>
      </c>
      <c r="C4243" s="134">
        <v>13</v>
      </c>
      <c r="D4243" s="134">
        <v>8</v>
      </c>
      <c r="E4243" s="134">
        <v>10</v>
      </c>
      <c r="F4243" s="134">
        <v>17</v>
      </c>
      <c r="G4243" s="135">
        <v>17</v>
      </c>
      <c r="H4243" s="137">
        <f>IFERROR((Table19[[#This Row],[_202310]]-Table19[[#This Row],[_201910]])/Table19[[#This Row],[_201910]]*1,"")</f>
        <v>0.30769230769230771</v>
      </c>
    </row>
    <row r="4244" spans="1:8">
      <c r="A4244" s="132">
        <v>448594</v>
      </c>
      <c r="B4244" s="133" t="s">
        <v>1134</v>
      </c>
      <c r="C4244" s="134">
        <v>104</v>
      </c>
      <c r="D4244" s="134">
        <v>120</v>
      </c>
      <c r="E4244" s="134">
        <v>181</v>
      </c>
      <c r="F4244" s="134">
        <v>192</v>
      </c>
      <c r="G4244" s="135">
        <v>202</v>
      </c>
      <c r="H4244" s="137">
        <f>IFERROR((Table19[[#This Row],[_202310]]-Table19[[#This Row],[_201910]])/Table19[[#This Row],[_201910]]*1,"")</f>
        <v>0.94230769230769229</v>
      </c>
    </row>
    <row r="4245" spans="1:8">
      <c r="A4245" s="132">
        <v>448594</v>
      </c>
      <c r="B4245" s="133" t="s">
        <v>1135</v>
      </c>
      <c r="C4245" s="134" t="s">
        <v>129</v>
      </c>
      <c r="D4245" s="134" t="s">
        <v>129</v>
      </c>
      <c r="E4245" s="134" t="s">
        <v>129</v>
      </c>
      <c r="F4245" s="134" t="s">
        <v>129</v>
      </c>
      <c r="G4245" s="135" t="s">
        <v>129</v>
      </c>
      <c r="H4245" s="137" t="str">
        <f>IFERROR((Table19[[#This Row],[_202310]]-Table19[[#This Row],[_201910]])/Table19[[#This Row],[_201910]]*1,"")</f>
        <v/>
      </c>
    </row>
    <row r="4246" spans="1:8">
      <c r="A4246" s="132">
        <v>448594</v>
      </c>
      <c r="B4246" s="133" t="s">
        <v>1136</v>
      </c>
      <c r="C4246" s="134">
        <v>117</v>
      </c>
      <c r="D4246" s="134">
        <v>128</v>
      </c>
      <c r="E4246" s="134">
        <v>191</v>
      </c>
      <c r="F4246" s="134">
        <v>209</v>
      </c>
      <c r="G4246" s="135">
        <v>219</v>
      </c>
      <c r="H4246" s="137">
        <f>IFERROR((Table19[[#This Row],[_202310]]-Table19[[#This Row],[_201910]])/Table19[[#This Row],[_201910]]*1,"")</f>
        <v>0.87179487179487181</v>
      </c>
    </row>
    <row r="4247" spans="1:8">
      <c r="A4247" s="132">
        <v>448594</v>
      </c>
      <c r="B4247" s="133" t="s">
        <v>1137</v>
      </c>
      <c r="C4247" s="134">
        <v>32</v>
      </c>
      <c r="D4247" s="134">
        <v>34</v>
      </c>
      <c r="E4247" s="134">
        <v>38</v>
      </c>
      <c r="F4247" s="134">
        <v>39</v>
      </c>
      <c r="G4247" s="135">
        <v>42</v>
      </c>
      <c r="H4247" s="137">
        <f>IFERROR((Table19[[#This Row],[_202310]]-Table19[[#This Row],[_201910]])/Table19[[#This Row],[_201910]]*1,"")</f>
        <v>0.3125</v>
      </c>
    </row>
    <row r="4248" spans="1:8">
      <c r="A4248" s="132">
        <v>448594</v>
      </c>
      <c r="B4248" s="133" t="s">
        <v>1138</v>
      </c>
      <c r="C4248" s="134">
        <v>9</v>
      </c>
      <c r="D4248" s="134">
        <v>11</v>
      </c>
      <c r="E4248" s="134">
        <v>6</v>
      </c>
      <c r="F4248" s="134">
        <v>15</v>
      </c>
      <c r="G4248" s="135">
        <v>16</v>
      </c>
      <c r="H4248" s="137">
        <f>IFERROR((Table19[[#This Row],[_202310]]-Table19[[#This Row],[_201910]])/Table19[[#This Row],[_201910]]*1,"")</f>
        <v>0.77777777777777779</v>
      </c>
    </row>
    <row r="4249" spans="1:8">
      <c r="A4249" s="132">
        <v>448594</v>
      </c>
      <c r="B4249" s="133" t="s">
        <v>1139</v>
      </c>
      <c r="C4249" s="134">
        <v>122</v>
      </c>
      <c r="D4249" s="134">
        <v>142</v>
      </c>
      <c r="E4249" s="134">
        <v>204</v>
      </c>
      <c r="F4249" s="134">
        <v>221</v>
      </c>
      <c r="G4249" s="135">
        <v>225</v>
      </c>
      <c r="H4249" s="137">
        <f>IFERROR((Table19[[#This Row],[_202310]]-Table19[[#This Row],[_201910]])/Table19[[#This Row],[_201910]]*1,"")</f>
        <v>0.84426229508196726</v>
      </c>
    </row>
    <row r="4250" spans="1:8">
      <c r="A4250" s="132">
        <v>448594</v>
      </c>
      <c r="B4250" s="133" t="s">
        <v>1140</v>
      </c>
      <c r="C4250" s="134" t="s">
        <v>129</v>
      </c>
      <c r="D4250" s="134" t="s">
        <v>129</v>
      </c>
      <c r="E4250" s="134" t="s">
        <v>129</v>
      </c>
      <c r="F4250" s="134" t="s">
        <v>129</v>
      </c>
      <c r="G4250" s="135" t="s">
        <v>129</v>
      </c>
      <c r="H4250" s="137" t="str">
        <f>IFERROR((Table19[[#This Row],[_202310]]-Table19[[#This Row],[_201910]])/Table19[[#This Row],[_201910]]*1,"")</f>
        <v/>
      </c>
    </row>
    <row r="4251" spans="1:8">
      <c r="A4251" s="132">
        <v>448594</v>
      </c>
      <c r="B4251" s="133" t="s">
        <v>1141</v>
      </c>
      <c r="C4251" s="134">
        <v>131</v>
      </c>
      <c r="D4251" s="134">
        <v>153</v>
      </c>
      <c r="E4251" s="134">
        <v>210</v>
      </c>
      <c r="F4251" s="134">
        <v>236</v>
      </c>
      <c r="G4251" s="135">
        <v>241</v>
      </c>
      <c r="H4251" s="137">
        <f>IFERROR((Table19[[#This Row],[_202310]]-Table19[[#This Row],[_201910]])/Table19[[#This Row],[_201910]]*1,"")</f>
        <v>0.83969465648854957</v>
      </c>
    </row>
    <row r="4252" spans="1:8">
      <c r="A4252" s="132">
        <v>448594</v>
      </c>
      <c r="B4252" s="133" t="s">
        <v>1142</v>
      </c>
      <c r="C4252" s="134">
        <v>36</v>
      </c>
      <c r="D4252" s="134">
        <v>41</v>
      </c>
      <c r="E4252" s="134">
        <v>42</v>
      </c>
      <c r="F4252" s="134">
        <v>45</v>
      </c>
      <c r="G4252" s="135">
        <v>46</v>
      </c>
      <c r="H4252" s="137">
        <f>IFERROR((Table19[[#This Row],[_202310]]-Table19[[#This Row],[_201910]])/Table19[[#This Row],[_201910]]*1,"")</f>
        <v>0.27777777777777779</v>
      </c>
    </row>
    <row r="4253" spans="1:8">
      <c r="A4253" s="132">
        <v>448594</v>
      </c>
      <c r="B4253" s="133" t="s">
        <v>1143</v>
      </c>
      <c r="C4253" s="134">
        <v>9</v>
      </c>
      <c r="D4253" s="134">
        <v>10</v>
      </c>
      <c r="E4253" s="134">
        <v>6</v>
      </c>
      <c r="F4253" s="134">
        <v>16</v>
      </c>
      <c r="G4253" s="135">
        <v>15</v>
      </c>
      <c r="H4253" s="137">
        <f>IFERROR((Table19[[#This Row],[_202310]]-Table19[[#This Row],[_201910]])/Table19[[#This Row],[_201910]]*1,"")</f>
        <v>0.66666666666666663</v>
      </c>
    </row>
    <row r="4254" spans="1:8">
      <c r="A4254" s="132">
        <v>448594</v>
      </c>
      <c r="B4254" s="133" t="s">
        <v>1144</v>
      </c>
      <c r="C4254" s="134">
        <v>128</v>
      </c>
      <c r="D4254" s="134">
        <v>152</v>
      </c>
      <c r="E4254" s="134">
        <v>215</v>
      </c>
      <c r="F4254" s="134">
        <v>234</v>
      </c>
      <c r="G4254" s="135">
        <v>233</v>
      </c>
      <c r="H4254" s="137">
        <f>IFERROR((Table19[[#This Row],[_202310]]-Table19[[#This Row],[_201910]])/Table19[[#This Row],[_201910]]*1,"")</f>
        <v>0.8203125</v>
      </c>
    </row>
    <row r="4255" spans="1:8">
      <c r="A4255" s="132">
        <v>448594</v>
      </c>
      <c r="B4255" s="133" t="s">
        <v>1145</v>
      </c>
      <c r="C4255" s="134" t="s">
        <v>129</v>
      </c>
      <c r="D4255" s="134" t="s">
        <v>129</v>
      </c>
      <c r="E4255" s="134" t="s">
        <v>129</v>
      </c>
      <c r="F4255" s="134" t="s">
        <v>129</v>
      </c>
      <c r="G4255" s="135" t="s">
        <v>129</v>
      </c>
      <c r="H4255" s="137" t="str">
        <f>IFERROR((Table19[[#This Row],[_202310]]-Table19[[#This Row],[_201910]])/Table19[[#This Row],[_201910]]*1,"")</f>
        <v/>
      </c>
    </row>
    <row r="4256" spans="1:8">
      <c r="A4256" s="132">
        <v>448594</v>
      </c>
      <c r="B4256" s="133" t="s">
        <v>1146</v>
      </c>
      <c r="C4256" s="134">
        <v>137</v>
      </c>
      <c r="D4256" s="134">
        <v>162</v>
      </c>
      <c r="E4256" s="134">
        <v>221</v>
      </c>
      <c r="F4256" s="134">
        <v>250</v>
      </c>
      <c r="G4256" s="135">
        <v>248</v>
      </c>
      <c r="H4256" s="137">
        <f>IFERROR((Table19[[#This Row],[_202310]]-Table19[[#This Row],[_201910]])/Table19[[#This Row],[_201910]]*1,"")</f>
        <v>0.81021897810218979</v>
      </c>
    </row>
    <row r="4257" spans="1:8">
      <c r="A4257" s="132">
        <v>448594</v>
      </c>
      <c r="B4257" s="133" t="s">
        <v>1147</v>
      </c>
      <c r="C4257" s="134">
        <v>7</v>
      </c>
      <c r="D4257" s="134">
        <v>7</v>
      </c>
      <c r="E4257" s="134">
        <v>10</v>
      </c>
      <c r="F4257" s="134">
        <v>7</v>
      </c>
      <c r="G4257" s="135">
        <v>9</v>
      </c>
      <c r="H4257" s="137">
        <f>IFERROR((Table19[[#This Row],[_202310]]-Table19[[#This Row],[_201910]])/Table19[[#This Row],[_201910]]*1,"")</f>
        <v>0.2857142857142857</v>
      </c>
    </row>
    <row r="4258" spans="1:8">
      <c r="A4258" s="132">
        <v>448594</v>
      </c>
      <c r="B4258" s="133" t="s">
        <v>1148</v>
      </c>
      <c r="C4258" s="134">
        <v>48</v>
      </c>
      <c r="D4258" s="134">
        <v>48</v>
      </c>
      <c r="E4258" s="134">
        <v>72</v>
      </c>
      <c r="F4258" s="134">
        <v>59</v>
      </c>
      <c r="G4258" s="135">
        <v>66</v>
      </c>
      <c r="H4258" s="137">
        <f>IFERROR((Table19[[#This Row],[_202310]]-Table19[[#This Row],[_201910]])/Table19[[#This Row],[_201910]]*1,"")</f>
        <v>0.375</v>
      </c>
    </row>
    <row r="4259" spans="1:8">
      <c r="A4259" s="132">
        <v>448594</v>
      </c>
      <c r="B4259" s="133" t="s">
        <v>1149</v>
      </c>
      <c r="C4259" s="134">
        <v>175</v>
      </c>
      <c r="D4259" s="134">
        <v>158</v>
      </c>
      <c r="E4259" s="134">
        <v>194</v>
      </c>
      <c r="F4259" s="134">
        <v>214</v>
      </c>
      <c r="G4259" s="135">
        <v>204</v>
      </c>
      <c r="H4259" s="137">
        <f>IFERROR((Table19[[#This Row],[_202310]]-Table19[[#This Row],[_201910]])/Table19[[#This Row],[_201910]]*1,"")</f>
        <v>0.1657142857142857</v>
      </c>
    </row>
    <row r="4260" spans="1:8">
      <c r="A4260" s="132">
        <v>448594</v>
      </c>
      <c r="B4260" s="133" t="s">
        <v>1150</v>
      </c>
      <c r="C4260" s="134">
        <v>230</v>
      </c>
      <c r="D4260" s="134">
        <v>213</v>
      </c>
      <c r="E4260" s="134">
        <v>276</v>
      </c>
      <c r="F4260" s="134">
        <v>280</v>
      </c>
      <c r="G4260" s="135">
        <v>279</v>
      </c>
      <c r="H4260" s="137">
        <f>IFERROR((Table19[[#This Row],[_202310]]-Table19[[#This Row],[_201910]])/Table19[[#This Row],[_201910]]*1,"")</f>
        <v>0.21304347826086956</v>
      </c>
    </row>
    <row r="4261" spans="1:8">
      <c r="A4261" s="132">
        <v>448594</v>
      </c>
      <c r="B4261" s="133" t="s">
        <v>1151</v>
      </c>
      <c r="C4261" s="134">
        <v>37</v>
      </c>
      <c r="D4261" s="134">
        <v>43</v>
      </c>
      <c r="E4261" s="134">
        <v>44</v>
      </c>
      <c r="F4261" s="134">
        <v>47</v>
      </c>
      <c r="G4261" s="135">
        <v>47</v>
      </c>
      <c r="H4261" s="137">
        <f>IFERROR((Table19[[#This Row],[_202310]]-Table19[[#This Row],[_201910]])/Table19[[#This Row],[_201910]]*1,"")</f>
        <v>0.27027027027027029</v>
      </c>
    </row>
    <row r="4262" spans="1:8">
      <c r="A4262" s="132">
        <v>448594</v>
      </c>
      <c r="B4262" s="133" t="s">
        <v>1152</v>
      </c>
      <c r="C4262" s="134">
        <v>15</v>
      </c>
      <c r="D4262" s="134">
        <v>15</v>
      </c>
      <c r="E4262" s="134">
        <v>16</v>
      </c>
      <c r="F4262" s="134">
        <v>12</v>
      </c>
      <c r="G4262" s="135">
        <v>14</v>
      </c>
      <c r="H4262" s="137">
        <f>IFERROR((Table19[[#This Row],[_202310]]-Table19[[#This Row],[_201910]])/Table19[[#This Row],[_201910]]*1,"")</f>
        <v>-6.6666666666666666E-2</v>
      </c>
    </row>
    <row r="4263" spans="1:8">
      <c r="A4263" s="132">
        <v>448594</v>
      </c>
      <c r="B4263" s="133" t="s">
        <v>1153</v>
      </c>
      <c r="C4263" s="134">
        <v>2</v>
      </c>
      <c r="D4263" s="134">
        <v>2</v>
      </c>
      <c r="E4263" s="134">
        <v>2</v>
      </c>
      <c r="F4263" s="134">
        <v>1</v>
      </c>
      <c r="G4263" s="135">
        <v>2</v>
      </c>
      <c r="H4263" s="137">
        <f>IFERROR((Table19[[#This Row],[_202310]]-Table19[[#This Row],[_201910]])/Table19[[#This Row],[_201910]]*1,"")</f>
        <v>0</v>
      </c>
    </row>
    <row r="4264" spans="1:8">
      <c r="A4264" s="132">
        <v>448594</v>
      </c>
      <c r="B4264" s="133" t="s">
        <v>1154</v>
      </c>
      <c r="C4264" s="134">
        <v>13</v>
      </c>
      <c r="D4264" s="134">
        <v>13</v>
      </c>
      <c r="E4264" s="134">
        <v>14</v>
      </c>
      <c r="F4264" s="134">
        <v>11</v>
      </c>
      <c r="G4264" s="135">
        <v>13</v>
      </c>
      <c r="H4264" s="137">
        <f>IFERROR((Table19[[#This Row],[_202310]]-Table19[[#This Row],[_201910]])/Table19[[#This Row],[_201910]]*1,"")</f>
        <v>0</v>
      </c>
    </row>
    <row r="4265" spans="1:8">
      <c r="A4265" s="132">
        <v>448594</v>
      </c>
      <c r="B4265" s="133" t="s">
        <v>1155</v>
      </c>
      <c r="C4265" s="134">
        <v>48</v>
      </c>
      <c r="D4265" s="134">
        <v>42</v>
      </c>
      <c r="E4265" s="134">
        <v>39</v>
      </c>
      <c r="F4265" s="134">
        <v>40</v>
      </c>
      <c r="G4265" s="135">
        <v>39</v>
      </c>
      <c r="H4265" s="137">
        <f>IFERROR((Table19[[#This Row],[_202310]]-Table19[[#This Row],[_201910]])/Table19[[#This Row],[_201910]]*1,"")</f>
        <v>-0.1875</v>
      </c>
    </row>
    <row r="4266" spans="1:8">
      <c r="A4266" s="132">
        <v>461315</v>
      </c>
      <c r="B4266" s="133" t="s">
        <v>1130</v>
      </c>
      <c r="C4266" s="134">
        <v>24</v>
      </c>
      <c r="D4266" s="134">
        <v>21</v>
      </c>
      <c r="E4266" s="134">
        <v>25</v>
      </c>
      <c r="F4266" s="134">
        <v>12</v>
      </c>
      <c r="G4266" s="135">
        <v>17</v>
      </c>
      <c r="H4266" s="137">
        <f>IFERROR((Table19[[#This Row],[_202310]]-Table19[[#This Row],[_201910]])/Table19[[#This Row],[_201910]]*1,"")</f>
        <v>-0.29166666666666669</v>
      </c>
    </row>
    <row r="4267" spans="1:8">
      <c r="A4267" s="132">
        <v>461315</v>
      </c>
      <c r="B4267" s="133" t="s">
        <v>1131</v>
      </c>
      <c r="C4267" s="134">
        <v>1</v>
      </c>
      <c r="D4267" s="134">
        <v>0</v>
      </c>
      <c r="E4267" s="134">
        <v>0</v>
      </c>
      <c r="F4267" s="134">
        <v>0</v>
      </c>
      <c r="G4267" s="135">
        <v>0</v>
      </c>
      <c r="H4267" s="137">
        <f>IFERROR((Table19[[#This Row],[_202310]]-Table19[[#This Row],[_201910]])/Table19[[#This Row],[_201910]]*1,"")</f>
        <v>-1</v>
      </c>
    </row>
    <row r="4268" spans="1:8">
      <c r="A4268" s="132">
        <v>461315</v>
      </c>
      <c r="B4268" s="133" t="s">
        <v>1132</v>
      </c>
      <c r="C4268" s="134">
        <v>23</v>
      </c>
      <c r="D4268" s="134">
        <v>21</v>
      </c>
      <c r="E4268" s="134">
        <v>25</v>
      </c>
      <c r="F4268" s="134">
        <v>12</v>
      </c>
      <c r="G4268" s="135">
        <v>17</v>
      </c>
      <c r="H4268" s="137">
        <f>IFERROR((Table19[[#This Row],[_202310]]-Table19[[#This Row],[_201910]])/Table19[[#This Row],[_201910]]*1,"")</f>
        <v>-0.2608695652173913</v>
      </c>
    </row>
    <row r="4269" spans="1:8">
      <c r="A4269" s="132">
        <v>461315</v>
      </c>
      <c r="B4269" s="133" t="s">
        <v>1133</v>
      </c>
      <c r="C4269" s="134">
        <v>0</v>
      </c>
      <c r="D4269" s="134">
        <v>0</v>
      </c>
      <c r="E4269" s="134">
        <v>0</v>
      </c>
      <c r="F4269" s="134">
        <v>0</v>
      </c>
      <c r="G4269" s="135">
        <v>0</v>
      </c>
      <c r="H4269" s="137" t="str">
        <f>IFERROR((Table19[[#This Row],[_202310]]-Table19[[#This Row],[_201910]])/Table19[[#This Row],[_201910]]*1,"")</f>
        <v/>
      </c>
    </row>
    <row r="4270" spans="1:8">
      <c r="A4270" s="132">
        <v>461315</v>
      </c>
      <c r="B4270" s="133" t="s">
        <v>1134</v>
      </c>
      <c r="C4270" s="134">
        <v>4</v>
      </c>
      <c r="D4270" s="134">
        <v>2</v>
      </c>
      <c r="E4270" s="134">
        <v>1</v>
      </c>
      <c r="F4270" s="134">
        <v>1</v>
      </c>
      <c r="G4270" s="135">
        <v>2</v>
      </c>
      <c r="H4270" s="137">
        <f>IFERROR((Table19[[#This Row],[_202310]]-Table19[[#This Row],[_201910]])/Table19[[#This Row],[_201910]]*1,"")</f>
        <v>-0.5</v>
      </c>
    </row>
    <row r="4271" spans="1:8">
      <c r="A4271" s="132">
        <v>461315</v>
      </c>
      <c r="B4271" s="133" t="s">
        <v>1135</v>
      </c>
      <c r="C4271" s="134" t="s">
        <v>129</v>
      </c>
      <c r="D4271" s="134" t="s">
        <v>129</v>
      </c>
      <c r="E4271" s="134" t="s">
        <v>129</v>
      </c>
      <c r="F4271" s="134" t="s">
        <v>129</v>
      </c>
      <c r="G4271" s="135" t="s">
        <v>129</v>
      </c>
      <c r="H4271" s="137" t="str">
        <f>IFERROR((Table19[[#This Row],[_202310]]-Table19[[#This Row],[_201910]])/Table19[[#This Row],[_201910]]*1,"")</f>
        <v/>
      </c>
    </row>
    <row r="4272" spans="1:8">
      <c r="A4272" s="132">
        <v>461315</v>
      </c>
      <c r="B4272" s="133" t="s">
        <v>1136</v>
      </c>
      <c r="C4272" s="134">
        <v>4</v>
      </c>
      <c r="D4272" s="134">
        <v>2</v>
      </c>
      <c r="E4272" s="134">
        <v>1</v>
      </c>
      <c r="F4272" s="134">
        <v>1</v>
      </c>
      <c r="G4272" s="135">
        <v>2</v>
      </c>
      <c r="H4272" s="137">
        <f>IFERROR((Table19[[#This Row],[_202310]]-Table19[[#This Row],[_201910]])/Table19[[#This Row],[_201910]]*1,"")</f>
        <v>-0.5</v>
      </c>
    </row>
    <row r="4273" spans="1:8">
      <c r="A4273" s="132">
        <v>461315</v>
      </c>
      <c r="B4273" s="133" t="s">
        <v>1137</v>
      </c>
      <c r="C4273" s="134">
        <v>17</v>
      </c>
      <c r="D4273" s="134">
        <v>10</v>
      </c>
      <c r="E4273" s="134">
        <v>4</v>
      </c>
      <c r="F4273" s="134">
        <v>8</v>
      </c>
      <c r="G4273" s="135">
        <v>12</v>
      </c>
      <c r="H4273" s="137">
        <f>IFERROR((Table19[[#This Row],[_202310]]-Table19[[#This Row],[_201910]])/Table19[[#This Row],[_201910]]*1,"")</f>
        <v>-0.29411764705882354</v>
      </c>
    </row>
    <row r="4274" spans="1:8">
      <c r="A4274" s="132">
        <v>461315</v>
      </c>
      <c r="B4274" s="133" t="s">
        <v>1138</v>
      </c>
      <c r="C4274" s="134">
        <v>0</v>
      </c>
      <c r="D4274" s="134">
        <v>0</v>
      </c>
      <c r="E4274" s="134">
        <v>0</v>
      </c>
      <c r="F4274" s="134">
        <v>0</v>
      </c>
      <c r="G4274" s="135">
        <v>0</v>
      </c>
      <c r="H4274" s="137" t="str">
        <f>IFERROR((Table19[[#This Row],[_202310]]-Table19[[#This Row],[_201910]])/Table19[[#This Row],[_201910]]*1,"")</f>
        <v/>
      </c>
    </row>
    <row r="4275" spans="1:8">
      <c r="A4275" s="132">
        <v>461315</v>
      </c>
      <c r="B4275" s="133" t="s">
        <v>1139</v>
      </c>
      <c r="C4275" s="134">
        <v>5</v>
      </c>
      <c r="D4275" s="134">
        <v>2</v>
      </c>
      <c r="E4275" s="134">
        <v>1</v>
      </c>
      <c r="F4275" s="134">
        <v>2</v>
      </c>
      <c r="G4275" s="135">
        <v>2</v>
      </c>
      <c r="H4275" s="137">
        <f>IFERROR((Table19[[#This Row],[_202310]]-Table19[[#This Row],[_201910]])/Table19[[#This Row],[_201910]]*1,"")</f>
        <v>-0.6</v>
      </c>
    </row>
    <row r="4276" spans="1:8">
      <c r="A4276" s="132">
        <v>461315</v>
      </c>
      <c r="B4276" s="133" t="s">
        <v>1140</v>
      </c>
      <c r="C4276" s="134" t="s">
        <v>129</v>
      </c>
      <c r="D4276" s="134" t="s">
        <v>129</v>
      </c>
      <c r="E4276" s="134" t="s">
        <v>129</v>
      </c>
      <c r="F4276" s="134" t="s">
        <v>129</v>
      </c>
      <c r="G4276" s="135" t="s">
        <v>129</v>
      </c>
      <c r="H4276" s="137" t="str">
        <f>IFERROR((Table19[[#This Row],[_202310]]-Table19[[#This Row],[_201910]])/Table19[[#This Row],[_201910]]*1,"")</f>
        <v/>
      </c>
    </row>
    <row r="4277" spans="1:8">
      <c r="A4277" s="132">
        <v>461315</v>
      </c>
      <c r="B4277" s="133" t="s">
        <v>1141</v>
      </c>
      <c r="C4277" s="134">
        <v>5</v>
      </c>
      <c r="D4277" s="134">
        <v>2</v>
      </c>
      <c r="E4277" s="134">
        <v>1</v>
      </c>
      <c r="F4277" s="134">
        <v>2</v>
      </c>
      <c r="G4277" s="135">
        <v>2</v>
      </c>
      <c r="H4277" s="137">
        <f>IFERROR((Table19[[#This Row],[_202310]]-Table19[[#This Row],[_201910]])/Table19[[#This Row],[_201910]]*1,"")</f>
        <v>-0.6</v>
      </c>
    </row>
    <row r="4278" spans="1:8">
      <c r="A4278" s="132">
        <v>461315</v>
      </c>
      <c r="B4278" s="133" t="s">
        <v>1142</v>
      </c>
      <c r="C4278" s="134">
        <v>22</v>
      </c>
      <c r="D4278" s="134">
        <v>10</v>
      </c>
      <c r="E4278" s="134">
        <v>4</v>
      </c>
      <c r="F4278" s="134">
        <v>17</v>
      </c>
      <c r="G4278" s="135">
        <v>12</v>
      </c>
      <c r="H4278" s="137">
        <f>IFERROR((Table19[[#This Row],[_202310]]-Table19[[#This Row],[_201910]])/Table19[[#This Row],[_201910]]*1,"")</f>
        <v>-0.45454545454545453</v>
      </c>
    </row>
    <row r="4279" spans="1:8">
      <c r="A4279" s="132">
        <v>461315</v>
      </c>
      <c r="B4279" s="133" t="s">
        <v>1143</v>
      </c>
      <c r="C4279" s="134">
        <v>0</v>
      </c>
      <c r="D4279" s="134">
        <v>0</v>
      </c>
      <c r="E4279" s="134">
        <v>0</v>
      </c>
      <c r="F4279" s="134">
        <v>0</v>
      </c>
      <c r="G4279" s="135">
        <v>0</v>
      </c>
      <c r="H4279" s="137" t="str">
        <f>IFERROR((Table19[[#This Row],[_202310]]-Table19[[#This Row],[_201910]])/Table19[[#This Row],[_201910]]*1,"")</f>
        <v/>
      </c>
    </row>
    <row r="4280" spans="1:8">
      <c r="A4280" s="132">
        <v>461315</v>
      </c>
      <c r="B4280" s="133" t="s">
        <v>1144</v>
      </c>
      <c r="C4280" s="134">
        <v>6</v>
      </c>
      <c r="D4280" s="134">
        <v>2</v>
      </c>
      <c r="E4280" s="134">
        <v>1</v>
      </c>
      <c r="F4280" s="134">
        <v>2</v>
      </c>
      <c r="G4280" s="135">
        <v>2</v>
      </c>
      <c r="H4280" s="137">
        <f>IFERROR((Table19[[#This Row],[_202310]]-Table19[[#This Row],[_201910]])/Table19[[#This Row],[_201910]]*1,"")</f>
        <v>-0.66666666666666663</v>
      </c>
    </row>
    <row r="4281" spans="1:8">
      <c r="A4281" s="132">
        <v>461315</v>
      </c>
      <c r="B4281" s="133" t="s">
        <v>1145</v>
      </c>
      <c r="C4281" s="134" t="s">
        <v>129</v>
      </c>
      <c r="D4281" s="134" t="s">
        <v>129</v>
      </c>
      <c r="E4281" s="134" t="s">
        <v>129</v>
      </c>
      <c r="F4281" s="134" t="s">
        <v>129</v>
      </c>
      <c r="G4281" s="135" t="s">
        <v>129</v>
      </c>
      <c r="H4281" s="137" t="str">
        <f>IFERROR((Table19[[#This Row],[_202310]]-Table19[[#This Row],[_201910]])/Table19[[#This Row],[_201910]]*1,"")</f>
        <v/>
      </c>
    </row>
    <row r="4282" spans="1:8">
      <c r="A4282" s="132">
        <v>461315</v>
      </c>
      <c r="B4282" s="133" t="s">
        <v>1146</v>
      </c>
      <c r="C4282" s="134">
        <v>6</v>
      </c>
      <c r="D4282" s="134">
        <v>2</v>
      </c>
      <c r="E4282" s="134">
        <v>1</v>
      </c>
      <c r="F4282" s="134">
        <v>2</v>
      </c>
      <c r="G4282" s="135">
        <v>2</v>
      </c>
      <c r="H4282" s="137">
        <f>IFERROR((Table19[[#This Row],[_202310]]-Table19[[#This Row],[_201910]])/Table19[[#This Row],[_201910]]*1,"")</f>
        <v>-0.66666666666666663</v>
      </c>
    </row>
    <row r="4283" spans="1:8">
      <c r="A4283" s="132">
        <v>461315</v>
      </c>
      <c r="B4283" s="133" t="s">
        <v>1147</v>
      </c>
      <c r="C4283" s="134">
        <v>1</v>
      </c>
      <c r="D4283" s="134">
        <v>4</v>
      </c>
      <c r="E4283" s="134">
        <v>0</v>
      </c>
      <c r="F4283" s="134">
        <v>2</v>
      </c>
      <c r="G4283" s="135">
        <v>0</v>
      </c>
      <c r="H4283" s="137">
        <f>IFERROR((Table19[[#This Row],[_202310]]-Table19[[#This Row],[_201910]])/Table19[[#This Row],[_201910]]*1,"")</f>
        <v>-1</v>
      </c>
    </row>
    <row r="4284" spans="1:8">
      <c r="A4284" s="132">
        <v>461315</v>
      </c>
      <c r="B4284" s="133" t="s">
        <v>1148</v>
      </c>
      <c r="C4284" s="134">
        <v>0</v>
      </c>
      <c r="D4284" s="134">
        <v>3</v>
      </c>
      <c r="E4284" s="134">
        <v>2</v>
      </c>
      <c r="F4284" s="134">
        <v>0</v>
      </c>
      <c r="G4284" s="135">
        <v>1</v>
      </c>
      <c r="H4284" s="137" t="str">
        <f>IFERROR((Table19[[#This Row],[_202310]]-Table19[[#This Row],[_201910]])/Table19[[#This Row],[_201910]]*1,"")</f>
        <v/>
      </c>
    </row>
    <row r="4285" spans="1:8">
      <c r="A4285" s="132">
        <v>461315</v>
      </c>
      <c r="B4285" s="133" t="s">
        <v>1149</v>
      </c>
      <c r="C4285" s="134">
        <v>16</v>
      </c>
      <c r="D4285" s="134">
        <v>12</v>
      </c>
      <c r="E4285" s="134">
        <v>22</v>
      </c>
      <c r="F4285" s="134">
        <v>8</v>
      </c>
      <c r="G4285" s="135">
        <v>14</v>
      </c>
      <c r="H4285" s="137">
        <f>IFERROR((Table19[[#This Row],[_202310]]-Table19[[#This Row],[_201910]])/Table19[[#This Row],[_201910]]*1,"")</f>
        <v>-0.125</v>
      </c>
    </row>
    <row r="4286" spans="1:8">
      <c r="A4286" s="132">
        <v>461315</v>
      </c>
      <c r="B4286" s="133" t="s">
        <v>1150</v>
      </c>
      <c r="C4286" s="134">
        <v>17</v>
      </c>
      <c r="D4286" s="134">
        <v>19</v>
      </c>
      <c r="E4286" s="134">
        <v>24</v>
      </c>
      <c r="F4286" s="134">
        <v>10</v>
      </c>
      <c r="G4286" s="135">
        <v>15</v>
      </c>
      <c r="H4286" s="137">
        <f>IFERROR((Table19[[#This Row],[_202310]]-Table19[[#This Row],[_201910]])/Table19[[#This Row],[_201910]]*1,"")</f>
        <v>-0.11764705882352941</v>
      </c>
    </row>
    <row r="4287" spans="1:8">
      <c r="A4287" s="132">
        <v>461315</v>
      </c>
      <c r="B4287" s="133" t="s">
        <v>1151</v>
      </c>
      <c r="C4287" s="134">
        <v>26</v>
      </c>
      <c r="D4287" s="134">
        <v>10</v>
      </c>
      <c r="E4287" s="134">
        <v>4</v>
      </c>
      <c r="F4287" s="134">
        <v>17</v>
      </c>
      <c r="G4287" s="135">
        <v>12</v>
      </c>
      <c r="H4287" s="137">
        <f>IFERROR((Table19[[#This Row],[_202310]]-Table19[[#This Row],[_201910]])/Table19[[#This Row],[_201910]]*1,"")</f>
        <v>-0.53846153846153844</v>
      </c>
    </row>
    <row r="4288" spans="1:8">
      <c r="A4288" s="132">
        <v>461315</v>
      </c>
      <c r="B4288" s="133" t="s">
        <v>1152</v>
      </c>
      <c r="C4288" s="134">
        <v>4</v>
      </c>
      <c r="D4288" s="134">
        <v>33</v>
      </c>
      <c r="E4288" s="134">
        <v>8</v>
      </c>
      <c r="F4288" s="134">
        <v>17</v>
      </c>
      <c r="G4288" s="135">
        <v>6</v>
      </c>
      <c r="H4288" s="137">
        <f>IFERROR((Table19[[#This Row],[_202310]]-Table19[[#This Row],[_201910]])/Table19[[#This Row],[_201910]]*1,"")</f>
        <v>0.5</v>
      </c>
    </row>
    <row r="4289" spans="1:8">
      <c r="A4289" s="132">
        <v>461315</v>
      </c>
      <c r="B4289" s="133" t="s">
        <v>1153</v>
      </c>
      <c r="C4289" s="134">
        <v>4</v>
      </c>
      <c r="D4289" s="134">
        <v>19</v>
      </c>
      <c r="E4289" s="134">
        <v>0</v>
      </c>
      <c r="F4289" s="134">
        <v>17</v>
      </c>
      <c r="G4289" s="135">
        <v>0</v>
      </c>
      <c r="H4289" s="137">
        <f>IFERROR((Table19[[#This Row],[_202310]]-Table19[[#This Row],[_201910]])/Table19[[#This Row],[_201910]]*1,"")</f>
        <v>-1</v>
      </c>
    </row>
    <row r="4290" spans="1:8">
      <c r="A4290" s="132">
        <v>461315</v>
      </c>
      <c r="B4290" s="133" t="s">
        <v>1154</v>
      </c>
      <c r="C4290" s="134">
        <v>0</v>
      </c>
      <c r="D4290" s="134">
        <v>14</v>
      </c>
      <c r="E4290" s="134">
        <v>8</v>
      </c>
      <c r="F4290" s="134">
        <v>0</v>
      </c>
      <c r="G4290" s="135">
        <v>6</v>
      </c>
      <c r="H4290" s="137" t="str">
        <f>IFERROR((Table19[[#This Row],[_202310]]-Table19[[#This Row],[_201910]])/Table19[[#This Row],[_201910]]*1,"")</f>
        <v/>
      </c>
    </row>
    <row r="4291" spans="1:8">
      <c r="A4291" s="132">
        <v>461315</v>
      </c>
      <c r="B4291" s="133" t="s">
        <v>1155</v>
      </c>
      <c r="C4291" s="134">
        <v>70</v>
      </c>
      <c r="D4291" s="134">
        <v>57</v>
      </c>
      <c r="E4291" s="134">
        <v>88</v>
      </c>
      <c r="F4291" s="134">
        <v>67</v>
      </c>
      <c r="G4291" s="135">
        <v>82</v>
      </c>
      <c r="H4291" s="137">
        <f>IFERROR((Table19[[#This Row],[_202310]]-Table19[[#This Row],[_201910]])/Table19[[#This Row],[_201910]]*1,"")</f>
        <v>0.17142857142857143</v>
      </c>
    </row>
    <row r="4292" spans="1:8">
      <c r="A4292" s="132">
        <v>480967</v>
      </c>
      <c r="B4292" s="133" t="s">
        <v>1130</v>
      </c>
      <c r="C4292" s="134">
        <v>45</v>
      </c>
      <c r="D4292" s="134">
        <v>42</v>
      </c>
      <c r="E4292" s="134">
        <v>39</v>
      </c>
      <c r="F4292" s="134">
        <v>116</v>
      </c>
      <c r="G4292" s="135">
        <v>120</v>
      </c>
      <c r="H4292" s="137">
        <f>IFERROR((Table19[[#This Row],[_202310]]-Table19[[#This Row],[_201910]])/Table19[[#This Row],[_201910]]*1,"")</f>
        <v>1.6666666666666667</v>
      </c>
    </row>
    <row r="4293" spans="1:8">
      <c r="A4293" s="132">
        <v>480967</v>
      </c>
      <c r="B4293" s="133" t="s">
        <v>1131</v>
      </c>
      <c r="C4293" s="134">
        <v>0</v>
      </c>
      <c r="D4293" s="134">
        <v>0</v>
      </c>
      <c r="E4293" s="134">
        <v>0</v>
      </c>
      <c r="F4293" s="134">
        <v>1</v>
      </c>
      <c r="G4293" s="135">
        <v>2</v>
      </c>
      <c r="H4293" s="137" t="str">
        <f>IFERROR((Table19[[#This Row],[_202310]]-Table19[[#This Row],[_201910]])/Table19[[#This Row],[_201910]]*1,"")</f>
        <v/>
      </c>
    </row>
    <row r="4294" spans="1:8">
      <c r="A4294" s="132">
        <v>480967</v>
      </c>
      <c r="B4294" s="133" t="s">
        <v>1132</v>
      </c>
      <c r="C4294" s="134">
        <v>45</v>
      </c>
      <c r="D4294" s="134">
        <v>42</v>
      </c>
      <c r="E4294" s="134">
        <v>39</v>
      </c>
      <c r="F4294" s="134">
        <v>115</v>
      </c>
      <c r="G4294" s="135">
        <v>118</v>
      </c>
      <c r="H4294" s="137">
        <f>IFERROR((Table19[[#This Row],[_202310]]-Table19[[#This Row],[_201910]])/Table19[[#This Row],[_201910]]*1,"")</f>
        <v>1.6222222222222222</v>
      </c>
    </row>
    <row r="4295" spans="1:8">
      <c r="A4295" s="132">
        <v>480967</v>
      </c>
      <c r="B4295" s="133" t="s">
        <v>1133</v>
      </c>
      <c r="C4295" s="134">
        <v>1</v>
      </c>
      <c r="D4295" s="134">
        <v>0</v>
      </c>
      <c r="E4295" s="134">
        <v>2</v>
      </c>
      <c r="F4295" s="134">
        <v>4</v>
      </c>
      <c r="G4295" s="135">
        <v>2</v>
      </c>
      <c r="H4295" s="137">
        <f>IFERROR((Table19[[#This Row],[_202310]]-Table19[[#This Row],[_201910]])/Table19[[#This Row],[_201910]]*1,"")</f>
        <v>1</v>
      </c>
    </row>
    <row r="4296" spans="1:8">
      <c r="A4296" s="132">
        <v>480967</v>
      </c>
      <c r="B4296" s="133" t="s">
        <v>1134</v>
      </c>
      <c r="C4296" s="134">
        <v>5</v>
      </c>
      <c r="D4296" s="134">
        <v>8</v>
      </c>
      <c r="E4296" s="134">
        <v>2</v>
      </c>
      <c r="F4296" s="134">
        <v>18</v>
      </c>
      <c r="G4296" s="135">
        <v>35</v>
      </c>
      <c r="H4296" s="137">
        <f>IFERROR((Table19[[#This Row],[_202310]]-Table19[[#This Row],[_201910]])/Table19[[#This Row],[_201910]]*1,"")</f>
        <v>6</v>
      </c>
    </row>
    <row r="4297" spans="1:8">
      <c r="A4297" s="132">
        <v>480967</v>
      </c>
      <c r="B4297" s="133" t="s">
        <v>1135</v>
      </c>
      <c r="C4297" s="134" t="s">
        <v>129</v>
      </c>
      <c r="D4297" s="134" t="s">
        <v>129</v>
      </c>
      <c r="E4297" s="134" t="s">
        <v>129</v>
      </c>
      <c r="F4297" s="134" t="s">
        <v>129</v>
      </c>
      <c r="G4297" s="135" t="s">
        <v>129</v>
      </c>
      <c r="H4297" s="137" t="str">
        <f>IFERROR((Table19[[#This Row],[_202310]]-Table19[[#This Row],[_201910]])/Table19[[#This Row],[_201910]]*1,"")</f>
        <v/>
      </c>
    </row>
    <row r="4298" spans="1:8">
      <c r="A4298" s="132">
        <v>480967</v>
      </c>
      <c r="B4298" s="133" t="s">
        <v>1136</v>
      </c>
      <c r="C4298" s="134">
        <v>6</v>
      </c>
      <c r="D4298" s="134">
        <v>8</v>
      </c>
      <c r="E4298" s="134">
        <v>4</v>
      </c>
      <c r="F4298" s="134">
        <v>22</v>
      </c>
      <c r="G4298" s="135">
        <v>37</v>
      </c>
      <c r="H4298" s="137">
        <f>IFERROR((Table19[[#This Row],[_202310]]-Table19[[#This Row],[_201910]])/Table19[[#This Row],[_201910]]*1,"")</f>
        <v>5.166666666666667</v>
      </c>
    </row>
    <row r="4299" spans="1:8">
      <c r="A4299" s="132">
        <v>480967</v>
      </c>
      <c r="B4299" s="133" t="s">
        <v>1137</v>
      </c>
      <c r="C4299" s="134">
        <v>13</v>
      </c>
      <c r="D4299" s="134">
        <v>19</v>
      </c>
      <c r="E4299" s="134">
        <v>10</v>
      </c>
      <c r="F4299" s="134">
        <v>19</v>
      </c>
      <c r="G4299" s="135">
        <v>31</v>
      </c>
      <c r="H4299" s="137">
        <f>IFERROR((Table19[[#This Row],[_202310]]-Table19[[#This Row],[_201910]])/Table19[[#This Row],[_201910]]*1,"")</f>
        <v>1.3846153846153846</v>
      </c>
    </row>
    <row r="4300" spans="1:8">
      <c r="A4300" s="132">
        <v>480967</v>
      </c>
      <c r="B4300" s="133" t="s">
        <v>1138</v>
      </c>
      <c r="C4300" s="134">
        <v>1</v>
      </c>
      <c r="D4300" s="134">
        <v>1</v>
      </c>
      <c r="E4300" s="134">
        <v>4</v>
      </c>
      <c r="F4300" s="134">
        <v>4</v>
      </c>
      <c r="G4300" s="135">
        <v>2</v>
      </c>
      <c r="H4300" s="137">
        <f>IFERROR((Table19[[#This Row],[_202310]]-Table19[[#This Row],[_201910]])/Table19[[#This Row],[_201910]]*1,"")</f>
        <v>1</v>
      </c>
    </row>
    <row r="4301" spans="1:8">
      <c r="A4301" s="132">
        <v>480967</v>
      </c>
      <c r="B4301" s="133" t="s">
        <v>1139</v>
      </c>
      <c r="C4301" s="134">
        <v>6</v>
      </c>
      <c r="D4301" s="134">
        <v>8</v>
      </c>
      <c r="E4301" s="134">
        <v>2</v>
      </c>
      <c r="F4301" s="134">
        <v>20</v>
      </c>
      <c r="G4301" s="135">
        <v>35</v>
      </c>
      <c r="H4301" s="137">
        <f>IFERROR((Table19[[#This Row],[_202310]]-Table19[[#This Row],[_201910]])/Table19[[#This Row],[_201910]]*1,"")</f>
        <v>4.833333333333333</v>
      </c>
    </row>
    <row r="4302" spans="1:8">
      <c r="A4302" s="132">
        <v>480967</v>
      </c>
      <c r="B4302" s="133" t="s">
        <v>1140</v>
      </c>
      <c r="C4302" s="134" t="s">
        <v>129</v>
      </c>
      <c r="D4302" s="134" t="s">
        <v>129</v>
      </c>
      <c r="E4302" s="134" t="s">
        <v>129</v>
      </c>
      <c r="F4302" s="134" t="s">
        <v>129</v>
      </c>
      <c r="G4302" s="135" t="s">
        <v>129</v>
      </c>
      <c r="H4302" s="137" t="str">
        <f>IFERROR((Table19[[#This Row],[_202310]]-Table19[[#This Row],[_201910]])/Table19[[#This Row],[_201910]]*1,"")</f>
        <v/>
      </c>
    </row>
    <row r="4303" spans="1:8">
      <c r="A4303" s="132">
        <v>480967</v>
      </c>
      <c r="B4303" s="133" t="s">
        <v>1141</v>
      </c>
      <c r="C4303" s="134">
        <v>7</v>
      </c>
      <c r="D4303" s="134">
        <v>9</v>
      </c>
      <c r="E4303" s="134">
        <v>6</v>
      </c>
      <c r="F4303" s="134">
        <v>24</v>
      </c>
      <c r="G4303" s="135">
        <v>37</v>
      </c>
      <c r="H4303" s="137">
        <f>IFERROR((Table19[[#This Row],[_202310]]-Table19[[#This Row],[_201910]])/Table19[[#This Row],[_201910]]*1,"")</f>
        <v>4.2857142857142856</v>
      </c>
    </row>
    <row r="4304" spans="1:8">
      <c r="A4304" s="132">
        <v>480967</v>
      </c>
      <c r="B4304" s="133" t="s">
        <v>1142</v>
      </c>
      <c r="C4304" s="134">
        <v>16</v>
      </c>
      <c r="D4304" s="134">
        <v>21</v>
      </c>
      <c r="E4304" s="134">
        <v>15</v>
      </c>
      <c r="F4304" s="134">
        <v>21</v>
      </c>
      <c r="G4304" s="135">
        <v>31</v>
      </c>
      <c r="H4304" s="137">
        <f>IFERROR((Table19[[#This Row],[_202310]]-Table19[[#This Row],[_201910]])/Table19[[#This Row],[_201910]]*1,"")</f>
        <v>0.9375</v>
      </c>
    </row>
    <row r="4305" spans="1:8">
      <c r="A4305" s="132">
        <v>480967</v>
      </c>
      <c r="B4305" s="133" t="s">
        <v>1143</v>
      </c>
      <c r="C4305" s="134">
        <v>1</v>
      </c>
      <c r="D4305" s="134">
        <v>0</v>
      </c>
      <c r="E4305" s="134">
        <v>4</v>
      </c>
      <c r="F4305" s="134">
        <v>4</v>
      </c>
      <c r="G4305" s="135">
        <v>2</v>
      </c>
      <c r="H4305" s="137">
        <f>IFERROR((Table19[[#This Row],[_202310]]-Table19[[#This Row],[_201910]])/Table19[[#This Row],[_201910]]*1,"")</f>
        <v>1</v>
      </c>
    </row>
    <row r="4306" spans="1:8">
      <c r="A4306" s="132">
        <v>480967</v>
      </c>
      <c r="B4306" s="133" t="s">
        <v>1144</v>
      </c>
      <c r="C4306" s="134">
        <v>8</v>
      </c>
      <c r="D4306" s="134">
        <v>9</v>
      </c>
      <c r="E4306" s="134">
        <v>2</v>
      </c>
      <c r="F4306" s="134">
        <v>20</v>
      </c>
      <c r="G4306" s="135">
        <v>35</v>
      </c>
      <c r="H4306" s="137">
        <f>IFERROR((Table19[[#This Row],[_202310]]-Table19[[#This Row],[_201910]])/Table19[[#This Row],[_201910]]*1,"")</f>
        <v>3.375</v>
      </c>
    </row>
    <row r="4307" spans="1:8">
      <c r="A4307" s="132">
        <v>480967</v>
      </c>
      <c r="B4307" s="133" t="s">
        <v>1145</v>
      </c>
      <c r="C4307" s="134" t="s">
        <v>129</v>
      </c>
      <c r="D4307" s="134" t="s">
        <v>129</v>
      </c>
      <c r="E4307" s="134" t="s">
        <v>129</v>
      </c>
      <c r="F4307" s="134" t="s">
        <v>129</v>
      </c>
      <c r="G4307" s="135" t="s">
        <v>129</v>
      </c>
      <c r="H4307" s="137" t="str">
        <f>IFERROR((Table19[[#This Row],[_202310]]-Table19[[#This Row],[_201910]])/Table19[[#This Row],[_201910]]*1,"")</f>
        <v/>
      </c>
    </row>
    <row r="4308" spans="1:8">
      <c r="A4308" s="132">
        <v>480967</v>
      </c>
      <c r="B4308" s="133" t="s">
        <v>1146</v>
      </c>
      <c r="C4308" s="134">
        <v>9</v>
      </c>
      <c r="D4308" s="134">
        <v>9</v>
      </c>
      <c r="E4308" s="134">
        <v>6</v>
      </c>
      <c r="F4308" s="134">
        <v>24</v>
      </c>
      <c r="G4308" s="135">
        <v>37</v>
      </c>
      <c r="H4308" s="137">
        <f>IFERROR((Table19[[#This Row],[_202310]]-Table19[[#This Row],[_201910]])/Table19[[#This Row],[_201910]]*1,"")</f>
        <v>3.1111111111111112</v>
      </c>
    </row>
    <row r="4309" spans="1:8">
      <c r="A4309" s="132">
        <v>480967</v>
      </c>
      <c r="B4309" s="133" t="s">
        <v>1147</v>
      </c>
      <c r="C4309" s="134">
        <v>1</v>
      </c>
      <c r="D4309" s="134">
        <v>1</v>
      </c>
      <c r="E4309" s="134">
        <v>2</v>
      </c>
      <c r="F4309" s="134">
        <v>1</v>
      </c>
      <c r="G4309" s="135">
        <v>0</v>
      </c>
      <c r="H4309" s="137">
        <f>IFERROR((Table19[[#This Row],[_202310]]-Table19[[#This Row],[_201910]])/Table19[[#This Row],[_201910]]*1,"")</f>
        <v>-1</v>
      </c>
    </row>
    <row r="4310" spans="1:8">
      <c r="A4310" s="132">
        <v>480967</v>
      </c>
      <c r="B4310" s="133" t="s">
        <v>1148</v>
      </c>
      <c r="C4310" s="134">
        <v>3</v>
      </c>
      <c r="D4310" s="134">
        <v>9</v>
      </c>
      <c r="E4310" s="134">
        <v>0</v>
      </c>
      <c r="F4310" s="134">
        <v>7</v>
      </c>
      <c r="G4310" s="135">
        <v>12</v>
      </c>
      <c r="H4310" s="137">
        <f>IFERROR((Table19[[#This Row],[_202310]]-Table19[[#This Row],[_201910]])/Table19[[#This Row],[_201910]]*1,"")</f>
        <v>3</v>
      </c>
    </row>
    <row r="4311" spans="1:8">
      <c r="A4311" s="132">
        <v>480967</v>
      </c>
      <c r="B4311" s="133" t="s">
        <v>1149</v>
      </c>
      <c r="C4311" s="134">
        <v>32</v>
      </c>
      <c r="D4311" s="134">
        <v>23</v>
      </c>
      <c r="E4311" s="134">
        <v>31</v>
      </c>
      <c r="F4311" s="134">
        <v>83</v>
      </c>
      <c r="G4311" s="135">
        <v>69</v>
      </c>
      <c r="H4311" s="137">
        <f>IFERROR((Table19[[#This Row],[_202310]]-Table19[[#This Row],[_201910]])/Table19[[#This Row],[_201910]]*1,"")</f>
        <v>1.15625</v>
      </c>
    </row>
    <row r="4312" spans="1:8">
      <c r="A4312" s="132">
        <v>480967</v>
      </c>
      <c r="B4312" s="133" t="s">
        <v>1150</v>
      </c>
      <c r="C4312" s="134">
        <v>36</v>
      </c>
      <c r="D4312" s="134">
        <v>33</v>
      </c>
      <c r="E4312" s="134">
        <v>33</v>
      </c>
      <c r="F4312" s="134">
        <v>91</v>
      </c>
      <c r="G4312" s="135">
        <v>81</v>
      </c>
      <c r="H4312" s="137">
        <f>IFERROR((Table19[[#This Row],[_202310]]-Table19[[#This Row],[_201910]])/Table19[[#This Row],[_201910]]*1,"")</f>
        <v>1.25</v>
      </c>
    </row>
    <row r="4313" spans="1:8">
      <c r="A4313" s="132">
        <v>480967</v>
      </c>
      <c r="B4313" s="133" t="s">
        <v>1151</v>
      </c>
      <c r="C4313" s="134">
        <v>20</v>
      </c>
      <c r="D4313" s="134">
        <v>21</v>
      </c>
      <c r="E4313" s="134">
        <v>15</v>
      </c>
      <c r="F4313" s="134">
        <v>21</v>
      </c>
      <c r="G4313" s="135">
        <v>31</v>
      </c>
      <c r="H4313" s="137">
        <f>IFERROR((Table19[[#This Row],[_202310]]-Table19[[#This Row],[_201910]])/Table19[[#This Row],[_201910]]*1,"")</f>
        <v>0.55000000000000004</v>
      </c>
    </row>
    <row r="4314" spans="1:8">
      <c r="A4314" s="132">
        <v>480967</v>
      </c>
      <c r="B4314" s="133" t="s">
        <v>1152</v>
      </c>
      <c r="C4314" s="134">
        <v>9</v>
      </c>
      <c r="D4314" s="134">
        <v>24</v>
      </c>
      <c r="E4314" s="134">
        <v>5</v>
      </c>
      <c r="F4314" s="134">
        <v>7</v>
      </c>
      <c r="G4314" s="135">
        <v>10</v>
      </c>
      <c r="H4314" s="137">
        <f>IFERROR((Table19[[#This Row],[_202310]]-Table19[[#This Row],[_201910]])/Table19[[#This Row],[_201910]]*1,"")</f>
        <v>0.1111111111111111</v>
      </c>
    </row>
    <row r="4315" spans="1:8">
      <c r="A4315" s="132">
        <v>480967</v>
      </c>
      <c r="B4315" s="133" t="s">
        <v>1153</v>
      </c>
      <c r="C4315" s="134">
        <v>2</v>
      </c>
      <c r="D4315" s="134">
        <v>2</v>
      </c>
      <c r="E4315" s="134">
        <v>5</v>
      </c>
      <c r="F4315" s="134">
        <v>1</v>
      </c>
      <c r="G4315" s="135">
        <v>0</v>
      </c>
      <c r="H4315" s="137">
        <f>IFERROR((Table19[[#This Row],[_202310]]-Table19[[#This Row],[_201910]])/Table19[[#This Row],[_201910]]*1,"")</f>
        <v>-1</v>
      </c>
    </row>
    <row r="4316" spans="1:8">
      <c r="A4316" s="132">
        <v>480967</v>
      </c>
      <c r="B4316" s="133" t="s">
        <v>1154</v>
      </c>
      <c r="C4316" s="134">
        <v>7</v>
      </c>
      <c r="D4316" s="134">
        <v>21</v>
      </c>
      <c r="E4316" s="134">
        <v>0</v>
      </c>
      <c r="F4316" s="134">
        <v>6</v>
      </c>
      <c r="G4316" s="135">
        <v>10</v>
      </c>
      <c r="H4316" s="137">
        <f>IFERROR((Table19[[#This Row],[_202310]]-Table19[[#This Row],[_201910]])/Table19[[#This Row],[_201910]]*1,"")</f>
        <v>0.42857142857142855</v>
      </c>
    </row>
    <row r="4317" spans="1:8">
      <c r="A4317" s="132">
        <v>480967</v>
      </c>
      <c r="B4317" s="133" t="s">
        <v>1155</v>
      </c>
      <c r="C4317" s="134">
        <v>71</v>
      </c>
      <c r="D4317" s="134">
        <v>55</v>
      </c>
      <c r="E4317" s="134">
        <v>79</v>
      </c>
      <c r="F4317" s="134">
        <v>72</v>
      </c>
      <c r="G4317" s="135">
        <v>58</v>
      </c>
      <c r="H4317" s="137">
        <f>IFERROR((Table19[[#This Row],[_202310]]-Table19[[#This Row],[_201910]])/Table19[[#This Row],[_201910]]*1,"")</f>
        <v>-0.18309859154929578</v>
      </c>
    </row>
    <row r="4318" spans="1:8">
      <c r="A4318" s="132">
        <v>488730</v>
      </c>
      <c r="B4318" s="133" t="s">
        <v>1130</v>
      </c>
      <c r="C4318" s="134">
        <v>86</v>
      </c>
      <c r="D4318" s="134">
        <v>70</v>
      </c>
      <c r="E4318" s="134">
        <v>76</v>
      </c>
      <c r="F4318" s="134">
        <v>155</v>
      </c>
      <c r="G4318" s="135">
        <v>248</v>
      </c>
      <c r="H4318" s="137">
        <f>IFERROR((Table19[[#This Row],[_202310]]-Table19[[#This Row],[_201910]])/Table19[[#This Row],[_201910]]*1,"")</f>
        <v>1.8837209302325582</v>
      </c>
    </row>
    <row r="4319" spans="1:8">
      <c r="A4319" s="132">
        <v>488730</v>
      </c>
      <c r="B4319" s="133" t="s">
        <v>1131</v>
      </c>
      <c r="C4319" s="134">
        <v>0</v>
      </c>
      <c r="D4319" s="134">
        <v>0</v>
      </c>
      <c r="E4319" s="134">
        <v>0</v>
      </c>
      <c r="F4319" s="134">
        <v>0</v>
      </c>
      <c r="G4319" s="135">
        <v>0</v>
      </c>
      <c r="H4319" s="137" t="str">
        <f>IFERROR((Table19[[#This Row],[_202310]]-Table19[[#This Row],[_201910]])/Table19[[#This Row],[_201910]]*1,"")</f>
        <v/>
      </c>
    </row>
    <row r="4320" spans="1:8">
      <c r="A4320" s="132">
        <v>488730</v>
      </c>
      <c r="B4320" s="133" t="s">
        <v>1132</v>
      </c>
      <c r="C4320" s="134">
        <v>86</v>
      </c>
      <c r="D4320" s="134">
        <v>70</v>
      </c>
      <c r="E4320" s="134">
        <v>76</v>
      </c>
      <c r="F4320" s="134">
        <v>155</v>
      </c>
      <c r="G4320" s="135">
        <v>248</v>
      </c>
      <c r="H4320" s="137">
        <f>IFERROR((Table19[[#This Row],[_202310]]-Table19[[#This Row],[_201910]])/Table19[[#This Row],[_201910]]*1,"")</f>
        <v>1.8837209302325582</v>
      </c>
    </row>
    <row r="4321" spans="1:8">
      <c r="A4321" s="132">
        <v>488730</v>
      </c>
      <c r="B4321" s="133" t="s">
        <v>1133</v>
      </c>
      <c r="C4321" s="134">
        <v>0</v>
      </c>
      <c r="D4321" s="134">
        <v>0</v>
      </c>
      <c r="E4321" s="134">
        <v>0</v>
      </c>
      <c r="F4321" s="134">
        <v>0</v>
      </c>
      <c r="G4321" s="135">
        <v>0</v>
      </c>
      <c r="H4321" s="137" t="str">
        <f>IFERROR((Table19[[#This Row],[_202310]]-Table19[[#This Row],[_201910]])/Table19[[#This Row],[_201910]]*1,"")</f>
        <v/>
      </c>
    </row>
    <row r="4322" spans="1:8">
      <c r="A4322" s="132">
        <v>488730</v>
      </c>
      <c r="B4322" s="133" t="s">
        <v>1134</v>
      </c>
      <c r="C4322" s="134">
        <v>4</v>
      </c>
      <c r="D4322" s="134">
        <v>8</v>
      </c>
      <c r="E4322" s="134">
        <v>8</v>
      </c>
      <c r="F4322" s="134">
        <v>25</v>
      </c>
      <c r="G4322" s="135">
        <v>43</v>
      </c>
      <c r="H4322" s="137">
        <f>IFERROR((Table19[[#This Row],[_202310]]-Table19[[#This Row],[_201910]])/Table19[[#This Row],[_201910]]*1,"")</f>
        <v>9.75</v>
      </c>
    </row>
    <row r="4323" spans="1:8">
      <c r="A4323" s="132">
        <v>488730</v>
      </c>
      <c r="B4323" s="133" t="s">
        <v>1135</v>
      </c>
      <c r="C4323" s="134" t="s">
        <v>129</v>
      </c>
      <c r="D4323" s="134" t="s">
        <v>129</v>
      </c>
      <c r="E4323" s="134" t="s">
        <v>129</v>
      </c>
      <c r="F4323" s="134" t="s">
        <v>129</v>
      </c>
      <c r="G4323" s="135" t="s">
        <v>129</v>
      </c>
      <c r="H4323" s="137" t="str">
        <f>IFERROR((Table19[[#This Row],[_202310]]-Table19[[#This Row],[_201910]])/Table19[[#This Row],[_201910]]*1,"")</f>
        <v/>
      </c>
    </row>
    <row r="4324" spans="1:8">
      <c r="A4324" s="132">
        <v>488730</v>
      </c>
      <c r="B4324" s="133" t="s">
        <v>1136</v>
      </c>
      <c r="C4324" s="134">
        <v>4</v>
      </c>
      <c r="D4324" s="134">
        <v>8</v>
      </c>
      <c r="E4324" s="134">
        <v>8</v>
      </c>
      <c r="F4324" s="134">
        <v>25</v>
      </c>
      <c r="G4324" s="135">
        <v>43</v>
      </c>
      <c r="H4324" s="137">
        <f>IFERROR((Table19[[#This Row],[_202310]]-Table19[[#This Row],[_201910]])/Table19[[#This Row],[_201910]]*1,"")</f>
        <v>9.75</v>
      </c>
    </row>
    <row r="4325" spans="1:8">
      <c r="A4325" s="132">
        <v>488730</v>
      </c>
      <c r="B4325" s="133" t="s">
        <v>1137</v>
      </c>
      <c r="C4325" s="134">
        <v>5</v>
      </c>
      <c r="D4325" s="134">
        <v>11</v>
      </c>
      <c r="E4325" s="134">
        <v>11</v>
      </c>
      <c r="F4325" s="134">
        <v>16</v>
      </c>
      <c r="G4325" s="135">
        <v>17</v>
      </c>
      <c r="H4325" s="137">
        <f>IFERROR((Table19[[#This Row],[_202310]]-Table19[[#This Row],[_201910]])/Table19[[#This Row],[_201910]]*1,"")</f>
        <v>2.4</v>
      </c>
    </row>
    <row r="4326" spans="1:8">
      <c r="A4326" s="132">
        <v>488730</v>
      </c>
      <c r="B4326" s="133" t="s">
        <v>1138</v>
      </c>
      <c r="C4326" s="134">
        <v>0</v>
      </c>
      <c r="D4326" s="134">
        <v>0</v>
      </c>
      <c r="E4326" s="134">
        <v>0</v>
      </c>
      <c r="F4326" s="134">
        <v>0</v>
      </c>
      <c r="G4326" s="135">
        <v>0</v>
      </c>
      <c r="H4326" s="137" t="str">
        <f>IFERROR((Table19[[#This Row],[_202310]]-Table19[[#This Row],[_201910]])/Table19[[#This Row],[_201910]]*1,"")</f>
        <v/>
      </c>
    </row>
    <row r="4327" spans="1:8">
      <c r="A4327" s="132">
        <v>488730</v>
      </c>
      <c r="B4327" s="133" t="s">
        <v>1139</v>
      </c>
      <c r="C4327" s="134">
        <v>6</v>
      </c>
      <c r="D4327" s="134">
        <v>11</v>
      </c>
      <c r="E4327" s="134">
        <v>10</v>
      </c>
      <c r="F4327" s="134">
        <v>28</v>
      </c>
      <c r="G4327" s="135">
        <v>58</v>
      </c>
      <c r="H4327" s="137">
        <f>IFERROR((Table19[[#This Row],[_202310]]-Table19[[#This Row],[_201910]])/Table19[[#This Row],[_201910]]*1,"")</f>
        <v>8.6666666666666661</v>
      </c>
    </row>
    <row r="4328" spans="1:8">
      <c r="A4328" s="132">
        <v>488730</v>
      </c>
      <c r="B4328" s="133" t="s">
        <v>1140</v>
      </c>
      <c r="C4328" s="134" t="s">
        <v>129</v>
      </c>
      <c r="D4328" s="134" t="s">
        <v>129</v>
      </c>
      <c r="E4328" s="134" t="s">
        <v>129</v>
      </c>
      <c r="F4328" s="134" t="s">
        <v>129</v>
      </c>
      <c r="G4328" s="135" t="s">
        <v>129</v>
      </c>
      <c r="H4328" s="137" t="str">
        <f>IFERROR((Table19[[#This Row],[_202310]]-Table19[[#This Row],[_201910]])/Table19[[#This Row],[_201910]]*1,"")</f>
        <v/>
      </c>
    </row>
    <row r="4329" spans="1:8">
      <c r="A4329" s="132">
        <v>488730</v>
      </c>
      <c r="B4329" s="133" t="s">
        <v>1141</v>
      </c>
      <c r="C4329" s="134">
        <v>6</v>
      </c>
      <c r="D4329" s="134">
        <v>11</v>
      </c>
      <c r="E4329" s="134">
        <v>10</v>
      </c>
      <c r="F4329" s="134">
        <v>28</v>
      </c>
      <c r="G4329" s="135">
        <v>58</v>
      </c>
      <c r="H4329" s="137">
        <f>IFERROR((Table19[[#This Row],[_202310]]-Table19[[#This Row],[_201910]])/Table19[[#This Row],[_201910]]*1,"")</f>
        <v>8.6666666666666661</v>
      </c>
    </row>
    <row r="4330" spans="1:8">
      <c r="A4330" s="132">
        <v>488730</v>
      </c>
      <c r="B4330" s="133" t="s">
        <v>1142</v>
      </c>
      <c r="C4330" s="134">
        <v>7</v>
      </c>
      <c r="D4330" s="134">
        <v>16</v>
      </c>
      <c r="E4330" s="134">
        <v>13</v>
      </c>
      <c r="F4330" s="134">
        <v>18</v>
      </c>
      <c r="G4330" s="135">
        <v>23</v>
      </c>
      <c r="H4330" s="137">
        <f>IFERROR((Table19[[#This Row],[_202310]]-Table19[[#This Row],[_201910]])/Table19[[#This Row],[_201910]]*1,"")</f>
        <v>2.2857142857142856</v>
      </c>
    </row>
    <row r="4331" spans="1:8">
      <c r="A4331" s="132">
        <v>488730</v>
      </c>
      <c r="B4331" s="133" t="s">
        <v>1143</v>
      </c>
      <c r="C4331" s="134">
        <v>0</v>
      </c>
      <c r="D4331" s="134">
        <v>0</v>
      </c>
      <c r="E4331" s="134">
        <v>0</v>
      </c>
      <c r="F4331" s="134">
        <v>0</v>
      </c>
      <c r="G4331" s="135">
        <v>0</v>
      </c>
      <c r="H4331" s="137" t="str">
        <f>IFERROR((Table19[[#This Row],[_202310]]-Table19[[#This Row],[_201910]])/Table19[[#This Row],[_201910]]*1,"")</f>
        <v/>
      </c>
    </row>
    <row r="4332" spans="1:8">
      <c r="A4332" s="132">
        <v>488730</v>
      </c>
      <c r="B4332" s="133" t="s">
        <v>1144</v>
      </c>
      <c r="C4332" s="134">
        <v>7</v>
      </c>
      <c r="D4332" s="134">
        <v>11</v>
      </c>
      <c r="E4332" s="134">
        <v>10</v>
      </c>
      <c r="F4332" s="134">
        <v>31</v>
      </c>
      <c r="G4332" s="135">
        <v>60</v>
      </c>
      <c r="H4332" s="137">
        <f>IFERROR((Table19[[#This Row],[_202310]]-Table19[[#This Row],[_201910]])/Table19[[#This Row],[_201910]]*1,"")</f>
        <v>7.5714285714285712</v>
      </c>
    </row>
    <row r="4333" spans="1:8">
      <c r="A4333" s="132">
        <v>488730</v>
      </c>
      <c r="B4333" s="133" t="s">
        <v>1145</v>
      </c>
      <c r="C4333" s="134" t="s">
        <v>129</v>
      </c>
      <c r="D4333" s="134" t="s">
        <v>129</v>
      </c>
      <c r="E4333" s="134" t="s">
        <v>129</v>
      </c>
      <c r="F4333" s="134" t="s">
        <v>129</v>
      </c>
      <c r="G4333" s="135" t="s">
        <v>129</v>
      </c>
      <c r="H4333" s="137" t="str">
        <f>IFERROR((Table19[[#This Row],[_202310]]-Table19[[#This Row],[_201910]])/Table19[[#This Row],[_201910]]*1,"")</f>
        <v/>
      </c>
    </row>
    <row r="4334" spans="1:8">
      <c r="A4334" s="132">
        <v>488730</v>
      </c>
      <c r="B4334" s="133" t="s">
        <v>1146</v>
      </c>
      <c r="C4334" s="134">
        <v>7</v>
      </c>
      <c r="D4334" s="134">
        <v>11</v>
      </c>
      <c r="E4334" s="134">
        <v>10</v>
      </c>
      <c r="F4334" s="134">
        <v>31</v>
      </c>
      <c r="G4334" s="135">
        <v>60</v>
      </c>
      <c r="H4334" s="137">
        <f>IFERROR((Table19[[#This Row],[_202310]]-Table19[[#This Row],[_201910]])/Table19[[#This Row],[_201910]]*1,"")</f>
        <v>7.5714285714285712</v>
      </c>
    </row>
    <row r="4335" spans="1:8">
      <c r="A4335" s="132">
        <v>488730</v>
      </c>
      <c r="B4335" s="133" t="s">
        <v>1147</v>
      </c>
      <c r="C4335" s="134">
        <v>1</v>
      </c>
      <c r="D4335" s="134">
        <v>1</v>
      </c>
      <c r="E4335" s="134">
        <v>1</v>
      </c>
      <c r="F4335" s="134">
        <v>1</v>
      </c>
      <c r="G4335" s="135">
        <v>0</v>
      </c>
      <c r="H4335" s="137">
        <f>IFERROR((Table19[[#This Row],[_202310]]-Table19[[#This Row],[_201910]])/Table19[[#This Row],[_201910]]*1,"")</f>
        <v>-1</v>
      </c>
    </row>
    <row r="4336" spans="1:8">
      <c r="A4336" s="132">
        <v>488730</v>
      </c>
      <c r="B4336" s="133" t="s">
        <v>1148</v>
      </c>
      <c r="C4336" s="134">
        <v>21</v>
      </c>
      <c r="D4336" s="134">
        <v>29</v>
      </c>
      <c r="E4336" s="134">
        <v>27</v>
      </c>
      <c r="F4336" s="134">
        <v>50</v>
      </c>
      <c r="G4336" s="135">
        <v>88</v>
      </c>
      <c r="H4336" s="137">
        <f>IFERROR((Table19[[#This Row],[_202310]]-Table19[[#This Row],[_201910]])/Table19[[#This Row],[_201910]]*1,"")</f>
        <v>3.1904761904761907</v>
      </c>
    </row>
    <row r="4337" spans="1:8">
      <c r="A4337" s="132">
        <v>488730</v>
      </c>
      <c r="B4337" s="133" t="s">
        <v>1149</v>
      </c>
      <c r="C4337" s="134">
        <v>57</v>
      </c>
      <c r="D4337" s="134">
        <v>29</v>
      </c>
      <c r="E4337" s="134">
        <v>38</v>
      </c>
      <c r="F4337" s="134">
        <v>73</v>
      </c>
      <c r="G4337" s="135">
        <v>100</v>
      </c>
      <c r="H4337" s="137">
        <f>IFERROR((Table19[[#This Row],[_202310]]-Table19[[#This Row],[_201910]])/Table19[[#This Row],[_201910]]*1,"")</f>
        <v>0.75438596491228072</v>
      </c>
    </row>
    <row r="4338" spans="1:8">
      <c r="A4338" s="132">
        <v>488730</v>
      </c>
      <c r="B4338" s="133" t="s">
        <v>1150</v>
      </c>
      <c r="C4338" s="134">
        <v>79</v>
      </c>
      <c r="D4338" s="134">
        <v>59</v>
      </c>
      <c r="E4338" s="134">
        <v>66</v>
      </c>
      <c r="F4338" s="134">
        <v>124</v>
      </c>
      <c r="G4338" s="135">
        <v>188</v>
      </c>
      <c r="H4338" s="137">
        <f>IFERROR((Table19[[#This Row],[_202310]]-Table19[[#This Row],[_201910]])/Table19[[#This Row],[_201910]]*1,"")</f>
        <v>1.379746835443038</v>
      </c>
    </row>
    <row r="4339" spans="1:8">
      <c r="A4339" s="132">
        <v>488730</v>
      </c>
      <c r="B4339" s="133" t="s">
        <v>1151</v>
      </c>
      <c r="C4339" s="134">
        <v>8</v>
      </c>
      <c r="D4339" s="134">
        <v>16</v>
      </c>
      <c r="E4339" s="134">
        <v>13</v>
      </c>
      <c r="F4339" s="134">
        <v>20</v>
      </c>
      <c r="G4339" s="135">
        <v>24</v>
      </c>
      <c r="H4339" s="137">
        <f>IFERROR((Table19[[#This Row],[_202310]]-Table19[[#This Row],[_201910]])/Table19[[#This Row],[_201910]]*1,"")</f>
        <v>2</v>
      </c>
    </row>
    <row r="4340" spans="1:8">
      <c r="A4340" s="132">
        <v>488730</v>
      </c>
      <c r="B4340" s="133" t="s">
        <v>1152</v>
      </c>
      <c r="C4340" s="134">
        <v>26</v>
      </c>
      <c r="D4340" s="134">
        <v>43</v>
      </c>
      <c r="E4340" s="134">
        <v>37</v>
      </c>
      <c r="F4340" s="134">
        <v>33</v>
      </c>
      <c r="G4340" s="135">
        <v>35</v>
      </c>
      <c r="H4340" s="137">
        <f>IFERROR((Table19[[#This Row],[_202310]]-Table19[[#This Row],[_201910]])/Table19[[#This Row],[_201910]]*1,"")</f>
        <v>0.34615384615384615</v>
      </c>
    </row>
    <row r="4341" spans="1:8">
      <c r="A4341" s="132">
        <v>488730</v>
      </c>
      <c r="B4341" s="133" t="s">
        <v>1153</v>
      </c>
      <c r="C4341" s="134">
        <v>1</v>
      </c>
      <c r="D4341" s="134">
        <v>1</v>
      </c>
      <c r="E4341" s="134">
        <v>1</v>
      </c>
      <c r="F4341" s="134">
        <v>1</v>
      </c>
      <c r="G4341" s="135">
        <v>0</v>
      </c>
      <c r="H4341" s="137">
        <f>IFERROR((Table19[[#This Row],[_202310]]-Table19[[#This Row],[_201910]])/Table19[[#This Row],[_201910]]*1,"")</f>
        <v>-1</v>
      </c>
    </row>
    <row r="4342" spans="1:8">
      <c r="A4342" s="132">
        <v>488730</v>
      </c>
      <c r="B4342" s="133" t="s">
        <v>1154</v>
      </c>
      <c r="C4342" s="134">
        <v>24</v>
      </c>
      <c r="D4342" s="134">
        <v>41</v>
      </c>
      <c r="E4342" s="134">
        <v>36</v>
      </c>
      <c r="F4342" s="134">
        <v>32</v>
      </c>
      <c r="G4342" s="135">
        <v>35</v>
      </c>
      <c r="H4342" s="137">
        <f>IFERROR((Table19[[#This Row],[_202310]]-Table19[[#This Row],[_201910]])/Table19[[#This Row],[_201910]]*1,"")</f>
        <v>0.45833333333333331</v>
      </c>
    </row>
    <row r="4343" spans="1:8">
      <c r="A4343" s="132">
        <v>488730</v>
      </c>
      <c r="B4343" s="133" t="s">
        <v>1155</v>
      </c>
      <c r="C4343" s="134">
        <v>66</v>
      </c>
      <c r="D4343" s="134">
        <v>41</v>
      </c>
      <c r="E4343" s="134">
        <v>50</v>
      </c>
      <c r="F4343" s="134">
        <v>47</v>
      </c>
      <c r="G4343" s="135">
        <v>40</v>
      </c>
      <c r="H4343" s="137">
        <f>IFERROR((Table19[[#This Row],[_202310]]-Table19[[#This Row],[_201910]])/Table19[[#This Row],[_201910]]*1,"")</f>
        <v>-0.39393939393939392</v>
      </c>
    </row>
    <row r="4344" spans="1:8">
      <c r="A4344" s="138">
        <v>491844</v>
      </c>
      <c r="B4344" s="139"/>
      <c r="C4344" s="140" t="s">
        <v>129</v>
      </c>
      <c r="D4344" s="140" t="s">
        <v>129</v>
      </c>
      <c r="E4344" s="140" t="s">
        <v>129</v>
      </c>
      <c r="F4344" s="140" t="s">
        <v>129</v>
      </c>
      <c r="G4344" s="141" t="s">
        <v>129</v>
      </c>
      <c r="H4344" s="142" t="str">
        <f>IFERROR((Table19[[#This Row],[_202310]]-Table19[[#This Row],[_201910]])/Table19[[#This Row],[_201910]]*1,"")</f>
        <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AB11F-229B-484C-854C-1473AAD5B112}">
  <sheetPr>
    <tabColor rgb="FF1C7370"/>
  </sheetPr>
  <dimension ref="A1:H4344"/>
  <sheetViews>
    <sheetView workbookViewId="0">
      <selection activeCell="B10" sqref="B10"/>
    </sheetView>
  </sheetViews>
  <sheetFormatPr defaultColWidth="9.125" defaultRowHeight="14.25"/>
  <cols>
    <col min="1" max="1" width="20.25" style="63" customWidth="1"/>
    <col min="2" max="2" width="36.25" style="63" customWidth="1"/>
    <col min="3" max="7" width="9.375" style="63" customWidth="1"/>
    <col min="8" max="8" width="9" style="210" customWidth="1"/>
    <col min="9" max="9" width="9" style="63" customWidth="1"/>
    <col min="10" max="22" width="6.25" style="63" bestFit="1" customWidth="1"/>
    <col min="23" max="16384" width="9.125" style="63"/>
  </cols>
  <sheetData>
    <row r="1" spans="1:8" ht="30" customHeight="1">
      <c r="A1" s="128" t="s">
        <v>103</v>
      </c>
      <c r="B1" s="130" t="s">
        <v>1123</v>
      </c>
      <c r="C1" s="130" t="s">
        <v>1156</v>
      </c>
      <c r="D1" s="130" t="s">
        <v>1157</v>
      </c>
      <c r="E1" s="130" t="s">
        <v>1158</v>
      </c>
      <c r="F1" s="130" t="s">
        <v>1159</v>
      </c>
      <c r="G1" s="131" t="s">
        <v>1160</v>
      </c>
      <c r="H1" s="220" t="s">
        <v>1129</v>
      </c>
    </row>
    <row r="2" spans="1:8">
      <c r="A2" s="132">
        <v>101295</v>
      </c>
      <c r="B2" s="134" t="s">
        <v>1161</v>
      </c>
      <c r="C2" s="134">
        <v>241</v>
      </c>
      <c r="D2" s="134">
        <v>276</v>
      </c>
      <c r="E2" s="134">
        <v>345</v>
      </c>
      <c r="F2" s="134">
        <v>213</v>
      </c>
      <c r="G2" s="135">
        <v>311</v>
      </c>
      <c r="H2" s="187">
        <f>IFERROR((Table20[[#This Row],[_202320]]-Table20[[#This Row],[_201920]])/Table20[[#This Row],[_201920]]*1,"")</f>
        <v>0.29045643153526973</v>
      </c>
    </row>
    <row r="3" spans="1:8">
      <c r="A3" s="132">
        <v>101295</v>
      </c>
      <c r="B3" s="134" t="s">
        <v>1131</v>
      </c>
      <c r="C3" s="134">
        <v>0</v>
      </c>
      <c r="D3" s="134">
        <v>0</v>
      </c>
      <c r="E3" s="134">
        <v>0</v>
      </c>
      <c r="F3" s="134">
        <v>0</v>
      </c>
      <c r="G3" s="135">
        <v>0</v>
      </c>
      <c r="H3" s="171" t="str">
        <f>IFERROR((Table20[[#This Row],[_202320]]-Table20[[#This Row],[_201920]])/Table20[[#This Row],[_201920]]*1,"")</f>
        <v/>
      </c>
    </row>
    <row r="4" spans="1:8">
      <c r="A4" s="132">
        <v>101295</v>
      </c>
      <c r="B4" s="134" t="s">
        <v>1132</v>
      </c>
      <c r="C4" s="134">
        <v>241</v>
      </c>
      <c r="D4" s="134">
        <v>276</v>
      </c>
      <c r="E4" s="134">
        <v>345</v>
      </c>
      <c r="F4" s="134">
        <v>213</v>
      </c>
      <c r="G4" s="135">
        <v>311</v>
      </c>
      <c r="H4" s="171">
        <f>IFERROR((Table20[[#This Row],[_202320]]-Table20[[#This Row],[_201920]])/Table20[[#This Row],[_201920]]*1,"")</f>
        <v>0.29045643153526973</v>
      </c>
    </row>
    <row r="5" spans="1:8" ht="28.5">
      <c r="A5" s="132">
        <v>101295</v>
      </c>
      <c r="B5" s="134" t="s">
        <v>1133</v>
      </c>
      <c r="C5" s="134">
        <v>4</v>
      </c>
      <c r="D5" s="134">
        <v>13</v>
      </c>
      <c r="E5" s="134">
        <v>15</v>
      </c>
      <c r="F5" s="134">
        <v>10</v>
      </c>
      <c r="G5" s="135">
        <v>21</v>
      </c>
      <c r="H5" s="171">
        <f>IFERROR((Table20[[#This Row],[_202320]]-Table20[[#This Row],[_201920]])/Table20[[#This Row],[_201920]]*1,"")</f>
        <v>4.25</v>
      </c>
    </row>
    <row r="6" spans="1:8" ht="28.5">
      <c r="A6" s="132">
        <v>101295</v>
      </c>
      <c r="B6" s="134" t="s">
        <v>1162</v>
      </c>
      <c r="C6" s="134">
        <v>23</v>
      </c>
      <c r="D6" s="134">
        <v>35</v>
      </c>
      <c r="E6" s="134">
        <v>32</v>
      </c>
      <c r="F6" s="134">
        <v>19</v>
      </c>
      <c r="G6" s="135">
        <v>35</v>
      </c>
      <c r="H6" s="171">
        <f>IFERROR((Table20[[#This Row],[_202320]]-Table20[[#This Row],[_201920]])/Table20[[#This Row],[_201920]]*1,"")</f>
        <v>0.52173913043478259</v>
      </c>
    </row>
    <row r="7" spans="1:8" ht="28.5">
      <c r="A7" s="132">
        <v>101295</v>
      </c>
      <c r="B7" s="134" t="s">
        <v>1163</v>
      </c>
      <c r="C7" s="134" t="s">
        <v>129</v>
      </c>
      <c r="D7" s="134" t="s">
        <v>129</v>
      </c>
      <c r="E7" s="134" t="s">
        <v>129</v>
      </c>
      <c r="F7" s="134" t="s">
        <v>129</v>
      </c>
      <c r="G7" s="135" t="s">
        <v>129</v>
      </c>
      <c r="H7" s="171" t="str">
        <f>IFERROR((Table20[[#This Row],[_202320]]-Table20[[#This Row],[_201920]])/Table20[[#This Row],[_201920]]*1,"")</f>
        <v/>
      </c>
    </row>
    <row r="8" spans="1:8">
      <c r="A8" s="132">
        <v>101295</v>
      </c>
      <c r="B8" s="134" t="s">
        <v>1136</v>
      </c>
      <c r="C8" s="134">
        <v>27</v>
      </c>
      <c r="D8" s="134">
        <v>48</v>
      </c>
      <c r="E8" s="134">
        <v>47</v>
      </c>
      <c r="F8" s="134">
        <v>29</v>
      </c>
      <c r="G8" s="135">
        <v>56</v>
      </c>
      <c r="H8" s="171">
        <f>IFERROR((Table20[[#This Row],[_202320]]-Table20[[#This Row],[_201920]])/Table20[[#This Row],[_201920]]*1,"")</f>
        <v>1.0740740740740742</v>
      </c>
    </row>
    <row r="9" spans="1:8">
      <c r="A9" s="132">
        <v>101295</v>
      </c>
      <c r="B9" s="134" t="s">
        <v>1137</v>
      </c>
      <c r="C9" s="134">
        <v>11</v>
      </c>
      <c r="D9" s="134">
        <v>17</v>
      </c>
      <c r="E9" s="134">
        <v>14</v>
      </c>
      <c r="F9" s="134">
        <v>14</v>
      </c>
      <c r="G9" s="135">
        <v>18</v>
      </c>
      <c r="H9" s="171">
        <f>IFERROR((Table20[[#This Row],[_202320]]-Table20[[#This Row],[_201920]])/Table20[[#This Row],[_201920]]*1,"")</f>
        <v>0.63636363636363635</v>
      </c>
    </row>
    <row r="10" spans="1:8" ht="28.5">
      <c r="A10" s="132">
        <v>101295</v>
      </c>
      <c r="B10" s="134" t="s">
        <v>1138</v>
      </c>
      <c r="C10" s="134">
        <v>6</v>
      </c>
      <c r="D10" s="134">
        <v>14</v>
      </c>
      <c r="E10" s="134">
        <v>15</v>
      </c>
      <c r="F10" s="134">
        <v>11</v>
      </c>
      <c r="G10" s="135">
        <v>18</v>
      </c>
      <c r="H10" s="171">
        <f>IFERROR((Table20[[#This Row],[_202320]]-Table20[[#This Row],[_201920]])/Table20[[#This Row],[_201920]]*1,"")</f>
        <v>2</v>
      </c>
    </row>
    <row r="11" spans="1:8" ht="28.5">
      <c r="A11" s="132">
        <v>101295</v>
      </c>
      <c r="B11" s="134" t="s">
        <v>1164</v>
      </c>
      <c r="C11" s="134">
        <v>31</v>
      </c>
      <c r="D11" s="134">
        <v>47</v>
      </c>
      <c r="E11" s="134">
        <v>51</v>
      </c>
      <c r="F11" s="134">
        <v>28</v>
      </c>
      <c r="G11" s="135">
        <v>47</v>
      </c>
      <c r="H11" s="171">
        <f>IFERROR((Table20[[#This Row],[_202320]]-Table20[[#This Row],[_201920]])/Table20[[#This Row],[_201920]]*1,"")</f>
        <v>0.5161290322580645</v>
      </c>
    </row>
    <row r="12" spans="1:8" ht="28.5">
      <c r="A12" s="132">
        <v>101295</v>
      </c>
      <c r="B12" s="134" t="s">
        <v>1165</v>
      </c>
      <c r="C12" s="134" t="s">
        <v>129</v>
      </c>
      <c r="D12" s="134" t="s">
        <v>129</v>
      </c>
      <c r="E12" s="134" t="s">
        <v>129</v>
      </c>
      <c r="F12" s="134" t="s">
        <v>129</v>
      </c>
      <c r="G12" s="135" t="s">
        <v>129</v>
      </c>
      <c r="H12" s="171" t="str">
        <f>IFERROR((Table20[[#This Row],[_202320]]-Table20[[#This Row],[_201920]])/Table20[[#This Row],[_201920]]*1,"")</f>
        <v/>
      </c>
    </row>
    <row r="13" spans="1:8">
      <c r="A13" s="132">
        <v>101295</v>
      </c>
      <c r="B13" s="134" t="s">
        <v>1141</v>
      </c>
      <c r="C13" s="134">
        <v>37</v>
      </c>
      <c r="D13" s="134">
        <v>61</v>
      </c>
      <c r="E13" s="134">
        <v>66</v>
      </c>
      <c r="F13" s="134">
        <v>39</v>
      </c>
      <c r="G13" s="135">
        <v>65</v>
      </c>
      <c r="H13" s="171">
        <f>IFERROR((Table20[[#This Row],[_202320]]-Table20[[#This Row],[_201920]])/Table20[[#This Row],[_201920]]*1,"")</f>
        <v>0.7567567567567568</v>
      </c>
    </row>
    <row r="14" spans="1:8">
      <c r="A14" s="132">
        <v>101295</v>
      </c>
      <c r="B14" s="134" t="s">
        <v>1142</v>
      </c>
      <c r="C14" s="134">
        <v>15</v>
      </c>
      <c r="D14" s="134">
        <v>22</v>
      </c>
      <c r="E14" s="134">
        <v>19</v>
      </c>
      <c r="F14" s="134">
        <v>18</v>
      </c>
      <c r="G14" s="135">
        <v>21</v>
      </c>
      <c r="H14" s="171">
        <f>IFERROR((Table20[[#This Row],[_202320]]-Table20[[#This Row],[_201920]])/Table20[[#This Row],[_201920]]*1,"")</f>
        <v>0.4</v>
      </c>
    </row>
    <row r="15" spans="1:8" ht="28.5">
      <c r="A15" s="132">
        <v>101295</v>
      </c>
      <c r="B15" s="134" t="s">
        <v>1143</v>
      </c>
      <c r="C15" s="134">
        <v>7</v>
      </c>
      <c r="D15" s="134">
        <v>13</v>
      </c>
      <c r="E15" s="134">
        <v>16</v>
      </c>
      <c r="F15" s="134">
        <v>9</v>
      </c>
      <c r="G15" s="135">
        <v>19</v>
      </c>
      <c r="H15" s="171">
        <f>IFERROR((Table20[[#This Row],[_202320]]-Table20[[#This Row],[_201920]])/Table20[[#This Row],[_201920]]*1,"")</f>
        <v>1.7142857142857142</v>
      </c>
    </row>
    <row r="16" spans="1:8" ht="28.5">
      <c r="A16" s="132">
        <v>101295</v>
      </c>
      <c r="B16" s="134" t="s">
        <v>1166</v>
      </c>
      <c r="C16" s="134">
        <v>33</v>
      </c>
      <c r="D16" s="134">
        <v>54</v>
      </c>
      <c r="E16" s="134">
        <v>59</v>
      </c>
      <c r="F16" s="134">
        <v>31</v>
      </c>
      <c r="G16" s="135">
        <v>49</v>
      </c>
      <c r="H16" s="171">
        <f>IFERROR((Table20[[#This Row],[_202320]]-Table20[[#This Row],[_201920]])/Table20[[#This Row],[_201920]]*1,"")</f>
        <v>0.48484848484848486</v>
      </c>
    </row>
    <row r="17" spans="1:8" ht="28.5">
      <c r="A17" s="132">
        <v>101295</v>
      </c>
      <c r="B17" s="134" t="s">
        <v>1167</v>
      </c>
      <c r="C17" s="134" t="s">
        <v>129</v>
      </c>
      <c r="D17" s="134" t="s">
        <v>129</v>
      </c>
      <c r="E17" s="134" t="s">
        <v>129</v>
      </c>
      <c r="F17" s="134" t="s">
        <v>129</v>
      </c>
      <c r="G17" s="135" t="s">
        <v>129</v>
      </c>
      <c r="H17" s="171" t="str">
        <f>IFERROR((Table20[[#This Row],[_202320]]-Table20[[#This Row],[_201920]])/Table20[[#This Row],[_201920]]*1,"")</f>
        <v/>
      </c>
    </row>
    <row r="18" spans="1:8">
      <c r="A18" s="132">
        <v>101295</v>
      </c>
      <c r="B18" s="134" t="s">
        <v>1146</v>
      </c>
      <c r="C18" s="134">
        <v>40</v>
      </c>
      <c r="D18" s="134">
        <v>67</v>
      </c>
      <c r="E18" s="134">
        <v>75</v>
      </c>
      <c r="F18" s="134">
        <v>40</v>
      </c>
      <c r="G18" s="135">
        <v>68</v>
      </c>
      <c r="H18" s="171">
        <f>IFERROR((Table20[[#This Row],[_202320]]-Table20[[#This Row],[_201920]])/Table20[[#This Row],[_201920]]*1,"")</f>
        <v>0.7</v>
      </c>
    </row>
    <row r="19" spans="1:8" ht="28.5">
      <c r="A19" s="132">
        <v>101295</v>
      </c>
      <c r="B19" s="134" t="s">
        <v>1147</v>
      </c>
      <c r="C19" s="134">
        <v>1</v>
      </c>
      <c r="D19" s="134">
        <v>5</v>
      </c>
      <c r="E19" s="134">
        <v>5</v>
      </c>
      <c r="F19" s="134">
        <v>4</v>
      </c>
      <c r="G19" s="135">
        <v>3</v>
      </c>
      <c r="H19" s="171">
        <f>IFERROR((Table20[[#This Row],[_202320]]-Table20[[#This Row],[_201920]])/Table20[[#This Row],[_201920]]*1,"")</f>
        <v>2</v>
      </c>
    </row>
    <row r="20" spans="1:8" ht="28.5">
      <c r="A20" s="132">
        <v>101295</v>
      </c>
      <c r="B20" s="134" t="s">
        <v>1148</v>
      </c>
      <c r="C20" s="134">
        <v>60</v>
      </c>
      <c r="D20" s="134">
        <v>59</v>
      </c>
      <c r="E20" s="134">
        <v>105</v>
      </c>
      <c r="F20" s="134">
        <v>31</v>
      </c>
      <c r="G20" s="135">
        <v>67</v>
      </c>
      <c r="H20" s="171">
        <f>IFERROR((Table20[[#This Row],[_202320]]-Table20[[#This Row],[_201920]])/Table20[[#This Row],[_201920]]*1,"")</f>
        <v>0.11666666666666667</v>
      </c>
    </row>
    <row r="21" spans="1:8" ht="28.5">
      <c r="A21" s="132">
        <v>101295</v>
      </c>
      <c r="B21" s="134" t="s">
        <v>1149</v>
      </c>
      <c r="C21" s="134">
        <v>140</v>
      </c>
      <c r="D21" s="134">
        <v>145</v>
      </c>
      <c r="E21" s="134">
        <v>160</v>
      </c>
      <c r="F21" s="134">
        <v>138</v>
      </c>
      <c r="G21" s="135">
        <v>173</v>
      </c>
      <c r="H21" s="171">
        <f>IFERROR((Table20[[#This Row],[_202320]]-Table20[[#This Row],[_201920]])/Table20[[#This Row],[_201920]]*1,"")</f>
        <v>0.23571428571428571</v>
      </c>
    </row>
    <row r="22" spans="1:8" ht="28.5">
      <c r="A22" s="132">
        <v>101295</v>
      </c>
      <c r="B22" s="134" t="s">
        <v>1150</v>
      </c>
      <c r="C22" s="134">
        <v>201</v>
      </c>
      <c r="D22" s="134">
        <v>209</v>
      </c>
      <c r="E22" s="134">
        <v>270</v>
      </c>
      <c r="F22" s="134">
        <v>173</v>
      </c>
      <c r="G22" s="135">
        <v>243</v>
      </c>
      <c r="H22" s="171">
        <f>IFERROR((Table20[[#This Row],[_202320]]-Table20[[#This Row],[_201920]])/Table20[[#This Row],[_201920]]*1,"")</f>
        <v>0.20895522388059701</v>
      </c>
    </row>
    <row r="23" spans="1:8">
      <c r="A23" s="132">
        <v>101295</v>
      </c>
      <c r="B23" s="134" t="s">
        <v>1151</v>
      </c>
      <c r="C23" s="134">
        <v>17</v>
      </c>
      <c r="D23" s="134">
        <v>24</v>
      </c>
      <c r="E23" s="134">
        <v>22</v>
      </c>
      <c r="F23" s="134">
        <v>19</v>
      </c>
      <c r="G23" s="135">
        <v>22</v>
      </c>
      <c r="H23" s="171">
        <f>IFERROR((Table20[[#This Row],[_202320]]-Table20[[#This Row],[_201920]])/Table20[[#This Row],[_201920]]*1,"")</f>
        <v>0.29411764705882354</v>
      </c>
    </row>
    <row r="24" spans="1:8" ht="28.5">
      <c r="A24" s="132">
        <v>101295</v>
      </c>
      <c r="B24" s="134" t="s">
        <v>1152</v>
      </c>
      <c r="C24" s="134">
        <v>25</v>
      </c>
      <c r="D24" s="134">
        <v>23</v>
      </c>
      <c r="E24" s="134">
        <v>32</v>
      </c>
      <c r="F24" s="134">
        <v>16</v>
      </c>
      <c r="G24" s="135">
        <v>23</v>
      </c>
      <c r="H24" s="171">
        <f>IFERROR((Table20[[#This Row],[_202320]]-Table20[[#This Row],[_201920]])/Table20[[#This Row],[_201920]]*1,"")</f>
        <v>-0.08</v>
      </c>
    </row>
    <row r="25" spans="1:8" ht="28.5">
      <c r="A25" s="132">
        <v>101295</v>
      </c>
      <c r="B25" s="134" t="s">
        <v>1153</v>
      </c>
      <c r="C25" s="134">
        <v>0</v>
      </c>
      <c r="D25" s="134">
        <v>2</v>
      </c>
      <c r="E25" s="134">
        <v>1</v>
      </c>
      <c r="F25" s="134">
        <v>2</v>
      </c>
      <c r="G25" s="135">
        <v>1</v>
      </c>
      <c r="H25" s="171" t="str">
        <f>IFERROR((Table20[[#This Row],[_202320]]-Table20[[#This Row],[_201920]])/Table20[[#This Row],[_201920]]*1,"")</f>
        <v/>
      </c>
    </row>
    <row r="26" spans="1:8" ht="28.5">
      <c r="A26" s="132">
        <v>101295</v>
      </c>
      <c r="B26" s="134" t="s">
        <v>1154</v>
      </c>
      <c r="C26" s="134">
        <v>25</v>
      </c>
      <c r="D26" s="134">
        <v>21</v>
      </c>
      <c r="E26" s="134">
        <v>30</v>
      </c>
      <c r="F26" s="134">
        <v>15</v>
      </c>
      <c r="G26" s="135">
        <v>22</v>
      </c>
      <c r="H26" s="171">
        <f>IFERROR((Table20[[#This Row],[_202320]]-Table20[[#This Row],[_201920]])/Table20[[#This Row],[_201920]]*1,"")</f>
        <v>-0.12</v>
      </c>
    </row>
    <row r="27" spans="1:8" ht="28.5">
      <c r="A27" s="132">
        <v>101295</v>
      </c>
      <c r="B27" s="134" t="s">
        <v>1155</v>
      </c>
      <c r="C27" s="134">
        <v>58</v>
      </c>
      <c r="D27" s="134">
        <v>53</v>
      </c>
      <c r="E27" s="134">
        <v>46</v>
      </c>
      <c r="F27" s="134">
        <v>65</v>
      </c>
      <c r="G27" s="135">
        <v>56</v>
      </c>
      <c r="H27" s="171">
        <f>IFERROR((Table20[[#This Row],[_202320]]-Table20[[#This Row],[_201920]])/Table20[[#This Row],[_201920]]*1,"")</f>
        <v>-3.4482758620689655E-2</v>
      </c>
    </row>
    <row r="28" spans="1:8">
      <c r="A28" s="132">
        <v>105297</v>
      </c>
      <c r="B28" s="134" t="s">
        <v>1161</v>
      </c>
      <c r="C28" s="134">
        <v>168</v>
      </c>
      <c r="D28" s="134">
        <v>157</v>
      </c>
      <c r="E28" s="134">
        <v>68</v>
      </c>
      <c r="F28" s="134">
        <v>70</v>
      </c>
      <c r="G28" s="135">
        <v>54</v>
      </c>
      <c r="H28" s="171">
        <f>IFERROR((Table20[[#This Row],[_202320]]-Table20[[#This Row],[_201920]])/Table20[[#This Row],[_201920]]*1,"")</f>
        <v>-0.6785714285714286</v>
      </c>
    </row>
    <row r="29" spans="1:8">
      <c r="A29" s="132">
        <v>105297</v>
      </c>
      <c r="B29" s="134" t="s">
        <v>1131</v>
      </c>
      <c r="C29" s="134">
        <v>0</v>
      </c>
      <c r="D29" s="134">
        <v>0</v>
      </c>
      <c r="E29" s="134">
        <v>0</v>
      </c>
      <c r="F29" s="134">
        <v>0</v>
      </c>
      <c r="G29" s="135">
        <v>0</v>
      </c>
      <c r="H29" s="171" t="str">
        <f>IFERROR((Table20[[#This Row],[_202320]]-Table20[[#This Row],[_201920]])/Table20[[#This Row],[_201920]]*1,"")</f>
        <v/>
      </c>
    </row>
    <row r="30" spans="1:8">
      <c r="A30" s="132">
        <v>105297</v>
      </c>
      <c r="B30" s="134" t="s">
        <v>1132</v>
      </c>
      <c r="C30" s="134">
        <v>168</v>
      </c>
      <c r="D30" s="134">
        <v>157</v>
      </c>
      <c r="E30" s="134">
        <v>68</v>
      </c>
      <c r="F30" s="134">
        <v>70</v>
      </c>
      <c r="G30" s="135">
        <v>54</v>
      </c>
      <c r="H30" s="171">
        <f>IFERROR((Table20[[#This Row],[_202320]]-Table20[[#This Row],[_201920]])/Table20[[#This Row],[_201920]]*1,"")</f>
        <v>-0.6785714285714286</v>
      </c>
    </row>
    <row r="31" spans="1:8" ht="28.5">
      <c r="A31" s="132">
        <v>105297</v>
      </c>
      <c r="B31" s="134" t="s">
        <v>1133</v>
      </c>
      <c r="C31" s="134">
        <v>0</v>
      </c>
      <c r="D31" s="134">
        <v>0</v>
      </c>
      <c r="E31" s="134">
        <v>0</v>
      </c>
      <c r="F31" s="134">
        <v>0</v>
      </c>
      <c r="G31" s="135">
        <v>0</v>
      </c>
      <c r="H31" s="171" t="str">
        <f>IFERROR((Table20[[#This Row],[_202320]]-Table20[[#This Row],[_201920]])/Table20[[#This Row],[_201920]]*1,"")</f>
        <v/>
      </c>
    </row>
    <row r="32" spans="1:8" ht="28.5">
      <c r="A32" s="132">
        <v>105297</v>
      </c>
      <c r="B32" s="134" t="s">
        <v>1162</v>
      </c>
      <c r="C32" s="134">
        <v>3</v>
      </c>
      <c r="D32" s="134">
        <v>2</v>
      </c>
      <c r="E32" s="134">
        <v>2</v>
      </c>
      <c r="F32" s="134">
        <v>2</v>
      </c>
      <c r="G32" s="135">
        <v>1</v>
      </c>
      <c r="H32" s="171">
        <f>IFERROR((Table20[[#This Row],[_202320]]-Table20[[#This Row],[_201920]])/Table20[[#This Row],[_201920]]*1,"")</f>
        <v>-0.66666666666666663</v>
      </c>
    </row>
    <row r="33" spans="1:8" ht="28.5">
      <c r="A33" s="132">
        <v>105297</v>
      </c>
      <c r="B33" s="134" t="s">
        <v>1163</v>
      </c>
      <c r="C33" s="134">
        <v>0</v>
      </c>
      <c r="D33" s="134">
        <v>0</v>
      </c>
      <c r="E33" s="134">
        <v>0</v>
      </c>
      <c r="F33" s="134">
        <v>0</v>
      </c>
      <c r="G33" s="135">
        <v>0</v>
      </c>
      <c r="H33" s="171" t="str">
        <f>IFERROR((Table20[[#This Row],[_202320]]-Table20[[#This Row],[_201920]])/Table20[[#This Row],[_201920]]*1,"")</f>
        <v/>
      </c>
    </row>
    <row r="34" spans="1:8">
      <c r="A34" s="132">
        <v>105297</v>
      </c>
      <c r="B34" s="134" t="s">
        <v>1136</v>
      </c>
      <c r="C34" s="134">
        <v>3</v>
      </c>
      <c r="D34" s="134">
        <v>2</v>
      </c>
      <c r="E34" s="134">
        <v>2</v>
      </c>
      <c r="F34" s="134">
        <v>2</v>
      </c>
      <c r="G34" s="135">
        <v>1</v>
      </c>
      <c r="H34" s="171">
        <f>IFERROR((Table20[[#This Row],[_202320]]-Table20[[#This Row],[_201920]])/Table20[[#This Row],[_201920]]*1,"")</f>
        <v>-0.66666666666666663</v>
      </c>
    </row>
    <row r="35" spans="1:8">
      <c r="A35" s="132">
        <v>105297</v>
      </c>
      <c r="B35" s="134" t="s">
        <v>1137</v>
      </c>
      <c r="C35" s="134">
        <v>2</v>
      </c>
      <c r="D35" s="134">
        <v>1</v>
      </c>
      <c r="E35" s="134">
        <v>3</v>
      </c>
      <c r="F35" s="134">
        <v>3</v>
      </c>
      <c r="G35" s="135">
        <v>2</v>
      </c>
      <c r="H35" s="171">
        <f>IFERROR((Table20[[#This Row],[_202320]]-Table20[[#This Row],[_201920]])/Table20[[#This Row],[_201920]]*1,"")</f>
        <v>0</v>
      </c>
    </row>
    <row r="36" spans="1:8" ht="28.5">
      <c r="A36" s="132">
        <v>105297</v>
      </c>
      <c r="B36" s="134" t="s">
        <v>1138</v>
      </c>
      <c r="C36" s="134">
        <v>0</v>
      </c>
      <c r="D36" s="134">
        <v>0</v>
      </c>
      <c r="E36" s="134">
        <v>0</v>
      </c>
      <c r="F36" s="134">
        <v>0</v>
      </c>
      <c r="G36" s="135">
        <v>0</v>
      </c>
      <c r="H36" s="171" t="str">
        <f>IFERROR((Table20[[#This Row],[_202320]]-Table20[[#This Row],[_201920]])/Table20[[#This Row],[_201920]]*1,"")</f>
        <v/>
      </c>
    </row>
    <row r="37" spans="1:8" ht="28.5">
      <c r="A37" s="132">
        <v>105297</v>
      </c>
      <c r="B37" s="134" t="s">
        <v>1164</v>
      </c>
      <c r="C37" s="134">
        <v>5</v>
      </c>
      <c r="D37" s="134">
        <v>4</v>
      </c>
      <c r="E37" s="134">
        <v>3</v>
      </c>
      <c r="F37" s="134">
        <v>2</v>
      </c>
      <c r="G37" s="135">
        <v>3</v>
      </c>
      <c r="H37" s="171">
        <f>IFERROR((Table20[[#This Row],[_202320]]-Table20[[#This Row],[_201920]])/Table20[[#This Row],[_201920]]*1,"")</f>
        <v>-0.4</v>
      </c>
    </row>
    <row r="38" spans="1:8" ht="28.5">
      <c r="A38" s="132">
        <v>105297</v>
      </c>
      <c r="B38" s="134" t="s">
        <v>1165</v>
      </c>
      <c r="C38" s="134">
        <v>1</v>
      </c>
      <c r="D38" s="134">
        <v>0</v>
      </c>
      <c r="E38" s="134">
        <v>0</v>
      </c>
      <c r="F38" s="134">
        <v>0</v>
      </c>
      <c r="G38" s="135">
        <v>0</v>
      </c>
      <c r="H38" s="171">
        <f>IFERROR((Table20[[#This Row],[_202320]]-Table20[[#This Row],[_201920]])/Table20[[#This Row],[_201920]]*1,"")</f>
        <v>-1</v>
      </c>
    </row>
    <row r="39" spans="1:8">
      <c r="A39" s="132">
        <v>105297</v>
      </c>
      <c r="B39" s="134" t="s">
        <v>1141</v>
      </c>
      <c r="C39" s="134">
        <v>6</v>
      </c>
      <c r="D39" s="134">
        <v>4</v>
      </c>
      <c r="E39" s="134">
        <v>3</v>
      </c>
      <c r="F39" s="134">
        <v>2</v>
      </c>
      <c r="G39" s="135">
        <v>3</v>
      </c>
      <c r="H39" s="171">
        <f>IFERROR((Table20[[#This Row],[_202320]]-Table20[[#This Row],[_201920]])/Table20[[#This Row],[_201920]]*1,"")</f>
        <v>-0.5</v>
      </c>
    </row>
    <row r="40" spans="1:8">
      <c r="A40" s="132">
        <v>105297</v>
      </c>
      <c r="B40" s="134" t="s">
        <v>1142</v>
      </c>
      <c r="C40" s="134">
        <v>4</v>
      </c>
      <c r="D40" s="134">
        <v>3</v>
      </c>
      <c r="E40" s="134">
        <v>4</v>
      </c>
      <c r="F40" s="134">
        <v>3</v>
      </c>
      <c r="G40" s="135">
        <v>6</v>
      </c>
      <c r="H40" s="171">
        <f>IFERROR((Table20[[#This Row],[_202320]]-Table20[[#This Row],[_201920]])/Table20[[#This Row],[_201920]]*1,"")</f>
        <v>0.5</v>
      </c>
    </row>
    <row r="41" spans="1:8" ht="28.5">
      <c r="A41" s="132">
        <v>105297</v>
      </c>
      <c r="B41" s="134" t="s">
        <v>1143</v>
      </c>
      <c r="C41" s="134">
        <v>0</v>
      </c>
      <c r="D41" s="134">
        <v>0</v>
      </c>
      <c r="E41" s="134">
        <v>1</v>
      </c>
      <c r="F41" s="134">
        <v>0</v>
      </c>
      <c r="G41" s="135">
        <v>0</v>
      </c>
      <c r="H41" s="171" t="str">
        <f>IFERROR((Table20[[#This Row],[_202320]]-Table20[[#This Row],[_201920]])/Table20[[#This Row],[_201920]]*1,"")</f>
        <v/>
      </c>
    </row>
    <row r="42" spans="1:8" ht="28.5">
      <c r="A42" s="132">
        <v>105297</v>
      </c>
      <c r="B42" s="134" t="s">
        <v>1166</v>
      </c>
      <c r="C42" s="134">
        <v>5</v>
      </c>
      <c r="D42" s="134">
        <v>5</v>
      </c>
      <c r="E42" s="134">
        <v>5</v>
      </c>
      <c r="F42" s="134">
        <v>2</v>
      </c>
      <c r="G42" s="135">
        <v>3</v>
      </c>
      <c r="H42" s="171">
        <f>IFERROR((Table20[[#This Row],[_202320]]-Table20[[#This Row],[_201920]])/Table20[[#This Row],[_201920]]*1,"")</f>
        <v>-0.4</v>
      </c>
    </row>
    <row r="43" spans="1:8" ht="28.5">
      <c r="A43" s="132">
        <v>105297</v>
      </c>
      <c r="B43" s="134" t="s">
        <v>1167</v>
      </c>
      <c r="C43" s="134">
        <v>3</v>
      </c>
      <c r="D43" s="134">
        <v>0</v>
      </c>
      <c r="E43" s="134">
        <v>0</v>
      </c>
      <c r="F43" s="134">
        <v>0</v>
      </c>
      <c r="G43" s="135">
        <v>0</v>
      </c>
      <c r="H43" s="171">
        <f>IFERROR((Table20[[#This Row],[_202320]]-Table20[[#This Row],[_201920]])/Table20[[#This Row],[_201920]]*1,"")</f>
        <v>-1</v>
      </c>
    </row>
    <row r="44" spans="1:8">
      <c r="A44" s="132">
        <v>105297</v>
      </c>
      <c r="B44" s="134" t="s">
        <v>1146</v>
      </c>
      <c r="C44" s="134">
        <v>8</v>
      </c>
      <c r="D44" s="134">
        <v>5</v>
      </c>
      <c r="E44" s="134">
        <v>6</v>
      </c>
      <c r="F44" s="134">
        <v>2</v>
      </c>
      <c r="G44" s="135">
        <v>3</v>
      </c>
      <c r="H44" s="171">
        <f>IFERROR((Table20[[#This Row],[_202320]]-Table20[[#This Row],[_201920]])/Table20[[#This Row],[_201920]]*1,"")</f>
        <v>-0.625</v>
      </c>
    </row>
    <row r="45" spans="1:8" ht="28.5">
      <c r="A45" s="132">
        <v>105297</v>
      </c>
      <c r="B45" s="134" t="s">
        <v>1147</v>
      </c>
      <c r="C45" s="134">
        <v>1</v>
      </c>
      <c r="D45" s="134">
        <v>5</v>
      </c>
      <c r="E45" s="134">
        <v>1</v>
      </c>
      <c r="F45" s="134">
        <v>51</v>
      </c>
      <c r="G45" s="135">
        <v>5</v>
      </c>
      <c r="H45" s="171">
        <f>IFERROR((Table20[[#This Row],[_202320]]-Table20[[#This Row],[_201920]])/Table20[[#This Row],[_201920]]*1,"")</f>
        <v>4</v>
      </c>
    </row>
    <row r="46" spans="1:8" ht="28.5">
      <c r="A46" s="132">
        <v>105297</v>
      </c>
      <c r="B46" s="134" t="s">
        <v>1148</v>
      </c>
      <c r="C46" s="134">
        <v>28</v>
      </c>
      <c r="D46" s="134">
        <v>39</v>
      </c>
      <c r="E46" s="134">
        <v>15</v>
      </c>
      <c r="F46" s="134">
        <v>3</v>
      </c>
      <c r="G46" s="135">
        <v>13</v>
      </c>
      <c r="H46" s="171">
        <f>IFERROR((Table20[[#This Row],[_202320]]-Table20[[#This Row],[_201920]])/Table20[[#This Row],[_201920]]*1,"")</f>
        <v>-0.5357142857142857</v>
      </c>
    </row>
    <row r="47" spans="1:8" ht="28.5">
      <c r="A47" s="132">
        <v>105297</v>
      </c>
      <c r="B47" s="134" t="s">
        <v>1149</v>
      </c>
      <c r="C47" s="134">
        <v>131</v>
      </c>
      <c r="D47" s="134">
        <v>108</v>
      </c>
      <c r="E47" s="134">
        <v>46</v>
      </c>
      <c r="F47" s="134">
        <v>14</v>
      </c>
      <c r="G47" s="135">
        <v>33</v>
      </c>
      <c r="H47" s="171">
        <f>IFERROR((Table20[[#This Row],[_202320]]-Table20[[#This Row],[_201920]])/Table20[[#This Row],[_201920]]*1,"")</f>
        <v>-0.74809160305343514</v>
      </c>
    </row>
    <row r="48" spans="1:8" ht="28.5">
      <c r="A48" s="132">
        <v>105297</v>
      </c>
      <c r="B48" s="134" t="s">
        <v>1150</v>
      </c>
      <c r="C48" s="134">
        <v>160</v>
      </c>
      <c r="D48" s="134">
        <v>152</v>
      </c>
      <c r="E48" s="134">
        <v>62</v>
      </c>
      <c r="F48" s="134">
        <v>68</v>
      </c>
      <c r="G48" s="135">
        <v>51</v>
      </c>
      <c r="H48" s="171">
        <f>IFERROR((Table20[[#This Row],[_202320]]-Table20[[#This Row],[_201920]])/Table20[[#This Row],[_201920]]*1,"")</f>
        <v>-0.68125000000000002</v>
      </c>
    </row>
    <row r="49" spans="1:8">
      <c r="A49" s="132">
        <v>105297</v>
      </c>
      <c r="B49" s="134" t="s">
        <v>1151</v>
      </c>
      <c r="C49" s="134">
        <v>5</v>
      </c>
      <c r="D49" s="134">
        <v>3</v>
      </c>
      <c r="E49" s="134">
        <v>9</v>
      </c>
      <c r="F49" s="134">
        <v>3</v>
      </c>
      <c r="G49" s="135">
        <v>6</v>
      </c>
      <c r="H49" s="171">
        <f>IFERROR((Table20[[#This Row],[_202320]]-Table20[[#This Row],[_201920]])/Table20[[#This Row],[_201920]]*1,"")</f>
        <v>0.2</v>
      </c>
    </row>
    <row r="50" spans="1:8" ht="28.5">
      <c r="A50" s="132">
        <v>105297</v>
      </c>
      <c r="B50" s="134" t="s">
        <v>1152</v>
      </c>
      <c r="C50" s="134">
        <v>17</v>
      </c>
      <c r="D50" s="134">
        <v>28</v>
      </c>
      <c r="E50" s="134">
        <v>24</v>
      </c>
      <c r="F50" s="134">
        <v>77</v>
      </c>
      <c r="G50" s="135">
        <v>33</v>
      </c>
      <c r="H50" s="171">
        <f>IFERROR((Table20[[#This Row],[_202320]]-Table20[[#This Row],[_201920]])/Table20[[#This Row],[_201920]]*1,"")</f>
        <v>0.94117647058823528</v>
      </c>
    </row>
    <row r="51" spans="1:8" ht="28.5">
      <c r="A51" s="132">
        <v>105297</v>
      </c>
      <c r="B51" s="134" t="s">
        <v>1153</v>
      </c>
      <c r="C51" s="134">
        <v>1</v>
      </c>
      <c r="D51" s="134">
        <v>3</v>
      </c>
      <c r="E51" s="134">
        <v>1</v>
      </c>
      <c r="F51" s="134">
        <v>73</v>
      </c>
      <c r="G51" s="135">
        <v>9</v>
      </c>
      <c r="H51" s="171">
        <f>IFERROR((Table20[[#This Row],[_202320]]-Table20[[#This Row],[_201920]])/Table20[[#This Row],[_201920]]*1,"")</f>
        <v>8</v>
      </c>
    </row>
    <row r="52" spans="1:8" ht="28.5">
      <c r="A52" s="132">
        <v>105297</v>
      </c>
      <c r="B52" s="134" t="s">
        <v>1154</v>
      </c>
      <c r="C52" s="134">
        <v>17</v>
      </c>
      <c r="D52" s="134">
        <v>25</v>
      </c>
      <c r="E52" s="134">
        <v>22</v>
      </c>
      <c r="F52" s="134">
        <v>4</v>
      </c>
      <c r="G52" s="135">
        <v>24</v>
      </c>
      <c r="H52" s="171">
        <f>IFERROR((Table20[[#This Row],[_202320]]-Table20[[#This Row],[_201920]])/Table20[[#This Row],[_201920]]*1,"")</f>
        <v>0.41176470588235292</v>
      </c>
    </row>
    <row r="53" spans="1:8" ht="28.5">
      <c r="A53" s="132">
        <v>105297</v>
      </c>
      <c r="B53" s="134" t="s">
        <v>1155</v>
      </c>
      <c r="C53" s="134">
        <v>78</v>
      </c>
      <c r="D53" s="134">
        <v>69</v>
      </c>
      <c r="E53" s="134">
        <v>68</v>
      </c>
      <c r="F53" s="134">
        <v>20</v>
      </c>
      <c r="G53" s="135">
        <v>61</v>
      </c>
      <c r="H53" s="171">
        <f>IFERROR((Table20[[#This Row],[_202320]]-Table20[[#This Row],[_201920]])/Table20[[#This Row],[_201920]]*1,"")</f>
        <v>-0.21794871794871795</v>
      </c>
    </row>
    <row r="54" spans="1:8">
      <c r="A54" s="132">
        <v>109819</v>
      </c>
      <c r="B54" s="134" t="s">
        <v>1161</v>
      </c>
      <c r="C54" s="134">
        <v>2777</v>
      </c>
      <c r="D54" s="134">
        <v>2428</v>
      </c>
      <c r="E54" s="134">
        <v>2462</v>
      </c>
      <c r="F54" s="134">
        <v>2468</v>
      </c>
      <c r="G54" s="135">
        <v>2631</v>
      </c>
      <c r="H54" s="171">
        <f>IFERROR((Table20[[#This Row],[_202320]]-Table20[[#This Row],[_201920]])/Table20[[#This Row],[_201920]]*1,"")</f>
        <v>-5.2574720921858123E-2</v>
      </c>
    </row>
    <row r="55" spans="1:8">
      <c r="A55" s="132">
        <v>109819</v>
      </c>
      <c r="B55" s="134" t="s">
        <v>1131</v>
      </c>
      <c r="C55" s="134">
        <v>0</v>
      </c>
      <c r="D55" s="134">
        <v>0</v>
      </c>
      <c r="E55" s="134">
        <v>0</v>
      </c>
      <c r="F55" s="134">
        <v>0</v>
      </c>
      <c r="G55" s="135">
        <v>0</v>
      </c>
      <c r="H55" s="171" t="str">
        <f>IFERROR((Table20[[#This Row],[_202320]]-Table20[[#This Row],[_201920]])/Table20[[#This Row],[_201920]]*1,"")</f>
        <v/>
      </c>
    </row>
    <row r="56" spans="1:8">
      <c r="A56" s="132">
        <v>109819</v>
      </c>
      <c r="B56" s="134" t="s">
        <v>1132</v>
      </c>
      <c r="C56" s="134">
        <v>2777</v>
      </c>
      <c r="D56" s="134">
        <v>2428</v>
      </c>
      <c r="E56" s="134">
        <v>2462</v>
      </c>
      <c r="F56" s="134">
        <v>2468</v>
      </c>
      <c r="G56" s="135">
        <v>2631</v>
      </c>
      <c r="H56" s="171">
        <f>IFERROR((Table20[[#This Row],[_202320]]-Table20[[#This Row],[_201920]])/Table20[[#This Row],[_201920]]*1,"")</f>
        <v>-5.2574720921858123E-2</v>
      </c>
    </row>
    <row r="57" spans="1:8" ht="28.5">
      <c r="A57" s="132">
        <v>109819</v>
      </c>
      <c r="B57" s="134" t="s">
        <v>1133</v>
      </c>
      <c r="C57" s="134">
        <v>94</v>
      </c>
      <c r="D57" s="134">
        <v>81</v>
      </c>
      <c r="E57" s="134">
        <v>110</v>
      </c>
      <c r="F57" s="134">
        <v>83</v>
      </c>
      <c r="G57" s="135">
        <v>89</v>
      </c>
      <c r="H57" s="171">
        <f>IFERROR((Table20[[#This Row],[_202320]]-Table20[[#This Row],[_201920]])/Table20[[#This Row],[_201920]]*1,"")</f>
        <v>-5.3191489361702128E-2</v>
      </c>
    </row>
    <row r="58" spans="1:8" ht="28.5">
      <c r="A58" s="132">
        <v>109819</v>
      </c>
      <c r="B58" s="134" t="s">
        <v>1162</v>
      </c>
      <c r="C58" s="134">
        <v>224</v>
      </c>
      <c r="D58" s="134">
        <v>176</v>
      </c>
      <c r="E58" s="134">
        <v>186</v>
      </c>
      <c r="F58" s="134">
        <v>163</v>
      </c>
      <c r="G58" s="135">
        <v>180</v>
      </c>
      <c r="H58" s="171">
        <f>IFERROR((Table20[[#This Row],[_202320]]-Table20[[#This Row],[_201920]])/Table20[[#This Row],[_201920]]*1,"")</f>
        <v>-0.19642857142857142</v>
      </c>
    </row>
    <row r="59" spans="1:8" ht="28.5">
      <c r="A59" s="132">
        <v>109819</v>
      </c>
      <c r="B59" s="134" t="s">
        <v>1163</v>
      </c>
      <c r="C59" s="134">
        <v>0</v>
      </c>
      <c r="D59" s="134">
        <v>0</v>
      </c>
      <c r="E59" s="134">
        <v>0</v>
      </c>
      <c r="F59" s="134">
        <v>0</v>
      </c>
      <c r="G59" s="135">
        <v>0</v>
      </c>
      <c r="H59" s="171" t="str">
        <f>IFERROR((Table20[[#This Row],[_202320]]-Table20[[#This Row],[_201920]])/Table20[[#This Row],[_201920]]*1,"")</f>
        <v/>
      </c>
    </row>
    <row r="60" spans="1:8">
      <c r="A60" s="132">
        <v>109819</v>
      </c>
      <c r="B60" s="134" t="s">
        <v>1136</v>
      </c>
      <c r="C60" s="134">
        <v>318</v>
      </c>
      <c r="D60" s="134">
        <v>257</v>
      </c>
      <c r="E60" s="134">
        <v>296</v>
      </c>
      <c r="F60" s="134">
        <v>246</v>
      </c>
      <c r="G60" s="135">
        <v>269</v>
      </c>
      <c r="H60" s="171">
        <f>IFERROR((Table20[[#This Row],[_202320]]-Table20[[#This Row],[_201920]])/Table20[[#This Row],[_201920]]*1,"")</f>
        <v>-0.1540880503144654</v>
      </c>
    </row>
    <row r="61" spans="1:8">
      <c r="A61" s="132">
        <v>109819</v>
      </c>
      <c r="B61" s="134" t="s">
        <v>1137</v>
      </c>
      <c r="C61" s="134">
        <v>11</v>
      </c>
      <c r="D61" s="134">
        <v>11</v>
      </c>
      <c r="E61" s="134">
        <v>12</v>
      </c>
      <c r="F61" s="134">
        <v>10</v>
      </c>
      <c r="G61" s="135">
        <v>10</v>
      </c>
      <c r="H61" s="171">
        <f>IFERROR((Table20[[#This Row],[_202320]]-Table20[[#This Row],[_201920]])/Table20[[#This Row],[_201920]]*1,"")</f>
        <v>-9.0909090909090912E-2</v>
      </c>
    </row>
    <row r="62" spans="1:8" ht="28.5">
      <c r="A62" s="132">
        <v>109819</v>
      </c>
      <c r="B62" s="134" t="s">
        <v>1138</v>
      </c>
      <c r="C62" s="134">
        <v>106</v>
      </c>
      <c r="D62" s="134">
        <v>99</v>
      </c>
      <c r="E62" s="134">
        <v>120</v>
      </c>
      <c r="F62" s="134">
        <v>92</v>
      </c>
      <c r="G62" s="135">
        <v>82</v>
      </c>
      <c r="H62" s="171">
        <f>IFERROR((Table20[[#This Row],[_202320]]-Table20[[#This Row],[_201920]])/Table20[[#This Row],[_201920]]*1,"")</f>
        <v>-0.22641509433962265</v>
      </c>
    </row>
    <row r="63" spans="1:8" ht="28.5">
      <c r="A63" s="132">
        <v>109819</v>
      </c>
      <c r="B63" s="134" t="s">
        <v>1164</v>
      </c>
      <c r="C63" s="134">
        <v>369</v>
      </c>
      <c r="D63" s="134">
        <v>287</v>
      </c>
      <c r="E63" s="134">
        <v>319</v>
      </c>
      <c r="F63" s="134">
        <v>312</v>
      </c>
      <c r="G63" s="135">
        <v>302</v>
      </c>
      <c r="H63" s="171">
        <f>IFERROR((Table20[[#This Row],[_202320]]-Table20[[#This Row],[_201920]])/Table20[[#This Row],[_201920]]*1,"")</f>
        <v>-0.18157181571815717</v>
      </c>
    </row>
    <row r="64" spans="1:8" ht="28.5">
      <c r="A64" s="132">
        <v>109819</v>
      </c>
      <c r="B64" s="134" t="s">
        <v>1165</v>
      </c>
      <c r="C64" s="134">
        <v>0</v>
      </c>
      <c r="D64" s="134">
        <v>1</v>
      </c>
      <c r="E64" s="134">
        <v>0</v>
      </c>
      <c r="F64" s="134">
        <v>0</v>
      </c>
      <c r="G64" s="135">
        <v>0</v>
      </c>
      <c r="H64" s="171" t="str">
        <f>IFERROR((Table20[[#This Row],[_202320]]-Table20[[#This Row],[_201920]])/Table20[[#This Row],[_201920]]*1,"")</f>
        <v/>
      </c>
    </row>
    <row r="65" spans="1:8">
      <c r="A65" s="132">
        <v>109819</v>
      </c>
      <c r="B65" s="134" t="s">
        <v>1141</v>
      </c>
      <c r="C65" s="134">
        <v>475</v>
      </c>
      <c r="D65" s="134">
        <v>387</v>
      </c>
      <c r="E65" s="134">
        <v>439</v>
      </c>
      <c r="F65" s="134">
        <v>404</v>
      </c>
      <c r="G65" s="135">
        <v>384</v>
      </c>
      <c r="H65" s="171">
        <f>IFERROR((Table20[[#This Row],[_202320]]-Table20[[#This Row],[_201920]])/Table20[[#This Row],[_201920]]*1,"")</f>
        <v>-0.19157894736842104</v>
      </c>
    </row>
    <row r="66" spans="1:8">
      <c r="A66" s="132">
        <v>109819</v>
      </c>
      <c r="B66" s="134" t="s">
        <v>1142</v>
      </c>
      <c r="C66" s="134">
        <v>17</v>
      </c>
      <c r="D66" s="134">
        <v>16</v>
      </c>
      <c r="E66" s="134">
        <v>18</v>
      </c>
      <c r="F66" s="134">
        <v>16</v>
      </c>
      <c r="G66" s="135">
        <v>15</v>
      </c>
      <c r="H66" s="171">
        <f>IFERROR((Table20[[#This Row],[_202320]]-Table20[[#This Row],[_201920]])/Table20[[#This Row],[_201920]]*1,"")</f>
        <v>-0.11764705882352941</v>
      </c>
    </row>
    <row r="67" spans="1:8" ht="28.5">
      <c r="A67" s="132">
        <v>109819</v>
      </c>
      <c r="B67" s="134" t="s">
        <v>1143</v>
      </c>
      <c r="C67" s="134">
        <v>109</v>
      </c>
      <c r="D67" s="134">
        <v>99</v>
      </c>
      <c r="E67" s="134">
        <v>111</v>
      </c>
      <c r="F67" s="134">
        <v>88</v>
      </c>
      <c r="G67" s="135">
        <v>89</v>
      </c>
      <c r="H67" s="171">
        <f>IFERROR((Table20[[#This Row],[_202320]]-Table20[[#This Row],[_201920]])/Table20[[#This Row],[_201920]]*1,"")</f>
        <v>-0.1834862385321101</v>
      </c>
    </row>
    <row r="68" spans="1:8" ht="28.5">
      <c r="A68" s="132">
        <v>109819</v>
      </c>
      <c r="B68" s="134" t="s">
        <v>1166</v>
      </c>
      <c r="C68" s="134">
        <v>443</v>
      </c>
      <c r="D68" s="134">
        <v>361</v>
      </c>
      <c r="E68" s="134">
        <v>402</v>
      </c>
      <c r="F68" s="134">
        <v>396</v>
      </c>
      <c r="G68" s="135">
        <v>369</v>
      </c>
      <c r="H68" s="171">
        <f>IFERROR((Table20[[#This Row],[_202320]]-Table20[[#This Row],[_201920]])/Table20[[#This Row],[_201920]]*1,"")</f>
        <v>-0.1670428893905192</v>
      </c>
    </row>
    <row r="69" spans="1:8" ht="28.5">
      <c r="A69" s="132">
        <v>109819</v>
      </c>
      <c r="B69" s="134" t="s">
        <v>1167</v>
      </c>
      <c r="C69" s="134">
        <v>1</v>
      </c>
      <c r="D69" s="134">
        <v>3</v>
      </c>
      <c r="E69" s="134">
        <v>1</v>
      </c>
      <c r="F69" s="134">
        <v>0</v>
      </c>
      <c r="G69" s="135">
        <v>0</v>
      </c>
      <c r="H69" s="171">
        <f>IFERROR((Table20[[#This Row],[_202320]]-Table20[[#This Row],[_201920]])/Table20[[#This Row],[_201920]]*1,"")</f>
        <v>-1</v>
      </c>
    </row>
    <row r="70" spans="1:8">
      <c r="A70" s="132">
        <v>109819</v>
      </c>
      <c r="B70" s="134" t="s">
        <v>1146</v>
      </c>
      <c r="C70" s="134">
        <v>553</v>
      </c>
      <c r="D70" s="134">
        <v>463</v>
      </c>
      <c r="E70" s="134">
        <v>514</v>
      </c>
      <c r="F70" s="134">
        <v>484</v>
      </c>
      <c r="G70" s="135">
        <v>458</v>
      </c>
      <c r="H70" s="171">
        <f>IFERROR((Table20[[#This Row],[_202320]]-Table20[[#This Row],[_201920]])/Table20[[#This Row],[_201920]]*1,"")</f>
        <v>-0.17179023508137431</v>
      </c>
    </row>
    <row r="71" spans="1:8" ht="28.5">
      <c r="A71" s="132">
        <v>109819</v>
      </c>
      <c r="B71" s="134" t="s">
        <v>1147</v>
      </c>
      <c r="C71" s="134">
        <v>104</v>
      </c>
      <c r="D71" s="134">
        <v>95</v>
      </c>
      <c r="E71" s="134">
        <v>83</v>
      </c>
      <c r="F71" s="134">
        <v>64</v>
      </c>
      <c r="G71" s="135">
        <v>0</v>
      </c>
      <c r="H71" s="171">
        <f>IFERROR((Table20[[#This Row],[_202320]]-Table20[[#This Row],[_201920]])/Table20[[#This Row],[_201920]]*1,"")</f>
        <v>-1</v>
      </c>
    </row>
    <row r="72" spans="1:8" ht="28.5">
      <c r="A72" s="132">
        <v>109819</v>
      </c>
      <c r="B72" s="134" t="s">
        <v>1148</v>
      </c>
      <c r="C72" s="134">
        <v>612</v>
      </c>
      <c r="D72" s="134">
        <v>515</v>
      </c>
      <c r="E72" s="134">
        <v>408</v>
      </c>
      <c r="F72" s="134">
        <v>420</v>
      </c>
      <c r="G72" s="135">
        <v>447</v>
      </c>
      <c r="H72" s="171">
        <f>IFERROR((Table20[[#This Row],[_202320]]-Table20[[#This Row],[_201920]])/Table20[[#This Row],[_201920]]*1,"")</f>
        <v>-0.26960784313725489</v>
      </c>
    </row>
    <row r="73" spans="1:8" ht="28.5">
      <c r="A73" s="132">
        <v>109819</v>
      </c>
      <c r="B73" s="134" t="s">
        <v>1149</v>
      </c>
      <c r="C73" s="134">
        <v>1508</v>
      </c>
      <c r="D73" s="134">
        <v>1355</v>
      </c>
      <c r="E73" s="134">
        <v>1457</v>
      </c>
      <c r="F73" s="134">
        <v>1500</v>
      </c>
      <c r="G73" s="135">
        <v>1726</v>
      </c>
      <c r="H73" s="171">
        <f>IFERROR((Table20[[#This Row],[_202320]]-Table20[[#This Row],[_201920]])/Table20[[#This Row],[_201920]]*1,"")</f>
        <v>0.14456233421750664</v>
      </c>
    </row>
    <row r="74" spans="1:8" ht="28.5">
      <c r="A74" s="132">
        <v>109819</v>
      </c>
      <c r="B74" s="134" t="s">
        <v>1150</v>
      </c>
      <c r="C74" s="134">
        <v>2224</v>
      </c>
      <c r="D74" s="134">
        <v>1965</v>
      </c>
      <c r="E74" s="134">
        <v>1948</v>
      </c>
      <c r="F74" s="134">
        <v>1984</v>
      </c>
      <c r="G74" s="135">
        <v>2173</v>
      </c>
      <c r="H74" s="171">
        <f>IFERROR((Table20[[#This Row],[_202320]]-Table20[[#This Row],[_201920]])/Table20[[#This Row],[_201920]]*1,"")</f>
        <v>-2.2931654676258992E-2</v>
      </c>
    </row>
    <row r="75" spans="1:8">
      <c r="A75" s="132">
        <v>109819</v>
      </c>
      <c r="B75" s="134" t="s">
        <v>1151</v>
      </c>
      <c r="C75" s="134">
        <v>20</v>
      </c>
      <c r="D75" s="134">
        <v>19</v>
      </c>
      <c r="E75" s="134">
        <v>21</v>
      </c>
      <c r="F75" s="134">
        <v>20</v>
      </c>
      <c r="G75" s="135">
        <v>17</v>
      </c>
      <c r="H75" s="171">
        <f>IFERROR((Table20[[#This Row],[_202320]]-Table20[[#This Row],[_201920]])/Table20[[#This Row],[_201920]]*1,"")</f>
        <v>-0.15</v>
      </c>
    </row>
    <row r="76" spans="1:8" ht="28.5">
      <c r="A76" s="132">
        <v>109819</v>
      </c>
      <c r="B76" s="134" t="s">
        <v>1152</v>
      </c>
      <c r="C76" s="134">
        <v>26</v>
      </c>
      <c r="D76" s="134">
        <v>25</v>
      </c>
      <c r="E76" s="134">
        <v>20</v>
      </c>
      <c r="F76" s="134">
        <v>20</v>
      </c>
      <c r="G76" s="135">
        <v>17</v>
      </c>
      <c r="H76" s="171">
        <f>IFERROR((Table20[[#This Row],[_202320]]-Table20[[#This Row],[_201920]])/Table20[[#This Row],[_201920]]*1,"")</f>
        <v>-0.34615384615384615</v>
      </c>
    </row>
    <row r="77" spans="1:8" ht="28.5">
      <c r="A77" s="132">
        <v>109819</v>
      </c>
      <c r="B77" s="134" t="s">
        <v>1153</v>
      </c>
      <c r="C77" s="134">
        <v>4</v>
      </c>
      <c r="D77" s="134">
        <v>4</v>
      </c>
      <c r="E77" s="134">
        <v>3</v>
      </c>
      <c r="F77" s="134">
        <v>3</v>
      </c>
      <c r="G77" s="135">
        <v>0</v>
      </c>
      <c r="H77" s="171">
        <f>IFERROR((Table20[[#This Row],[_202320]]-Table20[[#This Row],[_201920]])/Table20[[#This Row],[_201920]]*1,"")</f>
        <v>-1</v>
      </c>
    </row>
    <row r="78" spans="1:8" ht="28.5">
      <c r="A78" s="132">
        <v>109819</v>
      </c>
      <c r="B78" s="134" t="s">
        <v>1154</v>
      </c>
      <c r="C78" s="134">
        <v>22</v>
      </c>
      <c r="D78" s="134">
        <v>21</v>
      </c>
      <c r="E78" s="134">
        <v>17</v>
      </c>
      <c r="F78" s="134">
        <v>17</v>
      </c>
      <c r="G78" s="135">
        <v>17</v>
      </c>
      <c r="H78" s="171">
        <f>IFERROR((Table20[[#This Row],[_202320]]-Table20[[#This Row],[_201920]])/Table20[[#This Row],[_201920]]*1,"")</f>
        <v>-0.22727272727272727</v>
      </c>
    </row>
    <row r="79" spans="1:8" ht="28.5">
      <c r="A79" s="132">
        <v>109819</v>
      </c>
      <c r="B79" s="134" t="s">
        <v>1155</v>
      </c>
      <c r="C79" s="134">
        <v>54</v>
      </c>
      <c r="D79" s="134">
        <v>56</v>
      </c>
      <c r="E79" s="134">
        <v>59</v>
      </c>
      <c r="F79" s="134">
        <v>61</v>
      </c>
      <c r="G79" s="135">
        <v>66</v>
      </c>
      <c r="H79" s="171">
        <f>IFERROR((Table20[[#This Row],[_202320]]-Table20[[#This Row],[_201920]])/Table20[[#This Row],[_201920]]*1,"")</f>
        <v>0.22222222222222221</v>
      </c>
    </row>
    <row r="80" spans="1:8">
      <c r="A80" s="132">
        <v>112686</v>
      </c>
      <c r="B80" s="134" t="s">
        <v>1161</v>
      </c>
      <c r="C80" s="134">
        <v>1023</v>
      </c>
      <c r="D80" s="134">
        <v>937</v>
      </c>
      <c r="E80" s="134">
        <v>823</v>
      </c>
      <c r="F80" s="134">
        <v>807</v>
      </c>
      <c r="G80" s="135">
        <v>715</v>
      </c>
      <c r="H80" s="171">
        <f>IFERROR((Table20[[#This Row],[_202320]]-Table20[[#This Row],[_201920]])/Table20[[#This Row],[_201920]]*1,"")</f>
        <v>-0.30107526881720431</v>
      </c>
    </row>
    <row r="81" spans="1:8">
      <c r="A81" s="132">
        <v>112686</v>
      </c>
      <c r="B81" s="134" t="s">
        <v>1131</v>
      </c>
      <c r="C81" s="134">
        <v>0</v>
      </c>
      <c r="D81" s="134">
        <v>0</v>
      </c>
      <c r="E81" s="134">
        <v>0</v>
      </c>
      <c r="F81" s="134">
        <v>0</v>
      </c>
      <c r="G81" s="135">
        <v>0</v>
      </c>
      <c r="H81" s="171" t="str">
        <f>IFERROR((Table20[[#This Row],[_202320]]-Table20[[#This Row],[_201920]])/Table20[[#This Row],[_201920]]*1,"")</f>
        <v/>
      </c>
    </row>
    <row r="82" spans="1:8">
      <c r="A82" s="132">
        <v>112686</v>
      </c>
      <c r="B82" s="134" t="s">
        <v>1132</v>
      </c>
      <c r="C82" s="134">
        <v>1023</v>
      </c>
      <c r="D82" s="134">
        <v>937</v>
      </c>
      <c r="E82" s="134">
        <v>823</v>
      </c>
      <c r="F82" s="134">
        <v>807</v>
      </c>
      <c r="G82" s="135">
        <v>715</v>
      </c>
      <c r="H82" s="171">
        <f>IFERROR((Table20[[#This Row],[_202320]]-Table20[[#This Row],[_201920]])/Table20[[#This Row],[_201920]]*1,"")</f>
        <v>-0.30107526881720431</v>
      </c>
    </row>
    <row r="83" spans="1:8" ht="28.5">
      <c r="A83" s="132">
        <v>112686</v>
      </c>
      <c r="B83" s="134" t="s">
        <v>1133</v>
      </c>
      <c r="C83" s="134">
        <v>5</v>
      </c>
      <c r="D83" s="134">
        <v>8</v>
      </c>
      <c r="E83" s="134">
        <v>11</v>
      </c>
      <c r="F83" s="134">
        <v>10</v>
      </c>
      <c r="G83" s="135">
        <v>7</v>
      </c>
      <c r="H83" s="171">
        <f>IFERROR((Table20[[#This Row],[_202320]]-Table20[[#This Row],[_201920]])/Table20[[#This Row],[_201920]]*1,"")</f>
        <v>0.4</v>
      </c>
    </row>
    <row r="84" spans="1:8" ht="28.5">
      <c r="A84" s="132">
        <v>112686</v>
      </c>
      <c r="B84" s="134" t="s">
        <v>1162</v>
      </c>
      <c r="C84" s="134">
        <v>78</v>
      </c>
      <c r="D84" s="134">
        <v>83</v>
      </c>
      <c r="E84" s="134">
        <v>76</v>
      </c>
      <c r="F84" s="134">
        <v>95</v>
      </c>
      <c r="G84" s="135">
        <v>82</v>
      </c>
      <c r="H84" s="171">
        <f>IFERROR((Table20[[#This Row],[_202320]]-Table20[[#This Row],[_201920]])/Table20[[#This Row],[_201920]]*1,"")</f>
        <v>5.128205128205128E-2</v>
      </c>
    </row>
    <row r="85" spans="1:8" ht="28.5">
      <c r="A85" s="132">
        <v>112686</v>
      </c>
      <c r="B85" s="134" t="s">
        <v>1163</v>
      </c>
      <c r="C85" s="134" t="s">
        <v>129</v>
      </c>
      <c r="D85" s="134" t="s">
        <v>129</v>
      </c>
      <c r="E85" s="134" t="s">
        <v>129</v>
      </c>
      <c r="F85" s="134" t="s">
        <v>129</v>
      </c>
      <c r="G85" s="135" t="s">
        <v>129</v>
      </c>
      <c r="H85" s="171" t="str">
        <f>IFERROR((Table20[[#This Row],[_202320]]-Table20[[#This Row],[_201920]])/Table20[[#This Row],[_201920]]*1,"")</f>
        <v/>
      </c>
    </row>
    <row r="86" spans="1:8">
      <c r="A86" s="132">
        <v>112686</v>
      </c>
      <c r="B86" s="134" t="s">
        <v>1136</v>
      </c>
      <c r="C86" s="134">
        <v>83</v>
      </c>
      <c r="D86" s="134">
        <v>91</v>
      </c>
      <c r="E86" s="134">
        <v>87</v>
      </c>
      <c r="F86" s="134">
        <v>105</v>
      </c>
      <c r="G86" s="135">
        <v>89</v>
      </c>
      <c r="H86" s="171">
        <f>IFERROR((Table20[[#This Row],[_202320]]-Table20[[#This Row],[_201920]])/Table20[[#This Row],[_201920]]*1,"")</f>
        <v>7.2289156626506021E-2</v>
      </c>
    </row>
    <row r="87" spans="1:8">
      <c r="A87" s="132">
        <v>112686</v>
      </c>
      <c r="B87" s="134" t="s">
        <v>1137</v>
      </c>
      <c r="C87" s="134">
        <v>8</v>
      </c>
      <c r="D87" s="134">
        <v>10</v>
      </c>
      <c r="E87" s="134">
        <v>11</v>
      </c>
      <c r="F87" s="134">
        <v>13</v>
      </c>
      <c r="G87" s="135">
        <v>12</v>
      </c>
      <c r="H87" s="171">
        <f>IFERROR((Table20[[#This Row],[_202320]]-Table20[[#This Row],[_201920]])/Table20[[#This Row],[_201920]]*1,"")</f>
        <v>0.5</v>
      </c>
    </row>
    <row r="88" spans="1:8" ht="28.5">
      <c r="A88" s="132">
        <v>112686</v>
      </c>
      <c r="B88" s="134" t="s">
        <v>1138</v>
      </c>
      <c r="C88" s="134">
        <v>4</v>
      </c>
      <c r="D88" s="134">
        <v>8</v>
      </c>
      <c r="E88" s="134">
        <v>10</v>
      </c>
      <c r="F88" s="134">
        <v>11</v>
      </c>
      <c r="G88" s="135">
        <v>5</v>
      </c>
      <c r="H88" s="171">
        <f>IFERROR((Table20[[#This Row],[_202320]]-Table20[[#This Row],[_201920]])/Table20[[#This Row],[_201920]]*1,"")</f>
        <v>0.25</v>
      </c>
    </row>
    <row r="89" spans="1:8" ht="28.5">
      <c r="A89" s="132">
        <v>112686</v>
      </c>
      <c r="B89" s="134" t="s">
        <v>1164</v>
      </c>
      <c r="C89" s="134">
        <v>120</v>
      </c>
      <c r="D89" s="134">
        <v>115</v>
      </c>
      <c r="E89" s="134">
        <v>109</v>
      </c>
      <c r="F89" s="134">
        <v>126</v>
      </c>
      <c r="G89" s="135">
        <v>101</v>
      </c>
      <c r="H89" s="171">
        <f>IFERROR((Table20[[#This Row],[_202320]]-Table20[[#This Row],[_201920]])/Table20[[#This Row],[_201920]]*1,"")</f>
        <v>-0.15833333333333333</v>
      </c>
    </row>
    <row r="90" spans="1:8" ht="28.5">
      <c r="A90" s="132">
        <v>112686</v>
      </c>
      <c r="B90" s="134" t="s">
        <v>1165</v>
      </c>
      <c r="C90" s="134" t="s">
        <v>129</v>
      </c>
      <c r="D90" s="134" t="s">
        <v>129</v>
      </c>
      <c r="E90" s="134" t="s">
        <v>129</v>
      </c>
      <c r="F90" s="134" t="s">
        <v>129</v>
      </c>
      <c r="G90" s="135" t="s">
        <v>129</v>
      </c>
      <c r="H90" s="171" t="str">
        <f>IFERROR((Table20[[#This Row],[_202320]]-Table20[[#This Row],[_201920]])/Table20[[#This Row],[_201920]]*1,"")</f>
        <v/>
      </c>
    </row>
    <row r="91" spans="1:8">
      <c r="A91" s="132">
        <v>112686</v>
      </c>
      <c r="B91" s="134" t="s">
        <v>1141</v>
      </c>
      <c r="C91" s="134">
        <v>124</v>
      </c>
      <c r="D91" s="134">
        <v>123</v>
      </c>
      <c r="E91" s="134">
        <v>119</v>
      </c>
      <c r="F91" s="134">
        <v>137</v>
      </c>
      <c r="G91" s="135">
        <v>106</v>
      </c>
      <c r="H91" s="171">
        <f>IFERROR((Table20[[#This Row],[_202320]]-Table20[[#This Row],[_201920]])/Table20[[#This Row],[_201920]]*1,"")</f>
        <v>-0.14516129032258066</v>
      </c>
    </row>
    <row r="92" spans="1:8">
      <c r="A92" s="132">
        <v>112686</v>
      </c>
      <c r="B92" s="134" t="s">
        <v>1142</v>
      </c>
      <c r="C92" s="134">
        <v>12</v>
      </c>
      <c r="D92" s="134">
        <v>13</v>
      </c>
      <c r="E92" s="134">
        <v>14</v>
      </c>
      <c r="F92" s="134">
        <v>17</v>
      </c>
      <c r="G92" s="135">
        <v>15</v>
      </c>
      <c r="H92" s="171">
        <f>IFERROR((Table20[[#This Row],[_202320]]-Table20[[#This Row],[_201920]])/Table20[[#This Row],[_201920]]*1,"")</f>
        <v>0.25</v>
      </c>
    </row>
    <row r="93" spans="1:8" ht="28.5">
      <c r="A93" s="132">
        <v>112686</v>
      </c>
      <c r="B93" s="134" t="s">
        <v>1143</v>
      </c>
      <c r="C93" s="134">
        <v>5</v>
      </c>
      <c r="D93" s="134">
        <v>7</v>
      </c>
      <c r="E93" s="134">
        <v>10</v>
      </c>
      <c r="F93" s="134">
        <v>12</v>
      </c>
      <c r="G93" s="135">
        <v>6</v>
      </c>
      <c r="H93" s="171">
        <f>IFERROR((Table20[[#This Row],[_202320]]-Table20[[#This Row],[_201920]])/Table20[[#This Row],[_201920]]*1,"")</f>
        <v>0.2</v>
      </c>
    </row>
    <row r="94" spans="1:8" ht="28.5">
      <c r="A94" s="132">
        <v>112686</v>
      </c>
      <c r="B94" s="134" t="s">
        <v>1166</v>
      </c>
      <c r="C94" s="134">
        <v>131</v>
      </c>
      <c r="D94" s="134">
        <v>125</v>
      </c>
      <c r="E94" s="134">
        <v>121</v>
      </c>
      <c r="F94" s="134">
        <v>142</v>
      </c>
      <c r="G94" s="135">
        <v>109</v>
      </c>
      <c r="H94" s="171">
        <f>IFERROR((Table20[[#This Row],[_202320]]-Table20[[#This Row],[_201920]])/Table20[[#This Row],[_201920]]*1,"")</f>
        <v>-0.16793893129770993</v>
      </c>
    </row>
    <row r="95" spans="1:8" ht="28.5">
      <c r="A95" s="132">
        <v>112686</v>
      </c>
      <c r="B95" s="134" t="s">
        <v>1167</v>
      </c>
      <c r="C95" s="134" t="s">
        <v>129</v>
      </c>
      <c r="D95" s="134" t="s">
        <v>129</v>
      </c>
      <c r="E95" s="134" t="s">
        <v>129</v>
      </c>
      <c r="F95" s="134" t="s">
        <v>129</v>
      </c>
      <c r="G95" s="135" t="s">
        <v>129</v>
      </c>
      <c r="H95" s="171" t="str">
        <f>IFERROR((Table20[[#This Row],[_202320]]-Table20[[#This Row],[_201920]])/Table20[[#This Row],[_201920]]*1,"")</f>
        <v/>
      </c>
    </row>
    <row r="96" spans="1:8">
      <c r="A96" s="132">
        <v>112686</v>
      </c>
      <c r="B96" s="134" t="s">
        <v>1146</v>
      </c>
      <c r="C96" s="134">
        <v>136</v>
      </c>
      <c r="D96" s="134">
        <v>132</v>
      </c>
      <c r="E96" s="134">
        <v>131</v>
      </c>
      <c r="F96" s="134">
        <v>154</v>
      </c>
      <c r="G96" s="135">
        <v>115</v>
      </c>
      <c r="H96" s="171">
        <f>IFERROR((Table20[[#This Row],[_202320]]-Table20[[#This Row],[_201920]])/Table20[[#This Row],[_201920]]*1,"")</f>
        <v>-0.15441176470588236</v>
      </c>
    </row>
    <row r="97" spans="1:8" ht="28.5">
      <c r="A97" s="132">
        <v>112686</v>
      </c>
      <c r="B97" s="134" t="s">
        <v>1147</v>
      </c>
      <c r="C97" s="134">
        <v>12</v>
      </c>
      <c r="D97" s="134">
        <v>7</v>
      </c>
      <c r="E97" s="134">
        <v>7</v>
      </c>
      <c r="F97" s="134">
        <v>8</v>
      </c>
      <c r="G97" s="135">
        <v>5</v>
      </c>
      <c r="H97" s="171">
        <f>IFERROR((Table20[[#This Row],[_202320]]-Table20[[#This Row],[_201920]])/Table20[[#This Row],[_201920]]*1,"")</f>
        <v>-0.58333333333333337</v>
      </c>
    </row>
    <row r="98" spans="1:8" ht="28.5">
      <c r="A98" s="132">
        <v>112686</v>
      </c>
      <c r="B98" s="134" t="s">
        <v>1148</v>
      </c>
      <c r="C98" s="134">
        <v>587</v>
      </c>
      <c r="D98" s="134">
        <v>508</v>
      </c>
      <c r="E98" s="134">
        <v>240</v>
      </c>
      <c r="F98" s="134">
        <v>211</v>
      </c>
      <c r="G98" s="135">
        <v>185</v>
      </c>
      <c r="H98" s="171">
        <f>IFERROR((Table20[[#This Row],[_202320]]-Table20[[#This Row],[_201920]])/Table20[[#This Row],[_201920]]*1,"")</f>
        <v>-0.68483816013628618</v>
      </c>
    </row>
    <row r="99" spans="1:8" ht="28.5">
      <c r="A99" s="132">
        <v>112686</v>
      </c>
      <c r="B99" s="134" t="s">
        <v>1149</v>
      </c>
      <c r="C99" s="134">
        <v>288</v>
      </c>
      <c r="D99" s="134">
        <v>290</v>
      </c>
      <c r="E99" s="134">
        <v>445</v>
      </c>
      <c r="F99" s="134">
        <v>434</v>
      </c>
      <c r="G99" s="135">
        <v>410</v>
      </c>
      <c r="H99" s="171">
        <f>IFERROR((Table20[[#This Row],[_202320]]-Table20[[#This Row],[_201920]])/Table20[[#This Row],[_201920]]*1,"")</f>
        <v>0.4236111111111111</v>
      </c>
    </row>
    <row r="100" spans="1:8" ht="28.5">
      <c r="A100" s="132">
        <v>112686</v>
      </c>
      <c r="B100" s="134" t="s">
        <v>1150</v>
      </c>
      <c r="C100" s="134">
        <v>887</v>
      </c>
      <c r="D100" s="134">
        <v>805</v>
      </c>
      <c r="E100" s="134">
        <v>692</v>
      </c>
      <c r="F100" s="134">
        <v>653</v>
      </c>
      <c r="G100" s="135">
        <v>600</v>
      </c>
      <c r="H100" s="171">
        <f>IFERROR((Table20[[#This Row],[_202320]]-Table20[[#This Row],[_201920]])/Table20[[#This Row],[_201920]]*1,"")</f>
        <v>-0.32356257046223225</v>
      </c>
    </row>
    <row r="101" spans="1:8">
      <c r="A101" s="132">
        <v>112686</v>
      </c>
      <c r="B101" s="134" t="s">
        <v>1151</v>
      </c>
      <c r="C101" s="134">
        <v>13</v>
      </c>
      <c r="D101" s="134">
        <v>14</v>
      </c>
      <c r="E101" s="134">
        <v>16</v>
      </c>
      <c r="F101" s="134">
        <v>19</v>
      </c>
      <c r="G101" s="135">
        <v>16</v>
      </c>
      <c r="H101" s="171">
        <f>IFERROR((Table20[[#This Row],[_202320]]-Table20[[#This Row],[_201920]])/Table20[[#This Row],[_201920]]*1,"")</f>
        <v>0.23076923076923078</v>
      </c>
    </row>
    <row r="102" spans="1:8" ht="28.5">
      <c r="A102" s="132">
        <v>112686</v>
      </c>
      <c r="B102" s="134" t="s">
        <v>1152</v>
      </c>
      <c r="C102" s="134">
        <v>59</v>
      </c>
      <c r="D102" s="134">
        <v>55</v>
      </c>
      <c r="E102" s="134">
        <v>30</v>
      </c>
      <c r="F102" s="134">
        <v>27</v>
      </c>
      <c r="G102" s="135">
        <v>27</v>
      </c>
      <c r="H102" s="171">
        <f>IFERROR((Table20[[#This Row],[_202320]]-Table20[[#This Row],[_201920]])/Table20[[#This Row],[_201920]]*1,"")</f>
        <v>-0.5423728813559322</v>
      </c>
    </row>
    <row r="103" spans="1:8" ht="28.5">
      <c r="A103" s="132">
        <v>112686</v>
      </c>
      <c r="B103" s="134" t="s">
        <v>1153</v>
      </c>
      <c r="C103" s="134">
        <v>1</v>
      </c>
      <c r="D103" s="134">
        <v>1</v>
      </c>
      <c r="E103" s="134">
        <v>1</v>
      </c>
      <c r="F103" s="134">
        <v>1</v>
      </c>
      <c r="G103" s="135">
        <v>1</v>
      </c>
      <c r="H103" s="171">
        <f>IFERROR((Table20[[#This Row],[_202320]]-Table20[[#This Row],[_201920]])/Table20[[#This Row],[_201920]]*1,"")</f>
        <v>0</v>
      </c>
    </row>
    <row r="104" spans="1:8" ht="28.5">
      <c r="A104" s="132">
        <v>112686</v>
      </c>
      <c r="B104" s="134" t="s">
        <v>1154</v>
      </c>
      <c r="C104" s="134">
        <v>57</v>
      </c>
      <c r="D104" s="134">
        <v>54</v>
      </c>
      <c r="E104" s="134">
        <v>29</v>
      </c>
      <c r="F104" s="134">
        <v>26</v>
      </c>
      <c r="G104" s="135">
        <v>26</v>
      </c>
      <c r="H104" s="171">
        <f>IFERROR((Table20[[#This Row],[_202320]]-Table20[[#This Row],[_201920]])/Table20[[#This Row],[_201920]]*1,"")</f>
        <v>-0.54385964912280704</v>
      </c>
    </row>
    <row r="105" spans="1:8" ht="28.5">
      <c r="A105" s="132">
        <v>112686</v>
      </c>
      <c r="B105" s="134" t="s">
        <v>1155</v>
      </c>
      <c r="C105" s="134">
        <v>28</v>
      </c>
      <c r="D105" s="134">
        <v>31</v>
      </c>
      <c r="E105" s="134">
        <v>54</v>
      </c>
      <c r="F105" s="134">
        <v>54</v>
      </c>
      <c r="G105" s="135">
        <v>57</v>
      </c>
      <c r="H105" s="171">
        <f>IFERROR((Table20[[#This Row],[_202320]]-Table20[[#This Row],[_201920]])/Table20[[#This Row],[_201920]]*1,"")</f>
        <v>1.0357142857142858</v>
      </c>
    </row>
    <row r="106" spans="1:8">
      <c r="A106" s="132">
        <v>118912</v>
      </c>
      <c r="B106" s="134" t="s">
        <v>1161</v>
      </c>
      <c r="C106" s="134">
        <v>1815</v>
      </c>
      <c r="D106" s="134">
        <v>1844</v>
      </c>
      <c r="E106" s="134">
        <v>1554</v>
      </c>
      <c r="F106" s="134">
        <v>1770</v>
      </c>
      <c r="G106" s="135">
        <v>1681</v>
      </c>
      <c r="H106" s="171">
        <f>IFERROR((Table20[[#This Row],[_202320]]-Table20[[#This Row],[_201920]])/Table20[[#This Row],[_201920]]*1,"")</f>
        <v>-7.3829201101928379E-2</v>
      </c>
    </row>
    <row r="107" spans="1:8">
      <c r="A107" s="132">
        <v>118912</v>
      </c>
      <c r="B107" s="134" t="s">
        <v>1131</v>
      </c>
      <c r="C107" s="134">
        <v>0</v>
      </c>
      <c r="D107" s="134">
        <v>0</v>
      </c>
      <c r="E107" s="134">
        <v>0</v>
      </c>
      <c r="F107" s="134">
        <v>0</v>
      </c>
      <c r="G107" s="135">
        <v>0</v>
      </c>
      <c r="H107" s="171" t="str">
        <f>IFERROR((Table20[[#This Row],[_202320]]-Table20[[#This Row],[_201920]])/Table20[[#This Row],[_201920]]*1,"")</f>
        <v/>
      </c>
    </row>
    <row r="108" spans="1:8">
      <c r="A108" s="132">
        <v>118912</v>
      </c>
      <c r="B108" s="134" t="s">
        <v>1132</v>
      </c>
      <c r="C108" s="134">
        <v>1815</v>
      </c>
      <c r="D108" s="134">
        <v>1844</v>
      </c>
      <c r="E108" s="134">
        <v>1554</v>
      </c>
      <c r="F108" s="134">
        <v>1770</v>
      </c>
      <c r="G108" s="135">
        <v>1681</v>
      </c>
      <c r="H108" s="171">
        <f>IFERROR((Table20[[#This Row],[_202320]]-Table20[[#This Row],[_201920]])/Table20[[#This Row],[_201920]]*1,"")</f>
        <v>-7.3829201101928379E-2</v>
      </c>
    </row>
    <row r="109" spans="1:8" ht="28.5">
      <c r="A109" s="132">
        <v>118912</v>
      </c>
      <c r="B109" s="134" t="s">
        <v>1133</v>
      </c>
      <c r="C109" s="134">
        <v>40</v>
      </c>
      <c r="D109" s="134">
        <v>46</v>
      </c>
      <c r="E109" s="134">
        <v>37</v>
      </c>
      <c r="F109" s="134">
        <v>51</v>
      </c>
      <c r="G109" s="135">
        <v>46</v>
      </c>
      <c r="H109" s="171">
        <f>IFERROR((Table20[[#This Row],[_202320]]-Table20[[#This Row],[_201920]])/Table20[[#This Row],[_201920]]*1,"")</f>
        <v>0.15</v>
      </c>
    </row>
    <row r="110" spans="1:8" ht="28.5">
      <c r="A110" s="132">
        <v>118912</v>
      </c>
      <c r="B110" s="134" t="s">
        <v>1162</v>
      </c>
      <c r="C110" s="134">
        <v>200</v>
      </c>
      <c r="D110" s="134">
        <v>211</v>
      </c>
      <c r="E110" s="134">
        <v>183</v>
      </c>
      <c r="F110" s="134">
        <v>242</v>
      </c>
      <c r="G110" s="135">
        <v>231</v>
      </c>
      <c r="H110" s="171">
        <f>IFERROR((Table20[[#This Row],[_202320]]-Table20[[#This Row],[_201920]])/Table20[[#This Row],[_201920]]*1,"")</f>
        <v>0.155</v>
      </c>
    </row>
    <row r="111" spans="1:8" ht="28.5">
      <c r="A111" s="132">
        <v>118912</v>
      </c>
      <c r="B111" s="134" t="s">
        <v>1163</v>
      </c>
      <c r="C111" s="134">
        <v>0</v>
      </c>
      <c r="D111" s="134">
        <v>0</v>
      </c>
      <c r="E111" s="134">
        <v>0</v>
      </c>
      <c r="F111" s="134">
        <v>0</v>
      </c>
      <c r="G111" s="135">
        <v>0</v>
      </c>
      <c r="H111" s="171" t="str">
        <f>IFERROR((Table20[[#This Row],[_202320]]-Table20[[#This Row],[_201920]])/Table20[[#This Row],[_201920]]*1,"")</f>
        <v/>
      </c>
    </row>
    <row r="112" spans="1:8">
      <c r="A112" s="132">
        <v>118912</v>
      </c>
      <c r="B112" s="134" t="s">
        <v>1136</v>
      </c>
      <c r="C112" s="134">
        <v>240</v>
      </c>
      <c r="D112" s="134">
        <v>257</v>
      </c>
      <c r="E112" s="134">
        <v>220</v>
      </c>
      <c r="F112" s="134">
        <v>293</v>
      </c>
      <c r="G112" s="135">
        <v>277</v>
      </c>
      <c r="H112" s="171">
        <f>IFERROR((Table20[[#This Row],[_202320]]-Table20[[#This Row],[_201920]])/Table20[[#This Row],[_201920]]*1,"")</f>
        <v>0.15416666666666667</v>
      </c>
    </row>
    <row r="113" spans="1:8">
      <c r="A113" s="132">
        <v>118912</v>
      </c>
      <c r="B113" s="134" t="s">
        <v>1137</v>
      </c>
      <c r="C113" s="134">
        <v>13</v>
      </c>
      <c r="D113" s="134">
        <v>14</v>
      </c>
      <c r="E113" s="134">
        <v>14</v>
      </c>
      <c r="F113" s="134">
        <v>17</v>
      </c>
      <c r="G113" s="135">
        <v>16</v>
      </c>
      <c r="H113" s="171">
        <f>IFERROR((Table20[[#This Row],[_202320]]-Table20[[#This Row],[_201920]])/Table20[[#This Row],[_201920]]*1,"")</f>
        <v>0.23076923076923078</v>
      </c>
    </row>
    <row r="114" spans="1:8" ht="28.5">
      <c r="A114" s="132">
        <v>118912</v>
      </c>
      <c r="B114" s="134" t="s">
        <v>1138</v>
      </c>
      <c r="C114" s="134">
        <v>40</v>
      </c>
      <c r="D114" s="134">
        <v>47</v>
      </c>
      <c r="E114" s="134">
        <v>42</v>
      </c>
      <c r="F114" s="134">
        <v>53</v>
      </c>
      <c r="G114" s="135">
        <v>47</v>
      </c>
      <c r="H114" s="171">
        <f>IFERROR((Table20[[#This Row],[_202320]]-Table20[[#This Row],[_201920]])/Table20[[#This Row],[_201920]]*1,"")</f>
        <v>0.17499999999999999</v>
      </c>
    </row>
    <row r="115" spans="1:8" ht="28.5">
      <c r="A115" s="132">
        <v>118912</v>
      </c>
      <c r="B115" s="134" t="s">
        <v>1164</v>
      </c>
      <c r="C115" s="134">
        <v>265</v>
      </c>
      <c r="D115" s="134">
        <v>281</v>
      </c>
      <c r="E115" s="134">
        <v>256</v>
      </c>
      <c r="F115" s="134">
        <v>323</v>
      </c>
      <c r="G115" s="135">
        <v>306</v>
      </c>
      <c r="H115" s="171">
        <f>IFERROR((Table20[[#This Row],[_202320]]-Table20[[#This Row],[_201920]])/Table20[[#This Row],[_201920]]*1,"")</f>
        <v>0.15471698113207547</v>
      </c>
    </row>
    <row r="116" spans="1:8" ht="28.5">
      <c r="A116" s="132">
        <v>118912</v>
      </c>
      <c r="B116" s="134" t="s">
        <v>1165</v>
      </c>
      <c r="C116" s="134">
        <v>0</v>
      </c>
      <c r="D116" s="134">
        <v>0</v>
      </c>
      <c r="E116" s="134">
        <v>0</v>
      </c>
      <c r="F116" s="134">
        <v>1</v>
      </c>
      <c r="G116" s="135">
        <v>0</v>
      </c>
      <c r="H116" s="171" t="str">
        <f>IFERROR((Table20[[#This Row],[_202320]]-Table20[[#This Row],[_201920]])/Table20[[#This Row],[_201920]]*1,"")</f>
        <v/>
      </c>
    </row>
    <row r="117" spans="1:8">
      <c r="A117" s="132">
        <v>118912</v>
      </c>
      <c r="B117" s="134" t="s">
        <v>1141</v>
      </c>
      <c r="C117" s="134">
        <v>305</v>
      </c>
      <c r="D117" s="134">
        <v>328</v>
      </c>
      <c r="E117" s="134">
        <v>298</v>
      </c>
      <c r="F117" s="134">
        <v>377</v>
      </c>
      <c r="G117" s="135">
        <v>353</v>
      </c>
      <c r="H117" s="171">
        <f>IFERROR((Table20[[#This Row],[_202320]]-Table20[[#This Row],[_201920]])/Table20[[#This Row],[_201920]]*1,"")</f>
        <v>0.15737704918032788</v>
      </c>
    </row>
    <row r="118" spans="1:8">
      <c r="A118" s="132">
        <v>118912</v>
      </c>
      <c r="B118" s="134" t="s">
        <v>1142</v>
      </c>
      <c r="C118" s="134">
        <v>17</v>
      </c>
      <c r="D118" s="134">
        <v>18</v>
      </c>
      <c r="E118" s="134">
        <v>19</v>
      </c>
      <c r="F118" s="134">
        <v>21</v>
      </c>
      <c r="G118" s="135">
        <v>21</v>
      </c>
      <c r="H118" s="171">
        <f>IFERROR((Table20[[#This Row],[_202320]]-Table20[[#This Row],[_201920]])/Table20[[#This Row],[_201920]]*1,"")</f>
        <v>0.23529411764705882</v>
      </c>
    </row>
    <row r="119" spans="1:8" ht="28.5">
      <c r="A119" s="132">
        <v>118912</v>
      </c>
      <c r="B119" s="134" t="s">
        <v>1143</v>
      </c>
      <c r="C119" s="134">
        <v>42</v>
      </c>
      <c r="D119" s="134">
        <v>46</v>
      </c>
      <c r="E119" s="134">
        <v>42</v>
      </c>
      <c r="F119" s="134">
        <v>54</v>
      </c>
      <c r="G119" s="135">
        <v>49</v>
      </c>
      <c r="H119" s="171">
        <f>IFERROR((Table20[[#This Row],[_202320]]-Table20[[#This Row],[_201920]])/Table20[[#This Row],[_201920]]*1,"")</f>
        <v>0.16666666666666666</v>
      </c>
    </row>
    <row r="120" spans="1:8" ht="28.5">
      <c r="A120" s="132">
        <v>118912</v>
      </c>
      <c r="B120" s="134" t="s">
        <v>1166</v>
      </c>
      <c r="C120" s="134">
        <v>304</v>
      </c>
      <c r="D120" s="134">
        <v>323</v>
      </c>
      <c r="E120" s="134">
        <v>300</v>
      </c>
      <c r="F120" s="134">
        <v>370</v>
      </c>
      <c r="G120" s="135">
        <v>342</v>
      </c>
      <c r="H120" s="171">
        <f>IFERROR((Table20[[#This Row],[_202320]]-Table20[[#This Row],[_201920]])/Table20[[#This Row],[_201920]]*1,"")</f>
        <v>0.125</v>
      </c>
    </row>
    <row r="121" spans="1:8" ht="28.5">
      <c r="A121" s="132">
        <v>118912</v>
      </c>
      <c r="B121" s="134" t="s">
        <v>1167</v>
      </c>
      <c r="C121" s="134">
        <v>0</v>
      </c>
      <c r="D121" s="134">
        <v>0</v>
      </c>
      <c r="E121" s="134">
        <v>0</v>
      </c>
      <c r="F121" s="134">
        <v>1</v>
      </c>
      <c r="G121" s="135">
        <v>0</v>
      </c>
      <c r="H121" s="171" t="str">
        <f>IFERROR((Table20[[#This Row],[_202320]]-Table20[[#This Row],[_201920]])/Table20[[#This Row],[_201920]]*1,"")</f>
        <v/>
      </c>
    </row>
    <row r="122" spans="1:8">
      <c r="A122" s="132">
        <v>118912</v>
      </c>
      <c r="B122" s="134" t="s">
        <v>1146</v>
      </c>
      <c r="C122" s="134">
        <v>346</v>
      </c>
      <c r="D122" s="134">
        <v>369</v>
      </c>
      <c r="E122" s="134">
        <v>342</v>
      </c>
      <c r="F122" s="134">
        <v>425</v>
      </c>
      <c r="G122" s="135">
        <v>391</v>
      </c>
      <c r="H122" s="171">
        <f>IFERROR((Table20[[#This Row],[_202320]]-Table20[[#This Row],[_201920]])/Table20[[#This Row],[_201920]]*1,"")</f>
        <v>0.13005780346820808</v>
      </c>
    </row>
    <row r="123" spans="1:8" ht="28.5">
      <c r="A123" s="132">
        <v>118912</v>
      </c>
      <c r="B123" s="134" t="s">
        <v>1147</v>
      </c>
      <c r="C123" s="134">
        <v>28</v>
      </c>
      <c r="D123" s="134">
        <v>37</v>
      </c>
      <c r="E123" s="134">
        <v>30</v>
      </c>
      <c r="F123" s="134">
        <v>24</v>
      </c>
      <c r="G123" s="135">
        <v>41</v>
      </c>
      <c r="H123" s="171">
        <f>IFERROR((Table20[[#This Row],[_202320]]-Table20[[#This Row],[_201920]])/Table20[[#This Row],[_201920]]*1,"")</f>
        <v>0.4642857142857143</v>
      </c>
    </row>
    <row r="124" spans="1:8" ht="28.5">
      <c r="A124" s="132">
        <v>118912</v>
      </c>
      <c r="B124" s="134" t="s">
        <v>1148</v>
      </c>
      <c r="C124" s="134">
        <v>526</v>
      </c>
      <c r="D124" s="134">
        <v>472</v>
      </c>
      <c r="E124" s="134">
        <v>334</v>
      </c>
      <c r="F124" s="134">
        <v>351</v>
      </c>
      <c r="G124" s="135">
        <v>374</v>
      </c>
      <c r="H124" s="171">
        <f>IFERROR((Table20[[#This Row],[_202320]]-Table20[[#This Row],[_201920]])/Table20[[#This Row],[_201920]]*1,"")</f>
        <v>-0.28897338403041822</v>
      </c>
    </row>
    <row r="125" spans="1:8" ht="28.5">
      <c r="A125" s="132">
        <v>118912</v>
      </c>
      <c r="B125" s="134" t="s">
        <v>1149</v>
      </c>
      <c r="C125" s="134">
        <v>915</v>
      </c>
      <c r="D125" s="134">
        <v>966</v>
      </c>
      <c r="E125" s="134">
        <v>848</v>
      </c>
      <c r="F125" s="134">
        <v>970</v>
      </c>
      <c r="G125" s="135">
        <v>875</v>
      </c>
      <c r="H125" s="171">
        <f>IFERROR((Table20[[#This Row],[_202320]]-Table20[[#This Row],[_201920]])/Table20[[#This Row],[_201920]]*1,"")</f>
        <v>-4.3715846994535519E-2</v>
      </c>
    </row>
    <row r="126" spans="1:8" ht="28.5">
      <c r="A126" s="132">
        <v>118912</v>
      </c>
      <c r="B126" s="134" t="s">
        <v>1150</v>
      </c>
      <c r="C126" s="134">
        <v>1469</v>
      </c>
      <c r="D126" s="134">
        <v>1475</v>
      </c>
      <c r="E126" s="134">
        <v>1212</v>
      </c>
      <c r="F126" s="134">
        <v>1345</v>
      </c>
      <c r="G126" s="135">
        <v>1290</v>
      </c>
      <c r="H126" s="171">
        <f>IFERROR((Table20[[#This Row],[_202320]]-Table20[[#This Row],[_201920]])/Table20[[#This Row],[_201920]]*1,"")</f>
        <v>-0.12185159972770593</v>
      </c>
    </row>
    <row r="127" spans="1:8">
      <c r="A127" s="132">
        <v>118912</v>
      </c>
      <c r="B127" s="134" t="s">
        <v>1151</v>
      </c>
      <c r="C127" s="134">
        <v>19</v>
      </c>
      <c r="D127" s="134">
        <v>20</v>
      </c>
      <c r="E127" s="134">
        <v>22</v>
      </c>
      <c r="F127" s="134">
        <v>24</v>
      </c>
      <c r="G127" s="135">
        <v>23</v>
      </c>
      <c r="H127" s="171">
        <f>IFERROR((Table20[[#This Row],[_202320]]-Table20[[#This Row],[_201920]])/Table20[[#This Row],[_201920]]*1,"")</f>
        <v>0.21052631578947367</v>
      </c>
    </row>
    <row r="128" spans="1:8" ht="28.5">
      <c r="A128" s="132">
        <v>118912</v>
      </c>
      <c r="B128" s="134" t="s">
        <v>1152</v>
      </c>
      <c r="C128" s="134">
        <v>31</v>
      </c>
      <c r="D128" s="134">
        <v>28</v>
      </c>
      <c r="E128" s="134">
        <v>23</v>
      </c>
      <c r="F128" s="134">
        <v>21</v>
      </c>
      <c r="G128" s="135">
        <v>25</v>
      </c>
      <c r="H128" s="171">
        <f>IFERROR((Table20[[#This Row],[_202320]]-Table20[[#This Row],[_201920]])/Table20[[#This Row],[_201920]]*1,"")</f>
        <v>-0.19354838709677419</v>
      </c>
    </row>
    <row r="129" spans="1:8" ht="28.5">
      <c r="A129" s="132">
        <v>118912</v>
      </c>
      <c r="B129" s="134" t="s">
        <v>1153</v>
      </c>
      <c r="C129" s="134">
        <v>2</v>
      </c>
      <c r="D129" s="134">
        <v>2</v>
      </c>
      <c r="E129" s="134">
        <v>2</v>
      </c>
      <c r="F129" s="134">
        <v>1</v>
      </c>
      <c r="G129" s="135">
        <v>2</v>
      </c>
      <c r="H129" s="171">
        <f>IFERROR((Table20[[#This Row],[_202320]]-Table20[[#This Row],[_201920]])/Table20[[#This Row],[_201920]]*1,"")</f>
        <v>0</v>
      </c>
    </row>
    <row r="130" spans="1:8" ht="28.5">
      <c r="A130" s="132">
        <v>118912</v>
      </c>
      <c r="B130" s="134" t="s">
        <v>1154</v>
      </c>
      <c r="C130" s="134">
        <v>29</v>
      </c>
      <c r="D130" s="134">
        <v>26</v>
      </c>
      <c r="E130" s="134">
        <v>21</v>
      </c>
      <c r="F130" s="134">
        <v>20</v>
      </c>
      <c r="G130" s="135">
        <v>22</v>
      </c>
      <c r="H130" s="171">
        <f>IFERROR((Table20[[#This Row],[_202320]]-Table20[[#This Row],[_201920]])/Table20[[#This Row],[_201920]]*1,"")</f>
        <v>-0.2413793103448276</v>
      </c>
    </row>
    <row r="131" spans="1:8" ht="28.5">
      <c r="A131" s="132">
        <v>118912</v>
      </c>
      <c r="B131" s="134" t="s">
        <v>1155</v>
      </c>
      <c r="C131" s="134">
        <v>50</v>
      </c>
      <c r="D131" s="134">
        <v>52</v>
      </c>
      <c r="E131" s="134">
        <v>55</v>
      </c>
      <c r="F131" s="134">
        <v>55</v>
      </c>
      <c r="G131" s="135">
        <v>52</v>
      </c>
      <c r="H131" s="171">
        <f>IFERROR((Table20[[#This Row],[_202320]]-Table20[[#This Row],[_201920]])/Table20[[#This Row],[_201920]]*1,"")</f>
        <v>0.04</v>
      </c>
    </row>
    <row r="132" spans="1:8">
      <c r="A132" s="132">
        <v>121363</v>
      </c>
      <c r="B132" s="134" t="s">
        <v>1161</v>
      </c>
      <c r="C132" s="134">
        <v>435</v>
      </c>
      <c r="D132" s="134">
        <v>387</v>
      </c>
      <c r="E132" s="134">
        <v>381</v>
      </c>
      <c r="F132" s="134">
        <v>362</v>
      </c>
      <c r="G132" s="135">
        <v>377</v>
      </c>
      <c r="H132" s="171">
        <f>IFERROR((Table20[[#This Row],[_202320]]-Table20[[#This Row],[_201920]])/Table20[[#This Row],[_201920]]*1,"")</f>
        <v>-0.13333333333333333</v>
      </c>
    </row>
    <row r="133" spans="1:8">
      <c r="A133" s="132">
        <v>121363</v>
      </c>
      <c r="B133" s="134" t="s">
        <v>1131</v>
      </c>
      <c r="C133" s="134">
        <v>0</v>
      </c>
      <c r="D133" s="134">
        <v>0</v>
      </c>
      <c r="E133" s="134">
        <v>0</v>
      </c>
      <c r="F133" s="134">
        <v>0</v>
      </c>
      <c r="G133" s="135">
        <v>0</v>
      </c>
      <c r="H133" s="171" t="str">
        <f>IFERROR((Table20[[#This Row],[_202320]]-Table20[[#This Row],[_201920]])/Table20[[#This Row],[_201920]]*1,"")</f>
        <v/>
      </c>
    </row>
    <row r="134" spans="1:8">
      <c r="A134" s="132">
        <v>121363</v>
      </c>
      <c r="B134" s="134" t="s">
        <v>1132</v>
      </c>
      <c r="C134" s="134">
        <v>435</v>
      </c>
      <c r="D134" s="134">
        <v>387</v>
      </c>
      <c r="E134" s="134">
        <v>381</v>
      </c>
      <c r="F134" s="134">
        <v>362</v>
      </c>
      <c r="G134" s="135">
        <v>377</v>
      </c>
      <c r="H134" s="171">
        <f>IFERROR((Table20[[#This Row],[_202320]]-Table20[[#This Row],[_201920]])/Table20[[#This Row],[_201920]]*1,"")</f>
        <v>-0.13333333333333333</v>
      </c>
    </row>
    <row r="135" spans="1:8" ht="28.5">
      <c r="A135" s="132">
        <v>121363</v>
      </c>
      <c r="B135" s="134" t="s">
        <v>1133</v>
      </c>
      <c r="C135" s="134">
        <v>5</v>
      </c>
      <c r="D135" s="134">
        <v>8</v>
      </c>
      <c r="E135" s="134">
        <v>13</v>
      </c>
      <c r="F135" s="134">
        <v>10</v>
      </c>
      <c r="G135" s="135">
        <v>25</v>
      </c>
      <c r="H135" s="171">
        <f>IFERROR((Table20[[#This Row],[_202320]]-Table20[[#This Row],[_201920]])/Table20[[#This Row],[_201920]]*1,"")</f>
        <v>4</v>
      </c>
    </row>
    <row r="136" spans="1:8" ht="28.5">
      <c r="A136" s="132">
        <v>121363</v>
      </c>
      <c r="B136" s="134" t="s">
        <v>1162</v>
      </c>
      <c r="C136" s="134">
        <v>47</v>
      </c>
      <c r="D136" s="134">
        <v>44</v>
      </c>
      <c r="E136" s="134">
        <v>56</v>
      </c>
      <c r="F136" s="134">
        <v>42</v>
      </c>
      <c r="G136" s="135">
        <v>39</v>
      </c>
      <c r="H136" s="171">
        <f>IFERROR((Table20[[#This Row],[_202320]]-Table20[[#This Row],[_201920]])/Table20[[#This Row],[_201920]]*1,"")</f>
        <v>-0.1702127659574468</v>
      </c>
    </row>
    <row r="137" spans="1:8" ht="28.5">
      <c r="A137" s="132">
        <v>121363</v>
      </c>
      <c r="B137" s="134" t="s">
        <v>1163</v>
      </c>
      <c r="C137" s="134" t="s">
        <v>129</v>
      </c>
      <c r="D137" s="134" t="s">
        <v>129</v>
      </c>
      <c r="E137" s="134" t="s">
        <v>129</v>
      </c>
      <c r="F137" s="134" t="s">
        <v>129</v>
      </c>
      <c r="G137" s="135" t="s">
        <v>129</v>
      </c>
      <c r="H137" s="171" t="str">
        <f>IFERROR((Table20[[#This Row],[_202320]]-Table20[[#This Row],[_201920]])/Table20[[#This Row],[_201920]]*1,"")</f>
        <v/>
      </c>
    </row>
    <row r="138" spans="1:8">
      <c r="A138" s="132">
        <v>121363</v>
      </c>
      <c r="B138" s="134" t="s">
        <v>1136</v>
      </c>
      <c r="C138" s="134">
        <v>52</v>
      </c>
      <c r="D138" s="134">
        <v>52</v>
      </c>
      <c r="E138" s="134">
        <v>69</v>
      </c>
      <c r="F138" s="134">
        <v>52</v>
      </c>
      <c r="G138" s="135">
        <v>64</v>
      </c>
      <c r="H138" s="171">
        <f>IFERROR((Table20[[#This Row],[_202320]]-Table20[[#This Row],[_201920]])/Table20[[#This Row],[_201920]]*1,"")</f>
        <v>0.23076923076923078</v>
      </c>
    </row>
    <row r="139" spans="1:8">
      <c r="A139" s="132">
        <v>121363</v>
      </c>
      <c r="B139" s="134" t="s">
        <v>1137</v>
      </c>
      <c r="C139" s="134">
        <v>12</v>
      </c>
      <c r="D139" s="134">
        <v>13</v>
      </c>
      <c r="E139" s="134">
        <v>18</v>
      </c>
      <c r="F139" s="134">
        <v>14</v>
      </c>
      <c r="G139" s="135">
        <v>17</v>
      </c>
      <c r="H139" s="171">
        <f>IFERROR((Table20[[#This Row],[_202320]]-Table20[[#This Row],[_201920]])/Table20[[#This Row],[_201920]]*1,"")</f>
        <v>0.41666666666666669</v>
      </c>
    </row>
    <row r="140" spans="1:8" ht="28.5">
      <c r="A140" s="132">
        <v>121363</v>
      </c>
      <c r="B140" s="134" t="s">
        <v>1138</v>
      </c>
      <c r="C140" s="134">
        <v>7</v>
      </c>
      <c r="D140" s="134">
        <v>11</v>
      </c>
      <c r="E140" s="134">
        <v>12</v>
      </c>
      <c r="F140" s="134">
        <v>12</v>
      </c>
      <c r="G140" s="135">
        <v>29</v>
      </c>
      <c r="H140" s="171">
        <f>IFERROR((Table20[[#This Row],[_202320]]-Table20[[#This Row],[_201920]])/Table20[[#This Row],[_201920]]*1,"")</f>
        <v>3.1428571428571428</v>
      </c>
    </row>
    <row r="141" spans="1:8" ht="28.5">
      <c r="A141" s="132">
        <v>121363</v>
      </c>
      <c r="B141" s="134" t="s">
        <v>1164</v>
      </c>
      <c r="C141" s="134">
        <v>72</v>
      </c>
      <c r="D141" s="134">
        <v>61</v>
      </c>
      <c r="E141" s="134">
        <v>82</v>
      </c>
      <c r="F141" s="134">
        <v>62</v>
      </c>
      <c r="G141" s="135">
        <v>60</v>
      </c>
      <c r="H141" s="171">
        <f>IFERROR((Table20[[#This Row],[_202320]]-Table20[[#This Row],[_201920]])/Table20[[#This Row],[_201920]]*1,"")</f>
        <v>-0.16666666666666666</v>
      </c>
    </row>
    <row r="142" spans="1:8" ht="28.5">
      <c r="A142" s="132">
        <v>121363</v>
      </c>
      <c r="B142" s="134" t="s">
        <v>1165</v>
      </c>
      <c r="C142" s="134" t="s">
        <v>129</v>
      </c>
      <c r="D142" s="134" t="s">
        <v>129</v>
      </c>
      <c r="E142" s="134" t="s">
        <v>129</v>
      </c>
      <c r="F142" s="134" t="s">
        <v>129</v>
      </c>
      <c r="G142" s="135" t="s">
        <v>129</v>
      </c>
      <c r="H142" s="171" t="str">
        <f>IFERROR((Table20[[#This Row],[_202320]]-Table20[[#This Row],[_201920]])/Table20[[#This Row],[_201920]]*1,"")</f>
        <v/>
      </c>
    </row>
    <row r="143" spans="1:8">
      <c r="A143" s="132">
        <v>121363</v>
      </c>
      <c r="B143" s="134" t="s">
        <v>1141</v>
      </c>
      <c r="C143" s="134">
        <v>79</v>
      </c>
      <c r="D143" s="134">
        <v>72</v>
      </c>
      <c r="E143" s="134">
        <v>94</v>
      </c>
      <c r="F143" s="134">
        <v>74</v>
      </c>
      <c r="G143" s="135">
        <v>89</v>
      </c>
      <c r="H143" s="171">
        <f>IFERROR((Table20[[#This Row],[_202320]]-Table20[[#This Row],[_201920]])/Table20[[#This Row],[_201920]]*1,"")</f>
        <v>0.12658227848101267</v>
      </c>
    </row>
    <row r="144" spans="1:8">
      <c r="A144" s="132">
        <v>121363</v>
      </c>
      <c r="B144" s="134" t="s">
        <v>1142</v>
      </c>
      <c r="C144" s="134">
        <v>18</v>
      </c>
      <c r="D144" s="134">
        <v>19</v>
      </c>
      <c r="E144" s="134">
        <v>25</v>
      </c>
      <c r="F144" s="134">
        <v>20</v>
      </c>
      <c r="G144" s="135">
        <v>24</v>
      </c>
      <c r="H144" s="171">
        <f>IFERROR((Table20[[#This Row],[_202320]]-Table20[[#This Row],[_201920]])/Table20[[#This Row],[_201920]]*1,"")</f>
        <v>0.33333333333333331</v>
      </c>
    </row>
    <row r="145" spans="1:8" ht="28.5">
      <c r="A145" s="132">
        <v>121363</v>
      </c>
      <c r="B145" s="134" t="s">
        <v>1143</v>
      </c>
      <c r="C145" s="134">
        <v>7</v>
      </c>
      <c r="D145" s="134">
        <v>11</v>
      </c>
      <c r="E145" s="134">
        <v>14</v>
      </c>
      <c r="F145" s="134">
        <v>13</v>
      </c>
      <c r="G145" s="135">
        <v>28</v>
      </c>
      <c r="H145" s="171">
        <f>IFERROR((Table20[[#This Row],[_202320]]-Table20[[#This Row],[_201920]])/Table20[[#This Row],[_201920]]*1,"")</f>
        <v>3</v>
      </c>
    </row>
    <row r="146" spans="1:8" ht="28.5">
      <c r="A146" s="132">
        <v>121363</v>
      </c>
      <c r="B146" s="134" t="s">
        <v>1166</v>
      </c>
      <c r="C146" s="134">
        <v>83</v>
      </c>
      <c r="D146" s="134">
        <v>71</v>
      </c>
      <c r="E146" s="134">
        <v>91</v>
      </c>
      <c r="F146" s="134">
        <v>77</v>
      </c>
      <c r="G146" s="135">
        <v>68</v>
      </c>
      <c r="H146" s="171">
        <f>IFERROR((Table20[[#This Row],[_202320]]-Table20[[#This Row],[_201920]])/Table20[[#This Row],[_201920]]*1,"")</f>
        <v>-0.18072289156626506</v>
      </c>
    </row>
    <row r="147" spans="1:8" ht="28.5">
      <c r="A147" s="132">
        <v>121363</v>
      </c>
      <c r="B147" s="134" t="s">
        <v>1167</v>
      </c>
      <c r="C147" s="134" t="s">
        <v>129</v>
      </c>
      <c r="D147" s="134" t="s">
        <v>129</v>
      </c>
      <c r="E147" s="134" t="s">
        <v>129</v>
      </c>
      <c r="F147" s="134" t="s">
        <v>129</v>
      </c>
      <c r="G147" s="135" t="s">
        <v>129</v>
      </c>
      <c r="H147" s="171" t="str">
        <f>IFERROR((Table20[[#This Row],[_202320]]-Table20[[#This Row],[_201920]])/Table20[[#This Row],[_201920]]*1,"")</f>
        <v/>
      </c>
    </row>
    <row r="148" spans="1:8">
      <c r="A148" s="132">
        <v>121363</v>
      </c>
      <c r="B148" s="134" t="s">
        <v>1146</v>
      </c>
      <c r="C148" s="134">
        <v>90</v>
      </c>
      <c r="D148" s="134">
        <v>82</v>
      </c>
      <c r="E148" s="134">
        <v>105</v>
      </c>
      <c r="F148" s="134">
        <v>90</v>
      </c>
      <c r="G148" s="135">
        <v>96</v>
      </c>
      <c r="H148" s="171">
        <f>IFERROR((Table20[[#This Row],[_202320]]-Table20[[#This Row],[_201920]])/Table20[[#This Row],[_201920]]*1,"")</f>
        <v>6.6666666666666666E-2</v>
      </c>
    </row>
    <row r="149" spans="1:8" ht="28.5">
      <c r="A149" s="132">
        <v>121363</v>
      </c>
      <c r="B149" s="134" t="s">
        <v>1147</v>
      </c>
      <c r="C149" s="134">
        <v>8</v>
      </c>
      <c r="D149" s="134">
        <v>12</v>
      </c>
      <c r="E149" s="134">
        <v>10</v>
      </c>
      <c r="F149" s="134">
        <v>8</v>
      </c>
      <c r="G149" s="135">
        <v>0</v>
      </c>
      <c r="H149" s="171">
        <f>IFERROR((Table20[[#This Row],[_202320]]-Table20[[#This Row],[_201920]])/Table20[[#This Row],[_201920]]*1,"")</f>
        <v>-1</v>
      </c>
    </row>
    <row r="150" spans="1:8" ht="28.5">
      <c r="A150" s="132">
        <v>121363</v>
      </c>
      <c r="B150" s="134" t="s">
        <v>1148</v>
      </c>
      <c r="C150" s="134">
        <v>100</v>
      </c>
      <c r="D150" s="134">
        <v>94</v>
      </c>
      <c r="E150" s="134">
        <v>46</v>
      </c>
      <c r="F150" s="134">
        <v>44</v>
      </c>
      <c r="G150" s="135">
        <v>46</v>
      </c>
      <c r="H150" s="171">
        <f>IFERROR((Table20[[#This Row],[_202320]]-Table20[[#This Row],[_201920]])/Table20[[#This Row],[_201920]]*1,"")</f>
        <v>-0.54</v>
      </c>
    </row>
    <row r="151" spans="1:8" ht="28.5">
      <c r="A151" s="132">
        <v>121363</v>
      </c>
      <c r="B151" s="134" t="s">
        <v>1149</v>
      </c>
      <c r="C151" s="134">
        <v>237</v>
      </c>
      <c r="D151" s="134">
        <v>199</v>
      </c>
      <c r="E151" s="134">
        <v>220</v>
      </c>
      <c r="F151" s="134">
        <v>220</v>
      </c>
      <c r="G151" s="135">
        <v>235</v>
      </c>
      <c r="H151" s="171">
        <f>IFERROR((Table20[[#This Row],[_202320]]-Table20[[#This Row],[_201920]])/Table20[[#This Row],[_201920]]*1,"")</f>
        <v>-8.4388185654008432E-3</v>
      </c>
    </row>
    <row r="152" spans="1:8" ht="28.5">
      <c r="A152" s="132">
        <v>121363</v>
      </c>
      <c r="B152" s="134" t="s">
        <v>1150</v>
      </c>
      <c r="C152" s="134">
        <v>345</v>
      </c>
      <c r="D152" s="134">
        <v>305</v>
      </c>
      <c r="E152" s="134">
        <v>276</v>
      </c>
      <c r="F152" s="134">
        <v>272</v>
      </c>
      <c r="G152" s="135">
        <v>281</v>
      </c>
      <c r="H152" s="171">
        <f>IFERROR((Table20[[#This Row],[_202320]]-Table20[[#This Row],[_201920]])/Table20[[#This Row],[_201920]]*1,"")</f>
        <v>-0.1855072463768116</v>
      </c>
    </row>
    <row r="153" spans="1:8">
      <c r="A153" s="132">
        <v>121363</v>
      </c>
      <c r="B153" s="134" t="s">
        <v>1151</v>
      </c>
      <c r="C153" s="134">
        <v>21</v>
      </c>
      <c r="D153" s="134">
        <v>21</v>
      </c>
      <c r="E153" s="134">
        <v>28</v>
      </c>
      <c r="F153" s="134">
        <v>25</v>
      </c>
      <c r="G153" s="135">
        <v>25</v>
      </c>
      <c r="H153" s="171">
        <f>IFERROR((Table20[[#This Row],[_202320]]-Table20[[#This Row],[_201920]])/Table20[[#This Row],[_201920]]*1,"")</f>
        <v>0.19047619047619047</v>
      </c>
    </row>
    <row r="154" spans="1:8" ht="28.5">
      <c r="A154" s="132">
        <v>121363</v>
      </c>
      <c r="B154" s="134" t="s">
        <v>1152</v>
      </c>
      <c r="C154" s="134">
        <v>25</v>
      </c>
      <c r="D154" s="134">
        <v>27</v>
      </c>
      <c r="E154" s="134">
        <v>15</v>
      </c>
      <c r="F154" s="134">
        <v>14</v>
      </c>
      <c r="G154" s="135">
        <v>12</v>
      </c>
      <c r="H154" s="171">
        <f>IFERROR((Table20[[#This Row],[_202320]]-Table20[[#This Row],[_201920]])/Table20[[#This Row],[_201920]]*1,"")</f>
        <v>-0.52</v>
      </c>
    </row>
    <row r="155" spans="1:8" ht="28.5">
      <c r="A155" s="132">
        <v>121363</v>
      </c>
      <c r="B155" s="134" t="s">
        <v>1153</v>
      </c>
      <c r="C155" s="134">
        <v>2</v>
      </c>
      <c r="D155" s="134">
        <v>3</v>
      </c>
      <c r="E155" s="134">
        <v>3</v>
      </c>
      <c r="F155" s="134">
        <v>2</v>
      </c>
      <c r="G155" s="135">
        <v>0</v>
      </c>
      <c r="H155" s="171">
        <f>IFERROR((Table20[[#This Row],[_202320]]-Table20[[#This Row],[_201920]])/Table20[[#This Row],[_201920]]*1,"")</f>
        <v>-1</v>
      </c>
    </row>
    <row r="156" spans="1:8" ht="28.5">
      <c r="A156" s="132">
        <v>121363</v>
      </c>
      <c r="B156" s="134" t="s">
        <v>1154</v>
      </c>
      <c r="C156" s="134">
        <v>23</v>
      </c>
      <c r="D156" s="134">
        <v>24</v>
      </c>
      <c r="E156" s="134">
        <v>12</v>
      </c>
      <c r="F156" s="134">
        <v>12</v>
      </c>
      <c r="G156" s="135">
        <v>12</v>
      </c>
      <c r="H156" s="171">
        <f>IFERROR((Table20[[#This Row],[_202320]]-Table20[[#This Row],[_201920]])/Table20[[#This Row],[_201920]]*1,"")</f>
        <v>-0.47826086956521741</v>
      </c>
    </row>
    <row r="157" spans="1:8" ht="28.5">
      <c r="A157" s="132">
        <v>121363</v>
      </c>
      <c r="B157" s="134" t="s">
        <v>1155</v>
      </c>
      <c r="C157" s="134">
        <v>54</v>
      </c>
      <c r="D157" s="134">
        <v>51</v>
      </c>
      <c r="E157" s="134">
        <v>58</v>
      </c>
      <c r="F157" s="134">
        <v>61</v>
      </c>
      <c r="G157" s="135">
        <v>62</v>
      </c>
      <c r="H157" s="171">
        <f>IFERROR((Table20[[#This Row],[_202320]]-Table20[[#This Row],[_201920]])/Table20[[#This Row],[_201920]]*1,"")</f>
        <v>0.14814814814814814</v>
      </c>
    </row>
    <row r="158" spans="1:8">
      <c r="A158" s="132">
        <v>125462</v>
      </c>
      <c r="B158" s="134" t="s">
        <v>1161</v>
      </c>
      <c r="C158" s="134">
        <v>618</v>
      </c>
      <c r="D158" s="134">
        <v>770</v>
      </c>
      <c r="E158" s="134">
        <v>772</v>
      </c>
      <c r="F158" s="134">
        <v>592</v>
      </c>
      <c r="G158" s="135">
        <v>710</v>
      </c>
      <c r="H158" s="171">
        <f>IFERROR((Table20[[#This Row],[_202320]]-Table20[[#This Row],[_201920]])/Table20[[#This Row],[_201920]]*1,"")</f>
        <v>0.14886731391585761</v>
      </c>
    </row>
    <row r="159" spans="1:8">
      <c r="A159" s="132">
        <v>125462</v>
      </c>
      <c r="B159" s="134" t="s">
        <v>1131</v>
      </c>
      <c r="C159" s="134">
        <v>0</v>
      </c>
      <c r="D159" s="134">
        <v>0</v>
      </c>
      <c r="E159" s="134">
        <v>0</v>
      </c>
      <c r="F159" s="134">
        <v>0</v>
      </c>
      <c r="G159" s="135">
        <v>0</v>
      </c>
      <c r="H159" s="171" t="str">
        <f>IFERROR((Table20[[#This Row],[_202320]]-Table20[[#This Row],[_201920]])/Table20[[#This Row],[_201920]]*1,"")</f>
        <v/>
      </c>
    </row>
    <row r="160" spans="1:8">
      <c r="A160" s="132">
        <v>125462</v>
      </c>
      <c r="B160" s="134" t="s">
        <v>1132</v>
      </c>
      <c r="C160" s="134">
        <v>618</v>
      </c>
      <c r="D160" s="134">
        <v>770</v>
      </c>
      <c r="E160" s="134">
        <v>772</v>
      </c>
      <c r="F160" s="134">
        <v>592</v>
      </c>
      <c r="G160" s="135">
        <v>710</v>
      </c>
      <c r="H160" s="171">
        <f>IFERROR((Table20[[#This Row],[_202320]]-Table20[[#This Row],[_201920]])/Table20[[#This Row],[_201920]]*1,"")</f>
        <v>0.14886731391585761</v>
      </c>
    </row>
    <row r="161" spans="1:8" ht="28.5">
      <c r="A161" s="132">
        <v>125462</v>
      </c>
      <c r="B161" s="134" t="s">
        <v>1133</v>
      </c>
      <c r="C161" s="134">
        <v>7</v>
      </c>
      <c r="D161" s="134">
        <v>4</v>
      </c>
      <c r="E161" s="134">
        <v>16</v>
      </c>
      <c r="F161" s="134">
        <v>16</v>
      </c>
      <c r="G161" s="135">
        <v>13</v>
      </c>
      <c r="H161" s="171">
        <f>IFERROR((Table20[[#This Row],[_202320]]-Table20[[#This Row],[_201920]])/Table20[[#This Row],[_201920]]*1,"")</f>
        <v>0.8571428571428571</v>
      </c>
    </row>
    <row r="162" spans="1:8" ht="28.5">
      <c r="A162" s="132">
        <v>125462</v>
      </c>
      <c r="B162" s="134" t="s">
        <v>1162</v>
      </c>
      <c r="C162" s="134">
        <v>37</v>
      </c>
      <c r="D162" s="134">
        <v>58</v>
      </c>
      <c r="E162" s="134">
        <v>80</v>
      </c>
      <c r="F162" s="134">
        <v>73</v>
      </c>
      <c r="G162" s="135">
        <v>89</v>
      </c>
      <c r="H162" s="171">
        <f>IFERROR((Table20[[#This Row],[_202320]]-Table20[[#This Row],[_201920]])/Table20[[#This Row],[_201920]]*1,"")</f>
        <v>1.4054054054054055</v>
      </c>
    </row>
    <row r="163" spans="1:8" ht="28.5">
      <c r="A163" s="132">
        <v>125462</v>
      </c>
      <c r="B163" s="134" t="s">
        <v>1163</v>
      </c>
      <c r="C163" s="134" t="s">
        <v>129</v>
      </c>
      <c r="D163" s="134" t="s">
        <v>129</v>
      </c>
      <c r="E163" s="134" t="s">
        <v>129</v>
      </c>
      <c r="F163" s="134" t="s">
        <v>129</v>
      </c>
      <c r="G163" s="135" t="s">
        <v>129</v>
      </c>
      <c r="H163" s="171" t="str">
        <f>IFERROR((Table20[[#This Row],[_202320]]-Table20[[#This Row],[_201920]])/Table20[[#This Row],[_201920]]*1,"")</f>
        <v/>
      </c>
    </row>
    <row r="164" spans="1:8">
      <c r="A164" s="132">
        <v>125462</v>
      </c>
      <c r="B164" s="134" t="s">
        <v>1136</v>
      </c>
      <c r="C164" s="134">
        <v>44</v>
      </c>
      <c r="D164" s="134">
        <v>62</v>
      </c>
      <c r="E164" s="134">
        <v>96</v>
      </c>
      <c r="F164" s="134">
        <v>89</v>
      </c>
      <c r="G164" s="135">
        <v>102</v>
      </c>
      <c r="H164" s="171">
        <f>IFERROR((Table20[[#This Row],[_202320]]-Table20[[#This Row],[_201920]])/Table20[[#This Row],[_201920]]*1,"")</f>
        <v>1.3181818181818181</v>
      </c>
    </row>
    <row r="165" spans="1:8">
      <c r="A165" s="132">
        <v>125462</v>
      </c>
      <c r="B165" s="134" t="s">
        <v>1137</v>
      </c>
      <c r="C165" s="134">
        <v>7</v>
      </c>
      <c r="D165" s="134">
        <v>8</v>
      </c>
      <c r="E165" s="134">
        <v>12</v>
      </c>
      <c r="F165" s="134">
        <v>15</v>
      </c>
      <c r="G165" s="135">
        <v>14</v>
      </c>
      <c r="H165" s="171">
        <f>IFERROR((Table20[[#This Row],[_202320]]-Table20[[#This Row],[_201920]])/Table20[[#This Row],[_201920]]*1,"")</f>
        <v>1</v>
      </c>
    </row>
    <row r="166" spans="1:8" ht="28.5">
      <c r="A166" s="132">
        <v>125462</v>
      </c>
      <c r="B166" s="134" t="s">
        <v>1138</v>
      </c>
      <c r="C166" s="134">
        <v>7</v>
      </c>
      <c r="D166" s="134">
        <v>8</v>
      </c>
      <c r="E166" s="134">
        <v>17</v>
      </c>
      <c r="F166" s="134">
        <v>13</v>
      </c>
      <c r="G166" s="135">
        <v>15</v>
      </c>
      <c r="H166" s="171">
        <f>IFERROR((Table20[[#This Row],[_202320]]-Table20[[#This Row],[_201920]])/Table20[[#This Row],[_201920]]*1,"")</f>
        <v>1.1428571428571428</v>
      </c>
    </row>
    <row r="167" spans="1:8" ht="28.5">
      <c r="A167" s="132">
        <v>125462</v>
      </c>
      <c r="B167" s="134" t="s">
        <v>1164</v>
      </c>
      <c r="C167" s="134">
        <v>59</v>
      </c>
      <c r="D167" s="134">
        <v>112</v>
      </c>
      <c r="E167" s="134">
        <v>108</v>
      </c>
      <c r="F167" s="134">
        <v>129</v>
      </c>
      <c r="G167" s="135">
        <v>140</v>
      </c>
      <c r="H167" s="171">
        <f>IFERROR((Table20[[#This Row],[_202320]]-Table20[[#This Row],[_201920]])/Table20[[#This Row],[_201920]]*1,"")</f>
        <v>1.3728813559322033</v>
      </c>
    </row>
    <row r="168" spans="1:8" ht="28.5">
      <c r="A168" s="132">
        <v>125462</v>
      </c>
      <c r="B168" s="134" t="s">
        <v>1165</v>
      </c>
      <c r="C168" s="134" t="s">
        <v>129</v>
      </c>
      <c r="D168" s="134" t="s">
        <v>129</v>
      </c>
      <c r="E168" s="134" t="s">
        <v>129</v>
      </c>
      <c r="F168" s="134" t="s">
        <v>129</v>
      </c>
      <c r="G168" s="135" t="s">
        <v>129</v>
      </c>
      <c r="H168" s="171" t="str">
        <f>IFERROR((Table20[[#This Row],[_202320]]-Table20[[#This Row],[_201920]])/Table20[[#This Row],[_201920]]*1,"")</f>
        <v/>
      </c>
    </row>
    <row r="169" spans="1:8">
      <c r="A169" s="132">
        <v>125462</v>
      </c>
      <c r="B169" s="134" t="s">
        <v>1141</v>
      </c>
      <c r="C169" s="134">
        <v>66</v>
      </c>
      <c r="D169" s="134">
        <v>120</v>
      </c>
      <c r="E169" s="134">
        <v>125</v>
      </c>
      <c r="F169" s="134">
        <v>142</v>
      </c>
      <c r="G169" s="135">
        <v>155</v>
      </c>
      <c r="H169" s="171">
        <f>IFERROR((Table20[[#This Row],[_202320]]-Table20[[#This Row],[_201920]])/Table20[[#This Row],[_201920]]*1,"")</f>
        <v>1.3484848484848484</v>
      </c>
    </row>
    <row r="170" spans="1:8">
      <c r="A170" s="132">
        <v>125462</v>
      </c>
      <c r="B170" s="134" t="s">
        <v>1142</v>
      </c>
      <c r="C170" s="134">
        <v>11</v>
      </c>
      <c r="D170" s="134">
        <v>16</v>
      </c>
      <c r="E170" s="134">
        <v>16</v>
      </c>
      <c r="F170" s="134">
        <v>24</v>
      </c>
      <c r="G170" s="135">
        <v>22</v>
      </c>
      <c r="H170" s="171">
        <f>IFERROR((Table20[[#This Row],[_202320]]-Table20[[#This Row],[_201920]])/Table20[[#This Row],[_201920]]*1,"")</f>
        <v>1</v>
      </c>
    </row>
    <row r="171" spans="1:8" ht="28.5">
      <c r="A171" s="132">
        <v>125462</v>
      </c>
      <c r="B171" s="134" t="s">
        <v>1143</v>
      </c>
      <c r="C171" s="134">
        <v>6</v>
      </c>
      <c r="D171" s="134">
        <v>8</v>
      </c>
      <c r="E171" s="134">
        <v>17</v>
      </c>
      <c r="F171" s="134">
        <v>14</v>
      </c>
      <c r="G171" s="135">
        <v>17</v>
      </c>
      <c r="H171" s="171">
        <f>IFERROR((Table20[[#This Row],[_202320]]-Table20[[#This Row],[_201920]])/Table20[[#This Row],[_201920]]*1,"")</f>
        <v>1.8333333333333333</v>
      </c>
    </row>
    <row r="172" spans="1:8" ht="28.5">
      <c r="A172" s="132">
        <v>125462</v>
      </c>
      <c r="B172" s="134" t="s">
        <v>1166</v>
      </c>
      <c r="C172" s="134">
        <v>73</v>
      </c>
      <c r="D172" s="134">
        <v>131</v>
      </c>
      <c r="E172" s="134">
        <v>119</v>
      </c>
      <c r="F172" s="134">
        <v>144</v>
      </c>
      <c r="G172" s="135">
        <v>153</v>
      </c>
      <c r="H172" s="171">
        <f>IFERROR((Table20[[#This Row],[_202320]]-Table20[[#This Row],[_201920]])/Table20[[#This Row],[_201920]]*1,"")</f>
        <v>1.095890410958904</v>
      </c>
    </row>
    <row r="173" spans="1:8" ht="28.5">
      <c r="A173" s="132">
        <v>125462</v>
      </c>
      <c r="B173" s="134" t="s">
        <v>1167</v>
      </c>
      <c r="C173" s="134" t="s">
        <v>129</v>
      </c>
      <c r="D173" s="134" t="s">
        <v>129</v>
      </c>
      <c r="E173" s="134" t="s">
        <v>129</v>
      </c>
      <c r="F173" s="134" t="s">
        <v>129</v>
      </c>
      <c r="G173" s="135" t="s">
        <v>129</v>
      </c>
      <c r="H173" s="171" t="str">
        <f>IFERROR((Table20[[#This Row],[_202320]]-Table20[[#This Row],[_201920]])/Table20[[#This Row],[_201920]]*1,"")</f>
        <v/>
      </c>
    </row>
    <row r="174" spans="1:8">
      <c r="A174" s="132">
        <v>125462</v>
      </c>
      <c r="B174" s="134" t="s">
        <v>1146</v>
      </c>
      <c r="C174" s="134">
        <v>79</v>
      </c>
      <c r="D174" s="134">
        <v>139</v>
      </c>
      <c r="E174" s="134">
        <v>136</v>
      </c>
      <c r="F174" s="134">
        <v>158</v>
      </c>
      <c r="G174" s="135">
        <v>170</v>
      </c>
      <c r="H174" s="171">
        <f>IFERROR((Table20[[#This Row],[_202320]]-Table20[[#This Row],[_201920]])/Table20[[#This Row],[_201920]]*1,"")</f>
        <v>1.1518987341772151</v>
      </c>
    </row>
    <row r="175" spans="1:8" ht="28.5">
      <c r="A175" s="132">
        <v>125462</v>
      </c>
      <c r="B175" s="134" t="s">
        <v>1147</v>
      </c>
      <c r="C175" s="134">
        <v>7</v>
      </c>
      <c r="D175" s="134">
        <v>7</v>
      </c>
      <c r="E175" s="134">
        <v>9</v>
      </c>
      <c r="F175" s="134">
        <v>6</v>
      </c>
      <c r="G175" s="135">
        <v>9</v>
      </c>
      <c r="H175" s="171">
        <f>IFERROR((Table20[[#This Row],[_202320]]-Table20[[#This Row],[_201920]])/Table20[[#This Row],[_201920]]*1,"")</f>
        <v>0.2857142857142857</v>
      </c>
    </row>
    <row r="176" spans="1:8" ht="28.5">
      <c r="A176" s="132">
        <v>125462</v>
      </c>
      <c r="B176" s="134" t="s">
        <v>1148</v>
      </c>
      <c r="C176" s="134">
        <v>243</v>
      </c>
      <c r="D176" s="134">
        <v>338</v>
      </c>
      <c r="E176" s="134">
        <v>320</v>
      </c>
      <c r="F176" s="134">
        <v>204</v>
      </c>
      <c r="G176" s="135">
        <v>236</v>
      </c>
      <c r="H176" s="171">
        <f>IFERROR((Table20[[#This Row],[_202320]]-Table20[[#This Row],[_201920]])/Table20[[#This Row],[_201920]]*1,"")</f>
        <v>-2.8806584362139918E-2</v>
      </c>
    </row>
    <row r="177" spans="1:8" ht="28.5">
      <c r="A177" s="132">
        <v>125462</v>
      </c>
      <c r="B177" s="134" t="s">
        <v>1149</v>
      </c>
      <c r="C177" s="134">
        <v>289</v>
      </c>
      <c r="D177" s="134">
        <v>286</v>
      </c>
      <c r="E177" s="134">
        <v>307</v>
      </c>
      <c r="F177" s="134">
        <v>224</v>
      </c>
      <c r="G177" s="135">
        <v>295</v>
      </c>
      <c r="H177" s="171">
        <f>IFERROR((Table20[[#This Row],[_202320]]-Table20[[#This Row],[_201920]])/Table20[[#This Row],[_201920]]*1,"")</f>
        <v>2.0761245674740483E-2</v>
      </c>
    </row>
    <row r="178" spans="1:8" ht="28.5">
      <c r="A178" s="132">
        <v>125462</v>
      </c>
      <c r="B178" s="134" t="s">
        <v>1150</v>
      </c>
      <c r="C178" s="134">
        <v>539</v>
      </c>
      <c r="D178" s="134">
        <v>631</v>
      </c>
      <c r="E178" s="134">
        <v>636</v>
      </c>
      <c r="F178" s="134">
        <v>434</v>
      </c>
      <c r="G178" s="135">
        <v>540</v>
      </c>
      <c r="H178" s="171">
        <f>IFERROR((Table20[[#This Row],[_202320]]-Table20[[#This Row],[_201920]])/Table20[[#This Row],[_201920]]*1,"")</f>
        <v>1.8552875695732839E-3</v>
      </c>
    </row>
    <row r="179" spans="1:8">
      <c r="A179" s="132">
        <v>125462</v>
      </c>
      <c r="B179" s="134" t="s">
        <v>1151</v>
      </c>
      <c r="C179" s="134">
        <v>13</v>
      </c>
      <c r="D179" s="134">
        <v>18</v>
      </c>
      <c r="E179" s="134">
        <v>18</v>
      </c>
      <c r="F179" s="134">
        <v>27</v>
      </c>
      <c r="G179" s="135">
        <v>24</v>
      </c>
      <c r="H179" s="171">
        <f>IFERROR((Table20[[#This Row],[_202320]]-Table20[[#This Row],[_201920]])/Table20[[#This Row],[_201920]]*1,"")</f>
        <v>0.84615384615384615</v>
      </c>
    </row>
    <row r="180" spans="1:8" ht="28.5">
      <c r="A180" s="132">
        <v>125462</v>
      </c>
      <c r="B180" s="134" t="s">
        <v>1152</v>
      </c>
      <c r="C180" s="134">
        <v>40</v>
      </c>
      <c r="D180" s="134">
        <v>45</v>
      </c>
      <c r="E180" s="134">
        <v>43</v>
      </c>
      <c r="F180" s="134">
        <v>35</v>
      </c>
      <c r="G180" s="135">
        <v>35</v>
      </c>
      <c r="H180" s="171">
        <f>IFERROR((Table20[[#This Row],[_202320]]-Table20[[#This Row],[_201920]])/Table20[[#This Row],[_201920]]*1,"")</f>
        <v>-0.125</v>
      </c>
    </row>
    <row r="181" spans="1:8" ht="28.5">
      <c r="A181" s="132">
        <v>125462</v>
      </c>
      <c r="B181" s="134" t="s">
        <v>1153</v>
      </c>
      <c r="C181" s="134">
        <v>1</v>
      </c>
      <c r="D181" s="134">
        <v>1</v>
      </c>
      <c r="E181" s="134">
        <v>1</v>
      </c>
      <c r="F181" s="134">
        <v>1</v>
      </c>
      <c r="G181" s="135">
        <v>1</v>
      </c>
      <c r="H181" s="171">
        <f>IFERROR((Table20[[#This Row],[_202320]]-Table20[[#This Row],[_201920]])/Table20[[#This Row],[_201920]]*1,"")</f>
        <v>0</v>
      </c>
    </row>
    <row r="182" spans="1:8" ht="28.5">
      <c r="A182" s="132">
        <v>125462</v>
      </c>
      <c r="B182" s="134" t="s">
        <v>1154</v>
      </c>
      <c r="C182" s="134">
        <v>39</v>
      </c>
      <c r="D182" s="134">
        <v>44</v>
      </c>
      <c r="E182" s="134">
        <v>41</v>
      </c>
      <c r="F182" s="134">
        <v>34</v>
      </c>
      <c r="G182" s="135">
        <v>33</v>
      </c>
      <c r="H182" s="171">
        <f>IFERROR((Table20[[#This Row],[_202320]]-Table20[[#This Row],[_201920]])/Table20[[#This Row],[_201920]]*1,"")</f>
        <v>-0.15384615384615385</v>
      </c>
    </row>
    <row r="183" spans="1:8" ht="28.5">
      <c r="A183" s="132">
        <v>125462</v>
      </c>
      <c r="B183" s="134" t="s">
        <v>1155</v>
      </c>
      <c r="C183" s="134">
        <v>47</v>
      </c>
      <c r="D183" s="134">
        <v>37</v>
      </c>
      <c r="E183" s="134">
        <v>40</v>
      </c>
      <c r="F183" s="134">
        <v>38</v>
      </c>
      <c r="G183" s="135">
        <v>42</v>
      </c>
      <c r="H183" s="171">
        <f>IFERROR((Table20[[#This Row],[_202320]]-Table20[[#This Row],[_201920]])/Table20[[#This Row],[_201920]]*1,"")</f>
        <v>-0.10638297872340426</v>
      </c>
    </row>
    <row r="184" spans="1:8">
      <c r="A184" s="132">
        <v>126863</v>
      </c>
      <c r="B184" s="134" t="s">
        <v>1161</v>
      </c>
      <c r="C184" s="134">
        <v>1141</v>
      </c>
      <c r="D184" s="134">
        <v>2025</v>
      </c>
      <c r="E184" s="134">
        <v>1667</v>
      </c>
      <c r="F184" s="134">
        <v>1512</v>
      </c>
      <c r="G184" s="135">
        <v>1535</v>
      </c>
      <c r="H184" s="171">
        <f>IFERROR((Table20[[#This Row],[_202320]]-Table20[[#This Row],[_201920]])/Table20[[#This Row],[_201920]]*1,"")</f>
        <v>0.3453111305872042</v>
      </c>
    </row>
    <row r="185" spans="1:8">
      <c r="A185" s="132">
        <v>126863</v>
      </c>
      <c r="B185" s="134" t="s">
        <v>1131</v>
      </c>
      <c r="C185" s="134">
        <v>1</v>
      </c>
      <c r="D185" s="134">
        <v>3</v>
      </c>
      <c r="E185" s="134">
        <v>1</v>
      </c>
      <c r="F185" s="134">
        <v>5</v>
      </c>
      <c r="G185" s="135">
        <v>0</v>
      </c>
      <c r="H185" s="171">
        <f>IFERROR((Table20[[#This Row],[_202320]]-Table20[[#This Row],[_201920]])/Table20[[#This Row],[_201920]]*1,"")</f>
        <v>-1</v>
      </c>
    </row>
    <row r="186" spans="1:8">
      <c r="A186" s="132">
        <v>126863</v>
      </c>
      <c r="B186" s="134" t="s">
        <v>1132</v>
      </c>
      <c r="C186" s="134">
        <v>1140</v>
      </c>
      <c r="D186" s="134">
        <v>2022</v>
      </c>
      <c r="E186" s="134">
        <v>1666</v>
      </c>
      <c r="F186" s="134">
        <v>1507</v>
      </c>
      <c r="G186" s="135">
        <v>1535</v>
      </c>
      <c r="H186" s="171">
        <f>IFERROR((Table20[[#This Row],[_202320]]-Table20[[#This Row],[_201920]])/Table20[[#This Row],[_201920]]*1,"")</f>
        <v>0.34649122807017546</v>
      </c>
    </row>
    <row r="187" spans="1:8" ht="28.5">
      <c r="A187" s="132">
        <v>126863</v>
      </c>
      <c r="B187" s="134" t="s">
        <v>1133</v>
      </c>
      <c r="C187" s="134">
        <v>32</v>
      </c>
      <c r="D187" s="134">
        <v>65</v>
      </c>
      <c r="E187" s="134">
        <v>50</v>
      </c>
      <c r="F187" s="134">
        <v>37</v>
      </c>
      <c r="G187" s="135">
        <v>35</v>
      </c>
      <c r="H187" s="171">
        <f>IFERROR((Table20[[#This Row],[_202320]]-Table20[[#This Row],[_201920]])/Table20[[#This Row],[_201920]]*1,"")</f>
        <v>9.375E-2</v>
      </c>
    </row>
    <row r="188" spans="1:8" ht="28.5">
      <c r="A188" s="132">
        <v>126863</v>
      </c>
      <c r="B188" s="134" t="s">
        <v>1162</v>
      </c>
      <c r="C188" s="134">
        <v>29</v>
      </c>
      <c r="D188" s="134">
        <v>61</v>
      </c>
      <c r="E188" s="134">
        <v>55</v>
      </c>
      <c r="F188" s="134">
        <v>66</v>
      </c>
      <c r="G188" s="135">
        <v>84</v>
      </c>
      <c r="H188" s="171">
        <f>IFERROR((Table20[[#This Row],[_202320]]-Table20[[#This Row],[_201920]])/Table20[[#This Row],[_201920]]*1,"")</f>
        <v>1.896551724137931</v>
      </c>
    </row>
    <row r="189" spans="1:8" ht="28.5">
      <c r="A189" s="132">
        <v>126863</v>
      </c>
      <c r="B189" s="134" t="s">
        <v>1163</v>
      </c>
      <c r="C189" s="134" t="s">
        <v>129</v>
      </c>
      <c r="D189" s="134" t="s">
        <v>129</v>
      </c>
      <c r="E189" s="134" t="s">
        <v>129</v>
      </c>
      <c r="F189" s="134" t="s">
        <v>129</v>
      </c>
      <c r="G189" s="135" t="s">
        <v>129</v>
      </c>
      <c r="H189" s="171" t="str">
        <f>IFERROR((Table20[[#This Row],[_202320]]-Table20[[#This Row],[_201920]])/Table20[[#This Row],[_201920]]*1,"")</f>
        <v/>
      </c>
    </row>
    <row r="190" spans="1:8">
      <c r="A190" s="132">
        <v>126863</v>
      </c>
      <c r="B190" s="134" t="s">
        <v>1136</v>
      </c>
      <c r="C190" s="134">
        <v>61</v>
      </c>
      <c r="D190" s="134">
        <v>126</v>
      </c>
      <c r="E190" s="134">
        <v>105</v>
      </c>
      <c r="F190" s="134">
        <v>103</v>
      </c>
      <c r="G190" s="135">
        <v>119</v>
      </c>
      <c r="H190" s="171">
        <f>IFERROR((Table20[[#This Row],[_202320]]-Table20[[#This Row],[_201920]])/Table20[[#This Row],[_201920]]*1,"")</f>
        <v>0.95081967213114749</v>
      </c>
    </row>
    <row r="191" spans="1:8">
      <c r="A191" s="132">
        <v>126863</v>
      </c>
      <c r="B191" s="134" t="s">
        <v>1137</v>
      </c>
      <c r="C191" s="134">
        <v>5</v>
      </c>
      <c r="D191" s="134">
        <v>6</v>
      </c>
      <c r="E191" s="134">
        <v>6</v>
      </c>
      <c r="F191" s="134">
        <v>7</v>
      </c>
      <c r="G191" s="135">
        <v>8</v>
      </c>
      <c r="H191" s="171">
        <f>IFERROR((Table20[[#This Row],[_202320]]-Table20[[#This Row],[_201920]])/Table20[[#This Row],[_201920]]*1,"")</f>
        <v>0.6</v>
      </c>
    </row>
    <row r="192" spans="1:8" ht="28.5">
      <c r="A192" s="132">
        <v>126863</v>
      </c>
      <c r="B192" s="134" t="s">
        <v>1138</v>
      </c>
      <c r="C192" s="134">
        <v>38</v>
      </c>
      <c r="D192" s="134">
        <v>70</v>
      </c>
      <c r="E192" s="134">
        <v>54</v>
      </c>
      <c r="F192" s="134">
        <v>37</v>
      </c>
      <c r="G192" s="135">
        <v>42</v>
      </c>
      <c r="H192" s="171">
        <f>IFERROR((Table20[[#This Row],[_202320]]-Table20[[#This Row],[_201920]])/Table20[[#This Row],[_201920]]*1,"")</f>
        <v>0.10526315789473684</v>
      </c>
    </row>
    <row r="193" spans="1:8" ht="28.5">
      <c r="A193" s="132">
        <v>126863</v>
      </c>
      <c r="B193" s="134" t="s">
        <v>1164</v>
      </c>
      <c r="C193" s="134">
        <v>65</v>
      </c>
      <c r="D193" s="134">
        <v>117</v>
      </c>
      <c r="E193" s="134">
        <v>122</v>
      </c>
      <c r="F193" s="134">
        <v>103</v>
      </c>
      <c r="G193" s="135">
        <v>119</v>
      </c>
      <c r="H193" s="171">
        <f>IFERROR((Table20[[#This Row],[_202320]]-Table20[[#This Row],[_201920]])/Table20[[#This Row],[_201920]]*1,"")</f>
        <v>0.83076923076923082</v>
      </c>
    </row>
    <row r="194" spans="1:8" ht="28.5">
      <c r="A194" s="132">
        <v>126863</v>
      </c>
      <c r="B194" s="134" t="s">
        <v>1165</v>
      </c>
      <c r="C194" s="134" t="s">
        <v>129</v>
      </c>
      <c r="D194" s="134" t="s">
        <v>129</v>
      </c>
      <c r="E194" s="134" t="s">
        <v>129</v>
      </c>
      <c r="F194" s="134" t="s">
        <v>129</v>
      </c>
      <c r="G194" s="135" t="s">
        <v>129</v>
      </c>
      <c r="H194" s="171" t="str">
        <f>IFERROR((Table20[[#This Row],[_202320]]-Table20[[#This Row],[_201920]])/Table20[[#This Row],[_201920]]*1,"")</f>
        <v/>
      </c>
    </row>
    <row r="195" spans="1:8">
      <c r="A195" s="132">
        <v>126863</v>
      </c>
      <c r="B195" s="134" t="s">
        <v>1141</v>
      </c>
      <c r="C195" s="134">
        <v>103</v>
      </c>
      <c r="D195" s="134">
        <v>187</v>
      </c>
      <c r="E195" s="134">
        <v>176</v>
      </c>
      <c r="F195" s="134">
        <v>140</v>
      </c>
      <c r="G195" s="135">
        <v>161</v>
      </c>
      <c r="H195" s="171">
        <f>IFERROR((Table20[[#This Row],[_202320]]-Table20[[#This Row],[_201920]])/Table20[[#This Row],[_201920]]*1,"")</f>
        <v>0.56310679611650483</v>
      </c>
    </row>
    <row r="196" spans="1:8">
      <c r="A196" s="132">
        <v>126863</v>
      </c>
      <c r="B196" s="134" t="s">
        <v>1142</v>
      </c>
      <c r="C196" s="134">
        <v>9</v>
      </c>
      <c r="D196" s="134">
        <v>9</v>
      </c>
      <c r="E196" s="134">
        <v>11</v>
      </c>
      <c r="F196" s="134">
        <v>9</v>
      </c>
      <c r="G196" s="135">
        <v>10</v>
      </c>
      <c r="H196" s="171">
        <f>IFERROR((Table20[[#This Row],[_202320]]-Table20[[#This Row],[_201920]])/Table20[[#This Row],[_201920]]*1,"")</f>
        <v>0.1111111111111111</v>
      </c>
    </row>
    <row r="197" spans="1:8" ht="28.5">
      <c r="A197" s="132">
        <v>126863</v>
      </c>
      <c r="B197" s="134" t="s">
        <v>1143</v>
      </c>
      <c r="C197" s="134">
        <v>39</v>
      </c>
      <c r="D197" s="134">
        <v>72</v>
      </c>
      <c r="E197" s="134">
        <v>56</v>
      </c>
      <c r="F197" s="134">
        <v>39</v>
      </c>
      <c r="G197" s="135">
        <v>44</v>
      </c>
      <c r="H197" s="171">
        <f>IFERROR((Table20[[#This Row],[_202320]]-Table20[[#This Row],[_201920]])/Table20[[#This Row],[_201920]]*1,"")</f>
        <v>0.12820512820512819</v>
      </c>
    </row>
    <row r="198" spans="1:8" ht="28.5">
      <c r="A198" s="132">
        <v>126863</v>
      </c>
      <c r="B198" s="134" t="s">
        <v>1166</v>
      </c>
      <c r="C198" s="134">
        <v>80</v>
      </c>
      <c r="D198" s="134">
        <v>139</v>
      </c>
      <c r="E198" s="134">
        <v>139</v>
      </c>
      <c r="F198" s="134">
        <v>125</v>
      </c>
      <c r="G198" s="135">
        <v>144</v>
      </c>
      <c r="H198" s="171">
        <f>IFERROR((Table20[[#This Row],[_202320]]-Table20[[#This Row],[_201920]])/Table20[[#This Row],[_201920]]*1,"")</f>
        <v>0.8</v>
      </c>
    </row>
    <row r="199" spans="1:8" ht="28.5">
      <c r="A199" s="132">
        <v>126863</v>
      </c>
      <c r="B199" s="134" t="s">
        <v>1167</v>
      </c>
      <c r="C199" s="134" t="s">
        <v>129</v>
      </c>
      <c r="D199" s="134" t="s">
        <v>129</v>
      </c>
      <c r="E199" s="134" t="s">
        <v>129</v>
      </c>
      <c r="F199" s="134" t="s">
        <v>129</v>
      </c>
      <c r="G199" s="135" t="s">
        <v>129</v>
      </c>
      <c r="H199" s="171" t="str">
        <f>IFERROR((Table20[[#This Row],[_202320]]-Table20[[#This Row],[_201920]])/Table20[[#This Row],[_201920]]*1,"")</f>
        <v/>
      </c>
    </row>
    <row r="200" spans="1:8">
      <c r="A200" s="132">
        <v>126863</v>
      </c>
      <c r="B200" s="134" t="s">
        <v>1146</v>
      </c>
      <c r="C200" s="134">
        <v>119</v>
      </c>
      <c r="D200" s="134">
        <v>211</v>
      </c>
      <c r="E200" s="134">
        <v>195</v>
      </c>
      <c r="F200" s="134">
        <v>164</v>
      </c>
      <c r="G200" s="135">
        <v>188</v>
      </c>
      <c r="H200" s="171">
        <f>IFERROR((Table20[[#This Row],[_202320]]-Table20[[#This Row],[_201920]])/Table20[[#This Row],[_201920]]*1,"")</f>
        <v>0.57983193277310929</v>
      </c>
    </row>
    <row r="201" spans="1:8" ht="28.5">
      <c r="A201" s="132">
        <v>126863</v>
      </c>
      <c r="B201" s="134" t="s">
        <v>1147</v>
      </c>
      <c r="C201" s="134">
        <v>24</v>
      </c>
      <c r="D201" s="134">
        <v>28</v>
      </c>
      <c r="E201" s="134">
        <v>27</v>
      </c>
      <c r="F201" s="134">
        <v>18</v>
      </c>
      <c r="G201" s="135">
        <v>8</v>
      </c>
      <c r="H201" s="171">
        <f>IFERROR((Table20[[#This Row],[_202320]]-Table20[[#This Row],[_201920]])/Table20[[#This Row],[_201920]]*1,"")</f>
        <v>-0.66666666666666663</v>
      </c>
    </row>
    <row r="202" spans="1:8" ht="28.5">
      <c r="A202" s="132">
        <v>126863</v>
      </c>
      <c r="B202" s="134" t="s">
        <v>1148</v>
      </c>
      <c r="C202" s="134">
        <v>315</v>
      </c>
      <c r="D202" s="134">
        <v>1100</v>
      </c>
      <c r="E202" s="134">
        <v>711</v>
      </c>
      <c r="F202" s="134">
        <v>694</v>
      </c>
      <c r="G202" s="135">
        <v>754</v>
      </c>
      <c r="H202" s="171">
        <f>IFERROR((Table20[[#This Row],[_202320]]-Table20[[#This Row],[_201920]])/Table20[[#This Row],[_201920]]*1,"")</f>
        <v>1.3936507936507936</v>
      </c>
    </row>
    <row r="203" spans="1:8" ht="28.5">
      <c r="A203" s="132">
        <v>126863</v>
      </c>
      <c r="B203" s="134" t="s">
        <v>1149</v>
      </c>
      <c r="C203" s="134">
        <v>682</v>
      </c>
      <c r="D203" s="134">
        <v>683</v>
      </c>
      <c r="E203" s="134">
        <v>733</v>
      </c>
      <c r="F203" s="134">
        <v>631</v>
      </c>
      <c r="G203" s="135">
        <v>585</v>
      </c>
      <c r="H203" s="171">
        <f>IFERROR((Table20[[#This Row],[_202320]]-Table20[[#This Row],[_201920]])/Table20[[#This Row],[_201920]]*1,"")</f>
        <v>-0.14222873900293256</v>
      </c>
    </row>
    <row r="204" spans="1:8" ht="28.5">
      <c r="A204" s="132">
        <v>126863</v>
      </c>
      <c r="B204" s="134" t="s">
        <v>1150</v>
      </c>
      <c r="C204" s="134">
        <v>1021</v>
      </c>
      <c r="D204" s="134">
        <v>1811</v>
      </c>
      <c r="E204" s="134">
        <v>1471</v>
      </c>
      <c r="F204" s="134">
        <v>1343</v>
      </c>
      <c r="G204" s="135">
        <v>1347</v>
      </c>
      <c r="H204" s="171">
        <f>IFERROR((Table20[[#This Row],[_202320]]-Table20[[#This Row],[_201920]])/Table20[[#This Row],[_201920]]*1,"")</f>
        <v>0.31929480901077373</v>
      </c>
    </row>
    <row r="205" spans="1:8">
      <c r="A205" s="132">
        <v>126863</v>
      </c>
      <c r="B205" s="134" t="s">
        <v>1151</v>
      </c>
      <c r="C205" s="134">
        <v>10</v>
      </c>
      <c r="D205" s="134">
        <v>10</v>
      </c>
      <c r="E205" s="134">
        <v>12</v>
      </c>
      <c r="F205" s="134">
        <v>11</v>
      </c>
      <c r="G205" s="135">
        <v>12</v>
      </c>
      <c r="H205" s="171">
        <f>IFERROR((Table20[[#This Row],[_202320]]-Table20[[#This Row],[_201920]])/Table20[[#This Row],[_201920]]*1,"")</f>
        <v>0.2</v>
      </c>
    </row>
    <row r="206" spans="1:8" ht="28.5">
      <c r="A206" s="132">
        <v>126863</v>
      </c>
      <c r="B206" s="134" t="s">
        <v>1152</v>
      </c>
      <c r="C206" s="134">
        <v>30</v>
      </c>
      <c r="D206" s="134">
        <v>56</v>
      </c>
      <c r="E206" s="134">
        <v>44</v>
      </c>
      <c r="F206" s="134">
        <v>47</v>
      </c>
      <c r="G206" s="135">
        <v>50</v>
      </c>
      <c r="H206" s="171">
        <f>IFERROR((Table20[[#This Row],[_202320]]-Table20[[#This Row],[_201920]])/Table20[[#This Row],[_201920]]*1,"")</f>
        <v>0.66666666666666663</v>
      </c>
    </row>
    <row r="207" spans="1:8" ht="28.5">
      <c r="A207" s="132">
        <v>126863</v>
      </c>
      <c r="B207" s="134" t="s">
        <v>1153</v>
      </c>
      <c r="C207" s="134">
        <v>2</v>
      </c>
      <c r="D207" s="134">
        <v>1</v>
      </c>
      <c r="E207" s="134">
        <v>2</v>
      </c>
      <c r="F207" s="134">
        <v>1</v>
      </c>
      <c r="G207" s="135">
        <v>1</v>
      </c>
      <c r="H207" s="171">
        <f>IFERROR((Table20[[#This Row],[_202320]]-Table20[[#This Row],[_201920]])/Table20[[#This Row],[_201920]]*1,"")</f>
        <v>-0.5</v>
      </c>
    </row>
    <row r="208" spans="1:8" ht="28.5">
      <c r="A208" s="132">
        <v>126863</v>
      </c>
      <c r="B208" s="134" t="s">
        <v>1154</v>
      </c>
      <c r="C208" s="134">
        <v>28</v>
      </c>
      <c r="D208" s="134">
        <v>54</v>
      </c>
      <c r="E208" s="134">
        <v>43</v>
      </c>
      <c r="F208" s="134">
        <v>46</v>
      </c>
      <c r="G208" s="135">
        <v>49</v>
      </c>
      <c r="H208" s="171">
        <f>IFERROR((Table20[[#This Row],[_202320]]-Table20[[#This Row],[_201920]])/Table20[[#This Row],[_201920]]*1,"")</f>
        <v>0.75</v>
      </c>
    </row>
    <row r="209" spans="1:8" ht="28.5">
      <c r="A209" s="132">
        <v>126863</v>
      </c>
      <c r="B209" s="134" t="s">
        <v>1155</v>
      </c>
      <c r="C209" s="134">
        <v>60</v>
      </c>
      <c r="D209" s="134">
        <v>34</v>
      </c>
      <c r="E209" s="134">
        <v>44</v>
      </c>
      <c r="F209" s="134">
        <v>42</v>
      </c>
      <c r="G209" s="135">
        <v>38</v>
      </c>
      <c r="H209" s="171">
        <f>IFERROR((Table20[[#This Row],[_202320]]-Table20[[#This Row],[_201920]])/Table20[[#This Row],[_201920]]*1,"")</f>
        <v>-0.36666666666666664</v>
      </c>
    </row>
    <row r="210" spans="1:8">
      <c r="A210" s="132">
        <v>128577</v>
      </c>
      <c r="B210" s="134" t="s">
        <v>1161</v>
      </c>
      <c r="C210" s="134">
        <v>152</v>
      </c>
      <c r="D210" s="134">
        <v>129</v>
      </c>
      <c r="E210" s="134">
        <v>105</v>
      </c>
      <c r="F210" s="134">
        <v>105</v>
      </c>
      <c r="G210" s="135" t="s">
        <v>129</v>
      </c>
      <c r="H210" s="171" t="str">
        <f>IFERROR((Table20[[#This Row],[_202320]]-Table20[[#This Row],[_201920]])/Table20[[#This Row],[_201920]]*1,"")</f>
        <v/>
      </c>
    </row>
    <row r="211" spans="1:8">
      <c r="A211" s="132">
        <v>128577</v>
      </c>
      <c r="B211" s="134" t="s">
        <v>1131</v>
      </c>
      <c r="C211" s="134">
        <v>0</v>
      </c>
      <c r="D211" s="134">
        <v>0</v>
      </c>
      <c r="E211" s="134">
        <v>0</v>
      </c>
      <c r="F211" s="134">
        <v>0</v>
      </c>
      <c r="G211" s="135" t="s">
        <v>129</v>
      </c>
      <c r="H211" s="171" t="str">
        <f>IFERROR((Table20[[#This Row],[_202320]]-Table20[[#This Row],[_201920]])/Table20[[#This Row],[_201920]]*1,"")</f>
        <v/>
      </c>
    </row>
    <row r="212" spans="1:8">
      <c r="A212" s="132">
        <v>128577</v>
      </c>
      <c r="B212" s="134" t="s">
        <v>1132</v>
      </c>
      <c r="C212" s="134">
        <v>152</v>
      </c>
      <c r="D212" s="134">
        <v>129</v>
      </c>
      <c r="E212" s="134">
        <v>105</v>
      </c>
      <c r="F212" s="134">
        <v>105</v>
      </c>
      <c r="G212" s="135" t="s">
        <v>129</v>
      </c>
      <c r="H212" s="171" t="str">
        <f>IFERROR((Table20[[#This Row],[_202320]]-Table20[[#This Row],[_201920]])/Table20[[#This Row],[_201920]]*1,"")</f>
        <v/>
      </c>
    </row>
    <row r="213" spans="1:8" ht="28.5">
      <c r="A213" s="132">
        <v>128577</v>
      </c>
      <c r="B213" s="134" t="s">
        <v>1133</v>
      </c>
      <c r="C213" s="134">
        <v>22</v>
      </c>
      <c r="D213" s="134">
        <v>6</v>
      </c>
      <c r="E213" s="134">
        <v>6</v>
      </c>
      <c r="F213" s="134">
        <v>6</v>
      </c>
      <c r="G213" s="135" t="s">
        <v>129</v>
      </c>
      <c r="H213" s="171" t="str">
        <f>IFERROR((Table20[[#This Row],[_202320]]-Table20[[#This Row],[_201920]])/Table20[[#This Row],[_201920]]*1,"")</f>
        <v/>
      </c>
    </row>
    <row r="214" spans="1:8" ht="28.5">
      <c r="A214" s="132">
        <v>128577</v>
      </c>
      <c r="B214" s="134" t="s">
        <v>1162</v>
      </c>
      <c r="C214" s="134">
        <v>14</v>
      </c>
      <c r="D214" s="134">
        <v>7</v>
      </c>
      <c r="E214" s="134">
        <v>10</v>
      </c>
      <c r="F214" s="134">
        <v>11</v>
      </c>
      <c r="G214" s="135" t="s">
        <v>129</v>
      </c>
      <c r="H214" s="171" t="str">
        <f>IFERROR((Table20[[#This Row],[_202320]]-Table20[[#This Row],[_201920]])/Table20[[#This Row],[_201920]]*1,"")</f>
        <v/>
      </c>
    </row>
    <row r="215" spans="1:8" ht="28.5">
      <c r="A215" s="132">
        <v>128577</v>
      </c>
      <c r="B215" s="134" t="s">
        <v>1163</v>
      </c>
      <c r="C215" s="134" t="s">
        <v>129</v>
      </c>
      <c r="D215" s="134" t="s">
        <v>129</v>
      </c>
      <c r="E215" s="134" t="s">
        <v>129</v>
      </c>
      <c r="F215" s="134" t="s">
        <v>129</v>
      </c>
      <c r="G215" s="135" t="s">
        <v>129</v>
      </c>
      <c r="H215" s="171" t="str">
        <f>IFERROR((Table20[[#This Row],[_202320]]-Table20[[#This Row],[_201920]])/Table20[[#This Row],[_201920]]*1,"")</f>
        <v/>
      </c>
    </row>
    <row r="216" spans="1:8">
      <c r="A216" s="132">
        <v>128577</v>
      </c>
      <c r="B216" s="134" t="s">
        <v>1136</v>
      </c>
      <c r="C216" s="134">
        <v>36</v>
      </c>
      <c r="D216" s="134">
        <v>13</v>
      </c>
      <c r="E216" s="134">
        <v>16</v>
      </c>
      <c r="F216" s="134">
        <v>17</v>
      </c>
      <c r="G216" s="135" t="s">
        <v>129</v>
      </c>
      <c r="H216" s="171" t="str">
        <f>IFERROR((Table20[[#This Row],[_202320]]-Table20[[#This Row],[_201920]])/Table20[[#This Row],[_201920]]*1,"")</f>
        <v/>
      </c>
    </row>
    <row r="217" spans="1:8">
      <c r="A217" s="132">
        <v>128577</v>
      </c>
      <c r="B217" s="134" t="s">
        <v>1137</v>
      </c>
      <c r="C217" s="134">
        <v>24</v>
      </c>
      <c r="D217" s="134">
        <v>10</v>
      </c>
      <c r="E217" s="134">
        <v>15</v>
      </c>
      <c r="F217" s="134">
        <v>16</v>
      </c>
      <c r="G217" s="135" t="s">
        <v>129</v>
      </c>
      <c r="H217" s="171" t="str">
        <f>IFERROR((Table20[[#This Row],[_202320]]-Table20[[#This Row],[_201920]])/Table20[[#This Row],[_201920]]*1,"")</f>
        <v/>
      </c>
    </row>
    <row r="218" spans="1:8" ht="28.5">
      <c r="A218" s="132">
        <v>128577</v>
      </c>
      <c r="B218" s="134" t="s">
        <v>1138</v>
      </c>
      <c r="C218" s="134">
        <v>23</v>
      </c>
      <c r="D218" s="134">
        <v>7</v>
      </c>
      <c r="E218" s="134">
        <v>6</v>
      </c>
      <c r="F218" s="134">
        <v>8</v>
      </c>
      <c r="G218" s="135" t="s">
        <v>129</v>
      </c>
      <c r="H218" s="171" t="str">
        <f>IFERROR((Table20[[#This Row],[_202320]]-Table20[[#This Row],[_201920]])/Table20[[#This Row],[_201920]]*1,"")</f>
        <v/>
      </c>
    </row>
    <row r="219" spans="1:8" ht="28.5">
      <c r="A219" s="132">
        <v>128577</v>
      </c>
      <c r="B219" s="134" t="s">
        <v>1164</v>
      </c>
      <c r="C219" s="134">
        <v>26</v>
      </c>
      <c r="D219" s="134">
        <v>13</v>
      </c>
      <c r="E219" s="134">
        <v>13</v>
      </c>
      <c r="F219" s="134">
        <v>17</v>
      </c>
      <c r="G219" s="135" t="s">
        <v>129</v>
      </c>
      <c r="H219" s="171" t="str">
        <f>IFERROR((Table20[[#This Row],[_202320]]-Table20[[#This Row],[_201920]])/Table20[[#This Row],[_201920]]*1,"")</f>
        <v/>
      </c>
    </row>
    <row r="220" spans="1:8" ht="28.5">
      <c r="A220" s="132">
        <v>128577</v>
      </c>
      <c r="B220" s="134" t="s">
        <v>1165</v>
      </c>
      <c r="C220" s="134" t="s">
        <v>129</v>
      </c>
      <c r="D220" s="134" t="s">
        <v>129</v>
      </c>
      <c r="E220" s="134" t="s">
        <v>129</v>
      </c>
      <c r="F220" s="134" t="s">
        <v>129</v>
      </c>
      <c r="G220" s="135" t="s">
        <v>129</v>
      </c>
      <c r="H220" s="171" t="str">
        <f>IFERROR((Table20[[#This Row],[_202320]]-Table20[[#This Row],[_201920]])/Table20[[#This Row],[_201920]]*1,"")</f>
        <v/>
      </c>
    </row>
    <row r="221" spans="1:8">
      <c r="A221" s="132">
        <v>128577</v>
      </c>
      <c r="B221" s="134" t="s">
        <v>1141</v>
      </c>
      <c r="C221" s="134">
        <v>49</v>
      </c>
      <c r="D221" s="134">
        <v>20</v>
      </c>
      <c r="E221" s="134">
        <v>19</v>
      </c>
      <c r="F221" s="134">
        <v>25</v>
      </c>
      <c r="G221" s="135" t="s">
        <v>129</v>
      </c>
      <c r="H221" s="171" t="str">
        <f>IFERROR((Table20[[#This Row],[_202320]]-Table20[[#This Row],[_201920]])/Table20[[#This Row],[_201920]]*1,"")</f>
        <v/>
      </c>
    </row>
    <row r="222" spans="1:8">
      <c r="A222" s="132">
        <v>128577</v>
      </c>
      <c r="B222" s="134" t="s">
        <v>1142</v>
      </c>
      <c r="C222" s="134">
        <v>32</v>
      </c>
      <c r="D222" s="134">
        <v>16</v>
      </c>
      <c r="E222" s="134">
        <v>18</v>
      </c>
      <c r="F222" s="134">
        <v>24</v>
      </c>
      <c r="G222" s="135" t="s">
        <v>129</v>
      </c>
      <c r="H222" s="171" t="str">
        <f>IFERROR((Table20[[#This Row],[_202320]]-Table20[[#This Row],[_201920]])/Table20[[#This Row],[_201920]]*1,"")</f>
        <v/>
      </c>
    </row>
    <row r="223" spans="1:8" ht="28.5">
      <c r="A223" s="132">
        <v>128577</v>
      </c>
      <c r="B223" s="134" t="s">
        <v>1143</v>
      </c>
      <c r="C223" s="134">
        <v>26</v>
      </c>
      <c r="D223" s="134">
        <v>7</v>
      </c>
      <c r="E223" s="134">
        <v>7</v>
      </c>
      <c r="F223" s="134">
        <v>8</v>
      </c>
      <c r="G223" s="135" t="s">
        <v>129</v>
      </c>
      <c r="H223" s="171" t="str">
        <f>IFERROR((Table20[[#This Row],[_202320]]-Table20[[#This Row],[_201920]])/Table20[[#This Row],[_201920]]*1,"")</f>
        <v/>
      </c>
    </row>
    <row r="224" spans="1:8" ht="28.5">
      <c r="A224" s="132">
        <v>128577</v>
      </c>
      <c r="B224" s="134" t="s">
        <v>1166</v>
      </c>
      <c r="C224" s="134">
        <v>27</v>
      </c>
      <c r="D224" s="134">
        <v>14</v>
      </c>
      <c r="E224" s="134">
        <v>14</v>
      </c>
      <c r="F224" s="134">
        <v>20</v>
      </c>
      <c r="G224" s="135" t="s">
        <v>129</v>
      </c>
      <c r="H224" s="171" t="str">
        <f>IFERROR((Table20[[#This Row],[_202320]]-Table20[[#This Row],[_201920]])/Table20[[#This Row],[_201920]]*1,"")</f>
        <v/>
      </c>
    </row>
    <row r="225" spans="1:8" ht="28.5">
      <c r="A225" s="132">
        <v>128577</v>
      </c>
      <c r="B225" s="134" t="s">
        <v>1167</v>
      </c>
      <c r="C225" s="134" t="s">
        <v>129</v>
      </c>
      <c r="D225" s="134" t="s">
        <v>129</v>
      </c>
      <c r="E225" s="134" t="s">
        <v>129</v>
      </c>
      <c r="F225" s="134" t="s">
        <v>129</v>
      </c>
      <c r="G225" s="135" t="s">
        <v>129</v>
      </c>
      <c r="H225" s="171" t="str">
        <f>IFERROR((Table20[[#This Row],[_202320]]-Table20[[#This Row],[_201920]])/Table20[[#This Row],[_201920]]*1,"")</f>
        <v/>
      </c>
    </row>
    <row r="226" spans="1:8">
      <c r="A226" s="132">
        <v>128577</v>
      </c>
      <c r="B226" s="134" t="s">
        <v>1146</v>
      </c>
      <c r="C226" s="134">
        <v>53</v>
      </c>
      <c r="D226" s="134">
        <v>21</v>
      </c>
      <c r="E226" s="134">
        <v>21</v>
      </c>
      <c r="F226" s="134">
        <v>28</v>
      </c>
      <c r="G226" s="135" t="s">
        <v>129</v>
      </c>
      <c r="H226" s="171" t="str">
        <f>IFERROR((Table20[[#This Row],[_202320]]-Table20[[#This Row],[_201920]])/Table20[[#This Row],[_201920]]*1,"")</f>
        <v/>
      </c>
    </row>
    <row r="227" spans="1:8" ht="28.5">
      <c r="A227" s="132">
        <v>128577</v>
      </c>
      <c r="B227" s="134" t="s">
        <v>1147</v>
      </c>
      <c r="C227" s="134">
        <v>4</v>
      </c>
      <c r="D227" s="134">
        <v>4</v>
      </c>
      <c r="E227" s="134">
        <v>0</v>
      </c>
      <c r="F227" s="134">
        <v>0</v>
      </c>
      <c r="G227" s="135" t="s">
        <v>129</v>
      </c>
      <c r="H227" s="171" t="str">
        <f>IFERROR((Table20[[#This Row],[_202320]]-Table20[[#This Row],[_201920]])/Table20[[#This Row],[_201920]]*1,"")</f>
        <v/>
      </c>
    </row>
    <row r="228" spans="1:8" ht="28.5">
      <c r="A228" s="132">
        <v>128577</v>
      </c>
      <c r="B228" s="134" t="s">
        <v>1148</v>
      </c>
      <c r="C228" s="134">
        <v>27</v>
      </c>
      <c r="D228" s="134">
        <v>34</v>
      </c>
      <c r="E228" s="134">
        <v>24</v>
      </c>
      <c r="F228" s="134">
        <v>23</v>
      </c>
      <c r="G228" s="135" t="s">
        <v>129</v>
      </c>
      <c r="H228" s="171" t="str">
        <f>IFERROR((Table20[[#This Row],[_202320]]-Table20[[#This Row],[_201920]])/Table20[[#This Row],[_201920]]*1,"")</f>
        <v/>
      </c>
    </row>
    <row r="229" spans="1:8" ht="28.5">
      <c r="A229" s="132">
        <v>128577</v>
      </c>
      <c r="B229" s="134" t="s">
        <v>1149</v>
      </c>
      <c r="C229" s="134">
        <v>68</v>
      </c>
      <c r="D229" s="134">
        <v>70</v>
      </c>
      <c r="E229" s="134">
        <v>60</v>
      </c>
      <c r="F229" s="134">
        <v>54</v>
      </c>
      <c r="G229" s="135" t="s">
        <v>129</v>
      </c>
      <c r="H229" s="171" t="str">
        <f>IFERROR((Table20[[#This Row],[_202320]]-Table20[[#This Row],[_201920]])/Table20[[#This Row],[_201920]]*1,"")</f>
        <v/>
      </c>
    </row>
    <row r="230" spans="1:8" ht="28.5">
      <c r="A230" s="132">
        <v>128577</v>
      </c>
      <c r="B230" s="134" t="s">
        <v>1150</v>
      </c>
      <c r="C230" s="134">
        <v>99</v>
      </c>
      <c r="D230" s="134">
        <v>108</v>
      </c>
      <c r="E230" s="134">
        <v>84</v>
      </c>
      <c r="F230" s="134">
        <v>77</v>
      </c>
      <c r="G230" s="135" t="s">
        <v>129</v>
      </c>
      <c r="H230" s="171" t="str">
        <f>IFERROR((Table20[[#This Row],[_202320]]-Table20[[#This Row],[_201920]])/Table20[[#This Row],[_201920]]*1,"")</f>
        <v/>
      </c>
    </row>
    <row r="231" spans="1:8">
      <c r="A231" s="132">
        <v>128577</v>
      </c>
      <c r="B231" s="134" t="s">
        <v>1151</v>
      </c>
      <c r="C231" s="134">
        <v>35</v>
      </c>
      <c r="D231" s="134">
        <v>16</v>
      </c>
      <c r="E231" s="134">
        <v>20</v>
      </c>
      <c r="F231" s="134">
        <v>27</v>
      </c>
      <c r="G231" s="135" t="s">
        <v>129</v>
      </c>
      <c r="H231" s="171" t="str">
        <f>IFERROR((Table20[[#This Row],[_202320]]-Table20[[#This Row],[_201920]])/Table20[[#This Row],[_201920]]*1,"")</f>
        <v/>
      </c>
    </row>
    <row r="232" spans="1:8" ht="28.5">
      <c r="A232" s="132">
        <v>128577</v>
      </c>
      <c r="B232" s="134" t="s">
        <v>1152</v>
      </c>
      <c r="C232" s="134">
        <v>20</v>
      </c>
      <c r="D232" s="134">
        <v>29</v>
      </c>
      <c r="E232" s="134">
        <v>23</v>
      </c>
      <c r="F232" s="134">
        <v>22</v>
      </c>
      <c r="G232" s="135" t="s">
        <v>129</v>
      </c>
      <c r="H232" s="171" t="str">
        <f>IFERROR((Table20[[#This Row],[_202320]]-Table20[[#This Row],[_201920]])/Table20[[#This Row],[_201920]]*1,"")</f>
        <v/>
      </c>
    </row>
    <row r="233" spans="1:8" ht="28.5">
      <c r="A233" s="132">
        <v>128577</v>
      </c>
      <c r="B233" s="134" t="s">
        <v>1153</v>
      </c>
      <c r="C233" s="134">
        <v>3</v>
      </c>
      <c r="D233" s="134">
        <v>3</v>
      </c>
      <c r="E233" s="134">
        <v>0</v>
      </c>
      <c r="F233" s="134">
        <v>0</v>
      </c>
      <c r="G233" s="135" t="s">
        <v>129</v>
      </c>
      <c r="H233" s="171" t="str">
        <f>IFERROR((Table20[[#This Row],[_202320]]-Table20[[#This Row],[_201920]])/Table20[[#This Row],[_201920]]*1,"")</f>
        <v/>
      </c>
    </row>
    <row r="234" spans="1:8" ht="28.5">
      <c r="A234" s="132">
        <v>128577</v>
      </c>
      <c r="B234" s="134" t="s">
        <v>1154</v>
      </c>
      <c r="C234" s="134">
        <v>18</v>
      </c>
      <c r="D234" s="134">
        <v>26</v>
      </c>
      <c r="E234" s="134">
        <v>23</v>
      </c>
      <c r="F234" s="134">
        <v>22</v>
      </c>
      <c r="G234" s="135" t="s">
        <v>129</v>
      </c>
      <c r="H234" s="171" t="str">
        <f>IFERROR((Table20[[#This Row],[_202320]]-Table20[[#This Row],[_201920]])/Table20[[#This Row],[_201920]]*1,"")</f>
        <v/>
      </c>
    </row>
    <row r="235" spans="1:8" ht="28.5">
      <c r="A235" s="132">
        <v>128577</v>
      </c>
      <c r="B235" s="134" t="s">
        <v>1155</v>
      </c>
      <c r="C235" s="134">
        <v>45</v>
      </c>
      <c r="D235" s="134">
        <v>54</v>
      </c>
      <c r="E235" s="134">
        <v>57</v>
      </c>
      <c r="F235" s="134">
        <v>51</v>
      </c>
      <c r="G235" s="135" t="s">
        <v>129</v>
      </c>
      <c r="H235" s="171" t="str">
        <f>IFERROR((Table20[[#This Row],[_202320]]-Table20[[#This Row],[_201920]])/Table20[[#This Row],[_201920]]*1,"")</f>
        <v/>
      </c>
    </row>
    <row r="236" spans="1:8">
      <c r="A236" s="132">
        <v>129367</v>
      </c>
      <c r="B236" s="134" t="s">
        <v>1161</v>
      </c>
      <c r="C236" s="134">
        <v>660</v>
      </c>
      <c r="D236" s="134">
        <v>677</v>
      </c>
      <c r="E236" s="134">
        <v>574</v>
      </c>
      <c r="F236" s="134">
        <v>472</v>
      </c>
      <c r="G236" s="135" t="s">
        <v>129</v>
      </c>
      <c r="H236" s="171" t="str">
        <f>IFERROR((Table20[[#This Row],[_202320]]-Table20[[#This Row],[_201920]])/Table20[[#This Row],[_201920]]*1,"")</f>
        <v/>
      </c>
    </row>
    <row r="237" spans="1:8">
      <c r="A237" s="132">
        <v>129367</v>
      </c>
      <c r="B237" s="134" t="s">
        <v>1131</v>
      </c>
      <c r="C237" s="134">
        <v>0</v>
      </c>
      <c r="D237" s="134">
        <v>0</v>
      </c>
      <c r="E237" s="134">
        <v>0</v>
      </c>
      <c r="F237" s="134">
        <v>0</v>
      </c>
      <c r="G237" s="135" t="s">
        <v>129</v>
      </c>
      <c r="H237" s="171" t="str">
        <f>IFERROR((Table20[[#This Row],[_202320]]-Table20[[#This Row],[_201920]])/Table20[[#This Row],[_201920]]*1,"")</f>
        <v/>
      </c>
    </row>
    <row r="238" spans="1:8">
      <c r="A238" s="132">
        <v>129367</v>
      </c>
      <c r="B238" s="134" t="s">
        <v>1132</v>
      </c>
      <c r="C238" s="134">
        <v>660</v>
      </c>
      <c r="D238" s="134">
        <v>677</v>
      </c>
      <c r="E238" s="134">
        <v>574</v>
      </c>
      <c r="F238" s="134">
        <v>472</v>
      </c>
      <c r="G238" s="135" t="s">
        <v>129</v>
      </c>
      <c r="H238" s="171" t="str">
        <f>IFERROR((Table20[[#This Row],[_202320]]-Table20[[#This Row],[_201920]])/Table20[[#This Row],[_201920]]*1,"")</f>
        <v/>
      </c>
    </row>
    <row r="239" spans="1:8" ht="28.5">
      <c r="A239" s="132">
        <v>129367</v>
      </c>
      <c r="B239" s="134" t="s">
        <v>1133</v>
      </c>
      <c r="C239" s="134">
        <v>15</v>
      </c>
      <c r="D239" s="134">
        <v>8</v>
      </c>
      <c r="E239" s="134">
        <v>12</v>
      </c>
      <c r="F239" s="134">
        <v>2</v>
      </c>
      <c r="G239" s="135" t="s">
        <v>129</v>
      </c>
      <c r="H239" s="171" t="str">
        <f>IFERROR((Table20[[#This Row],[_202320]]-Table20[[#This Row],[_201920]])/Table20[[#This Row],[_201920]]*1,"")</f>
        <v/>
      </c>
    </row>
    <row r="240" spans="1:8" ht="28.5">
      <c r="A240" s="132">
        <v>129367</v>
      </c>
      <c r="B240" s="134" t="s">
        <v>1162</v>
      </c>
      <c r="C240" s="134">
        <v>43</v>
      </c>
      <c r="D240" s="134">
        <v>41</v>
      </c>
      <c r="E240" s="134">
        <v>25</v>
      </c>
      <c r="F240" s="134">
        <v>16</v>
      </c>
      <c r="G240" s="135" t="s">
        <v>129</v>
      </c>
      <c r="H240" s="171" t="str">
        <f>IFERROR((Table20[[#This Row],[_202320]]-Table20[[#This Row],[_201920]])/Table20[[#This Row],[_201920]]*1,"")</f>
        <v/>
      </c>
    </row>
    <row r="241" spans="1:8" ht="28.5">
      <c r="A241" s="132">
        <v>129367</v>
      </c>
      <c r="B241" s="134" t="s">
        <v>1163</v>
      </c>
      <c r="C241" s="134" t="s">
        <v>129</v>
      </c>
      <c r="D241" s="134" t="s">
        <v>129</v>
      </c>
      <c r="E241" s="134" t="s">
        <v>129</v>
      </c>
      <c r="F241" s="134" t="s">
        <v>129</v>
      </c>
      <c r="G241" s="135" t="s">
        <v>129</v>
      </c>
      <c r="H241" s="171" t="str">
        <f>IFERROR((Table20[[#This Row],[_202320]]-Table20[[#This Row],[_201920]])/Table20[[#This Row],[_201920]]*1,"")</f>
        <v/>
      </c>
    </row>
    <row r="242" spans="1:8">
      <c r="A242" s="132">
        <v>129367</v>
      </c>
      <c r="B242" s="134" t="s">
        <v>1136</v>
      </c>
      <c r="C242" s="134">
        <v>58</v>
      </c>
      <c r="D242" s="134">
        <v>49</v>
      </c>
      <c r="E242" s="134">
        <v>37</v>
      </c>
      <c r="F242" s="134">
        <v>18</v>
      </c>
      <c r="G242" s="135" t="s">
        <v>129</v>
      </c>
      <c r="H242" s="171" t="str">
        <f>IFERROR((Table20[[#This Row],[_202320]]-Table20[[#This Row],[_201920]])/Table20[[#This Row],[_201920]]*1,"")</f>
        <v/>
      </c>
    </row>
    <row r="243" spans="1:8">
      <c r="A243" s="132">
        <v>129367</v>
      </c>
      <c r="B243" s="134" t="s">
        <v>1137</v>
      </c>
      <c r="C243" s="134">
        <v>9</v>
      </c>
      <c r="D243" s="134">
        <v>7</v>
      </c>
      <c r="E243" s="134">
        <v>6</v>
      </c>
      <c r="F243" s="134">
        <v>4</v>
      </c>
      <c r="G243" s="135" t="s">
        <v>129</v>
      </c>
      <c r="H243" s="171" t="str">
        <f>IFERROR((Table20[[#This Row],[_202320]]-Table20[[#This Row],[_201920]])/Table20[[#This Row],[_201920]]*1,"")</f>
        <v/>
      </c>
    </row>
    <row r="244" spans="1:8" ht="28.5">
      <c r="A244" s="132">
        <v>129367</v>
      </c>
      <c r="B244" s="134" t="s">
        <v>1138</v>
      </c>
      <c r="C244" s="134">
        <v>15</v>
      </c>
      <c r="D244" s="134">
        <v>8</v>
      </c>
      <c r="E244" s="134">
        <v>15</v>
      </c>
      <c r="F244" s="134">
        <v>3</v>
      </c>
      <c r="G244" s="135" t="s">
        <v>129</v>
      </c>
      <c r="H244" s="171" t="str">
        <f>IFERROR((Table20[[#This Row],[_202320]]-Table20[[#This Row],[_201920]])/Table20[[#This Row],[_201920]]*1,"")</f>
        <v/>
      </c>
    </row>
    <row r="245" spans="1:8" ht="28.5">
      <c r="A245" s="132">
        <v>129367</v>
      </c>
      <c r="B245" s="134" t="s">
        <v>1164</v>
      </c>
      <c r="C245" s="134">
        <v>79</v>
      </c>
      <c r="D245" s="134">
        <v>41</v>
      </c>
      <c r="E245" s="134">
        <v>54</v>
      </c>
      <c r="F245" s="134">
        <v>46</v>
      </c>
      <c r="G245" s="135" t="s">
        <v>129</v>
      </c>
      <c r="H245" s="171" t="str">
        <f>IFERROR((Table20[[#This Row],[_202320]]-Table20[[#This Row],[_201920]])/Table20[[#This Row],[_201920]]*1,"")</f>
        <v/>
      </c>
    </row>
    <row r="246" spans="1:8" ht="28.5">
      <c r="A246" s="132">
        <v>129367</v>
      </c>
      <c r="B246" s="134" t="s">
        <v>1165</v>
      </c>
      <c r="C246" s="134" t="s">
        <v>129</v>
      </c>
      <c r="D246" s="134" t="s">
        <v>129</v>
      </c>
      <c r="E246" s="134" t="s">
        <v>129</v>
      </c>
      <c r="F246" s="134" t="s">
        <v>129</v>
      </c>
      <c r="G246" s="135" t="s">
        <v>129</v>
      </c>
      <c r="H246" s="171" t="str">
        <f>IFERROR((Table20[[#This Row],[_202320]]-Table20[[#This Row],[_201920]])/Table20[[#This Row],[_201920]]*1,"")</f>
        <v/>
      </c>
    </row>
    <row r="247" spans="1:8">
      <c r="A247" s="132">
        <v>129367</v>
      </c>
      <c r="B247" s="134" t="s">
        <v>1141</v>
      </c>
      <c r="C247" s="134">
        <v>94</v>
      </c>
      <c r="D247" s="134">
        <v>49</v>
      </c>
      <c r="E247" s="134">
        <v>69</v>
      </c>
      <c r="F247" s="134">
        <v>49</v>
      </c>
      <c r="G247" s="135" t="s">
        <v>129</v>
      </c>
      <c r="H247" s="171" t="str">
        <f>IFERROR((Table20[[#This Row],[_202320]]-Table20[[#This Row],[_201920]])/Table20[[#This Row],[_201920]]*1,"")</f>
        <v/>
      </c>
    </row>
    <row r="248" spans="1:8">
      <c r="A248" s="132">
        <v>129367</v>
      </c>
      <c r="B248" s="134" t="s">
        <v>1142</v>
      </c>
      <c r="C248" s="134">
        <v>14</v>
      </c>
      <c r="D248" s="134">
        <v>7</v>
      </c>
      <c r="E248" s="134">
        <v>12</v>
      </c>
      <c r="F248" s="134">
        <v>10</v>
      </c>
      <c r="G248" s="135" t="s">
        <v>129</v>
      </c>
      <c r="H248" s="171" t="str">
        <f>IFERROR((Table20[[#This Row],[_202320]]-Table20[[#This Row],[_201920]])/Table20[[#This Row],[_201920]]*1,"")</f>
        <v/>
      </c>
    </row>
    <row r="249" spans="1:8" ht="28.5">
      <c r="A249" s="132">
        <v>129367</v>
      </c>
      <c r="B249" s="134" t="s">
        <v>1143</v>
      </c>
      <c r="C249" s="134">
        <v>15</v>
      </c>
      <c r="D249" s="134">
        <v>8</v>
      </c>
      <c r="E249" s="134">
        <v>15</v>
      </c>
      <c r="F249" s="134">
        <v>3</v>
      </c>
      <c r="G249" s="135" t="s">
        <v>129</v>
      </c>
      <c r="H249" s="171" t="str">
        <f>IFERROR((Table20[[#This Row],[_202320]]-Table20[[#This Row],[_201920]])/Table20[[#This Row],[_201920]]*1,"")</f>
        <v/>
      </c>
    </row>
    <row r="250" spans="1:8" ht="28.5">
      <c r="A250" s="132">
        <v>129367</v>
      </c>
      <c r="B250" s="134" t="s">
        <v>1166</v>
      </c>
      <c r="C250" s="134">
        <v>90</v>
      </c>
      <c r="D250" s="134">
        <v>87</v>
      </c>
      <c r="E250" s="134">
        <v>60</v>
      </c>
      <c r="F250" s="134">
        <v>59</v>
      </c>
      <c r="G250" s="135" t="s">
        <v>129</v>
      </c>
      <c r="H250" s="171" t="str">
        <f>IFERROR((Table20[[#This Row],[_202320]]-Table20[[#This Row],[_201920]])/Table20[[#This Row],[_201920]]*1,"")</f>
        <v/>
      </c>
    </row>
    <row r="251" spans="1:8" ht="28.5">
      <c r="A251" s="132">
        <v>129367</v>
      </c>
      <c r="B251" s="134" t="s">
        <v>1167</v>
      </c>
      <c r="C251" s="134" t="s">
        <v>129</v>
      </c>
      <c r="D251" s="134" t="s">
        <v>129</v>
      </c>
      <c r="E251" s="134" t="s">
        <v>129</v>
      </c>
      <c r="F251" s="134" t="s">
        <v>129</v>
      </c>
      <c r="G251" s="135" t="s">
        <v>129</v>
      </c>
      <c r="H251" s="171" t="str">
        <f>IFERROR((Table20[[#This Row],[_202320]]-Table20[[#This Row],[_201920]])/Table20[[#This Row],[_201920]]*1,"")</f>
        <v/>
      </c>
    </row>
    <row r="252" spans="1:8">
      <c r="A252" s="132">
        <v>129367</v>
      </c>
      <c r="B252" s="134" t="s">
        <v>1146</v>
      </c>
      <c r="C252" s="134">
        <v>105</v>
      </c>
      <c r="D252" s="134">
        <v>95</v>
      </c>
      <c r="E252" s="134">
        <v>75</v>
      </c>
      <c r="F252" s="134">
        <v>62</v>
      </c>
      <c r="G252" s="135" t="s">
        <v>129</v>
      </c>
      <c r="H252" s="171" t="str">
        <f>IFERROR((Table20[[#This Row],[_202320]]-Table20[[#This Row],[_201920]])/Table20[[#This Row],[_201920]]*1,"")</f>
        <v/>
      </c>
    </row>
    <row r="253" spans="1:8" ht="28.5">
      <c r="A253" s="132">
        <v>129367</v>
      </c>
      <c r="B253" s="134" t="s">
        <v>1147</v>
      </c>
      <c r="C253" s="134">
        <v>43</v>
      </c>
      <c r="D253" s="134">
        <v>25</v>
      </c>
      <c r="E253" s="134">
        <v>20</v>
      </c>
      <c r="F253" s="134">
        <v>0</v>
      </c>
      <c r="G253" s="135" t="s">
        <v>129</v>
      </c>
      <c r="H253" s="171" t="str">
        <f>IFERROR((Table20[[#This Row],[_202320]]-Table20[[#This Row],[_201920]])/Table20[[#This Row],[_201920]]*1,"")</f>
        <v/>
      </c>
    </row>
    <row r="254" spans="1:8" ht="28.5">
      <c r="A254" s="132">
        <v>129367</v>
      </c>
      <c r="B254" s="134" t="s">
        <v>1148</v>
      </c>
      <c r="C254" s="134">
        <v>174</v>
      </c>
      <c r="D254" s="134">
        <v>183</v>
      </c>
      <c r="E254" s="134">
        <v>149</v>
      </c>
      <c r="F254" s="134">
        <v>103</v>
      </c>
      <c r="G254" s="135" t="s">
        <v>129</v>
      </c>
      <c r="H254" s="171" t="str">
        <f>IFERROR((Table20[[#This Row],[_202320]]-Table20[[#This Row],[_201920]])/Table20[[#This Row],[_201920]]*1,"")</f>
        <v/>
      </c>
    </row>
    <row r="255" spans="1:8" ht="28.5">
      <c r="A255" s="132">
        <v>129367</v>
      </c>
      <c r="B255" s="134" t="s">
        <v>1149</v>
      </c>
      <c r="C255" s="134">
        <v>338</v>
      </c>
      <c r="D255" s="134">
        <v>374</v>
      </c>
      <c r="E255" s="134">
        <v>330</v>
      </c>
      <c r="F255" s="134">
        <v>307</v>
      </c>
      <c r="G255" s="135" t="s">
        <v>129</v>
      </c>
      <c r="H255" s="171" t="str">
        <f>IFERROR((Table20[[#This Row],[_202320]]-Table20[[#This Row],[_201920]])/Table20[[#This Row],[_201920]]*1,"")</f>
        <v/>
      </c>
    </row>
    <row r="256" spans="1:8" ht="28.5">
      <c r="A256" s="132">
        <v>129367</v>
      </c>
      <c r="B256" s="134" t="s">
        <v>1150</v>
      </c>
      <c r="C256" s="134">
        <v>555</v>
      </c>
      <c r="D256" s="134">
        <v>582</v>
      </c>
      <c r="E256" s="134">
        <v>499</v>
      </c>
      <c r="F256" s="134">
        <v>410</v>
      </c>
      <c r="G256" s="135" t="s">
        <v>129</v>
      </c>
      <c r="H256" s="171" t="str">
        <f>IFERROR((Table20[[#This Row],[_202320]]-Table20[[#This Row],[_201920]])/Table20[[#This Row],[_201920]]*1,"")</f>
        <v/>
      </c>
    </row>
    <row r="257" spans="1:8">
      <c r="A257" s="132">
        <v>129367</v>
      </c>
      <c r="B257" s="134" t="s">
        <v>1151</v>
      </c>
      <c r="C257" s="134">
        <v>16</v>
      </c>
      <c r="D257" s="134">
        <v>14</v>
      </c>
      <c r="E257" s="134">
        <v>13</v>
      </c>
      <c r="F257" s="134">
        <v>13</v>
      </c>
      <c r="G257" s="135" t="s">
        <v>129</v>
      </c>
      <c r="H257" s="171" t="str">
        <f>IFERROR((Table20[[#This Row],[_202320]]-Table20[[#This Row],[_201920]])/Table20[[#This Row],[_201920]]*1,"")</f>
        <v/>
      </c>
    </row>
    <row r="258" spans="1:8" ht="28.5">
      <c r="A258" s="132">
        <v>129367</v>
      </c>
      <c r="B258" s="134" t="s">
        <v>1152</v>
      </c>
      <c r="C258" s="134">
        <v>33</v>
      </c>
      <c r="D258" s="134">
        <v>31</v>
      </c>
      <c r="E258" s="134">
        <v>29</v>
      </c>
      <c r="F258" s="134">
        <v>22</v>
      </c>
      <c r="G258" s="135" t="s">
        <v>129</v>
      </c>
      <c r="H258" s="171" t="str">
        <f>IFERROR((Table20[[#This Row],[_202320]]-Table20[[#This Row],[_201920]])/Table20[[#This Row],[_201920]]*1,"")</f>
        <v/>
      </c>
    </row>
    <row r="259" spans="1:8" ht="28.5">
      <c r="A259" s="132">
        <v>129367</v>
      </c>
      <c r="B259" s="134" t="s">
        <v>1153</v>
      </c>
      <c r="C259" s="134">
        <v>7</v>
      </c>
      <c r="D259" s="134">
        <v>4</v>
      </c>
      <c r="E259" s="134">
        <v>3</v>
      </c>
      <c r="F259" s="134">
        <v>0</v>
      </c>
      <c r="G259" s="135" t="s">
        <v>129</v>
      </c>
      <c r="H259" s="171" t="str">
        <f>IFERROR((Table20[[#This Row],[_202320]]-Table20[[#This Row],[_201920]])/Table20[[#This Row],[_201920]]*1,"")</f>
        <v/>
      </c>
    </row>
    <row r="260" spans="1:8" ht="28.5">
      <c r="A260" s="132">
        <v>129367</v>
      </c>
      <c r="B260" s="134" t="s">
        <v>1154</v>
      </c>
      <c r="C260" s="134">
        <v>26</v>
      </c>
      <c r="D260" s="134">
        <v>27</v>
      </c>
      <c r="E260" s="134">
        <v>26</v>
      </c>
      <c r="F260" s="134">
        <v>22</v>
      </c>
      <c r="G260" s="135" t="s">
        <v>129</v>
      </c>
      <c r="H260" s="171" t="str">
        <f>IFERROR((Table20[[#This Row],[_202320]]-Table20[[#This Row],[_201920]])/Table20[[#This Row],[_201920]]*1,"")</f>
        <v/>
      </c>
    </row>
    <row r="261" spans="1:8" ht="28.5">
      <c r="A261" s="132">
        <v>129367</v>
      </c>
      <c r="B261" s="134" t="s">
        <v>1155</v>
      </c>
      <c r="C261" s="134">
        <v>51</v>
      </c>
      <c r="D261" s="134">
        <v>55</v>
      </c>
      <c r="E261" s="134">
        <v>57</v>
      </c>
      <c r="F261" s="134">
        <v>65</v>
      </c>
      <c r="G261" s="135" t="s">
        <v>129</v>
      </c>
      <c r="H261" s="171" t="str">
        <f>IFERROR((Table20[[#This Row],[_202320]]-Table20[[#This Row],[_201920]])/Table20[[#This Row],[_201920]]*1,"")</f>
        <v/>
      </c>
    </row>
    <row r="262" spans="1:8">
      <c r="A262" s="132">
        <v>129543</v>
      </c>
      <c r="B262" s="134" t="s">
        <v>1161</v>
      </c>
      <c r="C262" s="134">
        <v>899</v>
      </c>
      <c r="D262" s="134">
        <v>776</v>
      </c>
      <c r="E262" s="134">
        <v>724</v>
      </c>
      <c r="F262" s="134">
        <v>587</v>
      </c>
      <c r="G262" s="135" t="s">
        <v>129</v>
      </c>
      <c r="H262" s="171" t="str">
        <f>IFERROR((Table20[[#This Row],[_202320]]-Table20[[#This Row],[_201920]])/Table20[[#This Row],[_201920]]*1,"")</f>
        <v/>
      </c>
    </row>
    <row r="263" spans="1:8">
      <c r="A263" s="132">
        <v>129543</v>
      </c>
      <c r="B263" s="134" t="s">
        <v>1131</v>
      </c>
      <c r="C263" s="134">
        <v>0</v>
      </c>
      <c r="D263" s="134">
        <v>0</v>
      </c>
      <c r="E263" s="134">
        <v>0</v>
      </c>
      <c r="F263" s="134">
        <v>0</v>
      </c>
      <c r="G263" s="135" t="s">
        <v>129</v>
      </c>
      <c r="H263" s="171" t="str">
        <f>IFERROR((Table20[[#This Row],[_202320]]-Table20[[#This Row],[_201920]])/Table20[[#This Row],[_201920]]*1,"")</f>
        <v/>
      </c>
    </row>
    <row r="264" spans="1:8">
      <c r="A264" s="132">
        <v>129543</v>
      </c>
      <c r="B264" s="134" t="s">
        <v>1132</v>
      </c>
      <c r="C264" s="134">
        <v>899</v>
      </c>
      <c r="D264" s="134">
        <v>776</v>
      </c>
      <c r="E264" s="134">
        <v>724</v>
      </c>
      <c r="F264" s="134">
        <v>587</v>
      </c>
      <c r="G264" s="135" t="s">
        <v>129</v>
      </c>
      <c r="H264" s="171" t="str">
        <f>IFERROR((Table20[[#This Row],[_202320]]-Table20[[#This Row],[_201920]])/Table20[[#This Row],[_201920]]*1,"")</f>
        <v/>
      </c>
    </row>
    <row r="265" spans="1:8" ht="28.5">
      <c r="A265" s="132">
        <v>129543</v>
      </c>
      <c r="B265" s="134" t="s">
        <v>1133</v>
      </c>
      <c r="C265" s="134">
        <v>3</v>
      </c>
      <c r="D265" s="134">
        <v>9</v>
      </c>
      <c r="E265" s="134">
        <v>2</v>
      </c>
      <c r="F265" s="134">
        <v>5</v>
      </c>
      <c r="G265" s="135" t="s">
        <v>129</v>
      </c>
      <c r="H265" s="171" t="str">
        <f>IFERROR((Table20[[#This Row],[_202320]]-Table20[[#This Row],[_201920]])/Table20[[#This Row],[_201920]]*1,"")</f>
        <v/>
      </c>
    </row>
    <row r="266" spans="1:8" ht="28.5">
      <c r="A266" s="132">
        <v>129543</v>
      </c>
      <c r="B266" s="134" t="s">
        <v>1162</v>
      </c>
      <c r="C266" s="134">
        <v>38</v>
      </c>
      <c r="D266" s="134">
        <v>31</v>
      </c>
      <c r="E266" s="134">
        <v>54</v>
      </c>
      <c r="F266" s="134">
        <v>41</v>
      </c>
      <c r="G266" s="135" t="s">
        <v>129</v>
      </c>
      <c r="H266" s="171" t="str">
        <f>IFERROR((Table20[[#This Row],[_202320]]-Table20[[#This Row],[_201920]])/Table20[[#This Row],[_201920]]*1,"")</f>
        <v/>
      </c>
    </row>
    <row r="267" spans="1:8" ht="28.5">
      <c r="A267" s="132">
        <v>129543</v>
      </c>
      <c r="B267" s="134" t="s">
        <v>1163</v>
      </c>
      <c r="C267" s="134" t="s">
        <v>129</v>
      </c>
      <c r="D267" s="134" t="s">
        <v>129</v>
      </c>
      <c r="E267" s="134" t="s">
        <v>129</v>
      </c>
      <c r="F267" s="134" t="s">
        <v>129</v>
      </c>
      <c r="G267" s="135" t="s">
        <v>129</v>
      </c>
      <c r="H267" s="171" t="str">
        <f>IFERROR((Table20[[#This Row],[_202320]]-Table20[[#This Row],[_201920]])/Table20[[#This Row],[_201920]]*1,"")</f>
        <v/>
      </c>
    </row>
    <row r="268" spans="1:8">
      <c r="A268" s="132">
        <v>129543</v>
      </c>
      <c r="B268" s="134" t="s">
        <v>1136</v>
      </c>
      <c r="C268" s="134">
        <v>41</v>
      </c>
      <c r="D268" s="134">
        <v>40</v>
      </c>
      <c r="E268" s="134">
        <v>56</v>
      </c>
      <c r="F268" s="134">
        <v>46</v>
      </c>
      <c r="G268" s="135" t="s">
        <v>129</v>
      </c>
      <c r="H268" s="171" t="str">
        <f>IFERROR((Table20[[#This Row],[_202320]]-Table20[[#This Row],[_201920]])/Table20[[#This Row],[_201920]]*1,"")</f>
        <v/>
      </c>
    </row>
    <row r="269" spans="1:8">
      <c r="A269" s="132">
        <v>129543</v>
      </c>
      <c r="B269" s="134" t="s">
        <v>1137</v>
      </c>
      <c r="C269" s="134">
        <v>5</v>
      </c>
      <c r="D269" s="134">
        <v>5</v>
      </c>
      <c r="E269" s="134">
        <v>8</v>
      </c>
      <c r="F269" s="134">
        <v>8</v>
      </c>
      <c r="G269" s="135" t="s">
        <v>129</v>
      </c>
      <c r="H269" s="171" t="str">
        <f>IFERROR((Table20[[#This Row],[_202320]]-Table20[[#This Row],[_201920]])/Table20[[#This Row],[_201920]]*1,"")</f>
        <v/>
      </c>
    </row>
    <row r="270" spans="1:8" ht="28.5">
      <c r="A270" s="132">
        <v>129543</v>
      </c>
      <c r="B270" s="134" t="s">
        <v>1138</v>
      </c>
      <c r="C270" s="134">
        <v>4</v>
      </c>
      <c r="D270" s="134">
        <v>12</v>
      </c>
      <c r="E270" s="134">
        <v>4</v>
      </c>
      <c r="F270" s="134">
        <v>4</v>
      </c>
      <c r="G270" s="135" t="s">
        <v>129</v>
      </c>
      <c r="H270" s="171" t="str">
        <f>IFERROR((Table20[[#This Row],[_202320]]-Table20[[#This Row],[_201920]])/Table20[[#This Row],[_201920]]*1,"")</f>
        <v/>
      </c>
    </row>
    <row r="271" spans="1:8" ht="28.5">
      <c r="A271" s="132">
        <v>129543</v>
      </c>
      <c r="B271" s="134" t="s">
        <v>1164</v>
      </c>
      <c r="C271" s="134">
        <v>82</v>
      </c>
      <c r="D271" s="134">
        <v>59</v>
      </c>
      <c r="E271" s="134">
        <v>87</v>
      </c>
      <c r="F271" s="134">
        <v>64</v>
      </c>
      <c r="G271" s="135" t="s">
        <v>129</v>
      </c>
      <c r="H271" s="171" t="str">
        <f>IFERROR((Table20[[#This Row],[_202320]]-Table20[[#This Row],[_201920]])/Table20[[#This Row],[_201920]]*1,"")</f>
        <v/>
      </c>
    </row>
    <row r="272" spans="1:8" ht="28.5">
      <c r="A272" s="132">
        <v>129543</v>
      </c>
      <c r="B272" s="134" t="s">
        <v>1165</v>
      </c>
      <c r="C272" s="134" t="s">
        <v>129</v>
      </c>
      <c r="D272" s="134" t="s">
        <v>129</v>
      </c>
      <c r="E272" s="134" t="s">
        <v>129</v>
      </c>
      <c r="F272" s="134" t="s">
        <v>129</v>
      </c>
      <c r="G272" s="135" t="s">
        <v>129</v>
      </c>
      <c r="H272" s="171" t="str">
        <f>IFERROR((Table20[[#This Row],[_202320]]-Table20[[#This Row],[_201920]])/Table20[[#This Row],[_201920]]*1,"")</f>
        <v/>
      </c>
    </row>
    <row r="273" spans="1:8">
      <c r="A273" s="132">
        <v>129543</v>
      </c>
      <c r="B273" s="134" t="s">
        <v>1141</v>
      </c>
      <c r="C273" s="134">
        <v>86</v>
      </c>
      <c r="D273" s="134">
        <v>71</v>
      </c>
      <c r="E273" s="134">
        <v>91</v>
      </c>
      <c r="F273" s="134">
        <v>68</v>
      </c>
      <c r="G273" s="135" t="s">
        <v>129</v>
      </c>
      <c r="H273" s="171" t="str">
        <f>IFERROR((Table20[[#This Row],[_202320]]-Table20[[#This Row],[_201920]])/Table20[[#This Row],[_201920]]*1,"")</f>
        <v/>
      </c>
    </row>
    <row r="274" spans="1:8">
      <c r="A274" s="132">
        <v>129543</v>
      </c>
      <c r="B274" s="134" t="s">
        <v>1142</v>
      </c>
      <c r="C274" s="134">
        <v>10</v>
      </c>
      <c r="D274" s="134">
        <v>9</v>
      </c>
      <c r="E274" s="134">
        <v>13</v>
      </c>
      <c r="F274" s="134">
        <v>12</v>
      </c>
      <c r="G274" s="135" t="s">
        <v>129</v>
      </c>
      <c r="H274" s="171" t="str">
        <f>IFERROR((Table20[[#This Row],[_202320]]-Table20[[#This Row],[_201920]])/Table20[[#This Row],[_201920]]*1,"")</f>
        <v/>
      </c>
    </row>
    <row r="275" spans="1:8" ht="28.5">
      <c r="A275" s="132">
        <v>129543</v>
      </c>
      <c r="B275" s="134" t="s">
        <v>1143</v>
      </c>
      <c r="C275" s="134">
        <v>9</v>
      </c>
      <c r="D275" s="134">
        <v>14</v>
      </c>
      <c r="E275" s="134">
        <v>4</v>
      </c>
      <c r="F275" s="134">
        <v>7</v>
      </c>
      <c r="G275" s="135" t="s">
        <v>129</v>
      </c>
      <c r="H275" s="171" t="str">
        <f>IFERROR((Table20[[#This Row],[_202320]]-Table20[[#This Row],[_201920]])/Table20[[#This Row],[_201920]]*1,"")</f>
        <v/>
      </c>
    </row>
    <row r="276" spans="1:8" ht="28.5">
      <c r="A276" s="132">
        <v>129543</v>
      </c>
      <c r="B276" s="134" t="s">
        <v>1166</v>
      </c>
      <c r="C276" s="134">
        <v>105</v>
      </c>
      <c r="D276" s="134">
        <v>70</v>
      </c>
      <c r="E276" s="134">
        <v>100</v>
      </c>
      <c r="F276" s="134">
        <v>75</v>
      </c>
      <c r="G276" s="135" t="s">
        <v>129</v>
      </c>
      <c r="H276" s="171" t="str">
        <f>IFERROR((Table20[[#This Row],[_202320]]-Table20[[#This Row],[_201920]])/Table20[[#This Row],[_201920]]*1,"")</f>
        <v/>
      </c>
    </row>
    <row r="277" spans="1:8" ht="28.5">
      <c r="A277" s="132">
        <v>129543</v>
      </c>
      <c r="B277" s="134" t="s">
        <v>1167</v>
      </c>
      <c r="C277" s="134" t="s">
        <v>129</v>
      </c>
      <c r="D277" s="134" t="s">
        <v>129</v>
      </c>
      <c r="E277" s="134" t="s">
        <v>129</v>
      </c>
      <c r="F277" s="134" t="s">
        <v>129</v>
      </c>
      <c r="G277" s="135" t="s">
        <v>129</v>
      </c>
      <c r="H277" s="171" t="str">
        <f>IFERROR((Table20[[#This Row],[_202320]]-Table20[[#This Row],[_201920]])/Table20[[#This Row],[_201920]]*1,"")</f>
        <v/>
      </c>
    </row>
    <row r="278" spans="1:8">
      <c r="A278" s="132">
        <v>129543</v>
      </c>
      <c r="B278" s="134" t="s">
        <v>1146</v>
      </c>
      <c r="C278" s="134">
        <v>114</v>
      </c>
      <c r="D278" s="134">
        <v>84</v>
      </c>
      <c r="E278" s="134">
        <v>104</v>
      </c>
      <c r="F278" s="134">
        <v>82</v>
      </c>
      <c r="G278" s="135" t="s">
        <v>129</v>
      </c>
      <c r="H278" s="171" t="str">
        <f>IFERROR((Table20[[#This Row],[_202320]]-Table20[[#This Row],[_201920]])/Table20[[#This Row],[_201920]]*1,"")</f>
        <v/>
      </c>
    </row>
    <row r="279" spans="1:8" ht="28.5">
      <c r="A279" s="132">
        <v>129543</v>
      </c>
      <c r="B279" s="134" t="s">
        <v>1147</v>
      </c>
      <c r="C279" s="134">
        <v>54</v>
      </c>
      <c r="D279" s="134">
        <v>40</v>
      </c>
      <c r="E279" s="134">
        <v>36</v>
      </c>
      <c r="F279" s="134">
        <v>17</v>
      </c>
      <c r="G279" s="135" t="s">
        <v>129</v>
      </c>
      <c r="H279" s="171" t="str">
        <f>IFERROR((Table20[[#This Row],[_202320]]-Table20[[#This Row],[_201920]])/Table20[[#This Row],[_201920]]*1,"")</f>
        <v/>
      </c>
    </row>
    <row r="280" spans="1:8" ht="28.5">
      <c r="A280" s="132">
        <v>129543</v>
      </c>
      <c r="B280" s="134" t="s">
        <v>1148</v>
      </c>
      <c r="C280" s="134">
        <v>249</v>
      </c>
      <c r="D280" s="134">
        <v>195</v>
      </c>
      <c r="E280" s="134">
        <v>192</v>
      </c>
      <c r="F280" s="134">
        <v>99</v>
      </c>
      <c r="G280" s="135" t="s">
        <v>129</v>
      </c>
      <c r="H280" s="171" t="str">
        <f>IFERROR((Table20[[#This Row],[_202320]]-Table20[[#This Row],[_201920]])/Table20[[#This Row],[_201920]]*1,"")</f>
        <v/>
      </c>
    </row>
    <row r="281" spans="1:8" ht="28.5">
      <c r="A281" s="132">
        <v>129543</v>
      </c>
      <c r="B281" s="134" t="s">
        <v>1149</v>
      </c>
      <c r="C281" s="134">
        <v>482</v>
      </c>
      <c r="D281" s="134">
        <v>457</v>
      </c>
      <c r="E281" s="134">
        <v>392</v>
      </c>
      <c r="F281" s="134">
        <v>389</v>
      </c>
      <c r="G281" s="135" t="s">
        <v>129</v>
      </c>
      <c r="H281" s="171" t="str">
        <f>IFERROR((Table20[[#This Row],[_202320]]-Table20[[#This Row],[_201920]])/Table20[[#This Row],[_201920]]*1,"")</f>
        <v/>
      </c>
    </row>
    <row r="282" spans="1:8" ht="28.5">
      <c r="A282" s="132">
        <v>129543</v>
      </c>
      <c r="B282" s="134" t="s">
        <v>1150</v>
      </c>
      <c r="C282" s="134">
        <v>785</v>
      </c>
      <c r="D282" s="134">
        <v>692</v>
      </c>
      <c r="E282" s="134">
        <v>620</v>
      </c>
      <c r="F282" s="134">
        <v>505</v>
      </c>
      <c r="G282" s="135" t="s">
        <v>129</v>
      </c>
      <c r="H282" s="171" t="str">
        <f>IFERROR((Table20[[#This Row],[_202320]]-Table20[[#This Row],[_201920]])/Table20[[#This Row],[_201920]]*1,"")</f>
        <v/>
      </c>
    </row>
    <row r="283" spans="1:8">
      <c r="A283" s="132">
        <v>129543</v>
      </c>
      <c r="B283" s="134" t="s">
        <v>1151</v>
      </c>
      <c r="C283" s="134">
        <v>13</v>
      </c>
      <c r="D283" s="134">
        <v>11</v>
      </c>
      <c r="E283" s="134">
        <v>14</v>
      </c>
      <c r="F283" s="134">
        <v>14</v>
      </c>
      <c r="G283" s="135" t="s">
        <v>129</v>
      </c>
      <c r="H283" s="171" t="str">
        <f>IFERROR((Table20[[#This Row],[_202320]]-Table20[[#This Row],[_201920]])/Table20[[#This Row],[_201920]]*1,"")</f>
        <v/>
      </c>
    </row>
    <row r="284" spans="1:8" ht="28.5">
      <c r="A284" s="132">
        <v>129543</v>
      </c>
      <c r="B284" s="134" t="s">
        <v>1152</v>
      </c>
      <c r="C284" s="134">
        <v>34</v>
      </c>
      <c r="D284" s="134">
        <v>30</v>
      </c>
      <c r="E284" s="134">
        <v>31</v>
      </c>
      <c r="F284" s="134">
        <v>20</v>
      </c>
      <c r="G284" s="135" t="s">
        <v>129</v>
      </c>
      <c r="H284" s="171" t="str">
        <f>IFERROR((Table20[[#This Row],[_202320]]-Table20[[#This Row],[_201920]])/Table20[[#This Row],[_201920]]*1,"")</f>
        <v/>
      </c>
    </row>
    <row r="285" spans="1:8" ht="28.5">
      <c r="A285" s="132">
        <v>129543</v>
      </c>
      <c r="B285" s="134" t="s">
        <v>1153</v>
      </c>
      <c r="C285" s="134">
        <v>6</v>
      </c>
      <c r="D285" s="134">
        <v>5</v>
      </c>
      <c r="E285" s="134">
        <v>5</v>
      </c>
      <c r="F285" s="134">
        <v>3</v>
      </c>
      <c r="G285" s="135" t="s">
        <v>129</v>
      </c>
      <c r="H285" s="171" t="str">
        <f>IFERROR((Table20[[#This Row],[_202320]]-Table20[[#This Row],[_201920]])/Table20[[#This Row],[_201920]]*1,"")</f>
        <v/>
      </c>
    </row>
    <row r="286" spans="1:8" ht="28.5">
      <c r="A286" s="132">
        <v>129543</v>
      </c>
      <c r="B286" s="134" t="s">
        <v>1154</v>
      </c>
      <c r="C286" s="134">
        <v>28</v>
      </c>
      <c r="D286" s="134">
        <v>25</v>
      </c>
      <c r="E286" s="134">
        <v>27</v>
      </c>
      <c r="F286" s="134">
        <v>17</v>
      </c>
      <c r="G286" s="135" t="s">
        <v>129</v>
      </c>
      <c r="H286" s="171" t="str">
        <f>IFERROR((Table20[[#This Row],[_202320]]-Table20[[#This Row],[_201920]])/Table20[[#This Row],[_201920]]*1,"")</f>
        <v/>
      </c>
    </row>
    <row r="287" spans="1:8" ht="28.5">
      <c r="A287" s="132">
        <v>129543</v>
      </c>
      <c r="B287" s="134" t="s">
        <v>1155</v>
      </c>
      <c r="C287" s="134">
        <v>54</v>
      </c>
      <c r="D287" s="134">
        <v>59</v>
      </c>
      <c r="E287" s="134">
        <v>54</v>
      </c>
      <c r="F287" s="134">
        <v>66</v>
      </c>
      <c r="G287" s="135" t="s">
        <v>129</v>
      </c>
      <c r="H287" s="171" t="str">
        <f>IFERROR((Table20[[#This Row],[_202320]]-Table20[[#This Row],[_201920]])/Table20[[#This Row],[_201920]]*1,"")</f>
        <v/>
      </c>
    </row>
    <row r="288" spans="1:8">
      <c r="A288" s="132">
        <v>129695</v>
      </c>
      <c r="B288" s="134" t="s">
        <v>1161</v>
      </c>
      <c r="C288" s="134">
        <v>901</v>
      </c>
      <c r="D288" s="134">
        <v>1128</v>
      </c>
      <c r="E288" s="134">
        <v>923</v>
      </c>
      <c r="F288" s="134">
        <v>936</v>
      </c>
      <c r="G288" s="135" t="s">
        <v>129</v>
      </c>
      <c r="H288" s="171" t="str">
        <f>IFERROR((Table20[[#This Row],[_202320]]-Table20[[#This Row],[_201920]])/Table20[[#This Row],[_201920]]*1,"")</f>
        <v/>
      </c>
    </row>
    <row r="289" spans="1:8">
      <c r="A289" s="132">
        <v>129695</v>
      </c>
      <c r="B289" s="134" t="s">
        <v>1131</v>
      </c>
      <c r="C289" s="134">
        <v>0</v>
      </c>
      <c r="D289" s="134">
        <v>0</v>
      </c>
      <c r="E289" s="134">
        <v>0</v>
      </c>
      <c r="F289" s="134">
        <v>0</v>
      </c>
      <c r="G289" s="135" t="s">
        <v>129</v>
      </c>
      <c r="H289" s="171" t="str">
        <f>IFERROR((Table20[[#This Row],[_202320]]-Table20[[#This Row],[_201920]])/Table20[[#This Row],[_201920]]*1,"")</f>
        <v/>
      </c>
    </row>
    <row r="290" spans="1:8">
      <c r="A290" s="132">
        <v>129695</v>
      </c>
      <c r="B290" s="134" t="s">
        <v>1132</v>
      </c>
      <c r="C290" s="134">
        <v>901</v>
      </c>
      <c r="D290" s="134">
        <v>1128</v>
      </c>
      <c r="E290" s="134">
        <v>923</v>
      </c>
      <c r="F290" s="134">
        <v>936</v>
      </c>
      <c r="G290" s="135" t="s">
        <v>129</v>
      </c>
      <c r="H290" s="171" t="str">
        <f>IFERROR((Table20[[#This Row],[_202320]]-Table20[[#This Row],[_201920]])/Table20[[#This Row],[_201920]]*1,"")</f>
        <v/>
      </c>
    </row>
    <row r="291" spans="1:8" ht="28.5">
      <c r="A291" s="132">
        <v>129695</v>
      </c>
      <c r="B291" s="134" t="s">
        <v>1133</v>
      </c>
      <c r="C291" s="134">
        <v>8</v>
      </c>
      <c r="D291" s="134">
        <v>15</v>
      </c>
      <c r="E291" s="134">
        <v>12</v>
      </c>
      <c r="F291" s="134">
        <v>10</v>
      </c>
      <c r="G291" s="135" t="s">
        <v>129</v>
      </c>
      <c r="H291" s="171" t="str">
        <f>IFERROR((Table20[[#This Row],[_202320]]-Table20[[#This Row],[_201920]])/Table20[[#This Row],[_201920]]*1,"")</f>
        <v/>
      </c>
    </row>
    <row r="292" spans="1:8" ht="28.5">
      <c r="A292" s="132">
        <v>129695</v>
      </c>
      <c r="B292" s="134" t="s">
        <v>1162</v>
      </c>
      <c r="C292" s="134">
        <v>77</v>
      </c>
      <c r="D292" s="134">
        <v>80</v>
      </c>
      <c r="E292" s="134">
        <v>62</v>
      </c>
      <c r="F292" s="134">
        <v>75</v>
      </c>
      <c r="G292" s="135" t="s">
        <v>129</v>
      </c>
      <c r="H292" s="171" t="str">
        <f>IFERROR((Table20[[#This Row],[_202320]]-Table20[[#This Row],[_201920]])/Table20[[#This Row],[_201920]]*1,"")</f>
        <v/>
      </c>
    </row>
    <row r="293" spans="1:8" ht="28.5">
      <c r="A293" s="132">
        <v>129695</v>
      </c>
      <c r="B293" s="134" t="s">
        <v>1163</v>
      </c>
      <c r="C293" s="134" t="s">
        <v>129</v>
      </c>
      <c r="D293" s="134" t="s">
        <v>129</v>
      </c>
      <c r="E293" s="134" t="s">
        <v>129</v>
      </c>
      <c r="F293" s="134" t="s">
        <v>129</v>
      </c>
      <c r="G293" s="135" t="s">
        <v>129</v>
      </c>
      <c r="H293" s="171" t="str">
        <f>IFERROR((Table20[[#This Row],[_202320]]-Table20[[#This Row],[_201920]])/Table20[[#This Row],[_201920]]*1,"")</f>
        <v/>
      </c>
    </row>
    <row r="294" spans="1:8">
      <c r="A294" s="132">
        <v>129695</v>
      </c>
      <c r="B294" s="134" t="s">
        <v>1136</v>
      </c>
      <c r="C294" s="134">
        <v>85</v>
      </c>
      <c r="D294" s="134">
        <v>95</v>
      </c>
      <c r="E294" s="134">
        <v>74</v>
      </c>
      <c r="F294" s="134">
        <v>85</v>
      </c>
      <c r="G294" s="135" t="s">
        <v>129</v>
      </c>
      <c r="H294" s="171" t="str">
        <f>IFERROR((Table20[[#This Row],[_202320]]-Table20[[#This Row],[_201920]])/Table20[[#This Row],[_201920]]*1,"")</f>
        <v/>
      </c>
    </row>
    <row r="295" spans="1:8">
      <c r="A295" s="132">
        <v>129695</v>
      </c>
      <c r="B295" s="134" t="s">
        <v>1137</v>
      </c>
      <c r="C295" s="134">
        <v>9</v>
      </c>
      <c r="D295" s="134">
        <v>8</v>
      </c>
      <c r="E295" s="134">
        <v>8</v>
      </c>
      <c r="F295" s="134">
        <v>9</v>
      </c>
      <c r="G295" s="135" t="s">
        <v>129</v>
      </c>
      <c r="H295" s="171" t="str">
        <f>IFERROR((Table20[[#This Row],[_202320]]-Table20[[#This Row],[_201920]])/Table20[[#This Row],[_201920]]*1,"")</f>
        <v/>
      </c>
    </row>
    <row r="296" spans="1:8" ht="28.5">
      <c r="A296" s="132">
        <v>129695</v>
      </c>
      <c r="B296" s="134" t="s">
        <v>1138</v>
      </c>
      <c r="C296" s="134">
        <v>10</v>
      </c>
      <c r="D296" s="134">
        <v>16</v>
      </c>
      <c r="E296" s="134">
        <v>13</v>
      </c>
      <c r="F296" s="134">
        <v>10</v>
      </c>
      <c r="G296" s="135" t="s">
        <v>129</v>
      </c>
      <c r="H296" s="171" t="str">
        <f>IFERROR((Table20[[#This Row],[_202320]]-Table20[[#This Row],[_201920]])/Table20[[#This Row],[_201920]]*1,"")</f>
        <v/>
      </c>
    </row>
    <row r="297" spans="1:8" ht="28.5">
      <c r="A297" s="132">
        <v>129695</v>
      </c>
      <c r="B297" s="134" t="s">
        <v>1164</v>
      </c>
      <c r="C297" s="134">
        <v>132</v>
      </c>
      <c r="D297" s="134">
        <v>127</v>
      </c>
      <c r="E297" s="134">
        <v>108</v>
      </c>
      <c r="F297" s="134">
        <v>118</v>
      </c>
      <c r="G297" s="135" t="s">
        <v>129</v>
      </c>
      <c r="H297" s="171" t="str">
        <f>IFERROR((Table20[[#This Row],[_202320]]-Table20[[#This Row],[_201920]])/Table20[[#This Row],[_201920]]*1,"")</f>
        <v/>
      </c>
    </row>
    <row r="298" spans="1:8" ht="28.5">
      <c r="A298" s="132">
        <v>129695</v>
      </c>
      <c r="B298" s="134" t="s">
        <v>1165</v>
      </c>
      <c r="C298" s="134" t="s">
        <v>129</v>
      </c>
      <c r="D298" s="134" t="s">
        <v>129</v>
      </c>
      <c r="E298" s="134" t="s">
        <v>129</v>
      </c>
      <c r="F298" s="134" t="s">
        <v>129</v>
      </c>
      <c r="G298" s="135" t="s">
        <v>129</v>
      </c>
      <c r="H298" s="171" t="str">
        <f>IFERROR((Table20[[#This Row],[_202320]]-Table20[[#This Row],[_201920]])/Table20[[#This Row],[_201920]]*1,"")</f>
        <v/>
      </c>
    </row>
    <row r="299" spans="1:8">
      <c r="A299" s="132">
        <v>129695</v>
      </c>
      <c r="B299" s="134" t="s">
        <v>1141</v>
      </c>
      <c r="C299" s="134">
        <v>142</v>
      </c>
      <c r="D299" s="134">
        <v>143</v>
      </c>
      <c r="E299" s="134">
        <v>121</v>
      </c>
      <c r="F299" s="134">
        <v>128</v>
      </c>
      <c r="G299" s="135" t="s">
        <v>129</v>
      </c>
      <c r="H299" s="171" t="str">
        <f>IFERROR((Table20[[#This Row],[_202320]]-Table20[[#This Row],[_201920]])/Table20[[#This Row],[_201920]]*1,"")</f>
        <v/>
      </c>
    </row>
    <row r="300" spans="1:8">
      <c r="A300" s="132">
        <v>129695</v>
      </c>
      <c r="B300" s="134" t="s">
        <v>1142</v>
      </c>
      <c r="C300" s="134">
        <v>16</v>
      </c>
      <c r="D300" s="134">
        <v>13</v>
      </c>
      <c r="E300" s="134">
        <v>13</v>
      </c>
      <c r="F300" s="134">
        <v>14</v>
      </c>
      <c r="G300" s="135" t="s">
        <v>129</v>
      </c>
      <c r="H300" s="171" t="str">
        <f>IFERROR((Table20[[#This Row],[_202320]]-Table20[[#This Row],[_201920]])/Table20[[#This Row],[_201920]]*1,"")</f>
        <v/>
      </c>
    </row>
    <row r="301" spans="1:8" ht="28.5">
      <c r="A301" s="132">
        <v>129695</v>
      </c>
      <c r="B301" s="134" t="s">
        <v>1143</v>
      </c>
      <c r="C301" s="134">
        <v>10</v>
      </c>
      <c r="D301" s="134">
        <v>19</v>
      </c>
      <c r="E301" s="134">
        <v>14</v>
      </c>
      <c r="F301" s="134">
        <v>13</v>
      </c>
      <c r="G301" s="135" t="s">
        <v>129</v>
      </c>
      <c r="H301" s="171" t="str">
        <f>IFERROR((Table20[[#This Row],[_202320]]-Table20[[#This Row],[_201920]])/Table20[[#This Row],[_201920]]*1,"")</f>
        <v/>
      </c>
    </row>
    <row r="302" spans="1:8" ht="28.5">
      <c r="A302" s="132">
        <v>129695</v>
      </c>
      <c r="B302" s="134" t="s">
        <v>1166</v>
      </c>
      <c r="C302" s="134">
        <v>143</v>
      </c>
      <c r="D302" s="134">
        <v>146</v>
      </c>
      <c r="E302" s="134">
        <v>121</v>
      </c>
      <c r="F302" s="134">
        <v>133</v>
      </c>
      <c r="G302" s="135" t="s">
        <v>129</v>
      </c>
      <c r="H302" s="171" t="str">
        <f>IFERROR((Table20[[#This Row],[_202320]]-Table20[[#This Row],[_201920]])/Table20[[#This Row],[_201920]]*1,"")</f>
        <v/>
      </c>
    </row>
    <row r="303" spans="1:8" ht="28.5">
      <c r="A303" s="132">
        <v>129695</v>
      </c>
      <c r="B303" s="134" t="s">
        <v>1167</v>
      </c>
      <c r="C303" s="134" t="s">
        <v>129</v>
      </c>
      <c r="D303" s="134" t="s">
        <v>129</v>
      </c>
      <c r="E303" s="134" t="s">
        <v>129</v>
      </c>
      <c r="F303" s="134" t="s">
        <v>129</v>
      </c>
      <c r="G303" s="135" t="s">
        <v>129</v>
      </c>
      <c r="H303" s="171" t="str">
        <f>IFERROR((Table20[[#This Row],[_202320]]-Table20[[#This Row],[_201920]])/Table20[[#This Row],[_201920]]*1,"")</f>
        <v/>
      </c>
    </row>
    <row r="304" spans="1:8">
      <c r="A304" s="132">
        <v>129695</v>
      </c>
      <c r="B304" s="134" t="s">
        <v>1146</v>
      </c>
      <c r="C304" s="134">
        <v>153</v>
      </c>
      <c r="D304" s="134">
        <v>165</v>
      </c>
      <c r="E304" s="134">
        <v>135</v>
      </c>
      <c r="F304" s="134">
        <v>146</v>
      </c>
      <c r="G304" s="135" t="s">
        <v>129</v>
      </c>
      <c r="H304" s="171" t="str">
        <f>IFERROR((Table20[[#This Row],[_202320]]-Table20[[#This Row],[_201920]])/Table20[[#This Row],[_201920]]*1,"")</f>
        <v/>
      </c>
    </row>
    <row r="305" spans="1:8" ht="28.5">
      <c r="A305" s="132">
        <v>129695</v>
      </c>
      <c r="B305" s="134" t="s">
        <v>1147</v>
      </c>
      <c r="C305" s="134">
        <v>31</v>
      </c>
      <c r="D305" s="134">
        <v>41</v>
      </c>
      <c r="E305" s="134">
        <v>20</v>
      </c>
      <c r="F305" s="134">
        <v>0</v>
      </c>
      <c r="G305" s="135" t="s">
        <v>129</v>
      </c>
      <c r="H305" s="171" t="str">
        <f>IFERROR((Table20[[#This Row],[_202320]]-Table20[[#This Row],[_201920]])/Table20[[#This Row],[_201920]]*1,"")</f>
        <v/>
      </c>
    </row>
    <row r="306" spans="1:8" ht="28.5">
      <c r="A306" s="132">
        <v>129695</v>
      </c>
      <c r="B306" s="134" t="s">
        <v>1148</v>
      </c>
      <c r="C306" s="134">
        <v>257</v>
      </c>
      <c r="D306" s="134">
        <v>303</v>
      </c>
      <c r="E306" s="134">
        <v>266</v>
      </c>
      <c r="F306" s="134">
        <v>256</v>
      </c>
      <c r="G306" s="135" t="s">
        <v>129</v>
      </c>
      <c r="H306" s="171" t="str">
        <f>IFERROR((Table20[[#This Row],[_202320]]-Table20[[#This Row],[_201920]])/Table20[[#This Row],[_201920]]*1,"")</f>
        <v/>
      </c>
    </row>
    <row r="307" spans="1:8" ht="28.5">
      <c r="A307" s="132">
        <v>129695</v>
      </c>
      <c r="B307" s="134" t="s">
        <v>1149</v>
      </c>
      <c r="C307" s="134">
        <v>460</v>
      </c>
      <c r="D307" s="134">
        <v>619</v>
      </c>
      <c r="E307" s="134">
        <v>502</v>
      </c>
      <c r="F307" s="134">
        <v>534</v>
      </c>
      <c r="G307" s="135" t="s">
        <v>129</v>
      </c>
      <c r="H307" s="171" t="str">
        <f>IFERROR((Table20[[#This Row],[_202320]]-Table20[[#This Row],[_201920]])/Table20[[#This Row],[_201920]]*1,"")</f>
        <v/>
      </c>
    </row>
    <row r="308" spans="1:8" ht="28.5">
      <c r="A308" s="132">
        <v>129695</v>
      </c>
      <c r="B308" s="134" t="s">
        <v>1150</v>
      </c>
      <c r="C308" s="134">
        <v>748</v>
      </c>
      <c r="D308" s="134">
        <v>963</v>
      </c>
      <c r="E308" s="134">
        <v>788</v>
      </c>
      <c r="F308" s="134">
        <v>790</v>
      </c>
      <c r="G308" s="135" t="s">
        <v>129</v>
      </c>
      <c r="H308" s="171" t="str">
        <f>IFERROR((Table20[[#This Row],[_202320]]-Table20[[#This Row],[_201920]])/Table20[[#This Row],[_201920]]*1,"")</f>
        <v/>
      </c>
    </row>
    <row r="309" spans="1:8">
      <c r="A309" s="132">
        <v>129695</v>
      </c>
      <c r="B309" s="134" t="s">
        <v>1151</v>
      </c>
      <c r="C309" s="134">
        <v>17</v>
      </c>
      <c r="D309" s="134">
        <v>15</v>
      </c>
      <c r="E309" s="134">
        <v>15</v>
      </c>
      <c r="F309" s="134">
        <v>16</v>
      </c>
      <c r="G309" s="135" t="s">
        <v>129</v>
      </c>
      <c r="H309" s="171" t="str">
        <f>IFERROR((Table20[[#This Row],[_202320]]-Table20[[#This Row],[_201920]])/Table20[[#This Row],[_201920]]*1,"")</f>
        <v/>
      </c>
    </row>
    <row r="310" spans="1:8" ht="28.5">
      <c r="A310" s="132">
        <v>129695</v>
      </c>
      <c r="B310" s="134" t="s">
        <v>1152</v>
      </c>
      <c r="C310" s="134">
        <v>32</v>
      </c>
      <c r="D310" s="134">
        <v>30</v>
      </c>
      <c r="E310" s="134">
        <v>31</v>
      </c>
      <c r="F310" s="134">
        <v>27</v>
      </c>
      <c r="G310" s="135" t="s">
        <v>129</v>
      </c>
      <c r="H310" s="171" t="str">
        <f>IFERROR((Table20[[#This Row],[_202320]]-Table20[[#This Row],[_201920]])/Table20[[#This Row],[_201920]]*1,"")</f>
        <v/>
      </c>
    </row>
    <row r="311" spans="1:8" ht="28.5">
      <c r="A311" s="132">
        <v>129695</v>
      </c>
      <c r="B311" s="134" t="s">
        <v>1153</v>
      </c>
      <c r="C311" s="134">
        <v>3</v>
      </c>
      <c r="D311" s="134">
        <v>4</v>
      </c>
      <c r="E311" s="134">
        <v>2</v>
      </c>
      <c r="F311" s="134">
        <v>0</v>
      </c>
      <c r="G311" s="135" t="s">
        <v>129</v>
      </c>
      <c r="H311" s="171" t="str">
        <f>IFERROR((Table20[[#This Row],[_202320]]-Table20[[#This Row],[_201920]])/Table20[[#This Row],[_201920]]*1,"")</f>
        <v/>
      </c>
    </row>
    <row r="312" spans="1:8" ht="28.5">
      <c r="A312" s="132">
        <v>129695</v>
      </c>
      <c r="B312" s="134" t="s">
        <v>1154</v>
      </c>
      <c r="C312" s="134">
        <v>29</v>
      </c>
      <c r="D312" s="134">
        <v>27</v>
      </c>
      <c r="E312" s="134">
        <v>29</v>
      </c>
      <c r="F312" s="134">
        <v>27</v>
      </c>
      <c r="G312" s="135" t="s">
        <v>129</v>
      </c>
      <c r="H312" s="171" t="str">
        <f>IFERROR((Table20[[#This Row],[_202320]]-Table20[[#This Row],[_201920]])/Table20[[#This Row],[_201920]]*1,"")</f>
        <v/>
      </c>
    </row>
    <row r="313" spans="1:8" ht="28.5">
      <c r="A313" s="132">
        <v>129695</v>
      </c>
      <c r="B313" s="134" t="s">
        <v>1155</v>
      </c>
      <c r="C313" s="134">
        <v>51</v>
      </c>
      <c r="D313" s="134">
        <v>55</v>
      </c>
      <c r="E313" s="134">
        <v>54</v>
      </c>
      <c r="F313" s="134">
        <v>57</v>
      </c>
      <c r="G313" s="135" t="s">
        <v>129</v>
      </c>
      <c r="H313" s="171" t="str">
        <f>IFERROR((Table20[[#This Row],[_202320]]-Table20[[#This Row],[_201920]])/Table20[[#This Row],[_201920]]*1,"")</f>
        <v/>
      </c>
    </row>
    <row r="314" spans="1:8">
      <c r="A314" s="132">
        <v>129729</v>
      </c>
      <c r="B314" s="134" t="s">
        <v>1161</v>
      </c>
      <c r="C314" s="134">
        <v>944</v>
      </c>
      <c r="D314" s="134">
        <v>903</v>
      </c>
      <c r="E314" s="134">
        <v>851</v>
      </c>
      <c r="F314" s="134">
        <v>912</v>
      </c>
      <c r="G314" s="135" t="s">
        <v>129</v>
      </c>
      <c r="H314" s="171" t="str">
        <f>IFERROR((Table20[[#This Row],[_202320]]-Table20[[#This Row],[_201920]])/Table20[[#This Row],[_201920]]*1,"")</f>
        <v/>
      </c>
    </row>
    <row r="315" spans="1:8">
      <c r="A315" s="132">
        <v>129729</v>
      </c>
      <c r="B315" s="134" t="s">
        <v>1131</v>
      </c>
      <c r="C315" s="134">
        <v>0</v>
      </c>
      <c r="D315" s="134">
        <v>0</v>
      </c>
      <c r="E315" s="134">
        <v>0</v>
      </c>
      <c r="F315" s="134">
        <v>0</v>
      </c>
      <c r="G315" s="135" t="s">
        <v>129</v>
      </c>
      <c r="H315" s="171" t="str">
        <f>IFERROR((Table20[[#This Row],[_202320]]-Table20[[#This Row],[_201920]])/Table20[[#This Row],[_201920]]*1,"")</f>
        <v/>
      </c>
    </row>
    <row r="316" spans="1:8">
      <c r="A316" s="132">
        <v>129729</v>
      </c>
      <c r="B316" s="134" t="s">
        <v>1132</v>
      </c>
      <c r="C316" s="134">
        <v>944</v>
      </c>
      <c r="D316" s="134">
        <v>903</v>
      </c>
      <c r="E316" s="134">
        <v>851</v>
      </c>
      <c r="F316" s="134">
        <v>912</v>
      </c>
      <c r="G316" s="135" t="s">
        <v>129</v>
      </c>
      <c r="H316" s="171" t="str">
        <f>IFERROR((Table20[[#This Row],[_202320]]-Table20[[#This Row],[_201920]])/Table20[[#This Row],[_201920]]*1,"")</f>
        <v/>
      </c>
    </row>
    <row r="317" spans="1:8" ht="28.5">
      <c r="A317" s="132">
        <v>129729</v>
      </c>
      <c r="B317" s="134" t="s">
        <v>1133</v>
      </c>
      <c r="C317" s="134">
        <v>22</v>
      </c>
      <c r="D317" s="134">
        <v>18</v>
      </c>
      <c r="E317" s="134">
        <v>12</v>
      </c>
      <c r="F317" s="134">
        <v>21</v>
      </c>
      <c r="G317" s="135" t="s">
        <v>129</v>
      </c>
      <c r="H317" s="171" t="str">
        <f>IFERROR((Table20[[#This Row],[_202320]]-Table20[[#This Row],[_201920]])/Table20[[#This Row],[_201920]]*1,"")</f>
        <v/>
      </c>
    </row>
    <row r="318" spans="1:8" ht="28.5">
      <c r="A318" s="132">
        <v>129729</v>
      </c>
      <c r="B318" s="134" t="s">
        <v>1162</v>
      </c>
      <c r="C318" s="134">
        <v>60</v>
      </c>
      <c r="D318" s="134">
        <v>60</v>
      </c>
      <c r="E318" s="134">
        <v>54</v>
      </c>
      <c r="F318" s="134">
        <v>52</v>
      </c>
      <c r="G318" s="135" t="s">
        <v>129</v>
      </c>
      <c r="H318" s="171" t="str">
        <f>IFERROR((Table20[[#This Row],[_202320]]-Table20[[#This Row],[_201920]])/Table20[[#This Row],[_201920]]*1,"")</f>
        <v/>
      </c>
    </row>
    <row r="319" spans="1:8" ht="28.5">
      <c r="A319" s="132">
        <v>129729</v>
      </c>
      <c r="B319" s="134" t="s">
        <v>1163</v>
      </c>
      <c r="C319" s="134" t="s">
        <v>129</v>
      </c>
      <c r="D319" s="134" t="s">
        <v>129</v>
      </c>
      <c r="E319" s="134" t="s">
        <v>129</v>
      </c>
      <c r="F319" s="134" t="s">
        <v>129</v>
      </c>
      <c r="G319" s="135" t="s">
        <v>129</v>
      </c>
      <c r="H319" s="171" t="str">
        <f>IFERROR((Table20[[#This Row],[_202320]]-Table20[[#This Row],[_201920]])/Table20[[#This Row],[_201920]]*1,"")</f>
        <v/>
      </c>
    </row>
    <row r="320" spans="1:8">
      <c r="A320" s="132">
        <v>129729</v>
      </c>
      <c r="B320" s="134" t="s">
        <v>1136</v>
      </c>
      <c r="C320" s="134">
        <v>82</v>
      </c>
      <c r="D320" s="134">
        <v>78</v>
      </c>
      <c r="E320" s="134">
        <v>66</v>
      </c>
      <c r="F320" s="134">
        <v>73</v>
      </c>
      <c r="G320" s="135" t="s">
        <v>129</v>
      </c>
      <c r="H320" s="171" t="str">
        <f>IFERROR((Table20[[#This Row],[_202320]]-Table20[[#This Row],[_201920]])/Table20[[#This Row],[_201920]]*1,"")</f>
        <v/>
      </c>
    </row>
    <row r="321" spans="1:8">
      <c r="A321" s="132">
        <v>129729</v>
      </c>
      <c r="B321" s="134" t="s">
        <v>1137</v>
      </c>
      <c r="C321" s="134">
        <v>9</v>
      </c>
      <c r="D321" s="134">
        <v>9</v>
      </c>
      <c r="E321" s="134">
        <v>8</v>
      </c>
      <c r="F321" s="134">
        <v>8</v>
      </c>
      <c r="G321" s="135" t="s">
        <v>129</v>
      </c>
      <c r="H321" s="171" t="str">
        <f>IFERROR((Table20[[#This Row],[_202320]]-Table20[[#This Row],[_201920]])/Table20[[#This Row],[_201920]]*1,"")</f>
        <v/>
      </c>
    </row>
    <row r="322" spans="1:8" ht="28.5">
      <c r="A322" s="132">
        <v>129729</v>
      </c>
      <c r="B322" s="134" t="s">
        <v>1138</v>
      </c>
      <c r="C322" s="134">
        <v>23</v>
      </c>
      <c r="D322" s="134">
        <v>23</v>
      </c>
      <c r="E322" s="134">
        <v>13</v>
      </c>
      <c r="F322" s="134">
        <v>24</v>
      </c>
      <c r="G322" s="135" t="s">
        <v>129</v>
      </c>
      <c r="H322" s="171" t="str">
        <f>IFERROR((Table20[[#This Row],[_202320]]-Table20[[#This Row],[_201920]])/Table20[[#This Row],[_201920]]*1,"")</f>
        <v/>
      </c>
    </row>
    <row r="323" spans="1:8" ht="28.5">
      <c r="A323" s="132">
        <v>129729</v>
      </c>
      <c r="B323" s="134" t="s">
        <v>1164</v>
      </c>
      <c r="C323" s="134">
        <v>102</v>
      </c>
      <c r="D323" s="134">
        <v>91</v>
      </c>
      <c r="E323" s="134">
        <v>97</v>
      </c>
      <c r="F323" s="134">
        <v>97</v>
      </c>
      <c r="G323" s="135" t="s">
        <v>129</v>
      </c>
      <c r="H323" s="171" t="str">
        <f>IFERROR((Table20[[#This Row],[_202320]]-Table20[[#This Row],[_201920]])/Table20[[#This Row],[_201920]]*1,"")</f>
        <v/>
      </c>
    </row>
    <row r="324" spans="1:8" ht="28.5">
      <c r="A324" s="132">
        <v>129729</v>
      </c>
      <c r="B324" s="134" t="s">
        <v>1165</v>
      </c>
      <c r="C324" s="134" t="s">
        <v>129</v>
      </c>
      <c r="D324" s="134" t="s">
        <v>129</v>
      </c>
      <c r="E324" s="134" t="s">
        <v>129</v>
      </c>
      <c r="F324" s="134" t="s">
        <v>129</v>
      </c>
      <c r="G324" s="135" t="s">
        <v>129</v>
      </c>
      <c r="H324" s="171" t="str">
        <f>IFERROR((Table20[[#This Row],[_202320]]-Table20[[#This Row],[_201920]])/Table20[[#This Row],[_201920]]*1,"")</f>
        <v/>
      </c>
    </row>
    <row r="325" spans="1:8">
      <c r="A325" s="132">
        <v>129729</v>
      </c>
      <c r="B325" s="134" t="s">
        <v>1141</v>
      </c>
      <c r="C325" s="134">
        <v>125</v>
      </c>
      <c r="D325" s="134">
        <v>114</v>
      </c>
      <c r="E325" s="134">
        <v>110</v>
      </c>
      <c r="F325" s="134">
        <v>121</v>
      </c>
      <c r="G325" s="135" t="s">
        <v>129</v>
      </c>
      <c r="H325" s="171" t="str">
        <f>IFERROR((Table20[[#This Row],[_202320]]-Table20[[#This Row],[_201920]])/Table20[[#This Row],[_201920]]*1,"")</f>
        <v/>
      </c>
    </row>
    <row r="326" spans="1:8">
      <c r="A326" s="132">
        <v>129729</v>
      </c>
      <c r="B326" s="134" t="s">
        <v>1142</v>
      </c>
      <c r="C326" s="134">
        <v>13</v>
      </c>
      <c r="D326" s="134">
        <v>13</v>
      </c>
      <c r="E326" s="134">
        <v>13</v>
      </c>
      <c r="F326" s="134">
        <v>13</v>
      </c>
      <c r="G326" s="135" t="s">
        <v>129</v>
      </c>
      <c r="H326" s="171" t="str">
        <f>IFERROR((Table20[[#This Row],[_202320]]-Table20[[#This Row],[_201920]])/Table20[[#This Row],[_201920]]*1,"")</f>
        <v/>
      </c>
    </row>
    <row r="327" spans="1:8" ht="28.5">
      <c r="A327" s="132">
        <v>129729</v>
      </c>
      <c r="B327" s="134" t="s">
        <v>1143</v>
      </c>
      <c r="C327" s="134">
        <v>24</v>
      </c>
      <c r="D327" s="134">
        <v>24</v>
      </c>
      <c r="E327" s="134">
        <v>15</v>
      </c>
      <c r="F327" s="134">
        <v>27</v>
      </c>
      <c r="G327" s="135" t="s">
        <v>129</v>
      </c>
      <c r="H327" s="171" t="str">
        <f>IFERROR((Table20[[#This Row],[_202320]]-Table20[[#This Row],[_201920]])/Table20[[#This Row],[_201920]]*1,"")</f>
        <v/>
      </c>
    </row>
    <row r="328" spans="1:8" ht="28.5">
      <c r="A328" s="132">
        <v>129729</v>
      </c>
      <c r="B328" s="134" t="s">
        <v>1166</v>
      </c>
      <c r="C328" s="134">
        <v>126</v>
      </c>
      <c r="D328" s="134">
        <v>115</v>
      </c>
      <c r="E328" s="134">
        <v>111</v>
      </c>
      <c r="F328" s="134">
        <v>110</v>
      </c>
      <c r="G328" s="135" t="s">
        <v>129</v>
      </c>
      <c r="H328" s="171" t="str">
        <f>IFERROR((Table20[[#This Row],[_202320]]-Table20[[#This Row],[_201920]])/Table20[[#This Row],[_201920]]*1,"")</f>
        <v/>
      </c>
    </row>
    <row r="329" spans="1:8" ht="28.5">
      <c r="A329" s="132">
        <v>129729</v>
      </c>
      <c r="B329" s="134" t="s">
        <v>1167</v>
      </c>
      <c r="C329" s="134" t="s">
        <v>129</v>
      </c>
      <c r="D329" s="134" t="s">
        <v>129</v>
      </c>
      <c r="E329" s="134" t="s">
        <v>129</v>
      </c>
      <c r="F329" s="134" t="s">
        <v>129</v>
      </c>
      <c r="G329" s="135" t="s">
        <v>129</v>
      </c>
      <c r="H329" s="171" t="str">
        <f>IFERROR((Table20[[#This Row],[_202320]]-Table20[[#This Row],[_201920]])/Table20[[#This Row],[_201920]]*1,"")</f>
        <v/>
      </c>
    </row>
    <row r="330" spans="1:8">
      <c r="A330" s="132">
        <v>129729</v>
      </c>
      <c r="B330" s="134" t="s">
        <v>1146</v>
      </c>
      <c r="C330" s="134">
        <v>150</v>
      </c>
      <c r="D330" s="134">
        <v>139</v>
      </c>
      <c r="E330" s="134">
        <v>126</v>
      </c>
      <c r="F330" s="134">
        <v>137</v>
      </c>
      <c r="G330" s="135" t="s">
        <v>129</v>
      </c>
      <c r="H330" s="171" t="str">
        <f>IFERROR((Table20[[#This Row],[_202320]]-Table20[[#This Row],[_201920]])/Table20[[#This Row],[_201920]]*1,"")</f>
        <v/>
      </c>
    </row>
    <row r="331" spans="1:8" ht="28.5">
      <c r="A331" s="132">
        <v>129729</v>
      </c>
      <c r="B331" s="134" t="s">
        <v>1147</v>
      </c>
      <c r="C331" s="134">
        <v>47</v>
      </c>
      <c r="D331" s="134">
        <v>48</v>
      </c>
      <c r="E331" s="134">
        <v>37</v>
      </c>
      <c r="F331" s="134">
        <v>40</v>
      </c>
      <c r="G331" s="135" t="s">
        <v>129</v>
      </c>
      <c r="H331" s="171" t="str">
        <f>IFERROR((Table20[[#This Row],[_202320]]-Table20[[#This Row],[_201920]])/Table20[[#This Row],[_201920]]*1,"")</f>
        <v/>
      </c>
    </row>
    <row r="332" spans="1:8" ht="28.5">
      <c r="A332" s="132">
        <v>129729</v>
      </c>
      <c r="B332" s="134" t="s">
        <v>1148</v>
      </c>
      <c r="C332" s="134">
        <v>199</v>
      </c>
      <c r="D332" s="134">
        <v>169</v>
      </c>
      <c r="E332" s="134">
        <v>173</v>
      </c>
      <c r="F332" s="134">
        <v>160</v>
      </c>
      <c r="G332" s="135" t="s">
        <v>129</v>
      </c>
      <c r="H332" s="171" t="str">
        <f>IFERROR((Table20[[#This Row],[_202320]]-Table20[[#This Row],[_201920]])/Table20[[#This Row],[_201920]]*1,"")</f>
        <v/>
      </c>
    </row>
    <row r="333" spans="1:8" ht="28.5">
      <c r="A333" s="132">
        <v>129729</v>
      </c>
      <c r="B333" s="134" t="s">
        <v>1149</v>
      </c>
      <c r="C333" s="134">
        <v>548</v>
      </c>
      <c r="D333" s="134">
        <v>547</v>
      </c>
      <c r="E333" s="134">
        <v>515</v>
      </c>
      <c r="F333" s="134">
        <v>575</v>
      </c>
      <c r="G333" s="135" t="s">
        <v>129</v>
      </c>
      <c r="H333" s="171" t="str">
        <f>IFERROR((Table20[[#This Row],[_202320]]-Table20[[#This Row],[_201920]])/Table20[[#This Row],[_201920]]*1,"")</f>
        <v/>
      </c>
    </row>
    <row r="334" spans="1:8" ht="28.5">
      <c r="A334" s="132">
        <v>129729</v>
      </c>
      <c r="B334" s="134" t="s">
        <v>1150</v>
      </c>
      <c r="C334" s="134">
        <v>794</v>
      </c>
      <c r="D334" s="134">
        <v>764</v>
      </c>
      <c r="E334" s="134">
        <v>725</v>
      </c>
      <c r="F334" s="134">
        <v>775</v>
      </c>
      <c r="G334" s="135" t="s">
        <v>129</v>
      </c>
      <c r="H334" s="171" t="str">
        <f>IFERROR((Table20[[#This Row],[_202320]]-Table20[[#This Row],[_201920]])/Table20[[#This Row],[_201920]]*1,"")</f>
        <v/>
      </c>
    </row>
    <row r="335" spans="1:8">
      <c r="A335" s="132">
        <v>129729</v>
      </c>
      <c r="B335" s="134" t="s">
        <v>1151</v>
      </c>
      <c r="C335" s="134">
        <v>16</v>
      </c>
      <c r="D335" s="134">
        <v>15</v>
      </c>
      <c r="E335" s="134">
        <v>15</v>
      </c>
      <c r="F335" s="134">
        <v>15</v>
      </c>
      <c r="G335" s="135" t="s">
        <v>129</v>
      </c>
      <c r="H335" s="171" t="str">
        <f>IFERROR((Table20[[#This Row],[_202320]]-Table20[[#This Row],[_201920]])/Table20[[#This Row],[_201920]]*1,"")</f>
        <v/>
      </c>
    </row>
    <row r="336" spans="1:8" ht="28.5">
      <c r="A336" s="132">
        <v>129729</v>
      </c>
      <c r="B336" s="134" t="s">
        <v>1152</v>
      </c>
      <c r="C336" s="134">
        <v>26</v>
      </c>
      <c r="D336" s="134">
        <v>24</v>
      </c>
      <c r="E336" s="134">
        <v>25</v>
      </c>
      <c r="F336" s="134">
        <v>22</v>
      </c>
      <c r="G336" s="135" t="s">
        <v>129</v>
      </c>
      <c r="H336" s="171" t="str">
        <f>IFERROR((Table20[[#This Row],[_202320]]-Table20[[#This Row],[_201920]])/Table20[[#This Row],[_201920]]*1,"")</f>
        <v/>
      </c>
    </row>
    <row r="337" spans="1:8" ht="28.5">
      <c r="A337" s="132">
        <v>129729</v>
      </c>
      <c r="B337" s="134" t="s">
        <v>1153</v>
      </c>
      <c r="C337" s="134">
        <v>5</v>
      </c>
      <c r="D337" s="134">
        <v>5</v>
      </c>
      <c r="E337" s="134">
        <v>4</v>
      </c>
      <c r="F337" s="134">
        <v>4</v>
      </c>
      <c r="G337" s="135" t="s">
        <v>129</v>
      </c>
      <c r="H337" s="171" t="str">
        <f>IFERROR((Table20[[#This Row],[_202320]]-Table20[[#This Row],[_201920]])/Table20[[#This Row],[_201920]]*1,"")</f>
        <v/>
      </c>
    </row>
    <row r="338" spans="1:8" ht="28.5">
      <c r="A338" s="132">
        <v>129729</v>
      </c>
      <c r="B338" s="134" t="s">
        <v>1154</v>
      </c>
      <c r="C338" s="134">
        <v>21</v>
      </c>
      <c r="D338" s="134">
        <v>19</v>
      </c>
      <c r="E338" s="134">
        <v>20</v>
      </c>
      <c r="F338" s="134">
        <v>18</v>
      </c>
      <c r="G338" s="135" t="s">
        <v>129</v>
      </c>
      <c r="H338" s="171" t="str">
        <f>IFERROR((Table20[[#This Row],[_202320]]-Table20[[#This Row],[_201920]])/Table20[[#This Row],[_201920]]*1,"")</f>
        <v/>
      </c>
    </row>
    <row r="339" spans="1:8" ht="28.5">
      <c r="A339" s="132">
        <v>129729</v>
      </c>
      <c r="B339" s="134" t="s">
        <v>1155</v>
      </c>
      <c r="C339" s="134">
        <v>58</v>
      </c>
      <c r="D339" s="134">
        <v>61</v>
      </c>
      <c r="E339" s="134">
        <v>61</v>
      </c>
      <c r="F339" s="134">
        <v>63</v>
      </c>
      <c r="G339" s="135" t="s">
        <v>129</v>
      </c>
      <c r="H339" s="171" t="str">
        <f>IFERROR((Table20[[#This Row],[_202320]]-Table20[[#This Row],[_201920]])/Table20[[#This Row],[_201920]]*1,"")</f>
        <v/>
      </c>
    </row>
    <row r="340" spans="1:8">
      <c r="A340" s="132">
        <v>129756</v>
      </c>
      <c r="B340" s="134" t="s">
        <v>1161</v>
      </c>
      <c r="C340" s="134">
        <v>343</v>
      </c>
      <c r="D340" s="134">
        <v>367</v>
      </c>
      <c r="E340" s="134">
        <v>350</v>
      </c>
      <c r="F340" s="134">
        <v>337</v>
      </c>
      <c r="G340" s="135" t="s">
        <v>129</v>
      </c>
      <c r="H340" s="171" t="str">
        <f>IFERROR((Table20[[#This Row],[_202320]]-Table20[[#This Row],[_201920]])/Table20[[#This Row],[_201920]]*1,"")</f>
        <v/>
      </c>
    </row>
    <row r="341" spans="1:8">
      <c r="A341" s="132">
        <v>129756</v>
      </c>
      <c r="B341" s="134" t="s">
        <v>1131</v>
      </c>
      <c r="C341" s="134">
        <v>0</v>
      </c>
      <c r="D341" s="134">
        <v>0</v>
      </c>
      <c r="E341" s="134">
        <v>0</v>
      </c>
      <c r="F341" s="134">
        <v>0</v>
      </c>
      <c r="G341" s="135" t="s">
        <v>129</v>
      </c>
      <c r="H341" s="171" t="str">
        <f>IFERROR((Table20[[#This Row],[_202320]]-Table20[[#This Row],[_201920]])/Table20[[#This Row],[_201920]]*1,"")</f>
        <v/>
      </c>
    </row>
    <row r="342" spans="1:8">
      <c r="A342" s="132">
        <v>129756</v>
      </c>
      <c r="B342" s="134" t="s">
        <v>1132</v>
      </c>
      <c r="C342" s="134">
        <v>343</v>
      </c>
      <c r="D342" s="134">
        <v>367</v>
      </c>
      <c r="E342" s="134">
        <v>350</v>
      </c>
      <c r="F342" s="134">
        <v>337</v>
      </c>
      <c r="G342" s="135" t="s">
        <v>129</v>
      </c>
      <c r="H342" s="171" t="str">
        <f>IFERROR((Table20[[#This Row],[_202320]]-Table20[[#This Row],[_201920]])/Table20[[#This Row],[_201920]]*1,"")</f>
        <v/>
      </c>
    </row>
    <row r="343" spans="1:8" ht="28.5">
      <c r="A343" s="132">
        <v>129756</v>
      </c>
      <c r="B343" s="134" t="s">
        <v>1133</v>
      </c>
      <c r="C343" s="134">
        <v>2</v>
      </c>
      <c r="D343" s="134">
        <v>7</v>
      </c>
      <c r="E343" s="134">
        <v>6</v>
      </c>
      <c r="F343" s="134">
        <v>5</v>
      </c>
      <c r="G343" s="135" t="s">
        <v>129</v>
      </c>
      <c r="H343" s="171" t="str">
        <f>IFERROR((Table20[[#This Row],[_202320]]-Table20[[#This Row],[_201920]])/Table20[[#This Row],[_201920]]*1,"")</f>
        <v/>
      </c>
    </row>
    <row r="344" spans="1:8" ht="28.5">
      <c r="A344" s="132">
        <v>129756</v>
      </c>
      <c r="B344" s="134" t="s">
        <v>1162</v>
      </c>
      <c r="C344" s="134">
        <v>23</v>
      </c>
      <c r="D344" s="134">
        <v>29</v>
      </c>
      <c r="E344" s="134">
        <v>29</v>
      </c>
      <c r="F344" s="134">
        <v>36</v>
      </c>
      <c r="G344" s="135" t="s">
        <v>129</v>
      </c>
      <c r="H344" s="171" t="str">
        <f>IFERROR((Table20[[#This Row],[_202320]]-Table20[[#This Row],[_201920]])/Table20[[#This Row],[_201920]]*1,"")</f>
        <v/>
      </c>
    </row>
    <row r="345" spans="1:8" ht="28.5">
      <c r="A345" s="132">
        <v>129756</v>
      </c>
      <c r="B345" s="134" t="s">
        <v>1163</v>
      </c>
      <c r="C345" s="134" t="s">
        <v>129</v>
      </c>
      <c r="D345" s="134" t="s">
        <v>129</v>
      </c>
      <c r="E345" s="134" t="s">
        <v>129</v>
      </c>
      <c r="F345" s="134" t="s">
        <v>129</v>
      </c>
      <c r="G345" s="135" t="s">
        <v>129</v>
      </c>
      <c r="H345" s="171" t="str">
        <f>IFERROR((Table20[[#This Row],[_202320]]-Table20[[#This Row],[_201920]])/Table20[[#This Row],[_201920]]*1,"")</f>
        <v/>
      </c>
    </row>
    <row r="346" spans="1:8">
      <c r="A346" s="132">
        <v>129756</v>
      </c>
      <c r="B346" s="134" t="s">
        <v>1136</v>
      </c>
      <c r="C346" s="134">
        <v>25</v>
      </c>
      <c r="D346" s="134">
        <v>36</v>
      </c>
      <c r="E346" s="134">
        <v>35</v>
      </c>
      <c r="F346" s="134">
        <v>41</v>
      </c>
      <c r="G346" s="135" t="s">
        <v>129</v>
      </c>
      <c r="H346" s="171" t="str">
        <f>IFERROR((Table20[[#This Row],[_202320]]-Table20[[#This Row],[_201920]])/Table20[[#This Row],[_201920]]*1,"")</f>
        <v/>
      </c>
    </row>
    <row r="347" spans="1:8">
      <c r="A347" s="132">
        <v>129756</v>
      </c>
      <c r="B347" s="134" t="s">
        <v>1137</v>
      </c>
      <c r="C347" s="134">
        <v>7</v>
      </c>
      <c r="D347" s="134">
        <v>10</v>
      </c>
      <c r="E347" s="134">
        <v>10</v>
      </c>
      <c r="F347" s="134">
        <v>12</v>
      </c>
      <c r="G347" s="135" t="s">
        <v>129</v>
      </c>
      <c r="H347" s="171" t="str">
        <f>IFERROR((Table20[[#This Row],[_202320]]-Table20[[#This Row],[_201920]])/Table20[[#This Row],[_201920]]*1,"")</f>
        <v/>
      </c>
    </row>
    <row r="348" spans="1:8" ht="28.5">
      <c r="A348" s="132">
        <v>129756</v>
      </c>
      <c r="B348" s="134" t="s">
        <v>1138</v>
      </c>
      <c r="C348" s="134">
        <v>3</v>
      </c>
      <c r="D348" s="134">
        <v>8</v>
      </c>
      <c r="E348" s="134">
        <v>6</v>
      </c>
      <c r="F348" s="134">
        <v>6</v>
      </c>
      <c r="G348" s="135" t="s">
        <v>129</v>
      </c>
      <c r="H348" s="171" t="str">
        <f>IFERROR((Table20[[#This Row],[_202320]]-Table20[[#This Row],[_201920]])/Table20[[#This Row],[_201920]]*1,"")</f>
        <v/>
      </c>
    </row>
    <row r="349" spans="1:8" ht="28.5">
      <c r="A349" s="132">
        <v>129756</v>
      </c>
      <c r="B349" s="134" t="s">
        <v>1164</v>
      </c>
      <c r="C349" s="134">
        <v>42</v>
      </c>
      <c r="D349" s="134">
        <v>44</v>
      </c>
      <c r="E349" s="134">
        <v>42</v>
      </c>
      <c r="F349" s="134">
        <v>52</v>
      </c>
      <c r="G349" s="135" t="s">
        <v>129</v>
      </c>
      <c r="H349" s="171" t="str">
        <f>IFERROR((Table20[[#This Row],[_202320]]-Table20[[#This Row],[_201920]])/Table20[[#This Row],[_201920]]*1,"")</f>
        <v/>
      </c>
    </row>
    <row r="350" spans="1:8" ht="28.5">
      <c r="A350" s="132">
        <v>129756</v>
      </c>
      <c r="B350" s="134" t="s">
        <v>1165</v>
      </c>
      <c r="C350" s="134" t="s">
        <v>129</v>
      </c>
      <c r="D350" s="134" t="s">
        <v>129</v>
      </c>
      <c r="E350" s="134" t="s">
        <v>129</v>
      </c>
      <c r="F350" s="134" t="s">
        <v>129</v>
      </c>
      <c r="G350" s="135" t="s">
        <v>129</v>
      </c>
      <c r="H350" s="171" t="str">
        <f>IFERROR((Table20[[#This Row],[_202320]]-Table20[[#This Row],[_201920]])/Table20[[#This Row],[_201920]]*1,"")</f>
        <v/>
      </c>
    </row>
    <row r="351" spans="1:8">
      <c r="A351" s="132">
        <v>129756</v>
      </c>
      <c r="B351" s="134" t="s">
        <v>1141</v>
      </c>
      <c r="C351" s="134">
        <v>45</v>
      </c>
      <c r="D351" s="134">
        <v>52</v>
      </c>
      <c r="E351" s="134">
        <v>48</v>
      </c>
      <c r="F351" s="134">
        <v>58</v>
      </c>
      <c r="G351" s="135" t="s">
        <v>129</v>
      </c>
      <c r="H351" s="171" t="str">
        <f>IFERROR((Table20[[#This Row],[_202320]]-Table20[[#This Row],[_201920]])/Table20[[#This Row],[_201920]]*1,"")</f>
        <v/>
      </c>
    </row>
    <row r="352" spans="1:8">
      <c r="A352" s="132">
        <v>129756</v>
      </c>
      <c r="B352" s="134" t="s">
        <v>1142</v>
      </c>
      <c r="C352" s="134">
        <v>13</v>
      </c>
      <c r="D352" s="134">
        <v>14</v>
      </c>
      <c r="E352" s="134">
        <v>14</v>
      </c>
      <c r="F352" s="134">
        <v>17</v>
      </c>
      <c r="G352" s="135" t="s">
        <v>129</v>
      </c>
      <c r="H352" s="171" t="str">
        <f>IFERROR((Table20[[#This Row],[_202320]]-Table20[[#This Row],[_201920]])/Table20[[#This Row],[_201920]]*1,"")</f>
        <v/>
      </c>
    </row>
    <row r="353" spans="1:8" ht="28.5">
      <c r="A353" s="132">
        <v>129756</v>
      </c>
      <c r="B353" s="134" t="s">
        <v>1143</v>
      </c>
      <c r="C353" s="134">
        <v>4</v>
      </c>
      <c r="D353" s="134">
        <v>8</v>
      </c>
      <c r="E353" s="134">
        <v>7</v>
      </c>
      <c r="F353" s="134">
        <v>6</v>
      </c>
      <c r="G353" s="135" t="s">
        <v>129</v>
      </c>
      <c r="H353" s="171" t="str">
        <f>IFERROR((Table20[[#This Row],[_202320]]-Table20[[#This Row],[_201920]])/Table20[[#This Row],[_201920]]*1,"")</f>
        <v/>
      </c>
    </row>
    <row r="354" spans="1:8" ht="28.5">
      <c r="A354" s="132">
        <v>129756</v>
      </c>
      <c r="B354" s="134" t="s">
        <v>1166</v>
      </c>
      <c r="C354" s="134">
        <v>48</v>
      </c>
      <c r="D354" s="134">
        <v>48</v>
      </c>
      <c r="E354" s="134">
        <v>52</v>
      </c>
      <c r="F354" s="134">
        <v>61</v>
      </c>
      <c r="G354" s="135" t="s">
        <v>129</v>
      </c>
      <c r="H354" s="171" t="str">
        <f>IFERROR((Table20[[#This Row],[_202320]]-Table20[[#This Row],[_201920]])/Table20[[#This Row],[_201920]]*1,"")</f>
        <v/>
      </c>
    </row>
    <row r="355" spans="1:8" ht="28.5">
      <c r="A355" s="132">
        <v>129756</v>
      </c>
      <c r="B355" s="134" t="s">
        <v>1167</v>
      </c>
      <c r="C355" s="134" t="s">
        <v>129</v>
      </c>
      <c r="D355" s="134" t="s">
        <v>129</v>
      </c>
      <c r="E355" s="134" t="s">
        <v>129</v>
      </c>
      <c r="F355" s="134" t="s">
        <v>129</v>
      </c>
      <c r="G355" s="135" t="s">
        <v>129</v>
      </c>
      <c r="H355" s="171" t="str">
        <f>IFERROR((Table20[[#This Row],[_202320]]-Table20[[#This Row],[_201920]])/Table20[[#This Row],[_201920]]*1,"")</f>
        <v/>
      </c>
    </row>
    <row r="356" spans="1:8">
      <c r="A356" s="132">
        <v>129756</v>
      </c>
      <c r="B356" s="134" t="s">
        <v>1146</v>
      </c>
      <c r="C356" s="134">
        <v>52</v>
      </c>
      <c r="D356" s="134">
        <v>56</v>
      </c>
      <c r="E356" s="134">
        <v>59</v>
      </c>
      <c r="F356" s="134">
        <v>67</v>
      </c>
      <c r="G356" s="135" t="s">
        <v>129</v>
      </c>
      <c r="H356" s="171" t="str">
        <f>IFERROR((Table20[[#This Row],[_202320]]-Table20[[#This Row],[_201920]])/Table20[[#This Row],[_201920]]*1,"")</f>
        <v/>
      </c>
    </row>
    <row r="357" spans="1:8" ht="28.5">
      <c r="A357" s="132">
        <v>129756</v>
      </c>
      <c r="B357" s="134" t="s">
        <v>1147</v>
      </c>
      <c r="C357" s="134">
        <v>11</v>
      </c>
      <c r="D357" s="134">
        <v>10</v>
      </c>
      <c r="E357" s="134">
        <v>7</v>
      </c>
      <c r="F357" s="134">
        <v>6</v>
      </c>
      <c r="G357" s="135" t="s">
        <v>129</v>
      </c>
      <c r="H357" s="171" t="str">
        <f>IFERROR((Table20[[#This Row],[_202320]]-Table20[[#This Row],[_201920]])/Table20[[#This Row],[_201920]]*1,"")</f>
        <v/>
      </c>
    </row>
    <row r="358" spans="1:8" ht="28.5">
      <c r="A358" s="132">
        <v>129756</v>
      </c>
      <c r="B358" s="134" t="s">
        <v>1148</v>
      </c>
      <c r="C358" s="134">
        <v>80</v>
      </c>
      <c r="D358" s="134">
        <v>93</v>
      </c>
      <c r="E358" s="134">
        <v>107</v>
      </c>
      <c r="F358" s="134">
        <v>82</v>
      </c>
      <c r="G358" s="135" t="s">
        <v>129</v>
      </c>
      <c r="H358" s="171" t="str">
        <f>IFERROR((Table20[[#This Row],[_202320]]-Table20[[#This Row],[_201920]])/Table20[[#This Row],[_201920]]*1,"")</f>
        <v/>
      </c>
    </row>
    <row r="359" spans="1:8" ht="28.5">
      <c r="A359" s="132">
        <v>129756</v>
      </c>
      <c r="B359" s="134" t="s">
        <v>1149</v>
      </c>
      <c r="C359" s="134">
        <v>200</v>
      </c>
      <c r="D359" s="134">
        <v>208</v>
      </c>
      <c r="E359" s="134">
        <v>177</v>
      </c>
      <c r="F359" s="134">
        <v>182</v>
      </c>
      <c r="G359" s="135" t="s">
        <v>129</v>
      </c>
      <c r="H359" s="171" t="str">
        <f>IFERROR((Table20[[#This Row],[_202320]]-Table20[[#This Row],[_201920]])/Table20[[#This Row],[_201920]]*1,"")</f>
        <v/>
      </c>
    </row>
    <row r="360" spans="1:8" ht="28.5">
      <c r="A360" s="132">
        <v>129756</v>
      </c>
      <c r="B360" s="134" t="s">
        <v>1150</v>
      </c>
      <c r="C360" s="134">
        <v>291</v>
      </c>
      <c r="D360" s="134">
        <v>311</v>
      </c>
      <c r="E360" s="134">
        <v>291</v>
      </c>
      <c r="F360" s="134">
        <v>270</v>
      </c>
      <c r="G360" s="135" t="s">
        <v>129</v>
      </c>
      <c r="H360" s="171" t="str">
        <f>IFERROR((Table20[[#This Row],[_202320]]-Table20[[#This Row],[_201920]])/Table20[[#This Row],[_201920]]*1,"")</f>
        <v/>
      </c>
    </row>
    <row r="361" spans="1:8">
      <c r="A361" s="132">
        <v>129756</v>
      </c>
      <c r="B361" s="134" t="s">
        <v>1151</v>
      </c>
      <c r="C361" s="134">
        <v>15</v>
      </c>
      <c r="D361" s="134">
        <v>15</v>
      </c>
      <c r="E361" s="134">
        <v>17</v>
      </c>
      <c r="F361" s="134">
        <v>20</v>
      </c>
      <c r="G361" s="135" t="s">
        <v>129</v>
      </c>
      <c r="H361" s="171" t="str">
        <f>IFERROR((Table20[[#This Row],[_202320]]-Table20[[#This Row],[_201920]])/Table20[[#This Row],[_201920]]*1,"")</f>
        <v/>
      </c>
    </row>
    <row r="362" spans="1:8" ht="28.5">
      <c r="A362" s="132">
        <v>129756</v>
      </c>
      <c r="B362" s="134" t="s">
        <v>1152</v>
      </c>
      <c r="C362" s="134">
        <v>27</v>
      </c>
      <c r="D362" s="134">
        <v>28</v>
      </c>
      <c r="E362" s="134">
        <v>33</v>
      </c>
      <c r="F362" s="134">
        <v>26</v>
      </c>
      <c r="G362" s="135" t="s">
        <v>129</v>
      </c>
      <c r="H362" s="171" t="str">
        <f>IFERROR((Table20[[#This Row],[_202320]]-Table20[[#This Row],[_201920]])/Table20[[#This Row],[_201920]]*1,"")</f>
        <v/>
      </c>
    </row>
    <row r="363" spans="1:8" ht="28.5">
      <c r="A363" s="132">
        <v>129756</v>
      </c>
      <c r="B363" s="134" t="s">
        <v>1153</v>
      </c>
      <c r="C363" s="134">
        <v>3</v>
      </c>
      <c r="D363" s="134">
        <v>3</v>
      </c>
      <c r="E363" s="134">
        <v>2</v>
      </c>
      <c r="F363" s="134">
        <v>2</v>
      </c>
      <c r="G363" s="135" t="s">
        <v>129</v>
      </c>
      <c r="H363" s="171" t="str">
        <f>IFERROR((Table20[[#This Row],[_202320]]-Table20[[#This Row],[_201920]])/Table20[[#This Row],[_201920]]*1,"")</f>
        <v/>
      </c>
    </row>
    <row r="364" spans="1:8" ht="28.5">
      <c r="A364" s="132">
        <v>129756</v>
      </c>
      <c r="B364" s="134" t="s">
        <v>1154</v>
      </c>
      <c r="C364" s="134">
        <v>23</v>
      </c>
      <c r="D364" s="134">
        <v>25</v>
      </c>
      <c r="E364" s="134">
        <v>31</v>
      </c>
      <c r="F364" s="134">
        <v>24</v>
      </c>
      <c r="G364" s="135" t="s">
        <v>129</v>
      </c>
      <c r="H364" s="171" t="str">
        <f>IFERROR((Table20[[#This Row],[_202320]]-Table20[[#This Row],[_201920]])/Table20[[#This Row],[_201920]]*1,"")</f>
        <v/>
      </c>
    </row>
    <row r="365" spans="1:8" ht="28.5">
      <c r="A365" s="132">
        <v>129756</v>
      </c>
      <c r="B365" s="134" t="s">
        <v>1155</v>
      </c>
      <c r="C365" s="134">
        <v>58</v>
      </c>
      <c r="D365" s="134">
        <v>57</v>
      </c>
      <c r="E365" s="134">
        <v>51</v>
      </c>
      <c r="F365" s="134">
        <v>54</v>
      </c>
      <c r="G365" s="135" t="s">
        <v>129</v>
      </c>
      <c r="H365" s="171" t="str">
        <f>IFERROR((Table20[[#This Row],[_202320]]-Table20[[#This Row],[_201920]])/Table20[[#This Row],[_201920]]*1,"")</f>
        <v/>
      </c>
    </row>
    <row r="366" spans="1:8">
      <c r="A366" s="132">
        <v>129808</v>
      </c>
      <c r="B366" s="134" t="s">
        <v>1161</v>
      </c>
      <c r="C366" s="134">
        <v>737</v>
      </c>
      <c r="D366" s="134">
        <v>620</v>
      </c>
      <c r="E366" s="134">
        <v>603</v>
      </c>
      <c r="F366" s="134">
        <v>502</v>
      </c>
      <c r="G366" s="135" t="s">
        <v>129</v>
      </c>
      <c r="H366" s="171" t="str">
        <f>IFERROR((Table20[[#This Row],[_202320]]-Table20[[#This Row],[_201920]])/Table20[[#This Row],[_201920]]*1,"")</f>
        <v/>
      </c>
    </row>
    <row r="367" spans="1:8">
      <c r="A367" s="132">
        <v>129808</v>
      </c>
      <c r="B367" s="134" t="s">
        <v>1131</v>
      </c>
      <c r="C367" s="134">
        <v>0</v>
      </c>
      <c r="D367" s="134">
        <v>0</v>
      </c>
      <c r="E367" s="134">
        <v>0</v>
      </c>
      <c r="F367" s="134">
        <v>0</v>
      </c>
      <c r="G367" s="135" t="s">
        <v>129</v>
      </c>
      <c r="H367" s="171" t="str">
        <f>IFERROR((Table20[[#This Row],[_202320]]-Table20[[#This Row],[_201920]])/Table20[[#This Row],[_201920]]*1,"")</f>
        <v/>
      </c>
    </row>
    <row r="368" spans="1:8">
      <c r="A368" s="132">
        <v>129808</v>
      </c>
      <c r="B368" s="134" t="s">
        <v>1132</v>
      </c>
      <c r="C368" s="134">
        <v>737</v>
      </c>
      <c r="D368" s="134">
        <v>620</v>
      </c>
      <c r="E368" s="134">
        <v>603</v>
      </c>
      <c r="F368" s="134">
        <v>502</v>
      </c>
      <c r="G368" s="135" t="s">
        <v>129</v>
      </c>
      <c r="H368" s="171" t="str">
        <f>IFERROR((Table20[[#This Row],[_202320]]-Table20[[#This Row],[_201920]])/Table20[[#This Row],[_201920]]*1,"")</f>
        <v/>
      </c>
    </row>
    <row r="369" spans="1:8" ht="28.5">
      <c r="A369" s="132">
        <v>129808</v>
      </c>
      <c r="B369" s="134" t="s">
        <v>1133</v>
      </c>
      <c r="C369" s="134">
        <v>6</v>
      </c>
      <c r="D369" s="134">
        <v>1</v>
      </c>
      <c r="E369" s="134">
        <v>2</v>
      </c>
      <c r="F369" s="134">
        <v>1</v>
      </c>
      <c r="G369" s="135" t="s">
        <v>129</v>
      </c>
      <c r="H369" s="171" t="str">
        <f>IFERROR((Table20[[#This Row],[_202320]]-Table20[[#This Row],[_201920]])/Table20[[#This Row],[_201920]]*1,"")</f>
        <v/>
      </c>
    </row>
    <row r="370" spans="1:8" ht="28.5">
      <c r="A370" s="132">
        <v>129808</v>
      </c>
      <c r="B370" s="134" t="s">
        <v>1162</v>
      </c>
      <c r="C370" s="134">
        <v>42</v>
      </c>
      <c r="D370" s="134">
        <v>27</v>
      </c>
      <c r="E370" s="134">
        <v>37</v>
      </c>
      <c r="F370" s="134">
        <v>34</v>
      </c>
      <c r="G370" s="135" t="s">
        <v>129</v>
      </c>
      <c r="H370" s="171" t="str">
        <f>IFERROR((Table20[[#This Row],[_202320]]-Table20[[#This Row],[_201920]])/Table20[[#This Row],[_201920]]*1,"")</f>
        <v/>
      </c>
    </row>
    <row r="371" spans="1:8" ht="28.5">
      <c r="A371" s="132">
        <v>129808</v>
      </c>
      <c r="B371" s="134" t="s">
        <v>1163</v>
      </c>
      <c r="C371" s="134" t="s">
        <v>129</v>
      </c>
      <c r="D371" s="134" t="s">
        <v>129</v>
      </c>
      <c r="E371" s="134" t="s">
        <v>129</v>
      </c>
      <c r="F371" s="134" t="s">
        <v>129</v>
      </c>
      <c r="G371" s="135" t="s">
        <v>129</v>
      </c>
      <c r="H371" s="171" t="str">
        <f>IFERROR((Table20[[#This Row],[_202320]]-Table20[[#This Row],[_201920]])/Table20[[#This Row],[_201920]]*1,"")</f>
        <v/>
      </c>
    </row>
    <row r="372" spans="1:8">
      <c r="A372" s="132">
        <v>129808</v>
      </c>
      <c r="B372" s="134" t="s">
        <v>1136</v>
      </c>
      <c r="C372" s="134">
        <v>48</v>
      </c>
      <c r="D372" s="134">
        <v>28</v>
      </c>
      <c r="E372" s="134">
        <v>39</v>
      </c>
      <c r="F372" s="134">
        <v>35</v>
      </c>
      <c r="G372" s="135" t="s">
        <v>129</v>
      </c>
      <c r="H372" s="171" t="str">
        <f>IFERROR((Table20[[#This Row],[_202320]]-Table20[[#This Row],[_201920]])/Table20[[#This Row],[_201920]]*1,"")</f>
        <v/>
      </c>
    </row>
    <row r="373" spans="1:8">
      <c r="A373" s="132">
        <v>129808</v>
      </c>
      <c r="B373" s="134" t="s">
        <v>1137</v>
      </c>
      <c r="C373" s="134">
        <v>7</v>
      </c>
      <c r="D373" s="134">
        <v>5</v>
      </c>
      <c r="E373" s="134">
        <v>6</v>
      </c>
      <c r="F373" s="134">
        <v>7</v>
      </c>
      <c r="G373" s="135" t="s">
        <v>129</v>
      </c>
      <c r="H373" s="171" t="str">
        <f>IFERROR((Table20[[#This Row],[_202320]]-Table20[[#This Row],[_201920]])/Table20[[#This Row],[_201920]]*1,"")</f>
        <v/>
      </c>
    </row>
    <row r="374" spans="1:8" ht="28.5">
      <c r="A374" s="132">
        <v>129808</v>
      </c>
      <c r="B374" s="134" t="s">
        <v>1138</v>
      </c>
      <c r="C374" s="134">
        <v>8</v>
      </c>
      <c r="D374" s="134">
        <v>3</v>
      </c>
      <c r="E374" s="134">
        <v>2</v>
      </c>
      <c r="F374" s="134">
        <v>1</v>
      </c>
      <c r="G374" s="135" t="s">
        <v>129</v>
      </c>
      <c r="H374" s="171" t="str">
        <f>IFERROR((Table20[[#This Row],[_202320]]-Table20[[#This Row],[_201920]])/Table20[[#This Row],[_201920]]*1,"")</f>
        <v/>
      </c>
    </row>
    <row r="375" spans="1:8" ht="28.5">
      <c r="A375" s="132">
        <v>129808</v>
      </c>
      <c r="B375" s="134" t="s">
        <v>1164</v>
      </c>
      <c r="C375" s="134">
        <v>73</v>
      </c>
      <c r="D375" s="134">
        <v>50</v>
      </c>
      <c r="E375" s="134">
        <v>61</v>
      </c>
      <c r="F375" s="134">
        <v>48</v>
      </c>
      <c r="G375" s="135" t="s">
        <v>129</v>
      </c>
      <c r="H375" s="171" t="str">
        <f>IFERROR((Table20[[#This Row],[_202320]]-Table20[[#This Row],[_201920]])/Table20[[#This Row],[_201920]]*1,"")</f>
        <v/>
      </c>
    </row>
    <row r="376" spans="1:8" ht="28.5">
      <c r="A376" s="132">
        <v>129808</v>
      </c>
      <c r="B376" s="134" t="s">
        <v>1165</v>
      </c>
      <c r="C376" s="134" t="s">
        <v>129</v>
      </c>
      <c r="D376" s="134" t="s">
        <v>129</v>
      </c>
      <c r="E376" s="134" t="s">
        <v>129</v>
      </c>
      <c r="F376" s="134" t="s">
        <v>129</v>
      </c>
      <c r="G376" s="135" t="s">
        <v>129</v>
      </c>
      <c r="H376" s="171" t="str">
        <f>IFERROR((Table20[[#This Row],[_202320]]-Table20[[#This Row],[_201920]])/Table20[[#This Row],[_201920]]*1,"")</f>
        <v/>
      </c>
    </row>
    <row r="377" spans="1:8">
      <c r="A377" s="132">
        <v>129808</v>
      </c>
      <c r="B377" s="134" t="s">
        <v>1141</v>
      </c>
      <c r="C377" s="134">
        <v>81</v>
      </c>
      <c r="D377" s="134">
        <v>53</v>
      </c>
      <c r="E377" s="134">
        <v>63</v>
      </c>
      <c r="F377" s="134">
        <v>49</v>
      </c>
      <c r="G377" s="135" t="s">
        <v>129</v>
      </c>
      <c r="H377" s="171" t="str">
        <f>IFERROR((Table20[[#This Row],[_202320]]-Table20[[#This Row],[_201920]])/Table20[[#This Row],[_201920]]*1,"")</f>
        <v/>
      </c>
    </row>
    <row r="378" spans="1:8">
      <c r="A378" s="132">
        <v>129808</v>
      </c>
      <c r="B378" s="134" t="s">
        <v>1142</v>
      </c>
      <c r="C378" s="134">
        <v>11</v>
      </c>
      <c r="D378" s="134">
        <v>9</v>
      </c>
      <c r="E378" s="134">
        <v>10</v>
      </c>
      <c r="F378" s="134">
        <v>10</v>
      </c>
      <c r="G378" s="135" t="s">
        <v>129</v>
      </c>
      <c r="H378" s="171" t="str">
        <f>IFERROR((Table20[[#This Row],[_202320]]-Table20[[#This Row],[_201920]])/Table20[[#This Row],[_201920]]*1,"")</f>
        <v/>
      </c>
    </row>
    <row r="379" spans="1:8" ht="28.5">
      <c r="A379" s="132">
        <v>129808</v>
      </c>
      <c r="B379" s="134" t="s">
        <v>1143</v>
      </c>
      <c r="C379" s="134">
        <v>10</v>
      </c>
      <c r="D379" s="134">
        <v>3</v>
      </c>
      <c r="E379" s="134">
        <v>3</v>
      </c>
      <c r="F379" s="134">
        <v>1</v>
      </c>
      <c r="G379" s="135" t="s">
        <v>129</v>
      </c>
      <c r="H379" s="171" t="str">
        <f>IFERROR((Table20[[#This Row],[_202320]]-Table20[[#This Row],[_201920]])/Table20[[#This Row],[_201920]]*1,"")</f>
        <v/>
      </c>
    </row>
    <row r="380" spans="1:8" ht="28.5">
      <c r="A380" s="132">
        <v>129808</v>
      </c>
      <c r="B380" s="134" t="s">
        <v>1166</v>
      </c>
      <c r="C380" s="134">
        <v>84</v>
      </c>
      <c r="D380" s="134">
        <v>65</v>
      </c>
      <c r="E380" s="134">
        <v>68</v>
      </c>
      <c r="F380" s="134">
        <v>57</v>
      </c>
      <c r="G380" s="135" t="s">
        <v>129</v>
      </c>
      <c r="H380" s="171" t="str">
        <f>IFERROR((Table20[[#This Row],[_202320]]-Table20[[#This Row],[_201920]])/Table20[[#This Row],[_201920]]*1,"")</f>
        <v/>
      </c>
    </row>
    <row r="381" spans="1:8" ht="28.5">
      <c r="A381" s="132">
        <v>129808</v>
      </c>
      <c r="B381" s="134" t="s">
        <v>1167</v>
      </c>
      <c r="C381" s="134" t="s">
        <v>129</v>
      </c>
      <c r="D381" s="134" t="s">
        <v>129</v>
      </c>
      <c r="E381" s="134" t="s">
        <v>129</v>
      </c>
      <c r="F381" s="134" t="s">
        <v>129</v>
      </c>
      <c r="G381" s="135" t="s">
        <v>129</v>
      </c>
      <c r="H381" s="171" t="str">
        <f>IFERROR((Table20[[#This Row],[_202320]]-Table20[[#This Row],[_201920]])/Table20[[#This Row],[_201920]]*1,"")</f>
        <v/>
      </c>
    </row>
    <row r="382" spans="1:8">
      <c r="A382" s="132">
        <v>129808</v>
      </c>
      <c r="B382" s="134" t="s">
        <v>1146</v>
      </c>
      <c r="C382" s="134">
        <v>94</v>
      </c>
      <c r="D382" s="134">
        <v>68</v>
      </c>
      <c r="E382" s="134">
        <v>71</v>
      </c>
      <c r="F382" s="134">
        <v>58</v>
      </c>
      <c r="G382" s="135" t="s">
        <v>129</v>
      </c>
      <c r="H382" s="171" t="str">
        <f>IFERROR((Table20[[#This Row],[_202320]]-Table20[[#This Row],[_201920]])/Table20[[#This Row],[_201920]]*1,"")</f>
        <v/>
      </c>
    </row>
    <row r="383" spans="1:8" ht="28.5">
      <c r="A383" s="132">
        <v>129808</v>
      </c>
      <c r="B383" s="134" t="s">
        <v>1147</v>
      </c>
      <c r="C383" s="134">
        <v>40</v>
      </c>
      <c r="D383" s="134">
        <v>33</v>
      </c>
      <c r="E383" s="134">
        <v>39</v>
      </c>
      <c r="F383" s="134">
        <v>15</v>
      </c>
      <c r="G383" s="135" t="s">
        <v>129</v>
      </c>
      <c r="H383" s="171" t="str">
        <f>IFERROR((Table20[[#This Row],[_202320]]-Table20[[#This Row],[_201920]])/Table20[[#This Row],[_201920]]*1,"")</f>
        <v/>
      </c>
    </row>
    <row r="384" spans="1:8" ht="28.5">
      <c r="A384" s="132">
        <v>129808</v>
      </c>
      <c r="B384" s="134" t="s">
        <v>1148</v>
      </c>
      <c r="C384" s="134">
        <v>155</v>
      </c>
      <c r="D384" s="134">
        <v>139</v>
      </c>
      <c r="E384" s="134">
        <v>143</v>
      </c>
      <c r="F384" s="134">
        <v>109</v>
      </c>
      <c r="G384" s="135" t="s">
        <v>129</v>
      </c>
      <c r="H384" s="171" t="str">
        <f>IFERROR((Table20[[#This Row],[_202320]]-Table20[[#This Row],[_201920]])/Table20[[#This Row],[_201920]]*1,"")</f>
        <v/>
      </c>
    </row>
    <row r="385" spans="1:8" ht="28.5">
      <c r="A385" s="132">
        <v>129808</v>
      </c>
      <c r="B385" s="134" t="s">
        <v>1149</v>
      </c>
      <c r="C385" s="134">
        <v>448</v>
      </c>
      <c r="D385" s="134">
        <v>380</v>
      </c>
      <c r="E385" s="134">
        <v>350</v>
      </c>
      <c r="F385" s="134">
        <v>320</v>
      </c>
      <c r="G385" s="135" t="s">
        <v>129</v>
      </c>
      <c r="H385" s="171" t="str">
        <f>IFERROR((Table20[[#This Row],[_202320]]-Table20[[#This Row],[_201920]])/Table20[[#This Row],[_201920]]*1,"")</f>
        <v/>
      </c>
    </row>
    <row r="386" spans="1:8" ht="28.5">
      <c r="A386" s="132">
        <v>129808</v>
      </c>
      <c r="B386" s="134" t="s">
        <v>1150</v>
      </c>
      <c r="C386" s="134">
        <v>643</v>
      </c>
      <c r="D386" s="134">
        <v>552</v>
      </c>
      <c r="E386" s="134">
        <v>532</v>
      </c>
      <c r="F386" s="134">
        <v>444</v>
      </c>
      <c r="G386" s="135" t="s">
        <v>129</v>
      </c>
      <c r="H386" s="171" t="str">
        <f>IFERROR((Table20[[#This Row],[_202320]]-Table20[[#This Row],[_201920]])/Table20[[#This Row],[_201920]]*1,"")</f>
        <v/>
      </c>
    </row>
    <row r="387" spans="1:8">
      <c r="A387" s="132">
        <v>129808</v>
      </c>
      <c r="B387" s="134" t="s">
        <v>1151</v>
      </c>
      <c r="C387" s="134">
        <v>13</v>
      </c>
      <c r="D387" s="134">
        <v>11</v>
      </c>
      <c r="E387" s="134">
        <v>12</v>
      </c>
      <c r="F387" s="134">
        <v>12</v>
      </c>
      <c r="G387" s="135" t="s">
        <v>129</v>
      </c>
      <c r="H387" s="171" t="str">
        <f>IFERROR((Table20[[#This Row],[_202320]]-Table20[[#This Row],[_201920]])/Table20[[#This Row],[_201920]]*1,"")</f>
        <v/>
      </c>
    </row>
    <row r="388" spans="1:8" ht="28.5">
      <c r="A388" s="132">
        <v>129808</v>
      </c>
      <c r="B388" s="134" t="s">
        <v>1152</v>
      </c>
      <c r="C388" s="134">
        <v>26</v>
      </c>
      <c r="D388" s="134">
        <v>28</v>
      </c>
      <c r="E388" s="134">
        <v>30</v>
      </c>
      <c r="F388" s="134">
        <v>25</v>
      </c>
      <c r="G388" s="135" t="s">
        <v>129</v>
      </c>
      <c r="H388" s="171" t="str">
        <f>IFERROR((Table20[[#This Row],[_202320]]-Table20[[#This Row],[_201920]])/Table20[[#This Row],[_201920]]*1,"")</f>
        <v/>
      </c>
    </row>
    <row r="389" spans="1:8" ht="28.5">
      <c r="A389" s="132">
        <v>129808</v>
      </c>
      <c r="B389" s="134" t="s">
        <v>1153</v>
      </c>
      <c r="C389" s="134">
        <v>5</v>
      </c>
      <c r="D389" s="134">
        <v>5</v>
      </c>
      <c r="E389" s="134">
        <v>6</v>
      </c>
      <c r="F389" s="134">
        <v>3</v>
      </c>
      <c r="G389" s="135" t="s">
        <v>129</v>
      </c>
      <c r="H389" s="171" t="str">
        <f>IFERROR((Table20[[#This Row],[_202320]]-Table20[[#This Row],[_201920]])/Table20[[#This Row],[_201920]]*1,"")</f>
        <v/>
      </c>
    </row>
    <row r="390" spans="1:8" ht="28.5">
      <c r="A390" s="132">
        <v>129808</v>
      </c>
      <c r="B390" s="134" t="s">
        <v>1154</v>
      </c>
      <c r="C390" s="134">
        <v>21</v>
      </c>
      <c r="D390" s="134">
        <v>22</v>
      </c>
      <c r="E390" s="134">
        <v>24</v>
      </c>
      <c r="F390" s="134">
        <v>22</v>
      </c>
      <c r="G390" s="135" t="s">
        <v>129</v>
      </c>
      <c r="H390" s="171" t="str">
        <f>IFERROR((Table20[[#This Row],[_202320]]-Table20[[#This Row],[_201920]])/Table20[[#This Row],[_201920]]*1,"")</f>
        <v/>
      </c>
    </row>
    <row r="391" spans="1:8" ht="28.5">
      <c r="A391" s="132">
        <v>129808</v>
      </c>
      <c r="B391" s="134" t="s">
        <v>1155</v>
      </c>
      <c r="C391" s="134">
        <v>61</v>
      </c>
      <c r="D391" s="134">
        <v>61</v>
      </c>
      <c r="E391" s="134">
        <v>58</v>
      </c>
      <c r="F391" s="134">
        <v>64</v>
      </c>
      <c r="G391" s="135" t="s">
        <v>129</v>
      </c>
      <c r="H391" s="171" t="str">
        <f>IFERROR((Table20[[#This Row],[_202320]]-Table20[[#This Row],[_201920]])/Table20[[#This Row],[_201920]]*1,"")</f>
        <v/>
      </c>
    </row>
    <row r="392" spans="1:8">
      <c r="A392" s="132">
        <v>130004</v>
      </c>
      <c r="B392" s="134" t="s">
        <v>1161</v>
      </c>
      <c r="C392" s="134">
        <v>526</v>
      </c>
      <c r="D392" s="134">
        <v>495</v>
      </c>
      <c r="E392" s="134">
        <v>461</v>
      </c>
      <c r="F392" s="134">
        <v>413</v>
      </c>
      <c r="G392" s="135" t="s">
        <v>129</v>
      </c>
      <c r="H392" s="171" t="str">
        <f>IFERROR((Table20[[#This Row],[_202320]]-Table20[[#This Row],[_201920]])/Table20[[#This Row],[_201920]]*1,"")</f>
        <v/>
      </c>
    </row>
    <row r="393" spans="1:8">
      <c r="A393" s="132">
        <v>130004</v>
      </c>
      <c r="B393" s="134" t="s">
        <v>1131</v>
      </c>
      <c r="C393" s="134">
        <v>0</v>
      </c>
      <c r="D393" s="134">
        <v>0</v>
      </c>
      <c r="E393" s="134">
        <v>0</v>
      </c>
      <c r="F393" s="134">
        <v>0</v>
      </c>
      <c r="G393" s="135" t="s">
        <v>129</v>
      </c>
      <c r="H393" s="171" t="str">
        <f>IFERROR((Table20[[#This Row],[_202320]]-Table20[[#This Row],[_201920]])/Table20[[#This Row],[_201920]]*1,"")</f>
        <v/>
      </c>
    </row>
    <row r="394" spans="1:8">
      <c r="A394" s="132">
        <v>130004</v>
      </c>
      <c r="B394" s="134" t="s">
        <v>1132</v>
      </c>
      <c r="C394" s="134">
        <v>526</v>
      </c>
      <c r="D394" s="134">
        <v>495</v>
      </c>
      <c r="E394" s="134">
        <v>461</v>
      </c>
      <c r="F394" s="134">
        <v>413</v>
      </c>
      <c r="G394" s="135" t="s">
        <v>129</v>
      </c>
      <c r="H394" s="171" t="str">
        <f>IFERROR((Table20[[#This Row],[_202320]]-Table20[[#This Row],[_201920]])/Table20[[#This Row],[_201920]]*1,"")</f>
        <v/>
      </c>
    </row>
    <row r="395" spans="1:8" ht="28.5">
      <c r="A395" s="132">
        <v>130004</v>
      </c>
      <c r="B395" s="134" t="s">
        <v>1133</v>
      </c>
      <c r="C395" s="134">
        <v>6</v>
      </c>
      <c r="D395" s="134">
        <v>10</v>
      </c>
      <c r="E395" s="134">
        <v>1</v>
      </c>
      <c r="F395" s="134">
        <v>3</v>
      </c>
      <c r="G395" s="135" t="s">
        <v>129</v>
      </c>
      <c r="H395" s="171" t="str">
        <f>IFERROR((Table20[[#This Row],[_202320]]-Table20[[#This Row],[_201920]])/Table20[[#This Row],[_201920]]*1,"")</f>
        <v/>
      </c>
    </row>
    <row r="396" spans="1:8" ht="28.5">
      <c r="A396" s="132">
        <v>130004</v>
      </c>
      <c r="B396" s="134" t="s">
        <v>1162</v>
      </c>
      <c r="C396" s="134">
        <v>43</v>
      </c>
      <c r="D396" s="134">
        <v>40</v>
      </c>
      <c r="E396" s="134">
        <v>27</v>
      </c>
      <c r="F396" s="134">
        <v>26</v>
      </c>
      <c r="G396" s="135" t="s">
        <v>129</v>
      </c>
      <c r="H396" s="171" t="str">
        <f>IFERROR((Table20[[#This Row],[_202320]]-Table20[[#This Row],[_201920]])/Table20[[#This Row],[_201920]]*1,"")</f>
        <v/>
      </c>
    </row>
    <row r="397" spans="1:8" ht="28.5">
      <c r="A397" s="132">
        <v>130004</v>
      </c>
      <c r="B397" s="134" t="s">
        <v>1163</v>
      </c>
      <c r="C397" s="134" t="s">
        <v>129</v>
      </c>
      <c r="D397" s="134" t="s">
        <v>129</v>
      </c>
      <c r="E397" s="134" t="s">
        <v>129</v>
      </c>
      <c r="F397" s="134" t="s">
        <v>129</v>
      </c>
      <c r="G397" s="135" t="s">
        <v>129</v>
      </c>
      <c r="H397" s="171" t="str">
        <f>IFERROR((Table20[[#This Row],[_202320]]-Table20[[#This Row],[_201920]])/Table20[[#This Row],[_201920]]*1,"")</f>
        <v/>
      </c>
    </row>
    <row r="398" spans="1:8">
      <c r="A398" s="132">
        <v>130004</v>
      </c>
      <c r="B398" s="134" t="s">
        <v>1136</v>
      </c>
      <c r="C398" s="134">
        <v>49</v>
      </c>
      <c r="D398" s="134">
        <v>50</v>
      </c>
      <c r="E398" s="134">
        <v>28</v>
      </c>
      <c r="F398" s="134">
        <v>29</v>
      </c>
      <c r="G398" s="135" t="s">
        <v>129</v>
      </c>
      <c r="H398" s="171" t="str">
        <f>IFERROR((Table20[[#This Row],[_202320]]-Table20[[#This Row],[_201920]])/Table20[[#This Row],[_201920]]*1,"")</f>
        <v/>
      </c>
    </row>
    <row r="399" spans="1:8">
      <c r="A399" s="132">
        <v>130004</v>
      </c>
      <c r="B399" s="134" t="s">
        <v>1137</v>
      </c>
      <c r="C399" s="134">
        <v>9</v>
      </c>
      <c r="D399" s="134">
        <v>10</v>
      </c>
      <c r="E399" s="134">
        <v>6</v>
      </c>
      <c r="F399" s="134">
        <v>7</v>
      </c>
      <c r="G399" s="135" t="s">
        <v>129</v>
      </c>
      <c r="H399" s="171" t="str">
        <f>IFERROR((Table20[[#This Row],[_202320]]-Table20[[#This Row],[_201920]])/Table20[[#This Row],[_201920]]*1,"")</f>
        <v/>
      </c>
    </row>
    <row r="400" spans="1:8" ht="28.5">
      <c r="A400" s="132">
        <v>130004</v>
      </c>
      <c r="B400" s="134" t="s">
        <v>1138</v>
      </c>
      <c r="C400" s="134">
        <v>9</v>
      </c>
      <c r="D400" s="134">
        <v>11</v>
      </c>
      <c r="E400" s="134">
        <v>1</v>
      </c>
      <c r="F400" s="134">
        <v>4</v>
      </c>
      <c r="G400" s="135" t="s">
        <v>129</v>
      </c>
      <c r="H400" s="171" t="str">
        <f>IFERROR((Table20[[#This Row],[_202320]]-Table20[[#This Row],[_201920]])/Table20[[#This Row],[_201920]]*1,"")</f>
        <v/>
      </c>
    </row>
    <row r="401" spans="1:8" ht="28.5">
      <c r="A401" s="132">
        <v>130004</v>
      </c>
      <c r="B401" s="134" t="s">
        <v>1164</v>
      </c>
      <c r="C401" s="134">
        <v>82</v>
      </c>
      <c r="D401" s="134">
        <v>67</v>
      </c>
      <c r="E401" s="134">
        <v>51</v>
      </c>
      <c r="F401" s="134">
        <v>51</v>
      </c>
      <c r="G401" s="135" t="s">
        <v>129</v>
      </c>
      <c r="H401" s="171" t="str">
        <f>IFERROR((Table20[[#This Row],[_202320]]-Table20[[#This Row],[_201920]])/Table20[[#This Row],[_201920]]*1,"")</f>
        <v/>
      </c>
    </row>
    <row r="402" spans="1:8" ht="28.5">
      <c r="A402" s="132">
        <v>130004</v>
      </c>
      <c r="B402" s="134" t="s">
        <v>1165</v>
      </c>
      <c r="C402" s="134" t="s">
        <v>129</v>
      </c>
      <c r="D402" s="134" t="s">
        <v>129</v>
      </c>
      <c r="E402" s="134" t="s">
        <v>129</v>
      </c>
      <c r="F402" s="134" t="s">
        <v>129</v>
      </c>
      <c r="G402" s="135" t="s">
        <v>129</v>
      </c>
      <c r="H402" s="171" t="str">
        <f>IFERROR((Table20[[#This Row],[_202320]]-Table20[[#This Row],[_201920]])/Table20[[#This Row],[_201920]]*1,"")</f>
        <v/>
      </c>
    </row>
    <row r="403" spans="1:8">
      <c r="A403" s="132">
        <v>130004</v>
      </c>
      <c r="B403" s="134" t="s">
        <v>1141</v>
      </c>
      <c r="C403" s="134">
        <v>91</v>
      </c>
      <c r="D403" s="134">
        <v>78</v>
      </c>
      <c r="E403" s="134">
        <v>52</v>
      </c>
      <c r="F403" s="134">
        <v>55</v>
      </c>
      <c r="G403" s="135" t="s">
        <v>129</v>
      </c>
      <c r="H403" s="171" t="str">
        <f>IFERROR((Table20[[#This Row],[_202320]]-Table20[[#This Row],[_201920]])/Table20[[#This Row],[_201920]]*1,"")</f>
        <v/>
      </c>
    </row>
    <row r="404" spans="1:8">
      <c r="A404" s="132">
        <v>130004</v>
      </c>
      <c r="B404" s="134" t="s">
        <v>1142</v>
      </c>
      <c r="C404" s="134">
        <v>17</v>
      </c>
      <c r="D404" s="134">
        <v>16</v>
      </c>
      <c r="E404" s="134">
        <v>11</v>
      </c>
      <c r="F404" s="134">
        <v>13</v>
      </c>
      <c r="G404" s="135" t="s">
        <v>129</v>
      </c>
      <c r="H404" s="171" t="str">
        <f>IFERROR((Table20[[#This Row],[_202320]]-Table20[[#This Row],[_201920]])/Table20[[#This Row],[_201920]]*1,"")</f>
        <v/>
      </c>
    </row>
    <row r="405" spans="1:8" ht="28.5">
      <c r="A405" s="132">
        <v>130004</v>
      </c>
      <c r="B405" s="134" t="s">
        <v>1143</v>
      </c>
      <c r="C405" s="134">
        <v>10</v>
      </c>
      <c r="D405" s="134">
        <v>13</v>
      </c>
      <c r="E405" s="134">
        <v>3</v>
      </c>
      <c r="F405" s="134">
        <v>5</v>
      </c>
      <c r="G405" s="135" t="s">
        <v>129</v>
      </c>
      <c r="H405" s="171" t="str">
        <f>IFERROR((Table20[[#This Row],[_202320]]-Table20[[#This Row],[_201920]])/Table20[[#This Row],[_201920]]*1,"")</f>
        <v/>
      </c>
    </row>
    <row r="406" spans="1:8" ht="28.5">
      <c r="A406" s="132">
        <v>130004</v>
      </c>
      <c r="B406" s="134" t="s">
        <v>1166</v>
      </c>
      <c r="C406" s="134">
        <v>94</v>
      </c>
      <c r="D406" s="134">
        <v>81</v>
      </c>
      <c r="E406" s="134">
        <v>59</v>
      </c>
      <c r="F406" s="134">
        <v>64</v>
      </c>
      <c r="G406" s="135" t="s">
        <v>129</v>
      </c>
      <c r="H406" s="171" t="str">
        <f>IFERROR((Table20[[#This Row],[_202320]]-Table20[[#This Row],[_201920]])/Table20[[#This Row],[_201920]]*1,"")</f>
        <v/>
      </c>
    </row>
    <row r="407" spans="1:8" ht="28.5">
      <c r="A407" s="132">
        <v>130004</v>
      </c>
      <c r="B407" s="134" t="s">
        <v>1167</v>
      </c>
      <c r="C407" s="134" t="s">
        <v>129</v>
      </c>
      <c r="D407" s="134" t="s">
        <v>129</v>
      </c>
      <c r="E407" s="134" t="s">
        <v>129</v>
      </c>
      <c r="F407" s="134" t="s">
        <v>129</v>
      </c>
      <c r="G407" s="135" t="s">
        <v>129</v>
      </c>
      <c r="H407" s="171" t="str">
        <f>IFERROR((Table20[[#This Row],[_202320]]-Table20[[#This Row],[_201920]])/Table20[[#This Row],[_201920]]*1,"")</f>
        <v/>
      </c>
    </row>
    <row r="408" spans="1:8">
      <c r="A408" s="132">
        <v>130004</v>
      </c>
      <c r="B408" s="134" t="s">
        <v>1146</v>
      </c>
      <c r="C408" s="134">
        <v>104</v>
      </c>
      <c r="D408" s="134">
        <v>94</v>
      </c>
      <c r="E408" s="134">
        <v>62</v>
      </c>
      <c r="F408" s="134">
        <v>69</v>
      </c>
      <c r="G408" s="135" t="s">
        <v>129</v>
      </c>
      <c r="H408" s="171" t="str">
        <f>IFERROR((Table20[[#This Row],[_202320]]-Table20[[#This Row],[_201920]])/Table20[[#This Row],[_201920]]*1,"")</f>
        <v/>
      </c>
    </row>
    <row r="409" spans="1:8" ht="28.5">
      <c r="A409" s="132">
        <v>130004</v>
      </c>
      <c r="B409" s="134" t="s">
        <v>1147</v>
      </c>
      <c r="C409" s="134">
        <v>35</v>
      </c>
      <c r="D409" s="134">
        <v>31</v>
      </c>
      <c r="E409" s="134">
        <v>26</v>
      </c>
      <c r="F409" s="134">
        <v>22</v>
      </c>
      <c r="G409" s="135" t="s">
        <v>129</v>
      </c>
      <c r="H409" s="171" t="str">
        <f>IFERROR((Table20[[#This Row],[_202320]]-Table20[[#This Row],[_201920]])/Table20[[#This Row],[_201920]]*1,"")</f>
        <v/>
      </c>
    </row>
    <row r="410" spans="1:8" ht="28.5">
      <c r="A410" s="132">
        <v>130004</v>
      </c>
      <c r="B410" s="134" t="s">
        <v>1148</v>
      </c>
      <c r="C410" s="134">
        <v>101</v>
      </c>
      <c r="D410" s="134">
        <v>95</v>
      </c>
      <c r="E410" s="134">
        <v>104</v>
      </c>
      <c r="F410" s="134">
        <v>89</v>
      </c>
      <c r="G410" s="135" t="s">
        <v>129</v>
      </c>
      <c r="H410" s="171" t="str">
        <f>IFERROR((Table20[[#This Row],[_202320]]-Table20[[#This Row],[_201920]])/Table20[[#This Row],[_201920]]*1,"")</f>
        <v/>
      </c>
    </row>
    <row r="411" spans="1:8" ht="28.5">
      <c r="A411" s="132">
        <v>130004</v>
      </c>
      <c r="B411" s="134" t="s">
        <v>1149</v>
      </c>
      <c r="C411" s="134">
        <v>286</v>
      </c>
      <c r="D411" s="134">
        <v>275</v>
      </c>
      <c r="E411" s="134">
        <v>269</v>
      </c>
      <c r="F411" s="134">
        <v>233</v>
      </c>
      <c r="G411" s="135" t="s">
        <v>129</v>
      </c>
      <c r="H411" s="171" t="str">
        <f>IFERROR((Table20[[#This Row],[_202320]]-Table20[[#This Row],[_201920]])/Table20[[#This Row],[_201920]]*1,"")</f>
        <v/>
      </c>
    </row>
    <row r="412" spans="1:8" ht="28.5">
      <c r="A412" s="132">
        <v>130004</v>
      </c>
      <c r="B412" s="134" t="s">
        <v>1150</v>
      </c>
      <c r="C412" s="134">
        <v>422</v>
      </c>
      <c r="D412" s="134">
        <v>401</v>
      </c>
      <c r="E412" s="134">
        <v>399</v>
      </c>
      <c r="F412" s="134">
        <v>344</v>
      </c>
      <c r="G412" s="135" t="s">
        <v>129</v>
      </c>
      <c r="H412" s="171" t="str">
        <f>IFERROR((Table20[[#This Row],[_202320]]-Table20[[#This Row],[_201920]])/Table20[[#This Row],[_201920]]*1,"")</f>
        <v/>
      </c>
    </row>
    <row r="413" spans="1:8">
      <c r="A413" s="132">
        <v>130004</v>
      </c>
      <c r="B413" s="134" t="s">
        <v>1151</v>
      </c>
      <c r="C413" s="134">
        <v>20</v>
      </c>
      <c r="D413" s="134">
        <v>19</v>
      </c>
      <c r="E413" s="134">
        <v>13</v>
      </c>
      <c r="F413" s="134">
        <v>17</v>
      </c>
      <c r="G413" s="135" t="s">
        <v>129</v>
      </c>
      <c r="H413" s="171" t="str">
        <f>IFERROR((Table20[[#This Row],[_202320]]-Table20[[#This Row],[_201920]])/Table20[[#This Row],[_201920]]*1,"")</f>
        <v/>
      </c>
    </row>
    <row r="414" spans="1:8" ht="28.5">
      <c r="A414" s="132">
        <v>130004</v>
      </c>
      <c r="B414" s="134" t="s">
        <v>1152</v>
      </c>
      <c r="C414" s="134">
        <v>26</v>
      </c>
      <c r="D414" s="134">
        <v>25</v>
      </c>
      <c r="E414" s="134">
        <v>28</v>
      </c>
      <c r="F414" s="134">
        <v>27</v>
      </c>
      <c r="G414" s="135" t="s">
        <v>129</v>
      </c>
      <c r="H414" s="171" t="str">
        <f>IFERROR((Table20[[#This Row],[_202320]]-Table20[[#This Row],[_201920]])/Table20[[#This Row],[_201920]]*1,"")</f>
        <v/>
      </c>
    </row>
    <row r="415" spans="1:8" ht="28.5">
      <c r="A415" s="132">
        <v>130004</v>
      </c>
      <c r="B415" s="134" t="s">
        <v>1153</v>
      </c>
      <c r="C415" s="134">
        <v>7</v>
      </c>
      <c r="D415" s="134">
        <v>6</v>
      </c>
      <c r="E415" s="134">
        <v>6</v>
      </c>
      <c r="F415" s="134">
        <v>5</v>
      </c>
      <c r="G415" s="135" t="s">
        <v>129</v>
      </c>
      <c r="H415" s="171" t="str">
        <f>IFERROR((Table20[[#This Row],[_202320]]-Table20[[#This Row],[_201920]])/Table20[[#This Row],[_201920]]*1,"")</f>
        <v/>
      </c>
    </row>
    <row r="416" spans="1:8" ht="28.5">
      <c r="A416" s="132">
        <v>130004</v>
      </c>
      <c r="B416" s="134" t="s">
        <v>1154</v>
      </c>
      <c r="C416" s="134">
        <v>19</v>
      </c>
      <c r="D416" s="134">
        <v>19</v>
      </c>
      <c r="E416" s="134">
        <v>23</v>
      </c>
      <c r="F416" s="134">
        <v>22</v>
      </c>
      <c r="G416" s="135" t="s">
        <v>129</v>
      </c>
      <c r="H416" s="171" t="str">
        <f>IFERROR((Table20[[#This Row],[_202320]]-Table20[[#This Row],[_201920]])/Table20[[#This Row],[_201920]]*1,"")</f>
        <v/>
      </c>
    </row>
    <row r="417" spans="1:8" ht="28.5">
      <c r="A417" s="132">
        <v>130004</v>
      </c>
      <c r="B417" s="134" t="s">
        <v>1155</v>
      </c>
      <c r="C417" s="134">
        <v>54</v>
      </c>
      <c r="D417" s="134">
        <v>56</v>
      </c>
      <c r="E417" s="134">
        <v>58</v>
      </c>
      <c r="F417" s="134">
        <v>56</v>
      </c>
      <c r="G417" s="135" t="s">
        <v>129</v>
      </c>
      <c r="H417" s="171" t="str">
        <f>IFERROR((Table20[[#This Row],[_202320]]-Table20[[#This Row],[_201920]])/Table20[[#This Row],[_201920]]*1,"")</f>
        <v/>
      </c>
    </row>
    <row r="418" spans="1:8">
      <c r="A418" s="132">
        <v>130040</v>
      </c>
      <c r="B418" s="134" t="s">
        <v>1161</v>
      </c>
      <c r="C418" s="134">
        <v>110</v>
      </c>
      <c r="D418" s="134">
        <v>106</v>
      </c>
      <c r="E418" s="134">
        <v>110</v>
      </c>
      <c r="F418" s="134">
        <v>103</v>
      </c>
      <c r="G418" s="135" t="s">
        <v>129</v>
      </c>
      <c r="H418" s="171" t="str">
        <f>IFERROR((Table20[[#This Row],[_202320]]-Table20[[#This Row],[_201920]])/Table20[[#This Row],[_201920]]*1,"")</f>
        <v/>
      </c>
    </row>
    <row r="419" spans="1:8">
      <c r="A419" s="132">
        <v>130040</v>
      </c>
      <c r="B419" s="134" t="s">
        <v>1131</v>
      </c>
      <c r="C419" s="134">
        <v>0</v>
      </c>
      <c r="D419" s="134">
        <v>0</v>
      </c>
      <c r="E419" s="134">
        <v>0</v>
      </c>
      <c r="F419" s="134">
        <v>0</v>
      </c>
      <c r="G419" s="135" t="s">
        <v>129</v>
      </c>
      <c r="H419" s="171" t="str">
        <f>IFERROR((Table20[[#This Row],[_202320]]-Table20[[#This Row],[_201920]])/Table20[[#This Row],[_201920]]*1,"")</f>
        <v/>
      </c>
    </row>
    <row r="420" spans="1:8">
      <c r="A420" s="132">
        <v>130040</v>
      </c>
      <c r="B420" s="134" t="s">
        <v>1132</v>
      </c>
      <c r="C420" s="134">
        <v>110</v>
      </c>
      <c r="D420" s="134">
        <v>106</v>
      </c>
      <c r="E420" s="134">
        <v>110</v>
      </c>
      <c r="F420" s="134">
        <v>103</v>
      </c>
      <c r="G420" s="135" t="s">
        <v>129</v>
      </c>
      <c r="H420" s="171" t="str">
        <f>IFERROR((Table20[[#This Row],[_202320]]-Table20[[#This Row],[_201920]])/Table20[[#This Row],[_201920]]*1,"")</f>
        <v/>
      </c>
    </row>
    <row r="421" spans="1:8" ht="28.5">
      <c r="A421" s="132">
        <v>130040</v>
      </c>
      <c r="B421" s="134" t="s">
        <v>1133</v>
      </c>
      <c r="C421" s="134">
        <v>1</v>
      </c>
      <c r="D421" s="134">
        <v>3</v>
      </c>
      <c r="E421" s="134">
        <v>1</v>
      </c>
      <c r="F421" s="134">
        <v>2</v>
      </c>
      <c r="G421" s="135" t="s">
        <v>129</v>
      </c>
      <c r="H421" s="171" t="str">
        <f>IFERROR((Table20[[#This Row],[_202320]]-Table20[[#This Row],[_201920]])/Table20[[#This Row],[_201920]]*1,"")</f>
        <v/>
      </c>
    </row>
    <row r="422" spans="1:8" ht="28.5">
      <c r="A422" s="132">
        <v>130040</v>
      </c>
      <c r="B422" s="134" t="s">
        <v>1162</v>
      </c>
      <c r="C422" s="134">
        <v>4</v>
      </c>
      <c r="D422" s="134">
        <v>9</v>
      </c>
      <c r="E422" s="134">
        <v>7</v>
      </c>
      <c r="F422" s="134">
        <v>12</v>
      </c>
      <c r="G422" s="135" t="s">
        <v>129</v>
      </c>
      <c r="H422" s="171" t="str">
        <f>IFERROR((Table20[[#This Row],[_202320]]-Table20[[#This Row],[_201920]])/Table20[[#This Row],[_201920]]*1,"")</f>
        <v/>
      </c>
    </row>
    <row r="423" spans="1:8" ht="28.5">
      <c r="A423" s="132">
        <v>130040</v>
      </c>
      <c r="B423" s="134" t="s">
        <v>1163</v>
      </c>
      <c r="C423" s="134" t="s">
        <v>129</v>
      </c>
      <c r="D423" s="134" t="s">
        <v>129</v>
      </c>
      <c r="E423" s="134" t="s">
        <v>129</v>
      </c>
      <c r="F423" s="134" t="s">
        <v>129</v>
      </c>
      <c r="G423" s="135" t="s">
        <v>129</v>
      </c>
      <c r="H423" s="171" t="str">
        <f>IFERROR((Table20[[#This Row],[_202320]]-Table20[[#This Row],[_201920]])/Table20[[#This Row],[_201920]]*1,"")</f>
        <v/>
      </c>
    </row>
    <row r="424" spans="1:8">
      <c r="A424" s="132">
        <v>130040</v>
      </c>
      <c r="B424" s="134" t="s">
        <v>1136</v>
      </c>
      <c r="C424" s="134">
        <v>5</v>
      </c>
      <c r="D424" s="134">
        <v>12</v>
      </c>
      <c r="E424" s="134">
        <v>8</v>
      </c>
      <c r="F424" s="134">
        <v>14</v>
      </c>
      <c r="G424" s="135" t="s">
        <v>129</v>
      </c>
      <c r="H424" s="171" t="str">
        <f>IFERROR((Table20[[#This Row],[_202320]]-Table20[[#This Row],[_201920]])/Table20[[#This Row],[_201920]]*1,"")</f>
        <v/>
      </c>
    </row>
    <row r="425" spans="1:8">
      <c r="A425" s="132">
        <v>130040</v>
      </c>
      <c r="B425" s="134" t="s">
        <v>1137</v>
      </c>
      <c r="C425" s="134">
        <v>5</v>
      </c>
      <c r="D425" s="134">
        <v>11</v>
      </c>
      <c r="E425" s="134">
        <v>7</v>
      </c>
      <c r="F425" s="134">
        <v>14</v>
      </c>
      <c r="G425" s="135" t="s">
        <v>129</v>
      </c>
      <c r="H425" s="171" t="str">
        <f>IFERROR((Table20[[#This Row],[_202320]]-Table20[[#This Row],[_201920]])/Table20[[#This Row],[_201920]]*1,"")</f>
        <v/>
      </c>
    </row>
    <row r="426" spans="1:8" ht="28.5">
      <c r="A426" s="132">
        <v>130040</v>
      </c>
      <c r="B426" s="134" t="s">
        <v>1138</v>
      </c>
      <c r="C426" s="134">
        <v>1</v>
      </c>
      <c r="D426" s="134">
        <v>3</v>
      </c>
      <c r="E426" s="134">
        <v>2</v>
      </c>
      <c r="F426" s="134">
        <v>2</v>
      </c>
      <c r="G426" s="135" t="s">
        <v>129</v>
      </c>
      <c r="H426" s="171" t="str">
        <f>IFERROR((Table20[[#This Row],[_202320]]-Table20[[#This Row],[_201920]])/Table20[[#This Row],[_201920]]*1,"")</f>
        <v/>
      </c>
    </row>
    <row r="427" spans="1:8" ht="28.5">
      <c r="A427" s="132">
        <v>130040</v>
      </c>
      <c r="B427" s="134" t="s">
        <v>1164</v>
      </c>
      <c r="C427" s="134">
        <v>7</v>
      </c>
      <c r="D427" s="134">
        <v>16</v>
      </c>
      <c r="E427" s="134">
        <v>12</v>
      </c>
      <c r="F427" s="134">
        <v>15</v>
      </c>
      <c r="G427" s="135" t="s">
        <v>129</v>
      </c>
      <c r="H427" s="171" t="str">
        <f>IFERROR((Table20[[#This Row],[_202320]]-Table20[[#This Row],[_201920]])/Table20[[#This Row],[_201920]]*1,"")</f>
        <v/>
      </c>
    </row>
    <row r="428" spans="1:8" ht="28.5">
      <c r="A428" s="132">
        <v>130040</v>
      </c>
      <c r="B428" s="134" t="s">
        <v>1165</v>
      </c>
      <c r="C428" s="134" t="s">
        <v>129</v>
      </c>
      <c r="D428" s="134" t="s">
        <v>129</v>
      </c>
      <c r="E428" s="134" t="s">
        <v>129</v>
      </c>
      <c r="F428" s="134" t="s">
        <v>129</v>
      </c>
      <c r="G428" s="135" t="s">
        <v>129</v>
      </c>
      <c r="H428" s="171" t="str">
        <f>IFERROR((Table20[[#This Row],[_202320]]-Table20[[#This Row],[_201920]])/Table20[[#This Row],[_201920]]*1,"")</f>
        <v/>
      </c>
    </row>
    <row r="429" spans="1:8">
      <c r="A429" s="132">
        <v>130040</v>
      </c>
      <c r="B429" s="134" t="s">
        <v>1141</v>
      </c>
      <c r="C429" s="134">
        <v>8</v>
      </c>
      <c r="D429" s="134">
        <v>19</v>
      </c>
      <c r="E429" s="134">
        <v>14</v>
      </c>
      <c r="F429" s="134">
        <v>17</v>
      </c>
      <c r="G429" s="135" t="s">
        <v>129</v>
      </c>
      <c r="H429" s="171" t="str">
        <f>IFERROR((Table20[[#This Row],[_202320]]-Table20[[#This Row],[_201920]])/Table20[[#This Row],[_201920]]*1,"")</f>
        <v/>
      </c>
    </row>
    <row r="430" spans="1:8">
      <c r="A430" s="132">
        <v>130040</v>
      </c>
      <c r="B430" s="134" t="s">
        <v>1142</v>
      </c>
      <c r="C430" s="134">
        <v>7</v>
      </c>
      <c r="D430" s="134">
        <v>18</v>
      </c>
      <c r="E430" s="134">
        <v>13</v>
      </c>
      <c r="F430" s="134">
        <v>17</v>
      </c>
      <c r="G430" s="135" t="s">
        <v>129</v>
      </c>
      <c r="H430" s="171" t="str">
        <f>IFERROR((Table20[[#This Row],[_202320]]-Table20[[#This Row],[_201920]])/Table20[[#This Row],[_201920]]*1,"")</f>
        <v/>
      </c>
    </row>
    <row r="431" spans="1:8" ht="28.5">
      <c r="A431" s="132">
        <v>130040</v>
      </c>
      <c r="B431" s="134" t="s">
        <v>1143</v>
      </c>
      <c r="C431" s="134">
        <v>1</v>
      </c>
      <c r="D431" s="134">
        <v>3</v>
      </c>
      <c r="E431" s="134">
        <v>3</v>
      </c>
      <c r="F431" s="134">
        <v>2</v>
      </c>
      <c r="G431" s="135" t="s">
        <v>129</v>
      </c>
      <c r="H431" s="171" t="str">
        <f>IFERROR((Table20[[#This Row],[_202320]]-Table20[[#This Row],[_201920]])/Table20[[#This Row],[_201920]]*1,"")</f>
        <v/>
      </c>
    </row>
    <row r="432" spans="1:8" ht="28.5">
      <c r="A432" s="132">
        <v>130040</v>
      </c>
      <c r="B432" s="134" t="s">
        <v>1166</v>
      </c>
      <c r="C432" s="134">
        <v>8</v>
      </c>
      <c r="D432" s="134">
        <v>20</v>
      </c>
      <c r="E432" s="134">
        <v>15</v>
      </c>
      <c r="F432" s="134">
        <v>16</v>
      </c>
      <c r="G432" s="135" t="s">
        <v>129</v>
      </c>
      <c r="H432" s="171" t="str">
        <f>IFERROR((Table20[[#This Row],[_202320]]-Table20[[#This Row],[_201920]])/Table20[[#This Row],[_201920]]*1,"")</f>
        <v/>
      </c>
    </row>
    <row r="433" spans="1:8" ht="28.5">
      <c r="A433" s="132">
        <v>130040</v>
      </c>
      <c r="B433" s="134" t="s">
        <v>1167</v>
      </c>
      <c r="C433" s="134" t="s">
        <v>129</v>
      </c>
      <c r="D433" s="134" t="s">
        <v>129</v>
      </c>
      <c r="E433" s="134" t="s">
        <v>129</v>
      </c>
      <c r="F433" s="134" t="s">
        <v>129</v>
      </c>
      <c r="G433" s="135" t="s">
        <v>129</v>
      </c>
      <c r="H433" s="171" t="str">
        <f>IFERROR((Table20[[#This Row],[_202320]]-Table20[[#This Row],[_201920]])/Table20[[#This Row],[_201920]]*1,"")</f>
        <v/>
      </c>
    </row>
    <row r="434" spans="1:8">
      <c r="A434" s="132">
        <v>130040</v>
      </c>
      <c r="B434" s="134" t="s">
        <v>1146</v>
      </c>
      <c r="C434" s="134">
        <v>9</v>
      </c>
      <c r="D434" s="134">
        <v>23</v>
      </c>
      <c r="E434" s="134">
        <v>18</v>
      </c>
      <c r="F434" s="134">
        <v>18</v>
      </c>
      <c r="G434" s="135" t="s">
        <v>129</v>
      </c>
      <c r="H434" s="171" t="str">
        <f>IFERROR((Table20[[#This Row],[_202320]]-Table20[[#This Row],[_201920]])/Table20[[#This Row],[_201920]]*1,"")</f>
        <v/>
      </c>
    </row>
    <row r="435" spans="1:8" ht="28.5">
      <c r="A435" s="132">
        <v>130040</v>
      </c>
      <c r="B435" s="134" t="s">
        <v>1147</v>
      </c>
      <c r="C435" s="134">
        <v>5</v>
      </c>
      <c r="D435" s="134">
        <v>8</v>
      </c>
      <c r="E435" s="134">
        <v>5</v>
      </c>
      <c r="F435" s="134">
        <v>0</v>
      </c>
      <c r="G435" s="135" t="s">
        <v>129</v>
      </c>
      <c r="H435" s="171" t="str">
        <f>IFERROR((Table20[[#This Row],[_202320]]-Table20[[#This Row],[_201920]])/Table20[[#This Row],[_201920]]*1,"")</f>
        <v/>
      </c>
    </row>
    <row r="436" spans="1:8" ht="28.5">
      <c r="A436" s="132">
        <v>130040</v>
      </c>
      <c r="B436" s="134" t="s">
        <v>1148</v>
      </c>
      <c r="C436" s="134">
        <v>39</v>
      </c>
      <c r="D436" s="134">
        <v>18</v>
      </c>
      <c r="E436" s="134">
        <v>31</v>
      </c>
      <c r="F436" s="134">
        <v>18</v>
      </c>
      <c r="G436" s="135" t="s">
        <v>129</v>
      </c>
      <c r="H436" s="171" t="str">
        <f>IFERROR((Table20[[#This Row],[_202320]]-Table20[[#This Row],[_201920]])/Table20[[#This Row],[_201920]]*1,"")</f>
        <v/>
      </c>
    </row>
    <row r="437" spans="1:8" ht="28.5">
      <c r="A437" s="132">
        <v>130040</v>
      </c>
      <c r="B437" s="134" t="s">
        <v>1149</v>
      </c>
      <c r="C437" s="134">
        <v>57</v>
      </c>
      <c r="D437" s="134">
        <v>57</v>
      </c>
      <c r="E437" s="134">
        <v>56</v>
      </c>
      <c r="F437" s="134">
        <v>67</v>
      </c>
      <c r="G437" s="135" t="s">
        <v>129</v>
      </c>
      <c r="H437" s="171" t="str">
        <f>IFERROR((Table20[[#This Row],[_202320]]-Table20[[#This Row],[_201920]])/Table20[[#This Row],[_201920]]*1,"")</f>
        <v/>
      </c>
    </row>
    <row r="438" spans="1:8" ht="28.5">
      <c r="A438" s="132">
        <v>130040</v>
      </c>
      <c r="B438" s="134" t="s">
        <v>1150</v>
      </c>
      <c r="C438" s="134">
        <v>101</v>
      </c>
      <c r="D438" s="134">
        <v>83</v>
      </c>
      <c r="E438" s="134">
        <v>92</v>
      </c>
      <c r="F438" s="134">
        <v>85</v>
      </c>
      <c r="G438" s="135" t="s">
        <v>129</v>
      </c>
      <c r="H438" s="171" t="str">
        <f>IFERROR((Table20[[#This Row],[_202320]]-Table20[[#This Row],[_201920]])/Table20[[#This Row],[_201920]]*1,"")</f>
        <v/>
      </c>
    </row>
    <row r="439" spans="1:8">
      <c r="A439" s="132">
        <v>130040</v>
      </c>
      <c r="B439" s="134" t="s">
        <v>1151</v>
      </c>
      <c r="C439" s="134">
        <v>8</v>
      </c>
      <c r="D439" s="134">
        <v>22</v>
      </c>
      <c r="E439" s="134">
        <v>16</v>
      </c>
      <c r="F439" s="134">
        <v>17</v>
      </c>
      <c r="G439" s="135" t="s">
        <v>129</v>
      </c>
      <c r="H439" s="171" t="str">
        <f>IFERROR((Table20[[#This Row],[_202320]]-Table20[[#This Row],[_201920]])/Table20[[#This Row],[_201920]]*1,"")</f>
        <v/>
      </c>
    </row>
    <row r="440" spans="1:8" ht="28.5">
      <c r="A440" s="132">
        <v>130040</v>
      </c>
      <c r="B440" s="134" t="s">
        <v>1152</v>
      </c>
      <c r="C440" s="134">
        <v>40</v>
      </c>
      <c r="D440" s="134">
        <v>25</v>
      </c>
      <c r="E440" s="134">
        <v>33</v>
      </c>
      <c r="F440" s="134">
        <v>17</v>
      </c>
      <c r="G440" s="135" t="s">
        <v>129</v>
      </c>
      <c r="H440" s="171" t="str">
        <f>IFERROR((Table20[[#This Row],[_202320]]-Table20[[#This Row],[_201920]])/Table20[[#This Row],[_201920]]*1,"")</f>
        <v/>
      </c>
    </row>
    <row r="441" spans="1:8" ht="28.5">
      <c r="A441" s="132">
        <v>130040</v>
      </c>
      <c r="B441" s="134" t="s">
        <v>1153</v>
      </c>
      <c r="C441" s="134">
        <v>5</v>
      </c>
      <c r="D441" s="134">
        <v>8</v>
      </c>
      <c r="E441" s="134">
        <v>5</v>
      </c>
      <c r="F441" s="134">
        <v>0</v>
      </c>
      <c r="G441" s="135" t="s">
        <v>129</v>
      </c>
      <c r="H441" s="171" t="str">
        <f>IFERROR((Table20[[#This Row],[_202320]]-Table20[[#This Row],[_201920]])/Table20[[#This Row],[_201920]]*1,"")</f>
        <v/>
      </c>
    </row>
    <row r="442" spans="1:8" ht="28.5">
      <c r="A442" s="132">
        <v>130040</v>
      </c>
      <c r="B442" s="134" t="s">
        <v>1154</v>
      </c>
      <c r="C442" s="134">
        <v>35</v>
      </c>
      <c r="D442" s="134">
        <v>17</v>
      </c>
      <c r="E442" s="134">
        <v>28</v>
      </c>
      <c r="F442" s="134">
        <v>17</v>
      </c>
      <c r="G442" s="135" t="s">
        <v>129</v>
      </c>
      <c r="H442" s="171" t="str">
        <f>IFERROR((Table20[[#This Row],[_202320]]-Table20[[#This Row],[_201920]])/Table20[[#This Row],[_201920]]*1,"")</f>
        <v/>
      </c>
    </row>
    <row r="443" spans="1:8" ht="28.5">
      <c r="A443" s="132">
        <v>130040</v>
      </c>
      <c r="B443" s="134" t="s">
        <v>1155</v>
      </c>
      <c r="C443" s="134">
        <v>52</v>
      </c>
      <c r="D443" s="134">
        <v>54</v>
      </c>
      <c r="E443" s="134">
        <v>51</v>
      </c>
      <c r="F443" s="134">
        <v>65</v>
      </c>
      <c r="G443" s="135" t="s">
        <v>129</v>
      </c>
      <c r="H443" s="171" t="str">
        <f>IFERROR((Table20[[#This Row],[_202320]]-Table20[[#This Row],[_201920]])/Table20[[#This Row],[_201920]]*1,"")</f>
        <v/>
      </c>
    </row>
    <row r="444" spans="1:8">
      <c r="A444" s="132">
        <v>130217</v>
      </c>
      <c r="B444" s="134" t="s">
        <v>1161</v>
      </c>
      <c r="C444" s="134">
        <v>293</v>
      </c>
      <c r="D444" s="134">
        <v>308</v>
      </c>
      <c r="E444" s="134">
        <v>276</v>
      </c>
      <c r="F444" s="134">
        <v>219</v>
      </c>
      <c r="G444" s="135" t="s">
        <v>129</v>
      </c>
      <c r="H444" s="171" t="str">
        <f>IFERROR((Table20[[#This Row],[_202320]]-Table20[[#This Row],[_201920]])/Table20[[#This Row],[_201920]]*1,"")</f>
        <v/>
      </c>
    </row>
    <row r="445" spans="1:8">
      <c r="A445" s="132">
        <v>130217</v>
      </c>
      <c r="B445" s="134" t="s">
        <v>1131</v>
      </c>
      <c r="C445" s="134">
        <v>0</v>
      </c>
      <c r="D445" s="134">
        <v>0</v>
      </c>
      <c r="E445" s="134">
        <v>0</v>
      </c>
      <c r="F445" s="134">
        <v>0</v>
      </c>
      <c r="G445" s="135" t="s">
        <v>129</v>
      </c>
      <c r="H445" s="171" t="str">
        <f>IFERROR((Table20[[#This Row],[_202320]]-Table20[[#This Row],[_201920]])/Table20[[#This Row],[_201920]]*1,"")</f>
        <v/>
      </c>
    </row>
    <row r="446" spans="1:8">
      <c r="A446" s="132">
        <v>130217</v>
      </c>
      <c r="B446" s="134" t="s">
        <v>1132</v>
      </c>
      <c r="C446" s="134">
        <v>293</v>
      </c>
      <c r="D446" s="134">
        <v>308</v>
      </c>
      <c r="E446" s="134">
        <v>276</v>
      </c>
      <c r="F446" s="134">
        <v>219</v>
      </c>
      <c r="G446" s="135" t="s">
        <v>129</v>
      </c>
      <c r="H446" s="171" t="str">
        <f>IFERROR((Table20[[#This Row],[_202320]]-Table20[[#This Row],[_201920]])/Table20[[#This Row],[_201920]]*1,"")</f>
        <v/>
      </c>
    </row>
    <row r="447" spans="1:8" ht="28.5">
      <c r="A447" s="132">
        <v>130217</v>
      </c>
      <c r="B447" s="134" t="s">
        <v>1133</v>
      </c>
      <c r="C447" s="134">
        <v>4</v>
      </c>
      <c r="D447" s="134">
        <v>7</v>
      </c>
      <c r="E447" s="134">
        <v>6</v>
      </c>
      <c r="F447" s="134">
        <v>8</v>
      </c>
      <c r="G447" s="135" t="s">
        <v>129</v>
      </c>
      <c r="H447" s="171" t="str">
        <f>IFERROR((Table20[[#This Row],[_202320]]-Table20[[#This Row],[_201920]])/Table20[[#This Row],[_201920]]*1,"")</f>
        <v/>
      </c>
    </row>
    <row r="448" spans="1:8" ht="28.5">
      <c r="A448" s="132">
        <v>130217</v>
      </c>
      <c r="B448" s="134" t="s">
        <v>1162</v>
      </c>
      <c r="C448" s="134">
        <v>19</v>
      </c>
      <c r="D448" s="134">
        <v>18</v>
      </c>
      <c r="E448" s="134">
        <v>21</v>
      </c>
      <c r="F448" s="134">
        <v>12</v>
      </c>
      <c r="G448" s="135" t="s">
        <v>129</v>
      </c>
      <c r="H448" s="171" t="str">
        <f>IFERROR((Table20[[#This Row],[_202320]]-Table20[[#This Row],[_201920]])/Table20[[#This Row],[_201920]]*1,"")</f>
        <v/>
      </c>
    </row>
    <row r="449" spans="1:8" ht="28.5">
      <c r="A449" s="132">
        <v>130217</v>
      </c>
      <c r="B449" s="134" t="s">
        <v>1163</v>
      </c>
      <c r="C449" s="134" t="s">
        <v>129</v>
      </c>
      <c r="D449" s="134" t="s">
        <v>129</v>
      </c>
      <c r="E449" s="134" t="s">
        <v>129</v>
      </c>
      <c r="F449" s="134" t="s">
        <v>129</v>
      </c>
      <c r="G449" s="135" t="s">
        <v>129</v>
      </c>
      <c r="H449" s="171" t="str">
        <f>IFERROR((Table20[[#This Row],[_202320]]-Table20[[#This Row],[_201920]])/Table20[[#This Row],[_201920]]*1,"")</f>
        <v/>
      </c>
    </row>
    <row r="450" spans="1:8">
      <c r="A450" s="132">
        <v>130217</v>
      </c>
      <c r="B450" s="134" t="s">
        <v>1136</v>
      </c>
      <c r="C450" s="134">
        <v>23</v>
      </c>
      <c r="D450" s="134">
        <v>25</v>
      </c>
      <c r="E450" s="134">
        <v>27</v>
      </c>
      <c r="F450" s="134">
        <v>20</v>
      </c>
      <c r="G450" s="135" t="s">
        <v>129</v>
      </c>
      <c r="H450" s="171" t="str">
        <f>IFERROR((Table20[[#This Row],[_202320]]-Table20[[#This Row],[_201920]])/Table20[[#This Row],[_201920]]*1,"")</f>
        <v/>
      </c>
    </row>
    <row r="451" spans="1:8">
      <c r="A451" s="132">
        <v>130217</v>
      </c>
      <c r="B451" s="134" t="s">
        <v>1137</v>
      </c>
      <c r="C451" s="134">
        <v>8</v>
      </c>
      <c r="D451" s="134">
        <v>8</v>
      </c>
      <c r="E451" s="134">
        <v>10</v>
      </c>
      <c r="F451" s="134">
        <v>9</v>
      </c>
      <c r="G451" s="135" t="s">
        <v>129</v>
      </c>
      <c r="H451" s="171" t="str">
        <f>IFERROR((Table20[[#This Row],[_202320]]-Table20[[#This Row],[_201920]])/Table20[[#This Row],[_201920]]*1,"")</f>
        <v/>
      </c>
    </row>
    <row r="452" spans="1:8" ht="28.5">
      <c r="A452" s="132">
        <v>130217</v>
      </c>
      <c r="B452" s="134" t="s">
        <v>1138</v>
      </c>
      <c r="C452" s="134">
        <v>7</v>
      </c>
      <c r="D452" s="134">
        <v>7</v>
      </c>
      <c r="E452" s="134">
        <v>8</v>
      </c>
      <c r="F452" s="134">
        <v>8</v>
      </c>
      <c r="G452" s="135" t="s">
        <v>129</v>
      </c>
      <c r="H452" s="171" t="str">
        <f>IFERROR((Table20[[#This Row],[_202320]]-Table20[[#This Row],[_201920]])/Table20[[#This Row],[_201920]]*1,"")</f>
        <v/>
      </c>
    </row>
    <row r="453" spans="1:8" ht="28.5">
      <c r="A453" s="132">
        <v>130217</v>
      </c>
      <c r="B453" s="134" t="s">
        <v>1164</v>
      </c>
      <c r="C453" s="134">
        <v>29</v>
      </c>
      <c r="D453" s="134">
        <v>30</v>
      </c>
      <c r="E453" s="134">
        <v>34</v>
      </c>
      <c r="F453" s="134">
        <v>20</v>
      </c>
      <c r="G453" s="135" t="s">
        <v>129</v>
      </c>
      <c r="H453" s="171" t="str">
        <f>IFERROR((Table20[[#This Row],[_202320]]-Table20[[#This Row],[_201920]])/Table20[[#This Row],[_201920]]*1,"")</f>
        <v/>
      </c>
    </row>
    <row r="454" spans="1:8" ht="28.5">
      <c r="A454" s="132">
        <v>130217</v>
      </c>
      <c r="B454" s="134" t="s">
        <v>1165</v>
      </c>
      <c r="C454" s="134" t="s">
        <v>129</v>
      </c>
      <c r="D454" s="134" t="s">
        <v>129</v>
      </c>
      <c r="E454" s="134" t="s">
        <v>129</v>
      </c>
      <c r="F454" s="134" t="s">
        <v>129</v>
      </c>
      <c r="G454" s="135" t="s">
        <v>129</v>
      </c>
      <c r="H454" s="171" t="str">
        <f>IFERROR((Table20[[#This Row],[_202320]]-Table20[[#This Row],[_201920]])/Table20[[#This Row],[_201920]]*1,"")</f>
        <v/>
      </c>
    </row>
    <row r="455" spans="1:8">
      <c r="A455" s="132">
        <v>130217</v>
      </c>
      <c r="B455" s="134" t="s">
        <v>1141</v>
      </c>
      <c r="C455" s="134">
        <v>36</v>
      </c>
      <c r="D455" s="134">
        <v>37</v>
      </c>
      <c r="E455" s="134">
        <v>42</v>
      </c>
      <c r="F455" s="134">
        <v>28</v>
      </c>
      <c r="G455" s="135" t="s">
        <v>129</v>
      </c>
      <c r="H455" s="171" t="str">
        <f>IFERROR((Table20[[#This Row],[_202320]]-Table20[[#This Row],[_201920]])/Table20[[#This Row],[_201920]]*1,"")</f>
        <v/>
      </c>
    </row>
    <row r="456" spans="1:8">
      <c r="A456" s="132">
        <v>130217</v>
      </c>
      <c r="B456" s="134" t="s">
        <v>1142</v>
      </c>
      <c r="C456" s="134">
        <v>12</v>
      </c>
      <c r="D456" s="134">
        <v>12</v>
      </c>
      <c r="E456" s="134">
        <v>15</v>
      </c>
      <c r="F456" s="134">
        <v>13</v>
      </c>
      <c r="G456" s="135" t="s">
        <v>129</v>
      </c>
      <c r="H456" s="171" t="str">
        <f>IFERROR((Table20[[#This Row],[_202320]]-Table20[[#This Row],[_201920]])/Table20[[#This Row],[_201920]]*1,"")</f>
        <v/>
      </c>
    </row>
    <row r="457" spans="1:8" ht="28.5">
      <c r="A457" s="132">
        <v>130217</v>
      </c>
      <c r="B457" s="134" t="s">
        <v>1143</v>
      </c>
      <c r="C457" s="134">
        <v>7</v>
      </c>
      <c r="D457" s="134">
        <v>8</v>
      </c>
      <c r="E457" s="134">
        <v>9</v>
      </c>
      <c r="F457" s="134">
        <v>9</v>
      </c>
      <c r="G457" s="135" t="s">
        <v>129</v>
      </c>
      <c r="H457" s="171" t="str">
        <f>IFERROR((Table20[[#This Row],[_202320]]-Table20[[#This Row],[_201920]])/Table20[[#This Row],[_201920]]*1,"")</f>
        <v/>
      </c>
    </row>
    <row r="458" spans="1:8" ht="28.5">
      <c r="A458" s="132">
        <v>130217</v>
      </c>
      <c r="B458" s="134" t="s">
        <v>1166</v>
      </c>
      <c r="C458" s="134">
        <v>34</v>
      </c>
      <c r="D458" s="134">
        <v>34</v>
      </c>
      <c r="E458" s="134">
        <v>35</v>
      </c>
      <c r="F458" s="134">
        <v>23</v>
      </c>
      <c r="G458" s="135" t="s">
        <v>129</v>
      </c>
      <c r="H458" s="171" t="str">
        <f>IFERROR((Table20[[#This Row],[_202320]]-Table20[[#This Row],[_201920]])/Table20[[#This Row],[_201920]]*1,"")</f>
        <v/>
      </c>
    </row>
    <row r="459" spans="1:8" ht="28.5">
      <c r="A459" s="132">
        <v>130217</v>
      </c>
      <c r="B459" s="134" t="s">
        <v>1167</v>
      </c>
      <c r="C459" s="134" t="s">
        <v>129</v>
      </c>
      <c r="D459" s="134" t="s">
        <v>129</v>
      </c>
      <c r="E459" s="134" t="s">
        <v>129</v>
      </c>
      <c r="F459" s="134" t="s">
        <v>129</v>
      </c>
      <c r="G459" s="135" t="s">
        <v>129</v>
      </c>
      <c r="H459" s="171" t="str">
        <f>IFERROR((Table20[[#This Row],[_202320]]-Table20[[#This Row],[_201920]])/Table20[[#This Row],[_201920]]*1,"")</f>
        <v/>
      </c>
    </row>
    <row r="460" spans="1:8">
      <c r="A460" s="132">
        <v>130217</v>
      </c>
      <c r="B460" s="134" t="s">
        <v>1146</v>
      </c>
      <c r="C460" s="134">
        <v>41</v>
      </c>
      <c r="D460" s="134">
        <v>42</v>
      </c>
      <c r="E460" s="134">
        <v>44</v>
      </c>
      <c r="F460" s="134">
        <v>32</v>
      </c>
      <c r="G460" s="135" t="s">
        <v>129</v>
      </c>
      <c r="H460" s="171" t="str">
        <f>IFERROR((Table20[[#This Row],[_202320]]-Table20[[#This Row],[_201920]])/Table20[[#This Row],[_201920]]*1,"")</f>
        <v/>
      </c>
    </row>
    <row r="461" spans="1:8" ht="28.5">
      <c r="A461" s="132">
        <v>130217</v>
      </c>
      <c r="B461" s="134" t="s">
        <v>1147</v>
      </c>
      <c r="C461" s="134">
        <v>5</v>
      </c>
      <c r="D461" s="134">
        <v>7</v>
      </c>
      <c r="E461" s="134">
        <v>2</v>
      </c>
      <c r="F461" s="134">
        <v>3</v>
      </c>
      <c r="G461" s="135" t="s">
        <v>129</v>
      </c>
      <c r="H461" s="171" t="str">
        <f>IFERROR((Table20[[#This Row],[_202320]]-Table20[[#This Row],[_201920]])/Table20[[#This Row],[_201920]]*1,"")</f>
        <v/>
      </c>
    </row>
    <row r="462" spans="1:8" ht="28.5">
      <c r="A462" s="132">
        <v>130217</v>
      </c>
      <c r="B462" s="134" t="s">
        <v>1148</v>
      </c>
      <c r="C462" s="134">
        <v>66</v>
      </c>
      <c r="D462" s="134">
        <v>60</v>
      </c>
      <c r="E462" s="134">
        <v>61</v>
      </c>
      <c r="F462" s="134">
        <v>50</v>
      </c>
      <c r="G462" s="135" t="s">
        <v>129</v>
      </c>
      <c r="H462" s="171" t="str">
        <f>IFERROR((Table20[[#This Row],[_202320]]-Table20[[#This Row],[_201920]])/Table20[[#This Row],[_201920]]*1,"")</f>
        <v/>
      </c>
    </row>
    <row r="463" spans="1:8" ht="28.5">
      <c r="A463" s="132">
        <v>130217</v>
      </c>
      <c r="B463" s="134" t="s">
        <v>1149</v>
      </c>
      <c r="C463" s="134">
        <v>181</v>
      </c>
      <c r="D463" s="134">
        <v>199</v>
      </c>
      <c r="E463" s="134">
        <v>169</v>
      </c>
      <c r="F463" s="134">
        <v>134</v>
      </c>
      <c r="G463" s="135" t="s">
        <v>129</v>
      </c>
      <c r="H463" s="171" t="str">
        <f>IFERROR((Table20[[#This Row],[_202320]]-Table20[[#This Row],[_201920]])/Table20[[#This Row],[_201920]]*1,"")</f>
        <v/>
      </c>
    </row>
    <row r="464" spans="1:8" ht="28.5">
      <c r="A464" s="132">
        <v>130217</v>
      </c>
      <c r="B464" s="134" t="s">
        <v>1150</v>
      </c>
      <c r="C464" s="134">
        <v>252</v>
      </c>
      <c r="D464" s="134">
        <v>266</v>
      </c>
      <c r="E464" s="134">
        <v>232</v>
      </c>
      <c r="F464" s="134">
        <v>187</v>
      </c>
      <c r="G464" s="135" t="s">
        <v>129</v>
      </c>
      <c r="H464" s="171" t="str">
        <f>IFERROR((Table20[[#This Row],[_202320]]-Table20[[#This Row],[_201920]])/Table20[[#This Row],[_201920]]*1,"")</f>
        <v/>
      </c>
    </row>
    <row r="465" spans="1:8">
      <c r="A465" s="132">
        <v>130217</v>
      </c>
      <c r="B465" s="134" t="s">
        <v>1151</v>
      </c>
      <c r="C465" s="134">
        <v>14</v>
      </c>
      <c r="D465" s="134">
        <v>14</v>
      </c>
      <c r="E465" s="134">
        <v>16</v>
      </c>
      <c r="F465" s="134">
        <v>15</v>
      </c>
      <c r="G465" s="135" t="s">
        <v>129</v>
      </c>
      <c r="H465" s="171" t="str">
        <f>IFERROR((Table20[[#This Row],[_202320]]-Table20[[#This Row],[_201920]])/Table20[[#This Row],[_201920]]*1,"")</f>
        <v/>
      </c>
    </row>
    <row r="466" spans="1:8" ht="28.5">
      <c r="A466" s="132">
        <v>130217</v>
      </c>
      <c r="B466" s="134" t="s">
        <v>1152</v>
      </c>
      <c r="C466" s="134">
        <v>24</v>
      </c>
      <c r="D466" s="134">
        <v>22</v>
      </c>
      <c r="E466" s="134">
        <v>23</v>
      </c>
      <c r="F466" s="134">
        <v>24</v>
      </c>
      <c r="G466" s="135" t="s">
        <v>129</v>
      </c>
      <c r="H466" s="171" t="str">
        <f>IFERROR((Table20[[#This Row],[_202320]]-Table20[[#This Row],[_201920]])/Table20[[#This Row],[_201920]]*1,"")</f>
        <v/>
      </c>
    </row>
    <row r="467" spans="1:8" ht="28.5">
      <c r="A467" s="132">
        <v>130217</v>
      </c>
      <c r="B467" s="134" t="s">
        <v>1153</v>
      </c>
      <c r="C467" s="134">
        <v>2</v>
      </c>
      <c r="D467" s="134">
        <v>2</v>
      </c>
      <c r="E467" s="134">
        <v>1</v>
      </c>
      <c r="F467" s="134">
        <v>1</v>
      </c>
      <c r="G467" s="135" t="s">
        <v>129</v>
      </c>
      <c r="H467" s="171" t="str">
        <f>IFERROR((Table20[[#This Row],[_202320]]-Table20[[#This Row],[_201920]])/Table20[[#This Row],[_201920]]*1,"")</f>
        <v/>
      </c>
    </row>
    <row r="468" spans="1:8" ht="28.5">
      <c r="A468" s="132">
        <v>130217</v>
      </c>
      <c r="B468" s="134" t="s">
        <v>1154</v>
      </c>
      <c r="C468" s="134">
        <v>23</v>
      </c>
      <c r="D468" s="134">
        <v>19</v>
      </c>
      <c r="E468" s="134">
        <v>22</v>
      </c>
      <c r="F468" s="134">
        <v>23</v>
      </c>
      <c r="G468" s="135" t="s">
        <v>129</v>
      </c>
      <c r="H468" s="171" t="str">
        <f>IFERROR((Table20[[#This Row],[_202320]]-Table20[[#This Row],[_201920]])/Table20[[#This Row],[_201920]]*1,"")</f>
        <v/>
      </c>
    </row>
    <row r="469" spans="1:8" ht="28.5">
      <c r="A469" s="132">
        <v>130217</v>
      </c>
      <c r="B469" s="134" t="s">
        <v>1155</v>
      </c>
      <c r="C469" s="134">
        <v>62</v>
      </c>
      <c r="D469" s="134">
        <v>65</v>
      </c>
      <c r="E469" s="134">
        <v>61</v>
      </c>
      <c r="F469" s="134">
        <v>61</v>
      </c>
      <c r="G469" s="135" t="s">
        <v>129</v>
      </c>
      <c r="H469" s="171" t="str">
        <f>IFERROR((Table20[[#This Row],[_202320]]-Table20[[#This Row],[_201920]])/Table20[[#This Row],[_201920]]*1,"")</f>
        <v/>
      </c>
    </row>
    <row r="470" spans="1:8">
      <c r="A470" s="132">
        <v>130396</v>
      </c>
      <c r="B470" s="134" t="s">
        <v>1161</v>
      </c>
      <c r="C470" s="134">
        <v>868</v>
      </c>
      <c r="D470" s="134">
        <v>1051</v>
      </c>
      <c r="E470" s="134">
        <v>1107</v>
      </c>
      <c r="F470" s="134">
        <v>940</v>
      </c>
      <c r="G470" s="135" t="s">
        <v>129</v>
      </c>
      <c r="H470" s="171" t="str">
        <f>IFERROR((Table20[[#This Row],[_202320]]-Table20[[#This Row],[_201920]])/Table20[[#This Row],[_201920]]*1,"")</f>
        <v/>
      </c>
    </row>
    <row r="471" spans="1:8">
      <c r="A471" s="132">
        <v>130396</v>
      </c>
      <c r="B471" s="134" t="s">
        <v>1131</v>
      </c>
      <c r="C471" s="134">
        <v>0</v>
      </c>
      <c r="D471" s="134">
        <v>0</v>
      </c>
      <c r="E471" s="134">
        <v>0</v>
      </c>
      <c r="F471" s="134">
        <v>0</v>
      </c>
      <c r="G471" s="135" t="s">
        <v>129</v>
      </c>
      <c r="H471" s="171" t="str">
        <f>IFERROR((Table20[[#This Row],[_202320]]-Table20[[#This Row],[_201920]])/Table20[[#This Row],[_201920]]*1,"")</f>
        <v/>
      </c>
    </row>
    <row r="472" spans="1:8">
      <c r="A472" s="132">
        <v>130396</v>
      </c>
      <c r="B472" s="134" t="s">
        <v>1132</v>
      </c>
      <c r="C472" s="134">
        <v>868</v>
      </c>
      <c r="D472" s="134">
        <v>1051</v>
      </c>
      <c r="E472" s="134">
        <v>1107</v>
      </c>
      <c r="F472" s="134">
        <v>940</v>
      </c>
      <c r="G472" s="135" t="s">
        <v>129</v>
      </c>
      <c r="H472" s="171" t="str">
        <f>IFERROR((Table20[[#This Row],[_202320]]-Table20[[#This Row],[_201920]])/Table20[[#This Row],[_201920]]*1,"")</f>
        <v/>
      </c>
    </row>
    <row r="473" spans="1:8" ht="28.5">
      <c r="A473" s="132">
        <v>130396</v>
      </c>
      <c r="B473" s="134" t="s">
        <v>1133</v>
      </c>
      <c r="C473" s="134">
        <v>9</v>
      </c>
      <c r="D473" s="134">
        <v>11</v>
      </c>
      <c r="E473" s="134">
        <v>14</v>
      </c>
      <c r="F473" s="134">
        <v>11</v>
      </c>
      <c r="G473" s="135" t="s">
        <v>129</v>
      </c>
      <c r="H473" s="171" t="str">
        <f>IFERROR((Table20[[#This Row],[_202320]]-Table20[[#This Row],[_201920]])/Table20[[#This Row],[_201920]]*1,"")</f>
        <v/>
      </c>
    </row>
    <row r="474" spans="1:8" ht="28.5">
      <c r="A474" s="132">
        <v>130396</v>
      </c>
      <c r="B474" s="134" t="s">
        <v>1162</v>
      </c>
      <c r="C474" s="134">
        <v>45</v>
      </c>
      <c r="D474" s="134">
        <v>52</v>
      </c>
      <c r="E474" s="134">
        <v>58</v>
      </c>
      <c r="F474" s="134">
        <v>64</v>
      </c>
      <c r="G474" s="135" t="s">
        <v>129</v>
      </c>
      <c r="H474" s="171" t="str">
        <f>IFERROR((Table20[[#This Row],[_202320]]-Table20[[#This Row],[_201920]])/Table20[[#This Row],[_201920]]*1,"")</f>
        <v/>
      </c>
    </row>
    <row r="475" spans="1:8" ht="28.5">
      <c r="A475" s="132">
        <v>130396</v>
      </c>
      <c r="B475" s="134" t="s">
        <v>1163</v>
      </c>
      <c r="C475" s="134" t="s">
        <v>129</v>
      </c>
      <c r="D475" s="134" t="s">
        <v>129</v>
      </c>
      <c r="E475" s="134" t="s">
        <v>129</v>
      </c>
      <c r="F475" s="134" t="s">
        <v>129</v>
      </c>
      <c r="G475" s="135" t="s">
        <v>129</v>
      </c>
      <c r="H475" s="171" t="str">
        <f>IFERROR((Table20[[#This Row],[_202320]]-Table20[[#This Row],[_201920]])/Table20[[#This Row],[_201920]]*1,"")</f>
        <v/>
      </c>
    </row>
    <row r="476" spans="1:8">
      <c r="A476" s="132">
        <v>130396</v>
      </c>
      <c r="B476" s="134" t="s">
        <v>1136</v>
      </c>
      <c r="C476" s="134">
        <v>54</v>
      </c>
      <c r="D476" s="134">
        <v>63</v>
      </c>
      <c r="E476" s="134">
        <v>72</v>
      </c>
      <c r="F476" s="134">
        <v>75</v>
      </c>
      <c r="G476" s="135" t="s">
        <v>129</v>
      </c>
      <c r="H476" s="171" t="str">
        <f>IFERROR((Table20[[#This Row],[_202320]]-Table20[[#This Row],[_201920]])/Table20[[#This Row],[_201920]]*1,"")</f>
        <v/>
      </c>
    </row>
    <row r="477" spans="1:8">
      <c r="A477" s="132">
        <v>130396</v>
      </c>
      <c r="B477" s="134" t="s">
        <v>1137</v>
      </c>
      <c r="C477" s="134">
        <v>6</v>
      </c>
      <c r="D477" s="134">
        <v>6</v>
      </c>
      <c r="E477" s="134">
        <v>7</v>
      </c>
      <c r="F477" s="134">
        <v>8</v>
      </c>
      <c r="G477" s="135" t="s">
        <v>129</v>
      </c>
      <c r="H477" s="171" t="str">
        <f>IFERROR((Table20[[#This Row],[_202320]]-Table20[[#This Row],[_201920]])/Table20[[#This Row],[_201920]]*1,"")</f>
        <v/>
      </c>
    </row>
    <row r="478" spans="1:8" ht="28.5">
      <c r="A478" s="132">
        <v>130396</v>
      </c>
      <c r="B478" s="134" t="s">
        <v>1138</v>
      </c>
      <c r="C478" s="134">
        <v>15</v>
      </c>
      <c r="D478" s="134">
        <v>15</v>
      </c>
      <c r="E478" s="134">
        <v>19</v>
      </c>
      <c r="F478" s="134">
        <v>13</v>
      </c>
      <c r="G478" s="135" t="s">
        <v>129</v>
      </c>
      <c r="H478" s="171" t="str">
        <f>IFERROR((Table20[[#This Row],[_202320]]-Table20[[#This Row],[_201920]])/Table20[[#This Row],[_201920]]*1,"")</f>
        <v/>
      </c>
    </row>
    <row r="479" spans="1:8" ht="28.5">
      <c r="A479" s="132">
        <v>130396</v>
      </c>
      <c r="B479" s="134" t="s">
        <v>1164</v>
      </c>
      <c r="C479" s="134">
        <v>88</v>
      </c>
      <c r="D479" s="134">
        <v>101</v>
      </c>
      <c r="E479" s="134">
        <v>109</v>
      </c>
      <c r="F479" s="134">
        <v>104</v>
      </c>
      <c r="G479" s="135" t="s">
        <v>129</v>
      </c>
      <c r="H479" s="171" t="str">
        <f>IFERROR((Table20[[#This Row],[_202320]]-Table20[[#This Row],[_201920]])/Table20[[#This Row],[_201920]]*1,"")</f>
        <v/>
      </c>
    </row>
    <row r="480" spans="1:8" ht="28.5">
      <c r="A480" s="132">
        <v>130396</v>
      </c>
      <c r="B480" s="134" t="s">
        <v>1165</v>
      </c>
      <c r="C480" s="134" t="s">
        <v>129</v>
      </c>
      <c r="D480" s="134" t="s">
        <v>129</v>
      </c>
      <c r="E480" s="134" t="s">
        <v>129</v>
      </c>
      <c r="F480" s="134" t="s">
        <v>129</v>
      </c>
      <c r="G480" s="135" t="s">
        <v>129</v>
      </c>
      <c r="H480" s="171" t="str">
        <f>IFERROR((Table20[[#This Row],[_202320]]-Table20[[#This Row],[_201920]])/Table20[[#This Row],[_201920]]*1,"")</f>
        <v/>
      </c>
    </row>
    <row r="481" spans="1:8">
      <c r="A481" s="132">
        <v>130396</v>
      </c>
      <c r="B481" s="134" t="s">
        <v>1141</v>
      </c>
      <c r="C481" s="134">
        <v>103</v>
      </c>
      <c r="D481" s="134">
        <v>116</v>
      </c>
      <c r="E481" s="134">
        <v>128</v>
      </c>
      <c r="F481" s="134">
        <v>117</v>
      </c>
      <c r="G481" s="135" t="s">
        <v>129</v>
      </c>
      <c r="H481" s="171" t="str">
        <f>IFERROR((Table20[[#This Row],[_202320]]-Table20[[#This Row],[_201920]])/Table20[[#This Row],[_201920]]*1,"")</f>
        <v/>
      </c>
    </row>
    <row r="482" spans="1:8">
      <c r="A482" s="132">
        <v>130396</v>
      </c>
      <c r="B482" s="134" t="s">
        <v>1142</v>
      </c>
      <c r="C482" s="134">
        <v>12</v>
      </c>
      <c r="D482" s="134">
        <v>11</v>
      </c>
      <c r="E482" s="134">
        <v>12</v>
      </c>
      <c r="F482" s="134">
        <v>12</v>
      </c>
      <c r="G482" s="135" t="s">
        <v>129</v>
      </c>
      <c r="H482" s="171" t="str">
        <f>IFERROR((Table20[[#This Row],[_202320]]-Table20[[#This Row],[_201920]])/Table20[[#This Row],[_201920]]*1,"")</f>
        <v/>
      </c>
    </row>
    <row r="483" spans="1:8" ht="28.5">
      <c r="A483" s="132">
        <v>130396</v>
      </c>
      <c r="B483" s="134" t="s">
        <v>1143</v>
      </c>
      <c r="C483" s="134">
        <v>17</v>
      </c>
      <c r="D483" s="134">
        <v>16</v>
      </c>
      <c r="E483" s="134">
        <v>20</v>
      </c>
      <c r="F483" s="134">
        <v>14</v>
      </c>
      <c r="G483" s="135" t="s">
        <v>129</v>
      </c>
      <c r="H483" s="171" t="str">
        <f>IFERROR((Table20[[#This Row],[_202320]]-Table20[[#This Row],[_201920]])/Table20[[#This Row],[_201920]]*1,"")</f>
        <v/>
      </c>
    </row>
    <row r="484" spans="1:8" ht="28.5">
      <c r="A484" s="132">
        <v>130396</v>
      </c>
      <c r="B484" s="134" t="s">
        <v>1166</v>
      </c>
      <c r="C484" s="134">
        <v>106</v>
      </c>
      <c r="D484" s="134">
        <v>125</v>
      </c>
      <c r="E484" s="134">
        <v>127</v>
      </c>
      <c r="F484" s="134">
        <v>119</v>
      </c>
      <c r="G484" s="135" t="s">
        <v>129</v>
      </c>
      <c r="H484" s="171" t="str">
        <f>IFERROR((Table20[[#This Row],[_202320]]-Table20[[#This Row],[_201920]])/Table20[[#This Row],[_201920]]*1,"")</f>
        <v/>
      </c>
    </row>
    <row r="485" spans="1:8" ht="28.5">
      <c r="A485" s="132">
        <v>130396</v>
      </c>
      <c r="B485" s="134" t="s">
        <v>1167</v>
      </c>
      <c r="C485" s="134" t="s">
        <v>129</v>
      </c>
      <c r="D485" s="134" t="s">
        <v>129</v>
      </c>
      <c r="E485" s="134" t="s">
        <v>129</v>
      </c>
      <c r="F485" s="134" t="s">
        <v>129</v>
      </c>
      <c r="G485" s="135" t="s">
        <v>129</v>
      </c>
      <c r="H485" s="171" t="str">
        <f>IFERROR((Table20[[#This Row],[_202320]]-Table20[[#This Row],[_201920]])/Table20[[#This Row],[_201920]]*1,"")</f>
        <v/>
      </c>
    </row>
    <row r="486" spans="1:8">
      <c r="A486" s="132">
        <v>130396</v>
      </c>
      <c r="B486" s="134" t="s">
        <v>1146</v>
      </c>
      <c r="C486" s="134">
        <v>123</v>
      </c>
      <c r="D486" s="134">
        <v>141</v>
      </c>
      <c r="E486" s="134">
        <v>147</v>
      </c>
      <c r="F486" s="134">
        <v>133</v>
      </c>
      <c r="G486" s="135" t="s">
        <v>129</v>
      </c>
      <c r="H486" s="171" t="str">
        <f>IFERROR((Table20[[#This Row],[_202320]]-Table20[[#This Row],[_201920]])/Table20[[#This Row],[_201920]]*1,"")</f>
        <v/>
      </c>
    </row>
    <row r="487" spans="1:8" ht="28.5">
      <c r="A487" s="132">
        <v>130396</v>
      </c>
      <c r="B487" s="134" t="s">
        <v>1147</v>
      </c>
      <c r="C487" s="134">
        <v>45</v>
      </c>
      <c r="D487" s="134">
        <v>42</v>
      </c>
      <c r="E487" s="134">
        <v>47</v>
      </c>
      <c r="F487" s="134">
        <v>41</v>
      </c>
      <c r="G487" s="135" t="s">
        <v>129</v>
      </c>
      <c r="H487" s="171" t="str">
        <f>IFERROR((Table20[[#This Row],[_202320]]-Table20[[#This Row],[_201920]])/Table20[[#This Row],[_201920]]*1,"")</f>
        <v/>
      </c>
    </row>
    <row r="488" spans="1:8" ht="28.5">
      <c r="A488" s="132">
        <v>130396</v>
      </c>
      <c r="B488" s="134" t="s">
        <v>1148</v>
      </c>
      <c r="C488" s="134">
        <v>178</v>
      </c>
      <c r="D488" s="134">
        <v>190</v>
      </c>
      <c r="E488" s="134">
        <v>249</v>
      </c>
      <c r="F488" s="134">
        <v>172</v>
      </c>
      <c r="G488" s="135" t="s">
        <v>129</v>
      </c>
      <c r="H488" s="171" t="str">
        <f>IFERROR((Table20[[#This Row],[_202320]]-Table20[[#This Row],[_201920]])/Table20[[#This Row],[_201920]]*1,"")</f>
        <v/>
      </c>
    </row>
    <row r="489" spans="1:8" ht="28.5">
      <c r="A489" s="132">
        <v>130396</v>
      </c>
      <c r="B489" s="134" t="s">
        <v>1149</v>
      </c>
      <c r="C489" s="134">
        <v>522</v>
      </c>
      <c r="D489" s="134">
        <v>678</v>
      </c>
      <c r="E489" s="134">
        <v>664</v>
      </c>
      <c r="F489" s="134">
        <v>594</v>
      </c>
      <c r="G489" s="135" t="s">
        <v>129</v>
      </c>
      <c r="H489" s="171" t="str">
        <f>IFERROR((Table20[[#This Row],[_202320]]-Table20[[#This Row],[_201920]])/Table20[[#This Row],[_201920]]*1,"")</f>
        <v/>
      </c>
    </row>
    <row r="490" spans="1:8" ht="28.5">
      <c r="A490" s="132">
        <v>130396</v>
      </c>
      <c r="B490" s="134" t="s">
        <v>1150</v>
      </c>
      <c r="C490" s="134">
        <v>745</v>
      </c>
      <c r="D490" s="134">
        <v>910</v>
      </c>
      <c r="E490" s="134">
        <v>960</v>
      </c>
      <c r="F490" s="134">
        <v>807</v>
      </c>
      <c r="G490" s="135" t="s">
        <v>129</v>
      </c>
      <c r="H490" s="171" t="str">
        <f>IFERROR((Table20[[#This Row],[_202320]]-Table20[[#This Row],[_201920]])/Table20[[#This Row],[_201920]]*1,"")</f>
        <v/>
      </c>
    </row>
    <row r="491" spans="1:8">
      <c r="A491" s="132">
        <v>130396</v>
      </c>
      <c r="B491" s="134" t="s">
        <v>1151</v>
      </c>
      <c r="C491" s="134">
        <v>14</v>
      </c>
      <c r="D491" s="134">
        <v>13</v>
      </c>
      <c r="E491" s="134">
        <v>13</v>
      </c>
      <c r="F491" s="134">
        <v>14</v>
      </c>
      <c r="G491" s="135" t="s">
        <v>129</v>
      </c>
      <c r="H491" s="171" t="str">
        <f>IFERROR((Table20[[#This Row],[_202320]]-Table20[[#This Row],[_201920]])/Table20[[#This Row],[_201920]]*1,"")</f>
        <v/>
      </c>
    </row>
    <row r="492" spans="1:8" ht="28.5">
      <c r="A492" s="132">
        <v>130396</v>
      </c>
      <c r="B492" s="134" t="s">
        <v>1152</v>
      </c>
      <c r="C492" s="134">
        <v>26</v>
      </c>
      <c r="D492" s="134">
        <v>22</v>
      </c>
      <c r="E492" s="134">
        <v>27</v>
      </c>
      <c r="F492" s="134">
        <v>23</v>
      </c>
      <c r="G492" s="135" t="s">
        <v>129</v>
      </c>
      <c r="H492" s="171" t="str">
        <f>IFERROR((Table20[[#This Row],[_202320]]-Table20[[#This Row],[_201920]])/Table20[[#This Row],[_201920]]*1,"")</f>
        <v/>
      </c>
    </row>
    <row r="493" spans="1:8" ht="28.5">
      <c r="A493" s="132">
        <v>130396</v>
      </c>
      <c r="B493" s="134" t="s">
        <v>1153</v>
      </c>
      <c r="C493" s="134">
        <v>5</v>
      </c>
      <c r="D493" s="134">
        <v>4</v>
      </c>
      <c r="E493" s="134">
        <v>4</v>
      </c>
      <c r="F493" s="134">
        <v>4</v>
      </c>
      <c r="G493" s="135" t="s">
        <v>129</v>
      </c>
      <c r="H493" s="171" t="str">
        <f>IFERROR((Table20[[#This Row],[_202320]]-Table20[[#This Row],[_201920]])/Table20[[#This Row],[_201920]]*1,"")</f>
        <v/>
      </c>
    </row>
    <row r="494" spans="1:8" ht="28.5">
      <c r="A494" s="132">
        <v>130396</v>
      </c>
      <c r="B494" s="134" t="s">
        <v>1154</v>
      </c>
      <c r="C494" s="134">
        <v>21</v>
      </c>
      <c r="D494" s="134">
        <v>18</v>
      </c>
      <c r="E494" s="134">
        <v>22</v>
      </c>
      <c r="F494" s="134">
        <v>18</v>
      </c>
      <c r="G494" s="135" t="s">
        <v>129</v>
      </c>
      <c r="H494" s="171" t="str">
        <f>IFERROR((Table20[[#This Row],[_202320]]-Table20[[#This Row],[_201920]])/Table20[[#This Row],[_201920]]*1,"")</f>
        <v/>
      </c>
    </row>
    <row r="495" spans="1:8" ht="28.5">
      <c r="A495" s="132">
        <v>130396</v>
      </c>
      <c r="B495" s="134" t="s">
        <v>1155</v>
      </c>
      <c r="C495" s="134">
        <v>60</v>
      </c>
      <c r="D495" s="134">
        <v>65</v>
      </c>
      <c r="E495" s="134">
        <v>60</v>
      </c>
      <c r="F495" s="134">
        <v>63</v>
      </c>
      <c r="G495" s="135" t="s">
        <v>129</v>
      </c>
      <c r="H495" s="171" t="str">
        <f>IFERROR((Table20[[#This Row],[_202320]]-Table20[[#This Row],[_201920]])/Table20[[#This Row],[_201920]]*1,"")</f>
        <v/>
      </c>
    </row>
    <row r="496" spans="1:8">
      <c r="A496" s="132">
        <v>130606</v>
      </c>
      <c r="B496" s="134" t="s">
        <v>1161</v>
      </c>
      <c r="C496" s="134">
        <v>427</v>
      </c>
      <c r="D496" s="134">
        <v>391</v>
      </c>
      <c r="E496" s="134">
        <v>413</v>
      </c>
      <c r="F496" s="134">
        <v>356</v>
      </c>
      <c r="G496" s="135" t="s">
        <v>129</v>
      </c>
      <c r="H496" s="171" t="str">
        <f>IFERROR((Table20[[#This Row],[_202320]]-Table20[[#This Row],[_201920]])/Table20[[#This Row],[_201920]]*1,"")</f>
        <v/>
      </c>
    </row>
    <row r="497" spans="1:8">
      <c r="A497" s="132">
        <v>130606</v>
      </c>
      <c r="B497" s="134" t="s">
        <v>1131</v>
      </c>
      <c r="C497" s="134">
        <v>0</v>
      </c>
      <c r="D497" s="134">
        <v>0</v>
      </c>
      <c r="E497" s="134">
        <v>0</v>
      </c>
      <c r="F497" s="134">
        <v>0</v>
      </c>
      <c r="G497" s="135" t="s">
        <v>129</v>
      </c>
      <c r="H497" s="171" t="str">
        <f>IFERROR((Table20[[#This Row],[_202320]]-Table20[[#This Row],[_201920]])/Table20[[#This Row],[_201920]]*1,"")</f>
        <v/>
      </c>
    </row>
    <row r="498" spans="1:8">
      <c r="A498" s="132">
        <v>130606</v>
      </c>
      <c r="B498" s="134" t="s">
        <v>1132</v>
      </c>
      <c r="C498" s="134">
        <v>427</v>
      </c>
      <c r="D498" s="134">
        <v>391</v>
      </c>
      <c r="E498" s="134">
        <v>413</v>
      </c>
      <c r="F498" s="134">
        <v>356</v>
      </c>
      <c r="G498" s="135" t="s">
        <v>129</v>
      </c>
      <c r="H498" s="171" t="str">
        <f>IFERROR((Table20[[#This Row],[_202320]]-Table20[[#This Row],[_201920]])/Table20[[#This Row],[_201920]]*1,"")</f>
        <v/>
      </c>
    </row>
    <row r="499" spans="1:8" ht="28.5">
      <c r="A499" s="132">
        <v>130606</v>
      </c>
      <c r="B499" s="134" t="s">
        <v>1133</v>
      </c>
      <c r="C499" s="134">
        <v>2</v>
      </c>
      <c r="D499" s="134">
        <v>6</v>
      </c>
      <c r="E499" s="134">
        <v>7</v>
      </c>
      <c r="F499" s="134">
        <v>6</v>
      </c>
      <c r="G499" s="135" t="s">
        <v>129</v>
      </c>
      <c r="H499" s="171" t="str">
        <f>IFERROR((Table20[[#This Row],[_202320]]-Table20[[#This Row],[_201920]])/Table20[[#This Row],[_201920]]*1,"")</f>
        <v/>
      </c>
    </row>
    <row r="500" spans="1:8" ht="28.5">
      <c r="A500" s="132">
        <v>130606</v>
      </c>
      <c r="B500" s="134" t="s">
        <v>1162</v>
      </c>
      <c r="C500" s="134">
        <v>23</v>
      </c>
      <c r="D500" s="134">
        <v>19</v>
      </c>
      <c r="E500" s="134">
        <v>15</v>
      </c>
      <c r="F500" s="134">
        <v>16</v>
      </c>
      <c r="G500" s="135" t="s">
        <v>129</v>
      </c>
      <c r="H500" s="171" t="str">
        <f>IFERROR((Table20[[#This Row],[_202320]]-Table20[[#This Row],[_201920]])/Table20[[#This Row],[_201920]]*1,"")</f>
        <v/>
      </c>
    </row>
    <row r="501" spans="1:8" ht="28.5">
      <c r="A501" s="132">
        <v>130606</v>
      </c>
      <c r="B501" s="134" t="s">
        <v>1163</v>
      </c>
      <c r="C501" s="134" t="s">
        <v>129</v>
      </c>
      <c r="D501" s="134" t="s">
        <v>129</v>
      </c>
      <c r="E501" s="134" t="s">
        <v>129</v>
      </c>
      <c r="F501" s="134" t="s">
        <v>129</v>
      </c>
      <c r="G501" s="135" t="s">
        <v>129</v>
      </c>
      <c r="H501" s="171" t="str">
        <f>IFERROR((Table20[[#This Row],[_202320]]-Table20[[#This Row],[_201920]])/Table20[[#This Row],[_201920]]*1,"")</f>
        <v/>
      </c>
    </row>
    <row r="502" spans="1:8">
      <c r="A502" s="132">
        <v>130606</v>
      </c>
      <c r="B502" s="134" t="s">
        <v>1136</v>
      </c>
      <c r="C502" s="134">
        <v>25</v>
      </c>
      <c r="D502" s="134">
        <v>25</v>
      </c>
      <c r="E502" s="134">
        <v>22</v>
      </c>
      <c r="F502" s="134">
        <v>22</v>
      </c>
      <c r="G502" s="135" t="s">
        <v>129</v>
      </c>
      <c r="H502" s="171" t="str">
        <f>IFERROR((Table20[[#This Row],[_202320]]-Table20[[#This Row],[_201920]])/Table20[[#This Row],[_201920]]*1,"")</f>
        <v/>
      </c>
    </row>
    <row r="503" spans="1:8">
      <c r="A503" s="132">
        <v>130606</v>
      </c>
      <c r="B503" s="134" t="s">
        <v>1137</v>
      </c>
      <c r="C503" s="134">
        <v>6</v>
      </c>
      <c r="D503" s="134">
        <v>6</v>
      </c>
      <c r="E503" s="134">
        <v>5</v>
      </c>
      <c r="F503" s="134">
        <v>6</v>
      </c>
      <c r="G503" s="135" t="s">
        <v>129</v>
      </c>
      <c r="H503" s="171" t="str">
        <f>IFERROR((Table20[[#This Row],[_202320]]-Table20[[#This Row],[_201920]])/Table20[[#This Row],[_201920]]*1,"")</f>
        <v/>
      </c>
    </row>
    <row r="504" spans="1:8" ht="28.5">
      <c r="A504" s="132">
        <v>130606</v>
      </c>
      <c r="B504" s="134" t="s">
        <v>1138</v>
      </c>
      <c r="C504" s="134">
        <v>2</v>
      </c>
      <c r="D504" s="134">
        <v>8</v>
      </c>
      <c r="E504" s="134">
        <v>10</v>
      </c>
      <c r="F504" s="134">
        <v>6</v>
      </c>
      <c r="G504" s="135" t="s">
        <v>129</v>
      </c>
      <c r="H504" s="171" t="str">
        <f>IFERROR((Table20[[#This Row],[_202320]]-Table20[[#This Row],[_201920]])/Table20[[#This Row],[_201920]]*1,"")</f>
        <v/>
      </c>
    </row>
    <row r="505" spans="1:8" ht="28.5">
      <c r="A505" s="132">
        <v>130606</v>
      </c>
      <c r="B505" s="134" t="s">
        <v>1164</v>
      </c>
      <c r="C505" s="134">
        <v>32</v>
      </c>
      <c r="D505" s="134">
        <v>32</v>
      </c>
      <c r="E505" s="134">
        <v>34</v>
      </c>
      <c r="F505" s="134">
        <v>29</v>
      </c>
      <c r="G505" s="135" t="s">
        <v>129</v>
      </c>
      <c r="H505" s="171" t="str">
        <f>IFERROR((Table20[[#This Row],[_202320]]-Table20[[#This Row],[_201920]])/Table20[[#This Row],[_201920]]*1,"")</f>
        <v/>
      </c>
    </row>
    <row r="506" spans="1:8" ht="28.5">
      <c r="A506" s="132">
        <v>130606</v>
      </c>
      <c r="B506" s="134" t="s">
        <v>1165</v>
      </c>
      <c r="C506" s="134" t="s">
        <v>129</v>
      </c>
      <c r="D506" s="134" t="s">
        <v>129</v>
      </c>
      <c r="E506" s="134" t="s">
        <v>129</v>
      </c>
      <c r="F506" s="134" t="s">
        <v>129</v>
      </c>
      <c r="G506" s="135" t="s">
        <v>129</v>
      </c>
      <c r="H506" s="171" t="str">
        <f>IFERROR((Table20[[#This Row],[_202320]]-Table20[[#This Row],[_201920]])/Table20[[#This Row],[_201920]]*1,"")</f>
        <v/>
      </c>
    </row>
    <row r="507" spans="1:8">
      <c r="A507" s="132">
        <v>130606</v>
      </c>
      <c r="B507" s="134" t="s">
        <v>1141</v>
      </c>
      <c r="C507" s="134">
        <v>34</v>
      </c>
      <c r="D507" s="134">
        <v>40</v>
      </c>
      <c r="E507" s="134">
        <v>44</v>
      </c>
      <c r="F507" s="134">
        <v>35</v>
      </c>
      <c r="G507" s="135" t="s">
        <v>129</v>
      </c>
      <c r="H507" s="171" t="str">
        <f>IFERROR((Table20[[#This Row],[_202320]]-Table20[[#This Row],[_201920]])/Table20[[#This Row],[_201920]]*1,"")</f>
        <v/>
      </c>
    </row>
    <row r="508" spans="1:8">
      <c r="A508" s="132">
        <v>130606</v>
      </c>
      <c r="B508" s="134" t="s">
        <v>1142</v>
      </c>
      <c r="C508" s="134">
        <v>8</v>
      </c>
      <c r="D508" s="134">
        <v>10</v>
      </c>
      <c r="E508" s="134">
        <v>11</v>
      </c>
      <c r="F508" s="134">
        <v>10</v>
      </c>
      <c r="G508" s="135" t="s">
        <v>129</v>
      </c>
      <c r="H508" s="171" t="str">
        <f>IFERROR((Table20[[#This Row],[_202320]]-Table20[[#This Row],[_201920]])/Table20[[#This Row],[_201920]]*1,"")</f>
        <v/>
      </c>
    </row>
    <row r="509" spans="1:8" ht="28.5">
      <c r="A509" s="132">
        <v>130606</v>
      </c>
      <c r="B509" s="134" t="s">
        <v>1143</v>
      </c>
      <c r="C509" s="134">
        <v>2</v>
      </c>
      <c r="D509" s="134">
        <v>8</v>
      </c>
      <c r="E509" s="134">
        <v>11</v>
      </c>
      <c r="F509" s="134">
        <v>8</v>
      </c>
      <c r="G509" s="135" t="s">
        <v>129</v>
      </c>
      <c r="H509" s="171" t="str">
        <f>IFERROR((Table20[[#This Row],[_202320]]-Table20[[#This Row],[_201920]])/Table20[[#This Row],[_201920]]*1,"")</f>
        <v/>
      </c>
    </row>
    <row r="510" spans="1:8" ht="28.5">
      <c r="A510" s="132">
        <v>130606</v>
      </c>
      <c r="B510" s="134" t="s">
        <v>1166</v>
      </c>
      <c r="C510" s="134">
        <v>43</v>
      </c>
      <c r="D510" s="134">
        <v>39</v>
      </c>
      <c r="E510" s="134">
        <v>43</v>
      </c>
      <c r="F510" s="134">
        <v>35</v>
      </c>
      <c r="G510" s="135" t="s">
        <v>129</v>
      </c>
      <c r="H510" s="171" t="str">
        <f>IFERROR((Table20[[#This Row],[_202320]]-Table20[[#This Row],[_201920]])/Table20[[#This Row],[_201920]]*1,"")</f>
        <v/>
      </c>
    </row>
    <row r="511" spans="1:8" ht="28.5">
      <c r="A511" s="132">
        <v>130606</v>
      </c>
      <c r="B511" s="134" t="s">
        <v>1167</v>
      </c>
      <c r="C511" s="134" t="s">
        <v>129</v>
      </c>
      <c r="D511" s="134" t="s">
        <v>129</v>
      </c>
      <c r="E511" s="134" t="s">
        <v>129</v>
      </c>
      <c r="F511" s="134" t="s">
        <v>129</v>
      </c>
      <c r="G511" s="135" t="s">
        <v>129</v>
      </c>
      <c r="H511" s="171" t="str">
        <f>IFERROR((Table20[[#This Row],[_202320]]-Table20[[#This Row],[_201920]])/Table20[[#This Row],[_201920]]*1,"")</f>
        <v/>
      </c>
    </row>
    <row r="512" spans="1:8">
      <c r="A512" s="132">
        <v>130606</v>
      </c>
      <c r="B512" s="134" t="s">
        <v>1146</v>
      </c>
      <c r="C512" s="134">
        <v>45</v>
      </c>
      <c r="D512" s="134">
        <v>47</v>
      </c>
      <c r="E512" s="134">
        <v>54</v>
      </c>
      <c r="F512" s="134">
        <v>43</v>
      </c>
      <c r="G512" s="135" t="s">
        <v>129</v>
      </c>
      <c r="H512" s="171" t="str">
        <f>IFERROR((Table20[[#This Row],[_202320]]-Table20[[#This Row],[_201920]])/Table20[[#This Row],[_201920]]*1,"")</f>
        <v/>
      </c>
    </row>
    <row r="513" spans="1:8" ht="28.5">
      <c r="A513" s="132">
        <v>130606</v>
      </c>
      <c r="B513" s="134" t="s">
        <v>1147</v>
      </c>
      <c r="C513" s="134">
        <v>22</v>
      </c>
      <c r="D513" s="134">
        <v>7</v>
      </c>
      <c r="E513" s="134">
        <v>9</v>
      </c>
      <c r="F513" s="134">
        <v>16</v>
      </c>
      <c r="G513" s="135" t="s">
        <v>129</v>
      </c>
      <c r="H513" s="171" t="str">
        <f>IFERROR((Table20[[#This Row],[_202320]]-Table20[[#This Row],[_201920]])/Table20[[#This Row],[_201920]]*1,"")</f>
        <v/>
      </c>
    </row>
    <row r="514" spans="1:8" ht="28.5">
      <c r="A514" s="132">
        <v>130606</v>
      </c>
      <c r="B514" s="134" t="s">
        <v>1148</v>
      </c>
      <c r="C514" s="134">
        <v>138</v>
      </c>
      <c r="D514" s="134">
        <v>109</v>
      </c>
      <c r="E514" s="134">
        <v>107</v>
      </c>
      <c r="F514" s="134">
        <v>90</v>
      </c>
      <c r="G514" s="135" t="s">
        <v>129</v>
      </c>
      <c r="H514" s="171" t="str">
        <f>IFERROR((Table20[[#This Row],[_202320]]-Table20[[#This Row],[_201920]])/Table20[[#This Row],[_201920]]*1,"")</f>
        <v/>
      </c>
    </row>
    <row r="515" spans="1:8" ht="28.5">
      <c r="A515" s="132">
        <v>130606</v>
      </c>
      <c r="B515" s="134" t="s">
        <v>1149</v>
      </c>
      <c r="C515" s="134">
        <v>222</v>
      </c>
      <c r="D515" s="134">
        <v>228</v>
      </c>
      <c r="E515" s="134">
        <v>243</v>
      </c>
      <c r="F515" s="134">
        <v>207</v>
      </c>
      <c r="G515" s="135" t="s">
        <v>129</v>
      </c>
      <c r="H515" s="171" t="str">
        <f>IFERROR((Table20[[#This Row],[_202320]]-Table20[[#This Row],[_201920]])/Table20[[#This Row],[_201920]]*1,"")</f>
        <v/>
      </c>
    </row>
    <row r="516" spans="1:8" ht="28.5">
      <c r="A516" s="132">
        <v>130606</v>
      </c>
      <c r="B516" s="134" t="s">
        <v>1150</v>
      </c>
      <c r="C516" s="134">
        <v>382</v>
      </c>
      <c r="D516" s="134">
        <v>344</v>
      </c>
      <c r="E516" s="134">
        <v>359</v>
      </c>
      <c r="F516" s="134">
        <v>313</v>
      </c>
      <c r="G516" s="135" t="s">
        <v>129</v>
      </c>
      <c r="H516" s="171" t="str">
        <f>IFERROR((Table20[[#This Row],[_202320]]-Table20[[#This Row],[_201920]])/Table20[[#This Row],[_201920]]*1,"")</f>
        <v/>
      </c>
    </row>
    <row r="517" spans="1:8">
      <c r="A517" s="132">
        <v>130606</v>
      </c>
      <c r="B517" s="134" t="s">
        <v>1151</v>
      </c>
      <c r="C517" s="134">
        <v>11</v>
      </c>
      <c r="D517" s="134">
        <v>12</v>
      </c>
      <c r="E517" s="134">
        <v>13</v>
      </c>
      <c r="F517" s="134">
        <v>12</v>
      </c>
      <c r="G517" s="135" t="s">
        <v>129</v>
      </c>
      <c r="H517" s="171" t="str">
        <f>IFERROR((Table20[[#This Row],[_202320]]-Table20[[#This Row],[_201920]])/Table20[[#This Row],[_201920]]*1,"")</f>
        <v/>
      </c>
    </row>
    <row r="518" spans="1:8" ht="28.5">
      <c r="A518" s="132">
        <v>130606</v>
      </c>
      <c r="B518" s="134" t="s">
        <v>1152</v>
      </c>
      <c r="C518" s="134">
        <v>37</v>
      </c>
      <c r="D518" s="134">
        <v>30</v>
      </c>
      <c r="E518" s="134">
        <v>28</v>
      </c>
      <c r="F518" s="134">
        <v>30</v>
      </c>
      <c r="G518" s="135" t="s">
        <v>129</v>
      </c>
      <c r="H518" s="171" t="str">
        <f>IFERROR((Table20[[#This Row],[_202320]]-Table20[[#This Row],[_201920]])/Table20[[#This Row],[_201920]]*1,"")</f>
        <v/>
      </c>
    </row>
    <row r="519" spans="1:8" ht="28.5">
      <c r="A519" s="132">
        <v>130606</v>
      </c>
      <c r="B519" s="134" t="s">
        <v>1153</v>
      </c>
      <c r="C519" s="134">
        <v>5</v>
      </c>
      <c r="D519" s="134">
        <v>2</v>
      </c>
      <c r="E519" s="134">
        <v>2</v>
      </c>
      <c r="F519" s="134">
        <v>4</v>
      </c>
      <c r="G519" s="135" t="s">
        <v>129</v>
      </c>
      <c r="H519" s="171" t="str">
        <f>IFERROR((Table20[[#This Row],[_202320]]-Table20[[#This Row],[_201920]])/Table20[[#This Row],[_201920]]*1,"")</f>
        <v/>
      </c>
    </row>
    <row r="520" spans="1:8" ht="28.5">
      <c r="A520" s="132">
        <v>130606</v>
      </c>
      <c r="B520" s="134" t="s">
        <v>1154</v>
      </c>
      <c r="C520" s="134">
        <v>32</v>
      </c>
      <c r="D520" s="134">
        <v>28</v>
      </c>
      <c r="E520" s="134">
        <v>26</v>
      </c>
      <c r="F520" s="134">
        <v>25</v>
      </c>
      <c r="G520" s="135" t="s">
        <v>129</v>
      </c>
      <c r="H520" s="171" t="str">
        <f>IFERROR((Table20[[#This Row],[_202320]]-Table20[[#This Row],[_201920]])/Table20[[#This Row],[_201920]]*1,"")</f>
        <v/>
      </c>
    </row>
    <row r="521" spans="1:8" ht="28.5">
      <c r="A521" s="132">
        <v>130606</v>
      </c>
      <c r="B521" s="134" t="s">
        <v>1155</v>
      </c>
      <c r="C521" s="134">
        <v>52</v>
      </c>
      <c r="D521" s="134">
        <v>58</v>
      </c>
      <c r="E521" s="134">
        <v>59</v>
      </c>
      <c r="F521" s="134">
        <v>58</v>
      </c>
      <c r="G521" s="135" t="s">
        <v>129</v>
      </c>
      <c r="H521" s="171" t="str">
        <f>IFERROR((Table20[[#This Row],[_202320]]-Table20[[#This Row],[_201920]])/Table20[[#This Row],[_201920]]*1,"")</f>
        <v/>
      </c>
    </row>
    <row r="522" spans="1:8">
      <c r="A522" s="132">
        <v>130907</v>
      </c>
      <c r="B522" s="134" t="s">
        <v>1161</v>
      </c>
      <c r="C522" s="134">
        <v>1635</v>
      </c>
      <c r="D522" s="134">
        <v>1448</v>
      </c>
      <c r="E522" s="134">
        <v>1514</v>
      </c>
      <c r="F522" s="134">
        <v>1506</v>
      </c>
      <c r="G522" s="135">
        <v>1489</v>
      </c>
      <c r="H522" s="171">
        <f>IFERROR((Table20[[#This Row],[_202320]]-Table20[[#This Row],[_201920]])/Table20[[#This Row],[_201920]]*1,"")</f>
        <v>-8.9296636085626907E-2</v>
      </c>
    </row>
    <row r="523" spans="1:8">
      <c r="A523" s="132">
        <v>130907</v>
      </c>
      <c r="B523" s="134" t="s">
        <v>1131</v>
      </c>
      <c r="C523" s="134">
        <v>0</v>
      </c>
      <c r="D523" s="134">
        <v>0</v>
      </c>
      <c r="E523" s="134">
        <v>1</v>
      </c>
      <c r="F523" s="134">
        <v>3</v>
      </c>
      <c r="G523" s="135">
        <v>4</v>
      </c>
      <c r="H523" s="171" t="str">
        <f>IFERROR((Table20[[#This Row],[_202320]]-Table20[[#This Row],[_201920]])/Table20[[#This Row],[_201920]]*1,"")</f>
        <v/>
      </c>
    </row>
    <row r="524" spans="1:8">
      <c r="A524" s="132">
        <v>130907</v>
      </c>
      <c r="B524" s="134" t="s">
        <v>1132</v>
      </c>
      <c r="C524" s="134">
        <v>1635</v>
      </c>
      <c r="D524" s="134">
        <v>1448</v>
      </c>
      <c r="E524" s="134">
        <v>1513</v>
      </c>
      <c r="F524" s="134">
        <v>1503</v>
      </c>
      <c r="G524" s="135">
        <v>1485</v>
      </c>
      <c r="H524" s="171">
        <f>IFERROR((Table20[[#This Row],[_202320]]-Table20[[#This Row],[_201920]])/Table20[[#This Row],[_201920]]*1,"")</f>
        <v>-9.1743119266055051E-2</v>
      </c>
    </row>
    <row r="525" spans="1:8" ht="28.5">
      <c r="A525" s="132">
        <v>130907</v>
      </c>
      <c r="B525" s="134" t="s">
        <v>1133</v>
      </c>
      <c r="C525" s="134">
        <v>39</v>
      </c>
      <c r="D525" s="134">
        <v>30</v>
      </c>
      <c r="E525" s="134">
        <v>21</v>
      </c>
      <c r="F525" s="134">
        <v>30</v>
      </c>
      <c r="G525" s="135">
        <v>30</v>
      </c>
      <c r="H525" s="171">
        <f>IFERROR((Table20[[#This Row],[_202320]]-Table20[[#This Row],[_201920]])/Table20[[#This Row],[_201920]]*1,"")</f>
        <v>-0.23076923076923078</v>
      </c>
    </row>
    <row r="526" spans="1:8" ht="28.5">
      <c r="A526" s="132">
        <v>130907</v>
      </c>
      <c r="B526" s="134" t="s">
        <v>1162</v>
      </c>
      <c r="C526" s="134">
        <v>136</v>
      </c>
      <c r="D526" s="134">
        <v>115</v>
      </c>
      <c r="E526" s="134">
        <v>64</v>
      </c>
      <c r="F526" s="134">
        <v>168</v>
      </c>
      <c r="G526" s="135">
        <v>133</v>
      </c>
      <c r="H526" s="171">
        <f>IFERROR((Table20[[#This Row],[_202320]]-Table20[[#This Row],[_201920]])/Table20[[#This Row],[_201920]]*1,"")</f>
        <v>-2.2058823529411766E-2</v>
      </c>
    </row>
    <row r="527" spans="1:8" ht="28.5">
      <c r="A527" s="132">
        <v>130907</v>
      </c>
      <c r="B527" s="134" t="s">
        <v>1163</v>
      </c>
      <c r="C527" s="134">
        <v>0</v>
      </c>
      <c r="D527" s="134">
        <v>0</v>
      </c>
      <c r="E527" s="134">
        <v>0</v>
      </c>
      <c r="F527" s="134">
        <v>0</v>
      </c>
      <c r="G527" s="135">
        <v>0</v>
      </c>
      <c r="H527" s="171" t="str">
        <f>IFERROR((Table20[[#This Row],[_202320]]-Table20[[#This Row],[_201920]])/Table20[[#This Row],[_201920]]*1,"")</f>
        <v/>
      </c>
    </row>
    <row r="528" spans="1:8">
      <c r="A528" s="132">
        <v>130907</v>
      </c>
      <c r="B528" s="134" t="s">
        <v>1136</v>
      </c>
      <c r="C528" s="134">
        <v>175</v>
      </c>
      <c r="D528" s="134">
        <v>145</v>
      </c>
      <c r="E528" s="134">
        <v>85</v>
      </c>
      <c r="F528" s="134">
        <v>198</v>
      </c>
      <c r="G528" s="135">
        <v>163</v>
      </c>
      <c r="H528" s="171">
        <f>IFERROR((Table20[[#This Row],[_202320]]-Table20[[#This Row],[_201920]])/Table20[[#This Row],[_201920]]*1,"")</f>
        <v>-6.8571428571428575E-2</v>
      </c>
    </row>
    <row r="529" spans="1:8">
      <c r="A529" s="132">
        <v>130907</v>
      </c>
      <c r="B529" s="134" t="s">
        <v>1137</v>
      </c>
      <c r="C529" s="134">
        <v>11</v>
      </c>
      <c r="D529" s="134">
        <v>10</v>
      </c>
      <c r="E529" s="134">
        <v>6</v>
      </c>
      <c r="F529" s="134">
        <v>13</v>
      </c>
      <c r="G529" s="135">
        <v>11</v>
      </c>
      <c r="H529" s="171">
        <f>IFERROR((Table20[[#This Row],[_202320]]-Table20[[#This Row],[_201920]])/Table20[[#This Row],[_201920]]*1,"")</f>
        <v>0</v>
      </c>
    </row>
    <row r="530" spans="1:8" ht="28.5">
      <c r="A530" s="132">
        <v>130907</v>
      </c>
      <c r="B530" s="134" t="s">
        <v>1138</v>
      </c>
      <c r="C530" s="134">
        <v>37</v>
      </c>
      <c r="D530" s="134">
        <v>34</v>
      </c>
      <c r="E530" s="134">
        <v>24</v>
      </c>
      <c r="F530" s="134">
        <v>31</v>
      </c>
      <c r="G530" s="135">
        <v>33</v>
      </c>
      <c r="H530" s="171">
        <f>IFERROR((Table20[[#This Row],[_202320]]-Table20[[#This Row],[_201920]])/Table20[[#This Row],[_201920]]*1,"")</f>
        <v>-0.10810810810810811</v>
      </c>
    </row>
    <row r="531" spans="1:8" ht="28.5">
      <c r="A531" s="132">
        <v>130907</v>
      </c>
      <c r="B531" s="134" t="s">
        <v>1164</v>
      </c>
      <c r="C531" s="134">
        <v>211</v>
      </c>
      <c r="D531" s="134">
        <v>199</v>
      </c>
      <c r="E531" s="134">
        <v>245</v>
      </c>
      <c r="F531" s="134">
        <v>226</v>
      </c>
      <c r="G531" s="135">
        <v>200</v>
      </c>
      <c r="H531" s="171">
        <f>IFERROR((Table20[[#This Row],[_202320]]-Table20[[#This Row],[_201920]])/Table20[[#This Row],[_201920]]*1,"")</f>
        <v>-5.2132701421800945E-2</v>
      </c>
    </row>
    <row r="532" spans="1:8" ht="28.5">
      <c r="A532" s="132">
        <v>130907</v>
      </c>
      <c r="B532" s="134" t="s">
        <v>1165</v>
      </c>
      <c r="C532" s="134">
        <v>0</v>
      </c>
      <c r="D532" s="134">
        <v>0</v>
      </c>
      <c r="E532" s="134">
        <v>0</v>
      </c>
      <c r="F532" s="134">
        <v>0</v>
      </c>
      <c r="G532" s="135">
        <v>0</v>
      </c>
      <c r="H532" s="171" t="str">
        <f>IFERROR((Table20[[#This Row],[_202320]]-Table20[[#This Row],[_201920]])/Table20[[#This Row],[_201920]]*1,"")</f>
        <v/>
      </c>
    </row>
    <row r="533" spans="1:8">
      <c r="A533" s="132">
        <v>130907</v>
      </c>
      <c r="B533" s="134" t="s">
        <v>1141</v>
      </c>
      <c r="C533" s="134">
        <v>248</v>
      </c>
      <c r="D533" s="134">
        <v>233</v>
      </c>
      <c r="E533" s="134">
        <v>269</v>
      </c>
      <c r="F533" s="134">
        <v>257</v>
      </c>
      <c r="G533" s="135">
        <v>233</v>
      </c>
      <c r="H533" s="171">
        <f>IFERROR((Table20[[#This Row],[_202320]]-Table20[[#This Row],[_201920]])/Table20[[#This Row],[_201920]]*1,"")</f>
        <v>-6.0483870967741937E-2</v>
      </c>
    </row>
    <row r="534" spans="1:8">
      <c r="A534" s="132">
        <v>130907</v>
      </c>
      <c r="B534" s="134" t="s">
        <v>1142</v>
      </c>
      <c r="C534" s="134">
        <v>15</v>
      </c>
      <c r="D534" s="134">
        <v>16</v>
      </c>
      <c r="E534" s="134">
        <v>18</v>
      </c>
      <c r="F534" s="134">
        <v>17</v>
      </c>
      <c r="G534" s="135">
        <v>16</v>
      </c>
      <c r="H534" s="171">
        <f>IFERROR((Table20[[#This Row],[_202320]]-Table20[[#This Row],[_201920]])/Table20[[#This Row],[_201920]]*1,"")</f>
        <v>6.6666666666666666E-2</v>
      </c>
    </row>
    <row r="535" spans="1:8" ht="28.5">
      <c r="A535" s="132">
        <v>130907</v>
      </c>
      <c r="B535" s="134" t="s">
        <v>1143</v>
      </c>
      <c r="C535" s="134">
        <v>38</v>
      </c>
      <c r="D535" s="134">
        <v>31</v>
      </c>
      <c r="E535" s="134">
        <v>25</v>
      </c>
      <c r="F535" s="134">
        <v>29</v>
      </c>
      <c r="G535" s="135">
        <v>30</v>
      </c>
      <c r="H535" s="171">
        <f>IFERROR((Table20[[#This Row],[_202320]]-Table20[[#This Row],[_201920]])/Table20[[#This Row],[_201920]]*1,"")</f>
        <v>-0.21052631578947367</v>
      </c>
    </row>
    <row r="536" spans="1:8" ht="28.5">
      <c r="A536" s="132">
        <v>130907</v>
      </c>
      <c r="B536" s="134" t="s">
        <v>1166</v>
      </c>
      <c r="C536" s="134">
        <v>248</v>
      </c>
      <c r="D536" s="134">
        <v>230</v>
      </c>
      <c r="E536" s="134">
        <v>272</v>
      </c>
      <c r="F536" s="134">
        <v>257</v>
      </c>
      <c r="G536" s="135">
        <v>228</v>
      </c>
      <c r="H536" s="171">
        <f>IFERROR((Table20[[#This Row],[_202320]]-Table20[[#This Row],[_201920]])/Table20[[#This Row],[_201920]]*1,"")</f>
        <v>-8.0645161290322578E-2</v>
      </c>
    </row>
    <row r="537" spans="1:8" ht="28.5">
      <c r="A537" s="132">
        <v>130907</v>
      </c>
      <c r="B537" s="134" t="s">
        <v>1167</v>
      </c>
      <c r="C537" s="134">
        <v>0</v>
      </c>
      <c r="D537" s="134">
        <v>0</v>
      </c>
      <c r="E537" s="134">
        <v>0</v>
      </c>
      <c r="F537" s="134">
        <v>0</v>
      </c>
      <c r="G537" s="135">
        <v>0</v>
      </c>
      <c r="H537" s="171" t="str">
        <f>IFERROR((Table20[[#This Row],[_202320]]-Table20[[#This Row],[_201920]])/Table20[[#This Row],[_201920]]*1,"")</f>
        <v/>
      </c>
    </row>
    <row r="538" spans="1:8">
      <c r="A538" s="132">
        <v>130907</v>
      </c>
      <c r="B538" s="134" t="s">
        <v>1146</v>
      </c>
      <c r="C538" s="134">
        <v>286</v>
      </c>
      <c r="D538" s="134">
        <v>261</v>
      </c>
      <c r="E538" s="134">
        <v>297</v>
      </c>
      <c r="F538" s="134">
        <v>286</v>
      </c>
      <c r="G538" s="135">
        <v>258</v>
      </c>
      <c r="H538" s="171">
        <f>IFERROR((Table20[[#This Row],[_202320]]-Table20[[#This Row],[_201920]])/Table20[[#This Row],[_201920]]*1,"")</f>
        <v>-9.7902097902097904E-2</v>
      </c>
    </row>
    <row r="539" spans="1:8" ht="28.5">
      <c r="A539" s="132">
        <v>130907</v>
      </c>
      <c r="B539" s="134" t="s">
        <v>1147</v>
      </c>
      <c r="C539" s="134">
        <v>52</v>
      </c>
      <c r="D539" s="134">
        <v>38</v>
      </c>
      <c r="E539" s="134">
        <v>50</v>
      </c>
      <c r="F539" s="134">
        <v>59</v>
      </c>
      <c r="G539" s="135">
        <v>28</v>
      </c>
      <c r="H539" s="171">
        <f>IFERROR((Table20[[#This Row],[_202320]]-Table20[[#This Row],[_201920]])/Table20[[#This Row],[_201920]]*1,"")</f>
        <v>-0.46153846153846156</v>
      </c>
    </row>
    <row r="540" spans="1:8" ht="28.5">
      <c r="A540" s="132">
        <v>130907</v>
      </c>
      <c r="B540" s="134" t="s">
        <v>1148</v>
      </c>
      <c r="C540" s="134">
        <v>276</v>
      </c>
      <c r="D540" s="134">
        <v>244</v>
      </c>
      <c r="E540" s="134">
        <v>237</v>
      </c>
      <c r="F540" s="134">
        <v>396</v>
      </c>
      <c r="G540" s="135">
        <v>264</v>
      </c>
      <c r="H540" s="171">
        <f>IFERROR((Table20[[#This Row],[_202320]]-Table20[[#This Row],[_201920]])/Table20[[#This Row],[_201920]]*1,"")</f>
        <v>-4.3478260869565216E-2</v>
      </c>
    </row>
    <row r="541" spans="1:8" ht="28.5">
      <c r="A541" s="132">
        <v>130907</v>
      </c>
      <c r="B541" s="134" t="s">
        <v>1149</v>
      </c>
      <c r="C541" s="134">
        <v>1021</v>
      </c>
      <c r="D541" s="134">
        <v>905</v>
      </c>
      <c r="E541" s="134">
        <v>929</v>
      </c>
      <c r="F541" s="134">
        <v>762</v>
      </c>
      <c r="G541" s="135">
        <v>935</v>
      </c>
      <c r="H541" s="171">
        <f>IFERROR((Table20[[#This Row],[_202320]]-Table20[[#This Row],[_201920]])/Table20[[#This Row],[_201920]]*1,"")</f>
        <v>-8.4231145935357493E-2</v>
      </c>
    </row>
    <row r="542" spans="1:8" ht="28.5">
      <c r="A542" s="132">
        <v>130907</v>
      </c>
      <c r="B542" s="134" t="s">
        <v>1150</v>
      </c>
      <c r="C542" s="134">
        <v>1349</v>
      </c>
      <c r="D542" s="134">
        <v>1187</v>
      </c>
      <c r="E542" s="134">
        <v>1216</v>
      </c>
      <c r="F542" s="134">
        <v>1217</v>
      </c>
      <c r="G542" s="135">
        <v>1227</v>
      </c>
      <c r="H542" s="171">
        <f>IFERROR((Table20[[#This Row],[_202320]]-Table20[[#This Row],[_201920]])/Table20[[#This Row],[_201920]]*1,"")</f>
        <v>-9.0437361008154193E-2</v>
      </c>
    </row>
    <row r="543" spans="1:8">
      <c r="A543" s="132">
        <v>130907</v>
      </c>
      <c r="B543" s="134" t="s">
        <v>1151</v>
      </c>
      <c r="C543" s="134">
        <v>17</v>
      </c>
      <c r="D543" s="134">
        <v>18</v>
      </c>
      <c r="E543" s="134">
        <v>20</v>
      </c>
      <c r="F543" s="134">
        <v>19</v>
      </c>
      <c r="G543" s="135">
        <v>17</v>
      </c>
      <c r="H543" s="171">
        <f>IFERROR((Table20[[#This Row],[_202320]]-Table20[[#This Row],[_201920]])/Table20[[#This Row],[_201920]]*1,"")</f>
        <v>0</v>
      </c>
    </row>
    <row r="544" spans="1:8" ht="28.5">
      <c r="A544" s="132">
        <v>130907</v>
      </c>
      <c r="B544" s="134" t="s">
        <v>1152</v>
      </c>
      <c r="C544" s="134">
        <v>20</v>
      </c>
      <c r="D544" s="134">
        <v>19</v>
      </c>
      <c r="E544" s="134">
        <v>19</v>
      </c>
      <c r="F544" s="134">
        <v>30</v>
      </c>
      <c r="G544" s="135">
        <v>20</v>
      </c>
      <c r="H544" s="171">
        <f>IFERROR((Table20[[#This Row],[_202320]]-Table20[[#This Row],[_201920]])/Table20[[#This Row],[_201920]]*1,"")</f>
        <v>0</v>
      </c>
    </row>
    <row r="545" spans="1:8" ht="28.5">
      <c r="A545" s="132">
        <v>130907</v>
      </c>
      <c r="B545" s="134" t="s">
        <v>1153</v>
      </c>
      <c r="C545" s="134">
        <v>3</v>
      </c>
      <c r="D545" s="134">
        <v>3</v>
      </c>
      <c r="E545" s="134">
        <v>3</v>
      </c>
      <c r="F545" s="134">
        <v>4</v>
      </c>
      <c r="G545" s="135">
        <v>2</v>
      </c>
      <c r="H545" s="171">
        <f>IFERROR((Table20[[#This Row],[_202320]]-Table20[[#This Row],[_201920]])/Table20[[#This Row],[_201920]]*1,"")</f>
        <v>-0.33333333333333331</v>
      </c>
    </row>
    <row r="546" spans="1:8" ht="28.5">
      <c r="A546" s="132">
        <v>130907</v>
      </c>
      <c r="B546" s="134" t="s">
        <v>1154</v>
      </c>
      <c r="C546" s="134">
        <v>17</v>
      </c>
      <c r="D546" s="134">
        <v>17</v>
      </c>
      <c r="E546" s="134">
        <v>16</v>
      </c>
      <c r="F546" s="134">
        <v>26</v>
      </c>
      <c r="G546" s="135">
        <v>18</v>
      </c>
      <c r="H546" s="171">
        <f>IFERROR((Table20[[#This Row],[_202320]]-Table20[[#This Row],[_201920]])/Table20[[#This Row],[_201920]]*1,"")</f>
        <v>5.8823529411764705E-2</v>
      </c>
    </row>
    <row r="547" spans="1:8" ht="28.5">
      <c r="A547" s="132">
        <v>130907</v>
      </c>
      <c r="B547" s="134" t="s">
        <v>1155</v>
      </c>
      <c r="C547" s="134">
        <v>62</v>
      </c>
      <c r="D547" s="134">
        <v>63</v>
      </c>
      <c r="E547" s="134">
        <v>61</v>
      </c>
      <c r="F547" s="134">
        <v>51</v>
      </c>
      <c r="G547" s="135">
        <v>63</v>
      </c>
      <c r="H547" s="171">
        <f>IFERROR((Table20[[#This Row],[_202320]]-Table20[[#This Row],[_201920]])/Table20[[#This Row],[_201920]]*1,"")</f>
        <v>1.6129032258064516E-2</v>
      </c>
    </row>
    <row r="548" spans="1:8">
      <c r="A548" s="132">
        <v>133702</v>
      </c>
      <c r="B548" s="134" t="s">
        <v>1161</v>
      </c>
      <c r="C548" s="134">
        <v>4444</v>
      </c>
      <c r="D548" s="134">
        <v>3508</v>
      </c>
      <c r="E548" s="134">
        <v>3428</v>
      </c>
      <c r="F548" s="134">
        <v>3392</v>
      </c>
      <c r="G548" s="135">
        <v>3188</v>
      </c>
      <c r="H548" s="171">
        <f>IFERROR((Table20[[#This Row],[_202320]]-Table20[[#This Row],[_201920]])/Table20[[#This Row],[_201920]]*1,"")</f>
        <v>-0.28262826282628262</v>
      </c>
    </row>
    <row r="549" spans="1:8">
      <c r="A549" s="132">
        <v>133702</v>
      </c>
      <c r="B549" s="134" t="s">
        <v>1131</v>
      </c>
      <c r="C549" s="134">
        <v>6</v>
      </c>
      <c r="D549" s="134">
        <v>1</v>
      </c>
      <c r="E549" s="134">
        <v>2</v>
      </c>
      <c r="F549" s="134">
        <v>5</v>
      </c>
      <c r="G549" s="135">
        <v>2</v>
      </c>
      <c r="H549" s="171">
        <f>IFERROR((Table20[[#This Row],[_202320]]-Table20[[#This Row],[_201920]])/Table20[[#This Row],[_201920]]*1,"")</f>
        <v>-0.66666666666666663</v>
      </c>
    </row>
    <row r="550" spans="1:8">
      <c r="A550" s="132">
        <v>133702</v>
      </c>
      <c r="B550" s="134" t="s">
        <v>1132</v>
      </c>
      <c r="C550" s="134">
        <v>4438</v>
      </c>
      <c r="D550" s="134">
        <v>3507</v>
      </c>
      <c r="E550" s="134">
        <v>3426</v>
      </c>
      <c r="F550" s="134">
        <v>3387</v>
      </c>
      <c r="G550" s="135">
        <v>3186</v>
      </c>
      <c r="H550" s="171">
        <f>IFERROR((Table20[[#This Row],[_202320]]-Table20[[#This Row],[_201920]])/Table20[[#This Row],[_201920]]*1,"")</f>
        <v>-0.28210905813429471</v>
      </c>
    </row>
    <row r="551" spans="1:8" ht="28.5">
      <c r="A551" s="132">
        <v>133702</v>
      </c>
      <c r="B551" s="134" t="s">
        <v>1133</v>
      </c>
      <c r="C551" s="134">
        <v>445</v>
      </c>
      <c r="D551" s="134">
        <v>342</v>
      </c>
      <c r="E551" s="134">
        <v>393</v>
      </c>
      <c r="F551" s="134">
        <v>311</v>
      </c>
      <c r="G551" s="135">
        <v>325</v>
      </c>
      <c r="H551" s="171">
        <f>IFERROR((Table20[[#This Row],[_202320]]-Table20[[#This Row],[_201920]])/Table20[[#This Row],[_201920]]*1,"")</f>
        <v>-0.2696629213483146</v>
      </c>
    </row>
    <row r="552" spans="1:8" ht="28.5">
      <c r="A552" s="132">
        <v>133702</v>
      </c>
      <c r="B552" s="134" t="s">
        <v>1162</v>
      </c>
      <c r="C552" s="134">
        <v>574</v>
      </c>
      <c r="D552" s="134">
        <v>544</v>
      </c>
      <c r="E552" s="134">
        <v>523</v>
      </c>
      <c r="F552" s="134">
        <v>526</v>
      </c>
      <c r="G552" s="135">
        <v>469</v>
      </c>
      <c r="H552" s="171">
        <f>IFERROR((Table20[[#This Row],[_202320]]-Table20[[#This Row],[_201920]])/Table20[[#This Row],[_201920]]*1,"")</f>
        <v>-0.18292682926829268</v>
      </c>
    </row>
    <row r="553" spans="1:8" ht="28.5">
      <c r="A553" s="132">
        <v>133702</v>
      </c>
      <c r="B553" s="134" t="s">
        <v>1163</v>
      </c>
      <c r="C553" s="134">
        <v>5</v>
      </c>
      <c r="D553" s="134">
        <v>7</v>
      </c>
      <c r="E553" s="134">
        <v>1</v>
      </c>
      <c r="F553" s="134">
        <v>7</v>
      </c>
      <c r="G553" s="135">
        <v>7</v>
      </c>
      <c r="H553" s="171">
        <f>IFERROR((Table20[[#This Row],[_202320]]-Table20[[#This Row],[_201920]])/Table20[[#This Row],[_201920]]*1,"")</f>
        <v>0.4</v>
      </c>
    </row>
    <row r="554" spans="1:8">
      <c r="A554" s="132">
        <v>133702</v>
      </c>
      <c r="B554" s="134" t="s">
        <v>1136</v>
      </c>
      <c r="C554" s="134">
        <v>1024</v>
      </c>
      <c r="D554" s="134">
        <v>893</v>
      </c>
      <c r="E554" s="134">
        <v>917</v>
      </c>
      <c r="F554" s="134">
        <v>844</v>
      </c>
      <c r="G554" s="135">
        <v>801</v>
      </c>
      <c r="H554" s="171">
        <f>IFERROR((Table20[[#This Row],[_202320]]-Table20[[#This Row],[_201920]])/Table20[[#This Row],[_201920]]*1,"")</f>
        <v>-0.2177734375</v>
      </c>
    </row>
    <row r="555" spans="1:8">
      <c r="A555" s="132">
        <v>133702</v>
      </c>
      <c r="B555" s="134" t="s">
        <v>1137</v>
      </c>
      <c r="C555" s="134">
        <v>23</v>
      </c>
      <c r="D555" s="134">
        <v>25</v>
      </c>
      <c r="E555" s="134">
        <v>27</v>
      </c>
      <c r="F555" s="134">
        <v>25</v>
      </c>
      <c r="G555" s="135">
        <v>25</v>
      </c>
      <c r="H555" s="171">
        <f>IFERROR((Table20[[#This Row],[_202320]]-Table20[[#This Row],[_201920]])/Table20[[#This Row],[_201920]]*1,"")</f>
        <v>8.6956521739130432E-2</v>
      </c>
    </row>
    <row r="556" spans="1:8" ht="28.5">
      <c r="A556" s="132">
        <v>133702</v>
      </c>
      <c r="B556" s="134" t="s">
        <v>1138</v>
      </c>
      <c r="C556" s="134">
        <v>462</v>
      </c>
      <c r="D556" s="134">
        <v>356</v>
      </c>
      <c r="E556" s="134">
        <v>398</v>
      </c>
      <c r="F556" s="134">
        <v>320</v>
      </c>
      <c r="G556" s="135">
        <v>335</v>
      </c>
      <c r="H556" s="171">
        <f>IFERROR((Table20[[#This Row],[_202320]]-Table20[[#This Row],[_201920]])/Table20[[#This Row],[_201920]]*1,"")</f>
        <v>-0.27489177489177491</v>
      </c>
    </row>
    <row r="557" spans="1:8" ht="28.5">
      <c r="A557" s="132">
        <v>133702</v>
      </c>
      <c r="B557" s="134" t="s">
        <v>1164</v>
      </c>
      <c r="C557" s="134">
        <v>725</v>
      </c>
      <c r="D557" s="134">
        <v>669</v>
      </c>
      <c r="E557" s="134">
        <v>653</v>
      </c>
      <c r="F557" s="134">
        <v>634</v>
      </c>
      <c r="G557" s="135">
        <v>588</v>
      </c>
      <c r="H557" s="171">
        <f>IFERROR((Table20[[#This Row],[_202320]]-Table20[[#This Row],[_201920]])/Table20[[#This Row],[_201920]]*1,"")</f>
        <v>-0.1889655172413793</v>
      </c>
    </row>
    <row r="558" spans="1:8" ht="28.5">
      <c r="A558" s="132">
        <v>133702</v>
      </c>
      <c r="B558" s="134" t="s">
        <v>1165</v>
      </c>
      <c r="C558" s="134">
        <v>30</v>
      </c>
      <c r="D558" s="134">
        <v>40</v>
      </c>
      <c r="E558" s="134">
        <v>24</v>
      </c>
      <c r="F558" s="134">
        <v>45</v>
      </c>
      <c r="G558" s="135">
        <v>36</v>
      </c>
      <c r="H558" s="171">
        <f>IFERROR((Table20[[#This Row],[_202320]]-Table20[[#This Row],[_201920]])/Table20[[#This Row],[_201920]]*1,"")</f>
        <v>0.2</v>
      </c>
    </row>
    <row r="559" spans="1:8">
      <c r="A559" s="132">
        <v>133702</v>
      </c>
      <c r="B559" s="134" t="s">
        <v>1141</v>
      </c>
      <c r="C559" s="134">
        <v>1217</v>
      </c>
      <c r="D559" s="134">
        <v>1065</v>
      </c>
      <c r="E559" s="134">
        <v>1075</v>
      </c>
      <c r="F559" s="134">
        <v>999</v>
      </c>
      <c r="G559" s="135">
        <v>959</v>
      </c>
      <c r="H559" s="171">
        <f>IFERROR((Table20[[#This Row],[_202320]]-Table20[[#This Row],[_201920]])/Table20[[#This Row],[_201920]]*1,"")</f>
        <v>-0.21199671322925226</v>
      </c>
    </row>
    <row r="560" spans="1:8">
      <c r="A560" s="132">
        <v>133702</v>
      </c>
      <c r="B560" s="134" t="s">
        <v>1142</v>
      </c>
      <c r="C560" s="134">
        <v>27</v>
      </c>
      <c r="D560" s="134">
        <v>30</v>
      </c>
      <c r="E560" s="134">
        <v>31</v>
      </c>
      <c r="F560" s="134">
        <v>29</v>
      </c>
      <c r="G560" s="135">
        <v>30</v>
      </c>
      <c r="H560" s="171">
        <f>IFERROR((Table20[[#This Row],[_202320]]-Table20[[#This Row],[_201920]])/Table20[[#This Row],[_201920]]*1,"")</f>
        <v>0.1111111111111111</v>
      </c>
    </row>
    <row r="561" spans="1:8" ht="28.5">
      <c r="A561" s="132">
        <v>133702</v>
      </c>
      <c r="B561" s="134" t="s">
        <v>1143</v>
      </c>
      <c r="C561" s="134">
        <v>468</v>
      </c>
      <c r="D561" s="134">
        <v>363</v>
      </c>
      <c r="E561" s="134">
        <v>407</v>
      </c>
      <c r="F561" s="134">
        <v>327</v>
      </c>
      <c r="G561" s="135">
        <v>346</v>
      </c>
      <c r="H561" s="171">
        <f>IFERROR((Table20[[#This Row],[_202320]]-Table20[[#This Row],[_201920]])/Table20[[#This Row],[_201920]]*1,"")</f>
        <v>-0.2606837606837607</v>
      </c>
    </row>
    <row r="562" spans="1:8" ht="28.5">
      <c r="A562" s="132">
        <v>133702</v>
      </c>
      <c r="B562" s="134" t="s">
        <v>1166</v>
      </c>
      <c r="C562" s="134">
        <v>740</v>
      </c>
      <c r="D562" s="134">
        <v>681</v>
      </c>
      <c r="E562" s="134">
        <v>667</v>
      </c>
      <c r="F562" s="134">
        <v>665</v>
      </c>
      <c r="G562" s="135">
        <v>614</v>
      </c>
      <c r="H562" s="171">
        <f>IFERROR((Table20[[#This Row],[_202320]]-Table20[[#This Row],[_201920]])/Table20[[#This Row],[_201920]]*1,"")</f>
        <v>-0.17027027027027028</v>
      </c>
    </row>
    <row r="563" spans="1:8" ht="28.5">
      <c r="A563" s="132">
        <v>133702</v>
      </c>
      <c r="B563" s="134" t="s">
        <v>1167</v>
      </c>
      <c r="C563" s="134">
        <v>59</v>
      </c>
      <c r="D563" s="134">
        <v>64</v>
      </c>
      <c r="E563" s="134">
        <v>48</v>
      </c>
      <c r="F563" s="134">
        <v>66</v>
      </c>
      <c r="G563" s="135">
        <v>61</v>
      </c>
      <c r="H563" s="171">
        <f>IFERROR((Table20[[#This Row],[_202320]]-Table20[[#This Row],[_201920]])/Table20[[#This Row],[_201920]]*1,"")</f>
        <v>3.3898305084745763E-2</v>
      </c>
    </row>
    <row r="564" spans="1:8">
      <c r="A564" s="132">
        <v>133702</v>
      </c>
      <c r="B564" s="134" t="s">
        <v>1146</v>
      </c>
      <c r="C564" s="134">
        <v>1267</v>
      </c>
      <c r="D564" s="134">
        <v>1108</v>
      </c>
      <c r="E564" s="134">
        <v>1122</v>
      </c>
      <c r="F564" s="134">
        <v>1058</v>
      </c>
      <c r="G564" s="135">
        <v>1021</v>
      </c>
      <c r="H564" s="171">
        <f>IFERROR((Table20[[#This Row],[_202320]]-Table20[[#This Row],[_201920]])/Table20[[#This Row],[_201920]]*1,"")</f>
        <v>-0.19415943172849251</v>
      </c>
    </row>
    <row r="565" spans="1:8" ht="28.5">
      <c r="A565" s="132">
        <v>133702</v>
      </c>
      <c r="B565" s="134" t="s">
        <v>1147</v>
      </c>
      <c r="C565" s="134">
        <v>129</v>
      </c>
      <c r="D565" s="134">
        <v>124</v>
      </c>
      <c r="E565" s="134">
        <v>115</v>
      </c>
      <c r="F565" s="134">
        <v>118</v>
      </c>
      <c r="G565" s="135">
        <v>72</v>
      </c>
      <c r="H565" s="171">
        <f>IFERROR((Table20[[#This Row],[_202320]]-Table20[[#This Row],[_201920]])/Table20[[#This Row],[_201920]]*1,"")</f>
        <v>-0.44186046511627908</v>
      </c>
    </row>
    <row r="566" spans="1:8" ht="28.5">
      <c r="A566" s="132">
        <v>133702</v>
      </c>
      <c r="B566" s="134" t="s">
        <v>1148</v>
      </c>
      <c r="C566" s="134">
        <v>386</v>
      </c>
      <c r="D566" s="134">
        <v>337</v>
      </c>
      <c r="E566" s="134">
        <v>318</v>
      </c>
      <c r="F566" s="134">
        <v>591</v>
      </c>
      <c r="G566" s="135">
        <v>619</v>
      </c>
      <c r="H566" s="171">
        <f>IFERROR((Table20[[#This Row],[_202320]]-Table20[[#This Row],[_201920]])/Table20[[#This Row],[_201920]]*1,"")</f>
        <v>0.60362694300518138</v>
      </c>
    </row>
    <row r="567" spans="1:8" ht="28.5">
      <c r="A567" s="132">
        <v>133702</v>
      </c>
      <c r="B567" s="134" t="s">
        <v>1149</v>
      </c>
      <c r="C567" s="134">
        <v>2656</v>
      </c>
      <c r="D567" s="134">
        <v>1938</v>
      </c>
      <c r="E567" s="134">
        <v>1871</v>
      </c>
      <c r="F567" s="134">
        <v>1620</v>
      </c>
      <c r="G567" s="135">
        <v>1474</v>
      </c>
      <c r="H567" s="171">
        <f>IFERROR((Table20[[#This Row],[_202320]]-Table20[[#This Row],[_201920]])/Table20[[#This Row],[_201920]]*1,"")</f>
        <v>-0.44503012048192769</v>
      </c>
    </row>
    <row r="568" spans="1:8" ht="28.5">
      <c r="A568" s="132">
        <v>133702</v>
      </c>
      <c r="B568" s="134" t="s">
        <v>1150</v>
      </c>
      <c r="C568" s="134">
        <v>3171</v>
      </c>
      <c r="D568" s="134">
        <v>2399</v>
      </c>
      <c r="E568" s="134">
        <v>2304</v>
      </c>
      <c r="F568" s="134">
        <v>2329</v>
      </c>
      <c r="G568" s="135">
        <v>2165</v>
      </c>
      <c r="H568" s="171">
        <f>IFERROR((Table20[[#This Row],[_202320]]-Table20[[#This Row],[_201920]])/Table20[[#This Row],[_201920]]*1,"")</f>
        <v>-0.31725007883948281</v>
      </c>
    </row>
    <row r="569" spans="1:8">
      <c r="A569" s="132">
        <v>133702</v>
      </c>
      <c r="B569" s="134" t="s">
        <v>1151</v>
      </c>
      <c r="C569" s="134">
        <v>29</v>
      </c>
      <c r="D569" s="134">
        <v>32</v>
      </c>
      <c r="E569" s="134">
        <v>33</v>
      </c>
      <c r="F569" s="134">
        <v>31</v>
      </c>
      <c r="G569" s="135">
        <v>32</v>
      </c>
      <c r="H569" s="171">
        <f>IFERROR((Table20[[#This Row],[_202320]]-Table20[[#This Row],[_201920]])/Table20[[#This Row],[_201920]]*1,"")</f>
        <v>0.10344827586206896</v>
      </c>
    </row>
    <row r="570" spans="1:8" ht="28.5">
      <c r="A570" s="132">
        <v>133702</v>
      </c>
      <c r="B570" s="134" t="s">
        <v>1152</v>
      </c>
      <c r="C570" s="134">
        <v>12</v>
      </c>
      <c r="D570" s="134">
        <v>13</v>
      </c>
      <c r="E570" s="134">
        <v>13</v>
      </c>
      <c r="F570" s="134">
        <v>21</v>
      </c>
      <c r="G570" s="135">
        <v>22</v>
      </c>
      <c r="H570" s="171">
        <f>IFERROR((Table20[[#This Row],[_202320]]-Table20[[#This Row],[_201920]])/Table20[[#This Row],[_201920]]*1,"")</f>
        <v>0.83333333333333337</v>
      </c>
    </row>
    <row r="571" spans="1:8" ht="28.5">
      <c r="A571" s="132">
        <v>133702</v>
      </c>
      <c r="B571" s="134" t="s">
        <v>1153</v>
      </c>
      <c r="C571" s="134">
        <v>3</v>
      </c>
      <c r="D571" s="134">
        <v>4</v>
      </c>
      <c r="E571" s="134">
        <v>3</v>
      </c>
      <c r="F571" s="134">
        <v>3</v>
      </c>
      <c r="G571" s="135">
        <v>2</v>
      </c>
      <c r="H571" s="171">
        <f>IFERROR((Table20[[#This Row],[_202320]]-Table20[[#This Row],[_201920]])/Table20[[#This Row],[_201920]]*1,"")</f>
        <v>-0.33333333333333331</v>
      </c>
    </row>
    <row r="572" spans="1:8" ht="28.5">
      <c r="A572" s="132">
        <v>133702</v>
      </c>
      <c r="B572" s="134" t="s">
        <v>1154</v>
      </c>
      <c r="C572" s="134">
        <v>9</v>
      </c>
      <c r="D572" s="134">
        <v>10</v>
      </c>
      <c r="E572" s="134">
        <v>9</v>
      </c>
      <c r="F572" s="134">
        <v>17</v>
      </c>
      <c r="G572" s="135">
        <v>19</v>
      </c>
      <c r="H572" s="171">
        <f>IFERROR((Table20[[#This Row],[_202320]]-Table20[[#This Row],[_201920]])/Table20[[#This Row],[_201920]]*1,"")</f>
        <v>1.1111111111111112</v>
      </c>
    </row>
    <row r="573" spans="1:8" ht="28.5">
      <c r="A573" s="132">
        <v>133702</v>
      </c>
      <c r="B573" s="134" t="s">
        <v>1155</v>
      </c>
      <c r="C573" s="134">
        <v>60</v>
      </c>
      <c r="D573" s="134">
        <v>55</v>
      </c>
      <c r="E573" s="134">
        <v>55</v>
      </c>
      <c r="F573" s="134">
        <v>48</v>
      </c>
      <c r="G573" s="135">
        <v>46</v>
      </c>
      <c r="H573" s="171">
        <f>IFERROR((Table20[[#This Row],[_202320]]-Table20[[#This Row],[_201920]])/Table20[[#This Row],[_201920]]*1,"")</f>
        <v>-0.23333333333333334</v>
      </c>
    </row>
    <row r="574" spans="1:8">
      <c r="A574" s="132">
        <v>135717</v>
      </c>
      <c r="B574" s="134" t="s">
        <v>1161</v>
      </c>
      <c r="C574" s="134">
        <v>7286</v>
      </c>
      <c r="D574" s="134">
        <v>6749</v>
      </c>
      <c r="E574" s="134">
        <v>6972</v>
      </c>
      <c r="F574" s="134">
        <v>6925</v>
      </c>
      <c r="G574" s="135">
        <v>6010</v>
      </c>
      <c r="H574" s="171">
        <f>IFERROR((Table20[[#This Row],[_202320]]-Table20[[#This Row],[_201920]])/Table20[[#This Row],[_201920]]*1,"")</f>
        <v>-0.17513038704364534</v>
      </c>
    </row>
    <row r="575" spans="1:8">
      <c r="A575" s="132">
        <v>135717</v>
      </c>
      <c r="B575" s="134" t="s">
        <v>1131</v>
      </c>
      <c r="C575" s="134">
        <v>0</v>
      </c>
      <c r="D575" s="134">
        <v>0</v>
      </c>
      <c r="E575" s="134">
        <v>0</v>
      </c>
      <c r="F575" s="134">
        <v>2</v>
      </c>
      <c r="G575" s="135">
        <v>0</v>
      </c>
      <c r="H575" s="171" t="str">
        <f>IFERROR((Table20[[#This Row],[_202320]]-Table20[[#This Row],[_201920]])/Table20[[#This Row],[_201920]]*1,"")</f>
        <v/>
      </c>
    </row>
    <row r="576" spans="1:8">
      <c r="A576" s="132">
        <v>135717</v>
      </c>
      <c r="B576" s="134" t="s">
        <v>1132</v>
      </c>
      <c r="C576" s="134">
        <v>7286</v>
      </c>
      <c r="D576" s="134">
        <v>6749</v>
      </c>
      <c r="E576" s="134">
        <v>6972</v>
      </c>
      <c r="F576" s="134">
        <v>6923</v>
      </c>
      <c r="G576" s="135">
        <v>6010</v>
      </c>
      <c r="H576" s="171">
        <f>IFERROR((Table20[[#This Row],[_202320]]-Table20[[#This Row],[_201920]])/Table20[[#This Row],[_201920]]*1,"")</f>
        <v>-0.17513038704364534</v>
      </c>
    </row>
    <row r="577" spans="1:8" ht="28.5">
      <c r="A577" s="132">
        <v>135717</v>
      </c>
      <c r="B577" s="134" t="s">
        <v>1133</v>
      </c>
      <c r="C577" s="134">
        <v>63</v>
      </c>
      <c r="D577" s="134">
        <v>64</v>
      </c>
      <c r="E577" s="134">
        <v>47</v>
      </c>
      <c r="F577" s="134">
        <v>50</v>
      </c>
      <c r="G577" s="135">
        <v>32</v>
      </c>
      <c r="H577" s="171">
        <f>IFERROR((Table20[[#This Row],[_202320]]-Table20[[#This Row],[_201920]])/Table20[[#This Row],[_201920]]*1,"")</f>
        <v>-0.49206349206349204</v>
      </c>
    </row>
    <row r="578" spans="1:8" ht="28.5">
      <c r="A578" s="132">
        <v>135717</v>
      </c>
      <c r="B578" s="134" t="s">
        <v>1162</v>
      </c>
      <c r="C578" s="134">
        <v>994</v>
      </c>
      <c r="D578" s="134">
        <v>1012</v>
      </c>
      <c r="E578" s="134">
        <v>1126</v>
      </c>
      <c r="F578" s="134">
        <v>1054</v>
      </c>
      <c r="G578" s="135">
        <v>1063</v>
      </c>
      <c r="H578" s="171">
        <f>IFERROR((Table20[[#This Row],[_202320]]-Table20[[#This Row],[_201920]])/Table20[[#This Row],[_201920]]*1,"")</f>
        <v>6.9416498993963779E-2</v>
      </c>
    </row>
    <row r="579" spans="1:8" ht="28.5">
      <c r="A579" s="132">
        <v>135717</v>
      </c>
      <c r="B579" s="134" t="s">
        <v>1163</v>
      </c>
      <c r="C579" s="134">
        <v>1</v>
      </c>
      <c r="D579" s="134">
        <v>7</v>
      </c>
      <c r="E579" s="134">
        <v>3</v>
      </c>
      <c r="F579" s="134">
        <v>7</v>
      </c>
      <c r="G579" s="135">
        <v>4</v>
      </c>
      <c r="H579" s="171">
        <f>IFERROR((Table20[[#This Row],[_202320]]-Table20[[#This Row],[_201920]])/Table20[[#This Row],[_201920]]*1,"")</f>
        <v>3</v>
      </c>
    </row>
    <row r="580" spans="1:8">
      <c r="A580" s="132">
        <v>135717</v>
      </c>
      <c r="B580" s="134" t="s">
        <v>1136</v>
      </c>
      <c r="C580" s="134">
        <v>1058</v>
      </c>
      <c r="D580" s="134">
        <v>1083</v>
      </c>
      <c r="E580" s="134">
        <v>1176</v>
      </c>
      <c r="F580" s="134">
        <v>1111</v>
      </c>
      <c r="G580" s="135">
        <v>1099</v>
      </c>
      <c r="H580" s="171">
        <f>IFERROR((Table20[[#This Row],[_202320]]-Table20[[#This Row],[_201920]])/Table20[[#This Row],[_201920]]*1,"")</f>
        <v>3.8752362948960305E-2</v>
      </c>
    </row>
    <row r="581" spans="1:8">
      <c r="A581" s="132">
        <v>135717</v>
      </c>
      <c r="B581" s="134" t="s">
        <v>1137</v>
      </c>
      <c r="C581" s="134">
        <v>15</v>
      </c>
      <c r="D581" s="134">
        <v>16</v>
      </c>
      <c r="E581" s="134">
        <v>17</v>
      </c>
      <c r="F581" s="134">
        <v>16</v>
      </c>
      <c r="G581" s="135">
        <v>18</v>
      </c>
      <c r="H581" s="171">
        <f>IFERROR((Table20[[#This Row],[_202320]]-Table20[[#This Row],[_201920]])/Table20[[#This Row],[_201920]]*1,"")</f>
        <v>0.2</v>
      </c>
    </row>
    <row r="582" spans="1:8" ht="28.5">
      <c r="A582" s="132">
        <v>135717</v>
      </c>
      <c r="B582" s="134" t="s">
        <v>1138</v>
      </c>
      <c r="C582" s="134">
        <v>69</v>
      </c>
      <c r="D582" s="134">
        <v>64</v>
      </c>
      <c r="E582" s="134">
        <v>50</v>
      </c>
      <c r="F582" s="134">
        <v>58</v>
      </c>
      <c r="G582" s="135">
        <v>41</v>
      </c>
      <c r="H582" s="171">
        <f>IFERROR((Table20[[#This Row],[_202320]]-Table20[[#This Row],[_201920]])/Table20[[#This Row],[_201920]]*1,"")</f>
        <v>-0.40579710144927539</v>
      </c>
    </row>
    <row r="583" spans="1:8" ht="28.5">
      <c r="A583" s="132">
        <v>135717</v>
      </c>
      <c r="B583" s="134" t="s">
        <v>1164</v>
      </c>
      <c r="C583" s="134">
        <v>1411</v>
      </c>
      <c r="D583" s="134">
        <v>1380</v>
      </c>
      <c r="E583" s="134">
        <v>1532</v>
      </c>
      <c r="F583" s="134">
        <v>1438</v>
      </c>
      <c r="G583" s="135">
        <v>1366</v>
      </c>
      <c r="H583" s="171">
        <f>IFERROR((Table20[[#This Row],[_202320]]-Table20[[#This Row],[_201920]])/Table20[[#This Row],[_201920]]*1,"")</f>
        <v>-3.1892274982282066E-2</v>
      </c>
    </row>
    <row r="584" spans="1:8" ht="28.5">
      <c r="A584" s="132">
        <v>135717</v>
      </c>
      <c r="B584" s="134" t="s">
        <v>1165</v>
      </c>
      <c r="C584" s="134">
        <v>30</v>
      </c>
      <c r="D584" s="134">
        <v>49</v>
      </c>
      <c r="E584" s="134">
        <v>53</v>
      </c>
      <c r="F584" s="134">
        <v>45</v>
      </c>
      <c r="G584" s="135">
        <v>43</v>
      </c>
      <c r="H584" s="171">
        <f>IFERROR((Table20[[#This Row],[_202320]]-Table20[[#This Row],[_201920]])/Table20[[#This Row],[_201920]]*1,"")</f>
        <v>0.43333333333333335</v>
      </c>
    </row>
    <row r="585" spans="1:8">
      <c r="A585" s="132">
        <v>135717</v>
      </c>
      <c r="B585" s="134" t="s">
        <v>1141</v>
      </c>
      <c r="C585" s="134">
        <v>1510</v>
      </c>
      <c r="D585" s="134">
        <v>1493</v>
      </c>
      <c r="E585" s="134">
        <v>1635</v>
      </c>
      <c r="F585" s="134">
        <v>1541</v>
      </c>
      <c r="G585" s="135">
        <v>1450</v>
      </c>
      <c r="H585" s="171">
        <f>IFERROR((Table20[[#This Row],[_202320]]-Table20[[#This Row],[_201920]])/Table20[[#This Row],[_201920]]*1,"")</f>
        <v>-3.9735099337748346E-2</v>
      </c>
    </row>
    <row r="586" spans="1:8">
      <c r="A586" s="132">
        <v>135717</v>
      </c>
      <c r="B586" s="134" t="s">
        <v>1142</v>
      </c>
      <c r="C586" s="134">
        <v>21</v>
      </c>
      <c r="D586" s="134">
        <v>22</v>
      </c>
      <c r="E586" s="134">
        <v>23</v>
      </c>
      <c r="F586" s="134">
        <v>22</v>
      </c>
      <c r="G586" s="135">
        <v>24</v>
      </c>
      <c r="H586" s="171">
        <f>IFERROR((Table20[[#This Row],[_202320]]-Table20[[#This Row],[_201920]])/Table20[[#This Row],[_201920]]*1,"")</f>
        <v>0.14285714285714285</v>
      </c>
    </row>
    <row r="587" spans="1:8" ht="28.5">
      <c r="A587" s="132">
        <v>135717</v>
      </c>
      <c r="B587" s="134" t="s">
        <v>1143</v>
      </c>
      <c r="C587" s="134">
        <v>68</v>
      </c>
      <c r="D587" s="134">
        <v>69</v>
      </c>
      <c r="E587" s="134">
        <v>54</v>
      </c>
      <c r="F587" s="134">
        <v>58</v>
      </c>
      <c r="G587" s="135">
        <v>47</v>
      </c>
      <c r="H587" s="171">
        <f>IFERROR((Table20[[#This Row],[_202320]]-Table20[[#This Row],[_201920]])/Table20[[#This Row],[_201920]]*1,"")</f>
        <v>-0.30882352941176472</v>
      </c>
    </row>
    <row r="588" spans="1:8" ht="28.5">
      <c r="A588" s="132">
        <v>135717</v>
      </c>
      <c r="B588" s="134" t="s">
        <v>1166</v>
      </c>
      <c r="C588" s="134">
        <v>1516</v>
      </c>
      <c r="D588" s="134">
        <v>1472</v>
      </c>
      <c r="E588" s="134">
        <v>1605</v>
      </c>
      <c r="F588" s="134">
        <v>1516</v>
      </c>
      <c r="G588" s="135">
        <v>1428</v>
      </c>
      <c r="H588" s="171">
        <f>IFERROR((Table20[[#This Row],[_202320]]-Table20[[#This Row],[_201920]])/Table20[[#This Row],[_201920]]*1,"")</f>
        <v>-5.8047493403693931E-2</v>
      </c>
    </row>
    <row r="589" spans="1:8" ht="28.5">
      <c r="A589" s="132">
        <v>135717</v>
      </c>
      <c r="B589" s="134" t="s">
        <v>1167</v>
      </c>
      <c r="C589" s="134">
        <v>68</v>
      </c>
      <c r="D589" s="134">
        <v>92</v>
      </c>
      <c r="E589" s="134">
        <v>93</v>
      </c>
      <c r="F589" s="134">
        <v>91</v>
      </c>
      <c r="G589" s="135">
        <v>89</v>
      </c>
      <c r="H589" s="171">
        <f>IFERROR((Table20[[#This Row],[_202320]]-Table20[[#This Row],[_201920]])/Table20[[#This Row],[_201920]]*1,"")</f>
        <v>0.30882352941176472</v>
      </c>
    </row>
    <row r="590" spans="1:8">
      <c r="A590" s="132">
        <v>135717</v>
      </c>
      <c r="B590" s="134" t="s">
        <v>1146</v>
      </c>
      <c r="C590" s="134">
        <v>1652</v>
      </c>
      <c r="D590" s="134">
        <v>1633</v>
      </c>
      <c r="E590" s="134">
        <v>1752</v>
      </c>
      <c r="F590" s="134">
        <v>1665</v>
      </c>
      <c r="G590" s="135">
        <v>1564</v>
      </c>
      <c r="H590" s="171">
        <f>IFERROR((Table20[[#This Row],[_202320]]-Table20[[#This Row],[_201920]])/Table20[[#This Row],[_201920]]*1,"")</f>
        <v>-5.3268765133171914E-2</v>
      </c>
    </row>
    <row r="591" spans="1:8" ht="28.5">
      <c r="A591" s="132">
        <v>135717</v>
      </c>
      <c r="B591" s="134" t="s">
        <v>1147</v>
      </c>
      <c r="C591" s="134">
        <v>266</v>
      </c>
      <c r="D591" s="134">
        <v>215</v>
      </c>
      <c r="E591" s="134">
        <v>190</v>
      </c>
      <c r="F591" s="134">
        <v>214</v>
      </c>
      <c r="G591" s="135">
        <v>151</v>
      </c>
      <c r="H591" s="171">
        <f>IFERROR((Table20[[#This Row],[_202320]]-Table20[[#This Row],[_201920]])/Table20[[#This Row],[_201920]]*1,"")</f>
        <v>-0.43233082706766918</v>
      </c>
    </row>
    <row r="592" spans="1:8" ht="28.5">
      <c r="A592" s="132">
        <v>135717</v>
      </c>
      <c r="B592" s="134" t="s">
        <v>1148</v>
      </c>
      <c r="C592" s="134">
        <v>1129</v>
      </c>
      <c r="D592" s="134">
        <v>1282</v>
      </c>
      <c r="E592" s="134">
        <v>1196</v>
      </c>
      <c r="F592" s="134">
        <v>1227</v>
      </c>
      <c r="G592" s="135">
        <v>984</v>
      </c>
      <c r="H592" s="171">
        <f>IFERROR((Table20[[#This Row],[_202320]]-Table20[[#This Row],[_201920]])/Table20[[#This Row],[_201920]]*1,"")</f>
        <v>-0.12843224092116917</v>
      </c>
    </row>
    <row r="593" spans="1:8" ht="28.5">
      <c r="A593" s="132">
        <v>135717</v>
      </c>
      <c r="B593" s="134" t="s">
        <v>1149</v>
      </c>
      <c r="C593" s="134">
        <v>4239</v>
      </c>
      <c r="D593" s="134">
        <v>3619</v>
      </c>
      <c r="E593" s="134">
        <v>3834</v>
      </c>
      <c r="F593" s="134">
        <v>3817</v>
      </c>
      <c r="G593" s="135">
        <v>3311</v>
      </c>
      <c r="H593" s="171">
        <f>IFERROR((Table20[[#This Row],[_202320]]-Table20[[#This Row],[_201920]])/Table20[[#This Row],[_201920]]*1,"")</f>
        <v>-0.21891955649917433</v>
      </c>
    </row>
    <row r="594" spans="1:8" ht="28.5">
      <c r="A594" s="132">
        <v>135717</v>
      </c>
      <c r="B594" s="134" t="s">
        <v>1150</v>
      </c>
      <c r="C594" s="134">
        <v>5634</v>
      </c>
      <c r="D594" s="134">
        <v>5116</v>
      </c>
      <c r="E594" s="134">
        <v>5220</v>
      </c>
      <c r="F594" s="134">
        <v>5258</v>
      </c>
      <c r="G594" s="135">
        <v>4446</v>
      </c>
      <c r="H594" s="171">
        <f>IFERROR((Table20[[#This Row],[_202320]]-Table20[[#This Row],[_201920]])/Table20[[#This Row],[_201920]]*1,"")</f>
        <v>-0.2108626198083067</v>
      </c>
    </row>
    <row r="595" spans="1:8">
      <c r="A595" s="132">
        <v>135717</v>
      </c>
      <c r="B595" s="134" t="s">
        <v>1151</v>
      </c>
      <c r="C595" s="134">
        <v>23</v>
      </c>
      <c r="D595" s="134">
        <v>24</v>
      </c>
      <c r="E595" s="134">
        <v>25</v>
      </c>
      <c r="F595" s="134">
        <v>24</v>
      </c>
      <c r="G595" s="135">
        <v>26</v>
      </c>
      <c r="H595" s="171">
        <f>IFERROR((Table20[[#This Row],[_202320]]-Table20[[#This Row],[_201920]])/Table20[[#This Row],[_201920]]*1,"")</f>
        <v>0.13043478260869565</v>
      </c>
    </row>
    <row r="596" spans="1:8" ht="28.5">
      <c r="A596" s="132">
        <v>135717</v>
      </c>
      <c r="B596" s="134" t="s">
        <v>1152</v>
      </c>
      <c r="C596" s="134">
        <v>19</v>
      </c>
      <c r="D596" s="134">
        <v>22</v>
      </c>
      <c r="E596" s="134">
        <v>20</v>
      </c>
      <c r="F596" s="134">
        <v>21</v>
      </c>
      <c r="G596" s="135">
        <v>19</v>
      </c>
      <c r="H596" s="171">
        <f>IFERROR((Table20[[#This Row],[_202320]]-Table20[[#This Row],[_201920]])/Table20[[#This Row],[_201920]]*1,"")</f>
        <v>0</v>
      </c>
    </row>
    <row r="597" spans="1:8" ht="28.5">
      <c r="A597" s="132">
        <v>135717</v>
      </c>
      <c r="B597" s="134" t="s">
        <v>1153</v>
      </c>
      <c r="C597" s="134">
        <v>4</v>
      </c>
      <c r="D597" s="134">
        <v>3</v>
      </c>
      <c r="E597" s="134">
        <v>3</v>
      </c>
      <c r="F597" s="134">
        <v>3</v>
      </c>
      <c r="G597" s="135">
        <v>3</v>
      </c>
      <c r="H597" s="171">
        <f>IFERROR((Table20[[#This Row],[_202320]]-Table20[[#This Row],[_201920]])/Table20[[#This Row],[_201920]]*1,"")</f>
        <v>-0.25</v>
      </c>
    </row>
    <row r="598" spans="1:8" ht="28.5">
      <c r="A598" s="132">
        <v>135717</v>
      </c>
      <c r="B598" s="134" t="s">
        <v>1154</v>
      </c>
      <c r="C598" s="134">
        <v>15</v>
      </c>
      <c r="D598" s="134">
        <v>19</v>
      </c>
      <c r="E598" s="134">
        <v>17</v>
      </c>
      <c r="F598" s="134">
        <v>18</v>
      </c>
      <c r="G598" s="135">
        <v>16</v>
      </c>
      <c r="H598" s="171">
        <f>IFERROR((Table20[[#This Row],[_202320]]-Table20[[#This Row],[_201920]])/Table20[[#This Row],[_201920]]*1,"")</f>
        <v>6.6666666666666666E-2</v>
      </c>
    </row>
    <row r="599" spans="1:8" ht="28.5">
      <c r="A599" s="132">
        <v>135717</v>
      </c>
      <c r="B599" s="134" t="s">
        <v>1155</v>
      </c>
      <c r="C599" s="134">
        <v>58</v>
      </c>
      <c r="D599" s="134">
        <v>54</v>
      </c>
      <c r="E599" s="134">
        <v>55</v>
      </c>
      <c r="F599" s="134">
        <v>55</v>
      </c>
      <c r="G599" s="135">
        <v>55</v>
      </c>
      <c r="H599" s="171">
        <f>IFERROR((Table20[[#This Row],[_202320]]-Table20[[#This Row],[_201920]])/Table20[[#This Row],[_201920]]*1,"")</f>
        <v>-5.1724137931034482E-2</v>
      </c>
    </row>
    <row r="600" spans="1:8">
      <c r="A600" s="132">
        <v>136358</v>
      </c>
      <c r="B600" s="134" t="s">
        <v>1161</v>
      </c>
      <c r="C600" s="134">
        <v>3855</v>
      </c>
      <c r="D600" s="134">
        <v>3804</v>
      </c>
      <c r="E600" s="134">
        <v>4422</v>
      </c>
      <c r="F600" s="134">
        <v>5277</v>
      </c>
      <c r="G600" s="135">
        <v>4843</v>
      </c>
      <c r="H600" s="171">
        <f>IFERROR((Table20[[#This Row],[_202320]]-Table20[[#This Row],[_201920]])/Table20[[#This Row],[_201920]]*1,"")</f>
        <v>0.25629053177691308</v>
      </c>
    </row>
    <row r="601" spans="1:8">
      <c r="A601" s="132">
        <v>136358</v>
      </c>
      <c r="B601" s="134" t="s">
        <v>1131</v>
      </c>
      <c r="C601" s="134">
        <v>5</v>
      </c>
      <c r="D601" s="134">
        <v>2</v>
      </c>
      <c r="E601" s="134">
        <v>1</v>
      </c>
      <c r="F601" s="134">
        <v>4</v>
      </c>
      <c r="G601" s="135">
        <v>0</v>
      </c>
      <c r="H601" s="171">
        <f>IFERROR((Table20[[#This Row],[_202320]]-Table20[[#This Row],[_201920]])/Table20[[#This Row],[_201920]]*1,"")</f>
        <v>-1</v>
      </c>
    </row>
    <row r="602" spans="1:8">
      <c r="A602" s="132">
        <v>136358</v>
      </c>
      <c r="B602" s="134" t="s">
        <v>1132</v>
      </c>
      <c r="C602" s="134">
        <v>3850</v>
      </c>
      <c r="D602" s="134">
        <v>3802</v>
      </c>
      <c r="E602" s="134">
        <v>4421</v>
      </c>
      <c r="F602" s="134">
        <v>5273</v>
      </c>
      <c r="G602" s="135">
        <v>4843</v>
      </c>
      <c r="H602" s="171">
        <f>IFERROR((Table20[[#This Row],[_202320]]-Table20[[#This Row],[_201920]])/Table20[[#This Row],[_201920]]*1,"")</f>
        <v>0.25792207792207794</v>
      </c>
    </row>
    <row r="603" spans="1:8" ht="28.5">
      <c r="A603" s="132">
        <v>136358</v>
      </c>
      <c r="B603" s="134" t="s">
        <v>1133</v>
      </c>
      <c r="C603" s="134">
        <v>210</v>
      </c>
      <c r="D603" s="134">
        <v>204</v>
      </c>
      <c r="E603" s="134">
        <v>256</v>
      </c>
      <c r="F603" s="134">
        <v>257</v>
      </c>
      <c r="G603" s="135">
        <v>175</v>
      </c>
      <c r="H603" s="171">
        <f>IFERROR((Table20[[#This Row],[_202320]]-Table20[[#This Row],[_201920]])/Table20[[#This Row],[_201920]]*1,"")</f>
        <v>-0.16666666666666666</v>
      </c>
    </row>
    <row r="604" spans="1:8" ht="28.5">
      <c r="A604" s="132">
        <v>136358</v>
      </c>
      <c r="B604" s="134" t="s">
        <v>1162</v>
      </c>
      <c r="C604" s="134">
        <v>527</v>
      </c>
      <c r="D604" s="134">
        <v>530</v>
      </c>
      <c r="E604" s="134">
        <v>727</v>
      </c>
      <c r="F604" s="134">
        <v>1142</v>
      </c>
      <c r="G604" s="135">
        <v>978</v>
      </c>
      <c r="H604" s="171">
        <f>IFERROR((Table20[[#This Row],[_202320]]-Table20[[#This Row],[_201920]])/Table20[[#This Row],[_201920]]*1,"")</f>
        <v>0.85578747628083496</v>
      </c>
    </row>
    <row r="605" spans="1:8" ht="28.5">
      <c r="A605" s="132">
        <v>136358</v>
      </c>
      <c r="B605" s="134" t="s">
        <v>1163</v>
      </c>
      <c r="C605" s="134">
        <v>0</v>
      </c>
      <c r="D605" s="134">
        <v>0</v>
      </c>
      <c r="E605" s="134">
        <v>1</v>
      </c>
      <c r="F605" s="134">
        <v>1</v>
      </c>
      <c r="G605" s="135">
        <v>0</v>
      </c>
      <c r="H605" s="171" t="str">
        <f>IFERROR((Table20[[#This Row],[_202320]]-Table20[[#This Row],[_201920]])/Table20[[#This Row],[_201920]]*1,"")</f>
        <v/>
      </c>
    </row>
    <row r="606" spans="1:8">
      <c r="A606" s="132">
        <v>136358</v>
      </c>
      <c r="B606" s="134" t="s">
        <v>1136</v>
      </c>
      <c r="C606" s="134">
        <v>737</v>
      </c>
      <c r="D606" s="134">
        <v>734</v>
      </c>
      <c r="E606" s="134">
        <v>984</v>
      </c>
      <c r="F606" s="134">
        <v>1400</v>
      </c>
      <c r="G606" s="135">
        <v>1153</v>
      </c>
      <c r="H606" s="171">
        <f>IFERROR((Table20[[#This Row],[_202320]]-Table20[[#This Row],[_201920]])/Table20[[#This Row],[_201920]]*1,"")</f>
        <v>0.56445047489823608</v>
      </c>
    </row>
    <row r="607" spans="1:8">
      <c r="A607" s="132">
        <v>136358</v>
      </c>
      <c r="B607" s="134" t="s">
        <v>1137</v>
      </c>
      <c r="C607" s="134">
        <v>19</v>
      </c>
      <c r="D607" s="134">
        <v>19</v>
      </c>
      <c r="E607" s="134">
        <v>22</v>
      </c>
      <c r="F607" s="134">
        <v>27</v>
      </c>
      <c r="G607" s="135">
        <v>24</v>
      </c>
      <c r="H607" s="171">
        <f>IFERROR((Table20[[#This Row],[_202320]]-Table20[[#This Row],[_201920]])/Table20[[#This Row],[_201920]]*1,"")</f>
        <v>0.26315789473684209</v>
      </c>
    </row>
    <row r="608" spans="1:8" ht="28.5">
      <c r="A608" s="132">
        <v>136358</v>
      </c>
      <c r="B608" s="134" t="s">
        <v>1138</v>
      </c>
      <c r="C608" s="134">
        <v>218</v>
      </c>
      <c r="D608" s="134">
        <v>221</v>
      </c>
      <c r="E608" s="134">
        <v>261</v>
      </c>
      <c r="F608" s="134">
        <v>280</v>
      </c>
      <c r="G608" s="135">
        <v>188</v>
      </c>
      <c r="H608" s="171">
        <f>IFERROR((Table20[[#This Row],[_202320]]-Table20[[#This Row],[_201920]])/Table20[[#This Row],[_201920]]*1,"")</f>
        <v>-0.13761467889908258</v>
      </c>
    </row>
    <row r="609" spans="1:8" ht="28.5">
      <c r="A609" s="132">
        <v>136358</v>
      </c>
      <c r="B609" s="134" t="s">
        <v>1164</v>
      </c>
      <c r="C609" s="134">
        <v>766</v>
      </c>
      <c r="D609" s="134">
        <v>785</v>
      </c>
      <c r="E609" s="134">
        <v>1026</v>
      </c>
      <c r="F609" s="134">
        <v>1496</v>
      </c>
      <c r="G609" s="135">
        <v>1296</v>
      </c>
      <c r="H609" s="171">
        <f>IFERROR((Table20[[#This Row],[_202320]]-Table20[[#This Row],[_201920]])/Table20[[#This Row],[_201920]]*1,"")</f>
        <v>0.69190600522193213</v>
      </c>
    </row>
    <row r="610" spans="1:8" ht="28.5">
      <c r="A610" s="132">
        <v>136358</v>
      </c>
      <c r="B610" s="134" t="s">
        <v>1165</v>
      </c>
      <c r="C610" s="134">
        <v>5</v>
      </c>
      <c r="D610" s="134">
        <v>8</v>
      </c>
      <c r="E610" s="134">
        <v>20</v>
      </c>
      <c r="F610" s="134">
        <v>19</v>
      </c>
      <c r="G610" s="135">
        <v>20</v>
      </c>
      <c r="H610" s="171">
        <f>IFERROR((Table20[[#This Row],[_202320]]-Table20[[#This Row],[_201920]])/Table20[[#This Row],[_201920]]*1,"")</f>
        <v>3</v>
      </c>
    </row>
    <row r="611" spans="1:8">
      <c r="A611" s="132">
        <v>136358</v>
      </c>
      <c r="B611" s="134" t="s">
        <v>1141</v>
      </c>
      <c r="C611" s="134">
        <v>989</v>
      </c>
      <c r="D611" s="134">
        <v>1014</v>
      </c>
      <c r="E611" s="134">
        <v>1307</v>
      </c>
      <c r="F611" s="134">
        <v>1795</v>
      </c>
      <c r="G611" s="135">
        <v>1504</v>
      </c>
      <c r="H611" s="171">
        <f>IFERROR((Table20[[#This Row],[_202320]]-Table20[[#This Row],[_201920]])/Table20[[#This Row],[_201920]]*1,"")</f>
        <v>0.52072800808897879</v>
      </c>
    </row>
    <row r="612" spans="1:8">
      <c r="A612" s="132">
        <v>136358</v>
      </c>
      <c r="B612" s="134" t="s">
        <v>1142</v>
      </c>
      <c r="C612" s="134">
        <v>26</v>
      </c>
      <c r="D612" s="134">
        <v>27</v>
      </c>
      <c r="E612" s="134">
        <v>30</v>
      </c>
      <c r="F612" s="134">
        <v>34</v>
      </c>
      <c r="G612" s="135">
        <v>31</v>
      </c>
      <c r="H612" s="171">
        <f>IFERROR((Table20[[#This Row],[_202320]]-Table20[[#This Row],[_201920]])/Table20[[#This Row],[_201920]]*1,"")</f>
        <v>0.19230769230769232</v>
      </c>
    </row>
    <row r="613" spans="1:8" ht="28.5">
      <c r="A613" s="132">
        <v>136358</v>
      </c>
      <c r="B613" s="134" t="s">
        <v>1143</v>
      </c>
      <c r="C613" s="134">
        <v>222</v>
      </c>
      <c r="D613" s="134">
        <v>224</v>
      </c>
      <c r="E613" s="134">
        <v>270</v>
      </c>
      <c r="F613" s="134">
        <v>288</v>
      </c>
      <c r="G613" s="135">
        <v>193</v>
      </c>
      <c r="H613" s="171">
        <f>IFERROR((Table20[[#This Row],[_202320]]-Table20[[#This Row],[_201920]])/Table20[[#This Row],[_201920]]*1,"")</f>
        <v>-0.13063063063063063</v>
      </c>
    </row>
    <row r="614" spans="1:8" ht="28.5">
      <c r="A614" s="132">
        <v>136358</v>
      </c>
      <c r="B614" s="134" t="s">
        <v>1166</v>
      </c>
      <c r="C614" s="134">
        <v>842</v>
      </c>
      <c r="D614" s="134">
        <v>869</v>
      </c>
      <c r="E614" s="134">
        <v>1111</v>
      </c>
      <c r="F614" s="134">
        <v>1577</v>
      </c>
      <c r="G614" s="135">
        <v>1364</v>
      </c>
      <c r="H614" s="171">
        <f>IFERROR((Table20[[#This Row],[_202320]]-Table20[[#This Row],[_201920]])/Table20[[#This Row],[_201920]]*1,"")</f>
        <v>0.61995249406175768</v>
      </c>
    </row>
    <row r="615" spans="1:8" ht="28.5">
      <c r="A615" s="132">
        <v>136358</v>
      </c>
      <c r="B615" s="134" t="s">
        <v>1167</v>
      </c>
      <c r="C615" s="134">
        <v>21</v>
      </c>
      <c r="D615" s="134">
        <v>25</v>
      </c>
      <c r="E615" s="134">
        <v>41</v>
      </c>
      <c r="F615" s="134">
        <v>46</v>
      </c>
      <c r="G615" s="135">
        <v>46</v>
      </c>
      <c r="H615" s="171">
        <f>IFERROR((Table20[[#This Row],[_202320]]-Table20[[#This Row],[_201920]])/Table20[[#This Row],[_201920]]*1,"")</f>
        <v>1.1904761904761905</v>
      </c>
    </row>
    <row r="616" spans="1:8">
      <c r="A616" s="132">
        <v>136358</v>
      </c>
      <c r="B616" s="134" t="s">
        <v>1146</v>
      </c>
      <c r="C616" s="134">
        <v>1085</v>
      </c>
      <c r="D616" s="134">
        <v>1118</v>
      </c>
      <c r="E616" s="134">
        <v>1422</v>
      </c>
      <c r="F616" s="134">
        <v>1911</v>
      </c>
      <c r="G616" s="135">
        <v>1603</v>
      </c>
      <c r="H616" s="171">
        <f>IFERROR((Table20[[#This Row],[_202320]]-Table20[[#This Row],[_201920]])/Table20[[#This Row],[_201920]]*1,"")</f>
        <v>0.47741935483870968</v>
      </c>
    </row>
    <row r="617" spans="1:8" ht="28.5">
      <c r="A617" s="132">
        <v>136358</v>
      </c>
      <c r="B617" s="134" t="s">
        <v>1147</v>
      </c>
      <c r="C617" s="134">
        <v>151</v>
      </c>
      <c r="D617" s="134">
        <v>148</v>
      </c>
      <c r="E617" s="134">
        <v>156</v>
      </c>
      <c r="F617" s="134">
        <v>147</v>
      </c>
      <c r="G617" s="135">
        <v>131</v>
      </c>
      <c r="H617" s="171">
        <f>IFERROR((Table20[[#This Row],[_202320]]-Table20[[#This Row],[_201920]])/Table20[[#This Row],[_201920]]*1,"")</f>
        <v>-0.13245033112582782</v>
      </c>
    </row>
    <row r="618" spans="1:8" ht="28.5">
      <c r="A618" s="132">
        <v>136358</v>
      </c>
      <c r="B618" s="134" t="s">
        <v>1148</v>
      </c>
      <c r="C618" s="134">
        <v>582</v>
      </c>
      <c r="D618" s="134">
        <v>679</v>
      </c>
      <c r="E618" s="134">
        <v>746</v>
      </c>
      <c r="F618" s="134">
        <v>882</v>
      </c>
      <c r="G618" s="135">
        <v>817</v>
      </c>
      <c r="H618" s="171">
        <f>IFERROR((Table20[[#This Row],[_202320]]-Table20[[#This Row],[_201920]])/Table20[[#This Row],[_201920]]*1,"")</f>
        <v>0.40378006872852235</v>
      </c>
    </row>
    <row r="619" spans="1:8" ht="28.5">
      <c r="A619" s="132">
        <v>136358</v>
      </c>
      <c r="B619" s="134" t="s">
        <v>1149</v>
      </c>
      <c r="C619" s="134">
        <v>2032</v>
      </c>
      <c r="D619" s="134">
        <v>1857</v>
      </c>
      <c r="E619" s="134">
        <v>2097</v>
      </c>
      <c r="F619" s="134">
        <v>2333</v>
      </c>
      <c r="G619" s="135">
        <v>2292</v>
      </c>
      <c r="H619" s="171">
        <f>IFERROR((Table20[[#This Row],[_202320]]-Table20[[#This Row],[_201920]])/Table20[[#This Row],[_201920]]*1,"")</f>
        <v>0.12795275590551181</v>
      </c>
    </row>
    <row r="620" spans="1:8" ht="28.5">
      <c r="A620" s="132">
        <v>136358</v>
      </c>
      <c r="B620" s="134" t="s">
        <v>1150</v>
      </c>
      <c r="C620" s="134">
        <v>2765</v>
      </c>
      <c r="D620" s="134">
        <v>2684</v>
      </c>
      <c r="E620" s="134">
        <v>2999</v>
      </c>
      <c r="F620" s="134">
        <v>3362</v>
      </c>
      <c r="G620" s="135">
        <v>3240</v>
      </c>
      <c r="H620" s="171">
        <f>IFERROR((Table20[[#This Row],[_202320]]-Table20[[#This Row],[_201920]])/Table20[[#This Row],[_201920]]*1,"")</f>
        <v>0.17179023508137431</v>
      </c>
    </row>
    <row r="621" spans="1:8">
      <c r="A621" s="132">
        <v>136358</v>
      </c>
      <c r="B621" s="134" t="s">
        <v>1151</v>
      </c>
      <c r="C621" s="134">
        <v>28</v>
      </c>
      <c r="D621" s="134">
        <v>29</v>
      </c>
      <c r="E621" s="134">
        <v>32</v>
      </c>
      <c r="F621" s="134">
        <v>36</v>
      </c>
      <c r="G621" s="135">
        <v>33</v>
      </c>
      <c r="H621" s="171">
        <f>IFERROR((Table20[[#This Row],[_202320]]-Table20[[#This Row],[_201920]])/Table20[[#This Row],[_201920]]*1,"")</f>
        <v>0.17857142857142858</v>
      </c>
    </row>
    <row r="622" spans="1:8" ht="28.5">
      <c r="A622" s="132">
        <v>136358</v>
      </c>
      <c r="B622" s="134" t="s">
        <v>1152</v>
      </c>
      <c r="C622" s="134">
        <v>19</v>
      </c>
      <c r="D622" s="134">
        <v>22</v>
      </c>
      <c r="E622" s="134">
        <v>20</v>
      </c>
      <c r="F622" s="134">
        <v>20</v>
      </c>
      <c r="G622" s="135">
        <v>20</v>
      </c>
      <c r="H622" s="171">
        <f>IFERROR((Table20[[#This Row],[_202320]]-Table20[[#This Row],[_201920]])/Table20[[#This Row],[_201920]]*1,"")</f>
        <v>5.2631578947368418E-2</v>
      </c>
    </row>
    <row r="623" spans="1:8" ht="28.5">
      <c r="A623" s="132">
        <v>136358</v>
      </c>
      <c r="B623" s="134" t="s">
        <v>1153</v>
      </c>
      <c r="C623" s="134">
        <v>4</v>
      </c>
      <c r="D623" s="134">
        <v>4</v>
      </c>
      <c r="E623" s="134">
        <v>4</v>
      </c>
      <c r="F623" s="134">
        <v>3</v>
      </c>
      <c r="G623" s="135">
        <v>3</v>
      </c>
      <c r="H623" s="171">
        <f>IFERROR((Table20[[#This Row],[_202320]]-Table20[[#This Row],[_201920]])/Table20[[#This Row],[_201920]]*1,"")</f>
        <v>-0.25</v>
      </c>
    </row>
    <row r="624" spans="1:8" ht="28.5">
      <c r="A624" s="132">
        <v>136358</v>
      </c>
      <c r="B624" s="134" t="s">
        <v>1154</v>
      </c>
      <c r="C624" s="134">
        <v>15</v>
      </c>
      <c r="D624" s="134">
        <v>18</v>
      </c>
      <c r="E624" s="134">
        <v>17</v>
      </c>
      <c r="F624" s="134">
        <v>17</v>
      </c>
      <c r="G624" s="135">
        <v>17</v>
      </c>
      <c r="H624" s="171">
        <f>IFERROR((Table20[[#This Row],[_202320]]-Table20[[#This Row],[_201920]])/Table20[[#This Row],[_201920]]*1,"")</f>
        <v>0.13333333333333333</v>
      </c>
    </row>
    <row r="625" spans="1:8" ht="28.5">
      <c r="A625" s="132">
        <v>136358</v>
      </c>
      <c r="B625" s="134" t="s">
        <v>1155</v>
      </c>
      <c r="C625" s="134">
        <v>53</v>
      </c>
      <c r="D625" s="134">
        <v>49</v>
      </c>
      <c r="E625" s="134">
        <v>47</v>
      </c>
      <c r="F625" s="134">
        <v>44</v>
      </c>
      <c r="G625" s="135">
        <v>47</v>
      </c>
      <c r="H625" s="171">
        <f>IFERROR((Table20[[#This Row],[_202320]]-Table20[[#This Row],[_201920]])/Table20[[#This Row],[_201920]]*1,"")</f>
        <v>-0.11320754716981132</v>
      </c>
    </row>
    <row r="626" spans="1:8">
      <c r="A626" s="132">
        <v>137759</v>
      </c>
      <c r="B626" s="134" t="s">
        <v>1161</v>
      </c>
      <c r="C626" s="134">
        <v>1342</v>
      </c>
      <c r="D626" s="134">
        <v>1210</v>
      </c>
      <c r="E626" s="134">
        <v>1286</v>
      </c>
      <c r="F626" s="134">
        <v>1197</v>
      </c>
      <c r="G626" s="135">
        <v>1231</v>
      </c>
      <c r="H626" s="171">
        <f>IFERROR((Table20[[#This Row],[_202320]]-Table20[[#This Row],[_201920]])/Table20[[#This Row],[_201920]]*1,"")</f>
        <v>-8.2712369597615493E-2</v>
      </c>
    </row>
    <row r="627" spans="1:8">
      <c r="A627" s="132">
        <v>137759</v>
      </c>
      <c r="B627" s="134" t="s">
        <v>1131</v>
      </c>
      <c r="C627" s="134">
        <v>0</v>
      </c>
      <c r="D627" s="134">
        <v>0</v>
      </c>
      <c r="E627" s="134">
        <v>1</v>
      </c>
      <c r="F627" s="134">
        <v>1</v>
      </c>
      <c r="G627" s="135">
        <v>0</v>
      </c>
      <c r="H627" s="171" t="str">
        <f>IFERROR((Table20[[#This Row],[_202320]]-Table20[[#This Row],[_201920]])/Table20[[#This Row],[_201920]]*1,"")</f>
        <v/>
      </c>
    </row>
    <row r="628" spans="1:8">
      <c r="A628" s="132">
        <v>137759</v>
      </c>
      <c r="B628" s="134" t="s">
        <v>1132</v>
      </c>
      <c r="C628" s="134">
        <v>1342</v>
      </c>
      <c r="D628" s="134">
        <v>1210</v>
      </c>
      <c r="E628" s="134">
        <v>1285</v>
      </c>
      <c r="F628" s="134">
        <v>1196</v>
      </c>
      <c r="G628" s="135">
        <v>1231</v>
      </c>
      <c r="H628" s="171">
        <f>IFERROR((Table20[[#This Row],[_202320]]-Table20[[#This Row],[_201920]])/Table20[[#This Row],[_201920]]*1,"")</f>
        <v>-8.2712369597615493E-2</v>
      </c>
    </row>
    <row r="629" spans="1:8" ht="28.5">
      <c r="A629" s="132">
        <v>137759</v>
      </c>
      <c r="B629" s="134" t="s">
        <v>1133</v>
      </c>
      <c r="C629" s="134">
        <v>22</v>
      </c>
      <c r="D629" s="134">
        <v>19</v>
      </c>
      <c r="E629" s="134">
        <v>18</v>
      </c>
      <c r="F629" s="134">
        <v>19</v>
      </c>
      <c r="G629" s="135">
        <v>22</v>
      </c>
      <c r="H629" s="171">
        <f>IFERROR((Table20[[#This Row],[_202320]]-Table20[[#This Row],[_201920]])/Table20[[#This Row],[_201920]]*1,"")</f>
        <v>0</v>
      </c>
    </row>
    <row r="630" spans="1:8" ht="28.5">
      <c r="A630" s="132">
        <v>137759</v>
      </c>
      <c r="B630" s="134" t="s">
        <v>1162</v>
      </c>
      <c r="C630" s="134">
        <v>172</v>
      </c>
      <c r="D630" s="134">
        <v>172</v>
      </c>
      <c r="E630" s="134">
        <v>206</v>
      </c>
      <c r="F630" s="134">
        <v>174</v>
      </c>
      <c r="G630" s="135">
        <v>197</v>
      </c>
      <c r="H630" s="171">
        <f>IFERROR((Table20[[#This Row],[_202320]]-Table20[[#This Row],[_201920]])/Table20[[#This Row],[_201920]]*1,"")</f>
        <v>0.14534883720930233</v>
      </c>
    </row>
    <row r="631" spans="1:8" ht="28.5">
      <c r="A631" s="132">
        <v>137759</v>
      </c>
      <c r="B631" s="134" t="s">
        <v>1163</v>
      </c>
      <c r="C631" s="134">
        <v>0</v>
      </c>
      <c r="D631" s="134">
        <v>0</v>
      </c>
      <c r="E631" s="134">
        <v>0</v>
      </c>
      <c r="F631" s="134">
        <v>0</v>
      </c>
      <c r="G631" s="135">
        <v>0</v>
      </c>
      <c r="H631" s="171" t="str">
        <f>IFERROR((Table20[[#This Row],[_202320]]-Table20[[#This Row],[_201920]])/Table20[[#This Row],[_201920]]*1,"")</f>
        <v/>
      </c>
    </row>
    <row r="632" spans="1:8">
      <c r="A632" s="132">
        <v>137759</v>
      </c>
      <c r="B632" s="134" t="s">
        <v>1136</v>
      </c>
      <c r="C632" s="134">
        <v>194</v>
      </c>
      <c r="D632" s="134">
        <v>191</v>
      </c>
      <c r="E632" s="134">
        <v>224</v>
      </c>
      <c r="F632" s="134">
        <v>193</v>
      </c>
      <c r="G632" s="135">
        <v>219</v>
      </c>
      <c r="H632" s="171">
        <f>IFERROR((Table20[[#This Row],[_202320]]-Table20[[#This Row],[_201920]])/Table20[[#This Row],[_201920]]*1,"")</f>
        <v>0.12886597938144329</v>
      </c>
    </row>
    <row r="633" spans="1:8">
      <c r="A633" s="132">
        <v>137759</v>
      </c>
      <c r="B633" s="134" t="s">
        <v>1137</v>
      </c>
      <c r="C633" s="134">
        <v>14</v>
      </c>
      <c r="D633" s="134">
        <v>16</v>
      </c>
      <c r="E633" s="134">
        <v>17</v>
      </c>
      <c r="F633" s="134">
        <v>16</v>
      </c>
      <c r="G633" s="135">
        <v>18</v>
      </c>
      <c r="H633" s="171">
        <f>IFERROR((Table20[[#This Row],[_202320]]-Table20[[#This Row],[_201920]])/Table20[[#This Row],[_201920]]*1,"")</f>
        <v>0.2857142857142857</v>
      </c>
    </row>
    <row r="634" spans="1:8" ht="28.5">
      <c r="A634" s="132">
        <v>137759</v>
      </c>
      <c r="B634" s="134" t="s">
        <v>1138</v>
      </c>
      <c r="C634" s="134">
        <v>23</v>
      </c>
      <c r="D634" s="134">
        <v>20</v>
      </c>
      <c r="E634" s="134">
        <v>21</v>
      </c>
      <c r="F634" s="134">
        <v>20</v>
      </c>
      <c r="G634" s="135">
        <v>26</v>
      </c>
      <c r="H634" s="171">
        <f>IFERROR((Table20[[#This Row],[_202320]]-Table20[[#This Row],[_201920]])/Table20[[#This Row],[_201920]]*1,"")</f>
        <v>0.13043478260869565</v>
      </c>
    </row>
    <row r="635" spans="1:8" ht="28.5">
      <c r="A635" s="132">
        <v>137759</v>
      </c>
      <c r="B635" s="134" t="s">
        <v>1164</v>
      </c>
      <c r="C635" s="134">
        <v>246</v>
      </c>
      <c r="D635" s="134">
        <v>237</v>
      </c>
      <c r="E635" s="134">
        <v>273</v>
      </c>
      <c r="F635" s="134">
        <v>233</v>
      </c>
      <c r="G635" s="135">
        <v>255</v>
      </c>
      <c r="H635" s="171">
        <f>IFERROR((Table20[[#This Row],[_202320]]-Table20[[#This Row],[_201920]])/Table20[[#This Row],[_201920]]*1,"")</f>
        <v>3.6585365853658534E-2</v>
      </c>
    </row>
    <row r="636" spans="1:8" ht="28.5">
      <c r="A636" s="132">
        <v>137759</v>
      </c>
      <c r="B636" s="134" t="s">
        <v>1165</v>
      </c>
      <c r="C636" s="134">
        <v>0</v>
      </c>
      <c r="D636" s="134">
        <v>0</v>
      </c>
      <c r="E636" s="134">
        <v>0</v>
      </c>
      <c r="F636" s="134">
        <v>0</v>
      </c>
      <c r="G636" s="135">
        <v>0</v>
      </c>
      <c r="H636" s="171" t="str">
        <f>IFERROR((Table20[[#This Row],[_202320]]-Table20[[#This Row],[_201920]])/Table20[[#This Row],[_201920]]*1,"")</f>
        <v/>
      </c>
    </row>
    <row r="637" spans="1:8">
      <c r="A637" s="132">
        <v>137759</v>
      </c>
      <c r="B637" s="134" t="s">
        <v>1141</v>
      </c>
      <c r="C637" s="134">
        <v>269</v>
      </c>
      <c r="D637" s="134">
        <v>257</v>
      </c>
      <c r="E637" s="134">
        <v>294</v>
      </c>
      <c r="F637" s="134">
        <v>253</v>
      </c>
      <c r="G637" s="135">
        <v>281</v>
      </c>
      <c r="H637" s="171">
        <f>IFERROR((Table20[[#This Row],[_202320]]-Table20[[#This Row],[_201920]])/Table20[[#This Row],[_201920]]*1,"")</f>
        <v>4.4609665427509292E-2</v>
      </c>
    </row>
    <row r="638" spans="1:8">
      <c r="A638" s="132">
        <v>137759</v>
      </c>
      <c r="B638" s="134" t="s">
        <v>1142</v>
      </c>
      <c r="C638" s="134">
        <v>20</v>
      </c>
      <c r="D638" s="134">
        <v>21</v>
      </c>
      <c r="E638" s="134">
        <v>23</v>
      </c>
      <c r="F638" s="134">
        <v>21</v>
      </c>
      <c r="G638" s="135">
        <v>23</v>
      </c>
      <c r="H638" s="171">
        <f>IFERROR((Table20[[#This Row],[_202320]]-Table20[[#This Row],[_201920]])/Table20[[#This Row],[_201920]]*1,"")</f>
        <v>0.15</v>
      </c>
    </row>
    <row r="639" spans="1:8" ht="28.5">
      <c r="A639" s="132">
        <v>137759</v>
      </c>
      <c r="B639" s="134" t="s">
        <v>1143</v>
      </c>
      <c r="C639" s="134">
        <v>24</v>
      </c>
      <c r="D639" s="134">
        <v>23</v>
      </c>
      <c r="E639" s="134">
        <v>23</v>
      </c>
      <c r="F639" s="134">
        <v>22</v>
      </c>
      <c r="G639" s="135">
        <v>27</v>
      </c>
      <c r="H639" s="171">
        <f>IFERROR((Table20[[#This Row],[_202320]]-Table20[[#This Row],[_201920]])/Table20[[#This Row],[_201920]]*1,"")</f>
        <v>0.125</v>
      </c>
    </row>
    <row r="640" spans="1:8" ht="28.5">
      <c r="A640" s="132">
        <v>137759</v>
      </c>
      <c r="B640" s="134" t="s">
        <v>1166</v>
      </c>
      <c r="C640" s="134">
        <v>266</v>
      </c>
      <c r="D640" s="134">
        <v>262</v>
      </c>
      <c r="E640" s="134">
        <v>285</v>
      </c>
      <c r="F640" s="134">
        <v>246</v>
      </c>
      <c r="G640" s="135">
        <v>273</v>
      </c>
      <c r="H640" s="171">
        <f>IFERROR((Table20[[#This Row],[_202320]]-Table20[[#This Row],[_201920]])/Table20[[#This Row],[_201920]]*1,"")</f>
        <v>2.6315789473684209E-2</v>
      </c>
    </row>
    <row r="641" spans="1:8" ht="28.5">
      <c r="A641" s="132">
        <v>137759</v>
      </c>
      <c r="B641" s="134" t="s">
        <v>1167</v>
      </c>
      <c r="C641" s="134">
        <v>0</v>
      </c>
      <c r="D641" s="134">
        <v>0</v>
      </c>
      <c r="E641" s="134">
        <v>0</v>
      </c>
      <c r="F641" s="134">
        <v>1</v>
      </c>
      <c r="G641" s="135">
        <v>0</v>
      </c>
      <c r="H641" s="171" t="str">
        <f>IFERROR((Table20[[#This Row],[_202320]]-Table20[[#This Row],[_201920]])/Table20[[#This Row],[_201920]]*1,"")</f>
        <v/>
      </c>
    </row>
    <row r="642" spans="1:8">
      <c r="A642" s="132">
        <v>137759</v>
      </c>
      <c r="B642" s="134" t="s">
        <v>1146</v>
      </c>
      <c r="C642" s="134">
        <v>290</v>
      </c>
      <c r="D642" s="134">
        <v>285</v>
      </c>
      <c r="E642" s="134">
        <v>308</v>
      </c>
      <c r="F642" s="134">
        <v>269</v>
      </c>
      <c r="G642" s="135">
        <v>300</v>
      </c>
      <c r="H642" s="171">
        <f>IFERROR((Table20[[#This Row],[_202320]]-Table20[[#This Row],[_201920]])/Table20[[#This Row],[_201920]]*1,"")</f>
        <v>3.4482758620689655E-2</v>
      </c>
    </row>
    <row r="643" spans="1:8" ht="28.5">
      <c r="A643" s="132">
        <v>137759</v>
      </c>
      <c r="B643" s="134" t="s">
        <v>1147</v>
      </c>
      <c r="C643" s="134">
        <v>26</v>
      </c>
      <c r="D643" s="134">
        <v>34</v>
      </c>
      <c r="E643" s="134">
        <v>23</v>
      </c>
      <c r="F643" s="134">
        <v>31</v>
      </c>
      <c r="G643" s="135">
        <v>29</v>
      </c>
      <c r="H643" s="171">
        <f>IFERROR((Table20[[#This Row],[_202320]]-Table20[[#This Row],[_201920]])/Table20[[#This Row],[_201920]]*1,"")</f>
        <v>0.11538461538461539</v>
      </c>
    </row>
    <row r="644" spans="1:8" ht="28.5">
      <c r="A644" s="132">
        <v>137759</v>
      </c>
      <c r="B644" s="134" t="s">
        <v>1148</v>
      </c>
      <c r="C644" s="134">
        <v>287</v>
      </c>
      <c r="D644" s="134">
        <v>316</v>
      </c>
      <c r="E644" s="134">
        <v>319</v>
      </c>
      <c r="F644" s="134">
        <v>296</v>
      </c>
      <c r="G644" s="135">
        <v>280</v>
      </c>
      <c r="H644" s="171">
        <f>IFERROR((Table20[[#This Row],[_202320]]-Table20[[#This Row],[_201920]])/Table20[[#This Row],[_201920]]*1,"")</f>
        <v>-2.4390243902439025E-2</v>
      </c>
    </row>
    <row r="645" spans="1:8" ht="28.5">
      <c r="A645" s="132">
        <v>137759</v>
      </c>
      <c r="B645" s="134" t="s">
        <v>1149</v>
      </c>
      <c r="C645" s="134">
        <v>739</v>
      </c>
      <c r="D645" s="134">
        <v>575</v>
      </c>
      <c r="E645" s="134">
        <v>635</v>
      </c>
      <c r="F645" s="134">
        <v>600</v>
      </c>
      <c r="G645" s="135">
        <v>622</v>
      </c>
      <c r="H645" s="171">
        <f>IFERROR((Table20[[#This Row],[_202320]]-Table20[[#This Row],[_201920]])/Table20[[#This Row],[_201920]]*1,"")</f>
        <v>-0.15832205683355885</v>
      </c>
    </row>
    <row r="646" spans="1:8" ht="28.5">
      <c r="A646" s="132">
        <v>137759</v>
      </c>
      <c r="B646" s="134" t="s">
        <v>1150</v>
      </c>
      <c r="C646" s="134">
        <v>1052</v>
      </c>
      <c r="D646" s="134">
        <v>925</v>
      </c>
      <c r="E646" s="134">
        <v>977</v>
      </c>
      <c r="F646" s="134">
        <v>927</v>
      </c>
      <c r="G646" s="135">
        <v>931</v>
      </c>
      <c r="H646" s="171">
        <f>IFERROR((Table20[[#This Row],[_202320]]-Table20[[#This Row],[_201920]])/Table20[[#This Row],[_201920]]*1,"")</f>
        <v>-0.1150190114068441</v>
      </c>
    </row>
    <row r="647" spans="1:8">
      <c r="A647" s="132">
        <v>137759</v>
      </c>
      <c r="B647" s="134" t="s">
        <v>1151</v>
      </c>
      <c r="C647" s="134">
        <v>22</v>
      </c>
      <c r="D647" s="134">
        <v>24</v>
      </c>
      <c r="E647" s="134">
        <v>24</v>
      </c>
      <c r="F647" s="134">
        <v>22</v>
      </c>
      <c r="G647" s="135">
        <v>24</v>
      </c>
      <c r="H647" s="171">
        <f>IFERROR((Table20[[#This Row],[_202320]]-Table20[[#This Row],[_201920]])/Table20[[#This Row],[_201920]]*1,"")</f>
        <v>9.0909090909090912E-2</v>
      </c>
    </row>
    <row r="648" spans="1:8" ht="28.5">
      <c r="A648" s="132">
        <v>137759</v>
      </c>
      <c r="B648" s="134" t="s">
        <v>1152</v>
      </c>
      <c r="C648" s="134">
        <v>23</v>
      </c>
      <c r="D648" s="134">
        <v>29</v>
      </c>
      <c r="E648" s="134">
        <v>27</v>
      </c>
      <c r="F648" s="134">
        <v>27</v>
      </c>
      <c r="G648" s="135">
        <v>25</v>
      </c>
      <c r="H648" s="171">
        <f>IFERROR((Table20[[#This Row],[_202320]]-Table20[[#This Row],[_201920]])/Table20[[#This Row],[_201920]]*1,"")</f>
        <v>8.6956521739130432E-2</v>
      </c>
    </row>
    <row r="649" spans="1:8" ht="28.5">
      <c r="A649" s="132">
        <v>137759</v>
      </c>
      <c r="B649" s="134" t="s">
        <v>1153</v>
      </c>
      <c r="C649" s="134">
        <v>2</v>
      </c>
      <c r="D649" s="134">
        <v>3</v>
      </c>
      <c r="E649" s="134">
        <v>2</v>
      </c>
      <c r="F649" s="134">
        <v>3</v>
      </c>
      <c r="G649" s="135">
        <v>2</v>
      </c>
      <c r="H649" s="171">
        <f>IFERROR((Table20[[#This Row],[_202320]]-Table20[[#This Row],[_201920]])/Table20[[#This Row],[_201920]]*1,"")</f>
        <v>0</v>
      </c>
    </row>
    <row r="650" spans="1:8" ht="28.5">
      <c r="A650" s="132">
        <v>137759</v>
      </c>
      <c r="B650" s="134" t="s">
        <v>1154</v>
      </c>
      <c r="C650" s="134">
        <v>21</v>
      </c>
      <c r="D650" s="134">
        <v>26</v>
      </c>
      <c r="E650" s="134">
        <v>25</v>
      </c>
      <c r="F650" s="134">
        <v>25</v>
      </c>
      <c r="G650" s="135">
        <v>23</v>
      </c>
      <c r="H650" s="171">
        <f>IFERROR((Table20[[#This Row],[_202320]]-Table20[[#This Row],[_201920]])/Table20[[#This Row],[_201920]]*1,"")</f>
        <v>9.5238095238095233E-2</v>
      </c>
    </row>
    <row r="651" spans="1:8" ht="28.5">
      <c r="A651" s="132">
        <v>137759</v>
      </c>
      <c r="B651" s="134" t="s">
        <v>1155</v>
      </c>
      <c r="C651" s="134">
        <v>55</v>
      </c>
      <c r="D651" s="134">
        <v>48</v>
      </c>
      <c r="E651" s="134">
        <v>49</v>
      </c>
      <c r="F651" s="134">
        <v>50</v>
      </c>
      <c r="G651" s="135">
        <v>51</v>
      </c>
      <c r="H651" s="171">
        <f>IFERROR((Table20[[#This Row],[_202320]]-Table20[[#This Row],[_201920]])/Table20[[#This Row],[_201920]]*1,"")</f>
        <v>-7.2727272727272724E-2</v>
      </c>
    </row>
    <row r="652" spans="1:8">
      <c r="A652" s="132">
        <v>141680</v>
      </c>
      <c r="B652" s="134" t="s">
        <v>1161</v>
      </c>
      <c r="C652" s="134">
        <v>419</v>
      </c>
      <c r="D652" s="134">
        <v>373</v>
      </c>
      <c r="E652" s="134">
        <v>336</v>
      </c>
      <c r="F652" s="134">
        <v>354</v>
      </c>
      <c r="G652" s="135">
        <v>246</v>
      </c>
      <c r="H652" s="171">
        <f>IFERROR((Table20[[#This Row],[_202320]]-Table20[[#This Row],[_201920]])/Table20[[#This Row],[_201920]]*1,"")</f>
        <v>-0.41288782816229119</v>
      </c>
    </row>
    <row r="653" spans="1:8">
      <c r="A653" s="132">
        <v>141680</v>
      </c>
      <c r="B653" s="134" t="s">
        <v>1131</v>
      </c>
      <c r="C653" s="134">
        <v>1</v>
      </c>
      <c r="D653" s="134">
        <v>0</v>
      </c>
      <c r="E653" s="134">
        <v>0</v>
      </c>
      <c r="F653" s="134">
        <v>1</v>
      </c>
      <c r="G653" s="135">
        <v>1</v>
      </c>
      <c r="H653" s="171">
        <f>IFERROR((Table20[[#This Row],[_202320]]-Table20[[#This Row],[_201920]])/Table20[[#This Row],[_201920]]*1,"")</f>
        <v>0</v>
      </c>
    </row>
    <row r="654" spans="1:8">
      <c r="A654" s="132">
        <v>141680</v>
      </c>
      <c r="B654" s="134" t="s">
        <v>1132</v>
      </c>
      <c r="C654" s="134">
        <v>418</v>
      </c>
      <c r="D654" s="134">
        <v>373</v>
      </c>
      <c r="E654" s="134">
        <v>336</v>
      </c>
      <c r="F654" s="134">
        <v>353</v>
      </c>
      <c r="G654" s="135">
        <v>245</v>
      </c>
      <c r="H654" s="171">
        <f>IFERROR((Table20[[#This Row],[_202320]]-Table20[[#This Row],[_201920]])/Table20[[#This Row],[_201920]]*1,"")</f>
        <v>-0.4138755980861244</v>
      </c>
    </row>
    <row r="655" spans="1:8" ht="28.5">
      <c r="A655" s="132">
        <v>141680</v>
      </c>
      <c r="B655" s="134" t="s">
        <v>1133</v>
      </c>
      <c r="C655" s="134">
        <v>10</v>
      </c>
      <c r="D655" s="134">
        <v>3</v>
      </c>
      <c r="E655" s="134">
        <v>11</v>
      </c>
      <c r="F655" s="134">
        <v>13</v>
      </c>
      <c r="G655" s="135">
        <v>15</v>
      </c>
      <c r="H655" s="171">
        <f>IFERROR((Table20[[#This Row],[_202320]]-Table20[[#This Row],[_201920]])/Table20[[#This Row],[_201920]]*1,"")</f>
        <v>0.5</v>
      </c>
    </row>
    <row r="656" spans="1:8" ht="28.5">
      <c r="A656" s="132">
        <v>141680</v>
      </c>
      <c r="B656" s="134" t="s">
        <v>1162</v>
      </c>
      <c r="C656" s="134">
        <v>51</v>
      </c>
      <c r="D656" s="134">
        <v>31</v>
      </c>
      <c r="E656" s="134">
        <v>47</v>
      </c>
      <c r="F656" s="134">
        <v>56</v>
      </c>
      <c r="G656" s="135">
        <v>9</v>
      </c>
      <c r="H656" s="171">
        <f>IFERROR((Table20[[#This Row],[_202320]]-Table20[[#This Row],[_201920]])/Table20[[#This Row],[_201920]]*1,"")</f>
        <v>-0.82352941176470584</v>
      </c>
    </row>
    <row r="657" spans="1:8" ht="28.5">
      <c r="A657" s="132">
        <v>141680</v>
      </c>
      <c r="B657" s="134" t="s">
        <v>1163</v>
      </c>
      <c r="C657" s="134" t="s">
        <v>129</v>
      </c>
      <c r="D657" s="134" t="s">
        <v>129</v>
      </c>
      <c r="E657" s="134" t="s">
        <v>129</v>
      </c>
      <c r="F657" s="134" t="s">
        <v>129</v>
      </c>
      <c r="G657" s="135" t="s">
        <v>129</v>
      </c>
      <c r="H657" s="171" t="str">
        <f>IFERROR((Table20[[#This Row],[_202320]]-Table20[[#This Row],[_201920]])/Table20[[#This Row],[_201920]]*1,"")</f>
        <v/>
      </c>
    </row>
    <row r="658" spans="1:8">
      <c r="A658" s="132">
        <v>141680</v>
      </c>
      <c r="B658" s="134" t="s">
        <v>1136</v>
      </c>
      <c r="C658" s="134">
        <v>61</v>
      </c>
      <c r="D658" s="134">
        <v>34</v>
      </c>
      <c r="E658" s="134">
        <v>58</v>
      </c>
      <c r="F658" s="134">
        <v>69</v>
      </c>
      <c r="G658" s="135">
        <v>24</v>
      </c>
      <c r="H658" s="171">
        <f>IFERROR((Table20[[#This Row],[_202320]]-Table20[[#This Row],[_201920]])/Table20[[#This Row],[_201920]]*1,"")</f>
        <v>-0.60655737704918034</v>
      </c>
    </row>
    <row r="659" spans="1:8">
      <c r="A659" s="132">
        <v>141680</v>
      </c>
      <c r="B659" s="134" t="s">
        <v>1137</v>
      </c>
      <c r="C659" s="134">
        <v>15</v>
      </c>
      <c r="D659" s="134">
        <v>9</v>
      </c>
      <c r="E659" s="134">
        <v>17</v>
      </c>
      <c r="F659" s="134">
        <v>20</v>
      </c>
      <c r="G659" s="135">
        <v>10</v>
      </c>
      <c r="H659" s="171">
        <f>IFERROR((Table20[[#This Row],[_202320]]-Table20[[#This Row],[_201920]])/Table20[[#This Row],[_201920]]*1,"")</f>
        <v>-0.33333333333333331</v>
      </c>
    </row>
    <row r="660" spans="1:8" ht="28.5">
      <c r="A660" s="132">
        <v>141680</v>
      </c>
      <c r="B660" s="134" t="s">
        <v>1138</v>
      </c>
      <c r="C660" s="134">
        <v>8</v>
      </c>
      <c r="D660" s="134">
        <v>3</v>
      </c>
      <c r="E660" s="134">
        <v>11</v>
      </c>
      <c r="F660" s="134">
        <v>15</v>
      </c>
      <c r="G660" s="135">
        <v>12</v>
      </c>
      <c r="H660" s="171">
        <f>IFERROR((Table20[[#This Row],[_202320]]-Table20[[#This Row],[_201920]])/Table20[[#This Row],[_201920]]*1,"")</f>
        <v>0.5</v>
      </c>
    </row>
    <row r="661" spans="1:8" ht="28.5">
      <c r="A661" s="132">
        <v>141680</v>
      </c>
      <c r="B661" s="134" t="s">
        <v>1164</v>
      </c>
      <c r="C661" s="134">
        <v>70</v>
      </c>
      <c r="D661" s="134">
        <v>49</v>
      </c>
      <c r="E661" s="134">
        <v>59</v>
      </c>
      <c r="F661" s="134">
        <v>65</v>
      </c>
      <c r="G661" s="135">
        <v>20</v>
      </c>
      <c r="H661" s="171">
        <f>IFERROR((Table20[[#This Row],[_202320]]-Table20[[#This Row],[_201920]])/Table20[[#This Row],[_201920]]*1,"")</f>
        <v>-0.7142857142857143</v>
      </c>
    </row>
    <row r="662" spans="1:8" ht="28.5">
      <c r="A662" s="132">
        <v>141680</v>
      </c>
      <c r="B662" s="134" t="s">
        <v>1165</v>
      </c>
      <c r="C662" s="134" t="s">
        <v>129</v>
      </c>
      <c r="D662" s="134" t="s">
        <v>129</v>
      </c>
      <c r="E662" s="134" t="s">
        <v>129</v>
      </c>
      <c r="F662" s="134" t="s">
        <v>129</v>
      </c>
      <c r="G662" s="135" t="s">
        <v>129</v>
      </c>
      <c r="H662" s="171" t="str">
        <f>IFERROR((Table20[[#This Row],[_202320]]-Table20[[#This Row],[_201920]])/Table20[[#This Row],[_201920]]*1,"")</f>
        <v/>
      </c>
    </row>
    <row r="663" spans="1:8">
      <c r="A663" s="132">
        <v>141680</v>
      </c>
      <c r="B663" s="134" t="s">
        <v>1141</v>
      </c>
      <c r="C663" s="134">
        <v>78</v>
      </c>
      <c r="D663" s="134">
        <v>52</v>
      </c>
      <c r="E663" s="134">
        <v>70</v>
      </c>
      <c r="F663" s="134">
        <v>80</v>
      </c>
      <c r="G663" s="135">
        <v>32</v>
      </c>
      <c r="H663" s="171">
        <f>IFERROR((Table20[[#This Row],[_202320]]-Table20[[#This Row],[_201920]])/Table20[[#This Row],[_201920]]*1,"")</f>
        <v>-0.58974358974358976</v>
      </c>
    </row>
    <row r="664" spans="1:8">
      <c r="A664" s="132">
        <v>141680</v>
      </c>
      <c r="B664" s="134" t="s">
        <v>1142</v>
      </c>
      <c r="C664" s="134">
        <v>19</v>
      </c>
      <c r="D664" s="134">
        <v>14</v>
      </c>
      <c r="E664" s="134">
        <v>21</v>
      </c>
      <c r="F664" s="134">
        <v>23</v>
      </c>
      <c r="G664" s="135">
        <v>13</v>
      </c>
      <c r="H664" s="171">
        <f>IFERROR((Table20[[#This Row],[_202320]]-Table20[[#This Row],[_201920]])/Table20[[#This Row],[_201920]]*1,"")</f>
        <v>-0.31578947368421051</v>
      </c>
    </row>
    <row r="665" spans="1:8" ht="28.5">
      <c r="A665" s="132">
        <v>141680</v>
      </c>
      <c r="B665" s="134" t="s">
        <v>1143</v>
      </c>
      <c r="C665" s="134">
        <v>9</v>
      </c>
      <c r="D665" s="134">
        <v>4</v>
      </c>
      <c r="E665" s="134">
        <v>11</v>
      </c>
      <c r="F665" s="134">
        <v>14</v>
      </c>
      <c r="G665" s="135">
        <v>11</v>
      </c>
      <c r="H665" s="171">
        <f>IFERROR((Table20[[#This Row],[_202320]]-Table20[[#This Row],[_201920]])/Table20[[#This Row],[_201920]]*1,"")</f>
        <v>0.22222222222222221</v>
      </c>
    </row>
    <row r="666" spans="1:8" ht="28.5">
      <c r="A666" s="132">
        <v>141680</v>
      </c>
      <c r="B666" s="134" t="s">
        <v>1166</v>
      </c>
      <c r="C666" s="134">
        <v>72</v>
      </c>
      <c r="D666" s="134">
        <v>51</v>
      </c>
      <c r="E666" s="134">
        <v>62</v>
      </c>
      <c r="F666" s="134">
        <v>69</v>
      </c>
      <c r="G666" s="135">
        <v>23</v>
      </c>
      <c r="H666" s="171">
        <f>IFERROR((Table20[[#This Row],[_202320]]-Table20[[#This Row],[_201920]])/Table20[[#This Row],[_201920]]*1,"")</f>
        <v>-0.68055555555555558</v>
      </c>
    </row>
    <row r="667" spans="1:8" ht="28.5">
      <c r="A667" s="132">
        <v>141680</v>
      </c>
      <c r="B667" s="134" t="s">
        <v>1167</v>
      </c>
      <c r="C667" s="134" t="s">
        <v>129</v>
      </c>
      <c r="D667" s="134" t="s">
        <v>129</v>
      </c>
      <c r="E667" s="134" t="s">
        <v>129</v>
      </c>
      <c r="F667" s="134" t="s">
        <v>129</v>
      </c>
      <c r="G667" s="135" t="s">
        <v>129</v>
      </c>
      <c r="H667" s="171" t="str">
        <f>IFERROR((Table20[[#This Row],[_202320]]-Table20[[#This Row],[_201920]])/Table20[[#This Row],[_201920]]*1,"")</f>
        <v/>
      </c>
    </row>
    <row r="668" spans="1:8">
      <c r="A668" s="132">
        <v>141680</v>
      </c>
      <c r="B668" s="134" t="s">
        <v>1146</v>
      </c>
      <c r="C668" s="134">
        <v>81</v>
      </c>
      <c r="D668" s="134">
        <v>55</v>
      </c>
      <c r="E668" s="134">
        <v>73</v>
      </c>
      <c r="F668" s="134">
        <v>83</v>
      </c>
      <c r="G668" s="135">
        <v>34</v>
      </c>
      <c r="H668" s="171">
        <f>IFERROR((Table20[[#This Row],[_202320]]-Table20[[#This Row],[_201920]])/Table20[[#This Row],[_201920]]*1,"")</f>
        <v>-0.58024691358024694</v>
      </c>
    </row>
    <row r="669" spans="1:8" ht="28.5">
      <c r="A669" s="132">
        <v>141680</v>
      </c>
      <c r="B669" s="134" t="s">
        <v>1147</v>
      </c>
      <c r="C669" s="134">
        <v>4</v>
      </c>
      <c r="D669" s="134">
        <v>1</v>
      </c>
      <c r="E669" s="134">
        <v>3</v>
      </c>
      <c r="F669" s="134">
        <v>2</v>
      </c>
      <c r="G669" s="135">
        <v>6</v>
      </c>
      <c r="H669" s="171">
        <f>IFERROR((Table20[[#This Row],[_202320]]-Table20[[#This Row],[_201920]])/Table20[[#This Row],[_201920]]*1,"")</f>
        <v>0.5</v>
      </c>
    </row>
    <row r="670" spans="1:8" ht="28.5">
      <c r="A670" s="132">
        <v>141680</v>
      </c>
      <c r="B670" s="134" t="s">
        <v>1148</v>
      </c>
      <c r="C670" s="134">
        <v>101</v>
      </c>
      <c r="D670" s="134">
        <v>117</v>
      </c>
      <c r="E670" s="134">
        <v>48</v>
      </c>
      <c r="F670" s="134">
        <v>84</v>
      </c>
      <c r="G670" s="135">
        <v>32</v>
      </c>
      <c r="H670" s="171">
        <f>IFERROR((Table20[[#This Row],[_202320]]-Table20[[#This Row],[_201920]])/Table20[[#This Row],[_201920]]*1,"")</f>
        <v>-0.68316831683168322</v>
      </c>
    </row>
    <row r="671" spans="1:8" ht="28.5">
      <c r="A671" s="132">
        <v>141680</v>
      </c>
      <c r="B671" s="134" t="s">
        <v>1149</v>
      </c>
      <c r="C671" s="134">
        <v>232</v>
      </c>
      <c r="D671" s="134">
        <v>200</v>
      </c>
      <c r="E671" s="134">
        <v>212</v>
      </c>
      <c r="F671" s="134">
        <v>184</v>
      </c>
      <c r="G671" s="135">
        <v>173</v>
      </c>
      <c r="H671" s="171">
        <f>IFERROR((Table20[[#This Row],[_202320]]-Table20[[#This Row],[_201920]])/Table20[[#This Row],[_201920]]*1,"")</f>
        <v>-0.25431034482758619</v>
      </c>
    </row>
    <row r="672" spans="1:8" ht="28.5">
      <c r="A672" s="132">
        <v>141680</v>
      </c>
      <c r="B672" s="134" t="s">
        <v>1150</v>
      </c>
      <c r="C672" s="134">
        <v>337</v>
      </c>
      <c r="D672" s="134">
        <v>318</v>
      </c>
      <c r="E672" s="134">
        <v>263</v>
      </c>
      <c r="F672" s="134">
        <v>270</v>
      </c>
      <c r="G672" s="135">
        <v>211</v>
      </c>
      <c r="H672" s="171">
        <f>IFERROR((Table20[[#This Row],[_202320]]-Table20[[#This Row],[_201920]])/Table20[[#This Row],[_201920]]*1,"")</f>
        <v>-0.37388724035608306</v>
      </c>
    </row>
    <row r="673" spans="1:8">
      <c r="A673" s="132">
        <v>141680</v>
      </c>
      <c r="B673" s="134" t="s">
        <v>1151</v>
      </c>
      <c r="C673" s="134">
        <v>19</v>
      </c>
      <c r="D673" s="134">
        <v>15</v>
      </c>
      <c r="E673" s="134">
        <v>22</v>
      </c>
      <c r="F673" s="134">
        <v>24</v>
      </c>
      <c r="G673" s="135">
        <v>14</v>
      </c>
      <c r="H673" s="171">
        <f>IFERROR((Table20[[#This Row],[_202320]]-Table20[[#This Row],[_201920]])/Table20[[#This Row],[_201920]]*1,"")</f>
        <v>-0.26315789473684209</v>
      </c>
    </row>
    <row r="674" spans="1:8" ht="28.5">
      <c r="A674" s="132">
        <v>141680</v>
      </c>
      <c r="B674" s="134" t="s">
        <v>1152</v>
      </c>
      <c r="C674" s="134">
        <v>25</v>
      </c>
      <c r="D674" s="134">
        <v>32</v>
      </c>
      <c r="E674" s="134">
        <v>15</v>
      </c>
      <c r="F674" s="134">
        <v>24</v>
      </c>
      <c r="G674" s="135">
        <v>16</v>
      </c>
      <c r="H674" s="171">
        <f>IFERROR((Table20[[#This Row],[_202320]]-Table20[[#This Row],[_201920]])/Table20[[#This Row],[_201920]]*1,"")</f>
        <v>-0.36</v>
      </c>
    </row>
    <row r="675" spans="1:8" ht="28.5">
      <c r="A675" s="132">
        <v>141680</v>
      </c>
      <c r="B675" s="134" t="s">
        <v>1153</v>
      </c>
      <c r="C675" s="134">
        <v>1</v>
      </c>
      <c r="D675" s="134">
        <v>0</v>
      </c>
      <c r="E675" s="134">
        <v>1</v>
      </c>
      <c r="F675" s="134">
        <v>1</v>
      </c>
      <c r="G675" s="135">
        <v>2</v>
      </c>
      <c r="H675" s="171">
        <f>IFERROR((Table20[[#This Row],[_202320]]-Table20[[#This Row],[_201920]])/Table20[[#This Row],[_201920]]*1,"")</f>
        <v>1</v>
      </c>
    </row>
    <row r="676" spans="1:8" ht="28.5">
      <c r="A676" s="132">
        <v>141680</v>
      </c>
      <c r="B676" s="134" t="s">
        <v>1154</v>
      </c>
      <c r="C676" s="134">
        <v>24</v>
      </c>
      <c r="D676" s="134">
        <v>31</v>
      </c>
      <c r="E676" s="134">
        <v>14</v>
      </c>
      <c r="F676" s="134">
        <v>24</v>
      </c>
      <c r="G676" s="135">
        <v>13</v>
      </c>
      <c r="H676" s="171">
        <f>IFERROR((Table20[[#This Row],[_202320]]-Table20[[#This Row],[_201920]])/Table20[[#This Row],[_201920]]*1,"")</f>
        <v>-0.45833333333333331</v>
      </c>
    </row>
    <row r="677" spans="1:8" ht="28.5">
      <c r="A677" s="132">
        <v>141680</v>
      </c>
      <c r="B677" s="134" t="s">
        <v>1155</v>
      </c>
      <c r="C677" s="134">
        <v>56</v>
      </c>
      <c r="D677" s="134">
        <v>54</v>
      </c>
      <c r="E677" s="134">
        <v>63</v>
      </c>
      <c r="F677" s="134">
        <v>52</v>
      </c>
      <c r="G677" s="135">
        <v>71</v>
      </c>
      <c r="H677" s="171">
        <f>IFERROR((Table20[[#This Row],[_202320]]-Table20[[#This Row],[_201920]])/Table20[[#This Row],[_201920]]*1,"")</f>
        <v>0.26785714285714285</v>
      </c>
    </row>
    <row r="678" spans="1:8">
      <c r="A678" s="132">
        <v>141802</v>
      </c>
      <c r="B678" s="134" t="s">
        <v>1161</v>
      </c>
      <c r="C678" s="134">
        <v>162</v>
      </c>
      <c r="D678" s="134">
        <v>157</v>
      </c>
      <c r="E678" s="134">
        <v>122</v>
      </c>
      <c r="F678" s="134">
        <v>144</v>
      </c>
      <c r="G678" s="135">
        <v>134</v>
      </c>
      <c r="H678" s="171">
        <f>IFERROR((Table20[[#This Row],[_202320]]-Table20[[#This Row],[_201920]])/Table20[[#This Row],[_201920]]*1,"")</f>
        <v>-0.1728395061728395</v>
      </c>
    </row>
    <row r="679" spans="1:8">
      <c r="A679" s="132">
        <v>141802</v>
      </c>
      <c r="B679" s="134" t="s">
        <v>1131</v>
      </c>
      <c r="C679" s="134">
        <v>2</v>
      </c>
      <c r="D679" s="134">
        <v>1</v>
      </c>
      <c r="E679" s="134">
        <v>1</v>
      </c>
      <c r="F679" s="134">
        <v>0</v>
      </c>
      <c r="G679" s="135">
        <v>0</v>
      </c>
      <c r="H679" s="171">
        <f>IFERROR((Table20[[#This Row],[_202320]]-Table20[[#This Row],[_201920]])/Table20[[#This Row],[_201920]]*1,"")</f>
        <v>-1</v>
      </c>
    </row>
    <row r="680" spans="1:8">
      <c r="A680" s="132">
        <v>141802</v>
      </c>
      <c r="B680" s="134" t="s">
        <v>1132</v>
      </c>
      <c r="C680" s="134">
        <v>160</v>
      </c>
      <c r="D680" s="134">
        <v>156</v>
      </c>
      <c r="E680" s="134">
        <v>121</v>
      </c>
      <c r="F680" s="134">
        <v>144</v>
      </c>
      <c r="G680" s="135">
        <v>134</v>
      </c>
      <c r="H680" s="171">
        <f>IFERROR((Table20[[#This Row],[_202320]]-Table20[[#This Row],[_201920]])/Table20[[#This Row],[_201920]]*1,"")</f>
        <v>-0.16250000000000001</v>
      </c>
    </row>
    <row r="681" spans="1:8" ht="28.5">
      <c r="A681" s="132">
        <v>141802</v>
      </c>
      <c r="B681" s="134" t="s">
        <v>1133</v>
      </c>
      <c r="C681" s="134">
        <v>5</v>
      </c>
      <c r="D681" s="134">
        <v>5</v>
      </c>
      <c r="E681" s="134">
        <v>2</v>
      </c>
      <c r="F681" s="134">
        <v>4</v>
      </c>
      <c r="G681" s="135">
        <v>4</v>
      </c>
      <c r="H681" s="171">
        <f>IFERROR((Table20[[#This Row],[_202320]]-Table20[[#This Row],[_201920]])/Table20[[#This Row],[_201920]]*1,"")</f>
        <v>-0.2</v>
      </c>
    </row>
    <row r="682" spans="1:8" ht="28.5">
      <c r="A682" s="132">
        <v>141802</v>
      </c>
      <c r="B682" s="134" t="s">
        <v>1162</v>
      </c>
      <c r="C682" s="134">
        <v>13</v>
      </c>
      <c r="D682" s="134">
        <v>4</v>
      </c>
      <c r="E682" s="134">
        <v>6</v>
      </c>
      <c r="F682" s="134">
        <v>8</v>
      </c>
      <c r="G682" s="135">
        <v>7</v>
      </c>
      <c r="H682" s="171">
        <f>IFERROR((Table20[[#This Row],[_202320]]-Table20[[#This Row],[_201920]])/Table20[[#This Row],[_201920]]*1,"")</f>
        <v>-0.46153846153846156</v>
      </c>
    </row>
    <row r="683" spans="1:8" ht="28.5">
      <c r="A683" s="132">
        <v>141802</v>
      </c>
      <c r="B683" s="134" t="s">
        <v>1163</v>
      </c>
      <c r="C683" s="134" t="s">
        <v>129</v>
      </c>
      <c r="D683" s="134" t="s">
        <v>129</v>
      </c>
      <c r="E683" s="134" t="s">
        <v>129</v>
      </c>
      <c r="F683" s="134" t="s">
        <v>129</v>
      </c>
      <c r="G683" s="135" t="s">
        <v>129</v>
      </c>
      <c r="H683" s="171" t="str">
        <f>IFERROR((Table20[[#This Row],[_202320]]-Table20[[#This Row],[_201920]])/Table20[[#This Row],[_201920]]*1,"")</f>
        <v/>
      </c>
    </row>
    <row r="684" spans="1:8">
      <c r="A684" s="132">
        <v>141802</v>
      </c>
      <c r="B684" s="134" t="s">
        <v>1136</v>
      </c>
      <c r="C684" s="134">
        <v>18</v>
      </c>
      <c r="D684" s="134">
        <v>9</v>
      </c>
      <c r="E684" s="134">
        <v>8</v>
      </c>
      <c r="F684" s="134">
        <v>12</v>
      </c>
      <c r="G684" s="135">
        <v>11</v>
      </c>
      <c r="H684" s="171">
        <f>IFERROR((Table20[[#This Row],[_202320]]-Table20[[#This Row],[_201920]])/Table20[[#This Row],[_201920]]*1,"")</f>
        <v>-0.3888888888888889</v>
      </c>
    </row>
    <row r="685" spans="1:8">
      <c r="A685" s="132">
        <v>141802</v>
      </c>
      <c r="B685" s="134" t="s">
        <v>1137</v>
      </c>
      <c r="C685" s="134">
        <v>11</v>
      </c>
      <c r="D685" s="134">
        <v>6</v>
      </c>
      <c r="E685" s="134">
        <v>7</v>
      </c>
      <c r="F685" s="134">
        <v>8</v>
      </c>
      <c r="G685" s="135">
        <v>8</v>
      </c>
      <c r="H685" s="171">
        <f>IFERROR((Table20[[#This Row],[_202320]]-Table20[[#This Row],[_201920]])/Table20[[#This Row],[_201920]]*1,"")</f>
        <v>-0.27272727272727271</v>
      </c>
    </row>
    <row r="686" spans="1:8" ht="28.5">
      <c r="A686" s="132">
        <v>141802</v>
      </c>
      <c r="B686" s="134" t="s">
        <v>1138</v>
      </c>
      <c r="C686" s="134">
        <v>4</v>
      </c>
      <c r="D686" s="134">
        <v>4</v>
      </c>
      <c r="E686" s="134">
        <v>3</v>
      </c>
      <c r="F686" s="134">
        <v>3</v>
      </c>
      <c r="G686" s="135">
        <v>3</v>
      </c>
      <c r="H686" s="171">
        <f>IFERROR((Table20[[#This Row],[_202320]]-Table20[[#This Row],[_201920]])/Table20[[#This Row],[_201920]]*1,"")</f>
        <v>-0.25</v>
      </c>
    </row>
    <row r="687" spans="1:8" ht="28.5">
      <c r="A687" s="132">
        <v>141802</v>
      </c>
      <c r="B687" s="134" t="s">
        <v>1164</v>
      </c>
      <c r="C687" s="134">
        <v>19</v>
      </c>
      <c r="D687" s="134">
        <v>14</v>
      </c>
      <c r="E687" s="134">
        <v>11</v>
      </c>
      <c r="F687" s="134">
        <v>15</v>
      </c>
      <c r="G687" s="135">
        <v>11</v>
      </c>
      <c r="H687" s="171">
        <f>IFERROR((Table20[[#This Row],[_202320]]-Table20[[#This Row],[_201920]])/Table20[[#This Row],[_201920]]*1,"")</f>
        <v>-0.42105263157894735</v>
      </c>
    </row>
    <row r="688" spans="1:8" ht="28.5">
      <c r="A688" s="132">
        <v>141802</v>
      </c>
      <c r="B688" s="134" t="s">
        <v>1165</v>
      </c>
      <c r="C688" s="134" t="s">
        <v>129</v>
      </c>
      <c r="D688" s="134" t="s">
        <v>129</v>
      </c>
      <c r="E688" s="134" t="s">
        <v>129</v>
      </c>
      <c r="F688" s="134" t="s">
        <v>129</v>
      </c>
      <c r="G688" s="135" t="s">
        <v>129</v>
      </c>
      <c r="H688" s="171" t="str">
        <f>IFERROR((Table20[[#This Row],[_202320]]-Table20[[#This Row],[_201920]])/Table20[[#This Row],[_201920]]*1,"")</f>
        <v/>
      </c>
    </row>
    <row r="689" spans="1:8">
      <c r="A689" s="132">
        <v>141802</v>
      </c>
      <c r="B689" s="134" t="s">
        <v>1141</v>
      </c>
      <c r="C689" s="134">
        <v>23</v>
      </c>
      <c r="D689" s="134">
        <v>18</v>
      </c>
      <c r="E689" s="134">
        <v>14</v>
      </c>
      <c r="F689" s="134">
        <v>18</v>
      </c>
      <c r="G689" s="135">
        <v>14</v>
      </c>
      <c r="H689" s="171">
        <f>IFERROR((Table20[[#This Row],[_202320]]-Table20[[#This Row],[_201920]])/Table20[[#This Row],[_201920]]*1,"")</f>
        <v>-0.39130434782608697</v>
      </c>
    </row>
    <row r="690" spans="1:8">
      <c r="A690" s="132">
        <v>141802</v>
      </c>
      <c r="B690" s="134" t="s">
        <v>1142</v>
      </c>
      <c r="C690" s="134">
        <v>14</v>
      </c>
      <c r="D690" s="134">
        <v>12</v>
      </c>
      <c r="E690" s="134">
        <v>12</v>
      </c>
      <c r="F690" s="134">
        <v>13</v>
      </c>
      <c r="G690" s="135">
        <v>10</v>
      </c>
      <c r="H690" s="171">
        <f>IFERROR((Table20[[#This Row],[_202320]]-Table20[[#This Row],[_201920]])/Table20[[#This Row],[_201920]]*1,"")</f>
        <v>-0.2857142857142857</v>
      </c>
    </row>
    <row r="691" spans="1:8" ht="28.5">
      <c r="A691" s="132">
        <v>141802</v>
      </c>
      <c r="B691" s="134" t="s">
        <v>1143</v>
      </c>
      <c r="C691" s="134">
        <v>4</v>
      </c>
      <c r="D691" s="134">
        <v>4</v>
      </c>
      <c r="E691" s="134">
        <v>3</v>
      </c>
      <c r="F691" s="134">
        <v>4</v>
      </c>
      <c r="G691" s="135">
        <v>3</v>
      </c>
      <c r="H691" s="171">
        <f>IFERROR((Table20[[#This Row],[_202320]]-Table20[[#This Row],[_201920]])/Table20[[#This Row],[_201920]]*1,"")</f>
        <v>-0.25</v>
      </c>
    </row>
    <row r="692" spans="1:8" ht="28.5">
      <c r="A692" s="132">
        <v>141802</v>
      </c>
      <c r="B692" s="134" t="s">
        <v>1166</v>
      </c>
      <c r="C692" s="134">
        <v>21</v>
      </c>
      <c r="D692" s="134">
        <v>17</v>
      </c>
      <c r="E692" s="134">
        <v>14</v>
      </c>
      <c r="F692" s="134">
        <v>15</v>
      </c>
      <c r="G692" s="135">
        <v>13</v>
      </c>
      <c r="H692" s="171">
        <f>IFERROR((Table20[[#This Row],[_202320]]-Table20[[#This Row],[_201920]])/Table20[[#This Row],[_201920]]*1,"")</f>
        <v>-0.38095238095238093</v>
      </c>
    </row>
    <row r="693" spans="1:8" ht="28.5">
      <c r="A693" s="132">
        <v>141802</v>
      </c>
      <c r="B693" s="134" t="s">
        <v>1167</v>
      </c>
      <c r="C693" s="134" t="s">
        <v>129</v>
      </c>
      <c r="D693" s="134" t="s">
        <v>129</v>
      </c>
      <c r="E693" s="134" t="s">
        <v>129</v>
      </c>
      <c r="F693" s="134" t="s">
        <v>129</v>
      </c>
      <c r="G693" s="135" t="s">
        <v>129</v>
      </c>
      <c r="H693" s="171" t="str">
        <f>IFERROR((Table20[[#This Row],[_202320]]-Table20[[#This Row],[_201920]])/Table20[[#This Row],[_201920]]*1,"")</f>
        <v/>
      </c>
    </row>
    <row r="694" spans="1:8">
      <c r="A694" s="132">
        <v>141802</v>
      </c>
      <c r="B694" s="134" t="s">
        <v>1146</v>
      </c>
      <c r="C694" s="134">
        <v>25</v>
      </c>
      <c r="D694" s="134">
        <v>21</v>
      </c>
      <c r="E694" s="134">
        <v>17</v>
      </c>
      <c r="F694" s="134">
        <v>19</v>
      </c>
      <c r="G694" s="135">
        <v>16</v>
      </c>
      <c r="H694" s="171">
        <f>IFERROR((Table20[[#This Row],[_202320]]-Table20[[#This Row],[_201920]])/Table20[[#This Row],[_201920]]*1,"")</f>
        <v>-0.36</v>
      </c>
    </row>
    <row r="695" spans="1:8" ht="28.5">
      <c r="A695" s="132">
        <v>141802</v>
      </c>
      <c r="B695" s="134" t="s">
        <v>1147</v>
      </c>
      <c r="C695" s="134">
        <v>2</v>
      </c>
      <c r="D695" s="134">
        <v>3</v>
      </c>
      <c r="E695" s="134">
        <v>2</v>
      </c>
      <c r="F695" s="134">
        <v>3</v>
      </c>
      <c r="G695" s="135">
        <v>5</v>
      </c>
      <c r="H695" s="171">
        <f>IFERROR((Table20[[#This Row],[_202320]]-Table20[[#This Row],[_201920]])/Table20[[#This Row],[_201920]]*1,"")</f>
        <v>1.5</v>
      </c>
    </row>
    <row r="696" spans="1:8" ht="28.5">
      <c r="A696" s="132">
        <v>141802</v>
      </c>
      <c r="B696" s="134" t="s">
        <v>1148</v>
      </c>
      <c r="C696" s="134">
        <v>21</v>
      </c>
      <c r="D696" s="134">
        <v>24</v>
      </c>
      <c r="E696" s="134">
        <v>11</v>
      </c>
      <c r="F696" s="134">
        <v>25</v>
      </c>
      <c r="G696" s="135">
        <v>9</v>
      </c>
      <c r="H696" s="171">
        <f>IFERROR((Table20[[#This Row],[_202320]]-Table20[[#This Row],[_201920]])/Table20[[#This Row],[_201920]]*1,"")</f>
        <v>-0.5714285714285714</v>
      </c>
    </row>
    <row r="697" spans="1:8" ht="28.5">
      <c r="A697" s="132">
        <v>141802</v>
      </c>
      <c r="B697" s="134" t="s">
        <v>1149</v>
      </c>
      <c r="C697" s="134">
        <v>112</v>
      </c>
      <c r="D697" s="134">
        <v>108</v>
      </c>
      <c r="E697" s="134">
        <v>91</v>
      </c>
      <c r="F697" s="134">
        <v>97</v>
      </c>
      <c r="G697" s="135">
        <v>104</v>
      </c>
      <c r="H697" s="171">
        <f>IFERROR((Table20[[#This Row],[_202320]]-Table20[[#This Row],[_201920]])/Table20[[#This Row],[_201920]]*1,"")</f>
        <v>-7.1428571428571425E-2</v>
      </c>
    </row>
    <row r="698" spans="1:8" ht="28.5">
      <c r="A698" s="132">
        <v>141802</v>
      </c>
      <c r="B698" s="134" t="s">
        <v>1150</v>
      </c>
      <c r="C698" s="134">
        <v>135</v>
      </c>
      <c r="D698" s="134">
        <v>135</v>
      </c>
      <c r="E698" s="134">
        <v>104</v>
      </c>
      <c r="F698" s="134">
        <v>125</v>
      </c>
      <c r="G698" s="135">
        <v>118</v>
      </c>
      <c r="H698" s="171">
        <f>IFERROR((Table20[[#This Row],[_202320]]-Table20[[#This Row],[_201920]])/Table20[[#This Row],[_201920]]*1,"")</f>
        <v>-0.12592592592592591</v>
      </c>
    </row>
    <row r="699" spans="1:8">
      <c r="A699" s="132">
        <v>141802</v>
      </c>
      <c r="B699" s="134" t="s">
        <v>1151</v>
      </c>
      <c r="C699" s="134">
        <v>16</v>
      </c>
      <c r="D699" s="134">
        <v>13</v>
      </c>
      <c r="E699" s="134">
        <v>14</v>
      </c>
      <c r="F699" s="134">
        <v>13</v>
      </c>
      <c r="G699" s="135">
        <v>12</v>
      </c>
      <c r="H699" s="171">
        <f>IFERROR((Table20[[#This Row],[_202320]]-Table20[[#This Row],[_201920]])/Table20[[#This Row],[_201920]]*1,"")</f>
        <v>-0.25</v>
      </c>
    </row>
    <row r="700" spans="1:8" ht="28.5">
      <c r="A700" s="132">
        <v>141802</v>
      </c>
      <c r="B700" s="134" t="s">
        <v>1152</v>
      </c>
      <c r="C700" s="134">
        <v>14</v>
      </c>
      <c r="D700" s="134">
        <v>17</v>
      </c>
      <c r="E700" s="134">
        <v>11</v>
      </c>
      <c r="F700" s="134">
        <v>19</v>
      </c>
      <c r="G700" s="135">
        <v>10</v>
      </c>
      <c r="H700" s="171">
        <f>IFERROR((Table20[[#This Row],[_202320]]-Table20[[#This Row],[_201920]])/Table20[[#This Row],[_201920]]*1,"")</f>
        <v>-0.2857142857142857</v>
      </c>
    </row>
    <row r="701" spans="1:8" ht="28.5">
      <c r="A701" s="132">
        <v>141802</v>
      </c>
      <c r="B701" s="134" t="s">
        <v>1153</v>
      </c>
      <c r="C701" s="134">
        <v>1</v>
      </c>
      <c r="D701" s="134">
        <v>2</v>
      </c>
      <c r="E701" s="134">
        <v>2</v>
      </c>
      <c r="F701" s="134">
        <v>2</v>
      </c>
      <c r="G701" s="135">
        <v>4</v>
      </c>
      <c r="H701" s="171">
        <f>IFERROR((Table20[[#This Row],[_202320]]-Table20[[#This Row],[_201920]])/Table20[[#This Row],[_201920]]*1,"")</f>
        <v>3</v>
      </c>
    </row>
    <row r="702" spans="1:8" ht="28.5">
      <c r="A702" s="132">
        <v>141802</v>
      </c>
      <c r="B702" s="134" t="s">
        <v>1154</v>
      </c>
      <c r="C702" s="134">
        <v>13</v>
      </c>
      <c r="D702" s="134">
        <v>15</v>
      </c>
      <c r="E702" s="134">
        <v>9</v>
      </c>
      <c r="F702" s="134">
        <v>17</v>
      </c>
      <c r="G702" s="135">
        <v>7</v>
      </c>
      <c r="H702" s="171">
        <f>IFERROR((Table20[[#This Row],[_202320]]-Table20[[#This Row],[_201920]])/Table20[[#This Row],[_201920]]*1,"")</f>
        <v>-0.46153846153846156</v>
      </c>
    </row>
    <row r="703" spans="1:8" ht="28.5">
      <c r="A703" s="132">
        <v>141802</v>
      </c>
      <c r="B703" s="134" t="s">
        <v>1155</v>
      </c>
      <c r="C703" s="134">
        <v>70</v>
      </c>
      <c r="D703" s="134">
        <v>69</v>
      </c>
      <c r="E703" s="134">
        <v>75</v>
      </c>
      <c r="F703" s="134">
        <v>67</v>
      </c>
      <c r="G703" s="135">
        <v>78</v>
      </c>
      <c r="H703" s="171">
        <f>IFERROR((Table20[[#This Row],[_202320]]-Table20[[#This Row],[_201920]])/Table20[[#This Row],[_201920]]*1,"")</f>
        <v>0.11428571428571428</v>
      </c>
    </row>
    <row r="704" spans="1:8">
      <c r="A704" s="132">
        <v>141839</v>
      </c>
      <c r="B704" s="134" t="s">
        <v>1161</v>
      </c>
      <c r="C704" s="134">
        <v>591</v>
      </c>
      <c r="D704" s="134">
        <v>473</v>
      </c>
      <c r="E704" s="134">
        <v>492</v>
      </c>
      <c r="F704" s="134">
        <v>381</v>
      </c>
      <c r="G704" s="135">
        <v>280</v>
      </c>
      <c r="H704" s="171">
        <f>IFERROR((Table20[[#This Row],[_202320]]-Table20[[#This Row],[_201920]])/Table20[[#This Row],[_201920]]*1,"")</f>
        <v>-0.52622673434856171</v>
      </c>
    </row>
    <row r="705" spans="1:8">
      <c r="A705" s="132">
        <v>141839</v>
      </c>
      <c r="B705" s="134" t="s">
        <v>1131</v>
      </c>
      <c r="C705" s="134">
        <v>2</v>
      </c>
      <c r="D705" s="134">
        <v>1</v>
      </c>
      <c r="E705" s="134">
        <v>1</v>
      </c>
      <c r="F705" s="134">
        <v>1</v>
      </c>
      <c r="G705" s="135">
        <v>0</v>
      </c>
      <c r="H705" s="171">
        <f>IFERROR((Table20[[#This Row],[_202320]]-Table20[[#This Row],[_201920]])/Table20[[#This Row],[_201920]]*1,"")</f>
        <v>-1</v>
      </c>
    </row>
    <row r="706" spans="1:8">
      <c r="A706" s="132">
        <v>141839</v>
      </c>
      <c r="B706" s="134" t="s">
        <v>1132</v>
      </c>
      <c r="C706" s="134">
        <v>589</v>
      </c>
      <c r="D706" s="134">
        <v>472</v>
      </c>
      <c r="E706" s="134">
        <v>491</v>
      </c>
      <c r="F706" s="134">
        <v>380</v>
      </c>
      <c r="G706" s="135">
        <v>280</v>
      </c>
      <c r="H706" s="171">
        <f>IFERROR((Table20[[#This Row],[_202320]]-Table20[[#This Row],[_201920]])/Table20[[#This Row],[_201920]]*1,"")</f>
        <v>-0.52461799660441422</v>
      </c>
    </row>
    <row r="707" spans="1:8" ht="28.5">
      <c r="A707" s="132">
        <v>141839</v>
      </c>
      <c r="B707" s="134" t="s">
        <v>1133</v>
      </c>
      <c r="C707" s="134">
        <v>1</v>
      </c>
      <c r="D707" s="134">
        <v>0</v>
      </c>
      <c r="E707" s="134">
        <v>2</v>
      </c>
      <c r="F707" s="134">
        <v>1</v>
      </c>
      <c r="G707" s="135">
        <v>3</v>
      </c>
      <c r="H707" s="171">
        <f>IFERROR((Table20[[#This Row],[_202320]]-Table20[[#This Row],[_201920]])/Table20[[#This Row],[_201920]]*1,"")</f>
        <v>2</v>
      </c>
    </row>
    <row r="708" spans="1:8" ht="28.5">
      <c r="A708" s="132">
        <v>141839</v>
      </c>
      <c r="B708" s="134" t="s">
        <v>1162</v>
      </c>
      <c r="C708" s="134">
        <v>16</v>
      </c>
      <c r="D708" s="134">
        <v>18</v>
      </c>
      <c r="E708" s="134">
        <v>27</v>
      </c>
      <c r="F708" s="134">
        <v>32</v>
      </c>
      <c r="G708" s="135">
        <v>25</v>
      </c>
      <c r="H708" s="171">
        <f>IFERROR((Table20[[#This Row],[_202320]]-Table20[[#This Row],[_201920]])/Table20[[#This Row],[_201920]]*1,"")</f>
        <v>0.5625</v>
      </c>
    </row>
    <row r="709" spans="1:8" ht="28.5">
      <c r="A709" s="132">
        <v>141839</v>
      </c>
      <c r="B709" s="134" t="s">
        <v>1163</v>
      </c>
      <c r="C709" s="134">
        <v>0</v>
      </c>
      <c r="D709" s="134">
        <v>0</v>
      </c>
      <c r="E709" s="134">
        <v>0</v>
      </c>
      <c r="F709" s="134">
        <v>0</v>
      </c>
      <c r="G709" s="135">
        <v>1</v>
      </c>
      <c r="H709" s="171" t="str">
        <f>IFERROR((Table20[[#This Row],[_202320]]-Table20[[#This Row],[_201920]])/Table20[[#This Row],[_201920]]*1,"")</f>
        <v/>
      </c>
    </row>
    <row r="710" spans="1:8">
      <c r="A710" s="132">
        <v>141839</v>
      </c>
      <c r="B710" s="134" t="s">
        <v>1136</v>
      </c>
      <c r="C710" s="134">
        <v>17</v>
      </c>
      <c r="D710" s="134">
        <v>18</v>
      </c>
      <c r="E710" s="134">
        <v>29</v>
      </c>
      <c r="F710" s="134">
        <v>33</v>
      </c>
      <c r="G710" s="135">
        <v>29</v>
      </c>
      <c r="H710" s="171">
        <f>IFERROR((Table20[[#This Row],[_202320]]-Table20[[#This Row],[_201920]])/Table20[[#This Row],[_201920]]*1,"")</f>
        <v>0.70588235294117652</v>
      </c>
    </row>
    <row r="711" spans="1:8">
      <c r="A711" s="132">
        <v>141839</v>
      </c>
      <c r="B711" s="134" t="s">
        <v>1137</v>
      </c>
      <c r="C711" s="134">
        <v>3</v>
      </c>
      <c r="D711" s="134">
        <v>4</v>
      </c>
      <c r="E711" s="134">
        <v>6</v>
      </c>
      <c r="F711" s="134">
        <v>9</v>
      </c>
      <c r="G711" s="135">
        <v>10</v>
      </c>
      <c r="H711" s="171">
        <f>IFERROR((Table20[[#This Row],[_202320]]-Table20[[#This Row],[_201920]])/Table20[[#This Row],[_201920]]*1,"")</f>
        <v>2.3333333333333335</v>
      </c>
    </row>
    <row r="712" spans="1:8" ht="28.5">
      <c r="A712" s="132">
        <v>141839</v>
      </c>
      <c r="B712" s="134" t="s">
        <v>1138</v>
      </c>
      <c r="C712" s="134">
        <v>0</v>
      </c>
      <c r="D712" s="134">
        <v>0</v>
      </c>
      <c r="E712" s="134">
        <v>2</v>
      </c>
      <c r="F712" s="134">
        <v>3</v>
      </c>
      <c r="G712" s="135">
        <v>3</v>
      </c>
      <c r="H712" s="171" t="str">
        <f>IFERROR((Table20[[#This Row],[_202320]]-Table20[[#This Row],[_201920]])/Table20[[#This Row],[_201920]]*1,"")</f>
        <v/>
      </c>
    </row>
    <row r="713" spans="1:8" ht="28.5">
      <c r="A713" s="132">
        <v>141839</v>
      </c>
      <c r="B713" s="134" t="s">
        <v>1164</v>
      </c>
      <c r="C713" s="134">
        <v>37</v>
      </c>
      <c r="D713" s="134">
        <v>34</v>
      </c>
      <c r="E713" s="134">
        <v>52</v>
      </c>
      <c r="F713" s="134">
        <v>46</v>
      </c>
      <c r="G713" s="135">
        <v>36</v>
      </c>
      <c r="H713" s="171">
        <f>IFERROR((Table20[[#This Row],[_202320]]-Table20[[#This Row],[_201920]])/Table20[[#This Row],[_201920]]*1,"")</f>
        <v>-2.7027027027027029E-2</v>
      </c>
    </row>
    <row r="714" spans="1:8" ht="28.5">
      <c r="A714" s="132">
        <v>141839</v>
      </c>
      <c r="B714" s="134" t="s">
        <v>1165</v>
      </c>
      <c r="C714" s="134">
        <v>0</v>
      </c>
      <c r="D714" s="134">
        <v>1</v>
      </c>
      <c r="E714" s="134">
        <v>2</v>
      </c>
      <c r="F714" s="134">
        <v>0</v>
      </c>
      <c r="G714" s="135">
        <v>3</v>
      </c>
      <c r="H714" s="171" t="str">
        <f>IFERROR((Table20[[#This Row],[_202320]]-Table20[[#This Row],[_201920]])/Table20[[#This Row],[_201920]]*1,"")</f>
        <v/>
      </c>
    </row>
    <row r="715" spans="1:8">
      <c r="A715" s="132">
        <v>141839</v>
      </c>
      <c r="B715" s="134" t="s">
        <v>1141</v>
      </c>
      <c r="C715" s="134">
        <v>37</v>
      </c>
      <c r="D715" s="134">
        <v>35</v>
      </c>
      <c r="E715" s="134">
        <v>56</v>
      </c>
      <c r="F715" s="134">
        <v>49</v>
      </c>
      <c r="G715" s="135">
        <v>42</v>
      </c>
      <c r="H715" s="171">
        <f>IFERROR((Table20[[#This Row],[_202320]]-Table20[[#This Row],[_201920]])/Table20[[#This Row],[_201920]]*1,"")</f>
        <v>0.13513513513513514</v>
      </c>
    </row>
    <row r="716" spans="1:8">
      <c r="A716" s="132">
        <v>141839</v>
      </c>
      <c r="B716" s="134" t="s">
        <v>1142</v>
      </c>
      <c r="C716" s="134">
        <v>6</v>
      </c>
      <c r="D716" s="134">
        <v>7</v>
      </c>
      <c r="E716" s="134">
        <v>11</v>
      </c>
      <c r="F716" s="134">
        <v>13</v>
      </c>
      <c r="G716" s="135">
        <v>15</v>
      </c>
      <c r="H716" s="171">
        <f>IFERROR((Table20[[#This Row],[_202320]]-Table20[[#This Row],[_201920]])/Table20[[#This Row],[_201920]]*1,"")</f>
        <v>1.5</v>
      </c>
    </row>
    <row r="717" spans="1:8" ht="28.5">
      <c r="A717" s="132">
        <v>141839</v>
      </c>
      <c r="B717" s="134" t="s">
        <v>1143</v>
      </c>
      <c r="C717" s="134">
        <v>0</v>
      </c>
      <c r="D717" s="134">
        <v>2</v>
      </c>
      <c r="E717" s="134">
        <v>2</v>
      </c>
      <c r="F717" s="134">
        <v>2</v>
      </c>
      <c r="G717" s="135">
        <v>2</v>
      </c>
      <c r="H717" s="171" t="str">
        <f>IFERROR((Table20[[#This Row],[_202320]]-Table20[[#This Row],[_201920]])/Table20[[#This Row],[_201920]]*1,"")</f>
        <v/>
      </c>
    </row>
    <row r="718" spans="1:8" ht="28.5">
      <c r="A718" s="132">
        <v>141839</v>
      </c>
      <c r="B718" s="134" t="s">
        <v>1166</v>
      </c>
      <c r="C718" s="134">
        <v>47</v>
      </c>
      <c r="D718" s="134">
        <v>40</v>
      </c>
      <c r="E718" s="134">
        <v>54</v>
      </c>
      <c r="F718" s="134">
        <v>53</v>
      </c>
      <c r="G718" s="135">
        <v>39</v>
      </c>
      <c r="H718" s="171">
        <f>IFERROR((Table20[[#This Row],[_202320]]-Table20[[#This Row],[_201920]])/Table20[[#This Row],[_201920]]*1,"")</f>
        <v>-0.1702127659574468</v>
      </c>
    </row>
    <row r="719" spans="1:8" ht="28.5">
      <c r="A719" s="132">
        <v>141839</v>
      </c>
      <c r="B719" s="134" t="s">
        <v>1167</v>
      </c>
      <c r="C719" s="134">
        <v>1</v>
      </c>
      <c r="D719" s="134">
        <v>2</v>
      </c>
      <c r="E719" s="134">
        <v>3</v>
      </c>
      <c r="F719" s="134">
        <v>1</v>
      </c>
      <c r="G719" s="135">
        <v>4</v>
      </c>
      <c r="H719" s="171">
        <f>IFERROR((Table20[[#This Row],[_202320]]-Table20[[#This Row],[_201920]])/Table20[[#This Row],[_201920]]*1,"")</f>
        <v>3</v>
      </c>
    </row>
    <row r="720" spans="1:8">
      <c r="A720" s="132">
        <v>141839</v>
      </c>
      <c r="B720" s="134" t="s">
        <v>1146</v>
      </c>
      <c r="C720" s="134">
        <v>48</v>
      </c>
      <c r="D720" s="134">
        <v>44</v>
      </c>
      <c r="E720" s="134">
        <v>59</v>
      </c>
      <c r="F720" s="134">
        <v>56</v>
      </c>
      <c r="G720" s="135">
        <v>45</v>
      </c>
      <c r="H720" s="171">
        <f>IFERROR((Table20[[#This Row],[_202320]]-Table20[[#This Row],[_201920]])/Table20[[#This Row],[_201920]]*1,"")</f>
        <v>-6.25E-2</v>
      </c>
    </row>
    <row r="721" spans="1:8" ht="28.5">
      <c r="A721" s="132">
        <v>141839</v>
      </c>
      <c r="B721" s="134" t="s">
        <v>1147</v>
      </c>
      <c r="C721" s="134">
        <v>7</v>
      </c>
      <c r="D721" s="134">
        <v>11</v>
      </c>
      <c r="E721" s="134">
        <v>4</v>
      </c>
      <c r="F721" s="134">
        <v>5</v>
      </c>
      <c r="G721" s="135">
        <v>8</v>
      </c>
      <c r="H721" s="171">
        <f>IFERROR((Table20[[#This Row],[_202320]]-Table20[[#This Row],[_201920]])/Table20[[#This Row],[_201920]]*1,"")</f>
        <v>0.14285714285714285</v>
      </c>
    </row>
    <row r="722" spans="1:8" ht="28.5">
      <c r="A722" s="132">
        <v>141839</v>
      </c>
      <c r="B722" s="134" t="s">
        <v>1148</v>
      </c>
      <c r="C722" s="134">
        <v>86</v>
      </c>
      <c r="D722" s="134">
        <v>50</v>
      </c>
      <c r="E722" s="134">
        <v>22</v>
      </c>
      <c r="F722" s="134">
        <v>42</v>
      </c>
      <c r="G722" s="135">
        <v>10</v>
      </c>
      <c r="H722" s="171">
        <f>IFERROR((Table20[[#This Row],[_202320]]-Table20[[#This Row],[_201920]])/Table20[[#This Row],[_201920]]*1,"")</f>
        <v>-0.88372093023255816</v>
      </c>
    </row>
    <row r="723" spans="1:8" ht="28.5">
      <c r="A723" s="132">
        <v>141839</v>
      </c>
      <c r="B723" s="134" t="s">
        <v>1149</v>
      </c>
      <c r="C723" s="134">
        <v>448</v>
      </c>
      <c r="D723" s="134">
        <v>367</v>
      </c>
      <c r="E723" s="134">
        <v>406</v>
      </c>
      <c r="F723" s="134">
        <v>277</v>
      </c>
      <c r="G723" s="135">
        <v>217</v>
      </c>
      <c r="H723" s="171">
        <f>IFERROR((Table20[[#This Row],[_202320]]-Table20[[#This Row],[_201920]])/Table20[[#This Row],[_201920]]*1,"")</f>
        <v>-0.515625</v>
      </c>
    </row>
    <row r="724" spans="1:8" ht="28.5">
      <c r="A724" s="132">
        <v>141839</v>
      </c>
      <c r="B724" s="134" t="s">
        <v>1150</v>
      </c>
      <c r="C724" s="134">
        <v>541</v>
      </c>
      <c r="D724" s="134">
        <v>428</v>
      </c>
      <c r="E724" s="134">
        <v>432</v>
      </c>
      <c r="F724" s="134">
        <v>324</v>
      </c>
      <c r="G724" s="135">
        <v>235</v>
      </c>
      <c r="H724" s="171">
        <f>IFERROR((Table20[[#This Row],[_202320]]-Table20[[#This Row],[_201920]])/Table20[[#This Row],[_201920]]*1,"")</f>
        <v>-0.56561922365988915</v>
      </c>
    </row>
    <row r="725" spans="1:8">
      <c r="A725" s="132">
        <v>141839</v>
      </c>
      <c r="B725" s="134" t="s">
        <v>1151</v>
      </c>
      <c r="C725" s="134">
        <v>8</v>
      </c>
      <c r="D725" s="134">
        <v>9</v>
      </c>
      <c r="E725" s="134">
        <v>12</v>
      </c>
      <c r="F725" s="134">
        <v>15</v>
      </c>
      <c r="G725" s="135">
        <v>16</v>
      </c>
      <c r="H725" s="171">
        <f>IFERROR((Table20[[#This Row],[_202320]]-Table20[[#This Row],[_201920]])/Table20[[#This Row],[_201920]]*1,"")</f>
        <v>1</v>
      </c>
    </row>
    <row r="726" spans="1:8" ht="28.5">
      <c r="A726" s="132">
        <v>141839</v>
      </c>
      <c r="B726" s="134" t="s">
        <v>1152</v>
      </c>
      <c r="C726" s="134">
        <v>16</v>
      </c>
      <c r="D726" s="134">
        <v>13</v>
      </c>
      <c r="E726" s="134">
        <v>5</v>
      </c>
      <c r="F726" s="134">
        <v>12</v>
      </c>
      <c r="G726" s="135">
        <v>6</v>
      </c>
      <c r="H726" s="171">
        <f>IFERROR((Table20[[#This Row],[_202320]]-Table20[[#This Row],[_201920]])/Table20[[#This Row],[_201920]]*1,"")</f>
        <v>-0.625</v>
      </c>
    </row>
    <row r="727" spans="1:8" ht="28.5">
      <c r="A727" s="132">
        <v>141839</v>
      </c>
      <c r="B727" s="134" t="s">
        <v>1153</v>
      </c>
      <c r="C727" s="134">
        <v>1</v>
      </c>
      <c r="D727" s="134">
        <v>2</v>
      </c>
      <c r="E727" s="134">
        <v>1</v>
      </c>
      <c r="F727" s="134">
        <v>1</v>
      </c>
      <c r="G727" s="135">
        <v>3</v>
      </c>
      <c r="H727" s="171">
        <f>IFERROR((Table20[[#This Row],[_202320]]-Table20[[#This Row],[_201920]])/Table20[[#This Row],[_201920]]*1,"")</f>
        <v>2</v>
      </c>
    </row>
    <row r="728" spans="1:8" ht="28.5">
      <c r="A728" s="132">
        <v>141839</v>
      </c>
      <c r="B728" s="134" t="s">
        <v>1154</v>
      </c>
      <c r="C728" s="134">
        <v>15</v>
      </c>
      <c r="D728" s="134">
        <v>11</v>
      </c>
      <c r="E728" s="134">
        <v>4</v>
      </c>
      <c r="F728" s="134">
        <v>11</v>
      </c>
      <c r="G728" s="135">
        <v>4</v>
      </c>
      <c r="H728" s="171">
        <f>IFERROR((Table20[[#This Row],[_202320]]-Table20[[#This Row],[_201920]])/Table20[[#This Row],[_201920]]*1,"")</f>
        <v>-0.73333333333333328</v>
      </c>
    </row>
    <row r="729" spans="1:8" ht="28.5">
      <c r="A729" s="132">
        <v>141839</v>
      </c>
      <c r="B729" s="134" t="s">
        <v>1155</v>
      </c>
      <c r="C729" s="134">
        <v>76</v>
      </c>
      <c r="D729" s="134">
        <v>78</v>
      </c>
      <c r="E729" s="134">
        <v>83</v>
      </c>
      <c r="F729" s="134">
        <v>73</v>
      </c>
      <c r="G729" s="135">
        <v>78</v>
      </c>
      <c r="H729" s="171">
        <f>IFERROR((Table20[[#This Row],[_202320]]-Table20[[#This Row],[_201920]])/Table20[[#This Row],[_201920]]*1,"")</f>
        <v>2.6315789473684209E-2</v>
      </c>
    </row>
    <row r="730" spans="1:8">
      <c r="A730" s="132">
        <v>141990</v>
      </c>
      <c r="B730" s="134" t="s">
        <v>1161</v>
      </c>
      <c r="C730" s="134">
        <v>252</v>
      </c>
      <c r="D730" s="134">
        <v>227</v>
      </c>
      <c r="E730" s="134">
        <v>195</v>
      </c>
      <c r="F730" s="134">
        <v>161</v>
      </c>
      <c r="G730" s="135">
        <v>138</v>
      </c>
      <c r="H730" s="171">
        <f>IFERROR((Table20[[#This Row],[_202320]]-Table20[[#This Row],[_201920]])/Table20[[#This Row],[_201920]]*1,"")</f>
        <v>-0.45238095238095238</v>
      </c>
    </row>
    <row r="731" spans="1:8">
      <c r="A731" s="132">
        <v>141990</v>
      </c>
      <c r="B731" s="134" t="s">
        <v>1131</v>
      </c>
      <c r="C731" s="134">
        <v>1</v>
      </c>
      <c r="D731" s="134">
        <v>0</v>
      </c>
      <c r="E731" s="134">
        <v>0</v>
      </c>
      <c r="F731" s="134">
        <v>0</v>
      </c>
      <c r="G731" s="135">
        <v>0</v>
      </c>
      <c r="H731" s="171">
        <f>IFERROR((Table20[[#This Row],[_202320]]-Table20[[#This Row],[_201920]])/Table20[[#This Row],[_201920]]*1,"")</f>
        <v>-1</v>
      </c>
    </row>
    <row r="732" spans="1:8">
      <c r="A732" s="132">
        <v>141990</v>
      </c>
      <c r="B732" s="134" t="s">
        <v>1132</v>
      </c>
      <c r="C732" s="134">
        <v>251</v>
      </c>
      <c r="D732" s="134">
        <v>227</v>
      </c>
      <c r="E732" s="134">
        <v>195</v>
      </c>
      <c r="F732" s="134">
        <v>161</v>
      </c>
      <c r="G732" s="135">
        <v>138</v>
      </c>
      <c r="H732" s="171">
        <f>IFERROR((Table20[[#This Row],[_202320]]-Table20[[#This Row],[_201920]])/Table20[[#This Row],[_201920]]*1,"")</f>
        <v>-0.45019920318725098</v>
      </c>
    </row>
    <row r="733" spans="1:8" ht="28.5">
      <c r="A733" s="132">
        <v>141990</v>
      </c>
      <c r="B733" s="134" t="s">
        <v>1133</v>
      </c>
      <c r="C733" s="134">
        <v>0</v>
      </c>
      <c r="D733" s="134">
        <v>0</v>
      </c>
      <c r="E733" s="134">
        <v>0</v>
      </c>
      <c r="F733" s="134">
        <v>1</v>
      </c>
      <c r="G733" s="135">
        <v>2</v>
      </c>
      <c r="H733" s="171" t="str">
        <f>IFERROR((Table20[[#This Row],[_202320]]-Table20[[#This Row],[_201920]])/Table20[[#This Row],[_201920]]*1,"")</f>
        <v/>
      </c>
    </row>
    <row r="734" spans="1:8" ht="28.5">
      <c r="A734" s="132">
        <v>141990</v>
      </c>
      <c r="B734" s="134" t="s">
        <v>1162</v>
      </c>
      <c r="C734" s="134">
        <v>14</v>
      </c>
      <c r="D734" s="134">
        <v>7</v>
      </c>
      <c r="E734" s="134">
        <v>12</v>
      </c>
      <c r="F734" s="134">
        <v>11</v>
      </c>
      <c r="G734" s="135">
        <v>12</v>
      </c>
      <c r="H734" s="171">
        <f>IFERROR((Table20[[#This Row],[_202320]]-Table20[[#This Row],[_201920]])/Table20[[#This Row],[_201920]]*1,"")</f>
        <v>-0.14285714285714285</v>
      </c>
    </row>
    <row r="735" spans="1:8" ht="28.5">
      <c r="A735" s="132">
        <v>141990</v>
      </c>
      <c r="B735" s="134" t="s">
        <v>1163</v>
      </c>
      <c r="C735" s="134" t="s">
        <v>129</v>
      </c>
      <c r="D735" s="134" t="s">
        <v>129</v>
      </c>
      <c r="E735" s="134" t="s">
        <v>129</v>
      </c>
      <c r="F735" s="134" t="s">
        <v>129</v>
      </c>
      <c r="G735" s="135" t="s">
        <v>129</v>
      </c>
      <c r="H735" s="171" t="str">
        <f>IFERROR((Table20[[#This Row],[_202320]]-Table20[[#This Row],[_201920]])/Table20[[#This Row],[_201920]]*1,"")</f>
        <v/>
      </c>
    </row>
    <row r="736" spans="1:8">
      <c r="A736" s="132">
        <v>141990</v>
      </c>
      <c r="B736" s="134" t="s">
        <v>1136</v>
      </c>
      <c r="C736" s="134">
        <v>14</v>
      </c>
      <c r="D736" s="134">
        <v>7</v>
      </c>
      <c r="E736" s="134">
        <v>12</v>
      </c>
      <c r="F736" s="134">
        <v>12</v>
      </c>
      <c r="G736" s="135">
        <v>14</v>
      </c>
      <c r="H736" s="171">
        <f>IFERROR((Table20[[#This Row],[_202320]]-Table20[[#This Row],[_201920]])/Table20[[#This Row],[_201920]]*1,"")</f>
        <v>0</v>
      </c>
    </row>
    <row r="737" spans="1:8">
      <c r="A737" s="132">
        <v>141990</v>
      </c>
      <c r="B737" s="134" t="s">
        <v>1137</v>
      </c>
      <c r="C737" s="134">
        <v>6</v>
      </c>
      <c r="D737" s="134">
        <v>3</v>
      </c>
      <c r="E737" s="134">
        <v>6</v>
      </c>
      <c r="F737" s="134">
        <v>7</v>
      </c>
      <c r="G737" s="135">
        <v>10</v>
      </c>
      <c r="H737" s="171">
        <f>IFERROR((Table20[[#This Row],[_202320]]-Table20[[#This Row],[_201920]])/Table20[[#This Row],[_201920]]*1,"")</f>
        <v>0.66666666666666663</v>
      </c>
    </row>
    <row r="738" spans="1:8" ht="28.5">
      <c r="A738" s="132">
        <v>141990</v>
      </c>
      <c r="B738" s="134" t="s">
        <v>1138</v>
      </c>
      <c r="C738" s="134">
        <v>0</v>
      </c>
      <c r="D738" s="134">
        <v>1</v>
      </c>
      <c r="E738" s="134">
        <v>0</v>
      </c>
      <c r="F738" s="134">
        <v>1</v>
      </c>
      <c r="G738" s="135">
        <v>2</v>
      </c>
      <c r="H738" s="171" t="str">
        <f>IFERROR((Table20[[#This Row],[_202320]]-Table20[[#This Row],[_201920]])/Table20[[#This Row],[_201920]]*1,"")</f>
        <v/>
      </c>
    </row>
    <row r="739" spans="1:8" ht="28.5">
      <c r="A739" s="132">
        <v>141990</v>
      </c>
      <c r="B739" s="134" t="s">
        <v>1164</v>
      </c>
      <c r="C739" s="134">
        <v>22</v>
      </c>
      <c r="D739" s="134">
        <v>11</v>
      </c>
      <c r="E739" s="134">
        <v>19</v>
      </c>
      <c r="F739" s="134">
        <v>16</v>
      </c>
      <c r="G739" s="135">
        <v>17</v>
      </c>
      <c r="H739" s="171">
        <f>IFERROR((Table20[[#This Row],[_202320]]-Table20[[#This Row],[_201920]])/Table20[[#This Row],[_201920]]*1,"")</f>
        <v>-0.22727272727272727</v>
      </c>
    </row>
    <row r="740" spans="1:8" ht="28.5">
      <c r="A740" s="132">
        <v>141990</v>
      </c>
      <c r="B740" s="134" t="s">
        <v>1165</v>
      </c>
      <c r="C740" s="134" t="s">
        <v>129</v>
      </c>
      <c r="D740" s="134" t="s">
        <v>129</v>
      </c>
      <c r="E740" s="134" t="s">
        <v>129</v>
      </c>
      <c r="F740" s="134" t="s">
        <v>129</v>
      </c>
      <c r="G740" s="135" t="s">
        <v>129</v>
      </c>
      <c r="H740" s="171" t="str">
        <f>IFERROR((Table20[[#This Row],[_202320]]-Table20[[#This Row],[_201920]])/Table20[[#This Row],[_201920]]*1,"")</f>
        <v/>
      </c>
    </row>
    <row r="741" spans="1:8">
      <c r="A741" s="132">
        <v>141990</v>
      </c>
      <c r="B741" s="134" t="s">
        <v>1141</v>
      </c>
      <c r="C741" s="134">
        <v>22</v>
      </c>
      <c r="D741" s="134">
        <v>12</v>
      </c>
      <c r="E741" s="134">
        <v>19</v>
      </c>
      <c r="F741" s="134">
        <v>17</v>
      </c>
      <c r="G741" s="135">
        <v>19</v>
      </c>
      <c r="H741" s="171">
        <f>IFERROR((Table20[[#This Row],[_202320]]-Table20[[#This Row],[_201920]])/Table20[[#This Row],[_201920]]*1,"")</f>
        <v>-0.13636363636363635</v>
      </c>
    </row>
    <row r="742" spans="1:8">
      <c r="A742" s="132">
        <v>141990</v>
      </c>
      <c r="B742" s="134" t="s">
        <v>1142</v>
      </c>
      <c r="C742" s="134">
        <v>9</v>
      </c>
      <c r="D742" s="134">
        <v>5</v>
      </c>
      <c r="E742" s="134">
        <v>10</v>
      </c>
      <c r="F742" s="134">
        <v>11</v>
      </c>
      <c r="G742" s="135">
        <v>14</v>
      </c>
      <c r="H742" s="171">
        <f>IFERROR((Table20[[#This Row],[_202320]]-Table20[[#This Row],[_201920]])/Table20[[#This Row],[_201920]]*1,"")</f>
        <v>0.55555555555555558</v>
      </c>
    </row>
    <row r="743" spans="1:8" ht="28.5">
      <c r="A743" s="132">
        <v>141990</v>
      </c>
      <c r="B743" s="134" t="s">
        <v>1143</v>
      </c>
      <c r="C743" s="134">
        <v>0</v>
      </c>
      <c r="D743" s="134">
        <v>1</v>
      </c>
      <c r="E743" s="134">
        <v>0</v>
      </c>
      <c r="F743" s="134">
        <v>1</v>
      </c>
      <c r="G743" s="135">
        <v>2</v>
      </c>
      <c r="H743" s="171" t="str">
        <f>IFERROR((Table20[[#This Row],[_202320]]-Table20[[#This Row],[_201920]])/Table20[[#This Row],[_201920]]*1,"")</f>
        <v/>
      </c>
    </row>
    <row r="744" spans="1:8" ht="28.5">
      <c r="A744" s="132">
        <v>141990</v>
      </c>
      <c r="B744" s="134" t="s">
        <v>1166</v>
      </c>
      <c r="C744" s="134">
        <v>25</v>
      </c>
      <c r="D744" s="134">
        <v>13</v>
      </c>
      <c r="E744" s="134">
        <v>23</v>
      </c>
      <c r="F744" s="134">
        <v>18</v>
      </c>
      <c r="G744" s="135">
        <v>18</v>
      </c>
      <c r="H744" s="171">
        <f>IFERROR((Table20[[#This Row],[_202320]]-Table20[[#This Row],[_201920]])/Table20[[#This Row],[_201920]]*1,"")</f>
        <v>-0.28000000000000003</v>
      </c>
    </row>
    <row r="745" spans="1:8" ht="28.5">
      <c r="A745" s="132">
        <v>141990</v>
      </c>
      <c r="B745" s="134" t="s">
        <v>1167</v>
      </c>
      <c r="C745" s="134" t="s">
        <v>129</v>
      </c>
      <c r="D745" s="134" t="s">
        <v>129</v>
      </c>
      <c r="E745" s="134" t="s">
        <v>129</v>
      </c>
      <c r="F745" s="134" t="s">
        <v>129</v>
      </c>
      <c r="G745" s="135" t="s">
        <v>129</v>
      </c>
      <c r="H745" s="171" t="str">
        <f>IFERROR((Table20[[#This Row],[_202320]]-Table20[[#This Row],[_201920]])/Table20[[#This Row],[_201920]]*1,"")</f>
        <v/>
      </c>
    </row>
    <row r="746" spans="1:8">
      <c r="A746" s="132">
        <v>141990</v>
      </c>
      <c r="B746" s="134" t="s">
        <v>1146</v>
      </c>
      <c r="C746" s="134">
        <v>25</v>
      </c>
      <c r="D746" s="134">
        <v>14</v>
      </c>
      <c r="E746" s="134">
        <v>23</v>
      </c>
      <c r="F746" s="134">
        <v>19</v>
      </c>
      <c r="G746" s="135">
        <v>20</v>
      </c>
      <c r="H746" s="171">
        <f>IFERROR((Table20[[#This Row],[_202320]]-Table20[[#This Row],[_201920]])/Table20[[#This Row],[_201920]]*1,"")</f>
        <v>-0.2</v>
      </c>
    </row>
    <row r="747" spans="1:8" ht="28.5">
      <c r="A747" s="132">
        <v>141990</v>
      </c>
      <c r="B747" s="134" t="s">
        <v>1147</v>
      </c>
      <c r="C747" s="134">
        <v>5</v>
      </c>
      <c r="D747" s="134">
        <v>4</v>
      </c>
      <c r="E747" s="134">
        <v>5</v>
      </c>
      <c r="F747" s="134">
        <v>1</v>
      </c>
      <c r="G747" s="135">
        <v>1</v>
      </c>
      <c r="H747" s="171">
        <f>IFERROR((Table20[[#This Row],[_202320]]-Table20[[#This Row],[_201920]])/Table20[[#This Row],[_201920]]*1,"")</f>
        <v>-0.8</v>
      </c>
    </row>
    <row r="748" spans="1:8" ht="28.5">
      <c r="A748" s="132">
        <v>141990</v>
      </c>
      <c r="B748" s="134" t="s">
        <v>1148</v>
      </c>
      <c r="C748" s="134">
        <v>62</v>
      </c>
      <c r="D748" s="134">
        <v>75</v>
      </c>
      <c r="E748" s="134">
        <v>14</v>
      </c>
      <c r="F748" s="134">
        <v>44</v>
      </c>
      <c r="G748" s="135">
        <v>15</v>
      </c>
      <c r="H748" s="171">
        <f>IFERROR((Table20[[#This Row],[_202320]]-Table20[[#This Row],[_201920]])/Table20[[#This Row],[_201920]]*1,"")</f>
        <v>-0.75806451612903225</v>
      </c>
    </row>
    <row r="749" spans="1:8" ht="28.5">
      <c r="A749" s="132">
        <v>141990</v>
      </c>
      <c r="B749" s="134" t="s">
        <v>1149</v>
      </c>
      <c r="C749" s="134">
        <v>159</v>
      </c>
      <c r="D749" s="134">
        <v>134</v>
      </c>
      <c r="E749" s="134">
        <v>153</v>
      </c>
      <c r="F749" s="134">
        <v>97</v>
      </c>
      <c r="G749" s="135">
        <v>102</v>
      </c>
      <c r="H749" s="171">
        <f>IFERROR((Table20[[#This Row],[_202320]]-Table20[[#This Row],[_201920]])/Table20[[#This Row],[_201920]]*1,"")</f>
        <v>-0.35849056603773582</v>
      </c>
    </row>
    <row r="750" spans="1:8" ht="28.5">
      <c r="A750" s="132">
        <v>141990</v>
      </c>
      <c r="B750" s="134" t="s">
        <v>1150</v>
      </c>
      <c r="C750" s="134">
        <v>226</v>
      </c>
      <c r="D750" s="134">
        <v>213</v>
      </c>
      <c r="E750" s="134">
        <v>172</v>
      </c>
      <c r="F750" s="134">
        <v>142</v>
      </c>
      <c r="G750" s="135">
        <v>118</v>
      </c>
      <c r="H750" s="171">
        <f>IFERROR((Table20[[#This Row],[_202320]]-Table20[[#This Row],[_201920]])/Table20[[#This Row],[_201920]]*1,"")</f>
        <v>-0.47787610619469029</v>
      </c>
    </row>
    <row r="751" spans="1:8">
      <c r="A751" s="132">
        <v>141990</v>
      </c>
      <c r="B751" s="134" t="s">
        <v>1151</v>
      </c>
      <c r="C751" s="134">
        <v>10</v>
      </c>
      <c r="D751" s="134">
        <v>6</v>
      </c>
      <c r="E751" s="134">
        <v>12</v>
      </c>
      <c r="F751" s="134">
        <v>12</v>
      </c>
      <c r="G751" s="135">
        <v>14</v>
      </c>
      <c r="H751" s="171">
        <f>IFERROR((Table20[[#This Row],[_202320]]-Table20[[#This Row],[_201920]])/Table20[[#This Row],[_201920]]*1,"")</f>
        <v>0.4</v>
      </c>
    </row>
    <row r="752" spans="1:8" ht="28.5">
      <c r="A752" s="132">
        <v>141990</v>
      </c>
      <c r="B752" s="134" t="s">
        <v>1152</v>
      </c>
      <c r="C752" s="134">
        <v>27</v>
      </c>
      <c r="D752" s="134">
        <v>35</v>
      </c>
      <c r="E752" s="134">
        <v>10</v>
      </c>
      <c r="F752" s="134">
        <v>28</v>
      </c>
      <c r="G752" s="135">
        <v>12</v>
      </c>
      <c r="H752" s="171">
        <f>IFERROR((Table20[[#This Row],[_202320]]-Table20[[#This Row],[_201920]])/Table20[[#This Row],[_201920]]*1,"")</f>
        <v>-0.55555555555555558</v>
      </c>
    </row>
    <row r="753" spans="1:8" ht="28.5">
      <c r="A753" s="132">
        <v>141990</v>
      </c>
      <c r="B753" s="134" t="s">
        <v>1153</v>
      </c>
      <c r="C753" s="134">
        <v>2</v>
      </c>
      <c r="D753" s="134">
        <v>2</v>
      </c>
      <c r="E753" s="134">
        <v>3</v>
      </c>
      <c r="F753" s="134">
        <v>1</v>
      </c>
      <c r="G753" s="135">
        <v>1</v>
      </c>
      <c r="H753" s="171">
        <f>IFERROR((Table20[[#This Row],[_202320]]-Table20[[#This Row],[_201920]])/Table20[[#This Row],[_201920]]*1,"")</f>
        <v>-0.5</v>
      </c>
    </row>
    <row r="754" spans="1:8" ht="28.5">
      <c r="A754" s="132">
        <v>141990</v>
      </c>
      <c r="B754" s="134" t="s">
        <v>1154</v>
      </c>
      <c r="C754" s="134">
        <v>25</v>
      </c>
      <c r="D754" s="134">
        <v>33</v>
      </c>
      <c r="E754" s="134">
        <v>7</v>
      </c>
      <c r="F754" s="134">
        <v>27</v>
      </c>
      <c r="G754" s="135">
        <v>11</v>
      </c>
      <c r="H754" s="171">
        <f>IFERROR((Table20[[#This Row],[_202320]]-Table20[[#This Row],[_201920]])/Table20[[#This Row],[_201920]]*1,"")</f>
        <v>-0.56000000000000005</v>
      </c>
    </row>
    <row r="755" spans="1:8" ht="28.5">
      <c r="A755" s="132">
        <v>141990</v>
      </c>
      <c r="B755" s="134" t="s">
        <v>1155</v>
      </c>
      <c r="C755" s="134">
        <v>63</v>
      </c>
      <c r="D755" s="134">
        <v>59</v>
      </c>
      <c r="E755" s="134">
        <v>78</v>
      </c>
      <c r="F755" s="134">
        <v>60</v>
      </c>
      <c r="G755" s="135">
        <v>74</v>
      </c>
      <c r="H755" s="171">
        <f>IFERROR((Table20[[#This Row],[_202320]]-Table20[[#This Row],[_201920]])/Table20[[#This Row],[_201920]]*1,"")</f>
        <v>0.17460317460317459</v>
      </c>
    </row>
    <row r="756" spans="1:8">
      <c r="A756" s="132">
        <v>144944</v>
      </c>
      <c r="B756" s="134" t="s">
        <v>1161</v>
      </c>
      <c r="C756" s="134">
        <v>866</v>
      </c>
      <c r="D756" s="134">
        <v>932</v>
      </c>
      <c r="E756" s="134">
        <v>1043</v>
      </c>
      <c r="F756" s="134">
        <v>1006</v>
      </c>
      <c r="G756" s="135">
        <v>1017</v>
      </c>
      <c r="H756" s="171">
        <f>IFERROR((Table20[[#This Row],[_202320]]-Table20[[#This Row],[_201920]])/Table20[[#This Row],[_201920]]*1,"")</f>
        <v>0.17436489607390301</v>
      </c>
    </row>
    <row r="757" spans="1:8">
      <c r="A757" s="132">
        <v>144944</v>
      </c>
      <c r="B757" s="134" t="s">
        <v>1131</v>
      </c>
      <c r="C757" s="134">
        <v>0</v>
      </c>
      <c r="D757" s="134">
        <v>0</v>
      </c>
      <c r="E757" s="134">
        <v>0</v>
      </c>
      <c r="F757" s="134">
        <v>0</v>
      </c>
      <c r="G757" s="135">
        <v>0</v>
      </c>
      <c r="H757" s="171" t="str">
        <f>IFERROR((Table20[[#This Row],[_202320]]-Table20[[#This Row],[_201920]])/Table20[[#This Row],[_201920]]*1,"")</f>
        <v/>
      </c>
    </row>
    <row r="758" spans="1:8">
      <c r="A758" s="132">
        <v>144944</v>
      </c>
      <c r="B758" s="134" t="s">
        <v>1132</v>
      </c>
      <c r="C758" s="134">
        <v>866</v>
      </c>
      <c r="D758" s="134">
        <v>932</v>
      </c>
      <c r="E758" s="134">
        <v>1043</v>
      </c>
      <c r="F758" s="134">
        <v>1006</v>
      </c>
      <c r="G758" s="135">
        <v>1017</v>
      </c>
      <c r="H758" s="171">
        <f>IFERROR((Table20[[#This Row],[_202320]]-Table20[[#This Row],[_201920]])/Table20[[#This Row],[_201920]]*1,"")</f>
        <v>0.17436489607390301</v>
      </c>
    </row>
    <row r="759" spans="1:8" ht="28.5">
      <c r="A759" s="132">
        <v>144944</v>
      </c>
      <c r="B759" s="134" t="s">
        <v>1133</v>
      </c>
      <c r="C759" s="134">
        <v>97</v>
      </c>
      <c r="D759" s="134">
        <v>108</v>
      </c>
      <c r="E759" s="134">
        <v>112</v>
      </c>
      <c r="F759" s="134">
        <v>90</v>
      </c>
      <c r="G759" s="135">
        <v>114</v>
      </c>
      <c r="H759" s="171">
        <f>IFERROR((Table20[[#This Row],[_202320]]-Table20[[#This Row],[_201920]])/Table20[[#This Row],[_201920]]*1,"")</f>
        <v>0.17525773195876287</v>
      </c>
    </row>
    <row r="760" spans="1:8" ht="28.5">
      <c r="A760" s="132">
        <v>144944</v>
      </c>
      <c r="B760" s="134" t="s">
        <v>1162</v>
      </c>
      <c r="C760" s="134">
        <v>72</v>
      </c>
      <c r="D760" s="134">
        <v>77</v>
      </c>
      <c r="E760" s="134">
        <v>109</v>
      </c>
      <c r="F760" s="134">
        <v>82</v>
      </c>
      <c r="G760" s="135">
        <v>104</v>
      </c>
      <c r="H760" s="171">
        <f>IFERROR((Table20[[#This Row],[_202320]]-Table20[[#This Row],[_201920]])/Table20[[#This Row],[_201920]]*1,"")</f>
        <v>0.44444444444444442</v>
      </c>
    </row>
    <row r="761" spans="1:8" ht="28.5">
      <c r="A761" s="132">
        <v>144944</v>
      </c>
      <c r="B761" s="134" t="s">
        <v>1163</v>
      </c>
      <c r="C761" s="134" t="s">
        <v>129</v>
      </c>
      <c r="D761" s="134" t="s">
        <v>129</v>
      </c>
      <c r="E761" s="134" t="s">
        <v>129</v>
      </c>
      <c r="F761" s="134" t="s">
        <v>129</v>
      </c>
      <c r="G761" s="135" t="s">
        <v>129</v>
      </c>
      <c r="H761" s="171" t="str">
        <f>IFERROR((Table20[[#This Row],[_202320]]-Table20[[#This Row],[_201920]])/Table20[[#This Row],[_201920]]*1,"")</f>
        <v/>
      </c>
    </row>
    <row r="762" spans="1:8">
      <c r="A762" s="132">
        <v>144944</v>
      </c>
      <c r="B762" s="134" t="s">
        <v>1136</v>
      </c>
      <c r="C762" s="134">
        <v>169</v>
      </c>
      <c r="D762" s="134">
        <v>185</v>
      </c>
      <c r="E762" s="134">
        <v>221</v>
      </c>
      <c r="F762" s="134">
        <v>172</v>
      </c>
      <c r="G762" s="135">
        <v>218</v>
      </c>
      <c r="H762" s="171">
        <f>IFERROR((Table20[[#This Row],[_202320]]-Table20[[#This Row],[_201920]])/Table20[[#This Row],[_201920]]*1,"")</f>
        <v>0.28994082840236685</v>
      </c>
    </row>
    <row r="763" spans="1:8">
      <c r="A763" s="132">
        <v>144944</v>
      </c>
      <c r="B763" s="134" t="s">
        <v>1137</v>
      </c>
      <c r="C763" s="134">
        <v>20</v>
      </c>
      <c r="D763" s="134">
        <v>20</v>
      </c>
      <c r="E763" s="134">
        <v>21</v>
      </c>
      <c r="F763" s="134">
        <v>17</v>
      </c>
      <c r="G763" s="135">
        <v>21</v>
      </c>
      <c r="H763" s="171">
        <f>IFERROR((Table20[[#This Row],[_202320]]-Table20[[#This Row],[_201920]])/Table20[[#This Row],[_201920]]*1,"")</f>
        <v>0.05</v>
      </c>
    </row>
    <row r="764" spans="1:8" ht="28.5">
      <c r="A764" s="132">
        <v>144944</v>
      </c>
      <c r="B764" s="134" t="s">
        <v>1138</v>
      </c>
      <c r="C764" s="134">
        <v>91</v>
      </c>
      <c r="D764" s="134">
        <v>110</v>
      </c>
      <c r="E764" s="134">
        <v>116</v>
      </c>
      <c r="F764" s="134">
        <v>94</v>
      </c>
      <c r="G764" s="135">
        <v>114</v>
      </c>
      <c r="H764" s="171">
        <f>IFERROR((Table20[[#This Row],[_202320]]-Table20[[#This Row],[_201920]])/Table20[[#This Row],[_201920]]*1,"")</f>
        <v>0.25274725274725274</v>
      </c>
    </row>
    <row r="765" spans="1:8" ht="28.5">
      <c r="A765" s="132">
        <v>144944</v>
      </c>
      <c r="B765" s="134" t="s">
        <v>1164</v>
      </c>
      <c r="C765" s="134">
        <v>103</v>
      </c>
      <c r="D765" s="134">
        <v>108</v>
      </c>
      <c r="E765" s="134">
        <v>157</v>
      </c>
      <c r="F765" s="134">
        <v>122</v>
      </c>
      <c r="G765" s="135">
        <v>157</v>
      </c>
      <c r="H765" s="171">
        <f>IFERROR((Table20[[#This Row],[_202320]]-Table20[[#This Row],[_201920]])/Table20[[#This Row],[_201920]]*1,"")</f>
        <v>0.52427184466019416</v>
      </c>
    </row>
    <row r="766" spans="1:8" ht="28.5">
      <c r="A766" s="132">
        <v>144944</v>
      </c>
      <c r="B766" s="134" t="s">
        <v>1165</v>
      </c>
      <c r="C766" s="134" t="s">
        <v>129</v>
      </c>
      <c r="D766" s="134" t="s">
        <v>129</v>
      </c>
      <c r="E766" s="134" t="s">
        <v>129</v>
      </c>
      <c r="F766" s="134" t="s">
        <v>129</v>
      </c>
      <c r="G766" s="135" t="s">
        <v>129</v>
      </c>
      <c r="H766" s="171" t="str">
        <f>IFERROR((Table20[[#This Row],[_202320]]-Table20[[#This Row],[_201920]])/Table20[[#This Row],[_201920]]*1,"")</f>
        <v/>
      </c>
    </row>
    <row r="767" spans="1:8">
      <c r="A767" s="132">
        <v>144944</v>
      </c>
      <c r="B767" s="134" t="s">
        <v>1141</v>
      </c>
      <c r="C767" s="134">
        <v>194</v>
      </c>
      <c r="D767" s="134">
        <v>218</v>
      </c>
      <c r="E767" s="134">
        <v>273</v>
      </c>
      <c r="F767" s="134">
        <v>216</v>
      </c>
      <c r="G767" s="135">
        <v>271</v>
      </c>
      <c r="H767" s="171">
        <f>IFERROR((Table20[[#This Row],[_202320]]-Table20[[#This Row],[_201920]])/Table20[[#This Row],[_201920]]*1,"")</f>
        <v>0.39690721649484534</v>
      </c>
    </row>
    <row r="768" spans="1:8">
      <c r="A768" s="132">
        <v>144944</v>
      </c>
      <c r="B768" s="134" t="s">
        <v>1142</v>
      </c>
      <c r="C768" s="134">
        <v>22</v>
      </c>
      <c r="D768" s="134">
        <v>23</v>
      </c>
      <c r="E768" s="134">
        <v>26</v>
      </c>
      <c r="F768" s="134">
        <v>21</v>
      </c>
      <c r="G768" s="135">
        <v>27</v>
      </c>
      <c r="H768" s="171">
        <f>IFERROR((Table20[[#This Row],[_202320]]-Table20[[#This Row],[_201920]])/Table20[[#This Row],[_201920]]*1,"")</f>
        <v>0.22727272727272727</v>
      </c>
    </row>
    <row r="769" spans="1:8" ht="28.5">
      <c r="A769" s="132">
        <v>144944</v>
      </c>
      <c r="B769" s="134" t="s">
        <v>1143</v>
      </c>
      <c r="C769" s="134">
        <v>90</v>
      </c>
      <c r="D769" s="134">
        <v>109</v>
      </c>
      <c r="E769" s="134">
        <v>116</v>
      </c>
      <c r="F769" s="134">
        <v>91</v>
      </c>
      <c r="G769" s="135">
        <v>107</v>
      </c>
      <c r="H769" s="171">
        <f>IFERROR((Table20[[#This Row],[_202320]]-Table20[[#This Row],[_201920]])/Table20[[#This Row],[_201920]]*1,"")</f>
        <v>0.18888888888888888</v>
      </c>
    </row>
    <row r="770" spans="1:8" ht="28.5">
      <c r="A770" s="132">
        <v>144944</v>
      </c>
      <c r="B770" s="134" t="s">
        <v>1166</v>
      </c>
      <c r="C770" s="134">
        <v>122</v>
      </c>
      <c r="D770" s="134">
        <v>124</v>
      </c>
      <c r="E770" s="134">
        <v>176</v>
      </c>
      <c r="F770" s="134">
        <v>142</v>
      </c>
      <c r="G770" s="135">
        <v>185</v>
      </c>
      <c r="H770" s="171">
        <f>IFERROR((Table20[[#This Row],[_202320]]-Table20[[#This Row],[_201920]])/Table20[[#This Row],[_201920]]*1,"")</f>
        <v>0.51639344262295084</v>
      </c>
    </row>
    <row r="771" spans="1:8" ht="28.5">
      <c r="A771" s="132">
        <v>144944</v>
      </c>
      <c r="B771" s="134" t="s">
        <v>1167</v>
      </c>
      <c r="C771" s="134" t="s">
        <v>129</v>
      </c>
      <c r="D771" s="134" t="s">
        <v>129</v>
      </c>
      <c r="E771" s="134" t="s">
        <v>129</v>
      </c>
      <c r="F771" s="134" t="s">
        <v>129</v>
      </c>
      <c r="G771" s="135" t="s">
        <v>129</v>
      </c>
      <c r="H771" s="171" t="str">
        <f>IFERROR((Table20[[#This Row],[_202320]]-Table20[[#This Row],[_201920]])/Table20[[#This Row],[_201920]]*1,"")</f>
        <v/>
      </c>
    </row>
    <row r="772" spans="1:8">
      <c r="A772" s="132">
        <v>144944</v>
      </c>
      <c r="B772" s="134" t="s">
        <v>1146</v>
      </c>
      <c r="C772" s="134">
        <v>212</v>
      </c>
      <c r="D772" s="134">
        <v>233</v>
      </c>
      <c r="E772" s="134">
        <v>292</v>
      </c>
      <c r="F772" s="134">
        <v>233</v>
      </c>
      <c r="G772" s="135">
        <v>292</v>
      </c>
      <c r="H772" s="171">
        <f>IFERROR((Table20[[#This Row],[_202320]]-Table20[[#This Row],[_201920]])/Table20[[#This Row],[_201920]]*1,"")</f>
        <v>0.37735849056603776</v>
      </c>
    </row>
    <row r="773" spans="1:8" ht="28.5">
      <c r="A773" s="132">
        <v>144944</v>
      </c>
      <c r="B773" s="134" t="s">
        <v>1147</v>
      </c>
      <c r="C773" s="134">
        <v>18</v>
      </c>
      <c r="D773" s="134">
        <v>10</v>
      </c>
      <c r="E773" s="134">
        <v>19</v>
      </c>
      <c r="F773" s="134">
        <v>15</v>
      </c>
      <c r="G773" s="135">
        <v>14</v>
      </c>
      <c r="H773" s="171">
        <f>IFERROR((Table20[[#This Row],[_202320]]-Table20[[#This Row],[_201920]])/Table20[[#This Row],[_201920]]*1,"")</f>
        <v>-0.22222222222222221</v>
      </c>
    </row>
    <row r="774" spans="1:8" ht="28.5">
      <c r="A774" s="132">
        <v>144944</v>
      </c>
      <c r="B774" s="134" t="s">
        <v>1148</v>
      </c>
      <c r="C774" s="134">
        <v>181</v>
      </c>
      <c r="D774" s="134">
        <v>203</v>
      </c>
      <c r="E774" s="134">
        <v>205</v>
      </c>
      <c r="F774" s="134">
        <v>248</v>
      </c>
      <c r="G774" s="135">
        <v>219</v>
      </c>
      <c r="H774" s="171">
        <f>IFERROR((Table20[[#This Row],[_202320]]-Table20[[#This Row],[_201920]])/Table20[[#This Row],[_201920]]*1,"")</f>
        <v>0.20994475138121546</v>
      </c>
    </row>
    <row r="775" spans="1:8" ht="28.5">
      <c r="A775" s="132">
        <v>144944</v>
      </c>
      <c r="B775" s="134" t="s">
        <v>1149</v>
      </c>
      <c r="C775" s="134">
        <v>455</v>
      </c>
      <c r="D775" s="134">
        <v>486</v>
      </c>
      <c r="E775" s="134">
        <v>527</v>
      </c>
      <c r="F775" s="134">
        <v>510</v>
      </c>
      <c r="G775" s="135">
        <v>492</v>
      </c>
      <c r="H775" s="171">
        <f>IFERROR((Table20[[#This Row],[_202320]]-Table20[[#This Row],[_201920]])/Table20[[#This Row],[_201920]]*1,"")</f>
        <v>8.1318681318681321E-2</v>
      </c>
    </row>
    <row r="776" spans="1:8" ht="28.5">
      <c r="A776" s="132">
        <v>144944</v>
      </c>
      <c r="B776" s="134" t="s">
        <v>1150</v>
      </c>
      <c r="C776" s="134">
        <v>654</v>
      </c>
      <c r="D776" s="134">
        <v>699</v>
      </c>
      <c r="E776" s="134">
        <v>751</v>
      </c>
      <c r="F776" s="134">
        <v>773</v>
      </c>
      <c r="G776" s="135">
        <v>725</v>
      </c>
      <c r="H776" s="171">
        <f>IFERROR((Table20[[#This Row],[_202320]]-Table20[[#This Row],[_201920]])/Table20[[#This Row],[_201920]]*1,"")</f>
        <v>0.10856269113149847</v>
      </c>
    </row>
    <row r="777" spans="1:8">
      <c r="A777" s="132">
        <v>144944</v>
      </c>
      <c r="B777" s="134" t="s">
        <v>1151</v>
      </c>
      <c r="C777" s="134">
        <v>24</v>
      </c>
      <c r="D777" s="134">
        <v>25</v>
      </c>
      <c r="E777" s="134">
        <v>28</v>
      </c>
      <c r="F777" s="134">
        <v>23</v>
      </c>
      <c r="G777" s="135">
        <v>29</v>
      </c>
      <c r="H777" s="171">
        <f>IFERROR((Table20[[#This Row],[_202320]]-Table20[[#This Row],[_201920]])/Table20[[#This Row],[_201920]]*1,"")</f>
        <v>0.20833333333333334</v>
      </c>
    </row>
    <row r="778" spans="1:8" ht="28.5">
      <c r="A778" s="132">
        <v>144944</v>
      </c>
      <c r="B778" s="134" t="s">
        <v>1152</v>
      </c>
      <c r="C778" s="134">
        <v>23</v>
      </c>
      <c r="D778" s="134">
        <v>23</v>
      </c>
      <c r="E778" s="134">
        <v>21</v>
      </c>
      <c r="F778" s="134">
        <v>26</v>
      </c>
      <c r="G778" s="135">
        <v>23</v>
      </c>
      <c r="H778" s="171">
        <f>IFERROR((Table20[[#This Row],[_202320]]-Table20[[#This Row],[_201920]])/Table20[[#This Row],[_201920]]*1,"")</f>
        <v>0</v>
      </c>
    </row>
    <row r="779" spans="1:8" ht="28.5">
      <c r="A779" s="132">
        <v>144944</v>
      </c>
      <c r="B779" s="134" t="s">
        <v>1153</v>
      </c>
      <c r="C779" s="134">
        <v>2</v>
      </c>
      <c r="D779" s="134">
        <v>1</v>
      </c>
      <c r="E779" s="134">
        <v>2</v>
      </c>
      <c r="F779" s="134">
        <v>1</v>
      </c>
      <c r="G779" s="135">
        <v>1</v>
      </c>
      <c r="H779" s="171">
        <f>IFERROR((Table20[[#This Row],[_202320]]-Table20[[#This Row],[_201920]])/Table20[[#This Row],[_201920]]*1,"")</f>
        <v>-0.5</v>
      </c>
    </row>
    <row r="780" spans="1:8" ht="28.5">
      <c r="A780" s="132">
        <v>144944</v>
      </c>
      <c r="B780" s="134" t="s">
        <v>1154</v>
      </c>
      <c r="C780" s="134">
        <v>21</v>
      </c>
      <c r="D780" s="134">
        <v>22</v>
      </c>
      <c r="E780" s="134">
        <v>20</v>
      </c>
      <c r="F780" s="134">
        <v>25</v>
      </c>
      <c r="G780" s="135">
        <v>22</v>
      </c>
      <c r="H780" s="171">
        <f>IFERROR((Table20[[#This Row],[_202320]]-Table20[[#This Row],[_201920]])/Table20[[#This Row],[_201920]]*1,"")</f>
        <v>4.7619047619047616E-2</v>
      </c>
    </row>
    <row r="781" spans="1:8" ht="28.5">
      <c r="A781" s="132">
        <v>144944</v>
      </c>
      <c r="B781" s="134" t="s">
        <v>1155</v>
      </c>
      <c r="C781" s="134">
        <v>53</v>
      </c>
      <c r="D781" s="134">
        <v>52</v>
      </c>
      <c r="E781" s="134">
        <v>51</v>
      </c>
      <c r="F781" s="134">
        <v>51</v>
      </c>
      <c r="G781" s="135">
        <v>48</v>
      </c>
      <c r="H781" s="171">
        <f>IFERROR((Table20[[#This Row],[_202320]]-Table20[[#This Row],[_201920]])/Table20[[#This Row],[_201920]]*1,"")</f>
        <v>-9.4339622641509441E-2</v>
      </c>
    </row>
    <row r="782" spans="1:8">
      <c r="A782" s="132">
        <v>145682</v>
      </c>
      <c r="B782" s="134" t="s">
        <v>1161</v>
      </c>
      <c r="C782" s="134">
        <v>807</v>
      </c>
      <c r="D782" s="134">
        <v>906</v>
      </c>
      <c r="E782" s="134">
        <v>820</v>
      </c>
      <c r="F782" s="134">
        <v>862</v>
      </c>
      <c r="G782" s="135">
        <v>687</v>
      </c>
      <c r="H782" s="171">
        <f>IFERROR((Table20[[#This Row],[_202320]]-Table20[[#This Row],[_201920]])/Table20[[#This Row],[_201920]]*1,"")</f>
        <v>-0.14869888475836432</v>
      </c>
    </row>
    <row r="783" spans="1:8">
      <c r="A783" s="132">
        <v>145682</v>
      </c>
      <c r="B783" s="134" t="s">
        <v>1131</v>
      </c>
      <c r="C783" s="134">
        <v>0</v>
      </c>
      <c r="D783" s="134">
        <v>0</v>
      </c>
      <c r="E783" s="134">
        <v>0</v>
      </c>
      <c r="F783" s="134">
        <v>0</v>
      </c>
      <c r="G783" s="135">
        <v>0</v>
      </c>
      <c r="H783" s="171" t="str">
        <f>IFERROR((Table20[[#This Row],[_202320]]-Table20[[#This Row],[_201920]])/Table20[[#This Row],[_201920]]*1,"")</f>
        <v/>
      </c>
    </row>
    <row r="784" spans="1:8">
      <c r="A784" s="132">
        <v>145682</v>
      </c>
      <c r="B784" s="134" t="s">
        <v>1132</v>
      </c>
      <c r="C784" s="134">
        <v>807</v>
      </c>
      <c r="D784" s="134">
        <v>906</v>
      </c>
      <c r="E784" s="134">
        <v>820</v>
      </c>
      <c r="F784" s="134">
        <v>862</v>
      </c>
      <c r="G784" s="135">
        <v>687</v>
      </c>
      <c r="H784" s="171">
        <f>IFERROR((Table20[[#This Row],[_202320]]-Table20[[#This Row],[_201920]])/Table20[[#This Row],[_201920]]*1,"")</f>
        <v>-0.14869888475836432</v>
      </c>
    </row>
    <row r="785" spans="1:8" ht="28.5">
      <c r="A785" s="132">
        <v>145682</v>
      </c>
      <c r="B785" s="134" t="s">
        <v>1133</v>
      </c>
      <c r="C785" s="134">
        <v>55</v>
      </c>
      <c r="D785" s="134">
        <v>91</v>
      </c>
      <c r="E785" s="134">
        <v>81</v>
      </c>
      <c r="F785" s="134">
        <v>96</v>
      </c>
      <c r="G785" s="135">
        <v>72</v>
      </c>
      <c r="H785" s="171">
        <f>IFERROR((Table20[[#This Row],[_202320]]-Table20[[#This Row],[_201920]])/Table20[[#This Row],[_201920]]*1,"")</f>
        <v>0.30909090909090908</v>
      </c>
    </row>
    <row r="786" spans="1:8" ht="28.5">
      <c r="A786" s="132">
        <v>145682</v>
      </c>
      <c r="B786" s="134" t="s">
        <v>1162</v>
      </c>
      <c r="C786" s="134">
        <v>48</v>
      </c>
      <c r="D786" s="134">
        <v>35</v>
      </c>
      <c r="E786" s="134">
        <v>51</v>
      </c>
      <c r="F786" s="134">
        <v>55</v>
      </c>
      <c r="G786" s="135">
        <v>52</v>
      </c>
      <c r="H786" s="171">
        <f>IFERROR((Table20[[#This Row],[_202320]]-Table20[[#This Row],[_201920]])/Table20[[#This Row],[_201920]]*1,"")</f>
        <v>8.3333333333333329E-2</v>
      </c>
    </row>
    <row r="787" spans="1:8" ht="28.5">
      <c r="A787" s="132">
        <v>145682</v>
      </c>
      <c r="B787" s="134" t="s">
        <v>1163</v>
      </c>
      <c r="C787" s="134" t="s">
        <v>129</v>
      </c>
      <c r="D787" s="134" t="s">
        <v>129</v>
      </c>
      <c r="E787" s="134" t="s">
        <v>129</v>
      </c>
      <c r="F787" s="134" t="s">
        <v>129</v>
      </c>
      <c r="G787" s="135" t="s">
        <v>129</v>
      </c>
      <c r="H787" s="171" t="str">
        <f>IFERROR((Table20[[#This Row],[_202320]]-Table20[[#This Row],[_201920]])/Table20[[#This Row],[_201920]]*1,"")</f>
        <v/>
      </c>
    </row>
    <row r="788" spans="1:8">
      <c r="A788" s="132">
        <v>145682</v>
      </c>
      <c r="B788" s="134" t="s">
        <v>1136</v>
      </c>
      <c r="C788" s="134">
        <v>103</v>
      </c>
      <c r="D788" s="134">
        <v>126</v>
      </c>
      <c r="E788" s="134">
        <v>132</v>
      </c>
      <c r="F788" s="134">
        <v>151</v>
      </c>
      <c r="G788" s="135">
        <v>124</v>
      </c>
      <c r="H788" s="171">
        <f>IFERROR((Table20[[#This Row],[_202320]]-Table20[[#This Row],[_201920]])/Table20[[#This Row],[_201920]]*1,"")</f>
        <v>0.20388349514563106</v>
      </c>
    </row>
    <row r="789" spans="1:8">
      <c r="A789" s="132">
        <v>145682</v>
      </c>
      <c r="B789" s="134" t="s">
        <v>1137</v>
      </c>
      <c r="C789" s="134">
        <v>13</v>
      </c>
      <c r="D789" s="134">
        <v>14</v>
      </c>
      <c r="E789" s="134">
        <v>16</v>
      </c>
      <c r="F789" s="134">
        <v>18</v>
      </c>
      <c r="G789" s="135">
        <v>18</v>
      </c>
      <c r="H789" s="171">
        <f>IFERROR((Table20[[#This Row],[_202320]]-Table20[[#This Row],[_201920]])/Table20[[#This Row],[_201920]]*1,"")</f>
        <v>0.38461538461538464</v>
      </c>
    </row>
    <row r="790" spans="1:8" ht="28.5">
      <c r="A790" s="132">
        <v>145682</v>
      </c>
      <c r="B790" s="134" t="s">
        <v>1138</v>
      </c>
      <c r="C790" s="134">
        <v>58</v>
      </c>
      <c r="D790" s="134">
        <v>89</v>
      </c>
      <c r="E790" s="134">
        <v>89</v>
      </c>
      <c r="F790" s="134">
        <v>94</v>
      </c>
      <c r="G790" s="135">
        <v>66</v>
      </c>
      <c r="H790" s="171">
        <f>IFERROR((Table20[[#This Row],[_202320]]-Table20[[#This Row],[_201920]])/Table20[[#This Row],[_201920]]*1,"")</f>
        <v>0.13793103448275862</v>
      </c>
    </row>
    <row r="791" spans="1:8" ht="28.5">
      <c r="A791" s="132">
        <v>145682</v>
      </c>
      <c r="B791" s="134" t="s">
        <v>1164</v>
      </c>
      <c r="C791" s="134">
        <v>62</v>
      </c>
      <c r="D791" s="134">
        <v>57</v>
      </c>
      <c r="E791" s="134">
        <v>69</v>
      </c>
      <c r="F791" s="134">
        <v>82</v>
      </c>
      <c r="G791" s="135">
        <v>88</v>
      </c>
      <c r="H791" s="171">
        <f>IFERROR((Table20[[#This Row],[_202320]]-Table20[[#This Row],[_201920]])/Table20[[#This Row],[_201920]]*1,"")</f>
        <v>0.41935483870967744</v>
      </c>
    </row>
    <row r="792" spans="1:8" ht="28.5">
      <c r="A792" s="132">
        <v>145682</v>
      </c>
      <c r="B792" s="134" t="s">
        <v>1165</v>
      </c>
      <c r="C792" s="134" t="s">
        <v>129</v>
      </c>
      <c r="D792" s="134" t="s">
        <v>129</v>
      </c>
      <c r="E792" s="134" t="s">
        <v>129</v>
      </c>
      <c r="F792" s="134" t="s">
        <v>129</v>
      </c>
      <c r="G792" s="135" t="s">
        <v>129</v>
      </c>
      <c r="H792" s="171" t="str">
        <f>IFERROR((Table20[[#This Row],[_202320]]-Table20[[#This Row],[_201920]])/Table20[[#This Row],[_201920]]*1,"")</f>
        <v/>
      </c>
    </row>
    <row r="793" spans="1:8">
      <c r="A793" s="132">
        <v>145682</v>
      </c>
      <c r="B793" s="134" t="s">
        <v>1141</v>
      </c>
      <c r="C793" s="134">
        <v>120</v>
      </c>
      <c r="D793" s="134">
        <v>146</v>
      </c>
      <c r="E793" s="134">
        <v>158</v>
      </c>
      <c r="F793" s="134">
        <v>176</v>
      </c>
      <c r="G793" s="135">
        <v>154</v>
      </c>
      <c r="H793" s="171">
        <f>IFERROR((Table20[[#This Row],[_202320]]-Table20[[#This Row],[_201920]])/Table20[[#This Row],[_201920]]*1,"")</f>
        <v>0.28333333333333333</v>
      </c>
    </row>
    <row r="794" spans="1:8">
      <c r="A794" s="132">
        <v>145682</v>
      </c>
      <c r="B794" s="134" t="s">
        <v>1142</v>
      </c>
      <c r="C794" s="134">
        <v>15</v>
      </c>
      <c r="D794" s="134">
        <v>16</v>
      </c>
      <c r="E794" s="134">
        <v>19</v>
      </c>
      <c r="F794" s="134">
        <v>20</v>
      </c>
      <c r="G794" s="135">
        <v>22</v>
      </c>
      <c r="H794" s="171">
        <f>IFERROR((Table20[[#This Row],[_202320]]-Table20[[#This Row],[_201920]])/Table20[[#This Row],[_201920]]*1,"")</f>
        <v>0.46666666666666667</v>
      </c>
    </row>
    <row r="795" spans="1:8" ht="28.5">
      <c r="A795" s="132">
        <v>145682</v>
      </c>
      <c r="B795" s="134" t="s">
        <v>1143</v>
      </c>
      <c r="C795" s="134">
        <v>59</v>
      </c>
      <c r="D795" s="134">
        <v>94</v>
      </c>
      <c r="E795" s="134">
        <v>96</v>
      </c>
      <c r="F795" s="134">
        <v>101</v>
      </c>
      <c r="G795" s="135">
        <v>73</v>
      </c>
      <c r="H795" s="171">
        <f>IFERROR((Table20[[#This Row],[_202320]]-Table20[[#This Row],[_201920]])/Table20[[#This Row],[_201920]]*1,"")</f>
        <v>0.23728813559322035</v>
      </c>
    </row>
    <row r="796" spans="1:8" ht="28.5">
      <c r="A796" s="132">
        <v>145682</v>
      </c>
      <c r="B796" s="134" t="s">
        <v>1166</v>
      </c>
      <c r="C796" s="134">
        <v>76</v>
      </c>
      <c r="D796" s="134">
        <v>65</v>
      </c>
      <c r="E796" s="134">
        <v>78</v>
      </c>
      <c r="F796" s="134">
        <v>90</v>
      </c>
      <c r="G796" s="135">
        <v>102</v>
      </c>
      <c r="H796" s="171">
        <f>IFERROR((Table20[[#This Row],[_202320]]-Table20[[#This Row],[_201920]])/Table20[[#This Row],[_201920]]*1,"")</f>
        <v>0.34210526315789475</v>
      </c>
    </row>
    <row r="797" spans="1:8" ht="28.5">
      <c r="A797" s="132">
        <v>145682</v>
      </c>
      <c r="B797" s="134" t="s">
        <v>1167</v>
      </c>
      <c r="C797" s="134" t="s">
        <v>129</v>
      </c>
      <c r="D797" s="134" t="s">
        <v>129</v>
      </c>
      <c r="E797" s="134" t="s">
        <v>129</v>
      </c>
      <c r="F797" s="134" t="s">
        <v>129</v>
      </c>
      <c r="G797" s="135" t="s">
        <v>129</v>
      </c>
      <c r="H797" s="171" t="str">
        <f>IFERROR((Table20[[#This Row],[_202320]]-Table20[[#This Row],[_201920]])/Table20[[#This Row],[_201920]]*1,"")</f>
        <v/>
      </c>
    </row>
    <row r="798" spans="1:8">
      <c r="A798" s="132">
        <v>145682</v>
      </c>
      <c r="B798" s="134" t="s">
        <v>1146</v>
      </c>
      <c r="C798" s="134">
        <v>135</v>
      </c>
      <c r="D798" s="134">
        <v>159</v>
      </c>
      <c r="E798" s="134">
        <v>174</v>
      </c>
      <c r="F798" s="134">
        <v>191</v>
      </c>
      <c r="G798" s="135">
        <v>175</v>
      </c>
      <c r="H798" s="171">
        <f>IFERROR((Table20[[#This Row],[_202320]]-Table20[[#This Row],[_201920]])/Table20[[#This Row],[_201920]]*1,"")</f>
        <v>0.29629629629629628</v>
      </c>
    </row>
    <row r="799" spans="1:8" ht="28.5">
      <c r="A799" s="132">
        <v>145682</v>
      </c>
      <c r="B799" s="134" t="s">
        <v>1147</v>
      </c>
      <c r="C799" s="134">
        <v>23</v>
      </c>
      <c r="D799" s="134">
        <v>23</v>
      </c>
      <c r="E799" s="134">
        <v>16</v>
      </c>
      <c r="F799" s="134">
        <v>15</v>
      </c>
      <c r="G799" s="135">
        <v>13</v>
      </c>
      <c r="H799" s="171">
        <f>IFERROR((Table20[[#This Row],[_202320]]-Table20[[#This Row],[_201920]])/Table20[[#This Row],[_201920]]*1,"")</f>
        <v>-0.43478260869565216</v>
      </c>
    </row>
    <row r="800" spans="1:8" ht="28.5">
      <c r="A800" s="132">
        <v>145682</v>
      </c>
      <c r="B800" s="134" t="s">
        <v>1148</v>
      </c>
      <c r="C800" s="134">
        <v>148</v>
      </c>
      <c r="D800" s="134">
        <v>176</v>
      </c>
      <c r="E800" s="134">
        <v>159</v>
      </c>
      <c r="F800" s="134">
        <v>196</v>
      </c>
      <c r="G800" s="135">
        <v>130</v>
      </c>
      <c r="H800" s="171">
        <f>IFERROR((Table20[[#This Row],[_202320]]-Table20[[#This Row],[_201920]])/Table20[[#This Row],[_201920]]*1,"")</f>
        <v>-0.12162162162162163</v>
      </c>
    </row>
    <row r="801" spans="1:8" ht="28.5">
      <c r="A801" s="132">
        <v>145682</v>
      </c>
      <c r="B801" s="134" t="s">
        <v>1149</v>
      </c>
      <c r="C801" s="134">
        <v>501</v>
      </c>
      <c r="D801" s="134">
        <v>548</v>
      </c>
      <c r="E801" s="134">
        <v>471</v>
      </c>
      <c r="F801" s="134">
        <v>460</v>
      </c>
      <c r="G801" s="135">
        <v>369</v>
      </c>
      <c r="H801" s="171">
        <f>IFERROR((Table20[[#This Row],[_202320]]-Table20[[#This Row],[_201920]])/Table20[[#This Row],[_201920]]*1,"")</f>
        <v>-0.26347305389221559</v>
      </c>
    </row>
    <row r="802" spans="1:8" ht="28.5">
      <c r="A802" s="132">
        <v>145682</v>
      </c>
      <c r="B802" s="134" t="s">
        <v>1150</v>
      </c>
      <c r="C802" s="134">
        <v>672</v>
      </c>
      <c r="D802" s="134">
        <v>747</v>
      </c>
      <c r="E802" s="134">
        <v>646</v>
      </c>
      <c r="F802" s="134">
        <v>671</v>
      </c>
      <c r="G802" s="135">
        <v>512</v>
      </c>
      <c r="H802" s="171">
        <f>IFERROR((Table20[[#This Row],[_202320]]-Table20[[#This Row],[_201920]])/Table20[[#This Row],[_201920]]*1,"")</f>
        <v>-0.23809523809523808</v>
      </c>
    </row>
    <row r="803" spans="1:8">
      <c r="A803" s="132">
        <v>145682</v>
      </c>
      <c r="B803" s="134" t="s">
        <v>1151</v>
      </c>
      <c r="C803" s="134">
        <v>17</v>
      </c>
      <c r="D803" s="134">
        <v>18</v>
      </c>
      <c r="E803" s="134">
        <v>21</v>
      </c>
      <c r="F803" s="134">
        <v>22</v>
      </c>
      <c r="G803" s="135">
        <v>25</v>
      </c>
      <c r="H803" s="171">
        <f>IFERROR((Table20[[#This Row],[_202320]]-Table20[[#This Row],[_201920]])/Table20[[#This Row],[_201920]]*1,"")</f>
        <v>0.47058823529411764</v>
      </c>
    </row>
    <row r="804" spans="1:8" ht="28.5">
      <c r="A804" s="132">
        <v>145682</v>
      </c>
      <c r="B804" s="134" t="s">
        <v>1152</v>
      </c>
      <c r="C804" s="134">
        <v>21</v>
      </c>
      <c r="D804" s="134">
        <v>22</v>
      </c>
      <c r="E804" s="134">
        <v>21</v>
      </c>
      <c r="F804" s="134">
        <v>24</v>
      </c>
      <c r="G804" s="135">
        <v>21</v>
      </c>
      <c r="H804" s="171">
        <f>IFERROR((Table20[[#This Row],[_202320]]-Table20[[#This Row],[_201920]])/Table20[[#This Row],[_201920]]*1,"")</f>
        <v>0</v>
      </c>
    </row>
    <row r="805" spans="1:8" ht="28.5">
      <c r="A805" s="132">
        <v>145682</v>
      </c>
      <c r="B805" s="134" t="s">
        <v>1153</v>
      </c>
      <c r="C805" s="134">
        <v>3</v>
      </c>
      <c r="D805" s="134">
        <v>3</v>
      </c>
      <c r="E805" s="134">
        <v>2</v>
      </c>
      <c r="F805" s="134">
        <v>2</v>
      </c>
      <c r="G805" s="135">
        <v>2</v>
      </c>
      <c r="H805" s="171">
        <f>IFERROR((Table20[[#This Row],[_202320]]-Table20[[#This Row],[_201920]])/Table20[[#This Row],[_201920]]*1,"")</f>
        <v>-0.33333333333333331</v>
      </c>
    </row>
    <row r="806" spans="1:8" ht="28.5">
      <c r="A806" s="132">
        <v>145682</v>
      </c>
      <c r="B806" s="134" t="s">
        <v>1154</v>
      </c>
      <c r="C806" s="134">
        <v>18</v>
      </c>
      <c r="D806" s="134">
        <v>19</v>
      </c>
      <c r="E806" s="134">
        <v>19</v>
      </c>
      <c r="F806" s="134">
        <v>23</v>
      </c>
      <c r="G806" s="135">
        <v>19</v>
      </c>
      <c r="H806" s="171">
        <f>IFERROR((Table20[[#This Row],[_202320]]-Table20[[#This Row],[_201920]])/Table20[[#This Row],[_201920]]*1,"")</f>
        <v>5.5555555555555552E-2</v>
      </c>
    </row>
    <row r="807" spans="1:8" ht="28.5">
      <c r="A807" s="132">
        <v>145682</v>
      </c>
      <c r="B807" s="134" t="s">
        <v>1155</v>
      </c>
      <c r="C807" s="134">
        <v>62</v>
      </c>
      <c r="D807" s="134">
        <v>60</v>
      </c>
      <c r="E807" s="134">
        <v>57</v>
      </c>
      <c r="F807" s="134">
        <v>53</v>
      </c>
      <c r="G807" s="135">
        <v>54</v>
      </c>
      <c r="H807" s="171">
        <f>IFERROR((Table20[[#This Row],[_202320]]-Table20[[#This Row],[_201920]])/Table20[[#This Row],[_201920]]*1,"")</f>
        <v>-0.12903225806451613</v>
      </c>
    </row>
    <row r="808" spans="1:8">
      <c r="A808" s="132">
        <v>146472</v>
      </c>
      <c r="B808" s="134" t="s">
        <v>1161</v>
      </c>
      <c r="C808" s="134">
        <v>1534</v>
      </c>
      <c r="D808" s="134">
        <v>1482</v>
      </c>
      <c r="E808" s="134">
        <v>1493</v>
      </c>
      <c r="F808" s="134">
        <v>1261</v>
      </c>
      <c r="G808" s="135">
        <v>1182</v>
      </c>
      <c r="H808" s="171">
        <f>IFERROR((Table20[[#This Row],[_202320]]-Table20[[#This Row],[_201920]])/Table20[[#This Row],[_201920]]*1,"")</f>
        <v>-0.22946544980443284</v>
      </c>
    </row>
    <row r="809" spans="1:8">
      <c r="A809" s="132">
        <v>146472</v>
      </c>
      <c r="B809" s="134" t="s">
        <v>1131</v>
      </c>
      <c r="C809" s="134">
        <v>0</v>
      </c>
      <c r="D809" s="134">
        <v>0</v>
      </c>
      <c r="E809" s="134">
        <v>0</v>
      </c>
      <c r="F809" s="134">
        <v>0</v>
      </c>
      <c r="G809" s="135">
        <v>0</v>
      </c>
      <c r="H809" s="171" t="str">
        <f>IFERROR((Table20[[#This Row],[_202320]]-Table20[[#This Row],[_201920]])/Table20[[#This Row],[_201920]]*1,"")</f>
        <v/>
      </c>
    </row>
    <row r="810" spans="1:8">
      <c r="A810" s="132">
        <v>146472</v>
      </c>
      <c r="B810" s="134" t="s">
        <v>1132</v>
      </c>
      <c r="C810" s="134">
        <v>1534</v>
      </c>
      <c r="D810" s="134">
        <v>1482</v>
      </c>
      <c r="E810" s="134">
        <v>1493</v>
      </c>
      <c r="F810" s="134">
        <v>1261</v>
      </c>
      <c r="G810" s="135">
        <v>1182</v>
      </c>
      <c r="H810" s="171">
        <f>IFERROR((Table20[[#This Row],[_202320]]-Table20[[#This Row],[_201920]])/Table20[[#This Row],[_201920]]*1,"")</f>
        <v>-0.22946544980443284</v>
      </c>
    </row>
    <row r="811" spans="1:8" ht="28.5">
      <c r="A811" s="132">
        <v>146472</v>
      </c>
      <c r="B811" s="134" t="s">
        <v>1133</v>
      </c>
      <c r="C811" s="134">
        <v>164</v>
      </c>
      <c r="D811" s="134">
        <v>151</v>
      </c>
      <c r="E811" s="134">
        <v>184</v>
      </c>
      <c r="F811" s="134">
        <v>143</v>
      </c>
      <c r="G811" s="135">
        <v>131</v>
      </c>
      <c r="H811" s="171">
        <f>IFERROR((Table20[[#This Row],[_202320]]-Table20[[#This Row],[_201920]])/Table20[[#This Row],[_201920]]*1,"")</f>
        <v>-0.20121951219512196</v>
      </c>
    </row>
    <row r="812" spans="1:8" ht="28.5">
      <c r="A812" s="132">
        <v>146472</v>
      </c>
      <c r="B812" s="134" t="s">
        <v>1162</v>
      </c>
      <c r="C812" s="134">
        <v>72</v>
      </c>
      <c r="D812" s="134">
        <v>63</v>
      </c>
      <c r="E812" s="134">
        <v>114</v>
      </c>
      <c r="F812" s="134">
        <v>88</v>
      </c>
      <c r="G812" s="135">
        <v>83</v>
      </c>
      <c r="H812" s="171">
        <f>IFERROR((Table20[[#This Row],[_202320]]-Table20[[#This Row],[_201920]])/Table20[[#This Row],[_201920]]*1,"")</f>
        <v>0.15277777777777779</v>
      </c>
    </row>
    <row r="813" spans="1:8" ht="28.5">
      <c r="A813" s="132">
        <v>146472</v>
      </c>
      <c r="B813" s="134" t="s">
        <v>1163</v>
      </c>
      <c r="C813" s="134" t="s">
        <v>129</v>
      </c>
      <c r="D813" s="134" t="s">
        <v>129</v>
      </c>
      <c r="E813" s="134" t="s">
        <v>129</v>
      </c>
      <c r="F813" s="134" t="s">
        <v>129</v>
      </c>
      <c r="G813" s="135" t="s">
        <v>129</v>
      </c>
      <c r="H813" s="171" t="str">
        <f>IFERROR((Table20[[#This Row],[_202320]]-Table20[[#This Row],[_201920]])/Table20[[#This Row],[_201920]]*1,"")</f>
        <v/>
      </c>
    </row>
    <row r="814" spans="1:8">
      <c r="A814" s="132">
        <v>146472</v>
      </c>
      <c r="B814" s="134" t="s">
        <v>1136</v>
      </c>
      <c r="C814" s="134">
        <v>236</v>
      </c>
      <c r="D814" s="134">
        <v>214</v>
      </c>
      <c r="E814" s="134">
        <v>298</v>
      </c>
      <c r="F814" s="134">
        <v>231</v>
      </c>
      <c r="G814" s="135">
        <v>214</v>
      </c>
      <c r="H814" s="171">
        <f>IFERROR((Table20[[#This Row],[_202320]]-Table20[[#This Row],[_201920]])/Table20[[#This Row],[_201920]]*1,"")</f>
        <v>-9.3220338983050849E-2</v>
      </c>
    </row>
    <row r="815" spans="1:8">
      <c r="A815" s="132">
        <v>146472</v>
      </c>
      <c r="B815" s="134" t="s">
        <v>1137</v>
      </c>
      <c r="C815" s="134">
        <v>15</v>
      </c>
      <c r="D815" s="134">
        <v>14</v>
      </c>
      <c r="E815" s="134">
        <v>20</v>
      </c>
      <c r="F815" s="134">
        <v>18</v>
      </c>
      <c r="G815" s="135">
        <v>18</v>
      </c>
      <c r="H815" s="171">
        <f>IFERROR((Table20[[#This Row],[_202320]]-Table20[[#This Row],[_201920]])/Table20[[#This Row],[_201920]]*1,"")</f>
        <v>0.2</v>
      </c>
    </row>
    <row r="816" spans="1:8" ht="28.5">
      <c r="A816" s="132">
        <v>146472</v>
      </c>
      <c r="B816" s="134" t="s">
        <v>1138</v>
      </c>
      <c r="C816" s="134">
        <v>163</v>
      </c>
      <c r="D816" s="134">
        <v>152</v>
      </c>
      <c r="E816" s="134">
        <v>183</v>
      </c>
      <c r="F816" s="134">
        <v>156</v>
      </c>
      <c r="G816" s="135">
        <v>131</v>
      </c>
      <c r="H816" s="171">
        <f>IFERROR((Table20[[#This Row],[_202320]]-Table20[[#This Row],[_201920]])/Table20[[#This Row],[_201920]]*1,"")</f>
        <v>-0.19631901840490798</v>
      </c>
    </row>
    <row r="817" spans="1:8" ht="28.5">
      <c r="A817" s="132">
        <v>146472</v>
      </c>
      <c r="B817" s="134" t="s">
        <v>1164</v>
      </c>
      <c r="C817" s="134">
        <v>119</v>
      </c>
      <c r="D817" s="134">
        <v>111</v>
      </c>
      <c r="E817" s="134">
        <v>170</v>
      </c>
      <c r="F817" s="134">
        <v>137</v>
      </c>
      <c r="G817" s="135">
        <v>139</v>
      </c>
      <c r="H817" s="171">
        <f>IFERROR((Table20[[#This Row],[_202320]]-Table20[[#This Row],[_201920]])/Table20[[#This Row],[_201920]]*1,"")</f>
        <v>0.16806722689075632</v>
      </c>
    </row>
    <row r="818" spans="1:8" ht="28.5">
      <c r="A818" s="132">
        <v>146472</v>
      </c>
      <c r="B818" s="134" t="s">
        <v>1165</v>
      </c>
      <c r="C818" s="134" t="s">
        <v>129</v>
      </c>
      <c r="D818" s="134" t="s">
        <v>129</v>
      </c>
      <c r="E818" s="134" t="s">
        <v>129</v>
      </c>
      <c r="F818" s="134" t="s">
        <v>129</v>
      </c>
      <c r="G818" s="135" t="s">
        <v>129</v>
      </c>
      <c r="H818" s="171" t="str">
        <f>IFERROR((Table20[[#This Row],[_202320]]-Table20[[#This Row],[_201920]])/Table20[[#This Row],[_201920]]*1,"")</f>
        <v/>
      </c>
    </row>
    <row r="819" spans="1:8">
      <c r="A819" s="132">
        <v>146472</v>
      </c>
      <c r="B819" s="134" t="s">
        <v>1141</v>
      </c>
      <c r="C819" s="134">
        <v>282</v>
      </c>
      <c r="D819" s="134">
        <v>263</v>
      </c>
      <c r="E819" s="134">
        <v>353</v>
      </c>
      <c r="F819" s="134">
        <v>293</v>
      </c>
      <c r="G819" s="135">
        <v>270</v>
      </c>
      <c r="H819" s="171">
        <f>IFERROR((Table20[[#This Row],[_202320]]-Table20[[#This Row],[_201920]])/Table20[[#This Row],[_201920]]*1,"")</f>
        <v>-4.2553191489361701E-2</v>
      </c>
    </row>
    <row r="820" spans="1:8">
      <c r="A820" s="132">
        <v>146472</v>
      </c>
      <c r="B820" s="134" t="s">
        <v>1142</v>
      </c>
      <c r="C820" s="134">
        <v>18</v>
      </c>
      <c r="D820" s="134">
        <v>18</v>
      </c>
      <c r="E820" s="134">
        <v>24</v>
      </c>
      <c r="F820" s="134">
        <v>23</v>
      </c>
      <c r="G820" s="135">
        <v>23</v>
      </c>
      <c r="H820" s="171">
        <f>IFERROR((Table20[[#This Row],[_202320]]-Table20[[#This Row],[_201920]])/Table20[[#This Row],[_201920]]*1,"")</f>
        <v>0.27777777777777779</v>
      </c>
    </row>
    <row r="821" spans="1:8" ht="28.5">
      <c r="A821" s="132">
        <v>146472</v>
      </c>
      <c r="B821" s="134" t="s">
        <v>1143</v>
      </c>
      <c r="C821" s="134">
        <v>163</v>
      </c>
      <c r="D821" s="134">
        <v>145</v>
      </c>
      <c r="E821" s="134">
        <v>190</v>
      </c>
      <c r="F821" s="134">
        <v>152</v>
      </c>
      <c r="G821" s="135">
        <v>128</v>
      </c>
      <c r="H821" s="171">
        <f>IFERROR((Table20[[#This Row],[_202320]]-Table20[[#This Row],[_201920]])/Table20[[#This Row],[_201920]]*1,"")</f>
        <v>-0.21472392638036811</v>
      </c>
    </row>
    <row r="822" spans="1:8" ht="28.5">
      <c r="A822" s="132">
        <v>146472</v>
      </c>
      <c r="B822" s="134" t="s">
        <v>1166</v>
      </c>
      <c r="C822" s="134">
        <v>145</v>
      </c>
      <c r="D822" s="134">
        <v>132</v>
      </c>
      <c r="E822" s="134">
        <v>194</v>
      </c>
      <c r="F822" s="134">
        <v>165</v>
      </c>
      <c r="G822" s="135">
        <v>156</v>
      </c>
      <c r="H822" s="171">
        <f>IFERROR((Table20[[#This Row],[_202320]]-Table20[[#This Row],[_201920]])/Table20[[#This Row],[_201920]]*1,"")</f>
        <v>7.586206896551724E-2</v>
      </c>
    </row>
    <row r="823" spans="1:8" ht="28.5">
      <c r="A823" s="132">
        <v>146472</v>
      </c>
      <c r="B823" s="134" t="s">
        <v>1167</v>
      </c>
      <c r="C823" s="134" t="s">
        <v>129</v>
      </c>
      <c r="D823" s="134" t="s">
        <v>129</v>
      </c>
      <c r="E823" s="134" t="s">
        <v>129</v>
      </c>
      <c r="F823" s="134" t="s">
        <v>129</v>
      </c>
      <c r="G823" s="135" t="s">
        <v>129</v>
      </c>
      <c r="H823" s="171" t="str">
        <f>IFERROR((Table20[[#This Row],[_202320]]-Table20[[#This Row],[_201920]])/Table20[[#This Row],[_201920]]*1,"")</f>
        <v/>
      </c>
    </row>
    <row r="824" spans="1:8">
      <c r="A824" s="132">
        <v>146472</v>
      </c>
      <c r="B824" s="134" t="s">
        <v>1146</v>
      </c>
      <c r="C824" s="134">
        <v>308</v>
      </c>
      <c r="D824" s="134">
        <v>277</v>
      </c>
      <c r="E824" s="134">
        <v>384</v>
      </c>
      <c r="F824" s="134">
        <v>317</v>
      </c>
      <c r="G824" s="135">
        <v>284</v>
      </c>
      <c r="H824" s="171">
        <f>IFERROR((Table20[[#This Row],[_202320]]-Table20[[#This Row],[_201920]])/Table20[[#This Row],[_201920]]*1,"")</f>
        <v>-7.792207792207792E-2</v>
      </c>
    </row>
    <row r="825" spans="1:8" ht="28.5">
      <c r="A825" s="132">
        <v>146472</v>
      </c>
      <c r="B825" s="134" t="s">
        <v>1147</v>
      </c>
      <c r="C825" s="134">
        <v>34</v>
      </c>
      <c r="D825" s="134">
        <v>26</v>
      </c>
      <c r="E825" s="134">
        <v>29</v>
      </c>
      <c r="F825" s="134">
        <v>32</v>
      </c>
      <c r="G825" s="135">
        <v>36</v>
      </c>
      <c r="H825" s="171">
        <f>IFERROR((Table20[[#This Row],[_202320]]-Table20[[#This Row],[_201920]])/Table20[[#This Row],[_201920]]*1,"")</f>
        <v>5.8823529411764705E-2</v>
      </c>
    </row>
    <row r="826" spans="1:8" ht="28.5">
      <c r="A826" s="132">
        <v>146472</v>
      </c>
      <c r="B826" s="134" t="s">
        <v>1148</v>
      </c>
      <c r="C826" s="134">
        <v>285</v>
      </c>
      <c r="D826" s="134">
        <v>302</v>
      </c>
      <c r="E826" s="134">
        <v>310</v>
      </c>
      <c r="F826" s="134">
        <v>221</v>
      </c>
      <c r="G826" s="135">
        <v>196</v>
      </c>
      <c r="H826" s="171">
        <f>IFERROR((Table20[[#This Row],[_202320]]-Table20[[#This Row],[_201920]])/Table20[[#This Row],[_201920]]*1,"")</f>
        <v>-0.31228070175438599</v>
      </c>
    </row>
    <row r="827" spans="1:8" ht="28.5">
      <c r="A827" s="132">
        <v>146472</v>
      </c>
      <c r="B827" s="134" t="s">
        <v>1149</v>
      </c>
      <c r="C827" s="134">
        <v>907</v>
      </c>
      <c r="D827" s="134">
        <v>877</v>
      </c>
      <c r="E827" s="134">
        <v>770</v>
      </c>
      <c r="F827" s="134">
        <v>691</v>
      </c>
      <c r="G827" s="135">
        <v>666</v>
      </c>
      <c r="H827" s="171">
        <f>IFERROR((Table20[[#This Row],[_202320]]-Table20[[#This Row],[_201920]])/Table20[[#This Row],[_201920]]*1,"")</f>
        <v>-0.2657111356119074</v>
      </c>
    </row>
    <row r="828" spans="1:8" ht="28.5">
      <c r="A828" s="132">
        <v>146472</v>
      </c>
      <c r="B828" s="134" t="s">
        <v>1150</v>
      </c>
      <c r="C828" s="134">
        <v>1226</v>
      </c>
      <c r="D828" s="134">
        <v>1205</v>
      </c>
      <c r="E828" s="134">
        <v>1109</v>
      </c>
      <c r="F828" s="134">
        <v>944</v>
      </c>
      <c r="G828" s="135">
        <v>898</v>
      </c>
      <c r="H828" s="171">
        <f>IFERROR((Table20[[#This Row],[_202320]]-Table20[[#This Row],[_201920]])/Table20[[#This Row],[_201920]]*1,"")</f>
        <v>-0.26753670473083196</v>
      </c>
    </row>
    <row r="829" spans="1:8">
      <c r="A829" s="132">
        <v>146472</v>
      </c>
      <c r="B829" s="134" t="s">
        <v>1151</v>
      </c>
      <c r="C829" s="134">
        <v>20</v>
      </c>
      <c r="D829" s="134">
        <v>19</v>
      </c>
      <c r="E829" s="134">
        <v>26</v>
      </c>
      <c r="F829" s="134">
        <v>25</v>
      </c>
      <c r="G829" s="135">
        <v>24</v>
      </c>
      <c r="H829" s="171">
        <f>IFERROR((Table20[[#This Row],[_202320]]-Table20[[#This Row],[_201920]])/Table20[[#This Row],[_201920]]*1,"")</f>
        <v>0.2</v>
      </c>
    </row>
    <row r="830" spans="1:8" ht="28.5">
      <c r="A830" s="132">
        <v>146472</v>
      </c>
      <c r="B830" s="134" t="s">
        <v>1152</v>
      </c>
      <c r="C830" s="134">
        <v>21</v>
      </c>
      <c r="D830" s="134">
        <v>22</v>
      </c>
      <c r="E830" s="134">
        <v>23</v>
      </c>
      <c r="F830" s="134">
        <v>20</v>
      </c>
      <c r="G830" s="135">
        <v>20</v>
      </c>
      <c r="H830" s="171">
        <f>IFERROR((Table20[[#This Row],[_202320]]-Table20[[#This Row],[_201920]])/Table20[[#This Row],[_201920]]*1,"")</f>
        <v>-4.7619047619047616E-2</v>
      </c>
    </row>
    <row r="831" spans="1:8" ht="28.5">
      <c r="A831" s="132">
        <v>146472</v>
      </c>
      <c r="B831" s="134" t="s">
        <v>1153</v>
      </c>
      <c r="C831" s="134">
        <v>2</v>
      </c>
      <c r="D831" s="134">
        <v>2</v>
      </c>
      <c r="E831" s="134">
        <v>2</v>
      </c>
      <c r="F831" s="134">
        <v>3</v>
      </c>
      <c r="G831" s="135">
        <v>3</v>
      </c>
      <c r="H831" s="171">
        <f>IFERROR((Table20[[#This Row],[_202320]]-Table20[[#This Row],[_201920]])/Table20[[#This Row],[_201920]]*1,"")</f>
        <v>0.5</v>
      </c>
    </row>
    <row r="832" spans="1:8" ht="28.5">
      <c r="A832" s="132">
        <v>146472</v>
      </c>
      <c r="B832" s="134" t="s">
        <v>1154</v>
      </c>
      <c r="C832" s="134">
        <v>19</v>
      </c>
      <c r="D832" s="134">
        <v>20</v>
      </c>
      <c r="E832" s="134">
        <v>21</v>
      </c>
      <c r="F832" s="134">
        <v>18</v>
      </c>
      <c r="G832" s="135">
        <v>17</v>
      </c>
      <c r="H832" s="171">
        <f>IFERROR((Table20[[#This Row],[_202320]]-Table20[[#This Row],[_201920]])/Table20[[#This Row],[_201920]]*1,"")</f>
        <v>-0.10526315789473684</v>
      </c>
    </row>
    <row r="833" spans="1:8" ht="28.5">
      <c r="A833" s="132">
        <v>146472</v>
      </c>
      <c r="B833" s="134" t="s">
        <v>1155</v>
      </c>
      <c r="C833" s="134">
        <v>59</v>
      </c>
      <c r="D833" s="134">
        <v>59</v>
      </c>
      <c r="E833" s="134">
        <v>52</v>
      </c>
      <c r="F833" s="134">
        <v>55</v>
      </c>
      <c r="G833" s="135">
        <v>56</v>
      </c>
      <c r="H833" s="171">
        <f>IFERROR((Table20[[#This Row],[_202320]]-Table20[[#This Row],[_201920]])/Table20[[#This Row],[_201920]]*1,"")</f>
        <v>-5.0847457627118647E-2</v>
      </c>
    </row>
    <row r="834" spans="1:8">
      <c r="A834" s="132">
        <v>147800</v>
      </c>
      <c r="B834" s="134" t="s">
        <v>1161</v>
      </c>
      <c r="C834" s="134">
        <v>969</v>
      </c>
      <c r="D834" s="134">
        <v>1105</v>
      </c>
      <c r="E834" s="134">
        <v>1197</v>
      </c>
      <c r="F834" s="134">
        <v>1163</v>
      </c>
      <c r="G834" s="135">
        <v>1048</v>
      </c>
      <c r="H834" s="171">
        <f>IFERROR((Table20[[#This Row],[_202320]]-Table20[[#This Row],[_201920]])/Table20[[#This Row],[_201920]]*1,"")</f>
        <v>8.1527347781217757E-2</v>
      </c>
    </row>
    <row r="835" spans="1:8">
      <c r="A835" s="132">
        <v>147800</v>
      </c>
      <c r="B835" s="134" t="s">
        <v>1131</v>
      </c>
      <c r="C835" s="134">
        <v>0</v>
      </c>
      <c r="D835" s="134">
        <v>0</v>
      </c>
      <c r="E835" s="134">
        <v>0</v>
      </c>
      <c r="F835" s="134">
        <v>0</v>
      </c>
      <c r="G835" s="135">
        <v>0</v>
      </c>
      <c r="H835" s="171" t="str">
        <f>IFERROR((Table20[[#This Row],[_202320]]-Table20[[#This Row],[_201920]])/Table20[[#This Row],[_201920]]*1,"")</f>
        <v/>
      </c>
    </row>
    <row r="836" spans="1:8">
      <c r="A836" s="132">
        <v>147800</v>
      </c>
      <c r="B836" s="134" t="s">
        <v>1132</v>
      </c>
      <c r="C836" s="134">
        <v>969</v>
      </c>
      <c r="D836" s="134">
        <v>1105</v>
      </c>
      <c r="E836" s="134">
        <v>1197</v>
      </c>
      <c r="F836" s="134">
        <v>1163</v>
      </c>
      <c r="G836" s="135">
        <v>1048</v>
      </c>
      <c r="H836" s="171">
        <f>IFERROR((Table20[[#This Row],[_202320]]-Table20[[#This Row],[_201920]])/Table20[[#This Row],[_201920]]*1,"")</f>
        <v>8.1527347781217757E-2</v>
      </c>
    </row>
    <row r="837" spans="1:8" ht="28.5">
      <c r="A837" s="132">
        <v>147800</v>
      </c>
      <c r="B837" s="134" t="s">
        <v>1133</v>
      </c>
      <c r="C837" s="134">
        <v>93</v>
      </c>
      <c r="D837" s="134">
        <v>113</v>
      </c>
      <c r="E837" s="134">
        <v>94</v>
      </c>
      <c r="F837" s="134">
        <v>82</v>
      </c>
      <c r="G837" s="135">
        <v>85</v>
      </c>
      <c r="H837" s="171">
        <f>IFERROR((Table20[[#This Row],[_202320]]-Table20[[#This Row],[_201920]])/Table20[[#This Row],[_201920]]*1,"")</f>
        <v>-8.6021505376344093E-2</v>
      </c>
    </row>
    <row r="838" spans="1:8" ht="28.5">
      <c r="A838" s="132">
        <v>147800</v>
      </c>
      <c r="B838" s="134" t="s">
        <v>1162</v>
      </c>
      <c r="C838" s="134">
        <v>51</v>
      </c>
      <c r="D838" s="134">
        <v>49</v>
      </c>
      <c r="E838" s="134">
        <v>57</v>
      </c>
      <c r="F838" s="134">
        <v>78</v>
      </c>
      <c r="G838" s="135">
        <v>67</v>
      </c>
      <c r="H838" s="171">
        <f>IFERROR((Table20[[#This Row],[_202320]]-Table20[[#This Row],[_201920]])/Table20[[#This Row],[_201920]]*1,"")</f>
        <v>0.31372549019607843</v>
      </c>
    </row>
    <row r="839" spans="1:8" ht="28.5">
      <c r="A839" s="132">
        <v>147800</v>
      </c>
      <c r="B839" s="134" t="s">
        <v>1163</v>
      </c>
      <c r="C839" s="134" t="s">
        <v>129</v>
      </c>
      <c r="D839" s="134" t="s">
        <v>129</v>
      </c>
      <c r="E839" s="134" t="s">
        <v>129</v>
      </c>
      <c r="F839" s="134" t="s">
        <v>129</v>
      </c>
      <c r="G839" s="135" t="s">
        <v>129</v>
      </c>
      <c r="H839" s="171" t="str">
        <f>IFERROR((Table20[[#This Row],[_202320]]-Table20[[#This Row],[_201920]])/Table20[[#This Row],[_201920]]*1,"")</f>
        <v/>
      </c>
    </row>
    <row r="840" spans="1:8">
      <c r="A840" s="132">
        <v>147800</v>
      </c>
      <c r="B840" s="134" t="s">
        <v>1136</v>
      </c>
      <c r="C840" s="134">
        <v>144</v>
      </c>
      <c r="D840" s="134">
        <v>162</v>
      </c>
      <c r="E840" s="134">
        <v>151</v>
      </c>
      <c r="F840" s="134">
        <v>160</v>
      </c>
      <c r="G840" s="135">
        <v>152</v>
      </c>
      <c r="H840" s="171">
        <f>IFERROR((Table20[[#This Row],[_202320]]-Table20[[#This Row],[_201920]])/Table20[[#This Row],[_201920]]*1,"")</f>
        <v>5.5555555555555552E-2</v>
      </c>
    </row>
    <row r="841" spans="1:8">
      <c r="A841" s="132">
        <v>147800</v>
      </c>
      <c r="B841" s="134" t="s">
        <v>1137</v>
      </c>
      <c r="C841" s="134">
        <v>15</v>
      </c>
      <c r="D841" s="134">
        <v>15</v>
      </c>
      <c r="E841" s="134">
        <v>13</v>
      </c>
      <c r="F841" s="134">
        <v>14</v>
      </c>
      <c r="G841" s="135">
        <v>15</v>
      </c>
      <c r="H841" s="171">
        <f>IFERROR((Table20[[#This Row],[_202320]]-Table20[[#This Row],[_201920]])/Table20[[#This Row],[_201920]]*1,"")</f>
        <v>0</v>
      </c>
    </row>
    <row r="842" spans="1:8" ht="28.5">
      <c r="A842" s="132">
        <v>147800</v>
      </c>
      <c r="B842" s="134" t="s">
        <v>1138</v>
      </c>
      <c r="C842" s="134">
        <v>96</v>
      </c>
      <c r="D842" s="134">
        <v>106</v>
      </c>
      <c r="E842" s="134">
        <v>96</v>
      </c>
      <c r="F842" s="134">
        <v>81</v>
      </c>
      <c r="G842" s="135">
        <v>89</v>
      </c>
      <c r="H842" s="171">
        <f>IFERROR((Table20[[#This Row],[_202320]]-Table20[[#This Row],[_201920]])/Table20[[#This Row],[_201920]]*1,"")</f>
        <v>-7.2916666666666671E-2</v>
      </c>
    </row>
    <row r="843" spans="1:8" ht="28.5">
      <c r="A843" s="132">
        <v>147800</v>
      </c>
      <c r="B843" s="134" t="s">
        <v>1164</v>
      </c>
      <c r="C843" s="134">
        <v>76</v>
      </c>
      <c r="D843" s="134">
        <v>84</v>
      </c>
      <c r="E843" s="134">
        <v>81</v>
      </c>
      <c r="F843" s="134">
        <v>116</v>
      </c>
      <c r="G843" s="135">
        <v>108</v>
      </c>
      <c r="H843" s="171">
        <f>IFERROR((Table20[[#This Row],[_202320]]-Table20[[#This Row],[_201920]])/Table20[[#This Row],[_201920]]*1,"")</f>
        <v>0.42105263157894735</v>
      </c>
    </row>
    <row r="844" spans="1:8" ht="28.5">
      <c r="A844" s="132">
        <v>147800</v>
      </c>
      <c r="B844" s="134" t="s">
        <v>1165</v>
      </c>
      <c r="C844" s="134" t="s">
        <v>129</v>
      </c>
      <c r="D844" s="134" t="s">
        <v>129</v>
      </c>
      <c r="E844" s="134" t="s">
        <v>129</v>
      </c>
      <c r="F844" s="134" t="s">
        <v>129</v>
      </c>
      <c r="G844" s="135" t="s">
        <v>129</v>
      </c>
      <c r="H844" s="171" t="str">
        <f>IFERROR((Table20[[#This Row],[_202320]]-Table20[[#This Row],[_201920]])/Table20[[#This Row],[_201920]]*1,"")</f>
        <v/>
      </c>
    </row>
    <row r="845" spans="1:8">
      <c r="A845" s="132">
        <v>147800</v>
      </c>
      <c r="B845" s="134" t="s">
        <v>1141</v>
      </c>
      <c r="C845" s="134">
        <v>172</v>
      </c>
      <c r="D845" s="134">
        <v>190</v>
      </c>
      <c r="E845" s="134">
        <v>177</v>
      </c>
      <c r="F845" s="134">
        <v>197</v>
      </c>
      <c r="G845" s="135">
        <v>197</v>
      </c>
      <c r="H845" s="171">
        <f>IFERROR((Table20[[#This Row],[_202320]]-Table20[[#This Row],[_201920]])/Table20[[#This Row],[_201920]]*1,"")</f>
        <v>0.14534883720930233</v>
      </c>
    </row>
    <row r="846" spans="1:8">
      <c r="A846" s="132">
        <v>147800</v>
      </c>
      <c r="B846" s="134" t="s">
        <v>1142</v>
      </c>
      <c r="C846" s="134">
        <v>18</v>
      </c>
      <c r="D846" s="134">
        <v>17</v>
      </c>
      <c r="E846" s="134">
        <v>15</v>
      </c>
      <c r="F846" s="134">
        <v>17</v>
      </c>
      <c r="G846" s="135">
        <v>19</v>
      </c>
      <c r="H846" s="171">
        <f>IFERROR((Table20[[#This Row],[_202320]]-Table20[[#This Row],[_201920]])/Table20[[#This Row],[_201920]]*1,"")</f>
        <v>5.5555555555555552E-2</v>
      </c>
    </row>
    <row r="847" spans="1:8" ht="28.5">
      <c r="A847" s="132">
        <v>147800</v>
      </c>
      <c r="B847" s="134" t="s">
        <v>1143</v>
      </c>
      <c r="C847" s="134">
        <v>94</v>
      </c>
      <c r="D847" s="134">
        <v>103</v>
      </c>
      <c r="E847" s="134">
        <v>95</v>
      </c>
      <c r="F847" s="134">
        <v>82</v>
      </c>
      <c r="G847" s="135">
        <v>89</v>
      </c>
      <c r="H847" s="171">
        <f>IFERROR((Table20[[#This Row],[_202320]]-Table20[[#This Row],[_201920]])/Table20[[#This Row],[_201920]]*1,"")</f>
        <v>-5.3191489361702128E-2</v>
      </c>
    </row>
    <row r="848" spans="1:8" ht="28.5">
      <c r="A848" s="132">
        <v>147800</v>
      </c>
      <c r="B848" s="134" t="s">
        <v>1166</v>
      </c>
      <c r="C848" s="134">
        <v>87</v>
      </c>
      <c r="D848" s="134">
        <v>99</v>
      </c>
      <c r="E848" s="134">
        <v>95</v>
      </c>
      <c r="F848" s="134">
        <v>126</v>
      </c>
      <c r="G848" s="135">
        <v>124</v>
      </c>
      <c r="H848" s="171">
        <f>IFERROR((Table20[[#This Row],[_202320]]-Table20[[#This Row],[_201920]])/Table20[[#This Row],[_201920]]*1,"")</f>
        <v>0.42528735632183906</v>
      </c>
    </row>
    <row r="849" spans="1:8" ht="28.5">
      <c r="A849" s="132">
        <v>147800</v>
      </c>
      <c r="B849" s="134" t="s">
        <v>1167</v>
      </c>
      <c r="C849" s="134" t="s">
        <v>129</v>
      </c>
      <c r="D849" s="134" t="s">
        <v>129</v>
      </c>
      <c r="E849" s="134" t="s">
        <v>129</v>
      </c>
      <c r="F849" s="134" t="s">
        <v>129</v>
      </c>
      <c r="G849" s="135" t="s">
        <v>129</v>
      </c>
      <c r="H849" s="171" t="str">
        <f>IFERROR((Table20[[#This Row],[_202320]]-Table20[[#This Row],[_201920]])/Table20[[#This Row],[_201920]]*1,"")</f>
        <v/>
      </c>
    </row>
    <row r="850" spans="1:8">
      <c r="A850" s="132">
        <v>147800</v>
      </c>
      <c r="B850" s="134" t="s">
        <v>1146</v>
      </c>
      <c r="C850" s="134">
        <v>181</v>
      </c>
      <c r="D850" s="134">
        <v>202</v>
      </c>
      <c r="E850" s="134">
        <v>190</v>
      </c>
      <c r="F850" s="134">
        <v>208</v>
      </c>
      <c r="G850" s="135">
        <v>213</v>
      </c>
      <c r="H850" s="171">
        <f>IFERROR((Table20[[#This Row],[_202320]]-Table20[[#This Row],[_201920]])/Table20[[#This Row],[_201920]]*1,"")</f>
        <v>0.17679558011049723</v>
      </c>
    </row>
    <row r="851" spans="1:8" ht="28.5">
      <c r="A851" s="132">
        <v>147800</v>
      </c>
      <c r="B851" s="134" t="s">
        <v>1147</v>
      </c>
      <c r="C851" s="134">
        <v>15</v>
      </c>
      <c r="D851" s="134">
        <v>23</v>
      </c>
      <c r="E851" s="134">
        <v>16</v>
      </c>
      <c r="F851" s="134">
        <v>12</v>
      </c>
      <c r="G851" s="135">
        <v>11</v>
      </c>
      <c r="H851" s="171">
        <f>IFERROR((Table20[[#This Row],[_202320]]-Table20[[#This Row],[_201920]])/Table20[[#This Row],[_201920]]*1,"")</f>
        <v>-0.26666666666666666</v>
      </c>
    </row>
    <row r="852" spans="1:8" ht="28.5">
      <c r="A852" s="132">
        <v>147800</v>
      </c>
      <c r="B852" s="134" t="s">
        <v>1148</v>
      </c>
      <c r="C852" s="134">
        <v>262</v>
      </c>
      <c r="D852" s="134">
        <v>364</v>
      </c>
      <c r="E852" s="134">
        <v>409</v>
      </c>
      <c r="F852" s="134">
        <v>413</v>
      </c>
      <c r="G852" s="135">
        <v>368</v>
      </c>
      <c r="H852" s="171">
        <f>IFERROR((Table20[[#This Row],[_202320]]-Table20[[#This Row],[_201920]])/Table20[[#This Row],[_201920]]*1,"")</f>
        <v>0.40458015267175573</v>
      </c>
    </row>
    <row r="853" spans="1:8" ht="28.5">
      <c r="A853" s="132">
        <v>147800</v>
      </c>
      <c r="B853" s="134" t="s">
        <v>1149</v>
      </c>
      <c r="C853" s="134">
        <v>511</v>
      </c>
      <c r="D853" s="134">
        <v>516</v>
      </c>
      <c r="E853" s="134">
        <v>582</v>
      </c>
      <c r="F853" s="134">
        <v>530</v>
      </c>
      <c r="G853" s="135">
        <v>456</v>
      </c>
      <c r="H853" s="171">
        <f>IFERROR((Table20[[#This Row],[_202320]]-Table20[[#This Row],[_201920]])/Table20[[#This Row],[_201920]]*1,"")</f>
        <v>-0.10763209393346379</v>
      </c>
    </row>
    <row r="854" spans="1:8" ht="28.5">
      <c r="A854" s="132">
        <v>147800</v>
      </c>
      <c r="B854" s="134" t="s">
        <v>1150</v>
      </c>
      <c r="C854" s="134">
        <v>788</v>
      </c>
      <c r="D854" s="134">
        <v>903</v>
      </c>
      <c r="E854" s="134">
        <v>1007</v>
      </c>
      <c r="F854" s="134">
        <v>955</v>
      </c>
      <c r="G854" s="135">
        <v>835</v>
      </c>
      <c r="H854" s="171">
        <f>IFERROR((Table20[[#This Row],[_202320]]-Table20[[#This Row],[_201920]])/Table20[[#This Row],[_201920]]*1,"")</f>
        <v>5.964467005076142E-2</v>
      </c>
    </row>
    <row r="855" spans="1:8">
      <c r="A855" s="132">
        <v>147800</v>
      </c>
      <c r="B855" s="134" t="s">
        <v>1151</v>
      </c>
      <c r="C855" s="134">
        <v>19</v>
      </c>
      <c r="D855" s="134">
        <v>18</v>
      </c>
      <c r="E855" s="134">
        <v>16</v>
      </c>
      <c r="F855" s="134">
        <v>18</v>
      </c>
      <c r="G855" s="135">
        <v>20</v>
      </c>
      <c r="H855" s="171">
        <f>IFERROR((Table20[[#This Row],[_202320]]-Table20[[#This Row],[_201920]])/Table20[[#This Row],[_201920]]*1,"")</f>
        <v>5.2631578947368418E-2</v>
      </c>
    </row>
    <row r="856" spans="1:8" ht="28.5">
      <c r="A856" s="132">
        <v>147800</v>
      </c>
      <c r="B856" s="134" t="s">
        <v>1152</v>
      </c>
      <c r="C856" s="134">
        <v>29</v>
      </c>
      <c r="D856" s="134">
        <v>35</v>
      </c>
      <c r="E856" s="134">
        <v>36</v>
      </c>
      <c r="F856" s="134">
        <v>37</v>
      </c>
      <c r="G856" s="135">
        <v>36</v>
      </c>
      <c r="H856" s="171">
        <f>IFERROR((Table20[[#This Row],[_202320]]-Table20[[#This Row],[_201920]])/Table20[[#This Row],[_201920]]*1,"")</f>
        <v>0.2413793103448276</v>
      </c>
    </row>
    <row r="857" spans="1:8" ht="28.5">
      <c r="A857" s="132">
        <v>147800</v>
      </c>
      <c r="B857" s="134" t="s">
        <v>1153</v>
      </c>
      <c r="C857" s="134">
        <v>2</v>
      </c>
      <c r="D857" s="134">
        <v>2</v>
      </c>
      <c r="E857" s="134">
        <v>1</v>
      </c>
      <c r="F857" s="134">
        <v>1</v>
      </c>
      <c r="G857" s="135">
        <v>1</v>
      </c>
      <c r="H857" s="171">
        <f>IFERROR((Table20[[#This Row],[_202320]]-Table20[[#This Row],[_201920]])/Table20[[#This Row],[_201920]]*1,"")</f>
        <v>-0.5</v>
      </c>
    </row>
    <row r="858" spans="1:8" ht="28.5">
      <c r="A858" s="132">
        <v>147800</v>
      </c>
      <c r="B858" s="134" t="s">
        <v>1154</v>
      </c>
      <c r="C858" s="134">
        <v>27</v>
      </c>
      <c r="D858" s="134">
        <v>33</v>
      </c>
      <c r="E858" s="134">
        <v>34</v>
      </c>
      <c r="F858" s="134">
        <v>36</v>
      </c>
      <c r="G858" s="135">
        <v>35</v>
      </c>
      <c r="H858" s="171">
        <f>IFERROR((Table20[[#This Row],[_202320]]-Table20[[#This Row],[_201920]])/Table20[[#This Row],[_201920]]*1,"")</f>
        <v>0.29629629629629628</v>
      </c>
    </row>
    <row r="859" spans="1:8" ht="28.5">
      <c r="A859" s="132">
        <v>147800</v>
      </c>
      <c r="B859" s="134" t="s">
        <v>1155</v>
      </c>
      <c r="C859" s="134">
        <v>53</v>
      </c>
      <c r="D859" s="134">
        <v>47</v>
      </c>
      <c r="E859" s="134">
        <v>49</v>
      </c>
      <c r="F859" s="134">
        <v>46</v>
      </c>
      <c r="G859" s="135">
        <v>44</v>
      </c>
      <c r="H859" s="171">
        <f>IFERROR((Table20[[#This Row],[_202320]]-Table20[[#This Row],[_201920]])/Table20[[#This Row],[_201920]]*1,"")</f>
        <v>-0.16981132075471697</v>
      </c>
    </row>
    <row r="860" spans="1:8">
      <c r="A860" s="132">
        <v>149532</v>
      </c>
      <c r="B860" s="134" t="s">
        <v>1161</v>
      </c>
      <c r="C860" s="134">
        <v>1630</v>
      </c>
      <c r="D860" s="134">
        <v>1817</v>
      </c>
      <c r="E860" s="134">
        <v>1206</v>
      </c>
      <c r="F860" s="134">
        <v>1075</v>
      </c>
      <c r="G860" s="135">
        <v>1179</v>
      </c>
      <c r="H860" s="171">
        <f>IFERROR((Table20[[#This Row],[_202320]]-Table20[[#This Row],[_201920]])/Table20[[#This Row],[_201920]]*1,"")</f>
        <v>-0.27668711656441719</v>
      </c>
    </row>
    <row r="861" spans="1:8">
      <c r="A861" s="132">
        <v>149532</v>
      </c>
      <c r="B861" s="134" t="s">
        <v>1131</v>
      </c>
      <c r="C861" s="134">
        <v>0</v>
      </c>
      <c r="D861" s="134">
        <v>0</v>
      </c>
      <c r="E861" s="134">
        <v>0</v>
      </c>
      <c r="F861" s="134">
        <v>0</v>
      </c>
      <c r="G861" s="135">
        <v>0</v>
      </c>
      <c r="H861" s="171" t="str">
        <f>IFERROR((Table20[[#This Row],[_202320]]-Table20[[#This Row],[_201920]])/Table20[[#This Row],[_201920]]*1,"")</f>
        <v/>
      </c>
    </row>
    <row r="862" spans="1:8">
      <c r="A862" s="132">
        <v>149532</v>
      </c>
      <c r="B862" s="134" t="s">
        <v>1132</v>
      </c>
      <c r="C862" s="134">
        <v>1630</v>
      </c>
      <c r="D862" s="134">
        <v>1817</v>
      </c>
      <c r="E862" s="134">
        <v>1206</v>
      </c>
      <c r="F862" s="134">
        <v>1075</v>
      </c>
      <c r="G862" s="135">
        <v>1179</v>
      </c>
      <c r="H862" s="171">
        <f>IFERROR((Table20[[#This Row],[_202320]]-Table20[[#This Row],[_201920]])/Table20[[#This Row],[_201920]]*1,"")</f>
        <v>-0.27668711656441719</v>
      </c>
    </row>
    <row r="863" spans="1:8" ht="28.5">
      <c r="A863" s="132">
        <v>149532</v>
      </c>
      <c r="B863" s="134" t="s">
        <v>1133</v>
      </c>
      <c r="C863" s="134">
        <v>72</v>
      </c>
      <c r="D863" s="134">
        <v>66</v>
      </c>
      <c r="E863" s="134">
        <v>56</v>
      </c>
      <c r="F863" s="134">
        <v>53</v>
      </c>
      <c r="G863" s="135">
        <v>54</v>
      </c>
      <c r="H863" s="171">
        <f>IFERROR((Table20[[#This Row],[_202320]]-Table20[[#This Row],[_201920]])/Table20[[#This Row],[_201920]]*1,"")</f>
        <v>-0.25</v>
      </c>
    </row>
    <row r="864" spans="1:8" ht="28.5">
      <c r="A864" s="132">
        <v>149532</v>
      </c>
      <c r="B864" s="134" t="s">
        <v>1162</v>
      </c>
      <c r="C864" s="134">
        <v>42</v>
      </c>
      <c r="D864" s="134">
        <v>69</v>
      </c>
      <c r="E864" s="134">
        <v>63</v>
      </c>
      <c r="F864" s="134">
        <v>34</v>
      </c>
      <c r="G864" s="135">
        <v>37</v>
      </c>
      <c r="H864" s="171">
        <f>IFERROR((Table20[[#This Row],[_202320]]-Table20[[#This Row],[_201920]])/Table20[[#This Row],[_201920]]*1,"")</f>
        <v>-0.11904761904761904</v>
      </c>
    </row>
    <row r="865" spans="1:8" ht="28.5">
      <c r="A865" s="132">
        <v>149532</v>
      </c>
      <c r="B865" s="134" t="s">
        <v>1163</v>
      </c>
      <c r="C865" s="134" t="s">
        <v>129</v>
      </c>
      <c r="D865" s="134" t="s">
        <v>129</v>
      </c>
      <c r="E865" s="134" t="s">
        <v>129</v>
      </c>
      <c r="F865" s="134" t="s">
        <v>129</v>
      </c>
      <c r="G865" s="135" t="s">
        <v>129</v>
      </c>
      <c r="H865" s="171" t="str">
        <f>IFERROR((Table20[[#This Row],[_202320]]-Table20[[#This Row],[_201920]])/Table20[[#This Row],[_201920]]*1,"")</f>
        <v/>
      </c>
    </row>
    <row r="866" spans="1:8">
      <c r="A866" s="132">
        <v>149532</v>
      </c>
      <c r="B866" s="134" t="s">
        <v>1136</v>
      </c>
      <c r="C866" s="134">
        <v>114</v>
      </c>
      <c r="D866" s="134">
        <v>135</v>
      </c>
      <c r="E866" s="134">
        <v>119</v>
      </c>
      <c r="F866" s="134">
        <v>87</v>
      </c>
      <c r="G866" s="135">
        <v>91</v>
      </c>
      <c r="H866" s="171">
        <f>IFERROR((Table20[[#This Row],[_202320]]-Table20[[#This Row],[_201920]])/Table20[[#This Row],[_201920]]*1,"")</f>
        <v>-0.20175438596491227</v>
      </c>
    </row>
    <row r="867" spans="1:8">
      <c r="A867" s="132">
        <v>149532</v>
      </c>
      <c r="B867" s="134" t="s">
        <v>1137</v>
      </c>
      <c r="C867" s="134">
        <v>7</v>
      </c>
      <c r="D867" s="134">
        <v>7</v>
      </c>
      <c r="E867" s="134">
        <v>10</v>
      </c>
      <c r="F867" s="134">
        <v>8</v>
      </c>
      <c r="G867" s="135">
        <v>8</v>
      </c>
      <c r="H867" s="171">
        <f>IFERROR((Table20[[#This Row],[_202320]]-Table20[[#This Row],[_201920]])/Table20[[#This Row],[_201920]]*1,"")</f>
        <v>0.14285714285714285</v>
      </c>
    </row>
    <row r="868" spans="1:8" ht="28.5">
      <c r="A868" s="132">
        <v>149532</v>
      </c>
      <c r="B868" s="134" t="s">
        <v>1138</v>
      </c>
      <c r="C868" s="134">
        <v>80</v>
      </c>
      <c r="D868" s="134">
        <v>74</v>
      </c>
      <c r="E868" s="134">
        <v>55</v>
      </c>
      <c r="F868" s="134">
        <v>60</v>
      </c>
      <c r="G868" s="135">
        <v>54</v>
      </c>
      <c r="H868" s="171">
        <f>IFERROR((Table20[[#This Row],[_202320]]-Table20[[#This Row],[_201920]])/Table20[[#This Row],[_201920]]*1,"")</f>
        <v>-0.32500000000000001</v>
      </c>
    </row>
    <row r="869" spans="1:8" ht="28.5">
      <c r="A869" s="132">
        <v>149532</v>
      </c>
      <c r="B869" s="134" t="s">
        <v>1164</v>
      </c>
      <c r="C869" s="134">
        <v>93</v>
      </c>
      <c r="D869" s="134">
        <v>96</v>
      </c>
      <c r="E869" s="134">
        <v>93</v>
      </c>
      <c r="F869" s="134">
        <v>69</v>
      </c>
      <c r="G869" s="135">
        <v>59</v>
      </c>
      <c r="H869" s="171">
        <f>IFERROR((Table20[[#This Row],[_202320]]-Table20[[#This Row],[_201920]])/Table20[[#This Row],[_201920]]*1,"")</f>
        <v>-0.36559139784946237</v>
      </c>
    </row>
    <row r="870" spans="1:8" ht="28.5">
      <c r="A870" s="132">
        <v>149532</v>
      </c>
      <c r="B870" s="134" t="s">
        <v>1165</v>
      </c>
      <c r="C870" s="134" t="s">
        <v>129</v>
      </c>
      <c r="D870" s="134" t="s">
        <v>129</v>
      </c>
      <c r="E870" s="134" t="s">
        <v>129</v>
      </c>
      <c r="F870" s="134" t="s">
        <v>129</v>
      </c>
      <c r="G870" s="135" t="s">
        <v>129</v>
      </c>
      <c r="H870" s="171" t="str">
        <f>IFERROR((Table20[[#This Row],[_202320]]-Table20[[#This Row],[_201920]])/Table20[[#This Row],[_201920]]*1,"")</f>
        <v/>
      </c>
    </row>
    <row r="871" spans="1:8">
      <c r="A871" s="132">
        <v>149532</v>
      </c>
      <c r="B871" s="134" t="s">
        <v>1141</v>
      </c>
      <c r="C871" s="134">
        <v>173</v>
      </c>
      <c r="D871" s="134">
        <v>170</v>
      </c>
      <c r="E871" s="134">
        <v>148</v>
      </c>
      <c r="F871" s="134">
        <v>129</v>
      </c>
      <c r="G871" s="135">
        <v>113</v>
      </c>
      <c r="H871" s="171">
        <f>IFERROR((Table20[[#This Row],[_202320]]-Table20[[#This Row],[_201920]])/Table20[[#This Row],[_201920]]*1,"")</f>
        <v>-0.34682080924855491</v>
      </c>
    </row>
    <row r="872" spans="1:8">
      <c r="A872" s="132">
        <v>149532</v>
      </c>
      <c r="B872" s="134" t="s">
        <v>1142</v>
      </c>
      <c r="C872" s="134">
        <v>11</v>
      </c>
      <c r="D872" s="134">
        <v>9</v>
      </c>
      <c r="E872" s="134">
        <v>12</v>
      </c>
      <c r="F872" s="134">
        <v>12</v>
      </c>
      <c r="G872" s="135">
        <v>10</v>
      </c>
      <c r="H872" s="171">
        <f>IFERROR((Table20[[#This Row],[_202320]]-Table20[[#This Row],[_201920]])/Table20[[#This Row],[_201920]]*1,"")</f>
        <v>-9.0909090909090912E-2</v>
      </c>
    </row>
    <row r="873" spans="1:8" ht="28.5">
      <c r="A873" s="132">
        <v>149532</v>
      </c>
      <c r="B873" s="134" t="s">
        <v>1143</v>
      </c>
      <c r="C873" s="134">
        <v>79</v>
      </c>
      <c r="D873" s="134">
        <v>72</v>
      </c>
      <c r="E873" s="134">
        <v>61</v>
      </c>
      <c r="F873" s="134">
        <v>60</v>
      </c>
      <c r="G873" s="135">
        <v>58</v>
      </c>
      <c r="H873" s="171">
        <f>IFERROR((Table20[[#This Row],[_202320]]-Table20[[#This Row],[_201920]])/Table20[[#This Row],[_201920]]*1,"")</f>
        <v>-0.26582278481012656</v>
      </c>
    </row>
    <row r="874" spans="1:8" ht="28.5">
      <c r="A874" s="132">
        <v>149532</v>
      </c>
      <c r="B874" s="134" t="s">
        <v>1166</v>
      </c>
      <c r="C874" s="134">
        <v>119</v>
      </c>
      <c r="D874" s="134">
        <v>111</v>
      </c>
      <c r="E874" s="134">
        <v>109</v>
      </c>
      <c r="F874" s="134">
        <v>84</v>
      </c>
      <c r="G874" s="135">
        <v>72</v>
      </c>
      <c r="H874" s="171">
        <f>IFERROR((Table20[[#This Row],[_202320]]-Table20[[#This Row],[_201920]])/Table20[[#This Row],[_201920]]*1,"")</f>
        <v>-0.3949579831932773</v>
      </c>
    </row>
    <row r="875" spans="1:8" ht="28.5">
      <c r="A875" s="132">
        <v>149532</v>
      </c>
      <c r="B875" s="134" t="s">
        <v>1167</v>
      </c>
      <c r="C875" s="134" t="s">
        <v>129</v>
      </c>
      <c r="D875" s="134" t="s">
        <v>129</v>
      </c>
      <c r="E875" s="134" t="s">
        <v>129</v>
      </c>
      <c r="F875" s="134" t="s">
        <v>129</v>
      </c>
      <c r="G875" s="135" t="s">
        <v>129</v>
      </c>
      <c r="H875" s="171" t="str">
        <f>IFERROR((Table20[[#This Row],[_202320]]-Table20[[#This Row],[_201920]])/Table20[[#This Row],[_201920]]*1,"")</f>
        <v/>
      </c>
    </row>
    <row r="876" spans="1:8">
      <c r="A876" s="132">
        <v>149532</v>
      </c>
      <c r="B876" s="134" t="s">
        <v>1146</v>
      </c>
      <c r="C876" s="134">
        <v>198</v>
      </c>
      <c r="D876" s="134">
        <v>183</v>
      </c>
      <c r="E876" s="134">
        <v>170</v>
      </c>
      <c r="F876" s="134">
        <v>144</v>
      </c>
      <c r="G876" s="135">
        <v>130</v>
      </c>
      <c r="H876" s="171">
        <f>IFERROR((Table20[[#This Row],[_202320]]-Table20[[#This Row],[_201920]])/Table20[[#This Row],[_201920]]*1,"")</f>
        <v>-0.34343434343434343</v>
      </c>
    </row>
    <row r="877" spans="1:8" ht="28.5">
      <c r="A877" s="132">
        <v>149532</v>
      </c>
      <c r="B877" s="134" t="s">
        <v>1147</v>
      </c>
      <c r="C877" s="134">
        <v>24</v>
      </c>
      <c r="D877" s="134">
        <v>25</v>
      </c>
      <c r="E877" s="134">
        <v>8</v>
      </c>
      <c r="F877" s="134">
        <v>13</v>
      </c>
      <c r="G877" s="135">
        <v>15</v>
      </c>
      <c r="H877" s="171">
        <f>IFERROR((Table20[[#This Row],[_202320]]-Table20[[#This Row],[_201920]])/Table20[[#This Row],[_201920]]*1,"")</f>
        <v>-0.375</v>
      </c>
    </row>
    <row r="878" spans="1:8" ht="28.5">
      <c r="A878" s="132">
        <v>149532</v>
      </c>
      <c r="B878" s="134" t="s">
        <v>1148</v>
      </c>
      <c r="C878" s="134">
        <v>537</v>
      </c>
      <c r="D878" s="134">
        <v>518</v>
      </c>
      <c r="E878" s="134">
        <v>240</v>
      </c>
      <c r="F878" s="134">
        <v>228</v>
      </c>
      <c r="G878" s="135">
        <v>298</v>
      </c>
      <c r="H878" s="171">
        <f>IFERROR((Table20[[#This Row],[_202320]]-Table20[[#This Row],[_201920]])/Table20[[#This Row],[_201920]]*1,"")</f>
        <v>-0.4450651769087523</v>
      </c>
    </row>
    <row r="879" spans="1:8" ht="28.5">
      <c r="A879" s="132">
        <v>149532</v>
      </c>
      <c r="B879" s="134" t="s">
        <v>1149</v>
      </c>
      <c r="C879" s="134">
        <v>871</v>
      </c>
      <c r="D879" s="134">
        <v>1091</v>
      </c>
      <c r="E879" s="134">
        <v>788</v>
      </c>
      <c r="F879" s="134">
        <v>690</v>
      </c>
      <c r="G879" s="135">
        <v>736</v>
      </c>
      <c r="H879" s="171">
        <f>IFERROR((Table20[[#This Row],[_202320]]-Table20[[#This Row],[_201920]])/Table20[[#This Row],[_201920]]*1,"")</f>
        <v>-0.1549942594718714</v>
      </c>
    </row>
    <row r="880" spans="1:8" ht="28.5">
      <c r="A880" s="132">
        <v>149532</v>
      </c>
      <c r="B880" s="134" t="s">
        <v>1150</v>
      </c>
      <c r="C880" s="134">
        <v>1432</v>
      </c>
      <c r="D880" s="134">
        <v>1634</v>
      </c>
      <c r="E880" s="134">
        <v>1036</v>
      </c>
      <c r="F880" s="134">
        <v>931</v>
      </c>
      <c r="G880" s="135">
        <v>1049</v>
      </c>
      <c r="H880" s="171">
        <f>IFERROR((Table20[[#This Row],[_202320]]-Table20[[#This Row],[_201920]])/Table20[[#This Row],[_201920]]*1,"")</f>
        <v>-0.26745810055865921</v>
      </c>
    </row>
    <row r="881" spans="1:8">
      <c r="A881" s="132">
        <v>149532</v>
      </c>
      <c r="B881" s="134" t="s">
        <v>1151</v>
      </c>
      <c r="C881" s="134">
        <v>12</v>
      </c>
      <c r="D881" s="134">
        <v>10</v>
      </c>
      <c r="E881" s="134">
        <v>14</v>
      </c>
      <c r="F881" s="134">
        <v>13</v>
      </c>
      <c r="G881" s="135">
        <v>11</v>
      </c>
      <c r="H881" s="171">
        <f>IFERROR((Table20[[#This Row],[_202320]]-Table20[[#This Row],[_201920]])/Table20[[#This Row],[_201920]]*1,"")</f>
        <v>-8.3333333333333329E-2</v>
      </c>
    </row>
    <row r="882" spans="1:8" ht="28.5">
      <c r="A882" s="132">
        <v>149532</v>
      </c>
      <c r="B882" s="134" t="s">
        <v>1152</v>
      </c>
      <c r="C882" s="134">
        <v>34</v>
      </c>
      <c r="D882" s="134">
        <v>30</v>
      </c>
      <c r="E882" s="134">
        <v>21</v>
      </c>
      <c r="F882" s="134">
        <v>22</v>
      </c>
      <c r="G882" s="135">
        <v>27</v>
      </c>
      <c r="H882" s="171">
        <f>IFERROR((Table20[[#This Row],[_202320]]-Table20[[#This Row],[_201920]])/Table20[[#This Row],[_201920]]*1,"")</f>
        <v>-0.20588235294117646</v>
      </c>
    </row>
    <row r="883" spans="1:8" ht="28.5">
      <c r="A883" s="132">
        <v>149532</v>
      </c>
      <c r="B883" s="134" t="s">
        <v>1153</v>
      </c>
      <c r="C883" s="134">
        <v>1</v>
      </c>
      <c r="D883" s="134">
        <v>1</v>
      </c>
      <c r="E883" s="134">
        <v>1</v>
      </c>
      <c r="F883" s="134">
        <v>1</v>
      </c>
      <c r="G883" s="135">
        <v>1</v>
      </c>
      <c r="H883" s="171">
        <f>IFERROR((Table20[[#This Row],[_202320]]-Table20[[#This Row],[_201920]])/Table20[[#This Row],[_201920]]*1,"")</f>
        <v>0</v>
      </c>
    </row>
    <row r="884" spans="1:8" ht="28.5">
      <c r="A884" s="132">
        <v>149532</v>
      </c>
      <c r="B884" s="134" t="s">
        <v>1154</v>
      </c>
      <c r="C884" s="134">
        <v>33</v>
      </c>
      <c r="D884" s="134">
        <v>29</v>
      </c>
      <c r="E884" s="134">
        <v>20</v>
      </c>
      <c r="F884" s="134">
        <v>21</v>
      </c>
      <c r="G884" s="135">
        <v>25</v>
      </c>
      <c r="H884" s="171">
        <f>IFERROR((Table20[[#This Row],[_202320]]-Table20[[#This Row],[_201920]])/Table20[[#This Row],[_201920]]*1,"")</f>
        <v>-0.24242424242424243</v>
      </c>
    </row>
    <row r="885" spans="1:8" ht="28.5">
      <c r="A885" s="132">
        <v>149532</v>
      </c>
      <c r="B885" s="134" t="s">
        <v>1155</v>
      </c>
      <c r="C885" s="134">
        <v>53</v>
      </c>
      <c r="D885" s="134">
        <v>60</v>
      </c>
      <c r="E885" s="134">
        <v>65</v>
      </c>
      <c r="F885" s="134">
        <v>64</v>
      </c>
      <c r="G885" s="135">
        <v>62</v>
      </c>
      <c r="H885" s="171">
        <f>IFERROR((Table20[[#This Row],[_202320]]-Table20[[#This Row],[_201920]])/Table20[[#This Row],[_201920]]*1,"")</f>
        <v>0.16981132075471697</v>
      </c>
    </row>
    <row r="886" spans="1:8">
      <c r="A886" s="132">
        <v>149842</v>
      </c>
      <c r="B886" s="134" t="s">
        <v>1161</v>
      </c>
      <c r="C886" s="134">
        <v>1352</v>
      </c>
      <c r="D886" s="134">
        <v>1300</v>
      </c>
      <c r="E886" s="134">
        <v>1645</v>
      </c>
      <c r="F886" s="134">
        <v>1583</v>
      </c>
      <c r="G886" s="135">
        <v>1362</v>
      </c>
      <c r="H886" s="171">
        <f>IFERROR((Table20[[#This Row],[_202320]]-Table20[[#This Row],[_201920]])/Table20[[#This Row],[_201920]]*1,"")</f>
        <v>7.3964497041420114E-3</v>
      </c>
    </row>
    <row r="887" spans="1:8">
      <c r="A887" s="132">
        <v>149842</v>
      </c>
      <c r="B887" s="134" t="s">
        <v>1131</v>
      </c>
      <c r="C887" s="134">
        <v>0</v>
      </c>
      <c r="D887" s="134">
        <v>0</v>
      </c>
      <c r="E887" s="134">
        <v>0</v>
      </c>
      <c r="F887" s="134">
        <v>0</v>
      </c>
      <c r="G887" s="135">
        <v>0</v>
      </c>
      <c r="H887" s="171" t="str">
        <f>IFERROR((Table20[[#This Row],[_202320]]-Table20[[#This Row],[_201920]])/Table20[[#This Row],[_201920]]*1,"")</f>
        <v/>
      </c>
    </row>
    <row r="888" spans="1:8">
      <c r="A888" s="132">
        <v>149842</v>
      </c>
      <c r="B888" s="134" t="s">
        <v>1132</v>
      </c>
      <c r="C888" s="134">
        <v>1352</v>
      </c>
      <c r="D888" s="134">
        <v>1300</v>
      </c>
      <c r="E888" s="134">
        <v>1645</v>
      </c>
      <c r="F888" s="134">
        <v>1583</v>
      </c>
      <c r="G888" s="135">
        <v>1362</v>
      </c>
      <c r="H888" s="171">
        <f>IFERROR((Table20[[#This Row],[_202320]]-Table20[[#This Row],[_201920]])/Table20[[#This Row],[_201920]]*1,"")</f>
        <v>7.3964497041420114E-3</v>
      </c>
    </row>
    <row r="889" spans="1:8" ht="28.5">
      <c r="A889" s="132">
        <v>149842</v>
      </c>
      <c r="B889" s="134" t="s">
        <v>1133</v>
      </c>
      <c r="C889" s="134">
        <v>181</v>
      </c>
      <c r="D889" s="134">
        <v>198</v>
      </c>
      <c r="E889" s="134">
        <v>193</v>
      </c>
      <c r="F889" s="134">
        <v>199</v>
      </c>
      <c r="G889" s="135">
        <v>159</v>
      </c>
      <c r="H889" s="171">
        <f>IFERROR((Table20[[#This Row],[_202320]]-Table20[[#This Row],[_201920]])/Table20[[#This Row],[_201920]]*1,"")</f>
        <v>-0.12154696132596685</v>
      </c>
    </row>
    <row r="890" spans="1:8" ht="28.5">
      <c r="A890" s="132">
        <v>149842</v>
      </c>
      <c r="B890" s="134" t="s">
        <v>1162</v>
      </c>
      <c r="C890" s="134">
        <v>75</v>
      </c>
      <c r="D890" s="134">
        <v>91</v>
      </c>
      <c r="E890" s="134">
        <v>112</v>
      </c>
      <c r="F890" s="134">
        <v>122</v>
      </c>
      <c r="G890" s="135">
        <v>110</v>
      </c>
      <c r="H890" s="171">
        <f>IFERROR((Table20[[#This Row],[_202320]]-Table20[[#This Row],[_201920]])/Table20[[#This Row],[_201920]]*1,"")</f>
        <v>0.46666666666666667</v>
      </c>
    </row>
    <row r="891" spans="1:8" ht="28.5">
      <c r="A891" s="132">
        <v>149842</v>
      </c>
      <c r="B891" s="134" t="s">
        <v>1163</v>
      </c>
      <c r="C891" s="134" t="s">
        <v>129</v>
      </c>
      <c r="D891" s="134" t="s">
        <v>129</v>
      </c>
      <c r="E891" s="134" t="s">
        <v>129</v>
      </c>
      <c r="F891" s="134" t="s">
        <v>129</v>
      </c>
      <c r="G891" s="135" t="s">
        <v>129</v>
      </c>
      <c r="H891" s="171" t="str">
        <f>IFERROR((Table20[[#This Row],[_202320]]-Table20[[#This Row],[_201920]])/Table20[[#This Row],[_201920]]*1,"")</f>
        <v/>
      </c>
    </row>
    <row r="892" spans="1:8">
      <c r="A892" s="132">
        <v>149842</v>
      </c>
      <c r="B892" s="134" t="s">
        <v>1136</v>
      </c>
      <c r="C892" s="134">
        <v>256</v>
      </c>
      <c r="D892" s="134">
        <v>289</v>
      </c>
      <c r="E892" s="134">
        <v>305</v>
      </c>
      <c r="F892" s="134">
        <v>321</v>
      </c>
      <c r="G892" s="135">
        <v>269</v>
      </c>
      <c r="H892" s="171">
        <f>IFERROR((Table20[[#This Row],[_202320]]-Table20[[#This Row],[_201920]])/Table20[[#This Row],[_201920]]*1,"")</f>
        <v>5.078125E-2</v>
      </c>
    </row>
    <row r="893" spans="1:8">
      <c r="A893" s="132">
        <v>149842</v>
      </c>
      <c r="B893" s="134" t="s">
        <v>1137</v>
      </c>
      <c r="C893" s="134">
        <v>19</v>
      </c>
      <c r="D893" s="134">
        <v>22</v>
      </c>
      <c r="E893" s="134">
        <v>19</v>
      </c>
      <c r="F893" s="134">
        <v>20</v>
      </c>
      <c r="G893" s="135">
        <v>20</v>
      </c>
      <c r="H893" s="171">
        <f>IFERROR((Table20[[#This Row],[_202320]]-Table20[[#This Row],[_201920]])/Table20[[#This Row],[_201920]]*1,"")</f>
        <v>5.2631578947368418E-2</v>
      </c>
    </row>
    <row r="894" spans="1:8" ht="28.5">
      <c r="A894" s="132">
        <v>149842</v>
      </c>
      <c r="B894" s="134" t="s">
        <v>1138</v>
      </c>
      <c r="C894" s="134">
        <v>176</v>
      </c>
      <c r="D894" s="134">
        <v>193</v>
      </c>
      <c r="E894" s="134">
        <v>197</v>
      </c>
      <c r="F894" s="134">
        <v>191</v>
      </c>
      <c r="G894" s="135">
        <v>154</v>
      </c>
      <c r="H894" s="171">
        <f>IFERROR((Table20[[#This Row],[_202320]]-Table20[[#This Row],[_201920]])/Table20[[#This Row],[_201920]]*1,"")</f>
        <v>-0.125</v>
      </c>
    </row>
    <row r="895" spans="1:8" ht="28.5">
      <c r="A895" s="132">
        <v>149842</v>
      </c>
      <c r="B895" s="134" t="s">
        <v>1164</v>
      </c>
      <c r="C895" s="134">
        <v>119</v>
      </c>
      <c r="D895" s="134">
        <v>140</v>
      </c>
      <c r="E895" s="134">
        <v>170</v>
      </c>
      <c r="F895" s="134">
        <v>175</v>
      </c>
      <c r="G895" s="135">
        <v>161</v>
      </c>
      <c r="H895" s="171">
        <f>IFERROR((Table20[[#This Row],[_202320]]-Table20[[#This Row],[_201920]])/Table20[[#This Row],[_201920]]*1,"")</f>
        <v>0.35294117647058826</v>
      </c>
    </row>
    <row r="896" spans="1:8" ht="28.5">
      <c r="A896" s="132">
        <v>149842</v>
      </c>
      <c r="B896" s="134" t="s">
        <v>1165</v>
      </c>
      <c r="C896" s="134" t="s">
        <v>129</v>
      </c>
      <c r="D896" s="134" t="s">
        <v>129</v>
      </c>
      <c r="E896" s="134" t="s">
        <v>129</v>
      </c>
      <c r="F896" s="134" t="s">
        <v>129</v>
      </c>
      <c r="G896" s="135" t="s">
        <v>129</v>
      </c>
      <c r="H896" s="171" t="str">
        <f>IFERROR((Table20[[#This Row],[_202320]]-Table20[[#This Row],[_201920]])/Table20[[#This Row],[_201920]]*1,"")</f>
        <v/>
      </c>
    </row>
    <row r="897" spans="1:8">
      <c r="A897" s="132">
        <v>149842</v>
      </c>
      <c r="B897" s="134" t="s">
        <v>1141</v>
      </c>
      <c r="C897" s="134">
        <v>295</v>
      </c>
      <c r="D897" s="134">
        <v>333</v>
      </c>
      <c r="E897" s="134">
        <v>367</v>
      </c>
      <c r="F897" s="134">
        <v>366</v>
      </c>
      <c r="G897" s="135">
        <v>315</v>
      </c>
      <c r="H897" s="171">
        <f>IFERROR((Table20[[#This Row],[_202320]]-Table20[[#This Row],[_201920]])/Table20[[#This Row],[_201920]]*1,"")</f>
        <v>6.7796610169491525E-2</v>
      </c>
    </row>
    <row r="898" spans="1:8">
      <c r="A898" s="132">
        <v>149842</v>
      </c>
      <c r="B898" s="134" t="s">
        <v>1142</v>
      </c>
      <c r="C898" s="134">
        <v>22</v>
      </c>
      <c r="D898" s="134">
        <v>26</v>
      </c>
      <c r="E898" s="134">
        <v>22</v>
      </c>
      <c r="F898" s="134">
        <v>23</v>
      </c>
      <c r="G898" s="135">
        <v>23</v>
      </c>
      <c r="H898" s="171">
        <f>IFERROR((Table20[[#This Row],[_202320]]-Table20[[#This Row],[_201920]])/Table20[[#This Row],[_201920]]*1,"")</f>
        <v>4.5454545454545456E-2</v>
      </c>
    </row>
    <row r="899" spans="1:8" ht="28.5">
      <c r="A899" s="132">
        <v>149842</v>
      </c>
      <c r="B899" s="134" t="s">
        <v>1143</v>
      </c>
      <c r="C899" s="134">
        <v>171</v>
      </c>
      <c r="D899" s="134">
        <v>189</v>
      </c>
      <c r="E899" s="134">
        <v>196</v>
      </c>
      <c r="F899" s="134">
        <v>187</v>
      </c>
      <c r="G899" s="135">
        <v>153</v>
      </c>
      <c r="H899" s="171">
        <f>IFERROR((Table20[[#This Row],[_202320]]-Table20[[#This Row],[_201920]])/Table20[[#This Row],[_201920]]*1,"")</f>
        <v>-0.10526315789473684</v>
      </c>
    </row>
    <row r="900" spans="1:8" ht="28.5">
      <c r="A900" s="132">
        <v>149842</v>
      </c>
      <c r="B900" s="134" t="s">
        <v>1166</v>
      </c>
      <c r="C900" s="134">
        <v>142</v>
      </c>
      <c r="D900" s="134">
        <v>168</v>
      </c>
      <c r="E900" s="134">
        <v>192</v>
      </c>
      <c r="F900" s="134">
        <v>198</v>
      </c>
      <c r="G900" s="135">
        <v>179</v>
      </c>
      <c r="H900" s="171">
        <f>IFERROR((Table20[[#This Row],[_202320]]-Table20[[#This Row],[_201920]])/Table20[[#This Row],[_201920]]*1,"")</f>
        <v>0.26056338028169013</v>
      </c>
    </row>
    <row r="901" spans="1:8" ht="28.5">
      <c r="A901" s="132">
        <v>149842</v>
      </c>
      <c r="B901" s="134" t="s">
        <v>1167</v>
      </c>
      <c r="C901" s="134" t="s">
        <v>129</v>
      </c>
      <c r="D901" s="134" t="s">
        <v>129</v>
      </c>
      <c r="E901" s="134" t="s">
        <v>129</v>
      </c>
      <c r="F901" s="134" t="s">
        <v>129</v>
      </c>
      <c r="G901" s="135" t="s">
        <v>129</v>
      </c>
      <c r="H901" s="171" t="str">
        <f>IFERROR((Table20[[#This Row],[_202320]]-Table20[[#This Row],[_201920]])/Table20[[#This Row],[_201920]]*1,"")</f>
        <v/>
      </c>
    </row>
    <row r="902" spans="1:8">
      <c r="A902" s="132">
        <v>149842</v>
      </c>
      <c r="B902" s="134" t="s">
        <v>1146</v>
      </c>
      <c r="C902" s="134">
        <v>313</v>
      </c>
      <c r="D902" s="134">
        <v>357</v>
      </c>
      <c r="E902" s="134">
        <v>388</v>
      </c>
      <c r="F902" s="134">
        <v>385</v>
      </c>
      <c r="G902" s="135">
        <v>332</v>
      </c>
      <c r="H902" s="171">
        <f>IFERROR((Table20[[#This Row],[_202320]]-Table20[[#This Row],[_201920]])/Table20[[#This Row],[_201920]]*1,"")</f>
        <v>6.070287539936102E-2</v>
      </c>
    </row>
    <row r="903" spans="1:8" ht="28.5">
      <c r="A903" s="132">
        <v>149842</v>
      </c>
      <c r="B903" s="134" t="s">
        <v>1147</v>
      </c>
      <c r="C903" s="134">
        <v>16</v>
      </c>
      <c r="D903" s="134">
        <v>26</v>
      </c>
      <c r="E903" s="134">
        <v>26</v>
      </c>
      <c r="F903" s="134">
        <v>15</v>
      </c>
      <c r="G903" s="135">
        <v>15</v>
      </c>
      <c r="H903" s="171">
        <f>IFERROR((Table20[[#This Row],[_202320]]-Table20[[#This Row],[_201920]])/Table20[[#This Row],[_201920]]*1,"")</f>
        <v>-6.25E-2</v>
      </c>
    </row>
    <row r="904" spans="1:8" ht="28.5">
      <c r="A904" s="132">
        <v>149842</v>
      </c>
      <c r="B904" s="134" t="s">
        <v>1148</v>
      </c>
      <c r="C904" s="134">
        <v>389</v>
      </c>
      <c r="D904" s="134">
        <v>326</v>
      </c>
      <c r="E904" s="134">
        <v>482</v>
      </c>
      <c r="F904" s="134">
        <v>443</v>
      </c>
      <c r="G904" s="135">
        <v>363</v>
      </c>
      <c r="H904" s="171">
        <f>IFERROR((Table20[[#This Row],[_202320]]-Table20[[#This Row],[_201920]])/Table20[[#This Row],[_201920]]*1,"")</f>
        <v>-6.6838046272493568E-2</v>
      </c>
    </row>
    <row r="905" spans="1:8" ht="28.5">
      <c r="A905" s="132">
        <v>149842</v>
      </c>
      <c r="B905" s="134" t="s">
        <v>1149</v>
      </c>
      <c r="C905" s="134">
        <v>634</v>
      </c>
      <c r="D905" s="134">
        <v>591</v>
      </c>
      <c r="E905" s="134">
        <v>749</v>
      </c>
      <c r="F905" s="134">
        <v>740</v>
      </c>
      <c r="G905" s="135">
        <v>652</v>
      </c>
      <c r="H905" s="171">
        <f>IFERROR((Table20[[#This Row],[_202320]]-Table20[[#This Row],[_201920]])/Table20[[#This Row],[_201920]]*1,"")</f>
        <v>2.8391167192429023E-2</v>
      </c>
    </row>
    <row r="906" spans="1:8" ht="28.5">
      <c r="A906" s="132">
        <v>149842</v>
      </c>
      <c r="B906" s="134" t="s">
        <v>1150</v>
      </c>
      <c r="C906" s="134">
        <v>1039</v>
      </c>
      <c r="D906" s="134">
        <v>943</v>
      </c>
      <c r="E906" s="134">
        <v>1257</v>
      </c>
      <c r="F906" s="134">
        <v>1198</v>
      </c>
      <c r="G906" s="135">
        <v>1030</v>
      </c>
      <c r="H906" s="171">
        <f>IFERROR((Table20[[#This Row],[_202320]]-Table20[[#This Row],[_201920]])/Table20[[#This Row],[_201920]]*1,"")</f>
        <v>-8.6621751684311833E-3</v>
      </c>
    </row>
    <row r="907" spans="1:8">
      <c r="A907" s="132">
        <v>149842</v>
      </c>
      <c r="B907" s="134" t="s">
        <v>1151</v>
      </c>
      <c r="C907" s="134">
        <v>23</v>
      </c>
      <c r="D907" s="134">
        <v>27</v>
      </c>
      <c r="E907" s="134">
        <v>24</v>
      </c>
      <c r="F907" s="134">
        <v>24</v>
      </c>
      <c r="G907" s="135">
        <v>24</v>
      </c>
      <c r="H907" s="171">
        <f>IFERROR((Table20[[#This Row],[_202320]]-Table20[[#This Row],[_201920]])/Table20[[#This Row],[_201920]]*1,"")</f>
        <v>4.3478260869565216E-2</v>
      </c>
    </row>
    <row r="908" spans="1:8" ht="28.5">
      <c r="A908" s="132">
        <v>149842</v>
      </c>
      <c r="B908" s="134" t="s">
        <v>1152</v>
      </c>
      <c r="C908" s="134">
        <v>30</v>
      </c>
      <c r="D908" s="134">
        <v>27</v>
      </c>
      <c r="E908" s="134">
        <v>31</v>
      </c>
      <c r="F908" s="134">
        <v>29</v>
      </c>
      <c r="G908" s="135">
        <v>28</v>
      </c>
      <c r="H908" s="171">
        <f>IFERROR((Table20[[#This Row],[_202320]]-Table20[[#This Row],[_201920]])/Table20[[#This Row],[_201920]]*1,"")</f>
        <v>-6.6666666666666666E-2</v>
      </c>
    </row>
    <row r="909" spans="1:8" ht="28.5">
      <c r="A909" s="132">
        <v>149842</v>
      </c>
      <c r="B909" s="134" t="s">
        <v>1153</v>
      </c>
      <c r="C909" s="134">
        <v>1</v>
      </c>
      <c r="D909" s="134">
        <v>2</v>
      </c>
      <c r="E909" s="134">
        <v>2</v>
      </c>
      <c r="F909" s="134">
        <v>1</v>
      </c>
      <c r="G909" s="135">
        <v>1</v>
      </c>
      <c r="H909" s="171">
        <f>IFERROR((Table20[[#This Row],[_202320]]-Table20[[#This Row],[_201920]])/Table20[[#This Row],[_201920]]*1,"")</f>
        <v>0</v>
      </c>
    </row>
    <row r="910" spans="1:8" ht="28.5">
      <c r="A910" s="132">
        <v>149842</v>
      </c>
      <c r="B910" s="134" t="s">
        <v>1154</v>
      </c>
      <c r="C910" s="134">
        <v>29</v>
      </c>
      <c r="D910" s="134">
        <v>25</v>
      </c>
      <c r="E910" s="134">
        <v>29</v>
      </c>
      <c r="F910" s="134">
        <v>28</v>
      </c>
      <c r="G910" s="135">
        <v>27</v>
      </c>
      <c r="H910" s="171">
        <f>IFERROR((Table20[[#This Row],[_202320]]-Table20[[#This Row],[_201920]])/Table20[[#This Row],[_201920]]*1,"")</f>
        <v>-6.8965517241379309E-2</v>
      </c>
    </row>
    <row r="911" spans="1:8" ht="28.5">
      <c r="A911" s="132">
        <v>149842</v>
      </c>
      <c r="B911" s="134" t="s">
        <v>1155</v>
      </c>
      <c r="C911" s="134">
        <v>47</v>
      </c>
      <c r="D911" s="134">
        <v>45</v>
      </c>
      <c r="E911" s="134">
        <v>46</v>
      </c>
      <c r="F911" s="134">
        <v>47</v>
      </c>
      <c r="G911" s="135">
        <v>48</v>
      </c>
      <c r="H911" s="171">
        <f>IFERROR((Table20[[#This Row],[_202320]]-Table20[[#This Row],[_201920]])/Table20[[#This Row],[_201920]]*1,"")</f>
        <v>2.1276595744680851E-2</v>
      </c>
    </row>
    <row r="912" spans="1:8">
      <c r="A912" s="132">
        <v>155140</v>
      </c>
      <c r="B912" s="134" t="s">
        <v>1161</v>
      </c>
      <c r="C912" s="134">
        <v>32</v>
      </c>
      <c r="D912" s="134">
        <v>9</v>
      </c>
      <c r="E912" s="134">
        <v>7</v>
      </c>
      <c r="F912" s="134">
        <v>3</v>
      </c>
      <c r="G912" s="135">
        <v>6</v>
      </c>
      <c r="H912" s="171">
        <f>IFERROR((Table20[[#This Row],[_202320]]-Table20[[#This Row],[_201920]])/Table20[[#This Row],[_201920]]*1,"")</f>
        <v>-0.8125</v>
      </c>
    </row>
    <row r="913" spans="1:8">
      <c r="A913" s="132">
        <v>155140</v>
      </c>
      <c r="B913" s="134" t="s">
        <v>1131</v>
      </c>
      <c r="C913" s="134">
        <v>0</v>
      </c>
      <c r="D913" s="134">
        <v>0</v>
      </c>
      <c r="E913" s="134">
        <v>0</v>
      </c>
      <c r="F913" s="134">
        <v>0</v>
      </c>
      <c r="G913" s="135">
        <v>0</v>
      </c>
      <c r="H913" s="171" t="str">
        <f>IFERROR((Table20[[#This Row],[_202320]]-Table20[[#This Row],[_201920]])/Table20[[#This Row],[_201920]]*1,"")</f>
        <v/>
      </c>
    </row>
    <row r="914" spans="1:8">
      <c r="A914" s="132">
        <v>155140</v>
      </c>
      <c r="B914" s="134" t="s">
        <v>1132</v>
      </c>
      <c r="C914" s="134">
        <v>32</v>
      </c>
      <c r="D914" s="134">
        <v>9</v>
      </c>
      <c r="E914" s="134">
        <v>7</v>
      </c>
      <c r="F914" s="134">
        <v>3</v>
      </c>
      <c r="G914" s="135">
        <v>6</v>
      </c>
      <c r="H914" s="171">
        <f>IFERROR((Table20[[#This Row],[_202320]]-Table20[[#This Row],[_201920]])/Table20[[#This Row],[_201920]]*1,"")</f>
        <v>-0.8125</v>
      </c>
    </row>
    <row r="915" spans="1:8" ht="28.5">
      <c r="A915" s="132">
        <v>155140</v>
      </c>
      <c r="B915" s="134" t="s">
        <v>1133</v>
      </c>
      <c r="C915" s="134">
        <v>0</v>
      </c>
      <c r="D915" s="134">
        <v>0</v>
      </c>
      <c r="E915" s="134">
        <v>0</v>
      </c>
      <c r="F915" s="134">
        <v>0</v>
      </c>
      <c r="G915" s="135">
        <v>0</v>
      </c>
      <c r="H915" s="171" t="str">
        <f>IFERROR((Table20[[#This Row],[_202320]]-Table20[[#This Row],[_201920]])/Table20[[#This Row],[_201920]]*1,"")</f>
        <v/>
      </c>
    </row>
    <row r="916" spans="1:8" ht="28.5">
      <c r="A916" s="132">
        <v>155140</v>
      </c>
      <c r="B916" s="134" t="s">
        <v>1162</v>
      </c>
      <c r="C916" s="134">
        <v>1</v>
      </c>
      <c r="D916" s="134">
        <v>0</v>
      </c>
      <c r="E916" s="134">
        <v>0</v>
      </c>
      <c r="F916" s="134">
        <v>0</v>
      </c>
      <c r="G916" s="135">
        <v>1</v>
      </c>
      <c r="H916" s="171">
        <f>IFERROR((Table20[[#This Row],[_202320]]-Table20[[#This Row],[_201920]])/Table20[[#This Row],[_201920]]*1,"")</f>
        <v>0</v>
      </c>
    </row>
    <row r="917" spans="1:8" ht="28.5">
      <c r="A917" s="132">
        <v>155140</v>
      </c>
      <c r="B917" s="134" t="s">
        <v>1163</v>
      </c>
      <c r="C917" s="134">
        <v>0</v>
      </c>
      <c r="D917" s="134">
        <v>0</v>
      </c>
      <c r="E917" s="134">
        <v>0</v>
      </c>
      <c r="F917" s="134">
        <v>0</v>
      </c>
      <c r="G917" s="135">
        <v>1</v>
      </c>
      <c r="H917" s="171" t="str">
        <f>IFERROR((Table20[[#This Row],[_202320]]-Table20[[#This Row],[_201920]])/Table20[[#This Row],[_201920]]*1,"")</f>
        <v/>
      </c>
    </row>
    <row r="918" spans="1:8">
      <c r="A918" s="132">
        <v>155140</v>
      </c>
      <c r="B918" s="134" t="s">
        <v>1136</v>
      </c>
      <c r="C918" s="134">
        <v>1</v>
      </c>
      <c r="D918" s="134">
        <v>0</v>
      </c>
      <c r="E918" s="134">
        <v>0</v>
      </c>
      <c r="F918" s="134">
        <v>0</v>
      </c>
      <c r="G918" s="135">
        <v>2</v>
      </c>
      <c r="H918" s="171">
        <f>IFERROR((Table20[[#This Row],[_202320]]-Table20[[#This Row],[_201920]])/Table20[[#This Row],[_201920]]*1,"")</f>
        <v>1</v>
      </c>
    </row>
    <row r="919" spans="1:8">
      <c r="A919" s="132">
        <v>155140</v>
      </c>
      <c r="B919" s="134" t="s">
        <v>1137</v>
      </c>
      <c r="C919" s="134">
        <v>3</v>
      </c>
      <c r="D919" s="134">
        <v>0</v>
      </c>
      <c r="E919" s="134">
        <v>0</v>
      </c>
      <c r="F919" s="134">
        <v>0</v>
      </c>
      <c r="G919" s="135">
        <v>33</v>
      </c>
      <c r="H919" s="171">
        <f>IFERROR((Table20[[#This Row],[_202320]]-Table20[[#This Row],[_201920]])/Table20[[#This Row],[_201920]]*1,"")</f>
        <v>10</v>
      </c>
    </row>
    <row r="920" spans="1:8" ht="28.5">
      <c r="A920" s="132">
        <v>155140</v>
      </c>
      <c r="B920" s="134" t="s">
        <v>1138</v>
      </c>
      <c r="C920" s="134">
        <v>0</v>
      </c>
      <c r="D920" s="134">
        <v>0</v>
      </c>
      <c r="E920" s="134">
        <v>0</v>
      </c>
      <c r="F920" s="134">
        <v>0</v>
      </c>
      <c r="G920" s="135">
        <v>0</v>
      </c>
      <c r="H920" s="171" t="str">
        <f>IFERROR((Table20[[#This Row],[_202320]]-Table20[[#This Row],[_201920]])/Table20[[#This Row],[_201920]]*1,"")</f>
        <v/>
      </c>
    </row>
    <row r="921" spans="1:8" ht="28.5">
      <c r="A921" s="132">
        <v>155140</v>
      </c>
      <c r="B921" s="134" t="s">
        <v>1164</v>
      </c>
      <c r="C921" s="134">
        <v>6</v>
      </c>
      <c r="D921" s="134">
        <v>0</v>
      </c>
      <c r="E921" s="134">
        <v>0</v>
      </c>
      <c r="F921" s="134">
        <v>0</v>
      </c>
      <c r="G921" s="135">
        <v>1</v>
      </c>
      <c r="H921" s="171">
        <f>IFERROR((Table20[[#This Row],[_202320]]-Table20[[#This Row],[_201920]])/Table20[[#This Row],[_201920]]*1,"")</f>
        <v>-0.83333333333333337</v>
      </c>
    </row>
    <row r="922" spans="1:8" ht="28.5">
      <c r="A922" s="132">
        <v>155140</v>
      </c>
      <c r="B922" s="134" t="s">
        <v>1165</v>
      </c>
      <c r="C922" s="134">
        <v>0</v>
      </c>
      <c r="D922" s="134">
        <v>0</v>
      </c>
      <c r="E922" s="134">
        <v>0</v>
      </c>
      <c r="F922" s="134">
        <v>0</v>
      </c>
      <c r="G922" s="135">
        <v>1</v>
      </c>
      <c r="H922" s="171" t="str">
        <f>IFERROR((Table20[[#This Row],[_202320]]-Table20[[#This Row],[_201920]])/Table20[[#This Row],[_201920]]*1,"")</f>
        <v/>
      </c>
    </row>
    <row r="923" spans="1:8">
      <c r="A923" s="132">
        <v>155140</v>
      </c>
      <c r="B923" s="134" t="s">
        <v>1141</v>
      </c>
      <c r="C923" s="134">
        <v>6</v>
      </c>
      <c r="D923" s="134">
        <v>0</v>
      </c>
      <c r="E923" s="134">
        <v>0</v>
      </c>
      <c r="F923" s="134">
        <v>0</v>
      </c>
      <c r="G923" s="135">
        <v>2</v>
      </c>
      <c r="H923" s="171">
        <f>IFERROR((Table20[[#This Row],[_202320]]-Table20[[#This Row],[_201920]])/Table20[[#This Row],[_201920]]*1,"")</f>
        <v>-0.66666666666666663</v>
      </c>
    </row>
    <row r="924" spans="1:8">
      <c r="A924" s="132">
        <v>155140</v>
      </c>
      <c r="B924" s="134" t="s">
        <v>1142</v>
      </c>
      <c r="C924" s="134">
        <v>19</v>
      </c>
      <c r="D924" s="134">
        <v>0</v>
      </c>
      <c r="E924" s="134">
        <v>0</v>
      </c>
      <c r="F924" s="134">
        <v>0</v>
      </c>
      <c r="G924" s="135">
        <v>33</v>
      </c>
      <c r="H924" s="171">
        <f>IFERROR((Table20[[#This Row],[_202320]]-Table20[[#This Row],[_201920]])/Table20[[#This Row],[_201920]]*1,"")</f>
        <v>0.73684210526315785</v>
      </c>
    </row>
    <row r="925" spans="1:8" ht="28.5">
      <c r="A925" s="132">
        <v>155140</v>
      </c>
      <c r="B925" s="134" t="s">
        <v>1143</v>
      </c>
      <c r="C925" s="134">
        <v>0</v>
      </c>
      <c r="D925" s="134">
        <v>0</v>
      </c>
      <c r="E925" s="134">
        <v>0</v>
      </c>
      <c r="F925" s="134">
        <v>0</v>
      </c>
      <c r="G925" s="135">
        <v>0</v>
      </c>
      <c r="H925" s="171" t="str">
        <f>IFERROR((Table20[[#This Row],[_202320]]-Table20[[#This Row],[_201920]])/Table20[[#This Row],[_201920]]*1,"")</f>
        <v/>
      </c>
    </row>
    <row r="926" spans="1:8" ht="28.5">
      <c r="A926" s="132">
        <v>155140</v>
      </c>
      <c r="B926" s="134" t="s">
        <v>1166</v>
      </c>
      <c r="C926" s="134">
        <v>6</v>
      </c>
      <c r="D926" s="134">
        <v>0</v>
      </c>
      <c r="E926" s="134">
        <v>0</v>
      </c>
      <c r="F926" s="134">
        <v>0</v>
      </c>
      <c r="G926" s="135">
        <v>2</v>
      </c>
      <c r="H926" s="171">
        <f>IFERROR((Table20[[#This Row],[_202320]]-Table20[[#This Row],[_201920]])/Table20[[#This Row],[_201920]]*1,"")</f>
        <v>-0.66666666666666663</v>
      </c>
    </row>
    <row r="927" spans="1:8" ht="28.5">
      <c r="A927" s="132">
        <v>155140</v>
      </c>
      <c r="B927" s="134" t="s">
        <v>1167</v>
      </c>
      <c r="C927" s="134">
        <v>0</v>
      </c>
      <c r="D927" s="134">
        <v>0</v>
      </c>
      <c r="E927" s="134">
        <v>0</v>
      </c>
      <c r="F927" s="134">
        <v>0</v>
      </c>
      <c r="G927" s="135">
        <v>1</v>
      </c>
      <c r="H927" s="171" t="str">
        <f>IFERROR((Table20[[#This Row],[_202320]]-Table20[[#This Row],[_201920]])/Table20[[#This Row],[_201920]]*1,"")</f>
        <v/>
      </c>
    </row>
    <row r="928" spans="1:8">
      <c r="A928" s="132">
        <v>155140</v>
      </c>
      <c r="B928" s="134" t="s">
        <v>1146</v>
      </c>
      <c r="C928" s="134">
        <v>6</v>
      </c>
      <c r="D928" s="134">
        <v>0</v>
      </c>
      <c r="E928" s="134">
        <v>0</v>
      </c>
      <c r="F928" s="134">
        <v>0</v>
      </c>
      <c r="G928" s="135">
        <v>3</v>
      </c>
      <c r="H928" s="171">
        <f>IFERROR((Table20[[#This Row],[_202320]]-Table20[[#This Row],[_201920]])/Table20[[#This Row],[_201920]]*1,"")</f>
        <v>-0.5</v>
      </c>
    </row>
    <row r="929" spans="1:8" ht="28.5">
      <c r="A929" s="132">
        <v>155140</v>
      </c>
      <c r="B929" s="134" t="s">
        <v>1147</v>
      </c>
      <c r="C929" s="134">
        <v>1</v>
      </c>
      <c r="D929" s="134">
        <v>0</v>
      </c>
      <c r="E929" s="134">
        <v>0</v>
      </c>
      <c r="F929" s="134">
        <v>0</v>
      </c>
      <c r="G929" s="135">
        <v>0</v>
      </c>
      <c r="H929" s="171">
        <f>IFERROR((Table20[[#This Row],[_202320]]-Table20[[#This Row],[_201920]])/Table20[[#This Row],[_201920]]*1,"")</f>
        <v>-1</v>
      </c>
    </row>
    <row r="930" spans="1:8" ht="28.5">
      <c r="A930" s="132">
        <v>155140</v>
      </c>
      <c r="B930" s="134" t="s">
        <v>1148</v>
      </c>
      <c r="C930" s="134">
        <v>1</v>
      </c>
      <c r="D930" s="134">
        <v>0</v>
      </c>
      <c r="E930" s="134">
        <v>0</v>
      </c>
      <c r="F930" s="134">
        <v>1</v>
      </c>
      <c r="G930" s="135">
        <v>0</v>
      </c>
      <c r="H930" s="171">
        <f>IFERROR((Table20[[#This Row],[_202320]]-Table20[[#This Row],[_201920]])/Table20[[#This Row],[_201920]]*1,"")</f>
        <v>-1</v>
      </c>
    </row>
    <row r="931" spans="1:8" ht="28.5">
      <c r="A931" s="132">
        <v>155140</v>
      </c>
      <c r="B931" s="134" t="s">
        <v>1149</v>
      </c>
      <c r="C931" s="134">
        <v>24</v>
      </c>
      <c r="D931" s="134">
        <v>9</v>
      </c>
      <c r="E931" s="134">
        <v>7</v>
      </c>
      <c r="F931" s="134">
        <v>2</v>
      </c>
      <c r="G931" s="135">
        <v>3</v>
      </c>
      <c r="H931" s="171">
        <f>IFERROR((Table20[[#This Row],[_202320]]-Table20[[#This Row],[_201920]])/Table20[[#This Row],[_201920]]*1,"")</f>
        <v>-0.875</v>
      </c>
    </row>
    <row r="932" spans="1:8" ht="28.5">
      <c r="A932" s="132">
        <v>155140</v>
      </c>
      <c r="B932" s="134" t="s">
        <v>1150</v>
      </c>
      <c r="C932" s="134">
        <v>26</v>
      </c>
      <c r="D932" s="134">
        <v>9</v>
      </c>
      <c r="E932" s="134">
        <v>7</v>
      </c>
      <c r="F932" s="134">
        <v>3</v>
      </c>
      <c r="G932" s="135">
        <v>3</v>
      </c>
      <c r="H932" s="171">
        <f>IFERROR((Table20[[#This Row],[_202320]]-Table20[[#This Row],[_201920]])/Table20[[#This Row],[_201920]]*1,"")</f>
        <v>-0.88461538461538458</v>
      </c>
    </row>
    <row r="933" spans="1:8">
      <c r="A933" s="132">
        <v>155140</v>
      </c>
      <c r="B933" s="134" t="s">
        <v>1151</v>
      </c>
      <c r="C933" s="134">
        <v>19</v>
      </c>
      <c r="D933" s="134">
        <v>0</v>
      </c>
      <c r="E933" s="134">
        <v>0</v>
      </c>
      <c r="F933" s="134">
        <v>0</v>
      </c>
      <c r="G933" s="135">
        <v>50</v>
      </c>
      <c r="H933" s="171">
        <f>IFERROR((Table20[[#This Row],[_202320]]-Table20[[#This Row],[_201920]])/Table20[[#This Row],[_201920]]*1,"")</f>
        <v>1.631578947368421</v>
      </c>
    </row>
    <row r="934" spans="1:8" ht="28.5">
      <c r="A934" s="132">
        <v>155140</v>
      </c>
      <c r="B934" s="134" t="s">
        <v>1152</v>
      </c>
      <c r="C934" s="134">
        <v>6</v>
      </c>
      <c r="D934" s="134">
        <v>0</v>
      </c>
      <c r="E934" s="134">
        <v>0</v>
      </c>
      <c r="F934" s="134">
        <v>33</v>
      </c>
      <c r="G934" s="135">
        <v>0</v>
      </c>
      <c r="H934" s="171">
        <f>IFERROR((Table20[[#This Row],[_202320]]-Table20[[#This Row],[_201920]])/Table20[[#This Row],[_201920]]*1,"")</f>
        <v>-1</v>
      </c>
    </row>
    <row r="935" spans="1:8" ht="28.5">
      <c r="A935" s="132">
        <v>155140</v>
      </c>
      <c r="B935" s="134" t="s">
        <v>1153</v>
      </c>
      <c r="C935" s="134">
        <v>3</v>
      </c>
      <c r="D935" s="134">
        <v>0</v>
      </c>
      <c r="E935" s="134">
        <v>0</v>
      </c>
      <c r="F935" s="134">
        <v>0</v>
      </c>
      <c r="G935" s="135">
        <v>0</v>
      </c>
      <c r="H935" s="171">
        <f>IFERROR((Table20[[#This Row],[_202320]]-Table20[[#This Row],[_201920]])/Table20[[#This Row],[_201920]]*1,"")</f>
        <v>-1</v>
      </c>
    </row>
    <row r="936" spans="1:8" ht="28.5">
      <c r="A936" s="132">
        <v>155140</v>
      </c>
      <c r="B936" s="134" t="s">
        <v>1154</v>
      </c>
      <c r="C936" s="134">
        <v>3</v>
      </c>
      <c r="D936" s="134">
        <v>0</v>
      </c>
      <c r="E936" s="134">
        <v>0</v>
      </c>
      <c r="F936" s="134">
        <v>33</v>
      </c>
      <c r="G936" s="135">
        <v>0</v>
      </c>
      <c r="H936" s="171">
        <f>IFERROR((Table20[[#This Row],[_202320]]-Table20[[#This Row],[_201920]])/Table20[[#This Row],[_201920]]*1,"")</f>
        <v>-1</v>
      </c>
    </row>
    <row r="937" spans="1:8" ht="28.5">
      <c r="A937" s="132">
        <v>155140</v>
      </c>
      <c r="B937" s="134" t="s">
        <v>1155</v>
      </c>
      <c r="C937" s="134">
        <v>75</v>
      </c>
      <c r="D937" s="134">
        <v>100</v>
      </c>
      <c r="E937" s="134">
        <v>100</v>
      </c>
      <c r="F937" s="134">
        <v>67</v>
      </c>
      <c r="G937" s="135">
        <v>50</v>
      </c>
      <c r="H937" s="171">
        <f>IFERROR((Table20[[#This Row],[_202320]]-Table20[[#This Row],[_201920]])/Table20[[#This Row],[_201920]]*1,"")</f>
        <v>-0.33333333333333331</v>
      </c>
    </row>
    <row r="938" spans="1:8">
      <c r="A938" s="132">
        <v>157739</v>
      </c>
      <c r="B938" s="134" t="s">
        <v>1161</v>
      </c>
      <c r="C938" s="134">
        <v>172</v>
      </c>
      <c r="D938" s="134">
        <v>99</v>
      </c>
      <c r="E938" s="134">
        <v>102</v>
      </c>
      <c r="F938" s="134">
        <v>56</v>
      </c>
      <c r="G938" s="135">
        <v>80</v>
      </c>
      <c r="H938" s="171">
        <f>IFERROR((Table20[[#This Row],[_202320]]-Table20[[#This Row],[_201920]])/Table20[[#This Row],[_201920]]*1,"")</f>
        <v>-0.53488372093023251</v>
      </c>
    </row>
    <row r="939" spans="1:8">
      <c r="A939" s="132">
        <v>157739</v>
      </c>
      <c r="B939" s="134" t="s">
        <v>1131</v>
      </c>
      <c r="C939" s="134">
        <v>0</v>
      </c>
      <c r="D939" s="134">
        <v>0</v>
      </c>
      <c r="E939" s="134">
        <v>0</v>
      </c>
      <c r="F939" s="134">
        <v>0</v>
      </c>
      <c r="G939" s="135">
        <v>0</v>
      </c>
      <c r="H939" s="171" t="str">
        <f>IFERROR((Table20[[#This Row],[_202320]]-Table20[[#This Row],[_201920]])/Table20[[#This Row],[_201920]]*1,"")</f>
        <v/>
      </c>
    </row>
    <row r="940" spans="1:8">
      <c r="A940" s="132">
        <v>157739</v>
      </c>
      <c r="B940" s="134" t="s">
        <v>1132</v>
      </c>
      <c r="C940" s="134">
        <v>172</v>
      </c>
      <c r="D940" s="134">
        <v>99</v>
      </c>
      <c r="E940" s="134">
        <v>102</v>
      </c>
      <c r="F940" s="134">
        <v>56</v>
      </c>
      <c r="G940" s="135">
        <v>80</v>
      </c>
      <c r="H940" s="171">
        <f>IFERROR((Table20[[#This Row],[_202320]]-Table20[[#This Row],[_201920]])/Table20[[#This Row],[_201920]]*1,"")</f>
        <v>-0.53488372093023251</v>
      </c>
    </row>
    <row r="941" spans="1:8" ht="28.5">
      <c r="A941" s="132">
        <v>157739</v>
      </c>
      <c r="B941" s="134" t="s">
        <v>1133</v>
      </c>
      <c r="C941" s="134">
        <v>21</v>
      </c>
      <c r="D941" s="134">
        <v>15</v>
      </c>
      <c r="E941" s="134">
        <v>15</v>
      </c>
      <c r="F941" s="134">
        <v>7</v>
      </c>
      <c r="G941" s="135">
        <v>10</v>
      </c>
      <c r="H941" s="171">
        <f>IFERROR((Table20[[#This Row],[_202320]]-Table20[[#This Row],[_201920]])/Table20[[#This Row],[_201920]]*1,"")</f>
        <v>-0.52380952380952384</v>
      </c>
    </row>
    <row r="942" spans="1:8" ht="28.5">
      <c r="A942" s="132">
        <v>157739</v>
      </c>
      <c r="B942" s="134" t="s">
        <v>1162</v>
      </c>
      <c r="C942" s="134">
        <v>4</v>
      </c>
      <c r="D942" s="134">
        <v>7</v>
      </c>
      <c r="E942" s="134">
        <v>6</v>
      </c>
      <c r="F942" s="134">
        <v>4</v>
      </c>
      <c r="G942" s="135">
        <v>8</v>
      </c>
      <c r="H942" s="171">
        <f>IFERROR((Table20[[#This Row],[_202320]]-Table20[[#This Row],[_201920]])/Table20[[#This Row],[_201920]]*1,"")</f>
        <v>1</v>
      </c>
    </row>
    <row r="943" spans="1:8" ht="28.5">
      <c r="A943" s="132">
        <v>157739</v>
      </c>
      <c r="B943" s="134" t="s">
        <v>1163</v>
      </c>
      <c r="C943" s="134" t="s">
        <v>129</v>
      </c>
      <c r="D943" s="134" t="s">
        <v>129</v>
      </c>
      <c r="E943" s="134" t="s">
        <v>129</v>
      </c>
      <c r="F943" s="134" t="s">
        <v>129</v>
      </c>
      <c r="G943" s="135" t="s">
        <v>129</v>
      </c>
      <c r="H943" s="171" t="str">
        <f>IFERROR((Table20[[#This Row],[_202320]]-Table20[[#This Row],[_201920]])/Table20[[#This Row],[_201920]]*1,"")</f>
        <v/>
      </c>
    </row>
    <row r="944" spans="1:8">
      <c r="A944" s="132">
        <v>157739</v>
      </c>
      <c r="B944" s="134" t="s">
        <v>1136</v>
      </c>
      <c r="C944" s="134">
        <v>25</v>
      </c>
      <c r="D944" s="134">
        <v>22</v>
      </c>
      <c r="E944" s="134">
        <v>21</v>
      </c>
      <c r="F944" s="134">
        <v>11</v>
      </c>
      <c r="G944" s="135">
        <v>18</v>
      </c>
      <c r="H944" s="171">
        <f>IFERROR((Table20[[#This Row],[_202320]]-Table20[[#This Row],[_201920]])/Table20[[#This Row],[_201920]]*1,"")</f>
        <v>-0.28000000000000003</v>
      </c>
    </row>
    <row r="945" spans="1:8">
      <c r="A945" s="132">
        <v>157739</v>
      </c>
      <c r="B945" s="134" t="s">
        <v>1137</v>
      </c>
      <c r="C945" s="134">
        <v>15</v>
      </c>
      <c r="D945" s="134">
        <v>22</v>
      </c>
      <c r="E945" s="134">
        <v>21</v>
      </c>
      <c r="F945" s="134">
        <v>20</v>
      </c>
      <c r="G945" s="135">
        <v>23</v>
      </c>
      <c r="H945" s="171">
        <f>IFERROR((Table20[[#This Row],[_202320]]-Table20[[#This Row],[_201920]])/Table20[[#This Row],[_201920]]*1,"")</f>
        <v>0.53333333333333333</v>
      </c>
    </row>
    <row r="946" spans="1:8" ht="28.5">
      <c r="A946" s="132">
        <v>157739</v>
      </c>
      <c r="B946" s="134" t="s">
        <v>1138</v>
      </c>
      <c r="C946" s="134">
        <v>21</v>
      </c>
      <c r="D946" s="134">
        <v>14</v>
      </c>
      <c r="E946" s="134">
        <v>16</v>
      </c>
      <c r="F946" s="134">
        <v>6</v>
      </c>
      <c r="G946" s="135">
        <v>11</v>
      </c>
      <c r="H946" s="171">
        <f>IFERROR((Table20[[#This Row],[_202320]]-Table20[[#This Row],[_201920]])/Table20[[#This Row],[_201920]]*1,"")</f>
        <v>-0.47619047619047616</v>
      </c>
    </row>
    <row r="947" spans="1:8" ht="28.5">
      <c r="A947" s="132">
        <v>157739</v>
      </c>
      <c r="B947" s="134" t="s">
        <v>1164</v>
      </c>
      <c r="C947" s="134">
        <v>6</v>
      </c>
      <c r="D947" s="134">
        <v>12</v>
      </c>
      <c r="E947" s="134">
        <v>8</v>
      </c>
      <c r="F947" s="134">
        <v>7</v>
      </c>
      <c r="G947" s="135">
        <v>9</v>
      </c>
      <c r="H947" s="171">
        <f>IFERROR((Table20[[#This Row],[_202320]]-Table20[[#This Row],[_201920]])/Table20[[#This Row],[_201920]]*1,"")</f>
        <v>0.5</v>
      </c>
    </row>
    <row r="948" spans="1:8" ht="28.5">
      <c r="A948" s="132">
        <v>157739</v>
      </c>
      <c r="B948" s="134" t="s">
        <v>1165</v>
      </c>
      <c r="C948" s="134" t="s">
        <v>129</v>
      </c>
      <c r="D948" s="134" t="s">
        <v>129</v>
      </c>
      <c r="E948" s="134" t="s">
        <v>129</v>
      </c>
      <c r="F948" s="134" t="s">
        <v>129</v>
      </c>
      <c r="G948" s="135" t="s">
        <v>129</v>
      </c>
      <c r="H948" s="171" t="str">
        <f>IFERROR((Table20[[#This Row],[_202320]]-Table20[[#This Row],[_201920]])/Table20[[#This Row],[_201920]]*1,"")</f>
        <v/>
      </c>
    </row>
    <row r="949" spans="1:8">
      <c r="A949" s="132">
        <v>157739</v>
      </c>
      <c r="B949" s="134" t="s">
        <v>1141</v>
      </c>
      <c r="C949" s="134">
        <v>27</v>
      </c>
      <c r="D949" s="134">
        <v>26</v>
      </c>
      <c r="E949" s="134">
        <v>24</v>
      </c>
      <c r="F949" s="134">
        <v>13</v>
      </c>
      <c r="G949" s="135">
        <v>20</v>
      </c>
      <c r="H949" s="171">
        <f>IFERROR((Table20[[#This Row],[_202320]]-Table20[[#This Row],[_201920]])/Table20[[#This Row],[_201920]]*1,"")</f>
        <v>-0.25925925925925924</v>
      </c>
    </row>
    <row r="950" spans="1:8">
      <c r="A950" s="132">
        <v>157739</v>
      </c>
      <c r="B950" s="134" t="s">
        <v>1142</v>
      </c>
      <c r="C950" s="134">
        <v>16</v>
      </c>
      <c r="D950" s="134">
        <v>26</v>
      </c>
      <c r="E950" s="134">
        <v>24</v>
      </c>
      <c r="F950" s="134">
        <v>23</v>
      </c>
      <c r="G950" s="135">
        <v>25</v>
      </c>
      <c r="H950" s="171">
        <f>IFERROR((Table20[[#This Row],[_202320]]-Table20[[#This Row],[_201920]])/Table20[[#This Row],[_201920]]*1,"")</f>
        <v>0.5625</v>
      </c>
    </row>
    <row r="951" spans="1:8" ht="28.5">
      <c r="A951" s="132">
        <v>157739</v>
      </c>
      <c r="B951" s="134" t="s">
        <v>1143</v>
      </c>
      <c r="C951" s="134">
        <v>21</v>
      </c>
      <c r="D951" s="134">
        <v>14</v>
      </c>
      <c r="E951" s="134">
        <v>16</v>
      </c>
      <c r="F951" s="134">
        <v>5</v>
      </c>
      <c r="G951" s="135">
        <v>11</v>
      </c>
      <c r="H951" s="171">
        <f>IFERROR((Table20[[#This Row],[_202320]]-Table20[[#This Row],[_201920]])/Table20[[#This Row],[_201920]]*1,"")</f>
        <v>-0.47619047619047616</v>
      </c>
    </row>
    <row r="952" spans="1:8" ht="28.5">
      <c r="A952" s="132">
        <v>157739</v>
      </c>
      <c r="B952" s="134" t="s">
        <v>1166</v>
      </c>
      <c r="C952" s="134">
        <v>8</v>
      </c>
      <c r="D952" s="134">
        <v>12</v>
      </c>
      <c r="E952" s="134">
        <v>8</v>
      </c>
      <c r="F952" s="134">
        <v>10</v>
      </c>
      <c r="G952" s="135">
        <v>11</v>
      </c>
      <c r="H952" s="171">
        <f>IFERROR((Table20[[#This Row],[_202320]]-Table20[[#This Row],[_201920]])/Table20[[#This Row],[_201920]]*1,"")</f>
        <v>0.375</v>
      </c>
    </row>
    <row r="953" spans="1:8" ht="28.5">
      <c r="A953" s="132">
        <v>157739</v>
      </c>
      <c r="B953" s="134" t="s">
        <v>1167</v>
      </c>
      <c r="C953" s="134" t="s">
        <v>129</v>
      </c>
      <c r="D953" s="134" t="s">
        <v>129</v>
      </c>
      <c r="E953" s="134" t="s">
        <v>129</v>
      </c>
      <c r="F953" s="134" t="s">
        <v>129</v>
      </c>
      <c r="G953" s="135" t="s">
        <v>129</v>
      </c>
      <c r="H953" s="171" t="str">
        <f>IFERROR((Table20[[#This Row],[_202320]]-Table20[[#This Row],[_201920]])/Table20[[#This Row],[_201920]]*1,"")</f>
        <v/>
      </c>
    </row>
    <row r="954" spans="1:8">
      <c r="A954" s="132">
        <v>157739</v>
      </c>
      <c r="B954" s="134" t="s">
        <v>1146</v>
      </c>
      <c r="C954" s="134">
        <v>29</v>
      </c>
      <c r="D954" s="134">
        <v>26</v>
      </c>
      <c r="E954" s="134">
        <v>24</v>
      </c>
      <c r="F954" s="134">
        <v>15</v>
      </c>
      <c r="G954" s="135">
        <v>22</v>
      </c>
      <c r="H954" s="171">
        <f>IFERROR((Table20[[#This Row],[_202320]]-Table20[[#This Row],[_201920]])/Table20[[#This Row],[_201920]]*1,"")</f>
        <v>-0.2413793103448276</v>
      </c>
    </row>
    <row r="955" spans="1:8" ht="28.5">
      <c r="A955" s="132">
        <v>157739</v>
      </c>
      <c r="B955" s="134" t="s">
        <v>1147</v>
      </c>
      <c r="C955" s="134">
        <v>1</v>
      </c>
      <c r="D955" s="134">
        <v>3</v>
      </c>
      <c r="E955" s="134">
        <v>2</v>
      </c>
      <c r="F955" s="134">
        <v>0</v>
      </c>
      <c r="G955" s="135">
        <v>3</v>
      </c>
      <c r="H955" s="171">
        <f>IFERROR((Table20[[#This Row],[_202320]]-Table20[[#This Row],[_201920]])/Table20[[#This Row],[_201920]]*1,"")</f>
        <v>2</v>
      </c>
    </row>
    <row r="956" spans="1:8" ht="28.5">
      <c r="A956" s="132">
        <v>157739</v>
      </c>
      <c r="B956" s="134" t="s">
        <v>1148</v>
      </c>
      <c r="C956" s="134">
        <v>28</v>
      </c>
      <c r="D956" s="134">
        <v>9</v>
      </c>
      <c r="E956" s="134">
        <v>17</v>
      </c>
      <c r="F956" s="134">
        <v>3</v>
      </c>
      <c r="G956" s="135">
        <v>7</v>
      </c>
      <c r="H956" s="171">
        <f>IFERROR((Table20[[#This Row],[_202320]]-Table20[[#This Row],[_201920]])/Table20[[#This Row],[_201920]]*1,"")</f>
        <v>-0.75</v>
      </c>
    </row>
    <row r="957" spans="1:8" ht="28.5">
      <c r="A957" s="132">
        <v>157739</v>
      </c>
      <c r="B957" s="134" t="s">
        <v>1149</v>
      </c>
      <c r="C957" s="134">
        <v>114</v>
      </c>
      <c r="D957" s="134">
        <v>61</v>
      </c>
      <c r="E957" s="134">
        <v>59</v>
      </c>
      <c r="F957" s="134">
        <v>38</v>
      </c>
      <c r="G957" s="135">
        <v>48</v>
      </c>
      <c r="H957" s="171">
        <f>IFERROR((Table20[[#This Row],[_202320]]-Table20[[#This Row],[_201920]])/Table20[[#This Row],[_201920]]*1,"")</f>
        <v>-0.57894736842105265</v>
      </c>
    </row>
    <row r="958" spans="1:8" ht="28.5">
      <c r="A958" s="132">
        <v>157739</v>
      </c>
      <c r="B958" s="134" t="s">
        <v>1150</v>
      </c>
      <c r="C958" s="134">
        <v>143</v>
      </c>
      <c r="D958" s="134">
        <v>73</v>
      </c>
      <c r="E958" s="134">
        <v>78</v>
      </c>
      <c r="F958" s="134">
        <v>41</v>
      </c>
      <c r="G958" s="135">
        <v>58</v>
      </c>
      <c r="H958" s="171">
        <f>IFERROR((Table20[[#This Row],[_202320]]-Table20[[#This Row],[_201920]])/Table20[[#This Row],[_201920]]*1,"")</f>
        <v>-0.59440559440559437</v>
      </c>
    </row>
    <row r="959" spans="1:8">
      <c r="A959" s="132">
        <v>157739</v>
      </c>
      <c r="B959" s="134" t="s">
        <v>1151</v>
      </c>
      <c r="C959" s="134">
        <v>17</v>
      </c>
      <c r="D959" s="134">
        <v>26</v>
      </c>
      <c r="E959" s="134">
        <v>24</v>
      </c>
      <c r="F959" s="134">
        <v>27</v>
      </c>
      <c r="G959" s="135">
        <v>28</v>
      </c>
      <c r="H959" s="171">
        <f>IFERROR((Table20[[#This Row],[_202320]]-Table20[[#This Row],[_201920]])/Table20[[#This Row],[_201920]]*1,"")</f>
        <v>0.6470588235294118</v>
      </c>
    </row>
    <row r="960" spans="1:8" ht="28.5">
      <c r="A960" s="132">
        <v>157739</v>
      </c>
      <c r="B960" s="134" t="s">
        <v>1152</v>
      </c>
      <c r="C960" s="134">
        <v>17</v>
      </c>
      <c r="D960" s="134">
        <v>12</v>
      </c>
      <c r="E960" s="134">
        <v>19</v>
      </c>
      <c r="F960" s="134">
        <v>5</v>
      </c>
      <c r="G960" s="135">
        <v>13</v>
      </c>
      <c r="H960" s="171">
        <f>IFERROR((Table20[[#This Row],[_202320]]-Table20[[#This Row],[_201920]])/Table20[[#This Row],[_201920]]*1,"")</f>
        <v>-0.23529411764705882</v>
      </c>
    </row>
    <row r="961" spans="1:8" ht="28.5">
      <c r="A961" s="132">
        <v>157739</v>
      </c>
      <c r="B961" s="134" t="s">
        <v>1153</v>
      </c>
      <c r="C961" s="134">
        <v>1</v>
      </c>
      <c r="D961" s="134">
        <v>3</v>
      </c>
      <c r="E961" s="134">
        <v>2</v>
      </c>
      <c r="F961" s="134">
        <v>0</v>
      </c>
      <c r="G961" s="135">
        <v>4</v>
      </c>
      <c r="H961" s="171">
        <f>IFERROR((Table20[[#This Row],[_202320]]-Table20[[#This Row],[_201920]])/Table20[[#This Row],[_201920]]*1,"")</f>
        <v>3</v>
      </c>
    </row>
    <row r="962" spans="1:8" ht="28.5">
      <c r="A962" s="132">
        <v>157739</v>
      </c>
      <c r="B962" s="134" t="s">
        <v>1154</v>
      </c>
      <c r="C962" s="134">
        <v>16</v>
      </c>
      <c r="D962" s="134">
        <v>9</v>
      </c>
      <c r="E962" s="134">
        <v>17</v>
      </c>
      <c r="F962" s="134">
        <v>5</v>
      </c>
      <c r="G962" s="135">
        <v>9</v>
      </c>
      <c r="H962" s="171">
        <f>IFERROR((Table20[[#This Row],[_202320]]-Table20[[#This Row],[_201920]])/Table20[[#This Row],[_201920]]*1,"")</f>
        <v>-0.4375</v>
      </c>
    </row>
    <row r="963" spans="1:8" ht="28.5">
      <c r="A963" s="132">
        <v>157739</v>
      </c>
      <c r="B963" s="134" t="s">
        <v>1155</v>
      </c>
      <c r="C963" s="134">
        <v>66</v>
      </c>
      <c r="D963" s="134">
        <v>62</v>
      </c>
      <c r="E963" s="134">
        <v>58</v>
      </c>
      <c r="F963" s="134">
        <v>68</v>
      </c>
      <c r="G963" s="135">
        <v>60</v>
      </c>
      <c r="H963" s="171">
        <f>IFERROR((Table20[[#This Row],[_202320]]-Table20[[#This Row],[_201920]])/Table20[[#This Row],[_201920]]*1,"")</f>
        <v>-9.0909090909090912E-2</v>
      </c>
    </row>
    <row r="964" spans="1:8">
      <c r="A964" s="132">
        <v>159407</v>
      </c>
      <c r="B964" s="134" t="s">
        <v>1161</v>
      </c>
      <c r="C964" s="134">
        <v>271</v>
      </c>
      <c r="D964" s="134">
        <v>281</v>
      </c>
      <c r="E964" s="134">
        <v>253</v>
      </c>
      <c r="F964" s="134">
        <v>243</v>
      </c>
      <c r="G964" s="135">
        <v>205</v>
      </c>
      <c r="H964" s="171">
        <f>IFERROR((Table20[[#This Row],[_202320]]-Table20[[#This Row],[_201920]])/Table20[[#This Row],[_201920]]*1,"")</f>
        <v>-0.24354243542435425</v>
      </c>
    </row>
    <row r="965" spans="1:8">
      <c r="A965" s="132">
        <v>159407</v>
      </c>
      <c r="B965" s="134" t="s">
        <v>1131</v>
      </c>
      <c r="C965" s="134">
        <v>1</v>
      </c>
      <c r="D965" s="134">
        <v>0</v>
      </c>
      <c r="E965" s="134">
        <v>0</v>
      </c>
      <c r="F965" s="134">
        <v>0</v>
      </c>
      <c r="G965" s="135">
        <v>0</v>
      </c>
      <c r="H965" s="171">
        <f>IFERROR((Table20[[#This Row],[_202320]]-Table20[[#This Row],[_201920]])/Table20[[#This Row],[_201920]]*1,"")</f>
        <v>-1</v>
      </c>
    </row>
    <row r="966" spans="1:8">
      <c r="A966" s="132">
        <v>159407</v>
      </c>
      <c r="B966" s="134" t="s">
        <v>1132</v>
      </c>
      <c r="C966" s="134">
        <v>270</v>
      </c>
      <c r="D966" s="134">
        <v>281</v>
      </c>
      <c r="E966" s="134">
        <v>253</v>
      </c>
      <c r="F966" s="134">
        <v>243</v>
      </c>
      <c r="G966" s="135">
        <v>205</v>
      </c>
      <c r="H966" s="171">
        <f>IFERROR((Table20[[#This Row],[_202320]]-Table20[[#This Row],[_201920]])/Table20[[#This Row],[_201920]]*1,"")</f>
        <v>-0.24074074074074073</v>
      </c>
    </row>
    <row r="967" spans="1:8" ht="28.5">
      <c r="A967" s="132">
        <v>159407</v>
      </c>
      <c r="B967" s="134" t="s">
        <v>1133</v>
      </c>
      <c r="C967" s="134">
        <v>0</v>
      </c>
      <c r="D967" s="134">
        <v>1</v>
      </c>
      <c r="E967" s="134">
        <v>1</v>
      </c>
      <c r="F967" s="134">
        <v>1</v>
      </c>
      <c r="G967" s="135">
        <v>1</v>
      </c>
      <c r="H967" s="171" t="str">
        <f>IFERROR((Table20[[#This Row],[_202320]]-Table20[[#This Row],[_201920]])/Table20[[#This Row],[_201920]]*1,"")</f>
        <v/>
      </c>
    </row>
    <row r="968" spans="1:8" ht="28.5">
      <c r="A968" s="132">
        <v>159407</v>
      </c>
      <c r="B968" s="134" t="s">
        <v>1162</v>
      </c>
      <c r="C968" s="134">
        <v>7</v>
      </c>
      <c r="D968" s="134">
        <v>15</v>
      </c>
      <c r="E968" s="134">
        <v>18</v>
      </c>
      <c r="F968" s="134">
        <v>10</v>
      </c>
      <c r="G968" s="135">
        <v>6</v>
      </c>
      <c r="H968" s="171">
        <f>IFERROR((Table20[[#This Row],[_202320]]-Table20[[#This Row],[_201920]])/Table20[[#This Row],[_201920]]*1,"")</f>
        <v>-0.14285714285714285</v>
      </c>
    </row>
    <row r="969" spans="1:8" ht="28.5">
      <c r="A969" s="132">
        <v>159407</v>
      </c>
      <c r="B969" s="134" t="s">
        <v>1163</v>
      </c>
      <c r="C969" s="134" t="s">
        <v>129</v>
      </c>
      <c r="D969" s="134" t="s">
        <v>129</v>
      </c>
      <c r="E969" s="134" t="s">
        <v>129</v>
      </c>
      <c r="F969" s="134" t="s">
        <v>129</v>
      </c>
      <c r="G969" s="135" t="s">
        <v>129</v>
      </c>
      <c r="H969" s="171" t="str">
        <f>IFERROR((Table20[[#This Row],[_202320]]-Table20[[#This Row],[_201920]])/Table20[[#This Row],[_201920]]*1,"")</f>
        <v/>
      </c>
    </row>
    <row r="970" spans="1:8">
      <c r="A970" s="132">
        <v>159407</v>
      </c>
      <c r="B970" s="134" t="s">
        <v>1136</v>
      </c>
      <c r="C970" s="134">
        <v>7</v>
      </c>
      <c r="D970" s="134">
        <v>16</v>
      </c>
      <c r="E970" s="134">
        <v>19</v>
      </c>
      <c r="F970" s="134">
        <v>11</v>
      </c>
      <c r="G970" s="135">
        <v>7</v>
      </c>
      <c r="H970" s="171">
        <f>IFERROR((Table20[[#This Row],[_202320]]-Table20[[#This Row],[_201920]])/Table20[[#This Row],[_201920]]*1,"")</f>
        <v>0</v>
      </c>
    </row>
    <row r="971" spans="1:8">
      <c r="A971" s="132">
        <v>159407</v>
      </c>
      <c r="B971" s="134" t="s">
        <v>1137</v>
      </c>
      <c r="C971" s="134">
        <v>3</v>
      </c>
      <c r="D971" s="134">
        <v>6</v>
      </c>
      <c r="E971" s="134">
        <v>8</v>
      </c>
      <c r="F971" s="134">
        <v>5</v>
      </c>
      <c r="G971" s="135">
        <v>3</v>
      </c>
      <c r="H971" s="171">
        <f>IFERROR((Table20[[#This Row],[_202320]]-Table20[[#This Row],[_201920]])/Table20[[#This Row],[_201920]]*1,"")</f>
        <v>0</v>
      </c>
    </row>
    <row r="972" spans="1:8" ht="28.5">
      <c r="A972" s="132">
        <v>159407</v>
      </c>
      <c r="B972" s="134" t="s">
        <v>1138</v>
      </c>
      <c r="C972" s="134">
        <v>0</v>
      </c>
      <c r="D972" s="134">
        <v>0</v>
      </c>
      <c r="E972" s="134">
        <v>1</v>
      </c>
      <c r="F972" s="134">
        <v>3</v>
      </c>
      <c r="G972" s="135">
        <v>2</v>
      </c>
      <c r="H972" s="171" t="str">
        <f>IFERROR((Table20[[#This Row],[_202320]]-Table20[[#This Row],[_201920]])/Table20[[#This Row],[_201920]]*1,"")</f>
        <v/>
      </c>
    </row>
    <row r="973" spans="1:8" ht="28.5">
      <c r="A973" s="132">
        <v>159407</v>
      </c>
      <c r="B973" s="134" t="s">
        <v>1164</v>
      </c>
      <c r="C973" s="134">
        <v>11</v>
      </c>
      <c r="D973" s="134">
        <v>22</v>
      </c>
      <c r="E973" s="134">
        <v>26</v>
      </c>
      <c r="F973" s="134">
        <v>19</v>
      </c>
      <c r="G973" s="135">
        <v>16</v>
      </c>
      <c r="H973" s="171">
        <f>IFERROR((Table20[[#This Row],[_202320]]-Table20[[#This Row],[_201920]])/Table20[[#This Row],[_201920]]*1,"")</f>
        <v>0.45454545454545453</v>
      </c>
    </row>
    <row r="974" spans="1:8" ht="28.5">
      <c r="A974" s="132">
        <v>159407</v>
      </c>
      <c r="B974" s="134" t="s">
        <v>1165</v>
      </c>
      <c r="C974" s="134" t="s">
        <v>129</v>
      </c>
      <c r="D974" s="134" t="s">
        <v>129</v>
      </c>
      <c r="E974" s="134" t="s">
        <v>129</v>
      </c>
      <c r="F974" s="134" t="s">
        <v>129</v>
      </c>
      <c r="G974" s="135" t="s">
        <v>129</v>
      </c>
      <c r="H974" s="171" t="str">
        <f>IFERROR((Table20[[#This Row],[_202320]]-Table20[[#This Row],[_201920]])/Table20[[#This Row],[_201920]]*1,"")</f>
        <v/>
      </c>
    </row>
    <row r="975" spans="1:8">
      <c r="A975" s="132">
        <v>159407</v>
      </c>
      <c r="B975" s="134" t="s">
        <v>1141</v>
      </c>
      <c r="C975" s="134">
        <v>11</v>
      </c>
      <c r="D975" s="134">
        <v>22</v>
      </c>
      <c r="E975" s="134">
        <v>27</v>
      </c>
      <c r="F975" s="134">
        <v>22</v>
      </c>
      <c r="G975" s="135">
        <v>18</v>
      </c>
      <c r="H975" s="171">
        <f>IFERROR((Table20[[#This Row],[_202320]]-Table20[[#This Row],[_201920]])/Table20[[#This Row],[_201920]]*1,"")</f>
        <v>0.63636363636363635</v>
      </c>
    </row>
    <row r="976" spans="1:8">
      <c r="A976" s="132">
        <v>159407</v>
      </c>
      <c r="B976" s="134" t="s">
        <v>1142</v>
      </c>
      <c r="C976" s="134">
        <v>4</v>
      </c>
      <c r="D976" s="134">
        <v>8</v>
      </c>
      <c r="E976" s="134">
        <v>11</v>
      </c>
      <c r="F976" s="134">
        <v>9</v>
      </c>
      <c r="G976" s="135">
        <v>9</v>
      </c>
      <c r="H976" s="171">
        <f>IFERROR((Table20[[#This Row],[_202320]]-Table20[[#This Row],[_201920]])/Table20[[#This Row],[_201920]]*1,"")</f>
        <v>1.25</v>
      </c>
    </row>
    <row r="977" spans="1:8" ht="28.5">
      <c r="A977" s="132">
        <v>159407</v>
      </c>
      <c r="B977" s="134" t="s">
        <v>1143</v>
      </c>
      <c r="C977" s="134">
        <v>0</v>
      </c>
      <c r="D977" s="134">
        <v>1</v>
      </c>
      <c r="E977" s="134">
        <v>1</v>
      </c>
      <c r="F977" s="134">
        <v>3</v>
      </c>
      <c r="G977" s="135">
        <v>3</v>
      </c>
      <c r="H977" s="171" t="str">
        <f>IFERROR((Table20[[#This Row],[_202320]]-Table20[[#This Row],[_201920]])/Table20[[#This Row],[_201920]]*1,"")</f>
        <v/>
      </c>
    </row>
    <row r="978" spans="1:8" ht="28.5">
      <c r="A978" s="132">
        <v>159407</v>
      </c>
      <c r="B978" s="134" t="s">
        <v>1166</v>
      </c>
      <c r="C978" s="134">
        <v>16</v>
      </c>
      <c r="D978" s="134">
        <v>23</v>
      </c>
      <c r="E978" s="134">
        <v>26</v>
      </c>
      <c r="F978" s="134">
        <v>21</v>
      </c>
      <c r="G978" s="135">
        <v>18</v>
      </c>
      <c r="H978" s="171">
        <f>IFERROR((Table20[[#This Row],[_202320]]-Table20[[#This Row],[_201920]])/Table20[[#This Row],[_201920]]*1,"")</f>
        <v>0.125</v>
      </c>
    </row>
    <row r="979" spans="1:8" ht="28.5">
      <c r="A979" s="132">
        <v>159407</v>
      </c>
      <c r="B979" s="134" t="s">
        <v>1167</v>
      </c>
      <c r="C979" s="134" t="s">
        <v>129</v>
      </c>
      <c r="D979" s="134" t="s">
        <v>129</v>
      </c>
      <c r="E979" s="134" t="s">
        <v>129</v>
      </c>
      <c r="F979" s="134" t="s">
        <v>129</v>
      </c>
      <c r="G979" s="135" t="s">
        <v>129</v>
      </c>
      <c r="H979" s="171" t="str">
        <f>IFERROR((Table20[[#This Row],[_202320]]-Table20[[#This Row],[_201920]])/Table20[[#This Row],[_201920]]*1,"")</f>
        <v/>
      </c>
    </row>
    <row r="980" spans="1:8">
      <c r="A980" s="132">
        <v>159407</v>
      </c>
      <c r="B980" s="134" t="s">
        <v>1146</v>
      </c>
      <c r="C980" s="134">
        <v>16</v>
      </c>
      <c r="D980" s="134">
        <v>24</v>
      </c>
      <c r="E980" s="134">
        <v>27</v>
      </c>
      <c r="F980" s="134">
        <v>24</v>
      </c>
      <c r="G980" s="135">
        <v>21</v>
      </c>
      <c r="H980" s="171">
        <f>IFERROR((Table20[[#This Row],[_202320]]-Table20[[#This Row],[_201920]])/Table20[[#This Row],[_201920]]*1,"")</f>
        <v>0.3125</v>
      </c>
    </row>
    <row r="981" spans="1:8" ht="28.5">
      <c r="A981" s="132">
        <v>159407</v>
      </c>
      <c r="B981" s="134" t="s">
        <v>1147</v>
      </c>
      <c r="C981" s="134">
        <v>8</v>
      </c>
      <c r="D981" s="134">
        <v>4</v>
      </c>
      <c r="E981" s="134">
        <v>0</v>
      </c>
      <c r="F981" s="134">
        <v>3</v>
      </c>
      <c r="G981" s="135">
        <v>3</v>
      </c>
      <c r="H981" s="171">
        <f>IFERROR((Table20[[#This Row],[_202320]]-Table20[[#This Row],[_201920]])/Table20[[#This Row],[_201920]]*1,"")</f>
        <v>-0.625</v>
      </c>
    </row>
    <row r="982" spans="1:8" ht="28.5">
      <c r="A982" s="132">
        <v>159407</v>
      </c>
      <c r="B982" s="134" t="s">
        <v>1148</v>
      </c>
      <c r="C982" s="134">
        <v>206</v>
      </c>
      <c r="D982" s="134">
        <v>131</v>
      </c>
      <c r="E982" s="134">
        <v>218</v>
      </c>
      <c r="F982" s="134">
        <v>211</v>
      </c>
      <c r="G982" s="135">
        <v>166</v>
      </c>
      <c r="H982" s="171">
        <f>IFERROR((Table20[[#This Row],[_202320]]-Table20[[#This Row],[_201920]])/Table20[[#This Row],[_201920]]*1,"")</f>
        <v>-0.1941747572815534</v>
      </c>
    </row>
    <row r="983" spans="1:8" ht="28.5">
      <c r="A983" s="132">
        <v>159407</v>
      </c>
      <c r="B983" s="134" t="s">
        <v>1149</v>
      </c>
      <c r="C983" s="134">
        <v>40</v>
      </c>
      <c r="D983" s="134">
        <v>122</v>
      </c>
      <c r="E983" s="134">
        <v>8</v>
      </c>
      <c r="F983" s="134">
        <v>5</v>
      </c>
      <c r="G983" s="135">
        <v>15</v>
      </c>
      <c r="H983" s="171">
        <f>IFERROR((Table20[[#This Row],[_202320]]-Table20[[#This Row],[_201920]])/Table20[[#This Row],[_201920]]*1,"")</f>
        <v>-0.625</v>
      </c>
    </row>
    <row r="984" spans="1:8" ht="28.5">
      <c r="A984" s="132">
        <v>159407</v>
      </c>
      <c r="B984" s="134" t="s">
        <v>1150</v>
      </c>
      <c r="C984" s="134">
        <v>254</v>
      </c>
      <c r="D984" s="134">
        <v>257</v>
      </c>
      <c r="E984" s="134">
        <v>226</v>
      </c>
      <c r="F984" s="134">
        <v>219</v>
      </c>
      <c r="G984" s="135">
        <v>184</v>
      </c>
      <c r="H984" s="171">
        <f>IFERROR((Table20[[#This Row],[_202320]]-Table20[[#This Row],[_201920]])/Table20[[#This Row],[_201920]]*1,"")</f>
        <v>-0.27559055118110237</v>
      </c>
    </row>
    <row r="985" spans="1:8">
      <c r="A985" s="132">
        <v>159407</v>
      </c>
      <c r="B985" s="134" t="s">
        <v>1151</v>
      </c>
      <c r="C985" s="134">
        <v>6</v>
      </c>
      <c r="D985" s="134">
        <v>9</v>
      </c>
      <c r="E985" s="134">
        <v>11</v>
      </c>
      <c r="F985" s="134">
        <v>10</v>
      </c>
      <c r="G985" s="135">
        <v>10</v>
      </c>
      <c r="H985" s="171">
        <f>IFERROR((Table20[[#This Row],[_202320]]-Table20[[#This Row],[_201920]])/Table20[[#This Row],[_201920]]*1,"")</f>
        <v>0.66666666666666663</v>
      </c>
    </row>
    <row r="986" spans="1:8" ht="28.5">
      <c r="A986" s="132">
        <v>159407</v>
      </c>
      <c r="B986" s="134" t="s">
        <v>1152</v>
      </c>
      <c r="C986" s="134">
        <v>79</v>
      </c>
      <c r="D986" s="134">
        <v>48</v>
      </c>
      <c r="E986" s="134">
        <v>86</v>
      </c>
      <c r="F986" s="134">
        <v>88</v>
      </c>
      <c r="G986" s="135">
        <v>82</v>
      </c>
      <c r="H986" s="171">
        <f>IFERROR((Table20[[#This Row],[_202320]]-Table20[[#This Row],[_201920]])/Table20[[#This Row],[_201920]]*1,"")</f>
        <v>3.7974683544303799E-2</v>
      </c>
    </row>
    <row r="987" spans="1:8" ht="28.5">
      <c r="A987" s="132">
        <v>159407</v>
      </c>
      <c r="B987" s="134" t="s">
        <v>1153</v>
      </c>
      <c r="C987" s="134">
        <v>3</v>
      </c>
      <c r="D987" s="134">
        <v>1</v>
      </c>
      <c r="E987" s="134">
        <v>0</v>
      </c>
      <c r="F987" s="134">
        <v>1</v>
      </c>
      <c r="G987" s="135">
        <v>1</v>
      </c>
      <c r="H987" s="171">
        <f>IFERROR((Table20[[#This Row],[_202320]]-Table20[[#This Row],[_201920]])/Table20[[#This Row],[_201920]]*1,"")</f>
        <v>-0.66666666666666663</v>
      </c>
    </row>
    <row r="988" spans="1:8" ht="28.5">
      <c r="A988" s="132">
        <v>159407</v>
      </c>
      <c r="B988" s="134" t="s">
        <v>1154</v>
      </c>
      <c r="C988" s="134">
        <v>76</v>
      </c>
      <c r="D988" s="134">
        <v>47</v>
      </c>
      <c r="E988" s="134">
        <v>86</v>
      </c>
      <c r="F988" s="134">
        <v>87</v>
      </c>
      <c r="G988" s="135">
        <v>81</v>
      </c>
      <c r="H988" s="171">
        <f>IFERROR((Table20[[#This Row],[_202320]]-Table20[[#This Row],[_201920]])/Table20[[#This Row],[_201920]]*1,"")</f>
        <v>6.5789473684210523E-2</v>
      </c>
    </row>
    <row r="989" spans="1:8" ht="28.5">
      <c r="A989" s="132">
        <v>159407</v>
      </c>
      <c r="B989" s="134" t="s">
        <v>1155</v>
      </c>
      <c r="C989" s="134">
        <v>15</v>
      </c>
      <c r="D989" s="134">
        <v>43</v>
      </c>
      <c r="E989" s="134">
        <v>3</v>
      </c>
      <c r="F989" s="134">
        <v>2</v>
      </c>
      <c r="G989" s="135">
        <v>7</v>
      </c>
      <c r="H989" s="171">
        <f>IFERROR((Table20[[#This Row],[_202320]]-Table20[[#This Row],[_201920]])/Table20[[#This Row],[_201920]]*1,"")</f>
        <v>-0.53333333333333333</v>
      </c>
    </row>
    <row r="990" spans="1:8">
      <c r="A990" s="132">
        <v>161767</v>
      </c>
      <c r="B990" s="134" t="s">
        <v>1161</v>
      </c>
      <c r="C990" s="134">
        <v>1860</v>
      </c>
      <c r="D990" s="134">
        <v>1675</v>
      </c>
      <c r="E990" s="134">
        <v>1358</v>
      </c>
      <c r="F990" s="134">
        <v>1393</v>
      </c>
      <c r="G990" s="135">
        <v>1179</v>
      </c>
      <c r="H990" s="171">
        <f>IFERROR((Table20[[#This Row],[_202320]]-Table20[[#This Row],[_201920]])/Table20[[#This Row],[_201920]]*1,"")</f>
        <v>-0.36612903225806454</v>
      </c>
    </row>
    <row r="991" spans="1:8">
      <c r="A991" s="132">
        <v>161767</v>
      </c>
      <c r="B991" s="134" t="s">
        <v>1131</v>
      </c>
      <c r="C991" s="134">
        <v>2</v>
      </c>
      <c r="D991" s="134">
        <v>5</v>
      </c>
      <c r="E991" s="134">
        <v>1</v>
      </c>
      <c r="F991" s="134">
        <v>1</v>
      </c>
      <c r="G991" s="135">
        <v>0</v>
      </c>
      <c r="H991" s="171">
        <f>IFERROR((Table20[[#This Row],[_202320]]-Table20[[#This Row],[_201920]])/Table20[[#This Row],[_201920]]*1,"")</f>
        <v>-1</v>
      </c>
    </row>
    <row r="992" spans="1:8">
      <c r="A992" s="132">
        <v>161767</v>
      </c>
      <c r="B992" s="134" t="s">
        <v>1132</v>
      </c>
      <c r="C992" s="134">
        <v>1858</v>
      </c>
      <c r="D992" s="134">
        <v>1670</v>
      </c>
      <c r="E992" s="134">
        <v>1357</v>
      </c>
      <c r="F992" s="134">
        <v>1392</v>
      </c>
      <c r="G992" s="135">
        <v>1179</v>
      </c>
      <c r="H992" s="171">
        <f>IFERROR((Table20[[#This Row],[_202320]]-Table20[[#This Row],[_201920]])/Table20[[#This Row],[_201920]]*1,"")</f>
        <v>-0.36544671689989233</v>
      </c>
    </row>
    <row r="993" spans="1:8" ht="28.5">
      <c r="A993" s="132">
        <v>161767</v>
      </c>
      <c r="B993" s="134" t="s">
        <v>1133</v>
      </c>
      <c r="C993" s="134">
        <v>41</v>
      </c>
      <c r="D993" s="134">
        <v>48</v>
      </c>
      <c r="E993" s="134">
        <v>34</v>
      </c>
      <c r="F993" s="134">
        <v>30</v>
      </c>
      <c r="G993" s="135">
        <v>16</v>
      </c>
      <c r="H993" s="171">
        <f>IFERROR((Table20[[#This Row],[_202320]]-Table20[[#This Row],[_201920]])/Table20[[#This Row],[_201920]]*1,"")</f>
        <v>-0.6097560975609756</v>
      </c>
    </row>
    <row r="994" spans="1:8" ht="28.5">
      <c r="A994" s="132">
        <v>161767</v>
      </c>
      <c r="B994" s="134" t="s">
        <v>1162</v>
      </c>
      <c r="C994" s="134">
        <v>133</v>
      </c>
      <c r="D994" s="134">
        <v>114</v>
      </c>
      <c r="E994" s="134">
        <v>99</v>
      </c>
      <c r="F994" s="134">
        <v>117</v>
      </c>
      <c r="G994" s="135">
        <v>137</v>
      </c>
      <c r="H994" s="171">
        <f>IFERROR((Table20[[#This Row],[_202320]]-Table20[[#This Row],[_201920]])/Table20[[#This Row],[_201920]]*1,"")</f>
        <v>3.007518796992481E-2</v>
      </c>
    </row>
    <row r="995" spans="1:8" ht="28.5">
      <c r="A995" s="132">
        <v>161767</v>
      </c>
      <c r="B995" s="134" t="s">
        <v>1163</v>
      </c>
      <c r="C995" s="134" t="s">
        <v>129</v>
      </c>
      <c r="D995" s="134" t="s">
        <v>129</v>
      </c>
      <c r="E995" s="134" t="s">
        <v>129</v>
      </c>
      <c r="F995" s="134" t="s">
        <v>129</v>
      </c>
      <c r="G995" s="135" t="s">
        <v>129</v>
      </c>
      <c r="H995" s="171" t="str">
        <f>IFERROR((Table20[[#This Row],[_202320]]-Table20[[#This Row],[_201920]])/Table20[[#This Row],[_201920]]*1,"")</f>
        <v/>
      </c>
    </row>
    <row r="996" spans="1:8">
      <c r="A996" s="132">
        <v>161767</v>
      </c>
      <c r="B996" s="134" t="s">
        <v>1136</v>
      </c>
      <c r="C996" s="134">
        <v>174</v>
      </c>
      <c r="D996" s="134">
        <v>162</v>
      </c>
      <c r="E996" s="134">
        <v>133</v>
      </c>
      <c r="F996" s="134">
        <v>147</v>
      </c>
      <c r="G996" s="135">
        <v>153</v>
      </c>
      <c r="H996" s="171">
        <f>IFERROR((Table20[[#This Row],[_202320]]-Table20[[#This Row],[_201920]])/Table20[[#This Row],[_201920]]*1,"")</f>
        <v>-0.1206896551724138</v>
      </c>
    </row>
    <row r="997" spans="1:8">
      <c r="A997" s="132">
        <v>161767</v>
      </c>
      <c r="B997" s="134" t="s">
        <v>1137</v>
      </c>
      <c r="C997" s="134">
        <v>9</v>
      </c>
      <c r="D997" s="134">
        <v>10</v>
      </c>
      <c r="E997" s="134">
        <v>10</v>
      </c>
      <c r="F997" s="134">
        <v>11</v>
      </c>
      <c r="G997" s="135">
        <v>13</v>
      </c>
      <c r="H997" s="171">
        <f>IFERROR((Table20[[#This Row],[_202320]]-Table20[[#This Row],[_201920]])/Table20[[#This Row],[_201920]]*1,"")</f>
        <v>0.44444444444444442</v>
      </c>
    </row>
    <row r="998" spans="1:8" ht="28.5">
      <c r="A998" s="132">
        <v>161767</v>
      </c>
      <c r="B998" s="134" t="s">
        <v>1138</v>
      </c>
      <c r="C998" s="134">
        <v>50</v>
      </c>
      <c r="D998" s="134">
        <v>49</v>
      </c>
      <c r="E998" s="134">
        <v>37</v>
      </c>
      <c r="F998" s="134">
        <v>30</v>
      </c>
      <c r="G998" s="135">
        <v>23</v>
      </c>
      <c r="H998" s="171">
        <f>IFERROR((Table20[[#This Row],[_202320]]-Table20[[#This Row],[_201920]])/Table20[[#This Row],[_201920]]*1,"")</f>
        <v>-0.54</v>
      </c>
    </row>
    <row r="999" spans="1:8" ht="28.5">
      <c r="A999" s="132">
        <v>161767</v>
      </c>
      <c r="B999" s="134" t="s">
        <v>1164</v>
      </c>
      <c r="C999" s="134">
        <v>209</v>
      </c>
      <c r="D999" s="134">
        <v>175</v>
      </c>
      <c r="E999" s="134">
        <v>162</v>
      </c>
      <c r="F999" s="134">
        <v>184</v>
      </c>
      <c r="G999" s="135">
        <v>206</v>
      </c>
      <c r="H999" s="171">
        <f>IFERROR((Table20[[#This Row],[_202320]]-Table20[[#This Row],[_201920]])/Table20[[#This Row],[_201920]]*1,"")</f>
        <v>-1.4354066985645933E-2</v>
      </c>
    </row>
    <row r="1000" spans="1:8" ht="28.5">
      <c r="A1000" s="132">
        <v>161767</v>
      </c>
      <c r="B1000" s="134" t="s">
        <v>1165</v>
      </c>
      <c r="C1000" s="134" t="s">
        <v>129</v>
      </c>
      <c r="D1000" s="134" t="s">
        <v>129</v>
      </c>
      <c r="E1000" s="134" t="s">
        <v>129</v>
      </c>
      <c r="F1000" s="134" t="s">
        <v>129</v>
      </c>
      <c r="G1000" s="135" t="s">
        <v>129</v>
      </c>
      <c r="H1000" s="171" t="str">
        <f>IFERROR((Table20[[#This Row],[_202320]]-Table20[[#This Row],[_201920]])/Table20[[#This Row],[_201920]]*1,"")</f>
        <v/>
      </c>
    </row>
    <row r="1001" spans="1:8">
      <c r="A1001" s="132">
        <v>161767</v>
      </c>
      <c r="B1001" s="134" t="s">
        <v>1141</v>
      </c>
      <c r="C1001" s="134">
        <v>259</v>
      </c>
      <c r="D1001" s="134">
        <v>224</v>
      </c>
      <c r="E1001" s="134">
        <v>199</v>
      </c>
      <c r="F1001" s="134">
        <v>214</v>
      </c>
      <c r="G1001" s="135">
        <v>229</v>
      </c>
      <c r="H1001" s="171">
        <f>IFERROR((Table20[[#This Row],[_202320]]-Table20[[#This Row],[_201920]])/Table20[[#This Row],[_201920]]*1,"")</f>
        <v>-0.11583011583011583</v>
      </c>
    </row>
    <row r="1002" spans="1:8">
      <c r="A1002" s="132">
        <v>161767</v>
      </c>
      <c r="B1002" s="134" t="s">
        <v>1142</v>
      </c>
      <c r="C1002" s="134">
        <v>14</v>
      </c>
      <c r="D1002" s="134">
        <v>13</v>
      </c>
      <c r="E1002" s="134">
        <v>15</v>
      </c>
      <c r="F1002" s="134">
        <v>15</v>
      </c>
      <c r="G1002" s="135">
        <v>19</v>
      </c>
      <c r="H1002" s="171">
        <f>IFERROR((Table20[[#This Row],[_202320]]-Table20[[#This Row],[_201920]])/Table20[[#This Row],[_201920]]*1,"")</f>
        <v>0.35714285714285715</v>
      </c>
    </row>
    <row r="1003" spans="1:8" ht="28.5">
      <c r="A1003" s="132">
        <v>161767</v>
      </c>
      <c r="B1003" s="134" t="s">
        <v>1143</v>
      </c>
      <c r="C1003" s="134">
        <v>49</v>
      </c>
      <c r="D1003" s="134">
        <v>51</v>
      </c>
      <c r="E1003" s="134">
        <v>32</v>
      </c>
      <c r="F1003" s="134">
        <v>29</v>
      </c>
      <c r="G1003" s="135">
        <v>21</v>
      </c>
      <c r="H1003" s="171">
        <f>IFERROR((Table20[[#This Row],[_202320]]-Table20[[#This Row],[_201920]])/Table20[[#This Row],[_201920]]*1,"")</f>
        <v>-0.5714285714285714</v>
      </c>
    </row>
    <row r="1004" spans="1:8" ht="28.5">
      <c r="A1004" s="132">
        <v>161767</v>
      </c>
      <c r="B1004" s="134" t="s">
        <v>1166</v>
      </c>
      <c r="C1004" s="134">
        <v>258</v>
      </c>
      <c r="D1004" s="134">
        <v>212</v>
      </c>
      <c r="E1004" s="134">
        <v>202</v>
      </c>
      <c r="F1004" s="134">
        <v>230</v>
      </c>
      <c r="G1004" s="135">
        <v>235</v>
      </c>
      <c r="H1004" s="171">
        <f>IFERROR((Table20[[#This Row],[_202320]]-Table20[[#This Row],[_201920]])/Table20[[#This Row],[_201920]]*1,"")</f>
        <v>-8.9147286821705432E-2</v>
      </c>
    </row>
    <row r="1005" spans="1:8" ht="28.5">
      <c r="A1005" s="132">
        <v>161767</v>
      </c>
      <c r="B1005" s="134" t="s">
        <v>1167</v>
      </c>
      <c r="C1005" s="134" t="s">
        <v>129</v>
      </c>
      <c r="D1005" s="134" t="s">
        <v>129</v>
      </c>
      <c r="E1005" s="134" t="s">
        <v>129</v>
      </c>
      <c r="F1005" s="134" t="s">
        <v>129</v>
      </c>
      <c r="G1005" s="135" t="s">
        <v>129</v>
      </c>
      <c r="H1005" s="171" t="str">
        <f>IFERROR((Table20[[#This Row],[_202320]]-Table20[[#This Row],[_201920]])/Table20[[#This Row],[_201920]]*1,"")</f>
        <v/>
      </c>
    </row>
    <row r="1006" spans="1:8">
      <c r="A1006" s="132">
        <v>161767</v>
      </c>
      <c r="B1006" s="134" t="s">
        <v>1146</v>
      </c>
      <c r="C1006" s="134">
        <v>307</v>
      </c>
      <c r="D1006" s="134">
        <v>263</v>
      </c>
      <c r="E1006" s="134">
        <v>234</v>
      </c>
      <c r="F1006" s="134">
        <v>259</v>
      </c>
      <c r="G1006" s="135">
        <v>256</v>
      </c>
      <c r="H1006" s="171">
        <f>IFERROR((Table20[[#This Row],[_202320]]-Table20[[#This Row],[_201920]])/Table20[[#This Row],[_201920]]*1,"")</f>
        <v>-0.16612377850162866</v>
      </c>
    </row>
    <row r="1007" spans="1:8" ht="28.5">
      <c r="A1007" s="132">
        <v>161767</v>
      </c>
      <c r="B1007" s="134" t="s">
        <v>1147</v>
      </c>
      <c r="C1007" s="134">
        <v>51</v>
      </c>
      <c r="D1007" s="134">
        <v>48</v>
      </c>
      <c r="E1007" s="134">
        <v>45</v>
      </c>
      <c r="F1007" s="134">
        <v>52</v>
      </c>
      <c r="G1007" s="135">
        <v>31</v>
      </c>
      <c r="H1007" s="171">
        <f>IFERROR((Table20[[#This Row],[_202320]]-Table20[[#This Row],[_201920]])/Table20[[#This Row],[_201920]]*1,"")</f>
        <v>-0.39215686274509803</v>
      </c>
    </row>
    <row r="1008" spans="1:8" ht="28.5">
      <c r="A1008" s="132">
        <v>161767</v>
      </c>
      <c r="B1008" s="134" t="s">
        <v>1148</v>
      </c>
      <c r="C1008" s="134">
        <v>491</v>
      </c>
      <c r="D1008" s="134">
        <v>400</v>
      </c>
      <c r="E1008" s="134">
        <v>331</v>
      </c>
      <c r="F1008" s="134">
        <v>323</v>
      </c>
      <c r="G1008" s="135">
        <v>252</v>
      </c>
      <c r="H1008" s="171">
        <f>IFERROR((Table20[[#This Row],[_202320]]-Table20[[#This Row],[_201920]])/Table20[[#This Row],[_201920]]*1,"")</f>
        <v>-0.48676171079429736</v>
      </c>
    </row>
    <row r="1009" spans="1:8" ht="28.5">
      <c r="A1009" s="132">
        <v>161767</v>
      </c>
      <c r="B1009" s="134" t="s">
        <v>1149</v>
      </c>
      <c r="C1009" s="134">
        <v>1009</v>
      </c>
      <c r="D1009" s="134">
        <v>959</v>
      </c>
      <c r="E1009" s="134">
        <v>747</v>
      </c>
      <c r="F1009" s="134">
        <v>758</v>
      </c>
      <c r="G1009" s="135">
        <v>640</v>
      </c>
      <c r="H1009" s="171">
        <f>IFERROR((Table20[[#This Row],[_202320]]-Table20[[#This Row],[_201920]])/Table20[[#This Row],[_201920]]*1,"")</f>
        <v>-0.36570862239841428</v>
      </c>
    </row>
    <row r="1010" spans="1:8" ht="28.5">
      <c r="A1010" s="132">
        <v>161767</v>
      </c>
      <c r="B1010" s="134" t="s">
        <v>1150</v>
      </c>
      <c r="C1010" s="134">
        <v>1551</v>
      </c>
      <c r="D1010" s="134">
        <v>1407</v>
      </c>
      <c r="E1010" s="134">
        <v>1123</v>
      </c>
      <c r="F1010" s="134">
        <v>1133</v>
      </c>
      <c r="G1010" s="135">
        <v>923</v>
      </c>
      <c r="H1010" s="171">
        <f>IFERROR((Table20[[#This Row],[_202320]]-Table20[[#This Row],[_201920]])/Table20[[#This Row],[_201920]]*1,"")</f>
        <v>-0.40490006447453258</v>
      </c>
    </row>
    <row r="1011" spans="1:8">
      <c r="A1011" s="132">
        <v>161767</v>
      </c>
      <c r="B1011" s="134" t="s">
        <v>1151</v>
      </c>
      <c r="C1011" s="134">
        <v>17</v>
      </c>
      <c r="D1011" s="134">
        <v>16</v>
      </c>
      <c r="E1011" s="134">
        <v>17</v>
      </c>
      <c r="F1011" s="134">
        <v>19</v>
      </c>
      <c r="G1011" s="135">
        <v>22</v>
      </c>
      <c r="H1011" s="171">
        <f>IFERROR((Table20[[#This Row],[_202320]]-Table20[[#This Row],[_201920]])/Table20[[#This Row],[_201920]]*1,"")</f>
        <v>0.29411764705882354</v>
      </c>
    </row>
    <row r="1012" spans="1:8" ht="28.5">
      <c r="A1012" s="132">
        <v>161767</v>
      </c>
      <c r="B1012" s="134" t="s">
        <v>1152</v>
      </c>
      <c r="C1012" s="134">
        <v>29</v>
      </c>
      <c r="D1012" s="134">
        <v>27</v>
      </c>
      <c r="E1012" s="134">
        <v>28</v>
      </c>
      <c r="F1012" s="134">
        <v>27</v>
      </c>
      <c r="G1012" s="135">
        <v>24</v>
      </c>
      <c r="H1012" s="171">
        <f>IFERROR((Table20[[#This Row],[_202320]]-Table20[[#This Row],[_201920]])/Table20[[#This Row],[_201920]]*1,"")</f>
        <v>-0.17241379310344829</v>
      </c>
    </row>
    <row r="1013" spans="1:8" ht="28.5">
      <c r="A1013" s="132">
        <v>161767</v>
      </c>
      <c r="B1013" s="134" t="s">
        <v>1153</v>
      </c>
      <c r="C1013" s="134">
        <v>3</v>
      </c>
      <c r="D1013" s="134">
        <v>3</v>
      </c>
      <c r="E1013" s="134">
        <v>3</v>
      </c>
      <c r="F1013" s="134">
        <v>4</v>
      </c>
      <c r="G1013" s="135">
        <v>3</v>
      </c>
      <c r="H1013" s="171">
        <f>IFERROR((Table20[[#This Row],[_202320]]-Table20[[#This Row],[_201920]])/Table20[[#This Row],[_201920]]*1,"")</f>
        <v>0</v>
      </c>
    </row>
    <row r="1014" spans="1:8" ht="28.5">
      <c r="A1014" s="132">
        <v>161767</v>
      </c>
      <c r="B1014" s="134" t="s">
        <v>1154</v>
      </c>
      <c r="C1014" s="134">
        <v>26</v>
      </c>
      <c r="D1014" s="134">
        <v>24</v>
      </c>
      <c r="E1014" s="134">
        <v>24</v>
      </c>
      <c r="F1014" s="134">
        <v>23</v>
      </c>
      <c r="G1014" s="135">
        <v>21</v>
      </c>
      <c r="H1014" s="171">
        <f>IFERROR((Table20[[#This Row],[_202320]]-Table20[[#This Row],[_201920]])/Table20[[#This Row],[_201920]]*1,"")</f>
        <v>-0.19230769230769232</v>
      </c>
    </row>
    <row r="1015" spans="1:8" ht="28.5">
      <c r="A1015" s="132">
        <v>161767</v>
      </c>
      <c r="B1015" s="134" t="s">
        <v>1155</v>
      </c>
      <c r="C1015" s="134">
        <v>54</v>
      </c>
      <c r="D1015" s="134">
        <v>57</v>
      </c>
      <c r="E1015" s="134">
        <v>55</v>
      </c>
      <c r="F1015" s="134">
        <v>54</v>
      </c>
      <c r="G1015" s="135">
        <v>54</v>
      </c>
      <c r="H1015" s="171">
        <f>IFERROR((Table20[[#This Row],[_202320]]-Table20[[#This Row],[_201920]])/Table20[[#This Row],[_201920]]*1,"")</f>
        <v>0</v>
      </c>
    </row>
    <row r="1016" spans="1:8">
      <c r="A1016" s="132">
        <v>162122</v>
      </c>
      <c r="B1016" s="134" t="s">
        <v>1161</v>
      </c>
      <c r="C1016" s="134">
        <v>1266</v>
      </c>
      <c r="D1016" s="134">
        <v>1418</v>
      </c>
      <c r="E1016" s="134">
        <v>1262</v>
      </c>
      <c r="F1016" s="134">
        <v>1216</v>
      </c>
      <c r="G1016" s="135">
        <v>1142</v>
      </c>
      <c r="H1016" s="171">
        <f>IFERROR((Table20[[#This Row],[_202320]]-Table20[[#This Row],[_201920]])/Table20[[#This Row],[_201920]]*1,"")</f>
        <v>-9.7946287519747238E-2</v>
      </c>
    </row>
    <row r="1017" spans="1:8">
      <c r="A1017" s="132">
        <v>162122</v>
      </c>
      <c r="B1017" s="134" t="s">
        <v>1131</v>
      </c>
      <c r="C1017" s="134">
        <v>0</v>
      </c>
      <c r="D1017" s="134">
        <v>0</v>
      </c>
      <c r="E1017" s="134">
        <v>0</v>
      </c>
      <c r="F1017" s="134">
        <v>0</v>
      </c>
      <c r="G1017" s="135">
        <v>0</v>
      </c>
      <c r="H1017" s="171" t="str">
        <f>IFERROR((Table20[[#This Row],[_202320]]-Table20[[#This Row],[_201920]])/Table20[[#This Row],[_201920]]*1,"")</f>
        <v/>
      </c>
    </row>
    <row r="1018" spans="1:8">
      <c r="A1018" s="132">
        <v>162122</v>
      </c>
      <c r="B1018" s="134" t="s">
        <v>1132</v>
      </c>
      <c r="C1018" s="134">
        <v>1266</v>
      </c>
      <c r="D1018" s="134">
        <v>1418</v>
      </c>
      <c r="E1018" s="134">
        <v>1262</v>
      </c>
      <c r="F1018" s="134">
        <v>1216</v>
      </c>
      <c r="G1018" s="135">
        <v>1142</v>
      </c>
      <c r="H1018" s="171">
        <f>IFERROR((Table20[[#This Row],[_202320]]-Table20[[#This Row],[_201920]])/Table20[[#This Row],[_201920]]*1,"")</f>
        <v>-9.7946287519747238E-2</v>
      </c>
    </row>
    <row r="1019" spans="1:8" ht="28.5">
      <c r="A1019" s="132">
        <v>162122</v>
      </c>
      <c r="B1019" s="134" t="s">
        <v>1133</v>
      </c>
      <c r="C1019" s="134">
        <v>16</v>
      </c>
      <c r="D1019" s="134">
        <v>12</v>
      </c>
      <c r="E1019" s="134">
        <v>34</v>
      </c>
      <c r="F1019" s="134">
        <v>24</v>
      </c>
      <c r="G1019" s="135">
        <v>23</v>
      </c>
      <c r="H1019" s="171">
        <f>IFERROR((Table20[[#This Row],[_202320]]-Table20[[#This Row],[_201920]])/Table20[[#This Row],[_201920]]*1,"")</f>
        <v>0.4375</v>
      </c>
    </row>
    <row r="1020" spans="1:8" ht="28.5">
      <c r="A1020" s="132">
        <v>162122</v>
      </c>
      <c r="B1020" s="134" t="s">
        <v>1162</v>
      </c>
      <c r="C1020" s="134">
        <v>67</v>
      </c>
      <c r="D1020" s="134">
        <v>101</v>
      </c>
      <c r="E1020" s="134">
        <v>87</v>
      </c>
      <c r="F1020" s="134">
        <v>109</v>
      </c>
      <c r="G1020" s="135">
        <v>110</v>
      </c>
      <c r="H1020" s="171">
        <f>IFERROR((Table20[[#This Row],[_202320]]-Table20[[#This Row],[_201920]])/Table20[[#This Row],[_201920]]*1,"")</f>
        <v>0.64179104477611937</v>
      </c>
    </row>
    <row r="1021" spans="1:8" ht="28.5">
      <c r="A1021" s="132">
        <v>162122</v>
      </c>
      <c r="B1021" s="134" t="s">
        <v>1163</v>
      </c>
      <c r="C1021" s="134" t="s">
        <v>129</v>
      </c>
      <c r="D1021" s="134" t="s">
        <v>129</v>
      </c>
      <c r="E1021" s="134" t="s">
        <v>129</v>
      </c>
      <c r="F1021" s="134" t="s">
        <v>129</v>
      </c>
      <c r="G1021" s="135" t="s">
        <v>129</v>
      </c>
      <c r="H1021" s="171" t="str">
        <f>IFERROR((Table20[[#This Row],[_202320]]-Table20[[#This Row],[_201920]])/Table20[[#This Row],[_201920]]*1,"")</f>
        <v/>
      </c>
    </row>
    <row r="1022" spans="1:8">
      <c r="A1022" s="132">
        <v>162122</v>
      </c>
      <c r="B1022" s="134" t="s">
        <v>1136</v>
      </c>
      <c r="C1022" s="134">
        <v>83</v>
      </c>
      <c r="D1022" s="134">
        <v>113</v>
      </c>
      <c r="E1022" s="134">
        <v>121</v>
      </c>
      <c r="F1022" s="134">
        <v>133</v>
      </c>
      <c r="G1022" s="135">
        <v>133</v>
      </c>
      <c r="H1022" s="171">
        <f>IFERROR((Table20[[#This Row],[_202320]]-Table20[[#This Row],[_201920]])/Table20[[#This Row],[_201920]]*1,"")</f>
        <v>0.60240963855421692</v>
      </c>
    </row>
    <row r="1023" spans="1:8">
      <c r="A1023" s="132">
        <v>162122</v>
      </c>
      <c r="B1023" s="134" t="s">
        <v>1137</v>
      </c>
      <c r="C1023" s="134">
        <v>7</v>
      </c>
      <c r="D1023" s="134">
        <v>8</v>
      </c>
      <c r="E1023" s="134">
        <v>10</v>
      </c>
      <c r="F1023" s="134">
        <v>11</v>
      </c>
      <c r="G1023" s="135">
        <v>12</v>
      </c>
      <c r="H1023" s="171">
        <f>IFERROR((Table20[[#This Row],[_202320]]-Table20[[#This Row],[_201920]])/Table20[[#This Row],[_201920]]*1,"")</f>
        <v>0.7142857142857143</v>
      </c>
    </row>
    <row r="1024" spans="1:8" ht="28.5">
      <c r="A1024" s="132">
        <v>162122</v>
      </c>
      <c r="B1024" s="134" t="s">
        <v>1138</v>
      </c>
      <c r="C1024" s="134">
        <v>25</v>
      </c>
      <c r="D1024" s="134">
        <v>26</v>
      </c>
      <c r="E1024" s="134">
        <v>54</v>
      </c>
      <c r="F1024" s="134">
        <v>33</v>
      </c>
      <c r="G1024" s="135">
        <v>31</v>
      </c>
      <c r="H1024" s="171">
        <f>IFERROR((Table20[[#This Row],[_202320]]-Table20[[#This Row],[_201920]])/Table20[[#This Row],[_201920]]*1,"")</f>
        <v>0.24</v>
      </c>
    </row>
    <row r="1025" spans="1:8" ht="28.5">
      <c r="A1025" s="132">
        <v>162122</v>
      </c>
      <c r="B1025" s="134" t="s">
        <v>1164</v>
      </c>
      <c r="C1025" s="134">
        <v>112</v>
      </c>
      <c r="D1025" s="134">
        <v>187</v>
      </c>
      <c r="E1025" s="134">
        <v>137</v>
      </c>
      <c r="F1025" s="134">
        <v>157</v>
      </c>
      <c r="G1025" s="135">
        <v>154</v>
      </c>
      <c r="H1025" s="171">
        <f>IFERROR((Table20[[#This Row],[_202320]]-Table20[[#This Row],[_201920]])/Table20[[#This Row],[_201920]]*1,"")</f>
        <v>0.375</v>
      </c>
    </row>
    <row r="1026" spans="1:8" ht="28.5">
      <c r="A1026" s="132">
        <v>162122</v>
      </c>
      <c r="B1026" s="134" t="s">
        <v>1165</v>
      </c>
      <c r="C1026" s="134" t="s">
        <v>129</v>
      </c>
      <c r="D1026" s="134" t="s">
        <v>129</v>
      </c>
      <c r="E1026" s="134" t="s">
        <v>129</v>
      </c>
      <c r="F1026" s="134" t="s">
        <v>129</v>
      </c>
      <c r="G1026" s="135" t="s">
        <v>129</v>
      </c>
      <c r="H1026" s="171" t="str">
        <f>IFERROR((Table20[[#This Row],[_202320]]-Table20[[#This Row],[_201920]])/Table20[[#This Row],[_201920]]*1,"")</f>
        <v/>
      </c>
    </row>
    <row r="1027" spans="1:8">
      <c r="A1027" s="132">
        <v>162122</v>
      </c>
      <c r="B1027" s="134" t="s">
        <v>1141</v>
      </c>
      <c r="C1027" s="134">
        <v>137</v>
      </c>
      <c r="D1027" s="134">
        <v>213</v>
      </c>
      <c r="E1027" s="134">
        <v>191</v>
      </c>
      <c r="F1027" s="134">
        <v>190</v>
      </c>
      <c r="G1027" s="135">
        <v>185</v>
      </c>
      <c r="H1027" s="171">
        <f>IFERROR((Table20[[#This Row],[_202320]]-Table20[[#This Row],[_201920]])/Table20[[#This Row],[_201920]]*1,"")</f>
        <v>0.35036496350364965</v>
      </c>
    </row>
    <row r="1028" spans="1:8">
      <c r="A1028" s="132">
        <v>162122</v>
      </c>
      <c r="B1028" s="134" t="s">
        <v>1142</v>
      </c>
      <c r="C1028" s="134">
        <v>11</v>
      </c>
      <c r="D1028" s="134">
        <v>15</v>
      </c>
      <c r="E1028" s="134">
        <v>15</v>
      </c>
      <c r="F1028" s="134">
        <v>16</v>
      </c>
      <c r="G1028" s="135">
        <v>16</v>
      </c>
      <c r="H1028" s="171">
        <f>IFERROR((Table20[[#This Row],[_202320]]-Table20[[#This Row],[_201920]])/Table20[[#This Row],[_201920]]*1,"")</f>
        <v>0.45454545454545453</v>
      </c>
    </row>
    <row r="1029" spans="1:8" ht="28.5">
      <c r="A1029" s="132">
        <v>162122</v>
      </c>
      <c r="B1029" s="134" t="s">
        <v>1143</v>
      </c>
      <c r="C1029" s="134">
        <v>28</v>
      </c>
      <c r="D1029" s="134">
        <v>27</v>
      </c>
      <c r="E1029" s="134">
        <v>37</v>
      </c>
      <c r="F1029" s="134">
        <v>35</v>
      </c>
      <c r="G1029" s="135">
        <v>33</v>
      </c>
      <c r="H1029" s="171">
        <f>IFERROR((Table20[[#This Row],[_202320]]-Table20[[#This Row],[_201920]])/Table20[[#This Row],[_201920]]*1,"")</f>
        <v>0.17857142857142858</v>
      </c>
    </row>
    <row r="1030" spans="1:8" ht="28.5">
      <c r="A1030" s="132">
        <v>162122</v>
      </c>
      <c r="B1030" s="134" t="s">
        <v>1166</v>
      </c>
      <c r="C1030" s="134">
        <v>138</v>
      </c>
      <c r="D1030" s="134">
        <v>213</v>
      </c>
      <c r="E1030" s="134">
        <v>164</v>
      </c>
      <c r="F1030" s="134">
        <v>179</v>
      </c>
      <c r="G1030" s="135">
        <v>171</v>
      </c>
      <c r="H1030" s="171">
        <f>IFERROR((Table20[[#This Row],[_202320]]-Table20[[#This Row],[_201920]])/Table20[[#This Row],[_201920]]*1,"")</f>
        <v>0.2391304347826087</v>
      </c>
    </row>
    <row r="1031" spans="1:8" ht="28.5">
      <c r="A1031" s="132">
        <v>162122</v>
      </c>
      <c r="B1031" s="134" t="s">
        <v>1167</v>
      </c>
      <c r="C1031" s="134" t="s">
        <v>129</v>
      </c>
      <c r="D1031" s="134" t="s">
        <v>129</v>
      </c>
      <c r="E1031" s="134" t="s">
        <v>129</v>
      </c>
      <c r="F1031" s="134" t="s">
        <v>129</v>
      </c>
      <c r="G1031" s="135" t="s">
        <v>129</v>
      </c>
      <c r="H1031" s="171" t="str">
        <f>IFERROR((Table20[[#This Row],[_202320]]-Table20[[#This Row],[_201920]])/Table20[[#This Row],[_201920]]*1,"")</f>
        <v/>
      </c>
    </row>
    <row r="1032" spans="1:8">
      <c r="A1032" s="132">
        <v>162122</v>
      </c>
      <c r="B1032" s="134" t="s">
        <v>1146</v>
      </c>
      <c r="C1032" s="134">
        <v>166</v>
      </c>
      <c r="D1032" s="134">
        <v>240</v>
      </c>
      <c r="E1032" s="134">
        <v>201</v>
      </c>
      <c r="F1032" s="134">
        <v>214</v>
      </c>
      <c r="G1032" s="135">
        <v>204</v>
      </c>
      <c r="H1032" s="171">
        <f>IFERROR((Table20[[#This Row],[_202320]]-Table20[[#This Row],[_201920]])/Table20[[#This Row],[_201920]]*1,"")</f>
        <v>0.2289156626506024</v>
      </c>
    </row>
    <row r="1033" spans="1:8" ht="28.5">
      <c r="A1033" s="132">
        <v>162122</v>
      </c>
      <c r="B1033" s="134" t="s">
        <v>1147</v>
      </c>
      <c r="C1033" s="134">
        <v>29</v>
      </c>
      <c r="D1033" s="134">
        <v>29</v>
      </c>
      <c r="E1033" s="134">
        <v>43</v>
      </c>
      <c r="F1033" s="134">
        <v>19</v>
      </c>
      <c r="G1033" s="135">
        <v>0</v>
      </c>
      <c r="H1033" s="171">
        <f>IFERROR((Table20[[#This Row],[_202320]]-Table20[[#This Row],[_201920]])/Table20[[#This Row],[_201920]]*1,"")</f>
        <v>-1</v>
      </c>
    </row>
    <row r="1034" spans="1:8" ht="28.5">
      <c r="A1034" s="132">
        <v>162122</v>
      </c>
      <c r="B1034" s="134" t="s">
        <v>1148</v>
      </c>
      <c r="C1034" s="134">
        <v>309</v>
      </c>
      <c r="D1034" s="134">
        <v>469</v>
      </c>
      <c r="E1034" s="134">
        <v>474</v>
      </c>
      <c r="F1034" s="134">
        <v>333</v>
      </c>
      <c r="G1034" s="135">
        <v>286</v>
      </c>
      <c r="H1034" s="171">
        <f>IFERROR((Table20[[#This Row],[_202320]]-Table20[[#This Row],[_201920]])/Table20[[#This Row],[_201920]]*1,"")</f>
        <v>-7.4433656957928807E-2</v>
      </c>
    </row>
    <row r="1035" spans="1:8" ht="28.5">
      <c r="A1035" s="132">
        <v>162122</v>
      </c>
      <c r="B1035" s="134" t="s">
        <v>1149</v>
      </c>
      <c r="C1035" s="134">
        <v>762</v>
      </c>
      <c r="D1035" s="134">
        <v>680</v>
      </c>
      <c r="E1035" s="134">
        <v>544</v>
      </c>
      <c r="F1035" s="134">
        <v>650</v>
      </c>
      <c r="G1035" s="135">
        <v>652</v>
      </c>
      <c r="H1035" s="171">
        <f>IFERROR((Table20[[#This Row],[_202320]]-Table20[[#This Row],[_201920]])/Table20[[#This Row],[_201920]]*1,"")</f>
        <v>-0.14435695538057744</v>
      </c>
    </row>
    <row r="1036" spans="1:8" ht="28.5">
      <c r="A1036" s="132">
        <v>162122</v>
      </c>
      <c r="B1036" s="134" t="s">
        <v>1150</v>
      </c>
      <c r="C1036" s="134">
        <v>1100</v>
      </c>
      <c r="D1036" s="134">
        <v>1178</v>
      </c>
      <c r="E1036" s="134">
        <v>1061</v>
      </c>
      <c r="F1036" s="134">
        <v>1002</v>
      </c>
      <c r="G1036" s="135">
        <v>938</v>
      </c>
      <c r="H1036" s="171">
        <f>IFERROR((Table20[[#This Row],[_202320]]-Table20[[#This Row],[_201920]])/Table20[[#This Row],[_201920]]*1,"")</f>
        <v>-0.14727272727272728</v>
      </c>
    </row>
    <row r="1037" spans="1:8">
      <c r="A1037" s="132">
        <v>162122</v>
      </c>
      <c r="B1037" s="134" t="s">
        <v>1151</v>
      </c>
      <c r="C1037" s="134">
        <v>13</v>
      </c>
      <c r="D1037" s="134">
        <v>17</v>
      </c>
      <c r="E1037" s="134">
        <v>16</v>
      </c>
      <c r="F1037" s="134">
        <v>18</v>
      </c>
      <c r="G1037" s="135">
        <v>18</v>
      </c>
      <c r="H1037" s="171">
        <f>IFERROR((Table20[[#This Row],[_202320]]-Table20[[#This Row],[_201920]])/Table20[[#This Row],[_201920]]*1,"")</f>
        <v>0.38461538461538464</v>
      </c>
    </row>
    <row r="1038" spans="1:8" ht="28.5">
      <c r="A1038" s="132">
        <v>162122</v>
      </c>
      <c r="B1038" s="134" t="s">
        <v>1152</v>
      </c>
      <c r="C1038" s="134">
        <v>27</v>
      </c>
      <c r="D1038" s="134">
        <v>35</v>
      </c>
      <c r="E1038" s="134">
        <v>41</v>
      </c>
      <c r="F1038" s="134">
        <v>29</v>
      </c>
      <c r="G1038" s="135">
        <v>25</v>
      </c>
      <c r="H1038" s="171">
        <f>IFERROR((Table20[[#This Row],[_202320]]-Table20[[#This Row],[_201920]])/Table20[[#This Row],[_201920]]*1,"")</f>
        <v>-7.407407407407407E-2</v>
      </c>
    </row>
    <row r="1039" spans="1:8" ht="28.5">
      <c r="A1039" s="132">
        <v>162122</v>
      </c>
      <c r="B1039" s="134" t="s">
        <v>1153</v>
      </c>
      <c r="C1039" s="134">
        <v>2</v>
      </c>
      <c r="D1039" s="134">
        <v>2</v>
      </c>
      <c r="E1039" s="134">
        <v>3</v>
      </c>
      <c r="F1039" s="134">
        <v>2</v>
      </c>
      <c r="G1039" s="135">
        <v>0</v>
      </c>
      <c r="H1039" s="171">
        <f>IFERROR((Table20[[#This Row],[_202320]]-Table20[[#This Row],[_201920]])/Table20[[#This Row],[_201920]]*1,"")</f>
        <v>-1</v>
      </c>
    </row>
    <row r="1040" spans="1:8" ht="28.5">
      <c r="A1040" s="132">
        <v>162122</v>
      </c>
      <c r="B1040" s="134" t="s">
        <v>1154</v>
      </c>
      <c r="C1040" s="134">
        <v>24</v>
      </c>
      <c r="D1040" s="134">
        <v>33</v>
      </c>
      <c r="E1040" s="134">
        <v>38</v>
      </c>
      <c r="F1040" s="134">
        <v>27</v>
      </c>
      <c r="G1040" s="135">
        <v>25</v>
      </c>
      <c r="H1040" s="171">
        <f>IFERROR((Table20[[#This Row],[_202320]]-Table20[[#This Row],[_201920]])/Table20[[#This Row],[_201920]]*1,"")</f>
        <v>4.1666666666666664E-2</v>
      </c>
    </row>
    <row r="1041" spans="1:8" ht="28.5">
      <c r="A1041" s="132">
        <v>162122</v>
      </c>
      <c r="B1041" s="134" t="s">
        <v>1155</v>
      </c>
      <c r="C1041" s="134">
        <v>60</v>
      </c>
      <c r="D1041" s="134">
        <v>48</v>
      </c>
      <c r="E1041" s="134">
        <v>43</v>
      </c>
      <c r="F1041" s="134">
        <v>53</v>
      </c>
      <c r="G1041" s="135">
        <v>57</v>
      </c>
      <c r="H1041" s="171">
        <f>IFERROR((Table20[[#This Row],[_202320]]-Table20[[#This Row],[_201920]])/Table20[[#This Row],[_201920]]*1,"")</f>
        <v>-0.05</v>
      </c>
    </row>
    <row r="1042" spans="1:8">
      <c r="A1042" s="132">
        <v>162706</v>
      </c>
      <c r="B1042" s="134" t="s">
        <v>1161</v>
      </c>
      <c r="C1042" s="134">
        <v>741</v>
      </c>
      <c r="D1042" s="134">
        <v>669</v>
      </c>
      <c r="E1042" s="134">
        <v>710</v>
      </c>
      <c r="F1042" s="134">
        <v>639</v>
      </c>
      <c r="G1042" s="135">
        <v>519</v>
      </c>
      <c r="H1042" s="171">
        <f>IFERROR((Table20[[#This Row],[_202320]]-Table20[[#This Row],[_201920]])/Table20[[#This Row],[_201920]]*1,"")</f>
        <v>-0.29959514170040485</v>
      </c>
    </row>
    <row r="1043" spans="1:8">
      <c r="A1043" s="132">
        <v>162706</v>
      </c>
      <c r="B1043" s="134" t="s">
        <v>1131</v>
      </c>
      <c r="C1043" s="134">
        <v>0</v>
      </c>
      <c r="D1043" s="134">
        <v>0</v>
      </c>
      <c r="E1043" s="134">
        <v>2</v>
      </c>
      <c r="F1043" s="134">
        <v>0</v>
      </c>
      <c r="G1043" s="135">
        <v>0</v>
      </c>
      <c r="H1043" s="171" t="str">
        <f>IFERROR((Table20[[#This Row],[_202320]]-Table20[[#This Row],[_201920]])/Table20[[#This Row],[_201920]]*1,"")</f>
        <v/>
      </c>
    </row>
    <row r="1044" spans="1:8">
      <c r="A1044" s="132">
        <v>162706</v>
      </c>
      <c r="B1044" s="134" t="s">
        <v>1132</v>
      </c>
      <c r="C1044" s="134">
        <v>741</v>
      </c>
      <c r="D1044" s="134">
        <v>669</v>
      </c>
      <c r="E1044" s="134">
        <v>708</v>
      </c>
      <c r="F1044" s="134">
        <v>639</v>
      </c>
      <c r="G1044" s="135">
        <v>519</v>
      </c>
      <c r="H1044" s="171">
        <f>IFERROR((Table20[[#This Row],[_202320]]-Table20[[#This Row],[_201920]])/Table20[[#This Row],[_201920]]*1,"")</f>
        <v>-0.29959514170040485</v>
      </c>
    </row>
    <row r="1045" spans="1:8" ht="28.5">
      <c r="A1045" s="132">
        <v>162706</v>
      </c>
      <c r="B1045" s="134" t="s">
        <v>1133</v>
      </c>
      <c r="C1045" s="134">
        <v>10</v>
      </c>
      <c r="D1045" s="134">
        <v>11</v>
      </c>
      <c r="E1045" s="134">
        <v>11</v>
      </c>
      <c r="F1045" s="134">
        <v>6</v>
      </c>
      <c r="G1045" s="135">
        <v>3</v>
      </c>
      <c r="H1045" s="171">
        <f>IFERROR((Table20[[#This Row],[_202320]]-Table20[[#This Row],[_201920]])/Table20[[#This Row],[_201920]]*1,"")</f>
        <v>-0.7</v>
      </c>
    </row>
    <row r="1046" spans="1:8" ht="28.5">
      <c r="A1046" s="132">
        <v>162706</v>
      </c>
      <c r="B1046" s="134" t="s">
        <v>1162</v>
      </c>
      <c r="C1046" s="134">
        <v>20</v>
      </c>
      <c r="D1046" s="134">
        <v>66</v>
      </c>
      <c r="E1046" s="134">
        <v>72</v>
      </c>
      <c r="F1046" s="134">
        <v>75</v>
      </c>
      <c r="G1046" s="135">
        <v>40</v>
      </c>
      <c r="H1046" s="171">
        <f>IFERROR((Table20[[#This Row],[_202320]]-Table20[[#This Row],[_201920]])/Table20[[#This Row],[_201920]]*1,"")</f>
        <v>1</v>
      </c>
    </row>
    <row r="1047" spans="1:8" ht="28.5">
      <c r="A1047" s="132">
        <v>162706</v>
      </c>
      <c r="B1047" s="134" t="s">
        <v>1163</v>
      </c>
      <c r="C1047" s="134" t="s">
        <v>129</v>
      </c>
      <c r="D1047" s="134" t="s">
        <v>129</v>
      </c>
      <c r="E1047" s="134" t="s">
        <v>129</v>
      </c>
      <c r="F1047" s="134" t="s">
        <v>129</v>
      </c>
      <c r="G1047" s="135" t="s">
        <v>129</v>
      </c>
      <c r="H1047" s="171" t="str">
        <f>IFERROR((Table20[[#This Row],[_202320]]-Table20[[#This Row],[_201920]])/Table20[[#This Row],[_201920]]*1,"")</f>
        <v/>
      </c>
    </row>
    <row r="1048" spans="1:8">
      <c r="A1048" s="132">
        <v>162706</v>
      </c>
      <c r="B1048" s="134" t="s">
        <v>1136</v>
      </c>
      <c r="C1048" s="134">
        <v>30</v>
      </c>
      <c r="D1048" s="134">
        <v>77</v>
      </c>
      <c r="E1048" s="134">
        <v>83</v>
      </c>
      <c r="F1048" s="134">
        <v>81</v>
      </c>
      <c r="G1048" s="135">
        <v>43</v>
      </c>
      <c r="H1048" s="171">
        <f>IFERROR((Table20[[#This Row],[_202320]]-Table20[[#This Row],[_201920]])/Table20[[#This Row],[_201920]]*1,"")</f>
        <v>0.43333333333333335</v>
      </c>
    </row>
    <row r="1049" spans="1:8">
      <c r="A1049" s="132">
        <v>162706</v>
      </c>
      <c r="B1049" s="134" t="s">
        <v>1137</v>
      </c>
      <c r="C1049" s="134">
        <v>4</v>
      </c>
      <c r="D1049" s="134">
        <v>12</v>
      </c>
      <c r="E1049" s="134">
        <v>12</v>
      </c>
      <c r="F1049" s="134">
        <v>13</v>
      </c>
      <c r="G1049" s="135">
        <v>8</v>
      </c>
      <c r="H1049" s="171">
        <f>IFERROR((Table20[[#This Row],[_202320]]-Table20[[#This Row],[_201920]])/Table20[[#This Row],[_201920]]*1,"")</f>
        <v>1</v>
      </c>
    </row>
    <row r="1050" spans="1:8" ht="28.5">
      <c r="A1050" s="132">
        <v>162706</v>
      </c>
      <c r="B1050" s="134" t="s">
        <v>1138</v>
      </c>
      <c r="C1050" s="134">
        <v>9</v>
      </c>
      <c r="D1050" s="134">
        <v>13</v>
      </c>
      <c r="E1050" s="134">
        <v>12</v>
      </c>
      <c r="F1050" s="134">
        <v>8</v>
      </c>
      <c r="G1050" s="135">
        <v>5</v>
      </c>
      <c r="H1050" s="171">
        <f>IFERROR((Table20[[#This Row],[_202320]]-Table20[[#This Row],[_201920]])/Table20[[#This Row],[_201920]]*1,"")</f>
        <v>-0.44444444444444442</v>
      </c>
    </row>
    <row r="1051" spans="1:8" ht="28.5">
      <c r="A1051" s="132">
        <v>162706</v>
      </c>
      <c r="B1051" s="134" t="s">
        <v>1164</v>
      </c>
      <c r="C1051" s="134">
        <v>80</v>
      </c>
      <c r="D1051" s="134">
        <v>92</v>
      </c>
      <c r="E1051" s="134">
        <v>114</v>
      </c>
      <c r="F1051" s="134">
        <v>101</v>
      </c>
      <c r="G1051" s="135">
        <v>75</v>
      </c>
      <c r="H1051" s="171">
        <f>IFERROR((Table20[[#This Row],[_202320]]-Table20[[#This Row],[_201920]])/Table20[[#This Row],[_201920]]*1,"")</f>
        <v>-6.25E-2</v>
      </c>
    </row>
    <row r="1052" spans="1:8" ht="28.5">
      <c r="A1052" s="132">
        <v>162706</v>
      </c>
      <c r="B1052" s="134" t="s">
        <v>1165</v>
      </c>
      <c r="C1052" s="134" t="s">
        <v>129</v>
      </c>
      <c r="D1052" s="134" t="s">
        <v>129</v>
      </c>
      <c r="E1052" s="134" t="s">
        <v>129</v>
      </c>
      <c r="F1052" s="134" t="s">
        <v>129</v>
      </c>
      <c r="G1052" s="135" t="s">
        <v>129</v>
      </c>
      <c r="H1052" s="171" t="str">
        <f>IFERROR((Table20[[#This Row],[_202320]]-Table20[[#This Row],[_201920]])/Table20[[#This Row],[_201920]]*1,"")</f>
        <v/>
      </c>
    </row>
    <row r="1053" spans="1:8">
      <c r="A1053" s="132">
        <v>162706</v>
      </c>
      <c r="B1053" s="134" t="s">
        <v>1141</v>
      </c>
      <c r="C1053" s="134">
        <v>89</v>
      </c>
      <c r="D1053" s="134">
        <v>105</v>
      </c>
      <c r="E1053" s="134">
        <v>126</v>
      </c>
      <c r="F1053" s="134">
        <v>109</v>
      </c>
      <c r="G1053" s="135">
        <v>80</v>
      </c>
      <c r="H1053" s="171">
        <f>IFERROR((Table20[[#This Row],[_202320]]-Table20[[#This Row],[_201920]])/Table20[[#This Row],[_201920]]*1,"")</f>
        <v>-0.10112359550561797</v>
      </c>
    </row>
    <row r="1054" spans="1:8">
      <c r="A1054" s="132">
        <v>162706</v>
      </c>
      <c r="B1054" s="134" t="s">
        <v>1142</v>
      </c>
      <c r="C1054" s="134">
        <v>12</v>
      </c>
      <c r="D1054" s="134">
        <v>16</v>
      </c>
      <c r="E1054" s="134">
        <v>18</v>
      </c>
      <c r="F1054" s="134">
        <v>17</v>
      </c>
      <c r="G1054" s="135">
        <v>15</v>
      </c>
      <c r="H1054" s="171">
        <f>IFERROR((Table20[[#This Row],[_202320]]-Table20[[#This Row],[_201920]])/Table20[[#This Row],[_201920]]*1,"")</f>
        <v>0.25</v>
      </c>
    </row>
    <row r="1055" spans="1:8" ht="28.5">
      <c r="A1055" s="132">
        <v>162706</v>
      </c>
      <c r="B1055" s="134" t="s">
        <v>1143</v>
      </c>
      <c r="C1055" s="134">
        <v>10</v>
      </c>
      <c r="D1055" s="134">
        <v>13</v>
      </c>
      <c r="E1055" s="134">
        <v>13</v>
      </c>
      <c r="F1055" s="134">
        <v>9</v>
      </c>
      <c r="G1055" s="135">
        <v>5</v>
      </c>
      <c r="H1055" s="171">
        <f>IFERROR((Table20[[#This Row],[_202320]]-Table20[[#This Row],[_201920]])/Table20[[#This Row],[_201920]]*1,"")</f>
        <v>-0.5</v>
      </c>
    </row>
    <row r="1056" spans="1:8" ht="28.5">
      <c r="A1056" s="132">
        <v>162706</v>
      </c>
      <c r="B1056" s="134" t="s">
        <v>1166</v>
      </c>
      <c r="C1056" s="134">
        <v>92</v>
      </c>
      <c r="D1056" s="134">
        <v>107</v>
      </c>
      <c r="E1056" s="134">
        <v>124</v>
      </c>
      <c r="F1056" s="134">
        <v>116</v>
      </c>
      <c r="G1056" s="135">
        <v>91</v>
      </c>
      <c r="H1056" s="171">
        <f>IFERROR((Table20[[#This Row],[_202320]]-Table20[[#This Row],[_201920]])/Table20[[#This Row],[_201920]]*1,"")</f>
        <v>-1.0869565217391304E-2</v>
      </c>
    </row>
    <row r="1057" spans="1:8" ht="28.5">
      <c r="A1057" s="132">
        <v>162706</v>
      </c>
      <c r="B1057" s="134" t="s">
        <v>1167</v>
      </c>
      <c r="C1057" s="134" t="s">
        <v>129</v>
      </c>
      <c r="D1057" s="134" t="s">
        <v>129</v>
      </c>
      <c r="E1057" s="134" t="s">
        <v>129</v>
      </c>
      <c r="F1057" s="134" t="s">
        <v>129</v>
      </c>
      <c r="G1057" s="135" t="s">
        <v>129</v>
      </c>
      <c r="H1057" s="171" t="str">
        <f>IFERROR((Table20[[#This Row],[_202320]]-Table20[[#This Row],[_201920]])/Table20[[#This Row],[_201920]]*1,"")</f>
        <v/>
      </c>
    </row>
    <row r="1058" spans="1:8">
      <c r="A1058" s="132">
        <v>162706</v>
      </c>
      <c r="B1058" s="134" t="s">
        <v>1146</v>
      </c>
      <c r="C1058" s="134">
        <v>102</v>
      </c>
      <c r="D1058" s="134">
        <v>120</v>
      </c>
      <c r="E1058" s="134">
        <v>137</v>
      </c>
      <c r="F1058" s="134">
        <v>125</v>
      </c>
      <c r="G1058" s="135">
        <v>96</v>
      </c>
      <c r="H1058" s="171">
        <f>IFERROR((Table20[[#This Row],[_202320]]-Table20[[#This Row],[_201920]])/Table20[[#This Row],[_201920]]*1,"")</f>
        <v>-5.8823529411764705E-2</v>
      </c>
    </row>
    <row r="1059" spans="1:8" ht="28.5">
      <c r="A1059" s="132">
        <v>162706</v>
      </c>
      <c r="B1059" s="134" t="s">
        <v>1147</v>
      </c>
      <c r="C1059" s="134">
        <v>14</v>
      </c>
      <c r="D1059" s="134">
        <v>19</v>
      </c>
      <c r="E1059" s="134">
        <v>17</v>
      </c>
      <c r="F1059" s="134">
        <v>14</v>
      </c>
      <c r="G1059" s="135">
        <v>5</v>
      </c>
      <c r="H1059" s="171">
        <f>IFERROR((Table20[[#This Row],[_202320]]-Table20[[#This Row],[_201920]])/Table20[[#This Row],[_201920]]*1,"")</f>
        <v>-0.6428571428571429</v>
      </c>
    </row>
    <row r="1060" spans="1:8" ht="28.5">
      <c r="A1060" s="132">
        <v>162706</v>
      </c>
      <c r="B1060" s="134" t="s">
        <v>1148</v>
      </c>
      <c r="C1060" s="134">
        <v>213</v>
      </c>
      <c r="D1060" s="134">
        <v>166</v>
      </c>
      <c r="E1060" s="134">
        <v>184</v>
      </c>
      <c r="F1060" s="134">
        <v>169</v>
      </c>
      <c r="G1060" s="135">
        <v>146</v>
      </c>
      <c r="H1060" s="171">
        <f>IFERROR((Table20[[#This Row],[_202320]]-Table20[[#This Row],[_201920]])/Table20[[#This Row],[_201920]]*1,"")</f>
        <v>-0.31455399061032863</v>
      </c>
    </row>
    <row r="1061" spans="1:8" ht="28.5">
      <c r="A1061" s="132">
        <v>162706</v>
      </c>
      <c r="B1061" s="134" t="s">
        <v>1149</v>
      </c>
      <c r="C1061" s="134">
        <v>412</v>
      </c>
      <c r="D1061" s="134">
        <v>364</v>
      </c>
      <c r="E1061" s="134">
        <v>370</v>
      </c>
      <c r="F1061" s="134">
        <v>331</v>
      </c>
      <c r="G1061" s="135">
        <v>272</v>
      </c>
      <c r="H1061" s="171">
        <f>IFERROR((Table20[[#This Row],[_202320]]-Table20[[#This Row],[_201920]])/Table20[[#This Row],[_201920]]*1,"")</f>
        <v>-0.33980582524271846</v>
      </c>
    </row>
    <row r="1062" spans="1:8" ht="28.5">
      <c r="A1062" s="132">
        <v>162706</v>
      </c>
      <c r="B1062" s="134" t="s">
        <v>1150</v>
      </c>
      <c r="C1062" s="134">
        <v>639</v>
      </c>
      <c r="D1062" s="134">
        <v>549</v>
      </c>
      <c r="E1062" s="134">
        <v>571</v>
      </c>
      <c r="F1062" s="134">
        <v>514</v>
      </c>
      <c r="G1062" s="135">
        <v>423</v>
      </c>
      <c r="H1062" s="171">
        <f>IFERROR((Table20[[#This Row],[_202320]]-Table20[[#This Row],[_201920]])/Table20[[#This Row],[_201920]]*1,"")</f>
        <v>-0.3380281690140845</v>
      </c>
    </row>
    <row r="1063" spans="1:8">
      <c r="A1063" s="132">
        <v>162706</v>
      </c>
      <c r="B1063" s="134" t="s">
        <v>1151</v>
      </c>
      <c r="C1063" s="134">
        <v>14</v>
      </c>
      <c r="D1063" s="134">
        <v>18</v>
      </c>
      <c r="E1063" s="134">
        <v>19</v>
      </c>
      <c r="F1063" s="134">
        <v>20</v>
      </c>
      <c r="G1063" s="135">
        <v>18</v>
      </c>
      <c r="H1063" s="171">
        <f>IFERROR((Table20[[#This Row],[_202320]]-Table20[[#This Row],[_201920]])/Table20[[#This Row],[_201920]]*1,"")</f>
        <v>0.2857142857142857</v>
      </c>
    </row>
    <row r="1064" spans="1:8" ht="28.5">
      <c r="A1064" s="132">
        <v>162706</v>
      </c>
      <c r="B1064" s="134" t="s">
        <v>1152</v>
      </c>
      <c r="C1064" s="134">
        <v>31</v>
      </c>
      <c r="D1064" s="134">
        <v>28</v>
      </c>
      <c r="E1064" s="134">
        <v>28</v>
      </c>
      <c r="F1064" s="134">
        <v>29</v>
      </c>
      <c r="G1064" s="135">
        <v>29</v>
      </c>
      <c r="H1064" s="171">
        <f>IFERROR((Table20[[#This Row],[_202320]]-Table20[[#This Row],[_201920]])/Table20[[#This Row],[_201920]]*1,"")</f>
        <v>-6.4516129032258063E-2</v>
      </c>
    </row>
    <row r="1065" spans="1:8" ht="28.5">
      <c r="A1065" s="132">
        <v>162706</v>
      </c>
      <c r="B1065" s="134" t="s">
        <v>1153</v>
      </c>
      <c r="C1065" s="134">
        <v>2</v>
      </c>
      <c r="D1065" s="134">
        <v>3</v>
      </c>
      <c r="E1065" s="134">
        <v>2</v>
      </c>
      <c r="F1065" s="134">
        <v>2</v>
      </c>
      <c r="G1065" s="135">
        <v>1</v>
      </c>
      <c r="H1065" s="171">
        <f>IFERROR((Table20[[#This Row],[_202320]]-Table20[[#This Row],[_201920]])/Table20[[#This Row],[_201920]]*1,"")</f>
        <v>-0.5</v>
      </c>
    </row>
    <row r="1066" spans="1:8" ht="28.5">
      <c r="A1066" s="132">
        <v>162706</v>
      </c>
      <c r="B1066" s="134" t="s">
        <v>1154</v>
      </c>
      <c r="C1066" s="134">
        <v>29</v>
      </c>
      <c r="D1066" s="134">
        <v>25</v>
      </c>
      <c r="E1066" s="134">
        <v>26</v>
      </c>
      <c r="F1066" s="134">
        <v>26</v>
      </c>
      <c r="G1066" s="135">
        <v>28</v>
      </c>
      <c r="H1066" s="171">
        <f>IFERROR((Table20[[#This Row],[_202320]]-Table20[[#This Row],[_201920]])/Table20[[#This Row],[_201920]]*1,"")</f>
        <v>-3.4482758620689655E-2</v>
      </c>
    </row>
    <row r="1067" spans="1:8" ht="28.5">
      <c r="A1067" s="132">
        <v>162706</v>
      </c>
      <c r="B1067" s="134" t="s">
        <v>1155</v>
      </c>
      <c r="C1067" s="134">
        <v>56</v>
      </c>
      <c r="D1067" s="134">
        <v>54</v>
      </c>
      <c r="E1067" s="134">
        <v>52</v>
      </c>
      <c r="F1067" s="134">
        <v>52</v>
      </c>
      <c r="G1067" s="135">
        <v>52</v>
      </c>
      <c r="H1067" s="171">
        <f>IFERROR((Table20[[#This Row],[_202320]]-Table20[[#This Row],[_201920]])/Table20[[#This Row],[_201920]]*1,"")</f>
        <v>-7.1428571428571425E-2</v>
      </c>
    </row>
    <row r="1068" spans="1:8">
      <c r="A1068" s="132">
        <v>163426</v>
      </c>
      <c r="B1068" s="134" t="s">
        <v>1161</v>
      </c>
      <c r="C1068" s="134">
        <v>4001</v>
      </c>
      <c r="D1068" s="134">
        <v>2811</v>
      </c>
      <c r="E1068" s="134">
        <v>2873</v>
      </c>
      <c r="F1068" s="134">
        <v>2534</v>
      </c>
      <c r="G1068" s="135">
        <v>2837</v>
      </c>
      <c r="H1068" s="171">
        <f>IFERROR((Table20[[#This Row],[_202320]]-Table20[[#This Row],[_201920]])/Table20[[#This Row],[_201920]]*1,"")</f>
        <v>-0.29092726818295428</v>
      </c>
    </row>
    <row r="1069" spans="1:8">
      <c r="A1069" s="132">
        <v>163426</v>
      </c>
      <c r="B1069" s="134" t="s">
        <v>1131</v>
      </c>
      <c r="C1069" s="134">
        <v>0</v>
      </c>
      <c r="D1069" s="134">
        <v>0</v>
      </c>
      <c r="E1069" s="134">
        <v>0</v>
      </c>
      <c r="F1069" s="134">
        <v>0</v>
      </c>
      <c r="G1069" s="135">
        <v>0</v>
      </c>
      <c r="H1069" s="171" t="str">
        <f>IFERROR((Table20[[#This Row],[_202320]]-Table20[[#This Row],[_201920]])/Table20[[#This Row],[_201920]]*1,"")</f>
        <v/>
      </c>
    </row>
    <row r="1070" spans="1:8">
      <c r="A1070" s="132">
        <v>163426</v>
      </c>
      <c r="B1070" s="134" t="s">
        <v>1132</v>
      </c>
      <c r="C1070" s="134">
        <v>4001</v>
      </c>
      <c r="D1070" s="134">
        <v>2811</v>
      </c>
      <c r="E1070" s="134">
        <v>2873</v>
      </c>
      <c r="F1070" s="134">
        <v>2534</v>
      </c>
      <c r="G1070" s="135">
        <v>2837</v>
      </c>
      <c r="H1070" s="171">
        <f>IFERROR((Table20[[#This Row],[_202320]]-Table20[[#This Row],[_201920]])/Table20[[#This Row],[_201920]]*1,"")</f>
        <v>-0.29092726818295428</v>
      </c>
    </row>
    <row r="1071" spans="1:8" ht="28.5">
      <c r="A1071" s="132">
        <v>163426</v>
      </c>
      <c r="B1071" s="134" t="s">
        <v>1133</v>
      </c>
      <c r="C1071" s="134">
        <v>34</v>
      </c>
      <c r="D1071" s="134">
        <v>27</v>
      </c>
      <c r="E1071" s="134">
        <v>30</v>
      </c>
      <c r="F1071" s="134">
        <v>23</v>
      </c>
      <c r="G1071" s="135">
        <v>25</v>
      </c>
      <c r="H1071" s="171">
        <f>IFERROR((Table20[[#This Row],[_202320]]-Table20[[#This Row],[_201920]])/Table20[[#This Row],[_201920]]*1,"")</f>
        <v>-0.26470588235294118</v>
      </c>
    </row>
    <row r="1072" spans="1:8" ht="28.5">
      <c r="A1072" s="132">
        <v>163426</v>
      </c>
      <c r="B1072" s="134" t="s">
        <v>1162</v>
      </c>
      <c r="C1072" s="134">
        <v>254</v>
      </c>
      <c r="D1072" s="134">
        <v>248</v>
      </c>
      <c r="E1072" s="134">
        <v>154</v>
      </c>
      <c r="F1072" s="134">
        <v>200</v>
      </c>
      <c r="G1072" s="135">
        <v>211</v>
      </c>
      <c r="H1072" s="171">
        <f>IFERROR((Table20[[#This Row],[_202320]]-Table20[[#This Row],[_201920]])/Table20[[#This Row],[_201920]]*1,"")</f>
        <v>-0.16929133858267717</v>
      </c>
    </row>
    <row r="1073" spans="1:8" ht="28.5">
      <c r="A1073" s="132">
        <v>163426</v>
      </c>
      <c r="B1073" s="134" t="s">
        <v>1163</v>
      </c>
      <c r="C1073" s="134" t="s">
        <v>129</v>
      </c>
      <c r="D1073" s="134" t="s">
        <v>129</v>
      </c>
      <c r="E1073" s="134" t="s">
        <v>129</v>
      </c>
      <c r="F1073" s="134" t="s">
        <v>129</v>
      </c>
      <c r="G1073" s="135" t="s">
        <v>129</v>
      </c>
      <c r="H1073" s="171" t="str">
        <f>IFERROR((Table20[[#This Row],[_202320]]-Table20[[#This Row],[_201920]])/Table20[[#This Row],[_201920]]*1,"")</f>
        <v/>
      </c>
    </row>
    <row r="1074" spans="1:8">
      <c r="A1074" s="132">
        <v>163426</v>
      </c>
      <c r="B1074" s="134" t="s">
        <v>1136</v>
      </c>
      <c r="C1074" s="134">
        <v>288</v>
      </c>
      <c r="D1074" s="134">
        <v>275</v>
      </c>
      <c r="E1074" s="134">
        <v>184</v>
      </c>
      <c r="F1074" s="134">
        <v>223</v>
      </c>
      <c r="G1074" s="135">
        <v>236</v>
      </c>
      <c r="H1074" s="171">
        <f>IFERROR((Table20[[#This Row],[_202320]]-Table20[[#This Row],[_201920]])/Table20[[#This Row],[_201920]]*1,"")</f>
        <v>-0.18055555555555555</v>
      </c>
    </row>
    <row r="1075" spans="1:8">
      <c r="A1075" s="132">
        <v>163426</v>
      </c>
      <c r="B1075" s="134" t="s">
        <v>1137</v>
      </c>
      <c r="C1075" s="134">
        <v>7</v>
      </c>
      <c r="D1075" s="134">
        <v>10</v>
      </c>
      <c r="E1075" s="134">
        <v>6</v>
      </c>
      <c r="F1075" s="134">
        <v>9</v>
      </c>
      <c r="G1075" s="135">
        <v>8</v>
      </c>
      <c r="H1075" s="171">
        <f>IFERROR((Table20[[#This Row],[_202320]]-Table20[[#This Row],[_201920]])/Table20[[#This Row],[_201920]]*1,"")</f>
        <v>0.14285714285714285</v>
      </c>
    </row>
    <row r="1076" spans="1:8" ht="28.5">
      <c r="A1076" s="132">
        <v>163426</v>
      </c>
      <c r="B1076" s="134" t="s">
        <v>1138</v>
      </c>
      <c r="C1076" s="134">
        <v>46</v>
      </c>
      <c r="D1076" s="134">
        <v>27</v>
      </c>
      <c r="E1076" s="134">
        <v>41</v>
      </c>
      <c r="F1076" s="134">
        <v>25</v>
      </c>
      <c r="G1076" s="135">
        <v>26</v>
      </c>
      <c r="H1076" s="171">
        <f>IFERROR((Table20[[#This Row],[_202320]]-Table20[[#This Row],[_201920]])/Table20[[#This Row],[_201920]]*1,"")</f>
        <v>-0.43478260869565216</v>
      </c>
    </row>
    <row r="1077" spans="1:8" ht="28.5">
      <c r="A1077" s="132">
        <v>163426</v>
      </c>
      <c r="B1077" s="134" t="s">
        <v>1164</v>
      </c>
      <c r="C1077" s="134">
        <v>429</v>
      </c>
      <c r="D1077" s="134">
        <v>368</v>
      </c>
      <c r="E1077" s="134">
        <v>279</v>
      </c>
      <c r="F1077" s="134">
        <v>319</v>
      </c>
      <c r="G1077" s="135">
        <v>333</v>
      </c>
      <c r="H1077" s="171">
        <f>IFERROR((Table20[[#This Row],[_202320]]-Table20[[#This Row],[_201920]])/Table20[[#This Row],[_201920]]*1,"")</f>
        <v>-0.22377622377622378</v>
      </c>
    </row>
    <row r="1078" spans="1:8" ht="28.5">
      <c r="A1078" s="132">
        <v>163426</v>
      </c>
      <c r="B1078" s="134" t="s">
        <v>1165</v>
      </c>
      <c r="C1078" s="134" t="s">
        <v>129</v>
      </c>
      <c r="D1078" s="134" t="s">
        <v>129</v>
      </c>
      <c r="E1078" s="134" t="s">
        <v>129</v>
      </c>
      <c r="F1078" s="134" t="s">
        <v>129</v>
      </c>
      <c r="G1078" s="135" t="s">
        <v>129</v>
      </c>
      <c r="H1078" s="171" t="str">
        <f>IFERROR((Table20[[#This Row],[_202320]]-Table20[[#This Row],[_201920]])/Table20[[#This Row],[_201920]]*1,"")</f>
        <v/>
      </c>
    </row>
    <row r="1079" spans="1:8">
      <c r="A1079" s="132">
        <v>163426</v>
      </c>
      <c r="B1079" s="134" t="s">
        <v>1141</v>
      </c>
      <c r="C1079" s="134">
        <v>475</v>
      </c>
      <c r="D1079" s="134">
        <v>395</v>
      </c>
      <c r="E1079" s="134">
        <v>320</v>
      </c>
      <c r="F1079" s="134">
        <v>344</v>
      </c>
      <c r="G1079" s="135">
        <v>359</v>
      </c>
      <c r="H1079" s="171">
        <f>IFERROR((Table20[[#This Row],[_202320]]-Table20[[#This Row],[_201920]])/Table20[[#This Row],[_201920]]*1,"")</f>
        <v>-0.24421052631578946</v>
      </c>
    </row>
    <row r="1080" spans="1:8">
      <c r="A1080" s="132">
        <v>163426</v>
      </c>
      <c r="B1080" s="134" t="s">
        <v>1142</v>
      </c>
      <c r="C1080" s="134">
        <v>12</v>
      </c>
      <c r="D1080" s="134">
        <v>14</v>
      </c>
      <c r="E1080" s="134">
        <v>11</v>
      </c>
      <c r="F1080" s="134">
        <v>14</v>
      </c>
      <c r="G1080" s="135">
        <v>13</v>
      </c>
      <c r="H1080" s="171">
        <f>IFERROR((Table20[[#This Row],[_202320]]-Table20[[#This Row],[_201920]])/Table20[[#This Row],[_201920]]*1,"")</f>
        <v>8.3333333333333329E-2</v>
      </c>
    </row>
    <row r="1081" spans="1:8" ht="28.5">
      <c r="A1081" s="132">
        <v>163426</v>
      </c>
      <c r="B1081" s="134" t="s">
        <v>1143</v>
      </c>
      <c r="C1081" s="134">
        <v>53</v>
      </c>
      <c r="D1081" s="134">
        <v>32</v>
      </c>
      <c r="E1081" s="134">
        <v>42</v>
      </c>
      <c r="F1081" s="134">
        <v>25</v>
      </c>
      <c r="G1081" s="135">
        <v>30</v>
      </c>
      <c r="H1081" s="171">
        <f>IFERROR((Table20[[#This Row],[_202320]]-Table20[[#This Row],[_201920]])/Table20[[#This Row],[_201920]]*1,"")</f>
        <v>-0.43396226415094341</v>
      </c>
    </row>
    <row r="1082" spans="1:8" ht="28.5">
      <c r="A1082" s="132">
        <v>163426</v>
      </c>
      <c r="B1082" s="134" t="s">
        <v>1166</v>
      </c>
      <c r="C1082" s="134">
        <v>484</v>
      </c>
      <c r="D1082" s="134">
        <v>418</v>
      </c>
      <c r="E1082" s="134">
        <v>324</v>
      </c>
      <c r="F1082" s="134">
        <v>365</v>
      </c>
      <c r="G1082" s="135">
        <v>393</v>
      </c>
      <c r="H1082" s="171">
        <f>IFERROR((Table20[[#This Row],[_202320]]-Table20[[#This Row],[_201920]])/Table20[[#This Row],[_201920]]*1,"")</f>
        <v>-0.18801652892561985</v>
      </c>
    </row>
    <row r="1083" spans="1:8" ht="28.5">
      <c r="A1083" s="132">
        <v>163426</v>
      </c>
      <c r="B1083" s="134" t="s">
        <v>1167</v>
      </c>
      <c r="C1083" s="134" t="s">
        <v>129</v>
      </c>
      <c r="D1083" s="134" t="s">
        <v>129</v>
      </c>
      <c r="E1083" s="134" t="s">
        <v>129</v>
      </c>
      <c r="F1083" s="134" t="s">
        <v>129</v>
      </c>
      <c r="G1083" s="135" t="s">
        <v>129</v>
      </c>
      <c r="H1083" s="171" t="str">
        <f>IFERROR((Table20[[#This Row],[_202320]]-Table20[[#This Row],[_201920]])/Table20[[#This Row],[_201920]]*1,"")</f>
        <v/>
      </c>
    </row>
    <row r="1084" spans="1:8">
      <c r="A1084" s="132">
        <v>163426</v>
      </c>
      <c r="B1084" s="134" t="s">
        <v>1146</v>
      </c>
      <c r="C1084" s="134">
        <v>537</v>
      </c>
      <c r="D1084" s="134">
        <v>450</v>
      </c>
      <c r="E1084" s="134">
        <v>366</v>
      </c>
      <c r="F1084" s="134">
        <v>390</v>
      </c>
      <c r="G1084" s="135">
        <v>423</v>
      </c>
      <c r="H1084" s="171">
        <f>IFERROR((Table20[[#This Row],[_202320]]-Table20[[#This Row],[_201920]])/Table20[[#This Row],[_201920]]*1,"")</f>
        <v>-0.21229050279329609</v>
      </c>
    </row>
    <row r="1085" spans="1:8" ht="28.5">
      <c r="A1085" s="132">
        <v>163426</v>
      </c>
      <c r="B1085" s="134" t="s">
        <v>1147</v>
      </c>
      <c r="C1085" s="134">
        <v>59</v>
      </c>
      <c r="D1085" s="134">
        <v>61</v>
      </c>
      <c r="E1085" s="134">
        <v>31</v>
      </c>
      <c r="F1085" s="134">
        <v>30</v>
      </c>
      <c r="G1085" s="135">
        <v>40</v>
      </c>
      <c r="H1085" s="171">
        <f>IFERROR((Table20[[#This Row],[_202320]]-Table20[[#This Row],[_201920]])/Table20[[#This Row],[_201920]]*1,"")</f>
        <v>-0.32203389830508472</v>
      </c>
    </row>
    <row r="1086" spans="1:8" ht="28.5">
      <c r="A1086" s="132">
        <v>163426</v>
      </c>
      <c r="B1086" s="134" t="s">
        <v>1148</v>
      </c>
      <c r="C1086" s="134">
        <v>1833</v>
      </c>
      <c r="D1086" s="134">
        <v>1177</v>
      </c>
      <c r="E1086" s="134">
        <v>1118</v>
      </c>
      <c r="F1086" s="134">
        <v>1133</v>
      </c>
      <c r="G1086" s="135">
        <v>1257</v>
      </c>
      <c r="H1086" s="171">
        <f>IFERROR((Table20[[#This Row],[_202320]]-Table20[[#This Row],[_201920]])/Table20[[#This Row],[_201920]]*1,"")</f>
        <v>-0.31423895253682488</v>
      </c>
    </row>
    <row r="1087" spans="1:8" ht="28.5">
      <c r="A1087" s="132">
        <v>163426</v>
      </c>
      <c r="B1087" s="134" t="s">
        <v>1149</v>
      </c>
      <c r="C1087" s="134">
        <v>1572</v>
      </c>
      <c r="D1087" s="134">
        <v>1123</v>
      </c>
      <c r="E1087" s="134">
        <v>1358</v>
      </c>
      <c r="F1087" s="134">
        <v>981</v>
      </c>
      <c r="G1087" s="135">
        <v>1117</v>
      </c>
      <c r="H1087" s="171">
        <f>IFERROR((Table20[[#This Row],[_202320]]-Table20[[#This Row],[_201920]])/Table20[[#This Row],[_201920]]*1,"")</f>
        <v>-0.28944020356234096</v>
      </c>
    </row>
    <row r="1088" spans="1:8" ht="28.5">
      <c r="A1088" s="132">
        <v>163426</v>
      </c>
      <c r="B1088" s="134" t="s">
        <v>1150</v>
      </c>
      <c r="C1088" s="134">
        <v>3464</v>
      </c>
      <c r="D1088" s="134">
        <v>2361</v>
      </c>
      <c r="E1088" s="134">
        <v>2507</v>
      </c>
      <c r="F1088" s="134">
        <v>2144</v>
      </c>
      <c r="G1088" s="135">
        <v>2414</v>
      </c>
      <c r="H1088" s="171">
        <f>IFERROR((Table20[[#This Row],[_202320]]-Table20[[#This Row],[_201920]])/Table20[[#This Row],[_201920]]*1,"")</f>
        <v>-0.30311778290993069</v>
      </c>
    </row>
    <row r="1089" spans="1:8">
      <c r="A1089" s="132">
        <v>163426</v>
      </c>
      <c r="B1089" s="134" t="s">
        <v>1151</v>
      </c>
      <c r="C1089" s="134">
        <v>13</v>
      </c>
      <c r="D1089" s="134">
        <v>16</v>
      </c>
      <c r="E1089" s="134">
        <v>13</v>
      </c>
      <c r="F1089" s="134">
        <v>15</v>
      </c>
      <c r="G1089" s="135">
        <v>15</v>
      </c>
      <c r="H1089" s="171">
        <f>IFERROR((Table20[[#This Row],[_202320]]-Table20[[#This Row],[_201920]])/Table20[[#This Row],[_201920]]*1,"")</f>
        <v>0.15384615384615385</v>
      </c>
    </row>
    <row r="1090" spans="1:8" ht="28.5">
      <c r="A1090" s="132">
        <v>163426</v>
      </c>
      <c r="B1090" s="134" t="s">
        <v>1152</v>
      </c>
      <c r="C1090" s="134">
        <v>47</v>
      </c>
      <c r="D1090" s="134">
        <v>44</v>
      </c>
      <c r="E1090" s="134">
        <v>40</v>
      </c>
      <c r="F1090" s="134">
        <v>46</v>
      </c>
      <c r="G1090" s="135">
        <v>46</v>
      </c>
      <c r="H1090" s="171">
        <f>IFERROR((Table20[[#This Row],[_202320]]-Table20[[#This Row],[_201920]])/Table20[[#This Row],[_201920]]*1,"")</f>
        <v>-2.1276595744680851E-2</v>
      </c>
    </row>
    <row r="1091" spans="1:8" ht="28.5">
      <c r="A1091" s="132">
        <v>163426</v>
      </c>
      <c r="B1091" s="134" t="s">
        <v>1153</v>
      </c>
      <c r="C1091" s="134">
        <v>1</v>
      </c>
      <c r="D1091" s="134">
        <v>2</v>
      </c>
      <c r="E1091" s="134">
        <v>1</v>
      </c>
      <c r="F1091" s="134">
        <v>1</v>
      </c>
      <c r="G1091" s="135">
        <v>1</v>
      </c>
      <c r="H1091" s="171">
        <f>IFERROR((Table20[[#This Row],[_202320]]-Table20[[#This Row],[_201920]])/Table20[[#This Row],[_201920]]*1,"")</f>
        <v>0</v>
      </c>
    </row>
    <row r="1092" spans="1:8" ht="28.5">
      <c r="A1092" s="132">
        <v>163426</v>
      </c>
      <c r="B1092" s="134" t="s">
        <v>1154</v>
      </c>
      <c r="C1092" s="134">
        <v>46</v>
      </c>
      <c r="D1092" s="134">
        <v>42</v>
      </c>
      <c r="E1092" s="134">
        <v>39</v>
      </c>
      <c r="F1092" s="134">
        <v>45</v>
      </c>
      <c r="G1092" s="135">
        <v>44</v>
      </c>
      <c r="H1092" s="171">
        <f>IFERROR((Table20[[#This Row],[_202320]]-Table20[[#This Row],[_201920]])/Table20[[#This Row],[_201920]]*1,"")</f>
        <v>-4.3478260869565216E-2</v>
      </c>
    </row>
    <row r="1093" spans="1:8" ht="28.5">
      <c r="A1093" s="132">
        <v>163426</v>
      </c>
      <c r="B1093" s="134" t="s">
        <v>1155</v>
      </c>
      <c r="C1093" s="134">
        <v>39</v>
      </c>
      <c r="D1093" s="134">
        <v>40</v>
      </c>
      <c r="E1093" s="134">
        <v>47</v>
      </c>
      <c r="F1093" s="134">
        <v>39</v>
      </c>
      <c r="G1093" s="135">
        <v>39</v>
      </c>
      <c r="H1093" s="171">
        <f>IFERROR((Table20[[#This Row],[_202320]]-Table20[[#This Row],[_201920]])/Table20[[#This Row],[_201920]]*1,"")</f>
        <v>0</v>
      </c>
    </row>
    <row r="1094" spans="1:8">
      <c r="A1094" s="132">
        <v>163657</v>
      </c>
      <c r="B1094" s="134" t="s">
        <v>1161</v>
      </c>
      <c r="C1094" s="134">
        <v>3052</v>
      </c>
      <c r="D1094" s="134">
        <v>2903</v>
      </c>
      <c r="E1094" s="134">
        <v>2718</v>
      </c>
      <c r="F1094" s="134">
        <v>2474</v>
      </c>
      <c r="G1094" s="135">
        <v>2216</v>
      </c>
      <c r="H1094" s="171">
        <f>IFERROR((Table20[[#This Row],[_202320]]-Table20[[#This Row],[_201920]])/Table20[[#This Row],[_201920]]*1,"")</f>
        <v>-0.27391874180865006</v>
      </c>
    </row>
    <row r="1095" spans="1:8">
      <c r="A1095" s="132">
        <v>163657</v>
      </c>
      <c r="B1095" s="134" t="s">
        <v>1131</v>
      </c>
      <c r="C1095" s="134">
        <v>0</v>
      </c>
      <c r="D1095" s="134">
        <v>0</v>
      </c>
      <c r="E1095" s="134">
        <v>0</v>
      </c>
      <c r="F1095" s="134">
        <v>0</v>
      </c>
      <c r="G1095" s="135">
        <v>0</v>
      </c>
      <c r="H1095" s="171" t="str">
        <f>IFERROR((Table20[[#This Row],[_202320]]-Table20[[#This Row],[_201920]])/Table20[[#This Row],[_201920]]*1,"")</f>
        <v/>
      </c>
    </row>
    <row r="1096" spans="1:8">
      <c r="A1096" s="132">
        <v>163657</v>
      </c>
      <c r="B1096" s="134" t="s">
        <v>1132</v>
      </c>
      <c r="C1096" s="134">
        <v>3052</v>
      </c>
      <c r="D1096" s="134">
        <v>2903</v>
      </c>
      <c r="E1096" s="134">
        <v>2718</v>
      </c>
      <c r="F1096" s="134">
        <v>2474</v>
      </c>
      <c r="G1096" s="135">
        <v>2216</v>
      </c>
      <c r="H1096" s="171">
        <f>IFERROR((Table20[[#This Row],[_202320]]-Table20[[#This Row],[_201920]])/Table20[[#This Row],[_201920]]*1,"")</f>
        <v>-0.27391874180865006</v>
      </c>
    </row>
    <row r="1097" spans="1:8" ht="28.5">
      <c r="A1097" s="132">
        <v>163657</v>
      </c>
      <c r="B1097" s="134" t="s">
        <v>1133</v>
      </c>
      <c r="C1097" s="134">
        <v>14</v>
      </c>
      <c r="D1097" s="134">
        <v>16</v>
      </c>
      <c r="E1097" s="134">
        <v>9</v>
      </c>
      <c r="F1097" s="134">
        <v>8</v>
      </c>
      <c r="G1097" s="135">
        <v>14</v>
      </c>
      <c r="H1097" s="171">
        <f>IFERROR((Table20[[#This Row],[_202320]]-Table20[[#This Row],[_201920]])/Table20[[#This Row],[_201920]]*1,"")</f>
        <v>0</v>
      </c>
    </row>
    <row r="1098" spans="1:8" ht="28.5">
      <c r="A1098" s="132">
        <v>163657</v>
      </c>
      <c r="B1098" s="134" t="s">
        <v>1162</v>
      </c>
      <c r="C1098" s="134">
        <v>96</v>
      </c>
      <c r="D1098" s="134">
        <v>86</v>
      </c>
      <c r="E1098" s="134">
        <v>86</v>
      </c>
      <c r="F1098" s="134">
        <v>115</v>
      </c>
      <c r="G1098" s="135">
        <v>74</v>
      </c>
      <c r="H1098" s="171">
        <f>IFERROR((Table20[[#This Row],[_202320]]-Table20[[#This Row],[_201920]])/Table20[[#This Row],[_201920]]*1,"")</f>
        <v>-0.22916666666666666</v>
      </c>
    </row>
    <row r="1099" spans="1:8" ht="28.5">
      <c r="A1099" s="132">
        <v>163657</v>
      </c>
      <c r="B1099" s="134" t="s">
        <v>1163</v>
      </c>
      <c r="C1099" s="134" t="s">
        <v>129</v>
      </c>
      <c r="D1099" s="134" t="s">
        <v>129</v>
      </c>
      <c r="E1099" s="134" t="s">
        <v>129</v>
      </c>
      <c r="F1099" s="134" t="s">
        <v>129</v>
      </c>
      <c r="G1099" s="135" t="s">
        <v>129</v>
      </c>
      <c r="H1099" s="171" t="str">
        <f>IFERROR((Table20[[#This Row],[_202320]]-Table20[[#This Row],[_201920]])/Table20[[#This Row],[_201920]]*1,"")</f>
        <v/>
      </c>
    </row>
    <row r="1100" spans="1:8">
      <c r="A1100" s="132">
        <v>163657</v>
      </c>
      <c r="B1100" s="134" t="s">
        <v>1136</v>
      </c>
      <c r="C1100" s="134">
        <v>110</v>
      </c>
      <c r="D1100" s="134">
        <v>102</v>
      </c>
      <c r="E1100" s="134">
        <v>95</v>
      </c>
      <c r="F1100" s="134">
        <v>123</v>
      </c>
      <c r="G1100" s="135">
        <v>88</v>
      </c>
      <c r="H1100" s="171">
        <f>IFERROR((Table20[[#This Row],[_202320]]-Table20[[#This Row],[_201920]])/Table20[[#This Row],[_201920]]*1,"")</f>
        <v>-0.2</v>
      </c>
    </row>
    <row r="1101" spans="1:8">
      <c r="A1101" s="132">
        <v>163657</v>
      </c>
      <c r="B1101" s="134" t="s">
        <v>1137</v>
      </c>
      <c r="C1101" s="134">
        <v>4</v>
      </c>
      <c r="D1101" s="134">
        <v>4</v>
      </c>
      <c r="E1101" s="134">
        <v>3</v>
      </c>
      <c r="F1101" s="134">
        <v>5</v>
      </c>
      <c r="G1101" s="135">
        <v>4</v>
      </c>
      <c r="H1101" s="171">
        <f>IFERROR((Table20[[#This Row],[_202320]]-Table20[[#This Row],[_201920]])/Table20[[#This Row],[_201920]]*1,"")</f>
        <v>0</v>
      </c>
    </row>
    <row r="1102" spans="1:8" ht="28.5">
      <c r="A1102" s="132">
        <v>163657</v>
      </c>
      <c r="B1102" s="134" t="s">
        <v>1138</v>
      </c>
      <c r="C1102" s="134">
        <v>16</v>
      </c>
      <c r="D1102" s="134">
        <v>19</v>
      </c>
      <c r="E1102" s="134">
        <v>10</v>
      </c>
      <c r="F1102" s="134">
        <v>10</v>
      </c>
      <c r="G1102" s="135">
        <v>13</v>
      </c>
      <c r="H1102" s="171">
        <f>IFERROR((Table20[[#This Row],[_202320]]-Table20[[#This Row],[_201920]])/Table20[[#This Row],[_201920]]*1,"")</f>
        <v>-0.1875</v>
      </c>
    </row>
    <row r="1103" spans="1:8" ht="28.5">
      <c r="A1103" s="132">
        <v>163657</v>
      </c>
      <c r="B1103" s="134" t="s">
        <v>1164</v>
      </c>
      <c r="C1103" s="134">
        <v>194</v>
      </c>
      <c r="D1103" s="134">
        <v>199</v>
      </c>
      <c r="E1103" s="134">
        <v>184</v>
      </c>
      <c r="F1103" s="134">
        <v>215</v>
      </c>
      <c r="G1103" s="135">
        <v>182</v>
      </c>
      <c r="H1103" s="171">
        <f>IFERROR((Table20[[#This Row],[_202320]]-Table20[[#This Row],[_201920]])/Table20[[#This Row],[_201920]]*1,"")</f>
        <v>-6.1855670103092786E-2</v>
      </c>
    </row>
    <row r="1104" spans="1:8" ht="28.5">
      <c r="A1104" s="132">
        <v>163657</v>
      </c>
      <c r="B1104" s="134" t="s">
        <v>1165</v>
      </c>
      <c r="C1104" s="134" t="s">
        <v>129</v>
      </c>
      <c r="D1104" s="134" t="s">
        <v>129</v>
      </c>
      <c r="E1104" s="134" t="s">
        <v>129</v>
      </c>
      <c r="F1104" s="134" t="s">
        <v>129</v>
      </c>
      <c r="G1104" s="135" t="s">
        <v>129</v>
      </c>
      <c r="H1104" s="171" t="str">
        <f>IFERROR((Table20[[#This Row],[_202320]]-Table20[[#This Row],[_201920]])/Table20[[#This Row],[_201920]]*1,"")</f>
        <v/>
      </c>
    </row>
    <row r="1105" spans="1:8">
      <c r="A1105" s="132">
        <v>163657</v>
      </c>
      <c r="B1105" s="134" t="s">
        <v>1141</v>
      </c>
      <c r="C1105" s="134">
        <v>210</v>
      </c>
      <c r="D1105" s="134">
        <v>218</v>
      </c>
      <c r="E1105" s="134">
        <v>194</v>
      </c>
      <c r="F1105" s="134">
        <v>225</v>
      </c>
      <c r="G1105" s="135">
        <v>195</v>
      </c>
      <c r="H1105" s="171">
        <f>IFERROR((Table20[[#This Row],[_202320]]-Table20[[#This Row],[_201920]])/Table20[[#This Row],[_201920]]*1,"")</f>
        <v>-7.1428571428571425E-2</v>
      </c>
    </row>
    <row r="1106" spans="1:8">
      <c r="A1106" s="132">
        <v>163657</v>
      </c>
      <c r="B1106" s="134" t="s">
        <v>1142</v>
      </c>
      <c r="C1106" s="134">
        <v>7</v>
      </c>
      <c r="D1106" s="134">
        <v>8</v>
      </c>
      <c r="E1106" s="134">
        <v>7</v>
      </c>
      <c r="F1106" s="134">
        <v>9</v>
      </c>
      <c r="G1106" s="135">
        <v>9</v>
      </c>
      <c r="H1106" s="171">
        <f>IFERROR((Table20[[#This Row],[_202320]]-Table20[[#This Row],[_201920]])/Table20[[#This Row],[_201920]]*1,"")</f>
        <v>0.2857142857142857</v>
      </c>
    </row>
    <row r="1107" spans="1:8" ht="28.5">
      <c r="A1107" s="132">
        <v>163657</v>
      </c>
      <c r="B1107" s="134" t="s">
        <v>1143</v>
      </c>
      <c r="C1107" s="134">
        <v>17</v>
      </c>
      <c r="D1107" s="134">
        <v>18</v>
      </c>
      <c r="E1107" s="134">
        <v>10</v>
      </c>
      <c r="F1107" s="134">
        <v>13</v>
      </c>
      <c r="G1107" s="135">
        <v>16</v>
      </c>
      <c r="H1107" s="171">
        <f>IFERROR((Table20[[#This Row],[_202320]]-Table20[[#This Row],[_201920]])/Table20[[#This Row],[_201920]]*1,"")</f>
        <v>-5.8823529411764705E-2</v>
      </c>
    </row>
    <row r="1108" spans="1:8" ht="28.5">
      <c r="A1108" s="132">
        <v>163657</v>
      </c>
      <c r="B1108" s="134" t="s">
        <v>1166</v>
      </c>
      <c r="C1108" s="134">
        <v>248</v>
      </c>
      <c r="D1108" s="134">
        <v>255</v>
      </c>
      <c r="E1108" s="134">
        <v>250</v>
      </c>
      <c r="F1108" s="134">
        <v>285</v>
      </c>
      <c r="G1108" s="135">
        <v>230</v>
      </c>
      <c r="H1108" s="171">
        <f>IFERROR((Table20[[#This Row],[_202320]]-Table20[[#This Row],[_201920]])/Table20[[#This Row],[_201920]]*1,"")</f>
        <v>-7.2580645161290328E-2</v>
      </c>
    </row>
    <row r="1109" spans="1:8" ht="28.5">
      <c r="A1109" s="132">
        <v>163657</v>
      </c>
      <c r="B1109" s="134" t="s">
        <v>1167</v>
      </c>
      <c r="C1109" s="134" t="s">
        <v>129</v>
      </c>
      <c r="D1109" s="134" t="s">
        <v>129</v>
      </c>
      <c r="E1109" s="134" t="s">
        <v>129</v>
      </c>
      <c r="F1109" s="134" t="s">
        <v>129</v>
      </c>
      <c r="G1109" s="135" t="s">
        <v>129</v>
      </c>
      <c r="H1109" s="171" t="str">
        <f>IFERROR((Table20[[#This Row],[_202320]]-Table20[[#This Row],[_201920]])/Table20[[#This Row],[_201920]]*1,"")</f>
        <v/>
      </c>
    </row>
    <row r="1110" spans="1:8">
      <c r="A1110" s="132">
        <v>163657</v>
      </c>
      <c r="B1110" s="134" t="s">
        <v>1146</v>
      </c>
      <c r="C1110" s="134">
        <v>265</v>
      </c>
      <c r="D1110" s="134">
        <v>273</v>
      </c>
      <c r="E1110" s="134">
        <v>260</v>
      </c>
      <c r="F1110" s="134">
        <v>298</v>
      </c>
      <c r="G1110" s="135">
        <v>246</v>
      </c>
      <c r="H1110" s="171">
        <f>IFERROR((Table20[[#This Row],[_202320]]-Table20[[#This Row],[_201920]])/Table20[[#This Row],[_201920]]*1,"")</f>
        <v>-7.1698113207547168E-2</v>
      </c>
    </row>
    <row r="1111" spans="1:8" ht="28.5">
      <c r="A1111" s="132">
        <v>163657</v>
      </c>
      <c r="B1111" s="134" t="s">
        <v>1147</v>
      </c>
      <c r="C1111" s="134">
        <v>88</v>
      </c>
      <c r="D1111" s="134">
        <v>78</v>
      </c>
      <c r="E1111" s="134">
        <v>86</v>
      </c>
      <c r="F1111" s="134">
        <v>57</v>
      </c>
      <c r="G1111" s="135">
        <v>51</v>
      </c>
      <c r="H1111" s="171">
        <f>IFERROR((Table20[[#This Row],[_202320]]-Table20[[#This Row],[_201920]])/Table20[[#This Row],[_201920]]*1,"")</f>
        <v>-0.42045454545454547</v>
      </c>
    </row>
    <row r="1112" spans="1:8" ht="28.5">
      <c r="A1112" s="132">
        <v>163657</v>
      </c>
      <c r="B1112" s="134" t="s">
        <v>1148</v>
      </c>
      <c r="C1112" s="134">
        <v>789</v>
      </c>
      <c r="D1112" s="134">
        <v>694</v>
      </c>
      <c r="E1112" s="134">
        <v>600</v>
      </c>
      <c r="F1112" s="134">
        <v>593</v>
      </c>
      <c r="G1112" s="135">
        <v>566</v>
      </c>
      <c r="H1112" s="171">
        <f>IFERROR((Table20[[#This Row],[_202320]]-Table20[[#This Row],[_201920]])/Table20[[#This Row],[_201920]]*1,"")</f>
        <v>-0.28263624841571611</v>
      </c>
    </row>
    <row r="1113" spans="1:8" ht="28.5">
      <c r="A1113" s="132">
        <v>163657</v>
      </c>
      <c r="B1113" s="134" t="s">
        <v>1149</v>
      </c>
      <c r="C1113" s="134">
        <v>1910</v>
      </c>
      <c r="D1113" s="134">
        <v>1858</v>
      </c>
      <c r="E1113" s="134">
        <v>1772</v>
      </c>
      <c r="F1113" s="134">
        <v>1526</v>
      </c>
      <c r="G1113" s="135">
        <v>1353</v>
      </c>
      <c r="H1113" s="171">
        <f>IFERROR((Table20[[#This Row],[_202320]]-Table20[[#This Row],[_201920]])/Table20[[#This Row],[_201920]]*1,"")</f>
        <v>-0.29162303664921468</v>
      </c>
    </row>
    <row r="1114" spans="1:8" ht="28.5">
      <c r="A1114" s="132">
        <v>163657</v>
      </c>
      <c r="B1114" s="134" t="s">
        <v>1150</v>
      </c>
      <c r="C1114" s="134">
        <v>2787</v>
      </c>
      <c r="D1114" s="134">
        <v>2630</v>
      </c>
      <c r="E1114" s="134">
        <v>2458</v>
      </c>
      <c r="F1114" s="134">
        <v>2176</v>
      </c>
      <c r="G1114" s="135">
        <v>1970</v>
      </c>
      <c r="H1114" s="171">
        <f>IFERROR((Table20[[#This Row],[_202320]]-Table20[[#This Row],[_201920]])/Table20[[#This Row],[_201920]]*1,"")</f>
        <v>-0.29314675278076785</v>
      </c>
    </row>
    <row r="1115" spans="1:8">
      <c r="A1115" s="132">
        <v>163657</v>
      </c>
      <c r="B1115" s="134" t="s">
        <v>1151</v>
      </c>
      <c r="C1115" s="134">
        <v>9</v>
      </c>
      <c r="D1115" s="134">
        <v>9</v>
      </c>
      <c r="E1115" s="134">
        <v>10</v>
      </c>
      <c r="F1115" s="134">
        <v>12</v>
      </c>
      <c r="G1115" s="135">
        <v>11</v>
      </c>
      <c r="H1115" s="171">
        <f>IFERROR((Table20[[#This Row],[_202320]]-Table20[[#This Row],[_201920]])/Table20[[#This Row],[_201920]]*1,"")</f>
        <v>0.22222222222222221</v>
      </c>
    </row>
    <row r="1116" spans="1:8" ht="28.5">
      <c r="A1116" s="132">
        <v>163657</v>
      </c>
      <c r="B1116" s="134" t="s">
        <v>1152</v>
      </c>
      <c r="C1116" s="134">
        <v>29</v>
      </c>
      <c r="D1116" s="134">
        <v>27</v>
      </c>
      <c r="E1116" s="134">
        <v>25</v>
      </c>
      <c r="F1116" s="134">
        <v>26</v>
      </c>
      <c r="G1116" s="135">
        <v>28</v>
      </c>
      <c r="H1116" s="171">
        <f>IFERROR((Table20[[#This Row],[_202320]]-Table20[[#This Row],[_201920]])/Table20[[#This Row],[_201920]]*1,"")</f>
        <v>-3.4482758620689655E-2</v>
      </c>
    </row>
    <row r="1117" spans="1:8" ht="28.5">
      <c r="A1117" s="132">
        <v>163657</v>
      </c>
      <c r="B1117" s="134" t="s">
        <v>1153</v>
      </c>
      <c r="C1117" s="134">
        <v>3</v>
      </c>
      <c r="D1117" s="134">
        <v>3</v>
      </c>
      <c r="E1117" s="134">
        <v>3</v>
      </c>
      <c r="F1117" s="134">
        <v>2</v>
      </c>
      <c r="G1117" s="135">
        <v>2</v>
      </c>
      <c r="H1117" s="171">
        <f>IFERROR((Table20[[#This Row],[_202320]]-Table20[[#This Row],[_201920]])/Table20[[#This Row],[_201920]]*1,"")</f>
        <v>-0.33333333333333331</v>
      </c>
    </row>
    <row r="1118" spans="1:8" ht="28.5">
      <c r="A1118" s="132">
        <v>163657</v>
      </c>
      <c r="B1118" s="134" t="s">
        <v>1154</v>
      </c>
      <c r="C1118" s="134">
        <v>26</v>
      </c>
      <c r="D1118" s="134">
        <v>24</v>
      </c>
      <c r="E1118" s="134">
        <v>22</v>
      </c>
      <c r="F1118" s="134">
        <v>24</v>
      </c>
      <c r="G1118" s="135">
        <v>26</v>
      </c>
      <c r="H1118" s="171">
        <f>IFERROR((Table20[[#This Row],[_202320]]-Table20[[#This Row],[_201920]])/Table20[[#This Row],[_201920]]*1,"")</f>
        <v>0</v>
      </c>
    </row>
    <row r="1119" spans="1:8" ht="28.5">
      <c r="A1119" s="132">
        <v>163657</v>
      </c>
      <c r="B1119" s="134" t="s">
        <v>1155</v>
      </c>
      <c r="C1119" s="134">
        <v>63</v>
      </c>
      <c r="D1119" s="134">
        <v>64</v>
      </c>
      <c r="E1119" s="134">
        <v>65</v>
      </c>
      <c r="F1119" s="134">
        <v>62</v>
      </c>
      <c r="G1119" s="135">
        <v>61</v>
      </c>
      <c r="H1119" s="171">
        <f>IFERROR((Table20[[#This Row],[_202320]]-Table20[[#This Row],[_201920]])/Table20[[#This Row],[_201920]]*1,"")</f>
        <v>-3.1746031746031744E-2</v>
      </c>
    </row>
    <row r="1120" spans="1:8">
      <c r="A1120" s="132">
        <v>164775</v>
      </c>
      <c r="B1120" s="134" t="s">
        <v>1161</v>
      </c>
      <c r="C1120" s="134">
        <v>276</v>
      </c>
      <c r="D1120" s="134">
        <v>292</v>
      </c>
      <c r="E1120" s="134">
        <v>287</v>
      </c>
      <c r="F1120" s="134">
        <v>228</v>
      </c>
      <c r="G1120" s="135">
        <v>233</v>
      </c>
      <c r="H1120" s="171">
        <f>IFERROR((Table20[[#This Row],[_202320]]-Table20[[#This Row],[_201920]])/Table20[[#This Row],[_201920]]*1,"")</f>
        <v>-0.15579710144927536</v>
      </c>
    </row>
    <row r="1121" spans="1:8">
      <c r="A1121" s="132">
        <v>164775</v>
      </c>
      <c r="B1121" s="134" t="s">
        <v>1131</v>
      </c>
      <c r="C1121" s="134">
        <v>2</v>
      </c>
      <c r="D1121" s="134">
        <v>3</v>
      </c>
      <c r="E1121" s="134">
        <v>1</v>
      </c>
      <c r="F1121" s="134">
        <v>2</v>
      </c>
      <c r="G1121" s="135">
        <v>0</v>
      </c>
      <c r="H1121" s="171">
        <f>IFERROR((Table20[[#This Row],[_202320]]-Table20[[#This Row],[_201920]])/Table20[[#This Row],[_201920]]*1,"")</f>
        <v>-1</v>
      </c>
    </row>
    <row r="1122" spans="1:8">
      <c r="A1122" s="132">
        <v>164775</v>
      </c>
      <c r="B1122" s="134" t="s">
        <v>1132</v>
      </c>
      <c r="C1122" s="134">
        <v>274</v>
      </c>
      <c r="D1122" s="134">
        <v>289</v>
      </c>
      <c r="E1122" s="134">
        <v>286</v>
      </c>
      <c r="F1122" s="134">
        <v>226</v>
      </c>
      <c r="G1122" s="135">
        <v>233</v>
      </c>
      <c r="H1122" s="171">
        <f>IFERROR((Table20[[#This Row],[_202320]]-Table20[[#This Row],[_201920]])/Table20[[#This Row],[_201920]]*1,"")</f>
        <v>-0.14963503649635038</v>
      </c>
    </row>
    <row r="1123" spans="1:8" ht="28.5">
      <c r="A1123" s="132">
        <v>164775</v>
      </c>
      <c r="B1123" s="134" t="s">
        <v>1133</v>
      </c>
      <c r="C1123" s="134">
        <v>8</v>
      </c>
      <c r="D1123" s="134">
        <v>10</v>
      </c>
      <c r="E1123" s="134">
        <v>16</v>
      </c>
      <c r="F1123" s="134">
        <v>9</v>
      </c>
      <c r="G1123" s="135">
        <v>8</v>
      </c>
      <c r="H1123" s="171">
        <f>IFERROR((Table20[[#This Row],[_202320]]-Table20[[#This Row],[_201920]])/Table20[[#This Row],[_201920]]*1,"")</f>
        <v>0</v>
      </c>
    </row>
    <row r="1124" spans="1:8" ht="28.5">
      <c r="A1124" s="132">
        <v>164775</v>
      </c>
      <c r="B1124" s="134" t="s">
        <v>1162</v>
      </c>
      <c r="C1124" s="134">
        <v>21</v>
      </c>
      <c r="D1124" s="134">
        <v>16</v>
      </c>
      <c r="E1124" s="134">
        <v>19</v>
      </c>
      <c r="F1124" s="134">
        <v>18</v>
      </c>
      <c r="G1124" s="135">
        <v>17</v>
      </c>
      <c r="H1124" s="171">
        <f>IFERROR((Table20[[#This Row],[_202320]]-Table20[[#This Row],[_201920]])/Table20[[#This Row],[_201920]]*1,"")</f>
        <v>-0.19047619047619047</v>
      </c>
    </row>
    <row r="1125" spans="1:8" ht="28.5">
      <c r="A1125" s="132">
        <v>164775</v>
      </c>
      <c r="B1125" s="134" t="s">
        <v>1163</v>
      </c>
      <c r="C1125" s="134" t="s">
        <v>129</v>
      </c>
      <c r="D1125" s="134" t="s">
        <v>129</v>
      </c>
      <c r="E1125" s="134" t="s">
        <v>129</v>
      </c>
      <c r="F1125" s="134" t="s">
        <v>129</v>
      </c>
      <c r="G1125" s="135" t="s">
        <v>129</v>
      </c>
      <c r="H1125" s="171" t="str">
        <f>IFERROR((Table20[[#This Row],[_202320]]-Table20[[#This Row],[_201920]])/Table20[[#This Row],[_201920]]*1,"")</f>
        <v/>
      </c>
    </row>
    <row r="1126" spans="1:8">
      <c r="A1126" s="132">
        <v>164775</v>
      </c>
      <c r="B1126" s="134" t="s">
        <v>1136</v>
      </c>
      <c r="C1126" s="134">
        <v>29</v>
      </c>
      <c r="D1126" s="134">
        <v>26</v>
      </c>
      <c r="E1126" s="134">
        <v>35</v>
      </c>
      <c r="F1126" s="134">
        <v>27</v>
      </c>
      <c r="G1126" s="135">
        <v>25</v>
      </c>
      <c r="H1126" s="171">
        <f>IFERROR((Table20[[#This Row],[_202320]]-Table20[[#This Row],[_201920]])/Table20[[#This Row],[_201920]]*1,"")</f>
        <v>-0.13793103448275862</v>
      </c>
    </row>
    <row r="1127" spans="1:8">
      <c r="A1127" s="132">
        <v>164775</v>
      </c>
      <c r="B1127" s="134" t="s">
        <v>1137</v>
      </c>
      <c r="C1127" s="134">
        <v>11</v>
      </c>
      <c r="D1127" s="134">
        <v>9</v>
      </c>
      <c r="E1127" s="134">
        <v>12</v>
      </c>
      <c r="F1127" s="134">
        <v>12</v>
      </c>
      <c r="G1127" s="135">
        <v>11</v>
      </c>
      <c r="H1127" s="171">
        <f>IFERROR((Table20[[#This Row],[_202320]]-Table20[[#This Row],[_201920]])/Table20[[#This Row],[_201920]]*1,"")</f>
        <v>0</v>
      </c>
    </row>
    <row r="1128" spans="1:8" ht="28.5">
      <c r="A1128" s="132">
        <v>164775</v>
      </c>
      <c r="B1128" s="134" t="s">
        <v>1138</v>
      </c>
      <c r="C1128" s="134">
        <v>8</v>
      </c>
      <c r="D1128" s="134">
        <v>9</v>
      </c>
      <c r="E1128" s="134">
        <v>17</v>
      </c>
      <c r="F1128" s="134">
        <v>11</v>
      </c>
      <c r="G1128" s="135">
        <v>7</v>
      </c>
      <c r="H1128" s="171">
        <f>IFERROR((Table20[[#This Row],[_202320]]-Table20[[#This Row],[_201920]])/Table20[[#This Row],[_201920]]*1,"")</f>
        <v>-0.125</v>
      </c>
    </row>
    <row r="1129" spans="1:8" ht="28.5">
      <c r="A1129" s="132">
        <v>164775</v>
      </c>
      <c r="B1129" s="134" t="s">
        <v>1164</v>
      </c>
      <c r="C1129" s="134">
        <v>30</v>
      </c>
      <c r="D1129" s="134">
        <v>33</v>
      </c>
      <c r="E1129" s="134">
        <v>33</v>
      </c>
      <c r="F1129" s="134">
        <v>26</v>
      </c>
      <c r="G1129" s="135">
        <v>30</v>
      </c>
      <c r="H1129" s="171">
        <f>IFERROR((Table20[[#This Row],[_202320]]-Table20[[#This Row],[_201920]])/Table20[[#This Row],[_201920]]*1,"")</f>
        <v>0</v>
      </c>
    </row>
    <row r="1130" spans="1:8" ht="28.5">
      <c r="A1130" s="132">
        <v>164775</v>
      </c>
      <c r="B1130" s="134" t="s">
        <v>1165</v>
      </c>
      <c r="C1130" s="134" t="s">
        <v>129</v>
      </c>
      <c r="D1130" s="134" t="s">
        <v>129</v>
      </c>
      <c r="E1130" s="134" t="s">
        <v>129</v>
      </c>
      <c r="F1130" s="134" t="s">
        <v>129</v>
      </c>
      <c r="G1130" s="135" t="s">
        <v>129</v>
      </c>
      <c r="H1130" s="171" t="str">
        <f>IFERROR((Table20[[#This Row],[_202320]]-Table20[[#This Row],[_201920]])/Table20[[#This Row],[_201920]]*1,"")</f>
        <v/>
      </c>
    </row>
    <row r="1131" spans="1:8">
      <c r="A1131" s="132">
        <v>164775</v>
      </c>
      <c r="B1131" s="134" t="s">
        <v>1141</v>
      </c>
      <c r="C1131" s="134">
        <v>38</v>
      </c>
      <c r="D1131" s="134">
        <v>42</v>
      </c>
      <c r="E1131" s="134">
        <v>50</v>
      </c>
      <c r="F1131" s="134">
        <v>37</v>
      </c>
      <c r="G1131" s="135">
        <v>37</v>
      </c>
      <c r="H1131" s="171">
        <f>IFERROR((Table20[[#This Row],[_202320]]-Table20[[#This Row],[_201920]])/Table20[[#This Row],[_201920]]*1,"")</f>
        <v>-2.6315789473684209E-2</v>
      </c>
    </row>
    <row r="1132" spans="1:8">
      <c r="A1132" s="132">
        <v>164775</v>
      </c>
      <c r="B1132" s="134" t="s">
        <v>1142</v>
      </c>
      <c r="C1132" s="134">
        <v>14</v>
      </c>
      <c r="D1132" s="134">
        <v>15</v>
      </c>
      <c r="E1132" s="134">
        <v>17</v>
      </c>
      <c r="F1132" s="134">
        <v>16</v>
      </c>
      <c r="G1132" s="135">
        <v>16</v>
      </c>
      <c r="H1132" s="171">
        <f>IFERROR((Table20[[#This Row],[_202320]]-Table20[[#This Row],[_201920]])/Table20[[#This Row],[_201920]]*1,"")</f>
        <v>0.14285714285714285</v>
      </c>
    </row>
    <row r="1133" spans="1:8" ht="28.5">
      <c r="A1133" s="132">
        <v>164775</v>
      </c>
      <c r="B1133" s="134" t="s">
        <v>1143</v>
      </c>
      <c r="C1133" s="134">
        <v>6</v>
      </c>
      <c r="D1133" s="134">
        <v>9</v>
      </c>
      <c r="E1133" s="134">
        <v>18</v>
      </c>
      <c r="F1133" s="134">
        <v>7</v>
      </c>
      <c r="G1133" s="135">
        <v>8</v>
      </c>
      <c r="H1133" s="171">
        <f>IFERROR((Table20[[#This Row],[_202320]]-Table20[[#This Row],[_201920]])/Table20[[#This Row],[_201920]]*1,"")</f>
        <v>0.33333333333333331</v>
      </c>
    </row>
    <row r="1134" spans="1:8" ht="28.5">
      <c r="A1134" s="132">
        <v>164775</v>
      </c>
      <c r="B1134" s="134" t="s">
        <v>1166</v>
      </c>
      <c r="C1134" s="134">
        <v>38</v>
      </c>
      <c r="D1134" s="134">
        <v>41</v>
      </c>
      <c r="E1134" s="134">
        <v>37</v>
      </c>
      <c r="F1134" s="134">
        <v>31</v>
      </c>
      <c r="G1134" s="135">
        <v>33</v>
      </c>
      <c r="H1134" s="171">
        <f>IFERROR((Table20[[#This Row],[_202320]]-Table20[[#This Row],[_201920]])/Table20[[#This Row],[_201920]]*1,"")</f>
        <v>-0.13157894736842105</v>
      </c>
    </row>
    <row r="1135" spans="1:8" ht="28.5">
      <c r="A1135" s="132">
        <v>164775</v>
      </c>
      <c r="B1135" s="134" t="s">
        <v>1167</v>
      </c>
      <c r="C1135" s="134" t="s">
        <v>129</v>
      </c>
      <c r="D1135" s="134" t="s">
        <v>129</v>
      </c>
      <c r="E1135" s="134" t="s">
        <v>129</v>
      </c>
      <c r="F1135" s="134" t="s">
        <v>129</v>
      </c>
      <c r="G1135" s="135" t="s">
        <v>129</v>
      </c>
      <c r="H1135" s="171" t="str">
        <f>IFERROR((Table20[[#This Row],[_202320]]-Table20[[#This Row],[_201920]])/Table20[[#This Row],[_201920]]*1,"")</f>
        <v/>
      </c>
    </row>
    <row r="1136" spans="1:8">
      <c r="A1136" s="132">
        <v>164775</v>
      </c>
      <c r="B1136" s="134" t="s">
        <v>1146</v>
      </c>
      <c r="C1136" s="134">
        <v>44</v>
      </c>
      <c r="D1136" s="134">
        <v>50</v>
      </c>
      <c r="E1136" s="134">
        <v>55</v>
      </c>
      <c r="F1136" s="134">
        <v>38</v>
      </c>
      <c r="G1136" s="135">
        <v>41</v>
      </c>
      <c r="H1136" s="171">
        <f>IFERROR((Table20[[#This Row],[_202320]]-Table20[[#This Row],[_201920]])/Table20[[#This Row],[_201920]]*1,"")</f>
        <v>-6.8181818181818177E-2</v>
      </c>
    </row>
    <row r="1137" spans="1:8" ht="28.5">
      <c r="A1137" s="132">
        <v>164775</v>
      </c>
      <c r="B1137" s="134" t="s">
        <v>1147</v>
      </c>
      <c r="C1137" s="134">
        <v>9</v>
      </c>
      <c r="D1137" s="134">
        <v>5</v>
      </c>
      <c r="E1137" s="134">
        <v>8</v>
      </c>
      <c r="F1137" s="134">
        <v>2</v>
      </c>
      <c r="G1137" s="135">
        <v>3</v>
      </c>
      <c r="H1137" s="171">
        <f>IFERROR((Table20[[#This Row],[_202320]]-Table20[[#This Row],[_201920]])/Table20[[#This Row],[_201920]]*1,"")</f>
        <v>-0.66666666666666663</v>
      </c>
    </row>
    <row r="1138" spans="1:8" ht="28.5">
      <c r="A1138" s="132">
        <v>164775</v>
      </c>
      <c r="B1138" s="134" t="s">
        <v>1148</v>
      </c>
      <c r="C1138" s="134">
        <v>53</v>
      </c>
      <c r="D1138" s="134">
        <v>65</v>
      </c>
      <c r="E1138" s="134">
        <v>73</v>
      </c>
      <c r="F1138" s="134">
        <v>58</v>
      </c>
      <c r="G1138" s="135">
        <v>45</v>
      </c>
      <c r="H1138" s="171">
        <f>IFERROR((Table20[[#This Row],[_202320]]-Table20[[#This Row],[_201920]])/Table20[[#This Row],[_201920]]*1,"")</f>
        <v>-0.15094339622641509</v>
      </c>
    </row>
    <row r="1139" spans="1:8" ht="28.5">
      <c r="A1139" s="132">
        <v>164775</v>
      </c>
      <c r="B1139" s="134" t="s">
        <v>1149</v>
      </c>
      <c r="C1139" s="134">
        <v>168</v>
      </c>
      <c r="D1139" s="134">
        <v>169</v>
      </c>
      <c r="E1139" s="134">
        <v>150</v>
      </c>
      <c r="F1139" s="134">
        <v>128</v>
      </c>
      <c r="G1139" s="135">
        <v>144</v>
      </c>
      <c r="H1139" s="171">
        <f>IFERROR((Table20[[#This Row],[_202320]]-Table20[[#This Row],[_201920]])/Table20[[#This Row],[_201920]]*1,"")</f>
        <v>-0.14285714285714285</v>
      </c>
    </row>
    <row r="1140" spans="1:8" ht="28.5">
      <c r="A1140" s="132">
        <v>164775</v>
      </c>
      <c r="B1140" s="134" t="s">
        <v>1150</v>
      </c>
      <c r="C1140" s="134">
        <v>230</v>
      </c>
      <c r="D1140" s="134">
        <v>239</v>
      </c>
      <c r="E1140" s="134">
        <v>231</v>
      </c>
      <c r="F1140" s="134">
        <v>188</v>
      </c>
      <c r="G1140" s="135">
        <v>192</v>
      </c>
      <c r="H1140" s="171">
        <f>IFERROR((Table20[[#This Row],[_202320]]-Table20[[#This Row],[_201920]])/Table20[[#This Row],[_201920]]*1,"")</f>
        <v>-0.16521739130434782</v>
      </c>
    </row>
    <row r="1141" spans="1:8">
      <c r="A1141" s="132">
        <v>164775</v>
      </c>
      <c r="B1141" s="134" t="s">
        <v>1151</v>
      </c>
      <c r="C1141" s="134">
        <v>16</v>
      </c>
      <c r="D1141" s="134">
        <v>17</v>
      </c>
      <c r="E1141" s="134">
        <v>19</v>
      </c>
      <c r="F1141" s="134">
        <v>17</v>
      </c>
      <c r="G1141" s="135">
        <v>18</v>
      </c>
      <c r="H1141" s="171">
        <f>IFERROR((Table20[[#This Row],[_202320]]-Table20[[#This Row],[_201920]])/Table20[[#This Row],[_201920]]*1,"")</f>
        <v>0.125</v>
      </c>
    </row>
    <row r="1142" spans="1:8" ht="28.5">
      <c r="A1142" s="132">
        <v>164775</v>
      </c>
      <c r="B1142" s="134" t="s">
        <v>1152</v>
      </c>
      <c r="C1142" s="134">
        <v>23</v>
      </c>
      <c r="D1142" s="134">
        <v>24</v>
      </c>
      <c r="E1142" s="134">
        <v>28</v>
      </c>
      <c r="F1142" s="134">
        <v>27</v>
      </c>
      <c r="G1142" s="135">
        <v>21</v>
      </c>
      <c r="H1142" s="171">
        <f>IFERROR((Table20[[#This Row],[_202320]]-Table20[[#This Row],[_201920]])/Table20[[#This Row],[_201920]]*1,"")</f>
        <v>-8.6956521739130432E-2</v>
      </c>
    </row>
    <row r="1143" spans="1:8" ht="28.5">
      <c r="A1143" s="132">
        <v>164775</v>
      </c>
      <c r="B1143" s="134" t="s">
        <v>1153</v>
      </c>
      <c r="C1143" s="134">
        <v>3</v>
      </c>
      <c r="D1143" s="134">
        <v>2</v>
      </c>
      <c r="E1143" s="134">
        <v>3</v>
      </c>
      <c r="F1143" s="134">
        <v>1</v>
      </c>
      <c r="G1143" s="135">
        <v>1</v>
      </c>
      <c r="H1143" s="171">
        <f>IFERROR((Table20[[#This Row],[_202320]]-Table20[[#This Row],[_201920]])/Table20[[#This Row],[_201920]]*1,"")</f>
        <v>-0.66666666666666663</v>
      </c>
    </row>
    <row r="1144" spans="1:8" ht="28.5">
      <c r="A1144" s="132">
        <v>164775</v>
      </c>
      <c r="B1144" s="134" t="s">
        <v>1154</v>
      </c>
      <c r="C1144" s="134">
        <v>19</v>
      </c>
      <c r="D1144" s="134">
        <v>22</v>
      </c>
      <c r="E1144" s="134">
        <v>26</v>
      </c>
      <c r="F1144" s="134">
        <v>26</v>
      </c>
      <c r="G1144" s="135">
        <v>19</v>
      </c>
      <c r="H1144" s="171">
        <f>IFERROR((Table20[[#This Row],[_202320]]-Table20[[#This Row],[_201920]])/Table20[[#This Row],[_201920]]*1,"")</f>
        <v>0</v>
      </c>
    </row>
    <row r="1145" spans="1:8" ht="28.5">
      <c r="A1145" s="132">
        <v>164775</v>
      </c>
      <c r="B1145" s="134" t="s">
        <v>1155</v>
      </c>
      <c r="C1145" s="134">
        <v>61</v>
      </c>
      <c r="D1145" s="134">
        <v>58</v>
      </c>
      <c r="E1145" s="134">
        <v>52</v>
      </c>
      <c r="F1145" s="134">
        <v>57</v>
      </c>
      <c r="G1145" s="135">
        <v>62</v>
      </c>
      <c r="H1145" s="171">
        <f>IFERROR((Table20[[#This Row],[_202320]]-Table20[[#This Row],[_201920]])/Table20[[#This Row],[_201920]]*1,"")</f>
        <v>1.6393442622950821E-2</v>
      </c>
    </row>
    <row r="1146" spans="1:8">
      <c r="A1146" s="132">
        <v>165112</v>
      </c>
      <c r="B1146" s="134" t="s">
        <v>1161</v>
      </c>
      <c r="C1146" s="134">
        <v>1807</v>
      </c>
      <c r="D1146" s="134">
        <v>1806</v>
      </c>
      <c r="E1146" s="134">
        <v>1737</v>
      </c>
      <c r="F1146" s="134">
        <v>1766</v>
      </c>
      <c r="G1146" s="135">
        <v>1555</v>
      </c>
      <c r="H1146" s="171">
        <f>IFERROR((Table20[[#This Row],[_202320]]-Table20[[#This Row],[_201920]])/Table20[[#This Row],[_201920]]*1,"")</f>
        <v>-0.13945766463752074</v>
      </c>
    </row>
    <row r="1147" spans="1:8">
      <c r="A1147" s="132">
        <v>165112</v>
      </c>
      <c r="B1147" s="134" t="s">
        <v>1131</v>
      </c>
      <c r="C1147" s="134">
        <v>0</v>
      </c>
      <c r="D1147" s="134">
        <v>0</v>
      </c>
      <c r="E1147" s="134">
        <v>0</v>
      </c>
      <c r="F1147" s="134">
        <v>0</v>
      </c>
      <c r="G1147" s="135">
        <v>0</v>
      </c>
      <c r="H1147" s="171" t="str">
        <f>IFERROR((Table20[[#This Row],[_202320]]-Table20[[#This Row],[_201920]])/Table20[[#This Row],[_201920]]*1,"")</f>
        <v/>
      </c>
    </row>
    <row r="1148" spans="1:8">
      <c r="A1148" s="132">
        <v>165112</v>
      </c>
      <c r="B1148" s="134" t="s">
        <v>1132</v>
      </c>
      <c r="C1148" s="134">
        <v>1807</v>
      </c>
      <c r="D1148" s="134">
        <v>1806</v>
      </c>
      <c r="E1148" s="134">
        <v>1737</v>
      </c>
      <c r="F1148" s="134">
        <v>1766</v>
      </c>
      <c r="G1148" s="135">
        <v>1555</v>
      </c>
      <c r="H1148" s="171">
        <f>IFERROR((Table20[[#This Row],[_202320]]-Table20[[#This Row],[_201920]])/Table20[[#This Row],[_201920]]*1,"")</f>
        <v>-0.13945766463752074</v>
      </c>
    </row>
    <row r="1149" spans="1:8" ht="28.5">
      <c r="A1149" s="132">
        <v>165112</v>
      </c>
      <c r="B1149" s="134" t="s">
        <v>1133</v>
      </c>
      <c r="C1149" s="134">
        <v>44</v>
      </c>
      <c r="D1149" s="134">
        <v>58</v>
      </c>
      <c r="E1149" s="134">
        <v>59</v>
      </c>
      <c r="F1149" s="134">
        <v>63</v>
      </c>
      <c r="G1149" s="135">
        <v>37</v>
      </c>
      <c r="H1149" s="171">
        <f>IFERROR((Table20[[#This Row],[_202320]]-Table20[[#This Row],[_201920]])/Table20[[#This Row],[_201920]]*1,"")</f>
        <v>-0.15909090909090909</v>
      </c>
    </row>
    <row r="1150" spans="1:8" ht="28.5">
      <c r="A1150" s="132">
        <v>165112</v>
      </c>
      <c r="B1150" s="134" t="s">
        <v>1162</v>
      </c>
      <c r="C1150" s="134">
        <v>97</v>
      </c>
      <c r="D1150" s="134">
        <v>110</v>
      </c>
      <c r="E1150" s="134">
        <v>113</v>
      </c>
      <c r="F1150" s="134">
        <v>104</v>
      </c>
      <c r="G1150" s="135">
        <v>41</v>
      </c>
      <c r="H1150" s="171">
        <f>IFERROR((Table20[[#This Row],[_202320]]-Table20[[#This Row],[_201920]])/Table20[[#This Row],[_201920]]*1,"")</f>
        <v>-0.57731958762886593</v>
      </c>
    </row>
    <row r="1151" spans="1:8" ht="28.5">
      <c r="A1151" s="132">
        <v>165112</v>
      </c>
      <c r="B1151" s="134" t="s">
        <v>1163</v>
      </c>
      <c r="C1151" s="134" t="s">
        <v>129</v>
      </c>
      <c r="D1151" s="134" t="s">
        <v>129</v>
      </c>
      <c r="E1151" s="134" t="s">
        <v>129</v>
      </c>
      <c r="F1151" s="134" t="s">
        <v>129</v>
      </c>
      <c r="G1151" s="135" t="s">
        <v>129</v>
      </c>
      <c r="H1151" s="171" t="str">
        <f>IFERROR((Table20[[#This Row],[_202320]]-Table20[[#This Row],[_201920]])/Table20[[#This Row],[_201920]]*1,"")</f>
        <v/>
      </c>
    </row>
    <row r="1152" spans="1:8">
      <c r="A1152" s="132">
        <v>165112</v>
      </c>
      <c r="B1152" s="134" t="s">
        <v>1136</v>
      </c>
      <c r="C1152" s="134">
        <v>141</v>
      </c>
      <c r="D1152" s="134">
        <v>168</v>
      </c>
      <c r="E1152" s="134">
        <v>172</v>
      </c>
      <c r="F1152" s="134">
        <v>167</v>
      </c>
      <c r="G1152" s="135">
        <v>78</v>
      </c>
      <c r="H1152" s="171">
        <f>IFERROR((Table20[[#This Row],[_202320]]-Table20[[#This Row],[_201920]])/Table20[[#This Row],[_201920]]*1,"")</f>
        <v>-0.44680851063829785</v>
      </c>
    </row>
    <row r="1153" spans="1:8">
      <c r="A1153" s="132">
        <v>165112</v>
      </c>
      <c r="B1153" s="134" t="s">
        <v>1137</v>
      </c>
      <c r="C1153" s="134">
        <v>8</v>
      </c>
      <c r="D1153" s="134">
        <v>9</v>
      </c>
      <c r="E1153" s="134">
        <v>10</v>
      </c>
      <c r="F1153" s="134">
        <v>9</v>
      </c>
      <c r="G1153" s="135">
        <v>5</v>
      </c>
      <c r="H1153" s="171">
        <f>IFERROR((Table20[[#This Row],[_202320]]-Table20[[#This Row],[_201920]])/Table20[[#This Row],[_201920]]*1,"")</f>
        <v>-0.375</v>
      </c>
    </row>
    <row r="1154" spans="1:8" ht="28.5">
      <c r="A1154" s="132">
        <v>165112</v>
      </c>
      <c r="B1154" s="134" t="s">
        <v>1138</v>
      </c>
      <c r="C1154" s="134">
        <v>53</v>
      </c>
      <c r="D1154" s="134">
        <v>73</v>
      </c>
      <c r="E1154" s="134">
        <v>70</v>
      </c>
      <c r="F1154" s="134">
        <v>71</v>
      </c>
      <c r="G1154" s="135">
        <v>56</v>
      </c>
      <c r="H1154" s="171">
        <f>IFERROR((Table20[[#This Row],[_202320]]-Table20[[#This Row],[_201920]])/Table20[[#This Row],[_201920]]*1,"")</f>
        <v>5.6603773584905662E-2</v>
      </c>
    </row>
    <row r="1155" spans="1:8" ht="28.5">
      <c r="A1155" s="132">
        <v>165112</v>
      </c>
      <c r="B1155" s="134" t="s">
        <v>1164</v>
      </c>
      <c r="C1155" s="134">
        <v>189</v>
      </c>
      <c r="D1155" s="134">
        <v>211</v>
      </c>
      <c r="E1155" s="134">
        <v>205</v>
      </c>
      <c r="F1155" s="134">
        <v>193</v>
      </c>
      <c r="G1155" s="135">
        <v>183</v>
      </c>
      <c r="H1155" s="171">
        <f>IFERROR((Table20[[#This Row],[_202320]]-Table20[[#This Row],[_201920]])/Table20[[#This Row],[_201920]]*1,"")</f>
        <v>-3.1746031746031744E-2</v>
      </c>
    </row>
    <row r="1156" spans="1:8" ht="28.5">
      <c r="A1156" s="132">
        <v>165112</v>
      </c>
      <c r="B1156" s="134" t="s">
        <v>1165</v>
      </c>
      <c r="C1156" s="134" t="s">
        <v>129</v>
      </c>
      <c r="D1156" s="134" t="s">
        <v>129</v>
      </c>
      <c r="E1156" s="134" t="s">
        <v>129</v>
      </c>
      <c r="F1156" s="134" t="s">
        <v>129</v>
      </c>
      <c r="G1156" s="135" t="s">
        <v>129</v>
      </c>
      <c r="H1156" s="171" t="str">
        <f>IFERROR((Table20[[#This Row],[_202320]]-Table20[[#This Row],[_201920]])/Table20[[#This Row],[_201920]]*1,"")</f>
        <v/>
      </c>
    </row>
    <row r="1157" spans="1:8">
      <c r="A1157" s="132">
        <v>165112</v>
      </c>
      <c r="B1157" s="134" t="s">
        <v>1141</v>
      </c>
      <c r="C1157" s="134">
        <v>242</v>
      </c>
      <c r="D1157" s="134">
        <v>284</v>
      </c>
      <c r="E1157" s="134">
        <v>275</v>
      </c>
      <c r="F1157" s="134">
        <v>264</v>
      </c>
      <c r="G1157" s="135">
        <v>239</v>
      </c>
      <c r="H1157" s="171">
        <f>IFERROR((Table20[[#This Row],[_202320]]-Table20[[#This Row],[_201920]])/Table20[[#This Row],[_201920]]*1,"")</f>
        <v>-1.2396694214876033E-2</v>
      </c>
    </row>
    <row r="1158" spans="1:8">
      <c r="A1158" s="132">
        <v>165112</v>
      </c>
      <c r="B1158" s="134" t="s">
        <v>1142</v>
      </c>
      <c r="C1158" s="134">
        <v>13</v>
      </c>
      <c r="D1158" s="134">
        <v>16</v>
      </c>
      <c r="E1158" s="134">
        <v>16</v>
      </c>
      <c r="F1158" s="134">
        <v>15</v>
      </c>
      <c r="G1158" s="135">
        <v>15</v>
      </c>
      <c r="H1158" s="171">
        <f>IFERROR((Table20[[#This Row],[_202320]]-Table20[[#This Row],[_201920]])/Table20[[#This Row],[_201920]]*1,"")</f>
        <v>0.15384615384615385</v>
      </c>
    </row>
    <row r="1159" spans="1:8" ht="28.5">
      <c r="A1159" s="132">
        <v>165112</v>
      </c>
      <c r="B1159" s="134" t="s">
        <v>1143</v>
      </c>
      <c r="C1159" s="134">
        <v>54</v>
      </c>
      <c r="D1159" s="134">
        <v>76</v>
      </c>
      <c r="E1159" s="134">
        <v>77</v>
      </c>
      <c r="F1159" s="134">
        <v>74</v>
      </c>
      <c r="G1159" s="135">
        <v>56</v>
      </c>
      <c r="H1159" s="171">
        <f>IFERROR((Table20[[#This Row],[_202320]]-Table20[[#This Row],[_201920]])/Table20[[#This Row],[_201920]]*1,"")</f>
        <v>3.7037037037037035E-2</v>
      </c>
    </row>
    <row r="1160" spans="1:8" ht="28.5">
      <c r="A1160" s="132">
        <v>165112</v>
      </c>
      <c r="B1160" s="134" t="s">
        <v>1166</v>
      </c>
      <c r="C1160" s="134">
        <v>242</v>
      </c>
      <c r="D1160" s="134">
        <v>258</v>
      </c>
      <c r="E1160" s="134">
        <v>240</v>
      </c>
      <c r="F1160" s="134">
        <v>239</v>
      </c>
      <c r="G1160" s="135">
        <v>213</v>
      </c>
      <c r="H1160" s="171">
        <f>IFERROR((Table20[[#This Row],[_202320]]-Table20[[#This Row],[_201920]])/Table20[[#This Row],[_201920]]*1,"")</f>
        <v>-0.11983471074380166</v>
      </c>
    </row>
    <row r="1161" spans="1:8" ht="28.5">
      <c r="A1161" s="132">
        <v>165112</v>
      </c>
      <c r="B1161" s="134" t="s">
        <v>1167</v>
      </c>
      <c r="C1161" s="134" t="s">
        <v>129</v>
      </c>
      <c r="D1161" s="134" t="s">
        <v>129</v>
      </c>
      <c r="E1161" s="134" t="s">
        <v>129</v>
      </c>
      <c r="F1161" s="134" t="s">
        <v>129</v>
      </c>
      <c r="G1161" s="135" t="s">
        <v>129</v>
      </c>
      <c r="H1161" s="171" t="str">
        <f>IFERROR((Table20[[#This Row],[_202320]]-Table20[[#This Row],[_201920]])/Table20[[#This Row],[_201920]]*1,"")</f>
        <v/>
      </c>
    </row>
    <row r="1162" spans="1:8">
      <c r="A1162" s="132">
        <v>165112</v>
      </c>
      <c r="B1162" s="134" t="s">
        <v>1146</v>
      </c>
      <c r="C1162" s="134">
        <v>296</v>
      </c>
      <c r="D1162" s="134">
        <v>334</v>
      </c>
      <c r="E1162" s="134">
        <v>317</v>
      </c>
      <c r="F1162" s="134">
        <v>313</v>
      </c>
      <c r="G1162" s="135">
        <v>269</v>
      </c>
      <c r="H1162" s="171">
        <f>IFERROR((Table20[[#This Row],[_202320]]-Table20[[#This Row],[_201920]])/Table20[[#This Row],[_201920]]*1,"")</f>
        <v>-9.1216216216216214E-2</v>
      </c>
    </row>
    <row r="1163" spans="1:8" ht="28.5">
      <c r="A1163" s="132">
        <v>165112</v>
      </c>
      <c r="B1163" s="134" t="s">
        <v>1147</v>
      </c>
      <c r="C1163" s="134">
        <v>45</v>
      </c>
      <c r="D1163" s="134">
        <v>80</v>
      </c>
      <c r="E1163" s="134">
        <v>49</v>
      </c>
      <c r="F1163" s="134">
        <v>86</v>
      </c>
      <c r="G1163" s="135">
        <v>39</v>
      </c>
      <c r="H1163" s="171">
        <f>IFERROR((Table20[[#This Row],[_202320]]-Table20[[#This Row],[_201920]])/Table20[[#This Row],[_201920]]*1,"")</f>
        <v>-0.13333333333333333</v>
      </c>
    </row>
    <row r="1164" spans="1:8" ht="28.5">
      <c r="A1164" s="132">
        <v>165112</v>
      </c>
      <c r="B1164" s="134" t="s">
        <v>1148</v>
      </c>
      <c r="C1164" s="134">
        <v>425</v>
      </c>
      <c r="D1164" s="134">
        <v>451</v>
      </c>
      <c r="E1164" s="134">
        <v>431</v>
      </c>
      <c r="F1164" s="134">
        <v>13</v>
      </c>
      <c r="G1164" s="135">
        <v>512</v>
      </c>
      <c r="H1164" s="171">
        <f>IFERROR((Table20[[#This Row],[_202320]]-Table20[[#This Row],[_201920]])/Table20[[#This Row],[_201920]]*1,"")</f>
        <v>0.20470588235294118</v>
      </c>
    </row>
    <row r="1165" spans="1:8" ht="28.5">
      <c r="A1165" s="132">
        <v>165112</v>
      </c>
      <c r="B1165" s="134" t="s">
        <v>1149</v>
      </c>
      <c r="C1165" s="134">
        <v>1041</v>
      </c>
      <c r="D1165" s="134">
        <v>941</v>
      </c>
      <c r="E1165" s="134">
        <v>940</v>
      </c>
      <c r="F1165" s="134">
        <v>1354</v>
      </c>
      <c r="G1165" s="135">
        <v>735</v>
      </c>
      <c r="H1165" s="171">
        <f>IFERROR((Table20[[#This Row],[_202320]]-Table20[[#This Row],[_201920]])/Table20[[#This Row],[_201920]]*1,"")</f>
        <v>-0.29394812680115273</v>
      </c>
    </row>
    <row r="1166" spans="1:8" ht="28.5">
      <c r="A1166" s="132">
        <v>165112</v>
      </c>
      <c r="B1166" s="134" t="s">
        <v>1150</v>
      </c>
      <c r="C1166" s="134">
        <v>1511</v>
      </c>
      <c r="D1166" s="134">
        <v>1472</v>
      </c>
      <c r="E1166" s="134">
        <v>1420</v>
      </c>
      <c r="F1166" s="134">
        <v>1453</v>
      </c>
      <c r="G1166" s="135">
        <v>1286</v>
      </c>
      <c r="H1166" s="171">
        <f>IFERROR((Table20[[#This Row],[_202320]]-Table20[[#This Row],[_201920]])/Table20[[#This Row],[_201920]]*1,"")</f>
        <v>-0.14890800794176043</v>
      </c>
    </row>
    <row r="1167" spans="1:8">
      <c r="A1167" s="132">
        <v>165112</v>
      </c>
      <c r="B1167" s="134" t="s">
        <v>1151</v>
      </c>
      <c r="C1167" s="134">
        <v>16</v>
      </c>
      <c r="D1167" s="134">
        <v>18</v>
      </c>
      <c r="E1167" s="134">
        <v>18</v>
      </c>
      <c r="F1167" s="134">
        <v>18</v>
      </c>
      <c r="G1167" s="135">
        <v>17</v>
      </c>
      <c r="H1167" s="171">
        <f>IFERROR((Table20[[#This Row],[_202320]]-Table20[[#This Row],[_201920]])/Table20[[#This Row],[_201920]]*1,"")</f>
        <v>6.25E-2</v>
      </c>
    </row>
    <row r="1168" spans="1:8" ht="28.5">
      <c r="A1168" s="132">
        <v>165112</v>
      </c>
      <c r="B1168" s="134" t="s">
        <v>1152</v>
      </c>
      <c r="C1168" s="134">
        <v>26</v>
      </c>
      <c r="D1168" s="134">
        <v>29</v>
      </c>
      <c r="E1168" s="134">
        <v>28</v>
      </c>
      <c r="F1168" s="134">
        <v>6</v>
      </c>
      <c r="G1168" s="135">
        <v>35</v>
      </c>
      <c r="H1168" s="171">
        <f>IFERROR((Table20[[#This Row],[_202320]]-Table20[[#This Row],[_201920]])/Table20[[#This Row],[_201920]]*1,"")</f>
        <v>0.34615384615384615</v>
      </c>
    </row>
    <row r="1169" spans="1:8" ht="28.5">
      <c r="A1169" s="132">
        <v>165112</v>
      </c>
      <c r="B1169" s="134" t="s">
        <v>1153</v>
      </c>
      <c r="C1169" s="134">
        <v>2</v>
      </c>
      <c r="D1169" s="134">
        <v>4</v>
      </c>
      <c r="E1169" s="134">
        <v>3</v>
      </c>
      <c r="F1169" s="134">
        <v>5</v>
      </c>
      <c r="G1169" s="135">
        <v>3</v>
      </c>
      <c r="H1169" s="171">
        <f>IFERROR((Table20[[#This Row],[_202320]]-Table20[[#This Row],[_201920]])/Table20[[#This Row],[_201920]]*1,"")</f>
        <v>0.5</v>
      </c>
    </row>
    <row r="1170" spans="1:8" ht="28.5">
      <c r="A1170" s="132">
        <v>165112</v>
      </c>
      <c r="B1170" s="134" t="s">
        <v>1154</v>
      </c>
      <c r="C1170" s="134">
        <v>24</v>
      </c>
      <c r="D1170" s="134">
        <v>25</v>
      </c>
      <c r="E1170" s="134">
        <v>25</v>
      </c>
      <c r="F1170" s="134">
        <v>1</v>
      </c>
      <c r="G1170" s="135">
        <v>33</v>
      </c>
      <c r="H1170" s="171">
        <f>IFERROR((Table20[[#This Row],[_202320]]-Table20[[#This Row],[_201920]])/Table20[[#This Row],[_201920]]*1,"")</f>
        <v>0.375</v>
      </c>
    </row>
    <row r="1171" spans="1:8" ht="28.5">
      <c r="A1171" s="132">
        <v>165112</v>
      </c>
      <c r="B1171" s="134" t="s">
        <v>1155</v>
      </c>
      <c r="C1171" s="134">
        <v>58</v>
      </c>
      <c r="D1171" s="134">
        <v>52</v>
      </c>
      <c r="E1171" s="134">
        <v>54</v>
      </c>
      <c r="F1171" s="134">
        <v>77</v>
      </c>
      <c r="G1171" s="135">
        <v>47</v>
      </c>
      <c r="H1171" s="171">
        <f>IFERROR((Table20[[#This Row],[_202320]]-Table20[[#This Row],[_201920]])/Table20[[#This Row],[_201920]]*1,"")</f>
        <v>-0.18965517241379309</v>
      </c>
    </row>
    <row r="1172" spans="1:8">
      <c r="A1172" s="132">
        <v>166887</v>
      </c>
      <c r="B1172" s="134" t="s">
        <v>1161</v>
      </c>
      <c r="C1172" s="134">
        <v>1020</v>
      </c>
      <c r="D1172" s="134">
        <v>1055</v>
      </c>
      <c r="E1172" s="134">
        <v>1149</v>
      </c>
      <c r="F1172" s="134">
        <v>978</v>
      </c>
      <c r="G1172" s="135">
        <v>1056</v>
      </c>
      <c r="H1172" s="171">
        <f>IFERROR((Table20[[#This Row],[_202320]]-Table20[[#This Row],[_201920]])/Table20[[#This Row],[_201920]]*1,"")</f>
        <v>3.5294117647058823E-2</v>
      </c>
    </row>
    <row r="1173" spans="1:8">
      <c r="A1173" s="132">
        <v>166887</v>
      </c>
      <c r="B1173" s="134" t="s">
        <v>1131</v>
      </c>
      <c r="C1173" s="134">
        <v>2</v>
      </c>
      <c r="D1173" s="134">
        <v>2</v>
      </c>
      <c r="E1173" s="134">
        <v>3</v>
      </c>
      <c r="F1173" s="134">
        <v>0</v>
      </c>
      <c r="G1173" s="135">
        <v>2</v>
      </c>
      <c r="H1173" s="171">
        <f>IFERROR((Table20[[#This Row],[_202320]]-Table20[[#This Row],[_201920]])/Table20[[#This Row],[_201920]]*1,"")</f>
        <v>0</v>
      </c>
    </row>
    <row r="1174" spans="1:8">
      <c r="A1174" s="132">
        <v>166887</v>
      </c>
      <c r="B1174" s="134" t="s">
        <v>1132</v>
      </c>
      <c r="C1174" s="134">
        <v>1018</v>
      </c>
      <c r="D1174" s="134">
        <v>1053</v>
      </c>
      <c r="E1174" s="134">
        <v>1146</v>
      </c>
      <c r="F1174" s="134">
        <v>978</v>
      </c>
      <c r="G1174" s="135">
        <v>1054</v>
      </c>
      <c r="H1174" s="171">
        <f>IFERROR((Table20[[#This Row],[_202320]]-Table20[[#This Row],[_201920]])/Table20[[#This Row],[_201920]]*1,"")</f>
        <v>3.536345776031434E-2</v>
      </c>
    </row>
    <row r="1175" spans="1:8" ht="28.5">
      <c r="A1175" s="132">
        <v>166887</v>
      </c>
      <c r="B1175" s="134" t="s">
        <v>1133</v>
      </c>
      <c r="C1175" s="134">
        <v>15</v>
      </c>
      <c r="D1175" s="134">
        <v>13</v>
      </c>
      <c r="E1175" s="134">
        <v>18</v>
      </c>
      <c r="F1175" s="134">
        <v>23</v>
      </c>
      <c r="G1175" s="135">
        <v>36</v>
      </c>
      <c r="H1175" s="171">
        <f>IFERROR((Table20[[#This Row],[_202320]]-Table20[[#This Row],[_201920]])/Table20[[#This Row],[_201920]]*1,"")</f>
        <v>1.4</v>
      </c>
    </row>
    <row r="1176" spans="1:8" ht="28.5">
      <c r="A1176" s="132">
        <v>166887</v>
      </c>
      <c r="B1176" s="134" t="s">
        <v>1162</v>
      </c>
      <c r="C1176" s="134">
        <v>74</v>
      </c>
      <c r="D1176" s="134">
        <v>87</v>
      </c>
      <c r="E1176" s="134">
        <v>104</v>
      </c>
      <c r="F1176" s="134">
        <v>70</v>
      </c>
      <c r="G1176" s="135">
        <v>82</v>
      </c>
      <c r="H1176" s="171">
        <f>IFERROR((Table20[[#This Row],[_202320]]-Table20[[#This Row],[_201920]])/Table20[[#This Row],[_201920]]*1,"")</f>
        <v>0.10810810810810811</v>
      </c>
    </row>
    <row r="1177" spans="1:8" ht="28.5">
      <c r="A1177" s="132">
        <v>166887</v>
      </c>
      <c r="B1177" s="134" t="s">
        <v>1163</v>
      </c>
      <c r="C1177" s="134" t="s">
        <v>129</v>
      </c>
      <c r="D1177" s="134" t="s">
        <v>129</v>
      </c>
      <c r="E1177" s="134" t="s">
        <v>129</v>
      </c>
      <c r="F1177" s="134" t="s">
        <v>129</v>
      </c>
      <c r="G1177" s="135" t="s">
        <v>129</v>
      </c>
      <c r="H1177" s="171" t="str">
        <f>IFERROR((Table20[[#This Row],[_202320]]-Table20[[#This Row],[_201920]])/Table20[[#This Row],[_201920]]*1,"")</f>
        <v/>
      </c>
    </row>
    <row r="1178" spans="1:8">
      <c r="A1178" s="132">
        <v>166887</v>
      </c>
      <c r="B1178" s="134" t="s">
        <v>1136</v>
      </c>
      <c r="C1178" s="134">
        <v>89</v>
      </c>
      <c r="D1178" s="134">
        <v>100</v>
      </c>
      <c r="E1178" s="134">
        <v>122</v>
      </c>
      <c r="F1178" s="134">
        <v>93</v>
      </c>
      <c r="G1178" s="135">
        <v>118</v>
      </c>
      <c r="H1178" s="171">
        <f>IFERROR((Table20[[#This Row],[_202320]]-Table20[[#This Row],[_201920]])/Table20[[#This Row],[_201920]]*1,"")</f>
        <v>0.3258426966292135</v>
      </c>
    </row>
    <row r="1179" spans="1:8">
      <c r="A1179" s="132">
        <v>166887</v>
      </c>
      <c r="B1179" s="134" t="s">
        <v>1137</v>
      </c>
      <c r="C1179" s="134">
        <v>9</v>
      </c>
      <c r="D1179" s="134">
        <v>9</v>
      </c>
      <c r="E1179" s="134">
        <v>11</v>
      </c>
      <c r="F1179" s="134">
        <v>10</v>
      </c>
      <c r="G1179" s="135">
        <v>11</v>
      </c>
      <c r="H1179" s="171">
        <f>IFERROR((Table20[[#This Row],[_202320]]-Table20[[#This Row],[_201920]])/Table20[[#This Row],[_201920]]*1,"")</f>
        <v>0.22222222222222221</v>
      </c>
    </row>
    <row r="1180" spans="1:8" ht="28.5">
      <c r="A1180" s="132">
        <v>166887</v>
      </c>
      <c r="B1180" s="134" t="s">
        <v>1138</v>
      </c>
      <c r="C1180" s="134">
        <v>19</v>
      </c>
      <c r="D1180" s="134">
        <v>18</v>
      </c>
      <c r="E1180" s="134">
        <v>22</v>
      </c>
      <c r="F1180" s="134">
        <v>23</v>
      </c>
      <c r="G1180" s="135">
        <v>34</v>
      </c>
      <c r="H1180" s="171">
        <f>IFERROR((Table20[[#This Row],[_202320]]-Table20[[#This Row],[_201920]])/Table20[[#This Row],[_201920]]*1,"")</f>
        <v>0.78947368421052633</v>
      </c>
    </row>
    <row r="1181" spans="1:8" ht="28.5">
      <c r="A1181" s="132">
        <v>166887</v>
      </c>
      <c r="B1181" s="134" t="s">
        <v>1164</v>
      </c>
      <c r="C1181" s="134">
        <v>125</v>
      </c>
      <c r="D1181" s="134">
        <v>136</v>
      </c>
      <c r="E1181" s="134">
        <v>160</v>
      </c>
      <c r="F1181" s="134">
        <v>116</v>
      </c>
      <c r="G1181" s="135">
        <v>128</v>
      </c>
      <c r="H1181" s="171">
        <f>IFERROR((Table20[[#This Row],[_202320]]-Table20[[#This Row],[_201920]])/Table20[[#This Row],[_201920]]*1,"")</f>
        <v>2.4E-2</v>
      </c>
    </row>
    <row r="1182" spans="1:8" ht="28.5">
      <c r="A1182" s="132">
        <v>166887</v>
      </c>
      <c r="B1182" s="134" t="s">
        <v>1165</v>
      </c>
      <c r="C1182" s="134" t="s">
        <v>129</v>
      </c>
      <c r="D1182" s="134" t="s">
        <v>129</v>
      </c>
      <c r="E1182" s="134" t="s">
        <v>129</v>
      </c>
      <c r="F1182" s="134" t="s">
        <v>129</v>
      </c>
      <c r="G1182" s="135" t="s">
        <v>129</v>
      </c>
      <c r="H1182" s="171" t="str">
        <f>IFERROR((Table20[[#This Row],[_202320]]-Table20[[#This Row],[_201920]])/Table20[[#This Row],[_201920]]*1,"")</f>
        <v/>
      </c>
    </row>
    <row r="1183" spans="1:8">
      <c r="A1183" s="132">
        <v>166887</v>
      </c>
      <c r="B1183" s="134" t="s">
        <v>1141</v>
      </c>
      <c r="C1183" s="134">
        <v>144</v>
      </c>
      <c r="D1183" s="134">
        <v>154</v>
      </c>
      <c r="E1183" s="134">
        <v>182</v>
      </c>
      <c r="F1183" s="134">
        <v>139</v>
      </c>
      <c r="G1183" s="135">
        <v>162</v>
      </c>
      <c r="H1183" s="171">
        <f>IFERROR((Table20[[#This Row],[_202320]]-Table20[[#This Row],[_201920]])/Table20[[#This Row],[_201920]]*1,"")</f>
        <v>0.125</v>
      </c>
    </row>
    <row r="1184" spans="1:8">
      <c r="A1184" s="132">
        <v>166887</v>
      </c>
      <c r="B1184" s="134" t="s">
        <v>1142</v>
      </c>
      <c r="C1184" s="134">
        <v>14</v>
      </c>
      <c r="D1184" s="134">
        <v>15</v>
      </c>
      <c r="E1184" s="134">
        <v>16</v>
      </c>
      <c r="F1184" s="134">
        <v>14</v>
      </c>
      <c r="G1184" s="135">
        <v>15</v>
      </c>
      <c r="H1184" s="171">
        <f>IFERROR((Table20[[#This Row],[_202320]]-Table20[[#This Row],[_201920]])/Table20[[#This Row],[_201920]]*1,"")</f>
        <v>7.1428571428571425E-2</v>
      </c>
    </row>
    <row r="1185" spans="1:8" ht="28.5">
      <c r="A1185" s="132">
        <v>166887</v>
      </c>
      <c r="B1185" s="134" t="s">
        <v>1143</v>
      </c>
      <c r="C1185" s="134">
        <v>19</v>
      </c>
      <c r="D1185" s="134">
        <v>18</v>
      </c>
      <c r="E1185" s="134">
        <v>25</v>
      </c>
      <c r="F1185" s="134">
        <v>25</v>
      </c>
      <c r="G1185" s="135">
        <v>35</v>
      </c>
      <c r="H1185" s="171">
        <f>IFERROR((Table20[[#This Row],[_202320]]-Table20[[#This Row],[_201920]])/Table20[[#This Row],[_201920]]*1,"")</f>
        <v>0.84210526315789469</v>
      </c>
    </row>
    <row r="1186" spans="1:8" ht="28.5">
      <c r="A1186" s="132">
        <v>166887</v>
      </c>
      <c r="B1186" s="134" t="s">
        <v>1166</v>
      </c>
      <c r="C1186" s="134">
        <v>139</v>
      </c>
      <c r="D1186" s="134">
        <v>158</v>
      </c>
      <c r="E1186" s="134">
        <v>184</v>
      </c>
      <c r="F1186" s="134">
        <v>137</v>
      </c>
      <c r="G1186" s="135">
        <v>143</v>
      </c>
      <c r="H1186" s="171">
        <f>IFERROR((Table20[[#This Row],[_202320]]-Table20[[#This Row],[_201920]])/Table20[[#This Row],[_201920]]*1,"")</f>
        <v>2.8776978417266189E-2</v>
      </c>
    </row>
    <row r="1187" spans="1:8" ht="28.5">
      <c r="A1187" s="132">
        <v>166887</v>
      </c>
      <c r="B1187" s="134" t="s">
        <v>1167</v>
      </c>
      <c r="C1187" s="134" t="s">
        <v>129</v>
      </c>
      <c r="D1187" s="134" t="s">
        <v>129</v>
      </c>
      <c r="E1187" s="134" t="s">
        <v>129</v>
      </c>
      <c r="F1187" s="134" t="s">
        <v>129</v>
      </c>
      <c r="G1187" s="135" t="s">
        <v>129</v>
      </c>
      <c r="H1187" s="171" t="str">
        <f>IFERROR((Table20[[#This Row],[_202320]]-Table20[[#This Row],[_201920]])/Table20[[#This Row],[_201920]]*1,"")</f>
        <v/>
      </c>
    </row>
    <row r="1188" spans="1:8">
      <c r="A1188" s="132">
        <v>166887</v>
      </c>
      <c r="B1188" s="134" t="s">
        <v>1146</v>
      </c>
      <c r="C1188" s="134">
        <v>158</v>
      </c>
      <c r="D1188" s="134">
        <v>176</v>
      </c>
      <c r="E1188" s="134">
        <v>209</v>
      </c>
      <c r="F1188" s="134">
        <v>162</v>
      </c>
      <c r="G1188" s="135">
        <v>178</v>
      </c>
      <c r="H1188" s="171">
        <f>IFERROR((Table20[[#This Row],[_202320]]-Table20[[#This Row],[_201920]])/Table20[[#This Row],[_201920]]*1,"")</f>
        <v>0.12658227848101267</v>
      </c>
    </row>
    <row r="1189" spans="1:8" ht="28.5">
      <c r="A1189" s="132">
        <v>166887</v>
      </c>
      <c r="B1189" s="134" t="s">
        <v>1147</v>
      </c>
      <c r="C1189" s="134">
        <v>30</v>
      </c>
      <c r="D1189" s="134">
        <v>23</v>
      </c>
      <c r="E1189" s="134">
        <v>25</v>
      </c>
      <c r="F1189" s="134">
        <v>24</v>
      </c>
      <c r="G1189" s="135">
        <v>26</v>
      </c>
      <c r="H1189" s="171">
        <f>IFERROR((Table20[[#This Row],[_202320]]-Table20[[#This Row],[_201920]])/Table20[[#This Row],[_201920]]*1,"")</f>
        <v>-0.13333333333333333</v>
      </c>
    </row>
    <row r="1190" spans="1:8" ht="28.5">
      <c r="A1190" s="132">
        <v>166887</v>
      </c>
      <c r="B1190" s="134" t="s">
        <v>1148</v>
      </c>
      <c r="C1190" s="134">
        <v>237</v>
      </c>
      <c r="D1190" s="134">
        <v>225</v>
      </c>
      <c r="E1190" s="134">
        <v>263</v>
      </c>
      <c r="F1190" s="134">
        <v>209</v>
      </c>
      <c r="G1190" s="135">
        <v>251</v>
      </c>
      <c r="H1190" s="171">
        <f>IFERROR((Table20[[#This Row],[_202320]]-Table20[[#This Row],[_201920]])/Table20[[#This Row],[_201920]]*1,"")</f>
        <v>5.9071729957805907E-2</v>
      </c>
    </row>
    <row r="1191" spans="1:8" ht="28.5">
      <c r="A1191" s="132">
        <v>166887</v>
      </c>
      <c r="B1191" s="134" t="s">
        <v>1149</v>
      </c>
      <c r="C1191" s="134">
        <v>593</v>
      </c>
      <c r="D1191" s="134">
        <v>629</v>
      </c>
      <c r="E1191" s="134">
        <v>649</v>
      </c>
      <c r="F1191" s="134">
        <v>583</v>
      </c>
      <c r="G1191" s="135">
        <v>599</v>
      </c>
      <c r="H1191" s="171">
        <f>IFERROR((Table20[[#This Row],[_202320]]-Table20[[#This Row],[_201920]])/Table20[[#This Row],[_201920]]*1,"")</f>
        <v>1.0118043844856661E-2</v>
      </c>
    </row>
    <row r="1192" spans="1:8" ht="28.5">
      <c r="A1192" s="132">
        <v>166887</v>
      </c>
      <c r="B1192" s="134" t="s">
        <v>1150</v>
      </c>
      <c r="C1192" s="134">
        <v>860</v>
      </c>
      <c r="D1192" s="134">
        <v>877</v>
      </c>
      <c r="E1192" s="134">
        <v>937</v>
      </c>
      <c r="F1192" s="134">
        <v>816</v>
      </c>
      <c r="G1192" s="135">
        <v>876</v>
      </c>
      <c r="H1192" s="171">
        <f>IFERROR((Table20[[#This Row],[_202320]]-Table20[[#This Row],[_201920]])/Table20[[#This Row],[_201920]]*1,"")</f>
        <v>1.8604651162790697E-2</v>
      </c>
    </row>
    <row r="1193" spans="1:8">
      <c r="A1193" s="132">
        <v>166887</v>
      </c>
      <c r="B1193" s="134" t="s">
        <v>1151</v>
      </c>
      <c r="C1193" s="134">
        <v>16</v>
      </c>
      <c r="D1193" s="134">
        <v>17</v>
      </c>
      <c r="E1193" s="134">
        <v>18</v>
      </c>
      <c r="F1193" s="134">
        <v>17</v>
      </c>
      <c r="G1193" s="135">
        <v>17</v>
      </c>
      <c r="H1193" s="171">
        <f>IFERROR((Table20[[#This Row],[_202320]]-Table20[[#This Row],[_201920]])/Table20[[#This Row],[_201920]]*1,"")</f>
        <v>6.25E-2</v>
      </c>
    </row>
    <row r="1194" spans="1:8" ht="28.5">
      <c r="A1194" s="132">
        <v>166887</v>
      </c>
      <c r="B1194" s="134" t="s">
        <v>1152</v>
      </c>
      <c r="C1194" s="134">
        <v>26</v>
      </c>
      <c r="D1194" s="134">
        <v>24</v>
      </c>
      <c r="E1194" s="134">
        <v>25</v>
      </c>
      <c r="F1194" s="134">
        <v>24</v>
      </c>
      <c r="G1194" s="135">
        <v>26</v>
      </c>
      <c r="H1194" s="171">
        <f>IFERROR((Table20[[#This Row],[_202320]]-Table20[[#This Row],[_201920]])/Table20[[#This Row],[_201920]]*1,"")</f>
        <v>0</v>
      </c>
    </row>
    <row r="1195" spans="1:8" ht="28.5">
      <c r="A1195" s="132">
        <v>166887</v>
      </c>
      <c r="B1195" s="134" t="s">
        <v>1153</v>
      </c>
      <c r="C1195" s="134">
        <v>3</v>
      </c>
      <c r="D1195" s="134">
        <v>2</v>
      </c>
      <c r="E1195" s="134">
        <v>2</v>
      </c>
      <c r="F1195" s="134">
        <v>2</v>
      </c>
      <c r="G1195" s="135">
        <v>2</v>
      </c>
      <c r="H1195" s="171">
        <f>IFERROR((Table20[[#This Row],[_202320]]-Table20[[#This Row],[_201920]])/Table20[[#This Row],[_201920]]*1,"")</f>
        <v>-0.33333333333333331</v>
      </c>
    </row>
    <row r="1196" spans="1:8" ht="28.5">
      <c r="A1196" s="132">
        <v>166887</v>
      </c>
      <c r="B1196" s="134" t="s">
        <v>1154</v>
      </c>
      <c r="C1196" s="134">
        <v>23</v>
      </c>
      <c r="D1196" s="134">
        <v>21</v>
      </c>
      <c r="E1196" s="134">
        <v>23</v>
      </c>
      <c r="F1196" s="134">
        <v>21</v>
      </c>
      <c r="G1196" s="135">
        <v>24</v>
      </c>
      <c r="H1196" s="171">
        <f>IFERROR((Table20[[#This Row],[_202320]]-Table20[[#This Row],[_201920]])/Table20[[#This Row],[_201920]]*1,"")</f>
        <v>4.3478260869565216E-2</v>
      </c>
    </row>
    <row r="1197" spans="1:8" ht="28.5">
      <c r="A1197" s="132">
        <v>166887</v>
      </c>
      <c r="B1197" s="134" t="s">
        <v>1155</v>
      </c>
      <c r="C1197" s="134">
        <v>58</v>
      </c>
      <c r="D1197" s="134">
        <v>60</v>
      </c>
      <c r="E1197" s="134">
        <v>57</v>
      </c>
      <c r="F1197" s="134">
        <v>60</v>
      </c>
      <c r="G1197" s="135">
        <v>57</v>
      </c>
      <c r="H1197" s="171">
        <f>IFERROR((Table20[[#This Row],[_202320]]-Table20[[#This Row],[_201920]])/Table20[[#This Row],[_201920]]*1,"")</f>
        <v>-1.7241379310344827E-2</v>
      </c>
    </row>
    <row r="1198" spans="1:8">
      <c r="A1198" s="132">
        <v>167376</v>
      </c>
      <c r="B1198" s="134" t="s">
        <v>1161</v>
      </c>
      <c r="C1198" s="134">
        <v>825</v>
      </c>
      <c r="D1198" s="134">
        <v>865</v>
      </c>
      <c r="E1198" s="134">
        <v>967</v>
      </c>
      <c r="F1198" s="134">
        <v>897</v>
      </c>
      <c r="G1198" s="135">
        <v>770</v>
      </c>
      <c r="H1198" s="171">
        <f>IFERROR((Table20[[#This Row],[_202320]]-Table20[[#This Row],[_201920]])/Table20[[#This Row],[_201920]]*1,"")</f>
        <v>-6.6666666666666666E-2</v>
      </c>
    </row>
    <row r="1199" spans="1:8">
      <c r="A1199" s="132">
        <v>167376</v>
      </c>
      <c r="B1199" s="134" t="s">
        <v>1131</v>
      </c>
      <c r="C1199" s="134">
        <v>0</v>
      </c>
      <c r="D1199" s="134">
        <v>0</v>
      </c>
      <c r="E1199" s="134">
        <v>0</v>
      </c>
      <c r="F1199" s="134">
        <v>0</v>
      </c>
      <c r="G1199" s="135">
        <v>0</v>
      </c>
      <c r="H1199" s="171" t="str">
        <f>IFERROR((Table20[[#This Row],[_202320]]-Table20[[#This Row],[_201920]])/Table20[[#This Row],[_201920]]*1,"")</f>
        <v/>
      </c>
    </row>
    <row r="1200" spans="1:8">
      <c r="A1200" s="132">
        <v>167376</v>
      </c>
      <c r="B1200" s="134" t="s">
        <v>1132</v>
      </c>
      <c r="C1200" s="134">
        <v>825</v>
      </c>
      <c r="D1200" s="134">
        <v>865</v>
      </c>
      <c r="E1200" s="134">
        <v>967</v>
      </c>
      <c r="F1200" s="134">
        <v>897</v>
      </c>
      <c r="G1200" s="135">
        <v>770</v>
      </c>
      <c r="H1200" s="171">
        <f>IFERROR((Table20[[#This Row],[_202320]]-Table20[[#This Row],[_201920]])/Table20[[#This Row],[_201920]]*1,"")</f>
        <v>-6.6666666666666666E-2</v>
      </c>
    </row>
    <row r="1201" spans="1:8" ht="28.5">
      <c r="A1201" s="132">
        <v>167376</v>
      </c>
      <c r="B1201" s="134" t="s">
        <v>1133</v>
      </c>
      <c r="C1201" s="134">
        <v>55</v>
      </c>
      <c r="D1201" s="134">
        <v>27</v>
      </c>
      <c r="E1201" s="134">
        <v>34</v>
      </c>
      <c r="F1201" s="134">
        <v>35</v>
      </c>
      <c r="G1201" s="135">
        <v>41</v>
      </c>
      <c r="H1201" s="171">
        <f>IFERROR((Table20[[#This Row],[_202320]]-Table20[[#This Row],[_201920]])/Table20[[#This Row],[_201920]]*1,"")</f>
        <v>-0.25454545454545452</v>
      </c>
    </row>
    <row r="1202" spans="1:8" ht="28.5">
      <c r="A1202" s="132">
        <v>167376</v>
      </c>
      <c r="B1202" s="134" t="s">
        <v>1162</v>
      </c>
      <c r="C1202" s="134">
        <v>55</v>
      </c>
      <c r="D1202" s="134">
        <v>46</v>
      </c>
      <c r="E1202" s="134">
        <v>50</v>
      </c>
      <c r="F1202" s="134">
        <v>58</v>
      </c>
      <c r="G1202" s="135">
        <v>46</v>
      </c>
      <c r="H1202" s="171">
        <f>IFERROR((Table20[[#This Row],[_202320]]-Table20[[#This Row],[_201920]])/Table20[[#This Row],[_201920]]*1,"")</f>
        <v>-0.16363636363636364</v>
      </c>
    </row>
    <row r="1203" spans="1:8" ht="28.5">
      <c r="A1203" s="132">
        <v>167376</v>
      </c>
      <c r="B1203" s="134" t="s">
        <v>1163</v>
      </c>
      <c r="C1203" s="134" t="s">
        <v>129</v>
      </c>
      <c r="D1203" s="134" t="s">
        <v>129</v>
      </c>
      <c r="E1203" s="134" t="s">
        <v>129</v>
      </c>
      <c r="F1203" s="134" t="s">
        <v>129</v>
      </c>
      <c r="G1203" s="135" t="s">
        <v>129</v>
      </c>
      <c r="H1203" s="171" t="str">
        <f>IFERROR((Table20[[#This Row],[_202320]]-Table20[[#This Row],[_201920]])/Table20[[#This Row],[_201920]]*1,"")</f>
        <v/>
      </c>
    </row>
    <row r="1204" spans="1:8">
      <c r="A1204" s="132">
        <v>167376</v>
      </c>
      <c r="B1204" s="134" t="s">
        <v>1136</v>
      </c>
      <c r="C1204" s="134">
        <v>110</v>
      </c>
      <c r="D1204" s="134">
        <v>73</v>
      </c>
      <c r="E1204" s="134">
        <v>84</v>
      </c>
      <c r="F1204" s="134">
        <v>93</v>
      </c>
      <c r="G1204" s="135">
        <v>87</v>
      </c>
      <c r="H1204" s="171">
        <f>IFERROR((Table20[[#This Row],[_202320]]-Table20[[#This Row],[_201920]])/Table20[[#This Row],[_201920]]*1,"")</f>
        <v>-0.20909090909090908</v>
      </c>
    </row>
    <row r="1205" spans="1:8">
      <c r="A1205" s="132">
        <v>167376</v>
      </c>
      <c r="B1205" s="134" t="s">
        <v>1137</v>
      </c>
      <c r="C1205" s="134">
        <v>13</v>
      </c>
      <c r="D1205" s="134">
        <v>8</v>
      </c>
      <c r="E1205" s="134">
        <v>9</v>
      </c>
      <c r="F1205" s="134">
        <v>10</v>
      </c>
      <c r="G1205" s="135">
        <v>11</v>
      </c>
      <c r="H1205" s="171">
        <f>IFERROR((Table20[[#This Row],[_202320]]-Table20[[#This Row],[_201920]])/Table20[[#This Row],[_201920]]*1,"")</f>
        <v>-0.15384615384615385</v>
      </c>
    </row>
    <row r="1206" spans="1:8" ht="28.5">
      <c r="A1206" s="132">
        <v>167376</v>
      </c>
      <c r="B1206" s="134" t="s">
        <v>1138</v>
      </c>
      <c r="C1206" s="134">
        <v>61</v>
      </c>
      <c r="D1206" s="134">
        <v>30</v>
      </c>
      <c r="E1206" s="134">
        <v>38</v>
      </c>
      <c r="F1206" s="134">
        <v>40</v>
      </c>
      <c r="G1206" s="135">
        <v>39</v>
      </c>
      <c r="H1206" s="171">
        <f>IFERROR((Table20[[#This Row],[_202320]]-Table20[[#This Row],[_201920]])/Table20[[#This Row],[_201920]]*1,"")</f>
        <v>-0.36065573770491804</v>
      </c>
    </row>
    <row r="1207" spans="1:8" ht="28.5">
      <c r="A1207" s="132">
        <v>167376</v>
      </c>
      <c r="B1207" s="134" t="s">
        <v>1164</v>
      </c>
      <c r="C1207" s="134">
        <v>99</v>
      </c>
      <c r="D1207" s="134">
        <v>73</v>
      </c>
      <c r="E1207" s="134">
        <v>88</v>
      </c>
      <c r="F1207" s="134">
        <v>83</v>
      </c>
      <c r="G1207" s="135">
        <v>74</v>
      </c>
      <c r="H1207" s="171">
        <f>IFERROR((Table20[[#This Row],[_202320]]-Table20[[#This Row],[_201920]])/Table20[[#This Row],[_201920]]*1,"")</f>
        <v>-0.25252525252525254</v>
      </c>
    </row>
    <row r="1208" spans="1:8" ht="28.5">
      <c r="A1208" s="132">
        <v>167376</v>
      </c>
      <c r="B1208" s="134" t="s">
        <v>1165</v>
      </c>
      <c r="C1208" s="134" t="s">
        <v>129</v>
      </c>
      <c r="D1208" s="134" t="s">
        <v>129</v>
      </c>
      <c r="E1208" s="134" t="s">
        <v>129</v>
      </c>
      <c r="F1208" s="134" t="s">
        <v>129</v>
      </c>
      <c r="G1208" s="135" t="s">
        <v>129</v>
      </c>
      <c r="H1208" s="171" t="str">
        <f>IFERROR((Table20[[#This Row],[_202320]]-Table20[[#This Row],[_201920]])/Table20[[#This Row],[_201920]]*1,"")</f>
        <v/>
      </c>
    </row>
    <row r="1209" spans="1:8">
      <c r="A1209" s="132">
        <v>167376</v>
      </c>
      <c r="B1209" s="134" t="s">
        <v>1141</v>
      </c>
      <c r="C1209" s="134">
        <v>160</v>
      </c>
      <c r="D1209" s="134">
        <v>103</v>
      </c>
      <c r="E1209" s="134">
        <v>126</v>
      </c>
      <c r="F1209" s="134">
        <v>123</v>
      </c>
      <c r="G1209" s="135">
        <v>113</v>
      </c>
      <c r="H1209" s="171">
        <f>IFERROR((Table20[[#This Row],[_202320]]-Table20[[#This Row],[_201920]])/Table20[[#This Row],[_201920]]*1,"")</f>
        <v>-0.29375000000000001</v>
      </c>
    </row>
    <row r="1210" spans="1:8">
      <c r="A1210" s="132">
        <v>167376</v>
      </c>
      <c r="B1210" s="134" t="s">
        <v>1142</v>
      </c>
      <c r="C1210" s="134">
        <v>19</v>
      </c>
      <c r="D1210" s="134">
        <v>12</v>
      </c>
      <c r="E1210" s="134">
        <v>13</v>
      </c>
      <c r="F1210" s="134">
        <v>14</v>
      </c>
      <c r="G1210" s="135">
        <v>15</v>
      </c>
      <c r="H1210" s="171">
        <f>IFERROR((Table20[[#This Row],[_202320]]-Table20[[#This Row],[_201920]])/Table20[[#This Row],[_201920]]*1,"")</f>
        <v>-0.21052631578947367</v>
      </c>
    </row>
    <row r="1211" spans="1:8" ht="28.5">
      <c r="A1211" s="132">
        <v>167376</v>
      </c>
      <c r="B1211" s="134" t="s">
        <v>1143</v>
      </c>
      <c r="C1211" s="134">
        <v>59</v>
      </c>
      <c r="D1211" s="134">
        <v>30</v>
      </c>
      <c r="E1211" s="134">
        <v>38</v>
      </c>
      <c r="F1211" s="134">
        <v>39</v>
      </c>
      <c r="G1211" s="135">
        <v>38</v>
      </c>
      <c r="H1211" s="171">
        <f>IFERROR((Table20[[#This Row],[_202320]]-Table20[[#This Row],[_201920]])/Table20[[#This Row],[_201920]]*1,"")</f>
        <v>-0.3559322033898305</v>
      </c>
    </row>
    <row r="1212" spans="1:8" ht="28.5">
      <c r="A1212" s="132">
        <v>167376</v>
      </c>
      <c r="B1212" s="134" t="s">
        <v>1166</v>
      </c>
      <c r="C1212" s="134">
        <v>120</v>
      </c>
      <c r="D1212" s="134">
        <v>87</v>
      </c>
      <c r="E1212" s="134">
        <v>107</v>
      </c>
      <c r="F1212" s="134">
        <v>96</v>
      </c>
      <c r="G1212" s="135">
        <v>88</v>
      </c>
      <c r="H1212" s="171">
        <f>IFERROR((Table20[[#This Row],[_202320]]-Table20[[#This Row],[_201920]])/Table20[[#This Row],[_201920]]*1,"")</f>
        <v>-0.26666666666666666</v>
      </c>
    </row>
    <row r="1213" spans="1:8" ht="28.5">
      <c r="A1213" s="132">
        <v>167376</v>
      </c>
      <c r="B1213" s="134" t="s">
        <v>1167</v>
      </c>
      <c r="C1213" s="134" t="s">
        <v>129</v>
      </c>
      <c r="D1213" s="134" t="s">
        <v>129</v>
      </c>
      <c r="E1213" s="134" t="s">
        <v>129</v>
      </c>
      <c r="F1213" s="134" t="s">
        <v>129</v>
      </c>
      <c r="G1213" s="135" t="s">
        <v>129</v>
      </c>
      <c r="H1213" s="171" t="str">
        <f>IFERROR((Table20[[#This Row],[_202320]]-Table20[[#This Row],[_201920]])/Table20[[#This Row],[_201920]]*1,"")</f>
        <v/>
      </c>
    </row>
    <row r="1214" spans="1:8">
      <c r="A1214" s="132">
        <v>167376</v>
      </c>
      <c r="B1214" s="134" t="s">
        <v>1146</v>
      </c>
      <c r="C1214" s="134">
        <v>179</v>
      </c>
      <c r="D1214" s="134">
        <v>117</v>
      </c>
      <c r="E1214" s="134">
        <v>145</v>
      </c>
      <c r="F1214" s="134">
        <v>135</v>
      </c>
      <c r="G1214" s="135">
        <v>126</v>
      </c>
      <c r="H1214" s="171">
        <f>IFERROR((Table20[[#This Row],[_202320]]-Table20[[#This Row],[_201920]])/Table20[[#This Row],[_201920]]*1,"")</f>
        <v>-0.29608938547486036</v>
      </c>
    </row>
    <row r="1215" spans="1:8" ht="28.5">
      <c r="A1215" s="132">
        <v>167376</v>
      </c>
      <c r="B1215" s="134" t="s">
        <v>1147</v>
      </c>
      <c r="C1215" s="134">
        <v>19</v>
      </c>
      <c r="D1215" s="134">
        <v>20</v>
      </c>
      <c r="E1215" s="134">
        <v>21</v>
      </c>
      <c r="F1215" s="134">
        <v>27</v>
      </c>
      <c r="G1215" s="135">
        <v>15</v>
      </c>
      <c r="H1215" s="171">
        <f>IFERROR((Table20[[#This Row],[_202320]]-Table20[[#This Row],[_201920]])/Table20[[#This Row],[_201920]]*1,"")</f>
        <v>-0.21052631578947367</v>
      </c>
    </row>
    <row r="1216" spans="1:8" ht="28.5">
      <c r="A1216" s="132">
        <v>167376</v>
      </c>
      <c r="B1216" s="134" t="s">
        <v>1148</v>
      </c>
      <c r="C1216" s="134">
        <v>167</v>
      </c>
      <c r="D1216" s="134">
        <v>208</v>
      </c>
      <c r="E1216" s="134">
        <v>214</v>
      </c>
      <c r="F1216" s="134">
        <v>183</v>
      </c>
      <c r="G1216" s="135">
        <v>167</v>
      </c>
      <c r="H1216" s="171">
        <f>IFERROR((Table20[[#This Row],[_202320]]-Table20[[#This Row],[_201920]])/Table20[[#This Row],[_201920]]*1,"")</f>
        <v>0</v>
      </c>
    </row>
    <row r="1217" spans="1:8" ht="28.5">
      <c r="A1217" s="132">
        <v>167376</v>
      </c>
      <c r="B1217" s="134" t="s">
        <v>1149</v>
      </c>
      <c r="C1217" s="134">
        <v>460</v>
      </c>
      <c r="D1217" s="134">
        <v>520</v>
      </c>
      <c r="E1217" s="134">
        <v>587</v>
      </c>
      <c r="F1217" s="134">
        <v>552</v>
      </c>
      <c r="G1217" s="135">
        <v>462</v>
      </c>
      <c r="H1217" s="171">
        <f>IFERROR((Table20[[#This Row],[_202320]]-Table20[[#This Row],[_201920]])/Table20[[#This Row],[_201920]]*1,"")</f>
        <v>4.3478260869565218E-3</v>
      </c>
    </row>
    <row r="1218" spans="1:8" ht="28.5">
      <c r="A1218" s="132">
        <v>167376</v>
      </c>
      <c r="B1218" s="134" t="s">
        <v>1150</v>
      </c>
      <c r="C1218" s="134">
        <v>646</v>
      </c>
      <c r="D1218" s="134">
        <v>748</v>
      </c>
      <c r="E1218" s="134">
        <v>822</v>
      </c>
      <c r="F1218" s="134">
        <v>762</v>
      </c>
      <c r="G1218" s="135">
        <v>644</v>
      </c>
      <c r="H1218" s="171">
        <f>IFERROR((Table20[[#This Row],[_202320]]-Table20[[#This Row],[_201920]])/Table20[[#This Row],[_201920]]*1,"")</f>
        <v>-3.0959752321981426E-3</v>
      </c>
    </row>
    <row r="1219" spans="1:8">
      <c r="A1219" s="132">
        <v>167376</v>
      </c>
      <c r="B1219" s="134" t="s">
        <v>1151</v>
      </c>
      <c r="C1219" s="134">
        <v>22</v>
      </c>
      <c r="D1219" s="134">
        <v>14</v>
      </c>
      <c r="E1219" s="134">
        <v>15</v>
      </c>
      <c r="F1219" s="134">
        <v>15</v>
      </c>
      <c r="G1219" s="135">
        <v>16</v>
      </c>
      <c r="H1219" s="171">
        <f>IFERROR((Table20[[#This Row],[_202320]]-Table20[[#This Row],[_201920]])/Table20[[#This Row],[_201920]]*1,"")</f>
        <v>-0.27272727272727271</v>
      </c>
    </row>
    <row r="1220" spans="1:8" ht="28.5">
      <c r="A1220" s="132">
        <v>167376</v>
      </c>
      <c r="B1220" s="134" t="s">
        <v>1152</v>
      </c>
      <c r="C1220" s="134">
        <v>23</v>
      </c>
      <c r="D1220" s="134">
        <v>26</v>
      </c>
      <c r="E1220" s="134">
        <v>24</v>
      </c>
      <c r="F1220" s="134">
        <v>23</v>
      </c>
      <c r="G1220" s="135">
        <v>24</v>
      </c>
      <c r="H1220" s="171">
        <f>IFERROR((Table20[[#This Row],[_202320]]-Table20[[#This Row],[_201920]])/Table20[[#This Row],[_201920]]*1,"")</f>
        <v>4.3478260869565216E-2</v>
      </c>
    </row>
    <row r="1221" spans="1:8" ht="28.5">
      <c r="A1221" s="132">
        <v>167376</v>
      </c>
      <c r="B1221" s="134" t="s">
        <v>1153</v>
      </c>
      <c r="C1221" s="134">
        <v>2</v>
      </c>
      <c r="D1221" s="134">
        <v>2</v>
      </c>
      <c r="E1221" s="134">
        <v>2</v>
      </c>
      <c r="F1221" s="134">
        <v>3</v>
      </c>
      <c r="G1221" s="135">
        <v>2</v>
      </c>
      <c r="H1221" s="171">
        <f>IFERROR((Table20[[#This Row],[_202320]]-Table20[[#This Row],[_201920]])/Table20[[#This Row],[_201920]]*1,"")</f>
        <v>0</v>
      </c>
    </row>
    <row r="1222" spans="1:8" ht="28.5">
      <c r="A1222" s="132">
        <v>167376</v>
      </c>
      <c r="B1222" s="134" t="s">
        <v>1154</v>
      </c>
      <c r="C1222" s="134">
        <v>20</v>
      </c>
      <c r="D1222" s="134">
        <v>24</v>
      </c>
      <c r="E1222" s="134">
        <v>22</v>
      </c>
      <c r="F1222" s="134">
        <v>20</v>
      </c>
      <c r="G1222" s="135">
        <v>22</v>
      </c>
      <c r="H1222" s="171">
        <f>IFERROR((Table20[[#This Row],[_202320]]-Table20[[#This Row],[_201920]])/Table20[[#This Row],[_201920]]*1,"")</f>
        <v>0.1</v>
      </c>
    </row>
    <row r="1223" spans="1:8" ht="28.5">
      <c r="A1223" s="132">
        <v>167376</v>
      </c>
      <c r="B1223" s="134" t="s">
        <v>1155</v>
      </c>
      <c r="C1223" s="134">
        <v>56</v>
      </c>
      <c r="D1223" s="134">
        <v>60</v>
      </c>
      <c r="E1223" s="134">
        <v>61</v>
      </c>
      <c r="F1223" s="134">
        <v>62</v>
      </c>
      <c r="G1223" s="135">
        <v>60</v>
      </c>
      <c r="H1223" s="171">
        <f>IFERROR((Table20[[#This Row],[_202320]]-Table20[[#This Row],[_201920]])/Table20[[#This Row],[_201920]]*1,"")</f>
        <v>7.1428571428571425E-2</v>
      </c>
    </row>
    <row r="1224" spans="1:8">
      <c r="A1224" s="132">
        <v>168883</v>
      </c>
      <c r="B1224" s="134" t="s">
        <v>1161</v>
      </c>
      <c r="C1224" s="134">
        <v>376</v>
      </c>
      <c r="D1224" s="134">
        <v>209</v>
      </c>
      <c r="E1224" s="134">
        <v>164</v>
      </c>
      <c r="F1224" s="134">
        <v>196</v>
      </c>
      <c r="G1224" s="135">
        <v>249</v>
      </c>
      <c r="H1224" s="171">
        <f>IFERROR((Table20[[#This Row],[_202320]]-Table20[[#This Row],[_201920]])/Table20[[#This Row],[_201920]]*1,"")</f>
        <v>-0.33776595744680848</v>
      </c>
    </row>
    <row r="1225" spans="1:8">
      <c r="A1225" s="132">
        <v>168883</v>
      </c>
      <c r="B1225" s="134" t="s">
        <v>1131</v>
      </c>
      <c r="C1225" s="134">
        <v>2</v>
      </c>
      <c r="D1225" s="134">
        <v>0</v>
      </c>
      <c r="E1225" s="134">
        <v>0</v>
      </c>
      <c r="F1225" s="134">
        <v>2</v>
      </c>
      <c r="G1225" s="135">
        <v>0</v>
      </c>
      <c r="H1225" s="171">
        <f>IFERROR((Table20[[#This Row],[_202320]]-Table20[[#This Row],[_201920]])/Table20[[#This Row],[_201920]]*1,"")</f>
        <v>-1</v>
      </c>
    </row>
    <row r="1226" spans="1:8">
      <c r="A1226" s="132">
        <v>168883</v>
      </c>
      <c r="B1226" s="134" t="s">
        <v>1132</v>
      </c>
      <c r="C1226" s="134">
        <v>374</v>
      </c>
      <c r="D1226" s="134">
        <v>209</v>
      </c>
      <c r="E1226" s="134">
        <v>164</v>
      </c>
      <c r="F1226" s="134">
        <v>194</v>
      </c>
      <c r="G1226" s="135">
        <v>249</v>
      </c>
      <c r="H1226" s="171">
        <f>IFERROR((Table20[[#This Row],[_202320]]-Table20[[#This Row],[_201920]])/Table20[[#This Row],[_201920]]*1,"")</f>
        <v>-0.33422459893048129</v>
      </c>
    </row>
    <row r="1227" spans="1:8" ht="28.5">
      <c r="A1227" s="132">
        <v>168883</v>
      </c>
      <c r="B1227" s="134" t="s">
        <v>1133</v>
      </c>
      <c r="C1227" s="134">
        <v>15</v>
      </c>
      <c r="D1227" s="134">
        <v>4</v>
      </c>
      <c r="E1227" s="134">
        <v>6</v>
      </c>
      <c r="F1227" s="134">
        <v>11</v>
      </c>
      <c r="G1227" s="135">
        <v>7</v>
      </c>
      <c r="H1227" s="171">
        <f>IFERROR((Table20[[#This Row],[_202320]]-Table20[[#This Row],[_201920]])/Table20[[#This Row],[_201920]]*1,"")</f>
        <v>-0.53333333333333333</v>
      </c>
    </row>
    <row r="1228" spans="1:8" ht="28.5">
      <c r="A1228" s="132">
        <v>168883</v>
      </c>
      <c r="B1228" s="134" t="s">
        <v>1162</v>
      </c>
      <c r="C1228" s="134">
        <v>34</v>
      </c>
      <c r="D1228" s="134">
        <v>14</v>
      </c>
      <c r="E1228" s="134">
        <v>23</v>
      </c>
      <c r="F1228" s="134">
        <v>19</v>
      </c>
      <c r="G1228" s="135">
        <v>32</v>
      </c>
      <c r="H1228" s="171">
        <f>IFERROR((Table20[[#This Row],[_202320]]-Table20[[#This Row],[_201920]])/Table20[[#This Row],[_201920]]*1,"")</f>
        <v>-5.8823529411764705E-2</v>
      </c>
    </row>
    <row r="1229" spans="1:8" ht="28.5">
      <c r="A1229" s="132">
        <v>168883</v>
      </c>
      <c r="B1229" s="134" t="s">
        <v>1163</v>
      </c>
      <c r="C1229" s="134" t="s">
        <v>129</v>
      </c>
      <c r="D1229" s="134" t="s">
        <v>129</v>
      </c>
      <c r="E1229" s="134" t="s">
        <v>129</v>
      </c>
      <c r="F1229" s="134" t="s">
        <v>129</v>
      </c>
      <c r="G1229" s="135" t="s">
        <v>129</v>
      </c>
      <c r="H1229" s="171" t="str">
        <f>IFERROR((Table20[[#This Row],[_202320]]-Table20[[#This Row],[_201920]])/Table20[[#This Row],[_201920]]*1,"")</f>
        <v/>
      </c>
    </row>
    <row r="1230" spans="1:8">
      <c r="A1230" s="132">
        <v>168883</v>
      </c>
      <c r="B1230" s="134" t="s">
        <v>1136</v>
      </c>
      <c r="C1230" s="134">
        <v>49</v>
      </c>
      <c r="D1230" s="134">
        <v>18</v>
      </c>
      <c r="E1230" s="134">
        <v>29</v>
      </c>
      <c r="F1230" s="134">
        <v>30</v>
      </c>
      <c r="G1230" s="135">
        <v>39</v>
      </c>
      <c r="H1230" s="171">
        <f>IFERROR((Table20[[#This Row],[_202320]]-Table20[[#This Row],[_201920]])/Table20[[#This Row],[_201920]]*1,"")</f>
        <v>-0.20408163265306123</v>
      </c>
    </row>
    <row r="1231" spans="1:8">
      <c r="A1231" s="132">
        <v>168883</v>
      </c>
      <c r="B1231" s="134" t="s">
        <v>1137</v>
      </c>
      <c r="C1231" s="134">
        <v>13</v>
      </c>
      <c r="D1231" s="134">
        <v>9</v>
      </c>
      <c r="E1231" s="134">
        <v>18</v>
      </c>
      <c r="F1231" s="134">
        <v>15</v>
      </c>
      <c r="G1231" s="135">
        <v>16</v>
      </c>
      <c r="H1231" s="171">
        <f>IFERROR((Table20[[#This Row],[_202320]]-Table20[[#This Row],[_201920]])/Table20[[#This Row],[_201920]]*1,"")</f>
        <v>0.23076923076923078</v>
      </c>
    </row>
    <row r="1232" spans="1:8" ht="28.5">
      <c r="A1232" s="132">
        <v>168883</v>
      </c>
      <c r="B1232" s="134" t="s">
        <v>1138</v>
      </c>
      <c r="C1232" s="134">
        <v>13</v>
      </c>
      <c r="D1232" s="134">
        <v>6</v>
      </c>
      <c r="E1232" s="134">
        <v>7</v>
      </c>
      <c r="F1232" s="134">
        <v>9</v>
      </c>
      <c r="G1232" s="135">
        <v>9</v>
      </c>
      <c r="H1232" s="171">
        <f>IFERROR((Table20[[#This Row],[_202320]]-Table20[[#This Row],[_201920]])/Table20[[#This Row],[_201920]]*1,"")</f>
        <v>-0.30769230769230771</v>
      </c>
    </row>
    <row r="1233" spans="1:8" ht="28.5">
      <c r="A1233" s="132">
        <v>168883</v>
      </c>
      <c r="B1233" s="134" t="s">
        <v>1164</v>
      </c>
      <c r="C1233" s="134">
        <v>57</v>
      </c>
      <c r="D1233" s="134">
        <v>22</v>
      </c>
      <c r="E1233" s="134">
        <v>26</v>
      </c>
      <c r="F1233" s="134">
        <v>26</v>
      </c>
      <c r="G1233" s="135">
        <v>39</v>
      </c>
      <c r="H1233" s="171">
        <f>IFERROR((Table20[[#This Row],[_202320]]-Table20[[#This Row],[_201920]])/Table20[[#This Row],[_201920]]*1,"")</f>
        <v>-0.31578947368421051</v>
      </c>
    </row>
    <row r="1234" spans="1:8" ht="28.5">
      <c r="A1234" s="132">
        <v>168883</v>
      </c>
      <c r="B1234" s="134" t="s">
        <v>1165</v>
      </c>
      <c r="C1234" s="134" t="s">
        <v>129</v>
      </c>
      <c r="D1234" s="134" t="s">
        <v>129</v>
      </c>
      <c r="E1234" s="134" t="s">
        <v>129</v>
      </c>
      <c r="F1234" s="134" t="s">
        <v>129</v>
      </c>
      <c r="G1234" s="135" t="s">
        <v>129</v>
      </c>
      <c r="H1234" s="171" t="str">
        <f>IFERROR((Table20[[#This Row],[_202320]]-Table20[[#This Row],[_201920]])/Table20[[#This Row],[_201920]]*1,"")</f>
        <v/>
      </c>
    </row>
    <row r="1235" spans="1:8">
      <c r="A1235" s="132">
        <v>168883</v>
      </c>
      <c r="B1235" s="134" t="s">
        <v>1141</v>
      </c>
      <c r="C1235" s="134">
        <v>70</v>
      </c>
      <c r="D1235" s="134">
        <v>28</v>
      </c>
      <c r="E1235" s="134">
        <v>33</v>
      </c>
      <c r="F1235" s="134">
        <v>35</v>
      </c>
      <c r="G1235" s="135">
        <v>48</v>
      </c>
      <c r="H1235" s="171">
        <f>IFERROR((Table20[[#This Row],[_202320]]-Table20[[#This Row],[_201920]])/Table20[[#This Row],[_201920]]*1,"")</f>
        <v>-0.31428571428571428</v>
      </c>
    </row>
    <row r="1236" spans="1:8">
      <c r="A1236" s="132">
        <v>168883</v>
      </c>
      <c r="B1236" s="134" t="s">
        <v>1142</v>
      </c>
      <c r="C1236" s="134">
        <v>19</v>
      </c>
      <c r="D1236" s="134">
        <v>13</v>
      </c>
      <c r="E1236" s="134">
        <v>20</v>
      </c>
      <c r="F1236" s="134">
        <v>18</v>
      </c>
      <c r="G1236" s="135">
        <v>19</v>
      </c>
      <c r="H1236" s="171">
        <f>IFERROR((Table20[[#This Row],[_202320]]-Table20[[#This Row],[_201920]])/Table20[[#This Row],[_201920]]*1,"")</f>
        <v>0</v>
      </c>
    </row>
    <row r="1237" spans="1:8" ht="28.5">
      <c r="A1237" s="132">
        <v>168883</v>
      </c>
      <c r="B1237" s="134" t="s">
        <v>1143</v>
      </c>
      <c r="C1237" s="134">
        <v>14</v>
      </c>
      <c r="D1237" s="134">
        <v>8</v>
      </c>
      <c r="E1237" s="134">
        <v>7</v>
      </c>
      <c r="F1237" s="134">
        <v>9</v>
      </c>
      <c r="G1237" s="135">
        <v>9</v>
      </c>
      <c r="H1237" s="171">
        <f>IFERROR((Table20[[#This Row],[_202320]]-Table20[[#This Row],[_201920]])/Table20[[#This Row],[_201920]]*1,"")</f>
        <v>-0.35714285714285715</v>
      </c>
    </row>
    <row r="1238" spans="1:8" ht="28.5">
      <c r="A1238" s="132">
        <v>168883</v>
      </c>
      <c r="B1238" s="134" t="s">
        <v>1166</v>
      </c>
      <c r="C1238" s="134">
        <v>61</v>
      </c>
      <c r="D1238" s="134">
        <v>27</v>
      </c>
      <c r="E1238" s="134">
        <v>28</v>
      </c>
      <c r="F1238" s="134">
        <v>26</v>
      </c>
      <c r="G1238" s="135">
        <v>41</v>
      </c>
      <c r="H1238" s="171">
        <f>IFERROR((Table20[[#This Row],[_202320]]-Table20[[#This Row],[_201920]])/Table20[[#This Row],[_201920]]*1,"")</f>
        <v>-0.32786885245901637</v>
      </c>
    </row>
    <row r="1239" spans="1:8" ht="28.5">
      <c r="A1239" s="132">
        <v>168883</v>
      </c>
      <c r="B1239" s="134" t="s">
        <v>1167</v>
      </c>
      <c r="C1239" s="134" t="s">
        <v>129</v>
      </c>
      <c r="D1239" s="134" t="s">
        <v>129</v>
      </c>
      <c r="E1239" s="134" t="s">
        <v>129</v>
      </c>
      <c r="F1239" s="134" t="s">
        <v>129</v>
      </c>
      <c r="G1239" s="135" t="s">
        <v>129</v>
      </c>
      <c r="H1239" s="171" t="str">
        <f>IFERROR((Table20[[#This Row],[_202320]]-Table20[[#This Row],[_201920]])/Table20[[#This Row],[_201920]]*1,"")</f>
        <v/>
      </c>
    </row>
    <row r="1240" spans="1:8">
      <c r="A1240" s="132">
        <v>168883</v>
      </c>
      <c r="B1240" s="134" t="s">
        <v>1146</v>
      </c>
      <c r="C1240" s="134">
        <v>75</v>
      </c>
      <c r="D1240" s="134">
        <v>35</v>
      </c>
      <c r="E1240" s="134">
        <v>35</v>
      </c>
      <c r="F1240" s="134">
        <v>35</v>
      </c>
      <c r="G1240" s="135">
        <v>50</v>
      </c>
      <c r="H1240" s="171">
        <f>IFERROR((Table20[[#This Row],[_202320]]-Table20[[#This Row],[_201920]])/Table20[[#This Row],[_201920]]*1,"")</f>
        <v>-0.33333333333333331</v>
      </c>
    </row>
    <row r="1241" spans="1:8" ht="28.5">
      <c r="A1241" s="132">
        <v>168883</v>
      </c>
      <c r="B1241" s="134" t="s">
        <v>1147</v>
      </c>
      <c r="C1241" s="134">
        <v>6</v>
      </c>
      <c r="D1241" s="134">
        <v>2</v>
      </c>
      <c r="E1241" s="134">
        <v>2</v>
      </c>
      <c r="F1241" s="134">
        <v>4</v>
      </c>
      <c r="G1241" s="135">
        <v>1</v>
      </c>
      <c r="H1241" s="171">
        <f>IFERROR((Table20[[#This Row],[_202320]]-Table20[[#This Row],[_201920]])/Table20[[#This Row],[_201920]]*1,"")</f>
        <v>-0.83333333333333337</v>
      </c>
    </row>
    <row r="1242" spans="1:8" ht="28.5">
      <c r="A1242" s="132">
        <v>168883</v>
      </c>
      <c r="B1242" s="134" t="s">
        <v>1148</v>
      </c>
      <c r="C1242" s="134">
        <v>92</v>
      </c>
      <c r="D1242" s="134">
        <v>43</v>
      </c>
      <c r="E1242" s="134">
        <v>43</v>
      </c>
      <c r="F1242" s="134">
        <v>41</v>
      </c>
      <c r="G1242" s="135">
        <v>100</v>
      </c>
      <c r="H1242" s="171">
        <f>IFERROR((Table20[[#This Row],[_202320]]-Table20[[#This Row],[_201920]])/Table20[[#This Row],[_201920]]*1,"")</f>
        <v>8.6956521739130432E-2</v>
      </c>
    </row>
    <row r="1243" spans="1:8" ht="28.5">
      <c r="A1243" s="132">
        <v>168883</v>
      </c>
      <c r="B1243" s="134" t="s">
        <v>1149</v>
      </c>
      <c r="C1243" s="134">
        <v>201</v>
      </c>
      <c r="D1243" s="134">
        <v>129</v>
      </c>
      <c r="E1243" s="134">
        <v>84</v>
      </c>
      <c r="F1243" s="134">
        <v>114</v>
      </c>
      <c r="G1243" s="135">
        <v>98</v>
      </c>
      <c r="H1243" s="171">
        <f>IFERROR((Table20[[#This Row],[_202320]]-Table20[[#This Row],[_201920]])/Table20[[#This Row],[_201920]]*1,"")</f>
        <v>-0.51243781094527363</v>
      </c>
    </row>
    <row r="1244" spans="1:8" ht="28.5">
      <c r="A1244" s="132">
        <v>168883</v>
      </c>
      <c r="B1244" s="134" t="s">
        <v>1150</v>
      </c>
      <c r="C1244" s="134">
        <v>299</v>
      </c>
      <c r="D1244" s="134">
        <v>174</v>
      </c>
      <c r="E1244" s="134">
        <v>129</v>
      </c>
      <c r="F1244" s="134">
        <v>159</v>
      </c>
      <c r="G1244" s="135">
        <v>199</v>
      </c>
      <c r="H1244" s="171">
        <f>IFERROR((Table20[[#This Row],[_202320]]-Table20[[#This Row],[_201920]])/Table20[[#This Row],[_201920]]*1,"")</f>
        <v>-0.33444816053511706</v>
      </c>
    </row>
    <row r="1245" spans="1:8">
      <c r="A1245" s="132">
        <v>168883</v>
      </c>
      <c r="B1245" s="134" t="s">
        <v>1151</v>
      </c>
      <c r="C1245" s="134">
        <v>20</v>
      </c>
      <c r="D1245" s="134">
        <v>17</v>
      </c>
      <c r="E1245" s="134">
        <v>21</v>
      </c>
      <c r="F1245" s="134">
        <v>18</v>
      </c>
      <c r="G1245" s="135">
        <v>20</v>
      </c>
      <c r="H1245" s="171">
        <f>IFERROR((Table20[[#This Row],[_202320]]-Table20[[#This Row],[_201920]])/Table20[[#This Row],[_201920]]*1,"")</f>
        <v>0</v>
      </c>
    </row>
    <row r="1246" spans="1:8" ht="28.5">
      <c r="A1246" s="132">
        <v>168883</v>
      </c>
      <c r="B1246" s="134" t="s">
        <v>1152</v>
      </c>
      <c r="C1246" s="134">
        <v>26</v>
      </c>
      <c r="D1246" s="134">
        <v>22</v>
      </c>
      <c r="E1246" s="134">
        <v>27</v>
      </c>
      <c r="F1246" s="134">
        <v>23</v>
      </c>
      <c r="G1246" s="135">
        <v>41</v>
      </c>
      <c r="H1246" s="171">
        <f>IFERROR((Table20[[#This Row],[_202320]]-Table20[[#This Row],[_201920]])/Table20[[#This Row],[_201920]]*1,"")</f>
        <v>0.57692307692307687</v>
      </c>
    </row>
    <row r="1247" spans="1:8" ht="28.5">
      <c r="A1247" s="132">
        <v>168883</v>
      </c>
      <c r="B1247" s="134" t="s">
        <v>1153</v>
      </c>
      <c r="C1247" s="134">
        <v>2</v>
      </c>
      <c r="D1247" s="134">
        <v>1</v>
      </c>
      <c r="E1247" s="134">
        <v>1</v>
      </c>
      <c r="F1247" s="134">
        <v>2</v>
      </c>
      <c r="G1247" s="135">
        <v>0</v>
      </c>
      <c r="H1247" s="171">
        <f>IFERROR((Table20[[#This Row],[_202320]]-Table20[[#This Row],[_201920]])/Table20[[#This Row],[_201920]]*1,"")</f>
        <v>-1</v>
      </c>
    </row>
    <row r="1248" spans="1:8" ht="28.5">
      <c r="A1248" s="132">
        <v>168883</v>
      </c>
      <c r="B1248" s="134" t="s">
        <v>1154</v>
      </c>
      <c r="C1248" s="134">
        <v>25</v>
      </c>
      <c r="D1248" s="134">
        <v>21</v>
      </c>
      <c r="E1248" s="134">
        <v>26</v>
      </c>
      <c r="F1248" s="134">
        <v>21</v>
      </c>
      <c r="G1248" s="135">
        <v>40</v>
      </c>
      <c r="H1248" s="171">
        <f>IFERROR((Table20[[#This Row],[_202320]]-Table20[[#This Row],[_201920]])/Table20[[#This Row],[_201920]]*1,"")</f>
        <v>0.6</v>
      </c>
    </row>
    <row r="1249" spans="1:8" ht="28.5">
      <c r="A1249" s="132">
        <v>168883</v>
      </c>
      <c r="B1249" s="134" t="s">
        <v>1155</v>
      </c>
      <c r="C1249" s="134">
        <v>54</v>
      </c>
      <c r="D1249" s="134">
        <v>62</v>
      </c>
      <c r="E1249" s="134">
        <v>51</v>
      </c>
      <c r="F1249" s="134">
        <v>59</v>
      </c>
      <c r="G1249" s="135">
        <v>39</v>
      </c>
      <c r="H1249" s="171">
        <f>IFERROR((Table20[[#This Row],[_202320]]-Table20[[#This Row],[_201920]])/Table20[[#This Row],[_201920]]*1,"")</f>
        <v>-0.27777777777777779</v>
      </c>
    </row>
    <row r="1250" spans="1:8">
      <c r="A1250" s="132">
        <v>169275</v>
      </c>
      <c r="B1250" s="134" t="s">
        <v>1161</v>
      </c>
      <c r="C1250" s="134">
        <v>1499</v>
      </c>
      <c r="D1250" s="134">
        <v>1598</v>
      </c>
      <c r="E1250" s="134">
        <v>1718</v>
      </c>
      <c r="F1250" s="134">
        <v>1035</v>
      </c>
      <c r="G1250" s="135">
        <v>1296</v>
      </c>
      <c r="H1250" s="171">
        <f>IFERROR((Table20[[#This Row],[_202320]]-Table20[[#This Row],[_201920]])/Table20[[#This Row],[_201920]]*1,"")</f>
        <v>-0.13542361574382922</v>
      </c>
    </row>
    <row r="1251" spans="1:8">
      <c r="A1251" s="132">
        <v>169275</v>
      </c>
      <c r="B1251" s="134" t="s">
        <v>1131</v>
      </c>
      <c r="C1251" s="134">
        <v>0</v>
      </c>
      <c r="D1251" s="134">
        <v>0</v>
      </c>
      <c r="E1251" s="134">
        <v>2</v>
      </c>
      <c r="F1251" s="134">
        <v>2</v>
      </c>
      <c r="G1251" s="135">
        <v>0</v>
      </c>
      <c r="H1251" s="171" t="str">
        <f>IFERROR((Table20[[#This Row],[_202320]]-Table20[[#This Row],[_201920]])/Table20[[#This Row],[_201920]]*1,"")</f>
        <v/>
      </c>
    </row>
    <row r="1252" spans="1:8">
      <c r="A1252" s="132">
        <v>169275</v>
      </c>
      <c r="B1252" s="134" t="s">
        <v>1132</v>
      </c>
      <c r="C1252" s="134">
        <v>1499</v>
      </c>
      <c r="D1252" s="134">
        <v>1598</v>
      </c>
      <c r="E1252" s="134">
        <v>1716</v>
      </c>
      <c r="F1252" s="134">
        <v>1033</v>
      </c>
      <c r="G1252" s="135">
        <v>1296</v>
      </c>
      <c r="H1252" s="171">
        <f>IFERROR((Table20[[#This Row],[_202320]]-Table20[[#This Row],[_201920]])/Table20[[#This Row],[_201920]]*1,"")</f>
        <v>-0.13542361574382922</v>
      </c>
    </row>
    <row r="1253" spans="1:8" ht="28.5">
      <c r="A1253" s="132">
        <v>169275</v>
      </c>
      <c r="B1253" s="134" t="s">
        <v>1133</v>
      </c>
      <c r="C1253" s="134">
        <v>13</v>
      </c>
      <c r="D1253" s="134">
        <v>23</v>
      </c>
      <c r="E1253" s="134">
        <v>16</v>
      </c>
      <c r="F1253" s="134">
        <v>4</v>
      </c>
      <c r="G1253" s="135">
        <v>16</v>
      </c>
      <c r="H1253" s="171">
        <f>IFERROR((Table20[[#This Row],[_202320]]-Table20[[#This Row],[_201920]])/Table20[[#This Row],[_201920]]*1,"")</f>
        <v>0.23076923076923078</v>
      </c>
    </row>
    <row r="1254" spans="1:8" ht="28.5">
      <c r="A1254" s="132">
        <v>169275</v>
      </c>
      <c r="B1254" s="134" t="s">
        <v>1162</v>
      </c>
      <c r="C1254" s="134">
        <v>129</v>
      </c>
      <c r="D1254" s="134">
        <v>107</v>
      </c>
      <c r="E1254" s="134">
        <v>136</v>
      </c>
      <c r="F1254" s="134">
        <v>39</v>
      </c>
      <c r="G1254" s="135">
        <v>95</v>
      </c>
      <c r="H1254" s="171">
        <f>IFERROR((Table20[[#This Row],[_202320]]-Table20[[#This Row],[_201920]])/Table20[[#This Row],[_201920]]*1,"")</f>
        <v>-0.26356589147286824</v>
      </c>
    </row>
    <row r="1255" spans="1:8" ht="28.5">
      <c r="A1255" s="132">
        <v>169275</v>
      </c>
      <c r="B1255" s="134" t="s">
        <v>1163</v>
      </c>
      <c r="C1255" s="134" t="s">
        <v>129</v>
      </c>
      <c r="D1255" s="134" t="s">
        <v>129</v>
      </c>
      <c r="E1255" s="134" t="s">
        <v>129</v>
      </c>
      <c r="F1255" s="134" t="s">
        <v>129</v>
      </c>
      <c r="G1255" s="135" t="s">
        <v>129</v>
      </c>
      <c r="H1255" s="171" t="str">
        <f>IFERROR((Table20[[#This Row],[_202320]]-Table20[[#This Row],[_201920]])/Table20[[#This Row],[_201920]]*1,"")</f>
        <v/>
      </c>
    </row>
    <row r="1256" spans="1:8">
      <c r="A1256" s="132">
        <v>169275</v>
      </c>
      <c r="B1256" s="134" t="s">
        <v>1136</v>
      </c>
      <c r="C1256" s="134">
        <v>142</v>
      </c>
      <c r="D1256" s="134">
        <v>130</v>
      </c>
      <c r="E1256" s="134">
        <v>152</v>
      </c>
      <c r="F1256" s="134">
        <v>43</v>
      </c>
      <c r="G1256" s="135">
        <v>111</v>
      </c>
      <c r="H1256" s="171">
        <f>IFERROR((Table20[[#This Row],[_202320]]-Table20[[#This Row],[_201920]])/Table20[[#This Row],[_201920]]*1,"")</f>
        <v>-0.21830985915492956</v>
      </c>
    </row>
    <row r="1257" spans="1:8">
      <c r="A1257" s="132">
        <v>169275</v>
      </c>
      <c r="B1257" s="134" t="s">
        <v>1137</v>
      </c>
      <c r="C1257" s="134">
        <v>9</v>
      </c>
      <c r="D1257" s="134">
        <v>8</v>
      </c>
      <c r="E1257" s="134">
        <v>9</v>
      </c>
      <c r="F1257" s="134">
        <v>4</v>
      </c>
      <c r="G1257" s="135">
        <v>9</v>
      </c>
      <c r="H1257" s="171">
        <f>IFERROR((Table20[[#This Row],[_202320]]-Table20[[#This Row],[_201920]])/Table20[[#This Row],[_201920]]*1,"")</f>
        <v>0</v>
      </c>
    </row>
    <row r="1258" spans="1:8" ht="28.5">
      <c r="A1258" s="132">
        <v>169275</v>
      </c>
      <c r="B1258" s="134" t="s">
        <v>1138</v>
      </c>
      <c r="C1258" s="134">
        <v>12</v>
      </c>
      <c r="D1258" s="134">
        <v>35</v>
      </c>
      <c r="E1258" s="134">
        <v>16</v>
      </c>
      <c r="F1258" s="134">
        <v>4</v>
      </c>
      <c r="G1258" s="135">
        <v>18</v>
      </c>
      <c r="H1258" s="171">
        <f>IFERROR((Table20[[#This Row],[_202320]]-Table20[[#This Row],[_201920]])/Table20[[#This Row],[_201920]]*1,"")</f>
        <v>0.5</v>
      </c>
    </row>
    <row r="1259" spans="1:8" ht="28.5">
      <c r="A1259" s="132">
        <v>169275</v>
      </c>
      <c r="B1259" s="134" t="s">
        <v>1164</v>
      </c>
      <c r="C1259" s="134">
        <v>214</v>
      </c>
      <c r="D1259" s="134">
        <v>163</v>
      </c>
      <c r="E1259" s="134">
        <v>203</v>
      </c>
      <c r="F1259" s="134">
        <v>78</v>
      </c>
      <c r="G1259" s="135">
        <v>143</v>
      </c>
      <c r="H1259" s="171">
        <f>IFERROR((Table20[[#This Row],[_202320]]-Table20[[#This Row],[_201920]])/Table20[[#This Row],[_201920]]*1,"")</f>
        <v>-0.33177570093457942</v>
      </c>
    </row>
    <row r="1260" spans="1:8" ht="28.5">
      <c r="A1260" s="132">
        <v>169275</v>
      </c>
      <c r="B1260" s="134" t="s">
        <v>1165</v>
      </c>
      <c r="C1260" s="134" t="s">
        <v>129</v>
      </c>
      <c r="D1260" s="134" t="s">
        <v>129</v>
      </c>
      <c r="E1260" s="134" t="s">
        <v>129</v>
      </c>
      <c r="F1260" s="134" t="s">
        <v>129</v>
      </c>
      <c r="G1260" s="135" t="s">
        <v>129</v>
      </c>
      <c r="H1260" s="171" t="str">
        <f>IFERROR((Table20[[#This Row],[_202320]]-Table20[[#This Row],[_201920]])/Table20[[#This Row],[_201920]]*1,"")</f>
        <v/>
      </c>
    </row>
    <row r="1261" spans="1:8">
      <c r="A1261" s="132">
        <v>169275</v>
      </c>
      <c r="B1261" s="134" t="s">
        <v>1141</v>
      </c>
      <c r="C1261" s="134">
        <v>226</v>
      </c>
      <c r="D1261" s="134">
        <v>198</v>
      </c>
      <c r="E1261" s="134">
        <v>219</v>
      </c>
      <c r="F1261" s="134">
        <v>82</v>
      </c>
      <c r="G1261" s="135">
        <v>161</v>
      </c>
      <c r="H1261" s="171">
        <f>IFERROR((Table20[[#This Row],[_202320]]-Table20[[#This Row],[_201920]])/Table20[[#This Row],[_201920]]*1,"")</f>
        <v>-0.28761061946902655</v>
      </c>
    </row>
    <row r="1262" spans="1:8">
      <c r="A1262" s="132">
        <v>169275</v>
      </c>
      <c r="B1262" s="134" t="s">
        <v>1142</v>
      </c>
      <c r="C1262" s="134">
        <v>15</v>
      </c>
      <c r="D1262" s="134">
        <v>12</v>
      </c>
      <c r="E1262" s="134">
        <v>13</v>
      </c>
      <c r="F1262" s="134">
        <v>8</v>
      </c>
      <c r="G1262" s="135">
        <v>12</v>
      </c>
      <c r="H1262" s="171">
        <f>IFERROR((Table20[[#This Row],[_202320]]-Table20[[#This Row],[_201920]])/Table20[[#This Row],[_201920]]*1,"")</f>
        <v>-0.2</v>
      </c>
    </row>
    <row r="1263" spans="1:8" ht="28.5">
      <c r="A1263" s="132">
        <v>169275</v>
      </c>
      <c r="B1263" s="134" t="s">
        <v>1143</v>
      </c>
      <c r="C1263" s="134">
        <v>14</v>
      </c>
      <c r="D1263" s="134">
        <v>36</v>
      </c>
      <c r="E1263" s="134">
        <v>16</v>
      </c>
      <c r="F1263" s="134">
        <v>4</v>
      </c>
      <c r="G1263" s="135">
        <v>17</v>
      </c>
      <c r="H1263" s="171">
        <f>IFERROR((Table20[[#This Row],[_202320]]-Table20[[#This Row],[_201920]])/Table20[[#This Row],[_201920]]*1,"")</f>
        <v>0.21428571428571427</v>
      </c>
    </row>
    <row r="1264" spans="1:8" ht="28.5">
      <c r="A1264" s="132">
        <v>169275</v>
      </c>
      <c r="B1264" s="134" t="s">
        <v>1166</v>
      </c>
      <c r="C1264" s="134">
        <v>243</v>
      </c>
      <c r="D1264" s="134">
        <v>198</v>
      </c>
      <c r="E1264" s="134">
        <v>226</v>
      </c>
      <c r="F1264" s="134">
        <v>100</v>
      </c>
      <c r="G1264" s="135">
        <v>164</v>
      </c>
      <c r="H1264" s="171">
        <f>IFERROR((Table20[[#This Row],[_202320]]-Table20[[#This Row],[_201920]])/Table20[[#This Row],[_201920]]*1,"")</f>
        <v>-0.32510288065843623</v>
      </c>
    </row>
    <row r="1265" spans="1:8" ht="28.5">
      <c r="A1265" s="132">
        <v>169275</v>
      </c>
      <c r="B1265" s="134" t="s">
        <v>1167</v>
      </c>
      <c r="C1265" s="134" t="s">
        <v>129</v>
      </c>
      <c r="D1265" s="134" t="s">
        <v>129</v>
      </c>
      <c r="E1265" s="134" t="s">
        <v>129</v>
      </c>
      <c r="F1265" s="134" t="s">
        <v>129</v>
      </c>
      <c r="G1265" s="135" t="s">
        <v>129</v>
      </c>
      <c r="H1265" s="171" t="str">
        <f>IFERROR((Table20[[#This Row],[_202320]]-Table20[[#This Row],[_201920]])/Table20[[#This Row],[_201920]]*1,"")</f>
        <v/>
      </c>
    </row>
    <row r="1266" spans="1:8">
      <c r="A1266" s="132">
        <v>169275</v>
      </c>
      <c r="B1266" s="134" t="s">
        <v>1146</v>
      </c>
      <c r="C1266" s="134">
        <v>257</v>
      </c>
      <c r="D1266" s="134">
        <v>234</v>
      </c>
      <c r="E1266" s="134">
        <v>242</v>
      </c>
      <c r="F1266" s="134">
        <v>104</v>
      </c>
      <c r="G1266" s="135">
        <v>181</v>
      </c>
      <c r="H1266" s="171">
        <f>IFERROR((Table20[[#This Row],[_202320]]-Table20[[#This Row],[_201920]])/Table20[[#This Row],[_201920]]*1,"")</f>
        <v>-0.29571984435797666</v>
      </c>
    </row>
    <row r="1267" spans="1:8" ht="28.5">
      <c r="A1267" s="132">
        <v>169275</v>
      </c>
      <c r="B1267" s="134" t="s">
        <v>1147</v>
      </c>
      <c r="C1267" s="134">
        <v>20</v>
      </c>
      <c r="D1267" s="134">
        <v>44</v>
      </c>
      <c r="E1267" s="134">
        <v>40</v>
      </c>
      <c r="F1267" s="134">
        <v>26</v>
      </c>
      <c r="G1267" s="135">
        <v>44</v>
      </c>
      <c r="H1267" s="171">
        <f>IFERROR((Table20[[#This Row],[_202320]]-Table20[[#This Row],[_201920]])/Table20[[#This Row],[_201920]]*1,"")</f>
        <v>1.2</v>
      </c>
    </row>
    <row r="1268" spans="1:8" ht="28.5">
      <c r="A1268" s="132">
        <v>169275</v>
      </c>
      <c r="B1268" s="134" t="s">
        <v>1148</v>
      </c>
      <c r="C1268" s="134">
        <v>460</v>
      </c>
      <c r="D1268" s="134">
        <v>326</v>
      </c>
      <c r="E1268" s="134">
        <v>380</v>
      </c>
      <c r="F1268" s="134">
        <v>290</v>
      </c>
      <c r="G1268" s="135">
        <v>301</v>
      </c>
      <c r="H1268" s="171">
        <f>IFERROR((Table20[[#This Row],[_202320]]-Table20[[#This Row],[_201920]])/Table20[[#This Row],[_201920]]*1,"")</f>
        <v>-0.34565217391304348</v>
      </c>
    </row>
    <row r="1269" spans="1:8" ht="28.5">
      <c r="A1269" s="132">
        <v>169275</v>
      </c>
      <c r="B1269" s="134" t="s">
        <v>1149</v>
      </c>
      <c r="C1269" s="134">
        <v>762</v>
      </c>
      <c r="D1269" s="134">
        <v>994</v>
      </c>
      <c r="E1269" s="134">
        <v>1054</v>
      </c>
      <c r="F1269" s="134">
        <v>613</v>
      </c>
      <c r="G1269" s="135">
        <v>770</v>
      </c>
      <c r="H1269" s="171">
        <f>IFERROR((Table20[[#This Row],[_202320]]-Table20[[#This Row],[_201920]])/Table20[[#This Row],[_201920]]*1,"")</f>
        <v>1.0498687664041995E-2</v>
      </c>
    </row>
    <row r="1270" spans="1:8" ht="28.5">
      <c r="A1270" s="132">
        <v>169275</v>
      </c>
      <c r="B1270" s="134" t="s">
        <v>1150</v>
      </c>
      <c r="C1270" s="134">
        <v>1242</v>
      </c>
      <c r="D1270" s="134">
        <v>1364</v>
      </c>
      <c r="E1270" s="134">
        <v>1474</v>
      </c>
      <c r="F1270" s="134">
        <v>929</v>
      </c>
      <c r="G1270" s="135">
        <v>1115</v>
      </c>
      <c r="H1270" s="171">
        <f>IFERROR((Table20[[#This Row],[_202320]]-Table20[[#This Row],[_201920]])/Table20[[#This Row],[_201920]]*1,"")</f>
        <v>-0.10225442834138486</v>
      </c>
    </row>
    <row r="1271" spans="1:8">
      <c r="A1271" s="132">
        <v>169275</v>
      </c>
      <c r="B1271" s="134" t="s">
        <v>1151</v>
      </c>
      <c r="C1271" s="134">
        <v>17</v>
      </c>
      <c r="D1271" s="134">
        <v>15</v>
      </c>
      <c r="E1271" s="134">
        <v>14</v>
      </c>
      <c r="F1271" s="134">
        <v>10</v>
      </c>
      <c r="G1271" s="135">
        <v>14</v>
      </c>
      <c r="H1271" s="171">
        <f>IFERROR((Table20[[#This Row],[_202320]]-Table20[[#This Row],[_201920]])/Table20[[#This Row],[_201920]]*1,"")</f>
        <v>-0.17647058823529413</v>
      </c>
    </row>
    <row r="1272" spans="1:8" ht="28.5">
      <c r="A1272" s="132">
        <v>169275</v>
      </c>
      <c r="B1272" s="134" t="s">
        <v>1152</v>
      </c>
      <c r="C1272" s="134">
        <v>32</v>
      </c>
      <c r="D1272" s="134">
        <v>23</v>
      </c>
      <c r="E1272" s="134">
        <v>24</v>
      </c>
      <c r="F1272" s="134">
        <v>31</v>
      </c>
      <c r="G1272" s="135">
        <v>27</v>
      </c>
      <c r="H1272" s="171">
        <f>IFERROR((Table20[[#This Row],[_202320]]-Table20[[#This Row],[_201920]])/Table20[[#This Row],[_201920]]*1,"")</f>
        <v>-0.15625</v>
      </c>
    </row>
    <row r="1273" spans="1:8" ht="28.5">
      <c r="A1273" s="132">
        <v>169275</v>
      </c>
      <c r="B1273" s="134" t="s">
        <v>1153</v>
      </c>
      <c r="C1273" s="134">
        <v>1</v>
      </c>
      <c r="D1273" s="134">
        <v>3</v>
      </c>
      <c r="E1273" s="134">
        <v>2</v>
      </c>
      <c r="F1273" s="134">
        <v>3</v>
      </c>
      <c r="G1273" s="135">
        <v>3</v>
      </c>
      <c r="H1273" s="171">
        <f>IFERROR((Table20[[#This Row],[_202320]]-Table20[[#This Row],[_201920]])/Table20[[#This Row],[_201920]]*1,"")</f>
        <v>2</v>
      </c>
    </row>
    <row r="1274" spans="1:8" ht="28.5">
      <c r="A1274" s="132">
        <v>169275</v>
      </c>
      <c r="B1274" s="134" t="s">
        <v>1154</v>
      </c>
      <c r="C1274" s="134">
        <v>31</v>
      </c>
      <c r="D1274" s="134">
        <v>20</v>
      </c>
      <c r="E1274" s="134">
        <v>22</v>
      </c>
      <c r="F1274" s="134">
        <v>28</v>
      </c>
      <c r="G1274" s="135">
        <v>23</v>
      </c>
      <c r="H1274" s="171">
        <f>IFERROR((Table20[[#This Row],[_202320]]-Table20[[#This Row],[_201920]])/Table20[[#This Row],[_201920]]*1,"")</f>
        <v>-0.25806451612903225</v>
      </c>
    </row>
    <row r="1275" spans="1:8" ht="28.5">
      <c r="A1275" s="132">
        <v>169275</v>
      </c>
      <c r="B1275" s="134" t="s">
        <v>1155</v>
      </c>
      <c r="C1275" s="134">
        <v>51</v>
      </c>
      <c r="D1275" s="134">
        <v>62</v>
      </c>
      <c r="E1275" s="134">
        <v>61</v>
      </c>
      <c r="F1275" s="134">
        <v>59</v>
      </c>
      <c r="G1275" s="135">
        <v>59</v>
      </c>
      <c r="H1275" s="171">
        <f>IFERROR((Table20[[#This Row],[_202320]]-Table20[[#This Row],[_201920]])/Table20[[#This Row],[_201920]]*1,"")</f>
        <v>0.15686274509803921</v>
      </c>
    </row>
    <row r="1276" spans="1:8">
      <c r="A1276" s="132">
        <v>169521</v>
      </c>
      <c r="B1276" s="134" t="s">
        <v>1161</v>
      </c>
      <c r="C1276" s="134">
        <v>1366</v>
      </c>
      <c r="D1276" s="134">
        <v>1151</v>
      </c>
      <c r="E1276" s="134">
        <v>1020</v>
      </c>
      <c r="F1276" s="134">
        <v>933</v>
      </c>
      <c r="G1276" s="135">
        <v>992</v>
      </c>
      <c r="H1276" s="171">
        <f>IFERROR((Table20[[#This Row],[_202320]]-Table20[[#This Row],[_201920]])/Table20[[#This Row],[_201920]]*1,"")</f>
        <v>-0.27379209370424595</v>
      </c>
    </row>
    <row r="1277" spans="1:8">
      <c r="A1277" s="132">
        <v>169521</v>
      </c>
      <c r="B1277" s="134" t="s">
        <v>1131</v>
      </c>
      <c r="C1277" s="134">
        <v>0</v>
      </c>
      <c r="D1277" s="134">
        <v>0</v>
      </c>
      <c r="E1277" s="134">
        <v>1</v>
      </c>
      <c r="F1277" s="134">
        <v>0</v>
      </c>
      <c r="G1277" s="135">
        <v>2</v>
      </c>
      <c r="H1277" s="171" t="str">
        <f>IFERROR((Table20[[#This Row],[_202320]]-Table20[[#This Row],[_201920]])/Table20[[#This Row],[_201920]]*1,"")</f>
        <v/>
      </c>
    </row>
    <row r="1278" spans="1:8">
      <c r="A1278" s="132">
        <v>169521</v>
      </c>
      <c r="B1278" s="134" t="s">
        <v>1132</v>
      </c>
      <c r="C1278" s="134">
        <v>1366</v>
      </c>
      <c r="D1278" s="134">
        <v>1151</v>
      </c>
      <c r="E1278" s="134">
        <v>1019</v>
      </c>
      <c r="F1278" s="134">
        <v>933</v>
      </c>
      <c r="G1278" s="135">
        <v>990</v>
      </c>
      <c r="H1278" s="171">
        <f>IFERROR((Table20[[#This Row],[_202320]]-Table20[[#This Row],[_201920]])/Table20[[#This Row],[_201920]]*1,"")</f>
        <v>-0.2752562225475842</v>
      </c>
    </row>
    <row r="1279" spans="1:8" ht="28.5">
      <c r="A1279" s="132">
        <v>169521</v>
      </c>
      <c r="B1279" s="134" t="s">
        <v>1133</v>
      </c>
      <c r="C1279" s="134">
        <v>16</v>
      </c>
      <c r="D1279" s="134">
        <v>16</v>
      </c>
      <c r="E1279" s="134">
        <v>14</v>
      </c>
      <c r="F1279" s="134">
        <v>15</v>
      </c>
      <c r="G1279" s="135">
        <v>18</v>
      </c>
      <c r="H1279" s="171">
        <f>IFERROR((Table20[[#This Row],[_202320]]-Table20[[#This Row],[_201920]])/Table20[[#This Row],[_201920]]*1,"")</f>
        <v>0.125</v>
      </c>
    </row>
    <row r="1280" spans="1:8" ht="28.5">
      <c r="A1280" s="132">
        <v>169521</v>
      </c>
      <c r="B1280" s="134" t="s">
        <v>1162</v>
      </c>
      <c r="C1280" s="134">
        <v>61</v>
      </c>
      <c r="D1280" s="134">
        <v>60</v>
      </c>
      <c r="E1280" s="134">
        <v>49</v>
      </c>
      <c r="F1280" s="134">
        <v>53</v>
      </c>
      <c r="G1280" s="135">
        <v>49</v>
      </c>
      <c r="H1280" s="171">
        <f>IFERROR((Table20[[#This Row],[_202320]]-Table20[[#This Row],[_201920]])/Table20[[#This Row],[_201920]]*1,"")</f>
        <v>-0.19672131147540983</v>
      </c>
    </row>
    <row r="1281" spans="1:8" ht="28.5">
      <c r="A1281" s="132">
        <v>169521</v>
      </c>
      <c r="B1281" s="134" t="s">
        <v>1163</v>
      </c>
      <c r="C1281" s="134" t="s">
        <v>129</v>
      </c>
      <c r="D1281" s="134" t="s">
        <v>129</v>
      </c>
      <c r="E1281" s="134" t="s">
        <v>129</v>
      </c>
      <c r="F1281" s="134" t="s">
        <v>129</v>
      </c>
      <c r="G1281" s="135" t="s">
        <v>129</v>
      </c>
      <c r="H1281" s="171" t="str">
        <f>IFERROR((Table20[[#This Row],[_202320]]-Table20[[#This Row],[_201920]])/Table20[[#This Row],[_201920]]*1,"")</f>
        <v/>
      </c>
    </row>
    <row r="1282" spans="1:8">
      <c r="A1282" s="132">
        <v>169521</v>
      </c>
      <c r="B1282" s="134" t="s">
        <v>1136</v>
      </c>
      <c r="C1282" s="134">
        <v>77</v>
      </c>
      <c r="D1282" s="134">
        <v>76</v>
      </c>
      <c r="E1282" s="134">
        <v>63</v>
      </c>
      <c r="F1282" s="134">
        <v>68</v>
      </c>
      <c r="G1282" s="135">
        <v>67</v>
      </c>
      <c r="H1282" s="171">
        <f>IFERROR((Table20[[#This Row],[_202320]]-Table20[[#This Row],[_201920]])/Table20[[#This Row],[_201920]]*1,"")</f>
        <v>-0.12987012987012986</v>
      </c>
    </row>
    <row r="1283" spans="1:8">
      <c r="A1283" s="132">
        <v>169521</v>
      </c>
      <c r="B1283" s="134" t="s">
        <v>1137</v>
      </c>
      <c r="C1283" s="134">
        <v>6</v>
      </c>
      <c r="D1283" s="134">
        <v>7</v>
      </c>
      <c r="E1283" s="134">
        <v>6</v>
      </c>
      <c r="F1283" s="134">
        <v>7</v>
      </c>
      <c r="G1283" s="135">
        <v>7</v>
      </c>
      <c r="H1283" s="171">
        <f>IFERROR((Table20[[#This Row],[_202320]]-Table20[[#This Row],[_201920]])/Table20[[#This Row],[_201920]]*1,"")</f>
        <v>0.16666666666666666</v>
      </c>
    </row>
    <row r="1284" spans="1:8" ht="28.5">
      <c r="A1284" s="132">
        <v>169521</v>
      </c>
      <c r="B1284" s="134" t="s">
        <v>1138</v>
      </c>
      <c r="C1284" s="134">
        <v>16</v>
      </c>
      <c r="D1284" s="134">
        <v>19</v>
      </c>
      <c r="E1284" s="134">
        <v>16</v>
      </c>
      <c r="F1284" s="134">
        <v>16</v>
      </c>
      <c r="G1284" s="135">
        <v>19</v>
      </c>
      <c r="H1284" s="171">
        <f>IFERROR((Table20[[#This Row],[_202320]]-Table20[[#This Row],[_201920]])/Table20[[#This Row],[_201920]]*1,"")</f>
        <v>0.1875</v>
      </c>
    </row>
    <row r="1285" spans="1:8" ht="28.5">
      <c r="A1285" s="132">
        <v>169521</v>
      </c>
      <c r="B1285" s="134" t="s">
        <v>1164</v>
      </c>
      <c r="C1285" s="134">
        <v>109</v>
      </c>
      <c r="D1285" s="134">
        <v>102</v>
      </c>
      <c r="E1285" s="134">
        <v>98</v>
      </c>
      <c r="F1285" s="134">
        <v>99</v>
      </c>
      <c r="G1285" s="135">
        <v>99</v>
      </c>
      <c r="H1285" s="171">
        <f>IFERROR((Table20[[#This Row],[_202320]]-Table20[[#This Row],[_201920]])/Table20[[#This Row],[_201920]]*1,"")</f>
        <v>-9.1743119266055051E-2</v>
      </c>
    </row>
    <row r="1286" spans="1:8" ht="28.5">
      <c r="A1286" s="132">
        <v>169521</v>
      </c>
      <c r="B1286" s="134" t="s">
        <v>1165</v>
      </c>
      <c r="C1286" s="134" t="s">
        <v>129</v>
      </c>
      <c r="D1286" s="134" t="s">
        <v>129</v>
      </c>
      <c r="E1286" s="134" t="s">
        <v>129</v>
      </c>
      <c r="F1286" s="134" t="s">
        <v>129</v>
      </c>
      <c r="G1286" s="135" t="s">
        <v>129</v>
      </c>
      <c r="H1286" s="171" t="str">
        <f>IFERROR((Table20[[#This Row],[_202320]]-Table20[[#This Row],[_201920]])/Table20[[#This Row],[_201920]]*1,"")</f>
        <v/>
      </c>
    </row>
    <row r="1287" spans="1:8">
      <c r="A1287" s="132">
        <v>169521</v>
      </c>
      <c r="B1287" s="134" t="s">
        <v>1141</v>
      </c>
      <c r="C1287" s="134">
        <v>125</v>
      </c>
      <c r="D1287" s="134">
        <v>121</v>
      </c>
      <c r="E1287" s="134">
        <v>114</v>
      </c>
      <c r="F1287" s="134">
        <v>115</v>
      </c>
      <c r="G1287" s="135">
        <v>118</v>
      </c>
      <c r="H1287" s="171">
        <f>IFERROR((Table20[[#This Row],[_202320]]-Table20[[#This Row],[_201920]])/Table20[[#This Row],[_201920]]*1,"")</f>
        <v>-5.6000000000000001E-2</v>
      </c>
    </row>
    <row r="1288" spans="1:8">
      <c r="A1288" s="132">
        <v>169521</v>
      </c>
      <c r="B1288" s="134" t="s">
        <v>1142</v>
      </c>
      <c r="C1288" s="134">
        <v>9</v>
      </c>
      <c r="D1288" s="134">
        <v>11</v>
      </c>
      <c r="E1288" s="134">
        <v>11</v>
      </c>
      <c r="F1288" s="134">
        <v>12</v>
      </c>
      <c r="G1288" s="135">
        <v>12</v>
      </c>
      <c r="H1288" s="171">
        <f>IFERROR((Table20[[#This Row],[_202320]]-Table20[[#This Row],[_201920]])/Table20[[#This Row],[_201920]]*1,"")</f>
        <v>0.33333333333333331</v>
      </c>
    </row>
    <row r="1289" spans="1:8" ht="28.5">
      <c r="A1289" s="132">
        <v>169521</v>
      </c>
      <c r="B1289" s="134" t="s">
        <v>1143</v>
      </c>
      <c r="C1289" s="134">
        <v>19</v>
      </c>
      <c r="D1289" s="134">
        <v>22</v>
      </c>
      <c r="E1289" s="134">
        <v>18</v>
      </c>
      <c r="F1289" s="134">
        <v>19</v>
      </c>
      <c r="G1289" s="135">
        <v>20</v>
      </c>
      <c r="H1289" s="171">
        <f>IFERROR((Table20[[#This Row],[_202320]]-Table20[[#This Row],[_201920]])/Table20[[#This Row],[_201920]]*1,"")</f>
        <v>5.2631578947368418E-2</v>
      </c>
    </row>
    <row r="1290" spans="1:8" ht="28.5">
      <c r="A1290" s="132">
        <v>169521</v>
      </c>
      <c r="B1290" s="134" t="s">
        <v>1166</v>
      </c>
      <c r="C1290" s="134">
        <v>132</v>
      </c>
      <c r="D1290" s="134">
        <v>137</v>
      </c>
      <c r="E1290" s="134">
        <v>134</v>
      </c>
      <c r="F1290" s="134">
        <v>108</v>
      </c>
      <c r="G1290" s="135">
        <v>126</v>
      </c>
      <c r="H1290" s="171">
        <f>IFERROR((Table20[[#This Row],[_202320]]-Table20[[#This Row],[_201920]])/Table20[[#This Row],[_201920]]*1,"")</f>
        <v>-4.5454545454545456E-2</v>
      </c>
    </row>
    <row r="1291" spans="1:8" ht="28.5">
      <c r="A1291" s="132">
        <v>169521</v>
      </c>
      <c r="B1291" s="134" t="s">
        <v>1167</v>
      </c>
      <c r="C1291" s="134" t="s">
        <v>129</v>
      </c>
      <c r="D1291" s="134" t="s">
        <v>129</v>
      </c>
      <c r="E1291" s="134" t="s">
        <v>129</v>
      </c>
      <c r="F1291" s="134" t="s">
        <v>129</v>
      </c>
      <c r="G1291" s="135" t="s">
        <v>129</v>
      </c>
      <c r="H1291" s="171" t="str">
        <f>IFERROR((Table20[[#This Row],[_202320]]-Table20[[#This Row],[_201920]])/Table20[[#This Row],[_201920]]*1,"")</f>
        <v/>
      </c>
    </row>
    <row r="1292" spans="1:8">
      <c r="A1292" s="132">
        <v>169521</v>
      </c>
      <c r="B1292" s="134" t="s">
        <v>1146</v>
      </c>
      <c r="C1292" s="134">
        <v>151</v>
      </c>
      <c r="D1292" s="134">
        <v>159</v>
      </c>
      <c r="E1292" s="134">
        <v>152</v>
      </c>
      <c r="F1292" s="134">
        <v>127</v>
      </c>
      <c r="G1292" s="135">
        <v>146</v>
      </c>
      <c r="H1292" s="171">
        <f>IFERROR((Table20[[#This Row],[_202320]]-Table20[[#This Row],[_201920]])/Table20[[#This Row],[_201920]]*1,"")</f>
        <v>-3.3112582781456956E-2</v>
      </c>
    </row>
    <row r="1293" spans="1:8" ht="28.5">
      <c r="A1293" s="132">
        <v>169521</v>
      </c>
      <c r="B1293" s="134" t="s">
        <v>1147</v>
      </c>
      <c r="C1293" s="134">
        <v>31</v>
      </c>
      <c r="D1293" s="134">
        <v>29</v>
      </c>
      <c r="E1293" s="134">
        <v>32</v>
      </c>
      <c r="F1293" s="134">
        <v>19</v>
      </c>
      <c r="G1293" s="135">
        <v>36</v>
      </c>
      <c r="H1293" s="171">
        <f>IFERROR((Table20[[#This Row],[_202320]]-Table20[[#This Row],[_201920]])/Table20[[#This Row],[_201920]]*1,"")</f>
        <v>0.16129032258064516</v>
      </c>
    </row>
    <row r="1294" spans="1:8" ht="28.5">
      <c r="A1294" s="132">
        <v>169521</v>
      </c>
      <c r="B1294" s="134" t="s">
        <v>1148</v>
      </c>
      <c r="C1294" s="134">
        <v>257</v>
      </c>
      <c r="D1294" s="134">
        <v>229</v>
      </c>
      <c r="E1294" s="134">
        <v>179</v>
      </c>
      <c r="F1294" s="134">
        <v>169</v>
      </c>
      <c r="G1294" s="135">
        <v>203</v>
      </c>
      <c r="H1294" s="171">
        <f>IFERROR((Table20[[#This Row],[_202320]]-Table20[[#This Row],[_201920]])/Table20[[#This Row],[_201920]]*1,"")</f>
        <v>-0.21011673151750973</v>
      </c>
    </row>
    <row r="1295" spans="1:8" ht="28.5">
      <c r="A1295" s="132">
        <v>169521</v>
      </c>
      <c r="B1295" s="134" t="s">
        <v>1149</v>
      </c>
      <c r="C1295" s="134">
        <v>927</v>
      </c>
      <c r="D1295" s="134">
        <v>734</v>
      </c>
      <c r="E1295" s="134">
        <v>656</v>
      </c>
      <c r="F1295" s="134">
        <v>618</v>
      </c>
      <c r="G1295" s="135">
        <v>605</v>
      </c>
      <c r="H1295" s="171">
        <f>IFERROR((Table20[[#This Row],[_202320]]-Table20[[#This Row],[_201920]])/Table20[[#This Row],[_201920]]*1,"")</f>
        <v>-0.34735706580366776</v>
      </c>
    </row>
    <row r="1296" spans="1:8" ht="28.5">
      <c r="A1296" s="132">
        <v>169521</v>
      </c>
      <c r="B1296" s="134" t="s">
        <v>1150</v>
      </c>
      <c r="C1296" s="134">
        <v>1215</v>
      </c>
      <c r="D1296" s="134">
        <v>992</v>
      </c>
      <c r="E1296" s="134">
        <v>867</v>
      </c>
      <c r="F1296" s="134">
        <v>806</v>
      </c>
      <c r="G1296" s="135">
        <v>844</v>
      </c>
      <c r="H1296" s="171">
        <f>IFERROR((Table20[[#This Row],[_202320]]-Table20[[#This Row],[_201920]])/Table20[[#This Row],[_201920]]*1,"")</f>
        <v>-0.30534979423868314</v>
      </c>
    </row>
    <row r="1297" spans="1:8">
      <c r="A1297" s="132">
        <v>169521</v>
      </c>
      <c r="B1297" s="134" t="s">
        <v>1151</v>
      </c>
      <c r="C1297" s="134">
        <v>11</v>
      </c>
      <c r="D1297" s="134">
        <v>14</v>
      </c>
      <c r="E1297" s="134">
        <v>15</v>
      </c>
      <c r="F1297" s="134">
        <v>14</v>
      </c>
      <c r="G1297" s="135">
        <v>15</v>
      </c>
      <c r="H1297" s="171">
        <f>IFERROR((Table20[[#This Row],[_202320]]-Table20[[#This Row],[_201920]])/Table20[[#This Row],[_201920]]*1,"")</f>
        <v>0.36363636363636365</v>
      </c>
    </row>
    <row r="1298" spans="1:8" ht="28.5">
      <c r="A1298" s="132">
        <v>169521</v>
      </c>
      <c r="B1298" s="134" t="s">
        <v>1152</v>
      </c>
      <c r="C1298" s="134">
        <v>21</v>
      </c>
      <c r="D1298" s="134">
        <v>22</v>
      </c>
      <c r="E1298" s="134">
        <v>21</v>
      </c>
      <c r="F1298" s="134">
        <v>20</v>
      </c>
      <c r="G1298" s="135">
        <v>24</v>
      </c>
      <c r="H1298" s="171">
        <f>IFERROR((Table20[[#This Row],[_202320]]-Table20[[#This Row],[_201920]])/Table20[[#This Row],[_201920]]*1,"")</f>
        <v>0.14285714285714285</v>
      </c>
    </row>
    <row r="1299" spans="1:8" ht="28.5">
      <c r="A1299" s="132">
        <v>169521</v>
      </c>
      <c r="B1299" s="134" t="s">
        <v>1153</v>
      </c>
      <c r="C1299" s="134">
        <v>2</v>
      </c>
      <c r="D1299" s="134">
        <v>3</v>
      </c>
      <c r="E1299" s="134">
        <v>3</v>
      </c>
      <c r="F1299" s="134">
        <v>2</v>
      </c>
      <c r="G1299" s="135">
        <v>4</v>
      </c>
      <c r="H1299" s="171">
        <f>IFERROR((Table20[[#This Row],[_202320]]-Table20[[#This Row],[_201920]])/Table20[[#This Row],[_201920]]*1,"")</f>
        <v>1</v>
      </c>
    </row>
    <row r="1300" spans="1:8" ht="28.5">
      <c r="A1300" s="132">
        <v>169521</v>
      </c>
      <c r="B1300" s="134" t="s">
        <v>1154</v>
      </c>
      <c r="C1300" s="134">
        <v>19</v>
      </c>
      <c r="D1300" s="134">
        <v>20</v>
      </c>
      <c r="E1300" s="134">
        <v>18</v>
      </c>
      <c r="F1300" s="134">
        <v>18</v>
      </c>
      <c r="G1300" s="135">
        <v>21</v>
      </c>
      <c r="H1300" s="171">
        <f>IFERROR((Table20[[#This Row],[_202320]]-Table20[[#This Row],[_201920]])/Table20[[#This Row],[_201920]]*1,"")</f>
        <v>0.10526315789473684</v>
      </c>
    </row>
    <row r="1301" spans="1:8" ht="28.5">
      <c r="A1301" s="132">
        <v>169521</v>
      </c>
      <c r="B1301" s="134" t="s">
        <v>1155</v>
      </c>
      <c r="C1301" s="134">
        <v>68</v>
      </c>
      <c r="D1301" s="134">
        <v>64</v>
      </c>
      <c r="E1301" s="134">
        <v>64</v>
      </c>
      <c r="F1301" s="134">
        <v>66</v>
      </c>
      <c r="G1301" s="135">
        <v>61</v>
      </c>
      <c r="H1301" s="171">
        <f>IFERROR((Table20[[#This Row],[_202320]]-Table20[[#This Row],[_201920]])/Table20[[#This Row],[_201920]]*1,"")</f>
        <v>-0.10294117647058823</v>
      </c>
    </row>
    <row r="1302" spans="1:8">
      <c r="A1302" s="132">
        <v>170055</v>
      </c>
      <c r="B1302" s="134" t="s">
        <v>1161</v>
      </c>
      <c r="C1302" s="134">
        <v>3488</v>
      </c>
      <c r="D1302" s="134">
        <v>2743</v>
      </c>
      <c r="E1302" s="134">
        <v>2821</v>
      </c>
      <c r="F1302" s="134">
        <v>2242</v>
      </c>
      <c r="G1302" s="135">
        <v>1944</v>
      </c>
      <c r="H1302" s="171">
        <f>IFERROR((Table20[[#This Row],[_202320]]-Table20[[#This Row],[_201920]])/Table20[[#This Row],[_201920]]*1,"")</f>
        <v>-0.44266055045871561</v>
      </c>
    </row>
    <row r="1303" spans="1:8">
      <c r="A1303" s="132">
        <v>170055</v>
      </c>
      <c r="B1303" s="134" t="s">
        <v>1131</v>
      </c>
      <c r="C1303" s="134">
        <v>2</v>
      </c>
      <c r="D1303" s="134">
        <v>3</v>
      </c>
      <c r="E1303" s="134">
        <v>3</v>
      </c>
      <c r="F1303" s="134">
        <v>4</v>
      </c>
      <c r="G1303" s="135">
        <v>3</v>
      </c>
      <c r="H1303" s="171">
        <f>IFERROR((Table20[[#This Row],[_202320]]-Table20[[#This Row],[_201920]])/Table20[[#This Row],[_201920]]*1,"")</f>
        <v>0.5</v>
      </c>
    </row>
    <row r="1304" spans="1:8">
      <c r="A1304" s="132">
        <v>170055</v>
      </c>
      <c r="B1304" s="134" t="s">
        <v>1132</v>
      </c>
      <c r="C1304" s="134">
        <v>3486</v>
      </c>
      <c r="D1304" s="134">
        <v>2740</v>
      </c>
      <c r="E1304" s="134">
        <v>2818</v>
      </c>
      <c r="F1304" s="134">
        <v>2238</v>
      </c>
      <c r="G1304" s="135">
        <v>1941</v>
      </c>
      <c r="H1304" s="171">
        <f>IFERROR((Table20[[#This Row],[_202320]]-Table20[[#This Row],[_201920]])/Table20[[#This Row],[_201920]]*1,"")</f>
        <v>-0.44320137693631667</v>
      </c>
    </row>
    <row r="1305" spans="1:8" ht="28.5">
      <c r="A1305" s="132">
        <v>170055</v>
      </c>
      <c r="B1305" s="134" t="s">
        <v>1133</v>
      </c>
      <c r="C1305" s="134">
        <v>36</v>
      </c>
      <c r="D1305" s="134">
        <v>20</v>
      </c>
      <c r="E1305" s="134">
        <v>43</v>
      </c>
      <c r="F1305" s="134">
        <v>26</v>
      </c>
      <c r="G1305" s="135">
        <v>37</v>
      </c>
      <c r="H1305" s="171">
        <f>IFERROR((Table20[[#This Row],[_202320]]-Table20[[#This Row],[_201920]])/Table20[[#This Row],[_201920]]*1,"")</f>
        <v>2.7777777777777776E-2</v>
      </c>
    </row>
    <row r="1306" spans="1:8" ht="28.5">
      <c r="A1306" s="132">
        <v>170055</v>
      </c>
      <c r="B1306" s="134" t="s">
        <v>1162</v>
      </c>
      <c r="C1306" s="134">
        <v>118</v>
      </c>
      <c r="D1306" s="134">
        <v>119</v>
      </c>
      <c r="E1306" s="134">
        <v>141</v>
      </c>
      <c r="F1306" s="134">
        <v>129</v>
      </c>
      <c r="G1306" s="135">
        <v>115</v>
      </c>
      <c r="H1306" s="171">
        <f>IFERROR((Table20[[#This Row],[_202320]]-Table20[[#This Row],[_201920]])/Table20[[#This Row],[_201920]]*1,"")</f>
        <v>-2.5423728813559324E-2</v>
      </c>
    </row>
    <row r="1307" spans="1:8" ht="28.5">
      <c r="A1307" s="132">
        <v>170055</v>
      </c>
      <c r="B1307" s="134" t="s">
        <v>1163</v>
      </c>
      <c r="C1307" s="134" t="s">
        <v>129</v>
      </c>
      <c r="D1307" s="134" t="s">
        <v>129</v>
      </c>
      <c r="E1307" s="134" t="s">
        <v>129</v>
      </c>
      <c r="F1307" s="134" t="s">
        <v>129</v>
      </c>
      <c r="G1307" s="135" t="s">
        <v>129</v>
      </c>
      <c r="H1307" s="171" t="str">
        <f>IFERROR((Table20[[#This Row],[_202320]]-Table20[[#This Row],[_201920]])/Table20[[#This Row],[_201920]]*1,"")</f>
        <v/>
      </c>
    </row>
    <row r="1308" spans="1:8">
      <c r="A1308" s="132">
        <v>170055</v>
      </c>
      <c r="B1308" s="134" t="s">
        <v>1136</v>
      </c>
      <c r="C1308" s="134">
        <v>154</v>
      </c>
      <c r="D1308" s="134">
        <v>139</v>
      </c>
      <c r="E1308" s="134">
        <v>184</v>
      </c>
      <c r="F1308" s="134">
        <v>155</v>
      </c>
      <c r="G1308" s="135">
        <v>152</v>
      </c>
      <c r="H1308" s="171">
        <f>IFERROR((Table20[[#This Row],[_202320]]-Table20[[#This Row],[_201920]])/Table20[[#This Row],[_201920]]*1,"")</f>
        <v>-1.2987012987012988E-2</v>
      </c>
    </row>
    <row r="1309" spans="1:8">
      <c r="A1309" s="132">
        <v>170055</v>
      </c>
      <c r="B1309" s="134" t="s">
        <v>1137</v>
      </c>
      <c r="C1309" s="134">
        <v>4</v>
      </c>
      <c r="D1309" s="134">
        <v>5</v>
      </c>
      <c r="E1309" s="134">
        <v>7</v>
      </c>
      <c r="F1309" s="134">
        <v>7</v>
      </c>
      <c r="G1309" s="135">
        <v>8</v>
      </c>
      <c r="H1309" s="171">
        <f>IFERROR((Table20[[#This Row],[_202320]]-Table20[[#This Row],[_201920]])/Table20[[#This Row],[_201920]]*1,"")</f>
        <v>1</v>
      </c>
    </row>
    <row r="1310" spans="1:8" ht="28.5">
      <c r="A1310" s="132">
        <v>170055</v>
      </c>
      <c r="B1310" s="134" t="s">
        <v>1138</v>
      </c>
      <c r="C1310" s="134">
        <v>43</v>
      </c>
      <c r="D1310" s="134">
        <v>26</v>
      </c>
      <c r="E1310" s="134">
        <v>75</v>
      </c>
      <c r="F1310" s="134">
        <v>37</v>
      </c>
      <c r="G1310" s="135">
        <v>44</v>
      </c>
      <c r="H1310" s="171">
        <f>IFERROR((Table20[[#This Row],[_202320]]-Table20[[#This Row],[_201920]])/Table20[[#This Row],[_201920]]*1,"")</f>
        <v>2.3255813953488372E-2</v>
      </c>
    </row>
    <row r="1311" spans="1:8" ht="28.5">
      <c r="A1311" s="132">
        <v>170055</v>
      </c>
      <c r="B1311" s="134" t="s">
        <v>1164</v>
      </c>
      <c r="C1311" s="134">
        <v>240</v>
      </c>
      <c r="D1311" s="134">
        <v>226</v>
      </c>
      <c r="E1311" s="134">
        <v>247</v>
      </c>
      <c r="F1311" s="134">
        <v>224</v>
      </c>
      <c r="G1311" s="135">
        <v>210</v>
      </c>
      <c r="H1311" s="171">
        <f>IFERROR((Table20[[#This Row],[_202320]]-Table20[[#This Row],[_201920]])/Table20[[#This Row],[_201920]]*1,"")</f>
        <v>-0.125</v>
      </c>
    </row>
    <row r="1312" spans="1:8" ht="28.5">
      <c r="A1312" s="132">
        <v>170055</v>
      </c>
      <c r="B1312" s="134" t="s">
        <v>1165</v>
      </c>
      <c r="C1312" s="134" t="s">
        <v>129</v>
      </c>
      <c r="D1312" s="134" t="s">
        <v>129</v>
      </c>
      <c r="E1312" s="134" t="s">
        <v>129</v>
      </c>
      <c r="F1312" s="134" t="s">
        <v>129</v>
      </c>
      <c r="G1312" s="135" t="s">
        <v>129</v>
      </c>
      <c r="H1312" s="171" t="str">
        <f>IFERROR((Table20[[#This Row],[_202320]]-Table20[[#This Row],[_201920]])/Table20[[#This Row],[_201920]]*1,"")</f>
        <v/>
      </c>
    </row>
    <row r="1313" spans="1:8">
      <c r="A1313" s="132">
        <v>170055</v>
      </c>
      <c r="B1313" s="134" t="s">
        <v>1141</v>
      </c>
      <c r="C1313" s="134">
        <v>283</v>
      </c>
      <c r="D1313" s="134">
        <v>252</v>
      </c>
      <c r="E1313" s="134">
        <v>322</v>
      </c>
      <c r="F1313" s="134">
        <v>261</v>
      </c>
      <c r="G1313" s="135">
        <v>254</v>
      </c>
      <c r="H1313" s="171">
        <f>IFERROR((Table20[[#This Row],[_202320]]-Table20[[#This Row],[_201920]])/Table20[[#This Row],[_201920]]*1,"")</f>
        <v>-0.10247349823321555</v>
      </c>
    </row>
    <row r="1314" spans="1:8">
      <c r="A1314" s="132">
        <v>170055</v>
      </c>
      <c r="B1314" s="134" t="s">
        <v>1142</v>
      </c>
      <c r="C1314" s="134">
        <v>8</v>
      </c>
      <c r="D1314" s="134">
        <v>9</v>
      </c>
      <c r="E1314" s="134">
        <v>11</v>
      </c>
      <c r="F1314" s="134">
        <v>12</v>
      </c>
      <c r="G1314" s="135">
        <v>13</v>
      </c>
      <c r="H1314" s="171">
        <f>IFERROR((Table20[[#This Row],[_202320]]-Table20[[#This Row],[_201920]])/Table20[[#This Row],[_201920]]*1,"")</f>
        <v>0.625</v>
      </c>
    </row>
    <row r="1315" spans="1:8" ht="28.5">
      <c r="A1315" s="132">
        <v>170055</v>
      </c>
      <c r="B1315" s="134" t="s">
        <v>1143</v>
      </c>
      <c r="C1315" s="134">
        <v>47</v>
      </c>
      <c r="D1315" s="134">
        <v>38</v>
      </c>
      <c r="E1315" s="134">
        <v>81</v>
      </c>
      <c r="F1315" s="134">
        <v>44</v>
      </c>
      <c r="G1315" s="135">
        <v>49</v>
      </c>
      <c r="H1315" s="171">
        <f>IFERROR((Table20[[#This Row],[_202320]]-Table20[[#This Row],[_201920]])/Table20[[#This Row],[_201920]]*1,"")</f>
        <v>4.2553191489361701E-2</v>
      </c>
    </row>
    <row r="1316" spans="1:8" ht="28.5">
      <c r="A1316" s="132">
        <v>170055</v>
      </c>
      <c r="B1316" s="134" t="s">
        <v>1166</v>
      </c>
      <c r="C1316" s="134">
        <v>294</v>
      </c>
      <c r="D1316" s="134">
        <v>256</v>
      </c>
      <c r="E1316" s="134">
        <v>293</v>
      </c>
      <c r="F1316" s="134">
        <v>262</v>
      </c>
      <c r="G1316" s="135">
        <v>231</v>
      </c>
      <c r="H1316" s="171">
        <f>IFERROR((Table20[[#This Row],[_202320]]-Table20[[#This Row],[_201920]])/Table20[[#This Row],[_201920]]*1,"")</f>
        <v>-0.21428571428571427</v>
      </c>
    </row>
    <row r="1317" spans="1:8" ht="28.5">
      <c r="A1317" s="132">
        <v>170055</v>
      </c>
      <c r="B1317" s="134" t="s">
        <v>1167</v>
      </c>
      <c r="C1317" s="134" t="s">
        <v>129</v>
      </c>
      <c r="D1317" s="134" t="s">
        <v>129</v>
      </c>
      <c r="E1317" s="134" t="s">
        <v>129</v>
      </c>
      <c r="F1317" s="134" t="s">
        <v>129</v>
      </c>
      <c r="G1317" s="135" t="s">
        <v>129</v>
      </c>
      <c r="H1317" s="171" t="str">
        <f>IFERROR((Table20[[#This Row],[_202320]]-Table20[[#This Row],[_201920]])/Table20[[#This Row],[_201920]]*1,"")</f>
        <v/>
      </c>
    </row>
    <row r="1318" spans="1:8">
      <c r="A1318" s="132">
        <v>170055</v>
      </c>
      <c r="B1318" s="134" t="s">
        <v>1146</v>
      </c>
      <c r="C1318" s="134">
        <v>341</v>
      </c>
      <c r="D1318" s="134">
        <v>294</v>
      </c>
      <c r="E1318" s="134">
        <v>374</v>
      </c>
      <c r="F1318" s="134">
        <v>306</v>
      </c>
      <c r="G1318" s="135">
        <v>280</v>
      </c>
      <c r="H1318" s="171">
        <f>IFERROR((Table20[[#This Row],[_202320]]-Table20[[#This Row],[_201920]])/Table20[[#This Row],[_201920]]*1,"")</f>
        <v>-0.17888563049853373</v>
      </c>
    </row>
    <row r="1319" spans="1:8" ht="28.5">
      <c r="A1319" s="132">
        <v>170055</v>
      </c>
      <c r="B1319" s="134" t="s">
        <v>1147</v>
      </c>
      <c r="C1319" s="134">
        <v>68</v>
      </c>
      <c r="D1319" s="134">
        <v>61</v>
      </c>
      <c r="E1319" s="134">
        <v>73</v>
      </c>
      <c r="F1319" s="134">
        <v>49</v>
      </c>
      <c r="G1319" s="135">
        <v>63</v>
      </c>
      <c r="H1319" s="171">
        <f>IFERROR((Table20[[#This Row],[_202320]]-Table20[[#This Row],[_201920]])/Table20[[#This Row],[_201920]]*1,"")</f>
        <v>-7.3529411764705885E-2</v>
      </c>
    </row>
    <row r="1320" spans="1:8" ht="28.5">
      <c r="A1320" s="132">
        <v>170055</v>
      </c>
      <c r="B1320" s="134" t="s">
        <v>1148</v>
      </c>
      <c r="C1320" s="134">
        <v>952</v>
      </c>
      <c r="D1320" s="134">
        <v>629</v>
      </c>
      <c r="E1320" s="134">
        <v>631</v>
      </c>
      <c r="F1320" s="134">
        <v>455</v>
      </c>
      <c r="G1320" s="135">
        <v>372</v>
      </c>
      <c r="H1320" s="171">
        <f>IFERROR((Table20[[#This Row],[_202320]]-Table20[[#This Row],[_201920]])/Table20[[#This Row],[_201920]]*1,"")</f>
        <v>-0.60924369747899154</v>
      </c>
    </row>
    <row r="1321" spans="1:8" ht="28.5">
      <c r="A1321" s="132">
        <v>170055</v>
      </c>
      <c r="B1321" s="134" t="s">
        <v>1149</v>
      </c>
      <c r="C1321" s="134">
        <v>2125</v>
      </c>
      <c r="D1321" s="134">
        <v>1756</v>
      </c>
      <c r="E1321" s="134">
        <v>1740</v>
      </c>
      <c r="F1321" s="134">
        <v>1428</v>
      </c>
      <c r="G1321" s="135">
        <v>1226</v>
      </c>
      <c r="H1321" s="171">
        <f>IFERROR((Table20[[#This Row],[_202320]]-Table20[[#This Row],[_201920]])/Table20[[#This Row],[_201920]]*1,"")</f>
        <v>-0.42305882352941176</v>
      </c>
    </row>
    <row r="1322" spans="1:8" ht="28.5">
      <c r="A1322" s="132">
        <v>170055</v>
      </c>
      <c r="B1322" s="134" t="s">
        <v>1150</v>
      </c>
      <c r="C1322" s="134">
        <v>3145</v>
      </c>
      <c r="D1322" s="134">
        <v>2446</v>
      </c>
      <c r="E1322" s="134">
        <v>2444</v>
      </c>
      <c r="F1322" s="134">
        <v>1932</v>
      </c>
      <c r="G1322" s="135">
        <v>1661</v>
      </c>
      <c r="H1322" s="171">
        <f>IFERROR((Table20[[#This Row],[_202320]]-Table20[[#This Row],[_201920]])/Table20[[#This Row],[_201920]]*1,"")</f>
        <v>-0.47186009538950713</v>
      </c>
    </row>
    <row r="1323" spans="1:8">
      <c r="A1323" s="132">
        <v>170055</v>
      </c>
      <c r="B1323" s="134" t="s">
        <v>1151</v>
      </c>
      <c r="C1323" s="134">
        <v>10</v>
      </c>
      <c r="D1323" s="134">
        <v>11</v>
      </c>
      <c r="E1323" s="134">
        <v>13</v>
      </c>
      <c r="F1323" s="134">
        <v>14</v>
      </c>
      <c r="G1323" s="135">
        <v>14</v>
      </c>
      <c r="H1323" s="171">
        <f>IFERROR((Table20[[#This Row],[_202320]]-Table20[[#This Row],[_201920]])/Table20[[#This Row],[_201920]]*1,"")</f>
        <v>0.4</v>
      </c>
    </row>
    <row r="1324" spans="1:8" ht="28.5">
      <c r="A1324" s="132">
        <v>170055</v>
      </c>
      <c r="B1324" s="134" t="s">
        <v>1152</v>
      </c>
      <c r="C1324" s="134">
        <v>29</v>
      </c>
      <c r="D1324" s="134">
        <v>25</v>
      </c>
      <c r="E1324" s="134">
        <v>25</v>
      </c>
      <c r="F1324" s="134">
        <v>23</v>
      </c>
      <c r="G1324" s="135">
        <v>22</v>
      </c>
      <c r="H1324" s="171">
        <f>IFERROR((Table20[[#This Row],[_202320]]-Table20[[#This Row],[_201920]])/Table20[[#This Row],[_201920]]*1,"")</f>
        <v>-0.2413793103448276</v>
      </c>
    </row>
    <row r="1325" spans="1:8" ht="28.5">
      <c r="A1325" s="132">
        <v>170055</v>
      </c>
      <c r="B1325" s="134" t="s">
        <v>1153</v>
      </c>
      <c r="C1325" s="134">
        <v>2</v>
      </c>
      <c r="D1325" s="134">
        <v>2</v>
      </c>
      <c r="E1325" s="134">
        <v>3</v>
      </c>
      <c r="F1325" s="134">
        <v>2</v>
      </c>
      <c r="G1325" s="135">
        <v>3</v>
      </c>
      <c r="H1325" s="171">
        <f>IFERROR((Table20[[#This Row],[_202320]]-Table20[[#This Row],[_201920]])/Table20[[#This Row],[_201920]]*1,"")</f>
        <v>0.5</v>
      </c>
    </row>
    <row r="1326" spans="1:8" ht="28.5">
      <c r="A1326" s="132">
        <v>170055</v>
      </c>
      <c r="B1326" s="134" t="s">
        <v>1154</v>
      </c>
      <c r="C1326" s="134">
        <v>27</v>
      </c>
      <c r="D1326" s="134">
        <v>23</v>
      </c>
      <c r="E1326" s="134">
        <v>22</v>
      </c>
      <c r="F1326" s="134">
        <v>20</v>
      </c>
      <c r="G1326" s="135">
        <v>19</v>
      </c>
      <c r="H1326" s="171">
        <f>IFERROR((Table20[[#This Row],[_202320]]-Table20[[#This Row],[_201920]])/Table20[[#This Row],[_201920]]*1,"")</f>
        <v>-0.29629629629629628</v>
      </c>
    </row>
    <row r="1327" spans="1:8" ht="28.5">
      <c r="A1327" s="132">
        <v>170055</v>
      </c>
      <c r="B1327" s="134" t="s">
        <v>1155</v>
      </c>
      <c r="C1327" s="134">
        <v>61</v>
      </c>
      <c r="D1327" s="134">
        <v>64</v>
      </c>
      <c r="E1327" s="134">
        <v>62</v>
      </c>
      <c r="F1327" s="134">
        <v>64</v>
      </c>
      <c r="G1327" s="135">
        <v>63</v>
      </c>
      <c r="H1327" s="171">
        <f>IFERROR((Table20[[#This Row],[_202320]]-Table20[[#This Row],[_201920]])/Table20[[#This Row],[_201920]]*1,"")</f>
        <v>3.2786885245901641E-2</v>
      </c>
    </row>
    <row r="1328" spans="1:8">
      <c r="A1328" s="132">
        <v>170657</v>
      </c>
      <c r="B1328" s="134" t="s">
        <v>1161</v>
      </c>
      <c r="C1328" s="134">
        <v>2636</v>
      </c>
      <c r="D1328" s="134">
        <v>2592</v>
      </c>
      <c r="E1328" s="134">
        <v>2372</v>
      </c>
      <c r="F1328" s="134">
        <v>2283</v>
      </c>
      <c r="G1328" s="135">
        <v>1834</v>
      </c>
      <c r="H1328" s="171">
        <f>IFERROR((Table20[[#This Row],[_202320]]-Table20[[#This Row],[_201920]])/Table20[[#This Row],[_201920]]*1,"")</f>
        <v>-0.30424886191198786</v>
      </c>
    </row>
    <row r="1329" spans="1:8">
      <c r="A1329" s="132">
        <v>170657</v>
      </c>
      <c r="B1329" s="134" t="s">
        <v>1131</v>
      </c>
      <c r="C1329" s="134">
        <v>7</v>
      </c>
      <c r="D1329" s="134">
        <v>10</v>
      </c>
      <c r="E1329" s="134">
        <v>12</v>
      </c>
      <c r="F1329" s="134">
        <v>5</v>
      </c>
      <c r="G1329" s="135">
        <v>4</v>
      </c>
      <c r="H1329" s="171">
        <f>IFERROR((Table20[[#This Row],[_202320]]-Table20[[#This Row],[_201920]])/Table20[[#This Row],[_201920]]*1,"")</f>
        <v>-0.42857142857142855</v>
      </c>
    </row>
    <row r="1330" spans="1:8">
      <c r="A1330" s="132">
        <v>170657</v>
      </c>
      <c r="B1330" s="134" t="s">
        <v>1132</v>
      </c>
      <c r="C1330" s="134">
        <v>2629</v>
      </c>
      <c r="D1330" s="134">
        <v>2582</v>
      </c>
      <c r="E1330" s="134">
        <v>2360</v>
      </c>
      <c r="F1330" s="134">
        <v>2278</v>
      </c>
      <c r="G1330" s="135">
        <v>1830</v>
      </c>
      <c r="H1330" s="171">
        <f>IFERROR((Table20[[#This Row],[_202320]]-Table20[[#This Row],[_201920]])/Table20[[#This Row],[_201920]]*1,"")</f>
        <v>-0.30391783948269302</v>
      </c>
    </row>
    <row r="1331" spans="1:8" ht="28.5">
      <c r="A1331" s="132">
        <v>170657</v>
      </c>
      <c r="B1331" s="134" t="s">
        <v>1133</v>
      </c>
      <c r="C1331" s="134">
        <v>175</v>
      </c>
      <c r="D1331" s="134">
        <v>138</v>
      </c>
      <c r="E1331" s="134">
        <v>127</v>
      </c>
      <c r="F1331" s="134">
        <v>119</v>
      </c>
      <c r="G1331" s="135">
        <v>90</v>
      </c>
      <c r="H1331" s="171">
        <f>IFERROR((Table20[[#This Row],[_202320]]-Table20[[#This Row],[_201920]])/Table20[[#This Row],[_201920]]*1,"")</f>
        <v>-0.48571428571428571</v>
      </c>
    </row>
    <row r="1332" spans="1:8" ht="28.5">
      <c r="A1332" s="132">
        <v>170657</v>
      </c>
      <c r="B1332" s="134" t="s">
        <v>1162</v>
      </c>
      <c r="C1332" s="134">
        <v>99</v>
      </c>
      <c r="D1332" s="134">
        <v>105</v>
      </c>
      <c r="E1332" s="134">
        <v>105</v>
      </c>
      <c r="F1332" s="134">
        <v>107</v>
      </c>
      <c r="G1332" s="135">
        <v>75</v>
      </c>
      <c r="H1332" s="171">
        <f>IFERROR((Table20[[#This Row],[_202320]]-Table20[[#This Row],[_201920]])/Table20[[#This Row],[_201920]]*1,"")</f>
        <v>-0.24242424242424243</v>
      </c>
    </row>
    <row r="1333" spans="1:8" ht="28.5">
      <c r="A1333" s="132">
        <v>170657</v>
      </c>
      <c r="B1333" s="134" t="s">
        <v>1163</v>
      </c>
      <c r="C1333" s="134" t="s">
        <v>129</v>
      </c>
      <c r="D1333" s="134" t="s">
        <v>129</v>
      </c>
      <c r="E1333" s="134" t="s">
        <v>129</v>
      </c>
      <c r="F1333" s="134" t="s">
        <v>129</v>
      </c>
      <c r="G1333" s="135" t="s">
        <v>129</v>
      </c>
      <c r="H1333" s="171" t="str">
        <f>IFERROR((Table20[[#This Row],[_202320]]-Table20[[#This Row],[_201920]])/Table20[[#This Row],[_201920]]*1,"")</f>
        <v/>
      </c>
    </row>
    <row r="1334" spans="1:8">
      <c r="A1334" s="132">
        <v>170657</v>
      </c>
      <c r="B1334" s="134" t="s">
        <v>1136</v>
      </c>
      <c r="C1334" s="134">
        <v>274</v>
      </c>
      <c r="D1334" s="134">
        <v>243</v>
      </c>
      <c r="E1334" s="134">
        <v>232</v>
      </c>
      <c r="F1334" s="134">
        <v>226</v>
      </c>
      <c r="G1334" s="135">
        <v>165</v>
      </c>
      <c r="H1334" s="171">
        <f>IFERROR((Table20[[#This Row],[_202320]]-Table20[[#This Row],[_201920]])/Table20[[#This Row],[_201920]]*1,"")</f>
        <v>-0.3978102189781022</v>
      </c>
    </row>
    <row r="1335" spans="1:8">
      <c r="A1335" s="132">
        <v>170657</v>
      </c>
      <c r="B1335" s="134" t="s">
        <v>1137</v>
      </c>
      <c r="C1335" s="134">
        <v>10</v>
      </c>
      <c r="D1335" s="134">
        <v>9</v>
      </c>
      <c r="E1335" s="134">
        <v>10</v>
      </c>
      <c r="F1335" s="134">
        <v>10</v>
      </c>
      <c r="G1335" s="135">
        <v>9</v>
      </c>
      <c r="H1335" s="171">
        <f>IFERROR((Table20[[#This Row],[_202320]]-Table20[[#This Row],[_201920]])/Table20[[#This Row],[_201920]]*1,"")</f>
        <v>-0.1</v>
      </c>
    </row>
    <row r="1336" spans="1:8" ht="28.5">
      <c r="A1336" s="132">
        <v>170657</v>
      </c>
      <c r="B1336" s="134" t="s">
        <v>1138</v>
      </c>
      <c r="C1336" s="134">
        <v>152</v>
      </c>
      <c r="D1336" s="134">
        <v>134</v>
      </c>
      <c r="E1336" s="134">
        <v>126</v>
      </c>
      <c r="F1336" s="134">
        <v>121</v>
      </c>
      <c r="G1336" s="135">
        <v>94</v>
      </c>
      <c r="H1336" s="171">
        <f>IFERROR((Table20[[#This Row],[_202320]]-Table20[[#This Row],[_201920]])/Table20[[#This Row],[_201920]]*1,"")</f>
        <v>-0.38157894736842107</v>
      </c>
    </row>
    <row r="1337" spans="1:8" ht="28.5">
      <c r="A1337" s="132">
        <v>170657</v>
      </c>
      <c r="B1337" s="134" t="s">
        <v>1164</v>
      </c>
      <c r="C1337" s="134">
        <v>212</v>
      </c>
      <c r="D1337" s="134">
        <v>201</v>
      </c>
      <c r="E1337" s="134">
        <v>187</v>
      </c>
      <c r="F1337" s="134">
        <v>180</v>
      </c>
      <c r="G1337" s="135">
        <v>142</v>
      </c>
      <c r="H1337" s="171">
        <f>IFERROR((Table20[[#This Row],[_202320]]-Table20[[#This Row],[_201920]])/Table20[[#This Row],[_201920]]*1,"")</f>
        <v>-0.330188679245283</v>
      </c>
    </row>
    <row r="1338" spans="1:8" ht="28.5">
      <c r="A1338" s="132">
        <v>170657</v>
      </c>
      <c r="B1338" s="134" t="s">
        <v>1165</v>
      </c>
      <c r="C1338" s="134" t="s">
        <v>129</v>
      </c>
      <c r="D1338" s="134" t="s">
        <v>129</v>
      </c>
      <c r="E1338" s="134" t="s">
        <v>129</v>
      </c>
      <c r="F1338" s="134" t="s">
        <v>129</v>
      </c>
      <c r="G1338" s="135" t="s">
        <v>129</v>
      </c>
      <c r="H1338" s="171" t="str">
        <f>IFERROR((Table20[[#This Row],[_202320]]-Table20[[#This Row],[_201920]])/Table20[[#This Row],[_201920]]*1,"")</f>
        <v/>
      </c>
    </row>
    <row r="1339" spans="1:8">
      <c r="A1339" s="132">
        <v>170657</v>
      </c>
      <c r="B1339" s="134" t="s">
        <v>1141</v>
      </c>
      <c r="C1339" s="134">
        <v>364</v>
      </c>
      <c r="D1339" s="134">
        <v>335</v>
      </c>
      <c r="E1339" s="134">
        <v>313</v>
      </c>
      <c r="F1339" s="134">
        <v>301</v>
      </c>
      <c r="G1339" s="135">
        <v>236</v>
      </c>
      <c r="H1339" s="171">
        <f>IFERROR((Table20[[#This Row],[_202320]]-Table20[[#This Row],[_201920]])/Table20[[#This Row],[_201920]]*1,"")</f>
        <v>-0.35164835164835168</v>
      </c>
    </row>
    <row r="1340" spans="1:8">
      <c r="A1340" s="132">
        <v>170657</v>
      </c>
      <c r="B1340" s="134" t="s">
        <v>1142</v>
      </c>
      <c r="C1340" s="134">
        <v>14</v>
      </c>
      <c r="D1340" s="134">
        <v>13</v>
      </c>
      <c r="E1340" s="134">
        <v>13</v>
      </c>
      <c r="F1340" s="134">
        <v>13</v>
      </c>
      <c r="G1340" s="135">
        <v>13</v>
      </c>
      <c r="H1340" s="171">
        <f>IFERROR((Table20[[#This Row],[_202320]]-Table20[[#This Row],[_201920]])/Table20[[#This Row],[_201920]]*1,"")</f>
        <v>-7.1428571428571425E-2</v>
      </c>
    </row>
    <row r="1341" spans="1:8" ht="28.5">
      <c r="A1341" s="132">
        <v>170657</v>
      </c>
      <c r="B1341" s="134" t="s">
        <v>1143</v>
      </c>
      <c r="C1341" s="134">
        <v>151</v>
      </c>
      <c r="D1341" s="134">
        <v>136</v>
      </c>
      <c r="E1341" s="134">
        <v>122</v>
      </c>
      <c r="F1341" s="134">
        <v>120</v>
      </c>
      <c r="G1341" s="135">
        <v>92</v>
      </c>
      <c r="H1341" s="171">
        <f>IFERROR((Table20[[#This Row],[_202320]]-Table20[[#This Row],[_201920]])/Table20[[#This Row],[_201920]]*1,"")</f>
        <v>-0.39072847682119205</v>
      </c>
    </row>
    <row r="1342" spans="1:8" ht="28.5">
      <c r="A1342" s="132">
        <v>170657</v>
      </c>
      <c r="B1342" s="134" t="s">
        <v>1166</v>
      </c>
      <c r="C1342" s="134">
        <v>248</v>
      </c>
      <c r="D1342" s="134">
        <v>239</v>
      </c>
      <c r="E1342" s="134">
        <v>214</v>
      </c>
      <c r="F1342" s="134">
        <v>208</v>
      </c>
      <c r="G1342" s="135">
        <v>164</v>
      </c>
      <c r="H1342" s="171">
        <f>IFERROR((Table20[[#This Row],[_202320]]-Table20[[#This Row],[_201920]])/Table20[[#This Row],[_201920]]*1,"")</f>
        <v>-0.33870967741935482</v>
      </c>
    </row>
    <row r="1343" spans="1:8" ht="28.5">
      <c r="A1343" s="132">
        <v>170657</v>
      </c>
      <c r="B1343" s="134" t="s">
        <v>1167</v>
      </c>
      <c r="C1343" s="134" t="s">
        <v>129</v>
      </c>
      <c r="D1343" s="134" t="s">
        <v>129</v>
      </c>
      <c r="E1343" s="134" t="s">
        <v>129</v>
      </c>
      <c r="F1343" s="134" t="s">
        <v>129</v>
      </c>
      <c r="G1343" s="135" t="s">
        <v>129</v>
      </c>
      <c r="H1343" s="171" t="str">
        <f>IFERROR((Table20[[#This Row],[_202320]]-Table20[[#This Row],[_201920]])/Table20[[#This Row],[_201920]]*1,"")</f>
        <v/>
      </c>
    </row>
    <row r="1344" spans="1:8">
      <c r="A1344" s="132">
        <v>170657</v>
      </c>
      <c r="B1344" s="134" t="s">
        <v>1146</v>
      </c>
      <c r="C1344" s="134">
        <v>399</v>
      </c>
      <c r="D1344" s="134">
        <v>375</v>
      </c>
      <c r="E1344" s="134">
        <v>336</v>
      </c>
      <c r="F1344" s="134">
        <v>328</v>
      </c>
      <c r="G1344" s="135">
        <v>256</v>
      </c>
      <c r="H1344" s="171">
        <f>IFERROR((Table20[[#This Row],[_202320]]-Table20[[#This Row],[_201920]])/Table20[[#This Row],[_201920]]*1,"")</f>
        <v>-0.35839598997493732</v>
      </c>
    </row>
    <row r="1345" spans="1:8" ht="28.5">
      <c r="A1345" s="132">
        <v>170657</v>
      </c>
      <c r="B1345" s="134" t="s">
        <v>1147</v>
      </c>
      <c r="C1345" s="134">
        <v>40</v>
      </c>
      <c r="D1345" s="134">
        <v>22</v>
      </c>
      <c r="E1345" s="134">
        <v>49</v>
      </c>
      <c r="F1345" s="134">
        <v>29</v>
      </c>
      <c r="G1345" s="135">
        <v>32</v>
      </c>
      <c r="H1345" s="171">
        <f>IFERROR((Table20[[#This Row],[_202320]]-Table20[[#This Row],[_201920]])/Table20[[#This Row],[_201920]]*1,"")</f>
        <v>-0.2</v>
      </c>
    </row>
    <row r="1346" spans="1:8" ht="28.5">
      <c r="A1346" s="132">
        <v>170657</v>
      </c>
      <c r="B1346" s="134" t="s">
        <v>1148</v>
      </c>
      <c r="C1346" s="134">
        <v>545</v>
      </c>
      <c r="D1346" s="134">
        <v>529</v>
      </c>
      <c r="E1346" s="134">
        <v>380</v>
      </c>
      <c r="F1346" s="134">
        <v>381</v>
      </c>
      <c r="G1346" s="135">
        <v>368</v>
      </c>
      <c r="H1346" s="171">
        <f>IFERROR((Table20[[#This Row],[_202320]]-Table20[[#This Row],[_201920]])/Table20[[#This Row],[_201920]]*1,"")</f>
        <v>-0.32477064220183488</v>
      </c>
    </row>
    <row r="1347" spans="1:8" ht="28.5">
      <c r="A1347" s="132">
        <v>170657</v>
      </c>
      <c r="B1347" s="134" t="s">
        <v>1149</v>
      </c>
      <c r="C1347" s="134">
        <v>1645</v>
      </c>
      <c r="D1347" s="134">
        <v>1656</v>
      </c>
      <c r="E1347" s="134">
        <v>1595</v>
      </c>
      <c r="F1347" s="134">
        <v>1540</v>
      </c>
      <c r="G1347" s="135">
        <v>1174</v>
      </c>
      <c r="H1347" s="171">
        <f>IFERROR((Table20[[#This Row],[_202320]]-Table20[[#This Row],[_201920]])/Table20[[#This Row],[_201920]]*1,"")</f>
        <v>-0.28632218844984803</v>
      </c>
    </row>
    <row r="1348" spans="1:8" ht="28.5">
      <c r="A1348" s="132">
        <v>170657</v>
      </c>
      <c r="B1348" s="134" t="s">
        <v>1150</v>
      </c>
      <c r="C1348" s="134">
        <v>2230</v>
      </c>
      <c r="D1348" s="134">
        <v>2207</v>
      </c>
      <c r="E1348" s="134">
        <v>2024</v>
      </c>
      <c r="F1348" s="134">
        <v>1950</v>
      </c>
      <c r="G1348" s="135">
        <v>1574</v>
      </c>
      <c r="H1348" s="171">
        <f>IFERROR((Table20[[#This Row],[_202320]]-Table20[[#This Row],[_201920]])/Table20[[#This Row],[_201920]]*1,"")</f>
        <v>-0.29417040358744395</v>
      </c>
    </row>
    <row r="1349" spans="1:8">
      <c r="A1349" s="132">
        <v>170657</v>
      </c>
      <c r="B1349" s="134" t="s">
        <v>1151</v>
      </c>
      <c r="C1349" s="134">
        <v>15</v>
      </c>
      <c r="D1349" s="134">
        <v>15</v>
      </c>
      <c r="E1349" s="134">
        <v>14</v>
      </c>
      <c r="F1349" s="134">
        <v>14</v>
      </c>
      <c r="G1349" s="135">
        <v>14</v>
      </c>
      <c r="H1349" s="171">
        <f>IFERROR((Table20[[#This Row],[_202320]]-Table20[[#This Row],[_201920]])/Table20[[#This Row],[_201920]]*1,"")</f>
        <v>-6.6666666666666666E-2</v>
      </c>
    </row>
    <row r="1350" spans="1:8" ht="28.5">
      <c r="A1350" s="132">
        <v>170657</v>
      </c>
      <c r="B1350" s="134" t="s">
        <v>1152</v>
      </c>
      <c r="C1350" s="134">
        <v>22</v>
      </c>
      <c r="D1350" s="134">
        <v>21</v>
      </c>
      <c r="E1350" s="134">
        <v>18</v>
      </c>
      <c r="F1350" s="134">
        <v>18</v>
      </c>
      <c r="G1350" s="135">
        <v>22</v>
      </c>
      <c r="H1350" s="171">
        <f>IFERROR((Table20[[#This Row],[_202320]]-Table20[[#This Row],[_201920]])/Table20[[#This Row],[_201920]]*1,"")</f>
        <v>0</v>
      </c>
    </row>
    <row r="1351" spans="1:8" ht="28.5">
      <c r="A1351" s="132">
        <v>170657</v>
      </c>
      <c r="B1351" s="134" t="s">
        <v>1153</v>
      </c>
      <c r="C1351" s="134">
        <v>2</v>
      </c>
      <c r="D1351" s="134">
        <v>1</v>
      </c>
      <c r="E1351" s="134">
        <v>2</v>
      </c>
      <c r="F1351" s="134">
        <v>1</v>
      </c>
      <c r="G1351" s="135">
        <v>2</v>
      </c>
      <c r="H1351" s="171">
        <f>IFERROR((Table20[[#This Row],[_202320]]-Table20[[#This Row],[_201920]])/Table20[[#This Row],[_201920]]*1,"")</f>
        <v>0</v>
      </c>
    </row>
    <row r="1352" spans="1:8" ht="28.5">
      <c r="A1352" s="132">
        <v>170657</v>
      </c>
      <c r="B1352" s="134" t="s">
        <v>1154</v>
      </c>
      <c r="C1352" s="134">
        <v>21</v>
      </c>
      <c r="D1352" s="134">
        <v>20</v>
      </c>
      <c r="E1352" s="134">
        <v>16</v>
      </c>
      <c r="F1352" s="134">
        <v>17</v>
      </c>
      <c r="G1352" s="135">
        <v>20</v>
      </c>
      <c r="H1352" s="171">
        <f>IFERROR((Table20[[#This Row],[_202320]]-Table20[[#This Row],[_201920]])/Table20[[#This Row],[_201920]]*1,"")</f>
        <v>-4.7619047619047616E-2</v>
      </c>
    </row>
    <row r="1353" spans="1:8" ht="28.5">
      <c r="A1353" s="132">
        <v>170657</v>
      </c>
      <c r="B1353" s="134" t="s">
        <v>1155</v>
      </c>
      <c r="C1353" s="134">
        <v>63</v>
      </c>
      <c r="D1353" s="134">
        <v>64</v>
      </c>
      <c r="E1353" s="134">
        <v>68</v>
      </c>
      <c r="F1353" s="134">
        <v>68</v>
      </c>
      <c r="G1353" s="135">
        <v>64</v>
      </c>
      <c r="H1353" s="171">
        <f>IFERROR((Table20[[#This Row],[_202320]]-Table20[[#This Row],[_201920]])/Table20[[#This Row],[_201920]]*1,"")</f>
        <v>1.5873015873015872E-2</v>
      </c>
    </row>
    <row r="1354" spans="1:8">
      <c r="A1354" s="132">
        <v>170790</v>
      </c>
      <c r="B1354" s="134" t="s">
        <v>1161</v>
      </c>
      <c r="C1354" s="134">
        <v>1024</v>
      </c>
      <c r="D1354" s="134">
        <v>1804</v>
      </c>
      <c r="E1354" s="134">
        <v>1933</v>
      </c>
      <c r="F1354" s="134">
        <v>2058</v>
      </c>
      <c r="G1354" s="135">
        <v>3507</v>
      </c>
      <c r="H1354" s="171">
        <f>IFERROR((Table20[[#This Row],[_202320]]-Table20[[#This Row],[_201920]])/Table20[[#This Row],[_201920]]*1,"")</f>
        <v>2.4248046875</v>
      </c>
    </row>
    <row r="1355" spans="1:8">
      <c r="A1355" s="132">
        <v>170790</v>
      </c>
      <c r="B1355" s="134" t="s">
        <v>1131</v>
      </c>
      <c r="C1355" s="134">
        <v>0</v>
      </c>
      <c r="D1355" s="134">
        <v>0</v>
      </c>
      <c r="E1355" s="134">
        <v>0</v>
      </c>
      <c r="F1355" s="134">
        <v>0</v>
      </c>
      <c r="G1355" s="135">
        <v>0</v>
      </c>
      <c r="H1355" s="171" t="str">
        <f>IFERROR((Table20[[#This Row],[_202320]]-Table20[[#This Row],[_201920]])/Table20[[#This Row],[_201920]]*1,"")</f>
        <v/>
      </c>
    </row>
    <row r="1356" spans="1:8">
      <c r="A1356" s="132">
        <v>170790</v>
      </c>
      <c r="B1356" s="134" t="s">
        <v>1132</v>
      </c>
      <c r="C1356" s="134">
        <v>1024</v>
      </c>
      <c r="D1356" s="134">
        <v>1804</v>
      </c>
      <c r="E1356" s="134">
        <v>1933</v>
      </c>
      <c r="F1356" s="134">
        <v>2058</v>
      </c>
      <c r="G1356" s="135">
        <v>3507</v>
      </c>
      <c r="H1356" s="171">
        <f>IFERROR((Table20[[#This Row],[_202320]]-Table20[[#This Row],[_201920]])/Table20[[#This Row],[_201920]]*1,"")</f>
        <v>2.4248046875</v>
      </c>
    </row>
    <row r="1357" spans="1:8" ht="28.5">
      <c r="A1357" s="132">
        <v>170790</v>
      </c>
      <c r="B1357" s="134" t="s">
        <v>1133</v>
      </c>
      <c r="C1357" s="134">
        <v>11</v>
      </c>
      <c r="D1357" s="134">
        <v>18</v>
      </c>
      <c r="E1357" s="134">
        <v>25</v>
      </c>
      <c r="F1357" s="134">
        <v>33</v>
      </c>
      <c r="G1357" s="135">
        <v>66</v>
      </c>
      <c r="H1357" s="171">
        <f>IFERROR((Table20[[#This Row],[_202320]]-Table20[[#This Row],[_201920]])/Table20[[#This Row],[_201920]]*1,"")</f>
        <v>5</v>
      </c>
    </row>
    <row r="1358" spans="1:8" ht="28.5">
      <c r="A1358" s="132">
        <v>170790</v>
      </c>
      <c r="B1358" s="134" t="s">
        <v>1162</v>
      </c>
      <c r="C1358" s="134">
        <v>51</v>
      </c>
      <c r="D1358" s="134">
        <v>97</v>
      </c>
      <c r="E1358" s="134">
        <v>109</v>
      </c>
      <c r="F1358" s="134">
        <v>117</v>
      </c>
      <c r="G1358" s="135">
        <v>280</v>
      </c>
      <c r="H1358" s="171">
        <f>IFERROR((Table20[[#This Row],[_202320]]-Table20[[#This Row],[_201920]])/Table20[[#This Row],[_201920]]*1,"")</f>
        <v>4.4901960784313726</v>
      </c>
    </row>
    <row r="1359" spans="1:8" ht="28.5">
      <c r="A1359" s="132">
        <v>170790</v>
      </c>
      <c r="B1359" s="134" t="s">
        <v>1163</v>
      </c>
      <c r="C1359" s="134" t="s">
        <v>129</v>
      </c>
      <c r="D1359" s="134" t="s">
        <v>129</v>
      </c>
      <c r="E1359" s="134" t="s">
        <v>129</v>
      </c>
      <c r="F1359" s="134" t="s">
        <v>129</v>
      </c>
      <c r="G1359" s="135" t="s">
        <v>129</v>
      </c>
      <c r="H1359" s="171" t="str">
        <f>IFERROR((Table20[[#This Row],[_202320]]-Table20[[#This Row],[_201920]])/Table20[[#This Row],[_201920]]*1,"")</f>
        <v/>
      </c>
    </row>
    <row r="1360" spans="1:8">
      <c r="A1360" s="132">
        <v>170790</v>
      </c>
      <c r="B1360" s="134" t="s">
        <v>1136</v>
      </c>
      <c r="C1360" s="134">
        <v>62</v>
      </c>
      <c r="D1360" s="134">
        <v>115</v>
      </c>
      <c r="E1360" s="134">
        <v>134</v>
      </c>
      <c r="F1360" s="134">
        <v>150</v>
      </c>
      <c r="G1360" s="135">
        <v>346</v>
      </c>
      <c r="H1360" s="171">
        <f>IFERROR((Table20[[#This Row],[_202320]]-Table20[[#This Row],[_201920]])/Table20[[#This Row],[_201920]]*1,"")</f>
        <v>4.580645161290323</v>
      </c>
    </row>
    <row r="1361" spans="1:8">
      <c r="A1361" s="132">
        <v>170790</v>
      </c>
      <c r="B1361" s="134" t="s">
        <v>1137</v>
      </c>
      <c r="C1361" s="134">
        <v>6</v>
      </c>
      <c r="D1361" s="134">
        <v>6</v>
      </c>
      <c r="E1361" s="134">
        <v>7</v>
      </c>
      <c r="F1361" s="134">
        <v>7</v>
      </c>
      <c r="G1361" s="135">
        <v>10</v>
      </c>
      <c r="H1361" s="171">
        <f>IFERROR((Table20[[#This Row],[_202320]]-Table20[[#This Row],[_201920]])/Table20[[#This Row],[_201920]]*1,"")</f>
        <v>0.66666666666666663</v>
      </c>
    </row>
    <row r="1362" spans="1:8" ht="28.5">
      <c r="A1362" s="132">
        <v>170790</v>
      </c>
      <c r="B1362" s="134" t="s">
        <v>1138</v>
      </c>
      <c r="C1362" s="134">
        <v>11</v>
      </c>
      <c r="D1362" s="134">
        <v>21</v>
      </c>
      <c r="E1362" s="134">
        <v>29</v>
      </c>
      <c r="F1362" s="134">
        <v>37</v>
      </c>
      <c r="G1362" s="135">
        <v>83</v>
      </c>
      <c r="H1362" s="171">
        <f>IFERROR((Table20[[#This Row],[_202320]]-Table20[[#This Row],[_201920]])/Table20[[#This Row],[_201920]]*1,"")</f>
        <v>6.5454545454545459</v>
      </c>
    </row>
    <row r="1363" spans="1:8" ht="28.5">
      <c r="A1363" s="132">
        <v>170790</v>
      </c>
      <c r="B1363" s="134" t="s">
        <v>1164</v>
      </c>
      <c r="C1363" s="134">
        <v>100</v>
      </c>
      <c r="D1363" s="134">
        <v>179</v>
      </c>
      <c r="E1363" s="134">
        <v>211</v>
      </c>
      <c r="F1363" s="134">
        <v>245</v>
      </c>
      <c r="G1363" s="135">
        <v>456</v>
      </c>
      <c r="H1363" s="171">
        <f>IFERROR((Table20[[#This Row],[_202320]]-Table20[[#This Row],[_201920]])/Table20[[#This Row],[_201920]]*1,"")</f>
        <v>3.56</v>
      </c>
    </row>
    <row r="1364" spans="1:8" ht="28.5">
      <c r="A1364" s="132">
        <v>170790</v>
      </c>
      <c r="B1364" s="134" t="s">
        <v>1165</v>
      </c>
      <c r="C1364" s="134" t="s">
        <v>129</v>
      </c>
      <c r="D1364" s="134" t="s">
        <v>129</v>
      </c>
      <c r="E1364" s="134" t="s">
        <v>129</v>
      </c>
      <c r="F1364" s="134" t="s">
        <v>129</v>
      </c>
      <c r="G1364" s="135" t="s">
        <v>129</v>
      </c>
      <c r="H1364" s="171" t="str">
        <f>IFERROR((Table20[[#This Row],[_202320]]-Table20[[#This Row],[_201920]])/Table20[[#This Row],[_201920]]*1,"")</f>
        <v/>
      </c>
    </row>
    <row r="1365" spans="1:8">
      <c r="A1365" s="132">
        <v>170790</v>
      </c>
      <c r="B1365" s="134" t="s">
        <v>1141</v>
      </c>
      <c r="C1365" s="134">
        <v>111</v>
      </c>
      <c r="D1365" s="134">
        <v>200</v>
      </c>
      <c r="E1365" s="134">
        <v>240</v>
      </c>
      <c r="F1365" s="134">
        <v>282</v>
      </c>
      <c r="G1365" s="135">
        <v>539</v>
      </c>
      <c r="H1365" s="171">
        <f>IFERROR((Table20[[#This Row],[_202320]]-Table20[[#This Row],[_201920]])/Table20[[#This Row],[_201920]]*1,"")</f>
        <v>3.855855855855856</v>
      </c>
    </row>
    <row r="1366" spans="1:8">
      <c r="A1366" s="132">
        <v>170790</v>
      </c>
      <c r="B1366" s="134" t="s">
        <v>1142</v>
      </c>
      <c r="C1366" s="134">
        <v>11</v>
      </c>
      <c r="D1366" s="134">
        <v>11</v>
      </c>
      <c r="E1366" s="134">
        <v>12</v>
      </c>
      <c r="F1366" s="134">
        <v>14</v>
      </c>
      <c r="G1366" s="135">
        <v>15</v>
      </c>
      <c r="H1366" s="171">
        <f>IFERROR((Table20[[#This Row],[_202320]]-Table20[[#This Row],[_201920]])/Table20[[#This Row],[_201920]]*1,"")</f>
        <v>0.36363636363636365</v>
      </c>
    </row>
    <row r="1367" spans="1:8" ht="28.5">
      <c r="A1367" s="132">
        <v>170790</v>
      </c>
      <c r="B1367" s="134" t="s">
        <v>1143</v>
      </c>
      <c r="C1367" s="134">
        <v>14</v>
      </c>
      <c r="D1367" s="134">
        <v>22</v>
      </c>
      <c r="E1367" s="134">
        <v>25</v>
      </c>
      <c r="F1367" s="134">
        <v>39</v>
      </c>
      <c r="G1367" s="135">
        <v>59</v>
      </c>
      <c r="H1367" s="171">
        <f>IFERROR((Table20[[#This Row],[_202320]]-Table20[[#This Row],[_201920]])/Table20[[#This Row],[_201920]]*1,"")</f>
        <v>3.2142857142857144</v>
      </c>
    </row>
    <row r="1368" spans="1:8" ht="28.5">
      <c r="A1368" s="132">
        <v>170790</v>
      </c>
      <c r="B1368" s="134" t="s">
        <v>1166</v>
      </c>
      <c r="C1368" s="134">
        <v>124</v>
      </c>
      <c r="D1368" s="134">
        <v>210</v>
      </c>
      <c r="E1368" s="134">
        <v>260</v>
      </c>
      <c r="F1368" s="134">
        <v>279</v>
      </c>
      <c r="G1368" s="135">
        <v>480</v>
      </c>
      <c r="H1368" s="171">
        <f>IFERROR((Table20[[#This Row],[_202320]]-Table20[[#This Row],[_201920]])/Table20[[#This Row],[_201920]]*1,"")</f>
        <v>2.870967741935484</v>
      </c>
    </row>
    <row r="1369" spans="1:8" ht="28.5">
      <c r="A1369" s="132">
        <v>170790</v>
      </c>
      <c r="B1369" s="134" t="s">
        <v>1167</v>
      </c>
      <c r="C1369" s="134" t="s">
        <v>129</v>
      </c>
      <c r="D1369" s="134" t="s">
        <v>129</v>
      </c>
      <c r="E1369" s="134" t="s">
        <v>129</v>
      </c>
      <c r="F1369" s="134" t="s">
        <v>129</v>
      </c>
      <c r="G1369" s="135" t="s">
        <v>129</v>
      </c>
      <c r="H1369" s="171" t="str">
        <f>IFERROR((Table20[[#This Row],[_202320]]-Table20[[#This Row],[_201920]])/Table20[[#This Row],[_201920]]*1,"")</f>
        <v/>
      </c>
    </row>
    <row r="1370" spans="1:8">
      <c r="A1370" s="132">
        <v>170790</v>
      </c>
      <c r="B1370" s="134" t="s">
        <v>1146</v>
      </c>
      <c r="C1370" s="134">
        <v>138</v>
      </c>
      <c r="D1370" s="134">
        <v>232</v>
      </c>
      <c r="E1370" s="134">
        <v>285</v>
      </c>
      <c r="F1370" s="134">
        <v>318</v>
      </c>
      <c r="G1370" s="135">
        <v>539</v>
      </c>
      <c r="H1370" s="171">
        <f>IFERROR((Table20[[#This Row],[_202320]]-Table20[[#This Row],[_201920]])/Table20[[#This Row],[_201920]]*1,"")</f>
        <v>2.9057971014492754</v>
      </c>
    </row>
    <row r="1371" spans="1:8" ht="28.5">
      <c r="A1371" s="132">
        <v>170790</v>
      </c>
      <c r="B1371" s="134" t="s">
        <v>1147</v>
      </c>
      <c r="C1371" s="134">
        <v>539</v>
      </c>
      <c r="D1371" s="134">
        <v>35</v>
      </c>
      <c r="E1371" s="134">
        <v>34</v>
      </c>
      <c r="F1371" s="134">
        <v>58</v>
      </c>
      <c r="G1371" s="135">
        <v>105</v>
      </c>
      <c r="H1371" s="171">
        <f>IFERROR((Table20[[#This Row],[_202320]]-Table20[[#This Row],[_201920]])/Table20[[#This Row],[_201920]]*1,"")</f>
        <v>-0.80519480519480524</v>
      </c>
    </row>
    <row r="1372" spans="1:8" ht="28.5">
      <c r="A1372" s="132">
        <v>170790</v>
      </c>
      <c r="B1372" s="134" t="s">
        <v>1148</v>
      </c>
      <c r="C1372" s="134">
        <v>111</v>
      </c>
      <c r="D1372" s="134">
        <v>489</v>
      </c>
      <c r="E1372" s="134">
        <v>475</v>
      </c>
      <c r="F1372" s="134">
        <v>524</v>
      </c>
      <c r="G1372" s="135">
        <v>832</v>
      </c>
      <c r="H1372" s="171">
        <f>IFERROR((Table20[[#This Row],[_202320]]-Table20[[#This Row],[_201920]])/Table20[[#This Row],[_201920]]*1,"")</f>
        <v>6.4954954954954953</v>
      </c>
    </row>
    <row r="1373" spans="1:8" ht="28.5">
      <c r="A1373" s="132">
        <v>170790</v>
      </c>
      <c r="B1373" s="134" t="s">
        <v>1149</v>
      </c>
      <c r="C1373" s="134">
        <v>236</v>
      </c>
      <c r="D1373" s="134">
        <v>1048</v>
      </c>
      <c r="E1373" s="134">
        <v>1139</v>
      </c>
      <c r="F1373" s="134">
        <v>1158</v>
      </c>
      <c r="G1373" s="135">
        <v>2031</v>
      </c>
      <c r="H1373" s="171">
        <f>IFERROR((Table20[[#This Row],[_202320]]-Table20[[#This Row],[_201920]])/Table20[[#This Row],[_201920]]*1,"")</f>
        <v>7.6059322033898304</v>
      </c>
    </row>
    <row r="1374" spans="1:8" ht="28.5">
      <c r="A1374" s="132">
        <v>170790</v>
      </c>
      <c r="B1374" s="134" t="s">
        <v>1150</v>
      </c>
      <c r="C1374" s="134">
        <v>886</v>
      </c>
      <c r="D1374" s="134">
        <v>1572</v>
      </c>
      <c r="E1374" s="134">
        <v>1648</v>
      </c>
      <c r="F1374" s="134">
        <v>1740</v>
      </c>
      <c r="G1374" s="135">
        <v>2968</v>
      </c>
      <c r="H1374" s="171">
        <f>IFERROR((Table20[[#This Row],[_202320]]-Table20[[#This Row],[_201920]])/Table20[[#This Row],[_201920]]*1,"")</f>
        <v>2.3498871331828441</v>
      </c>
    </row>
    <row r="1375" spans="1:8">
      <c r="A1375" s="132">
        <v>170790</v>
      </c>
      <c r="B1375" s="134" t="s">
        <v>1151</v>
      </c>
      <c r="C1375" s="134">
        <v>13</v>
      </c>
      <c r="D1375" s="134">
        <v>13</v>
      </c>
      <c r="E1375" s="134">
        <v>15</v>
      </c>
      <c r="F1375" s="134">
        <v>15</v>
      </c>
      <c r="G1375" s="135">
        <v>15</v>
      </c>
      <c r="H1375" s="171">
        <f>IFERROR((Table20[[#This Row],[_202320]]-Table20[[#This Row],[_201920]])/Table20[[#This Row],[_201920]]*1,"")</f>
        <v>0.15384615384615385</v>
      </c>
    </row>
    <row r="1376" spans="1:8" ht="28.5">
      <c r="A1376" s="132">
        <v>170790</v>
      </c>
      <c r="B1376" s="134" t="s">
        <v>1152</v>
      </c>
      <c r="C1376" s="134">
        <v>63</v>
      </c>
      <c r="D1376" s="134">
        <v>29</v>
      </c>
      <c r="E1376" s="134">
        <v>26</v>
      </c>
      <c r="F1376" s="134">
        <v>28</v>
      </c>
      <c r="G1376" s="135">
        <v>27</v>
      </c>
      <c r="H1376" s="171">
        <f>IFERROR((Table20[[#This Row],[_202320]]-Table20[[#This Row],[_201920]])/Table20[[#This Row],[_201920]]*1,"")</f>
        <v>-0.5714285714285714</v>
      </c>
    </row>
    <row r="1377" spans="1:8" ht="28.5">
      <c r="A1377" s="132">
        <v>170790</v>
      </c>
      <c r="B1377" s="134" t="s">
        <v>1153</v>
      </c>
      <c r="C1377" s="134">
        <v>53</v>
      </c>
      <c r="D1377" s="134">
        <v>2</v>
      </c>
      <c r="E1377" s="134">
        <v>2</v>
      </c>
      <c r="F1377" s="134">
        <v>3</v>
      </c>
      <c r="G1377" s="135">
        <v>3</v>
      </c>
      <c r="H1377" s="171">
        <f>IFERROR((Table20[[#This Row],[_202320]]-Table20[[#This Row],[_201920]])/Table20[[#This Row],[_201920]]*1,"")</f>
        <v>-0.94339622641509435</v>
      </c>
    </row>
    <row r="1378" spans="1:8" ht="28.5">
      <c r="A1378" s="132">
        <v>170790</v>
      </c>
      <c r="B1378" s="134" t="s">
        <v>1154</v>
      </c>
      <c r="C1378" s="134">
        <v>11</v>
      </c>
      <c r="D1378" s="134">
        <v>27</v>
      </c>
      <c r="E1378" s="134">
        <v>25</v>
      </c>
      <c r="F1378" s="134">
        <v>25</v>
      </c>
      <c r="G1378" s="135">
        <v>24</v>
      </c>
      <c r="H1378" s="171">
        <f>IFERROR((Table20[[#This Row],[_202320]]-Table20[[#This Row],[_201920]])/Table20[[#This Row],[_201920]]*1,"")</f>
        <v>1.1818181818181819</v>
      </c>
    </row>
    <row r="1379" spans="1:8" ht="28.5">
      <c r="A1379" s="132">
        <v>170790</v>
      </c>
      <c r="B1379" s="134" t="s">
        <v>1155</v>
      </c>
      <c r="C1379" s="134">
        <v>23</v>
      </c>
      <c r="D1379" s="134">
        <v>58</v>
      </c>
      <c r="E1379" s="134">
        <v>59</v>
      </c>
      <c r="F1379" s="134">
        <v>56</v>
      </c>
      <c r="G1379" s="135">
        <v>58</v>
      </c>
      <c r="H1379" s="171">
        <f>IFERROR((Table20[[#This Row],[_202320]]-Table20[[#This Row],[_201920]])/Table20[[#This Row],[_201920]]*1,"")</f>
        <v>1.5217391304347827</v>
      </c>
    </row>
    <row r="1380" spans="1:8">
      <c r="A1380" s="132">
        <v>171304</v>
      </c>
      <c r="B1380" s="134" t="s">
        <v>1161</v>
      </c>
      <c r="C1380" s="134">
        <v>723</v>
      </c>
      <c r="D1380" s="134">
        <v>688</v>
      </c>
      <c r="E1380" s="134">
        <v>623</v>
      </c>
      <c r="F1380" s="134">
        <v>644</v>
      </c>
      <c r="G1380" s="135">
        <v>563</v>
      </c>
      <c r="H1380" s="171">
        <f>IFERROR((Table20[[#This Row],[_202320]]-Table20[[#This Row],[_201920]])/Table20[[#This Row],[_201920]]*1,"")</f>
        <v>-0.22130013831258644</v>
      </c>
    </row>
    <row r="1381" spans="1:8">
      <c r="A1381" s="132">
        <v>171304</v>
      </c>
      <c r="B1381" s="134" t="s">
        <v>1131</v>
      </c>
      <c r="C1381" s="134">
        <v>0</v>
      </c>
      <c r="D1381" s="134">
        <v>0</v>
      </c>
      <c r="E1381" s="134">
        <v>0</v>
      </c>
      <c r="F1381" s="134">
        <v>0</v>
      </c>
      <c r="G1381" s="135">
        <v>0</v>
      </c>
      <c r="H1381" s="171" t="str">
        <f>IFERROR((Table20[[#This Row],[_202320]]-Table20[[#This Row],[_201920]])/Table20[[#This Row],[_201920]]*1,"")</f>
        <v/>
      </c>
    </row>
    <row r="1382" spans="1:8">
      <c r="A1382" s="132">
        <v>171304</v>
      </c>
      <c r="B1382" s="134" t="s">
        <v>1132</v>
      </c>
      <c r="C1382" s="134">
        <v>723</v>
      </c>
      <c r="D1382" s="134">
        <v>688</v>
      </c>
      <c r="E1382" s="134">
        <v>623</v>
      </c>
      <c r="F1382" s="134">
        <v>644</v>
      </c>
      <c r="G1382" s="135">
        <v>563</v>
      </c>
      <c r="H1382" s="171">
        <f>IFERROR((Table20[[#This Row],[_202320]]-Table20[[#This Row],[_201920]])/Table20[[#This Row],[_201920]]*1,"")</f>
        <v>-0.22130013831258644</v>
      </c>
    </row>
    <row r="1383" spans="1:8" ht="28.5">
      <c r="A1383" s="132">
        <v>171304</v>
      </c>
      <c r="B1383" s="134" t="s">
        <v>1133</v>
      </c>
      <c r="C1383" s="134">
        <v>4</v>
      </c>
      <c r="D1383" s="134">
        <v>11</v>
      </c>
      <c r="E1383" s="134">
        <v>4</v>
      </c>
      <c r="F1383" s="134">
        <v>9</v>
      </c>
      <c r="G1383" s="135">
        <v>18</v>
      </c>
      <c r="H1383" s="171">
        <f>IFERROR((Table20[[#This Row],[_202320]]-Table20[[#This Row],[_201920]])/Table20[[#This Row],[_201920]]*1,"")</f>
        <v>3.5</v>
      </c>
    </row>
    <row r="1384" spans="1:8" ht="28.5">
      <c r="A1384" s="132">
        <v>171304</v>
      </c>
      <c r="B1384" s="134" t="s">
        <v>1162</v>
      </c>
      <c r="C1384" s="134">
        <v>30</v>
      </c>
      <c r="D1384" s="134">
        <v>34</v>
      </c>
      <c r="E1384" s="134">
        <v>51</v>
      </c>
      <c r="F1384" s="134">
        <v>37</v>
      </c>
      <c r="G1384" s="135">
        <v>35</v>
      </c>
      <c r="H1384" s="171">
        <f>IFERROR((Table20[[#This Row],[_202320]]-Table20[[#This Row],[_201920]])/Table20[[#This Row],[_201920]]*1,"")</f>
        <v>0.16666666666666666</v>
      </c>
    </row>
    <row r="1385" spans="1:8" ht="28.5">
      <c r="A1385" s="132">
        <v>171304</v>
      </c>
      <c r="B1385" s="134" t="s">
        <v>1163</v>
      </c>
      <c r="C1385" s="134" t="s">
        <v>129</v>
      </c>
      <c r="D1385" s="134" t="s">
        <v>129</v>
      </c>
      <c r="E1385" s="134" t="s">
        <v>129</v>
      </c>
      <c r="F1385" s="134" t="s">
        <v>129</v>
      </c>
      <c r="G1385" s="135" t="s">
        <v>129</v>
      </c>
      <c r="H1385" s="171" t="str">
        <f>IFERROR((Table20[[#This Row],[_202320]]-Table20[[#This Row],[_201920]])/Table20[[#This Row],[_201920]]*1,"")</f>
        <v/>
      </c>
    </row>
    <row r="1386" spans="1:8">
      <c r="A1386" s="132">
        <v>171304</v>
      </c>
      <c r="B1386" s="134" t="s">
        <v>1136</v>
      </c>
      <c r="C1386" s="134">
        <v>34</v>
      </c>
      <c r="D1386" s="134">
        <v>45</v>
      </c>
      <c r="E1386" s="134">
        <v>55</v>
      </c>
      <c r="F1386" s="134">
        <v>46</v>
      </c>
      <c r="G1386" s="135">
        <v>53</v>
      </c>
      <c r="H1386" s="171">
        <f>IFERROR((Table20[[#This Row],[_202320]]-Table20[[#This Row],[_201920]])/Table20[[#This Row],[_201920]]*1,"")</f>
        <v>0.55882352941176472</v>
      </c>
    </row>
    <row r="1387" spans="1:8">
      <c r="A1387" s="132">
        <v>171304</v>
      </c>
      <c r="B1387" s="134" t="s">
        <v>1137</v>
      </c>
      <c r="C1387" s="134">
        <v>5</v>
      </c>
      <c r="D1387" s="134">
        <v>7</v>
      </c>
      <c r="E1387" s="134">
        <v>9</v>
      </c>
      <c r="F1387" s="134">
        <v>7</v>
      </c>
      <c r="G1387" s="135">
        <v>9</v>
      </c>
      <c r="H1387" s="171">
        <f>IFERROR((Table20[[#This Row],[_202320]]-Table20[[#This Row],[_201920]])/Table20[[#This Row],[_201920]]*1,"")</f>
        <v>0.8</v>
      </c>
    </row>
    <row r="1388" spans="1:8" ht="28.5">
      <c r="A1388" s="132">
        <v>171304</v>
      </c>
      <c r="B1388" s="134" t="s">
        <v>1138</v>
      </c>
      <c r="C1388" s="134">
        <v>8</v>
      </c>
      <c r="D1388" s="134">
        <v>13</v>
      </c>
      <c r="E1388" s="134">
        <v>5</v>
      </c>
      <c r="F1388" s="134">
        <v>10</v>
      </c>
      <c r="G1388" s="135">
        <v>21</v>
      </c>
      <c r="H1388" s="171">
        <f>IFERROR((Table20[[#This Row],[_202320]]-Table20[[#This Row],[_201920]])/Table20[[#This Row],[_201920]]*1,"")</f>
        <v>1.625</v>
      </c>
    </row>
    <row r="1389" spans="1:8" ht="28.5">
      <c r="A1389" s="132">
        <v>171304</v>
      </c>
      <c r="B1389" s="134" t="s">
        <v>1164</v>
      </c>
      <c r="C1389" s="134">
        <v>49</v>
      </c>
      <c r="D1389" s="134">
        <v>63</v>
      </c>
      <c r="E1389" s="134">
        <v>69</v>
      </c>
      <c r="F1389" s="134">
        <v>52</v>
      </c>
      <c r="G1389" s="135">
        <v>55</v>
      </c>
      <c r="H1389" s="171">
        <f>IFERROR((Table20[[#This Row],[_202320]]-Table20[[#This Row],[_201920]])/Table20[[#This Row],[_201920]]*1,"")</f>
        <v>0.12244897959183673</v>
      </c>
    </row>
    <row r="1390" spans="1:8" ht="28.5">
      <c r="A1390" s="132">
        <v>171304</v>
      </c>
      <c r="B1390" s="134" t="s">
        <v>1165</v>
      </c>
      <c r="C1390" s="134" t="s">
        <v>129</v>
      </c>
      <c r="D1390" s="134" t="s">
        <v>129</v>
      </c>
      <c r="E1390" s="134" t="s">
        <v>129</v>
      </c>
      <c r="F1390" s="134" t="s">
        <v>129</v>
      </c>
      <c r="G1390" s="135" t="s">
        <v>129</v>
      </c>
      <c r="H1390" s="171" t="str">
        <f>IFERROR((Table20[[#This Row],[_202320]]-Table20[[#This Row],[_201920]])/Table20[[#This Row],[_201920]]*1,"")</f>
        <v/>
      </c>
    </row>
    <row r="1391" spans="1:8">
      <c r="A1391" s="132">
        <v>171304</v>
      </c>
      <c r="B1391" s="134" t="s">
        <v>1141</v>
      </c>
      <c r="C1391" s="134">
        <v>57</v>
      </c>
      <c r="D1391" s="134">
        <v>76</v>
      </c>
      <c r="E1391" s="134">
        <v>74</v>
      </c>
      <c r="F1391" s="134">
        <v>62</v>
      </c>
      <c r="G1391" s="135">
        <v>76</v>
      </c>
      <c r="H1391" s="171">
        <f>IFERROR((Table20[[#This Row],[_202320]]-Table20[[#This Row],[_201920]])/Table20[[#This Row],[_201920]]*1,"")</f>
        <v>0.33333333333333331</v>
      </c>
    </row>
    <row r="1392" spans="1:8">
      <c r="A1392" s="132">
        <v>171304</v>
      </c>
      <c r="B1392" s="134" t="s">
        <v>1142</v>
      </c>
      <c r="C1392" s="134">
        <v>8</v>
      </c>
      <c r="D1392" s="134">
        <v>11</v>
      </c>
      <c r="E1392" s="134">
        <v>12</v>
      </c>
      <c r="F1392" s="134">
        <v>10</v>
      </c>
      <c r="G1392" s="135">
        <v>13</v>
      </c>
      <c r="H1392" s="171">
        <f>IFERROR((Table20[[#This Row],[_202320]]-Table20[[#This Row],[_201920]])/Table20[[#This Row],[_201920]]*1,"")</f>
        <v>0.625</v>
      </c>
    </row>
    <row r="1393" spans="1:8" ht="28.5">
      <c r="A1393" s="132">
        <v>171304</v>
      </c>
      <c r="B1393" s="134" t="s">
        <v>1143</v>
      </c>
      <c r="C1393" s="134">
        <v>9</v>
      </c>
      <c r="D1393" s="134">
        <v>14</v>
      </c>
      <c r="E1393" s="134">
        <v>5</v>
      </c>
      <c r="F1393" s="134">
        <v>9</v>
      </c>
      <c r="G1393" s="135">
        <v>22</v>
      </c>
      <c r="H1393" s="171">
        <f>IFERROR((Table20[[#This Row],[_202320]]-Table20[[#This Row],[_201920]])/Table20[[#This Row],[_201920]]*1,"")</f>
        <v>1.4444444444444444</v>
      </c>
    </row>
    <row r="1394" spans="1:8" ht="28.5">
      <c r="A1394" s="132">
        <v>171304</v>
      </c>
      <c r="B1394" s="134" t="s">
        <v>1166</v>
      </c>
      <c r="C1394" s="134">
        <v>55</v>
      </c>
      <c r="D1394" s="134">
        <v>69</v>
      </c>
      <c r="E1394" s="134">
        <v>77</v>
      </c>
      <c r="F1394" s="134">
        <v>63</v>
      </c>
      <c r="G1394" s="135">
        <v>62</v>
      </c>
      <c r="H1394" s="171">
        <f>IFERROR((Table20[[#This Row],[_202320]]-Table20[[#This Row],[_201920]])/Table20[[#This Row],[_201920]]*1,"")</f>
        <v>0.12727272727272726</v>
      </c>
    </row>
    <row r="1395" spans="1:8" ht="28.5">
      <c r="A1395" s="132">
        <v>171304</v>
      </c>
      <c r="B1395" s="134" t="s">
        <v>1167</v>
      </c>
      <c r="C1395" s="134" t="s">
        <v>129</v>
      </c>
      <c r="D1395" s="134" t="s">
        <v>129</v>
      </c>
      <c r="E1395" s="134" t="s">
        <v>129</v>
      </c>
      <c r="F1395" s="134" t="s">
        <v>129</v>
      </c>
      <c r="G1395" s="135" t="s">
        <v>129</v>
      </c>
      <c r="H1395" s="171" t="str">
        <f>IFERROR((Table20[[#This Row],[_202320]]-Table20[[#This Row],[_201920]])/Table20[[#This Row],[_201920]]*1,"")</f>
        <v/>
      </c>
    </row>
    <row r="1396" spans="1:8">
      <c r="A1396" s="132">
        <v>171304</v>
      </c>
      <c r="B1396" s="134" t="s">
        <v>1146</v>
      </c>
      <c r="C1396" s="134">
        <v>64</v>
      </c>
      <c r="D1396" s="134">
        <v>83</v>
      </c>
      <c r="E1396" s="134">
        <v>82</v>
      </c>
      <c r="F1396" s="134">
        <v>72</v>
      </c>
      <c r="G1396" s="135">
        <v>84</v>
      </c>
      <c r="H1396" s="171">
        <f>IFERROR((Table20[[#This Row],[_202320]]-Table20[[#This Row],[_201920]])/Table20[[#This Row],[_201920]]*1,"")</f>
        <v>0.3125</v>
      </c>
    </row>
    <row r="1397" spans="1:8" ht="28.5">
      <c r="A1397" s="132">
        <v>171304</v>
      </c>
      <c r="B1397" s="134" t="s">
        <v>1147</v>
      </c>
      <c r="C1397" s="134">
        <v>7</v>
      </c>
      <c r="D1397" s="134">
        <v>8</v>
      </c>
      <c r="E1397" s="134">
        <v>15</v>
      </c>
      <c r="F1397" s="134">
        <v>11</v>
      </c>
      <c r="G1397" s="135">
        <v>12</v>
      </c>
      <c r="H1397" s="171">
        <f>IFERROR((Table20[[#This Row],[_202320]]-Table20[[#This Row],[_201920]])/Table20[[#This Row],[_201920]]*1,"")</f>
        <v>0.7142857142857143</v>
      </c>
    </row>
    <row r="1398" spans="1:8" ht="28.5">
      <c r="A1398" s="132">
        <v>171304</v>
      </c>
      <c r="B1398" s="134" t="s">
        <v>1148</v>
      </c>
      <c r="C1398" s="134">
        <v>179</v>
      </c>
      <c r="D1398" s="134">
        <v>170</v>
      </c>
      <c r="E1398" s="134">
        <v>153</v>
      </c>
      <c r="F1398" s="134">
        <v>150</v>
      </c>
      <c r="G1398" s="135">
        <v>139</v>
      </c>
      <c r="H1398" s="171">
        <f>IFERROR((Table20[[#This Row],[_202320]]-Table20[[#This Row],[_201920]])/Table20[[#This Row],[_201920]]*1,"")</f>
        <v>-0.22346368715083798</v>
      </c>
    </row>
    <row r="1399" spans="1:8" ht="28.5">
      <c r="A1399" s="132">
        <v>171304</v>
      </c>
      <c r="B1399" s="134" t="s">
        <v>1149</v>
      </c>
      <c r="C1399" s="134">
        <v>473</v>
      </c>
      <c r="D1399" s="134">
        <v>427</v>
      </c>
      <c r="E1399" s="134">
        <v>373</v>
      </c>
      <c r="F1399" s="134">
        <v>411</v>
      </c>
      <c r="G1399" s="135">
        <v>328</v>
      </c>
      <c r="H1399" s="171">
        <f>IFERROR((Table20[[#This Row],[_202320]]-Table20[[#This Row],[_201920]])/Table20[[#This Row],[_201920]]*1,"")</f>
        <v>-0.30655391120507397</v>
      </c>
    </row>
    <row r="1400" spans="1:8" ht="28.5">
      <c r="A1400" s="132">
        <v>171304</v>
      </c>
      <c r="B1400" s="134" t="s">
        <v>1150</v>
      </c>
      <c r="C1400" s="134">
        <v>659</v>
      </c>
      <c r="D1400" s="134">
        <v>605</v>
      </c>
      <c r="E1400" s="134">
        <v>541</v>
      </c>
      <c r="F1400" s="134">
        <v>572</v>
      </c>
      <c r="G1400" s="135">
        <v>479</v>
      </c>
      <c r="H1400" s="171">
        <f>IFERROR((Table20[[#This Row],[_202320]]-Table20[[#This Row],[_201920]])/Table20[[#This Row],[_201920]]*1,"")</f>
        <v>-0.27314112291350529</v>
      </c>
    </row>
    <row r="1401" spans="1:8">
      <c r="A1401" s="132">
        <v>171304</v>
      </c>
      <c r="B1401" s="134" t="s">
        <v>1151</v>
      </c>
      <c r="C1401" s="134">
        <v>9</v>
      </c>
      <c r="D1401" s="134">
        <v>12</v>
      </c>
      <c r="E1401" s="134">
        <v>13</v>
      </c>
      <c r="F1401" s="134">
        <v>11</v>
      </c>
      <c r="G1401" s="135">
        <v>15</v>
      </c>
      <c r="H1401" s="171">
        <f>IFERROR((Table20[[#This Row],[_202320]]-Table20[[#This Row],[_201920]])/Table20[[#This Row],[_201920]]*1,"")</f>
        <v>0.66666666666666663</v>
      </c>
    </row>
    <row r="1402" spans="1:8" ht="28.5">
      <c r="A1402" s="132">
        <v>171304</v>
      </c>
      <c r="B1402" s="134" t="s">
        <v>1152</v>
      </c>
      <c r="C1402" s="134">
        <v>26</v>
      </c>
      <c r="D1402" s="134">
        <v>26</v>
      </c>
      <c r="E1402" s="134">
        <v>27</v>
      </c>
      <c r="F1402" s="134">
        <v>25</v>
      </c>
      <c r="G1402" s="135">
        <v>27</v>
      </c>
      <c r="H1402" s="171">
        <f>IFERROR((Table20[[#This Row],[_202320]]-Table20[[#This Row],[_201920]])/Table20[[#This Row],[_201920]]*1,"")</f>
        <v>3.8461538461538464E-2</v>
      </c>
    </row>
    <row r="1403" spans="1:8" ht="28.5">
      <c r="A1403" s="132">
        <v>171304</v>
      </c>
      <c r="B1403" s="134" t="s">
        <v>1153</v>
      </c>
      <c r="C1403" s="134">
        <v>1</v>
      </c>
      <c r="D1403" s="134">
        <v>1</v>
      </c>
      <c r="E1403" s="134">
        <v>2</v>
      </c>
      <c r="F1403" s="134">
        <v>2</v>
      </c>
      <c r="G1403" s="135">
        <v>2</v>
      </c>
      <c r="H1403" s="171">
        <f>IFERROR((Table20[[#This Row],[_202320]]-Table20[[#This Row],[_201920]])/Table20[[#This Row],[_201920]]*1,"")</f>
        <v>1</v>
      </c>
    </row>
    <row r="1404" spans="1:8" ht="28.5">
      <c r="A1404" s="132">
        <v>171304</v>
      </c>
      <c r="B1404" s="134" t="s">
        <v>1154</v>
      </c>
      <c r="C1404" s="134">
        <v>25</v>
      </c>
      <c r="D1404" s="134">
        <v>25</v>
      </c>
      <c r="E1404" s="134">
        <v>25</v>
      </c>
      <c r="F1404" s="134">
        <v>23</v>
      </c>
      <c r="G1404" s="135">
        <v>25</v>
      </c>
      <c r="H1404" s="171">
        <f>IFERROR((Table20[[#This Row],[_202320]]-Table20[[#This Row],[_201920]])/Table20[[#This Row],[_201920]]*1,"")</f>
        <v>0</v>
      </c>
    </row>
    <row r="1405" spans="1:8" ht="28.5">
      <c r="A1405" s="132">
        <v>171304</v>
      </c>
      <c r="B1405" s="134" t="s">
        <v>1155</v>
      </c>
      <c r="C1405" s="134">
        <v>65</v>
      </c>
      <c r="D1405" s="134">
        <v>62</v>
      </c>
      <c r="E1405" s="134">
        <v>60</v>
      </c>
      <c r="F1405" s="134">
        <v>64</v>
      </c>
      <c r="G1405" s="135">
        <v>58</v>
      </c>
      <c r="H1405" s="171">
        <f>IFERROR((Table20[[#This Row],[_202320]]-Table20[[#This Row],[_201920]])/Table20[[#This Row],[_201920]]*1,"")</f>
        <v>-0.1076923076923077</v>
      </c>
    </row>
    <row r="1406" spans="1:8">
      <c r="A1406" s="132">
        <v>172635</v>
      </c>
      <c r="B1406" s="134" t="s">
        <v>1161</v>
      </c>
      <c r="C1406" s="134">
        <v>4241</v>
      </c>
      <c r="D1406" s="134">
        <v>3755</v>
      </c>
      <c r="E1406" s="134">
        <v>3917</v>
      </c>
      <c r="F1406" s="134">
        <v>2429</v>
      </c>
      <c r="G1406" s="135">
        <v>2298</v>
      </c>
      <c r="H1406" s="171">
        <f>IFERROR((Table20[[#This Row],[_202320]]-Table20[[#This Row],[_201920]])/Table20[[#This Row],[_201920]]*1,"")</f>
        <v>-0.45814666352275407</v>
      </c>
    </row>
    <row r="1407" spans="1:8">
      <c r="A1407" s="132">
        <v>172635</v>
      </c>
      <c r="B1407" s="134" t="s">
        <v>1131</v>
      </c>
      <c r="C1407" s="134">
        <v>0</v>
      </c>
      <c r="D1407" s="134">
        <v>0</v>
      </c>
      <c r="E1407" s="134">
        <v>0</v>
      </c>
      <c r="F1407" s="134">
        <v>0</v>
      </c>
      <c r="G1407" s="135">
        <v>0</v>
      </c>
      <c r="H1407" s="171" t="str">
        <f>IFERROR((Table20[[#This Row],[_202320]]-Table20[[#This Row],[_201920]])/Table20[[#This Row],[_201920]]*1,"")</f>
        <v/>
      </c>
    </row>
    <row r="1408" spans="1:8">
      <c r="A1408" s="132">
        <v>172635</v>
      </c>
      <c r="B1408" s="134" t="s">
        <v>1132</v>
      </c>
      <c r="C1408" s="134">
        <v>4241</v>
      </c>
      <c r="D1408" s="134">
        <v>3755</v>
      </c>
      <c r="E1408" s="134">
        <v>3917</v>
      </c>
      <c r="F1408" s="134">
        <v>2429</v>
      </c>
      <c r="G1408" s="135">
        <v>2298</v>
      </c>
      <c r="H1408" s="171">
        <f>IFERROR((Table20[[#This Row],[_202320]]-Table20[[#This Row],[_201920]])/Table20[[#This Row],[_201920]]*1,"")</f>
        <v>-0.45814666352275407</v>
      </c>
    </row>
    <row r="1409" spans="1:8" ht="28.5">
      <c r="A1409" s="132">
        <v>172635</v>
      </c>
      <c r="B1409" s="134" t="s">
        <v>1133</v>
      </c>
      <c r="C1409" s="134">
        <v>53</v>
      </c>
      <c r="D1409" s="134">
        <v>50</v>
      </c>
      <c r="E1409" s="134">
        <v>19</v>
      </c>
      <c r="F1409" s="134">
        <v>52</v>
      </c>
      <c r="G1409" s="135">
        <v>30</v>
      </c>
      <c r="H1409" s="171">
        <f>IFERROR((Table20[[#This Row],[_202320]]-Table20[[#This Row],[_201920]])/Table20[[#This Row],[_201920]]*1,"")</f>
        <v>-0.43396226415094341</v>
      </c>
    </row>
    <row r="1410" spans="1:8" ht="28.5">
      <c r="A1410" s="132">
        <v>172635</v>
      </c>
      <c r="B1410" s="134" t="s">
        <v>1162</v>
      </c>
      <c r="C1410" s="134">
        <v>145</v>
      </c>
      <c r="D1410" s="134">
        <v>194</v>
      </c>
      <c r="E1410" s="134">
        <v>204</v>
      </c>
      <c r="F1410" s="134">
        <v>168</v>
      </c>
      <c r="G1410" s="135">
        <v>91</v>
      </c>
      <c r="H1410" s="171">
        <f>IFERROR((Table20[[#This Row],[_202320]]-Table20[[#This Row],[_201920]])/Table20[[#This Row],[_201920]]*1,"")</f>
        <v>-0.3724137931034483</v>
      </c>
    </row>
    <row r="1411" spans="1:8" ht="28.5">
      <c r="A1411" s="132">
        <v>172635</v>
      </c>
      <c r="B1411" s="134" t="s">
        <v>1163</v>
      </c>
      <c r="C1411" s="134" t="s">
        <v>129</v>
      </c>
      <c r="D1411" s="134" t="s">
        <v>129</v>
      </c>
      <c r="E1411" s="134" t="s">
        <v>129</v>
      </c>
      <c r="F1411" s="134" t="s">
        <v>129</v>
      </c>
      <c r="G1411" s="135" t="s">
        <v>129</v>
      </c>
      <c r="H1411" s="171" t="str">
        <f>IFERROR((Table20[[#This Row],[_202320]]-Table20[[#This Row],[_201920]])/Table20[[#This Row],[_201920]]*1,"")</f>
        <v/>
      </c>
    </row>
    <row r="1412" spans="1:8">
      <c r="A1412" s="132">
        <v>172635</v>
      </c>
      <c r="B1412" s="134" t="s">
        <v>1136</v>
      </c>
      <c r="C1412" s="134">
        <v>198</v>
      </c>
      <c r="D1412" s="134">
        <v>244</v>
      </c>
      <c r="E1412" s="134">
        <v>223</v>
      </c>
      <c r="F1412" s="134">
        <v>220</v>
      </c>
      <c r="G1412" s="135">
        <v>121</v>
      </c>
      <c r="H1412" s="171">
        <f>IFERROR((Table20[[#This Row],[_202320]]-Table20[[#This Row],[_201920]])/Table20[[#This Row],[_201920]]*1,"")</f>
        <v>-0.3888888888888889</v>
      </c>
    </row>
    <row r="1413" spans="1:8">
      <c r="A1413" s="132">
        <v>172635</v>
      </c>
      <c r="B1413" s="134" t="s">
        <v>1137</v>
      </c>
      <c r="C1413" s="134">
        <v>5</v>
      </c>
      <c r="D1413" s="134">
        <v>6</v>
      </c>
      <c r="E1413" s="134">
        <v>6</v>
      </c>
      <c r="F1413" s="134">
        <v>9</v>
      </c>
      <c r="G1413" s="135">
        <v>5</v>
      </c>
      <c r="H1413" s="171">
        <f>IFERROR((Table20[[#This Row],[_202320]]-Table20[[#This Row],[_201920]])/Table20[[#This Row],[_201920]]*1,"")</f>
        <v>0</v>
      </c>
    </row>
    <row r="1414" spans="1:8" ht="28.5">
      <c r="A1414" s="132">
        <v>172635</v>
      </c>
      <c r="B1414" s="134" t="s">
        <v>1138</v>
      </c>
      <c r="C1414" s="134">
        <v>68</v>
      </c>
      <c r="D1414" s="134">
        <v>57</v>
      </c>
      <c r="E1414" s="134">
        <v>32</v>
      </c>
      <c r="F1414" s="134">
        <v>60</v>
      </c>
      <c r="G1414" s="135">
        <v>34</v>
      </c>
      <c r="H1414" s="171">
        <f>IFERROR((Table20[[#This Row],[_202320]]-Table20[[#This Row],[_201920]])/Table20[[#This Row],[_201920]]*1,"")</f>
        <v>-0.5</v>
      </c>
    </row>
    <row r="1415" spans="1:8" ht="28.5">
      <c r="A1415" s="132">
        <v>172635</v>
      </c>
      <c r="B1415" s="134" t="s">
        <v>1164</v>
      </c>
      <c r="C1415" s="134">
        <v>276</v>
      </c>
      <c r="D1415" s="134">
        <v>254</v>
      </c>
      <c r="E1415" s="134">
        <v>345</v>
      </c>
      <c r="F1415" s="134">
        <v>286</v>
      </c>
      <c r="G1415" s="135">
        <v>161</v>
      </c>
      <c r="H1415" s="171">
        <f>IFERROR((Table20[[#This Row],[_202320]]-Table20[[#This Row],[_201920]])/Table20[[#This Row],[_201920]]*1,"")</f>
        <v>-0.41666666666666669</v>
      </c>
    </row>
    <row r="1416" spans="1:8" ht="28.5">
      <c r="A1416" s="132">
        <v>172635</v>
      </c>
      <c r="B1416" s="134" t="s">
        <v>1165</v>
      </c>
      <c r="C1416" s="134" t="s">
        <v>129</v>
      </c>
      <c r="D1416" s="134" t="s">
        <v>129</v>
      </c>
      <c r="E1416" s="134" t="s">
        <v>129</v>
      </c>
      <c r="F1416" s="134" t="s">
        <v>129</v>
      </c>
      <c r="G1416" s="135" t="s">
        <v>129</v>
      </c>
      <c r="H1416" s="171" t="str">
        <f>IFERROR((Table20[[#This Row],[_202320]]-Table20[[#This Row],[_201920]])/Table20[[#This Row],[_201920]]*1,"")</f>
        <v/>
      </c>
    </row>
    <row r="1417" spans="1:8">
      <c r="A1417" s="132">
        <v>172635</v>
      </c>
      <c r="B1417" s="134" t="s">
        <v>1141</v>
      </c>
      <c r="C1417" s="134">
        <v>344</v>
      </c>
      <c r="D1417" s="134">
        <v>311</v>
      </c>
      <c r="E1417" s="134">
        <v>377</v>
      </c>
      <c r="F1417" s="134">
        <v>346</v>
      </c>
      <c r="G1417" s="135">
        <v>195</v>
      </c>
      <c r="H1417" s="171">
        <f>IFERROR((Table20[[#This Row],[_202320]]-Table20[[#This Row],[_201920]])/Table20[[#This Row],[_201920]]*1,"")</f>
        <v>-0.43313953488372092</v>
      </c>
    </row>
    <row r="1418" spans="1:8">
      <c r="A1418" s="132">
        <v>172635</v>
      </c>
      <c r="B1418" s="134" t="s">
        <v>1142</v>
      </c>
      <c r="C1418" s="134">
        <v>8</v>
      </c>
      <c r="D1418" s="134">
        <v>8</v>
      </c>
      <c r="E1418" s="134">
        <v>10</v>
      </c>
      <c r="F1418" s="134">
        <v>14</v>
      </c>
      <c r="G1418" s="135">
        <v>8</v>
      </c>
      <c r="H1418" s="171">
        <f>IFERROR((Table20[[#This Row],[_202320]]-Table20[[#This Row],[_201920]])/Table20[[#This Row],[_201920]]*1,"")</f>
        <v>0</v>
      </c>
    </row>
    <row r="1419" spans="1:8" ht="28.5">
      <c r="A1419" s="132">
        <v>172635</v>
      </c>
      <c r="B1419" s="134" t="s">
        <v>1143</v>
      </c>
      <c r="C1419" s="134">
        <v>74</v>
      </c>
      <c r="D1419" s="134">
        <v>57</v>
      </c>
      <c r="E1419" s="134">
        <v>40</v>
      </c>
      <c r="F1419" s="134">
        <v>85</v>
      </c>
      <c r="G1419" s="135">
        <v>71</v>
      </c>
      <c r="H1419" s="171">
        <f>IFERROR((Table20[[#This Row],[_202320]]-Table20[[#This Row],[_201920]])/Table20[[#This Row],[_201920]]*1,"")</f>
        <v>-4.0540540540540543E-2</v>
      </c>
    </row>
    <row r="1420" spans="1:8" ht="28.5">
      <c r="A1420" s="132">
        <v>172635</v>
      </c>
      <c r="B1420" s="134" t="s">
        <v>1166</v>
      </c>
      <c r="C1420" s="134">
        <v>333</v>
      </c>
      <c r="D1420" s="134">
        <v>261</v>
      </c>
      <c r="E1420" s="134">
        <v>437</v>
      </c>
      <c r="F1420" s="134">
        <v>336</v>
      </c>
      <c r="G1420" s="135">
        <v>227</v>
      </c>
      <c r="H1420" s="171">
        <f>IFERROR((Table20[[#This Row],[_202320]]-Table20[[#This Row],[_201920]])/Table20[[#This Row],[_201920]]*1,"")</f>
        <v>-0.31831831831831831</v>
      </c>
    </row>
    <row r="1421" spans="1:8" ht="28.5">
      <c r="A1421" s="132">
        <v>172635</v>
      </c>
      <c r="B1421" s="134" t="s">
        <v>1167</v>
      </c>
      <c r="C1421" s="134" t="s">
        <v>129</v>
      </c>
      <c r="D1421" s="134" t="s">
        <v>129</v>
      </c>
      <c r="E1421" s="134" t="s">
        <v>129</v>
      </c>
      <c r="F1421" s="134" t="s">
        <v>129</v>
      </c>
      <c r="G1421" s="135" t="s">
        <v>129</v>
      </c>
      <c r="H1421" s="171" t="str">
        <f>IFERROR((Table20[[#This Row],[_202320]]-Table20[[#This Row],[_201920]])/Table20[[#This Row],[_201920]]*1,"")</f>
        <v/>
      </c>
    </row>
    <row r="1422" spans="1:8">
      <c r="A1422" s="132">
        <v>172635</v>
      </c>
      <c r="B1422" s="134" t="s">
        <v>1146</v>
      </c>
      <c r="C1422" s="134">
        <v>407</v>
      </c>
      <c r="D1422" s="134">
        <v>318</v>
      </c>
      <c r="E1422" s="134">
        <v>477</v>
      </c>
      <c r="F1422" s="134">
        <v>421</v>
      </c>
      <c r="G1422" s="135">
        <v>298</v>
      </c>
      <c r="H1422" s="171">
        <f>IFERROR((Table20[[#This Row],[_202320]]-Table20[[#This Row],[_201920]])/Table20[[#This Row],[_201920]]*1,"")</f>
        <v>-0.26781326781326781</v>
      </c>
    </row>
    <row r="1423" spans="1:8" ht="28.5">
      <c r="A1423" s="132">
        <v>172635</v>
      </c>
      <c r="B1423" s="134" t="s">
        <v>1147</v>
      </c>
      <c r="C1423" s="134">
        <v>47</v>
      </c>
      <c r="D1423" s="134">
        <v>29</v>
      </c>
      <c r="E1423" s="134">
        <v>46</v>
      </c>
      <c r="F1423" s="134">
        <v>48</v>
      </c>
      <c r="G1423" s="135">
        <v>45</v>
      </c>
      <c r="H1423" s="171">
        <f>IFERROR((Table20[[#This Row],[_202320]]-Table20[[#This Row],[_201920]])/Table20[[#This Row],[_201920]]*1,"")</f>
        <v>-4.2553191489361701E-2</v>
      </c>
    </row>
    <row r="1424" spans="1:8" ht="28.5">
      <c r="A1424" s="132">
        <v>172635</v>
      </c>
      <c r="B1424" s="134" t="s">
        <v>1148</v>
      </c>
      <c r="C1424" s="134">
        <v>1066</v>
      </c>
      <c r="D1424" s="134">
        <v>1099</v>
      </c>
      <c r="E1424" s="134">
        <v>1036</v>
      </c>
      <c r="F1424" s="134">
        <v>376</v>
      </c>
      <c r="G1424" s="135">
        <v>598</v>
      </c>
      <c r="H1424" s="171">
        <f>IFERROR((Table20[[#This Row],[_202320]]-Table20[[#This Row],[_201920]])/Table20[[#This Row],[_201920]]*1,"")</f>
        <v>-0.43902439024390244</v>
      </c>
    </row>
    <row r="1425" spans="1:8" ht="28.5">
      <c r="A1425" s="132">
        <v>172635</v>
      </c>
      <c r="B1425" s="134" t="s">
        <v>1149</v>
      </c>
      <c r="C1425" s="134">
        <v>2721</v>
      </c>
      <c r="D1425" s="134">
        <v>2309</v>
      </c>
      <c r="E1425" s="134">
        <v>2358</v>
      </c>
      <c r="F1425" s="134">
        <v>1584</v>
      </c>
      <c r="G1425" s="135">
        <v>1357</v>
      </c>
      <c r="H1425" s="171">
        <f>IFERROR((Table20[[#This Row],[_202320]]-Table20[[#This Row],[_201920]])/Table20[[#This Row],[_201920]]*1,"")</f>
        <v>-0.5012862918044837</v>
      </c>
    </row>
    <row r="1426" spans="1:8" ht="28.5">
      <c r="A1426" s="132">
        <v>172635</v>
      </c>
      <c r="B1426" s="134" t="s">
        <v>1150</v>
      </c>
      <c r="C1426" s="134">
        <v>3834</v>
      </c>
      <c r="D1426" s="134">
        <v>3437</v>
      </c>
      <c r="E1426" s="134">
        <v>3440</v>
      </c>
      <c r="F1426" s="134">
        <v>2008</v>
      </c>
      <c r="G1426" s="135">
        <v>2000</v>
      </c>
      <c r="H1426" s="171">
        <f>IFERROR((Table20[[#This Row],[_202320]]-Table20[[#This Row],[_201920]])/Table20[[#This Row],[_201920]]*1,"")</f>
        <v>-0.47835159102764735</v>
      </c>
    </row>
    <row r="1427" spans="1:8">
      <c r="A1427" s="132">
        <v>172635</v>
      </c>
      <c r="B1427" s="134" t="s">
        <v>1151</v>
      </c>
      <c r="C1427" s="134">
        <v>10</v>
      </c>
      <c r="D1427" s="134">
        <v>8</v>
      </c>
      <c r="E1427" s="134">
        <v>12</v>
      </c>
      <c r="F1427" s="134">
        <v>17</v>
      </c>
      <c r="G1427" s="135">
        <v>13</v>
      </c>
      <c r="H1427" s="171">
        <f>IFERROR((Table20[[#This Row],[_202320]]-Table20[[#This Row],[_201920]])/Table20[[#This Row],[_201920]]*1,"")</f>
        <v>0.3</v>
      </c>
    </row>
    <row r="1428" spans="1:8" ht="28.5">
      <c r="A1428" s="132">
        <v>172635</v>
      </c>
      <c r="B1428" s="134" t="s">
        <v>1152</v>
      </c>
      <c r="C1428" s="134">
        <v>26</v>
      </c>
      <c r="D1428" s="134">
        <v>30</v>
      </c>
      <c r="E1428" s="134">
        <v>28</v>
      </c>
      <c r="F1428" s="134">
        <v>17</v>
      </c>
      <c r="G1428" s="135">
        <v>28</v>
      </c>
      <c r="H1428" s="171">
        <f>IFERROR((Table20[[#This Row],[_202320]]-Table20[[#This Row],[_201920]])/Table20[[#This Row],[_201920]]*1,"")</f>
        <v>7.6923076923076927E-2</v>
      </c>
    </row>
    <row r="1429" spans="1:8" ht="28.5">
      <c r="A1429" s="132">
        <v>172635</v>
      </c>
      <c r="B1429" s="134" t="s">
        <v>1153</v>
      </c>
      <c r="C1429" s="134">
        <v>1</v>
      </c>
      <c r="D1429" s="134">
        <v>1</v>
      </c>
      <c r="E1429" s="134">
        <v>1</v>
      </c>
      <c r="F1429" s="134">
        <v>2</v>
      </c>
      <c r="G1429" s="135">
        <v>2</v>
      </c>
      <c r="H1429" s="171">
        <f>IFERROR((Table20[[#This Row],[_202320]]-Table20[[#This Row],[_201920]])/Table20[[#This Row],[_201920]]*1,"")</f>
        <v>1</v>
      </c>
    </row>
    <row r="1430" spans="1:8" ht="28.5">
      <c r="A1430" s="132">
        <v>172635</v>
      </c>
      <c r="B1430" s="134" t="s">
        <v>1154</v>
      </c>
      <c r="C1430" s="134">
        <v>25</v>
      </c>
      <c r="D1430" s="134">
        <v>29</v>
      </c>
      <c r="E1430" s="134">
        <v>26</v>
      </c>
      <c r="F1430" s="134">
        <v>15</v>
      </c>
      <c r="G1430" s="135">
        <v>26</v>
      </c>
      <c r="H1430" s="171">
        <f>IFERROR((Table20[[#This Row],[_202320]]-Table20[[#This Row],[_201920]])/Table20[[#This Row],[_201920]]*1,"")</f>
        <v>0.04</v>
      </c>
    </row>
    <row r="1431" spans="1:8" ht="28.5">
      <c r="A1431" s="132">
        <v>172635</v>
      </c>
      <c r="B1431" s="134" t="s">
        <v>1155</v>
      </c>
      <c r="C1431" s="134">
        <v>64</v>
      </c>
      <c r="D1431" s="134">
        <v>61</v>
      </c>
      <c r="E1431" s="134">
        <v>60</v>
      </c>
      <c r="F1431" s="134">
        <v>65</v>
      </c>
      <c r="G1431" s="135">
        <v>59</v>
      </c>
      <c r="H1431" s="171">
        <f>IFERROR((Table20[[#This Row],[_202320]]-Table20[[#This Row],[_201920]])/Table20[[#This Row],[_201920]]*1,"")</f>
        <v>-7.8125E-2</v>
      </c>
    </row>
    <row r="1432" spans="1:8">
      <c r="A1432" s="132">
        <v>173911</v>
      </c>
      <c r="B1432" s="134" t="s">
        <v>1161</v>
      </c>
      <c r="C1432" s="134">
        <v>179</v>
      </c>
      <c r="D1432" s="134">
        <v>181</v>
      </c>
      <c r="E1432" s="134">
        <v>171</v>
      </c>
      <c r="F1432" s="134">
        <v>173</v>
      </c>
      <c r="G1432" s="135">
        <v>141</v>
      </c>
      <c r="H1432" s="171">
        <f>IFERROR((Table20[[#This Row],[_202320]]-Table20[[#This Row],[_201920]])/Table20[[#This Row],[_201920]]*1,"")</f>
        <v>-0.21229050279329609</v>
      </c>
    </row>
    <row r="1433" spans="1:8">
      <c r="A1433" s="132">
        <v>173911</v>
      </c>
      <c r="B1433" s="134" t="s">
        <v>1131</v>
      </c>
      <c r="C1433" s="134">
        <v>0</v>
      </c>
      <c r="D1433" s="134">
        <v>0</v>
      </c>
      <c r="E1433" s="134">
        <v>0</v>
      </c>
      <c r="F1433" s="134">
        <v>0</v>
      </c>
      <c r="G1433" s="135">
        <v>0</v>
      </c>
      <c r="H1433" s="171" t="str">
        <f>IFERROR((Table20[[#This Row],[_202320]]-Table20[[#This Row],[_201920]])/Table20[[#This Row],[_201920]]*1,"")</f>
        <v/>
      </c>
    </row>
    <row r="1434" spans="1:8">
      <c r="A1434" s="132">
        <v>173911</v>
      </c>
      <c r="B1434" s="134" t="s">
        <v>1132</v>
      </c>
      <c r="C1434" s="134">
        <v>179</v>
      </c>
      <c r="D1434" s="134">
        <v>181</v>
      </c>
      <c r="E1434" s="134">
        <v>171</v>
      </c>
      <c r="F1434" s="134">
        <v>173</v>
      </c>
      <c r="G1434" s="135">
        <v>141</v>
      </c>
      <c r="H1434" s="171">
        <f>IFERROR((Table20[[#This Row],[_202320]]-Table20[[#This Row],[_201920]])/Table20[[#This Row],[_201920]]*1,"")</f>
        <v>-0.21229050279329609</v>
      </c>
    </row>
    <row r="1435" spans="1:8" ht="28.5">
      <c r="A1435" s="132">
        <v>173911</v>
      </c>
      <c r="B1435" s="134" t="s">
        <v>1133</v>
      </c>
      <c r="C1435" s="134">
        <v>10</v>
      </c>
      <c r="D1435" s="134">
        <v>10</v>
      </c>
      <c r="E1435" s="134">
        <v>16</v>
      </c>
      <c r="F1435" s="134">
        <v>10</v>
      </c>
      <c r="G1435" s="135">
        <v>5</v>
      </c>
      <c r="H1435" s="171">
        <f>IFERROR((Table20[[#This Row],[_202320]]-Table20[[#This Row],[_201920]])/Table20[[#This Row],[_201920]]*1,"")</f>
        <v>-0.5</v>
      </c>
    </row>
    <row r="1436" spans="1:8" ht="28.5">
      <c r="A1436" s="132">
        <v>173911</v>
      </c>
      <c r="B1436" s="134" t="s">
        <v>1162</v>
      </c>
      <c r="C1436" s="134">
        <v>14</v>
      </c>
      <c r="D1436" s="134">
        <v>14</v>
      </c>
      <c r="E1436" s="134">
        <v>11</v>
      </c>
      <c r="F1436" s="134">
        <v>20</v>
      </c>
      <c r="G1436" s="135">
        <v>16</v>
      </c>
      <c r="H1436" s="171">
        <f>IFERROR((Table20[[#This Row],[_202320]]-Table20[[#This Row],[_201920]])/Table20[[#This Row],[_201920]]*1,"")</f>
        <v>0.14285714285714285</v>
      </c>
    </row>
    <row r="1437" spans="1:8" ht="28.5">
      <c r="A1437" s="132">
        <v>173911</v>
      </c>
      <c r="B1437" s="134" t="s">
        <v>1163</v>
      </c>
      <c r="C1437" s="134" t="s">
        <v>129</v>
      </c>
      <c r="D1437" s="134" t="s">
        <v>129</v>
      </c>
      <c r="E1437" s="134" t="s">
        <v>129</v>
      </c>
      <c r="F1437" s="134" t="s">
        <v>129</v>
      </c>
      <c r="G1437" s="135" t="s">
        <v>129</v>
      </c>
      <c r="H1437" s="171" t="str">
        <f>IFERROR((Table20[[#This Row],[_202320]]-Table20[[#This Row],[_201920]])/Table20[[#This Row],[_201920]]*1,"")</f>
        <v/>
      </c>
    </row>
    <row r="1438" spans="1:8">
      <c r="A1438" s="132">
        <v>173911</v>
      </c>
      <c r="B1438" s="134" t="s">
        <v>1136</v>
      </c>
      <c r="C1438" s="134">
        <v>24</v>
      </c>
      <c r="D1438" s="134">
        <v>24</v>
      </c>
      <c r="E1438" s="134">
        <v>27</v>
      </c>
      <c r="F1438" s="134">
        <v>30</v>
      </c>
      <c r="G1438" s="135">
        <v>21</v>
      </c>
      <c r="H1438" s="171">
        <f>IFERROR((Table20[[#This Row],[_202320]]-Table20[[#This Row],[_201920]])/Table20[[#This Row],[_201920]]*1,"")</f>
        <v>-0.125</v>
      </c>
    </row>
    <row r="1439" spans="1:8">
      <c r="A1439" s="132">
        <v>173911</v>
      </c>
      <c r="B1439" s="134" t="s">
        <v>1137</v>
      </c>
      <c r="C1439" s="134">
        <v>13</v>
      </c>
      <c r="D1439" s="134">
        <v>13</v>
      </c>
      <c r="E1439" s="134">
        <v>16</v>
      </c>
      <c r="F1439" s="134">
        <v>17</v>
      </c>
      <c r="G1439" s="135">
        <v>15</v>
      </c>
      <c r="H1439" s="171">
        <f>IFERROR((Table20[[#This Row],[_202320]]-Table20[[#This Row],[_201920]])/Table20[[#This Row],[_201920]]*1,"")</f>
        <v>0.15384615384615385</v>
      </c>
    </row>
    <row r="1440" spans="1:8" ht="28.5">
      <c r="A1440" s="132">
        <v>173911</v>
      </c>
      <c r="B1440" s="134" t="s">
        <v>1138</v>
      </c>
      <c r="C1440" s="134">
        <v>9</v>
      </c>
      <c r="D1440" s="134">
        <v>11</v>
      </c>
      <c r="E1440" s="134">
        <v>16</v>
      </c>
      <c r="F1440" s="134">
        <v>13</v>
      </c>
      <c r="G1440" s="135">
        <v>6</v>
      </c>
      <c r="H1440" s="171">
        <f>IFERROR((Table20[[#This Row],[_202320]]-Table20[[#This Row],[_201920]])/Table20[[#This Row],[_201920]]*1,"")</f>
        <v>-0.33333333333333331</v>
      </c>
    </row>
    <row r="1441" spans="1:8" ht="28.5">
      <c r="A1441" s="132">
        <v>173911</v>
      </c>
      <c r="B1441" s="134" t="s">
        <v>1164</v>
      </c>
      <c r="C1441" s="134">
        <v>22</v>
      </c>
      <c r="D1441" s="134">
        <v>24</v>
      </c>
      <c r="E1441" s="134">
        <v>16</v>
      </c>
      <c r="F1441" s="134">
        <v>26</v>
      </c>
      <c r="G1441" s="135">
        <v>19</v>
      </c>
      <c r="H1441" s="171">
        <f>IFERROR((Table20[[#This Row],[_202320]]-Table20[[#This Row],[_201920]])/Table20[[#This Row],[_201920]]*1,"")</f>
        <v>-0.13636363636363635</v>
      </c>
    </row>
    <row r="1442" spans="1:8" ht="28.5">
      <c r="A1442" s="132">
        <v>173911</v>
      </c>
      <c r="B1442" s="134" t="s">
        <v>1165</v>
      </c>
      <c r="C1442" s="134" t="s">
        <v>129</v>
      </c>
      <c r="D1442" s="134" t="s">
        <v>129</v>
      </c>
      <c r="E1442" s="134" t="s">
        <v>129</v>
      </c>
      <c r="F1442" s="134" t="s">
        <v>129</v>
      </c>
      <c r="G1442" s="135" t="s">
        <v>129</v>
      </c>
      <c r="H1442" s="171" t="str">
        <f>IFERROR((Table20[[#This Row],[_202320]]-Table20[[#This Row],[_201920]])/Table20[[#This Row],[_201920]]*1,"")</f>
        <v/>
      </c>
    </row>
    <row r="1443" spans="1:8">
      <c r="A1443" s="132">
        <v>173911</v>
      </c>
      <c r="B1443" s="134" t="s">
        <v>1141</v>
      </c>
      <c r="C1443" s="134">
        <v>31</v>
      </c>
      <c r="D1443" s="134">
        <v>35</v>
      </c>
      <c r="E1443" s="134">
        <v>32</v>
      </c>
      <c r="F1443" s="134">
        <v>39</v>
      </c>
      <c r="G1443" s="135">
        <v>25</v>
      </c>
      <c r="H1443" s="171">
        <f>IFERROR((Table20[[#This Row],[_202320]]-Table20[[#This Row],[_201920]])/Table20[[#This Row],[_201920]]*1,"")</f>
        <v>-0.19354838709677419</v>
      </c>
    </row>
    <row r="1444" spans="1:8">
      <c r="A1444" s="132">
        <v>173911</v>
      </c>
      <c r="B1444" s="134" t="s">
        <v>1142</v>
      </c>
      <c r="C1444" s="134">
        <v>17</v>
      </c>
      <c r="D1444" s="134">
        <v>19</v>
      </c>
      <c r="E1444" s="134">
        <v>19</v>
      </c>
      <c r="F1444" s="134">
        <v>23</v>
      </c>
      <c r="G1444" s="135">
        <v>18</v>
      </c>
      <c r="H1444" s="171">
        <f>IFERROR((Table20[[#This Row],[_202320]]-Table20[[#This Row],[_201920]])/Table20[[#This Row],[_201920]]*1,"")</f>
        <v>5.8823529411764705E-2</v>
      </c>
    </row>
    <row r="1445" spans="1:8" ht="28.5">
      <c r="A1445" s="132">
        <v>173911</v>
      </c>
      <c r="B1445" s="134" t="s">
        <v>1143</v>
      </c>
      <c r="C1445" s="134">
        <v>11</v>
      </c>
      <c r="D1445" s="134">
        <v>11</v>
      </c>
      <c r="E1445" s="134">
        <v>17</v>
      </c>
      <c r="F1445" s="134">
        <v>14</v>
      </c>
      <c r="G1445" s="135">
        <v>6</v>
      </c>
      <c r="H1445" s="171">
        <f>IFERROR((Table20[[#This Row],[_202320]]-Table20[[#This Row],[_201920]])/Table20[[#This Row],[_201920]]*1,"")</f>
        <v>-0.45454545454545453</v>
      </c>
    </row>
    <row r="1446" spans="1:8" ht="28.5">
      <c r="A1446" s="132">
        <v>173911</v>
      </c>
      <c r="B1446" s="134" t="s">
        <v>1166</v>
      </c>
      <c r="C1446" s="134">
        <v>23</v>
      </c>
      <c r="D1446" s="134">
        <v>26</v>
      </c>
      <c r="E1446" s="134">
        <v>16</v>
      </c>
      <c r="F1446" s="134">
        <v>26</v>
      </c>
      <c r="G1446" s="135">
        <v>19</v>
      </c>
      <c r="H1446" s="171">
        <f>IFERROR((Table20[[#This Row],[_202320]]-Table20[[#This Row],[_201920]])/Table20[[#This Row],[_201920]]*1,"")</f>
        <v>-0.17391304347826086</v>
      </c>
    </row>
    <row r="1447" spans="1:8" ht="28.5">
      <c r="A1447" s="132">
        <v>173911</v>
      </c>
      <c r="B1447" s="134" t="s">
        <v>1167</v>
      </c>
      <c r="C1447" s="134" t="s">
        <v>129</v>
      </c>
      <c r="D1447" s="134" t="s">
        <v>129</v>
      </c>
      <c r="E1447" s="134" t="s">
        <v>129</v>
      </c>
      <c r="F1447" s="134" t="s">
        <v>129</v>
      </c>
      <c r="G1447" s="135" t="s">
        <v>129</v>
      </c>
      <c r="H1447" s="171" t="str">
        <f>IFERROR((Table20[[#This Row],[_202320]]-Table20[[#This Row],[_201920]])/Table20[[#This Row],[_201920]]*1,"")</f>
        <v/>
      </c>
    </row>
    <row r="1448" spans="1:8">
      <c r="A1448" s="132">
        <v>173911</v>
      </c>
      <c r="B1448" s="134" t="s">
        <v>1146</v>
      </c>
      <c r="C1448" s="134">
        <v>34</v>
      </c>
      <c r="D1448" s="134">
        <v>37</v>
      </c>
      <c r="E1448" s="134">
        <v>33</v>
      </c>
      <c r="F1448" s="134">
        <v>40</v>
      </c>
      <c r="G1448" s="135">
        <v>25</v>
      </c>
      <c r="H1448" s="171">
        <f>IFERROR((Table20[[#This Row],[_202320]]-Table20[[#This Row],[_201920]])/Table20[[#This Row],[_201920]]*1,"")</f>
        <v>-0.26470588235294118</v>
      </c>
    </row>
    <row r="1449" spans="1:8" ht="28.5">
      <c r="A1449" s="132">
        <v>173911</v>
      </c>
      <c r="B1449" s="134" t="s">
        <v>1147</v>
      </c>
      <c r="C1449" s="134">
        <v>3</v>
      </c>
      <c r="D1449" s="134">
        <v>4</v>
      </c>
      <c r="E1449" s="134">
        <v>5</v>
      </c>
      <c r="F1449" s="134">
        <v>3</v>
      </c>
      <c r="G1449" s="135">
        <v>2</v>
      </c>
      <c r="H1449" s="171">
        <f>IFERROR((Table20[[#This Row],[_202320]]-Table20[[#This Row],[_201920]])/Table20[[#This Row],[_201920]]*1,"")</f>
        <v>-0.33333333333333331</v>
      </c>
    </row>
    <row r="1450" spans="1:8" ht="28.5">
      <c r="A1450" s="132">
        <v>173911</v>
      </c>
      <c r="B1450" s="134" t="s">
        <v>1148</v>
      </c>
      <c r="C1450" s="134">
        <v>40</v>
      </c>
      <c r="D1450" s="134">
        <v>41</v>
      </c>
      <c r="E1450" s="134">
        <v>50</v>
      </c>
      <c r="F1450" s="134">
        <v>40</v>
      </c>
      <c r="G1450" s="135">
        <v>40</v>
      </c>
      <c r="H1450" s="171">
        <f>IFERROR((Table20[[#This Row],[_202320]]-Table20[[#This Row],[_201920]])/Table20[[#This Row],[_201920]]*1,"")</f>
        <v>0</v>
      </c>
    </row>
    <row r="1451" spans="1:8" ht="28.5">
      <c r="A1451" s="132">
        <v>173911</v>
      </c>
      <c r="B1451" s="134" t="s">
        <v>1149</v>
      </c>
      <c r="C1451" s="134">
        <v>102</v>
      </c>
      <c r="D1451" s="134">
        <v>99</v>
      </c>
      <c r="E1451" s="134">
        <v>83</v>
      </c>
      <c r="F1451" s="134">
        <v>90</v>
      </c>
      <c r="G1451" s="135">
        <v>74</v>
      </c>
      <c r="H1451" s="171">
        <f>IFERROR((Table20[[#This Row],[_202320]]-Table20[[#This Row],[_201920]])/Table20[[#This Row],[_201920]]*1,"")</f>
        <v>-0.27450980392156865</v>
      </c>
    </row>
    <row r="1452" spans="1:8" ht="28.5">
      <c r="A1452" s="132">
        <v>173911</v>
      </c>
      <c r="B1452" s="134" t="s">
        <v>1150</v>
      </c>
      <c r="C1452" s="134">
        <v>145</v>
      </c>
      <c r="D1452" s="134">
        <v>144</v>
      </c>
      <c r="E1452" s="134">
        <v>138</v>
      </c>
      <c r="F1452" s="134">
        <v>133</v>
      </c>
      <c r="G1452" s="135">
        <v>116</v>
      </c>
      <c r="H1452" s="171">
        <f>IFERROR((Table20[[#This Row],[_202320]]-Table20[[#This Row],[_201920]])/Table20[[#This Row],[_201920]]*1,"")</f>
        <v>-0.2</v>
      </c>
    </row>
    <row r="1453" spans="1:8">
      <c r="A1453" s="132">
        <v>173911</v>
      </c>
      <c r="B1453" s="134" t="s">
        <v>1151</v>
      </c>
      <c r="C1453" s="134">
        <v>19</v>
      </c>
      <c r="D1453" s="134">
        <v>20</v>
      </c>
      <c r="E1453" s="134">
        <v>19</v>
      </c>
      <c r="F1453" s="134">
        <v>23</v>
      </c>
      <c r="G1453" s="135">
        <v>18</v>
      </c>
      <c r="H1453" s="171">
        <f>IFERROR((Table20[[#This Row],[_202320]]-Table20[[#This Row],[_201920]])/Table20[[#This Row],[_201920]]*1,"")</f>
        <v>-5.2631578947368418E-2</v>
      </c>
    </row>
    <row r="1454" spans="1:8" ht="28.5">
      <c r="A1454" s="132">
        <v>173911</v>
      </c>
      <c r="B1454" s="134" t="s">
        <v>1152</v>
      </c>
      <c r="C1454" s="134">
        <v>24</v>
      </c>
      <c r="D1454" s="134">
        <v>25</v>
      </c>
      <c r="E1454" s="134">
        <v>32</v>
      </c>
      <c r="F1454" s="134">
        <v>25</v>
      </c>
      <c r="G1454" s="135">
        <v>30</v>
      </c>
      <c r="H1454" s="171">
        <f>IFERROR((Table20[[#This Row],[_202320]]-Table20[[#This Row],[_201920]])/Table20[[#This Row],[_201920]]*1,"")</f>
        <v>0.25</v>
      </c>
    </row>
    <row r="1455" spans="1:8" ht="28.5">
      <c r="A1455" s="132">
        <v>173911</v>
      </c>
      <c r="B1455" s="134" t="s">
        <v>1153</v>
      </c>
      <c r="C1455" s="134">
        <v>2</v>
      </c>
      <c r="D1455" s="134">
        <v>2</v>
      </c>
      <c r="E1455" s="134">
        <v>3</v>
      </c>
      <c r="F1455" s="134">
        <v>2</v>
      </c>
      <c r="G1455" s="135">
        <v>1</v>
      </c>
      <c r="H1455" s="171">
        <f>IFERROR((Table20[[#This Row],[_202320]]-Table20[[#This Row],[_201920]])/Table20[[#This Row],[_201920]]*1,"")</f>
        <v>-0.5</v>
      </c>
    </row>
    <row r="1456" spans="1:8" ht="28.5">
      <c r="A1456" s="132">
        <v>173911</v>
      </c>
      <c r="B1456" s="134" t="s">
        <v>1154</v>
      </c>
      <c r="C1456" s="134">
        <v>22</v>
      </c>
      <c r="D1456" s="134">
        <v>23</v>
      </c>
      <c r="E1456" s="134">
        <v>29</v>
      </c>
      <c r="F1456" s="134">
        <v>23</v>
      </c>
      <c r="G1456" s="135">
        <v>28</v>
      </c>
      <c r="H1456" s="171">
        <f>IFERROR((Table20[[#This Row],[_202320]]-Table20[[#This Row],[_201920]])/Table20[[#This Row],[_201920]]*1,"")</f>
        <v>0.27272727272727271</v>
      </c>
    </row>
    <row r="1457" spans="1:8" ht="28.5">
      <c r="A1457" s="132">
        <v>173911</v>
      </c>
      <c r="B1457" s="134" t="s">
        <v>1155</v>
      </c>
      <c r="C1457" s="134">
        <v>57</v>
      </c>
      <c r="D1457" s="134">
        <v>55</v>
      </c>
      <c r="E1457" s="134">
        <v>49</v>
      </c>
      <c r="F1457" s="134">
        <v>52</v>
      </c>
      <c r="G1457" s="135">
        <v>52</v>
      </c>
      <c r="H1457" s="171">
        <f>IFERROR((Table20[[#This Row],[_202320]]-Table20[[#This Row],[_201920]])/Table20[[#This Row],[_201920]]*1,"")</f>
        <v>-8.771929824561403E-2</v>
      </c>
    </row>
    <row r="1458" spans="1:8">
      <c r="A1458" s="132">
        <v>175315</v>
      </c>
      <c r="B1458" s="134" t="s">
        <v>1161</v>
      </c>
      <c r="C1458" s="134">
        <v>1075</v>
      </c>
      <c r="D1458" s="134">
        <v>829</v>
      </c>
      <c r="E1458" s="134">
        <v>878</v>
      </c>
      <c r="F1458" s="134">
        <v>786</v>
      </c>
      <c r="G1458" s="135">
        <v>678</v>
      </c>
      <c r="H1458" s="171">
        <f>IFERROR((Table20[[#This Row],[_202320]]-Table20[[#This Row],[_201920]])/Table20[[#This Row],[_201920]]*1,"")</f>
        <v>-0.36930232558139536</v>
      </c>
    </row>
    <row r="1459" spans="1:8">
      <c r="A1459" s="132">
        <v>175315</v>
      </c>
      <c r="B1459" s="134" t="s">
        <v>1131</v>
      </c>
      <c r="C1459" s="134">
        <v>0</v>
      </c>
      <c r="D1459" s="134">
        <v>0</v>
      </c>
      <c r="E1459" s="134">
        <v>0</v>
      </c>
      <c r="F1459" s="134">
        <v>0</v>
      </c>
      <c r="G1459" s="135">
        <v>0</v>
      </c>
      <c r="H1459" s="171" t="str">
        <f>IFERROR((Table20[[#This Row],[_202320]]-Table20[[#This Row],[_201920]])/Table20[[#This Row],[_201920]]*1,"")</f>
        <v/>
      </c>
    </row>
    <row r="1460" spans="1:8">
      <c r="A1460" s="132">
        <v>175315</v>
      </c>
      <c r="B1460" s="134" t="s">
        <v>1132</v>
      </c>
      <c r="C1460" s="134">
        <v>1075</v>
      </c>
      <c r="D1460" s="134">
        <v>829</v>
      </c>
      <c r="E1460" s="134">
        <v>878</v>
      </c>
      <c r="F1460" s="134">
        <v>786</v>
      </c>
      <c r="G1460" s="135">
        <v>678</v>
      </c>
      <c r="H1460" s="171">
        <f>IFERROR((Table20[[#This Row],[_202320]]-Table20[[#This Row],[_201920]])/Table20[[#This Row],[_201920]]*1,"")</f>
        <v>-0.36930232558139536</v>
      </c>
    </row>
    <row r="1461" spans="1:8" ht="28.5">
      <c r="A1461" s="132">
        <v>175315</v>
      </c>
      <c r="B1461" s="134" t="s">
        <v>1133</v>
      </c>
      <c r="C1461" s="134">
        <v>52</v>
      </c>
      <c r="D1461" s="134">
        <v>36</v>
      </c>
      <c r="E1461" s="134">
        <v>57</v>
      </c>
      <c r="F1461" s="134">
        <v>47</v>
      </c>
      <c r="G1461" s="135">
        <v>60</v>
      </c>
      <c r="H1461" s="171">
        <f>IFERROR((Table20[[#This Row],[_202320]]-Table20[[#This Row],[_201920]])/Table20[[#This Row],[_201920]]*1,"")</f>
        <v>0.15384615384615385</v>
      </c>
    </row>
    <row r="1462" spans="1:8" ht="28.5">
      <c r="A1462" s="132">
        <v>175315</v>
      </c>
      <c r="B1462" s="134" t="s">
        <v>1162</v>
      </c>
      <c r="C1462" s="134">
        <v>49</v>
      </c>
      <c r="D1462" s="134">
        <v>45</v>
      </c>
      <c r="E1462" s="134">
        <v>49</v>
      </c>
      <c r="F1462" s="134">
        <v>64</v>
      </c>
      <c r="G1462" s="135">
        <v>55</v>
      </c>
      <c r="H1462" s="171">
        <f>IFERROR((Table20[[#This Row],[_202320]]-Table20[[#This Row],[_201920]])/Table20[[#This Row],[_201920]]*1,"")</f>
        <v>0.12244897959183673</v>
      </c>
    </row>
    <row r="1463" spans="1:8" ht="28.5">
      <c r="A1463" s="132">
        <v>175315</v>
      </c>
      <c r="B1463" s="134" t="s">
        <v>1163</v>
      </c>
      <c r="C1463" s="134" t="s">
        <v>129</v>
      </c>
      <c r="D1463" s="134" t="s">
        <v>129</v>
      </c>
      <c r="E1463" s="134" t="s">
        <v>129</v>
      </c>
      <c r="F1463" s="134" t="s">
        <v>129</v>
      </c>
      <c r="G1463" s="135" t="s">
        <v>129</v>
      </c>
      <c r="H1463" s="171" t="str">
        <f>IFERROR((Table20[[#This Row],[_202320]]-Table20[[#This Row],[_201920]])/Table20[[#This Row],[_201920]]*1,"")</f>
        <v/>
      </c>
    </row>
    <row r="1464" spans="1:8">
      <c r="A1464" s="132">
        <v>175315</v>
      </c>
      <c r="B1464" s="134" t="s">
        <v>1136</v>
      </c>
      <c r="C1464" s="134">
        <v>101</v>
      </c>
      <c r="D1464" s="134">
        <v>81</v>
      </c>
      <c r="E1464" s="134">
        <v>106</v>
      </c>
      <c r="F1464" s="134">
        <v>111</v>
      </c>
      <c r="G1464" s="135">
        <v>115</v>
      </c>
      <c r="H1464" s="171">
        <f>IFERROR((Table20[[#This Row],[_202320]]-Table20[[#This Row],[_201920]])/Table20[[#This Row],[_201920]]*1,"")</f>
        <v>0.13861386138613863</v>
      </c>
    </row>
    <row r="1465" spans="1:8">
      <c r="A1465" s="132">
        <v>175315</v>
      </c>
      <c r="B1465" s="134" t="s">
        <v>1137</v>
      </c>
      <c r="C1465" s="134">
        <v>9</v>
      </c>
      <c r="D1465" s="134">
        <v>10</v>
      </c>
      <c r="E1465" s="134">
        <v>12</v>
      </c>
      <c r="F1465" s="134">
        <v>14</v>
      </c>
      <c r="G1465" s="135">
        <v>17</v>
      </c>
      <c r="H1465" s="171">
        <f>IFERROR((Table20[[#This Row],[_202320]]-Table20[[#This Row],[_201920]])/Table20[[#This Row],[_201920]]*1,"")</f>
        <v>0.88888888888888884</v>
      </c>
    </row>
    <row r="1466" spans="1:8" ht="28.5">
      <c r="A1466" s="132">
        <v>175315</v>
      </c>
      <c r="B1466" s="134" t="s">
        <v>1138</v>
      </c>
      <c r="C1466" s="134">
        <v>62</v>
      </c>
      <c r="D1466" s="134">
        <v>37</v>
      </c>
      <c r="E1466" s="134">
        <v>58</v>
      </c>
      <c r="F1466" s="134">
        <v>49</v>
      </c>
      <c r="G1466" s="135">
        <v>60</v>
      </c>
      <c r="H1466" s="171">
        <f>IFERROR((Table20[[#This Row],[_202320]]-Table20[[#This Row],[_201920]])/Table20[[#This Row],[_201920]]*1,"")</f>
        <v>-3.2258064516129031E-2</v>
      </c>
    </row>
    <row r="1467" spans="1:8" ht="28.5">
      <c r="A1467" s="132">
        <v>175315</v>
      </c>
      <c r="B1467" s="134" t="s">
        <v>1164</v>
      </c>
      <c r="C1467" s="134">
        <v>94</v>
      </c>
      <c r="D1467" s="134">
        <v>85</v>
      </c>
      <c r="E1467" s="134">
        <v>101</v>
      </c>
      <c r="F1467" s="134">
        <v>102</v>
      </c>
      <c r="G1467" s="135">
        <v>85</v>
      </c>
      <c r="H1467" s="171">
        <f>IFERROR((Table20[[#This Row],[_202320]]-Table20[[#This Row],[_201920]])/Table20[[#This Row],[_201920]]*1,"")</f>
        <v>-9.5744680851063829E-2</v>
      </c>
    </row>
    <row r="1468" spans="1:8" ht="28.5">
      <c r="A1468" s="132">
        <v>175315</v>
      </c>
      <c r="B1468" s="134" t="s">
        <v>1165</v>
      </c>
      <c r="C1468" s="134" t="s">
        <v>129</v>
      </c>
      <c r="D1468" s="134" t="s">
        <v>129</v>
      </c>
      <c r="E1468" s="134" t="s">
        <v>129</v>
      </c>
      <c r="F1468" s="134" t="s">
        <v>129</v>
      </c>
      <c r="G1468" s="135" t="s">
        <v>129</v>
      </c>
      <c r="H1468" s="171" t="str">
        <f>IFERROR((Table20[[#This Row],[_202320]]-Table20[[#This Row],[_201920]])/Table20[[#This Row],[_201920]]*1,"")</f>
        <v/>
      </c>
    </row>
    <row r="1469" spans="1:8">
      <c r="A1469" s="132">
        <v>175315</v>
      </c>
      <c r="B1469" s="134" t="s">
        <v>1141</v>
      </c>
      <c r="C1469" s="134">
        <v>156</v>
      </c>
      <c r="D1469" s="134">
        <v>122</v>
      </c>
      <c r="E1469" s="134">
        <v>159</v>
      </c>
      <c r="F1469" s="134">
        <v>151</v>
      </c>
      <c r="G1469" s="135">
        <v>145</v>
      </c>
      <c r="H1469" s="171">
        <f>IFERROR((Table20[[#This Row],[_202320]]-Table20[[#This Row],[_201920]])/Table20[[#This Row],[_201920]]*1,"")</f>
        <v>-7.0512820512820512E-2</v>
      </c>
    </row>
    <row r="1470" spans="1:8">
      <c r="A1470" s="132">
        <v>175315</v>
      </c>
      <c r="B1470" s="134" t="s">
        <v>1142</v>
      </c>
      <c r="C1470" s="134">
        <v>15</v>
      </c>
      <c r="D1470" s="134">
        <v>15</v>
      </c>
      <c r="E1470" s="134">
        <v>18</v>
      </c>
      <c r="F1470" s="134">
        <v>19</v>
      </c>
      <c r="G1470" s="135">
        <v>21</v>
      </c>
      <c r="H1470" s="171">
        <f>IFERROR((Table20[[#This Row],[_202320]]-Table20[[#This Row],[_201920]])/Table20[[#This Row],[_201920]]*1,"")</f>
        <v>0.4</v>
      </c>
    </row>
    <row r="1471" spans="1:8" ht="28.5">
      <c r="A1471" s="132">
        <v>175315</v>
      </c>
      <c r="B1471" s="134" t="s">
        <v>1143</v>
      </c>
      <c r="C1471" s="134">
        <v>58</v>
      </c>
      <c r="D1471" s="134">
        <v>35</v>
      </c>
      <c r="E1471" s="134">
        <v>55</v>
      </c>
      <c r="F1471" s="134">
        <v>50</v>
      </c>
      <c r="G1471" s="135">
        <v>63</v>
      </c>
      <c r="H1471" s="171">
        <f>IFERROR((Table20[[#This Row],[_202320]]-Table20[[#This Row],[_201920]])/Table20[[#This Row],[_201920]]*1,"")</f>
        <v>8.6206896551724144E-2</v>
      </c>
    </row>
    <row r="1472" spans="1:8" ht="28.5">
      <c r="A1472" s="132">
        <v>175315</v>
      </c>
      <c r="B1472" s="134" t="s">
        <v>1166</v>
      </c>
      <c r="C1472" s="134">
        <v>119</v>
      </c>
      <c r="D1472" s="134">
        <v>100</v>
      </c>
      <c r="E1472" s="134">
        <v>119</v>
      </c>
      <c r="F1472" s="134">
        <v>117</v>
      </c>
      <c r="G1472" s="135">
        <v>96</v>
      </c>
      <c r="H1472" s="171">
        <f>IFERROR((Table20[[#This Row],[_202320]]-Table20[[#This Row],[_201920]])/Table20[[#This Row],[_201920]]*1,"")</f>
        <v>-0.19327731092436976</v>
      </c>
    </row>
    <row r="1473" spans="1:8" ht="28.5">
      <c r="A1473" s="132">
        <v>175315</v>
      </c>
      <c r="B1473" s="134" t="s">
        <v>1167</v>
      </c>
      <c r="C1473" s="134" t="s">
        <v>129</v>
      </c>
      <c r="D1473" s="134" t="s">
        <v>129</v>
      </c>
      <c r="E1473" s="134" t="s">
        <v>129</v>
      </c>
      <c r="F1473" s="134" t="s">
        <v>129</v>
      </c>
      <c r="G1473" s="135" t="s">
        <v>129</v>
      </c>
      <c r="H1473" s="171" t="str">
        <f>IFERROR((Table20[[#This Row],[_202320]]-Table20[[#This Row],[_201920]])/Table20[[#This Row],[_201920]]*1,"")</f>
        <v/>
      </c>
    </row>
    <row r="1474" spans="1:8">
      <c r="A1474" s="132">
        <v>175315</v>
      </c>
      <c r="B1474" s="134" t="s">
        <v>1146</v>
      </c>
      <c r="C1474" s="134">
        <v>177</v>
      </c>
      <c r="D1474" s="134">
        <v>135</v>
      </c>
      <c r="E1474" s="134">
        <v>174</v>
      </c>
      <c r="F1474" s="134">
        <v>167</v>
      </c>
      <c r="G1474" s="135">
        <v>159</v>
      </c>
      <c r="H1474" s="171">
        <f>IFERROR((Table20[[#This Row],[_202320]]-Table20[[#This Row],[_201920]])/Table20[[#This Row],[_201920]]*1,"")</f>
        <v>-0.10169491525423729</v>
      </c>
    </row>
    <row r="1475" spans="1:8" ht="28.5">
      <c r="A1475" s="132">
        <v>175315</v>
      </c>
      <c r="B1475" s="134" t="s">
        <v>1147</v>
      </c>
      <c r="C1475" s="134">
        <v>26</v>
      </c>
      <c r="D1475" s="134">
        <v>17</v>
      </c>
      <c r="E1475" s="134">
        <v>15</v>
      </c>
      <c r="F1475" s="134">
        <v>14</v>
      </c>
      <c r="G1475" s="135">
        <v>17</v>
      </c>
      <c r="H1475" s="171">
        <f>IFERROR((Table20[[#This Row],[_202320]]-Table20[[#This Row],[_201920]])/Table20[[#This Row],[_201920]]*1,"")</f>
        <v>-0.34615384615384615</v>
      </c>
    </row>
    <row r="1476" spans="1:8" ht="28.5">
      <c r="A1476" s="132">
        <v>175315</v>
      </c>
      <c r="B1476" s="134" t="s">
        <v>1148</v>
      </c>
      <c r="C1476" s="134">
        <v>292</v>
      </c>
      <c r="D1476" s="134">
        <v>194</v>
      </c>
      <c r="E1476" s="134">
        <v>203</v>
      </c>
      <c r="F1476" s="134">
        <v>185</v>
      </c>
      <c r="G1476" s="135">
        <v>149</v>
      </c>
      <c r="H1476" s="171">
        <f>IFERROR((Table20[[#This Row],[_202320]]-Table20[[#This Row],[_201920]])/Table20[[#This Row],[_201920]]*1,"")</f>
        <v>-0.48972602739726029</v>
      </c>
    </row>
    <row r="1477" spans="1:8" ht="28.5">
      <c r="A1477" s="132">
        <v>175315</v>
      </c>
      <c r="B1477" s="134" t="s">
        <v>1149</v>
      </c>
      <c r="C1477" s="134">
        <v>580</v>
      </c>
      <c r="D1477" s="134">
        <v>483</v>
      </c>
      <c r="E1477" s="134">
        <v>486</v>
      </c>
      <c r="F1477" s="134">
        <v>420</v>
      </c>
      <c r="G1477" s="135">
        <v>353</v>
      </c>
      <c r="H1477" s="171">
        <f>IFERROR((Table20[[#This Row],[_202320]]-Table20[[#This Row],[_201920]])/Table20[[#This Row],[_201920]]*1,"")</f>
        <v>-0.39137931034482759</v>
      </c>
    </row>
    <row r="1478" spans="1:8" ht="28.5">
      <c r="A1478" s="132">
        <v>175315</v>
      </c>
      <c r="B1478" s="134" t="s">
        <v>1150</v>
      </c>
      <c r="C1478" s="134">
        <v>898</v>
      </c>
      <c r="D1478" s="134">
        <v>694</v>
      </c>
      <c r="E1478" s="134">
        <v>704</v>
      </c>
      <c r="F1478" s="134">
        <v>619</v>
      </c>
      <c r="G1478" s="135">
        <v>519</v>
      </c>
      <c r="H1478" s="171">
        <f>IFERROR((Table20[[#This Row],[_202320]]-Table20[[#This Row],[_201920]])/Table20[[#This Row],[_201920]]*1,"")</f>
        <v>-0.4220489977728285</v>
      </c>
    </row>
    <row r="1479" spans="1:8">
      <c r="A1479" s="132">
        <v>175315</v>
      </c>
      <c r="B1479" s="134" t="s">
        <v>1151</v>
      </c>
      <c r="C1479" s="134">
        <v>16</v>
      </c>
      <c r="D1479" s="134">
        <v>16</v>
      </c>
      <c r="E1479" s="134">
        <v>20</v>
      </c>
      <c r="F1479" s="134">
        <v>21</v>
      </c>
      <c r="G1479" s="135">
        <v>23</v>
      </c>
      <c r="H1479" s="171">
        <f>IFERROR((Table20[[#This Row],[_202320]]-Table20[[#This Row],[_201920]])/Table20[[#This Row],[_201920]]*1,"")</f>
        <v>0.4375</v>
      </c>
    </row>
    <row r="1480" spans="1:8" ht="28.5">
      <c r="A1480" s="132">
        <v>175315</v>
      </c>
      <c r="B1480" s="134" t="s">
        <v>1152</v>
      </c>
      <c r="C1480" s="134">
        <v>30</v>
      </c>
      <c r="D1480" s="134">
        <v>25</v>
      </c>
      <c r="E1480" s="134">
        <v>25</v>
      </c>
      <c r="F1480" s="134">
        <v>25</v>
      </c>
      <c r="G1480" s="135">
        <v>24</v>
      </c>
      <c r="H1480" s="171">
        <f>IFERROR((Table20[[#This Row],[_202320]]-Table20[[#This Row],[_201920]])/Table20[[#This Row],[_201920]]*1,"")</f>
        <v>-0.2</v>
      </c>
    </row>
    <row r="1481" spans="1:8" ht="28.5">
      <c r="A1481" s="132">
        <v>175315</v>
      </c>
      <c r="B1481" s="134" t="s">
        <v>1153</v>
      </c>
      <c r="C1481" s="134">
        <v>2</v>
      </c>
      <c r="D1481" s="134">
        <v>2</v>
      </c>
      <c r="E1481" s="134">
        <v>2</v>
      </c>
      <c r="F1481" s="134">
        <v>2</v>
      </c>
      <c r="G1481" s="135">
        <v>3</v>
      </c>
      <c r="H1481" s="171">
        <f>IFERROR((Table20[[#This Row],[_202320]]-Table20[[#This Row],[_201920]])/Table20[[#This Row],[_201920]]*1,"")</f>
        <v>0.5</v>
      </c>
    </row>
    <row r="1482" spans="1:8" ht="28.5">
      <c r="A1482" s="132">
        <v>175315</v>
      </c>
      <c r="B1482" s="134" t="s">
        <v>1154</v>
      </c>
      <c r="C1482" s="134">
        <v>27</v>
      </c>
      <c r="D1482" s="134">
        <v>23</v>
      </c>
      <c r="E1482" s="134">
        <v>23</v>
      </c>
      <c r="F1482" s="134">
        <v>24</v>
      </c>
      <c r="G1482" s="135">
        <v>22</v>
      </c>
      <c r="H1482" s="171">
        <f>IFERROR((Table20[[#This Row],[_202320]]-Table20[[#This Row],[_201920]])/Table20[[#This Row],[_201920]]*1,"")</f>
        <v>-0.18518518518518517</v>
      </c>
    </row>
    <row r="1483" spans="1:8" ht="28.5">
      <c r="A1483" s="132">
        <v>175315</v>
      </c>
      <c r="B1483" s="134" t="s">
        <v>1155</v>
      </c>
      <c r="C1483" s="134">
        <v>54</v>
      </c>
      <c r="D1483" s="134">
        <v>58</v>
      </c>
      <c r="E1483" s="134">
        <v>55</v>
      </c>
      <c r="F1483" s="134">
        <v>53</v>
      </c>
      <c r="G1483" s="135">
        <v>52</v>
      </c>
      <c r="H1483" s="171">
        <f>IFERROR((Table20[[#This Row],[_202320]]-Table20[[#This Row],[_201920]])/Table20[[#This Row],[_201920]]*1,"")</f>
        <v>-3.7037037037037035E-2</v>
      </c>
    </row>
    <row r="1484" spans="1:8">
      <c r="A1484" s="132">
        <v>175519</v>
      </c>
      <c r="B1484" s="134" t="s">
        <v>1161</v>
      </c>
      <c r="C1484" s="134">
        <v>36</v>
      </c>
      <c r="D1484" s="134">
        <v>61</v>
      </c>
      <c r="E1484" s="134">
        <v>53</v>
      </c>
      <c r="F1484" s="134">
        <v>55</v>
      </c>
      <c r="G1484" s="135">
        <v>82</v>
      </c>
      <c r="H1484" s="171">
        <f>IFERROR((Table20[[#This Row],[_202320]]-Table20[[#This Row],[_201920]])/Table20[[#This Row],[_201920]]*1,"")</f>
        <v>1.2777777777777777</v>
      </c>
    </row>
    <row r="1485" spans="1:8">
      <c r="A1485" s="132">
        <v>175519</v>
      </c>
      <c r="B1485" s="134" t="s">
        <v>1131</v>
      </c>
      <c r="C1485" s="134">
        <v>0</v>
      </c>
      <c r="D1485" s="134">
        <v>0</v>
      </c>
      <c r="E1485" s="134">
        <v>0</v>
      </c>
      <c r="F1485" s="134">
        <v>0</v>
      </c>
      <c r="G1485" s="135">
        <v>1</v>
      </c>
      <c r="H1485" s="171" t="str">
        <f>IFERROR((Table20[[#This Row],[_202320]]-Table20[[#This Row],[_201920]])/Table20[[#This Row],[_201920]]*1,"")</f>
        <v/>
      </c>
    </row>
    <row r="1486" spans="1:8">
      <c r="A1486" s="132">
        <v>175519</v>
      </c>
      <c r="B1486" s="134" t="s">
        <v>1132</v>
      </c>
      <c r="C1486" s="134">
        <v>36</v>
      </c>
      <c r="D1486" s="134">
        <v>61</v>
      </c>
      <c r="E1486" s="134">
        <v>53</v>
      </c>
      <c r="F1486" s="134">
        <v>55</v>
      </c>
      <c r="G1486" s="135">
        <v>81</v>
      </c>
      <c r="H1486" s="171">
        <f>IFERROR((Table20[[#This Row],[_202320]]-Table20[[#This Row],[_201920]])/Table20[[#This Row],[_201920]]*1,"")</f>
        <v>1.25</v>
      </c>
    </row>
    <row r="1487" spans="1:8" ht="28.5">
      <c r="A1487" s="132">
        <v>175519</v>
      </c>
      <c r="B1487" s="134" t="s">
        <v>1133</v>
      </c>
      <c r="C1487" s="134">
        <v>1</v>
      </c>
      <c r="D1487" s="134">
        <v>1</v>
      </c>
      <c r="E1487" s="134">
        <v>2</v>
      </c>
      <c r="F1487" s="134">
        <v>1</v>
      </c>
      <c r="G1487" s="135">
        <v>0</v>
      </c>
      <c r="H1487" s="171">
        <f>IFERROR((Table20[[#This Row],[_202320]]-Table20[[#This Row],[_201920]])/Table20[[#This Row],[_201920]]*1,"")</f>
        <v>-1</v>
      </c>
    </row>
    <row r="1488" spans="1:8" ht="28.5">
      <c r="A1488" s="132">
        <v>175519</v>
      </c>
      <c r="B1488" s="134" t="s">
        <v>1162</v>
      </c>
      <c r="C1488" s="134">
        <v>0</v>
      </c>
      <c r="D1488" s="134">
        <v>5</v>
      </c>
      <c r="E1488" s="134">
        <v>5</v>
      </c>
      <c r="F1488" s="134">
        <v>3</v>
      </c>
      <c r="G1488" s="135">
        <v>4</v>
      </c>
      <c r="H1488" s="171" t="str">
        <f>IFERROR((Table20[[#This Row],[_202320]]-Table20[[#This Row],[_201920]])/Table20[[#This Row],[_201920]]*1,"")</f>
        <v/>
      </c>
    </row>
    <row r="1489" spans="1:8" ht="28.5">
      <c r="A1489" s="132">
        <v>175519</v>
      </c>
      <c r="B1489" s="134" t="s">
        <v>1163</v>
      </c>
      <c r="C1489" s="134" t="s">
        <v>129</v>
      </c>
      <c r="D1489" s="134" t="s">
        <v>129</v>
      </c>
      <c r="E1489" s="134" t="s">
        <v>129</v>
      </c>
      <c r="F1489" s="134" t="s">
        <v>129</v>
      </c>
      <c r="G1489" s="135" t="s">
        <v>129</v>
      </c>
      <c r="H1489" s="171" t="str">
        <f>IFERROR((Table20[[#This Row],[_202320]]-Table20[[#This Row],[_201920]])/Table20[[#This Row],[_201920]]*1,"")</f>
        <v/>
      </c>
    </row>
    <row r="1490" spans="1:8">
      <c r="A1490" s="132">
        <v>175519</v>
      </c>
      <c r="B1490" s="134" t="s">
        <v>1136</v>
      </c>
      <c r="C1490" s="134">
        <v>1</v>
      </c>
      <c r="D1490" s="134">
        <v>6</v>
      </c>
      <c r="E1490" s="134">
        <v>7</v>
      </c>
      <c r="F1490" s="134">
        <v>4</v>
      </c>
      <c r="G1490" s="135">
        <v>4</v>
      </c>
      <c r="H1490" s="171">
        <f>IFERROR((Table20[[#This Row],[_202320]]-Table20[[#This Row],[_201920]])/Table20[[#This Row],[_201920]]*1,"")</f>
        <v>3</v>
      </c>
    </row>
    <row r="1491" spans="1:8">
      <c r="A1491" s="132">
        <v>175519</v>
      </c>
      <c r="B1491" s="134" t="s">
        <v>1137</v>
      </c>
      <c r="C1491" s="134">
        <v>3</v>
      </c>
      <c r="D1491" s="134">
        <v>10</v>
      </c>
      <c r="E1491" s="134">
        <v>13</v>
      </c>
      <c r="F1491" s="134">
        <v>7</v>
      </c>
      <c r="G1491" s="135">
        <v>5</v>
      </c>
      <c r="H1491" s="171">
        <f>IFERROR((Table20[[#This Row],[_202320]]-Table20[[#This Row],[_201920]])/Table20[[#This Row],[_201920]]*1,"")</f>
        <v>0.66666666666666663</v>
      </c>
    </row>
    <row r="1492" spans="1:8" ht="28.5">
      <c r="A1492" s="132">
        <v>175519</v>
      </c>
      <c r="B1492" s="134" t="s">
        <v>1138</v>
      </c>
      <c r="C1492" s="134">
        <v>2</v>
      </c>
      <c r="D1492" s="134">
        <v>1</v>
      </c>
      <c r="E1492" s="134">
        <v>3</v>
      </c>
      <c r="F1492" s="134">
        <v>1</v>
      </c>
      <c r="G1492" s="135">
        <v>1</v>
      </c>
      <c r="H1492" s="171">
        <f>IFERROR((Table20[[#This Row],[_202320]]-Table20[[#This Row],[_201920]])/Table20[[#This Row],[_201920]]*1,"")</f>
        <v>-0.5</v>
      </c>
    </row>
    <row r="1493" spans="1:8" ht="28.5">
      <c r="A1493" s="132">
        <v>175519</v>
      </c>
      <c r="B1493" s="134" t="s">
        <v>1164</v>
      </c>
      <c r="C1493" s="134">
        <v>0</v>
      </c>
      <c r="D1493" s="134">
        <v>5</v>
      </c>
      <c r="E1493" s="134">
        <v>5</v>
      </c>
      <c r="F1493" s="134">
        <v>3</v>
      </c>
      <c r="G1493" s="135">
        <v>4</v>
      </c>
      <c r="H1493" s="171" t="str">
        <f>IFERROR((Table20[[#This Row],[_202320]]-Table20[[#This Row],[_201920]])/Table20[[#This Row],[_201920]]*1,"")</f>
        <v/>
      </c>
    </row>
    <row r="1494" spans="1:8" ht="28.5">
      <c r="A1494" s="132">
        <v>175519</v>
      </c>
      <c r="B1494" s="134" t="s">
        <v>1165</v>
      </c>
      <c r="C1494" s="134" t="s">
        <v>129</v>
      </c>
      <c r="D1494" s="134" t="s">
        <v>129</v>
      </c>
      <c r="E1494" s="134" t="s">
        <v>129</v>
      </c>
      <c r="F1494" s="134" t="s">
        <v>129</v>
      </c>
      <c r="G1494" s="135" t="s">
        <v>129</v>
      </c>
      <c r="H1494" s="171" t="str">
        <f>IFERROR((Table20[[#This Row],[_202320]]-Table20[[#This Row],[_201920]])/Table20[[#This Row],[_201920]]*1,"")</f>
        <v/>
      </c>
    </row>
    <row r="1495" spans="1:8">
      <c r="A1495" s="132">
        <v>175519</v>
      </c>
      <c r="B1495" s="134" t="s">
        <v>1141</v>
      </c>
      <c r="C1495" s="134">
        <v>2</v>
      </c>
      <c r="D1495" s="134">
        <v>6</v>
      </c>
      <c r="E1495" s="134">
        <v>8</v>
      </c>
      <c r="F1495" s="134">
        <v>4</v>
      </c>
      <c r="G1495" s="135">
        <v>5</v>
      </c>
      <c r="H1495" s="171">
        <f>IFERROR((Table20[[#This Row],[_202320]]-Table20[[#This Row],[_201920]])/Table20[[#This Row],[_201920]]*1,"")</f>
        <v>1.5</v>
      </c>
    </row>
    <row r="1496" spans="1:8">
      <c r="A1496" s="132">
        <v>175519</v>
      </c>
      <c r="B1496" s="134" t="s">
        <v>1142</v>
      </c>
      <c r="C1496" s="134">
        <v>6</v>
      </c>
      <c r="D1496" s="134">
        <v>10</v>
      </c>
      <c r="E1496" s="134">
        <v>15</v>
      </c>
      <c r="F1496" s="134">
        <v>7</v>
      </c>
      <c r="G1496" s="135">
        <v>6</v>
      </c>
      <c r="H1496" s="171">
        <f>IFERROR((Table20[[#This Row],[_202320]]-Table20[[#This Row],[_201920]])/Table20[[#This Row],[_201920]]*1,"")</f>
        <v>0</v>
      </c>
    </row>
    <row r="1497" spans="1:8" ht="28.5">
      <c r="A1497" s="132">
        <v>175519</v>
      </c>
      <c r="B1497" s="134" t="s">
        <v>1143</v>
      </c>
      <c r="C1497" s="134">
        <v>2</v>
      </c>
      <c r="D1497" s="134">
        <v>1</v>
      </c>
      <c r="E1497" s="134">
        <v>3</v>
      </c>
      <c r="F1497" s="134">
        <v>1</v>
      </c>
      <c r="G1497" s="135">
        <v>1</v>
      </c>
      <c r="H1497" s="171">
        <f>IFERROR((Table20[[#This Row],[_202320]]-Table20[[#This Row],[_201920]])/Table20[[#This Row],[_201920]]*1,"")</f>
        <v>-0.5</v>
      </c>
    </row>
    <row r="1498" spans="1:8" ht="28.5">
      <c r="A1498" s="132">
        <v>175519</v>
      </c>
      <c r="B1498" s="134" t="s">
        <v>1166</v>
      </c>
      <c r="C1498" s="134">
        <v>0</v>
      </c>
      <c r="D1498" s="134">
        <v>7</v>
      </c>
      <c r="E1498" s="134">
        <v>5</v>
      </c>
      <c r="F1498" s="134">
        <v>4</v>
      </c>
      <c r="G1498" s="135">
        <v>5</v>
      </c>
      <c r="H1498" s="171" t="str">
        <f>IFERROR((Table20[[#This Row],[_202320]]-Table20[[#This Row],[_201920]])/Table20[[#This Row],[_201920]]*1,"")</f>
        <v/>
      </c>
    </row>
    <row r="1499" spans="1:8" ht="28.5">
      <c r="A1499" s="132">
        <v>175519</v>
      </c>
      <c r="B1499" s="134" t="s">
        <v>1167</v>
      </c>
      <c r="C1499" s="134" t="s">
        <v>129</v>
      </c>
      <c r="D1499" s="134" t="s">
        <v>129</v>
      </c>
      <c r="E1499" s="134" t="s">
        <v>129</v>
      </c>
      <c r="F1499" s="134" t="s">
        <v>129</v>
      </c>
      <c r="G1499" s="135" t="s">
        <v>129</v>
      </c>
      <c r="H1499" s="171" t="str">
        <f>IFERROR((Table20[[#This Row],[_202320]]-Table20[[#This Row],[_201920]])/Table20[[#This Row],[_201920]]*1,"")</f>
        <v/>
      </c>
    </row>
    <row r="1500" spans="1:8">
      <c r="A1500" s="132">
        <v>175519</v>
      </c>
      <c r="B1500" s="134" t="s">
        <v>1146</v>
      </c>
      <c r="C1500" s="134">
        <v>2</v>
      </c>
      <c r="D1500" s="134">
        <v>8</v>
      </c>
      <c r="E1500" s="134">
        <v>8</v>
      </c>
      <c r="F1500" s="134">
        <v>5</v>
      </c>
      <c r="G1500" s="135">
        <v>6</v>
      </c>
      <c r="H1500" s="171">
        <f>IFERROR((Table20[[#This Row],[_202320]]-Table20[[#This Row],[_201920]])/Table20[[#This Row],[_201920]]*1,"")</f>
        <v>2</v>
      </c>
    </row>
    <row r="1501" spans="1:8" ht="28.5">
      <c r="A1501" s="132">
        <v>175519</v>
      </c>
      <c r="B1501" s="134" t="s">
        <v>1147</v>
      </c>
      <c r="C1501" s="134">
        <v>1</v>
      </c>
      <c r="D1501" s="134">
        <v>1</v>
      </c>
      <c r="E1501" s="134">
        <v>1</v>
      </c>
      <c r="F1501" s="134">
        <v>1</v>
      </c>
      <c r="G1501" s="135">
        <v>0</v>
      </c>
      <c r="H1501" s="171">
        <f>IFERROR((Table20[[#This Row],[_202320]]-Table20[[#This Row],[_201920]])/Table20[[#This Row],[_201920]]*1,"")</f>
        <v>-1</v>
      </c>
    </row>
    <row r="1502" spans="1:8" ht="28.5">
      <c r="A1502" s="132">
        <v>175519</v>
      </c>
      <c r="B1502" s="134" t="s">
        <v>1148</v>
      </c>
      <c r="C1502" s="134">
        <v>12</v>
      </c>
      <c r="D1502" s="134">
        <v>32</v>
      </c>
      <c r="E1502" s="134">
        <v>24</v>
      </c>
      <c r="F1502" s="134">
        <v>26</v>
      </c>
      <c r="G1502" s="135">
        <v>24</v>
      </c>
      <c r="H1502" s="171">
        <f>IFERROR((Table20[[#This Row],[_202320]]-Table20[[#This Row],[_201920]])/Table20[[#This Row],[_201920]]*1,"")</f>
        <v>1</v>
      </c>
    </row>
    <row r="1503" spans="1:8" ht="28.5">
      <c r="A1503" s="132">
        <v>175519</v>
      </c>
      <c r="B1503" s="134" t="s">
        <v>1149</v>
      </c>
      <c r="C1503" s="134">
        <v>21</v>
      </c>
      <c r="D1503" s="134">
        <v>20</v>
      </c>
      <c r="E1503" s="134">
        <v>20</v>
      </c>
      <c r="F1503" s="134">
        <v>23</v>
      </c>
      <c r="G1503" s="135">
        <v>51</v>
      </c>
      <c r="H1503" s="171">
        <f>IFERROR((Table20[[#This Row],[_202320]]-Table20[[#This Row],[_201920]])/Table20[[#This Row],[_201920]]*1,"")</f>
        <v>1.4285714285714286</v>
      </c>
    </row>
    <row r="1504" spans="1:8" ht="28.5">
      <c r="A1504" s="132">
        <v>175519</v>
      </c>
      <c r="B1504" s="134" t="s">
        <v>1150</v>
      </c>
      <c r="C1504" s="134">
        <v>34</v>
      </c>
      <c r="D1504" s="134">
        <v>53</v>
      </c>
      <c r="E1504" s="134">
        <v>45</v>
      </c>
      <c r="F1504" s="134">
        <v>50</v>
      </c>
      <c r="G1504" s="135">
        <v>75</v>
      </c>
      <c r="H1504" s="171">
        <f>IFERROR((Table20[[#This Row],[_202320]]-Table20[[#This Row],[_201920]])/Table20[[#This Row],[_201920]]*1,"")</f>
        <v>1.2058823529411764</v>
      </c>
    </row>
    <row r="1505" spans="1:8">
      <c r="A1505" s="132">
        <v>175519</v>
      </c>
      <c r="B1505" s="134" t="s">
        <v>1151</v>
      </c>
      <c r="C1505" s="134">
        <v>6</v>
      </c>
      <c r="D1505" s="134">
        <v>13</v>
      </c>
      <c r="E1505" s="134">
        <v>15</v>
      </c>
      <c r="F1505" s="134">
        <v>9</v>
      </c>
      <c r="G1505" s="135">
        <v>7</v>
      </c>
      <c r="H1505" s="171">
        <f>IFERROR((Table20[[#This Row],[_202320]]-Table20[[#This Row],[_201920]])/Table20[[#This Row],[_201920]]*1,"")</f>
        <v>0.16666666666666666</v>
      </c>
    </row>
    <row r="1506" spans="1:8" ht="28.5">
      <c r="A1506" s="132">
        <v>175519</v>
      </c>
      <c r="B1506" s="134" t="s">
        <v>1152</v>
      </c>
      <c r="C1506" s="134">
        <v>36</v>
      </c>
      <c r="D1506" s="134">
        <v>54</v>
      </c>
      <c r="E1506" s="134">
        <v>47</v>
      </c>
      <c r="F1506" s="134">
        <v>49</v>
      </c>
      <c r="G1506" s="135">
        <v>30</v>
      </c>
      <c r="H1506" s="171">
        <f>IFERROR((Table20[[#This Row],[_202320]]-Table20[[#This Row],[_201920]])/Table20[[#This Row],[_201920]]*1,"")</f>
        <v>-0.16666666666666666</v>
      </c>
    </row>
    <row r="1507" spans="1:8" ht="28.5">
      <c r="A1507" s="132">
        <v>175519</v>
      </c>
      <c r="B1507" s="134" t="s">
        <v>1153</v>
      </c>
      <c r="C1507" s="134">
        <v>3</v>
      </c>
      <c r="D1507" s="134">
        <v>2</v>
      </c>
      <c r="E1507" s="134">
        <v>2</v>
      </c>
      <c r="F1507" s="134">
        <v>2</v>
      </c>
      <c r="G1507" s="135">
        <v>0</v>
      </c>
      <c r="H1507" s="171">
        <f>IFERROR((Table20[[#This Row],[_202320]]-Table20[[#This Row],[_201920]])/Table20[[#This Row],[_201920]]*1,"")</f>
        <v>-1</v>
      </c>
    </row>
    <row r="1508" spans="1:8" ht="28.5">
      <c r="A1508" s="132">
        <v>175519</v>
      </c>
      <c r="B1508" s="134" t="s">
        <v>1154</v>
      </c>
      <c r="C1508" s="134">
        <v>33</v>
      </c>
      <c r="D1508" s="134">
        <v>52</v>
      </c>
      <c r="E1508" s="134">
        <v>45</v>
      </c>
      <c r="F1508" s="134">
        <v>47</v>
      </c>
      <c r="G1508" s="135">
        <v>30</v>
      </c>
      <c r="H1508" s="171">
        <f>IFERROR((Table20[[#This Row],[_202320]]-Table20[[#This Row],[_201920]])/Table20[[#This Row],[_201920]]*1,"")</f>
        <v>-9.0909090909090912E-2</v>
      </c>
    </row>
    <row r="1509" spans="1:8" ht="28.5">
      <c r="A1509" s="132">
        <v>175519</v>
      </c>
      <c r="B1509" s="134" t="s">
        <v>1155</v>
      </c>
      <c r="C1509" s="134">
        <v>58</v>
      </c>
      <c r="D1509" s="134">
        <v>33</v>
      </c>
      <c r="E1509" s="134">
        <v>38</v>
      </c>
      <c r="F1509" s="134">
        <v>42</v>
      </c>
      <c r="G1509" s="135">
        <v>63</v>
      </c>
      <c r="H1509" s="171">
        <f>IFERROR((Table20[[#This Row],[_202320]]-Table20[[#This Row],[_201920]])/Table20[[#This Row],[_201920]]*1,"")</f>
        <v>8.6206896551724144E-2</v>
      </c>
    </row>
    <row r="1510" spans="1:8">
      <c r="A1510" s="132">
        <v>175652</v>
      </c>
      <c r="B1510" s="134" t="s">
        <v>1161</v>
      </c>
      <c r="C1510" s="134">
        <v>566</v>
      </c>
      <c r="D1510" s="134">
        <v>434</v>
      </c>
      <c r="E1510" s="134">
        <v>134</v>
      </c>
      <c r="F1510" s="134">
        <v>90</v>
      </c>
      <c r="G1510" s="135">
        <v>21</v>
      </c>
      <c r="H1510" s="171">
        <f>IFERROR((Table20[[#This Row],[_202320]]-Table20[[#This Row],[_201920]])/Table20[[#This Row],[_201920]]*1,"")</f>
        <v>-0.96289752650176674</v>
      </c>
    </row>
    <row r="1511" spans="1:8">
      <c r="A1511" s="132">
        <v>175652</v>
      </c>
      <c r="B1511" s="134" t="s">
        <v>1131</v>
      </c>
      <c r="C1511" s="134">
        <v>0</v>
      </c>
      <c r="D1511" s="134">
        <v>1</v>
      </c>
      <c r="E1511" s="134">
        <v>0</v>
      </c>
      <c r="F1511" s="134">
        <v>0</v>
      </c>
      <c r="G1511" s="135">
        <v>0</v>
      </c>
      <c r="H1511" s="171" t="str">
        <f>IFERROR((Table20[[#This Row],[_202320]]-Table20[[#This Row],[_201920]])/Table20[[#This Row],[_201920]]*1,"")</f>
        <v/>
      </c>
    </row>
    <row r="1512" spans="1:8">
      <c r="A1512" s="132">
        <v>175652</v>
      </c>
      <c r="B1512" s="134" t="s">
        <v>1132</v>
      </c>
      <c r="C1512" s="134">
        <v>566</v>
      </c>
      <c r="D1512" s="134">
        <v>433</v>
      </c>
      <c r="E1512" s="134">
        <v>134</v>
      </c>
      <c r="F1512" s="134">
        <v>90</v>
      </c>
      <c r="G1512" s="135">
        <v>21</v>
      </c>
      <c r="H1512" s="171">
        <f>IFERROR((Table20[[#This Row],[_202320]]-Table20[[#This Row],[_201920]])/Table20[[#This Row],[_201920]]*1,"")</f>
        <v>-0.96289752650176674</v>
      </c>
    </row>
    <row r="1513" spans="1:8" ht="28.5">
      <c r="A1513" s="132">
        <v>175652</v>
      </c>
      <c r="B1513" s="134" t="s">
        <v>1133</v>
      </c>
      <c r="C1513" s="134">
        <v>11</v>
      </c>
      <c r="D1513" s="134">
        <v>49</v>
      </c>
      <c r="E1513" s="134">
        <v>9</v>
      </c>
      <c r="F1513" s="134">
        <v>5</v>
      </c>
      <c r="G1513" s="135">
        <v>3</v>
      </c>
      <c r="H1513" s="171">
        <f>IFERROR((Table20[[#This Row],[_202320]]-Table20[[#This Row],[_201920]])/Table20[[#This Row],[_201920]]*1,"")</f>
        <v>-0.72727272727272729</v>
      </c>
    </row>
    <row r="1514" spans="1:8" ht="28.5">
      <c r="A1514" s="132">
        <v>175652</v>
      </c>
      <c r="B1514" s="134" t="s">
        <v>1162</v>
      </c>
      <c r="C1514" s="134">
        <v>13</v>
      </c>
      <c r="D1514" s="134">
        <v>34</v>
      </c>
      <c r="E1514" s="134">
        <v>6</v>
      </c>
      <c r="F1514" s="134">
        <v>1</v>
      </c>
      <c r="G1514" s="135">
        <v>1</v>
      </c>
      <c r="H1514" s="171">
        <f>IFERROR((Table20[[#This Row],[_202320]]-Table20[[#This Row],[_201920]])/Table20[[#This Row],[_201920]]*1,"")</f>
        <v>-0.92307692307692313</v>
      </c>
    </row>
    <row r="1515" spans="1:8" ht="28.5">
      <c r="A1515" s="132">
        <v>175652</v>
      </c>
      <c r="B1515" s="134" t="s">
        <v>1163</v>
      </c>
      <c r="C1515" s="134" t="s">
        <v>129</v>
      </c>
      <c r="D1515" s="134" t="s">
        <v>129</v>
      </c>
      <c r="E1515" s="134" t="s">
        <v>129</v>
      </c>
      <c r="F1515" s="134" t="s">
        <v>129</v>
      </c>
      <c r="G1515" s="135" t="s">
        <v>129</v>
      </c>
      <c r="H1515" s="171" t="str">
        <f>IFERROR((Table20[[#This Row],[_202320]]-Table20[[#This Row],[_201920]])/Table20[[#This Row],[_201920]]*1,"")</f>
        <v/>
      </c>
    </row>
    <row r="1516" spans="1:8">
      <c r="A1516" s="132">
        <v>175652</v>
      </c>
      <c r="B1516" s="134" t="s">
        <v>1136</v>
      </c>
      <c r="C1516" s="134">
        <v>24</v>
      </c>
      <c r="D1516" s="134">
        <v>83</v>
      </c>
      <c r="E1516" s="134">
        <v>15</v>
      </c>
      <c r="F1516" s="134">
        <v>6</v>
      </c>
      <c r="G1516" s="135">
        <v>4</v>
      </c>
      <c r="H1516" s="171">
        <f>IFERROR((Table20[[#This Row],[_202320]]-Table20[[#This Row],[_201920]])/Table20[[#This Row],[_201920]]*1,"")</f>
        <v>-0.83333333333333337</v>
      </c>
    </row>
    <row r="1517" spans="1:8">
      <c r="A1517" s="132">
        <v>175652</v>
      </c>
      <c r="B1517" s="134" t="s">
        <v>1137</v>
      </c>
      <c r="C1517" s="134">
        <v>4</v>
      </c>
      <c r="D1517" s="134">
        <v>19</v>
      </c>
      <c r="E1517" s="134">
        <v>11</v>
      </c>
      <c r="F1517" s="134">
        <v>7</v>
      </c>
      <c r="G1517" s="135">
        <v>19</v>
      </c>
      <c r="H1517" s="171">
        <f>IFERROR((Table20[[#This Row],[_202320]]-Table20[[#This Row],[_201920]])/Table20[[#This Row],[_201920]]*1,"")</f>
        <v>3.75</v>
      </c>
    </row>
    <row r="1518" spans="1:8" ht="28.5">
      <c r="A1518" s="132">
        <v>175652</v>
      </c>
      <c r="B1518" s="134" t="s">
        <v>1138</v>
      </c>
      <c r="C1518" s="134">
        <v>11</v>
      </c>
      <c r="D1518" s="134">
        <v>55</v>
      </c>
      <c r="E1518" s="134">
        <v>9</v>
      </c>
      <c r="F1518" s="134">
        <v>11</v>
      </c>
      <c r="G1518" s="135">
        <v>3</v>
      </c>
      <c r="H1518" s="171">
        <f>IFERROR((Table20[[#This Row],[_202320]]-Table20[[#This Row],[_201920]])/Table20[[#This Row],[_201920]]*1,"")</f>
        <v>-0.72727272727272729</v>
      </c>
    </row>
    <row r="1519" spans="1:8" ht="28.5">
      <c r="A1519" s="132">
        <v>175652</v>
      </c>
      <c r="B1519" s="134" t="s">
        <v>1164</v>
      </c>
      <c r="C1519" s="134">
        <v>31</v>
      </c>
      <c r="D1519" s="134">
        <v>44</v>
      </c>
      <c r="E1519" s="134">
        <v>9</v>
      </c>
      <c r="F1519" s="134">
        <v>21</v>
      </c>
      <c r="G1519" s="135">
        <v>1</v>
      </c>
      <c r="H1519" s="171">
        <f>IFERROR((Table20[[#This Row],[_202320]]-Table20[[#This Row],[_201920]])/Table20[[#This Row],[_201920]]*1,"")</f>
        <v>-0.967741935483871</v>
      </c>
    </row>
    <row r="1520" spans="1:8" ht="28.5">
      <c r="A1520" s="132">
        <v>175652</v>
      </c>
      <c r="B1520" s="134" t="s">
        <v>1165</v>
      </c>
      <c r="C1520" s="134" t="s">
        <v>129</v>
      </c>
      <c r="D1520" s="134" t="s">
        <v>129</v>
      </c>
      <c r="E1520" s="134" t="s">
        <v>129</v>
      </c>
      <c r="F1520" s="134" t="s">
        <v>129</v>
      </c>
      <c r="G1520" s="135" t="s">
        <v>129</v>
      </c>
      <c r="H1520" s="171" t="str">
        <f>IFERROR((Table20[[#This Row],[_202320]]-Table20[[#This Row],[_201920]])/Table20[[#This Row],[_201920]]*1,"")</f>
        <v/>
      </c>
    </row>
    <row r="1521" spans="1:8">
      <c r="A1521" s="132">
        <v>175652</v>
      </c>
      <c r="B1521" s="134" t="s">
        <v>1141</v>
      </c>
      <c r="C1521" s="134">
        <v>42</v>
      </c>
      <c r="D1521" s="134">
        <v>99</v>
      </c>
      <c r="E1521" s="134">
        <v>18</v>
      </c>
      <c r="F1521" s="134">
        <v>32</v>
      </c>
      <c r="G1521" s="135">
        <v>4</v>
      </c>
      <c r="H1521" s="171">
        <f>IFERROR((Table20[[#This Row],[_202320]]-Table20[[#This Row],[_201920]])/Table20[[#This Row],[_201920]]*1,"")</f>
        <v>-0.90476190476190477</v>
      </c>
    </row>
    <row r="1522" spans="1:8">
      <c r="A1522" s="132">
        <v>175652</v>
      </c>
      <c r="B1522" s="134" t="s">
        <v>1142</v>
      </c>
      <c r="C1522" s="134">
        <v>7</v>
      </c>
      <c r="D1522" s="134">
        <v>23</v>
      </c>
      <c r="E1522" s="134">
        <v>13</v>
      </c>
      <c r="F1522" s="134">
        <v>36</v>
      </c>
      <c r="G1522" s="135">
        <v>19</v>
      </c>
      <c r="H1522" s="171">
        <f>IFERROR((Table20[[#This Row],[_202320]]-Table20[[#This Row],[_201920]])/Table20[[#This Row],[_201920]]*1,"")</f>
        <v>1.7142857142857142</v>
      </c>
    </row>
    <row r="1523" spans="1:8" ht="28.5">
      <c r="A1523" s="132">
        <v>175652</v>
      </c>
      <c r="B1523" s="134" t="s">
        <v>1143</v>
      </c>
      <c r="C1523" s="134">
        <v>11</v>
      </c>
      <c r="D1523" s="134">
        <v>65</v>
      </c>
      <c r="E1523" s="134">
        <v>9</v>
      </c>
      <c r="F1523" s="134">
        <v>10</v>
      </c>
      <c r="G1523" s="135">
        <v>3</v>
      </c>
      <c r="H1523" s="171">
        <f>IFERROR((Table20[[#This Row],[_202320]]-Table20[[#This Row],[_201920]])/Table20[[#This Row],[_201920]]*1,"")</f>
        <v>-0.72727272727272729</v>
      </c>
    </row>
    <row r="1524" spans="1:8" ht="28.5">
      <c r="A1524" s="132">
        <v>175652</v>
      </c>
      <c r="B1524" s="134" t="s">
        <v>1166</v>
      </c>
      <c r="C1524" s="134">
        <v>36</v>
      </c>
      <c r="D1524" s="134">
        <v>46</v>
      </c>
      <c r="E1524" s="134">
        <v>12</v>
      </c>
      <c r="F1524" s="134">
        <v>26</v>
      </c>
      <c r="G1524" s="135">
        <v>1</v>
      </c>
      <c r="H1524" s="171">
        <f>IFERROR((Table20[[#This Row],[_202320]]-Table20[[#This Row],[_201920]])/Table20[[#This Row],[_201920]]*1,"")</f>
        <v>-0.97222222222222221</v>
      </c>
    </row>
    <row r="1525" spans="1:8" ht="28.5">
      <c r="A1525" s="132">
        <v>175652</v>
      </c>
      <c r="B1525" s="134" t="s">
        <v>1167</v>
      </c>
      <c r="C1525" s="134" t="s">
        <v>129</v>
      </c>
      <c r="D1525" s="134" t="s">
        <v>129</v>
      </c>
      <c r="E1525" s="134" t="s">
        <v>129</v>
      </c>
      <c r="F1525" s="134" t="s">
        <v>129</v>
      </c>
      <c r="G1525" s="135" t="s">
        <v>129</v>
      </c>
      <c r="H1525" s="171" t="str">
        <f>IFERROR((Table20[[#This Row],[_202320]]-Table20[[#This Row],[_201920]])/Table20[[#This Row],[_201920]]*1,"")</f>
        <v/>
      </c>
    </row>
    <row r="1526" spans="1:8">
      <c r="A1526" s="132">
        <v>175652</v>
      </c>
      <c r="B1526" s="134" t="s">
        <v>1146</v>
      </c>
      <c r="C1526" s="134">
        <v>47</v>
      </c>
      <c r="D1526" s="134">
        <v>111</v>
      </c>
      <c r="E1526" s="134">
        <v>21</v>
      </c>
      <c r="F1526" s="134">
        <v>36</v>
      </c>
      <c r="G1526" s="135">
        <v>4</v>
      </c>
      <c r="H1526" s="171">
        <f>IFERROR((Table20[[#This Row],[_202320]]-Table20[[#This Row],[_201920]])/Table20[[#This Row],[_201920]]*1,"")</f>
        <v>-0.91489361702127658</v>
      </c>
    </row>
    <row r="1527" spans="1:8" ht="28.5">
      <c r="A1527" s="132">
        <v>175652</v>
      </c>
      <c r="B1527" s="134" t="s">
        <v>1147</v>
      </c>
      <c r="C1527" s="134">
        <v>7</v>
      </c>
      <c r="D1527" s="134">
        <v>4</v>
      </c>
      <c r="E1527" s="134">
        <v>1</v>
      </c>
      <c r="F1527" s="134">
        <v>0</v>
      </c>
      <c r="G1527" s="135">
        <v>5</v>
      </c>
      <c r="H1527" s="171">
        <f>IFERROR((Table20[[#This Row],[_202320]]-Table20[[#This Row],[_201920]])/Table20[[#This Row],[_201920]]*1,"")</f>
        <v>-0.2857142857142857</v>
      </c>
    </row>
    <row r="1528" spans="1:8" ht="28.5">
      <c r="A1528" s="132">
        <v>175652</v>
      </c>
      <c r="B1528" s="134" t="s">
        <v>1148</v>
      </c>
      <c r="C1528" s="134">
        <v>141</v>
      </c>
      <c r="D1528" s="134">
        <v>45</v>
      </c>
      <c r="E1528" s="134">
        <v>43</v>
      </c>
      <c r="F1528" s="134">
        <v>21</v>
      </c>
      <c r="G1528" s="135">
        <v>3</v>
      </c>
      <c r="H1528" s="171">
        <f>IFERROR((Table20[[#This Row],[_202320]]-Table20[[#This Row],[_201920]])/Table20[[#This Row],[_201920]]*1,"")</f>
        <v>-0.97872340425531912</v>
      </c>
    </row>
    <row r="1529" spans="1:8" ht="28.5">
      <c r="A1529" s="132">
        <v>175652</v>
      </c>
      <c r="B1529" s="134" t="s">
        <v>1149</v>
      </c>
      <c r="C1529" s="134">
        <v>371</v>
      </c>
      <c r="D1529" s="134">
        <v>273</v>
      </c>
      <c r="E1529" s="134">
        <v>69</v>
      </c>
      <c r="F1529" s="134">
        <v>33</v>
      </c>
      <c r="G1529" s="135">
        <v>9</v>
      </c>
      <c r="H1529" s="171">
        <f>IFERROR((Table20[[#This Row],[_202320]]-Table20[[#This Row],[_201920]])/Table20[[#This Row],[_201920]]*1,"")</f>
        <v>-0.97574123989218331</v>
      </c>
    </row>
    <row r="1530" spans="1:8" ht="28.5">
      <c r="A1530" s="132">
        <v>175652</v>
      </c>
      <c r="B1530" s="134" t="s">
        <v>1150</v>
      </c>
      <c r="C1530" s="134">
        <v>519</v>
      </c>
      <c r="D1530" s="134">
        <v>322</v>
      </c>
      <c r="E1530" s="134">
        <v>113</v>
      </c>
      <c r="F1530" s="134">
        <v>54</v>
      </c>
      <c r="G1530" s="135">
        <v>17</v>
      </c>
      <c r="H1530" s="171">
        <f>IFERROR((Table20[[#This Row],[_202320]]-Table20[[#This Row],[_201920]])/Table20[[#This Row],[_201920]]*1,"")</f>
        <v>-0.96724470134874763</v>
      </c>
    </row>
    <row r="1531" spans="1:8">
      <c r="A1531" s="132">
        <v>175652</v>
      </c>
      <c r="B1531" s="134" t="s">
        <v>1151</v>
      </c>
      <c r="C1531" s="134">
        <v>8</v>
      </c>
      <c r="D1531" s="134">
        <v>26</v>
      </c>
      <c r="E1531" s="134">
        <v>16</v>
      </c>
      <c r="F1531" s="134">
        <v>40</v>
      </c>
      <c r="G1531" s="135">
        <v>19</v>
      </c>
      <c r="H1531" s="171">
        <f>IFERROR((Table20[[#This Row],[_202320]]-Table20[[#This Row],[_201920]])/Table20[[#This Row],[_201920]]*1,"")</f>
        <v>1.375</v>
      </c>
    </row>
    <row r="1532" spans="1:8" ht="28.5">
      <c r="A1532" s="132">
        <v>175652</v>
      </c>
      <c r="B1532" s="134" t="s">
        <v>1152</v>
      </c>
      <c r="C1532" s="134">
        <v>26</v>
      </c>
      <c r="D1532" s="134">
        <v>11</v>
      </c>
      <c r="E1532" s="134">
        <v>33</v>
      </c>
      <c r="F1532" s="134">
        <v>23</v>
      </c>
      <c r="G1532" s="135">
        <v>38</v>
      </c>
      <c r="H1532" s="171">
        <f>IFERROR((Table20[[#This Row],[_202320]]-Table20[[#This Row],[_201920]])/Table20[[#This Row],[_201920]]*1,"")</f>
        <v>0.46153846153846156</v>
      </c>
    </row>
    <row r="1533" spans="1:8" ht="28.5">
      <c r="A1533" s="132">
        <v>175652</v>
      </c>
      <c r="B1533" s="134" t="s">
        <v>1153</v>
      </c>
      <c r="C1533" s="134">
        <v>1</v>
      </c>
      <c r="D1533" s="134">
        <v>1</v>
      </c>
      <c r="E1533" s="134">
        <v>1</v>
      </c>
      <c r="F1533" s="134">
        <v>0</v>
      </c>
      <c r="G1533" s="135">
        <v>24</v>
      </c>
      <c r="H1533" s="171">
        <f>IFERROR((Table20[[#This Row],[_202320]]-Table20[[#This Row],[_201920]])/Table20[[#This Row],[_201920]]*1,"")</f>
        <v>23</v>
      </c>
    </row>
    <row r="1534" spans="1:8" ht="28.5">
      <c r="A1534" s="132">
        <v>175652</v>
      </c>
      <c r="B1534" s="134" t="s">
        <v>1154</v>
      </c>
      <c r="C1534" s="134">
        <v>25</v>
      </c>
      <c r="D1534" s="134">
        <v>10</v>
      </c>
      <c r="E1534" s="134">
        <v>32</v>
      </c>
      <c r="F1534" s="134">
        <v>23</v>
      </c>
      <c r="G1534" s="135">
        <v>14</v>
      </c>
      <c r="H1534" s="171">
        <f>IFERROR((Table20[[#This Row],[_202320]]-Table20[[#This Row],[_201920]])/Table20[[#This Row],[_201920]]*1,"")</f>
        <v>-0.44</v>
      </c>
    </row>
    <row r="1535" spans="1:8" ht="28.5">
      <c r="A1535" s="132">
        <v>175652</v>
      </c>
      <c r="B1535" s="134" t="s">
        <v>1155</v>
      </c>
      <c r="C1535" s="134">
        <v>66</v>
      </c>
      <c r="D1535" s="134">
        <v>63</v>
      </c>
      <c r="E1535" s="134">
        <v>51</v>
      </c>
      <c r="F1535" s="134">
        <v>37</v>
      </c>
      <c r="G1535" s="135">
        <v>43</v>
      </c>
      <c r="H1535" s="171">
        <f>IFERROR((Table20[[#This Row],[_202320]]-Table20[[#This Row],[_201920]])/Table20[[#This Row],[_201920]]*1,"")</f>
        <v>-0.34848484848484851</v>
      </c>
    </row>
    <row r="1536" spans="1:8">
      <c r="A1536" s="132">
        <v>175935</v>
      </c>
      <c r="B1536" s="134" t="s">
        <v>1161</v>
      </c>
      <c r="C1536" s="134">
        <v>373</v>
      </c>
      <c r="D1536" s="134">
        <v>273</v>
      </c>
      <c r="E1536" s="134">
        <v>184</v>
      </c>
      <c r="F1536" s="134">
        <v>101</v>
      </c>
      <c r="G1536" s="135">
        <v>69</v>
      </c>
      <c r="H1536" s="171">
        <f>IFERROR((Table20[[#This Row],[_202320]]-Table20[[#This Row],[_201920]])/Table20[[#This Row],[_201920]]*1,"")</f>
        <v>-0.81501340482573725</v>
      </c>
    </row>
    <row r="1537" spans="1:8">
      <c r="A1537" s="132">
        <v>175935</v>
      </c>
      <c r="B1537" s="134" t="s">
        <v>1131</v>
      </c>
      <c r="C1537" s="134">
        <v>0</v>
      </c>
      <c r="D1537" s="134">
        <v>0</v>
      </c>
      <c r="E1537" s="134">
        <v>0</v>
      </c>
      <c r="F1537" s="134">
        <v>0</v>
      </c>
      <c r="G1537" s="135">
        <v>0</v>
      </c>
      <c r="H1537" s="171" t="str">
        <f>IFERROR((Table20[[#This Row],[_202320]]-Table20[[#This Row],[_201920]])/Table20[[#This Row],[_201920]]*1,"")</f>
        <v/>
      </c>
    </row>
    <row r="1538" spans="1:8">
      <c r="A1538" s="132">
        <v>175935</v>
      </c>
      <c r="B1538" s="134" t="s">
        <v>1132</v>
      </c>
      <c r="C1538" s="134">
        <v>373</v>
      </c>
      <c r="D1538" s="134">
        <v>273</v>
      </c>
      <c r="E1538" s="134">
        <v>184</v>
      </c>
      <c r="F1538" s="134">
        <v>101</v>
      </c>
      <c r="G1538" s="135">
        <v>69</v>
      </c>
      <c r="H1538" s="171">
        <f>IFERROR((Table20[[#This Row],[_202320]]-Table20[[#This Row],[_201920]])/Table20[[#This Row],[_201920]]*1,"")</f>
        <v>-0.81501340482573725</v>
      </c>
    </row>
    <row r="1539" spans="1:8" ht="28.5">
      <c r="A1539" s="132">
        <v>175935</v>
      </c>
      <c r="B1539" s="134" t="s">
        <v>1133</v>
      </c>
      <c r="C1539" s="134">
        <v>14</v>
      </c>
      <c r="D1539" s="134">
        <v>12</v>
      </c>
      <c r="E1539" s="134">
        <v>5</v>
      </c>
      <c r="F1539" s="134">
        <v>1</v>
      </c>
      <c r="G1539" s="135">
        <v>2</v>
      </c>
      <c r="H1539" s="171">
        <f>IFERROR((Table20[[#This Row],[_202320]]-Table20[[#This Row],[_201920]])/Table20[[#This Row],[_201920]]*1,"")</f>
        <v>-0.8571428571428571</v>
      </c>
    </row>
    <row r="1540" spans="1:8" ht="28.5">
      <c r="A1540" s="132">
        <v>175935</v>
      </c>
      <c r="B1540" s="134" t="s">
        <v>1162</v>
      </c>
      <c r="C1540" s="134">
        <v>31</v>
      </c>
      <c r="D1540" s="134">
        <v>28</v>
      </c>
      <c r="E1540" s="134">
        <v>27</v>
      </c>
      <c r="F1540" s="134">
        <v>11</v>
      </c>
      <c r="G1540" s="135">
        <v>0</v>
      </c>
      <c r="H1540" s="171">
        <f>IFERROR((Table20[[#This Row],[_202320]]-Table20[[#This Row],[_201920]])/Table20[[#This Row],[_201920]]*1,"")</f>
        <v>-1</v>
      </c>
    </row>
    <row r="1541" spans="1:8" ht="28.5">
      <c r="A1541" s="132">
        <v>175935</v>
      </c>
      <c r="B1541" s="134" t="s">
        <v>1163</v>
      </c>
      <c r="C1541" s="134" t="s">
        <v>129</v>
      </c>
      <c r="D1541" s="134" t="s">
        <v>129</v>
      </c>
      <c r="E1541" s="134" t="s">
        <v>129</v>
      </c>
      <c r="F1541" s="134" t="s">
        <v>129</v>
      </c>
      <c r="G1541" s="135" t="s">
        <v>129</v>
      </c>
      <c r="H1541" s="171" t="str">
        <f>IFERROR((Table20[[#This Row],[_202320]]-Table20[[#This Row],[_201920]])/Table20[[#This Row],[_201920]]*1,"")</f>
        <v/>
      </c>
    </row>
    <row r="1542" spans="1:8">
      <c r="A1542" s="132">
        <v>175935</v>
      </c>
      <c r="B1542" s="134" t="s">
        <v>1136</v>
      </c>
      <c r="C1542" s="134">
        <v>45</v>
      </c>
      <c r="D1542" s="134">
        <v>40</v>
      </c>
      <c r="E1542" s="134">
        <v>32</v>
      </c>
      <c r="F1542" s="134">
        <v>12</v>
      </c>
      <c r="G1542" s="135">
        <v>2</v>
      </c>
      <c r="H1542" s="171">
        <f>IFERROR((Table20[[#This Row],[_202320]]-Table20[[#This Row],[_201920]])/Table20[[#This Row],[_201920]]*1,"")</f>
        <v>-0.9555555555555556</v>
      </c>
    </row>
    <row r="1543" spans="1:8">
      <c r="A1543" s="132">
        <v>175935</v>
      </c>
      <c r="B1543" s="134" t="s">
        <v>1137</v>
      </c>
      <c r="C1543" s="134">
        <v>12</v>
      </c>
      <c r="D1543" s="134">
        <v>15</v>
      </c>
      <c r="E1543" s="134">
        <v>17</v>
      </c>
      <c r="F1543" s="134">
        <v>12</v>
      </c>
      <c r="G1543" s="135">
        <v>3</v>
      </c>
      <c r="H1543" s="171">
        <f>IFERROR((Table20[[#This Row],[_202320]]-Table20[[#This Row],[_201920]])/Table20[[#This Row],[_201920]]*1,"")</f>
        <v>-0.75</v>
      </c>
    </row>
    <row r="1544" spans="1:8" ht="28.5">
      <c r="A1544" s="132">
        <v>175935</v>
      </c>
      <c r="B1544" s="134" t="s">
        <v>1138</v>
      </c>
      <c r="C1544" s="134">
        <v>15</v>
      </c>
      <c r="D1544" s="134">
        <v>16</v>
      </c>
      <c r="E1544" s="134">
        <v>7</v>
      </c>
      <c r="F1544" s="134">
        <v>2</v>
      </c>
      <c r="G1544" s="135">
        <v>2</v>
      </c>
      <c r="H1544" s="171">
        <f>IFERROR((Table20[[#This Row],[_202320]]-Table20[[#This Row],[_201920]])/Table20[[#This Row],[_201920]]*1,"")</f>
        <v>-0.8666666666666667</v>
      </c>
    </row>
    <row r="1545" spans="1:8" ht="28.5">
      <c r="A1545" s="132">
        <v>175935</v>
      </c>
      <c r="B1545" s="134" t="s">
        <v>1164</v>
      </c>
      <c r="C1545" s="134">
        <v>42</v>
      </c>
      <c r="D1545" s="134">
        <v>39</v>
      </c>
      <c r="E1545" s="134">
        <v>31</v>
      </c>
      <c r="F1545" s="134">
        <v>13</v>
      </c>
      <c r="G1545" s="135">
        <v>0</v>
      </c>
      <c r="H1545" s="171">
        <f>IFERROR((Table20[[#This Row],[_202320]]-Table20[[#This Row],[_201920]])/Table20[[#This Row],[_201920]]*1,"")</f>
        <v>-1</v>
      </c>
    </row>
    <row r="1546" spans="1:8" ht="28.5">
      <c r="A1546" s="132">
        <v>175935</v>
      </c>
      <c r="B1546" s="134" t="s">
        <v>1165</v>
      </c>
      <c r="C1546" s="134" t="s">
        <v>129</v>
      </c>
      <c r="D1546" s="134" t="s">
        <v>129</v>
      </c>
      <c r="E1546" s="134" t="s">
        <v>129</v>
      </c>
      <c r="F1546" s="134" t="s">
        <v>129</v>
      </c>
      <c r="G1546" s="135" t="s">
        <v>129</v>
      </c>
      <c r="H1546" s="171" t="str">
        <f>IFERROR((Table20[[#This Row],[_202320]]-Table20[[#This Row],[_201920]])/Table20[[#This Row],[_201920]]*1,"")</f>
        <v/>
      </c>
    </row>
    <row r="1547" spans="1:8">
      <c r="A1547" s="132">
        <v>175935</v>
      </c>
      <c r="B1547" s="134" t="s">
        <v>1141</v>
      </c>
      <c r="C1547" s="134">
        <v>57</v>
      </c>
      <c r="D1547" s="134">
        <v>55</v>
      </c>
      <c r="E1547" s="134">
        <v>38</v>
      </c>
      <c r="F1547" s="134">
        <v>15</v>
      </c>
      <c r="G1547" s="135">
        <v>2</v>
      </c>
      <c r="H1547" s="171">
        <f>IFERROR((Table20[[#This Row],[_202320]]-Table20[[#This Row],[_201920]])/Table20[[#This Row],[_201920]]*1,"")</f>
        <v>-0.96491228070175439</v>
      </c>
    </row>
    <row r="1548" spans="1:8">
      <c r="A1548" s="132">
        <v>175935</v>
      </c>
      <c r="B1548" s="134" t="s">
        <v>1142</v>
      </c>
      <c r="C1548" s="134">
        <v>15</v>
      </c>
      <c r="D1548" s="134">
        <v>20</v>
      </c>
      <c r="E1548" s="134">
        <v>21</v>
      </c>
      <c r="F1548" s="134">
        <v>15</v>
      </c>
      <c r="G1548" s="135">
        <v>3</v>
      </c>
      <c r="H1548" s="171">
        <f>IFERROR((Table20[[#This Row],[_202320]]-Table20[[#This Row],[_201920]])/Table20[[#This Row],[_201920]]*1,"")</f>
        <v>-0.8</v>
      </c>
    </row>
    <row r="1549" spans="1:8" ht="28.5">
      <c r="A1549" s="132">
        <v>175935</v>
      </c>
      <c r="B1549" s="134" t="s">
        <v>1143</v>
      </c>
      <c r="C1549" s="134">
        <v>23</v>
      </c>
      <c r="D1549" s="134">
        <v>21</v>
      </c>
      <c r="E1549" s="134">
        <v>8</v>
      </c>
      <c r="F1549" s="134">
        <v>2</v>
      </c>
      <c r="G1549" s="135">
        <v>4</v>
      </c>
      <c r="H1549" s="171">
        <f>IFERROR((Table20[[#This Row],[_202320]]-Table20[[#This Row],[_201920]])/Table20[[#This Row],[_201920]]*1,"")</f>
        <v>-0.82608695652173914</v>
      </c>
    </row>
    <row r="1550" spans="1:8" ht="28.5">
      <c r="A1550" s="132">
        <v>175935</v>
      </c>
      <c r="B1550" s="134" t="s">
        <v>1166</v>
      </c>
      <c r="C1550" s="134">
        <v>46</v>
      </c>
      <c r="D1550" s="134">
        <v>44</v>
      </c>
      <c r="E1550" s="134">
        <v>32</v>
      </c>
      <c r="F1550" s="134">
        <v>14</v>
      </c>
      <c r="G1550" s="135">
        <v>2</v>
      </c>
      <c r="H1550" s="171">
        <f>IFERROR((Table20[[#This Row],[_202320]]-Table20[[#This Row],[_201920]])/Table20[[#This Row],[_201920]]*1,"")</f>
        <v>-0.95652173913043481</v>
      </c>
    </row>
    <row r="1551" spans="1:8" ht="28.5">
      <c r="A1551" s="132">
        <v>175935</v>
      </c>
      <c r="B1551" s="134" t="s">
        <v>1167</v>
      </c>
      <c r="C1551" s="134" t="s">
        <v>129</v>
      </c>
      <c r="D1551" s="134" t="s">
        <v>129</v>
      </c>
      <c r="E1551" s="134" t="s">
        <v>129</v>
      </c>
      <c r="F1551" s="134" t="s">
        <v>129</v>
      </c>
      <c r="G1551" s="135" t="s">
        <v>129</v>
      </c>
      <c r="H1551" s="171" t="str">
        <f>IFERROR((Table20[[#This Row],[_202320]]-Table20[[#This Row],[_201920]])/Table20[[#This Row],[_201920]]*1,"")</f>
        <v/>
      </c>
    </row>
    <row r="1552" spans="1:8">
      <c r="A1552" s="132">
        <v>175935</v>
      </c>
      <c r="B1552" s="134" t="s">
        <v>1146</v>
      </c>
      <c r="C1552" s="134">
        <v>69</v>
      </c>
      <c r="D1552" s="134">
        <v>65</v>
      </c>
      <c r="E1552" s="134">
        <v>40</v>
      </c>
      <c r="F1552" s="134">
        <v>16</v>
      </c>
      <c r="G1552" s="135">
        <v>6</v>
      </c>
      <c r="H1552" s="171">
        <f>IFERROR((Table20[[#This Row],[_202320]]-Table20[[#This Row],[_201920]])/Table20[[#This Row],[_201920]]*1,"")</f>
        <v>-0.91304347826086951</v>
      </c>
    </row>
    <row r="1553" spans="1:8" ht="28.5">
      <c r="A1553" s="132">
        <v>175935</v>
      </c>
      <c r="B1553" s="134" t="s">
        <v>1147</v>
      </c>
      <c r="C1553" s="134">
        <v>11</v>
      </c>
      <c r="D1553" s="134">
        <v>5</v>
      </c>
      <c r="E1553" s="134">
        <v>2</v>
      </c>
      <c r="F1553" s="134">
        <v>1</v>
      </c>
      <c r="G1553" s="135">
        <v>0</v>
      </c>
      <c r="H1553" s="171">
        <f>IFERROR((Table20[[#This Row],[_202320]]-Table20[[#This Row],[_201920]])/Table20[[#This Row],[_201920]]*1,"")</f>
        <v>-1</v>
      </c>
    </row>
    <row r="1554" spans="1:8" ht="28.5">
      <c r="A1554" s="132">
        <v>175935</v>
      </c>
      <c r="B1554" s="134" t="s">
        <v>1148</v>
      </c>
      <c r="C1554" s="134">
        <v>83</v>
      </c>
      <c r="D1554" s="134">
        <v>49</v>
      </c>
      <c r="E1554" s="134">
        <v>11</v>
      </c>
      <c r="F1554" s="134">
        <v>22</v>
      </c>
      <c r="G1554" s="135">
        <v>9</v>
      </c>
      <c r="H1554" s="171">
        <f>IFERROR((Table20[[#This Row],[_202320]]-Table20[[#This Row],[_201920]])/Table20[[#This Row],[_201920]]*1,"")</f>
        <v>-0.89156626506024095</v>
      </c>
    </row>
    <row r="1555" spans="1:8" ht="28.5">
      <c r="A1555" s="132">
        <v>175935</v>
      </c>
      <c r="B1555" s="134" t="s">
        <v>1149</v>
      </c>
      <c r="C1555" s="134">
        <v>210</v>
      </c>
      <c r="D1555" s="134">
        <v>154</v>
      </c>
      <c r="E1555" s="134">
        <v>131</v>
      </c>
      <c r="F1555" s="134">
        <v>62</v>
      </c>
      <c r="G1555" s="135">
        <v>54</v>
      </c>
      <c r="H1555" s="171">
        <f>IFERROR((Table20[[#This Row],[_202320]]-Table20[[#This Row],[_201920]])/Table20[[#This Row],[_201920]]*1,"")</f>
        <v>-0.74285714285714288</v>
      </c>
    </row>
    <row r="1556" spans="1:8" ht="28.5">
      <c r="A1556" s="132">
        <v>175935</v>
      </c>
      <c r="B1556" s="134" t="s">
        <v>1150</v>
      </c>
      <c r="C1556" s="134">
        <v>304</v>
      </c>
      <c r="D1556" s="134">
        <v>208</v>
      </c>
      <c r="E1556" s="134">
        <v>144</v>
      </c>
      <c r="F1556" s="134">
        <v>85</v>
      </c>
      <c r="G1556" s="135">
        <v>63</v>
      </c>
      <c r="H1556" s="171">
        <f>IFERROR((Table20[[#This Row],[_202320]]-Table20[[#This Row],[_201920]])/Table20[[#This Row],[_201920]]*1,"")</f>
        <v>-0.79276315789473684</v>
      </c>
    </row>
    <row r="1557" spans="1:8">
      <c r="A1557" s="132">
        <v>175935</v>
      </c>
      <c r="B1557" s="134" t="s">
        <v>1151</v>
      </c>
      <c r="C1557" s="134">
        <v>18</v>
      </c>
      <c r="D1557" s="134">
        <v>24</v>
      </c>
      <c r="E1557" s="134">
        <v>22</v>
      </c>
      <c r="F1557" s="134">
        <v>16</v>
      </c>
      <c r="G1557" s="135">
        <v>9</v>
      </c>
      <c r="H1557" s="171">
        <f>IFERROR((Table20[[#This Row],[_202320]]-Table20[[#This Row],[_201920]])/Table20[[#This Row],[_201920]]*1,"")</f>
        <v>-0.5</v>
      </c>
    </row>
    <row r="1558" spans="1:8" ht="28.5">
      <c r="A1558" s="132">
        <v>175935</v>
      </c>
      <c r="B1558" s="134" t="s">
        <v>1152</v>
      </c>
      <c r="C1558" s="134">
        <v>25</v>
      </c>
      <c r="D1558" s="134">
        <v>20</v>
      </c>
      <c r="E1558" s="134">
        <v>7</v>
      </c>
      <c r="F1558" s="134">
        <v>23</v>
      </c>
      <c r="G1558" s="135">
        <v>13</v>
      </c>
      <c r="H1558" s="171">
        <f>IFERROR((Table20[[#This Row],[_202320]]-Table20[[#This Row],[_201920]])/Table20[[#This Row],[_201920]]*1,"")</f>
        <v>-0.48</v>
      </c>
    </row>
    <row r="1559" spans="1:8" ht="28.5">
      <c r="A1559" s="132">
        <v>175935</v>
      </c>
      <c r="B1559" s="134" t="s">
        <v>1153</v>
      </c>
      <c r="C1559" s="134">
        <v>3</v>
      </c>
      <c r="D1559" s="134">
        <v>2</v>
      </c>
      <c r="E1559" s="134">
        <v>1</v>
      </c>
      <c r="F1559" s="134">
        <v>1</v>
      </c>
      <c r="G1559" s="135">
        <v>0</v>
      </c>
      <c r="H1559" s="171">
        <f>IFERROR((Table20[[#This Row],[_202320]]-Table20[[#This Row],[_201920]])/Table20[[#This Row],[_201920]]*1,"")</f>
        <v>-1</v>
      </c>
    </row>
    <row r="1560" spans="1:8" ht="28.5">
      <c r="A1560" s="132">
        <v>175935</v>
      </c>
      <c r="B1560" s="134" t="s">
        <v>1154</v>
      </c>
      <c r="C1560" s="134">
        <v>22</v>
      </c>
      <c r="D1560" s="134">
        <v>18</v>
      </c>
      <c r="E1560" s="134">
        <v>6</v>
      </c>
      <c r="F1560" s="134">
        <v>22</v>
      </c>
      <c r="G1560" s="135">
        <v>13</v>
      </c>
      <c r="H1560" s="171">
        <f>IFERROR((Table20[[#This Row],[_202320]]-Table20[[#This Row],[_201920]])/Table20[[#This Row],[_201920]]*1,"")</f>
        <v>-0.40909090909090912</v>
      </c>
    </row>
    <row r="1561" spans="1:8" ht="28.5">
      <c r="A1561" s="132">
        <v>175935</v>
      </c>
      <c r="B1561" s="134" t="s">
        <v>1155</v>
      </c>
      <c r="C1561" s="134">
        <v>56</v>
      </c>
      <c r="D1561" s="134">
        <v>56</v>
      </c>
      <c r="E1561" s="134">
        <v>71</v>
      </c>
      <c r="F1561" s="134">
        <v>61</v>
      </c>
      <c r="G1561" s="135">
        <v>78</v>
      </c>
      <c r="H1561" s="171">
        <f>IFERROR((Table20[[#This Row],[_202320]]-Table20[[#This Row],[_201920]])/Table20[[#This Row],[_201920]]*1,"")</f>
        <v>0.39285714285714285</v>
      </c>
    </row>
    <row r="1562" spans="1:8">
      <c r="A1562" s="132">
        <v>176178</v>
      </c>
      <c r="B1562" s="134" t="s">
        <v>1161</v>
      </c>
      <c r="C1562" s="134">
        <v>264</v>
      </c>
      <c r="D1562" s="134">
        <v>425</v>
      </c>
      <c r="E1562" s="134">
        <v>368</v>
      </c>
      <c r="F1562" s="134">
        <v>296</v>
      </c>
      <c r="G1562" s="135">
        <v>244</v>
      </c>
      <c r="H1562" s="171">
        <f>IFERROR((Table20[[#This Row],[_202320]]-Table20[[#This Row],[_201920]])/Table20[[#This Row],[_201920]]*1,"")</f>
        <v>-7.575757575757576E-2</v>
      </c>
    </row>
    <row r="1563" spans="1:8">
      <c r="A1563" s="132">
        <v>176178</v>
      </c>
      <c r="B1563" s="134" t="s">
        <v>1131</v>
      </c>
      <c r="C1563" s="134">
        <v>0</v>
      </c>
      <c r="D1563" s="134">
        <v>0</v>
      </c>
      <c r="E1563" s="134">
        <v>0</v>
      </c>
      <c r="F1563" s="134">
        <v>0</v>
      </c>
      <c r="G1563" s="135">
        <v>1</v>
      </c>
      <c r="H1563" s="171" t="str">
        <f>IFERROR((Table20[[#This Row],[_202320]]-Table20[[#This Row],[_201920]])/Table20[[#This Row],[_201920]]*1,"")</f>
        <v/>
      </c>
    </row>
    <row r="1564" spans="1:8">
      <c r="A1564" s="132">
        <v>176178</v>
      </c>
      <c r="B1564" s="134" t="s">
        <v>1132</v>
      </c>
      <c r="C1564" s="134">
        <v>264</v>
      </c>
      <c r="D1564" s="134">
        <v>425</v>
      </c>
      <c r="E1564" s="134">
        <v>368</v>
      </c>
      <c r="F1564" s="134">
        <v>296</v>
      </c>
      <c r="G1564" s="135">
        <v>243</v>
      </c>
      <c r="H1564" s="171">
        <f>IFERROR((Table20[[#This Row],[_202320]]-Table20[[#This Row],[_201920]])/Table20[[#This Row],[_201920]]*1,"")</f>
        <v>-7.9545454545454544E-2</v>
      </c>
    </row>
    <row r="1565" spans="1:8" ht="28.5">
      <c r="A1565" s="132">
        <v>176178</v>
      </c>
      <c r="B1565" s="134" t="s">
        <v>1133</v>
      </c>
      <c r="C1565" s="134">
        <v>4</v>
      </c>
      <c r="D1565" s="134">
        <v>5</v>
      </c>
      <c r="E1565" s="134">
        <v>10</v>
      </c>
      <c r="F1565" s="134">
        <v>17</v>
      </c>
      <c r="G1565" s="135">
        <v>8</v>
      </c>
      <c r="H1565" s="171">
        <f>IFERROR((Table20[[#This Row],[_202320]]-Table20[[#This Row],[_201920]])/Table20[[#This Row],[_201920]]*1,"")</f>
        <v>1</v>
      </c>
    </row>
    <row r="1566" spans="1:8" ht="28.5">
      <c r="A1566" s="132">
        <v>176178</v>
      </c>
      <c r="B1566" s="134" t="s">
        <v>1162</v>
      </c>
      <c r="C1566" s="134">
        <v>18</v>
      </c>
      <c r="D1566" s="134">
        <v>33</v>
      </c>
      <c r="E1566" s="134">
        <v>28</v>
      </c>
      <c r="F1566" s="134">
        <v>22</v>
      </c>
      <c r="G1566" s="135">
        <v>18</v>
      </c>
      <c r="H1566" s="171">
        <f>IFERROR((Table20[[#This Row],[_202320]]-Table20[[#This Row],[_201920]])/Table20[[#This Row],[_201920]]*1,"")</f>
        <v>0</v>
      </c>
    </row>
    <row r="1567" spans="1:8" ht="28.5">
      <c r="A1567" s="132">
        <v>176178</v>
      </c>
      <c r="B1567" s="134" t="s">
        <v>1163</v>
      </c>
      <c r="C1567" s="134" t="s">
        <v>129</v>
      </c>
      <c r="D1567" s="134" t="s">
        <v>129</v>
      </c>
      <c r="E1567" s="134" t="s">
        <v>129</v>
      </c>
      <c r="F1567" s="134" t="s">
        <v>129</v>
      </c>
      <c r="G1567" s="135" t="s">
        <v>129</v>
      </c>
      <c r="H1567" s="171" t="str">
        <f>IFERROR((Table20[[#This Row],[_202320]]-Table20[[#This Row],[_201920]])/Table20[[#This Row],[_201920]]*1,"")</f>
        <v/>
      </c>
    </row>
    <row r="1568" spans="1:8">
      <c r="A1568" s="132">
        <v>176178</v>
      </c>
      <c r="B1568" s="134" t="s">
        <v>1136</v>
      </c>
      <c r="C1568" s="134">
        <v>22</v>
      </c>
      <c r="D1568" s="134">
        <v>38</v>
      </c>
      <c r="E1568" s="134">
        <v>38</v>
      </c>
      <c r="F1568" s="134">
        <v>39</v>
      </c>
      <c r="G1568" s="135">
        <v>26</v>
      </c>
      <c r="H1568" s="171">
        <f>IFERROR((Table20[[#This Row],[_202320]]-Table20[[#This Row],[_201920]])/Table20[[#This Row],[_201920]]*1,"")</f>
        <v>0.18181818181818182</v>
      </c>
    </row>
    <row r="1569" spans="1:8">
      <c r="A1569" s="132">
        <v>176178</v>
      </c>
      <c r="B1569" s="134" t="s">
        <v>1137</v>
      </c>
      <c r="C1569" s="134">
        <v>8</v>
      </c>
      <c r="D1569" s="134">
        <v>9</v>
      </c>
      <c r="E1569" s="134">
        <v>10</v>
      </c>
      <c r="F1569" s="134">
        <v>13</v>
      </c>
      <c r="G1569" s="135">
        <v>11</v>
      </c>
      <c r="H1569" s="171">
        <f>IFERROR((Table20[[#This Row],[_202320]]-Table20[[#This Row],[_201920]])/Table20[[#This Row],[_201920]]*1,"")</f>
        <v>0.375</v>
      </c>
    </row>
    <row r="1570" spans="1:8" ht="28.5">
      <c r="A1570" s="132">
        <v>176178</v>
      </c>
      <c r="B1570" s="134" t="s">
        <v>1138</v>
      </c>
      <c r="C1570" s="134">
        <v>4</v>
      </c>
      <c r="D1570" s="134">
        <v>5</v>
      </c>
      <c r="E1570" s="134">
        <v>11</v>
      </c>
      <c r="F1570" s="134">
        <v>18</v>
      </c>
      <c r="G1570" s="135">
        <v>10</v>
      </c>
      <c r="H1570" s="171">
        <f>IFERROR((Table20[[#This Row],[_202320]]-Table20[[#This Row],[_201920]])/Table20[[#This Row],[_201920]]*1,"")</f>
        <v>1.5</v>
      </c>
    </row>
    <row r="1571" spans="1:8" ht="28.5">
      <c r="A1571" s="132">
        <v>176178</v>
      </c>
      <c r="B1571" s="134" t="s">
        <v>1164</v>
      </c>
      <c r="C1571" s="134">
        <v>29</v>
      </c>
      <c r="D1571" s="134">
        <v>42</v>
      </c>
      <c r="E1571" s="134">
        <v>40</v>
      </c>
      <c r="F1571" s="134">
        <v>31</v>
      </c>
      <c r="G1571" s="135">
        <v>26</v>
      </c>
      <c r="H1571" s="171">
        <f>IFERROR((Table20[[#This Row],[_202320]]-Table20[[#This Row],[_201920]])/Table20[[#This Row],[_201920]]*1,"")</f>
        <v>-0.10344827586206896</v>
      </c>
    </row>
    <row r="1572" spans="1:8" ht="28.5">
      <c r="A1572" s="132">
        <v>176178</v>
      </c>
      <c r="B1572" s="134" t="s">
        <v>1165</v>
      </c>
      <c r="C1572" s="134" t="s">
        <v>129</v>
      </c>
      <c r="D1572" s="134" t="s">
        <v>129</v>
      </c>
      <c r="E1572" s="134" t="s">
        <v>129</v>
      </c>
      <c r="F1572" s="134" t="s">
        <v>129</v>
      </c>
      <c r="G1572" s="135" t="s">
        <v>129</v>
      </c>
      <c r="H1572" s="171" t="str">
        <f>IFERROR((Table20[[#This Row],[_202320]]-Table20[[#This Row],[_201920]])/Table20[[#This Row],[_201920]]*1,"")</f>
        <v/>
      </c>
    </row>
    <row r="1573" spans="1:8">
      <c r="A1573" s="132">
        <v>176178</v>
      </c>
      <c r="B1573" s="134" t="s">
        <v>1141</v>
      </c>
      <c r="C1573" s="134">
        <v>33</v>
      </c>
      <c r="D1573" s="134">
        <v>47</v>
      </c>
      <c r="E1573" s="134">
        <v>51</v>
      </c>
      <c r="F1573" s="134">
        <v>49</v>
      </c>
      <c r="G1573" s="135">
        <v>36</v>
      </c>
      <c r="H1573" s="171">
        <f>IFERROR((Table20[[#This Row],[_202320]]-Table20[[#This Row],[_201920]])/Table20[[#This Row],[_201920]]*1,"")</f>
        <v>9.0909090909090912E-2</v>
      </c>
    </row>
    <row r="1574" spans="1:8">
      <c r="A1574" s="132">
        <v>176178</v>
      </c>
      <c r="B1574" s="134" t="s">
        <v>1142</v>
      </c>
      <c r="C1574" s="134">
        <v>13</v>
      </c>
      <c r="D1574" s="134">
        <v>11</v>
      </c>
      <c r="E1574" s="134">
        <v>14</v>
      </c>
      <c r="F1574" s="134">
        <v>17</v>
      </c>
      <c r="G1574" s="135">
        <v>15</v>
      </c>
      <c r="H1574" s="171">
        <f>IFERROR((Table20[[#This Row],[_202320]]-Table20[[#This Row],[_201920]])/Table20[[#This Row],[_201920]]*1,"")</f>
        <v>0.15384615384615385</v>
      </c>
    </row>
    <row r="1575" spans="1:8" ht="28.5">
      <c r="A1575" s="132">
        <v>176178</v>
      </c>
      <c r="B1575" s="134" t="s">
        <v>1143</v>
      </c>
      <c r="C1575" s="134">
        <v>3</v>
      </c>
      <c r="D1575" s="134">
        <v>7</v>
      </c>
      <c r="E1575" s="134">
        <v>13</v>
      </c>
      <c r="F1575" s="134">
        <v>19</v>
      </c>
      <c r="G1575" s="135">
        <v>10</v>
      </c>
      <c r="H1575" s="171">
        <f>IFERROR((Table20[[#This Row],[_202320]]-Table20[[#This Row],[_201920]])/Table20[[#This Row],[_201920]]*1,"")</f>
        <v>2.3333333333333335</v>
      </c>
    </row>
    <row r="1576" spans="1:8" ht="28.5">
      <c r="A1576" s="132">
        <v>176178</v>
      </c>
      <c r="B1576" s="134" t="s">
        <v>1166</v>
      </c>
      <c r="C1576" s="134">
        <v>31</v>
      </c>
      <c r="D1576" s="134">
        <v>47</v>
      </c>
      <c r="E1576" s="134">
        <v>44</v>
      </c>
      <c r="F1576" s="134">
        <v>31</v>
      </c>
      <c r="G1576" s="135">
        <v>29</v>
      </c>
      <c r="H1576" s="171">
        <f>IFERROR((Table20[[#This Row],[_202320]]-Table20[[#This Row],[_201920]])/Table20[[#This Row],[_201920]]*1,"")</f>
        <v>-6.4516129032258063E-2</v>
      </c>
    </row>
    <row r="1577" spans="1:8" ht="28.5">
      <c r="A1577" s="132">
        <v>176178</v>
      </c>
      <c r="B1577" s="134" t="s">
        <v>1167</v>
      </c>
      <c r="C1577" s="134" t="s">
        <v>129</v>
      </c>
      <c r="D1577" s="134" t="s">
        <v>129</v>
      </c>
      <c r="E1577" s="134" t="s">
        <v>129</v>
      </c>
      <c r="F1577" s="134" t="s">
        <v>129</v>
      </c>
      <c r="G1577" s="135" t="s">
        <v>129</v>
      </c>
      <c r="H1577" s="171" t="str">
        <f>IFERROR((Table20[[#This Row],[_202320]]-Table20[[#This Row],[_201920]])/Table20[[#This Row],[_201920]]*1,"")</f>
        <v/>
      </c>
    </row>
    <row r="1578" spans="1:8">
      <c r="A1578" s="132">
        <v>176178</v>
      </c>
      <c r="B1578" s="134" t="s">
        <v>1146</v>
      </c>
      <c r="C1578" s="134">
        <v>34</v>
      </c>
      <c r="D1578" s="134">
        <v>54</v>
      </c>
      <c r="E1578" s="134">
        <v>57</v>
      </c>
      <c r="F1578" s="134">
        <v>50</v>
      </c>
      <c r="G1578" s="135">
        <v>39</v>
      </c>
      <c r="H1578" s="171">
        <f>IFERROR((Table20[[#This Row],[_202320]]-Table20[[#This Row],[_201920]])/Table20[[#This Row],[_201920]]*1,"")</f>
        <v>0.14705882352941177</v>
      </c>
    </row>
    <row r="1579" spans="1:8" ht="28.5">
      <c r="A1579" s="132">
        <v>176178</v>
      </c>
      <c r="B1579" s="134" t="s">
        <v>1147</v>
      </c>
      <c r="C1579" s="134">
        <v>1</v>
      </c>
      <c r="D1579" s="134">
        <v>4</v>
      </c>
      <c r="E1579" s="134">
        <v>3</v>
      </c>
      <c r="F1579" s="134">
        <v>6</v>
      </c>
      <c r="G1579" s="135">
        <v>3</v>
      </c>
      <c r="H1579" s="171">
        <f>IFERROR((Table20[[#This Row],[_202320]]-Table20[[#This Row],[_201920]])/Table20[[#This Row],[_201920]]*1,"")</f>
        <v>2</v>
      </c>
    </row>
    <row r="1580" spans="1:8" ht="28.5">
      <c r="A1580" s="132">
        <v>176178</v>
      </c>
      <c r="B1580" s="134" t="s">
        <v>1148</v>
      </c>
      <c r="C1580" s="134">
        <v>98</v>
      </c>
      <c r="D1580" s="134">
        <v>195</v>
      </c>
      <c r="E1580" s="134">
        <v>121</v>
      </c>
      <c r="F1580" s="134">
        <v>77</v>
      </c>
      <c r="G1580" s="135">
        <v>63</v>
      </c>
      <c r="H1580" s="171">
        <f>IFERROR((Table20[[#This Row],[_202320]]-Table20[[#This Row],[_201920]])/Table20[[#This Row],[_201920]]*1,"")</f>
        <v>-0.35714285714285715</v>
      </c>
    </row>
    <row r="1581" spans="1:8" ht="28.5">
      <c r="A1581" s="132">
        <v>176178</v>
      </c>
      <c r="B1581" s="134" t="s">
        <v>1149</v>
      </c>
      <c r="C1581" s="134">
        <v>131</v>
      </c>
      <c r="D1581" s="134">
        <v>172</v>
      </c>
      <c r="E1581" s="134">
        <v>187</v>
      </c>
      <c r="F1581" s="134">
        <v>163</v>
      </c>
      <c r="G1581" s="135">
        <v>138</v>
      </c>
      <c r="H1581" s="171">
        <f>IFERROR((Table20[[#This Row],[_202320]]-Table20[[#This Row],[_201920]])/Table20[[#This Row],[_201920]]*1,"")</f>
        <v>5.3435114503816793E-2</v>
      </c>
    </row>
    <row r="1582" spans="1:8" ht="28.5">
      <c r="A1582" s="132">
        <v>176178</v>
      </c>
      <c r="B1582" s="134" t="s">
        <v>1150</v>
      </c>
      <c r="C1582" s="134">
        <v>230</v>
      </c>
      <c r="D1582" s="134">
        <v>371</v>
      </c>
      <c r="E1582" s="134">
        <v>311</v>
      </c>
      <c r="F1582" s="134">
        <v>246</v>
      </c>
      <c r="G1582" s="135">
        <v>204</v>
      </c>
      <c r="H1582" s="171">
        <f>IFERROR((Table20[[#This Row],[_202320]]-Table20[[#This Row],[_201920]])/Table20[[#This Row],[_201920]]*1,"")</f>
        <v>-0.11304347826086956</v>
      </c>
    </row>
    <row r="1583" spans="1:8">
      <c r="A1583" s="132">
        <v>176178</v>
      </c>
      <c r="B1583" s="134" t="s">
        <v>1151</v>
      </c>
      <c r="C1583" s="134">
        <v>13</v>
      </c>
      <c r="D1583" s="134">
        <v>13</v>
      </c>
      <c r="E1583" s="134">
        <v>15</v>
      </c>
      <c r="F1583" s="134">
        <v>17</v>
      </c>
      <c r="G1583" s="135">
        <v>16</v>
      </c>
      <c r="H1583" s="171">
        <f>IFERROR((Table20[[#This Row],[_202320]]-Table20[[#This Row],[_201920]])/Table20[[#This Row],[_201920]]*1,"")</f>
        <v>0.23076923076923078</v>
      </c>
    </row>
    <row r="1584" spans="1:8" ht="28.5">
      <c r="A1584" s="132">
        <v>176178</v>
      </c>
      <c r="B1584" s="134" t="s">
        <v>1152</v>
      </c>
      <c r="C1584" s="134">
        <v>38</v>
      </c>
      <c r="D1584" s="134">
        <v>47</v>
      </c>
      <c r="E1584" s="134">
        <v>34</v>
      </c>
      <c r="F1584" s="134">
        <v>28</v>
      </c>
      <c r="G1584" s="135">
        <v>27</v>
      </c>
      <c r="H1584" s="171">
        <f>IFERROR((Table20[[#This Row],[_202320]]-Table20[[#This Row],[_201920]])/Table20[[#This Row],[_201920]]*1,"")</f>
        <v>-0.28947368421052633</v>
      </c>
    </row>
    <row r="1585" spans="1:8" ht="28.5">
      <c r="A1585" s="132">
        <v>176178</v>
      </c>
      <c r="B1585" s="134" t="s">
        <v>1153</v>
      </c>
      <c r="C1585" s="134">
        <v>0</v>
      </c>
      <c r="D1585" s="134">
        <v>1</v>
      </c>
      <c r="E1585" s="134">
        <v>1</v>
      </c>
      <c r="F1585" s="134">
        <v>2</v>
      </c>
      <c r="G1585" s="135">
        <v>1</v>
      </c>
      <c r="H1585" s="171" t="str">
        <f>IFERROR((Table20[[#This Row],[_202320]]-Table20[[#This Row],[_201920]])/Table20[[#This Row],[_201920]]*1,"")</f>
        <v/>
      </c>
    </row>
    <row r="1586" spans="1:8" ht="28.5">
      <c r="A1586" s="132">
        <v>176178</v>
      </c>
      <c r="B1586" s="134" t="s">
        <v>1154</v>
      </c>
      <c r="C1586" s="134">
        <v>37</v>
      </c>
      <c r="D1586" s="134">
        <v>46</v>
      </c>
      <c r="E1586" s="134">
        <v>33</v>
      </c>
      <c r="F1586" s="134">
        <v>26</v>
      </c>
      <c r="G1586" s="135">
        <v>26</v>
      </c>
      <c r="H1586" s="171">
        <f>IFERROR((Table20[[#This Row],[_202320]]-Table20[[#This Row],[_201920]])/Table20[[#This Row],[_201920]]*1,"")</f>
        <v>-0.29729729729729731</v>
      </c>
    </row>
    <row r="1587" spans="1:8" ht="28.5">
      <c r="A1587" s="132">
        <v>176178</v>
      </c>
      <c r="B1587" s="134" t="s">
        <v>1155</v>
      </c>
      <c r="C1587" s="134">
        <v>50</v>
      </c>
      <c r="D1587" s="134">
        <v>40</v>
      </c>
      <c r="E1587" s="134">
        <v>51</v>
      </c>
      <c r="F1587" s="134">
        <v>55</v>
      </c>
      <c r="G1587" s="135">
        <v>57</v>
      </c>
      <c r="H1587" s="171">
        <f>IFERROR((Table20[[#This Row],[_202320]]-Table20[[#This Row],[_201920]])/Table20[[#This Row],[_201920]]*1,"")</f>
        <v>0.14000000000000001</v>
      </c>
    </row>
    <row r="1588" spans="1:8">
      <c r="A1588" s="132">
        <v>180054</v>
      </c>
      <c r="B1588" s="134" t="s">
        <v>1161</v>
      </c>
      <c r="C1588" s="134">
        <v>31</v>
      </c>
      <c r="D1588" s="134">
        <v>8</v>
      </c>
      <c r="E1588" s="134">
        <v>9</v>
      </c>
      <c r="F1588" s="134">
        <v>7</v>
      </c>
      <c r="G1588" s="135">
        <v>11</v>
      </c>
      <c r="H1588" s="171">
        <f>IFERROR((Table20[[#This Row],[_202320]]-Table20[[#This Row],[_201920]])/Table20[[#This Row],[_201920]]*1,"")</f>
        <v>-0.64516129032258063</v>
      </c>
    </row>
    <row r="1589" spans="1:8">
      <c r="A1589" s="132">
        <v>180054</v>
      </c>
      <c r="B1589" s="134" t="s">
        <v>1131</v>
      </c>
      <c r="C1589" s="134">
        <v>0</v>
      </c>
      <c r="D1589" s="134">
        <v>0</v>
      </c>
      <c r="E1589" s="134">
        <v>0</v>
      </c>
      <c r="F1589" s="134">
        <v>0</v>
      </c>
      <c r="G1589" s="135">
        <v>0</v>
      </c>
      <c r="H1589" s="171" t="str">
        <f>IFERROR((Table20[[#This Row],[_202320]]-Table20[[#This Row],[_201920]])/Table20[[#This Row],[_201920]]*1,"")</f>
        <v/>
      </c>
    </row>
    <row r="1590" spans="1:8">
      <c r="A1590" s="132">
        <v>180054</v>
      </c>
      <c r="B1590" s="134" t="s">
        <v>1132</v>
      </c>
      <c r="C1590" s="134">
        <v>31</v>
      </c>
      <c r="D1590" s="134">
        <v>8</v>
      </c>
      <c r="E1590" s="134">
        <v>9</v>
      </c>
      <c r="F1590" s="134">
        <v>7</v>
      </c>
      <c r="G1590" s="135">
        <v>11</v>
      </c>
      <c r="H1590" s="171">
        <f>IFERROR((Table20[[#This Row],[_202320]]-Table20[[#This Row],[_201920]])/Table20[[#This Row],[_201920]]*1,"")</f>
        <v>-0.64516129032258063</v>
      </c>
    </row>
    <row r="1591" spans="1:8" ht="28.5">
      <c r="A1591" s="132">
        <v>180054</v>
      </c>
      <c r="B1591" s="134" t="s">
        <v>1133</v>
      </c>
      <c r="C1591" s="134">
        <v>0</v>
      </c>
      <c r="D1591" s="134">
        <v>0</v>
      </c>
      <c r="E1591" s="134">
        <v>0</v>
      </c>
      <c r="F1591" s="134">
        <v>0</v>
      </c>
      <c r="G1591" s="135">
        <v>0</v>
      </c>
      <c r="H1591" s="171" t="str">
        <f>IFERROR((Table20[[#This Row],[_202320]]-Table20[[#This Row],[_201920]])/Table20[[#This Row],[_201920]]*1,"")</f>
        <v/>
      </c>
    </row>
    <row r="1592" spans="1:8" ht="28.5">
      <c r="A1592" s="132">
        <v>180054</v>
      </c>
      <c r="B1592" s="134" t="s">
        <v>1162</v>
      </c>
      <c r="C1592" s="134">
        <v>0</v>
      </c>
      <c r="D1592" s="134">
        <v>0</v>
      </c>
      <c r="E1592" s="134">
        <v>0</v>
      </c>
      <c r="F1592" s="134">
        <v>2</v>
      </c>
      <c r="G1592" s="135">
        <v>1</v>
      </c>
      <c r="H1592" s="171" t="str">
        <f>IFERROR((Table20[[#This Row],[_202320]]-Table20[[#This Row],[_201920]])/Table20[[#This Row],[_201920]]*1,"")</f>
        <v/>
      </c>
    </row>
    <row r="1593" spans="1:8" ht="28.5">
      <c r="A1593" s="132">
        <v>180054</v>
      </c>
      <c r="B1593" s="134" t="s">
        <v>1163</v>
      </c>
      <c r="C1593" s="134" t="s">
        <v>129</v>
      </c>
      <c r="D1593" s="134" t="s">
        <v>129</v>
      </c>
      <c r="E1593" s="134" t="s">
        <v>129</v>
      </c>
      <c r="F1593" s="134">
        <v>0</v>
      </c>
      <c r="G1593" s="135">
        <v>0</v>
      </c>
      <c r="H1593" s="171" t="str">
        <f>IFERROR((Table20[[#This Row],[_202320]]-Table20[[#This Row],[_201920]])/Table20[[#This Row],[_201920]]*1,"")</f>
        <v/>
      </c>
    </row>
    <row r="1594" spans="1:8">
      <c r="A1594" s="132">
        <v>180054</v>
      </c>
      <c r="B1594" s="134" t="s">
        <v>1136</v>
      </c>
      <c r="C1594" s="134">
        <v>0</v>
      </c>
      <c r="D1594" s="134">
        <v>0</v>
      </c>
      <c r="E1594" s="134">
        <v>0</v>
      </c>
      <c r="F1594" s="134">
        <v>2</v>
      </c>
      <c r="G1594" s="135">
        <v>1</v>
      </c>
      <c r="H1594" s="171" t="str">
        <f>IFERROR((Table20[[#This Row],[_202320]]-Table20[[#This Row],[_201920]])/Table20[[#This Row],[_201920]]*1,"")</f>
        <v/>
      </c>
    </row>
    <row r="1595" spans="1:8">
      <c r="A1595" s="132">
        <v>180054</v>
      </c>
      <c r="B1595" s="134" t="s">
        <v>1137</v>
      </c>
      <c r="C1595" s="134">
        <v>0</v>
      </c>
      <c r="D1595" s="134">
        <v>0</v>
      </c>
      <c r="E1595" s="134">
        <v>0</v>
      </c>
      <c r="F1595" s="134">
        <v>29</v>
      </c>
      <c r="G1595" s="135">
        <v>9</v>
      </c>
      <c r="H1595" s="171" t="str">
        <f>IFERROR((Table20[[#This Row],[_202320]]-Table20[[#This Row],[_201920]])/Table20[[#This Row],[_201920]]*1,"")</f>
        <v/>
      </c>
    </row>
    <row r="1596" spans="1:8" ht="28.5">
      <c r="A1596" s="132">
        <v>180054</v>
      </c>
      <c r="B1596" s="134" t="s">
        <v>1138</v>
      </c>
      <c r="C1596" s="134">
        <v>0</v>
      </c>
      <c r="D1596" s="134">
        <v>0</v>
      </c>
      <c r="E1596" s="134">
        <v>0</v>
      </c>
      <c r="F1596" s="134">
        <v>0</v>
      </c>
      <c r="G1596" s="135">
        <v>1</v>
      </c>
      <c r="H1596" s="171" t="str">
        <f>IFERROR((Table20[[#This Row],[_202320]]-Table20[[#This Row],[_201920]])/Table20[[#This Row],[_201920]]*1,"")</f>
        <v/>
      </c>
    </row>
    <row r="1597" spans="1:8" ht="28.5">
      <c r="A1597" s="132">
        <v>180054</v>
      </c>
      <c r="B1597" s="134" t="s">
        <v>1164</v>
      </c>
      <c r="C1597" s="134">
        <v>0</v>
      </c>
      <c r="D1597" s="134">
        <v>0</v>
      </c>
      <c r="E1597" s="134">
        <v>0</v>
      </c>
      <c r="F1597" s="134">
        <v>7</v>
      </c>
      <c r="G1597" s="135">
        <v>1</v>
      </c>
      <c r="H1597" s="171" t="str">
        <f>IFERROR((Table20[[#This Row],[_202320]]-Table20[[#This Row],[_201920]])/Table20[[#This Row],[_201920]]*1,"")</f>
        <v/>
      </c>
    </row>
    <row r="1598" spans="1:8" ht="28.5">
      <c r="A1598" s="132">
        <v>180054</v>
      </c>
      <c r="B1598" s="134" t="s">
        <v>1165</v>
      </c>
      <c r="C1598" s="134" t="s">
        <v>129</v>
      </c>
      <c r="D1598" s="134" t="s">
        <v>129</v>
      </c>
      <c r="E1598" s="134" t="s">
        <v>129</v>
      </c>
      <c r="F1598" s="134">
        <v>0</v>
      </c>
      <c r="G1598" s="135">
        <v>0</v>
      </c>
      <c r="H1598" s="171" t="str">
        <f>IFERROR((Table20[[#This Row],[_202320]]-Table20[[#This Row],[_201920]])/Table20[[#This Row],[_201920]]*1,"")</f>
        <v/>
      </c>
    </row>
    <row r="1599" spans="1:8">
      <c r="A1599" s="132">
        <v>180054</v>
      </c>
      <c r="B1599" s="134" t="s">
        <v>1141</v>
      </c>
      <c r="C1599" s="134">
        <v>0</v>
      </c>
      <c r="D1599" s="134">
        <v>0</v>
      </c>
      <c r="E1599" s="134">
        <v>0</v>
      </c>
      <c r="F1599" s="134">
        <v>7</v>
      </c>
      <c r="G1599" s="135">
        <v>2</v>
      </c>
      <c r="H1599" s="171" t="str">
        <f>IFERROR((Table20[[#This Row],[_202320]]-Table20[[#This Row],[_201920]])/Table20[[#This Row],[_201920]]*1,"")</f>
        <v/>
      </c>
    </row>
    <row r="1600" spans="1:8">
      <c r="A1600" s="132">
        <v>180054</v>
      </c>
      <c r="B1600" s="134" t="s">
        <v>1142</v>
      </c>
      <c r="C1600" s="134">
        <v>0</v>
      </c>
      <c r="D1600" s="134">
        <v>0</v>
      </c>
      <c r="E1600" s="134">
        <v>0</v>
      </c>
      <c r="F1600" s="134">
        <v>100</v>
      </c>
      <c r="G1600" s="135">
        <v>18</v>
      </c>
      <c r="H1600" s="171" t="str">
        <f>IFERROR((Table20[[#This Row],[_202320]]-Table20[[#This Row],[_201920]])/Table20[[#This Row],[_201920]]*1,"")</f>
        <v/>
      </c>
    </row>
    <row r="1601" spans="1:8" ht="28.5">
      <c r="A1601" s="132">
        <v>180054</v>
      </c>
      <c r="B1601" s="134" t="s">
        <v>1143</v>
      </c>
      <c r="C1601" s="134">
        <v>0</v>
      </c>
      <c r="D1601" s="134">
        <v>1</v>
      </c>
      <c r="E1601" s="134">
        <v>0</v>
      </c>
      <c r="F1601" s="134">
        <v>0</v>
      </c>
      <c r="G1601" s="135">
        <v>0</v>
      </c>
      <c r="H1601" s="171" t="str">
        <f>IFERROR((Table20[[#This Row],[_202320]]-Table20[[#This Row],[_201920]])/Table20[[#This Row],[_201920]]*1,"")</f>
        <v/>
      </c>
    </row>
    <row r="1602" spans="1:8" ht="28.5">
      <c r="A1602" s="132">
        <v>180054</v>
      </c>
      <c r="B1602" s="134" t="s">
        <v>1166</v>
      </c>
      <c r="C1602" s="134">
        <v>0</v>
      </c>
      <c r="D1602" s="134">
        <v>7</v>
      </c>
      <c r="E1602" s="134">
        <v>0</v>
      </c>
      <c r="F1602" s="134">
        <v>7</v>
      </c>
      <c r="G1602" s="135">
        <v>10</v>
      </c>
      <c r="H1602" s="171" t="str">
        <f>IFERROR((Table20[[#This Row],[_202320]]-Table20[[#This Row],[_201920]])/Table20[[#This Row],[_201920]]*1,"")</f>
        <v/>
      </c>
    </row>
    <row r="1603" spans="1:8" ht="28.5">
      <c r="A1603" s="132">
        <v>180054</v>
      </c>
      <c r="B1603" s="134" t="s">
        <v>1167</v>
      </c>
      <c r="C1603" s="134" t="s">
        <v>129</v>
      </c>
      <c r="D1603" s="134" t="s">
        <v>129</v>
      </c>
      <c r="E1603" s="134" t="s">
        <v>129</v>
      </c>
      <c r="F1603" s="134">
        <v>0</v>
      </c>
      <c r="G1603" s="135">
        <v>0</v>
      </c>
      <c r="H1603" s="171" t="str">
        <f>IFERROR((Table20[[#This Row],[_202320]]-Table20[[#This Row],[_201920]])/Table20[[#This Row],[_201920]]*1,"")</f>
        <v/>
      </c>
    </row>
    <row r="1604" spans="1:8">
      <c r="A1604" s="132">
        <v>180054</v>
      </c>
      <c r="B1604" s="134" t="s">
        <v>1146</v>
      </c>
      <c r="C1604" s="134">
        <v>0</v>
      </c>
      <c r="D1604" s="134">
        <v>8</v>
      </c>
      <c r="E1604" s="134">
        <v>0</v>
      </c>
      <c r="F1604" s="134">
        <v>7</v>
      </c>
      <c r="G1604" s="135">
        <v>10</v>
      </c>
      <c r="H1604" s="171" t="str">
        <f>IFERROR((Table20[[#This Row],[_202320]]-Table20[[#This Row],[_201920]])/Table20[[#This Row],[_201920]]*1,"")</f>
        <v/>
      </c>
    </row>
    <row r="1605" spans="1:8" ht="28.5">
      <c r="A1605" s="132">
        <v>180054</v>
      </c>
      <c r="B1605" s="134" t="s">
        <v>1147</v>
      </c>
      <c r="C1605" s="134">
        <v>0</v>
      </c>
      <c r="D1605" s="134">
        <v>0</v>
      </c>
      <c r="E1605" s="134">
        <v>0</v>
      </c>
      <c r="F1605" s="134">
        <v>0</v>
      </c>
      <c r="G1605" s="135">
        <v>0</v>
      </c>
      <c r="H1605" s="171" t="str">
        <f>IFERROR((Table20[[#This Row],[_202320]]-Table20[[#This Row],[_201920]])/Table20[[#This Row],[_201920]]*1,"")</f>
        <v/>
      </c>
    </row>
    <row r="1606" spans="1:8" ht="28.5">
      <c r="A1606" s="132">
        <v>180054</v>
      </c>
      <c r="B1606" s="134" t="s">
        <v>1148</v>
      </c>
      <c r="C1606" s="134">
        <v>0</v>
      </c>
      <c r="D1606" s="134">
        <v>0</v>
      </c>
      <c r="E1606" s="134">
        <v>0</v>
      </c>
      <c r="F1606" s="134">
        <v>0</v>
      </c>
      <c r="G1606" s="135">
        <v>0</v>
      </c>
      <c r="H1606" s="171" t="str">
        <f>IFERROR((Table20[[#This Row],[_202320]]-Table20[[#This Row],[_201920]])/Table20[[#This Row],[_201920]]*1,"")</f>
        <v/>
      </c>
    </row>
    <row r="1607" spans="1:8" ht="28.5">
      <c r="A1607" s="132">
        <v>180054</v>
      </c>
      <c r="B1607" s="134" t="s">
        <v>1149</v>
      </c>
      <c r="C1607" s="134">
        <v>31</v>
      </c>
      <c r="D1607" s="134">
        <v>0</v>
      </c>
      <c r="E1607" s="134">
        <v>9</v>
      </c>
      <c r="F1607" s="134">
        <v>0</v>
      </c>
      <c r="G1607" s="135">
        <v>1</v>
      </c>
      <c r="H1607" s="171">
        <f>IFERROR((Table20[[#This Row],[_202320]]-Table20[[#This Row],[_201920]])/Table20[[#This Row],[_201920]]*1,"")</f>
        <v>-0.967741935483871</v>
      </c>
    </row>
    <row r="1608" spans="1:8" ht="28.5">
      <c r="A1608" s="132">
        <v>180054</v>
      </c>
      <c r="B1608" s="134" t="s">
        <v>1150</v>
      </c>
      <c r="C1608" s="134">
        <v>31</v>
      </c>
      <c r="D1608" s="134">
        <v>0</v>
      </c>
      <c r="E1608" s="134">
        <v>9</v>
      </c>
      <c r="F1608" s="134">
        <v>0</v>
      </c>
      <c r="G1608" s="135">
        <v>1</v>
      </c>
      <c r="H1608" s="171">
        <f>IFERROR((Table20[[#This Row],[_202320]]-Table20[[#This Row],[_201920]])/Table20[[#This Row],[_201920]]*1,"")</f>
        <v>-0.967741935483871</v>
      </c>
    </row>
    <row r="1609" spans="1:8">
      <c r="A1609" s="132">
        <v>180054</v>
      </c>
      <c r="B1609" s="134" t="s">
        <v>1151</v>
      </c>
      <c r="C1609" s="134">
        <v>0</v>
      </c>
      <c r="D1609" s="134">
        <v>100</v>
      </c>
      <c r="E1609" s="134">
        <v>0</v>
      </c>
      <c r="F1609" s="134">
        <v>100</v>
      </c>
      <c r="G1609" s="135">
        <v>91</v>
      </c>
      <c r="H1609" s="171" t="str">
        <f>IFERROR((Table20[[#This Row],[_202320]]-Table20[[#This Row],[_201920]])/Table20[[#This Row],[_201920]]*1,"")</f>
        <v/>
      </c>
    </row>
    <row r="1610" spans="1:8" ht="28.5">
      <c r="A1610" s="132">
        <v>180054</v>
      </c>
      <c r="B1610" s="134" t="s">
        <v>1152</v>
      </c>
      <c r="C1610" s="134">
        <v>0</v>
      </c>
      <c r="D1610" s="134">
        <v>0</v>
      </c>
      <c r="E1610" s="134">
        <v>0</v>
      </c>
      <c r="F1610" s="134">
        <v>0</v>
      </c>
      <c r="G1610" s="135">
        <v>0</v>
      </c>
      <c r="H1610" s="171" t="str">
        <f>IFERROR((Table20[[#This Row],[_202320]]-Table20[[#This Row],[_201920]])/Table20[[#This Row],[_201920]]*1,"")</f>
        <v/>
      </c>
    </row>
    <row r="1611" spans="1:8" ht="28.5">
      <c r="A1611" s="132">
        <v>180054</v>
      </c>
      <c r="B1611" s="134" t="s">
        <v>1153</v>
      </c>
      <c r="C1611" s="134">
        <v>0</v>
      </c>
      <c r="D1611" s="134">
        <v>0</v>
      </c>
      <c r="E1611" s="134">
        <v>0</v>
      </c>
      <c r="F1611" s="134">
        <v>0</v>
      </c>
      <c r="G1611" s="135">
        <v>0</v>
      </c>
      <c r="H1611" s="171" t="str">
        <f>IFERROR((Table20[[#This Row],[_202320]]-Table20[[#This Row],[_201920]])/Table20[[#This Row],[_201920]]*1,"")</f>
        <v/>
      </c>
    </row>
    <row r="1612" spans="1:8" ht="28.5">
      <c r="A1612" s="132">
        <v>180054</v>
      </c>
      <c r="B1612" s="134" t="s">
        <v>1154</v>
      </c>
      <c r="C1612" s="134">
        <v>0</v>
      </c>
      <c r="D1612" s="134">
        <v>0</v>
      </c>
      <c r="E1612" s="134">
        <v>0</v>
      </c>
      <c r="F1612" s="134">
        <v>0</v>
      </c>
      <c r="G1612" s="135">
        <v>0</v>
      </c>
      <c r="H1612" s="171" t="str">
        <f>IFERROR((Table20[[#This Row],[_202320]]-Table20[[#This Row],[_201920]])/Table20[[#This Row],[_201920]]*1,"")</f>
        <v/>
      </c>
    </row>
    <row r="1613" spans="1:8" ht="28.5">
      <c r="A1613" s="132">
        <v>180054</v>
      </c>
      <c r="B1613" s="134" t="s">
        <v>1155</v>
      </c>
      <c r="C1613" s="134">
        <v>100</v>
      </c>
      <c r="D1613" s="134">
        <v>0</v>
      </c>
      <c r="E1613" s="134">
        <v>100</v>
      </c>
      <c r="F1613" s="134">
        <v>0</v>
      </c>
      <c r="G1613" s="135">
        <v>9</v>
      </c>
      <c r="H1613" s="171">
        <f>IFERROR((Table20[[#This Row],[_202320]]-Table20[[#This Row],[_201920]])/Table20[[#This Row],[_201920]]*1,"")</f>
        <v>-0.91</v>
      </c>
    </row>
    <row r="1614" spans="1:8">
      <c r="A1614" s="132">
        <v>180160</v>
      </c>
      <c r="B1614" s="134" t="s">
        <v>1161</v>
      </c>
      <c r="C1614" s="134">
        <v>12</v>
      </c>
      <c r="D1614" s="134">
        <v>9</v>
      </c>
      <c r="E1614" s="134">
        <v>9</v>
      </c>
      <c r="F1614" s="134">
        <v>27</v>
      </c>
      <c r="G1614" s="135">
        <v>52</v>
      </c>
      <c r="H1614" s="171">
        <f>IFERROR((Table20[[#This Row],[_202320]]-Table20[[#This Row],[_201920]])/Table20[[#This Row],[_201920]]*1,"")</f>
        <v>3.3333333333333335</v>
      </c>
    </row>
    <row r="1615" spans="1:8">
      <c r="A1615" s="132">
        <v>180160</v>
      </c>
      <c r="B1615" s="134" t="s">
        <v>1131</v>
      </c>
      <c r="C1615" s="134">
        <v>0</v>
      </c>
      <c r="D1615" s="134">
        <v>0</v>
      </c>
      <c r="E1615" s="134">
        <v>0</v>
      </c>
      <c r="F1615" s="134">
        <v>0</v>
      </c>
      <c r="G1615" s="135">
        <v>0</v>
      </c>
      <c r="H1615" s="171" t="str">
        <f>IFERROR((Table20[[#This Row],[_202320]]-Table20[[#This Row],[_201920]])/Table20[[#This Row],[_201920]]*1,"")</f>
        <v/>
      </c>
    </row>
    <row r="1616" spans="1:8">
      <c r="A1616" s="132">
        <v>180160</v>
      </c>
      <c r="B1616" s="134" t="s">
        <v>1132</v>
      </c>
      <c r="C1616" s="134">
        <v>12</v>
      </c>
      <c r="D1616" s="134">
        <v>9</v>
      </c>
      <c r="E1616" s="134">
        <v>9</v>
      </c>
      <c r="F1616" s="134">
        <v>27</v>
      </c>
      <c r="G1616" s="135">
        <v>52</v>
      </c>
      <c r="H1616" s="171">
        <f>IFERROR((Table20[[#This Row],[_202320]]-Table20[[#This Row],[_201920]])/Table20[[#This Row],[_201920]]*1,"")</f>
        <v>3.3333333333333335</v>
      </c>
    </row>
    <row r="1617" spans="1:8" ht="28.5">
      <c r="A1617" s="132">
        <v>180160</v>
      </c>
      <c r="B1617" s="134" t="s">
        <v>1133</v>
      </c>
      <c r="C1617" s="134">
        <v>0</v>
      </c>
      <c r="D1617" s="134">
        <v>0</v>
      </c>
      <c r="E1617" s="134">
        <v>0</v>
      </c>
      <c r="F1617" s="134">
        <v>0</v>
      </c>
      <c r="G1617" s="135">
        <v>0</v>
      </c>
      <c r="H1617" s="171" t="str">
        <f>IFERROR((Table20[[#This Row],[_202320]]-Table20[[#This Row],[_201920]])/Table20[[#This Row],[_201920]]*1,"")</f>
        <v/>
      </c>
    </row>
    <row r="1618" spans="1:8" ht="28.5">
      <c r="A1618" s="132">
        <v>180160</v>
      </c>
      <c r="B1618" s="134" t="s">
        <v>1162</v>
      </c>
      <c r="C1618" s="134">
        <v>3</v>
      </c>
      <c r="D1618" s="134">
        <v>2</v>
      </c>
      <c r="E1618" s="134">
        <v>0</v>
      </c>
      <c r="F1618" s="134">
        <v>7</v>
      </c>
      <c r="G1618" s="135">
        <v>1</v>
      </c>
      <c r="H1618" s="171">
        <f>IFERROR((Table20[[#This Row],[_202320]]-Table20[[#This Row],[_201920]])/Table20[[#This Row],[_201920]]*1,"")</f>
        <v>-0.66666666666666663</v>
      </c>
    </row>
    <row r="1619" spans="1:8" ht="28.5">
      <c r="A1619" s="132">
        <v>180160</v>
      </c>
      <c r="B1619" s="134" t="s">
        <v>1163</v>
      </c>
      <c r="C1619" s="134" t="s">
        <v>129</v>
      </c>
      <c r="D1619" s="134" t="s">
        <v>129</v>
      </c>
      <c r="E1619" s="134" t="s">
        <v>129</v>
      </c>
      <c r="F1619" s="134" t="s">
        <v>129</v>
      </c>
      <c r="G1619" s="135" t="s">
        <v>129</v>
      </c>
      <c r="H1619" s="171" t="str">
        <f>IFERROR((Table20[[#This Row],[_202320]]-Table20[[#This Row],[_201920]])/Table20[[#This Row],[_201920]]*1,"")</f>
        <v/>
      </c>
    </row>
    <row r="1620" spans="1:8">
      <c r="A1620" s="132">
        <v>180160</v>
      </c>
      <c r="B1620" s="134" t="s">
        <v>1136</v>
      </c>
      <c r="C1620" s="134">
        <v>3</v>
      </c>
      <c r="D1620" s="134">
        <v>2</v>
      </c>
      <c r="E1620" s="134">
        <v>0</v>
      </c>
      <c r="F1620" s="134">
        <v>7</v>
      </c>
      <c r="G1620" s="135">
        <v>1</v>
      </c>
      <c r="H1620" s="171">
        <f>IFERROR((Table20[[#This Row],[_202320]]-Table20[[#This Row],[_201920]])/Table20[[#This Row],[_201920]]*1,"")</f>
        <v>-0.66666666666666663</v>
      </c>
    </row>
    <row r="1621" spans="1:8">
      <c r="A1621" s="132">
        <v>180160</v>
      </c>
      <c r="B1621" s="134" t="s">
        <v>1137</v>
      </c>
      <c r="C1621" s="134">
        <v>25</v>
      </c>
      <c r="D1621" s="134">
        <v>22</v>
      </c>
      <c r="E1621" s="134">
        <v>0</v>
      </c>
      <c r="F1621" s="134">
        <v>26</v>
      </c>
      <c r="G1621" s="135">
        <v>2</v>
      </c>
      <c r="H1621" s="171">
        <f>IFERROR((Table20[[#This Row],[_202320]]-Table20[[#This Row],[_201920]])/Table20[[#This Row],[_201920]]*1,"")</f>
        <v>-0.92</v>
      </c>
    </row>
    <row r="1622" spans="1:8" ht="28.5">
      <c r="A1622" s="132">
        <v>180160</v>
      </c>
      <c r="B1622" s="134" t="s">
        <v>1138</v>
      </c>
      <c r="C1622" s="134">
        <v>0</v>
      </c>
      <c r="D1622" s="134">
        <v>0</v>
      </c>
      <c r="E1622" s="134">
        <v>0</v>
      </c>
      <c r="F1622" s="134">
        <v>0</v>
      </c>
      <c r="G1622" s="135">
        <v>0</v>
      </c>
      <c r="H1622" s="171" t="str">
        <f>IFERROR((Table20[[#This Row],[_202320]]-Table20[[#This Row],[_201920]])/Table20[[#This Row],[_201920]]*1,"")</f>
        <v/>
      </c>
    </row>
    <row r="1623" spans="1:8" ht="28.5">
      <c r="A1623" s="132">
        <v>180160</v>
      </c>
      <c r="B1623" s="134" t="s">
        <v>1164</v>
      </c>
      <c r="C1623" s="134">
        <v>3</v>
      </c>
      <c r="D1623" s="134">
        <v>2</v>
      </c>
      <c r="E1623" s="134">
        <v>0</v>
      </c>
      <c r="F1623" s="134">
        <v>11</v>
      </c>
      <c r="G1623" s="135">
        <v>1</v>
      </c>
      <c r="H1623" s="171">
        <f>IFERROR((Table20[[#This Row],[_202320]]-Table20[[#This Row],[_201920]])/Table20[[#This Row],[_201920]]*1,"")</f>
        <v>-0.66666666666666663</v>
      </c>
    </row>
    <row r="1624" spans="1:8" ht="28.5">
      <c r="A1624" s="132">
        <v>180160</v>
      </c>
      <c r="B1624" s="134" t="s">
        <v>1165</v>
      </c>
      <c r="C1624" s="134" t="s">
        <v>129</v>
      </c>
      <c r="D1624" s="134" t="s">
        <v>129</v>
      </c>
      <c r="E1624" s="134" t="s">
        <v>129</v>
      </c>
      <c r="F1624" s="134" t="s">
        <v>129</v>
      </c>
      <c r="G1624" s="135" t="s">
        <v>129</v>
      </c>
      <c r="H1624" s="171" t="str">
        <f>IFERROR((Table20[[#This Row],[_202320]]-Table20[[#This Row],[_201920]])/Table20[[#This Row],[_201920]]*1,"")</f>
        <v/>
      </c>
    </row>
    <row r="1625" spans="1:8">
      <c r="A1625" s="132">
        <v>180160</v>
      </c>
      <c r="B1625" s="134" t="s">
        <v>1141</v>
      </c>
      <c r="C1625" s="134">
        <v>3</v>
      </c>
      <c r="D1625" s="134">
        <v>2</v>
      </c>
      <c r="E1625" s="134">
        <v>0</v>
      </c>
      <c r="F1625" s="134">
        <v>11</v>
      </c>
      <c r="G1625" s="135">
        <v>1</v>
      </c>
      <c r="H1625" s="171">
        <f>IFERROR((Table20[[#This Row],[_202320]]-Table20[[#This Row],[_201920]])/Table20[[#This Row],[_201920]]*1,"")</f>
        <v>-0.66666666666666663</v>
      </c>
    </row>
    <row r="1626" spans="1:8">
      <c r="A1626" s="132">
        <v>180160</v>
      </c>
      <c r="B1626" s="134" t="s">
        <v>1142</v>
      </c>
      <c r="C1626" s="134">
        <v>25</v>
      </c>
      <c r="D1626" s="134">
        <v>22</v>
      </c>
      <c r="E1626" s="134">
        <v>0</v>
      </c>
      <c r="F1626" s="134">
        <v>41</v>
      </c>
      <c r="G1626" s="135">
        <v>2</v>
      </c>
      <c r="H1626" s="171">
        <f>IFERROR((Table20[[#This Row],[_202320]]-Table20[[#This Row],[_201920]])/Table20[[#This Row],[_201920]]*1,"")</f>
        <v>-0.92</v>
      </c>
    </row>
    <row r="1627" spans="1:8" ht="28.5">
      <c r="A1627" s="132">
        <v>180160</v>
      </c>
      <c r="B1627" s="134" t="s">
        <v>1143</v>
      </c>
      <c r="C1627" s="134">
        <v>0</v>
      </c>
      <c r="D1627" s="134">
        <v>0</v>
      </c>
      <c r="E1627" s="134">
        <v>0</v>
      </c>
      <c r="F1627" s="134">
        <v>0</v>
      </c>
      <c r="G1627" s="135">
        <v>0</v>
      </c>
      <c r="H1627" s="171" t="str">
        <f>IFERROR((Table20[[#This Row],[_202320]]-Table20[[#This Row],[_201920]])/Table20[[#This Row],[_201920]]*1,"")</f>
        <v/>
      </c>
    </row>
    <row r="1628" spans="1:8" ht="28.5">
      <c r="A1628" s="132">
        <v>180160</v>
      </c>
      <c r="B1628" s="134" t="s">
        <v>1166</v>
      </c>
      <c r="C1628" s="134">
        <v>3</v>
      </c>
      <c r="D1628" s="134">
        <v>2</v>
      </c>
      <c r="E1628" s="134">
        <v>0</v>
      </c>
      <c r="F1628" s="134">
        <v>12</v>
      </c>
      <c r="G1628" s="135">
        <v>2</v>
      </c>
      <c r="H1628" s="171">
        <f>IFERROR((Table20[[#This Row],[_202320]]-Table20[[#This Row],[_201920]])/Table20[[#This Row],[_201920]]*1,"")</f>
        <v>-0.33333333333333331</v>
      </c>
    </row>
    <row r="1629" spans="1:8" ht="28.5">
      <c r="A1629" s="132">
        <v>180160</v>
      </c>
      <c r="B1629" s="134" t="s">
        <v>1167</v>
      </c>
      <c r="C1629" s="134" t="s">
        <v>129</v>
      </c>
      <c r="D1629" s="134" t="s">
        <v>129</v>
      </c>
      <c r="E1629" s="134" t="s">
        <v>129</v>
      </c>
      <c r="F1629" s="134" t="s">
        <v>129</v>
      </c>
      <c r="G1629" s="135" t="s">
        <v>129</v>
      </c>
      <c r="H1629" s="171" t="str">
        <f>IFERROR((Table20[[#This Row],[_202320]]-Table20[[#This Row],[_201920]])/Table20[[#This Row],[_201920]]*1,"")</f>
        <v/>
      </c>
    </row>
    <row r="1630" spans="1:8">
      <c r="A1630" s="132">
        <v>180160</v>
      </c>
      <c r="B1630" s="134" t="s">
        <v>1146</v>
      </c>
      <c r="C1630" s="134">
        <v>3</v>
      </c>
      <c r="D1630" s="134">
        <v>2</v>
      </c>
      <c r="E1630" s="134">
        <v>0</v>
      </c>
      <c r="F1630" s="134">
        <v>12</v>
      </c>
      <c r="G1630" s="135">
        <v>2</v>
      </c>
      <c r="H1630" s="171">
        <f>IFERROR((Table20[[#This Row],[_202320]]-Table20[[#This Row],[_201920]])/Table20[[#This Row],[_201920]]*1,"")</f>
        <v>-0.33333333333333331</v>
      </c>
    </row>
    <row r="1631" spans="1:8" ht="28.5">
      <c r="A1631" s="132">
        <v>180160</v>
      </c>
      <c r="B1631" s="134" t="s">
        <v>1147</v>
      </c>
      <c r="C1631" s="134">
        <v>0</v>
      </c>
      <c r="D1631" s="134">
        <v>0</v>
      </c>
      <c r="E1631" s="134">
        <v>1</v>
      </c>
      <c r="F1631" s="134">
        <v>0</v>
      </c>
      <c r="G1631" s="135">
        <v>6</v>
      </c>
      <c r="H1631" s="171" t="str">
        <f>IFERROR((Table20[[#This Row],[_202320]]-Table20[[#This Row],[_201920]])/Table20[[#This Row],[_201920]]*1,"")</f>
        <v/>
      </c>
    </row>
    <row r="1632" spans="1:8" ht="28.5">
      <c r="A1632" s="132">
        <v>180160</v>
      </c>
      <c r="B1632" s="134" t="s">
        <v>1148</v>
      </c>
      <c r="C1632" s="134">
        <v>0</v>
      </c>
      <c r="D1632" s="134">
        <v>0</v>
      </c>
      <c r="E1632" s="134">
        <v>0</v>
      </c>
      <c r="F1632" s="134">
        <v>5</v>
      </c>
      <c r="G1632" s="135">
        <v>1</v>
      </c>
      <c r="H1632" s="171" t="str">
        <f>IFERROR((Table20[[#This Row],[_202320]]-Table20[[#This Row],[_201920]])/Table20[[#This Row],[_201920]]*1,"")</f>
        <v/>
      </c>
    </row>
    <row r="1633" spans="1:8" ht="28.5">
      <c r="A1633" s="132">
        <v>180160</v>
      </c>
      <c r="B1633" s="134" t="s">
        <v>1149</v>
      </c>
      <c r="C1633" s="134">
        <v>9</v>
      </c>
      <c r="D1633" s="134">
        <v>7</v>
      </c>
      <c r="E1633" s="134">
        <v>8</v>
      </c>
      <c r="F1633" s="134">
        <v>10</v>
      </c>
      <c r="G1633" s="135">
        <v>43</v>
      </c>
      <c r="H1633" s="171">
        <f>IFERROR((Table20[[#This Row],[_202320]]-Table20[[#This Row],[_201920]])/Table20[[#This Row],[_201920]]*1,"")</f>
        <v>3.7777777777777777</v>
      </c>
    </row>
    <row r="1634" spans="1:8" ht="28.5">
      <c r="A1634" s="132">
        <v>180160</v>
      </c>
      <c r="B1634" s="134" t="s">
        <v>1150</v>
      </c>
      <c r="C1634" s="134">
        <v>9</v>
      </c>
      <c r="D1634" s="134">
        <v>7</v>
      </c>
      <c r="E1634" s="134">
        <v>9</v>
      </c>
      <c r="F1634" s="134">
        <v>15</v>
      </c>
      <c r="G1634" s="135">
        <v>50</v>
      </c>
      <c r="H1634" s="171">
        <f>IFERROR((Table20[[#This Row],[_202320]]-Table20[[#This Row],[_201920]])/Table20[[#This Row],[_201920]]*1,"")</f>
        <v>4.5555555555555554</v>
      </c>
    </row>
    <row r="1635" spans="1:8">
      <c r="A1635" s="132">
        <v>180160</v>
      </c>
      <c r="B1635" s="134" t="s">
        <v>1151</v>
      </c>
      <c r="C1635" s="134">
        <v>25</v>
      </c>
      <c r="D1635" s="134">
        <v>22</v>
      </c>
      <c r="E1635" s="134">
        <v>0</v>
      </c>
      <c r="F1635" s="134">
        <v>44</v>
      </c>
      <c r="G1635" s="135">
        <v>4</v>
      </c>
      <c r="H1635" s="171">
        <f>IFERROR((Table20[[#This Row],[_202320]]-Table20[[#This Row],[_201920]])/Table20[[#This Row],[_201920]]*1,"")</f>
        <v>-0.84</v>
      </c>
    </row>
    <row r="1636" spans="1:8" ht="28.5">
      <c r="A1636" s="132">
        <v>180160</v>
      </c>
      <c r="B1636" s="134" t="s">
        <v>1152</v>
      </c>
      <c r="C1636" s="134">
        <v>0</v>
      </c>
      <c r="D1636" s="134">
        <v>0</v>
      </c>
      <c r="E1636" s="134">
        <v>11</v>
      </c>
      <c r="F1636" s="134">
        <v>19</v>
      </c>
      <c r="G1636" s="135">
        <v>13</v>
      </c>
      <c r="H1636" s="171" t="str">
        <f>IFERROR((Table20[[#This Row],[_202320]]-Table20[[#This Row],[_201920]])/Table20[[#This Row],[_201920]]*1,"")</f>
        <v/>
      </c>
    </row>
    <row r="1637" spans="1:8" ht="28.5">
      <c r="A1637" s="132">
        <v>180160</v>
      </c>
      <c r="B1637" s="134" t="s">
        <v>1153</v>
      </c>
      <c r="C1637" s="134">
        <v>0</v>
      </c>
      <c r="D1637" s="134">
        <v>0</v>
      </c>
      <c r="E1637" s="134">
        <v>11</v>
      </c>
      <c r="F1637" s="134">
        <v>0</v>
      </c>
      <c r="G1637" s="135">
        <v>12</v>
      </c>
      <c r="H1637" s="171" t="str">
        <f>IFERROR((Table20[[#This Row],[_202320]]-Table20[[#This Row],[_201920]])/Table20[[#This Row],[_201920]]*1,"")</f>
        <v/>
      </c>
    </row>
    <row r="1638" spans="1:8" ht="28.5">
      <c r="A1638" s="132">
        <v>180160</v>
      </c>
      <c r="B1638" s="134" t="s">
        <v>1154</v>
      </c>
      <c r="C1638" s="134">
        <v>0</v>
      </c>
      <c r="D1638" s="134">
        <v>0</v>
      </c>
      <c r="E1638" s="134">
        <v>0</v>
      </c>
      <c r="F1638" s="134">
        <v>19</v>
      </c>
      <c r="G1638" s="135">
        <v>2</v>
      </c>
      <c r="H1638" s="171" t="str">
        <f>IFERROR((Table20[[#This Row],[_202320]]-Table20[[#This Row],[_201920]])/Table20[[#This Row],[_201920]]*1,"")</f>
        <v/>
      </c>
    </row>
    <row r="1639" spans="1:8" ht="28.5">
      <c r="A1639" s="132">
        <v>180160</v>
      </c>
      <c r="B1639" s="134" t="s">
        <v>1155</v>
      </c>
      <c r="C1639" s="134">
        <v>75</v>
      </c>
      <c r="D1639" s="134">
        <v>78</v>
      </c>
      <c r="E1639" s="134">
        <v>89</v>
      </c>
      <c r="F1639" s="134">
        <v>37</v>
      </c>
      <c r="G1639" s="135">
        <v>83</v>
      </c>
      <c r="H1639" s="171">
        <f>IFERROR((Table20[[#This Row],[_202320]]-Table20[[#This Row],[_201920]])/Table20[[#This Row],[_201920]]*1,"")</f>
        <v>0.10666666666666667</v>
      </c>
    </row>
    <row r="1640" spans="1:8">
      <c r="A1640" s="132">
        <v>180197</v>
      </c>
      <c r="B1640" s="134" t="s">
        <v>1161</v>
      </c>
      <c r="C1640" s="134">
        <v>231</v>
      </c>
      <c r="D1640" s="134">
        <v>247</v>
      </c>
      <c r="E1640" s="134">
        <v>201</v>
      </c>
      <c r="F1640" s="134">
        <v>161</v>
      </c>
      <c r="G1640" s="135">
        <v>245</v>
      </c>
      <c r="H1640" s="171">
        <f>IFERROR((Table20[[#This Row],[_202320]]-Table20[[#This Row],[_201920]])/Table20[[#This Row],[_201920]]*1,"")</f>
        <v>6.0606060606060608E-2</v>
      </c>
    </row>
    <row r="1641" spans="1:8">
      <c r="A1641" s="132">
        <v>180197</v>
      </c>
      <c r="B1641" s="134" t="s">
        <v>1131</v>
      </c>
      <c r="C1641" s="134">
        <v>0</v>
      </c>
      <c r="D1641" s="134">
        <v>0</v>
      </c>
      <c r="E1641" s="134">
        <v>0</v>
      </c>
      <c r="F1641" s="134">
        <v>0</v>
      </c>
      <c r="G1641" s="135">
        <v>0</v>
      </c>
      <c r="H1641" s="171" t="str">
        <f>IFERROR((Table20[[#This Row],[_202320]]-Table20[[#This Row],[_201920]])/Table20[[#This Row],[_201920]]*1,"")</f>
        <v/>
      </c>
    </row>
    <row r="1642" spans="1:8">
      <c r="A1642" s="132">
        <v>180197</v>
      </c>
      <c r="B1642" s="134" t="s">
        <v>1132</v>
      </c>
      <c r="C1642" s="134">
        <v>231</v>
      </c>
      <c r="D1642" s="134">
        <v>247</v>
      </c>
      <c r="E1642" s="134">
        <v>201</v>
      </c>
      <c r="F1642" s="134">
        <v>161</v>
      </c>
      <c r="G1642" s="135">
        <v>245</v>
      </c>
      <c r="H1642" s="171">
        <f>IFERROR((Table20[[#This Row],[_202320]]-Table20[[#This Row],[_201920]])/Table20[[#This Row],[_201920]]*1,"")</f>
        <v>6.0606060606060608E-2</v>
      </c>
    </row>
    <row r="1643" spans="1:8" ht="28.5">
      <c r="A1643" s="132">
        <v>180197</v>
      </c>
      <c r="B1643" s="134" t="s">
        <v>1133</v>
      </c>
      <c r="C1643" s="134">
        <v>4</v>
      </c>
      <c r="D1643" s="134">
        <v>8</v>
      </c>
      <c r="E1643" s="134">
        <v>5</v>
      </c>
      <c r="F1643" s="134">
        <v>8</v>
      </c>
      <c r="G1643" s="135">
        <v>4</v>
      </c>
      <c r="H1643" s="171">
        <f>IFERROR((Table20[[#This Row],[_202320]]-Table20[[#This Row],[_201920]])/Table20[[#This Row],[_201920]]*1,"")</f>
        <v>0</v>
      </c>
    </row>
    <row r="1644" spans="1:8" ht="28.5">
      <c r="A1644" s="132">
        <v>180197</v>
      </c>
      <c r="B1644" s="134" t="s">
        <v>1162</v>
      </c>
      <c r="C1644" s="134">
        <v>25</v>
      </c>
      <c r="D1644" s="134">
        <v>31</v>
      </c>
      <c r="E1644" s="134">
        <v>32</v>
      </c>
      <c r="F1644" s="134">
        <v>25</v>
      </c>
      <c r="G1644" s="135">
        <v>32</v>
      </c>
      <c r="H1644" s="171">
        <f>IFERROR((Table20[[#This Row],[_202320]]-Table20[[#This Row],[_201920]])/Table20[[#This Row],[_201920]]*1,"")</f>
        <v>0.28000000000000003</v>
      </c>
    </row>
    <row r="1645" spans="1:8" ht="28.5">
      <c r="A1645" s="132">
        <v>180197</v>
      </c>
      <c r="B1645" s="134" t="s">
        <v>1163</v>
      </c>
      <c r="C1645" s="134" t="s">
        <v>129</v>
      </c>
      <c r="D1645" s="134" t="s">
        <v>129</v>
      </c>
      <c r="E1645" s="134" t="s">
        <v>129</v>
      </c>
      <c r="F1645" s="134" t="s">
        <v>129</v>
      </c>
      <c r="G1645" s="135" t="s">
        <v>129</v>
      </c>
      <c r="H1645" s="171" t="str">
        <f>IFERROR((Table20[[#This Row],[_202320]]-Table20[[#This Row],[_201920]])/Table20[[#This Row],[_201920]]*1,"")</f>
        <v/>
      </c>
    </row>
    <row r="1646" spans="1:8">
      <c r="A1646" s="132">
        <v>180197</v>
      </c>
      <c r="B1646" s="134" t="s">
        <v>1136</v>
      </c>
      <c r="C1646" s="134">
        <v>29</v>
      </c>
      <c r="D1646" s="134">
        <v>39</v>
      </c>
      <c r="E1646" s="134">
        <v>37</v>
      </c>
      <c r="F1646" s="134">
        <v>33</v>
      </c>
      <c r="G1646" s="135">
        <v>36</v>
      </c>
      <c r="H1646" s="171">
        <f>IFERROR((Table20[[#This Row],[_202320]]-Table20[[#This Row],[_201920]])/Table20[[#This Row],[_201920]]*1,"")</f>
        <v>0.2413793103448276</v>
      </c>
    </row>
    <row r="1647" spans="1:8">
      <c r="A1647" s="132">
        <v>180197</v>
      </c>
      <c r="B1647" s="134" t="s">
        <v>1137</v>
      </c>
      <c r="C1647" s="134">
        <v>13</v>
      </c>
      <c r="D1647" s="134">
        <v>16</v>
      </c>
      <c r="E1647" s="134">
        <v>18</v>
      </c>
      <c r="F1647" s="134">
        <v>20</v>
      </c>
      <c r="G1647" s="135">
        <v>15</v>
      </c>
      <c r="H1647" s="171">
        <f>IFERROR((Table20[[#This Row],[_202320]]-Table20[[#This Row],[_201920]])/Table20[[#This Row],[_201920]]*1,"")</f>
        <v>0.15384615384615385</v>
      </c>
    </row>
    <row r="1648" spans="1:8" ht="28.5">
      <c r="A1648" s="132">
        <v>180197</v>
      </c>
      <c r="B1648" s="134" t="s">
        <v>1138</v>
      </c>
      <c r="C1648" s="134">
        <v>4</v>
      </c>
      <c r="D1648" s="134">
        <v>9</v>
      </c>
      <c r="E1648" s="134">
        <v>6</v>
      </c>
      <c r="F1648" s="134">
        <v>8</v>
      </c>
      <c r="G1648" s="135">
        <v>4</v>
      </c>
      <c r="H1648" s="171">
        <f>IFERROR((Table20[[#This Row],[_202320]]-Table20[[#This Row],[_201920]])/Table20[[#This Row],[_201920]]*1,"")</f>
        <v>0</v>
      </c>
    </row>
    <row r="1649" spans="1:8" ht="28.5">
      <c r="A1649" s="132">
        <v>180197</v>
      </c>
      <c r="B1649" s="134" t="s">
        <v>1164</v>
      </c>
      <c r="C1649" s="134">
        <v>28</v>
      </c>
      <c r="D1649" s="134">
        <v>38</v>
      </c>
      <c r="E1649" s="134">
        <v>41</v>
      </c>
      <c r="F1649" s="134">
        <v>31</v>
      </c>
      <c r="G1649" s="135">
        <v>42</v>
      </c>
      <c r="H1649" s="171">
        <f>IFERROR((Table20[[#This Row],[_202320]]-Table20[[#This Row],[_201920]])/Table20[[#This Row],[_201920]]*1,"")</f>
        <v>0.5</v>
      </c>
    </row>
    <row r="1650" spans="1:8" ht="28.5">
      <c r="A1650" s="132">
        <v>180197</v>
      </c>
      <c r="B1650" s="134" t="s">
        <v>1165</v>
      </c>
      <c r="C1650" s="134" t="s">
        <v>129</v>
      </c>
      <c r="D1650" s="134" t="s">
        <v>129</v>
      </c>
      <c r="E1650" s="134" t="s">
        <v>129</v>
      </c>
      <c r="F1650" s="134" t="s">
        <v>129</v>
      </c>
      <c r="G1650" s="135" t="s">
        <v>129</v>
      </c>
      <c r="H1650" s="171" t="str">
        <f>IFERROR((Table20[[#This Row],[_202320]]-Table20[[#This Row],[_201920]])/Table20[[#This Row],[_201920]]*1,"")</f>
        <v/>
      </c>
    </row>
    <row r="1651" spans="1:8">
      <c r="A1651" s="132">
        <v>180197</v>
      </c>
      <c r="B1651" s="134" t="s">
        <v>1141</v>
      </c>
      <c r="C1651" s="134">
        <v>32</v>
      </c>
      <c r="D1651" s="134">
        <v>47</v>
      </c>
      <c r="E1651" s="134">
        <v>47</v>
      </c>
      <c r="F1651" s="134">
        <v>39</v>
      </c>
      <c r="G1651" s="135">
        <v>46</v>
      </c>
      <c r="H1651" s="171">
        <f>IFERROR((Table20[[#This Row],[_202320]]-Table20[[#This Row],[_201920]])/Table20[[#This Row],[_201920]]*1,"")</f>
        <v>0.4375</v>
      </c>
    </row>
    <row r="1652" spans="1:8">
      <c r="A1652" s="132">
        <v>180197</v>
      </c>
      <c r="B1652" s="134" t="s">
        <v>1142</v>
      </c>
      <c r="C1652" s="134">
        <v>14</v>
      </c>
      <c r="D1652" s="134">
        <v>19</v>
      </c>
      <c r="E1652" s="134">
        <v>23</v>
      </c>
      <c r="F1652" s="134">
        <v>24</v>
      </c>
      <c r="G1652" s="135">
        <v>19</v>
      </c>
      <c r="H1652" s="171">
        <f>IFERROR((Table20[[#This Row],[_202320]]-Table20[[#This Row],[_201920]])/Table20[[#This Row],[_201920]]*1,"")</f>
        <v>0.35714285714285715</v>
      </c>
    </row>
    <row r="1653" spans="1:8" ht="28.5">
      <c r="A1653" s="132">
        <v>180197</v>
      </c>
      <c r="B1653" s="134" t="s">
        <v>1143</v>
      </c>
      <c r="C1653" s="134">
        <v>5</v>
      </c>
      <c r="D1653" s="134">
        <v>10</v>
      </c>
      <c r="E1653" s="134">
        <v>6</v>
      </c>
      <c r="F1653" s="134">
        <v>8</v>
      </c>
      <c r="G1653" s="135">
        <v>4</v>
      </c>
      <c r="H1653" s="171">
        <f>IFERROR((Table20[[#This Row],[_202320]]-Table20[[#This Row],[_201920]])/Table20[[#This Row],[_201920]]*1,"")</f>
        <v>-0.2</v>
      </c>
    </row>
    <row r="1654" spans="1:8" ht="28.5">
      <c r="A1654" s="132">
        <v>180197</v>
      </c>
      <c r="B1654" s="134" t="s">
        <v>1166</v>
      </c>
      <c r="C1654" s="134">
        <v>30</v>
      </c>
      <c r="D1654" s="134">
        <v>43</v>
      </c>
      <c r="E1654" s="134">
        <v>42</v>
      </c>
      <c r="F1654" s="134">
        <v>33</v>
      </c>
      <c r="G1654" s="135">
        <v>45</v>
      </c>
      <c r="H1654" s="171">
        <f>IFERROR((Table20[[#This Row],[_202320]]-Table20[[#This Row],[_201920]])/Table20[[#This Row],[_201920]]*1,"")</f>
        <v>0.5</v>
      </c>
    </row>
    <row r="1655" spans="1:8" ht="28.5">
      <c r="A1655" s="132">
        <v>180197</v>
      </c>
      <c r="B1655" s="134" t="s">
        <v>1167</v>
      </c>
      <c r="C1655" s="134" t="s">
        <v>129</v>
      </c>
      <c r="D1655" s="134" t="s">
        <v>129</v>
      </c>
      <c r="E1655" s="134" t="s">
        <v>129</v>
      </c>
      <c r="F1655" s="134" t="s">
        <v>129</v>
      </c>
      <c r="G1655" s="135" t="s">
        <v>129</v>
      </c>
      <c r="H1655" s="171" t="str">
        <f>IFERROR((Table20[[#This Row],[_202320]]-Table20[[#This Row],[_201920]])/Table20[[#This Row],[_201920]]*1,"")</f>
        <v/>
      </c>
    </row>
    <row r="1656" spans="1:8">
      <c r="A1656" s="132">
        <v>180197</v>
      </c>
      <c r="B1656" s="134" t="s">
        <v>1146</v>
      </c>
      <c r="C1656" s="134">
        <v>35</v>
      </c>
      <c r="D1656" s="134">
        <v>53</v>
      </c>
      <c r="E1656" s="134">
        <v>48</v>
      </c>
      <c r="F1656" s="134">
        <v>41</v>
      </c>
      <c r="G1656" s="135">
        <v>49</v>
      </c>
      <c r="H1656" s="171">
        <f>IFERROR((Table20[[#This Row],[_202320]]-Table20[[#This Row],[_201920]])/Table20[[#This Row],[_201920]]*1,"")</f>
        <v>0.4</v>
      </c>
    </row>
    <row r="1657" spans="1:8" ht="28.5">
      <c r="A1657" s="132">
        <v>180197</v>
      </c>
      <c r="B1657" s="134" t="s">
        <v>1147</v>
      </c>
      <c r="C1657" s="134">
        <v>8</v>
      </c>
      <c r="D1657" s="134">
        <v>7</v>
      </c>
      <c r="E1657" s="134">
        <v>0</v>
      </c>
      <c r="F1657" s="134">
        <v>0</v>
      </c>
      <c r="G1657" s="135">
        <v>5</v>
      </c>
      <c r="H1657" s="171">
        <f>IFERROR((Table20[[#This Row],[_202320]]-Table20[[#This Row],[_201920]])/Table20[[#This Row],[_201920]]*1,"")</f>
        <v>-0.375</v>
      </c>
    </row>
    <row r="1658" spans="1:8" ht="28.5">
      <c r="A1658" s="132">
        <v>180197</v>
      </c>
      <c r="B1658" s="134" t="s">
        <v>1148</v>
      </c>
      <c r="C1658" s="134">
        <v>45</v>
      </c>
      <c r="D1658" s="134">
        <v>46</v>
      </c>
      <c r="E1658" s="134">
        <v>58</v>
      </c>
      <c r="F1658" s="134">
        <v>33</v>
      </c>
      <c r="G1658" s="135">
        <v>50</v>
      </c>
      <c r="H1658" s="171">
        <f>IFERROR((Table20[[#This Row],[_202320]]-Table20[[#This Row],[_201920]])/Table20[[#This Row],[_201920]]*1,"")</f>
        <v>0.1111111111111111</v>
      </c>
    </row>
    <row r="1659" spans="1:8" ht="28.5">
      <c r="A1659" s="132">
        <v>180197</v>
      </c>
      <c r="B1659" s="134" t="s">
        <v>1149</v>
      </c>
      <c r="C1659" s="134">
        <v>143</v>
      </c>
      <c r="D1659" s="134">
        <v>141</v>
      </c>
      <c r="E1659" s="134">
        <v>95</v>
      </c>
      <c r="F1659" s="134">
        <v>87</v>
      </c>
      <c r="G1659" s="135">
        <v>141</v>
      </c>
      <c r="H1659" s="171">
        <f>IFERROR((Table20[[#This Row],[_202320]]-Table20[[#This Row],[_201920]])/Table20[[#This Row],[_201920]]*1,"")</f>
        <v>-1.3986013986013986E-2</v>
      </c>
    </row>
    <row r="1660" spans="1:8" ht="28.5">
      <c r="A1660" s="132">
        <v>180197</v>
      </c>
      <c r="B1660" s="134" t="s">
        <v>1150</v>
      </c>
      <c r="C1660" s="134">
        <v>196</v>
      </c>
      <c r="D1660" s="134">
        <v>194</v>
      </c>
      <c r="E1660" s="134">
        <v>153</v>
      </c>
      <c r="F1660" s="134">
        <v>120</v>
      </c>
      <c r="G1660" s="135">
        <v>196</v>
      </c>
      <c r="H1660" s="171">
        <f>IFERROR((Table20[[#This Row],[_202320]]-Table20[[#This Row],[_201920]])/Table20[[#This Row],[_201920]]*1,"")</f>
        <v>0</v>
      </c>
    </row>
    <row r="1661" spans="1:8">
      <c r="A1661" s="132">
        <v>180197</v>
      </c>
      <c r="B1661" s="134" t="s">
        <v>1151</v>
      </c>
      <c r="C1661" s="134">
        <v>15</v>
      </c>
      <c r="D1661" s="134">
        <v>21</v>
      </c>
      <c r="E1661" s="134">
        <v>24</v>
      </c>
      <c r="F1661" s="134">
        <v>25</v>
      </c>
      <c r="G1661" s="135">
        <v>20</v>
      </c>
      <c r="H1661" s="171">
        <f>IFERROR((Table20[[#This Row],[_202320]]-Table20[[#This Row],[_201920]])/Table20[[#This Row],[_201920]]*1,"")</f>
        <v>0.33333333333333331</v>
      </c>
    </row>
    <row r="1662" spans="1:8" ht="28.5">
      <c r="A1662" s="132">
        <v>180197</v>
      </c>
      <c r="B1662" s="134" t="s">
        <v>1152</v>
      </c>
      <c r="C1662" s="134">
        <v>23</v>
      </c>
      <c r="D1662" s="134">
        <v>21</v>
      </c>
      <c r="E1662" s="134">
        <v>29</v>
      </c>
      <c r="F1662" s="134">
        <v>20</v>
      </c>
      <c r="G1662" s="135">
        <v>22</v>
      </c>
      <c r="H1662" s="171">
        <f>IFERROR((Table20[[#This Row],[_202320]]-Table20[[#This Row],[_201920]])/Table20[[#This Row],[_201920]]*1,"")</f>
        <v>-4.3478260869565216E-2</v>
      </c>
    </row>
    <row r="1663" spans="1:8" ht="28.5">
      <c r="A1663" s="132">
        <v>180197</v>
      </c>
      <c r="B1663" s="134" t="s">
        <v>1153</v>
      </c>
      <c r="C1663" s="134">
        <v>3</v>
      </c>
      <c r="D1663" s="134">
        <v>3</v>
      </c>
      <c r="E1663" s="134">
        <v>0</v>
      </c>
      <c r="F1663" s="134">
        <v>0</v>
      </c>
      <c r="G1663" s="135">
        <v>2</v>
      </c>
      <c r="H1663" s="171">
        <f>IFERROR((Table20[[#This Row],[_202320]]-Table20[[#This Row],[_201920]])/Table20[[#This Row],[_201920]]*1,"")</f>
        <v>-0.33333333333333331</v>
      </c>
    </row>
    <row r="1664" spans="1:8" ht="28.5">
      <c r="A1664" s="132">
        <v>180197</v>
      </c>
      <c r="B1664" s="134" t="s">
        <v>1154</v>
      </c>
      <c r="C1664" s="134">
        <v>19</v>
      </c>
      <c r="D1664" s="134">
        <v>19</v>
      </c>
      <c r="E1664" s="134">
        <v>29</v>
      </c>
      <c r="F1664" s="134">
        <v>20</v>
      </c>
      <c r="G1664" s="135">
        <v>20</v>
      </c>
      <c r="H1664" s="171">
        <f>IFERROR((Table20[[#This Row],[_202320]]-Table20[[#This Row],[_201920]])/Table20[[#This Row],[_201920]]*1,"")</f>
        <v>5.2631578947368418E-2</v>
      </c>
    </row>
    <row r="1665" spans="1:8" ht="28.5">
      <c r="A1665" s="132">
        <v>180197</v>
      </c>
      <c r="B1665" s="134" t="s">
        <v>1155</v>
      </c>
      <c r="C1665" s="134">
        <v>62</v>
      </c>
      <c r="D1665" s="134">
        <v>57</v>
      </c>
      <c r="E1665" s="134">
        <v>47</v>
      </c>
      <c r="F1665" s="134">
        <v>54</v>
      </c>
      <c r="G1665" s="135">
        <v>58</v>
      </c>
      <c r="H1665" s="171">
        <f>IFERROR((Table20[[#This Row],[_202320]]-Table20[[#This Row],[_201920]])/Table20[[#This Row],[_201920]]*1,"")</f>
        <v>-6.4516129032258063E-2</v>
      </c>
    </row>
    <row r="1666" spans="1:8">
      <c r="A1666" s="132">
        <v>180203</v>
      </c>
      <c r="B1666" s="134" t="s">
        <v>1161</v>
      </c>
      <c r="C1666" s="134">
        <v>6</v>
      </c>
      <c r="D1666" s="134">
        <v>5</v>
      </c>
      <c r="E1666" s="134">
        <v>3</v>
      </c>
      <c r="F1666" s="134">
        <v>1</v>
      </c>
      <c r="G1666" s="135">
        <v>1</v>
      </c>
      <c r="H1666" s="171">
        <f>IFERROR((Table20[[#This Row],[_202320]]-Table20[[#This Row],[_201920]])/Table20[[#This Row],[_201920]]*1,"")</f>
        <v>-0.83333333333333337</v>
      </c>
    </row>
    <row r="1667" spans="1:8">
      <c r="A1667" s="132">
        <v>180203</v>
      </c>
      <c r="B1667" s="134" t="s">
        <v>1131</v>
      </c>
      <c r="C1667" s="134">
        <v>0</v>
      </c>
      <c r="D1667" s="134">
        <v>0</v>
      </c>
      <c r="E1667" s="134">
        <v>0</v>
      </c>
      <c r="F1667" s="134">
        <v>0</v>
      </c>
      <c r="G1667" s="135">
        <v>0</v>
      </c>
      <c r="H1667" s="171" t="str">
        <f>IFERROR((Table20[[#This Row],[_202320]]-Table20[[#This Row],[_201920]])/Table20[[#This Row],[_201920]]*1,"")</f>
        <v/>
      </c>
    </row>
    <row r="1668" spans="1:8">
      <c r="A1668" s="132">
        <v>180203</v>
      </c>
      <c r="B1668" s="134" t="s">
        <v>1132</v>
      </c>
      <c r="C1668" s="134">
        <v>6</v>
      </c>
      <c r="D1668" s="134">
        <v>5</v>
      </c>
      <c r="E1668" s="134">
        <v>3</v>
      </c>
      <c r="F1668" s="134">
        <v>1</v>
      </c>
      <c r="G1668" s="135">
        <v>1</v>
      </c>
      <c r="H1668" s="171">
        <f>IFERROR((Table20[[#This Row],[_202320]]-Table20[[#This Row],[_201920]])/Table20[[#This Row],[_201920]]*1,"")</f>
        <v>-0.83333333333333337</v>
      </c>
    </row>
    <row r="1669" spans="1:8" ht="28.5">
      <c r="A1669" s="132">
        <v>180203</v>
      </c>
      <c r="B1669" s="134" t="s">
        <v>1133</v>
      </c>
      <c r="C1669" s="134">
        <v>0</v>
      </c>
      <c r="D1669" s="134">
        <v>0</v>
      </c>
      <c r="E1669" s="134">
        <v>0</v>
      </c>
      <c r="F1669" s="134">
        <v>0</v>
      </c>
      <c r="G1669" s="135">
        <v>0</v>
      </c>
      <c r="H1669" s="171" t="str">
        <f>IFERROR((Table20[[#This Row],[_202320]]-Table20[[#This Row],[_201920]])/Table20[[#This Row],[_201920]]*1,"")</f>
        <v/>
      </c>
    </row>
    <row r="1670" spans="1:8" ht="28.5">
      <c r="A1670" s="132">
        <v>180203</v>
      </c>
      <c r="B1670" s="134" t="s">
        <v>1162</v>
      </c>
      <c r="C1670" s="134">
        <v>0</v>
      </c>
      <c r="D1670" s="134">
        <v>0</v>
      </c>
      <c r="E1670" s="134">
        <v>0</v>
      </c>
      <c r="F1670" s="134">
        <v>0</v>
      </c>
      <c r="G1670" s="135">
        <v>0</v>
      </c>
      <c r="H1670" s="171" t="str">
        <f>IFERROR((Table20[[#This Row],[_202320]]-Table20[[#This Row],[_201920]])/Table20[[#This Row],[_201920]]*1,"")</f>
        <v/>
      </c>
    </row>
    <row r="1671" spans="1:8" ht="28.5">
      <c r="A1671" s="132">
        <v>180203</v>
      </c>
      <c r="B1671" s="134" t="s">
        <v>1163</v>
      </c>
      <c r="C1671" s="134" t="s">
        <v>129</v>
      </c>
      <c r="D1671" s="134">
        <v>0</v>
      </c>
      <c r="E1671" s="134">
        <v>0</v>
      </c>
      <c r="F1671" s="134">
        <v>0</v>
      </c>
      <c r="G1671" s="135">
        <v>0</v>
      </c>
      <c r="H1671" s="171" t="str">
        <f>IFERROR((Table20[[#This Row],[_202320]]-Table20[[#This Row],[_201920]])/Table20[[#This Row],[_201920]]*1,"")</f>
        <v/>
      </c>
    </row>
    <row r="1672" spans="1:8">
      <c r="A1672" s="132">
        <v>180203</v>
      </c>
      <c r="B1672" s="134" t="s">
        <v>1136</v>
      </c>
      <c r="C1672" s="134">
        <v>0</v>
      </c>
      <c r="D1672" s="134">
        <v>0</v>
      </c>
      <c r="E1672" s="134">
        <v>0</v>
      </c>
      <c r="F1672" s="134">
        <v>0</v>
      </c>
      <c r="G1672" s="135">
        <v>0</v>
      </c>
      <c r="H1672" s="171" t="str">
        <f>IFERROR((Table20[[#This Row],[_202320]]-Table20[[#This Row],[_201920]])/Table20[[#This Row],[_201920]]*1,"")</f>
        <v/>
      </c>
    </row>
    <row r="1673" spans="1:8">
      <c r="A1673" s="132">
        <v>180203</v>
      </c>
      <c r="B1673" s="134" t="s">
        <v>1137</v>
      </c>
      <c r="C1673" s="134">
        <v>0</v>
      </c>
      <c r="D1673" s="134">
        <v>0</v>
      </c>
      <c r="E1673" s="134">
        <v>0</v>
      </c>
      <c r="F1673" s="134">
        <v>0</v>
      </c>
      <c r="G1673" s="135">
        <v>0</v>
      </c>
      <c r="H1673" s="171" t="str">
        <f>IFERROR((Table20[[#This Row],[_202320]]-Table20[[#This Row],[_201920]])/Table20[[#This Row],[_201920]]*1,"")</f>
        <v/>
      </c>
    </row>
    <row r="1674" spans="1:8" ht="28.5">
      <c r="A1674" s="132">
        <v>180203</v>
      </c>
      <c r="B1674" s="134" t="s">
        <v>1138</v>
      </c>
      <c r="C1674" s="134">
        <v>0</v>
      </c>
      <c r="D1674" s="134">
        <v>0</v>
      </c>
      <c r="E1674" s="134">
        <v>0</v>
      </c>
      <c r="F1674" s="134">
        <v>0</v>
      </c>
      <c r="G1674" s="135">
        <v>0</v>
      </c>
      <c r="H1674" s="171" t="str">
        <f>IFERROR((Table20[[#This Row],[_202320]]-Table20[[#This Row],[_201920]])/Table20[[#This Row],[_201920]]*1,"")</f>
        <v/>
      </c>
    </row>
    <row r="1675" spans="1:8" ht="28.5">
      <c r="A1675" s="132">
        <v>180203</v>
      </c>
      <c r="B1675" s="134" t="s">
        <v>1164</v>
      </c>
      <c r="C1675" s="134">
        <v>0</v>
      </c>
      <c r="D1675" s="134">
        <v>0</v>
      </c>
      <c r="E1675" s="134">
        <v>0</v>
      </c>
      <c r="F1675" s="134">
        <v>0</v>
      </c>
      <c r="G1675" s="135">
        <v>0</v>
      </c>
      <c r="H1675" s="171" t="str">
        <f>IFERROR((Table20[[#This Row],[_202320]]-Table20[[#This Row],[_201920]])/Table20[[#This Row],[_201920]]*1,"")</f>
        <v/>
      </c>
    </row>
    <row r="1676" spans="1:8" ht="28.5">
      <c r="A1676" s="132">
        <v>180203</v>
      </c>
      <c r="B1676" s="134" t="s">
        <v>1165</v>
      </c>
      <c r="C1676" s="134" t="s">
        <v>129</v>
      </c>
      <c r="D1676" s="134">
        <v>0</v>
      </c>
      <c r="E1676" s="134">
        <v>0</v>
      </c>
      <c r="F1676" s="134">
        <v>0</v>
      </c>
      <c r="G1676" s="135">
        <v>0</v>
      </c>
      <c r="H1676" s="171" t="str">
        <f>IFERROR((Table20[[#This Row],[_202320]]-Table20[[#This Row],[_201920]])/Table20[[#This Row],[_201920]]*1,"")</f>
        <v/>
      </c>
    </row>
    <row r="1677" spans="1:8">
      <c r="A1677" s="132">
        <v>180203</v>
      </c>
      <c r="B1677" s="134" t="s">
        <v>1141</v>
      </c>
      <c r="C1677" s="134">
        <v>0</v>
      </c>
      <c r="D1677" s="134">
        <v>0</v>
      </c>
      <c r="E1677" s="134">
        <v>0</v>
      </c>
      <c r="F1677" s="134">
        <v>0</v>
      </c>
      <c r="G1677" s="135">
        <v>0</v>
      </c>
      <c r="H1677" s="171" t="str">
        <f>IFERROR((Table20[[#This Row],[_202320]]-Table20[[#This Row],[_201920]])/Table20[[#This Row],[_201920]]*1,"")</f>
        <v/>
      </c>
    </row>
    <row r="1678" spans="1:8">
      <c r="A1678" s="132">
        <v>180203</v>
      </c>
      <c r="B1678" s="134" t="s">
        <v>1142</v>
      </c>
      <c r="C1678" s="134">
        <v>0</v>
      </c>
      <c r="D1678" s="134">
        <v>0</v>
      </c>
      <c r="E1678" s="134">
        <v>0</v>
      </c>
      <c r="F1678" s="134">
        <v>0</v>
      </c>
      <c r="G1678" s="135">
        <v>0</v>
      </c>
      <c r="H1678" s="171" t="str">
        <f>IFERROR((Table20[[#This Row],[_202320]]-Table20[[#This Row],[_201920]])/Table20[[#This Row],[_201920]]*1,"")</f>
        <v/>
      </c>
    </row>
    <row r="1679" spans="1:8" ht="28.5">
      <c r="A1679" s="132">
        <v>180203</v>
      </c>
      <c r="B1679" s="134" t="s">
        <v>1143</v>
      </c>
      <c r="C1679" s="134">
        <v>0</v>
      </c>
      <c r="D1679" s="134">
        <v>0</v>
      </c>
      <c r="E1679" s="134">
        <v>0</v>
      </c>
      <c r="F1679" s="134">
        <v>0</v>
      </c>
      <c r="G1679" s="135">
        <v>0</v>
      </c>
      <c r="H1679" s="171" t="str">
        <f>IFERROR((Table20[[#This Row],[_202320]]-Table20[[#This Row],[_201920]])/Table20[[#This Row],[_201920]]*1,"")</f>
        <v/>
      </c>
    </row>
    <row r="1680" spans="1:8" ht="28.5">
      <c r="A1680" s="132">
        <v>180203</v>
      </c>
      <c r="B1680" s="134" t="s">
        <v>1166</v>
      </c>
      <c r="C1680" s="134">
        <v>0</v>
      </c>
      <c r="D1680" s="134">
        <v>0</v>
      </c>
      <c r="E1680" s="134">
        <v>0</v>
      </c>
      <c r="F1680" s="134">
        <v>0</v>
      </c>
      <c r="G1680" s="135">
        <v>0</v>
      </c>
      <c r="H1680" s="171" t="str">
        <f>IFERROR((Table20[[#This Row],[_202320]]-Table20[[#This Row],[_201920]])/Table20[[#This Row],[_201920]]*1,"")</f>
        <v/>
      </c>
    </row>
    <row r="1681" spans="1:8" ht="28.5">
      <c r="A1681" s="132">
        <v>180203</v>
      </c>
      <c r="B1681" s="134" t="s">
        <v>1167</v>
      </c>
      <c r="C1681" s="134" t="s">
        <v>129</v>
      </c>
      <c r="D1681" s="134">
        <v>0</v>
      </c>
      <c r="E1681" s="134">
        <v>0</v>
      </c>
      <c r="F1681" s="134">
        <v>0</v>
      </c>
      <c r="G1681" s="135">
        <v>0</v>
      </c>
      <c r="H1681" s="171" t="str">
        <f>IFERROR((Table20[[#This Row],[_202320]]-Table20[[#This Row],[_201920]])/Table20[[#This Row],[_201920]]*1,"")</f>
        <v/>
      </c>
    </row>
    <row r="1682" spans="1:8">
      <c r="A1682" s="132">
        <v>180203</v>
      </c>
      <c r="B1682" s="134" t="s">
        <v>1146</v>
      </c>
      <c r="C1682" s="134">
        <v>0</v>
      </c>
      <c r="D1682" s="134">
        <v>0</v>
      </c>
      <c r="E1682" s="134">
        <v>0</v>
      </c>
      <c r="F1682" s="134">
        <v>0</v>
      </c>
      <c r="G1682" s="135">
        <v>0</v>
      </c>
      <c r="H1682" s="171" t="str">
        <f>IFERROR((Table20[[#This Row],[_202320]]-Table20[[#This Row],[_201920]])/Table20[[#This Row],[_201920]]*1,"")</f>
        <v/>
      </c>
    </row>
    <row r="1683" spans="1:8" ht="28.5">
      <c r="A1683" s="132">
        <v>180203</v>
      </c>
      <c r="B1683" s="134" t="s">
        <v>1147</v>
      </c>
      <c r="C1683" s="134">
        <v>0</v>
      </c>
      <c r="D1683" s="134">
        <v>0</v>
      </c>
      <c r="E1683" s="134">
        <v>0</v>
      </c>
      <c r="F1683" s="134">
        <v>0</v>
      </c>
      <c r="G1683" s="135">
        <v>0</v>
      </c>
      <c r="H1683" s="171" t="str">
        <f>IFERROR((Table20[[#This Row],[_202320]]-Table20[[#This Row],[_201920]])/Table20[[#This Row],[_201920]]*1,"")</f>
        <v/>
      </c>
    </row>
    <row r="1684" spans="1:8" ht="28.5">
      <c r="A1684" s="132">
        <v>180203</v>
      </c>
      <c r="B1684" s="134" t="s">
        <v>1148</v>
      </c>
      <c r="C1684" s="134">
        <v>1</v>
      </c>
      <c r="D1684" s="134">
        <v>0</v>
      </c>
      <c r="E1684" s="134">
        <v>0</v>
      </c>
      <c r="F1684" s="134">
        <v>0</v>
      </c>
      <c r="G1684" s="135">
        <v>0</v>
      </c>
      <c r="H1684" s="171">
        <f>IFERROR((Table20[[#This Row],[_202320]]-Table20[[#This Row],[_201920]])/Table20[[#This Row],[_201920]]*1,"")</f>
        <v>-1</v>
      </c>
    </row>
    <row r="1685" spans="1:8" ht="28.5">
      <c r="A1685" s="132">
        <v>180203</v>
      </c>
      <c r="B1685" s="134" t="s">
        <v>1149</v>
      </c>
      <c r="C1685" s="134">
        <v>5</v>
      </c>
      <c r="D1685" s="134">
        <v>5</v>
      </c>
      <c r="E1685" s="134">
        <v>3</v>
      </c>
      <c r="F1685" s="134">
        <v>1</v>
      </c>
      <c r="G1685" s="135">
        <v>1</v>
      </c>
      <c r="H1685" s="171">
        <f>IFERROR((Table20[[#This Row],[_202320]]-Table20[[#This Row],[_201920]])/Table20[[#This Row],[_201920]]*1,"")</f>
        <v>-0.8</v>
      </c>
    </row>
    <row r="1686" spans="1:8" ht="28.5">
      <c r="A1686" s="132">
        <v>180203</v>
      </c>
      <c r="B1686" s="134" t="s">
        <v>1150</v>
      </c>
      <c r="C1686" s="134">
        <v>6</v>
      </c>
      <c r="D1686" s="134">
        <v>5</v>
      </c>
      <c r="E1686" s="134">
        <v>3</v>
      </c>
      <c r="F1686" s="134">
        <v>1</v>
      </c>
      <c r="G1686" s="135">
        <v>1</v>
      </c>
      <c r="H1686" s="171">
        <f>IFERROR((Table20[[#This Row],[_202320]]-Table20[[#This Row],[_201920]])/Table20[[#This Row],[_201920]]*1,"")</f>
        <v>-0.83333333333333337</v>
      </c>
    </row>
    <row r="1687" spans="1:8">
      <c r="A1687" s="132">
        <v>180203</v>
      </c>
      <c r="B1687" s="134" t="s">
        <v>1151</v>
      </c>
      <c r="C1687" s="134">
        <v>0</v>
      </c>
      <c r="D1687" s="134">
        <v>0</v>
      </c>
      <c r="E1687" s="134">
        <v>0</v>
      </c>
      <c r="F1687" s="134">
        <v>0</v>
      </c>
      <c r="G1687" s="135">
        <v>0</v>
      </c>
      <c r="H1687" s="171" t="str">
        <f>IFERROR((Table20[[#This Row],[_202320]]-Table20[[#This Row],[_201920]])/Table20[[#This Row],[_201920]]*1,"")</f>
        <v/>
      </c>
    </row>
    <row r="1688" spans="1:8" ht="28.5">
      <c r="A1688" s="132">
        <v>180203</v>
      </c>
      <c r="B1688" s="134" t="s">
        <v>1152</v>
      </c>
      <c r="C1688" s="134">
        <v>17</v>
      </c>
      <c r="D1688" s="134">
        <v>0</v>
      </c>
      <c r="E1688" s="134">
        <v>0</v>
      </c>
      <c r="F1688" s="134">
        <v>0</v>
      </c>
      <c r="G1688" s="135">
        <v>0</v>
      </c>
      <c r="H1688" s="171">
        <f>IFERROR((Table20[[#This Row],[_202320]]-Table20[[#This Row],[_201920]])/Table20[[#This Row],[_201920]]*1,"")</f>
        <v>-1</v>
      </c>
    </row>
    <row r="1689" spans="1:8" ht="28.5">
      <c r="A1689" s="132">
        <v>180203</v>
      </c>
      <c r="B1689" s="134" t="s">
        <v>1153</v>
      </c>
      <c r="C1689" s="134">
        <v>0</v>
      </c>
      <c r="D1689" s="134">
        <v>0</v>
      </c>
      <c r="E1689" s="134">
        <v>0</v>
      </c>
      <c r="F1689" s="134">
        <v>0</v>
      </c>
      <c r="G1689" s="135">
        <v>0</v>
      </c>
      <c r="H1689" s="171" t="str">
        <f>IFERROR((Table20[[#This Row],[_202320]]-Table20[[#This Row],[_201920]])/Table20[[#This Row],[_201920]]*1,"")</f>
        <v/>
      </c>
    </row>
    <row r="1690" spans="1:8" ht="28.5">
      <c r="A1690" s="132">
        <v>180203</v>
      </c>
      <c r="B1690" s="134" t="s">
        <v>1154</v>
      </c>
      <c r="C1690" s="134">
        <v>17</v>
      </c>
      <c r="D1690" s="134">
        <v>0</v>
      </c>
      <c r="E1690" s="134">
        <v>0</v>
      </c>
      <c r="F1690" s="134">
        <v>0</v>
      </c>
      <c r="G1690" s="135">
        <v>0</v>
      </c>
      <c r="H1690" s="171">
        <f>IFERROR((Table20[[#This Row],[_202320]]-Table20[[#This Row],[_201920]])/Table20[[#This Row],[_201920]]*1,"")</f>
        <v>-1</v>
      </c>
    </row>
    <row r="1691" spans="1:8" ht="28.5">
      <c r="A1691" s="132">
        <v>180203</v>
      </c>
      <c r="B1691" s="134" t="s">
        <v>1155</v>
      </c>
      <c r="C1691" s="134">
        <v>83</v>
      </c>
      <c r="D1691" s="134">
        <v>100</v>
      </c>
      <c r="E1691" s="134">
        <v>100</v>
      </c>
      <c r="F1691" s="134">
        <v>100</v>
      </c>
      <c r="G1691" s="135">
        <v>100</v>
      </c>
      <c r="H1691" s="171">
        <f>IFERROR((Table20[[#This Row],[_202320]]-Table20[[#This Row],[_201920]])/Table20[[#This Row],[_201920]]*1,"")</f>
        <v>0.20481927710843373</v>
      </c>
    </row>
    <row r="1692" spans="1:8">
      <c r="A1692" s="132">
        <v>180212</v>
      </c>
      <c r="B1692" s="134" t="s">
        <v>1161</v>
      </c>
      <c r="C1692" s="134">
        <v>26</v>
      </c>
      <c r="D1692" s="134">
        <v>41</v>
      </c>
      <c r="E1692" s="134">
        <v>28</v>
      </c>
      <c r="F1692" s="134">
        <v>19</v>
      </c>
      <c r="G1692" s="135">
        <v>20</v>
      </c>
      <c r="H1692" s="171">
        <f>IFERROR((Table20[[#This Row],[_202320]]-Table20[[#This Row],[_201920]])/Table20[[#This Row],[_201920]]*1,"")</f>
        <v>-0.23076923076923078</v>
      </c>
    </row>
    <row r="1693" spans="1:8">
      <c r="A1693" s="132">
        <v>180212</v>
      </c>
      <c r="B1693" s="134" t="s">
        <v>1131</v>
      </c>
      <c r="C1693" s="134">
        <v>0</v>
      </c>
      <c r="D1693" s="134">
        <v>0</v>
      </c>
      <c r="E1693" s="134">
        <v>0</v>
      </c>
      <c r="F1693" s="134">
        <v>1</v>
      </c>
      <c r="G1693" s="135">
        <v>0</v>
      </c>
      <c r="H1693" s="171" t="str">
        <f>IFERROR((Table20[[#This Row],[_202320]]-Table20[[#This Row],[_201920]])/Table20[[#This Row],[_201920]]*1,"")</f>
        <v/>
      </c>
    </row>
    <row r="1694" spans="1:8">
      <c r="A1694" s="132">
        <v>180212</v>
      </c>
      <c r="B1694" s="134" t="s">
        <v>1132</v>
      </c>
      <c r="C1694" s="134">
        <v>26</v>
      </c>
      <c r="D1694" s="134">
        <v>41</v>
      </c>
      <c r="E1694" s="134">
        <v>28</v>
      </c>
      <c r="F1694" s="134">
        <v>18</v>
      </c>
      <c r="G1694" s="135">
        <v>20</v>
      </c>
      <c r="H1694" s="171">
        <f>IFERROR((Table20[[#This Row],[_202320]]-Table20[[#This Row],[_201920]])/Table20[[#This Row],[_201920]]*1,"")</f>
        <v>-0.23076923076923078</v>
      </c>
    </row>
    <row r="1695" spans="1:8" ht="28.5">
      <c r="A1695" s="132">
        <v>180212</v>
      </c>
      <c r="B1695" s="134" t="s">
        <v>1133</v>
      </c>
      <c r="C1695" s="134">
        <v>0</v>
      </c>
      <c r="D1695" s="134">
        <v>2</v>
      </c>
      <c r="E1695" s="134">
        <v>0</v>
      </c>
      <c r="F1695" s="134">
        <v>0</v>
      </c>
      <c r="G1695" s="135">
        <v>1</v>
      </c>
      <c r="H1695" s="171" t="str">
        <f>IFERROR((Table20[[#This Row],[_202320]]-Table20[[#This Row],[_201920]])/Table20[[#This Row],[_201920]]*1,"")</f>
        <v/>
      </c>
    </row>
    <row r="1696" spans="1:8" ht="28.5">
      <c r="A1696" s="132">
        <v>180212</v>
      </c>
      <c r="B1696" s="134" t="s">
        <v>1162</v>
      </c>
      <c r="C1696" s="134">
        <v>0</v>
      </c>
      <c r="D1696" s="134">
        <v>0</v>
      </c>
      <c r="E1696" s="134">
        <v>0</v>
      </c>
      <c r="F1696" s="134">
        <v>0</v>
      </c>
      <c r="G1696" s="135">
        <v>0</v>
      </c>
      <c r="H1696" s="171" t="str">
        <f>IFERROR((Table20[[#This Row],[_202320]]-Table20[[#This Row],[_201920]])/Table20[[#This Row],[_201920]]*1,"")</f>
        <v/>
      </c>
    </row>
    <row r="1697" spans="1:8" ht="28.5">
      <c r="A1697" s="132">
        <v>180212</v>
      </c>
      <c r="B1697" s="134" t="s">
        <v>1163</v>
      </c>
      <c r="C1697" s="134" t="s">
        <v>129</v>
      </c>
      <c r="D1697" s="134" t="s">
        <v>129</v>
      </c>
      <c r="E1697" s="134" t="s">
        <v>129</v>
      </c>
      <c r="F1697" s="134" t="s">
        <v>129</v>
      </c>
      <c r="G1697" s="135" t="s">
        <v>129</v>
      </c>
      <c r="H1697" s="171" t="str">
        <f>IFERROR((Table20[[#This Row],[_202320]]-Table20[[#This Row],[_201920]])/Table20[[#This Row],[_201920]]*1,"")</f>
        <v/>
      </c>
    </row>
    <row r="1698" spans="1:8">
      <c r="A1698" s="132">
        <v>180212</v>
      </c>
      <c r="B1698" s="134" t="s">
        <v>1136</v>
      </c>
      <c r="C1698" s="134">
        <v>0</v>
      </c>
      <c r="D1698" s="134">
        <v>2</v>
      </c>
      <c r="E1698" s="134">
        <v>0</v>
      </c>
      <c r="F1698" s="134">
        <v>0</v>
      </c>
      <c r="G1698" s="135">
        <v>1</v>
      </c>
      <c r="H1698" s="171" t="str">
        <f>IFERROR((Table20[[#This Row],[_202320]]-Table20[[#This Row],[_201920]])/Table20[[#This Row],[_201920]]*1,"")</f>
        <v/>
      </c>
    </row>
    <row r="1699" spans="1:8">
      <c r="A1699" s="132">
        <v>180212</v>
      </c>
      <c r="B1699" s="134" t="s">
        <v>1137</v>
      </c>
      <c r="C1699" s="134">
        <v>0</v>
      </c>
      <c r="D1699" s="134">
        <v>5</v>
      </c>
      <c r="E1699" s="134">
        <v>0</v>
      </c>
      <c r="F1699" s="134">
        <v>0</v>
      </c>
      <c r="G1699" s="135">
        <v>5</v>
      </c>
      <c r="H1699" s="171" t="str">
        <f>IFERROR((Table20[[#This Row],[_202320]]-Table20[[#This Row],[_201920]])/Table20[[#This Row],[_201920]]*1,"")</f>
        <v/>
      </c>
    </row>
    <row r="1700" spans="1:8" ht="28.5">
      <c r="A1700" s="132">
        <v>180212</v>
      </c>
      <c r="B1700" s="134" t="s">
        <v>1138</v>
      </c>
      <c r="C1700" s="134">
        <v>0</v>
      </c>
      <c r="D1700" s="134">
        <v>2</v>
      </c>
      <c r="E1700" s="134">
        <v>0</v>
      </c>
      <c r="F1700" s="134">
        <v>3</v>
      </c>
      <c r="G1700" s="135">
        <v>1</v>
      </c>
      <c r="H1700" s="171" t="str">
        <f>IFERROR((Table20[[#This Row],[_202320]]-Table20[[#This Row],[_201920]])/Table20[[#This Row],[_201920]]*1,"")</f>
        <v/>
      </c>
    </row>
    <row r="1701" spans="1:8" ht="28.5">
      <c r="A1701" s="132">
        <v>180212</v>
      </c>
      <c r="B1701" s="134" t="s">
        <v>1164</v>
      </c>
      <c r="C1701" s="134">
        <v>0</v>
      </c>
      <c r="D1701" s="134">
        <v>2</v>
      </c>
      <c r="E1701" s="134">
        <v>1</v>
      </c>
      <c r="F1701" s="134">
        <v>5</v>
      </c>
      <c r="G1701" s="135">
        <v>0</v>
      </c>
      <c r="H1701" s="171" t="str">
        <f>IFERROR((Table20[[#This Row],[_202320]]-Table20[[#This Row],[_201920]])/Table20[[#This Row],[_201920]]*1,"")</f>
        <v/>
      </c>
    </row>
    <row r="1702" spans="1:8" ht="28.5">
      <c r="A1702" s="132">
        <v>180212</v>
      </c>
      <c r="B1702" s="134" t="s">
        <v>1165</v>
      </c>
      <c r="C1702" s="134" t="s">
        <v>129</v>
      </c>
      <c r="D1702" s="134" t="s">
        <v>129</v>
      </c>
      <c r="E1702" s="134" t="s">
        <v>129</v>
      </c>
      <c r="F1702" s="134" t="s">
        <v>129</v>
      </c>
      <c r="G1702" s="135" t="s">
        <v>129</v>
      </c>
      <c r="H1702" s="171" t="str">
        <f>IFERROR((Table20[[#This Row],[_202320]]-Table20[[#This Row],[_201920]])/Table20[[#This Row],[_201920]]*1,"")</f>
        <v/>
      </c>
    </row>
    <row r="1703" spans="1:8">
      <c r="A1703" s="132">
        <v>180212</v>
      </c>
      <c r="B1703" s="134" t="s">
        <v>1141</v>
      </c>
      <c r="C1703" s="134">
        <v>0</v>
      </c>
      <c r="D1703" s="134">
        <v>4</v>
      </c>
      <c r="E1703" s="134">
        <v>1</v>
      </c>
      <c r="F1703" s="134">
        <v>8</v>
      </c>
      <c r="G1703" s="135">
        <v>1</v>
      </c>
      <c r="H1703" s="171" t="str">
        <f>IFERROR((Table20[[#This Row],[_202320]]-Table20[[#This Row],[_201920]])/Table20[[#This Row],[_201920]]*1,"")</f>
        <v/>
      </c>
    </row>
    <row r="1704" spans="1:8">
      <c r="A1704" s="132">
        <v>180212</v>
      </c>
      <c r="B1704" s="134" t="s">
        <v>1142</v>
      </c>
      <c r="C1704" s="134">
        <v>0</v>
      </c>
      <c r="D1704" s="134">
        <v>10</v>
      </c>
      <c r="E1704" s="134">
        <v>4</v>
      </c>
      <c r="F1704" s="134">
        <v>44</v>
      </c>
      <c r="G1704" s="135">
        <v>5</v>
      </c>
      <c r="H1704" s="171" t="str">
        <f>IFERROR((Table20[[#This Row],[_202320]]-Table20[[#This Row],[_201920]])/Table20[[#This Row],[_201920]]*1,"")</f>
        <v/>
      </c>
    </row>
    <row r="1705" spans="1:8" ht="28.5">
      <c r="A1705" s="132">
        <v>180212</v>
      </c>
      <c r="B1705" s="134" t="s">
        <v>1143</v>
      </c>
      <c r="C1705" s="134">
        <v>0</v>
      </c>
      <c r="D1705" s="134">
        <v>2</v>
      </c>
      <c r="E1705" s="134">
        <v>0</v>
      </c>
      <c r="F1705" s="134">
        <v>3</v>
      </c>
      <c r="G1705" s="135">
        <v>1</v>
      </c>
      <c r="H1705" s="171" t="str">
        <f>IFERROR((Table20[[#This Row],[_202320]]-Table20[[#This Row],[_201920]])/Table20[[#This Row],[_201920]]*1,"")</f>
        <v/>
      </c>
    </row>
    <row r="1706" spans="1:8" ht="28.5">
      <c r="A1706" s="132">
        <v>180212</v>
      </c>
      <c r="B1706" s="134" t="s">
        <v>1166</v>
      </c>
      <c r="C1706" s="134">
        <v>0</v>
      </c>
      <c r="D1706" s="134">
        <v>2</v>
      </c>
      <c r="E1706" s="134">
        <v>1</v>
      </c>
      <c r="F1706" s="134">
        <v>5</v>
      </c>
      <c r="G1706" s="135">
        <v>0</v>
      </c>
      <c r="H1706" s="171" t="str">
        <f>IFERROR((Table20[[#This Row],[_202320]]-Table20[[#This Row],[_201920]])/Table20[[#This Row],[_201920]]*1,"")</f>
        <v/>
      </c>
    </row>
    <row r="1707" spans="1:8" ht="28.5">
      <c r="A1707" s="132">
        <v>180212</v>
      </c>
      <c r="B1707" s="134" t="s">
        <v>1167</v>
      </c>
      <c r="C1707" s="134" t="s">
        <v>129</v>
      </c>
      <c r="D1707" s="134" t="s">
        <v>129</v>
      </c>
      <c r="E1707" s="134" t="s">
        <v>129</v>
      </c>
      <c r="F1707" s="134" t="s">
        <v>129</v>
      </c>
      <c r="G1707" s="135" t="s">
        <v>129</v>
      </c>
      <c r="H1707" s="171" t="str">
        <f>IFERROR((Table20[[#This Row],[_202320]]-Table20[[#This Row],[_201920]])/Table20[[#This Row],[_201920]]*1,"")</f>
        <v/>
      </c>
    </row>
    <row r="1708" spans="1:8">
      <c r="A1708" s="132">
        <v>180212</v>
      </c>
      <c r="B1708" s="134" t="s">
        <v>1146</v>
      </c>
      <c r="C1708" s="134">
        <v>0</v>
      </c>
      <c r="D1708" s="134">
        <v>4</v>
      </c>
      <c r="E1708" s="134">
        <v>1</v>
      </c>
      <c r="F1708" s="134">
        <v>8</v>
      </c>
      <c r="G1708" s="135">
        <v>1</v>
      </c>
      <c r="H1708" s="171" t="str">
        <f>IFERROR((Table20[[#This Row],[_202320]]-Table20[[#This Row],[_201920]])/Table20[[#This Row],[_201920]]*1,"")</f>
        <v/>
      </c>
    </row>
    <row r="1709" spans="1:8" ht="28.5">
      <c r="A1709" s="132">
        <v>180212</v>
      </c>
      <c r="B1709" s="134" t="s">
        <v>1147</v>
      </c>
      <c r="C1709" s="134">
        <v>0</v>
      </c>
      <c r="D1709" s="134">
        <v>0</v>
      </c>
      <c r="E1709" s="134">
        <v>3</v>
      </c>
      <c r="F1709" s="134">
        <v>0</v>
      </c>
      <c r="G1709" s="135">
        <v>1</v>
      </c>
      <c r="H1709" s="171" t="str">
        <f>IFERROR((Table20[[#This Row],[_202320]]-Table20[[#This Row],[_201920]])/Table20[[#This Row],[_201920]]*1,"")</f>
        <v/>
      </c>
    </row>
    <row r="1710" spans="1:8" ht="28.5">
      <c r="A1710" s="132">
        <v>180212</v>
      </c>
      <c r="B1710" s="134" t="s">
        <v>1148</v>
      </c>
      <c r="C1710" s="134">
        <v>0</v>
      </c>
      <c r="D1710" s="134">
        <v>1</v>
      </c>
      <c r="E1710" s="134">
        <v>3</v>
      </c>
      <c r="F1710" s="134">
        <v>0</v>
      </c>
      <c r="G1710" s="135">
        <v>7</v>
      </c>
      <c r="H1710" s="171" t="str">
        <f>IFERROR((Table20[[#This Row],[_202320]]-Table20[[#This Row],[_201920]])/Table20[[#This Row],[_201920]]*1,"")</f>
        <v/>
      </c>
    </row>
    <row r="1711" spans="1:8" ht="28.5">
      <c r="A1711" s="132">
        <v>180212</v>
      </c>
      <c r="B1711" s="134" t="s">
        <v>1149</v>
      </c>
      <c r="C1711" s="134">
        <v>26</v>
      </c>
      <c r="D1711" s="134">
        <v>36</v>
      </c>
      <c r="E1711" s="134">
        <v>21</v>
      </c>
      <c r="F1711" s="134">
        <v>10</v>
      </c>
      <c r="G1711" s="135">
        <v>11</v>
      </c>
      <c r="H1711" s="171">
        <f>IFERROR((Table20[[#This Row],[_202320]]-Table20[[#This Row],[_201920]])/Table20[[#This Row],[_201920]]*1,"")</f>
        <v>-0.57692307692307687</v>
      </c>
    </row>
    <row r="1712" spans="1:8" ht="28.5">
      <c r="A1712" s="132">
        <v>180212</v>
      </c>
      <c r="B1712" s="134" t="s">
        <v>1150</v>
      </c>
      <c r="C1712" s="134">
        <v>26</v>
      </c>
      <c r="D1712" s="134">
        <v>37</v>
      </c>
      <c r="E1712" s="134">
        <v>27</v>
      </c>
      <c r="F1712" s="134">
        <v>10</v>
      </c>
      <c r="G1712" s="135">
        <v>19</v>
      </c>
      <c r="H1712" s="171">
        <f>IFERROR((Table20[[#This Row],[_202320]]-Table20[[#This Row],[_201920]])/Table20[[#This Row],[_201920]]*1,"")</f>
        <v>-0.26923076923076922</v>
      </c>
    </row>
    <row r="1713" spans="1:8">
      <c r="A1713" s="132">
        <v>180212</v>
      </c>
      <c r="B1713" s="134" t="s">
        <v>1151</v>
      </c>
      <c r="C1713" s="134">
        <v>0</v>
      </c>
      <c r="D1713" s="134">
        <v>10</v>
      </c>
      <c r="E1713" s="134">
        <v>4</v>
      </c>
      <c r="F1713" s="134">
        <v>44</v>
      </c>
      <c r="G1713" s="135">
        <v>5</v>
      </c>
      <c r="H1713" s="171" t="str">
        <f>IFERROR((Table20[[#This Row],[_202320]]-Table20[[#This Row],[_201920]])/Table20[[#This Row],[_201920]]*1,"")</f>
        <v/>
      </c>
    </row>
    <row r="1714" spans="1:8" ht="28.5">
      <c r="A1714" s="132">
        <v>180212</v>
      </c>
      <c r="B1714" s="134" t="s">
        <v>1152</v>
      </c>
      <c r="C1714" s="134">
        <v>0</v>
      </c>
      <c r="D1714" s="134">
        <v>2</v>
      </c>
      <c r="E1714" s="134">
        <v>21</v>
      </c>
      <c r="F1714" s="134">
        <v>0</v>
      </c>
      <c r="G1714" s="135">
        <v>40</v>
      </c>
      <c r="H1714" s="171" t="str">
        <f>IFERROR((Table20[[#This Row],[_202320]]-Table20[[#This Row],[_201920]])/Table20[[#This Row],[_201920]]*1,"")</f>
        <v/>
      </c>
    </row>
    <row r="1715" spans="1:8" ht="28.5">
      <c r="A1715" s="132">
        <v>180212</v>
      </c>
      <c r="B1715" s="134" t="s">
        <v>1153</v>
      </c>
      <c r="C1715" s="134">
        <v>0</v>
      </c>
      <c r="D1715" s="134">
        <v>0</v>
      </c>
      <c r="E1715" s="134">
        <v>11</v>
      </c>
      <c r="F1715" s="134">
        <v>0</v>
      </c>
      <c r="G1715" s="135">
        <v>5</v>
      </c>
      <c r="H1715" s="171" t="str">
        <f>IFERROR((Table20[[#This Row],[_202320]]-Table20[[#This Row],[_201920]])/Table20[[#This Row],[_201920]]*1,"")</f>
        <v/>
      </c>
    </row>
    <row r="1716" spans="1:8" ht="28.5">
      <c r="A1716" s="132">
        <v>180212</v>
      </c>
      <c r="B1716" s="134" t="s">
        <v>1154</v>
      </c>
      <c r="C1716" s="134">
        <v>0</v>
      </c>
      <c r="D1716" s="134">
        <v>2</v>
      </c>
      <c r="E1716" s="134">
        <v>11</v>
      </c>
      <c r="F1716" s="134">
        <v>0</v>
      </c>
      <c r="G1716" s="135">
        <v>35</v>
      </c>
      <c r="H1716" s="171" t="str">
        <f>IFERROR((Table20[[#This Row],[_202320]]-Table20[[#This Row],[_201920]])/Table20[[#This Row],[_201920]]*1,"")</f>
        <v/>
      </c>
    </row>
    <row r="1717" spans="1:8" ht="28.5">
      <c r="A1717" s="132">
        <v>180212</v>
      </c>
      <c r="B1717" s="134" t="s">
        <v>1155</v>
      </c>
      <c r="C1717" s="134">
        <v>100</v>
      </c>
      <c r="D1717" s="134">
        <v>88</v>
      </c>
      <c r="E1717" s="134">
        <v>75</v>
      </c>
      <c r="F1717" s="134">
        <v>56</v>
      </c>
      <c r="G1717" s="135">
        <v>55</v>
      </c>
      <c r="H1717" s="171">
        <f>IFERROR((Table20[[#This Row],[_202320]]-Table20[[#This Row],[_201920]])/Table20[[#This Row],[_201920]]*1,"")</f>
        <v>-0.45</v>
      </c>
    </row>
    <row r="1718" spans="1:8">
      <c r="A1718" s="132">
        <v>180328</v>
      </c>
      <c r="B1718" s="134" t="s">
        <v>1161</v>
      </c>
      <c r="C1718" s="134">
        <v>59</v>
      </c>
      <c r="D1718" s="134">
        <v>53</v>
      </c>
      <c r="E1718" s="134">
        <v>27</v>
      </c>
      <c r="F1718" s="134">
        <v>20</v>
      </c>
      <c r="G1718" s="135">
        <v>12</v>
      </c>
      <c r="H1718" s="171">
        <f>IFERROR((Table20[[#This Row],[_202320]]-Table20[[#This Row],[_201920]])/Table20[[#This Row],[_201920]]*1,"")</f>
        <v>-0.79661016949152541</v>
      </c>
    </row>
    <row r="1719" spans="1:8">
      <c r="A1719" s="132">
        <v>180328</v>
      </c>
      <c r="B1719" s="134" t="s">
        <v>1131</v>
      </c>
      <c r="C1719" s="134">
        <v>2</v>
      </c>
      <c r="D1719" s="134">
        <v>0</v>
      </c>
      <c r="E1719" s="134">
        <v>0</v>
      </c>
      <c r="F1719" s="134">
        <v>0</v>
      </c>
      <c r="G1719" s="135">
        <v>0</v>
      </c>
      <c r="H1719" s="171">
        <f>IFERROR((Table20[[#This Row],[_202320]]-Table20[[#This Row],[_201920]])/Table20[[#This Row],[_201920]]*1,"")</f>
        <v>-1</v>
      </c>
    </row>
    <row r="1720" spans="1:8">
      <c r="A1720" s="132">
        <v>180328</v>
      </c>
      <c r="B1720" s="134" t="s">
        <v>1132</v>
      </c>
      <c r="C1720" s="134">
        <v>57</v>
      </c>
      <c r="D1720" s="134">
        <v>53</v>
      </c>
      <c r="E1720" s="134">
        <v>27</v>
      </c>
      <c r="F1720" s="134">
        <v>20</v>
      </c>
      <c r="G1720" s="135">
        <v>12</v>
      </c>
      <c r="H1720" s="171">
        <f>IFERROR((Table20[[#This Row],[_202320]]-Table20[[#This Row],[_201920]])/Table20[[#This Row],[_201920]]*1,"")</f>
        <v>-0.78947368421052633</v>
      </c>
    </row>
    <row r="1721" spans="1:8" ht="28.5">
      <c r="A1721" s="132">
        <v>180328</v>
      </c>
      <c r="B1721" s="134" t="s">
        <v>1133</v>
      </c>
      <c r="C1721" s="134">
        <v>1</v>
      </c>
      <c r="D1721" s="134">
        <v>1</v>
      </c>
      <c r="E1721" s="134">
        <v>0</v>
      </c>
      <c r="F1721" s="134">
        <v>0</v>
      </c>
      <c r="G1721" s="135">
        <v>0</v>
      </c>
      <c r="H1721" s="171">
        <f>IFERROR((Table20[[#This Row],[_202320]]-Table20[[#This Row],[_201920]])/Table20[[#This Row],[_201920]]*1,"")</f>
        <v>-1</v>
      </c>
    </row>
    <row r="1722" spans="1:8" ht="28.5">
      <c r="A1722" s="132">
        <v>180328</v>
      </c>
      <c r="B1722" s="134" t="s">
        <v>1162</v>
      </c>
      <c r="C1722" s="134">
        <v>3</v>
      </c>
      <c r="D1722" s="134">
        <v>0</v>
      </c>
      <c r="E1722" s="134">
        <v>1</v>
      </c>
      <c r="F1722" s="134">
        <v>0</v>
      </c>
      <c r="G1722" s="135">
        <v>1</v>
      </c>
      <c r="H1722" s="171">
        <f>IFERROR((Table20[[#This Row],[_202320]]-Table20[[#This Row],[_201920]])/Table20[[#This Row],[_201920]]*1,"")</f>
        <v>-0.66666666666666663</v>
      </c>
    </row>
    <row r="1723" spans="1:8" ht="28.5">
      <c r="A1723" s="132">
        <v>180328</v>
      </c>
      <c r="B1723" s="134" t="s">
        <v>1163</v>
      </c>
      <c r="C1723" s="134" t="s">
        <v>129</v>
      </c>
      <c r="D1723" s="134" t="s">
        <v>129</v>
      </c>
      <c r="E1723" s="134" t="s">
        <v>129</v>
      </c>
      <c r="F1723" s="134" t="s">
        <v>129</v>
      </c>
      <c r="G1723" s="135" t="s">
        <v>129</v>
      </c>
      <c r="H1723" s="171" t="str">
        <f>IFERROR((Table20[[#This Row],[_202320]]-Table20[[#This Row],[_201920]])/Table20[[#This Row],[_201920]]*1,"")</f>
        <v/>
      </c>
    </row>
    <row r="1724" spans="1:8">
      <c r="A1724" s="132">
        <v>180328</v>
      </c>
      <c r="B1724" s="134" t="s">
        <v>1136</v>
      </c>
      <c r="C1724" s="134">
        <v>4</v>
      </c>
      <c r="D1724" s="134">
        <v>1</v>
      </c>
      <c r="E1724" s="134">
        <v>1</v>
      </c>
      <c r="F1724" s="134">
        <v>0</v>
      </c>
      <c r="G1724" s="135">
        <v>1</v>
      </c>
      <c r="H1724" s="171">
        <f>IFERROR((Table20[[#This Row],[_202320]]-Table20[[#This Row],[_201920]])/Table20[[#This Row],[_201920]]*1,"")</f>
        <v>-0.75</v>
      </c>
    </row>
    <row r="1725" spans="1:8">
      <c r="A1725" s="132">
        <v>180328</v>
      </c>
      <c r="B1725" s="134" t="s">
        <v>1137</v>
      </c>
      <c r="C1725" s="134">
        <v>7</v>
      </c>
      <c r="D1725" s="134">
        <v>2</v>
      </c>
      <c r="E1725" s="134">
        <v>4</v>
      </c>
      <c r="F1725" s="134">
        <v>0</v>
      </c>
      <c r="G1725" s="135">
        <v>8</v>
      </c>
      <c r="H1725" s="171">
        <f>IFERROR((Table20[[#This Row],[_202320]]-Table20[[#This Row],[_201920]])/Table20[[#This Row],[_201920]]*1,"")</f>
        <v>0.14285714285714285</v>
      </c>
    </row>
    <row r="1726" spans="1:8" ht="28.5">
      <c r="A1726" s="132">
        <v>180328</v>
      </c>
      <c r="B1726" s="134" t="s">
        <v>1138</v>
      </c>
      <c r="C1726" s="134">
        <v>1</v>
      </c>
      <c r="D1726" s="134">
        <v>0</v>
      </c>
      <c r="E1726" s="134">
        <v>0</v>
      </c>
      <c r="F1726" s="134">
        <v>0</v>
      </c>
      <c r="G1726" s="135">
        <v>0</v>
      </c>
      <c r="H1726" s="171">
        <f>IFERROR((Table20[[#This Row],[_202320]]-Table20[[#This Row],[_201920]])/Table20[[#This Row],[_201920]]*1,"")</f>
        <v>-1</v>
      </c>
    </row>
    <row r="1727" spans="1:8" ht="28.5">
      <c r="A1727" s="132">
        <v>180328</v>
      </c>
      <c r="B1727" s="134" t="s">
        <v>1164</v>
      </c>
      <c r="C1727" s="134">
        <v>3</v>
      </c>
      <c r="D1727" s="134">
        <v>2</v>
      </c>
      <c r="E1727" s="134">
        <v>3</v>
      </c>
      <c r="F1727" s="134">
        <v>1</v>
      </c>
      <c r="G1727" s="135">
        <v>1</v>
      </c>
      <c r="H1727" s="171">
        <f>IFERROR((Table20[[#This Row],[_202320]]-Table20[[#This Row],[_201920]])/Table20[[#This Row],[_201920]]*1,"")</f>
        <v>-0.66666666666666663</v>
      </c>
    </row>
    <row r="1728" spans="1:8" ht="28.5">
      <c r="A1728" s="132">
        <v>180328</v>
      </c>
      <c r="B1728" s="134" t="s">
        <v>1165</v>
      </c>
      <c r="C1728" s="134" t="s">
        <v>129</v>
      </c>
      <c r="D1728" s="134" t="s">
        <v>129</v>
      </c>
      <c r="E1728" s="134" t="s">
        <v>129</v>
      </c>
      <c r="F1728" s="134" t="s">
        <v>129</v>
      </c>
      <c r="G1728" s="135" t="s">
        <v>129</v>
      </c>
      <c r="H1728" s="171" t="str">
        <f>IFERROR((Table20[[#This Row],[_202320]]-Table20[[#This Row],[_201920]])/Table20[[#This Row],[_201920]]*1,"")</f>
        <v/>
      </c>
    </row>
    <row r="1729" spans="1:8">
      <c r="A1729" s="132">
        <v>180328</v>
      </c>
      <c r="B1729" s="134" t="s">
        <v>1141</v>
      </c>
      <c r="C1729" s="134">
        <v>4</v>
      </c>
      <c r="D1729" s="134">
        <v>2</v>
      </c>
      <c r="E1729" s="134">
        <v>3</v>
      </c>
      <c r="F1729" s="134">
        <v>1</v>
      </c>
      <c r="G1729" s="135">
        <v>1</v>
      </c>
      <c r="H1729" s="171">
        <f>IFERROR((Table20[[#This Row],[_202320]]-Table20[[#This Row],[_201920]])/Table20[[#This Row],[_201920]]*1,"")</f>
        <v>-0.75</v>
      </c>
    </row>
    <row r="1730" spans="1:8">
      <c r="A1730" s="132">
        <v>180328</v>
      </c>
      <c r="B1730" s="134" t="s">
        <v>1142</v>
      </c>
      <c r="C1730" s="134">
        <v>7</v>
      </c>
      <c r="D1730" s="134">
        <v>4</v>
      </c>
      <c r="E1730" s="134">
        <v>11</v>
      </c>
      <c r="F1730" s="134">
        <v>5</v>
      </c>
      <c r="G1730" s="135">
        <v>8</v>
      </c>
      <c r="H1730" s="171">
        <f>IFERROR((Table20[[#This Row],[_202320]]-Table20[[#This Row],[_201920]])/Table20[[#This Row],[_201920]]*1,"")</f>
        <v>0.14285714285714285</v>
      </c>
    </row>
    <row r="1731" spans="1:8" ht="28.5">
      <c r="A1731" s="132">
        <v>180328</v>
      </c>
      <c r="B1731" s="134" t="s">
        <v>1143</v>
      </c>
      <c r="C1731" s="134">
        <v>1</v>
      </c>
      <c r="D1731" s="134">
        <v>0</v>
      </c>
      <c r="E1731" s="134">
        <v>0</v>
      </c>
      <c r="F1731" s="134">
        <v>0</v>
      </c>
      <c r="G1731" s="135">
        <v>0</v>
      </c>
      <c r="H1731" s="171">
        <f>IFERROR((Table20[[#This Row],[_202320]]-Table20[[#This Row],[_201920]])/Table20[[#This Row],[_201920]]*1,"")</f>
        <v>-1</v>
      </c>
    </row>
    <row r="1732" spans="1:8" ht="28.5">
      <c r="A1732" s="132">
        <v>180328</v>
      </c>
      <c r="B1732" s="134" t="s">
        <v>1166</v>
      </c>
      <c r="C1732" s="134">
        <v>3</v>
      </c>
      <c r="D1732" s="134">
        <v>2</v>
      </c>
      <c r="E1732" s="134">
        <v>3</v>
      </c>
      <c r="F1732" s="134">
        <v>1</v>
      </c>
      <c r="G1732" s="135">
        <v>1</v>
      </c>
      <c r="H1732" s="171">
        <f>IFERROR((Table20[[#This Row],[_202320]]-Table20[[#This Row],[_201920]])/Table20[[#This Row],[_201920]]*1,"")</f>
        <v>-0.66666666666666663</v>
      </c>
    </row>
    <row r="1733" spans="1:8" ht="28.5">
      <c r="A1733" s="132">
        <v>180328</v>
      </c>
      <c r="B1733" s="134" t="s">
        <v>1167</v>
      </c>
      <c r="C1733" s="134" t="s">
        <v>129</v>
      </c>
      <c r="D1733" s="134" t="s">
        <v>129</v>
      </c>
      <c r="E1733" s="134" t="s">
        <v>129</v>
      </c>
      <c r="F1733" s="134" t="s">
        <v>129</v>
      </c>
      <c r="G1733" s="135" t="s">
        <v>129</v>
      </c>
      <c r="H1733" s="171" t="str">
        <f>IFERROR((Table20[[#This Row],[_202320]]-Table20[[#This Row],[_201920]])/Table20[[#This Row],[_201920]]*1,"")</f>
        <v/>
      </c>
    </row>
    <row r="1734" spans="1:8">
      <c r="A1734" s="132">
        <v>180328</v>
      </c>
      <c r="B1734" s="134" t="s">
        <v>1146</v>
      </c>
      <c r="C1734" s="134">
        <v>4</v>
      </c>
      <c r="D1734" s="134">
        <v>2</v>
      </c>
      <c r="E1734" s="134">
        <v>3</v>
      </c>
      <c r="F1734" s="134">
        <v>1</v>
      </c>
      <c r="G1734" s="135">
        <v>1</v>
      </c>
      <c r="H1734" s="171">
        <f>IFERROR((Table20[[#This Row],[_202320]]-Table20[[#This Row],[_201920]])/Table20[[#This Row],[_201920]]*1,"")</f>
        <v>-0.75</v>
      </c>
    </row>
    <row r="1735" spans="1:8" ht="28.5">
      <c r="A1735" s="132">
        <v>180328</v>
      </c>
      <c r="B1735" s="134" t="s">
        <v>1147</v>
      </c>
      <c r="C1735" s="134">
        <v>8</v>
      </c>
      <c r="D1735" s="134">
        <v>0</v>
      </c>
      <c r="E1735" s="134">
        <v>0</v>
      </c>
      <c r="F1735" s="134">
        <v>2</v>
      </c>
      <c r="G1735" s="135">
        <v>0</v>
      </c>
      <c r="H1735" s="171">
        <f>IFERROR((Table20[[#This Row],[_202320]]-Table20[[#This Row],[_201920]])/Table20[[#This Row],[_201920]]*1,"")</f>
        <v>-1</v>
      </c>
    </row>
    <row r="1736" spans="1:8" ht="28.5">
      <c r="A1736" s="132">
        <v>180328</v>
      </c>
      <c r="B1736" s="134" t="s">
        <v>1148</v>
      </c>
      <c r="C1736" s="134">
        <v>1</v>
      </c>
      <c r="D1736" s="134">
        <v>49</v>
      </c>
      <c r="E1736" s="134">
        <v>0</v>
      </c>
      <c r="F1736" s="134">
        <v>0</v>
      </c>
      <c r="G1736" s="135">
        <v>0</v>
      </c>
      <c r="H1736" s="171">
        <f>IFERROR((Table20[[#This Row],[_202320]]-Table20[[#This Row],[_201920]])/Table20[[#This Row],[_201920]]*1,"")</f>
        <v>-1</v>
      </c>
    </row>
    <row r="1737" spans="1:8" ht="28.5">
      <c r="A1737" s="132">
        <v>180328</v>
      </c>
      <c r="B1737" s="134" t="s">
        <v>1149</v>
      </c>
      <c r="C1737" s="134">
        <v>44</v>
      </c>
      <c r="D1737" s="134">
        <v>2</v>
      </c>
      <c r="E1737" s="134">
        <v>24</v>
      </c>
      <c r="F1737" s="134">
        <v>17</v>
      </c>
      <c r="G1737" s="135">
        <v>11</v>
      </c>
      <c r="H1737" s="171">
        <f>IFERROR((Table20[[#This Row],[_202320]]-Table20[[#This Row],[_201920]])/Table20[[#This Row],[_201920]]*1,"")</f>
        <v>-0.75</v>
      </c>
    </row>
    <row r="1738" spans="1:8" ht="28.5">
      <c r="A1738" s="132">
        <v>180328</v>
      </c>
      <c r="B1738" s="134" t="s">
        <v>1150</v>
      </c>
      <c r="C1738" s="134">
        <v>53</v>
      </c>
      <c r="D1738" s="134">
        <v>51</v>
      </c>
      <c r="E1738" s="134">
        <v>24</v>
      </c>
      <c r="F1738" s="134">
        <v>19</v>
      </c>
      <c r="G1738" s="135">
        <v>11</v>
      </c>
      <c r="H1738" s="171">
        <f>IFERROR((Table20[[#This Row],[_202320]]-Table20[[#This Row],[_201920]])/Table20[[#This Row],[_201920]]*1,"")</f>
        <v>-0.79245283018867929</v>
      </c>
    </row>
    <row r="1739" spans="1:8">
      <c r="A1739" s="132">
        <v>180328</v>
      </c>
      <c r="B1739" s="134" t="s">
        <v>1151</v>
      </c>
      <c r="C1739" s="134">
        <v>7</v>
      </c>
      <c r="D1739" s="134">
        <v>4</v>
      </c>
      <c r="E1739" s="134">
        <v>11</v>
      </c>
      <c r="F1739" s="134">
        <v>5</v>
      </c>
      <c r="G1739" s="135">
        <v>8</v>
      </c>
      <c r="H1739" s="171">
        <f>IFERROR((Table20[[#This Row],[_202320]]-Table20[[#This Row],[_201920]])/Table20[[#This Row],[_201920]]*1,"")</f>
        <v>0.14285714285714285</v>
      </c>
    </row>
    <row r="1740" spans="1:8" ht="28.5">
      <c r="A1740" s="132">
        <v>180328</v>
      </c>
      <c r="B1740" s="134" t="s">
        <v>1152</v>
      </c>
      <c r="C1740" s="134">
        <v>16</v>
      </c>
      <c r="D1740" s="134">
        <v>92</v>
      </c>
      <c r="E1740" s="134">
        <v>0</v>
      </c>
      <c r="F1740" s="134">
        <v>10</v>
      </c>
      <c r="G1740" s="135">
        <v>0</v>
      </c>
      <c r="H1740" s="171">
        <f>IFERROR((Table20[[#This Row],[_202320]]-Table20[[#This Row],[_201920]])/Table20[[#This Row],[_201920]]*1,"")</f>
        <v>-1</v>
      </c>
    </row>
    <row r="1741" spans="1:8" ht="28.5">
      <c r="A1741" s="132">
        <v>180328</v>
      </c>
      <c r="B1741" s="134" t="s">
        <v>1153</v>
      </c>
      <c r="C1741" s="134">
        <v>14</v>
      </c>
      <c r="D1741" s="134">
        <v>0</v>
      </c>
      <c r="E1741" s="134">
        <v>0</v>
      </c>
      <c r="F1741" s="134">
        <v>10</v>
      </c>
      <c r="G1741" s="135">
        <v>0</v>
      </c>
      <c r="H1741" s="171">
        <f>IFERROR((Table20[[#This Row],[_202320]]-Table20[[#This Row],[_201920]])/Table20[[#This Row],[_201920]]*1,"")</f>
        <v>-1</v>
      </c>
    </row>
    <row r="1742" spans="1:8" ht="28.5">
      <c r="A1742" s="132">
        <v>180328</v>
      </c>
      <c r="B1742" s="134" t="s">
        <v>1154</v>
      </c>
      <c r="C1742" s="134">
        <v>2</v>
      </c>
      <c r="D1742" s="134">
        <v>92</v>
      </c>
      <c r="E1742" s="134">
        <v>0</v>
      </c>
      <c r="F1742" s="134">
        <v>0</v>
      </c>
      <c r="G1742" s="135">
        <v>0</v>
      </c>
      <c r="H1742" s="171">
        <f>IFERROR((Table20[[#This Row],[_202320]]-Table20[[#This Row],[_201920]])/Table20[[#This Row],[_201920]]*1,"")</f>
        <v>-1</v>
      </c>
    </row>
    <row r="1743" spans="1:8" ht="28.5">
      <c r="A1743" s="132">
        <v>180328</v>
      </c>
      <c r="B1743" s="134" t="s">
        <v>1155</v>
      </c>
      <c r="C1743" s="134">
        <v>77</v>
      </c>
      <c r="D1743" s="134">
        <v>4</v>
      </c>
      <c r="E1743" s="134">
        <v>89</v>
      </c>
      <c r="F1743" s="134">
        <v>85</v>
      </c>
      <c r="G1743" s="135">
        <v>92</v>
      </c>
      <c r="H1743" s="171">
        <f>IFERROR((Table20[[#This Row],[_202320]]-Table20[[#This Row],[_201920]])/Table20[[#This Row],[_201920]]*1,"")</f>
        <v>0.19480519480519481</v>
      </c>
    </row>
    <row r="1744" spans="1:8">
      <c r="A1744" s="132">
        <v>180647</v>
      </c>
      <c r="B1744" s="134" t="s">
        <v>1161</v>
      </c>
      <c r="C1744" s="134">
        <v>52</v>
      </c>
      <c r="D1744" s="134">
        <v>52</v>
      </c>
      <c r="E1744" s="134">
        <v>27</v>
      </c>
      <c r="F1744" s="134">
        <v>7</v>
      </c>
      <c r="G1744" s="135">
        <v>8</v>
      </c>
      <c r="H1744" s="171">
        <f>IFERROR((Table20[[#This Row],[_202320]]-Table20[[#This Row],[_201920]])/Table20[[#This Row],[_201920]]*1,"")</f>
        <v>-0.84615384615384615</v>
      </c>
    </row>
    <row r="1745" spans="1:8">
      <c r="A1745" s="132">
        <v>180647</v>
      </c>
      <c r="B1745" s="134" t="s">
        <v>1131</v>
      </c>
      <c r="C1745" s="134">
        <v>0</v>
      </c>
      <c r="D1745" s="134">
        <v>0</v>
      </c>
      <c r="E1745" s="134">
        <v>0</v>
      </c>
      <c r="F1745" s="134">
        <v>0</v>
      </c>
      <c r="G1745" s="135">
        <v>0</v>
      </c>
      <c r="H1745" s="171" t="str">
        <f>IFERROR((Table20[[#This Row],[_202320]]-Table20[[#This Row],[_201920]])/Table20[[#This Row],[_201920]]*1,"")</f>
        <v/>
      </c>
    </row>
    <row r="1746" spans="1:8">
      <c r="A1746" s="132">
        <v>180647</v>
      </c>
      <c r="B1746" s="134" t="s">
        <v>1132</v>
      </c>
      <c r="C1746" s="134">
        <v>52</v>
      </c>
      <c r="D1746" s="134">
        <v>52</v>
      </c>
      <c r="E1746" s="134">
        <v>27</v>
      </c>
      <c r="F1746" s="134">
        <v>7</v>
      </c>
      <c r="G1746" s="135">
        <v>8</v>
      </c>
      <c r="H1746" s="171">
        <f>IFERROR((Table20[[#This Row],[_202320]]-Table20[[#This Row],[_201920]])/Table20[[#This Row],[_201920]]*1,"")</f>
        <v>-0.84615384615384615</v>
      </c>
    </row>
    <row r="1747" spans="1:8" ht="28.5">
      <c r="A1747" s="132">
        <v>180647</v>
      </c>
      <c r="B1747" s="134" t="s">
        <v>1133</v>
      </c>
      <c r="C1747" s="134">
        <v>1</v>
      </c>
      <c r="D1747" s="134">
        <v>7</v>
      </c>
      <c r="E1747" s="134">
        <v>0</v>
      </c>
      <c r="F1747" s="134">
        <v>1</v>
      </c>
      <c r="G1747" s="135">
        <v>0</v>
      </c>
      <c r="H1747" s="171">
        <f>IFERROR((Table20[[#This Row],[_202320]]-Table20[[#This Row],[_201920]])/Table20[[#This Row],[_201920]]*1,"")</f>
        <v>-1</v>
      </c>
    </row>
    <row r="1748" spans="1:8" ht="28.5">
      <c r="A1748" s="132">
        <v>180647</v>
      </c>
      <c r="B1748" s="134" t="s">
        <v>1162</v>
      </c>
      <c r="C1748" s="134">
        <v>18</v>
      </c>
      <c r="D1748" s="134">
        <v>9</v>
      </c>
      <c r="E1748" s="134">
        <v>6</v>
      </c>
      <c r="F1748" s="134">
        <v>1</v>
      </c>
      <c r="G1748" s="135">
        <v>0</v>
      </c>
      <c r="H1748" s="171">
        <f>IFERROR((Table20[[#This Row],[_202320]]-Table20[[#This Row],[_201920]])/Table20[[#This Row],[_201920]]*1,"")</f>
        <v>-1</v>
      </c>
    </row>
    <row r="1749" spans="1:8" ht="28.5">
      <c r="A1749" s="132">
        <v>180647</v>
      </c>
      <c r="B1749" s="134" t="s">
        <v>1163</v>
      </c>
      <c r="C1749" s="134">
        <v>3</v>
      </c>
      <c r="D1749" s="134">
        <v>1</v>
      </c>
      <c r="E1749" s="134">
        <v>2</v>
      </c>
      <c r="F1749" s="134">
        <v>0</v>
      </c>
      <c r="G1749" s="135">
        <v>0</v>
      </c>
      <c r="H1749" s="171">
        <f>IFERROR((Table20[[#This Row],[_202320]]-Table20[[#This Row],[_201920]])/Table20[[#This Row],[_201920]]*1,"")</f>
        <v>-1</v>
      </c>
    </row>
    <row r="1750" spans="1:8">
      <c r="A1750" s="132">
        <v>180647</v>
      </c>
      <c r="B1750" s="134" t="s">
        <v>1136</v>
      </c>
      <c r="C1750" s="134">
        <v>22</v>
      </c>
      <c r="D1750" s="134">
        <v>17</v>
      </c>
      <c r="E1750" s="134">
        <v>8</v>
      </c>
      <c r="F1750" s="134">
        <v>2</v>
      </c>
      <c r="G1750" s="135">
        <v>0</v>
      </c>
      <c r="H1750" s="171">
        <f>IFERROR((Table20[[#This Row],[_202320]]-Table20[[#This Row],[_201920]])/Table20[[#This Row],[_201920]]*1,"")</f>
        <v>-1</v>
      </c>
    </row>
    <row r="1751" spans="1:8">
      <c r="A1751" s="132">
        <v>180647</v>
      </c>
      <c r="B1751" s="134" t="s">
        <v>1137</v>
      </c>
      <c r="C1751" s="134">
        <v>42</v>
      </c>
      <c r="D1751" s="134">
        <v>33</v>
      </c>
      <c r="E1751" s="134">
        <v>30</v>
      </c>
      <c r="F1751" s="134">
        <v>29</v>
      </c>
      <c r="G1751" s="135">
        <v>0</v>
      </c>
      <c r="H1751" s="171">
        <f>IFERROR((Table20[[#This Row],[_202320]]-Table20[[#This Row],[_201920]])/Table20[[#This Row],[_201920]]*1,"")</f>
        <v>-1</v>
      </c>
    </row>
    <row r="1752" spans="1:8" ht="28.5">
      <c r="A1752" s="132">
        <v>180647</v>
      </c>
      <c r="B1752" s="134" t="s">
        <v>1138</v>
      </c>
      <c r="C1752" s="134">
        <v>4</v>
      </c>
      <c r="D1752" s="134">
        <v>3</v>
      </c>
      <c r="E1752" s="134">
        <v>0</v>
      </c>
      <c r="F1752" s="134">
        <v>0</v>
      </c>
      <c r="G1752" s="135">
        <v>0</v>
      </c>
      <c r="H1752" s="171">
        <f>IFERROR((Table20[[#This Row],[_202320]]-Table20[[#This Row],[_201920]])/Table20[[#This Row],[_201920]]*1,"")</f>
        <v>-1</v>
      </c>
    </row>
    <row r="1753" spans="1:8" ht="28.5">
      <c r="A1753" s="132">
        <v>180647</v>
      </c>
      <c r="B1753" s="134" t="s">
        <v>1164</v>
      </c>
      <c r="C1753" s="134">
        <v>19</v>
      </c>
      <c r="D1753" s="134">
        <v>7</v>
      </c>
      <c r="E1753" s="134">
        <v>6</v>
      </c>
      <c r="F1753" s="134">
        <v>3</v>
      </c>
      <c r="G1753" s="135">
        <v>0</v>
      </c>
      <c r="H1753" s="171">
        <f>IFERROR((Table20[[#This Row],[_202320]]-Table20[[#This Row],[_201920]])/Table20[[#This Row],[_201920]]*1,"")</f>
        <v>-1</v>
      </c>
    </row>
    <row r="1754" spans="1:8" ht="28.5">
      <c r="A1754" s="132">
        <v>180647</v>
      </c>
      <c r="B1754" s="134" t="s">
        <v>1165</v>
      </c>
      <c r="C1754" s="134">
        <v>4</v>
      </c>
      <c r="D1754" s="134">
        <v>13</v>
      </c>
      <c r="E1754" s="134">
        <v>3</v>
      </c>
      <c r="F1754" s="134">
        <v>0</v>
      </c>
      <c r="G1754" s="135">
        <v>0</v>
      </c>
      <c r="H1754" s="171">
        <f>IFERROR((Table20[[#This Row],[_202320]]-Table20[[#This Row],[_201920]])/Table20[[#This Row],[_201920]]*1,"")</f>
        <v>-1</v>
      </c>
    </row>
    <row r="1755" spans="1:8">
      <c r="A1755" s="132">
        <v>180647</v>
      </c>
      <c r="B1755" s="134" t="s">
        <v>1141</v>
      </c>
      <c r="C1755" s="134">
        <v>27</v>
      </c>
      <c r="D1755" s="134">
        <v>23</v>
      </c>
      <c r="E1755" s="134">
        <v>9</v>
      </c>
      <c r="F1755" s="134">
        <v>3</v>
      </c>
      <c r="G1755" s="135">
        <v>0</v>
      </c>
      <c r="H1755" s="171">
        <f>IFERROR((Table20[[#This Row],[_202320]]-Table20[[#This Row],[_201920]])/Table20[[#This Row],[_201920]]*1,"")</f>
        <v>-1</v>
      </c>
    </row>
    <row r="1756" spans="1:8">
      <c r="A1756" s="132">
        <v>180647</v>
      </c>
      <c r="B1756" s="134" t="s">
        <v>1142</v>
      </c>
      <c r="C1756" s="134">
        <v>52</v>
      </c>
      <c r="D1756" s="134">
        <v>44</v>
      </c>
      <c r="E1756" s="134">
        <v>33</v>
      </c>
      <c r="F1756" s="134">
        <v>43</v>
      </c>
      <c r="G1756" s="135">
        <v>0</v>
      </c>
      <c r="H1756" s="171">
        <f>IFERROR((Table20[[#This Row],[_202320]]-Table20[[#This Row],[_201920]])/Table20[[#This Row],[_201920]]*1,"")</f>
        <v>-1</v>
      </c>
    </row>
    <row r="1757" spans="1:8" ht="28.5">
      <c r="A1757" s="132">
        <v>180647</v>
      </c>
      <c r="B1757" s="134" t="s">
        <v>1143</v>
      </c>
      <c r="C1757" s="134">
        <v>1</v>
      </c>
      <c r="D1757" s="134">
        <v>1</v>
      </c>
      <c r="E1757" s="134">
        <v>0</v>
      </c>
      <c r="F1757" s="134">
        <v>0</v>
      </c>
      <c r="G1757" s="135">
        <v>0</v>
      </c>
      <c r="H1757" s="171">
        <f>IFERROR((Table20[[#This Row],[_202320]]-Table20[[#This Row],[_201920]])/Table20[[#This Row],[_201920]]*1,"")</f>
        <v>-1</v>
      </c>
    </row>
    <row r="1758" spans="1:8" ht="28.5">
      <c r="A1758" s="132">
        <v>180647</v>
      </c>
      <c r="B1758" s="134" t="s">
        <v>1166</v>
      </c>
      <c r="C1758" s="134">
        <v>21</v>
      </c>
      <c r="D1758" s="134">
        <v>21</v>
      </c>
      <c r="E1758" s="134">
        <v>17</v>
      </c>
      <c r="F1758" s="134">
        <v>3</v>
      </c>
      <c r="G1758" s="135">
        <v>1</v>
      </c>
      <c r="H1758" s="171">
        <f>IFERROR((Table20[[#This Row],[_202320]]-Table20[[#This Row],[_201920]])/Table20[[#This Row],[_201920]]*1,"")</f>
        <v>-0.95238095238095233</v>
      </c>
    </row>
    <row r="1759" spans="1:8" ht="28.5">
      <c r="A1759" s="132">
        <v>180647</v>
      </c>
      <c r="B1759" s="134" t="s">
        <v>1167</v>
      </c>
      <c r="C1759" s="134">
        <v>5</v>
      </c>
      <c r="D1759" s="134">
        <v>14</v>
      </c>
      <c r="E1759" s="134">
        <v>3</v>
      </c>
      <c r="F1759" s="134">
        <v>0</v>
      </c>
      <c r="G1759" s="135">
        <v>0</v>
      </c>
      <c r="H1759" s="171">
        <f>IFERROR((Table20[[#This Row],[_202320]]-Table20[[#This Row],[_201920]])/Table20[[#This Row],[_201920]]*1,"")</f>
        <v>-1</v>
      </c>
    </row>
    <row r="1760" spans="1:8">
      <c r="A1760" s="132">
        <v>180647</v>
      </c>
      <c r="B1760" s="134" t="s">
        <v>1146</v>
      </c>
      <c r="C1760" s="134">
        <v>27</v>
      </c>
      <c r="D1760" s="134">
        <v>36</v>
      </c>
      <c r="E1760" s="134">
        <v>20</v>
      </c>
      <c r="F1760" s="134">
        <v>3</v>
      </c>
      <c r="G1760" s="135">
        <v>1</v>
      </c>
      <c r="H1760" s="171">
        <f>IFERROR((Table20[[#This Row],[_202320]]-Table20[[#This Row],[_201920]])/Table20[[#This Row],[_201920]]*1,"")</f>
        <v>-0.96296296296296291</v>
      </c>
    </row>
    <row r="1761" spans="1:8" ht="28.5">
      <c r="A1761" s="132">
        <v>180647</v>
      </c>
      <c r="B1761" s="134" t="s">
        <v>1147</v>
      </c>
      <c r="C1761" s="134">
        <v>1</v>
      </c>
      <c r="D1761" s="134">
        <v>2</v>
      </c>
      <c r="E1761" s="134">
        <v>0</v>
      </c>
      <c r="F1761" s="134">
        <v>0</v>
      </c>
      <c r="G1761" s="135">
        <v>0</v>
      </c>
      <c r="H1761" s="171">
        <f>IFERROR((Table20[[#This Row],[_202320]]-Table20[[#This Row],[_201920]])/Table20[[#This Row],[_201920]]*1,"")</f>
        <v>-1</v>
      </c>
    </row>
    <row r="1762" spans="1:8" ht="28.5">
      <c r="A1762" s="132">
        <v>180647</v>
      </c>
      <c r="B1762" s="134" t="s">
        <v>1148</v>
      </c>
      <c r="C1762" s="134">
        <v>0</v>
      </c>
      <c r="D1762" s="134">
        <v>0</v>
      </c>
      <c r="E1762" s="134">
        <v>0</v>
      </c>
      <c r="F1762" s="134">
        <v>0</v>
      </c>
      <c r="G1762" s="135">
        <v>0</v>
      </c>
      <c r="H1762" s="171" t="str">
        <f>IFERROR((Table20[[#This Row],[_202320]]-Table20[[#This Row],[_201920]])/Table20[[#This Row],[_201920]]*1,"")</f>
        <v/>
      </c>
    </row>
    <row r="1763" spans="1:8" ht="28.5">
      <c r="A1763" s="132">
        <v>180647</v>
      </c>
      <c r="B1763" s="134" t="s">
        <v>1149</v>
      </c>
      <c r="C1763" s="134">
        <v>24</v>
      </c>
      <c r="D1763" s="134">
        <v>14</v>
      </c>
      <c r="E1763" s="134">
        <v>7</v>
      </c>
      <c r="F1763" s="134">
        <v>4</v>
      </c>
      <c r="G1763" s="135">
        <v>7</v>
      </c>
      <c r="H1763" s="171">
        <f>IFERROR((Table20[[#This Row],[_202320]]-Table20[[#This Row],[_201920]])/Table20[[#This Row],[_201920]]*1,"")</f>
        <v>-0.70833333333333337</v>
      </c>
    </row>
    <row r="1764" spans="1:8" ht="28.5">
      <c r="A1764" s="132">
        <v>180647</v>
      </c>
      <c r="B1764" s="134" t="s">
        <v>1150</v>
      </c>
      <c r="C1764" s="134">
        <v>25</v>
      </c>
      <c r="D1764" s="134">
        <v>16</v>
      </c>
      <c r="E1764" s="134">
        <v>7</v>
      </c>
      <c r="F1764" s="134">
        <v>4</v>
      </c>
      <c r="G1764" s="135">
        <v>7</v>
      </c>
      <c r="H1764" s="171">
        <f>IFERROR((Table20[[#This Row],[_202320]]-Table20[[#This Row],[_201920]])/Table20[[#This Row],[_201920]]*1,"")</f>
        <v>-0.72</v>
      </c>
    </row>
    <row r="1765" spans="1:8">
      <c r="A1765" s="132">
        <v>180647</v>
      </c>
      <c r="B1765" s="134" t="s">
        <v>1151</v>
      </c>
      <c r="C1765" s="134">
        <v>52</v>
      </c>
      <c r="D1765" s="134">
        <v>69</v>
      </c>
      <c r="E1765" s="134">
        <v>74</v>
      </c>
      <c r="F1765" s="134">
        <v>43</v>
      </c>
      <c r="G1765" s="135">
        <v>13</v>
      </c>
      <c r="H1765" s="171">
        <f>IFERROR((Table20[[#This Row],[_202320]]-Table20[[#This Row],[_201920]])/Table20[[#This Row],[_201920]]*1,"")</f>
        <v>-0.75</v>
      </c>
    </row>
    <row r="1766" spans="1:8" ht="28.5">
      <c r="A1766" s="132">
        <v>180647</v>
      </c>
      <c r="B1766" s="134" t="s">
        <v>1152</v>
      </c>
      <c r="C1766" s="134">
        <v>2</v>
      </c>
      <c r="D1766" s="134">
        <v>4</v>
      </c>
      <c r="E1766" s="134">
        <v>0</v>
      </c>
      <c r="F1766" s="134">
        <v>0</v>
      </c>
      <c r="G1766" s="135">
        <v>0</v>
      </c>
      <c r="H1766" s="171">
        <f>IFERROR((Table20[[#This Row],[_202320]]-Table20[[#This Row],[_201920]])/Table20[[#This Row],[_201920]]*1,"")</f>
        <v>-1</v>
      </c>
    </row>
    <row r="1767" spans="1:8" ht="28.5">
      <c r="A1767" s="132">
        <v>180647</v>
      </c>
      <c r="B1767" s="134" t="s">
        <v>1153</v>
      </c>
      <c r="C1767" s="134">
        <v>2</v>
      </c>
      <c r="D1767" s="134">
        <v>4</v>
      </c>
      <c r="E1767" s="134">
        <v>0</v>
      </c>
      <c r="F1767" s="134">
        <v>0</v>
      </c>
      <c r="G1767" s="135">
        <v>0</v>
      </c>
      <c r="H1767" s="171">
        <f>IFERROR((Table20[[#This Row],[_202320]]-Table20[[#This Row],[_201920]])/Table20[[#This Row],[_201920]]*1,"")</f>
        <v>-1</v>
      </c>
    </row>
    <row r="1768" spans="1:8" ht="28.5">
      <c r="A1768" s="132">
        <v>180647</v>
      </c>
      <c r="B1768" s="134" t="s">
        <v>1154</v>
      </c>
      <c r="C1768" s="134">
        <v>0</v>
      </c>
      <c r="D1768" s="134">
        <v>0</v>
      </c>
      <c r="E1768" s="134">
        <v>0</v>
      </c>
      <c r="F1768" s="134">
        <v>0</v>
      </c>
      <c r="G1768" s="135">
        <v>0</v>
      </c>
      <c r="H1768" s="171" t="str">
        <f>IFERROR((Table20[[#This Row],[_202320]]-Table20[[#This Row],[_201920]])/Table20[[#This Row],[_201920]]*1,"")</f>
        <v/>
      </c>
    </row>
    <row r="1769" spans="1:8" ht="28.5">
      <c r="A1769" s="132">
        <v>180647</v>
      </c>
      <c r="B1769" s="134" t="s">
        <v>1155</v>
      </c>
      <c r="C1769" s="134">
        <v>46</v>
      </c>
      <c r="D1769" s="134">
        <v>27</v>
      </c>
      <c r="E1769" s="134">
        <v>26</v>
      </c>
      <c r="F1769" s="134">
        <v>57</v>
      </c>
      <c r="G1769" s="135">
        <v>88</v>
      </c>
      <c r="H1769" s="171">
        <f>IFERROR((Table20[[#This Row],[_202320]]-Table20[[#This Row],[_201920]])/Table20[[#This Row],[_201920]]*1,"")</f>
        <v>0.91304347826086951</v>
      </c>
    </row>
    <row r="1770" spans="1:8">
      <c r="A1770" s="132">
        <v>181419</v>
      </c>
      <c r="B1770" s="134" t="s">
        <v>1161</v>
      </c>
      <c r="C1770" s="134">
        <v>30</v>
      </c>
      <c r="D1770" s="134">
        <v>22</v>
      </c>
      <c r="E1770" s="134">
        <v>24</v>
      </c>
      <c r="F1770" s="134">
        <v>24</v>
      </c>
      <c r="G1770" s="135">
        <v>28</v>
      </c>
      <c r="H1770" s="171">
        <f>IFERROR((Table20[[#This Row],[_202320]]-Table20[[#This Row],[_201920]])/Table20[[#This Row],[_201920]]*1,"")</f>
        <v>-6.6666666666666666E-2</v>
      </c>
    </row>
    <row r="1771" spans="1:8">
      <c r="A1771" s="132">
        <v>181419</v>
      </c>
      <c r="B1771" s="134" t="s">
        <v>1131</v>
      </c>
      <c r="C1771" s="134">
        <v>1</v>
      </c>
      <c r="D1771" s="134">
        <v>0</v>
      </c>
      <c r="E1771" s="134">
        <v>0</v>
      </c>
      <c r="F1771" s="134">
        <v>0</v>
      </c>
      <c r="G1771" s="135">
        <v>0</v>
      </c>
      <c r="H1771" s="171">
        <f>IFERROR((Table20[[#This Row],[_202320]]-Table20[[#This Row],[_201920]])/Table20[[#This Row],[_201920]]*1,"")</f>
        <v>-1</v>
      </c>
    </row>
    <row r="1772" spans="1:8">
      <c r="A1772" s="132">
        <v>181419</v>
      </c>
      <c r="B1772" s="134" t="s">
        <v>1132</v>
      </c>
      <c r="C1772" s="134">
        <v>29</v>
      </c>
      <c r="D1772" s="134">
        <v>22</v>
      </c>
      <c r="E1772" s="134">
        <v>24</v>
      </c>
      <c r="F1772" s="134">
        <v>24</v>
      </c>
      <c r="G1772" s="135">
        <v>28</v>
      </c>
      <c r="H1772" s="171">
        <f>IFERROR((Table20[[#This Row],[_202320]]-Table20[[#This Row],[_201920]])/Table20[[#This Row],[_201920]]*1,"")</f>
        <v>-3.4482758620689655E-2</v>
      </c>
    </row>
    <row r="1773" spans="1:8" ht="28.5">
      <c r="A1773" s="132">
        <v>181419</v>
      </c>
      <c r="B1773" s="134" t="s">
        <v>1133</v>
      </c>
      <c r="C1773" s="134">
        <v>0</v>
      </c>
      <c r="D1773" s="134">
        <v>0</v>
      </c>
      <c r="E1773" s="134">
        <v>0</v>
      </c>
      <c r="F1773" s="134">
        <v>0</v>
      </c>
      <c r="G1773" s="135">
        <v>0</v>
      </c>
      <c r="H1773" s="171" t="str">
        <f>IFERROR((Table20[[#This Row],[_202320]]-Table20[[#This Row],[_201920]])/Table20[[#This Row],[_201920]]*1,"")</f>
        <v/>
      </c>
    </row>
    <row r="1774" spans="1:8" ht="28.5">
      <c r="A1774" s="132">
        <v>181419</v>
      </c>
      <c r="B1774" s="134" t="s">
        <v>1162</v>
      </c>
      <c r="C1774" s="134">
        <v>0</v>
      </c>
      <c r="D1774" s="134">
        <v>3</v>
      </c>
      <c r="E1774" s="134">
        <v>0</v>
      </c>
      <c r="F1774" s="134">
        <v>0</v>
      </c>
      <c r="G1774" s="135">
        <v>2</v>
      </c>
      <c r="H1774" s="171" t="str">
        <f>IFERROR((Table20[[#This Row],[_202320]]-Table20[[#This Row],[_201920]])/Table20[[#This Row],[_201920]]*1,"")</f>
        <v/>
      </c>
    </row>
    <row r="1775" spans="1:8" ht="28.5">
      <c r="A1775" s="132">
        <v>181419</v>
      </c>
      <c r="B1775" s="134" t="s">
        <v>1163</v>
      </c>
      <c r="C1775" s="134" t="s">
        <v>129</v>
      </c>
      <c r="D1775" s="134" t="s">
        <v>129</v>
      </c>
      <c r="E1775" s="134" t="s">
        <v>129</v>
      </c>
      <c r="F1775" s="134" t="s">
        <v>129</v>
      </c>
      <c r="G1775" s="135">
        <v>0</v>
      </c>
      <c r="H1775" s="171" t="str">
        <f>IFERROR((Table20[[#This Row],[_202320]]-Table20[[#This Row],[_201920]])/Table20[[#This Row],[_201920]]*1,"")</f>
        <v/>
      </c>
    </row>
    <row r="1776" spans="1:8">
      <c r="A1776" s="132">
        <v>181419</v>
      </c>
      <c r="B1776" s="134" t="s">
        <v>1136</v>
      </c>
      <c r="C1776" s="134">
        <v>0</v>
      </c>
      <c r="D1776" s="134">
        <v>3</v>
      </c>
      <c r="E1776" s="134">
        <v>0</v>
      </c>
      <c r="F1776" s="134">
        <v>0</v>
      </c>
      <c r="G1776" s="135">
        <v>2</v>
      </c>
      <c r="H1776" s="171" t="str">
        <f>IFERROR((Table20[[#This Row],[_202320]]-Table20[[#This Row],[_201920]])/Table20[[#This Row],[_201920]]*1,"")</f>
        <v/>
      </c>
    </row>
    <row r="1777" spans="1:8">
      <c r="A1777" s="132">
        <v>181419</v>
      </c>
      <c r="B1777" s="134" t="s">
        <v>1137</v>
      </c>
      <c r="C1777" s="134">
        <v>0</v>
      </c>
      <c r="D1777" s="134">
        <v>14</v>
      </c>
      <c r="E1777" s="134">
        <v>0</v>
      </c>
      <c r="F1777" s="134">
        <v>0</v>
      </c>
      <c r="G1777" s="135">
        <v>7</v>
      </c>
      <c r="H1777" s="171" t="str">
        <f>IFERROR((Table20[[#This Row],[_202320]]-Table20[[#This Row],[_201920]])/Table20[[#This Row],[_201920]]*1,"")</f>
        <v/>
      </c>
    </row>
    <row r="1778" spans="1:8" ht="28.5">
      <c r="A1778" s="132">
        <v>181419</v>
      </c>
      <c r="B1778" s="134" t="s">
        <v>1138</v>
      </c>
      <c r="C1778" s="134">
        <v>0</v>
      </c>
      <c r="D1778" s="134">
        <v>0</v>
      </c>
      <c r="E1778" s="134">
        <v>0</v>
      </c>
      <c r="F1778" s="134">
        <v>0</v>
      </c>
      <c r="G1778" s="135">
        <v>0</v>
      </c>
      <c r="H1778" s="171" t="str">
        <f>IFERROR((Table20[[#This Row],[_202320]]-Table20[[#This Row],[_201920]])/Table20[[#This Row],[_201920]]*1,"")</f>
        <v/>
      </c>
    </row>
    <row r="1779" spans="1:8" ht="28.5">
      <c r="A1779" s="132">
        <v>181419</v>
      </c>
      <c r="B1779" s="134" t="s">
        <v>1164</v>
      </c>
      <c r="C1779" s="134">
        <v>2</v>
      </c>
      <c r="D1779" s="134">
        <v>3</v>
      </c>
      <c r="E1779" s="134">
        <v>1</v>
      </c>
      <c r="F1779" s="134">
        <v>0</v>
      </c>
      <c r="G1779" s="135">
        <v>2</v>
      </c>
      <c r="H1779" s="171">
        <f>IFERROR((Table20[[#This Row],[_202320]]-Table20[[#This Row],[_201920]])/Table20[[#This Row],[_201920]]*1,"")</f>
        <v>0</v>
      </c>
    </row>
    <row r="1780" spans="1:8" ht="28.5">
      <c r="A1780" s="132">
        <v>181419</v>
      </c>
      <c r="B1780" s="134" t="s">
        <v>1165</v>
      </c>
      <c r="C1780" s="134" t="s">
        <v>129</v>
      </c>
      <c r="D1780" s="134" t="s">
        <v>129</v>
      </c>
      <c r="E1780" s="134" t="s">
        <v>129</v>
      </c>
      <c r="F1780" s="134" t="s">
        <v>129</v>
      </c>
      <c r="G1780" s="135">
        <v>0</v>
      </c>
      <c r="H1780" s="171" t="str">
        <f>IFERROR((Table20[[#This Row],[_202320]]-Table20[[#This Row],[_201920]])/Table20[[#This Row],[_201920]]*1,"")</f>
        <v/>
      </c>
    </row>
    <row r="1781" spans="1:8">
      <c r="A1781" s="132">
        <v>181419</v>
      </c>
      <c r="B1781" s="134" t="s">
        <v>1141</v>
      </c>
      <c r="C1781" s="134">
        <v>2</v>
      </c>
      <c r="D1781" s="134">
        <v>3</v>
      </c>
      <c r="E1781" s="134">
        <v>1</v>
      </c>
      <c r="F1781" s="134">
        <v>0</v>
      </c>
      <c r="G1781" s="135">
        <v>2</v>
      </c>
      <c r="H1781" s="171">
        <f>IFERROR((Table20[[#This Row],[_202320]]-Table20[[#This Row],[_201920]])/Table20[[#This Row],[_201920]]*1,"")</f>
        <v>0</v>
      </c>
    </row>
    <row r="1782" spans="1:8">
      <c r="A1782" s="132">
        <v>181419</v>
      </c>
      <c r="B1782" s="134" t="s">
        <v>1142</v>
      </c>
      <c r="C1782" s="134">
        <v>7</v>
      </c>
      <c r="D1782" s="134">
        <v>14</v>
      </c>
      <c r="E1782" s="134">
        <v>4</v>
      </c>
      <c r="F1782" s="134">
        <v>0</v>
      </c>
      <c r="G1782" s="135">
        <v>7</v>
      </c>
      <c r="H1782" s="171">
        <f>IFERROR((Table20[[#This Row],[_202320]]-Table20[[#This Row],[_201920]])/Table20[[#This Row],[_201920]]*1,"")</f>
        <v>0</v>
      </c>
    </row>
    <row r="1783" spans="1:8" ht="28.5">
      <c r="A1783" s="132">
        <v>181419</v>
      </c>
      <c r="B1783" s="134" t="s">
        <v>1143</v>
      </c>
      <c r="C1783" s="134">
        <v>0</v>
      </c>
      <c r="D1783" s="134">
        <v>0</v>
      </c>
      <c r="E1783" s="134">
        <v>0</v>
      </c>
      <c r="F1783" s="134">
        <v>0</v>
      </c>
      <c r="G1783" s="135">
        <v>0</v>
      </c>
      <c r="H1783" s="171" t="str">
        <f>IFERROR((Table20[[#This Row],[_202320]]-Table20[[#This Row],[_201920]])/Table20[[#This Row],[_201920]]*1,"")</f>
        <v/>
      </c>
    </row>
    <row r="1784" spans="1:8" ht="28.5">
      <c r="A1784" s="132">
        <v>181419</v>
      </c>
      <c r="B1784" s="134" t="s">
        <v>1166</v>
      </c>
      <c r="C1784" s="134">
        <v>2</v>
      </c>
      <c r="D1784" s="134">
        <v>4</v>
      </c>
      <c r="E1784" s="134">
        <v>1</v>
      </c>
      <c r="F1784" s="134">
        <v>1</v>
      </c>
      <c r="G1784" s="135">
        <v>2</v>
      </c>
      <c r="H1784" s="171">
        <f>IFERROR((Table20[[#This Row],[_202320]]-Table20[[#This Row],[_201920]])/Table20[[#This Row],[_201920]]*1,"")</f>
        <v>0</v>
      </c>
    </row>
    <row r="1785" spans="1:8" ht="28.5">
      <c r="A1785" s="132">
        <v>181419</v>
      </c>
      <c r="B1785" s="134" t="s">
        <v>1167</v>
      </c>
      <c r="C1785" s="134" t="s">
        <v>129</v>
      </c>
      <c r="D1785" s="134" t="s">
        <v>129</v>
      </c>
      <c r="E1785" s="134" t="s">
        <v>129</v>
      </c>
      <c r="F1785" s="134" t="s">
        <v>129</v>
      </c>
      <c r="G1785" s="135">
        <v>0</v>
      </c>
      <c r="H1785" s="171" t="str">
        <f>IFERROR((Table20[[#This Row],[_202320]]-Table20[[#This Row],[_201920]])/Table20[[#This Row],[_201920]]*1,"")</f>
        <v/>
      </c>
    </row>
    <row r="1786" spans="1:8">
      <c r="A1786" s="132">
        <v>181419</v>
      </c>
      <c r="B1786" s="134" t="s">
        <v>1146</v>
      </c>
      <c r="C1786" s="134">
        <v>2</v>
      </c>
      <c r="D1786" s="134">
        <v>4</v>
      </c>
      <c r="E1786" s="134">
        <v>1</v>
      </c>
      <c r="F1786" s="134">
        <v>1</v>
      </c>
      <c r="G1786" s="135">
        <v>2</v>
      </c>
      <c r="H1786" s="171">
        <f>IFERROR((Table20[[#This Row],[_202320]]-Table20[[#This Row],[_201920]])/Table20[[#This Row],[_201920]]*1,"")</f>
        <v>0</v>
      </c>
    </row>
    <row r="1787" spans="1:8" ht="28.5">
      <c r="A1787" s="132">
        <v>181419</v>
      </c>
      <c r="B1787" s="134" t="s">
        <v>1147</v>
      </c>
      <c r="C1787" s="134">
        <v>0</v>
      </c>
      <c r="D1787" s="134">
        <v>4</v>
      </c>
      <c r="E1787" s="134">
        <v>5</v>
      </c>
      <c r="F1787" s="134">
        <v>2</v>
      </c>
      <c r="G1787" s="135">
        <v>2</v>
      </c>
      <c r="H1787" s="171" t="str">
        <f>IFERROR((Table20[[#This Row],[_202320]]-Table20[[#This Row],[_201920]])/Table20[[#This Row],[_201920]]*1,"")</f>
        <v/>
      </c>
    </row>
    <row r="1788" spans="1:8" ht="28.5">
      <c r="A1788" s="132">
        <v>181419</v>
      </c>
      <c r="B1788" s="134" t="s">
        <v>1148</v>
      </c>
      <c r="C1788" s="134">
        <v>4</v>
      </c>
      <c r="D1788" s="134">
        <v>0</v>
      </c>
      <c r="E1788" s="134">
        <v>0</v>
      </c>
      <c r="F1788" s="134">
        <v>1</v>
      </c>
      <c r="G1788" s="135">
        <v>0</v>
      </c>
      <c r="H1788" s="171">
        <f>IFERROR((Table20[[#This Row],[_202320]]-Table20[[#This Row],[_201920]])/Table20[[#This Row],[_201920]]*1,"")</f>
        <v>-1</v>
      </c>
    </row>
    <row r="1789" spans="1:8" ht="28.5">
      <c r="A1789" s="132">
        <v>181419</v>
      </c>
      <c r="B1789" s="134" t="s">
        <v>1149</v>
      </c>
      <c r="C1789" s="134">
        <v>23</v>
      </c>
      <c r="D1789" s="134">
        <v>14</v>
      </c>
      <c r="E1789" s="134">
        <v>18</v>
      </c>
      <c r="F1789" s="134">
        <v>20</v>
      </c>
      <c r="G1789" s="135">
        <v>24</v>
      </c>
      <c r="H1789" s="171">
        <f>IFERROR((Table20[[#This Row],[_202320]]-Table20[[#This Row],[_201920]])/Table20[[#This Row],[_201920]]*1,"")</f>
        <v>4.3478260869565216E-2</v>
      </c>
    </row>
    <row r="1790" spans="1:8" ht="28.5">
      <c r="A1790" s="132">
        <v>181419</v>
      </c>
      <c r="B1790" s="134" t="s">
        <v>1150</v>
      </c>
      <c r="C1790" s="134">
        <v>27</v>
      </c>
      <c r="D1790" s="134">
        <v>18</v>
      </c>
      <c r="E1790" s="134">
        <v>23</v>
      </c>
      <c r="F1790" s="134">
        <v>23</v>
      </c>
      <c r="G1790" s="135">
        <v>26</v>
      </c>
      <c r="H1790" s="171">
        <f>IFERROR((Table20[[#This Row],[_202320]]-Table20[[#This Row],[_201920]])/Table20[[#This Row],[_201920]]*1,"")</f>
        <v>-3.7037037037037035E-2</v>
      </c>
    </row>
    <row r="1791" spans="1:8">
      <c r="A1791" s="132">
        <v>181419</v>
      </c>
      <c r="B1791" s="134" t="s">
        <v>1151</v>
      </c>
      <c r="C1791" s="134">
        <v>7</v>
      </c>
      <c r="D1791" s="134">
        <v>18</v>
      </c>
      <c r="E1791" s="134">
        <v>4</v>
      </c>
      <c r="F1791" s="134">
        <v>4</v>
      </c>
      <c r="G1791" s="135">
        <v>7</v>
      </c>
      <c r="H1791" s="171">
        <f>IFERROR((Table20[[#This Row],[_202320]]-Table20[[#This Row],[_201920]])/Table20[[#This Row],[_201920]]*1,"")</f>
        <v>0</v>
      </c>
    </row>
    <row r="1792" spans="1:8" ht="28.5">
      <c r="A1792" s="132">
        <v>181419</v>
      </c>
      <c r="B1792" s="134" t="s">
        <v>1152</v>
      </c>
      <c r="C1792" s="134">
        <v>14</v>
      </c>
      <c r="D1792" s="134">
        <v>18</v>
      </c>
      <c r="E1792" s="134">
        <v>21</v>
      </c>
      <c r="F1792" s="134">
        <v>13</v>
      </c>
      <c r="G1792" s="135">
        <v>7</v>
      </c>
      <c r="H1792" s="171">
        <f>IFERROR((Table20[[#This Row],[_202320]]-Table20[[#This Row],[_201920]])/Table20[[#This Row],[_201920]]*1,"")</f>
        <v>-0.5</v>
      </c>
    </row>
    <row r="1793" spans="1:8" ht="28.5">
      <c r="A1793" s="132">
        <v>181419</v>
      </c>
      <c r="B1793" s="134" t="s">
        <v>1153</v>
      </c>
      <c r="C1793" s="134">
        <v>0</v>
      </c>
      <c r="D1793" s="134">
        <v>18</v>
      </c>
      <c r="E1793" s="134">
        <v>21</v>
      </c>
      <c r="F1793" s="134">
        <v>8</v>
      </c>
      <c r="G1793" s="135">
        <v>7</v>
      </c>
      <c r="H1793" s="171" t="str">
        <f>IFERROR((Table20[[#This Row],[_202320]]-Table20[[#This Row],[_201920]])/Table20[[#This Row],[_201920]]*1,"")</f>
        <v/>
      </c>
    </row>
    <row r="1794" spans="1:8" ht="28.5">
      <c r="A1794" s="132">
        <v>181419</v>
      </c>
      <c r="B1794" s="134" t="s">
        <v>1154</v>
      </c>
      <c r="C1794" s="134">
        <v>14</v>
      </c>
      <c r="D1794" s="134">
        <v>0</v>
      </c>
      <c r="E1794" s="134">
        <v>0</v>
      </c>
      <c r="F1794" s="134">
        <v>4</v>
      </c>
      <c r="G1794" s="135">
        <v>0</v>
      </c>
      <c r="H1794" s="171">
        <f>IFERROR((Table20[[#This Row],[_202320]]-Table20[[#This Row],[_201920]])/Table20[[#This Row],[_201920]]*1,"")</f>
        <v>-1</v>
      </c>
    </row>
    <row r="1795" spans="1:8" ht="28.5">
      <c r="A1795" s="132">
        <v>181419</v>
      </c>
      <c r="B1795" s="134" t="s">
        <v>1155</v>
      </c>
      <c r="C1795" s="134">
        <v>79</v>
      </c>
      <c r="D1795" s="134">
        <v>64</v>
      </c>
      <c r="E1795" s="134">
        <v>75</v>
      </c>
      <c r="F1795" s="134">
        <v>83</v>
      </c>
      <c r="G1795" s="135">
        <v>86</v>
      </c>
      <c r="H1795" s="171">
        <f>IFERROR((Table20[[#This Row],[_202320]]-Table20[[#This Row],[_201920]])/Table20[[#This Row],[_201920]]*1,"")</f>
        <v>8.8607594936708861E-2</v>
      </c>
    </row>
    <row r="1796" spans="1:8">
      <c r="A1796" s="132">
        <v>182005</v>
      </c>
      <c r="B1796" s="134" t="s">
        <v>1161</v>
      </c>
      <c r="C1796" s="134">
        <v>4173</v>
      </c>
      <c r="D1796" s="134">
        <v>4059</v>
      </c>
      <c r="E1796" s="134">
        <v>4714</v>
      </c>
      <c r="F1796" s="134">
        <v>4445</v>
      </c>
      <c r="G1796" s="135">
        <v>3754</v>
      </c>
      <c r="H1796" s="171">
        <f>IFERROR((Table20[[#This Row],[_202320]]-Table20[[#This Row],[_201920]])/Table20[[#This Row],[_201920]]*1,"")</f>
        <v>-0.10040738078121256</v>
      </c>
    </row>
    <row r="1797" spans="1:8">
      <c r="A1797" s="132">
        <v>182005</v>
      </c>
      <c r="B1797" s="134" t="s">
        <v>1131</v>
      </c>
      <c r="C1797" s="134">
        <v>0</v>
      </c>
      <c r="D1797" s="134">
        <v>0</v>
      </c>
      <c r="E1797" s="134">
        <v>0</v>
      </c>
      <c r="F1797" s="134">
        <v>0</v>
      </c>
      <c r="G1797" s="135">
        <v>0</v>
      </c>
      <c r="H1797" s="171" t="str">
        <f>IFERROR((Table20[[#This Row],[_202320]]-Table20[[#This Row],[_201920]])/Table20[[#This Row],[_201920]]*1,"")</f>
        <v/>
      </c>
    </row>
    <row r="1798" spans="1:8">
      <c r="A1798" s="132">
        <v>182005</v>
      </c>
      <c r="B1798" s="134" t="s">
        <v>1132</v>
      </c>
      <c r="C1798" s="134">
        <v>4173</v>
      </c>
      <c r="D1798" s="134">
        <v>4059</v>
      </c>
      <c r="E1798" s="134">
        <v>4714</v>
      </c>
      <c r="F1798" s="134">
        <v>4445</v>
      </c>
      <c r="G1798" s="135">
        <v>3754</v>
      </c>
      <c r="H1798" s="171">
        <f>IFERROR((Table20[[#This Row],[_202320]]-Table20[[#This Row],[_201920]])/Table20[[#This Row],[_201920]]*1,"")</f>
        <v>-0.10040738078121256</v>
      </c>
    </row>
    <row r="1799" spans="1:8" ht="28.5">
      <c r="A1799" s="132">
        <v>182005</v>
      </c>
      <c r="B1799" s="134" t="s">
        <v>1133</v>
      </c>
      <c r="C1799" s="134">
        <v>71</v>
      </c>
      <c r="D1799" s="134">
        <v>127</v>
      </c>
      <c r="E1799" s="134">
        <v>263</v>
      </c>
      <c r="F1799" s="134">
        <v>226</v>
      </c>
      <c r="G1799" s="135">
        <v>223</v>
      </c>
      <c r="H1799" s="171">
        <f>IFERROR((Table20[[#This Row],[_202320]]-Table20[[#This Row],[_201920]])/Table20[[#This Row],[_201920]]*1,"")</f>
        <v>2.140845070422535</v>
      </c>
    </row>
    <row r="1800" spans="1:8" ht="28.5">
      <c r="A1800" s="132">
        <v>182005</v>
      </c>
      <c r="B1800" s="134" t="s">
        <v>1162</v>
      </c>
      <c r="C1800" s="134">
        <v>148</v>
      </c>
      <c r="D1800" s="134">
        <v>175</v>
      </c>
      <c r="E1800" s="134">
        <v>233</v>
      </c>
      <c r="F1800" s="134">
        <v>234</v>
      </c>
      <c r="G1800" s="135">
        <v>242</v>
      </c>
      <c r="H1800" s="171">
        <f>IFERROR((Table20[[#This Row],[_202320]]-Table20[[#This Row],[_201920]])/Table20[[#This Row],[_201920]]*1,"")</f>
        <v>0.63513513513513509</v>
      </c>
    </row>
    <row r="1801" spans="1:8" ht="28.5">
      <c r="A1801" s="132">
        <v>182005</v>
      </c>
      <c r="B1801" s="134" t="s">
        <v>1163</v>
      </c>
      <c r="C1801" s="134">
        <v>0</v>
      </c>
      <c r="D1801" s="134">
        <v>0</v>
      </c>
      <c r="E1801" s="134">
        <v>1</v>
      </c>
      <c r="F1801" s="134">
        <v>0</v>
      </c>
      <c r="G1801" s="135">
        <v>0</v>
      </c>
      <c r="H1801" s="171" t="str">
        <f>IFERROR((Table20[[#This Row],[_202320]]-Table20[[#This Row],[_201920]])/Table20[[#This Row],[_201920]]*1,"")</f>
        <v/>
      </c>
    </row>
    <row r="1802" spans="1:8">
      <c r="A1802" s="132">
        <v>182005</v>
      </c>
      <c r="B1802" s="134" t="s">
        <v>1136</v>
      </c>
      <c r="C1802" s="134">
        <v>219</v>
      </c>
      <c r="D1802" s="134">
        <v>302</v>
      </c>
      <c r="E1802" s="134">
        <v>497</v>
      </c>
      <c r="F1802" s="134">
        <v>460</v>
      </c>
      <c r="G1802" s="135">
        <v>465</v>
      </c>
      <c r="H1802" s="171">
        <f>IFERROR((Table20[[#This Row],[_202320]]-Table20[[#This Row],[_201920]])/Table20[[#This Row],[_201920]]*1,"")</f>
        <v>1.1232876712328768</v>
      </c>
    </row>
    <row r="1803" spans="1:8">
      <c r="A1803" s="132">
        <v>182005</v>
      </c>
      <c r="B1803" s="134" t="s">
        <v>1137</v>
      </c>
      <c r="C1803" s="134">
        <v>5</v>
      </c>
      <c r="D1803" s="134">
        <v>7</v>
      </c>
      <c r="E1803" s="134">
        <v>11</v>
      </c>
      <c r="F1803" s="134">
        <v>10</v>
      </c>
      <c r="G1803" s="135">
        <v>12</v>
      </c>
      <c r="H1803" s="171">
        <f>IFERROR((Table20[[#This Row],[_202320]]-Table20[[#This Row],[_201920]])/Table20[[#This Row],[_201920]]*1,"")</f>
        <v>1.4</v>
      </c>
    </row>
    <row r="1804" spans="1:8" ht="28.5">
      <c r="A1804" s="132">
        <v>182005</v>
      </c>
      <c r="B1804" s="134" t="s">
        <v>1138</v>
      </c>
      <c r="C1804" s="134">
        <v>91</v>
      </c>
      <c r="D1804" s="134">
        <v>141</v>
      </c>
      <c r="E1804" s="134">
        <v>276</v>
      </c>
      <c r="F1804" s="134">
        <v>231</v>
      </c>
      <c r="G1804" s="135">
        <v>234</v>
      </c>
      <c r="H1804" s="171">
        <f>IFERROR((Table20[[#This Row],[_202320]]-Table20[[#This Row],[_201920]])/Table20[[#This Row],[_201920]]*1,"")</f>
        <v>1.5714285714285714</v>
      </c>
    </row>
    <row r="1805" spans="1:8" ht="28.5">
      <c r="A1805" s="132">
        <v>182005</v>
      </c>
      <c r="B1805" s="134" t="s">
        <v>1164</v>
      </c>
      <c r="C1805" s="134">
        <v>306</v>
      </c>
      <c r="D1805" s="134">
        <v>359</v>
      </c>
      <c r="E1805" s="134">
        <v>432</v>
      </c>
      <c r="F1805" s="134">
        <v>417</v>
      </c>
      <c r="G1805" s="135">
        <v>405</v>
      </c>
      <c r="H1805" s="171">
        <f>IFERROR((Table20[[#This Row],[_202320]]-Table20[[#This Row],[_201920]])/Table20[[#This Row],[_201920]]*1,"")</f>
        <v>0.3235294117647059</v>
      </c>
    </row>
    <row r="1806" spans="1:8" ht="28.5">
      <c r="A1806" s="132">
        <v>182005</v>
      </c>
      <c r="B1806" s="134" t="s">
        <v>1165</v>
      </c>
      <c r="C1806" s="134">
        <v>0</v>
      </c>
      <c r="D1806" s="134">
        <v>0</v>
      </c>
      <c r="E1806" s="134">
        <v>1</v>
      </c>
      <c r="F1806" s="134">
        <v>2</v>
      </c>
      <c r="G1806" s="135">
        <v>3</v>
      </c>
      <c r="H1806" s="171" t="str">
        <f>IFERROR((Table20[[#This Row],[_202320]]-Table20[[#This Row],[_201920]])/Table20[[#This Row],[_201920]]*1,"")</f>
        <v/>
      </c>
    </row>
    <row r="1807" spans="1:8">
      <c r="A1807" s="132">
        <v>182005</v>
      </c>
      <c r="B1807" s="134" t="s">
        <v>1141</v>
      </c>
      <c r="C1807" s="134">
        <v>397</v>
      </c>
      <c r="D1807" s="134">
        <v>500</v>
      </c>
      <c r="E1807" s="134">
        <v>709</v>
      </c>
      <c r="F1807" s="134">
        <v>650</v>
      </c>
      <c r="G1807" s="135">
        <v>642</v>
      </c>
      <c r="H1807" s="171">
        <f>IFERROR((Table20[[#This Row],[_202320]]-Table20[[#This Row],[_201920]])/Table20[[#This Row],[_201920]]*1,"")</f>
        <v>0.61712846347607053</v>
      </c>
    </row>
    <row r="1808" spans="1:8">
      <c r="A1808" s="132">
        <v>182005</v>
      </c>
      <c r="B1808" s="134" t="s">
        <v>1142</v>
      </c>
      <c r="C1808" s="134">
        <v>10</v>
      </c>
      <c r="D1808" s="134">
        <v>12</v>
      </c>
      <c r="E1808" s="134">
        <v>15</v>
      </c>
      <c r="F1808" s="134">
        <v>15</v>
      </c>
      <c r="G1808" s="135">
        <v>17</v>
      </c>
      <c r="H1808" s="171">
        <f>IFERROR((Table20[[#This Row],[_202320]]-Table20[[#This Row],[_201920]])/Table20[[#This Row],[_201920]]*1,"")</f>
        <v>0.7</v>
      </c>
    </row>
    <row r="1809" spans="1:8" ht="28.5">
      <c r="A1809" s="132">
        <v>182005</v>
      </c>
      <c r="B1809" s="134" t="s">
        <v>1143</v>
      </c>
      <c r="C1809" s="134">
        <v>99</v>
      </c>
      <c r="D1809" s="134">
        <v>139</v>
      </c>
      <c r="E1809" s="134">
        <v>275</v>
      </c>
      <c r="F1809" s="134">
        <v>221</v>
      </c>
      <c r="G1809" s="135">
        <v>225</v>
      </c>
      <c r="H1809" s="171">
        <f>IFERROR((Table20[[#This Row],[_202320]]-Table20[[#This Row],[_201920]])/Table20[[#This Row],[_201920]]*1,"")</f>
        <v>1.2727272727272727</v>
      </c>
    </row>
    <row r="1810" spans="1:8" ht="28.5">
      <c r="A1810" s="132">
        <v>182005</v>
      </c>
      <c r="B1810" s="134" t="s">
        <v>1166</v>
      </c>
      <c r="C1810" s="134">
        <v>411</v>
      </c>
      <c r="D1810" s="134">
        <v>447</v>
      </c>
      <c r="E1810" s="134">
        <v>540</v>
      </c>
      <c r="F1810" s="134">
        <v>518</v>
      </c>
      <c r="G1810" s="135">
        <v>499</v>
      </c>
      <c r="H1810" s="171">
        <f>IFERROR((Table20[[#This Row],[_202320]]-Table20[[#This Row],[_201920]])/Table20[[#This Row],[_201920]]*1,"")</f>
        <v>0.21411192214111921</v>
      </c>
    </row>
    <row r="1811" spans="1:8" ht="28.5">
      <c r="A1811" s="132">
        <v>182005</v>
      </c>
      <c r="B1811" s="134" t="s">
        <v>1167</v>
      </c>
      <c r="C1811" s="134">
        <v>2</v>
      </c>
      <c r="D1811" s="134">
        <v>3</v>
      </c>
      <c r="E1811" s="134">
        <v>2</v>
      </c>
      <c r="F1811" s="134">
        <v>9</v>
      </c>
      <c r="G1811" s="135">
        <v>8</v>
      </c>
      <c r="H1811" s="171">
        <f>IFERROR((Table20[[#This Row],[_202320]]-Table20[[#This Row],[_201920]])/Table20[[#This Row],[_201920]]*1,"")</f>
        <v>3</v>
      </c>
    </row>
    <row r="1812" spans="1:8">
      <c r="A1812" s="132">
        <v>182005</v>
      </c>
      <c r="B1812" s="134" t="s">
        <v>1146</v>
      </c>
      <c r="C1812" s="134">
        <v>512</v>
      </c>
      <c r="D1812" s="134">
        <v>589</v>
      </c>
      <c r="E1812" s="134">
        <v>817</v>
      </c>
      <c r="F1812" s="134">
        <v>748</v>
      </c>
      <c r="G1812" s="135">
        <v>732</v>
      </c>
      <c r="H1812" s="171">
        <f>IFERROR((Table20[[#This Row],[_202320]]-Table20[[#This Row],[_201920]])/Table20[[#This Row],[_201920]]*1,"")</f>
        <v>0.4296875</v>
      </c>
    </row>
    <row r="1813" spans="1:8" ht="28.5">
      <c r="A1813" s="132">
        <v>182005</v>
      </c>
      <c r="B1813" s="134" t="s">
        <v>1147</v>
      </c>
      <c r="C1813" s="134">
        <v>245</v>
      </c>
      <c r="D1813" s="134">
        <v>208</v>
      </c>
      <c r="E1813" s="134">
        <v>201</v>
      </c>
      <c r="F1813" s="134">
        <v>181</v>
      </c>
      <c r="G1813" s="135">
        <v>137</v>
      </c>
      <c r="H1813" s="171">
        <f>IFERROR((Table20[[#This Row],[_202320]]-Table20[[#This Row],[_201920]])/Table20[[#This Row],[_201920]]*1,"")</f>
        <v>-0.44081632653061226</v>
      </c>
    </row>
    <row r="1814" spans="1:8" ht="28.5">
      <c r="A1814" s="132">
        <v>182005</v>
      </c>
      <c r="B1814" s="134" t="s">
        <v>1148</v>
      </c>
      <c r="C1814" s="134">
        <v>638</v>
      </c>
      <c r="D1814" s="134">
        <v>604</v>
      </c>
      <c r="E1814" s="134">
        <v>640</v>
      </c>
      <c r="F1814" s="134">
        <v>565</v>
      </c>
      <c r="G1814" s="135">
        <v>504</v>
      </c>
      <c r="H1814" s="171">
        <f>IFERROR((Table20[[#This Row],[_202320]]-Table20[[#This Row],[_201920]])/Table20[[#This Row],[_201920]]*1,"")</f>
        <v>-0.21003134796238246</v>
      </c>
    </row>
    <row r="1815" spans="1:8" ht="28.5">
      <c r="A1815" s="132">
        <v>182005</v>
      </c>
      <c r="B1815" s="134" t="s">
        <v>1149</v>
      </c>
      <c r="C1815" s="134">
        <v>2778</v>
      </c>
      <c r="D1815" s="134">
        <v>2658</v>
      </c>
      <c r="E1815" s="134">
        <v>3056</v>
      </c>
      <c r="F1815" s="134">
        <v>2951</v>
      </c>
      <c r="G1815" s="135">
        <v>2381</v>
      </c>
      <c r="H1815" s="171">
        <f>IFERROR((Table20[[#This Row],[_202320]]-Table20[[#This Row],[_201920]])/Table20[[#This Row],[_201920]]*1,"")</f>
        <v>-0.14290856731461482</v>
      </c>
    </row>
    <row r="1816" spans="1:8" ht="28.5">
      <c r="A1816" s="132">
        <v>182005</v>
      </c>
      <c r="B1816" s="134" t="s">
        <v>1150</v>
      </c>
      <c r="C1816" s="134">
        <v>3661</v>
      </c>
      <c r="D1816" s="134">
        <v>3470</v>
      </c>
      <c r="E1816" s="134">
        <v>3897</v>
      </c>
      <c r="F1816" s="134">
        <v>3697</v>
      </c>
      <c r="G1816" s="135">
        <v>3022</v>
      </c>
      <c r="H1816" s="171">
        <f>IFERROR((Table20[[#This Row],[_202320]]-Table20[[#This Row],[_201920]])/Table20[[#This Row],[_201920]]*1,"")</f>
        <v>-0.17454247473367931</v>
      </c>
    </row>
    <row r="1817" spans="1:8">
      <c r="A1817" s="132">
        <v>182005</v>
      </c>
      <c r="B1817" s="134" t="s">
        <v>1151</v>
      </c>
      <c r="C1817" s="134">
        <v>12</v>
      </c>
      <c r="D1817" s="134">
        <v>15</v>
      </c>
      <c r="E1817" s="134">
        <v>17</v>
      </c>
      <c r="F1817" s="134">
        <v>17</v>
      </c>
      <c r="G1817" s="135">
        <v>19</v>
      </c>
      <c r="H1817" s="171">
        <f>IFERROR((Table20[[#This Row],[_202320]]-Table20[[#This Row],[_201920]])/Table20[[#This Row],[_201920]]*1,"")</f>
        <v>0.58333333333333337</v>
      </c>
    </row>
    <row r="1818" spans="1:8" ht="28.5">
      <c r="A1818" s="132">
        <v>182005</v>
      </c>
      <c r="B1818" s="134" t="s">
        <v>1152</v>
      </c>
      <c r="C1818" s="134">
        <v>21</v>
      </c>
      <c r="D1818" s="134">
        <v>20</v>
      </c>
      <c r="E1818" s="134">
        <v>18</v>
      </c>
      <c r="F1818" s="134">
        <v>17</v>
      </c>
      <c r="G1818" s="135">
        <v>17</v>
      </c>
      <c r="H1818" s="171">
        <f>IFERROR((Table20[[#This Row],[_202320]]-Table20[[#This Row],[_201920]])/Table20[[#This Row],[_201920]]*1,"")</f>
        <v>-0.19047619047619047</v>
      </c>
    </row>
    <row r="1819" spans="1:8" ht="28.5">
      <c r="A1819" s="132">
        <v>182005</v>
      </c>
      <c r="B1819" s="134" t="s">
        <v>1153</v>
      </c>
      <c r="C1819" s="134">
        <v>6</v>
      </c>
      <c r="D1819" s="134">
        <v>5</v>
      </c>
      <c r="E1819" s="134">
        <v>4</v>
      </c>
      <c r="F1819" s="134">
        <v>4</v>
      </c>
      <c r="G1819" s="135">
        <v>4</v>
      </c>
      <c r="H1819" s="171">
        <f>IFERROR((Table20[[#This Row],[_202320]]-Table20[[#This Row],[_201920]])/Table20[[#This Row],[_201920]]*1,"")</f>
        <v>-0.33333333333333331</v>
      </c>
    </row>
    <row r="1820" spans="1:8" ht="28.5">
      <c r="A1820" s="132">
        <v>182005</v>
      </c>
      <c r="B1820" s="134" t="s">
        <v>1154</v>
      </c>
      <c r="C1820" s="134">
        <v>15</v>
      </c>
      <c r="D1820" s="134">
        <v>15</v>
      </c>
      <c r="E1820" s="134">
        <v>14</v>
      </c>
      <c r="F1820" s="134">
        <v>13</v>
      </c>
      <c r="G1820" s="135">
        <v>13</v>
      </c>
      <c r="H1820" s="171">
        <f>IFERROR((Table20[[#This Row],[_202320]]-Table20[[#This Row],[_201920]])/Table20[[#This Row],[_201920]]*1,"")</f>
        <v>-0.13333333333333333</v>
      </c>
    </row>
    <row r="1821" spans="1:8" ht="28.5">
      <c r="A1821" s="132">
        <v>182005</v>
      </c>
      <c r="B1821" s="134" t="s">
        <v>1155</v>
      </c>
      <c r="C1821" s="134">
        <v>67</v>
      </c>
      <c r="D1821" s="134">
        <v>65</v>
      </c>
      <c r="E1821" s="134">
        <v>65</v>
      </c>
      <c r="F1821" s="134">
        <v>66</v>
      </c>
      <c r="G1821" s="135">
        <v>63</v>
      </c>
      <c r="H1821" s="171">
        <f>IFERROR((Table20[[#This Row],[_202320]]-Table20[[#This Row],[_201920]])/Table20[[#This Row],[_201920]]*1,"")</f>
        <v>-5.9701492537313432E-2</v>
      </c>
    </row>
    <row r="1822" spans="1:8">
      <c r="A1822" s="132">
        <v>183655</v>
      </c>
      <c r="B1822" s="134" t="s">
        <v>1161</v>
      </c>
      <c r="C1822" s="134">
        <v>1079</v>
      </c>
      <c r="D1822" s="134">
        <v>739</v>
      </c>
      <c r="E1822" s="134">
        <v>852</v>
      </c>
      <c r="F1822" s="134">
        <v>827</v>
      </c>
      <c r="G1822" s="135">
        <v>539</v>
      </c>
      <c r="H1822" s="171">
        <f>IFERROR((Table20[[#This Row],[_202320]]-Table20[[#This Row],[_201920]])/Table20[[#This Row],[_201920]]*1,"")</f>
        <v>-0.50046339202965706</v>
      </c>
    </row>
    <row r="1823" spans="1:8">
      <c r="A1823" s="132">
        <v>183655</v>
      </c>
      <c r="B1823" s="134" t="s">
        <v>1131</v>
      </c>
      <c r="C1823" s="134">
        <v>0</v>
      </c>
      <c r="D1823" s="134">
        <v>0</v>
      </c>
      <c r="E1823" s="134">
        <v>2</v>
      </c>
      <c r="F1823" s="134">
        <v>2</v>
      </c>
      <c r="G1823" s="135">
        <v>1</v>
      </c>
      <c r="H1823" s="171" t="str">
        <f>IFERROR((Table20[[#This Row],[_202320]]-Table20[[#This Row],[_201920]])/Table20[[#This Row],[_201920]]*1,"")</f>
        <v/>
      </c>
    </row>
    <row r="1824" spans="1:8">
      <c r="A1824" s="132">
        <v>183655</v>
      </c>
      <c r="B1824" s="134" t="s">
        <v>1132</v>
      </c>
      <c r="C1824" s="134">
        <v>1079</v>
      </c>
      <c r="D1824" s="134">
        <v>739</v>
      </c>
      <c r="E1824" s="134">
        <v>850</v>
      </c>
      <c r="F1824" s="134">
        <v>825</v>
      </c>
      <c r="G1824" s="135">
        <v>538</v>
      </c>
      <c r="H1824" s="171">
        <f>IFERROR((Table20[[#This Row],[_202320]]-Table20[[#This Row],[_201920]])/Table20[[#This Row],[_201920]]*1,"")</f>
        <v>-0.5013901760889713</v>
      </c>
    </row>
    <row r="1825" spans="1:8" ht="28.5">
      <c r="A1825" s="132">
        <v>183655</v>
      </c>
      <c r="B1825" s="134" t="s">
        <v>1133</v>
      </c>
      <c r="C1825" s="134">
        <v>8</v>
      </c>
      <c r="D1825" s="134">
        <v>5</v>
      </c>
      <c r="E1825" s="134">
        <v>5</v>
      </c>
      <c r="F1825" s="134">
        <v>4</v>
      </c>
      <c r="G1825" s="135">
        <v>3</v>
      </c>
      <c r="H1825" s="171">
        <f>IFERROR((Table20[[#This Row],[_202320]]-Table20[[#This Row],[_201920]])/Table20[[#This Row],[_201920]]*1,"")</f>
        <v>-0.625</v>
      </c>
    </row>
    <row r="1826" spans="1:8" ht="28.5">
      <c r="A1826" s="132">
        <v>183655</v>
      </c>
      <c r="B1826" s="134" t="s">
        <v>1162</v>
      </c>
      <c r="C1826" s="134">
        <v>55</v>
      </c>
      <c r="D1826" s="134">
        <v>56</v>
      </c>
      <c r="E1826" s="134">
        <v>59</v>
      </c>
      <c r="F1826" s="134">
        <v>68</v>
      </c>
      <c r="G1826" s="135">
        <v>45</v>
      </c>
      <c r="H1826" s="171">
        <f>IFERROR((Table20[[#This Row],[_202320]]-Table20[[#This Row],[_201920]])/Table20[[#This Row],[_201920]]*1,"")</f>
        <v>-0.18181818181818182</v>
      </c>
    </row>
    <row r="1827" spans="1:8" ht="28.5">
      <c r="A1827" s="132">
        <v>183655</v>
      </c>
      <c r="B1827" s="134" t="s">
        <v>1163</v>
      </c>
      <c r="C1827" s="134" t="s">
        <v>129</v>
      </c>
      <c r="D1827" s="134" t="s">
        <v>129</v>
      </c>
      <c r="E1827" s="134" t="s">
        <v>129</v>
      </c>
      <c r="F1827" s="134" t="s">
        <v>129</v>
      </c>
      <c r="G1827" s="135" t="s">
        <v>129</v>
      </c>
      <c r="H1827" s="171" t="str">
        <f>IFERROR((Table20[[#This Row],[_202320]]-Table20[[#This Row],[_201920]])/Table20[[#This Row],[_201920]]*1,"")</f>
        <v/>
      </c>
    </row>
    <row r="1828" spans="1:8">
      <c r="A1828" s="132">
        <v>183655</v>
      </c>
      <c r="B1828" s="134" t="s">
        <v>1136</v>
      </c>
      <c r="C1828" s="134">
        <v>63</v>
      </c>
      <c r="D1828" s="134">
        <v>61</v>
      </c>
      <c r="E1828" s="134">
        <v>64</v>
      </c>
      <c r="F1828" s="134">
        <v>72</v>
      </c>
      <c r="G1828" s="135">
        <v>48</v>
      </c>
      <c r="H1828" s="171">
        <f>IFERROR((Table20[[#This Row],[_202320]]-Table20[[#This Row],[_201920]])/Table20[[#This Row],[_201920]]*1,"")</f>
        <v>-0.23809523809523808</v>
      </c>
    </row>
    <row r="1829" spans="1:8">
      <c r="A1829" s="132">
        <v>183655</v>
      </c>
      <c r="B1829" s="134" t="s">
        <v>1137</v>
      </c>
      <c r="C1829" s="134">
        <v>6</v>
      </c>
      <c r="D1829" s="134">
        <v>8</v>
      </c>
      <c r="E1829" s="134">
        <v>8</v>
      </c>
      <c r="F1829" s="134">
        <v>9</v>
      </c>
      <c r="G1829" s="135">
        <v>9</v>
      </c>
      <c r="H1829" s="171">
        <f>IFERROR((Table20[[#This Row],[_202320]]-Table20[[#This Row],[_201920]])/Table20[[#This Row],[_201920]]*1,"")</f>
        <v>0.5</v>
      </c>
    </row>
    <row r="1830" spans="1:8" ht="28.5">
      <c r="A1830" s="132">
        <v>183655</v>
      </c>
      <c r="B1830" s="134" t="s">
        <v>1138</v>
      </c>
      <c r="C1830" s="134">
        <v>9</v>
      </c>
      <c r="D1830" s="134">
        <v>4</v>
      </c>
      <c r="E1830" s="134">
        <v>3</v>
      </c>
      <c r="F1830" s="134">
        <v>7</v>
      </c>
      <c r="G1830" s="135">
        <v>3</v>
      </c>
      <c r="H1830" s="171">
        <f>IFERROR((Table20[[#This Row],[_202320]]-Table20[[#This Row],[_201920]])/Table20[[#This Row],[_201920]]*1,"")</f>
        <v>-0.66666666666666663</v>
      </c>
    </row>
    <row r="1831" spans="1:8" ht="28.5">
      <c r="A1831" s="132">
        <v>183655</v>
      </c>
      <c r="B1831" s="134" t="s">
        <v>1164</v>
      </c>
      <c r="C1831" s="134">
        <v>99</v>
      </c>
      <c r="D1831" s="134">
        <v>95</v>
      </c>
      <c r="E1831" s="134">
        <v>98</v>
      </c>
      <c r="F1831" s="134">
        <v>102</v>
      </c>
      <c r="G1831" s="135">
        <v>67</v>
      </c>
      <c r="H1831" s="171">
        <f>IFERROR((Table20[[#This Row],[_202320]]-Table20[[#This Row],[_201920]])/Table20[[#This Row],[_201920]]*1,"")</f>
        <v>-0.32323232323232326</v>
      </c>
    </row>
    <row r="1832" spans="1:8" ht="28.5">
      <c r="A1832" s="132">
        <v>183655</v>
      </c>
      <c r="B1832" s="134" t="s">
        <v>1165</v>
      </c>
      <c r="C1832" s="134" t="s">
        <v>129</v>
      </c>
      <c r="D1832" s="134" t="s">
        <v>129</v>
      </c>
      <c r="E1832" s="134" t="s">
        <v>129</v>
      </c>
      <c r="F1832" s="134" t="s">
        <v>129</v>
      </c>
      <c r="G1832" s="135" t="s">
        <v>129</v>
      </c>
      <c r="H1832" s="171" t="str">
        <f>IFERROR((Table20[[#This Row],[_202320]]-Table20[[#This Row],[_201920]])/Table20[[#This Row],[_201920]]*1,"")</f>
        <v/>
      </c>
    </row>
    <row r="1833" spans="1:8">
      <c r="A1833" s="132">
        <v>183655</v>
      </c>
      <c r="B1833" s="134" t="s">
        <v>1141</v>
      </c>
      <c r="C1833" s="134">
        <v>108</v>
      </c>
      <c r="D1833" s="134">
        <v>99</v>
      </c>
      <c r="E1833" s="134">
        <v>101</v>
      </c>
      <c r="F1833" s="134">
        <v>109</v>
      </c>
      <c r="G1833" s="135">
        <v>70</v>
      </c>
      <c r="H1833" s="171">
        <f>IFERROR((Table20[[#This Row],[_202320]]-Table20[[#This Row],[_201920]])/Table20[[#This Row],[_201920]]*1,"")</f>
        <v>-0.35185185185185186</v>
      </c>
    </row>
    <row r="1834" spans="1:8">
      <c r="A1834" s="132">
        <v>183655</v>
      </c>
      <c r="B1834" s="134" t="s">
        <v>1142</v>
      </c>
      <c r="C1834" s="134">
        <v>10</v>
      </c>
      <c r="D1834" s="134">
        <v>13</v>
      </c>
      <c r="E1834" s="134">
        <v>12</v>
      </c>
      <c r="F1834" s="134">
        <v>13</v>
      </c>
      <c r="G1834" s="135">
        <v>13</v>
      </c>
      <c r="H1834" s="171">
        <f>IFERROR((Table20[[#This Row],[_202320]]-Table20[[#This Row],[_201920]])/Table20[[#This Row],[_201920]]*1,"")</f>
        <v>0.3</v>
      </c>
    </row>
    <row r="1835" spans="1:8" ht="28.5">
      <c r="A1835" s="132">
        <v>183655</v>
      </c>
      <c r="B1835" s="134" t="s">
        <v>1143</v>
      </c>
      <c r="C1835" s="134">
        <v>9</v>
      </c>
      <c r="D1835" s="134">
        <v>5</v>
      </c>
      <c r="E1835" s="134">
        <v>4</v>
      </c>
      <c r="F1835" s="134">
        <v>7</v>
      </c>
      <c r="G1835" s="135">
        <v>3</v>
      </c>
      <c r="H1835" s="171">
        <f>IFERROR((Table20[[#This Row],[_202320]]-Table20[[#This Row],[_201920]])/Table20[[#This Row],[_201920]]*1,"")</f>
        <v>-0.66666666666666663</v>
      </c>
    </row>
    <row r="1836" spans="1:8" ht="28.5">
      <c r="A1836" s="132">
        <v>183655</v>
      </c>
      <c r="B1836" s="134" t="s">
        <v>1166</v>
      </c>
      <c r="C1836" s="134">
        <v>113</v>
      </c>
      <c r="D1836" s="134">
        <v>107</v>
      </c>
      <c r="E1836" s="134">
        <v>117</v>
      </c>
      <c r="F1836" s="134">
        <v>116</v>
      </c>
      <c r="G1836" s="135">
        <v>76</v>
      </c>
      <c r="H1836" s="171">
        <f>IFERROR((Table20[[#This Row],[_202320]]-Table20[[#This Row],[_201920]])/Table20[[#This Row],[_201920]]*1,"")</f>
        <v>-0.32743362831858408</v>
      </c>
    </row>
    <row r="1837" spans="1:8" ht="28.5">
      <c r="A1837" s="132">
        <v>183655</v>
      </c>
      <c r="B1837" s="134" t="s">
        <v>1167</v>
      </c>
      <c r="C1837" s="134" t="s">
        <v>129</v>
      </c>
      <c r="D1837" s="134" t="s">
        <v>129</v>
      </c>
      <c r="E1837" s="134" t="s">
        <v>129</v>
      </c>
      <c r="F1837" s="134" t="s">
        <v>129</v>
      </c>
      <c r="G1837" s="135" t="s">
        <v>129</v>
      </c>
      <c r="H1837" s="171" t="str">
        <f>IFERROR((Table20[[#This Row],[_202320]]-Table20[[#This Row],[_201920]])/Table20[[#This Row],[_201920]]*1,"")</f>
        <v/>
      </c>
    </row>
    <row r="1838" spans="1:8">
      <c r="A1838" s="132">
        <v>183655</v>
      </c>
      <c r="B1838" s="134" t="s">
        <v>1146</v>
      </c>
      <c r="C1838" s="134">
        <v>122</v>
      </c>
      <c r="D1838" s="134">
        <v>112</v>
      </c>
      <c r="E1838" s="134">
        <v>121</v>
      </c>
      <c r="F1838" s="134">
        <v>123</v>
      </c>
      <c r="G1838" s="135">
        <v>79</v>
      </c>
      <c r="H1838" s="171">
        <f>IFERROR((Table20[[#This Row],[_202320]]-Table20[[#This Row],[_201920]])/Table20[[#This Row],[_201920]]*1,"")</f>
        <v>-0.35245901639344263</v>
      </c>
    </row>
    <row r="1839" spans="1:8" ht="28.5">
      <c r="A1839" s="132">
        <v>183655</v>
      </c>
      <c r="B1839" s="134" t="s">
        <v>1147</v>
      </c>
      <c r="C1839" s="134">
        <v>34</v>
      </c>
      <c r="D1839" s="134">
        <v>25</v>
      </c>
      <c r="E1839" s="134">
        <v>34</v>
      </c>
      <c r="F1839" s="134">
        <v>22</v>
      </c>
      <c r="G1839" s="135">
        <v>15</v>
      </c>
      <c r="H1839" s="171">
        <f>IFERROR((Table20[[#This Row],[_202320]]-Table20[[#This Row],[_201920]])/Table20[[#This Row],[_201920]]*1,"")</f>
        <v>-0.55882352941176472</v>
      </c>
    </row>
    <row r="1840" spans="1:8" ht="28.5">
      <c r="A1840" s="132">
        <v>183655</v>
      </c>
      <c r="B1840" s="134" t="s">
        <v>1148</v>
      </c>
      <c r="C1840" s="134">
        <v>223</v>
      </c>
      <c r="D1840" s="134">
        <v>140</v>
      </c>
      <c r="E1840" s="134">
        <v>171</v>
      </c>
      <c r="F1840" s="134">
        <v>176</v>
      </c>
      <c r="G1840" s="135">
        <v>90</v>
      </c>
      <c r="H1840" s="171">
        <f>IFERROR((Table20[[#This Row],[_202320]]-Table20[[#This Row],[_201920]])/Table20[[#This Row],[_201920]]*1,"")</f>
        <v>-0.5964125560538116</v>
      </c>
    </row>
    <row r="1841" spans="1:8" ht="28.5">
      <c r="A1841" s="132">
        <v>183655</v>
      </c>
      <c r="B1841" s="134" t="s">
        <v>1149</v>
      </c>
      <c r="C1841" s="134">
        <v>700</v>
      </c>
      <c r="D1841" s="134">
        <v>462</v>
      </c>
      <c r="E1841" s="134">
        <v>524</v>
      </c>
      <c r="F1841" s="134">
        <v>504</v>
      </c>
      <c r="G1841" s="135">
        <v>354</v>
      </c>
      <c r="H1841" s="171">
        <f>IFERROR((Table20[[#This Row],[_202320]]-Table20[[#This Row],[_201920]])/Table20[[#This Row],[_201920]]*1,"")</f>
        <v>-0.49428571428571427</v>
      </c>
    </row>
    <row r="1842" spans="1:8" ht="28.5">
      <c r="A1842" s="132">
        <v>183655</v>
      </c>
      <c r="B1842" s="134" t="s">
        <v>1150</v>
      </c>
      <c r="C1842" s="134">
        <v>957</v>
      </c>
      <c r="D1842" s="134">
        <v>627</v>
      </c>
      <c r="E1842" s="134">
        <v>729</v>
      </c>
      <c r="F1842" s="134">
        <v>702</v>
      </c>
      <c r="G1842" s="135">
        <v>459</v>
      </c>
      <c r="H1842" s="171">
        <f>IFERROR((Table20[[#This Row],[_202320]]-Table20[[#This Row],[_201920]])/Table20[[#This Row],[_201920]]*1,"")</f>
        <v>-0.52037617554858939</v>
      </c>
    </row>
    <row r="1843" spans="1:8">
      <c r="A1843" s="132">
        <v>183655</v>
      </c>
      <c r="B1843" s="134" t="s">
        <v>1151</v>
      </c>
      <c r="C1843" s="134">
        <v>11</v>
      </c>
      <c r="D1843" s="134">
        <v>15</v>
      </c>
      <c r="E1843" s="134">
        <v>14</v>
      </c>
      <c r="F1843" s="134">
        <v>15</v>
      </c>
      <c r="G1843" s="135">
        <v>15</v>
      </c>
      <c r="H1843" s="171">
        <f>IFERROR((Table20[[#This Row],[_202320]]-Table20[[#This Row],[_201920]])/Table20[[#This Row],[_201920]]*1,"")</f>
        <v>0.36363636363636365</v>
      </c>
    </row>
    <row r="1844" spans="1:8" ht="28.5">
      <c r="A1844" s="132">
        <v>183655</v>
      </c>
      <c r="B1844" s="134" t="s">
        <v>1152</v>
      </c>
      <c r="C1844" s="134">
        <v>24</v>
      </c>
      <c r="D1844" s="134">
        <v>22</v>
      </c>
      <c r="E1844" s="134">
        <v>24</v>
      </c>
      <c r="F1844" s="134">
        <v>24</v>
      </c>
      <c r="G1844" s="135">
        <v>20</v>
      </c>
      <c r="H1844" s="171">
        <f>IFERROR((Table20[[#This Row],[_202320]]-Table20[[#This Row],[_201920]])/Table20[[#This Row],[_201920]]*1,"")</f>
        <v>-0.16666666666666666</v>
      </c>
    </row>
    <row r="1845" spans="1:8" ht="28.5">
      <c r="A1845" s="132">
        <v>183655</v>
      </c>
      <c r="B1845" s="134" t="s">
        <v>1153</v>
      </c>
      <c r="C1845" s="134">
        <v>3</v>
      </c>
      <c r="D1845" s="134">
        <v>3</v>
      </c>
      <c r="E1845" s="134">
        <v>4</v>
      </c>
      <c r="F1845" s="134">
        <v>3</v>
      </c>
      <c r="G1845" s="135">
        <v>3</v>
      </c>
      <c r="H1845" s="171">
        <f>IFERROR((Table20[[#This Row],[_202320]]-Table20[[#This Row],[_201920]])/Table20[[#This Row],[_201920]]*1,"")</f>
        <v>0</v>
      </c>
    </row>
    <row r="1846" spans="1:8" ht="28.5">
      <c r="A1846" s="132">
        <v>183655</v>
      </c>
      <c r="B1846" s="134" t="s">
        <v>1154</v>
      </c>
      <c r="C1846" s="134">
        <v>21</v>
      </c>
      <c r="D1846" s="134">
        <v>19</v>
      </c>
      <c r="E1846" s="134">
        <v>20</v>
      </c>
      <c r="F1846" s="134">
        <v>21</v>
      </c>
      <c r="G1846" s="135">
        <v>17</v>
      </c>
      <c r="H1846" s="171">
        <f>IFERROR((Table20[[#This Row],[_202320]]-Table20[[#This Row],[_201920]])/Table20[[#This Row],[_201920]]*1,"")</f>
        <v>-0.19047619047619047</v>
      </c>
    </row>
    <row r="1847" spans="1:8" ht="28.5">
      <c r="A1847" s="132">
        <v>183655</v>
      </c>
      <c r="B1847" s="134" t="s">
        <v>1155</v>
      </c>
      <c r="C1847" s="134">
        <v>65</v>
      </c>
      <c r="D1847" s="134">
        <v>63</v>
      </c>
      <c r="E1847" s="134">
        <v>62</v>
      </c>
      <c r="F1847" s="134">
        <v>61</v>
      </c>
      <c r="G1847" s="135">
        <v>66</v>
      </c>
      <c r="H1847" s="171">
        <f>IFERROR((Table20[[#This Row],[_202320]]-Table20[[#This Row],[_201920]])/Table20[[#This Row],[_201920]]*1,"")</f>
        <v>1.5384615384615385E-2</v>
      </c>
    </row>
    <row r="1848" spans="1:8">
      <c r="A1848" s="132">
        <v>184995</v>
      </c>
      <c r="B1848" s="134" t="s">
        <v>1161</v>
      </c>
      <c r="C1848" s="134">
        <v>738</v>
      </c>
      <c r="D1848" s="134">
        <v>780</v>
      </c>
      <c r="E1848" s="134">
        <v>727</v>
      </c>
      <c r="F1848" s="134">
        <v>454</v>
      </c>
      <c r="G1848" s="135">
        <v>599</v>
      </c>
      <c r="H1848" s="171">
        <f>IFERROR((Table20[[#This Row],[_202320]]-Table20[[#This Row],[_201920]])/Table20[[#This Row],[_201920]]*1,"")</f>
        <v>-0.18834688346883469</v>
      </c>
    </row>
    <row r="1849" spans="1:8">
      <c r="A1849" s="132">
        <v>184995</v>
      </c>
      <c r="B1849" s="134" t="s">
        <v>1131</v>
      </c>
      <c r="C1849" s="134">
        <v>0</v>
      </c>
      <c r="D1849" s="134">
        <v>0</v>
      </c>
      <c r="E1849" s="134">
        <v>0</v>
      </c>
      <c r="F1849" s="134">
        <v>0</v>
      </c>
      <c r="G1849" s="135">
        <v>0</v>
      </c>
      <c r="H1849" s="171" t="str">
        <f>IFERROR((Table20[[#This Row],[_202320]]-Table20[[#This Row],[_201920]])/Table20[[#This Row],[_201920]]*1,"")</f>
        <v/>
      </c>
    </row>
    <row r="1850" spans="1:8">
      <c r="A1850" s="132">
        <v>184995</v>
      </c>
      <c r="B1850" s="134" t="s">
        <v>1132</v>
      </c>
      <c r="C1850" s="134">
        <v>738</v>
      </c>
      <c r="D1850" s="134">
        <v>780</v>
      </c>
      <c r="E1850" s="134">
        <v>727</v>
      </c>
      <c r="F1850" s="134">
        <v>454</v>
      </c>
      <c r="G1850" s="135">
        <v>599</v>
      </c>
      <c r="H1850" s="171">
        <f>IFERROR((Table20[[#This Row],[_202320]]-Table20[[#This Row],[_201920]])/Table20[[#This Row],[_201920]]*1,"")</f>
        <v>-0.18834688346883469</v>
      </c>
    </row>
    <row r="1851" spans="1:8" ht="28.5">
      <c r="A1851" s="132">
        <v>184995</v>
      </c>
      <c r="B1851" s="134" t="s">
        <v>1133</v>
      </c>
      <c r="C1851" s="134">
        <v>2</v>
      </c>
      <c r="D1851" s="134">
        <v>4</v>
      </c>
      <c r="E1851" s="134">
        <v>0</v>
      </c>
      <c r="F1851" s="134">
        <v>6</v>
      </c>
      <c r="G1851" s="135">
        <v>7</v>
      </c>
      <c r="H1851" s="171">
        <f>IFERROR((Table20[[#This Row],[_202320]]-Table20[[#This Row],[_201920]])/Table20[[#This Row],[_201920]]*1,"")</f>
        <v>2.5</v>
      </c>
    </row>
    <row r="1852" spans="1:8" ht="28.5">
      <c r="A1852" s="132">
        <v>184995</v>
      </c>
      <c r="B1852" s="134" t="s">
        <v>1162</v>
      </c>
      <c r="C1852" s="134">
        <v>38</v>
      </c>
      <c r="D1852" s="134">
        <v>57</v>
      </c>
      <c r="E1852" s="134">
        <v>52</v>
      </c>
      <c r="F1852" s="134">
        <v>31</v>
      </c>
      <c r="G1852" s="135">
        <v>42</v>
      </c>
      <c r="H1852" s="171">
        <f>IFERROR((Table20[[#This Row],[_202320]]-Table20[[#This Row],[_201920]])/Table20[[#This Row],[_201920]]*1,"")</f>
        <v>0.10526315789473684</v>
      </c>
    </row>
    <row r="1853" spans="1:8" ht="28.5">
      <c r="A1853" s="132">
        <v>184995</v>
      </c>
      <c r="B1853" s="134" t="s">
        <v>1163</v>
      </c>
      <c r="C1853" s="134" t="s">
        <v>129</v>
      </c>
      <c r="D1853" s="134" t="s">
        <v>129</v>
      </c>
      <c r="E1853" s="134" t="s">
        <v>129</v>
      </c>
      <c r="F1853" s="134" t="s">
        <v>129</v>
      </c>
      <c r="G1853" s="135" t="s">
        <v>129</v>
      </c>
      <c r="H1853" s="171" t="str">
        <f>IFERROR((Table20[[#This Row],[_202320]]-Table20[[#This Row],[_201920]])/Table20[[#This Row],[_201920]]*1,"")</f>
        <v/>
      </c>
    </row>
    <row r="1854" spans="1:8">
      <c r="A1854" s="132">
        <v>184995</v>
      </c>
      <c r="B1854" s="134" t="s">
        <v>1136</v>
      </c>
      <c r="C1854" s="134">
        <v>40</v>
      </c>
      <c r="D1854" s="134">
        <v>61</v>
      </c>
      <c r="E1854" s="134">
        <v>52</v>
      </c>
      <c r="F1854" s="134">
        <v>37</v>
      </c>
      <c r="G1854" s="135">
        <v>49</v>
      </c>
      <c r="H1854" s="171">
        <f>IFERROR((Table20[[#This Row],[_202320]]-Table20[[#This Row],[_201920]])/Table20[[#This Row],[_201920]]*1,"")</f>
        <v>0.22500000000000001</v>
      </c>
    </row>
    <row r="1855" spans="1:8">
      <c r="A1855" s="132">
        <v>184995</v>
      </c>
      <c r="B1855" s="134" t="s">
        <v>1137</v>
      </c>
      <c r="C1855" s="134">
        <v>5</v>
      </c>
      <c r="D1855" s="134">
        <v>8</v>
      </c>
      <c r="E1855" s="134">
        <v>7</v>
      </c>
      <c r="F1855" s="134">
        <v>8</v>
      </c>
      <c r="G1855" s="135">
        <v>8</v>
      </c>
      <c r="H1855" s="171">
        <f>IFERROR((Table20[[#This Row],[_202320]]-Table20[[#This Row],[_201920]])/Table20[[#This Row],[_201920]]*1,"")</f>
        <v>0.6</v>
      </c>
    </row>
    <row r="1856" spans="1:8" ht="28.5">
      <c r="A1856" s="132">
        <v>184995</v>
      </c>
      <c r="B1856" s="134" t="s">
        <v>1138</v>
      </c>
      <c r="C1856" s="134">
        <v>1</v>
      </c>
      <c r="D1856" s="134">
        <v>4</v>
      </c>
      <c r="E1856" s="134">
        <v>1</v>
      </c>
      <c r="F1856" s="134">
        <v>6</v>
      </c>
      <c r="G1856" s="135">
        <v>7</v>
      </c>
      <c r="H1856" s="171">
        <f>IFERROR((Table20[[#This Row],[_202320]]-Table20[[#This Row],[_201920]])/Table20[[#This Row],[_201920]]*1,"")</f>
        <v>6</v>
      </c>
    </row>
    <row r="1857" spans="1:8" ht="28.5">
      <c r="A1857" s="132">
        <v>184995</v>
      </c>
      <c r="B1857" s="134" t="s">
        <v>1164</v>
      </c>
      <c r="C1857" s="134">
        <v>57</v>
      </c>
      <c r="D1857" s="134">
        <v>82</v>
      </c>
      <c r="E1857" s="134">
        <v>86</v>
      </c>
      <c r="F1857" s="134">
        <v>48</v>
      </c>
      <c r="G1857" s="135">
        <v>70</v>
      </c>
      <c r="H1857" s="171">
        <f>IFERROR((Table20[[#This Row],[_202320]]-Table20[[#This Row],[_201920]])/Table20[[#This Row],[_201920]]*1,"")</f>
        <v>0.22807017543859648</v>
      </c>
    </row>
    <row r="1858" spans="1:8" ht="28.5">
      <c r="A1858" s="132">
        <v>184995</v>
      </c>
      <c r="B1858" s="134" t="s">
        <v>1165</v>
      </c>
      <c r="C1858" s="134" t="s">
        <v>129</v>
      </c>
      <c r="D1858" s="134" t="s">
        <v>129</v>
      </c>
      <c r="E1858" s="134" t="s">
        <v>129</v>
      </c>
      <c r="F1858" s="134" t="s">
        <v>129</v>
      </c>
      <c r="G1858" s="135" t="s">
        <v>129</v>
      </c>
      <c r="H1858" s="171" t="str">
        <f>IFERROR((Table20[[#This Row],[_202320]]-Table20[[#This Row],[_201920]])/Table20[[#This Row],[_201920]]*1,"")</f>
        <v/>
      </c>
    </row>
    <row r="1859" spans="1:8">
      <c r="A1859" s="132">
        <v>184995</v>
      </c>
      <c r="B1859" s="134" t="s">
        <v>1141</v>
      </c>
      <c r="C1859" s="134">
        <v>58</v>
      </c>
      <c r="D1859" s="134">
        <v>86</v>
      </c>
      <c r="E1859" s="134">
        <v>87</v>
      </c>
      <c r="F1859" s="134">
        <v>54</v>
      </c>
      <c r="G1859" s="135">
        <v>77</v>
      </c>
      <c r="H1859" s="171">
        <f>IFERROR((Table20[[#This Row],[_202320]]-Table20[[#This Row],[_201920]])/Table20[[#This Row],[_201920]]*1,"")</f>
        <v>0.32758620689655171</v>
      </c>
    </row>
    <row r="1860" spans="1:8">
      <c r="A1860" s="132">
        <v>184995</v>
      </c>
      <c r="B1860" s="134" t="s">
        <v>1142</v>
      </c>
      <c r="C1860" s="134">
        <v>8</v>
      </c>
      <c r="D1860" s="134">
        <v>11</v>
      </c>
      <c r="E1860" s="134">
        <v>12</v>
      </c>
      <c r="F1860" s="134">
        <v>12</v>
      </c>
      <c r="G1860" s="135">
        <v>13</v>
      </c>
      <c r="H1860" s="171">
        <f>IFERROR((Table20[[#This Row],[_202320]]-Table20[[#This Row],[_201920]])/Table20[[#This Row],[_201920]]*1,"")</f>
        <v>0.625</v>
      </c>
    </row>
    <row r="1861" spans="1:8" ht="28.5">
      <c r="A1861" s="132">
        <v>184995</v>
      </c>
      <c r="B1861" s="134" t="s">
        <v>1143</v>
      </c>
      <c r="C1861" s="134">
        <v>2</v>
      </c>
      <c r="D1861" s="134">
        <v>4</v>
      </c>
      <c r="E1861" s="134">
        <v>1</v>
      </c>
      <c r="F1861" s="134">
        <v>6</v>
      </c>
      <c r="G1861" s="135">
        <v>7</v>
      </c>
      <c r="H1861" s="171">
        <f>IFERROR((Table20[[#This Row],[_202320]]-Table20[[#This Row],[_201920]])/Table20[[#This Row],[_201920]]*1,"")</f>
        <v>2.5</v>
      </c>
    </row>
    <row r="1862" spans="1:8" ht="28.5">
      <c r="A1862" s="132">
        <v>184995</v>
      </c>
      <c r="B1862" s="134" t="s">
        <v>1166</v>
      </c>
      <c r="C1862" s="134">
        <v>66</v>
      </c>
      <c r="D1862" s="134">
        <v>102</v>
      </c>
      <c r="E1862" s="134">
        <v>94</v>
      </c>
      <c r="F1862" s="134">
        <v>59</v>
      </c>
      <c r="G1862" s="135">
        <v>82</v>
      </c>
      <c r="H1862" s="171">
        <f>IFERROR((Table20[[#This Row],[_202320]]-Table20[[#This Row],[_201920]])/Table20[[#This Row],[_201920]]*1,"")</f>
        <v>0.24242424242424243</v>
      </c>
    </row>
    <row r="1863" spans="1:8" ht="28.5">
      <c r="A1863" s="132">
        <v>184995</v>
      </c>
      <c r="B1863" s="134" t="s">
        <v>1167</v>
      </c>
      <c r="C1863" s="134" t="s">
        <v>129</v>
      </c>
      <c r="D1863" s="134" t="s">
        <v>129</v>
      </c>
      <c r="E1863" s="134" t="s">
        <v>129</v>
      </c>
      <c r="F1863" s="134" t="s">
        <v>129</v>
      </c>
      <c r="G1863" s="135" t="s">
        <v>129</v>
      </c>
      <c r="H1863" s="171" t="str">
        <f>IFERROR((Table20[[#This Row],[_202320]]-Table20[[#This Row],[_201920]])/Table20[[#This Row],[_201920]]*1,"")</f>
        <v/>
      </c>
    </row>
    <row r="1864" spans="1:8">
      <c r="A1864" s="132">
        <v>184995</v>
      </c>
      <c r="B1864" s="134" t="s">
        <v>1146</v>
      </c>
      <c r="C1864" s="134">
        <v>68</v>
      </c>
      <c r="D1864" s="134">
        <v>106</v>
      </c>
      <c r="E1864" s="134">
        <v>95</v>
      </c>
      <c r="F1864" s="134">
        <v>65</v>
      </c>
      <c r="G1864" s="135">
        <v>89</v>
      </c>
      <c r="H1864" s="171">
        <f>IFERROR((Table20[[#This Row],[_202320]]-Table20[[#This Row],[_201920]])/Table20[[#This Row],[_201920]]*1,"")</f>
        <v>0.30882352941176472</v>
      </c>
    </row>
    <row r="1865" spans="1:8" ht="28.5">
      <c r="A1865" s="132">
        <v>184995</v>
      </c>
      <c r="B1865" s="134" t="s">
        <v>1147</v>
      </c>
      <c r="C1865" s="134">
        <v>16</v>
      </c>
      <c r="D1865" s="134">
        <v>19</v>
      </c>
      <c r="E1865" s="134">
        <v>15</v>
      </c>
      <c r="F1865" s="134">
        <v>8</v>
      </c>
      <c r="G1865" s="135">
        <v>14</v>
      </c>
      <c r="H1865" s="171">
        <f>IFERROR((Table20[[#This Row],[_202320]]-Table20[[#This Row],[_201920]])/Table20[[#This Row],[_201920]]*1,"")</f>
        <v>-0.125</v>
      </c>
    </row>
    <row r="1866" spans="1:8" ht="28.5">
      <c r="A1866" s="132">
        <v>184995</v>
      </c>
      <c r="B1866" s="134" t="s">
        <v>1148</v>
      </c>
      <c r="C1866" s="134">
        <v>181</v>
      </c>
      <c r="D1866" s="134">
        <v>149</v>
      </c>
      <c r="E1866" s="134">
        <v>125</v>
      </c>
      <c r="F1866" s="134">
        <v>66</v>
      </c>
      <c r="G1866" s="135">
        <v>48</v>
      </c>
      <c r="H1866" s="171">
        <f>IFERROR((Table20[[#This Row],[_202320]]-Table20[[#This Row],[_201920]])/Table20[[#This Row],[_201920]]*1,"")</f>
        <v>-0.73480662983425415</v>
      </c>
    </row>
    <row r="1867" spans="1:8" ht="28.5">
      <c r="A1867" s="132">
        <v>184995</v>
      </c>
      <c r="B1867" s="134" t="s">
        <v>1149</v>
      </c>
      <c r="C1867" s="134">
        <v>473</v>
      </c>
      <c r="D1867" s="134">
        <v>506</v>
      </c>
      <c r="E1867" s="134">
        <v>492</v>
      </c>
      <c r="F1867" s="134">
        <v>315</v>
      </c>
      <c r="G1867" s="135">
        <v>448</v>
      </c>
      <c r="H1867" s="171">
        <f>IFERROR((Table20[[#This Row],[_202320]]-Table20[[#This Row],[_201920]])/Table20[[#This Row],[_201920]]*1,"")</f>
        <v>-5.2854122621564484E-2</v>
      </c>
    </row>
    <row r="1868" spans="1:8" ht="28.5">
      <c r="A1868" s="132">
        <v>184995</v>
      </c>
      <c r="B1868" s="134" t="s">
        <v>1150</v>
      </c>
      <c r="C1868" s="134">
        <v>670</v>
      </c>
      <c r="D1868" s="134">
        <v>674</v>
      </c>
      <c r="E1868" s="134">
        <v>632</v>
      </c>
      <c r="F1868" s="134">
        <v>389</v>
      </c>
      <c r="G1868" s="135">
        <v>510</v>
      </c>
      <c r="H1868" s="171">
        <f>IFERROR((Table20[[#This Row],[_202320]]-Table20[[#This Row],[_201920]])/Table20[[#This Row],[_201920]]*1,"")</f>
        <v>-0.23880597014925373</v>
      </c>
    </row>
    <row r="1869" spans="1:8">
      <c r="A1869" s="132">
        <v>184995</v>
      </c>
      <c r="B1869" s="134" t="s">
        <v>1151</v>
      </c>
      <c r="C1869" s="134">
        <v>9</v>
      </c>
      <c r="D1869" s="134">
        <v>14</v>
      </c>
      <c r="E1869" s="134">
        <v>13</v>
      </c>
      <c r="F1869" s="134">
        <v>14</v>
      </c>
      <c r="G1869" s="135">
        <v>15</v>
      </c>
      <c r="H1869" s="171">
        <f>IFERROR((Table20[[#This Row],[_202320]]-Table20[[#This Row],[_201920]])/Table20[[#This Row],[_201920]]*1,"")</f>
        <v>0.66666666666666663</v>
      </c>
    </row>
    <row r="1870" spans="1:8" ht="28.5">
      <c r="A1870" s="132">
        <v>184995</v>
      </c>
      <c r="B1870" s="134" t="s">
        <v>1152</v>
      </c>
      <c r="C1870" s="134">
        <v>27</v>
      </c>
      <c r="D1870" s="134">
        <v>22</v>
      </c>
      <c r="E1870" s="134">
        <v>19</v>
      </c>
      <c r="F1870" s="134">
        <v>16</v>
      </c>
      <c r="G1870" s="135">
        <v>10</v>
      </c>
      <c r="H1870" s="171">
        <f>IFERROR((Table20[[#This Row],[_202320]]-Table20[[#This Row],[_201920]])/Table20[[#This Row],[_201920]]*1,"")</f>
        <v>-0.62962962962962965</v>
      </c>
    </row>
    <row r="1871" spans="1:8" ht="28.5">
      <c r="A1871" s="132">
        <v>184995</v>
      </c>
      <c r="B1871" s="134" t="s">
        <v>1153</v>
      </c>
      <c r="C1871" s="134">
        <v>2</v>
      </c>
      <c r="D1871" s="134">
        <v>2</v>
      </c>
      <c r="E1871" s="134">
        <v>2</v>
      </c>
      <c r="F1871" s="134">
        <v>2</v>
      </c>
      <c r="G1871" s="135">
        <v>2</v>
      </c>
      <c r="H1871" s="171">
        <f>IFERROR((Table20[[#This Row],[_202320]]-Table20[[#This Row],[_201920]])/Table20[[#This Row],[_201920]]*1,"")</f>
        <v>0</v>
      </c>
    </row>
    <row r="1872" spans="1:8" ht="28.5">
      <c r="A1872" s="132">
        <v>184995</v>
      </c>
      <c r="B1872" s="134" t="s">
        <v>1154</v>
      </c>
      <c r="C1872" s="134">
        <v>25</v>
      </c>
      <c r="D1872" s="134">
        <v>19</v>
      </c>
      <c r="E1872" s="134">
        <v>17</v>
      </c>
      <c r="F1872" s="134">
        <v>15</v>
      </c>
      <c r="G1872" s="135">
        <v>8</v>
      </c>
      <c r="H1872" s="171">
        <f>IFERROR((Table20[[#This Row],[_202320]]-Table20[[#This Row],[_201920]])/Table20[[#This Row],[_201920]]*1,"")</f>
        <v>-0.68</v>
      </c>
    </row>
    <row r="1873" spans="1:8" ht="28.5">
      <c r="A1873" s="132">
        <v>184995</v>
      </c>
      <c r="B1873" s="134" t="s">
        <v>1155</v>
      </c>
      <c r="C1873" s="134">
        <v>64</v>
      </c>
      <c r="D1873" s="134">
        <v>65</v>
      </c>
      <c r="E1873" s="134">
        <v>68</v>
      </c>
      <c r="F1873" s="134">
        <v>69</v>
      </c>
      <c r="G1873" s="135">
        <v>75</v>
      </c>
      <c r="H1873" s="171">
        <f>IFERROR((Table20[[#This Row],[_202320]]-Table20[[#This Row],[_201920]])/Table20[[#This Row],[_201920]]*1,"")</f>
        <v>0.171875</v>
      </c>
    </row>
    <row r="1874" spans="1:8">
      <c r="A1874" s="132">
        <v>186034</v>
      </c>
      <c r="B1874" s="134" t="s">
        <v>1161</v>
      </c>
      <c r="C1874" s="134">
        <v>1284</v>
      </c>
      <c r="D1874" s="134">
        <v>1066</v>
      </c>
      <c r="E1874" s="134">
        <v>961</v>
      </c>
      <c r="F1874" s="134">
        <v>736</v>
      </c>
      <c r="G1874" s="135">
        <v>621</v>
      </c>
      <c r="H1874" s="171">
        <f>IFERROR((Table20[[#This Row],[_202320]]-Table20[[#This Row],[_201920]])/Table20[[#This Row],[_201920]]*1,"")</f>
        <v>-0.51635514018691586</v>
      </c>
    </row>
    <row r="1875" spans="1:8">
      <c r="A1875" s="132">
        <v>186034</v>
      </c>
      <c r="B1875" s="134" t="s">
        <v>1131</v>
      </c>
      <c r="C1875" s="134">
        <v>2</v>
      </c>
      <c r="D1875" s="134">
        <v>0</v>
      </c>
      <c r="E1875" s="134">
        <v>1</v>
      </c>
      <c r="F1875" s="134">
        <v>0</v>
      </c>
      <c r="G1875" s="135">
        <v>0</v>
      </c>
      <c r="H1875" s="171">
        <f>IFERROR((Table20[[#This Row],[_202320]]-Table20[[#This Row],[_201920]])/Table20[[#This Row],[_201920]]*1,"")</f>
        <v>-1</v>
      </c>
    </row>
    <row r="1876" spans="1:8">
      <c r="A1876" s="132">
        <v>186034</v>
      </c>
      <c r="B1876" s="134" t="s">
        <v>1132</v>
      </c>
      <c r="C1876" s="134">
        <v>1282</v>
      </c>
      <c r="D1876" s="134">
        <v>1066</v>
      </c>
      <c r="E1876" s="134">
        <v>960</v>
      </c>
      <c r="F1876" s="134">
        <v>736</v>
      </c>
      <c r="G1876" s="135">
        <v>621</v>
      </c>
      <c r="H1876" s="171">
        <f>IFERROR((Table20[[#This Row],[_202320]]-Table20[[#This Row],[_201920]])/Table20[[#This Row],[_201920]]*1,"")</f>
        <v>-0.51560062402496099</v>
      </c>
    </row>
    <row r="1877" spans="1:8" ht="28.5">
      <c r="A1877" s="132">
        <v>186034</v>
      </c>
      <c r="B1877" s="134" t="s">
        <v>1133</v>
      </c>
      <c r="C1877" s="134">
        <v>17</v>
      </c>
      <c r="D1877" s="134">
        <v>14</v>
      </c>
      <c r="E1877" s="134">
        <v>22</v>
      </c>
      <c r="F1877" s="134">
        <v>21</v>
      </c>
      <c r="G1877" s="135">
        <v>13</v>
      </c>
      <c r="H1877" s="171">
        <f>IFERROR((Table20[[#This Row],[_202320]]-Table20[[#This Row],[_201920]])/Table20[[#This Row],[_201920]]*1,"")</f>
        <v>-0.23529411764705882</v>
      </c>
    </row>
    <row r="1878" spans="1:8" ht="28.5">
      <c r="A1878" s="132">
        <v>186034</v>
      </c>
      <c r="B1878" s="134" t="s">
        <v>1162</v>
      </c>
      <c r="C1878" s="134">
        <v>40</v>
      </c>
      <c r="D1878" s="134">
        <v>54</v>
      </c>
      <c r="E1878" s="134">
        <v>52</v>
      </c>
      <c r="F1878" s="134">
        <v>44</v>
      </c>
      <c r="G1878" s="135">
        <v>30</v>
      </c>
      <c r="H1878" s="171">
        <f>IFERROR((Table20[[#This Row],[_202320]]-Table20[[#This Row],[_201920]])/Table20[[#This Row],[_201920]]*1,"")</f>
        <v>-0.25</v>
      </c>
    </row>
    <row r="1879" spans="1:8" ht="28.5">
      <c r="A1879" s="132">
        <v>186034</v>
      </c>
      <c r="B1879" s="134" t="s">
        <v>1163</v>
      </c>
      <c r="C1879" s="134" t="s">
        <v>129</v>
      </c>
      <c r="D1879" s="134" t="s">
        <v>129</v>
      </c>
      <c r="E1879" s="134" t="s">
        <v>129</v>
      </c>
      <c r="F1879" s="134" t="s">
        <v>129</v>
      </c>
      <c r="G1879" s="135" t="s">
        <v>129</v>
      </c>
      <c r="H1879" s="171" t="str">
        <f>IFERROR((Table20[[#This Row],[_202320]]-Table20[[#This Row],[_201920]])/Table20[[#This Row],[_201920]]*1,"")</f>
        <v/>
      </c>
    </row>
    <row r="1880" spans="1:8">
      <c r="A1880" s="132">
        <v>186034</v>
      </c>
      <c r="B1880" s="134" t="s">
        <v>1136</v>
      </c>
      <c r="C1880" s="134">
        <v>57</v>
      </c>
      <c r="D1880" s="134">
        <v>68</v>
      </c>
      <c r="E1880" s="134">
        <v>74</v>
      </c>
      <c r="F1880" s="134">
        <v>65</v>
      </c>
      <c r="G1880" s="135">
        <v>43</v>
      </c>
      <c r="H1880" s="171">
        <f>IFERROR((Table20[[#This Row],[_202320]]-Table20[[#This Row],[_201920]])/Table20[[#This Row],[_201920]]*1,"")</f>
        <v>-0.24561403508771928</v>
      </c>
    </row>
    <row r="1881" spans="1:8">
      <c r="A1881" s="132">
        <v>186034</v>
      </c>
      <c r="B1881" s="134" t="s">
        <v>1137</v>
      </c>
      <c r="C1881" s="134">
        <v>4</v>
      </c>
      <c r="D1881" s="134">
        <v>6</v>
      </c>
      <c r="E1881" s="134">
        <v>8</v>
      </c>
      <c r="F1881" s="134">
        <v>9</v>
      </c>
      <c r="G1881" s="135">
        <v>7</v>
      </c>
      <c r="H1881" s="171">
        <f>IFERROR((Table20[[#This Row],[_202320]]-Table20[[#This Row],[_201920]])/Table20[[#This Row],[_201920]]*1,"")</f>
        <v>0.75</v>
      </c>
    </row>
    <row r="1882" spans="1:8" ht="28.5">
      <c r="A1882" s="132">
        <v>186034</v>
      </c>
      <c r="B1882" s="134" t="s">
        <v>1138</v>
      </c>
      <c r="C1882" s="134">
        <v>24</v>
      </c>
      <c r="D1882" s="134">
        <v>17</v>
      </c>
      <c r="E1882" s="134">
        <v>23</v>
      </c>
      <c r="F1882" s="134">
        <v>16</v>
      </c>
      <c r="G1882" s="135">
        <v>12</v>
      </c>
      <c r="H1882" s="171">
        <f>IFERROR((Table20[[#This Row],[_202320]]-Table20[[#This Row],[_201920]])/Table20[[#This Row],[_201920]]*1,"")</f>
        <v>-0.5</v>
      </c>
    </row>
    <row r="1883" spans="1:8" ht="28.5">
      <c r="A1883" s="132">
        <v>186034</v>
      </c>
      <c r="B1883" s="134" t="s">
        <v>1164</v>
      </c>
      <c r="C1883" s="134">
        <v>83</v>
      </c>
      <c r="D1883" s="134">
        <v>96</v>
      </c>
      <c r="E1883" s="134">
        <v>88</v>
      </c>
      <c r="F1883" s="134">
        <v>69</v>
      </c>
      <c r="G1883" s="135">
        <v>53</v>
      </c>
      <c r="H1883" s="171">
        <f>IFERROR((Table20[[#This Row],[_202320]]-Table20[[#This Row],[_201920]])/Table20[[#This Row],[_201920]]*1,"")</f>
        <v>-0.36144578313253012</v>
      </c>
    </row>
    <row r="1884" spans="1:8" ht="28.5">
      <c r="A1884" s="132">
        <v>186034</v>
      </c>
      <c r="B1884" s="134" t="s">
        <v>1165</v>
      </c>
      <c r="C1884" s="134" t="s">
        <v>129</v>
      </c>
      <c r="D1884" s="134" t="s">
        <v>129</v>
      </c>
      <c r="E1884" s="134" t="s">
        <v>129</v>
      </c>
      <c r="F1884" s="134" t="s">
        <v>129</v>
      </c>
      <c r="G1884" s="135" t="s">
        <v>129</v>
      </c>
      <c r="H1884" s="171" t="str">
        <f>IFERROR((Table20[[#This Row],[_202320]]-Table20[[#This Row],[_201920]])/Table20[[#This Row],[_201920]]*1,"")</f>
        <v/>
      </c>
    </row>
    <row r="1885" spans="1:8">
      <c r="A1885" s="132">
        <v>186034</v>
      </c>
      <c r="B1885" s="134" t="s">
        <v>1141</v>
      </c>
      <c r="C1885" s="134">
        <v>107</v>
      </c>
      <c r="D1885" s="134">
        <v>113</v>
      </c>
      <c r="E1885" s="134">
        <v>111</v>
      </c>
      <c r="F1885" s="134">
        <v>85</v>
      </c>
      <c r="G1885" s="135">
        <v>65</v>
      </c>
      <c r="H1885" s="171">
        <f>IFERROR((Table20[[#This Row],[_202320]]-Table20[[#This Row],[_201920]])/Table20[[#This Row],[_201920]]*1,"")</f>
        <v>-0.3925233644859813</v>
      </c>
    </row>
    <row r="1886" spans="1:8">
      <c r="A1886" s="132">
        <v>186034</v>
      </c>
      <c r="B1886" s="134" t="s">
        <v>1142</v>
      </c>
      <c r="C1886" s="134">
        <v>8</v>
      </c>
      <c r="D1886" s="134">
        <v>11</v>
      </c>
      <c r="E1886" s="134">
        <v>12</v>
      </c>
      <c r="F1886" s="134">
        <v>12</v>
      </c>
      <c r="G1886" s="135">
        <v>10</v>
      </c>
      <c r="H1886" s="171">
        <f>IFERROR((Table20[[#This Row],[_202320]]-Table20[[#This Row],[_201920]])/Table20[[#This Row],[_201920]]*1,"")</f>
        <v>0.25</v>
      </c>
    </row>
    <row r="1887" spans="1:8" ht="28.5">
      <c r="A1887" s="132">
        <v>186034</v>
      </c>
      <c r="B1887" s="134" t="s">
        <v>1143</v>
      </c>
      <c r="C1887" s="134">
        <v>23</v>
      </c>
      <c r="D1887" s="134">
        <v>13</v>
      </c>
      <c r="E1887" s="134">
        <v>20</v>
      </c>
      <c r="F1887" s="134">
        <v>15</v>
      </c>
      <c r="G1887" s="135">
        <v>12</v>
      </c>
      <c r="H1887" s="171">
        <f>IFERROR((Table20[[#This Row],[_202320]]-Table20[[#This Row],[_201920]])/Table20[[#This Row],[_201920]]*1,"")</f>
        <v>-0.47826086956521741</v>
      </c>
    </row>
    <row r="1888" spans="1:8" ht="28.5">
      <c r="A1888" s="132">
        <v>186034</v>
      </c>
      <c r="B1888" s="134" t="s">
        <v>1166</v>
      </c>
      <c r="C1888" s="134">
        <v>106</v>
      </c>
      <c r="D1888" s="134">
        <v>119</v>
      </c>
      <c r="E1888" s="134">
        <v>102</v>
      </c>
      <c r="F1888" s="134">
        <v>75</v>
      </c>
      <c r="G1888" s="135">
        <v>55</v>
      </c>
      <c r="H1888" s="171">
        <f>IFERROR((Table20[[#This Row],[_202320]]-Table20[[#This Row],[_201920]])/Table20[[#This Row],[_201920]]*1,"")</f>
        <v>-0.48113207547169812</v>
      </c>
    </row>
    <row r="1889" spans="1:8" ht="28.5">
      <c r="A1889" s="132">
        <v>186034</v>
      </c>
      <c r="B1889" s="134" t="s">
        <v>1167</v>
      </c>
      <c r="C1889" s="134" t="s">
        <v>129</v>
      </c>
      <c r="D1889" s="134" t="s">
        <v>129</v>
      </c>
      <c r="E1889" s="134" t="s">
        <v>129</v>
      </c>
      <c r="F1889" s="134" t="s">
        <v>129</v>
      </c>
      <c r="G1889" s="135" t="s">
        <v>129</v>
      </c>
      <c r="H1889" s="171" t="str">
        <f>IFERROR((Table20[[#This Row],[_202320]]-Table20[[#This Row],[_201920]])/Table20[[#This Row],[_201920]]*1,"")</f>
        <v/>
      </c>
    </row>
    <row r="1890" spans="1:8">
      <c r="A1890" s="132">
        <v>186034</v>
      </c>
      <c r="B1890" s="134" t="s">
        <v>1146</v>
      </c>
      <c r="C1890" s="134">
        <v>129</v>
      </c>
      <c r="D1890" s="134">
        <v>132</v>
      </c>
      <c r="E1890" s="134">
        <v>122</v>
      </c>
      <c r="F1890" s="134">
        <v>90</v>
      </c>
      <c r="G1890" s="135">
        <v>67</v>
      </c>
      <c r="H1890" s="171">
        <f>IFERROR((Table20[[#This Row],[_202320]]-Table20[[#This Row],[_201920]])/Table20[[#This Row],[_201920]]*1,"")</f>
        <v>-0.48062015503875971</v>
      </c>
    </row>
    <row r="1891" spans="1:8" ht="28.5">
      <c r="A1891" s="132">
        <v>186034</v>
      </c>
      <c r="B1891" s="134" t="s">
        <v>1147</v>
      </c>
      <c r="C1891" s="134">
        <v>46</v>
      </c>
      <c r="D1891" s="134">
        <v>36</v>
      </c>
      <c r="E1891" s="134">
        <v>19</v>
      </c>
      <c r="F1891" s="134">
        <v>15</v>
      </c>
      <c r="G1891" s="135">
        <v>17</v>
      </c>
      <c r="H1891" s="171">
        <f>IFERROR((Table20[[#This Row],[_202320]]-Table20[[#This Row],[_201920]])/Table20[[#This Row],[_201920]]*1,"")</f>
        <v>-0.63043478260869568</v>
      </c>
    </row>
    <row r="1892" spans="1:8" ht="28.5">
      <c r="A1892" s="132">
        <v>186034</v>
      </c>
      <c r="B1892" s="134" t="s">
        <v>1148</v>
      </c>
      <c r="C1892" s="134">
        <v>209</v>
      </c>
      <c r="D1892" s="134">
        <v>190</v>
      </c>
      <c r="E1892" s="134">
        <v>168</v>
      </c>
      <c r="F1892" s="134">
        <v>140</v>
      </c>
      <c r="G1892" s="135">
        <v>102</v>
      </c>
      <c r="H1892" s="171">
        <f>IFERROR((Table20[[#This Row],[_202320]]-Table20[[#This Row],[_201920]])/Table20[[#This Row],[_201920]]*1,"")</f>
        <v>-0.51196172248803828</v>
      </c>
    </row>
    <row r="1893" spans="1:8" ht="28.5">
      <c r="A1893" s="132">
        <v>186034</v>
      </c>
      <c r="B1893" s="134" t="s">
        <v>1149</v>
      </c>
      <c r="C1893" s="134">
        <v>898</v>
      </c>
      <c r="D1893" s="134">
        <v>708</v>
      </c>
      <c r="E1893" s="134">
        <v>651</v>
      </c>
      <c r="F1893" s="134">
        <v>491</v>
      </c>
      <c r="G1893" s="135">
        <v>435</v>
      </c>
      <c r="H1893" s="171">
        <f>IFERROR((Table20[[#This Row],[_202320]]-Table20[[#This Row],[_201920]])/Table20[[#This Row],[_201920]]*1,"")</f>
        <v>-0.51559020044543424</v>
      </c>
    </row>
    <row r="1894" spans="1:8" ht="28.5">
      <c r="A1894" s="132">
        <v>186034</v>
      </c>
      <c r="B1894" s="134" t="s">
        <v>1150</v>
      </c>
      <c r="C1894" s="134">
        <v>1153</v>
      </c>
      <c r="D1894" s="134">
        <v>934</v>
      </c>
      <c r="E1894" s="134">
        <v>838</v>
      </c>
      <c r="F1894" s="134">
        <v>646</v>
      </c>
      <c r="G1894" s="135">
        <v>554</v>
      </c>
      <c r="H1894" s="171">
        <f>IFERROR((Table20[[#This Row],[_202320]]-Table20[[#This Row],[_201920]])/Table20[[#This Row],[_201920]]*1,"")</f>
        <v>-0.51951431049436259</v>
      </c>
    </row>
    <row r="1895" spans="1:8">
      <c r="A1895" s="132">
        <v>186034</v>
      </c>
      <c r="B1895" s="134" t="s">
        <v>1151</v>
      </c>
      <c r="C1895" s="134">
        <v>10</v>
      </c>
      <c r="D1895" s="134">
        <v>12</v>
      </c>
      <c r="E1895" s="134">
        <v>13</v>
      </c>
      <c r="F1895" s="134">
        <v>12</v>
      </c>
      <c r="G1895" s="135">
        <v>11</v>
      </c>
      <c r="H1895" s="171">
        <f>IFERROR((Table20[[#This Row],[_202320]]-Table20[[#This Row],[_201920]])/Table20[[#This Row],[_201920]]*1,"")</f>
        <v>0.1</v>
      </c>
    </row>
    <row r="1896" spans="1:8" ht="28.5">
      <c r="A1896" s="132">
        <v>186034</v>
      </c>
      <c r="B1896" s="134" t="s">
        <v>1152</v>
      </c>
      <c r="C1896" s="134">
        <v>20</v>
      </c>
      <c r="D1896" s="134">
        <v>21</v>
      </c>
      <c r="E1896" s="134">
        <v>19</v>
      </c>
      <c r="F1896" s="134">
        <v>21</v>
      </c>
      <c r="G1896" s="135">
        <v>19</v>
      </c>
      <c r="H1896" s="171">
        <f>IFERROR((Table20[[#This Row],[_202320]]-Table20[[#This Row],[_201920]])/Table20[[#This Row],[_201920]]*1,"")</f>
        <v>-0.05</v>
      </c>
    </row>
    <row r="1897" spans="1:8" ht="28.5">
      <c r="A1897" s="132">
        <v>186034</v>
      </c>
      <c r="B1897" s="134" t="s">
        <v>1153</v>
      </c>
      <c r="C1897" s="134">
        <v>4</v>
      </c>
      <c r="D1897" s="134">
        <v>3</v>
      </c>
      <c r="E1897" s="134">
        <v>2</v>
      </c>
      <c r="F1897" s="134">
        <v>2</v>
      </c>
      <c r="G1897" s="135">
        <v>3</v>
      </c>
      <c r="H1897" s="171">
        <f>IFERROR((Table20[[#This Row],[_202320]]-Table20[[#This Row],[_201920]])/Table20[[#This Row],[_201920]]*1,"")</f>
        <v>-0.25</v>
      </c>
    </row>
    <row r="1898" spans="1:8" ht="28.5">
      <c r="A1898" s="132">
        <v>186034</v>
      </c>
      <c r="B1898" s="134" t="s">
        <v>1154</v>
      </c>
      <c r="C1898" s="134">
        <v>16</v>
      </c>
      <c r="D1898" s="134">
        <v>18</v>
      </c>
      <c r="E1898" s="134">
        <v>18</v>
      </c>
      <c r="F1898" s="134">
        <v>19</v>
      </c>
      <c r="G1898" s="135">
        <v>16</v>
      </c>
      <c r="H1898" s="171">
        <f>IFERROR((Table20[[#This Row],[_202320]]-Table20[[#This Row],[_201920]])/Table20[[#This Row],[_201920]]*1,"")</f>
        <v>0</v>
      </c>
    </row>
    <row r="1899" spans="1:8" ht="28.5">
      <c r="A1899" s="132">
        <v>186034</v>
      </c>
      <c r="B1899" s="134" t="s">
        <v>1155</v>
      </c>
      <c r="C1899" s="134">
        <v>70</v>
      </c>
      <c r="D1899" s="134">
        <v>66</v>
      </c>
      <c r="E1899" s="134">
        <v>68</v>
      </c>
      <c r="F1899" s="134">
        <v>67</v>
      </c>
      <c r="G1899" s="135">
        <v>70</v>
      </c>
      <c r="H1899" s="171">
        <f>IFERROR((Table20[[#This Row],[_202320]]-Table20[[#This Row],[_201920]])/Table20[[#This Row],[_201920]]*1,"")</f>
        <v>0</v>
      </c>
    </row>
    <row r="1900" spans="1:8">
      <c r="A1900" s="132">
        <v>187596</v>
      </c>
      <c r="B1900" s="134" t="s">
        <v>1161</v>
      </c>
      <c r="C1900" s="134">
        <v>71</v>
      </c>
      <c r="D1900" s="134">
        <v>69</v>
      </c>
      <c r="E1900" s="134">
        <v>1</v>
      </c>
      <c r="F1900" s="134">
        <v>82</v>
      </c>
      <c r="G1900" s="135">
        <v>89</v>
      </c>
      <c r="H1900" s="171">
        <f>IFERROR((Table20[[#This Row],[_202320]]-Table20[[#This Row],[_201920]])/Table20[[#This Row],[_201920]]*1,"")</f>
        <v>0.25352112676056338</v>
      </c>
    </row>
    <row r="1901" spans="1:8">
      <c r="A1901" s="132">
        <v>187596</v>
      </c>
      <c r="B1901" s="134" t="s">
        <v>1131</v>
      </c>
      <c r="C1901" s="134">
        <v>0</v>
      </c>
      <c r="D1901" s="134">
        <v>0</v>
      </c>
      <c r="E1901" s="134">
        <v>0</v>
      </c>
      <c r="F1901" s="134">
        <v>0</v>
      </c>
      <c r="G1901" s="135">
        <v>0</v>
      </c>
      <c r="H1901" s="171" t="str">
        <f>IFERROR((Table20[[#This Row],[_202320]]-Table20[[#This Row],[_201920]])/Table20[[#This Row],[_201920]]*1,"")</f>
        <v/>
      </c>
    </row>
    <row r="1902" spans="1:8">
      <c r="A1902" s="132">
        <v>187596</v>
      </c>
      <c r="B1902" s="134" t="s">
        <v>1132</v>
      </c>
      <c r="C1902" s="134">
        <v>71</v>
      </c>
      <c r="D1902" s="134">
        <v>69</v>
      </c>
      <c r="E1902" s="134">
        <v>1</v>
      </c>
      <c r="F1902" s="134">
        <v>82</v>
      </c>
      <c r="G1902" s="135">
        <v>89</v>
      </c>
      <c r="H1902" s="171">
        <f>IFERROR((Table20[[#This Row],[_202320]]-Table20[[#This Row],[_201920]])/Table20[[#This Row],[_201920]]*1,"")</f>
        <v>0.25352112676056338</v>
      </c>
    </row>
    <row r="1903" spans="1:8" ht="28.5">
      <c r="A1903" s="132">
        <v>187596</v>
      </c>
      <c r="B1903" s="134" t="s">
        <v>1133</v>
      </c>
      <c r="C1903" s="134">
        <v>5</v>
      </c>
      <c r="D1903" s="134">
        <v>3</v>
      </c>
      <c r="E1903" s="134">
        <v>0</v>
      </c>
      <c r="F1903" s="134">
        <v>9</v>
      </c>
      <c r="G1903" s="135">
        <v>6</v>
      </c>
      <c r="H1903" s="171">
        <f>IFERROR((Table20[[#This Row],[_202320]]-Table20[[#This Row],[_201920]])/Table20[[#This Row],[_201920]]*1,"")</f>
        <v>0.2</v>
      </c>
    </row>
    <row r="1904" spans="1:8" ht="28.5">
      <c r="A1904" s="132">
        <v>187596</v>
      </c>
      <c r="B1904" s="134" t="s">
        <v>1162</v>
      </c>
      <c r="C1904" s="134">
        <v>1</v>
      </c>
      <c r="D1904" s="134">
        <v>1</v>
      </c>
      <c r="E1904" s="134">
        <v>0</v>
      </c>
      <c r="F1904" s="134">
        <v>3</v>
      </c>
      <c r="G1904" s="135">
        <v>2</v>
      </c>
      <c r="H1904" s="171">
        <f>IFERROR((Table20[[#This Row],[_202320]]-Table20[[#This Row],[_201920]])/Table20[[#This Row],[_201920]]*1,"")</f>
        <v>1</v>
      </c>
    </row>
    <row r="1905" spans="1:8" ht="28.5">
      <c r="A1905" s="132">
        <v>187596</v>
      </c>
      <c r="B1905" s="134" t="s">
        <v>1163</v>
      </c>
      <c r="C1905" s="134">
        <v>0</v>
      </c>
      <c r="D1905" s="134">
        <v>0</v>
      </c>
      <c r="E1905" s="134">
        <v>0</v>
      </c>
      <c r="F1905" s="134">
        <v>0</v>
      </c>
      <c r="G1905" s="135">
        <v>1</v>
      </c>
      <c r="H1905" s="171" t="str">
        <f>IFERROR((Table20[[#This Row],[_202320]]-Table20[[#This Row],[_201920]])/Table20[[#This Row],[_201920]]*1,"")</f>
        <v/>
      </c>
    </row>
    <row r="1906" spans="1:8">
      <c r="A1906" s="132">
        <v>187596</v>
      </c>
      <c r="B1906" s="134" t="s">
        <v>1136</v>
      </c>
      <c r="C1906" s="134">
        <v>6</v>
      </c>
      <c r="D1906" s="134">
        <v>4</v>
      </c>
      <c r="E1906" s="134">
        <v>0</v>
      </c>
      <c r="F1906" s="134">
        <v>12</v>
      </c>
      <c r="G1906" s="135">
        <v>9</v>
      </c>
      <c r="H1906" s="171">
        <f>IFERROR((Table20[[#This Row],[_202320]]-Table20[[#This Row],[_201920]])/Table20[[#This Row],[_201920]]*1,"")</f>
        <v>0.5</v>
      </c>
    </row>
    <row r="1907" spans="1:8">
      <c r="A1907" s="132">
        <v>187596</v>
      </c>
      <c r="B1907" s="134" t="s">
        <v>1137</v>
      </c>
      <c r="C1907" s="134">
        <v>8</v>
      </c>
      <c r="D1907" s="134">
        <v>6</v>
      </c>
      <c r="E1907" s="134">
        <v>0</v>
      </c>
      <c r="F1907" s="134">
        <v>15</v>
      </c>
      <c r="G1907" s="135">
        <v>10</v>
      </c>
      <c r="H1907" s="171">
        <f>IFERROR((Table20[[#This Row],[_202320]]-Table20[[#This Row],[_201920]])/Table20[[#This Row],[_201920]]*1,"")</f>
        <v>0.25</v>
      </c>
    </row>
    <row r="1908" spans="1:8" ht="28.5">
      <c r="A1908" s="132">
        <v>187596</v>
      </c>
      <c r="B1908" s="134" t="s">
        <v>1138</v>
      </c>
      <c r="C1908" s="134">
        <v>8</v>
      </c>
      <c r="D1908" s="134">
        <v>4</v>
      </c>
      <c r="E1908" s="134">
        <v>0</v>
      </c>
      <c r="F1908" s="134">
        <v>9</v>
      </c>
      <c r="G1908" s="135">
        <v>6</v>
      </c>
      <c r="H1908" s="171">
        <f>IFERROR((Table20[[#This Row],[_202320]]-Table20[[#This Row],[_201920]])/Table20[[#This Row],[_201920]]*1,"")</f>
        <v>-0.25</v>
      </c>
    </row>
    <row r="1909" spans="1:8" ht="28.5">
      <c r="A1909" s="132">
        <v>187596</v>
      </c>
      <c r="B1909" s="134" t="s">
        <v>1164</v>
      </c>
      <c r="C1909" s="134">
        <v>1</v>
      </c>
      <c r="D1909" s="134">
        <v>2</v>
      </c>
      <c r="E1909" s="134">
        <v>0</v>
      </c>
      <c r="F1909" s="134">
        <v>4</v>
      </c>
      <c r="G1909" s="135">
        <v>2</v>
      </c>
      <c r="H1909" s="171">
        <f>IFERROR((Table20[[#This Row],[_202320]]-Table20[[#This Row],[_201920]])/Table20[[#This Row],[_201920]]*1,"")</f>
        <v>1</v>
      </c>
    </row>
    <row r="1910" spans="1:8" ht="28.5">
      <c r="A1910" s="132">
        <v>187596</v>
      </c>
      <c r="B1910" s="134" t="s">
        <v>1165</v>
      </c>
      <c r="C1910" s="134">
        <v>0</v>
      </c>
      <c r="D1910" s="134">
        <v>0</v>
      </c>
      <c r="E1910" s="134">
        <v>0</v>
      </c>
      <c r="F1910" s="134">
        <v>0</v>
      </c>
      <c r="G1910" s="135">
        <v>1</v>
      </c>
      <c r="H1910" s="171" t="str">
        <f>IFERROR((Table20[[#This Row],[_202320]]-Table20[[#This Row],[_201920]])/Table20[[#This Row],[_201920]]*1,"")</f>
        <v/>
      </c>
    </row>
    <row r="1911" spans="1:8">
      <c r="A1911" s="132">
        <v>187596</v>
      </c>
      <c r="B1911" s="134" t="s">
        <v>1141</v>
      </c>
      <c r="C1911" s="134">
        <v>9</v>
      </c>
      <c r="D1911" s="134">
        <v>6</v>
      </c>
      <c r="E1911" s="134">
        <v>0</v>
      </c>
      <c r="F1911" s="134">
        <v>13</v>
      </c>
      <c r="G1911" s="135">
        <v>9</v>
      </c>
      <c r="H1911" s="171">
        <f>IFERROR((Table20[[#This Row],[_202320]]-Table20[[#This Row],[_201920]])/Table20[[#This Row],[_201920]]*1,"")</f>
        <v>0</v>
      </c>
    </row>
    <row r="1912" spans="1:8">
      <c r="A1912" s="132">
        <v>187596</v>
      </c>
      <c r="B1912" s="134" t="s">
        <v>1142</v>
      </c>
      <c r="C1912" s="134">
        <v>13</v>
      </c>
      <c r="D1912" s="134">
        <v>9</v>
      </c>
      <c r="E1912" s="134">
        <v>0</v>
      </c>
      <c r="F1912" s="134">
        <v>16</v>
      </c>
      <c r="G1912" s="135">
        <v>10</v>
      </c>
      <c r="H1912" s="171">
        <f>IFERROR((Table20[[#This Row],[_202320]]-Table20[[#This Row],[_201920]])/Table20[[#This Row],[_201920]]*1,"")</f>
        <v>-0.23076923076923078</v>
      </c>
    </row>
    <row r="1913" spans="1:8" ht="28.5">
      <c r="A1913" s="132">
        <v>187596</v>
      </c>
      <c r="B1913" s="134" t="s">
        <v>1143</v>
      </c>
      <c r="C1913" s="134">
        <v>9</v>
      </c>
      <c r="D1913" s="134">
        <v>4</v>
      </c>
      <c r="E1913" s="134">
        <v>0</v>
      </c>
      <c r="F1913" s="134">
        <v>11</v>
      </c>
      <c r="G1913" s="135">
        <v>13</v>
      </c>
      <c r="H1913" s="171">
        <f>IFERROR((Table20[[#This Row],[_202320]]-Table20[[#This Row],[_201920]])/Table20[[#This Row],[_201920]]*1,"")</f>
        <v>0.44444444444444442</v>
      </c>
    </row>
    <row r="1914" spans="1:8" ht="28.5">
      <c r="A1914" s="132">
        <v>187596</v>
      </c>
      <c r="B1914" s="134" t="s">
        <v>1166</v>
      </c>
      <c r="C1914" s="134">
        <v>2</v>
      </c>
      <c r="D1914" s="134">
        <v>4</v>
      </c>
      <c r="E1914" s="134">
        <v>0</v>
      </c>
      <c r="F1914" s="134">
        <v>4</v>
      </c>
      <c r="G1914" s="135">
        <v>2</v>
      </c>
      <c r="H1914" s="171">
        <f>IFERROR((Table20[[#This Row],[_202320]]-Table20[[#This Row],[_201920]])/Table20[[#This Row],[_201920]]*1,"")</f>
        <v>0</v>
      </c>
    </row>
    <row r="1915" spans="1:8" ht="28.5">
      <c r="A1915" s="132">
        <v>187596</v>
      </c>
      <c r="B1915" s="134" t="s">
        <v>1167</v>
      </c>
      <c r="C1915" s="134">
        <v>1</v>
      </c>
      <c r="D1915" s="134">
        <v>0</v>
      </c>
      <c r="E1915" s="134">
        <v>0</v>
      </c>
      <c r="F1915" s="134">
        <v>0</v>
      </c>
      <c r="G1915" s="135">
        <v>3</v>
      </c>
      <c r="H1915" s="171">
        <f>IFERROR((Table20[[#This Row],[_202320]]-Table20[[#This Row],[_201920]])/Table20[[#This Row],[_201920]]*1,"")</f>
        <v>2</v>
      </c>
    </row>
    <row r="1916" spans="1:8">
      <c r="A1916" s="132">
        <v>187596</v>
      </c>
      <c r="B1916" s="134" t="s">
        <v>1146</v>
      </c>
      <c r="C1916" s="134">
        <v>12</v>
      </c>
      <c r="D1916" s="134">
        <v>8</v>
      </c>
      <c r="E1916" s="134">
        <v>0</v>
      </c>
      <c r="F1916" s="134">
        <v>15</v>
      </c>
      <c r="G1916" s="135">
        <v>18</v>
      </c>
      <c r="H1916" s="171">
        <f>IFERROR((Table20[[#This Row],[_202320]]-Table20[[#This Row],[_201920]])/Table20[[#This Row],[_201920]]*1,"")</f>
        <v>0.5</v>
      </c>
    </row>
    <row r="1917" spans="1:8" ht="28.5">
      <c r="A1917" s="132">
        <v>187596</v>
      </c>
      <c r="B1917" s="134" t="s">
        <v>1147</v>
      </c>
      <c r="C1917" s="134">
        <v>0</v>
      </c>
      <c r="D1917" s="134">
        <v>3</v>
      </c>
      <c r="E1917" s="134">
        <v>0</v>
      </c>
      <c r="F1917" s="134">
        <v>0</v>
      </c>
      <c r="G1917" s="135">
        <v>7</v>
      </c>
      <c r="H1917" s="171" t="str">
        <f>IFERROR((Table20[[#This Row],[_202320]]-Table20[[#This Row],[_201920]])/Table20[[#This Row],[_201920]]*1,"")</f>
        <v/>
      </c>
    </row>
    <row r="1918" spans="1:8" ht="28.5">
      <c r="A1918" s="132">
        <v>187596</v>
      </c>
      <c r="B1918" s="134" t="s">
        <v>1148</v>
      </c>
      <c r="C1918" s="134">
        <v>0</v>
      </c>
      <c r="D1918" s="134">
        <v>4</v>
      </c>
      <c r="E1918" s="134">
        <v>0</v>
      </c>
      <c r="F1918" s="134">
        <v>5</v>
      </c>
      <c r="G1918" s="135">
        <v>4</v>
      </c>
      <c r="H1918" s="171" t="str">
        <f>IFERROR((Table20[[#This Row],[_202320]]-Table20[[#This Row],[_201920]])/Table20[[#This Row],[_201920]]*1,"")</f>
        <v/>
      </c>
    </row>
    <row r="1919" spans="1:8" ht="28.5">
      <c r="A1919" s="132">
        <v>187596</v>
      </c>
      <c r="B1919" s="134" t="s">
        <v>1149</v>
      </c>
      <c r="C1919" s="134">
        <v>59</v>
      </c>
      <c r="D1919" s="134">
        <v>54</v>
      </c>
      <c r="E1919" s="134">
        <v>1</v>
      </c>
      <c r="F1919" s="134">
        <v>62</v>
      </c>
      <c r="G1919" s="135">
        <v>60</v>
      </c>
      <c r="H1919" s="171">
        <f>IFERROR((Table20[[#This Row],[_202320]]-Table20[[#This Row],[_201920]])/Table20[[#This Row],[_201920]]*1,"")</f>
        <v>1.6949152542372881E-2</v>
      </c>
    </row>
    <row r="1920" spans="1:8" ht="28.5">
      <c r="A1920" s="132">
        <v>187596</v>
      </c>
      <c r="B1920" s="134" t="s">
        <v>1150</v>
      </c>
      <c r="C1920" s="134">
        <v>59</v>
      </c>
      <c r="D1920" s="134">
        <v>61</v>
      </c>
      <c r="E1920" s="134">
        <v>1</v>
      </c>
      <c r="F1920" s="134">
        <v>67</v>
      </c>
      <c r="G1920" s="135">
        <v>71</v>
      </c>
      <c r="H1920" s="171">
        <f>IFERROR((Table20[[#This Row],[_202320]]-Table20[[#This Row],[_201920]])/Table20[[#This Row],[_201920]]*1,"")</f>
        <v>0.20338983050847459</v>
      </c>
    </row>
    <row r="1921" spans="1:8">
      <c r="A1921" s="132">
        <v>187596</v>
      </c>
      <c r="B1921" s="134" t="s">
        <v>1151</v>
      </c>
      <c r="C1921" s="134">
        <v>17</v>
      </c>
      <c r="D1921" s="134">
        <v>12</v>
      </c>
      <c r="E1921" s="134">
        <v>0</v>
      </c>
      <c r="F1921" s="134">
        <v>18</v>
      </c>
      <c r="G1921" s="135">
        <v>20</v>
      </c>
      <c r="H1921" s="171">
        <f>IFERROR((Table20[[#This Row],[_202320]]-Table20[[#This Row],[_201920]])/Table20[[#This Row],[_201920]]*1,"")</f>
        <v>0.17647058823529413</v>
      </c>
    </row>
    <row r="1922" spans="1:8" ht="28.5">
      <c r="A1922" s="132">
        <v>187596</v>
      </c>
      <c r="B1922" s="134" t="s">
        <v>1152</v>
      </c>
      <c r="C1922" s="134">
        <v>0</v>
      </c>
      <c r="D1922" s="134">
        <v>10</v>
      </c>
      <c r="E1922" s="134">
        <v>0</v>
      </c>
      <c r="F1922" s="134">
        <v>6</v>
      </c>
      <c r="G1922" s="135">
        <v>12</v>
      </c>
      <c r="H1922" s="171" t="str">
        <f>IFERROR((Table20[[#This Row],[_202320]]-Table20[[#This Row],[_201920]])/Table20[[#This Row],[_201920]]*1,"")</f>
        <v/>
      </c>
    </row>
    <row r="1923" spans="1:8" ht="28.5">
      <c r="A1923" s="132">
        <v>187596</v>
      </c>
      <c r="B1923" s="134" t="s">
        <v>1153</v>
      </c>
      <c r="C1923" s="134">
        <v>0</v>
      </c>
      <c r="D1923" s="134">
        <v>4</v>
      </c>
      <c r="E1923" s="134">
        <v>0</v>
      </c>
      <c r="F1923" s="134">
        <v>0</v>
      </c>
      <c r="G1923" s="135">
        <v>8</v>
      </c>
      <c r="H1923" s="171" t="str">
        <f>IFERROR((Table20[[#This Row],[_202320]]-Table20[[#This Row],[_201920]])/Table20[[#This Row],[_201920]]*1,"")</f>
        <v/>
      </c>
    </row>
    <row r="1924" spans="1:8" ht="28.5">
      <c r="A1924" s="132">
        <v>187596</v>
      </c>
      <c r="B1924" s="134" t="s">
        <v>1154</v>
      </c>
      <c r="C1924" s="134">
        <v>0</v>
      </c>
      <c r="D1924" s="134">
        <v>6</v>
      </c>
      <c r="E1924" s="134">
        <v>0</v>
      </c>
      <c r="F1924" s="134">
        <v>6</v>
      </c>
      <c r="G1924" s="135">
        <v>4</v>
      </c>
      <c r="H1924" s="171" t="str">
        <f>IFERROR((Table20[[#This Row],[_202320]]-Table20[[#This Row],[_201920]])/Table20[[#This Row],[_201920]]*1,"")</f>
        <v/>
      </c>
    </row>
    <row r="1925" spans="1:8" ht="28.5">
      <c r="A1925" s="132">
        <v>187596</v>
      </c>
      <c r="B1925" s="134" t="s">
        <v>1155</v>
      </c>
      <c r="C1925" s="134">
        <v>83</v>
      </c>
      <c r="D1925" s="134">
        <v>78</v>
      </c>
      <c r="E1925" s="134">
        <v>100</v>
      </c>
      <c r="F1925" s="134">
        <v>76</v>
      </c>
      <c r="G1925" s="135">
        <v>67</v>
      </c>
      <c r="H1925" s="171">
        <f>IFERROR((Table20[[#This Row],[_202320]]-Table20[[#This Row],[_201920]])/Table20[[#This Row],[_201920]]*1,"")</f>
        <v>-0.19277108433734941</v>
      </c>
    </row>
    <row r="1926" spans="1:8">
      <c r="A1926" s="132">
        <v>187620</v>
      </c>
      <c r="B1926" s="134" t="s">
        <v>1161</v>
      </c>
      <c r="C1926" s="134">
        <v>562</v>
      </c>
      <c r="D1926" s="134">
        <v>430</v>
      </c>
      <c r="E1926" s="134">
        <v>417</v>
      </c>
      <c r="F1926" s="134">
        <v>313</v>
      </c>
      <c r="G1926" s="135">
        <v>291</v>
      </c>
      <c r="H1926" s="171">
        <f>IFERROR((Table20[[#This Row],[_202320]]-Table20[[#This Row],[_201920]])/Table20[[#This Row],[_201920]]*1,"")</f>
        <v>-0.48220640569395018</v>
      </c>
    </row>
    <row r="1927" spans="1:8">
      <c r="A1927" s="132">
        <v>187620</v>
      </c>
      <c r="B1927" s="134" t="s">
        <v>1131</v>
      </c>
      <c r="C1927" s="134">
        <v>3</v>
      </c>
      <c r="D1927" s="134">
        <v>4</v>
      </c>
      <c r="E1927" s="134">
        <v>2</v>
      </c>
      <c r="F1927" s="134">
        <v>2</v>
      </c>
      <c r="G1927" s="135">
        <v>0</v>
      </c>
      <c r="H1927" s="171">
        <f>IFERROR((Table20[[#This Row],[_202320]]-Table20[[#This Row],[_201920]])/Table20[[#This Row],[_201920]]*1,"")</f>
        <v>-1</v>
      </c>
    </row>
    <row r="1928" spans="1:8">
      <c r="A1928" s="132">
        <v>187620</v>
      </c>
      <c r="B1928" s="134" t="s">
        <v>1132</v>
      </c>
      <c r="C1928" s="134">
        <v>559</v>
      </c>
      <c r="D1928" s="134">
        <v>426</v>
      </c>
      <c r="E1928" s="134">
        <v>415</v>
      </c>
      <c r="F1928" s="134">
        <v>311</v>
      </c>
      <c r="G1928" s="135">
        <v>291</v>
      </c>
      <c r="H1928" s="171">
        <f>IFERROR((Table20[[#This Row],[_202320]]-Table20[[#This Row],[_201920]])/Table20[[#This Row],[_201920]]*1,"")</f>
        <v>-0.47942754919499103</v>
      </c>
    </row>
    <row r="1929" spans="1:8" ht="28.5">
      <c r="A1929" s="132">
        <v>187620</v>
      </c>
      <c r="B1929" s="134" t="s">
        <v>1133</v>
      </c>
      <c r="C1929" s="134">
        <v>22</v>
      </c>
      <c r="D1929" s="134">
        <v>13</v>
      </c>
      <c r="E1929" s="134">
        <v>14</v>
      </c>
      <c r="F1929" s="134">
        <v>13</v>
      </c>
      <c r="G1929" s="135">
        <v>10</v>
      </c>
      <c r="H1929" s="171">
        <f>IFERROR((Table20[[#This Row],[_202320]]-Table20[[#This Row],[_201920]])/Table20[[#This Row],[_201920]]*1,"")</f>
        <v>-0.54545454545454541</v>
      </c>
    </row>
    <row r="1930" spans="1:8" ht="28.5">
      <c r="A1930" s="132">
        <v>187620</v>
      </c>
      <c r="B1930" s="134" t="s">
        <v>1162</v>
      </c>
      <c r="C1930" s="134">
        <v>25</v>
      </c>
      <c r="D1930" s="134">
        <v>20</v>
      </c>
      <c r="E1930" s="134">
        <v>18</v>
      </c>
      <c r="F1930" s="134">
        <v>15</v>
      </c>
      <c r="G1930" s="135">
        <v>15</v>
      </c>
      <c r="H1930" s="171">
        <f>IFERROR((Table20[[#This Row],[_202320]]-Table20[[#This Row],[_201920]])/Table20[[#This Row],[_201920]]*1,"")</f>
        <v>-0.4</v>
      </c>
    </row>
    <row r="1931" spans="1:8" ht="28.5">
      <c r="A1931" s="132">
        <v>187620</v>
      </c>
      <c r="B1931" s="134" t="s">
        <v>1163</v>
      </c>
      <c r="C1931" s="134" t="s">
        <v>129</v>
      </c>
      <c r="D1931" s="134" t="s">
        <v>129</v>
      </c>
      <c r="E1931" s="134" t="s">
        <v>129</v>
      </c>
      <c r="F1931" s="134" t="s">
        <v>129</v>
      </c>
      <c r="G1931" s="135" t="s">
        <v>129</v>
      </c>
      <c r="H1931" s="171" t="str">
        <f>IFERROR((Table20[[#This Row],[_202320]]-Table20[[#This Row],[_201920]])/Table20[[#This Row],[_201920]]*1,"")</f>
        <v/>
      </c>
    </row>
    <row r="1932" spans="1:8">
      <c r="A1932" s="132">
        <v>187620</v>
      </c>
      <c r="B1932" s="134" t="s">
        <v>1136</v>
      </c>
      <c r="C1932" s="134">
        <v>47</v>
      </c>
      <c r="D1932" s="134">
        <v>33</v>
      </c>
      <c r="E1932" s="134">
        <v>32</v>
      </c>
      <c r="F1932" s="134">
        <v>28</v>
      </c>
      <c r="G1932" s="135">
        <v>25</v>
      </c>
      <c r="H1932" s="171">
        <f>IFERROR((Table20[[#This Row],[_202320]]-Table20[[#This Row],[_201920]])/Table20[[#This Row],[_201920]]*1,"")</f>
        <v>-0.46808510638297873</v>
      </c>
    </row>
    <row r="1933" spans="1:8">
      <c r="A1933" s="132">
        <v>187620</v>
      </c>
      <c r="B1933" s="134" t="s">
        <v>1137</v>
      </c>
      <c r="C1933" s="134">
        <v>8</v>
      </c>
      <c r="D1933" s="134">
        <v>8</v>
      </c>
      <c r="E1933" s="134">
        <v>8</v>
      </c>
      <c r="F1933" s="134">
        <v>9</v>
      </c>
      <c r="G1933" s="135">
        <v>9</v>
      </c>
      <c r="H1933" s="171">
        <f>IFERROR((Table20[[#This Row],[_202320]]-Table20[[#This Row],[_201920]])/Table20[[#This Row],[_201920]]*1,"")</f>
        <v>0.125</v>
      </c>
    </row>
    <row r="1934" spans="1:8" ht="28.5">
      <c r="A1934" s="132">
        <v>187620</v>
      </c>
      <c r="B1934" s="134" t="s">
        <v>1138</v>
      </c>
      <c r="C1934" s="134">
        <v>18</v>
      </c>
      <c r="D1934" s="134">
        <v>15</v>
      </c>
      <c r="E1934" s="134">
        <v>16</v>
      </c>
      <c r="F1934" s="134">
        <v>13</v>
      </c>
      <c r="G1934" s="135">
        <v>13</v>
      </c>
      <c r="H1934" s="171">
        <f>IFERROR((Table20[[#This Row],[_202320]]-Table20[[#This Row],[_201920]])/Table20[[#This Row],[_201920]]*1,"")</f>
        <v>-0.27777777777777779</v>
      </c>
    </row>
    <row r="1935" spans="1:8" ht="28.5">
      <c r="A1935" s="132">
        <v>187620</v>
      </c>
      <c r="B1935" s="134" t="s">
        <v>1164</v>
      </c>
      <c r="C1935" s="134">
        <v>59</v>
      </c>
      <c r="D1935" s="134">
        <v>36</v>
      </c>
      <c r="E1935" s="134">
        <v>34</v>
      </c>
      <c r="F1935" s="134">
        <v>28</v>
      </c>
      <c r="G1935" s="135">
        <v>24</v>
      </c>
      <c r="H1935" s="171">
        <f>IFERROR((Table20[[#This Row],[_202320]]-Table20[[#This Row],[_201920]])/Table20[[#This Row],[_201920]]*1,"")</f>
        <v>-0.59322033898305082</v>
      </c>
    </row>
    <row r="1936" spans="1:8" ht="28.5">
      <c r="A1936" s="132">
        <v>187620</v>
      </c>
      <c r="B1936" s="134" t="s">
        <v>1165</v>
      </c>
      <c r="C1936" s="134" t="s">
        <v>129</v>
      </c>
      <c r="D1936" s="134" t="s">
        <v>129</v>
      </c>
      <c r="E1936" s="134" t="s">
        <v>129</v>
      </c>
      <c r="F1936" s="134" t="s">
        <v>129</v>
      </c>
      <c r="G1936" s="135" t="s">
        <v>129</v>
      </c>
      <c r="H1936" s="171" t="str">
        <f>IFERROR((Table20[[#This Row],[_202320]]-Table20[[#This Row],[_201920]])/Table20[[#This Row],[_201920]]*1,"")</f>
        <v/>
      </c>
    </row>
    <row r="1937" spans="1:8">
      <c r="A1937" s="132">
        <v>187620</v>
      </c>
      <c r="B1937" s="134" t="s">
        <v>1141</v>
      </c>
      <c r="C1937" s="134">
        <v>77</v>
      </c>
      <c r="D1937" s="134">
        <v>51</v>
      </c>
      <c r="E1937" s="134">
        <v>50</v>
      </c>
      <c r="F1937" s="134">
        <v>41</v>
      </c>
      <c r="G1937" s="135">
        <v>37</v>
      </c>
      <c r="H1937" s="171">
        <f>IFERROR((Table20[[#This Row],[_202320]]-Table20[[#This Row],[_201920]])/Table20[[#This Row],[_201920]]*1,"")</f>
        <v>-0.51948051948051943</v>
      </c>
    </row>
    <row r="1938" spans="1:8">
      <c r="A1938" s="132">
        <v>187620</v>
      </c>
      <c r="B1938" s="134" t="s">
        <v>1142</v>
      </c>
      <c r="C1938" s="134">
        <v>14</v>
      </c>
      <c r="D1938" s="134">
        <v>12</v>
      </c>
      <c r="E1938" s="134">
        <v>12</v>
      </c>
      <c r="F1938" s="134">
        <v>13</v>
      </c>
      <c r="G1938" s="135">
        <v>13</v>
      </c>
      <c r="H1938" s="171">
        <f>IFERROR((Table20[[#This Row],[_202320]]-Table20[[#This Row],[_201920]])/Table20[[#This Row],[_201920]]*1,"")</f>
        <v>-7.1428571428571425E-2</v>
      </c>
    </row>
    <row r="1939" spans="1:8" ht="28.5">
      <c r="A1939" s="132">
        <v>187620</v>
      </c>
      <c r="B1939" s="134" t="s">
        <v>1143</v>
      </c>
      <c r="C1939" s="134">
        <v>18</v>
      </c>
      <c r="D1939" s="134">
        <v>17</v>
      </c>
      <c r="E1939" s="134">
        <v>18</v>
      </c>
      <c r="F1939" s="134">
        <v>13</v>
      </c>
      <c r="G1939" s="135">
        <v>13</v>
      </c>
      <c r="H1939" s="171">
        <f>IFERROR((Table20[[#This Row],[_202320]]-Table20[[#This Row],[_201920]])/Table20[[#This Row],[_201920]]*1,"")</f>
        <v>-0.27777777777777779</v>
      </c>
    </row>
    <row r="1940" spans="1:8" ht="28.5">
      <c r="A1940" s="132">
        <v>187620</v>
      </c>
      <c r="B1940" s="134" t="s">
        <v>1166</v>
      </c>
      <c r="C1940" s="134">
        <v>65</v>
      </c>
      <c r="D1940" s="134">
        <v>48</v>
      </c>
      <c r="E1940" s="134">
        <v>43</v>
      </c>
      <c r="F1940" s="134">
        <v>33</v>
      </c>
      <c r="G1940" s="135">
        <v>30</v>
      </c>
      <c r="H1940" s="171">
        <f>IFERROR((Table20[[#This Row],[_202320]]-Table20[[#This Row],[_201920]])/Table20[[#This Row],[_201920]]*1,"")</f>
        <v>-0.53846153846153844</v>
      </c>
    </row>
    <row r="1941" spans="1:8" ht="28.5">
      <c r="A1941" s="132">
        <v>187620</v>
      </c>
      <c r="B1941" s="134" t="s">
        <v>1167</v>
      </c>
      <c r="C1941" s="134" t="s">
        <v>129</v>
      </c>
      <c r="D1941" s="134" t="s">
        <v>129</v>
      </c>
      <c r="E1941" s="134" t="s">
        <v>129</v>
      </c>
      <c r="F1941" s="134" t="s">
        <v>129</v>
      </c>
      <c r="G1941" s="135" t="s">
        <v>129</v>
      </c>
      <c r="H1941" s="171" t="str">
        <f>IFERROR((Table20[[#This Row],[_202320]]-Table20[[#This Row],[_201920]])/Table20[[#This Row],[_201920]]*1,"")</f>
        <v/>
      </c>
    </row>
    <row r="1942" spans="1:8">
      <c r="A1942" s="132">
        <v>187620</v>
      </c>
      <c r="B1942" s="134" t="s">
        <v>1146</v>
      </c>
      <c r="C1942" s="134">
        <v>83</v>
      </c>
      <c r="D1942" s="134">
        <v>65</v>
      </c>
      <c r="E1942" s="134">
        <v>61</v>
      </c>
      <c r="F1942" s="134">
        <v>46</v>
      </c>
      <c r="G1942" s="135">
        <v>43</v>
      </c>
      <c r="H1942" s="171">
        <f>IFERROR((Table20[[#This Row],[_202320]]-Table20[[#This Row],[_201920]])/Table20[[#This Row],[_201920]]*1,"")</f>
        <v>-0.48192771084337349</v>
      </c>
    </row>
    <row r="1943" spans="1:8" ht="28.5">
      <c r="A1943" s="132">
        <v>187620</v>
      </c>
      <c r="B1943" s="134" t="s">
        <v>1147</v>
      </c>
      <c r="C1943" s="134">
        <v>17</v>
      </c>
      <c r="D1943" s="134">
        <v>13</v>
      </c>
      <c r="E1943" s="134">
        <v>9</v>
      </c>
      <c r="F1943" s="134">
        <v>9</v>
      </c>
      <c r="G1943" s="135">
        <v>3</v>
      </c>
      <c r="H1943" s="171">
        <f>IFERROR((Table20[[#This Row],[_202320]]-Table20[[#This Row],[_201920]])/Table20[[#This Row],[_201920]]*1,"")</f>
        <v>-0.82352941176470584</v>
      </c>
    </row>
    <row r="1944" spans="1:8" ht="28.5">
      <c r="A1944" s="132">
        <v>187620</v>
      </c>
      <c r="B1944" s="134" t="s">
        <v>1148</v>
      </c>
      <c r="C1944" s="134">
        <v>21</v>
      </c>
      <c r="D1944" s="134">
        <v>23</v>
      </c>
      <c r="E1944" s="134">
        <v>28</v>
      </c>
      <c r="F1944" s="134">
        <v>15</v>
      </c>
      <c r="G1944" s="135">
        <v>42</v>
      </c>
      <c r="H1944" s="171">
        <f>IFERROR((Table20[[#This Row],[_202320]]-Table20[[#This Row],[_201920]])/Table20[[#This Row],[_201920]]*1,"")</f>
        <v>1</v>
      </c>
    </row>
    <row r="1945" spans="1:8" ht="28.5">
      <c r="A1945" s="132">
        <v>187620</v>
      </c>
      <c r="B1945" s="134" t="s">
        <v>1149</v>
      </c>
      <c r="C1945" s="134">
        <v>438</v>
      </c>
      <c r="D1945" s="134">
        <v>325</v>
      </c>
      <c r="E1945" s="134">
        <v>317</v>
      </c>
      <c r="F1945" s="134">
        <v>241</v>
      </c>
      <c r="G1945" s="135">
        <v>203</v>
      </c>
      <c r="H1945" s="171">
        <f>IFERROR((Table20[[#This Row],[_202320]]-Table20[[#This Row],[_201920]])/Table20[[#This Row],[_201920]]*1,"")</f>
        <v>-0.5365296803652968</v>
      </c>
    </row>
    <row r="1946" spans="1:8" ht="28.5">
      <c r="A1946" s="132">
        <v>187620</v>
      </c>
      <c r="B1946" s="134" t="s">
        <v>1150</v>
      </c>
      <c r="C1946" s="134">
        <v>476</v>
      </c>
      <c r="D1946" s="134">
        <v>361</v>
      </c>
      <c r="E1946" s="134">
        <v>354</v>
      </c>
      <c r="F1946" s="134">
        <v>265</v>
      </c>
      <c r="G1946" s="135">
        <v>248</v>
      </c>
      <c r="H1946" s="171">
        <f>IFERROR((Table20[[#This Row],[_202320]]-Table20[[#This Row],[_201920]])/Table20[[#This Row],[_201920]]*1,"")</f>
        <v>-0.47899159663865548</v>
      </c>
    </row>
    <row r="1947" spans="1:8">
      <c r="A1947" s="132">
        <v>187620</v>
      </c>
      <c r="B1947" s="134" t="s">
        <v>1151</v>
      </c>
      <c r="C1947" s="134">
        <v>15</v>
      </c>
      <c r="D1947" s="134">
        <v>15</v>
      </c>
      <c r="E1947" s="134">
        <v>15</v>
      </c>
      <c r="F1947" s="134">
        <v>15</v>
      </c>
      <c r="G1947" s="135">
        <v>15</v>
      </c>
      <c r="H1947" s="171">
        <f>IFERROR((Table20[[#This Row],[_202320]]-Table20[[#This Row],[_201920]])/Table20[[#This Row],[_201920]]*1,"")</f>
        <v>0</v>
      </c>
    </row>
    <row r="1948" spans="1:8" ht="28.5">
      <c r="A1948" s="132">
        <v>187620</v>
      </c>
      <c r="B1948" s="134" t="s">
        <v>1152</v>
      </c>
      <c r="C1948" s="134">
        <v>7</v>
      </c>
      <c r="D1948" s="134">
        <v>8</v>
      </c>
      <c r="E1948" s="134">
        <v>9</v>
      </c>
      <c r="F1948" s="134">
        <v>8</v>
      </c>
      <c r="G1948" s="135">
        <v>15</v>
      </c>
      <c r="H1948" s="171">
        <f>IFERROR((Table20[[#This Row],[_202320]]-Table20[[#This Row],[_201920]])/Table20[[#This Row],[_201920]]*1,"")</f>
        <v>1.1428571428571428</v>
      </c>
    </row>
    <row r="1949" spans="1:8" ht="28.5">
      <c r="A1949" s="132">
        <v>187620</v>
      </c>
      <c r="B1949" s="134" t="s">
        <v>1153</v>
      </c>
      <c r="C1949" s="134">
        <v>3</v>
      </c>
      <c r="D1949" s="134">
        <v>3</v>
      </c>
      <c r="E1949" s="134">
        <v>2</v>
      </c>
      <c r="F1949" s="134">
        <v>3</v>
      </c>
      <c r="G1949" s="135">
        <v>1</v>
      </c>
      <c r="H1949" s="171">
        <f>IFERROR((Table20[[#This Row],[_202320]]-Table20[[#This Row],[_201920]])/Table20[[#This Row],[_201920]]*1,"")</f>
        <v>-0.66666666666666663</v>
      </c>
    </row>
    <row r="1950" spans="1:8" ht="28.5">
      <c r="A1950" s="132">
        <v>187620</v>
      </c>
      <c r="B1950" s="134" t="s">
        <v>1154</v>
      </c>
      <c r="C1950" s="134">
        <v>4</v>
      </c>
      <c r="D1950" s="134">
        <v>5</v>
      </c>
      <c r="E1950" s="134">
        <v>7</v>
      </c>
      <c r="F1950" s="134">
        <v>5</v>
      </c>
      <c r="G1950" s="135">
        <v>14</v>
      </c>
      <c r="H1950" s="171">
        <f>IFERROR((Table20[[#This Row],[_202320]]-Table20[[#This Row],[_201920]])/Table20[[#This Row],[_201920]]*1,"")</f>
        <v>2.5</v>
      </c>
    </row>
    <row r="1951" spans="1:8" ht="28.5">
      <c r="A1951" s="132">
        <v>187620</v>
      </c>
      <c r="B1951" s="134" t="s">
        <v>1155</v>
      </c>
      <c r="C1951" s="134">
        <v>78</v>
      </c>
      <c r="D1951" s="134">
        <v>76</v>
      </c>
      <c r="E1951" s="134">
        <v>76</v>
      </c>
      <c r="F1951" s="134">
        <v>77</v>
      </c>
      <c r="G1951" s="135">
        <v>70</v>
      </c>
      <c r="H1951" s="171">
        <f>IFERROR((Table20[[#This Row],[_202320]]-Table20[[#This Row],[_201920]])/Table20[[#This Row],[_201920]]*1,"")</f>
        <v>-0.10256410256410256</v>
      </c>
    </row>
    <row r="1952" spans="1:8">
      <c r="A1952" s="132">
        <v>187639</v>
      </c>
      <c r="B1952" s="134" t="s">
        <v>1161</v>
      </c>
      <c r="C1952" s="134">
        <v>454</v>
      </c>
      <c r="D1952" s="134">
        <v>428</v>
      </c>
      <c r="E1952" s="134">
        <v>474</v>
      </c>
      <c r="F1952" s="134">
        <v>549</v>
      </c>
      <c r="G1952" s="135">
        <v>634</v>
      </c>
      <c r="H1952" s="171">
        <f>IFERROR((Table20[[#This Row],[_202320]]-Table20[[#This Row],[_201920]])/Table20[[#This Row],[_201920]]*1,"")</f>
        <v>0.3964757709251101</v>
      </c>
    </row>
    <row r="1953" spans="1:8">
      <c r="A1953" s="132">
        <v>187639</v>
      </c>
      <c r="B1953" s="134" t="s">
        <v>1131</v>
      </c>
      <c r="C1953" s="134">
        <v>0</v>
      </c>
      <c r="D1953" s="134">
        <v>0</v>
      </c>
      <c r="E1953" s="134">
        <v>0</v>
      </c>
      <c r="F1953" s="134">
        <v>0</v>
      </c>
      <c r="G1953" s="135">
        <v>0</v>
      </c>
      <c r="H1953" s="171" t="str">
        <f>IFERROR((Table20[[#This Row],[_202320]]-Table20[[#This Row],[_201920]])/Table20[[#This Row],[_201920]]*1,"")</f>
        <v/>
      </c>
    </row>
    <row r="1954" spans="1:8">
      <c r="A1954" s="132">
        <v>187639</v>
      </c>
      <c r="B1954" s="134" t="s">
        <v>1132</v>
      </c>
      <c r="C1954" s="134">
        <v>454</v>
      </c>
      <c r="D1954" s="134">
        <v>428</v>
      </c>
      <c r="E1954" s="134">
        <v>474</v>
      </c>
      <c r="F1954" s="134">
        <v>549</v>
      </c>
      <c r="G1954" s="135">
        <v>634</v>
      </c>
      <c r="H1954" s="171">
        <f>IFERROR((Table20[[#This Row],[_202320]]-Table20[[#This Row],[_201920]])/Table20[[#This Row],[_201920]]*1,"")</f>
        <v>0.3964757709251101</v>
      </c>
    </row>
    <row r="1955" spans="1:8" ht="28.5">
      <c r="A1955" s="132">
        <v>187639</v>
      </c>
      <c r="B1955" s="134" t="s">
        <v>1133</v>
      </c>
      <c r="C1955" s="134">
        <v>19</v>
      </c>
      <c r="D1955" s="134">
        <v>13</v>
      </c>
      <c r="E1955" s="134">
        <v>31</v>
      </c>
      <c r="F1955" s="134">
        <v>27</v>
      </c>
      <c r="G1955" s="135">
        <v>23</v>
      </c>
      <c r="H1955" s="171">
        <f>IFERROR((Table20[[#This Row],[_202320]]-Table20[[#This Row],[_201920]])/Table20[[#This Row],[_201920]]*1,"")</f>
        <v>0.21052631578947367</v>
      </c>
    </row>
    <row r="1956" spans="1:8" ht="28.5">
      <c r="A1956" s="132">
        <v>187639</v>
      </c>
      <c r="B1956" s="134" t="s">
        <v>1162</v>
      </c>
      <c r="C1956" s="134">
        <v>1</v>
      </c>
      <c r="D1956" s="134">
        <v>6</v>
      </c>
      <c r="E1956" s="134">
        <v>10</v>
      </c>
      <c r="F1956" s="134">
        <v>3</v>
      </c>
      <c r="G1956" s="135">
        <v>14</v>
      </c>
      <c r="H1956" s="171">
        <f>IFERROR((Table20[[#This Row],[_202320]]-Table20[[#This Row],[_201920]])/Table20[[#This Row],[_201920]]*1,"")</f>
        <v>13</v>
      </c>
    </row>
    <row r="1957" spans="1:8" ht="28.5">
      <c r="A1957" s="132">
        <v>187639</v>
      </c>
      <c r="B1957" s="134" t="s">
        <v>1163</v>
      </c>
      <c r="C1957" s="134" t="s">
        <v>129</v>
      </c>
      <c r="D1957" s="134" t="s">
        <v>129</v>
      </c>
      <c r="E1957" s="134" t="s">
        <v>129</v>
      </c>
      <c r="F1957" s="134" t="s">
        <v>129</v>
      </c>
      <c r="G1957" s="135" t="s">
        <v>129</v>
      </c>
      <c r="H1957" s="171" t="str">
        <f>IFERROR((Table20[[#This Row],[_202320]]-Table20[[#This Row],[_201920]])/Table20[[#This Row],[_201920]]*1,"")</f>
        <v/>
      </c>
    </row>
    <row r="1958" spans="1:8">
      <c r="A1958" s="132">
        <v>187639</v>
      </c>
      <c r="B1958" s="134" t="s">
        <v>1136</v>
      </c>
      <c r="C1958" s="134">
        <v>20</v>
      </c>
      <c r="D1958" s="134">
        <v>19</v>
      </c>
      <c r="E1958" s="134">
        <v>41</v>
      </c>
      <c r="F1958" s="134">
        <v>30</v>
      </c>
      <c r="G1958" s="135">
        <v>37</v>
      </c>
      <c r="H1958" s="171">
        <f>IFERROR((Table20[[#This Row],[_202320]]-Table20[[#This Row],[_201920]])/Table20[[#This Row],[_201920]]*1,"")</f>
        <v>0.85</v>
      </c>
    </row>
    <row r="1959" spans="1:8">
      <c r="A1959" s="132">
        <v>187639</v>
      </c>
      <c r="B1959" s="134" t="s">
        <v>1137</v>
      </c>
      <c r="C1959" s="134">
        <v>4</v>
      </c>
      <c r="D1959" s="134">
        <v>4</v>
      </c>
      <c r="E1959" s="134">
        <v>9</v>
      </c>
      <c r="F1959" s="134">
        <v>5</v>
      </c>
      <c r="G1959" s="135">
        <v>6</v>
      </c>
      <c r="H1959" s="171">
        <f>IFERROR((Table20[[#This Row],[_202320]]-Table20[[#This Row],[_201920]])/Table20[[#This Row],[_201920]]*1,"")</f>
        <v>0.5</v>
      </c>
    </row>
    <row r="1960" spans="1:8" ht="28.5">
      <c r="A1960" s="132">
        <v>187639</v>
      </c>
      <c r="B1960" s="134" t="s">
        <v>1138</v>
      </c>
      <c r="C1960" s="134">
        <v>19</v>
      </c>
      <c r="D1960" s="134">
        <v>16</v>
      </c>
      <c r="E1960" s="134">
        <v>32</v>
      </c>
      <c r="F1960" s="134">
        <v>28</v>
      </c>
      <c r="G1960" s="135">
        <v>23</v>
      </c>
      <c r="H1960" s="171">
        <f>IFERROR((Table20[[#This Row],[_202320]]-Table20[[#This Row],[_201920]])/Table20[[#This Row],[_201920]]*1,"")</f>
        <v>0.21052631578947367</v>
      </c>
    </row>
    <row r="1961" spans="1:8" ht="28.5">
      <c r="A1961" s="132">
        <v>187639</v>
      </c>
      <c r="B1961" s="134" t="s">
        <v>1164</v>
      </c>
      <c r="C1961" s="134">
        <v>3</v>
      </c>
      <c r="D1961" s="134">
        <v>7</v>
      </c>
      <c r="E1961" s="134">
        <v>15</v>
      </c>
      <c r="F1961" s="134">
        <v>8</v>
      </c>
      <c r="G1961" s="135">
        <v>18</v>
      </c>
      <c r="H1961" s="171">
        <f>IFERROR((Table20[[#This Row],[_202320]]-Table20[[#This Row],[_201920]])/Table20[[#This Row],[_201920]]*1,"")</f>
        <v>5</v>
      </c>
    </row>
    <row r="1962" spans="1:8" ht="28.5">
      <c r="A1962" s="132">
        <v>187639</v>
      </c>
      <c r="B1962" s="134" t="s">
        <v>1165</v>
      </c>
      <c r="C1962" s="134" t="s">
        <v>129</v>
      </c>
      <c r="D1962" s="134" t="s">
        <v>129</v>
      </c>
      <c r="E1962" s="134" t="s">
        <v>129</v>
      </c>
      <c r="F1962" s="134" t="s">
        <v>129</v>
      </c>
      <c r="G1962" s="135" t="s">
        <v>129</v>
      </c>
      <c r="H1962" s="171" t="str">
        <f>IFERROR((Table20[[#This Row],[_202320]]-Table20[[#This Row],[_201920]])/Table20[[#This Row],[_201920]]*1,"")</f>
        <v/>
      </c>
    </row>
    <row r="1963" spans="1:8">
      <c r="A1963" s="132">
        <v>187639</v>
      </c>
      <c r="B1963" s="134" t="s">
        <v>1141</v>
      </c>
      <c r="C1963" s="134">
        <v>22</v>
      </c>
      <c r="D1963" s="134">
        <v>23</v>
      </c>
      <c r="E1963" s="134">
        <v>47</v>
      </c>
      <c r="F1963" s="134">
        <v>36</v>
      </c>
      <c r="G1963" s="135">
        <v>41</v>
      </c>
      <c r="H1963" s="171">
        <f>IFERROR((Table20[[#This Row],[_202320]]-Table20[[#This Row],[_201920]])/Table20[[#This Row],[_201920]]*1,"")</f>
        <v>0.86363636363636365</v>
      </c>
    </row>
    <row r="1964" spans="1:8">
      <c r="A1964" s="132">
        <v>187639</v>
      </c>
      <c r="B1964" s="134" t="s">
        <v>1142</v>
      </c>
      <c r="C1964" s="134">
        <v>5</v>
      </c>
      <c r="D1964" s="134">
        <v>5</v>
      </c>
      <c r="E1964" s="134">
        <v>10</v>
      </c>
      <c r="F1964" s="134">
        <v>7</v>
      </c>
      <c r="G1964" s="135">
        <v>6</v>
      </c>
      <c r="H1964" s="171">
        <f>IFERROR((Table20[[#This Row],[_202320]]-Table20[[#This Row],[_201920]])/Table20[[#This Row],[_201920]]*1,"")</f>
        <v>0.2</v>
      </c>
    </row>
    <row r="1965" spans="1:8" ht="28.5">
      <c r="A1965" s="132">
        <v>187639</v>
      </c>
      <c r="B1965" s="134" t="s">
        <v>1143</v>
      </c>
      <c r="C1965" s="134">
        <v>18</v>
      </c>
      <c r="D1965" s="134">
        <v>16</v>
      </c>
      <c r="E1965" s="134">
        <v>31</v>
      </c>
      <c r="F1965" s="134">
        <v>30</v>
      </c>
      <c r="G1965" s="135">
        <v>23</v>
      </c>
      <c r="H1965" s="171">
        <f>IFERROR((Table20[[#This Row],[_202320]]-Table20[[#This Row],[_201920]])/Table20[[#This Row],[_201920]]*1,"")</f>
        <v>0.27777777777777779</v>
      </c>
    </row>
    <row r="1966" spans="1:8" ht="28.5">
      <c r="A1966" s="132">
        <v>187639</v>
      </c>
      <c r="B1966" s="134" t="s">
        <v>1166</v>
      </c>
      <c r="C1966" s="134">
        <v>8</v>
      </c>
      <c r="D1966" s="134">
        <v>9</v>
      </c>
      <c r="E1966" s="134">
        <v>16</v>
      </c>
      <c r="F1966" s="134">
        <v>11</v>
      </c>
      <c r="G1966" s="135">
        <v>18</v>
      </c>
      <c r="H1966" s="171">
        <f>IFERROR((Table20[[#This Row],[_202320]]-Table20[[#This Row],[_201920]])/Table20[[#This Row],[_201920]]*1,"")</f>
        <v>1.25</v>
      </c>
    </row>
    <row r="1967" spans="1:8" ht="28.5">
      <c r="A1967" s="132">
        <v>187639</v>
      </c>
      <c r="B1967" s="134" t="s">
        <v>1167</v>
      </c>
      <c r="C1967" s="134" t="s">
        <v>129</v>
      </c>
      <c r="D1967" s="134" t="s">
        <v>129</v>
      </c>
      <c r="E1967" s="134" t="s">
        <v>129</v>
      </c>
      <c r="F1967" s="134" t="s">
        <v>129</v>
      </c>
      <c r="G1967" s="135" t="s">
        <v>129</v>
      </c>
      <c r="H1967" s="171" t="str">
        <f>IFERROR((Table20[[#This Row],[_202320]]-Table20[[#This Row],[_201920]])/Table20[[#This Row],[_201920]]*1,"")</f>
        <v/>
      </c>
    </row>
    <row r="1968" spans="1:8">
      <c r="A1968" s="132">
        <v>187639</v>
      </c>
      <c r="B1968" s="134" t="s">
        <v>1146</v>
      </c>
      <c r="C1968" s="134">
        <v>26</v>
      </c>
      <c r="D1968" s="134">
        <v>25</v>
      </c>
      <c r="E1968" s="134">
        <v>47</v>
      </c>
      <c r="F1968" s="134">
        <v>41</v>
      </c>
      <c r="G1968" s="135">
        <v>41</v>
      </c>
      <c r="H1968" s="171">
        <f>IFERROR((Table20[[#This Row],[_202320]]-Table20[[#This Row],[_201920]])/Table20[[#This Row],[_201920]]*1,"")</f>
        <v>0.57692307692307687</v>
      </c>
    </row>
    <row r="1969" spans="1:8" ht="28.5">
      <c r="A1969" s="132">
        <v>187639</v>
      </c>
      <c r="B1969" s="134" t="s">
        <v>1147</v>
      </c>
      <c r="C1969" s="134">
        <v>3</v>
      </c>
      <c r="D1969" s="134">
        <v>3</v>
      </c>
      <c r="E1969" s="134">
        <v>5</v>
      </c>
      <c r="F1969" s="134">
        <v>3</v>
      </c>
      <c r="G1969" s="135">
        <v>3</v>
      </c>
      <c r="H1969" s="171">
        <f>IFERROR((Table20[[#This Row],[_202320]]-Table20[[#This Row],[_201920]])/Table20[[#This Row],[_201920]]*1,"")</f>
        <v>0</v>
      </c>
    </row>
    <row r="1970" spans="1:8" ht="28.5">
      <c r="A1970" s="132">
        <v>187639</v>
      </c>
      <c r="B1970" s="134" t="s">
        <v>1148</v>
      </c>
      <c r="C1970" s="134">
        <v>253</v>
      </c>
      <c r="D1970" s="134">
        <v>259</v>
      </c>
      <c r="E1970" s="134">
        <v>277</v>
      </c>
      <c r="F1970" s="134">
        <v>345</v>
      </c>
      <c r="G1970" s="135">
        <v>435</v>
      </c>
      <c r="H1970" s="171">
        <f>IFERROR((Table20[[#This Row],[_202320]]-Table20[[#This Row],[_201920]])/Table20[[#This Row],[_201920]]*1,"")</f>
        <v>0.71936758893280628</v>
      </c>
    </row>
    <row r="1971" spans="1:8" ht="28.5">
      <c r="A1971" s="132">
        <v>187639</v>
      </c>
      <c r="B1971" s="134" t="s">
        <v>1149</v>
      </c>
      <c r="C1971" s="134">
        <v>172</v>
      </c>
      <c r="D1971" s="134">
        <v>141</v>
      </c>
      <c r="E1971" s="134">
        <v>145</v>
      </c>
      <c r="F1971" s="134">
        <v>160</v>
      </c>
      <c r="G1971" s="135">
        <v>155</v>
      </c>
      <c r="H1971" s="171">
        <f>IFERROR((Table20[[#This Row],[_202320]]-Table20[[#This Row],[_201920]])/Table20[[#This Row],[_201920]]*1,"")</f>
        <v>-9.8837209302325577E-2</v>
      </c>
    </row>
    <row r="1972" spans="1:8" ht="28.5">
      <c r="A1972" s="132">
        <v>187639</v>
      </c>
      <c r="B1972" s="134" t="s">
        <v>1150</v>
      </c>
      <c r="C1972" s="134">
        <v>428</v>
      </c>
      <c r="D1972" s="134">
        <v>403</v>
      </c>
      <c r="E1972" s="134">
        <v>427</v>
      </c>
      <c r="F1972" s="134">
        <v>508</v>
      </c>
      <c r="G1972" s="135">
        <v>593</v>
      </c>
      <c r="H1972" s="171">
        <f>IFERROR((Table20[[#This Row],[_202320]]-Table20[[#This Row],[_201920]])/Table20[[#This Row],[_201920]]*1,"")</f>
        <v>0.3855140186915888</v>
      </c>
    </row>
    <row r="1973" spans="1:8">
      <c r="A1973" s="132">
        <v>187639</v>
      </c>
      <c r="B1973" s="134" t="s">
        <v>1151</v>
      </c>
      <c r="C1973" s="134">
        <v>6</v>
      </c>
      <c r="D1973" s="134">
        <v>6</v>
      </c>
      <c r="E1973" s="134">
        <v>10</v>
      </c>
      <c r="F1973" s="134">
        <v>7</v>
      </c>
      <c r="G1973" s="135">
        <v>6</v>
      </c>
      <c r="H1973" s="171">
        <f>IFERROR((Table20[[#This Row],[_202320]]-Table20[[#This Row],[_201920]])/Table20[[#This Row],[_201920]]*1,"")</f>
        <v>0</v>
      </c>
    </row>
    <row r="1974" spans="1:8" ht="28.5">
      <c r="A1974" s="132">
        <v>187639</v>
      </c>
      <c r="B1974" s="134" t="s">
        <v>1152</v>
      </c>
      <c r="C1974" s="134">
        <v>56</v>
      </c>
      <c r="D1974" s="134">
        <v>61</v>
      </c>
      <c r="E1974" s="134">
        <v>59</v>
      </c>
      <c r="F1974" s="134">
        <v>63</v>
      </c>
      <c r="G1974" s="135">
        <v>69</v>
      </c>
      <c r="H1974" s="171">
        <f>IFERROR((Table20[[#This Row],[_202320]]-Table20[[#This Row],[_201920]])/Table20[[#This Row],[_201920]]*1,"")</f>
        <v>0.23214285714285715</v>
      </c>
    </row>
    <row r="1975" spans="1:8" ht="28.5">
      <c r="A1975" s="132">
        <v>187639</v>
      </c>
      <c r="B1975" s="134" t="s">
        <v>1153</v>
      </c>
      <c r="C1975" s="134">
        <v>1</v>
      </c>
      <c r="D1975" s="134">
        <v>1</v>
      </c>
      <c r="E1975" s="134">
        <v>1</v>
      </c>
      <c r="F1975" s="134">
        <v>1</v>
      </c>
      <c r="G1975" s="135">
        <v>0</v>
      </c>
      <c r="H1975" s="171">
        <f>IFERROR((Table20[[#This Row],[_202320]]-Table20[[#This Row],[_201920]])/Table20[[#This Row],[_201920]]*1,"")</f>
        <v>-1</v>
      </c>
    </row>
    <row r="1976" spans="1:8" ht="28.5">
      <c r="A1976" s="132">
        <v>187639</v>
      </c>
      <c r="B1976" s="134" t="s">
        <v>1154</v>
      </c>
      <c r="C1976" s="134">
        <v>56</v>
      </c>
      <c r="D1976" s="134">
        <v>61</v>
      </c>
      <c r="E1976" s="134">
        <v>58</v>
      </c>
      <c r="F1976" s="134">
        <v>63</v>
      </c>
      <c r="G1976" s="135">
        <v>69</v>
      </c>
      <c r="H1976" s="171">
        <f>IFERROR((Table20[[#This Row],[_202320]]-Table20[[#This Row],[_201920]])/Table20[[#This Row],[_201920]]*1,"")</f>
        <v>0.23214285714285715</v>
      </c>
    </row>
    <row r="1977" spans="1:8" ht="28.5">
      <c r="A1977" s="132">
        <v>187639</v>
      </c>
      <c r="B1977" s="134" t="s">
        <v>1155</v>
      </c>
      <c r="C1977" s="134">
        <v>38</v>
      </c>
      <c r="D1977" s="134">
        <v>33</v>
      </c>
      <c r="E1977" s="134">
        <v>31</v>
      </c>
      <c r="F1977" s="134">
        <v>29</v>
      </c>
      <c r="G1977" s="135">
        <v>24</v>
      </c>
      <c r="H1977" s="171">
        <f>IFERROR((Table20[[#This Row],[_202320]]-Table20[[#This Row],[_201920]])/Table20[[#This Row],[_201920]]*1,"")</f>
        <v>-0.36842105263157893</v>
      </c>
    </row>
    <row r="1978" spans="1:8">
      <c r="A1978" s="132">
        <v>187745</v>
      </c>
      <c r="B1978" s="134" t="s">
        <v>1161</v>
      </c>
      <c r="C1978" s="134">
        <v>35</v>
      </c>
      <c r="D1978" s="134">
        <v>30</v>
      </c>
      <c r="E1978" s="134">
        <v>21</v>
      </c>
      <c r="F1978" s="134">
        <v>36</v>
      </c>
      <c r="G1978" s="135">
        <v>25</v>
      </c>
      <c r="H1978" s="171">
        <f>IFERROR((Table20[[#This Row],[_202320]]-Table20[[#This Row],[_201920]])/Table20[[#This Row],[_201920]]*1,"")</f>
        <v>-0.2857142857142857</v>
      </c>
    </row>
    <row r="1979" spans="1:8">
      <c r="A1979" s="132">
        <v>187745</v>
      </c>
      <c r="B1979" s="134" t="s">
        <v>1131</v>
      </c>
      <c r="C1979" s="134">
        <v>0</v>
      </c>
      <c r="D1979" s="134">
        <v>0</v>
      </c>
      <c r="E1979" s="134">
        <v>0</v>
      </c>
      <c r="F1979" s="134">
        <v>0</v>
      </c>
      <c r="G1979" s="135">
        <v>0</v>
      </c>
      <c r="H1979" s="171" t="str">
        <f>IFERROR((Table20[[#This Row],[_202320]]-Table20[[#This Row],[_201920]])/Table20[[#This Row],[_201920]]*1,"")</f>
        <v/>
      </c>
    </row>
    <row r="1980" spans="1:8">
      <c r="A1980" s="132">
        <v>187745</v>
      </c>
      <c r="B1980" s="134" t="s">
        <v>1132</v>
      </c>
      <c r="C1980" s="134">
        <v>35</v>
      </c>
      <c r="D1980" s="134">
        <v>30</v>
      </c>
      <c r="E1980" s="134">
        <v>21</v>
      </c>
      <c r="F1980" s="134">
        <v>36</v>
      </c>
      <c r="G1980" s="135">
        <v>25</v>
      </c>
      <c r="H1980" s="171">
        <f>IFERROR((Table20[[#This Row],[_202320]]-Table20[[#This Row],[_201920]])/Table20[[#This Row],[_201920]]*1,"")</f>
        <v>-0.2857142857142857</v>
      </c>
    </row>
    <row r="1981" spans="1:8" ht="28.5">
      <c r="A1981" s="132">
        <v>187745</v>
      </c>
      <c r="B1981" s="134" t="s">
        <v>1133</v>
      </c>
      <c r="C1981" s="134">
        <v>1</v>
      </c>
      <c r="D1981" s="134">
        <v>0</v>
      </c>
      <c r="E1981" s="134">
        <v>0</v>
      </c>
      <c r="F1981" s="134">
        <v>0</v>
      </c>
      <c r="G1981" s="135">
        <v>0</v>
      </c>
      <c r="H1981" s="171">
        <f>IFERROR((Table20[[#This Row],[_202320]]-Table20[[#This Row],[_201920]])/Table20[[#This Row],[_201920]]*1,"")</f>
        <v>-1</v>
      </c>
    </row>
    <row r="1982" spans="1:8" ht="28.5">
      <c r="A1982" s="132">
        <v>187745</v>
      </c>
      <c r="B1982" s="134" t="s">
        <v>1162</v>
      </c>
      <c r="C1982" s="134">
        <v>2</v>
      </c>
      <c r="D1982" s="134">
        <v>1</v>
      </c>
      <c r="E1982" s="134">
        <v>0</v>
      </c>
      <c r="F1982" s="134">
        <v>2</v>
      </c>
      <c r="G1982" s="135">
        <v>0</v>
      </c>
      <c r="H1982" s="171">
        <f>IFERROR((Table20[[#This Row],[_202320]]-Table20[[#This Row],[_201920]])/Table20[[#This Row],[_201920]]*1,"")</f>
        <v>-1</v>
      </c>
    </row>
    <row r="1983" spans="1:8" ht="28.5">
      <c r="A1983" s="132">
        <v>187745</v>
      </c>
      <c r="B1983" s="134" t="s">
        <v>1163</v>
      </c>
      <c r="C1983" s="134">
        <v>0</v>
      </c>
      <c r="D1983" s="134">
        <v>1</v>
      </c>
      <c r="E1983" s="134">
        <v>0</v>
      </c>
      <c r="F1983" s="134">
        <v>0</v>
      </c>
      <c r="G1983" s="135">
        <v>0</v>
      </c>
      <c r="H1983" s="171" t="str">
        <f>IFERROR((Table20[[#This Row],[_202320]]-Table20[[#This Row],[_201920]])/Table20[[#This Row],[_201920]]*1,"")</f>
        <v/>
      </c>
    </row>
    <row r="1984" spans="1:8">
      <c r="A1984" s="132">
        <v>187745</v>
      </c>
      <c r="B1984" s="134" t="s">
        <v>1136</v>
      </c>
      <c r="C1984" s="134">
        <v>3</v>
      </c>
      <c r="D1984" s="134">
        <v>2</v>
      </c>
      <c r="E1984" s="134">
        <v>0</v>
      </c>
      <c r="F1984" s="134">
        <v>2</v>
      </c>
      <c r="G1984" s="135">
        <v>0</v>
      </c>
      <c r="H1984" s="171">
        <f>IFERROR((Table20[[#This Row],[_202320]]-Table20[[#This Row],[_201920]])/Table20[[#This Row],[_201920]]*1,"")</f>
        <v>-1</v>
      </c>
    </row>
    <row r="1985" spans="1:8">
      <c r="A1985" s="132">
        <v>187745</v>
      </c>
      <c r="B1985" s="134" t="s">
        <v>1137</v>
      </c>
      <c r="C1985" s="134">
        <v>9</v>
      </c>
      <c r="D1985" s="134">
        <v>7</v>
      </c>
      <c r="E1985" s="134">
        <v>0</v>
      </c>
      <c r="F1985" s="134">
        <v>6</v>
      </c>
      <c r="G1985" s="135">
        <v>0</v>
      </c>
      <c r="H1985" s="171">
        <f>IFERROR((Table20[[#This Row],[_202320]]-Table20[[#This Row],[_201920]])/Table20[[#This Row],[_201920]]*1,"")</f>
        <v>-1</v>
      </c>
    </row>
    <row r="1986" spans="1:8" ht="28.5">
      <c r="A1986" s="132">
        <v>187745</v>
      </c>
      <c r="B1986" s="134" t="s">
        <v>1138</v>
      </c>
      <c r="C1986" s="134">
        <v>1</v>
      </c>
      <c r="D1986" s="134">
        <v>1</v>
      </c>
      <c r="E1986" s="134">
        <v>1</v>
      </c>
      <c r="F1986" s="134">
        <v>0</v>
      </c>
      <c r="G1986" s="135">
        <v>0</v>
      </c>
      <c r="H1986" s="171">
        <f>IFERROR((Table20[[#This Row],[_202320]]-Table20[[#This Row],[_201920]])/Table20[[#This Row],[_201920]]*1,"")</f>
        <v>-1</v>
      </c>
    </row>
    <row r="1987" spans="1:8" ht="28.5">
      <c r="A1987" s="132">
        <v>187745</v>
      </c>
      <c r="B1987" s="134" t="s">
        <v>1164</v>
      </c>
      <c r="C1987" s="134">
        <v>2</v>
      </c>
      <c r="D1987" s="134">
        <v>2</v>
      </c>
      <c r="E1987" s="134">
        <v>0</v>
      </c>
      <c r="F1987" s="134">
        <v>4</v>
      </c>
      <c r="G1987" s="135">
        <v>0</v>
      </c>
      <c r="H1987" s="171">
        <f>IFERROR((Table20[[#This Row],[_202320]]-Table20[[#This Row],[_201920]])/Table20[[#This Row],[_201920]]*1,"")</f>
        <v>-1</v>
      </c>
    </row>
    <row r="1988" spans="1:8" ht="28.5">
      <c r="A1988" s="132">
        <v>187745</v>
      </c>
      <c r="B1988" s="134" t="s">
        <v>1165</v>
      </c>
      <c r="C1988" s="134">
        <v>6</v>
      </c>
      <c r="D1988" s="134">
        <v>6</v>
      </c>
      <c r="E1988" s="134">
        <v>1</v>
      </c>
      <c r="F1988" s="134">
        <v>2</v>
      </c>
      <c r="G1988" s="135">
        <v>2</v>
      </c>
      <c r="H1988" s="171">
        <f>IFERROR((Table20[[#This Row],[_202320]]-Table20[[#This Row],[_201920]])/Table20[[#This Row],[_201920]]*1,"")</f>
        <v>-0.66666666666666663</v>
      </c>
    </row>
    <row r="1989" spans="1:8">
      <c r="A1989" s="132">
        <v>187745</v>
      </c>
      <c r="B1989" s="134" t="s">
        <v>1141</v>
      </c>
      <c r="C1989" s="134">
        <v>9</v>
      </c>
      <c r="D1989" s="134">
        <v>9</v>
      </c>
      <c r="E1989" s="134">
        <v>2</v>
      </c>
      <c r="F1989" s="134">
        <v>6</v>
      </c>
      <c r="G1989" s="135">
        <v>2</v>
      </c>
      <c r="H1989" s="171">
        <f>IFERROR((Table20[[#This Row],[_202320]]-Table20[[#This Row],[_201920]])/Table20[[#This Row],[_201920]]*1,"")</f>
        <v>-0.77777777777777779</v>
      </c>
    </row>
    <row r="1990" spans="1:8">
      <c r="A1990" s="132">
        <v>187745</v>
      </c>
      <c r="B1990" s="134" t="s">
        <v>1142</v>
      </c>
      <c r="C1990" s="134">
        <v>26</v>
      </c>
      <c r="D1990" s="134">
        <v>30</v>
      </c>
      <c r="E1990" s="134">
        <v>10</v>
      </c>
      <c r="F1990" s="134">
        <v>17</v>
      </c>
      <c r="G1990" s="135">
        <v>8</v>
      </c>
      <c r="H1990" s="171">
        <f>IFERROR((Table20[[#This Row],[_202320]]-Table20[[#This Row],[_201920]])/Table20[[#This Row],[_201920]]*1,"")</f>
        <v>-0.69230769230769229</v>
      </c>
    </row>
    <row r="1991" spans="1:8" ht="28.5">
      <c r="A1991" s="132">
        <v>187745</v>
      </c>
      <c r="B1991" s="134" t="s">
        <v>1143</v>
      </c>
      <c r="C1991" s="134">
        <v>1</v>
      </c>
      <c r="D1991" s="134">
        <v>1</v>
      </c>
      <c r="E1991" s="134">
        <v>1</v>
      </c>
      <c r="F1991" s="134">
        <v>0</v>
      </c>
      <c r="G1991" s="135">
        <v>0</v>
      </c>
      <c r="H1991" s="171">
        <f>IFERROR((Table20[[#This Row],[_202320]]-Table20[[#This Row],[_201920]])/Table20[[#This Row],[_201920]]*1,"")</f>
        <v>-1</v>
      </c>
    </row>
    <row r="1992" spans="1:8" ht="28.5">
      <c r="A1992" s="132">
        <v>187745</v>
      </c>
      <c r="B1992" s="134" t="s">
        <v>1166</v>
      </c>
      <c r="C1992" s="134">
        <v>3</v>
      </c>
      <c r="D1992" s="134">
        <v>2</v>
      </c>
      <c r="E1992" s="134">
        <v>0</v>
      </c>
      <c r="F1992" s="134">
        <v>4</v>
      </c>
      <c r="G1992" s="135">
        <v>0</v>
      </c>
      <c r="H1992" s="171">
        <f>IFERROR((Table20[[#This Row],[_202320]]-Table20[[#This Row],[_201920]])/Table20[[#This Row],[_201920]]*1,"")</f>
        <v>-1</v>
      </c>
    </row>
    <row r="1993" spans="1:8" ht="28.5">
      <c r="A1993" s="132">
        <v>187745</v>
      </c>
      <c r="B1993" s="134" t="s">
        <v>1167</v>
      </c>
      <c r="C1993" s="134">
        <v>8</v>
      </c>
      <c r="D1993" s="134">
        <v>6</v>
      </c>
      <c r="E1993" s="134">
        <v>2</v>
      </c>
      <c r="F1993" s="134">
        <v>6</v>
      </c>
      <c r="G1993" s="135">
        <v>2</v>
      </c>
      <c r="H1993" s="171">
        <f>IFERROR((Table20[[#This Row],[_202320]]-Table20[[#This Row],[_201920]])/Table20[[#This Row],[_201920]]*1,"")</f>
        <v>-0.75</v>
      </c>
    </row>
    <row r="1994" spans="1:8">
      <c r="A1994" s="132">
        <v>187745</v>
      </c>
      <c r="B1994" s="134" t="s">
        <v>1146</v>
      </c>
      <c r="C1994" s="134">
        <v>12</v>
      </c>
      <c r="D1994" s="134">
        <v>9</v>
      </c>
      <c r="E1994" s="134">
        <v>3</v>
      </c>
      <c r="F1994" s="134">
        <v>10</v>
      </c>
      <c r="G1994" s="135">
        <v>2</v>
      </c>
      <c r="H1994" s="171">
        <f>IFERROR((Table20[[#This Row],[_202320]]-Table20[[#This Row],[_201920]])/Table20[[#This Row],[_201920]]*1,"")</f>
        <v>-0.83333333333333337</v>
      </c>
    </row>
    <row r="1995" spans="1:8" ht="28.5">
      <c r="A1995" s="132">
        <v>187745</v>
      </c>
      <c r="B1995" s="134" t="s">
        <v>1147</v>
      </c>
      <c r="C1995" s="134">
        <v>0</v>
      </c>
      <c r="D1995" s="134">
        <v>0</v>
      </c>
      <c r="E1995" s="134">
        <v>0</v>
      </c>
      <c r="F1995" s="134">
        <v>0</v>
      </c>
      <c r="G1995" s="135">
        <v>0</v>
      </c>
      <c r="H1995" s="171" t="str">
        <f>IFERROR((Table20[[#This Row],[_202320]]-Table20[[#This Row],[_201920]])/Table20[[#This Row],[_201920]]*1,"")</f>
        <v/>
      </c>
    </row>
    <row r="1996" spans="1:8" ht="28.5">
      <c r="A1996" s="132">
        <v>187745</v>
      </c>
      <c r="B1996" s="134" t="s">
        <v>1148</v>
      </c>
      <c r="C1996" s="134">
        <v>10</v>
      </c>
      <c r="D1996" s="134">
        <v>8</v>
      </c>
      <c r="E1996" s="134">
        <v>10</v>
      </c>
      <c r="F1996" s="134">
        <v>6</v>
      </c>
      <c r="G1996" s="135">
        <v>6</v>
      </c>
      <c r="H1996" s="171">
        <f>IFERROR((Table20[[#This Row],[_202320]]-Table20[[#This Row],[_201920]])/Table20[[#This Row],[_201920]]*1,"")</f>
        <v>-0.4</v>
      </c>
    </row>
    <row r="1997" spans="1:8" ht="28.5">
      <c r="A1997" s="132">
        <v>187745</v>
      </c>
      <c r="B1997" s="134" t="s">
        <v>1149</v>
      </c>
      <c r="C1997" s="134">
        <v>13</v>
      </c>
      <c r="D1997" s="134">
        <v>13</v>
      </c>
      <c r="E1997" s="134">
        <v>8</v>
      </c>
      <c r="F1997" s="134">
        <v>20</v>
      </c>
      <c r="G1997" s="135">
        <v>17</v>
      </c>
      <c r="H1997" s="171">
        <f>IFERROR((Table20[[#This Row],[_202320]]-Table20[[#This Row],[_201920]])/Table20[[#This Row],[_201920]]*1,"")</f>
        <v>0.30769230769230771</v>
      </c>
    </row>
    <row r="1998" spans="1:8" ht="28.5">
      <c r="A1998" s="132">
        <v>187745</v>
      </c>
      <c r="B1998" s="134" t="s">
        <v>1150</v>
      </c>
      <c r="C1998" s="134">
        <v>23</v>
      </c>
      <c r="D1998" s="134">
        <v>21</v>
      </c>
      <c r="E1998" s="134">
        <v>18</v>
      </c>
      <c r="F1998" s="134">
        <v>26</v>
      </c>
      <c r="G1998" s="135">
        <v>23</v>
      </c>
      <c r="H1998" s="171">
        <f>IFERROR((Table20[[#This Row],[_202320]]-Table20[[#This Row],[_201920]])/Table20[[#This Row],[_201920]]*1,"")</f>
        <v>0</v>
      </c>
    </row>
    <row r="1999" spans="1:8">
      <c r="A1999" s="132">
        <v>187745</v>
      </c>
      <c r="B1999" s="134" t="s">
        <v>1151</v>
      </c>
      <c r="C1999" s="134">
        <v>34</v>
      </c>
      <c r="D1999" s="134">
        <v>30</v>
      </c>
      <c r="E1999" s="134">
        <v>14</v>
      </c>
      <c r="F1999" s="134">
        <v>28</v>
      </c>
      <c r="G1999" s="135">
        <v>8</v>
      </c>
      <c r="H1999" s="171">
        <f>IFERROR((Table20[[#This Row],[_202320]]-Table20[[#This Row],[_201920]])/Table20[[#This Row],[_201920]]*1,"")</f>
        <v>-0.76470588235294112</v>
      </c>
    </row>
    <row r="2000" spans="1:8" ht="28.5">
      <c r="A2000" s="132">
        <v>187745</v>
      </c>
      <c r="B2000" s="134" t="s">
        <v>1152</v>
      </c>
      <c r="C2000" s="134">
        <v>29</v>
      </c>
      <c r="D2000" s="134">
        <v>27</v>
      </c>
      <c r="E2000" s="134">
        <v>48</v>
      </c>
      <c r="F2000" s="134">
        <v>17</v>
      </c>
      <c r="G2000" s="135">
        <v>24</v>
      </c>
      <c r="H2000" s="171">
        <f>IFERROR((Table20[[#This Row],[_202320]]-Table20[[#This Row],[_201920]])/Table20[[#This Row],[_201920]]*1,"")</f>
        <v>-0.17241379310344829</v>
      </c>
    </row>
    <row r="2001" spans="1:8" ht="28.5">
      <c r="A2001" s="132">
        <v>187745</v>
      </c>
      <c r="B2001" s="134" t="s">
        <v>1153</v>
      </c>
      <c r="C2001" s="134">
        <v>0</v>
      </c>
      <c r="D2001" s="134">
        <v>0</v>
      </c>
      <c r="E2001" s="134">
        <v>0</v>
      </c>
      <c r="F2001" s="134">
        <v>0</v>
      </c>
      <c r="G2001" s="135">
        <v>0</v>
      </c>
      <c r="H2001" s="171" t="str">
        <f>IFERROR((Table20[[#This Row],[_202320]]-Table20[[#This Row],[_201920]])/Table20[[#This Row],[_201920]]*1,"")</f>
        <v/>
      </c>
    </row>
    <row r="2002" spans="1:8" ht="28.5">
      <c r="A2002" s="132">
        <v>187745</v>
      </c>
      <c r="B2002" s="134" t="s">
        <v>1154</v>
      </c>
      <c r="C2002" s="134">
        <v>29</v>
      </c>
      <c r="D2002" s="134">
        <v>27</v>
      </c>
      <c r="E2002" s="134">
        <v>48</v>
      </c>
      <c r="F2002" s="134">
        <v>17</v>
      </c>
      <c r="G2002" s="135">
        <v>24</v>
      </c>
      <c r="H2002" s="171">
        <f>IFERROR((Table20[[#This Row],[_202320]]-Table20[[#This Row],[_201920]])/Table20[[#This Row],[_201920]]*1,"")</f>
        <v>-0.17241379310344829</v>
      </c>
    </row>
    <row r="2003" spans="1:8" ht="28.5">
      <c r="A2003" s="132">
        <v>187745</v>
      </c>
      <c r="B2003" s="134" t="s">
        <v>1155</v>
      </c>
      <c r="C2003" s="134">
        <v>37</v>
      </c>
      <c r="D2003" s="134">
        <v>43</v>
      </c>
      <c r="E2003" s="134">
        <v>38</v>
      </c>
      <c r="F2003" s="134">
        <v>56</v>
      </c>
      <c r="G2003" s="135">
        <v>68</v>
      </c>
      <c r="H2003" s="171">
        <f>IFERROR((Table20[[#This Row],[_202320]]-Table20[[#This Row],[_201920]])/Table20[[#This Row],[_201920]]*1,"")</f>
        <v>0.83783783783783783</v>
      </c>
    </row>
    <row r="2004" spans="1:8">
      <c r="A2004" s="132">
        <v>188137</v>
      </c>
      <c r="B2004" s="134" t="s">
        <v>1161</v>
      </c>
      <c r="C2004" s="134">
        <v>300</v>
      </c>
      <c r="D2004" s="134">
        <v>398</v>
      </c>
      <c r="E2004" s="134">
        <v>391</v>
      </c>
      <c r="F2004" s="134">
        <v>331</v>
      </c>
      <c r="G2004" s="135">
        <v>306</v>
      </c>
      <c r="H2004" s="171">
        <f>IFERROR((Table20[[#This Row],[_202320]]-Table20[[#This Row],[_201920]])/Table20[[#This Row],[_201920]]*1,"")</f>
        <v>0.02</v>
      </c>
    </row>
    <row r="2005" spans="1:8">
      <c r="A2005" s="132">
        <v>188137</v>
      </c>
      <c r="B2005" s="134" t="s">
        <v>1131</v>
      </c>
      <c r="C2005" s="134">
        <v>2</v>
      </c>
      <c r="D2005" s="134">
        <v>1</v>
      </c>
      <c r="E2005" s="134">
        <v>0</v>
      </c>
      <c r="F2005" s="134">
        <v>1</v>
      </c>
      <c r="G2005" s="135">
        <v>0</v>
      </c>
      <c r="H2005" s="171">
        <f>IFERROR((Table20[[#This Row],[_202320]]-Table20[[#This Row],[_201920]])/Table20[[#This Row],[_201920]]*1,"")</f>
        <v>-1</v>
      </c>
    </row>
    <row r="2006" spans="1:8">
      <c r="A2006" s="132">
        <v>188137</v>
      </c>
      <c r="B2006" s="134" t="s">
        <v>1132</v>
      </c>
      <c r="C2006" s="134">
        <v>298</v>
      </c>
      <c r="D2006" s="134">
        <v>397</v>
      </c>
      <c r="E2006" s="134">
        <v>391</v>
      </c>
      <c r="F2006" s="134">
        <v>330</v>
      </c>
      <c r="G2006" s="135">
        <v>306</v>
      </c>
      <c r="H2006" s="171">
        <f>IFERROR((Table20[[#This Row],[_202320]]-Table20[[#This Row],[_201920]])/Table20[[#This Row],[_201920]]*1,"")</f>
        <v>2.6845637583892617E-2</v>
      </c>
    </row>
    <row r="2007" spans="1:8" ht="28.5">
      <c r="A2007" s="132">
        <v>188137</v>
      </c>
      <c r="B2007" s="134" t="s">
        <v>1133</v>
      </c>
      <c r="C2007" s="134">
        <v>10</v>
      </c>
      <c r="D2007" s="134">
        <v>42</v>
      </c>
      <c r="E2007" s="134">
        <v>43</v>
      </c>
      <c r="F2007" s="134">
        <v>50</v>
      </c>
      <c r="G2007" s="135">
        <v>49</v>
      </c>
      <c r="H2007" s="171">
        <f>IFERROR((Table20[[#This Row],[_202320]]-Table20[[#This Row],[_201920]])/Table20[[#This Row],[_201920]]*1,"")</f>
        <v>3.9</v>
      </c>
    </row>
    <row r="2008" spans="1:8" ht="28.5">
      <c r="A2008" s="132">
        <v>188137</v>
      </c>
      <c r="B2008" s="134" t="s">
        <v>1162</v>
      </c>
      <c r="C2008" s="134">
        <v>10</v>
      </c>
      <c r="D2008" s="134">
        <v>16</v>
      </c>
      <c r="E2008" s="134">
        <v>16</v>
      </c>
      <c r="F2008" s="134">
        <v>11</v>
      </c>
      <c r="G2008" s="135">
        <v>16</v>
      </c>
      <c r="H2008" s="171">
        <f>IFERROR((Table20[[#This Row],[_202320]]-Table20[[#This Row],[_201920]])/Table20[[#This Row],[_201920]]*1,"")</f>
        <v>0.6</v>
      </c>
    </row>
    <row r="2009" spans="1:8" ht="28.5">
      <c r="A2009" s="132">
        <v>188137</v>
      </c>
      <c r="B2009" s="134" t="s">
        <v>1163</v>
      </c>
      <c r="C2009" s="134" t="s">
        <v>129</v>
      </c>
      <c r="D2009" s="134" t="s">
        <v>129</v>
      </c>
      <c r="E2009" s="134" t="s">
        <v>129</v>
      </c>
      <c r="F2009" s="134" t="s">
        <v>129</v>
      </c>
      <c r="G2009" s="135" t="s">
        <v>129</v>
      </c>
      <c r="H2009" s="171" t="str">
        <f>IFERROR((Table20[[#This Row],[_202320]]-Table20[[#This Row],[_201920]])/Table20[[#This Row],[_201920]]*1,"")</f>
        <v/>
      </c>
    </row>
    <row r="2010" spans="1:8">
      <c r="A2010" s="132">
        <v>188137</v>
      </c>
      <c r="B2010" s="134" t="s">
        <v>1136</v>
      </c>
      <c r="C2010" s="134">
        <v>20</v>
      </c>
      <c r="D2010" s="134">
        <v>58</v>
      </c>
      <c r="E2010" s="134">
        <v>59</v>
      </c>
      <c r="F2010" s="134">
        <v>61</v>
      </c>
      <c r="G2010" s="135">
        <v>65</v>
      </c>
      <c r="H2010" s="171">
        <f>IFERROR((Table20[[#This Row],[_202320]]-Table20[[#This Row],[_201920]])/Table20[[#This Row],[_201920]]*1,"")</f>
        <v>2.25</v>
      </c>
    </row>
    <row r="2011" spans="1:8">
      <c r="A2011" s="132">
        <v>188137</v>
      </c>
      <c r="B2011" s="134" t="s">
        <v>1137</v>
      </c>
      <c r="C2011" s="134">
        <v>7</v>
      </c>
      <c r="D2011" s="134">
        <v>15</v>
      </c>
      <c r="E2011" s="134">
        <v>15</v>
      </c>
      <c r="F2011" s="134">
        <v>18</v>
      </c>
      <c r="G2011" s="135">
        <v>21</v>
      </c>
      <c r="H2011" s="171">
        <f>IFERROR((Table20[[#This Row],[_202320]]-Table20[[#This Row],[_201920]])/Table20[[#This Row],[_201920]]*1,"")</f>
        <v>2</v>
      </c>
    </row>
    <row r="2012" spans="1:8" ht="28.5">
      <c r="A2012" s="132">
        <v>188137</v>
      </c>
      <c r="B2012" s="134" t="s">
        <v>1138</v>
      </c>
      <c r="C2012" s="134">
        <v>13</v>
      </c>
      <c r="D2012" s="134">
        <v>42</v>
      </c>
      <c r="E2012" s="134">
        <v>47</v>
      </c>
      <c r="F2012" s="134">
        <v>50</v>
      </c>
      <c r="G2012" s="135">
        <v>52</v>
      </c>
      <c r="H2012" s="171">
        <f>IFERROR((Table20[[#This Row],[_202320]]-Table20[[#This Row],[_201920]])/Table20[[#This Row],[_201920]]*1,"")</f>
        <v>3</v>
      </c>
    </row>
    <row r="2013" spans="1:8" ht="28.5">
      <c r="A2013" s="132">
        <v>188137</v>
      </c>
      <c r="B2013" s="134" t="s">
        <v>1164</v>
      </c>
      <c r="C2013" s="134">
        <v>22</v>
      </c>
      <c r="D2013" s="134">
        <v>29</v>
      </c>
      <c r="E2013" s="134">
        <v>27</v>
      </c>
      <c r="F2013" s="134">
        <v>20</v>
      </c>
      <c r="G2013" s="135">
        <v>26</v>
      </c>
      <c r="H2013" s="171">
        <f>IFERROR((Table20[[#This Row],[_202320]]-Table20[[#This Row],[_201920]])/Table20[[#This Row],[_201920]]*1,"")</f>
        <v>0.18181818181818182</v>
      </c>
    </row>
    <row r="2014" spans="1:8" ht="28.5">
      <c r="A2014" s="132">
        <v>188137</v>
      </c>
      <c r="B2014" s="134" t="s">
        <v>1165</v>
      </c>
      <c r="C2014" s="134" t="s">
        <v>129</v>
      </c>
      <c r="D2014" s="134" t="s">
        <v>129</v>
      </c>
      <c r="E2014" s="134" t="s">
        <v>129</v>
      </c>
      <c r="F2014" s="134" t="s">
        <v>129</v>
      </c>
      <c r="G2014" s="135" t="s">
        <v>129</v>
      </c>
      <c r="H2014" s="171" t="str">
        <f>IFERROR((Table20[[#This Row],[_202320]]-Table20[[#This Row],[_201920]])/Table20[[#This Row],[_201920]]*1,"")</f>
        <v/>
      </c>
    </row>
    <row r="2015" spans="1:8">
      <c r="A2015" s="132">
        <v>188137</v>
      </c>
      <c r="B2015" s="134" t="s">
        <v>1141</v>
      </c>
      <c r="C2015" s="134">
        <v>35</v>
      </c>
      <c r="D2015" s="134">
        <v>71</v>
      </c>
      <c r="E2015" s="134">
        <v>74</v>
      </c>
      <c r="F2015" s="134">
        <v>70</v>
      </c>
      <c r="G2015" s="135">
        <v>78</v>
      </c>
      <c r="H2015" s="171">
        <f>IFERROR((Table20[[#This Row],[_202320]]-Table20[[#This Row],[_201920]])/Table20[[#This Row],[_201920]]*1,"")</f>
        <v>1.2285714285714286</v>
      </c>
    </row>
    <row r="2016" spans="1:8">
      <c r="A2016" s="132">
        <v>188137</v>
      </c>
      <c r="B2016" s="134" t="s">
        <v>1142</v>
      </c>
      <c r="C2016" s="134">
        <v>12</v>
      </c>
      <c r="D2016" s="134">
        <v>18</v>
      </c>
      <c r="E2016" s="134">
        <v>19</v>
      </c>
      <c r="F2016" s="134">
        <v>21</v>
      </c>
      <c r="G2016" s="135">
        <v>25</v>
      </c>
      <c r="H2016" s="171">
        <f>IFERROR((Table20[[#This Row],[_202320]]-Table20[[#This Row],[_201920]])/Table20[[#This Row],[_201920]]*1,"")</f>
        <v>1.0833333333333333</v>
      </c>
    </row>
    <row r="2017" spans="1:8" ht="28.5">
      <c r="A2017" s="132">
        <v>188137</v>
      </c>
      <c r="B2017" s="134" t="s">
        <v>1143</v>
      </c>
      <c r="C2017" s="134">
        <v>13</v>
      </c>
      <c r="D2017" s="134">
        <v>41</v>
      </c>
      <c r="E2017" s="134">
        <v>48</v>
      </c>
      <c r="F2017" s="134">
        <v>49</v>
      </c>
      <c r="G2017" s="135">
        <v>50</v>
      </c>
      <c r="H2017" s="171">
        <f>IFERROR((Table20[[#This Row],[_202320]]-Table20[[#This Row],[_201920]])/Table20[[#This Row],[_201920]]*1,"")</f>
        <v>2.8461538461538463</v>
      </c>
    </row>
    <row r="2018" spans="1:8" ht="28.5">
      <c r="A2018" s="132">
        <v>188137</v>
      </c>
      <c r="B2018" s="134" t="s">
        <v>1166</v>
      </c>
      <c r="C2018" s="134">
        <v>27</v>
      </c>
      <c r="D2018" s="134">
        <v>33</v>
      </c>
      <c r="E2018" s="134">
        <v>31</v>
      </c>
      <c r="F2018" s="134">
        <v>23</v>
      </c>
      <c r="G2018" s="135">
        <v>34</v>
      </c>
      <c r="H2018" s="171">
        <f>IFERROR((Table20[[#This Row],[_202320]]-Table20[[#This Row],[_201920]])/Table20[[#This Row],[_201920]]*1,"")</f>
        <v>0.25925925925925924</v>
      </c>
    </row>
    <row r="2019" spans="1:8" ht="28.5">
      <c r="A2019" s="132">
        <v>188137</v>
      </c>
      <c r="B2019" s="134" t="s">
        <v>1167</v>
      </c>
      <c r="C2019" s="134" t="s">
        <v>129</v>
      </c>
      <c r="D2019" s="134" t="s">
        <v>129</v>
      </c>
      <c r="E2019" s="134" t="s">
        <v>129</v>
      </c>
      <c r="F2019" s="134" t="s">
        <v>129</v>
      </c>
      <c r="G2019" s="135" t="s">
        <v>129</v>
      </c>
      <c r="H2019" s="171" t="str">
        <f>IFERROR((Table20[[#This Row],[_202320]]-Table20[[#This Row],[_201920]])/Table20[[#This Row],[_201920]]*1,"")</f>
        <v/>
      </c>
    </row>
    <row r="2020" spans="1:8">
      <c r="A2020" s="132">
        <v>188137</v>
      </c>
      <c r="B2020" s="134" t="s">
        <v>1146</v>
      </c>
      <c r="C2020" s="134">
        <v>40</v>
      </c>
      <c r="D2020" s="134">
        <v>74</v>
      </c>
      <c r="E2020" s="134">
        <v>79</v>
      </c>
      <c r="F2020" s="134">
        <v>72</v>
      </c>
      <c r="G2020" s="135">
        <v>84</v>
      </c>
      <c r="H2020" s="171">
        <f>IFERROR((Table20[[#This Row],[_202320]]-Table20[[#This Row],[_201920]])/Table20[[#This Row],[_201920]]*1,"")</f>
        <v>1.1000000000000001</v>
      </c>
    </row>
    <row r="2021" spans="1:8" ht="28.5">
      <c r="A2021" s="132">
        <v>188137</v>
      </c>
      <c r="B2021" s="134" t="s">
        <v>1147</v>
      </c>
      <c r="C2021" s="134">
        <v>6</v>
      </c>
      <c r="D2021" s="134">
        <v>9</v>
      </c>
      <c r="E2021" s="134">
        <v>8</v>
      </c>
      <c r="F2021" s="134">
        <v>6</v>
      </c>
      <c r="G2021" s="135">
        <v>8</v>
      </c>
      <c r="H2021" s="171">
        <f>IFERROR((Table20[[#This Row],[_202320]]-Table20[[#This Row],[_201920]])/Table20[[#This Row],[_201920]]*1,"")</f>
        <v>0.33333333333333331</v>
      </c>
    </row>
    <row r="2022" spans="1:8" ht="28.5">
      <c r="A2022" s="132">
        <v>188137</v>
      </c>
      <c r="B2022" s="134" t="s">
        <v>1148</v>
      </c>
      <c r="C2022" s="134">
        <v>57</v>
      </c>
      <c r="D2022" s="134">
        <v>80</v>
      </c>
      <c r="E2022" s="134">
        <v>68</v>
      </c>
      <c r="F2022" s="134">
        <v>49</v>
      </c>
      <c r="G2022" s="135">
        <v>60</v>
      </c>
      <c r="H2022" s="171">
        <f>IFERROR((Table20[[#This Row],[_202320]]-Table20[[#This Row],[_201920]])/Table20[[#This Row],[_201920]]*1,"")</f>
        <v>5.2631578947368418E-2</v>
      </c>
    </row>
    <row r="2023" spans="1:8" ht="28.5">
      <c r="A2023" s="132">
        <v>188137</v>
      </c>
      <c r="B2023" s="134" t="s">
        <v>1149</v>
      </c>
      <c r="C2023" s="134">
        <v>195</v>
      </c>
      <c r="D2023" s="134">
        <v>234</v>
      </c>
      <c r="E2023" s="134">
        <v>236</v>
      </c>
      <c r="F2023" s="134">
        <v>203</v>
      </c>
      <c r="G2023" s="135">
        <v>154</v>
      </c>
      <c r="H2023" s="171">
        <f>IFERROR((Table20[[#This Row],[_202320]]-Table20[[#This Row],[_201920]])/Table20[[#This Row],[_201920]]*1,"")</f>
        <v>-0.21025641025641026</v>
      </c>
    </row>
    <row r="2024" spans="1:8" ht="28.5">
      <c r="A2024" s="132">
        <v>188137</v>
      </c>
      <c r="B2024" s="134" t="s">
        <v>1150</v>
      </c>
      <c r="C2024" s="134">
        <v>258</v>
      </c>
      <c r="D2024" s="134">
        <v>323</v>
      </c>
      <c r="E2024" s="134">
        <v>312</v>
      </c>
      <c r="F2024" s="134">
        <v>258</v>
      </c>
      <c r="G2024" s="135">
        <v>222</v>
      </c>
      <c r="H2024" s="171">
        <f>IFERROR((Table20[[#This Row],[_202320]]-Table20[[#This Row],[_201920]])/Table20[[#This Row],[_201920]]*1,"")</f>
        <v>-0.13953488372093023</v>
      </c>
    </row>
    <row r="2025" spans="1:8">
      <c r="A2025" s="132">
        <v>188137</v>
      </c>
      <c r="B2025" s="134" t="s">
        <v>1151</v>
      </c>
      <c r="C2025" s="134">
        <v>13</v>
      </c>
      <c r="D2025" s="134">
        <v>19</v>
      </c>
      <c r="E2025" s="134">
        <v>20</v>
      </c>
      <c r="F2025" s="134">
        <v>22</v>
      </c>
      <c r="G2025" s="135">
        <v>27</v>
      </c>
      <c r="H2025" s="171">
        <f>IFERROR((Table20[[#This Row],[_202320]]-Table20[[#This Row],[_201920]])/Table20[[#This Row],[_201920]]*1,"")</f>
        <v>1.0769230769230769</v>
      </c>
    </row>
    <row r="2026" spans="1:8" ht="28.5">
      <c r="A2026" s="132">
        <v>188137</v>
      </c>
      <c r="B2026" s="134" t="s">
        <v>1152</v>
      </c>
      <c r="C2026" s="134">
        <v>21</v>
      </c>
      <c r="D2026" s="134">
        <v>22</v>
      </c>
      <c r="E2026" s="134">
        <v>19</v>
      </c>
      <c r="F2026" s="134">
        <v>17</v>
      </c>
      <c r="G2026" s="135">
        <v>22</v>
      </c>
      <c r="H2026" s="171">
        <f>IFERROR((Table20[[#This Row],[_202320]]-Table20[[#This Row],[_201920]])/Table20[[#This Row],[_201920]]*1,"")</f>
        <v>4.7619047619047616E-2</v>
      </c>
    </row>
    <row r="2027" spans="1:8" ht="28.5">
      <c r="A2027" s="132">
        <v>188137</v>
      </c>
      <c r="B2027" s="134" t="s">
        <v>1153</v>
      </c>
      <c r="C2027" s="134">
        <v>2</v>
      </c>
      <c r="D2027" s="134">
        <v>2</v>
      </c>
      <c r="E2027" s="134">
        <v>2</v>
      </c>
      <c r="F2027" s="134">
        <v>2</v>
      </c>
      <c r="G2027" s="135">
        <v>3</v>
      </c>
      <c r="H2027" s="171">
        <f>IFERROR((Table20[[#This Row],[_202320]]-Table20[[#This Row],[_201920]])/Table20[[#This Row],[_201920]]*1,"")</f>
        <v>0.5</v>
      </c>
    </row>
    <row r="2028" spans="1:8" ht="28.5">
      <c r="A2028" s="132">
        <v>188137</v>
      </c>
      <c r="B2028" s="134" t="s">
        <v>1154</v>
      </c>
      <c r="C2028" s="134">
        <v>19</v>
      </c>
      <c r="D2028" s="134">
        <v>20</v>
      </c>
      <c r="E2028" s="134">
        <v>17</v>
      </c>
      <c r="F2028" s="134">
        <v>15</v>
      </c>
      <c r="G2028" s="135">
        <v>20</v>
      </c>
      <c r="H2028" s="171">
        <f>IFERROR((Table20[[#This Row],[_202320]]-Table20[[#This Row],[_201920]])/Table20[[#This Row],[_201920]]*1,"")</f>
        <v>5.2631578947368418E-2</v>
      </c>
    </row>
    <row r="2029" spans="1:8" ht="28.5">
      <c r="A2029" s="132">
        <v>188137</v>
      </c>
      <c r="B2029" s="134" t="s">
        <v>1155</v>
      </c>
      <c r="C2029" s="134">
        <v>65</v>
      </c>
      <c r="D2029" s="134">
        <v>59</v>
      </c>
      <c r="E2029" s="134">
        <v>60</v>
      </c>
      <c r="F2029" s="134">
        <v>62</v>
      </c>
      <c r="G2029" s="135">
        <v>50</v>
      </c>
      <c r="H2029" s="171">
        <f>IFERROR((Table20[[#This Row],[_202320]]-Table20[[#This Row],[_201920]])/Table20[[#This Row],[_201920]]*1,"")</f>
        <v>-0.23076923076923078</v>
      </c>
    </row>
    <row r="2030" spans="1:8">
      <c r="A2030" s="132">
        <v>190619</v>
      </c>
      <c r="B2030" s="134" t="s">
        <v>1161</v>
      </c>
      <c r="C2030" s="134">
        <v>257</v>
      </c>
      <c r="D2030" s="134">
        <v>324</v>
      </c>
      <c r="E2030" s="134">
        <v>201</v>
      </c>
      <c r="F2030" s="134">
        <v>179</v>
      </c>
      <c r="G2030" s="135">
        <v>141</v>
      </c>
      <c r="H2030" s="171">
        <f>IFERROR((Table20[[#This Row],[_202320]]-Table20[[#This Row],[_201920]])/Table20[[#This Row],[_201920]]*1,"")</f>
        <v>-0.45136186770428016</v>
      </c>
    </row>
    <row r="2031" spans="1:8">
      <c r="A2031" s="132">
        <v>190619</v>
      </c>
      <c r="B2031" s="134" t="s">
        <v>1131</v>
      </c>
      <c r="C2031" s="134">
        <v>0</v>
      </c>
      <c r="D2031" s="134">
        <v>0</v>
      </c>
      <c r="E2031" s="134">
        <v>0</v>
      </c>
      <c r="F2031" s="134">
        <v>0</v>
      </c>
      <c r="G2031" s="135">
        <v>0</v>
      </c>
      <c r="H2031" s="171" t="str">
        <f>IFERROR((Table20[[#This Row],[_202320]]-Table20[[#This Row],[_201920]])/Table20[[#This Row],[_201920]]*1,"")</f>
        <v/>
      </c>
    </row>
    <row r="2032" spans="1:8">
      <c r="A2032" s="132">
        <v>190619</v>
      </c>
      <c r="B2032" s="134" t="s">
        <v>1132</v>
      </c>
      <c r="C2032" s="134">
        <v>257</v>
      </c>
      <c r="D2032" s="134">
        <v>324</v>
      </c>
      <c r="E2032" s="134">
        <v>201</v>
      </c>
      <c r="F2032" s="134">
        <v>179</v>
      </c>
      <c r="G2032" s="135">
        <v>141</v>
      </c>
      <c r="H2032" s="171">
        <f>IFERROR((Table20[[#This Row],[_202320]]-Table20[[#This Row],[_201920]])/Table20[[#This Row],[_201920]]*1,"")</f>
        <v>-0.45136186770428016</v>
      </c>
    </row>
    <row r="2033" spans="1:8" ht="28.5">
      <c r="A2033" s="132">
        <v>190619</v>
      </c>
      <c r="B2033" s="134" t="s">
        <v>1133</v>
      </c>
      <c r="C2033" s="134">
        <v>0</v>
      </c>
      <c r="D2033" s="134">
        <v>0</v>
      </c>
      <c r="E2033" s="134">
        <v>0</v>
      </c>
      <c r="F2033" s="134">
        <v>0</v>
      </c>
      <c r="G2033" s="135">
        <v>0</v>
      </c>
      <c r="H2033" s="171" t="str">
        <f>IFERROR((Table20[[#This Row],[_202320]]-Table20[[#This Row],[_201920]])/Table20[[#This Row],[_201920]]*1,"")</f>
        <v/>
      </c>
    </row>
    <row r="2034" spans="1:8" ht="28.5">
      <c r="A2034" s="132">
        <v>190619</v>
      </c>
      <c r="B2034" s="134" t="s">
        <v>1162</v>
      </c>
      <c r="C2034" s="134">
        <v>27</v>
      </c>
      <c r="D2034" s="134">
        <v>39</v>
      </c>
      <c r="E2034" s="134">
        <v>21</v>
      </c>
      <c r="F2034" s="134">
        <v>18</v>
      </c>
      <c r="G2034" s="135">
        <v>17</v>
      </c>
      <c r="H2034" s="171">
        <f>IFERROR((Table20[[#This Row],[_202320]]-Table20[[#This Row],[_201920]])/Table20[[#This Row],[_201920]]*1,"")</f>
        <v>-0.37037037037037035</v>
      </c>
    </row>
    <row r="2035" spans="1:8" ht="28.5">
      <c r="A2035" s="132">
        <v>190619</v>
      </c>
      <c r="B2035" s="134" t="s">
        <v>1163</v>
      </c>
      <c r="C2035" s="134" t="s">
        <v>129</v>
      </c>
      <c r="D2035" s="134" t="s">
        <v>129</v>
      </c>
      <c r="E2035" s="134" t="s">
        <v>129</v>
      </c>
      <c r="F2035" s="134" t="s">
        <v>129</v>
      </c>
      <c r="G2035" s="135" t="s">
        <v>129</v>
      </c>
      <c r="H2035" s="171" t="str">
        <f>IFERROR((Table20[[#This Row],[_202320]]-Table20[[#This Row],[_201920]])/Table20[[#This Row],[_201920]]*1,"")</f>
        <v/>
      </c>
    </row>
    <row r="2036" spans="1:8">
      <c r="A2036" s="132">
        <v>190619</v>
      </c>
      <c r="B2036" s="134" t="s">
        <v>1136</v>
      </c>
      <c r="C2036" s="134">
        <v>27</v>
      </c>
      <c r="D2036" s="134">
        <v>39</v>
      </c>
      <c r="E2036" s="134">
        <v>21</v>
      </c>
      <c r="F2036" s="134">
        <v>18</v>
      </c>
      <c r="G2036" s="135">
        <v>17</v>
      </c>
      <c r="H2036" s="171">
        <f>IFERROR((Table20[[#This Row],[_202320]]-Table20[[#This Row],[_201920]])/Table20[[#This Row],[_201920]]*1,"")</f>
        <v>-0.37037037037037035</v>
      </c>
    </row>
    <row r="2037" spans="1:8">
      <c r="A2037" s="132">
        <v>190619</v>
      </c>
      <c r="B2037" s="134" t="s">
        <v>1137</v>
      </c>
      <c r="C2037" s="134">
        <v>11</v>
      </c>
      <c r="D2037" s="134">
        <v>12</v>
      </c>
      <c r="E2037" s="134">
        <v>10</v>
      </c>
      <c r="F2037" s="134">
        <v>10</v>
      </c>
      <c r="G2037" s="135">
        <v>12</v>
      </c>
      <c r="H2037" s="171">
        <f>IFERROR((Table20[[#This Row],[_202320]]-Table20[[#This Row],[_201920]])/Table20[[#This Row],[_201920]]*1,"")</f>
        <v>9.0909090909090912E-2</v>
      </c>
    </row>
    <row r="2038" spans="1:8" ht="28.5">
      <c r="A2038" s="132">
        <v>190619</v>
      </c>
      <c r="B2038" s="134" t="s">
        <v>1138</v>
      </c>
      <c r="C2038" s="134">
        <v>0</v>
      </c>
      <c r="D2038" s="134">
        <v>0</v>
      </c>
      <c r="E2038" s="134">
        <v>0</v>
      </c>
      <c r="F2038" s="134">
        <v>0</v>
      </c>
      <c r="G2038" s="135">
        <v>0</v>
      </c>
      <c r="H2038" s="171" t="str">
        <f>IFERROR((Table20[[#This Row],[_202320]]-Table20[[#This Row],[_201920]])/Table20[[#This Row],[_201920]]*1,"")</f>
        <v/>
      </c>
    </row>
    <row r="2039" spans="1:8" ht="28.5">
      <c r="A2039" s="132">
        <v>190619</v>
      </c>
      <c r="B2039" s="134" t="s">
        <v>1164</v>
      </c>
      <c r="C2039" s="134">
        <v>42</v>
      </c>
      <c r="D2039" s="134">
        <v>61</v>
      </c>
      <c r="E2039" s="134">
        <v>33</v>
      </c>
      <c r="F2039" s="134">
        <v>28</v>
      </c>
      <c r="G2039" s="135">
        <v>22</v>
      </c>
      <c r="H2039" s="171">
        <f>IFERROR((Table20[[#This Row],[_202320]]-Table20[[#This Row],[_201920]])/Table20[[#This Row],[_201920]]*1,"")</f>
        <v>-0.47619047619047616</v>
      </c>
    </row>
    <row r="2040" spans="1:8" ht="28.5">
      <c r="A2040" s="132">
        <v>190619</v>
      </c>
      <c r="B2040" s="134" t="s">
        <v>1165</v>
      </c>
      <c r="C2040" s="134" t="s">
        <v>129</v>
      </c>
      <c r="D2040" s="134" t="s">
        <v>129</v>
      </c>
      <c r="E2040" s="134" t="s">
        <v>129</v>
      </c>
      <c r="F2040" s="134" t="s">
        <v>129</v>
      </c>
      <c r="G2040" s="135" t="s">
        <v>129</v>
      </c>
      <c r="H2040" s="171" t="str">
        <f>IFERROR((Table20[[#This Row],[_202320]]-Table20[[#This Row],[_201920]])/Table20[[#This Row],[_201920]]*1,"")</f>
        <v/>
      </c>
    </row>
    <row r="2041" spans="1:8">
      <c r="A2041" s="132">
        <v>190619</v>
      </c>
      <c r="B2041" s="134" t="s">
        <v>1141</v>
      </c>
      <c r="C2041" s="134">
        <v>42</v>
      </c>
      <c r="D2041" s="134">
        <v>61</v>
      </c>
      <c r="E2041" s="134">
        <v>33</v>
      </c>
      <c r="F2041" s="134">
        <v>28</v>
      </c>
      <c r="G2041" s="135">
        <v>22</v>
      </c>
      <c r="H2041" s="171">
        <f>IFERROR((Table20[[#This Row],[_202320]]-Table20[[#This Row],[_201920]])/Table20[[#This Row],[_201920]]*1,"")</f>
        <v>-0.47619047619047616</v>
      </c>
    </row>
    <row r="2042" spans="1:8">
      <c r="A2042" s="132">
        <v>190619</v>
      </c>
      <c r="B2042" s="134" t="s">
        <v>1142</v>
      </c>
      <c r="C2042" s="134">
        <v>16</v>
      </c>
      <c r="D2042" s="134">
        <v>19</v>
      </c>
      <c r="E2042" s="134">
        <v>16</v>
      </c>
      <c r="F2042" s="134">
        <v>16</v>
      </c>
      <c r="G2042" s="135">
        <v>16</v>
      </c>
      <c r="H2042" s="171">
        <f>IFERROR((Table20[[#This Row],[_202320]]-Table20[[#This Row],[_201920]])/Table20[[#This Row],[_201920]]*1,"")</f>
        <v>0</v>
      </c>
    </row>
    <row r="2043" spans="1:8" ht="28.5">
      <c r="A2043" s="132">
        <v>190619</v>
      </c>
      <c r="B2043" s="134" t="s">
        <v>1143</v>
      </c>
      <c r="C2043" s="134">
        <v>0</v>
      </c>
      <c r="D2043" s="134">
        <v>1</v>
      </c>
      <c r="E2043" s="134">
        <v>0</v>
      </c>
      <c r="F2043" s="134">
        <v>0</v>
      </c>
      <c r="G2043" s="135">
        <v>0</v>
      </c>
      <c r="H2043" s="171" t="str">
        <f>IFERROR((Table20[[#This Row],[_202320]]-Table20[[#This Row],[_201920]])/Table20[[#This Row],[_201920]]*1,"")</f>
        <v/>
      </c>
    </row>
    <row r="2044" spans="1:8" ht="28.5">
      <c r="A2044" s="132">
        <v>190619</v>
      </c>
      <c r="B2044" s="134" t="s">
        <v>1166</v>
      </c>
      <c r="C2044" s="134">
        <v>47</v>
      </c>
      <c r="D2044" s="134">
        <v>69</v>
      </c>
      <c r="E2044" s="134">
        <v>41</v>
      </c>
      <c r="F2044" s="134">
        <v>37</v>
      </c>
      <c r="G2044" s="135">
        <v>26</v>
      </c>
      <c r="H2044" s="171">
        <f>IFERROR((Table20[[#This Row],[_202320]]-Table20[[#This Row],[_201920]])/Table20[[#This Row],[_201920]]*1,"")</f>
        <v>-0.44680851063829785</v>
      </c>
    </row>
    <row r="2045" spans="1:8" ht="28.5">
      <c r="A2045" s="132">
        <v>190619</v>
      </c>
      <c r="B2045" s="134" t="s">
        <v>1167</v>
      </c>
      <c r="C2045" s="134" t="s">
        <v>129</v>
      </c>
      <c r="D2045" s="134" t="s">
        <v>129</v>
      </c>
      <c r="E2045" s="134" t="s">
        <v>129</v>
      </c>
      <c r="F2045" s="134" t="s">
        <v>129</v>
      </c>
      <c r="G2045" s="135" t="s">
        <v>129</v>
      </c>
      <c r="H2045" s="171" t="str">
        <f>IFERROR((Table20[[#This Row],[_202320]]-Table20[[#This Row],[_201920]])/Table20[[#This Row],[_201920]]*1,"")</f>
        <v/>
      </c>
    </row>
    <row r="2046" spans="1:8">
      <c r="A2046" s="132">
        <v>190619</v>
      </c>
      <c r="B2046" s="134" t="s">
        <v>1146</v>
      </c>
      <c r="C2046" s="134">
        <v>47</v>
      </c>
      <c r="D2046" s="134">
        <v>70</v>
      </c>
      <c r="E2046" s="134">
        <v>41</v>
      </c>
      <c r="F2046" s="134">
        <v>37</v>
      </c>
      <c r="G2046" s="135">
        <v>26</v>
      </c>
      <c r="H2046" s="171">
        <f>IFERROR((Table20[[#This Row],[_202320]]-Table20[[#This Row],[_201920]])/Table20[[#This Row],[_201920]]*1,"")</f>
        <v>-0.44680851063829785</v>
      </c>
    </row>
    <row r="2047" spans="1:8" ht="28.5">
      <c r="A2047" s="132">
        <v>190619</v>
      </c>
      <c r="B2047" s="134" t="s">
        <v>1147</v>
      </c>
      <c r="C2047" s="134">
        <v>7</v>
      </c>
      <c r="D2047" s="134">
        <v>6</v>
      </c>
      <c r="E2047" s="134">
        <v>4</v>
      </c>
      <c r="F2047" s="134">
        <v>1</v>
      </c>
      <c r="G2047" s="135">
        <v>1</v>
      </c>
      <c r="H2047" s="171">
        <f>IFERROR((Table20[[#This Row],[_202320]]-Table20[[#This Row],[_201920]])/Table20[[#This Row],[_201920]]*1,"")</f>
        <v>-0.8571428571428571</v>
      </c>
    </row>
    <row r="2048" spans="1:8" ht="28.5">
      <c r="A2048" s="132">
        <v>190619</v>
      </c>
      <c r="B2048" s="134" t="s">
        <v>1148</v>
      </c>
      <c r="C2048" s="134">
        <v>61</v>
      </c>
      <c r="D2048" s="134">
        <v>80</v>
      </c>
      <c r="E2048" s="134">
        <v>42</v>
      </c>
      <c r="F2048" s="134">
        <v>51</v>
      </c>
      <c r="G2048" s="135">
        <v>33</v>
      </c>
      <c r="H2048" s="171">
        <f>IFERROR((Table20[[#This Row],[_202320]]-Table20[[#This Row],[_201920]])/Table20[[#This Row],[_201920]]*1,"")</f>
        <v>-0.45901639344262296</v>
      </c>
    </row>
    <row r="2049" spans="1:8" ht="28.5">
      <c r="A2049" s="132">
        <v>190619</v>
      </c>
      <c r="B2049" s="134" t="s">
        <v>1149</v>
      </c>
      <c r="C2049" s="134">
        <v>142</v>
      </c>
      <c r="D2049" s="134">
        <v>168</v>
      </c>
      <c r="E2049" s="134">
        <v>114</v>
      </c>
      <c r="F2049" s="134">
        <v>90</v>
      </c>
      <c r="G2049" s="135">
        <v>81</v>
      </c>
      <c r="H2049" s="171">
        <f>IFERROR((Table20[[#This Row],[_202320]]-Table20[[#This Row],[_201920]])/Table20[[#This Row],[_201920]]*1,"")</f>
        <v>-0.42957746478873238</v>
      </c>
    </row>
    <row r="2050" spans="1:8" ht="28.5">
      <c r="A2050" s="132">
        <v>190619</v>
      </c>
      <c r="B2050" s="134" t="s">
        <v>1150</v>
      </c>
      <c r="C2050" s="134">
        <v>210</v>
      </c>
      <c r="D2050" s="134">
        <v>254</v>
      </c>
      <c r="E2050" s="134">
        <v>160</v>
      </c>
      <c r="F2050" s="134">
        <v>142</v>
      </c>
      <c r="G2050" s="135">
        <v>115</v>
      </c>
      <c r="H2050" s="171">
        <f>IFERROR((Table20[[#This Row],[_202320]]-Table20[[#This Row],[_201920]])/Table20[[#This Row],[_201920]]*1,"")</f>
        <v>-0.45238095238095238</v>
      </c>
    </row>
    <row r="2051" spans="1:8">
      <c r="A2051" s="132">
        <v>190619</v>
      </c>
      <c r="B2051" s="134" t="s">
        <v>1151</v>
      </c>
      <c r="C2051" s="134">
        <v>18</v>
      </c>
      <c r="D2051" s="134">
        <v>22</v>
      </c>
      <c r="E2051" s="134">
        <v>20</v>
      </c>
      <c r="F2051" s="134">
        <v>21</v>
      </c>
      <c r="G2051" s="135">
        <v>18</v>
      </c>
      <c r="H2051" s="171">
        <f>IFERROR((Table20[[#This Row],[_202320]]-Table20[[#This Row],[_201920]])/Table20[[#This Row],[_201920]]*1,"")</f>
        <v>0</v>
      </c>
    </row>
    <row r="2052" spans="1:8" ht="28.5">
      <c r="A2052" s="132">
        <v>190619</v>
      </c>
      <c r="B2052" s="134" t="s">
        <v>1152</v>
      </c>
      <c r="C2052" s="134">
        <v>26</v>
      </c>
      <c r="D2052" s="134">
        <v>27</v>
      </c>
      <c r="E2052" s="134">
        <v>23</v>
      </c>
      <c r="F2052" s="134">
        <v>29</v>
      </c>
      <c r="G2052" s="135">
        <v>24</v>
      </c>
      <c r="H2052" s="171">
        <f>IFERROR((Table20[[#This Row],[_202320]]-Table20[[#This Row],[_201920]])/Table20[[#This Row],[_201920]]*1,"")</f>
        <v>-7.6923076923076927E-2</v>
      </c>
    </row>
    <row r="2053" spans="1:8" ht="28.5">
      <c r="A2053" s="132">
        <v>190619</v>
      </c>
      <c r="B2053" s="134" t="s">
        <v>1153</v>
      </c>
      <c r="C2053" s="134">
        <v>3</v>
      </c>
      <c r="D2053" s="134">
        <v>2</v>
      </c>
      <c r="E2053" s="134">
        <v>2</v>
      </c>
      <c r="F2053" s="134">
        <v>1</v>
      </c>
      <c r="G2053" s="135">
        <v>1</v>
      </c>
      <c r="H2053" s="171">
        <f>IFERROR((Table20[[#This Row],[_202320]]-Table20[[#This Row],[_201920]])/Table20[[#This Row],[_201920]]*1,"")</f>
        <v>-0.66666666666666663</v>
      </c>
    </row>
    <row r="2054" spans="1:8" ht="28.5">
      <c r="A2054" s="132">
        <v>190619</v>
      </c>
      <c r="B2054" s="134" t="s">
        <v>1154</v>
      </c>
      <c r="C2054" s="134">
        <v>24</v>
      </c>
      <c r="D2054" s="134">
        <v>25</v>
      </c>
      <c r="E2054" s="134">
        <v>21</v>
      </c>
      <c r="F2054" s="134">
        <v>28</v>
      </c>
      <c r="G2054" s="135">
        <v>23</v>
      </c>
      <c r="H2054" s="171">
        <f>IFERROR((Table20[[#This Row],[_202320]]-Table20[[#This Row],[_201920]])/Table20[[#This Row],[_201920]]*1,"")</f>
        <v>-4.1666666666666664E-2</v>
      </c>
    </row>
    <row r="2055" spans="1:8" ht="28.5">
      <c r="A2055" s="132">
        <v>190619</v>
      </c>
      <c r="B2055" s="134" t="s">
        <v>1155</v>
      </c>
      <c r="C2055" s="134">
        <v>55</v>
      </c>
      <c r="D2055" s="134">
        <v>52</v>
      </c>
      <c r="E2055" s="134">
        <v>57</v>
      </c>
      <c r="F2055" s="134">
        <v>50</v>
      </c>
      <c r="G2055" s="135">
        <v>57</v>
      </c>
      <c r="H2055" s="171">
        <f>IFERROR((Table20[[#This Row],[_202320]]-Table20[[#This Row],[_201920]])/Table20[[#This Row],[_201920]]*1,"")</f>
        <v>3.6363636363636362E-2</v>
      </c>
    </row>
    <row r="2056" spans="1:8">
      <c r="A2056" s="132">
        <v>193283</v>
      </c>
      <c r="B2056" s="134" t="s">
        <v>1161</v>
      </c>
      <c r="C2056" s="134">
        <v>184</v>
      </c>
      <c r="D2056" s="134">
        <v>221</v>
      </c>
      <c r="E2056" s="134">
        <v>171</v>
      </c>
      <c r="F2056" s="134">
        <v>151</v>
      </c>
      <c r="G2056" s="135">
        <v>125</v>
      </c>
      <c r="H2056" s="171">
        <f>IFERROR((Table20[[#This Row],[_202320]]-Table20[[#This Row],[_201920]])/Table20[[#This Row],[_201920]]*1,"")</f>
        <v>-0.32065217391304346</v>
      </c>
    </row>
    <row r="2057" spans="1:8">
      <c r="A2057" s="132">
        <v>193283</v>
      </c>
      <c r="B2057" s="134" t="s">
        <v>1131</v>
      </c>
      <c r="C2057" s="134">
        <v>0</v>
      </c>
      <c r="D2057" s="134">
        <v>0</v>
      </c>
      <c r="E2057" s="134">
        <v>0</v>
      </c>
      <c r="F2057" s="134">
        <v>0</v>
      </c>
      <c r="G2057" s="135">
        <v>0</v>
      </c>
      <c r="H2057" s="171" t="str">
        <f>IFERROR((Table20[[#This Row],[_202320]]-Table20[[#This Row],[_201920]])/Table20[[#This Row],[_201920]]*1,"")</f>
        <v/>
      </c>
    </row>
    <row r="2058" spans="1:8">
      <c r="A2058" s="132">
        <v>193283</v>
      </c>
      <c r="B2058" s="134" t="s">
        <v>1132</v>
      </c>
      <c r="C2058" s="134">
        <v>184</v>
      </c>
      <c r="D2058" s="134">
        <v>221</v>
      </c>
      <c r="E2058" s="134">
        <v>171</v>
      </c>
      <c r="F2058" s="134">
        <v>151</v>
      </c>
      <c r="G2058" s="135">
        <v>125</v>
      </c>
      <c r="H2058" s="171">
        <f>IFERROR((Table20[[#This Row],[_202320]]-Table20[[#This Row],[_201920]])/Table20[[#This Row],[_201920]]*1,"")</f>
        <v>-0.32065217391304346</v>
      </c>
    </row>
    <row r="2059" spans="1:8" ht="28.5">
      <c r="A2059" s="132">
        <v>193283</v>
      </c>
      <c r="B2059" s="134" t="s">
        <v>1133</v>
      </c>
      <c r="C2059" s="134">
        <v>8</v>
      </c>
      <c r="D2059" s="134">
        <v>5</v>
      </c>
      <c r="E2059" s="134">
        <v>1</v>
      </c>
      <c r="F2059" s="134">
        <v>10</v>
      </c>
      <c r="G2059" s="135">
        <v>2</v>
      </c>
      <c r="H2059" s="171">
        <f>IFERROR((Table20[[#This Row],[_202320]]-Table20[[#This Row],[_201920]])/Table20[[#This Row],[_201920]]*1,"")</f>
        <v>-0.75</v>
      </c>
    </row>
    <row r="2060" spans="1:8" ht="28.5">
      <c r="A2060" s="132">
        <v>193283</v>
      </c>
      <c r="B2060" s="134" t="s">
        <v>1162</v>
      </c>
      <c r="C2060" s="134">
        <v>11</v>
      </c>
      <c r="D2060" s="134">
        <v>28</v>
      </c>
      <c r="E2060" s="134">
        <v>20</v>
      </c>
      <c r="F2060" s="134">
        <v>17</v>
      </c>
      <c r="G2060" s="135">
        <v>16</v>
      </c>
      <c r="H2060" s="171">
        <f>IFERROR((Table20[[#This Row],[_202320]]-Table20[[#This Row],[_201920]])/Table20[[#This Row],[_201920]]*1,"")</f>
        <v>0.45454545454545453</v>
      </c>
    </row>
    <row r="2061" spans="1:8" ht="28.5">
      <c r="A2061" s="132">
        <v>193283</v>
      </c>
      <c r="B2061" s="134" t="s">
        <v>1163</v>
      </c>
      <c r="C2061" s="134" t="s">
        <v>129</v>
      </c>
      <c r="D2061" s="134" t="s">
        <v>129</v>
      </c>
      <c r="E2061" s="134" t="s">
        <v>129</v>
      </c>
      <c r="F2061" s="134" t="s">
        <v>129</v>
      </c>
      <c r="G2061" s="135" t="s">
        <v>129</v>
      </c>
      <c r="H2061" s="171" t="str">
        <f>IFERROR((Table20[[#This Row],[_202320]]-Table20[[#This Row],[_201920]])/Table20[[#This Row],[_201920]]*1,"")</f>
        <v/>
      </c>
    </row>
    <row r="2062" spans="1:8">
      <c r="A2062" s="132">
        <v>193283</v>
      </c>
      <c r="B2062" s="134" t="s">
        <v>1136</v>
      </c>
      <c r="C2062" s="134">
        <v>19</v>
      </c>
      <c r="D2062" s="134">
        <v>33</v>
      </c>
      <c r="E2062" s="134">
        <v>21</v>
      </c>
      <c r="F2062" s="134">
        <v>27</v>
      </c>
      <c r="G2062" s="135">
        <v>18</v>
      </c>
      <c r="H2062" s="171">
        <f>IFERROR((Table20[[#This Row],[_202320]]-Table20[[#This Row],[_201920]])/Table20[[#This Row],[_201920]]*1,"")</f>
        <v>-5.2631578947368418E-2</v>
      </c>
    </row>
    <row r="2063" spans="1:8">
      <c r="A2063" s="132">
        <v>193283</v>
      </c>
      <c r="B2063" s="134" t="s">
        <v>1137</v>
      </c>
      <c r="C2063" s="134">
        <v>10</v>
      </c>
      <c r="D2063" s="134">
        <v>15</v>
      </c>
      <c r="E2063" s="134">
        <v>12</v>
      </c>
      <c r="F2063" s="134">
        <v>18</v>
      </c>
      <c r="G2063" s="135">
        <v>14</v>
      </c>
      <c r="H2063" s="171">
        <f>IFERROR((Table20[[#This Row],[_202320]]-Table20[[#This Row],[_201920]])/Table20[[#This Row],[_201920]]*1,"")</f>
        <v>0.4</v>
      </c>
    </row>
    <row r="2064" spans="1:8" ht="28.5">
      <c r="A2064" s="132">
        <v>193283</v>
      </c>
      <c r="B2064" s="134" t="s">
        <v>1138</v>
      </c>
      <c r="C2064" s="134">
        <v>7</v>
      </c>
      <c r="D2064" s="134">
        <v>4</v>
      </c>
      <c r="E2064" s="134">
        <v>1</v>
      </c>
      <c r="F2064" s="134">
        <v>10</v>
      </c>
      <c r="G2064" s="135">
        <v>2</v>
      </c>
      <c r="H2064" s="171">
        <f>IFERROR((Table20[[#This Row],[_202320]]-Table20[[#This Row],[_201920]])/Table20[[#This Row],[_201920]]*1,"")</f>
        <v>-0.7142857142857143</v>
      </c>
    </row>
    <row r="2065" spans="1:8" ht="28.5">
      <c r="A2065" s="132">
        <v>193283</v>
      </c>
      <c r="B2065" s="134" t="s">
        <v>1164</v>
      </c>
      <c r="C2065" s="134">
        <v>19</v>
      </c>
      <c r="D2065" s="134">
        <v>41</v>
      </c>
      <c r="E2065" s="134">
        <v>26</v>
      </c>
      <c r="F2065" s="134">
        <v>24</v>
      </c>
      <c r="G2065" s="135">
        <v>21</v>
      </c>
      <c r="H2065" s="171">
        <f>IFERROR((Table20[[#This Row],[_202320]]-Table20[[#This Row],[_201920]])/Table20[[#This Row],[_201920]]*1,"")</f>
        <v>0.10526315789473684</v>
      </c>
    </row>
    <row r="2066" spans="1:8" ht="28.5">
      <c r="A2066" s="132">
        <v>193283</v>
      </c>
      <c r="B2066" s="134" t="s">
        <v>1165</v>
      </c>
      <c r="C2066" s="134" t="s">
        <v>129</v>
      </c>
      <c r="D2066" s="134" t="s">
        <v>129</v>
      </c>
      <c r="E2066" s="134" t="s">
        <v>129</v>
      </c>
      <c r="F2066" s="134" t="s">
        <v>129</v>
      </c>
      <c r="G2066" s="135" t="s">
        <v>129</v>
      </c>
      <c r="H2066" s="171" t="str">
        <f>IFERROR((Table20[[#This Row],[_202320]]-Table20[[#This Row],[_201920]])/Table20[[#This Row],[_201920]]*1,"")</f>
        <v/>
      </c>
    </row>
    <row r="2067" spans="1:8">
      <c r="A2067" s="132">
        <v>193283</v>
      </c>
      <c r="B2067" s="134" t="s">
        <v>1141</v>
      </c>
      <c r="C2067" s="134">
        <v>26</v>
      </c>
      <c r="D2067" s="134">
        <v>45</v>
      </c>
      <c r="E2067" s="134">
        <v>27</v>
      </c>
      <c r="F2067" s="134">
        <v>34</v>
      </c>
      <c r="G2067" s="135">
        <v>23</v>
      </c>
      <c r="H2067" s="171">
        <f>IFERROR((Table20[[#This Row],[_202320]]-Table20[[#This Row],[_201920]])/Table20[[#This Row],[_201920]]*1,"")</f>
        <v>-0.11538461538461539</v>
      </c>
    </row>
    <row r="2068" spans="1:8">
      <c r="A2068" s="132">
        <v>193283</v>
      </c>
      <c r="B2068" s="134" t="s">
        <v>1142</v>
      </c>
      <c r="C2068" s="134">
        <v>14</v>
      </c>
      <c r="D2068" s="134">
        <v>20</v>
      </c>
      <c r="E2068" s="134">
        <v>16</v>
      </c>
      <c r="F2068" s="134">
        <v>23</v>
      </c>
      <c r="G2068" s="135">
        <v>18</v>
      </c>
      <c r="H2068" s="171">
        <f>IFERROR((Table20[[#This Row],[_202320]]-Table20[[#This Row],[_201920]])/Table20[[#This Row],[_201920]]*1,"")</f>
        <v>0.2857142857142857</v>
      </c>
    </row>
    <row r="2069" spans="1:8" ht="28.5">
      <c r="A2069" s="132">
        <v>193283</v>
      </c>
      <c r="B2069" s="134" t="s">
        <v>1143</v>
      </c>
      <c r="C2069" s="134">
        <v>6</v>
      </c>
      <c r="D2069" s="134">
        <v>4</v>
      </c>
      <c r="E2069" s="134">
        <v>1</v>
      </c>
      <c r="F2069" s="134">
        <v>11</v>
      </c>
      <c r="G2069" s="135">
        <v>3</v>
      </c>
      <c r="H2069" s="171">
        <f>IFERROR((Table20[[#This Row],[_202320]]-Table20[[#This Row],[_201920]])/Table20[[#This Row],[_201920]]*1,"")</f>
        <v>-0.5</v>
      </c>
    </row>
    <row r="2070" spans="1:8" ht="28.5">
      <c r="A2070" s="132">
        <v>193283</v>
      </c>
      <c r="B2070" s="134" t="s">
        <v>1166</v>
      </c>
      <c r="C2070" s="134">
        <v>20</v>
      </c>
      <c r="D2070" s="134">
        <v>43</v>
      </c>
      <c r="E2070" s="134">
        <v>26</v>
      </c>
      <c r="F2070" s="134">
        <v>27</v>
      </c>
      <c r="G2070" s="135">
        <v>21</v>
      </c>
      <c r="H2070" s="171">
        <f>IFERROR((Table20[[#This Row],[_202320]]-Table20[[#This Row],[_201920]])/Table20[[#This Row],[_201920]]*1,"")</f>
        <v>0.05</v>
      </c>
    </row>
    <row r="2071" spans="1:8" ht="28.5">
      <c r="A2071" s="132">
        <v>193283</v>
      </c>
      <c r="B2071" s="134" t="s">
        <v>1167</v>
      </c>
      <c r="C2071" s="134" t="s">
        <v>129</v>
      </c>
      <c r="D2071" s="134" t="s">
        <v>129</v>
      </c>
      <c r="E2071" s="134" t="s">
        <v>129</v>
      </c>
      <c r="F2071" s="134" t="s">
        <v>129</v>
      </c>
      <c r="G2071" s="135" t="s">
        <v>129</v>
      </c>
      <c r="H2071" s="171" t="str">
        <f>IFERROR((Table20[[#This Row],[_202320]]-Table20[[#This Row],[_201920]])/Table20[[#This Row],[_201920]]*1,"")</f>
        <v/>
      </c>
    </row>
    <row r="2072" spans="1:8">
      <c r="A2072" s="132">
        <v>193283</v>
      </c>
      <c r="B2072" s="134" t="s">
        <v>1146</v>
      </c>
      <c r="C2072" s="134">
        <v>26</v>
      </c>
      <c r="D2072" s="134">
        <v>47</v>
      </c>
      <c r="E2072" s="134">
        <v>27</v>
      </c>
      <c r="F2072" s="134">
        <v>38</v>
      </c>
      <c r="G2072" s="135">
        <v>24</v>
      </c>
      <c r="H2072" s="171">
        <f>IFERROR((Table20[[#This Row],[_202320]]-Table20[[#This Row],[_201920]])/Table20[[#This Row],[_201920]]*1,"")</f>
        <v>-7.6923076923076927E-2</v>
      </c>
    </row>
    <row r="2073" spans="1:8" ht="28.5">
      <c r="A2073" s="132">
        <v>193283</v>
      </c>
      <c r="B2073" s="134" t="s">
        <v>1147</v>
      </c>
      <c r="C2073" s="134">
        <v>6</v>
      </c>
      <c r="D2073" s="134">
        <v>7</v>
      </c>
      <c r="E2073" s="134">
        <v>1</v>
      </c>
      <c r="F2073" s="134">
        <v>3</v>
      </c>
      <c r="G2073" s="135">
        <v>1</v>
      </c>
      <c r="H2073" s="171">
        <f>IFERROR((Table20[[#This Row],[_202320]]-Table20[[#This Row],[_201920]])/Table20[[#This Row],[_201920]]*1,"")</f>
        <v>-0.83333333333333337</v>
      </c>
    </row>
    <row r="2074" spans="1:8" ht="28.5">
      <c r="A2074" s="132">
        <v>193283</v>
      </c>
      <c r="B2074" s="134" t="s">
        <v>1148</v>
      </c>
      <c r="C2074" s="134">
        <v>43</v>
      </c>
      <c r="D2074" s="134">
        <v>47</v>
      </c>
      <c r="E2074" s="134">
        <v>32</v>
      </c>
      <c r="F2074" s="134">
        <v>22</v>
      </c>
      <c r="G2074" s="135">
        <v>21</v>
      </c>
      <c r="H2074" s="171">
        <f>IFERROR((Table20[[#This Row],[_202320]]-Table20[[#This Row],[_201920]])/Table20[[#This Row],[_201920]]*1,"")</f>
        <v>-0.51162790697674421</v>
      </c>
    </row>
    <row r="2075" spans="1:8" ht="28.5">
      <c r="A2075" s="132">
        <v>193283</v>
      </c>
      <c r="B2075" s="134" t="s">
        <v>1149</v>
      </c>
      <c r="C2075" s="134">
        <v>109</v>
      </c>
      <c r="D2075" s="134">
        <v>120</v>
      </c>
      <c r="E2075" s="134">
        <v>111</v>
      </c>
      <c r="F2075" s="134">
        <v>88</v>
      </c>
      <c r="G2075" s="135">
        <v>79</v>
      </c>
      <c r="H2075" s="171">
        <f>IFERROR((Table20[[#This Row],[_202320]]-Table20[[#This Row],[_201920]])/Table20[[#This Row],[_201920]]*1,"")</f>
        <v>-0.27522935779816515</v>
      </c>
    </row>
    <row r="2076" spans="1:8" ht="28.5">
      <c r="A2076" s="132">
        <v>193283</v>
      </c>
      <c r="B2076" s="134" t="s">
        <v>1150</v>
      </c>
      <c r="C2076" s="134">
        <v>158</v>
      </c>
      <c r="D2076" s="134">
        <v>174</v>
      </c>
      <c r="E2076" s="134">
        <v>144</v>
      </c>
      <c r="F2076" s="134">
        <v>113</v>
      </c>
      <c r="G2076" s="135">
        <v>101</v>
      </c>
      <c r="H2076" s="171">
        <f>IFERROR((Table20[[#This Row],[_202320]]-Table20[[#This Row],[_201920]])/Table20[[#This Row],[_201920]]*1,"")</f>
        <v>-0.36075949367088606</v>
      </c>
    </row>
    <row r="2077" spans="1:8">
      <c r="A2077" s="132">
        <v>193283</v>
      </c>
      <c r="B2077" s="134" t="s">
        <v>1151</v>
      </c>
      <c r="C2077" s="134">
        <v>14</v>
      </c>
      <c r="D2077" s="134">
        <v>21</v>
      </c>
      <c r="E2077" s="134">
        <v>16</v>
      </c>
      <c r="F2077" s="134">
        <v>25</v>
      </c>
      <c r="G2077" s="135">
        <v>19</v>
      </c>
      <c r="H2077" s="171">
        <f>IFERROR((Table20[[#This Row],[_202320]]-Table20[[#This Row],[_201920]])/Table20[[#This Row],[_201920]]*1,"")</f>
        <v>0.35714285714285715</v>
      </c>
    </row>
    <row r="2078" spans="1:8" ht="28.5">
      <c r="A2078" s="132">
        <v>193283</v>
      </c>
      <c r="B2078" s="134" t="s">
        <v>1152</v>
      </c>
      <c r="C2078" s="134">
        <v>27</v>
      </c>
      <c r="D2078" s="134">
        <v>24</v>
      </c>
      <c r="E2078" s="134">
        <v>19</v>
      </c>
      <c r="F2078" s="134">
        <v>17</v>
      </c>
      <c r="G2078" s="135">
        <v>18</v>
      </c>
      <c r="H2078" s="171">
        <f>IFERROR((Table20[[#This Row],[_202320]]-Table20[[#This Row],[_201920]])/Table20[[#This Row],[_201920]]*1,"")</f>
        <v>-0.33333333333333331</v>
      </c>
    </row>
    <row r="2079" spans="1:8" ht="28.5">
      <c r="A2079" s="132">
        <v>193283</v>
      </c>
      <c r="B2079" s="134" t="s">
        <v>1153</v>
      </c>
      <c r="C2079" s="134">
        <v>3</v>
      </c>
      <c r="D2079" s="134">
        <v>3</v>
      </c>
      <c r="E2079" s="134">
        <v>1</v>
      </c>
      <c r="F2079" s="134">
        <v>2</v>
      </c>
      <c r="G2079" s="135">
        <v>1</v>
      </c>
      <c r="H2079" s="171">
        <f>IFERROR((Table20[[#This Row],[_202320]]-Table20[[#This Row],[_201920]])/Table20[[#This Row],[_201920]]*1,"")</f>
        <v>-0.66666666666666663</v>
      </c>
    </row>
    <row r="2080" spans="1:8" ht="28.5">
      <c r="A2080" s="132">
        <v>193283</v>
      </c>
      <c r="B2080" s="134" t="s">
        <v>1154</v>
      </c>
      <c r="C2080" s="134">
        <v>23</v>
      </c>
      <c r="D2080" s="134">
        <v>21</v>
      </c>
      <c r="E2080" s="134">
        <v>19</v>
      </c>
      <c r="F2080" s="134">
        <v>15</v>
      </c>
      <c r="G2080" s="135">
        <v>17</v>
      </c>
      <c r="H2080" s="171">
        <f>IFERROR((Table20[[#This Row],[_202320]]-Table20[[#This Row],[_201920]])/Table20[[#This Row],[_201920]]*1,"")</f>
        <v>-0.2608695652173913</v>
      </c>
    </row>
    <row r="2081" spans="1:8" ht="28.5">
      <c r="A2081" s="132">
        <v>193283</v>
      </c>
      <c r="B2081" s="134" t="s">
        <v>1155</v>
      </c>
      <c r="C2081" s="134">
        <v>59</v>
      </c>
      <c r="D2081" s="134">
        <v>54</v>
      </c>
      <c r="E2081" s="134">
        <v>65</v>
      </c>
      <c r="F2081" s="134">
        <v>58</v>
      </c>
      <c r="G2081" s="135">
        <v>63</v>
      </c>
      <c r="H2081" s="171">
        <f>IFERROR((Table20[[#This Row],[_202320]]-Table20[[#This Row],[_201920]])/Table20[[#This Row],[_201920]]*1,"")</f>
        <v>6.7796610169491525E-2</v>
      </c>
    </row>
    <row r="2082" spans="1:8">
      <c r="A2082" s="132">
        <v>194222</v>
      </c>
      <c r="B2082" s="134" t="s">
        <v>1161</v>
      </c>
      <c r="C2082" s="134">
        <v>360</v>
      </c>
      <c r="D2082" s="134">
        <v>411</v>
      </c>
      <c r="E2082" s="134">
        <v>383</v>
      </c>
      <c r="F2082" s="134">
        <v>341</v>
      </c>
      <c r="G2082" s="135">
        <v>392</v>
      </c>
      <c r="H2082" s="171">
        <f>IFERROR((Table20[[#This Row],[_202320]]-Table20[[#This Row],[_201920]])/Table20[[#This Row],[_201920]]*1,"")</f>
        <v>8.8888888888888892E-2</v>
      </c>
    </row>
    <row r="2083" spans="1:8">
      <c r="A2083" s="132">
        <v>194222</v>
      </c>
      <c r="B2083" s="134" t="s">
        <v>1131</v>
      </c>
      <c r="C2083" s="134">
        <v>0</v>
      </c>
      <c r="D2083" s="134">
        <v>0</v>
      </c>
      <c r="E2083" s="134">
        <v>0</v>
      </c>
      <c r="F2083" s="134">
        <v>0</v>
      </c>
      <c r="G2083" s="135">
        <v>0</v>
      </c>
      <c r="H2083" s="171" t="str">
        <f>IFERROR((Table20[[#This Row],[_202320]]-Table20[[#This Row],[_201920]])/Table20[[#This Row],[_201920]]*1,"")</f>
        <v/>
      </c>
    </row>
    <row r="2084" spans="1:8">
      <c r="A2084" s="132">
        <v>194222</v>
      </c>
      <c r="B2084" s="134" t="s">
        <v>1132</v>
      </c>
      <c r="C2084" s="134">
        <v>360</v>
      </c>
      <c r="D2084" s="134">
        <v>411</v>
      </c>
      <c r="E2084" s="134">
        <v>383</v>
      </c>
      <c r="F2084" s="134">
        <v>341</v>
      </c>
      <c r="G2084" s="135">
        <v>392</v>
      </c>
      <c r="H2084" s="171">
        <f>IFERROR((Table20[[#This Row],[_202320]]-Table20[[#This Row],[_201920]])/Table20[[#This Row],[_201920]]*1,"")</f>
        <v>8.8888888888888892E-2</v>
      </c>
    </row>
    <row r="2085" spans="1:8" ht="28.5">
      <c r="A2085" s="132">
        <v>194222</v>
      </c>
      <c r="B2085" s="134" t="s">
        <v>1133</v>
      </c>
      <c r="C2085" s="134">
        <v>3</v>
      </c>
      <c r="D2085" s="134">
        <v>3</v>
      </c>
      <c r="E2085" s="134">
        <v>4</v>
      </c>
      <c r="F2085" s="134">
        <v>3</v>
      </c>
      <c r="G2085" s="135">
        <v>5</v>
      </c>
      <c r="H2085" s="171">
        <f>IFERROR((Table20[[#This Row],[_202320]]-Table20[[#This Row],[_201920]])/Table20[[#This Row],[_201920]]*1,"")</f>
        <v>0.66666666666666663</v>
      </c>
    </row>
    <row r="2086" spans="1:8" ht="28.5">
      <c r="A2086" s="132">
        <v>194222</v>
      </c>
      <c r="B2086" s="134" t="s">
        <v>1162</v>
      </c>
      <c r="C2086" s="134">
        <v>31</v>
      </c>
      <c r="D2086" s="134">
        <v>32</v>
      </c>
      <c r="E2086" s="134">
        <v>28</v>
      </c>
      <c r="F2086" s="134">
        <v>13</v>
      </c>
      <c r="G2086" s="135">
        <v>25</v>
      </c>
      <c r="H2086" s="171">
        <f>IFERROR((Table20[[#This Row],[_202320]]-Table20[[#This Row],[_201920]])/Table20[[#This Row],[_201920]]*1,"")</f>
        <v>-0.19354838709677419</v>
      </c>
    </row>
    <row r="2087" spans="1:8" ht="28.5">
      <c r="A2087" s="132">
        <v>194222</v>
      </c>
      <c r="B2087" s="134" t="s">
        <v>1163</v>
      </c>
      <c r="C2087" s="134" t="s">
        <v>129</v>
      </c>
      <c r="D2087" s="134" t="s">
        <v>129</v>
      </c>
      <c r="E2087" s="134" t="s">
        <v>129</v>
      </c>
      <c r="F2087" s="134" t="s">
        <v>129</v>
      </c>
      <c r="G2087" s="135" t="s">
        <v>129</v>
      </c>
      <c r="H2087" s="171" t="str">
        <f>IFERROR((Table20[[#This Row],[_202320]]-Table20[[#This Row],[_201920]])/Table20[[#This Row],[_201920]]*1,"")</f>
        <v/>
      </c>
    </row>
    <row r="2088" spans="1:8">
      <c r="A2088" s="132">
        <v>194222</v>
      </c>
      <c r="B2088" s="134" t="s">
        <v>1136</v>
      </c>
      <c r="C2088" s="134">
        <v>34</v>
      </c>
      <c r="D2088" s="134">
        <v>35</v>
      </c>
      <c r="E2088" s="134">
        <v>32</v>
      </c>
      <c r="F2088" s="134">
        <v>16</v>
      </c>
      <c r="G2088" s="135">
        <v>30</v>
      </c>
      <c r="H2088" s="171">
        <f>IFERROR((Table20[[#This Row],[_202320]]-Table20[[#This Row],[_201920]])/Table20[[#This Row],[_201920]]*1,"")</f>
        <v>-0.11764705882352941</v>
      </c>
    </row>
    <row r="2089" spans="1:8">
      <c r="A2089" s="132">
        <v>194222</v>
      </c>
      <c r="B2089" s="134" t="s">
        <v>1137</v>
      </c>
      <c r="C2089" s="134">
        <v>9</v>
      </c>
      <c r="D2089" s="134">
        <v>9</v>
      </c>
      <c r="E2089" s="134">
        <v>8</v>
      </c>
      <c r="F2089" s="134">
        <v>5</v>
      </c>
      <c r="G2089" s="135">
        <v>8</v>
      </c>
      <c r="H2089" s="171">
        <f>IFERROR((Table20[[#This Row],[_202320]]-Table20[[#This Row],[_201920]])/Table20[[#This Row],[_201920]]*1,"")</f>
        <v>-0.1111111111111111</v>
      </c>
    </row>
    <row r="2090" spans="1:8" ht="28.5">
      <c r="A2090" s="132">
        <v>194222</v>
      </c>
      <c r="B2090" s="134" t="s">
        <v>1138</v>
      </c>
      <c r="C2090" s="134">
        <v>3</v>
      </c>
      <c r="D2090" s="134">
        <v>4</v>
      </c>
      <c r="E2090" s="134">
        <v>4</v>
      </c>
      <c r="F2090" s="134">
        <v>4</v>
      </c>
      <c r="G2090" s="135">
        <v>6</v>
      </c>
      <c r="H2090" s="171">
        <f>IFERROR((Table20[[#This Row],[_202320]]-Table20[[#This Row],[_201920]])/Table20[[#This Row],[_201920]]*1,"")</f>
        <v>1</v>
      </c>
    </row>
    <row r="2091" spans="1:8" ht="28.5">
      <c r="A2091" s="132">
        <v>194222</v>
      </c>
      <c r="B2091" s="134" t="s">
        <v>1164</v>
      </c>
      <c r="C2091" s="134">
        <v>49</v>
      </c>
      <c r="D2091" s="134">
        <v>50</v>
      </c>
      <c r="E2091" s="134">
        <v>34</v>
      </c>
      <c r="F2091" s="134">
        <v>25</v>
      </c>
      <c r="G2091" s="135">
        <v>37</v>
      </c>
      <c r="H2091" s="171">
        <f>IFERROR((Table20[[#This Row],[_202320]]-Table20[[#This Row],[_201920]])/Table20[[#This Row],[_201920]]*1,"")</f>
        <v>-0.24489795918367346</v>
      </c>
    </row>
    <row r="2092" spans="1:8" ht="28.5">
      <c r="A2092" s="132">
        <v>194222</v>
      </c>
      <c r="B2092" s="134" t="s">
        <v>1165</v>
      </c>
      <c r="C2092" s="134" t="s">
        <v>129</v>
      </c>
      <c r="D2092" s="134" t="s">
        <v>129</v>
      </c>
      <c r="E2092" s="134" t="s">
        <v>129</v>
      </c>
      <c r="F2092" s="134" t="s">
        <v>129</v>
      </c>
      <c r="G2092" s="135" t="s">
        <v>129</v>
      </c>
      <c r="H2092" s="171" t="str">
        <f>IFERROR((Table20[[#This Row],[_202320]]-Table20[[#This Row],[_201920]])/Table20[[#This Row],[_201920]]*1,"")</f>
        <v/>
      </c>
    </row>
    <row r="2093" spans="1:8">
      <c r="A2093" s="132">
        <v>194222</v>
      </c>
      <c r="B2093" s="134" t="s">
        <v>1141</v>
      </c>
      <c r="C2093" s="134">
        <v>52</v>
      </c>
      <c r="D2093" s="134">
        <v>54</v>
      </c>
      <c r="E2093" s="134">
        <v>38</v>
      </c>
      <c r="F2093" s="134">
        <v>29</v>
      </c>
      <c r="G2093" s="135">
        <v>43</v>
      </c>
      <c r="H2093" s="171">
        <f>IFERROR((Table20[[#This Row],[_202320]]-Table20[[#This Row],[_201920]])/Table20[[#This Row],[_201920]]*1,"")</f>
        <v>-0.17307692307692307</v>
      </c>
    </row>
    <row r="2094" spans="1:8">
      <c r="A2094" s="132">
        <v>194222</v>
      </c>
      <c r="B2094" s="134" t="s">
        <v>1142</v>
      </c>
      <c r="C2094" s="134">
        <v>14</v>
      </c>
      <c r="D2094" s="134">
        <v>13</v>
      </c>
      <c r="E2094" s="134">
        <v>10</v>
      </c>
      <c r="F2094" s="134">
        <v>9</v>
      </c>
      <c r="G2094" s="135">
        <v>11</v>
      </c>
      <c r="H2094" s="171">
        <f>IFERROR((Table20[[#This Row],[_202320]]-Table20[[#This Row],[_201920]])/Table20[[#This Row],[_201920]]*1,"")</f>
        <v>-0.21428571428571427</v>
      </c>
    </row>
    <row r="2095" spans="1:8" ht="28.5">
      <c r="A2095" s="132">
        <v>194222</v>
      </c>
      <c r="B2095" s="134" t="s">
        <v>1143</v>
      </c>
      <c r="C2095" s="134">
        <v>2</v>
      </c>
      <c r="D2095" s="134">
        <v>4</v>
      </c>
      <c r="E2095" s="134">
        <v>4</v>
      </c>
      <c r="F2095" s="134">
        <v>4</v>
      </c>
      <c r="G2095" s="135">
        <v>6</v>
      </c>
      <c r="H2095" s="171">
        <f>IFERROR((Table20[[#This Row],[_202320]]-Table20[[#This Row],[_201920]])/Table20[[#This Row],[_201920]]*1,"")</f>
        <v>2</v>
      </c>
    </row>
    <row r="2096" spans="1:8" ht="28.5">
      <c r="A2096" s="132">
        <v>194222</v>
      </c>
      <c r="B2096" s="134" t="s">
        <v>1166</v>
      </c>
      <c r="C2096" s="134">
        <v>56</v>
      </c>
      <c r="D2096" s="134">
        <v>55</v>
      </c>
      <c r="E2096" s="134">
        <v>43</v>
      </c>
      <c r="F2096" s="134">
        <v>28</v>
      </c>
      <c r="G2096" s="135">
        <v>39</v>
      </c>
      <c r="H2096" s="171">
        <f>IFERROR((Table20[[#This Row],[_202320]]-Table20[[#This Row],[_201920]])/Table20[[#This Row],[_201920]]*1,"")</f>
        <v>-0.30357142857142855</v>
      </c>
    </row>
    <row r="2097" spans="1:8" ht="28.5">
      <c r="A2097" s="132">
        <v>194222</v>
      </c>
      <c r="B2097" s="134" t="s">
        <v>1167</v>
      </c>
      <c r="C2097" s="134" t="s">
        <v>129</v>
      </c>
      <c r="D2097" s="134" t="s">
        <v>129</v>
      </c>
      <c r="E2097" s="134" t="s">
        <v>129</v>
      </c>
      <c r="F2097" s="134" t="s">
        <v>129</v>
      </c>
      <c r="G2097" s="135" t="s">
        <v>129</v>
      </c>
      <c r="H2097" s="171" t="str">
        <f>IFERROR((Table20[[#This Row],[_202320]]-Table20[[#This Row],[_201920]])/Table20[[#This Row],[_201920]]*1,"")</f>
        <v/>
      </c>
    </row>
    <row r="2098" spans="1:8">
      <c r="A2098" s="132">
        <v>194222</v>
      </c>
      <c r="B2098" s="134" t="s">
        <v>1146</v>
      </c>
      <c r="C2098" s="134">
        <v>58</v>
      </c>
      <c r="D2098" s="134">
        <v>59</v>
      </c>
      <c r="E2098" s="134">
        <v>47</v>
      </c>
      <c r="F2098" s="134">
        <v>32</v>
      </c>
      <c r="G2098" s="135">
        <v>45</v>
      </c>
      <c r="H2098" s="171">
        <f>IFERROR((Table20[[#This Row],[_202320]]-Table20[[#This Row],[_201920]])/Table20[[#This Row],[_201920]]*1,"")</f>
        <v>-0.22413793103448276</v>
      </c>
    </row>
    <row r="2099" spans="1:8" ht="28.5">
      <c r="A2099" s="132">
        <v>194222</v>
      </c>
      <c r="B2099" s="134" t="s">
        <v>1147</v>
      </c>
      <c r="C2099" s="134">
        <v>9</v>
      </c>
      <c r="D2099" s="134">
        <v>5</v>
      </c>
      <c r="E2099" s="134">
        <v>9</v>
      </c>
      <c r="F2099" s="134">
        <v>4</v>
      </c>
      <c r="G2099" s="135">
        <v>5</v>
      </c>
      <c r="H2099" s="171">
        <f>IFERROR((Table20[[#This Row],[_202320]]-Table20[[#This Row],[_201920]])/Table20[[#This Row],[_201920]]*1,"")</f>
        <v>-0.44444444444444442</v>
      </c>
    </row>
    <row r="2100" spans="1:8" ht="28.5">
      <c r="A2100" s="132">
        <v>194222</v>
      </c>
      <c r="B2100" s="134" t="s">
        <v>1148</v>
      </c>
      <c r="C2100" s="134">
        <v>84</v>
      </c>
      <c r="D2100" s="134">
        <v>119</v>
      </c>
      <c r="E2100" s="134">
        <v>113</v>
      </c>
      <c r="F2100" s="134">
        <v>105</v>
      </c>
      <c r="G2100" s="135">
        <v>118</v>
      </c>
      <c r="H2100" s="171">
        <f>IFERROR((Table20[[#This Row],[_202320]]-Table20[[#This Row],[_201920]])/Table20[[#This Row],[_201920]]*1,"")</f>
        <v>0.40476190476190477</v>
      </c>
    </row>
    <row r="2101" spans="1:8" ht="28.5">
      <c r="A2101" s="132">
        <v>194222</v>
      </c>
      <c r="B2101" s="134" t="s">
        <v>1149</v>
      </c>
      <c r="C2101" s="134">
        <v>209</v>
      </c>
      <c r="D2101" s="134">
        <v>228</v>
      </c>
      <c r="E2101" s="134">
        <v>214</v>
      </c>
      <c r="F2101" s="134">
        <v>200</v>
      </c>
      <c r="G2101" s="135">
        <v>224</v>
      </c>
      <c r="H2101" s="171">
        <f>IFERROR((Table20[[#This Row],[_202320]]-Table20[[#This Row],[_201920]])/Table20[[#This Row],[_201920]]*1,"")</f>
        <v>7.1770334928229665E-2</v>
      </c>
    </row>
    <row r="2102" spans="1:8" ht="28.5">
      <c r="A2102" s="132">
        <v>194222</v>
      </c>
      <c r="B2102" s="134" t="s">
        <v>1150</v>
      </c>
      <c r="C2102" s="134">
        <v>302</v>
      </c>
      <c r="D2102" s="134">
        <v>352</v>
      </c>
      <c r="E2102" s="134">
        <v>336</v>
      </c>
      <c r="F2102" s="134">
        <v>309</v>
      </c>
      <c r="G2102" s="135">
        <v>347</v>
      </c>
      <c r="H2102" s="171">
        <f>IFERROR((Table20[[#This Row],[_202320]]-Table20[[#This Row],[_201920]])/Table20[[#This Row],[_201920]]*1,"")</f>
        <v>0.1490066225165563</v>
      </c>
    </row>
    <row r="2103" spans="1:8">
      <c r="A2103" s="132">
        <v>194222</v>
      </c>
      <c r="B2103" s="134" t="s">
        <v>1151</v>
      </c>
      <c r="C2103" s="134">
        <v>16</v>
      </c>
      <c r="D2103" s="134">
        <v>14</v>
      </c>
      <c r="E2103" s="134">
        <v>12</v>
      </c>
      <c r="F2103" s="134">
        <v>9</v>
      </c>
      <c r="G2103" s="135">
        <v>11</v>
      </c>
      <c r="H2103" s="171">
        <f>IFERROR((Table20[[#This Row],[_202320]]-Table20[[#This Row],[_201920]])/Table20[[#This Row],[_201920]]*1,"")</f>
        <v>-0.3125</v>
      </c>
    </row>
    <row r="2104" spans="1:8" ht="28.5">
      <c r="A2104" s="132">
        <v>194222</v>
      </c>
      <c r="B2104" s="134" t="s">
        <v>1152</v>
      </c>
      <c r="C2104" s="134">
        <v>26</v>
      </c>
      <c r="D2104" s="134">
        <v>30</v>
      </c>
      <c r="E2104" s="134">
        <v>32</v>
      </c>
      <c r="F2104" s="134">
        <v>32</v>
      </c>
      <c r="G2104" s="135">
        <v>31</v>
      </c>
      <c r="H2104" s="171">
        <f>IFERROR((Table20[[#This Row],[_202320]]-Table20[[#This Row],[_201920]])/Table20[[#This Row],[_201920]]*1,"")</f>
        <v>0.19230769230769232</v>
      </c>
    </row>
    <row r="2105" spans="1:8" ht="28.5">
      <c r="A2105" s="132">
        <v>194222</v>
      </c>
      <c r="B2105" s="134" t="s">
        <v>1153</v>
      </c>
      <c r="C2105" s="134">
        <v>3</v>
      </c>
      <c r="D2105" s="134">
        <v>1</v>
      </c>
      <c r="E2105" s="134">
        <v>2</v>
      </c>
      <c r="F2105" s="134">
        <v>1</v>
      </c>
      <c r="G2105" s="135">
        <v>1</v>
      </c>
      <c r="H2105" s="171">
        <f>IFERROR((Table20[[#This Row],[_202320]]-Table20[[#This Row],[_201920]])/Table20[[#This Row],[_201920]]*1,"")</f>
        <v>-0.66666666666666663</v>
      </c>
    </row>
    <row r="2106" spans="1:8" ht="28.5">
      <c r="A2106" s="132">
        <v>194222</v>
      </c>
      <c r="B2106" s="134" t="s">
        <v>1154</v>
      </c>
      <c r="C2106" s="134">
        <v>23</v>
      </c>
      <c r="D2106" s="134">
        <v>29</v>
      </c>
      <c r="E2106" s="134">
        <v>30</v>
      </c>
      <c r="F2106" s="134">
        <v>31</v>
      </c>
      <c r="G2106" s="135">
        <v>30</v>
      </c>
      <c r="H2106" s="171">
        <f>IFERROR((Table20[[#This Row],[_202320]]-Table20[[#This Row],[_201920]])/Table20[[#This Row],[_201920]]*1,"")</f>
        <v>0.30434782608695654</v>
      </c>
    </row>
    <row r="2107" spans="1:8" ht="28.5">
      <c r="A2107" s="132">
        <v>194222</v>
      </c>
      <c r="B2107" s="134" t="s">
        <v>1155</v>
      </c>
      <c r="C2107" s="134">
        <v>58</v>
      </c>
      <c r="D2107" s="134">
        <v>55</v>
      </c>
      <c r="E2107" s="134">
        <v>56</v>
      </c>
      <c r="F2107" s="134">
        <v>59</v>
      </c>
      <c r="G2107" s="135">
        <v>57</v>
      </c>
      <c r="H2107" s="171">
        <f>IFERROR((Table20[[#This Row],[_202320]]-Table20[[#This Row],[_201920]])/Table20[[#This Row],[_201920]]*1,"")</f>
        <v>-1.7241379310344827E-2</v>
      </c>
    </row>
    <row r="2108" spans="1:8">
      <c r="A2108" s="132">
        <v>195322</v>
      </c>
      <c r="B2108" s="134" t="s">
        <v>1161</v>
      </c>
      <c r="C2108" s="134">
        <v>213</v>
      </c>
      <c r="D2108" s="134">
        <v>220</v>
      </c>
      <c r="E2108" s="134">
        <v>230</v>
      </c>
      <c r="F2108" s="134">
        <v>224</v>
      </c>
      <c r="G2108" s="135">
        <v>221</v>
      </c>
      <c r="H2108" s="171">
        <f>IFERROR((Table20[[#This Row],[_202320]]-Table20[[#This Row],[_201920]])/Table20[[#This Row],[_201920]]*1,"")</f>
        <v>3.7558685446009391E-2</v>
      </c>
    </row>
    <row r="2109" spans="1:8">
      <c r="A2109" s="132">
        <v>195322</v>
      </c>
      <c r="B2109" s="134" t="s">
        <v>1131</v>
      </c>
      <c r="C2109" s="134">
        <v>0</v>
      </c>
      <c r="D2109" s="134">
        <v>0</v>
      </c>
      <c r="E2109" s="134">
        <v>0</v>
      </c>
      <c r="F2109" s="134">
        <v>0</v>
      </c>
      <c r="G2109" s="135">
        <v>0</v>
      </c>
      <c r="H2109" s="171" t="str">
        <f>IFERROR((Table20[[#This Row],[_202320]]-Table20[[#This Row],[_201920]])/Table20[[#This Row],[_201920]]*1,"")</f>
        <v/>
      </c>
    </row>
    <row r="2110" spans="1:8">
      <c r="A2110" s="132">
        <v>195322</v>
      </c>
      <c r="B2110" s="134" t="s">
        <v>1132</v>
      </c>
      <c r="C2110" s="134">
        <v>213</v>
      </c>
      <c r="D2110" s="134">
        <v>220</v>
      </c>
      <c r="E2110" s="134">
        <v>230</v>
      </c>
      <c r="F2110" s="134">
        <v>224</v>
      </c>
      <c r="G2110" s="135">
        <v>221</v>
      </c>
      <c r="H2110" s="171">
        <f>IFERROR((Table20[[#This Row],[_202320]]-Table20[[#This Row],[_201920]])/Table20[[#This Row],[_201920]]*1,"")</f>
        <v>3.7558685446009391E-2</v>
      </c>
    </row>
    <row r="2111" spans="1:8" ht="28.5">
      <c r="A2111" s="132">
        <v>195322</v>
      </c>
      <c r="B2111" s="134" t="s">
        <v>1133</v>
      </c>
      <c r="C2111" s="134">
        <v>1</v>
      </c>
      <c r="D2111" s="134">
        <v>10</v>
      </c>
      <c r="E2111" s="134">
        <v>5</v>
      </c>
      <c r="F2111" s="134">
        <v>4</v>
      </c>
      <c r="G2111" s="135">
        <v>9</v>
      </c>
      <c r="H2111" s="171">
        <f>IFERROR((Table20[[#This Row],[_202320]]-Table20[[#This Row],[_201920]])/Table20[[#This Row],[_201920]]*1,"")</f>
        <v>8</v>
      </c>
    </row>
    <row r="2112" spans="1:8" ht="28.5">
      <c r="A2112" s="132">
        <v>195322</v>
      </c>
      <c r="B2112" s="134" t="s">
        <v>1162</v>
      </c>
      <c r="C2112" s="134">
        <v>8</v>
      </c>
      <c r="D2112" s="134">
        <v>13</v>
      </c>
      <c r="E2112" s="134">
        <v>15</v>
      </c>
      <c r="F2112" s="134">
        <v>14</v>
      </c>
      <c r="G2112" s="135">
        <v>8</v>
      </c>
      <c r="H2112" s="171">
        <f>IFERROR((Table20[[#This Row],[_202320]]-Table20[[#This Row],[_201920]])/Table20[[#This Row],[_201920]]*1,"")</f>
        <v>0</v>
      </c>
    </row>
    <row r="2113" spans="1:8" ht="28.5">
      <c r="A2113" s="132">
        <v>195322</v>
      </c>
      <c r="B2113" s="134" t="s">
        <v>1163</v>
      </c>
      <c r="C2113" s="134" t="s">
        <v>129</v>
      </c>
      <c r="D2113" s="134" t="s">
        <v>129</v>
      </c>
      <c r="E2113" s="134" t="s">
        <v>129</v>
      </c>
      <c r="F2113" s="134" t="s">
        <v>129</v>
      </c>
      <c r="G2113" s="135" t="s">
        <v>129</v>
      </c>
      <c r="H2113" s="171" t="str">
        <f>IFERROR((Table20[[#This Row],[_202320]]-Table20[[#This Row],[_201920]])/Table20[[#This Row],[_201920]]*1,"")</f>
        <v/>
      </c>
    </row>
    <row r="2114" spans="1:8">
      <c r="A2114" s="132">
        <v>195322</v>
      </c>
      <c r="B2114" s="134" t="s">
        <v>1136</v>
      </c>
      <c r="C2114" s="134">
        <v>9</v>
      </c>
      <c r="D2114" s="134">
        <v>23</v>
      </c>
      <c r="E2114" s="134">
        <v>20</v>
      </c>
      <c r="F2114" s="134">
        <v>18</v>
      </c>
      <c r="G2114" s="135">
        <v>17</v>
      </c>
      <c r="H2114" s="171">
        <f>IFERROR((Table20[[#This Row],[_202320]]-Table20[[#This Row],[_201920]])/Table20[[#This Row],[_201920]]*1,"")</f>
        <v>0.88888888888888884</v>
      </c>
    </row>
    <row r="2115" spans="1:8">
      <c r="A2115" s="132">
        <v>195322</v>
      </c>
      <c r="B2115" s="134" t="s">
        <v>1137</v>
      </c>
      <c r="C2115" s="134">
        <v>4</v>
      </c>
      <c r="D2115" s="134">
        <v>10</v>
      </c>
      <c r="E2115" s="134">
        <v>9</v>
      </c>
      <c r="F2115" s="134">
        <v>8</v>
      </c>
      <c r="G2115" s="135">
        <v>8</v>
      </c>
      <c r="H2115" s="171">
        <f>IFERROR((Table20[[#This Row],[_202320]]-Table20[[#This Row],[_201920]])/Table20[[#This Row],[_201920]]*1,"")</f>
        <v>1</v>
      </c>
    </row>
    <row r="2116" spans="1:8" ht="28.5">
      <c r="A2116" s="132">
        <v>195322</v>
      </c>
      <c r="B2116" s="134" t="s">
        <v>1138</v>
      </c>
      <c r="C2116" s="134">
        <v>1</v>
      </c>
      <c r="D2116" s="134">
        <v>11</v>
      </c>
      <c r="E2116" s="134">
        <v>6</v>
      </c>
      <c r="F2116" s="134">
        <v>3</v>
      </c>
      <c r="G2116" s="135">
        <v>9</v>
      </c>
      <c r="H2116" s="171">
        <f>IFERROR((Table20[[#This Row],[_202320]]-Table20[[#This Row],[_201920]])/Table20[[#This Row],[_201920]]*1,"")</f>
        <v>8</v>
      </c>
    </row>
    <row r="2117" spans="1:8" ht="28.5">
      <c r="A2117" s="132">
        <v>195322</v>
      </c>
      <c r="B2117" s="134" t="s">
        <v>1164</v>
      </c>
      <c r="C2117" s="134">
        <v>18</v>
      </c>
      <c r="D2117" s="134">
        <v>18</v>
      </c>
      <c r="E2117" s="134">
        <v>26</v>
      </c>
      <c r="F2117" s="134">
        <v>23</v>
      </c>
      <c r="G2117" s="135">
        <v>19</v>
      </c>
      <c r="H2117" s="171">
        <f>IFERROR((Table20[[#This Row],[_202320]]-Table20[[#This Row],[_201920]])/Table20[[#This Row],[_201920]]*1,"")</f>
        <v>5.5555555555555552E-2</v>
      </c>
    </row>
    <row r="2118" spans="1:8" ht="28.5">
      <c r="A2118" s="132">
        <v>195322</v>
      </c>
      <c r="B2118" s="134" t="s">
        <v>1165</v>
      </c>
      <c r="C2118" s="134" t="s">
        <v>129</v>
      </c>
      <c r="D2118" s="134" t="s">
        <v>129</v>
      </c>
      <c r="E2118" s="134" t="s">
        <v>129</v>
      </c>
      <c r="F2118" s="134" t="s">
        <v>129</v>
      </c>
      <c r="G2118" s="135" t="s">
        <v>129</v>
      </c>
      <c r="H2118" s="171" t="str">
        <f>IFERROR((Table20[[#This Row],[_202320]]-Table20[[#This Row],[_201920]])/Table20[[#This Row],[_201920]]*1,"")</f>
        <v/>
      </c>
    </row>
    <row r="2119" spans="1:8">
      <c r="A2119" s="132">
        <v>195322</v>
      </c>
      <c r="B2119" s="134" t="s">
        <v>1141</v>
      </c>
      <c r="C2119" s="134">
        <v>19</v>
      </c>
      <c r="D2119" s="134">
        <v>29</v>
      </c>
      <c r="E2119" s="134">
        <v>32</v>
      </c>
      <c r="F2119" s="134">
        <v>26</v>
      </c>
      <c r="G2119" s="135">
        <v>28</v>
      </c>
      <c r="H2119" s="171">
        <f>IFERROR((Table20[[#This Row],[_202320]]-Table20[[#This Row],[_201920]])/Table20[[#This Row],[_201920]]*1,"")</f>
        <v>0.47368421052631576</v>
      </c>
    </row>
    <row r="2120" spans="1:8">
      <c r="A2120" s="132">
        <v>195322</v>
      </c>
      <c r="B2120" s="134" t="s">
        <v>1142</v>
      </c>
      <c r="C2120" s="134">
        <v>9</v>
      </c>
      <c r="D2120" s="134">
        <v>13</v>
      </c>
      <c r="E2120" s="134">
        <v>14</v>
      </c>
      <c r="F2120" s="134">
        <v>12</v>
      </c>
      <c r="G2120" s="135">
        <v>13</v>
      </c>
      <c r="H2120" s="171">
        <f>IFERROR((Table20[[#This Row],[_202320]]-Table20[[#This Row],[_201920]])/Table20[[#This Row],[_201920]]*1,"")</f>
        <v>0.44444444444444442</v>
      </c>
    </row>
    <row r="2121" spans="1:8" ht="28.5">
      <c r="A2121" s="132">
        <v>195322</v>
      </c>
      <c r="B2121" s="134" t="s">
        <v>1143</v>
      </c>
      <c r="C2121" s="134">
        <v>1</v>
      </c>
      <c r="D2121" s="134">
        <v>10</v>
      </c>
      <c r="E2121" s="134">
        <v>6</v>
      </c>
      <c r="F2121" s="134">
        <v>3</v>
      </c>
      <c r="G2121" s="135">
        <v>9</v>
      </c>
      <c r="H2121" s="171">
        <f>IFERROR((Table20[[#This Row],[_202320]]-Table20[[#This Row],[_201920]])/Table20[[#This Row],[_201920]]*1,"")</f>
        <v>8</v>
      </c>
    </row>
    <row r="2122" spans="1:8" ht="28.5">
      <c r="A2122" s="132">
        <v>195322</v>
      </c>
      <c r="B2122" s="134" t="s">
        <v>1166</v>
      </c>
      <c r="C2122" s="134">
        <v>22</v>
      </c>
      <c r="D2122" s="134">
        <v>21</v>
      </c>
      <c r="E2122" s="134">
        <v>28</v>
      </c>
      <c r="F2122" s="134">
        <v>27</v>
      </c>
      <c r="G2122" s="135">
        <v>20</v>
      </c>
      <c r="H2122" s="171">
        <f>IFERROR((Table20[[#This Row],[_202320]]-Table20[[#This Row],[_201920]])/Table20[[#This Row],[_201920]]*1,"")</f>
        <v>-9.0909090909090912E-2</v>
      </c>
    </row>
    <row r="2123" spans="1:8" ht="28.5">
      <c r="A2123" s="132">
        <v>195322</v>
      </c>
      <c r="B2123" s="134" t="s">
        <v>1167</v>
      </c>
      <c r="C2123" s="134" t="s">
        <v>129</v>
      </c>
      <c r="D2123" s="134" t="s">
        <v>129</v>
      </c>
      <c r="E2123" s="134" t="s">
        <v>129</v>
      </c>
      <c r="F2123" s="134" t="s">
        <v>129</v>
      </c>
      <c r="G2123" s="135" t="s">
        <v>129</v>
      </c>
      <c r="H2123" s="171" t="str">
        <f>IFERROR((Table20[[#This Row],[_202320]]-Table20[[#This Row],[_201920]])/Table20[[#This Row],[_201920]]*1,"")</f>
        <v/>
      </c>
    </row>
    <row r="2124" spans="1:8">
      <c r="A2124" s="132">
        <v>195322</v>
      </c>
      <c r="B2124" s="134" t="s">
        <v>1146</v>
      </c>
      <c r="C2124" s="134">
        <v>23</v>
      </c>
      <c r="D2124" s="134">
        <v>31</v>
      </c>
      <c r="E2124" s="134">
        <v>34</v>
      </c>
      <c r="F2124" s="134">
        <v>30</v>
      </c>
      <c r="G2124" s="135">
        <v>29</v>
      </c>
      <c r="H2124" s="171">
        <f>IFERROR((Table20[[#This Row],[_202320]]-Table20[[#This Row],[_201920]])/Table20[[#This Row],[_201920]]*1,"")</f>
        <v>0.2608695652173913</v>
      </c>
    </row>
    <row r="2125" spans="1:8" ht="28.5">
      <c r="A2125" s="132">
        <v>195322</v>
      </c>
      <c r="B2125" s="134" t="s">
        <v>1147</v>
      </c>
      <c r="C2125" s="134">
        <v>2</v>
      </c>
      <c r="D2125" s="134">
        <v>4</v>
      </c>
      <c r="E2125" s="134">
        <v>1</v>
      </c>
      <c r="F2125" s="134">
        <v>1</v>
      </c>
      <c r="G2125" s="135">
        <v>3</v>
      </c>
      <c r="H2125" s="171">
        <f>IFERROR((Table20[[#This Row],[_202320]]-Table20[[#This Row],[_201920]])/Table20[[#This Row],[_201920]]*1,"")</f>
        <v>0.5</v>
      </c>
    </row>
    <row r="2126" spans="1:8" ht="28.5">
      <c r="A2126" s="132">
        <v>195322</v>
      </c>
      <c r="B2126" s="134" t="s">
        <v>1148</v>
      </c>
      <c r="C2126" s="134">
        <v>60</v>
      </c>
      <c r="D2126" s="134">
        <v>43</v>
      </c>
      <c r="E2126" s="134">
        <v>60</v>
      </c>
      <c r="F2126" s="134">
        <v>55</v>
      </c>
      <c r="G2126" s="135">
        <v>65</v>
      </c>
      <c r="H2126" s="171">
        <f>IFERROR((Table20[[#This Row],[_202320]]-Table20[[#This Row],[_201920]])/Table20[[#This Row],[_201920]]*1,"")</f>
        <v>8.3333333333333329E-2</v>
      </c>
    </row>
    <row r="2127" spans="1:8" ht="28.5">
      <c r="A2127" s="132">
        <v>195322</v>
      </c>
      <c r="B2127" s="134" t="s">
        <v>1149</v>
      </c>
      <c r="C2127" s="134">
        <v>128</v>
      </c>
      <c r="D2127" s="134">
        <v>142</v>
      </c>
      <c r="E2127" s="134">
        <v>135</v>
      </c>
      <c r="F2127" s="134">
        <v>138</v>
      </c>
      <c r="G2127" s="135">
        <v>124</v>
      </c>
      <c r="H2127" s="171">
        <f>IFERROR((Table20[[#This Row],[_202320]]-Table20[[#This Row],[_201920]])/Table20[[#This Row],[_201920]]*1,"")</f>
        <v>-3.125E-2</v>
      </c>
    </row>
    <row r="2128" spans="1:8" ht="28.5">
      <c r="A2128" s="132">
        <v>195322</v>
      </c>
      <c r="B2128" s="134" t="s">
        <v>1150</v>
      </c>
      <c r="C2128" s="134">
        <v>190</v>
      </c>
      <c r="D2128" s="134">
        <v>189</v>
      </c>
      <c r="E2128" s="134">
        <v>196</v>
      </c>
      <c r="F2128" s="134">
        <v>194</v>
      </c>
      <c r="G2128" s="135">
        <v>192</v>
      </c>
      <c r="H2128" s="171">
        <f>IFERROR((Table20[[#This Row],[_202320]]-Table20[[#This Row],[_201920]])/Table20[[#This Row],[_201920]]*1,"")</f>
        <v>1.0526315789473684E-2</v>
      </c>
    </row>
    <row r="2129" spans="1:8">
      <c r="A2129" s="132">
        <v>195322</v>
      </c>
      <c r="B2129" s="134" t="s">
        <v>1151</v>
      </c>
      <c r="C2129" s="134">
        <v>11</v>
      </c>
      <c r="D2129" s="134">
        <v>14</v>
      </c>
      <c r="E2129" s="134">
        <v>15</v>
      </c>
      <c r="F2129" s="134">
        <v>13</v>
      </c>
      <c r="G2129" s="135">
        <v>13</v>
      </c>
      <c r="H2129" s="171">
        <f>IFERROR((Table20[[#This Row],[_202320]]-Table20[[#This Row],[_201920]])/Table20[[#This Row],[_201920]]*1,"")</f>
        <v>0.18181818181818182</v>
      </c>
    </row>
    <row r="2130" spans="1:8" ht="28.5">
      <c r="A2130" s="132">
        <v>195322</v>
      </c>
      <c r="B2130" s="134" t="s">
        <v>1152</v>
      </c>
      <c r="C2130" s="134">
        <v>29</v>
      </c>
      <c r="D2130" s="134">
        <v>21</v>
      </c>
      <c r="E2130" s="134">
        <v>27</v>
      </c>
      <c r="F2130" s="134">
        <v>25</v>
      </c>
      <c r="G2130" s="135">
        <v>31</v>
      </c>
      <c r="H2130" s="171">
        <f>IFERROR((Table20[[#This Row],[_202320]]-Table20[[#This Row],[_201920]])/Table20[[#This Row],[_201920]]*1,"")</f>
        <v>6.8965517241379309E-2</v>
      </c>
    </row>
    <row r="2131" spans="1:8" ht="28.5">
      <c r="A2131" s="132">
        <v>195322</v>
      </c>
      <c r="B2131" s="134" t="s">
        <v>1153</v>
      </c>
      <c r="C2131" s="134">
        <v>1</v>
      </c>
      <c r="D2131" s="134">
        <v>2</v>
      </c>
      <c r="E2131" s="134">
        <v>0</v>
      </c>
      <c r="F2131" s="134">
        <v>0</v>
      </c>
      <c r="G2131" s="135">
        <v>1</v>
      </c>
      <c r="H2131" s="171">
        <f>IFERROR((Table20[[#This Row],[_202320]]-Table20[[#This Row],[_201920]])/Table20[[#This Row],[_201920]]*1,"")</f>
        <v>0</v>
      </c>
    </row>
    <row r="2132" spans="1:8" ht="28.5">
      <c r="A2132" s="132">
        <v>195322</v>
      </c>
      <c r="B2132" s="134" t="s">
        <v>1154</v>
      </c>
      <c r="C2132" s="134">
        <v>28</v>
      </c>
      <c r="D2132" s="134">
        <v>20</v>
      </c>
      <c r="E2132" s="134">
        <v>26</v>
      </c>
      <c r="F2132" s="134">
        <v>25</v>
      </c>
      <c r="G2132" s="135">
        <v>29</v>
      </c>
      <c r="H2132" s="171">
        <f>IFERROR((Table20[[#This Row],[_202320]]-Table20[[#This Row],[_201920]])/Table20[[#This Row],[_201920]]*1,"")</f>
        <v>3.5714285714285712E-2</v>
      </c>
    </row>
    <row r="2133" spans="1:8" ht="28.5">
      <c r="A2133" s="132">
        <v>195322</v>
      </c>
      <c r="B2133" s="134" t="s">
        <v>1155</v>
      </c>
      <c r="C2133" s="134">
        <v>60</v>
      </c>
      <c r="D2133" s="134">
        <v>65</v>
      </c>
      <c r="E2133" s="134">
        <v>59</v>
      </c>
      <c r="F2133" s="134">
        <v>62</v>
      </c>
      <c r="G2133" s="135">
        <v>56</v>
      </c>
      <c r="H2133" s="171">
        <f>IFERROR((Table20[[#This Row],[_202320]]-Table20[[#This Row],[_201920]])/Table20[[#This Row],[_201920]]*1,"")</f>
        <v>-6.6666666666666666E-2</v>
      </c>
    </row>
    <row r="2134" spans="1:8">
      <c r="A2134" s="132">
        <v>197294</v>
      </c>
      <c r="B2134" s="134" t="s">
        <v>1161</v>
      </c>
      <c r="C2134" s="134">
        <v>881</v>
      </c>
      <c r="D2134" s="134">
        <v>825</v>
      </c>
      <c r="E2134" s="134">
        <v>770</v>
      </c>
      <c r="F2134" s="134">
        <v>750</v>
      </c>
      <c r="G2134" s="135">
        <v>715</v>
      </c>
      <c r="H2134" s="171">
        <f>IFERROR((Table20[[#This Row],[_202320]]-Table20[[#This Row],[_201920]])/Table20[[#This Row],[_201920]]*1,"")</f>
        <v>-0.18842224744608399</v>
      </c>
    </row>
    <row r="2135" spans="1:8">
      <c r="A2135" s="132">
        <v>197294</v>
      </c>
      <c r="B2135" s="134" t="s">
        <v>1131</v>
      </c>
      <c r="C2135" s="134">
        <v>0</v>
      </c>
      <c r="D2135" s="134">
        <v>0</v>
      </c>
      <c r="E2135" s="134">
        <v>0</v>
      </c>
      <c r="F2135" s="134">
        <v>0</v>
      </c>
      <c r="G2135" s="135">
        <v>0</v>
      </c>
      <c r="H2135" s="171" t="str">
        <f>IFERROR((Table20[[#This Row],[_202320]]-Table20[[#This Row],[_201920]])/Table20[[#This Row],[_201920]]*1,"")</f>
        <v/>
      </c>
    </row>
    <row r="2136" spans="1:8">
      <c r="A2136" s="132">
        <v>197294</v>
      </c>
      <c r="B2136" s="134" t="s">
        <v>1132</v>
      </c>
      <c r="C2136" s="134">
        <v>881</v>
      </c>
      <c r="D2136" s="134">
        <v>825</v>
      </c>
      <c r="E2136" s="134">
        <v>770</v>
      </c>
      <c r="F2136" s="134">
        <v>750</v>
      </c>
      <c r="G2136" s="135">
        <v>715</v>
      </c>
      <c r="H2136" s="171">
        <f>IFERROR((Table20[[#This Row],[_202320]]-Table20[[#This Row],[_201920]])/Table20[[#This Row],[_201920]]*1,"")</f>
        <v>-0.18842224744608399</v>
      </c>
    </row>
    <row r="2137" spans="1:8" ht="28.5">
      <c r="A2137" s="132">
        <v>197294</v>
      </c>
      <c r="B2137" s="134" t="s">
        <v>1133</v>
      </c>
      <c r="C2137" s="134">
        <v>15</v>
      </c>
      <c r="D2137" s="134">
        <v>9</v>
      </c>
      <c r="E2137" s="134">
        <v>18</v>
      </c>
      <c r="F2137" s="134">
        <v>7</v>
      </c>
      <c r="G2137" s="135">
        <v>14</v>
      </c>
      <c r="H2137" s="171">
        <f>IFERROR((Table20[[#This Row],[_202320]]-Table20[[#This Row],[_201920]])/Table20[[#This Row],[_201920]]*1,"")</f>
        <v>-6.6666666666666666E-2</v>
      </c>
    </row>
    <row r="2138" spans="1:8" ht="28.5">
      <c r="A2138" s="132">
        <v>197294</v>
      </c>
      <c r="B2138" s="134" t="s">
        <v>1162</v>
      </c>
      <c r="C2138" s="134">
        <v>73</v>
      </c>
      <c r="D2138" s="134">
        <v>75</v>
      </c>
      <c r="E2138" s="134">
        <v>57</v>
      </c>
      <c r="F2138" s="134">
        <v>80</v>
      </c>
      <c r="G2138" s="135">
        <v>74</v>
      </c>
      <c r="H2138" s="171">
        <f>IFERROR((Table20[[#This Row],[_202320]]-Table20[[#This Row],[_201920]])/Table20[[#This Row],[_201920]]*1,"")</f>
        <v>1.3698630136986301E-2</v>
      </c>
    </row>
    <row r="2139" spans="1:8" ht="28.5">
      <c r="A2139" s="132">
        <v>197294</v>
      </c>
      <c r="B2139" s="134" t="s">
        <v>1163</v>
      </c>
      <c r="C2139" s="134" t="s">
        <v>129</v>
      </c>
      <c r="D2139" s="134" t="s">
        <v>129</v>
      </c>
      <c r="E2139" s="134" t="s">
        <v>129</v>
      </c>
      <c r="F2139" s="134" t="s">
        <v>129</v>
      </c>
      <c r="G2139" s="135" t="s">
        <v>129</v>
      </c>
      <c r="H2139" s="171" t="str">
        <f>IFERROR((Table20[[#This Row],[_202320]]-Table20[[#This Row],[_201920]])/Table20[[#This Row],[_201920]]*1,"")</f>
        <v/>
      </c>
    </row>
    <row r="2140" spans="1:8">
      <c r="A2140" s="132">
        <v>197294</v>
      </c>
      <c r="B2140" s="134" t="s">
        <v>1136</v>
      </c>
      <c r="C2140" s="134">
        <v>88</v>
      </c>
      <c r="D2140" s="134">
        <v>84</v>
      </c>
      <c r="E2140" s="134">
        <v>75</v>
      </c>
      <c r="F2140" s="134">
        <v>87</v>
      </c>
      <c r="G2140" s="135">
        <v>88</v>
      </c>
      <c r="H2140" s="171">
        <f>IFERROR((Table20[[#This Row],[_202320]]-Table20[[#This Row],[_201920]])/Table20[[#This Row],[_201920]]*1,"")</f>
        <v>0</v>
      </c>
    </row>
    <row r="2141" spans="1:8">
      <c r="A2141" s="132">
        <v>197294</v>
      </c>
      <c r="B2141" s="134" t="s">
        <v>1137</v>
      </c>
      <c r="C2141" s="134">
        <v>10</v>
      </c>
      <c r="D2141" s="134">
        <v>10</v>
      </c>
      <c r="E2141" s="134">
        <v>10</v>
      </c>
      <c r="F2141" s="134">
        <v>12</v>
      </c>
      <c r="G2141" s="135">
        <v>12</v>
      </c>
      <c r="H2141" s="171">
        <f>IFERROR((Table20[[#This Row],[_202320]]-Table20[[#This Row],[_201920]])/Table20[[#This Row],[_201920]]*1,"")</f>
        <v>0.2</v>
      </c>
    </row>
    <row r="2142" spans="1:8" ht="28.5">
      <c r="A2142" s="132">
        <v>197294</v>
      </c>
      <c r="B2142" s="134" t="s">
        <v>1138</v>
      </c>
      <c r="C2142" s="134">
        <v>16</v>
      </c>
      <c r="D2142" s="134">
        <v>9</v>
      </c>
      <c r="E2142" s="134">
        <v>18</v>
      </c>
      <c r="F2142" s="134">
        <v>11</v>
      </c>
      <c r="G2142" s="135">
        <v>14</v>
      </c>
      <c r="H2142" s="171">
        <f>IFERROR((Table20[[#This Row],[_202320]]-Table20[[#This Row],[_201920]])/Table20[[#This Row],[_201920]]*1,"")</f>
        <v>-0.125</v>
      </c>
    </row>
    <row r="2143" spans="1:8" ht="28.5">
      <c r="A2143" s="132">
        <v>197294</v>
      </c>
      <c r="B2143" s="134" t="s">
        <v>1164</v>
      </c>
      <c r="C2143" s="134">
        <v>121</v>
      </c>
      <c r="D2143" s="134">
        <v>117</v>
      </c>
      <c r="E2143" s="134">
        <v>96</v>
      </c>
      <c r="F2143" s="134">
        <v>122</v>
      </c>
      <c r="G2143" s="135">
        <v>115</v>
      </c>
      <c r="H2143" s="171">
        <f>IFERROR((Table20[[#This Row],[_202320]]-Table20[[#This Row],[_201920]])/Table20[[#This Row],[_201920]]*1,"")</f>
        <v>-4.9586776859504134E-2</v>
      </c>
    </row>
    <row r="2144" spans="1:8" ht="28.5">
      <c r="A2144" s="132">
        <v>197294</v>
      </c>
      <c r="B2144" s="134" t="s">
        <v>1165</v>
      </c>
      <c r="C2144" s="134" t="s">
        <v>129</v>
      </c>
      <c r="D2144" s="134" t="s">
        <v>129</v>
      </c>
      <c r="E2144" s="134" t="s">
        <v>129</v>
      </c>
      <c r="F2144" s="134" t="s">
        <v>129</v>
      </c>
      <c r="G2144" s="135" t="s">
        <v>129</v>
      </c>
      <c r="H2144" s="171" t="str">
        <f>IFERROR((Table20[[#This Row],[_202320]]-Table20[[#This Row],[_201920]])/Table20[[#This Row],[_201920]]*1,"")</f>
        <v/>
      </c>
    </row>
    <row r="2145" spans="1:8">
      <c r="A2145" s="132">
        <v>197294</v>
      </c>
      <c r="B2145" s="134" t="s">
        <v>1141</v>
      </c>
      <c r="C2145" s="134">
        <v>137</v>
      </c>
      <c r="D2145" s="134">
        <v>126</v>
      </c>
      <c r="E2145" s="134">
        <v>114</v>
      </c>
      <c r="F2145" s="134">
        <v>133</v>
      </c>
      <c r="G2145" s="135">
        <v>129</v>
      </c>
      <c r="H2145" s="171">
        <f>IFERROR((Table20[[#This Row],[_202320]]-Table20[[#This Row],[_201920]])/Table20[[#This Row],[_201920]]*1,"")</f>
        <v>-5.8394160583941604E-2</v>
      </c>
    </row>
    <row r="2146" spans="1:8">
      <c r="A2146" s="132">
        <v>197294</v>
      </c>
      <c r="B2146" s="134" t="s">
        <v>1142</v>
      </c>
      <c r="C2146" s="134">
        <v>16</v>
      </c>
      <c r="D2146" s="134">
        <v>15</v>
      </c>
      <c r="E2146" s="134">
        <v>15</v>
      </c>
      <c r="F2146" s="134">
        <v>18</v>
      </c>
      <c r="G2146" s="135">
        <v>18</v>
      </c>
      <c r="H2146" s="171">
        <f>IFERROR((Table20[[#This Row],[_202320]]-Table20[[#This Row],[_201920]])/Table20[[#This Row],[_201920]]*1,"")</f>
        <v>0.125</v>
      </c>
    </row>
    <row r="2147" spans="1:8" ht="28.5">
      <c r="A2147" s="132">
        <v>197294</v>
      </c>
      <c r="B2147" s="134" t="s">
        <v>1143</v>
      </c>
      <c r="C2147" s="134">
        <v>19</v>
      </c>
      <c r="D2147" s="134">
        <v>10</v>
      </c>
      <c r="E2147" s="134">
        <v>17</v>
      </c>
      <c r="F2147" s="134">
        <v>11</v>
      </c>
      <c r="G2147" s="135">
        <v>14</v>
      </c>
      <c r="H2147" s="171">
        <f>IFERROR((Table20[[#This Row],[_202320]]-Table20[[#This Row],[_201920]])/Table20[[#This Row],[_201920]]*1,"")</f>
        <v>-0.26315789473684209</v>
      </c>
    </row>
    <row r="2148" spans="1:8" ht="28.5">
      <c r="A2148" s="132">
        <v>197294</v>
      </c>
      <c r="B2148" s="134" t="s">
        <v>1166</v>
      </c>
      <c r="C2148" s="134">
        <v>139</v>
      </c>
      <c r="D2148" s="134">
        <v>140</v>
      </c>
      <c r="E2148" s="134">
        <v>115</v>
      </c>
      <c r="F2148" s="134">
        <v>138</v>
      </c>
      <c r="G2148" s="135">
        <v>124</v>
      </c>
      <c r="H2148" s="171">
        <f>IFERROR((Table20[[#This Row],[_202320]]-Table20[[#This Row],[_201920]])/Table20[[#This Row],[_201920]]*1,"")</f>
        <v>-0.1079136690647482</v>
      </c>
    </row>
    <row r="2149" spans="1:8" ht="28.5">
      <c r="A2149" s="132">
        <v>197294</v>
      </c>
      <c r="B2149" s="134" t="s">
        <v>1167</v>
      </c>
      <c r="C2149" s="134" t="s">
        <v>129</v>
      </c>
      <c r="D2149" s="134" t="s">
        <v>129</v>
      </c>
      <c r="E2149" s="134" t="s">
        <v>129</v>
      </c>
      <c r="F2149" s="134" t="s">
        <v>129</v>
      </c>
      <c r="G2149" s="135" t="s">
        <v>129</v>
      </c>
      <c r="H2149" s="171" t="str">
        <f>IFERROR((Table20[[#This Row],[_202320]]-Table20[[#This Row],[_201920]])/Table20[[#This Row],[_201920]]*1,"")</f>
        <v/>
      </c>
    </row>
    <row r="2150" spans="1:8">
      <c r="A2150" s="132">
        <v>197294</v>
      </c>
      <c r="B2150" s="134" t="s">
        <v>1146</v>
      </c>
      <c r="C2150" s="134">
        <v>158</v>
      </c>
      <c r="D2150" s="134">
        <v>150</v>
      </c>
      <c r="E2150" s="134">
        <v>132</v>
      </c>
      <c r="F2150" s="134">
        <v>149</v>
      </c>
      <c r="G2150" s="135">
        <v>138</v>
      </c>
      <c r="H2150" s="171">
        <f>IFERROR((Table20[[#This Row],[_202320]]-Table20[[#This Row],[_201920]])/Table20[[#This Row],[_201920]]*1,"")</f>
        <v>-0.12658227848101267</v>
      </c>
    </row>
    <row r="2151" spans="1:8" ht="28.5">
      <c r="A2151" s="132">
        <v>197294</v>
      </c>
      <c r="B2151" s="134" t="s">
        <v>1147</v>
      </c>
      <c r="C2151" s="134">
        <v>27</v>
      </c>
      <c r="D2151" s="134">
        <v>26</v>
      </c>
      <c r="E2151" s="134">
        <v>20</v>
      </c>
      <c r="F2151" s="134">
        <v>15</v>
      </c>
      <c r="G2151" s="135">
        <v>16</v>
      </c>
      <c r="H2151" s="171">
        <f>IFERROR((Table20[[#This Row],[_202320]]-Table20[[#This Row],[_201920]])/Table20[[#This Row],[_201920]]*1,"")</f>
        <v>-0.40740740740740738</v>
      </c>
    </row>
    <row r="2152" spans="1:8" ht="28.5">
      <c r="A2152" s="132">
        <v>197294</v>
      </c>
      <c r="B2152" s="134" t="s">
        <v>1148</v>
      </c>
      <c r="C2152" s="134">
        <v>228</v>
      </c>
      <c r="D2152" s="134">
        <v>186</v>
      </c>
      <c r="E2152" s="134">
        <v>192</v>
      </c>
      <c r="F2152" s="134">
        <v>185</v>
      </c>
      <c r="G2152" s="135">
        <v>169</v>
      </c>
      <c r="H2152" s="171">
        <f>IFERROR((Table20[[#This Row],[_202320]]-Table20[[#This Row],[_201920]])/Table20[[#This Row],[_201920]]*1,"")</f>
        <v>-0.25877192982456143</v>
      </c>
    </row>
    <row r="2153" spans="1:8" ht="28.5">
      <c r="A2153" s="132">
        <v>197294</v>
      </c>
      <c r="B2153" s="134" t="s">
        <v>1149</v>
      </c>
      <c r="C2153" s="134">
        <v>468</v>
      </c>
      <c r="D2153" s="134">
        <v>463</v>
      </c>
      <c r="E2153" s="134">
        <v>426</v>
      </c>
      <c r="F2153" s="134">
        <v>401</v>
      </c>
      <c r="G2153" s="135">
        <v>392</v>
      </c>
      <c r="H2153" s="171">
        <f>IFERROR((Table20[[#This Row],[_202320]]-Table20[[#This Row],[_201920]])/Table20[[#This Row],[_201920]]*1,"")</f>
        <v>-0.1623931623931624</v>
      </c>
    </row>
    <row r="2154" spans="1:8" ht="28.5">
      <c r="A2154" s="132">
        <v>197294</v>
      </c>
      <c r="B2154" s="134" t="s">
        <v>1150</v>
      </c>
      <c r="C2154" s="134">
        <v>723</v>
      </c>
      <c r="D2154" s="134">
        <v>675</v>
      </c>
      <c r="E2154" s="134">
        <v>638</v>
      </c>
      <c r="F2154" s="134">
        <v>601</v>
      </c>
      <c r="G2154" s="135">
        <v>577</v>
      </c>
      <c r="H2154" s="171">
        <f>IFERROR((Table20[[#This Row],[_202320]]-Table20[[#This Row],[_201920]])/Table20[[#This Row],[_201920]]*1,"")</f>
        <v>-0.20193637621023514</v>
      </c>
    </row>
    <row r="2155" spans="1:8">
      <c r="A2155" s="132">
        <v>197294</v>
      </c>
      <c r="B2155" s="134" t="s">
        <v>1151</v>
      </c>
      <c r="C2155" s="134">
        <v>18</v>
      </c>
      <c r="D2155" s="134">
        <v>18</v>
      </c>
      <c r="E2155" s="134">
        <v>17</v>
      </c>
      <c r="F2155" s="134">
        <v>20</v>
      </c>
      <c r="G2155" s="135">
        <v>19</v>
      </c>
      <c r="H2155" s="171">
        <f>IFERROR((Table20[[#This Row],[_202320]]-Table20[[#This Row],[_201920]])/Table20[[#This Row],[_201920]]*1,"")</f>
        <v>5.5555555555555552E-2</v>
      </c>
    </row>
    <row r="2156" spans="1:8" ht="28.5">
      <c r="A2156" s="132">
        <v>197294</v>
      </c>
      <c r="B2156" s="134" t="s">
        <v>1152</v>
      </c>
      <c r="C2156" s="134">
        <v>29</v>
      </c>
      <c r="D2156" s="134">
        <v>26</v>
      </c>
      <c r="E2156" s="134">
        <v>28</v>
      </c>
      <c r="F2156" s="134">
        <v>27</v>
      </c>
      <c r="G2156" s="135">
        <v>26</v>
      </c>
      <c r="H2156" s="171">
        <f>IFERROR((Table20[[#This Row],[_202320]]-Table20[[#This Row],[_201920]])/Table20[[#This Row],[_201920]]*1,"")</f>
        <v>-0.10344827586206896</v>
      </c>
    </row>
    <row r="2157" spans="1:8" ht="28.5">
      <c r="A2157" s="132">
        <v>197294</v>
      </c>
      <c r="B2157" s="134" t="s">
        <v>1153</v>
      </c>
      <c r="C2157" s="134">
        <v>3</v>
      </c>
      <c r="D2157" s="134">
        <v>3</v>
      </c>
      <c r="E2157" s="134">
        <v>3</v>
      </c>
      <c r="F2157" s="134">
        <v>2</v>
      </c>
      <c r="G2157" s="135">
        <v>2</v>
      </c>
      <c r="H2157" s="171">
        <f>IFERROR((Table20[[#This Row],[_202320]]-Table20[[#This Row],[_201920]])/Table20[[#This Row],[_201920]]*1,"")</f>
        <v>-0.33333333333333331</v>
      </c>
    </row>
    <row r="2158" spans="1:8" ht="28.5">
      <c r="A2158" s="132">
        <v>197294</v>
      </c>
      <c r="B2158" s="134" t="s">
        <v>1154</v>
      </c>
      <c r="C2158" s="134">
        <v>26</v>
      </c>
      <c r="D2158" s="134">
        <v>23</v>
      </c>
      <c r="E2158" s="134">
        <v>25</v>
      </c>
      <c r="F2158" s="134">
        <v>25</v>
      </c>
      <c r="G2158" s="135">
        <v>24</v>
      </c>
      <c r="H2158" s="171">
        <f>IFERROR((Table20[[#This Row],[_202320]]-Table20[[#This Row],[_201920]])/Table20[[#This Row],[_201920]]*1,"")</f>
        <v>-7.6923076923076927E-2</v>
      </c>
    </row>
    <row r="2159" spans="1:8" ht="28.5">
      <c r="A2159" s="132">
        <v>197294</v>
      </c>
      <c r="B2159" s="134" t="s">
        <v>1155</v>
      </c>
      <c r="C2159" s="134">
        <v>53</v>
      </c>
      <c r="D2159" s="134">
        <v>56</v>
      </c>
      <c r="E2159" s="134">
        <v>55</v>
      </c>
      <c r="F2159" s="134">
        <v>53</v>
      </c>
      <c r="G2159" s="135">
        <v>55</v>
      </c>
      <c r="H2159" s="171">
        <f>IFERROR((Table20[[#This Row],[_202320]]-Table20[[#This Row],[_201920]])/Table20[[#This Row],[_201920]]*1,"")</f>
        <v>3.7735849056603772E-2</v>
      </c>
    </row>
    <row r="2160" spans="1:8">
      <c r="A2160" s="132">
        <v>198455</v>
      </c>
      <c r="B2160" s="134" t="s">
        <v>1161</v>
      </c>
      <c r="C2160" s="134">
        <v>370</v>
      </c>
      <c r="D2160" s="134">
        <v>577</v>
      </c>
      <c r="E2160" s="134">
        <v>1258</v>
      </c>
      <c r="F2160" s="134">
        <v>1075</v>
      </c>
      <c r="G2160" s="135">
        <v>985</v>
      </c>
      <c r="H2160" s="171">
        <f>IFERROR((Table20[[#This Row],[_202320]]-Table20[[#This Row],[_201920]])/Table20[[#This Row],[_201920]]*1,"")</f>
        <v>1.6621621621621621</v>
      </c>
    </row>
    <row r="2161" spans="1:8">
      <c r="A2161" s="132">
        <v>198455</v>
      </c>
      <c r="B2161" s="134" t="s">
        <v>1131</v>
      </c>
      <c r="C2161" s="134">
        <v>0</v>
      </c>
      <c r="D2161" s="134">
        <v>0</v>
      </c>
      <c r="E2161" s="134">
        <v>0</v>
      </c>
      <c r="F2161" s="134">
        <v>1</v>
      </c>
      <c r="G2161" s="135">
        <v>0</v>
      </c>
      <c r="H2161" s="171" t="str">
        <f>IFERROR((Table20[[#This Row],[_202320]]-Table20[[#This Row],[_201920]])/Table20[[#This Row],[_201920]]*1,"")</f>
        <v/>
      </c>
    </row>
    <row r="2162" spans="1:8">
      <c r="A2162" s="132">
        <v>198455</v>
      </c>
      <c r="B2162" s="134" t="s">
        <v>1132</v>
      </c>
      <c r="C2162" s="134">
        <v>370</v>
      </c>
      <c r="D2162" s="134">
        <v>577</v>
      </c>
      <c r="E2162" s="134">
        <v>1258</v>
      </c>
      <c r="F2162" s="134">
        <v>1074</v>
      </c>
      <c r="G2162" s="135">
        <v>985</v>
      </c>
      <c r="H2162" s="171">
        <f>IFERROR((Table20[[#This Row],[_202320]]-Table20[[#This Row],[_201920]])/Table20[[#This Row],[_201920]]*1,"")</f>
        <v>1.6621621621621621</v>
      </c>
    </row>
    <row r="2163" spans="1:8" ht="28.5">
      <c r="A2163" s="132">
        <v>198455</v>
      </c>
      <c r="B2163" s="134" t="s">
        <v>1133</v>
      </c>
      <c r="C2163" s="134">
        <v>12</v>
      </c>
      <c r="D2163" s="134">
        <v>32</v>
      </c>
      <c r="E2163" s="134">
        <v>50</v>
      </c>
      <c r="F2163" s="134">
        <v>41</v>
      </c>
      <c r="G2163" s="135">
        <v>60</v>
      </c>
      <c r="H2163" s="171">
        <f>IFERROR((Table20[[#This Row],[_202320]]-Table20[[#This Row],[_201920]])/Table20[[#This Row],[_201920]]*1,"")</f>
        <v>4</v>
      </c>
    </row>
    <row r="2164" spans="1:8" ht="28.5">
      <c r="A2164" s="132">
        <v>198455</v>
      </c>
      <c r="B2164" s="134" t="s">
        <v>1162</v>
      </c>
      <c r="C2164" s="134">
        <v>2</v>
      </c>
      <c r="D2164" s="134">
        <v>30</v>
      </c>
      <c r="E2164" s="134">
        <v>69</v>
      </c>
      <c r="F2164" s="134">
        <v>87</v>
      </c>
      <c r="G2164" s="135">
        <v>74</v>
      </c>
      <c r="H2164" s="171">
        <f>IFERROR((Table20[[#This Row],[_202320]]-Table20[[#This Row],[_201920]])/Table20[[#This Row],[_201920]]*1,"")</f>
        <v>36</v>
      </c>
    </row>
    <row r="2165" spans="1:8" ht="28.5">
      <c r="A2165" s="132">
        <v>198455</v>
      </c>
      <c r="B2165" s="134" t="s">
        <v>1163</v>
      </c>
      <c r="C2165" s="134" t="s">
        <v>129</v>
      </c>
      <c r="D2165" s="134" t="s">
        <v>129</v>
      </c>
      <c r="E2165" s="134" t="s">
        <v>129</v>
      </c>
      <c r="F2165" s="134" t="s">
        <v>129</v>
      </c>
      <c r="G2165" s="135" t="s">
        <v>129</v>
      </c>
      <c r="H2165" s="171" t="str">
        <f>IFERROR((Table20[[#This Row],[_202320]]-Table20[[#This Row],[_201920]])/Table20[[#This Row],[_201920]]*1,"")</f>
        <v/>
      </c>
    </row>
    <row r="2166" spans="1:8">
      <c r="A2166" s="132">
        <v>198455</v>
      </c>
      <c r="B2166" s="134" t="s">
        <v>1136</v>
      </c>
      <c r="C2166" s="134">
        <v>14</v>
      </c>
      <c r="D2166" s="134">
        <v>62</v>
      </c>
      <c r="E2166" s="134">
        <v>119</v>
      </c>
      <c r="F2166" s="134">
        <v>128</v>
      </c>
      <c r="G2166" s="135">
        <v>134</v>
      </c>
      <c r="H2166" s="171">
        <f>IFERROR((Table20[[#This Row],[_202320]]-Table20[[#This Row],[_201920]])/Table20[[#This Row],[_201920]]*1,"")</f>
        <v>8.5714285714285712</v>
      </c>
    </row>
    <row r="2167" spans="1:8">
      <c r="A2167" s="132">
        <v>198455</v>
      </c>
      <c r="B2167" s="134" t="s">
        <v>1137</v>
      </c>
      <c r="C2167" s="134">
        <v>4</v>
      </c>
      <c r="D2167" s="134">
        <v>11</v>
      </c>
      <c r="E2167" s="134">
        <v>9</v>
      </c>
      <c r="F2167" s="134">
        <v>12</v>
      </c>
      <c r="G2167" s="135">
        <v>14</v>
      </c>
      <c r="H2167" s="171">
        <f>IFERROR((Table20[[#This Row],[_202320]]-Table20[[#This Row],[_201920]])/Table20[[#This Row],[_201920]]*1,"")</f>
        <v>2.5</v>
      </c>
    </row>
    <row r="2168" spans="1:8" ht="28.5">
      <c r="A2168" s="132">
        <v>198455</v>
      </c>
      <c r="B2168" s="134" t="s">
        <v>1138</v>
      </c>
      <c r="C2168" s="134">
        <v>18</v>
      </c>
      <c r="D2168" s="134">
        <v>39</v>
      </c>
      <c r="E2168" s="134">
        <v>56</v>
      </c>
      <c r="F2168" s="134">
        <v>50</v>
      </c>
      <c r="G2168" s="135">
        <v>68</v>
      </c>
      <c r="H2168" s="171">
        <f>IFERROR((Table20[[#This Row],[_202320]]-Table20[[#This Row],[_201920]])/Table20[[#This Row],[_201920]]*1,"")</f>
        <v>2.7777777777777777</v>
      </c>
    </row>
    <row r="2169" spans="1:8" ht="28.5">
      <c r="A2169" s="132">
        <v>198455</v>
      </c>
      <c r="B2169" s="134" t="s">
        <v>1164</v>
      </c>
      <c r="C2169" s="134">
        <v>5</v>
      </c>
      <c r="D2169" s="134">
        <v>47</v>
      </c>
      <c r="E2169" s="134">
        <v>102</v>
      </c>
      <c r="F2169" s="134">
        <v>129</v>
      </c>
      <c r="G2169" s="135">
        <v>107</v>
      </c>
      <c r="H2169" s="171">
        <f>IFERROR((Table20[[#This Row],[_202320]]-Table20[[#This Row],[_201920]])/Table20[[#This Row],[_201920]]*1,"")</f>
        <v>20.399999999999999</v>
      </c>
    </row>
    <row r="2170" spans="1:8" ht="28.5">
      <c r="A2170" s="132">
        <v>198455</v>
      </c>
      <c r="B2170" s="134" t="s">
        <v>1165</v>
      </c>
      <c r="C2170" s="134" t="s">
        <v>129</v>
      </c>
      <c r="D2170" s="134" t="s">
        <v>129</v>
      </c>
      <c r="E2170" s="134" t="s">
        <v>129</v>
      </c>
      <c r="F2170" s="134" t="s">
        <v>129</v>
      </c>
      <c r="G2170" s="135" t="s">
        <v>129</v>
      </c>
      <c r="H2170" s="171" t="str">
        <f>IFERROR((Table20[[#This Row],[_202320]]-Table20[[#This Row],[_201920]])/Table20[[#This Row],[_201920]]*1,"")</f>
        <v/>
      </c>
    </row>
    <row r="2171" spans="1:8">
      <c r="A2171" s="132">
        <v>198455</v>
      </c>
      <c r="B2171" s="134" t="s">
        <v>1141</v>
      </c>
      <c r="C2171" s="134">
        <v>23</v>
      </c>
      <c r="D2171" s="134">
        <v>86</v>
      </c>
      <c r="E2171" s="134">
        <v>158</v>
      </c>
      <c r="F2171" s="134">
        <v>179</v>
      </c>
      <c r="G2171" s="135">
        <v>175</v>
      </c>
      <c r="H2171" s="171">
        <f>IFERROR((Table20[[#This Row],[_202320]]-Table20[[#This Row],[_201920]])/Table20[[#This Row],[_201920]]*1,"")</f>
        <v>6.6086956521739131</v>
      </c>
    </row>
    <row r="2172" spans="1:8">
      <c r="A2172" s="132">
        <v>198455</v>
      </c>
      <c r="B2172" s="134" t="s">
        <v>1142</v>
      </c>
      <c r="C2172" s="134">
        <v>6</v>
      </c>
      <c r="D2172" s="134">
        <v>15</v>
      </c>
      <c r="E2172" s="134">
        <v>13</v>
      </c>
      <c r="F2172" s="134">
        <v>17</v>
      </c>
      <c r="G2172" s="135">
        <v>18</v>
      </c>
      <c r="H2172" s="171">
        <f>IFERROR((Table20[[#This Row],[_202320]]-Table20[[#This Row],[_201920]])/Table20[[#This Row],[_201920]]*1,"")</f>
        <v>2</v>
      </c>
    </row>
    <row r="2173" spans="1:8" ht="28.5">
      <c r="A2173" s="132">
        <v>198455</v>
      </c>
      <c r="B2173" s="134" t="s">
        <v>1143</v>
      </c>
      <c r="C2173" s="134">
        <v>23</v>
      </c>
      <c r="D2173" s="134">
        <v>37</v>
      </c>
      <c r="E2173" s="134">
        <v>59</v>
      </c>
      <c r="F2173" s="134">
        <v>55</v>
      </c>
      <c r="G2173" s="135">
        <v>67</v>
      </c>
      <c r="H2173" s="171">
        <f>IFERROR((Table20[[#This Row],[_202320]]-Table20[[#This Row],[_201920]])/Table20[[#This Row],[_201920]]*1,"")</f>
        <v>1.9130434782608696</v>
      </c>
    </row>
    <row r="2174" spans="1:8" ht="28.5">
      <c r="A2174" s="132">
        <v>198455</v>
      </c>
      <c r="B2174" s="134" t="s">
        <v>1166</v>
      </c>
      <c r="C2174" s="134">
        <v>7</v>
      </c>
      <c r="D2174" s="134">
        <v>56</v>
      </c>
      <c r="E2174" s="134">
        <v>115</v>
      </c>
      <c r="F2174" s="134">
        <v>139</v>
      </c>
      <c r="G2174" s="135">
        <v>120</v>
      </c>
      <c r="H2174" s="171">
        <f>IFERROR((Table20[[#This Row],[_202320]]-Table20[[#This Row],[_201920]])/Table20[[#This Row],[_201920]]*1,"")</f>
        <v>16.142857142857142</v>
      </c>
    </row>
    <row r="2175" spans="1:8" ht="28.5">
      <c r="A2175" s="132">
        <v>198455</v>
      </c>
      <c r="B2175" s="134" t="s">
        <v>1167</v>
      </c>
      <c r="C2175" s="134" t="s">
        <v>129</v>
      </c>
      <c r="D2175" s="134" t="s">
        <v>129</v>
      </c>
      <c r="E2175" s="134" t="s">
        <v>129</v>
      </c>
      <c r="F2175" s="134" t="s">
        <v>129</v>
      </c>
      <c r="G2175" s="135" t="s">
        <v>129</v>
      </c>
      <c r="H2175" s="171" t="str">
        <f>IFERROR((Table20[[#This Row],[_202320]]-Table20[[#This Row],[_201920]])/Table20[[#This Row],[_201920]]*1,"")</f>
        <v/>
      </c>
    </row>
    <row r="2176" spans="1:8">
      <c r="A2176" s="132">
        <v>198455</v>
      </c>
      <c r="B2176" s="134" t="s">
        <v>1146</v>
      </c>
      <c r="C2176" s="134">
        <v>30</v>
      </c>
      <c r="D2176" s="134">
        <v>93</v>
      </c>
      <c r="E2176" s="134">
        <v>174</v>
      </c>
      <c r="F2176" s="134">
        <v>194</v>
      </c>
      <c r="G2176" s="135">
        <v>187</v>
      </c>
      <c r="H2176" s="171">
        <f>IFERROR((Table20[[#This Row],[_202320]]-Table20[[#This Row],[_201920]])/Table20[[#This Row],[_201920]]*1,"")</f>
        <v>5.2333333333333334</v>
      </c>
    </row>
    <row r="2177" spans="1:8" ht="28.5">
      <c r="A2177" s="132">
        <v>198455</v>
      </c>
      <c r="B2177" s="134" t="s">
        <v>1147</v>
      </c>
      <c r="C2177" s="134">
        <v>8</v>
      </c>
      <c r="D2177" s="134">
        <v>7</v>
      </c>
      <c r="E2177" s="134">
        <v>19</v>
      </c>
      <c r="F2177" s="134">
        <v>10</v>
      </c>
      <c r="G2177" s="135">
        <v>23</v>
      </c>
      <c r="H2177" s="171">
        <f>IFERROR((Table20[[#This Row],[_202320]]-Table20[[#This Row],[_201920]])/Table20[[#This Row],[_201920]]*1,"")</f>
        <v>1.875</v>
      </c>
    </row>
    <row r="2178" spans="1:8" ht="28.5">
      <c r="A2178" s="132">
        <v>198455</v>
      </c>
      <c r="B2178" s="134" t="s">
        <v>1148</v>
      </c>
      <c r="C2178" s="134">
        <v>115</v>
      </c>
      <c r="D2178" s="134">
        <v>208</v>
      </c>
      <c r="E2178" s="134">
        <v>412</v>
      </c>
      <c r="F2178" s="134">
        <v>776</v>
      </c>
      <c r="G2178" s="135">
        <v>98</v>
      </c>
      <c r="H2178" s="171">
        <f>IFERROR((Table20[[#This Row],[_202320]]-Table20[[#This Row],[_201920]])/Table20[[#This Row],[_201920]]*1,"")</f>
        <v>-0.14782608695652175</v>
      </c>
    </row>
    <row r="2179" spans="1:8" ht="28.5">
      <c r="A2179" s="132">
        <v>198455</v>
      </c>
      <c r="B2179" s="134" t="s">
        <v>1149</v>
      </c>
      <c r="C2179" s="134">
        <v>217</v>
      </c>
      <c r="D2179" s="134">
        <v>269</v>
      </c>
      <c r="E2179" s="134">
        <v>653</v>
      </c>
      <c r="F2179" s="134">
        <v>94</v>
      </c>
      <c r="G2179" s="135">
        <v>677</v>
      </c>
      <c r="H2179" s="171">
        <f>IFERROR((Table20[[#This Row],[_202320]]-Table20[[#This Row],[_201920]])/Table20[[#This Row],[_201920]]*1,"")</f>
        <v>2.1198156682027651</v>
      </c>
    </row>
    <row r="2180" spans="1:8" ht="28.5">
      <c r="A2180" s="132">
        <v>198455</v>
      </c>
      <c r="B2180" s="134" t="s">
        <v>1150</v>
      </c>
      <c r="C2180" s="134">
        <v>340</v>
      </c>
      <c r="D2180" s="134">
        <v>484</v>
      </c>
      <c r="E2180" s="134">
        <v>1084</v>
      </c>
      <c r="F2180" s="134">
        <v>880</v>
      </c>
      <c r="G2180" s="135">
        <v>798</v>
      </c>
      <c r="H2180" s="171">
        <f>IFERROR((Table20[[#This Row],[_202320]]-Table20[[#This Row],[_201920]])/Table20[[#This Row],[_201920]]*1,"")</f>
        <v>1.3470588235294119</v>
      </c>
    </row>
    <row r="2181" spans="1:8">
      <c r="A2181" s="132">
        <v>198455</v>
      </c>
      <c r="B2181" s="134" t="s">
        <v>1151</v>
      </c>
      <c r="C2181" s="134">
        <v>8</v>
      </c>
      <c r="D2181" s="134">
        <v>16</v>
      </c>
      <c r="E2181" s="134">
        <v>14</v>
      </c>
      <c r="F2181" s="134">
        <v>18</v>
      </c>
      <c r="G2181" s="135">
        <v>19</v>
      </c>
      <c r="H2181" s="171">
        <f>IFERROR((Table20[[#This Row],[_202320]]-Table20[[#This Row],[_201920]])/Table20[[#This Row],[_201920]]*1,"")</f>
        <v>1.375</v>
      </c>
    </row>
    <row r="2182" spans="1:8" ht="28.5">
      <c r="A2182" s="132">
        <v>198455</v>
      </c>
      <c r="B2182" s="134" t="s">
        <v>1152</v>
      </c>
      <c r="C2182" s="134">
        <v>33</v>
      </c>
      <c r="D2182" s="134">
        <v>37</v>
      </c>
      <c r="E2182" s="134">
        <v>34</v>
      </c>
      <c r="F2182" s="134">
        <v>73</v>
      </c>
      <c r="G2182" s="135">
        <v>12</v>
      </c>
      <c r="H2182" s="171">
        <f>IFERROR((Table20[[#This Row],[_202320]]-Table20[[#This Row],[_201920]])/Table20[[#This Row],[_201920]]*1,"")</f>
        <v>-0.63636363636363635</v>
      </c>
    </row>
    <row r="2183" spans="1:8" ht="28.5">
      <c r="A2183" s="132">
        <v>198455</v>
      </c>
      <c r="B2183" s="134" t="s">
        <v>1153</v>
      </c>
      <c r="C2183" s="134">
        <v>2</v>
      </c>
      <c r="D2183" s="134">
        <v>1</v>
      </c>
      <c r="E2183" s="134">
        <v>2</v>
      </c>
      <c r="F2183" s="134">
        <v>1</v>
      </c>
      <c r="G2183" s="135">
        <v>2</v>
      </c>
      <c r="H2183" s="171">
        <f>IFERROR((Table20[[#This Row],[_202320]]-Table20[[#This Row],[_201920]])/Table20[[#This Row],[_201920]]*1,"")</f>
        <v>0</v>
      </c>
    </row>
    <row r="2184" spans="1:8" ht="28.5">
      <c r="A2184" s="132">
        <v>198455</v>
      </c>
      <c r="B2184" s="134" t="s">
        <v>1154</v>
      </c>
      <c r="C2184" s="134">
        <v>31</v>
      </c>
      <c r="D2184" s="134">
        <v>36</v>
      </c>
      <c r="E2184" s="134">
        <v>33</v>
      </c>
      <c r="F2184" s="134">
        <v>72</v>
      </c>
      <c r="G2184" s="135">
        <v>10</v>
      </c>
      <c r="H2184" s="171">
        <f>IFERROR((Table20[[#This Row],[_202320]]-Table20[[#This Row],[_201920]])/Table20[[#This Row],[_201920]]*1,"")</f>
        <v>-0.67741935483870963</v>
      </c>
    </row>
    <row r="2185" spans="1:8" ht="28.5">
      <c r="A2185" s="132">
        <v>198455</v>
      </c>
      <c r="B2185" s="134" t="s">
        <v>1155</v>
      </c>
      <c r="C2185" s="134">
        <v>59</v>
      </c>
      <c r="D2185" s="134">
        <v>47</v>
      </c>
      <c r="E2185" s="134">
        <v>52</v>
      </c>
      <c r="F2185" s="134">
        <v>9</v>
      </c>
      <c r="G2185" s="135">
        <v>69</v>
      </c>
      <c r="H2185" s="171">
        <f>IFERROR((Table20[[#This Row],[_202320]]-Table20[[#This Row],[_201920]])/Table20[[#This Row],[_201920]]*1,"")</f>
        <v>0.16949152542372881</v>
      </c>
    </row>
    <row r="2186" spans="1:8">
      <c r="A2186" s="132">
        <v>198552</v>
      </c>
      <c r="B2186" s="134" t="s">
        <v>1161</v>
      </c>
      <c r="C2186" s="134">
        <v>882</v>
      </c>
      <c r="D2186" s="134">
        <v>866</v>
      </c>
      <c r="E2186" s="134">
        <v>828</v>
      </c>
      <c r="F2186" s="134">
        <v>886</v>
      </c>
      <c r="G2186" s="135">
        <v>744</v>
      </c>
      <c r="H2186" s="171">
        <f>IFERROR((Table20[[#This Row],[_202320]]-Table20[[#This Row],[_201920]])/Table20[[#This Row],[_201920]]*1,"")</f>
        <v>-0.15646258503401361</v>
      </c>
    </row>
    <row r="2187" spans="1:8">
      <c r="A2187" s="132">
        <v>198552</v>
      </c>
      <c r="B2187" s="134" t="s">
        <v>1131</v>
      </c>
      <c r="C2187" s="134">
        <v>0</v>
      </c>
      <c r="D2187" s="134">
        <v>0</v>
      </c>
      <c r="E2187" s="134">
        <v>0</v>
      </c>
      <c r="F2187" s="134">
        <v>0</v>
      </c>
      <c r="G2187" s="135">
        <v>0</v>
      </c>
      <c r="H2187" s="171" t="str">
        <f>IFERROR((Table20[[#This Row],[_202320]]-Table20[[#This Row],[_201920]])/Table20[[#This Row],[_201920]]*1,"")</f>
        <v/>
      </c>
    </row>
    <row r="2188" spans="1:8">
      <c r="A2188" s="132">
        <v>198552</v>
      </c>
      <c r="B2188" s="134" t="s">
        <v>1132</v>
      </c>
      <c r="C2188" s="134">
        <v>882</v>
      </c>
      <c r="D2188" s="134">
        <v>866</v>
      </c>
      <c r="E2188" s="134">
        <v>828</v>
      </c>
      <c r="F2188" s="134">
        <v>886</v>
      </c>
      <c r="G2188" s="135">
        <v>744</v>
      </c>
      <c r="H2188" s="171">
        <f>IFERROR((Table20[[#This Row],[_202320]]-Table20[[#This Row],[_201920]])/Table20[[#This Row],[_201920]]*1,"")</f>
        <v>-0.15646258503401361</v>
      </c>
    </row>
    <row r="2189" spans="1:8" ht="28.5">
      <c r="A2189" s="132">
        <v>198552</v>
      </c>
      <c r="B2189" s="134" t="s">
        <v>1133</v>
      </c>
      <c r="C2189" s="134">
        <v>32</v>
      </c>
      <c r="D2189" s="134">
        <v>25</v>
      </c>
      <c r="E2189" s="134">
        <v>27</v>
      </c>
      <c r="F2189" s="134">
        <v>37</v>
      </c>
      <c r="G2189" s="135">
        <v>33</v>
      </c>
      <c r="H2189" s="171">
        <f>IFERROR((Table20[[#This Row],[_202320]]-Table20[[#This Row],[_201920]])/Table20[[#This Row],[_201920]]*1,"")</f>
        <v>3.125E-2</v>
      </c>
    </row>
    <row r="2190" spans="1:8" ht="28.5">
      <c r="A2190" s="132">
        <v>198552</v>
      </c>
      <c r="B2190" s="134" t="s">
        <v>1162</v>
      </c>
      <c r="C2190" s="134">
        <v>113</v>
      </c>
      <c r="D2190" s="134">
        <v>48</v>
      </c>
      <c r="E2190" s="134">
        <v>59</v>
      </c>
      <c r="F2190" s="134">
        <v>64</v>
      </c>
      <c r="G2190" s="135">
        <v>79</v>
      </c>
      <c r="H2190" s="171">
        <f>IFERROR((Table20[[#This Row],[_202320]]-Table20[[#This Row],[_201920]])/Table20[[#This Row],[_201920]]*1,"")</f>
        <v>-0.30088495575221241</v>
      </c>
    </row>
    <row r="2191" spans="1:8" ht="28.5">
      <c r="A2191" s="132">
        <v>198552</v>
      </c>
      <c r="B2191" s="134" t="s">
        <v>1163</v>
      </c>
      <c r="C2191" s="134" t="s">
        <v>129</v>
      </c>
      <c r="D2191" s="134" t="s">
        <v>129</v>
      </c>
      <c r="E2191" s="134" t="s">
        <v>129</v>
      </c>
      <c r="F2191" s="134" t="s">
        <v>129</v>
      </c>
      <c r="G2191" s="135" t="s">
        <v>129</v>
      </c>
      <c r="H2191" s="171" t="str">
        <f>IFERROR((Table20[[#This Row],[_202320]]-Table20[[#This Row],[_201920]])/Table20[[#This Row],[_201920]]*1,"")</f>
        <v/>
      </c>
    </row>
    <row r="2192" spans="1:8">
      <c r="A2192" s="132">
        <v>198552</v>
      </c>
      <c r="B2192" s="134" t="s">
        <v>1136</v>
      </c>
      <c r="C2192" s="134">
        <v>145</v>
      </c>
      <c r="D2192" s="134">
        <v>73</v>
      </c>
      <c r="E2192" s="134">
        <v>86</v>
      </c>
      <c r="F2192" s="134">
        <v>101</v>
      </c>
      <c r="G2192" s="135">
        <v>112</v>
      </c>
      <c r="H2192" s="171">
        <f>IFERROR((Table20[[#This Row],[_202320]]-Table20[[#This Row],[_201920]])/Table20[[#This Row],[_201920]]*1,"")</f>
        <v>-0.22758620689655173</v>
      </c>
    </row>
    <row r="2193" spans="1:8">
      <c r="A2193" s="132">
        <v>198552</v>
      </c>
      <c r="B2193" s="134" t="s">
        <v>1137</v>
      </c>
      <c r="C2193" s="134">
        <v>16</v>
      </c>
      <c r="D2193" s="134">
        <v>8</v>
      </c>
      <c r="E2193" s="134">
        <v>10</v>
      </c>
      <c r="F2193" s="134">
        <v>11</v>
      </c>
      <c r="G2193" s="135">
        <v>15</v>
      </c>
      <c r="H2193" s="171">
        <f>IFERROR((Table20[[#This Row],[_202320]]-Table20[[#This Row],[_201920]])/Table20[[#This Row],[_201920]]*1,"")</f>
        <v>-6.25E-2</v>
      </c>
    </row>
    <row r="2194" spans="1:8" ht="28.5">
      <c r="A2194" s="132">
        <v>198552</v>
      </c>
      <c r="B2194" s="134" t="s">
        <v>1138</v>
      </c>
      <c r="C2194" s="134">
        <v>37</v>
      </c>
      <c r="D2194" s="134">
        <v>29</v>
      </c>
      <c r="E2194" s="134">
        <v>34</v>
      </c>
      <c r="F2194" s="134">
        <v>38</v>
      </c>
      <c r="G2194" s="135">
        <v>44</v>
      </c>
      <c r="H2194" s="171">
        <f>IFERROR((Table20[[#This Row],[_202320]]-Table20[[#This Row],[_201920]])/Table20[[#This Row],[_201920]]*1,"")</f>
        <v>0.1891891891891892</v>
      </c>
    </row>
    <row r="2195" spans="1:8" ht="28.5">
      <c r="A2195" s="132">
        <v>198552</v>
      </c>
      <c r="B2195" s="134" t="s">
        <v>1164</v>
      </c>
      <c r="C2195" s="134">
        <v>164</v>
      </c>
      <c r="D2195" s="134">
        <v>81</v>
      </c>
      <c r="E2195" s="134">
        <v>87</v>
      </c>
      <c r="F2195" s="134">
        <v>105</v>
      </c>
      <c r="G2195" s="135">
        <v>120</v>
      </c>
      <c r="H2195" s="171">
        <f>IFERROR((Table20[[#This Row],[_202320]]-Table20[[#This Row],[_201920]])/Table20[[#This Row],[_201920]]*1,"")</f>
        <v>-0.26829268292682928</v>
      </c>
    </row>
    <row r="2196" spans="1:8" ht="28.5">
      <c r="A2196" s="132">
        <v>198552</v>
      </c>
      <c r="B2196" s="134" t="s">
        <v>1165</v>
      </c>
      <c r="C2196" s="134" t="s">
        <v>129</v>
      </c>
      <c r="D2196" s="134" t="s">
        <v>129</v>
      </c>
      <c r="E2196" s="134" t="s">
        <v>129</v>
      </c>
      <c r="F2196" s="134" t="s">
        <v>129</v>
      </c>
      <c r="G2196" s="135" t="s">
        <v>129</v>
      </c>
      <c r="H2196" s="171" t="str">
        <f>IFERROR((Table20[[#This Row],[_202320]]-Table20[[#This Row],[_201920]])/Table20[[#This Row],[_201920]]*1,"")</f>
        <v/>
      </c>
    </row>
    <row r="2197" spans="1:8">
      <c r="A2197" s="132">
        <v>198552</v>
      </c>
      <c r="B2197" s="134" t="s">
        <v>1141</v>
      </c>
      <c r="C2197" s="134">
        <v>201</v>
      </c>
      <c r="D2197" s="134">
        <v>110</v>
      </c>
      <c r="E2197" s="134">
        <v>121</v>
      </c>
      <c r="F2197" s="134">
        <v>143</v>
      </c>
      <c r="G2197" s="135">
        <v>164</v>
      </c>
      <c r="H2197" s="171">
        <f>IFERROR((Table20[[#This Row],[_202320]]-Table20[[#This Row],[_201920]])/Table20[[#This Row],[_201920]]*1,"")</f>
        <v>-0.18407960199004975</v>
      </c>
    </row>
    <row r="2198" spans="1:8">
      <c r="A2198" s="132">
        <v>198552</v>
      </c>
      <c r="B2198" s="134" t="s">
        <v>1142</v>
      </c>
      <c r="C2198" s="134">
        <v>23</v>
      </c>
      <c r="D2198" s="134">
        <v>13</v>
      </c>
      <c r="E2198" s="134">
        <v>15</v>
      </c>
      <c r="F2198" s="134">
        <v>16</v>
      </c>
      <c r="G2198" s="135">
        <v>22</v>
      </c>
      <c r="H2198" s="171">
        <f>IFERROR((Table20[[#This Row],[_202320]]-Table20[[#This Row],[_201920]])/Table20[[#This Row],[_201920]]*1,"")</f>
        <v>-4.3478260869565216E-2</v>
      </c>
    </row>
    <row r="2199" spans="1:8" ht="28.5">
      <c r="A2199" s="132">
        <v>198552</v>
      </c>
      <c r="B2199" s="134" t="s">
        <v>1143</v>
      </c>
      <c r="C2199" s="134">
        <v>41</v>
      </c>
      <c r="D2199" s="134">
        <v>37</v>
      </c>
      <c r="E2199" s="134">
        <v>39</v>
      </c>
      <c r="F2199" s="134">
        <v>40</v>
      </c>
      <c r="G2199" s="135">
        <v>47</v>
      </c>
      <c r="H2199" s="171">
        <f>IFERROR((Table20[[#This Row],[_202320]]-Table20[[#This Row],[_201920]])/Table20[[#This Row],[_201920]]*1,"")</f>
        <v>0.14634146341463414</v>
      </c>
    </row>
    <row r="2200" spans="1:8" ht="28.5">
      <c r="A2200" s="132">
        <v>198552</v>
      </c>
      <c r="B2200" s="134" t="s">
        <v>1166</v>
      </c>
      <c r="C2200" s="134">
        <v>181</v>
      </c>
      <c r="D2200" s="134">
        <v>95</v>
      </c>
      <c r="E2200" s="134">
        <v>101</v>
      </c>
      <c r="F2200" s="134">
        <v>120</v>
      </c>
      <c r="G2200" s="135">
        <v>129</v>
      </c>
      <c r="H2200" s="171">
        <f>IFERROR((Table20[[#This Row],[_202320]]-Table20[[#This Row],[_201920]])/Table20[[#This Row],[_201920]]*1,"")</f>
        <v>-0.287292817679558</v>
      </c>
    </row>
    <row r="2201" spans="1:8" ht="28.5">
      <c r="A2201" s="132">
        <v>198552</v>
      </c>
      <c r="B2201" s="134" t="s">
        <v>1167</v>
      </c>
      <c r="C2201" s="134" t="s">
        <v>129</v>
      </c>
      <c r="D2201" s="134" t="s">
        <v>129</v>
      </c>
      <c r="E2201" s="134" t="s">
        <v>129</v>
      </c>
      <c r="F2201" s="134" t="s">
        <v>129</v>
      </c>
      <c r="G2201" s="135" t="s">
        <v>129</v>
      </c>
      <c r="H2201" s="171" t="str">
        <f>IFERROR((Table20[[#This Row],[_202320]]-Table20[[#This Row],[_201920]])/Table20[[#This Row],[_201920]]*1,"")</f>
        <v/>
      </c>
    </row>
    <row r="2202" spans="1:8">
      <c r="A2202" s="132">
        <v>198552</v>
      </c>
      <c r="B2202" s="134" t="s">
        <v>1146</v>
      </c>
      <c r="C2202" s="134">
        <v>222</v>
      </c>
      <c r="D2202" s="134">
        <v>132</v>
      </c>
      <c r="E2202" s="134">
        <v>140</v>
      </c>
      <c r="F2202" s="134">
        <v>160</v>
      </c>
      <c r="G2202" s="135">
        <v>176</v>
      </c>
      <c r="H2202" s="171">
        <f>IFERROR((Table20[[#This Row],[_202320]]-Table20[[#This Row],[_201920]])/Table20[[#This Row],[_201920]]*1,"")</f>
        <v>-0.2072072072072072</v>
      </c>
    </row>
    <row r="2203" spans="1:8" ht="28.5">
      <c r="A2203" s="132">
        <v>198552</v>
      </c>
      <c r="B2203" s="134" t="s">
        <v>1147</v>
      </c>
      <c r="C2203" s="134">
        <v>20</v>
      </c>
      <c r="D2203" s="134">
        <v>18</v>
      </c>
      <c r="E2203" s="134">
        <v>14</v>
      </c>
      <c r="F2203" s="134">
        <v>25</v>
      </c>
      <c r="G2203" s="135">
        <v>13</v>
      </c>
      <c r="H2203" s="171">
        <f>IFERROR((Table20[[#This Row],[_202320]]-Table20[[#This Row],[_201920]])/Table20[[#This Row],[_201920]]*1,"")</f>
        <v>-0.35</v>
      </c>
    </row>
    <row r="2204" spans="1:8" ht="28.5">
      <c r="A2204" s="132">
        <v>198552</v>
      </c>
      <c r="B2204" s="134" t="s">
        <v>1148</v>
      </c>
      <c r="C2204" s="134">
        <v>246</v>
      </c>
      <c r="D2204" s="134">
        <v>252</v>
      </c>
      <c r="E2204" s="134">
        <v>175</v>
      </c>
      <c r="F2204" s="134">
        <v>193</v>
      </c>
      <c r="G2204" s="135">
        <v>145</v>
      </c>
      <c r="H2204" s="171">
        <f>IFERROR((Table20[[#This Row],[_202320]]-Table20[[#This Row],[_201920]])/Table20[[#This Row],[_201920]]*1,"")</f>
        <v>-0.41056910569105692</v>
      </c>
    </row>
    <row r="2205" spans="1:8" ht="28.5">
      <c r="A2205" s="132">
        <v>198552</v>
      </c>
      <c r="B2205" s="134" t="s">
        <v>1149</v>
      </c>
      <c r="C2205" s="134">
        <v>394</v>
      </c>
      <c r="D2205" s="134">
        <v>464</v>
      </c>
      <c r="E2205" s="134">
        <v>499</v>
      </c>
      <c r="F2205" s="134">
        <v>508</v>
      </c>
      <c r="G2205" s="135">
        <v>410</v>
      </c>
      <c r="H2205" s="171">
        <f>IFERROR((Table20[[#This Row],[_202320]]-Table20[[#This Row],[_201920]])/Table20[[#This Row],[_201920]]*1,"")</f>
        <v>4.060913705583756E-2</v>
      </c>
    </row>
    <row r="2206" spans="1:8" ht="28.5">
      <c r="A2206" s="132">
        <v>198552</v>
      </c>
      <c r="B2206" s="134" t="s">
        <v>1150</v>
      </c>
      <c r="C2206" s="134">
        <v>660</v>
      </c>
      <c r="D2206" s="134">
        <v>734</v>
      </c>
      <c r="E2206" s="134">
        <v>688</v>
      </c>
      <c r="F2206" s="134">
        <v>726</v>
      </c>
      <c r="G2206" s="135">
        <v>568</v>
      </c>
      <c r="H2206" s="171">
        <f>IFERROR((Table20[[#This Row],[_202320]]-Table20[[#This Row],[_201920]])/Table20[[#This Row],[_201920]]*1,"")</f>
        <v>-0.1393939393939394</v>
      </c>
    </row>
    <row r="2207" spans="1:8">
      <c r="A2207" s="132">
        <v>198552</v>
      </c>
      <c r="B2207" s="134" t="s">
        <v>1151</v>
      </c>
      <c r="C2207" s="134">
        <v>25</v>
      </c>
      <c r="D2207" s="134">
        <v>15</v>
      </c>
      <c r="E2207" s="134">
        <v>17</v>
      </c>
      <c r="F2207" s="134">
        <v>18</v>
      </c>
      <c r="G2207" s="135">
        <v>24</v>
      </c>
      <c r="H2207" s="171">
        <f>IFERROR((Table20[[#This Row],[_202320]]-Table20[[#This Row],[_201920]])/Table20[[#This Row],[_201920]]*1,"")</f>
        <v>-0.04</v>
      </c>
    </row>
    <row r="2208" spans="1:8" ht="28.5">
      <c r="A2208" s="132">
        <v>198552</v>
      </c>
      <c r="B2208" s="134" t="s">
        <v>1152</v>
      </c>
      <c r="C2208" s="134">
        <v>30</v>
      </c>
      <c r="D2208" s="134">
        <v>31</v>
      </c>
      <c r="E2208" s="134">
        <v>23</v>
      </c>
      <c r="F2208" s="134">
        <v>25</v>
      </c>
      <c r="G2208" s="135">
        <v>21</v>
      </c>
      <c r="H2208" s="171">
        <f>IFERROR((Table20[[#This Row],[_202320]]-Table20[[#This Row],[_201920]])/Table20[[#This Row],[_201920]]*1,"")</f>
        <v>-0.3</v>
      </c>
    </row>
    <row r="2209" spans="1:8" ht="28.5">
      <c r="A2209" s="132">
        <v>198552</v>
      </c>
      <c r="B2209" s="134" t="s">
        <v>1153</v>
      </c>
      <c r="C2209" s="134">
        <v>2</v>
      </c>
      <c r="D2209" s="134">
        <v>2</v>
      </c>
      <c r="E2209" s="134">
        <v>2</v>
      </c>
      <c r="F2209" s="134">
        <v>3</v>
      </c>
      <c r="G2209" s="135">
        <v>2</v>
      </c>
      <c r="H2209" s="171">
        <f>IFERROR((Table20[[#This Row],[_202320]]-Table20[[#This Row],[_201920]])/Table20[[#This Row],[_201920]]*1,"")</f>
        <v>0</v>
      </c>
    </row>
    <row r="2210" spans="1:8" ht="28.5">
      <c r="A2210" s="132">
        <v>198552</v>
      </c>
      <c r="B2210" s="134" t="s">
        <v>1154</v>
      </c>
      <c r="C2210" s="134">
        <v>28</v>
      </c>
      <c r="D2210" s="134">
        <v>29</v>
      </c>
      <c r="E2210" s="134">
        <v>21</v>
      </c>
      <c r="F2210" s="134">
        <v>22</v>
      </c>
      <c r="G2210" s="135">
        <v>19</v>
      </c>
      <c r="H2210" s="171">
        <f>IFERROR((Table20[[#This Row],[_202320]]-Table20[[#This Row],[_201920]])/Table20[[#This Row],[_201920]]*1,"")</f>
        <v>-0.32142857142857145</v>
      </c>
    </row>
    <row r="2211" spans="1:8" ht="28.5">
      <c r="A2211" s="132">
        <v>198552</v>
      </c>
      <c r="B2211" s="134" t="s">
        <v>1155</v>
      </c>
      <c r="C2211" s="134">
        <v>45</v>
      </c>
      <c r="D2211" s="134">
        <v>54</v>
      </c>
      <c r="E2211" s="134">
        <v>60</v>
      </c>
      <c r="F2211" s="134">
        <v>57</v>
      </c>
      <c r="G2211" s="135">
        <v>55</v>
      </c>
      <c r="H2211" s="171">
        <f>IFERROR((Table20[[#This Row],[_202320]]-Table20[[#This Row],[_201920]])/Table20[[#This Row],[_201920]]*1,"")</f>
        <v>0.22222222222222221</v>
      </c>
    </row>
    <row r="2212" spans="1:8">
      <c r="A2212" s="132">
        <v>198640</v>
      </c>
      <c r="B2212" s="134" t="s">
        <v>1161</v>
      </c>
      <c r="C2212" s="134">
        <v>256</v>
      </c>
      <c r="D2212" s="134">
        <v>133</v>
      </c>
      <c r="E2212" s="134">
        <v>152</v>
      </c>
      <c r="F2212" s="134">
        <v>150</v>
      </c>
      <c r="G2212" s="135">
        <v>146</v>
      </c>
      <c r="H2212" s="171">
        <f>IFERROR((Table20[[#This Row],[_202320]]-Table20[[#This Row],[_201920]])/Table20[[#This Row],[_201920]]*1,"")</f>
        <v>-0.4296875</v>
      </c>
    </row>
    <row r="2213" spans="1:8">
      <c r="A2213" s="132">
        <v>198640</v>
      </c>
      <c r="B2213" s="134" t="s">
        <v>1131</v>
      </c>
      <c r="C2213" s="134">
        <v>0</v>
      </c>
      <c r="D2213" s="134">
        <v>0</v>
      </c>
      <c r="E2213" s="134">
        <v>0</v>
      </c>
      <c r="F2213" s="134">
        <v>0</v>
      </c>
      <c r="G2213" s="135">
        <v>0</v>
      </c>
      <c r="H2213" s="171" t="str">
        <f>IFERROR((Table20[[#This Row],[_202320]]-Table20[[#This Row],[_201920]])/Table20[[#This Row],[_201920]]*1,"")</f>
        <v/>
      </c>
    </row>
    <row r="2214" spans="1:8">
      <c r="A2214" s="132">
        <v>198640</v>
      </c>
      <c r="B2214" s="134" t="s">
        <v>1132</v>
      </c>
      <c r="C2214" s="134">
        <v>256</v>
      </c>
      <c r="D2214" s="134">
        <v>133</v>
      </c>
      <c r="E2214" s="134">
        <v>152</v>
      </c>
      <c r="F2214" s="134">
        <v>150</v>
      </c>
      <c r="G2214" s="135">
        <v>146</v>
      </c>
      <c r="H2214" s="171">
        <f>IFERROR((Table20[[#This Row],[_202320]]-Table20[[#This Row],[_201920]])/Table20[[#This Row],[_201920]]*1,"")</f>
        <v>-0.4296875</v>
      </c>
    </row>
    <row r="2215" spans="1:8" ht="28.5">
      <c r="A2215" s="132">
        <v>198640</v>
      </c>
      <c r="B2215" s="134" t="s">
        <v>1133</v>
      </c>
      <c r="C2215" s="134">
        <v>9</v>
      </c>
      <c r="D2215" s="134">
        <v>26</v>
      </c>
      <c r="E2215" s="134">
        <v>43</v>
      </c>
      <c r="F2215" s="134">
        <v>53</v>
      </c>
      <c r="G2215" s="135">
        <v>55</v>
      </c>
      <c r="H2215" s="171">
        <f>IFERROR((Table20[[#This Row],[_202320]]-Table20[[#This Row],[_201920]])/Table20[[#This Row],[_201920]]*1,"")</f>
        <v>5.1111111111111107</v>
      </c>
    </row>
    <row r="2216" spans="1:8" ht="28.5">
      <c r="A2216" s="132">
        <v>198640</v>
      </c>
      <c r="B2216" s="134" t="s">
        <v>1162</v>
      </c>
      <c r="C2216" s="134">
        <v>12</v>
      </c>
      <c r="D2216" s="134">
        <v>3</v>
      </c>
      <c r="E2216" s="134">
        <v>4</v>
      </c>
      <c r="F2216" s="134">
        <v>4</v>
      </c>
      <c r="G2216" s="135">
        <v>4</v>
      </c>
      <c r="H2216" s="171">
        <f>IFERROR((Table20[[#This Row],[_202320]]-Table20[[#This Row],[_201920]])/Table20[[#This Row],[_201920]]*1,"")</f>
        <v>-0.66666666666666663</v>
      </c>
    </row>
    <row r="2217" spans="1:8" ht="28.5">
      <c r="A2217" s="132">
        <v>198640</v>
      </c>
      <c r="B2217" s="134" t="s">
        <v>1163</v>
      </c>
      <c r="C2217" s="134" t="s">
        <v>129</v>
      </c>
      <c r="D2217" s="134" t="s">
        <v>129</v>
      </c>
      <c r="E2217" s="134" t="s">
        <v>129</v>
      </c>
      <c r="F2217" s="134" t="s">
        <v>129</v>
      </c>
      <c r="G2217" s="135" t="s">
        <v>129</v>
      </c>
      <c r="H2217" s="171" t="str">
        <f>IFERROR((Table20[[#This Row],[_202320]]-Table20[[#This Row],[_201920]])/Table20[[#This Row],[_201920]]*1,"")</f>
        <v/>
      </c>
    </row>
    <row r="2218" spans="1:8">
      <c r="A2218" s="132">
        <v>198640</v>
      </c>
      <c r="B2218" s="134" t="s">
        <v>1136</v>
      </c>
      <c r="C2218" s="134">
        <v>21</v>
      </c>
      <c r="D2218" s="134">
        <v>29</v>
      </c>
      <c r="E2218" s="134">
        <v>47</v>
      </c>
      <c r="F2218" s="134">
        <v>57</v>
      </c>
      <c r="G2218" s="135">
        <v>59</v>
      </c>
      <c r="H2218" s="171">
        <f>IFERROR((Table20[[#This Row],[_202320]]-Table20[[#This Row],[_201920]])/Table20[[#This Row],[_201920]]*1,"")</f>
        <v>1.8095238095238095</v>
      </c>
    </row>
    <row r="2219" spans="1:8">
      <c r="A2219" s="132">
        <v>198640</v>
      </c>
      <c r="B2219" s="134" t="s">
        <v>1137</v>
      </c>
      <c r="C2219" s="134">
        <v>8</v>
      </c>
      <c r="D2219" s="134">
        <v>22</v>
      </c>
      <c r="E2219" s="134">
        <v>31</v>
      </c>
      <c r="F2219" s="134">
        <v>38</v>
      </c>
      <c r="G2219" s="135">
        <v>40</v>
      </c>
      <c r="H2219" s="171">
        <f>IFERROR((Table20[[#This Row],[_202320]]-Table20[[#This Row],[_201920]])/Table20[[#This Row],[_201920]]*1,"")</f>
        <v>4</v>
      </c>
    </row>
    <row r="2220" spans="1:8" ht="28.5">
      <c r="A2220" s="132">
        <v>198640</v>
      </c>
      <c r="B2220" s="134" t="s">
        <v>1138</v>
      </c>
      <c r="C2220" s="134">
        <v>8</v>
      </c>
      <c r="D2220" s="134">
        <v>27</v>
      </c>
      <c r="E2220" s="134">
        <v>46</v>
      </c>
      <c r="F2220" s="134">
        <v>54</v>
      </c>
      <c r="G2220" s="135">
        <v>55</v>
      </c>
      <c r="H2220" s="171">
        <f>IFERROR((Table20[[#This Row],[_202320]]-Table20[[#This Row],[_201920]])/Table20[[#This Row],[_201920]]*1,"")</f>
        <v>5.875</v>
      </c>
    </row>
    <row r="2221" spans="1:8" ht="28.5">
      <c r="A2221" s="132">
        <v>198640</v>
      </c>
      <c r="B2221" s="134" t="s">
        <v>1164</v>
      </c>
      <c r="C2221" s="134">
        <v>16</v>
      </c>
      <c r="D2221" s="134">
        <v>3</v>
      </c>
      <c r="E2221" s="134">
        <v>8</v>
      </c>
      <c r="F2221" s="134">
        <v>5</v>
      </c>
      <c r="G2221" s="135">
        <v>6</v>
      </c>
      <c r="H2221" s="171">
        <f>IFERROR((Table20[[#This Row],[_202320]]-Table20[[#This Row],[_201920]])/Table20[[#This Row],[_201920]]*1,"")</f>
        <v>-0.625</v>
      </c>
    </row>
    <row r="2222" spans="1:8" ht="28.5">
      <c r="A2222" s="132">
        <v>198640</v>
      </c>
      <c r="B2222" s="134" t="s">
        <v>1165</v>
      </c>
      <c r="C2222" s="134" t="s">
        <v>129</v>
      </c>
      <c r="D2222" s="134" t="s">
        <v>129</v>
      </c>
      <c r="E2222" s="134" t="s">
        <v>129</v>
      </c>
      <c r="F2222" s="134" t="s">
        <v>129</v>
      </c>
      <c r="G2222" s="135" t="s">
        <v>129</v>
      </c>
      <c r="H2222" s="171" t="str">
        <f>IFERROR((Table20[[#This Row],[_202320]]-Table20[[#This Row],[_201920]])/Table20[[#This Row],[_201920]]*1,"")</f>
        <v/>
      </c>
    </row>
    <row r="2223" spans="1:8">
      <c r="A2223" s="132">
        <v>198640</v>
      </c>
      <c r="B2223" s="134" t="s">
        <v>1141</v>
      </c>
      <c r="C2223" s="134">
        <v>24</v>
      </c>
      <c r="D2223" s="134">
        <v>30</v>
      </c>
      <c r="E2223" s="134">
        <v>54</v>
      </c>
      <c r="F2223" s="134">
        <v>59</v>
      </c>
      <c r="G2223" s="135">
        <v>61</v>
      </c>
      <c r="H2223" s="171">
        <f>IFERROR((Table20[[#This Row],[_202320]]-Table20[[#This Row],[_201920]])/Table20[[#This Row],[_201920]]*1,"")</f>
        <v>1.5416666666666667</v>
      </c>
    </row>
    <row r="2224" spans="1:8">
      <c r="A2224" s="132">
        <v>198640</v>
      </c>
      <c r="B2224" s="134" t="s">
        <v>1142</v>
      </c>
      <c r="C2224" s="134">
        <v>9</v>
      </c>
      <c r="D2224" s="134">
        <v>23</v>
      </c>
      <c r="E2224" s="134">
        <v>36</v>
      </c>
      <c r="F2224" s="134">
        <v>39</v>
      </c>
      <c r="G2224" s="135">
        <v>42</v>
      </c>
      <c r="H2224" s="171">
        <f>IFERROR((Table20[[#This Row],[_202320]]-Table20[[#This Row],[_201920]])/Table20[[#This Row],[_201920]]*1,"")</f>
        <v>3.6666666666666665</v>
      </c>
    </row>
    <row r="2225" spans="1:8" ht="28.5">
      <c r="A2225" s="132">
        <v>198640</v>
      </c>
      <c r="B2225" s="134" t="s">
        <v>1143</v>
      </c>
      <c r="C2225" s="134">
        <v>9</v>
      </c>
      <c r="D2225" s="134">
        <v>27</v>
      </c>
      <c r="E2225" s="134">
        <v>46</v>
      </c>
      <c r="F2225" s="134">
        <v>54</v>
      </c>
      <c r="G2225" s="135">
        <v>55</v>
      </c>
      <c r="H2225" s="171">
        <f>IFERROR((Table20[[#This Row],[_202320]]-Table20[[#This Row],[_201920]])/Table20[[#This Row],[_201920]]*1,"")</f>
        <v>5.1111111111111107</v>
      </c>
    </row>
    <row r="2226" spans="1:8" ht="28.5">
      <c r="A2226" s="132">
        <v>198640</v>
      </c>
      <c r="B2226" s="134" t="s">
        <v>1166</v>
      </c>
      <c r="C2226" s="134">
        <v>16</v>
      </c>
      <c r="D2226" s="134">
        <v>3</v>
      </c>
      <c r="E2226" s="134">
        <v>10</v>
      </c>
      <c r="F2226" s="134">
        <v>5</v>
      </c>
      <c r="G2226" s="135">
        <v>6</v>
      </c>
      <c r="H2226" s="171">
        <f>IFERROR((Table20[[#This Row],[_202320]]-Table20[[#This Row],[_201920]])/Table20[[#This Row],[_201920]]*1,"")</f>
        <v>-0.625</v>
      </c>
    </row>
    <row r="2227" spans="1:8" ht="28.5">
      <c r="A2227" s="132">
        <v>198640</v>
      </c>
      <c r="B2227" s="134" t="s">
        <v>1167</v>
      </c>
      <c r="C2227" s="134" t="s">
        <v>129</v>
      </c>
      <c r="D2227" s="134" t="s">
        <v>129</v>
      </c>
      <c r="E2227" s="134" t="s">
        <v>129</v>
      </c>
      <c r="F2227" s="134" t="s">
        <v>129</v>
      </c>
      <c r="G2227" s="135" t="s">
        <v>129</v>
      </c>
      <c r="H2227" s="171" t="str">
        <f>IFERROR((Table20[[#This Row],[_202320]]-Table20[[#This Row],[_201920]])/Table20[[#This Row],[_201920]]*1,"")</f>
        <v/>
      </c>
    </row>
    <row r="2228" spans="1:8">
      <c r="A2228" s="132">
        <v>198640</v>
      </c>
      <c r="B2228" s="134" t="s">
        <v>1146</v>
      </c>
      <c r="C2228" s="134">
        <v>25</v>
      </c>
      <c r="D2228" s="134">
        <v>30</v>
      </c>
      <c r="E2228" s="134">
        <v>56</v>
      </c>
      <c r="F2228" s="134">
        <v>59</v>
      </c>
      <c r="G2228" s="135">
        <v>61</v>
      </c>
      <c r="H2228" s="171">
        <f>IFERROR((Table20[[#This Row],[_202320]]-Table20[[#This Row],[_201920]])/Table20[[#This Row],[_201920]]*1,"")</f>
        <v>1.44</v>
      </c>
    </row>
    <row r="2229" spans="1:8" ht="28.5">
      <c r="A2229" s="132">
        <v>198640</v>
      </c>
      <c r="B2229" s="134" t="s">
        <v>1147</v>
      </c>
      <c r="C2229" s="134">
        <v>1</v>
      </c>
      <c r="D2229" s="134">
        <v>0</v>
      </c>
      <c r="E2229" s="134">
        <v>0</v>
      </c>
      <c r="F2229" s="134">
        <v>0</v>
      </c>
      <c r="G2229" s="135">
        <v>0</v>
      </c>
      <c r="H2229" s="171">
        <f>IFERROR((Table20[[#This Row],[_202320]]-Table20[[#This Row],[_201920]])/Table20[[#This Row],[_201920]]*1,"")</f>
        <v>-1</v>
      </c>
    </row>
    <row r="2230" spans="1:8" ht="28.5">
      <c r="A2230" s="132">
        <v>198640</v>
      </c>
      <c r="B2230" s="134" t="s">
        <v>1148</v>
      </c>
      <c r="C2230" s="134">
        <v>4</v>
      </c>
      <c r="D2230" s="134">
        <v>62</v>
      </c>
      <c r="E2230" s="134">
        <v>35</v>
      </c>
      <c r="F2230" s="134">
        <v>3</v>
      </c>
      <c r="G2230" s="135">
        <v>9</v>
      </c>
      <c r="H2230" s="171">
        <f>IFERROR((Table20[[#This Row],[_202320]]-Table20[[#This Row],[_201920]])/Table20[[#This Row],[_201920]]*1,"")</f>
        <v>1.25</v>
      </c>
    </row>
    <row r="2231" spans="1:8" ht="28.5">
      <c r="A2231" s="132">
        <v>198640</v>
      </c>
      <c r="B2231" s="134" t="s">
        <v>1149</v>
      </c>
      <c r="C2231" s="134">
        <v>226</v>
      </c>
      <c r="D2231" s="134">
        <v>41</v>
      </c>
      <c r="E2231" s="134">
        <v>61</v>
      </c>
      <c r="F2231" s="134">
        <v>88</v>
      </c>
      <c r="G2231" s="135">
        <v>76</v>
      </c>
      <c r="H2231" s="171">
        <f>IFERROR((Table20[[#This Row],[_202320]]-Table20[[#This Row],[_201920]])/Table20[[#This Row],[_201920]]*1,"")</f>
        <v>-0.66371681415929207</v>
      </c>
    </row>
    <row r="2232" spans="1:8" ht="28.5">
      <c r="A2232" s="132">
        <v>198640</v>
      </c>
      <c r="B2232" s="134" t="s">
        <v>1150</v>
      </c>
      <c r="C2232" s="134">
        <v>231</v>
      </c>
      <c r="D2232" s="134">
        <v>103</v>
      </c>
      <c r="E2232" s="134">
        <v>96</v>
      </c>
      <c r="F2232" s="134">
        <v>91</v>
      </c>
      <c r="G2232" s="135">
        <v>85</v>
      </c>
      <c r="H2232" s="171">
        <f>IFERROR((Table20[[#This Row],[_202320]]-Table20[[#This Row],[_201920]])/Table20[[#This Row],[_201920]]*1,"")</f>
        <v>-0.63203463203463206</v>
      </c>
    </row>
    <row r="2233" spans="1:8">
      <c r="A2233" s="132">
        <v>198640</v>
      </c>
      <c r="B2233" s="134" t="s">
        <v>1151</v>
      </c>
      <c r="C2233" s="134">
        <v>10</v>
      </c>
      <c r="D2233" s="134">
        <v>23</v>
      </c>
      <c r="E2233" s="134">
        <v>37</v>
      </c>
      <c r="F2233" s="134">
        <v>39</v>
      </c>
      <c r="G2233" s="135">
        <v>42</v>
      </c>
      <c r="H2233" s="171">
        <f>IFERROR((Table20[[#This Row],[_202320]]-Table20[[#This Row],[_201920]])/Table20[[#This Row],[_201920]]*1,"")</f>
        <v>3.2</v>
      </c>
    </row>
    <row r="2234" spans="1:8" ht="28.5">
      <c r="A2234" s="132">
        <v>198640</v>
      </c>
      <c r="B2234" s="134" t="s">
        <v>1152</v>
      </c>
      <c r="C2234" s="134">
        <v>2</v>
      </c>
      <c r="D2234" s="134">
        <v>47</v>
      </c>
      <c r="E2234" s="134">
        <v>23</v>
      </c>
      <c r="F2234" s="134">
        <v>2</v>
      </c>
      <c r="G2234" s="135">
        <v>6</v>
      </c>
      <c r="H2234" s="171">
        <f>IFERROR((Table20[[#This Row],[_202320]]-Table20[[#This Row],[_201920]])/Table20[[#This Row],[_201920]]*1,"")</f>
        <v>2</v>
      </c>
    </row>
    <row r="2235" spans="1:8" ht="28.5">
      <c r="A2235" s="132">
        <v>198640</v>
      </c>
      <c r="B2235" s="134" t="s">
        <v>1153</v>
      </c>
      <c r="C2235" s="134">
        <v>0</v>
      </c>
      <c r="D2235" s="134">
        <v>0</v>
      </c>
      <c r="E2235" s="134">
        <v>0</v>
      </c>
      <c r="F2235" s="134">
        <v>0</v>
      </c>
      <c r="G2235" s="135">
        <v>0</v>
      </c>
      <c r="H2235" s="171" t="str">
        <f>IFERROR((Table20[[#This Row],[_202320]]-Table20[[#This Row],[_201920]])/Table20[[#This Row],[_201920]]*1,"")</f>
        <v/>
      </c>
    </row>
    <row r="2236" spans="1:8" ht="28.5">
      <c r="A2236" s="132">
        <v>198640</v>
      </c>
      <c r="B2236" s="134" t="s">
        <v>1154</v>
      </c>
      <c r="C2236" s="134">
        <v>2</v>
      </c>
      <c r="D2236" s="134">
        <v>47</v>
      </c>
      <c r="E2236" s="134">
        <v>23</v>
      </c>
      <c r="F2236" s="134">
        <v>2</v>
      </c>
      <c r="G2236" s="135">
        <v>6</v>
      </c>
      <c r="H2236" s="171">
        <f>IFERROR((Table20[[#This Row],[_202320]]-Table20[[#This Row],[_201920]])/Table20[[#This Row],[_201920]]*1,"")</f>
        <v>2</v>
      </c>
    </row>
    <row r="2237" spans="1:8" ht="28.5">
      <c r="A2237" s="132">
        <v>198640</v>
      </c>
      <c r="B2237" s="134" t="s">
        <v>1155</v>
      </c>
      <c r="C2237" s="134">
        <v>88</v>
      </c>
      <c r="D2237" s="134">
        <v>31</v>
      </c>
      <c r="E2237" s="134">
        <v>40</v>
      </c>
      <c r="F2237" s="134">
        <v>59</v>
      </c>
      <c r="G2237" s="135">
        <v>52</v>
      </c>
      <c r="H2237" s="171">
        <f>IFERROR((Table20[[#This Row],[_202320]]-Table20[[#This Row],[_201920]])/Table20[[#This Row],[_201920]]*1,"")</f>
        <v>-0.40909090909090912</v>
      </c>
    </row>
    <row r="2238" spans="1:8">
      <c r="A2238" s="132">
        <v>199740</v>
      </c>
      <c r="B2238" s="134" t="s">
        <v>1161</v>
      </c>
      <c r="C2238" s="134">
        <v>396</v>
      </c>
      <c r="D2238" s="134">
        <v>519</v>
      </c>
      <c r="E2238" s="134">
        <v>277</v>
      </c>
      <c r="F2238" s="134">
        <v>237</v>
      </c>
      <c r="G2238" s="135">
        <v>392</v>
      </c>
      <c r="H2238" s="171">
        <f>IFERROR((Table20[[#This Row],[_202320]]-Table20[[#This Row],[_201920]])/Table20[[#This Row],[_201920]]*1,"")</f>
        <v>-1.0101010101010102E-2</v>
      </c>
    </row>
    <row r="2239" spans="1:8">
      <c r="A2239" s="132">
        <v>199740</v>
      </c>
      <c r="B2239" s="134" t="s">
        <v>1131</v>
      </c>
      <c r="C2239" s="134">
        <v>0</v>
      </c>
      <c r="D2239" s="134">
        <v>0</v>
      </c>
      <c r="E2239" s="134">
        <v>0</v>
      </c>
      <c r="F2239" s="134">
        <v>0</v>
      </c>
      <c r="G2239" s="135">
        <v>0</v>
      </c>
      <c r="H2239" s="171" t="str">
        <f>IFERROR((Table20[[#This Row],[_202320]]-Table20[[#This Row],[_201920]])/Table20[[#This Row],[_201920]]*1,"")</f>
        <v/>
      </c>
    </row>
    <row r="2240" spans="1:8">
      <c r="A2240" s="132">
        <v>199740</v>
      </c>
      <c r="B2240" s="134" t="s">
        <v>1132</v>
      </c>
      <c r="C2240" s="134">
        <v>396</v>
      </c>
      <c r="D2240" s="134">
        <v>519</v>
      </c>
      <c r="E2240" s="134">
        <v>277</v>
      </c>
      <c r="F2240" s="134">
        <v>237</v>
      </c>
      <c r="G2240" s="135">
        <v>392</v>
      </c>
      <c r="H2240" s="171">
        <f>IFERROR((Table20[[#This Row],[_202320]]-Table20[[#This Row],[_201920]])/Table20[[#This Row],[_201920]]*1,"")</f>
        <v>-1.0101010101010102E-2</v>
      </c>
    </row>
    <row r="2241" spans="1:8" ht="28.5">
      <c r="A2241" s="132">
        <v>199740</v>
      </c>
      <c r="B2241" s="134" t="s">
        <v>1133</v>
      </c>
      <c r="C2241" s="134">
        <v>28</v>
      </c>
      <c r="D2241" s="134">
        <v>28</v>
      </c>
      <c r="E2241" s="134">
        <v>13</v>
      </c>
      <c r="F2241" s="134">
        <v>16</v>
      </c>
      <c r="G2241" s="135">
        <v>22</v>
      </c>
      <c r="H2241" s="171">
        <f>IFERROR((Table20[[#This Row],[_202320]]-Table20[[#This Row],[_201920]])/Table20[[#This Row],[_201920]]*1,"")</f>
        <v>-0.21428571428571427</v>
      </c>
    </row>
    <row r="2242" spans="1:8" ht="28.5">
      <c r="A2242" s="132">
        <v>199740</v>
      </c>
      <c r="B2242" s="134" t="s">
        <v>1162</v>
      </c>
      <c r="C2242" s="134">
        <v>31</v>
      </c>
      <c r="D2242" s="134">
        <v>31</v>
      </c>
      <c r="E2242" s="134">
        <v>19</v>
      </c>
      <c r="F2242" s="134">
        <v>37</v>
      </c>
      <c r="G2242" s="135">
        <v>43</v>
      </c>
      <c r="H2242" s="171">
        <f>IFERROR((Table20[[#This Row],[_202320]]-Table20[[#This Row],[_201920]])/Table20[[#This Row],[_201920]]*1,"")</f>
        <v>0.38709677419354838</v>
      </c>
    </row>
    <row r="2243" spans="1:8" ht="28.5">
      <c r="A2243" s="132">
        <v>199740</v>
      </c>
      <c r="B2243" s="134" t="s">
        <v>1163</v>
      </c>
      <c r="C2243" s="134" t="s">
        <v>129</v>
      </c>
      <c r="D2243" s="134" t="s">
        <v>129</v>
      </c>
      <c r="E2243" s="134" t="s">
        <v>129</v>
      </c>
      <c r="F2243" s="134" t="s">
        <v>129</v>
      </c>
      <c r="G2243" s="135" t="s">
        <v>129</v>
      </c>
      <c r="H2243" s="171" t="str">
        <f>IFERROR((Table20[[#This Row],[_202320]]-Table20[[#This Row],[_201920]])/Table20[[#This Row],[_201920]]*1,"")</f>
        <v/>
      </c>
    </row>
    <row r="2244" spans="1:8">
      <c r="A2244" s="132">
        <v>199740</v>
      </c>
      <c r="B2244" s="134" t="s">
        <v>1136</v>
      </c>
      <c r="C2244" s="134">
        <v>59</v>
      </c>
      <c r="D2244" s="134">
        <v>59</v>
      </c>
      <c r="E2244" s="134">
        <v>32</v>
      </c>
      <c r="F2244" s="134">
        <v>53</v>
      </c>
      <c r="G2244" s="135">
        <v>65</v>
      </c>
      <c r="H2244" s="171">
        <f>IFERROR((Table20[[#This Row],[_202320]]-Table20[[#This Row],[_201920]])/Table20[[#This Row],[_201920]]*1,"")</f>
        <v>0.10169491525423729</v>
      </c>
    </row>
    <row r="2245" spans="1:8">
      <c r="A2245" s="132">
        <v>199740</v>
      </c>
      <c r="B2245" s="134" t="s">
        <v>1137</v>
      </c>
      <c r="C2245" s="134">
        <v>15</v>
      </c>
      <c r="D2245" s="134">
        <v>11</v>
      </c>
      <c r="E2245" s="134">
        <v>12</v>
      </c>
      <c r="F2245" s="134">
        <v>22</v>
      </c>
      <c r="G2245" s="135">
        <v>17</v>
      </c>
      <c r="H2245" s="171">
        <f>IFERROR((Table20[[#This Row],[_202320]]-Table20[[#This Row],[_201920]])/Table20[[#This Row],[_201920]]*1,"")</f>
        <v>0.13333333333333333</v>
      </c>
    </row>
    <row r="2246" spans="1:8" ht="28.5">
      <c r="A2246" s="132">
        <v>199740</v>
      </c>
      <c r="B2246" s="134" t="s">
        <v>1138</v>
      </c>
      <c r="C2246" s="134">
        <v>31</v>
      </c>
      <c r="D2246" s="134">
        <v>39</v>
      </c>
      <c r="E2246" s="134">
        <v>19</v>
      </c>
      <c r="F2246" s="134">
        <v>17</v>
      </c>
      <c r="G2246" s="135">
        <v>27</v>
      </c>
      <c r="H2246" s="171">
        <f>IFERROR((Table20[[#This Row],[_202320]]-Table20[[#This Row],[_201920]])/Table20[[#This Row],[_201920]]*1,"")</f>
        <v>-0.12903225806451613</v>
      </c>
    </row>
    <row r="2247" spans="1:8" ht="28.5">
      <c r="A2247" s="132">
        <v>199740</v>
      </c>
      <c r="B2247" s="134" t="s">
        <v>1164</v>
      </c>
      <c r="C2247" s="134">
        <v>46</v>
      </c>
      <c r="D2247" s="134">
        <v>37</v>
      </c>
      <c r="E2247" s="134">
        <v>23</v>
      </c>
      <c r="F2247" s="134">
        <v>45</v>
      </c>
      <c r="G2247" s="135">
        <v>51</v>
      </c>
      <c r="H2247" s="171">
        <f>IFERROR((Table20[[#This Row],[_202320]]-Table20[[#This Row],[_201920]])/Table20[[#This Row],[_201920]]*1,"")</f>
        <v>0.10869565217391304</v>
      </c>
    </row>
    <row r="2248" spans="1:8" ht="28.5">
      <c r="A2248" s="132">
        <v>199740</v>
      </c>
      <c r="B2248" s="134" t="s">
        <v>1165</v>
      </c>
      <c r="C2248" s="134" t="s">
        <v>129</v>
      </c>
      <c r="D2248" s="134" t="s">
        <v>129</v>
      </c>
      <c r="E2248" s="134" t="s">
        <v>129</v>
      </c>
      <c r="F2248" s="134" t="s">
        <v>129</v>
      </c>
      <c r="G2248" s="135" t="s">
        <v>129</v>
      </c>
      <c r="H2248" s="171" t="str">
        <f>IFERROR((Table20[[#This Row],[_202320]]-Table20[[#This Row],[_201920]])/Table20[[#This Row],[_201920]]*1,"")</f>
        <v/>
      </c>
    </row>
    <row r="2249" spans="1:8">
      <c r="A2249" s="132">
        <v>199740</v>
      </c>
      <c r="B2249" s="134" t="s">
        <v>1141</v>
      </c>
      <c r="C2249" s="134">
        <v>77</v>
      </c>
      <c r="D2249" s="134">
        <v>76</v>
      </c>
      <c r="E2249" s="134">
        <v>42</v>
      </c>
      <c r="F2249" s="134">
        <v>62</v>
      </c>
      <c r="G2249" s="135">
        <v>78</v>
      </c>
      <c r="H2249" s="171">
        <f>IFERROR((Table20[[#This Row],[_202320]]-Table20[[#This Row],[_201920]])/Table20[[#This Row],[_201920]]*1,"")</f>
        <v>1.2987012987012988E-2</v>
      </c>
    </row>
    <row r="2250" spans="1:8">
      <c r="A2250" s="132">
        <v>199740</v>
      </c>
      <c r="B2250" s="134" t="s">
        <v>1142</v>
      </c>
      <c r="C2250" s="134">
        <v>19</v>
      </c>
      <c r="D2250" s="134">
        <v>15</v>
      </c>
      <c r="E2250" s="134">
        <v>15</v>
      </c>
      <c r="F2250" s="134">
        <v>26</v>
      </c>
      <c r="G2250" s="135">
        <v>20</v>
      </c>
      <c r="H2250" s="171">
        <f>IFERROR((Table20[[#This Row],[_202320]]-Table20[[#This Row],[_201920]])/Table20[[#This Row],[_201920]]*1,"")</f>
        <v>5.2631578947368418E-2</v>
      </c>
    </row>
    <row r="2251" spans="1:8" ht="28.5">
      <c r="A2251" s="132">
        <v>199740</v>
      </c>
      <c r="B2251" s="134" t="s">
        <v>1143</v>
      </c>
      <c r="C2251" s="134">
        <v>33</v>
      </c>
      <c r="D2251" s="134">
        <v>40</v>
      </c>
      <c r="E2251" s="134">
        <v>19</v>
      </c>
      <c r="F2251" s="134">
        <v>20</v>
      </c>
      <c r="G2251" s="135">
        <v>28</v>
      </c>
      <c r="H2251" s="171">
        <f>IFERROR((Table20[[#This Row],[_202320]]-Table20[[#This Row],[_201920]])/Table20[[#This Row],[_201920]]*1,"")</f>
        <v>-0.15151515151515152</v>
      </c>
    </row>
    <row r="2252" spans="1:8" ht="28.5">
      <c r="A2252" s="132">
        <v>199740</v>
      </c>
      <c r="B2252" s="134" t="s">
        <v>1166</v>
      </c>
      <c r="C2252" s="134">
        <v>50</v>
      </c>
      <c r="D2252" s="134">
        <v>41</v>
      </c>
      <c r="E2252" s="134">
        <v>26</v>
      </c>
      <c r="F2252" s="134">
        <v>47</v>
      </c>
      <c r="G2252" s="135">
        <v>56</v>
      </c>
      <c r="H2252" s="171">
        <f>IFERROR((Table20[[#This Row],[_202320]]-Table20[[#This Row],[_201920]])/Table20[[#This Row],[_201920]]*1,"")</f>
        <v>0.12</v>
      </c>
    </row>
    <row r="2253" spans="1:8" ht="28.5">
      <c r="A2253" s="132">
        <v>199740</v>
      </c>
      <c r="B2253" s="134" t="s">
        <v>1167</v>
      </c>
      <c r="C2253" s="134" t="s">
        <v>129</v>
      </c>
      <c r="D2253" s="134" t="s">
        <v>129</v>
      </c>
      <c r="E2253" s="134" t="s">
        <v>129</v>
      </c>
      <c r="F2253" s="134" t="s">
        <v>129</v>
      </c>
      <c r="G2253" s="135" t="s">
        <v>129</v>
      </c>
      <c r="H2253" s="171" t="str">
        <f>IFERROR((Table20[[#This Row],[_202320]]-Table20[[#This Row],[_201920]])/Table20[[#This Row],[_201920]]*1,"")</f>
        <v/>
      </c>
    </row>
    <row r="2254" spans="1:8">
      <c r="A2254" s="132">
        <v>199740</v>
      </c>
      <c r="B2254" s="134" t="s">
        <v>1146</v>
      </c>
      <c r="C2254" s="134">
        <v>83</v>
      </c>
      <c r="D2254" s="134">
        <v>81</v>
      </c>
      <c r="E2254" s="134">
        <v>45</v>
      </c>
      <c r="F2254" s="134">
        <v>67</v>
      </c>
      <c r="G2254" s="135">
        <v>84</v>
      </c>
      <c r="H2254" s="171">
        <f>IFERROR((Table20[[#This Row],[_202320]]-Table20[[#This Row],[_201920]])/Table20[[#This Row],[_201920]]*1,"")</f>
        <v>1.2048192771084338E-2</v>
      </c>
    </row>
    <row r="2255" spans="1:8" ht="28.5">
      <c r="A2255" s="132">
        <v>199740</v>
      </c>
      <c r="B2255" s="134" t="s">
        <v>1147</v>
      </c>
      <c r="C2255" s="134">
        <v>14</v>
      </c>
      <c r="D2255" s="134">
        <v>6</v>
      </c>
      <c r="E2255" s="134">
        <v>5</v>
      </c>
      <c r="F2255" s="134">
        <v>2</v>
      </c>
      <c r="G2255" s="135">
        <v>4</v>
      </c>
      <c r="H2255" s="171">
        <f>IFERROR((Table20[[#This Row],[_202320]]-Table20[[#This Row],[_201920]])/Table20[[#This Row],[_201920]]*1,"")</f>
        <v>-0.7142857142857143</v>
      </c>
    </row>
    <row r="2256" spans="1:8" ht="28.5">
      <c r="A2256" s="132">
        <v>199740</v>
      </c>
      <c r="B2256" s="134" t="s">
        <v>1148</v>
      </c>
      <c r="C2256" s="134">
        <v>155</v>
      </c>
      <c r="D2256" s="134">
        <v>202</v>
      </c>
      <c r="E2256" s="134">
        <v>68</v>
      </c>
      <c r="F2256" s="134">
        <v>44</v>
      </c>
      <c r="G2256" s="135">
        <v>121</v>
      </c>
      <c r="H2256" s="171">
        <f>IFERROR((Table20[[#This Row],[_202320]]-Table20[[#This Row],[_201920]])/Table20[[#This Row],[_201920]]*1,"")</f>
        <v>-0.21935483870967742</v>
      </c>
    </row>
    <row r="2257" spans="1:8" ht="28.5">
      <c r="A2257" s="132">
        <v>199740</v>
      </c>
      <c r="B2257" s="134" t="s">
        <v>1149</v>
      </c>
      <c r="C2257" s="134">
        <v>144</v>
      </c>
      <c r="D2257" s="134">
        <v>230</v>
      </c>
      <c r="E2257" s="134">
        <v>159</v>
      </c>
      <c r="F2257" s="134">
        <v>124</v>
      </c>
      <c r="G2257" s="135">
        <v>183</v>
      </c>
      <c r="H2257" s="171">
        <f>IFERROR((Table20[[#This Row],[_202320]]-Table20[[#This Row],[_201920]])/Table20[[#This Row],[_201920]]*1,"")</f>
        <v>0.27083333333333331</v>
      </c>
    </row>
    <row r="2258" spans="1:8" ht="28.5">
      <c r="A2258" s="132">
        <v>199740</v>
      </c>
      <c r="B2258" s="134" t="s">
        <v>1150</v>
      </c>
      <c r="C2258" s="134">
        <v>313</v>
      </c>
      <c r="D2258" s="134">
        <v>438</v>
      </c>
      <c r="E2258" s="134">
        <v>232</v>
      </c>
      <c r="F2258" s="134">
        <v>170</v>
      </c>
      <c r="G2258" s="135">
        <v>308</v>
      </c>
      <c r="H2258" s="171">
        <f>IFERROR((Table20[[#This Row],[_202320]]-Table20[[#This Row],[_201920]])/Table20[[#This Row],[_201920]]*1,"")</f>
        <v>-1.5974440894568689E-2</v>
      </c>
    </row>
    <row r="2259" spans="1:8">
      <c r="A2259" s="132">
        <v>199740</v>
      </c>
      <c r="B2259" s="134" t="s">
        <v>1151</v>
      </c>
      <c r="C2259" s="134">
        <v>21</v>
      </c>
      <c r="D2259" s="134">
        <v>16</v>
      </c>
      <c r="E2259" s="134">
        <v>16</v>
      </c>
      <c r="F2259" s="134">
        <v>28</v>
      </c>
      <c r="G2259" s="135">
        <v>21</v>
      </c>
      <c r="H2259" s="171">
        <f>IFERROR((Table20[[#This Row],[_202320]]-Table20[[#This Row],[_201920]])/Table20[[#This Row],[_201920]]*1,"")</f>
        <v>0</v>
      </c>
    </row>
    <row r="2260" spans="1:8" ht="28.5">
      <c r="A2260" s="132">
        <v>199740</v>
      </c>
      <c r="B2260" s="134" t="s">
        <v>1152</v>
      </c>
      <c r="C2260" s="134">
        <v>43</v>
      </c>
      <c r="D2260" s="134">
        <v>40</v>
      </c>
      <c r="E2260" s="134">
        <v>26</v>
      </c>
      <c r="F2260" s="134">
        <v>19</v>
      </c>
      <c r="G2260" s="135">
        <v>32</v>
      </c>
      <c r="H2260" s="171">
        <f>IFERROR((Table20[[#This Row],[_202320]]-Table20[[#This Row],[_201920]])/Table20[[#This Row],[_201920]]*1,"")</f>
        <v>-0.2558139534883721</v>
      </c>
    </row>
    <row r="2261" spans="1:8" ht="28.5">
      <c r="A2261" s="132">
        <v>199740</v>
      </c>
      <c r="B2261" s="134" t="s">
        <v>1153</v>
      </c>
      <c r="C2261" s="134">
        <v>4</v>
      </c>
      <c r="D2261" s="134">
        <v>1</v>
      </c>
      <c r="E2261" s="134">
        <v>2</v>
      </c>
      <c r="F2261" s="134">
        <v>1</v>
      </c>
      <c r="G2261" s="135">
        <v>1</v>
      </c>
      <c r="H2261" s="171">
        <f>IFERROR((Table20[[#This Row],[_202320]]-Table20[[#This Row],[_201920]])/Table20[[#This Row],[_201920]]*1,"")</f>
        <v>-0.75</v>
      </c>
    </row>
    <row r="2262" spans="1:8" ht="28.5">
      <c r="A2262" s="132">
        <v>199740</v>
      </c>
      <c r="B2262" s="134" t="s">
        <v>1154</v>
      </c>
      <c r="C2262" s="134">
        <v>39</v>
      </c>
      <c r="D2262" s="134">
        <v>39</v>
      </c>
      <c r="E2262" s="134">
        <v>25</v>
      </c>
      <c r="F2262" s="134">
        <v>19</v>
      </c>
      <c r="G2262" s="135">
        <v>31</v>
      </c>
      <c r="H2262" s="171">
        <f>IFERROR((Table20[[#This Row],[_202320]]-Table20[[#This Row],[_201920]])/Table20[[#This Row],[_201920]]*1,"")</f>
        <v>-0.20512820512820512</v>
      </c>
    </row>
    <row r="2263" spans="1:8" ht="28.5">
      <c r="A2263" s="132">
        <v>199740</v>
      </c>
      <c r="B2263" s="134" t="s">
        <v>1155</v>
      </c>
      <c r="C2263" s="134">
        <v>36</v>
      </c>
      <c r="D2263" s="134">
        <v>44</v>
      </c>
      <c r="E2263" s="134">
        <v>57</v>
      </c>
      <c r="F2263" s="134">
        <v>52</v>
      </c>
      <c r="G2263" s="135">
        <v>47</v>
      </c>
      <c r="H2263" s="171">
        <f>IFERROR((Table20[[#This Row],[_202320]]-Table20[[#This Row],[_201920]])/Table20[[#This Row],[_201920]]*1,"")</f>
        <v>0.30555555555555558</v>
      </c>
    </row>
    <row r="2264" spans="1:8">
      <c r="A2264" s="132">
        <v>199838</v>
      </c>
      <c r="B2264" s="134" t="s">
        <v>1161</v>
      </c>
      <c r="C2264" s="134">
        <v>591</v>
      </c>
      <c r="D2264" s="134">
        <v>570</v>
      </c>
      <c r="E2264" s="134">
        <v>790</v>
      </c>
      <c r="F2264" s="134">
        <v>246</v>
      </c>
      <c r="G2264" s="135">
        <v>306</v>
      </c>
      <c r="H2264" s="171">
        <f>IFERROR((Table20[[#This Row],[_202320]]-Table20[[#This Row],[_201920]])/Table20[[#This Row],[_201920]]*1,"")</f>
        <v>-0.48223350253807107</v>
      </c>
    </row>
    <row r="2265" spans="1:8">
      <c r="A2265" s="132">
        <v>199838</v>
      </c>
      <c r="B2265" s="134" t="s">
        <v>1131</v>
      </c>
      <c r="C2265" s="134">
        <v>0</v>
      </c>
      <c r="D2265" s="134">
        <v>0</v>
      </c>
      <c r="E2265" s="134">
        <v>0</v>
      </c>
      <c r="F2265" s="134">
        <v>0</v>
      </c>
      <c r="G2265" s="135">
        <v>0</v>
      </c>
      <c r="H2265" s="171" t="str">
        <f>IFERROR((Table20[[#This Row],[_202320]]-Table20[[#This Row],[_201920]])/Table20[[#This Row],[_201920]]*1,"")</f>
        <v/>
      </c>
    </row>
    <row r="2266" spans="1:8">
      <c r="A2266" s="132">
        <v>199838</v>
      </c>
      <c r="B2266" s="134" t="s">
        <v>1132</v>
      </c>
      <c r="C2266" s="134">
        <v>591</v>
      </c>
      <c r="D2266" s="134">
        <v>570</v>
      </c>
      <c r="E2266" s="134">
        <v>790</v>
      </c>
      <c r="F2266" s="134">
        <v>246</v>
      </c>
      <c r="G2266" s="135">
        <v>306</v>
      </c>
      <c r="H2266" s="171">
        <f>IFERROR((Table20[[#This Row],[_202320]]-Table20[[#This Row],[_201920]])/Table20[[#This Row],[_201920]]*1,"")</f>
        <v>-0.48223350253807107</v>
      </c>
    </row>
    <row r="2267" spans="1:8" ht="28.5">
      <c r="A2267" s="132">
        <v>199838</v>
      </c>
      <c r="B2267" s="134" t="s">
        <v>1133</v>
      </c>
      <c r="C2267" s="134">
        <v>23</v>
      </c>
      <c r="D2267" s="134">
        <v>27</v>
      </c>
      <c r="E2267" s="134">
        <v>15</v>
      </c>
      <c r="F2267" s="134">
        <v>8</v>
      </c>
      <c r="G2267" s="135">
        <v>19</v>
      </c>
      <c r="H2267" s="171">
        <f>IFERROR((Table20[[#This Row],[_202320]]-Table20[[#This Row],[_201920]])/Table20[[#This Row],[_201920]]*1,"")</f>
        <v>-0.17391304347826086</v>
      </c>
    </row>
    <row r="2268" spans="1:8" ht="28.5">
      <c r="A2268" s="132">
        <v>199838</v>
      </c>
      <c r="B2268" s="134" t="s">
        <v>1162</v>
      </c>
      <c r="C2268" s="134">
        <v>29</v>
      </c>
      <c r="D2268" s="134">
        <v>35</v>
      </c>
      <c r="E2268" s="134">
        <v>67</v>
      </c>
      <c r="F2268" s="134">
        <v>14</v>
      </c>
      <c r="G2268" s="135">
        <v>29</v>
      </c>
      <c r="H2268" s="171">
        <f>IFERROR((Table20[[#This Row],[_202320]]-Table20[[#This Row],[_201920]])/Table20[[#This Row],[_201920]]*1,"")</f>
        <v>0</v>
      </c>
    </row>
    <row r="2269" spans="1:8" ht="28.5">
      <c r="A2269" s="132">
        <v>199838</v>
      </c>
      <c r="B2269" s="134" t="s">
        <v>1163</v>
      </c>
      <c r="C2269" s="134" t="s">
        <v>129</v>
      </c>
      <c r="D2269" s="134" t="s">
        <v>129</v>
      </c>
      <c r="E2269" s="134" t="s">
        <v>129</v>
      </c>
      <c r="F2269" s="134" t="s">
        <v>129</v>
      </c>
      <c r="G2269" s="135" t="s">
        <v>129</v>
      </c>
      <c r="H2269" s="171" t="str">
        <f>IFERROR((Table20[[#This Row],[_202320]]-Table20[[#This Row],[_201920]])/Table20[[#This Row],[_201920]]*1,"")</f>
        <v/>
      </c>
    </row>
    <row r="2270" spans="1:8">
      <c r="A2270" s="132">
        <v>199838</v>
      </c>
      <c r="B2270" s="134" t="s">
        <v>1136</v>
      </c>
      <c r="C2270" s="134">
        <v>52</v>
      </c>
      <c r="D2270" s="134">
        <v>62</v>
      </c>
      <c r="E2270" s="134">
        <v>82</v>
      </c>
      <c r="F2270" s="134">
        <v>22</v>
      </c>
      <c r="G2270" s="135">
        <v>48</v>
      </c>
      <c r="H2270" s="171">
        <f>IFERROR((Table20[[#This Row],[_202320]]-Table20[[#This Row],[_201920]])/Table20[[#This Row],[_201920]]*1,"")</f>
        <v>-7.6923076923076927E-2</v>
      </c>
    </row>
    <row r="2271" spans="1:8">
      <c r="A2271" s="132">
        <v>199838</v>
      </c>
      <c r="B2271" s="134" t="s">
        <v>1137</v>
      </c>
      <c r="C2271" s="134">
        <v>9</v>
      </c>
      <c r="D2271" s="134">
        <v>11</v>
      </c>
      <c r="E2271" s="134">
        <v>10</v>
      </c>
      <c r="F2271" s="134">
        <v>9</v>
      </c>
      <c r="G2271" s="135">
        <v>16</v>
      </c>
      <c r="H2271" s="171">
        <f>IFERROR((Table20[[#This Row],[_202320]]-Table20[[#This Row],[_201920]])/Table20[[#This Row],[_201920]]*1,"")</f>
        <v>0.77777777777777779</v>
      </c>
    </row>
    <row r="2272" spans="1:8" ht="28.5">
      <c r="A2272" s="132">
        <v>199838</v>
      </c>
      <c r="B2272" s="134" t="s">
        <v>1138</v>
      </c>
      <c r="C2272" s="134">
        <v>25</v>
      </c>
      <c r="D2272" s="134">
        <v>30</v>
      </c>
      <c r="E2272" s="134">
        <v>20</v>
      </c>
      <c r="F2272" s="134">
        <v>8</v>
      </c>
      <c r="G2272" s="135">
        <v>22</v>
      </c>
      <c r="H2272" s="171">
        <f>IFERROR((Table20[[#This Row],[_202320]]-Table20[[#This Row],[_201920]])/Table20[[#This Row],[_201920]]*1,"")</f>
        <v>-0.12</v>
      </c>
    </row>
    <row r="2273" spans="1:8" ht="28.5">
      <c r="A2273" s="132">
        <v>199838</v>
      </c>
      <c r="B2273" s="134" t="s">
        <v>1164</v>
      </c>
      <c r="C2273" s="134">
        <v>46</v>
      </c>
      <c r="D2273" s="134">
        <v>46</v>
      </c>
      <c r="E2273" s="134">
        <v>118</v>
      </c>
      <c r="F2273" s="134">
        <v>22</v>
      </c>
      <c r="G2273" s="135">
        <v>40</v>
      </c>
      <c r="H2273" s="171">
        <f>IFERROR((Table20[[#This Row],[_202320]]-Table20[[#This Row],[_201920]])/Table20[[#This Row],[_201920]]*1,"")</f>
        <v>-0.13043478260869565</v>
      </c>
    </row>
    <row r="2274" spans="1:8" ht="28.5">
      <c r="A2274" s="132">
        <v>199838</v>
      </c>
      <c r="B2274" s="134" t="s">
        <v>1165</v>
      </c>
      <c r="C2274" s="134" t="s">
        <v>129</v>
      </c>
      <c r="D2274" s="134" t="s">
        <v>129</v>
      </c>
      <c r="E2274" s="134" t="s">
        <v>129</v>
      </c>
      <c r="F2274" s="134" t="s">
        <v>129</v>
      </c>
      <c r="G2274" s="135" t="s">
        <v>129</v>
      </c>
      <c r="H2274" s="171" t="str">
        <f>IFERROR((Table20[[#This Row],[_202320]]-Table20[[#This Row],[_201920]])/Table20[[#This Row],[_201920]]*1,"")</f>
        <v/>
      </c>
    </row>
    <row r="2275" spans="1:8">
      <c r="A2275" s="132">
        <v>199838</v>
      </c>
      <c r="B2275" s="134" t="s">
        <v>1141</v>
      </c>
      <c r="C2275" s="134">
        <v>71</v>
      </c>
      <c r="D2275" s="134">
        <v>76</v>
      </c>
      <c r="E2275" s="134">
        <v>138</v>
      </c>
      <c r="F2275" s="134">
        <v>30</v>
      </c>
      <c r="G2275" s="135">
        <v>62</v>
      </c>
      <c r="H2275" s="171">
        <f>IFERROR((Table20[[#This Row],[_202320]]-Table20[[#This Row],[_201920]])/Table20[[#This Row],[_201920]]*1,"")</f>
        <v>-0.12676056338028169</v>
      </c>
    </row>
    <row r="2276" spans="1:8">
      <c r="A2276" s="132">
        <v>199838</v>
      </c>
      <c r="B2276" s="134" t="s">
        <v>1142</v>
      </c>
      <c r="C2276" s="134">
        <v>12</v>
      </c>
      <c r="D2276" s="134">
        <v>13</v>
      </c>
      <c r="E2276" s="134">
        <v>17</v>
      </c>
      <c r="F2276" s="134">
        <v>12</v>
      </c>
      <c r="G2276" s="135">
        <v>20</v>
      </c>
      <c r="H2276" s="171">
        <f>IFERROR((Table20[[#This Row],[_202320]]-Table20[[#This Row],[_201920]])/Table20[[#This Row],[_201920]]*1,"")</f>
        <v>0.66666666666666663</v>
      </c>
    </row>
    <row r="2277" spans="1:8" ht="28.5">
      <c r="A2277" s="132">
        <v>199838</v>
      </c>
      <c r="B2277" s="134" t="s">
        <v>1143</v>
      </c>
      <c r="C2277" s="134">
        <v>30</v>
      </c>
      <c r="D2277" s="134">
        <v>31</v>
      </c>
      <c r="E2277" s="134">
        <v>23</v>
      </c>
      <c r="F2277" s="134">
        <v>9</v>
      </c>
      <c r="G2277" s="135">
        <v>23</v>
      </c>
      <c r="H2277" s="171">
        <f>IFERROR((Table20[[#This Row],[_202320]]-Table20[[#This Row],[_201920]])/Table20[[#This Row],[_201920]]*1,"")</f>
        <v>-0.23333333333333334</v>
      </c>
    </row>
    <row r="2278" spans="1:8" ht="28.5">
      <c r="A2278" s="132">
        <v>199838</v>
      </c>
      <c r="B2278" s="134" t="s">
        <v>1166</v>
      </c>
      <c r="C2278" s="134">
        <v>53</v>
      </c>
      <c r="D2278" s="134">
        <v>47</v>
      </c>
      <c r="E2278" s="134">
        <v>126</v>
      </c>
      <c r="F2278" s="134">
        <v>23</v>
      </c>
      <c r="G2278" s="135">
        <v>43</v>
      </c>
      <c r="H2278" s="171">
        <f>IFERROR((Table20[[#This Row],[_202320]]-Table20[[#This Row],[_201920]])/Table20[[#This Row],[_201920]]*1,"")</f>
        <v>-0.18867924528301888</v>
      </c>
    </row>
    <row r="2279" spans="1:8" ht="28.5">
      <c r="A2279" s="132">
        <v>199838</v>
      </c>
      <c r="B2279" s="134" t="s">
        <v>1167</v>
      </c>
      <c r="C2279" s="134" t="s">
        <v>129</v>
      </c>
      <c r="D2279" s="134" t="s">
        <v>129</v>
      </c>
      <c r="E2279" s="134" t="s">
        <v>129</v>
      </c>
      <c r="F2279" s="134" t="s">
        <v>129</v>
      </c>
      <c r="G2279" s="135" t="s">
        <v>129</v>
      </c>
      <c r="H2279" s="171" t="str">
        <f>IFERROR((Table20[[#This Row],[_202320]]-Table20[[#This Row],[_201920]])/Table20[[#This Row],[_201920]]*1,"")</f>
        <v/>
      </c>
    </row>
    <row r="2280" spans="1:8">
      <c r="A2280" s="132">
        <v>199838</v>
      </c>
      <c r="B2280" s="134" t="s">
        <v>1146</v>
      </c>
      <c r="C2280" s="134">
        <v>83</v>
      </c>
      <c r="D2280" s="134">
        <v>78</v>
      </c>
      <c r="E2280" s="134">
        <v>149</v>
      </c>
      <c r="F2280" s="134">
        <v>32</v>
      </c>
      <c r="G2280" s="135">
        <v>66</v>
      </c>
      <c r="H2280" s="171">
        <f>IFERROR((Table20[[#This Row],[_202320]]-Table20[[#This Row],[_201920]])/Table20[[#This Row],[_201920]]*1,"")</f>
        <v>-0.20481927710843373</v>
      </c>
    </row>
    <row r="2281" spans="1:8" ht="28.5">
      <c r="A2281" s="132">
        <v>199838</v>
      </c>
      <c r="B2281" s="134" t="s">
        <v>1147</v>
      </c>
      <c r="C2281" s="134">
        <v>10</v>
      </c>
      <c r="D2281" s="134">
        <v>10</v>
      </c>
      <c r="E2281" s="134">
        <v>11</v>
      </c>
      <c r="F2281" s="134">
        <v>5</v>
      </c>
      <c r="G2281" s="135">
        <v>10</v>
      </c>
      <c r="H2281" s="171">
        <f>IFERROR((Table20[[#This Row],[_202320]]-Table20[[#This Row],[_201920]])/Table20[[#This Row],[_201920]]*1,"")</f>
        <v>0</v>
      </c>
    </row>
    <row r="2282" spans="1:8" ht="28.5">
      <c r="A2282" s="132">
        <v>199838</v>
      </c>
      <c r="B2282" s="134" t="s">
        <v>1148</v>
      </c>
      <c r="C2282" s="134">
        <v>161</v>
      </c>
      <c r="D2282" s="134">
        <v>156</v>
      </c>
      <c r="E2282" s="134">
        <v>229</v>
      </c>
      <c r="F2282" s="134">
        <v>13</v>
      </c>
      <c r="G2282" s="135">
        <v>63</v>
      </c>
      <c r="H2282" s="171">
        <f>IFERROR((Table20[[#This Row],[_202320]]-Table20[[#This Row],[_201920]])/Table20[[#This Row],[_201920]]*1,"")</f>
        <v>-0.60869565217391308</v>
      </c>
    </row>
    <row r="2283" spans="1:8" ht="28.5">
      <c r="A2283" s="132">
        <v>199838</v>
      </c>
      <c r="B2283" s="134" t="s">
        <v>1149</v>
      </c>
      <c r="C2283" s="134">
        <v>337</v>
      </c>
      <c r="D2283" s="134">
        <v>326</v>
      </c>
      <c r="E2283" s="134">
        <v>401</v>
      </c>
      <c r="F2283" s="134">
        <v>196</v>
      </c>
      <c r="G2283" s="135">
        <v>167</v>
      </c>
      <c r="H2283" s="171">
        <f>IFERROR((Table20[[#This Row],[_202320]]-Table20[[#This Row],[_201920]])/Table20[[#This Row],[_201920]]*1,"")</f>
        <v>-0.50445103857566764</v>
      </c>
    </row>
    <row r="2284" spans="1:8" ht="28.5">
      <c r="A2284" s="132">
        <v>199838</v>
      </c>
      <c r="B2284" s="134" t="s">
        <v>1150</v>
      </c>
      <c r="C2284" s="134">
        <v>508</v>
      </c>
      <c r="D2284" s="134">
        <v>492</v>
      </c>
      <c r="E2284" s="134">
        <v>641</v>
      </c>
      <c r="F2284" s="134">
        <v>214</v>
      </c>
      <c r="G2284" s="135">
        <v>240</v>
      </c>
      <c r="H2284" s="171">
        <f>IFERROR((Table20[[#This Row],[_202320]]-Table20[[#This Row],[_201920]])/Table20[[#This Row],[_201920]]*1,"")</f>
        <v>-0.52755905511811019</v>
      </c>
    </row>
    <row r="2285" spans="1:8">
      <c r="A2285" s="132">
        <v>199838</v>
      </c>
      <c r="B2285" s="134" t="s">
        <v>1151</v>
      </c>
      <c r="C2285" s="134">
        <v>14</v>
      </c>
      <c r="D2285" s="134">
        <v>14</v>
      </c>
      <c r="E2285" s="134">
        <v>19</v>
      </c>
      <c r="F2285" s="134">
        <v>13</v>
      </c>
      <c r="G2285" s="135">
        <v>22</v>
      </c>
      <c r="H2285" s="171">
        <f>IFERROR((Table20[[#This Row],[_202320]]-Table20[[#This Row],[_201920]])/Table20[[#This Row],[_201920]]*1,"")</f>
        <v>0.5714285714285714</v>
      </c>
    </row>
    <row r="2286" spans="1:8" ht="28.5">
      <c r="A2286" s="132">
        <v>199838</v>
      </c>
      <c r="B2286" s="134" t="s">
        <v>1152</v>
      </c>
      <c r="C2286" s="134">
        <v>29</v>
      </c>
      <c r="D2286" s="134">
        <v>29</v>
      </c>
      <c r="E2286" s="134">
        <v>30</v>
      </c>
      <c r="F2286" s="134">
        <v>7</v>
      </c>
      <c r="G2286" s="135">
        <v>24</v>
      </c>
      <c r="H2286" s="171">
        <f>IFERROR((Table20[[#This Row],[_202320]]-Table20[[#This Row],[_201920]])/Table20[[#This Row],[_201920]]*1,"")</f>
        <v>-0.17241379310344829</v>
      </c>
    </row>
    <row r="2287" spans="1:8" ht="28.5">
      <c r="A2287" s="132">
        <v>199838</v>
      </c>
      <c r="B2287" s="134" t="s">
        <v>1153</v>
      </c>
      <c r="C2287" s="134">
        <v>2</v>
      </c>
      <c r="D2287" s="134">
        <v>2</v>
      </c>
      <c r="E2287" s="134">
        <v>1</v>
      </c>
      <c r="F2287" s="134">
        <v>2</v>
      </c>
      <c r="G2287" s="135">
        <v>3</v>
      </c>
      <c r="H2287" s="171">
        <f>IFERROR((Table20[[#This Row],[_202320]]-Table20[[#This Row],[_201920]])/Table20[[#This Row],[_201920]]*1,"")</f>
        <v>0.5</v>
      </c>
    </row>
    <row r="2288" spans="1:8" ht="28.5">
      <c r="A2288" s="132">
        <v>199838</v>
      </c>
      <c r="B2288" s="134" t="s">
        <v>1154</v>
      </c>
      <c r="C2288" s="134">
        <v>27</v>
      </c>
      <c r="D2288" s="134">
        <v>27</v>
      </c>
      <c r="E2288" s="134">
        <v>29</v>
      </c>
      <c r="F2288" s="134">
        <v>5</v>
      </c>
      <c r="G2288" s="135">
        <v>21</v>
      </c>
      <c r="H2288" s="171">
        <f>IFERROR((Table20[[#This Row],[_202320]]-Table20[[#This Row],[_201920]])/Table20[[#This Row],[_201920]]*1,"")</f>
        <v>-0.22222222222222221</v>
      </c>
    </row>
    <row r="2289" spans="1:8" ht="28.5">
      <c r="A2289" s="132">
        <v>199838</v>
      </c>
      <c r="B2289" s="134" t="s">
        <v>1155</v>
      </c>
      <c r="C2289" s="134">
        <v>57</v>
      </c>
      <c r="D2289" s="134">
        <v>57</v>
      </c>
      <c r="E2289" s="134">
        <v>51</v>
      </c>
      <c r="F2289" s="134">
        <v>80</v>
      </c>
      <c r="G2289" s="135">
        <v>55</v>
      </c>
      <c r="H2289" s="171">
        <f>IFERROR((Table20[[#This Row],[_202320]]-Table20[[#This Row],[_201920]])/Table20[[#This Row],[_201920]]*1,"")</f>
        <v>-3.5087719298245612E-2</v>
      </c>
    </row>
    <row r="2290" spans="1:8">
      <c r="A2290" s="132">
        <v>199856</v>
      </c>
      <c r="B2290" s="134" t="s">
        <v>1161</v>
      </c>
      <c r="C2290" s="134">
        <v>2807</v>
      </c>
      <c r="D2290" s="134">
        <v>2855</v>
      </c>
      <c r="E2290" s="134">
        <v>3246</v>
      </c>
      <c r="F2290" s="134">
        <v>3280</v>
      </c>
      <c r="G2290" s="135">
        <v>3228</v>
      </c>
      <c r="H2290" s="171">
        <f>IFERROR((Table20[[#This Row],[_202320]]-Table20[[#This Row],[_201920]])/Table20[[#This Row],[_201920]]*1,"")</f>
        <v>0.14998218738867117</v>
      </c>
    </row>
    <row r="2291" spans="1:8">
      <c r="A2291" s="132">
        <v>199856</v>
      </c>
      <c r="B2291" s="134" t="s">
        <v>1131</v>
      </c>
      <c r="C2291" s="134">
        <v>0</v>
      </c>
      <c r="D2291" s="134">
        <v>0</v>
      </c>
      <c r="E2291" s="134">
        <v>0</v>
      </c>
      <c r="F2291" s="134">
        <v>0</v>
      </c>
      <c r="G2291" s="135">
        <v>0</v>
      </c>
      <c r="H2291" s="171" t="str">
        <f>IFERROR((Table20[[#This Row],[_202320]]-Table20[[#This Row],[_201920]])/Table20[[#This Row],[_201920]]*1,"")</f>
        <v/>
      </c>
    </row>
    <row r="2292" spans="1:8">
      <c r="A2292" s="132">
        <v>199856</v>
      </c>
      <c r="B2292" s="134" t="s">
        <v>1132</v>
      </c>
      <c r="C2292" s="134">
        <v>2807</v>
      </c>
      <c r="D2292" s="134">
        <v>2855</v>
      </c>
      <c r="E2292" s="134">
        <v>3246</v>
      </c>
      <c r="F2292" s="134">
        <v>3280</v>
      </c>
      <c r="G2292" s="135">
        <v>3228</v>
      </c>
      <c r="H2292" s="171">
        <f>IFERROR((Table20[[#This Row],[_202320]]-Table20[[#This Row],[_201920]])/Table20[[#This Row],[_201920]]*1,"")</f>
        <v>0.14998218738867117</v>
      </c>
    </row>
    <row r="2293" spans="1:8" ht="28.5">
      <c r="A2293" s="132">
        <v>199856</v>
      </c>
      <c r="B2293" s="134" t="s">
        <v>1133</v>
      </c>
      <c r="C2293" s="134">
        <v>109</v>
      </c>
      <c r="D2293" s="134">
        <v>121</v>
      </c>
      <c r="E2293" s="134">
        <v>205</v>
      </c>
      <c r="F2293" s="134">
        <v>234</v>
      </c>
      <c r="G2293" s="135">
        <v>253</v>
      </c>
      <c r="H2293" s="171">
        <f>IFERROR((Table20[[#This Row],[_202320]]-Table20[[#This Row],[_201920]])/Table20[[#This Row],[_201920]]*1,"")</f>
        <v>1.3211009174311927</v>
      </c>
    </row>
    <row r="2294" spans="1:8" ht="28.5">
      <c r="A2294" s="132">
        <v>199856</v>
      </c>
      <c r="B2294" s="134" t="s">
        <v>1162</v>
      </c>
      <c r="C2294" s="134">
        <v>176</v>
      </c>
      <c r="D2294" s="134">
        <v>160</v>
      </c>
      <c r="E2294" s="134">
        <v>249</v>
      </c>
      <c r="F2294" s="134">
        <v>282</v>
      </c>
      <c r="G2294" s="135">
        <v>328</v>
      </c>
      <c r="H2294" s="171">
        <f>IFERROR((Table20[[#This Row],[_202320]]-Table20[[#This Row],[_201920]])/Table20[[#This Row],[_201920]]*1,"")</f>
        <v>0.86363636363636365</v>
      </c>
    </row>
    <row r="2295" spans="1:8" ht="28.5">
      <c r="A2295" s="132">
        <v>199856</v>
      </c>
      <c r="B2295" s="134" t="s">
        <v>1163</v>
      </c>
      <c r="C2295" s="134" t="s">
        <v>129</v>
      </c>
      <c r="D2295" s="134" t="s">
        <v>129</v>
      </c>
      <c r="E2295" s="134" t="s">
        <v>129</v>
      </c>
      <c r="F2295" s="134" t="s">
        <v>129</v>
      </c>
      <c r="G2295" s="135" t="s">
        <v>129</v>
      </c>
      <c r="H2295" s="171" t="str">
        <f>IFERROR((Table20[[#This Row],[_202320]]-Table20[[#This Row],[_201920]])/Table20[[#This Row],[_201920]]*1,"")</f>
        <v/>
      </c>
    </row>
    <row r="2296" spans="1:8">
      <c r="A2296" s="132">
        <v>199856</v>
      </c>
      <c r="B2296" s="134" t="s">
        <v>1136</v>
      </c>
      <c r="C2296" s="134">
        <v>285</v>
      </c>
      <c r="D2296" s="134">
        <v>281</v>
      </c>
      <c r="E2296" s="134">
        <v>454</v>
      </c>
      <c r="F2296" s="134">
        <v>516</v>
      </c>
      <c r="G2296" s="135">
        <v>581</v>
      </c>
      <c r="H2296" s="171">
        <f>IFERROR((Table20[[#This Row],[_202320]]-Table20[[#This Row],[_201920]])/Table20[[#This Row],[_201920]]*1,"")</f>
        <v>1.0385964912280701</v>
      </c>
    </row>
    <row r="2297" spans="1:8">
      <c r="A2297" s="132">
        <v>199856</v>
      </c>
      <c r="B2297" s="134" t="s">
        <v>1137</v>
      </c>
      <c r="C2297" s="134">
        <v>10</v>
      </c>
      <c r="D2297" s="134">
        <v>10</v>
      </c>
      <c r="E2297" s="134">
        <v>14</v>
      </c>
      <c r="F2297" s="134">
        <v>16</v>
      </c>
      <c r="G2297" s="135">
        <v>18</v>
      </c>
      <c r="H2297" s="171">
        <f>IFERROR((Table20[[#This Row],[_202320]]-Table20[[#This Row],[_201920]])/Table20[[#This Row],[_201920]]*1,"")</f>
        <v>0.8</v>
      </c>
    </row>
    <row r="2298" spans="1:8" ht="28.5">
      <c r="A2298" s="132">
        <v>199856</v>
      </c>
      <c r="B2298" s="134" t="s">
        <v>1138</v>
      </c>
      <c r="C2298" s="134">
        <v>154</v>
      </c>
      <c r="D2298" s="134">
        <v>171</v>
      </c>
      <c r="E2298" s="134">
        <v>219</v>
      </c>
      <c r="F2298" s="134">
        <v>233</v>
      </c>
      <c r="G2298" s="135">
        <v>302</v>
      </c>
      <c r="H2298" s="171">
        <f>IFERROR((Table20[[#This Row],[_202320]]-Table20[[#This Row],[_201920]])/Table20[[#This Row],[_201920]]*1,"")</f>
        <v>0.96103896103896103</v>
      </c>
    </row>
    <row r="2299" spans="1:8" ht="28.5">
      <c r="A2299" s="132">
        <v>199856</v>
      </c>
      <c r="B2299" s="134" t="s">
        <v>1164</v>
      </c>
      <c r="C2299" s="134">
        <v>339</v>
      </c>
      <c r="D2299" s="134">
        <v>311</v>
      </c>
      <c r="E2299" s="134">
        <v>412</v>
      </c>
      <c r="F2299" s="134">
        <v>469</v>
      </c>
      <c r="G2299" s="135">
        <v>449</v>
      </c>
      <c r="H2299" s="171">
        <f>IFERROR((Table20[[#This Row],[_202320]]-Table20[[#This Row],[_201920]])/Table20[[#This Row],[_201920]]*1,"")</f>
        <v>0.32448377581120946</v>
      </c>
    </row>
    <row r="2300" spans="1:8" ht="28.5">
      <c r="A2300" s="132">
        <v>199856</v>
      </c>
      <c r="B2300" s="134" t="s">
        <v>1165</v>
      </c>
      <c r="C2300" s="134" t="s">
        <v>129</v>
      </c>
      <c r="D2300" s="134" t="s">
        <v>129</v>
      </c>
      <c r="E2300" s="134" t="s">
        <v>129</v>
      </c>
      <c r="F2300" s="134" t="s">
        <v>129</v>
      </c>
      <c r="G2300" s="135" t="s">
        <v>129</v>
      </c>
      <c r="H2300" s="171" t="str">
        <f>IFERROR((Table20[[#This Row],[_202320]]-Table20[[#This Row],[_201920]])/Table20[[#This Row],[_201920]]*1,"")</f>
        <v/>
      </c>
    </row>
    <row r="2301" spans="1:8">
      <c r="A2301" s="132">
        <v>199856</v>
      </c>
      <c r="B2301" s="134" t="s">
        <v>1141</v>
      </c>
      <c r="C2301" s="134">
        <v>493</v>
      </c>
      <c r="D2301" s="134">
        <v>482</v>
      </c>
      <c r="E2301" s="134">
        <v>631</v>
      </c>
      <c r="F2301" s="134">
        <v>702</v>
      </c>
      <c r="G2301" s="135">
        <v>751</v>
      </c>
      <c r="H2301" s="171">
        <f>IFERROR((Table20[[#This Row],[_202320]]-Table20[[#This Row],[_201920]])/Table20[[#This Row],[_201920]]*1,"")</f>
        <v>0.52332657200811361</v>
      </c>
    </row>
    <row r="2302" spans="1:8">
      <c r="A2302" s="132">
        <v>199856</v>
      </c>
      <c r="B2302" s="134" t="s">
        <v>1142</v>
      </c>
      <c r="C2302" s="134">
        <v>18</v>
      </c>
      <c r="D2302" s="134">
        <v>17</v>
      </c>
      <c r="E2302" s="134">
        <v>19</v>
      </c>
      <c r="F2302" s="134">
        <v>21</v>
      </c>
      <c r="G2302" s="135">
        <v>23</v>
      </c>
      <c r="H2302" s="171">
        <f>IFERROR((Table20[[#This Row],[_202320]]-Table20[[#This Row],[_201920]])/Table20[[#This Row],[_201920]]*1,"")</f>
        <v>0.27777777777777779</v>
      </c>
    </row>
    <row r="2303" spans="1:8" ht="28.5">
      <c r="A2303" s="132">
        <v>199856</v>
      </c>
      <c r="B2303" s="134" t="s">
        <v>1143</v>
      </c>
      <c r="C2303" s="134">
        <v>165</v>
      </c>
      <c r="D2303" s="134">
        <v>168</v>
      </c>
      <c r="E2303" s="134">
        <v>219</v>
      </c>
      <c r="F2303" s="134">
        <v>227</v>
      </c>
      <c r="G2303" s="135">
        <v>323</v>
      </c>
      <c r="H2303" s="171">
        <f>IFERROR((Table20[[#This Row],[_202320]]-Table20[[#This Row],[_201920]])/Table20[[#This Row],[_201920]]*1,"")</f>
        <v>0.95757575757575752</v>
      </c>
    </row>
    <row r="2304" spans="1:8" ht="28.5">
      <c r="A2304" s="132">
        <v>199856</v>
      </c>
      <c r="B2304" s="134" t="s">
        <v>1166</v>
      </c>
      <c r="C2304" s="134">
        <v>427</v>
      </c>
      <c r="D2304" s="134">
        <v>375</v>
      </c>
      <c r="E2304" s="134">
        <v>471</v>
      </c>
      <c r="F2304" s="134">
        <v>538</v>
      </c>
      <c r="G2304" s="135">
        <v>483</v>
      </c>
      <c r="H2304" s="171">
        <f>IFERROR((Table20[[#This Row],[_202320]]-Table20[[#This Row],[_201920]])/Table20[[#This Row],[_201920]]*1,"")</f>
        <v>0.13114754098360656</v>
      </c>
    </row>
    <row r="2305" spans="1:8" ht="28.5">
      <c r="A2305" s="132">
        <v>199856</v>
      </c>
      <c r="B2305" s="134" t="s">
        <v>1167</v>
      </c>
      <c r="C2305" s="134" t="s">
        <v>129</v>
      </c>
      <c r="D2305" s="134" t="s">
        <v>129</v>
      </c>
      <c r="E2305" s="134" t="s">
        <v>129</v>
      </c>
      <c r="F2305" s="134" t="s">
        <v>129</v>
      </c>
      <c r="G2305" s="135" t="s">
        <v>129</v>
      </c>
      <c r="H2305" s="171" t="str">
        <f>IFERROR((Table20[[#This Row],[_202320]]-Table20[[#This Row],[_201920]])/Table20[[#This Row],[_201920]]*1,"")</f>
        <v/>
      </c>
    </row>
    <row r="2306" spans="1:8">
      <c r="A2306" s="132">
        <v>199856</v>
      </c>
      <c r="B2306" s="134" t="s">
        <v>1146</v>
      </c>
      <c r="C2306" s="134">
        <v>592</v>
      </c>
      <c r="D2306" s="134">
        <v>543</v>
      </c>
      <c r="E2306" s="134">
        <v>690</v>
      </c>
      <c r="F2306" s="134">
        <v>765</v>
      </c>
      <c r="G2306" s="135">
        <v>806</v>
      </c>
      <c r="H2306" s="171">
        <f>IFERROR((Table20[[#This Row],[_202320]]-Table20[[#This Row],[_201920]])/Table20[[#This Row],[_201920]]*1,"")</f>
        <v>0.36148648648648651</v>
      </c>
    </row>
    <row r="2307" spans="1:8" ht="28.5">
      <c r="A2307" s="132">
        <v>199856</v>
      </c>
      <c r="B2307" s="134" t="s">
        <v>1147</v>
      </c>
      <c r="C2307" s="134">
        <v>62</v>
      </c>
      <c r="D2307" s="134">
        <v>71</v>
      </c>
      <c r="E2307" s="134">
        <v>90</v>
      </c>
      <c r="F2307" s="134">
        <v>65</v>
      </c>
      <c r="G2307" s="135">
        <v>62</v>
      </c>
      <c r="H2307" s="171">
        <f>IFERROR((Table20[[#This Row],[_202320]]-Table20[[#This Row],[_201920]])/Table20[[#This Row],[_201920]]*1,"")</f>
        <v>0</v>
      </c>
    </row>
    <row r="2308" spans="1:8" ht="28.5">
      <c r="A2308" s="132">
        <v>199856</v>
      </c>
      <c r="B2308" s="134" t="s">
        <v>1148</v>
      </c>
      <c r="C2308" s="134">
        <v>749</v>
      </c>
      <c r="D2308" s="134">
        <v>776</v>
      </c>
      <c r="E2308" s="134">
        <v>829</v>
      </c>
      <c r="F2308" s="134">
        <v>837</v>
      </c>
      <c r="G2308" s="135">
        <v>812</v>
      </c>
      <c r="H2308" s="171">
        <f>IFERROR((Table20[[#This Row],[_202320]]-Table20[[#This Row],[_201920]])/Table20[[#This Row],[_201920]]*1,"")</f>
        <v>8.4112149532710276E-2</v>
      </c>
    </row>
    <row r="2309" spans="1:8" ht="28.5">
      <c r="A2309" s="132">
        <v>199856</v>
      </c>
      <c r="B2309" s="134" t="s">
        <v>1149</v>
      </c>
      <c r="C2309" s="134">
        <v>1404</v>
      </c>
      <c r="D2309" s="134">
        <v>1465</v>
      </c>
      <c r="E2309" s="134">
        <v>1637</v>
      </c>
      <c r="F2309" s="134">
        <v>1613</v>
      </c>
      <c r="G2309" s="135">
        <v>1548</v>
      </c>
      <c r="H2309" s="171">
        <f>IFERROR((Table20[[#This Row],[_202320]]-Table20[[#This Row],[_201920]])/Table20[[#This Row],[_201920]]*1,"")</f>
        <v>0.10256410256410256</v>
      </c>
    </row>
    <row r="2310" spans="1:8" ht="28.5">
      <c r="A2310" s="132">
        <v>199856</v>
      </c>
      <c r="B2310" s="134" t="s">
        <v>1150</v>
      </c>
      <c r="C2310" s="134">
        <v>2215</v>
      </c>
      <c r="D2310" s="134">
        <v>2312</v>
      </c>
      <c r="E2310" s="134">
        <v>2556</v>
      </c>
      <c r="F2310" s="134">
        <v>2515</v>
      </c>
      <c r="G2310" s="135">
        <v>2422</v>
      </c>
      <c r="H2310" s="171">
        <f>IFERROR((Table20[[#This Row],[_202320]]-Table20[[#This Row],[_201920]])/Table20[[#This Row],[_201920]]*1,"")</f>
        <v>9.3453724604966135E-2</v>
      </c>
    </row>
    <row r="2311" spans="1:8">
      <c r="A2311" s="132">
        <v>199856</v>
      </c>
      <c r="B2311" s="134" t="s">
        <v>1151</v>
      </c>
      <c r="C2311" s="134">
        <v>21</v>
      </c>
      <c r="D2311" s="134">
        <v>19</v>
      </c>
      <c r="E2311" s="134">
        <v>21</v>
      </c>
      <c r="F2311" s="134">
        <v>23</v>
      </c>
      <c r="G2311" s="135">
        <v>25</v>
      </c>
      <c r="H2311" s="171">
        <f>IFERROR((Table20[[#This Row],[_202320]]-Table20[[#This Row],[_201920]])/Table20[[#This Row],[_201920]]*1,"")</f>
        <v>0.19047619047619047</v>
      </c>
    </row>
    <row r="2312" spans="1:8" ht="28.5">
      <c r="A2312" s="132">
        <v>199856</v>
      </c>
      <c r="B2312" s="134" t="s">
        <v>1152</v>
      </c>
      <c r="C2312" s="134">
        <v>29</v>
      </c>
      <c r="D2312" s="134">
        <v>30</v>
      </c>
      <c r="E2312" s="134">
        <v>28</v>
      </c>
      <c r="F2312" s="134">
        <v>28</v>
      </c>
      <c r="G2312" s="135">
        <v>27</v>
      </c>
      <c r="H2312" s="171">
        <f>IFERROR((Table20[[#This Row],[_202320]]-Table20[[#This Row],[_201920]])/Table20[[#This Row],[_201920]]*1,"")</f>
        <v>-6.8965517241379309E-2</v>
      </c>
    </row>
    <row r="2313" spans="1:8" ht="28.5">
      <c r="A2313" s="132">
        <v>199856</v>
      </c>
      <c r="B2313" s="134" t="s">
        <v>1153</v>
      </c>
      <c r="C2313" s="134">
        <v>2</v>
      </c>
      <c r="D2313" s="134">
        <v>2</v>
      </c>
      <c r="E2313" s="134">
        <v>3</v>
      </c>
      <c r="F2313" s="134">
        <v>2</v>
      </c>
      <c r="G2313" s="135">
        <v>2</v>
      </c>
      <c r="H2313" s="171">
        <f>IFERROR((Table20[[#This Row],[_202320]]-Table20[[#This Row],[_201920]])/Table20[[#This Row],[_201920]]*1,"")</f>
        <v>0</v>
      </c>
    </row>
    <row r="2314" spans="1:8" ht="28.5">
      <c r="A2314" s="132">
        <v>199856</v>
      </c>
      <c r="B2314" s="134" t="s">
        <v>1154</v>
      </c>
      <c r="C2314" s="134">
        <v>27</v>
      </c>
      <c r="D2314" s="134">
        <v>27</v>
      </c>
      <c r="E2314" s="134">
        <v>26</v>
      </c>
      <c r="F2314" s="134">
        <v>26</v>
      </c>
      <c r="G2314" s="135">
        <v>25</v>
      </c>
      <c r="H2314" s="171">
        <f>IFERROR((Table20[[#This Row],[_202320]]-Table20[[#This Row],[_201920]])/Table20[[#This Row],[_201920]]*1,"")</f>
        <v>-7.407407407407407E-2</v>
      </c>
    </row>
    <row r="2315" spans="1:8" ht="28.5">
      <c r="A2315" s="132">
        <v>199856</v>
      </c>
      <c r="B2315" s="134" t="s">
        <v>1155</v>
      </c>
      <c r="C2315" s="134">
        <v>50</v>
      </c>
      <c r="D2315" s="134">
        <v>51</v>
      </c>
      <c r="E2315" s="134">
        <v>50</v>
      </c>
      <c r="F2315" s="134">
        <v>49</v>
      </c>
      <c r="G2315" s="135">
        <v>48</v>
      </c>
      <c r="H2315" s="171">
        <f>IFERROR((Table20[[#This Row],[_202320]]-Table20[[#This Row],[_201920]])/Table20[[#This Row],[_201920]]*1,"")</f>
        <v>-0.04</v>
      </c>
    </row>
    <row r="2316" spans="1:8">
      <c r="A2316" s="132">
        <v>200086</v>
      </c>
      <c r="B2316" s="134" t="s">
        <v>1161</v>
      </c>
      <c r="C2316" s="134">
        <v>25</v>
      </c>
      <c r="D2316" s="134">
        <v>12</v>
      </c>
      <c r="E2316" s="134">
        <v>17</v>
      </c>
      <c r="F2316" s="134">
        <v>20</v>
      </c>
      <c r="G2316" s="135">
        <v>19</v>
      </c>
      <c r="H2316" s="171">
        <f>IFERROR((Table20[[#This Row],[_202320]]-Table20[[#This Row],[_201920]])/Table20[[#This Row],[_201920]]*1,"")</f>
        <v>-0.24</v>
      </c>
    </row>
    <row r="2317" spans="1:8">
      <c r="A2317" s="132">
        <v>200086</v>
      </c>
      <c r="B2317" s="134" t="s">
        <v>1131</v>
      </c>
      <c r="C2317" s="134">
        <v>0</v>
      </c>
      <c r="D2317" s="134">
        <v>0</v>
      </c>
      <c r="E2317" s="134">
        <v>0</v>
      </c>
      <c r="F2317" s="134">
        <v>0</v>
      </c>
      <c r="G2317" s="135">
        <v>0</v>
      </c>
      <c r="H2317" s="171" t="str">
        <f>IFERROR((Table20[[#This Row],[_202320]]-Table20[[#This Row],[_201920]])/Table20[[#This Row],[_201920]]*1,"")</f>
        <v/>
      </c>
    </row>
    <row r="2318" spans="1:8">
      <c r="A2318" s="132">
        <v>200086</v>
      </c>
      <c r="B2318" s="134" t="s">
        <v>1132</v>
      </c>
      <c r="C2318" s="134">
        <v>25</v>
      </c>
      <c r="D2318" s="134">
        <v>12</v>
      </c>
      <c r="E2318" s="134">
        <v>17</v>
      </c>
      <c r="F2318" s="134">
        <v>20</v>
      </c>
      <c r="G2318" s="135">
        <v>19</v>
      </c>
      <c r="H2318" s="171">
        <f>IFERROR((Table20[[#This Row],[_202320]]-Table20[[#This Row],[_201920]])/Table20[[#This Row],[_201920]]*1,"")</f>
        <v>-0.24</v>
      </c>
    </row>
    <row r="2319" spans="1:8" ht="28.5">
      <c r="A2319" s="132">
        <v>200086</v>
      </c>
      <c r="B2319" s="134" t="s">
        <v>1133</v>
      </c>
      <c r="C2319" s="134">
        <v>0</v>
      </c>
      <c r="D2319" s="134">
        <v>0</v>
      </c>
      <c r="E2319" s="134">
        <v>0</v>
      </c>
      <c r="F2319" s="134">
        <v>1</v>
      </c>
      <c r="G2319" s="135">
        <v>1</v>
      </c>
      <c r="H2319" s="171" t="str">
        <f>IFERROR((Table20[[#This Row],[_202320]]-Table20[[#This Row],[_201920]])/Table20[[#This Row],[_201920]]*1,"")</f>
        <v/>
      </c>
    </row>
    <row r="2320" spans="1:8" ht="28.5">
      <c r="A2320" s="132">
        <v>200086</v>
      </c>
      <c r="B2320" s="134" t="s">
        <v>1162</v>
      </c>
      <c r="C2320" s="134">
        <v>1</v>
      </c>
      <c r="D2320" s="134">
        <v>1</v>
      </c>
      <c r="E2320" s="134">
        <v>0</v>
      </c>
      <c r="F2320" s="134">
        <v>0</v>
      </c>
      <c r="G2320" s="135">
        <v>1</v>
      </c>
      <c r="H2320" s="171">
        <f>IFERROR((Table20[[#This Row],[_202320]]-Table20[[#This Row],[_201920]])/Table20[[#This Row],[_201920]]*1,"")</f>
        <v>0</v>
      </c>
    </row>
    <row r="2321" spans="1:8" ht="28.5">
      <c r="A2321" s="132">
        <v>200086</v>
      </c>
      <c r="B2321" s="134" t="s">
        <v>1163</v>
      </c>
      <c r="C2321" s="134">
        <v>0</v>
      </c>
      <c r="D2321" s="134">
        <v>0</v>
      </c>
      <c r="E2321" s="134">
        <v>0</v>
      </c>
      <c r="F2321" s="134">
        <v>0</v>
      </c>
      <c r="G2321" s="135">
        <v>0</v>
      </c>
      <c r="H2321" s="171" t="str">
        <f>IFERROR((Table20[[#This Row],[_202320]]-Table20[[#This Row],[_201920]])/Table20[[#This Row],[_201920]]*1,"")</f>
        <v/>
      </c>
    </row>
    <row r="2322" spans="1:8">
      <c r="A2322" s="132">
        <v>200086</v>
      </c>
      <c r="B2322" s="134" t="s">
        <v>1136</v>
      </c>
      <c r="C2322" s="134">
        <v>1</v>
      </c>
      <c r="D2322" s="134">
        <v>1</v>
      </c>
      <c r="E2322" s="134">
        <v>0</v>
      </c>
      <c r="F2322" s="134">
        <v>1</v>
      </c>
      <c r="G2322" s="135">
        <v>2</v>
      </c>
      <c r="H2322" s="171">
        <f>IFERROR((Table20[[#This Row],[_202320]]-Table20[[#This Row],[_201920]])/Table20[[#This Row],[_201920]]*1,"")</f>
        <v>1</v>
      </c>
    </row>
    <row r="2323" spans="1:8">
      <c r="A2323" s="132">
        <v>200086</v>
      </c>
      <c r="B2323" s="134" t="s">
        <v>1137</v>
      </c>
      <c r="C2323" s="134">
        <v>4</v>
      </c>
      <c r="D2323" s="134">
        <v>8</v>
      </c>
      <c r="E2323" s="134">
        <v>0</v>
      </c>
      <c r="F2323" s="134">
        <v>5</v>
      </c>
      <c r="G2323" s="135">
        <v>11</v>
      </c>
      <c r="H2323" s="171">
        <f>IFERROR((Table20[[#This Row],[_202320]]-Table20[[#This Row],[_201920]])/Table20[[#This Row],[_201920]]*1,"")</f>
        <v>1.75</v>
      </c>
    </row>
    <row r="2324" spans="1:8" ht="28.5">
      <c r="A2324" s="132">
        <v>200086</v>
      </c>
      <c r="B2324" s="134" t="s">
        <v>1138</v>
      </c>
      <c r="C2324" s="134">
        <v>0</v>
      </c>
      <c r="D2324" s="134">
        <v>0</v>
      </c>
      <c r="E2324" s="134">
        <v>0</v>
      </c>
      <c r="F2324" s="134">
        <v>1</v>
      </c>
      <c r="G2324" s="135">
        <v>1</v>
      </c>
      <c r="H2324" s="171" t="str">
        <f>IFERROR((Table20[[#This Row],[_202320]]-Table20[[#This Row],[_201920]])/Table20[[#This Row],[_201920]]*1,"")</f>
        <v/>
      </c>
    </row>
    <row r="2325" spans="1:8" ht="28.5">
      <c r="A2325" s="132">
        <v>200086</v>
      </c>
      <c r="B2325" s="134" t="s">
        <v>1164</v>
      </c>
      <c r="C2325" s="134">
        <v>3</v>
      </c>
      <c r="D2325" s="134">
        <v>1</v>
      </c>
      <c r="E2325" s="134">
        <v>0</v>
      </c>
      <c r="F2325" s="134">
        <v>0</v>
      </c>
      <c r="G2325" s="135">
        <v>1</v>
      </c>
      <c r="H2325" s="171">
        <f>IFERROR((Table20[[#This Row],[_202320]]-Table20[[#This Row],[_201920]])/Table20[[#This Row],[_201920]]*1,"")</f>
        <v>-0.66666666666666663</v>
      </c>
    </row>
    <row r="2326" spans="1:8" ht="28.5">
      <c r="A2326" s="132">
        <v>200086</v>
      </c>
      <c r="B2326" s="134" t="s">
        <v>1165</v>
      </c>
      <c r="C2326" s="134">
        <v>0</v>
      </c>
      <c r="D2326" s="134">
        <v>0</v>
      </c>
      <c r="E2326" s="134">
        <v>0</v>
      </c>
      <c r="F2326" s="134">
        <v>0</v>
      </c>
      <c r="G2326" s="135">
        <v>0</v>
      </c>
      <c r="H2326" s="171" t="str">
        <f>IFERROR((Table20[[#This Row],[_202320]]-Table20[[#This Row],[_201920]])/Table20[[#This Row],[_201920]]*1,"")</f>
        <v/>
      </c>
    </row>
    <row r="2327" spans="1:8">
      <c r="A2327" s="132">
        <v>200086</v>
      </c>
      <c r="B2327" s="134" t="s">
        <v>1141</v>
      </c>
      <c r="C2327" s="134">
        <v>3</v>
      </c>
      <c r="D2327" s="134">
        <v>1</v>
      </c>
      <c r="E2327" s="134">
        <v>0</v>
      </c>
      <c r="F2327" s="134">
        <v>1</v>
      </c>
      <c r="G2327" s="135">
        <v>2</v>
      </c>
      <c r="H2327" s="171">
        <f>IFERROR((Table20[[#This Row],[_202320]]-Table20[[#This Row],[_201920]])/Table20[[#This Row],[_201920]]*1,"")</f>
        <v>-0.33333333333333331</v>
      </c>
    </row>
    <row r="2328" spans="1:8">
      <c r="A2328" s="132">
        <v>200086</v>
      </c>
      <c r="B2328" s="134" t="s">
        <v>1142</v>
      </c>
      <c r="C2328" s="134">
        <v>12</v>
      </c>
      <c r="D2328" s="134">
        <v>8</v>
      </c>
      <c r="E2328" s="134">
        <v>0</v>
      </c>
      <c r="F2328" s="134">
        <v>5</v>
      </c>
      <c r="G2328" s="135">
        <v>11</v>
      </c>
      <c r="H2328" s="171">
        <f>IFERROR((Table20[[#This Row],[_202320]]-Table20[[#This Row],[_201920]])/Table20[[#This Row],[_201920]]*1,"")</f>
        <v>-8.3333333333333329E-2</v>
      </c>
    </row>
    <row r="2329" spans="1:8" ht="28.5">
      <c r="A2329" s="132">
        <v>200086</v>
      </c>
      <c r="B2329" s="134" t="s">
        <v>1143</v>
      </c>
      <c r="C2329" s="134">
        <v>0</v>
      </c>
      <c r="D2329" s="134">
        <v>0</v>
      </c>
      <c r="E2329" s="134">
        <v>0</v>
      </c>
      <c r="F2329" s="134">
        <v>1</v>
      </c>
      <c r="G2329" s="135">
        <v>1</v>
      </c>
      <c r="H2329" s="171" t="str">
        <f>IFERROR((Table20[[#This Row],[_202320]]-Table20[[#This Row],[_201920]])/Table20[[#This Row],[_201920]]*1,"")</f>
        <v/>
      </c>
    </row>
    <row r="2330" spans="1:8" ht="28.5">
      <c r="A2330" s="132">
        <v>200086</v>
      </c>
      <c r="B2330" s="134" t="s">
        <v>1166</v>
      </c>
      <c r="C2330" s="134">
        <v>1</v>
      </c>
      <c r="D2330" s="134">
        <v>1</v>
      </c>
      <c r="E2330" s="134">
        <v>1</v>
      </c>
      <c r="F2330" s="134">
        <v>0</v>
      </c>
      <c r="G2330" s="135">
        <v>1</v>
      </c>
      <c r="H2330" s="171">
        <f>IFERROR((Table20[[#This Row],[_202320]]-Table20[[#This Row],[_201920]])/Table20[[#This Row],[_201920]]*1,"")</f>
        <v>0</v>
      </c>
    </row>
    <row r="2331" spans="1:8" ht="28.5">
      <c r="A2331" s="132">
        <v>200086</v>
      </c>
      <c r="B2331" s="134" t="s">
        <v>1167</v>
      </c>
      <c r="C2331" s="134">
        <v>2</v>
      </c>
      <c r="D2331" s="134">
        <v>0</v>
      </c>
      <c r="E2331" s="134">
        <v>0</v>
      </c>
      <c r="F2331" s="134">
        <v>1</v>
      </c>
      <c r="G2331" s="135">
        <v>0</v>
      </c>
      <c r="H2331" s="171">
        <f>IFERROR((Table20[[#This Row],[_202320]]-Table20[[#This Row],[_201920]])/Table20[[#This Row],[_201920]]*1,"")</f>
        <v>-1</v>
      </c>
    </row>
    <row r="2332" spans="1:8">
      <c r="A2332" s="132">
        <v>200086</v>
      </c>
      <c r="B2332" s="134" t="s">
        <v>1146</v>
      </c>
      <c r="C2332" s="134">
        <v>3</v>
      </c>
      <c r="D2332" s="134">
        <v>1</v>
      </c>
      <c r="E2332" s="134">
        <v>1</v>
      </c>
      <c r="F2332" s="134">
        <v>2</v>
      </c>
      <c r="G2332" s="135">
        <v>2</v>
      </c>
      <c r="H2332" s="171">
        <f>IFERROR((Table20[[#This Row],[_202320]]-Table20[[#This Row],[_201920]])/Table20[[#This Row],[_201920]]*1,"")</f>
        <v>-0.33333333333333331</v>
      </c>
    </row>
    <row r="2333" spans="1:8" ht="28.5">
      <c r="A2333" s="132">
        <v>200086</v>
      </c>
      <c r="B2333" s="134" t="s">
        <v>1147</v>
      </c>
      <c r="C2333" s="134">
        <v>0</v>
      </c>
      <c r="D2333" s="134">
        <v>0</v>
      </c>
      <c r="E2333" s="134">
        <v>2</v>
      </c>
      <c r="F2333" s="134">
        <v>1</v>
      </c>
      <c r="G2333" s="135">
        <v>1</v>
      </c>
      <c r="H2333" s="171" t="str">
        <f>IFERROR((Table20[[#This Row],[_202320]]-Table20[[#This Row],[_201920]])/Table20[[#This Row],[_201920]]*1,"")</f>
        <v/>
      </c>
    </row>
    <row r="2334" spans="1:8" ht="28.5">
      <c r="A2334" s="132">
        <v>200086</v>
      </c>
      <c r="B2334" s="134" t="s">
        <v>1148</v>
      </c>
      <c r="C2334" s="134">
        <v>2</v>
      </c>
      <c r="D2334" s="134">
        <v>0</v>
      </c>
      <c r="E2334" s="134">
        <v>0</v>
      </c>
      <c r="F2334" s="134">
        <v>0</v>
      </c>
      <c r="G2334" s="135">
        <v>0</v>
      </c>
      <c r="H2334" s="171">
        <f>IFERROR((Table20[[#This Row],[_202320]]-Table20[[#This Row],[_201920]])/Table20[[#This Row],[_201920]]*1,"")</f>
        <v>-1</v>
      </c>
    </row>
    <row r="2335" spans="1:8" ht="28.5">
      <c r="A2335" s="132">
        <v>200086</v>
      </c>
      <c r="B2335" s="134" t="s">
        <v>1149</v>
      </c>
      <c r="C2335" s="134">
        <v>20</v>
      </c>
      <c r="D2335" s="134">
        <v>11</v>
      </c>
      <c r="E2335" s="134">
        <v>14</v>
      </c>
      <c r="F2335" s="134">
        <v>17</v>
      </c>
      <c r="G2335" s="135">
        <v>16</v>
      </c>
      <c r="H2335" s="171">
        <f>IFERROR((Table20[[#This Row],[_202320]]-Table20[[#This Row],[_201920]])/Table20[[#This Row],[_201920]]*1,"")</f>
        <v>-0.2</v>
      </c>
    </row>
    <row r="2336" spans="1:8" ht="28.5">
      <c r="A2336" s="132">
        <v>200086</v>
      </c>
      <c r="B2336" s="134" t="s">
        <v>1150</v>
      </c>
      <c r="C2336" s="134">
        <v>22</v>
      </c>
      <c r="D2336" s="134">
        <v>11</v>
      </c>
      <c r="E2336" s="134">
        <v>16</v>
      </c>
      <c r="F2336" s="134">
        <v>18</v>
      </c>
      <c r="G2336" s="135">
        <v>17</v>
      </c>
      <c r="H2336" s="171">
        <f>IFERROR((Table20[[#This Row],[_202320]]-Table20[[#This Row],[_201920]])/Table20[[#This Row],[_201920]]*1,"")</f>
        <v>-0.22727272727272727</v>
      </c>
    </row>
    <row r="2337" spans="1:8">
      <c r="A2337" s="132">
        <v>200086</v>
      </c>
      <c r="B2337" s="134" t="s">
        <v>1151</v>
      </c>
      <c r="C2337" s="134">
        <v>12</v>
      </c>
      <c r="D2337" s="134">
        <v>8</v>
      </c>
      <c r="E2337" s="134">
        <v>6</v>
      </c>
      <c r="F2337" s="134">
        <v>10</v>
      </c>
      <c r="G2337" s="135">
        <v>11</v>
      </c>
      <c r="H2337" s="171">
        <f>IFERROR((Table20[[#This Row],[_202320]]-Table20[[#This Row],[_201920]])/Table20[[#This Row],[_201920]]*1,"")</f>
        <v>-8.3333333333333329E-2</v>
      </c>
    </row>
    <row r="2338" spans="1:8" ht="28.5">
      <c r="A2338" s="132">
        <v>200086</v>
      </c>
      <c r="B2338" s="134" t="s">
        <v>1152</v>
      </c>
      <c r="C2338" s="134">
        <v>8</v>
      </c>
      <c r="D2338" s="134">
        <v>0</v>
      </c>
      <c r="E2338" s="134">
        <v>12</v>
      </c>
      <c r="F2338" s="134">
        <v>5</v>
      </c>
      <c r="G2338" s="135">
        <v>5</v>
      </c>
      <c r="H2338" s="171">
        <f>IFERROR((Table20[[#This Row],[_202320]]-Table20[[#This Row],[_201920]])/Table20[[#This Row],[_201920]]*1,"")</f>
        <v>-0.375</v>
      </c>
    </row>
    <row r="2339" spans="1:8" ht="28.5">
      <c r="A2339" s="132">
        <v>200086</v>
      </c>
      <c r="B2339" s="134" t="s">
        <v>1153</v>
      </c>
      <c r="C2339" s="134">
        <v>0</v>
      </c>
      <c r="D2339" s="134">
        <v>0</v>
      </c>
      <c r="E2339" s="134">
        <v>12</v>
      </c>
      <c r="F2339" s="134">
        <v>5</v>
      </c>
      <c r="G2339" s="135">
        <v>5</v>
      </c>
      <c r="H2339" s="171" t="str">
        <f>IFERROR((Table20[[#This Row],[_202320]]-Table20[[#This Row],[_201920]])/Table20[[#This Row],[_201920]]*1,"")</f>
        <v/>
      </c>
    </row>
    <row r="2340" spans="1:8" ht="28.5">
      <c r="A2340" s="132">
        <v>200086</v>
      </c>
      <c r="B2340" s="134" t="s">
        <v>1154</v>
      </c>
      <c r="C2340" s="134">
        <v>8</v>
      </c>
      <c r="D2340" s="134">
        <v>0</v>
      </c>
      <c r="E2340" s="134">
        <v>0</v>
      </c>
      <c r="F2340" s="134">
        <v>0</v>
      </c>
      <c r="G2340" s="135">
        <v>0</v>
      </c>
      <c r="H2340" s="171">
        <f>IFERROR((Table20[[#This Row],[_202320]]-Table20[[#This Row],[_201920]])/Table20[[#This Row],[_201920]]*1,"")</f>
        <v>-1</v>
      </c>
    </row>
    <row r="2341" spans="1:8" ht="28.5">
      <c r="A2341" s="132">
        <v>200086</v>
      </c>
      <c r="B2341" s="134" t="s">
        <v>1155</v>
      </c>
      <c r="C2341" s="134">
        <v>80</v>
      </c>
      <c r="D2341" s="134">
        <v>92</v>
      </c>
      <c r="E2341" s="134">
        <v>82</v>
      </c>
      <c r="F2341" s="134">
        <v>85</v>
      </c>
      <c r="G2341" s="135">
        <v>84</v>
      </c>
      <c r="H2341" s="171">
        <f>IFERROR((Table20[[#This Row],[_202320]]-Table20[[#This Row],[_201920]])/Table20[[#This Row],[_201920]]*1,"")</f>
        <v>0.05</v>
      </c>
    </row>
    <row r="2342" spans="1:8">
      <c r="A2342" s="132">
        <v>200527</v>
      </c>
      <c r="B2342" s="134" t="s">
        <v>1161</v>
      </c>
      <c r="C2342" s="134">
        <v>13</v>
      </c>
      <c r="D2342" s="134">
        <v>4</v>
      </c>
      <c r="E2342" s="134">
        <v>9</v>
      </c>
      <c r="F2342" s="134">
        <v>5</v>
      </c>
      <c r="G2342" s="135">
        <v>43</v>
      </c>
      <c r="H2342" s="171">
        <f>IFERROR((Table20[[#This Row],[_202320]]-Table20[[#This Row],[_201920]])/Table20[[#This Row],[_201920]]*1,"")</f>
        <v>2.3076923076923075</v>
      </c>
    </row>
    <row r="2343" spans="1:8">
      <c r="A2343" s="132">
        <v>200527</v>
      </c>
      <c r="B2343" s="134" t="s">
        <v>1131</v>
      </c>
      <c r="C2343" s="134">
        <v>1</v>
      </c>
      <c r="D2343" s="134">
        <v>0</v>
      </c>
      <c r="E2343" s="134">
        <v>0</v>
      </c>
      <c r="F2343" s="134">
        <v>0</v>
      </c>
      <c r="G2343" s="135">
        <v>0</v>
      </c>
      <c r="H2343" s="171">
        <f>IFERROR((Table20[[#This Row],[_202320]]-Table20[[#This Row],[_201920]])/Table20[[#This Row],[_201920]]*1,"")</f>
        <v>-1</v>
      </c>
    </row>
    <row r="2344" spans="1:8">
      <c r="A2344" s="132">
        <v>200527</v>
      </c>
      <c r="B2344" s="134" t="s">
        <v>1132</v>
      </c>
      <c r="C2344" s="134">
        <v>12</v>
      </c>
      <c r="D2344" s="134">
        <v>4</v>
      </c>
      <c r="E2344" s="134">
        <v>9</v>
      </c>
      <c r="F2344" s="134">
        <v>5</v>
      </c>
      <c r="G2344" s="135">
        <v>43</v>
      </c>
      <c r="H2344" s="171">
        <f>IFERROR((Table20[[#This Row],[_202320]]-Table20[[#This Row],[_201920]])/Table20[[#This Row],[_201920]]*1,"")</f>
        <v>2.5833333333333335</v>
      </c>
    </row>
    <row r="2345" spans="1:8" ht="28.5">
      <c r="A2345" s="132">
        <v>200527</v>
      </c>
      <c r="B2345" s="134" t="s">
        <v>1133</v>
      </c>
      <c r="C2345" s="134">
        <v>0</v>
      </c>
      <c r="D2345" s="134">
        <v>0</v>
      </c>
      <c r="E2345" s="134">
        <v>1</v>
      </c>
      <c r="F2345" s="134">
        <v>0</v>
      </c>
      <c r="G2345" s="135">
        <v>8</v>
      </c>
      <c r="H2345" s="171" t="str">
        <f>IFERROR((Table20[[#This Row],[_202320]]-Table20[[#This Row],[_201920]])/Table20[[#This Row],[_201920]]*1,"")</f>
        <v/>
      </c>
    </row>
    <row r="2346" spans="1:8" ht="28.5">
      <c r="A2346" s="132">
        <v>200527</v>
      </c>
      <c r="B2346" s="134" t="s">
        <v>1162</v>
      </c>
      <c r="C2346" s="134">
        <v>2</v>
      </c>
      <c r="D2346" s="134">
        <v>0</v>
      </c>
      <c r="E2346" s="134">
        <v>1</v>
      </c>
      <c r="F2346" s="134">
        <v>0</v>
      </c>
      <c r="G2346" s="135">
        <v>5</v>
      </c>
      <c r="H2346" s="171">
        <f>IFERROR((Table20[[#This Row],[_202320]]-Table20[[#This Row],[_201920]])/Table20[[#This Row],[_201920]]*1,"")</f>
        <v>1.5</v>
      </c>
    </row>
    <row r="2347" spans="1:8" ht="28.5">
      <c r="A2347" s="132">
        <v>200527</v>
      </c>
      <c r="B2347" s="134" t="s">
        <v>1163</v>
      </c>
      <c r="C2347" s="134">
        <v>0</v>
      </c>
      <c r="D2347" s="134">
        <v>0</v>
      </c>
      <c r="E2347" s="134">
        <v>0</v>
      </c>
      <c r="F2347" s="134">
        <v>0</v>
      </c>
      <c r="G2347" s="135">
        <v>0</v>
      </c>
      <c r="H2347" s="171" t="str">
        <f>IFERROR((Table20[[#This Row],[_202320]]-Table20[[#This Row],[_201920]])/Table20[[#This Row],[_201920]]*1,"")</f>
        <v/>
      </c>
    </row>
    <row r="2348" spans="1:8">
      <c r="A2348" s="132">
        <v>200527</v>
      </c>
      <c r="B2348" s="134" t="s">
        <v>1136</v>
      </c>
      <c r="C2348" s="134">
        <v>2</v>
      </c>
      <c r="D2348" s="134">
        <v>0</v>
      </c>
      <c r="E2348" s="134">
        <v>2</v>
      </c>
      <c r="F2348" s="134">
        <v>0</v>
      </c>
      <c r="G2348" s="135">
        <v>13</v>
      </c>
      <c r="H2348" s="171">
        <f>IFERROR((Table20[[#This Row],[_202320]]-Table20[[#This Row],[_201920]])/Table20[[#This Row],[_201920]]*1,"")</f>
        <v>5.5</v>
      </c>
    </row>
    <row r="2349" spans="1:8">
      <c r="A2349" s="132">
        <v>200527</v>
      </c>
      <c r="B2349" s="134" t="s">
        <v>1137</v>
      </c>
      <c r="C2349" s="134">
        <v>17</v>
      </c>
      <c r="D2349" s="134">
        <v>0</v>
      </c>
      <c r="E2349" s="134">
        <v>22</v>
      </c>
      <c r="F2349" s="134">
        <v>0</v>
      </c>
      <c r="G2349" s="135">
        <v>30</v>
      </c>
      <c r="H2349" s="171">
        <f>IFERROR((Table20[[#This Row],[_202320]]-Table20[[#This Row],[_201920]])/Table20[[#This Row],[_201920]]*1,"")</f>
        <v>0.76470588235294112</v>
      </c>
    </row>
    <row r="2350" spans="1:8" ht="28.5">
      <c r="A2350" s="132">
        <v>200527</v>
      </c>
      <c r="B2350" s="134" t="s">
        <v>1138</v>
      </c>
      <c r="C2350" s="134">
        <v>0</v>
      </c>
      <c r="D2350" s="134">
        <v>1</v>
      </c>
      <c r="E2350" s="134">
        <v>1</v>
      </c>
      <c r="F2350" s="134">
        <v>0</v>
      </c>
      <c r="G2350" s="135">
        <v>8</v>
      </c>
      <c r="H2350" s="171" t="str">
        <f>IFERROR((Table20[[#This Row],[_202320]]-Table20[[#This Row],[_201920]])/Table20[[#This Row],[_201920]]*1,"")</f>
        <v/>
      </c>
    </row>
    <row r="2351" spans="1:8" ht="28.5">
      <c r="A2351" s="132">
        <v>200527</v>
      </c>
      <c r="B2351" s="134" t="s">
        <v>1164</v>
      </c>
      <c r="C2351" s="134">
        <v>2</v>
      </c>
      <c r="D2351" s="134">
        <v>0</v>
      </c>
      <c r="E2351" s="134">
        <v>2</v>
      </c>
      <c r="F2351" s="134">
        <v>0</v>
      </c>
      <c r="G2351" s="135">
        <v>7</v>
      </c>
      <c r="H2351" s="171">
        <f>IFERROR((Table20[[#This Row],[_202320]]-Table20[[#This Row],[_201920]])/Table20[[#This Row],[_201920]]*1,"")</f>
        <v>2.5</v>
      </c>
    </row>
    <row r="2352" spans="1:8" ht="28.5">
      <c r="A2352" s="132">
        <v>200527</v>
      </c>
      <c r="B2352" s="134" t="s">
        <v>1165</v>
      </c>
      <c r="C2352" s="134">
        <v>0</v>
      </c>
      <c r="D2352" s="134">
        <v>0</v>
      </c>
      <c r="E2352" s="134">
        <v>0</v>
      </c>
      <c r="F2352" s="134">
        <v>0</v>
      </c>
      <c r="G2352" s="135">
        <v>1</v>
      </c>
      <c r="H2352" s="171" t="str">
        <f>IFERROR((Table20[[#This Row],[_202320]]-Table20[[#This Row],[_201920]])/Table20[[#This Row],[_201920]]*1,"")</f>
        <v/>
      </c>
    </row>
    <row r="2353" spans="1:8">
      <c r="A2353" s="132">
        <v>200527</v>
      </c>
      <c r="B2353" s="134" t="s">
        <v>1141</v>
      </c>
      <c r="C2353" s="134">
        <v>2</v>
      </c>
      <c r="D2353" s="134">
        <v>1</v>
      </c>
      <c r="E2353" s="134">
        <v>3</v>
      </c>
      <c r="F2353" s="134">
        <v>0</v>
      </c>
      <c r="G2353" s="135">
        <v>16</v>
      </c>
      <c r="H2353" s="171">
        <f>IFERROR((Table20[[#This Row],[_202320]]-Table20[[#This Row],[_201920]])/Table20[[#This Row],[_201920]]*1,"")</f>
        <v>7</v>
      </c>
    </row>
    <row r="2354" spans="1:8">
      <c r="A2354" s="132">
        <v>200527</v>
      </c>
      <c r="B2354" s="134" t="s">
        <v>1142</v>
      </c>
      <c r="C2354" s="134">
        <v>17</v>
      </c>
      <c r="D2354" s="134">
        <v>25</v>
      </c>
      <c r="E2354" s="134">
        <v>33</v>
      </c>
      <c r="F2354" s="134">
        <v>0</v>
      </c>
      <c r="G2354" s="135">
        <v>37</v>
      </c>
      <c r="H2354" s="171">
        <f>IFERROR((Table20[[#This Row],[_202320]]-Table20[[#This Row],[_201920]])/Table20[[#This Row],[_201920]]*1,"")</f>
        <v>1.1764705882352942</v>
      </c>
    </row>
    <row r="2355" spans="1:8" ht="28.5">
      <c r="A2355" s="132">
        <v>200527</v>
      </c>
      <c r="B2355" s="134" t="s">
        <v>1143</v>
      </c>
      <c r="C2355" s="134">
        <v>0</v>
      </c>
      <c r="D2355" s="134">
        <v>1</v>
      </c>
      <c r="E2355" s="134">
        <v>1</v>
      </c>
      <c r="F2355" s="134">
        <v>0</v>
      </c>
      <c r="G2355" s="135">
        <v>8</v>
      </c>
      <c r="H2355" s="171" t="str">
        <f>IFERROR((Table20[[#This Row],[_202320]]-Table20[[#This Row],[_201920]])/Table20[[#This Row],[_201920]]*1,"")</f>
        <v/>
      </c>
    </row>
    <row r="2356" spans="1:8" ht="28.5">
      <c r="A2356" s="132">
        <v>200527</v>
      </c>
      <c r="B2356" s="134" t="s">
        <v>1166</v>
      </c>
      <c r="C2356" s="134">
        <v>2</v>
      </c>
      <c r="D2356" s="134">
        <v>0</v>
      </c>
      <c r="E2356" s="134">
        <v>2</v>
      </c>
      <c r="F2356" s="134">
        <v>0</v>
      </c>
      <c r="G2356" s="135">
        <v>6</v>
      </c>
      <c r="H2356" s="171">
        <f>IFERROR((Table20[[#This Row],[_202320]]-Table20[[#This Row],[_201920]])/Table20[[#This Row],[_201920]]*1,"")</f>
        <v>2</v>
      </c>
    </row>
    <row r="2357" spans="1:8" ht="28.5">
      <c r="A2357" s="132">
        <v>200527</v>
      </c>
      <c r="B2357" s="134" t="s">
        <v>1167</v>
      </c>
      <c r="C2357" s="134">
        <v>0</v>
      </c>
      <c r="D2357" s="134">
        <v>0</v>
      </c>
      <c r="E2357" s="134">
        <v>0</v>
      </c>
      <c r="F2357" s="134">
        <v>0</v>
      </c>
      <c r="G2357" s="135">
        <v>3</v>
      </c>
      <c r="H2357" s="171" t="str">
        <f>IFERROR((Table20[[#This Row],[_202320]]-Table20[[#This Row],[_201920]])/Table20[[#This Row],[_201920]]*1,"")</f>
        <v/>
      </c>
    </row>
    <row r="2358" spans="1:8">
      <c r="A2358" s="132">
        <v>200527</v>
      </c>
      <c r="B2358" s="134" t="s">
        <v>1146</v>
      </c>
      <c r="C2358" s="134">
        <v>2</v>
      </c>
      <c r="D2358" s="134">
        <v>1</v>
      </c>
      <c r="E2358" s="134">
        <v>3</v>
      </c>
      <c r="F2358" s="134">
        <v>0</v>
      </c>
      <c r="G2358" s="135">
        <v>17</v>
      </c>
      <c r="H2358" s="171">
        <f>IFERROR((Table20[[#This Row],[_202320]]-Table20[[#This Row],[_201920]])/Table20[[#This Row],[_201920]]*1,"")</f>
        <v>7.5</v>
      </c>
    </row>
    <row r="2359" spans="1:8" ht="28.5">
      <c r="A2359" s="132">
        <v>200527</v>
      </c>
      <c r="B2359" s="134" t="s">
        <v>1147</v>
      </c>
      <c r="C2359" s="134">
        <v>0</v>
      </c>
      <c r="D2359" s="134">
        <v>1</v>
      </c>
      <c r="E2359" s="134">
        <v>4</v>
      </c>
      <c r="F2359" s="134">
        <v>0</v>
      </c>
      <c r="G2359" s="135">
        <v>0</v>
      </c>
      <c r="H2359" s="171" t="str">
        <f>IFERROR((Table20[[#This Row],[_202320]]-Table20[[#This Row],[_201920]])/Table20[[#This Row],[_201920]]*1,"")</f>
        <v/>
      </c>
    </row>
    <row r="2360" spans="1:8" ht="28.5">
      <c r="A2360" s="132">
        <v>200527</v>
      </c>
      <c r="B2360" s="134" t="s">
        <v>1148</v>
      </c>
      <c r="C2360" s="134">
        <v>0</v>
      </c>
      <c r="D2360" s="134">
        <v>2</v>
      </c>
      <c r="E2360" s="134">
        <v>2</v>
      </c>
      <c r="F2360" s="134">
        <v>0</v>
      </c>
      <c r="G2360" s="135">
        <v>5</v>
      </c>
      <c r="H2360" s="171" t="str">
        <f>IFERROR((Table20[[#This Row],[_202320]]-Table20[[#This Row],[_201920]])/Table20[[#This Row],[_201920]]*1,"")</f>
        <v/>
      </c>
    </row>
    <row r="2361" spans="1:8" ht="28.5">
      <c r="A2361" s="132">
        <v>200527</v>
      </c>
      <c r="B2361" s="134" t="s">
        <v>1149</v>
      </c>
      <c r="C2361" s="134">
        <v>10</v>
      </c>
      <c r="D2361" s="134">
        <v>0</v>
      </c>
      <c r="E2361" s="134">
        <v>0</v>
      </c>
      <c r="F2361" s="134">
        <v>5</v>
      </c>
      <c r="G2361" s="135">
        <v>21</v>
      </c>
      <c r="H2361" s="171">
        <f>IFERROR((Table20[[#This Row],[_202320]]-Table20[[#This Row],[_201920]])/Table20[[#This Row],[_201920]]*1,"")</f>
        <v>1.1000000000000001</v>
      </c>
    </row>
    <row r="2362" spans="1:8" ht="28.5">
      <c r="A2362" s="132">
        <v>200527</v>
      </c>
      <c r="B2362" s="134" t="s">
        <v>1150</v>
      </c>
      <c r="C2362" s="134">
        <v>10</v>
      </c>
      <c r="D2362" s="134">
        <v>3</v>
      </c>
      <c r="E2362" s="134">
        <v>6</v>
      </c>
      <c r="F2362" s="134">
        <v>5</v>
      </c>
      <c r="G2362" s="135">
        <v>26</v>
      </c>
      <c r="H2362" s="171">
        <f>IFERROR((Table20[[#This Row],[_202320]]-Table20[[#This Row],[_201920]])/Table20[[#This Row],[_201920]]*1,"")</f>
        <v>1.6</v>
      </c>
    </row>
    <row r="2363" spans="1:8">
      <c r="A2363" s="132">
        <v>200527</v>
      </c>
      <c r="B2363" s="134" t="s">
        <v>1151</v>
      </c>
      <c r="C2363" s="134">
        <v>17</v>
      </c>
      <c r="D2363" s="134">
        <v>25</v>
      </c>
      <c r="E2363" s="134">
        <v>33</v>
      </c>
      <c r="F2363" s="134">
        <v>0</v>
      </c>
      <c r="G2363" s="135">
        <v>40</v>
      </c>
      <c r="H2363" s="171">
        <f>IFERROR((Table20[[#This Row],[_202320]]-Table20[[#This Row],[_201920]])/Table20[[#This Row],[_201920]]*1,"")</f>
        <v>1.3529411764705883</v>
      </c>
    </row>
    <row r="2364" spans="1:8" ht="28.5">
      <c r="A2364" s="132">
        <v>200527</v>
      </c>
      <c r="B2364" s="134" t="s">
        <v>1152</v>
      </c>
      <c r="C2364" s="134">
        <v>0</v>
      </c>
      <c r="D2364" s="134">
        <v>75</v>
      </c>
      <c r="E2364" s="134">
        <v>67</v>
      </c>
      <c r="F2364" s="134">
        <v>0</v>
      </c>
      <c r="G2364" s="135">
        <v>12</v>
      </c>
      <c r="H2364" s="171" t="str">
        <f>IFERROR((Table20[[#This Row],[_202320]]-Table20[[#This Row],[_201920]])/Table20[[#This Row],[_201920]]*1,"")</f>
        <v/>
      </c>
    </row>
    <row r="2365" spans="1:8" ht="28.5">
      <c r="A2365" s="132">
        <v>200527</v>
      </c>
      <c r="B2365" s="134" t="s">
        <v>1153</v>
      </c>
      <c r="C2365" s="134">
        <v>0</v>
      </c>
      <c r="D2365" s="134">
        <v>25</v>
      </c>
      <c r="E2365" s="134">
        <v>44</v>
      </c>
      <c r="F2365" s="134">
        <v>0</v>
      </c>
      <c r="G2365" s="135">
        <v>0</v>
      </c>
      <c r="H2365" s="171" t="str">
        <f>IFERROR((Table20[[#This Row],[_202320]]-Table20[[#This Row],[_201920]])/Table20[[#This Row],[_201920]]*1,"")</f>
        <v/>
      </c>
    </row>
    <row r="2366" spans="1:8" ht="28.5">
      <c r="A2366" s="132">
        <v>200527</v>
      </c>
      <c r="B2366" s="134" t="s">
        <v>1154</v>
      </c>
      <c r="C2366" s="134">
        <v>0</v>
      </c>
      <c r="D2366" s="134">
        <v>50</v>
      </c>
      <c r="E2366" s="134">
        <v>22</v>
      </c>
      <c r="F2366" s="134">
        <v>0</v>
      </c>
      <c r="G2366" s="135">
        <v>12</v>
      </c>
      <c r="H2366" s="171" t="str">
        <f>IFERROR((Table20[[#This Row],[_202320]]-Table20[[#This Row],[_201920]])/Table20[[#This Row],[_201920]]*1,"")</f>
        <v/>
      </c>
    </row>
    <row r="2367" spans="1:8" ht="28.5">
      <c r="A2367" s="132">
        <v>200527</v>
      </c>
      <c r="B2367" s="134" t="s">
        <v>1155</v>
      </c>
      <c r="C2367" s="134">
        <v>83</v>
      </c>
      <c r="D2367" s="134">
        <v>0</v>
      </c>
      <c r="E2367" s="134">
        <v>0</v>
      </c>
      <c r="F2367" s="134">
        <v>100</v>
      </c>
      <c r="G2367" s="135">
        <v>49</v>
      </c>
      <c r="H2367" s="171">
        <f>IFERROR((Table20[[#This Row],[_202320]]-Table20[[#This Row],[_201920]])/Table20[[#This Row],[_201920]]*1,"")</f>
        <v>-0.40963855421686746</v>
      </c>
    </row>
    <row r="2368" spans="1:8">
      <c r="A2368" s="132">
        <v>200554</v>
      </c>
      <c r="B2368" s="134" t="s">
        <v>1161</v>
      </c>
      <c r="C2368" s="134">
        <v>4</v>
      </c>
      <c r="D2368" s="134">
        <v>18</v>
      </c>
      <c r="E2368" s="134">
        <v>6</v>
      </c>
      <c r="F2368" s="134">
        <v>6</v>
      </c>
      <c r="G2368" s="135">
        <v>8</v>
      </c>
      <c r="H2368" s="171">
        <f>IFERROR((Table20[[#This Row],[_202320]]-Table20[[#This Row],[_201920]])/Table20[[#This Row],[_201920]]*1,"")</f>
        <v>1</v>
      </c>
    </row>
    <row r="2369" spans="1:8">
      <c r="A2369" s="132">
        <v>200554</v>
      </c>
      <c r="B2369" s="134" t="s">
        <v>1131</v>
      </c>
      <c r="C2369" s="134">
        <v>0</v>
      </c>
      <c r="D2369" s="134">
        <v>0</v>
      </c>
      <c r="E2369" s="134">
        <v>0</v>
      </c>
      <c r="F2369" s="134">
        <v>0</v>
      </c>
      <c r="G2369" s="135">
        <v>0</v>
      </c>
      <c r="H2369" s="171" t="str">
        <f>IFERROR((Table20[[#This Row],[_202320]]-Table20[[#This Row],[_201920]])/Table20[[#This Row],[_201920]]*1,"")</f>
        <v/>
      </c>
    </row>
    <row r="2370" spans="1:8">
      <c r="A2370" s="132">
        <v>200554</v>
      </c>
      <c r="B2370" s="134" t="s">
        <v>1132</v>
      </c>
      <c r="C2370" s="134">
        <v>4</v>
      </c>
      <c r="D2370" s="134">
        <v>18</v>
      </c>
      <c r="E2370" s="134">
        <v>6</v>
      </c>
      <c r="F2370" s="134">
        <v>6</v>
      </c>
      <c r="G2370" s="135">
        <v>8</v>
      </c>
      <c r="H2370" s="171">
        <f>IFERROR((Table20[[#This Row],[_202320]]-Table20[[#This Row],[_201920]])/Table20[[#This Row],[_201920]]*1,"")</f>
        <v>1</v>
      </c>
    </row>
    <row r="2371" spans="1:8" ht="28.5">
      <c r="A2371" s="132">
        <v>200554</v>
      </c>
      <c r="B2371" s="134" t="s">
        <v>1133</v>
      </c>
      <c r="C2371" s="134">
        <v>2</v>
      </c>
      <c r="D2371" s="134">
        <v>0</v>
      </c>
      <c r="E2371" s="134">
        <v>0</v>
      </c>
      <c r="F2371" s="134">
        <v>0</v>
      </c>
      <c r="G2371" s="135">
        <v>1</v>
      </c>
      <c r="H2371" s="171">
        <f>IFERROR((Table20[[#This Row],[_202320]]-Table20[[#This Row],[_201920]])/Table20[[#This Row],[_201920]]*1,"")</f>
        <v>-0.5</v>
      </c>
    </row>
    <row r="2372" spans="1:8" ht="28.5">
      <c r="A2372" s="132">
        <v>200554</v>
      </c>
      <c r="B2372" s="134" t="s">
        <v>1162</v>
      </c>
      <c r="C2372" s="134">
        <v>0</v>
      </c>
      <c r="D2372" s="134">
        <v>1</v>
      </c>
      <c r="E2372" s="134">
        <v>1</v>
      </c>
      <c r="F2372" s="134">
        <v>0</v>
      </c>
      <c r="G2372" s="135">
        <v>0</v>
      </c>
      <c r="H2372" s="171" t="str">
        <f>IFERROR((Table20[[#This Row],[_202320]]-Table20[[#This Row],[_201920]])/Table20[[#This Row],[_201920]]*1,"")</f>
        <v/>
      </c>
    </row>
    <row r="2373" spans="1:8" ht="28.5">
      <c r="A2373" s="132">
        <v>200554</v>
      </c>
      <c r="B2373" s="134" t="s">
        <v>1163</v>
      </c>
      <c r="C2373" s="134">
        <v>0</v>
      </c>
      <c r="D2373" s="134">
        <v>0</v>
      </c>
      <c r="E2373" s="134">
        <v>0</v>
      </c>
      <c r="F2373" s="134">
        <v>0</v>
      </c>
      <c r="G2373" s="135">
        <v>0</v>
      </c>
      <c r="H2373" s="171" t="str">
        <f>IFERROR((Table20[[#This Row],[_202320]]-Table20[[#This Row],[_201920]])/Table20[[#This Row],[_201920]]*1,"")</f>
        <v/>
      </c>
    </row>
    <row r="2374" spans="1:8">
      <c r="A2374" s="132">
        <v>200554</v>
      </c>
      <c r="B2374" s="134" t="s">
        <v>1136</v>
      </c>
      <c r="C2374" s="134">
        <v>2</v>
      </c>
      <c r="D2374" s="134">
        <v>1</v>
      </c>
      <c r="E2374" s="134">
        <v>1</v>
      </c>
      <c r="F2374" s="134">
        <v>0</v>
      </c>
      <c r="G2374" s="135">
        <v>1</v>
      </c>
      <c r="H2374" s="171">
        <f>IFERROR((Table20[[#This Row],[_202320]]-Table20[[#This Row],[_201920]])/Table20[[#This Row],[_201920]]*1,"")</f>
        <v>-0.5</v>
      </c>
    </row>
    <row r="2375" spans="1:8">
      <c r="A2375" s="132">
        <v>200554</v>
      </c>
      <c r="B2375" s="134" t="s">
        <v>1137</v>
      </c>
      <c r="C2375" s="134">
        <v>50</v>
      </c>
      <c r="D2375" s="134">
        <v>6</v>
      </c>
      <c r="E2375" s="134">
        <v>17</v>
      </c>
      <c r="F2375" s="134">
        <v>0</v>
      </c>
      <c r="G2375" s="135">
        <v>13</v>
      </c>
      <c r="H2375" s="171">
        <f>IFERROR((Table20[[#This Row],[_202320]]-Table20[[#This Row],[_201920]])/Table20[[#This Row],[_201920]]*1,"")</f>
        <v>-0.74</v>
      </c>
    </row>
    <row r="2376" spans="1:8" ht="28.5">
      <c r="A2376" s="132">
        <v>200554</v>
      </c>
      <c r="B2376" s="134" t="s">
        <v>1138</v>
      </c>
      <c r="C2376" s="134">
        <v>2</v>
      </c>
      <c r="D2376" s="134">
        <v>0</v>
      </c>
      <c r="E2376" s="134">
        <v>0</v>
      </c>
      <c r="F2376" s="134">
        <v>0</v>
      </c>
      <c r="G2376" s="135">
        <v>1</v>
      </c>
      <c r="H2376" s="171">
        <f>IFERROR((Table20[[#This Row],[_202320]]-Table20[[#This Row],[_201920]])/Table20[[#This Row],[_201920]]*1,"")</f>
        <v>-0.5</v>
      </c>
    </row>
    <row r="2377" spans="1:8" ht="28.5">
      <c r="A2377" s="132">
        <v>200554</v>
      </c>
      <c r="B2377" s="134" t="s">
        <v>1164</v>
      </c>
      <c r="C2377" s="134">
        <v>0</v>
      </c>
      <c r="D2377" s="134">
        <v>1</v>
      </c>
      <c r="E2377" s="134">
        <v>1</v>
      </c>
      <c r="F2377" s="134">
        <v>0</v>
      </c>
      <c r="G2377" s="135">
        <v>0</v>
      </c>
      <c r="H2377" s="171" t="str">
        <f>IFERROR((Table20[[#This Row],[_202320]]-Table20[[#This Row],[_201920]])/Table20[[#This Row],[_201920]]*1,"")</f>
        <v/>
      </c>
    </row>
    <row r="2378" spans="1:8" ht="28.5">
      <c r="A2378" s="132">
        <v>200554</v>
      </c>
      <c r="B2378" s="134" t="s">
        <v>1165</v>
      </c>
      <c r="C2378" s="134">
        <v>0</v>
      </c>
      <c r="D2378" s="134">
        <v>0</v>
      </c>
      <c r="E2378" s="134">
        <v>0</v>
      </c>
      <c r="F2378" s="134">
        <v>0</v>
      </c>
      <c r="G2378" s="135">
        <v>0</v>
      </c>
      <c r="H2378" s="171" t="str">
        <f>IFERROR((Table20[[#This Row],[_202320]]-Table20[[#This Row],[_201920]])/Table20[[#This Row],[_201920]]*1,"")</f>
        <v/>
      </c>
    </row>
    <row r="2379" spans="1:8">
      <c r="A2379" s="132">
        <v>200554</v>
      </c>
      <c r="B2379" s="134" t="s">
        <v>1141</v>
      </c>
      <c r="C2379" s="134">
        <v>2</v>
      </c>
      <c r="D2379" s="134">
        <v>1</v>
      </c>
      <c r="E2379" s="134">
        <v>1</v>
      </c>
      <c r="F2379" s="134">
        <v>0</v>
      </c>
      <c r="G2379" s="135">
        <v>1</v>
      </c>
      <c r="H2379" s="171">
        <f>IFERROR((Table20[[#This Row],[_202320]]-Table20[[#This Row],[_201920]])/Table20[[#This Row],[_201920]]*1,"")</f>
        <v>-0.5</v>
      </c>
    </row>
    <row r="2380" spans="1:8">
      <c r="A2380" s="132">
        <v>200554</v>
      </c>
      <c r="B2380" s="134" t="s">
        <v>1142</v>
      </c>
      <c r="C2380" s="134">
        <v>50</v>
      </c>
      <c r="D2380" s="134">
        <v>6</v>
      </c>
      <c r="E2380" s="134">
        <v>17</v>
      </c>
      <c r="F2380" s="134">
        <v>0</v>
      </c>
      <c r="G2380" s="135">
        <v>13</v>
      </c>
      <c r="H2380" s="171">
        <f>IFERROR((Table20[[#This Row],[_202320]]-Table20[[#This Row],[_201920]])/Table20[[#This Row],[_201920]]*1,"")</f>
        <v>-0.74</v>
      </c>
    </row>
    <row r="2381" spans="1:8" ht="28.5">
      <c r="A2381" s="132">
        <v>200554</v>
      </c>
      <c r="B2381" s="134" t="s">
        <v>1143</v>
      </c>
      <c r="C2381" s="134">
        <v>2</v>
      </c>
      <c r="D2381" s="134">
        <v>0</v>
      </c>
      <c r="E2381" s="134">
        <v>0</v>
      </c>
      <c r="F2381" s="134">
        <v>0</v>
      </c>
      <c r="G2381" s="135">
        <v>1</v>
      </c>
      <c r="H2381" s="171">
        <f>IFERROR((Table20[[#This Row],[_202320]]-Table20[[#This Row],[_201920]])/Table20[[#This Row],[_201920]]*1,"")</f>
        <v>-0.5</v>
      </c>
    </row>
    <row r="2382" spans="1:8" ht="28.5">
      <c r="A2382" s="132">
        <v>200554</v>
      </c>
      <c r="B2382" s="134" t="s">
        <v>1166</v>
      </c>
      <c r="C2382" s="134">
        <v>0</v>
      </c>
      <c r="D2382" s="134">
        <v>1</v>
      </c>
      <c r="E2382" s="134">
        <v>1</v>
      </c>
      <c r="F2382" s="134">
        <v>1</v>
      </c>
      <c r="G2382" s="135">
        <v>0</v>
      </c>
      <c r="H2382" s="171" t="str">
        <f>IFERROR((Table20[[#This Row],[_202320]]-Table20[[#This Row],[_201920]])/Table20[[#This Row],[_201920]]*1,"")</f>
        <v/>
      </c>
    </row>
    <row r="2383" spans="1:8" ht="28.5">
      <c r="A2383" s="132">
        <v>200554</v>
      </c>
      <c r="B2383" s="134" t="s">
        <v>1167</v>
      </c>
      <c r="C2383" s="134">
        <v>0</v>
      </c>
      <c r="D2383" s="134">
        <v>0</v>
      </c>
      <c r="E2383" s="134">
        <v>0</v>
      </c>
      <c r="F2383" s="134">
        <v>0</v>
      </c>
      <c r="G2383" s="135">
        <v>0</v>
      </c>
      <c r="H2383" s="171" t="str">
        <f>IFERROR((Table20[[#This Row],[_202320]]-Table20[[#This Row],[_201920]])/Table20[[#This Row],[_201920]]*1,"")</f>
        <v/>
      </c>
    </row>
    <row r="2384" spans="1:8">
      <c r="A2384" s="132">
        <v>200554</v>
      </c>
      <c r="B2384" s="134" t="s">
        <v>1146</v>
      </c>
      <c r="C2384" s="134">
        <v>2</v>
      </c>
      <c r="D2384" s="134">
        <v>1</v>
      </c>
      <c r="E2384" s="134">
        <v>1</v>
      </c>
      <c r="F2384" s="134">
        <v>1</v>
      </c>
      <c r="G2384" s="135">
        <v>1</v>
      </c>
      <c r="H2384" s="171">
        <f>IFERROR((Table20[[#This Row],[_202320]]-Table20[[#This Row],[_201920]])/Table20[[#This Row],[_201920]]*1,"")</f>
        <v>-0.5</v>
      </c>
    </row>
    <row r="2385" spans="1:8" ht="28.5">
      <c r="A2385" s="132">
        <v>200554</v>
      </c>
      <c r="B2385" s="134" t="s">
        <v>1147</v>
      </c>
      <c r="C2385" s="134">
        <v>0</v>
      </c>
      <c r="D2385" s="134">
        <v>0</v>
      </c>
      <c r="E2385" s="134">
        <v>0</v>
      </c>
      <c r="F2385" s="134">
        <v>0</v>
      </c>
      <c r="G2385" s="135">
        <v>0</v>
      </c>
      <c r="H2385" s="171" t="str">
        <f>IFERROR((Table20[[#This Row],[_202320]]-Table20[[#This Row],[_201920]])/Table20[[#This Row],[_201920]]*1,"")</f>
        <v/>
      </c>
    </row>
    <row r="2386" spans="1:8" ht="28.5">
      <c r="A2386" s="132">
        <v>200554</v>
      </c>
      <c r="B2386" s="134" t="s">
        <v>1148</v>
      </c>
      <c r="C2386" s="134">
        <v>0</v>
      </c>
      <c r="D2386" s="134">
        <v>7</v>
      </c>
      <c r="E2386" s="134">
        <v>1</v>
      </c>
      <c r="F2386" s="134">
        <v>1</v>
      </c>
      <c r="G2386" s="135">
        <v>2</v>
      </c>
      <c r="H2386" s="171" t="str">
        <f>IFERROR((Table20[[#This Row],[_202320]]-Table20[[#This Row],[_201920]])/Table20[[#This Row],[_201920]]*1,"")</f>
        <v/>
      </c>
    </row>
    <row r="2387" spans="1:8" ht="28.5">
      <c r="A2387" s="132">
        <v>200554</v>
      </c>
      <c r="B2387" s="134" t="s">
        <v>1149</v>
      </c>
      <c r="C2387" s="134">
        <v>2</v>
      </c>
      <c r="D2387" s="134">
        <v>10</v>
      </c>
      <c r="E2387" s="134">
        <v>4</v>
      </c>
      <c r="F2387" s="134">
        <v>4</v>
      </c>
      <c r="G2387" s="135">
        <v>5</v>
      </c>
      <c r="H2387" s="171">
        <f>IFERROR((Table20[[#This Row],[_202320]]-Table20[[#This Row],[_201920]])/Table20[[#This Row],[_201920]]*1,"")</f>
        <v>1.5</v>
      </c>
    </row>
    <row r="2388" spans="1:8" ht="28.5">
      <c r="A2388" s="132">
        <v>200554</v>
      </c>
      <c r="B2388" s="134" t="s">
        <v>1150</v>
      </c>
      <c r="C2388" s="134">
        <v>2</v>
      </c>
      <c r="D2388" s="134">
        <v>17</v>
      </c>
      <c r="E2388" s="134">
        <v>5</v>
      </c>
      <c r="F2388" s="134">
        <v>5</v>
      </c>
      <c r="G2388" s="135">
        <v>7</v>
      </c>
      <c r="H2388" s="171">
        <f>IFERROR((Table20[[#This Row],[_202320]]-Table20[[#This Row],[_201920]])/Table20[[#This Row],[_201920]]*1,"")</f>
        <v>2.5</v>
      </c>
    </row>
    <row r="2389" spans="1:8">
      <c r="A2389" s="132">
        <v>200554</v>
      </c>
      <c r="B2389" s="134" t="s">
        <v>1151</v>
      </c>
      <c r="C2389" s="134">
        <v>50</v>
      </c>
      <c r="D2389" s="134">
        <v>6</v>
      </c>
      <c r="E2389" s="134">
        <v>17</v>
      </c>
      <c r="F2389" s="134">
        <v>17</v>
      </c>
      <c r="G2389" s="135">
        <v>13</v>
      </c>
      <c r="H2389" s="171">
        <f>IFERROR((Table20[[#This Row],[_202320]]-Table20[[#This Row],[_201920]])/Table20[[#This Row],[_201920]]*1,"")</f>
        <v>-0.74</v>
      </c>
    </row>
    <row r="2390" spans="1:8" ht="28.5">
      <c r="A2390" s="132">
        <v>200554</v>
      </c>
      <c r="B2390" s="134" t="s">
        <v>1152</v>
      </c>
      <c r="C2390" s="134">
        <v>0</v>
      </c>
      <c r="D2390" s="134">
        <v>39</v>
      </c>
      <c r="E2390" s="134">
        <v>17</v>
      </c>
      <c r="F2390" s="134">
        <v>17</v>
      </c>
      <c r="G2390" s="135">
        <v>25</v>
      </c>
      <c r="H2390" s="171" t="str">
        <f>IFERROR((Table20[[#This Row],[_202320]]-Table20[[#This Row],[_201920]])/Table20[[#This Row],[_201920]]*1,"")</f>
        <v/>
      </c>
    </row>
    <row r="2391" spans="1:8" ht="28.5">
      <c r="A2391" s="132">
        <v>200554</v>
      </c>
      <c r="B2391" s="134" t="s">
        <v>1153</v>
      </c>
      <c r="C2391" s="134">
        <v>0</v>
      </c>
      <c r="D2391" s="134">
        <v>0</v>
      </c>
      <c r="E2391" s="134">
        <v>0</v>
      </c>
      <c r="F2391" s="134">
        <v>0</v>
      </c>
      <c r="G2391" s="135">
        <v>0</v>
      </c>
      <c r="H2391" s="171" t="str">
        <f>IFERROR((Table20[[#This Row],[_202320]]-Table20[[#This Row],[_201920]])/Table20[[#This Row],[_201920]]*1,"")</f>
        <v/>
      </c>
    </row>
    <row r="2392" spans="1:8" ht="28.5">
      <c r="A2392" s="132">
        <v>200554</v>
      </c>
      <c r="B2392" s="134" t="s">
        <v>1154</v>
      </c>
      <c r="C2392" s="134">
        <v>0</v>
      </c>
      <c r="D2392" s="134">
        <v>39</v>
      </c>
      <c r="E2392" s="134">
        <v>17</v>
      </c>
      <c r="F2392" s="134">
        <v>17</v>
      </c>
      <c r="G2392" s="135">
        <v>25</v>
      </c>
      <c r="H2392" s="171" t="str">
        <f>IFERROR((Table20[[#This Row],[_202320]]-Table20[[#This Row],[_201920]])/Table20[[#This Row],[_201920]]*1,"")</f>
        <v/>
      </c>
    </row>
    <row r="2393" spans="1:8" ht="28.5">
      <c r="A2393" s="132">
        <v>200554</v>
      </c>
      <c r="B2393" s="134" t="s">
        <v>1155</v>
      </c>
      <c r="C2393" s="134">
        <v>50</v>
      </c>
      <c r="D2393" s="134">
        <v>56</v>
      </c>
      <c r="E2393" s="134">
        <v>67</v>
      </c>
      <c r="F2393" s="134">
        <v>67</v>
      </c>
      <c r="G2393" s="135">
        <v>63</v>
      </c>
      <c r="H2393" s="171">
        <f>IFERROR((Table20[[#This Row],[_202320]]-Table20[[#This Row],[_201920]])/Table20[[#This Row],[_201920]]*1,"")</f>
        <v>0.26</v>
      </c>
    </row>
    <row r="2394" spans="1:8">
      <c r="A2394" s="132">
        <v>201672</v>
      </c>
      <c r="B2394" s="134" t="s">
        <v>1161</v>
      </c>
      <c r="C2394" s="134">
        <v>454</v>
      </c>
      <c r="D2394" s="134">
        <v>620</v>
      </c>
      <c r="E2394" s="134">
        <v>529</v>
      </c>
      <c r="F2394" s="134">
        <v>396</v>
      </c>
      <c r="G2394" s="135">
        <v>357</v>
      </c>
      <c r="H2394" s="171">
        <f>IFERROR((Table20[[#This Row],[_202320]]-Table20[[#This Row],[_201920]])/Table20[[#This Row],[_201920]]*1,"")</f>
        <v>-0.21365638766519823</v>
      </c>
    </row>
    <row r="2395" spans="1:8">
      <c r="A2395" s="132">
        <v>201672</v>
      </c>
      <c r="B2395" s="134" t="s">
        <v>1131</v>
      </c>
      <c r="C2395" s="134">
        <v>3</v>
      </c>
      <c r="D2395" s="134">
        <v>0</v>
      </c>
      <c r="E2395" s="134">
        <v>1</v>
      </c>
      <c r="F2395" s="134">
        <v>0</v>
      </c>
      <c r="G2395" s="135">
        <v>0</v>
      </c>
      <c r="H2395" s="171">
        <f>IFERROR((Table20[[#This Row],[_202320]]-Table20[[#This Row],[_201920]])/Table20[[#This Row],[_201920]]*1,"")</f>
        <v>-1</v>
      </c>
    </row>
    <row r="2396" spans="1:8">
      <c r="A2396" s="132">
        <v>201672</v>
      </c>
      <c r="B2396" s="134" t="s">
        <v>1132</v>
      </c>
      <c r="C2396" s="134">
        <v>451</v>
      </c>
      <c r="D2396" s="134">
        <v>620</v>
      </c>
      <c r="E2396" s="134">
        <v>528</v>
      </c>
      <c r="F2396" s="134">
        <v>396</v>
      </c>
      <c r="G2396" s="135">
        <v>357</v>
      </c>
      <c r="H2396" s="171">
        <f>IFERROR((Table20[[#This Row],[_202320]]-Table20[[#This Row],[_201920]])/Table20[[#This Row],[_201920]]*1,"")</f>
        <v>-0.20842572062084258</v>
      </c>
    </row>
    <row r="2397" spans="1:8" ht="28.5">
      <c r="A2397" s="132">
        <v>201672</v>
      </c>
      <c r="B2397" s="134" t="s">
        <v>1133</v>
      </c>
      <c r="C2397" s="134">
        <v>3</v>
      </c>
      <c r="D2397" s="134">
        <v>6</v>
      </c>
      <c r="E2397" s="134">
        <v>18</v>
      </c>
      <c r="F2397" s="134">
        <v>12</v>
      </c>
      <c r="G2397" s="135">
        <v>18</v>
      </c>
      <c r="H2397" s="171">
        <f>IFERROR((Table20[[#This Row],[_202320]]-Table20[[#This Row],[_201920]])/Table20[[#This Row],[_201920]]*1,"")</f>
        <v>5</v>
      </c>
    </row>
    <row r="2398" spans="1:8" ht="28.5">
      <c r="A2398" s="132">
        <v>201672</v>
      </c>
      <c r="B2398" s="134" t="s">
        <v>1162</v>
      </c>
      <c r="C2398" s="134">
        <v>24</v>
      </c>
      <c r="D2398" s="134">
        <v>52</v>
      </c>
      <c r="E2398" s="134">
        <v>59</v>
      </c>
      <c r="F2398" s="134">
        <v>31</v>
      </c>
      <c r="G2398" s="135">
        <v>42</v>
      </c>
      <c r="H2398" s="171">
        <f>IFERROR((Table20[[#This Row],[_202320]]-Table20[[#This Row],[_201920]])/Table20[[#This Row],[_201920]]*1,"")</f>
        <v>0.75</v>
      </c>
    </row>
    <row r="2399" spans="1:8" ht="28.5">
      <c r="A2399" s="132">
        <v>201672</v>
      </c>
      <c r="B2399" s="134" t="s">
        <v>1163</v>
      </c>
      <c r="C2399" s="134" t="s">
        <v>129</v>
      </c>
      <c r="D2399" s="134" t="s">
        <v>129</v>
      </c>
      <c r="E2399" s="134" t="s">
        <v>129</v>
      </c>
      <c r="F2399" s="134">
        <v>0</v>
      </c>
      <c r="G2399" s="135">
        <v>0</v>
      </c>
      <c r="H2399" s="171" t="str">
        <f>IFERROR((Table20[[#This Row],[_202320]]-Table20[[#This Row],[_201920]])/Table20[[#This Row],[_201920]]*1,"")</f>
        <v/>
      </c>
    </row>
    <row r="2400" spans="1:8">
      <c r="A2400" s="132">
        <v>201672</v>
      </c>
      <c r="B2400" s="134" t="s">
        <v>1136</v>
      </c>
      <c r="C2400" s="134">
        <v>27</v>
      </c>
      <c r="D2400" s="134">
        <v>58</v>
      </c>
      <c r="E2400" s="134">
        <v>77</v>
      </c>
      <c r="F2400" s="134">
        <v>43</v>
      </c>
      <c r="G2400" s="135">
        <v>60</v>
      </c>
      <c r="H2400" s="171">
        <f>IFERROR((Table20[[#This Row],[_202320]]-Table20[[#This Row],[_201920]])/Table20[[#This Row],[_201920]]*1,"")</f>
        <v>1.2222222222222223</v>
      </c>
    </row>
    <row r="2401" spans="1:8">
      <c r="A2401" s="132">
        <v>201672</v>
      </c>
      <c r="B2401" s="134" t="s">
        <v>1137</v>
      </c>
      <c r="C2401" s="134">
        <v>6</v>
      </c>
      <c r="D2401" s="134">
        <v>9</v>
      </c>
      <c r="E2401" s="134">
        <v>15</v>
      </c>
      <c r="F2401" s="134">
        <v>11</v>
      </c>
      <c r="G2401" s="135">
        <v>17</v>
      </c>
      <c r="H2401" s="171">
        <f>IFERROR((Table20[[#This Row],[_202320]]-Table20[[#This Row],[_201920]])/Table20[[#This Row],[_201920]]*1,"")</f>
        <v>1.8333333333333333</v>
      </c>
    </row>
    <row r="2402" spans="1:8" ht="28.5">
      <c r="A2402" s="132">
        <v>201672</v>
      </c>
      <c r="B2402" s="134" t="s">
        <v>1138</v>
      </c>
      <c r="C2402" s="134">
        <v>7</v>
      </c>
      <c r="D2402" s="134">
        <v>7</v>
      </c>
      <c r="E2402" s="134">
        <v>21</v>
      </c>
      <c r="F2402" s="134">
        <v>13</v>
      </c>
      <c r="G2402" s="135">
        <v>19</v>
      </c>
      <c r="H2402" s="171">
        <f>IFERROR((Table20[[#This Row],[_202320]]-Table20[[#This Row],[_201920]])/Table20[[#This Row],[_201920]]*1,"")</f>
        <v>1.7142857142857142</v>
      </c>
    </row>
    <row r="2403" spans="1:8" ht="28.5">
      <c r="A2403" s="132">
        <v>201672</v>
      </c>
      <c r="B2403" s="134" t="s">
        <v>1164</v>
      </c>
      <c r="C2403" s="134">
        <v>42</v>
      </c>
      <c r="D2403" s="134">
        <v>75</v>
      </c>
      <c r="E2403" s="134">
        <v>77</v>
      </c>
      <c r="F2403" s="134">
        <v>53</v>
      </c>
      <c r="G2403" s="135">
        <v>60</v>
      </c>
      <c r="H2403" s="171">
        <f>IFERROR((Table20[[#This Row],[_202320]]-Table20[[#This Row],[_201920]])/Table20[[#This Row],[_201920]]*1,"")</f>
        <v>0.42857142857142855</v>
      </c>
    </row>
    <row r="2404" spans="1:8" ht="28.5">
      <c r="A2404" s="132">
        <v>201672</v>
      </c>
      <c r="B2404" s="134" t="s">
        <v>1165</v>
      </c>
      <c r="C2404" s="134" t="s">
        <v>129</v>
      </c>
      <c r="D2404" s="134" t="s">
        <v>129</v>
      </c>
      <c r="E2404" s="134" t="s">
        <v>129</v>
      </c>
      <c r="F2404" s="134">
        <v>0</v>
      </c>
      <c r="G2404" s="135">
        <v>0</v>
      </c>
      <c r="H2404" s="171" t="str">
        <f>IFERROR((Table20[[#This Row],[_202320]]-Table20[[#This Row],[_201920]])/Table20[[#This Row],[_201920]]*1,"")</f>
        <v/>
      </c>
    </row>
    <row r="2405" spans="1:8">
      <c r="A2405" s="132">
        <v>201672</v>
      </c>
      <c r="B2405" s="134" t="s">
        <v>1141</v>
      </c>
      <c r="C2405" s="134">
        <v>49</v>
      </c>
      <c r="D2405" s="134">
        <v>82</v>
      </c>
      <c r="E2405" s="134">
        <v>98</v>
      </c>
      <c r="F2405" s="134">
        <v>66</v>
      </c>
      <c r="G2405" s="135">
        <v>79</v>
      </c>
      <c r="H2405" s="171">
        <f>IFERROR((Table20[[#This Row],[_202320]]-Table20[[#This Row],[_201920]])/Table20[[#This Row],[_201920]]*1,"")</f>
        <v>0.61224489795918369</v>
      </c>
    </row>
    <row r="2406" spans="1:8">
      <c r="A2406" s="132">
        <v>201672</v>
      </c>
      <c r="B2406" s="134" t="s">
        <v>1142</v>
      </c>
      <c r="C2406" s="134">
        <v>11</v>
      </c>
      <c r="D2406" s="134">
        <v>13</v>
      </c>
      <c r="E2406" s="134">
        <v>19</v>
      </c>
      <c r="F2406" s="134">
        <v>17</v>
      </c>
      <c r="G2406" s="135">
        <v>22</v>
      </c>
      <c r="H2406" s="171">
        <f>IFERROR((Table20[[#This Row],[_202320]]-Table20[[#This Row],[_201920]])/Table20[[#This Row],[_201920]]*1,"")</f>
        <v>1</v>
      </c>
    </row>
    <row r="2407" spans="1:8" ht="28.5">
      <c r="A2407" s="132">
        <v>201672</v>
      </c>
      <c r="B2407" s="134" t="s">
        <v>1143</v>
      </c>
      <c r="C2407" s="134">
        <v>7</v>
      </c>
      <c r="D2407" s="134">
        <v>8</v>
      </c>
      <c r="E2407" s="134">
        <v>22</v>
      </c>
      <c r="F2407" s="134">
        <v>17</v>
      </c>
      <c r="G2407" s="135">
        <v>21</v>
      </c>
      <c r="H2407" s="171">
        <f>IFERROR((Table20[[#This Row],[_202320]]-Table20[[#This Row],[_201920]])/Table20[[#This Row],[_201920]]*1,"")</f>
        <v>2</v>
      </c>
    </row>
    <row r="2408" spans="1:8" ht="28.5">
      <c r="A2408" s="132">
        <v>201672</v>
      </c>
      <c r="B2408" s="134" t="s">
        <v>1166</v>
      </c>
      <c r="C2408" s="134">
        <v>46</v>
      </c>
      <c r="D2408" s="134">
        <v>83</v>
      </c>
      <c r="E2408" s="134">
        <v>83</v>
      </c>
      <c r="F2408" s="134">
        <v>54</v>
      </c>
      <c r="G2408" s="135">
        <v>62</v>
      </c>
      <c r="H2408" s="171">
        <f>IFERROR((Table20[[#This Row],[_202320]]-Table20[[#This Row],[_201920]])/Table20[[#This Row],[_201920]]*1,"")</f>
        <v>0.34782608695652173</v>
      </c>
    </row>
    <row r="2409" spans="1:8" ht="28.5">
      <c r="A2409" s="132">
        <v>201672</v>
      </c>
      <c r="B2409" s="134" t="s">
        <v>1167</v>
      </c>
      <c r="C2409" s="134" t="s">
        <v>129</v>
      </c>
      <c r="D2409" s="134" t="s">
        <v>129</v>
      </c>
      <c r="E2409" s="134" t="s">
        <v>129</v>
      </c>
      <c r="F2409" s="134">
        <v>0</v>
      </c>
      <c r="G2409" s="135">
        <v>0</v>
      </c>
      <c r="H2409" s="171" t="str">
        <f>IFERROR((Table20[[#This Row],[_202320]]-Table20[[#This Row],[_201920]])/Table20[[#This Row],[_201920]]*1,"")</f>
        <v/>
      </c>
    </row>
    <row r="2410" spans="1:8">
      <c r="A2410" s="132">
        <v>201672</v>
      </c>
      <c r="B2410" s="134" t="s">
        <v>1146</v>
      </c>
      <c r="C2410" s="134">
        <v>53</v>
      </c>
      <c r="D2410" s="134">
        <v>91</v>
      </c>
      <c r="E2410" s="134">
        <v>105</v>
      </c>
      <c r="F2410" s="134">
        <v>71</v>
      </c>
      <c r="G2410" s="135">
        <v>83</v>
      </c>
      <c r="H2410" s="171">
        <f>IFERROR((Table20[[#This Row],[_202320]]-Table20[[#This Row],[_201920]])/Table20[[#This Row],[_201920]]*1,"")</f>
        <v>0.56603773584905659</v>
      </c>
    </row>
    <row r="2411" spans="1:8" ht="28.5">
      <c r="A2411" s="132">
        <v>201672</v>
      </c>
      <c r="B2411" s="134" t="s">
        <v>1147</v>
      </c>
      <c r="C2411" s="134">
        <v>9</v>
      </c>
      <c r="D2411" s="134">
        <v>12</v>
      </c>
      <c r="E2411" s="134">
        <v>14</v>
      </c>
      <c r="F2411" s="134">
        <v>3</v>
      </c>
      <c r="G2411" s="135">
        <v>2</v>
      </c>
      <c r="H2411" s="171">
        <f>IFERROR((Table20[[#This Row],[_202320]]-Table20[[#This Row],[_201920]])/Table20[[#This Row],[_201920]]*1,"")</f>
        <v>-0.77777777777777779</v>
      </c>
    </row>
    <row r="2412" spans="1:8" ht="28.5">
      <c r="A2412" s="132">
        <v>201672</v>
      </c>
      <c r="B2412" s="134" t="s">
        <v>1148</v>
      </c>
      <c r="C2412" s="134">
        <v>109</v>
      </c>
      <c r="D2412" s="134">
        <v>166</v>
      </c>
      <c r="E2412" s="134">
        <v>126</v>
      </c>
      <c r="F2412" s="134">
        <v>90</v>
      </c>
      <c r="G2412" s="135">
        <v>82</v>
      </c>
      <c r="H2412" s="171">
        <f>IFERROR((Table20[[#This Row],[_202320]]-Table20[[#This Row],[_201920]])/Table20[[#This Row],[_201920]]*1,"")</f>
        <v>-0.24770642201834864</v>
      </c>
    </row>
    <row r="2413" spans="1:8" ht="28.5">
      <c r="A2413" s="132">
        <v>201672</v>
      </c>
      <c r="B2413" s="134" t="s">
        <v>1149</v>
      </c>
      <c r="C2413" s="134">
        <v>280</v>
      </c>
      <c r="D2413" s="134">
        <v>351</v>
      </c>
      <c r="E2413" s="134">
        <v>283</v>
      </c>
      <c r="F2413" s="134">
        <v>232</v>
      </c>
      <c r="G2413" s="135">
        <v>190</v>
      </c>
      <c r="H2413" s="171">
        <f>IFERROR((Table20[[#This Row],[_202320]]-Table20[[#This Row],[_201920]])/Table20[[#This Row],[_201920]]*1,"")</f>
        <v>-0.32142857142857145</v>
      </c>
    </row>
    <row r="2414" spans="1:8" ht="28.5">
      <c r="A2414" s="132">
        <v>201672</v>
      </c>
      <c r="B2414" s="134" t="s">
        <v>1150</v>
      </c>
      <c r="C2414" s="134">
        <v>398</v>
      </c>
      <c r="D2414" s="134">
        <v>529</v>
      </c>
      <c r="E2414" s="134">
        <v>423</v>
      </c>
      <c r="F2414" s="134">
        <v>325</v>
      </c>
      <c r="G2414" s="135">
        <v>274</v>
      </c>
      <c r="H2414" s="171">
        <f>IFERROR((Table20[[#This Row],[_202320]]-Table20[[#This Row],[_201920]])/Table20[[#This Row],[_201920]]*1,"")</f>
        <v>-0.31155778894472363</v>
      </c>
    </row>
    <row r="2415" spans="1:8">
      <c r="A2415" s="132">
        <v>201672</v>
      </c>
      <c r="B2415" s="134" t="s">
        <v>1151</v>
      </c>
      <c r="C2415" s="134">
        <v>12</v>
      </c>
      <c r="D2415" s="134">
        <v>15</v>
      </c>
      <c r="E2415" s="134">
        <v>20</v>
      </c>
      <c r="F2415" s="134">
        <v>18</v>
      </c>
      <c r="G2415" s="135">
        <v>23</v>
      </c>
      <c r="H2415" s="171">
        <f>IFERROR((Table20[[#This Row],[_202320]]-Table20[[#This Row],[_201920]])/Table20[[#This Row],[_201920]]*1,"")</f>
        <v>0.91666666666666663</v>
      </c>
    </row>
    <row r="2416" spans="1:8" ht="28.5">
      <c r="A2416" s="132">
        <v>201672</v>
      </c>
      <c r="B2416" s="134" t="s">
        <v>1152</v>
      </c>
      <c r="C2416" s="134">
        <v>26</v>
      </c>
      <c r="D2416" s="134">
        <v>29</v>
      </c>
      <c r="E2416" s="134">
        <v>27</v>
      </c>
      <c r="F2416" s="134">
        <v>23</v>
      </c>
      <c r="G2416" s="135">
        <v>24</v>
      </c>
      <c r="H2416" s="171">
        <f>IFERROR((Table20[[#This Row],[_202320]]-Table20[[#This Row],[_201920]])/Table20[[#This Row],[_201920]]*1,"")</f>
        <v>-7.6923076923076927E-2</v>
      </c>
    </row>
    <row r="2417" spans="1:8" ht="28.5">
      <c r="A2417" s="132">
        <v>201672</v>
      </c>
      <c r="B2417" s="134" t="s">
        <v>1153</v>
      </c>
      <c r="C2417" s="134">
        <v>2</v>
      </c>
      <c r="D2417" s="134">
        <v>2</v>
      </c>
      <c r="E2417" s="134">
        <v>3</v>
      </c>
      <c r="F2417" s="134">
        <v>1</v>
      </c>
      <c r="G2417" s="135">
        <v>1</v>
      </c>
      <c r="H2417" s="171">
        <f>IFERROR((Table20[[#This Row],[_202320]]-Table20[[#This Row],[_201920]])/Table20[[#This Row],[_201920]]*1,"")</f>
        <v>-0.5</v>
      </c>
    </row>
    <row r="2418" spans="1:8" ht="28.5">
      <c r="A2418" s="132">
        <v>201672</v>
      </c>
      <c r="B2418" s="134" t="s">
        <v>1154</v>
      </c>
      <c r="C2418" s="134">
        <v>24</v>
      </c>
      <c r="D2418" s="134">
        <v>27</v>
      </c>
      <c r="E2418" s="134">
        <v>24</v>
      </c>
      <c r="F2418" s="134">
        <v>23</v>
      </c>
      <c r="G2418" s="135">
        <v>23</v>
      </c>
      <c r="H2418" s="171">
        <f>IFERROR((Table20[[#This Row],[_202320]]-Table20[[#This Row],[_201920]])/Table20[[#This Row],[_201920]]*1,"")</f>
        <v>-4.1666666666666664E-2</v>
      </c>
    </row>
    <row r="2419" spans="1:8" ht="28.5">
      <c r="A2419" s="132">
        <v>201672</v>
      </c>
      <c r="B2419" s="134" t="s">
        <v>1155</v>
      </c>
      <c r="C2419" s="134">
        <v>62</v>
      </c>
      <c r="D2419" s="134">
        <v>57</v>
      </c>
      <c r="E2419" s="134">
        <v>54</v>
      </c>
      <c r="F2419" s="134">
        <v>59</v>
      </c>
      <c r="G2419" s="135">
        <v>53</v>
      </c>
      <c r="H2419" s="171">
        <f>IFERROR((Table20[[#This Row],[_202320]]-Table20[[#This Row],[_201920]])/Table20[[#This Row],[_201920]]*1,"")</f>
        <v>-0.14516129032258066</v>
      </c>
    </row>
    <row r="2420" spans="1:8">
      <c r="A2420" s="132">
        <v>201973</v>
      </c>
      <c r="B2420" s="134" t="s">
        <v>1161</v>
      </c>
      <c r="C2420" s="134">
        <v>467</v>
      </c>
      <c r="D2420" s="134">
        <v>575</v>
      </c>
      <c r="E2420" s="134">
        <v>813</v>
      </c>
      <c r="F2420" s="134">
        <v>696</v>
      </c>
      <c r="G2420" s="135">
        <v>607</v>
      </c>
      <c r="H2420" s="171">
        <f>IFERROR((Table20[[#This Row],[_202320]]-Table20[[#This Row],[_201920]])/Table20[[#This Row],[_201920]]*1,"")</f>
        <v>0.29978586723768735</v>
      </c>
    </row>
    <row r="2421" spans="1:8">
      <c r="A2421" s="132">
        <v>201973</v>
      </c>
      <c r="B2421" s="134" t="s">
        <v>1131</v>
      </c>
      <c r="C2421" s="134">
        <v>0</v>
      </c>
      <c r="D2421" s="134">
        <v>0</v>
      </c>
      <c r="E2421" s="134">
        <v>2</v>
      </c>
      <c r="F2421" s="134">
        <v>1</v>
      </c>
      <c r="G2421" s="135">
        <v>1</v>
      </c>
      <c r="H2421" s="171" t="str">
        <f>IFERROR((Table20[[#This Row],[_202320]]-Table20[[#This Row],[_201920]])/Table20[[#This Row],[_201920]]*1,"")</f>
        <v/>
      </c>
    </row>
    <row r="2422" spans="1:8">
      <c r="A2422" s="132">
        <v>201973</v>
      </c>
      <c r="B2422" s="134" t="s">
        <v>1132</v>
      </c>
      <c r="C2422" s="134">
        <v>467</v>
      </c>
      <c r="D2422" s="134">
        <v>575</v>
      </c>
      <c r="E2422" s="134">
        <v>811</v>
      </c>
      <c r="F2422" s="134">
        <v>695</v>
      </c>
      <c r="G2422" s="135">
        <v>606</v>
      </c>
      <c r="H2422" s="171">
        <f>IFERROR((Table20[[#This Row],[_202320]]-Table20[[#This Row],[_201920]])/Table20[[#This Row],[_201920]]*1,"")</f>
        <v>0.29764453961456105</v>
      </c>
    </row>
    <row r="2423" spans="1:8" ht="28.5">
      <c r="A2423" s="132">
        <v>201973</v>
      </c>
      <c r="B2423" s="134" t="s">
        <v>1133</v>
      </c>
      <c r="C2423" s="134">
        <v>23</v>
      </c>
      <c r="D2423" s="134">
        <v>50</v>
      </c>
      <c r="E2423" s="134">
        <v>113</v>
      </c>
      <c r="F2423" s="134">
        <v>155</v>
      </c>
      <c r="G2423" s="135">
        <v>126</v>
      </c>
      <c r="H2423" s="171">
        <f>IFERROR((Table20[[#This Row],[_202320]]-Table20[[#This Row],[_201920]])/Table20[[#This Row],[_201920]]*1,"")</f>
        <v>4.4782608695652177</v>
      </c>
    </row>
    <row r="2424" spans="1:8" ht="28.5">
      <c r="A2424" s="132">
        <v>201973</v>
      </c>
      <c r="B2424" s="134" t="s">
        <v>1162</v>
      </c>
      <c r="C2424" s="134">
        <v>17</v>
      </c>
      <c r="D2424" s="134">
        <v>18</v>
      </c>
      <c r="E2424" s="134">
        <v>32</v>
      </c>
      <c r="F2424" s="134">
        <v>26</v>
      </c>
      <c r="G2424" s="135">
        <v>25</v>
      </c>
      <c r="H2424" s="171">
        <f>IFERROR((Table20[[#This Row],[_202320]]-Table20[[#This Row],[_201920]])/Table20[[#This Row],[_201920]]*1,"")</f>
        <v>0.47058823529411764</v>
      </c>
    </row>
    <row r="2425" spans="1:8" ht="28.5">
      <c r="A2425" s="132">
        <v>201973</v>
      </c>
      <c r="B2425" s="134" t="s">
        <v>1163</v>
      </c>
      <c r="C2425" s="134">
        <v>0</v>
      </c>
      <c r="D2425" s="134">
        <v>0</v>
      </c>
      <c r="E2425" s="134">
        <v>0</v>
      </c>
      <c r="F2425" s="134">
        <v>0</v>
      </c>
      <c r="G2425" s="135">
        <v>0</v>
      </c>
      <c r="H2425" s="171" t="str">
        <f>IFERROR((Table20[[#This Row],[_202320]]-Table20[[#This Row],[_201920]])/Table20[[#This Row],[_201920]]*1,"")</f>
        <v/>
      </c>
    </row>
    <row r="2426" spans="1:8">
      <c r="A2426" s="132">
        <v>201973</v>
      </c>
      <c r="B2426" s="134" t="s">
        <v>1136</v>
      </c>
      <c r="C2426" s="134">
        <v>40</v>
      </c>
      <c r="D2426" s="134">
        <v>68</v>
      </c>
      <c r="E2426" s="134">
        <v>145</v>
      </c>
      <c r="F2426" s="134">
        <v>181</v>
      </c>
      <c r="G2426" s="135">
        <v>151</v>
      </c>
      <c r="H2426" s="171">
        <f>IFERROR((Table20[[#This Row],[_202320]]-Table20[[#This Row],[_201920]])/Table20[[#This Row],[_201920]]*1,"")</f>
        <v>2.7749999999999999</v>
      </c>
    </row>
    <row r="2427" spans="1:8">
      <c r="A2427" s="132">
        <v>201973</v>
      </c>
      <c r="B2427" s="134" t="s">
        <v>1137</v>
      </c>
      <c r="C2427" s="134">
        <v>9</v>
      </c>
      <c r="D2427" s="134">
        <v>12</v>
      </c>
      <c r="E2427" s="134">
        <v>18</v>
      </c>
      <c r="F2427" s="134">
        <v>26</v>
      </c>
      <c r="G2427" s="135">
        <v>25</v>
      </c>
      <c r="H2427" s="171">
        <f>IFERROR((Table20[[#This Row],[_202320]]-Table20[[#This Row],[_201920]])/Table20[[#This Row],[_201920]]*1,"")</f>
        <v>1.7777777777777777</v>
      </c>
    </row>
    <row r="2428" spans="1:8" ht="28.5">
      <c r="A2428" s="132">
        <v>201973</v>
      </c>
      <c r="B2428" s="134" t="s">
        <v>1138</v>
      </c>
      <c r="C2428" s="134">
        <v>24</v>
      </c>
      <c r="D2428" s="134">
        <v>52</v>
      </c>
      <c r="E2428" s="134">
        <v>107</v>
      </c>
      <c r="F2428" s="134">
        <v>153</v>
      </c>
      <c r="G2428" s="135">
        <v>117</v>
      </c>
      <c r="H2428" s="171">
        <f>IFERROR((Table20[[#This Row],[_202320]]-Table20[[#This Row],[_201920]])/Table20[[#This Row],[_201920]]*1,"")</f>
        <v>3.875</v>
      </c>
    </row>
    <row r="2429" spans="1:8" ht="28.5">
      <c r="A2429" s="132">
        <v>201973</v>
      </c>
      <c r="B2429" s="134" t="s">
        <v>1164</v>
      </c>
      <c r="C2429" s="134">
        <v>30</v>
      </c>
      <c r="D2429" s="134">
        <v>36</v>
      </c>
      <c r="E2429" s="134">
        <v>55</v>
      </c>
      <c r="F2429" s="134">
        <v>37</v>
      </c>
      <c r="G2429" s="135">
        <v>45</v>
      </c>
      <c r="H2429" s="171">
        <f>IFERROR((Table20[[#This Row],[_202320]]-Table20[[#This Row],[_201920]])/Table20[[#This Row],[_201920]]*1,"")</f>
        <v>0.5</v>
      </c>
    </row>
    <row r="2430" spans="1:8" ht="28.5">
      <c r="A2430" s="132">
        <v>201973</v>
      </c>
      <c r="B2430" s="134" t="s">
        <v>1165</v>
      </c>
      <c r="C2430" s="134">
        <v>0</v>
      </c>
      <c r="D2430" s="134">
        <v>0</v>
      </c>
      <c r="E2430" s="134">
        <v>0</v>
      </c>
      <c r="F2430" s="134">
        <v>0</v>
      </c>
      <c r="G2430" s="135">
        <v>0</v>
      </c>
      <c r="H2430" s="171" t="str">
        <f>IFERROR((Table20[[#This Row],[_202320]]-Table20[[#This Row],[_201920]])/Table20[[#This Row],[_201920]]*1,"")</f>
        <v/>
      </c>
    </row>
    <row r="2431" spans="1:8">
      <c r="A2431" s="132">
        <v>201973</v>
      </c>
      <c r="B2431" s="134" t="s">
        <v>1141</v>
      </c>
      <c r="C2431" s="134">
        <v>54</v>
      </c>
      <c r="D2431" s="134">
        <v>88</v>
      </c>
      <c r="E2431" s="134">
        <v>162</v>
      </c>
      <c r="F2431" s="134">
        <v>190</v>
      </c>
      <c r="G2431" s="135">
        <v>162</v>
      </c>
      <c r="H2431" s="171">
        <f>IFERROR((Table20[[#This Row],[_202320]]-Table20[[#This Row],[_201920]])/Table20[[#This Row],[_201920]]*1,"")</f>
        <v>2</v>
      </c>
    </row>
    <row r="2432" spans="1:8">
      <c r="A2432" s="132">
        <v>201973</v>
      </c>
      <c r="B2432" s="134" t="s">
        <v>1142</v>
      </c>
      <c r="C2432" s="134">
        <v>12</v>
      </c>
      <c r="D2432" s="134">
        <v>15</v>
      </c>
      <c r="E2432" s="134">
        <v>20</v>
      </c>
      <c r="F2432" s="134">
        <v>27</v>
      </c>
      <c r="G2432" s="135">
        <v>27</v>
      </c>
      <c r="H2432" s="171">
        <f>IFERROR((Table20[[#This Row],[_202320]]-Table20[[#This Row],[_201920]])/Table20[[#This Row],[_201920]]*1,"")</f>
        <v>1.25</v>
      </c>
    </row>
    <row r="2433" spans="1:8" ht="28.5">
      <c r="A2433" s="132">
        <v>201973</v>
      </c>
      <c r="B2433" s="134" t="s">
        <v>1143</v>
      </c>
      <c r="C2433" s="134">
        <v>25</v>
      </c>
      <c r="D2433" s="134">
        <v>44</v>
      </c>
      <c r="E2433" s="134">
        <v>107</v>
      </c>
      <c r="F2433" s="134">
        <v>156</v>
      </c>
      <c r="G2433" s="135">
        <v>116</v>
      </c>
      <c r="H2433" s="171">
        <f>IFERROR((Table20[[#This Row],[_202320]]-Table20[[#This Row],[_201920]])/Table20[[#This Row],[_201920]]*1,"")</f>
        <v>3.64</v>
      </c>
    </row>
    <row r="2434" spans="1:8" ht="28.5">
      <c r="A2434" s="132">
        <v>201973</v>
      </c>
      <c r="B2434" s="134" t="s">
        <v>1166</v>
      </c>
      <c r="C2434" s="134">
        <v>35</v>
      </c>
      <c r="D2434" s="134">
        <v>47</v>
      </c>
      <c r="E2434" s="134">
        <v>63</v>
      </c>
      <c r="F2434" s="134">
        <v>43</v>
      </c>
      <c r="G2434" s="135">
        <v>49</v>
      </c>
      <c r="H2434" s="171">
        <f>IFERROR((Table20[[#This Row],[_202320]]-Table20[[#This Row],[_201920]])/Table20[[#This Row],[_201920]]*1,"")</f>
        <v>0.4</v>
      </c>
    </row>
    <row r="2435" spans="1:8" ht="28.5">
      <c r="A2435" s="132">
        <v>201973</v>
      </c>
      <c r="B2435" s="134" t="s">
        <v>1167</v>
      </c>
      <c r="C2435" s="134">
        <v>0</v>
      </c>
      <c r="D2435" s="134">
        <v>0</v>
      </c>
      <c r="E2435" s="134">
        <v>0</v>
      </c>
      <c r="F2435" s="134">
        <v>0</v>
      </c>
      <c r="G2435" s="135">
        <v>1</v>
      </c>
      <c r="H2435" s="171" t="str">
        <f>IFERROR((Table20[[#This Row],[_202320]]-Table20[[#This Row],[_201920]])/Table20[[#This Row],[_201920]]*1,"")</f>
        <v/>
      </c>
    </row>
    <row r="2436" spans="1:8">
      <c r="A2436" s="132">
        <v>201973</v>
      </c>
      <c r="B2436" s="134" t="s">
        <v>1146</v>
      </c>
      <c r="C2436" s="134">
        <v>60</v>
      </c>
      <c r="D2436" s="134">
        <v>91</v>
      </c>
      <c r="E2436" s="134">
        <v>170</v>
      </c>
      <c r="F2436" s="134">
        <v>199</v>
      </c>
      <c r="G2436" s="135">
        <v>166</v>
      </c>
      <c r="H2436" s="171">
        <f>IFERROR((Table20[[#This Row],[_202320]]-Table20[[#This Row],[_201920]])/Table20[[#This Row],[_201920]]*1,"")</f>
        <v>1.7666666666666666</v>
      </c>
    </row>
    <row r="2437" spans="1:8" ht="28.5">
      <c r="A2437" s="132">
        <v>201973</v>
      </c>
      <c r="B2437" s="134" t="s">
        <v>1147</v>
      </c>
      <c r="C2437" s="134">
        <v>5</v>
      </c>
      <c r="D2437" s="134">
        <v>6</v>
      </c>
      <c r="E2437" s="134">
        <v>12</v>
      </c>
      <c r="F2437" s="134">
        <v>7</v>
      </c>
      <c r="G2437" s="135">
        <v>12</v>
      </c>
      <c r="H2437" s="171">
        <f>IFERROR((Table20[[#This Row],[_202320]]-Table20[[#This Row],[_201920]])/Table20[[#This Row],[_201920]]*1,"")</f>
        <v>1.4</v>
      </c>
    </row>
    <row r="2438" spans="1:8" ht="28.5">
      <c r="A2438" s="132">
        <v>201973</v>
      </c>
      <c r="B2438" s="134" t="s">
        <v>1148</v>
      </c>
      <c r="C2438" s="134">
        <v>112</v>
      </c>
      <c r="D2438" s="134">
        <v>144</v>
      </c>
      <c r="E2438" s="134">
        <v>179</v>
      </c>
      <c r="F2438" s="134">
        <v>394</v>
      </c>
      <c r="G2438" s="135">
        <v>142</v>
      </c>
      <c r="H2438" s="171">
        <f>IFERROR((Table20[[#This Row],[_202320]]-Table20[[#This Row],[_201920]])/Table20[[#This Row],[_201920]]*1,"")</f>
        <v>0.26785714285714285</v>
      </c>
    </row>
    <row r="2439" spans="1:8" ht="28.5">
      <c r="A2439" s="132">
        <v>201973</v>
      </c>
      <c r="B2439" s="134" t="s">
        <v>1149</v>
      </c>
      <c r="C2439" s="134">
        <v>290</v>
      </c>
      <c r="D2439" s="134">
        <v>334</v>
      </c>
      <c r="E2439" s="134">
        <v>450</v>
      </c>
      <c r="F2439" s="134">
        <v>95</v>
      </c>
      <c r="G2439" s="135">
        <v>286</v>
      </c>
      <c r="H2439" s="171">
        <f>IFERROR((Table20[[#This Row],[_202320]]-Table20[[#This Row],[_201920]])/Table20[[#This Row],[_201920]]*1,"")</f>
        <v>-1.3793103448275862E-2</v>
      </c>
    </row>
    <row r="2440" spans="1:8" ht="28.5">
      <c r="A2440" s="132">
        <v>201973</v>
      </c>
      <c r="B2440" s="134" t="s">
        <v>1150</v>
      </c>
      <c r="C2440" s="134">
        <v>407</v>
      </c>
      <c r="D2440" s="134">
        <v>484</v>
      </c>
      <c r="E2440" s="134">
        <v>641</v>
      </c>
      <c r="F2440" s="134">
        <v>496</v>
      </c>
      <c r="G2440" s="135">
        <v>440</v>
      </c>
      <c r="H2440" s="171">
        <f>IFERROR((Table20[[#This Row],[_202320]]-Table20[[#This Row],[_201920]])/Table20[[#This Row],[_201920]]*1,"")</f>
        <v>8.1081081081081086E-2</v>
      </c>
    </row>
    <row r="2441" spans="1:8">
      <c r="A2441" s="132">
        <v>201973</v>
      </c>
      <c r="B2441" s="134" t="s">
        <v>1151</v>
      </c>
      <c r="C2441" s="134">
        <v>13</v>
      </c>
      <c r="D2441" s="134">
        <v>16</v>
      </c>
      <c r="E2441" s="134">
        <v>21</v>
      </c>
      <c r="F2441" s="134">
        <v>29</v>
      </c>
      <c r="G2441" s="135">
        <v>27</v>
      </c>
      <c r="H2441" s="171">
        <f>IFERROR((Table20[[#This Row],[_202320]]-Table20[[#This Row],[_201920]])/Table20[[#This Row],[_201920]]*1,"")</f>
        <v>1.0769230769230769</v>
      </c>
    </row>
    <row r="2442" spans="1:8" ht="28.5">
      <c r="A2442" s="132">
        <v>201973</v>
      </c>
      <c r="B2442" s="134" t="s">
        <v>1152</v>
      </c>
      <c r="C2442" s="134">
        <v>25</v>
      </c>
      <c r="D2442" s="134">
        <v>26</v>
      </c>
      <c r="E2442" s="134">
        <v>24</v>
      </c>
      <c r="F2442" s="134">
        <v>58</v>
      </c>
      <c r="G2442" s="135">
        <v>25</v>
      </c>
      <c r="H2442" s="171">
        <f>IFERROR((Table20[[#This Row],[_202320]]-Table20[[#This Row],[_201920]])/Table20[[#This Row],[_201920]]*1,"")</f>
        <v>0</v>
      </c>
    </row>
    <row r="2443" spans="1:8" ht="28.5">
      <c r="A2443" s="132">
        <v>201973</v>
      </c>
      <c r="B2443" s="134" t="s">
        <v>1153</v>
      </c>
      <c r="C2443" s="134">
        <v>1</v>
      </c>
      <c r="D2443" s="134">
        <v>1</v>
      </c>
      <c r="E2443" s="134">
        <v>1</v>
      </c>
      <c r="F2443" s="134">
        <v>1</v>
      </c>
      <c r="G2443" s="135">
        <v>2</v>
      </c>
      <c r="H2443" s="171">
        <f>IFERROR((Table20[[#This Row],[_202320]]-Table20[[#This Row],[_201920]])/Table20[[#This Row],[_201920]]*1,"")</f>
        <v>1</v>
      </c>
    </row>
    <row r="2444" spans="1:8" ht="28.5">
      <c r="A2444" s="132">
        <v>201973</v>
      </c>
      <c r="B2444" s="134" t="s">
        <v>1154</v>
      </c>
      <c r="C2444" s="134">
        <v>24</v>
      </c>
      <c r="D2444" s="134">
        <v>25</v>
      </c>
      <c r="E2444" s="134">
        <v>22</v>
      </c>
      <c r="F2444" s="134">
        <v>57</v>
      </c>
      <c r="G2444" s="135">
        <v>23</v>
      </c>
      <c r="H2444" s="171">
        <f>IFERROR((Table20[[#This Row],[_202320]]-Table20[[#This Row],[_201920]])/Table20[[#This Row],[_201920]]*1,"")</f>
        <v>-4.1666666666666664E-2</v>
      </c>
    </row>
    <row r="2445" spans="1:8" ht="28.5">
      <c r="A2445" s="132">
        <v>201973</v>
      </c>
      <c r="B2445" s="134" t="s">
        <v>1155</v>
      </c>
      <c r="C2445" s="134">
        <v>62</v>
      </c>
      <c r="D2445" s="134">
        <v>58</v>
      </c>
      <c r="E2445" s="134">
        <v>55</v>
      </c>
      <c r="F2445" s="134">
        <v>14</v>
      </c>
      <c r="G2445" s="135">
        <v>47</v>
      </c>
      <c r="H2445" s="171">
        <f>IFERROR((Table20[[#This Row],[_202320]]-Table20[[#This Row],[_201920]])/Table20[[#This Row],[_201920]]*1,"")</f>
        <v>-0.24193548387096775</v>
      </c>
    </row>
    <row r="2446" spans="1:8">
      <c r="A2446" s="132">
        <v>202222</v>
      </c>
      <c r="B2446" s="134" t="s">
        <v>1161</v>
      </c>
      <c r="C2446" s="134">
        <v>4242</v>
      </c>
      <c r="D2446" s="134">
        <v>4215</v>
      </c>
      <c r="E2446" s="134">
        <v>3231</v>
      </c>
      <c r="F2446" s="134">
        <v>3584</v>
      </c>
      <c r="G2446" s="135">
        <v>2739</v>
      </c>
      <c r="H2446" s="171">
        <f>IFERROR((Table20[[#This Row],[_202320]]-Table20[[#This Row],[_201920]])/Table20[[#This Row],[_201920]]*1,"")</f>
        <v>-0.35431400282885434</v>
      </c>
    </row>
    <row r="2447" spans="1:8">
      <c r="A2447" s="132">
        <v>202222</v>
      </c>
      <c r="B2447" s="134" t="s">
        <v>1131</v>
      </c>
      <c r="C2447" s="134">
        <v>0</v>
      </c>
      <c r="D2447" s="134">
        <v>2</v>
      </c>
      <c r="E2447" s="134">
        <v>3</v>
      </c>
      <c r="F2447" s="134">
        <v>1</v>
      </c>
      <c r="G2447" s="135">
        <v>1</v>
      </c>
      <c r="H2447" s="171" t="str">
        <f>IFERROR((Table20[[#This Row],[_202320]]-Table20[[#This Row],[_201920]])/Table20[[#This Row],[_201920]]*1,"")</f>
        <v/>
      </c>
    </row>
    <row r="2448" spans="1:8">
      <c r="A2448" s="132">
        <v>202222</v>
      </c>
      <c r="B2448" s="134" t="s">
        <v>1132</v>
      </c>
      <c r="C2448" s="134">
        <v>4242</v>
      </c>
      <c r="D2448" s="134">
        <v>4213</v>
      </c>
      <c r="E2448" s="134">
        <v>3228</v>
      </c>
      <c r="F2448" s="134">
        <v>3583</v>
      </c>
      <c r="G2448" s="135">
        <v>2738</v>
      </c>
      <c r="H2448" s="171">
        <f>IFERROR((Table20[[#This Row],[_202320]]-Table20[[#This Row],[_201920]])/Table20[[#This Row],[_201920]]*1,"")</f>
        <v>-0.35454974068835454</v>
      </c>
    </row>
    <row r="2449" spans="1:8" ht="28.5">
      <c r="A2449" s="132">
        <v>202222</v>
      </c>
      <c r="B2449" s="134" t="s">
        <v>1133</v>
      </c>
      <c r="C2449" s="134">
        <v>182</v>
      </c>
      <c r="D2449" s="134">
        <v>235</v>
      </c>
      <c r="E2449" s="134">
        <v>240</v>
      </c>
      <c r="F2449" s="134">
        <v>300</v>
      </c>
      <c r="G2449" s="135">
        <v>263</v>
      </c>
      <c r="H2449" s="171">
        <f>IFERROR((Table20[[#This Row],[_202320]]-Table20[[#This Row],[_201920]])/Table20[[#This Row],[_201920]]*1,"")</f>
        <v>0.44505494505494503</v>
      </c>
    </row>
    <row r="2450" spans="1:8" ht="28.5">
      <c r="A2450" s="132">
        <v>202222</v>
      </c>
      <c r="B2450" s="134" t="s">
        <v>1162</v>
      </c>
      <c r="C2450" s="134">
        <v>112</v>
      </c>
      <c r="D2450" s="134">
        <v>139</v>
      </c>
      <c r="E2450" s="134">
        <v>128</v>
      </c>
      <c r="F2450" s="134">
        <v>155</v>
      </c>
      <c r="G2450" s="135">
        <v>179</v>
      </c>
      <c r="H2450" s="171">
        <f>IFERROR((Table20[[#This Row],[_202320]]-Table20[[#This Row],[_201920]])/Table20[[#This Row],[_201920]]*1,"")</f>
        <v>0.5982142857142857</v>
      </c>
    </row>
    <row r="2451" spans="1:8" ht="28.5">
      <c r="A2451" s="132">
        <v>202222</v>
      </c>
      <c r="B2451" s="134" t="s">
        <v>1163</v>
      </c>
      <c r="C2451" s="134" t="s">
        <v>129</v>
      </c>
      <c r="D2451" s="134" t="s">
        <v>129</v>
      </c>
      <c r="E2451" s="134" t="s">
        <v>129</v>
      </c>
      <c r="F2451" s="134" t="s">
        <v>129</v>
      </c>
      <c r="G2451" s="135" t="s">
        <v>129</v>
      </c>
      <c r="H2451" s="171" t="str">
        <f>IFERROR((Table20[[#This Row],[_202320]]-Table20[[#This Row],[_201920]])/Table20[[#This Row],[_201920]]*1,"")</f>
        <v/>
      </c>
    </row>
    <row r="2452" spans="1:8">
      <c r="A2452" s="132">
        <v>202222</v>
      </c>
      <c r="B2452" s="134" t="s">
        <v>1136</v>
      </c>
      <c r="C2452" s="134">
        <v>294</v>
      </c>
      <c r="D2452" s="134">
        <v>374</v>
      </c>
      <c r="E2452" s="134">
        <v>368</v>
      </c>
      <c r="F2452" s="134">
        <v>455</v>
      </c>
      <c r="G2452" s="135">
        <v>442</v>
      </c>
      <c r="H2452" s="171">
        <f>IFERROR((Table20[[#This Row],[_202320]]-Table20[[#This Row],[_201920]])/Table20[[#This Row],[_201920]]*1,"")</f>
        <v>0.50340136054421769</v>
      </c>
    </row>
    <row r="2453" spans="1:8">
      <c r="A2453" s="132">
        <v>202222</v>
      </c>
      <c r="B2453" s="134" t="s">
        <v>1137</v>
      </c>
      <c r="C2453" s="134">
        <v>7</v>
      </c>
      <c r="D2453" s="134">
        <v>9</v>
      </c>
      <c r="E2453" s="134">
        <v>11</v>
      </c>
      <c r="F2453" s="134">
        <v>13</v>
      </c>
      <c r="G2453" s="135">
        <v>16</v>
      </c>
      <c r="H2453" s="171">
        <f>IFERROR((Table20[[#This Row],[_202320]]-Table20[[#This Row],[_201920]])/Table20[[#This Row],[_201920]]*1,"")</f>
        <v>1.2857142857142858</v>
      </c>
    </row>
    <row r="2454" spans="1:8" ht="28.5">
      <c r="A2454" s="132">
        <v>202222</v>
      </c>
      <c r="B2454" s="134" t="s">
        <v>1138</v>
      </c>
      <c r="C2454" s="134">
        <v>177</v>
      </c>
      <c r="D2454" s="134">
        <v>243</v>
      </c>
      <c r="E2454" s="134">
        <v>238</v>
      </c>
      <c r="F2454" s="134">
        <v>273</v>
      </c>
      <c r="G2454" s="135">
        <v>261</v>
      </c>
      <c r="H2454" s="171">
        <f>IFERROR((Table20[[#This Row],[_202320]]-Table20[[#This Row],[_201920]])/Table20[[#This Row],[_201920]]*1,"")</f>
        <v>0.47457627118644069</v>
      </c>
    </row>
    <row r="2455" spans="1:8" ht="28.5">
      <c r="A2455" s="132">
        <v>202222</v>
      </c>
      <c r="B2455" s="134" t="s">
        <v>1164</v>
      </c>
      <c r="C2455" s="134">
        <v>234</v>
      </c>
      <c r="D2455" s="134">
        <v>251</v>
      </c>
      <c r="E2455" s="134">
        <v>262</v>
      </c>
      <c r="F2455" s="134">
        <v>320</v>
      </c>
      <c r="G2455" s="135">
        <v>314</v>
      </c>
      <c r="H2455" s="171">
        <f>IFERROR((Table20[[#This Row],[_202320]]-Table20[[#This Row],[_201920]])/Table20[[#This Row],[_201920]]*1,"")</f>
        <v>0.34188034188034189</v>
      </c>
    </row>
    <row r="2456" spans="1:8" ht="28.5">
      <c r="A2456" s="132">
        <v>202222</v>
      </c>
      <c r="B2456" s="134" t="s">
        <v>1165</v>
      </c>
      <c r="C2456" s="134" t="s">
        <v>129</v>
      </c>
      <c r="D2456" s="134" t="s">
        <v>129</v>
      </c>
      <c r="E2456" s="134" t="s">
        <v>129</v>
      </c>
      <c r="F2456" s="134" t="s">
        <v>129</v>
      </c>
      <c r="G2456" s="135" t="s">
        <v>129</v>
      </c>
      <c r="H2456" s="171" t="str">
        <f>IFERROR((Table20[[#This Row],[_202320]]-Table20[[#This Row],[_201920]])/Table20[[#This Row],[_201920]]*1,"")</f>
        <v/>
      </c>
    </row>
    <row r="2457" spans="1:8">
      <c r="A2457" s="132">
        <v>202222</v>
      </c>
      <c r="B2457" s="134" t="s">
        <v>1141</v>
      </c>
      <c r="C2457" s="134">
        <v>411</v>
      </c>
      <c r="D2457" s="134">
        <v>494</v>
      </c>
      <c r="E2457" s="134">
        <v>500</v>
      </c>
      <c r="F2457" s="134">
        <v>593</v>
      </c>
      <c r="G2457" s="135">
        <v>575</v>
      </c>
      <c r="H2457" s="171">
        <f>IFERROR((Table20[[#This Row],[_202320]]-Table20[[#This Row],[_201920]])/Table20[[#This Row],[_201920]]*1,"")</f>
        <v>0.39902676399026765</v>
      </c>
    </row>
    <row r="2458" spans="1:8">
      <c r="A2458" s="132">
        <v>202222</v>
      </c>
      <c r="B2458" s="134" t="s">
        <v>1142</v>
      </c>
      <c r="C2458" s="134">
        <v>10</v>
      </c>
      <c r="D2458" s="134">
        <v>12</v>
      </c>
      <c r="E2458" s="134">
        <v>15</v>
      </c>
      <c r="F2458" s="134">
        <v>17</v>
      </c>
      <c r="G2458" s="135">
        <v>21</v>
      </c>
      <c r="H2458" s="171">
        <f>IFERROR((Table20[[#This Row],[_202320]]-Table20[[#This Row],[_201920]])/Table20[[#This Row],[_201920]]*1,"")</f>
        <v>1.1000000000000001</v>
      </c>
    </row>
    <row r="2459" spans="1:8" ht="28.5">
      <c r="A2459" s="132">
        <v>202222</v>
      </c>
      <c r="B2459" s="134" t="s">
        <v>1143</v>
      </c>
      <c r="C2459" s="134">
        <v>186</v>
      </c>
      <c r="D2459" s="134">
        <v>254</v>
      </c>
      <c r="E2459" s="134">
        <v>234</v>
      </c>
      <c r="F2459" s="134">
        <v>281</v>
      </c>
      <c r="G2459" s="135">
        <v>261</v>
      </c>
      <c r="H2459" s="171">
        <f>IFERROR((Table20[[#This Row],[_202320]]-Table20[[#This Row],[_201920]])/Table20[[#This Row],[_201920]]*1,"")</f>
        <v>0.40322580645161288</v>
      </c>
    </row>
    <row r="2460" spans="1:8" ht="28.5">
      <c r="A2460" s="132">
        <v>202222</v>
      </c>
      <c r="B2460" s="134" t="s">
        <v>1166</v>
      </c>
      <c r="C2460" s="134">
        <v>284</v>
      </c>
      <c r="D2460" s="134">
        <v>301</v>
      </c>
      <c r="E2460" s="134">
        <v>324</v>
      </c>
      <c r="F2460" s="134">
        <v>363</v>
      </c>
      <c r="G2460" s="135">
        <v>354</v>
      </c>
      <c r="H2460" s="171">
        <f>IFERROR((Table20[[#This Row],[_202320]]-Table20[[#This Row],[_201920]])/Table20[[#This Row],[_201920]]*1,"")</f>
        <v>0.24647887323943662</v>
      </c>
    </row>
    <row r="2461" spans="1:8" ht="28.5">
      <c r="A2461" s="132">
        <v>202222</v>
      </c>
      <c r="B2461" s="134" t="s">
        <v>1167</v>
      </c>
      <c r="C2461" s="134" t="s">
        <v>129</v>
      </c>
      <c r="D2461" s="134" t="s">
        <v>129</v>
      </c>
      <c r="E2461" s="134" t="s">
        <v>129</v>
      </c>
      <c r="F2461" s="134" t="s">
        <v>129</v>
      </c>
      <c r="G2461" s="135" t="s">
        <v>129</v>
      </c>
      <c r="H2461" s="171" t="str">
        <f>IFERROR((Table20[[#This Row],[_202320]]-Table20[[#This Row],[_201920]])/Table20[[#This Row],[_201920]]*1,"")</f>
        <v/>
      </c>
    </row>
    <row r="2462" spans="1:8">
      <c r="A2462" s="132">
        <v>202222</v>
      </c>
      <c r="B2462" s="134" t="s">
        <v>1146</v>
      </c>
      <c r="C2462" s="134">
        <v>470</v>
      </c>
      <c r="D2462" s="134">
        <v>555</v>
      </c>
      <c r="E2462" s="134">
        <v>558</v>
      </c>
      <c r="F2462" s="134">
        <v>644</v>
      </c>
      <c r="G2462" s="135">
        <v>615</v>
      </c>
      <c r="H2462" s="171">
        <f>IFERROR((Table20[[#This Row],[_202320]]-Table20[[#This Row],[_201920]])/Table20[[#This Row],[_201920]]*1,"")</f>
        <v>0.30851063829787234</v>
      </c>
    </row>
    <row r="2463" spans="1:8" ht="28.5">
      <c r="A2463" s="132">
        <v>202222</v>
      </c>
      <c r="B2463" s="134" t="s">
        <v>1147</v>
      </c>
      <c r="C2463" s="134">
        <v>70</v>
      </c>
      <c r="D2463" s="134">
        <v>77</v>
      </c>
      <c r="E2463" s="134">
        <v>51</v>
      </c>
      <c r="F2463" s="134">
        <v>54</v>
      </c>
      <c r="G2463" s="135">
        <v>45</v>
      </c>
      <c r="H2463" s="171">
        <f>IFERROR((Table20[[#This Row],[_202320]]-Table20[[#This Row],[_201920]])/Table20[[#This Row],[_201920]]*1,"")</f>
        <v>-0.35714285714285715</v>
      </c>
    </row>
    <row r="2464" spans="1:8" ht="28.5">
      <c r="A2464" s="132">
        <v>202222</v>
      </c>
      <c r="B2464" s="134" t="s">
        <v>1148</v>
      </c>
      <c r="C2464" s="134">
        <v>1130</v>
      </c>
      <c r="D2464" s="134">
        <v>1352</v>
      </c>
      <c r="E2464" s="134">
        <v>893</v>
      </c>
      <c r="F2464" s="134">
        <v>927</v>
      </c>
      <c r="G2464" s="135">
        <v>652</v>
      </c>
      <c r="H2464" s="171">
        <f>IFERROR((Table20[[#This Row],[_202320]]-Table20[[#This Row],[_201920]])/Table20[[#This Row],[_201920]]*1,"")</f>
        <v>-0.4230088495575221</v>
      </c>
    </row>
    <row r="2465" spans="1:8" ht="28.5">
      <c r="A2465" s="132">
        <v>202222</v>
      </c>
      <c r="B2465" s="134" t="s">
        <v>1149</v>
      </c>
      <c r="C2465" s="134">
        <v>2572</v>
      </c>
      <c r="D2465" s="134">
        <v>2229</v>
      </c>
      <c r="E2465" s="134">
        <v>1726</v>
      </c>
      <c r="F2465" s="134">
        <v>1958</v>
      </c>
      <c r="G2465" s="135">
        <v>1426</v>
      </c>
      <c r="H2465" s="171">
        <f>IFERROR((Table20[[#This Row],[_202320]]-Table20[[#This Row],[_201920]])/Table20[[#This Row],[_201920]]*1,"")</f>
        <v>-0.44556765163297046</v>
      </c>
    </row>
    <row r="2466" spans="1:8" ht="28.5">
      <c r="A2466" s="132">
        <v>202222</v>
      </c>
      <c r="B2466" s="134" t="s">
        <v>1150</v>
      </c>
      <c r="C2466" s="134">
        <v>3772</v>
      </c>
      <c r="D2466" s="134">
        <v>3658</v>
      </c>
      <c r="E2466" s="134">
        <v>2670</v>
      </c>
      <c r="F2466" s="134">
        <v>2939</v>
      </c>
      <c r="G2466" s="135">
        <v>2123</v>
      </c>
      <c r="H2466" s="171">
        <f>IFERROR((Table20[[#This Row],[_202320]]-Table20[[#This Row],[_201920]])/Table20[[#This Row],[_201920]]*1,"")</f>
        <v>-0.43716861081654296</v>
      </c>
    </row>
    <row r="2467" spans="1:8">
      <c r="A2467" s="132">
        <v>202222</v>
      </c>
      <c r="B2467" s="134" t="s">
        <v>1151</v>
      </c>
      <c r="C2467" s="134">
        <v>11</v>
      </c>
      <c r="D2467" s="134">
        <v>13</v>
      </c>
      <c r="E2467" s="134">
        <v>17</v>
      </c>
      <c r="F2467" s="134">
        <v>18</v>
      </c>
      <c r="G2467" s="135">
        <v>22</v>
      </c>
      <c r="H2467" s="171">
        <f>IFERROR((Table20[[#This Row],[_202320]]-Table20[[#This Row],[_201920]])/Table20[[#This Row],[_201920]]*1,"")</f>
        <v>1</v>
      </c>
    </row>
    <row r="2468" spans="1:8" ht="28.5">
      <c r="A2468" s="132">
        <v>202222</v>
      </c>
      <c r="B2468" s="134" t="s">
        <v>1152</v>
      </c>
      <c r="C2468" s="134">
        <v>28</v>
      </c>
      <c r="D2468" s="134">
        <v>34</v>
      </c>
      <c r="E2468" s="134">
        <v>29</v>
      </c>
      <c r="F2468" s="134">
        <v>27</v>
      </c>
      <c r="G2468" s="135">
        <v>25</v>
      </c>
      <c r="H2468" s="171">
        <f>IFERROR((Table20[[#This Row],[_202320]]-Table20[[#This Row],[_201920]])/Table20[[#This Row],[_201920]]*1,"")</f>
        <v>-0.10714285714285714</v>
      </c>
    </row>
    <row r="2469" spans="1:8" ht="28.5">
      <c r="A2469" s="132">
        <v>202222</v>
      </c>
      <c r="B2469" s="134" t="s">
        <v>1153</v>
      </c>
      <c r="C2469" s="134">
        <v>2</v>
      </c>
      <c r="D2469" s="134">
        <v>2</v>
      </c>
      <c r="E2469" s="134">
        <v>2</v>
      </c>
      <c r="F2469" s="134">
        <v>2</v>
      </c>
      <c r="G2469" s="135">
        <v>2</v>
      </c>
      <c r="H2469" s="171">
        <f>IFERROR((Table20[[#This Row],[_202320]]-Table20[[#This Row],[_201920]])/Table20[[#This Row],[_201920]]*1,"")</f>
        <v>0</v>
      </c>
    </row>
    <row r="2470" spans="1:8" ht="28.5">
      <c r="A2470" s="132">
        <v>202222</v>
      </c>
      <c r="B2470" s="134" t="s">
        <v>1154</v>
      </c>
      <c r="C2470" s="134">
        <v>27</v>
      </c>
      <c r="D2470" s="134">
        <v>32</v>
      </c>
      <c r="E2470" s="134">
        <v>28</v>
      </c>
      <c r="F2470" s="134">
        <v>26</v>
      </c>
      <c r="G2470" s="135">
        <v>24</v>
      </c>
      <c r="H2470" s="171">
        <f>IFERROR((Table20[[#This Row],[_202320]]-Table20[[#This Row],[_201920]])/Table20[[#This Row],[_201920]]*1,"")</f>
        <v>-0.1111111111111111</v>
      </c>
    </row>
    <row r="2471" spans="1:8" ht="28.5">
      <c r="A2471" s="132">
        <v>202222</v>
      </c>
      <c r="B2471" s="134" t="s">
        <v>1155</v>
      </c>
      <c r="C2471" s="134">
        <v>61</v>
      </c>
      <c r="D2471" s="134">
        <v>53</v>
      </c>
      <c r="E2471" s="134">
        <v>53</v>
      </c>
      <c r="F2471" s="134">
        <v>55</v>
      </c>
      <c r="G2471" s="135">
        <v>52</v>
      </c>
      <c r="H2471" s="171">
        <f>IFERROR((Table20[[#This Row],[_202320]]-Table20[[#This Row],[_201920]])/Table20[[#This Row],[_201920]]*1,"")</f>
        <v>-0.14754098360655737</v>
      </c>
    </row>
    <row r="2472" spans="1:8">
      <c r="A2472" s="132">
        <v>202356</v>
      </c>
      <c r="B2472" s="134" t="s">
        <v>1161</v>
      </c>
      <c r="C2472" s="134">
        <v>1750</v>
      </c>
      <c r="D2472" s="134">
        <v>1652</v>
      </c>
      <c r="E2472" s="134">
        <v>1586</v>
      </c>
      <c r="F2472" s="134">
        <v>3377</v>
      </c>
      <c r="G2472" s="135">
        <v>3438</v>
      </c>
      <c r="H2472" s="171">
        <f>IFERROR((Table20[[#This Row],[_202320]]-Table20[[#This Row],[_201920]])/Table20[[#This Row],[_201920]]*1,"")</f>
        <v>0.96457142857142852</v>
      </c>
    </row>
    <row r="2473" spans="1:8">
      <c r="A2473" s="132">
        <v>202356</v>
      </c>
      <c r="B2473" s="134" t="s">
        <v>1131</v>
      </c>
      <c r="C2473" s="134">
        <v>1</v>
      </c>
      <c r="D2473" s="134">
        <v>1</v>
      </c>
      <c r="E2473" s="134">
        <v>2</v>
      </c>
      <c r="F2473" s="134">
        <v>1</v>
      </c>
      <c r="G2473" s="135">
        <v>0</v>
      </c>
      <c r="H2473" s="171">
        <f>IFERROR((Table20[[#This Row],[_202320]]-Table20[[#This Row],[_201920]])/Table20[[#This Row],[_201920]]*1,"")</f>
        <v>-1</v>
      </c>
    </row>
    <row r="2474" spans="1:8">
      <c r="A2474" s="132">
        <v>202356</v>
      </c>
      <c r="B2474" s="134" t="s">
        <v>1132</v>
      </c>
      <c r="C2474" s="134">
        <v>1749</v>
      </c>
      <c r="D2474" s="134">
        <v>1651</v>
      </c>
      <c r="E2474" s="134">
        <v>1584</v>
      </c>
      <c r="F2474" s="134">
        <v>3376</v>
      </c>
      <c r="G2474" s="135">
        <v>3438</v>
      </c>
      <c r="H2474" s="171">
        <f>IFERROR((Table20[[#This Row],[_202320]]-Table20[[#This Row],[_201920]])/Table20[[#This Row],[_201920]]*1,"")</f>
        <v>0.96569468267581471</v>
      </c>
    </row>
    <row r="2475" spans="1:8" ht="28.5">
      <c r="A2475" s="132">
        <v>202356</v>
      </c>
      <c r="B2475" s="134" t="s">
        <v>1133</v>
      </c>
      <c r="C2475" s="134">
        <v>13</v>
      </c>
      <c r="D2475" s="134">
        <v>17</v>
      </c>
      <c r="E2475" s="134">
        <v>6</v>
      </c>
      <c r="F2475" s="134">
        <v>56</v>
      </c>
      <c r="G2475" s="135">
        <v>102</v>
      </c>
      <c r="H2475" s="171">
        <f>IFERROR((Table20[[#This Row],[_202320]]-Table20[[#This Row],[_201920]])/Table20[[#This Row],[_201920]]*1,"")</f>
        <v>6.8461538461538458</v>
      </c>
    </row>
    <row r="2476" spans="1:8" ht="28.5">
      <c r="A2476" s="132">
        <v>202356</v>
      </c>
      <c r="B2476" s="134" t="s">
        <v>1162</v>
      </c>
      <c r="C2476" s="134">
        <v>29</v>
      </c>
      <c r="D2476" s="134">
        <v>55</v>
      </c>
      <c r="E2476" s="134">
        <v>57</v>
      </c>
      <c r="F2476" s="134">
        <v>125</v>
      </c>
      <c r="G2476" s="135">
        <v>117</v>
      </c>
      <c r="H2476" s="171">
        <f>IFERROR((Table20[[#This Row],[_202320]]-Table20[[#This Row],[_201920]])/Table20[[#This Row],[_201920]]*1,"")</f>
        <v>3.0344827586206895</v>
      </c>
    </row>
    <row r="2477" spans="1:8" ht="28.5">
      <c r="A2477" s="132">
        <v>202356</v>
      </c>
      <c r="B2477" s="134" t="s">
        <v>1163</v>
      </c>
      <c r="C2477" s="134" t="s">
        <v>129</v>
      </c>
      <c r="D2477" s="134" t="s">
        <v>129</v>
      </c>
      <c r="E2477" s="134" t="s">
        <v>129</v>
      </c>
      <c r="F2477" s="134" t="s">
        <v>129</v>
      </c>
      <c r="G2477" s="135" t="s">
        <v>129</v>
      </c>
      <c r="H2477" s="171" t="str">
        <f>IFERROR((Table20[[#This Row],[_202320]]-Table20[[#This Row],[_201920]])/Table20[[#This Row],[_201920]]*1,"")</f>
        <v/>
      </c>
    </row>
    <row r="2478" spans="1:8">
      <c r="A2478" s="132">
        <v>202356</v>
      </c>
      <c r="B2478" s="134" t="s">
        <v>1136</v>
      </c>
      <c r="C2478" s="134">
        <v>42</v>
      </c>
      <c r="D2478" s="134">
        <v>72</v>
      </c>
      <c r="E2478" s="134">
        <v>63</v>
      </c>
      <c r="F2478" s="134">
        <v>181</v>
      </c>
      <c r="G2478" s="135">
        <v>219</v>
      </c>
      <c r="H2478" s="171">
        <f>IFERROR((Table20[[#This Row],[_202320]]-Table20[[#This Row],[_201920]])/Table20[[#This Row],[_201920]]*1,"")</f>
        <v>4.2142857142857144</v>
      </c>
    </row>
    <row r="2479" spans="1:8">
      <c r="A2479" s="132">
        <v>202356</v>
      </c>
      <c r="B2479" s="134" t="s">
        <v>1137</v>
      </c>
      <c r="C2479" s="134">
        <v>2</v>
      </c>
      <c r="D2479" s="134">
        <v>4</v>
      </c>
      <c r="E2479" s="134">
        <v>4</v>
      </c>
      <c r="F2479" s="134">
        <v>5</v>
      </c>
      <c r="G2479" s="135">
        <v>6</v>
      </c>
      <c r="H2479" s="171">
        <f>IFERROR((Table20[[#This Row],[_202320]]-Table20[[#This Row],[_201920]])/Table20[[#This Row],[_201920]]*1,"")</f>
        <v>2</v>
      </c>
    </row>
    <row r="2480" spans="1:8" ht="28.5">
      <c r="A2480" s="132">
        <v>202356</v>
      </c>
      <c r="B2480" s="134" t="s">
        <v>1138</v>
      </c>
      <c r="C2480" s="134">
        <v>23</v>
      </c>
      <c r="D2480" s="134">
        <v>20</v>
      </c>
      <c r="E2480" s="134">
        <v>7</v>
      </c>
      <c r="F2480" s="134">
        <v>90</v>
      </c>
      <c r="G2480" s="135">
        <v>110</v>
      </c>
      <c r="H2480" s="171">
        <f>IFERROR((Table20[[#This Row],[_202320]]-Table20[[#This Row],[_201920]])/Table20[[#This Row],[_201920]]*1,"")</f>
        <v>3.7826086956521738</v>
      </c>
    </row>
    <row r="2481" spans="1:8" ht="28.5">
      <c r="A2481" s="132">
        <v>202356</v>
      </c>
      <c r="B2481" s="134" t="s">
        <v>1164</v>
      </c>
      <c r="C2481" s="134">
        <v>84</v>
      </c>
      <c r="D2481" s="134">
        <v>103</v>
      </c>
      <c r="E2481" s="134">
        <v>126</v>
      </c>
      <c r="F2481" s="134">
        <v>216</v>
      </c>
      <c r="G2481" s="135">
        <v>174</v>
      </c>
      <c r="H2481" s="171">
        <f>IFERROR((Table20[[#This Row],[_202320]]-Table20[[#This Row],[_201920]])/Table20[[#This Row],[_201920]]*1,"")</f>
        <v>1.0714285714285714</v>
      </c>
    </row>
    <row r="2482" spans="1:8" ht="28.5">
      <c r="A2482" s="132">
        <v>202356</v>
      </c>
      <c r="B2482" s="134" t="s">
        <v>1165</v>
      </c>
      <c r="C2482" s="134" t="s">
        <v>129</v>
      </c>
      <c r="D2482" s="134" t="s">
        <v>129</v>
      </c>
      <c r="E2482" s="134" t="s">
        <v>129</v>
      </c>
      <c r="F2482" s="134" t="s">
        <v>129</v>
      </c>
      <c r="G2482" s="135" t="s">
        <v>129</v>
      </c>
      <c r="H2482" s="171" t="str">
        <f>IFERROR((Table20[[#This Row],[_202320]]-Table20[[#This Row],[_201920]])/Table20[[#This Row],[_201920]]*1,"")</f>
        <v/>
      </c>
    </row>
    <row r="2483" spans="1:8">
      <c r="A2483" s="132">
        <v>202356</v>
      </c>
      <c r="B2483" s="134" t="s">
        <v>1141</v>
      </c>
      <c r="C2483" s="134">
        <v>107</v>
      </c>
      <c r="D2483" s="134">
        <v>123</v>
      </c>
      <c r="E2483" s="134">
        <v>133</v>
      </c>
      <c r="F2483" s="134">
        <v>306</v>
      </c>
      <c r="G2483" s="135">
        <v>284</v>
      </c>
      <c r="H2483" s="171">
        <f>IFERROR((Table20[[#This Row],[_202320]]-Table20[[#This Row],[_201920]])/Table20[[#This Row],[_201920]]*1,"")</f>
        <v>1.6542056074766356</v>
      </c>
    </row>
    <row r="2484" spans="1:8">
      <c r="A2484" s="132">
        <v>202356</v>
      </c>
      <c r="B2484" s="134" t="s">
        <v>1142</v>
      </c>
      <c r="C2484" s="134">
        <v>6</v>
      </c>
      <c r="D2484" s="134">
        <v>7</v>
      </c>
      <c r="E2484" s="134">
        <v>8</v>
      </c>
      <c r="F2484" s="134">
        <v>9</v>
      </c>
      <c r="G2484" s="135">
        <v>8</v>
      </c>
      <c r="H2484" s="171">
        <f>IFERROR((Table20[[#This Row],[_202320]]-Table20[[#This Row],[_201920]])/Table20[[#This Row],[_201920]]*1,"")</f>
        <v>0.33333333333333331</v>
      </c>
    </row>
    <row r="2485" spans="1:8" ht="28.5">
      <c r="A2485" s="132">
        <v>202356</v>
      </c>
      <c r="B2485" s="134" t="s">
        <v>1143</v>
      </c>
      <c r="C2485" s="134">
        <v>31</v>
      </c>
      <c r="D2485" s="134">
        <v>27</v>
      </c>
      <c r="E2485" s="134">
        <v>10</v>
      </c>
      <c r="F2485" s="134">
        <v>94</v>
      </c>
      <c r="G2485" s="135">
        <v>116</v>
      </c>
      <c r="H2485" s="171">
        <f>IFERROR((Table20[[#This Row],[_202320]]-Table20[[#This Row],[_201920]])/Table20[[#This Row],[_201920]]*1,"")</f>
        <v>2.7419354838709675</v>
      </c>
    </row>
    <row r="2486" spans="1:8" ht="28.5">
      <c r="A2486" s="132">
        <v>202356</v>
      </c>
      <c r="B2486" s="134" t="s">
        <v>1166</v>
      </c>
      <c r="C2486" s="134">
        <v>115</v>
      </c>
      <c r="D2486" s="134">
        <v>129</v>
      </c>
      <c r="E2486" s="134">
        <v>167</v>
      </c>
      <c r="F2486" s="134">
        <v>251</v>
      </c>
      <c r="G2486" s="135">
        <v>204</v>
      </c>
      <c r="H2486" s="171">
        <f>IFERROR((Table20[[#This Row],[_202320]]-Table20[[#This Row],[_201920]])/Table20[[#This Row],[_201920]]*1,"")</f>
        <v>0.77391304347826084</v>
      </c>
    </row>
    <row r="2487" spans="1:8" ht="28.5">
      <c r="A2487" s="132">
        <v>202356</v>
      </c>
      <c r="B2487" s="134" t="s">
        <v>1167</v>
      </c>
      <c r="C2487" s="134" t="s">
        <v>129</v>
      </c>
      <c r="D2487" s="134" t="s">
        <v>129</v>
      </c>
      <c r="E2487" s="134" t="s">
        <v>129</v>
      </c>
      <c r="F2487" s="134" t="s">
        <v>129</v>
      </c>
      <c r="G2487" s="135" t="s">
        <v>129</v>
      </c>
      <c r="H2487" s="171" t="str">
        <f>IFERROR((Table20[[#This Row],[_202320]]-Table20[[#This Row],[_201920]])/Table20[[#This Row],[_201920]]*1,"")</f>
        <v/>
      </c>
    </row>
    <row r="2488" spans="1:8">
      <c r="A2488" s="132">
        <v>202356</v>
      </c>
      <c r="B2488" s="134" t="s">
        <v>1146</v>
      </c>
      <c r="C2488" s="134">
        <v>146</v>
      </c>
      <c r="D2488" s="134">
        <v>156</v>
      </c>
      <c r="E2488" s="134">
        <v>177</v>
      </c>
      <c r="F2488" s="134">
        <v>345</v>
      </c>
      <c r="G2488" s="135">
        <v>320</v>
      </c>
      <c r="H2488" s="171">
        <f>IFERROR((Table20[[#This Row],[_202320]]-Table20[[#This Row],[_201920]])/Table20[[#This Row],[_201920]]*1,"")</f>
        <v>1.1917808219178083</v>
      </c>
    </row>
    <row r="2489" spans="1:8" ht="28.5">
      <c r="A2489" s="132">
        <v>202356</v>
      </c>
      <c r="B2489" s="134" t="s">
        <v>1147</v>
      </c>
      <c r="C2489" s="134">
        <v>55</v>
      </c>
      <c r="D2489" s="134">
        <v>44</v>
      </c>
      <c r="E2489" s="134">
        <v>44</v>
      </c>
      <c r="F2489" s="134">
        <v>49</v>
      </c>
      <c r="G2489" s="135">
        <v>51</v>
      </c>
      <c r="H2489" s="171">
        <f>IFERROR((Table20[[#This Row],[_202320]]-Table20[[#This Row],[_201920]])/Table20[[#This Row],[_201920]]*1,"")</f>
        <v>-7.2727272727272724E-2</v>
      </c>
    </row>
    <row r="2490" spans="1:8" ht="28.5">
      <c r="A2490" s="132">
        <v>202356</v>
      </c>
      <c r="B2490" s="134" t="s">
        <v>1148</v>
      </c>
      <c r="C2490" s="134">
        <v>403</v>
      </c>
      <c r="D2490" s="134">
        <v>383</v>
      </c>
      <c r="E2490" s="134">
        <v>340</v>
      </c>
      <c r="F2490" s="134">
        <v>452</v>
      </c>
      <c r="G2490" s="135">
        <v>422</v>
      </c>
      <c r="H2490" s="171">
        <f>IFERROR((Table20[[#This Row],[_202320]]-Table20[[#This Row],[_201920]])/Table20[[#This Row],[_201920]]*1,"")</f>
        <v>4.7146401985111663E-2</v>
      </c>
    </row>
    <row r="2491" spans="1:8" ht="28.5">
      <c r="A2491" s="132">
        <v>202356</v>
      </c>
      <c r="B2491" s="134" t="s">
        <v>1149</v>
      </c>
      <c r="C2491" s="134">
        <v>1145</v>
      </c>
      <c r="D2491" s="134">
        <v>1068</v>
      </c>
      <c r="E2491" s="134">
        <v>1023</v>
      </c>
      <c r="F2491" s="134">
        <v>2530</v>
      </c>
      <c r="G2491" s="135">
        <v>2645</v>
      </c>
      <c r="H2491" s="171">
        <f>IFERROR((Table20[[#This Row],[_202320]]-Table20[[#This Row],[_201920]])/Table20[[#This Row],[_201920]]*1,"")</f>
        <v>1.3100436681222707</v>
      </c>
    </row>
    <row r="2492" spans="1:8" ht="28.5">
      <c r="A2492" s="132">
        <v>202356</v>
      </c>
      <c r="B2492" s="134" t="s">
        <v>1150</v>
      </c>
      <c r="C2492" s="134">
        <v>1603</v>
      </c>
      <c r="D2492" s="134">
        <v>1495</v>
      </c>
      <c r="E2492" s="134">
        <v>1407</v>
      </c>
      <c r="F2492" s="134">
        <v>3031</v>
      </c>
      <c r="G2492" s="135">
        <v>3118</v>
      </c>
      <c r="H2492" s="171">
        <f>IFERROR((Table20[[#This Row],[_202320]]-Table20[[#This Row],[_201920]])/Table20[[#This Row],[_201920]]*1,"")</f>
        <v>0.94510293200249529</v>
      </c>
    </row>
    <row r="2493" spans="1:8">
      <c r="A2493" s="132">
        <v>202356</v>
      </c>
      <c r="B2493" s="134" t="s">
        <v>1151</v>
      </c>
      <c r="C2493" s="134">
        <v>8</v>
      </c>
      <c r="D2493" s="134">
        <v>9</v>
      </c>
      <c r="E2493" s="134">
        <v>11</v>
      </c>
      <c r="F2493" s="134">
        <v>10</v>
      </c>
      <c r="G2493" s="135">
        <v>9</v>
      </c>
      <c r="H2493" s="171">
        <f>IFERROR((Table20[[#This Row],[_202320]]-Table20[[#This Row],[_201920]])/Table20[[#This Row],[_201920]]*1,"")</f>
        <v>0.125</v>
      </c>
    </row>
    <row r="2494" spans="1:8" ht="28.5">
      <c r="A2494" s="132">
        <v>202356</v>
      </c>
      <c r="B2494" s="134" t="s">
        <v>1152</v>
      </c>
      <c r="C2494" s="134">
        <v>26</v>
      </c>
      <c r="D2494" s="134">
        <v>26</v>
      </c>
      <c r="E2494" s="134">
        <v>24</v>
      </c>
      <c r="F2494" s="134">
        <v>15</v>
      </c>
      <c r="G2494" s="135">
        <v>14</v>
      </c>
      <c r="H2494" s="171">
        <f>IFERROR((Table20[[#This Row],[_202320]]-Table20[[#This Row],[_201920]])/Table20[[#This Row],[_201920]]*1,"")</f>
        <v>-0.46153846153846156</v>
      </c>
    </row>
    <row r="2495" spans="1:8" ht="28.5">
      <c r="A2495" s="132">
        <v>202356</v>
      </c>
      <c r="B2495" s="134" t="s">
        <v>1153</v>
      </c>
      <c r="C2495" s="134">
        <v>3</v>
      </c>
      <c r="D2495" s="134">
        <v>3</v>
      </c>
      <c r="E2495" s="134">
        <v>3</v>
      </c>
      <c r="F2495" s="134">
        <v>1</v>
      </c>
      <c r="G2495" s="135">
        <v>1</v>
      </c>
      <c r="H2495" s="171">
        <f>IFERROR((Table20[[#This Row],[_202320]]-Table20[[#This Row],[_201920]])/Table20[[#This Row],[_201920]]*1,"")</f>
        <v>-0.66666666666666663</v>
      </c>
    </row>
    <row r="2496" spans="1:8" ht="28.5">
      <c r="A2496" s="132">
        <v>202356</v>
      </c>
      <c r="B2496" s="134" t="s">
        <v>1154</v>
      </c>
      <c r="C2496" s="134">
        <v>23</v>
      </c>
      <c r="D2496" s="134">
        <v>23</v>
      </c>
      <c r="E2496" s="134">
        <v>21</v>
      </c>
      <c r="F2496" s="134">
        <v>13</v>
      </c>
      <c r="G2496" s="135">
        <v>12</v>
      </c>
      <c r="H2496" s="171">
        <f>IFERROR((Table20[[#This Row],[_202320]]-Table20[[#This Row],[_201920]])/Table20[[#This Row],[_201920]]*1,"")</f>
        <v>-0.47826086956521741</v>
      </c>
    </row>
    <row r="2497" spans="1:8" ht="28.5">
      <c r="A2497" s="132">
        <v>202356</v>
      </c>
      <c r="B2497" s="134" t="s">
        <v>1155</v>
      </c>
      <c r="C2497" s="134">
        <v>65</v>
      </c>
      <c r="D2497" s="134">
        <v>65</v>
      </c>
      <c r="E2497" s="134">
        <v>65</v>
      </c>
      <c r="F2497" s="134">
        <v>75</v>
      </c>
      <c r="G2497" s="135">
        <v>77</v>
      </c>
      <c r="H2497" s="171">
        <f>IFERROR((Table20[[#This Row],[_202320]]-Table20[[#This Row],[_201920]])/Table20[[#This Row],[_201920]]*1,"")</f>
        <v>0.18461538461538463</v>
      </c>
    </row>
    <row r="2498" spans="1:8">
      <c r="A2498" s="132">
        <v>203748</v>
      </c>
      <c r="B2498" s="134" t="s">
        <v>1161</v>
      </c>
      <c r="C2498" s="134">
        <v>1384</v>
      </c>
      <c r="D2498" s="134">
        <v>1348</v>
      </c>
      <c r="E2498" s="134">
        <v>1293</v>
      </c>
      <c r="F2498" s="134">
        <v>1149</v>
      </c>
      <c r="G2498" s="135">
        <v>1054</v>
      </c>
      <c r="H2498" s="171">
        <f>IFERROR((Table20[[#This Row],[_202320]]-Table20[[#This Row],[_201920]])/Table20[[#This Row],[_201920]]*1,"")</f>
        <v>-0.23843930635838151</v>
      </c>
    </row>
    <row r="2499" spans="1:8">
      <c r="A2499" s="132">
        <v>203748</v>
      </c>
      <c r="B2499" s="134" t="s">
        <v>1131</v>
      </c>
      <c r="C2499" s="134">
        <v>1</v>
      </c>
      <c r="D2499" s="134">
        <v>0</v>
      </c>
      <c r="E2499" s="134">
        <v>4</v>
      </c>
      <c r="F2499" s="134">
        <v>1</v>
      </c>
      <c r="G2499" s="135">
        <v>1</v>
      </c>
      <c r="H2499" s="171">
        <f>IFERROR((Table20[[#This Row],[_202320]]-Table20[[#This Row],[_201920]])/Table20[[#This Row],[_201920]]*1,"")</f>
        <v>0</v>
      </c>
    </row>
    <row r="2500" spans="1:8">
      <c r="A2500" s="132">
        <v>203748</v>
      </c>
      <c r="B2500" s="134" t="s">
        <v>1132</v>
      </c>
      <c r="C2500" s="134">
        <v>1383</v>
      </c>
      <c r="D2500" s="134">
        <v>1348</v>
      </c>
      <c r="E2500" s="134">
        <v>1289</v>
      </c>
      <c r="F2500" s="134">
        <v>1148</v>
      </c>
      <c r="G2500" s="135">
        <v>1053</v>
      </c>
      <c r="H2500" s="171">
        <f>IFERROR((Table20[[#This Row],[_202320]]-Table20[[#This Row],[_201920]])/Table20[[#This Row],[_201920]]*1,"")</f>
        <v>-0.23861171366594361</v>
      </c>
    </row>
    <row r="2501" spans="1:8" ht="28.5">
      <c r="A2501" s="132">
        <v>203748</v>
      </c>
      <c r="B2501" s="134" t="s">
        <v>1133</v>
      </c>
      <c r="C2501" s="134">
        <v>12</v>
      </c>
      <c r="D2501" s="134">
        <v>13</v>
      </c>
      <c r="E2501" s="134">
        <v>18</v>
      </c>
      <c r="F2501" s="134">
        <v>20</v>
      </c>
      <c r="G2501" s="135">
        <v>12</v>
      </c>
      <c r="H2501" s="171">
        <f>IFERROR((Table20[[#This Row],[_202320]]-Table20[[#This Row],[_201920]])/Table20[[#This Row],[_201920]]*1,"")</f>
        <v>0</v>
      </c>
    </row>
    <row r="2502" spans="1:8" ht="28.5">
      <c r="A2502" s="132">
        <v>203748</v>
      </c>
      <c r="B2502" s="134" t="s">
        <v>1162</v>
      </c>
      <c r="C2502" s="134">
        <v>48</v>
      </c>
      <c r="D2502" s="134">
        <v>43</v>
      </c>
      <c r="E2502" s="134">
        <v>68</v>
      </c>
      <c r="F2502" s="134">
        <v>66</v>
      </c>
      <c r="G2502" s="135">
        <v>67</v>
      </c>
      <c r="H2502" s="171">
        <f>IFERROR((Table20[[#This Row],[_202320]]-Table20[[#This Row],[_201920]])/Table20[[#This Row],[_201920]]*1,"")</f>
        <v>0.39583333333333331</v>
      </c>
    </row>
    <row r="2503" spans="1:8" ht="28.5">
      <c r="A2503" s="132">
        <v>203748</v>
      </c>
      <c r="B2503" s="134" t="s">
        <v>1163</v>
      </c>
      <c r="C2503" s="134">
        <v>0</v>
      </c>
      <c r="D2503" s="134">
        <v>0</v>
      </c>
      <c r="E2503" s="134">
        <v>0</v>
      </c>
      <c r="F2503" s="134">
        <v>0</v>
      </c>
      <c r="G2503" s="135">
        <v>0</v>
      </c>
      <c r="H2503" s="171" t="str">
        <f>IFERROR((Table20[[#This Row],[_202320]]-Table20[[#This Row],[_201920]])/Table20[[#This Row],[_201920]]*1,"")</f>
        <v/>
      </c>
    </row>
    <row r="2504" spans="1:8">
      <c r="A2504" s="132">
        <v>203748</v>
      </c>
      <c r="B2504" s="134" t="s">
        <v>1136</v>
      </c>
      <c r="C2504" s="134">
        <v>60</v>
      </c>
      <c r="D2504" s="134">
        <v>56</v>
      </c>
      <c r="E2504" s="134">
        <v>86</v>
      </c>
      <c r="F2504" s="134">
        <v>86</v>
      </c>
      <c r="G2504" s="135">
        <v>79</v>
      </c>
      <c r="H2504" s="171">
        <f>IFERROR((Table20[[#This Row],[_202320]]-Table20[[#This Row],[_201920]])/Table20[[#This Row],[_201920]]*1,"")</f>
        <v>0.31666666666666665</v>
      </c>
    </row>
    <row r="2505" spans="1:8">
      <c r="A2505" s="132">
        <v>203748</v>
      </c>
      <c r="B2505" s="134" t="s">
        <v>1137</v>
      </c>
      <c r="C2505" s="134">
        <v>4</v>
      </c>
      <c r="D2505" s="134">
        <v>4</v>
      </c>
      <c r="E2505" s="134">
        <v>7</v>
      </c>
      <c r="F2505" s="134">
        <v>7</v>
      </c>
      <c r="G2505" s="135">
        <v>8</v>
      </c>
      <c r="H2505" s="171">
        <f>IFERROR((Table20[[#This Row],[_202320]]-Table20[[#This Row],[_201920]])/Table20[[#This Row],[_201920]]*1,"")</f>
        <v>1</v>
      </c>
    </row>
    <row r="2506" spans="1:8" ht="28.5">
      <c r="A2506" s="132">
        <v>203748</v>
      </c>
      <c r="B2506" s="134" t="s">
        <v>1138</v>
      </c>
      <c r="C2506" s="134">
        <v>16</v>
      </c>
      <c r="D2506" s="134">
        <v>14</v>
      </c>
      <c r="E2506" s="134">
        <v>24</v>
      </c>
      <c r="F2506" s="134">
        <v>33</v>
      </c>
      <c r="G2506" s="135">
        <v>19</v>
      </c>
      <c r="H2506" s="171">
        <f>IFERROR((Table20[[#This Row],[_202320]]-Table20[[#This Row],[_201920]])/Table20[[#This Row],[_201920]]*1,"")</f>
        <v>0.1875</v>
      </c>
    </row>
    <row r="2507" spans="1:8" ht="28.5">
      <c r="A2507" s="132">
        <v>203748</v>
      </c>
      <c r="B2507" s="134" t="s">
        <v>1164</v>
      </c>
      <c r="C2507" s="134">
        <v>91</v>
      </c>
      <c r="D2507" s="134">
        <v>100</v>
      </c>
      <c r="E2507" s="134">
        <v>120</v>
      </c>
      <c r="F2507" s="134">
        <v>116</v>
      </c>
      <c r="G2507" s="135">
        <v>99</v>
      </c>
      <c r="H2507" s="171">
        <f>IFERROR((Table20[[#This Row],[_202320]]-Table20[[#This Row],[_201920]])/Table20[[#This Row],[_201920]]*1,"")</f>
        <v>8.7912087912087919E-2</v>
      </c>
    </row>
    <row r="2508" spans="1:8" ht="28.5">
      <c r="A2508" s="132">
        <v>203748</v>
      </c>
      <c r="B2508" s="134" t="s">
        <v>1165</v>
      </c>
      <c r="C2508" s="134">
        <v>0</v>
      </c>
      <c r="D2508" s="134">
        <v>0</v>
      </c>
      <c r="E2508" s="134">
        <v>0</v>
      </c>
      <c r="F2508" s="134">
        <v>0</v>
      </c>
      <c r="G2508" s="135">
        <v>0</v>
      </c>
      <c r="H2508" s="171" t="str">
        <f>IFERROR((Table20[[#This Row],[_202320]]-Table20[[#This Row],[_201920]])/Table20[[#This Row],[_201920]]*1,"")</f>
        <v/>
      </c>
    </row>
    <row r="2509" spans="1:8">
      <c r="A2509" s="132">
        <v>203748</v>
      </c>
      <c r="B2509" s="134" t="s">
        <v>1141</v>
      </c>
      <c r="C2509" s="134">
        <v>107</v>
      </c>
      <c r="D2509" s="134">
        <v>114</v>
      </c>
      <c r="E2509" s="134">
        <v>144</v>
      </c>
      <c r="F2509" s="134">
        <v>149</v>
      </c>
      <c r="G2509" s="135">
        <v>118</v>
      </c>
      <c r="H2509" s="171">
        <f>IFERROR((Table20[[#This Row],[_202320]]-Table20[[#This Row],[_201920]])/Table20[[#This Row],[_201920]]*1,"")</f>
        <v>0.10280373831775701</v>
      </c>
    </row>
    <row r="2510" spans="1:8">
      <c r="A2510" s="132">
        <v>203748</v>
      </c>
      <c r="B2510" s="134" t="s">
        <v>1142</v>
      </c>
      <c r="C2510" s="134">
        <v>8</v>
      </c>
      <c r="D2510" s="134">
        <v>8</v>
      </c>
      <c r="E2510" s="134">
        <v>11</v>
      </c>
      <c r="F2510" s="134">
        <v>13</v>
      </c>
      <c r="G2510" s="135">
        <v>11</v>
      </c>
      <c r="H2510" s="171">
        <f>IFERROR((Table20[[#This Row],[_202320]]-Table20[[#This Row],[_201920]])/Table20[[#This Row],[_201920]]*1,"")</f>
        <v>0.375</v>
      </c>
    </row>
    <row r="2511" spans="1:8" ht="28.5">
      <c r="A2511" s="132">
        <v>203748</v>
      </c>
      <c r="B2511" s="134" t="s">
        <v>1143</v>
      </c>
      <c r="C2511" s="134">
        <v>20</v>
      </c>
      <c r="D2511" s="134">
        <v>18</v>
      </c>
      <c r="E2511" s="134">
        <v>29</v>
      </c>
      <c r="F2511" s="134">
        <v>38</v>
      </c>
      <c r="G2511" s="135">
        <v>32</v>
      </c>
      <c r="H2511" s="171">
        <f>IFERROR((Table20[[#This Row],[_202320]]-Table20[[#This Row],[_201920]])/Table20[[#This Row],[_201920]]*1,"")</f>
        <v>0.6</v>
      </c>
    </row>
    <row r="2512" spans="1:8" ht="28.5">
      <c r="A2512" s="132">
        <v>203748</v>
      </c>
      <c r="B2512" s="134" t="s">
        <v>1166</v>
      </c>
      <c r="C2512" s="134">
        <v>111</v>
      </c>
      <c r="D2512" s="134">
        <v>129</v>
      </c>
      <c r="E2512" s="134">
        <v>162</v>
      </c>
      <c r="F2512" s="134">
        <v>140</v>
      </c>
      <c r="G2512" s="135">
        <v>117</v>
      </c>
      <c r="H2512" s="171">
        <f>IFERROR((Table20[[#This Row],[_202320]]-Table20[[#This Row],[_201920]])/Table20[[#This Row],[_201920]]*1,"")</f>
        <v>5.4054054054054057E-2</v>
      </c>
    </row>
    <row r="2513" spans="1:8" ht="28.5">
      <c r="A2513" s="132">
        <v>203748</v>
      </c>
      <c r="B2513" s="134" t="s">
        <v>1167</v>
      </c>
      <c r="C2513" s="134">
        <v>0</v>
      </c>
      <c r="D2513" s="134">
        <v>0</v>
      </c>
      <c r="E2513" s="134">
        <v>0</v>
      </c>
      <c r="F2513" s="134">
        <v>0</v>
      </c>
      <c r="G2513" s="135">
        <v>0</v>
      </c>
      <c r="H2513" s="171" t="str">
        <f>IFERROR((Table20[[#This Row],[_202320]]-Table20[[#This Row],[_201920]])/Table20[[#This Row],[_201920]]*1,"")</f>
        <v/>
      </c>
    </row>
    <row r="2514" spans="1:8">
      <c r="A2514" s="132">
        <v>203748</v>
      </c>
      <c r="B2514" s="134" t="s">
        <v>1146</v>
      </c>
      <c r="C2514" s="134">
        <v>131</v>
      </c>
      <c r="D2514" s="134">
        <v>147</v>
      </c>
      <c r="E2514" s="134">
        <v>191</v>
      </c>
      <c r="F2514" s="134">
        <v>178</v>
      </c>
      <c r="G2514" s="135">
        <v>149</v>
      </c>
      <c r="H2514" s="171">
        <f>IFERROR((Table20[[#This Row],[_202320]]-Table20[[#This Row],[_201920]])/Table20[[#This Row],[_201920]]*1,"")</f>
        <v>0.13740458015267176</v>
      </c>
    </row>
    <row r="2515" spans="1:8" ht="28.5">
      <c r="A2515" s="132">
        <v>203748</v>
      </c>
      <c r="B2515" s="134" t="s">
        <v>1147</v>
      </c>
      <c r="C2515" s="134">
        <v>69</v>
      </c>
      <c r="D2515" s="134">
        <v>59</v>
      </c>
      <c r="E2515" s="134">
        <v>35</v>
      </c>
      <c r="F2515" s="134">
        <v>14</v>
      </c>
      <c r="G2515" s="135">
        <v>18</v>
      </c>
      <c r="H2515" s="171">
        <f>IFERROR((Table20[[#This Row],[_202320]]-Table20[[#This Row],[_201920]])/Table20[[#This Row],[_201920]]*1,"")</f>
        <v>-0.73913043478260865</v>
      </c>
    </row>
    <row r="2516" spans="1:8" ht="28.5">
      <c r="A2516" s="132">
        <v>203748</v>
      </c>
      <c r="B2516" s="134" t="s">
        <v>1148</v>
      </c>
      <c r="C2516" s="134">
        <v>390</v>
      </c>
      <c r="D2516" s="134">
        <v>319</v>
      </c>
      <c r="E2516" s="134">
        <v>309</v>
      </c>
      <c r="F2516" s="134">
        <v>308</v>
      </c>
      <c r="G2516" s="135">
        <v>327</v>
      </c>
      <c r="H2516" s="171">
        <f>IFERROR((Table20[[#This Row],[_202320]]-Table20[[#This Row],[_201920]])/Table20[[#This Row],[_201920]]*1,"")</f>
        <v>-0.16153846153846155</v>
      </c>
    </row>
    <row r="2517" spans="1:8" ht="28.5">
      <c r="A2517" s="132">
        <v>203748</v>
      </c>
      <c r="B2517" s="134" t="s">
        <v>1149</v>
      </c>
      <c r="C2517" s="134">
        <v>793</v>
      </c>
      <c r="D2517" s="134">
        <v>823</v>
      </c>
      <c r="E2517" s="134">
        <v>754</v>
      </c>
      <c r="F2517" s="134">
        <v>648</v>
      </c>
      <c r="G2517" s="135">
        <v>559</v>
      </c>
      <c r="H2517" s="171">
        <f>IFERROR((Table20[[#This Row],[_202320]]-Table20[[#This Row],[_201920]])/Table20[[#This Row],[_201920]]*1,"")</f>
        <v>-0.29508196721311475</v>
      </c>
    </row>
    <row r="2518" spans="1:8" ht="28.5">
      <c r="A2518" s="132">
        <v>203748</v>
      </c>
      <c r="B2518" s="134" t="s">
        <v>1150</v>
      </c>
      <c r="C2518" s="134">
        <v>1252</v>
      </c>
      <c r="D2518" s="134">
        <v>1201</v>
      </c>
      <c r="E2518" s="134">
        <v>1098</v>
      </c>
      <c r="F2518" s="134">
        <v>970</v>
      </c>
      <c r="G2518" s="135">
        <v>904</v>
      </c>
      <c r="H2518" s="171">
        <f>IFERROR((Table20[[#This Row],[_202320]]-Table20[[#This Row],[_201920]])/Table20[[#This Row],[_201920]]*1,"")</f>
        <v>-0.27795527156549521</v>
      </c>
    </row>
    <row r="2519" spans="1:8">
      <c r="A2519" s="132">
        <v>203748</v>
      </c>
      <c r="B2519" s="134" t="s">
        <v>1151</v>
      </c>
      <c r="C2519" s="134">
        <v>9</v>
      </c>
      <c r="D2519" s="134">
        <v>11</v>
      </c>
      <c r="E2519" s="134">
        <v>15</v>
      </c>
      <c r="F2519" s="134">
        <v>16</v>
      </c>
      <c r="G2519" s="135">
        <v>14</v>
      </c>
      <c r="H2519" s="171">
        <f>IFERROR((Table20[[#This Row],[_202320]]-Table20[[#This Row],[_201920]])/Table20[[#This Row],[_201920]]*1,"")</f>
        <v>0.55555555555555558</v>
      </c>
    </row>
    <row r="2520" spans="1:8" ht="28.5">
      <c r="A2520" s="132">
        <v>203748</v>
      </c>
      <c r="B2520" s="134" t="s">
        <v>1152</v>
      </c>
      <c r="C2520" s="134">
        <v>33</v>
      </c>
      <c r="D2520" s="134">
        <v>28</v>
      </c>
      <c r="E2520" s="134">
        <v>27</v>
      </c>
      <c r="F2520" s="134">
        <v>28</v>
      </c>
      <c r="G2520" s="135">
        <v>33</v>
      </c>
      <c r="H2520" s="171">
        <f>IFERROR((Table20[[#This Row],[_202320]]-Table20[[#This Row],[_201920]])/Table20[[#This Row],[_201920]]*1,"")</f>
        <v>0</v>
      </c>
    </row>
    <row r="2521" spans="1:8" ht="28.5">
      <c r="A2521" s="132">
        <v>203748</v>
      </c>
      <c r="B2521" s="134" t="s">
        <v>1153</v>
      </c>
      <c r="C2521" s="134">
        <v>5</v>
      </c>
      <c r="D2521" s="134">
        <v>4</v>
      </c>
      <c r="E2521" s="134">
        <v>3</v>
      </c>
      <c r="F2521" s="134">
        <v>1</v>
      </c>
      <c r="G2521" s="135">
        <v>2</v>
      </c>
      <c r="H2521" s="171">
        <f>IFERROR((Table20[[#This Row],[_202320]]-Table20[[#This Row],[_201920]])/Table20[[#This Row],[_201920]]*1,"")</f>
        <v>-0.6</v>
      </c>
    </row>
    <row r="2522" spans="1:8" ht="28.5">
      <c r="A2522" s="132">
        <v>203748</v>
      </c>
      <c r="B2522" s="134" t="s">
        <v>1154</v>
      </c>
      <c r="C2522" s="134">
        <v>28</v>
      </c>
      <c r="D2522" s="134">
        <v>24</v>
      </c>
      <c r="E2522" s="134">
        <v>24</v>
      </c>
      <c r="F2522" s="134">
        <v>27</v>
      </c>
      <c r="G2522" s="135">
        <v>31</v>
      </c>
      <c r="H2522" s="171">
        <f>IFERROR((Table20[[#This Row],[_202320]]-Table20[[#This Row],[_201920]])/Table20[[#This Row],[_201920]]*1,"")</f>
        <v>0.10714285714285714</v>
      </c>
    </row>
    <row r="2523" spans="1:8" ht="28.5">
      <c r="A2523" s="132">
        <v>203748</v>
      </c>
      <c r="B2523" s="134" t="s">
        <v>1155</v>
      </c>
      <c r="C2523" s="134">
        <v>57</v>
      </c>
      <c r="D2523" s="134">
        <v>61</v>
      </c>
      <c r="E2523" s="134">
        <v>58</v>
      </c>
      <c r="F2523" s="134">
        <v>56</v>
      </c>
      <c r="G2523" s="135">
        <v>53</v>
      </c>
      <c r="H2523" s="171">
        <f>IFERROR((Table20[[#This Row],[_202320]]-Table20[[#This Row],[_201920]])/Table20[[#This Row],[_201920]]*1,"")</f>
        <v>-7.0175438596491224E-2</v>
      </c>
    </row>
    <row r="2524" spans="1:8">
      <c r="A2524" s="132">
        <v>204255</v>
      </c>
      <c r="B2524" s="134" t="s">
        <v>1161</v>
      </c>
      <c r="C2524" s="134">
        <v>511</v>
      </c>
      <c r="D2524" s="134">
        <v>406</v>
      </c>
      <c r="E2524" s="134">
        <v>592</v>
      </c>
      <c r="F2524" s="134">
        <v>448</v>
      </c>
      <c r="G2524" s="135">
        <v>330</v>
      </c>
      <c r="H2524" s="171">
        <f>IFERROR((Table20[[#This Row],[_202320]]-Table20[[#This Row],[_201920]])/Table20[[#This Row],[_201920]]*1,"")</f>
        <v>-0.3542074363992172</v>
      </c>
    </row>
    <row r="2525" spans="1:8">
      <c r="A2525" s="132">
        <v>204255</v>
      </c>
      <c r="B2525" s="134" t="s">
        <v>1131</v>
      </c>
      <c r="C2525" s="134">
        <v>0</v>
      </c>
      <c r="D2525" s="134">
        <v>0</v>
      </c>
      <c r="E2525" s="134">
        <v>0</v>
      </c>
      <c r="F2525" s="134">
        <v>0</v>
      </c>
      <c r="G2525" s="135">
        <v>0</v>
      </c>
      <c r="H2525" s="171" t="str">
        <f>IFERROR((Table20[[#This Row],[_202320]]-Table20[[#This Row],[_201920]])/Table20[[#This Row],[_201920]]*1,"")</f>
        <v/>
      </c>
    </row>
    <row r="2526" spans="1:8">
      <c r="A2526" s="132">
        <v>204255</v>
      </c>
      <c r="B2526" s="134" t="s">
        <v>1132</v>
      </c>
      <c r="C2526" s="134">
        <v>511</v>
      </c>
      <c r="D2526" s="134">
        <v>406</v>
      </c>
      <c r="E2526" s="134">
        <v>592</v>
      </c>
      <c r="F2526" s="134">
        <v>448</v>
      </c>
      <c r="G2526" s="135">
        <v>330</v>
      </c>
      <c r="H2526" s="171">
        <f>IFERROR((Table20[[#This Row],[_202320]]-Table20[[#This Row],[_201920]])/Table20[[#This Row],[_201920]]*1,"")</f>
        <v>-0.3542074363992172</v>
      </c>
    </row>
    <row r="2527" spans="1:8" ht="28.5">
      <c r="A2527" s="132">
        <v>204255</v>
      </c>
      <c r="B2527" s="134" t="s">
        <v>1133</v>
      </c>
      <c r="C2527" s="134">
        <v>15</v>
      </c>
      <c r="D2527" s="134">
        <v>2</v>
      </c>
      <c r="E2527" s="134">
        <v>1</v>
      </c>
      <c r="F2527" s="134">
        <v>3</v>
      </c>
      <c r="G2527" s="135">
        <v>2</v>
      </c>
      <c r="H2527" s="171">
        <f>IFERROR((Table20[[#This Row],[_202320]]-Table20[[#This Row],[_201920]])/Table20[[#This Row],[_201920]]*1,"")</f>
        <v>-0.8666666666666667</v>
      </c>
    </row>
    <row r="2528" spans="1:8" ht="28.5">
      <c r="A2528" s="132">
        <v>204255</v>
      </c>
      <c r="B2528" s="134" t="s">
        <v>1162</v>
      </c>
      <c r="C2528" s="134">
        <v>29</v>
      </c>
      <c r="D2528" s="134">
        <v>38</v>
      </c>
      <c r="E2528" s="134">
        <v>22</v>
      </c>
      <c r="F2528" s="134">
        <v>23</v>
      </c>
      <c r="G2528" s="135">
        <v>25</v>
      </c>
      <c r="H2528" s="171">
        <f>IFERROR((Table20[[#This Row],[_202320]]-Table20[[#This Row],[_201920]])/Table20[[#This Row],[_201920]]*1,"")</f>
        <v>-0.13793103448275862</v>
      </c>
    </row>
    <row r="2529" spans="1:8" ht="28.5">
      <c r="A2529" s="132">
        <v>204255</v>
      </c>
      <c r="B2529" s="134" t="s">
        <v>1163</v>
      </c>
      <c r="C2529" s="134" t="s">
        <v>129</v>
      </c>
      <c r="D2529" s="134">
        <v>0</v>
      </c>
      <c r="E2529" s="134">
        <v>0</v>
      </c>
      <c r="F2529" s="134">
        <v>0</v>
      </c>
      <c r="G2529" s="135">
        <v>0</v>
      </c>
      <c r="H2529" s="171" t="str">
        <f>IFERROR((Table20[[#This Row],[_202320]]-Table20[[#This Row],[_201920]])/Table20[[#This Row],[_201920]]*1,"")</f>
        <v/>
      </c>
    </row>
    <row r="2530" spans="1:8">
      <c r="A2530" s="132">
        <v>204255</v>
      </c>
      <c r="B2530" s="134" t="s">
        <v>1136</v>
      </c>
      <c r="C2530" s="134">
        <v>44</v>
      </c>
      <c r="D2530" s="134">
        <v>40</v>
      </c>
      <c r="E2530" s="134">
        <v>23</v>
      </c>
      <c r="F2530" s="134">
        <v>26</v>
      </c>
      <c r="G2530" s="135">
        <v>27</v>
      </c>
      <c r="H2530" s="171">
        <f>IFERROR((Table20[[#This Row],[_202320]]-Table20[[#This Row],[_201920]])/Table20[[#This Row],[_201920]]*1,"")</f>
        <v>-0.38636363636363635</v>
      </c>
    </row>
    <row r="2531" spans="1:8">
      <c r="A2531" s="132">
        <v>204255</v>
      </c>
      <c r="B2531" s="134" t="s">
        <v>1137</v>
      </c>
      <c r="C2531" s="134">
        <v>9</v>
      </c>
      <c r="D2531" s="134">
        <v>10</v>
      </c>
      <c r="E2531" s="134">
        <v>4</v>
      </c>
      <c r="F2531" s="134">
        <v>6</v>
      </c>
      <c r="G2531" s="135">
        <v>8</v>
      </c>
      <c r="H2531" s="171">
        <f>IFERROR((Table20[[#This Row],[_202320]]-Table20[[#This Row],[_201920]])/Table20[[#This Row],[_201920]]*1,"")</f>
        <v>-0.1111111111111111</v>
      </c>
    </row>
    <row r="2532" spans="1:8" ht="28.5">
      <c r="A2532" s="132">
        <v>204255</v>
      </c>
      <c r="B2532" s="134" t="s">
        <v>1138</v>
      </c>
      <c r="C2532" s="134">
        <v>14</v>
      </c>
      <c r="D2532" s="134">
        <v>1</v>
      </c>
      <c r="E2532" s="134">
        <v>1</v>
      </c>
      <c r="F2532" s="134">
        <v>4</v>
      </c>
      <c r="G2532" s="135">
        <v>2</v>
      </c>
      <c r="H2532" s="171">
        <f>IFERROR((Table20[[#This Row],[_202320]]-Table20[[#This Row],[_201920]])/Table20[[#This Row],[_201920]]*1,"")</f>
        <v>-0.8571428571428571</v>
      </c>
    </row>
    <row r="2533" spans="1:8" ht="28.5">
      <c r="A2533" s="132">
        <v>204255</v>
      </c>
      <c r="B2533" s="134" t="s">
        <v>1164</v>
      </c>
      <c r="C2533" s="134">
        <v>40</v>
      </c>
      <c r="D2533" s="134">
        <v>44</v>
      </c>
      <c r="E2533" s="134">
        <v>27</v>
      </c>
      <c r="F2533" s="134">
        <v>30</v>
      </c>
      <c r="G2533" s="135">
        <v>27</v>
      </c>
      <c r="H2533" s="171">
        <f>IFERROR((Table20[[#This Row],[_202320]]-Table20[[#This Row],[_201920]])/Table20[[#This Row],[_201920]]*1,"")</f>
        <v>-0.32500000000000001</v>
      </c>
    </row>
    <row r="2534" spans="1:8" ht="28.5">
      <c r="A2534" s="132">
        <v>204255</v>
      </c>
      <c r="B2534" s="134" t="s">
        <v>1165</v>
      </c>
      <c r="C2534" s="134" t="s">
        <v>129</v>
      </c>
      <c r="D2534" s="134">
        <v>0</v>
      </c>
      <c r="E2534" s="134">
        <v>0</v>
      </c>
      <c r="F2534" s="134">
        <v>0</v>
      </c>
      <c r="G2534" s="135">
        <v>0</v>
      </c>
      <c r="H2534" s="171" t="str">
        <f>IFERROR((Table20[[#This Row],[_202320]]-Table20[[#This Row],[_201920]])/Table20[[#This Row],[_201920]]*1,"")</f>
        <v/>
      </c>
    </row>
    <row r="2535" spans="1:8">
      <c r="A2535" s="132">
        <v>204255</v>
      </c>
      <c r="B2535" s="134" t="s">
        <v>1141</v>
      </c>
      <c r="C2535" s="134">
        <v>54</v>
      </c>
      <c r="D2535" s="134">
        <v>45</v>
      </c>
      <c r="E2535" s="134">
        <v>28</v>
      </c>
      <c r="F2535" s="134">
        <v>34</v>
      </c>
      <c r="G2535" s="135">
        <v>29</v>
      </c>
      <c r="H2535" s="171">
        <f>IFERROR((Table20[[#This Row],[_202320]]-Table20[[#This Row],[_201920]])/Table20[[#This Row],[_201920]]*1,"")</f>
        <v>-0.46296296296296297</v>
      </c>
    </row>
    <row r="2536" spans="1:8">
      <c r="A2536" s="132">
        <v>204255</v>
      </c>
      <c r="B2536" s="134" t="s">
        <v>1142</v>
      </c>
      <c r="C2536" s="134">
        <v>11</v>
      </c>
      <c r="D2536" s="134">
        <v>11</v>
      </c>
      <c r="E2536" s="134">
        <v>5</v>
      </c>
      <c r="F2536" s="134">
        <v>8</v>
      </c>
      <c r="G2536" s="135">
        <v>9</v>
      </c>
      <c r="H2536" s="171">
        <f>IFERROR((Table20[[#This Row],[_202320]]-Table20[[#This Row],[_201920]])/Table20[[#This Row],[_201920]]*1,"")</f>
        <v>-0.18181818181818182</v>
      </c>
    </row>
    <row r="2537" spans="1:8" ht="28.5">
      <c r="A2537" s="132">
        <v>204255</v>
      </c>
      <c r="B2537" s="134" t="s">
        <v>1143</v>
      </c>
      <c r="C2537" s="134">
        <v>14</v>
      </c>
      <c r="D2537" s="134">
        <v>1</v>
      </c>
      <c r="E2537" s="134">
        <v>1</v>
      </c>
      <c r="F2537" s="134">
        <v>3</v>
      </c>
      <c r="G2537" s="135">
        <v>2</v>
      </c>
      <c r="H2537" s="171">
        <f>IFERROR((Table20[[#This Row],[_202320]]-Table20[[#This Row],[_201920]])/Table20[[#This Row],[_201920]]*1,"")</f>
        <v>-0.8571428571428571</v>
      </c>
    </row>
    <row r="2538" spans="1:8" ht="28.5">
      <c r="A2538" s="132">
        <v>204255</v>
      </c>
      <c r="B2538" s="134" t="s">
        <v>1166</v>
      </c>
      <c r="C2538" s="134">
        <v>41</v>
      </c>
      <c r="D2538" s="134">
        <v>47</v>
      </c>
      <c r="E2538" s="134">
        <v>27</v>
      </c>
      <c r="F2538" s="134">
        <v>31</v>
      </c>
      <c r="G2538" s="135">
        <v>27</v>
      </c>
      <c r="H2538" s="171">
        <f>IFERROR((Table20[[#This Row],[_202320]]-Table20[[#This Row],[_201920]])/Table20[[#This Row],[_201920]]*1,"")</f>
        <v>-0.34146341463414637</v>
      </c>
    </row>
    <row r="2539" spans="1:8" ht="28.5">
      <c r="A2539" s="132">
        <v>204255</v>
      </c>
      <c r="B2539" s="134" t="s">
        <v>1167</v>
      </c>
      <c r="C2539" s="134" t="s">
        <v>129</v>
      </c>
      <c r="D2539" s="134">
        <v>0</v>
      </c>
      <c r="E2539" s="134">
        <v>0</v>
      </c>
      <c r="F2539" s="134">
        <v>0</v>
      </c>
      <c r="G2539" s="135">
        <v>0</v>
      </c>
      <c r="H2539" s="171" t="str">
        <f>IFERROR((Table20[[#This Row],[_202320]]-Table20[[#This Row],[_201920]])/Table20[[#This Row],[_201920]]*1,"")</f>
        <v/>
      </c>
    </row>
    <row r="2540" spans="1:8">
      <c r="A2540" s="132">
        <v>204255</v>
      </c>
      <c r="B2540" s="134" t="s">
        <v>1146</v>
      </c>
      <c r="C2540" s="134">
        <v>55</v>
      </c>
      <c r="D2540" s="134">
        <v>48</v>
      </c>
      <c r="E2540" s="134">
        <v>28</v>
      </c>
      <c r="F2540" s="134">
        <v>34</v>
      </c>
      <c r="G2540" s="135">
        <v>29</v>
      </c>
      <c r="H2540" s="171">
        <f>IFERROR((Table20[[#This Row],[_202320]]-Table20[[#This Row],[_201920]])/Table20[[#This Row],[_201920]]*1,"")</f>
        <v>-0.47272727272727272</v>
      </c>
    </row>
    <row r="2541" spans="1:8" ht="28.5">
      <c r="A2541" s="132">
        <v>204255</v>
      </c>
      <c r="B2541" s="134" t="s">
        <v>1147</v>
      </c>
      <c r="C2541" s="134">
        <v>3</v>
      </c>
      <c r="D2541" s="134">
        <v>1</v>
      </c>
      <c r="E2541" s="134">
        <v>1</v>
      </c>
      <c r="F2541" s="134">
        <v>2</v>
      </c>
      <c r="G2541" s="135">
        <v>1</v>
      </c>
      <c r="H2541" s="171">
        <f>IFERROR((Table20[[#This Row],[_202320]]-Table20[[#This Row],[_201920]])/Table20[[#This Row],[_201920]]*1,"")</f>
        <v>-0.66666666666666663</v>
      </c>
    </row>
    <row r="2542" spans="1:8" ht="28.5">
      <c r="A2542" s="132">
        <v>204255</v>
      </c>
      <c r="B2542" s="134" t="s">
        <v>1148</v>
      </c>
      <c r="C2542" s="134">
        <v>128</v>
      </c>
      <c r="D2542" s="134">
        <v>117</v>
      </c>
      <c r="E2542" s="134">
        <v>89</v>
      </c>
      <c r="F2542" s="134">
        <v>107</v>
      </c>
      <c r="G2542" s="135">
        <v>100</v>
      </c>
      <c r="H2542" s="171">
        <f>IFERROR((Table20[[#This Row],[_202320]]-Table20[[#This Row],[_201920]])/Table20[[#This Row],[_201920]]*1,"")</f>
        <v>-0.21875</v>
      </c>
    </row>
    <row r="2543" spans="1:8" ht="28.5">
      <c r="A2543" s="132">
        <v>204255</v>
      </c>
      <c r="B2543" s="134" t="s">
        <v>1149</v>
      </c>
      <c r="C2543" s="134">
        <v>325</v>
      </c>
      <c r="D2543" s="134">
        <v>240</v>
      </c>
      <c r="E2543" s="134">
        <v>474</v>
      </c>
      <c r="F2543" s="134">
        <v>305</v>
      </c>
      <c r="G2543" s="135">
        <v>200</v>
      </c>
      <c r="H2543" s="171">
        <f>IFERROR((Table20[[#This Row],[_202320]]-Table20[[#This Row],[_201920]])/Table20[[#This Row],[_201920]]*1,"")</f>
        <v>-0.38461538461538464</v>
      </c>
    </row>
    <row r="2544" spans="1:8" ht="28.5">
      <c r="A2544" s="132">
        <v>204255</v>
      </c>
      <c r="B2544" s="134" t="s">
        <v>1150</v>
      </c>
      <c r="C2544" s="134">
        <v>456</v>
      </c>
      <c r="D2544" s="134">
        <v>358</v>
      </c>
      <c r="E2544" s="134">
        <v>564</v>
      </c>
      <c r="F2544" s="134">
        <v>414</v>
      </c>
      <c r="G2544" s="135">
        <v>301</v>
      </c>
      <c r="H2544" s="171">
        <f>IFERROR((Table20[[#This Row],[_202320]]-Table20[[#This Row],[_201920]])/Table20[[#This Row],[_201920]]*1,"")</f>
        <v>-0.33991228070175439</v>
      </c>
    </row>
    <row r="2545" spans="1:8">
      <c r="A2545" s="132">
        <v>204255</v>
      </c>
      <c r="B2545" s="134" t="s">
        <v>1151</v>
      </c>
      <c r="C2545" s="134">
        <v>11</v>
      </c>
      <c r="D2545" s="134">
        <v>12</v>
      </c>
      <c r="E2545" s="134">
        <v>5</v>
      </c>
      <c r="F2545" s="134">
        <v>8</v>
      </c>
      <c r="G2545" s="135">
        <v>9</v>
      </c>
      <c r="H2545" s="171">
        <f>IFERROR((Table20[[#This Row],[_202320]]-Table20[[#This Row],[_201920]])/Table20[[#This Row],[_201920]]*1,"")</f>
        <v>-0.18181818181818182</v>
      </c>
    </row>
    <row r="2546" spans="1:8" ht="28.5">
      <c r="A2546" s="132">
        <v>204255</v>
      </c>
      <c r="B2546" s="134" t="s">
        <v>1152</v>
      </c>
      <c r="C2546" s="134">
        <v>26</v>
      </c>
      <c r="D2546" s="134">
        <v>29</v>
      </c>
      <c r="E2546" s="134">
        <v>15</v>
      </c>
      <c r="F2546" s="134">
        <v>24</v>
      </c>
      <c r="G2546" s="135">
        <v>31</v>
      </c>
      <c r="H2546" s="171">
        <f>IFERROR((Table20[[#This Row],[_202320]]-Table20[[#This Row],[_201920]])/Table20[[#This Row],[_201920]]*1,"")</f>
        <v>0.19230769230769232</v>
      </c>
    </row>
    <row r="2547" spans="1:8" ht="28.5">
      <c r="A2547" s="132">
        <v>204255</v>
      </c>
      <c r="B2547" s="134" t="s">
        <v>1153</v>
      </c>
      <c r="C2547" s="134">
        <v>1</v>
      </c>
      <c r="D2547" s="134">
        <v>0</v>
      </c>
      <c r="E2547" s="134">
        <v>0</v>
      </c>
      <c r="F2547" s="134">
        <v>0</v>
      </c>
      <c r="G2547" s="135">
        <v>0</v>
      </c>
      <c r="H2547" s="171">
        <f>IFERROR((Table20[[#This Row],[_202320]]-Table20[[#This Row],[_201920]])/Table20[[#This Row],[_201920]]*1,"")</f>
        <v>-1</v>
      </c>
    </row>
    <row r="2548" spans="1:8" ht="28.5">
      <c r="A2548" s="132">
        <v>204255</v>
      </c>
      <c r="B2548" s="134" t="s">
        <v>1154</v>
      </c>
      <c r="C2548" s="134">
        <v>25</v>
      </c>
      <c r="D2548" s="134">
        <v>29</v>
      </c>
      <c r="E2548" s="134">
        <v>15</v>
      </c>
      <c r="F2548" s="134">
        <v>24</v>
      </c>
      <c r="G2548" s="135">
        <v>30</v>
      </c>
      <c r="H2548" s="171">
        <f>IFERROR((Table20[[#This Row],[_202320]]-Table20[[#This Row],[_201920]])/Table20[[#This Row],[_201920]]*1,"")</f>
        <v>0.2</v>
      </c>
    </row>
    <row r="2549" spans="1:8" ht="28.5">
      <c r="A2549" s="132">
        <v>204255</v>
      </c>
      <c r="B2549" s="134" t="s">
        <v>1155</v>
      </c>
      <c r="C2549" s="134">
        <v>64</v>
      </c>
      <c r="D2549" s="134">
        <v>59</v>
      </c>
      <c r="E2549" s="134">
        <v>80</v>
      </c>
      <c r="F2549" s="134">
        <v>68</v>
      </c>
      <c r="G2549" s="135">
        <v>61</v>
      </c>
      <c r="H2549" s="171">
        <f>IFERROR((Table20[[#This Row],[_202320]]-Table20[[#This Row],[_201920]])/Table20[[#This Row],[_201920]]*1,"")</f>
        <v>-4.6875E-2</v>
      </c>
    </row>
    <row r="2550" spans="1:8">
      <c r="A2550" s="132">
        <v>204422</v>
      </c>
      <c r="B2550" s="134" t="s">
        <v>1161</v>
      </c>
      <c r="C2550" s="134">
        <v>441</v>
      </c>
      <c r="D2550" s="134">
        <v>327</v>
      </c>
      <c r="E2550" s="134">
        <v>491</v>
      </c>
      <c r="F2550" s="134">
        <v>518</v>
      </c>
      <c r="G2550" s="135">
        <v>343</v>
      </c>
      <c r="H2550" s="171">
        <f>IFERROR((Table20[[#This Row],[_202320]]-Table20[[#This Row],[_201920]])/Table20[[#This Row],[_201920]]*1,"")</f>
        <v>-0.22222222222222221</v>
      </c>
    </row>
    <row r="2551" spans="1:8">
      <c r="A2551" s="132">
        <v>204422</v>
      </c>
      <c r="B2551" s="134" t="s">
        <v>1131</v>
      </c>
      <c r="C2551" s="134">
        <v>0</v>
      </c>
      <c r="D2551" s="134">
        <v>0</v>
      </c>
      <c r="E2551" s="134">
        <v>0</v>
      </c>
      <c r="F2551" s="134">
        <v>0</v>
      </c>
      <c r="G2551" s="135">
        <v>0</v>
      </c>
      <c r="H2551" s="171" t="str">
        <f>IFERROR((Table20[[#This Row],[_202320]]-Table20[[#This Row],[_201920]])/Table20[[#This Row],[_201920]]*1,"")</f>
        <v/>
      </c>
    </row>
    <row r="2552" spans="1:8">
      <c r="A2552" s="132">
        <v>204422</v>
      </c>
      <c r="B2552" s="134" t="s">
        <v>1132</v>
      </c>
      <c r="C2552" s="134">
        <v>441</v>
      </c>
      <c r="D2552" s="134">
        <v>327</v>
      </c>
      <c r="E2552" s="134">
        <v>491</v>
      </c>
      <c r="F2552" s="134">
        <v>518</v>
      </c>
      <c r="G2552" s="135">
        <v>343</v>
      </c>
      <c r="H2552" s="171">
        <f>IFERROR((Table20[[#This Row],[_202320]]-Table20[[#This Row],[_201920]])/Table20[[#This Row],[_201920]]*1,"")</f>
        <v>-0.22222222222222221</v>
      </c>
    </row>
    <row r="2553" spans="1:8" ht="28.5">
      <c r="A2553" s="132">
        <v>204422</v>
      </c>
      <c r="B2553" s="134" t="s">
        <v>1133</v>
      </c>
      <c r="C2553" s="134">
        <v>9</v>
      </c>
      <c r="D2553" s="134">
        <v>3</v>
      </c>
      <c r="E2553" s="134">
        <v>19</v>
      </c>
      <c r="F2553" s="134">
        <v>48</v>
      </c>
      <c r="G2553" s="135">
        <v>10</v>
      </c>
      <c r="H2553" s="171">
        <f>IFERROR((Table20[[#This Row],[_202320]]-Table20[[#This Row],[_201920]])/Table20[[#This Row],[_201920]]*1,"")</f>
        <v>0.1111111111111111</v>
      </c>
    </row>
    <row r="2554" spans="1:8" ht="28.5">
      <c r="A2554" s="132">
        <v>204422</v>
      </c>
      <c r="B2554" s="134" t="s">
        <v>1162</v>
      </c>
      <c r="C2554" s="134">
        <v>33</v>
      </c>
      <c r="D2554" s="134">
        <v>30</v>
      </c>
      <c r="E2554" s="134">
        <v>23</v>
      </c>
      <c r="F2554" s="134">
        <v>35</v>
      </c>
      <c r="G2554" s="135">
        <v>38</v>
      </c>
      <c r="H2554" s="171">
        <f>IFERROR((Table20[[#This Row],[_202320]]-Table20[[#This Row],[_201920]])/Table20[[#This Row],[_201920]]*1,"")</f>
        <v>0.15151515151515152</v>
      </c>
    </row>
    <row r="2555" spans="1:8" ht="28.5">
      <c r="A2555" s="132">
        <v>204422</v>
      </c>
      <c r="B2555" s="134" t="s">
        <v>1163</v>
      </c>
      <c r="C2555" s="134">
        <v>0</v>
      </c>
      <c r="D2555" s="134">
        <v>0</v>
      </c>
      <c r="E2555" s="134">
        <v>0</v>
      </c>
      <c r="F2555" s="134">
        <v>0</v>
      </c>
      <c r="G2555" s="135">
        <v>0</v>
      </c>
      <c r="H2555" s="171" t="str">
        <f>IFERROR((Table20[[#This Row],[_202320]]-Table20[[#This Row],[_201920]])/Table20[[#This Row],[_201920]]*1,"")</f>
        <v/>
      </c>
    </row>
    <row r="2556" spans="1:8">
      <c r="A2556" s="132">
        <v>204422</v>
      </c>
      <c r="B2556" s="134" t="s">
        <v>1136</v>
      </c>
      <c r="C2556" s="134">
        <v>42</v>
      </c>
      <c r="D2556" s="134">
        <v>33</v>
      </c>
      <c r="E2556" s="134">
        <v>42</v>
      </c>
      <c r="F2556" s="134">
        <v>83</v>
      </c>
      <c r="G2556" s="135">
        <v>48</v>
      </c>
      <c r="H2556" s="171">
        <f>IFERROR((Table20[[#This Row],[_202320]]-Table20[[#This Row],[_201920]])/Table20[[#This Row],[_201920]]*1,"")</f>
        <v>0.14285714285714285</v>
      </c>
    </row>
    <row r="2557" spans="1:8">
      <c r="A2557" s="132">
        <v>204422</v>
      </c>
      <c r="B2557" s="134" t="s">
        <v>1137</v>
      </c>
      <c r="C2557" s="134">
        <v>10</v>
      </c>
      <c r="D2557" s="134">
        <v>10</v>
      </c>
      <c r="E2557" s="134">
        <v>9</v>
      </c>
      <c r="F2557" s="134">
        <v>16</v>
      </c>
      <c r="G2557" s="135">
        <v>14</v>
      </c>
      <c r="H2557" s="171">
        <f>IFERROR((Table20[[#This Row],[_202320]]-Table20[[#This Row],[_201920]])/Table20[[#This Row],[_201920]]*1,"")</f>
        <v>0.4</v>
      </c>
    </row>
    <row r="2558" spans="1:8" ht="28.5">
      <c r="A2558" s="132">
        <v>204422</v>
      </c>
      <c r="B2558" s="134" t="s">
        <v>1138</v>
      </c>
      <c r="C2558" s="134">
        <v>10</v>
      </c>
      <c r="D2558" s="134">
        <v>6</v>
      </c>
      <c r="E2558" s="134">
        <v>21</v>
      </c>
      <c r="F2558" s="134">
        <v>46</v>
      </c>
      <c r="G2558" s="135">
        <v>11</v>
      </c>
      <c r="H2558" s="171">
        <f>IFERROR((Table20[[#This Row],[_202320]]-Table20[[#This Row],[_201920]])/Table20[[#This Row],[_201920]]*1,"")</f>
        <v>0.1</v>
      </c>
    </row>
    <row r="2559" spans="1:8" ht="28.5">
      <c r="A2559" s="132">
        <v>204422</v>
      </c>
      <c r="B2559" s="134" t="s">
        <v>1164</v>
      </c>
      <c r="C2559" s="134">
        <v>48</v>
      </c>
      <c r="D2559" s="134">
        <v>44</v>
      </c>
      <c r="E2559" s="134">
        <v>45</v>
      </c>
      <c r="F2559" s="134">
        <v>43</v>
      </c>
      <c r="G2559" s="135">
        <v>48</v>
      </c>
      <c r="H2559" s="171">
        <f>IFERROR((Table20[[#This Row],[_202320]]-Table20[[#This Row],[_201920]])/Table20[[#This Row],[_201920]]*1,"")</f>
        <v>0</v>
      </c>
    </row>
    <row r="2560" spans="1:8" ht="28.5">
      <c r="A2560" s="132">
        <v>204422</v>
      </c>
      <c r="B2560" s="134" t="s">
        <v>1165</v>
      </c>
      <c r="C2560" s="134">
        <v>0</v>
      </c>
      <c r="D2560" s="134">
        <v>0</v>
      </c>
      <c r="E2560" s="134">
        <v>0</v>
      </c>
      <c r="F2560" s="134">
        <v>0</v>
      </c>
      <c r="G2560" s="135">
        <v>1</v>
      </c>
      <c r="H2560" s="171" t="str">
        <f>IFERROR((Table20[[#This Row],[_202320]]-Table20[[#This Row],[_201920]])/Table20[[#This Row],[_201920]]*1,"")</f>
        <v/>
      </c>
    </row>
    <row r="2561" spans="1:8">
      <c r="A2561" s="132">
        <v>204422</v>
      </c>
      <c r="B2561" s="134" t="s">
        <v>1141</v>
      </c>
      <c r="C2561" s="134">
        <v>58</v>
      </c>
      <c r="D2561" s="134">
        <v>50</v>
      </c>
      <c r="E2561" s="134">
        <v>66</v>
      </c>
      <c r="F2561" s="134">
        <v>89</v>
      </c>
      <c r="G2561" s="135">
        <v>60</v>
      </c>
      <c r="H2561" s="171">
        <f>IFERROR((Table20[[#This Row],[_202320]]-Table20[[#This Row],[_201920]])/Table20[[#This Row],[_201920]]*1,"")</f>
        <v>3.4482758620689655E-2</v>
      </c>
    </row>
    <row r="2562" spans="1:8">
      <c r="A2562" s="132">
        <v>204422</v>
      </c>
      <c r="B2562" s="134" t="s">
        <v>1142</v>
      </c>
      <c r="C2562" s="134">
        <v>13</v>
      </c>
      <c r="D2562" s="134">
        <v>15</v>
      </c>
      <c r="E2562" s="134">
        <v>13</v>
      </c>
      <c r="F2562" s="134">
        <v>17</v>
      </c>
      <c r="G2562" s="135">
        <v>17</v>
      </c>
      <c r="H2562" s="171">
        <f>IFERROR((Table20[[#This Row],[_202320]]-Table20[[#This Row],[_201920]])/Table20[[#This Row],[_201920]]*1,"")</f>
        <v>0.30769230769230771</v>
      </c>
    </row>
    <row r="2563" spans="1:8" ht="28.5">
      <c r="A2563" s="132">
        <v>204422</v>
      </c>
      <c r="B2563" s="134" t="s">
        <v>1143</v>
      </c>
      <c r="C2563" s="134">
        <v>15</v>
      </c>
      <c r="D2563" s="134">
        <v>5</v>
      </c>
      <c r="E2563" s="134">
        <v>23</v>
      </c>
      <c r="F2563" s="134">
        <v>48</v>
      </c>
      <c r="G2563" s="135">
        <v>10</v>
      </c>
      <c r="H2563" s="171">
        <f>IFERROR((Table20[[#This Row],[_202320]]-Table20[[#This Row],[_201920]])/Table20[[#This Row],[_201920]]*1,"")</f>
        <v>-0.33333333333333331</v>
      </c>
    </row>
    <row r="2564" spans="1:8" ht="28.5">
      <c r="A2564" s="132">
        <v>204422</v>
      </c>
      <c r="B2564" s="134" t="s">
        <v>1166</v>
      </c>
      <c r="C2564" s="134">
        <v>52</v>
      </c>
      <c r="D2564" s="134">
        <v>46</v>
      </c>
      <c r="E2564" s="134">
        <v>54</v>
      </c>
      <c r="F2564" s="134">
        <v>47</v>
      </c>
      <c r="G2564" s="135">
        <v>53</v>
      </c>
      <c r="H2564" s="171">
        <f>IFERROR((Table20[[#This Row],[_202320]]-Table20[[#This Row],[_201920]])/Table20[[#This Row],[_201920]]*1,"")</f>
        <v>1.9230769230769232E-2</v>
      </c>
    </row>
    <row r="2565" spans="1:8" ht="28.5">
      <c r="A2565" s="132">
        <v>204422</v>
      </c>
      <c r="B2565" s="134" t="s">
        <v>1167</v>
      </c>
      <c r="C2565" s="134">
        <v>0</v>
      </c>
      <c r="D2565" s="134">
        <v>0</v>
      </c>
      <c r="E2565" s="134">
        <v>0</v>
      </c>
      <c r="F2565" s="134">
        <v>0</v>
      </c>
      <c r="G2565" s="135">
        <v>1</v>
      </c>
      <c r="H2565" s="171" t="str">
        <f>IFERROR((Table20[[#This Row],[_202320]]-Table20[[#This Row],[_201920]])/Table20[[#This Row],[_201920]]*1,"")</f>
        <v/>
      </c>
    </row>
    <row r="2566" spans="1:8">
      <c r="A2566" s="132">
        <v>204422</v>
      </c>
      <c r="B2566" s="134" t="s">
        <v>1146</v>
      </c>
      <c r="C2566" s="134">
        <v>67</v>
      </c>
      <c r="D2566" s="134">
        <v>51</v>
      </c>
      <c r="E2566" s="134">
        <v>77</v>
      </c>
      <c r="F2566" s="134">
        <v>95</v>
      </c>
      <c r="G2566" s="135">
        <v>64</v>
      </c>
      <c r="H2566" s="171">
        <f>IFERROR((Table20[[#This Row],[_202320]]-Table20[[#This Row],[_201920]])/Table20[[#This Row],[_201920]]*1,"")</f>
        <v>-4.4776119402985072E-2</v>
      </c>
    </row>
    <row r="2567" spans="1:8" ht="28.5">
      <c r="A2567" s="132">
        <v>204422</v>
      </c>
      <c r="B2567" s="134" t="s">
        <v>1147</v>
      </c>
      <c r="C2567" s="134">
        <v>7</v>
      </c>
      <c r="D2567" s="134">
        <v>5</v>
      </c>
      <c r="E2567" s="134">
        <v>7</v>
      </c>
      <c r="F2567" s="134">
        <v>11</v>
      </c>
      <c r="G2567" s="135">
        <v>10</v>
      </c>
      <c r="H2567" s="171">
        <f>IFERROR((Table20[[#This Row],[_202320]]-Table20[[#This Row],[_201920]])/Table20[[#This Row],[_201920]]*1,"")</f>
        <v>0.42857142857142855</v>
      </c>
    </row>
    <row r="2568" spans="1:8" ht="28.5">
      <c r="A2568" s="132">
        <v>204422</v>
      </c>
      <c r="B2568" s="134" t="s">
        <v>1148</v>
      </c>
      <c r="C2568" s="134">
        <v>94</v>
      </c>
      <c r="D2568" s="134">
        <v>82</v>
      </c>
      <c r="E2568" s="134">
        <v>146</v>
      </c>
      <c r="F2568" s="134">
        <v>182</v>
      </c>
      <c r="G2568" s="135">
        <v>105</v>
      </c>
      <c r="H2568" s="171">
        <f>IFERROR((Table20[[#This Row],[_202320]]-Table20[[#This Row],[_201920]])/Table20[[#This Row],[_201920]]*1,"")</f>
        <v>0.11702127659574468</v>
      </c>
    </row>
    <row r="2569" spans="1:8" ht="28.5">
      <c r="A2569" s="132">
        <v>204422</v>
      </c>
      <c r="B2569" s="134" t="s">
        <v>1149</v>
      </c>
      <c r="C2569" s="134">
        <v>273</v>
      </c>
      <c r="D2569" s="134">
        <v>189</v>
      </c>
      <c r="E2569" s="134">
        <v>261</v>
      </c>
      <c r="F2569" s="134">
        <v>230</v>
      </c>
      <c r="G2569" s="135">
        <v>164</v>
      </c>
      <c r="H2569" s="171">
        <f>IFERROR((Table20[[#This Row],[_202320]]-Table20[[#This Row],[_201920]])/Table20[[#This Row],[_201920]]*1,"")</f>
        <v>-0.39926739926739929</v>
      </c>
    </row>
    <row r="2570" spans="1:8" ht="28.5">
      <c r="A2570" s="132">
        <v>204422</v>
      </c>
      <c r="B2570" s="134" t="s">
        <v>1150</v>
      </c>
      <c r="C2570" s="134">
        <v>374</v>
      </c>
      <c r="D2570" s="134">
        <v>276</v>
      </c>
      <c r="E2570" s="134">
        <v>414</v>
      </c>
      <c r="F2570" s="134">
        <v>423</v>
      </c>
      <c r="G2570" s="135">
        <v>279</v>
      </c>
      <c r="H2570" s="171">
        <f>IFERROR((Table20[[#This Row],[_202320]]-Table20[[#This Row],[_201920]])/Table20[[#This Row],[_201920]]*1,"")</f>
        <v>-0.25401069518716579</v>
      </c>
    </row>
    <row r="2571" spans="1:8">
      <c r="A2571" s="132">
        <v>204422</v>
      </c>
      <c r="B2571" s="134" t="s">
        <v>1151</v>
      </c>
      <c r="C2571" s="134">
        <v>15</v>
      </c>
      <c r="D2571" s="134">
        <v>16</v>
      </c>
      <c r="E2571" s="134">
        <v>16</v>
      </c>
      <c r="F2571" s="134">
        <v>18</v>
      </c>
      <c r="G2571" s="135">
        <v>19</v>
      </c>
      <c r="H2571" s="171">
        <f>IFERROR((Table20[[#This Row],[_202320]]-Table20[[#This Row],[_201920]])/Table20[[#This Row],[_201920]]*1,"")</f>
        <v>0.26666666666666666</v>
      </c>
    </row>
    <row r="2572" spans="1:8" ht="28.5">
      <c r="A2572" s="132">
        <v>204422</v>
      </c>
      <c r="B2572" s="134" t="s">
        <v>1152</v>
      </c>
      <c r="C2572" s="134">
        <v>23</v>
      </c>
      <c r="D2572" s="134">
        <v>27</v>
      </c>
      <c r="E2572" s="134">
        <v>31</v>
      </c>
      <c r="F2572" s="134">
        <v>37</v>
      </c>
      <c r="G2572" s="135">
        <v>34</v>
      </c>
      <c r="H2572" s="171">
        <f>IFERROR((Table20[[#This Row],[_202320]]-Table20[[#This Row],[_201920]])/Table20[[#This Row],[_201920]]*1,"")</f>
        <v>0.47826086956521741</v>
      </c>
    </row>
    <row r="2573" spans="1:8" ht="28.5">
      <c r="A2573" s="132">
        <v>204422</v>
      </c>
      <c r="B2573" s="134" t="s">
        <v>1153</v>
      </c>
      <c r="C2573" s="134">
        <v>2</v>
      </c>
      <c r="D2573" s="134">
        <v>2</v>
      </c>
      <c r="E2573" s="134">
        <v>1</v>
      </c>
      <c r="F2573" s="134">
        <v>2</v>
      </c>
      <c r="G2573" s="135">
        <v>3</v>
      </c>
      <c r="H2573" s="171">
        <f>IFERROR((Table20[[#This Row],[_202320]]-Table20[[#This Row],[_201920]])/Table20[[#This Row],[_201920]]*1,"")</f>
        <v>0.5</v>
      </c>
    </row>
    <row r="2574" spans="1:8" ht="28.5">
      <c r="A2574" s="132">
        <v>204422</v>
      </c>
      <c r="B2574" s="134" t="s">
        <v>1154</v>
      </c>
      <c r="C2574" s="134">
        <v>21</v>
      </c>
      <c r="D2574" s="134">
        <v>25</v>
      </c>
      <c r="E2574" s="134">
        <v>30</v>
      </c>
      <c r="F2574" s="134">
        <v>35</v>
      </c>
      <c r="G2574" s="135">
        <v>31</v>
      </c>
      <c r="H2574" s="171">
        <f>IFERROR((Table20[[#This Row],[_202320]]-Table20[[#This Row],[_201920]])/Table20[[#This Row],[_201920]]*1,"")</f>
        <v>0.47619047619047616</v>
      </c>
    </row>
    <row r="2575" spans="1:8" ht="28.5">
      <c r="A2575" s="132">
        <v>204422</v>
      </c>
      <c r="B2575" s="134" t="s">
        <v>1155</v>
      </c>
      <c r="C2575" s="134">
        <v>62</v>
      </c>
      <c r="D2575" s="134">
        <v>58</v>
      </c>
      <c r="E2575" s="134">
        <v>53</v>
      </c>
      <c r="F2575" s="134">
        <v>44</v>
      </c>
      <c r="G2575" s="135">
        <v>48</v>
      </c>
      <c r="H2575" s="171">
        <f>IFERROR((Table20[[#This Row],[_202320]]-Table20[[#This Row],[_201920]])/Table20[[#This Row],[_201920]]*1,"")</f>
        <v>-0.22580645161290322</v>
      </c>
    </row>
    <row r="2576" spans="1:8">
      <c r="A2576" s="132">
        <v>204440</v>
      </c>
      <c r="B2576" s="134" t="s">
        <v>1161</v>
      </c>
      <c r="C2576" s="134">
        <v>459</v>
      </c>
      <c r="D2576" s="134">
        <v>253</v>
      </c>
      <c r="E2576" s="134">
        <v>240</v>
      </c>
      <c r="F2576" s="134">
        <v>196</v>
      </c>
      <c r="G2576" s="135">
        <v>179</v>
      </c>
      <c r="H2576" s="171">
        <f>IFERROR((Table20[[#This Row],[_202320]]-Table20[[#This Row],[_201920]])/Table20[[#This Row],[_201920]]*1,"")</f>
        <v>-0.61002178649237471</v>
      </c>
    </row>
    <row r="2577" spans="1:8">
      <c r="A2577" s="132">
        <v>204440</v>
      </c>
      <c r="B2577" s="134" t="s">
        <v>1131</v>
      </c>
      <c r="C2577" s="134">
        <v>3</v>
      </c>
      <c r="D2577" s="134">
        <v>0</v>
      </c>
      <c r="E2577" s="134">
        <v>0</v>
      </c>
      <c r="F2577" s="134">
        <v>0</v>
      </c>
      <c r="G2577" s="135">
        <v>0</v>
      </c>
      <c r="H2577" s="171">
        <f>IFERROR((Table20[[#This Row],[_202320]]-Table20[[#This Row],[_201920]])/Table20[[#This Row],[_201920]]*1,"")</f>
        <v>-1</v>
      </c>
    </row>
    <row r="2578" spans="1:8">
      <c r="A2578" s="132">
        <v>204440</v>
      </c>
      <c r="B2578" s="134" t="s">
        <v>1132</v>
      </c>
      <c r="C2578" s="134">
        <v>456</v>
      </c>
      <c r="D2578" s="134">
        <v>253</v>
      </c>
      <c r="E2578" s="134">
        <v>240</v>
      </c>
      <c r="F2578" s="134">
        <v>196</v>
      </c>
      <c r="G2578" s="135">
        <v>179</v>
      </c>
      <c r="H2578" s="171">
        <f>IFERROR((Table20[[#This Row],[_202320]]-Table20[[#This Row],[_201920]])/Table20[[#This Row],[_201920]]*1,"")</f>
        <v>-0.60745614035087714</v>
      </c>
    </row>
    <row r="2579" spans="1:8" ht="28.5">
      <c r="A2579" s="132">
        <v>204440</v>
      </c>
      <c r="B2579" s="134" t="s">
        <v>1133</v>
      </c>
      <c r="C2579" s="134">
        <v>15</v>
      </c>
      <c r="D2579" s="134">
        <v>9</v>
      </c>
      <c r="E2579" s="134">
        <v>10</v>
      </c>
      <c r="F2579" s="134">
        <v>10</v>
      </c>
      <c r="G2579" s="135">
        <v>6</v>
      </c>
      <c r="H2579" s="171">
        <f>IFERROR((Table20[[#This Row],[_202320]]-Table20[[#This Row],[_201920]])/Table20[[#This Row],[_201920]]*1,"")</f>
        <v>-0.6</v>
      </c>
    </row>
    <row r="2580" spans="1:8" ht="28.5">
      <c r="A2580" s="132">
        <v>204440</v>
      </c>
      <c r="B2580" s="134" t="s">
        <v>1162</v>
      </c>
      <c r="C2580" s="134">
        <v>13</v>
      </c>
      <c r="D2580" s="134">
        <v>8</v>
      </c>
      <c r="E2580" s="134">
        <v>9</v>
      </c>
      <c r="F2580" s="134">
        <v>10</v>
      </c>
      <c r="G2580" s="135">
        <v>14</v>
      </c>
      <c r="H2580" s="171">
        <f>IFERROR((Table20[[#This Row],[_202320]]-Table20[[#This Row],[_201920]])/Table20[[#This Row],[_201920]]*1,"")</f>
        <v>7.6923076923076927E-2</v>
      </c>
    </row>
    <row r="2581" spans="1:8" ht="28.5">
      <c r="A2581" s="132">
        <v>204440</v>
      </c>
      <c r="B2581" s="134" t="s">
        <v>1163</v>
      </c>
      <c r="C2581" s="134" t="s">
        <v>129</v>
      </c>
      <c r="D2581" s="134" t="s">
        <v>129</v>
      </c>
      <c r="E2581" s="134" t="s">
        <v>129</v>
      </c>
      <c r="F2581" s="134" t="s">
        <v>129</v>
      </c>
      <c r="G2581" s="135" t="s">
        <v>129</v>
      </c>
      <c r="H2581" s="171" t="str">
        <f>IFERROR((Table20[[#This Row],[_202320]]-Table20[[#This Row],[_201920]])/Table20[[#This Row],[_201920]]*1,"")</f>
        <v/>
      </c>
    </row>
    <row r="2582" spans="1:8">
      <c r="A2582" s="132">
        <v>204440</v>
      </c>
      <c r="B2582" s="134" t="s">
        <v>1136</v>
      </c>
      <c r="C2582" s="134">
        <v>28</v>
      </c>
      <c r="D2582" s="134">
        <v>17</v>
      </c>
      <c r="E2582" s="134">
        <v>19</v>
      </c>
      <c r="F2582" s="134">
        <v>20</v>
      </c>
      <c r="G2582" s="135">
        <v>20</v>
      </c>
      <c r="H2582" s="171">
        <f>IFERROR((Table20[[#This Row],[_202320]]-Table20[[#This Row],[_201920]])/Table20[[#This Row],[_201920]]*1,"")</f>
        <v>-0.2857142857142857</v>
      </c>
    </row>
    <row r="2583" spans="1:8">
      <c r="A2583" s="132">
        <v>204440</v>
      </c>
      <c r="B2583" s="134" t="s">
        <v>1137</v>
      </c>
      <c r="C2583" s="134">
        <v>6</v>
      </c>
      <c r="D2583" s="134">
        <v>7</v>
      </c>
      <c r="E2583" s="134">
        <v>8</v>
      </c>
      <c r="F2583" s="134">
        <v>10</v>
      </c>
      <c r="G2583" s="135">
        <v>11</v>
      </c>
      <c r="H2583" s="171">
        <f>IFERROR((Table20[[#This Row],[_202320]]-Table20[[#This Row],[_201920]])/Table20[[#This Row],[_201920]]*1,"")</f>
        <v>0.83333333333333337</v>
      </c>
    </row>
    <row r="2584" spans="1:8" ht="28.5">
      <c r="A2584" s="132">
        <v>204440</v>
      </c>
      <c r="B2584" s="134" t="s">
        <v>1138</v>
      </c>
      <c r="C2584" s="134">
        <v>16</v>
      </c>
      <c r="D2584" s="134">
        <v>12</v>
      </c>
      <c r="E2584" s="134">
        <v>9</v>
      </c>
      <c r="F2584" s="134">
        <v>10</v>
      </c>
      <c r="G2584" s="135">
        <v>5</v>
      </c>
      <c r="H2584" s="171">
        <f>IFERROR((Table20[[#This Row],[_202320]]-Table20[[#This Row],[_201920]])/Table20[[#This Row],[_201920]]*1,"")</f>
        <v>-0.6875</v>
      </c>
    </row>
    <row r="2585" spans="1:8" ht="28.5">
      <c r="A2585" s="132">
        <v>204440</v>
      </c>
      <c r="B2585" s="134" t="s">
        <v>1164</v>
      </c>
      <c r="C2585" s="134">
        <v>24</v>
      </c>
      <c r="D2585" s="134">
        <v>17</v>
      </c>
      <c r="E2585" s="134">
        <v>20</v>
      </c>
      <c r="F2585" s="134">
        <v>15</v>
      </c>
      <c r="G2585" s="135">
        <v>18</v>
      </c>
      <c r="H2585" s="171">
        <f>IFERROR((Table20[[#This Row],[_202320]]-Table20[[#This Row],[_201920]])/Table20[[#This Row],[_201920]]*1,"")</f>
        <v>-0.25</v>
      </c>
    </row>
    <row r="2586" spans="1:8" ht="28.5">
      <c r="A2586" s="132">
        <v>204440</v>
      </c>
      <c r="B2586" s="134" t="s">
        <v>1165</v>
      </c>
      <c r="C2586" s="134" t="s">
        <v>129</v>
      </c>
      <c r="D2586" s="134" t="s">
        <v>129</v>
      </c>
      <c r="E2586" s="134" t="s">
        <v>129</v>
      </c>
      <c r="F2586" s="134" t="s">
        <v>129</v>
      </c>
      <c r="G2586" s="135" t="s">
        <v>129</v>
      </c>
      <c r="H2586" s="171" t="str">
        <f>IFERROR((Table20[[#This Row],[_202320]]-Table20[[#This Row],[_201920]])/Table20[[#This Row],[_201920]]*1,"")</f>
        <v/>
      </c>
    </row>
    <row r="2587" spans="1:8">
      <c r="A2587" s="132">
        <v>204440</v>
      </c>
      <c r="B2587" s="134" t="s">
        <v>1141</v>
      </c>
      <c r="C2587" s="134">
        <v>40</v>
      </c>
      <c r="D2587" s="134">
        <v>29</v>
      </c>
      <c r="E2587" s="134">
        <v>29</v>
      </c>
      <c r="F2587" s="134">
        <v>25</v>
      </c>
      <c r="G2587" s="135">
        <v>23</v>
      </c>
      <c r="H2587" s="171">
        <f>IFERROR((Table20[[#This Row],[_202320]]-Table20[[#This Row],[_201920]])/Table20[[#This Row],[_201920]]*1,"")</f>
        <v>-0.42499999999999999</v>
      </c>
    </row>
    <row r="2588" spans="1:8">
      <c r="A2588" s="132">
        <v>204440</v>
      </c>
      <c r="B2588" s="134" t="s">
        <v>1142</v>
      </c>
      <c r="C2588" s="134">
        <v>9</v>
      </c>
      <c r="D2588" s="134">
        <v>11</v>
      </c>
      <c r="E2588" s="134">
        <v>12</v>
      </c>
      <c r="F2588" s="134">
        <v>13</v>
      </c>
      <c r="G2588" s="135">
        <v>13</v>
      </c>
      <c r="H2588" s="171">
        <f>IFERROR((Table20[[#This Row],[_202320]]-Table20[[#This Row],[_201920]])/Table20[[#This Row],[_201920]]*1,"")</f>
        <v>0.44444444444444442</v>
      </c>
    </row>
    <row r="2589" spans="1:8" ht="28.5">
      <c r="A2589" s="132">
        <v>204440</v>
      </c>
      <c r="B2589" s="134" t="s">
        <v>1143</v>
      </c>
      <c r="C2589" s="134">
        <v>16</v>
      </c>
      <c r="D2589" s="134">
        <v>12</v>
      </c>
      <c r="E2589" s="134">
        <v>8</v>
      </c>
      <c r="F2589" s="134">
        <v>10</v>
      </c>
      <c r="G2589" s="135">
        <v>5</v>
      </c>
      <c r="H2589" s="171">
        <f>IFERROR((Table20[[#This Row],[_202320]]-Table20[[#This Row],[_201920]])/Table20[[#This Row],[_201920]]*1,"")</f>
        <v>-0.6875</v>
      </c>
    </row>
    <row r="2590" spans="1:8" ht="28.5">
      <c r="A2590" s="132">
        <v>204440</v>
      </c>
      <c r="B2590" s="134" t="s">
        <v>1166</v>
      </c>
      <c r="C2590" s="134">
        <v>27</v>
      </c>
      <c r="D2590" s="134">
        <v>21</v>
      </c>
      <c r="E2590" s="134">
        <v>24</v>
      </c>
      <c r="F2590" s="134">
        <v>18</v>
      </c>
      <c r="G2590" s="135">
        <v>19</v>
      </c>
      <c r="H2590" s="171">
        <f>IFERROR((Table20[[#This Row],[_202320]]-Table20[[#This Row],[_201920]])/Table20[[#This Row],[_201920]]*1,"")</f>
        <v>-0.29629629629629628</v>
      </c>
    </row>
    <row r="2591" spans="1:8" ht="28.5">
      <c r="A2591" s="132">
        <v>204440</v>
      </c>
      <c r="B2591" s="134" t="s">
        <v>1167</v>
      </c>
      <c r="C2591" s="134" t="s">
        <v>129</v>
      </c>
      <c r="D2591" s="134" t="s">
        <v>129</v>
      </c>
      <c r="E2591" s="134" t="s">
        <v>129</v>
      </c>
      <c r="F2591" s="134" t="s">
        <v>129</v>
      </c>
      <c r="G2591" s="135" t="s">
        <v>129</v>
      </c>
      <c r="H2591" s="171" t="str">
        <f>IFERROR((Table20[[#This Row],[_202320]]-Table20[[#This Row],[_201920]])/Table20[[#This Row],[_201920]]*1,"")</f>
        <v/>
      </c>
    </row>
    <row r="2592" spans="1:8">
      <c r="A2592" s="132">
        <v>204440</v>
      </c>
      <c r="B2592" s="134" t="s">
        <v>1146</v>
      </c>
      <c r="C2592" s="134">
        <v>43</v>
      </c>
      <c r="D2592" s="134">
        <v>33</v>
      </c>
      <c r="E2592" s="134">
        <v>32</v>
      </c>
      <c r="F2592" s="134">
        <v>28</v>
      </c>
      <c r="G2592" s="135">
        <v>24</v>
      </c>
      <c r="H2592" s="171">
        <f>IFERROR((Table20[[#This Row],[_202320]]-Table20[[#This Row],[_201920]])/Table20[[#This Row],[_201920]]*1,"")</f>
        <v>-0.44186046511627908</v>
      </c>
    </row>
    <row r="2593" spans="1:8" ht="28.5">
      <c r="A2593" s="132">
        <v>204440</v>
      </c>
      <c r="B2593" s="134" t="s">
        <v>1147</v>
      </c>
      <c r="C2593" s="134">
        <v>6</v>
      </c>
      <c r="D2593" s="134">
        <v>3</v>
      </c>
      <c r="E2593" s="134">
        <v>6</v>
      </c>
      <c r="F2593" s="134">
        <v>4</v>
      </c>
      <c r="G2593" s="135">
        <v>1</v>
      </c>
      <c r="H2593" s="171">
        <f>IFERROR((Table20[[#This Row],[_202320]]-Table20[[#This Row],[_201920]])/Table20[[#This Row],[_201920]]*1,"")</f>
        <v>-0.83333333333333337</v>
      </c>
    </row>
    <row r="2594" spans="1:8" ht="28.5">
      <c r="A2594" s="132">
        <v>204440</v>
      </c>
      <c r="B2594" s="134" t="s">
        <v>1148</v>
      </c>
      <c r="C2594" s="134">
        <v>55</v>
      </c>
      <c r="D2594" s="134">
        <v>40</v>
      </c>
      <c r="E2594" s="134">
        <v>49</v>
      </c>
      <c r="F2594" s="134">
        <v>49</v>
      </c>
      <c r="G2594" s="135">
        <v>35</v>
      </c>
      <c r="H2594" s="171">
        <f>IFERROR((Table20[[#This Row],[_202320]]-Table20[[#This Row],[_201920]])/Table20[[#This Row],[_201920]]*1,"")</f>
        <v>-0.36363636363636365</v>
      </c>
    </row>
    <row r="2595" spans="1:8" ht="28.5">
      <c r="A2595" s="132">
        <v>204440</v>
      </c>
      <c r="B2595" s="134" t="s">
        <v>1149</v>
      </c>
      <c r="C2595" s="134">
        <v>352</v>
      </c>
      <c r="D2595" s="134">
        <v>177</v>
      </c>
      <c r="E2595" s="134">
        <v>153</v>
      </c>
      <c r="F2595" s="134">
        <v>115</v>
      </c>
      <c r="G2595" s="135">
        <v>119</v>
      </c>
      <c r="H2595" s="171">
        <f>IFERROR((Table20[[#This Row],[_202320]]-Table20[[#This Row],[_201920]])/Table20[[#This Row],[_201920]]*1,"")</f>
        <v>-0.66193181818181823</v>
      </c>
    </row>
    <row r="2596" spans="1:8" ht="28.5">
      <c r="A2596" s="132">
        <v>204440</v>
      </c>
      <c r="B2596" s="134" t="s">
        <v>1150</v>
      </c>
      <c r="C2596" s="134">
        <v>413</v>
      </c>
      <c r="D2596" s="134">
        <v>220</v>
      </c>
      <c r="E2596" s="134">
        <v>208</v>
      </c>
      <c r="F2596" s="134">
        <v>168</v>
      </c>
      <c r="G2596" s="135">
        <v>155</v>
      </c>
      <c r="H2596" s="171">
        <f>IFERROR((Table20[[#This Row],[_202320]]-Table20[[#This Row],[_201920]])/Table20[[#This Row],[_201920]]*1,"")</f>
        <v>-0.62469733656174331</v>
      </c>
    </row>
    <row r="2597" spans="1:8">
      <c r="A2597" s="132">
        <v>204440</v>
      </c>
      <c r="B2597" s="134" t="s">
        <v>1151</v>
      </c>
      <c r="C2597" s="134">
        <v>9</v>
      </c>
      <c r="D2597" s="134">
        <v>13</v>
      </c>
      <c r="E2597" s="134">
        <v>13</v>
      </c>
      <c r="F2597" s="134">
        <v>14</v>
      </c>
      <c r="G2597" s="135">
        <v>13</v>
      </c>
      <c r="H2597" s="171">
        <f>IFERROR((Table20[[#This Row],[_202320]]-Table20[[#This Row],[_201920]])/Table20[[#This Row],[_201920]]*1,"")</f>
        <v>0.44444444444444442</v>
      </c>
    </row>
    <row r="2598" spans="1:8" ht="28.5">
      <c r="A2598" s="132">
        <v>204440</v>
      </c>
      <c r="B2598" s="134" t="s">
        <v>1152</v>
      </c>
      <c r="C2598" s="134">
        <v>13</v>
      </c>
      <c r="D2598" s="134">
        <v>17</v>
      </c>
      <c r="E2598" s="134">
        <v>23</v>
      </c>
      <c r="F2598" s="134">
        <v>27</v>
      </c>
      <c r="G2598" s="135">
        <v>20</v>
      </c>
      <c r="H2598" s="171">
        <f>IFERROR((Table20[[#This Row],[_202320]]-Table20[[#This Row],[_201920]])/Table20[[#This Row],[_201920]]*1,"")</f>
        <v>0.53846153846153844</v>
      </c>
    </row>
    <row r="2599" spans="1:8" ht="28.5">
      <c r="A2599" s="132">
        <v>204440</v>
      </c>
      <c r="B2599" s="134" t="s">
        <v>1153</v>
      </c>
      <c r="C2599" s="134">
        <v>1</v>
      </c>
      <c r="D2599" s="134">
        <v>1</v>
      </c>
      <c r="E2599" s="134">
        <v>3</v>
      </c>
      <c r="F2599" s="134">
        <v>2</v>
      </c>
      <c r="G2599" s="135">
        <v>1</v>
      </c>
      <c r="H2599" s="171">
        <f>IFERROR((Table20[[#This Row],[_202320]]-Table20[[#This Row],[_201920]])/Table20[[#This Row],[_201920]]*1,"")</f>
        <v>0</v>
      </c>
    </row>
    <row r="2600" spans="1:8" ht="28.5">
      <c r="A2600" s="132">
        <v>204440</v>
      </c>
      <c r="B2600" s="134" t="s">
        <v>1154</v>
      </c>
      <c r="C2600" s="134">
        <v>12</v>
      </c>
      <c r="D2600" s="134">
        <v>16</v>
      </c>
      <c r="E2600" s="134">
        <v>20</v>
      </c>
      <c r="F2600" s="134">
        <v>25</v>
      </c>
      <c r="G2600" s="135">
        <v>20</v>
      </c>
      <c r="H2600" s="171">
        <f>IFERROR((Table20[[#This Row],[_202320]]-Table20[[#This Row],[_201920]])/Table20[[#This Row],[_201920]]*1,"")</f>
        <v>0.66666666666666663</v>
      </c>
    </row>
    <row r="2601" spans="1:8" ht="28.5">
      <c r="A2601" s="132">
        <v>204440</v>
      </c>
      <c r="B2601" s="134" t="s">
        <v>1155</v>
      </c>
      <c r="C2601" s="134">
        <v>77</v>
      </c>
      <c r="D2601" s="134">
        <v>70</v>
      </c>
      <c r="E2601" s="134">
        <v>64</v>
      </c>
      <c r="F2601" s="134">
        <v>59</v>
      </c>
      <c r="G2601" s="135">
        <v>66</v>
      </c>
      <c r="H2601" s="171">
        <f>IFERROR((Table20[[#This Row],[_202320]]-Table20[[#This Row],[_201920]])/Table20[[#This Row],[_201920]]*1,"")</f>
        <v>-0.14285714285714285</v>
      </c>
    </row>
    <row r="2602" spans="1:8">
      <c r="A2602" s="132">
        <v>205470</v>
      </c>
      <c r="B2602" s="134" t="s">
        <v>1161</v>
      </c>
      <c r="C2602" s="134">
        <v>3336</v>
      </c>
      <c r="D2602" s="134">
        <v>2680</v>
      </c>
      <c r="E2602" s="134">
        <v>3641</v>
      </c>
      <c r="F2602" s="134">
        <v>3046</v>
      </c>
      <c r="G2602" s="135">
        <v>2818</v>
      </c>
      <c r="H2602" s="171">
        <f>IFERROR((Table20[[#This Row],[_202320]]-Table20[[#This Row],[_201920]])/Table20[[#This Row],[_201920]]*1,"")</f>
        <v>-0.15527577937649881</v>
      </c>
    </row>
    <row r="2603" spans="1:8">
      <c r="A2603" s="132">
        <v>205470</v>
      </c>
      <c r="B2603" s="134" t="s">
        <v>1131</v>
      </c>
      <c r="C2603" s="134">
        <v>7</v>
      </c>
      <c r="D2603" s="134">
        <v>11</v>
      </c>
      <c r="E2603" s="134">
        <v>6</v>
      </c>
      <c r="F2603" s="134">
        <v>3</v>
      </c>
      <c r="G2603" s="135">
        <v>7</v>
      </c>
      <c r="H2603" s="171">
        <f>IFERROR((Table20[[#This Row],[_202320]]-Table20[[#This Row],[_201920]])/Table20[[#This Row],[_201920]]*1,"")</f>
        <v>0</v>
      </c>
    </row>
    <row r="2604" spans="1:8">
      <c r="A2604" s="132">
        <v>205470</v>
      </c>
      <c r="B2604" s="134" t="s">
        <v>1132</v>
      </c>
      <c r="C2604" s="134">
        <v>3329</v>
      </c>
      <c r="D2604" s="134">
        <v>2669</v>
      </c>
      <c r="E2604" s="134">
        <v>3635</v>
      </c>
      <c r="F2604" s="134">
        <v>3043</v>
      </c>
      <c r="G2604" s="135">
        <v>2811</v>
      </c>
      <c r="H2604" s="171">
        <f>IFERROR((Table20[[#This Row],[_202320]]-Table20[[#This Row],[_201920]])/Table20[[#This Row],[_201920]]*1,"")</f>
        <v>-0.15560228296785822</v>
      </c>
    </row>
    <row r="2605" spans="1:8" ht="28.5">
      <c r="A2605" s="132">
        <v>205470</v>
      </c>
      <c r="B2605" s="134" t="s">
        <v>1133</v>
      </c>
      <c r="C2605" s="134">
        <v>222</v>
      </c>
      <c r="D2605" s="134">
        <v>265</v>
      </c>
      <c r="E2605" s="134">
        <v>296</v>
      </c>
      <c r="F2605" s="134">
        <v>253</v>
      </c>
      <c r="G2605" s="135">
        <v>298</v>
      </c>
      <c r="H2605" s="171">
        <f>IFERROR((Table20[[#This Row],[_202320]]-Table20[[#This Row],[_201920]])/Table20[[#This Row],[_201920]]*1,"")</f>
        <v>0.34234234234234234</v>
      </c>
    </row>
    <row r="2606" spans="1:8" ht="28.5">
      <c r="A2606" s="132">
        <v>205470</v>
      </c>
      <c r="B2606" s="134" t="s">
        <v>1162</v>
      </c>
      <c r="C2606" s="134">
        <v>146</v>
      </c>
      <c r="D2606" s="134">
        <v>177</v>
      </c>
      <c r="E2606" s="134">
        <v>201</v>
      </c>
      <c r="F2606" s="134">
        <v>174</v>
      </c>
      <c r="G2606" s="135">
        <v>213</v>
      </c>
      <c r="H2606" s="171">
        <f>IFERROR((Table20[[#This Row],[_202320]]-Table20[[#This Row],[_201920]])/Table20[[#This Row],[_201920]]*1,"")</f>
        <v>0.4589041095890411</v>
      </c>
    </row>
    <row r="2607" spans="1:8" ht="28.5">
      <c r="A2607" s="132">
        <v>205470</v>
      </c>
      <c r="B2607" s="134" t="s">
        <v>1163</v>
      </c>
      <c r="C2607" s="134">
        <v>0</v>
      </c>
      <c r="D2607" s="134">
        <v>0</v>
      </c>
      <c r="E2607" s="134">
        <v>0</v>
      </c>
      <c r="F2607" s="134">
        <v>0</v>
      </c>
      <c r="G2607" s="135">
        <v>0</v>
      </c>
      <c r="H2607" s="171" t="str">
        <f>IFERROR((Table20[[#This Row],[_202320]]-Table20[[#This Row],[_201920]])/Table20[[#This Row],[_201920]]*1,"")</f>
        <v/>
      </c>
    </row>
    <row r="2608" spans="1:8">
      <c r="A2608" s="132">
        <v>205470</v>
      </c>
      <c r="B2608" s="134" t="s">
        <v>1136</v>
      </c>
      <c r="C2608" s="134">
        <v>368</v>
      </c>
      <c r="D2608" s="134">
        <v>442</v>
      </c>
      <c r="E2608" s="134">
        <v>497</v>
      </c>
      <c r="F2608" s="134">
        <v>427</v>
      </c>
      <c r="G2608" s="135">
        <v>511</v>
      </c>
      <c r="H2608" s="171">
        <f>IFERROR((Table20[[#This Row],[_202320]]-Table20[[#This Row],[_201920]])/Table20[[#This Row],[_201920]]*1,"")</f>
        <v>0.38858695652173914</v>
      </c>
    </row>
    <row r="2609" spans="1:8">
      <c r="A2609" s="132">
        <v>205470</v>
      </c>
      <c r="B2609" s="134" t="s">
        <v>1137</v>
      </c>
      <c r="C2609" s="134">
        <v>11</v>
      </c>
      <c r="D2609" s="134">
        <v>17</v>
      </c>
      <c r="E2609" s="134">
        <v>14</v>
      </c>
      <c r="F2609" s="134">
        <v>14</v>
      </c>
      <c r="G2609" s="135">
        <v>18</v>
      </c>
      <c r="H2609" s="171">
        <f>IFERROR((Table20[[#This Row],[_202320]]-Table20[[#This Row],[_201920]])/Table20[[#This Row],[_201920]]*1,"")</f>
        <v>0.63636363636363635</v>
      </c>
    </row>
    <row r="2610" spans="1:8" ht="28.5">
      <c r="A2610" s="132">
        <v>205470</v>
      </c>
      <c r="B2610" s="134" t="s">
        <v>1138</v>
      </c>
      <c r="C2610" s="134">
        <v>217</v>
      </c>
      <c r="D2610" s="134">
        <v>266</v>
      </c>
      <c r="E2610" s="134">
        <v>297</v>
      </c>
      <c r="F2610" s="134">
        <v>263</v>
      </c>
      <c r="G2610" s="135">
        <v>294</v>
      </c>
      <c r="H2610" s="171">
        <f>IFERROR((Table20[[#This Row],[_202320]]-Table20[[#This Row],[_201920]])/Table20[[#This Row],[_201920]]*1,"")</f>
        <v>0.35483870967741937</v>
      </c>
    </row>
    <row r="2611" spans="1:8" ht="28.5">
      <c r="A2611" s="132">
        <v>205470</v>
      </c>
      <c r="B2611" s="134" t="s">
        <v>1164</v>
      </c>
      <c r="C2611" s="134">
        <v>249</v>
      </c>
      <c r="D2611" s="134">
        <v>305</v>
      </c>
      <c r="E2611" s="134">
        <v>300</v>
      </c>
      <c r="F2611" s="134">
        <v>276</v>
      </c>
      <c r="G2611" s="135">
        <v>309</v>
      </c>
      <c r="H2611" s="171">
        <f>IFERROR((Table20[[#This Row],[_202320]]-Table20[[#This Row],[_201920]])/Table20[[#This Row],[_201920]]*1,"")</f>
        <v>0.24096385542168675</v>
      </c>
    </row>
    <row r="2612" spans="1:8" ht="28.5">
      <c r="A2612" s="132">
        <v>205470</v>
      </c>
      <c r="B2612" s="134" t="s">
        <v>1165</v>
      </c>
      <c r="C2612" s="134">
        <v>0</v>
      </c>
      <c r="D2612" s="134">
        <v>0</v>
      </c>
      <c r="E2612" s="134">
        <v>0</v>
      </c>
      <c r="F2612" s="134">
        <v>0</v>
      </c>
      <c r="G2612" s="135">
        <v>0</v>
      </c>
      <c r="H2612" s="171" t="str">
        <f>IFERROR((Table20[[#This Row],[_202320]]-Table20[[#This Row],[_201920]])/Table20[[#This Row],[_201920]]*1,"")</f>
        <v/>
      </c>
    </row>
    <row r="2613" spans="1:8">
      <c r="A2613" s="132">
        <v>205470</v>
      </c>
      <c r="B2613" s="134" t="s">
        <v>1141</v>
      </c>
      <c r="C2613" s="134">
        <v>466</v>
      </c>
      <c r="D2613" s="134">
        <v>571</v>
      </c>
      <c r="E2613" s="134">
        <v>597</v>
      </c>
      <c r="F2613" s="134">
        <v>539</v>
      </c>
      <c r="G2613" s="135">
        <v>603</v>
      </c>
      <c r="H2613" s="171">
        <f>IFERROR((Table20[[#This Row],[_202320]]-Table20[[#This Row],[_201920]])/Table20[[#This Row],[_201920]]*1,"")</f>
        <v>0.29399141630901288</v>
      </c>
    </row>
    <row r="2614" spans="1:8">
      <c r="A2614" s="132">
        <v>205470</v>
      </c>
      <c r="B2614" s="134" t="s">
        <v>1142</v>
      </c>
      <c r="C2614" s="134">
        <v>14</v>
      </c>
      <c r="D2614" s="134">
        <v>21</v>
      </c>
      <c r="E2614" s="134">
        <v>16</v>
      </c>
      <c r="F2614" s="134">
        <v>18</v>
      </c>
      <c r="G2614" s="135">
        <v>21</v>
      </c>
      <c r="H2614" s="171">
        <f>IFERROR((Table20[[#This Row],[_202320]]-Table20[[#This Row],[_201920]])/Table20[[#This Row],[_201920]]*1,"")</f>
        <v>0.5</v>
      </c>
    </row>
    <row r="2615" spans="1:8" ht="28.5">
      <c r="A2615" s="132">
        <v>205470</v>
      </c>
      <c r="B2615" s="134" t="s">
        <v>1143</v>
      </c>
      <c r="C2615" s="134">
        <v>224</v>
      </c>
      <c r="D2615" s="134">
        <v>268</v>
      </c>
      <c r="E2615" s="134">
        <v>309</v>
      </c>
      <c r="F2615" s="134">
        <v>275</v>
      </c>
      <c r="G2615" s="135">
        <v>299</v>
      </c>
      <c r="H2615" s="171">
        <f>IFERROR((Table20[[#This Row],[_202320]]-Table20[[#This Row],[_201920]])/Table20[[#This Row],[_201920]]*1,"")</f>
        <v>0.33482142857142855</v>
      </c>
    </row>
    <row r="2616" spans="1:8" ht="28.5">
      <c r="A2616" s="132">
        <v>205470</v>
      </c>
      <c r="B2616" s="134" t="s">
        <v>1166</v>
      </c>
      <c r="C2616" s="134">
        <v>302</v>
      </c>
      <c r="D2616" s="134">
        <v>343</v>
      </c>
      <c r="E2616" s="134">
        <v>345</v>
      </c>
      <c r="F2616" s="134">
        <v>317</v>
      </c>
      <c r="G2616" s="135">
        <v>344</v>
      </c>
      <c r="H2616" s="171">
        <f>IFERROR((Table20[[#This Row],[_202320]]-Table20[[#This Row],[_201920]])/Table20[[#This Row],[_201920]]*1,"")</f>
        <v>0.13907284768211919</v>
      </c>
    </row>
    <row r="2617" spans="1:8" ht="28.5">
      <c r="A2617" s="132">
        <v>205470</v>
      </c>
      <c r="B2617" s="134" t="s">
        <v>1167</v>
      </c>
      <c r="C2617" s="134">
        <v>0</v>
      </c>
      <c r="D2617" s="134">
        <v>0</v>
      </c>
      <c r="E2617" s="134">
        <v>0</v>
      </c>
      <c r="F2617" s="134">
        <v>0</v>
      </c>
      <c r="G2617" s="135">
        <v>0</v>
      </c>
      <c r="H2617" s="171" t="str">
        <f>IFERROR((Table20[[#This Row],[_202320]]-Table20[[#This Row],[_201920]])/Table20[[#This Row],[_201920]]*1,"")</f>
        <v/>
      </c>
    </row>
    <row r="2618" spans="1:8">
      <c r="A2618" s="132">
        <v>205470</v>
      </c>
      <c r="B2618" s="134" t="s">
        <v>1146</v>
      </c>
      <c r="C2618" s="134">
        <v>526</v>
      </c>
      <c r="D2618" s="134">
        <v>611</v>
      </c>
      <c r="E2618" s="134">
        <v>654</v>
      </c>
      <c r="F2618" s="134">
        <v>592</v>
      </c>
      <c r="G2618" s="135">
        <v>643</v>
      </c>
      <c r="H2618" s="171">
        <f>IFERROR((Table20[[#This Row],[_202320]]-Table20[[#This Row],[_201920]])/Table20[[#This Row],[_201920]]*1,"")</f>
        <v>0.22243346007604561</v>
      </c>
    </row>
    <row r="2619" spans="1:8" ht="28.5">
      <c r="A2619" s="132">
        <v>205470</v>
      </c>
      <c r="B2619" s="134" t="s">
        <v>1147</v>
      </c>
      <c r="C2619" s="134">
        <v>102</v>
      </c>
      <c r="D2619" s="134">
        <v>108</v>
      </c>
      <c r="E2619" s="134">
        <v>96</v>
      </c>
      <c r="F2619" s="134">
        <v>72</v>
      </c>
      <c r="G2619" s="135">
        <v>68</v>
      </c>
      <c r="H2619" s="171">
        <f>IFERROR((Table20[[#This Row],[_202320]]-Table20[[#This Row],[_201920]])/Table20[[#This Row],[_201920]]*1,"")</f>
        <v>-0.33333333333333331</v>
      </c>
    </row>
    <row r="2620" spans="1:8" ht="28.5">
      <c r="A2620" s="132">
        <v>205470</v>
      </c>
      <c r="B2620" s="134" t="s">
        <v>1148</v>
      </c>
      <c r="C2620" s="134">
        <v>834</v>
      </c>
      <c r="D2620" s="134">
        <v>846</v>
      </c>
      <c r="E2620" s="134">
        <v>873</v>
      </c>
      <c r="F2620" s="134">
        <v>793</v>
      </c>
      <c r="G2620" s="135">
        <v>685</v>
      </c>
      <c r="H2620" s="171">
        <f>IFERROR((Table20[[#This Row],[_202320]]-Table20[[#This Row],[_201920]])/Table20[[#This Row],[_201920]]*1,"")</f>
        <v>-0.17865707434052758</v>
      </c>
    </row>
    <row r="2621" spans="1:8" ht="28.5">
      <c r="A2621" s="132">
        <v>205470</v>
      </c>
      <c r="B2621" s="134" t="s">
        <v>1149</v>
      </c>
      <c r="C2621" s="134">
        <v>1867</v>
      </c>
      <c r="D2621" s="134">
        <v>1104</v>
      </c>
      <c r="E2621" s="134">
        <v>2012</v>
      </c>
      <c r="F2621" s="134">
        <v>1586</v>
      </c>
      <c r="G2621" s="135">
        <v>1415</v>
      </c>
      <c r="H2621" s="171">
        <f>IFERROR((Table20[[#This Row],[_202320]]-Table20[[#This Row],[_201920]])/Table20[[#This Row],[_201920]]*1,"")</f>
        <v>-0.24209962506695232</v>
      </c>
    </row>
    <row r="2622" spans="1:8" ht="28.5">
      <c r="A2622" s="132">
        <v>205470</v>
      </c>
      <c r="B2622" s="134" t="s">
        <v>1150</v>
      </c>
      <c r="C2622" s="134">
        <v>2803</v>
      </c>
      <c r="D2622" s="134">
        <v>2058</v>
      </c>
      <c r="E2622" s="134">
        <v>2981</v>
      </c>
      <c r="F2622" s="134">
        <v>2451</v>
      </c>
      <c r="G2622" s="135">
        <v>2168</v>
      </c>
      <c r="H2622" s="171">
        <f>IFERROR((Table20[[#This Row],[_202320]]-Table20[[#This Row],[_201920]])/Table20[[#This Row],[_201920]]*1,"")</f>
        <v>-0.22654298965394221</v>
      </c>
    </row>
    <row r="2623" spans="1:8">
      <c r="A2623" s="132">
        <v>205470</v>
      </c>
      <c r="B2623" s="134" t="s">
        <v>1151</v>
      </c>
      <c r="C2623" s="134">
        <v>16</v>
      </c>
      <c r="D2623" s="134">
        <v>23</v>
      </c>
      <c r="E2623" s="134">
        <v>18</v>
      </c>
      <c r="F2623" s="134">
        <v>19</v>
      </c>
      <c r="G2623" s="135">
        <v>23</v>
      </c>
      <c r="H2623" s="171">
        <f>IFERROR((Table20[[#This Row],[_202320]]-Table20[[#This Row],[_201920]])/Table20[[#This Row],[_201920]]*1,"")</f>
        <v>0.4375</v>
      </c>
    </row>
    <row r="2624" spans="1:8" ht="28.5">
      <c r="A2624" s="132">
        <v>205470</v>
      </c>
      <c r="B2624" s="134" t="s">
        <v>1152</v>
      </c>
      <c r="C2624" s="134">
        <v>28</v>
      </c>
      <c r="D2624" s="134">
        <v>36</v>
      </c>
      <c r="E2624" s="134">
        <v>27</v>
      </c>
      <c r="F2624" s="134">
        <v>28</v>
      </c>
      <c r="G2624" s="135">
        <v>27</v>
      </c>
      <c r="H2624" s="171">
        <f>IFERROR((Table20[[#This Row],[_202320]]-Table20[[#This Row],[_201920]])/Table20[[#This Row],[_201920]]*1,"")</f>
        <v>-3.5714285714285712E-2</v>
      </c>
    </row>
    <row r="2625" spans="1:8" ht="28.5">
      <c r="A2625" s="132">
        <v>205470</v>
      </c>
      <c r="B2625" s="134" t="s">
        <v>1153</v>
      </c>
      <c r="C2625" s="134">
        <v>3</v>
      </c>
      <c r="D2625" s="134">
        <v>4</v>
      </c>
      <c r="E2625" s="134">
        <v>3</v>
      </c>
      <c r="F2625" s="134">
        <v>2</v>
      </c>
      <c r="G2625" s="135">
        <v>2</v>
      </c>
      <c r="H2625" s="171">
        <f>IFERROR((Table20[[#This Row],[_202320]]-Table20[[#This Row],[_201920]])/Table20[[#This Row],[_201920]]*1,"")</f>
        <v>-0.33333333333333331</v>
      </c>
    </row>
    <row r="2626" spans="1:8" ht="28.5">
      <c r="A2626" s="132">
        <v>205470</v>
      </c>
      <c r="B2626" s="134" t="s">
        <v>1154</v>
      </c>
      <c r="C2626" s="134">
        <v>25</v>
      </c>
      <c r="D2626" s="134">
        <v>32</v>
      </c>
      <c r="E2626" s="134">
        <v>24</v>
      </c>
      <c r="F2626" s="134">
        <v>26</v>
      </c>
      <c r="G2626" s="135">
        <v>24</v>
      </c>
      <c r="H2626" s="171">
        <f>IFERROR((Table20[[#This Row],[_202320]]-Table20[[#This Row],[_201920]])/Table20[[#This Row],[_201920]]*1,"")</f>
        <v>-0.04</v>
      </c>
    </row>
    <row r="2627" spans="1:8" ht="28.5">
      <c r="A2627" s="132">
        <v>205470</v>
      </c>
      <c r="B2627" s="134" t="s">
        <v>1155</v>
      </c>
      <c r="C2627" s="134">
        <v>56</v>
      </c>
      <c r="D2627" s="134">
        <v>41</v>
      </c>
      <c r="E2627" s="134">
        <v>55</v>
      </c>
      <c r="F2627" s="134">
        <v>52</v>
      </c>
      <c r="G2627" s="135">
        <v>50</v>
      </c>
      <c r="H2627" s="171">
        <f>IFERROR((Table20[[#This Row],[_202320]]-Table20[[#This Row],[_201920]])/Table20[[#This Row],[_201920]]*1,"")</f>
        <v>-0.10714285714285714</v>
      </c>
    </row>
    <row r="2628" spans="1:8">
      <c r="A2628" s="132">
        <v>207449</v>
      </c>
      <c r="B2628" s="134" t="s">
        <v>1161</v>
      </c>
      <c r="C2628" s="134">
        <v>2079</v>
      </c>
      <c r="D2628" s="134">
        <v>1833</v>
      </c>
      <c r="E2628" s="134">
        <v>1887</v>
      </c>
      <c r="F2628" s="134">
        <v>1725</v>
      </c>
      <c r="G2628" s="135">
        <v>1536</v>
      </c>
      <c r="H2628" s="171">
        <f>IFERROR((Table20[[#This Row],[_202320]]-Table20[[#This Row],[_201920]])/Table20[[#This Row],[_201920]]*1,"")</f>
        <v>-0.26118326118326118</v>
      </c>
    </row>
    <row r="2629" spans="1:8">
      <c r="A2629" s="132">
        <v>207449</v>
      </c>
      <c r="B2629" s="134" t="s">
        <v>1131</v>
      </c>
      <c r="C2629" s="134">
        <v>0</v>
      </c>
      <c r="D2629" s="134">
        <v>0</v>
      </c>
      <c r="E2629" s="134">
        <v>0</v>
      </c>
      <c r="F2629" s="134">
        <v>0</v>
      </c>
      <c r="G2629" s="135">
        <v>0</v>
      </c>
      <c r="H2629" s="171" t="str">
        <f>IFERROR((Table20[[#This Row],[_202320]]-Table20[[#This Row],[_201920]])/Table20[[#This Row],[_201920]]*1,"")</f>
        <v/>
      </c>
    </row>
    <row r="2630" spans="1:8">
      <c r="A2630" s="132">
        <v>207449</v>
      </c>
      <c r="B2630" s="134" t="s">
        <v>1132</v>
      </c>
      <c r="C2630" s="134">
        <v>2079</v>
      </c>
      <c r="D2630" s="134">
        <v>1833</v>
      </c>
      <c r="E2630" s="134">
        <v>1887</v>
      </c>
      <c r="F2630" s="134">
        <v>1725</v>
      </c>
      <c r="G2630" s="135">
        <v>1536</v>
      </c>
      <c r="H2630" s="171">
        <f>IFERROR((Table20[[#This Row],[_202320]]-Table20[[#This Row],[_201920]])/Table20[[#This Row],[_201920]]*1,"")</f>
        <v>-0.26118326118326118</v>
      </c>
    </row>
    <row r="2631" spans="1:8" ht="28.5">
      <c r="A2631" s="132">
        <v>207449</v>
      </c>
      <c r="B2631" s="134" t="s">
        <v>1133</v>
      </c>
      <c r="C2631" s="134">
        <v>21</v>
      </c>
      <c r="D2631" s="134">
        <v>24</v>
      </c>
      <c r="E2631" s="134">
        <v>35</v>
      </c>
      <c r="F2631" s="134">
        <v>39</v>
      </c>
      <c r="G2631" s="135">
        <v>25</v>
      </c>
      <c r="H2631" s="171">
        <f>IFERROR((Table20[[#This Row],[_202320]]-Table20[[#This Row],[_201920]])/Table20[[#This Row],[_201920]]*1,"")</f>
        <v>0.19047619047619047</v>
      </c>
    </row>
    <row r="2632" spans="1:8" ht="28.5">
      <c r="A2632" s="132">
        <v>207449</v>
      </c>
      <c r="B2632" s="134" t="s">
        <v>1162</v>
      </c>
      <c r="C2632" s="134">
        <v>90</v>
      </c>
      <c r="D2632" s="134">
        <v>61</v>
      </c>
      <c r="E2632" s="134">
        <v>78</v>
      </c>
      <c r="F2632" s="134">
        <v>88</v>
      </c>
      <c r="G2632" s="135">
        <v>64</v>
      </c>
      <c r="H2632" s="171">
        <f>IFERROR((Table20[[#This Row],[_202320]]-Table20[[#This Row],[_201920]])/Table20[[#This Row],[_201920]]*1,"")</f>
        <v>-0.28888888888888886</v>
      </c>
    </row>
    <row r="2633" spans="1:8" ht="28.5">
      <c r="A2633" s="132">
        <v>207449</v>
      </c>
      <c r="B2633" s="134" t="s">
        <v>1163</v>
      </c>
      <c r="C2633" s="134" t="s">
        <v>129</v>
      </c>
      <c r="D2633" s="134" t="s">
        <v>129</v>
      </c>
      <c r="E2633" s="134" t="s">
        <v>129</v>
      </c>
      <c r="F2633" s="134" t="s">
        <v>129</v>
      </c>
      <c r="G2633" s="135" t="s">
        <v>129</v>
      </c>
      <c r="H2633" s="171" t="str">
        <f>IFERROR((Table20[[#This Row],[_202320]]-Table20[[#This Row],[_201920]])/Table20[[#This Row],[_201920]]*1,"")</f>
        <v/>
      </c>
    </row>
    <row r="2634" spans="1:8">
      <c r="A2634" s="132">
        <v>207449</v>
      </c>
      <c r="B2634" s="134" t="s">
        <v>1136</v>
      </c>
      <c r="C2634" s="134">
        <v>111</v>
      </c>
      <c r="D2634" s="134">
        <v>85</v>
      </c>
      <c r="E2634" s="134">
        <v>113</v>
      </c>
      <c r="F2634" s="134">
        <v>127</v>
      </c>
      <c r="G2634" s="135">
        <v>89</v>
      </c>
      <c r="H2634" s="171">
        <f>IFERROR((Table20[[#This Row],[_202320]]-Table20[[#This Row],[_201920]])/Table20[[#This Row],[_201920]]*1,"")</f>
        <v>-0.1981981981981982</v>
      </c>
    </row>
    <row r="2635" spans="1:8">
      <c r="A2635" s="132">
        <v>207449</v>
      </c>
      <c r="B2635" s="134" t="s">
        <v>1137</v>
      </c>
      <c r="C2635" s="134">
        <v>5</v>
      </c>
      <c r="D2635" s="134">
        <v>5</v>
      </c>
      <c r="E2635" s="134">
        <v>6</v>
      </c>
      <c r="F2635" s="134">
        <v>7</v>
      </c>
      <c r="G2635" s="135">
        <v>6</v>
      </c>
      <c r="H2635" s="171">
        <f>IFERROR((Table20[[#This Row],[_202320]]-Table20[[#This Row],[_201920]])/Table20[[#This Row],[_201920]]*1,"")</f>
        <v>0.2</v>
      </c>
    </row>
    <row r="2636" spans="1:8" ht="28.5">
      <c r="A2636" s="132">
        <v>207449</v>
      </c>
      <c r="B2636" s="134" t="s">
        <v>1138</v>
      </c>
      <c r="C2636" s="134">
        <v>22</v>
      </c>
      <c r="D2636" s="134">
        <v>26</v>
      </c>
      <c r="E2636" s="134">
        <v>36</v>
      </c>
      <c r="F2636" s="134">
        <v>40</v>
      </c>
      <c r="G2636" s="135">
        <v>23</v>
      </c>
      <c r="H2636" s="171">
        <f>IFERROR((Table20[[#This Row],[_202320]]-Table20[[#This Row],[_201920]])/Table20[[#This Row],[_201920]]*1,"")</f>
        <v>4.5454545454545456E-2</v>
      </c>
    </row>
    <row r="2637" spans="1:8" ht="28.5">
      <c r="A2637" s="132">
        <v>207449</v>
      </c>
      <c r="B2637" s="134" t="s">
        <v>1164</v>
      </c>
      <c r="C2637" s="134">
        <v>118</v>
      </c>
      <c r="D2637" s="134">
        <v>114</v>
      </c>
      <c r="E2637" s="134">
        <v>141</v>
      </c>
      <c r="F2637" s="134">
        <v>136</v>
      </c>
      <c r="G2637" s="135">
        <v>114</v>
      </c>
      <c r="H2637" s="171">
        <f>IFERROR((Table20[[#This Row],[_202320]]-Table20[[#This Row],[_201920]])/Table20[[#This Row],[_201920]]*1,"")</f>
        <v>-3.3898305084745763E-2</v>
      </c>
    </row>
    <row r="2638" spans="1:8" ht="28.5">
      <c r="A2638" s="132">
        <v>207449</v>
      </c>
      <c r="B2638" s="134" t="s">
        <v>1165</v>
      </c>
      <c r="C2638" s="134" t="s">
        <v>129</v>
      </c>
      <c r="D2638" s="134" t="s">
        <v>129</v>
      </c>
      <c r="E2638" s="134" t="s">
        <v>129</v>
      </c>
      <c r="F2638" s="134" t="s">
        <v>129</v>
      </c>
      <c r="G2638" s="135" t="s">
        <v>129</v>
      </c>
      <c r="H2638" s="171" t="str">
        <f>IFERROR((Table20[[#This Row],[_202320]]-Table20[[#This Row],[_201920]])/Table20[[#This Row],[_201920]]*1,"")</f>
        <v/>
      </c>
    </row>
    <row r="2639" spans="1:8">
      <c r="A2639" s="132">
        <v>207449</v>
      </c>
      <c r="B2639" s="134" t="s">
        <v>1141</v>
      </c>
      <c r="C2639" s="134">
        <v>140</v>
      </c>
      <c r="D2639" s="134">
        <v>140</v>
      </c>
      <c r="E2639" s="134">
        <v>177</v>
      </c>
      <c r="F2639" s="134">
        <v>176</v>
      </c>
      <c r="G2639" s="135">
        <v>137</v>
      </c>
      <c r="H2639" s="171">
        <f>IFERROR((Table20[[#This Row],[_202320]]-Table20[[#This Row],[_201920]])/Table20[[#This Row],[_201920]]*1,"")</f>
        <v>-2.1428571428571429E-2</v>
      </c>
    </row>
    <row r="2640" spans="1:8">
      <c r="A2640" s="132">
        <v>207449</v>
      </c>
      <c r="B2640" s="134" t="s">
        <v>1142</v>
      </c>
      <c r="C2640" s="134">
        <v>7</v>
      </c>
      <c r="D2640" s="134">
        <v>8</v>
      </c>
      <c r="E2640" s="134">
        <v>9</v>
      </c>
      <c r="F2640" s="134">
        <v>10</v>
      </c>
      <c r="G2640" s="135">
        <v>9</v>
      </c>
      <c r="H2640" s="171">
        <f>IFERROR((Table20[[#This Row],[_202320]]-Table20[[#This Row],[_201920]])/Table20[[#This Row],[_201920]]*1,"")</f>
        <v>0.2857142857142857</v>
      </c>
    </row>
    <row r="2641" spans="1:8" ht="28.5">
      <c r="A2641" s="132">
        <v>207449</v>
      </c>
      <c r="B2641" s="134" t="s">
        <v>1143</v>
      </c>
      <c r="C2641" s="134">
        <v>22</v>
      </c>
      <c r="D2641" s="134">
        <v>27</v>
      </c>
      <c r="E2641" s="134">
        <v>34</v>
      </c>
      <c r="F2641" s="134">
        <v>40</v>
      </c>
      <c r="G2641" s="135">
        <v>24</v>
      </c>
      <c r="H2641" s="171">
        <f>IFERROR((Table20[[#This Row],[_202320]]-Table20[[#This Row],[_201920]])/Table20[[#This Row],[_201920]]*1,"")</f>
        <v>9.0909090909090912E-2</v>
      </c>
    </row>
    <row r="2642" spans="1:8" ht="28.5">
      <c r="A2642" s="132">
        <v>207449</v>
      </c>
      <c r="B2642" s="134" t="s">
        <v>1166</v>
      </c>
      <c r="C2642" s="134">
        <v>141</v>
      </c>
      <c r="D2642" s="134">
        <v>129</v>
      </c>
      <c r="E2642" s="134">
        <v>168</v>
      </c>
      <c r="F2642" s="134">
        <v>155</v>
      </c>
      <c r="G2642" s="135">
        <v>138</v>
      </c>
      <c r="H2642" s="171">
        <f>IFERROR((Table20[[#This Row],[_202320]]-Table20[[#This Row],[_201920]])/Table20[[#This Row],[_201920]]*1,"")</f>
        <v>-2.1276595744680851E-2</v>
      </c>
    </row>
    <row r="2643" spans="1:8" ht="28.5">
      <c r="A2643" s="132">
        <v>207449</v>
      </c>
      <c r="B2643" s="134" t="s">
        <v>1167</v>
      </c>
      <c r="C2643" s="134" t="s">
        <v>129</v>
      </c>
      <c r="D2643" s="134" t="s">
        <v>129</v>
      </c>
      <c r="E2643" s="134" t="s">
        <v>129</v>
      </c>
      <c r="F2643" s="134" t="s">
        <v>129</v>
      </c>
      <c r="G2643" s="135" t="s">
        <v>129</v>
      </c>
      <c r="H2643" s="171" t="str">
        <f>IFERROR((Table20[[#This Row],[_202320]]-Table20[[#This Row],[_201920]])/Table20[[#This Row],[_201920]]*1,"")</f>
        <v/>
      </c>
    </row>
    <row r="2644" spans="1:8">
      <c r="A2644" s="132">
        <v>207449</v>
      </c>
      <c r="B2644" s="134" t="s">
        <v>1146</v>
      </c>
      <c r="C2644" s="134">
        <v>163</v>
      </c>
      <c r="D2644" s="134">
        <v>156</v>
      </c>
      <c r="E2644" s="134">
        <v>202</v>
      </c>
      <c r="F2644" s="134">
        <v>195</v>
      </c>
      <c r="G2644" s="135">
        <v>162</v>
      </c>
      <c r="H2644" s="171">
        <f>IFERROR((Table20[[#This Row],[_202320]]-Table20[[#This Row],[_201920]])/Table20[[#This Row],[_201920]]*1,"")</f>
        <v>-6.1349693251533744E-3</v>
      </c>
    </row>
    <row r="2645" spans="1:8" ht="28.5">
      <c r="A2645" s="132">
        <v>207449</v>
      </c>
      <c r="B2645" s="134" t="s">
        <v>1147</v>
      </c>
      <c r="C2645" s="134">
        <v>20</v>
      </c>
      <c r="D2645" s="134">
        <v>14</v>
      </c>
      <c r="E2645" s="134">
        <v>15</v>
      </c>
      <c r="F2645" s="134">
        <v>22</v>
      </c>
      <c r="G2645" s="135">
        <v>22</v>
      </c>
      <c r="H2645" s="171">
        <f>IFERROR((Table20[[#This Row],[_202320]]-Table20[[#This Row],[_201920]])/Table20[[#This Row],[_201920]]*1,"")</f>
        <v>0.1</v>
      </c>
    </row>
    <row r="2646" spans="1:8" ht="28.5">
      <c r="A2646" s="132">
        <v>207449</v>
      </c>
      <c r="B2646" s="134" t="s">
        <v>1148</v>
      </c>
      <c r="C2646" s="134">
        <v>465</v>
      </c>
      <c r="D2646" s="134">
        <v>324</v>
      </c>
      <c r="E2646" s="134">
        <v>376</v>
      </c>
      <c r="F2646" s="134">
        <v>613</v>
      </c>
      <c r="G2646" s="135">
        <v>279</v>
      </c>
      <c r="H2646" s="171">
        <f>IFERROR((Table20[[#This Row],[_202320]]-Table20[[#This Row],[_201920]])/Table20[[#This Row],[_201920]]*1,"")</f>
        <v>-0.4</v>
      </c>
    </row>
    <row r="2647" spans="1:8" ht="28.5">
      <c r="A2647" s="132">
        <v>207449</v>
      </c>
      <c r="B2647" s="134" t="s">
        <v>1149</v>
      </c>
      <c r="C2647" s="134">
        <v>1431</v>
      </c>
      <c r="D2647" s="134">
        <v>1339</v>
      </c>
      <c r="E2647" s="134">
        <v>1294</v>
      </c>
      <c r="F2647" s="134">
        <v>895</v>
      </c>
      <c r="G2647" s="135">
        <v>1073</v>
      </c>
      <c r="H2647" s="171">
        <f>IFERROR((Table20[[#This Row],[_202320]]-Table20[[#This Row],[_201920]])/Table20[[#This Row],[_201920]]*1,"")</f>
        <v>-0.2501747030048917</v>
      </c>
    </row>
    <row r="2648" spans="1:8" ht="28.5">
      <c r="A2648" s="132">
        <v>207449</v>
      </c>
      <c r="B2648" s="134" t="s">
        <v>1150</v>
      </c>
      <c r="C2648" s="134">
        <v>1916</v>
      </c>
      <c r="D2648" s="134">
        <v>1677</v>
      </c>
      <c r="E2648" s="134">
        <v>1685</v>
      </c>
      <c r="F2648" s="134">
        <v>1530</v>
      </c>
      <c r="G2648" s="135">
        <v>1374</v>
      </c>
      <c r="H2648" s="171">
        <f>IFERROR((Table20[[#This Row],[_202320]]-Table20[[#This Row],[_201920]])/Table20[[#This Row],[_201920]]*1,"")</f>
        <v>-0.28288100208768269</v>
      </c>
    </row>
    <row r="2649" spans="1:8">
      <c r="A2649" s="132">
        <v>207449</v>
      </c>
      <c r="B2649" s="134" t="s">
        <v>1151</v>
      </c>
      <c r="C2649" s="134">
        <v>8</v>
      </c>
      <c r="D2649" s="134">
        <v>9</v>
      </c>
      <c r="E2649" s="134">
        <v>11</v>
      </c>
      <c r="F2649" s="134">
        <v>11</v>
      </c>
      <c r="G2649" s="135">
        <v>11</v>
      </c>
      <c r="H2649" s="171">
        <f>IFERROR((Table20[[#This Row],[_202320]]-Table20[[#This Row],[_201920]])/Table20[[#This Row],[_201920]]*1,"")</f>
        <v>0.375</v>
      </c>
    </row>
    <row r="2650" spans="1:8" ht="28.5">
      <c r="A2650" s="132">
        <v>207449</v>
      </c>
      <c r="B2650" s="134" t="s">
        <v>1152</v>
      </c>
      <c r="C2650" s="134">
        <v>23</v>
      </c>
      <c r="D2650" s="134">
        <v>18</v>
      </c>
      <c r="E2650" s="134">
        <v>21</v>
      </c>
      <c r="F2650" s="134">
        <v>37</v>
      </c>
      <c r="G2650" s="135">
        <v>20</v>
      </c>
      <c r="H2650" s="171">
        <f>IFERROR((Table20[[#This Row],[_202320]]-Table20[[#This Row],[_201920]])/Table20[[#This Row],[_201920]]*1,"")</f>
        <v>-0.13043478260869565</v>
      </c>
    </row>
    <row r="2651" spans="1:8" ht="28.5">
      <c r="A2651" s="132">
        <v>207449</v>
      </c>
      <c r="B2651" s="134" t="s">
        <v>1153</v>
      </c>
      <c r="C2651" s="134">
        <v>1</v>
      </c>
      <c r="D2651" s="134">
        <v>1</v>
      </c>
      <c r="E2651" s="134">
        <v>1</v>
      </c>
      <c r="F2651" s="134">
        <v>1</v>
      </c>
      <c r="G2651" s="135">
        <v>1</v>
      </c>
      <c r="H2651" s="171">
        <f>IFERROR((Table20[[#This Row],[_202320]]-Table20[[#This Row],[_201920]])/Table20[[#This Row],[_201920]]*1,"")</f>
        <v>0</v>
      </c>
    </row>
    <row r="2652" spans="1:8" ht="28.5">
      <c r="A2652" s="132">
        <v>207449</v>
      </c>
      <c r="B2652" s="134" t="s">
        <v>1154</v>
      </c>
      <c r="C2652" s="134">
        <v>22</v>
      </c>
      <c r="D2652" s="134">
        <v>18</v>
      </c>
      <c r="E2652" s="134">
        <v>20</v>
      </c>
      <c r="F2652" s="134">
        <v>36</v>
      </c>
      <c r="G2652" s="135">
        <v>18</v>
      </c>
      <c r="H2652" s="171">
        <f>IFERROR((Table20[[#This Row],[_202320]]-Table20[[#This Row],[_201920]])/Table20[[#This Row],[_201920]]*1,"")</f>
        <v>-0.18181818181818182</v>
      </c>
    </row>
    <row r="2653" spans="1:8" ht="28.5">
      <c r="A2653" s="132">
        <v>207449</v>
      </c>
      <c r="B2653" s="134" t="s">
        <v>1155</v>
      </c>
      <c r="C2653" s="134">
        <v>69</v>
      </c>
      <c r="D2653" s="134">
        <v>73</v>
      </c>
      <c r="E2653" s="134">
        <v>69</v>
      </c>
      <c r="F2653" s="134">
        <v>52</v>
      </c>
      <c r="G2653" s="135">
        <v>70</v>
      </c>
      <c r="H2653" s="171">
        <f>IFERROR((Table20[[#This Row],[_202320]]-Table20[[#This Row],[_201920]])/Table20[[#This Row],[_201920]]*1,"")</f>
        <v>1.4492753623188406E-2</v>
      </c>
    </row>
    <row r="2654" spans="1:8">
      <c r="A2654" s="132">
        <v>207935</v>
      </c>
      <c r="B2654" s="134" t="s">
        <v>1161</v>
      </c>
      <c r="C2654" s="134">
        <v>2477</v>
      </c>
      <c r="D2654" s="134">
        <v>2401</v>
      </c>
      <c r="E2654" s="134">
        <v>2293</v>
      </c>
      <c r="F2654" s="134">
        <v>1882</v>
      </c>
      <c r="G2654" s="135">
        <v>2175</v>
      </c>
      <c r="H2654" s="171">
        <f>IFERROR((Table20[[#This Row],[_202320]]-Table20[[#This Row],[_201920]])/Table20[[#This Row],[_201920]]*1,"")</f>
        <v>-0.12192167945094873</v>
      </c>
    </row>
    <row r="2655" spans="1:8">
      <c r="A2655" s="132">
        <v>207935</v>
      </c>
      <c r="B2655" s="134" t="s">
        <v>1131</v>
      </c>
      <c r="C2655" s="134">
        <v>0</v>
      </c>
      <c r="D2655" s="134">
        <v>0</v>
      </c>
      <c r="E2655" s="134">
        <v>0</v>
      </c>
      <c r="F2655" s="134">
        <v>0</v>
      </c>
      <c r="G2655" s="135">
        <v>0</v>
      </c>
      <c r="H2655" s="171" t="str">
        <f>IFERROR((Table20[[#This Row],[_202320]]-Table20[[#This Row],[_201920]])/Table20[[#This Row],[_201920]]*1,"")</f>
        <v/>
      </c>
    </row>
    <row r="2656" spans="1:8">
      <c r="A2656" s="132">
        <v>207935</v>
      </c>
      <c r="B2656" s="134" t="s">
        <v>1132</v>
      </c>
      <c r="C2656" s="134">
        <v>2477</v>
      </c>
      <c r="D2656" s="134">
        <v>2401</v>
      </c>
      <c r="E2656" s="134">
        <v>2293</v>
      </c>
      <c r="F2656" s="134">
        <v>1882</v>
      </c>
      <c r="G2656" s="135">
        <v>2175</v>
      </c>
      <c r="H2656" s="171">
        <f>IFERROR((Table20[[#This Row],[_202320]]-Table20[[#This Row],[_201920]])/Table20[[#This Row],[_201920]]*1,"")</f>
        <v>-0.12192167945094873</v>
      </c>
    </row>
    <row r="2657" spans="1:8" ht="28.5">
      <c r="A2657" s="132">
        <v>207935</v>
      </c>
      <c r="B2657" s="134" t="s">
        <v>1133</v>
      </c>
      <c r="C2657" s="134">
        <v>54</v>
      </c>
      <c r="D2657" s="134">
        <v>65</v>
      </c>
      <c r="E2657" s="134">
        <v>73</v>
      </c>
      <c r="F2657" s="134">
        <v>61</v>
      </c>
      <c r="G2657" s="135">
        <v>70</v>
      </c>
      <c r="H2657" s="171">
        <f>IFERROR((Table20[[#This Row],[_202320]]-Table20[[#This Row],[_201920]])/Table20[[#This Row],[_201920]]*1,"")</f>
        <v>0.29629629629629628</v>
      </c>
    </row>
    <row r="2658" spans="1:8" ht="28.5">
      <c r="A2658" s="132">
        <v>207935</v>
      </c>
      <c r="B2658" s="134" t="s">
        <v>1162</v>
      </c>
      <c r="C2658" s="134">
        <v>127</v>
      </c>
      <c r="D2658" s="134">
        <v>72</v>
      </c>
      <c r="E2658" s="134">
        <v>119</v>
      </c>
      <c r="F2658" s="134">
        <v>81</v>
      </c>
      <c r="G2658" s="135">
        <v>145</v>
      </c>
      <c r="H2658" s="171">
        <f>IFERROR((Table20[[#This Row],[_202320]]-Table20[[#This Row],[_201920]])/Table20[[#This Row],[_201920]]*1,"")</f>
        <v>0.14173228346456693</v>
      </c>
    </row>
    <row r="2659" spans="1:8" ht="28.5">
      <c r="A2659" s="132">
        <v>207935</v>
      </c>
      <c r="B2659" s="134" t="s">
        <v>1163</v>
      </c>
      <c r="C2659" s="134" t="s">
        <v>129</v>
      </c>
      <c r="D2659" s="134" t="s">
        <v>129</v>
      </c>
      <c r="E2659" s="134" t="s">
        <v>129</v>
      </c>
      <c r="F2659" s="134" t="s">
        <v>129</v>
      </c>
      <c r="G2659" s="135" t="s">
        <v>129</v>
      </c>
      <c r="H2659" s="171" t="str">
        <f>IFERROR((Table20[[#This Row],[_202320]]-Table20[[#This Row],[_201920]])/Table20[[#This Row],[_201920]]*1,"")</f>
        <v/>
      </c>
    </row>
    <row r="2660" spans="1:8">
      <c r="A2660" s="132">
        <v>207935</v>
      </c>
      <c r="B2660" s="134" t="s">
        <v>1136</v>
      </c>
      <c r="C2660" s="134">
        <v>181</v>
      </c>
      <c r="D2660" s="134">
        <v>137</v>
      </c>
      <c r="E2660" s="134">
        <v>192</v>
      </c>
      <c r="F2660" s="134">
        <v>142</v>
      </c>
      <c r="G2660" s="135">
        <v>215</v>
      </c>
      <c r="H2660" s="171">
        <f>IFERROR((Table20[[#This Row],[_202320]]-Table20[[#This Row],[_201920]])/Table20[[#This Row],[_201920]]*1,"")</f>
        <v>0.18784530386740331</v>
      </c>
    </row>
    <row r="2661" spans="1:8">
      <c r="A2661" s="132">
        <v>207935</v>
      </c>
      <c r="B2661" s="134" t="s">
        <v>1137</v>
      </c>
      <c r="C2661" s="134">
        <v>7</v>
      </c>
      <c r="D2661" s="134">
        <v>6</v>
      </c>
      <c r="E2661" s="134">
        <v>8</v>
      </c>
      <c r="F2661" s="134">
        <v>8</v>
      </c>
      <c r="G2661" s="135">
        <v>10</v>
      </c>
      <c r="H2661" s="171">
        <f>IFERROR((Table20[[#This Row],[_202320]]-Table20[[#This Row],[_201920]])/Table20[[#This Row],[_201920]]*1,"")</f>
        <v>0.42857142857142855</v>
      </c>
    </row>
    <row r="2662" spans="1:8" ht="28.5">
      <c r="A2662" s="132">
        <v>207935</v>
      </c>
      <c r="B2662" s="134" t="s">
        <v>1138</v>
      </c>
      <c r="C2662" s="134">
        <v>54</v>
      </c>
      <c r="D2662" s="134">
        <v>63</v>
      </c>
      <c r="E2662" s="134">
        <v>67</v>
      </c>
      <c r="F2662" s="134">
        <v>56</v>
      </c>
      <c r="G2662" s="135">
        <v>69</v>
      </c>
      <c r="H2662" s="171">
        <f>IFERROR((Table20[[#This Row],[_202320]]-Table20[[#This Row],[_201920]])/Table20[[#This Row],[_201920]]*1,"")</f>
        <v>0.27777777777777779</v>
      </c>
    </row>
    <row r="2663" spans="1:8" ht="28.5">
      <c r="A2663" s="132">
        <v>207935</v>
      </c>
      <c r="B2663" s="134" t="s">
        <v>1164</v>
      </c>
      <c r="C2663" s="134">
        <v>208</v>
      </c>
      <c r="D2663" s="134">
        <v>166</v>
      </c>
      <c r="E2663" s="134">
        <v>232</v>
      </c>
      <c r="F2663" s="134">
        <v>166</v>
      </c>
      <c r="G2663" s="135">
        <v>240</v>
      </c>
      <c r="H2663" s="171">
        <f>IFERROR((Table20[[#This Row],[_202320]]-Table20[[#This Row],[_201920]])/Table20[[#This Row],[_201920]]*1,"")</f>
        <v>0.15384615384615385</v>
      </c>
    </row>
    <row r="2664" spans="1:8" ht="28.5">
      <c r="A2664" s="132">
        <v>207935</v>
      </c>
      <c r="B2664" s="134" t="s">
        <v>1165</v>
      </c>
      <c r="C2664" s="134" t="s">
        <v>129</v>
      </c>
      <c r="D2664" s="134" t="s">
        <v>129</v>
      </c>
      <c r="E2664" s="134" t="s">
        <v>129</v>
      </c>
      <c r="F2664" s="134" t="s">
        <v>129</v>
      </c>
      <c r="G2664" s="135" t="s">
        <v>129</v>
      </c>
      <c r="H2664" s="171" t="str">
        <f>IFERROR((Table20[[#This Row],[_202320]]-Table20[[#This Row],[_201920]])/Table20[[#This Row],[_201920]]*1,"")</f>
        <v/>
      </c>
    </row>
    <row r="2665" spans="1:8">
      <c r="A2665" s="132">
        <v>207935</v>
      </c>
      <c r="B2665" s="134" t="s">
        <v>1141</v>
      </c>
      <c r="C2665" s="134">
        <v>262</v>
      </c>
      <c r="D2665" s="134">
        <v>229</v>
      </c>
      <c r="E2665" s="134">
        <v>299</v>
      </c>
      <c r="F2665" s="134">
        <v>222</v>
      </c>
      <c r="G2665" s="135">
        <v>309</v>
      </c>
      <c r="H2665" s="171">
        <f>IFERROR((Table20[[#This Row],[_202320]]-Table20[[#This Row],[_201920]])/Table20[[#This Row],[_201920]]*1,"")</f>
        <v>0.17938931297709923</v>
      </c>
    </row>
    <row r="2666" spans="1:8">
      <c r="A2666" s="132">
        <v>207935</v>
      </c>
      <c r="B2666" s="134" t="s">
        <v>1142</v>
      </c>
      <c r="C2666" s="134">
        <v>11</v>
      </c>
      <c r="D2666" s="134">
        <v>10</v>
      </c>
      <c r="E2666" s="134">
        <v>13</v>
      </c>
      <c r="F2666" s="134">
        <v>12</v>
      </c>
      <c r="G2666" s="135">
        <v>14</v>
      </c>
      <c r="H2666" s="171">
        <f>IFERROR((Table20[[#This Row],[_202320]]-Table20[[#This Row],[_201920]])/Table20[[#This Row],[_201920]]*1,"")</f>
        <v>0.27272727272727271</v>
      </c>
    </row>
    <row r="2667" spans="1:8" ht="28.5">
      <c r="A2667" s="132">
        <v>207935</v>
      </c>
      <c r="B2667" s="134" t="s">
        <v>1143</v>
      </c>
      <c r="C2667" s="134">
        <v>53</v>
      </c>
      <c r="D2667" s="134">
        <v>61</v>
      </c>
      <c r="E2667" s="134">
        <v>68</v>
      </c>
      <c r="F2667" s="134">
        <v>60</v>
      </c>
      <c r="G2667" s="135">
        <v>68</v>
      </c>
      <c r="H2667" s="171">
        <f>IFERROR((Table20[[#This Row],[_202320]]-Table20[[#This Row],[_201920]])/Table20[[#This Row],[_201920]]*1,"")</f>
        <v>0.28301886792452829</v>
      </c>
    </row>
    <row r="2668" spans="1:8" ht="28.5">
      <c r="A2668" s="132">
        <v>207935</v>
      </c>
      <c r="B2668" s="134" t="s">
        <v>1166</v>
      </c>
      <c r="C2668" s="134">
        <v>266</v>
      </c>
      <c r="D2668" s="134">
        <v>213</v>
      </c>
      <c r="E2668" s="134">
        <v>277</v>
      </c>
      <c r="F2668" s="134">
        <v>207</v>
      </c>
      <c r="G2668" s="135">
        <v>284</v>
      </c>
      <c r="H2668" s="171">
        <f>IFERROR((Table20[[#This Row],[_202320]]-Table20[[#This Row],[_201920]])/Table20[[#This Row],[_201920]]*1,"")</f>
        <v>6.7669172932330823E-2</v>
      </c>
    </row>
    <row r="2669" spans="1:8" ht="28.5">
      <c r="A2669" s="132">
        <v>207935</v>
      </c>
      <c r="B2669" s="134" t="s">
        <v>1167</v>
      </c>
      <c r="C2669" s="134" t="s">
        <v>129</v>
      </c>
      <c r="D2669" s="134" t="s">
        <v>129</v>
      </c>
      <c r="E2669" s="134" t="s">
        <v>129</v>
      </c>
      <c r="F2669" s="134" t="s">
        <v>129</v>
      </c>
      <c r="G2669" s="135" t="s">
        <v>129</v>
      </c>
      <c r="H2669" s="171" t="str">
        <f>IFERROR((Table20[[#This Row],[_202320]]-Table20[[#This Row],[_201920]])/Table20[[#This Row],[_201920]]*1,"")</f>
        <v/>
      </c>
    </row>
    <row r="2670" spans="1:8">
      <c r="A2670" s="132">
        <v>207935</v>
      </c>
      <c r="B2670" s="134" t="s">
        <v>1146</v>
      </c>
      <c r="C2670" s="134">
        <v>319</v>
      </c>
      <c r="D2670" s="134">
        <v>274</v>
      </c>
      <c r="E2670" s="134">
        <v>345</v>
      </c>
      <c r="F2670" s="134">
        <v>267</v>
      </c>
      <c r="G2670" s="135">
        <v>352</v>
      </c>
      <c r="H2670" s="171">
        <f>IFERROR((Table20[[#This Row],[_202320]]-Table20[[#This Row],[_201920]])/Table20[[#This Row],[_201920]]*1,"")</f>
        <v>0.10344827586206896</v>
      </c>
    </row>
    <row r="2671" spans="1:8" ht="28.5">
      <c r="A2671" s="132">
        <v>207935</v>
      </c>
      <c r="B2671" s="134" t="s">
        <v>1147</v>
      </c>
      <c r="C2671" s="134">
        <v>23</v>
      </c>
      <c r="D2671" s="134">
        <v>94</v>
      </c>
      <c r="E2671" s="134">
        <v>21</v>
      </c>
      <c r="F2671" s="134">
        <v>55</v>
      </c>
      <c r="G2671" s="135">
        <v>52</v>
      </c>
      <c r="H2671" s="171">
        <f>IFERROR((Table20[[#This Row],[_202320]]-Table20[[#This Row],[_201920]])/Table20[[#This Row],[_201920]]*1,"")</f>
        <v>1.2608695652173914</v>
      </c>
    </row>
    <row r="2672" spans="1:8" ht="28.5">
      <c r="A2672" s="132">
        <v>207935</v>
      </c>
      <c r="B2672" s="134" t="s">
        <v>1148</v>
      </c>
      <c r="C2672" s="134">
        <v>612</v>
      </c>
      <c r="D2672" s="134">
        <v>520</v>
      </c>
      <c r="E2672" s="134">
        <v>479</v>
      </c>
      <c r="F2672" s="134">
        <v>335</v>
      </c>
      <c r="G2672" s="135">
        <v>311</v>
      </c>
      <c r="H2672" s="171">
        <f>IFERROR((Table20[[#This Row],[_202320]]-Table20[[#This Row],[_201920]])/Table20[[#This Row],[_201920]]*1,"")</f>
        <v>-0.4918300653594771</v>
      </c>
    </row>
    <row r="2673" spans="1:8" ht="28.5">
      <c r="A2673" s="132">
        <v>207935</v>
      </c>
      <c r="B2673" s="134" t="s">
        <v>1149</v>
      </c>
      <c r="C2673" s="134">
        <v>1523</v>
      </c>
      <c r="D2673" s="134">
        <v>1513</v>
      </c>
      <c r="E2673" s="134">
        <v>1448</v>
      </c>
      <c r="F2673" s="134">
        <v>1225</v>
      </c>
      <c r="G2673" s="135">
        <v>1460</v>
      </c>
      <c r="H2673" s="171">
        <f>IFERROR((Table20[[#This Row],[_202320]]-Table20[[#This Row],[_201920]])/Table20[[#This Row],[_201920]]*1,"")</f>
        <v>-4.1365725541694022E-2</v>
      </c>
    </row>
    <row r="2674" spans="1:8" ht="28.5">
      <c r="A2674" s="132">
        <v>207935</v>
      </c>
      <c r="B2674" s="134" t="s">
        <v>1150</v>
      </c>
      <c r="C2674" s="134">
        <v>2158</v>
      </c>
      <c r="D2674" s="134">
        <v>2127</v>
      </c>
      <c r="E2674" s="134">
        <v>1948</v>
      </c>
      <c r="F2674" s="134">
        <v>1615</v>
      </c>
      <c r="G2674" s="135">
        <v>1823</v>
      </c>
      <c r="H2674" s="171">
        <f>IFERROR((Table20[[#This Row],[_202320]]-Table20[[#This Row],[_201920]])/Table20[[#This Row],[_201920]]*1,"")</f>
        <v>-0.15523632993512512</v>
      </c>
    </row>
    <row r="2675" spans="1:8">
      <c r="A2675" s="132">
        <v>207935</v>
      </c>
      <c r="B2675" s="134" t="s">
        <v>1151</v>
      </c>
      <c r="C2675" s="134">
        <v>13</v>
      </c>
      <c r="D2675" s="134">
        <v>11</v>
      </c>
      <c r="E2675" s="134">
        <v>15</v>
      </c>
      <c r="F2675" s="134">
        <v>14</v>
      </c>
      <c r="G2675" s="135">
        <v>16</v>
      </c>
      <c r="H2675" s="171">
        <f>IFERROR((Table20[[#This Row],[_202320]]-Table20[[#This Row],[_201920]])/Table20[[#This Row],[_201920]]*1,"")</f>
        <v>0.23076923076923078</v>
      </c>
    </row>
    <row r="2676" spans="1:8" ht="28.5">
      <c r="A2676" s="132">
        <v>207935</v>
      </c>
      <c r="B2676" s="134" t="s">
        <v>1152</v>
      </c>
      <c r="C2676" s="134">
        <v>26</v>
      </c>
      <c r="D2676" s="134">
        <v>26</v>
      </c>
      <c r="E2676" s="134">
        <v>22</v>
      </c>
      <c r="F2676" s="134">
        <v>21</v>
      </c>
      <c r="G2676" s="135">
        <v>17</v>
      </c>
      <c r="H2676" s="171">
        <f>IFERROR((Table20[[#This Row],[_202320]]-Table20[[#This Row],[_201920]])/Table20[[#This Row],[_201920]]*1,"")</f>
        <v>-0.34615384615384615</v>
      </c>
    </row>
    <row r="2677" spans="1:8" ht="28.5">
      <c r="A2677" s="132">
        <v>207935</v>
      </c>
      <c r="B2677" s="134" t="s">
        <v>1153</v>
      </c>
      <c r="C2677" s="134">
        <v>1</v>
      </c>
      <c r="D2677" s="134">
        <v>4</v>
      </c>
      <c r="E2677" s="134">
        <v>1</v>
      </c>
      <c r="F2677" s="134">
        <v>3</v>
      </c>
      <c r="G2677" s="135">
        <v>2</v>
      </c>
      <c r="H2677" s="171">
        <f>IFERROR((Table20[[#This Row],[_202320]]-Table20[[#This Row],[_201920]])/Table20[[#This Row],[_201920]]*1,"")</f>
        <v>1</v>
      </c>
    </row>
    <row r="2678" spans="1:8" ht="28.5">
      <c r="A2678" s="132">
        <v>207935</v>
      </c>
      <c r="B2678" s="134" t="s">
        <v>1154</v>
      </c>
      <c r="C2678" s="134">
        <v>25</v>
      </c>
      <c r="D2678" s="134">
        <v>22</v>
      </c>
      <c r="E2678" s="134">
        <v>21</v>
      </c>
      <c r="F2678" s="134">
        <v>18</v>
      </c>
      <c r="G2678" s="135">
        <v>14</v>
      </c>
      <c r="H2678" s="171">
        <f>IFERROR((Table20[[#This Row],[_202320]]-Table20[[#This Row],[_201920]])/Table20[[#This Row],[_201920]]*1,"")</f>
        <v>-0.44</v>
      </c>
    </row>
    <row r="2679" spans="1:8" ht="28.5">
      <c r="A2679" s="132">
        <v>207935</v>
      </c>
      <c r="B2679" s="134" t="s">
        <v>1155</v>
      </c>
      <c r="C2679" s="134">
        <v>61</v>
      </c>
      <c r="D2679" s="134">
        <v>63</v>
      </c>
      <c r="E2679" s="134">
        <v>63</v>
      </c>
      <c r="F2679" s="134">
        <v>65</v>
      </c>
      <c r="G2679" s="135">
        <v>67</v>
      </c>
      <c r="H2679" s="171">
        <f>IFERROR((Table20[[#This Row],[_202320]]-Table20[[#This Row],[_201920]])/Table20[[#This Row],[_201920]]*1,"")</f>
        <v>9.8360655737704916E-2</v>
      </c>
    </row>
    <row r="2680" spans="1:8">
      <c r="A2680" s="132">
        <v>209038</v>
      </c>
      <c r="B2680" s="134" t="s">
        <v>1161</v>
      </c>
      <c r="C2680" s="134">
        <v>1412</v>
      </c>
      <c r="D2680" s="134">
        <v>1327</v>
      </c>
      <c r="E2680" s="134">
        <v>1162</v>
      </c>
      <c r="F2680" s="134">
        <v>1138</v>
      </c>
      <c r="G2680" s="135">
        <v>996</v>
      </c>
      <c r="H2680" s="171">
        <f>IFERROR((Table20[[#This Row],[_202320]]-Table20[[#This Row],[_201920]])/Table20[[#This Row],[_201920]]*1,"")</f>
        <v>-0.29461756373937675</v>
      </c>
    </row>
    <row r="2681" spans="1:8">
      <c r="A2681" s="132">
        <v>209038</v>
      </c>
      <c r="B2681" s="134" t="s">
        <v>1131</v>
      </c>
      <c r="C2681" s="134">
        <v>5</v>
      </c>
      <c r="D2681" s="134">
        <v>0</v>
      </c>
      <c r="E2681" s="134">
        <v>1</v>
      </c>
      <c r="F2681" s="134">
        <v>2</v>
      </c>
      <c r="G2681" s="135">
        <v>0</v>
      </c>
      <c r="H2681" s="171">
        <f>IFERROR((Table20[[#This Row],[_202320]]-Table20[[#This Row],[_201920]])/Table20[[#This Row],[_201920]]*1,"")</f>
        <v>-1</v>
      </c>
    </row>
    <row r="2682" spans="1:8">
      <c r="A2682" s="132">
        <v>209038</v>
      </c>
      <c r="B2682" s="134" t="s">
        <v>1132</v>
      </c>
      <c r="C2682" s="134">
        <v>1407</v>
      </c>
      <c r="D2682" s="134">
        <v>1327</v>
      </c>
      <c r="E2682" s="134">
        <v>1161</v>
      </c>
      <c r="F2682" s="134">
        <v>1136</v>
      </c>
      <c r="G2682" s="135">
        <v>996</v>
      </c>
      <c r="H2682" s="171">
        <f>IFERROR((Table20[[#This Row],[_202320]]-Table20[[#This Row],[_201920]])/Table20[[#This Row],[_201920]]*1,"")</f>
        <v>-0.29211087420042642</v>
      </c>
    </row>
    <row r="2683" spans="1:8" ht="28.5">
      <c r="A2683" s="132">
        <v>209038</v>
      </c>
      <c r="B2683" s="134" t="s">
        <v>1133</v>
      </c>
      <c r="C2683" s="134">
        <v>9</v>
      </c>
      <c r="D2683" s="134">
        <v>14</v>
      </c>
      <c r="E2683" s="134">
        <v>3</v>
      </c>
      <c r="F2683" s="134">
        <v>8</v>
      </c>
      <c r="G2683" s="135">
        <v>25</v>
      </c>
      <c r="H2683" s="171">
        <f>IFERROR((Table20[[#This Row],[_202320]]-Table20[[#This Row],[_201920]])/Table20[[#This Row],[_201920]]*1,"")</f>
        <v>1.7777777777777777</v>
      </c>
    </row>
    <row r="2684" spans="1:8" ht="28.5">
      <c r="A2684" s="132">
        <v>209038</v>
      </c>
      <c r="B2684" s="134" t="s">
        <v>1162</v>
      </c>
      <c r="C2684" s="134">
        <v>94</v>
      </c>
      <c r="D2684" s="134">
        <v>73</v>
      </c>
      <c r="E2684" s="134">
        <v>61</v>
      </c>
      <c r="F2684" s="134">
        <v>82</v>
      </c>
      <c r="G2684" s="135">
        <v>61</v>
      </c>
      <c r="H2684" s="171">
        <f>IFERROR((Table20[[#This Row],[_202320]]-Table20[[#This Row],[_201920]])/Table20[[#This Row],[_201920]]*1,"")</f>
        <v>-0.35106382978723405</v>
      </c>
    </row>
    <row r="2685" spans="1:8" ht="28.5">
      <c r="A2685" s="132">
        <v>209038</v>
      </c>
      <c r="B2685" s="134" t="s">
        <v>1163</v>
      </c>
      <c r="C2685" s="134" t="s">
        <v>129</v>
      </c>
      <c r="D2685" s="134" t="s">
        <v>129</v>
      </c>
      <c r="E2685" s="134" t="s">
        <v>129</v>
      </c>
      <c r="F2685" s="134" t="s">
        <v>129</v>
      </c>
      <c r="G2685" s="135" t="s">
        <v>129</v>
      </c>
      <c r="H2685" s="171" t="str">
        <f>IFERROR((Table20[[#This Row],[_202320]]-Table20[[#This Row],[_201920]])/Table20[[#This Row],[_201920]]*1,"")</f>
        <v/>
      </c>
    </row>
    <row r="2686" spans="1:8">
      <c r="A2686" s="132">
        <v>209038</v>
      </c>
      <c r="B2686" s="134" t="s">
        <v>1136</v>
      </c>
      <c r="C2686" s="134">
        <v>103</v>
      </c>
      <c r="D2686" s="134">
        <v>87</v>
      </c>
      <c r="E2686" s="134">
        <v>64</v>
      </c>
      <c r="F2686" s="134">
        <v>90</v>
      </c>
      <c r="G2686" s="135">
        <v>86</v>
      </c>
      <c r="H2686" s="171">
        <f>IFERROR((Table20[[#This Row],[_202320]]-Table20[[#This Row],[_201920]])/Table20[[#This Row],[_201920]]*1,"")</f>
        <v>-0.1650485436893204</v>
      </c>
    </row>
    <row r="2687" spans="1:8">
      <c r="A2687" s="132">
        <v>209038</v>
      </c>
      <c r="B2687" s="134" t="s">
        <v>1137</v>
      </c>
      <c r="C2687" s="134">
        <v>7</v>
      </c>
      <c r="D2687" s="134">
        <v>7</v>
      </c>
      <c r="E2687" s="134">
        <v>6</v>
      </c>
      <c r="F2687" s="134">
        <v>8</v>
      </c>
      <c r="G2687" s="135">
        <v>9</v>
      </c>
      <c r="H2687" s="171">
        <f>IFERROR((Table20[[#This Row],[_202320]]-Table20[[#This Row],[_201920]])/Table20[[#This Row],[_201920]]*1,"")</f>
        <v>0.2857142857142857</v>
      </c>
    </row>
    <row r="2688" spans="1:8" ht="28.5">
      <c r="A2688" s="132">
        <v>209038</v>
      </c>
      <c r="B2688" s="134" t="s">
        <v>1138</v>
      </c>
      <c r="C2688" s="134">
        <v>13</v>
      </c>
      <c r="D2688" s="134">
        <v>17</v>
      </c>
      <c r="E2688" s="134">
        <v>4</v>
      </c>
      <c r="F2688" s="134">
        <v>13</v>
      </c>
      <c r="G2688" s="135">
        <v>40</v>
      </c>
      <c r="H2688" s="171">
        <f>IFERROR((Table20[[#This Row],[_202320]]-Table20[[#This Row],[_201920]])/Table20[[#This Row],[_201920]]*1,"")</f>
        <v>2.0769230769230771</v>
      </c>
    </row>
    <row r="2689" spans="1:8" ht="28.5">
      <c r="A2689" s="132">
        <v>209038</v>
      </c>
      <c r="B2689" s="134" t="s">
        <v>1164</v>
      </c>
      <c r="C2689" s="134">
        <v>159</v>
      </c>
      <c r="D2689" s="134">
        <v>112</v>
      </c>
      <c r="E2689" s="134">
        <v>110</v>
      </c>
      <c r="F2689" s="134">
        <v>113</v>
      </c>
      <c r="G2689" s="135">
        <v>97</v>
      </c>
      <c r="H2689" s="171">
        <f>IFERROR((Table20[[#This Row],[_202320]]-Table20[[#This Row],[_201920]])/Table20[[#This Row],[_201920]]*1,"")</f>
        <v>-0.38993710691823902</v>
      </c>
    </row>
    <row r="2690" spans="1:8" ht="28.5">
      <c r="A2690" s="132">
        <v>209038</v>
      </c>
      <c r="B2690" s="134" t="s">
        <v>1165</v>
      </c>
      <c r="C2690" s="134" t="s">
        <v>129</v>
      </c>
      <c r="D2690" s="134" t="s">
        <v>129</v>
      </c>
      <c r="E2690" s="134" t="s">
        <v>129</v>
      </c>
      <c r="F2690" s="134" t="s">
        <v>129</v>
      </c>
      <c r="G2690" s="135" t="s">
        <v>129</v>
      </c>
      <c r="H2690" s="171" t="str">
        <f>IFERROR((Table20[[#This Row],[_202320]]-Table20[[#This Row],[_201920]])/Table20[[#This Row],[_201920]]*1,"")</f>
        <v/>
      </c>
    </row>
    <row r="2691" spans="1:8">
      <c r="A2691" s="132">
        <v>209038</v>
      </c>
      <c r="B2691" s="134" t="s">
        <v>1141</v>
      </c>
      <c r="C2691" s="134">
        <v>172</v>
      </c>
      <c r="D2691" s="134">
        <v>129</v>
      </c>
      <c r="E2691" s="134">
        <v>114</v>
      </c>
      <c r="F2691" s="134">
        <v>126</v>
      </c>
      <c r="G2691" s="135">
        <v>137</v>
      </c>
      <c r="H2691" s="171">
        <f>IFERROR((Table20[[#This Row],[_202320]]-Table20[[#This Row],[_201920]])/Table20[[#This Row],[_201920]]*1,"")</f>
        <v>-0.20348837209302326</v>
      </c>
    </row>
    <row r="2692" spans="1:8">
      <c r="A2692" s="132">
        <v>209038</v>
      </c>
      <c r="B2692" s="134" t="s">
        <v>1142</v>
      </c>
      <c r="C2692" s="134">
        <v>12</v>
      </c>
      <c r="D2692" s="134">
        <v>10</v>
      </c>
      <c r="E2692" s="134">
        <v>10</v>
      </c>
      <c r="F2692" s="134">
        <v>11</v>
      </c>
      <c r="G2692" s="135">
        <v>14</v>
      </c>
      <c r="H2692" s="171">
        <f>IFERROR((Table20[[#This Row],[_202320]]-Table20[[#This Row],[_201920]])/Table20[[#This Row],[_201920]]*1,"")</f>
        <v>0.16666666666666666</v>
      </c>
    </row>
    <row r="2693" spans="1:8" ht="28.5">
      <c r="A2693" s="132">
        <v>209038</v>
      </c>
      <c r="B2693" s="134" t="s">
        <v>1143</v>
      </c>
      <c r="C2693" s="134">
        <v>21</v>
      </c>
      <c r="D2693" s="134">
        <v>21</v>
      </c>
      <c r="E2693" s="134">
        <v>8</v>
      </c>
      <c r="F2693" s="134">
        <v>14</v>
      </c>
      <c r="G2693" s="135">
        <v>46</v>
      </c>
      <c r="H2693" s="171">
        <f>IFERROR((Table20[[#This Row],[_202320]]-Table20[[#This Row],[_201920]])/Table20[[#This Row],[_201920]]*1,"")</f>
        <v>1.1904761904761905</v>
      </c>
    </row>
    <row r="2694" spans="1:8" ht="28.5">
      <c r="A2694" s="132">
        <v>209038</v>
      </c>
      <c r="B2694" s="134" t="s">
        <v>1166</v>
      </c>
      <c r="C2694" s="134">
        <v>196</v>
      </c>
      <c r="D2694" s="134">
        <v>130</v>
      </c>
      <c r="E2694" s="134">
        <v>125</v>
      </c>
      <c r="F2694" s="134">
        <v>129</v>
      </c>
      <c r="G2694" s="135">
        <v>117</v>
      </c>
      <c r="H2694" s="171">
        <f>IFERROR((Table20[[#This Row],[_202320]]-Table20[[#This Row],[_201920]])/Table20[[#This Row],[_201920]]*1,"")</f>
        <v>-0.40306122448979592</v>
      </c>
    </row>
    <row r="2695" spans="1:8" ht="28.5">
      <c r="A2695" s="132">
        <v>209038</v>
      </c>
      <c r="B2695" s="134" t="s">
        <v>1167</v>
      </c>
      <c r="C2695" s="134" t="s">
        <v>129</v>
      </c>
      <c r="D2695" s="134" t="s">
        <v>129</v>
      </c>
      <c r="E2695" s="134" t="s">
        <v>129</v>
      </c>
      <c r="F2695" s="134" t="s">
        <v>129</v>
      </c>
      <c r="G2695" s="135" t="s">
        <v>129</v>
      </c>
      <c r="H2695" s="171" t="str">
        <f>IFERROR((Table20[[#This Row],[_202320]]-Table20[[#This Row],[_201920]])/Table20[[#This Row],[_201920]]*1,"")</f>
        <v/>
      </c>
    </row>
    <row r="2696" spans="1:8">
      <c r="A2696" s="132">
        <v>209038</v>
      </c>
      <c r="B2696" s="134" t="s">
        <v>1146</v>
      </c>
      <c r="C2696" s="134">
        <v>217</v>
      </c>
      <c r="D2696" s="134">
        <v>151</v>
      </c>
      <c r="E2696" s="134">
        <v>133</v>
      </c>
      <c r="F2696" s="134">
        <v>143</v>
      </c>
      <c r="G2696" s="135">
        <v>163</v>
      </c>
      <c r="H2696" s="171">
        <f>IFERROR((Table20[[#This Row],[_202320]]-Table20[[#This Row],[_201920]])/Table20[[#This Row],[_201920]]*1,"")</f>
        <v>-0.24884792626728111</v>
      </c>
    </row>
    <row r="2697" spans="1:8" ht="28.5">
      <c r="A2697" s="132">
        <v>209038</v>
      </c>
      <c r="B2697" s="134" t="s">
        <v>1147</v>
      </c>
      <c r="C2697" s="134">
        <v>8</v>
      </c>
      <c r="D2697" s="134">
        <v>27</v>
      </c>
      <c r="E2697" s="134">
        <v>23</v>
      </c>
      <c r="F2697" s="134">
        <v>5</v>
      </c>
      <c r="G2697" s="135">
        <v>14</v>
      </c>
      <c r="H2697" s="171">
        <f>IFERROR((Table20[[#This Row],[_202320]]-Table20[[#This Row],[_201920]])/Table20[[#This Row],[_201920]]*1,"")</f>
        <v>0.75</v>
      </c>
    </row>
    <row r="2698" spans="1:8" ht="28.5">
      <c r="A2698" s="132">
        <v>209038</v>
      </c>
      <c r="B2698" s="134" t="s">
        <v>1148</v>
      </c>
      <c r="C2698" s="134">
        <v>239</v>
      </c>
      <c r="D2698" s="134">
        <v>196</v>
      </c>
      <c r="E2698" s="134">
        <v>203</v>
      </c>
      <c r="F2698" s="134">
        <v>57</v>
      </c>
      <c r="G2698" s="135">
        <v>163</v>
      </c>
      <c r="H2698" s="171">
        <f>IFERROR((Table20[[#This Row],[_202320]]-Table20[[#This Row],[_201920]])/Table20[[#This Row],[_201920]]*1,"")</f>
        <v>-0.31799163179916318</v>
      </c>
    </row>
    <row r="2699" spans="1:8" ht="28.5">
      <c r="A2699" s="132">
        <v>209038</v>
      </c>
      <c r="B2699" s="134" t="s">
        <v>1149</v>
      </c>
      <c r="C2699" s="134">
        <v>943</v>
      </c>
      <c r="D2699" s="134">
        <v>953</v>
      </c>
      <c r="E2699" s="134">
        <v>802</v>
      </c>
      <c r="F2699" s="134">
        <v>931</v>
      </c>
      <c r="G2699" s="135">
        <v>656</v>
      </c>
      <c r="H2699" s="171">
        <f>IFERROR((Table20[[#This Row],[_202320]]-Table20[[#This Row],[_201920]])/Table20[[#This Row],[_201920]]*1,"")</f>
        <v>-0.30434782608695654</v>
      </c>
    </row>
    <row r="2700" spans="1:8" ht="28.5">
      <c r="A2700" s="132">
        <v>209038</v>
      </c>
      <c r="B2700" s="134" t="s">
        <v>1150</v>
      </c>
      <c r="C2700" s="134">
        <v>1190</v>
      </c>
      <c r="D2700" s="134">
        <v>1176</v>
      </c>
      <c r="E2700" s="134">
        <v>1028</v>
      </c>
      <c r="F2700" s="134">
        <v>993</v>
      </c>
      <c r="G2700" s="135">
        <v>833</v>
      </c>
      <c r="H2700" s="171">
        <f>IFERROR((Table20[[#This Row],[_202320]]-Table20[[#This Row],[_201920]])/Table20[[#This Row],[_201920]]*1,"")</f>
        <v>-0.3</v>
      </c>
    </row>
    <row r="2701" spans="1:8">
      <c r="A2701" s="132">
        <v>209038</v>
      </c>
      <c r="B2701" s="134" t="s">
        <v>1151</v>
      </c>
      <c r="C2701" s="134">
        <v>15</v>
      </c>
      <c r="D2701" s="134">
        <v>11</v>
      </c>
      <c r="E2701" s="134">
        <v>11</v>
      </c>
      <c r="F2701" s="134">
        <v>13</v>
      </c>
      <c r="G2701" s="135">
        <v>16</v>
      </c>
      <c r="H2701" s="171">
        <f>IFERROR((Table20[[#This Row],[_202320]]-Table20[[#This Row],[_201920]])/Table20[[#This Row],[_201920]]*1,"")</f>
        <v>6.6666666666666666E-2</v>
      </c>
    </row>
    <row r="2702" spans="1:8" ht="28.5">
      <c r="A2702" s="132">
        <v>209038</v>
      </c>
      <c r="B2702" s="134" t="s">
        <v>1152</v>
      </c>
      <c r="C2702" s="134">
        <v>18</v>
      </c>
      <c r="D2702" s="134">
        <v>17</v>
      </c>
      <c r="E2702" s="134">
        <v>19</v>
      </c>
      <c r="F2702" s="134">
        <v>5</v>
      </c>
      <c r="G2702" s="135">
        <v>18</v>
      </c>
      <c r="H2702" s="171">
        <f>IFERROR((Table20[[#This Row],[_202320]]-Table20[[#This Row],[_201920]])/Table20[[#This Row],[_201920]]*1,"")</f>
        <v>0</v>
      </c>
    </row>
    <row r="2703" spans="1:8" ht="28.5">
      <c r="A2703" s="132">
        <v>209038</v>
      </c>
      <c r="B2703" s="134" t="s">
        <v>1153</v>
      </c>
      <c r="C2703" s="134">
        <v>1</v>
      </c>
      <c r="D2703" s="134">
        <v>2</v>
      </c>
      <c r="E2703" s="134">
        <v>2</v>
      </c>
      <c r="F2703" s="134">
        <v>0</v>
      </c>
      <c r="G2703" s="135">
        <v>1</v>
      </c>
      <c r="H2703" s="171">
        <f>IFERROR((Table20[[#This Row],[_202320]]-Table20[[#This Row],[_201920]])/Table20[[#This Row],[_201920]]*1,"")</f>
        <v>0</v>
      </c>
    </row>
    <row r="2704" spans="1:8" ht="28.5">
      <c r="A2704" s="132">
        <v>209038</v>
      </c>
      <c r="B2704" s="134" t="s">
        <v>1154</v>
      </c>
      <c r="C2704" s="134">
        <v>17</v>
      </c>
      <c r="D2704" s="134">
        <v>15</v>
      </c>
      <c r="E2704" s="134">
        <v>17</v>
      </c>
      <c r="F2704" s="134">
        <v>5</v>
      </c>
      <c r="G2704" s="135">
        <v>16</v>
      </c>
      <c r="H2704" s="171">
        <f>IFERROR((Table20[[#This Row],[_202320]]-Table20[[#This Row],[_201920]])/Table20[[#This Row],[_201920]]*1,"")</f>
        <v>-5.8823529411764705E-2</v>
      </c>
    </row>
    <row r="2705" spans="1:8" ht="28.5">
      <c r="A2705" s="132">
        <v>209038</v>
      </c>
      <c r="B2705" s="134" t="s">
        <v>1155</v>
      </c>
      <c r="C2705" s="134">
        <v>67</v>
      </c>
      <c r="D2705" s="134">
        <v>72</v>
      </c>
      <c r="E2705" s="134">
        <v>69</v>
      </c>
      <c r="F2705" s="134">
        <v>82</v>
      </c>
      <c r="G2705" s="135">
        <v>66</v>
      </c>
      <c r="H2705" s="171">
        <f>IFERROR((Table20[[#This Row],[_202320]]-Table20[[#This Row],[_201920]])/Table20[[#This Row],[_201920]]*1,"")</f>
        <v>-1.4925373134328358E-2</v>
      </c>
    </row>
    <row r="2706" spans="1:8">
      <c r="A2706" s="132">
        <v>210605</v>
      </c>
      <c r="B2706" s="134" t="s">
        <v>1161</v>
      </c>
      <c r="C2706" s="134">
        <v>3276</v>
      </c>
      <c r="D2706" s="134">
        <v>3286</v>
      </c>
      <c r="E2706" s="134">
        <v>2681</v>
      </c>
      <c r="F2706" s="134">
        <v>2616</v>
      </c>
      <c r="G2706" s="135">
        <v>2495</v>
      </c>
      <c r="H2706" s="171">
        <f>IFERROR((Table20[[#This Row],[_202320]]-Table20[[#This Row],[_201920]])/Table20[[#This Row],[_201920]]*1,"")</f>
        <v>-0.23840048840048841</v>
      </c>
    </row>
    <row r="2707" spans="1:8">
      <c r="A2707" s="132">
        <v>210605</v>
      </c>
      <c r="B2707" s="134" t="s">
        <v>1131</v>
      </c>
      <c r="C2707" s="134">
        <v>3</v>
      </c>
      <c r="D2707" s="134">
        <v>0</v>
      </c>
      <c r="E2707" s="134">
        <v>1</v>
      </c>
      <c r="F2707" s="134">
        <v>2</v>
      </c>
      <c r="G2707" s="135">
        <v>2</v>
      </c>
      <c r="H2707" s="171">
        <f>IFERROR((Table20[[#This Row],[_202320]]-Table20[[#This Row],[_201920]])/Table20[[#This Row],[_201920]]*1,"")</f>
        <v>-0.33333333333333331</v>
      </c>
    </row>
    <row r="2708" spans="1:8">
      <c r="A2708" s="132">
        <v>210605</v>
      </c>
      <c r="B2708" s="134" t="s">
        <v>1132</v>
      </c>
      <c r="C2708" s="134">
        <v>3273</v>
      </c>
      <c r="D2708" s="134">
        <v>3286</v>
      </c>
      <c r="E2708" s="134">
        <v>2680</v>
      </c>
      <c r="F2708" s="134">
        <v>2614</v>
      </c>
      <c r="G2708" s="135">
        <v>2493</v>
      </c>
      <c r="H2708" s="171">
        <f>IFERROR((Table20[[#This Row],[_202320]]-Table20[[#This Row],[_201920]])/Table20[[#This Row],[_201920]]*1,"")</f>
        <v>-0.23831347387717691</v>
      </c>
    </row>
    <row r="2709" spans="1:8" ht="28.5">
      <c r="A2709" s="132">
        <v>210605</v>
      </c>
      <c r="B2709" s="134" t="s">
        <v>1133</v>
      </c>
      <c r="C2709" s="134">
        <v>161</v>
      </c>
      <c r="D2709" s="134">
        <v>129</v>
      </c>
      <c r="E2709" s="134">
        <v>127</v>
      </c>
      <c r="F2709" s="134">
        <v>109</v>
      </c>
      <c r="G2709" s="135">
        <v>127</v>
      </c>
      <c r="H2709" s="171">
        <f>IFERROR((Table20[[#This Row],[_202320]]-Table20[[#This Row],[_201920]])/Table20[[#This Row],[_201920]]*1,"")</f>
        <v>-0.21118012422360249</v>
      </c>
    </row>
    <row r="2710" spans="1:8" ht="28.5">
      <c r="A2710" s="132">
        <v>210605</v>
      </c>
      <c r="B2710" s="134" t="s">
        <v>1162</v>
      </c>
      <c r="C2710" s="134">
        <v>203</v>
      </c>
      <c r="D2710" s="134">
        <v>184</v>
      </c>
      <c r="E2710" s="134">
        <v>182</v>
      </c>
      <c r="F2710" s="134">
        <v>164</v>
      </c>
      <c r="G2710" s="135">
        <v>193</v>
      </c>
      <c r="H2710" s="171">
        <f>IFERROR((Table20[[#This Row],[_202320]]-Table20[[#This Row],[_201920]])/Table20[[#This Row],[_201920]]*1,"")</f>
        <v>-4.9261083743842367E-2</v>
      </c>
    </row>
    <row r="2711" spans="1:8" ht="28.5">
      <c r="A2711" s="132">
        <v>210605</v>
      </c>
      <c r="B2711" s="134" t="s">
        <v>1163</v>
      </c>
      <c r="C2711" s="134" t="s">
        <v>129</v>
      </c>
      <c r="D2711" s="134" t="s">
        <v>129</v>
      </c>
      <c r="E2711" s="134" t="s">
        <v>129</v>
      </c>
      <c r="F2711" s="134" t="s">
        <v>129</v>
      </c>
      <c r="G2711" s="135" t="s">
        <v>129</v>
      </c>
      <c r="H2711" s="171" t="str">
        <f>IFERROR((Table20[[#This Row],[_202320]]-Table20[[#This Row],[_201920]])/Table20[[#This Row],[_201920]]*1,"")</f>
        <v/>
      </c>
    </row>
    <row r="2712" spans="1:8">
      <c r="A2712" s="132">
        <v>210605</v>
      </c>
      <c r="B2712" s="134" t="s">
        <v>1136</v>
      </c>
      <c r="C2712" s="134">
        <v>364</v>
      </c>
      <c r="D2712" s="134">
        <v>313</v>
      </c>
      <c r="E2712" s="134">
        <v>309</v>
      </c>
      <c r="F2712" s="134">
        <v>273</v>
      </c>
      <c r="G2712" s="135">
        <v>320</v>
      </c>
      <c r="H2712" s="171">
        <f>IFERROR((Table20[[#This Row],[_202320]]-Table20[[#This Row],[_201920]])/Table20[[#This Row],[_201920]]*1,"")</f>
        <v>-0.12087912087912088</v>
      </c>
    </row>
    <row r="2713" spans="1:8">
      <c r="A2713" s="132">
        <v>210605</v>
      </c>
      <c r="B2713" s="134" t="s">
        <v>1137</v>
      </c>
      <c r="C2713" s="134">
        <v>11</v>
      </c>
      <c r="D2713" s="134">
        <v>10</v>
      </c>
      <c r="E2713" s="134">
        <v>12</v>
      </c>
      <c r="F2713" s="134">
        <v>10</v>
      </c>
      <c r="G2713" s="135">
        <v>13</v>
      </c>
      <c r="H2713" s="171">
        <f>IFERROR((Table20[[#This Row],[_202320]]-Table20[[#This Row],[_201920]])/Table20[[#This Row],[_201920]]*1,"")</f>
        <v>0.18181818181818182</v>
      </c>
    </row>
    <row r="2714" spans="1:8" ht="28.5">
      <c r="A2714" s="132">
        <v>210605</v>
      </c>
      <c r="B2714" s="134" t="s">
        <v>1138</v>
      </c>
      <c r="C2714" s="134">
        <v>189</v>
      </c>
      <c r="D2714" s="134">
        <v>175</v>
      </c>
      <c r="E2714" s="134">
        <v>180</v>
      </c>
      <c r="F2714" s="134">
        <v>148</v>
      </c>
      <c r="G2714" s="135">
        <v>201</v>
      </c>
      <c r="H2714" s="171">
        <f>IFERROR((Table20[[#This Row],[_202320]]-Table20[[#This Row],[_201920]])/Table20[[#This Row],[_201920]]*1,"")</f>
        <v>6.3492063492063489E-2</v>
      </c>
    </row>
    <row r="2715" spans="1:8" ht="28.5">
      <c r="A2715" s="132">
        <v>210605</v>
      </c>
      <c r="B2715" s="134" t="s">
        <v>1164</v>
      </c>
      <c r="C2715" s="134">
        <v>318</v>
      </c>
      <c r="D2715" s="134">
        <v>314</v>
      </c>
      <c r="E2715" s="134">
        <v>315</v>
      </c>
      <c r="F2715" s="134">
        <v>284</v>
      </c>
      <c r="G2715" s="135">
        <v>321</v>
      </c>
      <c r="H2715" s="171">
        <f>IFERROR((Table20[[#This Row],[_202320]]-Table20[[#This Row],[_201920]])/Table20[[#This Row],[_201920]]*1,"")</f>
        <v>9.433962264150943E-3</v>
      </c>
    </row>
    <row r="2716" spans="1:8" ht="28.5">
      <c r="A2716" s="132">
        <v>210605</v>
      </c>
      <c r="B2716" s="134" t="s">
        <v>1165</v>
      </c>
      <c r="C2716" s="134" t="s">
        <v>129</v>
      </c>
      <c r="D2716" s="134" t="s">
        <v>129</v>
      </c>
      <c r="E2716" s="134" t="s">
        <v>129</v>
      </c>
      <c r="F2716" s="134" t="s">
        <v>129</v>
      </c>
      <c r="G2716" s="135" t="s">
        <v>129</v>
      </c>
      <c r="H2716" s="171" t="str">
        <f>IFERROR((Table20[[#This Row],[_202320]]-Table20[[#This Row],[_201920]])/Table20[[#This Row],[_201920]]*1,"")</f>
        <v/>
      </c>
    </row>
    <row r="2717" spans="1:8">
      <c r="A2717" s="132">
        <v>210605</v>
      </c>
      <c r="B2717" s="134" t="s">
        <v>1141</v>
      </c>
      <c r="C2717" s="134">
        <v>507</v>
      </c>
      <c r="D2717" s="134">
        <v>489</v>
      </c>
      <c r="E2717" s="134">
        <v>495</v>
      </c>
      <c r="F2717" s="134">
        <v>432</v>
      </c>
      <c r="G2717" s="135">
        <v>522</v>
      </c>
      <c r="H2717" s="171">
        <f>IFERROR((Table20[[#This Row],[_202320]]-Table20[[#This Row],[_201920]])/Table20[[#This Row],[_201920]]*1,"")</f>
        <v>2.9585798816568046E-2</v>
      </c>
    </row>
    <row r="2718" spans="1:8">
      <c r="A2718" s="132">
        <v>210605</v>
      </c>
      <c r="B2718" s="134" t="s">
        <v>1142</v>
      </c>
      <c r="C2718" s="134">
        <v>15</v>
      </c>
      <c r="D2718" s="134">
        <v>15</v>
      </c>
      <c r="E2718" s="134">
        <v>18</v>
      </c>
      <c r="F2718" s="134">
        <v>17</v>
      </c>
      <c r="G2718" s="135">
        <v>21</v>
      </c>
      <c r="H2718" s="171">
        <f>IFERROR((Table20[[#This Row],[_202320]]-Table20[[#This Row],[_201920]])/Table20[[#This Row],[_201920]]*1,"")</f>
        <v>0.4</v>
      </c>
    </row>
    <row r="2719" spans="1:8" ht="28.5">
      <c r="A2719" s="132">
        <v>210605</v>
      </c>
      <c r="B2719" s="134" t="s">
        <v>1143</v>
      </c>
      <c r="C2719" s="134">
        <v>191</v>
      </c>
      <c r="D2719" s="134">
        <v>177</v>
      </c>
      <c r="E2719" s="134">
        <v>190</v>
      </c>
      <c r="F2719" s="134">
        <v>161</v>
      </c>
      <c r="G2719" s="135">
        <v>205</v>
      </c>
      <c r="H2719" s="171">
        <f>IFERROR((Table20[[#This Row],[_202320]]-Table20[[#This Row],[_201920]])/Table20[[#This Row],[_201920]]*1,"")</f>
        <v>7.3298429319371722E-2</v>
      </c>
    </row>
    <row r="2720" spans="1:8" ht="28.5">
      <c r="A2720" s="132">
        <v>210605</v>
      </c>
      <c r="B2720" s="134" t="s">
        <v>1166</v>
      </c>
      <c r="C2720" s="134">
        <v>372</v>
      </c>
      <c r="D2720" s="134">
        <v>360</v>
      </c>
      <c r="E2720" s="134">
        <v>362</v>
      </c>
      <c r="F2720" s="134">
        <v>331</v>
      </c>
      <c r="G2720" s="135">
        <v>356</v>
      </c>
      <c r="H2720" s="171">
        <f>IFERROR((Table20[[#This Row],[_202320]]-Table20[[#This Row],[_201920]])/Table20[[#This Row],[_201920]]*1,"")</f>
        <v>-4.3010752688172046E-2</v>
      </c>
    </row>
    <row r="2721" spans="1:8" ht="28.5">
      <c r="A2721" s="132">
        <v>210605</v>
      </c>
      <c r="B2721" s="134" t="s">
        <v>1167</v>
      </c>
      <c r="C2721" s="134" t="s">
        <v>129</v>
      </c>
      <c r="D2721" s="134" t="s">
        <v>129</v>
      </c>
      <c r="E2721" s="134" t="s">
        <v>129</v>
      </c>
      <c r="F2721" s="134" t="s">
        <v>129</v>
      </c>
      <c r="G2721" s="135" t="s">
        <v>129</v>
      </c>
      <c r="H2721" s="171" t="str">
        <f>IFERROR((Table20[[#This Row],[_202320]]-Table20[[#This Row],[_201920]])/Table20[[#This Row],[_201920]]*1,"")</f>
        <v/>
      </c>
    </row>
    <row r="2722" spans="1:8">
      <c r="A2722" s="132">
        <v>210605</v>
      </c>
      <c r="B2722" s="134" t="s">
        <v>1146</v>
      </c>
      <c r="C2722" s="134">
        <v>563</v>
      </c>
      <c r="D2722" s="134">
        <v>537</v>
      </c>
      <c r="E2722" s="134">
        <v>552</v>
      </c>
      <c r="F2722" s="134">
        <v>492</v>
      </c>
      <c r="G2722" s="135">
        <v>561</v>
      </c>
      <c r="H2722" s="171">
        <f>IFERROR((Table20[[#This Row],[_202320]]-Table20[[#This Row],[_201920]])/Table20[[#This Row],[_201920]]*1,"")</f>
        <v>-3.552397868561279E-3</v>
      </c>
    </row>
    <row r="2723" spans="1:8" ht="28.5">
      <c r="A2723" s="132">
        <v>210605</v>
      </c>
      <c r="B2723" s="134" t="s">
        <v>1147</v>
      </c>
      <c r="C2723" s="134">
        <v>94</v>
      </c>
      <c r="D2723" s="134">
        <v>74</v>
      </c>
      <c r="E2723" s="134">
        <v>47</v>
      </c>
      <c r="F2723" s="134">
        <v>40</v>
      </c>
      <c r="G2723" s="135">
        <v>32</v>
      </c>
      <c r="H2723" s="171">
        <f>IFERROR((Table20[[#This Row],[_202320]]-Table20[[#This Row],[_201920]])/Table20[[#This Row],[_201920]]*1,"")</f>
        <v>-0.65957446808510634</v>
      </c>
    </row>
    <row r="2724" spans="1:8" ht="28.5">
      <c r="A2724" s="132">
        <v>210605</v>
      </c>
      <c r="B2724" s="134" t="s">
        <v>1148</v>
      </c>
      <c r="C2724" s="134">
        <v>739</v>
      </c>
      <c r="D2724" s="134">
        <v>697</v>
      </c>
      <c r="E2724" s="134">
        <v>490</v>
      </c>
      <c r="F2724" s="134">
        <v>530</v>
      </c>
      <c r="G2724" s="135">
        <v>541</v>
      </c>
      <c r="H2724" s="171">
        <f>IFERROR((Table20[[#This Row],[_202320]]-Table20[[#This Row],[_201920]])/Table20[[#This Row],[_201920]]*1,"")</f>
        <v>-0.26792963464140729</v>
      </c>
    </row>
    <row r="2725" spans="1:8" ht="28.5">
      <c r="A2725" s="132">
        <v>210605</v>
      </c>
      <c r="B2725" s="134" t="s">
        <v>1149</v>
      </c>
      <c r="C2725" s="134">
        <v>1877</v>
      </c>
      <c r="D2725" s="134">
        <v>1978</v>
      </c>
      <c r="E2725" s="134">
        <v>1591</v>
      </c>
      <c r="F2725" s="134">
        <v>1552</v>
      </c>
      <c r="G2725" s="135">
        <v>1359</v>
      </c>
      <c r="H2725" s="171">
        <f>IFERROR((Table20[[#This Row],[_202320]]-Table20[[#This Row],[_201920]])/Table20[[#This Row],[_201920]]*1,"")</f>
        <v>-0.27597229621736813</v>
      </c>
    </row>
    <row r="2726" spans="1:8" ht="28.5">
      <c r="A2726" s="132">
        <v>210605</v>
      </c>
      <c r="B2726" s="134" t="s">
        <v>1150</v>
      </c>
      <c r="C2726" s="134">
        <v>2710</v>
      </c>
      <c r="D2726" s="134">
        <v>2749</v>
      </c>
      <c r="E2726" s="134">
        <v>2128</v>
      </c>
      <c r="F2726" s="134">
        <v>2122</v>
      </c>
      <c r="G2726" s="135">
        <v>1932</v>
      </c>
      <c r="H2726" s="171">
        <f>IFERROR((Table20[[#This Row],[_202320]]-Table20[[#This Row],[_201920]])/Table20[[#This Row],[_201920]]*1,"")</f>
        <v>-0.28708487084870848</v>
      </c>
    </row>
    <row r="2727" spans="1:8">
      <c r="A2727" s="132">
        <v>210605</v>
      </c>
      <c r="B2727" s="134" t="s">
        <v>1151</v>
      </c>
      <c r="C2727" s="134">
        <v>17</v>
      </c>
      <c r="D2727" s="134">
        <v>16</v>
      </c>
      <c r="E2727" s="134">
        <v>21</v>
      </c>
      <c r="F2727" s="134">
        <v>19</v>
      </c>
      <c r="G2727" s="135">
        <v>23</v>
      </c>
      <c r="H2727" s="171">
        <f>IFERROR((Table20[[#This Row],[_202320]]-Table20[[#This Row],[_201920]])/Table20[[#This Row],[_201920]]*1,"")</f>
        <v>0.35294117647058826</v>
      </c>
    </row>
    <row r="2728" spans="1:8" ht="28.5">
      <c r="A2728" s="132">
        <v>210605</v>
      </c>
      <c r="B2728" s="134" t="s">
        <v>1152</v>
      </c>
      <c r="C2728" s="134">
        <v>25</v>
      </c>
      <c r="D2728" s="134">
        <v>23</v>
      </c>
      <c r="E2728" s="134">
        <v>20</v>
      </c>
      <c r="F2728" s="134">
        <v>22</v>
      </c>
      <c r="G2728" s="135">
        <v>23</v>
      </c>
      <c r="H2728" s="171">
        <f>IFERROR((Table20[[#This Row],[_202320]]-Table20[[#This Row],[_201920]])/Table20[[#This Row],[_201920]]*1,"")</f>
        <v>-0.08</v>
      </c>
    </row>
    <row r="2729" spans="1:8" ht="28.5">
      <c r="A2729" s="132">
        <v>210605</v>
      </c>
      <c r="B2729" s="134" t="s">
        <v>1153</v>
      </c>
      <c r="C2729" s="134">
        <v>3</v>
      </c>
      <c r="D2729" s="134">
        <v>2</v>
      </c>
      <c r="E2729" s="134">
        <v>2</v>
      </c>
      <c r="F2729" s="134">
        <v>2</v>
      </c>
      <c r="G2729" s="135">
        <v>1</v>
      </c>
      <c r="H2729" s="171">
        <f>IFERROR((Table20[[#This Row],[_202320]]-Table20[[#This Row],[_201920]])/Table20[[#This Row],[_201920]]*1,"")</f>
        <v>-0.66666666666666663</v>
      </c>
    </row>
    <row r="2730" spans="1:8" ht="28.5">
      <c r="A2730" s="132">
        <v>210605</v>
      </c>
      <c r="B2730" s="134" t="s">
        <v>1154</v>
      </c>
      <c r="C2730" s="134">
        <v>23</v>
      </c>
      <c r="D2730" s="134">
        <v>21</v>
      </c>
      <c r="E2730" s="134">
        <v>18</v>
      </c>
      <c r="F2730" s="134">
        <v>20</v>
      </c>
      <c r="G2730" s="135">
        <v>22</v>
      </c>
      <c r="H2730" s="171">
        <f>IFERROR((Table20[[#This Row],[_202320]]-Table20[[#This Row],[_201920]])/Table20[[#This Row],[_201920]]*1,"")</f>
        <v>-4.3478260869565216E-2</v>
      </c>
    </row>
    <row r="2731" spans="1:8" ht="28.5">
      <c r="A2731" s="132">
        <v>210605</v>
      </c>
      <c r="B2731" s="134" t="s">
        <v>1155</v>
      </c>
      <c r="C2731" s="134">
        <v>57</v>
      </c>
      <c r="D2731" s="134">
        <v>60</v>
      </c>
      <c r="E2731" s="134">
        <v>59</v>
      </c>
      <c r="F2731" s="134">
        <v>59</v>
      </c>
      <c r="G2731" s="135">
        <v>55</v>
      </c>
      <c r="H2731" s="171">
        <f>IFERROR((Table20[[#This Row],[_202320]]-Table20[[#This Row],[_201920]])/Table20[[#This Row],[_201920]]*1,"")</f>
        <v>-3.5087719298245612E-2</v>
      </c>
    </row>
    <row r="2732" spans="1:8">
      <c r="A2732" s="132">
        <v>211079</v>
      </c>
      <c r="B2732" s="134" t="s">
        <v>1161</v>
      </c>
      <c r="C2732" s="134">
        <v>210</v>
      </c>
      <c r="D2732" s="134">
        <v>149</v>
      </c>
      <c r="E2732" s="134">
        <v>220</v>
      </c>
      <c r="F2732" s="134">
        <v>266</v>
      </c>
      <c r="G2732" s="135">
        <v>193</v>
      </c>
      <c r="H2732" s="171">
        <f>IFERROR((Table20[[#This Row],[_202320]]-Table20[[#This Row],[_201920]])/Table20[[#This Row],[_201920]]*1,"")</f>
        <v>-8.0952380952380956E-2</v>
      </c>
    </row>
    <row r="2733" spans="1:8">
      <c r="A2733" s="132">
        <v>211079</v>
      </c>
      <c r="B2733" s="134" t="s">
        <v>1131</v>
      </c>
      <c r="C2733" s="134">
        <v>2</v>
      </c>
      <c r="D2733" s="134">
        <v>1</v>
      </c>
      <c r="E2733" s="134">
        <v>0</v>
      </c>
      <c r="F2733" s="134">
        <v>2</v>
      </c>
      <c r="G2733" s="135">
        <v>0</v>
      </c>
      <c r="H2733" s="171">
        <f>IFERROR((Table20[[#This Row],[_202320]]-Table20[[#This Row],[_201920]])/Table20[[#This Row],[_201920]]*1,"")</f>
        <v>-1</v>
      </c>
    </row>
    <row r="2734" spans="1:8">
      <c r="A2734" s="132">
        <v>211079</v>
      </c>
      <c r="B2734" s="134" t="s">
        <v>1132</v>
      </c>
      <c r="C2734" s="134">
        <v>208</v>
      </c>
      <c r="D2734" s="134">
        <v>148</v>
      </c>
      <c r="E2734" s="134">
        <v>220</v>
      </c>
      <c r="F2734" s="134">
        <v>264</v>
      </c>
      <c r="G2734" s="135">
        <v>193</v>
      </c>
      <c r="H2734" s="171">
        <f>IFERROR((Table20[[#This Row],[_202320]]-Table20[[#This Row],[_201920]])/Table20[[#This Row],[_201920]]*1,"")</f>
        <v>-7.2115384615384609E-2</v>
      </c>
    </row>
    <row r="2735" spans="1:8" ht="28.5">
      <c r="A2735" s="132">
        <v>211079</v>
      </c>
      <c r="B2735" s="134" t="s">
        <v>1133</v>
      </c>
      <c r="C2735" s="134">
        <v>8</v>
      </c>
      <c r="D2735" s="134">
        <v>7</v>
      </c>
      <c r="E2735" s="134">
        <v>10</v>
      </c>
      <c r="F2735" s="134">
        <v>5</v>
      </c>
      <c r="G2735" s="135">
        <v>3</v>
      </c>
      <c r="H2735" s="171">
        <f>IFERROR((Table20[[#This Row],[_202320]]-Table20[[#This Row],[_201920]])/Table20[[#This Row],[_201920]]*1,"")</f>
        <v>-0.625</v>
      </c>
    </row>
    <row r="2736" spans="1:8" ht="28.5">
      <c r="A2736" s="132">
        <v>211079</v>
      </c>
      <c r="B2736" s="134" t="s">
        <v>1162</v>
      </c>
      <c r="C2736" s="134">
        <v>20</v>
      </c>
      <c r="D2736" s="134">
        <v>10</v>
      </c>
      <c r="E2736" s="134">
        <v>23</v>
      </c>
      <c r="F2736" s="134">
        <v>17</v>
      </c>
      <c r="G2736" s="135">
        <v>22</v>
      </c>
      <c r="H2736" s="171">
        <f>IFERROR((Table20[[#This Row],[_202320]]-Table20[[#This Row],[_201920]])/Table20[[#This Row],[_201920]]*1,"")</f>
        <v>0.1</v>
      </c>
    </row>
    <row r="2737" spans="1:8" ht="28.5">
      <c r="A2737" s="132">
        <v>211079</v>
      </c>
      <c r="B2737" s="134" t="s">
        <v>1163</v>
      </c>
      <c r="C2737" s="134" t="s">
        <v>129</v>
      </c>
      <c r="D2737" s="134" t="s">
        <v>129</v>
      </c>
      <c r="E2737" s="134" t="s">
        <v>129</v>
      </c>
      <c r="F2737" s="134" t="s">
        <v>129</v>
      </c>
      <c r="G2737" s="135" t="s">
        <v>129</v>
      </c>
      <c r="H2737" s="171" t="str">
        <f>IFERROR((Table20[[#This Row],[_202320]]-Table20[[#This Row],[_201920]])/Table20[[#This Row],[_201920]]*1,"")</f>
        <v/>
      </c>
    </row>
    <row r="2738" spans="1:8">
      <c r="A2738" s="132">
        <v>211079</v>
      </c>
      <c r="B2738" s="134" t="s">
        <v>1136</v>
      </c>
      <c r="C2738" s="134">
        <v>28</v>
      </c>
      <c r="D2738" s="134">
        <v>17</v>
      </c>
      <c r="E2738" s="134">
        <v>33</v>
      </c>
      <c r="F2738" s="134">
        <v>22</v>
      </c>
      <c r="G2738" s="135">
        <v>25</v>
      </c>
      <c r="H2738" s="171">
        <f>IFERROR((Table20[[#This Row],[_202320]]-Table20[[#This Row],[_201920]])/Table20[[#This Row],[_201920]]*1,"")</f>
        <v>-0.10714285714285714</v>
      </c>
    </row>
    <row r="2739" spans="1:8">
      <c r="A2739" s="132">
        <v>211079</v>
      </c>
      <c r="B2739" s="134" t="s">
        <v>1137</v>
      </c>
      <c r="C2739" s="134">
        <v>13</v>
      </c>
      <c r="D2739" s="134">
        <v>11</v>
      </c>
      <c r="E2739" s="134">
        <v>15</v>
      </c>
      <c r="F2739" s="134">
        <v>8</v>
      </c>
      <c r="G2739" s="135">
        <v>13</v>
      </c>
      <c r="H2739" s="171">
        <f>IFERROR((Table20[[#This Row],[_202320]]-Table20[[#This Row],[_201920]])/Table20[[#This Row],[_201920]]*1,"")</f>
        <v>0</v>
      </c>
    </row>
    <row r="2740" spans="1:8" ht="28.5">
      <c r="A2740" s="132">
        <v>211079</v>
      </c>
      <c r="B2740" s="134" t="s">
        <v>1138</v>
      </c>
      <c r="C2740" s="134">
        <v>8</v>
      </c>
      <c r="D2740" s="134">
        <v>7</v>
      </c>
      <c r="E2740" s="134">
        <v>12</v>
      </c>
      <c r="F2740" s="134">
        <v>5</v>
      </c>
      <c r="G2740" s="135">
        <v>4</v>
      </c>
      <c r="H2740" s="171">
        <f>IFERROR((Table20[[#This Row],[_202320]]-Table20[[#This Row],[_201920]])/Table20[[#This Row],[_201920]]*1,"")</f>
        <v>-0.5</v>
      </c>
    </row>
    <row r="2741" spans="1:8" ht="28.5">
      <c r="A2741" s="132">
        <v>211079</v>
      </c>
      <c r="B2741" s="134" t="s">
        <v>1164</v>
      </c>
      <c r="C2741" s="134">
        <v>24</v>
      </c>
      <c r="D2741" s="134">
        <v>15</v>
      </c>
      <c r="E2741" s="134">
        <v>26</v>
      </c>
      <c r="F2741" s="134">
        <v>22</v>
      </c>
      <c r="G2741" s="135">
        <v>28</v>
      </c>
      <c r="H2741" s="171">
        <f>IFERROR((Table20[[#This Row],[_202320]]-Table20[[#This Row],[_201920]])/Table20[[#This Row],[_201920]]*1,"")</f>
        <v>0.16666666666666666</v>
      </c>
    </row>
    <row r="2742" spans="1:8" ht="28.5">
      <c r="A2742" s="132">
        <v>211079</v>
      </c>
      <c r="B2742" s="134" t="s">
        <v>1165</v>
      </c>
      <c r="C2742" s="134" t="s">
        <v>129</v>
      </c>
      <c r="D2742" s="134" t="s">
        <v>129</v>
      </c>
      <c r="E2742" s="134" t="s">
        <v>129</v>
      </c>
      <c r="F2742" s="134" t="s">
        <v>129</v>
      </c>
      <c r="G2742" s="135" t="s">
        <v>129</v>
      </c>
      <c r="H2742" s="171" t="str">
        <f>IFERROR((Table20[[#This Row],[_202320]]-Table20[[#This Row],[_201920]])/Table20[[#This Row],[_201920]]*1,"")</f>
        <v/>
      </c>
    </row>
    <row r="2743" spans="1:8">
      <c r="A2743" s="132">
        <v>211079</v>
      </c>
      <c r="B2743" s="134" t="s">
        <v>1141</v>
      </c>
      <c r="C2743" s="134">
        <v>32</v>
      </c>
      <c r="D2743" s="134">
        <v>22</v>
      </c>
      <c r="E2743" s="134">
        <v>38</v>
      </c>
      <c r="F2743" s="134">
        <v>27</v>
      </c>
      <c r="G2743" s="135">
        <v>32</v>
      </c>
      <c r="H2743" s="171">
        <f>IFERROR((Table20[[#This Row],[_202320]]-Table20[[#This Row],[_201920]])/Table20[[#This Row],[_201920]]*1,"")</f>
        <v>0</v>
      </c>
    </row>
    <row r="2744" spans="1:8">
      <c r="A2744" s="132">
        <v>211079</v>
      </c>
      <c r="B2744" s="134" t="s">
        <v>1142</v>
      </c>
      <c r="C2744" s="134">
        <v>15</v>
      </c>
      <c r="D2744" s="134">
        <v>15</v>
      </c>
      <c r="E2744" s="134">
        <v>17</v>
      </c>
      <c r="F2744" s="134">
        <v>10</v>
      </c>
      <c r="G2744" s="135">
        <v>17</v>
      </c>
      <c r="H2744" s="171">
        <f>IFERROR((Table20[[#This Row],[_202320]]-Table20[[#This Row],[_201920]])/Table20[[#This Row],[_201920]]*1,"")</f>
        <v>0.13333333333333333</v>
      </c>
    </row>
    <row r="2745" spans="1:8" ht="28.5">
      <c r="A2745" s="132">
        <v>211079</v>
      </c>
      <c r="B2745" s="134" t="s">
        <v>1143</v>
      </c>
      <c r="C2745" s="134">
        <v>8</v>
      </c>
      <c r="D2745" s="134">
        <v>7</v>
      </c>
      <c r="E2745" s="134">
        <v>11</v>
      </c>
      <c r="F2745" s="134">
        <v>5</v>
      </c>
      <c r="G2745" s="135">
        <v>4</v>
      </c>
      <c r="H2745" s="171">
        <f>IFERROR((Table20[[#This Row],[_202320]]-Table20[[#This Row],[_201920]])/Table20[[#This Row],[_201920]]*1,"")</f>
        <v>-0.5</v>
      </c>
    </row>
    <row r="2746" spans="1:8" ht="28.5">
      <c r="A2746" s="132">
        <v>211079</v>
      </c>
      <c r="B2746" s="134" t="s">
        <v>1166</v>
      </c>
      <c r="C2746" s="134">
        <v>28</v>
      </c>
      <c r="D2746" s="134">
        <v>15</v>
      </c>
      <c r="E2746" s="134">
        <v>30</v>
      </c>
      <c r="F2746" s="134">
        <v>25</v>
      </c>
      <c r="G2746" s="135">
        <v>28</v>
      </c>
      <c r="H2746" s="171">
        <f>IFERROR((Table20[[#This Row],[_202320]]-Table20[[#This Row],[_201920]])/Table20[[#This Row],[_201920]]*1,"")</f>
        <v>0</v>
      </c>
    </row>
    <row r="2747" spans="1:8" ht="28.5">
      <c r="A2747" s="132">
        <v>211079</v>
      </c>
      <c r="B2747" s="134" t="s">
        <v>1167</v>
      </c>
      <c r="C2747" s="134" t="s">
        <v>129</v>
      </c>
      <c r="D2747" s="134" t="s">
        <v>129</v>
      </c>
      <c r="E2747" s="134" t="s">
        <v>129</v>
      </c>
      <c r="F2747" s="134" t="s">
        <v>129</v>
      </c>
      <c r="G2747" s="135" t="s">
        <v>129</v>
      </c>
      <c r="H2747" s="171" t="str">
        <f>IFERROR((Table20[[#This Row],[_202320]]-Table20[[#This Row],[_201920]])/Table20[[#This Row],[_201920]]*1,"")</f>
        <v/>
      </c>
    </row>
    <row r="2748" spans="1:8">
      <c r="A2748" s="132">
        <v>211079</v>
      </c>
      <c r="B2748" s="134" t="s">
        <v>1146</v>
      </c>
      <c r="C2748" s="134">
        <v>36</v>
      </c>
      <c r="D2748" s="134">
        <v>22</v>
      </c>
      <c r="E2748" s="134">
        <v>41</v>
      </c>
      <c r="F2748" s="134">
        <v>30</v>
      </c>
      <c r="G2748" s="135">
        <v>32</v>
      </c>
      <c r="H2748" s="171">
        <f>IFERROR((Table20[[#This Row],[_202320]]-Table20[[#This Row],[_201920]])/Table20[[#This Row],[_201920]]*1,"")</f>
        <v>-0.1111111111111111</v>
      </c>
    </row>
    <row r="2749" spans="1:8" ht="28.5">
      <c r="A2749" s="132">
        <v>211079</v>
      </c>
      <c r="B2749" s="134" t="s">
        <v>1147</v>
      </c>
      <c r="C2749" s="134">
        <v>7</v>
      </c>
      <c r="D2749" s="134">
        <v>7</v>
      </c>
      <c r="E2749" s="134">
        <v>8</v>
      </c>
      <c r="F2749" s="134">
        <v>6</v>
      </c>
      <c r="G2749" s="135">
        <v>1</v>
      </c>
      <c r="H2749" s="171">
        <f>IFERROR((Table20[[#This Row],[_202320]]-Table20[[#This Row],[_201920]])/Table20[[#This Row],[_201920]]*1,"")</f>
        <v>-0.8571428571428571</v>
      </c>
    </row>
    <row r="2750" spans="1:8" ht="28.5">
      <c r="A2750" s="132">
        <v>211079</v>
      </c>
      <c r="B2750" s="134" t="s">
        <v>1148</v>
      </c>
      <c r="C2750" s="134">
        <v>30</v>
      </c>
      <c r="D2750" s="134">
        <v>15</v>
      </c>
      <c r="E2750" s="134">
        <v>25</v>
      </c>
      <c r="F2750" s="134">
        <v>95</v>
      </c>
      <c r="G2750" s="135">
        <v>46</v>
      </c>
      <c r="H2750" s="171">
        <f>IFERROR((Table20[[#This Row],[_202320]]-Table20[[#This Row],[_201920]])/Table20[[#This Row],[_201920]]*1,"")</f>
        <v>0.53333333333333333</v>
      </c>
    </row>
    <row r="2751" spans="1:8" ht="28.5">
      <c r="A2751" s="132">
        <v>211079</v>
      </c>
      <c r="B2751" s="134" t="s">
        <v>1149</v>
      </c>
      <c r="C2751" s="134">
        <v>135</v>
      </c>
      <c r="D2751" s="134">
        <v>104</v>
      </c>
      <c r="E2751" s="134">
        <v>146</v>
      </c>
      <c r="F2751" s="134">
        <v>133</v>
      </c>
      <c r="G2751" s="135">
        <v>114</v>
      </c>
      <c r="H2751" s="171">
        <f>IFERROR((Table20[[#This Row],[_202320]]-Table20[[#This Row],[_201920]])/Table20[[#This Row],[_201920]]*1,"")</f>
        <v>-0.15555555555555556</v>
      </c>
    </row>
    <row r="2752" spans="1:8" ht="28.5">
      <c r="A2752" s="132">
        <v>211079</v>
      </c>
      <c r="B2752" s="134" t="s">
        <v>1150</v>
      </c>
      <c r="C2752" s="134">
        <v>172</v>
      </c>
      <c r="D2752" s="134">
        <v>126</v>
      </c>
      <c r="E2752" s="134">
        <v>179</v>
      </c>
      <c r="F2752" s="134">
        <v>234</v>
      </c>
      <c r="G2752" s="135">
        <v>161</v>
      </c>
      <c r="H2752" s="171">
        <f>IFERROR((Table20[[#This Row],[_202320]]-Table20[[#This Row],[_201920]])/Table20[[#This Row],[_201920]]*1,"")</f>
        <v>-6.3953488372093026E-2</v>
      </c>
    </row>
    <row r="2753" spans="1:8">
      <c r="A2753" s="132">
        <v>211079</v>
      </c>
      <c r="B2753" s="134" t="s">
        <v>1151</v>
      </c>
      <c r="C2753" s="134">
        <v>17</v>
      </c>
      <c r="D2753" s="134">
        <v>15</v>
      </c>
      <c r="E2753" s="134">
        <v>19</v>
      </c>
      <c r="F2753" s="134">
        <v>11</v>
      </c>
      <c r="G2753" s="135">
        <v>17</v>
      </c>
      <c r="H2753" s="171">
        <f>IFERROR((Table20[[#This Row],[_202320]]-Table20[[#This Row],[_201920]])/Table20[[#This Row],[_201920]]*1,"")</f>
        <v>0</v>
      </c>
    </row>
    <row r="2754" spans="1:8" ht="28.5">
      <c r="A2754" s="132">
        <v>211079</v>
      </c>
      <c r="B2754" s="134" t="s">
        <v>1152</v>
      </c>
      <c r="C2754" s="134">
        <v>18</v>
      </c>
      <c r="D2754" s="134">
        <v>15</v>
      </c>
      <c r="E2754" s="134">
        <v>15</v>
      </c>
      <c r="F2754" s="134">
        <v>38</v>
      </c>
      <c r="G2754" s="135">
        <v>24</v>
      </c>
      <c r="H2754" s="171">
        <f>IFERROR((Table20[[#This Row],[_202320]]-Table20[[#This Row],[_201920]])/Table20[[#This Row],[_201920]]*1,"")</f>
        <v>0.33333333333333331</v>
      </c>
    </row>
    <row r="2755" spans="1:8" ht="28.5">
      <c r="A2755" s="132">
        <v>211079</v>
      </c>
      <c r="B2755" s="134" t="s">
        <v>1153</v>
      </c>
      <c r="C2755" s="134">
        <v>3</v>
      </c>
      <c r="D2755" s="134">
        <v>5</v>
      </c>
      <c r="E2755" s="134">
        <v>4</v>
      </c>
      <c r="F2755" s="134">
        <v>2</v>
      </c>
      <c r="G2755" s="135">
        <v>1</v>
      </c>
      <c r="H2755" s="171">
        <f>IFERROR((Table20[[#This Row],[_202320]]-Table20[[#This Row],[_201920]])/Table20[[#This Row],[_201920]]*1,"")</f>
        <v>-0.66666666666666663</v>
      </c>
    </row>
    <row r="2756" spans="1:8" ht="28.5">
      <c r="A2756" s="132">
        <v>211079</v>
      </c>
      <c r="B2756" s="134" t="s">
        <v>1154</v>
      </c>
      <c r="C2756" s="134">
        <v>14</v>
      </c>
      <c r="D2756" s="134">
        <v>10</v>
      </c>
      <c r="E2756" s="134">
        <v>11</v>
      </c>
      <c r="F2756" s="134">
        <v>36</v>
      </c>
      <c r="G2756" s="135">
        <v>24</v>
      </c>
      <c r="H2756" s="171">
        <f>IFERROR((Table20[[#This Row],[_202320]]-Table20[[#This Row],[_201920]])/Table20[[#This Row],[_201920]]*1,"")</f>
        <v>0.7142857142857143</v>
      </c>
    </row>
    <row r="2757" spans="1:8" ht="28.5">
      <c r="A2757" s="132">
        <v>211079</v>
      </c>
      <c r="B2757" s="134" t="s">
        <v>1155</v>
      </c>
      <c r="C2757" s="134">
        <v>65</v>
      </c>
      <c r="D2757" s="134">
        <v>70</v>
      </c>
      <c r="E2757" s="134">
        <v>66</v>
      </c>
      <c r="F2757" s="134">
        <v>50</v>
      </c>
      <c r="G2757" s="135">
        <v>59</v>
      </c>
      <c r="H2757" s="171">
        <f>IFERROR((Table20[[#This Row],[_202320]]-Table20[[#This Row],[_201920]])/Table20[[#This Row],[_201920]]*1,"")</f>
        <v>-9.2307692307692313E-2</v>
      </c>
    </row>
    <row r="2758" spans="1:8">
      <c r="A2758" s="132">
        <v>212878</v>
      </c>
      <c r="B2758" s="134" t="s">
        <v>1161</v>
      </c>
      <c r="C2758" s="134">
        <v>2178</v>
      </c>
      <c r="D2758" s="134">
        <v>2047</v>
      </c>
      <c r="E2758" s="134">
        <v>1925</v>
      </c>
      <c r="F2758" s="134">
        <v>3418</v>
      </c>
      <c r="G2758" s="135">
        <v>2457</v>
      </c>
      <c r="H2758" s="171">
        <f>IFERROR((Table20[[#This Row],[_202320]]-Table20[[#This Row],[_201920]])/Table20[[#This Row],[_201920]]*1,"")</f>
        <v>0.128099173553719</v>
      </c>
    </row>
    <row r="2759" spans="1:8">
      <c r="A2759" s="132">
        <v>212878</v>
      </c>
      <c r="B2759" s="134" t="s">
        <v>1131</v>
      </c>
      <c r="C2759" s="134">
        <v>10</v>
      </c>
      <c r="D2759" s="134">
        <v>5</v>
      </c>
      <c r="E2759" s="134">
        <v>3</v>
      </c>
      <c r="F2759" s="134">
        <v>8</v>
      </c>
      <c r="G2759" s="135">
        <v>5</v>
      </c>
      <c r="H2759" s="171">
        <f>IFERROR((Table20[[#This Row],[_202320]]-Table20[[#This Row],[_201920]])/Table20[[#This Row],[_201920]]*1,"")</f>
        <v>-0.5</v>
      </c>
    </row>
    <row r="2760" spans="1:8">
      <c r="A2760" s="132">
        <v>212878</v>
      </c>
      <c r="B2760" s="134" t="s">
        <v>1132</v>
      </c>
      <c r="C2760" s="134">
        <v>2168</v>
      </c>
      <c r="D2760" s="134">
        <v>2042</v>
      </c>
      <c r="E2760" s="134">
        <v>1922</v>
      </c>
      <c r="F2760" s="134">
        <v>3410</v>
      </c>
      <c r="G2760" s="135">
        <v>2452</v>
      </c>
      <c r="H2760" s="171">
        <f>IFERROR((Table20[[#This Row],[_202320]]-Table20[[#This Row],[_201920]])/Table20[[#This Row],[_201920]]*1,"")</f>
        <v>0.13099630996309963</v>
      </c>
    </row>
    <row r="2761" spans="1:8" ht="28.5">
      <c r="A2761" s="132">
        <v>212878</v>
      </c>
      <c r="B2761" s="134" t="s">
        <v>1133</v>
      </c>
      <c r="C2761" s="134">
        <v>54</v>
      </c>
      <c r="D2761" s="134">
        <v>56</v>
      </c>
      <c r="E2761" s="134">
        <v>42</v>
      </c>
      <c r="F2761" s="134">
        <v>51</v>
      </c>
      <c r="G2761" s="135">
        <v>41</v>
      </c>
      <c r="H2761" s="171">
        <f>IFERROR((Table20[[#This Row],[_202320]]-Table20[[#This Row],[_201920]])/Table20[[#This Row],[_201920]]*1,"")</f>
        <v>-0.24074074074074073</v>
      </c>
    </row>
    <row r="2762" spans="1:8" ht="28.5">
      <c r="A2762" s="132">
        <v>212878</v>
      </c>
      <c r="B2762" s="134" t="s">
        <v>1162</v>
      </c>
      <c r="C2762" s="134">
        <v>74</v>
      </c>
      <c r="D2762" s="134">
        <v>82</v>
      </c>
      <c r="E2762" s="134">
        <v>72</v>
      </c>
      <c r="F2762" s="134">
        <v>180</v>
      </c>
      <c r="G2762" s="135">
        <v>136</v>
      </c>
      <c r="H2762" s="171">
        <f>IFERROR((Table20[[#This Row],[_202320]]-Table20[[#This Row],[_201920]])/Table20[[#This Row],[_201920]]*1,"")</f>
        <v>0.83783783783783783</v>
      </c>
    </row>
    <row r="2763" spans="1:8" ht="28.5">
      <c r="A2763" s="132">
        <v>212878</v>
      </c>
      <c r="B2763" s="134" t="s">
        <v>1163</v>
      </c>
      <c r="C2763" s="134" t="s">
        <v>129</v>
      </c>
      <c r="D2763" s="134" t="s">
        <v>129</v>
      </c>
      <c r="E2763" s="134" t="s">
        <v>129</v>
      </c>
      <c r="F2763" s="134" t="s">
        <v>129</v>
      </c>
      <c r="G2763" s="135" t="s">
        <v>129</v>
      </c>
      <c r="H2763" s="171" t="str">
        <f>IFERROR((Table20[[#This Row],[_202320]]-Table20[[#This Row],[_201920]])/Table20[[#This Row],[_201920]]*1,"")</f>
        <v/>
      </c>
    </row>
    <row r="2764" spans="1:8">
      <c r="A2764" s="132">
        <v>212878</v>
      </c>
      <c r="B2764" s="134" t="s">
        <v>1136</v>
      </c>
      <c r="C2764" s="134">
        <v>128</v>
      </c>
      <c r="D2764" s="134">
        <v>138</v>
      </c>
      <c r="E2764" s="134">
        <v>114</v>
      </c>
      <c r="F2764" s="134">
        <v>231</v>
      </c>
      <c r="G2764" s="135">
        <v>177</v>
      </c>
      <c r="H2764" s="171">
        <f>IFERROR((Table20[[#This Row],[_202320]]-Table20[[#This Row],[_201920]])/Table20[[#This Row],[_201920]]*1,"")</f>
        <v>0.3828125</v>
      </c>
    </row>
    <row r="2765" spans="1:8">
      <c r="A2765" s="132">
        <v>212878</v>
      </c>
      <c r="B2765" s="134" t="s">
        <v>1137</v>
      </c>
      <c r="C2765" s="134">
        <v>6</v>
      </c>
      <c r="D2765" s="134">
        <v>7</v>
      </c>
      <c r="E2765" s="134">
        <v>6</v>
      </c>
      <c r="F2765" s="134">
        <v>7</v>
      </c>
      <c r="G2765" s="135">
        <v>7</v>
      </c>
      <c r="H2765" s="171">
        <f>IFERROR((Table20[[#This Row],[_202320]]-Table20[[#This Row],[_201920]])/Table20[[#This Row],[_201920]]*1,"")</f>
        <v>0.16666666666666666</v>
      </c>
    </row>
    <row r="2766" spans="1:8" ht="28.5">
      <c r="A2766" s="132">
        <v>212878</v>
      </c>
      <c r="B2766" s="134" t="s">
        <v>1138</v>
      </c>
      <c r="C2766" s="134">
        <v>67</v>
      </c>
      <c r="D2766" s="134">
        <v>61</v>
      </c>
      <c r="E2766" s="134">
        <v>47</v>
      </c>
      <c r="F2766" s="134">
        <v>77</v>
      </c>
      <c r="G2766" s="135">
        <v>51</v>
      </c>
      <c r="H2766" s="171">
        <f>IFERROR((Table20[[#This Row],[_202320]]-Table20[[#This Row],[_201920]])/Table20[[#This Row],[_201920]]*1,"")</f>
        <v>-0.23880597014925373</v>
      </c>
    </row>
    <row r="2767" spans="1:8" ht="28.5">
      <c r="A2767" s="132">
        <v>212878</v>
      </c>
      <c r="B2767" s="134" t="s">
        <v>1164</v>
      </c>
      <c r="C2767" s="134">
        <v>187</v>
      </c>
      <c r="D2767" s="134">
        <v>204</v>
      </c>
      <c r="E2767" s="134">
        <v>184</v>
      </c>
      <c r="F2767" s="134">
        <v>349</v>
      </c>
      <c r="G2767" s="135">
        <v>257</v>
      </c>
      <c r="H2767" s="171">
        <f>IFERROR((Table20[[#This Row],[_202320]]-Table20[[#This Row],[_201920]])/Table20[[#This Row],[_201920]]*1,"")</f>
        <v>0.37433155080213903</v>
      </c>
    </row>
    <row r="2768" spans="1:8" ht="28.5">
      <c r="A2768" s="132">
        <v>212878</v>
      </c>
      <c r="B2768" s="134" t="s">
        <v>1165</v>
      </c>
      <c r="C2768" s="134" t="s">
        <v>129</v>
      </c>
      <c r="D2768" s="134" t="s">
        <v>129</v>
      </c>
      <c r="E2768" s="134" t="s">
        <v>129</v>
      </c>
      <c r="F2768" s="134" t="s">
        <v>129</v>
      </c>
      <c r="G2768" s="135" t="s">
        <v>129</v>
      </c>
      <c r="H2768" s="171" t="str">
        <f>IFERROR((Table20[[#This Row],[_202320]]-Table20[[#This Row],[_201920]])/Table20[[#This Row],[_201920]]*1,"")</f>
        <v/>
      </c>
    </row>
    <row r="2769" spans="1:8">
      <c r="A2769" s="132">
        <v>212878</v>
      </c>
      <c r="B2769" s="134" t="s">
        <v>1141</v>
      </c>
      <c r="C2769" s="134">
        <v>254</v>
      </c>
      <c r="D2769" s="134">
        <v>265</v>
      </c>
      <c r="E2769" s="134">
        <v>231</v>
      </c>
      <c r="F2769" s="134">
        <v>426</v>
      </c>
      <c r="G2769" s="135">
        <v>308</v>
      </c>
      <c r="H2769" s="171">
        <f>IFERROR((Table20[[#This Row],[_202320]]-Table20[[#This Row],[_201920]])/Table20[[#This Row],[_201920]]*1,"")</f>
        <v>0.2125984251968504</v>
      </c>
    </row>
    <row r="2770" spans="1:8">
      <c r="A2770" s="132">
        <v>212878</v>
      </c>
      <c r="B2770" s="134" t="s">
        <v>1142</v>
      </c>
      <c r="C2770" s="134">
        <v>12</v>
      </c>
      <c r="D2770" s="134">
        <v>13</v>
      </c>
      <c r="E2770" s="134">
        <v>12</v>
      </c>
      <c r="F2770" s="134">
        <v>12</v>
      </c>
      <c r="G2770" s="135">
        <v>13</v>
      </c>
      <c r="H2770" s="171">
        <f>IFERROR((Table20[[#This Row],[_202320]]-Table20[[#This Row],[_201920]])/Table20[[#This Row],[_201920]]*1,"")</f>
        <v>8.3333333333333329E-2</v>
      </c>
    </row>
    <row r="2771" spans="1:8" ht="28.5">
      <c r="A2771" s="132">
        <v>212878</v>
      </c>
      <c r="B2771" s="134" t="s">
        <v>1143</v>
      </c>
      <c r="C2771" s="134">
        <v>81</v>
      </c>
      <c r="D2771" s="134">
        <v>64</v>
      </c>
      <c r="E2771" s="134">
        <v>48</v>
      </c>
      <c r="F2771" s="134">
        <v>82</v>
      </c>
      <c r="G2771" s="135">
        <v>61</v>
      </c>
      <c r="H2771" s="171">
        <f>IFERROR((Table20[[#This Row],[_202320]]-Table20[[#This Row],[_201920]])/Table20[[#This Row],[_201920]]*1,"")</f>
        <v>-0.24691358024691357</v>
      </c>
    </row>
    <row r="2772" spans="1:8" ht="28.5">
      <c r="A2772" s="132">
        <v>212878</v>
      </c>
      <c r="B2772" s="134" t="s">
        <v>1166</v>
      </c>
      <c r="C2772" s="134">
        <v>233</v>
      </c>
      <c r="D2772" s="134">
        <v>241</v>
      </c>
      <c r="E2772" s="134">
        <v>223</v>
      </c>
      <c r="F2772" s="134">
        <v>417</v>
      </c>
      <c r="G2772" s="135">
        <v>300</v>
      </c>
      <c r="H2772" s="171">
        <f>IFERROR((Table20[[#This Row],[_202320]]-Table20[[#This Row],[_201920]])/Table20[[#This Row],[_201920]]*1,"")</f>
        <v>0.28755364806866951</v>
      </c>
    </row>
    <row r="2773" spans="1:8" ht="28.5">
      <c r="A2773" s="132">
        <v>212878</v>
      </c>
      <c r="B2773" s="134" t="s">
        <v>1167</v>
      </c>
      <c r="C2773" s="134" t="s">
        <v>129</v>
      </c>
      <c r="D2773" s="134" t="s">
        <v>129</v>
      </c>
      <c r="E2773" s="134" t="s">
        <v>129</v>
      </c>
      <c r="F2773" s="134" t="s">
        <v>129</v>
      </c>
      <c r="G2773" s="135" t="s">
        <v>129</v>
      </c>
      <c r="H2773" s="171" t="str">
        <f>IFERROR((Table20[[#This Row],[_202320]]-Table20[[#This Row],[_201920]])/Table20[[#This Row],[_201920]]*1,"")</f>
        <v/>
      </c>
    </row>
    <row r="2774" spans="1:8">
      <c r="A2774" s="132">
        <v>212878</v>
      </c>
      <c r="B2774" s="134" t="s">
        <v>1146</v>
      </c>
      <c r="C2774" s="134">
        <v>314</v>
      </c>
      <c r="D2774" s="134">
        <v>305</v>
      </c>
      <c r="E2774" s="134">
        <v>271</v>
      </c>
      <c r="F2774" s="134">
        <v>499</v>
      </c>
      <c r="G2774" s="135">
        <v>361</v>
      </c>
      <c r="H2774" s="171">
        <f>IFERROR((Table20[[#This Row],[_202320]]-Table20[[#This Row],[_201920]])/Table20[[#This Row],[_201920]]*1,"")</f>
        <v>0.14968152866242038</v>
      </c>
    </row>
    <row r="2775" spans="1:8" ht="28.5">
      <c r="A2775" s="132">
        <v>212878</v>
      </c>
      <c r="B2775" s="134" t="s">
        <v>1147</v>
      </c>
      <c r="C2775" s="134">
        <v>58</v>
      </c>
      <c r="D2775" s="134">
        <v>27</v>
      </c>
      <c r="E2775" s="134">
        <v>35</v>
      </c>
      <c r="F2775" s="134">
        <v>53</v>
      </c>
      <c r="G2775" s="135">
        <v>49</v>
      </c>
      <c r="H2775" s="171">
        <f>IFERROR((Table20[[#This Row],[_202320]]-Table20[[#This Row],[_201920]])/Table20[[#This Row],[_201920]]*1,"")</f>
        <v>-0.15517241379310345</v>
      </c>
    </row>
    <row r="2776" spans="1:8" ht="28.5">
      <c r="A2776" s="132">
        <v>212878</v>
      </c>
      <c r="B2776" s="134" t="s">
        <v>1148</v>
      </c>
      <c r="C2776" s="134">
        <v>393</v>
      </c>
      <c r="D2776" s="134">
        <v>399</v>
      </c>
      <c r="E2776" s="134">
        <v>347</v>
      </c>
      <c r="F2776" s="134">
        <v>787</v>
      </c>
      <c r="G2776" s="135">
        <v>573</v>
      </c>
      <c r="H2776" s="171">
        <f>IFERROR((Table20[[#This Row],[_202320]]-Table20[[#This Row],[_201920]])/Table20[[#This Row],[_201920]]*1,"")</f>
        <v>0.4580152671755725</v>
      </c>
    </row>
    <row r="2777" spans="1:8" ht="28.5">
      <c r="A2777" s="132">
        <v>212878</v>
      </c>
      <c r="B2777" s="134" t="s">
        <v>1149</v>
      </c>
      <c r="C2777" s="134">
        <v>1403</v>
      </c>
      <c r="D2777" s="134">
        <v>1311</v>
      </c>
      <c r="E2777" s="134">
        <v>1269</v>
      </c>
      <c r="F2777" s="134">
        <v>2071</v>
      </c>
      <c r="G2777" s="135">
        <v>1469</v>
      </c>
      <c r="H2777" s="171">
        <f>IFERROR((Table20[[#This Row],[_202320]]-Table20[[#This Row],[_201920]])/Table20[[#This Row],[_201920]]*1,"")</f>
        <v>4.7042052744119746E-2</v>
      </c>
    </row>
    <row r="2778" spans="1:8" ht="28.5">
      <c r="A2778" s="132">
        <v>212878</v>
      </c>
      <c r="B2778" s="134" t="s">
        <v>1150</v>
      </c>
      <c r="C2778" s="134">
        <v>1854</v>
      </c>
      <c r="D2778" s="134">
        <v>1737</v>
      </c>
      <c r="E2778" s="134">
        <v>1651</v>
      </c>
      <c r="F2778" s="134">
        <v>2911</v>
      </c>
      <c r="G2778" s="135">
        <v>2091</v>
      </c>
      <c r="H2778" s="171">
        <f>IFERROR((Table20[[#This Row],[_202320]]-Table20[[#This Row],[_201920]])/Table20[[#This Row],[_201920]]*1,"")</f>
        <v>0.127831715210356</v>
      </c>
    </row>
    <row r="2779" spans="1:8">
      <c r="A2779" s="132">
        <v>212878</v>
      </c>
      <c r="B2779" s="134" t="s">
        <v>1151</v>
      </c>
      <c r="C2779" s="134">
        <v>14</v>
      </c>
      <c r="D2779" s="134">
        <v>15</v>
      </c>
      <c r="E2779" s="134">
        <v>14</v>
      </c>
      <c r="F2779" s="134">
        <v>15</v>
      </c>
      <c r="G2779" s="135">
        <v>15</v>
      </c>
      <c r="H2779" s="171">
        <f>IFERROR((Table20[[#This Row],[_202320]]-Table20[[#This Row],[_201920]])/Table20[[#This Row],[_201920]]*1,"")</f>
        <v>7.1428571428571425E-2</v>
      </c>
    </row>
    <row r="2780" spans="1:8" ht="28.5">
      <c r="A2780" s="132">
        <v>212878</v>
      </c>
      <c r="B2780" s="134" t="s">
        <v>1152</v>
      </c>
      <c r="C2780" s="134">
        <v>21</v>
      </c>
      <c r="D2780" s="134">
        <v>21</v>
      </c>
      <c r="E2780" s="134">
        <v>20</v>
      </c>
      <c r="F2780" s="134">
        <v>25</v>
      </c>
      <c r="G2780" s="135">
        <v>25</v>
      </c>
      <c r="H2780" s="171">
        <f>IFERROR((Table20[[#This Row],[_202320]]-Table20[[#This Row],[_201920]])/Table20[[#This Row],[_201920]]*1,"")</f>
        <v>0.19047619047619047</v>
      </c>
    </row>
    <row r="2781" spans="1:8" ht="28.5">
      <c r="A2781" s="132">
        <v>212878</v>
      </c>
      <c r="B2781" s="134" t="s">
        <v>1153</v>
      </c>
      <c r="C2781" s="134">
        <v>3</v>
      </c>
      <c r="D2781" s="134">
        <v>1</v>
      </c>
      <c r="E2781" s="134">
        <v>2</v>
      </c>
      <c r="F2781" s="134">
        <v>2</v>
      </c>
      <c r="G2781" s="135">
        <v>2</v>
      </c>
      <c r="H2781" s="171">
        <f>IFERROR((Table20[[#This Row],[_202320]]-Table20[[#This Row],[_201920]])/Table20[[#This Row],[_201920]]*1,"")</f>
        <v>-0.33333333333333331</v>
      </c>
    </row>
    <row r="2782" spans="1:8" ht="28.5">
      <c r="A2782" s="132">
        <v>212878</v>
      </c>
      <c r="B2782" s="134" t="s">
        <v>1154</v>
      </c>
      <c r="C2782" s="134">
        <v>18</v>
      </c>
      <c r="D2782" s="134">
        <v>20</v>
      </c>
      <c r="E2782" s="134">
        <v>18</v>
      </c>
      <c r="F2782" s="134">
        <v>23</v>
      </c>
      <c r="G2782" s="135">
        <v>23</v>
      </c>
      <c r="H2782" s="171">
        <f>IFERROR((Table20[[#This Row],[_202320]]-Table20[[#This Row],[_201920]])/Table20[[#This Row],[_201920]]*1,"")</f>
        <v>0.27777777777777779</v>
      </c>
    </row>
    <row r="2783" spans="1:8" ht="28.5">
      <c r="A2783" s="132">
        <v>212878</v>
      </c>
      <c r="B2783" s="134" t="s">
        <v>1155</v>
      </c>
      <c r="C2783" s="134">
        <v>65</v>
      </c>
      <c r="D2783" s="134">
        <v>64</v>
      </c>
      <c r="E2783" s="134">
        <v>66</v>
      </c>
      <c r="F2783" s="134">
        <v>61</v>
      </c>
      <c r="G2783" s="135">
        <v>60</v>
      </c>
      <c r="H2783" s="171">
        <f>IFERROR((Table20[[#This Row],[_202320]]-Table20[[#This Row],[_201920]])/Table20[[#This Row],[_201920]]*1,"")</f>
        <v>-7.6923076923076927E-2</v>
      </c>
    </row>
    <row r="2784" spans="1:8">
      <c r="A2784" s="132">
        <v>214111</v>
      </c>
      <c r="B2784" s="134" t="s">
        <v>1161</v>
      </c>
      <c r="C2784" s="134">
        <v>3256</v>
      </c>
      <c r="D2784" s="134">
        <v>3226</v>
      </c>
      <c r="E2784" s="134">
        <v>2020</v>
      </c>
      <c r="F2784" s="134">
        <v>1364</v>
      </c>
      <c r="G2784" s="135">
        <v>1219</v>
      </c>
      <c r="H2784" s="171">
        <f>IFERROR((Table20[[#This Row],[_202320]]-Table20[[#This Row],[_201920]])/Table20[[#This Row],[_201920]]*1,"")</f>
        <v>-0.62561425061425058</v>
      </c>
    </row>
    <row r="2785" spans="1:8">
      <c r="A2785" s="132">
        <v>214111</v>
      </c>
      <c r="B2785" s="134" t="s">
        <v>1131</v>
      </c>
      <c r="C2785" s="134">
        <v>2</v>
      </c>
      <c r="D2785" s="134">
        <v>6</v>
      </c>
      <c r="E2785" s="134">
        <v>4</v>
      </c>
      <c r="F2785" s="134">
        <v>2</v>
      </c>
      <c r="G2785" s="135">
        <v>3</v>
      </c>
      <c r="H2785" s="171">
        <f>IFERROR((Table20[[#This Row],[_202320]]-Table20[[#This Row],[_201920]])/Table20[[#This Row],[_201920]]*1,"")</f>
        <v>0.5</v>
      </c>
    </row>
    <row r="2786" spans="1:8">
      <c r="A2786" s="132">
        <v>214111</v>
      </c>
      <c r="B2786" s="134" t="s">
        <v>1132</v>
      </c>
      <c r="C2786" s="134">
        <v>3254</v>
      </c>
      <c r="D2786" s="134">
        <v>3220</v>
      </c>
      <c r="E2786" s="134">
        <v>2016</v>
      </c>
      <c r="F2786" s="134">
        <v>1362</v>
      </c>
      <c r="G2786" s="135">
        <v>1216</v>
      </c>
      <c r="H2786" s="171">
        <f>IFERROR((Table20[[#This Row],[_202320]]-Table20[[#This Row],[_201920]])/Table20[[#This Row],[_201920]]*1,"")</f>
        <v>-0.62630608481868466</v>
      </c>
    </row>
    <row r="2787" spans="1:8" ht="28.5">
      <c r="A2787" s="132">
        <v>214111</v>
      </c>
      <c r="B2787" s="134" t="s">
        <v>1133</v>
      </c>
      <c r="C2787" s="134">
        <v>25</v>
      </c>
      <c r="D2787" s="134">
        <v>29</v>
      </c>
      <c r="E2787" s="134">
        <v>29</v>
      </c>
      <c r="F2787" s="134">
        <v>38</v>
      </c>
      <c r="G2787" s="135">
        <v>30</v>
      </c>
      <c r="H2787" s="171">
        <f>IFERROR((Table20[[#This Row],[_202320]]-Table20[[#This Row],[_201920]])/Table20[[#This Row],[_201920]]*1,"")</f>
        <v>0.2</v>
      </c>
    </row>
    <row r="2788" spans="1:8" ht="28.5">
      <c r="A2788" s="132">
        <v>214111</v>
      </c>
      <c r="B2788" s="134" t="s">
        <v>1162</v>
      </c>
      <c r="C2788" s="134">
        <v>127</v>
      </c>
      <c r="D2788" s="134">
        <v>162</v>
      </c>
      <c r="E2788" s="134">
        <v>118</v>
      </c>
      <c r="F2788" s="134">
        <v>131</v>
      </c>
      <c r="G2788" s="135">
        <v>117</v>
      </c>
      <c r="H2788" s="171">
        <f>IFERROR((Table20[[#This Row],[_202320]]-Table20[[#This Row],[_201920]])/Table20[[#This Row],[_201920]]*1,"")</f>
        <v>-7.874015748031496E-2</v>
      </c>
    </row>
    <row r="2789" spans="1:8" ht="28.5">
      <c r="A2789" s="132">
        <v>214111</v>
      </c>
      <c r="B2789" s="134" t="s">
        <v>1163</v>
      </c>
      <c r="C2789" s="134" t="s">
        <v>129</v>
      </c>
      <c r="D2789" s="134" t="s">
        <v>129</v>
      </c>
      <c r="E2789" s="134" t="s">
        <v>129</v>
      </c>
      <c r="F2789" s="134" t="s">
        <v>129</v>
      </c>
      <c r="G2789" s="135" t="s">
        <v>129</v>
      </c>
      <c r="H2789" s="171" t="str">
        <f>IFERROR((Table20[[#This Row],[_202320]]-Table20[[#This Row],[_201920]])/Table20[[#This Row],[_201920]]*1,"")</f>
        <v/>
      </c>
    </row>
    <row r="2790" spans="1:8">
      <c r="A2790" s="132">
        <v>214111</v>
      </c>
      <c r="B2790" s="134" t="s">
        <v>1136</v>
      </c>
      <c r="C2790" s="134">
        <v>152</v>
      </c>
      <c r="D2790" s="134">
        <v>191</v>
      </c>
      <c r="E2790" s="134">
        <v>147</v>
      </c>
      <c r="F2790" s="134">
        <v>169</v>
      </c>
      <c r="G2790" s="135">
        <v>147</v>
      </c>
      <c r="H2790" s="171">
        <f>IFERROR((Table20[[#This Row],[_202320]]-Table20[[#This Row],[_201920]])/Table20[[#This Row],[_201920]]*1,"")</f>
        <v>-3.2894736842105261E-2</v>
      </c>
    </row>
    <row r="2791" spans="1:8">
      <c r="A2791" s="132">
        <v>214111</v>
      </c>
      <c r="B2791" s="134" t="s">
        <v>1137</v>
      </c>
      <c r="C2791" s="134">
        <v>5</v>
      </c>
      <c r="D2791" s="134">
        <v>6</v>
      </c>
      <c r="E2791" s="134">
        <v>7</v>
      </c>
      <c r="F2791" s="134">
        <v>12</v>
      </c>
      <c r="G2791" s="135">
        <v>12</v>
      </c>
      <c r="H2791" s="171">
        <f>IFERROR((Table20[[#This Row],[_202320]]-Table20[[#This Row],[_201920]])/Table20[[#This Row],[_201920]]*1,"")</f>
        <v>1.4</v>
      </c>
    </row>
    <row r="2792" spans="1:8" ht="28.5">
      <c r="A2792" s="132">
        <v>214111</v>
      </c>
      <c r="B2792" s="134" t="s">
        <v>1138</v>
      </c>
      <c r="C2792" s="134">
        <v>30</v>
      </c>
      <c r="D2792" s="134">
        <v>36</v>
      </c>
      <c r="E2792" s="134">
        <v>39</v>
      </c>
      <c r="F2792" s="134">
        <v>42</v>
      </c>
      <c r="G2792" s="135">
        <v>39</v>
      </c>
      <c r="H2792" s="171">
        <f>IFERROR((Table20[[#This Row],[_202320]]-Table20[[#This Row],[_201920]])/Table20[[#This Row],[_201920]]*1,"")</f>
        <v>0.3</v>
      </c>
    </row>
    <row r="2793" spans="1:8" ht="28.5">
      <c r="A2793" s="132">
        <v>214111</v>
      </c>
      <c r="B2793" s="134" t="s">
        <v>1164</v>
      </c>
      <c r="C2793" s="134">
        <v>246</v>
      </c>
      <c r="D2793" s="134">
        <v>282</v>
      </c>
      <c r="E2793" s="134">
        <v>186</v>
      </c>
      <c r="F2793" s="134">
        <v>200</v>
      </c>
      <c r="G2793" s="135">
        <v>175</v>
      </c>
      <c r="H2793" s="171">
        <f>IFERROR((Table20[[#This Row],[_202320]]-Table20[[#This Row],[_201920]])/Table20[[#This Row],[_201920]]*1,"")</f>
        <v>-0.2886178861788618</v>
      </c>
    </row>
    <row r="2794" spans="1:8" ht="28.5">
      <c r="A2794" s="132">
        <v>214111</v>
      </c>
      <c r="B2794" s="134" t="s">
        <v>1165</v>
      </c>
      <c r="C2794" s="134" t="s">
        <v>129</v>
      </c>
      <c r="D2794" s="134" t="s">
        <v>129</v>
      </c>
      <c r="E2794" s="134" t="s">
        <v>129</v>
      </c>
      <c r="F2794" s="134" t="s">
        <v>129</v>
      </c>
      <c r="G2794" s="135" t="s">
        <v>129</v>
      </c>
      <c r="H2794" s="171" t="str">
        <f>IFERROR((Table20[[#This Row],[_202320]]-Table20[[#This Row],[_201920]])/Table20[[#This Row],[_201920]]*1,"")</f>
        <v/>
      </c>
    </row>
    <row r="2795" spans="1:8">
      <c r="A2795" s="132">
        <v>214111</v>
      </c>
      <c r="B2795" s="134" t="s">
        <v>1141</v>
      </c>
      <c r="C2795" s="134">
        <v>276</v>
      </c>
      <c r="D2795" s="134">
        <v>318</v>
      </c>
      <c r="E2795" s="134">
        <v>225</v>
      </c>
      <c r="F2795" s="134">
        <v>242</v>
      </c>
      <c r="G2795" s="135">
        <v>214</v>
      </c>
      <c r="H2795" s="171">
        <f>IFERROR((Table20[[#This Row],[_202320]]-Table20[[#This Row],[_201920]])/Table20[[#This Row],[_201920]]*1,"")</f>
        <v>-0.22463768115942029</v>
      </c>
    </row>
    <row r="2796" spans="1:8">
      <c r="A2796" s="132">
        <v>214111</v>
      </c>
      <c r="B2796" s="134" t="s">
        <v>1142</v>
      </c>
      <c r="C2796" s="134">
        <v>8</v>
      </c>
      <c r="D2796" s="134">
        <v>10</v>
      </c>
      <c r="E2796" s="134">
        <v>11</v>
      </c>
      <c r="F2796" s="134">
        <v>18</v>
      </c>
      <c r="G2796" s="135">
        <v>18</v>
      </c>
      <c r="H2796" s="171">
        <f>IFERROR((Table20[[#This Row],[_202320]]-Table20[[#This Row],[_201920]])/Table20[[#This Row],[_201920]]*1,"")</f>
        <v>1.25</v>
      </c>
    </row>
    <row r="2797" spans="1:8" ht="28.5">
      <c r="A2797" s="132">
        <v>214111</v>
      </c>
      <c r="B2797" s="134" t="s">
        <v>1143</v>
      </c>
      <c r="C2797" s="134">
        <v>34</v>
      </c>
      <c r="D2797" s="134">
        <v>40</v>
      </c>
      <c r="E2797" s="134">
        <v>41</v>
      </c>
      <c r="F2797" s="134">
        <v>43</v>
      </c>
      <c r="G2797" s="135">
        <v>42</v>
      </c>
      <c r="H2797" s="171">
        <f>IFERROR((Table20[[#This Row],[_202320]]-Table20[[#This Row],[_201920]])/Table20[[#This Row],[_201920]]*1,"")</f>
        <v>0.23529411764705882</v>
      </c>
    </row>
    <row r="2798" spans="1:8" ht="28.5">
      <c r="A2798" s="132">
        <v>214111</v>
      </c>
      <c r="B2798" s="134" t="s">
        <v>1166</v>
      </c>
      <c r="C2798" s="134">
        <v>302</v>
      </c>
      <c r="D2798" s="134">
        <v>331</v>
      </c>
      <c r="E2798" s="134">
        <v>214</v>
      </c>
      <c r="F2798" s="134">
        <v>219</v>
      </c>
      <c r="G2798" s="135">
        <v>200</v>
      </c>
      <c r="H2798" s="171">
        <f>IFERROR((Table20[[#This Row],[_202320]]-Table20[[#This Row],[_201920]])/Table20[[#This Row],[_201920]]*1,"")</f>
        <v>-0.33774834437086093</v>
      </c>
    </row>
    <row r="2799" spans="1:8" ht="28.5">
      <c r="A2799" s="132">
        <v>214111</v>
      </c>
      <c r="B2799" s="134" t="s">
        <v>1167</v>
      </c>
      <c r="C2799" s="134" t="s">
        <v>129</v>
      </c>
      <c r="D2799" s="134" t="s">
        <v>129</v>
      </c>
      <c r="E2799" s="134" t="s">
        <v>129</v>
      </c>
      <c r="F2799" s="134" t="s">
        <v>129</v>
      </c>
      <c r="G2799" s="135" t="s">
        <v>129</v>
      </c>
      <c r="H2799" s="171" t="str">
        <f>IFERROR((Table20[[#This Row],[_202320]]-Table20[[#This Row],[_201920]])/Table20[[#This Row],[_201920]]*1,"")</f>
        <v/>
      </c>
    </row>
    <row r="2800" spans="1:8">
      <c r="A2800" s="132">
        <v>214111</v>
      </c>
      <c r="B2800" s="134" t="s">
        <v>1146</v>
      </c>
      <c r="C2800" s="134">
        <v>336</v>
      </c>
      <c r="D2800" s="134">
        <v>371</v>
      </c>
      <c r="E2800" s="134">
        <v>255</v>
      </c>
      <c r="F2800" s="134">
        <v>262</v>
      </c>
      <c r="G2800" s="135">
        <v>242</v>
      </c>
      <c r="H2800" s="171">
        <f>IFERROR((Table20[[#This Row],[_202320]]-Table20[[#This Row],[_201920]])/Table20[[#This Row],[_201920]]*1,"")</f>
        <v>-0.27976190476190477</v>
      </c>
    </row>
    <row r="2801" spans="1:8" ht="28.5">
      <c r="A2801" s="132">
        <v>214111</v>
      </c>
      <c r="B2801" s="134" t="s">
        <v>1147</v>
      </c>
      <c r="C2801" s="134">
        <v>66</v>
      </c>
      <c r="D2801" s="134">
        <v>64</v>
      </c>
      <c r="E2801" s="134">
        <v>25</v>
      </c>
      <c r="F2801" s="134">
        <v>23</v>
      </c>
      <c r="G2801" s="135">
        <v>20</v>
      </c>
      <c r="H2801" s="171">
        <f>IFERROR((Table20[[#This Row],[_202320]]-Table20[[#This Row],[_201920]])/Table20[[#This Row],[_201920]]*1,"")</f>
        <v>-0.69696969696969702</v>
      </c>
    </row>
    <row r="2802" spans="1:8" ht="28.5">
      <c r="A2802" s="132">
        <v>214111</v>
      </c>
      <c r="B2802" s="134" t="s">
        <v>1148</v>
      </c>
      <c r="C2802" s="134">
        <v>1550</v>
      </c>
      <c r="D2802" s="134">
        <v>1550</v>
      </c>
      <c r="E2802" s="134">
        <v>628</v>
      </c>
      <c r="F2802" s="134">
        <v>94</v>
      </c>
      <c r="G2802" s="135">
        <v>285</v>
      </c>
      <c r="H2802" s="171">
        <f>IFERROR((Table20[[#This Row],[_202320]]-Table20[[#This Row],[_201920]])/Table20[[#This Row],[_201920]]*1,"")</f>
        <v>-0.81612903225806455</v>
      </c>
    </row>
    <row r="2803" spans="1:8" ht="28.5">
      <c r="A2803" s="132">
        <v>214111</v>
      </c>
      <c r="B2803" s="134" t="s">
        <v>1149</v>
      </c>
      <c r="C2803" s="134">
        <v>1302</v>
      </c>
      <c r="D2803" s="134">
        <v>1235</v>
      </c>
      <c r="E2803" s="134">
        <v>1108</v>
      </c>
      <c r="F2803" s="134">
        <v>983</v>
      </c>
      <c r="G2803" s="135">
        <v>669</v>
      </c>
      <c r="H2803" s="171">
        <f>IFERROR((Table20[[#This Row],[_202320]]-Table20[[#This Row],[_201920]])/Table20[[#This Row],[_201920]]*1,"")</f>
        <v>-0.48617511520737328</v>
      </c>
    </row>
    <row r="2804" spans="1:8" ht="28.5">
      <c r="A2804" s="132">
        <v>214111</v>
      </c>
      <c r="B2804" s="134" t="s">
        <v>1150</v>
      </c>
      <c r="C2804" s="134">
        <v>2918</v>
      </c>
      <c r="D2804" s="134">
        <v>2849</v>
      </c>
      <c r="E2804" s="134">
        <v>1761</v>
      </c>
      <c r="F2804" s="134">
        <v>1100</v>
      </c>
      <c r="G2804" s="135">
        <v>974</v>
      </c>
      <c r="H2804" s="171">
        <f>IFERROR((Table20[[#This Row],[_202320]]-Table20[[#This Row],[_201920]])/Table20[[#This Row],[_201920]]*1,"")</f>
        <v>-0.66620973269362582</v>
      </c>
    </row>
    <row r="2805" spans="1:8">
      <c r="A2805" s="132">
        <v>214111</v>
      </c>
      <c r="B2805" s="134" t="s">
        <v>1151</v>
      </c>
      <c r="C2805" s="134">
        <v>10</v>
      </c>
      <c r="D2805" s="134">
        <v>12</v>
      </c>
      <c r="E2805" s="134">
        <v>13</v>
      </c>
      <c r="F2805" s="134">
        <v>19</v>
      </c>
      <c r="G2805" s="135">
        <v>20</v>
      </c>
      <c r="H2805" s="171">
        <f>IFERROR((Table20[[#This Row],[_202320]]-Table20[[#This Row],[_201920]])/Table20[[#This Row],[_201920]]*1,"")</f>
        <v>1</v>
      </c>
    </row>
    <row r="2806" spans="1:8" ht="28.5">
      <c r="A2806" s="132">
        <v>214111</v>
      </c>
      <c r="B2806" s="134" t="s">
        <v>1152</v>
      </c>
      <c r="C2806" s="134">
        <v>50</v>
      </c>
      <c r="D2806" s="134">
        <v>50</v>
      </c>
      <c r="E2806" s="134">
        <v>32</v>
      </c>
      <c r="F2806" s="134">
        <v>9</v>
      </c>
      <c r="G2806" s="135">
        <v>25</v>
      </c>
      <c r="H2806" s="171">
        <f>IFERROR((Table20[[#This Row],[_202320]]-Table20[[#This Row],[_201920]])/Table20[[#This Row],[_201920]]*1,"")</f>
        <v>-0.5</v>
      </c>
    </row>
    <row r="2807" spans="1:8" ht="28.5">
      <c r="A2807" s="132">
        <v>214111</v>
      </c>
      <c r="B2807" s="134" t="s">
        <v>1153</v>
      </c>
      <c r="C2807" s="134">
        <v>2</v>
      </c>
      <c r="D2807" s="134">
        <v>2</v>
      </c>
      <c r="E2807" s="134">
        <v>1</v>
      </c>
      <c r="F2807" s="134">
        <v>2</v>
      </c>
      <c r="G2807" s="135">
        <v>2</v>
      </c>
      <c r="H2807" s="171">
        <f>IFERROR((Table20[[#This Row],[_202320]]-Table20[[#This Row],[_201920]])/Table20[[#This Row],[_201920]]*1,"")</f>
        <v>0</v>
      </c>
    </row>
    <row r="2808" spans="1:8" ht="28.5">
      <c r="A2808" s="132">
        <v>214111</v>
      </c>
      <c r="B2808" s="134" t="s">
        <v>1154</v>
      </c>
      <c r="C2808" s="134">
        <v>48</v>
      </c>
      <c r="D2808" s="134">
        <v>48</v>
      </c>
      <c r="E2808" s="134">
        <v>31</v>
      </c>
      <c r="F2808" s="134">
        <v>7</v>
      </c>
      <c r="G2808" s="135">
        <v>23</v>
      </c>
      <c r="H2808" s="171">
        <f>IFERROR((Table20[[#This Row],[_202320]]-Table20[[#This Row],[_201920]])/Table20[[#This Row],[_201920]]*1,"")</f>
        <v>-0.52083333333333337</v>
      </c>
    </row>
    <row r="2809" spans="1:8" ht="28.5">
      <c r="A2809" s="132">
        <v>214111</v>
      </c>
      <c r="B2809" s="134" t="s">
        <v>1155</v>
      </c>
      <c r="C2809" s="134">
        <v>40</v>
      </c>
      <c r="D2809" s="134">
        <v>38</v>
      </c>
      <c r="E2809" s="134">
        <v>55</v>
      </c>
      <c r="F2809" s="134">
        <v>72</v>
      </c>
      <c r="G2809" s="135">
        <v>55</v>
      </c>
      <c r="H2809" s="171">
        <f>IFERROR((Table20[[#This Row],[_202320]]-Table20[[#This Row],[_201920]])/Table20[[#This Row],[_201920]]*1,"")</f>
        <v>0.375</v>
      </c>
    </row>
    <row r="2810" spans="1:8">
      <c r="A2810" s="132">
        <v>215239</v>
      </c>
      <c r="B2810" s="134" t="s">
        <v>1161</v>
      </c>
      <c r="C2810" s="134">
        <v>5425</v>
      </c>
      <c r="D2810" s="134">
        <v>5458</v>
      </c>
      <c r="E2810" s="134">
        <v>5652</v>
      </c>
      <c r="F2810" s="134">
        <v>5506</v>
      </c>
      <c r="G2810" s="135">
        <v>4715</v>
      </c>
      <c r="H2810" s="171">
        <f>IFERROR((Table20[[#This Row],[_202320]]-Table20[[#This Row],[_201920]])/Table20[[#This Row],[_201920]]*1,"")</f>
        <v>-0.13087557603686636</v>
      </c>
    </row>
    <row r="2811" spans="1:8">
      <c r="A2811" s="132">
        <v>215239</v>
      </c>
      <c r="B2811" s="134" t="s">
        <v>1131</v>
      </c>
      <c r="C2811" s="134">
        <v>0</v>
      </c>
      <c r="D2811" s="134">
        <v>0</v>
      </c>
      <c r="E2811" s="134">
        <v>0</v>
      </c>
      <c r="F2811" s="134">
        <v>0</v>
      </c>
      <c r="G2811" s="135">
        <v>0</v>
      </c>
      <c r="H2811" s="171" t="str">
        <f>IFERROR((Table20[[#This Row],[_202320]]-Table20[[#This Row],[_201920]])/Table20[[#This Row],[_201920]]*1,"")</f>
        <v/>
      </c>
    </row>
    <row r="2812" spans="1:8">
      <c r="A2812" s="132">
        <v>215239</v>
      </c>
      <c r="B2812" s="134" t="s">
        <v>1132</v>
      </c>
      <c r="C2812" s="134">
        <v>5425</v>
      </c>
      <c r="D2812" s="134">
        <v>5458</v>
      </c>
      <c r="E2812" s="134">
        <v>5652</v>
      </c>
      <c r="F2812" s="134">
        <v>5506</v>
      </c>
      <c r="G2812" s="135">
        <v>4715</v>
      </c>
      <c r="H2812" s="171">
        <f>IFERROR((Table20[[#This Row],[_202320]]-Table20[[#This Row],[_201920]])/Table20[[#This Row],[_201920]]*1,"")</f>
        <v>-0.13087557603686636</v>
      </c>
    </row>
    <row r="2813" spans="1:8" ht="28.5">
      <c r="A2813" s="132">
        <v>215239</v>
      </c>
      <c r="B2813" s="134" t="s">
        <v>1133</v>
      </c>
      <c r="C2813" s="134">
        <v>55</v>
      </c>
      <c r="D2813" s="134">
        <v>58</v>
      </c>
      <c r="E2813" s="134">
        <v>63</v>
      </c>
      <c r="F2813" s="134">
        <v>71</v>
      </c>
      <c r="G2813" s="135">
        <v>61</v>
      </c>
      <c r="H2813" s="171">
        <f>IFERROR((Table20[[#This Row],[_202320]]-Table20[[#This Row],[_201920]])/Table20[[#This Row],[_201920]]*1,"")</f>
        <v>0.10909090909090909</v>
      </c>
    </row>
    <row r="2814" spans="1:8" ht="28.5">
      <c r="A2814" s="132">
        <v>215239</v>
      </c>
      <c r="B2814" s="134" t="s">
        <v>1162</v>
      </c>
      <c r="C2814" s="134">
        <v>310</v>
      </c>
      <c r="D2814" s="134">
        <v>317</v>
      </c>
      <c r="E2814" s="134">
        <v>319</v>
      </c>
      <c r="F2814" s="134">
        <v>256</v>
      </c>
      <c r="G2814" s="135">
        <v>277</v>
      </c>
      <c r="H2814" s="171">
        <f>IFERROR((Table20[[#This Row],[_202320]]-Table20[[#This Row],[_201920]])/Table20[[#This Row],[_201920]]*1,"")</f>
        <v>-0.1064516129032258</v>
      </c>
    </row>
    <row r="2815" spans="1:8" ht="28.5">
      <c r="A2815" s="132">
        <v>215239</v>
      </c>
      <c r="B2815" s="134" t="s">
        <v>1163</v>
      </c>
      <c r="C2815" s="134" t="s">
        <v>129</v>
      </c>
      <c r="D2815" s="134" t="s">
        <v>129</v>
      </c>
      <c r="E2815" s="134" t="s">
        <v>129</v>
      </c>
      <c r="F2815" s="134" t="s">
        <v>129</v>
      </c>
      <c r="G2815" s="135" t="s">
        <v>129</v>
      </c>
      <c r="H2815" s="171" t="str">
        <f>IFERROR((Table20[[#This Row],[_202320]]-Table20[[#This Row],[_201920]])/Table20[[#This Row],[_201920]]*1,"")</f>
        <v/>
      </c>
    </row>
    <row r="2816" spans="1:8">
      <c r="A2816" s="132">
        <v>215239</v>
      </c>
      <c r="B2816" s="134" t="s">
        <v>1136</v>
      </c>
      <c r="C2816" s="134">
        <v>365</v>
      </c>
      <c r="D2816" s="134">
        <v>375</v>
      </c>
      <c r="E2816" s="134">
        <v>382</v>
      </c>
      <c r="F2816" s="134">
        <v>327</v>
      </c>
      <c r="G2816" s="135">
        <v>338</v>
      </c>
      <c r="H2816" s="171">
        <f>IFERROR((Table20[[#This Row],[_202320]]-Table20[[#This Row],[_201920]])/Table20[[#This Row],[_201920]]*1,"")</f>
        <v>-7.3972602739726029E-2</v>
      </c>
    </row>
    <row r="2817" spans="1:8">
      <c r="A2817" s="132">
        <v>215239</v>
      </c>
      <c r="B2817" s="134" t="s">
        <v>1137</v>
      </c>
      <c r="C2817" s="134">
        <v>7</v>
      </c>
      <c r="D2817" s="134">
        <v>7</v>
      </c>
      <c r="E2817" s="134">
        <v>7</v>
      </c>
      <c r="F2817" s="134">
        <v>6</v>
      </c>
      <c r="G2817" s="135">
        <v>7</v>
      </c>
      <c r="H2817" s="171">
        <f>IFERROR((Table20[[#This Row],[_202320]]-Table20[[#This Row],[_201920]])/Table20[[#This Row],[_201920]]*1,"")</f>
        <v>0</v>
      </c>
    </row>
    <row r="2818" spans="1:8" ht="28.5">
      <c r="A2818" s="132">
        <v>215239</v>
      </c>
      <c r="B2818" s="134" t="s">
        <v>1138</v>
      </c>
      <c r="C2818" s="134">
        <v>83</v>
      </c>
      <c r="D2818" s="134">
        <v>93</v>
      </c>
      <c r="E2818" s="134">
        <v>79</v>
      </c>
      <c r="F2818" s="134">
        <v>85</v>
      </c>
      <c r="G2818" s="135">
        <v>76</v>
      </c>
      <c r="H2818" s="171">
        <f>IFERROR((Table20[[#This Row],[_202320]]-Table20[[#This Row],[_201920]])/Table20[[#This Row],[_201920]]*1,"")</f>
        <v>-8.4337349397590355E-2</v>
      </c>
    </row>
    <row r="2819" spans="1:8" ht="28.5">
      <c r="A2819" s="132">
        <v>215239</v>
      </c>
      <c r="B2819" s="134" t="s">
        <v>1164</v>
      </c>
      <c r="C2819" s="134">
        <v>521</v>
      </c>
      <c r="D2819" s="134">
        <v>534</v>
      </c>
      <c r="E2819" s="134">
        <v>547</v>
      </c>
      <c r="F2819" s="134">
        <v>479</v>
      </c>
      <c r="G2819" s="135">
        <v>488</v>
      </c>
      <c r="H2819" s="171">
        <f>IFERROR((Table20[[#This Row],[_202320]]-Table20[[#This Row],[_201920]])/Table20[[#This Row],[_201920]]*1,"")</f>
        <v>-6.3339731285988479E-2</v>
      </c>
    </row>
    <row r="2820" spans="1:8" ht="28.5">
      <c r="A2820" s="132">
        <v>215239</v>
      </c>
      <c r="B2820" s="134" t="s">
        <v>1165</v>
      </c>
      <c r="C2820" s="134" t="s">
        <v>129</v>
      </c>
      <c r="D2820" s="134" t="s">
        <v>129</v>
      </c>
      <c r="E2820" s="134" t="s">
        <v>129</v>
      </c>
      <c r="F2820" s="134" t="s">
        <v>129</v>
      </c>
      <c r="G2820" s="135" t="s">
        <v>129</v>
      </c>
      <c r="H2820" s="171" t="str">
        <f>IFERROR((Table20[[#This Row],[_202320]]-Table20[[#This Row],[_201920]])/Table20[[#This Row],[_201920]]*1,"")</f>
        <v/>
      </c>
    </row>
    <row r="2821" spans="1:8">
      <c r="A2821" s="132">
        <v>215239</v>
      </c>
      <c r="B2821" s="134" t="s">
        <v>1141</v>
      </c>
      <c r="C2821" s="134">
        <v>604</v>
      </c>
      <c r="D2821" s="134">
        <v>627</v>
      </c>
      <c r="E2821" s="134">
        <v>626</v>
      </c>
      <c r="F2821" s="134">
        <v>564</v>
      </c>
      <c r="G2821" s="135">
        <v>564</v>
      </c>
      <c r="H2821" s="171">
        <f>IFERROR((Table20[[#This Row],[_202320]]-Table20[[#This Row],[_201920]])/Table20[[#This Row],[_201920]]*1,"")</f>
        <v>-6.6225165562913912E-2</v>
      </c>
    </row>
    <row r="2822" spans="1:8">
      <c r="A2822" s="132">
        <v>215239</v>
      </c>
      <c r="B2822" s="134" t="s">
        <v>1142</v>
      </c>
      <c r="C2822" s="134">
        <v>11</v>
      </c>
      <c r="D2822" s="134">
        <v>11</v>
      </c>
      <c r="E2822" s="134">
        <v>11</v>
      </c>
      <c r="F2822" s="134">
        <v>10</v>
      </c>
      <c r="G2822" s="135">
        <v>12</v>
      </c>
      <c r="H2822" s="171">
        <f>IFERROR((Table20[[#This Row],[_202320]]-Table20[[#This Row],[_201920]])/Table20[[#This Row],[_201920]]*1,"")</f>
        <v>9.0909090909090912E-2</v>
      </c>
    </row>
    <row r="2823" spans="1:8" ht="28.5">
      <c r="A2823" s="132">
        <v>215239</v>
      </c>
      <c r="B2823" s="134" t="s">
        <v>1143</v>
      </c>
      <c r="C2823" s="134">
        <v>83</v>
      </c>
      <c r="D2823" s="134">
        <v>97</v>
      </c>
      <c r="E2823" s="134">
        <v>82</v>
      </c>
      <c r="F2823" s="134">
        <v>86</v>
      </c>
      <c r="G2823" s="135">
        <v>78</v>
      </c>
      <c r="H2823" s="171">
        <f>IFERROR((Table20[[#This Row],[_202320]]-Table20[[#This Row],[_201920]])/Table20[[#This Row],[_201920]]*1,"")</f>
        <v>-6.0240963855421686E-2</v>
      </c>
    </row>
    <row r="2824" spans="1:8" ht="28.5">
      <c r="A2824" s="132">
        <v>215239</v>
      </c>
      <c r="B2824" s="134" t="s">
        <v>1166</v>
      </c>
      <c r="C2824" s="134">
        <v>521</v>
      </c>
      <c r="D2824" s="134">
        <v>596</v>
      </c>
      <c r="E2824" s="134">
        <v>607</v>
      </c>
      <c r="F2824" s="134">
        <v>522</v>
      </c>
      <c r="G2824" s="135">
        <v>524</v>
      </c>
      <c r="H2824" s="171">
        <f>IFERROR((Table20[[#This Row],[_202320]]-Table20[[#This Row],[_201920]])/Table20[[#This Row],[_201920]]*1,"")</f>
        <v>5.7581573896353169E-3</v>
      </c>
    </row>
    <row r="2825" spans="1:8" ht="28.5">
      <c r="A2825" s="132">
        <v>215239</v>
      </c>
      <c r="B2825" s="134" t="s">
        <v>1167</v>
      </c>
      <c r="C2825" s="134" t="s">
        <v>129</v>
      </c>
      <c r="D2825" s="134" t="s">
        <v>129</v>
      </c>
      <c r="E2825" s="134" t="s">
        <v>129</v>
      </c>
      <c r="F2825" s="134" t="s">
        <v>129</v>
      </c>
      <c r="G2825" s="135" t="s">
        <v>129</v>
      </c>
      <c r="H2825" s="171" t="str">
        <f>IFERROR((Table20[[#This Row],[_202320]]-Table20[[#This Row],[_201920]])/Table20[[#This Row],[_201920]]*1,"")</f>
        <v/>
      </c>
    </row>
    <row r="2826" spans="1:8">
      <c r="A2826" s="132">
        <v>215239</v>
      </c>
      <c r="B2826" s="134" t="s">
        <v>1146</v>
      </c>
      <c r="C2826" s="134">
        <v>604</v>
      </c>
      <c r="D2826" s="134">
        <v>693</v>
      </c>
      <c r="E2826" s="134">
        <v>689</v>
      </c>
      <c r="F2826" s="134">
        <v>608</v>
      </c>
      <c r="G2826" s="135">
        <v>602</v>
      </c>
      <c r="H2826" s="171">
        <f>IFERROR((Table20[[#This Row],[_202320]]-Table20[[#This Row],[_201920]])/Table20[[#This Row],[_201920]]*1,"")</f>
        <v>-3.3112582781456954E-3</v>
      </c>
    </row>
    <row r="2827" spans="1:8" ht="28.5">
      <c r="A2827" s="132">
        <v>215239</v>
      </c>
      <c r="B2827" s="134" t="s">
        <v>1147</v>
      </c>
      <c r="C2827" s="134">
        <v>120</v>
      </c>
      <c r="D2827" s="134">
        <v>125</v>
      </c>
      <c r="E2827" s="134">
        <v>114</v>
      </c>
      <c r="F2827" s="134">
        <v>98</v>
      </c>
      <c r="G2827" s="135">
        <v>113</v>
      </c>
      <c r="H2827" s="171">
        <f>IFERROR((Table20[[#This Row],[_202320]]-Table20[[#This Row],[_201920]])/Table20[[#This Row],[_201920]]*1,"")</f>
        <v>-5.8333333333333334E-2</v>
      </c>
    </row>
    <row r="2828" spans="1:8" ht="28.5">
      <c r="A2828" s="132">
        <v>215239</v>
      </c>
      <c r="B2828" s="134" t="s">
        <v>1148</v>
      </c>
      <c r="C2828" s="134">
        <v>1731</v>
      </c>
      <c r="D2828" s="134">
        <v>1767</v>
      </c>
      <c r="E2828" s="134">
        <v>1631</v>
      </c>
      <c r="F2828" s="134">
        <v>1315</v>
      </c>
      <c r="G2828" s="135">
        <v>1200</v>
      </c>
      <c r="H2828" s="171">
        <f>IFERROR((Table20[[#This Row],[_202320]]-Table20[[#This Row],[_201920]])/Table20[[#This Row],[_201920]]*1,"")</f>
        <v>-0.30675909878682844</v>
      </c>
    </row>
    <row r="2829" spans="1:8" ht="28.5">
      <c r="A2829" s="132">
        <v>215239</v>
      </c>
      <c r="B2829" s="134" t="s">
        <v>1149</v>
      </c>
      <c r="C2829" s="134">
        <v>2970</v>
      </c>
      <c r="D2829" s="134">
        <v>2873</v>
      </c>
      <c r="E2829" s="134">
        <v>3218</v>
      </c>
      <c r="F2829" s="134">
        <v>3485</v>
      </c>
      <c r="G2829" s="135">
        <v>2800</v>
      </c>
      <c r="H2829" s="171">
        <f>IFERROR((Table20[[#This Row],[_202320]]-Table20[[#This Row],[_201920]])/Table20[[#This Row],[_201920]]*1,"")</f>
        <v>-5.7239057239057242E-2</v>
      </c>
    </row>
    <row r="2830" spans="1:8" ht="28.5">
      <c r="A2830" s="132">
        <v>215239</v>
      </c>
      <c r="B2830" s="134" t="s">
        <v>1150</v>
      </c>
      <c r="C2830" s="134">
        <v>4821</v>
      </c>
      <c r="D2830" s="134">
        <v>4765</v>
      </c>
      <c r="E2830" s="134">
        <v>4963</v>
      </c>
      <c r="F2830" s="134">
        <v>4898</v>
      </c>
      <c r="G2830" s="135">
        <v>4113</v>
      </c>
      <c r="H2830" s="171">
        <f>IFERROR((Table20[[#This Row],[_202320]]-Table20[[#This Row],[_201920]])/Table20[[#This Row],[_201920]]*1,"")</f>
        <v>-0.14685749844430615</v>
      </c>
    </row>
    <row r="2831" spans="1:8">
      <c r="A2831" s="132">
        <v>215239</v>
      </c>
      <c r="B2831" s="134" t="s">
        <v>1151</v>
      </c>
      <c r="C2831" s="134">
        <v>11</v>
      </c>
      <c r="D2831" s="134">
        <v>13</v>
      </c>
      <c r="E2831" s="134">
        <v>12</v>
      </c>
      <c r="F2831" s="134">
        <v>11</v>
      </c>
      <c r="G2831" s="135">
        <v>13</v>
      </c>
      <c r="H2831" s="171">
        <f>IFERROR((Table20[[#This Row],[_202320]]-Table20[[#This Row],[_201920]])/Table20[[#This Row],[_201920]]*1,"")</f>
        <v>0.18181818181818182</v>
      </c>
    </row>
    <row r="2832" spans="1:8" ht="28.5">
      <c r="A2832" s="132">
        <v>215239</v>
      </c>
      <c r="B2832" s="134" t="s">
        <v>1152</v>
      </c>
      <c r="C2832" s="134">
        <v>34</v>
      </c>
      <c r="D2832" s="134">
        <v>35</v>
      </c>
      <c r="E2832" s="134">
        <v>31</v>
      </c>
      <c r="F2832" s="134">
        <v>26</v>
      </c>
      <c r="G2832" s="135">
        <v>28</v>
      </c>
      <c r="H2832" s="171">
        <f>IFERROR((Table20[[#This Row],[_202320]]-Table20[[#This Row],[_201920]])/Table20[[#This Row],[_201920]]*1,"")</f>
        <v>-0.17647058823529413</v>
      </c>
    </row>
    <row r="2833" spans="1:8" ht="28.5">
      <c r="A2833" s="132">
        <v>215239</v>
      </c>
      <c r="B2833" s="134" t="s">
        <v>1153</v>
      </c>
      <c r="C2833" s="134">
        <v>2</v>
      </c>
      <c r="D2833" s="134">
        <v>2</v>
      </c>
      <c r="E2833" s="134">
        <v>2</v>
      </c>
      <c r="F2833" s="134">
        <v>2</v>
      </c>
      <c r="G2833" s="135">
        <v>2</v>
      </c>
      <c r="H2833" s="171">
        <f>IFERROR((Table20[[#This Row],[_202320]]-Table20[[#This Row],[_201920]])/Table20[[#This Row],[_201920]]*1,"")</f>
        <v>0</v>
      </c>
    </row>
    <row r="2834" spans="1:8" ht="28.5">
      <c r="A2834" s="132">
        <v>215239</v>
      </c>
      <c r="B2834" s="134" t="s">
        <v>1154</v>
      </c>
      <c r="C2834" s="134">
        <v>32</v>
      </c>
      <c r="D2834" s="134">
        <v>32</v>
      </c>
      <c r="E2834" s="134">
        <v>29</v>
      </c>
      <c r="F2834" s="134">
        <v>24</v>
      </c>
      <c r="G2834" s="135">
        <v>25</v>
      </c>
      <c r="H2834" s="171">
        <f>IFERROR((Table20[[#This Row],[_202320]]-Table20[[#This Row],[_201920]])/Table20[[#This Row],[_201920]]*1,"")</f>
        <v>-0.21875</v>
      </c>
    </row>
    <row r="2835" spans="1:8" ht="28.5">
      <c r="A2835" s="132">
        <v>215239</v>
      </c>
      <c r="B2835" s="134" t="s">
        <v>1155</v>
      </c>
      <c r="C2835" s="134">
        <v>55</v>
      </c>
      <c r="D2835" s="134">
        <v>53</v>
      </c>
      <c r="E2835" s="134">
        <v>57</v>
      </c>
      <c r="F2835" s="134">
        <v>63</v>
      </c>
      <c r="G2835" s="135">
        <v>59</v>
      </c>
      <c r="H2835" s="171">
        <f>IFERROR((Table20[[#This Row],[_202320]]-Table20[[#This Row],[_201920]])/Table20[[#This Row],[_201920]]*1,"")</f>
        <v>7.2727272727272724E-2</v>
      </c>
    </row>
    <row r="2836" spans="1:8">
      <c r="A2836" s="132">
        <v>218858</v>
      </c>
      <c r="B2836" s="134" t="s">
        <v>1161</v>
      </c>
      <c r="C2836" s="134">
        <v>612</v>
      </c>
      <c r="D2836" s="134">
        <v>723</v>
      </c>
      <c r="E2836" s="134">
        <v>594</v>
      </c>
      <c r="F2836" s="134">
        <v>437</v>
      </c>
      <c r="G2836" s="135">
        <v>342</v>
      </c>
      <c r="H2836" s="171">
        <f>IFERROR((Table20[[#This Row],[_202320]]-Table20[[#This Row],[_201920]])/Table20[[#This Row],[_201920]]*1,"")</f>
        <v>-0.44117647058823528</v>
      </c>
    </row>
    <row r="2837" spans="1:8">
      <c r="A2837" s="132">
        <v>218858</v>
      </c>
      <c r="B2837" s="134" t="s">
        <v>1131</v>
      </c>
      <c r="C2837" s="134">
        <v>3</v>
      </c>
      <c r="D2837" s="134">
        <v>2</v>
      </c>
      <c r="E2837" s="134">
        <v>0</v>
      </c>
      <c r="F2837" s="134">
        <v>0</v>
      </c>
      <c r="G2837" s="135">
        <v>1</v>
      </c>
      <c r="H2837" s="171">
        <f>IFERROR((Table20[[#This Row],[_202320]]-Table20[[#This Row],[_201920]])/Table20[[#This Row],[_201920]]*1,"")</f>
        <v>-0.66666666666666663</v>
      </c>
    </row>
    <row r="2838" spans="1:8">
      <c r="A2838" s="132">
        <v>218858</v>
      </c>
      <c r="B2838" s="134" t="s">
        <v>1132</v>
      </c>
      <c r="C2838" s="134">
        <v>609</v>
      </c>
      <c r="D2838" s="134">
        <v>721</v>
      </c>
      <c r="E2838" s="134">
        <v>594</v>
      </c>
      <c r="F2838" s="134">
        <v>437</v>
      </c>
      <c r="G2838" s="135">
        <v>341</v>
      </c>
      <c r="H2838" s="171">
        <f>IFERROR((Table20[[#This Row],[_202320]]-Table20[[#This Row],[_201920]])/Table20[[#This Row],[_201920]]*1,"")</f>
        <v>-0.44006568144499181</v>
      </c>
    </row>
    <row r="2839" spans="1:8" ht="28.5">
      <c r="A2839" s="132">
        <v>218858</v>
      </c>
      <c r="B2839" s="134" t="s">
        <v>1133</v>
      </c>
      <c r="C2839" s="134">
        <v>24</v>
      </c>
      <c r="D2839" s="134">
        <v>33</v>
      </c>
      <c r="E2839" s="134">
        <v>27</v>
      </c>
      <c r="F2839" s="134">
        <v>19</v>
      </c>
      <c r="G2839" s="135">
        <v>17</v>
      </c>
      <c r="H2839" s="171">
        <f>IFERROR((Table20[[#This Row],[_202320]]-Table20[[#This Row],[_201920]])/Table20[[#This Row],[_201920]]*1,"")</f>
        <v>-0.29166666666666669</v>
      </c>
    </row>
    <row r="2840" spans="1:8" ht="28.5">
      <c r="A2840" s="132">
        <v>218858</v>
      </c>
      <c r="B2840" s="134" t="s">
        <v>1162</v>
      </c>
      <c r="C2840" s="134">
        <v>20</v>
      </c>
      <c r="D2840" s="134">
        <v>26</v>
      </c>
      <c r="E2840" s="134">
        <v>17</v>
      </c>
      <c r="F2840" s="134">
        <v>19</v>
      </c>
      <c r="G2840" s="135">
        <v>8</v>
      </c>
      <c r="H2840" s="171">
        <f>IFERROR((Table20[[#This Row],[_202320]]-Table20[[#This Row],[_201920]])/Table20[[#This Row],[_201920]]*1,"")</f>
        <v>-0.6</v>
      </c>
    </row>
    <row r="2841" spans="1:8" ht="28.5">
      <c r="A2841" s="132">
        <v>218858</v>
      </c>
      <c r="B2841" s="134" t="s">
        <v>1163</v>
      </c>
      <c r="C2841" s="134" t="s">
        <v>129</v>
      </c>
      <c r="D2841" s="134" t="s">
        <v>129</v>
      </c>
      <c r="E2841" s="134" t="s">
        <v>129</v>
      </c>
      <c r="F2841" s="134" t="s">
        <v>129</v>
      </c>
      <c r="G2841" s="135" t="s">
        <v>129</v>
      </c>
      <c r="H2841" s="171" t="str">
        <f>IFERROR((Table20[[#This Row],[_202320]]-Table20[[#This Row],[_201920]])/Table20[[#This Row],[_201920]]*1,"")</f>
        <v/>
      </c>
    </row>
    <row r="2842" spans="1:8">
      <c r="A2842" s="132">
        <v>218858</v>
      </c>
      <c r="B2842" s="134" t="s">
        <v>1136</v>
      </c>
      <c r="C2842" s="134">
        <v>44</v>
      </c>
      <c r="D2842" s="134">
        <v>59</v>
      </c>
      <c r="E2842" s="134">
        <v>44</v>
      </c>
      <c r="F2842" s="134">
        <v>38</v>
      </c>
      <c r="G2842" s="135">
        <v>25</v>
      </c>
      <c r="H2842" s="171">
        <f>IFERROR((Table20[[#This Row],[_202320]]-Table20[[#This Row],[_201920]])/Table20[[#This Row],[_201920]]*1,"")</f>
        <v>-0.43181818181818182</v>
      </c>
    </row>
    <row r="2843" spans="1:8">
      <c r="A2843" s="132">
        <v>218858</v>
      </c>
      <c r="B2843" s="134" t="s">
        <v>1137</v>
      </c>
      <c r="C2843" s="134">
        <v>7</v>
      </c>
      <c r="D2843" s="134">
        <v>8</v>
      </c>
      <c r="E2843" s="134">
        <v>7</v>
      </c>
      <c r="F2843" s="134">
        <v>9</v>
      </c>
      <c r="G2843" s="135">
        <v>7</v>
      </c>
      <c r="H2843" s="171">
        <f>IFERROR((Table20[[#This Row],[_202320]]-Table20[[#This Row],[_201920]])/Table20[[#This Row],[_201920]]*1,"")</f>
        <v>0</v>
      </c>
    </row>
    <row r="2844" spans="1:8" ht="28.5">
      <c r="A2844" s="132">
        <v>218858</v>
      </c>
      <c r="B2844" s="134" t="s">
        <v>1138</v>
      </c>
      <c r="C2844" s="134">
        <v>27</v>
      </c>
      <c r="D2844" s="134">
        <v>38</v>
      </c>
      <c r="E2844" s="134">
        <v>31</v>
      </c>
      <c r="F2844" s="134">
        <v>20</v>
      </c>
      <c r="G2844" s="135">
        <v>15</v>
      </c>
      <c r="H2844" s="171">
        <f>IFERROR((Table20[[#This Row],[_202320]]-Table20[[#This Row],[_201920]])/Table20[[#This Row],[_201920]]*1,"")</f>
        <v>-0.44444444444444442</v>
      </c>
    </row>
    <row r="2845" spans="1:8" ht="28.5">
      <c r="A2845" s="132">
        <v>218858</v>
      </c>
      <c r="B2845" s="134" t="s">
        <v>1164</v>
      </c>
      <c r="C2845" s="134">
        <v>33</v>
      </c>
      <c r="D2845" s="134">
        <v>48</v>
      </c>
      <c r="E2845" s="134">
        <v>27</v>
      </c>
      <c r="F2845" s="134">
        <v>28</v>
      </c>
      <c r="G2845" s="135">
        <v>14</v>
      </c>
      <c r="H2845" s="171">
        <f>IFERROR((Table20[[#This Row],[_202320]]-Table20[[#This Row],[_201920]])/Table20[[#This Row],[_201920]]*1,"")</f>
        <v>-0.5757575757575758</v>
      </c>
    </row>
    <row r="2846" spans="1:8" ht="28.5">
      <c r="A2846" s="132">
        <v>218858</v>
      </c>
      <c r="B2846" s="134" t="s">
        <v>1165</v>
      </c>
      <c r="C2846" s="134" t="s">
        <v>129</v>
      </c>
      <c r="D2846" s="134" t="s">
        <v>129</v>
      </c>
      <c r="E2846" s="134" t="s">
        <v>129</v>
      </c>
      <c r="F2846" s="134" t="s">
        <v>129</v>
      </c>
      <c r="G2846" s="135" t="s">
        <v>129</v>
      </c>
      <c r="H2846" s="171" t="str">
        <f>IFERROR((Table20[[#This Row],[_202320]]-Table20[[#This Row],[_201920]])/Table20[[#This Row],[_201920]]*1,"")</f>
        <v/>
      </c>
    </row>
    <row r="2847" spans="1:8">
      <c r="A2847" s="132">
        <v>218858</v>
      </c>
      <c r="B2847" s="134" t="s">
        <v>1141</v>
      </c>
      <c r="C2847" s="134">
        <v>60</v>
      </c>
      <c r="D2847" s="134">
        <v>86</v>
      </c>
      <c r="E2847" s="134">
        <v>58</v>
      </c>
      <c r="F2847" s="134">
        <v>48</v>
      </c>
      <c r="G2847" s="135">
        <v>29</v>
      </c>
      <c r="H2847" s="171">
        <f>IFERROR((Table20[[#This Row],[_202320]]-Table20[[#This Row],[_201920]])/Table20[[#This Row],[_201920]]*1,"")</f>
        <v>-0.51666666666666672</v>
      </c>
    </row>
    <row r="2848" spans="1:8">
      <c r="A2848" s="132">
        <v>218858</v>
      </c>
      <c r="B2848" s="134" t="s">
        <v>1142</v>
      </c>
      <c r="C2848" s="134">
        <v>10</v>
      </c>
      <c r="D2848" s="134">
        <v>12</v>
      </c>
      <c r="E2848" s="134">
        <v>10</v>
      </c>
      <c r="F2848" s="134">
        <v>11</v>
      </c>
      <c r="G2848" s="135">
        <v>9</v>
      </c>
      <c r="H2848" s="171">
        <f>IFERROR((Table20[[#This Row],[_202320]]-Table20[[#This Row],[_201920]])/Table20[[#This Row],[_201920]]*1,"")</f>
        <v>-0.1</v>
      </c>
    </row>
    <row r="2849" spans="1:8" ht="28.5">
      <c r="A2849" s="132">
        <v>218858</v>
      </c>
      <c r="B2849" s="134" t="s">
        <v>1143</v>
      </c>
      <c r="C2849" s="134">
        <v>29</v>
      </c>
      <c r="D2849" s="134">
        <v>40</v>
      </c>
      <c r="E2849" s="134">
        <v>34</v>
      </c>
      <c r="F2849" s="134">
        <v>21</v>
      </c>
      <c r="G2849" s="135">
        <v>18</v>
      </c>
      <c r="H2849" s="171">
        <f>IFERROR((Table20[[#This Row],[_202320]]-Table20[[#This Row],[_201920]])/Table20[[#This Row],[_201920]]*1,"")</f>
        <v>-0.37931034482758619</v>
      </c>
    </row>
    <row r="2850" spans="1:8" ht="28.5">
      <c r="A2850" s="132">
        <v>218858</v>
      </c>
      <c r="B2850" s="134" t="s">
        <v>1166</v>
      </c>
      <c r="C2850" s="134">
        <v>40</v>
      </c>
      <c r="D2850" s="134">
        <v>54</v>
      </c>
      <c r="E2850" s="134">
        <v>31</v>
      </c>
      <c r="F2850" s="134">
        <v>30</v>
      </c>
      <c r="G2850" s="135">
        <v>15</v>
      </c>
      <c r="H2850" s="171">
        <f>IFERROR((Table20[[#This Row],[_202320]]-Table20[[#This Row],[_201920]])/Table20[[#This Row],[_201920]]*1,"")</f>
        <v>-0.625</v>
      </c>
    </row>
    <row r="2851" spans="1:8" ht="28.5">
      <c r="A2851" s="132">
        <v>218858</v>
      </c>
      <c r="B2851" s="134" t="s">
        <v>1167</v>
      </c>
      <c r="C2851" s="134" t="s">
        <v>129</v>
      </c>
      <c r="D2851" s="134" t="s">
        <v>129</v>
      </c>
      <c r="E2851" s="134" t="s">
        <v>129</v>
      </c>
      <c r="F2851" s="134" t="s">
        <v>129</v>
      </c>
      <c r="G2851" s="135" t="s">
        <v>129</v>
      </c>
      <c r="H2851" s="171" t="str">
        <f>IFERROR((Table20[[#This Row],[_202320]]-Table20[[#This Row],[_201920]])/Table20[[#This Row],[_201920]]*1,"")</f>
        <v/>
      </c>
    </row>
    <row r="2852" spans="1:8">
      <c r="A2852" s="132">
        <v>218858</v>
      </c>
      <c r="B2852" s="134" t="s">
        <v>1146</v>
      </c>
      <c r="C2852" s="134">
        <v>69</v>
      </c>
      <c r="D2852" s="134">
        <v>94</v>
      </c>
      <c r="E2852" s="134">
        <v>65</v>
      </c>
      <c r="F2852" s="134">
        <v>51</v>
      </c>
      <c r="G2852" s="135">
        <v>33</v>
      </c>
      <c r="H2852" s="171">
        <f>IFERROR((Table20[[#This Row],[_202320]]-Table20[[#This Row],[_201920]])/Table20[[#This Row],[_201920]]*1,"")</f>
        <v>-0.52173913043478259</v>
      </c>
    </row>
    <row r="2853" spans="1:8" ht="28.5">
      <c r="A2853" s="132">
        <v>218858</v>
      </c>
      <c r="B2853" s="134" t="s">
        <v>1147</v>
      </c>
      <c r="C2853" s="134">
        <v>5</v>
      </c>
      <c r="D2853" s="134">
        <v>7</v>
      </c>
      <c r="E2853" s="134">
        <v>7</v>
      </c>
      <c r="F2853" s="134">
        <v>3</v>
      </c>
      <c r="G2853" s="135">
        <v>8</v>
      </c>
      <c r="H2853" s="171">
        <f>IFERROR((Table20[[#This Row],[_202320]]-Table20[[#This Row],[_201920]])/Table20[[#This Row],[_201920]]*1,"")</f>
        <v>0.6</v>
      </c>
    </row>
    <row r="2854" spans="1:8" ht="28.5">
      <c r="A2854" s="132">
        <v>218858</v>
      </c>
      <c r="B2854" s="134" t="s">
        <v>1148</v>
      </c>
      <c r="C2854" s="134">
        <v>157</v>
      </c>
      <c r="D2854" s="134">
        <v>130</v>
      </c>
      <c r="E2854" s="134">
        <v>97</v>
      </c>
      <c r="F2854" s="134">
        <v>58</v>
      </c>
      <c r="G2854" s="135">
        <v>79</v>
      </c>
      <c r="H2854" s="171">
        <f>IFERROR((Table20[[#This Row],[_202320]]-Table20[[#This Row],[_201920]])/Table20[[#This Row],[_201920]]*1,"")</f>
        <v>-0.49681528662420382</v>
      </c>
    </row>
    <row r="2855" spans="1:8" ht="28.5">
      <c r="A2855" s="132">
        <v>218858</v>
      </c>
      <c r="B2855" s="134" t="s">
        <v>1149</v>
      </c>
      <c r="C2855" s="134">
        <v>378</v>
      </c>
      <c r="D2855" s="134">
        <v>490</v>
      </c>
      <c r="E2855" s="134">
        <v>425</v>
      </c>
      <c r="F2855" s="134">
        <v>325</v>
      </c>
      <c r="G2855" s="135">
        <v>221</v>
      </c>
      <c r="H2855" s="171">
        <f>IFERROR((Table20[[#This Row],[_202320]]-Table20[[#This Row],[_201920]])/Table20[[#This Row],[_201920]]*1,"")</f>
        <v>-0.41534391534391535</v>
      </c>
    </row>
    <row r="2856" spans="1:8" ht="28.5">
      <c r="A2856" s="132">
        <v>218858</v>
      </c>
      <c r="B2856" s="134" t="s">
        <v>1150</v>
      </c>
      <c r="C2856" s="134">
        <v>540</v>
      </c>
      <c r="D2856" s="134">
        <v>627</v>
      </c>
      <c r="E2856" s="134">
        <v>529</v>
      </c>
      <c r="F2856" s="134">
        <v>386</v>
      </c>
      <c r="G2856" s="135">
        <v>308</v>
      </c>
      <c r="H2856" s="171">
        <f>IFERROR((Table20[[#This Row],[_202320]]-Table20[[#This Row],[_201920]])/Table20[[#This Row],[_201920]]*1,"")</f>
        <v>-0.42962962962962964</v>
      </c>
    </row>
    <row r="2857" spans="1:8">
      <c r="A2857" s="132">
        <v>218858</v>
      </c>
      <c r="B2857" s="134" t="s">
        <v>1151</v>
      </c>
      <c r="C2857" s="134">
        <v>11</v>
      </c>
      <c r="D2857" s="134">
        <v>13</v>
      </c>
      <c r="E2857" s="134">
        <v>11</v>
      </c>
      <c r="F2857" s="134">
        <v>12</v>
      </c>
      <c r="G2857" s="135">
        <v>10</v>
      </c>
      <c r="H2857" s="171">
        <f>IFERROR((Table20[[#This Row],[_202320]]-Table20[[#This Row],[_201920]])/Table20[[#This Row],[_201920]]*1,"")</f>
        <v>-9.0909090909090912E-2</v>
      </c>
    </row>
    <row r="2858" spans="1:8" ht="28.5">
      <c r="A2858" s="132">
        <v>218858</v>
      </c>
      <c r="B2858" s="134" t="s">
        <v>1152</v>
      </c>
      <c r="C2858" s="134">
        <v>27</v>
      </c>
      <c r="D2858" s="134">
        <v>19</v>
      </c>
      <c r="E2858" s="134">
        <v>18</v>
      </c>
      <c r="F2858" s="134">
        <v>14</v>
      </c>
      <c r="G2858" s="135">
        <v>26</v>
      </c>
      <c r="H2858" s="171">
        <f>IFERROR((Table20[[#This Row],[_202320]]-Table20[[#This Row],[_201920]])/Table20[[#This Row],[_201920]]*1,"")</f>
        <v>-3.7037037037037035E-2</v>
      </c>
    </row>
    <row r="2859" spans="1:8" ht="28.5">
      <c r="A2859" s="132">
        <v>218858</v>
      </c>
      <c r="B2859" s="134" t="s">
        <v>1153</v>
      </c>
      <c r="C2859" s="134">
        <v>1</v>
      </c>
      <c r="D2859" s="134">
        <v>1</v>
      </c>
      <c r="E2859" s="134">
        <v>1</v>
      </c>
      <c r="F2859" s="134">
        <v>1</v>
      </c>
      <c r="G2859" s="135">
        <v>2</v>
      </c>
      <c r="H2859" s="171">
        <f>IFERROR((Table20[[#This Row],[_202320]]-Table20[[#This Row],[_201920]])/Table20[[#This Row],[_201920]]*1,"")</f>
        <v>1</v>
      </c>
    </row>
    <row r="2860" spans="1:8" ht="28.5">
      <c r="A2860" s="132">
        <v>218858</v>
      </c>
      <c r="B2860" s="134" t="s">
        <v>1154</v>
      </c>
      <c r="C2860" s="134">
        <v>26</v>
      </c>
      <c r="D2860" s="134">
        <v>18</v>
      </c>
      <c r="E2860" s="134">
        <v>16</v>
      </c>
      <c r="F2860" s="134">
        <v>13</v>
      </c>
      <c r="G2860" s="135">
        <v>23</v>
      </c>
      <c r="H2860" s="171">
        <f>IFERROR((Table20[[#This Row],[_202320]]-Table20[[#This Row],[_201920]])/Table20[[#This Row],[_201920]]*1,"")</f>
        <v>-0.11538461538461539</v>
      </c>
    </row>
    <row r="2861" spans="1:8" ht="28.5">
      <c r="A2861" s="132">
        <v>218858</v>
      </c>
      <c r="B2861" s="134" t="s">
        <v>1155</v>
      </c>
      <c r="C2861" s="134">
        <v>62</v>
      </c>
      <c r="D2861" s="134">
        <v>68</v>
      </c>
      <c r="E2861" s="134">
        <v>72</v>
      </c>
      <c r="F2861" s="134">
        <v>74</v>
      </c>
      <c r="G2861" s="135">
        <v>65</v>
      </c>
      <c r="H2861" s="171">
        <f>IFERROR((Table20[[#This Row],[_202320]]-Table20[[#This Row],[_201920]])/Table20[[#This Row],[_201920]]*1,"")</f>
        <v>4.8387096774193547E-2</v>
      </c>
    </row>
    <row r="2862" spans="1:8">
      <c r="A2862" s="132">
        <v>219408</v>
      </c>
      <c r="B2862" s="134" t="s">
        <v>1161</v>
      </c>
      <c r="C2862" s="134">
        <v>8</v>
      </c>
      <c r="D2862" s="134">
        <v>33</v>
      </c>
      <c r="E2862" s="134">
        <v>10</v>
      </c>
      <c r="F2862" s="134">
        <v>7</v>
      </c>
      <c r="G2862" s="135">
        <v>7</v>
      </c>
      <c r="H2862" s="171">
        <f>IFERROR((Table20[[#This Row],[_202320]]-Table20[[#This Row],[_201920]])/Table20[[#This Row],[_201920]]*1,"")</f>
        <v>-0.125</v>
      </c>
    </row>
    <row r="2863" spans="1:8">
      <c r="A2863" s="132">
        <v>219408</v>
      </c>
      <c r="B2863" s="134" t="s">
        <v>1131</v>
      </c>
      <c r="C2863" s="134">
        <v>0</v>
      </c>
      <c r="D2863" s="134">
        <v>0</v>
      </c>
      <c r="E2863" s="134">
        <v>1</v>
      </c>
      <c r="F2863" s="134">
        <v>0</v>
      </c>
      <c r="G2863" s="135">
        <v>0</v>
      </c>
      <c r="H2863" s="171" t="str">
        <f>IFERROR((Table20[[#This Row],[_202320]]-Table20[[#This Row],[_201920]])/Table20[[#This Row],[_201920]]*1,"")</f>
        <v/>
      </c>
    </row>
    <row r="2864" spans="1:8">
      <c r="A2864" s="132">
        <v>219408</v>
      </c>
      <c r="B2864" s="134" t="s">
        <v>1132</v>
      </c>
      <c r="C2864" s="134">
        <v>8</v>
      </c>
      <c r="D2864" s="134">
        <v>33</v>
      </c>
      <c r="E2864" s="134">
        <v>9</v>
      </c>
      <c r="F2864" s="134">
        <v>7</v>
      </c>
      <c r="G2864" s="135">
        <v>7</v>
      </c>
      <c r="H2864" s="171">
        <f>IFERROR((Table20[[#This Row],[_202320]]-Table20[[#This Row],[_201920]])/Table20[[#This Row],[_201920]]*1,"")</f>
        <v>-0.125</v>
      </c>
    </row>
    <row r="2865" spans="1:8" ht="28.5">
      <c r="A2865" s="132">
        <v>219408</v>
      </c>
      <c r="B2865" s="134" t="s">
        <v>1133</v>
      </c>
      <c r="C2865" s="134">
        <v>0</v>
      </c>
      <c r="D2865" s="134">
        <v>1</v>
      </c>
      <c r="E2865" s="134">
        <v>0</v>
      </c>
      <c r="F2865" s="134">
        <v>0</v>
      </c>
      <c r="G2865" s="135">
        <v>0</v>
      </c>
      <c r="H2865" s="171" t="str">
        <f>IFERROR((Table20[[#This Row],[_202320]]-Table20[[#This Row],[_201920]])/Table20[[#This Row],[_201920]]*1,"")</f>
        <v/>
      </c>
    </row>
    <row r="2866" spans="1:8" ht="28.5">
      <c r="A2866" s="132">
        <v>219408</v>
      </c>
      <c r="B2866" s="134" t="s">
        <v>1162</v>
      </c>
      <c r="C2866" s="134">
        <v>0</v>
      </c>
      <c r="D2866" s="134">
        <v>30</v>
      </c>
      <c r="E2866" s="134">
        <v>0</v>
      </c>
      <c r="F2866" s="134">
        <v>0</v>
      </c>
      <c r="G2866" s="135">
        <v>0</v>
      </c>
      <c r="H2866" s="171" t="str">
        <f>IFERROR((Table20[[#This Row],[_202320]]-Table20[[#This Row],[_201920]])/Table20[[#This Row],[_201920]]*1,"")</f>
        <v/>
      </c>
    </row>
    <row r="2867" spans="1:8" ht="28.5">
      <c r="A2867" s="132">
        <v>219408</v>
      </c>
      <c r="B2867" s="134" t="s">
        <v>1163</v>
      </c>
      <c r="C2867" s="134" t="s">
        <v>129</v>
      </c>
      <c r="D2867" s="134" t="s">
        <v>129</v>
      </c>
      <c r="E2867" s="134" t="s">
        <v>129</v>
      </c>
      <c r="F2867" s="134">
        <v>0</v>
      </c>
      <c r="G2867" s="135">
        <v>0</v>
      </c>
      <c r="H2867" s="171" t="str">
        <f>IFERROR((Table20[[#This Row],[_202320]]-Table20[[#This Row],[_201920]])/Table20[[#This Row],[_201920]]*1,"")</f>
        <v/>
      </c>
    </row>
    <row r="2868" spans="1:8">
      <c r="A2868" s="132">
        <v>219408</v>
      </c>
      <c r="B2868" s="134" t="s">
        <v>1136</v>
      </c>
      <c r="C2868" s="134">
        <v>0</v>
      </c>
      <c r="D2868" s="134">
        <v>31</v>
      </c>
      <c r="E2868" s="134">
        <v>0</v>
      </c>
      <c r="F2868" s="134">
        <v>0</v>
      </c>
      <c r="G2868" s="135">
        <v>0</v>
      </c>
      <c r="H2868" s="171" t="str">
        <f>IFERROR((Table20[[#This Row],[_202320]]-Table20[[#This Row],[_201920]])/Table20[[#This Row],[_201920]]*1,"")</f>
        <v/>
      </c>
    </row>
    <row r="2869" spans="1:8">
      <c r="A2869" s="132">
        <v>219408</v>
      </c>
      <c r="B2869" s="134" t="s">
        <v>1137</v>
      </c>
      <c r="C2869" s="134">
        <v>0</v>
      </c>
      <c r="D2869" s="134">
        <v>94</v>
      </c>
      <c r="E2869" s="134">
        <v>0</v>
      </c>
      <c r="F2869" s="134">
        <v>0</v>
      </c>
      <c r="G2869" s="135">
        <v>0</v>
      </c>
      <c r="H2869" s="171" t="str">
        <f>IFERROR((Table20[[#This Row],[_202320]]-Table20[[#This Row],[_201920]])/Table20[[#This Row],[_201920]]*1,"")</f>
        <v/>
      </c>
    </row>
    <row r="2870" spans="1:8" ht="28.5">
      <c r="A2870" s="132">
        <v>219408</v>
      </c>
      <c r="B2870" s="134" t="s">
        <v>1138</v>
      </c>
      <c r="C2870" s="134">
        <v>0</v>
      </c>
      <c r="D2870" s="134">
        <v>1</v>
      </c>
      <c r="E2870" s="134">
        <v>0</v>
      </c>
      <c r="F2870" s="134">
        <v>0</v>
      </c>
      <c r="G2870" s="135">
        <v>0</v>
      </c>
      <c r="H2870" s="171" t="str">
        <f>IFERROR((Table20[[#This Row],[_202320]]-Table20[[#This Row],[_201920]])/Table20[[#This Row],[_201920]]*1,"")</f>
        <v/>
      </c>
    </row>
    <row r="2871" spans="1:8" ht="28.5">
      <c r="A2871" s="132">
        <v>219408</v>
      </c>
      <c r="B2871" s="134" t="s">
        <v>1164</v>
      </c>
      <c r="C2871" s="134">
        <v>0</v>
      </c>
      <c r="D2871" s="134">
        <v>31</v>
      </c>
      <c r="E2871" s="134">
        <v>0</v>
      </c>
      <c r="F2871" s="134">
        <v>0</v>
      </c>
      <c r="G2871" s="135">
        <v>1</v>
      </c>
      <c r="H2871" s="171" t="str">
        <f>IFERROR((Table20[[#This Row],[_202320]]-Table20[[#This Row],[_201920]])/Table20[[#This Row],[_201920]]*1,"")</f>
        <v/>
      </c>
    </row>
    <row r="2872" spans="1:8" ht="28.5">
      <c r="A2872" s="132">
        <v>219408</v>
      </c>
      <c r="B2872" s="134" t="s">
        <v>1165</v>
      </c>
      <c r="C2872" s="134" t="s">
        <v>129</v>
      </c>
      <c r="D2872" s="134" t="s">
        <v>129</v>
      </c>
      <c r="E2872" s="134" t="s">
        <v>129</v>
      </c>
      <c r="F2872" s="134">
        <v>0</v>
      </c>
      <c r="G2872" s="135">
        <v>0</v>
      </c>
      <c r="H2872" s="171" t="str">
        <f>IFERROR((Table20[[#This Row],[_202320]]-Table20[[#This Row],[_201920]])/Table20[[#This Row],[_201920]]*1,"")</f>
        <v/>
      </c>
    </row>
    <row r="2873" spans="1:8">
      <c r="A2873" s="132">
        <v>219408</v>
      </c>
      <c r="B2873" s="134" t="s">
        <v>1141</v>
      </c>
      <c r="C2873" s="134">
        <v>0</v>
      </c>
      <c r="D2873" s="134">
        <v>32</v>
      </c>
      <c r="E2873" s="134">
        <v>0</v>
      </c>
      <c r="F2873" s="134">
        <v>0</v>
      </c>
      <c r="G2873" s="135">
        <v>1</v>
      </c>
      <c r="H2873" s="171" t="str">
        <f>IFERROR((Table20[[#This Row],[_202320]]-Table20[[#This Row],[_201920]])/Table20[[#This Row],[_201920]]*1,"")</f>
        <v/>
      </c>
    </row>
    <row r="2874" spans="1:8">
      <c r="A2874" s="132">
        <v>219408</v>
      </c>
      <c r="B2874" s="134" t="s">
        <v>1142</v>
      </c>
      <c r="C2874" s="134">
        <v>0</v>
      </c>
      <c r="D2874" s="134">
        <v>97</v>
      </c>
      <c r="E2874" s="134">
        <v>0</v>
      </c>
      <c r="F2874" s="134">
        <v>0</v>
      </c>
      <c r="G2874" s="135">
        <v>14</v>
      </c>
      <c r="H2874" s="171" t="str">
        <f>IFERROR((Table20[[#This Row],[_202320]]-Table20[[#This Row],[_201920]])/Table20[[#This Row],[_201920]]*1,"")</f>
        <v/>
      </c>
    </row>
    <row r="2875" spans="1:8" ht="28.5">
      <c r="A2875" s="132">
        <v>219408</v>
      </c>
      <c r="B2875" s="134" t="s">
        <v>1143</v>
      </c>
      <c r="C2875" s="134">
        <v>0</v>
      </c>
      <c r="D2875" s="134">
        <v>1</v>
      </c>
      <c r="E2875" s="134">
        <v>0</v>
      </c>
      <c r="F2875" s="134">
        <v>0</v>
      </c>
      <c r="G2875" s="135">
        <v>0</v>
      </c>
      <c r="H2875" s="171" t="str">
        <f>IFERROR((Table20[[#This Row],[_202320]]-Table20[[#This Row],[_201920]])/Table20[[#This Row],[_201920]]*1,"")</f>
        <v/>
      </c>
    </row>
    <row r="2876" spans="1:8" ht="28.5">
      <c r="A2876" s="132">
        <v>219408</v>
      </c>
      <c r="B2876" s="134" t="s">
        <v>1166</v>
      </c>
      <c r="C2876" s="134">
        <v>0</v>
      </c>
      <c r="D2876" s="134">
        <v>31</v>
      </c>
      <c r="E2876" s="134">
        <v>0</v>
      </c>
      <c r="F2876" s="134">
        <v>0</v>
      </c>
      <c r="G2876" s="135">
        <v>1</v>
      </c>
      <c r="H2876" s="171" t="str">
        <f>IFERROR((Table20[[#This Row],[_202320]]-Table20[[#This Row],[_201920]])/Table20[[#This Row],[_201920]]*1,"")</f>
        <v/>
      </c>
    </row>
    <row r="2877" spans="1:8" ht="28.5">
      <c r="A2877" s="132">
        <v>219408</v>
      </c>
      <c r="B2877" s="134" t="s">
        <v>1167</v>
      </c>
      <c r="C2877" s="134" t="s">
        <v>129</v>
      </c>
      <c r="D2877" s="134" t="s">
        <v>129</v>
      </c>
      <c r="E2877" s="134" t="s">
        <v>129</v>
      </c>
      <c r="F2877" s="134">
        <v>0</v>
      </c>
      <c r="G2877" s="135">
        <v>0</v>
      </c>
      <c r="H2877" s="171" t="str">
        <f>IFERROR((Table20[[#This Row],[_202320]]-Table20[[#This Row],[_201920]])/Table20[[#This Row],[_201920]]*1,"")</f>
        <v/>
      </c>
    </row>
    <row r="2878" spans="1:8">
      <c r="A2878" s="132">
        <v>219408</v>
      </c>
      <c r="B2878" s="134" t="s">
        <v>1146</v>
      </c>
      <c r="C2878" s="134">
        <v>0</v>
      </c>
      <c r="D2878" s="134">
        <v>32</v>
      </c>
      <c r="E2878" s="134">
        <v>0</v>
      </c>
      <c r="F2878" s="134">
        <v>0</v>
      </c>
      <c r="G2878" s="135">
        <v>1</v>
      </c>
      <c r="H2878" s="171" t="str">
        <f>IFERROR((Table20[[#This Row],[_202320]]-Table20[[#This Row],[_201920]])/Table20[[#This Row],[_201920]]*1,"")</f>
        <v/>
      </c>
    </row>
    <row r="2879" spans="1:8" ht="28.5">
      <c r="A2879" s="132">
        <v>219408</v>
      </c>
      <c r="B2879" s="134" t="s">
        <v>1147</v>
      </c>
      <c r="C2879" s="134">
        <v>0</v>
      </c>
      <c r="D2879" s="134">
        <v>0</v>
      </c>
      <c r="E2879" s="134">
        <v>0</v>
      </c>
      <c r="F2879" s="134">
        <v>0</v>
      </c>
      <c r="G2879" s="135">
        <v>0</v>
      </c>
      <c r="H2879" s="171" t="str">
        <f>IFERROR((Table20[[#This Row],[_202320]]-Table20[[#This Row],[_201920]])/Table20[[#This Row],[_201920]]*1,"")</f>
        <v/>
      </c>
    </row>
    <row r="2880" spans="1:8" ht="28.5">
      <c r="A2880" s="132">
        <v>219408</v>
      </c>
      <c r="B2880" s="134" t="s">
        <v>1148</v>
      </c>
      <c r="C2880" s="134">
        <v>0</v>
      </c>
      <c r="D2880" s="134">
        <v>1</v>
      </c>
      <c r="E2880" s="134">
        <v>2</v>
      </c>
      <c r="F2880" s="134">
        <v>0</v>
      </c>
      <c r="G2880" s="135">
        <v>0</v>
      </c>
      <c r="H2880" s="171" t="str">
        <f>IFERROR((Table20[[#This Row],[_202320]]-Table20[[#This Row],[_201920]])/Table20[[#This Row],[_201920]]*1,"")</f>
        <v/>
      </c>
    </row>
    <row r="2881" spans="1:8" ht="28.5">
      <c r="A2881" s="132">
        <v>219408</v>
      </c>
      <c r="B2881" s="134" t="s">
        <v>1149</v>
      </c>
      <c r="C2881" s="134">
        <v>8</v>
      </c>
      <c r="D2881" s="134">
        <v>0</v>
      </c>
      <c r="E2881" s="134">
        <v>7</v>
      </c>
      <c r="F2881" s="134">
        <v>7</v>
      </c>
      <c r="G2881" s="135">
        <v>6</v>
      </c>
      <c r="H2881" s="171">
        <f>IFERROR((Table20[[#This Row],[_202320]]-Table20[[#This Row],[_201920]])/Table20[[#This Row],[_201920]]*1,"")</f>
        <v>-0.25</v>
      </c>
    </row>
    <row r="2882" spans="1:8" ht="28.5">
      <c r="A2882" s="132">
        <v>219408</v>
      </c>
      <c r="B2882" s="134" t="s">
        <v>1150</v>
      </c>
      <c r="C2882" s="134">
        <v>8</v>
      </c>
      <c r="D2882" s="134">
        <v>1</v>
      </c>
      <c r="E2882" s="134">
        <v>9</v>
      </c>
      <c r="F2882" s="134">
        <v>7</v>
      </c>
      <c r="G2882" s="135">
        <v>6</v>
      </c>
      <c r="H2882" s="171">
        <f>IFERROR((Table20[[#This Row],[_202320]]-Table20[[#This Row],[_201920]])/Table20[[#This Row],[_201920]]*1,"")</f>
        <v>-0.25</v>
      </c>
    </row>
    <row r="2883" spans="1:8">
      <c r="A2883" s="132">
        <v>219408</v>
      </c>
      <c r="B2883" s="134" t="s">
        <v>1151</v>
      </c>
      <c r="C2883" s="134">
        <v>0</v>
      </c>
      <c r="D2883" s="134">
        <v>97</v>
      </c>
      <c r="E2883" s="134">
        <v>0</v>
      </c>
      <c r="F2883" s="134">
        <v>0</v>
      </c>
      <c r="G2883" s="135">
        <v>14</v>
      </c>
      <c r="H2883" s="171" t="str">
        <f>IFERROR((Table20[[#This Row],[_202320]]-Table20[[#This Row],[_201920]])/Table20[[#This Row],[_201920]]*1,"")</f>
        <v/>
      </c>
    </row>
    <row r="2884" spans="1:8" ht="28.5">
      <c r="A2884" s="132">
        <v>219408</v>
      </c>
      <c r="B2884" s="134" t="s">
        <v>1152</v>
      </c>
      <c r="C2884" s="134">
        <v>0</v>
      </c>
      <c r="D2884" s="134">
        <v>3</v>
      </c>
      <c r="E2884" s="134">
        <v>22</v>
      </c>
      <c r="F2884" s="134">
        <v>0</v>
      </c>
      <c r="G2884" s="135">
        <v>0</v>
      </c>
      <c r="H2884" s="171" t="str">
        <f>IFERROR((Table20[[#This Row],[_202320]]-Table20[[#This Row],[_201920]])/Table20[[#This Row],[_201920]]*1,"")</f>
        <v/>
      </c>
    </row>
    <row r="2885" spans="1:8" ht="28.5">
      <c r="A2885" s="132">
        <v>219408</v>
      </c>
      <c r="B2885" s="134" t="s">
        <v>1153</v>
      </c>
      <c r="C2885" s="134">
        <v>0</v>
      </c>
      <c r="D2885" s="134">
        <v>0</v>
      </c>
      <c r="E2885" s="134">
        <v>0</v>
      </c>
      <c r="F2885" s="134">
        <v>0</v>
      </c>
      <c r="G2885" s="135">
        <v>0</v>
      </c>
      <c r="H2885" s="171" t="str">
        <f>IFERROR((Table20[[#This Row],[_202320]]-Table20[[#This Row],[_201920]])/Table20[[#This Row],[_201920]]*1,"")</f>
        <v/>
      </c>
    </row>
    <row r="2886" spans="1:8" ht="28.5">
      <c r="A2886" s="132">
        <v>219408</v>
      </c>
      <c r="B2886" s="134" t="s">
        <v>1154</v>
      </c>
      <c r="C2886" s="134">
        <v>0</v>
      </c>
      <c r="D2886" s="134">
        <v>3</v>
      </c>
      <c r="E2886" s="134">
        <v>22</v>
      </c>
      <c r="F2886" s="134">
        <v>0</v>
      </c>
      <c r="G2886" s="135">
        <v>0</v>
      </c>
      <c r="H2886" s="171" t="str">
        <f>IFERROR((Table20[[#This Row],[_202320]]-Table20[[#This Row],[_201920]])/Table20[[#This Row],[_201920]]*1,"")</f>
        <v/>
      </c>
    </row>
    <row r="2887" spans="1:8" ht="28.5">
      <c r="A2887" s="132">
        <v>219408</v>
      </c>
      <c r="B2887" s="134" t="s">
        <v>1155</v>
      </c>
      <c r="C2887" s="134">
        <v>100</v>
      </c>
      <c r="D2887" s="134">
        <v>0</v>
      </c>
      <c r="E2887" s="134">
        <v>78</v>
      </c>
      <c r="F2887" s="134">
        <v>100</v>
      </c>
      <c r="G2887" s="135">
        <v>86</v>
      </c>
      <c r="H2887" s="171">
        <f>IFERROR((Table20[[#This Row],[_202320]]-Table20[[#This Row],[_201920]])/Table20[[#This Row],[_201920]]*1,"")</f>
        <v>-0.14000000000000001</v>
      </c>
    </row>
    <row r="2888" spans="1:8">
      <c r="A2888" s="132">
        <v>219879</v>
      </c>
      <c r="B2888" s="134" t="s">
        <v>1161</v>
      </c>
      <c r="C2888" s="134">
        <v>113</v>
      </c>
      <c r="D2888" s="134">
        <v>131</v>
      </c>
      <c r="E2888" s="134">
        <v>122</v>
      </c>
      <c r="F2888" s="134">
        <v>125</v>
      </c>
      <c r="G2888" s="135">
        <v>115</v>
      </c>
      <c r="H2888" s="171">
        <f>IFERROR((Table20[[#This Row],[_202320]]-Table20[[#This Row],[_201920]])/Table20[[#This Row],[_201920]]*1,"")</f>
        <v>1.7699115044247787E-2</v>
      </c>
    </row>
    <row r="2889" spans="1:8">
      <c r="A2889" s="132">
        <v>219879</v>
      </c>
      <c r="B2889" s="134" t="s">
        <v>1131</v>
      </c>
      <c r="C2889" s="134">
        <v>0</v>
      </c>
      <c r="D2889" s="134">
        <v>0</v>
      </c>
      <c r="E2889" s="134">
        <v>0</v>
      </c>
      <c r="F2889" s="134">
        <v>0</v>
      </c>
      <c r="G2889" s="135">
        <v>0</v>
      </c>
      <c r="H2889" s="171" t="str">
        <f>IFERROR((Table20[[#This Row],[_202320]]-Table20[[#This Row],[_201920]])/Table20[[#This Row],[_201920]]*1,"")</f>
        <v/>
      </c>
    </row>
    <row r="2890" spans="1:8">
      <c r="A2890" s="132">
        <v>219879</v>
      </c>
      <c r="B2890" s="134" t="s">
        <v>1132</v>
      </c>
      <c r="C2890" s="134">
        <v>113</v>
      </c>
      <c r="D2890" s="134">
        <v>131</v>
      </c>
      <c r="E2890" s="134">
        <v>122</v>
      </c>
      <c r="F2890" s="134">
        <v>125</v>
      </c>
      <c r="G2890" s="135">
        <v>115</v>
      </c>
      <c r="H2890" s="171">
        <f>IFERROR((Table20[[#This Row],[_202320]]-Table20[[#This Row],[_201920]])/Table20[[#This Row],[_201920]]*1,"")</f>
        <v>1.7699115044247787E-2</v>
      </c>
    </row>
    <row r="2891" spans="1:8" ht="28.5">
      <c r="A2891" s="132">
        <v>219879</v>
      </c>
      <c r="B2891" s="134" t="s">
        <v>1133</v>
      </c>
      <c r="C2891" s="134">
        <v>4</v>
      </c>
      <c r="D2891" s="134">
        <v>5</v>
      </c>
      <c r="E2891" s="134">
        <v>3</v>
      </c>
      <c r="F2891" s="134">
        <v>1</v>
      </c>
      <c r="G2891" s="135">
        <v>3</v>
      </c>
      <c r="H2891" s="171">
        <f>IFERROR((Table20[[#This Row],[_202320]]-Table20[[#This Row],[_201920]])/Table20[[#This Row],[_201920]]*1,"")</f>
        <v>-0.25</v>
      </c>
    </row>
    <row r="2892" spans="1:8" ht="28.5">
      <c r="A2892" s="132">
        <v>219879</v>
      </c>
      <c r="B2892" s="134" t="s">
        <v>1162</v>
      </c>
      <c r="C2892" s="134">
        <v>7</v>
      </c>
      <c r="D2892" s="134">
        <v>11</v>
      </c>
      <c r="E2892" s="134">
        <v>7</v>
      </c>
      <c r="F2892" s="134">
        <v>11</v>
      </c>
      <c r="G2892" s="135">
        <v>9</v>
      </c>
      <c r="H2892" s="171">
        <f>IFERROR((Table20[[#This Row],[_202320]]-Table20[[#This Row],[_201920]])/Table20[[#This Row],[_201920]]*1,"")</f>
        <v>0.2857142857142857</v>
      </c>
    </row>
    <row r="2893" spans="1:8" ht="28.5">
      <c r="A2893" s="132">
        <v>219879</v>
      </c>
      <c r="B2893" s="134" t="s">
        <v>1163</v>
      </c>
      <c r="C2893" s="134" t="s">
        <v>129</v>
      </c>
      <c r="D2893" s="134" t="s">
        <v>129</v>
      </c>
      <c r="E2893" s="134" t="s">
        <v>129</v>
      </c>
      <c r="F2893" s="134" t="s">
        <v>129</v>
      </c>
      <c r="G2893" s="135" t="s">
        <v>129</v>
      </c>
      <c r="H2893" s="171" t="str">
        <f>IFERROR((Table20[[#This Row],[_202320]]-Table20[[#This Row],[_201920]])/Table20[[#This Row],[_201920]]*1,"")</f>
        <v/>
      </c>
    </row>
    <row r="2894" spans="1:8">
      <c r="A2894" s="132">
        <v>219879</v>
      </c>
      <c r="B2894" s="134" t="s">
        <v>1136</v>
      </c>
      <c r="C2894" s="134">
        <v>11</v>
      </c>
      <c r="D2894" s="134">
        <v>16</v>
      </c>
      <c r="E2894" s="134">
        <v>10</v>
      </c>
      <c r="F2894" s="134">
        <v>12</v>
      </c>
      <c r="G2894" s="135">
        <v>12</v>
      </c>
      <c r="H2894" s="171">
        <f>IFERROR((Table20[[#This Row],[_202320]]-Table20[[#This Row],[_201920]])/Table20[[#This Row],[_201920]]*1,"")</f>
        <v>9.0909090909090912E-2</v>
      </c>
    </row>
    <row r="2895" spans="1:8">
      <c r="A2895" s="132">
        <v>219879</v>
      </c>
      <c r="B2895" s="134" t="s">
        <v>1137</v>
      </c>
      <c r="C2895" s="134">
        <v>10</v>
      </c>
      <c r="D2895" s="134">
        <v>12</v>
      </c>
      <c r="E2895" s="134">
        <v>8</v>
      </c>
      <c r="F2895" s="134">
        <v>10</v>
      </c>
      <c r="G2895" s="135">
        <v>10</v>
      </c>
      <c r="H2895" s="171">
        <f>IFERROR((Table20[[#This Row],[_202320]]-Table20[[#This Row],[_201920]])/Table20[[#This Row],[_201920]]*1,"")</f>
        <v>0</v>
      </c>
    </row>
    <row r="2896" spans="1:8" ht="28.5">
      <c r="A2896" s="132">
        <v>219879</v>
      </c>
      <c r="B2896" s="134" t="s">
        <v>1138</v>
      </c>
      <c r="C2896" s="134">
        <v>4</v>
      </c>
      <c r="D2896" s="134">
        <v>3</v>
      </c>
      <c r="E2896" s="134">
        <v>5</v>
      </c>
      <c r="F2896" s="134">
        <v>1</v>
      </c>
      <c r="G2896" s="135">
        <v>3</v>
      </c>
      <c r="H2896" s="171">
        <f>IFERROR((Table20[[#This Row],[_202320]]-Table20[[#This Row],[_201920]])/Table20[[#This Row],[_201920]]*1,"")</f>
        <v>-0.25</v>
      </c>
    </row>
    <row r="2897" spans="1:8" ht="28.5">
      <c r="A2897" s="132">
        <v>219879</v>
      </c>
      <c r="B2897" s="134" t="s">
        <v>1164</v>
      </c>
      <c r="C2897" s="134">
        <v>11</v>
      </c>
      <c r="D2897" s="134">
        <v>21</v>
      </c>
      <c r="E2897" s="134">
        <v>14</v>
      </c>
      <c r="F2897" s="134">
        <v>20</v>
      </c>
      <c r="G2897" s="135">
        <v>10</v>
      </c>
      <c r="H2897" s="171">
        <f>IFERROR((Table20[[#This Row],[_202320]]-Table20[[#This Row],[_201920]])/Table20[[#This Row],[_201920]]*1,"")</f>
        <v>-9.0909090909090912E-2</v>
      </c>
    </row>
    <row r="2898" spans="1:8" ht="28.5">
      <c r="A2898" s="132">
        <v>219879</v>
      </c>
      <c r="B2898" s="134" t="s">
        <v>1165</v>
      </c>
      <c r="C2898" s="134" t="s">
        <v>129</v>
      </c>
      <c r="D2898" s="134" t="s">
        <v>129</v>
      </c>
      <c r="E2898" s="134" t="s">
        <v>129</v>
      </c>
      <c r="F2898" s="134" t="s">
        <v>129</v>
      </c>
      <c r="G2898" s="135" t="s">
        <v>129</v>
      </c>
      <c r="H2898" s="171" t="str">
        <f>IFERROR((Table20[[#This Row],[_202320]]-Table20[[#This Row],[_201920]])/Table20[[#This Row],[_201920]]*1,"")</f>
        <v/>
      </c>
    </row>
    <row r="2899" spans="1:8">
      <c r="A2899" s="132">
        <v>219879</v>
      </c>
      <c r="B2899" s="134" t="s">
        <v>1141</v>
      </c>
      <c r="C2899" s="134">
        <v>15</v>
      </c>
      <c r="D2899" s="134">
        <v>24</v>
      </c>
      <c r="E2899" s="134">
        <v>19</v>
      </c>
      <c r="F2899" s="134">
        <v>21</v>
      </c>
      <c r="G2899" s="135">
        <v>13</v>
      </c>
      <c r="H2899" s="171">
        <f>IFERROR((Table20[[#This Row],[_202320]]-Table20[[#This Row],[_201920]])/Table20[[#This Row],[_201920]]*1,"")</f>
        <v>-0.13333333333333333</v>
      </c>
    </row>
    <row r="2900" spans="1:8">
      <c r="A2900" s="132">
        <v>219879</v>
      </c>
      <c r="B2900" s="134" t="s">
        <v>1142</v>
      </c>
      <c r="C2900" s="134">
        <v>13</v>
      </c>
      <c r="D2900" s="134">
        <v>18</v>
      </c>
      <c r="E2900" s="134">
        <v>16</v>
      </c>
      <c r="F2900" s="134">
        <v>17</v>
      </c>
      <c r="G2900" s="135">
        <v>11</v>
      </c>
      <c r="H2900" s="171">
        <f>IFERROR((Table20[[#This Row],[_202320]]-Table20[[#This Row],[_201920]])/Table20[[#This Row],[_201920]]*1,"")</f>
        <v>-0.15384615384615385</v>
      </c>
    </row>
    <row r="2901" spans="1:8" ht="28.5">
      <c r="A2901" s="132">
        <v>219879</v>
      </c>
      <c r="B2901" s="134" t="s">
        <v>1143</v>
      </c>
      <c r="C2901" s="134">
        <v>4</v>
      </c>
      <c r="D2901" s="134">
        <v>3</v>
      </c>
      <c r="E2901" s="134">
        <v>5</v>
      </c>
      <c r="F2901" s="134">
        <v>1</v>
      </c>
      <c r="G2901" s="135">
        <v>3</v>
      </c>
      <c r="H2901" s="171">
        <f>IFERROR((Table20[[#This Row],[_202320]]-Table20[[#This Row],[_201920]])/Table20[[#This Row],[_201920]]*1,"")</f>
        <v>-0.25</v>
      </c>
    </row>
    <row r="2902" spans="1:8" ht="28.5">
      <c r="A2902" s="132">
        <v>219879</v>
      </c>
      <c r="B2902" s="134" t="s">
        <v>1166</v>
      </c>
      <c r="C2902" s="134">
        <v>13</v>
      </c>
      <c r="D2902" s="134">
        <v>23</v>
      </c>
      <c r="E2902" s="134">
        <v>18</v>
      </c>
      <c r="F2902" s="134">
        <v>23</v>
      </c>
      <c r="G2902" s="135">
        <v>10</v>
      </c>
      <c r="H2902" s="171">
        <f>IFERROR((Table20[[#This Row],[_202320]]-Table20[[#This Row],[_201920]])/Table20[[#This Row],[_201920]]*1,"")</f>
        <v>-0.23076923076923078</v>
      </c>
    </row>
    <row r="2903" spans="1:8" ht="28.5">
      <c r="A2903" s="132">
        <v>219879</v>
      </c>
      <c r="B2903" s="134" t="s">
        <v>1167</v>
      </c>
      <c r="C2903" s="134" t="s">
        <v>129</v>
      </c>
      <c r="D2903" s="134" t="s">
        <v>129</v>
      </c>
      <c r="E2903" s="134" t="s">
        <v>129</v>
      </c>
      <c r="F2903" s="134" t="s">
        <v>129</v>
      </c>
      <c r="G2903" s="135" t="s">
        <v>129</v>
      </c>
      <c r="H2903" s="171" t="str">
        <f>IFERROR((Table20[[#This Row],[_202320]]-Table20[[#This Row],[_201920]])/Table20[[#This Row],[_201920]]*1,"")</f>
        <v/>
      </c>
    </row>
    <row r="2904" spans="1:8">
      <c r="A2904" s="132">
        <v>219879</v>
      </c>
      <c r="B2904" s="134" t="s">
        <v>1146</v>
      </c>
      <c r="C2904" s="134">
        <v>17</v>
      </c>
      <c r="D2904" s="134">
        <v>26</v>
      </c>
      <c r="E2904" s="134">
        <v>23</v>
      </c>
      <c r="F2904" s="134">
        <v>24</v>
      </c>
      <c r="G2904" s="135">
        <v>13</v>
      </c>
      <c r="H2904" s="171">
        <f>IFERROR((Table20[[#This Row],[_202320]]-Table20[[#This Row],[_201920]])/Table20[[#This Row],[_201920]]*1,"")</f>
        <v>-0.23529411764705882</v>
      </c>
    </row>
    <row r="2905" spans="1:8" ht="28.5">
      <c r="A2905" s="132">
        <v>219879</v>
      </c>
      <c r="B2905" s="134" t="s">
        <v>1147</v>
      </c>
      <c r="C2905" s="134">
        <v>3</v>
      </c>
      <c r="D2905" s="134">
        <v>1</v>
      </c>
      <c r="E2905" s="134">
        <v>1</v>
      </c>
      <c r="F2905" s="134">
        <v>0</v>
      </c>
      <c r="G2905" s="135">
        <v>5</v>
      </c>
      <c r="H2905" s="171">
        <f>IFERROR((Table20[[#This Row],[_202320]]-Table20[[#This Row],[_201920]])/Table20[[#This Row],[_201920]]*1,"")</f>
        <v>0.66666666666666663</v>
      </c>
    </row>
    <row r="2906" spans="1:8" ht="28.5">
      <c r="A2906" s="132">
        <v>219879</v>
      </c>
      <c r="B2906" s="134" t="s">
        <v>1148</v>
      </c>
      <c r="C2906" s="134">
        <v>12</v>
      </c>
      <c r="D2906" s="134">
        <v>10</v>
      </c>
      <c r="E2906" s="134">
        <v>15</v>
      </c>
      <c r="F2906" s="134">
        <v>34</v>
      </c>
      <c r="G2906" s="135">
        <v>29</v>
      </c>
      <c r="H2906" s="171">
        <f>IFERROR((Table20[[#This Row],[_202320]]-Table20[[#This Row],[_201920]])/Table20[[#This Row],[_201920]]*1,"")</f>
        <v>1.4166666666666667</v>
      </c>
    </row>
    <row r="2907" spans="1:8" ht="28.5">
      <c r="A2907" s="132">
        <v>219879</v>
      </c>
      <c r="B2907" s="134" t="s">
        <v>1149</v>
      </c>
      <c r="C2907" s="134">
        <v>81</v>
      </c>
      <c r="D2907" s="134">
        <v>94</v>
      </c>
      <c r="E2907" s="134">
        <v>83</v>
      </c>
      <c r="F2907" s="134">
        <v>67</v>
      </c>
      <c r="G2907" s="135">
        <v>68</v>
      </c>
      <c r="H2907" s="171">
        <f>IFERROR((Table20[[#This Row],[_202320]]-Table20[[#This Row],[_201920]])/Table20[[#This Row],[_201920]]*1,"")</f>
        <v>-0.16049382716049382</v>
      </c>
    </row>
    <row r="2908" spans="1:8" ht="28.5">
      <c r="A2908" s="132">
        <v>219879</v>
      </c>
      <c r="B2908" s="134" t="s">
        <v>1150</v>
      </c>
      <c r="C2908" s="134">
        <v>96</v>
      </c>
      <c r="D2908" s="134">
        <v>105</v>
      </c>
      <c r="E2908" s="134">
        <v>99</v>
      </c>
      <c r="F2908" s="134">
        <v>101</v>
      </c>
      <c r="G2908" s="135">
        <v>102</v>
      </c>
      <c r="H2908" s="171">
        <f>IFERROR((Table20[[#This Row],[_202320]]-Table20[[#This Row],[_201920]])/Table20[[#This Row],[_201920]]*1,"")</f>
        <v>6.25E-2</v>
      </c>
    </row>
    <row r="2909" spans="1:8">
      <c r="A2909" s="132">
        <v>219879</v>
      </c>
      <c r="B2909" s="134" t="s">
        <v>1151</v>
      </c>
      <c r="C2909" s="134">
        <v>15</v>
      </c>
      <c r="D2909" s="134">
        <v>20</v>
      </c>
      <c r="E2909" s="134">
        <v>19</v>
      </c>
      <c r="F2909" s="134">
        <v>19</v>
      </c>
      <c r="G2909" s="135">
        <v>11</v>
      </c>
      <c r="H2909" s="171">
        <f>IFERROR((Table20[[#This Row],[_202320]]-Table20[[#This Row],[_201920]])/Table20[[#This Row],[_201920]]*1,"")</f>
        <v>-0.26666666666666666</v>
      </c>
    </row>
    <row r="2910" spans="1:8" ht="28.5">
      <c r="A2910" s="132">
        <v>219879</v>
      </c>
      <c r="B2910" s="134" t="s">
        <v>1152</v>
      </c>
      <c r="C2910" s="134">
        <v>13</v>
      </c>
      <c r="D2910" s="134">
        <v>8</v>
      </c>
      <c r="E2910" s="134">
        <v>13</v>
      </c>
      <c r="F2910" s="134">
        <v>27</v>
      </c>
      <c r="G2910" s="135">
        <v>30</v>
      </c>
      <c r="H2910" s="171">
        <f>IFERROR((Table20[[#This Row],[_202320]]-Table20[[#This Row],[_201920]])/Table20[[#This Row],[_201920]]*1,"")</f>
        <v>1.3076923076923077</v>
      </c>
    </row>
    <row r="2911" spans="1:8" ht="28.5">
      <c r="A2911" s="132">
        <v>219879</v>
      </c>
      <c r="B2911" s="134" t="s">
        <v>1153</v>
      </c>
      <c r="C2911" s="134">
        <v>3</v>
      </c>
      <c r="D2911" s="134">
        <v>1</v>
      </c>
      <c r="E2911" s="134">
        <v>1</v>
      </c>
      <c r="F2911" s="134">
        <v>0</v>
      </c>
      <c r="G2911" s="135">
        <v>4</v>
      </c>
      <c r="H2911" s="171">
        <f>IFERROR((Table20[[#This Row],[_202320]]-Table20[[#This Row],[_201920]])/Table20[[#This Row],[_201920]]*1,"")</f>
        <v>0.33333333333333331</v>
      </c>
    </row>
    <row r="2912" spans="1:8" ht="28.5">
      <c r="A2912" s="132">
        <v>219879</v>
      </c>
      <c r="B2912" s="134" t="s">
        <v>1154</v>
      </c>
      <c r="C2912" s="134">
        <v>11</v>
      </c>
      <c r="D2912" s="134">
        <v>8</v>
      </c>
      <c r="E2912" s="134">
        <v>12</v>
      </c>
      <c r="F2912" s="134">
        <v>27</v>
      </c>
      <c r="G2912" s="135">
        <v>25</v>
      </c>
      <c r="H2912" s="171">
        <f>IFERROR((Table20[[#This Row],[_202320]]-Table20[[#This Row],[_201920]])/Table20[[#This Row],[_201920]]*1,"")</f>
        <v>1.2727272727272727</v>
      </c>
    </row>
    <row r="2913" spans="1:8" ht="28.5">
      <c r="A2913" s="132">
        <v>219879</v>
      </c>
      <c r="B2913" s="134" t="s">
        <v>1155</v>
      </c>
      <c r="C2913" s="134">
        <v>72</v>
      </c>
      <c r="D2913" s="134">
        <v>72</v>
      </c>
      <c r="E2913" s="134">
        <v>68</v>
      </c>
      <c r="F2913" s="134">
        <v>54</v>
      </c>
      <c r="G2913" s="135">
        <v>59</v>
      </c>
      <c r="H2913" s="171">
        <f>IFERROR((Table20[[#This Row],[_202320]]-Table20[[#This Row],[_201920]])/Table20[[#This Row],[_201920]]*1,"")</f>
        <v>-0.18055555555555555</v>
      </c>
    </row>
    <row r="2914" spans="1:8">
      <c r="A2914" s="132">
        <v>220057</v>
      </c>
      <c r="B2914" s="134" t="s">
        <v>1161</v>
      </c>
      <c r="C2914" s="134">
        <v>383</v>
      </c>
      <c r="D2914" s="134">
        <v>356</v>
      </c>
      <c r="E2914" s="134">
        <v>320</v>
      </c>
      <c r="F2914" s="134">
        <v>225</v>
      </c>
      <c r="G2914" s="135">
        <v>131</v>
      </c>
      <c r="H2914" s="171">
        <f>IFERROR((Table20[[#This Row],[_202320]]-Table20[[#This Row],[_201920]])/Table20[[#This Row],[_201920]]*1,"")</f>
        <v>-0.65796344647519578</v>
      </c>
    </row>
    <row r="2915" spans="1:8">
      <c r="A2915" s="132">
        <v>220057</v>
      </c>
      <c r="B2915" s="134" t="s">
        <v>1131</v>
      </c>
      <c r="C2915" s="134">
        <v>0</v>
      </c>
      <c r="D2915" s="134">
        <v>0</v>
      </c>
      <c r="E2915" s="134">
        <v>0</v>
      </c>
      <c r="F2915" s="134">
        <v>0</v>
      </c>
      <c r="G2915" s="135">
        <v>0</v>
      </c>
      <c r="H2915" s="171" t="str">
        <f>IFERROR((Table20[[#This Row],[_202320]]-Table20[[#This Row],[_201920]])/Table20[[#This Row],[_201920]]*1,"")</f>
        <v/>
      </c>
    </row>
    <row r="2916" spans="1:8">
      <c r="A2916" s="132">
        <v>220057</v>
      </c>
      <c r="B2916" s="134" t="s">
        <v>1132</v>
      </c>
      <c r="C2916" s="134">
        <v>383</v>
      </c>
      <c r="D2916" s="134">
        <v>356</v>
      </c>
      <c r="E2916" s="134">
        <v>320</v>
      </c>
      <c r="F2916" s="134">
        <v>225</v>
      </c>
      <c r="G2916" s="135">
        <v>131</v>
      </c>
      <c r="H2916" s="171">
        <f>IFERROR((Table20[[#This Row],[_202320]]-Table20[[#This Row],[_201920]])/Table20[[#This Row],[_201920]]*1,"")</f>
        <v>-0.65796344647519578</v>
      </c>
    </row>
    <row r="2917" spans="1:8" ht="28.5">
      <c r="A2917" s="132">
        <v>220057</v>
      </c>
      <c r="B2917" s="134" t="s">
        <v>1133</v>
      </c>
      <c r="C2917" s="134">
        <v>2</v>
      </c>
      <c r="D2917" s="134">
        <v>5</v>
      </c>
      <c r="E2917" s="134">
        <v>2</v>
      </c>
      <c r="F2917" s="134">
        <v>4</v>
      </c>
      <c r="G2917" s="135">
        <v>5</v>
      </c>
      <c r="H2917" s="171">
        <f>IFERROR((Table20[[#This Row],[_202320]]-Table20[[#This Row],[_201920]])/Table20[[#This Row],[_201920]]*1,"")</f>
        <v>1.5</v>
      </c>
    </row>
    <row r="2918" spans="1:8" ht="28.5">
      <c r="A2918" s="132">
        <v>220057</v>
      </c>
      <c r="B2918" s="134" t="s">
        <v>1162</v>
      </c>
      <c r="C2918" s="134">
        <v>13</v>
      </c>
      <c r="D2918" s="134">
        <v>12</v>
      </c>
      <c r="E2918" s="134">
        <v>17</v>
      </c>
      <c r="F2918" s="134">
        <v>17</v>
      </c>
      <c r="G2918" s="135">
        <v>11</v>
      </c>
      <c r="H2918" s="171">
        <f>IFERROR((Table20[[#This Row],[_202320]]-Table20[[#This Row],[_201920]])/Table20[[#This Row],[_201920]]*1,"")</f>
        <v>-0.15384615384615385</v>
      </c>
    </row>
    <row r="2919" spans="1:8" ht="28.5">
      <c r="A2919" s="132">
        <v>220057</v>
      </c>
      <c r="B2919" s="134" t="s">
        <v>1163</v>
      </c>
      <c r="C2919" s="134" t="s">
        <v>129</v>
      </c>
      <c r="D2919" s="134" t="s">
        <v>129</v>
      </c>
      <c r="E2919" s="134" t="s">
        <v>129</v>
      </c>
      <c r="F2919" s="134" t="s">
        <v>129</v>
      </c>
      <c r="G2919" s="135" t="s">
        <v>129</v>
      </c>
      <c r="H2919" s="171" t="str">
        <f>IFERROR((Table20[[#This Row],[_202320]]-Table20[[#This Row],[_201920]])/Table20[[#This Row],[_201920]]*1,"")</f>
        <v/>
      </c>
    </row>
    <row r="2920" spans="1:8">
      <c r="A2920" s="132">
        <v>220057</v>
      </c>
      <c r="B2920" s="134" t="s">
        <v>1136</v>
      </c>
      <c r="C2920" s="134">
        <v>15</v>
      </c>
      <c r="D2920" s="134">
        <v>17</v>
      </c>
      <c r="E2920" s="134">
        <v>19</v>
      </c>
      <c r="F2920" s="134">
        <v>21</v>
      </c>
      <c r="G2920" s="135">
        <v>16</v>
      </c>
      <c r="H2920" s="171">
        <f>IFERROR((Table20[[#This Row],[_202320]]-Table20[[#This Row],[_201920]])/Table20[[#This Row],[_201920]]*1,"")</f>
        <v>6.6666666666666666E-2</v>
      </c>
    </row>
    <row r="2921" spans="1:8">
      <c r="A2921" s="132">
        <v>220057</v>
      </c>
      <c r="B2921" s="134" t="s">
        <v>1137</v>
      </c>
      <c r="C2921" s="134">
        <v>4</v>
      </c>
      <c r="D2921" s="134">
        <v>5</v>
      </c>
      <c r="E2921" s="134">
        <v>6</v>
      </c>
      <c r="F2921" s="134">
        <v>9</v>
      </c>
      <c r="G2921" s="135">
        <v>12</v>
      </c>
      <c r="H2921" s="171">
        <f>IFERROR((Table20[[#This Row],[_202320]]-Table20[[#This Row],[_201920]])/Table20[[#This Row],[_201920]]*1,"")</f>
        <v>2</v>
      </c>
    </row>
    <row r="2922" spans="1:8" ht="28.5">
      <c r="A2922" s="132">
        <v>220057</v>
      </c>
      <c r="B2922" s="134" t="s">
        <v>1138</v>
      </c>
      <c r="C2922" s="134">
        <v>3</v>
      </c>
      <c r="D2922" s="134">
        <v>3</v>
      </c>
      <c r="E2922" s="134">
        <v>6</v>
      </c>
      <c r="F2922" s="134">
        <v>4</v>
      </c>
      <c r="G2922" s="135">
        <v>6</v>
      </c>
      <c r="H2922" s="171">
        <f>IFERROR((Table20[[#This Row],[_202320]]-Table20[[#This Row],[_201920]])/Table20[[#This Row],[_201920]]*1,"")</f>
        <v>1</v>
      </c>
    </row>
    <row r="2923" spans="1:8" ht="28.5">
      <c r="A2923" s="132">
        <v>220057</v>
      </c>
      <c r="B2923" s="134" t="s">
        <v>1164</v>
      </c>
      <c r="C2923" s="134">
        <v>22</v>
      </c>
      <c r="D2923" s="134">
        <v>20</v>
      </c>
      <c r="E2923" s="134">
        <v>25</v>
      </c>
      <c r="F2923" s="134">
        <v>26</v>
      </c>
      <c r="G2923" s="135">
        <v>13</v>
      </c>
      <c r="H2923" s="171">
        <f>IFERROR((Table20[[#This Row],[_202320]]-Table20[[#This Row],[_201920]])/Table20[[#This Row],[_201920]]*1,"")</f>
        <v>-0.40909090909090912</v>
      </c>
    </row>
    <row r="2924" spans="1:8" ht="28.5">
      <c r="A2924" s="132">
        <v>220057</v>
      </c>
      <c r="B2924" s="134" t="s">
        <v>1165</v>
      </c>
      <c r="C2924" s="134" t="s">
        <v>129</v>
      </c>
      <c r="D2924" s="134" t="s">
        <v>129</v>
      </c>
      <c r="E2924" s="134" t="s">
        <v>129</v>
      </c>
      <c r="F2924" s="134" t="s">
        <v>129</v>
      </c>
      <c r="G2924" s="135" t="s">
        <v>129</v>
      </c>
      <c r="H2924" s="171" t="str">
        <f>IFERROR((Table20[[#This Row],[_202320]]-Table20[[#This Row],[_201920]])/Table20[[#This Row],[_201920]]*1,"")</f>
        <v/>
      </c>
    </row>
    <row r="2925" spans="1:8">
      <c r="A2925" s="132">
        <v>220057</v>
      </c>
      <c r="B2925" s="134" t="s">
        <v>1141</v>
      </c>
      <c r="C2925" s="134">
        <v>25</v>
      </c>
      <c r="D2925" s="134">
        <v>23</v>
      </c>
      <c r="E2925" s="134">
        <v>31</v>
      </c>
      <c r="F2925" s="134">
        <v>30</v>
      </c>
      <c r="G2925" s="135">
        <v>19</v>
      </c>
      <c r="H2925" s="171">
        <f>IFERROR((Table20[[#This Row],[_202320]]-Table20[[#This Row],[_201920]])/Table20[[#This Row],[_201920]]*1,"")</f>
        <v>-0.24</v>
      </c>
    </row>
    <row r="2926" spans="1:8">
      <c r="A2926" s="132">
        <v>220057</v>
      </c>
      <c r="B2926" s="134" t="s">
        <v>1142</v>
      </c>
      <c r="C2926" s="134">
        <v>7</v>
      </c>
      <c r="D2926" s="134">
        <v>6</v>
      </c>
      <c r="E2926" s="134">
        <v>10</v>
      </c>
      <c r="F2926" s="134">
        <v>13</v>
      </c>
      <c r="G2926" s="135">
        <v>15</v>
      </c>
      <c r="H2926" s="171">
        <f>IFERROR((Table20[[#This Row],[_202320]]-Table20[[#This Row],[_201920]])/Table20[[#This Row],[_201920]]*1,"")</f>
        <v>1.1428571428571428</v>
      </c>
    </row>
    <row r="2927" spans="1:8" ht="28.5">
      <c r="A2927" s="132">
        <v>220057</v>
      </c>
      <c r="B2927" s="134" t="s">
        <v>1143</v>
      </c>
      <c r="C2927" s="134">
        <v>4</v>
      </c>
      <c r="D2927" s="134">
        <v>3</v>
      </c>
      <c r="E2927" s="134">
        <v>5</v>
      </c>
      <c r="F2927" s="134">
        <v>4</v>
      </c>
      <c r="G2927" s="135">
        <v>7</v>
      </c>
      <c r="H2927" s="171">
        <f>IFERROR((Table20[[#This Row],[_202320]]-Table20[[#This Row],[_201920]])/Table20[[#This Row],[_201920]]*1,"")</f>
        <v>0.75</v>
      </c>
    </row>
    <row r="2928" spans="1:8" ht="28.5">
      <c r="A2928" s="132">
        <v>220057</v>
      </c>
      <c r="B2928" s="134" t="s">
        <v>1166</v>
      </c>
      <c r="C2928" s="134">
        <v>26</v>
      </c>
      <c r="D2928" s="134">
        <v>21</v>
      </c>
      <c r="E2928" s="134">
        <v>28</v>
      </c>
      <c r="F2928" s="134">
        <v>26</v>
      </c>
      <c r="G2928" s="135">
        <v>14</v>
      </c>
      <c r="H2928" s="171">
        <f>IFERROR((Table20[[#This Row],[_202320]]-Table20[[#This Row],[_201920]])/Table20[[#This Row],[_201920]]*1,"")</f>
        <v>-0.46153846153846156</v>
      </c>
    </row>
    <row r="2929" spans="1:8" ht="28.5">
      <c r="A2929" s="132">
        <v>220057</v>
      </c>
      <c r="B2929" s="134" t="s">
        <v>1167</v>
      </c>
      <c r="C2929" s="134" t="s">
        <v>129</v>
      </c>
      <c r="D2929" s="134" t="s">
        <v>129</v>
      </c>
      <c r="E2929" s="134" t="s">
        <v>129</v>
      </c>
      <c r="F2929" s="134" t="s">
        <v>129</v>
      </c>
      <c r="G2929" s="135" t="s">
        <v>129</v>
      </c>
      <c r="H2929" s="171" t="str">
        <f>IFERROR((Table20[[#This Row],[_202320]]-Table20[[#This Row],[_201920]])/Table20[[#This Row],[_201920]]*1,"")</f>
        <v/>
      </c>
    </row>
    <row r="2930" spans="1:8">
      <c r="A2930" s="132">
        <v>220057</v>
      </c>
      <c r="B2930" s="134" t="s">
        <v>1146</v>
      </c>
      <c r="C2930" s="134">
        <v>30</v>
      </c>
      <c r="D2930" s="134">
        <v>24</v>
      </c>
      <c r="E2930" s="134">
        <v>33</v>
      </c>
      <c r="F2930" s="134">
        <v>30</v>
      </c>
      <c r="G2930" s="135">
        <v>21</v>
      </c>
      <c r="H2930" s="171">
        <f>IFERROR((Table20[[#This Row],[_202320]]-Table20[[#This Row],[_201920]])/Table20[[#This Row],[_201920]]*1,"")</f>
        <v>-0.3</v>
      </c>
    </row>
    <row r="2931" spans="1:8" ht="28.5">
      <c r="A2931" s="132">
        <v>220057</v>
      </c>
      <c r="B2931" s="134" t="s">
        <v>1147</v>
      </c>
      <c r="C2931" s="134">
        <v>3</v>
      </c>
      <c r="D2931" s="134">
        <v>10</v>
      </c>
      <c r="E2931" s="134">
        <v>5</v>
      </c>
      <c r="F2931" s="134">
        <v>3</v>
      </c>
      <c r="G2931" s="135">
        <v>4</v>
      </c>
      <c r="H2931" s="171">
        <f>IFERROR((Table20[[#This Row],[_202320]]-Table20[[#This Row],[_201920]])/Table20[[#This Row],[_201920]]*1,"")</f>
        <v>0.33333333333333331</v>
      </c>
    </row>
    <row r="2932" spans="1:8" ht="28.5">
      <c r="A2932" s="132">
        <v>220057</v>
      </c>
      <c r="B2932" s="134" t="s">
        <v>1148</v>
      </c>
      <c r="C2932" s="134">
        <v>23</v>
      </c>
      <c r="D2932" s="134">
        <v>39</v>
      </c>
      <c r="E2932" s="134">
        <v>23</v>
      </c>
      <c r="F2932" s="134">
        <v>58</v>
      </c>
      <c r="G2932" s="135">
        <v>16</v>
      </c>
      <c r="H2932" s="171">
        <f>IFERROR((Table20[[#This Row],[_202320]]-Table20[[#This Row],[_201920]])/Table20[[#This Row],[_201920]]*1,"")</f>
        <v>-0.30434782608695654</v>
      </c>
    </row>
    <row r="2933" spans="1:8" ht="28.5">
      <c r="A2933" s="132">
        <v>220057</v>
      </c>
      <c r="B2933" s="134" t="s">
        <v>1149</v>
      </c>
      <c r="C2933" s="134">
        <v>327</v>
      </c>
      <c r="D2933" s="134">
        <v>283</v>
      </c>
      <c r="E2933" s="134">
        <v>259</v>
      </c>
      <c r="F2933" s="134">
        <v>134</v>
      </c>
      <c r="G2933" s="135">
        <v>90</v>
      </c>
      <c r="H2933" s="171">
        <f>IFERROR((Table20[[#This Row],[_202320]]-Table20[[#This Row],[_201920]])/Table20[[#This Row],[_201920]]*1,"")</f>
        <v>-0.72477064220183485</v>
      </c>
    </row>
    <row r="2934" spans="1:8" ht="28.5">
      <c r="A2934" s="132">
        <v>220057</v>
      </c>
      <c r="B2934" s="134" t="s">
        <v>1150</v>
      </c>
      <c r="C2934" s="134">
        <v>353</v>
      </c>
      <c r="D2934" s="134">
        <v>332</v>
      </c>
      <c r="E2934" s="134">
        <v>287</v>
      </c>
      <c r="F2934" s="134">
        <v>195</v>
      </c>
      <c r="G2934" s="135">
        <v>110</v>
      </c>
      <c r="H2934" s="171">
        <f>IFERROR((Table20[[#This Row],[_202320]]-Table20[[#This Row],[_201920]])/Table20[[#This Row],[_201920]]*1,"")</f>
        <v>-0.68838526912181308</v>
      </c>
    </row>
    <row r="2935" spans="1:8">
      <c r="A2935" s="132">
        <v>220057</v>
      </c>
      <c r="B2935" s="134" t="s">
        <v>1151</v>
      </c>
      <c r="C2935" s="134">
        <v>8</v>
      </c>
      <c r="D2935" s="134">
        <v>7</v>
      </c>
      <c r="E2935" s="134">
        <v>10</v>
      </c>
      <c r="F2935" s="134">
        <v>13</v>
      </c>
      <c r="G2935" s="135">
        <v>16</v>
      </c>
      <c r="H2935" s="171">
        <f>IFERROR((Table20[[#This Row],[_202320]]-Table20[[#This Row],[_201920]])/Table20[[#This Row],[_201920]]*1,"")</f>
        <v>1</v>
      </c>
    </row>
    <row r="2936" spans="1:8" ht="28.5">
      <c r="A2936" s="132">
        <v>220057</v>
      </c>
      <c r="B2936" s="134" t="s">
        <v>1152</v>
      </c>
      <c r="C2936" s="134">
        <v>7</v>
      </c>
      <c r="D2936" s="134">
        <v>14</v>
      </c>
      <c r="E2936" s="134">
        <v>9</v>
      </c>
      <c r="F2936" s="134">
        <v>27</v>
      </c>
      <c r="G2936" s="135">
        <v>15</v>
      </c>
      <c r="H2936" s="171">
        <f>IFERROR((Table20[[#This Row],[_202320]]-Table20[[#This Row],[_201920]])/Table20[[#This Row],[_201920]]*1,"")</f>
        <v>1.1428571428571428</v>
      </c>
    </row>
    <row r="2937" spans="1:8" ht="28.5">
      <c r="A2937" s="132">
        <v>220057</v>
      </c>
      <c r="B2937" s="134" t="s">
        <v>1153</v>
      </c>
      <c r="C2937" s="134">
        <v>1</v>
      </c>
      <c r="D2937" s="134">
        <v>3</v>
      </c>
      <c r="E2937" s="134">
        <v>2</v>
      </c>
      <c r="F2937" s="134">
        <v>1</v>
      </c>
      <c r="G2937" s="135">
        <v>3</v>
      </c>
      <c r="H2937" s="171">
        <f>IFERROR((Table20[[#This Row],[_202320]]-Table20[[#This Row],[_201920]])/Table20[[#This Row],[_201920]]*1,"")</f>
        <v>2</v>
      </c>
    </row>
    <row r="2938" spans="1:8" ht="28.5">
      <c r="A2938" s="132">
        <v>220057</v>
      </c>
      <c r="B2938" s="134" t="s">
        <v>1154</v>
      </c>
      <c r="C2938" s="134">
        <v>6</v>
      </c>
      <c r="D2938" s="134">
        <v>11</v>
      </c>
      <c r="E2938" s="134">
        <v>7</v>
      </c>
      <c r="F2938" s="134">
        <v>26</v>
      </c>
      <c r="G2938" s="135">
        <v>12</v>
      </c>
      <c r="H2938" s="171">
        <f>IFERROR((Table20[[#This Row],[_202320]]-Table20[[#This Row],[_201920]])/Table20[[#This Row],[_201920]]*1,"")</f>
        <v>1</v>
      </c>
    </row>
    <row r="2939" spans="1:8" ht="28.5">
      <c r="A2939" s="132">
        <v>220057</v>
      </c>
      <c r="B2939" s="134" t="s">
        <v>1155</v>
      </c>
      <c r="C2939" s="134">
        <v>85</v>
      </c>
      <c r="D2939" s="134">
        <v>79</v>
      </c>
      <c r="E2939" s="134">
        <v>81</v>
      </c>
      <c r="F2939" s="134">
        <v>60</v>
      </c>
      <c r="G2939" s="135">
        <v>69</v>
      </c>
      <c r="H2939" s="171">
        <f>IFERROR((Table20[[#This Row],[_202320]]-Table20[[#This Row],[_201920]])/Table20[[#This Row],[_201920]]*1,"")</f>
        <v>-0.18823529411764706</v>
      </c>
    </row>
    <row r="2940" spans="1:8">
      <c r="A2940" s="132">
        <v>221184</v>
      </c>
      <c r="B2940" s="134" t="s">
        <v>1161</v>
      </c>
      <c r="C2940" s="134">
        <v>1346</v>
      </c>
      <c r="D2940" s="134">
        <v>1322</v>
      </c>
      <c r="E2940" s="134">
        <v>1239</v>
      </c>
      <c r="F2940" s="134">
        <v>1076</v>
      </c>
      <c r="G2940" s="135">
        <v>596</v>
      </c>
      <c r="H2940" s="171">
        <f>IFERROR((Table20[[#This Row],[_202320]]-Table20[[#This Row],[_201920]])/Table20[[#This Row],[_201920]]*1,"")</f>
        <v>-0.5572065378900446</v>
      </c>
    </row>
    <row r="2941" spans="1:8">
      <c r="A2941" s="132">
        <v>221184</v>
      </c>
      <c r="B2941" s="134" t="s">
        <v>1131</v>
      </c>
      <c r="C2941" s="134">
        <v>0</v>
      </c>
      <c r="D2941" s="134">
        <v>0</v>
      </c>
      <c r="E2941" s="134">
        <v>0</v>
      </c>
      <c r="F2941" s="134">
        <v>0</v>
      </c>
      <c r="G2941" s="135">
        <v>0</v>
      </c>
      <c r="H2941" s="171" t="str">
        <f>IFERROR((Table20[[#This Row],[_202320]]-Table20[[#This Row],[_201920]])/Table20[[#This Row],[_201920]]*1,"")</f>
        <v/>
      </c>
    </row>
    <row r="2942" spans="1:8">
      <c r="A2942" s="132">
        <v>221184</v>
      </c>
      <c r="B2942" s="134" t="s">
        <v>1132</v>
      </c>
      <c r="C2942" s="134">
        <v>1346</v>
      </c>
      <c r="D2942" s="134">
        <v>1322</v>
      </c>
      <c r="E2942" s="134">
        <v>1239</v>
      </c>
      <c r="F2942" s="134">
        <v>1076</v>
      </c>
      <c r="G2942" s="135">
        <v>596</v>
      </c>
      <c r="H2942" s="171">
        <f>IFERROR((Table20[[#This Row],[_202320]]-Table20[[#This Row],[_201920]])/Table20[[#This Row],[_201920]]*1,"")</f>
        <v>-0.5572065378900446</v>
      </c>
    </row>
    <row r="2943" spans="1:8" ht="28.5">
      <c r="A2943" s="132">
        <v>221184</v>
      </c>
      <c r="B2943" s="134" t="s">
        <v>1133</v>
      </c>
      <c r="C2943" s="134">
        <v>47</v>
      </c>
      <c r="D2943" s="134">
        <v>50</v>
      </c>
      <c r="E2943" s="134">
        <v>49</v>
      </c>
      <c r="F2943" s="134">
        <v>39</v>
      </c>
      <c r="G2943" s="135">
        <v>20</v>
      </c>
      <c r="H2943" s="171">
        <f>IFERROR((Table20[[#This Row],[_202320]]-Table20[[#This Row],[_201920]])/Table20[[#This Row],[_201920]]*1,"")</f>
        <v>-0.57446808510638303</v>
      </c>
    </row>
    <row r="2944" spans="1:8" ht="28.5">
      <c r="A2944" s="132">
        <v>221184</v>
      </c>
      <c r="B2944" s="134" t="s">
        <v>1162</v>
      </c>
      <c r="C2944" s="134">
        <v>55</v>
      </c>
      <c r="D2944" s="134">
        <v>51</v>
      </c>
      <c r="E2944" s="134">
        <v>42</v>
      </c>
      <c r="F2944" s="134">
        <v>52</v>
      </c>
      <c r="G2944" s="135">
        <v>30</v>
      </c>
      <c r="H2944" s="171">
        <f>IFERROR((Table20[[#This Row],[_202320]]-Table20[[#This Row],[_201920]])/Table20[[#This Row],[_201920]]*1,"")</f>
        <v>-0.45454545454545453</v>
      </c>
    </row>
    <row r="2945" spans="1:8" ht="28.5">
      <c r="A2945" s="132">
        <v>221184</v>
      </c>
      <c r="B2945" s="134" t="s">
        <v>1163</v>
      </c>
      <c r="C2945" s="134" t="s">
        <v>129</v>
      </c>
      <c r="D2945" s="134" t="s">
        <v>129</v>
      </c>
      <c r="E2945" s="134" t="s">
        <v>129</v>
      </c>
      <c r="F2945" s="134" t="s">
        <v>129</v>
      </c>
      <c r="G2945" s="135" t="s">
        <v>129</v>
      </c>
      <c r="H2945" s="171" t="str">
        <f>IFERROR((Table20[[#This Row],[_202320]]-Table20[[#This Row],[_201920]])/Table20[[#This Row],[_201920]]*1,"")</f>
        <v/>
      </c>
    </row>
    <row r="2946" spans="1:8">
      <c r="A2946" s="132">
        <v>221184</v>
      </c>
      <c r="B2946" s="134" t="s">
        <v>1136</v>
      </c>
      <c r="C2946" s="134">
        <v>102</v>
      </c>
      <c r="D2946" s="134">
        <v>101</v>
      </c>
      <c r="E2946" s="134">
        <v>91</v>
      </c>
      <c r="F2946" s="134">
        <v>91</v>
      </c>
      <c r="G2946" s="135">
        <v>50</v>
      </c>
      <c r="H2946" s="171">
        <f>IFERROR((Table20[[#This Row],[_202320]]-Table20[[#This Row],[_201920]])/Table20[[#This Row],[_201920]]*1,"")</f>
        <v>-0.50980392156862742</v>
      </c>
    </row>
    <row r="2947" spans="1:8">
      <c r="A2947" s="132">
        <v>221184</v>
      </c>
      <c r="B2947" s="134" t="s">
        <v>1137</v>
      </c>
      <c r="C2947" s="134">
        <v>8</v>
      </c>
      <c r="D2947" s="134">
        <v>8</v>
      </c>
      <c r="E2947" s="134">
        <v>7</v>
      </c>
      <c r="F2947" s="134">
        <v>8</v>
      </c>
      <c r="G2947" s="135">
        <v>8</v>
      </c>
      <c r="H2947" s="171">
        <f>IFERROR((Table20[[#This Row],[_202320]]-Table20[[#This Row],[_201920]])/Table20[[#This Row],[_201920]]*1,"")</f>
        <v>0</v>
      </c>
    </row>
    <row r="2948" spans="1:8" ht="28.5">
      <c r="A2948" s="132">
        <v>221184</v>
      </c>
      <c r="B2948" s="134" t="s">
        <v>1138</v>
      </c>
      <c r="C2948" s="134">
        <v>52</v>
      </c>
      <c r="D2948" s="134">
        <v>49</v>
      </c>
      <c r="E2948" s="134">
        <v>41</v>
      </c>
      <c r="F2948" s="134">
        <v>34</v>
      </c>
      <c r="G2948" s="135">
        <v>15</v>
      </c>
      <c r="H2948" s="171">
        <f>IFERROR((Table20[[#This Row],[_202320]]-Table20[[#This Row],[_201920]])/Table20[[#This Row],[_201920]]*1,"")</f>
        <v>-0.71153846153846156</v>
      </c>
    </row>
    <row r="2949" spans="1:8" ht="28.5">
      <c r="A2949" s="132">
        <v>221184</v>
      </c>
      <c r="B2949" s="134" t="s">
        <v>1164</v>
      </c>
      <c r="C2949" s="134">
        <v>86</v>
      </c>
      <c r="D2949" s="134">
        <v>92</v>
      </c>
      <c r="E2949" s="134">
        <v>83</v>
      </c>
      <c r="F2949" s="134">
        <v>82</v>
      </c>
      <c r="G2949" s="135">
        <v>52</v>
      </c>
      <c r="H2949" s="171">
        <f>IFERROR((Table20[[#This Row],[_202320]]-Table20[[#This Row],[_201920]])/Table20[[#This Row],[_201920]]*1,"")</f>
        <v>-0.39534883720930231</v>
      </c>
    </row>
    <row r="2950" spans="1:8" ht="28.5">
      <c r="A2950" s="132">
        <v>221184</v>
      </c>
      <c r="B2950" s="134" t="s">
        <v>1165</v>
      </c>
      <c r="C2950" s="134" t="s">
        <v>129</v>
      </c>
      <c r="D2950" s="134" t="s">
        <v>129</v>
      </c>
      <c r="E2950" s="134" t="s">
        <v>129</v>
      </c>
      <c r="F2950" s="134" t="s">
        <v>129</v>
      </c>
      <c r="G2950" s="135" t="s">
        <v>129</v>
      </c>
      <c r="H2950" s="171" t="str">
        <f>IFERROR((Table20[[#This Row],[_202320]]-Table20[[#This Row],[_201920]])/Table20[[#This Row],[_201920]]*1,"")</f>
        <v/>
      </c>
    </row>
    <row r="2951" spans="1:8">
      <c r="A2951" s="132">
        <v>221184</v>
      </c>
      <c r="B2951" s="134" t="s">
        <v>1141</v>
      </c>
      <c r="C2951" s="134">
        <v>138</v>
      </c>
      <c r="D2951" s="134">
        <v>141</v>
      </c>
      <c r="E2951" s="134">
        <v>124</v>
      </c>
      <c r="F2951" s="134">
        <v>116</v>
      </c>
      <c r="G2951" s="135">
        <v>67</v>
      </c>
      <c r="H2951" s="171">
        <f>IFERROR((Table20[[#This Row],[_202320]]-Table20[[#This Row],[_201920]])/Table20[[#This Row],[_201920]]*1,"")</f>
        <v>-0.51449275362318836</v>
      </c>
    </row>
    <row r="2952" spans="1:8">
      <c r="A2952" s="132">
        <v>221184</v>
      </c>
      <c r="B2952" s="134" t="s">
        <v>1142</v>
      </c>
      <c r="C2952" s="134">
        <v>10</v>
      </c>
      <c r="D2952" s="134">
        <v>11</v>
      </c>
      <c r="E2952" s="134">
        <v>10</v>
      </c>
      <c r="F2952" s="134">
        <v>11</v>
      </c>
      <c r="G2952" s="135">
        <v>11</v>
      </c>
      <c r="H2952" s="171">
        <f>IFERROR((Table20[[#This Row],[_202320]]-Table20[[#This Row],[_201920]])/Table20[[#This Row],[_201920]]*1,"")</f>
        <v>0.1</v>
      </c>
    </row>
    <row r="2953" spans="1:8" ht="28.5">
      <c r="A2953" s="132">
        <v>221184</v>
      </c>
      <c r="B2953" s="134" t="s">
        <v>1143</v>
      </c>
      <c r="C2953" s="134">
        <v>46</v>
      </c>
      <c r="D2953" s="134">
        <v>42</v>
      </c>
      <c r="E2953" s="134">
        <v>42</v>
      </c>
      <c r="F2953" s="134">
        <v>33</v>
      </c>
      <c r="G2953" s="135">
        <v>14</v>
      </c>
      <c r="H2953" s="171">
        <f>IFERROR((Table20[[#This Row],[_202320]]-Table20[[#This Row],[_201920]])/Table20[[#This Row],[_201920]]*1,"")</f>
        <v>-0.69565217391304346</v>
      </c>
    </row>
    <row r="2954" spans="1:8" ht="28.5">
      <c r="A2954" s="132">
        <v>221184</v>
      </c>
      <c r="B2954" s="134" t="s">
        <v>1166</v>
      </c>
      <c r="C2954" s="134">
        <v>115</v>
      </c>
      <c r="D2954" s="134">
        <v>109</v>
      </c>
      <c r="E2954" s="134">
        <v>100</v>
      </c>
      <c r="F2954" s="134">
        <v>97</v>
      </c>
      <c r="G2954" s="135">
        <v>65</v>
      </c>
      <c r="H2954" s="171">
        <f>IFERROR((Table20[[#This Row],[_202320]]-Table20[[#This Row],[_201920]])/Table20[[#This Row],[_201920]]*1,"")</f>
        <v>-0.43478260869565216</v>
      </c>
    </row>
    <row r="2955" spans="1:8" ht="28.5">
      <c r="A2955" s="132">
        <v>221184</v>
      </c>
      <c r="B2955" s="134" t="s">
        <v>1167</v>
      </c>
      <c r="C2955" s="134" t="s">
        <v>129</v>
      </c>
      <c r="D2955" s="134" t="s">
        <v>129</v>
      </c>
      <c r="E2955" s="134" t="s">
        <v>129</v>
      </c>
      <c r="F2955" s="134" t="s">
        <v>129</v>
      </c>
      <c r="G2955" s="135" t="s">
        <v>129</v>
      </c>
      <c r="H2955" s="171" t="str">
        <f>IFERROR((Table20[[#This Row],[_202320]]-Table20[[#This Row],[_201920]])/Table20[[#This Row],[_201920]]*1,"")</f>
        <v/>
      </c>
    </row>
    <row r="2956" spans="1:8">
      <c r="A2956" s="132">
        <v>221184</v>
      </c>
      <c r="B2956" s="134" t="s">
        <v>1146</v>
      </c>
      <c r="C2956" s="134">
        <v>161</v>
      </c>
      <c r="D2956" s="134">
        <v>151</v>
      </c>
      <c r="E2956" s="134">
        <v>142</v>
      </c>
      <c r="F2956" s="134">
        <v>130</v>
      </c>
      <c r="G2956" s="135">
        <v>79</v>
      </c>
      <c r="H2956" s="171">
        <f>IFERROR((Table20[[#This Row],[_202320]]-Table20[[#This Row],[_201920]])/Table20[[#This Row],[_201920]]*1,"")</f>
        <v>-0.50931677018633537</v>
      </c>
    </row>
    <row r="2957" spans="1:8" ht="28.5">
      <c r="A2957" s="132">
        <v>221184</v>
      </c>
      <c r="B2957" s="134" t="s">
        <v>1147</v>
      </c>
      <c r="C2957" s="134">
        <v>26</v>
      </c>
      <c r="D2957" s="134">
        <v>16</v>
      </c>
      <c r="E2957" s="134">
        <v>14</v>
      </c>
      <c r="F2957" s="134">
        <v>18</v>
      </c>
      <c r="G2957" s="135">
        <v>5</v>
      </c>
      <c r="H2957" s="171">
        <f>IFERROR((Table20[[#This Row],[_202320]]-Table20[[#This Row],[_201920]])/Table20[[#This Row],[_201920]]*1,"")</f>
        <v>-0.80769230769230771</v>
      </c>
    </row>
    <row r="2958" spans="1:8" ht="28.5">
      <c r="A2958" s="132">
        <v>221184</v>
      </c>
      <c r="B2958" s="134" t="s">
        <v>1148</v>
      </c>
      <c r="C2958" s="134">
        <v>139</v>
      </c>
      <c r="D2958" s="134">
        <v>113</v>
      </c>
      <c r="E2958" s="134">
        <v>129</v>
      </c>
      <c r="F2958" s="134">
        <v>240</v>
      </c>
      <c r="G2958" s="135">
        <v>124</v>
      </c>
      <c r="H2958" s="171">
        <f>IFERROR((Table20[[#This Row],[_202320]]-Table20[[#This Row],[_201920]])/Table20[[#This Row],[_201920]]*1,"")</f>
        <v>-0.1079136690647482</v>
      </c>
    </row>
    <row r="2959" spans="1:8" ht="28.5">
      <c r="A2959" s="132">
        <v>221184</v>
      </c>
      <c r="B2959" s="134" t="s">
        <v>1149</v>
      </c>
      <c r="C2959" s="134">
        <v>1020</v>
      </c>
      <c r="D2959" s="134">
        <v>1042</v>
      </c>
      <c r="E2959" s="134">
        <v>954</v>
      </c>
      <c r="F2959" s="134">
        <v>688</v>
      </c>
      <c r="G2959" s="135">
        <v>388</v>
      </c>
      <c r="H2959" s="171">
        <f>IFERROR((Table20[[#This Row],[_202320]]-Table20[[#This Row],[_201920]])/Table20[[#This Row],[_201920]]*1,"")</f>
        <v>-0.61960784313725492</v>
      </c>
    </row>
    <row r="2960" spans="1:8" ht="28.5">
      <c r="A2960" s="132">
        <v>221184</v>
      </c>
      <c r="B2960" s="134" t="s">
        <v>1150</v>
      </c>
      <c r="C2960" s="134">
        <v>1185</v>
      </c>
      <c r="D2960" s="134">
        <v>1171</v>
      </c>
      <c r="E2960" s="134">
        <v>1097</v>
      </c>
      <c r="F2960" s="134">
        <v>946</v>
      </c>
      <c r="G2960" s="135">
        <v>517</v>
      </c>
      <c r="H2960" s="171">
        <f>IFERROR((Table20[[#This Row],[_202320]]-Table20[[#This Row],[_201920]])/Table20[[#This Row],[_201920]]*1,"")</f>
        <v>-0.56371308016877641</v>
      </c>
    </row>
    <row r="2961" spans="1:8">
      <c r="A2961" s="132">
        <v>221184</v>
      </c>
      <c r="B2961" s="134" t="s">
        <v>1151</v>
      </c>
      <c r="C2961" s="134">
        <v>12</v>
      </c>
      <c r="D2961" s="134">
        <v>11</v>
      </c>
      <c r="E2961" s="134">
        <v>11</v>
      </c>
      <c r="F2961" s="134">
        <v>12</v>
      </c>
      <c r="G2961" s="135">
        <v>13</v>
      </c>
      <c r="H2961" s="171">
        <f>IFERROR((Table20[[#This Row],[_202320]]-Table20[[#This Row],[_201920]])/Table20[[#This Row],[_201920]]*1,"")</f>
        <v>8.3333333333333329E-2</v>
      </c>
    </row>
    <row r="2962" spans="1:8" ht="28.5">
      <c r="A2962" s="132">
        <v>221184</v>
      </c>
      <c r="B2962" s="134" t="s">
        <v>1152</v>
      </c>
      <c r="C2962" s="134">
        <v>12</v>
      </c>
      <c r="D2962" s="134">
        <v>10</v>
      </c>
      <c r="E2962" s="134">
        <v>12</v>
      </c>
      <c r="F2962" s="134">
        <v>24</v>
      </c>
      <c r="G2962" s="135">
        <v>22</v>
      </c>
      <c r="H2962" s="171">
        <f>IFERROR((Table20[[#This Row],[_202320]]-Table20[[#This Row],[_201920]])/Table20[[#This Row],[_201920]]*1,"")</f>
        <v>0.83333333333333337</v>
      </c>
    </row>
    <row r="2963" spans="1:8" ht="28.5">
      <c r="A2963" s="132">
        <v>221184</v>
      </c>
      <c r="B2963" s="134" t="s">
        <v>1153</v>
      </c>
      <c r="C2963" s="134">
        <v>2</v>
      </c>
      <c r="D2963" s="134">
        <v>1</v>
      </c>
      <c r="E2963" s="134">
        <v>1</v>
      </c>
      <c r="F2963" s="134">
        <v>2</v>
      </c>
      <c r="G2963" s="135">
        <v>1</v>
      </c>
      <c r="H2963" s="171">
        <f>IFERROR((Table20[[#This Row],[_202320]]-Table20[[#This Row],[_201920]])/Table20[[#This Row],[_201920]]*1,"")</f>
        <v>-0.5</v>
      </c>
    </row>
    <row r="2964" spans="1:8" ht="28.5">
      <c r="A2964" s="132">
        <v>221184</v>
      </c>
      <c r="B2964" s="134" t="s">
        <v>1154</v>
      </c>
      <c r="C2964" s="134">
        <v>10</v>
      </c>
      <c r="D2964" s="134">
        <v>9</v>
      </c>
      <c r="E2964" s="134">
        <v>10</v>
      </c>
      <c r="F2964" s="134">
        <v>22</v>
      </c>
      <c r="G2964" s="135">
        <v>21</v>
      </c>
      <c r="H2964" s="171">
        <f>IFERROR((Table20[[#This Row],[_202320]]-Table20[[#This Row],[_201920]])/Table20[[#This Row],[_201920]]*1,"")</f>
        <v>1.1000000000000001</v>
      </c>
    </row>
    <row r="2965" spans="1:8" ht="28.5">
      <c r="A2965" s="132">
        <v>221184</v>
      </c>
      <c r="B2965" s="134" t="s">
        <v>1155</v>
      </c>
      <c r="C2965" s="134">
        <v>76</v>
      </c>
      <c r="D2965" s="134">
        <v>79</v>
      </c>
      <c r="E2965" s="134">
        <v>77</v>
      </c>
      <c r="F2965" s="134">
        <v>64</v>
      </c>
      <c r="G2965" s="135">
        <v>65</v>
      </c>
      <c r="H2965" s="171">
        <f>IFERROR((Table20[[#This Row],[_202320]]-Table20[[#This Row],[_201920]])/Table20[[#This Row],[_201920]]*1,"")</f>
        <v>-0.14473684210526316</v>
      </c>
    </row>
    <row r="2966" spans="1:8">
      <c r="A2966" s="132">
        <v>221397</v>
      </c>
      <c r="B2966" s="134" t="s">
        <v>1161</v>
      </c>
      <c r="C2966" s="134">
        <v>548</v>
      </c>
      <c r="D2966" s="134">
        <v>651</v>
      </c>
      <c r="E2966" s="134">
        <v>517</v>
      </c>
      <c r="F2966" s="134">
        <v>529</v>
      </c>
      <c r="G2966" s="135">
        <v>334</v>
      </c>
      <c r="H2966" s="171">
        <f>IFERROR((Table20[[#This Row],[_202320]]-Table20[[#This Row],[_201920]])/Table20[[#This Row],[_201920]]*1,"")</f>
        <v>-0.39051094890510951</v>
      </c>
    </row>
    <row r="2967" spans="1:8">
      <c r="A2967" s="132">
        <v>221397</v>
      </c>
      <c r="B2967" s="134" t="s">
        <v>1131</v>
      </c>
      <c r="C2967" s="134">
        <v>0</v>
      </c>
      <c r="D2967" s="134">
        <v>0</v>
      </c>
      <c r="E2967" s="134">
        <v>0</v>
      </c>
      <c r="F2967" s="134">
        <v>0</v>
      </c>
      <c r="G2967" s="135">
        <v>0</v>
      </c>
      <c r="H2967" s="171" t="str">
        <f>IFERROR((Table20[[#This Row],[_202320]]-Table20[[#This Row],[_201920]])/Table20[[#This Row],[_201920]]*1,"")</f>
        <v/>
      </c>
    </row>
    <row r="2968" spans="1:8">
      <c r="A2968" s="132">
        <v>221397</v>
      </c>
      <c r="B2968" s="134" t="s">
        <v>1132</v>
      </c>
      <c r="C2968" s="134">
        <v>548</v>
      </c>
      <c r="D2968" s="134">
        <v>651</v>
      </c>
      <c r="E2968" s="134">
        <v>517</v>
      </c>
      <c r="F2968" s="134">
        <v>529</v>
      </c>
      <c r="G2968" s="135">
        <v>334</v>
      </c>
      <c r="H2968" s="171">
        <f>IFERROR((Table20[[#This Row],[_202320]]-Table20[[#This Row],[_201920]])/Table20[[#This Row],[_201920]]*1,"")</f>
        <v>-0.39051094890510951</v>
      </c>
    </row>
    <row r="2969" spans="1:8" ht="28.5">
      <c r="A2969" s="132">
        <v>221397</v>
      </c>
      <c r="B2969" s="134" t="s">
        <v>1133</v>
      </c>
      <c r="C2969" s="134">
        <v>3</v>
      </c>
      <c r="D2969" s="134">
        <v>7</v>
      </c>
      <c r="E2969" s="134">
        <v>3</v>
      </c>
      <c r="F2969" s="134">
        <v>4</v>
      </c>
      <c r="G2969" s="135">
        <v>9</v>
      </c>
      <c r="H2969" s="171">
        <f>IFERROR((Table20[[#This Row],[_202320]]-Table20[[#This Row],[_201920]])/Table20[[#This Row],[_201920]]*1,"")</f>
        <v>2</v>
      </c>
    </row>
    <row r="2970" spans="1:8" ht="28.5">
      <c r="A2970" s="132">
        <v>221397</v>
      </c>
      <c r="B2970" s="134" t="s">
        <v>1162</v>
      </c>
      <c r="C2970" s="134">
        <v>59</v>
      </c>
      <c r="D2970" s="134">
        <v>71</v>
      </c>
      <c r="E2970" s="134">
        <v>85</v>
      </c>
      <c r="F2970" s="134">
        <v>73</v>
      </c>
      <c r="G2970" s="135">
        <v>76</v>
      </c>
      <c r="H2970" s="171">
        <f>IFERROR((Table20[[#This Row],[_202320]]-Table20[[#This Row],[_201920]])/Table20[[#This Row],[_201920]]*1,"")</f>
        <v>0.28813559322033899</v>
      </c>
    </row>
    <row r="2971" spans="1:8" ht="28.5">
      <c r="A2971" s="132">
        <v>221397</v>
      </c>
      <c r="B2971" s="134" t="s">
        <v>1163</v>
      </c>
      <c r="C2971" s="134" t="s">
        <v>129</v>
      </c>
      <c r="D2971" s="134" t="s">
        <v>129</v>
      </c>
      <c r="E2971" s="134" t="s">
        <v>129</v>
      </c>
      <c r="F2971" s="134" t="s">
        <v>129</v>
      </c>
      <c r="G2971" s="135" t="s">
        <v>129</v>
      </c>
      <c r="H2971" s="171" t="str">
        <f>IFERROR((Table20[[#This Row],[_202320]]-Table20[[#This Row],[_201920]])/Table20[[#This Row],[_201920]]*1,"")</f>
        <v/>
      </c>
    </row>
    <row r="2972" spans="1:8">
      <c r="A2972" s="132">
        <v>221397</v>
      </c>
      <c r="B2972" s="134" t="s">
        <v>1136</v>
      </c>
      <c r="C2972" s="134">
        <v>62</v>
      </c>
      <c r="D2972" s="134">
        <v>78</v>
      </c>
      <c r="E2972" s="134">
        <v>88</v>
      </c>
      <c r="F2972" s="134">
        <v>77</v>
      </c>
      <c r="G2972" s="135">
        <v>85</v>
      </c>
      <c r="H2972" s="171">
        <f>IFERROR((Table20[[#This Row],[_202320]]-Table20[[#This Row],[_201920]])/Table20[[#This Row],[_201920]]*1,"")</f>
        <v>0.37096774193548387</v>
      </c>
    </row>
    <row r="2973" spans="1:8">
      <c r="A2973" s="132">
        <v>221397</v>
      </c>
      <c r="B2973" s="134" t="s">
        <v>1137</v>
      </c>
      <c r="C2973" s="134">
        <v>11</v>
      </c>
      <c r="D2973" s="134">
        <v>12</v>
      </c>
      <c r="E2973" s="134">
        <v>17</v>
      </c>
      <c r="F2973" s="134">
        <v>15</v>
      </c>
      <c r="G2973" s="135">
        <v>25</v>
      </c>
      <c r="H2973" s="171">
        <f>IFERROR((Table20[[#This Row],[_202320]]-Table20[[#This Row],[_201920]])/Table20[[#This Row],[_201920]]*1,"")</f>
        <v>1.2727272727272727</v>
      </c>
    </row>
    <row r="2974" spans="1:8" ht="28.5">
      <c r="A2974" s="132">
        <v>221397</v>
      </c>
      <c r="B2974" s="134" t="s">
        <v>1138</v>
      </c>
      <c r="C2974" s="134">
        <v>2</v>
      </c>
      <c r="D2974" s="134">
        <v>8</v>
      </c>
      <c r="E2974" s="134">
        <v>3</v>
      </c>
      <c r="F2974" s="134">
        <v>3</v>
      </c>
      <c r="G2974" s="135">
        <v>8</v>
      </c>
      <c r="H2974" s="171">
        <f>IFERROR((Table20[[#This Row],[_202320]]-Table20[[#This Row],[_201920]])/Table20[[#This Row],[_201920]]*1,"")</f>
        <v>3</v>
      </c>
    </row>
    <row r="2975" spans="1:8" ht="28.5">
      <c r="A2975" s="132">
        <v>221397</v>
      </c>
      <c r="B2975" s="134" t="s">
        <v>1164</v>
      </c>
      <c r="C2975" s="134">
        <v>87</v>
      </c>
      <c r="D2975" s="134">
        <v>94</v>
      </c>
      <c r="E2975" s="134">
        <v>107</v>
      </c>
      <c r="F2975" s="134">
        <v>100</v>
      </c>
      <c r="G2975" s="135">
        <v>86</v>
      </c>
      <c r="H2975" s="171">
        <f>IFERROR((Table20[[#This Row],[_202320]]-Table20[[#This Row],[_201920]])/Table20[[#This Row],[_201920]]*1,"")</f>
        <v>-1.1494252873563218E-2</v>
      </c>
    </row>
    <row r="2976" spans="1:8" ht="28.5">
      <c r="A2976" s="132">
        <v>221397</v>
      </c>
      <c r="B2976" s="134" t="s">
        <v>1165</v>
      </c>
      <c r="C2976" s="134" t="s">
        <v>129</v>
      </c>
      <c r="D2976" s="134" t="s">
        <v>129</v>
      </c>
      <c r="E2976" s="134" t="s">
        <v>129</v>
      </c>
      <c r="F2976" s="134" t="s">
        <v>129</v>
      </c>
      <c r="G2976" s="135" t="s">
        <v>129</v>
      </c>
      <c r="H2976" s="171" t="str">
        <f>IFERROR((Table20[[#This Row],[_202320]]-Table20[[#This Row],[_201920]])/Table20[[#This Row],[_201920]]*1,"")</f>
        <v/>
      </c>
    </row>
    <row r="2977" spans="1:8">
      <c r="A2977" s="132">
        <v>221397</v>
      </c>
      <c r="B2977" s="134" t="s">
        <v>1141</v>
      </c>
      <c r="C2977" s="134">
        <v>89</v>
      </c>
      <c r="D2977" s="134">
        <v>102</v>
      </c>
      <c r="E2977" s="134">
        <v>110</v>
      </c>
      <c r="F2977" s="134">
        <v>103</v>
      </c>
      <c r="G2977" s="135">
        <v>94</v>
      </c>
      <c r="H2977" s="171">
        <f>IFERROR((Table20[[#This Row],[_202320]]-Table20[[#This Row],[_201920]])/Table20[[#This Row],[_201920]]*1,"")</f>
        <v>5.6179775280898875E-2</v>
      </c>
    </row>
    <row r="2978" spans="1:8">
      <c r="A2978" s="132">
        <v>221397</v>
      </c>
      <c r="B2978" s="134" t="s">
        <v>1142</v>
      </c>
      <c r="C2978" s="134">
        <v>16</v>
      </c>
      <c r="D2978" s="134">
        <v>16</v>
      </c>
      <c r="E2978" s="134">
        <v>21</v>
      </c>
      <c r="F2978" s="134">
        <v>19</v>
      </c>
      <c r="G2978" s="135">
        <v>28</v>
      </c>
      <c r="H2978" s="171">
        <f>IFERROR((Table20[[#This Row],[_202320]]-Table20[[#This Row],[_201920]])/Table20[[#This Row],[_201920]]*1,"")</f>
        <v>0.75</v>
      </c>
    </row>
    <row r="2979" spans="1:8" ht="28.5">
      <c r="A2979" s="132">
        <v>221397</v>
      </c>
      <c r="B2979" s="134" t="s">
        <v>1143</v>
      </c>
      <c r="C2979" s="134">
        <v>3</v>
      </c>
      <c r="D2979" s="134">
        <v>10</v>
      </c>
      <c r="E2979" s="134">
        <v>2</v>
      </c>
      <c r="F2979" s="134">
        <v>4</v>
      </c>
      <c r="G2979" s="135">
        <v>8</v>
      </c>
      <c r="H2979" s="171">
        <f>IFERROR((Table20[[#This Row],[_202320]]-Table20[[#This Row],[_201920]])/Table20[[#This Row],[_201920]]*1,"")</f>
        <v>1.6666666666666667</v>
      </c>
    </row>
    <row r="2980" spans="1:8" ht="28.5">
      <c r="A2980" s="132">
        <v>221397</v>
      </c>
      <c r="B2980" s="134" t="s">
        <v>1166</v>
      </c>
      <c r="C2980" s="134">
        <v>97</v>
      </c>
      <c r="D2980" s="134">
        <v>102</v>
      </c>
      <c r="E2980" s="134">
        <v>114</v>
      </c>
      <c r="F2980" s="134">
        <v>103</v>
      </c>
      <c r="G2980" s="135">
        <v>88</v>
      </c>
      <c r="H2980" s="171">
        <f>IFERROR((Table20[[#This Row],[_202320]]-Table20[[#This Row],[_201920]])/Table20[[#This Row],[_201920]]*1,"")</f>
        <v>-9.2783505154639179E-2</v>
      </c>
    </row>
    <row r="2981" spans="1:8" ht="28.5">
      <c r="A2981" s="132">
        <v>221397</v>
      </c>
      <c r="B2981" s="134" t="s">
        <v>1167</v>
      </c>
      <c r="C2981" s="134" t="s">
        <v>129</v>
      </c>
      <c r="D2981" s="134" t="s">
        <v>129</v>
      </c>
      <c r="E2981" s="134" t="s">
        <v>129</v>
      </c>
      <c r="F2981" s="134" t="s">
        <v>129</v>
      </c>
      <c r="G2981" s="135" t="s">
        <v>129</v>
      </c>
      <c r="H2981" s="171" t="str">
        <f>IFERROR((Table20[[#This Row],[_202320]]-Table20[[#This Row],[_201920]])/Table20[[#This Row],[_201920]]*1,"")</f>
        <v/>
      </c>
    </row>
    <row r="2982" spans="1:8">
      <c r="A2982" s="132">
        <v>221397</v>
      </c>
      <c r="B2982" s="134" t="s">
        <v>1146</v>
      </c>
      <c r="C2982" s="134">
        <v>100</v>
      </c>
      <c r="D2982" s="134">
        <v>112</v>
      </c>
      <c r="E2982" s="134">
        <v>116</v>
      </c>
      <c r="F2982" s="134">
        <v>107</v>
      </c>
      <c r="G2982" s="135">
        <v>96</v>
      </c>
      <c r="H2982" s="171">
        <f>IFERROR((Table20[[#This Row],[_202320]]-Table20[[#This Row],[_201920]])/Table20[[#This Row],[_201920]]*1,"")</f>
        <v>-0.04</v>
      </c>
    </row>
    <row r="2983" spans="1:8" ht="28.5">
      <c r="A2983" s="132">
        <v>221397</v>
      </c>
      <c r="B2983" s="134" t="s">
        <v>1147</v>
      </c>
      <c r="C2983" s="134">
        <v>12</v>
      </c>
      <c r="D2983" s="134">
        <v>16</v>
      </c>
      <c r="E2983" s="134">
        <v>2</v>
      </c>
      <c r="F2983" s="134">
        <v>4</v>
      </c>
      <c r="G2983" s="135">
        <v>5</v>
      </c>
      <c r="H2983" s="171">
        <f>IFERROR((Table20[[#This Row],[_202320]]-Table20[[#This Row],[_201920]])/Table20[[#This Row],[_201920]]*1,"")</f>
        <v>-0.58333333333333337</v>
      </c>
    </row>
    <row r="2984" spans="1:8" ht="28.5">
      <c r="A2984" s="132">
        <v>221397</v>
      </c>
      <c r="B2984" s="134" t="s">
        <v>1148</v>
      </c>
      <c r="C2984" s="134">
        <v>49</v>
      </c>
      <c r="D2984" s="134">
        <v>62</v>
      </c>
      <c r="E2984" s="134">
        <v>30</v>
      </c>
      <c r="F2984" s="134">
        <v>101</v>
      </c>
      <c r="G2984" s="135">
        <v>55</v>
      </c>
      <c r="H2984" s="171">
        <f>IFERROR((Table20[[#This Row],[_202320]]-Table20[[#This Row],[_201920]])/Table20[[#This Row],[_201920]]*1,"")</f>
        <v>0.12244897959183673</v>
      </c>
    </row>
    <row r="2985" spans="1:8" ht="28.5">
      <c r="A2985" s="132">
        <v>221397</v>
      </c>
      <c r="B2985" s="134" t="s">
        <v>1149</v>
      </c>
      <c r="C2985" s="134">
        <v>387</v>
      </c>
      <c r="D2985" s="134">
        <v>461</v>
      </c>
      <c r="E2985" s="134">
        <v>369</v>
      </c>
      <c r="F2985" s="134">
        <v>317</v>
      </c>
      <c r="G2985" s="135">
        <v>178</v>
      </c>
      <c r="H2985" s="171">
        <f>IFERROR((Table20[[#This Row],[_202320]]-Table20[[#This Row],[_201920]])/Table20[[#This Row],[_201920]]*1,"")</f>
        <v>-0.5400516795865633</v>
      </c>
    </row>
    <row r="2986" spans="1:8" ht="28.5">
      <c r="A2986" s="132">
        <v>221397</v>
      </c>
      <c r="B2986" s="134" t="s">
        <v>1150</v>
      </c>
      <c r="C2986" s="134">
        <v>448</v>
      </c>
      <c r="D2986" s="134">
        <v>539</v>
      </c>
      <c r="E2986" s="134">
        <v>401</v>
      </c>
      <c r="F2986" s="134">
        <v>422</v>
      </c>
      <c r="G2986" s="135">
        <v>238</v>
      </c>
      <c r="H2986" s="171">
        <f>IFERROR((Table20[[#This Row],[_202320]]-Table20[[#This Row],[_201920]])/Table20[[#This Row],[_201920]]*1,"")</f>
        <v>-0.46875</v>
      </c>
    </row>
    <row r="2987" spans="1:8">
      <c r="A2987" s="132">
        <v>221397</v>
      </c>
      <c r="B2987" s="134" t="s">
        <v>1151</v>
      </c>
      <c r="C2987" s="134">
        <v>18</v>
      </c>
      <c r="D2987" s="134">
        <v>17</v>
      </c>
      <c r="E2987" s="134">
        <v>22</v>
      </c>
      <c r="F2987" s="134">
        <v>20</v>
      </c>
      <c r="G2987" s="135">
        <v>29</v>
      </c>
      <c r="H2987" s="171">
        <f>IFERROR((Table20[[#This Row],[_202320]]-Table20[[#This Row],[_201920]])/Table20[[#This Row],[_201920]]*1,"")</f>
        <v>0.61111111111111116</v>
      </c>
    </row>
    <row r="2988" spans="1:8" ht="28.5">
      <c r="A2988" s="132">
        <v>221397</v>
      </c>
      <c r="B2988" s="134" t="s">
        <v>1152</v>
      </c>
      <c r="C2988" s="134">
        <v>11</v>
      </c>
      <c r="D2988" s="134">
        <v>12</v>
      </c>
      <c r="E2988" s="134">
        <v>6</v>
      </c>
      <c r="F2988" s="134">
        <v>20</v>
      </c>
      <c r="G2988" s="135">
        <v>18</v>
      </c>
      <c r="H2988" s="171">
        <f>IFERROR((Table20[[#This Row],[_202320]]-Table20[[#This Row],[_201920]])/Table20[[#This Row],[_201920]]*1,"")</f>
        <v>0.63636363636363635</v>
      </c>
    </row>
    <row r="2989" spans="1:8" ht="28.5">
      <c r="A2989" s="132">
        <v>221397</v>
      </c>
      <c r="B2989" s="134" t="s">
        <v>1153</v>
      </c>
      <c r="C2989" s="134">
        <v>2</v>
      </c>
      <c r="D2989" s="134">
        <v>2</v>
      </c>
      <c r="E2989" s="134">
        <v>0</v>
      </c>
      <c r="F2989" s="134">
        <v>1</v>
      </c>
      <c r="G2989" s="135">
        <v>1</v>
      </c>
      <c r="H2989" s="171">
        <f>IFERROR((Table20[[#This Row],[_202320]]-Table20[[#This Row],[_201920]])/Table20[[#This Row],[_201920]]*1,"")</f>
        <v>-0.5</v>
      </c>
    </row>
    <row r="2990" spans="1:8" ht="28.5">
      <c r="A2990" s="132">
        <v>221397</v>
      </c>
      <c r="B2990" s="134" t="s">
        <v>1154</v>
      </c>
      <c r="C2990" s="134">
        <v>9</v>
      </c>
      <c r="D2990" s="134">
        <v>10</v>
      </c>
      <c r="E2990" s="134">
        <v>6</v>
      </c>
      <c r="F2990" s="134">
        <v>19</v>
      </c>
      <c r="G2990" s="135">
        <v>16</v>
      </c>
      <c r="H2990" s="171">
        <f>IFERROR((Table20[[#This Row],[_202320]]-Table20[[#This Row],[_201920]])/Table20[[#This Row],[_201920]]*1,"")</f>
        <v>0.77777777777777779</v>
      </c>
    </row>
    <row r="2991" spans="1:8" ht="28.5">
      <c r="A2991" s="132">
        <v>221397</v>
      </c>
      <c r="B2991" s="134" t="s">
        <v>1155</v>
      </c>
      <c r="C2991" s="134">
        <v>71</v>
      </c>
      <c r="D2991" s="134">
        <v>71</v>
      </c>
      <c r="E2991" s="134">
        <v>71</v>
      </c>
      <c r="F2991" s="134">
        <v>60</v>
      </c>
      <c r="G2991" s="135">
        <v>53</v>
      </c>
      <c r="H2991" s="171">
        <f>IFERROR((Table20[[#This Row],[_202320]]-Table20[[#This Row],[_201920]])/Table20[[#This Row],[_201920]]*1,"")</f>
        <v>-0.25352112676056338</v>
      </c>
    </row>
    <row r="2992" spans="1:8">
      <c r="A2992" s="132">
        <v>221485</v>
      </c>
      <c r="B2992" s="134" t="s">
        <v>1161</v>
      </c>
      <c r="C2992" s="134">
        <v>2060</v>
      </c>
      <c r="D2992" s="134">
        <v>1915</v>
      </c>
      <c r="E2992" s="134">
        <v>1385</v>
      </c>
      <c r="F2992" s="134">
        <v>1306</v>
      </c>
      <c r="G2992" s="135">
        <v>570</v>
      </c>
      <c r="H2992" s="171">
        <f>IFERROR((Table20[[#This Row],[_202320]]-Table20[[#This Row],[_201920]])/Table20[[#This Row],[_201920]]*1,"")</f>
        <v>-0.72330097087378642</v>
      </c>
    </row>
    <row r="2993" spans="1:8">
      <c r="A2993" s="132">
        <v>221485</v>
      </c>
      <c r="B2993" s="134" t="s">
        <v>1131</v>
      </c>
      <c r="C2993" s="134">
        <v>0</v>
      </c>
      <c r="D2993" s="134">
        <v>0</v>
      </c>
      <c r="E2993" s="134">
        <v>0</v>
      </c>
      <c r="F2993" s="134">
        <v>0</v>
      </c>
      <c r="G2993" s="135">
        <v>0</v>
      </c>
      <c r="H2993" s="171" t="str">
        <f>IFERROR((Table20[[#This Row],[_202320]]-Table20[[#This Row],[_201920]])/Table20[[#This Row],[_201920]]*1,"")</f>
        <v/>
      </c>
    </row>
    <row r="2994" spans="1:8">
      <c r="A2994" s="132">
        <v>221485</v>
      </c>
      <c r="B2994" s="134" t="s">
        <v>1132</v>
      </c>
      <c r="C2994" s="134">
        <v>2060</v>
      </c>
      <c r="D2994" s="134">
        <v>1915</v>
      </c>
      <c r="E2994" s="134">
        <v>1385</v>
      </c>
      <c r="F2994" s="134">
        <v>1306</v>
      </c>
      <c r="G2994" s="135">
        <v>570</v>
      </c>
      <c r="H2994" s="171">
        <f>IFERROR((Table20[[#This Row],[_202320]]-Table20[[#This Row],[_201920]])/Table20[[#This Row],[_201920]]*1,"")</f>
        <v>-0.72330097087378642</v>
      </c>
    </row>
    <row r="2995" spans="1:8" ht="28.5">
      <c r="A2995" s="132">
        <v>221485</v>
      </c>
      <c r="B2995" s="134" t="s">
        <v>1133</v>
      </c>
      <c r="C2995" s="134">
        <v>26</v>
      </c>
      <c r="D2995" s="134">
        <v>28</v>
      </c>
      <c r="E2995" s="134">
        <v>27</v>
      </c>
      <c r="F2995" s="134">
        <v>17</v>
      </c>
      <c r="G2995" s="135">
        <v>14</v>
      </c>
      <c r="H2995" s="171">
        <f>IFERROR((Table20[[#This Row],[_202320]]-Table20[[#This Row],[_201920]])/Table20[[#This Row],[_201920]]*1,"")</f>
        <v>-0.46153846153846156</v>
      </c>
    </row>
    <row r="2996" spans="1:8" ht="28.5">
      <c r="A2996" s="132">
        <v>221485</v>
      </c>
      <c r="B2996" s="134" t="s">
        <v>1162</v>
      </c>
      <c r="C2996" s="134">
        <v>54</v>
      </c>
      <c r="D2996" s="134">
        <v>69</v>
      </c>
      <c r="E2996" s="134">
        <v>56</v>
      </c>
      <c r="F2996" s="134">
        <v>49</v>
      </c>
      <c r="G2996" s="135">
        <v>31</v>
      </c>
      <c r="H2996" s="171">
        <f>IFERROR((Table20[[#This Row],[_202320]]-Table20[[#This Row],[_201920]])/Table20[[#This Row],[_201920]]*1,"")</f>
        <v>-0.42592592592592593</v>
      </c>
    </row>
    <row r="2997" spans="1:8" ht="28.5">
      <c r="A2997" s="132">
        <v>221485</v>
      </c>
      <c r="B2997" s="134" t="s">
        <v>1163</v>
      </c>
      <c r="C2997" s="134" t="s">
        <v>129</v>
      </c>
      <c r="D2997" s="134" t="s">
        <v>129</v>
      </c>
      <c r="E2997" s="134" t="s">
        <v>129</v>
      </c>
      <c r="F2997" s="134" t="s">
        <v>129</v>
      </c>
      <c r="G2997" s="135" t="s">
        <v>129</v>
      </c>
      <c r="H2997" s="171" t="str">
        <f>IFERROR((Table20[[#This Row],[_202320]]-Table20[[#This Row],[_201920]])/Table20[[#This Row],[_201920]]*1,"")</f>
        <v/>
      </c>
    </row>
    <row r="2998" spans="1:8">
      <c r="A2998" s="132">
        <v>221485</v>
      </c>
      <c r="B2998" s="134" t="s">
        <v>1136</v>
      </c>
      <c r="C2998" s="134">
        <v>80</v>
      </c>
      <c r="D2998" s="134">
        <v>97</v>
      </c>
      <c r="E2998" s="134">
        <v>83</v>
      </c>
      <c r="F2998" s="134">
        <v>66</v>
      </c>
      <c r="G2998" s="135">
        <v>45</v>
      </c>
      <c r="H2998" s="171">
        <f>IFERROR((Table20[[#This Row],[_202320]]-Table20[[#This Row],[_201920]])/Table20[[#This Row],[_201920]]*1,"")</f>
        <v>-0.4375</v>
      </c>
    </row>
    <row r="2999" spans="1:8">
      <c r="A2999" s="132">
        <v>221485</v>
      </c>
      <c r="B2999" s="134" t="s">
        <v>1137</v>
      </c>
      <c r="C2999" s="134">
        <v>4</v>
      </c>
      <c r="D2999" s="134">
        <v>5</v>
      </c>
      <c r="E2999" s="134">
        <v>6</v>
      </c>
      <c r="F2999" s="134">
        <v>5</v>
      </c>
      <c r="G2999" s="135">
        <v>8</v>
      </c>
      <c r="H2999" s="171">
        <f>IFERROR((Table20[[#This Row],[_202320]]-Table20[[#This Row],[_201920]])/Table20[[#This Row],[_201920]]*1,"")</f>
        <v>1</v>
      </c>
    </row>
    <row r="3000" spans="1:8" ht="28.5">
      <c r="A3000" s="132">
        <v>221485</v>
      </c>
      <c r="B3000" s="134" t="s">
        <v>1138</v>
      </c>
      <c r="C3000" s="134">
        <v>33</v>
      </c>
      <c r="D3000" s="134">
        <v>28</v>
      </c>
      <c r="E3000" s="134">
        <v>24</v>
      </c>
      <c r="F3000" s="134">
        <v>15</v>
      </c>
      <c r="G3000" s="135">
        <v>13</v>
      </c>
      <c r="H3000" s="171">
        <f>IFERROR((Table20[[#This Row],[_202320]]-Table20[[#This Row],[_201920]])/Table20[[#This Row],[_201920]]*1,"")</f>
        <v>-0.60606060606060608</v>
      </c>
    </row>
    <row r="3001" spans="1:8" ht="28.5">
      <c r="A3001" s="132">
        <v>221485</v>
      </c>
      <c r="B3001" s="134" t="s">
        <v>1164</v>
      </c>
      <c r="C3001" s="134">
        <v>97</v>
      </c>
      <c r="D3001" s="134">
        <v>135</v>
      </c>
      <c r="E3001" s="134">
        <v>100</v>
      </c>
      <c r="F3001" s="134">
        <v>78</v>
      </c>
      <c r="G3001" s="135">
        <v>50</v>
      </c>
      <c r="H3001" s="171">
        <f>IFERROR((Table20[[#This Row],[_202320]]-Table20[[#This Row],[_201920]])/Table20[[#This Row],[_201920]]*1,"")</f>
        <v>-0.4845360824742268</v>
      </c>
    </row>
    <row r="3002" spans="1:8" ht="28.5">
      <c r="A3002" s="132">
        <v>221485</v>
      </c>
      <c r="B3002" s="134" t="s">
        <v>1165</v>
      </c>
      <c r="C3002" s="134" t="s">
        <v>129</v>
      </c>
      <c r="D3002" s="134" t="s">
        <v>129</v>
      </c>
      <c r="E3002" s="134" t="s">
        <v>129</v>
      </c>
      <c r="F3002" s="134" t="s">
        <v>129</v>
      </c>
      <c r="G3002" s="135" t="s">
        <v>129</v>
      </c>
      <c r="H3002" s="171" t="str">
        <f>IFERROR((Table20[[#This Row],[_202320]]-Table20[[#This Row],[_201920]])/Table20[[#This Row],[_201920]]*1,"")</f>
        <v/>
      </c>
    </row>
    <row r="3003" spans="1:8">
      <c r="A3003" s="132">
        <v>221485</v>
      </c>
      <c r="B3003" s="134" t="s">
        <v>1141</v>
      </c>
      <c r="C3003" s="134">
        <v>130</v>
      </c>
      <c r="D3003" s="134">
        <v>163</v>
      </c>
      <c r="E3003" s="134">
        <v>124</v>
      </c>
      <c r="F3003" s="134">
        <v>93</v>
      </c>
      <c r="G3003" s="135">
        <v>63</v>
      </c>
      <c r="H3003" s="171">
        <f>IFERROR((Table20[[#This Row],[_202320]]-Table20[[#This Row],[_201920]])/Table20[[#This Row],[_201920]]*1,"")</f>
        <v>-0.51538461538461533</v>
      </c>
    </row>
    <row r="3004" spans="1:8">
      <c r="A3004" s="132">
        <v>221485</v>
      </c>
      <c r="B3004" s="134" t="s">
        <v>1142</v>
      </c>
      <c r="C3004" s="134">
        <v>6</v>
      </c>
      <c r="D3004" s="134">
        <v>9</v>
      </c>
      <c r="E3004" s="134">
        <v>9</v>
      </c>
      <c r="F3004" s="134">
        <v>7</v>
      </c>
      <c r="G3004" s="135">
        <v>11</v>
      </c>
      <c r="H3004" s="171">
        <f>IFERROR((Table20[[#This Row],[_202320]]-Table20[[#This Row],[_201920]])/Table20[[#This Row],[_201920]]*1,"")</f>
        <v>0.83333333333333337</v>
      </c>
    </row>
    <row r="3005" spans="1:8" ht="28.5">
      <c r="A3005" s="132">
        <v>221485</v>
      </c>
      <c r="B3005" s="134" t="s">
        <v>1143</v>
      </c>
      <c r="C3005" s="134">
        <v>36</v>
      </c>
      <c r="D3005" s="134">
        <v>28</v>
      </c>
      <c r="E3005" s="134">
        <v>23</v>
      </c>
      <c r="F3005" s="134">
        <v>16</v>
      </c>
      <c r="G3005" s="135">
        <v>14</v>
      </c>
      <c r="H3005" s="171">
        <f>IFERROR((Table20[[#This Row],[_202320]]-Table20[[#This Row],[_201920]])/Table20[[#This Row],[_201920]]*1,"")</f>
        <v>-0.61111111111111116</v>
      </c>
    </row>
    <row r="3006" spans="1:8" ht="28.5">
      <c r="A3006" s="132">
        <v>221485</v>
      </c>
      <c r="B3006" s="134" t="s">
        <v>1166</v>
      </c>
      <c r="C3006" s="134">
        <v>120</v>
      </c>
      <c r="D3006" s="134">
        <v>135</v>
      </c>
      <c r="E3006" s="134">
        <v>117</v>
      </c>
      <c r="F3006" s="134">
        <v>95</v>
      </c>
      <c r="G3006" s="135">
        <v>54</v>
      </c>
      <c r="H3006" s="171">
        <f>IFERROR((Table20[[#This Row],[_202320]]-Table20[[#This Row],[_201920]])/Table20[[#This Row],[_201920]]*1,"")</f>
        <v>-0.55000000000000004</v>
      </c>
    </row>
    <row r="3007" spans="1:8" ht="28.5">
      <c r="A3007" s="132">
        <v>221485</v>
      </c>
      <c r="B3007" s="134" t="s">
        <v>1167</v>
      </c>
      <c r="C3007" s="134" t="s">
        <v>129</v>
      </c>
      <c r="D3007" s="134" t="s">
        <v>129</v>
      </c>
      <c r="E3007" s="134" t="s">
        <v>129</v>
      </c>
      <c r="F3007" s="134" t="s">
        <v>129</v>
      </c>
      <c r="G3007" s="135" t="s">
        <v>129</v>
      </c>
      <c r="H3007" s="171" t="str">
        <f>IFERROR((Table20[[#This Row],[_202320]]-Table20[[#This Row],[_201920]])/Table20[[#This Row],[_201920]]*1,"")</f>
        <v/>
      </c>
    </row>
    <row r="3008" spans="1:8">
      <c r="A3008" s="132">
        <v>221485</v>
      </c>
      <c r="B3008" s="134" t="s">
        <v>1146</v>
      </c>
      <c r="C3008" s="134">
        <v>156</v>
      </c>
      <c r="D3008" s="134">
        <v>163</v>
      </c>
      <c r="E3008" s="134">
        <v>140</v>
      </c>
      <c r="F3008" s="134">
        <v>111</v>
      </c>
      <c r="G3008" s="135">
        <v>68</v>
      </c>
      <c r="H3008" s="171">
        <f>IFERROR((Table20[[#This Row],[_202320]]-Table20[[#This Row],[_201920]])/Table20[[#This Row],[_201920]]*1,"")</f>
        <v>-0.5641025641025641</v>
      </c>
    </row>
    <row r="3009" spans="1:8" ht="28.5">
      <c r="A3009" s="132">
        <v>221485</v>
      </c>
      <c r="B3009" s="134" t="s">
        <v>1147</v>
      </c>
      <c r="C3009" s="134">
        <v>52</v>
      </c>
      <c r="D3009" s="134">
        <v>25</v>
      </c>
      <c r="E3009" s="134">
        <v>15</v>
      </c>
      <c r="F3009" s="134">
        <v>19</v>
      </c>
      <c r="G3009" s="135">
        <v>7</v>
      </c>
      <c r="H3009" s="171">
        <f>IFERROR((Table20[[#This Row],[_202320]]-Table20[[#This Row],[_201920]])/Table20[[#This Row],[_201920]]*1,"")</f>
        <v>-0.86538461538461542</v>
      </c>
    </row>
    <row r="3010" spans="1:8" ht="28.5">
      <c r="A3010" s="132">
        <v>221485</v>
      </c>
      <c r="B3010" s="134" t="s">
        <v>1148</v>
      </c>
      <c r="C3010" s="134">
        <v>146</v>
      </c>
      <c r="D3010" s="134">
        <v>134</v>
      </c>
      <c r="E3010" s="134">
        <v>123</v>
      </c>
      <c r="F3010" s="134">
        <v>394</v>
      </c>
      <c r="G3010" s="135">
        <v>173</v>
      </c>
      <c r="H3010" s="171">
        <f>IFERROR((Table20[[#This Row],[_202320]]-Table20[[#This Row],[_201920]])/Table20[[#This Row],[_201920]]*1,"")</f>
        <v>0.18493150684931506</v>
      </c>
    </row>
    <row r="3011" spans="1:8" ht="28.5">
      <c r="A3011" s="132">
        <v>221485</v>
      </c>
      <c r="B3011" s="134" t="s">
        <v>1149</v>
      </c>
      <c r="C3011" s="134">
        <v>1706</v>
      </c>
      <c r="D3011" s="134">
        <v>1593</v>
      </c>
      <c r="E3011" s="134">
        <v>1107</v>
      </c>
      <c r="F3011" s="134">
        <v>782</v>
      </c>
      <c r="G3011" s="135">
        <v>322</v>
      </c>
      <c r="H3011" s="171">
        <f>IFERROR((Table20[[#This Row],[_202320]]-Table20[[#This Row],[_201920]])/Table20[[#This Row],[_201920]]*1,"")</f>
        <v>-0.81125439624853457</v>
      </c>
    </row>
    <row r="3012" spans="1:8" ht="28.5">
      <c r="A3012" s="132">
        <v>221485</v>
      </c>
      <c r="B3012" s="134" t="s">
        <v>1150</v>
      </c>
      <c r="C3012" s="134">
        <v>1904</v>
      </c>
      <c r="D3012" s="134">
        <v>1752</v>
      </c>
      <c r="E3012" s="134">
        <v>1245</v>
      </c>
      <c r="F3012" s="134">
        <v>1195</v>
      </c>
      <c r="G3012" s="135">
        <v>502</v>
      </c>
      <c r="H3012" s="171">
        <f>IFERROR((Table20[[#This Row],[_202320]]-Table20[[#This Row],[_201920]])/Table20[[#This Row],[_201920]]*1,"")</f>
        <v>-0.7363445378151261</v>
      </c>
    </row>
    <row r="3013" spans="1:8">
      <c r="A3013" s="132">
        <v>221485</v>
      </c>
      <c r="B3013" s="134" t="s">
        <v>1151</v>
      </c>
      <c r="C3013" s="134">
        <v>8</v>
      </c>
      <c r="D3013" s="134">
        <v>9</v>
      </c>
      <c r="E3013" s="134">
        <v>10</v>
      </c>
      <c r="F3013" s="134">
        <v>8</v>
      </c>
      <c r="G3013" s="135">
        <v>12</v>
      </c>
      <c r="H3013" s="171">
        <f>IFERROR((Table20[[#This Row],[_202320]]-Table20[[#This Row],[_201920]])/Table20[[#This Row],[_201920]]*1,"")</f>
        <v>0.5</v>
      </c>
    </row>
    <row r="3014" spans="1:8" ht="28.5">
      <c r="A3014" s="132">
        <v>221485</v>
      </c>
      <c r="B3014" s="134" t="s">
        <v>1152</v>
      </c>
      <c r="C3014" s="134">
        <v>10</v>
      </c>
      <c r="D3014" s="134">
        <v>8</v>
      </c>
      <c r="E3014" s="134">
        <v>10</v>
      </c>
      <c r="F3014" s="134">
        <v>32</v>
      </c>
      <c r="G3014" s="135">
        <v>32</v>
      </c>
      <c r="H3014" s="171">
        <f>IFERROR((Table20[[#This Row],[_202320]]-Table20[[#This Row],[_201920]])/Table20[[#This Row],[_201920]]*1,"")</f>
        <v>2.2000000000000002</v>
      </c>
    </row>
    <row r="3015" spans="1:8" ht="28.5">
      <c r="A3015" s="132">
        <v>221485</v>
      </c>
      <c r="B3015" s="134" t="s">
        <v>1153</v>
      </c>
      <c r="C3015" s="134">
        <v>3</v>
      </c>
      <c r="D3015" s="134">
        <v>1</v>
      </c>
      <c r="E3015" s="134">
        <v>1</v>
      </c>
      <c r="F3015" s="134">
        <v>1</v>
      </c>
      <c r="G3015" s="135">
        <v>1</v>
      </c>
      <c r="H3015" s="171">
        <f>IFERROR((Table20[[#This Row],[_202320]]-Table20[[#This Row],[_201920]])/Table20[[#This Row],[_201920]]*1,"")</f>
        <v>-0.66666666666666663</v>
      </c>
    </row>
    <row r="3016" spans="1:8" ht="28.5">
      <c r="A3016" s="132">
        <v>221485</v>
      </c>
      <c r="B3016" s="134" t="s">
        <v>1154</v>
      </c>
      <c r="C3016" s="134">
        <v>7</v>
      </c>
      <c r="D3016" s="134">
        <v>7</v>
      </c>
      <c r="E3016" s="134">
        <v>9</v>
      </c>
      <c r="F3016" s="134">
        <v>30</v>
      </c>
      <c r="G3016" s="135">
        <v>30</v>
      </c>
      <c r="H3016" s="171">
        <f>IFERROR((Table20[[#This Row],[_202320]]-Table20[[#This Row],[_201920]])/Table20[[#This Row],[_201920]]*1,"")</f>
        <v>3.2857142857142856</v>
      </c>
    </row>
    <row r="3017" spans="1:8" ht="28.5">
      <c r="A3017" s="132">
        <v>221485</v>
      </c>
      <c r="B3017" s="134" t="s">
        <v>1155</v>
      </c>
      <c r="C3017" s="134">
        <v>83</v>
      </c>
      <c r="D3017" s="134">
        <v>83</v>
      </c>
      <c r="E3017" s="134">
        <v>80</v>
      </c>
      <c r="F3017" s="134">
        <v>60</v>
      </c>
      <c r="G3017" s="135">
        <v>56</v>
      </c>
      <c r="H3017" s="171">
        <f>IFERROR((Table20[[#This Row],[_202320]]-Table20[[#This Row],[_201920]])/Table20[[#This Row],[_201920]]*1,"")</f>
        <v>-0.3253012048192771</v>
      </c>
    </row>
    <row r="3018" spans="1:8">
      <c r="A3018" s="132">
        <v>221643</v>
      </c>
      <c r="B3018" s="134" t="s">
        <v>1161</v>
      </c>
      <c r="C3018" s="134">
        <v>646</v>
      </c>
      <c r="D3018" s="134">
        <v>677</v>
      </c>
      <c r="E3018" s="134">
        <v>634</v>
      </c>
      <c r="F3018" s="134">
        <v>516</v>
      </c>
      <c r="G3018" s="135">
        <v>375</v>
      </c>
      <c r="H3018" s="171">
        <f>IFERROR((Table20[[#This Row],[_202320]]-Table20[[#This Row],[_201920]])/Table20[[#This Row],[_201920]]*1,"")</f>
        <v>-0.41950464396284831</v>
      </c>
    </row>
    <row r="3019" spans="1:8">
      <c r="A3019" s="132">
        <v>221643</v>
      </c>
      <c r="B3019" s="134" t="s">
        <v>1131</v>
      </c>
      <c r="C3019" s="134">
        <v>0</v>
      </c>
      <c r="D3019" s="134">
        <v>0</v>
      </c>
      <c r="E3019" s="134">
        <v>0</v>
      </c>
      <c r="F3019" s="134">
        <v>0</v>
      </c>
      <c r="G3019" s="135">
        <v>0</v>
      </c>
      <c r="H3019" s="171" t="str">
        <f>IFERROR((Table20[[#This Row],[_202320]]-Table20[[#This Row],[_201920]])/Table20[[#This Row],[_201920]]*1,"")</f>
        <v/>
      </c>
    </row>
    <row r="3020" spans="1:8">
      <c r="A3020" s="132">
        <v>221643</v>
      </c>
      <c r="B3020" s="134" t="s">
        <v>1132</v>
      </c>
      <c r="C3020" s="134">
        <v>646</v>
      </c>
      <c r="D3020" s="134">
        <v>677</v>
      </c>
      <c r="E3020" s="134">
        <v>634</v>
      </c>
      <c r="F3020" s="134">
        <v>516</v>
      </c>
      <c r="G3020" s="135">
        <v>375</v>
      </c>
      <c r="H3020" s="171">
        <f>IFERROR((Table20[[#This Row],[_202320]]-Table20[[#This Row],[_201920]])/Table20[[#This Row],[_201920]]*1,"")</f>
        <v>-0.41950464396284831</v>
      </c>
    </row>
    <row r="3021" spans="1:8" ht="28.5">
      <c r="A3021" s="132">
        <v>221643</v>
      </c>
      <c r="B3021" s="134" t="s">
        <v>1133</v>
      </c>
      <c r="C3021" s="134">
        <v>42</v>
      </c>
      <c r="D3021" s="134">
        <v>41</v>
      </c>
      <c r="E3021" s="134">
        <v>36</v>
      </c>
      <c r="F3021" s="134">
        <v>21</v>
      </c>
      <c r="G3021" s="135">
        <v>14</v>
      </c>
      <c r="H3021" s="171">
        <f>IFERROR((Table20[[#This Row],[_202320]]-Table20[[#This Row],[_201920]])/Table20[[#This Row],[_201920]]*1,"")</f>
        <v>-0.66666666666666663</v>
      </c>
    </row>
    <row r="3022" spans="1:8" ht="28.5">
      <c r="A3022" s="132">
        <v>221643</v>
      </c>
      <c r="B3022" s="134" t="s">
        <v>1162</v>
      </c>
      <c r="C3022" s="134">
        <v>48</v>
      </c>
      <c r="D3022" s="134">
        <v>77</v>
      </c>
      <c r="E3022" s="134">
        <v>55</v>
      </c>
      <c r="F3022" s="134">
        <v>72</v>
      </c>
      <c r="G3022" s="135">
        <v>44</v>
      </c>
      <c r="H3022" s="171">
        <f>IFERROR((Table20[[#This Row],[_202320]]-Table20[[#This Row],[_201920]])/Table20[[#This Row],[_201920]]*1,"")</f>
        <v>-8.3333333333333329E-2</v>
      </c>
    </row>
    <row r="3023" spans="1:8" ht="28.5">
      <c r="A3023" s="132">
        <v>221643</v>
      </c>
      <c r="B3023" s="134" t="s">
        <v>1163</v>
      </c>
      <c r="C3023" s="134" t="s">
        <v>129</v>
      </c>
      <c r="D3023" s="134" t="s">
        <v>129</v>
      </c>
      <c r="E3023" s="134" t="s">
        <v>129</v>
      </c>
      <c r="F3023" s="134" t="s">
        <v>129</v>
      </c>
      <c r="G3023" s="135" t="s">
        <v>129</v>
      </c>
      <c r="H3023" s="171" t="str">
        <f>IFERROR((Table20[[#This Row],[_202320]]-Table20[[#This Row],[_201920]])/Table20[[#This Row],[_201920]]*1,"")</f>
        <v/>
      </c>
    </row>
    <row r="3024" spans="1:8">
      <c r="A3024" s="132">
        <v>221643</v>
      </c>
      <c r="B3024" s="134" t="s">
        <v>1136</v>
      </c>
      <c r="C3024" s="134">
        <v>90</v>
      </c>
      <c r="D3024" s="134">
        <v>118</v>
      </c>
      <c r="E3024" s="134">
        <v>91</v>
      </c>
      <c r="F3024" s="134">
        <v>93</v>
      </c>
      <c r="G3024" s="135">
        <v>58</v>
      </c>
      <c r="H3024" s="171">
        <f>IFERROR((Table20[[#This Row],[_202320]]-Table20[[#This Row],[_201920]])/Table20[[#This Row],[_201920]]*1,"")</f>
        <v>-0.35555555555555557</v>
      </c>
    </row>
    <row r="3025" spans="1:8">
      <c r="A3025" s="132">
        <v>221643</v>
      </c>
      <c r="B3025" s="134" t="s">
        <v>1137</v>
      </c>
      <c r="C3025" s="134">
        <v>14</v>
      </c>
      <c r="D3025" s="134">
        <v>17</v>
      </c>
      <c r="E3025" s="134">
        <v>14</v>
      </c>
      <c r="F3025" s="134">
        <v>18</v>
      </c>
      <c r="G3025" s="135">
        <v>15</v>
      </c>
      <c r="H3025" s="171">
        <f>IFERROR((Table20[[#This Row],[_202320]]-Table20[[#This Row],[_201920]])/Table20[[#This Row],[_201920]]*1,"")</f>
        <v>7.1428571428571425E-2</v>
      </c>
    </row>
    <row r="3026" spans="1:8" ht="28.5">
      <c r="A3026" s="132">
        <v>221643</v>
      </c>
      <c r="B3026" s="134" t="s">
        <v>1138</v>
      </c>
      <c r="C3026" s="134">
        <v>33</v>
      </c>
      <c r="D3026" s="134">
        <v>34</v>
      </c>
      <c r="E3026" s="134">
        <v>33</v>
      </c>
      <c r="F3026" s="134">
        <v>17</v>
      </c>
      <c r="G3026" s="135">
        <v>16</v>
      </c>
      <c r="H3026" s="171">
        <f>IFERROR((Table20[[#This Row],[_202320]]-Table20[[#This Row],[_201920]])/Table20[[#This Row],[_201920]]*1,"")</f>
        <v>-0.51515151515151514</v>
      </c>
    </row>
    <row r="3027" spans="1:8" ht="28.5">
      <c r="A3027" s="132">
        <v>221643</v>
      </c>
      <c r="B3027" s="134" t="s">
        <v>1164</v>
      </c>
      <c r="C3027" s="134">
        <v>83</v>
      </c>
      <c r="D3027" s="134">
        <v>106</v>
      </c>
      <c r="E3027" s="134">
        <v>79</v>
      </c>
      <c r="F3027" s="134">
        <v>94</v>
      </c>
      <c r="G3027" s="135">
        <v>56</v>
      </c>
      <c r="H3027" s="171">
        <f>IFERROR((Table20[[#This Row],[_202320]]-Table20[[#This Row],[_201920]])/Table20[[#This Row],[_201920]]*1,"")</f>
        <v>-0.3253012048192771</v>
      </c>
    </row>
    <row r="3028" spans="1:8" ht="28.5">
      <c r="A3028" s="132">
        <v>221643</v>
      </c>
      <c r="B3028" s="134" t="s">
        <v>1165</v>
      </c>
      <c r="C3028" s="134" t="s">
        <v>129</v>
      </c>
      <c r="D3028" s="134" t="s">
        <v>129</v>
      </c>
      <c r="E3028" s="134" t="s">
        <v>129</v>
      </c>
      <c r="F3028" s="134" t="s">
        <v>129</v>
      </c>
      <c r="G3028" s="135" t="s">
        <v>129</v>
      </c>
      <c r="H3028" s="171" t="str">
        <f>IFERROR((Table20[[#This Row],[_202320]]-Table20[[#This Row],[_201920]])/Table20[[#This Row],[_201920]]*1,"")</f>
        <v/>
      </c>
    </row>
    <row r="3029" spans="1:8">
      <c r="A3029" s="132">
        <v>221643</v>
      </c>
      <c r="B3029" s="134" t="s">
        <v>1141</v>
      </c>
      <c r="C3029" s="134">
        <v>116</v>
      </c>
      <c r="D3029" s="134">
        <v>140</v>
      </c>
      <c r="E3029" s="134">
        <v>112</v>
      </c>
      <c r="F3029" s="134">
        <v>111</v>
      </c>
      <c r="G3029" s="135">
        <v>72</v>
      </c>
      <c r="H3029" s="171">
        <f>IFERROR((Table20[[#This Row],[_202320]]-Table20[[#This Row],[_201920]])/Table20[[#This Row],[_201920]]*1,"")</f>
        <v>-0.37931034482758619</v>
      </c>
    </row>
    <row r="3030" spans="1:8">
      <c r="A3030" s="132">
        <v>221643</v>
      </c>
      <c r="B3030" s="134" t="s">
        <v>1142</v>
      </c>
      <c r="C3030" s="134">
        <v>18</v>
      </c>
      <c r="D3030" s="134">
        <v>21</v>
      </c>
      <c r="E3030" s="134">
        <v>18</v>
      </c>
      <c r="F3030" s="134">
        <v>22</v>
      </c>
      <c r="G3030" s="135">
        <v>19</v>
      </c>
      <c r="H3030" s="171">
        <f>IFERROR((Table20[[#This Row],[_202320]]-Table20[[#This Row],[_201920]])/Table20[[#This Row],[_201920]]*1,"")</f>
        <v>5.5555555555555552E-2</v>
      </c>
    </row>
    <row r="3031" spans="1:8" ht="28.5">
      <c r="A3031" s="132">
        <v>221643</v>
      </c>
      <c r="B3031" s="134" t="s">
        <v>1143</v>
      </c>
      <c r="C3031" s="134">
        <v>33</v>
      </c>
      <c r="D3031" s="134">
        <v>34</v>
      </c>
      <c r="E3031" s="134">
        <v>30</v>
      </c>
      <c r="F3031" s="134">
        <v>17</v>
      </c>
      <c r="G3031" s="135">
        <v>13</v>
      </c>
      <c r="H3031" s="171">
        <f>IFERROR((Table20[[#This Row],[_202320]]-Table20[[#This Row],[_201920]])/Table20[[#This Row],[_201920]]*1,"")</f>
        <v>-0.60606060606060608</v>
      </c>
    </row>
    <row r="3032" spans="1:8" ht="28.5">
      <c r="A3032" s="132">
        <v>221643</v>
      </c>
      <c r="B3032" s="134" t="s">
        <v>1166</v>
      </c>
      <c r="C3032" s="134">
        <v>88</v>
      </c>
      <c r="D3032" s="134">
        <v>115</v>
      </c>
      <c r="E3032" s="134">
        <v>90</v>
      </c>
      <c r="F3032" s="134">
        <v>100</v>
      </c>
      <c r="G3032" s="135">
        <v>63</v>
      </c>
      <c r="H3032" s="171">
        <f>IFERROR((Table20[[#This Row],[_202320]]-Table20[[#This Row],[_201920]])/Table20[[#This Row],[_201920]]*1,"")</f>
        <v>-0.28409090909090912</v>
      </c>
    </row>
    <row r="3033" spans="1:8" ht="28.5">
      <c r="A3033" s="132">
        <v>221643</v>
      </c>
      <c r="B3033" s="134" t="s">
        <v>1167</v>
      </c>
      <c r="C3033" s="134" t="s">
        <v>129</v>
      </c>
      <c r="D3033" s="134" t="s">
        <v>129</v>
      </c>
      <c r="E3033" s="134" t="s">
        <v>129</v>
      </c>
      <c r="F3033" s="134" t="s">
        <v>129</v>
      </c>
      <c r="G3033" s="135" t="s">
        <v>129</v>
      </c>
      <c r="H3033" s="171" t="str">
        <f>IFERROR((Table20[[#This Row],[_202320]]-Table20[[#This Row],[_201920]])/Table20[[#This Row],[_201920]]*1,"")</f>
        <v/>
      </c>
    </row>
    <row r="3034" spans="1:8">
      <c r="A3034" s="132">
        <v>221643</v>
      </c>
      <c r="B3034" s="134" t="s">
        <v>1146</v>
      </c>
      <c r="C3034" s="134">
        <v>121</v>
      </c>
      <c r="D3034" s="134">
        <v>149</v>
      </c>
      <c r="E3034" s="134">
        <v>120</v>
      </c>
      <c r="F3034" s="134">
        <v>117</v>
      </c>
      <c r="G3034" s="135">
        <v>76</v>
      </c>
      <c r="H3034" s="171">
        <f>IFERROR((Table20[[#This Row],[_202320]]-Table20[[#This Row],[_201920]])/Table20[[#This Row],[_201920]]*1,"")</f>
        <v>-0.37190082644628097</v>
      </c>
    </row>
    <row r="3035" spans="1:8" ht="28.5">
      <c r="A3035" s="132">
        <v>221643</v>
      </c>
      <c r="B3035" s="134" t="s">
        <v>1147</v>
      </c>
      <c r="C3035" s="134">
        <v>16</v>
      </c>
      <c r="D3035" s="134">
        <v>9</v>
      </c>
      <c r="E3035" s="134">
        <v>12</v>
      </c>
      <c r="F3035" s="134">
        <v>9</v>
      </c>
      <c r="G3035" s="135">
        <v>4</v>
      </c>
      <c r="H3035" s="171">
        <f>IFERROR((Table20[[#This Row],[_202320]]-Table20[[#This Row],[_201920]])/Table20[[#This Row],[_201920]]*1,"")</f>
        <v>-0.75</v>
      </c>
    </row>
    <row r="3036" spans="1:8" ht="28.5">
      <c r="A3036" s="132">
        <v>221643</v>
      </c>
      <c r="B3036" s="134" t="s">
        <v>1148</v>
      </c>
      <c r="C3036" s="134">
        <v>41</v>
      </c>
      <c r="D3036" s="134">
        <v>39</v>
      </c>
      <c r="E3036" s="134">
        <v>37</v>
      </c>
      <c r="F3036" s="134">
        <v>116</v>
      </c>
      <c r="G3036" s="135">
        <v>78</v>
      </c>
      <c r="H3036" s="171">
        <f>IFERROR((Table20[[#This Row],[_202320]]-Table20[[#This Row],[_201920]])/Table20[[#This Row],[_201920]]*1,"")</f>
        <v>0.90243902439024393</v>
      </c>
    </row>
    <row r="3037" spans="1:8" ht="28.5">
      <c r="A3037" s="132">
        <v>221643</v>
      </c>
      <c r="B3037" s="134" t="s">
        <v>1149</v>
      </c>
      <c r="C3037" s="134">
        <v>468</v>
      </c>
      <c r="D3037" s="134">
        <v>480</v>
      </c>
      <c r="E3037" s="134">
        <v>465</v>
      </c>
      <c r="F3037" s="134">
        <v>274</v>
      </c>
      <c r="G3037" s="135">
        <v>217</v>
      </c>
      <c r="H3037" s="171">
        <f>IFERROR((Table20[[#This Row],[_202320]]-Table20[[#This Row],[_201920]])/Table20[[#This Row],[_201920]]*1,"")</f>
        <v>-0.53632478632478631</v>
      </c>
    </row>
    <row r="3038" spans="1:8" ht="28.5">
      <c r="A3038" s="132">
        <v>221643</v>
      </c>
      <c r="B3038" s="134" t="s">
        <v>1150</v>
      </c>
      <c r="C3038" s="134">
        <v>525</v>
      </c>
      <c r="D3038" s="134">
        <v>528</v>
      </c>
      <c r="E3038" s="134">
        <v>514</v>
      </c>
      <c r="F3038" s="134">
        <v>399</v>
      </c>
      <c r="G3038" s="135">
        <v>299</v>
      </c>
      <c r="H3038" s="171">
        <f>IFERROR((Table20[[#This Row],[_202320]]-Table20[[#This Row],[_201920]])/Table20[[#This Row],[_201920]]*1,"")</f>
        <v>-0.43047619047619046</v>
      </c>
    </row>
    <row r="3039" spans="1:8">
      <c r="A3039" s="132">
        <v>221643</v>
      </c>
      <c r="B3039" s="134" t="s">
        <v>1151</v>
      </c>
      <c r="C3039" s="134">
        <v>19</v>
      </c>
      <c r="D3039" s="134">
        <v>22</v>
      </c>
      <c r="E3039" s="134">
        <v>19</v>
      </c>
      <c r="F3039" s="134">
        <v>23</v>
      </c>
      <c r="G3039" s="135">
        <v>20</v>
      </c>
      <c r="H3039" s="171">
        <f>IFERROR((Table20[[#This Row],[_202320]]-Table20[[#This Row],[_201920]])/Table20[[#This Row],[_201920]]*1,"")</f>
        <v>5.2631578947368418E-2</v>
      </c>
    </row>
    <row r="3040" spans="1:8" ht="28.5">
      <c r="A3040" s="132">
        <v>221643</v>
      </c>
      <c r="B3040" s="134" t="s">
        <v>1152</v>
      </c>
      <c r="C3040" s="134">
        <v>9</v>
      </c>
      <c r="D3040" s="134">
        <v>7</v>
      </c>
      <c r="E3040" s="134">
        <v>8</v>
      </c>
      <c r="F3040" s="134">
        <v>24</v>
      </c>
      <c r="G3040" s="135">
        <v>22</v>
      </c>
      <c r="H3040" s="171">
        <f>IFERROR((Table20[[#This Row],[_202320]]-Table20[[#This Row],[_201920]])/Table20[[#This Row],[_201920]]*1,"")</f>
        <v>1.4444444444444444</v>
      </c>
    </row>
    <row r="3041" spans="1:8" ht="28.5">
      <c r="A3041" s="132">
        <v>221643</v>
      </c>
      <c r="B3041" s="134" t="s">
        <v>1153</v>
      </c>
      <c r="C3041" s="134">
        <v>2</v>
      </c>
      <c r="D3041" s="134">
        <v>1</v>
      </c>
      <c r="E3041" s="134">
        <v>2</v>
      </c>
      <c r="F3041" s="134">
        <v>2</v>
      </c>
      <c r="G3041" s="135">
        <v>1</v>
      </c>
      <c r="H3041" s="171">
        <f>IFERROR((Table20[[#This Row],[_202320]]-Table20[[#This Row],[_201920]])/Table20[[#This Row],[_201920]]*1,"")</f>
        <v>-0.5</v>
      </c>
    </row>
    <row r="3042" spans="1:8" ht="28.5">
      <c r="A3042" s="132">
        <v>221643</v>
      </c>
      <c r="B3042" s="134" t="s">
        <v>1154</v>
      </c>
      <c r="C3042" s="134">
        <v>6</v>
      </c>
      <c r="D3042" s="134">
        <v>6</v>
      </c>
      <c r="E3042" s="134">
        <v>6</v>
      </c>
      <c r="F3042" s="134">
        <v>22</v>
      </c>
      <c r="G3042" s="135">
        <v>21</v>
      </c>
      <c r="H3042" s="171">
        <f>IFERROR((Table20[[#This Row],[_202320]]-Table20[[#This Row],[_201920]])/Table20[[#This Row],[_201920]]*1,"")</f>
        <v>2.5</v>
      </c>
    </row>
    <row r="3043" spans="1:8" ht="28.5">
      <c r="A3043" s="132">
        <v>221643</v>
      </c>
      <c r="B3043" s="134" t="s">
        <v>1155</v>
      </c>
      <c r="C3043" s="134">
        <v>72</v>
      </c>
      <c r="D3043" s="134">
        <v>71</v>
      </c>
      <c r="E3043" s="134">
        <v>73</v>
      </c>
      <c r="F3043" s="134">
        <v>53</v>
      </c>
      <c r="G3043" s="135">
        <v>58</v>
      </c>
      <c r="H3043" s="171">
        <f>IFERROR((Table20[[#This Row],[_202320]]-Table20[[#This Row],[_201920]])/Table20[[#This Row],[_201920]]*1,"")</f>
        <v>-0.19444444444444445</v>
      </c>
    </row>
    <row r="3044" spans="1:8">
      <c r="A3044" s="132">
        <v>221908</v>
      </c>
      <c r="B3044" s="134" t="s">
        <v>1161</v>
      </c>
      <c r="C3044" s="134">
        <v>378</v>
      </c>
      <c r="D3044" s="134">
        <v>327</v>
      </c>
      <c r="E3044" s="134">
        <v>280</v>
      </c>
      <c r="F3044" s="134">
        <v>313</v>
      </c>
      <c r="G3044" s="135">
        <v>148</v>
      </c>
      <c r="H3044" s="171">
        <f>IFERROR((Table20[[#This Row],[_202320]]-Table20[[#This Row],[_201920]])/Table20[[#This Row],[_201920]]*1,"")</f>
        <v>-0.60846560846560849</v>
      </c>
    </row>
    <row r="3045" spans="1:8">
      <c r="A3045" s="132">
        <v>221908</v>
      </c>
      <c r="B3045" s="134" t="s">
        <v>1131</v>
      </c>
      <c r="C3045" s="134">
        <v>0</v>
      </c>
      <c r="D3045" s="134">
        <v>0</v>
      </c>
      <c r="E3045" s="134">
        <v>0</v>
      </c>
      <c r="F3045" s="134">
        <v>0</v>
      </c>
      <c r="G3045" s="135">
        <v>0</v>
      </c>
      <c r="H3045" s="171" t="str">
        <f>IFERROR((Table20[[#This Row],[_202320]]-Table20[[#This Row],[_201920]])/Table20[[#This Row],[_201920]]*1,"")</f>
        <v/>
      </c>
    </row>
    <row r="3046" spans="1:8">
      <c r="A3046" s="132">
        <v>221908</v>
      </c>
      <c r="B3046" s="134" t="s">
        <v>1132</v>
      </c>
      <c r="C3046" s="134">
        <v>378</v>
      </c>
      <c r="D3046" s="134">
        <v>327</v>
      </c>
      <c r="E3046" s="134">
        <v>280</v>
      </c>
      <c r="F3046" s="134">
        <v>313</v>
      </c>
      <c r="G3046" s="135">
        <v>148</v>
      </c>
      <c r="H3046" s="171">
        <f>IFERROR((Table20[[#This Row],[_202320]]-Table20[[#This Row],[_201920]])/Table20[[#This Row],[_201920]]*1,"")</f>
        <v>-0.60846560846560849</v>
      </c>
    </row>
    <row r="3047" spans="1:8" ht="28.5">
      <c r="A3047" s="132">
        <v>221908</v>
      </c>
      <c r="B3047" s="134" t="s">
        <v>1133</v>
      </c>
      <c r="C3047" s="134">
        <v>3</v>
      </c>
      <c r="D3047" s="134">
        <v>6</v>
      </c>
      <c r="E3047" s="134">
        <v>7</v>
      </c>
      <c r="F3047" s="134">
        <v>13</v>
      </c>
      <c r="G3047" s="135">
        <v>0</v>
      </c>
      <c r="H3047" s="171">
        <f>IFERROR((Table20[[#This Row],[_202320]]-Table20[[#This Row],[_201920]])/Table20[[#This Row],[_201920]]*1,"")</f>
        <v>-1</v>
      </c>
    </row>
    <row r="3048" spans="1:8" ht="28.5">
      <c r="A3048" s="132">
        <v>221908</v>
      </c>
      <c r="B3048" s="134" t="s">
        <v>1162</v>
      </c>
      <c r="C3048" s="134">
        <v>26</v>
      </c>
      <c r="D3048" s="134">
        <v>27</v>
      </c>
      <c r="E3048" s="134">
        <v>24</v>
      </c>
      <c r="F3048" s="134">
        <v>32</v>
      </c>
      <c r="G3048" s="135">
        <v>26</v>
      </c>
      <c r="H3048" s="171">
        <f>IFERROR((Table20[[#This Row],[_202320]]-Table20[[#This Row],[_201920]])/Table20[[#This Row],[_201920]]*1,"")</f>
        <v>0</v>
      </c>
    </row>
    <row r="3049" spans="1:8" ht="28.5">
      <c r="A3049" s="132">
        <v>221908</v>
      </c>
      <c r="B3049" s="134" t="s">
        <v>1163</v>
      </c>
      <c r="C3049" s="134" t="s">
        <v>129</v>
      </c>
      <c r="D3049" s="134" t="s">
        <v>129</v>
      </c>
      <c r="E3049" s="134" t="s">
        <v>129</v>
      </c>
      <c r="F3049" s="134" t="s">
        <v>129</v>
      </c>
      <c r="G3049" s="135" t="s">
        <v>129</v>
      </c>
      <c r="H3049" s="171" t="str">
        <f>IFERROR((Table20[[#This Row],[_202320]]-Table20[[#This Row],[_201920]])/Table20[[#This Row],[_201920]]*1,"")</f>
        <v/>
      </c>
    </row>
    <row r="3050" spans="1:8">
      <c r="A3050" s="132">
        <v>221908</v>
      </c>
      <c r="B3050" s="134" t="s">
        <v>1136</v>
      </c>
      <c r="C3050" s="134">
        <v>29</v>
      </c>
      <c r="D3050" s="134">
        <v>33</v>
      </c>
      <c r="E3050" s="134">
        <v>31</v>
      </c>
      <c r="F3050" s="134">
        <v>45</v>
      </c>
      <c r="G3050" s="135">
        <v>26</v>
      </c>
      <c r="H3050" s="171">
        <f>IFERROR((Table20[[#This Row],[_202320]]-Table20[[#This Row],[_201920]])/Table20[[#This Row],[_201920]]*1,"")</f>
        <v>-0.10344827586206896</v>
      </c>
    </row>
    <row r="3051" spans="1:8">
      <c r="A3051" s="132">
        <v>221908</v>
      </c>
      <c r="B3051" s="134" t="s">
        <v>1137</v>
      </c>
      <c r="C3051" s="134">
        <v>8</v>
      </c>
      <c r="D3051" s="134">
        <v>10</v>
      </c>
      <c r="E3051" s="134">
        <v>11</v>
      </c>
      <c r="F3051" s="134">
        <v>14</v>
      </c>
      <c r="G3051" s="135">
        <v>18</v>
      </c>
      <c r="H3051" s="171">
        <f>IFERROR((Table20[[#This Row],[_202320]]-Table20[[#This Row],[_201920]])/Table20[[#This Row],[_201920]]*1,"")</f>
        <v>1.25</v>
      </c>
    </row>
    <row r="3052" spans="1:8" ht="28.5">
      <c r="A3052" s="132">
        <v>221908</v>
      </c>
      <c r="B3052" s="134" t="s">
        <v>1138</v>
      </c>
      <c r="C3052" s="134">
        <v>3</v>
      </c>
      <c r="D3052" s="134">
        <v>6</v>
      </c>
      <c r="E3052" s="134">
        <v>12</v>
      </c>
      <c r="F3052" s="134">
        <v>11</v>
      </c>
      <c r="G3052" s="135">
        <v>1</v>
      </c>
      <c r="H3052" s="171">
        <f>IFERROR((Table20[[#This Row],[_202320]]-Table20[[#This Row],[_201920]])/Table20[[#This Row],[_201920]]*1,"")</f>
        <v>-0.66666666666666663</v>
      </c>
    </row>
    <row r="3053" spans="1:8" ht="28.5">
      <c r="A3053" s="132">
        <v>221908</v>
      </c>
      <c r="B3053" s="134" t="s">
        <v>1164</v>
      </c>
      <c r="C3053" s="134">
        <v>44</v>
      </c>
      <c r="D3053" s="134">
        <v>41</v>
      </c>
      <c r="E3053" s="134">
        <v>36</v>
      </c>
      <c r="F3053" s="134">
        <v>45</v>
      </c>
      <c r="G3053" s="135">
        <v>33</v>
      </c>
      <c r="H3053" s="171">
        <f>IFERROR((Table20[[#This Row],[_202320]]-Table20[[#This Row],[_201920]])/Table20[[#This Row],[_201920]]*1,"")</f>
        <v>-0.25</v>
      </c>
    </row>
    <row r="3054" spans="1:8" ht="28.5">
      <c r="A3054" s="132">
        <v>221908</v>
      </c>
      <c r="B3054" s="134" t="s">
        <v>1165</v>
      </c>
      <c r="C3054" s="134" t="s">
        <v>129</v>
      </c>
      <c r="D3054" s="134" t="s">
        <v>129</v>
      </c>
      <c r="E3054" s="134" t="s">
        <v>129</v>
      </c>
      <c r="F3054" s="134" t="s">
        <v>129</v>
      </c>
      <c r="G3054" s="135" t="s">
        <v>129</v>
      </c>
      <c r="H3054" s="171" t="str">
        <f>IFERROR((Table20[[#This Row],[_202320]]-Table20[[#This Row],[_201920]])/Table20[[#This Row],[_201920]]*1,"")</f>
        <v/>
      </c>
    </row>
    <row r="3055" spans="1:8">
      <c r="A3055" s="132">
        <v>221908</v>
      </c>
      <c r="B3055" s="134" t="s">
        <v>1141</v>
      </c>
      <c r="C3055" s="134">
        <v>47</v>
      </c>
      <c r="D3055" s="134">
        <v>47</v>
      </c>
      <c r="E3055" s="134">
        <v>48</v>
      </c>
      <c r="F3055" s="134">
        <v>56</v>
      </c>
      <c r="G3055" s="135">
        <v>34</v>
      </c>
      <c r="H3055" s="171">
        <f>IFERROR((Table20[[#This Row],[_202320]]-Table20[[#This Row],[_201920]])/Table20[[#This Row],[_201920]]*1,"")</f>
        <v>-0.27659574468085107</v>
      </c>
    </row>
    <row r="3056" spans="1:8">
      <c r="A3056" s="132">
        <v>221908</v>
      </c>
      <c r="B3056" s="134" t="s">
        <v>1142</v>
      </c>
      <c r="C3056" s="134">
        <v>12</v>
      </c>
      <c r="D3056" s="134">
        <v>14</v>
      </c>
      <c r="E3056" s="134">
        <v>17</v>
      </c>
      <c r="F3056" s="134">
        <v>18</v>
      </c>
      <c r="G3056" s="135">
        <v>23</v>
      </c>
      <c r="H3056" s="171">
        <f>IFERROR((Table20[[#This Row],[_202320]]-Table20[[#This Row],[_201920]])/Table20[[#This Row],[_201920]]*1,"")</f>
        <v>0.91666666666666663</v>
      </c>
    </row>
    <row r="3057" spans="1:8" ht="28.5">
      <c r="A3057" s="132">
        <v>221908</v>
      </c>
      <c r="B3057" s="134" t="s">
        <v>1143</v>
      </c>
      <c r="C3057" s="134">
        <v>5</v>
      </c>
      <c r="D3057" s="134">
        <v>5</v>
      </c>
      <c r="E3057" s="134">
        <v>13</v>
      </c>
      <c r="F3057" s="134">
        <v>12</v>
      </c>
      <c r="G3057" s="135">
        <v>2</v>
      </c>
      <c r="H3057" s="171">
        <f>IFERROR((Table20[[#This Row],[_202320]]-Table20[[#This Row],[_201920]])/Table20[[#This Row],[_201920]]*1,"")</f>
        <v>-0.6</v>
      </c>
    </row>
    <row r="3058" spans="1:8" ht="28.5">
      <c r="A3058" s="132">
        <v>221908</v>
      </c>
      <c r="B3058" s="134" t="s">
        <v>1166</v>
      </c>
      <c r="C3058" s="134">
        <v>44</v>
      </c>
      <c r="D3058" s="134">
        <v>47</v>
      </c>
      <c r="E3058" s="134">
        <v>38</v>
      </c>
      <c r="F3058" s="134">
        <v>51</v>
      </c>
      <c r="G3058" s="135">
        <v>34</v>
      </c>
      <c r="H3058" s="171">
        <f>IFERROR((Table20[[#This Row],[_202320]]-Table20[[#This Row],[_201920]])/Table20[[#This Row],[_201920]]*1,"")</f>
        <v>-0.22727272727272727</v>
      </c>
    </row>
    <row r="3059" spans="1:8" ht="28.5">
      <c r="A3059" s="132">
        <v>221908</v>
      </c>
      <c r="B3059" s="134" t="s">
        <v>1167</v>
      </c>
      <c r="C3059" s="134" t="s">
        <v>129</v>
      </c>
      <c r="D3059" s="134" t="s">
        <v>129</v>
      </c>
      <c r="E3059" s="134" t="s">
        <v>129</v>
      </c>
      <c r="F3059" s="134" t="s">
        <v>129</v>
      </c>
      <c r="G3059" s="135" t="s">
        <v>129</v>
      </c>
      <c r="H3059" s="171" t="str">
        <f>IFERROR((Table20[[#This Row],[_202320]]-Table20[[#This Row],[_201920]])/Table20[[#This Row],[_201920]]*1,"")</f>
        <v/>
      </c>
    </row>
    <row r="3060" spans="1:8">
      <c r="A3060" s="132">
        <v>221908</v>
      </c>
      <c r="B3060" s="134" t="s">
        <v>1146</v>
      </c>
      <c r="C3060" s="134">
        <v>49</v>
      </c>
      <c r="D3060" s="134">
        <v>52</v>
      </c>
      <c r="E3060" s="134">
        <v>51</v>
      </c>
      <c r="F3060" s="134">
        <v>63</v>
      </c>
      <c r="G3060" s="135">
        <v>36</v>
      </c>
      <c r="H3060" s="171">
        <f>IFERROR((Table20[[#This Row],[_202320]]-Table20[[#This Row],[_201920]])/Table20[[#This Row],[_201920]]*1,"")</f>
        <v>-0.26530612244897961</v>
      </c>
    </row>
    <row r="3061" spans="1:8" ht="28.5">
      <c r="A3061" s="132">
        <v>221908</v>
      </c>
      <c r="B3061" s="134" t="s">
        <v>1147</v>
      </c>
      <c r="C3061" s="134">
        <v>11</v>
      </c>
      <c r="D3061" s="134">
        <v>7</v>
      </c>
      <c r="E3061" s="134">
        <v>11</v>
      </c>
      <c r="F3061" s="134">
        <v>7</v>
      </c>
      <c r="G3061" s="135">
        <v>2</v>
      </c>
      <c r="H3061" s="171">
        <f>IFERROR((Table20[[#This Row],[_202320]]-Table20[[#This Row],[_201920]])/Table20[[#This Row],[_201920]]*1,"")</f>
        <v>-0.81818181818181823</v>
      </c>
    </row>
    <row r="3062" spans="1:8" ht="28.5">
      <c r="A3062" s="132">
        <v>221908</v>
      </c>
      <c r="B3062" s="134" t="s">
        <v>1148</v>
      </c>
      <c r="C3062" s="134">
        <v>28</v>
      </c>
      <c r="D3062" s="134">
        <v>15</v>
      </c>
      <c r="E3062" s="134">
        <v>9</v>
      </c>
      <c r="F3062" s="134">
        <v>41</v>
      </c>
      <c r="G3062" s="135">
        <v>28</v>
      </c>
      <c r="H3062" s="171">
        <f>IFERROR((Table20[[#This Row],[_202320]]-Table20[[#This Row],[_201920]])/Table20[[#This Row],[_201920]]*1,"")</f>
        <v>0</v>
      </c>
    </row>
    <row r="3063" spans="1:8" ht="28.5">
      <c r="A3063" s="132">
        <v>221908</v>
      </c>
      <c r="B3063" s="134" t="s">
        <v>1149</v>
      </c>
      <c r="C3063" s="134">
        <v>290</v>
      </c>
      <c r="D3063" s="134">
        <v>253</v>
      </c>
      <c r="E3063" s="134">
        <v>209</v>
      </c>
      <c r="F3063" s="134">
        <v>202</v>
      </c>
      <c r="G3063" s="135">
        <v>82</v>
      </c>
      <c r="H3063" s="171">
        <f>IFERROR((Table20[[#This Row],[_202320]]-Table20[[#This Row],[_201920]])/Table20[[#This Row],[_201920]]*1,"")</f>
        <v>-0.71724137931034482</v>
      </c>
    </row>
    <row r="3064" spans="1:8" ht="28.5">
      <c r="A3064" s="132">
        <v>221908</v>
      </c>
      <c r="B3064" s="134" t="s">
        <v>1150</v>
      </c>
      <c r="C3064" s="134">
        <v>329</v>
      </c>
      <c r="D3064" s="134">
        <v>275</v>
      </c>
      <c r="E3064" s="134">
        <v>229</v>
      </c>
      <c r="F3064" s="134">
        <v>250</v>
      </c>
      <c r="G3064" s="135">
        <v>112</v>
      </c>
      <c r="H3064" s="171">
        <f>IFERROR((Table20[[#This Row],[_202320]]-Table20[[#This Row],[_201920]])/Table20[[#This Row],[_201920]]*1,"")</f>
        <v>-0.65957446808510634</v>
      </c>
    </row>
    <row r="3065" spans="1:8">
      <c r="A3065" s="132">
        <v>221908</v>
      </c>
      <c r="B3065" s="134" t="s">
        <v>1151</v>
      </c>
      <c r="C3065" s="134">
        <v>13</v>
      </c>
      <c r="D3065" s="134">
        <v>16</v>
      </c>
      <c r="E3065" s="134">
        <v>18</v>
      </c>
      <c r="F3065" s="134">
        <v>20</v>
      </c>
      <c r="G3065" s="135">
        <v>24</v>
      </c>
      <c r="H3065" s="171">
        <f>IFERROR((Table20[[#This Row],[_202320]]-Table20[[#This Row],[_201920]])/Table20[[#This Row],[_201920]]*1,"")</f>
        <v>0.84615384615384615</v>
      </c>
    </row>
    <row r="3066" spans="1:8" ht="28.5">
      <c r="A3066" s="132">
        <v>221908</v>
      </c>
      <c r="B3066" s="134" t="s">
        <v>1152</v>
      </c>
      <c r="C3066" s="134">
        <v>10</v>
      </c>
      <c r="D3066" s="134">
        <v>7</v>
      </c>
      <c r="E3066" s="134">
        <v>7</v>
      </c>
      <c r="F3066" s="134">
        <v>15</v>
      </c>
      <c r="G3066" s="135">
        <v>20</v>
      </c>
      <c r="H3066" s="171">
        <f>IFERROR((Table20[[#This Row],[_202320]]-Table20[[#This Row],[_201920]])/Table20[[#This Row],[_201920]]*1,"")</f>
        <v>1</v>
      </c>
    </row>
    <row r="3067" spans="1:8" ht="28.5">
      <c r="A3067" s="132">
        <v>221908</v>
      </c>
      <c r="B3067" s="134" t="s">
        <v>1153</v>
      </c>
      <c r="C3067" s="134">
        <v>3</v>
      </c>
      <c r="D3067" s="134">
        <v>2</v>
      </c>
      <c r="E3067" s="134">
        <v>4</v>
      </c>
      <c r="F3067" s="134">
        <v>2</v>
      </c>
      <c r="G3067" s="135">
        <v>1</v>
      </c>
      <c r="H3067" s="171">
        <f>IFERROR((Table20[[#This Row],[_202320]]-Table20[[#This Row],[_201920]])/Table20[[#This Row],[_201920]]*1,"")</f>
        <v>-0.66666666666666663</v>
      </c>
    </row>
    <row r="3068" spans="1:8" ht="28.5">
      <c r="A3068" s="132">
        <v>221908</v>
      </c>
      <c r="B3068" s="134" t="s">
        <v>1154</v>
      </c>
      <c r="C3068" s="134">
        <v>7</v>
      </c>
      <c r="D3068" s="134">
        <v>5</v>
      </c>
      <c r="E3068" s="134">
        <v>3</v>
      </c>
      <c r="F3068" s="134">
        <v>13</v>
      </c>
      <c r="G3068" s="135">
        <v>19</v>
      </c>
      <c r="H3068" s="171">
        <f>IFERROR((Table20[[#This Row],[_202320]]-Table20[[#This Row],[_201920]])/Table20[[#This Row],[_201920]]*1,"")</f>
        <v>1.7142857142857142</v>
      </c>
    </row>
    <row r="3069" spans="1:8" ht="28.5">
      <c r="A3069" s="132">
        <v>221908</v>
      </c>
      <c r="B3069" s="134" t="s">
        <v>1155</v>
      </c>
      <c r="C3069" s="134">
        <v>77</v>
      </c>
      <c r="D3069" s="134">
        <v>77</v>
      </c>
      <c r="E3069" s="134">
        <v>75</v>
      </c>
      <c r="F3069" s="134">
        <v>65</v>
      </c>
      <c r="G3069" s="135">
        <v>55</v>
      </c>
      <c r="H3069" s="171">
        <f>IFERROR((Table20[[#This Row],[_202320]]-Table20[[#This Row],[_201920]])/Table20[[#This Row],[_201920]]*1,"")</f>
        <v>-0.2857142857142857</v>
      </c>
    </row>
    <row r="3070" spans="1:8">
      <c r="A3070" s="132">
        <v>222053</v>
      </c>
      <c r="B3070" s="134" t="s">
        <v>1161</v>
      </c>
      <c r="C3070" s="134">
        <v>728</v>
      </c>
      <c r="D3070" s="134">
        <v>629</v>
      </c>
      <c r="E3070" s="134">
        <v>619</v>
      </c>
      <c r="F3070" s="134">
        <v>613</v>
      </c>
      <c r="G3070" s="135">
        <v>420</v>
      </c>
      <c r="H3070" s="171">
        <f>IFERROR((Table20[[#This Row],[_202320]]-Table20[[#This Row],[_201920]])/Table20[[#This Row],[_201920]]*1,"")</f>
        <v>-0.42307692307692307</v>
      </c>
    </row>
    <row r="3071" spans="1:8">
      <c r="A3071" s="132">
        <v>222053</v>
      </c>
      <c r="B3071" s="134" t="s">
        <v>1131</v>
      </c>
      <c r="C3071" s="134">
        <v>0</v>
      </c>
      <c r="D3071" s="134">
        <v>1</v>
      </c>
      <c r="E3071" s="134">
        <v>1</v>
      </c>
      <c r="F3071" s="134">
        <v>0</v>
      </c>
      <c r="G3071" s="135">
        <v>0</v>
      </c>
      <c r="H3071" s="171" t="str">
        <f>IFERROR((Table20[[#This Row],[_202320]]-Table20[[#This Row],[_201920]])/Table20[[#This Row],[_201920]]*1,"")</f>
        <v/>
      </c>
    </row>
    <row r="3072" spans="1:8">
      <c r="A3072" s="132">
        <v>222053</v>
      </c>
      <c r="B3072" s="134" t="s">
        <v>1132</v>
      </c>
      <c r="C3072" s="134">
        <v>728</v>
      </c>
      <c r="D3072" s="134">
        <v>628</v>
      </c>
      <c r="E3072" s="134">
        <v>618</v>
      </c>
      <c r="F3072" s="134">
        <v>613</v>
      </c>
      <c r="G3072" s="135">
        <v>420</v>
      </c>
      <c r="H3072" s="171">
        <f>IFERROR((Table20[[#This Row],[_202320]]-Table20[[#This Row],[_201920]])/Table20[[#This Row],[_201920]]*1,"")</f>
        <v>-0.42307692307692307</v>
      </c>
    </row>
    <row r="3073" spans="1:8" ht="28.5">
      <c r="A3073" s="132">
        <v>222053</v>
      </c>
      <c r="B3073" s="134" t="s">
        <v>1133</v>
      </c>
      <c r="C3073" s="134">
        <v>23</v>
      </c>
      <c r="D3073" s="134">
        <v>16</v>
      </c>
      <c r="E3073" s="134">
        <v>13</v>
      </c>
      <c r="F3073" s="134">
        <v>8</v>
      </c>
      <c r="G3073" s="135">
        <v>10</v>
      </c>
      <c r="H3073" s="171">
        <f>IFERROR((Table20[[#This Row],[_202320]]-Table20[[#This Row],[_201920]])/Table20[[#This Row],[_201920]]*1,"")</f>
        <v>-0.56521739130434778</v>
      </c>
    </row>
    <row r="3074" spans="1:8" ht="28.5">
      <c r="A3074" s="132">
        <v>222053</v>
      </c>
      <c r="B3074" s="134" t="s">
        <v>1162</v>
      </c>
      <c r="C3074" s="134">
        <v>45</v>
      </c>
      <c r="D3074" s="134">
        <v>38</v>
      </c>
      <c r="E3074" s="134">
        <v>46</v>
      </c>
      <c r="F3074" s="134">
        <v>46</v>
      </c>
      <c r="G3074" s="135">
        <v>28</v>
      </c>
      <c r="H3074" s="171">
        <f>IFERROR((Table20[[#This Row],[_202320]]-Table20[[#This Row],[_201920]])/Table20[[#This Row],[_201920]]*1,"")</f>
        <v>-0.37777777777777777</v>
      </c>
    </row>
    <row r="3075" spans="1:8" ht="28.5">
      <c r="A3075" s="132">
        <v>222053</v>
      </c>
      <c r="B3075" s="134" t="s">
        <v>1163</v>
      </c>
      <c r="C3075" s="134" t="s">
        <v>129</v>
      </c>
      <c r="D3075" s="134" t="s">
        <v>129</v>
      </c>
      <c r="E3075" s="134" t="s">
        <v>129</v>
      </c>
      <c r="F3075" s="134" t="s">
        <v>129</v>
      </c>
      <c r="G3075" s="135" t="s">
        <v>129</v>
      </c>
      <c r="H3075" s="171" t="str">
        <f>IFERROR((Table20[[#This Row],[_202320]]-Table20[[#This Row],[_201920]])/Table20[[#This Row],[_201920]]*1,"")</f>
        <v/>
      </c>
    </row>
    <row r="3076" spans="1:8">
      <c r="A3076" s="132">
        <v>222053</v>
      </c>
      <c r="B3076" s="134" t="s">
        <v>1136</v>
      </c>
      <c r="C3076" s="134">
        <v>68</v>
      </c>
      <c r="D3076" s="134">
        <v>54</v>
      </c>
      <c r="E3076" s="134">
        <v>59</v>
      </c>
      <c r="F3076" s="134">
        <v>54</v>
      </c>
      <c r="G3076" s="135">
        <v>38</v>
      </c>
      <c r="H3076" s="171">
        <f>IFERROR((Table20[[#This Row],[_202320]]-Table20[[#This Row],[_201920]])/Table20[[#This Row],[_201920]]*1,"")</f>
        <v>-0.44117647058823528</v>
      </c>
    </row>
    <row r="3077" spans="1:8">
      <c r="A3077" s="132">
        <v>222053</v>
      </c>
      <c r="B3077" s="134" t="s">
        <v>1137</v>
      </c>
      <c r="C3077" s="134">
        <v>9</v>
      </c>
      <c r="D3077" s="134">
        <v>9</v>
      </c>
      <c r="E3077" s="134">
        <v>10</v>
      </c>
      <c r="F3077" s="134">
        <v>9</v>
      </c>
      <c r="G3077" s="135">
        <v>9</v>
      </c>
      <c r="H3077" s="171">
        <f>IFERROR((Table20[[#This Row],[_202320]]-Table20[[#This Row],[_201920]])/Table20[[#This Row],[_201920]]*1,"")</f>
        <v>0</v>
      </c>
    </row>
    <row r="3078" spans="1:8" ht="28.5">
      <c r="A3078" s="132">
        <v>222053</v>
      </c>
      <c r="B3078" s="134" t="s">
        <v>1138</v>
      </c>
      <c r="C3078" s="134">
        <v>27</v>
      </c>
      <c r="D3078" s="134">
        <v>15</v>
      </c>
      <c r="E3078" s="134">
        <v>14</v>
      </c>
      <c r="F3078" s="134">
        <v>9</v>
      </c>
      <c r="G3078" s="135">
        <v>11</v>
      </c>
      <c r="H3078" s="171">
        <f>IFERROR((Table20[[#This Row],[_202320]]-Table20[[#This Row],[_201920]])/Table20[[#This Row],[_201920]]*1,"")</f>
        <v>-0.59259259259259256</v>
      </c>
    </row>
    <row r="3079" spans="1:8" ht="28.5">
      <c r="A3079" s="132">
        <v>222053</v>
      </c>
      <c r="B3079" s="134" t="s">
        <v>1164</v>
      </c>
      <c r="C3079" s="134">
        <v>79</v>
      </c>
      <c r="D3079" s="134">
        <v>58</v>
      </c>
      <c r="E3079" s="134">
        <v>68</v>
      </c>
      <c r="F3079" s="134">
        <v>57</v>
      </c>
      <c r="G3079" s="135">
        <v>43</v>
      </c>
      <c r="H3079" s="171">
        <f>IFERROR((Table20[[#This Row],[_202320]]-Table20[[#This Row],[_201920]])/Table20[[#This Row],[_201920]]*1,"")</f>
        <v>-0.45569620253164556</v>
      </c>
    </row>
    <row r="3080" spans="1:8" ht="28.5">
      <c r="A3080" s="132">
        <v>222053</v>
      </c>
      <c r="B3080" s="134" t="s">
        <v>1165</v>
      </c>
      <c r="C3080" s="134" t="s">
        <v>129</v>
      </c>
      <c r="D3080" s="134" t="s">
        <v>129</v>
      </c>
      <c r="E3080" s="134" t="s">
        <v>129</v>
      </c>
      <c r="F3080" s="134" t="s">
        <v>129</v>
      </c>
      <c r="G3080" s="135" t="s">
        <v>129</v>
      </c>
      <c r="H3080" s="171" t="str">
        <f>IFERROR((Table20[[#This Row],[_202320]]-Table20[[#This Row],[_201920]])/Table20[[#This Row],[_201920]]*1,"")</f>
        <v/>
      </c>
    </row>
    <row r="3081" spans="1:8">
      <c r="A3081" s="132">
        <v>222053</v>
      </c>
      <c r="B3081" s="134" t="s">
        <v>1141</v>
      </c>
      <c r="C3081" s="134">
        <v>106</v>
      </c>
      <c r="D3081" s="134">
        <v>73</v>
      </c>
      <c r="E3081" s="134">
        <v>82</v>
      </c>
      <c r="F3081" s="134">
        <v>66</v>
      </c>
      <c r="G3081" s="135">
        <v>54</v>
      </c>
      <c r="H3081" s="171">
        <f>IFERROR((Table20[[#This Row],[_202320]]-Table20[[#This Row],[_201920]])/Table20[[#This Row],[_201920]]*1,"")</f>
        <v>-0.49056603773584906</v>
      </c>
    </row>
    <row r="3082" spans="1:8">
      <c r="A3082" s="132">
        <v>222053</v>
      </c>
      <c r="B3082" s="134" t="s">
        <v>1142</v>
      </c>
      <c r="C3082" s="134">
        <v>15</v>
      </c>
      <c r="D3082" s="134">
        <v>12</v>
      </c>
      <c r="E3082" s="134">
        <v>13</v>
      </c>
      <c r="F3082" s="134">
        <v>11</v>
      </c>
      <c r="G3082" s="135">
        <v>13</v>
      </c>
      <c r="H3082" s="171">
        <f>IFERROR((Table20[[#This Row],[_202320]]-Table20[[#This Row],[_201920]])/Table20[[#This Row],[_201920]]*1,"")</f>
        <v>-0.13333333333333333</v>
      </c>
    </row>
    <row r="3083" spans="1:8" ht="28.5">
      <c r="A3083" s="132">
        <v>222053</v>
      </c>
      <c r="B3083" s="134" t="s">
        <v>1143</v>
      </c>
      <c r="C3083" s="134">
        <v>30</v>
      </c>
      <c r="D3083" s="134">
        <v>15</v>
      </c>
      <c r="E3083" s="134">
        <v>15</v>
      </c>
      <c r="F3083" s="134">
        <v>9</v>
      </c>
      <c r="G3083" s="135">
        <v>11</v>
      </c>
      <c r="H3083" s="171">
        <f>IFERROR((Table20[[#This Row],[_202320]]-Table20[[#This Row],[_201920]])/Table20[[#This Row],[_201920]]*1,"")</f>
        <v>-0.6333333333333333</v>
      </c>
    </row>
    <row r="3084" spans="1:8" ht="28.5">
      <c r="A3084" s="132">
        <v>222053</v>
      </c>
      <c r="B3084" s="134" t="s">
        <v>1166</v>
      </c>
      <c r="C3084" s="134">
        <v>83</v>
      </c>
      <c r="D3084" s="134">
        <v>68</v>
      </c>
      <c r="E3084" s="134">
        <v>79</v>
      </c>
      <c r="F3084" s="134">
        <v>64</v>
      </c>
      <c r="G3084" s="135">
        <v>46</v>
      </c>
      <c r="H3084" s="171">
        <f>IFERROR((Table20[[#This Row],[_202320]]-Table20[[#This Row],[_201920]])/Table20[[#This Row],[_201920]]*1,"")</f>
        <v>-0.44578313253012047</v>
      </c>
    </row>
    <row r="3085" spans="1:8" ht="28.5">
      <c r="A3085" s="132">
        <v>222053</v>
      </c>
      <c r="B3085" s="134" t="s">
        <v>1167</v>
      </c>
      <c r="C3085" s="134" t="s">
        <v>129</v>
      </c>
      <c r="D3085" s="134" t="s">
        <v>129</v>
      </c>
      <c r="E3085" s="134" t="s">
        <v>129</v>
      </c>
      <c r="F3085" s="134" t="s">
        <v>129</v>
      </c>
      <c r="G3085" s="135" t="s">
        <v>129</v>
      </c>
      <c r="H3085" s="171" t="str">
        <f>IFERROR((Table20[[#This Row],[_202320]]-Table20[[#This Row],[_201920]])/Table20[[#This Row],[_201920]]*1,"")</f>
        <v/>
      </c>
    </row>
    <row r="3086" spans="1:8">
      <c r="A3086" s="132">
        <v>222053</v>
      </c>
      <c r="B3086" s="134" t="s">
        <v>1146</v>
      </c>
      <c r="C3086" s="134">
        <v>113</v>
      </c>
      <c r="D3086" s="134">
        <v>83</v>
      </c>
      <c r="E3086" s="134">
        <v>94</v>
      </c>
      <c r="F3086" s="134">
        <v>73</v>
      </c>
      <c r="G3086" s="135">
        <v>57</v>
      </c>
      <c r="H3086" s="171">
        <f>IFERROR((Table20[[#This Row],[_202320]]-Table20[[#This Row],[_201920]])/Table20[[#This Row],[_201920]]*1,"")</f>
        <v>-0.49557522123893805</v>
      </c>
    </row>
    <row r="3087" spans="1:8" ht="28.5">
      <c r="A3087" s="132">
        <v>222053</v>
      </c>
      <c r="B3087" s="134" t="s">
        <v>1147</v>
      </c>
      <c r="C3087" s="134">
        <v>21</v>
      </c>
      <c r="D3087" s="134">
        <v>17</v>
      </c>
      <c r="E3087" s="134">
        <v>16</v>
      </c>
      <c r="F3087" s="134">
        <v>8</v>
      </c>
      <c r="G3087" s="135">
        <v>3</v>
      </c>
      <c r="H3087" s="171">
        <f>IFERROR((Table20[[#This Row],[_202320]]-Table20[[#This Row],[_201920]])/Table20[[#This Row],[_201920]]*1,"")</f>
        <v>-0.8571428571428571</v>
      </c>
    </row>
    <row r="3088" spans="1:8" ht="28.5">
      <c r="A3088" s="132">
        <v>222053</v>
      </c>
      <c r="B3088" s="134" t="s">
        <v>1148</v>
      </c>
      <c r="C3088" s="134">
        <v>160</v>
      </c>
      <c r="D3088" s="134">
        <v>98</v>
      </c>
      <c r="E3088" s="134">
        <v>44</v>
      </c>
      <c r="F3088" s="134">
        <v>117</v>
      </c>
      <c r="G3088" s="135">
        <v>72</v>
      </c>
      <c r="H3088" s="171">
        <f>IFERROR((Table20[[#This Row],[_202320]]-Table20[[#This Row],[_201920]])/Table20[[#This Row],[_201920]]*1,"")</f>
        <v>-0.55000000000000004</v>
      </c>
    </row>
    <row r="3089" spans="1:8" ht="28.5">
      <c r="A3089" s="132">
        <v>222053</v>
      </c>
      <c r="B3089" s="134" t="s">
        <v>1149</v>
      </c>
      <c r="C3089" s="134">
        <v>434</v>
      </c>
      <c r="D3089" s="134">
        <v>430</v>
      </c>
      <c r="E3089" s="134">
        <v>464</v>
      </c>
      <c r="F3089" s="134">
        <v>415</v>
      </c>
      <c r="G3089" s="135">
        <v>288</v>
      </c>
      <c r="H3089" s="171">
        <f>IFERROR((Table20[[#This Row],[_202320]]-Table20[[#This Row],[_201920]])/Table20[[#This Row],[_201920]]*1,"")</f>
        <v>-0.33640552995391704</v>
      </c>
    </row>
    <row r="3090" spans="1:8" ht="28.5">
      <c r="A3090" s="132">
        <v>222053</v>
      </c>
      <c r="B3090" s="134" t="s">
        <v>1150</v>
      </c>
      <c r="C3090" s="134">
        <v>615</v>
      </c>
      <c r="D3090" s="134">
        <v>545</v>
      </c>
      <c r="E3090" s="134">
        <v>524</v>
      </c>
      <c r="F3090" s="134">
        <v>540</v>
      </c>
      <c r="G3090" s="135">
        <v>363</v>
      </c>
      <c r="H3090" s="171">
        <f>IFERROR((Table20[[#This Row],[_202320]]-Table20[[#This Row],[_201920]])/Table20[[#This Row],[_201920]]*1,"")</f>
        <v>-0.40975609756097559</v>
      </c>
    </row>
    <row r="3091" spans="1:8">
      <c r="A3091" s="132">
        <v>222053</v>
      </c>
      <c r="B3091" s="134" t="s">
        <v>1151</v>
      </c>
      <c r="C3091" s="134">
        <v>16</v>
      </c>
      <c r="D3091" s="134">
        <v>13</v>
      </c>
      <c r="E3091" s="134">
        <v>15</v>
      </c>
      <c r="F3091" s="134">
        <v>12</v>
      </c>
      <c r="G3091" s="135">
        <v>14</v>
      </c>
      <c r="H3091" s="171">
        <f>IFERROR((Table20[[#This Row],[_202320]]-Table20[[#This Row],[_201920]])/Table20[[#This Row],[_201920]]*1,"")</f>
        <v>-0.125</v>
      </c>
    </row>
    <row r="3092" spans="1:8" ht="28.5">
      <c r="A3092" s="132">
        <v>222053</v>
      </c>
      <c r="B3092" s="134" t="s">
        <v>1152</v>
      </c>
      <c r="C3092" s="134">
        <v>25</v>
      </c>
      <c r="D3092" s="134">
        <v>18</v>
      </c>
      <c r="E3092" s="134">
        <v>10</v>
      </c>
      <c r="F3092" s="134">
        <v>20</v>
      </c>
      <c r="G3092" s="135">
        <v>18</v>
      </c>
      <c r="H3092" s="171">
        <f>IFERROR((Table20[[#This Row],[_202320]]-Table20[[#This Row],[_201920]])/Table20[[#This Row],[_201920]]*1,"")</f>
        <v>-0.28000000000000003</v>
      </c>
    </row>
    <row r="3093" spans="1:8" ht="28.5">
      <c r="A3093" s="132">
        <v>222053</v>
      </c>
      <c r="B3093" s="134" t="s">
        <v>1153</v>
      </c>
      <c r="C3093" s="134">
        <v>3</v>
      </c>
      <c r="D3093" s="134">
        <v>3</v>
      </c>
      <c r="E3093" s="134">
        <v>3</v>
      </c>
      <c r="F3093" s="134">
        <v>1</v>
      </c>
      <c r="G3093" s="135">
        <v>1</v>
      </c>
      <c r="H3093" s="171">
        <f>IFERROR((Table20[[#This Row],[_202320]]-Table20[[#This Row],[_201920]])/Table20[[#This Row],[_201920]]*1,"")</f>
        <v>-0.66666666666666663</v>
      </c>
    </row>
    <row r="3094" spans="1:8" ht="28.5">
      <c r="A3094" s="132">
        <v>222053</v>
      </c>
      <c r="B3094" s="134" t="s">
        <v>1154</v>
      </c>
      <c r="C3094" s="134">
        <v>22</v>
      </c>
      <c r="D3094" s="134">
        <v>16</v>
      </c>
      <c r="E3094" s="134">
        <v>7</v>
      </c>
      <c r="F3094" s="134">
        <v>19</v>
      </c>
      <c r="G3094" s="135">
        <v>17</v>
      </c>
      <c r="H3094" s="171">
        <f>IFERROR((Table20[[#This Row],[_202320]]-Table20[[#This Row],[_201920]])/Table20[[#This Row],[_201920]]*1,"")</f>
        <v>-0.22727272727272727</v>
      </c>
    </row>
    <row r="3095" spans="1:8" ht="28.5">
      <c r="A3095" s="132">
        <v>222053</v>
      </c>
      <c r="B3095" s="134" t="s">
        <v>1155</v>
      </c>
      <c r="C3095" s="134">
        <v>60</v>
      </c>
      <c r="D3095" s="134">
        <v>68</v>
      </c>
      <c r="E3095" s="134">
        <v>75</v>
      </c>
      <c r="F3095" s="134">
        <v>68</v>
      </c>
      <c r="G3095" s="135">
        <v>69</v>
      </c>
      <c r="H3095" s="171">
        <f>IFERROR((Table20[[#This Row],[_202320]]-Table20[[#This Row],[_201920]])/Table20[[#This Row],[_201920]]*1,"")</f>
        <v>0.15</v>
      </c>
    </row>
    <row r="3096" spans="1:8">
      <c r="A3096" s="132">
        <v>222062</v>
      </c>
      <c r="B3096" s="134" t="s">
        <v>1161</v>
      </c>
      <c r="C3096" s="134">
        <v>312</v>
      </c>
      <c r="D3096" s="134">
        <v>301</v>
      </c>
      <c r="E3096" s="134">
        <v>277</v>
      </c>
      <c r="F3096" s="134">
        <v>277</v>
      </c>
      <c r="G3096" s="135">
        <v>146</v>
      </c>
      <c r="H3096" s="171">
        <f>IFERROR((Table20[[#This Row],[_202320]]-Table20[[#This Row],[_201920]])/Table20[[#This Row],[_201920]]*1,"")</f>
        <v>-0.53205128205128205</v>
      </c>
    </row>
    <row r="3097" spans="1:8">
      <c r="A3097" s="132">
        <v>222062</v>
      </c>
      <c r="B3097" s="134" t="s">
        <v>1131</v>
      </c>
      <c r="C3097" s="134">
        <v>0</v>
      </c>
      <c r="D3097" s="134">
        <v>0</v>
      </c>
      <c r="E3097" s="134">
        <v>0</v>
      </c>
      <c r="F3097" s="134">
        <v>0</v>
      </c>
      <c r="G3097" s="135">
        <v>0</v>
      </c>
      <c r="H3097" s="171" t="str">
        <f>IFERROR((Table20[[#This Row],[_202320]]-Table20[[#This Row],[_201920]])/Table20[[#This Row],[_201920]]*1,"")</f>
        <v/>
      </c>
    </row>
    <row r="3098" spans="1:8">
      <c r="A3098" s="132">
        <v>222062</v>
      </c>
      <c r="B3098" s="134" t="s">
        <v>1132</v>
      </c>
      <c r="C3098" s="134">
        <v>312</v>
      </c>
      <c r="D3098" s="134">
        <v>301</v>
      </c>
      <c r="E3098" s="134">
        <v>277</v>
      </c>
      <c r="F3098" s="134">
        <v>277</v>
      </c>
      <c r="G3098" s="135">
        <v>146</v>
      </c>
      <c r="H3098" s="171">
        <f>IFERROR((Table20[[#This Row],[_202320]]-Table20[[#This Row],[_201920]])/Table20[[#This Row],[_201920]]*1,"")</f>
        <v>-0.53205128205128205</v>
      </c>
    </row>
    <row r="3099" spans="1:8" ht="28.5">
      <c r="A3099" s="132">
        <v>222062</v>
      </c>
      <c r="B3099" s="134" t="s">
        <v>1133</v>
      </c>
      <c r="C3099" s="134">
        <v>4</v>
      </c>
      <c r="D3099" s="134">
        <v>11</v>
      </c>
      <c r="E3099" s="134">
        <v>2</v>
      </c>
      <c r="F3099" s="134">
        <v>6</v>
      </c>
      <c r="G3099" s="135">
        <v>1</v>
      </c>
      <c r="H3099" s="171">
        <f>IFERROR((Table20[[#This Row],[_202320]]-Table20[[#This Row],[_201920]])/Table20[[#This Row],[_201920]]*1,"")</f>
        <v>-0.75</v>
      </c>
    </row>
    <row r="3100" spans="1:8" ht="28.5">
      <c r="A3100" s="132">
        <v>222062</v>
      </c>
      <c r="B3100" s="134" t="s">
        <v>1162</v>
      </c>
      <c r="C3100" s="134">
        <v>16</v>
      </c>
      <c r="D3100" s="134">
        <v>23</v>
      </c>
      <c r="E3100" s="134">
        <v>16</v>
      </c>
      <c r="F3100" s="134">
        <v>23</v>
      </c>
      <c r="G3100" s="135">
        <v>13</v>
      </c>
      <c r="H3100" s="171">
        <f>IFERROR((Table20[[#This Row],[_202320]]-Table20[[#This Row],[_201920]])/Table20[[#This Row],[_201920]]*1,"")</f>
        <v>-0.1875</v>
      </c>
    </row>
    <row r="3101" spans="1:8" ht="28.5">
      <c r="A3101" s="132">
        <v>222062</v>
      </c>
      <c r="B3101" s="134" t="s">
        <v>1163</v>
      </c>
      <c r="C3101" s="134" t="s">
        <v>129</v>
      </c>
      <c r="D3101" s="134" t="s">
        <v>129</v>
      </c>
      <c r="E3101" s="134" t="s">
        <v>129</v>
      </c>
      <c r="F3101" s="134" t="s">
        <v>129</v>
      </c>
      <c r="G3101" s="135" t="s">
        <v>129</v>
      </c>
      <c r="H3101" s="171" t="str">
        <f>IFERROR((Table20[[#This Row],[_202320]]-Table20[[#This Row],[_201920]])/Table20[[#This Row],[_201920]]*1,"")</f>
        <v/>
      </c>
    </row>
    <row r="3102" spans="1:8">
      <c r="A3102" s="132">
        <v>222062</v>
      </c>
      <c r="B3102" s="134" t="s">
        <v>1136</v>
      </c>
      <c r="C3102" s="134">
        <v>20</v>
      </c>
      <c r="D3102" s="134">
        <v>34</v>
      </c>
      <c r="E3102" s="134">
        <v>18</v>
      </c>
      <c r="F3102" s="134">
        <v>29</v>
      </c>
      <c r="G3102" s="135">
        <v>14</v>
      </c>
      <c r="H3102" s="171">
        <f>IFERROR((Table20[[#This Row],[_202320]]-Table20[[#This Row],[_201920]])/Table20[[#This Row],[_201920]]*1,"")</f>
        <v>-0.3</v>
      </c>
    </row>
    <row r="3103" spans="1:8">
      <c r="A3103" s="132">
        <v>222062</v>
      </c>
      <c r="B3103" s="134" t="s">
        <v>1137</v>
      </c>
      <c r="C3103" s="134">
        <v>6</v>
      </c>
      <c r="D3103" s="134">
        <v>11</v>
      </c>
      <c r="E3103" s="134">
        <v>6</v>
      </c>
      <c r="F3103" s="134">
        <v>10</v>
      </c>
      <c r="G3103" s="135">
        <v>10</v>
      </c>
      <c r="H3103" s="171">
        <f>IFERROR((Table20[[#This Row],[_202320]]-Table20[[#This Row],[_201920]])/Table20[[#This Row],[_201920]]*1,"")</f>
        <v>0.66666666666666663</v>
      </c>
    </row>
    <row r="3104" spans="1:8" ht="28.5">
      <c r="A3104" s="132">
        <v>222062</v>
      </c>
      <c r="B3104" s="134" t="s">
        <v>1138</v>
      </c>
      <c r="C3104" s="134">
        <v>5</v>
      </c>
      <c r="D3104" s="134">
        <v>11</v>
      </c>
      <c r="E3104" s="134">
        <v>3</v>
      </c>
      <c r="F3104" s="134">
        <v>5</v>
      </c>
      <c r="G3104" s="135">
        <v>2</v>
      </c>
      <c r="H3104" s="171">
        <f>IFERROR((Table20[[#This Row],[_202320]]-Table20[[#This Row],[_201920]])/Table20[[#This Row],[_201920]]*1,"")</f>
        <v>-0.6</v>
      </c>
    </row>
    <row r="3105" spans="1:8" ht="28.5">
      <c r="A3105" s="132">
        <v>222062</v>
      </c>
      <c r="B3105" s="134" t="s">
        <v>1164</v>
      </c>
      <c r="C3105" s="134">
        <v>32</v>
      </c>
      <c r="D3105" s="134">
        <v>34</v>
      </c>
      <c r="E3105" s="134">
        <v>27</v>
      </c>
      <c r="F3105" s="134">
        <v>32</v>
      </c>
      <c r="G3105" s="135">
        <v>17</v>
      </c>
      <c r="H3105" s="171">
        <f>IFERROR((Table20[[#This Row],[_202320]]-Table20[[#This Row],[_201920]])/Table20[[#This Row],[_201920]]*1,"")</f>
        <v>-0.46875</v>
      </c>
    </row>
    <row r="3106" spans="1:8" ht="28.5">
      <c r="A3106" s="132">
        <v>222062</v>
      </c>
      <c r="B3106" s="134" t="s">
        <v>1165</v>
      </c>
      <c r="C3106" s="134" t="s">
        <v>129</v>
      </c>
      <c r="D3106" s="134" t="s">
        <v>129</v>
      </c>
      <c r="E3106" s="134" t="s">
        <v>129</v>
      </c>
      <c r="F3106" s="134" t="s">
        <v>129</v>
      </c>
      <c r="G3106" s="135" t="s">
        <v>129</v>
      </c>
      <c r="H3106" s="171" t="str">
        <f>IFERROR((Table20[[#This Row],[_202320]]-Table20[[#This Row],[_201920]])/Table20[[#This Row],[_201920]]*1,"")</f>
        <v/>
      </c>
    </row>
    <row r="3107" spans="1:8">
      <c r="A3107" s="132">
        <v>222062</v>
      </c>
      <c r="B3107" s="134" t="s">
        <v>1141</v>
      </c>
      <c r="C3107" s="134">
        <v>37</v>
      </c>
      <c r="D3107" s="134">
        <v>45</v>
      </c>
      <c r="E3107" s="134">
        <v>30</v>
      </c>
      <c r="F3107" s="134">
        <v>37</v>
      </c>
      <c r="G3107" s="135">
        <v>19</v>
      </c>
      <c r="H3107" s="171">
        <f>IFERROR((Table20[[#This Row],[_202320]]-Table20[[#This Row],[_201920]])/Table20[[#This Row],[_201920]]*1,"")</f>
        <v>-0.48648648648648651</v>
      </c>
    </row>
    <row r="3108" spans="1:8">
      <c r="A3108" s="132">
        <v>222062</v>
      </c>
      <c r="B3108" s="134" t="s">
        <v>1142</v>
      </c>
      <c r="C3108" s="134">
        <v>12</v>
      </c>
      <c r="D3108" s="134">
        <v>15</v>
      </c>
      <c r="E3108" s="134">
        <v>11</v>
      </c>
      <c r="F3108" s="134">
        <v>13</v>
      </c>
      <c r="G3108" s="135">
        <v>13</v>
      </c>
      <c r="H3108" s="171">
        <f>IFERROR((Table20[[#This Row],[_202320]]-Table20[[#This Row],[_201920]])/Table20[[#This Row],[_201920]]*1,"")</f>
        <v>8.3333333333333329E-2</v>
      </c>
    </row>
    <row r="3109" spans="1:8" ht="28.5">
      <c r="A3109" s="132">
        <v>222062</v>
      </c>
      <c r="B3109" s="134" t="s">
        <v>1143</v>
      </c>
      <c r="C3109" s="134">
        <v>5</v>
      </c>
      <c r="D3109" s="134">
        <v>12</v>
      </c>
      <c r="E3109" s="134">
        <v>3</v>
      </c>
      <c r="F3109" s="134">
        <v>6</v>
      </c>
      <c r="G3109" s="135">
        <v>2</v>
      </c>
      <c r="H3109" s="171">
        <f>IFERROR((Table20[[#This Row],[_202320]]-Table20[[#This Row],[_201920]])/Table20[[#This Row],[_201920]]*1,"")</f>
        <v>-0.6</v>
      </c>
    </row>
    <row r="3110" spans="1:8" ht="28.5">
      <c r="A3110" s="132">
        <v>222062</v>
      </c>
      <c r="B3110" s="134" t="s">
        <v>1166</v>
      </c>
      <c r="C3110" s="134">
        <v>36</v>
      </c>
      <c r="D3110" s="134">
        <v>40</v>
      </c>
      <c r="E3110" s="134">
        <v>32</v>
      </c>
      <c r="F3110" s="134">
        <v>42</v>
      </c>
      <c r="G3110" s="135">
        <v>18</v>
      </c>
      <c r="H3110" s="171">
        <f>IFERROR((Table20[[#This Row],[_202320]]-Table20[[#This Row],[_201920]])/Table20[[#This Row],[_201920]]*1,"")</f>
        <v>-0.5</v>
      </c>
    </row>
    <row r="3111" spans="1:8" ht="28.5">
      <c r="A3111" s="132">
        <v>222062</v>
      </c>
      <c r="B3111" s="134" t="s">
        <v>1167</v>
      </c>
      <c r="C3111" s="134" t="s">
        <v>129</v>
      </c>
      <c r="D3111" s="134" t="s">
        <v>129</v>
      </c>
      <c r="E3111" s="134" t="s">
        <v>129</v>
      </c>
      <c r="F3111" s="134" t="s">
        <v>129</v>
      </c>
      <c r="G3111" s="135" t="s">
        <v>129</v>
      </c>
      <c r="H3111" s="171" t="str">
        <f>IFERROR((Table20[[#This Row],[_202320]]-Table20[[#This Row],[_201920]])/Table20[[#This Row],[_201920]]*1,"")</f>
        <v/>
      </c>
    </row>
    <row r="3112" spans="1:8">
      <c r="A3112" s="132">
        <v>222062</v>
      </c>
      <c r="B3112" s="134" t="s">
        <v>1146</v>
      </c>
      <c r="C3112" s="134">
        <v>41</v>
      </c>
      <c r="D3112" s="134">
        <v>52</v>
      </c>
      <c r="E3112" s="134">
        <v>35</v>
      </c>
      <c r="F3112" s="134">
        <v>48</v>
      </c>
      <c r="G3112" s="135">
        <v>20</v>
      </c>
      <c r="H3112" s="171">
        <f>IFERROR((Table20[[#This Row],[_202320]]-Table20[[#This Row],[_201920]])/Table20[[#This Row],[_201920]]*1,"")</f>
        <v>-0.51219512195121952</v>
      </c>
    </row>
    <row r="3113" spans="1:8" ht="28.5">
      <c r="A3113" s="132">
        <v>222062</v>
      </c>
      <c r="B3113" s="134" t="s">
        <v>1147</v>
      </c>
      <c r="C3113" s="134">
        <v>4</v>
      </c>
      <c r="D3113" s="134">
        <v>5</v>
      </c>
      <c r="E3113" s="134">
        <v>8</v>
      </c>
      <c r="F3113" s="134">
        <v>3</v>
      </c>
      <c r="G3113" s="135">
        <v>1</v>
      </c>
      <c r="H3113" s="171">
        <f>IFERROR((Table20[[#This Row],[_202320]]-Table20[[#This Row],[_201920]])/Table20[[#This Row],[_201920]]*1,"")</f>
        <v>-0.75</v>
      </c>
    </row>
    <row r="3114" spans="1:8" ht="28.5">
      <c r="A3114" s="132">
        <v>222062</v>
      </c>
      <c r="B3114" s="134" t="s">
        <v>1148</v>
      </c>
      <c r="C3114" s="134">
        <v>15</v>
      </c>
      <c r="D3114" s="134">
        <v>23</v>
      </c>
      <c r="E3114" s="134">
        <v>12</v>
      </c>
      <c r="F3114" s="134">
        <v>31</v>
      </c>
      <c r="G3114" s="135">
        <v>27</v>
      </c>
      <c r="H3114" s="171">
        <f>IFERROR((Table20[[#This Row],[_202320]]-Table20[[#This Row],[_201920]])/Table20[[#This Row],[_201920]]*1,"")</f>
        <v>0.8</v>
      </c>
    </row>
    <row r="3115" spans="1:8" ht="28.5">
      <c r="A3115" s="132">
        <v>222062</v>
      </c>
      <c r="B3115" s="134" t="s">
        <v>1149</v>
      </c>
      <c r="C3115" s="134">
        <v>252</v>
      </c>
      <c r="D3115" s="134">
        <v>221</v>
      </c>
      <c r="E3115" s="134">
        <v>222</v>
      </c>
      <c r="F3115" s="134">
        <v>195</v>
      </c>
      <c r="G3115" s="135">
        <v>98</v>
      </c>
      <c r="H3115" s="171">
        <f>IFERROR((Table20[[#This Row],[_202320]]-Table20[[#This Row],[_201920]])/Table20[[#This Row],[_201920]]*1,"")</f>
        <v>-0.61111111111111116</v>
      </c>
    </row>
    <row r="3116" spans="1:8" ht="28.5">
      <c r="A3116" s="132">
        <v>222062</v>
      </c>
      <c r="B3116" s="134" t="s">
        <v>1150</v>
      </c>
      <c r="C3116" s="134">
        <v>271</v>
      </c>
      <c r="D3116" s="134">
        <v>249</v>
      </c>
      <c r="E3116" s="134">
        <v>242</v>
      </c>
      <c r="F3116" s="134">
        <v>229</v>
      </c>
      <c r="G3116" s="135">
        <v>126</v>
      </c>
      <c r="H3116" s="171">
        <f>IFERROR((Table20[[#This Row],[_202320]]-Table20[[#This Row],[_201920]])/Table20[[#This Row],[_201920]]*1,"")</f>
        <v>-0.5350553505535055</v>
      </c>
    </row>
    <row r="3117" spans="1:8">
      <c r="A3117" s="132">
        <v>222062</v>
      </c>
      <c r="B3117" s="134" t="s">
        <v>1151</v>
      </c>
      <c r="C3117" s="134">
        <v>13</v>
      </c>
      <c r="D3117" s="134">
        <v>17</v>
      </c>
      <c r="E3117" s="134">
        <v>13</v>
      </c>
      <c r="F3117" s="134">
        <v>17</v>
      </c>
      <c r="G3117" s="135">
        <v>14</v>
      </c>
      <c r="H3117" s="171">
        <f>IFERROR((Table20[[#This Row],[_202320]]-Table20[[#This Row],[_201920]])/Table20[[#This Row],[_201920]]*1,"")</f>
        <v>7.6923076923076927E-2</v>
      </c>
    </row>
    <row r="3118" spans="1:8" ht="28.5">
      <c r="A3118" s="132">
        <v>222062</v>
      </c>
      <c r="B3118" s="134" t="s">
        <v>1152</v>
      </c>
      <c r="C3118" s="134">
        <v>6</v>
      </c>
      <c r="D3118" s="134">
        <v>9</v>
      </c>
      <c r="E3118" s="134">
        <v>7</v>
      </c>
      <c r="F3118" s="134">
        <v>12</v>
      </c>
      <c r="G3118" s="135">
        <v>19</v>
      </c>
      <c r="H3118" s="171">
        <f>IFERROR((Table20[[#This Row],[_202320]]-Table20[[#This Row],[_201920]])/Table20[[#This Row],[_201920]]*1,"")</f>
        <v>2.1666666666666665</v>
      </c>
    </row>
    <row r="3119" spans="1:8" ht="28.5">
      <c r="A3119" s="132">
        <v>222062</v>
      </c>
      <c r="B3119" s="134" t="s">
        <v>1153</v>
      </c>
      <c r="C3119" s="134">
        <v>1</v>
      </c>
      <c r="D3119" s="134">
        <v>2</v>
      </c>
      <c r="E3119" s="134">
        <v>3</v>
      </c>
      <c r="F3119" s="134">
        <v>1</v>
      </c>
      <c r="G3119" s="135">
        <v>1</v>
      </c>
      <c r="H3119" s="171">
        <f>IFERROR((Table20[[#This Row],[_202320]]-Table20[[#This Row],[_201920]])/Table20[[#This Row],[_201920]]*1,"")</f>
        <v>0</v>
      </c>
    </row>
    <row r="3120" spans="1:8" ht="28.5">
      <c r="A3120" s="132">
        <v>222062</v>
      </c>
      <c r="B3120" s="134" t="s">
        <v>1154</v>
      </c>
      <c r="C3120" s="134">
        <v>5</v>
      </c>
      <c r="D3120" s="134">
        <v>8</v>
      </c>
      <c r="E3120" s="134">
        <v>4</v>
      </c>
      <c r="F3120" s="134">
        <v>11</v>
      </c>
      <c r="G3120" s="135">
        <v>18</v>
      </c>
      <c r="H3120" s="171">
        <f>IFERROR((Table20[[#This Row],[_202320]]-Table20[[#This Row],[_201920]])/Table20[[#This Row],[_201920]]*1,"")</f>
        <v>2.6</v>
      </c>
    </row>
    <row r="3121" spans="1:8" ht="28.5">
      <c r="A3121" s="132">
        <v>222062</v>
      </c>
      <c r="B3121" s="134" t="s">
        <v>1155</v>
      </c>
      <c r="C3121" s="134">
        <v>81</v>
      </c>
      <c r="D3121" s="134">
        <v>73</v>
      </c>
      <c r="E3121" s="134">
        <v>80</v>
      </c>
      <c r="F3121" s="134">
        <v>70</v>
      </c>
      <c r="G3121" s="135">
        <v>67</v>
      </c>
      <c r="H3121" s="171">
        <f>IFERROR((Table20[[#This Row],[_202320]]-Table20[[#This Row],[_201920]])/Table20[[#This Row],[_201920]]*1,"")</f>
        <v>-0.1728395061728395</v>
      </c>
    </row>
    <row r="3122" spans="1:8">
      <c r="A3122" s="132">
        <v>222576</v>
      </c>
      <c r="B3122" s="134" t="s">
        <v>1161</v>
      </c>
      <c r="C3122" s="134">
        <v>1185</v>
      </c>
      <c r="D3122" s="134">
        <v>1145</v>
      </c>
      <c r="E3122" s="134">
        <v>1046</v>
      </c>
      <c r="F3122" s="134">
        <v>897</v>
      </c>
      <c r="G3122" s="135">
        <v>931</v>
      </c>
      <c r="H3122" s="171">
        <f>IFERROR((Table20[[#This Row],[_202320]]-Table20[[#This Row],[_201920]])/Table20[[#This Row],[_201920]]*1,"")</f>
        <v>-0.21434599156118145</v>
      </c>
    </row>
    <row r="3123" spans="1:8">
      <c r="A3123" s="132">
        <v>222576</v>
      </c>
      <c r="B3123" s="134" t="s">
        <v>1131</v>
      </c>
      <c r="C3123" s="134">
        <v>3</v>
      </c>
      <c r="D3123" s="134">
        <v>6</v>
      </c>
      <c r="E3123" s="134">
        <v>3</v>
      </c>
      <c r="F3123" s="134">
        <v>4</v>
      </c>
      <c r="G3123" s="135">
        <v>6</v>
      </c>
      <c r="H3123" s="171">
        <f>IFERROR((Table20[[#This Row],[_202320]]-Table20[[#This Row],[_201920]])/Table20[[#This Row],[_201920]]*1,"")</f>
        <v>1</v>
      </c>
    </row>
    <row r="3124" spans="1:8">
      <c r="A3124" s="132">
        <v>222576</v>
      </c>
      <c r="B3124" s="134" t="s">
        <v>1132</v>
      </c>
      <c r="C3124" s="134">
        <v>1182</v>
      </c>
      <c r="D3124" s="134">
        <v>1139</v>
      </c>
      <c r="E3124" s="134">
        <v>1043</v>
      </c>
      <c r="F3124" s="134">
        <v>893</v>
      </c>
      <c r="G3124" s="135">
        <v>925</v>
      </c>
      <c r="H3124" s="171">
        <f>IFERROR((Table20[[#This Row],[_202320]]-Table20[[#This Row],[_201920]])/Table20[[#This Row],[_201920]]*1,"")</f>
        <v>-0.21742808798646363</v>
      </c>
    </row>
    <row r="3125" spans="1:8" ht="28.5">
      <c r="A3125" s="132">
        <v>222576</v>
      </c>
      <c r="B3125" s="134" t="s">
        <v>1133</v>
      </c>
      <c r="C3125" s="134">
        <v>61</v>
      </c>
      <c r="D3125" s="134">
        <v>43</v>
      </c>
      <c r="E3125" s="134">
        <v>64</v>
      </c>
      <c r="F3125" s="134">
        <v>47</v>
      </c>
      <c r="G3125" s="135">
        <v>59</v>
      </c>
      <c r="H3125" s="171">
        <f>IFERROR((Table20[[#This Row],[_202320]]-Table20[[#This Row],[_201920]])/Table20[[#This Row],[_201920]]*1,"")</f>
        <v>-3.2786885245901641E-2</v>
      </c>
    </row>
    <row r="3126" spans="1:8" ht="28.5">
      <c r="A3126" s="132">
        <v>222576</v>
      </c>
      <c r="B3126" s="134" t="s">
        <v>1162</v>
      </c>
      <c r="C3126" s="134">
        <v>64</v>
      </c>
      <c r="D3126" s="134">
        <v>71</v>
      </c>
      <c r="E3126" s="134">
        <v>86</v>
      </c>
      <c r="F3126" s="134">
        <v>69</v>
      </c>
      <c r="G3126" s="135">
        <v>110</v>
      </c>
      <c r="H3126" s="171">
        <f>IFERROR((Table20[[#This Row],[_202320]]-Table20[[#This Row],[_201920]])/Table20[[#This Row],[_201920]]*1,"")</f>
        <v>0.71875</v>
      </c>
    </row>
    <row r="3127" spans="1:8" ht="28.5">
      <c r="A3127" s="132">
        <v>222576</v>
      </c>
      <c r="B3127" s="134" t="s">
        <v>1163</v>
      </c>
      <c r="C3127" s="134" t="s">
        <v>129</v>
      </c>
      <c r="D3127" s="134" t="s">
        <v>129</v>
      </c>
      <c r="E3127" s="134" t="s">
        <v>129</v>
      </c>
      <c r="F3127" s="134" t="s">
        <v>129</v>
      </c>
      <c r="G3127" s="135" t="s">
        <v>129</v>
      </c>
      <c r="H3127" s="171" t="str">
        <f>IFERROR((Table20[[#This Row],[_202320]]-Table20[[#This Row],[_201920]])/Table20[[#This Row],[_201920]]*1,"")</f>
        <v/>
      </c>
    </row>
    <row r="3128" spans="1:8">
      <c r="A3128" s="132">
        <v>222576</v>
      </c>
      <c r="B3128" s="134" t="s">
        <v>1136</v>
      </c>
      <c r="C3128" s="134">
        <v>125</v>
      </c>
      <c r="D3128" s="134">
        <v>114</v>
      </c>
      <c r="E3128" s="134">
        <v>150</v>
      </c>
      <c r="F3128" s="134">
        <v>116</v>
      </c>
      <c r="G3128" s="135">
        <v>169</v>
      </c>
      <c r="H3128" s="171">
        <f>IFERROR((Table20[[#This Row],[_202320]]-Table20[[#This Row],[_201920]])/Table20[[#This Row],[_201920]]*1,"")</f>
        <v>0.35199999999999998</v>
      </c>
    </row>
    <row r="3129" spans="1:8">
      <c r="A3129" s="132">
        <v>222576</v>
      </c>
      <c r="B3129" s="134" t="s">
        <v>1137</v>
      </c>
      <c r="C3129" s="134">
        <v>11</v>
      </c>
      <c r="D3129" s="134">
        <v>10</v>
      </c>
      <c r="E3129" s="134">
        <v>14</v>
      </c>
      <c r="F3129" s="134">
        <v>13</v>
      </c>
      <c r="G3129" s="135">
        <v>18</v>
      </c>
      <c r="H3129" s="171">
        <f>IFERROR((Table20[[#This Row],[_202320]]-Table20[[#This Row],[_201920]])/Table20[[#This Row],[_201920]]*1,"")</f>
        <v>0.63636363636363635</v>
      </c>
    </row>
    <row r="3130" spans="1:8" ht="28.5">
      <c r="A3130" s="132">
        <v>222576</v>
      </c>
      <c r="B3130" s="134" t="s">
        <v>1138</v>
      </c>
      <c r="C3130" s="134">
        <v>75</v>
      </c>
      <c r="D3130" s="134">
        <v>59</v>
      </c>
      <c r="E3130" s="134">
        <v>69</v>
      </c>
      <c r="F3130" s="134">
        <v>53</v>
      </c>
      <c r="G3130" s="135">
        <v>62</v>
      </c>
      <c r="H3130" s="171">
        <f>IFERROR((Table20[[#This Row],[_202320]]-Table20[[#This Row],[_201920]])/Table20[[#This Row],[_201920]]*1,"")</f>
        <v>-0.17333333333333334</v>
      </c>
    </row>
    <row r="3131" spans="1:8" ht="28.5">
      <c r="A3131" s="132">
        <v>222576</v>
      </c>
      <c r="B3131" s="134" t="s">
        <v>1164</v>
      </c>
      <c r="C3131" s="134">
        <v>123</v>
      </c>
      <c r="D3131" s="134">
        <v>138</v>
      </c>
      <c r="E3131" s="134">
        <v>150</v>
      </c>
      <c r="F3131" s="134">
        <v>124</v>
      </c>
      <c r="G3131" s="135">
        <v>164</v>
      </c>
      <c r="H3131" s="171">
        <f>IFERROR((Table20[[#This Row],[_202320]]-Table20[[#This Row],[_201920]])/Table20[[#This Row],[_201920]]*1,"")</f>
        <v>0.33333333333333331</v>
      </c>
    </row>
    <row r="3132" spans="1:8" ht="28.5">
      <c r="A3132" s="132">
        <v>222576</v>
      </c>
      <c r="B3132" s="134" t="s">
        <v>1165</v>
      </c>
      <c r="C3132" s="134" t="s">
        <v>129</v>
      </c>
      <c r="D3132" s="134" t="s">
        <v>129</v>
      </c>
      <c r="E3132" s="134" t="s">
        <v>129</v>
      </c>
      <c r="F3132" s="134" t="s">
        <v>129</v>
      </c>
      <c r="G3132" s="135" t="s">
        <v>129</v>
      </c>
      <c r="H3132" s="171" t="str">
        <f>IFERROR((Table20[[#This Row],[_202320]]-Table20[[#This Row],[_201920]])/Table20[[#This Row],[_201920]]*1,"")</f>
        <v/>
      </c>
    </row>
    <row r="3133" spans="1:8">
      <c r="A3133" s="132">
        <v>222576</v>
      </c>
      <c r="B3133" s="134" t="s">
        <v>1141</v>
      </c>
      <c r="C3133" s="134">
        <v>198</v>
      </c>
      <c r="D3133" s="134">
        <v>197</v>
      </c>
      <c r="E3133" s="134">
        <v>219</v>
      </c>
      <c r="F3133" s="134">
        <v>177</v>
      </c>
      <c r="G3133" s="135">
        <v>226</v>
      </c>
      <c r="H3133" s="171">
        <f>IFERROR((Table20[[#This Row],[_202320]]-Table20[[#This Row],[_201920]])/Table20[[#This Row],[_201920]]*1,"")</f>
        <v>0.14141414141414141</v>
      </c>
    </row>
    <row r="3134" spans="1:8">
      <c r="A3134" s="132">
        <v>222576</v>
      </c>
      <c r="B3134" s="134" t="s">
        <v>1142</v>
      </c>
      <c r="C3134" s="134">
        <v>17</v>
      </c>
      <c r="D3134" s="134">
        <v>17</v>
      </c>
      <c r="E3134" s="134">
        <v>21</v>
      </c>
      <c r="F3134" s="134">
        <v>20</v>
      </c>
      <c r="G3134" s="135">
        <v>24</v>
      </c>
      <c r="H3134" s="171">
        <f>IFERROR((Table20[[#This Row],[_202320]]-Table20[[#This Row],[_201920]])/Table20[[#This Row],[_201920]]*1,"")</f>
        <v>0.41176470588235292</v>
      </c>
    </row>
    <row r="3135" spans="1:8" ht="28.5">
      <c r="A3135" s="132">
        <v>222576</v>
      </c>
      <c r="B3135" s="134" t="s">
        <v>1143</v>
      </c>
      <c r="C3135" s="134">
        <v>77</v>
      </c>
      <c r="D3135" s="134">
        <v>62</v>
      </c>
      <c r="E3135" s="134">
        <v>69</v>
      </c>
      <c r="F3135" s="134">
        <v>52</v>
      </c>
      <c r="G3135" s="135">
        <v>61</v>
      </c>
      <c r="H3135" s="171">
        <f>IFERROR((Table20[[#This Row],[_202320]]-Table20[[#This Row],[_201920]])/Table20[[#This Row],[_201920]]*1,"")</f>
        <v>-0.20779220779220781</v>
      </c>
    </row>
    <row r="3136" spans="1:8" ht="28.5">
      <c r="A3136" s="132">
        <v>222576</v>
      </c>
      <c r="B3136" s="134" t="s">
        <v>1166</v>
      </c>
      <c r="C3136" s="134">
        <v>157</v>
      </c>
      <c r="D3136" s="134">
        <v>184</v>
      </c>
      <c r="E3136" s="134">
        <v>181</v>
      </c>
      <c r="F3136" s="134">
        <v>158</v>
      </c>
      <c r="G3136" s="135">
        <v>191</v>
      </c>
      <c r="H3136" s="171">
        <f>IFERROR((Table20[[#This Row],[_202320]]-Table20[[#This Row],[_201920]])/Table20[[#This Row],[_201920]]*1,"")</f>
        <v>0.21656050955414013</v>
      </c>
    </row>
    <row r="3137" spans="1:8" ht="28.5">
      <c r="A3137" s="132">
        <v>222576</v>
      </c>
      <c r="B3137" s="134" t="s">
        <v>1167</v>
      </c>
      <c r="C3137" s="134" t="s">
        <v>129</v>
      </c>
      <c r="D3137" s="134" t="s">
        <v>129</v>
      </c>
      <c r="E3137" s="134" t="s">
        <v>129</v>
      </c>
      <c r="F3137" s="134" t="s">
        <v>129</v>
      </c>
      <c r="G3137" s="135" t="s">
        <v>129</v>
      </c>
      <c r="H3137" s="171" t="str">
        <f>IFERROR((Table20[[#This Row],[_202320]]-Table20[[#This Row],[_201920]])/Table20[[#This Row],[_201920]]*1,"")</f>
        <v/>
      </c>
    </row>
    <row r="3138" spans="1:8">
      <c r="A3138" s="132">
        <v>222576</v>
      </c>
      <c r="B3138" s="134" t="s">
        <v>1146</v>
      </c>
      <c r="C3138" s="134">
        <v>234</v>
      </c>
      <c r="D3138" s="134">
        <v>246</v>
      </c>
      <c r="E3138" s="134">
        <v>250</v>
      </c>
      <c r="F3138" s="134">
        <v>210</v>
      </c>
      <c r="G3138" s="135">
        <v>252</v>
      </c>
      <c r="H3138" s="171">
        <f>IFERROR((Table20[[#This Row],[_202320]]-Table20[[#This Row],[_201920]])/Table20[[#This Row],[_201920]]*1,"")</f>
        <v>7.6923076923076927E-2</v>
      </c>
    </row>
    <row r="3139" spans="1:8" ht="28.5">
      <c r="A3139" s="132">
        <v>222576</v>
      </c>
      <c r="B3139" s="134" t="s">
        <v>1147</v>
      </c>
      <c r="C3139" s="134">
        <v>45</v>
      </c>
      <c r="D3139" s="134">
        <v>58</v>
      </c>
      <c r="E3139" s="134">
        <v>48</v>
      </c>
      <c r="F3139" s="134">
        <v>35</v>
      </c>
      <c r="G3139" s="135">
        <v>33</v>
      </c>
      <c r="H3139" s="171">
        <f>IFERROR((Table20[[#This Row],[_202320]]-Table20[[#This Row],[_201920]])/Table20[[#This Row],[_201920]]*1,"")</f>
        <v>-0.26666666666666666</v>
      </c>
    </row>
    <row r="3140" spans="1:8" ht="28.5">
      <c r="A3140" s="132">
        <v>222576</v>
      </c>
      <c r="B3140" s="134" t="s">
        <v>1148</v>
      </c>
      <c r="C3140" s="134">
        <v>204</v>
      </c>
      <c r="D3140" s="134">
        <v>184</v>
      </c>
      <c r="E3140" s="134">
        <v>180</v>
      </c>
      <c r="F3140" s="134">
        <v>133</v>
      </c>
      <c r="G3140" s="135">
        <v>154</v>
      </c>
      <c r="H3140" s="171">
        <f>IFERROR((Table20[[#This Row],[_202320]]-Table20[[#This Row],[_201920]])/Table20[[#This Row],[_201920]]*1,"")</f>
        <v>-0.24509803921568626</v>
      </c>
    </row>
    <row r="3141" spans="1:8" ht="28.5">
      <c r="A3141" s="132">
        <v>222576</v>
      </c>
      <c r="B3141" s="134" t="s">
        <v>1149</v>
      </c>
      <c r="C3141" s="134">
        <v>699</v>
      </c>
      <c r="D3141" s="134">
        <v>651</v>
      </c>
      <c r="E3141" s="134">
        <v>565</v>
      </c>
      <c r="F3141" s="134">
        <v>515</v>
      </c>
      <c r="G3141" s="135">
        <v>486</v>
      </c>
      <c r="H3141" s="171">
        <f>IFERROR((Table20[[#This Row],[_202320]]-Table20[[#This Row],[_201920]])/Table20[[#This Row],[_201920]]*1,"")</f>
        <v>-0.30472103004291845</v>
      </c>
    </row>
    <row r="3142" spans="1:8" ht="28.5">
      <c r="A3142" s="132">
        <v>222576</v>
      </c>
      <c r="B3142" s="134" t="s">
        <v>1150</v>
      </c>
      <c r="C3142" s="134">
        <v>948</v>
      </c>
      <c r="D3142" s="134">
        <v>893</v>
      </c>
      <c r="E3142" s="134">
        <v>793</v>
      </c>
      <c r="F3142" s="134">
        <v>683</v>
      </c>
      <c r="G3142" s="135">
        <v>673</v>
      </c>
      <c r="H3142" s="171">
        <f>IFERROR((Table20[[#This Row],[_202320]]-Table20[[#This Row],[_201920]])/Table20[[#This Row],[_201920]]*1,"")</f>
        <v>-0.29008438818565402</v>
      </c>
    </row>
    <row r="3143" spans="1:8">
      <c r="A3143" s="132">
        <v>222576</v>
      </c>
      <c r="B3143" s="134" t="s">
        <v>1151</v>
      </c>
      <c r="C3143" s="134">
        <v>20</v>
      </c>
      <c r="D3143" s="134">
        <v>22</v>
      </c>
      <c r="E3143" s="134">
        <v>24</v>
      </c>
      <c r="F3143" s="134">
        <v>24</v>
      </c>
      <c r="G3143" s="135">
        <v>27</v>
      </c>
      <c r="H3143" s="171">
        <f>IFERROR((Table20[[#This Row],[_202320]]-Table20[[#This Row],[_201920]])/Table20[[#This Row],[_201920]]*1,"")</f>
        <v>0.35</v>
      </c>
    </row>
    <row r="3144" spans="1:8" ht="28.5">
      <c r="A3144" s="132">
        <v>222576</v>
      </c>
      <c r="B3144" s="134" t="s">
        <v>1152</v>
      </c>
      <c r="C3144" s="134">
        <v>21</v>
      </c>
      <c r="D3144" s="134">
        <v>21</v>
      </c>
      <c r="E3144" s="134">
        <v>22</v>
      </c>
      <c r="F3144" s="134">
        <v>19</v>
      </c>
      <c r="G3144" s="135">
        <v>20</v>
      </c>
      <c r="H3144" s="171">
        <f>IFERROR((Table20[[#This Row],[_202320]]-Table20[[#This Row],[_201920]])/Table20[[#This Row],[_201920]]*1,"")</f>
        <v>-4.7619047619047616E-2</v>
      </c>
    </row>
    <row r="3145" spans="1:8" ht="28.5">
      <c r="A3145" s="132">
        <v>222576</v>
      </c>
      <c r="B3145" s="134" t="s">
        <v>1153</v>
      </c>
      <c r="C3145" s="134">
        <v>4</v>
      </c>
      <c r="D3145" s="134">
        <v>5</v>
      </c>
      <c r="E3145" s="134">
        <v>5</v>
      </c>
      <c r="F3145" s="134">
        <v>4</v>
      </c>
      <c r="G3145" s="135">
        <v>4</v>
      </c>
      <c r="H3145" s="171">
        <f>IFERROR((Table20[[#This Row],[_202320]]-Table20[[#This Row],[_201920]])/Table20[[#This Row],[_201920]]*1,"")</f>
        <v>0</v>
      </c>
    </row>
    <row r="3146" spans="1:8" ht="28.5">
      <c r="A3146" s="132">
        <v>222576</v>
      </c>
      <c r="B3146" s="134" t="s">
        <v>1154</v>
      </c>
      <c r="C3146" s="134">
        <v>17</v>
      </c>
      <c r="D3146" s="134">
        <v>16</v>
      </c>
      <c r="E3146" s="134">
        <v>17</v>
      </c>
      <c r="F3146" s="134">
        <v>15</v>
      </c>
      <c r="G3146" s="135">
        <v>17</v>
      </c>
      <c r="H3146" s="171">
        <f>IFERROR((Table20[[#This Row],[_202320]]-Table20[[#This Row],[_201920]])/Table20[[#This Row],[_201920]]*1,"")</f>
        <v>0</v>
      </c>
    </row>
    <row r="3147" spans="1:8" ht="28.5">
      <c r="A3147" s="132">
        <v>222576</v>
      </c>
      <c r="B3147" s="134" t="s">
        <v>1155</v>
      </c>
      <c r="C3147" s="134">
        <v>59</v>
      </c>
      <c r="D3147" s="134">
        <v>57</v>
      </c>
      <c r="E3147" s="134">
        <v>54</v>
      </c>
      <c r="F3147" s="134">
        <v>58</v>
      </c>
      <c r="G3147" s="135">
        <v>53</v>
      </c>
      <c r="H3147" s="171">
        <f>IFERROR((Table20[[#This Row],[_202320]]-Table20[[#This Row],[_201920]])/Table20[[#This Row],[_201920]]*1,"")</f>
        <v>-0.10169491525423729</v>
      </c>
    </row>
    <row r="3148" spans="1:8">
      <c r="A3148" s="132">
        <v>222992</v>
      </c>
      <c r="B3148" s="134" t="s">
        <v>1161</v>
      </c>
      <c r="C3148" s="134">
        <v>6180</v>
      </c>
      <c r="D3148" s="134">
        <v>5471</v>
      </c>
      <c r="E3148" s="134">
        <v>5009</v>
      </c>
      <c r="F3148" s="134">
        <v>4979</v>
      </c>
      <c r="G3148" s="135">
        <v>4809</v>
      </c>
      <c r="H3148" s="171">
        <f>IFERROR((Table20[[#This Row],[_202320]]-Table20[[#This Row],[_201920]])/Table20[[#This Row],[_201920]]*1,"")</f>
        <v>-0.22184466019417476</v>
      </c>
    </row>
    <row r="3149" spans="1:8">
      <c r="A3149" s="132">
        <v>222992</v>
      </c>
      <c r="B3149" s="134" t="s">
        <v>1131</v>
      </c>
      <c r="C3149" s="134">
        <v>0</v>
      </c>
      <c r="D3149" s="134">
        <v>0</v>
      </c>
      <c r="E3149" s="134">
        <v>0</v>
      </c>
      <c r="F3149" s="134">
        <v>0</v>
      </c>
      <c r="G3149" s="135">
        <v>0</v>
      </c>
      <c r="H3149" s="171" t="str">
        <f>IFERROR((Table20[[#This Row],[_202320]]-Table20[[#This Row],[_201920]])/Table20[[#This Row],[_201920]]*1,"")</f>
        <v/>
      </c>
    </row>
    <row r="3150" spans="1:8">
      <c r="A3150" s="132">
        <v>222992</v>
      </c>
      <c r="B3150" s="134" t="s">
        <v>1132</v>
      </c>
      <c r="C3150" s="134">
        <v>6180</v>
      </c>
      <c r="D3150" s="134">
        <v>5471</v>
      </c>
      <c r="E3150" s="134">
        <v>5009</v>
      </c>
      <c r="F3150" s="134">
        <v>4979</v>
      </c>
      <c r="G3150" s="135">
        <v>4809</v>
      </c>
      <c r="H3150" s="171">
        <f>IFERROR((Table20[[#This Row],[_202320]]-Table20[[#This Row],[_201920]])/Table20[[#This Row],[_201920]]*1,"")</f>
        <v>-0.22184466019417476</v>
      </c>
    </row>
    <row r="3151" spans="1:8" ht="28.5">
      <c r="A3151" s="132">
        <v>222992</v>
      </c>
      <c r="B3151" s="134" t="s">
        <v>1133</v>
      </c>
      <c r="C3151" s="134">
        <v>48</v>
      </c>
      <c r="D3151" s="134">
        <v>42</v>
      </c>
      <c r="E3151" s="134">
        <v>62</v>
      </c>
      <c r="F3151" s="134">
        <v>73</v>
      </c>
      <c r="G3151" s="135">
        <v>61</v>
      </c>
      <c r="H3151" s="171">
        <f>IFERROR((Table20[[#This Row],[_202320]]-Table20[[#This Row],[_201920]])/Table20[[#This Row],[_201920]]*1,"")</f>
        <v>0.27083333333333331</v>
      </c>
    </row>
    <row r="3152" spans="1:8" ht="28.5">
      <c r="A3152" s="132">
        <v>222992</v>
      </c>
      <c r="B3152" s="134" t="s">
        <v>1162</v>
      </c>
      <c r="C3152" s="134">
        <v>91</v>
      </c>
      <c r="D3152" s="134">
        <v>145</v>
      </c>
      <c r="E3152" s="134">
        <v>156</v>
      </c>
      <c r="F3152" s="134">
        <v>228</v>
      </c>
      <c r="G3152" s="135">
        <v>239</v>
      </c>
      <c r="H3152" s="171">
        <f>IFERROR((Table20[[#This Row],[_202320]]-Table20[[#This Row],[_201920]])/Table20[[#This Row],[_201920]]*1,"")</f>
        <v>1.6263736263736264</v>
      </c>
    </row>
    <row r="3153" spans="1:8" ht="28.5">
      <c r="A3153" s="132">
        <v>222992</v>
      </c>
      <c r="B3153" s="134" t="s">
        <v>1163</v>
      </c>
      <c r="C3153" s="134">
        <v>0</v>
      </c>
      <c r="D3153" s="134">
        <v>0</v>
      </c>
      <c r="E3153" s="134">
        <v>0</v>
      </c>
      <c r="F3153" s="134">
        <v>0</v>
      </c>
      <c r="G3153" s="135">
        <v>0</v>
      </c>
      <c r="H3153" s="171" t="str">
        <f>IFERROR((Table20[[#This Row],[_202320]]-Table20[[#This Row],[_201920]])/Table20[[#This Row],[_201920]]*1,"")</f>
        <v/>
      </c>
    </row>
    <row r="3154" spans="1:8">
      <c r="A3154" s="132">
        <v>222992</v>
      </c>
      <c r="B3154" s="134" t="s">
        <v>1136</v>
      </c>
      <c r="C3154" s="134">
        <v>139</v>
      </c>
      <c r="D3154" s="134">
        <v>187</v>
      </c>
      <c r="E3154" s="134">
        <v>218</v>
      </c>
      <c r="F3154" s="134">
        <v>301</v>
      </c>
      <c r="G3154" s="135">
        <v>300</v>
      </c>
      <c r="H3154" s="171">
        <f>IFERROR((Table20[[#This Row],[_202320]]-Table20[[#This Row],[_201920]])/Table20[[#This Row],[_201920]]*1,"")</f>
        <v>1.1582733812949639</v>
      </c>
    </row>
    <row r="3155" spans="1:8">
      <c r="A3155" s="132">
        <v>222992</v>
      </c>
      <c r="B3155" s="134" t="s">
        <v>1137</v>
      </c>
      <c r="C3155" s="134">
        <v>2</v>
      </c>
      <c r="D3155" s="134">
        <v>3</v>
      </c>
      <c r="E3155" s="134">
        <v>4</v>
      </c>
      <c r="F3155" s="134">
        <v>6</v>
      </c>
      <c r="G3155" s="135">
        <v>6</v>
      </c>
      <c r="H3155" s="171">
        <f>IFERROR((Table20[[#This Row],[_202320]]-Table20[[#This Row],[_201920]])/Table20[[#This Row],[_201920]]*1,"")</f>
        <v>2</v>
      </c>
    </row>
    <row r="3156" spans="1:8" ht="28.5">
      <c r="A3156" s="132">
        <v>222992</v>
      </c>
      <c r="B3156" s="134" t="s">
        <v>1138</v>
      </c>
      <c r="C3156" s="134">
        <v>63</v>
      </c>
      <c r="D3156" s="134">
        <v>68</v>
      </c>
      <c r="E3156" s="134">
        <v>78</v>
      </c>
      <c r="F3156" s="134">
        <v>93</v>
      </c>
      <c r="G3156" s="135">
        <v>86</v>
      </c>
      <c r="H3156" s="171">
        <f>IFERROR((Table20[[#This Row],[_202320]]-Table20[[#This Row],[_201920]])/Table20[[#This Row],[_201920]]*1,"")</f>
        <v>0.36507936507936506</v>
      </c>
    </row>
    <row r="3157" spans="1:8" ht="28.5">
      <c r="A3157" s="132">
        <v>222992</v>
      </c>
      <c r="B3157" s="134" t="s">
        <v>1164</v>
      </c>
      <c r="C3157" s="134">
        <v>313</v>
      </c>
      <c r="D3157" s="134">
        <v>351</v>
      </c>
      <c r="E3157" s="134">
        <v>371</v>
      </c>
      <c r="F3157" s="134">
        <v>461</v>
      </c>
      <c r="G3157" s="135">
        <v>469</v>
      </c>
      <c r="H3157" s="171">
        <f>IFERROR((Table20[[#This Row],[_202320]]-Table20[[#This Row],[_201920]])/Table20[[#This Row],[_201920]]*1,"")</f>
        <v>0.49840255591054311</v>
      </c>
    </row>
    <row r="3158" spans="1:8" ht="28.5">
      <c r="A3158" s="132">
        <v>222992</v>
      </c>
      <c r="B3158" s="134" t="s">
        <v>1165</v>
      </c>
      <c r="C3158" s="134">
        <v>0</v>
      </c>
      <c r="D3158" s="134">
        <v>0</v>
      </c>
      <c r="E3158" s="134">
        <v>0</v>
      </c>
      <c r="F3158" s="134">
        <v>1</v>
      </c>
      <c r="G3158" s="135">
        <v>1</v>
      </c>
      <c r="H3158" s="171" t="str">
        <f>IFERROR((Table20[[#This Row],[_202320]]-Table20[[#This Row],[_201920]])/Table20[[#This Row],[_201920]]*1,"")</f>
        <v/>
      </c>
    </row>
    <row r="3159" spans="1:8">
      <c r="A3159" s="132">
        <v>222992</v>
      </c>
      <c r="B3159" s="134" t="s">
        <v>1141</v>
      </c>
      <c r="C3159" s="134">
        <v>376</v>
      </c>
      <c r="D3159" s="134">
        <v>419</v>
      </c>
      <c r="E3159" s="134">
        <v>449</v>
      </c>
      <c r="F3159" s="134">
        <v>555</v>
      </c>
      <c r="G3159" s="135">
        <v>556</v>
      </c>
      <c r="H3159" s="171">
        <f>IFERROR((Table20[[#This Row],[_202320]]-Table20[[#This Row],[_201920]])/Table20[[#This Row],[_201920]]*1,"")</f>
        <v>0.47872340425531917</v>
      </c>
    </row>
    <row r="3160" spans="1:8">
      <c r="A3160" s="132">
        <v>222992</v>
      </c>
      <c r="B3160" s="134" t="s">
        <v>1142</v>
      </c>
      <c r="C3160" s="134">
        <v>6</v>
      </c>
      <c r="D3160" s="134">
        <v>8</v>
      </c>
      <c r="E3160" s="134">
        <v>9</v>
      </c>
      <c r="F3160" s="134">
        <v>11</v>
      </c>
      <c r="G3160" s="135">
        <v>12</v>
      </c>
      <c r="H3160" s="171">
        <f>IFERROR((Table20[[#This Row],[_202320]]-Table20[[#This Row],[_201920]])/Table20[[#This Row],[_201920]]*1,"")</f>
        <v>1</v>
      </c>
    </row>
    <row r="3161" spans="1:8" ht="28.5">
      <c r="A3161" s="132">
        <v>222992</v>
      </c>
      <c r="B3161" s="134" t="s">
        <v>1143</v>
      </c>
      <c r="C3161" s="134">
        <v>77</v>
      </c>
      <c r="D3161" s="134">
        <v>70</v>
      </c>
      <c r="E3161" s="134">
        <v>91</v>
      </c>
      <c r="F3161" s="134">
        <v>101</v>
      </c>
      <c r="G3161" s="135">
        <v>85</v>
      </c>
      <c r="H3161" s="171">
        <f>IFERROR((Table20[[#This Row],[_202320]]-Table20[[#This Row],[_201920]])/Table20[[#This Row],[_201920]]*1,"")</f>
        <v>0.1038961038961039</v>
      </c>
    </row>
    <row r="3162" spans="1:8" ht="28.5">
      <c r="A3162" s="132">
        <v>222992</v>
      </c>
      <c r="B3162" s="134" t="s">
        <v>1166</v>
      </c>
      <c r="C3162" s="134">
        <v>431</v>
      </c>
      <c r="D3162" s="134">
        <v>451</v>
      </c>
      <c r="E3162" s="134">
        <v>486</v>
      </c>
      <c r="F3162" s="134">
        <v>571</v>
      </c>
      <c r="G3162" s="135">
        <v>586</v>
      </c>
      <c r="H3162" s="171">
        <f>IFERROR((Table20[[#This Row],[_202320]]-Table20[[#This Row],[_201920]])/Table20[[#This Row],[_201920]]*1,"")</f>
        <v>0.35962877030162416</v>
      </c>
    </row>
    <row r="3163" spans="1:8" ht="28.5">
      <c r="A3163" s="132">
        <v>222992</v>
      </c>
      <c r="B3163" s="134" t="s">
        <v>1167</v>
      </c>
      <c r="C3163" s="134">
        <v>0</v>
      </c>
      <c r="D3163" s="134">
        <v>1</v>
      </c>
      <c r="E3163" s="134">
        <v>3</v>
      </c>
      <c r="F3163" s="134">
        <v>2</v>
      </c>
      <c r="G3163" s="135">
        <v>4</v>
      </c>
      <c r="H3163" s="171" t="str">
        <f>IFERROR((Table20[[#This Row],[_202320]]-Table20[[#This Row],[_201920]])/Table20[[#This Row],[_201920]]*1,"")</f>
        <v/>
      </c>
    </row>
    <row r="3164" spans="1:8">
      <c r="A3164" s="132">
        <v>222992</v>
      </c>
      <c r="B3164" s="134" t="s">
        <v>1146</v>
      </c>
      <c r="C3164" s="134">
        <v>508</v>
      </c>
      <c r="D3164" s="134">
        <v>522</v>
      </c>
      <c r="E3164" s="134">
        <v>580</v>
      </c>
      <c r="F3164" s="134">
        <v>674</v>
      </c>
      <c r="G3164" s="135">
        <v>675</v>
      </c>
      <c r="H3164" s="171">
        <f>IFERROR((Table20[[#This Row],[_202320]]-Table20[[#This Row],[_201920]])/Table20[[#This Row],[_201920]]*1,"")</f>
        <v>0.32874015748031499</v>
      </c>
    </row>
    <row r="3165" spans="1:8" ht="28.5">
      <c r="A3165" s="132">
        <v>222992</v>
      </c>
      <c r="B3165" s="134" t="s">
        <v>1147</v>
      </c>
      <c r="C3165" s="134">
        <v>293</v>
      </c>
      <c r="D3165" s="134">
        <v>238</v>
      </c>
      <c r="E3165" s="134">
        <v>217</v>
      </c>
      <c r="F3165" s="134">
        <v>208</v>
      </c>
      <c r="G3165" s="135">
        <v>218</v>
      </c>
      <c r="H3165" s="171">
        <f>IFERROR((Table20[[#This Row],[_202320]]-Table20[[#This Row],[_201920]])/Table20[[#This Row],[_201920]]*1,"")</f>
        <v>-0.25597269624573377</v>
      </c>
    </row>
    <row r="3166" spans="1:8" ht="28.5">
      <c r="A3166" s="132">
        <v>222992</v>
      </c>
      <c r="B3166" s="134" t="s">
        <v>1148</v>
      </c>
      <c r="C3166" s="134">
        <v>1495</v>
      </c>
      <c r="D3166" s="134">
        <v>1380</v>
      </c>
      <c r="E3166" s="134">
        <v>1149</v>
      </c>
      <c r="F3166" s="134">
        <v>1211</v>
      </c>
      <c r="G3166" s="135">
        <v>1048</v>
      </c>
      <c r="H3166" s="171">
        <f>IFERROR((Table20[[#This Row],[_202320]]-Table20[[#This Row],[_201920]])/Table20[[#This Row],[_201920]]*1,"")</f>
        <v>-0.29899665551839466</v>
      </c>
    </row>
    <row r="3167" spans="1:8" ht="28.5">
      <c r="A3167" s="132">
        <v>222992</v>
      </c>
      <c r="B3167" s="134" t="s">
        <v>1149</v>
      </c>
      <c r="C3167" s="134">
        <v>3884</v>
      </c>
      <c r="D3167" s="134">
        <v>3331</v>
      </c>
      <c r="E3167" s="134">
        <v>3063</v>
      </c>
      <c r="F3167" s="134">
        <v>2886</v>
      </c>
      <c r="G3167" s="135">
        <v>2868</v>
      </c>
      <c r="H3167" s="171">
        <f>IFERROR((Table20[[#This Row],[_202320]]-Table20[[#This Row],[_201920]])/Table20[[#This Row],[_201920]]*1,"")</f>
        <v>-0.26158599382080328</v>
      </c>
    </row>
    <row r="3168" spans="1:8" ht="28.5">
      <c r="A3168" s="132">
        <v>222992</v>
      </c>
      <c r="B3168" s="134" t="s">
        <v>1150</v>
      </c>
      <c r="C3168" s="134">
        <v>5672</v>
      </c>
      <c r="D3168" s="134">
        <v>4949</v>
      </c>
      <c r="E3168" s="134">
        <v>4429</v>
      </c>
      <c r="F3168" s="134">
        <v>4305</v>
      </c>
      <c r="G3168" s="135">
        <v>4134</v>
      </c>
      <c r="H3168" s="171">
        <f>IFERROR((Table20[[#This Row],[_202320]]-Table20[[#This Row],[_201920]])/Table20[[#This Row],[_201920]]*1,"")</f>
        <v>-0.2711565585331453</v>
      </c>
    </row>
    <row r="3169" spans="1:8">
      <c r="A3169" s="132">
        <v>222992</v>
      </c>
      <c r="B3169" s="134" t="s">
        <v>1151</v>
      </c>
      <c r="C3169" s="134">
        <v>8</v>
      </c>
      <c r="D3169" s="134">
        <v>10</v>
      </c>
      <c r="E3169" s="134">
        <v>12</v>
      </c>
      <c r="F3169" s="134">
        <v>14</v>
      </c>
      <c r="G3169" s="135">
        <v>14</v>
      </c>
      <c r="H3169" s="171">
        <f>IFERROR((Table20[[#This Row],[_202320]]-Table20[[#This Row],[_201920]])/Table20[[#This Row],[_201920]]*1,"")</f>
        <v>0.75</v>
      </c>
    </row>
    <row r="3170" spans="1:8" ht="28.5">
      <c r="A3170" s="132">
        <v>222992</v>
      </c>
      <c r="B3170" s="134" t="s">
        <v>1152</v>
      </c>
      <c r="C3170" s="134">
        <v>29</v>
      </c>
      <c r="D3170" s="134">
        <v>30</v>
      </c>
      <c r="E3170" s="134">
        <v>27</v>
      </c>
      <c r="F3170" s="134">
        <v>28</v>
      </c>
      <c r="G3170" s="135">
        <v>26</v>
      </c>
      <c r="H3170" s="171">
        <f>IFERROR((Table20[[#This Row],[_202320]]-Table20[[#This Row],[_201920]])/Table20[[#This Row],[_201920]]*1,"")</f>
        <v>-0.10344827586206896</v>
      </c>
    </row>
    <row r="3171" spans="1:8" ht="28.5">
      <c r="A3171" s="132">
        <v>222992</v>
      </c>
      <c r="B3171" s="134" t="s">
        <v>1153</v>
      </c>
      <c r="C3171" s="134">
        <v>5</v>
      </c>
      <c r="D3171" s="134">
        <v>4</v>
      </c>
      <c r="E3171" s="134">
        <v>4</v>
      </c>
      <c r="F3171" s="134">
        <v>4</v>
      </c>
      <c r="G3171" s="135">
        <v>5</v>
      </c>
      <c r="H3171" s="171">
        <f>IFERROR((Table20[[#This Row],[_202320]]-Table20[[#This Row],[_201920]])/Table20[[#This Row],[_201920]]*1,"")</f>
        <v>0</v>
      </c>
    </row>
    <row r="3172" spans="1:8" ht="28.5">
      <c r="A3172" s="132">
        <v>222992</v>
      </c>
      <c r="B3172" s="134" t="s">
        <v>1154</v>
      </c>
      <c r="C3172" s="134">
        <v>24</v>
      </c>
      <c r="D3172" s="134">
        <v>25</v>
      </c>
      <c r="E3172" s="134">
        <v>23</v>
      </c>
      <c r="F3172" s="134">
        <v>24</v>
      </c>
      <c r="G3172" s="135">
        <v>22</v>
      </c>
      <c r="H3172" s="171">
        <f>IFERROR((Table20[[#This Row],[_202320]]-Table20[[#This Row],[_201920]])/Table20[[#This Row],[_201920]]*1,"")</f>
        <v>-8.3333333333333329E-2</v>
      </c>
    </row>
    <row r="3173" spans="1:8" ht="28.5">
      <c r="A3173" s="132">
        <v>222992</v>
      </c>
      <c r="B3173" s="134" t="s">
        <v>1155</v>
      </c>
      <c r="C3173" s="134">
        <v>63</v>
      </c>
      <c r="D3173" s="134">
        <v>61</v>
      </c>
      <c r="E3173" s="134">
        <v>61</v>
      </c>
      <c r="F3173" s="134">
        <v>58</v>
      </c>
      <c r="G3173" s="135">
        <v>60</v>
      </c>
      <c r="H3173" s="171">
        <f>IFERROR((Table20[[#This Row],[_202320]]-Table20[[#This Row],[_201920]])/Table20[[#This Row],[_201920]]*1,"")</f>
        <v>-4.7619047619047616E-2</v>
      </c>
    </row>
    <row r="3174" spans="1:8">
      <c r="A3174" s="132">
        <v>223320</v>
      </c>
      <c r="B3174" s="134" t="s">
        <v>1161</v>
      </c>
      <c r="C3174" s="134">
        <v>317</v>
      </c>
      <c r="D3174" s="134">
        <v>300</v>
      </c>
      <c r="E3174" s="134">
        <v>279</v>
      </c>
      <c r="F3174" s="134">
        <v>438</v>
      </c>
      <c r="G3174" s="135">
        <v>223</v>
      </c>
      <c r="H3174" s="171">
        <f>IFERROR((Table20[[#This Row],[_202320]]-Table20[[#This Row],[_201920]])/Table20[[#This Row],[_201920]]*1,"")</f>
        <v>-0.29652996845425866</v>
      </c>
    </row>
    <row r="3175" spans="1:8">
      <c r="A3175" s="132">
        <v>223320</v>
      </c>
      <c r="B3175" s="134" t="s">
        <v>1131</v>
      </c>
      <c r="C3175" s="134">
        <v>0</v>
      </c>
      <c r="D3175" s="134">
        <v>0</v>
      </c>
      <c r="E3175" s="134">
        <v>0</v>
      </c>
      <c r="F3175" s="134">
        <v>0</v>
      </c>
      <c r="G3175" s="135">
        <v>0</v>
      </c>
      <c r="H3175" s="171" t="str">
        <f>IFERROR((Table20[[#This Row],[_202320]]-Table20[[#This Row],[_201920]])/Table20[[#This Row],[_201920]]*1,"")</f>
        <v/>
      </c>
    </row>
    <row r="3176" spans="1:8">
      <c r="A3176" s="132">
        <v>223320</v>
      </c>
      <c r="B3176" s="134" t="s">
        <v>1132</v>
      </c>
      <c r="C3176" s="134">
        <v>317</v>
      </c>
      <c r="D3176" s="134">
        <v>300</v>
      </c>
      <c r="E3176" s="134">
        <v>279</v>
      </c>
      <c r="F3176" s="134">
        <v>438</v>
      </c>
      <c r="G3176" s="135">
        <v>223</v>
      </c>
      <c r="H3176" s="171">
        <f>IFERROR((Table20[[#This Row],[_202320]]-Table20[[#This Row],[_201920]])/Table20[[#This Row],[_201920]]*1,"")</f>
        <v>-0.29652996845425866</v>
      </c>
    </row>
    <row r="3177" spans="1:8" ht="28.5">
      <c r="A3177" s="132">
        <v>223320</v>
      </c>
      <c r="B3177" s="134" t="s">
        <v>1133</v>
      </c>
      <c r="C3177" s="134">
        <v>10</v>
      </c>
      <c r="D3177" s="134">
        <v>15</v>
      </c>
      <c r="E3177" s="134">
        <v>12</v>
      </c>
      <c r="F3177" s="134">
        <v>15</v>
      </c>
      <c r="G3177" s="135">
        <v>8</v>
      </c>
      <c r="H3177" s="171">
        <f>IFERROR((Table20[[#This Row],[_202320]]-Table20[[#This Row],[_201920]])/Table20[[#This Row],[_201920]]*1,"")</f>
        <v>-0.2</v>
      </c>
    </row>
    <row r="3178" spans="1:8" ht="28.5">
      <c r="A3178" s="132">
        <v>223320</v>
      </c>
      <c r="B3178" s="134" t="s">
        <v>1162</v>
      </c>
      <c r="C3178" s="134">
        <v>19</v>
      </c>
      <c r="D3178" s="134">
        <v>18</v>
      </c>
      <c r="E3178" s="134">
        <v>27</v>
      </c>
      <c r="F3178" s="134">
        <v>31</v>
      </c>
      <c r="G3178" s="135">
        <v>20</v>
      </c>
      <c r="H3178" s="171">
        <f>IFERROR((Table20[[#This Row],[_202320]]-Table20[[#This Row],[_201920]])/Table20[[#This Row],[_201920]]*1,"")</f>
        <v>5.2631578947368418E-2</v>
      </c>
    </row>
    <row r="3179" spans="1:8" ht="28.5">
      <c r="A3179" s="132">
        <v>223320</v>
      </c>
      <c r="B3179" s="134" t="s">
        <v>1163</v>
      </c>
      <c r="C3179" s="134" t="s">
        <v>129</v>
      </c>
      <c r="D3179" s="134" t="s">
        <v>129</v>
      </c>
      <c r="E3179" s="134" t="s">
        <v>129</v>
      </c>
      <c r="F3179" s="134" t="s">
        <v>129</v>
      </c>
      <c r="G3179" s="135" t="s">
        <v>129</v>
      </c>
      <c r="H3179" s="171" t="str">
        <f>IFERROR((Table20[[#This Row],[_202320]]-Table20[[#This Row],[_201920]])/Table20[[#This Row],[_201920]]*1,"")</f>
        <v/>
      </c>
    </row>
    <row r="3180" spans="1:8">
      <c r="A3180" s="132">
        <v>223320</v>
      </c>
      <c r="B3180" s="134" t="s">
        <v>1136</v>
      </c>
      <c r="C3180" s="134">
        <v>29</v>
      </c>
      <c r="D3180" s="134">
        <v>33</v>
      </c>
      <c r="E3180" s="134">
        <v>39</v>
      </c>
      <c r="F3180" s="134">
        <v>46</v>
      </c>
      <c r="G3180" s="135">
        <v>28</v>
      </c>
      <c r="H3180" s="171">
        <f>IFERROR((Table20[[#This Row],[_202320]]-Table20[[#This Row],[_201920]])/Table20[[#This Row],[_201920]]*1,"")</f>
        <v>-3.4482758620689655E-2</v>
      </c>
    </row>
    <row r="3181" spans="1:8">
      <c r="A3181" s="132">
        <v>223320</v>
      </c>
      <c r="B3181" s="134" t="s">
        <v>1137</v>
      </c>
      <c r="C3181" s="134">
        <v>9</v>
      </c>
      <c r="D3181" s="134">
        <v>11</v>
      </c>
      <c r="E3181" s="134">
        <v>14</v>
      </c>
      <c r="F3181" s="134">
        <v>11</v>
      </c>
      <c r="G3181" s="135">
        <v>13</v>
      </c>
      <c r="H3181" s="171">
        <f>IFERROR((Table20[[#This Row],[_202320]]-Table20[[#This Row],[_201920]])/Table20[[#This Row],[_201920]]*1,"")</f>
        <v>0.44444444444444442</v>
      </c>
    </row>
    <row r="3182" spans="1:8" ht="28.5">
      <c r="A3182" s="132">
        <v>223320</v>
      </c>
      <c r="B3182" s="134" t="s">
        <v>1138</v>
      </c>
      <c r="C3182" s="134">
        <v>14</v>
      </c>
      <c r="D3182" s="134">
        <v>15</v>
      </c>
      <c r="E3182" s="134">
        <v>13</v>
      </c>
      <c r="F3182" s="134">
        <v>16</v>
      </c>
      <c r="G3182" s="135">
        <v>9</v>
      </c>
      <c r="H3182" s="171">
        <f>IFERROR((Table20[[#This Row],[_202320]]-Table20[[#This Row],[_201920]])/Table20[[#This Row],[_201920]]*1,"")</f>
        <v>-0.35714285714285715</v>
      </c>
    </row>
    <row r="3183" spans="1:8" ht="28.5">
      <c r="A3183" s="132">
        <v>223320</v>
      </c>
      <c r="B3183" s="134" t="s">
        <v>1164</v>
      </c>
      <c r="C3183" s="134">
        <v>24</v>
      </c>
      <c r="D3183" s="134">
        <v>18</v>
      </c>
      <c r="E3183" s="134">
        <v>36</v>
      </c>
      <c r="F3183" s="134">
        <v>43</v>
      </c>
      <c r="G3183" s="135">
        <v>24</v>
      </c>
      <c r="H3183" s="171">
        <f>IFERROR((Table20[[#This Row],[_202320]]-Table20[[#This Row],[_201920]])/Table20[[#This Row],[_201920]]*1,"")</f>
        <v>0</v>
      </c>
    </row>
    <row r="3184" spans="1:8" ht="28.5">
      <c r="A3184" s="132">
        <v>223320</v>
      </c>
      <c r="B3184" s="134" t="s">
        <v>1165</v>
      </c>
      <c r="C3184" s="134" t="s">
        <v>129</v>
      </c>
      <c r="D3184" s="134" t="s">
        <v>129</v>
      </c>
      <c r="E3184" s="134" t="s">
        <v>129</v>
      </c>
      <c r="F3184" s="134" t="s">
        <v>129</v>
      </c>
      <c r="G3184" s="135" t="s">
        <v>129</v>
      </c>
      <c r="H3184" s="171" t="str">
        <f>IFERROR((Table20[[#This Row],[_202320]]-Table20[[#This Row],[_201920]])/Table20[[#This Row],[_201920]]*1,"")</f>
        <v/>
      </c>
    </row>
    <row r="3185" spans="1:8">
      <c r="A3185" s="132">
        <v>223320</v>
      </c>
      <c r="B3185" s="134" t="s">
        <v>1141</v>
      </c>
      <c r="C3185" s="134">
        <v>38</v>
      </c>
      <c r="D3185" s="134">
        <v>33</v>
      </c>
      <c r="E3185" s="134">
        <v>49</v>
      </c>
      <c r="F3185" s="134">
        <v>59</v>
      </c>
      <c r="G3185" s="135">
        <v>33</v>
      </c>
      <c r="H3185" s="171">
        <f>IFERROR((Table20[[#This Row],[_202320]]-Table20[[#This Row],[_201920]])/Table20[[#This Row],[_201920]]*1,"")</f>
        <v>-0.13157894736842105</v>
      </c>
    </row>
    <row r="3186" spans="1:8">
      <c r="A3186" s="132">
        <v>223320</v>
      </c>
      <c r="B3186" s="134" t="s">
        <v>1142</v>
      </c>
      <c r="C3186" s="134">
        <v>12</v>
      </c>
      <c r="D3186" s="134">
        <v>11</v>
      </c>
      <c r="E3186" s="134">
        <v>18</v>
      </c>
      <c r="F3186" s="134">
        <v>13</v>
      </c>
      <c r="G3186" s="135">
        <v>15</v>
      </c>
      <c r="H3186" s="171">
        <f>IFERROR((Table20[[#This Row],[_202320]]-Table20[[#This Row],[_201920]])/Table20[[#This Row],[_201920]]*1,"")</f>
        <v>0.25</v>
      </c>
    </row>
    <row r="3187" spans="1:8" ht="28.5">
      <c r="A3187" s="132">
        <v>223320</v>
      </c>
      <c r="B3187" s="134" t="s">
        <v>1143</v>
      </c>
      <c r="C3187" s="134">
        <v>13</v>
      </c>
      <c r="D3187" s="134">
        <v>17</v>
      </c>
      <c r="E3187" s="134">
        <v>12</v>
      </c>
      <c r="F3187" s="134">
        <v>16</v>
      </c>
      <c r="G3187" s="135">
        <v>11</v>
      </c>
      <c r="H3187" s="171">
        <f>IFERROR((Table20[[#This Row],[_202320]]-Table20[[#This Row],[_201920]])/Table20[[#This Row],[_201920]]*1,"")</f>
        <v>-0.15384615384615385</v>
      </c>
    </row>
    <row r="3188" spans="1:8" ht="28.5">
      <c r="A3188" s="132">
        <v>223320</v>
      </c>
      <c r="B3188" s="134" t="s">
        <v>1166</v>
      </c>
      <c r="C3188" s="134">
        <v>26</v>
      </c>
      <c r="D3188" s="134">
        <v>28</v>
      </c>
      <c r="E3188" s="134">
        <v>41</v>
      </c>
      <c r="F3188" s="134">
        <v>46</v>
      </c>
      <c r="G3188" s="135">
        <v>26</v>
      </c>
      <c r="H3188" s="171">
        <f>IFERROR((Table20[[#This Row],[_202320]]-Table20[[#This Row],[_201920]])/Table20[[#This Row],[_201920]]*1,"")</f>
        <v>0</v>
      </c>
    </row>
    <row r="3189" spans="1:8" ht="28.5">
      <c r="A3189" s="132">
        <v>223320</v>
      </c>
      <c r="B3189" s="134" t="s">
        <v>1167</v>
      </c>
      <c r="C3189" s="134" t="s">
        <v>129</v>
      </c>
      <c r="D3189" s="134" t="s">
        <v>129</v>
      </c>
      <c r="E3189" s="134" t="s">
        <v>129</v>
      </c>
      <c r="F3189" s="134" t="s">
        <v>129</v>
      </c>
      <c r="G3189" s="135" t="s">
        <v>129</v>
      </c>
      <c r="H3189" s="171" t="str">
        <f>IFERROR((Table20[[#This Row],[_202320]]-Table20[[#This Row],[_201920]])/Table20[[#This Row],[_201920]]*1,"")</f>
        <v/>
      </c>
    </row>
    <row r="3190" spans="1:8">
      <c r="A3190" s="132">
        <v>223320</v>
      </c>
      <c r="B3190" s="134" t="s">
        <v>1146</v>
      </c>
      <c r="C3190" s="134">
        <v>39</v>
      </c>
      <c r="D3190" s="134">
        <v>45</v>
      </c>
      <c r="E3190" s="134">
        <v>53</v>
      </c>
      <c r="F3190" s="134">
        <v>62</v>
      </c>
      <c r="G3190" s="135">
        <v>37</v>
      </c>
      <c r="H3190" s="171">
        <f>IFERROR((Table20[[#This Row],[_202320]]-Table20[[#This Row],[_201920]])/Table20[[#This Row],[_201920]]*1,"")</f>
        <v>-5.128205128205128E-2</v>
      </c>
    </row>
    <row r="3191" spans="1:8" ht="28.5">
      <c r="A3191" s="132">
        <v>223320</v>
      </c>
      <c r="B3191" s="134" t="s">
        <v>1147</v>
      </c>
      <c r="C3191" s="134">
        <v>7</v>
      </c>
      <c r="D3191" s="134">
        <v>10</v>
      </c>
      <c r="E3191" s="134">
        <v>5</v>
      </c>
      <c r="F3191" s="134">
        <v>5</v>
      </c>
      <c r="G3191" s="135">
        <v>5</v>
      </c>
      <c r="H3191" s="171">
        <f>IFERROR((Table20[[#This Row],[_202320]]-Table20[[#This Row],[_201920]])/Table20[[#This Row],[_201920]]*1,"")</f>
        <v>-0.2857142857142857</v>
      </c>
    </row>
    <row r="3192" spans="1:8" ht="28.5">
      <c r="A3192" s="132">
        <v>223320</v>
      </c>
      <c r="B3192" s="134" t="s">
        <v>1148</v>
      </c>
      <c r="C3192" s="134">
        <v>70</v>
      </c>
      <c r="D3192" s="134">
        <v>60</v>
      </c>
      <c r="E3192" s="134">
        <v>56</v>
      </c>
      <c r="F3192" s="134">
        <v>162</v>
      </c>
      <c r="G3192" s="135">
        <v>0</v>
      </c>
      <c r="H3192" s="171">
        <f>IFERROR((Table20[[#This Row],[_202320]]-Table20[[#This Row],[_201920]])/Table20[[#This Row],[_201920]]*1,"")</f>
        <v>-1</v>
      </c>
    </row>
    <row r="3193" spans="1:8" ht="28.5">
      <c r="A3193" s="132">
        <v>223320</v>
      </c>
      <c r="B3193" s="134" t="s">
        <v>1149</v>
      </c>
      <c r="C3193" s="134">
        <v>201</v>
      </c>
      <c r="D3193" s="134">
        <v>185</v>
      </c>
      <c r="E3193" s="134">
        <v>165</v>
      </c>
      <c r="F3193" s="134">
        <v>209</v>
      </c>
      <c r="G3193" s="135">
        <v>181</v>
      </c>
      <c r="H3193" s="171">
        <f>IFERROR((Table20[[#This Row],[_202320]]-Table20[[#This Row],[_201920]])/Table20[[#This Row],[_201920]]*1,"")</f>
        <v>-9.950248756218906E-2</v>
      </c>
    </row>
    <row r="3194" spans="1:8" ht="28.5">
      <c r="A3194" s="132">
        <v>223320</v>
      </c>
      <c r="B3194" s="134" t="s">
        <v>1150</v>
      </c>
      <c r="C3194" s="134">
        <v>278</v>
      </c>
      <c r="D3194" s="134">
        <v>255</v>
      </c>
      <c r="E3194" s="134">
        <v>226</v>
      </c>
      <c r="F3194" s="134">
        <v>376</v>
      </c>
      <c r="G3194" s="135">
        <v>186</v>
      </c>
      <c r="H3194" s="171">
        <f>IFERROR((Table20[[#This Row],[_202320]]-Table20[[#This Row],[_201920]])/Table20[[#This Row],[_201920]]*1,"")</f>
        <v>-0.33093525179856115</v>
      </c>
    </row>
    <row r="3195" spans="1:8">
      <c r="A3195" s="132">
        <v>223320</v>
      </c>
      <c r="B3195" s="134" t="s">
        <v>1151</v>
      </c>
      <c r="C3195" s="134">
        <v>12</v>
      </c>
      <c r="D3195" s="134">
        <v>15</v>
      </c>
      <c r="E3195" s="134">
        <v>19</v>
      </c>
      <c r="F3195" s="134">
        <v>14</v>
      </c>
      <c r="G3195" s="135">
        <v>17</v>
      </c>
      <c r="H3195" s="171">
        <f>IFERROR((Table20[[#This Row],[_202320]]-Table20[[#This Row],[_201920]])/Table20[[#This Row],[_201920]]*1,"")</f>
        <v>0.41666666666666669</v>
      </c>
    </row>
    <row r="3196" spans="1:8" ht="28.5">
      <c r="A3196" s="132">
        <v>223320</v>
      </c>
      <c r="B3196" s="134" t="s">
        <v>1152</v>
      </c>
      <c r="C3196" s="134">
        <v>24</v>
      </c>
      <c r="D3196" s="134">
        <v>23</v>
      </c>
      <c r="E3196" s="134">
        <v>22</v>
      </c>
      <c r="F3196" s="134">
        <v>38</v>
      </c>
      <c r="G3196" s="135">
        <v>2</v>
      </c>
      <c r="H3196" s="171">
        <f>IFERROR((Table20[[#This Row],[_202320]]-Table20[[#This Row],[_201920]])/Table20[[#This Row],[_201920]]*1,"")</f>
        <v>-0.91666666666666663</v>
      </c>
    </row>
    <row r="3197" spans="1:8" ht="28.5">
      <c r="A3197" s="132">
        <v>223320</v>
      </c>
      <c r="B3197" s="134" t="s">
        <v>1153</v>
      </c>
      <c r="C3197" s="134">
        <v>2</v>
      </c>
      <c r="D3197" s="134">
        <v>3</v>
      </c>
      <c r="E3197" s="134">
        <v>2</v>
      </c>
      <c r="F3197" s="134">
        <v>1</v>
      </c>
      <c r="G3197" s="135">
        <v>2</v>
      </c>
      <c r="H3197" s="171">
        <f>IFERROR((Table20[[#This Row],[_202320]]-Table20[[#This Row],[_201920]])/Table20[[#This Row],[_201920]]*1,"")</f>
        <v>0</v>
      </c>
    </row>
    <row r="3198" spans="1:8" ht="28.5">
      <c r="A3198" s="132">
        <v>223320</v>
      </c>
      <c r="B3198" s="134" t="s">
        <v>1154</v>
      </c>
      <c r="C3198" s="134">
        <v>22</v>
      </c>
      <c r="D3198" s="134">
        <v>20</v>
      </c>
      <c r="E3198" s="134">
        <v>20</v>
      </c>
      <c r="F3198" s="134">
        <v>37</v>
      </c>
      <c r="G3198" s="135">
        <v>0</v>
      </c>
      <c r="H3198" s="171">
        <f>IFERROR((Table20[[#This Row],[_202320]]-Table20[[#This Row],[_201920]])/Table20[[#This Row],[_201920]]*1,"")</f>
        <v>-1</v>
      </c>
    </row>
    <row r="3199" spans="1:8" ht="28.5">
      <c r="A3199" s="132">
        <v>223320</v>
      </c>
      <c r="B3199" s="134" t="s">
        <v>1155</v>
      </c>
      <c r="C3199" s="134">
        <v>63</v>
      </c>
      <c r="D3199" s="134">
        <v>62</v>
      </c>
      <c r="E3199" s="134">
        <v>59</v>
      </c>
      <c r="F3199" s="134">
        <v>48</v>
      </c>
      <c r="G3199" s="135">
        <v>81</v>
      </c>
      <c r="H3199" s="171">
        <f>IFERROR((Table20[[#This Row],[_202320]]-Table20[[#This Row],[_201920]])/Table20[[#This Row],[_201920]]*1,"")</f>
        <v>0.2857142857142857</v>
      </c>
    </row>
    <row r="3200" spans="1:8">
      <c r="A3200" s="132">
        <v>223506</v>
      </c>
      <c r="B3200" s="134" t="s">
        <v>1161</v>
      </c>
      <c r="C3200" s="134">
        <v>829</v>
      </c>
      <c r="D3200" s="134">
        <v>747</v>
      </c>
      <c r="E3200" s="134">
        <v>718</v>
      </c>
      <c r="F3200" s="134">
        <v>689</v>
      </c>
      <c r="G3200" s="135">
        <v>733</v>
      </c>
      <c r="H3200" s="171">
        <f>IFERROR((Table20[[#This Row],[_202320]]-Table20[[#This Row],[_201920]])/Table20[[#This Row],[_201920]]*1,"")</f>
        <v>-0.1158021712907117</v>
      </c>
    </row>
    <row r="3201" spans="1:8">
      <c r="A3201" s="132">
        <v>223506</v>
      </c>
      <c r="B3201" s="134" t="s">
        <v>1131</v>
      </c>
      <c r="C3201" s="134">
        <v>0</v>
      </c>
      <c r="D3201" s="134">
        <v>0</v>
      </c>
      <c r="E3201" s="134">
        <v>0</v>
      </c>
      <c r="F3201" s="134">
        <v>0</v>
      </c>
      <c r="G3201" s="135">
        <v>0</v>
      </c>
      <c r="H3201" s="171" t="str">
        <f>IFERROR((Table20[[#This Row],[_202320]]-Table20[[#This Row],[_201920]])/Table20[[#This Row],[_201920]]*1,"")</f>
        <v/>
      </c>
    </row>
    <row r="3202" spans="1:8">
      <c r="A3202" s="132">
        <v>223506</v>
      </c>
      <c r="B3202" s="134" t="s">
        <v>1132</v>
      </c>
      <c r="C3202" s="134">
        <v>829</v>
      </c>
      <c r="D3202" s="134">
        <v>747</v>
      </c>
      <c r="E3202" s="134">
        <v>718</v>
      </c>
      <c r="F3202" s="134">
        <v>689</v>
      </c>
      <c r="G3202" s="135">
        <v>733</v>
      </c>
      <c r="H3202" s="171">
        <f>IFERROR((Table20[[#This Row],[_202320]]-Table20[[#This Row],[_201920]])/Table20[[#This Row],[_201920]]*1,"")</f>
        <v>-0.1158021712907117</v>
      </c>
    </row>
    <row r="3203" spans="1:8" ht="28.5">
      <c r="A3203" s="132">
        <v>223506</v>
      </c>
      <c r="B3203" s="134" t="s">
        <v>1133</v>
      </c>
      <c r="C3203" s="134">
        <v>41</v>
      </c>
      <c r="D3203" s="134">
        <v>63</v>
      </c>
      <c r="E3203" s="134">
        <v>58</v>
      </c>
      <c r="F3203" s="134">
        <v>58</v>
      </c>
      <c r="G3203" s="135">
        <v>75</v>
      </c>
      <c r="H3203" s="171">
        <f>IFERROR((Table20[[#This Row],[_202320]]-Table20[[#This Row],[_201920]])/Table20[[#This Row],[_201920]]*1,"")</f>
        <v>0.82926829268292679</v>
      </c>
    </row>
    <row r="3204" spans="1:8" ht="28.5">
      <c r="A3204" s="132">
        <v>223506</v>
      </c>
      <c r="B3204" s="134" t="s">
        <v>1162</v>
      </c>
      <c r="C3204" s="134">
        <v>79</v>
      </c>
      <c r="D3204" s="134">
        <v>54</v>
      </c>
      <c r="E3204" s="134">
        <v>61</v>
      </c>
      <c r="F3204" s="134">
        <v>67</v>
      </c>
      <c r="G3204" s="135">
        <v>72</v>
      </c>
      <c r="H3204" s="171">
        <f>IFERROR((Table20[[#This Row],[_202320]]-Table20[[#This Row],[_201920]])/Table20[[#This Row],[_201920]]*1,"")</f>
        <v>-8.8607594936708861E-2</v>
      </c>
    </row>
    <row r="3205" spans="1:8" ht="28.5">
      <c r="A3205" s="132">
        <v>223506</v>
      </c>
      <c r="B3205" s="134" t="s">
        <v>1163</v>
      </c>
      <c r="C3205" s="134">
        <v>0</v>
      </c>
      <c r="D3205" s="134">
        <v>0</v>
      </c>
      <c r="E3205" s="134">
        <v>0</v>
      </c>
      <c r="F3205" s="134">
        <v>0</v>
      </c>
      <c r="G3205" s="135">
        <v>1</v>
      </c>
      <c r="H3205" s="171" t="str">
        <f>IFERROR((Table20[[#This Row],[_202320]]-Table20[[#This Row],[_201920]])/Table20[[#This Row],[_201920]]*1,"")</f>
        <v/>
      </c>
    </row>
    <row r="3206" spans="1:8">
      <c r="A3206" s="132">
        <v>223506</v>
      </c>
      <c r="B3206" s="134" t="s">
        <v>1136</v>
      </c>
      <c r="C3206" s="134">
        <v>120</v>
      </c>
      <c r="D3206" s="134">
        <v>117</v>
      </c>
      <c r="E3206" s="134">
        <v>119</v>
      </c>
      <c r="F3206" s="134">
        <v>125</v>
      </c>
      <c r="G3206" s="135">
        <v>148</v>
      </c>
      <c r="H3206" s="171">
        <f>IFERROR((Table20[[#This Row],[_202320]]-Table20[[#This Row],[_201920]])/Table20[[#This Row],[_201920]]*1,"")</f>
        <v>0.23333333333333334</v>
      </c>
    </row>
    <row r="3207" spans="1:8">
      <c r="A3207" s="132">
        <v>223506</v>
      </c>
      <c r="B3207" s="134" t="s">
        <v>1137</v>
      </c>
      <c r="C3207" s="134">
        <v>14</v>
      </c>
      <c r="D3207" s="134">
        <v>16</v>
      </c>
      <c r="E3207" s="134">
        <v>17</v>
      </c>
      <c r="F3207" s="134">
        <v>18</v>
      </c>
      <c r="G3207" s="135">
        <v>20</v>
      </c>
      <c r="H3207" s="171">
        <f>IFERROR((Table20[[#This Row],[_202320]]-Table20[[#This Row],[_201920]])/Table20[[#This Row],[_201920]]*1,"")</f>
        <v>0.42857142857142855</v>
      </c>
    </row>
    <row r="3208" spans="1:8" ht="28.5">
      <c r="A3208" s="132">
        <v>223506</v>
      </c>
      <c r="B3208" s="134" t="s">
        <v>1138</v>
      </c>
      <c r="C3208" s="134">
        <v>57</v>
      </c>
      <c r="D3208" s="134">
        <v>70</v>
      </c>
      <c r="E3208" s="134">
        <v>62</v>
      </c>
      <c r="F3208" s="134">
        <v>63</v>
      </c>
      <c r="G3208" s="135">
        <v>76</v>
      </c>
      <c r="H3208" s="171">
        <f>IFERROR((Table20[[#This Row],[_202320]]-Table20[[#This Row],[_201920]])/Table20[[#This Row],[_201920]]*1,"")</f>
        <v>0.33333333333333331</v>
      </c>
    </row>
    <row r="3209" spans="1:8" ht="28.5">
      <c r="A3209" s="132">
        <v>223506</v>
      </c>
      <c r="B3209" s="134" t="s">
        <v>1164</v>
      </c>
      <c r="C3209" s="134">
        <v>109</v>
      </c>
      <c r="D3209" s="134">
        <v>86</v>
      </c>
      <c r="E3209" s="134">
        <v>91</v>
      </c>
      <c r="F3209" s="134">
        <v>91</v>
      </c>
      <c r="G3209" s="135">
        <v>99</v>
      </c>
      <c r="H3209" s="171">
        <f>IFERROR((Table20[[#This Row],[_202320]]-Table20[[#This Row],[_201920]])/Table20[[#This Row],[_201920]]*1,"")</f>
        <v>-9.1743119266055051E-2</v>
      </c>
    </row>
    <row r="3210" spans="1:8" ht="28.5">
      <c r="A3210" s="132">
        <v>223506</v>
      </c>
      <c r="B3210" s="134" t="s">
        <v>1165</v>
      </c>
      <c r="C3210" s="134">
        <v>3</v>
      </c>
      <c r="D3210" s="134">
        <v>2</v>
      </c>
      <c r="E3210" s="134">
        <v>1</v>
      </c>
      <c r="F3210" s="134">
        <v>1</v>
      </c>
      <c r="G3210" s="135">
        <v>1</v>
      </c>
      <c r="H3210" s="171">
        <f>IFERROR((Table20[[#This Row],[_202320]]-Table20[[#This Row],[_201920]])/Table20[[#This Row],[_201920]]*1,"")</f>
        <v>-0.66666666666666663</v>
      </c>
    </row>
    <row r="3211" spans="1:8">
      <c r="A3211" s="132">
        <v>223506</v>
      </c>
      <c r="B3211" s="134" t="s">
        <v>1141</v>
      </c>
      <c r="C3211" s="134">
        <v>169</v>
      </c>
      <c r="D3211" s="134">
        <v>158</v>
      </c>
      <c r="E3211" s="134">
        <v>154</v>
      </c>
      <c r="F3211" s="134">
        <v>155</v>
      </c>
      <c r="G3211" s="135">
        <v>176</v>
      </c>
      <c r="H3211" s="171">
        <f>IFERROR((Table20[[#This Row],[_202320]]-Table20[[#This Row],[_201920]])/Table20[[#This Row],[_201920]]*1,"")</f>
        <v>4.142011834319527E-2</v>
      </c>
    </row>
    <row r="3212" spans="1:8">
      <c r="A3212" s="132">
        <v>223506</v>
      </c>
      <c r="B3212" s="134" t="s">
        <v>1142</v>
      </c>
      <c r="C3212" s="134">
        <v>20</v>
      </c>
      <c r="D3212" s="134">
        <v>21</v>
      </c>
      <c r="E3212" s="134">
        <v>21</v>
      </c>
      <c r="F3212" s="134">
        <v>22</v>
      </c>
      <c r="G3212" s="135">
        <v>24</v>
      </c>
      <c r="H3212" s="171">
        <f>IFERROR((Table20[[#This Row],[_202320]]-Table20[[#This Row],[_201920]])/Table20[[#This Row],[_201920]]*1,"")</f>
        <v>0.2</v>
      </c>
    </row>
    <row r="3213" spans="1:8" ht="28.5">
      <c r="A3213" s="132">
        <v>223506</v>
      </c>
      <c r="B3213" s="134" t="s">
        <v>1143</v>
      </c>
      <c r="C3213" s="134">
        <v>58</v>
      </c>
      <c r="D3213" s="134">
        <v>74</v>
      </c>
      <c r="E3213" s="134">
        <v>65</v>
      </c>
      <c r="F3213" s="134">
        <v>64</v>
      </c>
      <c r="G3213" s="135">
        <v>81</v>
      </c>
      <c r="H3213" s="171">
        <f>IFERROR((Table20[[#This Row],[_202320]]-Table20[[#This Row],[_201920]])/Table20[[#This Row],[_201920]]*1,"")</f>
        <v>0.39655172413793105</v>
      </c>
    </row>
    <row r="3214" spans="1:8" ht="28.5">
      <c r="A3214" s="132">
        <v>223506</v>
      </c>
      <c r="B3214" s="134" t="s">
        <v>1166</v>
      </c>
      <c r="C3214" s="134">
        <v>137</v>
      </c>
      <c r="D3214" s="134">
        <v>101</v>
      </c>
      <c r="E3214" s="134">
        <v>104</v>
      </c>
      <c r="F3214" s="134">
        <v>97</v>
      </c>
      <c r="G3214" s="135">
        <v>105</v>
      </c>
      <c r="H3214" s="171">
        <f>IFERROR((Table20[[#This Row],[_202320]]-Table20[[#This Row],[_201920]])/Table20[[#This Row],[_201920]]*1,"")</f>
        <v>-0.23357664233576642</v>
      </c>
    </row>
    <row r="3215" spans="1:8" ht="28.5">
      <c r="A3215" s="132">
        <v>223506</v>
      </c>
      <c r="B3215" s="134" t="s">
        <v>1167</v>
      </c>
      <c r="C3215" s="134">
        <v>7</v>
      </c>
      <c r="D3215" s="134">
        <v>4</v>
      </c>
      <c r="E3215" s="134">
        <v>3</v>
      </c>
      <c r="F3215" s="134">
        <v>4</v>
      </c>
      <c r="G3215" s="135">
        <v>6</v>
      </c>
      <c r="H3215" s="171">
        <f>IFERROR((Table20[[#This Row],[_202320]]-Table20[[#This Row],[_201920]])/Table20[[#This Row],[_201920]]*1,"")</f>
        <v>-0.14285714285714285</v>
      </c>
    </row>
    <row r="3216" spans="1:8">
      <c r="A3216" s="132">
        <v>223506</v>
      </c>
      <c r="B3216" s="134" t="s">
        <v>1146</v>
      </c>
      <c r="C3216" s="134">
        <v>202</v>
      </c>
      <c r="D3216" s="134">
        <v>179</v>
      </c>
      <c r="E3216" s="134">
        <v>172</v>
      </c>
      <c r="F3216" s="134">
        <v>165</v>
      </c>
      <c r="G3216" s="135">
        <v>192</v>
      </c>
      <c r="H3216" s="171">
        <f>IFERROR((Table20[[#This Row],[_202320]]-Table20[[#This Row],[_201920]])/Table20[[#This Row],[_201920]]*1,"")</f>
        <v>-4.9504950495049507E-2</v>
      </c>
    </row>
    <row r="3217" spans="1:8" ht="28.5">
      <c r="A3217" s="132">
        <v>223506</v>
      </c>
      <c r="B3217" s="134" t="s">
        <v>1147</v>
      </c>
      <c r="C3217" s="134">
        <v>34</v>
      </c>
      <c r="D3217" s="134">
        <v>38</v>
      </c>
      <c r="E3217" s="134">
        <v>33</v>
      </c>
      <c r="F3217" s="134">
        <v>33</v>
      </c>
      <c r="G3217" s="135">
        <v>36</v>
      </c>
      <c r="H3217" s="171">
        <f>IFERROR((Table20[[#This Row],[_202320]]-Table20[[#This Row],[_201920]])/Table20[[#This Row],[_201920]]*1,"")</f>
        <v>5.8823529411764705E-2</v>
      </c>
    </row>
    <row r="3218" spans="1:8" ht="28.5">
      <c r="A3218" s="132">
        <v>223506</v>
      </c>
      <c r="B3218" s="134" t="s">
        <v>1148</v>
      </c>
      <c r="C3218" s="134">
        <v>207</v>
      </c>
      <c r="D3218" s="134">
        <v>153</v>
      </c>
      <c r="E3218" s="134">
        <v>149</v>
      </c>
      <c r="F3218" s="134">
        <v>149</v>
      </c>
      <c r="G3218" s="135">
        <v>130</v>
      </c>
      <c r="H3218" s="171">
        <f>IFERROR((Table20[[#This Row],[_202320]]-Table20[[#This Row],[_201920]])/Table20[[#This Row],[_201920]]*1,"")</f>
        <v>-0.3719806763285024</v>
      </c>
    </row>
    <row r="3219" spans="1:8" ht="28.5">
      <c r="A3219" s="132">
        <v>223506</v>
      </c>
      <c r="B3219" s="134" t="s">
        <v>1149</v>
      </c>
      <c r="C3219" s="134">
        <v>386</v>
      </c>
      <c r="D3219" s="134">
        <v>377</v>
      </c>
      <c r="E3219" s="134">
        <v>364</v>
      </c>
      <c r="F3219" s="134">
        <v>342</v>
      </c>
      <c r="G3219" s="135">
        <v>375</v>
      </c>
      <c r="H3219" s="171">
        <f>IFERROR((Table20[[#This Row],[_202320]]-Table20[[#This Row],[_201920]])/Table20[[#This Row],[_201920]]*1,"")</f>
        <v>-2.8497409326424871E-2</v>
      </c>
    </row>
    <row r="3220" spans="1:8" ht="28.5">
      <c r="A3220" s="132">
        <v>223506</v>
      </c>
      <c r="B3220" s="134" t="s">
        <v>1150</v>
      </c>
      <c r="C3220" s="134">
        <v>627</v>
      </c>
      <c r="D3220" s="134">
        <v>568</v>
      </c>
      <c r="E3220" s="134">
        <v>546</v>
      </c>
      <c r="F3220" s="134">
        <v>524</v>
      </c>
      <c r="G3220" s="135">
        <v>541</v>
      </c>
      <c r="H3220" s="171">
        <f>IFERROR((Table20[[#This Row],[_202320]]-Table20[[#This Row],[_201920]])/Table20[[#This Row],[_201920]]*1,"")</f>
        <v>-0.13716108452950559</v>
      </c>
    </row>
    <row r="3221" spans="1:8">
      <c r="A3221" s="132">
        <v>223506</v>
      </c>
      <c r="B3221" s="134" t="s">
        <v>1151</v>
      </c>
      <c r="C3221" s="134">
        <v>24</v>
      </c>
      <c r="D3221" s="134">
        <v>24</v>
      </c>
      <c r="E3221" s="134">
        <v>24</v>
      </c>
      <c r="F3221" s="134">
        <v>24</v>
      </c>
      <c r="G3221" s="135">
        <v>26</v>
      </c>
      <c r="H3221" s="171">
        <f>IFERROR((Table20[[#This Row],[_202320]]-Table20[[#This Row],[_201920]])/Table20[[#This Row],[_201920]]*1,"")</f>
        <v>8.3333333333333329E-2</v>
      </c>
    </row>
    <row r="3222" spans="1:8" ht="28.5">
      <c r="A3222" s="132">
        <v>223506</v>
      </c>
      <c r="B3222" s="134" t="s">
        <v>1152</v>
      </c>
      <c r="C3222" s="134">
        <v>29</v>
      </c>
      <c r="D3222" s="134">
        <v>26</v>
      </c>
      <c r="E3222" s="134">
        <v>25</v>
      </c>
      <c r="F3222" s="134">
        <v>26</v>
      </c>
      <c r="G3222" s="135">
        <v>23</v>
      </c>
      <c r="H3222" s="171">
        <f>IFERROR((Table20[[#This Row],[_202320]]-Table20[[#This Row],[_201920]])/Table20[[#This Row],[_201920]]*1,"")</f>
        <v>-0.20689655172413793</v>
      </c>
    </row>
    <row r="3223" spans="1:8" ht="28.5">
      <c r="A3223" s="132">
        <v>223506</v>
      </c>
      <c r="B3223" s="134" t="s">
        <v>1153</v>
      </c>
      <c r="C3223" s="134">
        <v>4</v>
      </c>
      <c r="D3223" s="134">
        <v>5</v>
      </c>
      <c r="E3223" s="134">
        <v>5</v>
      </c>
      <c r="F3223" s="134">
        <v>5</v>
      </c>
      <c r="G3223" s="135">
        <v>5</v>
      </c>
      <c r="H3223" s="171">
        <f>IFERROR((Table20[[#This Row],[_202320]]-Table20[[#This Row],[_201920]])/Table20[[#This Row],[_201920]]*1,"")</f>
        <v>0.25</v>
      </c>
    </row>
    <row r="3224" spans="1:8" ht="28.5">
      <c r="A3224" s="132">
        <v>223506</v>
      </c>
      <c r="B3224" s="134" t="s">
        <v>1154</v>
      </c>
      <c r="C3224" s="134">
        <v>25</v>
      </c>
      <c r="D3224" s="134">
        <v>20</v>
      </c>
      <c r="E3224" s="134">
        <v>21</v>
      </c>
      <c r="F3224" s="134">
        <v>22</v>
      </c>
      <c r="G3224" s="135">
        <v>18</v>
      </c>
      <c r="H3224" s="171">
        <f>IFERROR((Table20[[#This Row],[_202320]]-Table20[[#This Row],[_201920]])/Table20[[#This Row],[_201920]]*1,"")</f>
        <v>-0.28000000000000003</v>
      </c>
    </row>
    <row r="3225" spans="1:8" ht="28.5">
      <c r="A3225" s="132">
        <v>223506</v>
      </c>
      <c r="B3225" s="134" t="s">
        <v>1155</v>
      </c>
      <c r="C3225" s="134">
        <v>47</v>
      </c>
      <c r="D3225" s="134">
        <v>50</v>
      </c>
      <c r="E3225" s="134">
        <v>51</v>
      </c>
      <c r="F3225" s="134">
        <v>50</v>
      </c>
      <c r="G3225" s="135">
        <v>51</v>
      </c>
      <c r="H3225" s="171">
        <f>IFERROR((Table20[[#This Row],[_202320]]-Table20[[#This Row],[_201920]])/Table20[[#This Row],[_201920]]*1,"")</f>
        <v>8.5106382978723402E-2</v>
      </c>
    </row>
    <row r="3226" spans="1:8">
      <c r="A3226" s="132">
        <v>224615</v>
      </c>
      <c r="B3226" s="134" t="s">
        <v>1161</v>
      </c>
      <c r="C3226" s="134">
        <v>1233</v>
      </c>
      <c r="D3226" s="134">
        <v>10097</v>
      </c>
      <c r="E3226" s="134">
        <v>7619</v>
      </c>
      <c r="F3226" s="134">
        <v>6181</v>
      </c>
      <c r="G3226" s="135">
        <v>5239</v>
      </c>
      <c r="H3226" s="171">
        <f>IFERROR((Table20[[#This Row],[_202320]]-Table20[[#This Row],[_201920]])/Table20[[#This Row],[_201920]]*1,"")</f>
        <v>3.2489862124898621</v>
      </c>
    </row>
    <row r="3227" spans="1:8">
      <c r="A3227" s="132">
        <v>224615</v>
      </c>
      <c r="B3227" s="134" t="s">
        <v>1131</v>
      </c>
      <c r="C3227" s="134">
        <v>0</v>
      </c>
      <c r="D3227" s="134">
        <v>0</v>
      </c>
      <c r="E3227" s="134">
        <v>0</v>
      </c>
      <c r="F3227" s="134">
        <v>0</v>
      </c>
      <c r="G3227" s="135">
        <v>0</v>
      </c>
      <c r="H3227" s="171" t="str">
        <f>IFERROR((Table20[[#This Row],[_202320]]-Table20[[#This Row],[_201920]])/Table20[[#This Row],[_201920]]*1,"")</f>
        <v/>
      </c>
    </row>
    <row r="3228" spans="1:8">
      <c r="A3228" s="132">
        <v>224615</v>
      </c>
      <c r="B3228" s="134" t="s">
        <v>1132</v>
      </c>
      <c r="C3228" s="134">
        <v>1233</v>
      </c>
      <c r="D3228" s="134">
        <v>10097</v>
      </c>
      <c r="E3228" s="134">
        <v>7619</v>
      </c>
      <c r="F3228" s="134">
        <v>6181</v>
      </c>
      <c r="G3228" s="135">
        <v>5239</v>
      </c>
      <c r="H3228" s="171">
        <f>IFERROR((Table20[[#This Row],[_202320]]-Table20[[#This Row],[_201920]])/Table20[[#This Row],[_201920]]*1,"")</f>
        <v>3.2489862124898621</v>
      </c>
    </row>
    <row r="3229" spans="1:8" ht="28.5">
      <c r="A3229" s="132">
        <v>224615</v>
      </c>
      <c r="B3229" s="134" t="s">
        <v>1133</v>
      </c>
      <c r="C3229" s="134">
        <v>12</v>
      </c>
      <c r="D3229" s="134">
        <v>239</v>
      </c>
      <c r="E3229" s="134">
        <v>199</v>
      </c>
      <c r="F3229" s="134">
        <v>185</v>
      </c>
      <c r="G3229" s="135">
        <v>97</v>
      </c>
      <c r="H3229" s="171">
        <f>IFERROR((Table20[[#This Row],[_202320]]-Table20[[#This Row],[_201920]])/Table20[[#This Row],[_201920]]*1,"")</f>
        <v>7.083333333333333</v>
      </c>
    </row>
    <row r="3230" spans="1:8" ht="28.5">
      <c r="A3230" s="132">
        <v>224615</v>
      </c>
      <c r="B3230" s="134" t="s">
        <v>1162</v>
      </c>
      <c r="C3230" s="134">
        <v>34</v>
      </c>
      <c r="D3230" s="134">
        <v>554</v>
      </c>
      <c r="E3230" s="134">
        <v>564</v>
      </c>
      <c r="F3230" s="134">
        <v>711</v>
      </c>
      <c r="G3230" s="135">
        <v>497</v>
      </c>
      <c r="H3230" s="171">
        <f>IFERROR((Table20[[#This Row],[_202320]]-Table20[[#This Row],[_201920]])/Table20[[#This Row],[_201920]]*1,"")</f>
        <v>13.617647058823529</v>
      </c>
    </row>
    <row r="3231" spans="1:8" ht="28.5">
      <c r="A3231" s="132">
        <v>224615</v>
      </c>
      <c r="B3231" s="134" t="s">
        <v>1163</v>
      </c>
      <c r="C3231" s="134" t="s">
        <v>129</v>
      </c>
      <c r="D3231" s="134">
        <v>0</v>
      </c>
      <c r="E3231" s="134">
        <v>0</v>
      </c>
      <c r="F3231" s="134">
        <v>0</v>
      </c>
      <c r="G3231" s="135">
        <v>0</v>
      </c>
      <c r="H3231" s="171" t="str">
        <f>IFERROR((Table20[[#This Row],[_202320]]-Table20[[#This Row],[_201920]])/Table20[[#This Row],[_201920]]*1,"")</f>
        <v/>
      </c>
    </row>
    <row r="3232" spans="1:8">
      <c r="A3232" s="132">
        <v>224615</v>
      </c>
      <c r="B3232" s="134" t="s">
        <v>1136</v>
      </c>
      <c r="C3232" s="134">
        <v>46</v>
      </c>
      <c r="D3232" s="134">
        <v>793</v>
      </c>
      <c r="E3232" s="134">
        <v>763</v>
      </c>
      <c r="F3232" s="134">
        <v>896</v>
      </c>
      <c r="G3232" s="135">
        <v>594</v>
      </c>
      <c r="H3232" s="171">
        <f>IFERROR((Table20[[#This Row],[_202320]]-Table20[[#This Row],[_201920]])/Table20[[#This Row],[_201920]]*1,"")</f>
        <v>11.913043478260869</v>
      </c>
    </row>
    <row r="3233" spans="1:8">
      <c r="A3233" s="132">
        <v>224615</v>
      </c>
      <c r="B3233" s="134" t="s">
        <v>1137</v>
      </c>
      <c r="C3233" s="134">
        <v>4</v>
      </c>
      <c r="D3233" s="134">
        <v>8</v>
      </c>
      <c r="E3233" s="134">
        <v>10</v>
      </c>
      <c r="F3233" s="134">
        <v>14</v>
      </c>
      <c r="G3233" s="135">
        <v>11</v>
      </c>
      <c r="H3233" s="171">
        <f>IFERROR((Table20[[#This Row],[_202320]]-Table20[[#This Row],[_201920]])/Table20[[#This Row],[_201920]]*1,"")</f>
        <v>1.75</v>
      </c>
    </row>
    <row r="3234" spans="1:8" ht="28.5">
      <c r="A3234" s="132">
        <v>224615</v>
      </c>
      <c r="B3234" s="134" t="s">
        <v>1138</v>
      </c>
      <c r="C3234" s="134">
        <v>13</v>
      </c>
      <c r="D3234" s="134">
        <v>279</v>
      </c>
      <c r="E3234" s="134">
        <v>252</v>
      </c>
      <c r="F3234" s="134">
        <v>214</v>
      </c>
      <c r="G3234" s="135">
        <v>116</v>
      </c>
      <c r="H3234" s="171">
        <f>IFERROR((Table20[[#This Row],[_202320]]-Table20[[#This Row],[_201920]])/Table20[[#This Row],[_201920]]*1,"")</f>
        <v>7.9230769230769234</v>
      </c>
    </row>
    <row r="3235" spans="1:8" ht="28.5">
      <c r="A3235" s="132">
        <v>224615</v>
      </c>
      <c r="B3235" s="134" t="s">
        <v>1164</v>
      </c>
      <c r="C3235" s="134">
        <v>56</v>
      </c>
      <c r="D3235" s="134">
        <v>962</v>
      </c>
      <c r="E3235" s="134">
        <v>885</v>
      </c>
      <c r="F3235" s="134">
        <v>1054</v>
      </c>
      <c r="G3235" s="135">
        <v>783</v>
      </c>
      <c r="H3235" s="171">
        <f>IFERROR((Table20[[#This Row],[_202320]]-Table20[[#This Row],[_201920]])/Table20[[#This Row],[_201920]]*1,"")</f>
        <v>12.982142857142858</v>
      </c>
    </row>
    <row r="3236" spans="1:8" ht="28.5">
      <c r="A3236" s="132">
        <v>224615</v>
      </c>
      <c r="B3236" s="134" t="s">
        <v>1165</v>
      </c>
      <c r="C3236" s="134" t="s">
        <v>129</v>
      </c>
      <c r="D3236" s="134">
        <v>0</v>
      </c>
      <c r="E3236" s="134">
        <v>0</v>
      </c>
      <c r="F3236" s="134">
        <v>0</v>
      </c>
      <c r="G3236" s="135">
        <v>0</v>
      </c>
      <c r="H3236" s="171" t="str">
        <f>IFERROR((Table20[[#This Row],[_202320]]-Table20[[#This Row],[_201920]])/Table20[[#This Row],[_201920]]*1,"")</f>
        <v/>
      </c>
    </row>
    <row r="3237" spans="1:8">
      <c r="A3237" s="132">
        <v>224615</v>
      </c>
      <c r="B3237" s="134" t="s">
        <v>1141</v>
      </c>
      <c r="C3237" s="134">
        <v>69</v>
      </c>
      <c r="D3237" s="134">
        <v>1241</v>
      </c>
      <c r="E3237" s="134">
        <v>1137</v>
      </c>
      <c r="F3237" s="134">
        <v>1268</v>
      </c>
      <c r="G3237" s="135">
        <v>899</v>
      </c>
      <c r="H3237" s="171">
        <f>IFERROR((Table20[[#This Row],[_202320]]-Table20[[#This Row],[_201920]])/Table20[[#This Row],[_201920]]*1,"")</f>
        <v>12.028985507246377</v>
      </c>
    </row>
    <row r="3238" spans="1:8">
      <c r="A3238" s="132">
        <v>224615</v>
      </c>
      <c r="B3238" s="134" t="s">
        <v>1142</v>
      </c>
      <c r="C3238" s="134">
        <v>6</v>
      </c>
      <c r="D3238" s="134">
        <v>12</v>
      </c>
      <c r="E3238" s="134">
        <v>15</v>
      </c>
      <c r="F3238" s="134">
        <v>21</v>
      </c>
      <c r="G3238" s="135">
        <v>17</v>
      </c>
      <c r="H3238" s="171">
        <f>IFERROR((Table20[[#This Row],[_202320]]-Table20[[#This Row],[_201920]])/Table20[[#This Row],[_201920]]*1,"")</f>
        <v>1.8333333333333333</v>
      </c>
    </row>
    <row r="3239" spans="1:8" ht="28.5">
      <c r="A3239" s="132">
        <v>224615</v>
      </c>
      <c r="B3239" s="134" t="s">
        <v>1143</v>
      </c>
      <c r="C3239" s="134">
        <v>12</v>
      </c>
      <c r="D3239" s="134">
        <v>283</v>
      </c>
      <c r="E3239" s="134">
        <v>252</v>
      </c>
      <c r="F3239" s="134">
        <v>220</v>
      </c>
      <c r="G3239" s="135">
        <v>129</v>
      </c>
      <c r="H3239" s="171">
        <f>IFERROR((Table20[[#This Row],[_202320]]-Table20[[#This Row],[_201920]])/Table20[[#This Row],[_201920]]*1,"")</f>
        <v>9.75</v>
      </c>
    </row>
    <row r="3240" spans="1:8" ht="28.5">
      <c r="A3240" s="132">
        <v>224615</v>
      </c>
      <c r="B3240" s="134" t="s">
        <v>1166</v>
      </c>
      <c r="C3240" s="134">
        <v>65</v>
      </c>
      <c r="D3240" s="134">
        <v>1142</v>
      </c>
      <c r="E3240" s="134">
        <v>1042</v>
      </c>
      <c r="F3240" s="134">
        <v>1188</v>
      </c>
      <c r="G3240" s="135">
        <v>875</v>
      </c>
      <c r="H3240" s="171">
        <f>IFERROR((Table20[[#This Row],[_202320]]-Table20[[#This Row],[_201920]])/Table20[[#This Row],[_201920]]*1,"")</f>
        <v>12.461538461538462</v>
      </c>
    </row>
    <row r="3241" spans="1:8" ht="28.5">
      <c r="A3241" s="132">
        <v>224615</v>
      </c>
      <c r="B3241" s="134" t="s">
        <v>1167</v>
      </c>
      <c r="C3241" s="134" t="s">
        <v>129</v>
      </c>
      <c r="D3241" s="134">
        <v>0</v>
      </c>
      <c r="E3241" s="134">
        <v>0</v>
      </c>
      <c r="F3241" s="134">
        <v>0</v>
      </c>
      <c r="G3241" s="135">
        <v>1</v>
      </c>
      <c r="H3241" s="171" t="str">
        <f>IFERROR((Table20[[#This Row],[_202320]]-Table20[[#This Row],[_201920]])/Table20[[#This Row],[_201920]]*1,"")</f>
        <v/>
      </c>
    </row>
    <row r="3242" spans="1:8">
      <c r="A3242" s="132">
        <v>224615</v>
      </c>
      <c r="B3242" s="134" t="s">
        <v>1146</v>
      </c>
      <c r="C3242" s="134">
        <v>77</v>
      </c>
      <c r="D3242" s="134">
        <v>1425</v>
      </c>
      <c r="E3242" s="134">
        <v>1294</v>
      </c>
      <c r="F3242" s="134">
        <v>1408</v>
      </c>
      <c r="G3242" s="135">
        <v>1005</v>
      </c>
      <c r="H3242" s="171">
        <f>IFERROR((Table20[[#This Row],[_202320]]-Table20[[#This Row],[_201920]])/Table20[[#This Row],[_201920]]*1,"")</f>
        <v>12.051948051948052</v>
      </c>
    </row>
    <row r="3243" spans="1:8" ht="28.5">
      <c r="A3243" s="132">
        <v>224615</v>
      </c>
      <c r="B3243" s="134" t="s">
        <v>1147</v>
      </c>
      <c r="C3243" s="134">
        <v>10</v>
      </c>
      <c r="D3243" s="134">
        <v>177</v>
      </c>
      <c r="E3243" s="134">
        <v>184</v>
      </c>
      <c r="F3243" s="134">
        <v>130</v>
      </c>
      <c r="G3243" s="135">
        <v>190</v>
      </c>
      <c r="H3243" s="171">
        <f>IFERROR((Table20[[#This Row],[_202320]]-Table20[[#This Row],[_201920]])/Table20[[#This Row],[_201920]]*1,"")</f>
        <v>18</v>
      </c>
    </row>
    <row r="3244" spans="1:8" ht="28.5">
      <c r="A3244" s="132">
        <v>224615</v>
      </c>
      <c r="B3244" s="134" t="s">
        <v>1148</v>
      </c>
      <c r="C3244" s="134">
        <v>502</v>
      </c>
      <c r="D3244" s="134">
        <v>1336</v>
      </c>
      <c r="E3244" s="134">
        <v>955</v>
      </c>
      <c r="F3244" s="134">
        <v>1029</v>
      </c>
      <c r="G3244" s="135">
        <v>397</v>
      </c>
      <c r="H3244" s="171">
        <f>IFERROR((Table20[[#This Row],[_202320]]-Table20[[#This Row],[_201920]])/Table20[[#This Row],[_201920]]*1,"")</f>
        <v>-0.20916334661354583</v>
      </c>
    </row>
    <row r="3245" spans="1:8" ht="28.5">
      <c r="A3245" s="132">
        <v>224615</v>
      </c>
      <c r="B3245" s="134" t="s">
        <v>1149</v>
      </c>
      <c r="C3245" s="134">
        <v>644</v>
      </c>
      <c r="D3245" s="134">
        <v>7159</v>
      </c>
      <c r="E3245" s="134">
        <v>5186</v>
      </c>
      <c r="F3245" s="134">
        <v>3614</v>
      </c>
      <c r="G3245" s="135">
        <v>3647</v>
      </c>
      <c r="H3245" s="171">
        <f>IFERROR((Table20[[#This Row],[_202320]]-Table20[[#This Row],[_201920]])/Table20[[#This Row],[_201920]]*1,"")</f>
        <v>4.6630434782608692</v>
      </c>
    </row>
    <row r="3246" spans="1:8" ht="28.5">
      <c r="A3246" s="132">
        <v>224615</v>
      </c>
      <c r="B3246" s="134" t="s">
        <v>1150</v>
      </c>
      <c r="C3246" s="134">
        <v>1156</v>
      </c>
      <c r="D3246" s="134">
        <v>8672</v>
      </c>
      <c r="E3246" s="134">
        <v>6325</v>
      </c>
      <c r="F3246" s="134">
        <v>4773</v>
      </c>
      <c r="G3246" s="135">
        <v>4234</v>
      </c>
      <c r="H3246" s="171">
        <f>IFERROR((Table20[[#This Row],[_202320]]-Table20[[#This Row],[_201920]])/Table20[[#This Row],[_201920]]*1,"")</f>
        <v>2.6626297577854672</v>
      </c>
    </row>
    <row r="3247" spans="1:8">
      <c r="A3247" s="132">
        <v>224615</v>
      </c>
      <c r="B3247" s="134" t="s">
        <v>1151</v>
      </c>
      <c r="C3247" s="134">
        <v>6</v>
      </c>
      <c r="D3247" s="134">
        <v>14</v>
      </c>
      <c r="E3247" s="134">
        <v>17</v>
      </c>
      <c r="F3247" s="134">
        <v>23</v>
      </c>
      <c r="G3247" s="135">
        <v>19</v>
      </c>
      <c r="H3247" s="171">
        <f>IFERROR((Table20[[#This Row],[_202320]]-Table20[[#This Row],[_201920]])/Table20[[#This Row],[_201920]]*1,"")</f>
        <v>2.1666666666666665</v>
      </c>
    </row>
    <row r="3248" spans="1:8" ht="28.5">
      <c r="A3248" s="132">
        <v>224615</v>
      </c>
      <c r="B3248" s="134" t="s">
        <v>1152</v>
      </c>
      <c r="C3248" s="134">
        <v>42</v>
      </c>
      <c r="D3248" s="134">
        <v>15</v>
      </c>
      <c r="E3248" s="134">
        <v>15</v>
      </c>
      <c r="F3248" s="134">
        <v>19</v>
      </c>
      <c r="G3248" s="135">
        <v>11</v>
      </c>
      <c r="H3248" s="171">
        <f>IFERROR((Table20[[#This Row],[_202320]]-Table20[[#This Row],[_201920]])/Table20[[#This Row],[_201920]]*1,"")</f>
        <v>-0.73809523809523814</v>
      </c>
    </row>
    <row r="3249" spans="1:8" ht="28.5">
      <c r="A3249" s="132">
        <v>224615</v>
      </c>
      <c r="B3249" s="134" t="s">
        <v>1153</v>
      </c>
      <c r="C3249" s="134">
        <v>1</v>
      </c>
      <c r="D3249" s="134">
        <v>2</v>
      </c>
      <c r="E3249" s="134">
        <v>2</v>
      </c>
      <c r="F3249" s="134">
        <v>2</v>
      </c>
      <c r="G3249" s="135">
        <v>4</v>
      </c>
      <c r="H3249" s="171">
        <f>IFERROR((Table20[[#This Row],[_202320]]-Table20[[#This Row],[_201920]])/Table20[[#This Row],[_201920]]*1,"")</f>
        <v>3</v>
      </c>
    </row>
    <row r="3250" spans="1:8" ht="28.5">
      <c r="A3250" s="132">
        <v>224615</v>
      </c>
      <c r="B3250" s="134" t="s">
        <v>1154</v>
      </c>
      <c r="C3250" s="134">
        <v>41</v>
      </c>
      <c r="D3250" s="134">
        <v>13</v>
      </c>
      <c r="E3250" s="134">
        <v>13</v>
      </c>
      <c r="F3250" s="134">
        <v>17</v>
      </c>
      <c r="G3250" s="135">
        <v>8</v>
      </c>
      <c r="H3250" s="171">
        <f>IFERROR((Table20[[#This Row],[_202320]]-Table20[[#This Row],[_201920]])/Table20[[#This Row],[_201920]]*1,"")</f>
        <v>-0.80487804878048785</v>
      </c>
    </row>
    <row r="3251" spans="1:8" ht="28.5">
      <c r="A3251" s="132">
        <v>224615</v>
      </c>
      <c r="B3251" s="134" t="s">
        <v>1155</v>
      </c>
      <c r="C3251" s="134">
        <v>52</v>
      </c>
      <c r="D3251" s="134">
        <v>71</v>
      </c>
      <c r="E3251" s="134">
        <v>68</v>
      </c>
      <c r="F3251" s="134">
        <v>58</v>
      </c>
      <c r="G3251" s="135">
        <v>70</v>
      </c>
      <c r="H3251" s="171">
        <f>IFERROR((Table20[[#This Row],[_202320]]-Table20[[#This Row],[_201920]])/Table20[[#This Row],[_201920]]*1,"")</f>
        <v>0.34615384615384615</v>
      </c>
    </row>
    <row r="3252" spans="1:8">
      <c r="A3252" s="132">
        <v>224642</v>
      </c>
      <c r="B3252" s="134" t="s">
        <v>1161</v>
      </c>
      <c r="C3252" s="134">
        <v>2873</v>
      </c>
      <c r="D3252" s="134">
        <v>3182</v>
      </c>
      <c r="E3252" s="134">
        <v>3410</v>
      </c>
      <c r="F3252" s="134">
        <v>3074</v>
      </c>
      <c r="G3252" s="135">
        <v>3307</v>
      </c>
      <c r="H3252" s="171">
        <f>IFERROR((Table20[[#This Row],[_202320]]-Table20[[#This Row],[_201920]])/Table20[[#This Row],[_201920]]*1,"")</f>
        <v>0.15106160807518274</v>
      </c>
    </row>
    <row r="3253" spans="1:8">
      <c r="A3253" s="132">
        <v>224642</v>
      </c>
      <c r="B3253" s="134" t="s">
        <v>1131</v>
      </c>
      <c r="C3253" s="134">
        <v>3</v>
      </c>
      <c r="D3253" s="134">
        <v>2</v>
      </c>
      <c r="E3253" s="134">
        <v>5</v>
      </c>
      <c r="F3253" s="134">
        <v>0</v>
      </c>
      <c r="G3253" s="135">
        <v>5</v>
      </c>
      <c r="H3253" s="171">
        <f>IFERROR((Table20[[#This Row],[_202320]]-Table20[[#This Row],[_201920]])/Table20[[#This Row],[_201920]]*1,"")</f>
        <v>0.66666666666666663</v>
      </c>
    </row>
    <row r="3254" spans="1:8">
      <c r="A3254" s="132">
        <v>224642</v>
      </c>
      <c r="B3254" s="134" t="s">
        <v>1132</v>
      </c>
      <c r="C3254" s="134">
        <v>2870</v>
      </c>
      <c r="D3254" s="134">
        <v>3180</v>
      </c>
      <c r="E3254" s="134">
        <v>3405</v>
      </c>
      <c r="F3254" s="134">
        <v>3074</v>
      </c>
      <c r="G3254" s="135">
        <v>3302</v>
      </c>
      <c r="H3254" s="171">
        <f>IFERROR((Table20[[#This Row],[_202320]]-Table20[[#This Row],[_201920]])/Table20[[#This Row],[_201920]]*1,"")</f>
        <v>0.1505226480836237</v>
      </c>
    </row>
    <row r="3255" spans="1:8" ht="28.5">
      <c r="A3255" s="132">
        <v>224642</v>
      </c>
      <c r="B3255" s="134" t="s">
        <v>1133</v>
      </c>
      <c r="C3255" s="134">
        <v>69</v>
      </c>
      <c r="D3255" s="134">
        <v>68</v>
      </c>
      <c r="E3255" s="134">
        <v>67</v>
      </c>
      <c r="F3255" s="134">
        <v>59</v>
      </c>
      <c r="G3255" s="135">
        <v>66</v>
      </c>
      <c r="H3255" s="171">
        <f>IFERROR((Table20[[#This Row],[_202320]]-Table20[[#This Row],[_201920]])/Table20[[#This Row],[_201920]]*1,"")</f>
        <v>-4.3478260869565216E-2</v>
      </c>
    </row>
    <row r="3256" spans="1:8" ht="28.5">
      <c r="A3256" s="132">
        <v>224642</v>
      </c>
      <c r="B3256" s="134" t="s">
        <v>1162</v>
      </c>
      <c r="C3256" s="134">
        <v>186</v>
      </c>
      <c r="D3256" s="134">
        <v>238</v>
      </c>
      <c r="E3256" s="134">
        <v>285</v>
      </c>
      <c r="F3256" s="134">
        <v>289</v>
      </c>
      <c r="G3256" s="135">
        <v>341</v>
      </c>
      <c r="H3256" s="171">
        <f>IFERROR((Table20[[#This Row],[_202320]]-Table20[[#This Row],[_201920]])/Table20[[#This Row],[_201920]]*1,"")</f>
        <v>0.83333333333333337</v>
      </c>
    </row>
    <row r="3257" spans="1:8" ht="28.5">
      <c r="A3257" s="132">
        <v>224642</v>
      </c>
      <c r="B3257" s="134" t="s">
        <v>1163</v>
      </c>
      <c r="C3257" s="134" t="s">
        <v>129</v>
      </c>
      <c r="D3257" s="134" t="s">
        <v>129</v>
      </c>
      <c r="E3257" s="134" t="s">
        <v>129</v>
      </c>
      <c r="F3257" s="134" t="s">
        <v>129</v>
      </c>
      <c r="G3257" s="135" t="s">
        <v>129</v>
      </c>
      <c r="H3257" s="171" t="str">
        <f>IFERROR((Table20[[#This Row],[_202320]]-Table20[[#This Row],[_201920]])/Table20[[#This Row],[_201920]]*1,"")</f>
        <v/>
      </c>
    </row>
    <row r="3258" spans="1:8">
      <c r="A3258" s="132">
        <v>224642</v>
      </c>
      <c r="B3258" s="134" t="s">
        <v>1136</v>
      </c>
      <c r="C3258" s="134">
        <v>255</v>
      </c>
      <c r="D3258" s="134">
        <v>306</v>
      </c>
      <c r="E3258" s="134">
        <v>352</v>
      </c>
      <c r="F3258" s="134">
        <v>348</v>
      </c>
      <c r="G3258" s="135">
        <v>407</v>
      </c>
      <c r="H3258" s="171">
        <f>IFERROR((Table20[[#This Row],[_202320]]-Table20[[#This Row],[_201920]])/Table20[[#This Row],[_201920]]*1,"")</f>
        <v>0.59607843137254901</v>
      </c>
    </row>
    <row r="3259" spans="1:8">
      <c r="A3259" s="132">
        <v>224642</v>
      </c>
      <c r="B3259" s="134" t="s">
        <v>1137</v>
      </c>
      <c r="C3259" s="134">
        <v>9</v>
      </c>
      <c r="D3259" s="134">
        <v>10</v>
      </c>
      <c r="E3259" s="134">
        <v>10</v>
      </c>
      <c r="F3259" s="134">
        <v>11</v>
      </c>
      <c r="G3259" s="135">
        <v>12</v>
      </c>
      <c r="H3259" s="171">
        <f>IFERROR((Table20[[#This Row],[_202320]]-Table20[[#This Row],[_201920]])/Table20[[#This Row],[_201920]]*1,"")</f>
        <v>0.33333333333333331</v>
      </c>
    </row>
    <row r="3260" spans="1:8" ht="28.5">
      <c r="A3260" s="132">
        <v>224642</v>
      </c>
      <c r="B3260" s="134" t="s">
        <v>1138</v>
      </c>
      <c r="C3260" s="134">
        <v>75</v>
      </c>
      <c r="D3260" s="134">
        <v>64</v>
      </c>
      <c r="E3260" s="134">
        <v>71</v>
      </c>
      <c r="F3260" s="134">
        <v>64</v>
      </c>
      <c r="G3260" s="135">
        <v>71</v>
      </c>
      <c r="H3260" s="171">
        <f>IFERROR((Table20[[#This Row],[_202320]]-Table20[[#This Row],[_201920]])/Table20[[#This Row],[_201920]]*1,"")</f>
        <v>-5.3333333333333337E-2</v>
      </c>
    </row>
    <row r="3261" spans="1:8" ht="28.5">
      <c r="A3261" s="132">
        <v>224642</v>
      </c>
      <c r="B3261" s="134" t="s">
        <v>1164</v>
      </c>
      <c r="C3261" s="134">
        <v>327</v>
      </c>
      <c r="D3261" s="134">
        <v>410</v>
      </c>
      <c r="E3261" s="134">
        <v>461</v>
      </c>
      <c r="F3261" s="134">
        <v>433</v>
      </c>
      <c r="G3261" s="135">
        <v>490</v>
      </c>
      <c r="H3261" s="171">
        <f>IFERROR((Table20[[#This Row],[_202320]]-Table20[[#This Row],[_201920]])/Table20[[#This Row],[_201920]]*1,"")</f>
        <v>0.49847094801223241</v>
      </c>
    </row>
    <row r="3262" spans="1:8" ht="28.5">
      <c r="A3262" s="132">
        <v>224642</v>
      </c>
      <c r="B3262" s="134" t="s">
        <v>1165</v>
      </c>
      <c r="C3262" s="134" t="s">
        <v>129</v>
      </c>
      <c r="D3262" s="134" t="s">
        <v>129</v>
      </c>
      <c r="E3262" s="134" t="s">
        <v>129</v>
      </c>
      <c r="F3262" s="134" t="s">
        <v>129</v>
      </c>
      <c r="G3262" s="135" t="s">
        <v>129</v>
      </c>
      <c r="H3262" s="171" t="str">
        <f>IFERROR((Table20[[#This Row],[_202320]]-Table20[[#This Row],[_201920]])/Table20[[#This Row],[_201920]]*1,"")</f>
        <v/>
      </c>
    </row>
    <row r="3263" spans="1:8">
      <c r="A3263" s="132">
        <v>224642</v>
      </c>
      <c r="B3263" s="134" t="s">
        <v>1141</v>
      </c>
      <c r="C3263" s="134">
        <v>402</v>
      </c>
      <c r="D3263" s="134">
        <v>474</v>
      </c>
      <c r="E3263" s="134">
        <v>532</v>
      </c>
      <c r="F3263" s="134">
        <v>497</v>
      </c>
      <c r="G3263" s="135">
        <v>561</v>
      </c>
      <c r="H3263" s="171">
        <f>IFERROR((Table20[[#This Row],[_202320]]-Table20[[#This Row],[_201920]])/Table20[[#This Row],[_201920]]*1,"")</f>
        <v>0.39552238805970147</v>
      </c>
    </row>
    <row r="3264" spans="1:8">
      <c r="A3264" s="132">
        <v>224642</v>
      </c>
      <c r="B3264" s="134" t="s">
        <v>1142</v>
      </c>
      <c r="C3264" s="134">
        <v>14</v>
      </c>
      <c r="D3264" s="134">
        <v>15</v>
      </c>
      <c r="E3264" s="134">
        <v>16</v>
      </c>
      <c r="F3264" s="134">
        <v>16</v>
      </c>
      <c r="G3264" s="135">
        <v>17</v>
      </c>
      <c r="H3264" s="171">
        <f>IFERROR((Table20[[#This Row],[_202320]]-Table20[[#This Row],[_201920]])/Table20[[#This Row],[_201920]]*1,"")</f>
        <v>0.21428571428571427</v>
      </c>
    </row>
    <row r="3265" spans="1:8" ht="28.5">
      <c r="A3265" s="132">
        <v>224642</v>
      </c>
      <c r="B3265" s="134" t="s">
        <v>1143</v>
      </c>
      <c r="C3265" s="134">
        <v>74</v>
      </c>
      <c r="D3265" s="134">
        <v>69</v>
      </c>
      <c r="E3265" s="134">
        <v>74</v>
      </c>
      <c r="F3265" s="134">
        <v>68</v>
      </c>
      <c r="G3265" s="135">
        <v>74</v>
      </c>
      <c r="H3265" s="171">
        <f>IFERROR((Table20[[#This Row],[_202320]]-Table20[[#This Row],[_201920]])/Table20[[#This Row],[_201920]]*1,"")</f>
        <v>0</v>
      </c>
    </row>
    <row r="3266" spans="1:8" ht="28.5">
      <c r="A3266" s="132">
        <v>224642</v>
      </c>
      <c r="B3266" s="134" t="s">
        <v>1166</v>
      </c>
      <c r="C3266" s="134">
        <v>397</v>
      </c>
      <c r="D3266" s="134">
        <v>485</v>
      </c>
      <c r="E3266" s="134">
        <v>538</v>
      </c>
      <c r="F3266" s="134">
        <v>503</v>
      </c>
      <c r="G3266" s="135">
        <v>552</v>
      </c>
      <c r="H3266" s="171">
        <f>IFERROR((Table20[[#This Row],[_202320]]-Table20[[#This Row],[_201920]])/Table20[[#This Row],[_201920]]*1,"")</f>
        <v>0.39042821158690177</v>
      </c>
    </row>
    <row r="3267" spans="1:8" ht="28.5">
      <c r="A3267" s="132">
        <v>224642</v>
      </c>
      <c r="B3267" s="134" t="s">
        <v>1167</v>
      </c>
      <c r="C3267" s="134" t="s">
        <v>129</v>
      </c>
      <c r="D3267" s="134" t="s">
        <v>129</v>
      </c>
      <c r="E3267" s="134" t="s">
        <v>129</v>
      </c>
      <c r="F3267" s="134" t="s">
        <v>129</v>
      </c>
      <c r="G3267" s="135" t="s">
        <v>129</v>
      </c>
      <c r="H3267" s="171" t="str">
        <f>IFERROR((Table20[[#This Row],[_202320]]-Table20[[#This Row],[_201920]])/Table20[[#This Row],[_201920]]*1,"")</f>
        <v/>
      </c>
    </row>
    <row r="3268" spans="1:8">
      <c r="A3268" s="132">
        <v>224642</v>
      </c>
      <c r="B3268" s="134" t="s">
        <v>1146</v>
      </c>
      <c r="C3268" s="134">
        <v>471</v>
      </c>
      <c r="D3268" s="134">
        <v>554</v>
      </c>
      <c r="E3268" s="134">
        <v>612</v>
      </c>
      <c r="F3268" s="134">
        <v>571</v>
      </c>
      <c r="G3268" s="135">
        <v>626</v>
      </c>
      <c r="H3268" s="171">
        <f>IFERROR((Table20[[#This Row],[_202320]]-Table20[[#This Row],[_201920]])/Table20[[#This Row],[_201920]]*1,"")</f>
        <v>0.32908704883227174</v>
      </c>
    </row>
    <row r="3269" spans="1:8" ht="28.5">
      <c r="A3269" s="132">
        <v>224642</v>
      </c>
      <c r="B3269" s="134" t="s">
        <v>1147</v>
      </c>
      <c r="C3269" s="134">
        <v>103</v>
      </c>
      <c r="D3269" s="134">
        <v>85</v>
      </c>
      <c r="E3269" s="134">
        <v>86</v>
      </c>
      <c r="F3269" s="134">
        <v>85</v>
      </c>
      <c r="G3269" s="135">
        <v>82</v>
      </c>
      <c r="H3269" s="171">
        <f>IFERROR((Table20[[#This Row],[_202320]]-Table20[[#This Row],[_201920]])/Table20[[#This Row],[_201920]]*1,"")</f>
        <v>-0.20388349514563106</v>
      </c>
    </row>
    <row r="3270" spans="1:8" ht="28.5">
      <c r="A3270" s="132">
        <v>224642</v>
      </c>
      <c r="B3270" s="134" t="s">
        <v>1148</v>
      </c>
      <c r="C3270" s="134">
        <v>512</v>
      </c>
      <c r="D3270" s="134">
        <v>517</v>
      </c>
      <c r="E3270" s="134">
        <v>597</v>
      </c>
      <c r="F3270" s="134">
        <v>531</v>
      </c>
      <c r="G3270" s="135">
        <v>618</v>
      </c>
      <c r="H3270" s="171">
        <f>IFERROR((Table20[[#This Row],[_202320]]-Table20[[#This Row],[_201920]])/Table20[[#This Row],[_201920]]*1,"")</f>
        <v>0.20703125</v>
      </c>
    </row>
    <row r="3271" spans="1:8" ht="28.5">
      <c r="A3271" s="132">
        <v>224642</v>
      </c>
      <c r="B3271" s="134" t="s">
        <v>1149</v>
      </c>
      <c r="C3271" s="134">
        <v>1784</v>
      </c>
      <c r="D3271" s="134">
        <v>2024</v>
      </c>
      <c r="E3271" s="134">
        <v>2110</v>
      </c>
      <c r="F3271" s="134">
        <v>1887</v>
      </c>
      <c r="G3271" s="135">
        <v>1976</v>
      </c>
      <c r="H3271" s="171">
        <f>IFERROR((Table20[[#This Row],[_202320]]-Table20[[#This Row],[_201920]])/Table20[[#This Row],[_201920]]*1,"")</f>
        <v>0.10762331838565023</v>
      </c>
    </row>
    <row r="3272" spans="1:8" ht="28.5">
      <c r="A3272" s="132">
        <v>224642</v>
      </c>
      <c r="B3272" s="134" t="s">
        <v>1150</v>
      </c>
      <c r="C3272" s="134">
        <v>2399</v>
      </c>
      <c r="D3272" s="134">
        <v>2626</v>
      </c>
      <c r="E3272" s="134">
        <v>2793</v>
      </c>
      <c r="F3272" s="134">
        <v>2503</v>
      </c>
      <c r="G3272" s="135">
        <v>2676</v>
      </c>
      <c r="H3272" s="171">
        <f>IFERROR((Table20[[#This Row],[_202320]]-Table20[[#This Row],[_201920]])/Table20[[#This Row],[_201920]]*1,"")</f>
        <v>0.11546477699041267</v>
      </c>
    </row>
    <row r="3273" spans="1:8">
      <c r="A3273" s="132">
        <v>224642</v>
      </c>
      <c r="B3273" s="134" t="s">
        <v>1151</v>
      </c>
      <c r="C3273" s="134">
        <v>16</v>
      </c>
      <c r="D3273" s="134">
        <v>17</v>
      </c>
      <c r="E3273" s="134">
        <v>18</v>
      </c>
      <c r="F3273" s="134">
        <v>19</v>
      </c>
      <c r="G3273" s="135">
        <v>19</v>
      </c>
      <c r="H3273" s="171">
        <f>IFERROR((Table20[[#This Row],[_202320]]-Table20[[#This Row],[_201920]])/Table20[[#This Row],[_201920]]*1,"")</f>
        <v>0.1875</v>
      </c>
    </row>
    <row r="3274" spans="1:8" ht="28.5">
      <c r="A3274" s="132">
        <v>224642</v>
      </c>
      <c r="B3274" s="134" t="s">
        <v>1152</v>
      </c>
      <c r="C3274" s="134">
        <v>21</v>
      </c>
      <c r="D3274" s="134">
        <v>19</v>
      </c>
      <c r="E3274" s="134">
        <v>20</v>
      </c>
      <c r="F3274" s="134">
        <v>20</v>
      </c>
      <c r="G3274" s="135">
        <v>21</v>
      </c>
      <c r="H3274" s="171">
        <f>IFERROR((Table20[[#This Row],[_202320]]-Table20[[#This Row],[_201920]])/Table20[[#This Row],[_201920]]*1,"")</f>
        <v>0</v>
      </c>
    </row>
    <row r="3275" spans="1:8" ht="28.5">
      <c r="A3275" s="132">
        <v>224642</v>
      </c>
      <c r="B3275" s="134" t="s">
        <v>1153</v>
      </c>
      <c r="C3275" s="134">
        <v>4</v>
      </c>
      <c r="D3275" s="134">
        <v>3</v>
      </c>
      <c r="E3275" s="134">
        <v>3</v>
      </c>
      <c r="F3275" s="134">
        <v>3</v>
      </c>
      <c r="G3275" s="135">
        <v>2</v>
      </c>
      <c r="H3275" s="171">
        <f>IFERROR((Table20[[#This Row],[_202320]]-Table20[[#This Row],[_201920]])/Table20[[#This Row],[_201920]]*1,"")</f>
        <v>-0.5</v>
      </c>
    </row>
    <row r="3276" spans="1:8" ht="28.5">
      <c r="A3276" s="132">
        <v>224642</v>
      </c>
      <c r="B3276" s="134" t="s">
        <v>1154</v>
      </c>
      <c r="C3276" s="134">
        <v>18</v>
      </c>
      <c r="D3276" s="134">
        <v>16</v>
      </c>
      <c r="E3276" s="134">
        <v>18</v>
      </c>
      <c r="F3276" s="134">
        <v>17</v>
      </c>
      <c r="G3276" s="135">
        <v>19</v>
      </c>
      <c r="H3276" s="171">
        <f>IFERROR((Table20[[#This Row],[_202320]]-Table20[[#This Row],[_201920]])/Table20[[#This Row],[_201920]]*1,"")</f>
        <v>5.5555555555555552E-2</v>
      </c>
    </row>
    <row r="3277" spans="1:8" ht="28.5">
      <c r="A3277" s="132">
        <v>224642</v>
      </c>
      <c r="B3277" s="134" t="s">
        <v>1155</v>
      </c>
      <c r="C3277" s="134">
        <v>62</v>
      </c>
      <c r="D3277" s="134">
        <v>64</v>
      </c>
      <c r="E3277" s="134">
        <v>62</v>
      </c>
      <c r="F3277" s="134">
        <v>61</v>
      </c>
      <c r="G3277" s="135">
        <v>60</v>
      </c>
      <c r="H3277" s="171">
        <f>IFERROR((Table20[[#This Row],[_202320]]-Table20[[#This Row],[_201920]])/Table20[[#This Row],[_201920]]*1,"")</f>
        <v>-3.2258064516129031E-2</v>
      </c>
    </row>
    <row r="3278" spans="1:8">
      <c r="A3278" s="132">
        <v>225070</v>
      </c>
      <c r="B3278" s="134" t="s">
        <v>1161</v>
      </c>
      <c r="C3278" s="134">
        <v>386</v>
      </c>
      <c r="D3278" s="134">
        <v>331</v>
      </c>
      <c r="E3278" s="134">
        <v>184</v>
      </c>
      <c r="F3278" s="134">
        <v>384</v>
      </c>
      <c r="G3278" s="135">
        <v>383</v>
      </c>
      <c r="H3278" s="171">
        <f>IFERROR((Table20[[#This Row],[_202320]]-Table20[[#This Row],[_201920]])/Table20[[#This Row],[_201920]]*1,"")</f>
        <v>-7.7720207253886009E-3</v>
      </c>
    </row>
    <row r="3279" spans="1:8">
      <c r="A3279" s="132">
        <v>225070</v>
      </c>
      <c r="B3279" s="134" t="s">
        <v>1131</v>
      </c>
      <c r="C3279" s="134">
        <v>0</v>
      </c>
      <c r="D3279" s="134">
        <v>0</v>
      </c>
      <c r="E3279" s="134">
        <v>0</v>
      </c>
      <c r="F3279" s="134">
        <v>0</v>
      </c>
      <c r="G3279" s="135">
        <v>0</v>
      </c>
      <c r="H3279" s="171" t="str">
        <f>IFERROR((Table20[[#This Row],[_202320]]-Table20[[#This Row],[_201920]])/Table20[[#This Row],[_201920]]*1,"")</f>
        <v/>
      </c>
    </row>
    <row r="3280" spans="1:8">
      <c r="A3280" s="132">
        <v>225070</v>
      </c>
      <c r="B3280" s="134" t="s">
        <v>1132</v>
      </c>
      <c r="C3280" s="134">
        <v>386</v>
      </c>
      <c r="D3280" s="134">
        <v>331</v>
      </c>
      <c r="E3280" s="134">
        <v>184</v>
      </c>
      <c r="F3280" s="134">
        <v>384</v>
      </c>
      <c r="G3280" s="135">
        <v>383</v>
      </c>
      <c r="H3280" s="171">
        <f>IFERROR((Table20[[#This Row],[_202320]]-Table20[[#This Row],[_201920]])/Table20[[#This Row],[_201920]]*1,"")</f>
        <v>-7.7720207253886009E-3</v>
      </c>
    </row>
    <row r="3281" spans="1:8" ht="28.5">
      <c r="A3281" s="132">
        <v>225070</v>
      </c>
      <c r="B3281" s="134" t="s">
        <v>1133</v>
      </c>
      <c r="C3281" s="134">
        <v>45</v>
      </c>
      <c r="D3281" s="134">
        <v>20</v>
      </c>
      <c r="E3281" s="134">
        <v>24</v>
      </c>
      <c r="F3281" s="134">
        <v>39</v>
      </c>
      <c r="G3281" s="135">
        <v>43</v>
      </c>
      <c r="H3281" s="171">
        <f>IFERROR((Table20[[#This Row],[_202320]]-Table20[[#This Row],[_201920]])/Table20[[#This Row],[_201920]]*1,"")</f>
        <v>-4.4444444444444446E-2</v>
      </c>
    </row>
    <row r="3282" spans="1:8" ht="28.5">
      <c r="A3282" s="132">
        <v>225070</v>
      </c>
      <c r="B3282" s="134" t="s">
        <v>1162</v>
      </c>
      <c r="C3282" s="134">
        <v>16</v>
      </c>
      <c r="D3282" s="134">
        <v>17</v>
      </c>
      <c r="E3282" s="134">
        <v>8</v>
      </c>
      <c r="F3282" s="134">
        <v>36</v>
      </c>
      <c r="G3282" s="135">
        <v>49</v>
      </c>
      <c r="H3282" s="171">
        <f>IFERROR((Table20[[#This Row],[_202320]]-Table20[[#This Row],[_201920]])/Table20[[#This Row],[_201920]]*1,"")</f>
        <v>2.0625</v>
      </c>
    </row>
    <row r="3283" spans="1:8" ht="28.5">
      <c r="A3283" s="132">
        <v>225070</v>
      </c>
      <c r="B3283" s="134" t="s">
        <v>1163</v>
      </c>
      <c r="C3283" s="134">
        <v>0</v>
      </c>
      <c r="D3283" s="134">
        <v>0</v>
      </c>
      <c r="E3283" s="134">
        <v>0</v>
      </c>
      <c r="F3283" s="134">
        <v>0</v>
      </c>
      <c r="G3283" s="135">
        <v>0</v>
      </c>
      <c r="H3283" s="171" t="str">
        <f>IFERROR((Table20[[#This Row],[_202320]]-Table20[[#This Row],[_201920]])/Table20[[#This Row],[_201920]]*1,"")</f>
        <v/>
      </c>
    </row>
    <row r="3284" spans="1:8">
      <c r="A3284" s="132">
        <v>225070</v>
      </c>
      <c r="B3284" s="134" t="s">
        <v>1136</v>
      </c>
      <c r="C3284" s="134">
        <v>61</v>
      </c>
      <c r="D3284" s="134">
        <v>37</v>
      </c>
      <c r="E3284" s="134">
        <v>32</v>
      </c>
      <c r="F3284" s="134">
        <v>75</v>
      </c>
      <c r="G3284" s="135">
        <v>92</v>
      </c>
      <c r="H3284" s="171">
        <f>IFERROR((Table20[[#This Row],[_202320]]-Table20[[#This Row],[_201920]])/Table20[[#This Row],[_201920]]*1,"")</f>
        <v>0.50819672131147542</v>
      </c>
    </row>
    <row r="3285" spans="1:8">
      <c r="A3285" s="132">
        <v>225070</v>
      </c>
      <c r="B3285" s="134" t="s">
        <v>1137</v>
      </c>
      <c r="C3285" s="134">
        <v>16</v>
      </c>
      <c r="D3285" s="134">
        <v>11</v>
      </c>
      <c r="E3285" s="134">
        <v>17</v>
      </c>
      <c r="F3285" s="134">
        <v>20</v>
      </c>
      <c r="G3285" s="135">
        <v>24</v>
      </c>
      <c r="H3285" s="171">
        <f>IFERROR((Table20[[#This Row],[_202320]]-Table20[[#This Row],[_201920]])/Table20[[#This Row],[_201920]]*1,"")</f>
        <v>0.5</v>
      </c>
    </row>
    <row r="3286" spans="1:8" ht="28.5">
      <c r="A3286" s="132">
        <v>225070</v>
      </c>
      <c r="B3286" s="134" t="s">
        <v>1138</v>
      </c>
      <c r="C3286" s="134">
        <v>42</v>
      </c>
      <c r="D3286" s="134">
        <v>21</v>
      </c>
      <c r="E3286" s="134">
        <v>26</v>
      </c>
      <c r="F3286" s="134">
        <v>38</v>
      </c>
      <c r="G3286" s="135">
        <v>47</v>
      </c>
      <c r="H3286" s="171">
        <f>IFERROR((Table20[[#This Row],[_202320]]-Table20[[#This Row],[_201920]])/Table20[[#This Row],[_201920]]*1,"")</f>
        <v>0.11904761904761904</v>
      </c>
    </row>
    <row r="3287" spans="1:8" ht="28.5">
      <c r="A3287" s="132">
        <v>225070</v>
      </c>
      <c r="B3287" s="134" t="s">
        <v>1164</v>
      </c>
      <c r="C3287" s="134">
        <v>36</v>
      </c>
      <c r="D3287" s="134">
        <v>26</v>
      </c>
      <c r="E3287" s="134">
        <v>11</v>
      </c>
      <c r="F3287" s="134">
        <v>48</v>
      </c>
      <c r="G3287" s="135">
        <v>53</v>
      </c>
      <c r="H3287" s="171">
        <f>IFERROR((Table20[[#This Row],[_202320]]-Table20[[#This Row],[_201920]])/Table20[[#This Row],[_201920]]*1,"")</f>
        <v>0.47222222222222221</v>
      </c>
    </row>
    <row r="3288" spans="1:8" ht="28.5">
      <c r="A3288" s="132">
        <v>225070</v>
      </c>
      <c r="B3288" s="134" t="s">
        <v>1165</v>
      </c>
      <c r="C3288" s="134">
        <v>0</v>
      </c>
      <c r="D3288" s="134">
        <v>0</v>
      </c>
      <c r="E3288" s="134">
        <v>0</v>
      </c>
      <c r="F3288" s="134">
        <v>1</v>
      </c>
      <c r="G3288" s="135">
        <v>2</v>
      </c>
      <c r="H3288" s="171" t="str">
        <f>IFERROR((Table20[[#This Row],[_202320]]-Table20[[#This Row],[_201920]])/Table20[[#This Row],[_201920]]*1,"")</f>
        <v/>
      </c>
    </row>
    <row r="3289" spans="1:8">
      <c r="A3289" s="132">
        <v>225070</v>
      </c>
      <c r="B3289" s="134" t="s">
        <v>1141</v>
      </c>
      <c r="C3289" s="134">
        <v>78</v>
      </c>
      <c r="D3289" s="134">
        <v>47</v>
      </c>
      <c r="E3289" s="134">
        <v>37</v>
      </c>
      <c r="F3289" s="134">
        <v>87</v>
      </c>
      <c r="G3289" s="135">
        <v>102</v>
      </c>
      <c r="H3289" s="171">
        <f>IFERROR((Table20[[#This Row],[_202320]]-Table20[[#This Row],[_201920]])/Table20[[#This Row],[_201920]]*1,"")</f>
        <v>0.30769230769230771</v>
      </c>
    </row>
    <row r="3290" spans="1:8">
      <c r="A3290" s="132">
        <v>225070</v>
      </c>
      <c r="B3290" s="134" t="s">
        <v>1142</v>
      </c>
      <c r="C3290" s="134">
        <v>20</v>
      </c>
      <c r="D3290" s="134">
        <v>14</v>
      </c>
      <c r="E3290" s="134">
        <v>20</v>
      </c>
      <c r="F3290" s="134">
        <v>23</v>
      </c>
      <c r="G3290" s="135">
        <v>27</v>
      </c>
      <c r="H3290" s="171">
        <f>IFERROR((Table20[[#This Row],[_202320]]-Table20[[#This Row],[_201920]])/Table20[[#This Row],[_201920]]*1,"")</f>
        <v>0.35</v>
      </c>
    </row>
    <row r="3291" spans="1:8" ht="28.5">
      <c r="A3291" s="132">
        <v>225070</v>
      </c>
      <c r="B3291" s="134" t="s">
        <v>1143</v>
      </c>
      <c r="C3291" s="134">
        <v>29</v>
      </c>
      <c r="D3291" s="134">
        <v>19</v>
      </c>
      <c r="E3291" s="134">
        <v>29</v>
      </c>
      <c r="F3291" s="134">
        <v>38</v>
      </c>
      <c r="G3291" s="135">
        <v>51</v>
      </c>
      <c r="H3291" s="171">
        <f>IFERROR((Table20[[#This Row],[_202320]]-Table20[[#This Row],[_201920]])/Table20[[#This Row],[_201920]]*1,"")</f>
        <v>0.75862068965517238</v>
      </c>
    </row>
    <row r="3292" spans="1:8" ht="28.5">
      <c r="A3292" s="132">
        <v>225070</v>
      </c>
      <c r="B3292" s="134" t="s">
        <v>1166</v>
      </c>
      <c r="C3292" s="134">
        <v>58</v>
      </c>
      <c r="D3292" s="134">
        <v>32</v>
      </c>
      <c r="E3292" s="134">
        <v>12</v>
      </c>
      <c r="F3292" s="134">
        <v>54</v>
      </c>
      <c r="G3292" s="135">
        <v>57</v>
      </c>
      <c r="H3292" s="171">
        <f>IFERROR((Table20[[#This Row],[_202320]]-Table20[[#This Row],[_201920]])/Table20[[#This Row],[_201920]]*1,"")</f>
        <v>-1.7241379310344827E-2</v>
      </c>
    </row>
    <row r="3293" spans="1:8" ht="28.5">
      <c r="A3293" s="132">
        <v>225070</v>
      </c>
      <c r="B3293" s="134" t="s">
        <v>1167</v>
      </c>
      <c r="C3293" s="134">
        <v>0</v>
      </c>
      <c r="D3293" s="134">
        <v>0</v>
      </c>
      <c r="E3293" s="134">
        <v>0</v>
      </c>
      <c r="F3293" s="134">
        <v>1</v>
      </c>
      <c r="G3293" s="135">
        <v>2</v>
      </c>
      <c r="H3293" s="171" t="str">
        <f>IFERROR((Table20[[#This Row],[_202320]]-Table20[[#This Row],[_201920]])/Table20[[#This Row],[_201920]]*1,"")</f>
        <v/>
      </c>
    </row>
    <row r="3294" spans="1:8">
      <c r="A3294" s="132">
        <v>225070</v>
      </c>
      <c r="B3294" s="134" t="s">
        <v>1146</v>
      </c>
      <c r="C3294" s="134">
        <v>87</v>
      </c>
      <c r="D3294" s="134">
        <v>51</v>
      </c>
      <c r="E3294" s="134">
        <v>41</v>
      </c>
      <c r="F3294" s="134">
        <v>93</v>
      </c>
      <c r="G3294" s="135">
        <v>110</v>
      </c>
      <c r="H3294" s="171">
        <f>IFERROR((Table20[[#This Row],[_202320]]-Table20[[#This Row],[_201920]])/Table20[[#This Row],[_201920]]*1,"")</f>
        <v>0.26436781609195403</v>
      </c>
    </row>
    <row r="3295" spans="1:8" ht="28.5">
      <c r="A3295" s="132">
        <v>225070</v>
      </c>
      <c r="B3295" s="134" t="s">
        <v>1147</v>
      </c>
      <c r="C3295" s="134">
        <v>5</v>
      </c>
      <c r="D3295" s="134">
        <v>5</v>
      </c>
      <c r="E3295" s="134">
        <v>1</v>
      </c>
      <c r="F3295" s="134">
        <v>6</v>
      </c>
      <c r="G3295" s="135">
        <v>6</v>
      </c>
      <c r="H3295" s="171">
        <f>IFERROR((Table20[[#This Row],[_202320]]-Table20[[#This Row],[_201920]])/Table20[[#This Row],[_201920]]*1,"")</f>
        <v>0.2</v>
      </c>
    </row>
    <row r="3296" spans="1:8" ht="28.5">
      <c r="A3296" s="132">
        <v>225070</v>
      </c>
      <c r="B3296" s="134" t="s">
        <v>1148</v>
      </c>
      <c r="C3296" s="134">
        <v>65</v>
      </c>
      <c r="D3296" s="134">
        <v>42</v>
      </c>
      <c r="E3296" s="134">
        <v>40</v>
      </c>
      <c r="F3296" s="134">
        <v>42</v>
      </c>
      <c r="G3296" s="135">
        <v>53</v>
      </c>
      <c r="H3296" s="171">
        <f>IFERROR((Table20[[#This Row],[_202320]]-Table20[[#This Row],[_201920]])/Table20[[#This Row],[_201920]]*1,"")</f>
        <v>-0.18461538461538463</v>
      </c>
    </row>
    <row r="3297" spans="1:8" ht="28.5">
      <c r="A3297" s="132">
        <v>225070</v>
      </c>
      <c r="B3297" s="134" t="s">
        <v>1149</v>
      </c>
      <c r="C3297" s="134">
        <v>229</v>
      </c>
      <c r="D3297" s="134">
        <v>233</v>
      </c>
      <c r="E3297" s="134">
        <v>102</v>
      </c>
      <c r="F3297" s="134">
        <v>243</v>
      </c>
      <c r="G3297" s="135">
        <v>214</v>
      </c>
      <c r="H3297" s="171">
        <f>IFERROR((Table20[[#This Row],[_202320]]-Table20[[#This Row],[_201920]])/Table20[[#This Row],[_201920]]*1,"")</f>
        <v>-6.5502183406113537E-2</v>
      </c>
    </row>
    <row r="3298" spans="1:8" ht="28.5">
      <c r="A3298" s="132">
        <v>225070</v>
      </c>
      <c r="B3298" s="134" t="s">
        <v>1150</v>
      </c>
      <c r="C3298" s="134">
        <v>299</v>
      </c>
      <c r="D3298" s="134">
        <v>280</v>
      </c>
      <c r="E3298" s="134">
        <v>143</v>
      </c>
      <c r="F3298" s="134">
        <v>291</v>
      </c>
      <c r="G3298" s="135">
        <v>273</v>
      </c>
      <c r="H3298" s="171">
        <f>IFERROR((Table20[[#This Row],[_202320]]-Table20[[#This Row],[_201920]])/Table20[[#This Row],[_201920]]*1,"")</f>
        <v>-8.6956521739130432E-2</v>
      </c>
    </row>
    <row r="3299" spans="1:8">
      <c r="A3299" s="132">
        <v>225070</v>
      </c>
      <c r="B3299" s="134" t="s">
        <v>1151</v>
      </c>
      <c r="C3299" s="134">
        <v>23</v>
      </c>
      <c r="D3299" s="134">
        <v>15</v>
      </c>
      <c r="E3299" s="134">
        <v>22</v>
      </c>
      <c r="F3299" s="134">
        <v>24</v>
      </c>
      <c r="G3299" s="135">
        <v>29</v>
      </c>
      <c r="H3299" s="171">
        <f>IFERROR((Table20[[#This Row],[_202320]]-Table20[[#This Row],[_201920]])/Table20[[#This Row],[_201920]]*1,"")</f>
        <v>0.2608695652173913</v>
      </c>
    </row>
    <row r="3300" spans="1:8" ht="28.5">
      <c r="A3300" s="132">
        <v>225070</v>
      </c>
      <c r="B3300" s="134" t="s">
        <v>1152</v>
      </c>
      <c r="C3300" s="134">
        <v>18</v>
      </c>
      <c r="D3300" s="134">
        <v>14</v>
      </c>
      <c r="E3300" s="134">
        <v>22</v>
      </c>
      <c r="F3300" s="134">
        <v>13</v>
      </c>
      <c r="G3300" s="135">
        <v>15</v>
      </c>
      <c r="H3300" s="171">
        <f>IFERROR((Table20[[#This Row],[_202320]]-Table20[[#This Row],[_201920]])/Table20[[#This Row],[_201920]]*1,"")</f>
        <v>-0.16666666666666666</v>
      </c>
    </row>
    <row r="3301" spans="1:8" ht="28.5">
      <c r="A3301" s="132">
        <v>225070</v>
      </c>
      <c r="B3301" s="134" t="s">
        <v>1153</v>
      </c>
      <c r="C3301" s="134">
        <v>1</v>
      </c>
      <c r="D3301" s="134">
        <v>2</v>
      </c>
      <c r="E3301" s="134">
        <v>1</v>
      </c>
      <c r="F3301" s="134">
        <v>2</v>
      </c>
      <c r="G3301" s="135">
        <v>2</v>
      </c>
      <c r="H3301" s="171">
        <f>IFERROR((Table20[[#This Row],[_202320]]-Table20[[#This Row],[_201920]])/Table20[[#This Row],[_201920]]*1,"")</f>
        <v>1</v>
      </c>
    </row>
    <row r="3302" spans="1:8" ht="28.5">
      <c r="A3302" s="132">
        <v>225070</v>
      </c>
      <c r="B3302" s="134" t="s">
        <v>1154</v>
      </c>
      <c r="C3302" s="134">
        <v>17</v>
      </c>
      <c r="D3302" s="134">
        <v>13</v>
      </c>
      <c r="E3302" s="134">
        <v>22</v>
      </c>
      <c r="F3302" s="134">
        <v>11</v>
      </c>
      <c r="G3302" s="135">
        <v>14</v>
      </c>
      <c r="H3302" s="171">
        <f>IFERROR((Table20[[#This Row],[_202320]]-Table20[[#This Row],[_201920]])/Table20[[#This Row],[_201920]]*1,"")</f>
        <v>-0.17647058823529413</v>
      </c>
    </row>
    <row r="3303" spans="1:8" ht="28.5">
      <c r="A3303" s="132">
        <v>225070</v>
      </c>
      <c r="B3303" s="134" t="s">
        <v>1155</v>
      </c>
      <c r="C3303" s="134">
        <v>59</v>
      </c>
      <c r="D3303" s="134">
        <v>70</v>
      </c>
      <c r="E3303" s="134">
        <v>55</v>
      </c>
      <c r="F3303" s="134">
        <v>63</v>
      </c>
      <c r="G3303" s="135">
        <v>56</v>
      </c>
      <c r="H3303" s="171">
        <f>IFERROR((Table20[[#This Row],[_202320]]-Table20[[#This Row],[_201920]])/Table20[[#This Row],[_201920]]*1,"")</f>
        <v>-5.0847457627118647E-2</v>
      </c>
    </row>
    <row r="3304" spans="1:8">
      <c r="A3304" s="132">
        <v>226204</v>
      </c>
      <c r="B3304" s="134" t="s">
        <v>1161</v>
      </c>
      <c r="C3304" s="134">
        <v>899</v>
      </c>
      <c r="D3304" s="134">
        <v>1006</v>
      </c>
      <c r="E3304" s="134">
        <v>1331</v>
      </c>
      <c r="F3304" s="134">
        <v>1526</v>
      </c>
      <c r="G3304" s="135">
        <v>1584</v>
      </c>
      <c r="H3304" s="171">
        <f>IFERROR((Table20[[#This Row],[_202320]]-Table20[[#This Row],[_201920]])/Table20[[#This Row],[_201920]]*1,"")</f>
        <v>0.76195773081201335</v>
      </c>
    </row>
    <row r="3305" spans="1:8">
      <c r="A3305" s="132">
        <v>226204</v>
      </c>
      <c r="B3305" s="134" t="s">
        <v>1131</v>
      </c>
      <c r="C3305" s="134">
        <v>1</v>
      </c>
      <c r="D3305" s="134">
        <v>0</v>
      </c>
      <c r="E3305" s="134">
        <v>0</v>
      </c>
      <c r="F3305" s="134">
        <v>0</v>
      </c>
      <c r="G3305" s="135">
        <v>0</v>
      </c>
      <c r="H3305" s="171">
        <f>IFERROR((Table20[[#This Row],[_202320]]-Table20[[#This Row],[_201920]])/Table20[[#This Row],[_201920]]*1,"")</f>
        <v>-1</v>
      </c>
    </row>
    <row r="3306" spans="1:8">
      <c r="A3306" s="132">
        <v>226204</v>
      </c>
      <c r="B3306" s="134" t="s">
        <v>1132</v>
      </c>
      <c r="C3306" s="134">
        <v>898</v>
      </c>
      <c r="D3306" s="134">
        <v>1006</v>
      </c>
      <c r="E3306" s="134">
        <v>1331</v>
      </c>
      <c r="F3306" s="134">
        <v>1526</v>
      </c>
      <c r="G3306" s="135">
        <v>1584</v>
      </c>
      <c r="H3306" s="171">
        <f>IFERROR((Table20[[#This Row],[_202320]]-Table20[[#This Row],[_201920]])/Table20[[#This Row],[_201920]]*1,"")</f>
        <v>0.7639198218262806</v>
      </c>
    </row>
    <row r="3307" spans="1:8" ht="28.5">
      <c r="A3307" s="132">
        <v>226204</v>
      </c>
      <c r="B3307" s="134" t="s">
        <v>1133</v>
      </c>
      <c r="C3307" s="134">
        <v>162</v>
      </c>
      <c r="D3307" s="134">
        <v>166</v>
      </c>
      <c r="E3307" s="134">
        <v>173</v>
      </c>
      <c r="F3307" s="134">
        <v>189</v>
      </c>
      <c r="G3307" s="135">
        <v>199</v>
      </c>
      <c r="H3307" s="171">
        <f>IFERROR((Table20[[#This Row],[_202320]]-Table20[[#This Row],[_201920]])/Table20[[#This Row],[_201920]]*1,"")</f>
        <v>0.22839506172839505</v>
      </c>
    </row>
    <row r="3308" spans="1:8" ht="28.5">
      <c r="A3308" s="132">
        <v>226204</v>
      </c>
      <c r="B3308" s="134" t="s">
        <v>1162</v>
      </c>
      <c r="C3308" s="134">
        <v>54</v>
      </c>
      <c r="D3308" s="134">
        <v>60</v>
      </c>
      <c r="E3308" s="134">
        <v>92</v>
      </c>
      <c r="F3308" s="134">
        <v>119</v>
      </c>
      <c r="G3308" s="135">
        <v>172</v>
      </c>
      <c r="H3308" s="171">
        <f>IFERROR((Table20[[#This Row],[_202320]]-Table20[[#This Row],[_201920]])/Table20[[#This Row],[_201920]]*1,"")</f>
        <v>2.1851851851851851</v>
      </c>
    </row>
    <row r="3309" spans="1:8" ht="28.5">
      <c r="A3309" s="132">
        <v>226204</v>
      </c>
      <c r="B3309" s="134" t="s">
        <v>1163</v>
      </c>
      <c r="C3309" s="134" t="s">
        <v>129</v>
      </c>
      <c r="D3309" s="134" t="s">
        <v>129</v>
      </c>
      <c r="E3309" s="134" t="s">
        <v>129</v>
      </c>
      <c r="F3309" s="134" t="s">
        <v>129</v>
      </c>
      <c r="G3309" s="135" t="s">
        <v>129</v>
      </c>
      <c r="H3309" s="171" t="str">
        <f>IFERROR((Table20[[#This Row],[_202320]]-Table20[[#This Row],[_201920]])/Table20[[#This Row],[_201920]]*1,"")</f>
        <v/>
      </c>
    </row>
    <row r="3310" spans="1:8">
      <c r="A3310" s="132">
        <v>226204</v>
      </c>
      <c r="B3310" s="134" t="s">
        <v>1136</v>
      </c>
      <c r="C3310" s="134">
        <v>216</v>
      </c>
      <c r="D3310" s="134">
        <v>226</v>
      </c>
      <c r="E3310" s="134">
        <v>265</v>
      </c>
      <c r="F3310" s="134">
        <v>308</v>
      </c>
      <c r="G3310" s="135">
        <v>371</v>
      </c>
      <c r="H3310" s="171">
        <f>IFERROR((Table20[[#This Row],[_202320]]-Table20[[#This Row],[_201920]])/Table20[[#This Row],[_201920]]*1,"")</f>
        <v>0.71759259259259256</v>
      </c>
    </row>
    <row r="3311" spans="1:8">
      <c r="A3311" s="132">
        <v>226204</v>
      </c>
      <c r="B3311" s="134" t="s">
        <v>1137</v>
      </c>
      <c r="C3311" s="134">
        <v>24</v>
      </c>
      <c r="D3311" s="134">
        <v>22</v>
      </c>
      <c r="E3311" s="134">
        <v>20</v>
      </c>
      <c r="F3311" s="134">
        <v>20</v>
      </c>
      <c r="G3311" s="135">
        <v>23</v>
      </c>
      <c r="H3311" s="171">
        <f>IFERROR((Table20[[#This Row],[_202320]]-Table20[[#This Row],[_201920]])/Table20[[#This Row],[_201920]]*1,"")</f>
        <v>-4.1666666666666664E-2</v>
      </c>
    </row>
    <row r="3312" spans="1:8" ht="28.5">
      <c r="A3312" s="132">
        <v>226204</v>
      </c>
      <c r="B3312" s="134" t="s">
        <v>1138</v>
      </c>
      <c r="C3312" s="134">
        <v>161</v>
      </c>
      <c r="D3312" s="134">
        <v>172</v>
      </c>
      <c r="E3312" s="134">
        <v>170</v>
      </c>
      <c r="F3312" s="134">
        <v>191</v>
      </c>
      <c r="G3312" s="135">
        <v>192</v>
      </c>
      <c r="H3312" s="171">
        <f>IFERROR((Table20[[#This Row],[_202320]]-Table20[[#This Row],[_201920]])/Table20[[#This Row],[_201920]]*1,"")</f>
        <v>0.19254658385093168</v>
      </c>
    </row>
    <row r="3313" spans="1:8" ht="28.5">
      <c r="A3313" s="132">
        <v>226204</v>
      </c>
      <c r="B3313" s="134" t="s">
        <v>1164</v>
      </c>
      <c r="C3313" s="134">
        <v>67</v>
      </c>
      <c r="D3313" s="134">
        <v>89</v>
      </c>
      <c r="E3313" s="134">
        <v>141</v>
      </c>
      <c r="F3313" s="134">
        <v>162</v>
      </c>
      <c r="G3313" s="135">
        <v>234</v>
      </c>
      <c r="H3313" s="171">
        <f>IFERROR((Table20[[#This Row],[_202320]]-Table20[[#This Row],[_201920]])/Table20[[#This Row],[_201920]]*1,"")</f>
        <v>2.4925373134328357</v>
      </c>
    </row>
    <row r="3314" spans="1:8" ht="28.5">
      <c r="A3314" s="132">
        <v>226204</v>
      </c>
      <c r="B3314" s="134" t="s">
        <v>1165</v>
      </c>
      <c r="C3314" s="134" t="s">
        <v>129</v>
      </c>
      <c r="D3314" s="134" t="s">
        <v>129</v>
      </c>
      <c r="E3314" s="134" t="s">
        <v>129</v>
      </c>
      <c r="F3314" s="134" t="s">
        <v>129</v>
      </c>
      <c r="G3314" s="135" t="s">
        <v>129</v>
      </c>
      <c r="H3314" s="171" t="str">
        <f>IFERROR((Table20[[#This Row],[_202320]]-Table20[[#This Row],[_201920]])/Table20[[#This Row],[_201920]]*1,"")</f>
        <v/>
      </c>
    </row>
    <row r="3315" spans="1:8">
      <c r="A3315" s="132">
        <v>226204</v>
      </c>
      <c r="B3315" s="134" t="s">
        <v>1141</v>
      </c>
      <c r="C3315" s="134">
        <v>228</v>
      </c>
      <c r="D3315" s="134">
        <v>261</v>
      </c>
      <c r="E3315" s="134">
        <v>311</v>
      </c>
      <c r="F3315" s="134">
        <v>353</v>
      </c>
      <c r="G3315" s="135">
        <v>426</v>
      </c>
      <c r="H3315" s="171">
        <f>IFERROR((Table20[[#This Row],[_202320]]-Table20[[#This Row],[_201920]])/Table20[[#This Row],[_201920]]*1,"")</f>
        <v>0.86842105263157898</v>
      </c>
    </row>
    <row r="3316" spans="1:8">
      <c r="A3316" s="132">
        <v>226204</v>
      </c>
      <c r="B3316" s="134" t="s">
        <v>1142</v>
      </c>
      <c r="C3316" s="134">
        <v>25</v>
      </c>
      <c r="D3316" s="134">
        <v>26</v>
      </c>
      <c r="E3316" s="134">
        <v>23</v>
      </c>
      <c r="F3316" s="134">
        <v>23</v>
      </c>
      <c r="G3316" s="135">
        <v>27</v>
      </c>
      <c r="H3316" s="171">
        <f>IFERROR((Table20[[#This Row],[_202320]]-Table20[[#This Row],[_201920]])/Table20[[#This Row],[_201920]]*1,"")</f>
        <v>0.08</v>
      </c>
    </row>
    <row r="3317" spans="1:8" ht="28.5">
      <c r="A3317" s="132">
        <v>226204</v>
      </c>
      <c r="B3317" s="134" t="s">
        <v>1143</v>
      </c>
      <c r="C3317" s="134">
        <v>161</v>
      </c>
      <c r="D3317" s="134">
        <v>171</v>
      </c>
      <c r="E3317" s="134">
        <v>172</v>
      </c>
      <c r="F3317" s="134">
        <v>189</v>
      </c>
      <c r="G3317" s="135">
        <v>192</v>
      </c>
      <c r="H3317" s="171">
        <f>IFERROR((Table20[[#This Row],[_202320]]-Table20[[#This Row],[_201920]])/Table20[[#This Row],[_201920]]*1,"")</f>
        <v>0.19254658385093168</v>
      </c>
    </row>
    <row r="3318" spans="1:8" ht="28.5">
      <c r="A3318" s="132">
        <v>226204</v>
      </c>
      <c r="B3318" s="134" t="s">
        <v>1166</v>
      </c>
      <c r="C3318" s="134">
        <v>73</v>
      </c>
      <c r="D3318" s="134">
        <v>99</v>
      </c>
      <c r="E3318" s="134">
        <v>154</v>
      </c>
      <c r="F3318" s="134">
        <v>181</v>
      </c>
      <c r="G3318" s="135">
        <v>255</v>
      </c>
      <c r="H3318" s="171">
        <f>IFERROR((Table20[[#This Row],[_202320]]-Table20[[#This Row],[_201920]])/Table20[[#This Row],[_201920]]*1,"")</f>
        <v>2.493150684931507</v>
      </c>
    </row>
    <row r="3319" spans="1:8" ht="28.5">
      <c r="A3319" s="132">
        <v>226204</v>
      </c>
      <c r="B3319" s="134" t="s">
        <v>1167</v>
      </c>
      <c r="C3319" s="134" t="s">
        <v>129</v>
      </c>
      <c r="D3319" s="134" t="s">
        <v>129</v>
      </c>
      <c r="E3319" s="134" t="s">
        <v>129</v>
      </c>
      <c r="F3319" s="134" t="s">
        <v>129</v>
      </c>
      <c r="G3319" s="135" t="s">
        <v>129</v>
      </c>
      <c r="H3319" s="171" t="str">
        <f>IFERROR((Table20[[#This Row],[_202320]]-Table20[[#This Row],[_201920]])/Table20[[#This Row],[_201920]]*1,"")</f>
        <v/>
      </c>
    </row>
    <row r="3320" spans="1:8">
      <c r="A3320" s="132">
        <v>226204</v>
      </c>
      <c r="B3320" s="134" t="s">
        <v>1146</v>
      </c>
      <c r="C3320" s="134">
        <v>234</v>
      </c>
      <c r="D3320" s="134">
        <v>270</v>
      </c>
      <c r="E3320" s="134">
        <v>326</v>
      </c>
      <c r="F3320" s="134">
        <v>370</v>
      </c>
      <c r="G3320" s="135">
        <v>447</v>
      </c>
      <c r="H3320" s="171">
        <f>IFERROR((Table20[[#This Row],[_202320]]-Table20[[#This Row],[_201920]])/Table20[[#This Row],[_201920]]*1,"")</f>
        <v>0.91025641025641024</v>
      </c>
    </row>
    <row r="3321" spans="1:8" ht="28.5">
      <c r="A3321" s="132">
        <v>226204</v>
      </c>
      <c r="B3321" s="134" t="s">
        <v>1147</v>
      </c>
      <c r="C3321" s="134">
        <v>28</v>
      </c>
      <c r="D3321" s="134">
        <v>46</v>
      </c>
      <c r="E3321" s="134">
        <v>58</v>
      </c>
      <c r="F3321" s="134">
        <v>279</v>
      </c>
      <c r="G3321" s="135">
        <v>471</v>
      </c>
      <c r="H3321" s="171">
        <f>IFERROR((Table20[[#This Row],[_202320]]-Table20[[#This Row],[_201920]])/Table20[[#This Row],[_201920]]*1,"")</f>
        <v>15.821428571428571</v>
      </c>
    </row>
    <row r="3322" spans="1:8" ht="28.5">
      <c r="A3322" s="132">
        <v>226204</v>
      </c>
      <c r="B3322" s="134" t="s">
        <v>1148</v>
      </c>
      <c r="C3322" s="134">
        <v>127</v>
      </c>
      <c r="D3322" s="134">
        <v>132</v>
      </c>
      <c r="E3322" s="134">
        <v>171</v>
      </c>
      <c r="F3322" s="134">
        <v>153</v>
      </c>
      <c r="G3322" s="135">
        <v>110</v>
      </c>
      <c r="H3322" s="171">
        <f>IFERROR((Table20[[#This Row],[_202320]]-Table20[[#This Row],[_201920]])/Table20[[#This Row],[_201920]]*1,"")</f>
        <v>-0.13385826771653545</v>
      </c>
    </row>
    <row r="3323" spans="1:8" ht="28.5">
      <c r="A3323" s="132">
        <v>226204</v>
      </c>
      <c r="B3323" s="134" t="s">
        <v>1149</v>
      </c>
      <c r="C3323" s="134">
        <v>509</v>
      </c>
      <c r="D3323" s="134">
        <v>558</v>
      </c>
      <c r="E3323" s="134">
        <v>776</v>
      </c>
      <c r="F3323" s="134">
        <v>724</v>
      </c>
      <c r="G3323" s="135">
        <v>556</v>
      </c>
      <c r="H3323" s="171">
        <f>IFERROR((Table20[[#This Row],[_202320]]-Table20[[#This Row],[_201920]])/Table20[[#This Row],[_201920]]*1,"")</f>
        <v>9.2337917485265222E-2</v>
      </c>
    </row>
    <row r="3324" spans="1:8" ht="28.5">
      <c r="A3324" s="132">
        <v>226204</v>
      </c>
      <c r="B3324" s="134" t="s">
        <v>1150</v>
      </c>
      <c r="C3324" s="134">
        <v>664</v>
      </c>
      <c r="D3324" s="134">
        <v>736</v>
      </c>
      <c r="E3324" s="134">
        <v>1005</v>
      </c>
      <c r="F3324" s="134">
        <v>1156</v>
      </c>
      <c r="G3324" s="135">
        <v>1137</v>
      </c>
      <c r="H3324" s="171">
        <f>IFERROR((Table20[[#This Row],[_202320]]-Table20[[#This Row],[_201920]])/Table20[[#This Row],[_201920]]*1,"")</f>
        <v>0.71234939759036142</v>
      </c>
    </row>
    <row r="3325" spans="1:8">
      <c r="A3325" s="132">
        <v>226204</v>
      </c>
      <c r="B3325" s="134" t="s">
        <v>1151</v>
      </c>
      <c r="C3325" s="134">
        <v>26</v>
      </c>
      <c r="D3325" s="134">
        <v>27</v>
      </c>
      <c r="E3325" s="134">
        <v>24</v>
      </c>
      <c r="F3325" s="134">
        <v>24</v>
      </c>
      <c r="G3325" s="135">
        <v>28</v>
      </c>
      <c r="H3325" s="171">
        <f>IFERROR((Table20[[#This Row],[_202320]]-Table20[[#This Row],[_201920]])/Table20[[#This Row],[_201920]]*1,"")</f>
        <v>7.6923076923076927E-2</v>
      </c>
    </row>
    <row r="3326" spans="1:8" ht="28.5">
      <c r="A3326" s="132">
        <v>226204</v>
      </c>
      <c r="B3326" s="134" t="s">
        <v>1152</v>
      </c>
      <c r="C3326" s="134">
        <v>17</v>
      </c>
      <c r="D3326" s="134">
        <v>18</v>
      </c>
      <c r="E3326" s="134">
        <v>17</v>
      </c>
      <c r="F3326" s="134">
        <v>28</v>
      </c>
      <c r="G3326" s="135">
        <v>37</v>
      </c>
      <c r="H3326" s="171">
        <f>IFERROR((Table20[[#This Row],[_202320]]-Table20[[#This Row],[_201920]])/Table20[[#This Row],[_201920]]*1,"")</f>
        <v>1.1764705882352942</v>
      </c>
    </row>
    <row r="3327" spans="1:8" ht="28.5">
      <c r="A3327" s="132">
        <v>226204</v>
      </c>
      <c r="B3327" s="134" t="s">
        <v>1153</v>
      </c>
      <c r="C3327" s="134">
        <v>3</v>
      </c>
      <c r="D3327" s="134">
        <v>5</v>
      </c>
      <c r="E3327" s="134">
        <v>4</v>
      </c>
      <c r="F3327" s="134">
        <v>18</v>
      </c>
      <c r="G3327" s="135">
        <v>30</v>
      </c>
      <c r="H3327" s="171">
        <f>IFERROR((Table20[[#This Row],[_202320]]-Table20[[#This Row],[_201920]])/Table20[[#This Row],[_201920]]*1,"")</f>
        <v>9</v>
      </c>
    </row>
    <row r="3328" spans="1:8" ht="28.5">
      <c r="A3328" s="132">
        <v>226204</v>
      </c>
      <c r="B3328" s="134" t="s">
        <v>1154</v>
      </c>
      <c r="C3328" s="134">
        <v>14</v>
      </c>
      <c r="D3328" s="134">
        <v>13</v>
      </c>
      <c r="E3328" s="134">
        <v>13</v>
      </c>
      <c r="F3328" s="134">
        <v>10</v>
      </c>
      <c r="G3328" s="135">
        <v>7</v>
      </c>
      <c r="H3328" s="171">
        <f>IFERROR((Table20[[#This Row],[_202320]]-Table20[[#This Row],[_201920]])/Table20[[#This Row],[_201920]]*1,"")</f>
        <v>-0.5</v>
      </c>
    </row>
    <row r="3329" spans="1:8" ht="28.5">
      <c r="A3329" s="132">
        <v>226204</v>
      </c>
      <c r="B3329" s="134" t="s">
        <v>1155</v>
      </c>
      <c r="C3329" s="134">
        <v>57</v>
      </c>
      <c r="D3329" s="134">
        <v>55</v>
      </c>
      <c r="E3329" s="134">
        <v>58</v>
      </c>
      <c r="F3329" s="134">
        <v>47</v>
      </c>
      <c r="G3329" s="135">
        <v>35</v>
      </c>
      <c r="H3329" s="171">
        <f>IFERROR((Table20[[#This Row],[_202320]]-Table20[[#This Row],[_201920]])/Table20[[#This Row],[_201920]]*1,"")</f>
        <v>-0.38596491228070173</v>
      </c>
    </row>
    <row r="3330" spans="1:8">
      <c r="A3330" s="132">
        <v>227182</v>
      </c>
      <c r="B3330" s="134" t="s">
        <v>1161</v>
      </c>
      <c r="C3330" s="134">
        <v>9843</v>
      </c>
      <c r="D3330" s="134">
        <v>10754</v>
      </c>
      <c r="E3330" s="134">
        <v>10895</v>
      </c>
      <c r="F3330" s="134">
        <v>11407</v>
      </c>
      <c r="G3330" s="135">
        <v>9927</v>
      </c>
      <c r="H3330" s="171">
        <f>IFERROR((Table20[[#This Row],[_202320]]-Table20[[#This Row],[_201920]])/Table20[[#This Row],[_201920]]*1,"")</f>
        <v>8.5339835416031705E-3</v>
      </c>
    </row>
    <row r="3331" spans="1:8">
      <c r="A3331" s="132">
        <v>227182</v>
      </c>
      <c r="B3331" s="134" t="s">
        <v>1131</v>
      </c>
      <c r="C3331" s="134">
        <v>0</v>
      </c>
      <c r="D3331" s="134">
        <v>0</v>
      </c>
      <c r="E3331" s="134">
        <v>0</v>
      </c>
      <c r="F3331" s="134">
        <v>0</v>
      </c>
      <c r="G3331" s="135">
        <v>0</v>
      </c>
      <c r="H3331" s="171" t="str">
        <f>IFERROR((Table20[[#This Row],[_202320]]-Table20[[#This Row],[_201920]])/Table20[[#This Row],[_201920]]*1,"")</f>
        <v/>
      </c>
    </row>
    <row r="3332" spans="1:8">
      <c r="A3332" s="132">
        <v>227182</v>
      </c>
      <c r="B3332" s="134" t="s">
        <v>1132</v>
      </c>
      <c r="C3332" s="134">
        <v>9843</v>
      </c>
      <c r="D3332" s="134">
        <v>10754</v>
      </c>
      <c r="E3332" s="134">
        <v>10895</v>
      </c>
      <c r="F3332" s="134">
        <v>11407</v>
      </c>
      <c r="G3332" s="135">
        <v>9927</v>
      </c>
      <c r="H3332" s="171">
        <f>IFERROR((Table20[[#This Row],[_202320]]-Table20[[#This Row],[_201920]])/Table20[[#This Row],[_201920]]*1,"")</f>
        <v>8.5339835416031705E-3</v>
      </c>
    </row>
    <row r="3333" spans="1:8" ht="28.5">
      <c r="A3333" s="132">
        <v>227182</v>
      </c>
      <c r="B3333" s="134" t="s">
        <v>1133</v>
      </c>
      <c r="C3333" s="134">
        <v>221</v>
      </c>
      <c r="D3333" s="134">
        <v>199</v>
      </c>
      <c r="E3333" s="134">
        <v>220</v>
      </c>
      <c r="F3333" s="134">
        <v>232</v>
      </c>
      <c r="G3333" s="135">
        <v>164</v>
      </c>
      <c r="H3333" s="171">
        <f>IFERROR((Table20[[#This Row],[_202320]]-Table20[[#This Row],[_201920]])/Table20[[#This Row],[_201920]]*1,"")</f>
        <v>-0.25791855203619912</v>
      </c>
    </row>
    <row r="3334" spans="1:8" ht="28.5">
      <c r="A3334" s="132">
        <v>227182</v>
      </c>
      <c r="B3334" s="134" t="s">
        <v>1162</v>
      </c>
      <c r="C3334" s="134">
        <v>329</v>
      </c>
      <c r="D3334" s="134">
        <v>433</v>
      </c>
      <c r="E3334" s="134">
        <v>496</v>
      </c>
      <c r="F3334" s="134">
        <v>611</v>
      </c>
      <c r="G3334" s="135">
        <v>601</v>
      </c>
      <c r="H3334" s="171">
        <f>IFERROR((Table20[[#This Row],[_202320]]-Table20[[#This Row],[_201920]])/Table20[[#This Row],[_201920]]*1,"")</f>
        <v>0.82674772036474165</v>
      </c>
    </row>
    <row r="3335" spans="1:8" ht="28.5">
      <c r="A3335" s="132">
        <v>227182</v>
      </c>
      <c r="B3335" s="134" t="s">
        <v>1163</v>
      </c>
      <c r="C3335" s="134" t="s">
        <v>129</v>
      </c>
      <c r="D3335" s="134">
        <v>0</v>
      </c>
      <c r="E3335" s="134">
        <v>0</v>
      </c>
      <c r="F3335" s="134">
        <v>0</v>
      </c>
      <c r="G3335" s="135">
        <v>0</v>
      </c>
      <c r="H3335" s="171" t="str">
        <f>IFERROR((Table20[[#This Row],[_202320]]-Table20[[#This Row],[_201920]])/Table20[[#This Row],[_201920]]*1,"")</f>
        <v/>
      </c>
    </row>
    <row r="3336" spans="1:8">
      <c r="A3336" s="132">
        <v>227182</v>
      </c>
      <c r="B3336" s="134" t="s">
        <v>1136</v>
      </c>
      <c r="C3336" s="134">
        <v>550</v>
      </c>
      <c r="D3336" s="134">
        <v>632</v>
      </c>
      <c r="E3336" s="134">
        <v>716</v>
      </c>
      <c r="F3336" s="134">
        <v>843</v>
      </c>
      <c r="G3336" s="135">
        <v>765</v>
      </c>
      <c r="H3336" s="171">
        <f>IFERROR((Table20[[#This Row],[_202320]]-Table20[[#This Row],[_201920]])/Table20[[#This Row],[_201920]]*1,"")</f>
        <v>0.39090909090909093</v>
      </c>
    </row>
    <row r="3337" spans="1:8">
      <c r="A3337" s="132">
        <v>227182</v>
      </c>
      <c r="B3337" s="134" t="s">
        <v>1137</v>
      </c>
      <c r="C3337" s="134">
        <v>6</v>
      </c>
      <c r="D3337" s="134">
        <v>6</v>
      </c>
      <c r="E3337" s="134">
        <v>7</v>
      </c>
      <c r="F3337" s="134">
        <v>7</v>
      </c>
      <c r="G3337" s="135">
        <v>8</v>
      </c>
      <c r="H3337" s="171">
        <f>IFERROR((Table20[[#This Row],[_202320]]-Table20[[#This Row],[_201920]])/Table20[[#This Row],[_201920]]*1,"")</f>
        <v>0.33333333333333331</v>
      </c>
    </row>
    <row r="3338" spans="1:8" ht="28.5">
      <c r="A3338" s="132">
        <v>227182</v>
      </c>
      <c r="B3338" s="134" t="s">
        <v>1138</v>
      </c>
      <c r="C3338" s="134">
        <v>314</v>
      </c>
      <c r="D3338" s="134">
        <v>241</v>
      </c>
      <c r="E3338" s="134">
        <v>265</v>
      </c>
      <c r="F3338" s="134">
        <v>264</v>
      </c>
      <c r="G3338" s="135">
        <v>211</v>
      </c>
      <c r="H3338" s="171">
        <f>IFERROR((Table20[[#This Row],[_202320]]-Table20[[#This Row],[_201920]])/Table20[[#This Row],[_201920]]*1,"")</f>
        <v>-0.32802547770700635</v>
      </c>
    </row>
    <row r="3339" spans="1:8" ht="28.5">
      <c r="A3339" s="132">
        <v>227182</v>
      </c>
      <c r="B3339" s="134" t="s">
        <v>1164</v>
      </c>
      <c r="C3339" s="134">
        <v>774</v>
      </c>
      <c r="D3339" s="134">
        <v>929</v>
      </c>
      <c r="E3339" s="134">
        <v>984</v>
      </c>
      <c r="F3339" s="134">
        <v>1104</v>
      </c>
      <c r="G3339" s="135">
        <v>1142</v>
      </c>
      <c r="H3339" s="171">
        <f>IFERROR((Table20[[#This Row],[_202320]]-Table20[[#This Row],[_201920]])/Table20[[#This Row],[_201920]]*1,"")</f>
        <v>0.47545219638242892</v>
      </c>
    </row>
    <row r="3340" spans="1:8" ht="28.5">
      <c r="A3340" s="132">
        <v>227182</v>
      </c>
      <c r="B3340" s="134" t="s">
        <v>1165</v>
      </c>
      <c r="C3340" s="134" t="s">
        <v>129</v>
      </c>
      <c r="D3340" s="134">
        <v>0</v>
      </c>
      <c r="E3340" s="134">
        <v>0</v>
      </c>
      <c r="F3340" s="134">
        <v>0</v>
      </c>
      <c r="G3340" s="135">
        <v>0</v>
      </c>
      <c r="H3340" s="171" t="str">
        <f>IFERROR((Table20[[#This Row],[_202320]]-Table20[[#This Row],[_201920]])/Table20[[#This Row],[_201920]]*1,"")</f>
        <v/>
      </c>
    </row>
    <row r="3341" spans="1:8">
      <c r="A3341" s="132">
        <v>227182</v>
      </c>
      <c r="B3341" s="134" t="s">
        <v>1141</v>
      </c>
      <c r="C3341" s="134">
        <v>1088</v>
      </c>
      <c r="D3341" s="134">
        <v>1170</v>
      </c>
      <c r="E3341" s="134">
        <v>1249</v>
      </c>
      <c r="F3341" s="134">
        <v>1368</v>
      </c>
      <c r="G3341" s="135">
        <v>1353</v>
      </c>
      <c r="H3341" s="171">
        <f>IFERROR((Table20[[#This Row],[_202320]]-Table20[[#This Row],[_201920]])/Table20[[#This Row],[_201920]]*1,"")</f>
        <v>0.24356617647058823</v>
      </c>
    </row>
    <row r="3342" spans="1:8">
      <c r="A3342" s="132">
        <v>227182</v>
      </c>
      <c r="B3342" s="134" t="s">
        <v>1142</v>
      </c>
      <c r="C3342" s="134">
        <v>11</v>
      </c>
      <c r="D3342" s="134">
        <v>11</v>
      </c>
      <c r="E3342" s="134">
        <v>11</v>
      </c>
      <c r="F3342" s="134">
        <v>12</v>
      </c>
      <c r="G3342" s="135">
        <v>14</v>
      </c>
      <c r="H3342" s="171">
        <f>IFERROR((Table20[[#This Row],[_202320]]-Table20[[#This Row],[_201920]])/Table20[[#This Row],[_201920]]*1,"")</f>
        <v>0.27272727272727271</v>
      </c>
    </row>
    <row r="3343" spans="1:8" ht="28.5">
      <c r="A3343" s="132">
        <v>227182</v>
      </c>
      <c r="B3343" s="134" t="s">
        <v>1143</v>
      </c>
      <c r="C3343" s="134">
        <v>353</v>
      </c>
      <c r="D3343" s="134">
        <v>266</v>
      </c>
      <c r="E3343" s="134">
        <v>299</v>
      </c>
      <c r="F3343" s="134">
        <v>297</v>
      </c>
      <c r="G3343" s="135">
        <v>229</v>
      </c>
      <c r="H3343" s="171">
        <f>IFERROR((Table20[[#This Row],[_202320]]-Table20[[#This Row],[_201920]])/Table20[[#This Row],[_201920]]*1,"")</f>
        <v>-0.35127478753541075</v>
      </c>
    </row>
    <row r="3344" spans="1:8" ht="28.5">
      <c r="A3344" s="132">
        <v>227182</v>
      </c>
      <c r="B3344" s="134" t="s">
        <v>1166</v>
      </c>
      <c r="C3344" s="134">
        <v>1019</v>
      </c>
      <c r="D3344" s="134">
        <v>1143</v>
      </c>
      <c r="E3344" s="134">
        <v>1196</v>
      </c>
      <c r="F3344" s="134">
        <v>1327</v>
      </c>
      <c r="G3344" s="135">
        <v>1295</v>
      </c>
      <c r="H3344" s="171">
        <f>IFERROR((Table20[[#This Row],[_202320]]-Table20[[#This Row],[_201920]])/Table20[[#This Row],[_201920]]*1,"")</f>
        <v>0.27085377821393525</v>
      </c>
    </row>
    <row r="3345" spans="1:8" ht="28.5">
      <c r="A3345" s="132">
        <v>227182</v>
      </c>
      <c r="B3345" s="134" t="s">
        <v>1167</v>
      </c>
      <c r="C3345" s="134" t="s">
        <v>129</v>
      </c>
      <c r="D3345" s="134">
        <v>0</v>
      </c>
      <c r="E3345" s="134">
        <v>0</v>
      </c>
      <c r="F3345" s="134">
        <v>0</v>
      </c>
      <c r="G3345" s="135">
        <v>0</v>
      </c>
      <c r="H3345" s="171" t="str">
        <f>IFERROR((Table20[[#This Row],[_202320]]-Table20[[#This Row],[_201920]])/Table20[[#This Row],[_201920]]*1,"")</f>
        <v/>
      </c>
    </row>
    <row r="3346" spans="1:8">
      <c r="A3346" s="132">
        <v>227182</v>
      </c>
      <c r="B3346" s="134" t="s">
        <v>1146</v>
      </c>
      <c r="C3346" s="134">
        <v>1372</v>
      </c>
      <c r="D3346" s="134">
        <v>1409</v>
      </c>
      <c r="E3346" s="134">
        <v>1495</v>
      </c>
      <c r="F3346" s="134">
        <v>1624</v>
      </c>
      <c r="G3346" s="135">
        <v>1524</v>
      </c>
      <c r="H3346" s="171">
        <f>IFERROR((Table20[[#This Row],[_202320]]-Table20[[#This Row],[_201920]])/Table20[[#This Row],[_201920]]*1,"")</f>
        <v>0.11078717201166181</v>
      </c>
    </row>
    <row r="3347" spans="1:8" ht="28.5">
      <c r="A3347" s="132">
        <v>227182</v>
      </c>
      <c r="B3347" s="134" t="s">
        <v>1147</v>
      </c>
      <c r="C3347" s="134">
        <v>365</v>
      </c>
      <c r="D3347" s="134">
        <v>311</v>
      </c>
      <c r="E3347" s="134">
        <v>287</v>
      </c>
      <c r="F3347" s="134">
        <v>266</v>
      </c>
      <c r="G3347" s="135">
        <v>262</v>
      </c>
      <c r="H3347" s="171">
        <f>IFERROR((Table20[[#This Row],[_202320]]-Table20[[#This Row],[_201920]])/Table20[[#This Row],[_201920]]*1,"")</f>
        <v>-0.28219178082191781</v>
      </c>
    </row>
    <row r="3348" spans="1:8" ht="28.5">
      <c r="A3348" s="132">
        <v>227182</v>
      </c>
      <c r="B3348" s="134" t="s">
        <v>1148</v>
      </c>
      <c r="C3348" s="134">
        <v>2229</v>
      </c>
      <c r="D3348" s="134">
        <v>2677</v>
      </c>
      <c r="E3348" s="134">
        <v>2585</v>
      </c>
      <c r="F3348" s="134">
        <v>2303</v>
      </c>
      <c r="G3348" s="135">
        <v>2015</v>
      </c>
      <c r="H3348" s="171">
        <f>IFERROR((Table20[[#This Row],[_202320]]-Table20[[#This Row],[_201920]])/Table20[[#This Row],[_201920]]*1,"")</f>
        <v>-9.6007178106774338E-2</v>
      </c>
    </row>
    <row r="3349" spans="1:8" ht="28.5">
      <c r="A3349" s="132">
        <v>227182</v>
      </c>
      <c r="B3349" s="134" t="s">
        <v>1149</v>
      </c>
      <c r="C3349" s="134">
        <v>5877</v>
      </c>
      <c r="D3349" s="134">
        <v>6357</v>
      </c>
      <c r="E3349" s="134">
        <v>6528</v>
      </c>
      <c r="F3349" s="134">
        <v>7214</v>
      </c>
      <c r="G3349" s="135">
        <v>6126</v>
      </c>
      <c r="H3349" s="171">
        <f>IFERROR((Table20[[#This Row],[_202320]]-Table20[[#This Row],[_201920]])/Table20[[#This Row],[_201920]]*1,"")</f>
        <v>4.2368555385400714E-2</v>
      </c>
    </row>
    <row r="3350" spans="1:8" ht="28.5">
      <c r="A3350" s="132">
        <v>227182</v>
      </c>
      <c r="B3350" s="134" t="s">
        <v>1150</v>
      </c>
      <c r="C3350" s="134">
        <v>8471</v>
      </c>
      <c r="D3350" s="134">
        <v>9345</v>
      </c>
      <c r="E3350" s="134">
        <v>9400</v>
      </c>
      <c r="F3350" s="134">
        <v>9783</v>
      </c>
      <c r="G3350" s="135">
        <v>8403</v>
      </c>
      <c r="H3350" s="171">
        <f>IFERROR((Table20[[#This Row],[_202320]]-Table20[[#This Row],[_201920]])/Table20[[#This Row],[_201920]]*1,"")</f>
        <v>-8.0273875575492867E-3</v>
      </c>
    </row>
    <row r="3351" spans="1:8">
      <c r="A3351" s="132">
        <v>227182</v>
      </c>
      <c r="B3351" s="134" t="s">
        <v>1151</v>
      </c>
      <c r="C3351" s="134">
        <v>14</v>
      </c>
      <c r="D3351" s="134">
        <v>13</v>
      </c>
      <c r="E3351" s="134">
        <v>14</v>
      </c>
      <c r="F3351" s="134">
        <v>14</v>
      </c>
      <c r="G3351" s="135">
        <v>15</v>
      </c>
      <c r="H3351" s="171">
        <f>IFERROR((Table20[[#This Row],[_202320]]-Table20[[#This Row],[_201920]])/Table20[[#This Row],[_201920]]*1,"")</f>
        <v>7.1428571428571425E-2</v>
      </c>
    </row>
    <row r="3352" spans="1:8" ht="28.5">
      <c r="A3352" s="132">
        <v>227182</v>
      </c>
      <c r="B3352" s="134" t="s">
        <v>1152</v>
      </c>
      <c r="C3352" s="134">
        <v>26</v>
      </c>
      <c r="D3352" s="134">
        <v>28</v>
      </c>
      <c r="E3352" s="134">
        <v>26</v>
      </c>
      <c r="F3352" s="134">
        <v>23</v>
      </c>
      <c r="G3352" s="135">
        <v>23</v>
      </c>
      <c r="H3352" s="171">
        <f>IFERROR((Table20[[#This Row],[_202320]]-Table20[[#This Row],[_201920]])/Table20[[#This Row],[_201920]]*1,"")</f>
        <v>-0.11538461538461539</v>
      </c>
    </row>
    <row r="3353" spans="1:8" ht="28.5">
      <c r="A3353" s="132">
        <v>227182</v>
      </c>
      <c r="B3353" s="134" t="s">
        <v>1153</v>
      </c>
      <c r="C3353" s="134">
        <v>4</v>
      </c>
      <c r="D3353" s="134">
        <v>3</v>
      </c>
      <c r="E3353" s="134">
        <v>3</v>
      </c>
      <c r="F3353" s="134">
        <v>2</v>
      </c>
      <c r="G3353" s="135">
        <v>3</v>
      </c>
      <c r="H3353" s="171">
        <f>IFERROR((Table20[[#This Row],[_202320]]-Table20[[#This Row],[_201920]])/Table20[[#This Row],[_201920]]*1,"")</f>
        <v>-0.25</v>
      </c>
    </row>
    <row r="3354" spans="1:8" ht="28.5">
      <c r="A3354" s="132">
        <v>227182</v>
      </c>
      <c r="B3354" s="134" t="s">
        <v>1154</v>
      </c>
      <c r="C3354" s="134">
        <v>23</v>
      </c>
      <c r="D3354" s="134">
        <v>25</v>
      </c>
      <c r="E3354" s="134">
        <v>24</v>
      </c>
      <c r="F3354" s="134">
        <v>20</v>
      </c>
      <c r="G3354" s="135">
        <v>20</v>
      </c>
      <c r="H3354" s="171">
        <f>IFERROR((Table20[[#This Row],[_202320]]-Table20[[#This Row],[_201920]])/Table20[[#This Row],[_201920]]*1,"")</f>
        <v>-0.13043478260869565</v>
      </c>
    </row>
    <row r="3355" spans="1:8" ht="28.5">
      <c r="A3355" s="132">
        <v>227182</v>
      </c>
      <c r="B3355" s="134" t="s">
        <v>1155</v>
      </c>
      <c r="C3355" s="134">
        <v>60</v>
      </c>
      <c r="D3355" s="134">
        <v>59</v>
      </c>
      <c r="E3355" s="134">
        <v>60</v>
      </c>
      <c r="F3355" s="134">
        <v>63</v>
      </c>
      <c r="G3355" s="135">
        <v>62</v>
      </c>
      <c r="H3355" s="171">
        <f>IFERROR((Table20[[#This Row],[_202320]]-Table20[[#This Row],[_201920]])/Table20[[#This Row],[_201920]]*1,"")</f>
        <v>3.3333333333333333E-2</v>
      </c>
    </row>
    <row r="3356" spans="1:8">
      <c r="A3356" s="132">
        <v>227304</v>
      </c>
      <c r="B3356" s="134" t="s">
        <v>1161</v>
      </c>
      <c r="C3356" s="134">
        <v>478</v>
      </c>
      <c r="D3356" s="134">
        <v>484</v>
      </c>
      <c r="E3356" s="134">
        <v>531</v>
      </c>
      <c r="F3356" s="134">
        <v>586</v>
      </c>
      <c r="G3356" s="135">
        <v>536</v>
      </c>
      <c r="H3356" s="171">
        <f>IFERROR((Table20[[#This Row],[_202320]]-Table20[[#This Row],[_201920]])/Table20[[#This Row],[_201920]]*1,"")</f>
        <v>0.12133891213389121</v>
      </c>
    </row>
    <row r="3357" spans="1:8">
      <c r="A3357" s="132">
        <v>227304</v>
      </c>
      <c r="B3357" s="134" t="s">
        <v>1131</v>
      </c>
      <c r="C3357" s="134">
        <v>0</v>
      </c>
      <c r="D3357" s="134">
        <v>0</v>
      </c>
      <c r="E3357" s="134">
        <v>0</v>
      </c>
      <c r="F3357" s="134">
        <v>0</v>
      </c>
      <c r="G3357" s="135">
        <v>0</v>
      </c>
      <c r="H3357" s="171" t="str">
        <f>IFERROR((Table20[[#This Row],[_202320]]-Table20[[#This Row],[_201920]])/Table20[[#This Row],[_201920]]*1,"")</f>
        <v/>
      </c>
    </row>
    <row r="3358" spans="1:8">
      <c r="A3358" s="132">
        <v>227304</v>
      </c>
      <c r="B3358" s="134" t="s">
        <v>1132</v>
      </c>
      <c r="C3358" s="134">
        <v>478</v>
      </c>
      <c r="D3358" s="134">
        <v>484</v>
      </c>
      <c r="E3358" s="134">
        <v>531</v>
      </c>
      <c r="F3358" s="134">
        <v>586</v>
      </c>
      <c r="G3358" s="135">
        <v>536</v>
      </c>
      <c r="H3358" s="171">
        <f>IFERROR((Table20[[#This Row],[_202320]]-Table20[[#This Row],[_201920]])/Table20[[#This Row],[_201920]]*1,"")</f>
        <v>0.12133891213389121</v>
      </c>
    </row>
    <row r="3359" spans="1:8" ht="28.5">
      <c r="A3359" s="132">
        <v>227304</v>
      </c>
      <c r="B3359" s="134" t="s">
        <v>1133</v>
      </c>
      <c r="C3359" s="134">
        <v>16</v>
      </c>
      <c r="D3359" s="134">
        <v>19</v>
      </c>
      <c r="E3359" s="134">
        <v>16</v>
      </c>
      <c r="F3359" s="134">
        <v>29</v>
      </c>
      <c r="G3359" s="135">
        <v>32</v>
      </c>
      <c r="H3359" s="171">
        <f>IFERROR((Table20[[#This Row],[_202320]]-Table20[[#This Row],[_201920]])/Table20[[#This Row],[_201920]]*1,"")</f>
        <v>1</v>
      </c>
    </row>
    <row r="3360" spans="1:8" ht="28.5">
      <c r="A3360" s="132">
        <v>227304</v>
      </c>
      <c r="B3360" s="134" t="s">
        <v>1162</v>
      </c>
      <c r="C3360" s="134">
        <v>14</v>
      </c>
      <c r="D3360" s="134">
        <v>20</v>
      </c>
      <c r="E3360" s="134">
        <v>14</v>
      </c>
      <c r="F3360" s="134">
        <v>37</v>
      </c>
      <c r="G3360" s="135">
        <v>33</v>
      </c>
      <c r="H3360" s="171">
        <f>IFERROR((Table20[[#This Row],[_202320]]-Table20[[#This Row],[_201920]])/Table20[[#This Row],[_201920]]*1,"")</f>
        <v>1.3571428571428572</v>
      </c>
    </row>
    <row r="3361" spans="1:8" ht="28.5">
      <c r="A3361" s="132">
        <v>227304</v>
      </c>
      <c r="B3361" s="134" t="s">
        <v>1163</v>
      </c>
      <c r="C3361" s="134" t="s">
        <v>129</v>
      </c>
      <c r="D3361" s="134">
        <v>0</v>
      </c>
      <c r="E3361" s="134">
        <v>0</v>
      </c>
      <c r="F3361" s="134">
        <v>0</v>
      </c>
      <c r="G3361" s="135">
        <v>0</v>
      </c>
      <c r="H3361" s="171" t="str">
        <f>IFERROR((Table20[[#This Row],[_202320]]-Table20[[#This Row],[_201920]])/Table20[[#This Row],[_201920]]*1,"")</f>
        <v/>
      </c>
    </row>
    <row r="3362" spans="1:8">
      <c r="A3362" s="132">
        <v>227304</v>
      </c>
      <c r="B3362" s="134" t="s">
        <v>1136</v>
      </c>
      <c r="C3362" s="134">
        <v>30</v>
      </c>
      <c r="D3362" s="134">
        <v>39</v>
      </c>
      <c r="E3362" s="134">
        <v>30</v>
      </c>
      <c r="F3362" s="134">
        <v>66</v>
      </c>
      <c r="G3362" s="135">
        <v>65</v>
      </c>
      <c r="H3362" s="171">
        <f>IFERROR((Table20[[#This Row],[_202320]]-Table20[[#This Row],[_201920]])/Table20[[#This Row],[_201920]]*1,"")</f>
        <v>1.1666666666666667</v>
      </c>
    </row>
    <row r="3363" spans="1:8">
      <c r="A3363" s="132">
        <v>227304</v>
      </c>
      <c r="B3363" s="134" t="s">
        <v>1137</v>
      </c>
      <c r="C3363" s="134">
        <v>6</v>
      </c>
      <c r="D3363" s="134">
        <v>8</v>
      </c>
      <c r="E3363" s="134">
        <v>6</v>
      </c>
      <c r="F3363" s="134">
        <v>11</v>
      </c>
      <c r="G3363" s="135">
        <v>12</v>
      </c>
      <c r="H3363" s="171">
        <f>IFERROR((Table20[[#This Row],[_202320]]-Table20[[#This Row],[_201920]])/Table20[[#This Row],[_201920]]*1,"")</f>
        <v>1</v>
      </c>
    </row>
    <row r="3364" spans="1:8" ht="28.5">
      <c r="A3364" s="132">
        <v>227304</v>
      </c>
      <c r="B3364" s="134" t="s">
        <v>1138</v>
      </c>
      <c r="C3364" s="134">
        <v>23</v>
      </c>
      <c r="D3364" s="134">
        <v>22</v>
      </c>
      <c r="E3364" s="134">
        <v>18</v>
      </c>
      <c r="F3364" s="134">
        <v>29</v>
      </c>
      <c r="G3364" s="135">
        <v>34</v>
      </c>
      <c r="H3364" s="171">
        <f>IFERROR((Table20[[#This Row],[_202320]]-Table20[[#This Row],[_201920]])/Table20[[#This Row],[_201920]]*1,"")</f>
        <v>0.47826086956521741</v>
      </c>
    </row>
    <row r="3365" spans="1:8" ht="28.5">
      <c r="A3365" s="132">
        <v>227304</v>
      </c>
      <c r="B3365" s="134" t="s">
        <v>1164</v>
      </c>
      <c r="C3365" s="134">
        <v>30</v>
      </c>
      <c r="D3365" s="134">
        <v>47</v>
      </c>
      <c r="E3365" s="134">
        <v>35</v>
      </c>
      <c r="F3365" s="134">
        <v>45</v>
      </c>
      <c r="G3365" s="135">
        <v>49</v>
      </c>
      <c r="H3365" s="171">
        <f>IFERROR((Table20[[#This Row],[_202320]]-Table20[[#This Row],[_201920]])/Table20[[#This Row],[_201920]]*1,"")</f>
        <v>0.6333333333333333</v>
      </c>
    </row>
    <row r="3366" spans="1:8" ht="28.5">
      <c r="A3366" s="132">
        <v>227304</v>
      </c>
      <c r="B3366" s="134" t="s">
        <v>1165</v>
      </c>
      <c r="C3366" s="134" t="s">
        <v>129</v>
      </c>
      <c r="D3366" s="134">
        <v>0</v>
      </c>
      <c r="E3366" s="134">
        <v>0</v>
      </c>
      <c r="F3366" s="134">
        <v>0</v>
      </c>
      <c r="G3366" s="135">
        <v>0</v>
      </c>
      <c r="H3366" s="171" t="str">
        <f>IFERROR((Table20[[#This Row],[_202320]]-Table20[[#This Row],[_201920]])/Table20[[#This Row],[_201920]]*1,"")</f>
        <v/>
      </c>
    </row>
    <row r="3367" spans="1:8">
      <c r="A3367" s="132">
        <v>227304</v>
      </c>
      <c r="B3367" s="134" t="s">
        <v>1141</v>
      </c>
      <c r="C3367" s="134">
        <v>53</v>
      </c>
      <c r="D3367" s="134">
        <v>69</v>
      </c>
      <c r="E3367" s="134">
        <v>53</v>
      </c>
      <c r="F3367" s="134">
        <v>74</v>
      </c>
      <c r="G3367" s="135">
        <v>83</v>
      </c>
      <c r="H3367" s="171">
        <f>IFERROR((Table20[[#This Row],[_202320]]-Table20[[#This Row],[_201920]])/Table20[[#This Row],[_201920]]*1,"")</f>
        <v>0.56603773584905659</v>
      </c>
    </row>
    <row r="3368" spans="1:8">
      <c r="A3368" s="132">
        <v>227304</v>
      </c>
      <c r="B3368" s="134" t="s">
        <v>1142</v>
      </c>
      <c r="C3368" s="134">
        <v>11</v>
      </c>
      <c r="D3368" s="134">
        <v>14</v>
      </c>
      <c r="E3368" s="134">
        <v>10</v>
      </c>
      <c r="F3368" s="134">
        <v>13</v>
      </c>
      <c r="G3368" s="135">
        <v>15</v>
      </c>
      <c r="H3368" s="171">
        <f>IFERROR((Table20[[#This Row],[_202320]]-Table20[[#This Row],[_201920]])/Table20[[#This Row],[_201920]]*1,"")</f>
        <v>0.36363636363636365</v>
      </c>
    </row>
    <row r="3369" spans="1:8" ht="28.5">
      <c r="A3369" s="132">
        <v>227304</v>
      </c>
      <c r="B3369" s="134" t="s">
        <v>1143</v>
      </c>
      <c r="C3369" s="134">
        <v>30</v>
      </c>
      <c r="D3369" s="134">
        <v>23</v>
      </c>
      <c r="E3369" s="134">
        <v>19</v>
      </c>
      <c r="F3369" s="134">
        <v>31</v>
      </c>
      <c r="G3369" s="135">
        <v>34</v>
      </c>
      <c r="H3369" s="171">
        <f>IFERROR((Table20[[#This Row],[_202320]]-Table20[[#This Row],[_201920]])/Table20[[#This Row],[_201920]]*1,"")</f>
        <v>0.13333333333333333</v>
      </c>
    </row>
    <row r="3370" spans="1:8" ht="28.5">
      <c r="A3370" s="132">
        <v>227304</v>
      </c>
      <c r="B3370" s="134" t="s">
        <v>1166</v>
      </c>
      <c r="C3370" s="134">
        <v>44</v>
      </c>
      <c r="D3370" s="134">
        <v>60</v>
      </c>
      <c r="E3370" s="134">
        <v>49</v>
      </c>
      <c r="F3370" s="134">
        <v>69</v>
      </c>
      <c r="G3370" s="135">
        <v>61</v>
      </c>
      <c r="H3370" s="171">
        <f>IFERROR((Table20[[#This Row],[_202320]]-Table20[[#This Row],[_201920]])/Table20[[#This Row],[_201920]]*1,"")</f>
        <v>0.38636363636363635</v>
      </c>
    </row>
    <row r="3371" spans="1:8" ht="28.5">
      <c r="A3371" s="132">
        <v>227304</v>
      </c>
      <c r="B3371" s="134" t="s">
        <v>1167</v>
      </c>
      <c r="C3371" s="134" t="s">
        <v>129</v>
      </c>
      <c r="D3371" s="134">
        <v>0</v>
      </c>
      <c r="E3371" s="134">
        <v>0</v>
      </c>
      <c r="F3371" s="134">
        <v>2</v>
      </c>
      <c r="G3371" s="135">
        <v>0</v>
      </c>
      <c r="H3371" s="171" t="str">
        <f>IFERROR((Table20[[#This Row],[_202320]]-Table20[[#This Row],[_201920]])/Table20[[#This Row],[_201920]]*1,"")</f>
        <v/>
      </c>
    </row>
    <row r="3372" spans="1:8">
      <c r="A3372" s="132">
        <v>227304</v>
      </c>
      <c r="B3372" s="134" t="s">
        <v>1146</v>
      </c>
      <c r="C3372" s="134">
        <v>74</v>
      </c>
      <c r="D3372" s="134">
        <v>83</v>
      </c>
      <c r="E3372" s="134">
        <v>68</v>
      </c>
      <c r="F3372" s="134">
        <v>102</v>
      </c>
      <c r="G3372" s="135">
        <v>95</v>
      </c>
      <c r="H3372" s="171">
        <f>IFERROR((Table20[[#This Row],[_202320]]-Table20[[#This Row],[_201920]])/Table20[[#This Row],[_201920]]*1,"")</f>
        <v>0.28378378378378377</v>
      </c>
    </row>
    <row r="3373" spans="1:8" ht="28.5">
      <c r="A3373" s="132">
        <v>227304</v>
      </c>
      <c r="B3373" s="134" t="s">
        <v>1147</v>
      </c>
      <c r="C3373" s="134">
        <v>14</v>
      </c>
      <c r="D3373" s="134">
        <v>13</v>
      </c>
      <c r="E3373" s="134">
        <v>28</v>
      </c>
      <c r="F3373" s="134">
        <v>18</v>
      </c>
      <c r="G3373" s="135">
        <v>18</v>
      </c>
      <c r="H3373" s="171">
        <f>IFERROR((Table20[[#This Row],[_202320]]-Table20[[#This Row],[_201920]])/Table20[[#This Row],[_201920]]*1,"")</f>
        <v>0.2857142857142857</v>
      </c>
    </row>
    <row r="3374" spans="1:8" ht="28.5">
      <c r="A3374" s="132">
        <v>227304</v>
      </c>
      <c r="B3374" s="134" t="s">
        <v>1148</v>
      </c>
      <c r="C3374" s="134">
        <v>68</v>
      </c>
      <c r="D3374" s="134">
        <v>88</v>
      </c>
      <c r="E3374" s="134">
        <v>96</v>
      </c>
      <c r="F3374" s="134">
        <v>74</v>
      </c>
      <c r="G3374" s="135">
        <v>82</v>
      </c>
      <c r="H3374" s="171">
        <f>IFERROR((Table20[[#This Row],[_202320]]-Table20[[#This Row],[_201920]])/Table20[[#This Row],[_201920]]*1,"")</f>
        <v>0.20588235294117646</v>
      </c>
    </row>
    <row r="3375" spans="1:8" ht="28.5">
      <c r="A3375" s="132">
        <v>227304</v>
      </c>
      <c r="B3375" s="134" t="s">
        <v>1149</v>
      </c>
      <c r="C3375" s="134">
        <v>322</v>
      </c>
      <c r="D3375" s="134">
        <v>300</v>
      </c>
      <c r="E3375" s="134">
        <v>339</v>
      </c>
      <c r="F3375" s="134">
        <v>392</v>
      </c>
      <c r="G3375" s="135">
        <v>341</v>
      </c>
      <c r="H3375" s="171">
        <f>IFERROR((Table20[[#This Row],[_202320]]-Table20[[#This Row],[_201920]])/Table20[[#This Row],[_201920]]*1,"")</f>
        <v>5.9006211180124224E-2</v>
      </c>
    </row>
    <row r="3376" spans="1:8" ht="28.5">
      <c r="A3376" s="132">
        <v>227304</v>
      </c>
      <c r="B3376" s="134" t="s">
        <v>1150</v>
      </c>
      <c r="C3376" s="134">
        <v>404</v>
      </c>
      <c r="D3376" s="134">
        <v>401</v>
      </c>
      <c r="E3376" s="134">
        <v>463</v>
      </c>
      <c r="F3376" s="134">
        <v>484</v>
      </c>
      <c r="G3376" s="135">
        <v>441</v>
      </c>
      <c r="H3376" s="171">
        <f>IFERROR((Table20[[#This Row],[_202320]]-Table20[[#This Row],[_201920]])/Table20[[#This Row],[_201920]]*1,"")</f>
        <v>9.1584158415841582E-2</v>
      </c>
    </row>
    <row r="3377" spans="1:8">
      <c r="A3377" s="132">
        <v>227304</v>
      </c>
      <c r="B3377" s="134" t="s">
        <v>1151</v>
      </c>
      <c r="C3377" s="134">
        <v>15</v>
      </c>
      <c r="D3377" s="134">
        <v>17</v>
      </c>
      <c r="E3377" s="134">
        <v>13</v>
      </c>
      <c r="F3377" s="134">
        <v>17</v>
      </c>
      <c r="G3377" s="135">
        <v>18</v>
      </c>
      <c r="H3377" s="171">
        <f>IFERROR((Table20[[#This Row],[_202320]]-Table20[[#This Row],[_201920]])/Table20[[#This Row],[_201920]]*1,"")</f>
        <v>0.2</v>
      </c>
    </row>
    <row r="3378" spans="1:8" ht="28.5">
      <c r="A3378" s="132">
        <v>227304</v>
      </c>
      <c r="B3378" s="134" t="s">
        <v>1152</v>
      </c>
      <c r="C3378" s="134">
        <v>17</v>
      </c>
      <c r="D3378" s="134">
        <v>21</v>
      </c>
      <c r="E3378" s="134">
        <v>23</v>
      </c>
      <c r="F3378" s="134">
        <v>16</v>
      </c>
      <c r="G3378" s="135">
        <v>19</v>
      </c>
      <c r="H3378" s="171">
        <f>IFERROR((Table20[[#This Row],[_202320]]-Table20[[#This Row],[_201920]])/Table20[[#This Row],[_201920]]*1,"")</f>
        <v>0.11764705882352941</v>
      </c>
    </row>
    <row r="3379" spans="1:8" ht="28.5">
      <c r="A3379" s="132">
        <v>227304</v>
      </c>
      <c r="B3379" s="134" t="s">
        <v>1153</v>
      </c>
      <c r="C3379" s="134">
        <v>3</v>
      </c>
      <c r="D3379" s="134">
        <v>3</v>
      </c>
      <c r="E3379" s="134">
        <v>5</v>
      </c>
      <c r="F3379" s="134">
        <v>3</v>
      </c>
      <c r="G3379" s="135">
        <v>3</v>
      </c>
      <c r="H3379" s="171">
        <f>IFERROR((Table20[[#This Row],[_202320]]-Table20[[#This Row],[_201920]])/Table20[[#This Row],[_201920]]*1,"")</f>
        <v>0</v>
      </c>
    </row>
    <row r="3380" spans="1:8" ht="28.5">
      <c r="A3380" s="132">
        <v>227304</v>
      </c>
      <c r="B3380" s="134" t="s">
        <v>1154</v>
      </c>
      <c r="C3380" s="134">
        <v>14</v>
      </c>
      <c r="D3380" s="134">
        <v>18</v>
      </c>
      <c r="E3380" s="134">
        <v>18</v>
      </c>
      <c r="F3380" s="134">
        <v>13</v>
      </c>
      <c r="G3380" s="135">
        <v>15</v>
      </c>
      <c r="H3380" s="171">
        <f>IFERROR((Table20[[#This Row],[_202320]]-Table20[[#This Row],[_201920]])/Table20[[#This Row],[_201920]]*1,"")</f>
        <v>7.1428571428571425E-2</v>
      </c>
    </row>
    <row r="3381" spans="1:8" ht="28.5">
      <c r="A3381" s="132">
        <v>227304</v>
      </c>
      <c r="B3381" s="134" t="s">
        <v>1155</v>
      </c>
      <c r="C3381" s="134">
        <v>67</v>
      </c>
      <c r="D3381" s="134">
        <v>62</v>
      </c>
      <c r="E3381" s="134">
        <v>64</v>
      </c>
      <c r="F3381" s="134">
        <v>67</v>
      </c>
      <c r="G3381" s="135">
        <v>64</v>
      </c>
      <c r="H3381" s="171">
        <f>IFERROR((Table20[[#This Row],[_202320]]-Table20[[#This Row],[_201920]])/Table20[[#This Row],[_201920]]*1,"")</f>
        <v>-4.4776119402985072E-2</v>
      </c>
    </row>
    <row r="3382" spans="1:8">
      <c r="A3382" s="132">
        <v>227854</v>
      </c>
      <c r="B3382" s="134" t="s">
        <v>1161</v>
      </c>
      <c r="C3382" s="134">
        <v>1535</v>
      </c>
      <c r="D3382" s="134">
        <v>1088</v>
      </c>
      <c r="E3382" s="134">
        <v>1099</v>
      </c>
      <c r="F3382" s="134">
        <v>1236</v>
      </c>
      <c r="G3382" s="135">
        <v>1223</v>
      </c>
      <c r="H3382" s="171">
        <f>IFERROR((Table20[[#This Row],[_202320]]-Table20[[#This Row],[_201920]])/Table20[[#This Row],[_201920]]*1,"")</f>
        <v>-0.20325732899022803</v>
      </c>
    </row>
    <row r="3383" spans="1:8">
      <c r="A3383" s="132">
        <v>227854</v>
      </c>
      <c r="B3383" s="134" t="s">
        <v>1131</v>
      </c>
      <c r="C3383" s="134">
        <v>0</v>
      </c>
      <c r="D3383" s="134">
        <v>0</v>
      </c>
      <c r="E3383" s="134">
        <v>0</v>
      </c>
      <c r="F3383" s="134">
        <v>0</v>
      </c>
      <c r="G3383" s="135">
        <v>0</v>
      </c>
      <c r="H3383" s="171" t="str">
        <f>IFERROR((Table20[[#This Row],[_202320]]-Table20[[#This Row],[_201920]])/Table20[[#This Row],[_201920]]*1,"")</f>
        <v/>
      </c>
    </row>
    <row r="3384" spans="1:8">
      <c r="A3384" s="132">
        <v>227854</v>
      </c>
      <c r="B3384" s="134" t="s">
        <v>1132</v>
      </c>
      <c r="C3384" s="134">
        <v>1535</v>
      </c>
      <c r="D3384" s="134">
        <v>1088</v>
      </c>
      <c r="E3384" s="134">
        <v>1099</v>
      </c>
      <c r="F3384" s="134">
        <v>1236</v>
      </c>
      <c r="G3384" s="135">
        <v>1223</v>
      </c>
      <c r="H3384" s="171">
        <f>IFERROR((Table20[[#This Row],[_202320]]-Table20[[#This Row],[_201920]])/Table20[[#This Row],[_201920]]*1,"")</f>
        <v>-0.20325732899022803</v>
      </c>
    </row>
    <row r="3385" spans="1:8" ht="28.5">
      <c r="A3385" s="132">
        <v>227854</v>
      </c>
      <c r="B3385" s="134" t="s">
        <v>1133</v>
      </c>
      <c r="C3385" s="134">
        <v>50</v>
      </c>
      <c r="D3385" s="134">
        <v>25</v>
      </c>
      <c r="E3385" s="134">
        <v>25</v>
      </c>
      <c r="F3385" s="134">
        <v>24</v>
      </c>
      <c r="G3385" s="135">
        <v>38</v>
      </c>
      <c r="H3385" s="171">
        <f>IFERROR((Table20[[#This Row],[_202320]]-Table20[[#This Row],[_201920]])/Table20[[#This Row],[_201920]]*1,"")</f>
        <v>-0.24</v>
      </c>
    </row>
    <row r="3386" spans="1:8" ht="28.5">
      <c r="A3386" s="132">
        <v>227854</v>
      </c>
      <c r="B3386" s="134" t="s">
        <v>1162</v>
      </c>
      <c r="C3386" s="134">
        <v>73</v>
      </c>
      <c r="D3386" s="134">
        <v>44</v>
      </c>
      <c r="E3386" s="134">
        <v>82</v>
      </c>
      <c r="F3386" s="134">
        <v>85</v>
      </c>
      <c r="G3386" s="135">
        <v>108</v>
      </c>
      <c r="H3386" s="171">
        <f>IFERROR((Table20[[#This Row],[_202320]]-Table20[[#This Row],[_201920]])/Table20[[#This Row],[_201920]]*1,"")</f>
        <v>0.47945205479452052</v>
      </c>
    </row>
    <row r="3387" spans="1:8" ht="28.5">
      <c r="A3387" s="132">
        <v>227854</v>
      </c>
      <c r="B3387" s="134" t="s">
        <v>1163</v>
      </c>
      <c r="C3387" s="134" t="s">
        <v>129</v>
      </c>
      <c r="D3387" s="134" t="s">
        <v>129</v>
      </c>
      <c r="E3387" s="134" t="s">
        <v>129</v>
      </c>
      <c r="F3387" s="134" t="s">
        <v>129</v>
      </c>
      <c r="G3387" s="135" t="s">
        <v>129</v>
      </c>
      <c r="H3387" s="171" t="str">
        <f>IFERROR((Table20[[#This Row],[_202320]]-Table20[[#This Row],[_201920]])/Table20[[#This Row],[_201920]]*1,"")</f>
        <v/>
      </c>
    </row>
    <row r="3388" spans="1:8">
      <c r="A3388" s="132">
        <v>227854</v>
      </c>
      <c r="B3388" s="134" t="s">
        <v>1136</v>
      </c>
      <c r="C3388" s="134">
        <v>123</v>
      </c>
      <c r="D3388" s="134">
        <v>69</v>
      </c>
      <c r="E3388" s="134">
        <v>107</v>
      </c>
      <c r="F3388" s="134">
        <v>109</v>
      </c>
      <c r="G3388" s="135">
        <v>146</v>
      </c>
      <c r="H3388" s="171">
        <f>IFERROR((Table20[[#This Row],[_202320]]-Table20[[#This Row],[_201920]])/Table20[[#This Row],[_201920]]*1,"")</f>
        <v>0.18699186991869918</v>
      </c>
    </row>
    <row r="3389" spans="1:8">
      <c r="A3389" s="132">
        <v>227854</v>
      </c>
      <c r="B3389" s="134" t="s">
        <v>1137</v>
      </c>
      <c r="C3389" s="134">
        <v>8</v>
      </c>
      <c r="D3389" s="134">
        <v>6</v>
      </c>
      <c r="E3389" s="134">
        <v>10</v>
      </c>
      <c r="F3389" s="134">
        <v>9</v>
      </c>
      <c r="G3389" s="135">
        <v>12</v>
      </c>
      <c r="H3389" s="171">
        <f>IFERROR((Table20[[#This Row],[_202320]]-Table20[[#This Row],[_201920]])/Table20[[#This Row],[_201920]]*1,"")</f>
        <v>0.5</v>
      </c>
    </row>
    <row r="3390" spans="1:8" ht="28.5">
      <c r="A3390" s="132">
        <v>227854</v>
      </c>
      <c r="B3390" s="134" t="s">
        <v>1138</v>
      </c>
      <c r="C3390" s="134">
        <v>56</v>
      </c>
      <c r="D3390" s="134">
        <v>26</v>
      </c>
      <c r="E3390" s="134">
        <v>26</v>
      </c>
      <c r="F3390" s="134">
        <v>29</v>
      </c>
      <c r="G3390" s="135">
        <v>36</v>
      </c>
      <c r="H3390" s="171">
        <f>IFERROR((Table20[[#This Row],[_202320]]-Table20[[#This Row],[_201920]])/Table20[[#This Row],[_201920]]*1,"")</f>
        <v>-0.35714285714285715</v>
      </c>
    </row>
    <row r="3391" spans="1:8" ht="28.5">
      <c r="A3391" s="132">
        <v>227854</v>
      </c>
      <c r="B3391" s="134" t="s">
        <v>1164</v>
      </c>
      <c r="C3391" s="134">
        <v>106</v>
      </c>
      <c r="D3391" s="134">
        <v>88</v>
      </c>
      <c r="E3391" s="134">
        <v>123</v>
      </c>
      <c r="F3391" s="134">
        <v>132</v>
      </c>
      <c r="G3391" s="135">
        <v>164</v>
      </c>
      <c r="H3391" s="171">
        <f>IFERROR((Table20[[#This Row],[_202320]]-Table20[[#This Row],[_201920]])/Table20[[#This Row],[_201920]]*1,"")</f>
        <v>0.54716981132075471</v>
      </c>
    </row>
    <row r="3392" spans="1:8" ht="28.5">
      <c r="A3392" s="132">
        <v>227854</v>
      </c>
      <c r="B3392" s="134" t="s">
        <v>1165</v>
      </c>
      <c r="C3392" s="134" t="s">
        <v>129</v>
      </c>
      <c r="D3392" s="134" t="s">
        <v>129</v>
      </c>
      <c r="E3392" s="134" t="s">
        <v>129</v>
      </c>
      <c r="F3392" s="134" t="s">
        <v>129</v>
      </c>
      <c r="G3392" s="135" t="s">
        <v>129</v>
      </c>
      <c r="H3392" s="171" t="str">
        <f>IFERROR((Table20[[#This Row],[_202320]]-Table20[[#This Row],[_201920]])/Table20[[#This Row],[_201920]]*1,"")</f>
        <v/>
      </c>
    </row>
    <row r="3393" spans="1:8">
      <c r="A3393" s="132">
        <v>227854</v>
      </c>
      <c r="B3393" s="134" t="s">
        <v>1141</v>
      </c>
      <c r="C3393" s="134">
        <v>162</v>
      </c>
      <c r="D3393" s="134">
        <v>114</v>
      </c>
      <c r="E3393" s="134">
        <v>149</v>
      </c>
      <c r="F3393" s="134">
        <v>161</v>
      </c>
      <c r="G3393" s="135">
        <v>200</v>
      </c>
      <c r="H3393" s="171">
        <f>IFERROR((Table20[[#This Row],[_202320]]-Table20[[#This Row],[_201920]])/Table20[[#This Row],[_201920]]*1,"")</f>
        <v>0.23456790123456789</v>
      </c>
    </row>
    <row r="3394" spans="1:8">
      <c r="A3394" s="132">
        <v>227854</v>
      </c>
      <c r="B3394" s="134" t="s">
        <v>1142</v>
      </c>
      <c r="C3394" s="134">
        <v>11</v>
      </c>
      <c r="D3394" s="134">
        <v>10</v>
      </c>
      <c r="E3394" s="134">
        <v>14</v>
      </c>
      <c r="F3394" s="134">
        <v>13</v>
      </c>
      <c r="G3394" s="135">
        <v>16</v>
      </c>
      <c r="H3394" s="171">
        <f>IFERROR((Table20[[#This Row],[_202320]]-Table20[[#This Row],[_201920]])/Table20[[#This Row],[_201920]]*1,"")</f>
        <v>0.45454545454545453</v>
      </c>
    </row>
    <row r="3395" spans="1:8" ht="28.5">
      <c r="A3395" s="132">
        <v>227854</v>
      </c>
      <c r="B3395" s="134" t="s">
        <v>1143</v>
      </c>
      <c r="C3395" s="134">
        <v>54</v>
      </c>
      <c r="D3395" s="134">
        <v>31</v>
      </c>
      <c r="E3395" s="134">
        <v>27</v>
      </c>
      <c r="F3395" s="134">
        <v>34</v>
      </c>
      <c r="G3395" s="135">
        <v>37</v>
      </c>
      <c r="H3395" s="171">
        <f>IFERROR((Table20[[#This Row],[_202320]]-Table20[[#This Row],[_201920]])/Table20[[#This Row],[_201920]]*1,"")</f>
        <v>-0.31481481481481483</v>
      </c>
    </row>
    <row r="3396" spans="1:8" ht="28.5">
      <c r="A3396" s="132">
        <v>227854</v>
      </c>
      <c r="B3396" s="134" t="s">
        <v>1166</v>
      </c>
      <c r="C3396" s="134">
        <v>124</v>
      </c>
      <c r="D3396" s="134">
        <v>99</v>
      </c>
      <c r="E3396" s="134">
        <v>132</v>
      </c>
      <c r="F3396" s="134">
        <v>142</v>
      </c>
      <c r="G3396" s="135">
        <v>180</v>
      </c>
      <c r="H3396" s="171">
        <f>IFERROR((Table20[[#This Row],[_202320]]-Table20[[#This Row],[_201920]])/Table20[[#This Row],[_201920]]*1,"")</f>
        <v>0.45161290322580644</v>
      </c>
    </row>
    <row r="3397" spans="1:8" ht="28.5">
      <c r="A3397" s="132">
        <v>227854</v>
      </c>
      <c r="B3397" s="134" t="s">
        <v>1167</v>
      </c>
      <c r="C3397" s="134" t="s">
        <v>129</v>
      </c>
      <c r="D3397" s="134" t="s">
        <v>129</v>
      </c>
      <c r="E3397" s="134" t="s">
        <v>129</v>
      </c>
      <c r="F3397" s="134" t="s">
        <v>129</v>
      </c>
      <c r="G3397" s="135" t="s">
        <v>129</v>
      </c>
      <c r="H3397" s="171" t="str">
        <f>IFERROR((Table20[[#This Row],[_202320]]-Table20[[#This Row],[_201920]])/Table20[[#This Row],[_201920]]*1,"")</f>
        <v/>
      </c>
    </row>
    <row r="3398" spans="1:8">
      <c r="A3398" s="132">
        <v>227854</v>
      </c>
      <c r="B3398" s="134" t="s">
        <v>1146</v>
      </c>
      <c r="C3398" s="134">
        <v>178</v>
      </c>
      <c r="D3398" s="134">
        <v>130</v>
      </c>
      <c r="E3398" s="134">
        <v>159</v>
      </c>
      <c r="F3398" s="134">
        <v>176</v>
      </c>
      <c r="G3398" s="135">
        <v>217</v>
      </c>
      <c r="H3398" s="171">
        <f>IFERROR((Table20[[#This Row],[_202320]]-Table20[[#This Row],[_201920]])/Table20[[#This Row],[_201920]]*1,"")</f>
        <v>0.21910112359550563</v>
      </c>
    </row>
    <row r="3399" spans="1:8" ht="28.5">
      <c r="A3399" s="132">
        <v>227854</v>
      </c>
      <c r="B3399" s="134" t="s">
        <v>1147</v>
      </c>
      <c r="C3399" s="134">
        <v>23</v>
      </c>
      <c r="D3399" s="134">
        <v>12</v>
      </c>
      <c r="E3399" s="134">
        <v>21</v>
      </c>
      <c r="F3399" s="134">
        <v>17</v>
      </c>
      <c r="G3399" s="135">
        <v>15</v>
      </c>
      <c r="H3399" s="171">
        <f>IFERROR((Table20[[#This Row],[_202320]]-Table20[[#This Row],[_201920]])/Table20[[#This Row],[_201920]]*1,"")</f>
        <v>-0.34782608695652173</v>
      </c>
    </row>
    <row r="3400" spans="1:8" ht="28.5">
      <c r="A3400" s="132">
        <v>227854</v>
      </c>
      <c r="B3400" s="134" t="s">
        <v>1148</v>
      </c>
      <c r="C3400" s="134">
        <v>481</v>
      </c>
      <c r="D3400" s="134">
        <v>394</v>
      </c>
      <c r="E3400" s="134">
        <v>378</v>
      </c>
      <c r="F3400" s="134">
        <v>482</v>
      </c>
      <c r="G3400" s="135">
        <v>417</v>
      </c>
      <c r="H3400" s="171">
        <f>IFERROR((Table20[[#This Row],[_202320]]-Table20[[#This Row],[_201920]])/Table20[[#This Row],[_201920]]*1,"")</f>
        <v>-0.13305613305613306</v>
      </c>
    </row>
    <row r="3401" spans="1:8" ht="28.5">
      <c r="A3401" s="132">
        <v>227854</v>
      </c>
      <c r="B3401" s="134" t="s">
        <v>1149</v>
      </c>
      <c r="C3401" s="134">
        <v>853</v>
      </c>
      <c r="D3401" s="134">
        <v>552</v>
      </c>
      <c r="E3401" s="134">
        <v>541</v>
      </c>
      <c r="F3401" s="134">
        <v>561</v>
      </c>
      <c r="G3401" s="135">
        <v>574</v>
      </c>
      <c r="H3401" s="171">
        <f>IFERROR((Table20[[#This Row],[_202320]]-Table20[[#This Row],[_201920]])/Table20[[#This Row],[_201920]]*1,"")</f>
        <v>-0.32708089097303633</v>
      </c>
    </row>
    <row r="3402" spans="1:8" ht="28.5">
      <c r="A3402" s="132">
        <v>227854</v>
      </c>
      <c r="B3402" s="134" t="s">
        <v>1150</v>
      </c>
      <c r="C3402" s="134">
        <v>1357</v>
      </c>
      <c r="D3402" s="134">
        <v>958</v>
      </c>
      <c r="E3402" s="134">
        <v>940</v>
      </c>
      <c r="F3402" s="134">
        <v>1060</v>
      </c>
      <c r="G3402" s="135">
        <v>1006</v>
      </c>
      <c r="H3402" s="171">
        <f>IFERROR((Table20[[#This Row],[_202320]]-Table20[[#This Row],[_201920]])/Table20[[#This Row],[_201920]]*1,"")</f>
        <v>-0.25865880619012527</v>
      </c>
    </row>
    <row r="3403" spans="1:8">
      <c r="A3403" s="132">
        <v>227854</v>
      </c>
      <c r="B3403" s="134" t="s">
        <v>1151</v>
      </c>
      <c r="C3403" s="134">
        <v>12</v>
      </c>
      <c r="D3403" s="134">
        <v>12</v>
      </c>
      <c r="E3403" s="134">
        <v>14</v>
      </c>
      <c r="F3403" s="134">
        <v>14</v>
      </c>
      <c r="G3403" s="135">
        <v>18</v>
      </c>
      <c r="H3403" s="171">
        <f>IFERROR((Table20[[#This Row],[_202320]]-Table20[[#This Row],[_201920]])/Table20[[#This Row],[_201920]]*1,"")</f>
        <v>0.5</v>
      </c>
    </row>
    <row r="3404" spans="1:8" ht="28.5">
      <c r="A3404" s="132">
        <v>227854</v>
      </c>
      <c r="B3404" s="134" t="s">
        <v>1152</v>
      </c>
      <c r="C3404" s="134">
        <v>33</v>
      </c>
      <c r="D3404" s="134">
        <v>37</v>
      </c>
      <c r="E3404" s="134">
        <v>36</v>
      </c>
      <c r="F3404" s="134">
        <v>40</v>
      </c>
      <c r="G3404" s="135">
        <v>35</v>
      </c>
      <c r="H3404" s="171">
        <f>IFERROR((Table20[[#This Row],[_202320]]-Table20[[#This Row],[_201920]])/Table20[[#This Row],[_201920]]*1,"")</f>
        <v>6.0606060606060608E-2</v>
      </c>
    </row>
    <row r="3405" spans="1:8" ht="28.5">
      <c r="A3405" s="132">
        <v>227854</v>
      </c>
      <c r="B3405" s="134" t="s">
        <v>1153</v>
      </c>
      <c r="C3405" s="134">
        <v>1</v>
      </c>
      <c r="D3405" s="134">
        <v>1</v>
      </c>
      <c r="E3405" s="134">
        <v>2</v>
      </c>
      <c r="F3405" s="134">
        <v>1</v>
      </c>
      <c r="G3405" s="135">
        <v>1</v>
      </c>
      <c r="H3405" s="171">
        <f>IFERROR((Table20[[#This Row],[_202320]]-Table20[[#This Row],[_201920]])/Table20[[#This Row],[_201920]]*1,"")</f>
        <v>0</v>
      </c>
    </row>
    <row r="3406" spans="1:8" ht="28.5">
      <c r="A3406" s="132">
        <v>227854</v>
      </c>
      <c r="B3406" s="134" t="s">
        <v>1154</v>
      </c>
      <c r="C3406" s="134">
        <v>31</v>
      </c>
      <c r="D3406" s="134">
        <v>36</v>
      </c>
      <c r="E3406" s="134">
        <v>34</v>
      </c>
      <c r="F3406" s="134">
        <v>39</v>
      </c>
      <c r="G3406" s="135">
        <v>34</v>
      </c>
      <c r="H3406" s="171">
        <f>IFERROR((Table20[[#This Row],[_202320]]-Table20[[#This Row],[_201920]])/Table20[[#This Row],[_201920]]*1,"")</f>
        <v>9.6774193548387094E-2</v>
      </c>
    </row>
    <row r="3407" spans="1:8" ht="28.5">
      <c r="A3407" s="132">
        <v>227854</v>
      </c>
      <c r="B3407" s="134" t="s">
        <v>1155</v>
      </c>
      <c r="C3407" s="134">
        <v>56</v>
      </c>
      <c r="D3407" s="134">
        <v>51</v>
      </c>
      <c r="E3407" s="134">
        <v>49</v>
      </c>
      <c r="F3407" s="134">
        <v>45</v>
      </c>
      <c r="G3407" s="135">
        <v>47</v>
      </c>
      <c r="H3407" s="171">
        <f>IFERROR((Table20[[#This Row],[_202320]]-Table20[[#This Row],[_201920]])/Table20[[#This Row],[_201920]]*1,"")</f>
        <v>-0.16071428571428573</v>
      </c>
    </row>
    <row r="3408" spans="1:8">
      <c r="A3408" s="132">
        <v>227924</v>
      </c>
      <c r="B3408" s="134" t="s">
        <v>1161</v>
      </c>
      <c r="C3408" s="134">
        <v>3734</v>
      </c>
      <c r="D3408" s="134">
        <v>3252</v>
      </c>
      <c r="E3408" s="134">
        <v>3070</v>
      </c>
      <c r="F3408" s="134">
        <v>2848</v>
      </c>
      <c r="G3408" s="135">
        <v>3344</v>
      </c>
      <c r="H3408" s="171">
        <f>IFERROR((Table20[[#This Row],[_202320]]-Table20[[#This Row],[_201920]])/Table20[[#This Row],[_201920]]*1,"")</f>
        <v>-0.10444563470808785</v>
      </c>
    </row>
    <row r="3409" spans="1:8">
      <c r="A3409" s="132">
        <v>227924</v>
      </c>
      <c r="B3409" s="134" t="s">
        <v>1131</v>
      </c>
      <c r="C3409" s="134">
        <v>0</v>
      </c>
      <c r="D3409" s="134">
        <v>0</v>
      </c>
      <c r="E3409" s="134">
        <v>0</v>
      </c>
      <c r="F3409" s="134">
        <v>0</v>
      </c>
      <c r="G3409" s="135">
        <v>0</v>
      </c>
      <c r="H3409" s="171" t="str">
        <f>IFERROR((Table20[[#This Row],[_202320]]-Table20[[#This Row],[_201920]])/Table20[[#This Row],[_201920]]*1,"")</f>
        <v/>
      </c>
    </row>
    <row r="3410" spans="1:8">
      <c r="A3410" s="132">
        <v>227924</v>
      </c>
      <c r="B3410" s="134" t="s">
        <v>1132</v>
      </c>
      <c r="C3410" s="134">
        <v>3734</v>
      </c>
      <c r="D3410" s="134">
        <v>3252</v>
      </c>
      <c r="E3410" s="134">
        <v>3070</v>
      </c>
      <c r="F3410" s="134">
        <v>2848</v>
      </c>
      <c r="G3410" s="135">
        <v>3344</v>
      </c>
      <c r="H3410" s="171">
        <f>IFERROR((Table20[[#This Row],[_202320]]-Table20[[#This Row],[_201920]])/Table20[[#This Row],[_201920]]*1,"")</f>
        <v>-0.10444563470808785</v>
      </c>
    </row>
    <row r="3411" spans="1:8" ht="28.5">
      <c r="A3411" s="132">
        <v>227924</v>
      </c>
      <c r="B3411" s="134" t="s">
        <v>1133</v>
      </c>
      <c r="C3411" s="134">
        <v>35</v>
      </c>
      <c r="D3411" s="134">
        <v>29</v>
      </c>
      <c r="E3411" s="134">
        <v>29</v>
      </c>
      <c r="F3411" s="134">
        <v>30</v>
      </c>
      <c r="G3411" s="135">
        <v>37</v>
      </c>
      <c r="H3411" s="171">
        <f>IFERROR((Table20[[#This Row],[_202320]]-Table20[[#This Row],[_201920]])/Table20[[#This Row],[_201920]]*1,"")</f>
        <v>5.7142857142857141E-2</v>
      </c>
    </row>
    <row r="3412" spans="1:8" ht="28.5">
      <c r="A3412" s="132">
        <v>227924</v>
      </c>
      <c r="B3412" s="134" t="s">
        <v>1162</v>
      </c>
      <c r="C3412" s="134">
        <v>254</v>
      </c>
      <c r="D3412" s="134">
        <v>210</v>
      </c>
      <c r="E3412" s="134">
        <v>249</v>
      </c>
      <c r="F3412" s="134">
        <v>240</v>
      </c>
      <c r="G3412" s="135">
        <v>273</v>
      </c>
      <c r="H3412" s="171">
        <f>IFERROR((Table20[[#This Row],[_202320]]-Table20[[#This Row],[_201920]])/Table20[[#This Row],[_201920]]*1,"")</f>
        <v>7.4803149606299218E-2</v>
      </c>
    </row>
    <row r="3413" spans="1:8" ht="28.5">
      <c r="A3413" s="132">
        <v>227924</v>
      </c>
      <c r="B3413" s="134" t="s">
        <v>1163</v>
      </c>
      <c r="C3413" s="134" t="s">
        <v>129</v>
      </c>
      <c r="D3413" s="134" t="s">
        <v>129</v>
      </c>
      <c r="E3413" s="134" t="s">
        <v>129</v>
      </c>
      <c r="F3413" s="134">
        <v>0</v>
      </c>
      <c r="G3413" s="135">
        <v>0</v>
      </c>
      <c r="H3413" s="171" t="str">
        <f>IFERROR((Table20[[#This Row],[_202320]]-Table20[[#This Row],[_201920]])/Table20[[#This Row],[_201920]]*1,"")</f>
        <v/>
      </c>
    </row>
    <row r="3414" spans="1:8">
      <c r="A3414" s="132">
        <v>227924</v>
      </c>
      <c r="B3414" s="134" t="s">
        <v>1136</v>
      </c>
      <c r="C3414" s="134">
        <v>289</v>
      </c>
      <c r="D3414" s="134">
        <v>239</v>
      </c>
      <c r="E3414" s="134">
        <v>278</v>
      </c>
      <c r="F3414" s="134">
        <v>270</v>
      </c>
      <c r="G3414" s="135">
        <v>310</v>
      </c>
      <c r="H3414" s="171">
        <f>IFERROR((Table20[[#This Row],[_202320]]-Table20[[#This Row],[_201920]])/Table20[[#This Row],[_201920]]*1,"")</f>
        <v>7.2664359861591699E-2</v>
      </c>
    </row>
    <row r="3415" spans="1:8">
      <c r="A3415" s="132">
        <v>227924</v>
      </c>
      <c r="B3415" s="134" t="s">
        <v>1137</v>
      </c>
      <c r="C3415" s="134">
        <v>8</v>
      </c>
      <c r="D3415" s="134">
        <v>7</v>
      </c>
      <c r="E3415" s="134">
        <v>9</v>
      </c>
      <c r="F3415" s="134">
        <v>9</v>
      </c>
      <c r="G3415" s="135">
        <v>9</v>
      </c>
      <c r="H3415" s="171">
        <f>IFERROR((Table20[[#This Row],[_202320]]-Table20[[#This Row],[_201920]])/Table20[[#This Row],[_201920]]*1,"")</f>
        <v>0.125</v>
      </c>
    </row>
    <row r="3416" spans="1:8" ht="28.5">
      <c r="A3416" s="132">
        <v>227924</v>
      </c>
      <c r="B3416" s="134" t="s">
        <v>1138</v>
      </c>
      <c r="C3416" s="134">
        <v>48</v>
      </c>
      <c r="D3416" s="134">
        <v>36</v>
      </c>
      <c r="E3416" s="134">
        <v>36</v>
      </c>
      <c r="F3416" s="134">
        <v>33</v>
      </c>
      <c r="G3416" s="135">
        <v>28</v>
      </c>
      <c r="H3416" s="171">
        <f>IFERROR((Table20[[#This Row],[_202320]]-Table20[[#This Row],[_201920]])/Table20[[#This Row],[_201920]]*1,"")</f>
        <v>-0.41666666666666669</v>
      </c>
    </row>
    <row r="3417" spans="1:8" ht="28.5">
      <c r="A3417" s="132">
        <v>227924</v>
      </c>
      <c r="B3417" s="134" t="s">
        <v>1164</v>
      </c>
      <c r="C3417" s="134">
        <v>399</v>
      </c>
      <c r="D3417" s="134">
        <v>371</v>
      </c>
      <c r="E3417" s="134">
        <v>376</v>
      </c>
      <c r="F3417" s="134">
        <v>353</v>
      </c>
      <c r="G3417" s="135">
        <v>397</v>
      </c>
      <c r="H3417" s="171">
        <f>IFERROR((Table20[[#This Row],[_202320]]-Table20[[#This Row],[_201920]])/Table20[[#This Row],[_201920]]*1,"")</f>
        <v>-5.0125313283208017E-3</v>
      </c>
    </row>
    <row r="3418" spans="1:8" ht="28.5">
      <c r="A3418" s="132">
        <v>227924</v>
      </c>
      <c r="B3418" s="134" t="s">
        <v>1165</v>
      </c>
      <c r="C3418" s="134" t="s">
        <v>129</v>
      </c>
      <c r="D3418" s="134" t="s">
        <v>129</v>
      </c>
      <c r="E3418" s="134" t="s">
        <v>129</v>
      </c>
      <c r="F3418" s="134">
        <v>0</v>
      </c>
      <c r="G3418" s="135">
        <v>0</v>
      </c>
      <c r="H3418" s="171" t="str">
        <f>IFERROR((Table20[[#This Row],[_202320]]-Table20[[#This Row],[_201920]])/Table20[[#This Row],[_201920]]*1,"")</f>
        <v/>
      </c>
    </row>
    <row r="3419" spans="1:8">
      <c r="A3419" s="132">
        <v>227924</v>
      </c>
      <c r="B3419" s="134" t="s">
        <v>1141</v>
      </c>
      <c r="C3419" s="134">
        <v>447</v>
      </c>
      <c r="D3419" s="134">
        <v>407</v>
      </c>
      <c r="E3419" s="134">
        <v>412</v>
      </c>
      <c r="F3419" s="134">
        <v>386</v>
      </c>
      <c r="G3419" s="135">
        <v>425</v>
      </c>
      <c r="H3419" s="171">
        <f>IFERROR((Table20[[#This Row],[_202320]]-Table20[[#This Row],[_201920]])/Table20[[#This Row],[_201920]]*1,"")</f>
        <v>-4.9217002237136466E-2</v>
      </c>
    </row>
    <row r="3420" spans="1:8">
      <c r="A3420" s="132">
        <v>227924</v>
      </c>
      <c r="B3420" s="134" t="s">
        <v>1142</v>
      </c>
      <c r="C3420" s="134">
        <v>12</v>
      </c>
      <c r="D3420" s="134">
        <v>13</v>
      </c>
      <c r="E3420" s="134">
        <v>13</v>
      </c>
      <c r="F3420" s="134">
        <v>14</v>
      </c>
      <c r="G3420" s="135">
        <v>13</v>
      </c>
      <c r="H3420" s="171">
        <f>IFERROR((Table20[[#This Row],[_202320]]-Table20[[#This Row],[_201920]])/Table20[[#This Row],[_201920]]*1,"")</f>
        <v>8.3333333333333329E-2</v>
      </c>
    </row>
    <row r="3421" spans="1:8" ht="28.5">
      <c r="A3421" s="132">
        <v>227924</v>
      </c>
      <c r="B3421" s="134" t="s">
        <v>1143</v>
      </c>
      <c r="C3421" s="134">
        <v>58</v>
      </c>
      <c r="D3421" s="134">
        <v>38</v>
      </c>
      <c r="E3421" s="134">
        <v>35</v>
      </c>
      <c r="F3421" s="134">
        <v>32</v>
      </c>
      <c r="G3421" s="135">
        <v>28</v>
      </c>
      <c r="H3421" s="171">
        <f>IFERROR((Table20[[#This Row],[_202320]]-Table20[[#This Row],[_201920]])/Table20[[#This Row],[_201920]]*1,"")</f>
        <v>-0.51724137931034486</v>
      </c>
    </row>
    <row r="3422" spans="1:8" ht="28.5">
      <c r="A3422" s="132">
        <v>227924</v>
      </c>
      <c r="B3422" s="134" t="s">
        <v>1166</v>
      </c>
      <c r="C3422" s="134">
        <v>463</v>
      </c>
      <c r="D3422" s="134">
        <v>427</v>
      </c>
      <c r="E3422" s="134">
        <v>440</v>
      </c>
      <c r="F3422" s="134">
        <v>399</v>
      </c>
      <c r="G3422" s="135">
        <v>450</v>
      </c>
      <c r="H3422" s="171">
        <f>IFERROR((Table20[[#This Row],[_202320]]-Table20[[#This Row],[_201920]])/Table20[[#This Row],[_201920]]*1,"")</f>
        <v>-2.8077753779697623E-2</v>
      </c>
    </row>
    <row r="3423" spans="1:8" ht="28.5">
      <c r="A3423" s="132">
        <v>227924</v>
      </c>
      <c r="B3423" s="134" t="s">
        <v>1167</v>
      </c>
      <c r="C3423" s="134" t="s">
        <v>129</v>
      </c>
      <c r="D3423" s="134" t="s">
        <v>129</v>
      </c>
      <c r="E3423" s="134" t="s">
        <v>129</v>
      </c>
      <c r="F3423" s="134">
        <v>0</v>
      </c>
      <c r="G3423" s="135">
        <v>0</v>
      </c>
      <c r="H3423" s="171" t="str">
        <f>IFERROR((Table20[[#This Row],[_202320]]-Table20[[#This Row],[_201920]])/Table20[[#This Row],[_201920]]*1,"")</f>
        <v/>
      </c>
    </row>
    <row r="3424" spans="1:8">
      <c r="A3424" s="132">
        <v>227924</v>
      </c>
      <c r="B3424" s="134" t="s">
        <v>1146</v>
      </c>
      <c r="C3424" s="134">
        <v>521</v>
      </c>
      <c r="D3424" s="134">
        <v>465</v>
      </c>
      <c r="E3424" s="134">
        <v>475</v>
      </c>
      <c r="F3424" s="134">
        <v>431</v>
      </c>
      <c r="G3424" s="135">
        <v>478</v>
      </c>
      <c r="H3424" s="171">
        <f>IFERROR((Table20[[#This Row],[_202320]]-Table20[[#This Row],[_201920]])/Table20[[#This Row],[_201920]]*1,"")</f>
        <v>-8.253358925143954E-2</v>
      </c>
    </row>
    <row r="3425" spans="1:8" ht="28.5">
      <c r="A3425" s="132">
        <v>227924</v>
      </c>
      <c r="B3425" s="134" t="s">
        <v>1147</v>
      </c>
      <c r="C3425" s="134">
        <v>68</v>
      </c>
      <c r="D3425" s="134">
        <v>61</v>
      </c>
      <c r="E3425" s="134">
        <v>43</v>
      </c>
      <c r="F3425" s="134">
        <v>42</v>
      </c>
      <c r="G3425" s="135">
        <v>68</v>
      </c>
      <c r="H3425" s="171">
        <f>IFERROR((Table20[[#This Row],[_202320]]-Table20[[#This Row],[_201920]])/Table20[[#This Row],[_201920]]*1,"")</f>
        <v>0</v>
      </c>
    </row>
    <row r="3426" spans="1:8" ht="28.5">
      <c r="A3426" s="132">
        <v>227924</v>
      </c>
      <c r="B3426" s="134" t="s">
        <v>1148</v>
      </c>
      <c r="C3426" s="134">
        <v>1044</v>
      </c>
      <c r="D3426" s="134">
        <v>1141</v>
      </c>
      <c r="E3426" s="134">
        <v>1124</v>
      </c>
      <c r="F3426" s="134">
        <v>1019</v>
      </c>
      <c r="G3426" s="135">
        <v>1229</v>
      </c>
      <c r="H3426" s="171">
        <f>IFERROR((Table20[[#This Row],[_202320]]-Table20[[#This Row],[_201920]])/Table20[[#This Row],[_201920]]*1,"")</f>
        <v>0.17720306513409961</v>
      </c>
    </row>
    <row r="3427" spans="1:8" ht="28.5">
      <c r="A3427" s="132">
        <v>227924</v>
      </c>
      <c r="B3427" s="134" t="s">
        <v>1149</v>
      </c>
      <c r="C3427" s="134">
        <v>2101</v>
      </c>
      <c r="D3427" s="134">
        <v>1585</v>
      </c>
      <c r="E3427" s="134">
        <v>1428</v>
      </c>
      <c r="F3427" s="134">
        <v>1356</v>
      </c>
      <c r="G3427" s="135">
        <v>1569</v>
      </c>
      <c r="H3427" s="171">
        <f>IFERROR((Table20[[#This Row],[_202320]]-Table20[[#This Row],[_201920]])/Table20[[#This Row],[_201920]]*1,"")</f>
        <v>-0.25321275583055686</v>
      </c>
    </row>
    <row r="3428" spans="1:8" ht="28.5">
      <c r="A3428" s="132">
        <v>227924</v>
      </c>
      <c r="B3428" s="134" t="s">
        <v>1150</v>
      </c>
      <c r="C3428" s="134">
        <v>3213</v>
      </c>
      <c r="D3428" s="134">
        <v>2787</v>
      </c>
      <c r="E3428" s="134">
        <v>2595</v>
      </c>
      <c r="F3428" s="134">
        <v>2417</v>
      </c>
      <c r="G3428" s="135">
        <v>2866</v>
      </c>
      <c r="H3428" s="171">
        <f>IFERROR((Table20[[#This Row],[_202320]]-Table20[[#This Row],[_201920]])/Table20[[#This Row],[_201920]]*1,"")</f>
        <v>-0.10799875505757858</v>
      </c>
    </row>
    <row r="3429" spans="1:8">
      <c r="A3429" s="132">
        <v>227924</v>
      </c>
      <c r="B3429" s="134" t="s">
        <v>1151</v>
      </c>
      <c r="C3429" s="134">
        <v>14</v>
      </c>
      <c r="D3429" s="134">
        <v>14</v>
      </c>
      <c r="E3429" s="134">
        <v>15</v>
      </c>
      <c r="F3429" s="134">
        <v>15</v>
      </c>
      <c r="G3429" s="135">
        <v>14</v>
      </c>
      <c r="H3429" s="171">
        <f>IFERROR((Table20[[#This Row],[_202320]]-Table20[[#This Row],[_201920]])/Table20[[#This Row],[_201920]]*1,"")</f>
        <v>0</v>
      </c>
    </row>
    <row r="3430" spans="1:8" ht="28.5">
      <c r="A3430" s="132">
        <v>227924</v>
      </c>
      <c r="B3430" s="134" t="s">
        <v>1152</v>
      </c>
      <c r="C3430" s="134">
        <v>30</v>
      </c>
      <c r="D3430" s="134">
        <v>37</v>
      </c>
      <c r="E3430" s="134">
        <v>38</v>
      </c>
      <c r="F3430" s="134">
        <v>37</v>
      </c>
      <c r="G3430" s="135">
        <v>39</v>
      </c>
      <c r="H3430" s="171">
        <f>IFERROR((Table20[[#This Row],[_202320]]-Table20[[#This Row],[_201920]])/Table20[[#This Row],[_201920]]*1,"")</f>
        <v>0.3</v>
      </c>
    </row>
    <row r="3431" spans="1:8" ht="28.5">
      <c r="A3431" s="132">
        <v>227924</v>
      </c>
      <c r="B3431" s="134" t="s">
        <v>1153</v>
      </c>
      <c r="C3431" s="134">
        <v>2</v>
      </c>
      <c r="D3431" s="134">
        <v>2</v>
      </c>
      <c r="E3431" s="134">
        <v>1</v>
      </c>
      <c r="F3431" s="134">
        <v>1</v>
      </c>
      <c r="G3431" s="135">
        <v>2</v>
      </c>
      <c r="H3431" s="171">
        <f>IFERROR((Table20[[#This Row],[_202320]]-Table20[[#This Row],[_201920]])/Table20[[#This Row],[_201920]]*1,"")</f>
        <v>0</v>
      </c>
    </row>
    <row r="3432" spans="1:8" ht="28.5">
      <c r="A3432" s="132">
        <v>227924</v>
      </c>
      <c r="B3432" s="134" t="s">
        <v>1154</v>
      </c>
      <c r="C3432" s="134">
        <v>28</v>
      </c>
      <c r="D3432" s="134">
        <v>35</v>
      </c>
      <c r="E3432" s="134">
        <v>37</v>
      </c>
      <c r="F3432" s="134">
        <v>36</v>
      </c>
      <c r="G3432" s="135">
        <v>37</v>
      </c>
      <c r="H3432" s="171">
        <f>IFERROR((Table20[[#This Row],[_202320]]-Table20[[#This Row],[_201920]])/Table20[[#This Row],[_201920]]*1,"")</f>
        <v>0.32142857142857145</v>
      </c>
    </row>
    <row r="3433" spans="1:8" ht="28.5">
      <c r="A3433" s="132">
        <v>227924</v>
      </c>
      <c r="B3433" s="134" t="s">
        <v>1155</v>
      </c>
      <c r="C3433" s="134">
        <v>56</v>
      </c>
      <c r="D3433" s="134">
        <v>49</v>
      </c>
      <c r="E3433" s="134">
        <v>47</v>
      </c>
      <c r="F3433" s="134">
        <v>48</v>
      </c>
      <c r="G3433" s="135">
        <v>47</v>
      </c>
      <c r="H3433" s="171">
        <f>IFERROR((Table20[[#This Row],[_202320]]-Table20[[#This Row],[_201920]])/Table20[[#This Row],[_201920]]*1,"")</f>
        <v>-0.16071428571428573</v>
      </c>
    </row>
    <row r="3434" spans="1:8">
      <c r="A3434" s="132">
        <v>227979</v>
      </c>
      <c r="B3434" s="134" t="s">
        <v>1161</v>
      </c>
      <c r="C3434" s="134">
        <v>3433</v>
      </c>
      <c r="D3434" s="134">
        <v>3365</v>
      </c>
      <c r="E3434" s="134">
        <v>3501</v>
      </c>
      <c r="F3434" s="134">
        <v>3692</v>
      </c>
      <c r="G3434" s="135">
        <v>4002</v>
      </c>
      <c r="H3434" s="171">
        <f>IFERROR((Table20[[#This Row],[_202320]]-Table20[[#This Row],[_201920]])/Table20[[#This Row],[_201920]]*1,"")</f>
        <v>0.16574424701427323</v>
      </c>
    </row>
    <row r="3435" spans="1:8">
      <c r="A3435" s="132">
        <v>227979</v>
      </c>
      <c r="B3435" s="134" t="s">
        <v>1131</v>
      </c>
      <c r="C3435" s="134">
        <v>0</v>
      </c>
      <c r="D3435" s="134">
        <v>0</v>
      </c>
      <c r="E3435" s="134">
        <v>0</v>
      </c>
      <c r="F3435" s="134">
        <v>0</v>
      </c>
      <c r="G3435" s="135">
        <v>0</v>
      </c>
      <c r="H3435" s="171" t="str">
        <f>IFERROR((Table20[[#This Row],[_202320]]-Table20[[#This Row],[_201920]])/Table20[[#This Row],[_201920]]*1,"")</f>
        <v/>
      </c>
    </row>
    <row r="3436" spans="1:8">
      <c r="A3436" s="132">
        <v>227979</v>
      </c>
      <c r="B3436" s="134" t="s">
        <v>1132</v>
      </c>
      <c r="C3436" s="134">
        <v>3433</v>
      </c>
      <c r="D3436" s="134">
        <v>3365</v>
      </c>
      <c r="E3436" s="134">
        <v>3501</v>
      </c>
      <c r="F3436" s="134">
        <v>3692</v>
      </c>
      <c r="G3436" s="135">
        <v>4002</v>
      </c>
      <c r="H3436" s="171">
        <f>IFERROR((Table20[[#This Row],[_202320]]-Table20[[#This Row],[_201920]])/Table20[[#This Row],[_201920]]*1,"")</f>
        <v>0.16574424701427323</v>
      </c>
    </row>
    <row r="3437" spans="1:8" ht="28.5">
      <c r="A3437" s="132">
        <v>227979</v>
      </c>
      <c r="B3437" s="134" t="s">
        <v>1133</v>
      </c>
      <c r="C3437" s="134">
        <v>166</v>
      </c>
      <c r="D3437" s="134">
        <v>172</v>
      </c>
      <c r="E3437" s="134">
        <v>186</v>
      </c>
      <c r="F3437" s="134">
        <v>195</v>
      </c>
      <c r="G3437" s="135">
        <v>172</v>
      </c>
      <c r="H3437" s="171">
        <f>IFERROR((Table20[[#This Row],[_202320]]-Table20[[#This Row],[_201920]])/Table20[[#This Row],[_201920]]*1,"")</f>
        <v>3.614457831325301E-2</v>
      </c>
    </row>
    <row r="3438" spans="1:8" ht="28.5">
      <c r="A3438" s="132">
        <v>227979</v>
      </c>
      <c r="B3438" s="134" t="s">
        <v>1162</v>
      </c>
      <c r="C3438" s="134">
        <v>217</v>
      </c>
      <c r="D3438" s="134">
        <v>230</v>
      </c>
      <c r="E3438" s="134">
        <v>313</v>
      </c>
      <c r="F3438" s="134">
        <v>383</v>
      </c>
      <c r="G3438" s="135">
        <v>431</v>
      </c>
      <c r="H3438" s="171">
        <f>IFERROR((Table20[[#This Row],[_202320]]-Table20[[#This Row],[_201920]])/Table20[[#This Row],[_201920]]*1,"")</f>
        <v>0.98617511520737322</v>
      </c>
    </row>
    <row r="3439" spans="1:8" ht="28.5">
      <c r="A3439" s="132">
        <v>227979</v>
      </c>
      <c r="B3439" s="134" t="s">
        <v>1163</v>
      </c>
      <c r="C3439" s="134" t="s">
        <v>129</v>
      </c>
      <c r="D3439" s="134">
        <v>0</v>
      </c>
      <c r="E3439" s="134">
        <v>0</v>
      </c>
      <c r="F3439" s="134">
        <v>0</v>
      </c>
      <c r="G3439" s="135">
        <v>0</v>
      </c>
      <c r="H3439" s="171" t="str">
        <f>IFERROR((Table20[[#This Row],[_202320]]-Table20[[#This Row],[_201920]])/Table20[[#This Row],[_201920]]*1,"")</f>
        <v/>
      </c>
    </row>
    <row r="3440" spans="1:8">
      <c r="A3440" s="132">
        <v>227979</v>
      </c>
      <c r="B3440" s="134" t="s">
        <v>1136</v>
      </c>
      <c r="C3440" s="134">
        <v>383</v>
      </c>
      <c r="D3440" s="134">
        <v>402</v>
      </c>
      <c r="E3440" s="134">
        <v>499</v>
      </c>
      <c r="F3440" s="134">
        <v>578</v>
      </c>
      <c r="G3440" s="135">
        <v>603</v>
      </c>
      <c r="H3440" s="171">
        <f>IFERROR((Table20[[#This Row],[_202320]]-Table20[[#This Row],[_201920]])/Table20[[#This Row],[_201920]]*1,"")</f>
        <v>0.5744125326370757</v>
      </c>
    </row>
    <row r="3441" spans="1:8">
      <c r="A3441" s="132">
        <v>227979</v>
      </c>
      <c r="B3441" s="134" t="s">
        <v>1137</v>
      </c>
      <c r="C3441" s="134">
        <v>11</v>
      </c>
      <c r="D3441" s="134">
        <v>12</v>
      </c>
      <c r="E3441" s="134">
        <v>14</v>
      </c>
      <c r="F3441" s="134">
        <v>16</v>
      </c>
      <c r="G3441" s="135">
        <v>15</v>
      </c>
      <c r="H3441" s="171">
        <f>IFERROR((Table20[[#This Row],[_202320]]-Table20[[#This Row],[_201920]])/Table20[[#This Row],[_201920]]*1,"")</f>
        <v>0.36363636363636365</v>
      </c>
    </row>
    <row r="3442" spans="1:8" ht="28.5">
      <c r="A3442" s="132">
        <v>227979</v>
      </c>
      <c r="B3442" s="134" t="s">
        <v>1138</v>
      </c>
      <c r="C3442" s="134">
        <v>196</v>
      </c>
      <c r="D3442" s="134">
        <v>199</v>
      </c>
      <c r="E3442" s="134">
        <v>206</v>
      </c>
      <c r="F3442" s="134">
        <v>223</v>
      </c>
      <c r="G3442" s="135">
        <v>189</v>
      </c>
      <c r="H3442" s="171">
        <f>IFERROR((Table20[[#This Row],[_202320]]-Table20[[#This Row],[_201920]])/Table20[[#This Row],[_201920]]*1,"")</f>
        <v>-3.5714285714285712E-2</v>
      </c>
    </row>
    <row r="3443" spans="1:8" ht="28.5">
      <c r="A3443" s="132">
        <v>227979</v>
      </c>
      <c r="B3443" s="134" t="s">
        <v>1164</v>
      </c>
      <c r="C3443" s="134">
        <v>410</v>
      </c>
      <c r="D3443" s="134">
        <v>433</v>
      </c>
      <c r="E3443" s="134">
        <v>502</v>
      </c>
      <c r="F3443" s="134">
        <v>605</v>
      </c>
      <c r="G3443" s="135">
        <v>681</v>
      </c>
      <c r="H3443" s="171">
        <f>IFERROR((Table20[[#This Row],[_202320]]-Table20[[#This Row],[_201920]])/Table20[[#This Row],[_201920]]*1,"")</f>
        <v>0.66097560975609759</v>
      </c>
    </row>
    <row r="3444" spans="1:8" ht="28.5">
      <c r="A3444" s="132">
        <v>227979</v>
      </c>
      <c r="B3444" s="134" t="s">
        <v>1165</v>
      </c>
      <c r="C3444" s="134" t="s">
        <v>129</v>
      </c>
      <c r="D3444" s="134">
        <v>0</v>
      </c>
      <c r="E3444" s="134">
        <v>0</v>
      </c>
      <c r="F3444" s="134">
        <v>0</v>
      </c>
      <c r="G3444" s="135">
        <v>0</v>
      </c>
      <c r="H3444" s="171" t="str">
        <f>IFERROR((Table20[[#This Row],[_202320]]-Table20[[#This Row],[_201920]])/Table20[[#This Row],[_201920]]*1,"")</f>
        <v/>
      </c>
    </row>
    <row r="3445" spans="1:8">
      <c r="A3445" s="132">
        <v>227979</v>
      </c>
      <c r="B3445" s="134" t="s">
        <v>1141</v>
      </c>
      <c r="C3445" s="134">
        <v>606</v>
      </c>
      <c r="D3445" s="134">
        <v>632</v>
      </c>
      <c r="E3445" s="134">
        <v>708</v>
      </c>
      <c r="F3445" s="134">
        <v>828</v>
      </c>
      <c r="G3445" s="135">
        <v>870</v>
      </c>
      <c r="H3445" s="171">
        <f>IFERROR((Table20[[#This Row],[_202320]]-Table20[[#This Row],[_201920]])/Table20[[#This Row],[_201920]]*1,"")</f>
        <v>0.43564356435643564</v>
      </c>
    </row>
    <row r="3446" spans="1:8">
      <c r="A3446" s="132">
        <v>227979</v>
      </c>
      <c r="B3446" s="134" t="s">
        <v>1142</v>
      </c>
      <c r="C3446" s="134">
        <v>18</v>
      </c>
      <c r="D3446" s="134">
        <v>19</v>
      </c>
      <c r="E3446" s="134">
        <v>20</v>
      </c>
      <c r="F3446" s="134">
        <v>22</v>
      </c>
      <c r="G3446" s="135">
        <v>22</v>
      </c>
      <c r="H3446" s="171">
        <f>IFERROR((Table20[[#This Row],[_202320]]-Table20[[#This Row],[_201920]])/Table20[[#This Row],[_201920]]*1,"")</f>
        <v>0.22222222222222221</v>
      </c>
    </row>
    <row r="3447" spans="1:8" ht="28.5">
      <c r="A3447" s="132">
        <v>227979</v>
      </c>
      <c r="B3447" s="134" t="s">
        <v>1143</v>
      </c>
      <c r="C3447" s="134">
        <v>204</v>
      </c>
      <c r="D3447" s="134">
        <v>200</v>
      </c>
      <c r="E3447" s="134">
        <v>213</v>
      </c>
      <c r="F3447" s="134">
        <v>236</v>
      </c>
      <c r="G3447" s="135">
        <v>192</v>
      </c>
      <c r="H3447" s="171">
        <f>IFERROR((Table20[[#This Row],[_202320]]-Table20[[#This Row],[_201920]])/Table20[[#This Row],[_201920]]*1,"")</f>
        <v>-5.8823529411764705E-2</v>
      </c>
    </row>
    <row r="3448" spans="1:8" ht="28.5">
      <c r="A3448" s="132">
        <v>227979</v>
      </c>
      <c r="B3448" s="134" t="s">
        <v>1166</v>
      </c>
      <c r="C3448" s="134">
        <v>508</v>
      </c>
      <c r="D3448" s="134">
        <v>542</v>
      </c>
      <c r="E3448" s="134">
        <v>592</v>
      </c>
      <c r="F3448" s="134">
        <v>712</v>
      </c>
      <c r="G3448" s="135">
        <v>837</v>
      </c>
      <c r="H3448" s="171">
        <f>IFERROR((Table20[[#This Row],[_202320]]-Table20[[#This Row],[_201920]])/Table20[[#This Row],[_201920]]*1,"")</f>
        <v>0.64763779527559051</v>
      </c>
    </row>
    <row r="3449" spans="1:8" ht="28.5">
      <c r="A3449" s="132">
        <v>227979</v>
      </c>
      <c r="B3449" s="134" t="s">
        <v>1167</v>
      </c>
      <c r="C3449" s="134" t="s">
        <v>129</v>
      </c>
      <c r="D3449" s="134">
        <v>0</v>
      </c>
      <c r="E3449" s="134">
        <v>0</v>
      </c>
      <c r="F3449" s="134">
        <v>0</v>
      </c>
      <c r="G3449" s="135">
        <v>0</v>
      </c>
      <c r="H3449" s="171" t="str">
        <f>IFERROR((Table20[[#This Row],[_202320]]-Table20[[#This Row],[_201920]])/Table20[[#This Row],[_201920]]*1,"")</f>
        <v/>
      </c>
    </row>
    <row r="3450" spans="1:8">
      <c r="A3450" s="132">
        <v>227979</v>
      </c>
      <c r="B3450" s="134" t="s">
        <v>1146</v>
      </c>
      <c r="C3450" s="134">
        <v>712</v>
      </c>
      <c r="D3450" s="134">
        <v>742</v>
      </c>
      <c r="E3450" s="134">
        <v>805</v>
      </c>
      <c r="F3450" s="134">
        <v>948</v>
      </c>
      <c r="G3450" s="135">
        <v>1029</v>
      </c>
      <c r="H3450" s="171">
        <f>IFERROR((Table20[[#This Row],[_202320]]-Table20[[#This Row],[_201920]])/Table20[[#This Row],[_201920]]*1,"")</f>
        <v>0.4452247191011236</v>
      </c>
    </row>
    <row r="3451" spans="1:8" ht="28.5">
      <c r="A3451" s="132">
        <v>227979</v>
      </c>
      <c r="B3451" s="134" t="s">
        <v>1147</v>
      </c>
      <c r="C3451" s="134">
        <v>0</v>
      </c>
      <c r="D3451" s="134">
        <v>102</v>
      </c>
      <c r="E3451" s="134">
        <v>130</v>
      </c>
      <c r="F3451" s="134">
        <v>107</v>
      </c>
      <c r="G3451" s="135">
        <v>116</v>
      </c>
      <c r="H3451" s="171" t="str">
        <f>IFERROR((Table20[[#This Row],[_202320]]-Table20[[#This Row],[_201920]])/Table20[[#This Row],[_201920]]*1,"")</f>
        <v/>
      </c>
    </row>
    <row r="3452" spans="1:8" ht="28.5">
      <c r="A3452" s="132">
        <v>227979</v>
      </c>
      <c r="B3452" s="134" t="s">
        <v>1148</v>
      </c>
      <c r="C3452" s="134">
        <v>863</v>
      </c>
      <c r="D3452" s="134">
        <v>789</v>
      </c>
      <c r="E3452" s="134">
        <v>781</v>
      </c>
      <c r="F3452" s="134">
        <v>786</v>
      </c>
      <c r="G3452" s="135">
        <v>799</v>
      </c>
      <c r="H3452" s="171">
        <f>IFERROR((Table20[[#This Row],[_202320]]-Table20[[#This Row],[_201920]])/Table20[[#This Row],[_201920]]*1,"")</f>
        <v>-7.4159907300115874E-2</v>
      </c>
    </row>
    <row r="3453" spans="1:8" ht="28.5">
      <c r="A3453" s="132">
        <v>227979</v>
      </c>
      <c r="B3453" s="134" t="s">
        <v>1149</v>
      </c>
      <c r="C3453" s="134">
        <v>1858</v>
      </c>
      <c r="D3453" s="134">
        <v>1732</v>
      </c>
      <c r="E3453" s="134">
        <v>1785</v>
      </c>
      <c r="F3453" s="134">
        <v>1851</v>
      </c>
      <c r="G3453" s="135">
        <v>2058</v>
      </c>
      <c r="H3453" s="171">
        <f>IFERROR((Table20[[#This Row],[_202320]]-Table20[[#This Row],[_201920]])/Table20[[#This Row],[_201920]]*1,"")</f>
        <v>0.10764262648008611</v>
      </c>
    </row>
    <row r="3454" spans="1:8" ht="28.5">
      <c r="A3454" s="132">
        <v>227979</v>
      </c>
      <c r="B3454" s="134" t="s">
        <v>1150</v>
      </c>
      <c r="C3454" s="134">
        <v>2721</v>
      </c>
      <c r="D3454" s="134">
        <v>2623</v>
      </c>
      <c r="E3454" s="134">
        <v>2696</v>
      </c>
      <c r="F3454" s="134">
        <v>2744</v>
      </c>
      <c r="G3454" s="135">
        <v>2973</v>
      </c>
      <c r="H3454" s="171">
        <f>IFERROR((Table20[[#This Row],[_202320]]-Table20[[#This Row],[_201920]])/Table20[[#This Row],[_201920]]*1,"")</f>
        <v>9.2613009922822495E-2</v>
      </c>
    </row>
    <row r="3455" spans="1:8">
      <c r="A3455" s="132">
        <v>227979</v>
      </c>
      <c r="B3455" s="134" t="s">
        <v>1151</v>
      </c>
      <c r="C3455" s="134">
        <v>21</v>
      </c>
      <c r="D3455" s="134">
        <v>22</v>
      </c>
      <c r="E3455" s="134">
        <v>23</v>
      </c>
      <c r="F3455" s="134">
        <v>26</v>
      </c>
      <c r="G3455" s="135">
        <v>26</v>
      </c>
      <c r="H3455" s="171">
        <f>IFERROR((Table20[[#This Row],[_202320]]-Table20[[#This Row],[_201920]])/Table20[[#This Row],[_201920]]*1,"")</f>
        <v>0.23809523809523808</v>
      </c>
    </row>
    <row r="3456" spans="1:8" ht="28.5">
      <c r="A3456" s="132">
        <v>227979</v>
      </c>
      <c r="B3456" s="134" t="s">
        <v>1152</v>
      </c>
      <c r="C3456" s="134">
        <v>25</v>
      </c>
      <c r="D3456" s="134">
        <v>26</v>
      </c>
      <c r="E3456" s="134">
        <v>26</v>
      </c>
      <c r="F3456" s="134">
        <v>24</v>
      </c>
      <c r="G3456" s="135">
        <v>23</v>
      </c>
      <c r="H3456" s="171">
        <f>IFERROR((Table20[[#This Row],[_202320]]-Table20[[#This Row],[_201920]])/Table20[[#This Row],[_201920]]*1,"")</f>
        <v>-0.08</v>
      </c>
    </row>
    <row r="3457" spans="1:8" ht="28.5">
      <c r="A3457" s="132">
        <v>227979</v>
      </c>
      <c r="B3457" s="134" t="s">
        <v>1153</v>
      </c>
      <c r="C3457" s="134">
        <v>0</v>
      </c>
      <c r="D3457" s="134">
        <v>3</v>
      </c>
      <c r="E3457" s="134">
        <v>4</v>
      </c>
      <c r="F3457" s="134">
        <v>3</v>
      </c>
      <c r="G3457" s="135">
        <v>3</v>
      </c>
      <c r="H3457" s="171" t="str">
        <f>IFERROR((Table20[[#This Row],[_202320]]-Table20[[#This Row],[_201920]])/Table20[[#This Row],[_201920]]*1,"")</f>
        <v/>
      </c>
    </row>
    <row r="3458" spans="1:8" ht="28.5">
      <c r="A3458" s="132">
        <v>227979</v>
      </c>
      <c r="B3458" s="134" t="s">
        <v>1154</v>
      </c>
      <c r="C3458" s="134">
        <v>25</v>
      </c>
      <c r="D3458" s="134">
        <v>23</v>
      </c>
      <c r="E3458" s="134">
        <v>22</v>
      </c>
      <c r="F3458" s="134">
        <v>21</v>
      </c>
      <c r="G3458" s="135">
        <v>20</v>
      </c>
      <c r="H3458" s="171">
        <f>IFERROR((Table20[[#This Row],[_202320]]-Table20[[#This Row],[_201920]])/Table20[[#This Row],[_201920]]*1,"")</f>
        <v>-0.2</v>
      </c>
    </row>
    <row r="3459" spans="1:8" ht="28.5">
      <c r="A3459" s="132">
        <v>227979</v>
      </c>
      <c r="B3459" s="134" t="s">
        <v>1155</v>
      </c>
      <c r="C3459" s="134">
        <v>54</v>
      </c>
      <c r="D3459" s="134">
        <v>51</v>
      </c>
      <c r="E3459" s="134">
        <v>51</v>
      </c>
      <c r="F3459" s="134">
        <v>50</v>
      </c>
      <c r="G3459" s="135">
        <v>51</v>
      </c>
      <c r="H3459" s="171">
        <f>IFERROR((Table20[[#This Row],[_202320]]-Table20[[#This Row],[_201920]])/Table20[[#This Row],[_201920]]*1,"")</f>
        <v>-5.5555555555555552E-2</v>
      </c>
    </row>
    <row r="3460" spans="1:8">
      <c r="A3460" s="132">
        <v>228608</v>
      </c>
      <c r="B3460" s="134" t="s">
        <v>1161</v>
      </c>
      <c r="C3460" s="134">
        <v>438</v>
      </c>
      <c r="D3460" s="134">
        <v>998</v>
      </c>
      <c r="E3460" s="134">
        <v>510</v>
      </c>
      <c r="F3460" s="134">
        <v>475</v>
      </c>
      <c r="G3460" s="135">
        <v>370</v>
      </c>
      <c r="H3460" s="171">
        <f>IFERROR((Table20[[#This Row],[_202320]]-Table20[[#This Row],[_201920]])/Table20[[#This Row],[_201920]]*1,"")</f>
        <v>-0.15525114155251141</v>
      </c>
    </row>
    <row r="3461" spans="1:8">
      <c r="A3461" s="132">
        <v>228608</v>
      </c>
      <c r="B3461" s="134" t="s">
        <v>1131</v>
      </c>
      <c r="C3461" s="134">
        <v>0</v>
      </c>
      <c r="D3461" s="134">
        <v>0</v>
      </c>
      <c r="E3461" s="134">
        <v>0</v>
      </c>
      <c r="F3461" s="134">
        <v>0</v>
      </c>
      <c r="G3461" s="135">
        <v>0</v>
      </c>
      <c r="H3461" s="171" t="str">
        <f>IFERROR((Table20[[#This Row],[_202320]]-Table20[[#This Row],[_201920]])/Table20[[#This Row],[_201920]]*1,"")</f>
        <v/>
      </c>
    </row>
    <row r="3462" spans="1:8">
      <c r="A3462" s="132">
        <v>228608</v>
      </c>
      <c r="B3462" s="134" t="s">
        <v>1132</v>
      </c>
      <c r="C3462" s="134">
        <v>438</v>
      </c>
      <c r="D3462" s="134">
        <v>998</v>
      </c>
      <c r="E3462" s="134">
        <v>510</v>
      </c>
      <c r="F3462" s="134">
        <v>475</v>
      </c>
      <c r="G3462" s="135">
        <v>370</v>
      </c>
      <c r="H3462" s="171">
        <f>IFERROR((Table20[[#This Row],[_202320]]-Table20[[#This Row],[_201920]])/Table20[[#This Row],[_201920]]*1,"")</f>
        <v>-0.15525114155251141</v>
      </c>
    </row>
    <row r="3463" spans="1:8" ht="28.5">
      <c r="A3463" s="132">
        <v>228608</v>
      </c>
      <c r="B3463" s="134" t="s">
        <v>1133</v>
      </c>
      <c r="C3463" s="134">
        <v>17</v>
      </c>
      <c r="D3463" s="134">
        <v>7</v>
      </c>
      <c r="E3463" s="134">
        <v>10</v>
      </c>
      <c r="F3463" s="134">
        <v>14</v>
      </c>
      <c r="G3463" s="135">
        <v>8</v>
      </c>
      <c r="H3463" s="171">
        <f>IFERROR((Table20[[#This Row],[_202320]]-Table20[[#This Row],[_201920]])/Table20[[#This Row],[_201920]]*1,"")</f>
        <v>-0.52941176470588236</v>
      </c>
    </row>
    <row r="3464" spans="1:8" ht="28.5">
      <c r="A3464" s="132">
        <v>228608</v>
      </c>
      <c r="B3464" s="134" t="s">
        <v>1162</v>
      </c>
      <c r="C3464" s="134">
        <v>9</v>
      </c>
      <c r="D3464" s="134">
        <v>15</v>
      </c>
      <c r="E3464" s="134">
        <v>25</v>
      </c>
      <c r="F3464" s="134">
        <v>28</v>
      </c>
      <c r="G3464" s="135">
        <v>23</v>
      </c>
      <c r="H3464" s="171">
        <f>IFERROR((Table20[[#This Row],[_202320]]-Table20[[#This Row],[_201920]])/Table20[[#This Row],[_201920]]*1,"")</f>
        <v>1.5555555555555556</v>
      </c>
    </row>
    <row r="3465" spans="1:8" ht="28.5">
      <c r="A3465" s="132">
        <v>228608</v>
      </c>
      <c r="B3465" s="134" t="s">
        <v>1163</v>
      </c>
      <c r="C3465" s="134" t="s">
        <v>129</v>
      </c>
      <c r="D3465" s="134" t="s">
        <v>129</v>
      </c>
      <c r="E3465" s="134" t="s">
        <v>129</v>
      </c>
      <c r="F3465" s="134" t="s">
        <v>129</v>
      </c>
      <c r="G3465" s="135" t="s">
        <v>129</v>
      </c>
      <c r="H3465" s="171" t="str">
        <f>IFERROR((Table20[[#This Row],[_202320]]-Table20[[#This Row],[_201920]])/Table20[[#This Row],[_201920]]*1,"")</f>
        <v/>
      </c>
    </row>
    <row r="3466" spans="1:8">
      <c r="A3466" s="132">
        <v>228608</v>
      </c>
      <c r="B3466" s="134" t="s">
        <v>1136</v>
      </c>
      <c r="C3466" s="134">
        <v>26</v>
      </c>
      <c r="D3466" s="134">
        <v>22</v>
      </c>
      <c r="E3466" s="134">
        <v>35</v>
      </c>
      <c r="F3466" s="134">
        <v>42</v>
      </c>
      <c r="G3466" s="135">
        <v>31</v>
      </c>
      <c r="H3466" s="171">
        <f>IFERROR((Table20[[#This Row],[_202320]]-Table20[[#This Row],[_201920]])/Table20[[#This Row],[_201920]]*1,"")</f>
        <v>0.19230769230769232</v>
      </c>
    </row>
    <row r="3467" spans="1:8">
      <c r="A3467" s="132">
        <v>228608</v>
      </c>
      <c r="B3467" s="134" t="s">
        <v>1137</v>
      </c>
      <c r="C3467" s="134">
        <v>6</v>
      </c>
      <c r="D3467" s="134">
        <v>2</v>
      </c>
      <c r="E3467" s="134">
        <v>7</v>
      </c>
      <c r="F3467" s="134">
        <v>9</v>
      </c>
      <c r="G3467" s="135">
        <v>8</v>
      </c>
      <c r="H3467" s="171">
        <f>IFERROR((Table20[[#This Row],[_202320]]-Table20[[#This Row],[_201920]])/Table20[[#This Row],[_201920]]*1,"")</f>
        <v>0.33333333333333331</v>
      </c>
    </row>
    <row r="3468" spans="1:8" ht="28.5">
      <c r="A3468" s="132">
        <v>228608</v>
      </c>
      <c r="B3468" s="134" t="s">
        <v>1138</v>
      </c>
      <c r="C3468" s="134">
        <v>17</v>
      </c>
      <c r="D3468" s="134">
        <v>12</v>
      </c>
      <c r="E3468" s="134">
        <v>13</v>
      </c>
      <c r="F3468" s="134">
        <v>13</v>
      </c>
      <c r="G3468" s="135">
        <v>9</v>
      </c>
      <c r="H3468" s="171">
        <f>IFERROR((Table20[[#This Row],[_202320]]-Table20[[#This Row],[_201920]])/Table20[[#This Row],[_201920]]*1,"")</f>
        <v>-0.47058823529411764</v>
      </c>
    </row>
    <row r="3469" spans="1:8" ht="28.5">
      <c r="A3469" s="132">
        <v>228608</v>
      </c>
      <c r="B3469" s="134" t="s">
        <v>1164</v>
      </c>
      <c r="C3469" s="134">
        <v>19</v>
      </c>
      <c r="D3469" s="134">
        <v>28</v>
      </c>
      <c r="E3469" s="134">
        <v>41</v>
      </c>
      <c r="F3469" s="134">
        <v>44</v>
      </c>
      <c r="G3469" s="135">
        <v>32</v>
      </c>
      <c r="H3469" s="171">
        <f>IFERROR((Table20[[#This Row],[_202320]]-Table20[[#This Row],[_201920]])/Table20[[#This Row],[_201920]]*1,"")</f>
        <v>0.68421052631578949</v>
      </c>
    </row>
    <row r="3470" spans="1:8" ht="28.5">
      <c r="A3470" s="132">
        <v>228608</v>
      </c>
      <c r="B3470" s="134" t="s">
        <v>1165</v>
      </c>
      <c r="C3470" s="134" t="s">
        <v>129</v>
      </c>
      <c r="D3470" s="134" t="s">
        <v>129</v>
      </c>
      <c r="E3470" s="134" t="s">
        <v>129</v>
      </c>
      <c r="F3470" s="134" t="s">
        <v>129</v>
      </c>
      <c r="G3470" s="135" t="s">
        <v>129</v>
      </c>
      <c r="H3470" s="171" t="str">
        <f>IFERROR((Table20[[#This Row],[_202320]]-Table20[[#This Row],[_201920]])/Table20[[#This Row],[_201920]]*1,"")</f>
        <v/>
      </c>
    </row>
    <row r="3471" spans="1:8">
      <c r="A3471" s="132">
        <v>228608</v>
      </c>
      <c r="B3471" s="134" t="s">
        <v>1141</v>
      </c>
      <c r="C3471" s="134">
        <v>36</v>
      </c>
      <c r="D3471" s="134">
        <v>40</v>
      </c>
      <c r="E3471" s="134">
        <v>54</v>
      </c>
      <c r="F3471" s="134">
        <v>57</v>
      </c>
      <c r="G3471" s="135">
        <v>41</v>
      </c>
      <c r="H3471" s="171">
        <f>IFERROR((Table20[[#This Row],[_202320]]-Table20[[#This Row],[_201920]])/Table20[[#This Row],[_201920]]*1,"")</f>
        <v>0.1388888888888889</v>
      </c>
    </row>
    <row r="3472" spans="1:8">
      <c r="A3472" s="132">
        <v>228608</v>
      </c>
      <c r="B3472" s="134" t="s">
        <v>1142</v>
      </c>
      <c r="C3472" s="134">
        <v>8</v>
      </c>
      <c r="D3472" s="134">
        <v>4</v>
      </c>
      <c r="E3472" s="134">
        <v>11</v>
      </c>
      <c r="F3472" s="134">
        <v>12</v>
      </c>
      <c r="G3472" s="135">
        <v>11</v>
      </c>
      <c r="H3472" s="171">
        <f>IFERROR((Table20[[#This Row],[_202320]]-Table20[[#This Row],[_201920]])/Table20[[#This Row],[_201920]]*1,"")</f>
        <v>0.375</v>
      </c>
    </row>
    <row r="3473" spans="1:8" ht="28.5">
      <c r="A3473" s="132">
        <v>228608</v>
      </c>
      <c r="B3473" s="134" t="s">
        <v>1143</v>
      </c>
      <c r="C3473" s="134">
        <v>20</v>
      </c>
      <c r="D3473" s="134">
        <v>15</v>
      </c>
      <c r="E3473" s="134">
        <v>13</v>
      </c>
      <c r="F3473" s="134">
        <v>14</v>
      </c>
      <c r="G3473" s="135">
        <v>9</v>
      </c>
      <c r="H3473" s="171">
        <f>IFERROR((Table20[[#This Row],[_202320]]-Table20[[#This Row],[_201920]])/Table20[[#This Row],[_201920]]*1,"")</f>
        <v>-0.55000000000000004</v>
      </c>
    </row>
    <row r="3474" spans="1:8" ht="28.5">
      <c r="A3474" s="132">
        <v>228608</v>
      </c>
      <c r="B3474" s="134" t="s">
        <v>1166</v>
      </c>
      <c r="C3474" s="134">
        <v>21</v>
      </c>
      <c r="D3474" s="134">
        <v>31</v>
      </c>
      <c r="E3474" s="134">
        <v>47</v>
      </c>
      <c r="F3474" s="134">
        <v>48</v>
      </c>
      <c r="G3474" s="135">
        <v>37</v>
      </c>
      <c r="H3474" s="171">
        <f>IFERROR((Table20[[#This Row],[_202320]]-Table20[[#This Row],[_201920]])/Table20[[#This Row],[_201920]]*1,"")</f>
        <v>0.76190476190476186</v>
      </c>
    </row>
    <row r="3475" spans="1:8" ht="28.5">
      <c r="A3475" s="132">
        <v>228608</v>
      </c>
      <c r="B3475" s="134" t="s">
        <v>1167</v>
      </c>
      <c r="C3475" s="134" t="s">
        <v>129</v>
      </c>
      <c r="D3475" s="134" t="s">
        <v>129</v>
      </c>
      <c r="E3475" s="134" t="s">
        <v>129</v>
      </c>
      <c r="F3475" s="134" t="s">
        <v>129</v>
      </c>
      <c r="G3475" s="135" t="s">
        <v>129</v>
      </c>
      <c r="H3475" s="171" t="str">
        <f>IFERROR((Table20[[#This Row],[_202320]]-Table20[[#This Row],[_201920]])/Table20[[#This Row],[_201920]]*1,"")</f>
        <v/>
      </c>
    </row>
    <row r="3476" spans="1:8">
      <c r="A3476" s="132">
        <v>228608</v>
      </c>
      <c r="B3476" s="134" t="s">
        <v>1146</v>
      </c>
      <c r="C3476" s="134">
        <v>41</v>
      </c>
      <c r="D3476" s="134">
        <v>46</v>
      </c>
      <c r="E3476" s="134">
        <v>60</v>
      </c>
      <c r="F3476" s="134">
        <v>62</v>
      </c>
      <c r="G3476" s="135">
        <v>46</v>
      </c>
      <c r="H3476" s="171">
        <f>IFERROR((Table20[[#This Row],[_202320]]-Table20[[#This Row],[_201920]])/Table20[[#This Row],[_201920]]*1,"")</f>
        <v>0.12195121951219512</v>
      </c>
    </row>
    <row r="3477" spans="1:8" ht="28.5">
      <c r="A3477" s="132">
        <v>228608</v>
      </c>
      <c r="B3477" s="134" t="s">
        <v>1147</v>
      </c>
      <c r="C3477" s="134">
        <v>6</v>
      </c>
      <c r="D3477" s="134">
        <v>11</v>
      </c>
      <c r="E3477" s="134">
        <v>14</v>
      </c>
      <c r="F3477" s="134">
        <v>8</v>
      </c>
      <c r="G3477" s="135">
        <v>5</v>
      </c>
      <c r="H3477" s="171">
        <f>IFERROR((Table20[[#This Row],[_202320]]-Table20[[#This Row],[_201920]])/Table20[[#This Row],[_201920]]*1,"")</f>
        <v>-0.16666666666666666</v>
      </c>
    </row>
    <row r="3478" spans="1:8" ht="28.5">
      <c r="A3478" s="132">
        <v>228608</v>
      </c>
      <c r="B3478" s="134" t="s">
        <v>1148</v>
      </c>
      <c r="C3478" s="134">
        <v>105</v>
      </c>
      <c r="D3478" s="134">
        <v>91</v>
      </c>
      <c r="E3478" s="134">
        <v>112</v>
      </c>
      <c r="F3478" s="134">
        <v>94</v>
      </c>
      <c r="G3478" s="135">
        <v>87</v>
      </c>
      <c r="H3478" s="171">
        <f>IFERROR((Table20[[#This Row],[_202320]]-Table20[[#This Row],[_201920]])/Table20[[#This Row],[_201920]]*1,"")</f>
        <v>-0.17142857142857143</v>
      </c>
    </row>
    <row r="3479" spans="1:8" ht="28.5">
      <c r="A3479" s="132">
        <v>228608</v>
      </c>
      <c r="B3479" s="134" t="s">
        <v>1149</v>
      </c>
      <c r="C3479" s="134">
        <v>286</v>
      </c>
      <c r="D3479" s="134">
        <v>850</v>
      </c>
      <c r="E3479" s="134">
        <v>324</v>
      </c>
      <c r="F3479" s="134">
        <v>311</v>
      </c>
      <c r="G3479" s="135">
        <v>232</v>
      </c>
      <c r="H3479" s="171">
        <f>IFERROR((Table20[[#This Row],[_202320]]-Table20[[#This Row],[_201920]])/Table20[[#This Row],[_201920]]*1,"")</f>
        <v>-0.1888111888111888</v>
      </c>
    </row>
    <row r="3480" spans="1:8" ht="28.5">
      <c r="A3480" s="132">
        <v>228608</v>
      </c>
      <c r="B3480" s="134" t="s">
        <v>1150</v>
      </c>
      <c r="C3480" s="134">
        <v>397</v>
      </c>
      <c r="D3480" s="134">
        <v>952</v>
      </c>
      <c r="E3480" s="134">
        <v>450</v>
      </c>
      <c r="F3480" s="134">
        <v>413</v>
      </c>
      <c r="G3480" s="135">
        <v>324</v>
      </c>
      <c r="H3480" s="171">
        <f>IFERROR((Table20[[#This Row],[_202320]]-Table20[[#This Row],[_201920]])/Table20[[#This Row],[_201920]]*1,"")</f>
        <v>-0.18387909319899245</v>
      </c>
    </row>
    <row r="3481" spans="1:8">
      <c r="A3481" s="132">
        <v>228608</v>
      </c>
      <c r="B3481" s="134" t="s">
        <v>1151</v>
      </c>
      <c r="C3481" s="134">
        <v>9</v>
      </c>
      <c r="D3481" s="134">
        <v>5</v>
      </c>
      <c r="E3481" s="134">
        <v>12</v>
      </c>
      <c r="F3481" s="134">
        <v>13</v>
      </c>
      <c r="G3481" s="135">
        <v>12</v>
      </c>
      <c r="H3481" s="171">
        <f>IFERROR((Table20[[#This Row],[_202320]]-Table20[[#This Row],[_201920]])/Table20[[#This Row],[_201920]]*1,"")</f>
        <v>0.33333333333333331</v>
      </c>
    </row>
    <row r="3482" spans="1:8" ht="28.5">
      <c r="A3482" s="132">
        <v>228608</v>
      </c>
      <c r="B3482" s="134" t="s">
        <v>1152</v>
      </c>
      <c r="C3482" s="134">
        <v>25</v>
      </c>
      <c r="D3482" s="134">
        <v>10</v>
      </c>
      <c r="E3482" s="134">
        <v>25</v>
      </c>
      <c r="F3482" s="134">
        <v>21</v>
      </c>
      <c r="G3482" s="135">
        <v>25</v>
      </c>
      <c r="H3482" s="171">
        <f>IFERROR((Table20[[#This Row],[_202320]]-Table20[[#This Row],[_201920]])/Table20[[#This Row],[_201920]]*1,"")</f>
        <v>0</v>
      </c>
    </row>
    <row r="3483" spans="1:8" ht="28.5">
      <c r="A3483" s="132">
        <v>228608</v>
      </c>
      <c r="B3483" s="134" t="s">
        <v>1153</v>
      </c>
      <c r="C3483" s="134">
        <v>1</v>
      </c>
      <c r="D3483" s="134">
        <v>1</v>
      </c>
      <c r="E3483" s="134">
        <v>3</v>
      </c>
      <c r="F3483" s="134">
        <v>2</v>
      </c>
      <c r="G3483" s="135">
        <v>1</v>
      </c>
      <c r="H3483" s="171">
        <f>IFERROR((Table20[[#This Row],[_202320]]-Table20[[#This Row],[_201920]])/Table20[[#This Row],[_201920]]*1,"")</f>
        <v>0</v>
      </c>
    </row>
    <row r="3484" spans="1:8" ht="28.5">
      <c r="A3484" s="132">
        <v>228608</v>
      </c>
      <c r="B3484" s="134" t="s">
        <v>1154</v>
      </c>
      <c r="C3484" s="134">
        <v>24</v>
      </c>
      <c r="D3484" s="134">
        <v>9</v>
      </c>
      <c r="E3484" s="134">
        <v>22</v>
      </c>
      <c r="F3484" s="134">
        <v>20</v>
      </c>
      <c r="G3484" s="135">
        <v>24</v>
      </c>
      <c r="H3484" s="171">
        <f>IFERROR((Table20[[#This Row],[_202320]]-Table20[[#This Row],[_201920]])/Table20[[#This Row],[_201920]]*1,"")</f>
        <v>0</v>
      </c>
    </row>
    <row r="3485" spans="1:8" ht="28.5">
      <c r="A3485" s="132">
        <v>228608</v>
      </c>
      <c r="B3485" s="134" t="s">
        <v>1155</v>
      </c>
      <c r="C3485" s="134">
        <v>65</v>
      </c>
      <c r="D3485" s="134">
        <v>85</v>
      </c>
      <c r="E3485" s="134">
        <v>64</v>
      </c>
      <c r="F3485" s="134">
        <v>65</v>
      </c>
      <c r="G3485" s="135">
        <v>63</v>
      </c>
      <c r="H3485" s="171">
        <f>IFERROR((Table20[[#This Row],[_202320]]-Table20[[#This Row],[_201920]])/Table20[[#This Row],[_201920]]*1,"")</f>
        <v>-3.0769230769230771E-2</v>
      </c>
    </row>
    <row r="3486" spans="1:8">
      <c r="A3486" s="132">
        <v>232414</v>
      </c>
      <c r="B3486" s="134" t="s">
        <v>1161</v>
      </c>
      <c r="C3486" s="134">
        <v>1505</v>
      </c>
      <c r="D3486" s="134">
        <v>1358</v>
      </c>
      <c r="E3486" s="134">
        <v>1379</v>
      </c>
      <c r="F3486" s="134">
        <v>1222</v>
      </c>
      <c r="G3486" s="135">
        <v>962</v>
      </c>
      <c r="H3486" s="171">
        <f>IFERROR((Table20[[#This Row],[_202320]]-Table20[[#This Row],[_201920]])/Table20[[#This Row],[_201920]]*1,"")</f>
        <v>-0.36079734219269105</v>
      </c>
    </row>
    <row r="3487" spans="1:8">
      <c r="A3487" s="132">
        <v>232414</v>
      </c>
      <c r="B3487" s="134" t="s">
        <v>1131</v>
      </c>
      <c r="C3487" s="134">
        <v>0</v>
      </c>
      <c r="D3487" s="134">
        <v>0</v>
      </c>
      <c r="E3487" s="134">
        <v>0</v>
      </c>
      <c r="F3487" s="134">
        <v>0</v>
      </c>
      <c r="G3487" s="135">
        <v>0</v>
      </c>
      <c r="H3487" s="171" t="str">
        <f>IFERROR((Table20[[#This Row],[_202320]]-Table20[[#This Row],[_201920]])/Table20[[#This Row],[_201920]]*1,"")</f>
        <v/>
      </c>
    </row>
    <row r="3488" spans="1:8">
      <c r="A3488" s="132">
        <v>232414</v>
      </c>
      <c r="B3488" s="134" t="s">
        <v>1132</v>
      </c>
      <c r="C3488" s="134">
        <v>1505</v>
      </c>
      <c r="D3488" s="134">
        <v>1358</v>
      </c>
      <c r="E3488" s="134">
        <v>1379</v>
      </c>
      <c r="F3488" s="134">
        <v>1222</v>
      </c>
      <c r="G3488" s="135">
        <v>962</v>
      </c>
      <c r="H3488" s="171">
        <f>IFERROR((Table20[[#This Row],[_202320]]-Table20[[#This Row],[_201920]])/Table20[[#This Row],[_201920]]*1,"")</f>
        <v>-0.36079734219269105</v>
      </c>
    </row>
    <row r="3489" spans="1:8" ht="28.5">
      <c r="A3489" s="132">
        <v>232414</v>
      </c>
      <c r="B3489" s="134" t="s">
        <v>1133</v>
      </c>
      <c r="C3489" s="134">
        <v>86</v>
      </c>
      <c r="D3489" s="134">
        <v>73</v>
      </c>
      <c r="E3489" s="134">
        <v>66</v>
      </c>
      <c r="F3489" s="134">
        <v>69</v>
      </c>
      <c r="G3489" s="135">
        <v>49</v>
      </c>
      <c r="H3489" s="171">
        <f>IFERROR((Table20[[#This Row],[_202320]]-Table20[[#This Row],[_201920]])/Table20[[#This Row],[_201920]]*1,"")</f>
        <v>-0.43023255813953487</v>
      </c>
    </row>
    <row r="3490" spans="1:8" ht="28.5">
      <c r="A3490" s="132">
        <v>232414</v>
      </c>
      <c r="B3490" s="134" t="s">
        <v>1162</v>
      </c>
      <c r="C3490" s="134">
        <v>31</v>
      </c>
      <c r="D3490" s="134">
        <v>43</v>
      </c>
      <c r="E3490" s="134">
        <v>30</v>
      </c>
      <c r="F3490" s="134">
        <v>32</v>
      </c>
      <c r="G3490" s="135">
        <v>72</v>
      </c>
      <c r="H3490" s="171">
        <f>IFERROR((Table20[[#This Row],[_202320]]-Table20[[#This Row],[_201920]])/Table20[[#This Row],[_201920]]*1,"")</f>
        <v>1.3225806451612903</v>
      </c>
    </row>
    <row r="3491" spans="1:8" ht="28.5">
      <c r="A3491" s="132">
        <v>232414</v>
      </c>
      <c r="B3491" s="134" t="s">
        <v>1163</v>
      </c>
      <c r="C3491" s="134" t="s">
        <v>129</v>
      </c>
      <c r="D3491" s="134" t="s">
        <v>129</v>
      </c>
      <c r="E3491" s="134" t="s">
        <v>129</v>
      </c>
      <c r="F3491" s="134" t="s">
        <v>129</v>
      </c>
      <c r="G3491" s="135" t="s">
        <v>129</v>
      </c>
      <c r="H3491" s="171" t="str">
        <f>IFERROR((Table20[[#This Row],[_202320]]-Table20[[#This Row],[_201920]])/Table20[[#This Row],[_201920]]*1,"")</f>
        <v/>
      </c>
    </row>
    <row r="3492" spans="1:8">
      <c r="A3492" s="132">
        <v>232414</v>
      </c>
      <c r="B3492" s="134" t="s">
        <v>1136</v>
      </c>
      <c r="C3492" s="134">
        <v>117</v>
      </c>
      <c r="D3492" s="134">
        <v>116</v>
      </c>
      <c r="E3492" s="134">
        <v>96</v>
      </c>
      <c r="F3492" s="134">
        <v>101</v>
      </c>
      <c r="G3492" s="135">
        <v>121</v>
      </c>
      <c r="H3492" s="171">
        <f>IFERROR((Table20[[#This Row],[_202320]]-Table20[[#This Row],[_201920]])/Table20[[#This Row],[_201920]]*1,"")</f>
        <v>3.4188034188034191E-2</v>
      </c>
    </row>
    <row r="3493" spans="1:8">
      <c r="A3493" s="132">
        <v>232414</v>
      </c>
      <c r="B3493" s="134" t="s">
        <v>1137</v>
      </c>
      <c r="C3493" s="134">
        <v>8</v>
      </c>
      <c r="D3493" s="134">
        <v>9</v>
      </c>
      <c r="E3493" s="134">
        <v>7</v>
      </c>
      <c r="F3493" s="134">
        <v>8</v>
      </c>
      <c r="G3493" s="135">
        <v>13</v>
      </c>
      <c r="H3493" s="171">
        <f>IFERROR((Table20[[#This Row],[_202320]]-Table20[[#This Row],[_201920]])/Table20[[#This Row],[_201920]]*1,"")</f>
        <v>0.625</v>
      </c>
    </row>
    <row r="3494" spans="1:8" ht="28.5">
      <c r="A3494" s="132">
        <v>232414</v>
      </c>
      <c r="B3494" s="134" t="s">
        <v>1138</v>
      </c>
      <c r="C3494" s="134">
        <v>110</v>
      </c>
      <c r="D3494" s="134">
        <v>103</v>
      </c>
      <c r="E3494" s="134">
        <v>88</v>
      </c>
      <c r="F3494" s="134">
        <v>76</v>
      </c>
      <c r="G3494" s="135">
        <v>53</v>
      </c>
      <c r="H3494" s="171">
        <f>IFERROR((Table20[[#This Row],[_202320]]-Table20[[#This Row],[_201920]])/Table20[[#This Row],[_201920]]*1,"")</f>
        <v>-0.51818181818181819</v>
      </c>
    </row>
    <row r="3495" spans="1:8" ht="28.5">
      <c r="A3495" s="132">
        <v>232414</v>
      </c>
      <c r="B3495" s="134" t="s">
        <v>1164</v>
      </c>
      <c r="C3495" s="134">
        <v>48</v>
      </c>
      <c r="D3495" s="134">
        <v>72</v>
      </c>
      <c r="E3495" s="134">
        <v>51</v>
      </c>
      <c r="F3495" s="134">
        <v>55</v>
      </c>
      <c r="G3495" s="135">
        <v>100</v>
      </c>
      <c r="H3495" s="171">
        <f>IFERROR((Table20[[#This Row],[_202320]]-Table20[[#This Row],[_201920]])/Table20[[#This Row],[_201920]]*1,"")</f>
        <v>1.0833333333333333</v>
      </c>
    </row>
    <row r="3496" spans="1:8" ht="28.5">
      <c r="A3496" s="132">
        <v>232414</v>
      </c>
      <c r="B3496" s="134" t="s">
        <v>1165</v>
      </c>
      <c r="C3496" s="134" t="s">
        <v>129</v>
      </c>
      <c r="D3496" s="134" t="s">
        <v>129</v>
      </c>
      <c r="E3496" s="134" t="s">
        <v>129</v>
      </c>
      <c r="F3496" s="134" t="s">
        <v>129</v>
      </c>
      <c r="G3496" s="135" t="s">
        <v>129</v>
      </c>
      <c r="H3496" s="171" t="str">
        <f>IFERROR((Table20[[#This Row],[_202320]]-Table20[[#This Row],[_201920]])/Table20[[#This Row],[_201920]]*1,"")</f>
        <v/>
      </c>
    </row>
    <row r="3497" spans="1:8">
      <c r="A3497" s="132">
        <v>232414</v>
      </c>
      <c r="B3497" s="134" t="s">
        <v>1141</v>
      </c>
      <c r="C3497" s="134">
        <v>158</v>
      </c>
      <c r="D3497" s="134">
        <v>175</v>
      </c>
      <c r="E3497" s="134">
        <v>139</v>
      </c>
      <c r="F3497" s="134">
        <v>131</v>
      </c>
      <c r="G3497" s="135">
        <v>153</v>
      </c>
      <c r="H3497" s="171">
        <f>IFERROR((Table20[[#This Row],[_202320]]-Table20[[#This Row],[_201920]])/Table20[[#This Row],[_201920]]*1,"")</f>
        <v>-3.1645569620253167E-2</v>
      </c>
    </row>
    <row r="3498" spans="1:8">
      <c r="A3498" s="132">
        <v>232414</v>
      </c>
      <c r="B3498" s="134" t="s">
        <v>1142</v>
      </c>
      <c r="C3498" s="134">
        <v>10</v>
      </c>
      <c r="D3498" s="134">
        <v>13</v>
      </c>
      <c r="E3498" s="134">
        <v>10</v>
      </c>
      <c r="F3498" s="134">
        <v>11</v>
      </c>
      <c r="G3498" s="135">
        <v>16</v>
      </c>
      <c r="H3498" s="171">
        <f>IFERROR((Table20[[#This Row],[_202320]]-Table20[[#This Row],[_201920]])/Table20[[#This Row],[_201920]]*1,"")</f>
        <v>0.6</v>
      </c>
    </row>
    <row r="3499" spans="1:8" ht="28.5">
      <c r="A3499" s="132">
        <v>232414</v>
      </c>
      <c r="B3499" s="134" t="s">
        <v>1143</v>
      </c>
      <c r="C3499" s="134">
        <v>114</v>
      </c>
      <c r="D3499" s="134">
        <v>107</v>
      </c>
      <c r="E3499" s="134">
        <v>89</v>
      </c>
      <c r="F3499" s="134">
        <v>79</v>
      </c>
      <c r="G3499" s="135">
        <v>54</v>
      </c>
      <c r="H3499" s="171">
        <f>IFERROR((Table20[[#This Row],[_202320]]-Table20[[#This Row],[_201920]])/Table20[[#This Row],[_201920]]*1,"")</f>
        <v>-0.52631578947368418</v>
      </c>
    </row>
    <row r="3500" spans="1:8" ht="28.5">
      <c r="A3500" s="132">
        <v>232414</v>
      </c>
      <c r="B3500" s="134" t="s">
        <v>1166</v>
      </c>
      <c r="C3500" s="134">
        <v>57</v>
      </c>
      <c r="D3500" s="134">
        <v>78</v>
      </c>
      <c r="E3500" s="134">
        <v>63</v>
      </c>
      <c r="F3500" s="134">
        <v>74</v>
      </c>
      <c r="G3500" s="135">
        <v>110</v>
      </c>
      <c r="H3500" s="171">
        <f>IFERROR((Table20[[#This Row],[_202320]]-Table20[[#This Row],[_201920]])/Table20[[#This Row],[_201920]]*1,"")</f>
        <v>0.92982456140350878</v>
      </c>
    </row>
    <row r="3501" spans="1:8" ht="28.5">
      <c r="A3501" s="132">
        <v>232414</v>
      </c>
      <c r="B3501" s="134" t="s">
        <v>1167</v>
      </c>
      <c r="C3501" s="134" t="s">
        <v>129</v>
      </c>
      <c r="D3501" s="134" t="s">
        <v>129</v>
      </c>
      <c r="E3501" s="134" t="s">
        <v>129</v>
      </c>
      <c r="F3501" s="134" t="s">
        <v>129</v>
      </c>
      <c r="G3501" s="135" t="s">
        <v>129</v>
      </c>
      <c r="H3501" s="171" t="str">
        <f>IFERROR((Table20[[#This Row],[_202320]]-Table20[[#This Row],[_201920]])/Table20[[#This Row],[_201920]]*1,"")</f>
        <v/>
      </c>
    </row>
    <row r="3502" spans="1:8">
      <c r="A3502" s="132">
        <v>232414</v>
      </c>
      <c r="B3502" s="134" t="s">
        <v>1146</v>
      </c>
      <c r="C3502" s="134">
        <v>171</v>
      </c>
      <c r="D3502" s="134">
        <v>185</v>
      </c>
      <c r="E3502" s="134">
        <v>152</v>
      </c>
      <c r="F3502" s="134">
        <v>153</v>
      </c>
      <c r="G3502" s="135">
        <v>164</v>
      </c>
      <c r="H3502" s="171">
        <f>IFERROR((Table20[[#This Row],[_202320]]-Table20[[#This Row],[_201920]])/Table20[[#This Row],[_201920]]*1,"")</f>
        <v>-4.0935672514619881E-2</v>
      </c>
    </row>
    <row r="3503" spans="1:8" ht="28.5">
      <c r="A3503" s="132">
        <v>232414</v>
      </c>
      <c r="B3503" s="134" t="s">
        <v>1147</v>
      </c>
      <c r="C3503" s="134">
        <v>24</v>
      </c>
      <c r="D3503" s="134">
        <v>41</v>
      </c>
      <c r="E3503" s="134">
        <v>16</v>
      </c>
      <c r="F3503" s="134">
        <v>16</v>
      </c>
      <c r="G3503" s="135">
        <v>26</v>
      </c>
      <c r="H3503" s="171">
        <f>IFERROR((Table20[[#This Row],[_202320]]-Table20[[#This Row],[_201920]])/Table20[[#This Row],[_201920]]*1,"")</f>
        <v>8.3333333333333329E-2</v>
      </c>
    </row>
    <row r="3504" spans="1:8" ht="28.5">
      <c r="A3504" s="132">
        <v>232414</v>
      </c>
      <c r="B3504" s="134" t="s">
        <v>1148</v>
      </c>
      <c r="C3504" s="134">
        <v>260</v>
      </c>
      <c r="D3504" s="134">
        <v>233</v>
      </c>
      <c r="E3504" s="134">
        <v>222</v>
      </c>
      <c r="F3504" s="134">
        <v>195</v>
      </c>
      <c r="G3504" s="135">
        <v>127</v>
      </c>
      <c r="H3504" s="171">
        <f>IFERROR((Table20[[#This Row],[_202320]]-Table20[[#This Row],[_201920]])/Table20[[#This Row],[_201920]]*1,"")</f>
        <v>-0.5115384615384615</v>
      </c>
    </row>
    <row r="3505" spans="1:8" ht="28.5">
      <c r="A3505" s="132">
        <v>232414</v>
      </c>
      <c r="B3505" s="134" t="s">
        <v>1149</v>
      </c>
      <c r="C3505" s="134">
        <v>1050</v>
      </c>
      <c r="D3505" s="134">
        <v>899</v>
      </c>
      <c r="E3505" s="134">
        <v>989</v>
      </c>
      <c r="F3505" s="134">
        <v>858</v>
      </c>
      <c r="G3505" s="135">
        <v>645</v>
      </c>
      <c r="H3505" s="171">
        <f>IFERROR((Table20[[#This Row],[_202320]]-Table20[[#This Row],[_201920]])/Table20[[#This Row],[_201920]]*1,"")</f>
        <v>-0.38571428571428573</v>
      </c>
    </row>
    <row r="3506" spans="1:8" ht="28.5">
      <c r="A3506" s="132">
        <v>232414</v>
      </c>
      <c r="B3506" s="134" t="s">
        <v>1150</v>
      </c>
      <c r="C3506" s="134">
        <v>1334</v>
      </c>
      <c r="D3506" s="134">
        <v>1173</v>
      </c>
      <c r="E3506" s="134">
        <v>1227</v>
      </c>
      <c r="F3506" s="134">
        <v>1069</v>
      </c>
      <c r="G3506" s="135">
        <v>798</v>
      </c>
      <c r="H3506" s="171">
        <f>IFERROR((Table20[[#This Row],[_202320]]-Table20[[#This Row],[_201920]])/Table20[[#This Row],[_201920]]*1,"")</f>
        <v>-0.40179910044977513</v>
      </c>
    </row>
    <row r="3507" spans="1:8">
      <c r="A3507" s="132">
        <v>232414</v>
      </c>
      <c r="B3507" s="134" t="s">
        <v>1151</v>
      </c>
      <c r="C3507" s="134">
        <v>11</v>
      </c>
      <c r="D3507" s="134">
        <v>14</v>
      </c>
      <c r="E3507" s="134">
        <v>11</v>
      </c>
      <c r="F3507" s="134">
        <v>13</v>
      </c>
      <c r="G3507" s="135">
        <v>17</v>
      </c>
      <c r="H3507" s="171">
        <f>IFERROR((Table20[[#This Row],[_202320]]-Table20[[#This Row],[_201920]])/Table20[[#This Row],[_201920]]*1,"")</f>
        <v>0.54545454545454541</v>
      </c>
    </row>
    <row r="3508" spans="1:8" ht="28.5">
      <c r="A3508" s="132">
        <v>232414</v>
      </c>
      <c r="B3508" s="134" t="s">
        <v>1152</v>
      </c>
      <c r="C3508" s="134">
        <v>19</v>
      </c>
      <c r="D3508" s="134">
        <v>20</v>
      </c>
      <c r="E3508" s="134">
        <v>17</v>
      </c>
      <c r="F3508" s="134">
        <v>17</v>
      </c>
      <c r="G3508" s="135">
        <v>16</v>
      </c>
      <c r="H3508" s="171">
        <f>IFERROR((Table20[[#This Row],[_202320]]-Table20[[#This Row],[_201920]])/Table20[[#This Row],[_201920]]*1,"")</f>
        <v>-0.15789473684210525</v>
      </c>
    </row>
    <row r="3509" spans="1:8" ht="28.5">
      <c r="A3509" s="132">
        <v>232414</v>
      </c>
      <c r="B3509" s="134" t="s">
        <v>1153</v>
      </c>
      <c r="C3509" s="134">
        <v>2</v>
      </c>
      <c r="D3509" s="134">
        <v>3</v>
      </c>
      <c r="E3509" s="134">
        <v>1</v>
      </c>
      <c r="F3509" s="134">
        <v>1</v>
      </c>
      <c r="G3509" s="135">
        <v>3</v>
      </c>
      <c r="H3509" s="171">
        <f>IFERROR((Table20[[#This Row],[_202320]]-Table20[[#This Row],[_201920]])/Table20[[#This Row],[_201920]]*1,"")</f>
        <v>0.5</v>
      </c>
    </row>
    <row r="3510" spans="1:8" ht="28.5">
      <c r="A3510" s="132">
        <v>232414</v>
      </c>
      <c r="B3510" s="134" t="s">
        <v>1154</v>
      </c>
      <c r="C3510" s="134">
        <v>17</v>
      </c>
      <c r="D3510" s="134">
        <v>17</v>
      </c>
      <c r="E3510" s="134">
        <v>16</v>
      </c>
      <c r="F3510" s="134">
        <v>16</v>
      </c>
      <c r="G3510" s="135">
        <v>13</v>
      </c>
      <c r="H3510" s="171">
        <f>IFERROR((Table20[[#This Row],[_202320]]-Table20[[#This Row],[_201920]])/Table20[[#This Row],[_201920]]*1,"")</f>
        <v>-0.23529411764705882</v>
      </c>
    </row>
    <row r="3511" spans="1:8" ht="28.5">
      <c r="A3511" s="132">
        <v>232414</v>
      </c>
      <c r="B3511" s="134" t="s">
        <v>1155</v>
      </c>
      <c r="C3511" s="134">
        <v>70</v>
      </c>
      <c r="D3511" s="134">
        <v>66</v>
      </c>
      <c r="E3511" s="134">
        <v>72</v>
      </c>
      <c r="F3511" s="134">
        <v>70</v>
      </c>
      <c r="G3511" s="135">
        <v>67</v>
      </c>
      <c r="H3511" s="171">
        <f>IFERROR((Table20[[#This Row],[_202320]]-Table20[[#This Row],[_201920]])/Table20[[#This Row],[_201920]]*1,"")</f>
        <v>-4.2857142857142858E-2</v>
      </c>
    </row>
    <row r="3512" spans="1:8">
      <c r="A3512" s="132">
        <v>232946</v>
      </c>
      <c r="B3512" s="134" t="s">
        <v>1161</v>
      </c>
      <c r="C3512" s="134">
        <v>4141</v>
      </c>
      <c r="D3512" s="134">
        <v>4549</v>
      </c>
      <c r="E3512" s="134">
        <v>4552</v>
      </c>
      <c r="F3512" s="134">
        <v>4404</v>
      </c>
      <c r="G3512" s="135">
        <v>4796</v>
      </c>
      <c r="H3512" s="171">
        <f>IFERROR((Table20[[#This Row],[_202320]]-Table20[[#This Row],[_201920]])/Table20[[#This Row],[_201920]]*1,"")</f>
        <v>0.15817435402076793</v>
      </c>
    </row>
    <row r="3513" spans="1:8">
      <c r="A3513" s="132">
        <v>232946</v>
      </c>
      <c r="B3513" s="134" t="s">
        <v>1131</v>
      </c>
      <c r="C3513" s="134">
        <v>0</v>
      </c>
      <c r="D3513" s="134">
        <v>0</v>
      </c>
      <c r="E3513" s="134">
        <v>0</v>
      </c>
      <c r="F3513" s="134">
        <v>0</v>
      </c>
      <c r="G3513" s="135">
        <v>0</v>
      </c>
      <c r="H3513" s="171" t="str">
        <f>IFERROR((Table20[[#This Row],[_202320]]-Table20[[#This Row],[_201920]])/Table20[[#This Row],[_201920]]*1,"")</f>
        <v/>
      </c>
    </row>
    <row r="3514" spans="1:8">
      <c r="A3514" s="132">
        <v>232946</v>
      </c>
      <c r="B3514" s="134" t="s">
        <v>1132</v>
      </c>
      <c r="C3514" s="134">
        <v>4141</v>
      </c>
      <c r="D3514" s="134">
        <v>4549</v>
      </c>
      <c r="E3514" s="134">
        <v>4552</v>
      </c>
      <c r="F3514" s="134">
        <v>4404</v>
      </c>
      <c r="G3514" s="135">
        <v>4796</v>
      </c>
      <c r="H3514" s="171">
        <f>IFERROR((Table20[[#This Row],[_202320]]-Table20[[#This Row],[_201920]])/Table20[[#This Row],[_201920]]*1,"")</f>
        <v>0.15817435402076793</v>
      </c>
    </row>
    <row r="3515" spans="1:8" ht="28.5">
      <c r="A3515" s="132">
        <v>232946</v>
      </c>
      <c r="B3515" s="134" t="s">
        <v>1133</v>
      </c>
      <c r="C3515" s="134">
        <v>121</v>
      </c>
      <c r="D3515" s="134">
        <v>181</v>
      </c>
      <c r="E3515" s="134">
        <v>186</v>
      </c>
      <c r="F3515" s="134">
        <v>165</v>
      </c>
      <c r="G3515" s="135">
        <v>200</v>
      </c>
      <c r="H3515" s="171">
        <f>IFERROR((Table20[[#This Row],[_202320]]-Table20[[#This Row],[_201920]])/Table20[[#This Row],[_201920]]*1,"")</f>
        <v>0.65289256198347112</v>
      </c>
    </row>
    <row r="3516" spans="1:8" ht="28.5">
      <c r="A3516" s="132">
        <v>232946</v>
      </c>
      <c r="B3516" s="134" t="s">
        <v>1162</v>
      </c>
      <c r="C3516" s="134">
        <v>292</v>
      </c>
      <c r="D3516" s="134">
        <v>295</v>
      </c>
      <c r="E3516" s="134">
        <v>334</v>
      </c>
      <c r="F3516" s="134">
        <v>354</v>
      </c>
      <c r="G3516" s="135">
        <v>364</v>
      </c>
      <c r="H3516" s="171">
        <f>IFERROR((Table20[[#This Row],[_202320]]-Table20[[#This Row],[_201920]])/Table20[[#This Row],[_201920]]*1,"")</f>
        <v>0.24657534246575341</v>
      </c>
    </row>
    <row r="3517" spans="1:8" ht="28.5">
      <c r="A3517" s="132">
        <v>232946</v>
      </c>
      <c r="B3517" s="134" t="s">
        <v>1163</v>
      </c>
      <c r="C3517" s="134" t="s">
        <v>129</v>
      </c>
      <c r="D3517" s="134" t="s">
        <v>129</v>
      </c>
      <c r="E3517" s="134" t="s">
        <v>129</v>
      </c>
      <c r="F3517" s="134" t="s">
        <v>129</v>
      </c>
      <c r="G3517" s="135" t="s">
        <v>129</v>
      </c>
      <c r="H3517" s="171" t="str">
        <f>IFERROR((Table20[[#This Row],[_202320]]-Table20[[#This Row],[_201920]])/Table20[[#This Row],[_201920]]*1,"")</f>
        <v/>
      </c>
    </row>
    <row r="3518" spans="1:8">
      <c r="A3518" s="132">
        <v>232946</v>
      </c>
      <c r="B3518" s="134" t="s">
        <v>1136</v>
      </c>
      <c r="C3518" s="134">
        <v>413</v>
      </c>
      <c r="D3518" s="134">
        <v>476</v>
      </c>
      <c r="E3518" s="134">
        <v>520</v>
      </c>
      <c r="F3518" s="134">
        <v>519</v>
      </c>
      <c r="G3518" s="135">
        <v>564</v>
      </c>
      <c r="H3518" s="171">
        <f>IFERROR((Table20[[#This Row],[_202320]]-Table20[[#This Row],[_201920]])/Table20[[#This Row],[_201920]]*1,"")</f>
        <v>0.36561743341404357</v>
      </c>
    </row>
    <row r="3519" spans="1:8">
      <c r="A3519" s="132">
        <v>232946</v>
      </c>
      <c r="B3519" s="134" t="s">
        <v>1137</v>
      </c>
      <c r="C3519" s="134">
        <v>10</v>
      </c>
      <c r="D3519" s="134">
        <v>10</v>
      </c>
      <c r="E3519" s="134">
        <v>11</v>
      </c>
      <c r="F3519" s="134">
        <v>12</v>
      </c>
      <c r="G3519" s="135">
        <v>12</v>
      </c>
      <c r="H3519" s="171">
        <f>IFERROR((Table20[[#This Row],[_202320]]-Table20[[#This Row],[_201920]])/Table20[[#This Row],[_201920]]*1,"")</f>
        <v>0.2</v>
      </c>
    </row>
    <row r="3520" spans="1:8" ht="28.5">
      <c r="A3520" s="132">
        <v>232946</v>
      </c>
      <c r="B3520" s="134" t="s">
        <v>1138</v>
      </c>
      <c r="C3520" s="134">
        <v>176</v>
      </c>
      <c r="D3520" s="134">
        <v>226</v>
      </c>
      <c r="E3520" s="134">
        <v>247</v>
      </c>
      <c r="F3520" s="134">
        <v>231</v>
      </c>
      <c r="G3520" s="135">
        <v>253</v>
      </c>
      <c r="H3520" s="171">
        <f>IFERROR((Table20[[#This Row],[_202320]]-Table20[[#This Row],[_201920]])/Table20[[#This Row],[_201920]]*1,"")</f>
        <v>0.4375</v>
      </c>
    </row>
    <row r="3521" spans="1:8" ht="28.5">
      <c r="A3521" s="132">
        <v>232946</v>
      </c>
      <c r="B3521" s="134" t="s">
        <v>1164</v>
      </c>
      <c r="C3521" s="134">
        <v>429</v>
      </c>
      <c r="D3521" s="134">
        <v>446</v>
      </c>
      <c r="E3521" s="134">
        <v>506</v>
      </c>
      <c r="F3521" s="134">
        <v>499</v>
      </c>
      <c r="G3521" s="135">
        <v>536</v>
      </c>
      <c r="H3521" s="171">
        <f>IFERROR((Table20[[#This Row],[_202320]]-Table20[[#This Row],[_201920]])/Table20[[#This Row],[_201920]]*1,"")</f>
        <v>0.24941724941724941</v>
      </c>
    </row>
    <row r="3522" spans="1:8" ht="28.5">
      <c r="A3522" s="132">
        <v>232946</v>
      </c>
      <c r="B3522" s="134" t="s">
        <v>1165</v>
      </c>
      <c r="C3522" s="134" t="s">
        <v>129</v>
      </c>
      <c r="D3522" s="134" t="s">
        <v>129</v>
      </c>
      <c r="E3522" s="134" t="s">
        <v>129</v>
      </c>
      <c r="F3522" s="134" t="s">
        <v>129</v>
      </c>
      <c r="G3522" s="135" t="s">
        <v>129</v>
      </c>
      <c r="H3522" s="171" t="str">
        <f>IFERROR((Table20[[#This Row],[_202320]]-Table20[[#This Row],[_201920]])/Table20[[#This Row],[_201920]]*1,"")</f>
        <v/>
      </c>
    </row>
    <row r="3523" spans="1:8">
      <c r="A3523" s="132">
        <v>232946</v>
      </c>
      <c r="B3523" s="134" t="s">
        <v>1141</v>
      </c>
      <c r="C3523" s="134">
        <v>605</v>
      </c>
      <c r="D3523" s="134">
        <v>672</v>
      </c>
      <c r="E3523" s="134">
        <v>753</v>
      </c>
      <c r="F3523" s="134">
        <v>730</v>
      </c>
      <c r="G3523" s="135">
        <v>789</v>
      </c>
      <c r="H3523" s="171">
        <f>IFERROR((Table20[[#This Row],[_202320]]-Table20[[#This Row],[_201920]])/Table20[[#This Row],[_201920]]*1,"")</f>
        <v>0.30413223140495865</v>
      </c>
    </row>
    <row r="3524" spans="1:8">
      <c r="A3524" s="132">
        <v>232946</v>
      </c>
      <c r="B3524" s="134" t="s">
        <v>1142</v>
      </c>
      <c r="C3524" s="134">
        <v>15</v>
      </c>
      <c r="D3524" s="134">
        <v>15</v>
      </c>
      <c r="E3524" s="134">
        <v>17</v>
      </c>
      <c r="F3524" s="134">
        <v>17</v>
      </c>
      <c r="G3524" s="135">
        <v>16</v>
      </c>
      <c r="H3524" s="171">
        <f>IFERROR((Table20[[#This Row],[_202320]]-Table20[[#This Row],[_201920]])/Table20[[#This Row],[_201920]]*1,"")</f>
        <v>6.6666666666666666E-2</v>
      </c>
    </row>
    <row r="3525" spans="1:8" ht="28.5">
      <c r="A3525" s="132">
        <v>232946</v>
      </c>
      <c r="B3525" s="134" t="s">
        <v>1143</v>
      </c>
      <c r="C3525" s="134">
        <v>201</v>
      </c>
      <c r="D3525" s="134">
        <v>250</v>
      </c>
      <c r="E3525" s="134">
        <v>275</v>
      </c>
      <c r="F3525" s="134">
        <v>274</v>
      </c>
      <c r="G3525" s="135">
        <v>280</v>
      </c>
      <c r="H3525" s="171">
        <f>IFERROR((Table20[[#This Row],[_202320]]-Table20[[#This Row],[_201920]])/Table20[[#This Row],[_201920]]*1,"")</f>
        <v>0.39303482587064675</v>
      </c>
    </row>
    <row r="3526" spans="1:8" ht="28.5">
      <c r="A3526" s="132">
        <v>232946</v>
      </c>
      <c r="B3526" s="134" t="s">
        <v>1166</v>
      </c>
      <c r="C3526" s="134">
        <v>512</v>
      </c>
      <c r="D3526" s="134">
        <v>515</v>
      </c>
      <c r="E3526" s="134">
        <v>580</v>
      </c>
      <c r="F3526" s="134">
        <v>571</v>
      </c>
      <c r="G3526" s="135">
        <v>606</v>
      </c>
      <c r="H3526" s="171">
        <f>IFERROR((Table20[[#This Row],[_202320]]-Table20[[#This Row],[_201920]])/Table20[[#This Row],[_201920]]*1,"")</f>
        <v>0.18359375</v>
      </c>
    </row>
    <row r="3527" spans="1:8" ht="28.5">
      <c r="A3527" s="132">
        <v>232946</v>
      </c>
      <c r="B3527" s="134" t="s">
        <v>1167</v>
      </c>
      <c r="C3527" s="134" t="s">
        <v>129</v>
      </c>
      <c r="D3527" s="134" t="s">
        <v>129</v>
      </c>
      <c r="E3527" s="134" t="s">
        <v>129</v>
      </c>
      <c r="F3527" s="134" t="s">
        <v>129</v>
      </c>
      <c r="G3527" s="135" t="s">
        <v>129</v>
      </c>
      <c r="H3527" s="171" t="str">
        <f>IFERROR((Table20[[#This Row],[_202320]]-Table20[[#This Row],[_201920]])/Table20[[#This Row],[_201920]]*1,"")</f>
        <v/>
      </c>
    </row>
    <row r="3528" spans="1:8">
      <c r="A3528" s="132">
        <v>232946</v>
      </c>
      <c r="B3528" s="134" t="s">
        <v>1146</v>
      </c>
      <c r="C3528" s="134">
        <v>713</v>
      </c>
      <c r="D3528" s="134">
        <v>765</v>
      </c>
      <c r="E3528" s="134">
        <v>855</v>
      </c>
      <c r="F3528" s="134">
        <v>845</v>
      </c>
      <c r="G3528" s="135">
        <v>886</v>
      </c>
      <c r="H3528" s="171">
        <f>IFERROR((Table20[[#This Row],[_202320]]-Table20[[#This Row],[_201920]])/Table20[[#This Row],[_201920]]*1,"")</f>
        <v>0.2426367461430575</v>
      </c>
    </row>
    <row r="3529" spans="1:8" ht="28.5">
      <c r="A3529" s="132">
        <v>232946</v>
      </c>
      <c r="B3529" s="134" t="s">
        <v>1147</v>
      </c>
      <c r="C3529" s="134">
        <v>134</v>
      </c>
      <c r="D3529" s="134">
        <v>126</v>
      </c>
      <c r="E3529" s="134">
        <v>120</v>
      </c>
      <c r="F3529" s="134">
        <v>105</v>
      </c>
      <c r="G3529" s="135">
        <v>105</v>
      </c>
      <c r="H3529" s="171">
        <f>IFERROR((Table20[[#This Row],[_202320]]-Table20[[#This Row],[_201920]])/Table20[[#This Row],[_201920]]*1,"")</f>
        <v>-0.21641791044776118</v>
      </c>
    </row>
    <row r="3530" spans="1:8" ht="28.5">
      <c r="A3530" s="132">
        <v>232946</v>
      </c>
      <c r="B3530" s="134" t="s">
        <v>1148</v>
      </c>
      <c r="C3530" s="134">
        <v>812</v>
      </c>
      <c r="D3530" s="134">
        <v>921</v>
      </c>
      <c r="E3530" s="134">
        <v>902</v>
      </c>
      <c r="F3530" s="134">
        <v>849</v>
      </c>
      <c r="G3530" s="135">
        <v>1001</v>
      </c>
      <c r="H3530" s="171">
        <f>IFERROR((Table20[[#This Row],[_202320]]-Table20[[#This Row],[_201920]])/Table20[[#This Row],[_201920]]*1,"")</f>
        <v>0.23275862068965517</v>
      </c>
    </row>
    <row r="3531" spans="1:8" ht="28.5">
      <c r="A3531" s="132">
        <v>232946</v>
      </c>
      <c r="B3531" s="134" t="s">
        <v>1149</v>
      </c>
      <c r="C3531" s="134">
        <v>2482</v>
      </c>
      <c r="D3531" s="134">
        <v>2737</v>
      </c>
      <c r="E3531" s="134">
        <v>2675</v>
      </c>
      <c r="F3531" s="134">
        <v>2605</v>
      </c>
      <c r="G3531" s="135">
        <v>2804</v>
      </c>
      <c r="H3531" s="171">
        <f>IFERROR((Table20[[#This Row],[_202320]]-Table20[[#This Row],[_201920]])/Table20[[#This Row],[_201920]]*1,"")</f>
        <v>0.1297340854149879</v>
      </c>
    </row>
    <row r="3532" spans="1:8" ht="28.5">
      <c r="A3532" s="132">
        <v>232946</v>
      </c>
      <c r="B3532" s="134" t="s">
        <v>1150</v>
      </c>
      <c r="C3532" s="134">
        <v>3428</v>
      </c>
      <c r="D3532" s="134">
        <v>3784</v>
      </c>
      <c r="E3532" s="134">
        <v>3697</v>
      </c>
      <c r="F3532" s="134">
        <v>3559</v>
      </c>
      <c r="G3532" s="135">
        <v>3910</v>
      </c>
      <c r="H3532" s="171">
        <f>IFERROR((Table20[[#This Row],[_202320]]-Table20[[#This Row],[_201920]])/Table20[[#This Row],[_201920]]*1,"")</f>
        <v>0.14060676779463244</v>
      </c>
    </row>
    <row r="3533" spans="1:8">
      <c r="A3533" s="132">
        <v>232946</v>
      </c>
      <c r="B3533" s="134" t="s">
        <v>1151</v>
      </c>
      <c r="C3533" s="134">
        <v>17</v>
      </c>
      <c r="D3533" s="134">
        <v>17</v>
      </c>
      <c r="E3533" s="134">
        <v>19</v>
      </c>
      <c r="F3533" s="134">
        <v>19</v>
      </c>
      <c r="G3533" s="135">
        <v>18</v>
      </c>
      <c r="H3533" s="171">
        <f>IFERROR((Table20[[#This Row],[_202320]]-Table20[[#This Row],[_201920]])/Table20[[#This Row],[_201920]]*1,"")</f>
        <v>5.8823529411764705E-2</v>
      </c>
    </row>
    <row r="3534" spans="1:8" ht="28.5">
      <c r="A3534" s="132">
        <v>232946</v>
      </c>
      <c r="B3534" s="134" t="s">
        <v>1152</v>
      </c>
      <c r="C3534" s="134">
        <v>23</v>
      </c>
      <c r="D3534" s="134">
        <v>23</v>
      </c>
      <c r="E3534" s="134">
        <v>22</v>
      </c>
      <c r="F3534" s="134">
        <v>22</v>
      </c>
      <c r="G3534" s="135">
        <v>23</v>
      </c>
      <c r="H3534" s="171">
        <f>IFERROR((Table20[[#This Row],[_202320]]-Table20[[#This Row],[_201920]])/Table20[[#This Row],[_201920]]*1,"")</f>
        <v>0</v>
      </c>
    </row>
    <row r="3535" spans="1:8" ht="28.5">
      <c r="A3535" s="132">
        <v>232946</v>
      </c>
      <c r="B3535" s="134" t="s">
        <v>1153</v>
      </c>
      <c r="C3535" s="134">
        <v>3</v>
      </c>
      <c r="D3535" s="134">
        <v>3</v>
      </c>
      <c r="E3535" s="134">
        <v>3</v>
      </c>
      <c r="F3535" s="134">
        <v>2</v>
      </c>
      <c r="G3535" s="135">
        <v>2</v>
      </c>
      <c r="H3535" s="171">
        <f>IFERROR((Table20[[#This Row],[_202320]]-Table20[[#This Row],[_201920]])/Table20[[#This Row],[_201920]]*1,"")</f>
        <v>-0.33333333333333331</v>
      </c>
    </row>
    <row r="3536" spans="1:8" ht="28.5">
      <c r="A3536" s="132">
        <v>232946</v>
      </c>
      <c r="B3536" s="134" t="s">
        <v>1154</v>
      </c>
      <c r="C3536" s="134">
        <v>20</v>
      </c>
      <c r="D3536" s="134">
        <v>20</v>
      </c>
      <c r="E3536" s="134">
        <v>20</v>
      </c>
      <c r="F3536" s="134">
        <v>19</v>
      </c>
      <c r="G3536" s="135">
        <v>21</v>
      </c>
      <c r="H3536" s="171">
        <f>IFERROR((Table20[[#This Row],[_202320]]-Table20[[#This Row],[_201920]])/Table20[[#This Row],[_201920]]*1,"")</f>
        <v>0.05</v>
      </c>
    </row>
    <row r="3537" spans="1:8" ht="28.5">
      <c r="A3537" s="132">
        <v>232946</v>
      </c>
      <c r="B3537" s="134" t="s">
        <v>1155</v>
      </c>
      <c r="C3537" s="134">
        <v>60</v>
      </c>
      <c r="D3537" s="134">
        <v>60</v>
      </c>
      <c r="E3537" s="134">
        <v>59</v>
      </c>
      <c r="F3537" s="134">
        <v>59</v>
      </c>
      <c r="G3537" s="135">
        <v>58</v>
      </c>
      <c r="H3537" s="171">
        <f>IFERROR((Table20[[#This Row],[_202320]]-Table20[[#This Row],[_201920]])/Table20[[#This Row],[_201920]]*1,"")</f>
        <v>-3.3333333333333333E-2</v>
      </c>
    </row>
    <row r="3538" spans="1:8">
      <c r="A3538" s="132">
        <v>233019</v>
      </c>
      <c r="B3538" s="134" t="s">
        <v>1161</v>
      </c>
      <c r="C3538" s="134">
        <v>245</v>
      </c>
      <c r="D3538" s="134">
        <v>172</v>
      </c>
      <c r="E3538" s="134">
        <v>199</v>
      </c>
      <c r="F3538" s="134">
        <v>180</v>
      </c>
      <c r="G3538" s="135">
        <v>110</v>
      </c>
      <c r="H3538" s="171">
        <f>IFERROR((Table20[[#This Row],[_202320]]-Table20[[#This Row],[_201920]])/Table20[[#This Row],[_201920]]*1,"")</f>
        <v>-0.55102040816326525</v>
      </c>
    </row>
    <row r="3539" spans="1:8">
      <c r="A3539" s="132">
        <v>233019</v>
      </c>
      <c r="B3539" s="134" t="s">
        <v>1131</v>
      </c>
      <c r="C3539" s="134">
        <v>0</v>
      </c>
      <c r="D3539" s="134">
        <v>0</v>
      </c>
      <c r="E3539" s="134">
        <v>0</v>
      </c>
      <c r="F3539" s="134">
        <v>0</v>
      </c>
      <c r="G3539" s="135">
        <v>0</v>
      </c>
      <c r="H3539" s="171" t="str">
        <f>IFERROR((Table20[[#This Row],[_202320]]-Table20[[#This Row],[_201920]])/Table20[[#This Row],[_201920]]*1,"")</f>
        <v/>
      </c>
    </row>
    <row r="3540" spans="1:8">
      <c r="A3540" s="132">
        <v>233019</v>
      </c>
      <c r="B3540" s="134" t="s">
        <v>1132</v>
      </c>
      <c r="C3540" s="134">
        <v>245</v>
      </c>
      <c r="D3540" s="134">
        <v>172</v>
      </c>
      <c r="E3540" s="134">
        <v>199</v>
      </c>
      <c r="F3540" s="134">
        <v>180</v>
      </c>
      <c r="G3540" s="135">
        <v>110</v>
      </c>
      <c r="H3540" s="171">
        <f>IFERROR((Table20[[#This Row],[_202320]]-Table20[[#This Row],[_201920]])/Table20[[#This Row],[_201920]]*1,"")</f>
        <v>-0.55102040816326525</v>
      </c>
    </row>
    <row r="3541" spans="1:8" ht="28.5">
      <c r="A3541" s="132">
        <v>233019</v>
      </c>
      <c r="B3541" s="134" t="s">
        <v>1133</v>
      </c>
      <c r="C3541" s="134">
        <v>17</v>
      </c>
      <c r="D3541" s="134">
        <v>21</v>
      </c>
      <c r="E3541" s="134">
        <v>28</v>
      </c>
      <c r="F3541" s="134">
        <v>20</v>
      </c>
      <c r="G3541" s="135">
        <v>16</v>
      </c>
      <c r="H3541" s="171">
        <f>IFERROR((Table20[[#This Row],[_202320]]-Table20[[#This Row],[_201920]])/Table20[[#This Row],[_201920]]*1,"")</f>
        <v>-5.8823529411764705E-2</v>
      </c>
    </row>
    <row r="3542" spans="1:8" ht="28.5">
      <c r="A3542" s="132">
        <v>233019</v>
      </c>
      <c r="B3542" s="134" t="s">
        <v>1162</v>
      </c>
      <c r="C3542" s="134">
        <v>12</v>
      </c>
      <c r="D3542" s="134">
        <v>12</v>
      </c>
      <c r="E3542" s="134">
        <v>12</v>
      </c>
      <c r="F3542" s="134">
        <v>8</v>
      </c>
      <c r="G3542" s="135">
        <v>9</v>
      </c>
      <c r="H3542" s="171">
        <f>IFERROR((Table20[[#This Row],[_202320]]-Table20[[#This Row],[_201920]])/Table20[[#This Row],[_201920]]*1,"")</f>
        <v>-0.25</v>
      </c>
    </row>
    <row r="3543" spans="1:8" ht="28.5">
      <c r="A3543" s="132">
        <v>233019</v>
      </c>
      <c r="B3543" s="134" t="s">
        <v>1163</v>
      </c>
      <c r="C3543" s="134" t="s">
        <v>129</v>
      </c>
      <c r="D3543" s="134" t="s">
        <v>129</v>
      </c>
      <c r="E3543" s="134" t="s">
        <v>129</v>
      </c>
      <c r="F3543" s="134" t="s">
        <v>129</v>
      </c>
      <c r="G3543" s="135" t="s">
        <v>129</v>
      </c>
      <c r="H3543" s="171" t="str">
        <f>IFERROR((Table20[[#This Row],[_202320]]-Table20[[#This Row],[_201920]])/Table20[[#This Row],[_201920]]*1,"")</f>
        <v/>
      </c>
    </row>
    <row r="3544" spans="1:8">
      <c r="A3544" s="132">
        <v>233019</v>
      </c>
      <c r="B3544" s="134" t="s">
        <v>1136</v>
      </c>
      <c r="C3544" s="134">
        <v>29</v>
      </c>
      <c r="D3544" s="134">
        <v>33</v>
      </c>
      <c r="E3544" s="134">
        <v>40</v>
      </c>
      <c r="F3544" s="134">
        <v>28</v>
      </c>
      <c r="G3544" s="135">
        <v>25</v>
      </c>
      <c r="H3544" s="171">
        <f>IFERROR((Table20[[#This Row],[_202320]]-Table20[[#This Row],[_201920]])/Table20[[#This Row],[_201920]]*1,"")</f>
        <v>-0.13793103448275862</v>
      </c>
    </row>
    <row r="3545" spans="1:8">
      <c r="A3545" s="132">
        <v>233019</v>
      </c>
      <c r="B3545" s="134" t="s">
        <v>1137</v>
      </c>
      <c r="C3545" s="134">
        <v>12</v>
      </c>
      <c r="D3545" s="134">
        <v>19</v>
      </c>
      <c r="E3545" s="134">
        <v>20</v>
      </c>
      <c r="F3545" s="134">
        <v>16</v>
      </c>
      <c r="G3545" s="135">
        <v>23</v>
      </c>
      <c r="H3545" s="171">
        <f>IFERROR((Table20[[#This Row],[_202320]]-Table20[[#This Row],[_201920]])/Table20[[#This Row],[_201920]]*1,"")</f>
        <v>0.91666666666666663</v>
      </c>
    </row>
    <row r="3546" spans="1:8" ht="28.5">
      <c r="A3546" s="132">
        <v>233019</v>
      </c>
      <c r="B3546" s="134" t="s">
        <v>1138</v>
      </c>
      <c r="C3546" s="134">
        <v>20</v>
      </c>
      <c r="D3546" s="134">
        <v>25</v>
      </c>
      <c r="E3546" s="134">
        <v>29</v>
      </c>
      <c r="F3546" s="134">
        <v>20</v>
      </c>
      <c r="G3546" s="135">
        <v>17</v>
      </c>
      <c r="H3546" s="171">
        <f>IFERROR((Table20[[#This Row],[_202320]]-Table20[[#This Row],[_201920]])/Table20[[#This Row],[_201920]]*1,"")</f>
        <v>-0.15</v>
      </c>
    </row>
    <row r="3547" spans="1:8" ht="28.5">
      <c r="A3547" s="132">
        <v>233019</v>
      </c>
      <c r="B3547" s="134" t="s">
        <v>1164</v>
      </c>
      <c r="C3547" s="134">
        <v>18</v>
      </c>
      <c r="D3547" s="134">
        <v>15</v>
      </c>
      <c r="E3547" s="134">
        <v>16</v>
      </c>
      <c r="F3547" s="134">
        <v>9</v>
      </c>
      <c r="G3547" s="135">
        <v>9</v>
      </c>
      <c r="H3547" s="171">
        <f>IFERROR((Table20[[#This Row],[_202320]]-Table20[[#This Row],[_201920]])/Table20[[#This Row],[_201920]]*1,"")</f>
        <v>-0.5</v>
      </c>
    </row>
    <row r="3548" spans="1:8" ht="28.5">
      <c r="A3548" s="132">
        <v>233019</v>
      </c>
      <c r="B3548" s="134" t="s">
        <v>1165</v>
      </c>
      <c r="C3548" s="134" t="s">
        <v>129</v>
      </c>
      <c r="D3548" s="134" t="s">
        <v>129</v>
      </c>
      <c r="E3548" s="134" t="s">
        <v>129</v>
      </c>
      <c r="F3548" s="134" t="s">
        <v>129</v>
      </c>
      <c r="G3548" s="135" t="s">
        <v>129</v>
      </c>
      <c r="H3548" s="171" t="str">
        <f>IFERROR((Table20[[#This Row],[_202320]]-Table20[[#This Row],[_201920]])/Table20[[#This Row],[_201920]]*1,"")</f>
        <v/>
      </c>
    </row>
    <row r="3549" spans="1:8">
      <c r="A3549" s="132">
        <v>233019</v>
      </c>
      <c r="B3549" s="134" t="s">
        <v>1141</v>
      </c>
      <c r="C3549" s="134">
        <v>38</v>
      </c>
      <c r="D3549" s="134">
        <v>40</v>
      </c>
      <c r="E3549" s="134">
        <v>45</v>
      </c>
      <c r="F3549" s="134">
        <v>29</v>
      </c>
      <c r="G3549" s="135">
        <v>26</v>
      </c>
      <c r="H3549" s="171">
        <f>IFERROR((Table20[[#This Row],[_202320]]-Table20[[#This Row],[_201920]])/Table20[[#This Row],[_201920]]*1,"")</f>
        <v>-0.31578947368421051</v>
      </c>
    </row>
    <row r="3550" spans="1:8">
      <c r="A3550" s="132">
        <v>233019</v>
      </c>
      <c r="B3550" s="134" t="s">
        <v>1142</v>
      </c>
      <c r="C3550" s="134">
        <v>16</v>
      </c>
      <c r="D3550" s="134">
        <v>23</v>
      </c>
      <c r="E3550" s="134">
        <v>23</v>
      </c>
      <c r="F3550" s="134">
        <v>16</v>
      </c>
      <c r="G3550" s="135">
        <v>24</v>
      </c>
      <c r="H3550" s="171">
        <f>IFERROR((Table20[[#This Row],[_202320]]-Table20[[#This Row],[_201920]])/Table20[[#This Row],[_201920]]*1,"")</f>
        <v>0.5</v>
      </c>
    </row>
    <row r="3551" spans="1:8" ht="28.5">
      <c r="A3551" s="132">
        <v>233019</v>
      </c>
      <c r="B3551" s="134" t="s">
        <v>1143</v>
      </c>
      <c r="C3551" s="134">
        <v>24</v>
      </c>
      <c r="D3551" s="134">
        <v>25</v>
      </c>
      <c r="E3551" s="134">
        <v>32</v>
      </c>
      <c r="F3551" s="134">
        <v>22</v>
      </c>
      <c r="G3551" s="135">
        <v>17</v>
      </c>
      <c r="H3551" s="171">
        <f>IFERROR((Table20[[#This Row],[_202320]]-Table20[[#This Row],[_201920]])/Table20[[#This Row],[_201920]]*1,"")</f>
        <v>-0.29166666666666669</v>
      </c>
    </row>
    <row r="3552" spans="1:8" ht="28.5">
      <c r="A3552" s="132">
        <v>233019</v>
      </c>
      <c r="B3552" s="134" t="s">
        <v>1166</v>
      </c>
      <c r="C3552" s="134">
        <v>18</v>
      </c>
      <c r="D3552" s="134">
        <v>17</v>
      </c>
      <c r="E3552" s="134">
        <v>16</v>
      </c>
      <c r="F3552" s="134">
        <v>11</v>
      </c>
      <c r="G3552" s="135">
        <v>9</v>
      </c>
      <c r="H3552" s="171">
        <f>IFERROR((Table20[[#This Row],[_202320]]-Table20[[#This Row],[_201920]])/Table20[[#This Row],[_201920]]*1,"")</f>
        <v>-0.5</v>
      </c>
    </row>
    <row r="3553" spans="1:8" ht="28.5">
      <c r="A3553" s="132">
        <v>233019</v>
      </c>
      <c r="B3553" s="134" t="s">
        <v>1167</v>
      </c>
      <c r="C3553" s="134" t="s">
        <v>129</v>
      </c>
      <c r="D3553" s="134" t="s">
        <v>129</v>
      </c>
      <c r="E3553" s="134" t="s">
        <v>129</v>
      </c>
      <c r="F3553" s="134" t="s">
        <v>129</v>
      </c>
      <c r="G3553" s="135" t="s">
        <v>129</v>
      </c>
      <c r="H3553" s="171" t="str">
        <f>IFERROR((Table20[[#This Row],[_202320]]-Table20[[#This Row],[_201920]])/Table20[[#This Row],[_201920]]*1,"")</f>
        <v/>
      </c>
    </row>
    <row r="3554" spans="1:8">
      <c r="A3554" s="132">
        <v>233019</v>
      </c>
      <c r="B3554" s="134" t="s">
        <v>1146</v>
      </c>
      <c r="C3554" s="134">
        <v>42</v>
      </c>
      <c r="D3554" s="134">
        <v>42</v>
      </c>
      <c r="E3554" s="134">
        <v>48</v>
      </c>
      <c r="F3554" s="134">
        <v>33</v>
      </c>
      <c r="G3554" s="135">
        <v>26</v>
      </c>
      <c r="H3554" s="171">
        <f>IFERROR((Table20[[#This Row],[_202320]]-Table20[[#This Row],[_201920]])/Table20[[#This Row],[_201920]]*1,"")</f>
        <v>-0.38095238095238093</v>
      </c>
    </row>
    <row r="3555" spans="1:8" ht="28.5">
      <c r="A3555" s="132">
        <v>233019</v>
      </c>
      <c r="B3555" s="134" t="s">
        <v>1147</v>
      </c>
      <c r="C3555" s="134">
        <v>2</v>
      </c>
      <c r="D3555" s="134">
        <v>5</v>
      </c>
      <c r="E3555" s="134">
        <v>5</v>
      </c>
      <c r="F3555" s="134">
        <v>2</v>
      </c>
      <c r="G3555" s="135">
        <v>0</v>
      </c>
      <c r="H3555" s="171">
        <f>IFERROR((Table20[[#This Row],[_202320]]-Table20[[#This Row],[_201920]])/Table20[[#This Row],[_201920]]*1,"")</f>
        <v>-1</v>
      </c>
    </row>
    <row r="3556" spans="1:8" ht="28.5">
      <c r="A3556" s="132">
        <v>233019</v>
      </c>
      <c r="B3556" s="134" t="s">
        <v>1148</v>
      </c>
      <c r="C3556" s="134">
        <v>33</v>
      </c>
      <c r="D3556" s="134">
        <v>17</v>
      </c>
      <c r="E3556" s="134">
        <v>28</v>
      </c>
      <c r="F3556" s="134">
        <v>20</v>
      </c>
      <c r="G3556" s="135">
        <v>17</v>
      </c>
      <c r="H3556" s="171">
        <f>IFERROR((Table20[[#This Row],[_202320]]-Table20[[#This Row],[_201920]])/Table20[[#This Row],[_201920]]*1,"")</f>
        <v>-0.48484848484848486</v>
      </c>
    </row>
    <row r="3557" spans="1:8" ht="28.5">
      <c r="A3557" s="132">
        <v>233019</v>
      </c>
      <c r="B3557" s="134" t="s">
        <v>1149</v>
      </c>
      <c r="C3557" s="134">
        <v>168</v>
      </c>
      <c r="D3557" s="134">
        <v>108</v>
      </c>
      <c r="E3557" s="134">
        <v>118</v>
      </c>
      <c r="F3557" s="134">
        <v>125</v>
      </c>
      <c r="G3557" s="135">
        <v>67</v>
      </c>
      <c r="H3557" s="171">
        <f>IFERROR((Table20[[#This Row],[_202320]]-Table20[[#This Row],[_201920]])/Table20[[#This Row],[_201920]]*1,"")</f>
        <v>-0.60119047619047616</v>
      </c>
    </row>
    <row r="3558" spans="1:8" ht="28.5">
      <c r="A3558" s="132">
        <v>233019</v>
      </c>
      <c r="B3558" s="134" t="s">
        <v>1150</v>
      </c>
      <c r="C3558" s="134">
        <v>203</v>
      </c>
      <c r="D3558" s="134">
        <v>130</v>
      </c>
      <c r="E3558" s="134">
        <v>151</v>
      </c>
      <c r="F3558" s="134">
        <v>147</v>
      </c>
      <c r="G3558" s="135">
        <v>84</v>
      </c>
      <c r="H3558" s="171">
        <f>IFERROR((Table20[[#This Row],[_202320]]-Table20[[#This Row],[_201920]])/Table20[[#This Row],[_201920]]*1,"")</f>
        <v>-0.58620689655172409</v>
      </c>
    </row>
    <row r="3559" spans="1:8">
      <c r="A3559" s="132">
        <v>233019</v>
      </c>
      <c r="B3559" s="134" t="s">
        <v>1151</v>
      </c>
      <c r="C3559" s="134">
        <v>17</v>
      </c>
      <c r="D3559" s="134">
        <v>24</v>
      </c>
      <c r="E3559" s="134">
        <v>24</v>
      </c>
      <c r="F3559" s="134">
        <v>18</v>
      </c>
      <c r="G3559" s="135">
        <v>24</v>
      </c>
      <c r="H3559" s="171">
        <f>IFERROR((Table20[[#This Row],[_202320]]-Table20[[#This Row],[_201920]])/Table20[[#This Row],[_201920]]*1,"")</f>
        <v>0.41176470588235292</v>
      </c>
    </row>
    <row r="3560" spans="1:8" ht="28.5">
      <c r="A3560" s="132">
        <v>233019</v>
      </c>
      <c r="B3560" s="134" t="s">
        <v>1152</v>
      </c>
      <c r="C3560" s="134">
        <v>14</v>
      </c>
      <c r="D3560" s="134">
        <v>13</v>
      </c>
      <c r="E3560" s="134">
        <v>17</v>
      </c>
      <c r="F3560" s="134">
        <v>12</v>
      </c>
      <c r="G3560" s="135">
        <v>15</v>
      </c>
      <c r="H3560" s="171">
        <f>IFERROR((Table20[[#This Row],[_202320]]-Table20[[#This Row],[_201920]])/Table20[[#This Row],[_201920]]*1,"")</f>
        <v>7.1428571428571425E-2</v>
      </c>
    </row>
    <row r="3561" spans="1:8" ht="28.5">
      <c r="A3561" s="132">
        <v>233019</v>
      </c>
      <c r="B3561" s="134" t="s">
        <v>1153</v>
      </c>
      <c r="C3561" s="134">
        <v>1</v>
      </c>
      <c r="D3561" s="134">
        <v>3</v>
      </c>
      <c r="E3561" s="134">
        <v>3</v>
      </c>
      <c r="F3561" s="134">
        <v>1</v>
      </c>
      <c r="G3561" s="135">
        <v>0</v>
      </c>
      <c r="H3561" s="171">
        <f>IFERROR((Table20[[#This Row],[_202320]]-Table20[[#This Row],[_201920]])/Table20[[#This Row],[_201920]]*1,"")</f>
        <v>-1</v>
      </c>
    </row>
    <row r="3562" spans="1:8" ht="28.5">
      <c r="A3562" s="132">
        <v>233019</v>
      </c>
      <c r="B3562" s="134" t="s">
        <v>1154</v>
      </c>
      <c r="C3562" s="134">
        <v>13</v>
      </c>
      <c r="D3562" s="134">
        <v>10</v>
      </c>
      <c r="E3562" s="134">
        <v>14</v>
      </c>
      <c r="F3562" s="134">
        <v>11</v>
      </c>
      <c r="G3562" s="135">
        <v>15</v>
      </c>
      <c r="H3562" s="171">
        <f>IFERROR((Table20[[#This Row],[_202320]]-Table20[[#This Row],[_201920]])/Table20[[#This Row],[_201920]]*1,"")</f>
        <v>0.15384615384615385</v>
      </c>
    </row>
    <row r="3563" spans="1:8" ht="28.5">
      <c r="A3563" s="132">
        <v>233019</v>
      </c>
      <c r="B3563" s="134" t="s">
        <v>1155</v>
      </c>
      <c r="C3563" s="134">
        <v>69</v>
      </c>
      <c r="D3563" s="134">
        <v>63</v>
      </c>
      <c r="E3563" s="134">
        <v>59</v>
      </c>
      <c r="F3563" s="134">
        <v>69</v>
      </c>
      <c r="G3563" s="135">
        <v>61</v>
      </c>
      <c r="H3563" s="171">
        <f>IFERROR((Table20[[#This Row],[_202320]]-Table20[[#This Row],[_201920]])/Table20[[#This Row],[_201920]]*1,"")</f>
        <v>-0.11594202898550725</v>
      </c>
    </row>
    <row r="3564" spans="1:8">
      <c r="A3564" s="132">
        <v>233772</v>
      </c>
      <c r="B3564" s="134" t="s">
        <v>1161</v>
      </c>
      <c r="C3564" s="134">
        <v>3811</v>
      </c>
      <c r="D3564" s="134">
        <v>3610</v>
      </c>
      <c r="E3564" s="134">
        <v>3542</v>
      </c>
      <c r="F3564" s="134">
        <v>3204</v>
      </c>
      <c r="G3564" s="135">
        <v>2875</v>
      </c>
      <c r="H3564" s="171">
        <f>IFERROR((Table20[[#This Row],[_202320]]-Table20[[#This Row],[_201920]])/Table20[[#This Row],[_201920]]*1,"")</f>
        <v>-0.24560482812909998</v>
      </c>
    </row>
    <row r="3565" spans="1:8">
      <c r="A3565" s="132">
        <v>233772</v>
      </c>
      <c r="B3565" s="134" t="s">
        <v>1131</v>
      </c>
      <c r="C3565" s="134">
        <v>0</v>
      </c>
      <c r="D3565" s="134">
        <v>0</v>
      </c>
      <c r="E3565" s="134">
        <v>0</v>
      </c>
      <c r="F3565" s="134">
        <v>0</v>
      </c>
      <c r="G3565" s="135">
        <v>0</v>
      </c>
      <c r="H3565" s="171" t="str">
        <f>IFERROR((Table20[[#This Row],[_202320]]-Table20[[#This Row],[_201920]])/Table20[[#This Row],[_201920]]*1,"")</f>
        <v/>
      </c>
    </row>
    <row r="3566" spans="1:8">
      <c r="A3566" s="132">
        <v>233772</v>
      </c>
      <c r="B3566" s="134" t="s">
        <v>1132</v>
      </c>
      <c r="C3566" s="134">
        <v>3811</v>
      </c>
      <c r="D3566" s="134">
        <v>3610</v>
      </c>
      <c r="E3566" s="134">
        <v>3542</v>
      </c>
      <c r="F3566" s="134">
        <v>3204</v>
      </c>
      <c r="G3566" s="135">
        <v>2875</v>
      </c>
      <c r="H3566" s="171">
        <f>IFERROR((Table20[[#This Row],[_202320]]-Table20[[#This Row],[_201920]])/Table20[[#This Row],[_201920]]*1,"")</f>
        <v>-0.24560482812909998</v>
      </c>
    </row>
    <row r="3567" spans="1:8" ht="28.5">
      <c r="A3567" s="132">
        <v>233772</v>
      </c>
      <c r="B3567" s="134" t="s">
        <v>1133</v>
      </c>
      <c r="C3567" s="134">
        <v>68</v>
      </c>
      <c r="D3567" s="134">
        <v>66</v>
      </c>
      <c r="E3567" s="134">
        <v>67</v>
      </c>
      <c r="F3567" s="134">
        <v>93</v>
      </c>
      <c r="G3567" s="135">
        <v>92</v>
      </c>
      <c r="H3567" s="171">
        <f>IFERROR((Table20[[#This Row],[_202320]]-Table20[[#This Row],[_201920]])/Table20[[#This Row],[_201920]]*1,"")</f>
        <v>0.35294117647058826</v>
      </c>
    </row>
    <row r="3568" spans="1:8" ht="28.5">
      <c r="A3568" s="132">
        <v>233772</v>
      </c>
      <c r="B3568" s="134" t="s">
        <v>1162</v>
      </c>
      <c r="C3568" s="134">
        <v>156</v>
      </c>
      <c r="D3568" s="134">
        <v>156</v>
      </c>
      <c r="E3568" s="134">
        <v>163</v>
      </c>
      <c r="F3568" s="134">
        <v>200</v>
      </c>
      <c r="G3568" s="135">
        <v>178</v>
      </c>
      <c r="H3568" s="171">
        <f>IFERROR((Table20[[#This Row],[_202320]]-Table20[[#This Row],[_201920]])/Table20[[#This Row],[_201920]]*1,"")</f>
        <v>0.14102564102564102</v>
      </c>
    </row>
    <row r="3569" spans="1:8" ht="28.5">
      <c r="A3569" s="132">
        <v>233772</v>
      </c>
      <c r="B3569" s="134" t="s">
        <v>1163</v>
      </c>
      <c r="C3569" s="134" t="s">
        <v>129</v>
      </c>
      <c r="D3569" s="134" t="s">
        <v>129</v>
      </c>
      <c r="E3569" s="134" t="s">
        <v>129</v>
      </c>
      <c r="F3569" s="134" t="s">
        <v>129</v>
      </c>
      <c r="G3569" s="135" t="s">
        <v>129</v>
      </c>
      <c r="H3569" s="171" t="str">
        <f>IFERROR((Table20[[#This Row],[_202320]]-Table20[[#This Row],[_201920]])/Table20[[#This Row],[_201920]]*1,"")</f>
        <v/>
      </c>
    </row>
    <row r="3570" spans="1:8">
      <c r="A3570" s="132">
        <v>233772</v>
      </c>
      <c r="B3570" s="134" t="s">
        <v>1136</v>
      </c>
      <c r="C3570" s="134">
        <v>224</v>
      </c>
      <c r="D3570" s="134">
        <v>222</v>
      </c>
      <c r="E3570" s="134">
        <v>230</v>
      </c>
      <c r="F3570" s="134">
        <v>293</v>
      </c>
      <c r="G3570" s="135">
        <v>270</v>
      </c>
      <c r="H3570" s="171">
        <f>IFERROR((Table20[[#This Row],[_202320]]-Table20[[#This Row],[_201920]])/Table20[[#This Row],[_201920]]*1,"")</f>
        <v>0.20535714285714285</v>
      </c>
    </row>
    <row r="3571" spans="1:8">
      <c r="A3571" s="132">
        <v>233772</v>
      </c>
      <c r="B3571" s="134" t="s">
        <v>1137</v>
      </c>
      <c r="C3571" s="134">
        <v>6</v>
      </c>
      <c r="D3571" s="134">
        <v>6</v>
      </c>
      <c r="E3571" s="134">
        <v>6</v>
      </c>
      <c r="F3571" s="134">
        <v>9</v>
      </c>
      <c r="G3571" s="135">
        <v>9</v>
      </c>
      <c r="H3571" s="171">
        <f>IFERROR((Table20[[#This Row],[_202320]]-Table20[[#This Row],[_201920]])/Table20[[#This Row],[_201920]]*1,"")</f>
        <v>0.5</v>
      </c>
    </row>
    <row r="3572" spans="1:8" ht="28.5">
      <c r="A3572" s="132">
        <v>233772</v>
      </c>
      <c r="B3572" s="134" t="s">
        <v>1138</v>
      </c>
      <c r="C3572" s="134">
        <v>97</v>
      </c>
      <c r="D3572" s="134">
        <v>98</v>
      </c>
      <c r="E3572" s="134">
        <v>105</v>
      </c>
      <c r="F3572" s="134">
        <v>113</v>
      </c>
      <c r="G3572" s="135">
        <v>105</v>
      </c>
      <c r="H3572" s="171">
        <f>IFERROR((Table20[[#This Row],[_202320]]-Table20[[#This Row],[_201920]])/Table20[[#This Row],[_201920]]*1,"")</f>
        <v>8.247422680412371E-2</v>
      </c>
    </row>
    <row r="3573" spans="1:8" ht="28.5">
      <c r="A3573" s="132">
        <v>233772</v>
      </c>
      <c r="B3573" s="134" t="s">
        <v>1164</v>
      </c>
      <c r="C3573" s="134">
        <v>261</v>
      </c>
      <c r="D3573" s="134">
        <v>284</v>
      </c>
      <c r="E3573" s="134">
        <v>266</v>
      </c>
      <c r="F3573" s="134">
        <v>265</v>
      </c>
      <c r="G3573" s="135">
        <v>228</v>
      </c>
      <c r="H3573" s="171">
        <f>IFERROR((Table20[[#This Row],[_202320]]-Table20[[#This Row],[_201920]])/Table20[[#This Row],[_201920]]*1,"")</f>
        <v>-0.12643678160919541</v>
      </c>
    </row>
    <row r="3574" spans="1:8" ht="28.5">
      <c r="A3574" s="132">
        <v>233772</v>
      </c>
      <c r="B3574" s="134" t="s">
        <v>1165</v>
      </c>
      <c r="C3574" s="134" t="s">
        <v>129</v>
      </c>
      <c r="D3574" s="134" t="s">
        <v>129</v>
      </c>
      <c r="E3574" s="134" t="s">
        <v>129</v>
      </c>
      <c r="F3574" s="134" t="s">
        <v>129</v>
      </c>
      <c r="G3574" s="135" t="s">
        <v>129</v>
      </c>
      <c r="H3574" s="171" t="str">
        <f>IFERROR((Table20[[#This Row],[_202320]]-Table20[[#This Row],[_201920]])/Table20[[#This Row],[_201920]]*1,"")</f>
        <v/>
      </c>
    </row>
    <row r="3575" spans="1:8">
      <c r="A3575" s="132">
        <v>233772</v>
      </c>
      <c r="B3575" s="134" t="s">
        <v>1141</v>
      </c>
      <c r="C3575" s="134">
        <v>358</v>
      </c>
      <c r="D3575" s="134">
        <v>382</v>
      </c>
      <c r="E3575" s="134">
        <v>371</v>
      </c>
      <c r="F3575" s="134">
        <v>378</v>
      </c>
      <c r="G3575" s="135">
        <v>333</v>
      </c>
      <c r="H3575" s="171">
        <f>IFERROR((Table20[[#This Row],[_202320]]-Table20[[#This Row],[_201920]])/Table20[[#This Row],[_201920]]*1,"")</f>
        <v>-6.9832402234636867E-2</v>
      </c>
    </row>
    <row r="3576" spans="1:8">
      <c r="A3576" s="132">
        <v>233772</v>
      </c>
      <c r="B3576" s="134" t="s">
        <v>1142</v>
      </c>
      <c r="C3576" s="134">
        <v>9</v>
      </c>
      <c r="D3576" s="134">
        <v>11</v>
      </c>
      <c r="E3576" s="134">
        <v>10</v>
      </c>
      <c r="F3576" s="134">
        <v>12</v>
      </c>
      <c r="G3576" s="135">
        <v>12</v>
      </c>
      <c r="H3576" s="171">
        <f>IFERROR((Table20[[#This Row],[_202320]]-Table20[[#This Row],[_201920]])/Table20[[#This Row],[_201920]]*1,"")</f>
        <v>0.33333333333333331</v>
      </c>
    </row>
    <row r="3577" spans="1:8" ht="28.5">
      <c r="A3577" s="132">
        <v>233772</v>
      </c>
      <c r="B3577" s="134" t="s">
        <v>1143</v>
      </c>
      <c r="C3577" s="134">
        <v>126</v>
      </c>
      <c r="D3577" s="134">
        <v>109</v>
      </c>
      <c r="E3577" s="134">
        <v>113</v>
      </c>
      <c r="F3577" s="134">
        <v>120</v>
      </c>
      <c r="G3577" s="135">
        <v>114</v>
      </c>
      <c r="H3577" s="171">
        <f>IFERROR((Table20[[#This Row],[_202320]]-Table20[[#This Row],[_201920]])/Table20[[#This Row],[_201920]]*1,"")</f>
        <v>-9.5238095238095233E-2</v>
      </c>
    </row>
    <row r="3578" spans="1:8" ht="28.5">
      <c r="A3578" s="132">
        <v>233772</v>
      </c>
      <c r="B3578" s="134" t="s">
        <v>1166</v>
      </c>
      <c r="C3578" s="134">
        <v>305</v>
      </c>
      <c r="D3578" s="134">
        <v>314</v>
      </c>
      <c r="E3578" s="134">
        <v>299</v>
      </c>
      <c r="F3578" s="134">
        <v>294</v>
      </c>
      <c r="G3578" s="135">
        <v>266</v>
      </c>
      <c r="H3578" s="171">
        <f>IFERROR((Table20[[#This Row],[_202320]]-Table20[[#This Row],[_201920]])/Table20[[#This Row],[_201920]]*1,"")</f>
        <v>-0.12786885245901639</v>
      </c>
    </row>
    <row r="3579" spans="1:8" ht="28.5">
      <c r="A3579" s="132">
        <v>233772</v>
      </c>
      <c r="B3579" s="134" t="s">
        <v>1167</v>
      </c>
      <c r="C3579" s="134" t="s">
        <v>129</v>
      </c>
      <c r="D3579" s="134" t="s">
        <v>129</v>
      </c>
      <c r="E3579" s="134" t="s">
        <v>129</v>
      </c>
      <c r="F3579" s="134" t="s">
        <v>129</v>
      </c>
      <c r="G3579" s="135" t="s">
        <v>129</v>
      </c>
      <c r="H3579" s="171" t="str">
        <f>IFERROR((Table20[[#This Row],[_202320]]-Table20[[#This Row],[_201920]])/Table20[[#This Row],[_201920]]*1,"")</f>
        <v/>
      </c>
    </row>
    <row r="3580" spans="1:8">
      <c r="A3580" s="132">
        <v>233772</v>
      </c>
      <c r="B3580" s="134" t="s">
        <v>1146</v>
      </c>
      <c r="C3580" s="134">
        <v>431</v>
      </c>
      <c r="D3580" s="134">
        <v>423</v>
      </c>
      <c r="E3580" s="134">
        <v>412</v>
      </c>
      <c r="F3580" s="134">
        <v>414</v>
      </c>
      <c r="G3580" s="135">
        <v>380</v>
      </c>
      <c r="H3580" s="171">
        <f>IFERROR((Table20[[#This Row],[_202320]]-Table20[[#This Row],[_201920]])/Table20[[#This Row],[_201920]]*1,"")</f>
        <v>-0.11832946635730858</v>
      </c>
    </row>
    <row r="3581" spans="1:8" ht="28.5">
      <c r="A3581" s="132">
        <v>233772</v>
      </c>
      <c r="B3581" s="134" t="s">
        <v>1147</v>
      </c>
      <c r="C3581" s="134">
        <v>63</v>
      </c>
      <c r="D3581" s="134">
        <v>57</v>
      </c>
      <c r="E3581" s="134">
        <v>49</v>
      </c>
      <c r="F3581" s="134">
        <v>46</v>
      </c>
      <c r="G3581" s="135">
        <v>71</v>
      </c>
      <c r="H3581" s="171">
        <f>IFERROR((Table20[[#This Row],[_202320]]-Table20[[#This Row],[_201920]])/Table20[[#This Row],[_201920]]*1,"")</f>
        <v>0.12698412698412698</v>
      </c>
    </row>
    <row r="3582" spans="1:8" ht="28.5">
      <c r="A3582" s="132">
        <v>233772</v>
      </c>
      <c r="B3582" s="134" t="s">
        <v>1148</v>
      </c>
      <c r="C3582" s="134">
        <v>919</v>
      </c>
      <c r="D3582" s="134">
        <v>875</v>
      </c>
      <c r="E3582" s="134">
        <v>833</v>
      </c>
      <c r="F3582" s="134">
        <v>703</v>
      </c>
      <c r="G3582" s="135">
        <v>642</v>
      </c>
      <c r="H3582" s="171">
        <f>IFERROR((Table20[[#This Row],[_202320]]-Table20[[#This Row],[_201920]])/Table20[[#This Row],[_201920]]*1,"")</f>
        <v>-0.30141458106637647</v>
      </c>
    </row>
    <row r="3583" spans="1:8" ht="28.5">
      <c r="A3583" s="132">
        <v>233772</v>
      </c>
      <c r="B3583" s="134" t="s">
        <v>1149</v>
      </c>
      <c r="C3583" s="134">
        <v>2398</v>
      </c>
      <c r="D3583" s="134">
        <v>2255</v>
      </c>
      <c r="E3583" s="134">
        <v>2248</v>
      </c>
      <c r="F3583" s="134">
        <v>2041</v>
      </c>
      <c r="G3583" s="135">
        <v>1782</v>
      </c>
      <c r="H3583" s="171">
        <f>IFERROR((Table20[[#This Row],[_202320]]-Table20[[#This Row],[_201920]])/Table20[[#This Row],[_201920]]*1,"")</f>
        <v>-0.25688073394495414</v>
      </c>
    </row>
    <row r="3584" spans="1:8" ht="28.5">
      <c r="A3584" s="132">
        <v>233772</v>
      </c>
      <c r="B3584" s="134" t="s">
        <v>1150</v>
      </c>
      <c r="C3584" s="134">
        <v>3380</v>
      </c>
      <c r="D3584" s="134">
        <v>3187</v>
      </c>
      <c r="E3584" s="134">
        <v>3130</v>
      </c>
      <c r="F3584" s="134">
        <v>2790</v>
      </c>
      <c r="G3584" s="135">
        <v>2495</v>
      </c>
      <c r="H3584" s="171">
        <f>IFERROR((Table20[[#This Row],[_202320]]-Table20[[#This Row],[_201920]])/Table20[[#This Row],[_201920]]*1,"")</f>
        <v>-0.26183431952662722</v>
      </c>
    </row>
    <row r="3585" spans="1:8">
      <c r="A3585" s="132">
        <v>233772</v>
      </c>
      <c r="B3585" s="134" t="s">
        <v>1151</v>
      </c>
      <c r="C3585" s="134">
        <v>11</v>
      </c>
      <c r="D3585" s="134">
        <v>12</v>
      </c>
      <c r="E3585" s="134">
        <v>12</v>
      </c>
      <c r="F3585" s="134">
        <v>13</v>
      </c>
      <c r="G3585" s="135">
        <v>13</v>
      </c>
      <c r="H3585" s="171">
        <f>IFERROR((Table20[[#This Row],[_202320]]-Table20[[#This Row],[_201920]])/Table20[[#This Row],[_201920]]*1,"")</f>
        <v>0.18181818181818182</v>
      </c>
    </row>
    <row r="3586" spans="1:8" ht="28.5">
      <c r="A3586" s="132">
        <v>233772</v>
      </c>
      <c r="B3586" s="134" t="s">
        <v>1152</v>
      </c>
      <c r="C3586" s="134">
        <v>26</v>
      </c>
      <c r="D3586" s="134">
        <v>26</v>
      </c>
      <c r="E3586" s="134">
        <v>25</v>
      </c>
      <c r="F3586" s="134">
        <v>23</v>
      </c>
      <c r="G3586" s="135">
        <v>25</v>
      </c>
      <c r="H3586" s="171">
        <f>IFERROR((Table20[[#This Row],[_202320]]-Table20[[#This Row],[_201920]])/Table20[[#This Row],[_201920]]*1,"")</f>
        <v>-3.8461538461538464E-2</v>
      </c>
    </row>
    <row r="3587" spans="1:8" ht="28.5">
      <c r="A3587" s="132">
        <v>233772</v>
      </c>
      <c r="B3587" s="134" t="s">
        <v>1153</v>
      </c>
      <c r="C3587" s="134">
        <v>2</v>
      </c>
      <c r="D3587" s="134">
        <v>2</v>
      </c>
      <c r="E3587" s="134">
        <v>1</v>
      </c>
      <c r="F3587" s="134">
        <v>1</v>
      </c>
      <c r="G3587" s="135">
        <v>2</v>
      </c>
      <c r="H3587" s="171">
        <f>IFERROR((Table20[[#This Row],[_202320]]-Table20[[#This Row],[_201920]])/Table20[[#This Row],[_201920]]*1,"")</f>
        <v>0</v>
      </c>
    </row>
    <row r="3588" spans="1:8" ht="28.5">
      <c r="A3588" s="132">
        <v>233772</v>
      </c>
      <c r="B3588" s="134" t="s">
        <v>1154</v>
      </c>
      <c r="C3588" s="134">
        <v>24</v>
      </c>
      <c r="D3588" s="134">
        <v>24</v>
      </c>
      <c r="E3588" s="134">
        <v>24</v>
      </c>
      <c r="F3588" s="134">
        <v>22</v>
      </c>
      <c r="G3588" s="135">
        <v>22</v>
      </c>
      <c r="H3588" s="171">
        <f>IFERROR((Table20[[#This Row],[_202320]]-Table20[[#This Row],[_201920]])/Table20[[#This Row],[_201920]]*1,"")</f>
        <v>-8.3333333333333329E-2</v>
      </c>
    </row>
    <row r="3589" spans="1:8" ht="28.5">
      <c r="A3589" s="132">
        <v>233772</v>
      </c>
      <c r="B3589" s="134" t="s">
        <v>1155</v>
      </c>
      <c r="C3589" s="134">
        <v>63</v>
      </c>
      <c r="D3589" s="134">
        <v>62</v>
      </c>
      <c r="E3589" s="134">
        <v>63</v>
      </c>
      <c r="F3589" s="134">
        <v>64</v>
      </c>
      <c r="G3589" s="135">
        <v>62</v>
      </c>
      <c r="H3589" s="171">
        <f>IFERROR((Table20[[#This Row],[_202320]]-Table20[[#This Row],[_201920]])/Table20[[#This Row],[_201920]]*1,"")</f>
        <v>-1.5873015873015872E-2</v>
      </c>
    </row>
    <row r="3590" spans="1:8">
      <c r="A3590" s="132">
        <v>234669</v>
      </c>
      <c r="B3590" s="134" t="s">
        <v>1161</v>
      </c>
      <c r="C3590" s="134">
        <v>1446</v>
      </c>
      <c r="D3590" s="134">
        <v>1648</v>
      </c>
      <c r="E3590" s="134">
        <v>1678</v>
      </c>
      <c r="F3590" s="134">
        <v>1430</v>
      </c>
      <c r="G3590" s="135">
        <v>1298</v>
      </c>
      <c r="H3590" s="171">
        <f>IFERROR((Table20[[#This Row],[_202320]]-Table20[[#This Row],[_201920]])/Table20[[#This Row],[_201920]]*1,"")</f>
        <v>-0.10235131396957123</v>
      </c>
    </row>
    <row r="3591" spans="1:8">
      <c r="A3591" s="132">
        <v>234669</v>
      </c>
      <c r="B3591" s="134" t="s">
        <v>1131</v>
      </c>
      <c r="C3591" s="134">
        <v>0</v>
      </c>
      <c r="D3591" s="134">
        <v>0</v>
      </c>
      <c r="E3591" s="134">
        <v>0</v>
      </c>
      <c r="F3591" s="134">
        <v>0</v>
      </c>
      <c r="G3591" s="135">
        <v>0</v>
      </c>
      <c r="H3591" s="171" t="str">
        <f>IFERROR((Table20[[#This Row],[_202320]]-Table20[[#This Row],[_201920]])/Table20[[#This Row],[_201920]]*1,"")</f>
        <v/>
      </c>
    </row>
    <row r="3592" spans="1:8">
      <c r="A3592" s="132">
        <v>234669</v>
      </c>
      <c r="B3592" s="134" t="s">
        <v>1132</v>
      </c>
      <c r="C3592" s="134">
        <v>1446</v>
      </c>
      <c r="D3592" s="134">
        <v>1648</v>
      </c>
      <c r="E3592" s="134">
        <v>1678</v>
      </c>
      <c r="F3592" s="134">
        <v>1430</v>
      </c>
      <c r="G3592" s="135">
        <v>1298</v>
      </c>
      <c r="H3592" s="171">
        <f>IFERROR((Table20[[#This Row],[_202320]]-Table20[[#This Row],[_201920]])/Table20[[#This Row],[_201920]]*1,"")</f>
        <v>-0.10235131396957123</v>
      </c>
    </row>
    <row r="3593" spans="1:8" ht="28.5">
      <c r="A3593" s="132">
        <v>234669</v>
      </c>
      <c r="B3593" s="134" t="s">
        <v>1133</v>
      </c>
      <c r="C3593" s="134">
        <v>70</v>
      </c>
      <c r="D3593" s="134">
        <v>49</v>
      </c>
      <c r="E3593" s="134">
        <v>39</v>
      </c>
      <c r="F3593" s="134">
        <v>31</v>
      </c>
      <c r="G3593" s="135">
        <v>42</v>
      </c>
      <c r="H3593" s="171">
        <f>IFERROR((Table20[[#This Row],[_202320]]-Table20[[#This Row],[_201920]])/Table20[[#This Row],[_201920]]*1,"")</f>
        <v>-0.4</v>
      </c>
    </row>
    <row r="3594" spans="1:8" ht="28.5">
      <c r="A3594" s="132">
        <v>234669</v>
      </c>
      <c r="B3594" s="134" t="s">
        <v>1162</v>
      </c>
      <c r="C3594" s="134">
        <v>160</v>
      </c>
      <c r="D3594" s="134">
        <v>207</v>
      </c>
      <c r="E3594" s="134">
        <v>252</v>
      </c>
      <c r="F3594" s="134">
        <v>226</v>
      </c>
      <c r="G3594" s="135">
        <v>218</v>
      </c>
      <c r="H3594" s="171">
        <f>IFERROR((Table20[[#This Row],[_202320]]-Table20[[#This Row],[_201920]])/Table20[[#This Row],[_201920]]*1,"")</f>
        <v>0.36249999999999999</v>
      </c>
    </row>
    <row r="3595" spans="1:8" ht="28.5">
      <c r="A3595" s="132">
        <v>234669</v>
      </c>
      <c r="B3595" s="134" t="s">
        <v>1163</v>
      </c>
      <c r="C3595" s="134">
        <v>1</v>
      </c>
      <c r="D3595" s="134">
        <v>4</v>
      </c>
      <c r="E3595" s="134">
        <v>10</v>
      </c>
      <c r="F3595" s="134">
        <v>6</v>
      </c>
      <c r="G3595" s="135">
        <v>9</v>
      </c>
      <c r="H3595" s="171">
        <f>IFERROR((Table20[[#This Row],[_202320]]-Table20[[#This Row],[_201920]])/Table20[[#This Row],[_201920]]*1,"")</f>
        <v>8</v>
      </c>
    </row>
    <row r="3596" spans="1:8">
      <c r="A3596" s="132">
        <v>234669</v>
      </c>
      <c r="B3596" s="134" t="s">
        <v>1136</v>
      </c>
      <c r="C3596" s="134">
        <v>231</v>
      </c>
      <c r="D3596" s="134">
        <v>260</v>
      </c>
      <c r="E3596" s="134">
        <v>301</v>
      </c>
      <c r="F3596" s="134">
        <v>263</v>
      </c>
      <c r="G3596" s="135">
        <v>269</v>
      </c>
      <c r="H3596" s="171">
        <f>IFERROR((Table20[[#This Row],[_202320]]-Table20[[#This Row],[_201920]])/Table20[[#This Row],[_201920]]*1,"")</f>
        <v>0.16450216450216451</v>
      </c>
    </row>
    <row r="3597" spans="1:8">
      <c r="A3597" s="132">
        <v>234669</v>
      </c>
      <c r="B3597" s="134" t="s">
        <v>1137</v>
      </c>
      <c r="C3597" s="134">
        <v>16</v>
      </c>
      <c r="D3597" s="134">
        <v>16</v>
      </c>
      <c r="E3597" s="134">
        <v>18</v>
      </c>
      <c r="F3597" s="134">
        <v>18</v>
      </c>
      <c r="G3597" s="135">
        <v>21</v>
      </c>
      <c r="H3597" s="171">
        <f>IFERROR((Table20[[#This Row],[_202320]]-Table20[[#This Row],[_201920]])/Table20[[#This Row],[_201920]]*1,"")</f>
        <v>0.3125</v>
      </c>
    </row>
    <row r="3598" spans="1:8" ht="28.5">
      <c r="A3598" s="132">
        <v>234669</v>
      </c>
      <c r="B3598" s="134" t="s">
        <v>1138</v>
      </c>
      <c r="C3598" s="134">
        <v>71</v>
      </c>
      <c r="D3598" s="134">
        <v>54</v>
      </c>
      <c r="E3598" s="134">
        <v>43</v>
      </c>
      <c r="F3598" s="134">
        <v>34</v>
      </c>
      <c r="G3598" s="135">
        <v>42</v>
      </c>
      <c r="H3598" s="171">
        <f>IFERROR((Table20[[#This Row],[_202320]]-Table20[[#This Row],[_201920]])/Table20[[#This Row],[_201920]]*1,"")</f>
        <v>-0.40845070422535212</v>
      </c>
    </row>
    <row r="3599" spans="1:8" ht="28.5">
      <c r="A3599" s="132">
        <v>234669</v>
      </c>
      <c r="B3599" s="134" t="s">
        <v>1164</v>
      </c>
      <c r="C3599" s="134">
        <v>203</v>
      </c>
      <c r="D3599" s="134">
        <v>247</v>
      </c>
      <c r="E3599" s="134">
        <v>308</v>
      </c>
      <c r="F3599" s="134">
        <v>282</v>
      </c>
      <c r="G3599" s="135">
        <v>256</v>
      </c>
      <c r="H3599" s="171">
        <f>IFERROR((Table20[[#This Row],[_202320]]-Table20[[#This Row],[_201920]])/Table20[[#This Row],[_201920]]*1,"")</f>
        <v>0.26108374384236455</v>
      </c>
    </row>
    <row r="3600" spans="1:8" ht="28.5">
      <c r="A3600" s="132">
        <v>234669</v>
      </c>
      <c r="B3600" s="134" t="s">
        <v>1165</v>
      </c>
      <c r="C3600" s="134">
        <v>7</v>
      </c>
      <c r="D3600" s="134">
        <v>20</v>
      </c>
      <c r="E3600" s="134">
        <v>21</v>
      </c>
      <c r="F3600" s="134">
        <v>15</v>
      </c>
      <c r="G3600" s="135">
        <v>26</v>
      </c>
      <c r="H3600" s="171">
        <f>IFERROR((Table20[[#This Row],[_202320]]-Table20[[#This Row],[_201920]])/Table20[[#This Row],[_201920]]*1,"")</f>
        <v>2.7142857142857144</v>
      </c>
    </row>
    <row r="3601" spans="1:8">
      <c r="A3601" s="132">
        <v>234669</v>
      </c>
      <c r="B3601" s="134" t="s">
        <v>1141</v>
      </c>
      <c r="C3601" s="134">
        <v>281</v>
      </c>
      <c r="D3601" s="134">
        <v>321</v>
      </c>
      <c r="E3601" s="134">
        <v>372</v>
      </c>
      <c r="F3601" s="134">
        <v>331</v>
      </c>
      <c r="G3601" s="135">
        <v>324</v>
      </c>
      <c r="H3601" s="171">
        <f>IFERROR((Table20[[#This Row],[_202320]]-Table20[[#This Row],[_201920]])/Table20[[#This Row],[_201920]]*1,"")</f>
        <v>0.15302491103202848</v>
      </c>
    </row>
    <row r="3602" spans="1:8">
      <c r="A3602" s="132">
        <v>234669</v>
      </c>
      <c r="B3602" s="134" t="s">
        <v>1142</v>
      </c>
      <c r="C3602" s="134">
        <v>19</v>
      </c>
      <c r="D3602" s="134">
        <v>19</v>
      </c>
      <c r="E3602" s="134">
        <v>22</v>
      </c>
      <c r="F3602" s="134">
        <v>23</v>
      </c>
      <c r="G3602" s="135">
        <v>25</v>
      </c>
      <c r="H3602" s="171">
        <f>IFERROR((Table20[[#This Row],[_202320]]-Table20[[#This Row],[_201920]])/Table20[[#This Row],[_201920]]*1,"")</f>
        <v>0.31578947368421051</v>
      </c>
    </row>
    <row r="3603" spans="1:8" ht="28.5">
      <c r="A3603" s="132">
        <v>234669</v>
      </c>
      <c r="B3603" s="134" t="s">
        <v>1143</v>
      </c>
      <c r="C3603" s="134">
        <v>70</v>
      </c>
      <c r="D3603" s="134">
        <v>53</v>
      </c>
      <c r="E3603" s="134">
        <v>44</v>
      </c>
      <c r="F3603" s="134">
        <v>35</v>
      </c>
      <c r="G3603" s="135">
        <v>39</v>
      </c>
      <c r="H3603" s="171">
        <f>IFERROR((Table20[[#This Row],[_202320]]-Table20[[#This Row],[_201920]])/Table20[[#This Row],[_201920]]*1,"")</f>
        <v>-0.44285714285714284</v>
      </c>
    </row>
    <row r="3604" spans="1:8" ht="28.5">
      <c r="A3604" s="132">
        <v>234669</v>
      </c>
      <c r="B3604" s="134" t="s">
        <v>1166</v>
      </c>
      <c r="C3604" s="134">
        <v>220</v>
      </c>
      <c r="D3604" s="134">
        <v>255</v>
      </c>
      <c r="E3604" s="134">
        <v>332</v>
      </c>
      <c r="F3604" s="134">
        <v>293</v>
      </c>
      <c r="G3604" s="135">
        <v>258</v>
      </c>
      <c r="H3604" s="171">
        <f>IFERROR((Table20[[#This Row],[_202320]]-Table20[[#This Row],[_201920]])/Table20[[#This Row],[_201920]]*1,"")</f>
        <v>0.17272727272727273</v>
      </c>
    </row>
    <row r="3605" spans="1:8" ht="28.5">
      <c r="A3605" s="132">
        <v>234669</v>
      </c>
      <c r="B3605" s="134" t="s">
        <v>1167</v>
      </c>
      <c r="C3605" s="134">
        <v>13</v>
      </c>
      <c r="D3605" s="134">
        <v>30</v>
      </c>
      <c r="E3605" s="134">
        <v>25</v>
      </c>
      <c r="F3605" s="134">
        <v>25</v>
      </c>
      <c r="G3605" s="135">
        <v>41</v>
      </c>
      <c r="H3605" s="171">
        <f>IFERROR((Table20[[#This Row],[_202320]]-Table20[[#This Row],[_201920]])/Table20[[#This Row],[_201920]]*1,"")</f>
        <v>2.1538461538461537</v>
      </c>
    </row>
    <row r="3606" spans="1:8">
      <c r="A3606" s="132">
        <v>234669</v>
      </c>
      <c r="B3606" s="134" t="s">
        <v>1146</v>
      </c>
      <c r="C3606" s="134">
        <v>303</v>
      </c>
      <c r="D3606" s="134">
        <v>338</v>
      </c>
      <c r="E3606" s="134">
        <v>401</v>
      </c>
      <c r="F3606" s="134">
        <v>353</v>
      </c>
      <c r="G3606" s="135">
        <v>338</v>
      </c>
      <c r="H3606" s="171">
        <f>IFERROR((Table20[[#This Row],[_202320]]-Table20[[#This Row],[_201920]])/Table20[[#This Row],[_201920]]*1,"")</f>
        <v>0.11551155115511551</v>
      </c>
    </row>
    <row r="3607" spans="1:8" ht="28.5">
      <c r="A3607" s="132">
        <v>234669</v>
      </c>
      <c r="B3607" s="134" t="s">
        <v>1147</v>
      </c>
      <c r="C3607" s="134">
        <v>20</v>
      </c>
      <c r="D3607" s="134">
        <v>26</v>
      </c>
      <c r="E3607" s="134">
        <v>13</v>
      </c>
      <c r="F3607" s="134">
        <v>10</v>
      </c>
      <c r="G3607" s="135">
        <v>11</v>
      </c>
      <c r="H3607" s="171">
        <f>IFERROR((Table20[[#This Row],[_202320]]-Table20[[#This Row],[_201920]])/Table20[[#This Row],[_201920]]*1,"")</f>
        <v>-0.45</v>
      </c>
    </row>
    <row r="3608" spans="1:8" ht="28.5">
      <c r="A3608" s="132">
        <v>234669</v>
      </c>
      <c r="B3608" s="134" t="s">
        <v>1148</v>
      </c>
      <c r="C3608" s="134">
        <v>498</v>
      </c>
      <c r="D3608" s="134">
        <v>574</v>
      </c>
      <c r="E3608" s="134">
        <v>558</v>
      </c>
      <c r="F3608" s="134">
        <v>482</v>
      </c>
      <c r="G3608" s="135">
        <v>413</v>
      </c>
      <c r="H3608" s="171">
        <f>IFERROR((Table20[[#This Row],[_202320]]-Table20[[#This Row],[_201920]])/Table20[[#This Row],[_201920]]*1,"")</f>
        <v>-0.17068273092369479</v>
      </c>
    </row>
    <row r="3609" spans="1:8" ht="28.5">
      <c r="A3609" s="132">
        <v>234669</v>
      </c>
      <c r="B3609" s="134" t="s">
        <v>1149</v>
      </c>
      <c r="C3609" s="134">
        <v>625</v>
      </c>
      <c r="D3609" s="134">
        <v>710</v>
      </c>
      <c r="E3609" s="134">
        <v>706</v>
      </c>
      <c r="F3609" s="134">
        <v>585</v>
      </c>
      <c r="G3609" s="135">
        <v>536</v>
      </c>
      <c r="H3609" s="171">
        <f>IFERROR((Table20[[#This Row],[_202320]]-Table20[[#This Row],[_201920]])/Table20[[#This Row],[_201920]]*1,"")</f>
        <v>-0.1424</v>
      </c>
    </row>
    <row r="3610" spans="1:8" ht="28.5">
      <c r="A3610" s="132">
        <v>234669</v>
      </c>
      <c r="B3610" s="134" t="s">
        <v>1150</v>
      </c>
      <c r="C3610" s="134">
        <v>1143</v>
      </c>
      <c r="D3610" s="134">
        <v>1310</v>
      </c>
      <c r="E3610" s="134">
        <v>1277</v>
      </c>
      <c r="F3610" s="134">
        <v>1077</v>
      </c>
      <c r="G3610" s="135">
        <v>960</v>
      </c>
      <c r="H3610" s="171">
        <f>IFERROR((Table20[[#This Row],[_202320]]-Table20[[#This Row],[_201920]])/Table20[[#This Row],[_201920]]*1,"")</f>
        <v>-0.16010498687664043</v>
      </c>
    </row>
    <row r="3611" spans="1:8">
      <c r="A3611" s="132">
        <v>234669</v>
      </c>
      <c r="B3611" s="134" t="s">
        <v>1151</v>
      </c>
      <c r="C3611" s="134">
        <v>21</v>
      </c>
      <c r="D3611" s="134">
        <v>21</v>
      </c>
      <c r="E3611" s="134">
        <v>24</v>
      </c>
      <c r="F3611" s="134">
        <v>25</v>
      </c>
      <c r="G3611" s="135">
        <v>26</v>
      </c>
      <c r="H3611" s="171">
        <f>IFERROR((Table20[[#This Row],[_202320]]-Table20[[#This Row],[_201920]])/Table20[[#This Row],[_201920]]*1,"")</f>
        <v>0.23809523809523808</v>
      </c>
    </row>
    <row r="3612" spans="1:8" ht="28.5">
      <c r="A3612" s="132">
        <v>234669</v>
      </c>
      <c r="B3612" s="134" t="s">
        <v>1152</v>
      </c>
      <c r="C3612" s="134">
        <v>36</v>
      </c>
      <c r="D3612" s="134">
        <v>36</v>
      </c>
      <c r="E3612" s="134">
        <v>34</v>
      </c>
      <c r="F3612" s="134">
        <v>34</v>
      </c>
      <c r="G3612" s="135">
        <v>33</v>
      </c>
      <c r="H3612" s="171">
        <f>IFERROR((Table20[[#This Row],[_202320]]-Table20[[#This Row],[_201920]])/Table20[[#This Row],[_201920]]*1,"")</f>
        <v>-8.3333333333333329E-2</v>
      </c>
    </row>
    <row r="3613" spans="1:8" ht="28.5">
      <c r="A3613" s="132">
        <v>234669</v>
      </c>
      <c r="B3613" s="134" t="s">
        <v>1153</v>
      </c>
      <c r="C3613" s="134">
        <v>1</v>
      </c>
      <c r="D3613" s="134">
        <v>2</v>
      </c>
      <c r="E3613" s="134">
        <v>1</v>
      </c>
      <c r="F3613" s="134">
        <v>1</v>
      </c>
      <c r="G3613" s="135">
        <v>1</v>
      </c>
      <c r="H3613" s="171">
        <f>IFERROR((Table20[[#This Row],[_202320]]-Table20[[#This Row],[_201920]])/Table20[[#This Row],[_201920]]*1,"")</f>
        <v>0</v>
      </c>
    </row>
    <row r="3614" spans="1:8" ht="28.5">
      <c r="A3614" s="132">
        <v>234669</v>
      </c>
      <c r="B3614" s="134" t="s">
        <v>1154</v>
      </c>
      <c r="C3614" s="134">
        <v>34</v>
      </c>
      <c r="D3614" s="134">
        <v>35</v>
      </c>
      <c r="E3614" s="134">
        <v>33</v>
      </c>
      <c r="F3614" s="134">
        <v>34</v>
      </c>
      <c r="G3614" s="135">
        <v>32</v>
      </c>
      <c r="H3614" s="171">
        <f>IFERROR((Table20[[#This Row],[_202320]]-Table20[[#This Row],[_201920]])/Table20[[#This Row],[_201920]]*1,"")</f>
        <v>-5.8823529411764705E-2</v>
      </c>
    </row>
    <row r="3615" spans="1:8" ht="28.5">
      <c r="A3615" s="132">
        <v>234669</v>
      </c>
      <c r="B3615" s="134" t="s">
        <v>1155</v>
      </c>
      <c r="C3615" s="134">
        <v>43</v>
      </c>
      <c r="D3615" s="134">
        <v>43</v>
      </c>
      <c r="E3615" s="134">
        <v>42</v>
      </c>
      <c r="F3615" s="134">
        <v>41</v>
      </c>
      <c r="G3615" s="135">
        <v>41</v>
      </c>
      <c r="H3615" s="171">
        <f>IFERROR((Table20[[#This Row],[_202320]]-Table20[[#This Row],[_201920]])/Table20[[#This Row],[_201920]]*1,"")</f>
        <v>-4.6511627906976744E-2</v>
      </c>
    </row>
    <row r="3616" spans="1:8">
      <c r="A3616" s="132">
        <v>234951</v>
      </c>
      <c r="B3616" s="134" t="s">
        <v>1161</v>
      </c>
      <c r="C3616" s="134">
        <v>312</v>
      </c>
      <c r="D3616" s="134">
        <v>242</v>
      </c>
      <c r="E3616" s="134">
        <v>234</v>
      </c>
      <c r="F3616" s="134">
        <v>329</v>
      </c>
      <c r="G3616" s="135">
        <v>396</v>
      </c>
      <c r="H3616" s="171">
        <f>IFERROR((Table20[[#This Row],[_202320]]-Table20[[#This Row],[_201920]])/Table20[[#This Row],[_201920]]*1,"")</f>
        <v>0.26923076923076922</v>
      </c>
    </row>
    <row r="3617" spans="1:8">
      <c r="A3617" s="132">
        <v>234951</v>
      </c>
      <c r="B3617" s="134" t="s">
        <v>1131</v>
      </c>
      <c r="C3617" s="134">
        <v>0</v>
      </c>
      <c r="D3617" s="134">
        <v>0</v>
      </c>
      <c r="E3617" s="134">
        <v>0</v>
      </c>
      <c r="F3617" s="134">
        <v>0</v>
      </c>
      <c r="G3617" s="135">
        <v>0</v>
      </c>
      <c r="H3617" s="171" t="str">
        <f>IFERROR((Table20[[#This Row],[_202320]]-Table20[[#This Row],[_201920]])/Table20[[#This Row],[_201920]]*1,"")</f>
        <v/>
      </c>
    </row>
    <row r="3618" spans="1:8">
      <c r="A3618" s="132">
        <v>234951</v>
      </c>
      <c r="B3618" s="134" t="s">
        <v>1132</v>
      </c>
      <c r="C3618" s="134">
        <v>312</v>
      </c>
      <c r="D3618" s="134">
        <v>242</v>
      </c>
      <c r="E3618" s="134">
        <v>234</v>
      </c>
      <c r="F3618" s="134">
        <v>329</v>
      </c>
      <c r="G3618" s="135">
        <v>396</v>
      </c>
      <c r="H3618" s="171">
        <f>IFERROR((Table20[[#This Row],[_202320]]-Table20[[#This Row],[_201920]])/Table20[[#This Row],[_201920]]*1,"")</f>
        <v>0.26923076923076922</v>
      </c>
    </row>
    <row r="3619" spans="1:8" ht="28.5">
      <c r="A3619" s="132">
        <v>234951</v>
      </c>
      <c r="B3619" s="134" t="s">
        <v>1133</v>
      </c>
      <c r="C3619" s="134">
        <v>42</v>
      </c>
      <c r="D3619" s="134">
        <v>44</v>
      </c>
      <c r="E3619" s="134">
        <v>30</v>
      </c>
      <c r="F3619" s="134">
        <v>33</v>
      </c>
      <c r="G3619" s="135">
        <v>40</v>
      </c>
      <c r="H3619" s="171">
        <f>IFERROR((Table20[[#This Row],[_202320]]-Table20[[#This Row],[_201920]])/Table20[[#This Row],[_201920]]*1,"")</f>
        <v>-4.7619047619047616E-2</v>
      </c>
    </row>
    <row r="3620" spans="1:8" ht="28.5">
      <c r="A3620" s="132">
        <v>234951</v>
      </c>
      <c r="B3620" s="134" t="s">
        <v>1162</v>
      </c>
      <c r="C3620" s="134">
        <v>39</v>
      </c>
      <c r="D3620" s="134">
        <v>39</v>
      </c>
      <c r="E3620" s="134">
        <v>38</v>
      </c>
      <c r="F3620" s="134">
        <v>65</v>
      </c>
      <c r="G3620" s="135">
        <v>77</v>
      </c>
      <c r="H3620" s="171">
        <f>IFERROR((Table20[[#This Row],[_202320]]-Table20[[#This Row],[_201920]])/Table20[[#This Row],[_201920]]*1,"")</f>
        <v>0.97435897435897434</v>
      </c>
    </row>
    <row r="3621" spans="1:8" ht="28.5">
      <c r="A3621" s="132">
        <v>234951</v>
      </c>
      <c r="B3621" s="134" t="s">
        <v>1163</v>
      </c>
      <c r="C3621" s="134">
        <v>0</v>
      </c>
      <c r="D3621" s="134">
        <v>0</v>
      </c>
      <c r="E3621" s="134">
        <v>0</v>
      </c>
      <c r="F3621" s="134">
        <v>0</v>
      </c>
      <c r="G3621" s="135">
        <v>0</v>
      </c>
      <c r="H3621" s="171" t="str">
        <f>IFERROR((Table20[[#This Row],[_202320]]-Table20[[#This Row],[_201920]])/Table20[[#This Row],[_201920]]*1,"")</f>
        <v/>
      </c>
    </row>
    <row r="3622" spans="1:8">
      <c r="A3622" s="132">
        <v>234951</v>
      </c>
      <c r="B3622" s="134" t="s">
        <v>1136</v>
      </c>
      <c r="C3622" s="134">
        <v>81</v>
      </c>
      <c r="D3622" s="134">
        <v>83</v>
      </c>
      <c r="E3622" s="134">
        <v>68</v>
      </c>
      <c r="F3622" s="134">
        <v>98</v>
      </c>
      <c r="G3622" s="135">
        <v>117</v>
      </c>
      <c r="H3622" s="171">
        <f>IFERROR((Table20[[#This Row],[_202320]]-Table20[[#This Row],[_201920]])/Table20[[#This Row],[_201920]]*1,"")</f>
        <v>0.44444444444444442</v>
      </c>
    </row>
    <row r="3623" spans="1:8">
      <c r="A3623" s="132">
        <v>234951</v>
      </c>
      <c r="B3623" s="134" t="s">
        <v>1137</v>
      </c>
      <c r="C3623" s="134">
        <v>26</v>
      </c>
      <c r="D3623" s="134">
        <v>34</v>
      </c>
      <c r="E3623" s="134">
        <v>29</v>
      </c>
      <c r="F3623" s="134">
        <v>30</v>
      </c>
      <c r="G3623" s="135">
        <v>30</v>
      </c>
      <c r="H3623" s="171">
        <f>IFERROR((Table20[[#This Row],[_202320]]-Table20[[#This Row],[_201920]])/Table20[[#This Row],[_201920]]*1,"")</f>
        <v>0.15384615384615385</v>
      </c>
    </row>
    <row r="3624" spans="1:8" ht="28.5">
      <c r="A3624" s="132">
        <v>234951</v>
      </c>
      <c r="B3624" s="134" t="s">
        <v>1138</v>
      </c>
      <c r="C3624" s="134">
        <v>45</v>
      </c>
      <c r="D3624" s="134">
        <v>45</v>
      </c>
      <c r="E3624" s="134">
        <v>30</v>
      </c>
      <c r="F3624" s="134">
        <v>32</v>
      </c>
      <c r="G3624" s="135">
        <v>46</v>
      </c>
      <c r="H3624" s="171">
        <f>IFERROR((Table20[[#This Row],[_202320]]-Table20[[#This Row],[_201920]])/Table20[[#This Row],[_201920]]*1,"")</f>
        <v>2.2222222222222223E-2</v>
      </c>
    </row>
    <row r="3625" spans="1:8" ht="28.5">
      <c r="A3625" s="132">
        <v>234951</v>
      </c>
      <c r="B3625" s="134" t="s">
        <v>1164</v>
      </c>
      <c r="C3625" s="134">
        <v>44</v>
      </c>
      <c r="D3625" s="134">
        <v>41</v>
      </c>
      <c r="E3625" s="134">
        <v>38</v>
      </c>
      <c r="F3625" s="134">
        <v>68</v>
      </c>
      <c r="G3625" s="135">
        <v>81</v>
      </c>
      <c r="H3625" s="171">
        <f>IFERROR((Table20[[#This Row],[_202320]]-Table20[[#This Row],[_201920]])/Table20[[#This Row],[_201920]]*1,"")</f>
        <v>0.84090909090909094</v>
      </c>
    </row>
    <row r="3626" spans="1:8" ht="28.5">
      <c r="A3626" s="132">
        <v>234951</v>
      </c>
      <c r="B3626" s="134" t="s">
        <v>1165</v>
      </c>
      <c r="C3626" s="134">
        <v>0</v>
      </c>
      <c r="D3626" s="134">
        <v>0</v>
      </c>
      <c r="E3626" s="134">
        <v>1</v>
      </c>
      <c r="F3626" s="134">
        <v>0</v>
      </c>
      <c r="G3626" s="135">
        <v>0</v>
      </c>
      <c r="H3626" s="171" t="str">
        <f>IFERROR((Table20[[#This Row],[_202320]]-Table20[[#This Row],[_201920]])/Table20[[#This Row],[_201920]]*1,"")</f>
        <v/>
      </c>
    </row>
    <row r="3627" spans="1:8">
      <c r="A3627" s="132">
        <v>234951</v>
      </c>
      <c r="B3627" s="134" t="s">
        <v>1141</v>
      </c>
      <c r="C3627" s="134">
        <v>89</v>
      </c>
      <c r="D3627" s="134">
        <v>86</v>
      </c>
      <c r="E3627" s="134">
        <v>69</v>
      </c>
      <c r="F3627" s="134">
        <v>100</v>
      </c>
      <c r="G3627" s="135">
        <v>127</v>
      </c>
      <c r="H3627" s="171">
        <f>IFERROR((Table20[[#This Row],[_202320]]-Table20[[#This Row],[_201920]])/Table20[[#This Row],[_201920]]*1,"")</f>
        <v>0.42696629213483145</v>
      </c>
    </row>
    <row r="3628" spans="1:8">
      <c r="A3628" s="132">
        <v>234951</v>
      </c>
      <c r="B3628" s="134" t="s">
        <v>1142</v>
      </c>
      <c r="C3628" s="134">
        <v>29</v>
      </c>
      <c r="D3628" s="134">
        <v>36</v>
      </c>
      <c r="E3628" s="134">
        <v>29</v>
      </c>
      <c r="F3628" s="134">
        <v>30</v>
      </c>
      <c r="G3628" s="135">
        <v>32</v>
      </c>
      <c r="H3628" s="171">
        <f>IFERROR((Table20[[#This Row],[_202320]]-Table20[[#This Row],[_201920]])/Table20[[#This Row],[_201920]]*1,"")</f>
        <v>0.10344827586206896</v>
      </c>
    </row>
    <row r="3629" spans="1:8" ht="28.5">
      <c r="A3629" s="132">
        <v>234951</v>
      </c>
      <c r="B3629" s="134" t="s">
        <v>1143</v>
      </c>
      <c r="C3629" s="134">
        <v>46</v>
      </c>
      <c r="D3629" s="134">
        <v>45</v>
      </c>
      <c r="E3629" s="134">
        <v>30</v>
      </c>
      <c r="F3629" s="134">
        <v>30</v>
      </c>
      <c r="G3629" s="135">
        <v>52</v>
      </c>
      <c r="H3629" s="171">
        <f>IFERROR((Table20[[#This Row],[_202320]]-Table20[[#This Row],[_201920]])/Table20[[#This Row],[_201920]]*1,"")</f>
        <v>0.13043478260869565</v>
      </c>
    </row>
    <row r="3630" spans="1:8" ht="28.5">
      <c r="A3630" s="132">
        <v>234951</v>
      </c>
      <c r="B3630" s="134" t="s">
        <v>1166</v>
      </c>
      <c r="C3630" s="134">
        <v>45</v>
      </c>
      <c r="D3630" s="134">
        <v>41</v>
      </c>
      <c r="E3630" s="134">
        <v>38</v>
      </c>
      <c r="F3630" s="134">
        <v>71</v>
      </c>
      <c r="G3630" s="135">
        <v>82</v>
      </c>
      <c r="H3630" s="171">
        <f>IFERROR((Table20[[#This Row],[_202320]]-Table20[[#This Row],[_201920]])/Table20[[#This Row],[_201920]]*1,"")</f>
        <v>0.82222222222222219</v>
      </c>
    </row>
    <row r="3631" spans="1:8" ht="28.5">
      <c r="A3631" s="132">
        <v>234951</v>
      </c>
      <c r="B3631" s="134" t="s">
        <v>1167</v>
      </c>
      <c r="C3631" s="134">
        <v>0</v>
      </c>
      <c r="D3631" s="134">
        <v>0</v>
      </c>
      <c r="E3631" s="134">
        <v>1</v>
      </c>
      <c r="F3631" s="134">
        <v>0</v>
      </c>
      <c r="G3631" s="135">
        <v>0</v>
      </c>
      <c r="H3631" s="171" t="str">
        <f>IFERROR((Table20[[#This Row],[_202320]]-Table20[[#This Row],[_201920]])/Table20[[#This Row],[_201920]]*1,"")</f>
        <v/>
      </c>
    </row>
    <row r="3632" spans="1:8">
      <c r="A3632" s="132">
        <v>234951</v>
      </c>
      <c r="B3632" s="134" t="s">
        <v>1146</v>
      </c>
      <c r="C3632" s="134">
        <v>91</v>
      </c>
      <c r="D3632" s="134">
        <v>86</v>
      </c>
      <c r="E3632" s="134">
        <v>69</v>
      </c>
      <c r="F3632" s="134">
        <v>101</v>
      </c>
      <c r="G3632" s="135">
        <v>134</v>
      </c>
      <c r="H3632" s="171">
        <f>IFERROR((Table20[[#This Row],[_202320]]-Table20[[#This Row],[_201920]])/Table20[[#This Row],[_201920]]*1,"")</f>
        <v>0.47252747252747251</v>
      </c>
    </row>
    <row r="3633" spans="1:8" ht="28.5">
      <c r="A3633" s="132">
        <v>234951</v>
      </c>
      <c r="B3633" s="134" t="s">
        <v>1147</v>
      </c>
      <c r="C3633" s="134">
        <v>2</v>
      </c>
      <c r="D3633" s="134">
        <v>1</v>
      </c>
      <c r="E3633" s="134">
        <v>0</v>
      </c>
      <c r="F3633" s="134">
        <v>1</v>
      </c>
      <c r="G3633" s="135">
        <v>4</v>
      </c>
      <c r="H3633" s="171">
        <f>IFERROR((Table20[[#This Row],[_202320]]-Table20[[#This Row],[_201920]])/Table20[[#This Row],[_201920]]*1,"")</f>
        <v>1</v>
      </c>
    </row>
    <row r="3634" spans="1:8" ht="28.5">
      <c r="A3634" s="132">
        <v>234951</v>
      </c>
      <c r="B3634" s="134" t="s">
        <v>1148</v>
      </c>
      <c r="C3634" s="134">
        <v>116</v>
      </c>
      <c r="D3634" s="134">
        <v>81</v>
      </c>
      <c r="E3634" s="134">
        <v>77</v>
      </c>
      <c r="F3634" s="134">
        <v>98</v>
      </c>
      <c r="G3634" s="135">
        <v>113</v>
      </c>
      <c r="H3634" s="171">
        <f>IFERROR((Table20[[#This Row],[_202320]]-Table20[[#This Row],[_201920]])/Table20[[#This Row],[_201920]]*1,"")</f>
        <v>-2.5862068965517241E-2</v>
      </c>
    </row>
    <row r="3635" spans="1:8" ht="28.5">
      <c r="A3635" s="132">
        <v>234951</v>
      </c>
      <c r="B3635" s="134" t="s">
        <v>1149</v>
      </c>
      <c r="C3635" s="134">
        <v>103</v>
      </c>
      <c r="D3635" s="134">
        <v>74</v>
      </c>
      <c r="E3635" s="134">
        <v>88</v>
      </c>
      <c r="F3635" s="134">
        <v>129</v>
      </c>
      <c r="G3635" s="135">
        <v>145</v>
      </c>
      <c r="H3635" s="171">
        <f>IFERROR((Table20[[#This Row],[_202320]]-Table20[[#This Row],[_201920]])/Table20[[#This Row],[_201920]]*1,"")</f>
        <v>0.40776699029126212</v>
      </c>
    </row>
    <row r="3636" spans="1:8" ht="28.5">
      <c r="A3636" s="132">
        <v>234951</v>
      </c>
      <c r="B3636" s="134" t="s">
        <v>1150</v>
      </c>
      <c r="C3636" s="134">
        <v>221</v>
      </c>
      <c r="D3636" s="134">
        <v>156</v>
      </c>
      <c r="E3636" s="134">
        <v>165</v>
      </c>
      <c r="F3636" s="134">
        <v>228</v>
      </c>
      <c r="G3636" s="135">
        <v>262</v>
      </c>
      <c r="H3636" s="171">
        <f>IFERROR((Table20[[#This Row],[_202320]]-Table20[[#This Row],[_201920]])/Table20[[#This Row],[_201920]]*1,"")</f>
        <v>0.18552036199095023</v>
      </c>
    </row>
    <row r="3637" spans="1:8">
      <c r="A3637" s="132">
        <v>234951</v>
      </c>
      <c r="B3637" s="134" t="s">
        <v>1151</v>
      </c>
      <c r="C3637" s="134">
        <v>29</v>
      </c>
      <c r="D3637" s="134">
        <v>36</v>
      </c>
      <c r="E3637" s="134">
        <v>29</v>
      </c>
      <c r="F3637" s="134">
        <v>31</v>
      </c>
      <c r="G3637" s="135">
        <v>34</v>
      </c>
      <c r="H3637" s="171">
        <f>IFERROR((Table20[[#This Row],[_202320]]-Table20[[#This Row],[_201920]])/Table20[[#This Row],[_201920]]*1,"")</f>
        <v>0.17241379310344829</v>
      </c>
    </row>
    <row r="3638" spans="1:8" ht="28.5">
      <c r="A3638" s="132">
        <v>234951</v>
      </c>
      <c r="B3638" s="134" t="s">
        <v>1152</v>
      </c>
      <c r="C3638" s="134">
        <v>38</v>
      </c>
      <c r="D3638" s="134">
        <v>34</v>
      </c>
      <c r="E3638" s="134">
        <v>33</v>
      </c>
      <c r="F3638" s="134">
        <v>30</v>
      </c>
      <c r="G3638" s="135">
        <v>30</v>
      </c>
      <c r="H3638" s="171">
        <f>IFERROR((Table20[[#This Row],[_202320]]-Table20[[#This Row],[_201920]])/Table20[[#This Row],[_201920]]*1,"")</f>
        <v>-0.21052631578947367</v>
      </c>
    </row>
    <row r="3639" spans="1:8" ht="28.5">
      <c r="A3639" s="132">
        <v>234951</v>
      </c>
      <c r="B3639" s="134" t="s">
        <v>1153</v>
      </c>
      <c r="C3639" s="134">
        <v>1</v>
      </c>
      <c r="D3639" s="134">
        <v>0</v>
      </c>
      <c r="E3639" s="134">
        <v>0</v>
      </c>
      <c r="F3639" s="134">
        <v>0</v>
      </c>
      <c r="G3639" s="135">
        <v>1</v>
      </c>
      <c r="H3639" s="171">
        <f>IFERROR((Table20[[#This Row],[_202320]]-Table20[[#This Row],[_201920]])/Table20[[#This Row],[_201920]]*1,"")</f>
        <v>0</v>
      </c>
    </row>
    <row r="3640" spans="1:8" ht="28.5">
      <c r="A3640" s="132">
        <v>234951</v>
      </c>
      <c r="B3640" s="134" t="s">
        <v>1154</v>
      </c>
      <c r="C3640" s="134">
        <v>37</v>
      </c>
      <c r="D3640" s="134">
        <v>33</v>
      </c>
      <c r="E3640" s="134">
        <v>33</v>
      </c>
      <c r="F3640" s="134">
        <v>30</v>
      </c>
      <c r="G3640" s="135">
        <v>29</v>
      </c>
      <c r="H3640" s="171">
        <f>IFERROR((Table20[[#This Row],[_202320]]-Table20[[#This Row],[_201920]])/Table20[[#This Row],[_201920]]*1,"")</f>
        <v>-0.21621621621621623</v>
      </c>
    </row>
    <row r="3641" spans="1:8" ht="28.5">
      <c r="A3641" s="132">
        <v>234951</v>
      </c>
      <c r="B3641" s="134" t="s">
        <v>1155</v>
      </c>
      <c r="C3641" s="134">
        <v>33</v>
      </c>
      <c r="D3641" s="134">
        <v>31</v>
      </c>
      <c r="E3641" s="134">
        <v>38</v>
      </c>
      <c r="F3641" s="134">
        <v>39</v>
      </c>
      <c r="G3641" s="135">
        <v>37</v>
      </c>
      <c r="H3641" s="171">
        <f>IFERROR((Table20[[#This Row],[_202320]]-Table20[[#This Row],[_201920]])/Table20[[#This Row],[_201920]]*1,"")</f>
        <v>0.12121212121212122</v>
      </c>
    </row>
    <row r="3642" spans="1:8">
      <c r="A3642" s="132">
        <v>235103</v>
      </c>
      <c r="B3642" s="134" t="s">
        <v>1161</v>
      </c>
      <c r="C3642" s="134">
        <v>1205</v>
      </c>
      <c r="D3642" s="134">
        <v>1184</v>
      </c>
      <c r="E3642" s="134">
        <v>1152</v>
      </c>
      <c r="F3642" s="134">
        <v>1187</v>
      </c>
      <c r="G3642" s="135">
        <v>1182</v>
      </c>
      <c r="H3642" s="171">
        <f>IFERROR((Table20[[#This Row],[_202320]]-Table20[[#This Row],[_201920]])/Table20[[#This Row],[_201920]]*1,"")</f>
        <v>-1.9087136929460582E-2</v>
      </c>
    </row>
    <row r="3643" spans="1:8">
      <c r="A3643" s="132">
        <v>235103</v>
      </c>
      <c r="B3643" s="134" t="s">
        <v>1131</v>
      </c>
      <c r="C3643" s="134">
        <v>0</v>
      </c>
      <c r="D3643" s="134">
        <v>0</v>
      </c>
      <c r="E3643" s="134">
        <v>0</v>
      </c>
      <c r="F3643" s="134">
        <v>0</v>
      </c>
      <c r="G3643" s="135">
        <v>0</v>
      </c>
      <c r="H3643" s="171" t="str">
        <f>IFERROR((Table20[[#This Row],[_202320]]-Table20[[#This Row],[_201920]])/Table20[[#This Row],[_201920]]*1,"")</f>
        <v/>
      </c>
    </row>
    <row r="3644" spans="1:8">
      <c r="A3644" s="132">
        <v>235103</v>
      </c>
      <c r="B3644" s="134" t="s">
        <v>1132</v>
      </c>
      <c r="C3644" s="134">
        <v>1205</v>
      </c>
      <c r="D3644" s="134">
        <v>1184</v>
      </c>
      <c r="E3644" s="134">
        <v>1152</v>
      </c>
      <c r="F3644" s="134">
        <v>1187</v>
      </c>
      <c r="G3644" s="135">
        <v>1182</v>
      </c>
      <c r="H3644" s="171">
        <f>IFERROR((Table20[[#This Row],[_202320]]-Table20[[#This Row],[_201920]])/Table20[[#This Row],[_201920]]*1,"")</f>
        <v>-1.9087136929460582E-2</v>
      </c>
    </row>
    <row r="3645" spans="1:8" ht="28.5">
      <c r="A3645" s="132">
        <v>235103</v>
      </c>
      <c r="B3645" s="134" t="s">
        <v>1133</v>
      </c>
      <c r="C3645" s="134">
        <v>82</v>
      </c>
      <c r="D3645" s="134">
        <v>66</v>
      </c>
      <c r="E3645" s="134">
        <v>57</v>
      </c>
      <c r="F3645" s="134">
        <v>74</v>
      </c>
      <c r="G3645" s="135">
        <v>90</v>
      </c>
      <c r="H3645" s="171">
        <f>IFERROR((Table20[[#This Row],[_202320]]-Table20[[#This Row],[_201920]])/Table20[[#This Row],[_201920]]*1,"")</f>
        <v>9.7560975609756101E-2</v>
      </c>
    </row>
    <row r="3646" spans="1:8" ht="28.5">
      <c r="A3646" s="132">
        <v>235103</v>
      </c>
      <c r="B3646" s="134" t="s">
        <v>1162</v>
      </c>
      <c r="C3646" s="134">
        <v>131</v>
      </c>
      <c r="D3646" s="134">
        <v>137</v>
      </c>
      <c r="E3646" s="134">
        <v>120</v>
      </c>
      <c r="F3646" s="134">
        <v>143</v>
      </c>
      <c r="G3646" s="135">
        <v>142</v>
      </c>
      <c r="H3646" s="171">
        <f>IFERROR((Table20[[#This Row],[_202320]]-Table20[[#This Row],[_201920]])/Table20[[#This Row],[_201920]]*1,"")</f>
        <v>8.3969465648854963E-2</v>
      </c>
    </row>
    <row r="3647" spans="1:8" ht="28.5">
      <c r="A3647" s="132">
        <v>235103</v>
      </c>
      <c r="B3647" s="134" t="s">
        <v>1163</v>
      </c>
      <c r="C3647" s="134">
        <v>0</v>
      </c>
      <c r="D3647" s="134">
        <v>0</v>
      </c>
      <c r="E3647" s="134">
        <v>0</v>
      </c>
      <c r="F3647" s="134">
        <v>0</v>
      </c>
      <c r="G3647" s="135">
        <v>0</v>
      </c>
      <c r="H3647" s="171" t="str">
        <f>IFERROR((Table20[[#This Row],[_202320]]-Table20[[#This Row],[_201920]])/Table20[[#This Row],[_201920]]*1,"")</f>
        <v/>
      </c>
    </row>
    <row r="3648" spans="1:8">
      <c r="A3648" s="132">
        <v>235103</v>
      </c>
      <c r="B3648" s="134" t="s">
        <v>1136</v>
      </c>
      <c r="C3648" s="134">
        <v>213</v>
      </c>
      <c r="D3648" s="134">
        <v>203</v>
      </c>
      <c r="E3648" s="134">
        <v>177</v>
      </c>
      <c r="F3648" s="134">
        <v>217</v>
      </c>
      <c r="G3648" s="135">
        <v>232</v>
      </c>
      <c r="H3648" s="171">
        <f>IFERROR((Table20[[#This Row],[_202320]]-Table20[[#This Row],[_201920]])/Table20[[#This Row],[_201920]]*1,"")</f>
        <v>8.9201877934272297E-2</v>
      </c>
    </row>
    <row r="3649" spans="1:8">
      <c r="A3649" s="132">
        <v>235103</v>
      </c>
      <c r="B3649" s="134" t="s">
        <v>1137</v>
      </c>
      <c r="C3649" s="134">
        <v>18</v>
      </c>
      <c r="D3649" s="134">
        <v>17</v>
      </c>
      <c r="E3649" s="134">
        <v>15</v>
      </c>
      <c r="F3649" s="134">
        <v>18</v>
      </c>
      <c r="G3649" s="135">
        <v>20</v>
      </c>
      <c r="H3649" s="171">
        <f>IFERROR((Table20[[#This Row],[_202320]]-Table20[[#This Row],[_201920]])/Table20[[#This Row],[_201920]]*1,"")</f>
        <v>0.1111111111111111</v>
      </c>
    </row>
    <row r="3650" spans="1:8" ht="28.5">
      <c r="A3650" s="132">
        <v>235103</v>
      </c>
      <c r="B3650" s="134" t="s">
        <v>1138</v>
      </c>
      <c r="C3650" s="134">
        <v>85</v>
      </c>
      <c r="D3650" s="134">
        <v>71</v>
      </c>
      <c r="E3650" s="134">
        <v>56</v>
      </c>
      <c r="F3650" s="134">
        <v>80</v>
      </c>
      <c r="G3650" s="135">
        <v>94</v>
      </c>
      <c r="H3650" s="171">
        <f>IFERROR((Table20[[#This Row],[_202320]]-Table20[[#This Row],[_201920]])/Table20[[#This Row],[_201920]]*1,"")</f>
        <v>0.10588235294117647</v>
      </c>
    </row>
    <row r="3651" spans="1:8" ht="28.5">
      <c r="A3651" s="132">
        <v>235103</v>
      </c>
      <c r="B3651" s="134" t="s">
        <v>1164</v>
      </c>
      <c r="C3651" s="134">
        <v>163</v>
      </c>
      <c r="D3651" s="134">
        <v>175</v>
      </c>
      <c r="E3651" s="134">
        <v>139</v>
      </c>
      <c r="F3651" s="134">
        <v>176</v>
      </c>
      <c r="G3651" s="135">
        <v>162</v>
      </c>
      <c r="H3651" s="171">
        <f>IFERROR((Table20[[#This Row],[_202320]]-Table20[[#This Row],[_201920]])/Table20[[#This Row],[_201920]]*1,"")</f>
        <v>-6.1349693251533744E-3</v>
      </c>
    </row>
    <row r="3652" spans="1:8" ht="28.5">
      <c r="A3652" s="132">
        <v>235103</v>
      </c>
      <c r="B3652" s="134" t="s">
        <v>1165</v>
      </c>
      <c r="C3652" s="134">
        <v>0</v>
      </c>
      <c r="D3652" s="134">
        <v>0</v>
      </c>
      <c r="E3652" s="134">
        <v>3</v>
      </c>
      <c r="F3652" s="134">
        <v>1</v>
      </c>
      <c r="G3652" s="135">
        <v>0</v>
      </c>
      <c r="H3652" s="171" t="str">
        <f>IFERROR((Table20[[#This Row],[_202320]]-Table20[[#This Row],[_201920]])/Table20[[#This Row],[_201920]]*1,"")</f>
        <v/>
      </c>
    </row>
    <row r="3653" spans="1:8">
      <c r="A3653" s="132">
        <v>235103</v>
      </c>
      <c r="B3653" s="134" t="s">
        <v>1141</v>
      </c>
      <c r="C3653" s="134">
        <v>248</v>
      </c>
      <c r="D3653" s="134">
        <v>246</v>
      </c>
      <c r="E3653" s="134">
        <v>198</v>
      </c>
      <c r="F3653" s="134">
        <v>257</v>
      </c>
      <c r="G3653" s="135">
        <v>256</v>
      </c>
      <c r="H3653" s="171">
        <f>IFERROR((Table20[[#This Row],[_202320]]-Table20[[#This Row],[_201920]])/Table20[[#This Row],[_201920]]*1,"")</f>
        <v>3.2258064516129031E-2</v>
      </c>
    </row>
    <row r="3654" spans="1:8">
      <c r="A3654" s="132">
        <v>235103</v>
      </c>
      <c r="B3654" s="134" t="s">
        <v>1142</v>
      </c>
      <c r="C3654" s="134">
        <v>21</v>
      </c>
      <c r="D3654" s="134">
        <v>21</v>
      </c>
      <c r="E3654" s="134">
        <v>17</v>
      </c>
      <c r="F3654" s="134">
        <v>22</v>
      </c>
      <c r="G3654" s="135">
        <v>22</v>
      </c>
      <c r="H3654" s="171">
        <f>IFERROR((Table20[[#This Row],[_202320]]-Table20[[#This Row],[_201920]])/Table20[[#This Row],[_201920]]*1,"")</f>
        <v>4.7619047619047616E-2</v>
      </c>
    </row>
    <row r="3655" spans="1:8" ht="28.5">
      <c r="A3655" s="132">
        <v>235103</v>
      </c>
      <c r="B3655" s="134" t="s">
        <v>1143</v>
      </c>
      <c r="C3655" s="134">
        <v>85</v>
      </c>
      <c r="D3655" s="134">
        <v>71</v>
      </c>
      <c r="E3655" s="134">
        <v>59</v>
      </c>
      <c r="F3655" s="134">
        <v>77</v>
      </c>
      <c r="G3655" s="135">
        <v>96</v>
      </c>
      <c r="H3655" s="171">
        <f>IFERROR((Table20[[#This Row],[_202320]]-Table20[[#This Row],[_201920]])/Table20[[#This Row],[_201920]]*1,"")</f>
        <v>0.12941176470588237</v>
      </c>
    </row>
    <row r="3656" spans="1:8" ht="28.5">
      <c r="A3656" s="132">
        <v>235103</v>
      </c>
      <c r="B3656" s="134" t="s">
        <v>1166</v>
      </c>
      <c r="C3656" s="134">
        <v>174</v>
      </c>
      <c r="D3656" s="134">
        <v>183</v>
      </c>
      <c r="E3656" s="134">
        <v>148</v>
      </c>
      <c r="F3656" s="134">
        <v>189</v>
      </c>
      <c r="G3656" s="135">
        <v>165</v>
      </c>
      <c r="H3656" s="171">
        <f>IFERROR((Table20[[#This Row],[_202320]]-Table20[[#This Row],[_201920]])/Table20[[#This Row],[_201920]]*1,"")</f>
        <v>-5.1724137931034482E-2</v>
      </c>
    </row>
    <row r="3657" spans="1:8" ht="28.5">
      <c r="A3657" s="132">
        <v>235103</v>
      </c>
      <c r="B3657" s="134" t="s">
        <v>1167</v>
      </c>
      <c r="C3657" s="134">
        <v>0</v>
      </c>
      <c r="D3657" s="134">
        <v>1</v>
      </c>
      <c r="E3657" s="134">
        <v>4</v>
      </c>
      <c r="F3657" s="134">
        <v>2</v>
      </c>
      <c r="G3657" s="135">
        <v>1</v>
      </c>
      <c r="H3657" s="171" t="str">
        <f>IFERROR((Table20[[#This Row],[_202320]]-Table20[[#This Row],[_201920]])/Table20[[#This Row],[_201920]]*1,"")</f>
        <v/>
      </c>
    </row>
    <row r="3658" spans="1:8">
      <c r="A3658" s="132">
        <v>235103</v>
      </c>
      <c r="B3658" s="134" t="s">
        <v>1146</v>
      </c>
      <c r="C3658" s="134">
        <v>259</v>
      </c>
      <c r="D3658" s="134">
        <v>255</v>
      </c>
      <c r="E3658" s="134">
        <v>211</v>
      </c>
      <c r="F3658" s="134">
        <v>268</v>
      </c>
      <c r="G3658" s="135">
        <v>262</v>
      </c>
      <c r="H3658" s="171">
        <f>IFERROR((Table20[[#This Row],[_202320]]-Table20[[#This Row],[_201920]])/Table20[[#This Row],[_201920]]*1,"")</f>
        <v>1.1583011583011582E-2</v>
      </c>
    </row>
    <row r="3659" spans="1:8" ht="28.5">
      <c r="A3659" s="132">
        <v>235103</v>
      </c>
      <c r="B3659" s="134" t="s">
        <v>1147</v>
      </c>
      <c r="C3659" s="134">
        <v>21</v>
      </c>
      <c r="D3659" s="134">
        <v>20</v>
      </c>
      <c r="E3659" s="134">
        <v>17</v>
      </c>
      <c r="F3659" s="134">
        <v>18</v>
      </c>
      <c r="G3659" s="135">
        <v>14</v>
      </c>
      <c r="H3659" s="171">
        <f>IFERROR((Table20[[#This Row],[_202320]]-Table20[[#This Row],[_201920]])/Table20[[#This Row],[_201920]]*1,"")</f>
        <v>-0.33333333333333331</v>
      </c>
    </row>
    <row r="3660" spans="1:8" ht="28.5">
      <c r="A3660" s="132">
        <v>235103</v>
      </c>
      <c r="B3660" s="134" t="s">
        <v>1148</v>
      </c>
      <c r="C3660" s="134">
        <v>433</v>
      </c>
      <c r="D3660" s="134">
        <v>456</v>
      </c>
      <c r="E3660" s="134">
        <v>462</v>
      </c>
      <c r="F3660" s="134">
        <v>462</v>
      </c>
      <c r="G3660" s="135">
        <v>449</v>
      </c>
      <c r="H3660" s="171">
        <f>IFERROR((Table20[[#This Row],[_202320]]-Table20[[#This Row],[_201920]])/Table20[[#This Row],[_201920]]*1,"")</f>
        <v>3.695150115473441E-2</v>
      </c>
    </row>
    <row r="3661" spans="1:8" ht="28.5">
      <c r="A3661" s="132">
        <v>235103</v>
      </c>
      <c r="B3661" s="134" t="s">
        <v>1149</v>
      </c>
      <c r="C3661" s="134">
        <v>492</v>
      </c>
      <c r="D3661" s="134">
        <v>453</v>
      </c>
      <c r="E3661" s="134">
        <v>462</v>
      </c>
      <c r="F3661" s="134">
        <v>439</v>
      </c>
      <c r="G3661" s="135">
        <v>457</v>
      </c>
      <c r="H3661" s="171">
        <f>IFERROR((Table20[[#This Row],[_202320]]-Table20[[#This Row],[_201920]])/Table20[[#This Row],[_201920]]*1,"")</f>
        <v>-7.113821138211382E-2</v>
      </c>
    </row>
    <row r="3662" spans="1:8" ht="28.5">
      <c r="A3662" s="132">
        <v>235103</v>
      </c>
      <c r="B3662" s="134" t="s">
        <v>1150</v>
      </c>
      <c r="C3662" s="134">
        <v>946</v>
      </c>
      <c r="D3662" s="134">
        <v>929</v>
      </c>
      <c r="E3662" s="134">
        <v>941</v>
      </c>
      <c r="F3662" s="134">
        <v>919</v>
      </c>
      <c r="G3662" s="135">
        <v>920</v>
      </c>
      <c r="H3662" s="171">
        <f>IFERROR((Table20[[#This Row],[_202320]]-Table20[[#This Row],[_201920]])/Table20[[#This Row],[_201920]]*1,"")</f>
        <v>-2.748414376321353E-2</v>
      </c>
    </row>
    <row r="3663" spans="1:8">
      <c r="A3663" s="132">
        <v>235103</v>
      </c>
      <c r="B3663" s="134" t="s">
        <v>1151</v>
      </c>
      <c r="C3663" s="134">
        <v>21</v>
      </c>
      <c r="D3663" s="134">
        <v>22</v>
      </c>
      <c r="E3663" s="134">
        <v>18</v>
      </c>
      <c r="F3663" s="134">
        <v>23</v>
      </c>
      <c r="G3663" s="135">
        <v>22</v>
      </c>
      <c r="H3663" s="171">
        <f>IFERROR((Table20[[#This Row],[_202320]]-Table20[[#This Row],[_201920]])/Table20[[#This Row],[_201920]]*1,"")</f>
        <v>4.7619047619047616E-2</v>
      </c>
    </row>
    <row r="3664" spans="1:8" ht="28.5">
      <c r="A3664" s="132">
        <v>235103</v>
      </c>
      <c r="B3664" s="134" t="s">
        <v>1152</v>
      </c>
      <c r="C3664" s="134">
        <v>38</v>
      </c>
      <c r="D3664" s="134">
        <v>40</v>
      </c>
      <c r="E3664" s="134">
        <v>42</v>
      </c>
      <c r="F3664" s="134">
        <v>40</v>
      </c>
      <c r="G3664" s="135">
        <v>39</v>
      </c>
      <c r="H3664" s="171">
        <f>IFERROR((Table20[[#This Row],[_202320]]-Table20[[#This Row],[_201920]])/Table20[[#This Row],[_201920]]*1,"")</f>
        <v>2.6315789473684209E-2</v>
      </c>
    </row>
    <row r="3665" spans="1:8" ht="28.5">
      <c r="A3665" s="132">
        <v>235103</v>
      </c>
      <c r="B3665" s="134" t="s">
        <v>1153</v>
      </c>
      <c r="C3665" s="134">
        <v>2</v>
      </c>
      <c r="D3665" s="134">
        <v>2</v>
      </c>
      <c r="E3665" s="134">
        <v>1</v>
      </c>
      <c r="F3665" s="134">
        <v>2</v>
      </c>
      <c r="G3665" s="135">
        <v>1</v>
      </c>
      <c r="H3665" s="171">
        <f>IFERROR((Table20[[#This Row],[_202320]]-Table20[[#This Row],[_201920]])/Table20[[#This Row],[_201920]]*1,"")</f>
        <v>-0.5</v>
      </c>
    </row>
    <row r="3666" spans="1:8" ht="28.5">
      <c r="A3666" s="132">
        <v>235103</v>
      </c>
      <c r="B3666" s="134" t="s">
        <v>1154</v>
      </c>
      <c r="C3666" s="134">
        <v>36</v>
      </c>
      <c r="D3666" s="134">
        <v>39</v>
      </c>
      <c r="E3666" s="134">
        <v>40</v>
      </c>
      <c r="F3666" s="134">
        <v>39</v>
      </c>
      <c r="G3666" s="135">
        <v>38</v>
      </c>
      <c r="H3666" s="171">
        <f>IFERROR((Table20[[#This Row],[_202320]]-Table20[[#This Row],[_201920]])/Table20[[#This Row],[_201920]]*1,"")</f>
        <v>5.5555555555555552E-2</v>
      </c>
    </row>
    <row r="3667" spans="1:8" ht="28.5">
      <c r="A3667" s="132">
        <v>235103</v>
      </c>
      <c r="B3667" s="134" t="s">
        <v>1155</v>
      </c>
      <c r="C3667" s="134">
        <v>41</v>
      </c>
      <c r="D3667" s="134">
        <v>38</v>
      </c>
      <c r="E3667" s="134">
        <v>40</v>
      </c>
      <c r="F3667" s="134">
        <v>37</v>
      </c>
      <c r="G3667" s="135">
        <v>39</v>
      </c>
      <c r="H3667" s="171">
        <f>IFERROR((Table20[[#This Row],[_202320]]-Table20[[#This Row],[_201920]])/Table20[[#This Row],[_201920]]*1,"")</f>
        <v>-4.878048780487805E-2</v>
      </c>
    </row>
    <row r="3668" spans="1:8">
      <c r="A3668" s="132">
        <v>235149</v>
      </c>
      <c r="B3668" s="134" t="s">
        <v>1161</v>
      </c>
      <c r="C3668" s="134">
        <v>1765</v>
      </c>
      <c r="D3668" s="134">
        <v>1407</v>
      </c>
      <c r="E3668" s="134">
        <v>1719</v>
      </c>
      <c r="F3668" s="134">
        <v>1748</v>
      </c>
      <c r="G3668" s="135">
        <v>1760</v>
      </c>
      <c r="H3668" s="171">
        <f>IFERROR((Table20[[#This Row],[_202320]]-Table20[[#This Row],[_201920]])/Table20[[#This Row],[_201920]]*1,"")</f>
        <v>-2.8328611898016999E-3</v>
      </c>
    </row>
    <row r="3669" spans="1:8">
      <c r="A3669" s="132">
        <v>235149</v>
      </c>
      <c r="B3669" s="134" t="s">
        <v>1131</v>
      </c>
      <c r="C3669" s="134">
        <v>0</v>
      </c>
      <c r="D3669" s="134">
        <v>0</v>
      </c>
      <c r="E3669" s="134">
        <v>0</v>
      </c>
      <c r="F3669" s="134">
        <v>0</v>
      </c>
      <c r="G3669" s="135">
        <v>0</v>
      </c>
      <c r="H3669" s="171" t="str">
        <f>IFERROR((Table20[[#This Row],[_202320]]-Table20[[#This Row],[_201920]])/Table20[[#This Row],[_201920]]*1,"")</f>
        <v/>
      </c>
    </row>
    <row r="3670" spans="1:8">
      <c r="A3670" s="132">
        <v>235149</v>
      </c>
      <c r="B3670" s="134" t="s">
        <v>1132</v>
      </c>
      <c r="C3670" s="134">
        <v>1765</v>
      </c>
      <c r="D3670" s="134">
        <v>1407</v>
      </c>
      <c r="E3670" s="134">
        <v>1719</v>
      </c>
      <c r="F3670" s="134">
        <v>1748</v>
      </c>
      <c r="G3670" s="135">
        <v>1760</v>
      </c>
      <c r="H3670" s="171">
        <f>IFERROR((Table20[[#This Row],[_202320]]-Table20[[#This Row],[_201920]])/Table20[[#This Row],[_201920]]*1,"")</f>
        <v>-2.8328611898016999E-3</v>
      </c>
    </row>
    <row r="3671" spans="1:8" ht="28.5">
      <c r="A3671" s="132">
        <v>235149</v>
      </c>
      <c r="B3671" s="134" t="s">
        <v>1133</v>
      </c>
      <c r="C3671" s="134">
        <v>45</v>
      </c>
      <c r="D3671" s="134">
        <v>52</v>
      </c>
      <c r="E3671" s="134">
        <v>56</v>
      </c>
      <c r="F3671" s="134">
        <v>34</v>
      </c>
      <c r="G3671" s="135">
        <v>30</v>
      </c>
      <c r="H3671" s="171">
        <f>IFERROR((Table20[[#This Row],[_202320]]-Table20[[#This Row],[_201920]])/Table20[[#This Row],[_201920]]*1,"")</f>
        <v>-0.33333333333333331</v>
      </c>
    </row>
    <row r="3672" spans="1:8" ht="28.5">
      <c r="A3672" s="132">
        <v>235149</v>
      </c>
      <c r="B3672" s="134" t="s">
        <v>1162</v>
      </c>
      <c r="C3672" s="134">
        <v>208</v>
      </c>
      <c r="D3672" s="134">
        <v>174</v>
      </c>
      <c r="E3672" s="134">
        <v>244</v>
      </c>
      <c r="F3672" s="134">
        <v>280</v>
      </c>
      <c r="G3672" s="135">
        <v>286</v>
      </c>
      <c r="H3672" s="171">
        <f>IFERROR((Table20[[#This Row],[_202320]]-Table20[[#This Row],[_201920]])/Table20[[#This Row],[_201920]]*1,"")</f>
        <v>0.375</v>
      </c>
    </row>
    <row r="3673" spans="1:8" ht="28.5">
      <c r="A3673" s="132">
        <v>235149</v>
      </c>
      <c r="B3673" s="134" t="s">
        <v>1163</v>
      </c>
      <c r="C3673" s="134" t="s">
        <v>129</v>
      </c>
      <c r="D3673" s="134" t="s">
        <v>129</v>
      </c>
      <c r="E3673" s="134" t="s">
        <v>129</v>
      </c>
      <c r="F3673" s="134" t="s">
        <v>129</v>
      </c>
      <c r="G3673" s="135">
        <v>0</v>
      </c>
      <c r="H3673" s="171" t="str">
        <f>IFERROR((Table20[[#This Row],[_202320]]-Table20[[#This Row],[_201920]])/Table20[[#This Row],[_201920]]*1,"")</f>
        <v/>
      </c>
    </row>
    <row r="3674" spans="1:8">
      <c r="A3674" s="132">
        <v>235149</v>
      </c>
      <c r="B3674" s="134" t="s">
        <v>1136</v>
      </c>
      <c r="C3674" s="134">
        <v>253</v>
      </c>
      <c r="D3674" s="134">
        <v>226</v>
      </c>
      <c r="E3674" s="134">
        <v>300</v>
      </c>
      <c r="F3674" s="134">
        <v>314</v>
      </c>
      <c r="G3674" s="135">
        <v>316</v>
      </c>
      <c r="H3674" s="171">
        <f>IFERROR((Table20[[#This Row],[_202320]]-Table20[[#This Row],[_201920]])/Table20[[#This Row],[_201920]]*1,"")</f>
        <v>0.24901185770750989</v>
      </c>
    </row>
    <row r="3675" spans="1:8">
      <c r="A3675" s="132">
        <v>235149</v>
      </c>
      <c r="B3675" s="134" t="s">
        <v>1137</v>
      </c>
      <c r="C3675" s="134">
        <v>14</v>
      </c>
      <c r="D3675" s="134">
        <v>16</v>
      </c>
      <c r="E3675" s="134">
        <v>17</v>
      </c>
      <c r="F3675" s="134">
        <v>18</v>
      </c>
      <c r="G3675" s="135">
        <v>18</v>
      </c>
      <c r="H3675" s="171">
        <f>IFERROR((Table20[[#This Row],[_202320]]-Table20[[#This Row],[_201920]])/Table20[[#This Row],[_201920]]*1,"")</f>
        <v>0.2857142857142857</v>
      </c>
    </row>
    <row r="3676" spans="1:8" ht="28.5">
      <c r="A3676" s="132">
        <v>235149</v>
      </c>
      <c r="B3676" s="134" t="s">
        <v>1138</v>
      </c>
      <c r="C3676" s="134">
        <v>49</v>
      </c>
      <c r="D3676" s="134">
        <v>49</v>
      </c>
      <c r="E3676" s="134">
        <v>57</v>
      </c>
      <c r="F3676" s="134">
        <v>31</v>
      </c>
      <c r="G3676" s="135">
        <v>29</v>
      </c>
      <c r="H3676" s="171">
        <f>IFERROR((Table20[[#This Row],[_202320]]-Table20[[#This Row],[_201920]])/Table20[[#This Row],[_201920]]*1,"")</f>
        <v>-0.40816326530612246</v>
      </c>
    </row>
    <row r="3677" spans="1:8" ht="28.5">
      <c r="A3677" s="132">
        <v>235149</v>
      </c>
      <c r="B3677" s="134" t="s">
        <v>1164</v>
      </c>
      <c r="C3677" s="134">
        <v>268</v>
      </c>
      <c r="D3677" s="134">
        <v>220</v>
      </c>
      <c r="E3677" s="134">
        <v>298</v>
      </c>
      <c r="F3677" s="134">
        <v>330</v>
      </c>
      <c r="G3677" s="135">
        <v>347</v>
      </c>
      <c r="H3677" s="171">
        <f>IFERROR((Table20[[#This Row],[_202320]]-Table20[[#This Row],[_201920]])/Table20[[#This Row],[_201920]]*1,"")</f>
        <v>0.29477611940298509</v>
      </c>
    </row>
    <row r="3678" spans="1:8" ht="28.5">
      <c r="A3678" s="132">
        <v>235149</v>
      </c>
      <c r="B3678" s="134" t="s">
        <v>1165</v>
      </c>
      <c r="C3678" s="134" t="s">
        <v>129</v>
      </c>
      <c r="D3678" s="134" t="s">
        <v>129</v>
      </c>
      <c r="E3678" s="134" t="s">
        <v>129</v>
      </c>
      <c r="F3678" s="134" t="s">
        <v>129</v>
      </c>
      <c r="G3678" s="135">
        <v>0</v>
      </c>
      <c r="H3678" s="171" t="str">
        <f>IFERROR((Table20[[#This Row],[_202320]]-Table20[[#This Row],[_201920]])/Table20[[#This Row],[_201920]]*1,"")</f>
        <v/>
      </c>
    </row>
    <row r="3679" spans="1:8">
      <c r="A3679" s="132">
        <v>235149</v>
      </c>
      <c r="B3679" s="134" t="s">
        <v>1141</v>
      </c>
      <c r="C3679" s="134">
        <v>317</v>
      </c>
      <c r="D3679" s="134">
        <v>269</v>
      </c>
      <c r="E3679" s="134">
        <v>355</v>
      </c>
      <c r="F3679" s="134">
        <v>361</v>
      </c>
      <c r="G3679" s="135">
        <v>376</v>
      </c>
      <c r="H3679" s="171">
        <f>IFERROR((Table20[[#This Row],[_202320]]-Table20[[#This Row],[_201920]])/Table20[[#This Row],[_201920]]*1,"")</f>
        <v>0.18611987381703471</v>
      </c>
    </row>
    <row r="3680" spans="1:8">
      <c r="A3680" s="132">
        <v>235149</v>
      </c>
      <c r="B3680" s="134" t="s">
        <v>1142</v>
      </c>
      <c r="C3680" s="134">
        <v>18</v>
      </c>
      <c r="D3680" s="134">
        <v>19</v>
      </c>
      <c r="E3680" s="134">
        <v>21</v>
      </c>
      <c r="F3680" s="134">
        <v>21</v>
      </c>
      <c r="G3680" s="135">
        <v>21</v>
      </c>
      <c r="H3680" s="171">
        <f>IFERROR((Table20[[#This Row],[_202320]]-Table20[[#This Row],[_201920]])/Table20[[#This Row],[_201920]]*1,"")</f>
        <v>0.16666666666666666</v>
      </c>
    </row>
    <row r="3681" spans="1:8" ht="28.5">
      <c r="A3681" s="132">
        <v>235149</v>
      </c>
      <c r="B3681" s="134" t="s">
        <v>1143</v>
      </c>
      <c r="C3681" s="134">
        <v>47</v>
      </c>
      <c r="D3681" s="134">
        <v>49</v>
      </c>
      <c r="E3681" s="134">
        <v>56</v>
      </c>
      <c r="F3681" s="134">
        <v>31</v>
      </c>
      <c r="G3681" s="135">
        <v>30</v>
      </c>
      <c r="H3681" s="171">
        <f>IFERROR((Table20[[#This Row],[_202320]]-Table20[[#This Row],[_201920]])/Table20[[#This Row],[_201920]]*1,"")</f>
        <v>-0.36170212765957449</v>
      </c>
    </row>
    <row r="3682" spans="1:8" ht="28.5">
      <c r="A3682" s="132">
        <v>235149</v>
      </c>
      <c r="B3682" s="134" t="s">
        <v>1166</v>
      </c>
      <c r="C3682" s="134">
        <v>288</v>
      </c>
      <c r="D3682" s="134">
        <v>241</v>
      </c>
      <c r="E3682" s="134">
        <v>333</v>
      </c>
      <c r="F3682" s="134">
        <v>345</v>
      </c>
      <c r="G3682" s="135">
        <v>369</v>
      </c>
      <c r="H3682" s="171">
        <f>IFERROR((Table20[[#This Row],[_202320]]-Table20[[#This Row],[_201920]])/Table20[[#This Row],[_201920]]*1,"")</f>
        <v>0.28125</v>
      </c>
    </row>
    <row r="3683" spans="1:8" ht="28.5">
      <c r="A3683" s="132">
        <v>235149</v>
      </c>
      <c r="B3683" s="134" t="s">
        <v>1167</v>
      </c>
      <c r="C3683" s="134" t="s">
        <v>129</v>
      </c>
      <c r="D3683" s="134" t="s">
        <v>129</v>
      </c>
      <c r="E3683" s="134" t="s">
        <v>129</v>
      </c>
      <c r="F3683" s="134" t="s">
        <v>129</v>
      </c>
      <c r="G3683" s="135">
        <v>0</v>
      </c>
      <c r="H3683" s="171" t="str">
        <f>IFERROR((Table20[[#This Row],[_202320]]-Table20[[#This Row],[_201920]])/Table20[[#This Row],[_201920]]*1,"")</f>
        <v/>
      </c>
    </row>
    <row r="3684" spans="1:8">
      <c r="A3684" s="132">
        <v>235149</v>
      </c>
      <c r="B3684" s="134" t="s">
        <v>1146</v>
      </c>
      <c r="C3684" s="134">
        <v>335</v>
      </c>
      <c r="D3684" s="134">
        <v>290</v>
      </c>
      <c r="E3684" s="134">
        <v>389</v>
      </c>
      <c r="F3684" s="134">
        <v>376</v>
      </c>
      <c r="G3684" s="135">
        <v>399</v>
      </c>
      <c r="H3684" s="171">
        <f>IFERROR((Table20[[#This Row],[_202320]]-Table20[[#This Row],[_201920]])/Table20[[#This Row],[_201920]]*1,"")</f>
        <v>0.19104477611940299</v>
      </c>
    </row>
    <row r="3685" spans="1:8" ht="28.5">
      <c r="A3685" s="132">
        <v>235149</v>
      </c>
      <c r="B3685" s="134" t="s">
        <v>1147</v>
      </c>
      <c r="C3685" s="134">
        <v>38</v>
      </c>
      <c r="D3685" s="134">
        <v>25</v>
      </c>
      <c r="E3685" s="134">
        <v>29</v>
      </c>
      <c r="F3685" s="134">
        <v>19</v>
      </c>
      <c r="G3685" s="135">
        <v>18</v>
      </c>
      <c r="H3685" s="171">
        <f>IFERROR((Table20[[#This Row],[_202320]]-Table20[[#This Row],[_201920]])/Table20[[#This Row],[_201920]]*1,"")</f>
        <v>-0.52631578947368418</v>
      </c>
    </row>
    <row r="3686" spans="1:8" ht="28.5">
      <c r="A3686" s="132">
        <v>235149</v>
      </c>
      <c r="B3686" s="134" t="s">
        <v>1148</v>
      </c>
      <c r="C3686" s="134">
        <v>599</v>
      </c>
      <c r="D3686" s="134">
        <v>482</v>
      </c>
      <c r="E3686" s="134">
        <v>561</v>
      </c>
      <c r="F3686" s="134">
        <v>614</v>
      </c>
      <c r="G3686" s="135">
        <v>597</v>
      </c>
      <c r="H3686" s="171">
        <f>IFERROR((Table20[[#This Row],[_202320]]-Table20[[#This Row],[_201920]])/Table20[[#This Row],[_201920]]*1,"")</f>
        <v>-3.3388981636060101E-3</v>
      </c>
    </row>
    <row r="3687" spans="1:8" ht="28.5">
      <c r="A3687" s="132">
        <v>235149</v>
      </c>
      <c r="B3687" s="134" t="s">
        <v>1149</v>
      </c>
      <c r="C3687" s="134">
        <v>793</v>
      </c>
      <c r="D3687" s="134">
        <v>610</v>
      </c>
      <c r="E3687" s="134">
        <v>740</v>
      </c>
      <c r="F3687" s="134">
        <v>739</v>
      </c>
      <c r="G3687" s="135">
        <v>746</v>
      </c>
      <c r="H3687" s="171">
        <f>IFERROR((Table20[[#This Row],[_202320]]-Table20[[#This Row],[_201920]])/Table20[[#This Row],[_201920]]*1,"")</f>
        <v>-5.9268600252206809E-2</v>
      </c>
    </row>
    <row r="3688" spans="1:8" ht="28.5">
      <c r="A3688" s="132">
        <v>235149</v>
      </c>
      <c r="B3688" s="134" t="s">
        <v>1150</v>
      </c>
      <c r="C3688" s="134">
        <v>1430</v>
      </c>
      <c r="D3688" s="134">
        <v>1117</v>
      </c>
      <c r="E3688" s="134">
        <v>1330</v>
      </c>
      <c r="F3688" s="134">
        <v>1372</v>
      </c>
      <c r="G3688" s="135">
        <v>1361</v>
      </c>
      <c r="H3688" s="171">
        <f>IFERROR((Table20[[#This Row],[_202320]]-Table20[[#This Row],[_201920]])/Table20[[#This Row],[_201920]]*1,"")</f>
        <v>-4.8251748251748251E-2</v>
      </c>
    </row>
    <row r="3689" spans="1:8">
      <c r="A3689" s="132">
        <v>235149</v>
      </c>
      <c r="B3689" s="134" t="s">
        <v>1151</v>
      </c>
      <c r="C3689" s="134">
        <v>19</v>
      </c>
      <c r="D3689" s="134">
        <v>21</v>
      </c>
      <c r="E3689" s="134">
        <v>23</v>
      </c>
      <c r="F3689" s="134">
        <v>22</v>
      </c>
      <c r="G3689" s="135">
        <v>23</v>
      </c>
      <c r="H3689" s="171">
        <f>IFERROR((Table20[[#This Row],[_202320]]-Table20[[#This Row],[_201920]])/Table20[[#This Row],[_201920]]*1,"")</f>
        <v>0.21052631578947367</v>
      </c>
    </row>
    <row r="3690" spans="1:8" ht="28.5">
      <c r="A3690" s="132">
        <v>235149</v>
      </c>
      <c r="B3690" s="134" t="s">
        <v>1152</v>
      </c>
      <c r="C3690" s="134">
        <v>36</v>
      </c>
      <c r="D3690" s="134">
        <v>36</v>
      </c>
      <c r="E3690" s="134">
        <v>34</v>
      </c>
      <c r="F3690" s="134">
        <v>36</v>
      </c>
      <c r="G3690" s="135">
        <v>35</v>
      </c>
      <c r="H3690" s="171">
        <f>IFERROR((Table20[[#This Row],[_202320]]-Table20[[#This Row],[_201920]])/Table20[[#This Row],[_201920]]*1,"")</f>
        <v>-2.7777777777777776E-2</v>
      </c>
    </row>
    <row r="3691" spans="1:8" ht="28.5">
      <c r="A3691" s="132">
        <v>235149</v>
      </c>
      <c r="B3691" s="134" t="s">
        <v>1153</v>
      </c>
      <c r="C3691" s="134">
        <v>2</v>
      </c>
      <c r="D3691" s="134">
        <v>2</v>
      </c>
      <c r="E3691" s="134">
        <v>2</v>
      </c>
      <c r="F3691" s="134">
        <v>1</v>
      </c>
      <c r="G3691" s="135">
        <v>1</v>
      </c>
      <c r="H3691" s="171">
        <f>IFERROR((Table20[[#This Row],[_202320]]-Table20[[#This Row],[_201920]])/Table20[[#This Row],[_201920]]*1,"")</f>
        <v>-0.5</v>
      </c>
    </row>
    <row r="3692" spans="1:8" ht="28.5">
      <c r="A3692" s="132">
        <v>235149</v>
      </c>
      <c r="B3692" s="134" t="s">
        <v>1154</v>
      </c>
      <c r="C3692" s="134">
        <v>34</v>
      </c>
      <c r="D3692" s="134">
        <v>34</v>
      </c>
      <c r="E3692" s="134">
        <v>33</v>
      </c>
      <c r="F3692" s="134">
        <v>35</v>
      </c>
      <c r="G3692" s="135">
        <v>34</v>
      </c>
      <c r="H3692" s="171">
        <f>IFERROR((Table20[[#This Row],[_202320]]-Table20[[#This Row],[_201920]])/Table20[[#This Row],[_201920]]*1,"")</f>
        <v>0</v>
      </c>
    </row>
    <row r="3693" spans="1:8" ht="28.5">
      <c r="A3693" s="132">
        <v>235149</v>
      </c>
      <c r="B3693" s="134" t="s">
        <v>1155</v>
      </c>
      <c r="C3693" s="134">
        <v>45</v>
      </c>
      <c r="D3693" s="134">
        <v>43</v>
      </c>
      <c r="E3693" s="134">
        <v>43</v>
      </c>
      <c r="F3693" s="134">
        <v>42</v>
      </c>
      <c r="G3693" s="135">
        <v>42</v>
      </c>
      <c r="H3693" s="171">
        <f>IFERROR((Table20[[#This Row],[_202320]]-Table20[[#This Row],[_201920]])/Table20[[#This Row],[_201920]]*1,"")</f>
        <v>-6.6666666666666666E-2</v>
      </c>
    </row>
    <row r="3694" spans="1:8">
      <c r="A3694" s="132">
        <v>235237</v>
      </c>
      <c r="B3694" s="134" t="s">
        <v>1161</v>
      </c>
      <c r="C3694" s="134">
        <v>879</v>
      </c>
      <c r="D3694" s="134">
        <v>1212</v>
      </c>
      <c r="E3694" s="134">
        <v>1314</v>
      </c>
      <c r="F3694" s="134">
        <v>1558</v>
      </c>
      <c r="G3694" s="135">
        <v>1851</v>
      </c>
      <c r="H3694" s="171">
        <f>IFERROR((Table20[[#This Row],[_202320]]-Table20[[#This Row],[_201920]])/Table20[[#This Row],[_201920]]*1,"")</f>
        <v>1.10580204778157</v>
      </c>
    </row>
    <row r="3695" spans="1:8">
      <c r="A3695" s="132">
        <v>235237</v>
      </c>
      <c r="B3695" s="134" t="s">
        <v>1131</v>
      </c>
      <c r="C3695" s="134">
        <v>0</v>
      </c>
      <c r="D3695" s="134">
        <v>0</v>
      </c>
      <c r="E3695" s="134">
        <v>0</v>
      </c>
      <c r="F3695" s="134">
        <v>0</v>
      </c>
      <c r="G3695" s="135">
        <v>0</v>
      </c>
      <c r="H3695" s="171" t="str">
        <f>IFERROR((Table20[[#This Row],[_202320]]-Table20[[#This Row],[_201920]])/Table20[[#This Row],[_201920]]*1,"")</f>
        <v/>
      </c>
    </row>
    <row r="3696" spans="1:8">
      <c r="A3696" s="132">
        <v>235237</v>
      </c>
      <c r="B3696" s="134" t="s">
        <v>1132</v>
      </c>
      <c r="C3696" s="134">
        <v>879</v>
      </c>
      <c r="D3696" s="134">
        <v>1212</v>
      </c>
      <c r="E3696" s="134">
        <v>1314</v>
      </c>
      <c r="F3696" s="134">
        <v>1558</v>
      </c>
      <c r="G3696" s="135">
        <v>1851</v>
      </c>
      <c r="H3696" s="171">
        <f>IFERROR((Table20[[#This Row],[_202320]]-Table20[[#This Row],[_201920]])/Table20[[#This Row],[_201920]]*1,"")</f>
        <v>1.10580204778157</v>
      </c>
    </row>
    <row r="3697" spans="1:8" ht="28.5">
      <c r="A3697" s="132">
        <v>235237</v>
      </c>
      <c r="B3697" s="134" t="s">
        <v>1133</v>
      </c>
      <c r="C3697" s="134">
        <v>17</v>
      </c>
      <c r="D3697" s="134">
        <v>19</v>
      </c>
      <c r="E3697" s="134">
        <v>32</v>
      </c>
      <c r="F3697" s="134">
        <v>26</v>
      </c>
      <c r="G3697" s="135">
        <v>23</v>
      </c>
      <c r="H3697" s="171">
        <f>IFERROR((Table20[[#This Row],[_202320]]-Table20[[#This Row],[_201920]])/Table20[[#This Row],[_201920]]*1,"")</f>
        <v>0.35294117647058826</v>
      </c>
    </row>
    <row r="3698" spans="1:8" ht="28.5">
      <c r="A3698" s="132">
        <v>235237</v>
      </c>
      <c r="B3698" s="134" t="s">
        <v>1162</v>
      </c>
      <c r="C3698" s="134">
        <v>129</v>
      </c>
      <c r="D3698" s="134">
        <v>245</v>
      </c>
      <c r="E3698" s="134">
        <v>274</v>
      </c>
      <c r="F3698" s="134">
        <v>313</v>
      </c>
      <c r="G3698" s="135">
        <v>453</v>
      </c>
      <c r="H3698" s="171">
        <f>IFERROR((Table20[[#This Row],[_202320]]-Table20[[#This Row],[_201920]])/Table20[[#This Row],[_201920]]*1,"")</f>
        <v>2.5116279069767442</v>
      </c>
    </row>
    <row r="3699" spans="1:8" ht="28.5">
      <c r="A3699" s="132">
        <v>235237</v>
      </c>
      <c r="B3699" s="134" t="s">
        <v>1163</v>
      </c>
      <c r="C3699" s="134">
        <v>0</v>
      </c>
      <c r="D3699" s="134">
        <v>0</v>
      </c>
      <c r="E3699" s="134">
        <v>1</v>
      </c>
      <c r="F3699" s="134">
        <v>4</v>
      </c>
      <c r="G3699" s="135">
        <v>2</v>
      </c>
      <c r="H3699" s="171" t="str">
        <f>IFERROR((Table20[[#This Row],[_202320]]-Table20[[#This Row],[_201920]])/Table20[[#This Row],[_201920]]*1,"")</f>
        <v/>
      </c>
    </row>
    <row r="3700" spans="1:8">
      <c r="A3700" s="132">
        <v>235237</v>
      </c>
      <c r="B3700" s="134" t="s">
        <v>1136</v>
      </c>
      <c r="C3700" s="134">
        <v>146</v>
      </c>
      <c r="D3700" s="134">
        <v>264</v>
      </c>
      <c r="E3700" s="134">
        <v>307</v>
      </c>
      <c r="F3700" s="134">
        <v>343</v>
      </c>
      <c r="G3700" s="135">
        <v>478</v>
      </c>
      <c r="H3700" s="171">
        <f>IFERROR((Table20[[#This Row],[_202320]]-Table20[[#This Row],[_201920]])/Table20[[#This Row],[_201920]]*1,"")</f>
        <v>2.2739726027397262</v>
      </c>
    </row>
    <row r="3701" spans="1:8">
      <c r="A3701" s="132">
        <v>235237</v>
      </c>
      <c r="B3701" s="134" t="s">
        <v>1137</v>
      </c>
      <c r="C3701" s="134">
        <v>17</v>
      </c>
      <c r="D3701" s="134">
        <v>22</v>
      </c>
      <c r="E3701" s="134">
        <v>23</v>
      </c>
      <c r="F3701" s="134">
        <v>22</v>
      </c>
      <c r="G3701" s="135">
        <v>26</v>
      </c>
      <c r="H3701" s="171">
        <f>IFERROR((Table20[[#This Row],[_202320]]-Table20[[#This Row],[_201920]])/Table20[[#This Row],[_201920]]*1,"")</f>
        <v>0.52941176470588236</v>
      </c>
    </row>
    <row r="3702" spans="1:8" ht="28.5">
      <c r="A3702" s="132">
        <v>235237</v>
      </c>
      <c r="B3702" s="134" t="s">
        <v>1138</v>
      </c>
      <c r="C3702" s="134">
        <v>17</v>
      </c>
      <c r="D3702" s="134">
        <v>17</v>
      </c>
      <c r="E3702" s="134">
        <v>29</v>
      </c>
      <c r="F3702" s="134">
        <v>26</v>
      </c>
      <c r="G3702" s="135">
        <v>25</v>
      </c>
      <c r="H3702" s="171">
        <f>IFERROR((Table20[[#This Row],[_202320]]-Table20[[#This Row],[_201920]])/Table20[[#This Row],[_201920]]*1,"")</f>
        <v>0.47058823529411764</v>
      </c>
    </row>
    <row r="3703" spans="1:8" ht="28.5">
      <c r="A3703" s="132">
        <v>235237</v>
      </c>
      <c r="B3703" s="134" t="s">
        <v>1164</v>
      </c>
      <c r="C3703" s="134">
        <v>142</v>
      </c>
      <c r="D3703" s="134">
        <v>295</v>
      </c>
      <c r="E3703" s="134">
        <v>299</v>
      </c>
      <c r="F3703" s="134">
        <v>340</v>
      </c>
      <c r="G3703" s="135">
        <v>480</v>
      </c>
      <c r="H3703" s="171">
        <f>IFERROR((Table20[[#This Row],[_202320]]-Table20[[#This Row],[_201920]])/Table20[[#This Row],[_201920]]*1,"")</f>
        <v>2.380281690140845</v>
      </c>
    </row>
    <row r="3704" spans="1:8" ht="28.5">
      <c r="A3704" s="132">
        <v>235237</v>
      </c>
      <c r="B3704" s="134" t="s">
        <v>1165</v>
      </c>
      <c r="C3704" s="134">
        <v>0</v>
      </c>
      <c r="D3704" s="134">
        <v>1</v>
      </c>
      <c r="E3704" s="134">
        <v>4</v>
      </c>
      <c r="F3704" s="134">
        <v>9</v>
      </c>
      <c r="G3704" s="135">
        <v>11</v>
      </c>
      <c r="H3704" s="171" t="str">
        <f>IFERROR((Table20[[#This Row],[_202320]]-Table20[[#This Row],[_201920]])/Table20[[#This Row],[_201920]]*1,"")</f>
        <v/>
      </c>
    </row>
    <row r="3705" spans="1:8">
      <c r="A3705" s="132">
        <v>235237</v>
      </c>
      <c r="B3705" s="134" t="s">
        <v>1141</v>
      </c>
      <c r="C3705" s="134">
        <v>159</v>
      </c>
      <c r="D3705" s="134">
        <v>313</v>
      </c>
      <c r="E3705" s="134">
        <v>332</v>
      </c>
      <c r="F3705" s="134">
        <v>375</v>
      </c>
      <c r="G3705" s="135">
        <v>516</v>
      </c>
      <c r="H3705" s="171">
        <f>IFERROR((Table20[[#This Row],[_202320]]-Table20[[#This Row],[_201920]])/Table20[[#This Row],[_201920]]*1,"")</f>
        <v>2.2452830188679247</v>
      </c>
    </row>
    <row r="3706" spans="1:8">
      <c r="A3706" s="132">
        <v>235237</v>
      </c>
      <c r="B3706" s="134" t="s">
        <v>1142</v>
      </c>
      <c r="C3706" s="134">
        <v>18</v>
      </c>
      <c r="D3706" s="134">
        <v>26</v>
      </c>
      <c r="E3706" s="134">
        <v>25</v>
      </c>
      <c r="F3706" s="134">
        <v>24</v>
      </c>
      <c r="G3706" s="135">
        <v>28</v>
      </c>
      <c r="H3706" s="171">
        <f>IFERROR((Table20[[#This Row],[_202320]]-Table20[[#This Row],[_201920]])/Table20[[#This Row],[_201920]]*1,"")</f>
        <v>0.55555555555555558</v>
      </c>
    </row>
    <row r="3707" spans="1:8" ht="28.5">
      <c r="A3707" s="132">
        <v>235237</v>
      </c>
      <c r="B3707" s="134" t="s">
        <v>1143</v>
      </c>
      <c r="C3707" s="134">
        <v>17</v>
      </c>
      <c r="D3707" s="134">
        <v>15</v>
      </c>
      <c r="E3707" s="134">
        <v>29</v>
      </c>
      <c r="F3707" s="134">
        <v>27</v>
      </c>
      <c r="G3707" s="135">
        <v>25</v>
      </c>
      <c r="H3707" s="171">
        <f>IFERROR((Table20[[#This Row],[_202320]]-Table20[[#This Row],[_201920]])/Table20[[#This Row],[_201920]]*1,"")</f>
        <v>0.47058823529411764</v>
      </c>
    </row>
    <row r="3708" spans="1:8" ht="28.5">
      <c r="A3708" s="132">
        <v>235237</v>
      </c>
      <c r="B3708" s="134" t="s">
        <v>1166</v>
      </c>
      <c r="C3708" s="134">
        <v>146</v>
      </c>
      <c r="D3708" s="134">
        <v>307</v>
      </c>
      <c r="E3708" s="134">
        <v>311</v>
      </c>
      <c r="F3708" s="134">
        <v>350</v>
      </c>
      <c r="G3708" s="135">
        <v>502</v>
      </c>
      <c r="H3708" s="171">
        <f>IFERROR((Table20[[#This Row],[_202320]]-Table20[[#This Row],[_201920]])/Table20[[#This Row],[_201920]]*1,"")</f>
        <v>2.4383561643835616</v>
      </c>
    </row>
    <row r="3709" spans="1:8" ht="28.5">
      <c r="A3709" s="132">
        <v>235237</v>
      </c>
      <c r="B3709" s="134" t="s">
        <v>1167</v>
      </c>
      <c r="C3709" s="134">
        <v>0</v>
      </c>
      <c r="D3709" s="134">
        <v>3</v>
      </c>
      <c r="E3709" s="134">
        <v>5</v>
      </c>
      <c r="F3709" s="134">
        <v>10</v>
      </c>
      <c r="G3709" s="135">
        <v>13</v>
      </c>
      <c r="H3709" s="171" t="str">
        <f>IFERROR((Table20[[#This Row],[_202320]]-Table20[[#This Row],[_201920]])/Table20[[#This Row],[_201920]]*1,"")</f>
        <v/>
      </c>
    </row>
    <row r="3710" spans="1:8">
      <c r="A3710" s="132">
        <v>235237</v>
      </c>
      <c r="B3710" s="134" t="s">
        <v>1146</v>
      </c>
      <c r="C3710" s="134">
        <v>163</v>
      </c>
      <c r="D3710" s="134">
        <v>325</v>
      </c>
      <c r="E3710" s="134">
        <v>345</v>
      </c>
      <c r="F3710" s="134">
        <v>387</v>
      </c>
      <c r="G3710" s="135">
        <v>540</v>
      </c>
      <c r="H3710" s="171">
        <f>IFERROR((Table20[[#This Row],[_202320]]-Table20[[#This Row],[_201920]])/Table20[[#This Row],[_201920]]*1,"")</f>
        <v>2.3128834355828221</v>
      </c>
    </row>
    <row r="3711" spans="1:8" ht="28.5">
      <c r="A3711" s="132">
        <v>235237</v>
      </c>
      <c r="B3711" s="134" t="s">
        <v>1147</v>
      </c>
      <c r="C3711" s="134">
        <v>7</v>
      </c>
      <c r="D3711" s="134">
        <v>15</v>
      </c>
      <c r="E3711" s="134">
        <v>4</v>
      </c>
      <c r="F3711" s="134">
        <v>20</v>
      </c>
      <c r="G3711" s="135">
        <v>18</v>
      </c>
      <c r="H3711" s="171">
        <f>IFERROR((Table20[[#This Row],[_202320]]-Table20[[#This Row],[_201920]])/Table20[[#This Row],[_201920]]*1,"")</f>
        <v>1.5714285714285714</v>
      </c>
    </row>
    <row r="3712" spans="1:8" ht="28.5">
      <c r="A3712" s="132">
        <v>235237</v>
      </c>
      <c r="B3712" s="134" t="s">
        <v>1148</v>
      </c>
      <c r="C3712" s="134">
        <v>415</v>
      </c>
      <c r="D3712" s="134">
        <v>409</v>
      </c>
      <c r="E3712" s="134">
        <v>481</v>
      </c>
      <c r="F3712" s="134">
        <v>601</v>
      </c>
      <c r="G3712" s="135">
        <v>684</v>
      </c>
      <c r="H3712" s="171">
        <f>IFERROR((Table20[[#This Row],[_202320]]-Table20[[#This Row],[_201920]])/Table20[[#This Row],[_201920]]*1,"")</f>
        <v>0.64819277108433737</v>
      </c>
    </row>
    <row r="3713" spans="1:8" ht="28.5">
      <c r="A3713" s="132">
        <v>235237</v>
      </c>
      <c r="B3713" s="134" t="s">
        <v>1149</v>
      </c>
      <c r="C3713" s="134">
        <v>294</v>
      </c>
      <c r="D3713" s="134">
        <v>463</v>
      </c>
      <c r="E3713" s="134">
        <v>484</v>
      </c>
      <c r="F3713" s="134">
        <v>550</v>
      </c>
      <c r="G3713" s="135">
        <v>609</v>
      </c>
      <c r="H3713" s="171">
        <f>IFERROR((Table20[[#This Row],[_202320]]-Table20[[#This Row],[_201920]])/Table20[[#This Row],[_201920]]*1,"")</f>
        <v>1.0714285714285714</v>
      </c>
    </row>
    <row r="3714" spans="1:8" ht="28.5">
      <c r="A3714" s="132">
        <v>235237</v>
      </c>
      <c r="B3714" s="134" t="s">
        <v>1150</v>
      </c>
      <c r="C3714" s="134">
        <v>716</v>
      </c>
      <c r="D3714" s="134">
        <v>887</v>
      </c>
      <c r="E3714" s="134">
        <v>969</v>
      </c>
      <c r="F3714" s="134">
        <v>1171</v>
      </c>
      <c r="G3714" s="135">
        <v>1311</v>
      </c>
      <c r="H3714" s="171">
        <f>IFERROR((Table20[[#This Row],[_202320]]-Table20[[#This Row],[_201920]])/Table20[[#This Row],[_201920]]*1,"")</f>
        <v>0.83100558659217882</v>
      </c>
    </row>
    <row r="3715" spans="1:8">
      <c r="A3715" s="132">
        <v>235237</v>
      </c>
      <c r="B3715" s="134" t="s">
        <v>1151</v>
      </c>
      <c r="C3715" s="134">
        <v>19</v>
      </c>
      <c r="D3715" s="134">
        <v>27</v>
      </c>
      <c r="E3715" s="134">
        <v>26</v>
      </c>
      <c r="F3715" s="134">
        <v>25</v>
      </c>
      <c r="G3715" s="135">
        <v>29</v>
      </c>
      <c r="H3715" s="171">
        <f>IFERROR((Table20[[#This Row],[_202320]]-Table20[[#This Row],[_201920]])/Table20[[#This Row],[_201920]]*1,"")</f>
        <v>0.52631578947368418</v>
      </c>
    </row>
    <row r="3716" spans="1:8" ht="28.5">
      <c r="A3716" s="132">
        <v>235237</v>
      </c>
      <c r="B3716" s="134" t="s">
        <v>1152</v>
      </c>
      <c r="C3716" s="134">
        <v>48</v>
      </c>
      <c r="D3716" s="134">
        <v>35</v>
      </c>
      <c r="E3716" s="134">
        <v>37</v>
      </c>
      <c r="F3716" s="134">
        <v>40</v>
      </c>
      <c r="G3716" s="135">
        <v>38</v>
      </c>
      <c r="H3716" s="171">
        <f>IFERROR((Table20[[#This Row],[_202320]]-Table20[[#This Row],[_201920]])/Table20[[#This Row],[_201920]]*1,"")</f>
        <v>-0.20833333333333334</v>
      </c>
    </row>
    <row r="3717" spans="1:8" ht="28.5">
      <c r="A3717" s="132">
        <v>235237</v>
      </c>
      <c r="B3717" s="134" t="s">
        <v>1153</v>
      </c>
      <c r="C3717" s="134">
        <v>1</v>
      </c>
      <c r="D3717" s="134">
        <v>1</v>
      </c>
      <c r="E3717" s="134">
        <v>0</v>
      </c>
      <c r="F3717" s="134">
        <v>1</v>
      </c>
      <c r="G3717" s="135">
        <v>1</v>
      </c>
      <c r="H3717" s="171">
        <f>IFERROR((Table20[[#This Row],[_202320]]-Table20[[#This Row],[_201920]])/Table20[[#This Row],[_201920]]*1,"")</f>
        <v>0</v>
      </c>
    </row>
    <row r="3718" spans="1:8" ht="28.5">
      <c r="A3718" s="132">
        <v>235237</v>
      </c>
      <c r="B3718" s="134" t="s">
        <v>1154</v>
      </c>
      <c r="C3718" s="134">
        <v>47</v>
      </c>
      <c r="D3718" s="134">
        <v>34</v>
      </c>
      <c r="E3718" s="134">
        <v>37</v>
      </c>
      <c r="F3718" s="134">
        <v>39</v>
      </c>
      <c r="G3718" s="135">
        <v>37</v>
      </c>
      <c r="H3718" s="171">
        <f>IFERROR((Table20[[#This Row],[_202320]]-Table20[[#This Row],[_201920]])/Table20[[#This Row],[_201920]]*1,"")</f>
        <v>-0.21276595744680851</v>
      </c>
    </row>
    <row r="3719" spans="1:8" ht="28.5">
      <c r="A3719" s="132">
        <v>235237</v>
      </c>
      <c r="B3719" s="134" t="s">
        <v>1155</v>
      </c>
      <c r="C3719" s="134">
        <v>33</v>
      </c>
      <c r="D3719" s="134">
        <v>38</v>
      </c>
      <c r="E3719" s="134">
        <v>37</v>
      </c>
      <c r="F3719" s="134">
        <v>35</v>
      </c>
      <c r="G3719" s="135">
        <v>33</v>
      </c>
      <c r="H3719" s="171">
        <f>IFERROR((Table20[[#This Row],[_202320]]-Table20[[#This Row],[_201920]])/Table20[[#This Row],[_201920]]*1,"")</f>
        <v>0</v>
      </c>
    </row>
    <row r="3720" spans="1:8">
      <c r="A3720" s="132">
        <v>235431</v>
      </c>
      <c r="B3720" s="134" t="s">
        <v>1161</v>
      </c>
      <c r="C3720" s="134">
        <v>1495</v>
      </c>
      <c r="D3720" s="134">
        <v>1484</v>
      </c>
      <c r="E3720" s="134">
        <v>1336</v>
      </c>
      <c r="F3720" s="134">
        <v>1631</v>
      </c>
      <c r="G3720" s="135">
        <v>1662</v>
      </c>
      <c r="H3720" s="171">
        <f>IFERROR((Table20[[#This Row],[_202320]]-Table20[[#This Row],[_201920]])/Table20[[#This Row],[_201920]]*1,"")</f>
        <v>0.11170568561872909</v>
      </c>
    </row>
    <row r="3721" spans="1:8">
      <c r="A3721" s="132">
        <v>235431</v>
      </c>
      <c r="B3721" s="134" t="s">
        <v>1131</v>
      </c>
      <c r="C3721" s="134">
        <v>0</v>
      </c>
      <c r="D3721" s="134">
        <v>0</v>
      </c>
      <c r="E3721" s="134">
        <v>0</v>
      </c>
      <c r="F3721" s="134">
        <v>0</v>
      </c>
      <c r="G3721" s="135">
        <v>0</v>
      </c>
      <c r="H3721" s="171" t="str">
        <f>IFERROR((Table20[[#This Row],[_202320]]-Table20[[#This Row],[_201920]])/Table20[[#This Row],[_201920]]*1,"")</f>
        <v/>
      </c>
    </row>
    <row r="3722" spans="1:8">
      <c r="A3722" s="132">
        <v>235431</v>
      </c>
      <c r="B3722" s="134" t="s">
        <v>1132</v>
      </c>
      <c r="C3722" s="134">
        <v>1495</v>
      </c>
      <c r="D3722" s="134">
        <v>1484</v>
      </c>
      <c r="E3722" s="134">
        <v>1336</v>
      </c>
      <c r="F3722" s="134">
        <v>1631</v>
      </c>
      <c r="G3722" s="135">
        <v>1662</v>
      </c>
      <c r="H3722" s="171">
        <f>IFERROR((Table20[[#This Row],[_202320]]-Table20[[#This Row],[_201920]])/Table20[[#This Row],[_201920]]*1,"")</f>
        <v>0.11170568561872909</v>
      </c>
    </row>
    <row r="3723" spans="1:8" ht="28.5">
      <c r="A3723" s="132">
        <v>235431</v>
      </c>
      <c r="B3723" s="134" t="s">
        <v>1133</v>
      </c>
      <c r="C3723" s="134">
        <v>35</v>
      </c>
      <c r="D3723" s="134">
        <v>26</v>
      </c>
      <c r="E3723" s="134">
        <v>54</v>
      </c>
      <c r="F3723" s="134">
        <v>20</v>
      </c>
      <c r="G3723" s="135">
        <v>24</v>
      </c>
      <c r="H3723" s="171">
        <f>IFERROR((Table20[[#This Row],[_202320]]-Table20[[#This Row],[_201920]])/Table20[[#This Row],[_201920]]*1,"")</f>
        <v>-0.31428571428571428</v>
      </c>
    </row>
    <row r="3724" spans="1:8" ht="28.5">
      <c r="A3724" s="132">
        <v>235431</v>
      </c>
      <c r="B3724" s="134" t="s">
        <v>1162</v>
      </c>
      <c r="C3724" s="134">
        <v>184</v>
      </c>
      <c r="D3724" s="134">
        <v>172</v>
      </c>
      <c r="E3724" s="134">
        <v>170</v>
      </c>
      <c r="F3724" s="134">
        <v>281</v>
      </c>
      <c r="G3724" s="135">
        <v>280</v>
      </c>
      <c r="H3724" s="171">
        <f>IFERROR((Table20[[#This Row],[_202320]]-Table20[[#This Row],[_201920]])/Table20[[#This Row],[_201920]]*1,"")</f>
        <v>0.52173913043478259</v>
      </c>
    </row>
    <row r="3725" spans="1:8" ht="28.5">
      <c r="A3725" s="132">
        <v>235431</v>
      </c>
      <c r="B3725" s="134" t="s">
        <v>1163</v>
      </c>
      <c r="C3725" s="134">
        <v>0</v>
      </c>
      <c r="D3725" s="134">
        <v>0</v>
      </c>
      <c r="E3725" s="134">
        <v>0</v>
      </c>
      <c r="F3725" s="134">
        <v>7</v>
      </c>
      <c r="G3725" s="135">
        <v>4</v>
      </c>
      <c r="H3725" s="171" t="str">
        <f>IFERROR((Table20[[#This Row],[_202320]]-Table20[[#This Row],[_201920]])/Table20[[#This Row],[_201920]]*1,"")</f>
        <v/>
      </c>
    </row>
    <row r="3726" spans="1:8">
      <c r="A3726" s="132">
        <v>235431</v>
      </c>
      <c r="B3726" s="134" t="s">
        <v>1136</v>
      </c>
      <c r="C3726" s="134">
        <v>219</v>
      </c>
      <c r="D3726" s="134">
        <v>198</v>
      </c>
      <c r="E3726" s="134">
        <v>224</v>
      </c>
      <c r="F3726" s="134">
        <v>308</v>
      </c>
      <c r="G3726" s="135">
        <v>308</v>
      </c>
      <c r="H3726" s="171">
        <f>IFERROR((Table20[[#This Row],[_202320]]-Table20[[#This Row],[_201920]])/Table20[[#This Row],[_201920]]*1,"")</f>
        <v>0.40639269406392692</v>
      </c>
    </row>
    <row r="3727" spans="1:8">
      <c r="A3727" s="132">
        <v>235431</v>
      </c>
      <c r="B3727" s="134" t="s">
        <v>1137</v>
      </c>
      <c r="C3727" s="134">
        <v>15</v>
      </c>
      <c r="D3727" s="134">
        <v>13</v>
      </c>
      <c r="E3727" s="134">
        <v>17</v>
      </c>
      <c r="F3727" s="134">
        <v>19</v>
      </c>
      <c r="G3727" s="135">
        <v>19</v>
      </c>
      <c r="H3727" s="171">
        <f>IFERROR((Table20[[#This Row],[_202320]]-Table20[[#This Row],[_201920]])/Table20[[#This Row],[_201920]]*1,"")</f>
        <v>0.26666666666666666</v>
      </c>
    </row>
    <row r="3728" spans="1:8" ht="28.5">
      <c r="A3728" s="132">
        <v>235431</v>
      </c>
      <c r="B3728" s="134" t="s">
        <v>1138</v>
      </c>
      <c r="C3728" s="134">
        <v>35</v>
      </c>
      <c r="D3728" s="134">
        <v>26</v>
      </c>
      <c r="E3728" s="134">
        <v>53</v>
      </c>
      <c r="F3728" s="134">
        <v>20</v>
      </c>
      <c r="G3728" s="135">
        <v>21</v>
      </c>
      <c r="H3728" s="171">
        <f>IFERROR((Table20[[#This Row],[_202320]]-Table20[[#This Row],[_201920]])/Table20[[#This Row],[_201920]]*1,"")</f>
        <v>-0.4</v>
      </c>
    </row>
    <row r="3729" spans="1:8" ht="28.5">
      <c r="A3729" s="132">
        <v>235431</v>
      </c>
      <c r="B3729" s="134" t="s">
        <v>1164</v>
      </c>
      <c r="C3729" s="134">
        <v>224</v>
      </c>
      <c r="D3729" s="134">
        <v>204</v>
      </c>
      <c r="E3729" s="134">
        <v>192</v>
      </c>
      <c r="F3729" s="134">
        <v>307</v>
      </c>
      <c r="G3729" s="135">
        <v>316</v>
      </c>
      <c r="H3729" s="171">
        <f>IFERROR((Table20[[#This Row],[_202320]]-Table20[[#This Row],[_201920]])/Table20[[#This Row],[_201920]]*1,"")</f>
        <v>0.4107142857142857</v>
      </c>
    </row>
    <row r="3730" spans="1:8" ht="28.5">
      <c r="A3730" s="132">
        <v>235431</v>
      </c>
      <c r="B3730" s="134" t="s">
        <v>1165</v>
      </c>
      <c r="C3730" s="134">
        <v>0</v>
      </c>
      <c r="D3730" s="134">
        <v>3</v>
      </c>
      <c r="E3730" s="134">
        <v>9</v>
      </c>
      <c r="F3730" s="134">
        <v>17</v>
      </c>
      <c r="G3730" s="135">
        <v>9</v>
      </c>
      <c r="H3730" s="171" t="str">
        <f>IFERROR((Table20[[#This Row],[_202320]]-Table20[[#This Row],[_201920]])/Table20[[#This Row],[_201920]]*1,"")</f>
        <v/>
      </c>
    </row>
    <row r="3731" spans="1:8">
      <c r="A3731" s="132">
        <v>235431</v>
      </c>
      <c r="B3731" s="134" t="s">
        <v>1141</v>
      </c>
      <c r="C3731" s="134">
        <v>259</v>
      </c>
      <c r="D3731" s="134">
        <v>233</v>
      </c>
      <c r="E3731" s="134">
        <v>254</v>
      </c>
      <c r="F3731" s="134">
        <v>344</v>
      </c>
      <c r="G3731" s="135">
        <v>346</v>
      </c>
      <c r="H3731" s="171">
        <f>IFERROR((Table20[[#This Row],[_202320]]-Table20[[#This Row],[_201920]])/Table20[[#This Row],[_201920]]*1,"")</f>
        <v>0.3359073359073359</v>
      </c>
    </row>
    <row r="3732" spans="1:8">
      <c r="A3732" s="132">
        <v>235431</v>
      </c>
      <c r="B3732" s="134" t="s">
        <v>1142</v>
      </c>
      <c r="C3732" s="134">
        <v>17</v>
      </c>
      <c r="D3732" s="134">
        <v>16</v>
      </c>
      <c r="E3732" s="134">
        <v>19</v>
      </c>
      <c r="F3732" s="134">
        <v>21</v>
      </c>
      <c r="G3732" s="135">
        <v>21</v>
      </c>
      <c r="H3732" s="171">
        <f>IFERROR((Table20[[#This Row],[_202320]]-Table20[[#This Row],[_201920]])/Table20[[#This Row],[_201920]]*1,"")</f>
        <v>0.23529411764705882</v>
      </c>
    </row>
    <row r="3733" spans="1:8" ht="28.5">
      <c r="A3733" s="132">
        <v>235431</v>
      </c>
      <c r="B3733" s="134" t="s">
        <v>1143</v>
      </c>
      <c r="C3733" s="134">
        <v>35</v>
      </c>
      <c r="D3733" s="134">
        <v>26</v>
      </c>
      <c r="E3733" s="134">
        <v>54</v>
      </c>
      <c r="F3733" s="134">
        <v>19</v>
      </c>
      <c r="G3733" s="135">
        <v>20</v>
      </c>
      <c r="H3733" s="171">
        <f>IFERROR((Table20[[#This Row],[_202320]]-Table20[[#This Row],[_201920]])/Table20[[#This Row],[_201920]]*1,"")</f>
        <v>-0.42857142857142855</v>
      </c>
    </row>
    <row r="3734" spans="1:8" ht="28.5">
      <c r="A3734" s="132">
        <v>235431</v>
      </c>
      <c r="B3734" s="134" t="s">
        <v>1166</v>
      </c>
      <c r="C3734" s="134">
        <v>235</v>
      </c>
      <c r="D3734" s="134">
        <v>213</v>
      </c>
      <c r="E3734" s="134">
        <v>201</v>
      </c>
      <c r="F3734" s="134">
        <v>320</v>
      </c>
      <c r="G3734" s="135">
        <v>323</v>
      </c>
      <c r="H3734" s="171">
        <f>IFERROR((Table20[[#This Row],[_202320]]-Table20[[#This Row],[_201920]])/Table20[[#This Row],[_201920]]*1,"")</f>
        <v>0.37446808510638296</v>
      </c>
    </row>
    <row r="3735" spans="1:8" ht="28.5">
      <c r="A3735" s="132">
        <v>235431</v>
      </c>
      <c r="B3735" s="134" t="s">
        <v>1167</v>
      </c>
      <c r="C3735" s="134">
        <v>0</v>
      </c>
      <c r="D3735" s="134">
        <v>5</v>
      </c>
      <c r="E3735" s="134">
        <v>10</v>
      </c>
      <c r="F3735" s="134">
        <v>18</v>
      </c>
      <c r="G3735" s="135">
        <v>17</v>
      </c>
      <c r="H3735" s="171" t="str">
        <f>IFERROR((Table20[[#This Row],[_202320]]-Table20[[#This Row],[_201920]])/Table20[[#This Row],[_201920]]*1,"")</f>
        <v/>
      </c>
    </row>
    <row r="3736" spans="1:8">
      <c r="A3736" s="132">
        <v>235431</v>
      </c>
      <c r="B3736" s="134" t="s">
        <v>1146</v>
      </c>
      <c r="C3736" s="134">
        <v>270</v>
      </c>
      <c r="D3736" s="134">
        <v>244</v>
      </c>
      <c r="E3736" s="134">
        <v>265</v>
      </c>
      <c r="F3736" s="134">
        <v>357</v>
      </c>
      <c r="G3736" s="135">
        <v>360</v>
      </c>
      <c r="H3736" s="171">
        <f>IFERROR((Table20[[#This Row],[_202320]]-Table20[[#This Row],[_201920]])/Table20[[#This Row],[_201920]]*1,"")</f>
        <v>0.33333333333333331</v>
      </c>
    </row>
    <row r="3737" spans="1:8" ht="28.5">
      <c r="A3737" s="132">
        <v>235431</v>
      </c>
      <c r="B3737" s="134" t="s">
        <v>1147</v>
      </c>
      <c r="C3737" s="134">
        <v>24</v>
      </c>
      <c r="D3737" s="134">
        <v>19</v>
      </c>
      <c r="E3737" s="134">
        <v>20</v>
      </c>
      <c r="F3737" s="134">
        <v>16</v>
      </c>
      <c r="G3737" s="135">
        <v>17</v>
      </c>
      <c r="H3737" s="171">
        <f>IFERROR((Table20[[#This Row],[_202320]]-Table20[[#This Row],[_201920]])/Table20[[#This Row],[_201920]]*1,"")</f>
        <v>-0.29166666666666669</v>
      </c>
    </row>
    <row r="3738" spans="1:8" ht="28.5">
      <c r="A3738" s="132">
        <v>235431</v>
      </c>
      <c r="B3738" s="134" t="s">
        <v>1148</v>
      </c>
      <c r="C3738" s="134">
        <v>628</v>
      </c>
      <c r="D3738" s="134">
        <v>675</v>
      </c>
      <c r="E3738" s="134">
        <v>552</v>
      </c>
      <c r="F3738" s="134">
        <v>659</v>
      </c>
      <c r="G3738" s="135">
        <v>673</v>
      </c>
      <c r="H3738" s="171">
        <f>IFERROR((Table20[[#This Row],[_202320]]-Table20[[#This Row],[_201920]])/Table20[[#This Row],[_201920]]*1,"")</f>
        <v>7.1656050955414011E-2</v>
      </c>
    </row>
    <row r="3739" spans="1:8" ht="28.5">
      <c r="A3739" s="132">
        <v>235431</v>
      </c>
      <c r="B3739" s="134" t="s">
        <v>1149</v>
      </c>
      <c r="C3739" s="134">
        <v>573</v>
      </c>
      <c r="D3739" s="134">
        <v>546</v>
      </c>
      <c r="E3739" s="134">
        <v>499</v>
      </c>
      <c r="F3739" s="134">
        <v>599</v>
      </c>
      <c r="G3739" s="135">
        <v>612</v>
      </c>
      <c r="H3739" s="171">
        <f>IFERROR((Table20[[#This Row],[_202320]]-Table20[[#This Row],[_201920]])/Table20[[#This Row],[_201920]]*1,"")</f>
        <v>6.8062827225130892E-2</v>
      </c>
    </row>
    <row r="3740" spans="1:8" ht="28.5">
      <c r="A3740" s="132">
        <v>235431</v>
      </c>
      <c r="B3740" s="134" t="s">
        <v>1150</v>
      </c>
      <c r="C3740" s="134">
        <v>1225</v>
      </c>
      <c r="D3740" s="134">
        <v>1240</v>
      </c>
      <c r="E3740" s="134">
        <v>1071</v>
      </c>
      <c r="F3740" s="134">
        <v>1274</v>
      </c>
      <c r="G3740" s="135">
        <v>1302</v>
      </c>
      <c r="H3740" s="171">
        <f>IFERROR((Table20[[#This Row],[_202320]]-Table20[[#This Row],[_201920]])/Table20[[#This Row],[_201920]]*1,"")</f>
        <v>6.2857142857142861E-2</v>
      </c>
    </row>
    <row r="3741" spans="1:8">
      <c r="A3741" s="132">
        <v>235431</v>
      </c>
      <c r="B3741" s="134" t="s">
        <v>1151</v>
      </c>
      <c r="C3741" s="134">
        <v>18</v>
      </c>
      <c r="D3741" s="134">
        <v>16</v>
      </c>
      <c r="E3741" s="134">
        <v>20</v>
      </c>
      <c r="F3741" s="134">
        <v>22</v>
      </c>
      <c r="G3741" s="135">
        <v>22</v>
      </c>
      <c r="H3741" s="171">
        <f>IFERROR((Table20[[#This Row],[_202320]]-Table20[[#This Row],[_201920]])/Table20[[#This Row],[_201920]]*1,"")</f>
        <v>0.22222222222222221</v>
      </c>
    </row>
    <row r="3742" spans="1:8" ht="28.5">
      <c r="A3742" s="132">
        <v>235431</v>
      </c>
      <c r="B3742" s="134" t="s">
        <v>1152</v>
      </c>
      <c r="C3742" s="134">
        <v>44</v>
      </c>
      <c r="D3742" s="134">
        <v>47</v>
      </c>
      <c r="E3742" s="134">
        <v>43</v>
      </c>
      <c r="F3742" s="134">
        <v>41</v>
      </c>
      <c r="G3742" s="135">
        <v>42</v>
      </c>
      <c r="H3742" s="171">
        <f>IFERROR((Table20[[#This Row],[_202320]]-Table20[[#This Row],[_201920]])/Table20[[#This Row],[_201920]]*1,"")</f>
        <v>-4.5454545454545456E-2</v>
      </c>
    </row>
    <row r="3743" spans="1:8" ht="28.5">
      <c r="A3743" s="132">
        <v>235431</v>
      </c>
      <c r="B3743" s="134" t="s">
        <v>1153</v>
      </c>
      <c r="C3743" s="134">
        <v>2</v>
      </c>
      <c r="D3743" s="134">
        <v>1</v>
      </c>
      <c r="E3743" s="134">
        <v>1</v>
      </c>
      <c r="F3743" s="134">
        <v>1</v>
      </c>
      <c r="G3743" s="135">
        <v>1</v>
      </c>
      <c r="H3743" s="171">
        <f>IFERROR((Table20[[#This Row],[_202320]]-Table20[[#This Row],[_201920]])/Table20[[#This Row],[_201920]]*1,"")</f>
        <v>-0.5</v>
      </c>
    </row>
    <row r="3744" spans="1:8" ht="28.5">
      <c r="A3744" s="132">
        <v>235431</v>
      </c>
      <c r="B3744" s="134" t="s">
        <v>1154</v>
      </c>
      <c r="C3744" s="134">
        <v>42</v>
      </c>
      <c r="D3744" s="134">
        <v>45</v>
      </c>
      <c r="E3744" s="134">
        <v>41</v>
      </c>
      <c r="F3744" s="134">
        <v>40</v>
      </c>
      <c r="G3744" s="135">
        <v>40</v>
      </c>
      <c r="H3744" s="171">
        <f>IFERROR((Table20[[#This Row],[_202320]]-Table20[[#This Row],[_201920]])/Table20[[#This Row],[_201920]]*1,"")</f>
        <v>-4.7619047619047616E-2</v>
      </c>
    </row>
    <row r="3745" spans="1:8" ht="28.5">
      <c r="A3745" s="132">
        <v>235431</v>
      </c>
      <c r="B3745" s="134" t="s">
        <v>1155</v>
      </c>
      <c r="C3745" s="134">
        <v>38</v>
      </c>
      <c r="D3745" s="134">
        <v>37</v>
      </c>
      <c r="E3745" s="134">
        <v>37</v>
      </c>
      <c r="F3745" s="134">
        <v>37</v>
      </c>
      <c r="G3745" s="135">
        <v>37</v>
      </c>
      <c r="H3745" s="171">
        <f>IFERROR((Table20[[#This Row],[_202320]]-Table20[[#This Row],[_201920]])/Table20[[#This Row],[_201920]]*1,"")</f>
        <v>-2.6315789473684209E-2</v>
      </c>
    </row>
    <row r="3746" spans="1:8">
      <c r="A3746" s="132">
        <v>238263</v>
      </c>
      <c r="B3746" s="134" t="s">
        <v>1161</v>
      </c>
      <c r="C3746" s="134">
        <v>2507</v>
      </c>
      <c r="D3746" s="134">
        <v>2634</v>
      </c>
      <c r="E3746" s="134">
        <v>2468</v>
      </c>
      <c r="F3746" s="134">
        <v>2452</v>
      </c>
      <c r="G3746" s="135">
        <v>2197</v>
      </c>
      <c r="H3746" s="171">
        <f>IFERROR((Table20[[#This Row],[_202320]]-Table20[[#This Row],[_201920]])/Table20[[#This Row],[_201920]]*1,"")</f>
        <v>-0.12365376944555245</v>
      </c>
    </row>
    <row r="3747" spans="1:8">
      <c r="A3747" s="132">
        <v>238263</v>
      </c>
      <c r="B3747" s="134" t="s">
        <v>1131</v>
      </c>
      <c r="C3747" s="134">
        <v>0</v>
      </c>
      <c r="D3747" s="134">
        <v>0</v>
      </c>
      <c r="E3747" s="134">
        <v>0</v>
      </c>
      <c r="F3747" s="134">
        <v>0</v>
      </c>
      <c r="G3747" s="135">
        <v>0</v>
      </c>
      <c r="H3747" s="171" t="str">
        <f>IFERROR((Table20[[#This Row],[_202320]]-Table20[[#This Row],[_201920]])/Table20[[#This Row],[_201920]]*1,"")</f>
        <v/>
      </c>
    </row>
    <row r="3748" spans="1:8">
      <c r="A3748" s="132">
        <v>238263</v>
      </c>
      <c r="B3748" s="134" t="s">
        <v>1132</v>
      </c>
      <c r="C3748" s="134">
        <v>2507</v>
      </c>
      <c r="D3748" s="134">
        <v>2634</v>
      </c>
      <c r="E3748" s="134">
        <v>2468</v>
      </c>
      <c r="F3748" s="134">
        <v>2452</v>
      </c>
      <c r="G3748" s="135">
        <v>2197</v>
      </c>
      <c r="H3748" s="171">
        <f>IFERROR((Table20[[#This Row],[_202320]]-Table20[[#This Row],[_201920]])/Table20[[#This Row],[_201920]]*1,"")</f>
        <v>-0.12365376944555245</v>
      </c>
    </row>
    <row r="3749" spans="1:8" ht="28.5">
      <c r="A3749" s="132">
        <v>238263</v>
      </c>
      <c r="B3749" s="134" t="s">
        <v>1133</v>
      </c>
      <c r="C3749" s="134">
        <v>743</v>
      </c>
      <c r="D3749" s="134">
        <v>861</v>
      </c>
      <c r="E3749" s="134">
        <v>729</v>
      </c>
      <c r="F3749" s="134">
        <v>743</v>
      </c>
      <c r="G3749" s="135">
        <v>659</v>
      </c>
      <c r="H3749" s="171">
        <f>IFERROR((Table20[[#This Row],[_202320]]-Table20[[#This Row],[_201920]])/Table20[[#This Row],[_201920]]*1,"")</f>
        <v>-0.11305518169582772</v>
      </c>
    </row>
    <row r="3750" spans="1:8" ht="28.5">
      <c r="A3750" s="132">
        <v>238263</v>
      </c>
      <c r="B3750" s="134" t="s">
        <v>1162</v>
      </c>
      <c r="C3750" s="134">
        <v>168</v>
      </c>
      <c r="D3750" s="134">
        <v>188</v>
      </c>
      <c r="E3750" s="134">
        <v>174</v>
      </c>
      <c r="F3750" s="134">
        <v>204</v>
      </c>
      <c r="G3750" s="135">
        <v>219</v>
      </c>
      <c r="H3750" s="171">
        <f>IFERROR((Table20[[#This Row],[_202320]]-Table20[[#This Row],[_201920]])/Table20[[#This Row],[_201920]]*1,"")</f>
        <v>0.30357142857142855</v>
      </c>
    </row>
    <row r="3751" spans="1:8" ht="28.5">
      <c r="A3751" s="132">
        <v>238263</v>
      </c>
      <c r="B3751" s="134" t="s">
        <v>1163</v>
      </c>
      <c r="C3751" s="134">
        <v>0</v>
      </c>
      <c r="D3751" s="134">
        <v>0</v>
      </c>
      <c r="E3751" s="134">
        <v>0</v>
      </c>
      <c r="F3751" s="134">
        <v>0</v>
      </c>
      <c r="G3751" s="135">
        <v>0</v>
      </c>
      <c r="H3751" s="171" t="str">
        <f>IFERROR((Table20[[#This Row],[_202320]]-Table20[[#This Row],[_201920]])/Table20[[#This Row],[_201920]]*1,"")</f>
        <v/>
      </c>
    </row>
    <row r="3752" spans="1:8">
      <c r="A3752" s="132">
        <v>238263</v>
      </c>
      <c r="B3752" s="134" t="s">
        <v>1136</v>
      </c>
      <c r="C3752" s="134">
        <v>911</v>
      </c>
      <c r="D3752" s="134">
        <v>1049</v>
      </c>
      <c r="E3752" s="134">
        <v>903</v>
      </c>
      <c r="F3752" s="134">
        <v>947</v>
      </c>
      <c r="G3752" s="135">
        <v>878</v>
      </c>
      <c r="H3752" s="171">
        <f>IFERROR((Table20[[#This Row],[_202320]]-Table20[[#This Row],[_201920]])/Table20[[#This Row],[_201920]]*1,"")</f>
        <v>-3.6223929747530186E-2</v>
      </c>
    </row>
    <row r="3753" spans="1:8">
      <c r="A3753" s="132">
        <v>238263</v>
      </c>
      <c r="B3753" s="134" t="s">
        <v>1137</v>
      </c>
      <c r="C3753" s="134">
        <v>36</v>
      </c>
      <c r="D3753" s="134">
        <v>40</v>
      </c>
      <c r="E3753" s="134">
        <v>37</v>
      </c>
      <c r="F3753" s="134">
        <v>39</v>
      </c>
      <c r="G3753" s="135">
        <v>40</v>
      </c>
      <c r="H3753" s="171">
        <f>IFERROR((Table20[[#This Row],[_202320]]-Table20[[#This Row],[_201920]])/Table20[[#This Row],[_201920]]*1,"")</f>
        <v>0.1111111111111111</v>
      </c>
    </row>
    <row r="3754" spans="1:8" ht="28.5">
      <c r="A3754" s="132">
        <v>238263</v>
      </c>
      <c r="B3754" s="134" t="s">
        <v>1138</v>
      </c>
      <c r="C3754" s="134">
        <v>771</v>
      </c>
      <c r="D3754" s="134">
        <v>861</v>
      </c>
      <c r="E3754" s="134">
        <v>723</v>
      </c>
      <c r="F3754" s="134">
        <v>727</v>
      </c>
      <c r="G3754" s="135">
        <v>666</v>
      </c>
      <c r="H3754" s="171">
        <f>IFERROR((Table20[[#This Row],[_202320]]-Table20[[#This Row],[_201920]])/Table20[[#This Row],[_201920]]*1,"")</f>
        <v>-0.13618677042801555</v>
      </c>
    </row>
    <row r="3755" spans="1:8" ht="28.5">
      <c r="A3755" s="132">
        <v>238263</v>
      </c>
      <c r="B3755" s="134" t="s">
        <v>1164</v>
      </c>
      <c r="C3755" s="134">
        <v>278</v>
      </c>
      <c r="D3755" s="134">
        <v>326</v>
      </c>
      <c r="E3755" s="134">
        <v>292</v>
      </c>
      <c r="F3755" s="134">
        <v>331</v>
      </c>
      <c r="G3755" s="135">
        <v>335</v>
      </c>
      <c r="H3755" s="171">
        <f>IFERROR((Table20[[#This Row],[_202320]]-Table20[[#This Row],[_201920]])/Table20[[#This Row],[_201920]]*1,"")</f>
        <v>0.20503597122302158</v>
      </c>
    </row>
    <row r="3756" spans="1:8" ht="28.5">
      <c r="A3756" s="132">
        <v>238263</v>
      </c>
      <c r="B3756" s="134" t="s">
        <v>1165</v>
      </c>
      <c r="C3756" s="134">
        <v>0</v>
      </c>
      <c r="D3756" s="134">
        <v>0</v>
      </c>
      <c r="E3756" s="134">
        <v>0</v>
      </c>
      <c r="F3756" s="134">
        <v>0</v>
      </c>
      <c r="G3756" s="135">
        <v>0</v>
      </c>
      <c r="H3756" s="171" t="str">
        <f>IFERROR((Table20[[#This Row],[_202320]]-Table20[[#This Row],[_201920]])/Table20[[#This Row],[_201920]]*1,"")</f>
        <v/>
      </c>
    </row>
    <row r="3757" spans="1:8">
      <c r="A3757" s="132">
        <v>238263</v>
      </c>
      <c r="B3757" s="134" t="s">
        <v>1141</v>
      </c>
      <c r="C3757" s="134">
        <v>1049</v>
      </c>
      <c r="D3757" s="134">
        <v>1187</v>
      </c>
      <c r="E3757" s="134">
        <v>1015</v>
      </c>
      <c r="F3757" s="134">
        <v>1058</v>
      </c>
      <c r="G3757" s="135">
        <v>1001</v>
      </c>
      <c r="H3757" s="171">
        <f>IFERROR((Table20[[#This Row],[_202320]]-Table20[[#This Row],[_201920]])/Table20[[#This Row],[_201920]]*1,"")</f>
        <v>-4.5757864632983793E-2</v>
      </c>
    </row>
    <row r="3758" spans="1:8">
      <c r="A3758" s="132">
        <v>238263</v>
      </c>
      <c r="B3758" s="134" t="s">
        <v>1142</v>
      </c>
      <c r="C3758" s="134">
        <v>42</v>
      </c>
      <c r="D3758" s="134">
        <v>45</v>
      </c>
      <c r="E3758" s="134">
        <v>41</v>
      </c>
      <c r="F3758" s="134">
        <v>43</v>
      </c>
      <c r="G3758" s="135">
        <v>46</v>
      </c>
      <c r="H3758" s="171">
        <f>IFERROR((Table20[[#This Row],[_202320]]-Table20[[#This Row],[_201920]])/Table20[[#This Row],[_201920]]*1,"")</f>
        <v>9.5238095238095233E-2</v>
      </c>
    </row>
    <row r="3759" spans="1:8" ht="28.5">
      <c r="A3759" s="132">
        <v>238263</v>
      </c>
      <c r="B3759" s="134" t="s">
        <v>1143</v>
      </c>
      <c r="C3759" s="134">
        <v>791</v>
      </c>
      <c r="D3759" s="134">
        <v>853</v>
      </c>
      <c r="E3759" s="134">
        <v>711</v>
      </c>
      <c r="F3759" s="134">
        <v>733</v>
      </c>
      <c r="G3759" s="135">
        <v>660</v>
      </c>
      <c r="H3759" s="171">
        <f>IFERROR((Table20[[#This Row],[_202320]]-Table20[[#This Row],[_201920]])/Table20[[#This Row],[_201920]]*1,"")</f>
        <v>-0.16561314791403287</v>
      </c>
    </row>
    <row r="3760" spans="1:8" ht="28.5">
      <c r="A3760" s="132">
        <v>238263</v>
      </c>
      <c r="B3760" s="134" t="s">
        <v>1166</v>
      </c>
      <c r="C3760" s="134">
        <v>331</v>
      </c>
      <c r="D3760" s="134">
        <v>381</v>
      </c>
      <c r="E3760" s="134">
        <v>357</v>
      </c>
      <c r="F3760" s="134">
        <v>378</v>
      </c>
      <c r="G3760" s="135">
        <v>371</v>
      </c>
      <c r="H3760" s="171">
        <f>IFERROR((Table20[[#This Row],[_202320]]-Table20[[#This Row],[_201920]])/Table20[[#This Row],[_201920]]*1,"")</f>
        <v>0.12084592145015106</v>
      </c>
    </row>
    <row r="3761" spans="1:8" ht="28.5">
      <c r="A3761" s="132">
        <v>238263</v>
      </c>
      <c r="B3761" s="134" t="s">
        <v>1167</v>
      </c>
      <c r="C3761" s="134">
        <v>0</v>
      </c>
      <c r="D3761" s="134">
        <v>0</v>
      </c>
      <c r="E3761" s="134">
        <v>0</v>
      </c>
      <c r="F3761" s="134">
        <v>0</v>
      </c>
      <c r="G3761" s="135">
        <v>0</v>
      </c>
      <c r="H3761" s="171" t="str">
        <f>IFERROR((Table20[[#This Row],[_202320]]-Table20[[#This Row],[_201920]])/Table20[[#This Row],[_201920]]*1,"")</f>
        <v/>
      </c>
    </row>
    <row r="3762" spans="1:8">
      <c r="A3762" s="132">
        <v>238263</v>
      </c>
      <c r="B3762" s="134" t="s">
        <v>1146</v>
      </c>
      <c r="C3762" s="134">
        <v>1122</v>
      </c>
      <c r="D3762" s="134">
        <v>1234</v>
      </c>
      <c r="E3762" s="134">
        <v>1068</v>
      </c>
      <c r="F3762" s="134">
        <v>1111</v>
      </c>
      <c r="G3762" s="135">
        <v>1031</v>
      </c>
      <c r="H3762" s="171">
        <f>IFERROR((Table20[[#This Row],[_202320]]-Table20[[#This Row],[_201920]])/Table20[[#This Row],[_201920]]*1,"")</f>
        <v>-8.1105169340463454E-2</v>
      </c>
    </row>
    <row r="3763" spans="1:8" ht="28.5">
      <c r="A3763" s="132">
        <v>238263</v>
      </c>
      <c r="B3763" s="134" t="s">
        <v>1147</v>
      </c>
      <c r="C3763" s="134">
        <v>65</v>
      </c>
      <c r="D3763" s="134">
        <v>54</v>
      </c>
      <c r="E3763" s="134">
        <v>42</v>
      </c>
      <c r="F3763" s="134">
        <v>59</v>
      </c>
      <c r="G3763" s="135">
        <v>43</v>
      </c>
      <c r="H3763" s="171">
        <f>IFERROR((Table20[[#This Row],[_202320]]-Table20[[#This Row],[_201920]])/Table20[[#This Row],[_201920]]*1,"")</f>
        <v>-0.33846153846153848</v>
      </c>
    </row>
    <row r="3764" spans="1:8" ht="28.5">
      <c r="A3764" s="132">
        <v>238263</v>
      </c>
      <c r="B3764" s="134" t="s">
        <v>1148</v>
      </c>
      <c r="C3764" s="134">
        <v>299</v>
      </c>
      <c r="D3764" s="134">
        <v>355</v>
      </c>
      <c r="E3764" s="134">
        <v>369</v>
      </c>
      <c r="F3764" s="134">
        <v>372</v>
      </c>
      <c r="G3764" s="135">
        <v>305</v>
      </c>
      <c r="H3764" s="171">
        <f>IFERROR((Table20[[#This Row],[_202320]]-Table20[[#This Row],[_201920]])/Table20[[#This Row],[_201920]]*1,"")</f>
        <v>2.0066889632107024E-2</v>
      </c>
    </row>
    <row r="3765" spans="1:8" ht="28.5">
      <c r="A3765" s="132">
        <v>238263</v>
      </c>
      <c r="B3765" s="134" t="s">
        <v>1149</v>
      </c>
      <c r="C3765" s="134">
        <v>1021</v>
      </c>
      <c r="D3765" s="134">
        <v>991</v>
      </c>
      <c r="E3765" s="134">
        <v>989</v>
      </c>
      <c r="F3765" s="134">
        <v>910</v>
      </c>
      <c r="G3765" s="135">
        <v>818</v>
      </c>
      <c r="H3765" s="171">
        <f>IFERROR((Table20[[#This Row],[_202320]]-Table20[[#This Row],[_201920]])/Table20[[#This Row],[_201920]]*1,"")</f>
        <v>-0.19882468168462292</v>
      </c>
    </row>
    <row r="3766" spans="1:8" ht="28.5">
      <c r="A3766" s="132">
        <v>238263</v>
      </c>
      <c r="B3766" s="134" t="s">
        <v>1150</v>
      </c>
      <c r="C3766" s="134">
        <v>1385</v>
      </c>
      <c r="D3766" s="134">
        <v>1400</v>
      </c>
      <c r="E3766" s="134">
        <v>1400</v>
      </c>
      <c r="F3766" s="134">
        <v>1341</v>
      </c>
      <c r="G3766" s="135">
        <v>1166</v>
      </c>
      <c r="H3766" s="171">
        <f>IFERROR((Table20[[#This Row],[_202320]]-Table20[[#This Row],[_201920]])/Table20[[#This Row],[_201920]]*1,"")</f>
        <v>-0.15812274368231047</v>
      </c>
    </row>
    <row r="3767" spans="1:8">
      <c r="A3767" s="132">
        <v>238263</v>
      </c>
      <c r="B3767" s="134" t="s">
        <v>1151</v>
      </c>
      <c r="C3767" s="134">
        <v>45</v>
      </c>
      <c r="D3767" s="134">
        <v>47</v>
      </c>
      <c r="E3767" s="134">
        <v>43</v>
      </c>
      <c r="F3767" s="134">
        <v>45</v>
      </c>
      <c r="G3767" s="135">
        <v>47</v>
      </c>
      <c r="H3767" s="171">
        <f>IFERROR((Table20[[#This Row],[_202320]]-Table20[[#This Row],[_201920]])/Table20[[#This Row],[_201920]]*1,"")</f>
        <v>4.4444444444444446E-2</v>
      </c>
    </row>
    <row r="3768" spans="1:8" ht="28.5">
      <c r="A3768" s="132">
        <v>238263</v>
      </c>
      <c r="B3768" s="134" t="s">
        <v>1152</v>
      </c>
      <c r="C3768" s="134">
        <v>15</v>
      </c>
      <c r="D3768" s="134">
        <v>16</v>
      </c>
      <c r="E3768" s="134">
        <v>17</v>
      </c>
      <c r="F3768" s="134">
        <v>18</v>
      </c>
      <c r="G3768" s="135">
        <v>16</v>
      </c>
      <c r="H3768" s="171">
        <f>IFERROR((Table20[[#This Row],[_202320]]-Table20[[#This Row],[_201920]])/Table20[[#This Row],[_201920]]*1,"")</f>
        <v>6.6666666666666666E-2</v>
      </c>
    </row>
    <row r="3769" spans="1:8" ht="28.5">
      <c r="A3769" s="132">
        <v>238263</v>
      </c>
      <c r="B3769" s="134" t="s">
        <v>1153</v>
      </c>
      <c r="C3769" s="134">
        <v>3</v>
      </c>
      <c r="D3769" s="134">
        <v>2</v>
      </c>
      <c r="E3769" s="134">
        <v>2</v>
      </c>
      <c r="F3769" s="134">
        <v>2</v>
      </c>
      <c r="G3769" s="135">
        <v>2</v>
      </c>
      <c r="H3769" s="171">
        <f>IFERROR((Table20[[#This Row],[_202320]]-Table20[[#This Row],[_201920]])/Table20[[#This Row],[_201920]]*1,"")</f>
        <v>-0.33333333333333331</v>
      </c>
    </row>
    <row r="3770" spans="1:8" ht="28.5">
      <c r="A3770" s="132">
        <v>238263</v>
      </c>
      <c r="B3770" s="134" t="s">
        <v>1154</v>
      </c>
      <c r="C3770" s="134">
        <v>12</v>
      </c>
      <c r="D3770" s="134">
        <v>13</v>
      </c>
      <c r="E3770" s="134">
        <v>15</v>
      </c>
      <c r="F3770" s="134">
        <v>15</v>
      </c>
      <c r="G3770" s="135">
        <v>14</v>
      </c>
      <c r="H3770" s="171">
        <f>IFERROR((Table20[[#This Row],[_202320]]-Table20[[#This Row],[_201920]])/Table20[[#This Row],[_201920]]*1,"")</f>
        <v>0.16666666666666666</v>
      </c>
    </row>
    <row r="3771" spans="1:8" ht="28.5">
      <c r="A3771" s="132">
        <v>238263</v>
      </c>
      <c r="B3771" s="134" t="s">
        <v>1155</v>
      </c>
      <c r="C3771" s="134">
        <v>41</v>
      </c>
      <c r="D3771" s="134">
        <v>38</v>
      </c>
      <c r="E3771" s="134">
        <v>40</v>
      </c>
      <c r="F3771" s="134">
        <v>37</v>
      </c>
      <c r="G3771" s="135">
        <v>37</v>
      </c>
      <c r="H3771" s="171">
        <f>IFERROR((Table20[[#This Row],[_202320]]-Table20[[#This Row],[_201920]])/Table20[[#This Row],[_201920]]*1,"")</f>
        <v>-9.7560975609756101E-2</v>
      </c>
    </row>
    <row r="3772" spans="1:8">
      <c r="A3772" s="132">
        <v>239248</v>
      </c>
      <c r="B3772" s="134" t="s">
        <v>1161</v>
      </c>
      <c r="C3772" s="134">
        <v>2670</v>
      </c>
      <c r="D3772" s="134">
        <v>3103</v>
      </c>
      <c r="E3772" s="134">
        <v>3462</v>
      </c>
      <c r="F3772" s="134">
        <v>1266</v>
      </c>
      <c r="G3772" s="135">
        <v>1782</v>
      </c>
      <c r="H3772" s="171">
        <f>IFERROR((Table20[[#This Row],[_202320]]-Table20[[#This Row],[_201920]])/Table20[[#This Row],[_201920]]*1,"")</f>
        <v>-0.33258426966292137</v>
      </c>
    </row>
    <row r="3773" spans="1:8">
      <c r="A3773" s="132">
        <v>239248</v>
      </c>
      <c r="B3773" s="134" t="s">
        <v>1131</v>
      </c>
      <c r="C3773" s="134">
        <v>0</v>
      </c>
      <c r="D3773" s="134">
        <v>0</v>
      </c>
      <c r="E3773" s="134">
        <v>0</v>
      </c>
      <c r="F3773" s="134">
        <v>0</v>
      </c>
      <c r="G3773" s="135">
        <v>0</v>
      </c>
      <c r="H3773" s="171" t="str">
        <f>IFERROR((Table20[[#This Row],[_202320]]-Table20[[#This Row],[_201920]])/Table20[[#This Row],[_201920]]*1,"")</f>
        <v/>
      </c>
    </row>
    <row r="3774" spans="1:8">
      <c r="A3774" s="132">
        <v>239248</v>
      </c>
      <c r="B3774" s="134" t="s">
        <v>1132</v>
      </c>
      <c r="C3774" s="134">
        <v>2670</v>
      </c>
      <c r="D3774" s="134">
        <v>3103</v>
      </c>
      <c r="E3774" s="134">
        <v>3462</v>
      </c>
      <c r="F3774" s="134">
        <v>1266</v>
      </c>
      <c r="G3774" s="135">
        <v>1782</v>
      </c>
      <c r="H3774" s="171">
        <f>IFERROR((Table20[[#This Row],[_202320]]-Table20[[#This Row],[_201920]])/Table20[[#This Row],[_201920]]*1,"")</f>
        <v>-0.33258426966292137</v>
      </c>
    </row>
    <row r="3775" spans="1:8" ht="28.5">
      <c r="A3775" s="132">
        <v>239248</v>
      </c>
      <c r="B3775" s="134" t="s">
        <v>1133</v>
      </c>
      <c r="C3775" s="134">
        <v>204</v>
      </c>
      <c r="D3775" s="134">
        <v>265</v>
      </c>
      <c r="E3775" s="134">
        <v>239</v>
      </c>
      <c r="F3775" s="134">
        <v>193</v>
      </c>
      <c r="G3775" s="135">
        <v>282</v>
      </c>
      <c r="H3775" s="171">
        <f>IFERROR((Table20[[#This Row],[_202320]]-Table20[[#This Row],[_201920]])/Table20[[#This Row],[_201920]]*1,"")</f>
        <v>0.38235294117647056</v>
      </c>
    </row>
    <row r="3776" spans="1:8" ht="28.5">
      <c r="A3776" s="132">
        <v>239248</v>
      </c>
      <c r="B3776" s="134" t="s">
        <v>1162</v>
      </c>
      <c r="C3776" s="134">
        <v>135</v>
      </c>
      <c r="D3776" s="134">
        <v>229</v>
      </c>
      <c r="E3776" s="134">
        <v>188</v>
      </c>
      <c r="F3776" s="134">
        <v>58</v>
      </c>
      <c r="G3776" s="135">
        <v>134</v>
      </c>
      <c r="H3776" s="171">
        <f>IFERROR((Table20[[#This Row],[_202320]]-Table20[[#This Row],[_201920]])/Table20[[#This Row],[_201920]]*1,"")</f>
        <v>-7.4074074074074077E-3</v>
      </c>
    </row>
    <row r="3777" spans="1:8" ht="28.5">
      <c r="A3777" s="132">
        <v>239248</v>
      </c>
      <c r="B3777" s="134" t="s">
        <v>1163</v>
      </c>
      <c r="C3777" s="134" t="s">
        <v>129</v>
      </c>
      <c r="D3777" s="134" t="s">
        <v>129</v>
      </c>
      <c r="E3777" s="134" t="s">
        <v>129</v>
      </c>
      <c r="F3777" s="134" t="s">
        <v>129</v>
      </c>
      <c r="G3777" s="135" t="s">
        <v>129</v>
      </c>
      <c r="H3777" s="171" t="str">
        <f>IFERROR((Table20[[#This Row],[_202320]]-Table20[[#This Row],[_201920]])/Table20[[#This Row],[_201920]]*1,"")</f>
        <v/>
      </c>
    </row>
    <row r="3778" spans="1:8">
      <c r="A3778" s="132">
        <v>239248</v>
      </c>
      <c r="B3778" s="134" t="s">
        <v>1136</v>
      </c>
      <c r="C3778" s="134">
        <v>339</v>
      </c>
      <c r="D3778" s="134">
        <v>494</v>
      </c>
      <c r="E3778" s="134">
        <v>427</v>
      </c>
      <c r="F3778" s="134">
        <v>251</v>
      </c>
      <c r="G3778" s="135">
        <v>416</v>
      </c>
      <c r="H3778" s="171">
        <f>IFERROR((Table20[[#This Row],[_202320]]-Table20[[#This Row],[_201920]])/Table20[[#This Row],[_201920]]*1,"")</f>
        <v>0.22713864306784662</v>
      </c>
    </row>
    <row r="3779" spans="1:8">
      <c r="A3779" s="132">
        <v>239248</v>
      </c>
      <c r="B3779" s="134" t="s">
        <v>1137</v>
      </c>
      <c r="C3779" s="134">
        <v>13</v>
      </c>
      <c r="D3779" s="134">
        <v>16</v>
      </c>
      <c r="E3779" s="134">
        <v>12</v>
      </c>
      <c r="F3779" s="134">
        <v>20</v>
      </c>
      <c r="G3779" s="135">
        <v>23</v>
      </c>
      <c r="H3779" s="171">
        <f>IFERROR((Table20[[#This Row],[_202320]]-Table20[[#This Row],[_201920]])/Table20[[#This Row],[_201920]]*1,"")</f>
        <v>0.76923076923076927</v>
      </c>
    </row>
    <row r="3780" spans="1:8" ht="28.5">
      <c r="A3780" s="132">
        <v>239248</v>
      </c>
      <c r="B3780" s="134" t="s">
        <v>1138</v>
      </c>
      <c r="C3780" s="134">
        <v>236</v>
      </c>
      <c r="D3780" s="134">
        <v>292</v>
      </c>
      <c r="E3780" s="134">
        <v>305</v>
      </c>
      <c r="F3780" s="134">
        <v>216</v>
      </c>
      <c r="G3780" s="135">
        <v>310</v>
      </c>
      <c r="H3780" s="171">
        <f>IFERROR((Table20[[#This Row],[_202320]]-Table20[[#This Row],[_201920]])/Table20[[#This Row],[_201920]]*1,"")</f>
        <v>0.3135593220338983</v>
      </c>
    </row>
    <row r="3781" spans="1:8" ht="28.5">
      <c r="A3781" s="132">
        <v>239248</v>
      </c>
      <c r="B3781" s="134" t="s">
        <v>1164</v>
      </c>
      <c r="C3781" s="134">
        <v>252</v>
      </c>
      <c r="D3781" s="134">
        <v>345</v>
      </c>
      <c r="E3781" s="134">
        <v>357</v>
      </c>
      <c r="F3781" s="134">
        <v>113</v>
      </c>
      <c r="G3781" s="135">
        <v>215</v>
      </c>
      <c r="H3781" s="171">
        <f>IFERROR((Table20[[#This Row],[_202320]]-Table20[[#This Row],[_201920]])/Table20[[#This Row],[_201920]]*1,"")</f>
        <v>-0.14682539682539683</v>
      </c>
    </row>
    <row r="3782" spans="1:8" ht="28.5">
      <c r="A3782" s="132">
        <v>239248</v>
      </c>
      <c r="B3782" s="134" t="s">
        <v>1165</v>
      </c>
      <c r="C3782" s="134" t="s">
        <v>129</v>
      </c>
      <c r="D3782" s="134" t="s">
        <v>129</v>
      </c>
      <c r="E3782" s="134" t="s">
        <v>129</v>
      </c>
      <c r="F3782" s="134" t="s">
        <v>129</v>
      </c>
      <c r="G3782" s="135" t="s">
        <v>129</v>
      </c>
      <c r="H3782" s="171" t="str">
        <f>IFERROR((Table20[[#This Row],[_202320]]-Table20[[#This Row],[_201920]])/Table20[[#This Row],[_201920]]*1,"")</f>
        <v/>
      </c>
    </row>
    <row r="3783" spans="1:8">
      <c r="A3783" s="132">
        <v>239248</v>
      </c>
      <c r="B3783" s="134" t="s">
        <v>1141</v>
      </c>
      <c r="C3783" s="134">
        <v>488</v>
      </c>
      <c r="D3783" s="134">
        <v>637</v>
      </c>
      <c r="E3783" s="134">
        <v>662</v>
      </c>
      <c r="F3783" s="134">
        <v>329</v>
      </c>
      <c r="G3783" s="135">
        <v>525</v>
      </c>
      <c r="H3783" s="171">
        <f>IFERROR((Table20[[#This Row],[_202320]]-Table20[[#This Row],[_201920]])/Table20[[#This Row],[_201920]]*1,"")</f>
        <v>7.5819672131147542E-2</v>
      </c>
    </row>
    <row r="3784" spans="1:8">
      <c r="A3784" s="132">
        <v>239248</v>
      </c>
      <c r="B3784" s="134" t="s">
        <v>1142</v>
      </c>
      <c r="C3784" s="134">
        <v>18</v>
      </c>
      <c r="D3784" s="134">
        <v>21</v>
      </c>
      <c r="E3784" s="134">
        <v>19</v>
      </c>
      <c r="F3784" s="134">
        <v>26</v>
      </c>
      <c r="G3784" s="135">
        <v>29</v>
      </c>
      <c r="H3784" s="171">
        <f>IFERROR((Table20[[#This Row],[_202320]]-Table20[[#This Row],[_201920]])/Table20[[#This Row],[_201920]]*1,"")</f>
        <v>0.61111111111111116</v>
      </c>
    </row>
    <row r="3785" spans="1:8" ht="28.5">
      <c r="A3785" s="132">
        <v>239248</v>
      </c>
      <c r="B3785" s="134" t="s">
        <v>1143</v>
      </c>
      <c r="C3785" s="134">
        <v>261</v>
      </c>
      <c r="D3785" s="134">
        <v>304</v>
      </c>
      <c r="E3785" s="134">
        <v>315</v>
      </c>
      <c r="F3785" s="134">
        <v>212</v>
      </c>
      <c r="G3785" s="135">
        <v>312</v>
      </c>
      <c r="H3785" s="171">
        <f>IFERROR((Table20[[#This Row],[_202320]]-Table20[[#This Row],[_201920]])/Table20[[#This Row],[_201920]]*1,"")</f>
        <v>0.19540229885057472</v>
      </c>
    </row>
    <row r="3786" spans="1:8" ht="28.5">
      <c r="A3786" s="132">
        <v>239248</v>
      </c>
      <c r="B3786" s="134" t="s">
        <v>1166</v>
      </c>
      <c r="C3786" s="134">
        <v>286</v>
      </c>
      <c r="D3786" s="134">
        <v>396</v>
      </c>
      <c r="E3786" s="134">
        <v>378</v>
      </c>
      <c r="F3786" s="134">
        <v>130</v>
      </c>
      <c r="G3786" s="135">
        <v>242</v>
      </c>
      <c r="H3786" s="171">
        <f>IFERROR((Table20[[#This Row],[_202320]]-Table20[[#This Row],[_201920]])/Table20[[#This Row],[_201920]]*1,"")</f>
        <v>-0.15384615384615385</v>
      </c>
    </row>
    <row r="3787" spans="1:8" ht="28.5">
      <c r="A3787" s="132">
        <v>239248</v>
      </c>
      <c r="B3787" s="134" t="s">
        <v>1167</v>
      </c>
      <c r="C3787" s="134" t="s">
        <v>129</v>
      </c>
      <c r="D3787" s="134" t="s">
        <v>129</v>
      </c>
      <c r="E3787" s="134" t="s">
        <v>129</v>
      </c>
      <c r="F3787" s="134" t="s">
        <v>129</v>
      </c>
      <c r="G3787" s="135" t="s">
        <v>129</v>
      </c>
      <c r="H3787" s="171" t="str">
        <f>IFERROR((Table20[[#This Row],[_202320]]-Table20[[#This Row],[_201920]])/Table20[[#This Row],[_201920]]*1,"")</f>
        <v/>
      </c>
    </row>
    <row r="3788" spans="1:8">
      <c r="A3788" s="132">
        <v>239248</v>
      </c>
      <c r="B3788" s="134" t="s">
        <v>1146</v>
      </c>
      <c r="C3788" s="134">
        <v>547</v>
      </c>
      <c r="D3788" s="134">
        <v>700</v>
      </c>
      <c r="E3788" s="134">
        <v>693</v>
      </c>
      <c r="F3788" s="134">
        <v>342</v>
      </c>
      <c r="G3788" s="135">
        <v>554</v>
      </c>
      <c r="H3788" s="171">
        <f>IFERROR((Table20[[#This Row],[_202320]]-Table20[[#This Row],[_201920]])/Table20[[#This Row],[_201920]]*1,"")</f>
        <v>1.2797074954296161E-2</v>
      </c>
    </row>
    <row r="3789" spans="1:8" ht="28.5">
      <c r="A3789" s="132">
        <v>239248</v>
      </c>
      <c r="B3789" s="134" t="s">
        <v>1147</v>
      </c>
      <c r="C3789" s="134">
        <v>82</v>
      </c>
      <c r="D3789" s="134">
        <v>78</v>
      </c>
      <c r="E3789" s="134">
        <v>82</v>
      </c>
      <c r="F3789" s="134">
        <v>38</v>
      </c>
      <c r="G3789" s="135">
        <v>47</v>
      </c>
      <c r="H3789" s="171">
        <f>IFERROR((Table20[[#This Row],[_202320]]-Table20[[#This Row],[_201920]])/Table20[[#This Row],[_201920]]*1,"")</f>
        <v>-0.42682926829268292</v>
      </c>
    </row>
    <row r="3790" spans="1:8" ht="28.5">
      <c r="A3790" s="132">
        <v>239248</v>
      </c>
      <c r="B3790" s="134" t="s">
        <v>1148</v>
      </c>
      <c r="C3790" s="134">
        <v>558</v>
      </c>
      <c r="D3790" s="134">
        <v>677</v>
      </c>
      <c r="E3790" s="134">
        <v>795</v>
      </c>
      <c r="F3790" s="134">
        <v>228</v>
      </c>
      <c r="G3790" s="135">
        <v>252</v>
      </c>
      <c r="H3790" s="171">
        <f>IFERROR((Table20[[#This Row],[_202320]]-Table20[[#This Row],[_201920]])/Table20[[#This Row],[_201920]]*1,"")</f>
        <v>-0.54838709677419351</v>
      </c>
    </row>
    <row r="3791" spans="1:8" ht="28.5">
      <c r="A3791" s="132">
        <v>239248</v>
      </c>
      <c r="B3791" s="134" t="s">
        <v>1149</v>
      </c>
      <c r="C3791" s="134">
        <v>1483</v>
      </c>
      <c r="D3791" s="134">
        <v>1648</v>
      </c>
      <c r="E3791" s="134">
        <v>1892</v>
      </c>
      <c r="F3791" s="134">
        <v>658</v>
      </c>
      <c r="G3791" s="135">
        <v>929</v>
      </c>
      <c r="H3791" s="171">
        <f>IFERROR((Table20[[#This Row],[_202320]]-Table20[[#This Row],[_201920]])/Table20[[#This Row],[_201920]]*1,"")</f>
        <v>-0.37356709372892782</v>
      </c>
    </row>
    <row r="3792" spans="1:8" ht="28.5">
      <c r="A3792" s="132">
        <v>239248</v>
      </c>
      <c r="B3792" s="134" t="s">
        <v>1150</v>
      </c>
      <c r="C3792" s="134">
        <v>2123</v>
      </c>
      <c r="D3792" s="134">
        <v>2403</v>
      </c>
      <c r="E3792" s="134">
        <v>2769</v>
      </c>
      <c r="F3792" s="134">
        <v>924</v>
      </c>
      <c r="G3792" s="135">
        <v>1228</v>
      </c>
      <c r="H3792" s="171">
        <f>IFERROR((Table20[[#This Row],[_202320]]-Table20[[#This Row],[_201920]])/Table20[[#This Row],[_201920]]*1,"")</f>
        <v>-0.42157324540744229</v>
      </c>
    </row>
    <row r="3793" spans="1:8">
      <c r="A3793" s="132">
        <v>239248</v>
      </c>
      <c r="B3793" s="134" t="s">
        <v>1151</v>
      </c>
      <c r="C3793" s="134">
        <v>20</v>
      </c>
      <c r="D3793" s="134">
        <v>23</v>
      </c>
      <c r="E3793" s="134">
        <v>20</v>
      </c>
      <c r="F3793" s="134">
        <v>27</v>
      </c>
      <c r="G3793" s="135">
        <v>31</v>
      </c>
      <c r="H3793" s="171">
        <f>IFERROR((Table20[[#This Row],[_202320]]-Table20[[#This Row],[_201920]])/Table20[[#This Row],[_201920]]*1,"")</f>
        <v>0.55000000000000004</v>
      </c>
    </row>
    <row r="3794" spans="1:8" ht="28.5">
      <c r="A3794" s="132">
        <v>239248</v>
      </c>
      <c r="B3794" s="134" t="s">
        <v>1152</v>
      </c>
      <c r="C3794" s="134">
        <v>24</v>
      </c>
      <c r="D3794" s="134">
        <v>24</v>
      </c>
      <c r="E3794" s="134">
        <v>25</v>
      </c>
      <c r="F3794" s="134">
        <v>21</v>
      </c>
      <c r="G3794" s="135">
        <v>17</v>
      </c>
      <c r="H3794" s="171">
        <f>IFERROR((Table20[[#This Row],[_202320]]-Table20[[#This Row],[_201920]])/Table20[[#This Row],[_201920]]*1,"")</f>
        <v>-0.29166666666666669</v>
      </c>
    </row>
    <row r="3795" spans="1:8" ht="28.5">
      <c r="A3795" s="132">
        <v>239248</v>
      </c>
      <c r="B3795" s="134" t="s">
        <v>1153</v>
      </c>
      <c r="C3795" s="134">
        <v>3</v>
      </c>
      <c r="D3795" s="134">
        <v>3</v>
      </c>
      <c r="E3795" s="134">
        <v>2</v>
      </c>
      <c r="F3795" s="134">
        <v>3</v>
      </c>
      <c r="G3795" s="135">
        <v>3</v>
      </c>
      <c r="H3795" s="171">
        <f>IFERROR((Table20[[#This Row],[_202320]]-Table20[[#This Row],[_201920]])/Table20[[#This Row],[_201920]]*1,"")</f>
        <v>0</v>
      </c>
    </row>
    <row r="3796" spans="1:8" ht="28.5">
      <c r="A3796" s="132">
        <v>239248</v>
      </c>
      <c r="B3796" s="134" t="s">
        <v>1154</v>
      </c>
      <c r="C3796" s="134">
        <v>21</v>
      </c>
      <c r="D3796" s="134">
        <v>22</v>
      </c>
      <c r="E3796" s="134">
        <v>23</v>
      </c>
      <c r="F3796" s="134">
        <v>18</v>
      </c>
      <c r="G3796" s="135">
        <v>14</v>
      </c>
      <c r="H3796" s="171">
        <f>IFERROR((Table20[[#This Row],[_202320]]-Table20[[#This Row],[_201920]])/Table20[[#This Row],[_201920]]*1,"")</f>
        <v>-0.33333333333333331</v>
      </c>
    </row>
    <row r="3797" spans="1:8" ht="28.5">
      <c r="A3797" s="132">
        <v>239248</v>
      </c>
      <c r="B3797" s="134" t="s">
        <v>1155</v>
      </c>
      <c r="C3797" s="134">
        <v>56</v>
      </c>
      <c r="D3797" s="134">
        <v>53</v>
      </c>
      <c r="E3797" s="134">
        <v>55</v>
      </c>
      <c r="F3797" s="134">
        <v>52</v>
      </c>
      <c r="G3797" s="135">
        <v>52</v>
      </c>
      <c r="H3797" s="171">
        <f>IFERROR((Table20[[#This Row],[_202320]]-Table20[[#This Row],[_201920]])/Table20[[#This Row],[_201920]]*1,"")</f>
        <v>-7.1428571428571425E-2</v>
      </c>
    </row>
    <row r="3798" spans="1:8">
      <c r="A3798" s="132">
        <v>239488</v>
      </c>
      <c r="B3798" s="134" t="s">
        <v>1161</v>
      </c>
      <c r="C3798" s="134">
        <v>1327</v>
      </c>
      <c r="D3798" s="134">
        <v>1344</v>
      </c>
      <c r="E3798" s="134">
        <v>1268</v>
      </c>
      <c r="F3798" s="134">
        <v>1920</v>
      </c>
      <c r="G3798" s="135">
        <v>656</v>
      </c>
      <c r="H3798" s="171">
        <f>IFERROR((Table20[[#This Row],[_202320]]-Table20[[#This Row],[_201920]])/Table20[[#This Row],[_201920]]*1,"")</f>
        <v>-0.50565184626978144</v>
      </c>
    </row>
    <row r="3799" spans="1:8">
      <c r="A3799" s="132">
        <v>239488</v>
      </c>
      <c r="B3799" s="134" t="s">
        <v>1131</v>
      </c>
      <c r="C3799" s="134">
        <v>0</v>
      </c>
      <c r="D3799" s="134">
        <v>2</v>
      </c>
      <c r="E3799" s="134">
        <v>0</v>
      </c>
      <c r="F3799" s="134">
        <v>0</v>
      </c>
      <c r="G3799" s="135">
        <v>3</v>
      </c>
      <c r="H3799" s="171" t="str">
        <f>IFERROR((Table20[[#This Row],[_202320]]-Table20[[#This Row],[_201920]])/Table20[[#This Row],[_201920]]*1,"")</f>
        <v/>
      </c>
    </row>
    <row r="3800" spans="1:8">
      <c r="A3800" s="132">
        <v>239488</v>
      </c>
      <c r="B3800" s="134" t="s">
        <v>1132</v>
      </c>
      <c r="C3800" s="134">
        <v>1327</v>
      </c>
      <c r="D3800" s="134">
        <v>1342</v>
      </c>
      <c r="E3800" s="134">
        <v>1268</v>
      </c>
      <c r="F3800" s="134">
        <v>1920</v>
      </c>
      <c r="G3800" s="135">
        <v>653</v>
      </c>
      <c r="H3800" s="171">
        <f>IFERROR((Table20[[#This Row],[_202320]]-Table20[[#This Row],[_201920]])/Table20[[#This Row],[_201920]]*1,"")</f>
        <v>-0.50791258477769408</v>
      </c>
    </row>
    <row r="3801" spans="1:8" ht="28.5">
      <c r="A3801" s="132">
        <v>239488</v>
      </c>
      <c r="B3801" s="134" t="s">
        <v>1133</v>
      </c>
      <c r="C3801" s="134">
        <v>370</v>
      </c>
      <c r="D3801" s="134">
        <v>399</v>
      </c>
      <c r="E3801" s="134">
        <v>338</v>
      </c>
      <c r="F3801" s="134">
        <v>797</v>
      </c>
      <c r="G3801" s="135">
        <v>193</v>
      </c>
      <c r="H3801" s="171">
        <f>IFERROR((Table20[[#This Row],[_202320]]-Table20[[#This Row],[_201920]])/Table20[[#This Row],[_201920]]*1,"")</f>
        <v>-0.47837837837837838</v>
      </c>
    </row>
    <row r="3802" spans="1:8" ht="28.5">
      <c r="A3802" s="132">
        <v>239488</v>
      </c>
      <c r="B3802" s="134" t="s">
        <v>1162</v>
      </c>
      <c r="C3802" s="134">
        <v>87</v>
      </c>
      <c r="D3802" s="134">
        <v>86</v>
      </c>
      <c r="E3802" s="134">
        <v>104</v>
      </c>
      <c r="F3802" s="134">
        <v>222</v>
      </c>
      <c r="G3802" s="135">
        <v>61</v>
      </c>
      <c r="H3802" s="171">
        <f>IFERROR((Table20[[#This Row],[_202320]]-Table20[[#This Row],[_201920]])/Table20[[#This Row],[_201920]]*1,"")</f>
        <v>-0.2988505747126437</v>
      </c>
    </row>
    <row r="3803" spans="1:8" ht="28.5">
      <c r="A3803" s="132">
        <v>239488</v>
      </c>
      <c r="B3803" s="134" t="s">
        <v>1163</v>
      </c>
      <c r="C3803" s="134" t="s">
        <v>129</v>
      </c>
      <c r="D3803" s="134" t="s">
        <v>129</v>
      </c>
      <c r="E3803" s="134" t="s">
        <v>129</v>
      </c>
      <c r="F3803" s="134" t="s">
        <v>129</v>
      </c>
      <c r="G3803" s="135" t="s">
        <v>129</v>
      </c>
      <c r="H3803" s="171" t="str">
        <f>IFERROR((Table20[[#This Row],[_202320]]-Table20[[#This Row],[_201920]])/Table20[[#This Row],[_201920]]*1,"")</f>
        <v/>
      </c>
    </row>
    <row r="3804" spans="1:8">
      <c r="A3804" s="132">
        <v>239488</v>
      </c>
      <c r="B3804" s="134" t="s">
        <v>1136</v>
      </c>
      <c r="C3804" s="134">
        <v>457</v>
      </c>
      <c r="D3804" s="134">
        <v>485</v>
      </c>
      <c r="E3804" s="134">
        <v>442</v>
      </c>
      <c r="F3804" s="134">
        <v>1019</v>
      </c>
      <c r="G3804" s="135">
        <v>254</v>
      </c>
      <c r="H3804" s="171">
        <f>IFERROR((Table20[[#This Row],[_202320]]-Table20[[#This Row],[_201920]])/Table20[[#This Row],[_201920]]*1,"")</f>
        <v>-0.44420131291028447</v>
      </c>
    </row>
    <row r="3805" spans="1:8">
      <c r="A3805" s="132">
        <v>239488</v>
      </c>
      <c r="B3805" s="134" t="s">
        <v>1137</v>
      </c>
      <c r="C3805" s="134">
        <v>34</v>
      </c>
      <c r="D3805" s="134">
        <v>36</v>
      </c>
      <c r="E3805" s="134">
        <v>35</v>
      </c>
      <c r="F3805" s="134">
        <v>53</v>
      </c>
      <c r="G3805" s="135">
        <v>39</v>
      </c>
      <c r="H3805" s="171">
        <f>IFERROR((Table20[[#This Row],[_202320]]-Table20[[#This Row],[_201920]])/Table20[[#This Row],[_201920]]*1,"")</f>
        <v>0.14705882352941177</v>
      </c>
    </row>
    <row r="3806" spans="1:8" ht="28.5">
      <c r="A3806" s="132">
        <v>239488</v>
      </c>
      <c r="B3806" s="134" t="s">
        <v>1138</v>
      </c>
      <c r="C3806" s="134">
        <v>371</v>
      </c>
      <c r="D3806" s="134">
        <v>398</v>
      </c>
      <c r="E3806" s="134">
        <v>343</v>
      </c>
      <c r="F3806" s="134">
        <v>799</v>
      </c>
      <c r="G3806" s="135">
        <v>195</v>
      </c>
      <c r="H3806" s="171">
        <f>IFERROR((Table20[[#This Row],[_202320]]-Table20[[#This Row],[_201920]])/Table20[[#This Row],[_201920]]*1,"")</f>
        <v>-0.47439353099730458</v>
      </c>
    </row>
    <row r="3807" spans="1:8" ht="28.5">
      <c r="A3807" s="132">
        <v>239488</v>
      </c>
      <c r="B3807" s="134" t="s">
        <v>1164</v>
      </c>
      <c r="C3807" s="134">
        <v>153</v>
      </c>
      <c r="D3807" s="134">
        <v>144</v>
      </c>
      <c r="E3807" s="134">
        <v>152</v>
      </c>
      <c r="F3807" s="134">
        <v>395</v>
      </c>
      <c r="G3807" s="135">
        <v>87</v>
      </c>
      <c r="H3807" s="171">
        <f>IFERROR((Table20[[#This Row],[_202320]]-Table20[[#This Row],[_201920]])/Table20[[#This Row],[_201920]]*1,"")</f>
        <v>-0.43137254901960786</v>
      </c>
    </row>
    <row r="3808" spans="1:8" ht="28.5">
      <c r="A3808" s="132">
        <v>239488</v>
      </c>
      <c r="B3808" s="134" t="s">
        <v>1165</v>
      </c>
      <c r="C3808" s="134" t="s">
        <v>129</v>
      </c>
      <c r="D3808" s="134" t="s">
        <v>129</v>
      </c>
      <c r="E3808" s="134" t="s">
        <v>129</v>
      </c>
      <c r="F3808" s="134" t="s">
        <v>129</v>
      </c>
      <c r="G3808" s="135" t="s">
        <v>129</v>
      </c>
      <c r="H3808" s="171" t="str">
        <f>IFERROR((Table20[[#This Row],[_202320]]-Table20[[#This Row],[_201920]])/Table20[[#This Row],[_201920]]*1,"")</f>
        <v/>
      </c>
    </row>
    <row r="3809" spans="1:8">
      <c r="A3809" s="132">
        <v>239488</v>
      </c>
      <c r="B3809" s="134" t="s">
        <v>1141</v>
      </c>
      <c r="C3809" s="134">
        <v>524</v>
      </c>
      <c r="D3809" s="134">
        <v>542</v>
      </c>
      <c r="E3809" s="134">
        <v>495</v>
      </c>
      <c r="F3809" s="134">
        <v>1194</v>
      </c>
      <c r="G3809" s="135">
        <v>282</v>
      </c>
      <c r="H3809" s="171">
        <f>IFERROR((Table20[[#This Row],[_202320]]-Table20[[#This Row],[_201920]])/Table20[[#This Row],[_201920]]*1,"")</f>
        <v>-0.46183206106870228</v>
      </c>
    </row>
    <row r="3810" spans="1:8">
      <c r="A3810" s="132">
        <v>239488</v>
      </c>
      <c r="B3810" s="134" t="s">
        <v>1142</v>
      </c>
      <c r="C3810" s="134">
        <v>39</v>
      </c>
      <c r="D3810" s="134">
        <v>40</v>
      </c>
      <c r="E3810" s="134">
        <v>39</v>
      </c>
      <c r="F3810" s="134">
        <v>62</v>
      </c>
      <c r="G3810" s="135">
        <v>43</v>
      </c>
      <c r="H3810" s="171">
        <f>IFERROR((Table20[[#This Row],[_202320]]-Table20[[#This Row],[_201920]])/Table20[[#This Row],[_201920]]*1,"")</f>
        <v>0.10256410256410256</v>
      </c>
    </row>
    <row r="3811" spans="1:8" ht="28.5">
      <c r="A3811" s="132">
        <v>239488</v>
      </c>
      <c r="B3811" s="134" t="s">
        <v>1143</v>
      </c>
      <c r="C3811" s="134">
        <v>372</v>
      </c>
      <c r="D3811" s="134">
        <v>393</v>
      </c>
      <c r="E3811" s="134">
        <v>330</v>
      </c>
      <c r="F3811" s="134">
        <v>788</v>
      </c>
      <c r="G3811" s="135">
        <v>191</v>
      </c>
      <c r="H3811" s="171">
        <f>IFERROR((Table20[[#This Row],[_202320]]-Table20[[#This Row],[_201920]])/Table20[[#This Row],[_201920]]*1,"")</f>
        <v>-0.48655913978494625</v>
      </c>
    </row>
    <row r="3812" spans="1:8" ht="28.5">
      <c r="A3812" s="132">
        <v>239488</v>
      </c>
      <c r="B3812" s="134" t="s">
        <v>1166</v>
      </c>
      <c r="C3812" s="134">
        <v>173</v>
      </c>
      <c r="D3812" s="134">
        <v>180</v>
      </c>
      <c r="E3812" s="134">
        <v>175</v>
      </c>
      <c r="F3812" s="134">
        <v>472</v>
      </c>
      <c r="G3812" s="135">
        <v>105</v>
      </c>
      <c r="H3812" s="171">
        <f>IFERROR((Table20[[#This Row],[_202320]]-Table20[[#This Row],[_201920]])/Table20[[#This Row],[_201920]]*1,"")</f>
        <v>-0.39306358381502893</v>
      </c>
    </row>
    <row r="3813" spans="1:8" ht="28.5">
      <c r="A3813" s="132">
        <v>239488</v>
      </c>
      <c r="B3813" s="134" t="s">
        <v>1167</v>
      </c>
      <c r="C3813" s="134" t="s">
        <v>129</v>
      </c>
      <c r="D3813" s="134" t="s">
        <v>129</v>
      </c>
      <c r="E3813" s="134" t="s">
        <v>129</v>
      </c>
      <c r="F3813" s="134" t="s">
        <v>129</v>
      </c>
      <c r="G3813" s="135" t="s">
        <v>129</v>
      </c>
      <c r="H3813" s="171" t="str">
        <f>IFERROR((Table20[[#This Row],[_202320]]-Table20[[#This Row],[_201920]])/Table20[[#This Row],[_201920]]*1,"")</f>
        <v/>
      </c>
    </row>
    <row r="3814" spans="1:8">
      <c r="A3814" s="132">
        <v>239488</v>
      </c>
      <c r="B3814" s="134" t="s">
        <v>1146</v>
      </c>
      <c r="C3814" s="134">
        <v>545</v>
      </c>
      <c r="D3814" s="134">
        <v>573</v>
      </c>
      <c r="E3814" s="134">
        <v>505</v>
      </c>
      <c r="F3814" s="134">
        <v>1260</v>
      </c>
      <c r="G3814" s="135">
        <v>296</v>
      </c>
      <c r="H3814" s="171">
        <f>IFERROR((Table20[[#This Row],[_202320]]-Table20[[#This Row],[_201920]])/Table20[[#This Row],[_201920]]*1,"")</f>
        <v>-0.45688073394495415</v>
      </c>
    </row>
    <row r="3815" spans="1:8" ht="28.5">
      <c r="A3815" s="132">
        <v>239488</v>
      </c>
      <c r="B3815" s="134" t="s">
        <v>1147</v>
      </c>
      <c r="C3815" s="134">
        <v>44</v>
      </c>
      <c r="D3815" s="134">
        <v>37</v>
      </c>
      <c r="E3815" s="134">
        <v>48</v>
      </c>
      <c r="F3815" s="134">
        <v>26</v>
      </c>
      <c r="G3815" s="135">
        <v>13</v>
      </c>
      <c r="H3815" s="171">
        <f>IFERROR((Table20[[#This Row],[_202320]]-Table20[[#This Row],[_201920]])/Table20[[#This Row],[_201920]]*1,"")</f>
        <v>-0.70454545454545459</v>
      </c>
    </row>
    <row r="3816" spans="1:8" ht="28.5">
      <c r="A3816" s="132">
        <v>239488</v>
      </c>
      <c r="B3816" s="134" t="s">
        <v>1148</v>
      </c>
      <c r="C3816" s="134">
        <v>191</v>
      </c>
      <c r="D3816" s="134">
        <v>173</v>
      </c>
      <c r="E3816" s="134">
        <v>167</v>
      </c>
      <c r="F3816" s="134">
        <v>181</v>
      </c>
      <c r="G3816" s="135">
        <v>86</v>
      </c>
      <c r="H3816" s="171">
        <f>IFERROR((Table20[[#This Row],[_202320]]-Table20[[#This Row],[_201920]])/Table20[[#This Row],[_201920]]*1,"")</f>
        <v>-0.54973821989528793</v>
      </c>
    </row>
    <row r="3817" spans="1:8" ht="28.5">
      <c r="A3817" s="132">
        <v>239488</v>
      </c>
      <c r="B3817" s="134" t="s">
        <v>1149</v>
      </c>
      <c r="C3817" s="134">
        <v>547</v>
      </c>
      <c r="D3817" s="134">
        <v>559</v>
      </c>
      <c r="E3817" s="134">
        <v>548</v>
      </c>
      <c r="F3817" s="134">
        <v>453</v>
      </c>
      <c r="G3817" s="135">
        <v>258</v>
      </c>
      <c r="H3817" s="171">
        <f>IFERROR((Table20[[#This Row],[_202320]]-Table20[[#This Row],[_201920]])/Table20[[#This Row],[_201920]]*1,"")</f>
        <v>-0.52833638025594154</v>
      </c>
    </row>
    <row r="3818" spans="1:8" ht="28.5">
      <c r="A3818" s="132">
        <v>239488</v>
      </c>
      <c r="B3818" s="134" t="s">
        <v>1150</v>
      </c>
      <c r="C3818" s="134">
        <v>782</v>
      </c>
      <c r="D3818" s="134">
        <v>769</v>
      </c>
      <c r="E3818" s="134">
        <v>763</v>
      </c>
      <c r="F3818" s="134">
        <v>660</v>
      </c>
      <c r="G3818" s="135">
        <v>357</v>
      </c>
      <c r="H3818" s="171">
        <f>IFERROR((Table20[[#This Row],[_202320]]-Table20[[#This Row],[_201920]])/Table20[[#This Row],[_201920]]*1,"")</f>
        <v>-0.54347826086956519</v>
      </c>
    </row>
    <row r="3819" spans="1:8">
      <c r="A3819" s="132">
        <v>239488</v>
      </c>
      <c r="B3819" s="134" t="s">
        <v>1151</v>
      </c>
      <c r="C3819" s="134">
        <v>41</v>
      </c>
      <c r="D3819" s="134">
        <v>43</v>
      </c>
      <c r="E3819" s="134">
        <v>40</v>
      </c>
      <c r="F3819" s="134">
        <v>66</v>
      </c>
      <c r="G3819" s="135">
        <v>45</v>
      </c>
      <c r="H3819" s="171">
        <f>IFERROR((Table20[[#This Row],[_202320]]-Table20[[#This Row],[_201920]])/Table20[[#This Row],[_201920]]*1,"")</f>
        <v>9.7560975609756101E-2</v>
      </c>
    </row>
    <row r="3820" spans="1:8" ht="28.5">
      <c r="A3820" s="132">
        <v>239488</v>
      </c>
      <c r="B3820" s="134" t="s">
        <v>1152</v>
      </c>
      <c r="C3820" s="134">
        <v>18</v>
      </c>
      <c r="D3820" s="134">
        <v>16</v>
      </c>
      <c r="E3820" s="134">
        <v>17</v>
      </c>
      <c r="F3820" s="134">
        <v>11</v>
      </c>
      <c r="G3820" s="135">
        <v>15</v>
      </c>
      <c r="H3820" s="171">
        <f>IFERROR((Table20[[#This Row],[_202320]]-Table20[[#This Row],[_201920]])/Table20[[#This Row],[_201920]]*1,"")</f>
        <v>-0.16666666666666666</v>
      </c>
    </row>
    <row r="3821" spans="1:8" ht="28.5">
      <c r="A3821" s="132">
        <v>239488</v>
      </c>
      <c r="B3821" s="134" t="s">
        <v>1153</v>
      </c>
      <c r="C3821" s="134">
        <v>3</v>
      </c>
      <c r="D3821" s="134">
        <v>3</v>
      </c>
      <c r="E3821" s="134">
        <v>4</v>
      </c>
      <c r="F3821" s="134">
        <v>1</v>
      </c>
      <c r="G3821" s="135">
        <v>2</v>
      </c>
      <c r="H3821" s="171">
        <f>IFERROR((Table20[[#This Row],[_202320]]-Table20[[#This Row],[_201920]])/Table20[[#This Row],[_201920]]*1,"")</f>
        <v>-0.33333333333333331</v>
      </c>
    </row>
    <row r="3822" spans="1:8" ht="28.5">
      <c r="A3822" s="132">
        <v>239488</v>
      </c>
      <c r="B3822" s="134" t="s">
        <v>1154</v>
      </c>
      <c r="C3822" s="134">
        <v>14</v>
      </c>
      <c r="D3822" s="134">
        <v>13</v>
      </c>
      <c r="E3822" s="134">
        <v>13</v>
      </c>
      <c r="F3822" s="134">
        <v>9</v>
      </c>
      <c r="G3822" s="135">
        <v>13</v>
      </c>
      <c r="H3822" s="171">
        <f>IFERROR((Table20[[#This Row],[_202320]]-Table20[[#This Row],[_201920]])/Table20[[#This Row],[_201920]]*1,"")</f>
        <v>-7.1428571428571425E-2</v>
      </c>
    </row>
    <row r="3823" spans="1:8" ht="28.5">
      <c r="A3823" s="132">
        <v>239488</v>
      </c>
      <c r="B3823" s="134" t="s">
        <v>1155</v>
      </c>
      <c r="C3823" s="134">
        <v>41</v>
      </c>
      <c r="D3823" s="134">
        <v>42</v>
      </c>
      <c r="E3823" s="134">
        <v>43</v>
      </c>
      <c r="F3823" s="134">
        <v>24</v>
      </c>
      <c r="G3823" s="135">
        <v>40</v>
      </c>
      <c r="H3823" s="171">
        <f>IFERROR((Table20[[#This Row],[_202320]]-Table20[[#This Row],[_201920]])/Table20[[#This Row],[_201920]]*1,"")</f>
        <v>-2.4390243902439025E-2</v>
      </c>
    </row>
    <row r="3824" spans="1:8">
      <c r="A3824" s="132">
        <v>240170</v>
      </c>
      <c r="B3824" s="134" t="s">
        <v>1161</v>
      </c>
      <c r="C3824" s="134">
        <v>960</v>
      </c>
      <c r="D3824" s="134">
        <v>797</v>
      </c>
      <c r="E3824" s="134">
        <v>656</v>
      </c>
      <c r="F3824" s="134">
        <v>661</v>
      </c>
      <c r="G3824" s="135">
        <v>601</v>
      </c>
      <c r="H3824" s="171">
        <f>IFERROR((Table20[[#This Row],[_202320]]-Table20[[#This Row],[_201920]])/Table20[[#This Row],[_201920]]*1,"")</f>
        <v>-0.37395833333333334</v>
      </c>
    </row>
    <row r="3825" spans="1:8">
      <c r="A3825" s="132">
        <v>240170</v>
      </c>
      <c r="B3825" s="134" t="s">
        <v>1131</v>
      </c>
      <c r="C3825" s="134">
        <v>0</v>
      </c>
      <c r="D3825" s="134">
        <v>0</v>
      </c>
      <c r="E3825" s="134">
        <v>0</v>
      </c>
      <c r="F3825" s="134">
        <v>0</v>
      </c>
      <c r="G3825" s="135">
        <v>0</v>
      </c>
      <c r="H3825" s="171" t="str">
        <f>IFERROR((Table20[[#This Row],[_202320]]-Table20[[#This Row],[_201920]])/Table20[[#This Row],[_201920]]*1,"")</f>
        <v/>
      </c>
    </row>
    <row r="3826" spans="1:8">
      <c r="A3826" s="132">
        <v>240170</v>
      </c>
      <c r="B3826" s="134" t="s">
        <v>1132</v>
      </c>
      <c r="C3826" s="134">
        <v>960</v>
      </c>
      <c r="D3826" s="134">
        <v>797</v>
      </c>
      <c r="E3826" s="134">
        <v>656</v>
      </c>
      <c r="F3826" s="134">
        <v>661</v>
      </c>
      <c r="G3826" s="135">
        <v>601</v>
      </c>
      <c r="H3826" s="171">
        <f>IFERROR((Table20[[#This Row],[_202320]]-Table20[[#This Row],[_201920]])/Table20[[#This Row],[_201920]]*1,"")</f>
        <v>-0.37395833333333334</v>
      </c>
    </row>
    <row r="3827" spans="1:8" ht="28.5">
      <c r="A3827" s="132">
        <v>240170</v>
      </c>
      <c r="B3827" s="134" t="s">
        <v>1133</v>
      </c>
      <c r="C3827" s="134">
        <v>387</v>
      </c>
      <c r="D3827" s="134">
        <v>309</v>
      </c>
      <c r="E3827" s="134">
        <v>263</v>
      </c>
      <c r="F3827" s="134">
        <v>240</v>
      </c>
      <c r="G3827" s="135">
        <v>244</v>
      </c>
      <c r="H3827" s="171">
        <f>IFERROR((Table20[[#This Row],[_202320]]-Table20[[#This Row],[_201920]])/Table20[[#This Row],[_201920]]*1,"")</f>
        <v>-0.36950904392764861</v>
      </c>
    </row>
    <row r="3828" spans="1:8" ht="28.5">
      <c r="A3828" s="132">
        <v>240170</v>
      </c>
      <c r="B3828" s="134" t="s">
        <v>1162</v>
      </c>
      <c r="C3828" s="134">
        <v>60</v>
      </c>
      <c r="D3828" s="134">
        <v>49</v>
      </c>
      <c r="E3828" s="134">
        <v>41</v>
      </c>
      <c r="F3828" s="134">
        <v>56</v>
      </c>
      <c r="G3828" s="135">
        <v>57</v>
      </c>
      <c r="H3828" s="171">
        <f>IFERROR((Table20[[#This Row],[_202320]]-Table20[[#This Row],[_201920]])/Table20[[#This Row],[_201920]]*1,"")</f>
        <v>-0.05</v>
      </c>
    </row>
    <row r="3829" spans="1:8" ht="28.5">
      <c r="A3829" s="132">
        <v>240170</v>
      </c>
      <c r="B3829" s="134" t="s">
        <v>1163</v>
      </c>
      <c r="C3829" s="134" t="s">
        <v>129</v>
      </c>
      <c r="D3829" s="134" t="s">
        <v>129</v>
      </c>
      <c r="E3829" s="134" t="s">
        <v>129</v>
      </c>
      <c r="F3829" s="134" t="s">
        <v>129</v>
      </c>
      <c r="G3829" s="135" t="s">
        <v>129</v>
      </c>
      <c r="H3829" s="171" t="str">
        <f>IFERROR((Table20[[#This Row],[_202320]]-Table20[[#This Row],[_201920]])/Table20[[#This Row],[_201920]]*1,"")</f>
        <v/>
      </c>
    </row>
    <row r="3830" spans="1:8">
      <c r="A3830" s="132">
        <v>240170</v>
      </c>
      <c r="B3830" s="134" t="s">
        <v>1136</v>
      </c>
      <c r="C3830" s="134">
        <v>447</v>
      </c>
      <c r="D3830" s="134">
        <v>358</v>
      </c>
      <c r="E3830" s="134">
        <v>304</v>
      </c>
      <c r="F3830" s="134">
        <v>296</v>
      </c>
      <c r="G3830" s="135">
        <v>301</v>
      </c>
      <c r="H3830" s="171">
        <f>IFERROR((Table20[[#This Row],[_202320]]-Table20[[#This Row],[_201920]])/Table20[[#This Row],[_201920]]*1,"")</f>
        <v>-0.32662192393736017</v>
      </c>
    </row>
    <row r="3831" spans="1:8">
      <c r="A3831" s="132">
        <v>240170</v>
      </c>
      <c r="B3831" s="134" t="s">
        <v>1137</v>
      </c>
      <c r="C3831" s="134">
        <v>47</v>
      </c>
      <c r="D3831" s="134">
        <v>45</v>
      </c>
      <c r="E3831" s="134">
        <v>46</v>
      </c>
      <c r="F3831" s="134">
        <v>45</v>
      </c>
      <c r="G3831" s="135">
        <v>50</v>
      </c>
      <c r="H3831" s="171">
        <f>IFERROR((Table20[[#This Row],[_202320]]-Table20[[#This Row],[_201920]])/Table20[[#This Row],[_201920]]*1,"")</f>
        <v>6.3829787234042548E-2</v>
      </c>
    </row>
    <row r="3832" spans="1:8" ht="28.5">
      <c r="A3832" s="132">
        <v>240170</v>
      </c>
      <c r="B3832" s="134" t="s">
        <v>1138</v>
      </c>
      <c r="C3832" s="134">
        <v>385</v>
      </c>
      <c r="D3832" s="134">
        <v>301</v>
      </c>
      <c r="E3832" s="134">
        <v>251</v>
      </c>
      <c r="F3832" s="134">
        <v>242</v>
      </c>
      <c r="G3832" s="135">
        <v>234</v>
      </c>
      <c r="H3832" s="171">
        <f>IFERROR((Table20[[#This Row],[_202320]]-Table20[[#This Row],[_201920]])/Table20[[#This Row],[_201920]]*1,"")</f>
        <v>-0.39220779220779223</v>
      </c>
    </row>
    <row r="3833" spans="1:8" ht="28.5">
      <c r="A3833" s="132">
        <v>240170</v>
      </c>
      <c r="B3833" s="134" t="s">
        <v>1164</v>
      </c>
      <c r="C3833" s="134">
        <v>102</v>
      </c>
      <c r="D3833" s="134">
        <v>80</v>
      </c>
      <c r="E3833" s="134">
        <v>67</v>
      </c>
      <c r="F3833" s="134">
        <v>71</v>
      </c>
      <c r="G3833" s="135">
        <v>81</v>
      </c>
      <c r="H3833" s="171">
        <f>IFERROR((Table20[[#This Row],[_202320]]-Table20[[#This Row],[_201920]])/Table20[[#This Row],[_201920]]*1,"")</f>
        <v>-0.20588235294117646</v>
      </c>
    </row>
    <row r="3834" spans="1:8" ht="28.5">
      <c r="A3834" s="132">
        <v>240170</v>
      </c>
      <c r="B3834" s="134" t="s">
        <v>1165</v>
      </c>
      <c r="C3834" s="134" t="s">
        <v>129</v>
      </c>
      <c r="D3834" s="134" t="s">
        <v>129</v>
      </c>
      <c r="E3834" s="134" t="s">
        <v>129</v>
      </c>
      <c r="F3834" s="134" t="s">
        <v>129</v>
      </c>
      <c r="G3834" s="135" t="s">
        <v>129</v>
      </c>
      <c r="H3834" s="171" t="str">
        <f>IFERROR((Table20[[#This Row],[_202320]]-Table20[[#This Row],[_201920]])/Table20[[#This Row],[_201920]]*1,"")</f>
        <v/>
      </c>
    </row>
    <row r="3835" spans="1:8">
      <c r="A3835" s="132">
        <v>240170</v>
      </c>
      <c r="B3835" s="134" t="s">
        <v>1141</v>
      </c>
      <c r="C3835" s="134">
        <v>487</v>
      </c>
      <c r="D3835" s="134">
        <v>381</v>
      </c>
      <c r="E3835" s="134">
        <v>318</v>
      </c>
      <c r="F3835" s="134">
        <v>313</v>
      </c>
      <c r="G3835" s="135">
        <v>315</v>
      </c>
      <c r="H3835" s="171">
        <f>IFERROR((Table20[[#This Row],[_202320]]-Table20[[#This Row],[_201920]])/Table20[[#This Row],[_201920]]*1,"")</f>
        <v>-0.35318275154004108</v>
      </c>
    </row>
    <row r="3836" spans="1:8">
      <c r="A3836" s="132">
        <v>240170</v>
      </c>
      <c r="B3836" s="134" t="s">
        <v>1142</v>
      </c>
      <c r="C3836" s="134">
        <v>51</v>
      </c>
      <c r="D3836" s="134">
        <v>48</v>
      </c>
      <c r="E3836" s="134">
        <v>48</v>
      </c>
      <c r="F3836" s="134">
        <v>47</v>
      </c>
      <c r="G3836" s="135">
        <v>52</v>
      </c>
      <c r="H3836" s="171">
        <f>IFERROR((Table20[[#This Row],[_202320]]-Table20[[#This Row],[_201920]])/Table20[[#This Row],[_201920]]*1,"")</f>
        <v>1.9607843137254902E-2</v>
      </c>
    </row>
    <row r="3837" spans="1:8" ht="28.5">
      <c r="A3837" s="132">
        <v>240170</v>
      </c>
      <c r="B3837" s="134" t="s">
        <v>1143</v>
      </c>
      <c r="C3837" s="134">
        <v>379</v>
      </c>
      <c r="D3837" s="134">
        <v>297</v>
      </c>
      <c r="E3837" s="134">
        <v>253</v>
      </c>
      <c r="F3837" s="134">
        <v>240</v>
      </c>
      <c r="G3837" s="135">
        <v>231</v>
      </c>
      <c r="H3837" s="171">
        <f>IFERROR((Table20[[#This Row],[_202320]]-Table20[[#This Row],[_201920]])/Table20[[#This Row],[_201920]]*1,"")</f>
        <v>-0.39050131926121373</v>
      </c>
    </row>
    <row r="3838" spans="1:8" ht="28.5">
      <c r="A3838" s="132">
        <v>240170</v>
      </c>
      <c r="B3838" s="134" t="s">
        <v>1166</v>
      </c>
      <c r="C3838" s="134">
        <v>120</v>
      </c>
      <c r="D3838" s="134">
        <v>89</v>
      </c>
      <c r="E3838" s="134">
        <v>75</v>
      </c>
      <c r="F3838" s="134">
        <v>77</v>
      </c>
      <c r="G3838" s="135">
        <v>89</v>
      </c>
      <c r="H3838" s="171">
        <f>IFERROR((Table20[[#This Row],[_202320]]-Table20[[#This Row],[_201920]])/Table20[[#This Row],[_201920]]*1,"")</f>
        <v>-0.25833333333333336</v>
      </c>
    </row>
    <row r="3839" spans="1:8" ht="28.5">
      <c r="A3839" s="132">
        <v>240170</v>
      </c>
      <c r="B3839" s="134" t="s">
        <v>1167</v>
      </c>
      <c r="C3839" s="134" t="s">
        <v>129</v>
      </c>
      <c r="D3839" s="134" t="s">
        <v>129</v>
      </c>
      <c r="E3839" s="134" t="s">
        <v>129</v>
      </c>
      <c r="F3839" s="134" t="s">
        <v>129</v>
      </c>
      <c r="G3839" s="135" t="s">
        <v>129</v>
      </c>
      <c r="H3839" s="171" t="str">
        <f>IFERROR((Table20[[#This Row],[_202320]]-Table20[[#This Row],[_201920]])/Table20[[#This Row],[_201920]]*1,"")</f>
        <v/>
      </c>
    </row>
    <row r="3840" spans="1:8">
      <c r="A3840" s="132">
        <v>240170</v>
      </c>
      <c r="B3840" s="134" t="s">
        <v>1146</v>
      </c>
      <c r="C3840" s="134">
        <v>499</v>
      </c>
      <c r="D3840" s="134">
        <v>386</v>
      </c>
      <c r="E3840" s="134">
        <v>328</v>
      </c>
      <c r="F3840" s="134">
        <v>317</v>
      </c>
      <c r="G3840" s="135">
        <v>320</v>
      </c>
      <c r="H3840" s="171">
        <f>IFERROR((Table20[[#This Row],[_202320]]-Table20[[#This Row],[_201920]])/Table20[[#This Row],[_201920]]*1,"")</f>
        <v>-0.3587174348697395</v>
      </c>
    </row>
    <row r="3841" spans="1:8" ht="28.5">
      <c r="A3841" s="132">
        <v>240170</v>
      </c>
      <c r="B3841" s="134" t="s">
        <v>1147</v>
      </c>
      <c r="C3841" s="134">
        <v>31</v>
      </c>
      <c r="D3841" s="134">
        <v>12</v>
      </c>
      <c r="E3841" s="134">
        <v>12</v>
      </c>
      <c r="F3841" s="134">
        <v>9</v>
      </c>
      <c r="G3841" s="135">
        <v>7</v>
      </c>
      <c r="H3841" s="171">
        <f>IFERROR((Table20[[#This Row],[_202320]]-Table20[[#This Row],[_201920]])/Table20[[#This Row],[_201920]]*1,"")</f>
        <v>-0.77419354838709675</v>
      </c>
    </row>
    <row r="3842" spans="1:8" ht="28.5">
      <c r="A3842" s="132">
        <v>240170</v>
      </c>
      <c r="B3842" s="134" t="s">
        <v>1148</v>
      </c>
      <c r="C3842" s="134">
        <v>148</v>
      </c>
      <c r="D3842" s="134">
        <v>115</v>
      </c>
      <c r="E3842" s="134">
        <v>96</v>
      </c>
      <c r="F3842" s="134">
        <v>101</v>
      </c>
      <c r="G3842" s="135">
        <v>90</v>
      </c>
      <c r="H3842" s="171">
        <f>IFERROR((Table20[[#This Row],[_202320]]-Table20[[#This Row],[_201920]])/Table20[[#This Row],[_201920]]*1,"")</f>
        <v>-0.39189189189189189</v>
      </c>
    </row>
    <row r="3843" spans="1:8" ht="28.5">
      <c r="A3843" s="132">
        <v>240170</v>
      </c>
      <c r="B3843" s="134" t="s">
        <v>1149</v>
      </c>
      <c r="C3843" s="134">
        <v>282</v>
      </c>
      <c r="D3843" s="134">
        <v>284</v>
      </c>
      <c r="E3843" s="134">
        <v>220</v>
      </c>
      <c r="F3843" s="134">
        <v>234</v>
      </c>
      <c r="G3843" s="135">
        <v>184</v>
      </c>
      <c r="H3843" s="171">
        <f>IFERROR((Table20[[#This Row],[_202320]]-Table20[[#This Row],[_201920]])/Table20[[#This Row],[_201920]]*1,"")</f>
        <v>-0.3475177304964539</v>
      </c>
    </row>
    <row r="3844" spans="1:8" ht="28.5">
      <c r="A3844" s="132">
        <v>240170</v>
      </c>
      <c r="B3844" s="134" t="s">
        <v>1150</v>
      </c>
      <c r="C3844" s="134">
        <v>461</v>
      </c>
      <c r="D3844" s="134">
        <v>411</v>
      </c>
      <c r="E3844" s="134">
        <v>328</v>
      </c>
      <c r="F3844" s="134">
        <v>344</v>
      </c>
      <c r="G3844" s="135">
        <v>281</v>
      </c>
      <c r="H3844" s="171">
        <f>IFERROR((Table20[[#This Row],[_202320]]-Table20[[#This Row],[_201920]])/Table20[[#This Row],[_201920]]*1,"")</f>
        <v>-0.39045553145336226</v>
      </c>
    </row>
    <row r="3845" spans="1:8">
      <c r="A3845" s="132">
        <v>240170</v>
      </c>
      <c r="B3845" s="134" t="s">
        <v>1151</v>
      </c>
      <c r="C3845" s="134">
        <v>52</v>
      </c>
      <c r="D3845" s="134">
        <v>48</v>
      </c>
      <c r="E3845" s="134">
        <v>50</v>
      </c>
      <c r="F3845" s="134">
        <v>48</v>
      </c>
      <c r="G3845" s="135">
        <v>53</v>
      </c>
      <c r="H3845" s="171">
        <f>IFERROR((Table20[[#This Row],[_202320]]-Table20[[#This Row],[_201920]])/Table20[[#This Row],[_201920]]*1,"")</f>
        <v>1.9230769230769232E-2</v>
      </c>
    </row>
    <row r="3846" spans="1:8" ht="28.5">
      <c r="A3846" s="132">
        <v>240170</v>
      </c>
      <c r="B3846" s="134" t="s">
        <v>1152</v>
      </c>
      <c r="C3846" s="134">
        <v>19</v>
      </c>
      <c r="D3846" s="134">
        <v>16</v>
      </c>
      <c r="E3846" s="134">
        <v>16</v>
      </c>
      <c r="F3846" s="134">
        <v>17</v>
      </c>
      <c r="G3846" s="135">
        <v>16</v>
      </c>
      <c r="H3846" s="171">
        <f>IFERROR((Table20[[#This Row],[_202320]]-Table20[[#This Row],[_201920]])/Table20[[#This Row],[_201920]]*1,"")</f>
        <v>-0.15789473684210525</v>
      </c>
    </row>
    <row r="3847" spans="1:8" ht="28.5">
      <c r="A3847" s="132">
        <v>240170</v>
      </c>
      <c r="B3847" s="134" t="s">
        <v>1153</v>
      </c>
      <c r="C3847" s="134">
        <v>3</v>
      </c>
      <c r="D3847" s="134">
        <v>2</v>
      </c>
      <c r="E3847" s="134">
        <v>2</v>
      </c>
      <c r="F3847" s="134">
        <v>1</v>
      </c>
      <c r="G3847" s="135">
        <v>1</v>
      </c>
      <c r="H3847" s="171">
        <f>IFERROR((Table20[[#This Row],[_202320]]-Table20[[#This Row],[_201920]])/Table20[[#This Row],[_201920]]*1,"")</f>
        <v>-0.66666666666666663</v>
      </c>
    </row>
    <row r="3848" spans="1:8" ht="28.5">
      <c r="A3848" s="132">
        <v>240170</v>
      </c>
      <c r="B3848" s="134" t="s">
        <v>1154</v>
      </c>
      <c r="C3848" s="134">
        <v>15</v>
      </c>
      <c r="D3848" s="134">
        <v>14</v>
      </c>
      <c r="E3848" s="134">
        <v>15</v>
      </c>
      <c r="F3848" s="134">
        <v>15</v>
      </c>
      <c r="G3848" s="135">
        <v>15</v>
      </c>
      <c r="H3848" s="171">
        <f>IFERROR((Table20[[#This Row],[_202320]]-Table20[[#This Row],[_201920]])/Table20[[#This Row],[_201920]]*1,"")</f>
        <v>0</v>
      </c>
    </row>
    <row r="3849" spans="1:8" ht="28.5">
      <c r="A3849" s="132">
        <v>240170</v>
      </c>
      <c r="B3849" s="134" t="s">
        <v>1155</v>
      </c>
      <c r="C3849" s="134">
        <v>29</v>
      </c>
      <c r="D3849" s="134">
        <v>36</v>
      </c>
      <c r="E3849" s="134">
        <v>34</v>
      </c>
      <c r="F3849" s="134">
        <v>35</v>
      </c>
      <c r="G3849" s="135">
        <v>31</v>
      </c>
      <c r="H3849" s="171">
        <f>IFERROR((Table20[[#This Row],[_202320]]-Table20[[#This Row],[_201920]])/Table20[[#This Row],[_201920]]*1,"")</f>
        <v>6.8965517241379309E-2</v>
      </c>
    </row>
    <row r="3850" spans="1:8">
      <c r="A3850" s="132">
        <v>240198</v>
      </c>
      <c r="B3850" s="134" t="s">
        <v>1161</v>
      </c>
      <c r="C3850" s="134">
        <v>1125</v>
      </c>
      <c r="D3850" s="134">
        <v>400</v>
      </c>
      <c r="E3850" s="134">
        <v>425</v>
      </c>
      <c r="F3850" s="134">
        <v>332</v>
      </c>
      <c r="G3850" s="135">
        <v>343</v>
      </c>
      <c r="H3850" s="171">
        <f>IFERROR((Table20[[#This Row],[_202320]]-Table20[[#This Row],[_201920]])/Table20[[#This Row],[_201920]]*1,"")</f>
        <v>-0.69511111111111112</v>
      </c>
    </row>
    <row r="3851" spans="1:8">
      <c r="A3851" s="132">
        <v>240198</v>
      </c>
      <c r="B3851" s="134" t="s">
        <v>1131</v>
      </c>
      <c r="C3851" s="134">
        <v>3</v>
      </c>
      <c r="D3851" s="134">
        <v>1</v>
      </c>
      <c r="E3851" s="134">
        <v>1</v>
      </c>
      <c r="F3851" s="134">
        <v>0</v>
      </c>
      <c r="G3851" s="135">
        <v>0</v>
      </c>
      <c r="H3851" s="171">
        <f>IFERROR((Table20[[#This Row],[_202320]]-Table20[[#This Row],[_201920]])/Table20[[#This Row],[_201920]]*1,"")</f>
        <v>-1</v>
      </c>
    </row>
    <row r="3852" spans="1:8">
      <c r="A3852" s="132">
        <v>240198</v>
      </c>
      <c r="B3852" s="134" t="s">
        <v>1132</v>
      </c>
      <c r="C3852" s="134">
        <v>1122</v>
      </c>
      <c r="D3852" s="134">
        <v>399</v>
      </c>
      <c r="E3852" s="134">
        <v>424</v>
      </c>
      <c r="F3852" s="134">
        <v>332</v>
      </c>
      <c r="G3852" s="135">
        <v>343</v>
      </c>
      <c r="H3852" s="171">
        <f>IFERROR((Table20[[#This Row],[_202320]]-Table20[[#This Row],[_201920]])/Table20[[#This Row],[_201920]]*1,"")</f>
        <v>-0.69429590017825316</v>
      </c>
    </row>
    <row r="3853" spans="1:8" ht="28.5">
      <c r="A3853" s="132">
        <v>240198</v>
      </c>
      <c r="B3853" s="134" t="s">
        <v>1133</v>
      </c>
      <c r="C3853" s="134">
        <v>535</v>
      </c>
      <c r="D3853" s="134">
        <v>202</v>
      </c>
      <c r="E3853" s="134">
        <v>218</v>
      </c>
      <c r="F3853" s="134">
        <v>116</v>
      </c>
      <c r="G3853" s="135">
        <v>148</v>
      </c>
      <c r="H3853" s="171">
        <f>IFERROR((Table20[[#This Row],[_202320]]-Table20[[#This Row],[_201920]])/Table20[[#This Row],[_201920]]*1,"")</f>
        <v>-0.72336448598130842</v>
      </c>
    </row>
    <row r="3854" spans="1:8" ht="28.5">
      <c r="A3854" s="132">
        <v>240198</v>
      </c>
      <c r="B3854" s="134" t="s">
        <v>1162</v>
      </c>
      <c r="C3854" s="134">
        <v>164</v>
      </c>
      <c r="D3854" s="134">
        <v>18</v>
      </c>
      <c r="E3854" s="134">
        <v>13</v>
      </c>
      <c r="F3854" s="134">
        <v>21</v>
      </c>
      <c r="G3854" s="135">
        <v>25</v>
      </c>
      <c r="H3854" s="171">
        <f>IFERROR((Table20[[#This Row],[_202320]]-Table20[[#This Row],[_201920]])/Table20[[#This Row],[_201920]]*1,"")</f>
        <v>-0.84756097560975607</v>
      </c>
    </row>
    <row r="3855" spans="1:8" ht="28.5">
      <c r="A3855" s="132">
        <v>240198</v>
      </c>
      <c r="B3855" s="134" t="s">
        <v>1163</v>
      </c>
      <c r="C3855" s="134" t="s">
        <v>129</v>
      </c>
      <c r="D3855" s="134" t="s">
        <v>129</v>
      </c>
      <c r="E3855" s="134" t="s">
        <v>129</v>
      </c>
      <c r="F3855" s="134" t="s">
        <v>129</v>
      </c>
      <c r="G3855" s="135" t="s">
        <v>129</v>
      </c>
      <c r="H3855" s="171" t="str">
        <f>IFERROR((Table20[[#This Row],[_202320]]-Table20[[#This Row],[_201920]])/Table20[[#This Row],[_201920]]*1,"")</f>
        <v/>
      </c>
    </row>
    <row r="3856" spans="1:8">
      <c r="A3856" s="132">
        <v>240198</v>
      </c>
      <c r="B3856" s="134" t="s">
        <v>1136</v>
      </c>
      <c r="C3856" s="134">
        <v>699</v>
      </c>
      <c r="D3856" s="134">
        <v>220</v>
      </c>
      <c r="E3856" s="134">
        <v>231</v>
      </c>
      <c r="F3856" s="134">
        <v>137</v>
      </c>
      <c r="G3856" s="135">
        <v>173</v>
      </c>
      <c r="H3856" s="171">
        <f>IFERROR((Table20[[#This Row],[_202320]]-Table20[[#This Row],[_201920]])/Table20[[#This Row],[_201920]]*1,"")</f>
        <v>-0.75250357653791133</v>
      </c>
    </row>
    <row r="3857" spans="1:8">
      <c r="A3857" s="132">
        <v>240198</v>
      </c>
      <c r="B3857" s="134" t="s">
        <v>1137</v>
      </c>
      <c r="C3857" s="134">
        <v>62</v>
      </c>
      <c r="D3857" s="134">
        <v>55</v>
      </c>
      <c r="E3857" s="134">
        <v>54</v>
      </c>
      <c r="F3857" s="134">
        <v>41</v>
      </c>
      <c r="G3857" s="135">
        <v>50</v>
      </c>
      <c r="H3857" s="171">
        <f>IFERROR((Table20[[#This Row],[_202320]]-Table20[[#This Row],[_201920]])/Table20[[#This Row],[_201920]]*1,"")</f>
        <v>-0.19354838709677419</v>
      </c>
    </row>
    <row r="3858" spans="1:8" ht="28.5">
      <c r="A3858" s="132">
        <v>240198</v>
      </c>
      <c r="B3858" s="134" t="s">
        <v>1138</v>
      </c>
      <c r="C3858" s="134">
        <v>517</v>
      </c>
      <c r="D3858" s="134">
        <v>204</v>
      </c>
      <c r="E3858" s="134">
        <v>216</v>
      </c>
      <c r="F3858" s="134">
        <v>118</v>
      </c>
      <c r="G3858" s="135">
        <v>154</v>
      </c>
      <c r="H3858" s="171">
        <f>IFERROR((Table20[[#This Row],[_202320]]-Table20[[#This Row],[_201920]])/Table20[[#This Row],[_201920]]*1,"")</f>
        <v>-0.7021276595744681</v>
      </c>
    </row>
    <row r="3859" spans="1:8" ht="28.5">
      <c r="A3859" s="132">
        <v>240198</v>
      </c>
      <c r="B3859" s="134" t="s">
        <v>1164</v>
      </c>
      <c r="C3859" s="134">
        <v>198</v>
      </c>
      <c r="D3859" s="134">
        <v>26</v>
      </c>
      <c r="E3859" s="134">
        <v>26</v>
      </c>
      <c r="F3859" s="134">
        <v>29</v>
      </c>
      <c r="G3859" s="135">
        <v>33</v>
      </c>
      <c r="H3859" s="171">
        <f>IFERROR((Table20[[#This Row],[_202320]]-Table20[[#This Row],[_201920]])/Table20[[#This Row],[_201920]]*1,"")</f>
        <v>-0.83333333333333337</v>
      </c>
    </row>
    <row r="3860" spans="1:8" ht="28.5">
      <c r="A3860" s="132">
        <v>240198</v>
      </c>
      <c r="B3860" s="134" t="s">
        <v>1165</v>
      </c>
      <c r="C3860" s="134" t="s">
        <v>129</v>
      </c>
      <c r="D3860" s="134" t="s">
        <v>129</v>
      </c>
      <c r="E3860" s="134" t="s">
        <v>129</v>
      </c>
      <c r="F3860" s="134" t="s">
        <v>129</v>
      </c>
      <c r="G3860" s="135" t="s">
        <v>129</v>
      </c>
      <c r="H3860" s="171" t="str">
        <f>IFERROR((Table20[[#This Row],[_202320]]-Table20[[#This Row],[_201920]])/Table20[[#This Row],[_201920]]*1,"")</f>
        <v/>
      </c>
    </row>
    <row r="3861" spans="1:8">
      <c r="A3861" s="132">
        <v>240198</v>
      </c>
      <c r="B3861" s="134" t="s">
        <v>1141</v>
      </c>
      <c r="C3861" s="134">
        <v>715</v>
      </c>
      <c r="D3861" s="134">
        <v>230</v>
      </c>
      <c r="E3861" s="134">
        <v>242</v>
      </c>
      <c r="F3861" s="134">
        <v>147</v>
      </c>
      <c r="G3861" s="135">
        <v>187</v>
      </c>
      <c r="H3861" s="171">
        <f>IFERROR((Table20[[#This Row],[_202320]]-Table20[[#This Row],[_201920]])/Table20[[#This Row],[_201920]]*1,"")</f>
        <v>-0.7384615384615385</v>
      </c>
    </row>
    <row r="3862" spans="1:8">
      <c r="A3862" s="132">
        <v>240198</v>
      </c>
      <c r="B3862" s="134" t="s">
        <v>1142</v>
      </c>
      <c r="C3862" s="134">
        <v>64</v>
      </c>
      <c r="D3862" s="134">
        <v>58</v>
      </c>
      <c r="E3862" s="134">
        <v>57</v>
      </c>
      <c r="F3862" s="134">
        <v>44</v>
      </c>
      <c r="G3862" s="135">
        <v>55</v>
      </c>
      <c r="H3862" s="171">
        <f>IFERROR((Table20[[#This Row],[_202320]]-Table20[[#This Row],[_201920]])/Table20[[#This Row],[_201920]]*1,"")</f>
        <v>-0.140625</v>
      </c>
    </row>
    <row r="3863" spans="1:8" ht="28.5">
      <c r="A3863" s="132">
        <v>240198</v>
      </c>
      <c r="B3863" s="134" t="s">
        <v>1143</v>
      </c>
      <c r="C3863" s="134">
        <v>516</v>
      </c>
      <c r="D3863" s="134">
        <v>202</v>
      </c>
      <c r="E3863" s="134">
        <v>214</v>
      </c>
      <c r="F3863" s="134">
        <v>115</v>
      </c>
      <c r="G3863" s="135">
        <v>151</v>
      </c>
      <c r="H3863" s="171">
        <f>IFERROR((Table20[[#This Row],[_202320]]-Table20[[#This Row],[_201920]])/Table20[[#This Row],[_201920]]*1,"")</f>
        <v>-0.70736434108527135</v>
      </c>
    </row>
    <row r="3864" spans="1:8" ht="28.5">
      <c r="A3864" s="132">
        <v>240198</v>
      </c>
      <c r="B3864" s="134" t="s">
        <v>1166</v>
      </c>
      <c r="C3864" s="134">
        <v>208</v>
      </c>
      <c r="D3864" s="134">
        <v>30</v>
      </c>
      <c r="E3864" s="134">
        <v>31</v>
      </c>
      <c r="F3864" s="134">
        <v>36</v>
      </c>
      <c r="G3864" s="135">
        <v>37</v>
      </c>
      <c r="H3864" s="171">
        <f>IFERROR((Table20[[#This Row],[_202320]]-Table20[[#This Row],[_201920]])/Table20[[#This Row],[_201920]]*1,"")</f>
        <v>-0.82211538461538458</v>
      </c>
    </row>
    <row r="3865" spans="1:8" ht="28.5">
      <c r="A3865" s="132">
        <v>240198</v>
      </c>
      <c r="B3865" s="134" t="s">
        <v>1167</v>
      </c>
      <c r="C3865" s="134" t="s">
        <v>129</v>
      </c>
      <c r="D3865" s="134" t="s">
        <v>129</v>
      </c>
      <c r="E3865" s="134" t="s">
        <v>129</v>
      </c>
      <c r="F3865" s="134" t="s">
        <v>129</v>
      </c>
      <c r="G3865" s="135" t="s">
        <v>129</v>
      </c>
      <c r="H3865" s="171" t="str">
        <f>IFERROR((Table20[[#This Row],[_202320]]-Table20[[#This Row],[_201920]])/Table20[[#This Row],[_201920]]*1,"")</f>
        <v/>
      </c>
    </row>
    <row r="3866" spans="1:8">
      <c r="A3866" s="132">
        <v>240198</v>
      </c>
      <c r="B3866" s="134" t="s">
        <v>1146</v>
      </c>
      <c r="C3866" s="134">
        <v>724</v>
      </c>
      <c r="D3866" s="134">
        <v>232</v>
      </c>
      <c r="E3866" s="134">
        <v>245</v>
      </c>
      <c r="F3866" s="134">
        <v>151</v>
      </c>
      <c r="G3866" s="135">
        <v>188</v>
      </c>
      <c r="H3866" s="171">
        <f>IFERROR((Table20[[#This Row],[_202320]]-Table20[[#This Row],[_201920]])/Table20[[#This Row],[_201920]]*1,"")</f>
        <v>-0.74033149171270718</v>
      </c>
    </row>
    <row r="3867" spans="1:8" ht="28.5">
      <c r="A3867" s="132">
        <v>240198</v>
      </c>
      <c r="B3867" s="134" t="s">
        <v>1147</v>
      </c>
      <c r="C3867" s="134">
        <v>9</v>
      </c>
      <c r="D3867" s="134">
        <v>3</v>
      </c>
      <c r="E3867" s="134">
        <v>3</v>
      </c>
      <c r="F3867" s="134">
        <v>3</v>
      </c>
      <c r="G3867" s="135">
        <v>0</v>
      </c>
      <c r="H3867" s="171">
        <f>IFERROR((Table20[[#This Row],[_202320]]-Table20[[#This Row],[_201920]])/Table20[[#This Row],[_201920]]*1,"")</f>
        <v>-1</v>
      </c>
    </row>
    <row r="3868" spans="1:8" ht="28.5">
      <c r="A3868" s="132">
        <v>240198</v>
      </c>
      <c r="B3868" s="134" t="s">
        <v>1148</v>
      </c>
      <c r="C3868" s="134">
        <v>105</v>
      </c>
      <c r="D3868" s="134">
        <v>19</v>
      </c>
      <c r="E3868" s="134">
        <v>29</v>
      </c>
      <c r="F3868" s="134">
        <v>28</v>
      </c>
      <c r="G3868" s="135">
        <v>33</v>
      </c>
      <c r="H3868" s="171">
        <f>IFERROR((Table20[[#This Row],[_202320]]-Table20[[#This Row],[_201920]])/Table20[[#This Row],[_201920]]*1,"")</f>
        <v>-0.68571428571428572</v>
      </c>
    </row>
    <row r="3869" spans="1:8" ht="28.5">
      <c r="A3869" s="132">
        <v>240198</v>
      </c>
      <c r="B3869" s="134" t="s">
        <v>1149</v>
      </c>
      <c r="C3869" s="134">
        <v>284</v>
      </c>
      <c r="D3869" s="134">
        <v>145</v>
      </c>
      <c r="E3869" s="134">
        <v>147</v>
      </c>
      <c r="F3869" s="134">
        <v>150</v>
      </c>
      <c r="G3869" s="135">
        <v>122</v>
      </c>
      <c r="H3869" s="171">
        <f>IFERROR((Table20[[#This Row],[_202320]]-Table20[[#This Row],[_201920]])/Table20[[#This Row],[_201920]]*1,"")</f>
        <v>-0.57042253521126762</v>
      </c>
    </row>
    <row r="3870" spans="1:8" ht="28.5">
      <c r="A3870" s="132">
        <v>240198</v>
      </c>
      <c r="B3870" s="134" t="s">
        <v>1150</v>
      </c>
      <c r="C3870" s="134">
        <v>398</v>
      </c>
      <c r="D3870" s="134">
        <v>167</v>
      </c>
      <c r="E3870" s="134">
        <v>179</v>
      </c>
      <c r="F3870" s="134">
        <v>181</v>
      </c>
      <c r="G3870" s="135">
        <v>155</v>
      </c>
      <c r="H3870" s="171">
        <f>IFERROR((Table20[[#This Row],[_202320]]-Table20[[#This Row],[_201920]])/Table20[[#This Row],[_201920]]*1,"")</f>
        <v>-0.61055276381909551</v>
      </c>
    </row>
    <row r="3871" spans="1:8">
      <c r="A3871" s="132">
        <v>240198</v>
      </c>
      <c r="B3871" s="134" t="s">
        <v>1151</v>
      </c>
      <c r="C3871" s="134">
        <v>65</v>
      </c>
      <c r="D3871" s="134">
        <v>58</v>
      </c>
      <c r="E3871" s="134">
        <v>58</v>
      </c>
      <c r="F3871" s="134">
        <v>45</v>
      </c>
      <c r="G3871" s="135">
        <v>55</v>
      </c>
      <c r="H3871" s="171">
        <f>IFERROR((Table20[[#This Row],[_202320]]-Table20[[#This Row],[_201920]])/Table20[[#This Row],[_201920]]*1,"")</f>
        <v>-0.15384615384615385</v>
      </c>
    </row>
    <row r="3872" spans="1:8" ht="28.5">
      <c r="A3872" s="132">
        <v>240198</v>
      </c>
      <c r="B3872" s="134" t="s">
        <v>1152</v>
      </c>
      <c r="C3872" s="134">
        <v>10</v>
      </c>
      <c r="D3872" s="134">
        <v>6</v>
      </c>
      <c r="E3872" s="134">
        <v>8</v>
      </c>
      <c r="F3872" s="134">
        <v>9</v>
      </c>
      <c r="G3872" s="135">
        <v>10</v>
      </c>
      <c r="H3872" s="171">
        <f>IFERROR((Table20[[#This Row],[_202320]]-Table20[[#This Row],[_201920]])/Table20[[#This Row],[_201920]]*1,"")</f>
        <v>0</v>
      </c>
    </row>
    <row r="3873" spans="1:8" ht="28.5">
      <c r="A3873" s="132">
        <v>240198</v>
      </c>
      <c r="B3873" s="134" t="s">
        <v>1153</v>
      </c>
      <c r="C3873" s="134">
        <v>1</v>
      </c>
      <c r="D3873" s="134">
        <v>1</v>
      </c>
      <c r="E3873" s="134">
        <v>1</v>
      </c>
      <c r="F3873" s="134">
        <v>1</v>
      </c>
      <c r="G3873" s="135">
        <v>0</v>
      </c>
      <c r="H3873" s="171">
        <f>IFERROR((Table20[[#This Row],[_202320]]-Table20[[#This Row],[_201920]])/Table20[[#This Row],[_201920]]*1,"")</f>
        <v>-1</v>
      </c>
    </row>
    <row r="3874" spans="1:8" ht="28.5">
      <c r="A3874" s="132">
        <v>240198</v>
      </c>
      <c r="B3874" s="134" t="s">
        <v>1154</v>
      </c>
      <c r="C3874" s="134">
        <v>9</v>
      </c>
      <c r="D3874" s="134">
        <v>5</v>
      </c>
      <c r="E3874" s="134">
        <v>7</v>
      </c>
      <c r="F3874" s="134">
        <v>8</v>
      </c>
      <c r="G3874" s="135">
        <v>10</v>
      </c>
      <c r="H3874" s="171">
        <f>IFERROR((Table20[[#This Row],[_202320]]-Table20[[#This Row],[_201920]])/Table20[[#This Row],[_201920]]*1,"")</f>
        <v>0.1111111111111111</v>
      </c>
    </row>
    <row r="3875" spans="1:8" ht="28.5">
      <c r="A3875" s="132">
        <v>240198</v>
      </c>
      <c r="B3875" s="134" t="s">
        <v>1155</v>
      </c>
      <c r="C3875" s="134">
        <v>25</v>
      </c>
      <c r="D3875" s="134">
        <v>36</v>
      </c>
      <c r="E3875" s="134">
        <v>35</v>
      </c>
      <c r="F3875" s="134">
        <v>45</v>
      </c>
      <c r="G3875" s="135">
        <v>36</v>
      </c>
      <c r="H3875" s="171">
        <f>IFERROR((Table20[[#This Row],[_202320]]-Table20[[#This Row],[_201920]])/Table20[[#This Row],[_201920]]*1,"")</f>
        <v>0.44</v>
      </c>
    </row>
    <row r="3876" spans="1:8">
      <c r="A3876" s="132">
        <v>246354</v>
      </c>
      <c r="B3876" s="134" t="s">
        <v>1161</v>
      </c>
      <c r="C3876" s="134">
        <v>1306</v>
      </c>
      <c r="D3876" s="134">
        <v>1141</v>
      </c>
      <c r="E3876" s="134">
        <v>1122</v>
      </c>
      <c r="F3876" s="134">
        <v>1063</v>
      </c>
      <c r="G3876" s="135">
        <v>1059</v>
      </c>
      <c r="H3876" s="171">
        <f>IFERROR((Table20[[#This Row],[_202320]]-Table20[[#This Row],[_201920]])/Table20[[#This Row],[_201920]]*1,"")</f>
        <v>-0.1891271056661562</v>
      </c>
    </row>
    <row r="3877" spans="1:8">
      <c r="A3877" s="132">
        <v>246354</v>
      </c>
      <c r="B3877" s="134" t="s">
        <v>1131</v>
      </c>
      <c r="C3877" s="134">
        <v>0</v>
      </c>
      <c r="D3877" s="134">
        <v>0</v>
      </c>
      <c r="E3877" s="134">
        <v>0</v>
      </c>
      <c r="F3877" s="134">
        <v>0</v>
      </c>
      <c r="G3877" s="135">
        <v>0</v>
      </c>
      <c r="H3877" s="171" t="str">
        <f>IFERROR((Table20[[#This Row],[_202320]]-Table20[[#This Row],[_201920]])/Table20[[#This Row],[_201920]]*1,"")</f>
        <v/>
      </c>
    </row>
    <row r="3878" spans="1:8">
      <c r="A3878" s="132">
        <v>246354</v>
      </c>
      <c r="B3878" s="134" t="s">
        <v>1132</v>
      </c>
      <c r="C3878" s="134">
        <v>1306</v>
      </c>
      <c r="D3878" s="134">
        <v>1141</v>
      </c>
      <c r="E3878" s="134">
        <v>1122</v>
      </c>
      <c r="F3878" s="134">
        <v>1063</v>
      </c>
      <c r="G3878" s="135">
        <v>1059</v>
      </c>
      <c r="H3878" s="171">
        <f>IFERROR((Table20[[#This Row],[_202320]]-Table20[[#This Row],[_201920]])/Table20[[#This Row],[_201920]]*1,"")</f>
        <v>-0.1891271056661562</v>
      </c>
    </row>
    <row r="3879" spans="1:8" ht="28.5">
      <c r="A3879" s="132">
        <v>246354</v>
      </c>
      <c r="B3879" s="134" t="s">
        <v>1133</v>
      </c>
      <c r="C3879" s="134">
        <v>3</v>
      </c>
      <c r="D3879" s="134">
        <v>1</v>
      </c>
      <c r="E3879" s="134">
        <v>6</v>
      </c>
      <c r="F3879" s="134">
        <v>4</v>
      </c>
      <c r="G3879" s="135">
        <v>5</v>
      </c>
      <c r="H3879" s="171">
        <f>IFERROR((Table20[[#This Row],[_202320]]-Table20[[#This Row],[_201920]])/Table20[[#This Row],[_201920]]*1,"")</f>
        <v>0.66666666666666663</v>
      </c>
    </row>
    <row r="3880" spans="1:8" ht="28.5">
      <c r="A3880" s="132">
        <v>246354</v>
      </c>
      <c r="B3880" s="134" t="s">
        <v>1162</v>
      </c>
      <c r="C3880" s="134">
        <v>81</v>
      </c>
      <c r="D3880" s="134">
        <v>61</v>
      </c>
      <c r="E3880" s="134">
        <v>94</v>
      </c>
      <c r="F3880" s="134">
        <v>98</v>
      </c>
      <c r="G3880" s="135">
        <v>85</v>
      </c>
      <c r="H3880" s="171">
        <f>IFERROR((Table20[[#This Row],[_202320]]-Table20[[#This Row],[_201920]])/Table20[[#This Row],[_201920]]*1,"")</f>
        <v>4.9382716049382713E-2</v>
      </c>
    </row>
    <row r="3881" spans="1:8" ht="28.5">
      <c r="A3881" s="132">
        <v>246354</v>
      </c>
      <c r="B3881" s="134" t="s">
        <v>1163</v>
      </c>
      <c r="C3881" s="134" t="s">
        <v>129</v>
      </c>
      <c r="D3881" s="134" t="s">
        <v>129</v>
      </c>
      <c r="E3881" s="134" t="s">
        <v>129</v>
      </c>
      <c r="F3881" s="134" t="s">
        <v>129</v>
      </c>
      <c r="G3881" s="135" t="s">
        <v>129</v>
      </c>
      <c r="H3881" s="171" t="str">
        <f>IFERROR((Table20[[#This Row],[_202320]]-Table20[[#This Row],[_201920]])/Table20[[#This Row],[_201920]]*1,"")</f>
        <v/>
      </c>
    </row>
    <row r="3882" spans="1:8">
      <c r="A3882" s="132">
        <v>246354</v>
      </c>
      <c r="B3882" s="134" t="s">
        <v>1136</v>
      </c>
      <c r="C3882" s="134">
        <v>84</v>
      </c>
      <c r="D3882" s="134">
        <v>62</v>
      </c>
      <c r="E3882" s="134">
        <v>100</v>
      </c>
      <c r="F3882" s="134">
        <v>102</v>
      </c>
      <c r="G3882" s="135">
        <v>90</v>
      </c>
      <c r="H3882" s="171">
        <f>IFERROR((Table20[[#This Row],[_202320]]-Table20[[#This Row],[_201920]])/Table20[[#This Row],[_201920]]*1,"")</f>
        <v>7.1428571428571425E-2</v>
      </c>
    </row>
    <row r="3883" spans="1:8">
      <c r="A3883" s="132">
        <v>246354</v>
      </c>
      <c r="B3883" s="134" t="s">
        <v>1137</v>
      </c>
      <c r="C3883" s="134">
        <v>6</v>
      </c>
      <c r="D3883" s="134">
        <v>5</v>
      </c>
      <c r="E3883" s="134">
        <v>9</v>
      </c>
      <c r="F3883" s="134">
        <v>10</v>
      </c>
      <c r="G3883" s="135">
        <v>8</v>
      </c>
      <c r="H3883" s="171">
        <f>IFERROR((Table20[[#This Row],[_202320]]-Table20[[#This Row],[_201920]])/Table20[[#This Row],[_201920]]*1,"")</f>
        <v>0.33333333333333331</v>
      </c>
    </row>
    <row r="3884" spans="1:8" ht="28.5">
      <c r="A3884" s="132">
        <v>246354</v>
      </c>
      <c r="B3884" s="134" t="s">
        <v>1138</v>
      </c>
      <c r="C3884" s="134">
        <v>3</v>
      </c>
      <c r="D3884" s="134">
        <v>2</v>
      </c>
      <c r="E3884" s="134">
        <v>7</v>
      </c>
      <c r="F3884" s="134">
        <v>4</v>
      </c>
      <c r="G3884" s="135">
        <v>7</v>
      </c>
      <c r="H3884" s="171">
        <f>IFERROR((Table20[[#This Row],[_202320]]-Table20[[#This Row],[_201920]])/Table20[[#This Row],[_201920]]*1,"")</f>
        <v>1.3333333333333333</v>
      </c>
    </row>
    <row r="3885" spans="1:8" ht="28.5">
      <c r="A3885" s="132">
        <v>246354</v>
      </c>
      <c r="B3885" s="134" t="s">
        <v>1164</v>
      </c>
      <c r="C3885" s="134">
        <v>138</v>
      </c>
      <c r="D3885" s="134">
        <v>99</v>
      </c>
      <c r="E3885" s="134">
        <v>131</v>
      </c>
      <c r="F3885" s="134">
        <v>138</v>
      </c>
      <c r="G3885" s="135">
        <v>130</v>
      </c>
      <c r="H3885" s="171">
        <f>IFERROR((Table20[[#This Row],[_202320]]-Table20[[#This Row],[_201920]])/Table20[[#This Row],[_201920]]*1,"")</f>
        <v>-5.7971014492753624E-2</v>
      </c>
    </row>
    <row r="3886" spans="1:8" ht="28.5">
      <c r="A3886" s="132">
        <v>246354</v>
      </c>
      <c r="B3886" s="134" t="s">
        <v>1165</v>
      </c>
      <c r="C3886" s="134" t="s">
        <v>129</v>
      </c>
      <c r="D3886" s="134" t="s">
        <v>129</v>
      </c>
      <c r="E3886" s="134" t="s">
        <v>129</v>
      </c>
      <c r="F3886" s="134" t="s">
        <v>129</v>
      </c>
      <c r="G3886" s="135" t="s">
        <v>129</v>
      </c>
      <c r="H3886" s="171" t="str">
        <f>IFERROR((Table20[[#This Row],[_202320]]-Table20[[#This Row],[_201920]])/Table20[[#This Row],[_201920]]*1,"")</f>
        <v/>
      </c>
    </row>
    <row r="3887" spans="1:8">
      <c r="A3887" s="132">
        <v>246354</v>
      </c>
      <c r="B3887" s="134" t="s">
        <v>1141</v>
      </c>
      <c r="C3887" s="134">
        <v>141</v>
      </c>
      <c r="D3887" s="134">
        <v>101</v>
      </c>
      <c r="E3887" s="134">
        <v>138</v>
      </c>
      <c r="F3887" s="134">
        <v>142</v>
      </c>
      <c r="G3887" s="135">
        <v>137</v>
      </c>
      <c r="H3887" s="171">
        <f>IFERROR((Table20[[#This Row],[_202320]]-Table20[[#This Row],[_201920]])/Table20[[#This Row],[_201920]]*1,"")</f>
        <v>-2.8368794326241134E-2</v>
      </c>
    </row>
    <row r="3888" spans="1:8">
      <c r="A3888" s="132">
        <v>246354</v>
      </c>
      <c r="B3888" s="134" t="s">
        <v>1142</v>
      </c>
      <c r="C3888" s="134">
        <v>11</v>
      </c>
      <c r="D3888" s="134">
        <v>9</v>
      </c>
      <c r="E3888" s="134">
        <v>12</v>
      </c>
      <c r="F3888" s="134">
        <v>13</v>
      </c>
      <c r="G3888" s="135">
        <v>13</v>
      </c>
      <c r="H3888" s="171">
        <f>IFERROR((Table20[[#This Row],[_202320]]-Table20[[#This Row],[_201920]])/Table20[[#This Row],[_201920]]*1,"")</f>
        <v>0.18181818181818182</v>
      </c>
    </row>
    <row r="3889" spans="1:8" ht="28.5">
      <c r="A3889" s="132">
        <v>246354</v>
      </c>
      <c r="B3889" s="134" t="s">
        <v>1143</v>
      </c>
      <c r="C3889" s="134">
        <v>3</v>
      </c>
      <c r="D3889" s="134">
        <v>3</v>
      </c>
      <c r="E3889" s="134">
        <v>7</v>
      </c>
      <c r="F3889" s="134">
        <v>4</v>
      </c>
      <c r="G3889" s="135">
        <v>6</v>
      </c>
      <c r="H3889" s="171">
        <f>IFERROR((Table20[[#This Row],[_202320]]-Table20[[#This Row],[_201920]])/Table20[[#This Row],[_201920]]*1,"")</f>
        <v>1</v>
      </c>
    </row>
    <row r="3890" spans="1:8" ht="28.5">
      <c r="A3890" s="132">
        <v>246354</v>
      </c>
      <c r="B3890" s="134" t="s">
        <v>1166</v>
      </c>
      <c r="C3890" s="134">
        <v>157</v>
      </c>
      <c r="D3890" s="134">
        <v>116</v>
      </c>
      <c r="E3890" s="134">
        <v>143</v>
      </c>
      <c r="F3890" s="134">
        <v>155</v>
      </c>
      <c r="G3890" s="135">
        <v>147</v>
      </c>
      <c r="H3890" s="171">
        <f>IFERROR((Table20[[#This Row],[_202320]]-Table20[[#This Row],[_201920]])/Table20[[#This Row],[_201920]]*1,"")</f>
        <v>-6.3694267515923567E-2</v>
      </c>
    </row>
    <row r="3891" spans="1:8" ht="28.5">
      <c r="A3891" s="132">
        <v>246354</v>
      </c>
      <c r="B3891" s="134" t="s">
        <v>1167</v>
      </c>
      <c r="C3891" s="134" t="s">
        <v>129</v>
      </c>
      <c r="D3891" s="134" t="s">
        <v>129</v>
      </c>
      <c r="E3891" s="134" t="s">
        <v>129</v>
      </c>
      <c r="F3891" s="134" t="s">
        <v>129</v>
      </c>
      <c r="G3891" s="135" t="s">
        <v>129</v>
      </c>
      <c r="H3891" s="171" t="str">
        <f>IFERROR((Table20[[#This Row],[_202320]]-Table20[[#This Row],[_201920]])/Table20[[#This Row],[_201920]]*1,"")</f>
        <v/>
      </c>
    </row>
    <row r="3892" spans="1:8">
      <c r="A3892" s="132">
        <v>246354</v>
      </c>
      <c r="B3892" s="134" t="s">
        <v>1146</v>
      </c>
      <c r="C3892" s="134">
        <v>160</v>
      </c>
      <c r="D3892" s="134">
        <v>119</v>
      </c>
      <c r="E3892" s="134">
        <v>150</v>
      </c>
      <c r="F3892" s="134">
        <v>159</v>
      </c>
      <c r="G3892" s="135">
        <v>153</v>
      </c>
      <c r="H3892" s="171">
        <f>IFERROR((Table20[[#This Row],[_202320]]-Table20[[#This Row],[_201920]])/Table20[[#This Row],[_201920]]*1,"")</f>
        <v>-4.3749999999999997E-2</v>
      </c>
    </row>
    <row r="3893" spans="1:8" ht="28.5">
      <c r="A3893" s="132">
        <v>246354</v>
      </c>
      <c r="B3893" s="134" t="s">
        <v>1147</v>
      </c>
      <c r="C3893" s="134">
        <v>20</v>
      </c>
      <c r="D3893" s="134">
        <v>15</v>
      </c>
      <c r="E3893" s="134">
        <v>19</v>
      </c>
      <c r="F3893" s="134">
        <v>15</v>
      </c>
      <c r="G3893" s="135">
        <v>14</v>
      </c>
      <c r="H3893" s="171">
        <f>IFERROR((Table20[[#This Row],[_202320]]-Table20[[#This Row],[_201920]])/Table20[[#This Row],[_201920]]*1,"")</f>
        <v>-0.3</v>
      </c>
    </row>
    <row r="3894" spans="1:8" ht="28.5">
      <c r="A3894" s="132">
        <v>246354</v>
      </c>
      <c r="B3894" s="134" t="s">
        <v>1148</v>
      </c>
      <c r="C3894" s="134">
        <v>452</v>
      </c>
      <c r="D3894" s="134">
        <v>462</v>
      </c>
      <c r="E3894" s="134">
        <v>455</v>
      </c>
      <c r="F3894" s="134">
        <v>403</v>
      </c>
      <c r="G3894" s="135">
        <v>334</v>
      </c>
      <c r="H3894" s="171">
        <f>IFERROR((Table20[[#This Row],[_202320]]-Table20[[#This Row],[_201920]])/Table20[[#This Row],[_201920]]*1,"")</f>
        <v>-0.26106194690265488</v>
      </c>
    </row>
    <row r="3895" spans="1:8" ht="28.5">
      <c r="A3895" s="132">
        <v>246354</v>
      </c>
      <c r="B3895" s="134" t="s">
        <v>1149</v>
      </c>
      <c r="C3895" s="134">
        <v>674</v>
      </c>
      <c r="D3895" s="134">
        <v>545</v>
      </c>
      <c r="E3895" s="134">
        <v>498</v>
      </c>
      <c r="F3895" s="134">
        <v>486</v>
      </c>
      <c r="G3895" s="135">
        <v>558</v>
      </c>
      <c r="H3895" s="171">
        <f>IFERROR((Table20[[#This Row],[_202320]]-Table20[[#This Row],[_201920]])/Table20[[#This Row],[_201920]]*1,"")</f>
        <v>-0.17210682492581603</v>
      </c>
    </row>
    <row r="3896" spans="1:8" ht="28.5">
      <c r="A3896" s="132">
        <v>246354</v>
      </c>
      <c r="B3896" s="134" t="s">
        <v>1150</v>
      </c>
      <c r="C3896" s="134">
        <v>1146</v>
      </c>
      <c r="D3896" s="134">
        <v>1022</v>
      </c>
      <c r="E3896" s="134">
        <v>972</v>
      </c>
      <c r="F3896" s="134">
        <v>904</v>
      </c>
      <c r="G3896" s="135">
        <v>906</v>
      </c>
      <c r="H3896" s="171">
        <f>IFERROR((Table20[[#This Row],[_202320]]-Table20[[#This Row],[_201920]])/Table20[[#This Row],[_201920]]*1,"")</f>
        <v>-0.20942408376963351</v>
      </c>
    </row>
    <row r="3897" spans="1:8">
      <c r="A3897" s="132">
        <v>246354</v>
      </c>
      <c r="B3897" s="134" t="s">
        <v>1151</v>
      </c>
      <c r="C3897" s="134">
        <v>12</v>
      </c>
      <c r="D3897" s="134">
        <v>10</v>
      </c>
      <c r="E3897" s="134">
        <v>13</v>
      </c>
      <c r="F3897" s="134">
        <v>15</v>
      </c>
      <c r="G3897" s="135">
        <v>14</v>
      </c>
      <c r="H3897" s="171">
        <f>IFERROR((Table20[[#This Row],[_202320]]-Table20[[#This Row],[_201920]])/Table20[[#This Row],[_201920]]*1,"")</f>
        <v>0.16666666666666666</v>
      </c>
    </row>
    <row r="3898" spans="1:8" ht="28.5">
      <c r="A3898" s="132">
        <v>246354</v>
      </c>
      <c r="B3898" s="134" t="s">
        <v>1152</v>
      </c>
      <c r="C3898" s="134">
        <v>36</v>
      </c>
      <c r="D3898" s="134">
        <v>42</v>
      </c>
      <c r="E3898" s="134">
        <v>42</v>
      </c>
      <c r="F3898" s="134">
        <v>39</v>
      </c>
      <c r="G3898" s="135">
        <v>33</v>
      </c>
      <c r="H3898" s="171">
        <f>IFERROR((Table20[[#This Row],[_202320]]-Table20[[#This Row],[_201920]])/Table20[[#This Row],[_201920]]*1,"")</f>
        <v>-8.3333333333333329E-2</v>
      </c>
    </row>
    <row r="3899" spans="1:8" ht="28.5">
      <c r="A3899" s="132">
        <v>246354</v>
      </c>
      <c r="B3899" s="134" t="s">
        <v>1153</v>
      </c>
      <c r="C3899" s="134">
        <v>2</v>
      </c>
      <c r="D3899" s="134">
        <v>1</v>
      </c>
      <c r="E3899" s="134">
        <v>2</v>
      </c>
      <c r="F3899" s="134">
        <v>1</v>
      </c>
      <c r="G3899" s="135">
        <v>1</v>
      </c>
      <c r="H3899" s="171">
        <f>IFERROR((Table20[[#This Row],[_202320]]-Table20[[#This Row],[_201920]])/Table20[[#This Row],[_201920]]*1,"")</f>
        <v>-0.5</v>
      </c>
    </row>
    <row r="3900" spans="1:8" ht="28.5">
      <c r="A3900" s="132">
        <v>246354</v>
      </c>
      <c r="B3900" s="134" t="s">
        <v>1154</v>
      </c>
      <c r="C3900" s="134">
        <v>35</v>
      </c>
      <c r="D3900" s="134">
        <v>40</v>
      </c>
      <c r="E3900" s="134">
        <v>41</v>
      </c>
      <c r="F3900" s="134">
        <v>38</v>
      </c>
      <c r="G3900" s="135">
        <v>32</v>
      </c>
      <c r="H3900" s="171">
        <f>IFERROR((Table20[[#This Row],[_202320]]-Table20[[#This Row],[_201920]])/Table20[[#This Row],[_201920]]*1,"")</f>
        <v>-8.5714285714285715E-2</v>
      </c>
    </row>
    <row r="3901" spans="1:8" ht="28.5">
      <c r="A3901" s="132">
        <v>246354</v>
      </c>
      <c r="B3901" s="134" t="s">
        <v>1155</v>
      </c>
      <c r="C3901" s="134">
        <v>52</v>
      </c>
      <c r="D3901" s="134">
        <v>48</v>
      </c>
      <c r="E3901" s="134">
        <v>44</v>
      </c>
      <c r="F3901" s="134">
        <v>46</v>
      </c>
      <c r="G3901" s="135">
        <v>53</v>
      </c>
      <c r="H3901" s="171">
        <f>IFERROR((Table20[[#This Row],[_202320]]-Table20[[#This Row],[_201920]])/Table20[[#This Row],[_201920]]*1,"")</f>
        <v>1.9230769230769232E-2</v>
      </c>
    </row>
    <row r="3902" spans="1:8">
      <c r="A3902" s="132">
        <v>260372</v>
      </c>
      <c r="B3902" s="134" t="s">
        <v>1161</v>
      </c>
      <c r="C3902" s="134">
        <v>57</v>
      </c>
      <c r="D3902" s="134">
        <v>54</v>
      </c>
      <c r="E3902" s="134">
        <v>32</v>
      </c>
      <c r="F3902" s="134">
        <v>56</v>
      </c>
      <c r="G3902" s="135">
        <v>26</v>
      </c>
      <c r="H3902" s="171">
        <f>IFERROR((Table20[[#This Row],[_202320]]-Table20[[#This Row],[_201920]])/Table20[[#This Row],[_201920]]*1,"")</f>
        <v>-0.54385964912280704</v>
      </c>
    </row>
    <row r="3903" spans="1:8">
      <c r="A3903" s="132">
        <v>260372</v>
      </c>
      <c r="B3903" s="134" t="s">
        <v>1131</v>
      </c>
      <c r="C3903" s="134">
        <v>0</v>
      </c>
      <c r="D3903" s="134">
        <v>0</v>
      </c>
      <c r="E3903" s="134">
        <v>0</v>
      </c>
      <c r="F3903" s="134">
        <v>0</v>
      </c>
      <c r="G3903" s="135">
        <v>0</v>
      </c>
      <c r="H3903" s="171" t="str">
        <f>IFERROR((Table20[[#This Row],[_202320]]-Table20[[#This Row],[_201920]])/Table20[[#This Row],[_201920]]*1,"")</f>
        <v/>
      </c>
    </row>
    <row r="3904" spans="1:8">
      <c r="A3904" s="132">
        <v>260372</v>
      </c>
      <c r="B3904" s="134" t="s">
        <v>1132</v>
      </c>
      <c r="C3904" s="134">
        <v>57</v>
      </c>
      <c r="D3904" s="134">
        <v>54</v>
      </c>
      <c r="E3904" s="134">
        <v>32</v>
      </c>
      <c r="F3904" s="134">
        <v>56</v>
      </c>
      <c r="G3904" s="135">
        <v>26</v>
      </c>
      <c r="H3904" s="171">
        <f>IFERROR((Table20[[#This Row],[_202320]]-Table20[[#This Row],[_201920]])/Table20[[#This Row],[_201920]]*1,"")</f>
        <v>-0.54385964912280704</v>
      </c>
    </row>
    <row r="3905" spans="1:8" ht="28.5">
      <c r="A3905" s="132">
        <v>260372</v>
      </c>
      <c r="B3905" s="134" t="s">
        <v>1133</v>
      </c>
      <c r="C3905" s="134">
        <v>0</v>
      </c>
      <c r="D3905" s="134">
        <v>0</v>
      </c>
      <c r="E3905" s="134">
        <v>0</v>
      </c>
      <c r="F3905" s="134">
        <v>0</v>
      </c>
      <c r="G3905" s="135">
        <v>0</v>
      </c>
      <c r="H3905" s="171" t="str">
        <f>IFERROR((Table20[[#This Row],[_202320]]-Table20[[#This Row],[_201920]])/Table20[[#This Row],[_201920]]*1,"")</f>
        <v/>
      </c>
    </row>
    <row r="3906" spans="1:8" ht="28.5">
      <c r="A3906" s="132">
        <v>260372</v>
      </c>
      <c r="B3906" s="134" t="s">
        <v>1162</v>
      </c>
      <c r="C3906" s="134">
        <v>0</v>
      </c>
      <c r="D3906" s="134">
        <v>0</v>
      </c>
      <c r="E3906" s="134">
        <v>1</v>
      </c>
      <c r="F3906" s="134">
        <v>8</v>
      </c>
      <c r="G3906" s="135">
        <v>0</v>
      </c>
      <c r="H3906" s="171" t="str">
        <f>IFERROR((Table20[[#This Row],[_202320]]-Table20[[#This Row],[_201920]])/Table20[[#This Row],[_201920]]*1,"")</f>
        <v/>
      </c>
    </row>
    <row r="3907" spans="1:8" ht="28.5">
      <c r="A3907" s="132">
        <v>260372</v>
      </c>
      <c r="B3907" s="134" t="s">
        <v>1163</v>
      </c>
      <c r="C3907" s="134" t="s">
        <v>129</v>
      </c>
      <c r="D3907" s="134">
        <v>0</v>
      </c>
      <c r="E3907" s="134">
        <v>0</v>
      </c>
      <c r="F3907" s="134">
        <v>0</v>
      </c>
      <c r="G3907" s="135">
        <v>0</v>
      </c>
      <c r="H3907" s="171" t="str">
        <f>IFERROR((Table20[[#This Row],[_202320]]-Table20[[#This Row],[_201920]])/Table20[[#This Row],[_201920]]*1,"")</f>
        <v/>
      </c>
    </row>
    <row r="3908" spans="1:8">
      <c r="A3908" s="132">
        <v>260372</v>
      </c>
      <c r="B3908" s="134" t="s">
        <v>1136</v>
      </c>
      <c r="C3908" s="134">
        <v>0</v>
      </c>
      <c r="D3908" s="134">
        <v>0</v>
      </c>
      <c r="E3908" s="134">
        <v>1</v>
      </c>
      <c r="F3908" s="134">
        <v>8</v>
      </c>
      <c r="G3908" s="135">
        <v>0</v>
      </c>
      <c r="H3908" s="171" t="str">
        <f>IFERROR((Table20[[#This Row],[_202320]]-Table20[[#This Row],[_201920]])/Table20[[#This Row],[_201920]]*1,"")</f>
        <v/>
      </c>
    </row>
    <row r="3909" spans="1:8">
      <c r="A3909" s="132">
        <v>260372</v>
      </c>
      <c r="B3909" s="134" t="s">
        <v>1137</v>
      </c>
      <c r="C3909" s="134">
        <v>0</v>
      </c>
      <c r="D3909" s="134">
        <v>0</v>
      </c>
      <c r="E3909" s="134">
        <v>3</v>
      </c>
      <c r="F3909" s="134">
        <v>14</v>
      </c>
      <c r="G3909" s="135">
        <v>0</v>
      </c>
      <c r="H3909" s="171" t="str">
        <f>IFERROR((Table20[[#This Row],[_202320]]-Table20[[#This Row],[_201920]])/Table20[[#This Row],[_201920]]*1,"")</f>
        <v/>
      </c>
    </row>
    <row r="3910" spans="1:8" ht="28.5">
      <c r="A3910" s="132">
        <v>260372</v>
      </c>
      <c r="B3910" s="134" t="s">
        <v>1138</v>
      </c>
      <c r="C3910" s="134">
        <v>0</v>
      </c>
      <c r="D3910" s="134">
        <v>0</v>
      </c>
      <c r="E3910" s="134">
        <v>0</v>
      </c>
      <c r="F3910" s="134">
        <v>0</v>
      </c>
      <c r="G3910" s="135">
        <v>0</v>
      </c>
      <c r="H3910" s="171" t="str">
        <f>IFERROR((Table20[[#This Row],[_202320]]-Table20[[#This Row],[_201920]])/Table20[[#This Row],[_201920]]*1,"")</f>
        <v/>
      </c>
    </row>
    <row r="3911" spans="1:8" ht="28.5">
      <c r="A3911" s="132">
        <v>260372</v>
      </c>
      <c r="B3911" s="134" t="s">
        <v>1164</v>
      </c>
      <c r="C3911" s="134">
        <v>0</v>
      </c>
      <c r="D3911" s="134">
        <v>0</v>
      </c>
      <c r="E3911" s="134">
        <v>2</v>
      </c>
      <c r="F3911" s="134">
        <v>10</v>
      </c>
      <c r="G3911" s="135">
        <v>1</v>
      </c>
      <c r="H3911" s="171" t="str">
        <f>IFERROR((Table20[[#This Row],[_202320]]-Table20[[#This Row],[_201920]])/Table20[[#This Row],[_201920]]*1,"")</f>
        <v/>
      </c>
    </row>
    <row r="3912" spans="1:8" ht="28.5">
      <c r="A3912" s="132">
        <v>260372</v>
      </c>
      <c r="B3912" s="134" t="s">
        <v>1165</v>
      </c>
      <c r="C3912" s="134" t="s">
        <v>129</v>
      </c>
      <c r="D3912" s="134">
        <v>0</v>
      </c>
      <c r="E3912" s="134">
        <v>0</v>
      </c>
      <c r="F3912" s="134">
        <v>18</v>
      </c>
      <c r="G3912" s="135">
        <v>0</v>
      </c>
      <c r="H3912" s="171" t="str">
        <f>IFERROR((Table20[[#This Row],[_202320]]-Table20[[#This Row],[_201920]])/Table20[[#This Row],[_201920]]*1,"")</f>
        <v/>
      </c>
    </row>
    <row r="3913" spans="1:8">
      <c r="A3913" s="132">
        <v>260372</v>
      </c>
      <c r="B3913" s="134" t="s">
        <v>1141</v>
      </c>
      <c r="C3913" s="134">
        <v>0</v>
      </c>
      <c r="D3913" s="134">
        <v>0</v>
      </c>
      <c r="E3913" s="134">
        <v>2</v>
      </c>
      <c r="F3913" s="134">
        <v>28</v>
      </c>
      <c r="G3913" s="135">
        <v>1</v>
      </c>
      <c r="H3913" s="171" t="str">
        <f>IFERROR((Table20[[#This Row],[_202320]]-Table20[[#This Row],[_201920]])/Table20[[#This Row],[_201920]]*1,"")</f>
        <v/>
      </c>
    </row>
    <row r="3914" spans="1:8">
      <c r="A3914" s="132">
        <v>260372</v>
      </c>
      <c r="B3914" s="134" t="s">
        <v>1142</v>
      </c>
      <c r="C3914" s="134">
        <v>0</v>
      </c>
      <c r="D3914" s="134">
        <v>0</v>
      </c>
      <c r="E3914" s="134">
        <v>6</v>
      </c>
      <c r="F3914" s="134">
        <v>50</v>
      </c>
      <c r="G3914" s="135">
        <v>4</v>
      </c>
      <c r="H3914" s="171" t="str">
        <f>IFERROR((Table20[[#This Row],[_202320]]-Table20[[#This Row],[_201920]])/Table20[[#This Row],[_201920]]*1,"")</f>
        <v/>
      </c>
    </row>
    <row r="3915" spans="1:8" ht="28.5">
      <c r="A3915" s="132">
        <v>260372</v>
      </c>
      <c r="B3915" s="134" t="s">
        <v>1143</v>
      </c>
      <c r="C3915" s="134">
        <v>0</v>
      </c>
      <c r="D3915" s="134">
        <v>0</v>
      </c>
      <c r="E3915" s="134">
        <v>0</v>
      </c>
      <c r="F3915" s="134">
        <v>0</v>
      </c>
      <c r="G3915" s="135">
        <v>1</v>
      </c>
      <c r="H3915" s="171" t="str">
        <f>IFERROR((Table20[[#This Row],[_202320]]-Table20[[#This Row],[_201920]])/Table20[[#This Row],[_201920]]*1,"")</f>
        <v/>
      </c>
    </row>
    <row r="3916" spans="1:8" ht="28.5">
      <c r="A3916" s="132">
        <v>260372</v>
      </c>
      <c r="B3916" s="134" t="s">
        <v>1166</v>
      </c>
      <c r="C3916" s="134">
        <v>0</v>
      </c>
      <c r="D3916" s="134">
        <v>0</v>
      </c>
      <c r="E3916" s="134">
        <v>2</v>
      </c>
      <c r="F3916" s="134">
        <v>10</v>
      </c>
      <c r="G3916" s="135">
        <v>2</v>
      </c>
      <c r="H3916" s="171" t="str">
        <f>IFERROR((Table20[[#This Row],[_202320]]-Table20[[#This Row],[_201920]])/Table20[[#This Row],[_201920]]*1,"")</f>
        <v/>
      </c>
    </row>
    <row r="3917" spans="1:8" ht="28.5">
      <c r="A3917" s="132">
        <v>260372</v>
      </c>
      <c r="B3917" s="134" t="s">
        <v>1167</v>
      </c>
      <c r="C3917" s="134" t="s">
        <v>129</v>
      </c>
      <c r="D3917" s="134">
        <v>0</v>
      </c>
      <c r="E3917" s="134">
        <v>0</v>
      </c>
      <c r="F3917" s="134">
        <v>18</v>
      </c>
      <c r="G3917" s="135">
        <v>0</v>
      </c>
      <c r="H3917" s="171" t="str">
        <f>IFERROR((Table20[[#This Row],[_202320]]-Table20[[#This Row],[_201920]])/Table20[[#This Row],[_201920]]*1,"")</f>
        <v/>
      </c>
    </row>
    <row r="3918" spans="1:8">
      <c r="A3918" s="132">
        <v>260372</v>
      </c>
      <c r="B3918" s="134" t="s">
        <v>1146</v>
      </c>
      <c r="C3918" s="134">
        <v>0</v>
      </c>
      <c r="D3918" s="134">
        <v>0</v>
      </c>
      <c r="E3918" s="134">
        <v>2</v>
      </c>
      <c r="F3918" s="134">
        <v>28</v>
      </c>
      <c r="G3918" s="135">
        <v>3</v>
      </c>
      <c r="H3918" s="171" t="str">
        <f>IFERROR((Table20[[#This Row],[_202320]]-Table20[[#This Row],[_201920]])/Table20[[#This Row],[_201920]]*1,"")</f>
        <v/>
      </c>
    </row>
    <row r="3919" spans="1:8" ht="28.5">
      <c r="A3919" s="132">
        <v>260372</v>
      </c>
      <c r="B3919" s="134" t="s">
        <v>1147</v>
      </c>
      <c r="C3919" s="134">
        <v>0</v>
      </c>
      <c r="D3919" s="134">
        <v>0</v>
      </c>
      <c r="E3919" s="134">
        <v>0</v>
      </c>
      <c r="F3919" s="134">
        <v>0</v>
      </c>
      <c r="G3919" s="135">
        <v>0</v>
      </c>
      <c r="H3919" s="171" t="str">
        <f>IFERROR((Table20[[#This Row],[_202320]]-Table20[[#This Row],[_201920]])/Table20[[#This Row],[_201920]]*1,"")</f>
        <v/>
      </c>
    </row>
    <row r="3920" spans="1:8" ht="28.5">
      <c r="A3920" s="132">
        <v>260372</v>
      </c>
      <c r="B3920" s="134" t="s">
        <v>1148</v>
      </c>
      <c r="C3920" s="134">
        <v>0</v>
      </c>
      <c r="D3920" s="134">
        <v>0</v>
      </c>
      <c r="E3920" s="134">
        <v>1</v>
      </c>
      <c r="F3920" s="134">
        <v>4</v>
      </c>
      <c r="G3920" s="135">
        <v>0</v>
      </c>
      <c r="H3920" s="171" t="str">
        <f>IFERROR((Table20[[#This Row],[_202320]]-Table20[[#This Row],[_201920]])/Table20[[#This Row],[_201920]]*1,"")</f>
        <v/>
      </c>
    </row>
    <row r="3921" spans="1:8" ht="28.5">
      <c r="A3921" s="132">
        <v>260372</v>
      </c>
      <c r="B3921" s="134" t="s">
        <v>1149</v>
      </c>
      <c r="C3921" s="134">
        <v>57</v>
      </c>
      <c r="D3921" s="134">
        <v>54</v>
      </c>
      <c r="E3921" s="134">
        <v>29</v>
      </c>
      <c r="F3921" s="134">
        <v>24</v>
      </c>
      <c r="G3921" s="135">
        <v>23</v>
      </c>
      <c r="H3921" s="171">
        <f>IFERROR((Table20[[#This Row],[_202320]]-Table20[[#This Row],[_201920]])/Table20[[#This Row],[_201920]]*1,"")</f>
        <v>-0.59649122807017541</v>
      </c>
    </row>
    <row r="3922" spans="1:8" ht="28.5">
      <c r="A3922" s="132">
        <v>260372</v>
      </c>
      <c r="B3922" s="134" t="s">
        <v>1150</v>
      </c>
      <c r="C3922" s="134">
        <v>57</v>
      </c>
      <c r="D3922" s="134">
        <v>54</v>
      </c>
      <c r="E3922" s="134">
        <v>30</v>
      </c>
      <c r="F3922" s="134">
        <v>28</v>
      </c>
      <c r="G3922" s="135">
        <v>23</v>
      </c>
      <c r="H3922" s="171">
        <f>IFERROR((Table20[[#This Row],[_202320]]-Table20[[#This Row],[_201920]])/Table20[[#This Row],[_201920]]*1,"")</f>
        <v>-0.59649122807017541</v>
      </c>
    </row>
    <row r="3923" spans="1:8">
      <c r="A3923" s="132">
        <v>260372</v>
      </c>
      <c r="B3923" s="134" t="s">
        <v>1151</v>
      </c>
      <c r="C3923" s="134">
        <v>0</v>
      </c>
      <c r="D3923" s="134">
        <v>0</v>
      </c>
      <c r="E3923" s="134">
        <v>6</v>
      </c>
      <c r="F3923" s="134">
        <v>50</v>
      </c>
      <c r="G3923" s="135">
        <v>12</v>
      </c>
      <c r="H3923" s="171" t="str">
        <f>IFERROR((Table20[[#This Row],[_202320]]-Table20[[#This Row],[_201920]])/Table20[[#This Row],[_201920]]*1,"")</f>
        <v/>
      </c>
    </row>
    <row r="3924" spans="1:8" ht="28.5">
      <c r="A3924" s="132">
        <v>260372</v>
      </c>
      <c r="B3924" s="134" t="s">
        <v>1152</v>
      </c>
      <c r="C3924" s="134">
        <v>0</v>
      </c>
      <c r="D3924" s="134">
        <v>0</v>
      </c>
      <c r="E3924" s="134">
        <v>3</v>
      </c>
      <c r="F3924" s="134">
        <v>7</v>
      </c>
      <c r="G3924" s="135">
        <v>0</v>
      </c>
      <c r="H3924" s="171" t="str">
        <f>IFERROR((Table20[[#This Row],[_202320]]-Table20[[#This Row],[_201920]])/Table20[[#This Row],[_201920]]*1,"")</f>
        <v/>
      </c>
    </row>
    <row r="3925" spans="1:8" ht="28.5">
      <c r="A3925" s="132">
        <v>260372</v>
      </c>
      <c r="B3925" s="134" t="s">
        <v>1153</v>
      </c>
      <c r="C3925" s="134">
        <v>0</v>
      </c>
      <c r="D3925" s="134">
        <v>0</v>
      </c>
      <c r="E3925" s="134">
        <v>0</v>
      </c>
      <c r="F3925" s="134">
        <v>0</v>
      </c>
      <c r="G3925" s="135">
        <v>0</v>
      </c>
      <c r="H3925" s="171" t="str">
        <f>IFERROR((Table20[[#This Row],[_202320]]-Table20[[#This Row],[_201920]])/Table20[[#This Row],[_201920]]*1,"")</f>
        <v/>
      </c>
    </row>
    <row r="3926" spans="1:8" ht="28.5">
      <c r="A3926" s="132">
        <v>260372</v>
      </c>
      <c r="B3926" s="134" t="s">
        <v>1154</v>
      </c>
      <c r="C3926" s="134">
        <v>0</v>
      </c>
      <c r="D3926" s="134">
        <v>0</v>
      </c>
      <c r="E3926" s="134">
        <v>3</v>
      </c>
      <c r="F3926" s="134">
        <v>7</v>
      </c>
      <c r="G3926" s="135">
        <v>0</v>
      </c>
      <c r="H3926" s="171" t="str">
        <f>IFERROR((Table20[[#This Row],[_202320]]-Table20[[#This Row],[_201920]])/Table20[[#This Row],[_201920]]*1,"")</f>
        <v/>
      </c>
    </row>
    <row r="3927" spans="1:8" ht="28.5">
      <c r="A3927" s="132">
        <v>260372</v>
      </c>
      <c r="B3927" s="134" t="s">
        <v>1155</v>
      </c>
      <c r="C3927" s="134">
        <v>100</v>
      </c>
      <c r="D3927" s="134">
        <v>100</v>
      </c>
      <c r="E3927" s="134">
        <v>91</v>
      </c>
      <c r="F3927" s="134">
        <v>43</v>
      </c>
      <c r="G3927" s="135">
        <v>88</v>
      </c>
      <c r="H3927" s="171">
        <f>IFERROR((Table20[[#This Row],[_202320]]-Table20[[#This Row],[_201920]])/Table20[[#This Row],[_201920]]*1,"")</f>
        <v>-0.12</v>
      </c>
    </row>
    <row r="3928" spans="1:8">
      <c r="A3928" s="132">
        <v>366340</v>
      </c>
      <c r="B3928" s="134" t="s">
        <v>1161</v>
      </c>
      <c r="C3928" s="134">
        <v>31</v>
      </c>
      <c r="D3928" s="134">
        <v>28</v>
      </c>
      <c r="E3928" s="134">
        <v>18</v>
      </c>
      <c r="F3928" s="134" t="s">
        <v>129</v>
      </c>
      <c r="G3928" s="135">
        <v>106</v>
      </c>
      <c r="H3928" s="171">
        <f>IFERROR((Table20[[#This Row],[_202320]]-Table20[[#This Row],[_201920]])/Table20[[#This Row],[_201920]]*1,"")</f>
        <v>2.4193548387096775</v>
      </c>
    </row>
    <row r="3929" spans="1:8">
      <c r="A3929" s="132">
        <v>366340</v>
      </c>
      <c r="B3929" s="134" t="s">
        <v>1131</v>
      </c>
      <c r="C3929" s="134">
        <v>0</v>
      </c>
      <c r="D3929" s="134">
        <v>0</v>
      </c>
      <c r="E3929" s="134">
        <v>0</v>
      </c>
      <c r="F3929" s="134" t="s">
        <v>129</v>
      </c>
      <c r="G3929" s="135">
        <v>22</v>
      </c>
      <c r="H3929" s="171" t="str">
        <f>IFERROR((Table20[[#This Row],[_202320]]-Table20[[#This Row],[_201920]])/Table20[[#This Row],[_201920]]*1,"")</f>
        <v/>
      </c>
    </row>
    <row r="3930" spans="1:8">
      <c r="A3930" s="132">
        <v>366340</v>
      </c>
      <c r="B3930" s="134" t="s">
        <v>1132</v>
      </c>
      <c r="C3930" s="134">
        <v>31</v>
      </c>
      <c r="D3930" s="134">
        <v>28</v>
      </c>
      <c r="E3930" s="134">
        <v>18</v>
      </c>
      <c r="F3930" s="134" t="s">
        <v>129</v>
      </c>
      <c r="G3930" s="135">
        <v>84</v>
      </c>
      <c r="H3930" s="171">
        <f>IFERROR((Table20[[#This Row],[_202320]]-Table20[[#This Row],[_201920]])/Table20[[#This Row],[_201920]]*1,"")</f>
        <v>1.7096774193548387</v>
      </c>
    </row>
    <row r="3931" spans="1:8" ht="28.5">
      <c r="A3931" s="132">
        <v>366340</v>
      </c>
      <c r="B3931" s="134" t="s">
        <v>1133</v>
      </c>
      <c r="C3931" s="134">
        <v>0</v>
      </c>
      <c r="D3931" s="134">
        <v>0</v>
      </c>
      <c r="E3931" s="134">
        <v>0</v>
      </c>
      <c r="F3931" s="134" t="s">
        <v>129</v>
      </c>
      <c r="G3931" s="135">
        <v>0</v>
      </c>
      <c r="H3931" s="171" t="str">
        <f>IFERROR((Table20[[#This Row],[_202320]]-Table20[[#This Row],[_201920]])/Table20[[#This Row],[_201920]]*1,"")</f>
        <v/>
      </c>
    </row>
    <row r="3932" spans="1:8" ht="28.5">
      <c r="A3932" s="132">
        <v>366340</v>
      </c>
      <c r="B3932" s="134" t="s">
        <v>1162</v>
      </c>
      <c r="C3932" s="134">
        <v>0</v>
      </c>
      <c r="D3932" s="134">
        <v>0</v>
      </c>
      <c r="E3932" s="134">
        <v>1</v>
      </c>
      <c r="F3932" s="134" t="s">
        <v>129</v>
      </c>
      <c r="G3932" s="135">
        <v>9</v>
      </c>
      <c r="H3932" s="171" t="str">
        <f>IFERROR((Table20[[#This Row],[_202320]]-Table20[[#This Row],[_201920]])/Table20[[#This Row],[_201920]]*1,"")</f>
        <v/>
      </c>
    </row>
    <row r="3933" spans="1:8" ht="28.5">
      <c r="A3933" s="132">
        <v>366340</v>
      </c>
      <c r="B3933" s="134" t="s">
        <v>1163</v>
      </c>
      <c r="C3933" s="134">
        <v>0</v>
      </c>
      <c r="D3933" s="134">
        <v>0</v>
      </c>
      <c r="E3933" s="134">
        <v>0</v>
      </c>
      <c r="F3933" s="134" t="s">
        <v>129</v>
      </c>
      <c r="G3933" s="135">
        <v>0</v>
      </c>
      <c r="H3933" s="171" t="str">
        <f>IFERROR((Table20[[#This Row],[_202320]]-Table20[[#This Row],[_201920]])/Table20[[#This Row],[_201920]]*1,"")</f>
        <v/>
      </c>
    </row>
    <row r="3934" spans="1:8">
      <c r="A3934" s="132">
        <v>366340</v>
      </c>
      <c r="B3934" s="134" t="s">
        <v>1136</v>
      </c>
      <c r="C3934" s="134">
        <v>0</v>
      </c>
      <c r="D3934" s="134">
        <v>0</v>
      </c>
      <c r="E3934" s="134">
        <v>1</v>
      </c>
      <c r="F3934" s="134" t="s">
        <v>129</v>
      </c>
      <c r="G3934" s="135">
        <v>9</v>
      </c>
      <c r="H3934" s="171" t="str">
        <f>IFERROR((Table20[[#This Row],[_202320]]-Table20[[#This Row],[_201920]])/Table20[[#This Row],[_201920]]*1,"")</f>
        <v/>
      </c>
    </row>
    <row r="3935" spans="1:8">
      <c r="A3935" s="132">
        <v>366340</v>
      </c>
      <c r="B3935" s="134" t="s">
        <v>1137</v>
      </c>
      <c r="C3935" s="134">
        <v>0</v>
      </c>
      <c r="D3935" s="134">
        <v>0</v>
      </c>
      <c r="E3935" s="134">
        <v>6</v>
      </c>
      <c r="F3935" s="134" t="s">
        <v>129</v>
      </c>
      <c r="G3935" s="135">
        <v>11</v>
      </c>
      <c r="H3935" s="171" t="str">
        <f>IFERROR((Table20[[#This Row],[_202320]]-Table20[[#This Row],[_201920]])/Table20[[#This Row],[_201920]]*1,"")</f>
        <v/>
      </c>
    </row>
    <row r="3936" spans="1:8" ht="28.5">
      <c r="A3936" s="132">
        <v>366340</v>
      </c>
      <c r="B3936" s="134" t="s">
        <v>1138</v>
      </c>
      <c r="C3936" s="134">
        <v>0</v>
      </c>
      <c r="D3936" s="134">
        <v>0</v>
      </c>
      <c r="E3936" s="134">
        <v>0</v>
      </c>
      <c r="F3936" s="134" t="s">
        <v>129</v>
      </c>
      <c r="G3936" s="135">
        <v>3</v>
      </c>
      <c r="H3936" s="171" t="str">
        <f>IFERROR((Table20[[#This Row],[_202320]]-Table20[[#This Row],[_201920]])/Table20[[#This Row],[_201920]]*1,"")</f>
        <v/>
      </c>
    </row>
    <row r="3937" spans="1:8" ht="28.5">
      <c r="A3937" s="132">
        <v>366340</v>
      </c>
      <c r="B3937" s="134" t="s">
        <v>1164</v>
      </c>
      <c r="C3937" s="134">
        <v>0</v>
      </c>
      <c r="D3937" s="134">
        <v>1</v>
      </c>
      <c r="E3937" s="134">
        <v>1</v>
      </c>
      <c r="F3937" s="134" t="s">
        <v>129</v>
      </c>
      <c r="G3937" s="135">
        <v>9</v>
      </c>
      <c r="H3937" s="171" t="str">
        <f>IFERROR((Table20[[#This Row],[_202320]]-Table20[[#This Row],[_201920]])/Table20[[#This Row],[_201920]]*1,"")</f>
        <v/>
      </c>
    </row>
    <row r="3938" spans="1:8" ht="28.5">
      <c r="A3938" s="132">
        <v>366340</v>
      </c>
      <c r="B3938" s="134" t="s">
        <v>1165</v>
      </c>
      <c r="C3938" s="134">
        <v>0</v>
      </c>
      <c r="D3938" s="134">
        <v>0</v>
      </c>
      <c r="E3938" s="134">
        <v>0</v>
      </c>
      <c r="F3938" s="134" t="s">
        <v>129</v>
      </c>
      <c r="G3938" s="135">
        <v>0</v>
      </c>
      <c r="H3938" s="171" t="str">
        <f>IFERROR((Table20[[#This Row],[_202320]]-Table20[[#This Row],[_201920]])/Table20[[#This Row],[_201920]]*1,"")</f>
        <v/>
      </c>
    </row>
    <row r="3939" spans="1:8">
      <c r="A3939" s="132">
        <v>366340</v>
      </c>
      <c r="B3939" s="134" t="s">
        <v>1141</v>
      </c>
      <c r="C3939" s="134">
        <v>0</v>
      </c>
      <c r="D3939" s="134">
        <v>1</v>
      </c>
      <c r="E3939" s="134">
        <v>1</v>
      </c>
      <c r="F3939" s="134" t="s">
        <v>129</v>
      </c>
      <c r="G3939" s="135">
        <v>12</v>
      </c>
      <c r="H3939" s="171" t="str">
        <f>IFERROR((Table20[[#This Row],[_202320]]-Table20[[#This Row],[_201920]])/Table20[[#This Row],[_201920]]*1,"")</f>
        <v/>
      </c>
    </row>
    <row r="3940" spans="1:8">
      <c r="A3940" s="132">
        <v>366340</v>
      </c>
      <c r="B3940" s="134" t="s">
        <v>1142</v>
      </c>
      <c r="C3940" s="134">
        <v>0</v>
      </c>
      <c r="D3940" s="134">
        <v>4</v>
      </c>
      <c r="E3940" s="134">
        <v>6</v>
      </c>
      <c r="F3940" s="134" t="s">
        <v>129</v>
      </c>
      <c r="G3940" s="135">
        <v>14</v>
      </c>
      <c r="H3940" s="171" t="str">
        <f>IFERROR((Table20[[#This Row],[_202320]]-Table20[[#This Row],[_201920]])/Table20[[#This Row],[_201920]]*1,"")</f>
        <v/>
      </c>
    </row>
    <row r="3941" spans="1:8" ht="28.5">
      <c r="A3941" s="132">
        <v>366340</v>
      </c>
      <c r="B3941" s="134" t="s">
        <v>1143</v>
      </c>
      <c r="C3941" s="134">
        <v>0</v>
      </c>
      <c r="D3941" s="134">
        <v>0</v>
      </c>
      <c r="E3941" s="134">
        <v>0</v>
      </c>
      <c r="F3941" s="134" t="s">
        <v>129</v>
      </c>
      <c r="G3941" s="135">
        <v>3</v>
      </c>
      <c r="H3941" s="171" t="str">
        <f>IFERROR((Table20[[#This Row],[_202320]]-Table20[[#This Row],[_201920]])/Table20[[#This Row],[_201920]]*1,"")</f>
        <v/>
      </c>
    </row>
    <row r="3942" spans="1:8" ht="28.5">
      <c r="A3942" s="132">
        <v>366340</v>
      </c>
      <c r="B3942" s="134" t="s">
        <v>1166</v>
      </c>
      <c r="C3942" s="134">
        <v>0</v>
      </c>
      <c r="D3942" s="134">
        <v>1</v>
      </c>
      <c r="E3942" s="134">
        <v>1</v>
      </c>
      <c r="F3942" s="134" t="s">
        <v>129</v>
      </c>
      <c r="G3942" s="135">
        <v>9</v>
      </c>
      <c r="H3942" s="171" t="str">
        <f>IFERROR((Table20[[#This Row],[_202320]]-Table20[[#This Row],[_201920]])/Table20[[#This Row],[_201920]]*1,"")</f>
        <v/>
      </c>
    </row>
    <row r="3943" spans="1:8" ht="28.5">
      <c r="A3943" s="132">
        <v>366340</v>
      </c>
      <c r="B3943" s="134" t="s">
        <v>1167</v>
      </c>
      <c r="C3943" s="134">
        <v>0</v>
      </c>
      <c r="D3943" s="134">
        <v>0</v>
      </c>
      <c r="E3943" s="134">
        <v>0</v>
      </c>
      <c r="F3943" s="134" t="s">
        <v>129</v>
      </c>
      <c r="G3943" s="135">
        <v>0</v>
      </c>
      <c r="H3943" s="171" t="str">
        <f>IFERROR((Table20[[#This Row],[_202320]]-Table20[[#This Row],[_201920]])/Table20[[#This Row],[_201920]]*1,"")</f>
        <v/>
      </c>
    </row>
    <row r="3944" spans="1:8">
      <c r="A3944" s="132">
        <v>366340</v>
      </c>
      <c r="B3944" s="134" t="s">
        <v>1146</v>
      </c>
      <c r="C3944" s="134">
        <v>0</v>
      </c>
      <c r="D3944" s="134">
        <v>1</v>
      </c>
      <c r="E3944" s="134">
        <v>1</v>
      </c>
      <c r="F3944" s="134" t="s">
        <v>129</v>
      </c>
      <c r="G3944" s="135">
        <v>12</v>
      </c>
      <c r="H3944" s="171" t="str">
        <f>IFERROR((Table20[[#This Row],[_202320]]-Table20[[#This Row],[_201920]])/Table20[[#This Row],[_201920]]*1,"")</f>
        <v/>
      </c>
    </row>
    <row r="3945" spans="1:8" ht="28.5">
      <c r="A3945" s="132">
        <v>366340</v>
      </c>
      <c r="B3945" s="134" t="s">
        <v>1147</v>
      </c>
      <c r="C3945" s="134">
        <v>0</v>
      </c>
      <c r="D3945" s="134">
        <v>0</v>
      </c>
      <c r="E3945" s="134">
        <v>1</v>
      </c>
      <c r="F3945" s="134" t="s">
        <v>129</v>
      </c>
      <c r="G3945" s="135">
        <v>2</v>
      </c>
      <c r="H3945" s="171" t="str">
        <f>IFERROR((Table20[[#This Row],[_202320]]-Table20[[#This Row],[_201920]])/Table20[[#This Row],[_201920]]*1,"")</f>
        <v/>
      </c>
    </row>
    <row r="3946" spans="1:8" ht="28.5">
      <c r="A3946" s="132">
        <v>366340</v>
      </c>
      <c r="B3946" s="134" t="s">
        <v>1148</v>
      </c>
      <c r="C3946" s="134">
        <v>1</v>
      </c>
      <c r="D3946" s="134">
        <v>1</v>
      </c>
      <c r="E3946" s="134">
        <v>0</v>
      </c>
      <c r="F3946" s="134" t="s">
        <v>129</v>
      </c>
      <c r="G3946" s="135">
        <v>1</v>
      </c>
      <c r="H3946" s="171">
        <f>IFERROR((Table20[[#This Row],[_202320]]-Table20[[#This Row],[_201920]])/Table20[[#This Row],[_201920]]*1,"")</f>
        <v>0</v>
      </c>
    </row>
    <row r="3947" spans="1:8" ht="28.5">
      <c r="A3947" s="132">
        <v>366340</v>
      </c>
      <c r="B3947" s="134" t="s">
        <v>1149</v>
      </c>
      <c r="C3947" s="134">
        <v>30</v>
      </c>
      <c r="D3947" s="134">
        <v>26</v>
      </c>
      <c r="E3947" s="134">
        <v>16</v>
      </c>
      <c r="F3947" s="134" t="s">
        <v>129</v>
      </c>
      <c r="G3947" s="135">
        <v>69</v>
      </c>
      <c r="H3947" s="171">
        <f>IFERROR((Table20[[#This Row],[_202320]]-Table20[[#This Row],[_201920]])/Table20[[#This Row],[_201920]]*1,"")</f>
        <v>1.3</v>
      </c>
    </row>
    <row r="3948" spans="1:8" ht="28.5">
      <c r="A3948" s="132">
        <v>366340</v>
      </c>
      <c r="B3948" s="134" t="s">
        <v>1150</v>
      </c>
      <c r="C3948" s="134">
        <v>31</v>
      </c>
      <c r="D3948" s="134">
        <v>27</v>
      </c>
      <c r="E3948" s="134">
        <v>17</v>
      </c>
      <c r="F3948" s="134" t="s">
        <v>129</v>
      </c>
      <c r="G3948" s="135">
        <v>72</v>
      </c>
      <c r="H3948" s="171">
        <f>IFERROR((Table20[[#This Row],[_202320]]-Table20[[#This Row],[_201920]])/Table20[[#This Row],[_201920]]*1,"")</f>
        <v>1.3225806451612903</v>
      </c>
    </row>
    <row r="3949" spans="1:8">
      <c r="A3949" s="132">
        <v>366340</v>
      </c>
      <c r="B3949" s="134" t="s">
        <v>1151</v>
      </c>
      <c r="C3949" s="134">
        <v>0</v>
      </c>
      <c r="D3949" s="134">
        <v>4</v>
      </c>
      <c r="E3949" s="134">
        <v>6</v>
      </c>
      <c r="F3949" s="134" t="s">
        <v>129</v>
      </c>
      <c r="G3949" s="135">
        <v>14</v>
      </c>
      <c r="H3949" s="171" t="str">
        <f>IFERROR((Table20[[#This Row],[_202320]]-Table20[[#This Row],[_201920]])/Table20[[#This Row],[_201920]]*1,"")</f>
        <v/>
      </c>
    </row>
    <row r="3950" spans="1:8" ht="28.5">
      <c r="A3950" s="132">
        <v>366340</v>
      </c>
      <c r="B3950" s="134" t="s">
        <v>1152</v>
      </c>
      <c r="C3950" s="134">
        <v>3</v>
      </c>
      <c r="D3950" s="134">
        <v>4</v>
      </c>
      <c r="E3950" s="134">
        <v>6</v>
      </c>
      <c r="F3950" s="134" t="s">
        <v>129</v>
      </c>
      <c r="G3950" s="135">
        <v>4</v>
      </c>
      <c r="H3950" s="171">
        <f>IFERROR((Table20[[#This Row],[_202320]]-Table20[[#This Row],[_201920]])/Table20[[#This Row],[_201920]]*1,"")</f>
        <v>0.33333333333333331</v>
      </c>
    </row>
    <row r="3951" spans="1:8" ht="28.5">
      <c r="A3951" s="132">
        <v>366340</v>
      </c>
      <c r="B3951" s="134" t="s">
        <v>1153</v>
      </c>
      <c r="C3951" s="134">
        <v>0</v>
      </c>
      <c r="D3951" s="134">
        <v>0</v>
      </c>
      <c r="E3951" s="134">
        <v>6</v>
      </c>
      <c r="F3951" s="134" t="s">
        <v>129</v>
      </c>
      <c r="G3951" s="135">
        <v>2</v>
      </c>
      <c r="H3951" s="171" t="str">
        <f>IFERROR((Table20[[#This Row],[_202320]]-Table20[[#This Row],[_201920]])/Table20[[#This Row],[_201920]]*1,"")</f>
        <v/>
      </c>
    </row>
    <row r="3952" spans="1:8" ht="28.5">
      <c r="A3952" s="132">
        <v>366340</v>
      </c>
      <c r="B3952" s="134" t="s">
        <v>1154</v>
      </c>
      <c r="C3952" s="134">
        <v>3</v>
      </c>
      <c r="D3952" s="134">
        <v>4</v>
      </c>
      <c r="E3952" s="134">
        <v>0</v>
      </c>
      <c r="F3952" s="134" t="s">
        <v>129</v>
      </c>
      <c r="G3952" s="135">
        <v>1</v>
      </c>
      <c r="H3952" s="171">
        <f>IFERROR((Table20[[#This Row],[_202320]]-Table20[[#This Row],[_201920]])/Table20[[#This Row],[_201920]]*1,"")</f>
        <v>-0.66666666666666663</v>
      </c>
    </row>
    <row r="3953" spans="1:8" ht="28.5">
      <c r="A3953" s="132">
        <v>366340</v>
      </c>
      <c r="B3953" s="134" t="s">
        <v>1155</v>
      </c>
      <c r="C3953" s="134">
        <v>97</v>
      </c>
      <c r="D3953" s="134">
        <v>93</v>
      </c>
      <c r="E3953" s="134">
        <v>89</v>
      </c>
      <c r="F3953" s="134" t="s">
        <v>129</v>
      </c>
      <c r="G3953" s="135">
        <v>82</v>
      </c>
      <c r="H3953" s="171">
        <f>IFERROR((Table20[[#This Row],[_202320]]-Table20[[#This Row],[_201920]])/Table20[[#This Row],[_201920]]*1,"")</f>
        <v>-0.15463917525773196</v>
      </c>
    </row>
    <row r="3954" spans="1:8">
      <c r="A3954" s="132">
        <v>380359</v>
      </c>
      <c r="B3954" s="134" t="s">
        <v>1161</v>
      </c>
      <c r="C3954" s="134">
        <v>130</v>
      </c>
      <c r="D3954" s="134">
        <v>89</v>
      </c>
      <c r="E3954" s="134">
        <v>106</v>
      </c>
      <c r="F3954" s="134">
        <v>83</v>
      </c>
      <c r="G3954" s="135">
        <v>81</v>
      </c>
      <c r="H3954" s="171">
        <f>IFERROR((Table20[[#This Row],[_202320]]-Table20[[#This Row],[_201920]])/Table20[[#This Row],[_201920]]*1,"")</f>
        <v>-0.37692307692307692</v>
      </c>
    </row>
    <row r="3955" spans="1:8">
      <c r="A3955" s="132">
        <v>380359</v>
      </c>
      <c r="B3955" s="134" t="s">
        <v>1131</v>
      </c>
      <c r="C3955" s="134">
        <v>0</v>
      </c>
      <c r="D3955" s="134">
        <v>0</v>
      </c>
      <c r="E3955" s="134">
        <v>1</v>
      </c>
      <c r="F3955" s="134">
        <v>0</v>
      </c>
      <c r="G3955" s="135">
        <v>0</v>
      </c>
      <c r="H3955" s="171" t="str">
        <f>IFERROR((Table20[[#This Row],[_202320]]-Table20[[#This Row],[_201920]])/Table20[[#This Row],[_201920]]*1,"")</f>
        <v/>
      </c>
    </row>
    <row r="3956" spans="1:8">
      <c r="A3956" s="132">
        <v>380359</v>
      </c>
      <c r="B3956" s="134" t="s">
        <v>1132</v>
      </c>
      <c r="C3956" s="134">
        <v>130</v>
      </c>
      <c r="D3956" s="134">
        <v>89</v>
      </c>
      <c r="E3956" s="134">
        <v>105</v>
      </c>
      <c r="F3956" s="134">
        <v>83</v>
      </c>
      <c r="G3956" s="135">
        <v>81</v>
      </c>
      <c r="H3956" s="171">
        <f>IFERROR((Table20[[#This Row],[_202320]]-Table20[[#This Row],[_201920]])/Table20[[#This Row],[_201920]]*1,"")</f>
        <v>-0.37692307692307692</v>
      </c>
    </row>
    <row r="3957" spans="1:8" ht="28.5">
      <c r="A3957" s="132">
        <v>380359</v>
      </c>
      <c r="B3957" s="134" t="s">
        <v>1133</v>
      </c>
      <c r="C3957" s="134">
        <v>7</v>
      </c>
      <c r="D3957" s="134">
        <v>6</v>
      </c>
      <c r="E3957" s="134">
        <v>6</v>
      </c>
      <c r="F3957" s="134">
        <v>7</v>
      </c>
      <c r="G3957" s="135">
        <v>15</v>
      </c>
      <c r="H3957" s="171">
        <f>IFERROR((Table20[[#This Row],[_202320]]-Table20[[#This Row],[_201920]])/Table20[[#This Row],[_201920]]*1,"")</f>
        <v>1.1428571428571428</v>
      </c>
    </row>
    <row r="3958" spans="1:8" ht="28.5">
      <c r="A3958" s="132">
        <v>380359</v>
      </c>
      <c r="B3958" s="134" t="s">
        <v>1162</v>
      </c>
      <c r="C3958" s="134">
        <v>14</v>
      </c>
      <c r="D3958" s="134">
        <v>1</v>
      </c>
      <c r="E3958" s="134">
        <v>1</v>
      </c>
      <c r="F3958" s="134">
        <v>2</v>
      </c>
      <c r="G3958" s="135">
        <v>0</v>
      </c>
      <c r="H3958" s="171">
        <f>IFERROR((Table20[[#This Row],[_202320]]-Table20[[#This Row],[_201920]])/Table20[[#This Row],[_201920]]*1,"")</f>
        <v>-1</v>
      </c>
    </row>
    <row r="3959" spans="1:8" ht="28.5">
      <c r="A3959" s="132">
        <v>380359</v>
      </c>
      <c r="B3959" s="134" t="s">
        <v>1163</v>
      </c>
      <c r="C3959" s="134">
        <v>0</v>
      </c>
      <c r="D3959" s="134">
        <v>0</v>
      </c>
      <c r="E3959" s="134">
        <v>0</v>
      </c>
      <c r="F3959" s="134">
        <v>0</v>
      </c>
      <c r="G3959" s="135">
        <v>0</v>
      </c>
      <c r="H3959" s="171" t="str">
        <f>IFERROR((Table20[[#This Row],[_202320]]-Table20[[#This Row],[_201920]])/Table20[[#This Row],[_201920]]*1,"")</f>
        <v/>
      </c>
    </row>
    <row r="3960" spans="1:8">
      <c r="A3960" s="132">
        <v>380359</v>
      </c>
      <c r="B3960" s="134" t="s">
        <v>1136</v>
      </c>
      <c r="C3960" s="134">
        <v>21</v>
      </c>
      <c r="D3960" s="134">
        <v>7</v>
      </c>
      <c r="E3960" s="134">
        <v>7</v>
      </c>
      <c r="F3960" s="134">
        <v>9</v>
      </c>
      <c r="G3960" s="135">
        <v>15</v>
      </c>
      <c r="H3960" s="171">
        <f>IFERROR((Table20[[#This Row],[_202320]]-Table20[[#This Row],[_201920]])/Table20[[#This Row],[_201920]]*1,"")</f>
        <v>-0.2857142857142857</v>
      </c>
    </row>
    <row r="3961" spans="1:8">
      <c r="A3961" s="132">
        <v>380359</v>
      </c>
      <c r="B3961" s="134" t="s">
        <v>1137</v>
      </c>
      <c r="C3961" s="134">
        <v>16</v>
      </c>
      <c r="D3961" s="134">
        <v>8</v>
      </c>
      <c r="E3961" s="134">
        <v>7</v>
      </c>
      <c r="F3961" s="134">
        <v>11</v>
      </c>
      <c r="G3961" s="135">
        <v>19</v>
      </c>
      <c r="H3961" s="171">
        <f>IFERROR((Table20[[#This Row],[_202320]]-Table20[[#This Row],[_201920]])/Table20[[#This Row],[_201920]]*1,"")</f>
        <v>0.1875</v>
      </c>
    </row>
    <row r="3962" spans="1:8" ht="28.5">
      <c r="A3962" s="132">
        <v>380359</v>
      </c>
      <c r="B3962" s="134" t="s">
        <v>1138</v>
      </c>
      <c r="C3962" s="134">
        <v>8</v>
      </c>
      <c r="D3962" s="134">
        <v>6</v>
      </c>
      <c r="E3962" s="134">
        <v>6</v>
      </c>
      <c r="F3962" s="134">
        <v>7</v>
      </c>
      <c r="G3962" s="135">
        <v>16</v>
      </c>
      <c r="H3962" s="171">
        <f>IFERROR((Table20[[#This Row],[_202320]]-Table20[[#This Row],[_201920]])/Table20[[#This Row],[_201920]]*1,"")</f>
        <v>1</v>
      </c>
    </row>
    <row r="3963" spans="1:8" ht="28.5">
      <c r="A3963" s="132">
        <v>380359</v>
      </c>
      <c r="B3963" s="134" t="s">
        <v>1164</v>
      </c>
      <c r="C3963" s="134">
        <v>18</v>
      </c>
      <c r="D3963" s="134">
        <v>1</v>
      </c>
      <c r="E3963" s="134">
        <v>1</v>
      </c>
      <c r="F3963" s="134">
        <v>5</v>
      </c>
      <c r="G3963" s="135">
        <v>1</v>
      </c>
      <c r="H3963" s="171">
        <f>IFERROR((Table20[[#This Row],[_202320]]-Table20[[#This Row],[_201920]])/Table20[[#This Row],[_201920]]*1,"")</f>
        <v>-0.94444444444444442</v>
      </c>
    </row>
    <row r="3964" spans="1:8" ht="28.5">
      <c r="A3964" s="132">
        <v>380359</v>
      </c>
      <c r="B3964" s="134" t="s">
        <v>1165</v>
      </c>
      <c r="C3964" s="134">
        <v>0</v>
      </c>
      <c r="D3964" s="134">
        <v>0</v>
      </c>
      <c r="E3964" s="134">
        <v>0</v>
      </c>
      <c r="F3964" s="134">
        <v>0</v>
      </c>
      <c r="G3964" s="135">
        <v>0</v>
      </c>
      <c r="H3964" s="171" t="str">
        <f>IFERROR((Table20[[#This Row],[_202320]]-Table20[[#This Row],[_201920]])/Table20[[#This Row],[_201920]]*1,"")</f>
        <v/>
      </c>
    </row>
    <row r="3965" spans="1:8">
      <c r="A3965" s="132">
        <v>380359</v>
      </c>
      <c r="B3965" s="134" t="s">
        <v>1141</v>
      </c>
      <c r="C3965" s="134">
        <v>26</v>
      </c>
      <c r="D3965" s="134">
        <v>7</v>
      </c>
      <c r="E3965" s="134">
        <v>7</v>
      </c>
      <c r="F3965" s="134">
        <v>12</v>
      </c>
      <c r="G3965" s="135">
        <v>17</v>
      </c>
      <c r="H3965" s="171">
        <f>IFERROR((Table20[[#This Row],[_202320]]-Table20[[#This Row],[_201920]])/Table20[[#This Row],[_201920]]*1,"")</f>
        <v>-0.34615384615384615</v>
      </c>
    </row>
    <row r="3966" spans="1:8">
      <c r="A3966" s="132">
        <v>380359</v>
      </c>
      <c r="B3966" s="134" t="s">
        <v>1142</v>
      </c>
      <c r="C3966" s="134">
        <v>20</v>
      </c>
      <c r="D3966" s="134">
        <v>8</v>
      </c>
      <c r="E3966" s="134">
        <v>7</v>
      </c>
      <c r="F3966" s="134">
        <v>14</v>
      </c>
      <c r="G3966" s="135">
        <v>21</v>
      </c>
      <c r="H3966" s="171">
        <f>IFERROR((Table20[[#This Row],[_202320]]-Table20[[#This Row],[_201920]])/Table20[[#This Row],[_201920]]*1,"")</f>
        <v>0.05</v>
      </c>
    </row>
    <row r="3967" spans="1:8" ht="28.5">
      <c r="A3967" s="132">
        <v>380359</v>
      </c>
      <c r="B3967" s="134" t="s">
        <v>1143</v>
      </c>
      <c r="C3967" s="134">
        <v>12</v>
      </c>
      <c r="D3967" s="134">
        <v>6</v>
      </c>
      <c r="E3967" s="134">
        <v>6</v>
      </c>
      <c r="F3967" s="134">
        <v>7</v>
      </c>
      <c r="G3967" s="135">
        <v>17</v>
      </c>
      <c r="H3967" s="171">
        <f>IFERROR((Table20[[#This Row],[_202320]]-Table20[[#This Row],[_201920]])/Table20[[#This Row],[_201920]]*1,"")</f>
        <v>0.41666666666666669</v>
      </c>
    </row>
    <row r="3968" spans="1:8" ht="28.5">
      <c r="A3968" s="132">
        <v>380359</v>
      </c>
      <c r="B3968" s="134" t="s">
        <v>1166</v>
      </c>
      <c r="C3968" s="134">
        <v>23</v>
      </c>
      <c r="D3968" s="134">
        <v>4</v>
      </c>
      <c r="E3968" s="134">
        <v>1</v>
      </c>
      <c r="F3968" s="134">
        <v>3</v>
      </c>
      <c r="G3968" s="135">
        <v>1</v>
      </c>
      <c r="H3968" s="171">
        <f>IFERROR((Table20[[#This Row],[_202320]]-Table20[[#This Row],[_201920]])/Table20[[#This Row],[_201920]]*1,"")</f>
        <v>-0.95652173913043481</v>
      </c>
    </row>
    <row r="3969" spans="1:8" ht="28.5">
      <c r="A3969" s="132">
        <v>380359</v>
      </c>
      <c r="B3969" s="134" t="s">
        <v>1167</v>
      </c>
      <c r="C3969" s="134">
        <v>0</v>
      </c>
      <c r="D3969" s="134">
        <v>0</v>
      </c>
      <c r="E3969" s="134">
        <v>0</v>
      </c>
      <c r="F3969" s="134">
        <v>2</v>
      </c>
      <c r="G3969" s="135">
        <v>0</v>
      </c>
      <c r="H3969" s="171" t="str">
        <f>IFERROR((Table20[[#This Row],[_202320]]-Table20[[#This Row],[_201920]])/Table20[[#This Row],[_201920]]*1,"")</f>
        <v/>
      </c>
    </row>
    <row r="3970" spans="1:8">
      <c r="A3970" s="132">
        <v>380359</v>
      </c>
      <c r="B3970" s="134" t="s">
        <v>1146</v>
      </c>
      <c r="C3970" s="134">
        <v>35</v>
      </c>
      <c r="D3970" s="134">
        <v>10</v>
      </c>
      <c r="E3970" s="134">
        <v>7</v>
      </c>
      <c r="F3970" s="134">
        <v>12</v>
      </c>
      <c r="G3970" s="135">
        <v>18</v>
      </c>
      <c r="H3970" s="171">
        <f>IFERROR((Table20[[#This Row],[_202320]]-Table20[[#This Row],[_201920]])/Table20[[#This Row],[_201920]]*1,"")</f>
        <v>-0.48571428571428571</v>
      </c>
    </row>
    <row r="3971" spans="1:8" ht="28.5">
      <c r="A3971" s="132">
        <v>380359</v>
      </c>
      <c r="B3971" s="134" t="s">
        <v>1147</v>
      </c>
      <c r="C3971" s="134">
        <v>5</v>
      </c>
      <c r="D3971" s="134">
        <v>8</v>
      </c>
      <c r="E3971" s="134">
        <v>1</v>
      </c>
      <c r="F3971" s="134">
        <v>0</v>
      </c>
      <c r="G3971" s="135">
        <v>1</v>
      </c>
      <c r="H3971" s="171">
        <f>IFERROR((Table20[[#This Row],[_202320]]-Table20[[#This Row],[_201920]])/Table20[[#This Row],[_201920]]*1,"")</f>
        <v>-0.8</v>
      </c>
    </row>
    <row r="3972" spans="1:8" ht="28.5">
      <c r="A3972" s="132">
        <v>380359</v>
      </c>
      <c r="B3972" s="134" t="s">
        <v>1148</v>
      </c>
      <c r="C3972" s="134">
        <v>37</v>
      </c>
      <c r="D3972" s="134">
        <v>6</v>
      </c>
      <c r="E3972" s="134">
        <v>7</v>
      </c>
      <c r="F3972" s="134">
        <v>28</v>
      </c>
      <c r="G3972" s="135">
        <v>24</v>
      </c>
      <c r="H3972" s="171">
        <f>IFERROR((Table20[[#This Row],[_202320]]-Table20[[#This Row],[_201920]])/Table20[[#This Row],[_201920]]*1,"")</f>
        <v>-0.35135135135135137</v>
      </c>
    </row>
    <row r="3973" spans="1:8" ht="28.5">
      <c r="A3973" s="132">
        <v>380359</v>
      </c>
      <c r="B3973" s="134" t="s">
        <v>1149</v>
      </c>
      <c r="C3973" s="134">
        <v>53</v>
      </c>
      <c r="D3973" s="134">
        <v>65</v>
      </c>
      <c r="E3973" s="134">
        <v>90</v>
      </c>
      <c r="F3973" s="134">
        <v>43</v>
      </c>
      <c r="G3973" s="135">
        <v>38</v>
      </c>
      <c r="H3973" s="171">
        <f>IFERROR((Table20[[#This Row],[_202320]]-Table20[[#This Row],[_201920]])/Table20[[#This Row],[_201920]]*1,"")</f>
        <v>-0.28301886792452829</v>
      </c>
    </row>
    <row r="3974" spans="1:8" ht="28.5">
      <c r="A3974" s="132">
        <v>380359</v>
      </c>
      <c r="B3974" s="134" t="s">
        <v>1150</v>
      </c>
      <c r="C3974" s="134">
        <v>95</v>
      </c>
      <c r="D3974" s="134">
        <v>79</v>
      </c>
      <c r="E3974" s="134">
        <v>98</v>
      </c>
      <c r="F3974" s="134">
        <v>71</v>
      </c>
      <c r="G3974" s="135">
        <v>63</v>
      </c>
      <c r="H3974" s="171">
        <f>IFERROR((Table20[[#This Row],[_202320]]-Table20[[#This Row],[_201920]])/Table20[[#This Row],[_201920]]*1,"")</f>
        <v>-0.33684210526315789</v>
      </c>
    </row>
    <row r="3975" spans="1:8">
      <c r="A3975" s="132">
        <v>380359</v>
      </c>
      <c r="B3975" s="134" t="s">
        <v>1151</v>
      </c>
      <c r="C3975" s="134">
        <v>27</v>
      </c>
      <c r="D3975" s="134">
        <v>11</v>
      </c>
      <c r="E3975" s="134">
        <v>7</v>
      </c>
      <c r="F3975" s="134">
        <v>14</v>
      </c>
      <c r="G3975" s="135">
        <v>22</v>
      </c>
      <c r="H3975" s="171">
        <f>IFERROR((Table20[[#This Row],[_202320]]-Table20[[#This Row],[_201920]])/Table20[[#This Row],[_201920]]*1,"")</f>
        <v>-0.18518518518518517</v>
      </c>
    </row>
    <row r="3976" spans="1:8" ht="28.5">
      <c r="A3976" s="132">
        <v>380359</v>
      </c>
      <c r="B3976" s="134" t="s">
        <v>1152</v>
      </c>
      <c r="C3976" s="134">
        <v>32</v>
      </c>
      <c r="D3976" s="134">
        <v>16</v>
      </c>
      <c r="E3976" s="134">
        <v>8</v>
      </c>
      <c r="F3976" s="134">
        <v>34</v>
      </c>
      <c r="G3976" s="135">
        <v>31</v>
      </c>
      <c r="H3976" s="171">
        <f>IFERROR((Table20[[#This Row],[_202320]]-Table20[[#This Row],[_201920]])/Table20[[#This Row],[_201920]]*1,"")</f>
        <v>-3.125E-2</v>
      </c>
    </row>
    <row r="3977" spans="1:8" ht="28.5">
      <c r="A3977" s="132">
        <v>380359</v>
      </c>
      <c r="B3977" s="134" t="s">
        <v>1153</v>
      </c>
      <c r="C3977" s="134">
        <v>4</v>
      </c>
      <c r="D3977" s="134">
        <v>9</v>
      </c>
      <c r="E3977" s="134">
        <v>1</v>
      </c>
      <c r="F3977" s="134">
        <v>0</v>
      </c>
      <c r="G3977" s="135">
        <v>1</v>
      </c>
      <c r="H3977" s="171">
        <f>IFERROR((Table20[[#This Row],[_202320]]-Table20[[#This Row],[_201920]])/Table20[[#This Row],[_201920]]*1,"")</f>
        <v>-0.75</v>
      </c>
    </row>
    <row r="3978" spans="1:8" ht="28.5">
      <c r="A3978" s="132">
        <v>380359</v>
      </c>
      <c r="B3978" s="134" t="s">
        <v>1154</v>
      </c>
      <c r="C3978" s="134">
        <v>28</v>
      </c>
      <c r="D3978" s="134">
        <v>7</v>
      </c>
      <c r="E3978" s="134">
        <v>7</v>
      </c>
      <c r="F3978" s="134">
        <v>34</v>
      </c>
      <c r="G3978" s="135">
        <v>30</v>
      </c>
      <c r="H3978" s="171">
        <f>IFERROR((Table20[[#This Row],[_202320]]-Table20[[#This Row],[_201920]])/Table20[[#This Row],[_201920]]*1,"")</f>
        <v>7.1428571428571425E-2</v>
      </c>
    </row>
    <row r="3979" spans="1:8" ht="28.5">
      <c r="A3979" s="132">
        <v>380359</v>
      </c>
      <c r="B3979" s="134" t="s">
        <v>1155</v>
      </c>
      <c r="C3979" s="134">
        <v>41</v>
      </c>
      <c r="D3979" s="134">
        <v>73</v>
      </c>
      <c r="E3979" s="134">
        <v>86</v>
      </c>
      <c r="F3979" s="134">
        <v>52</v>
      </c>
      <c r="G3979" s="135">
        <v>47</v>
      </c>
      <c r="H3979" s="171">
        <f>IFERROR((Table20[[#This Row],[_202320]]-Table20[[#This Row],[_201920]])/Table20[[#This Row],[_201920]]*1,"")</f>
        <v>0.14634146341463414</v>
      </c>
    </row>
    <row r="3980" spans="1:8">
      <c r="A3980" s="132">
        <v>383190</v>
      </c>
      <c r="B3980" s="134" t="s">
        <v>1161</v>
      </c>
      <c r="C3980" s="134">
        <v>468</v>
      </c>
      <c r="D3980" s="134">
        <v>384</v>
      </c>
      <c r="E3980" s="134">
        <v>325</v>
      </c>
      <c r="F3980" s="134">
        <v>292</v>
      </c>
      <c r="G3980" s="135">
        <v>272</v>
      </c>
      <c r="H3980" s="171">
        <f>IFERROR((Table20[[#This Row],[_202320]]-Table20[[#This Row],[_201920]])/Table20[[#This Row],[_201920]]*1,"")</f>
        <v>-0.41880341880341881</v>
      </c>
    </row>
    <row r="3981" spans="1:8">
      <c r="A3981" s="132">
        <v>383190</v>
      </c>
      <c r="B3981" s="134" t="s">
        <v>1131</v>
      </c>
      <c r="C3981" s="134">
        <v>0</v>
      </c>
      <c r="D3981" s="134">
        <v>1</v>
      </c>
      <c r="E3981" s="134">
        <v>0</v>
      </c>
      <c r="F3981" s="134">
        <v>0</v>
      </c>
      <c r="G3981" s="135">
        <v>1</v>
      </c>
      <c r="H3981" s="171" t="str">
        <f>IFERROR((Table20[[#This Row],[_202320]]-Table20[[#This Row],[_201920]])/Table20[[#This Row],[_201920]]*1,"")</f>
        <v/>
      </c>
    </row>
    <row r="3982" spans="1:8">
      <c r="A3982" s="132">
        <v>383190</v>
      </c>
      <c r="B3982" s="134" t="s">
        <v>1132</v>
      </c>
      <c r="C3982" s="134">
        <v>468</v>
      </c>
      <c r="D3982" s="134">
        <v>383</v>
      </c>
      <c r="E3982" s="134">
        <v>325</v>
      </c>
      <c r="F3982" s="134">
        <v>292</v>
      </c>
      <c r="G3982" s="135">
        <v>271</v>
      </c>
      <c r="H3982" s="171">
        <f>IFERROR((Table20[[#This Row],[_202320]]-Table20[[#This Row],[_201920]])/Table20[[#This Row],[_201920]]*1,"")</f>
        <v>-0.42094017094017094</v>
      </c>
    </row>
    <row r="3983" spans="1:8" ht="28.5">
      <c r="A3983" s="132">
        <v>383190</v>
      </c>
      <c r="B3983" s="134" t="s">
        <v>1133</v>
      </c>
      <c r="C3983" s="134">
        <v>5</v>
      </c>
      <c r="D3983" s="134">
        <v>6</v>
      </c>
      <c r="E3983" s="134">
        <v>7</v>
      </c>
      <c r="F3983" s="134">
        <v>3</v>
      </c>
      <c r="G3983" s="135">
        <v>4</v>
      </c>
      <c r="H3983" s="171">
        <f>IFERROR((Table20[[#This Row],[_202320]]-Table20[[#This Row],[_201920]])/Table20[[#This Row],[_201920]]*1,"")</f>
        <v>-0.2</v>
      </c>
    </row>
    <row r="3984" spans="1:8" ht="28.5">
      <c r="A3984" s="132">
        <v>383190</v>
      </c>
      <c r="B3984" s="134" t="s">
        <v>1162</v>
      </c>
      <c r="C3984" s="134">
        <v>38</v>
      </c>
      <c r="D3984" s="134">
        <v>37</v>
      </c>
      <c r="E3984" s="134">
        <v>30</v>
      </c>
      <c r="F3984" s="134">
        <v>24</v>
      </c>
      <c r="G3984" s="135">
        <v>21</v>
      </c>
      <c r="H3984" s="171">
        <f>IFERROR((Table20[[#This Row],[_202320]]-Table20[[#This Row],[_201920]])/Table20[[#This Row],[_201920]]*1,"")</f>
        <v>-0.44736842105263158</v>
      </c>
    </row>
    <row r="3985" spans="1:8" ht="28.5">
      <c r="A3985" s="132">
        <v>383190</v>
      </c>
      <c r="B3985" s="134" t="s">
        <v>1163</v>
      </c>
      <c r="C3985" s="134" t="s">
        <v>129</v>
      </c>
      <c r="D3985" s="134" t="s">
        <v>129</v>
      </c>
      <c r="E3985" s="134" t="s">
        <v>129</v>
      </c>
      <c r="F3985" s="134" t="s">
        <v>129</v>
      </c>
      <c r="G3985" s="135" t="s">
        <v>129</v>
      </c>
      <c r="H3985" s="171" t="str">
        <f>IFERROR((Table20[[#This Row],[_202320]]-Table20[[#This Row],[_201920]])/Table20[[#This Row],[_201920]]*1,"")</f>
        <v/>
      </c>
    </row>
    <row r="3986" spans="1:8">
      <c r="A3986" s="132">
        <v>383190</v>
      </c>
      <c r="B3986" s="134" t="s">
        <v>1136</v>
      </c>
      <c r="C3986" s="134">
        <v>43</v>
      </c>
      <c r="D3986" s="134">
        <v>43</v>
      </c>
      <c r="E3986" s="134">
        <v>37</v>
      </c>
      <c r="F3986" s="134">
        <v>27</v>
      </c>
      <c r="G3986" s="135">
        <v>25</v>
      </c>
      <c r="H3986" s="171">
        <f>IFERROR((Table20[[#This Row],[_202320]]-Table20[[#This Row],[_201920]])/Table20[[#This Row],[_201920]]*1,"")</f>
        <v>-0.41860465116279072</v>
      </c>
    </row>
    <row r="3987" spans="1:8">
      <c r="A3987" s="132">
        <v>383190</v>
      </c>
      <c r="B3987" s="134" t="s">
        <v>1137</v>
      </c>
      <c r="C3987" s="134">
        <v>9</v>
      </c>
      <c r="D3987" s="134">
        <v>11</v>
      </c>
      <c r="E3987" s="134">
        <v>11</v>
      </c>
      <c r="F3987" s="134">
        <v>9</v>
      </c>
      <c r="G3987" s="135">
        <v>9</v>
      </c>
      <c r="H3987" s="171">
        <f>IFERROR((Table20[[#This Row],[_202320]]-Table20[[#This Row],[_201920]])/Table20[[#This Row],[_201920]]*1,"")</f>
        <v>0</v>
      </c>
    </row>
    <row r="3988" spans="1:8" ht="28.5">
      <c r="A3988" s="132">
        <v>383190</v>
      </c>
      <c r="B3988" s="134" t="s">
        <v>1138</v>
      </c>
      <c r="C3988" s="134">
        <v>6</v>
      </c>
      <c r="D3988" s="134">
        <v>6</v>
      </c>
      <c r="E3988" s="134">
        <v>7</v>
      </c>
      <c r="F3988" s="134">
        <v>4</v>
      </c>
      <c r="G3988" s="135">
        <v>3</v>
      </c>
      <c r="H3988" s="171">
        <f>IFERROR((Table20[[#This Row],[_202320]]-Table20[[#This Row],[_201920]])/Table20[[#This Row],[_201920]]*1,"")</f>
        <v>-0.5</v>
      </c>
    </row>
    <row r="3989" spans="1:8" ht="28.5">
      <c r="A3989" s="132">
        <v>383190</v>
      </c>
      <c r="B3989" s="134" t="s">
        <v>1164</v>
      </c>
      <c r="C3989" s="134">
        <v>58</v>
      </c>
      <c r="D3989" s="134">
        <v>54</v>
      </c>
      <c r="E3989" s="134">
        <v>37</v>
      </c>
      <c r="F3989" s="134">
        <v>41</v>
      </c>
      <c r="G3989" s="135">
        <v>35</v>
      </c>
      <c r="H3989" s="171">
        <f>IFERROR((Table20[[#This Row],[_202320]]-Table20[[#This Row],[_201920]])/Table20[[#This Row],[_201920]]*1,"")</f>
        <v>-0.39655172413793105</v>
      </c>
    </row>
    <row r="3990" spans="1:8" ht="28.5">
      <c r="A3990" s="132">
        <v>383190</v>
      </c>
      <c r="B3990" s="134" t="s">
        <v>1165</v>
      </c>
      <c r="C3990" s="134" t="s">
        <v>129</v>
      </c>
      <c r="D3990" s="134" t="s">
        <v>129</v>
      </c>
      <c r="E3990" s="134" t="s">
        <v>129</v>
      </c>
      <c r="F3990" s="134" t="s">
        <v>129</v>
      </c>
      <c r="G3990" s="135" t="s">
        <v>129</v>
      </c>
      <c r="H3990" s="171" t="str">
        <f>IFERROR((Table20[[#This Row],[_202320]]-Table20[[#This Row],[_201920]])/Table20[[#This Row],[_201920]]*1,"")</f>
        <v/>
      </c>
    </row>
    <row r="3991" spans="1:8">
      <c r="A3991" s="132">
        <v>383190</v>
      </c>
      <c r="B3991" s="134" t="s">
        <v>1141</v>
      </c>
      <c r="C3991" s="134">
        <v>64</v>
      </c>
      <c r="D3991" s="134">
        <v>60</v>
      </c>
      <c r="E3991" s="134">
        <v>44</v>
      </c>
      <c r="F3991" s="134">
        <v>45</v>
      </c>
      <c r="G3991" s="135">
        <v>38</v>
      </c>
      <c r="H3991" s="171">
        <f>IFERROR((Table20[[#This Row],[_202320]]-Table20[[#This Row],[_201920]])/Table20[[#This Row],[_201920]]*1,"")</f>
        <v>-0.40625</v>
      </c>
    </row>
    <row r="3992" spans="1:8">
      <c r="A3992" s="132">
        <v>383190</v>
      </c>
      <c r="B3992" s="134" t="s">
        <v>1142</v>
      </c>
      <c r="C3992" s="134">
        <v>14</v>
      </c>
      <c r="D3992" s="134">
        <v>16</v>
      </c>
      <c r="E3992" s="134">
        <v>14</v>
      </c>
      <c r="F3992" s="134">
        <v>15</v>
      </c>
      <c r="G3992" s="135">
        <v>14</v>
      </c>
      <c r="H3992" s="171">
        <f>IFERROR((Table20[[#This Row],[_202320]]-Table20[[#This Row],[_201920]])/Table20[[#This Row],[_201920]]*1,"")</f>
        <v>0</v>
      </c>
    </row>
    <row r="3993" spans="1:8" ht="28.5">
      <c r="A3993" s="132">
        <v>383190</v>
      </c>
      <c r="B3993" s="134" t="s">
        <v>1143</v>
      </c>
      <c r="C3993" s="134">
        <v>5</v>
      </c>
      <c r="D3993" s="134">
        <v>6</v>
      </c>
      <c r="E3993" s="134">
        <v>7</v>
      </c>
      <c r="F3993" s="134">
        <v>5</v>
      </c>
      <c r="G3993" s="135">
        <v>3</v>
      </c>
      <c r="H3993" s="171">
        <f>IFERROR((Table20[[#This Row],[_202320]]-Table20[[#This Row],[_201920]])/Table20[[#This Row],[_201920]]*1,"")</f>
        <v>-0.4</v>
      </c>
    </row>
    <row r="3994" spans="1:8" ht="28.5">
      <c r="A3994" s="132">
        <v>383190</v>
      </c>
      <c r="B3994" s="134" t="s">
        <v>1166</v>
      </c>
      <c r="C3994" s="134">
        <v>62</v>
      </c>
      <c r="D3994" s="134">
        <v>60</v>
      </c>
      <c r="E3994" s="134">
        <v>41</v>
      </c>
      <c r="F3994" s="134">
        <v>42</v>
      </c>
      <c r="G3994" s="135">
        <v>40</v>
      </c>
      <c r="H3994" s="171">
        <f>IFERROR((Table20[[#This Row],[_202320]]-Table20[[#This Row],[_201920]])/Table20[[#This Row],[_201920]]*1,"")</f>
        <v>-0.35483870967741937</v>
      </c>
    </row>
    <row r="3995" spans="1:8" ht="28.5">
      <c r="A3995" s="132">
        <v>383190</v>
      </c>
      <c r="B3995" s="134" t="s">
        <v>1167</v>
      </c>
      <c r="C3995" s="134" t="s">
        <v>129</v>
      </c>
      <c r="D3995" s="134" t="s">
        <v>129</v>
      </c>
      <c r="E3995" s="134" t="s">
        <v>129</v>
      </c>
      <c r="F3995" s="134" t="s">
        <v>129</v>
      </c>
      <c r="G3995" s="135" t="s">
        <v>129</v>
      </c>
      <c r="H3995" s="171" t="str">
        <f>IFERROR((Table20[[#This Row],[_202320]]-Table20[[#This Row],[_201920]])/Table20[[#This Row],[_201920]]*1,"")</f>
        <v/>
      </c>
    </row>
    <row r="3996" spans="1:8">
      <c r="A3996" s="132">
        <v>383190</v>
      </c>
      <c r="B3996" s="134" t="s">
        <v>1146</v>
      </c>
      <c r="C3996" s="134">
        <v>67</v>
      </c>
      <c r="D3996" s="134">
        <v>66</v>
      </c>
      <c r="E3996" s="134">
        <v>48</v>
      </c>
      <c r="F3996" s="134">
        <v>47</v>
      </c>
      <c r="G3996" s="135">
        <v>43</v>
      </c>
      <c r="H3996" s="171">
        <f>IFERROR((Table20[[#This Row],[_202320]]-Table20[[#This Row],[_201920]])/Table20[[#This Row],[_201920]]*1,"")</f>
        <v>-0.35820895522388058</v>
      </c>
    </row>
    <row r="3997" spans="1:8" ht="28.5">
      <c r="A3997" s="132">
        <v>383190</v>
      </c>
      <c r="B3997" s="134" t="s">
        <v>1147</v>
      </c>
      <c r="C3997" s="134">
        <v>8</v>
      </c>
      <c r="D3997" s="134">
        <v>6</v>
      </c>
      <c r="E3997" s="134">
        <v>7</v>
      </c>
      <c r="F3997" s="134">
        <v>3</v>
      </c>
      <c r="G3997" s="135">
        <v>10</v>
      </c>
      <c r="H3997" s="171">
        <f>IFERROR((Table20[[#This Row],[_202320]]-Table20[[#This Row],[_201920]])/Table20[[#This Row],[_201920]]*1,"")</f>
        <v>0.25</v>
      </c>
    </row>
    <row r="3998" spans="1:8" ht="28.5">
      <c r="A3998" s="132">
        <v>383190</v>
      </c>
      <c r="B3998" s="134" t="s">
        <v>1148</v>
      </c>
      <c r="C3998" s="134">
        <v>67</v>
      </c>
      <c r="D3998" s="134">
        <v>47</v>
      </c>
      <c r="E3998" s="134">
        <v>16</v>
      </c>
      <c r="F3998" s="134">
        <v>39</v>
      </c>
      <c r="G3998" s="135">
        <v>18</v>
      </c>
      <c r="H3998" s="171">
        <f>IFERROR((Table20[[#This Row],[_202320]]-Table20[[#This Row],[_201920]])/Table20[[#This Row],[_201920]]*1,"")</f>
        <v>-0.73134328358208955</v>
      </c>
    </row>
    <row r="3999" spans="1:8" ht="28.5">
      <c r="A3999" s="132">
        <v>383190</v>
      </c>
      <c r="B3999" s="134" t="s">
        <v>1149</v>
      </c>
      <c r="C3999" s="134">
        <v>326</v>
      </c>
      <c r="D3999" s="134">
        <v>264</v>
      </c>
      <c r="E3999" s="134">
        <v>254</v>
      </c>
      <c r="F3999" s="134">
        <v>203</v>
      </c>
      <c r="G3999" s="135">
        <v>200</v>
      </c>
      <c r="H3999" s="171">
        <f>IFERROR((Table20[[#This Row],[_202320]]-Table20[[#This Row],[_201920]])/Table20[[#This Row],[_201920]]*1,"")</f>
        <v>-0.38650306748466257</v>
      </c>
    </row>
    <row r="4000" spans="1:8" ht="28.5">
      <c r="A4000" s="132">
        <v>383190</v>
      </c>
      <c r="B4000" s="134" t="s">
        <v>1150</v>
      </c>
      <c r="C4000" s="134">
        <v>401</v>
      </c>
      <c r="D4000" s="134">
        <v>317</v>
      </c>
      <c r="E4000" s="134">
        <v>277</v>
      </c>
      <c r="F4000" s="134">
        <v>245</v>
      </c>
      <c r="G4000" s="135">
        <v>228</v>
      </c>
      <c r="H4000" s="171">
        <f>IFERROR((Table20[[#This Row],[_202320]]-Table20[[#This Row],[_201920]])/Table20[[#This Row],[_201920]]*1,"")</f>
        <v>-0.4314214463840399</v>
      </c>
    </row>
    <row r="4001" spans="1:8">
      <c r="A4001" s="132">
        <v>383190</v>
      </c>
      <c r="B4001" s="134" t="s">
        <v>1151</v>
      </c>
      <c r="C4001" s="134">
        <v>14</v>
      </c>
      <c r="D4001" s="134">
        <v>17</v>
      </c>
      <c r="E4001" s="134">
        <v>15</v>
      </c>
      <c r="F4001" s="134">
        <v>16</v>
      </c>
      <c r="G4001" s="135">
        <v>16</v>
      </c>
      <c r="H4001" s="171">
        <f>IFERROR((Table20[[#This Row],[_202320]]-Table20[[#This Row],[_201920]])/Table20[[#This Row],[_201920]]*1,"")</f>
        <v>0.14285714285714285</v>
      </c>
    </row>
    <row r="4002" spans="1:8" ht="28.5">
      <c r="A4002" s="132">
        <v>383190</v>
      </c>
      <c r="B4002" s="134" t="s">
        <v>1152</v>
      </c>
      <c r="C4002" s="134">
        <v>16</v>
      </c>
      <c r="D4002" s="134">
        <v>14</v>
      </c>
      <c r="E4002" s="134">
        <v>7</v>
      </c>
      <c r="F4002" s="134">
        <v>14</v>
      </c>
      <c r="G4002" s="135">
        <v>10</v>
      </c>
      <c r="H4002" s="171">
        <f>IFERROR((Table20[[#This Row],[_202320]]-Table20[[#This Row],[_201920]])/Table20[[#This Row],[_201920]]*1,"")</f>
        <v>-0.375</v>
      </c>
    </row>
    <row r="4003" spans="1:8" ht="28.5">
      <c r="A4003" s="132">
        <v>383190</v>
      </c>
      <c r="B4003" s="134" t="s">
        <v>1153</v>
      </c>
      <c r="C4003" s="134">
        <v>2</v>
      </c>
      <c r="D4003" s="134">
        <v>2</v>
      </c>
      <c r="E4003" s="134">
        <v>2</v>
      </c>
      <c r="F4003" s="134">
        <v>1</v>
      </c>
      <c r="G4003" s="135">
        <v>4</v>
      </c>
      <c r="H4003" s="171">
        <f>IFERROR((Table20[[#This Row],[_202320]]-Table20[[#This Row],[_201920]])/Table20[[#This Row],[_201920]]*1,"")</f>
        <v>1</v>
      </c>
    </row>
    <row r="4004" spans="1:8" ht="28.5">
      <c r="A4004" s="132">
        <v>383190</v>
      </c>
      <c r="B4004" s="134" t="s">
        <v>1154</v>
      </c>
      <c r="C4004" s="134">
        <v>14</v>
      </c>
      <c r="D4004" s="134">
        <v>12</v>
      </c>
      <c r="E4004" s="134">
        <v>5</v>
      </c>
      <c r="F4004" s="134">
        <v>13</v>
      </c>
      <c r="G4004" s="135">
        <v>7</v>
      </c>
      <c r="H4004" s="171">
        <f>IFERROR((Table20[[#This Row],[_202320]]-Table20[[#This Row],[_201920]])/Table20[[#This Row],[_201920]]*1,"")</f>
        <v>-0.5</v>
      </c>
    </row>
    <row r="4005" spans="1:8" ht="28.5">
      <c r="A4005" s="132">
        <v>383190</v>
      </c>
      <c r="B4005" s="134" t="s">
        <v>1155</v>
      </c>
      <c r="C4005" s="134">
        <v>70</v>
      </c>
      <c r="D4005" s="134">
        <v>69</v>
      </c>
      <c r="E4005" s="134">
        <v>78</v>
      </c>
      <c r="F4005" s="134">
        <v>70</v>
      </c>
      <c r="G4005" s="135">
        <v>74</v>
      </c>
      <c r="H4005" s="171">
        <f>IFERROR((Table20[[#This Row],[_202320]]-Table20[[#This Row],[_201920]])/Table20[[#This Row],[_201920]]*1,"")</f>
        <v>5.7142857142857141E-2</v>
      </c>
    </row>
    <row r="4006" spans="1:8">
      <c r="A4006" s="132">
        <v>409315</v>
      </c>
      <c r="B4006" s="134" t="s">
        <v>1161</v>
      </c>
      <c r="C4006" s="134">
        <v>1965</v>
      </c>
      <c r="D4006" s="134">
        <v>2111</v>
      </c>
      <c r="E4006" s="134">
        <v>2150</v>
      </c>
      <c r="F4006" s="134">
        <v>2657</v>
      </c>
      <c r="G4006" s="135">
        <v>3618</v>
      </c>
      <c r="H4006" s="171">
        <f>IFERROR((Table20[[#This Row],[_202320]]-Table20[[#This Row],[_201920]])/Table20[[#This Row],[_201920]]*1,"")</f>
        <v>0.84122137404580155</v>
      </c>
    </row>
    <row r="4007" spans="1:8">
      <c r="A4007" s="132">
        <v>409315</v>
      </c>
      <c r="B4007" s="134" t="s">
        <v>1131</v>
      </c>
      <c r="C4007" s="134">
        <v>1</v>
      </c>
      <c r="D4007" s="134">
        <v>0</v>
      </c>
      <c r="E4007" s="134">
        <v>0</v>
      </c>
      <c r="F4007" s="134">
        <v>0</v>
      </c>
      <c r="G4007" s="135">
        <v>2</v>
      </c>
      <c r="H4007" s="171">
        <f>IFERROR((Table20[[#This Row],[_202320]]-Table20[[#This Row],[_201920]])/Table20[[#This Row],[_201920]]*1,"")</f>
        <v>1</v>
      </c>
    </row>
    <row r="4008" spans="1:8">
      <c r="A4008" s="132">
        <v>409315</v>
      </c>
      <c r="B4008" s="134" t="s">
        <v>1132</v>
      </c>
      <c r="C4008" s="134">
        <v>1964</v>
      </c>
      <c r="D4008" s="134">
        <v>2111</v>
      </c>
      <c r="E4008" s="134">
        <v>2150</v>
      </c>
      <c r="F4008" s="134">
        <v>2657</v>
      </c>
      <c r="G4008" s="135">
        <v>3616</v>
      </c>
      <c r="H4008" s="171">
        <f>IFERROR((Table20[[#This Row],[_202320]]-Table20[[#This Row],[_201920]])/Table20[[#This Row],[_201920]]*1,"")</f>
        <v>0.84114052953156826</v>
      </c>
    </row>
    <row r="4009" spans="1:8" ht="28.5">
      <c r="A4009" s="132">
        <v>409315</v>
      </c>
      <c r="B4009" s="134" t="s">
        <v>1133</v>
      </c>
      <c r="C4009" s="134">
        <v>99</v>
      </c>
      <c r="D4009" s="134">
        <v>101</v>
      </c>
      <c r="E4009" s="134">
        <v>118</v>
      </c>
      <c r="F4009" s="134">
        <v>157</v>
      </c>
      <c r="G4009" s="135">
        <v>245</v>
      </c>
      <c r="H4009" s="171">
        <f>IFERROR((Table20[[#This Row],[_202320]]-Table20[[#This Row],[_201920]])/Table20[[#This Row],[_201920]]*1,"")</f>
        <v>1.4747474747474747</v>
      </c>
    </row>
    <row r="4010" spans="1:8" ht="28.5">
      <c r="A4010" s="132">
        <v>409315</v>
      </c>
      <c r="B4010" s="134" t="s">
        <v>1162</v>
      </c>
      <c r="C4010" s="134">
        <v>186</v>
      </c>
      <c r="D4010" s="134">
        <v>217</v>
      </c>
      <c r="E4010" s="134">
        <v>278</v>
      </c>
      <c r="F4010" s="134">
        <v>436</v>
      </c>
      <c r="G4010" s="135">
        <v>592</v>
      </c>
      <c r="H4010" s="171">
        <f>IFERROR((Table20[[#This Row],[_202320]]-Table20[[#This Row],[_201920]])/Table20[[#This Row],[_201920]]*1,"")</f>
        <v>2.182795698924731</v>
      </c>
    </row>
    <row r="4011" spans="1:8" ht="28.5">
      <c r="A4011" s="132">
        <v>409315</v>
      </c>
      <c r="B4011" s="134" t="s">
        <v>1163</v>
      </c>
      <c r="C4011" s="134">
        <v>1</v>
      </c>
      <c r="D4011" s="134">
        <v>1</v>
      </c>
      <c r="E4011" s="134">
        <v>2</v>
      </c>
      <c r="F4011" s="134">
        <v>11</v>
      </c>
      <c r="G4011" s="135">
        <v>18</v>
      </c>
      <c r="H4011" s="171">
        <f>IFERROR((Table20[[#This Row],[_202320]]-Table20[[#This Row],[_201920]])/Table20[[#This Row],[_201920]]*1,"")</f>
        <v>17</v>
      </c>
    </row>
    <row r="4012" spans="1:8">
      <c r="A4012" s="132">
        <v>409315</v>
      </c>
      <c r="B4012" s="134" t="s">
        <v>1136</v>
      </c>
      <c r="C4012" s="134">
        <v>286</v>
      </c>
      <c r="D4012" s="134">
        <v>319</v>
      </c>
      <c r="E4012" s="134">
        <v>398</v>
      </c>
      <c r="F4012" s="134">
        <v>604</v>
      </c>
      <c r="G4012" s="135">
        <v>855</v>
      </c>
      <c r="H4012" s="171">
        <f>IFERROR((Table20[[#This Row],[_202320]]-Table20[[#This Row],[_201920]])/Table20[[#This Row],[_201920]]*1,"")</f>
        <v>1.9895104895104896</v>
      </c>
    </row>
    <row r="4013" spans="1:8">
      <c r="A4013" s="132">
        <v>409315</v>
      </c>
      <c r="B4013" s="134" t="s">
        <v>1137</v>
      </c>
      <c r="C4013" s="134">
        <v>15</v>
      </c>
      <c r="D4013" s="134">
        <v>15</v>
      </c>
      <c r="E4013" s="134">
        <v>19</v>
      </c>
      <c r="F4013" s="134">
        <v>23</v>
      </c>
      <c r="G4013" s="135">
        <v>24</v>
      </c>
      <c r="H4013" s="171">
        <f>IFERROR((Table20[[#This Row],[_202320]]-Table20[[#This Row],[_201920]])/Table20[[#This Row],[_201920]]*1,"")</f>
        <v>0.6</v>
      </c>
    </row>
    <row r="4014" spans="1:8" ht="28.5">
      <c r="A4014" s="132">
        <v>409315</v>
      </c>
      <c r="B4014" s="134" t="s">
        <v>1138</v>
      </c>
      <c r="C4014" s="134">
        <v>125</v>
      </c>
      <c r="D4014" s="134">
        <v>126</v>
      </c>
      <c r="E4014" s="134">
        <v>121</v>
      </c>
      <c r="F4014" s="134">
        <v>149</v>
      </c>
      <c r="G4014" s="135">
        <v>251</v>
      </c>
      <c r="H4014" s="171">
        <f>IFERROR((Table20[[#This Row],[_202320]]-Table20[[#This Row],[_201920]])/Table20[[#This Row],[_201920]]*1,"")</f>
        <v>1.008</v>
      </c>
    </row>
    <row r="4015" spans="1:8" ht="28.5">
      <c r="A4015" s="132">
        <v>409315</v>
      </c>
      <c r="B4015" s="134" t="s">
        <v>1164</v>
      </c>
      <c r="C4015" s="134">
        <v>288</v>
      </c>
      <c r="D4015" s="134">
        <v>320</v>
      </c>
      <c r="E4015" s="134">
        <v>372</v>
      </c>
      <c r="F4015" s="134">
        <v>562</v>
      </c>
      <c r="G4015" s="135">
        <v>746</v>
      </c>
      <c r="H4015" s="171">
        <f>IFERROR((Table20[[#This Row],[_202320]]-Table20[[#This Row],[_201920]])/Table20[[#This Row],[_201920]]*1,"")</f>
        <v>1.5902777777777777</v>
      </c>
    </row>
    <row r="4016" spans="1:8" ht="28.5">
      <c r="A4016" s="132">
        <v>409315</v>
      </c>
      <c r="B4016" s="134" t="s">
        <v>1165</v>
      </c>
      <c r="C4016" s="134">
        <v>12</v>
      </c>
      <c r="D4016" s="134">
        <v>13</v>
      </c>
      <c r="E4016" s="134">
        <v>19</v>
      </c>
      <c r="F4016" s="134">
        <v>32</v>
      </c>
      <c r="G4016" s="135">
        <v>50</v>
      </c>
      <c r="H4016" s="171">
        <f>IFERROR((Table20[[#This Row],[_202320]]-Table20[[#This Row],[_201920]])/Table20[[#This Row],[_201920]]*1,"")</f>
        <v>3.1666666666666665</v>
      </c>
    </row>
    <row r="4017" spans="1:8">
      <c r="A4017" s="132">
        <v>409315</v>
      </c>
      <c r="B4017" s="134" t="s">
        <v>1141</v>
      </c>
      <c r="C4017" s="134">
        <v>425</v>
      </c>
      <c r="D4017" s="134">
        <v>459</v>
      </c>
      <c r="E4017" s="134">
        <v>512</v>
      </c>
      <c r="F4017" s="134">
        <v>743</v>
      </c>
      <c r="G4017" s="135">
        <v>1047</v>
      </c>
      <c r="H4017" s="171">
        <f>IFERROR((Table20[[#This Row],[_202320]]-Table20[[#This Row],[_201920]])/Table20[[#This Row],[_201920]]*1,"")</f>
        <v>1.463529411764706</v>
      </c>
    </row>
    <row r="4018" spans="1:8">
      <c r="A4018" s="132">
        <v>409315</v>
      </c>
      <c r="B4018" s="134" t="s">
        <v>1142</v>
      </c>
      <c r="C4018" s="134">
        <v>22</v>
      </c>
      <c r="D4018" s="134">
        <v>22</v>
      </c>
      <c r="E4018" s="134">
        <v>24</v>
      </c>
      <c r="F4018" s="134">
        <v>28</v>
      </c>
      <c r="G4018" s="135">
        <v>29</v>
      </c>
      <c r="H4018" s="171">
        <f>IFERROR((Table20[[#This Row],[_202320]]-Table20[[#This Row],[_201920]])/Table20[[#This Row],[_201920]]*1,"")</f>
        <v>0.31818181818181818</v>
      </c>
    </row>
    <row r="4019" spans="1:8" ht="28.5">
      <c r="A4019" s="132">
        <v>409315</v>
      </c>
      <c r="B4019" s="134" t="s">
        <v>1143</v>
      </c>
      <c r="C4019" s="134">
        <v>135</v>
      </c>
      <c r="D4019" s="134">
        <v>140</v>
      </c>
      <c r="E4019" s="134">
        <v>122</v>
      </c>
      <c r="F4019" s="134">
        <v>142</v>
      </c>
      <c r="G4019" s="135">
        <v>258</v>
      </c>
      <c r="H4019" s="171">
        <f>IFERROR((Table20[[#This Row],[_202320]]-Table20[[#This Row],[_201920]])/Table20[[#This Row],[_201920]]*1,"")</f>
        <v>0.91111111111111109</v>
      </c>
    </row>
    <row r="4020" spans="1:8" ht="28.5">
      <c r="A4020" s="132">
        <v>409315</v>
      </c>
      <c r="B4020" s="134" t="s">
        <v>1166</v>
      </c>
      <c r="C4020" s="134">
        <v>326</v>
      </c>
      <c r="D4020" s="134">
        <v>368</v>
      </c>
      <c r="E4020" s="134">
        <v>408</v>
      </c>
      <c r="F4020" s="134">
        <v>597</v>
      </c>
      <c r="G4020" s="135">
        <v>802</v>
      </c>
      <c r="H4020" s="171">
        <f>IFERROR((Table20[[#This Row],[_202320]]-Table20[[#This Row],[_201920]])/Table20[[#This Row],[_201920]]*1,"")</f>
        <v>1.4601226993865031</v>
      </c>
    </row>
    <row r="4021" spans="1:8" ht="28.5">
      <c r="A4021" s="132">
        <v>409315</v>
      </c>
      <c r="B4021" s="134" t="s">
        <v>1167</v>
      </c>
      <c r="C4021" s="134">
        <v>24</v>
      </c>
      <c r="D4021" s="134">
        <v>27</v>
      </c>
      <c r="E4021" s="134">
        <v>41</v>
      </c>
      <c r="F4021" s="134">
        <v>60</v>
      </c>
      <c r="G4021" s="135">
        <v>74</v>
      </c>
      <c r="H4021" s="171">
        <f>IFERROR((Table20[[#This Row],[_202320]]-Table20[[#This Row],[_201920]])/Table20[[#This Row],[_201920]]*1,"")</f>
        <v>2.0833333333333335</v>
      </c>
    </row>
    <row r="4022" spans="1:8">
      <c r="A4022" s="132">
        <v>409315</v>
      </c>
      <c r="B4022" s="134" t="s">
        <v>1146</v>
      </c>
      <c r="C4022" s="134">
        <v>485</v>
      </c>
      <c r="D4022" s="134">
        <v>535</v>
      </c>
      <c r="E4022" s="134">
        <v>571</v>
      </c>
      <c r="F4022" s="134">
        <v>799</v>
      </c>
      <c r="G4022" s="135">
        <v>1134</v>
      </c>
      <c r="H4022" s="171">
        <f>IFERROR((Table20[[#This Row],[_202320]]-Table20[[#This Row],[_201920]])/Table20[[#This Row],[_201920]]*1,"")</f>
        <v>1.3381443298969071</v>
      </c>
    </row>
    <row r="4023" spans="1:8" ht="28.5">
      <c r="A4023" s="132">
        <v>409315</v>
      </c>
      <c r="B4023" s="134" t="s">
        <v>1147</v>
      </c>
      <c r="C4023" s="134">
        <v>87</v>
      </c>
      <c r="D4023" s="134">
        <v>83</v>
      </c>
      <c r="E4023" s="134">
        <v>95</v>
      </c>
      <c r="F4023" s="134">
        <v>78</v>
      </c>
      <c r="G4023" s="135">
        <v>89</v>
      </c>
      <c r="H4023" s="171">
        <f>IFERROR((Table20[[#This Row],[_202320]]-Table20[[#This Row],[_201920]])/Table20[[#This Row],[_201920]]*1,"")</f>
        <v>2.2988505747126436E-2</v>
      </c>
    </row>
    <row r="4024" spans="1:8" ht="28.5">
      <c r="A4024" s="132">
        <v>409315</v>
      </c>
      <c r="B4024" s="134" t="s">
        <v>1148</v>
      </c>
      <c r="C4024" s="134">
        <v>247</v>
      </c>
      <c r="D4024" s="134">
        <v>253</v>
      </c>
      <c r="E4024" s="134">
        <v>294</v>
      </c>
      <c r="F4024" s="134">
        <v>436</v>
      </c>
      <c r="G4024" s="135">
        <v>617</v>
      </c>
      <c r="H4024" s="171">
        <f>IFERROR((Table20[[#This Row],[_202320]]-Table20[[#This Row],[_201920]])/Table20[[#This Row],[_201920]]*1,"")</f>
        <v>1.4979757085020242</v>
      </c>
    </row>
    <row r="4025" spans="1:8" ht="28.5">
      <c r="A4025" s="132">
        <v>409315</v>
      </c>
      <c r="B4025" s="134" t="s">
        <v>1149</v>
      </c>
      <c r="C4025" s="134">
        <v>1145</v>
      </c>
      <c r="D4025" s="134">
        <v>1240</v>
      </c>
      <c r="E4025" s="134">
        <v>1190</v>
      </c>
      <c r="F4025" s="134">
        <v>1344</v>
      </c>
      <c r="G4025" s="135">
        <v>1776</v>
      </c>
      <c r="H4025" s="171">
        <f>IFERROR((Table20[[#This Row],[_202320]]-Table20[[#This Row],[_201920]])/Table20[[#This Row],[_201920]]*1,"")</f>
        <v>0.55109170305676858</v>
      </c>
    </row>
    <row r="4026" spans="1:8" ht="28.5">
      <c r="A4026" s="132">
        <v>409315</v>
      </c>
      <c r="B4026" s="134" t="s">
        <v>1150</v>
      </c>
      <c r="C4026" s="134">
        <v>1479</v>
      </c>
      <c r="D4026" s="134">
        <v>1576</v>
      </c>
      <c r="E4026" s="134">
        <v>1579</v>
      </c>
      <c r="F4026" s="134">
        <v>1858</v>
      </c>
      <c r="G4026" s="135">
        <v>2482</v>
      </c>
      <c r="H4026" s="171">
        <f>IFERROR((Table20[[#This Row],[_202320]]-Table20[[#This Row],[_201920]])/Table20[[#This Row],[_201920]]*1,"")</f>
        <v>0.67816091954022983</v>
      </c>
    </row>
    <row r="4027" spans="1:8">
      <c r="A4027" s="132">
        <v>409315</v>
      </c>
      <c r="B4027" s="134" t="s">
        <v>1151</v>
      </c>
      <c r="C4027" s="134">
        <v>25</v>
      </c>
      <c r="D4027" s="134">
        <v>25</v>
      </c>
      <c r="E4027" s="134">
        <v>27</v>
      </c>
      <c r="F4027" s="134">
        <v>30</v>
      </c>
      <c r="G4027" s="135">
        <v>31</v>
      </c>
      <c r="H4027" s="171">
        <f>IFERROR((Table20[[#This Row],[_202320]]-Table20[[#This Row],[_201920]])/Table20[[#This Row],[_201920]]*1,"")</f>
        <v>0.24</v>
      </c>
    </row>
    <row r="4028" spans="1:8" ht="28.5">
      <c r="A4028" s="132">
        <v>409315</v>
      </c>
      <c r="B4028" s="134" t="s">
        <v>1152</v>
      </c>
      <c r="C4028" s="134">
        <v>17</v>
      </c>
      <c r="D4028" s="134">
        <v>16</v>
      </c>
      <c r="E4028" s="134">
        <v>18</v>
      </c>
      <c r="F4028" s="134">
        <v>19</v>
      </c>
      <c r="G4028" s="135">
        <v>20</v>
      </c>
      <c r="H4028" s="171">
        <f>IFERROR((Table20[[#This Row],[_202320]]-Table20[[#This Row],[_201920]])/Table20[[#This Row],[_201920]]*1,"")</f>
        <v>0.17647058823529413</v>
      </c>
    </row>
    <row r="4029" spans="1:8" ht="28.5">
      <c r="A4029" s="132">
        <v>409315</v>
      </c>
      <c r="B4029" s="134" t="s">
        <v>1153</v>
      </c>
      <c r="C4029" s="134">
        <v>4</v>
      </c>
      <c r="D4029" s="134">
        <v>4</v>
      </c>
      <c r="E4029" s="134">
        <v>4</v>
      </c>
      <c r="F4029" s="134">
        <v>3</v>
      </c>
      <c r="G4029" s="135">
        <v>2</v>
      </c>
      <c r="H4029" s="171">
        <f>IFERROR((Table20[[#This Row],[_202320]]-Table20[[#This Row],[_201920]])/Table20[[#This Row],[_201920]]*1,"")</f>
        <v>-0.5</v>
      </c>
    </row>
    <row r="4030" spans="1:8" ht="28.5">
      <c r="A4030" s="132">
        <v>409315</v>
      </c>
      <c r="B4030" s="134" t="s">
        <v>1154</v>
      </c>
      <c r="C4030" s="134">
        <v>13</v>
      </c>
      <c r="D4030" s="134">
        <v>12</v>
      </c>
      <c r="E4030" s="134">
        <v>14</v>
      </c>
      <c r="F4030" s="134">
        <v>16</v>
      </c>
      <c r="G4030" s="135">
        <v>17</v>
      </c>
      <c r="H4030" s="171">
        <f>IFERROR((Table20[[#This Row],[_202320]]-Table20[[#This Row],[_201920]])/Table20[[#This Row],[_201920]]*1,"")</f>
        <v>0.30769230769230771</v>
      </c>
    </row>
    <row r="4031" spans="1:8" ht="28.5">
      <c r="A4031" s="132">
        <v>409315</v>
      </c>
      <c r="B4031" s="134" t="s">
        <v>1155</v>
      </c>
      <c r="C4031" s="134">
        <v>58</v>
      </c>
      <c r="D4031" s="134">
        <v>59</v>
      </c>
      <c r="E4031" s="134">
        <v>55</v>
      </c>
      <c r="F4031" s="134">
        <v>51</v>
      </c>
      <c r="G4031" s="135">
        <v>49</v>
      </c>
      <c r="H4031" s="171">
        <f>IFERROR((Table20[[#This Row],[_202320]]-Table20[[#This Row],[_201920]])/Table20[[#This Row],[_201920]]*1,"")</f>
        <v>-0.15517241379310345</v>
      </c>
    </row>
    <row r="4032" spans="1:8">
      <c r="A4032" s="132">
        <v>413617</v>
      </c>
      <c r="B4032" s="134" t="s">
        <v>1161</v>
      </c>
      <c r="C4032" s="134">
        <v>54</v>
      </c>
      <c r="D4032" s="134">
        <v>48</v>
      </c>
      <c r="E4032" s="134">
        <v>26</v>
      </c>
      <c r="F4032" s="134">
        <v>49</v>
      </c>
      <c r="G4032" s="135">
        <v>49</v>
      </c>
      <c r="H4032" s="171">
        <f>IFERROR((Table20[[#This Row],[_202320]]-Table20[[#This Row],[_201920]])/Table20[[#This Row],[_201920]]*1,"")</f>
        <v>-9.2592592592592587E-2</v>
      </c>
    </row>
    <row r="4033" spans="1:8">
      <c r="A4033" s="132">
        <v>413617</v>
      </c>
      <c r="B4033" s="134" t="s">
        <v>1131</v>
      </c>
      <c r="C4033" s="134">
        <v>0</v>
      </c>
      <c r="D4033" s="134">
        <v>0</v>
      </c>
      <c r="E4033" s="134">
        <v>0</v>
      </c>
      <c r="F4033" s="134">
        <v>0</v>
      </c>
      <c r="G4033" s="135">
        <v>1</v>
      </c>
      <c r="H4033" s="171" t="str">
        <f>IFERROR((Table20[[#This Row],[_202320]]-Table20[[#This Row],[_201920]])/Table20[[#This Row],[_201920]]*1,"")</f>
        <v/>
      </c>
    </row>
    <row r="4034" spans="1:8">
      <c r="A4034" s="132">
        <v>413617</v>
      </c>
      <c r="B4034" s="134" t="s">
        <v>1132</v>
      </c>
      <c r="C4034" s="134">
        <v>54</v>
      </c>
      <c r="D4034" s="134">
        <v>48</v>
      </c>
      <c r="E4034" s="134">
        <v>26</v>
      </c>
      <c r="F4034" s="134">
        <v>49</v>
      </c>
      <c r="G4034" s="135">
        <v>48</v>
      </c>
      <c r="H4034" s="171">
        <f>IFERROR((Table20[[#This Row],[_202320]]-Table20[[#This Row],[_201920]])/Table20[[#This Row],[_201920]]*1,"")</f>
        <v>-0.1111111111111111</v>
      </c>
    </row>
    <row r="4035" spans="1:8" ht="28.5">
      <c r="A4035" s="132">
        <v>413617</v>
      </c>
      <c r="B4035" s="134" t="s">
        <v>1133</v>
      </c>
      <c r="C4035" s="134">
        <v>3</v>
      </c>
      <c r="D4035" s="134">
        <v>0</v>
      </c>
      <c r="E4035" s="134">
        <v>2</v>
      </c>
      <c r="F4035" s="134">
        <v>1</v>
      </c>
      <c r="G4035" s="135">
        <v>2</v>
      </c>
      <c r="H4035" s="171">
        <f>IFERROR((Table20[[#This Row],[_202320]]-Table20[[#This Row],[_201920]])/Table20[[#This Row],[_201920]]*1,"")</f>
        <v>-0.33333333333333331</v>
      </c>
    </row>
    <row r="4036" spans="1:8" ht="28.5">
      <c r="A4036" s="132">
        <v>413617</v>
      </c>
      <c r="B4036" s="134" t="s">
        <v>1162</v>
      </c>
      <c r="C4036" s="134">
        <v>0</v>
      </c>
      <c r="D4036" s="134">
        <v>0</v>
      </c>
      <c r="E4036" s="134">
        <v>2</v>
      </c>
      <c r="F4036" s="134">
        <v>1</v>
      </c>
      <c r="G4036" s="135">
        <v>4</v>
      </c>
      <c r="H4036" s="171" t="str">
        <f>IFERROR((Table20[[#This Row],[_202320]]-Table20[[#This Row],[_201920]])/Table20[[#This Row],[_201920]]*1,"")</f>
        <v/>
      </c>
    </row>
    <row r="4037" spans="1:8" ht="28.5">
      <c r="A4037" s="132">
        <v>413617</v>
      </c>
      <c r="B4037" s="134" t="s">
        <v>1163</v>
      </c>
      <c r="C4037" s="134">
        <v>0</v>
      </c>
      <c r="D4037" s="134">
        <v>0</v>
      </c>
      <c r="E4037" s="134">
        <v>0</v>
      </c>
      <c r="F4037" s="134">
        <v>0</v>
      </c>
      <c r="G4037" s="135">
        <v>0</v>
      </c>
      <c r="H4037" s="171" t="str">
        <f>IFERROR((Table20[[#This Row],[_202320]]-Table20[[#This Row],[_201920]])/Table20[[#This Row],[_201920]]*1,"")</f>
        <v/>
      </c>
    </row>
    <row r="4038" spans="1:8">
      <c r="A4038" s="132">
        <v>413617</v>
      </c>
      <c r="B4038" s="134" t="s">
        <v>1136</v>
      </c>
      <c r="C4038" s="134">
        <v>3</v>
      </c>
      <c r="D4038" s="134">
        <v>0</v>
      </c>
      <c r="E4038" s="134">
        <v>4</v>
      </c>
      <c r="F4038" s="134">
        <v>2</v>
      </c>
      <c r="G4038" s="135">
        <v>6</v>
      </c>
      <c r="H4038" s="171">
        <f>IFERROR((Table20[[#This Row],[_202320]]-Table20[[#This Row],[_201920]])/Table20[[#This Row],[_201920]]*1,"")</f>
        <v>1</v>
      </c>
    </row>
    <row r="4039" spans="1:8">
      <c r="A4039" s="132">
        <v>413617</v>
      </c>
      <c r="B4039" s="134" t="s">
        <v>1137</v>
      </c>
      <c r="C4039" s="134">
        <v>6</v>
      </c>
      <c r="D4039" s="134">
        <v>0</v>
      </c>
      <c r="E4039" s="134">
        <v>15</v>
      </c>
      <c r="F4039" s="134">
        <v>4</v>
      </c>
      <c r="G4039" s="135">
        <v>13</v>
      </c>
      <c r="H4039" s="171">
        <f>IFERROR((Table20[[#This Row],[_202320]]-Table20[[#This Row],[_201920]])/Table20[[#This Row],[_201920]]*1,"")</f>
        <v>1.1666666666666667</v>
      </c>
    </row>
    <row r="4040" spans="1:8" ht="28.5">
      <c r="A4040" s="132">
        <v>413617</v>
      </c>
      <c r="B4040" s="134" t="s">
        <v>1138</v>
      </c>
      <c r="C4040" s="134">
        <v>3</v>
      </c>
      <c r="D4040" s="134">
        <v>0</v>
      </c>
      <c r="E4040" s="134">
        <v>2</v>
      </c>
      <c r="F4040" s="134">
        <v>2</v>
      </c>
      <c r="G4040" s="135">
        <v>2</v>
      </c>
      <c r="H4040" s="171">
        <f>IFERROR((Table20[[#This Row],[_202320]]-Table20[[#This Row],[_201920]])/Table20[[#This Row],[_201920]]*1,"")</f>
        <v>-0.33333333333333331</v>
      </c>
    </row>
    <row r="4041" spans="1:8" ht="28.5">
      <c r="A4041" s="132">
        <v>413617</v>
      </c>
      <c r="B4041" s="134" t="s">
        <v>1164</v>
      </c>
      <c r="C4041" s="134">
        <v>1</v>
      </c>
      <c r="D4041" s="134">
        <v>0</v>
      </c>
      <c r="E4041" s="134">
        <v>2</v>
      </c>
      <c r="F4041" s="134">
        <v>1</v>
      </c>
      <c r="G4041" s="135">
        <v>4</v>
      </c>
      <c r="H4041" s="171">
        <f>IFERROR((Table20[[#This Row],[_202320]]-Table20[[#This Row],[_201920]])/Table20[[#This Row],[_201920]]*1,"")</f>
        <v>3</v>
      </c>
    </row>
    <row r="4042" spans="1:8" ht="28.5">
      <c r="A4042" s="132">
        <v>413617</v>
      </c>
      <c r="B4042" s="134" t="s">
        <v>1165</v>
      </c>
      <c r="C4042" s="134">
        <v>0</v>
      </c>
      <c r="D4042" s="134">
        <v>0</v>
      </c>
      <c r="E4042" s="134">
        <v>0</v>
      </c>
      <c r="F4042" s="134">
        <v>0</v>
      </c>
      <c r="G4042" s="135">
        <v>0</v>
      </c>
      <c r="H4042" s="171" t="str">
        <f>IFERROR((Table20[[#This Row],[_202320]]-Table20[[#This Row],[_201920]])/Table20[[#This Row],[_201920]]*1,"")</f>
        <v/>
      </c>
    </row>
    <row r="4043" spans="1:8">
      <c r="A4043" s="132">
        <v>413617</v>
      </c>
      <c r="B4043" s="134" t="s">
        <v>1141</v>
      </c>
      <c r="C4043" s="134">
        <v>4</v>
      </c>
      <c r="D4043" s="134">
        <v>0</v>
      </c>
      <c r="E4043" s="134">
        <v>4</v>
      </c>
      <c r="F4043" s="134">
        <v>3</v>
      </c>
      <c r="G4043" s="135">
        <v>6</v>
      </c>
      <c r="H4043" s="171">
        <f>IFERROR((Table20[[#This Row],[_202320]]-Table20[[#This Row],[_201920]])/Table20[[#This Row],[_201920]]*1,"")</f>
        <v>0.5</v>
      </c>
    </row>
    <row r="4044" spans="1:8">
      <c r="A4044" s="132">
        <v>413617</v>
      </c>
      <c r="B4044" s="134" t="s">
        <v>1142</v>
      </c>
      <c r="C4044" s="134">
        <v>7</v>
      </c>
      <c r="D4044" s="134">
        <v>0</v>
      </c>
      <c r="E4044" s="134">
        <v>15</v>
      </c>
      <c r="F4044" s="134">
        <v>6</v>
      </c>
      <c r="G4044" s="135">
        <v>13</v>
      </c>
      <c r="H4044" s="171">
        <f>IFERROR((Table20[[#This Row],[_202320]]-Table20[[#This Row],[_201920]])/Table20[[#This Row],[_201920]]*1,"")</f>
        <v>0.8571428571428571</v>
      </c>
    </row>
    <row r="4045" spans="1:8" ht="28.5">
      <c r="A4045" s="132">
        <v>413617</v>
      </c>
      <c r="B4045" s="134" t="s">
        <v>1143</v>
      </c>
      <c r="C4045" s="134">
        <v>3</v>
      </c>
      <c r="D4045" s="134">
        <v>0</v>
      </c>
      <c r="E4045" s="134">
        <v>2</v>
      </c>
      <c r="F4045" s="134">
        <v>2</v>
      </c>
      <c r="G4045" s="135">
        <v>2</v>
      </c>
      <c r="H4045" s="171">
        <f>IFERROR((Table20[[#This Row],[_202320]]-Table20[[#This Row],[_201920]])/Table20[[#This Row],[_201920]]*1,"")</f>
        <v>-0.33333333333333331</v>
      </c>
    </row>
    <row r="4046" spans="1:8" ht="28.5">
      <c r="A4046" s="132">
        <v>413617</v>
      </c>
      <c r="B4046" s="134" t="s">
        <v>1166</v>
      </c>
      <c r="C4046" s="134">
        <v>1</v>
      </c>
      <c r="D4046" s="134">
        <v>0</v>
      </c>
      <c r="E4046" s="134">
        <v>2</v>
      </c>
      <c r="F4046" s="134">
        <v>1</v>
      </c>
      <c r="G4046" s="135">
        <v>4</v>
      </c>
      <c r="H4046" s="171">
        <f>IFERROR((Table20[[#This Row],[_202320]]-Table20[[#This Row],[_201920]])/Table20[[#This Row],[_201920]]*1,"")</f>
        <v>3</v>
      </c>
    </row>
    <row r="4047" spans="1:8" ht="28.5">
      <c r="A4047" s="132">
        <v>413617</v>
      </c>
      <c r="B4047" s="134" t="s">
        <v>1167</v>
      </c>
      <c r="C4047" s="134">
        <v>0</v>
      </c>
      <c r="D4047" s="134">
        <v>0</v>
      </c>
      <c r="E4047" s="134">
        <v>0</v>
      </c>
      <c r="F4047" s="134">
        <v>0</v>
      </c>
      <c r="G4047" s="135">
        <v>0</v>
      </c>
      <c r="H4047" s="171" t="str">
        <f>IFERROR((Table20[[#This Row],[_202320]]-Table20[[#This Row],[_201920]])/Table20[[#This Row],[_201920]]*1,"")</f>
        <v/>
      </c>
    </row>
    <row r="4048" spans="1:8">
      <c r="A4048" s="132">
        <v>413617</v>
      </c>
      <c r="B4048" s="134" t="s">
        <v>1146</v>
      </c>
      <c r="C4048" s="134">
        <v>4</v>
      </c>
      <c r="D4048" s="134">
        <v>0</v>
      </c>
      <c r="E4048" s="134">
        <v>4</v>
      </c>
      <c r="F4048" s="134">
        <v>3</v>
      </c>
      <c r="G4048" s="135">
        <v>6</v>
      </c>
      <c r="H4048" s="171">
        <f>IFERROR((Table20[[#This Row],[_202320]]-Table20[[#This Row],[_201920]])/Table20[[#This Row],[_201920]]*1,"")</f>
        <v>0.5</v>
      </c>
    </row>
    <row r="4049" spans="1:8" ht="28.5">
      <c r="A4049" s="132">
        <v>413617</v>
      </c>
      <c r="B4049" s="134" t="s">
        <v>1147</v>
      </c>
      <c r="C4049" s="134">
        <v>0</v>
      </c>
      <c r="D4049" s="134">
        <v>1</v>
      </c>
      <c r="E4049" s="134">
        <v>0</v>
      </c>
      <c r="F4049" s="134">
        <v>0</v>
      </c>
      <c r="G4049" s="135">
        <v>4</v>
      </c>
      <c r="H4049" s="171" t="str">
        <f>IFERROR((Table20[[#This Row],[_202320]]-Table20[[#This Row],[_201920]])/Table20[[#This Row],[_201920]]*1,"")</f>
        <v/>
      </c>
    </row>
    <row r="4050" spans="1:8" ht="28.5">
      <c r="A4050" s="132">
        <v>413617</v>
      </c>
      <c r="B4050" s="134" t="s">
        <v>1148</v>
      </c>
      <c r="C4050" s="134">
        <v>0</v>
      </c>
      <c r="D4050" s="134">
        <v>2</v>
      </c>
      <c r="E4050" s="134">
        <v>0</v>
      </c>
      <c r="F4050" s="134">
        <v>0</v>
      </c>
      <c r="G4050" s="135">
        <v>0</v>
      </c>
      <c r="H4050" s="171" t="str">
        <f>IFERROR((Table20[[#This Row],[_202320]]-Table20[[#This Row],[_201920]])/Table20[[#This Row],[_201920]]*1,"")</f>
        <v/>
      </c>
    </row>
    <row r="4051" spans="1:8" ht="28.5">
      <c r="A4051" s="132">
        <v>413617</v>
      </c>
      <c r="B4051" s="134" t="s">
        <v>1149</v>
      </c>
      <c r="C4051" s="134">
        <v>50</v>
      </c>
      <c r="D4051" s="134">
        <v>45</v>
      </c>
      <c r="E4051" s="134">
        <v>22</v>
      </c>
      <c r="F4051" s="134">
        <v>46</v>
      </c>
      <c r="G4051" s="135">
        <v>38</v>
      </c>
      <c r="H4051" s="171">
        <f>IFERROR((Table20[[#This Row],[_202320]]-Table20[[#This Row],[_201920]])/Table20[[#This Row],[_201920]]*1,"")</f>
        <v>-0.24</v>
      </c>
    </row>
    <row r="4052" spans="1:8" ht="28.5">
      <c r="A4052" s="132">
        <v>413617</v>
      </c>
      <c r="B4052" s="134" t="s">
        <v>1150</v>
      </c>
      <c r="C4052" s="134">
        <v>50</v>
      </c>
      <c r="D4052" s="134">
        <v>48</v>
      </c>
      <c r="E4052" s="134">
        <v>22</v>
      </c>
      <c r="F4052" s="134">
        <v>46</v>
      </c>
      <c r="G4052" s="135">
        <v>42</v>
      </c>
      <c r="H4052" s="171">
        <f>IFERROR((Table20[[#This Row],[_202320]]-Table20[[#This Row],[_201920]])/Table20[[#This Row],[_201920]]*1,"")</f>
        <v>-0.16</v>
      </c>
    </row>
    <row r="4053" spans="1:8">
      <c r="A4053" s="132">
        <v>413617</v>
      </c>
      <c r="B4053" s="134" t="s">
        <v>1151</v>
      </c>
      <c r="C4053" s="134">
        <v>7</v>
      </c>
      <c r="D4053" s="134">
        <v>0</v>
      </c>
      <c r="E4053" s="134">
        <v>15</v>
      </c>
      <c r="F4053" s="134">
        <v>6</v>
      </c>
      <c r="G4053" s="135">
        <v>13</v>
      </c>
      <c r="H4053" s="171">
        <f>IFERROR((Table20[[#This Row],[_202320]]-Table20[[#This Row],[_201920]])/Table20[[#This Row],[_201920]]*1,"")</f>
        <v>0.8571428571428571</v>
      </c>
    </row>
    <row r="4054" spans="1:8" ht="28.5">
      <c r="A4054" s="132">
        <v>413617</v>
      </c>
      <c r="B4054" s="134" t="s">
        <v>1152</v>
      </c>
      <c r="C4054" s="134">
        <v>0</v>
      </c>
      <c r="D4054" s="134">
        <v>6</v>
      </c>
      <c r="E4054" s="134">
        <v>0</v>
      </c>
      <c r="F4054" s="134">
        <v>0</v>
      </c>
      <c r="G4054" s="135">
        <v>8</v>
      </c>
      <c r="H4054" s="171" t="str">
        <f>IFERROR((Table20[[#This Row],[_202320]]-Table20[[#This Row],[_201920]])/Table20[[#This Row],[_201920]]*1,"")</f>
        <v/>
      </c>
    </row>
    <row r="4055" spans="1:8" ht="28.5">
      <c r="A4055" s="132">
        <v>413617</v>
      </c>
      <c r="B4055" s="134" t="s">
        <v>1153</v>
      </c>
      <c r="C4055" s="134">
        <v>0</v>
      </c>
      <c r="D4055" s="134">
        <v>2</v>
      </c>
      <c r="E4055" s="134">
        <v>0</v>
      </c>
      <c r="F4055" s="134">
        <v>0</v>
      </c>
      <c r="G4055" s="135">
        <v>8</v>
      </c>
      <c r="H4055" s="171" t="str">
        <f>IFERROR((Table20[[#This Row],[_202320]]-Table20[[#This Row],[_201920]])/Table20[[#This Row],[_201920]]*1,"")</f>
        <v/>
      </c>
    </row>
    <row r="4056" spans="1:8" ht="28.5">
      <c r="A4056" s="132">
        <v>413617</v>
      </c>
      <c r="B4056" s="134" t="s">
        <v>1154</v>
      </c>
      <c r="C4056" s="134">
        <v>0</v>
      </c>
      <c r="D4056" s="134">
        <v>4</v>
      </c>
      <c r="E4056" s="134">
        <v>0</v>
      </c>
      <c r="F4056" s="134">
        <v>0</v>
      </c>
      <c r="G4056" s="135">
        <v>0</v>
      </c>
      <c r="H4056" s="171" t="str">
        <f>IFERROR((Table20[[#This Row],[_202320]]-Table20[[#This Row],[_201920]])/Table20[[#This Row],[_201920]]*1,"")</f>
        <v/>
      </c>
    </row>
    <row r="4057" spans="1:8" ht="28.5">
      <c r="A4057" s="132">
        <v>413617</v>
      </c>
      <c r="B4057" s="134" t="s">
        <v>1155</v>
      </c>
      <c r="C4057" s="134">
        <v>93</v>
      </c>
      <c r="D4057" s="134">
        <v>94</v>
      </c>
      <c r="E4057" s="134">
        <v>85</v>
      </c>
      <c r="F4057" s="134">
        <v>94</v>
      </c>
      <c r="G4057" s="135">
        <v>79</v>
      </c>
      <c r="H4057" s="171">
        <f>IFERROR((Table20[[#This Row],[_202320]]-Table20[[#This Row],[_201920]])/Table20[[#This Row],[_201920]]*1,"")</f>
        <v>-0.15053763440860216</v>
      </c>
    </row>
    <row r="4058" spans="1:8">
      <c r="A4058" s="132">
        <v>413626</v>
      </c>
      <c r="B4058" s="134" t="s">
        <v>1161</v>
      </c>
      <c r="C4058" s="134">
        <v>26</v>
      </c>
      <c r="D4058" s="134">
        <v>26</v>
      </c>
      <c r="E4058" s="134">
        <v>26</v>
      </c>
      <c r="F4058" s="134">
        <v>26</v>
      </c>
      <c r="G4058" s="135">
        <v>37</v>
      </c>
      <c r="H4058" s="171">
        <f>IFERROR((Table20[[#This Row],[_202320]]-Table20[[#This Row],[_201920]])/Table20[[#This Row],[_201920]]*1,"")</f>
        <v>0.42307692307692307</v>
      </c>
    </row>
    <row r="4059" spans="1:8">
      <c r="A4059" s="132">
        <v>413626</v>
      </c>
      <c r="B4059" s="134" t="s">
        <v>1131</v>
      </c>
      <c r="C4059" s="134">
        <v>0</v>
      </c>
      <c r="D4059" s="134">
        <v>0</v>
      </c>
      <c r="E4059" s="134">
        <v>0</v>
      </c>
      <c r="F4059" s="134">
        <v>0</v>
      </c>
      <c r="G4059" s="135">
        <v>0</v>
      </c>
      <c r="H4059" s="171" t="str">
        <f>IFERROR((Table20[[#This Row],[_202320]]-Table20[[#This Row],[_201920]])/Table20[[#This Row],[_201920]]*1,"")</f>
        <v/>
      </c>
    </row>
    <row r="4060" spans="1:8">
      <c r="A4060" s="132">
        <v>413626</v>
      </c>
      <c r="B4060" s="134" t="s">
        <v>1132</v>
      </c>
      <c r="C4060" s="134">
        <v>26</v>
      </c>
      <c r="D4060" s="134">
        <v>26</v>
      </c>
      <c r="E4060" s="134">
        <v>26</v>
      </c>
      <c r="F4060" s="134">
        <v>26</v>
      </c>
      <c r="G4060" s="135">
        <v>37</v>
      </c>
      <c r="H4060" s="171">
        <f>IFERROR((Table20[[#This Row],[_202320]]-Table20[[#This Row],[_201920]])/Table20[[#This Row],[_201920]]*1,"")</f>
        <v>0.42307692307692307</v>
      </c>
    </row>
    <row r="4061" spans="1:8" ht="28.5">
      <c r="A4061" s="132">
        <v>413626</v>
      </c>
      <c r="B4061" s="134" t="s">
        <v>1133</v>
      </c>
      <c r="C4061" s="134">
        <v>0</v>
      </c>
      <c r="D4061" s="134">
        <v>0</v>
      </c>
      <c r="E4061" s="134">
        <v>0</v>
      </c>
      <c r="F4061" s="134">
        <v>0</v>
      </c>
      <c r="G4061" s="135">
        <v>4</v>
      </c>
      <c r="H4061" s="171" t="str">
        <f>IFERROR((Table20[[#This Row],[_202320]]-Table20[[#This Row],[_201920]])/Table20[[#This Row],[_201920]]*1,"")</f>
        <v/>
      </c>
    </row>
    <row r="4062" spans="1:8" ht="28.5">
      <c r="A4062" s="132">
        <v>413626</v>
      </c>
      <c r="B4062" s="134" t="s">
        <v>1162</v>
      </c>
      <c r="C4062" s="134">
        <v>1</v>
      </c>
      <c r="D4062" s="134">
        <v>1</v>
      </c>
      <c r="E4062" s="134">
        <v>0</v>
      </c>
      <c r="F4062" s="134">
        <v>14</v>
      </c>
      <c r="G4062" s="135">
        <v>4</v>
      </c>
      <c r="H4062" s="171">
        <f>IFERROR((Table20[[#This Row],[_202320]]-Table20[[#This Row],[_201920]])/Table20[[#This Row],[_201920]]*1,"")</f>
        <v>3</v>
      </c>
    </row>
    <row r="4063" spans="1:8" ht="28.5">
      <c r="A4063" s="132">
        <v>413626</v>
      </c>
      <c r="B4063" s="134" t="s">
        <v>1163</v>
      </c>
      <c r="C4063" s="134" t="s">
        <v>129</v>
      </c>
      <c r="D4063" s="134" t="s">
        <v>129</v>
      </c>
      <c r="E4063" s="134" t="s">
        <v>129</v>
      </c>
      <c r="F4063" s="134" t="s">
        <v>129</v>
      </c>
      <c r="G4063" s="135" t="s">
        <v>129</v>
      </c>
      <c r="H4063" s="171" t="str">
        <f>IFERROR((Table20[[#This Row],[_202320]]-Table20[[#This Row],[_201920]])/Table20[[#This Row],[_201920]]*1,"")</f>
        <v/>
      </c>
    </row>
    <row r="4064" spans="1:8">
      <c r="A4064" s="132">
        <v>413626</v>
      </c>
      <c r="B4064" s="134" t="s">
        <v>1136</v>
      </c>
      <c r="C4064" s="134">
        <v>1</v>
      </c>
      <c r="D4064" s="134">
        <v>1</v>
      </c>
      <c r="E4064" s="134">
        <v>0</v>
      </c>
      <c r="F4064" s="134">
        <v>14</v>
      </c>
      <c r="G4064" s="135">
        <v>8</v>
      </c>
      <c r="H4064" s="171">
        <f>IFERROR((Table20[[#This Row],[_202320]]-Table20[[#This Row],[_201920]])/Table20[[#This Row],[_201920]]*1,"")</f>
        <v>7</v>
      </c>
    </row>
    <row r="4065" spans="1:8">
      <c r="A4065" s="132">
        <v>413626</v>
      </c>
      <c r="B4065" s="134" t="s">
        <v>1137</v>
      </c>
      <c r="C4065" s="134">
        <v>4</v>
      </c>
      <c r="D4065" s="134">
        <v>4</v>
      </c>
      <c r="E4065" s="134">
        <v>0</v>
      </c>
      <c r="F4065" s="134">
        <v>54</v>
      </c>
      <c r="G4065" s="135">
        <v>22</v>
      </c>
      <c r="H4065" s="171">
        <f>IFERROR((Table20[[#This Row],[_202320]]-Table20[[#This Row],[_201920]])/Table20[[#This Row],[_201920]]*1,"")</f>
        <v>4.5</v>
      </c>
    </row>
    <row r="4066" spans="1:8" ht="28.5">
      <c r="A4066" s="132">
        <v>413626</v>
      </c>
      <c r="B4066" s="134" t="s">
        <v>1138</v>
      </c>
      <c r="C4066" s="134">
        <v>0</v>
      </c>
      <c r="D4066" s="134">
        <v>1</v>
      </c>
      <c r="E4066" s="134">
        <v>0</v>
      </c>
      <c r="F4066" s="134">
        <v>0</v>
      </c>
      <c r="G4066" s="135">
        <v>4</v>
      </c>
      <c r="H4066" s="171" t="str">
        <f>IFERROR((Table20[[#This Row],[_202320]]-Table20[[#This Row],[_201920]])/Table20[[#This Row],[_201920]]*1,"")</f>
        <v/>
      </c>
    </row>
    <row r="4067" spans="1:8" ht="28.5">
      <c r="A4067" s="132">
        <v>413626</v>
      </c>
      <c r="B4067" s="134" t="s">
        <v>1164</v>
      </c>
      <c r="C4067" s="134">
        <v>4</v>
      </c>
      <c r="D4067" s="134">
        <v>1</v>
      </c>
      <c r="E4067" s="134">
        <v>0</v>
      </c>
      <c r="F4067" s="134">
        <v>14</v>
      </c>
      <c r="G4067" s="135">
        <v>4</v>
      </c>
      <c r="H4067" s="171">
        <f>IFERROR((Table20[[#This Row],[_202320]]-Table20[[#This Row],[_201920]])/Table20[[#This Row],[_201920]]*1,"")</f>
        <v>0</v>
      </c>
    </row>
    <row r="4068" spans="1:8" ht="28.5">
      <c r="A4068" s="132">
        <v>413626</v>
      </c>
      <c r="B4068" s="134" t="s">
        <v>1165</v>
      </c>
      <c r="C4068" s="134" t="s">
        <v>129</v>
      </c>
      <c r="D4068" s="134" t="s">
        <v>129</v>
      </c>
      <c r="E4068" s="134" t="s">
        <v>129</v>
      </c>
      <c r="F4068" s="134" t="s">
        <v>129</v>
      </c>
      <c r="G4068" s="135" t="s">
        <v>129</v>
      </c>
      <c r="H4068" s="171" t="str">
        <f>IFERROR((Table20[[#This Row],[_202320]]-Table20[[#This Row],[_201920]])/Table20[[#This Row],[_201920]]*1,"")</f>
        <v/>
      </c>
    </row>
    <row r="4069" spans="1:8">
      <c r="A4069" s="132">
        <v>413626</v>
      </c>
      <c r="B4069" s="134" t="s">
        <v>1141</v>
      </c>
      <c r="C4069" s="134">
        <v>4</v>
      </c>
      <c r="D4069" s="134">
        <v>2</v>
      </c>
      <c r="E4069" s="134">
        <v>0</v>
      </c>
      <c r="F4069" s="134">
        <v>14</v>
      </c>
      <c r="G4069" s="135">
        <v>8</v>
      </c>
      <c r="H4069" s="171">
        <f>IFERROR((Table20[[#This Row],[_202320]]-Table20[[#This Row],[_201920]])/Table20[[#This Row],[_201920]]*1,"")</f>
        <v>1</v>
      </c>
    </row>
    <row r="4070" spans="1:8">
      <c r="A4070" s="132">
        <v>413626</v>
      </c>
      <c r="B4070" s="134" t="s">
        <v>1142</v>
      </c>
      <c r="C4070" s="134">
        <v>15</v>
      </c>
      <c r="D4070" s="134">
        <v>8</v>
      </c>
      <c r="E4070" s="134">
        <v>0</v>
      </c>
      <c r="F4070" s="134">
        <v>54</v>
      </c>
      <c r="G4070" s="135">
        <v>22</v>
      </c>
      <c r="H4070" s="171">
        <f>IFERROR((Table20[[#This Row],[_202320]]-Table20[[#This Row],[_201920]])/Table20[[#This Row],[_201920]]*1,"")</f>
        <v>0.46666666666666667</v>
      </c>
    </row>
    <row r="4071" spans="1:8" ht="28.5">
      <c r="A4071" s="132">
        <v>413626</v>
      </c>
      <c r="B4071" s="134" t="s">
        <v>1143</v>
      </c>
      <c r="C4071" s="134">
        <v>0</v>
      </c>
      <c r="D4071" s="134">
        <v>6</v>
      </c>
      <c r="E4071" s="134">
        <v>0</v>
      </c>
      <c r="F4071" s="134">
        <v>0</v>
      </c>
      <c r="G4071" s="135">
        <v>8</v>
      </c>
      <c r="H4071" s="171" t="str">
        <f>IFERROR((Table20[[#This Row],[_202320]]-Table20[[#This Row],[_201920]])/Table20[[#This Row],[_201920]]*1,"")</f>
        <v/>
      </c>
    </row>
    <row r="4072" spans="1:8" ht="28.5">
      <c r="A4072" s="132">
        <v>413626</v>
      </c>
      <c r="B4072" s="134" t="s">
        <v>1166</v>
      </c>
      <c r="C4072" s="134">
        <v>4</v>
      </c>
      <c r="D4072" s="134">
        <v>4</v>
      </c>
      <c r="E4072" s="134">
        <v>0</v>
      </c>
      <c r="F4072" s="134">
        <v>16</v>
      </c>
      <c r="G4072" s="135">
        <v>4</v>
      </c>
      <c r="H4072" s="171">
        <f>IFERROR((Table20[[#This Row],[_202320]]-Table20[[#This Row],[_201920]])/Table20[[#This Row],[_201920]]*1,"")</f>
        <v>0</v>
      </c>
    </row>
    <row r="4073" spans="1:8" ht="28.5">
      <c r="A4073" s="132">
        <v>413626</v>
      </c>
      <c r="B4073" s="134" t="s">
        <v>1167</v>
      </c>
      <c r="C4073" s="134" t="s">
        <v>129</v>
      </c>
      <c r="D4073" s="134" t="s">
        <v>129</v>
      </c>
      <c r="E4073" s="134" t="s">
        <v>129</v>
      </c>
      <c r="F4073" s="134" t="s">
        <v>129</v>
      </c>
      <c r="G4073" s="135" t="s">
        <v>129</v>
      </c>
      <c r="H4073" s="171" t="str">
        <f>IFERROR((Table20[[#This Row],[_202320]]-Table20[[#This Row],[_201920]])/Table20[[#This Row],[_201920]]*1,"")</f>
        <v/>
      </c>
    </row>
    <row r="4074" spans="1:8">
      <c r="A4074" s="132">
        <v>413626</v>
      </c>
      <c r="B4074" s="134" t="s">
        <v>1146</v>
      </c>
      <c r="C4074" s="134">
        <v>4</v>
      </c>
      <c r="D4074" s="134">
        <v>10</v>
      </c>
      <c r="E4074" s="134">
        <v>0</v>
      </c>
      <c r="F4074" s="134">
        <v>16</v>
      </c>
      <c r="G4074" s="135">
        <v>12</v>
      </c>
      <c r="H4074" s="171">
        <f>IFERROR((Table20[[#This Row],[_202320]]-Table20[[#This Row],[_201920]])/Table20[[#This Row],[_201920]]*1,"")</f>
        <v>2</v>
      </c>
    </row>
    <row r="4075" spans="1:8" ht="28.5">
      <c r="A4075" s="132">
        <v>413626</v>
      </c>
      <c r="B4075" s="134" t="s">
        <v>1147</v>
      </c>
      <c r="C4075" s="134">
        <v>0</v>
      </c>
      <c r="D4075" s="134">
        <v>0</v>
      </c>
      <c r="E4075" s="134">
        <v>0</v>
      </c>
      <c r="F4075" s="134">
        <v>4</v>
      </c>
      <c r="G4075" s="135">
        <v>0</v>
      </c>
      <c r="H4075" s="171" t="str">
        <f>IFERROR((Table20[[#This Row],[_202320]]-Table20[[#This Row],[_201920]])/Table20[[#This Row],[_201920]]*1,"")</f>
        <v/>
      </c>
    </row>
    <row r="4076" spans="1:8" ht="28.5">
      <c r="A4076" s="132">
        <v>413626</v>
      </c>
      <c r="B4076" s="134" t="s">
        <v>1148</v>
      </c>
      <c r="C4076" s="134">
        <v>0</v>
      </c>
      <c r="D4076" s="134">
        <v>0</v>
      </c>
      <c r="E4076" s="134">
        <v>0</v>
      </c>
      <c r="F4076" s="134">
        <v>0</v>
      </c>
      <c r="G4076" s="135">
        <v>3</v>
      </c>
      <c r="H4076" s="171" t="str">
        <f>IFERROR((Table20[[#This Row],[_202320]]-Table20[[#This Row],[_201920]])/Table20[[#This Row],[_201920]]*1,"")</f>
        <v/>
      </c>
    </row>
    <row r="4077" spans="1:8" ht="28.5">
      <c r="A4077" s="132">
        <v>413626</v>
      </c>
      <c r="B4077" s="134" t="s">
        <v>1149</v>
      </c>
      <c r="C4077" s="134">
        <v>22</v>
      </c>
      <c r="D4077" s="134">
        <v>16</v>
      </c>
      <c r="E4077" s="134">
        <v>26</v>
      </c>
      <c r="F4077" s="134">
        <v>6</v>
      </c>
      <c r="G4077" s="135">
        <v>22</v>
      </c>
      <c r="H4077" s="171">
        <f>IFERROR((Table20[[#This Row],[_202320]]-Table20[[#This Row],[_201920]])/Table20[[#This Row],[_201920]]*1,"")</f>
        <v>0</v>
      </c>
    </row>
    <row r="4078" spans="1:8" ht="28.5">
      <c r="A4078" s="132">
        <v>413626</v>
      </c>
      <c r="B4078" s="134" t="s">
        <v>1150</v>
      </c>
      <c r="C4078" s="134">
        <v>22</v>
      </c>
      <c r="D4078" s="134">
        <v>16</v>
      </c>
      <c r="E4078" s="134">
        <v>26</v>
      </c>
      <c r="F4078" s="134">
        <v>10</v>
      </c>
      <c r="G4078" s="135">
        <v>25</v>
      </c>
      <c r="H4078" s="171">
        <f>IFERROR((Table20[[#This Row],[_202320]]-Table20[[#This Row],[_201920]])/Table20[[#This Row],[_201920]]*1,"")</f>
        <v>0.13636363636363635</v>
      </c>
    </row>
    <row r="4079" spans="1:8">
      <c r="A4079" s="132">
        <v>413626</v>
      </c>
      <c r="B4079" s="134" t="s">
        <v>1151</v>
      </c>
      <c r="C4079" s="134">
        <v>15</v>
      </c>
      <c r="D4079" s="134">
        <v>38</v>
      </c>
      <c r="E4079" s="134">
        <v>0</v>
      </c>
      <c r="F4079" s="134">
        <v>62</v>
      </c>
      <c r="G4079" s="135">
        <v>32</v>
      </c>
      <c r="H4079" s="171">
        <f>IFERROR((Table20[[#This Row],[_202320]]-Table20[[#This Row],[_201920]])/Table20[[#This Row],[_201920]]*1,"")</f>
        <v>1.1333333333333333</v>
      </c>
    </row>
    <row r="4080" spans="1:8" ht="28.5">
      <c r="A4080" s="132">
        <v>413626</v>
      </c>
      <c r="B4080" s="134" t="s">
        <v>1152</v>
      </c>
      <c r="C4080" s="134">
        <v>0</v>
      </c>
      <c r="D4080" s="134">
        <v>0</v>
      </c>
      <c r="E4080" s="134">
        <v>0</v>
      </c>
      <c r="F4080" s="134">
        <v>15</v>
      </c>
      <c r="G4080" s="135">
        <v>8</v>
      </c>
      <c r="H4080" s="171" t="str">
        <f>IFERROR((Table20[[#This Row],[_202320]]-Table20[[#This Row],[_201920]])/Table20[[#This Row],[_201920]]*1,"")</f>
        <v/>
      </c>
    </row>
    <row r="4081" spans="1:8" ht="28.5">
      <c r="A4081" s="132">
        <v>413626</v>
      </c>
      <c r="B4081" s="134" t="s">
        <v>1153</v>
      </c>
      <c r="C4081" s="134">
        <v>0</v>
      </c>
      <c r="D4081" s="134">
        <v>0</v>
      </c>
      <c r="E4081" s="134">
        <v>0</v>
      </c>
      <c r="F4081" s="134">
        <v>15</v>
      </c>
      <c r="G4081" s="135">
        <v>0</v>
      </c>
      <c r="H4081" s="171" t="str">
        <f>IFERROR((Table20[[#This Row],[_202320]]-Table20[[#This Row],[_201920]])/Table20[[#This Row],[_201920]]*1,"")</f>
        <v/>
      </c>
    </row>
    <row r="4082" spans="1:8" ht="28.5">
      <c r="A4082" s="132">
        <v>413626</v>
      </c>
      <c r="B4082" s="134" t="s">
        <v>1154</v>
      </c>
      <c r="C4082" s="134">
        <v>0</v>
      </c>
      <c r="D4082" s="134">
        <v>0</v>
      </c>
      <c r="E4082" s="134">
        <v>0</v>
      </c>
      <c r="F4082" s="134">
        <v>0</v>
      </c>
      <c r="G4082" s="135">
        <v>8</v>
      </c>
      <c r="H4082" s="171" t="str">
        <f>IFERROR((Table20[[#This Row],[_202320]]-Table20[[#This Row],[_201920]])/Table20[[#This Row],[_201920]]*1,"")</f>
        <v/>
      </c>
    </row>
    <row r="4083" spans="1:8" ht="28.5">
      <c r="A4083" s="132">
        <v>413626</v>
      </c>
      <c r="B4083" s="134" t="s">
        <v>1155</v>
      </c>
      <c r="C4083" s="134">
        <v>85</v>
      </c>
      <c r="D4083" s="134">
        <v>62</v>
      </c>
      <c r="E4083" s="134">
        <v>100</v>
      </c>
      <c r="F4083" s="134">
        <v>23</v>
      </c>
      <c r="G4083" s="135">
        <v>59</v>
      </c>
      <c r="H4083" s="171">
        <f>IFERROR((Table20[[#This Row],[_202320]]-Table20[[#This Row],[_201920]])/Table20[[#This Row],[_201920]]*1,"")</f>
        <v>-0.30588235294117649</v>
      </c>
    </row>
    <row r="4084" spans="1:8">
      <c r="A4084" s="132">
        <v>420398</v>
      </c>
      <c r="B4084" s="134" t="s">
        <v>1161</v>
      </c>
      <c r="C4084" s="134">
        <v>2306</v>
      </c>
      <c r="D4084" s="134">
        <v>2054</v>
      </c>
      <c r="E4084" s="134">
        <v>2095</v>
      </c>
      <c r="F4084" s="134">
        <v>2172</v>
      </c>
      <c r="G4084" s="135">
        <v>2223</v>
      </c>
      <c r="H4084" s="171">
        <f>IFERROR((Table20[[#This Row],[_202320]]-Table20[[#This Row],[_201920]])/Table20[[#This Row],[_201920]]*1,"")</f>
        <v>-3.5993061578490894E-2</v>
      </c>
    </row>
    <row r="4085" spans="1:8">
      <c r="A4085" s="132">
        <v>420398</v>
      </c>
      <c r="B4085" s="134" t="s">
        <v>1131</v>
      </c>
      <c r="C4085" s="134">
        <v>0</v>
      </c>
      <c r="D4085" s="134">
        <v>0</v>
      </c>
      <c r="E4085" s="134">
        <v>0</v>
      </c>
      <c r="F4085" s="134">
        <v>0</v>
      </c>
      <c r="G4085" s="135">
        <v>0</v>
      </c>
      <c r="H4085" s="171" t="str">
        <f>IFERROR((Table20[[#This Row],[_202320]]-Table20[[#This Row],[_201920]])/Table20[[#This Row],[_201920]]*1,"")</f>
        <v/>
      </c>
    </row>
    <row r="4086" spans="1:8">
      <c r="A4086" s="132">
        <v>420398</v>
      </c>
      <c r="B4086" s="134" t="s">
        <v>1132</v>
      </c>
      <c r="C4086" s="134">
        <v>2306</v>
      </c>
      <c r="D4086" s="134">
        <v>2054</v>
      </c>
      <c r="E4086" s="134">
        <v>2095</v>
      </c>
      <c r="F4086" s="134">
        <v>2172</v>
      </c>
      <c r="G4086" s="135">
        <v>2223</v>
      </c>
      <c r="H4086" s="171">
        <f>IFERROR((Table20[[#This Row],[_202320]]-Table20[[#This Row],[_201920]])/Table20[[#This Row],[_201920]]*1,"")</f>
        <v>-3.5993061578490894E-2</v>
      </c>
    </row>
    <row r="4087" spans="1:8" ht="28.5">
      <c r="A4087" s="132">
        <v>420398</v>
      </c>
      <c r="B4087" s="134" t="s">
        <v>1133</v>
      </c>
      <c r="C4087" s="134">
        <v>27</v>
      </c>
      <c r="D4087" s="134">
        <v>11</v>
      </c>
      <c r="E4087" s="134">
        <v>7</v>
      </c>
      <c r="F4087" s="134">
        <v>3</v>
      </c>
      <c r="G4087" s="135">
        <v>5</v>
      </c>
      <c r="H4087" s="171">
        <f>IFERROR((Table20[[#This Row],[_202320]]-Table20[[#This Row],[_201920]])/Table20[[#This Row],[_201920]]*1,"")</f>
        <v>-0.81481481481481477</v>
      </c>
    </row>
    <row r="4088" spans="1:8" ht="28.5">
      <c r="A4088" s="132">
        <v>420398</v>
      </c>
      <c r="B4088" s="134" t="s">
        <v>1162</v>
      </c>
      <c r="C4088" s="134">
        <v>241</v>
      </c>
      <c r="D4088" s="134">
        <v>262</v>
      </c>
      <c r="E4088" s="134">
        <v>276</v>
      </c>
      <c r="F4088" s="134">
        <v>277</v>
      </c>
      <c r="G4088" s="135">
        <v>290</v>
      </c>
      <c r="H4088" s="171">
        <f>IFERROR((Table20[[#This Row],[_202320]]-Table20[[#This Row],[_201920]])/Table20[[#This Row],[_201920]]*1,"")</f>
        <v>0.2033195020746888</v>
      </c>
    </row>
    <row r="4089" spans="1:8" ht="28.5">
      <c r="A4089" s="132">
        <v>420398</v>
      </c>
      <c r="B4089" s="134" t="s">
        <v>1163</v>
      </c>
      <c r="C4089" s="134" t="s">
        <v>129</v>
      </c>
      <c r="D4089" s="134" t="s">
        <v>129</v>
      </c>
      <c r="E4089" s="134" t="s">
        <v>129</v>
      </c>
      <c r="F4089" s="134" t="s">
        <v>129</v>
      </c>
      <c r="G4089" s="135" t="s">
        <v>129</v>
      </c>
      <c r="H4089" s="171" t="str">
        <f>IFERROR((Table20[[#This Row],[_202320]]-Table20[[#This Row],[_201920]])/Table20[[#This Row],[_201920]]*1,"")</f>
        <v/>
      </c>
    </row>
    <row r="4090" spans="1:8">
      <c r="A4090" s="132">
        <v>420398</v>
      </c>
      <c r="B4090" s="134" t="s">
        <v>1136</v>
      </c>
      <c r="C4090" s="134">
        <v>268</v>
      </c>
      <c r="D4090" s="134">
        <v>273</v>
      </c>
      <c r="E4090" s="134">
        <v>283</v>
      </c>
      <c r="F4090" s="134">
        <v>280</v>
      </c>
      <c r="G4090" s="135">
        <v>295</v>
      </c>
      <c r="H4090" s="171">
        <f>IFERROR((Table20[[#This Row],[_202320]]-Table20[[#This Row],[_201920]])/Table20[[#This Row],[_201920]]*1,"")</f>
        <v>0.10074626865671642</v>
      </c>
    </row>
    <row r="4091" spans="1:8">
      <c r="A4091" s="132">
        <v>420398</v>
      </c>
      <c r="B4091" s="134" t="s">
        <v>1137</v>
      </c>
      <c r="C4091" s="134">
        <v>12</v>
      </c>
      <c r="D4091" s="134">
        <v>13</v>
      </c>
      <c r="E4091" s="134">
        <v>14</v>
      </c>
      <c r="F4091" s="134">
        <v>13</v>
      </c>
      <c r="G4091" s="135">
        <v>13</v>
      </c>
      <c r="H4091" s="171">
        <f>IFERROR((Table20[[#This Row],[_202320]]-Table20[[#This Row],[_201920]])/Table20[[#This Row],[_201920]]*1,"")</f>
        <v>8.3333333333333329E-2</v>
      </c>
    </row>
    <row r="4092" spans="1:8" ht="28.5">
      <c r="A4092" s="132">
        <v>420398</v>
      </c>
      <c r="B4092" s="134" t="s">
        <v>1138</v>
      </c>
      <c r="C4092" s="134">
        <v>26</v>
      </c>
      <c r="D4092" s="134">
        <v>10</v>
      </c>
      <c r="E4092" s="134">
        <v>6</v>
      </c>
      <c r="F4092" s="134">
        <v>2</v>
      </c>
      <c r="G4092" s="135">
        <v>8</v>
      </c>
      <c r="H4092" s="171">
        <f>IFERROR((Table20[[#This Row],[_202320]]-Table20[[#This Row],[_201920]])/Table20[[#This Row],[_201920]]*1,"")</f>
        <v>-0.69230769230769229</v>
      </c>
    </row>
    <row r="4093" spans="1:8" ht="28.5">
      <c r="A4093" s="132">
        <v>420398</v>
      </c>
      <c r="B4093" s="134" t="s">
        <v>1164</v>
      </c>
      <c r="C4093" s="134">
        <v>382</v>
      </c>
      <c r="D4093" s="134">
        <v>400</v>
      </c>
      <c r="E4093" s="134">
        <v>406</v>
      </c>
      <c r="F4093" s="134">
        <v>407</v>
      </c>
      <c r="G4093" s="135">
        <v>438</v>
      </c>
      <c r="H4093" s="171">
        <f>IFERROR((Table20[[#This Row],[_202320]]-Table20[[#This Row],[_201920]])/Table20[[#This Row],[_201920]]*1,"")</f>
        <v>0.14659685863874344</v>
      </c>
    </row>
    <row r="4094" spans="1:8" ht="28.5">
      <c r="A4094" s="132">
        <v>420398</v>
      </c>
      <c r="B4094" s="134" t="s">
        <v>1165</v>
      </c>
      <c r="C4094" s="134" t="s">
        <v>129</v>
      </c>
      <c r="D4094" s="134" t="s">
        <v>129</v>
      </c>
      <c r="E4094" s="134" t="s">
        <v>129</v>
      </c>
      <c r="F4094" s="134" t="s">
        <v>129</v>
      </c>
      <c r="G4094" s="135" t="s">
        <v>129</v>
      </c>
      <c r="H4094" s="171" t="str">
        <f>IFERROR((Table20[[#This Row],[_202320]]-Table20[[#This Row],[_201920]])/Table20[[#This Row],[_201920]]*1,"")</f>
        <v/>
      </c>
    </row>
    <row r="4095" spans="1:8">
      <c r="A4095" s="132">
        <v>420398</v>
      </c>
      <c r="B4095" s="134" t="s">
        <v>1141</v>
      </c>
      <c r="C4095" s="134">
        <v>408</v>
      </c>
      <c r="D4095" s="134">
        <v>410</v>
      </c>
      <c r="E4095" s="134">
        <v>412</v>
      </c>
      <c r="F4095" s="134">
        <v>409</v>
      </c>
      <c r="G4095" s="135">
        <v>446</v>
      </c>
      <c r="H4095" s="171">
        <f>IFERROR((Table20[[#This Row],[_202320]]-Table20[[#This Row],[_201920]])/Table20[[#This Row],[_201920]]*1,"")</f>
        <v>9.3137254901960786E-2</v>
      </c>
    </row>
    <row r="4096" spans="1:8">
      <c r="A4096" s="132">
        <v>420398</v>
      </c>
      <c r="B4096" s="134" t="s">
        <v>1142</v>
      </c>
      <c r="C4096" s="134">
        <v>18</v>
      </c>
      <c r="D4096" s="134">
        <v>20</v>
      </c>
      <c r="E4096" s="134">
        <v>20</v>
      </c>
      <c r="F4096" s="134">
        <v>19</v>
      </c>
      <c r="G4096" s="135">
        <v>20</v>
      </c>
      <c r="H4096" s="171">
        <f>IFERROR((Table20[[#This Row],[_202320]]-Table20[[#This Row],[_201920]])/Table20[[#This Row],[_201920]]*1,"")</f>
        <v>0.1111111111111111</v>
      </c>
    </row>
    <row r="4097" spans="1:8" ht="28.5">
      <c r="A4097" s="132">
        <v>420398</v>
      </c>
      <c r="B4097" s="134" t="s">
        <v>1143</v>
      </c>
      <c r="C4097" s="134">
        <v>26</v>
      </c>
      <c r="D4097" s="134">
        <v>10</v>
      </c>
      <c r="E4097" s="134">
        <v>6</v>
      </c>
      <c r="F4097" s="134">
        <v>4</v>
      </c>
      <c r="G4097" s="135">
        <v>10</v>
      </c>
      <c r="H4097" s="171">
        <f>IFERROR((Table20[[#This Row],[_202320]]-Table20[[#This Row],[_201920]])/Table20[[#This Row],[_201920]]*1,"")</f>
        <v>-0.61538461538461542</v>
      </c>
    </row>
    <row r="4098" spans="1:8" ht="28.5">
      <c r="A4098" s="132">
        <v>420398</v>
      </c>
      <c r="B4098" s="134" t="s">
        <v>1166</v>
      </c>
      <c r="C4098" s="134">
        <v>452</v>
      </c>
      <c r="D4098" s="134">
        <v>455</v>
      </c>
      <c r="E4098" s="134">
        <v>464</v>
      </c>
      <c r="F4098" s="134">
        <v>463</v>
      </c>
      <c r="G4098" s="135">
        <v>479</v>
      </c>
      <c r="H4098" s="171">
        <f>IFERROR((Table20[[#This Row],[_202320]]-Table20[[#This Row],[_201920]])/Table20[[#This Row],[_201920]]*1,"")</f>
        <v>5.9734513274336286E-2</v>
      </c>
    </row>
    <row r="4099" spans="1:8" ht="28.5">
      <c r="A4099" s="132">
        <v>420398</v>
      </c>
      <c r="B4099" s="134" t="s">
        <v>1167</v>
      </c>
      <c r="C4099" s="134" t="s">
        <v>129</v>
      </c>
      <c r="D4099" s="134" t="s">
        <v>129</v>
      </c>
      <c r="E4099" s="134" t="s">
        <v>129</v>
      </c>
      <c r="F4099" s="134" t="s">
        <v>129</v>
      </c>
      <c r="G4099" s="135" t="s">
        <v>129</v>
      </c>
      <c r="H4099" s="171" t="str">
        <f>IFERROR((Table20[[#This Row],[_202320]]-Table20[[#This Row],[_201920]])/Table20[[#This Row],[_201920]]*1,"")</f>
        <v/>
      </c>
    </row>
    <row r="4100" spans="1:8">
      <c r="A4100" s="132">
        <v>420398</v>
      </c>
      <c r="B4100" s="134" t="s">
        <v>1146</v>
      </c>
      <c r="C4100" s="134">
        <v>478</v>
      </c>
      <c r="D4100" s="134">
        <v>465</v>
      </c>
      <c r="E4100" s="134">
        <v>470</v>
      </c>
      <c r="F4100" s="134">
        <v>467</v>
      </c>
      <c r="G4100" s="135">
        <v>489</v>
      </c>
      <c r="H4100" s="171">
        <f>IFERROR((Table20[[#This Row],[_202320]]-Table20[[#This Row],[_201920]])/Table20[[#This Row],[_201920]]*1,"")</f>
        <v>2.3012552301255231E-2</v>
      </c>
    </row>
    <row r="4101" spans="1:8" ht="28.5">
      <c r="A4101" s="132">
        <v>420398</v>
      </c>
      <c r="B4101" s="134" t="s">
        <v>1147</v>
      </c>
      <c r="C4101" s="134">
        <v>43</v>
      </c>
      <c r="D4101" s="134">
        <v>47</v>
      </c>
      <c r="E4101" s="134">
        <v>31</v>
      </c>
      <c r="F4101" s="134">
        <v>38</v>
      </c>
      <c r="G4101" s="135">
        <v>32</v>
      </c>
      <c r="H4101" s="171">
        <f>IFERROR((Table20[[#This Row],[_202320]]-Table20[[#This Row],[_201920]])/Table20[[#This Row],[_201920]]*1,"")</f>
        <v>-0.2558139534883721</v>
      </c>
    </row>
    <row r="4102" spans="1:8" ht="28.5">
      <c r="A4102" s="132">
        <v>420398</v>
      </c>
      <c r="B4102" s="134" t="s">
        <v>1148</v>
      </c>
      <c r="C4102" s="134">
        <v>536</v>
      </c>
      <c r="D4102" s="134">
        <v>592</v>
      </c>
      <c r="E4102" s="134">
        <v>637</v>
      </c>
      <c r="F4102" s="134">
        <v>663</v>
      </c>
      <c r="G4102" s="135">
        <v>685</v>
      </c>
      <c r="H4102" s="171">
        <f>IFERROR((Table20[[#This Row],[_202320]]-Table20[[#This Row],[_201920]])/Table20[[#This Row],[_201920]]*1,"")</f>
        <v>0.27798507462686567</v>
      </c>
    </row>
    <row r="4103" spans="1:8" ht="28.5">
      <c r="A4103" s="132">
        <v>420398</v>
      </c>
      <c r="B4103" s="134" t="s">
        <v>1149</v>
      </c>
      <c r="C4103" s="134">
        <v>1249</v>
      </c>
      <c r="D4103" s="134">
        <v>950</v>
      </c>
      <c r="E4103" s="134">
        <v>957</v>
      </c>
      <c r="F4103" s="134">
        <v>1004</v>
      </c>
      <c r="G4103" s="135">
        <v>1017</v>
      </c>
      <c r="H4103" s="171">
        <f>IFERROR((Table20[[#This Row],[_202320]]-Table20[[#This Row],[_201920]])/Table20[[#This Row],[_201920]]*1,"")</f>
        <v>-0.18574859887910328</v>
      </c>
    </row>
    <row r="4104" spans="1:8" ht="28.5">
      <c r="A4104" s="132">
        <v>420398</v>
      </c>
      <c r="B4104" s="134" t="s">
        <v>1150</v>
      </c>
      <c r="C4104" s="134">
        <v>1828</v>
      </c>
      <c r="D4104" s="134">
        <v>1589</v>
      </c>
      <c r="E4104" s="134">
        <v>1625</v>
      </c>
      <c r="F4104" s="134">
        <v>1705</v>
      </c>
      <c r="G4104" s="135">
        <v>1734</v>
      </c>
      <c r="H4104" s="171">
        <f>IFERROR((Table20[[#This Row],[_202320]]-Table20[[#This Row],[_201920]])/Table20[[#This Row],[_201920]]*1,"")</f>
        <v>-5.1422319474835887E-2</v>
      </c>
    </row>
    <row r="4105" spans="1:8">
      <c r="A4105" s="132">
        <v>420398</v>
      </c>
      <c r="B4105" s="134" t="s">
        <v>1151</v>
      </c>
      <c r="C4105" s="134">
        <v>21</v>
      </c>
      <c r="D4105" s="134">
        <v>23</v>
      </c>
      <c r="E4105" s="134">
        <v>22</v>
      </c>
      <c r="F4105" s="134">
        <v>22</v>
      </c>
      <c r="G4105" s="135">
        <v>22</v>
      </c>
      <c r="H4105" s="171">
        <f>IFERROR((Table20[[#This Row],[_202320]]-Table20[[#This Row],[_201920]])/Table20[[#This Row],[_201920]]*1,"")</f>
        <v>4.7619047619047616E-2</v>
      </c>
    </row>
    <row r="4106" spans="1:8" ht="28.5">
      <c r="A4106" s="132">
        <v>420398</v>
      </c>
      <c r="B4106" s="134" t="s">
        <v>1152</v>
      </c>
      <c r="C4106" s="134">
        <v>25</v>
      </c>
      <c r="D4106" s="134">
        <v>31</v>
      </c>
      <c r="E4106" s="134">
        <v>32</v>
      </c>
      <c r="F4106" s="134">
        <v>32</v>
      </c>
      <c r="G4106" s="135">
        <v>32</v>
      </c>
      <c r="H4106" s="171">
        <f>IFERROR((Table20[[#This Row],[_202320]]-Table20[[#This Row],[_201920]])/Table20[[#This Row],[_201920]]*1,"")</f>
        <v>0.28000000000000003</v>
      </c>
    </row>
    <row r="4107" spans="1:8" ht="28.5">
      <c r="A4107" s="132">
        <v>420398</v>
      </c>
      <c r="B4107" s="134" t="s">
        <v>1153</v>
      </c>
      <c r="C4107" s="134">
        <v>2</v>
      </c>
      <c r="D4107" s="134">
        <v>2</v>
      </c>
      <c r="E4107" s="134">
        <v>1</v>
      </c>
      <c r="F4107" s="134">
        <v>2</v>
      </c>
      <c r="G4107" s="135">
        <v>1</v>
      </c>
      <c r="H4107" s="171">
        <f>IFERROR((Table20[[#This Row],[_202320]]-Table20[[#This Row],[_201920]])/Table20[[#This Row],[_201920]]*1,"")</f>
        <v>-0.5</v>
      </c>
    </row>
    <row r="4108" spans="1:8" ht="28.5">
      <c r="A4108" s="132">
        <v>420398</v>
      </c>
      <c r="B4108" s="134" t="s">
        <v>1154</v>
      </c>
      <c r="C4108" s="134">
        <v>23</v>
      </c>
      <c r="D4108" s="134">
        <v>29</v>
      </c>
      <c r="E4108" s="134">
        <v>30</v>
      </c>
      <c r="F4108" s="134">
        <v>31</v>
      </c>
      <c r="G4108" s="135">
        <v>31</v>
      </c>
      <c r="H4108" s="171">
        <f>IFERROR((Table20[[#This Row],[_202320]]-Table20[[#This Row],[_201920]])/Table20[[#This Row],[_201920]]*1,"")</f>
        <v>0.34782608695652173</v>
      </c>
    </row>
    <row r="4109" spans="1:8" ht="28.5">
      <c r="A4109" s="132">
        <v>420398</v>
      </c>
      <c r="B4109" s="134" t="s">
        <v>1155</v>
      </c>
      <c r="C4109" s="134">
        <v>54</v>
      </c>
      <c r="D4109" s="134">
        <v>46</v>
      </c>
      <c r="E4109" s="134">
        <v>46</v>
      </c>
      <c r="F4109" s="134">
        <v>46</v>
      </c>
      <c r="G4109" s="135">
        <v>46</v>
      </c>
      <c r="H4109" s="171">
        <f>IFERROR((Table20[[#This Row],[_202320]]-Table20[[#This Row],[_201920]])/Table20[[#This Row],[_201920]]*1,"")</f>
        <v>-0.14814814814814814</v>
      </c>
    </row>
    <row r="4110" spans="1:8">
      <c r="A4110" s="132">
        <v>434016</v>
      </c>
      <c r="B4110" s="134" t="s">
        <v>1161</v>
      </c>
      <c r="C4110" s="134">
        <v>19</v>
      </c>
      <c r="D4110" s="134">
        <v>17</v>
      </c>
      <c r="E4110" s="134">
        <v>18</v>
      </c>
      <c r="F4110" s="134">
        <v>18</v>
      </c>
      <c r="G4110" s="135">
        <v>15</v>
      </c>
      <c r="H4110" s="171">
        <f>IFERROR((Table20[[#This Row],[_202320]]-Table20[[#This Row],[_201920]])/Table20[[#This Row],[_201920]]*1,"")</f>
        <v>-0.21052631578947367</v>
      </c>
    </row>
    <row r="4111" spans="1:8">
      <c r="A4111" s="132">
        <v>434016</v>
      </c>
      <c r="B4111" s="134" t="s">
        <v>1131</v>
      </c>
      <c r="C4111" s="134">
        <v>0</v>
      </c>
      <c r="D4111" s="134">
        <v>0</v>
      </c>
      <c r="E4111" s="134">
        <v>0</v>
      </c>
      <c r="F4111" s="134">
        <v>0</v>
      </c>
      <c r="G4111" s="135">
        <v>0</v>
      </c>
      <c r="H4111" s="171" t="str">
        <f>IFERROR((Table20[[#This Row],[_202320]]-Table20[[#This Row],[_201920]])/Table20[[#This Row],[_201920]]*1,"")</f>
        <v/>
      </c>
    </row>
    <row r="4112" spans="1:8">
      <c r="A4112" s="132">
        <v>434016</v>
      </c>
      <c r="B4112" s="134" t="s">
        <v>1132</v>
      </c>
      <c r="C4112" s="134">
        <v>19</v>
      </c>
      <c r="D4112" s="134">
        <v>17</v>
      </c>
      <c r="E4112" s="134">
        <v>18</v>
      </c>
      <c r="F4112" s="134">
        <v>18</v>
      </c>
      <c r="G4112" s="135">
        <v>15</v>
      </c>
      <c r="H4112" s="171">
        <f>IFERROR((Table20[[#This Row],[_202320]]-Table20[[#This Row],[_201920]])/Table20[[#This Row],[_201920]]*1,"")</f>
        <v>-0.21052631578947367</v>
      </c>
    </row>
    <row r="4113" spans="1:8" ht="28.5">
      <c r="A4113" s="132">
        <v>434016</v>
      </c>
      <c r="B4113" s="134" t="s">
        <v>1133</v>
      </c>
      <c r="C4113" s="134">
        <v>0</v>
      </c>
      <c r="D4113" s="134">
        <v>0</v>
      </c>
      <c r="E4113" s="134">
        <v>0</v>
      </c>
      <c r="F4113" s="134">
        <v>0</v>
      </c>
      <c r="G4113" s="135">
        <v>0</v>
      </c>
      <c r="H4113" s="171" t="str">
        <f>IFERROR((Table20[[#This Row],[_202320]]-Table20[[#This Row],[_201920]])/Table20[[#This Row],[_201920]]*1,"")</f>
        <v/>
      </c>
    </row>
    <row r="4114" spans="1:8" ht="28.5">
      <c r="A4114" s="132">
        <v>434016</v>
      </c>
      <c r="B4114" s="134" t="s">
        <v>1162</v>
      </c>
      <c r="C4114" s="134">
        <v>2</v>
      </c>
      <c r="D4114" s="134">
        <v>1</v>
      </c>
      <c r="E4114" s="134">
        <v>0</v>
      </c>
      <c r="F4114" s="134">
        <v>0</v>
      </c>
      <c r="G4114" s="135">
        <v>0</v>
      </c>
      <c r="H4114" s="171">
        <f>IFERROR((Table20[[#This Row],[_202320]]-Table20[[#This Row],[_201920]])/Table20[[#This Row],[_201920]]*1,"")</f>
        <v>-1</v>
      </c>
    </row>
    <row r="4115" spans="1:8" ht="28.5">
      <c r="A4115" s="132">
        <v>434016</v>
      </c>
      <c r="B4115" s="134" t="s">
        <v>1163</v>
      </c>
      <c r="C4115" s="134" t="s">
        <v>129</v>
      </c>
      <c r="D4115" s="134" t="s">
        <v>129</v>
      </c>
      <c r="E4115" s="134" t="s">
        <v>129</v>
      </c>
      <c r="F4115" s="134" t="s">
        <v>129</v>
      </c>
      <c r="G4115" s="135" t="s">
        <v>129</v>
      </c>
      <c r="H4115" s="171" t="str">
        <f>IFERROR((Table20[[#This Row],[_202320]]-Table20[[#This Row],[_201920]])/Table20[[#This Row],[_201920]]*1,"")</f>
        <v/>
      </c>
    </row>
    <row r="4116" spans="1:8">
      <c r="A4116" s="132">
        <v>434016</v>
      </c>
      <c r="B4116" s="134" t="s">
        <v>1136</v>
      </c>
      <c r="C4116" s="134">
        <v>2</v>
      </c>
      <c r="D4116" s="134">
        <v>1</v>
      </c>
      <c r="E4116" s="134">
        <v>0</v>
      </c>
      <c r="F4116" s="134">
        <v>0</v>
      </c>
      <c r="G4116" s="135">
        <v>0</v>
      </c>
      <c r="H4116" s="171">
        <f>IFERROR((Table20[[#This Row],[_202320]]-Table20[[#This Row],[_201920]])/Table20[[#This Row],[_201920]]*1,"")</f>
        <v>-1</v>
      </c>
    </row>
    <row r="4117" spans="1:8">
      <c r="A4117" s="132">
        <v>434016</v>
      </c>
      <c r="B4117" s="134" t="s">
        <v>1137</v>
      </c>
      <c r="C4117" s="134">
        <v>11</v>
      </c>
      <c r="D4117" s="134">
        <v>6</v>
      </c>
      <c r="E4117" s="134">
        <v>0</v>
      </c>
      <c r="F4117" s="134">
        <v>0</v>
      </c>
      <c r="G4117" s="135">
        <v>0</v>
      </c>
      <c r="H4117" s="171">
        <f>IFERROR((Table20[[#This Row],[_202320]]-Table20[[#This Row],[_201920]])/Table20[[#This Row],[_201920]]*1,"")</f>
        <v>-1</v>
      </c>
    </row>
    <row r="4118" spans="1:8" ht="28.5">
      <c r="A4118" s="132">
        <v>434016</v>
      </c>
      <c r="B4118" s="134" t="s">
        <v>1138</v>
      </c>
      <c r="C4118" s="134">
        <v>0</v>
      </c>
      <c r="D4118" s="134">
        <v>0</v>
      </c>
      <c r="E4118" s="134">
        <v>0</v>
      </c>
      <c r="F4118" s="134">
        <v>0</v>
      </c>
      <c r="G4118" s="135">
        <v>0</v>
      </c>
      <c r="H4118" s="171" t="str">
        <f>IFERROR((Table20[[#This Row],[_202320]]-Table20[[#This Row],[_201920]])/Table20[[#This Row],[_201920]]*1,"")</f>
        <v/>
      </c>
    </row>
    <row r="4119" spans="1:8" ht="28.5">
      <c r="A4119" s="132">
        <v>434016</v>
      </c>
      <c r="B4119" s="134" t="s">
        <v>1164</v>
      </c>
      <c r="C4119" s="134">
        <v>3</v>
      </c>
      <c r="D4119" s="134">
        <v>1</v>
      </c>
      <c r="E4119" s="134">
        <v>0</v>
      </c>
      <c r="F4119" s="134">
        <v>0</v>
      </c>
      <c r="G4119" s="135">
        <v>0</v>
      </c>
      <c r="H4119" s="171">
        <f>IFERROR((Table20[[#This Row],[_202320]]-Table20[[#This Row],[_201920]])/Table20[[#This Row],[_201920]]*1,"")</f>
        <v>-1</v>
      </c>
    </row>
    <row r="4120" spans="1:8" ht="28.5">
      <c r="A4120" s="132">
        <v>434016</v>
      </c>
      <c r="B4120" s="134" t="s">
        <v>1165</v>
      </c>
      <c r="C4120" s="134" t="s">
        <v>129</v>
      </c>
      <c r="D4120" s="134" t="s">
        <v>129</v>
      </c>
      <c r="E4120" s="134" t="s">
        <v>129</v>
      </c>
      <c r="F4120" s="134" t="s">
        <v>129</v>
      </c>
      <c r="G4120" s="135" t="s">
        <v>129</v>
      </c>
      <c r="H4120" s="171" t="str">
        <f>IFERROR((Table20[[#This Row],[_202320]]-Table20[[#This Row],[_201920]])/Table20[[#This Row],[_201920]]*1,"")</f>
        <v/>
      </c>
    </row>
    <row r="4121" spans="1:8">
      <c r="A4121" s="132">
        <v>434016</v>
      </c>
      <c r="B4121" s="134" t="s">
        <v>1141</v>
      </c>
      <c r="C4121" s="134">
        <v>3</v>
      </c>
      <c r="D4121" s="134">
        <v>1</v>
      </c>
      <c r="E4121" s="134">
        <v>0</v>
      </c>
      <c r="F4121" s="134">
        <v>0</v>
      </c>
      <c r="G4121" s="135">
        <v>0</v>
      </c>
      <c r="H4121" s="171">
        <f>IFERROR((Table20[[#This Row],[_202320]]-Table20[[#This Row],[_201920]])/Table20[[#This Row],[_201920]]*1,"")</f>
        <v>-1</v>
      </c>
    </row>
    <row r="4122" spans="1:8">
      <c r="A4122" s="132">
        <v>434016</v>
      </c>
      <c r="B4122" s="134" t="s">
        <v>1142</v>
      </c>
      <c r="C4122" s="134">
        <v>16</v>
      </c>
      <c r="D4122" s="134">
        <v>6</v>
      </c>
      <c r="E4122" s="134">
        <v>0</v>
      </c>
      <c r="F4122" s="134">
        <v>0</v>
      </c>
      <c r="G4122" s="135">
        <v>0</v>
      </c>
      <c r="H4122" s="171">
        <f>IFERROR((Table20[[#This Row],[_202320]]-Table20[[#This Row],[_201920]])/Table20[[#This Row],[_201920]]*1,"")</f>
        <v>-1</v>
      </c>
    </row>
    <row r="4123" spans="1:8" ht="28.5">
      <c r="A4123" s="132">
        <v>434016</v>
      </c>
      <c r="B4123" s="134" t="s">
        <v>1143</v>
      </c>
      <c r="C4123" s="134">
        <v>0</v>
      </c>
      <c r="D4123" s="134">
        <v>0</v>
      </c>
      <c r="E4123" s="134">
        <v>0</v>
      </c>
      <c r="F4123" s="134">
        <v>0</v>
      </c>
      <c r="G4123" s="135">
        <v>0</v>
      </c>
      <c r="H4123" s="171" t="str">
        <f>IFERROR((Table20[[#This Row],[_202320]]-Table20[[#This Row],[_201920]])/Table20[[#This Row],[_201920]]*1,"")</f>
        <v/>
      </c>
    </row>
    <row r="4124" spans="1:8" ht="28.5">
      <c r="A4124" s="132">
        <v>434016</v>
      </c>
      <c r="B4124" s="134" t="s">
        <v>1166</v>
      </c>
      <c r="C4124" s="134">
        <v>3</v>
      </c>
      <c r="D4124" s="134">
        <v>1</v>
      </c>
      <c r="E4124" s="134">
        <v>0</v>
      </c>
      <c r="F4124" s="134">
        <v>0</v>
      </c>
      <c r="G4124" s="135">
        <v>0</v>
      </c>
      <c r="H4124" s="171">
        <f>IFERROR((Table20[[#This Row],[_202320]]-Table20[[#This Row],[_201920]])/Table20[[#This Row],[_201920]]*1,"")</f>
        <v>-1</v>
      </c>
    </row>
    <row r="4125" spans="1:8" ht="28.5">
      <c r="A4125" s="132">
        <v>434016</v>
      </c>
      <c r="B4125" s="134" t="s">
        <v>1167</v>
      </c>
      <c r="C4125" s="134" t="s">
        <v>129</v>
      </c>
      <c r="D4125" s="134" t="s">
        <v>129</v>
      </c>
      <c r="E4125" s="134" t="s">
        <v>129</v>
      </c>
      <c r="F4125" s="134" t="s">
        <v>129</v>
      </c>
      <c r="G4125" s="135" t="s">
        <v>129</v>
      </c>
      <c r="H4125" s="171" t="str">
        <f>IFERROR((Table20[[#This Row],[_202320]]-Table20[[#This Row],[_201920]])/Table20[[#This Row],[_201920]]*1,"")</f>
        <v/>
      </c>
    </row>
    <row r="4126" spans="1:8">
      <c r="A4126" s="132">
        <v>434016</v>
      </c>
      <c r="B4126" s="134" t="s">
        <v>1146</v>
      </c>
      <c r="C4126" s="134">
        <v>3</v>
      </c>
      <c r="D4126" s="134">
        <v>1</v>
      </c>
      <c r="E4126" s="134">
        <v>0</v>
      </c>
      <c r="F4126" s="134">
        <v>0</v>
      </c>
      <c r="G4126" s="135">
        <v>0</v>
      </c>
      <c r="H4126" s="171">
        <f>IFERROR((Table20[[#This Row],[_202320]]-Table20[[#This Row],[_201920]])/Table20[[#This Row],[_201920]]*1,"")</f>
        <v>-1</v>
      </c>
    </row>
    <row r="4127" spans="1:8" ht="28.5">
      <c r="A4127" s="132">
        <v>434016</v>
      </c>
      <c r="B4127" s="134" t="s">
        <v>1147</v>
      </c>
      <c r="C4127" s="134">
        <v>0</v>
      </c>
      <c r="D4127" s="134">
        <v>2</v>
      </c>
      <c r="E4127" s="134">
        <v>1</v>
      </c>
      <c r="F4127" s="134">
        <v>1</v>
      </c>
      <c r="G4127" s="135">
        <v>3</v>
      </c>
      <c r="H4127" s="171" t="str">
        <f>IFERROR((Table20[[#This Row],[_202320]]-Table20[[#This Row],[_201920]])/Table20[[#This Row],[_201920]]*1,"")</f>
        <v/>
      </c>
    </row>
    <row r="4128" spans="1:8" ht="28.5">
      <c r="A4128" s="132">
        <v>434016</v>
      </c>
      <c r="B4128" s="134" t="s">
        <v>1148</v>
      </c>
      <c r="C4128" s="134">
        <v>0</v>
      </c>
      <c r="D4128" s="134">
        <v>0</v>
      </c>
      <c r="E4128" s="134">
        <v>0</v>
      </c>
      <c r="F4128" s="134">
        <v>0</v>
      </c>
      <c r="G4128" s="135">
        <v>0</v>
      </c>
      <c r="H4128" s="171" t="str">
        <f>IFERROR((Table20[[#This Row],[_202320]]-Table20[[#This Row],[_201920]])/Table20[[#This Row],[_201920]]*1,"")</f>
        <v/>
      </c>
    </row>
    <row r="4129" spans="1:8" ht="28.5">
      <c r="A4129" s="132">
        <v>434016</v>
      </c>
      <c r="B4129" s="134" t="s">
        <v>1149</v>
      </c>
      <c r="C4129" s="134">
        <v>16</v>
      </c>
      <c r="D4129" s="134">
        <v>14</v>
      </c>
      <c r="E4129" s="134">
        <v>17</v>
      </c>
      <c r="F4129" s="134">
        <v>17</v>
      </c>
      <c r="G4129" s="135">
        <v>12</v>
      </c>
      <c r="H4129" s="171">
        <f>IFERROR((Table20[[#This Row],[_202320]]-Table20[[#This Row],[_201920]])/Table20[[#This Row],[_201920]]*1,"")</f>
        <v>-0.25</v>
      </c>
    </row>
    <row r="4130" spans="1:8" ht="28.5">
      <c r="A4130" s="132">
        <v>434016</v>
      </c>
      <c r="B4130" s="134" t="s">
        <v>1150</v>
      </c>
      <c r="C4130" s="134">
        <v>16</v>
      </c>
      <c r="D4130" s="134">
        <v>16</v>
      </c>
      <c r="E4130" s="134">
        <v>18</v>
      </c>
      <c r="F4130" s="134">
        <v>18</v>
      </c>
      <c r="G4130" s="135">
        <v>15</v>
      </c>
      <c r="H4130" s="171">
        <f>IFERROR((Table20[[#This Row],[_202320]]-Table20[[#This Row],[_201920]])/Table20[[#This Row],[_201920]]*1,"")</f>
        <v>-6.25E-2</v>
      </c>
    </row>
    <row r="4131" spans="1:8">
      <c r="A4131" s="132">
        <v>434016</v>
      </c>
      <c r="B4131" s="134" t="s">
        <v>1151</v>
      </c>
      <c r="C4131" s="134">
        <v>16</v>
      </c>
      <c r="D4131" s="134">
        <v>6</v>
      </c>
      <c r="E4131" s="134">
        <v>0</v>
      </c>
      <c r="F4131" s="134">
        <v>0</v>
      </c>
      <c r="G4131" s="135">
        <v>0</v>
      </c>
      <c r="H4131" s="171">
        <f>IFERROR((Table20[[#This Row],[_202320]]-Table20[[#This Row],[_201920]])/Table20[[#This Row],[_201920]]*1,"")</f>
        <v>-1</v>
      </c>
    </row>
    <row r="4132" spans="1:8" ht="28.5">
      <c r="A4132" s="132">
        <v>434016</v>
      </c>
      <c r="B4132" s="134" t="s">
        <v>1152</v>
      </c>
      <c r="C4132" s="134">
        <v>0</v>
      </c>
      <c r="D4132" s="134">
        <v>12</v>
      </c>
      <c r="E4132" s="134">
        <v>6</v>
      </c>
      <c r="F4132" s="134">
        <v>6</v>
      </c>
      <c r="G4132" s="135">
        <v>20</v>
      </c>
      <c r="H4132" s="171" t="str">
        <f>IFERROR((Table20[[#This Row],[_202320]]-Table20[[#This Row],[_201920]])/Table20[[#This Row],[_201920]]*1,"")</f>
        <v/>
      </c>
    </row>
    <row r="4133" spans="1:8" ht="28.5">
      <c r="A4133" s="132">
        <v>434016</v>
      </c>
      <c r="B4133" s="134" t="s">
        <v>1153</v>
      </c>
      <c r="C4133" s="134">
        <v>0</v>
      </c>
      <c r="D4133" s="134">
        <v>12</v>
      </c>
      <c r="E4133" s="134">
        <v>6</v>
      </c>
      <c r="F4133" s="134">
        <v>6</v>
      </c>
      <c r="G4133" s="135">
        <v>20</v>
      </c>
      <c r="H4133" s="171" t="str">
        <f>IFERROR((Table20[[#This Row],[_202320]]-Table20[[#This Row],[_201920]])/Table20[[#This Row],[_201920]]*1,"")</f>
        <v/>
      </c>
    </row>
    <row r="4134" spans="1:8" ht="28.5">
      <c r="A4134" s="132">
        <v>434016</v>
      </c>
      <c r="B4134" s="134" t="s">
        <v>1154</v>
      </c>
      <c r="C4134" s="134">
        <v>0</v>
      </c>
      <c r="D4134" s="134">
        <v>0</v>
      </c>
      <c r="E4134" s="134">
        <v>0</v>
      </c>
      <c r="F4134" s="134">
        <v>0</v>
      </c>
      <c r="G4134" s="135">
        <v>0</v>
      </c>
      <c r="H4134" s="171" t="str">
        <f>IFERROR((Table20[[#This Row],[_202320]]-Table20[[#This Row],[_201920]])/Table20[[#This Row],[_201920]]*1,"")</f>
        <v/>
      </c>
    </row>
    <row r="4135" spans="1:8" ht="28.5">
      <c r="A4135" s="132">
        <v>434016</v>
      </c>
      <c r="B4135" s="134" t="s">
        <v>1155</v>
      </c>
      <c r="C4135" s="134">
        <v>84</v>
      </c>
      <c r="D4135" s="134">
        <v>82</v>
      </c>
      <c r="E4135" s="134">
        <v>94</v>
      </c>
      <c r="F4135" s="134">
        <v>94</v>
      </c>
      <c r="G4135" s="135">
        <v>80</v>
      </c>
      <c r="H4135" s="171">
        <f>IFERROR((Table20[[#This Row],[_202320]]-Table20[[#This Row],[_201920]])/Table20[[#This Row],[_201920]]*1,"")</f>
        <v>-4.7619047619047616E-2</v>
      </c>
    </row>
    <row r="4136" spans="1:8">
      <c r="A4136" s="132">
        <v>434584</v>
      </c>
      <c r="B4136" s="134" t="s">
        <v>1161</v>
      </c>
      <c r="C4136" s="134">
        <v>10</v>
      </c>
      <c r="D4136" s="134">
        <v>26</v>
      </c>
      <c r="E4136" s="134">
        <v>9</v>
      </c>
      <c r="F4136" s="134" t="s">
        <v>129</v>
      </c>
      <c r="G4136" s="135">
        <v>10</v>
      </c>
      <c r="H4136" s="171">
        <f>IFERROR((Table20[[#This Row],[_202320]]-Table20[[#This Row],[_201920]])/Table20[[#This Row],[_201920]]*1,"")</f>
        <v>0</v>
      </c>
    </row>
    <row r="4137" spans="1:8">
      <c r="A4137" s="132">
        <v>434584</v>
      </c>
      <c r="B4137" s="134" t="s">
        <v>1131</v>
      </c>
      <c r="C4137" s="134">
        <v>0</v>
      </c>
      <c r="D4137" s="134">
        <v>0</v>
      </c>
      <c r="E4137" s="134">
        <v>0</v>
      </c>
      <c r="F4137" s="134" t="s">
        <v>129</v>
      </c>
      <c r="G4137" s="135">
        <v>0</v>
      </c>
      <c r="H4137" s="171" t="str">
        <f>IFERROR((Table20[[#This Row],[_202320]]-Table20[[#This Row],[_201920]])/Table20[[#This Row],[_201920]]*1,"")</f>
        <v/>
      </c>
    </row>
    <row r="4138" spans="1:8">
      <c r="A4138" s="132">
        <v>434584</v>
      </c>
      <c r="B4138" s="134" t="s">
        <v>1132</v>
      </c>
      <c r="C4138" s="134">
        <v>10</v>
      </c>
      <c r="D4138" s="134">
        <v>26</v>
      </c>
      <c r="E4138" s="134">
        <v>9</v>
      </c>
      <c r="F4138" s="134" t="s">
        <v>129</v>
      </c>
      <c r="G4138" s="135">
        <v>10</v>
      </c>
      <c r="H4138" s="171">
        <f>IFERROR((Table20[[#This Row],[_202320]]-Table20[[#This Row],[_201920]])/Table20[[#This Row],[_201920]]*1,"")</f>
        <v>0</v>
      </c>
    </row>
    <row r="4139" spans="1:8" ht="28.5">
      <c r="A4139" s="132">
        <v>434584</v>
      </c>
      <c r="B4139" s="134" t="s">
        <v>1133</v>
      </c>
      <c r="C4139" s="134">
        <v>2</v>
      </c>
      <c r="D4139" s="134">
        <v>2</v>
      </c>
      <c r="E4139" s="134">
        <v>3</v>
      </c>
      <c r="F4139" s="134" t="s">
        <v>129</v>
      </c>
      <c r="G4139" s="135">
        <v>0</v>
      </c>
      <c r="H4139" s="171">
        <f>IFERROR((Table20[[#This Row],[_202320]]-Table20[[#This Row],[_201920]])/Table20[[#This Row],[_201920]]*1,"")</f>
        <v>-1</v>
      </c>
    </row>
    <row r="4140" spans="1:8" ht="28.5">
      <c r="A4140" s="132">
        <v>434584</v>
      </c>
      <c r="B4140" s="134" t="s">
        <v>1162</v>
      </c>
      <c r="C4140" s="134">
        <v>2</v>
      </c>
      <c r="D4140" s="134">
        <v>1</v>
      </c>
      <c r="E4140" s="134">
        <v>1</v>
      </c>
      <c r="F4140" s="134" t="s">
        <v>129</v>
      </c>
      <c r="G4140" s="135">
        <v>0</v>
      </c>
      <c r="H4140" s="171">
        <f>IFERROR((Table20[[#This Row],[_202320]]-Table20[[#This Row],[_201920]])/Table20[[#This Row],[_201920]]*1,"")</f>
        <v>-1</v>
      </c>
    </row>
    <row r="4141" spans="1:8" ht="28.5">
      <c r="A4141" s="132">
        <v>434584</v>
      </c>
      <c r="B4141" s="134" t="s">
        <v>1163</v>
      </c>
      <c r="C4141" s="134">
        <v>0</v>
      </c>
      <c r="D4141" s="134">
        <v>0</v>
      </c>
      <c r="E4141" s="134">
        <v>0</v>
      </c>
      <c r="F4141" s="134" t="s">
        <v>129</v>
      </c>
      <c r="G4141" s="135">
        <v>0</v>
      </c>
      <c r="H4141" s="171" t="str">
        <f>IFERROR((Table20[[#This Row],[_202320]]-Table20[[#This Row],[_201920]])/Table20[[#This Row],[_201920]]*1,"")</f>
        <v/>
      </c>
    </row>
    <row r="4142" spans="1:8">
      <c r="A4142" s="132">
        <v>434584</v>
      </c>
      <c r="B4142" s="134" t="s">
        <v>1136</v>
      </c>
      <c r="C4142" s="134">
        <v>4</v>
      </c>
      <c r="D4142" s="134">
        <v>3</v>
      </c>
      <c r="E4142" s="134">
        <v>4</v>
      </c>
      <c r="F4142" s="134" t="s">
        <v>129</v>
      </c>
      <c r="G4142" s="135">
        <v>0</v>
      </c>
      <c r="H4142" s="171">
        <f>IFERROR((Table20[[#This Row],[_202320]]-Table20[[#This Row],[_201920]])/Table20[[#This Row],[_201920]]*1,"")</f>
        <v>-1</v>
      </c>
    </row>
    <row r="4143" spans="1:8">
      <c r="A4143" s="132">
        <v>434584</v>
      </c>
      <c r="B4143" s="134" t="s">
        <v>1137</v>
      </c>
      <c r="C4143" s="134">
        <v>40</v>
      </c>
      <c r="D4143" s="134">
        <v>12</v>
      </c>
      <c r="E4143" s="134">
        <v>44</v>
      </c>
      <c r="F4143" s="134" t="s">
        <v>129</v>
      </c>
      <c r="G4143" s="135">
        <v>0</v>
      </c>
      <c r="H4143" s="171">
        <f>IFERROR((Table20[[#This Row],[_202320]]-Table20[[#This Row],[_201920]])/Table20[[#This Row],[_201920]]*1,"")</f>
        <v>-1</v>
      </c>
    </row>
    <row r="4144" spans="1:8" ht="28.5">
      <c r="A4144" s="132">
        <v>434584</v>
      </c>
      <c r="B4144" s="134" t="s">
        <v>1138</v>
      </c>
      <c r="C4144" s="134">
        <v>2</v>
      </c>
      <c r="D4144" s="134">
        <v>3</v>
      </c>
      <c r="E4144" s="134">
        <v>3</v>
      </c>
      <c r="F4144" s="134" t="s">
        <v>129</v>
      </c>
      <c r="G4144" s="135">
        <v>0</v>
      </c>
      <c r="H4144" s="171">
        <f>IFERROR((Table20[[#This Row],[_202320]]-Table20[[#This Row],[_201920]])/Table20[[#This Row],[_201920]]*1,"")</f>
        <v>-1</v>
      </c>
    </row>
    <row r="4145" spans="1:8" ht="28.5">
      <c r="A4145" s="132">
        <v>434584</v>
      </c>
      <c r="B4145" s="134" t="s">
        <v>1164</v>
      </c>
      <c r="C4145" s="134">
        <v>2</v>
      </c>
      <c r="D4145" s="134">
        <v>1</v>
      </c>
      <c r="E4145" s="134">
        <v>1</v>
      </c>
      <c r="F4145" s="134" t="s">
        <v>129</v>
      </c>
      <c r="G4145" s="135">
        <v>1</v>
      </c>
      <c r="H4145" s="171">
        <f>IFERROR((Table20[[#This Row],[_202320]]-Table20[[#This Row],[_201920]])/Table20[[#This Row],[_201920]]*1,"")</f>
        <v>-0.5</v>
      </c>
    </row>
    <row r="4146" spans="1:8" ht="28.5">
      <c r="A4146" s="132">
        <v>434584</v>
      </c>
      <c r="B4146" s="134" t="s">
        <v>1165</v>
      </c>
      <c r="C4146" s="134">
        <v>0</v>
      </c>
      <c r="D4146" s="134">
        <v>0</v>
      </c>
      <c r="E4146" s="134">
        <v>0</v>
      </c>
      <c r="F4146" s="134" t="s">
        <v>129</v>
      </c>
      <c r="G4146" s="135">
        <v>0</v>
      </c>
      <c r="H4146" s="171" t="str">
        <f>IFERROR((Table20[[#This Row],[_202320]]-Table20[[#This Row],[_201920]])/Table20[[#This Row],[_201920]]*1,"")</f>
        <v/>
      </c>
    </row>
    <row r="4147" spans="1:8">
      <c r="A4147" s="132">
        <v>434584</v>
      </c>
      <c r="B4147" s="134" t="s">
        <v>1141</v>
      </c>
      <c r="C4147" s="134">
        <v>4</v>
      </c>
      <c r="D4147" s="134">
        <v>4</v>
      </c>
      <c r="E4147" s="134">
        <v>4</v>
      </c>
      <c r="F4147" s="134" t="s">
        <v>129</v>
      </c>
      <c r="G4147" s="135">
        <v>1</v>
      </c>
      <c r="H4147" s="171">
        <f>IFERROR((Table20[[#This Row],[_202320]]-Table20[[#This Row],[_201920]])/Table20[[#This Row],[_201920]]*1,"")</f>
        <v>-0.75</v>
      </c>
    </row>
    <row r="4148" spans="1:8">
      <c r="A4148" s="132">
        <v>434584</v>
      </c>
      <c r="B4148" s="134" t="s">
        <v>1142</v>
      </c>
      <c r="C4148" s="134">
        <v>40</v>
      </c>
      <c r="D4148" s="134">
        <v>15</v>
      </c>
      <c r="E4148" s="134">
        <v>44</v>
      </c>
      <c r="F4148" s="134" t="s">
        <v>129</v>
      </c>
      <c r="G4148" s="135">
        <v>10</v>
      </c>
      <c r="H4148" s="171">
        <f>IFERROR((Table20[[#This Row],[_202320]]-Table20[[#This Row],[_201920]])/Table20[[#This Row],[_201920]]*1,"")</f>
        <v>-0.75</v>
      </c>
    </row>
    <row r="4149" spans="1:8" ht="28.5">
      <c r="A4149" s="132">
        <v>434584</v>
      </c>
      <c r="B4149" s="134" t="s">
        <v>1143</v>
      </c>
      <c r="C4149" s="134">
        <v>2</v>
      </c>
      <c r="D4149" s="134">
        <v>3</v>
      </c>
      <c r="E4149" s="134">
        <v>3</v>
      </c>
      <c r="F4149" s="134" t="s">
        <v>129</v>
      </c>
      <c r="G4149" s="135">
        <v>0</v>
      </c>
      <c r="H4149" s="171">
        <f>IFERROR((Table20[[#This Row],[_202320]]-Table20[[#This Row],[_201920]])/Table20[[#This Row],[_201920]]*1,"")</f>
        <v>-1</v>
      </c>
    </row>
    <row r="4150" spans="1:8" ht="28.5">
      <c r="A4150" s="132">
        <v>434584</v>
      </c>
      <c r="B4150" s="134" t="s">
        <v>1166</v>
      </c>
      <c r="C4150" s="134">
        <v>2</v>
      </c>
      <c r="D4150" s="134">
        <v>1</v>
      </c>
      <c r="E4150" s="134">
        <v>1</v>
      </c>
      <c r="F4150" s="134" t="s">
        <v>129</v>
      </c>
      <c r="G4150" s="135">
        <v>1</v>
      </c>
      <c r="H4150" s="171">
        <f>IFERROR((Table20[[#This Row],[_202320]]-Table20[[#This Row],[_201920]])/Table20[[#This Row],[_201920]]*1,"")</f>
        <v>-0.5</v>
      </c>
    </row>
    <row r="4151" spans="1:8" ht="28.5">
      <c r="A4151" s="132">
        <v>434584</v>
      </c>
      <c r="B4151" s="134" t="s">
        <v>1167</v>
      </c>
      <c r="C4151" s="134">
        <v>0</v>
      </c>
      <c r="D4151" s="134">
        <v>0</v>
      </c>
      <c r="E4151" s="134">
        <v>0</v>
      </c>
      <c r="F4151" s="134" t="s">
        <v>129</v>
      </c>
      <c r="G4151" s="135">
        <v>0</v>
      </c>
      <c r="H4151" s="171" t="str">
        <f>IFERROR((Table20[[#This Row],[_202320]]-Table20[[#This Row],[_201920]])/Table20[[#This Row],[_201920]]*1,"")</f>
        <v/>
      </c>
    </row>
    <row r="4152" spans="1:8">
      <c r="A4152" s="132">
        <v>434584</v>
      </c>
      <c r="B4152" s="134" t="s">
        <v>1146</v>
      </c>
      <c r="C4152" s="134">
        <v>4</v>
      </c>
      <c r="D4152" s="134">
        <v>4</v>
      </c>
      <c r="E4152" s="134">
        <v>4</v>
      </c>
      <c r="F4152" s="134" t="s">
        <v>129</v>
      </c>
      <c r="G4152" s="135">
        <v>1</v>
      </c>
      <c r="H4152" s="171">
        <f>IFERROR((Table20[[#This Row],[_202320]]-Table20[[#This Row],[_201920]])/Table20[[#This Row],[_201920]]*1,"")</f>
        <v>-0.75</v>
      </c>
    </row>
    <row r="4153" spans="1:8" ht="28.5">
      <c r="A4153" s="132">
        <v>434584</v>
      </c>
      <c r="B4153" s="134" t="s">
        <v>1147</v>
      </c>
      <c r="C4153" s="134">
        <v>0</v>
      </c>
      <c r="D4153" s="134">
        <v>0</v>
      </c>
      <c r="E4153" s="134">
        <v>0</v>
      </c>
      <c r="F4153" s="134" t="s">
        <v>129</v>
      </c>
      <c r="G4153" s="135">
        <v>0</v>
      </c>
      <c r="H4153" s="171" t="str">
        <f>IFERROR((Table20[[#This Row],[_202320]]-Table20[[#This Row],[_201920]])/Table20[[#This Row],[_201920]]*1,"")</f>
        <v/>
      </c>
    </row>
    <row r="4154" spans="1:8" ht="28.5">
      <c r="A4154" s="132">
        <v>434584</v>
      </c>
      <c r="B4154" s="134" t="s">
        <v>1148</v>
      </c>
      <c r="C4154" s="134">
        <v>0</v>
      </c>
      <c r="D4154" s="134">
        <v>10</v>
      </c>
      <c r="E4154" s="134">
        <v>0</v>
      </c>
      <c r="F4154" s="134" t="s">
        <v>129</v>
      </c>
      <c r="G4154" s="135">
        <v>0</v>
      </c>
      <c r="H4154" s="171" t="str">
        <f>IFERROR((Table20[[#This Row],[_202320]]-Table20[[#This Row],[_201920]])/Table20[[#This Row],[_201920]]*1,"")</f>
        <v/>
      </c>
    </row>
    <row r="4155" spans="1:8" ht="28.5">
      <c r="A4155" s="132">
        <v>434584</v>
      </c>
      <c r="B4155" s="134" t="s">
        <v>1149</v>
      </c>
      <c r="C4155" s="134">
        <v>6</v>
      </c>
      <c r="D4155" s="134">
        <v>12</v>
      </c>
      <c r="E4155" s="134">
        <v>5</v>
      </c>
      <c r="F4155" s="134" t="s">
        <v>129</v>
      </c>
      <c r="G4155" s="135">
        <v>9</v>
      </c>
      <c r="H4155" s="171">
        <f>IFERROR((Table20[[#This Row],[_202320]]-Table20[[#This Row],[_201920]])/Table20[[#This Row],[_201920]]*1,"")</f>
        <v>0.5</v>
      </c>
    </row>
    <row r="4156" spans="1:8" ht="28.5">
      <c r="A4156" s="132">
        <v>434584</v>
      </c>
      <c r="B4156" s="134" t="s">
        <v>1150</v>
      </c>
      <c r="C4156" s="134">
        <v>6</v>
      </c>
      <c r="D4156" s="134">
        <v>22</v>
      </c>
      <c r="E4156" s="134">
        <v>5</v>
      </c>
      <c r="F4156" s="134" t="s">
        <v>129</v>
      </c>
      <c r="G4156" s="135">
        <v>9</v>
      </c>
      <c r="H4156" s="171">
        <f>IFERROR((Table20[[#This Row],[_202320]]-Table20[[#This Row],[_201920]])/Table20[[#This Row],[_201920]]*1,"")</f>
        <v>0.5</v>
      </c>
    </row>
    <row r="4157" spans="1:8">
      <c r="A4157" s="132">
        <v>434584</v>
      </c>
      <c r="B4157" s="134" t="s">
        <v>1151</v>
      </c>
      <c r="C4157" s="134">
        <v>40</v>
      </c>
      <c r="D4157" s="134">
        <v>15</v>
      </c>
      <c r="E4157" s="134">
        <v>44</v>
      </c>
      <c r="F4157" s="134" t="s">
        <v>129</v>
      </c>
      <c r="G4157" s="135">
        <v>10</v>
      </c>
      <c r="H4157" s="171">
        <f>IFERROR((Table20[[#This Row],[_202320]]-Table20[[#This Row],[_201920]])/Table20[[#This Row],[_201920]]*1,"")</f>
        <v>-0.75</v>
      </c>
    </row>
    <row r="4158" spans="1:8" ht="28.5">
      <c r="A4158" s="132">
        <v>434584</v>
      </c>
      <c r="B4158" s="134" t="s">
        <v>1152</v>
      </c>
      <c r="C4158" s="134">
        <v>0</v>
      </c>
      <c r="D4158" s="134">
        <v>38</v>
      </c>
      <c r="E4158" s="134">
        <v>0</v>
      </c>
      <c r="F4158" s="134" t="s">
        <v>129</v>
      </c>
      <c r="G4158" s="135">
        <v>0</v>
      </c>
      <c r="H4158" s="171" t="str">
        <f>IFERROR((Table20[[#This Row],[_202320]]-Table20[[#This Row],[_201920]])/Table20[[#This Row],[_201920]]*1,"")</f>
        <v/>
      </c>
    </row>
    <row r="4159" spans="1:8" ht="28.5">
      <c r="A4159" s="132">
        <v>434584</v>
      </c>
      <c r="B4159" s="134" t="s">
        <v>1153</v>
      </c>
      <c r="C4159" s="134">
        <v>0</v>
      </c>
      <c r="D4159" s="134">
        <v>0</v>
      </c>
      <c r="E4159" s="134">
        <v>0</v>
      </c>
      <c r="F4159" s="134" t="s">
        <v>129</v>
      </c>
      <c r="G4159" s="135">
        <v>0</v>
      </c>
      <c r="H4159" s="171" t="str">
        <f>IFERROR((Table20[[#This Row],[_202320]]-Table20[[#This Row],[_201920]])/Table20[[#This Row],[_201920]]*1,"")</f>
        <v/>
      </c>
    </row>
    <row r="4160" spans="1:8" ht="28.5">
      <c r="A4160" s="132">
        <v>434584</v>
      </c>
      <c r="B4160" s="134" t="s">
        <v>1154</v>
      </c>
      <c r="C4160" s="134">
        <v>0</v>
      </c>
      <c r="D4160" s="134">
        <v>38</v>
      </c>
      <c r="E4160" s="134">
        <v>0</v>
      </c>
      <c r="F4160" s="134" t="s">
        <v>129</v>
      </c>
      <c r="G4160" s="135">
        <v>0</v>
      </c>
      <c r="H4160" s="171" t="str">
        <f>IFERROR((Table20[[#This Row],[_202320]]-Table20[[#This Row],[_201920]])/Table20[[#This Row],[_201920]]*1,"")</f>
        <v/>
      </c>
    </row>
    <row r="4161" spans="1:8" ht="28.5">
      <c r="A4161" s="132">
        <v>434584</v>
      </c>
      <c r="B4161" s="134" t="s">
        <v>1155</v>
      </c>
      <c r="C4161" s="134">
        <v>60</v>
      </c>
      <c r="D4161" s="134">
        <v>46</v>
      </c>
      <c r="E4161" s="134">
        <v>56</v>
      </c>
      <c r="F4161" s="134" t="s">
        <v>129</v>
      </c>
      <c r="G4161" s="135">
        <v>90</v>
      </c>
      <c r="H4161" s="171">
        <f>IFERROR((Table20[[#This Row],[_202320]]-Table20[[#This Row],[_201920]])/Table20[[#This Row],[_201920]]*1,"")</f>
        <v>0.5</v>
      </c>
    </row>
    <row r="4162" spans="1:8">
      <c r="A4162" s="132">
        <v>434672</v>
      </c>
      <c r="B4162" s="134" t="s">
        <v>1161</v>
      </c>
      <c r="C4162" s="134">
        <v>3702</v>
      </c>
      <c r="D4162" s="134">
        <v>3733</v>
      </c>
      <c r="E4162" s="134">
        <v>3835</v>
      </c>
      <c r="F4162" s="134">
        <v>3579</v>
      </c>
      <c r="G4162" s="135">
        <v>3242</v>
      </c>
      <c r="H4162" s="171">
        <f>IFERROR((Table20[[#This Row],[_202320]]-Table20[[#This Row],[_201920]])/Table20[[#This Row],[_201920]]*1,"")</f>
        <v>-0.1242571582928147</v>
      </c>
    </row>
    <row r="4163" spans="1:8">
      <c r="A4163" s="132">
        <v>434672</v>
      </c>
      <c r="B4163" s="134" t="s">
        <v>1131</v>
      </c>
      <c r="C4163" s="134">
        <v>0</v>
      </c>
      <c r="D4163" s="134">
        <v>0</v>
      </c>
      <c r="E4163" s="134">
        <v>0</v>
      </c>
      <c r="F4163" s="134">
        <v>0</v>
      </c>
      <c r="G4163" s="135">
        <v>0</v>
      </c>
      <c r="H4163" s="171" t="str">
        <f>IFERROR((Table20[[#This Row],[_202320]]-Table20[[#This Row],[_201920]])/Table20[[#This Row],[_201920]]*1,"")</f>
        <v/>
      </c>
    </row>
    <row r="4164" spans="1:8">
      <c r="A4164" s="132">
        <v>434672</v>
      </c>
      <c r="B4164" s="134" t="s">
        <v>1132</v>
      </c>
      <c r="C4164" s="134">
        <v>3702</v>
      </c>
      <c r="D4164" s="134">
        <v>3733</v>
      </c>
      <c r="E4164" s="134">
        <v>3835</v>
      </c>
      <c r="F4164" s="134">
        <v>3579</v>
      </c>
      <c r="G4164" s="135">
        <v>3242</v>
      </c>
      <c r="H4164" s="171">
        <f>IFERROR((Table20[[#This Row],[_202320]]-Table20[[#This Row],[_201920]])/Table20[[#This Row],[_201920]]*1,"")</f>
        <v>-0.1242571582928147</v>
      </c>
    </row>
    <row r="4165" spans="1:8" ht="28.5">
      <c r="A4165" s="132">
        <v>434672</v>
      </c>
      <c r="B4165" s="134" t="s">
        <v>1133</v>
      </c>
      <c r="C4165" s="134">
        <v>44</v>
      </c>
      <c r="D4165" s="134">
        <v>32</v>
      </c>
      <c r="E4165" s="134">
        <v>37</v>
      </c>
      <c r="F4165" s="134">
        <v>29</v>
      </c>
      <c r="G4165" s="135">
        <v>39</v>
      </c>
      <c r="H4165" s="171">
        <f>IFERROR((Table20[[#This Row],[_202320]]-Table20[[#This Row],[_201920]])/Table20[[#This Row],[_201920]]*1,"")</f>
        <v>-0.11363636363636363</v>
      </c>
    </row>
    <row r="4166" spans="1:8" ht="28.5">
      <c r="A4166" s="132">
        <v>434672</v>
      </c>
      <c r="B4166" s="134" t="s">
        <v>1162</v>
      </c>
      <c r="C4166" s="134">
        <v>125</v>
      </c>
      <c r="D4166" s="134">
        <v>120</v>
      </c>
      <c r="E4166" s="134">
        <v>147</v>
      </c>
      <c r="F4166" s="134">
        <v>149</v>
      </c>
      <c r="G4166" s="135">
        <v>141</v>
      </c>
      <c r="H4166" s="171">
        <f>IFERROR((Table20[[#This Row],[_202320]]-Table20[[#This Row],[_201920]])/Table20[[#This Row],[_201920]]*1,"")</f>
        <v>0.128</v>
      </c>
    </row>
    <row r="4167" spans="1:8" ht="28.5">
      <c r="A4167" s="132">
        <v>434672</v>
      </c>
      <c r="B4167" s="134" t="s">
        <v>1163</v>
      </c>
      <c r="C4167" s="134" t="s">
        <v>129</v>
      </c>
      <c r="D4167" s="134" t="s">
        <v>129</v>
      </c>
      <c r="E4167" s="134" t="s">
        <v>129</v>
      </c>
      <c r="F4167" s="134" t="s">
        <v>129</v>
      </c>
      <c r="G4167" s="135" t="s">
        <v>129</v>
      </c>
      <c r="H4167" s="171" t="str">
        <f>IFERROR((Table20[[#This Row],[_202320]]-Table20[[#This Row],[_201920]])/Table20[[#This Row],[_201920]]*1,"")</f>
        <v/>
      </c>
    </row>
    <row r="4168" spans="1:8">
      <c r="A4168" s="132">
        <v>434672</v>
      </c>
      <c r="B4168" s="134" t="s">
        <v>1136</v>
      </c>
      <c r="C4168" s="134">
        <v>169</v>
      </c>
      <c r="D4168" s="134">
        <v>152</v>
      </c>
      <c r="E4168" s="134">
        <v>184</v>
      </c>
      <c r="F4168" s="134">
        <v>178</v>
      </c>
      <c r="G4168" s="135">
        <v>180</v>
      </c>
      <c r="H4168" s="171">
        <f>IFERROR((Table20[[#This Row],[_202320]]-Table20[[#This Row],[_201920]])/Table20[[#This Row],[_201920]]*1,"")</f>
        <v>6.5088757396449703E-2</v>
      </c>
    </row>
    <row r="4169" spans="1:8">
      <c r="A4169" s="132">
        <v>434672</v>
      </c>
      <c r="B4169" s="134" t="s">
        <v>1137</v>
      </c>
      <c r="C4169" s="134">
        <v>5</v>
      </c>
      <c r="D4169" s="134">
        <v>4</v>
      </c>
      <c r="E4169" s="134">
        <v>5</v>
      </c>
      <c r="F4169" s="134">
        <v>5</v>
      </c>
      <c r="G4169" s="135">
        <v>6</v>
      </c>
      <c r="H4169" s="171">
        <f>IFERROR((Table20[[#This Row],[_202320]]-Table20[[#This Row],[_201920]])/Table20[[#This Row],[_201920]]*1,"")</f>
        <v>0.2</v>
      </c>
    </row>
    <row r="4170" spans="1:8" ht="28.5">
      <c r="A4170" s="132">
        <v>434672</v>
      </c>
      <c r="B4170" s="134" t="s">
        <v>1138</v>
      </c>
      <c r="C4170" s="134">
        <v>50</v>
      </c>
      <c r="D4170" s="134">
        <v>45</v>
      </c>
      <c r="E4170" s="134">
        <v>45</v>
      </c>
      <c r="F4170" s="134">
        <v>31</v>
      </c>
      <c r="G4170" s="135">
        <v>43</v>
      </c>
      <c r="H4170" s="171">
        <f>IFERROR((Table20[[#This Row],[_202320]]-Table20[[#This Row],[_201920]])/Table20[[#This Row],[_201920]]*1,"")</f>
        <v>-0.14000000000000001</v>
      </c>
    </row>
    <row r="4171" spans="1:8" ht="28.5">
      <c r="A4171" s="132">
        <v>434672</v>
      </c>
      <c r="B4171" s="134" t="s">
        <v>1164</v>
      </c>
      <c r="C4171" s="134">
        <v>223</v>
      </c>
      <c r="D4171" s="134">
        <v>248</v>
      </c>
      <c r="E4171" s="134">
        <v>275</v>
      </c>
      <c r="F4171" s="134">
        <v>265</v>
      </c>
      <c r="G4171" s="135">
        <v>258</v>
      </c>
      <c r="H4171" s="171">
        <f>IFERROR((Table20[[#This Row],[_202320]]-Table20[[#This Row],[_201920]])/Table20[[#This Row],[_201920]]*1,"")</f>
        <v>0.15695067264573992</v>
      </c>
    </row>
    <row r="4172" spans="1:8" ht="28.5">
      <c r="A4172" s="132">
        <v>434672</v>
      </c>
      <c r="B4172" s="134" t="s">
        <v>1165</v>
      </c>
      <c r="C4172" s="134" t="s">
        <v>129</v>
      </c>
      <c r="D4172" s="134" t="s">
        <v>129</v>
      </c>
      <c r="E4172" s="134" t="s">
        <v>129</v>
      </c>
      <c r="F4172" s="134" t="s">
        <v>129</v>
      </c>
      <c r="G4172" s="135" t="s">
        <v>129</v>
      </c>
      <c r="H4172" s="171" t="str">
        <f>IFERROR((Table20[[#This Row],[_202320]]-Table20[[#This Row],[_201920]])/Table20[[#This Row],[_201920]]*1,"")</f>
        <v/>
      </c>
    </row>
    <row r="4173" spans="1:8">
      <c r="A4173" s="132">
        <v>434672</v>
      </c>
      <c r="B4173" s="134" t="s">
        <v>1141</v>
      </c>
      <c r="C4173" s="134">
        <v>273</v>
      </c>
      <c r="D4173" s="134">
        <v>293</v>
      </c>
      <c r="E4173" s="134">
        <v>320</v>
      </c>
      <c r="F4173" s="134">
        <v>296</v>
      </c>
      <c r="G4173" s="135">
        <v>301</v>
      </c>
      <c r="H4173" s="171">
        <f>IFERROR((Table20[[#This Row],[_202320]]-Table20[[#This Row],[_201920]])/Table20[[#This Row],[_201920]]*1,"")</f>
        <v>0.10256410256410256</v>
      </c>
    </row>
    <row r="4174" spans="1:8">
      <c r="A4174" s="132">
        <v>434672</v>
      </c>
      <c r="B4174" s="134" t="s">
        <v>1142</v>
      </c>
      <c r="C4174" s="134">
        <v>7</v>
      </c>
      <c r="D4174" s="134">
        <v>8</v>
      </c>
      <c r="E4174" s="134">
        <v>8</v>
      </c>
      <c r="F4174" s="134">
        <v>8</v>
      </c>
      <c r="G4174" s="135">
        <v>9</v>
      </c>
      <c r="H4174" s="171">
        <f>IFERROR((Table20[[#This Row],[_202320]]-Table20[[#This Row],[_201920]])/Table20[[#This Row],[_201920]]*1,"")</f>
        <v>0.2857142857142857</v>
      </c>
    </row>
    <row r="4175" spans="1:8" ht="28.5">
      <c r="A4175" s="132">
        <v>434672</v>
      </c>
      <c r="B4175" s="134" t="s">
        <v>1143</v>
      </c>
      <c r="C4175" s="134">
        <v>59</v>
      </c>
      <c r="D4175" s="134">
        <v>44</v>
      </c>
      <c r="E4175" s="134">
        <v>52</v>
      </c>
      <c r="F4175" s="134">
        <v>31</v>
      </c>
      <c r="G4175" s="135">
        <v>51</v>
      </c>
      <c r="H4175" s="171">
        <f>IFERROR((Table20[[#This Row],[_202320]]-Table20[[#This Row],[_201920]])/Table20[[#This Row],[_201920]]*1,"")</f>
        <v>-0.13559322033898305</v>
      </c>
    </row>
    <row r="4176" spans="1:8" ht="28.5">
      <c r="A4176" s="132">
        <v>434672</v>
      </c>
      <c r="B4176" s="134" t="s">
        <v>1166</v>
      </c>
      <c r="C4176" s="134">
        <v>276</v>
      </c>
      <c r="D4176" s="134">
        <v>306</v>
      </c>
      <c r="E4176" s="134">
        <v>341</v>
      </c>
      <c r="F4176" s="134">
        <v>335</v>
      </c>
      <c r="G4176" s="135">
        <v>311</v>
      </c>
      <c r="H4176" s="171">
        <f>IFERROR((Table20[[#This Row],[_202320]]-Table20[[#This Row],[_201920]])/Table20[[#This Row],[_201920]]*1,"")</f>
        <v>0.12681159420289856</v>
      </c>
    </row>
    <row r="4177" spans="1:8" ht="28.5">
      <c r="A4177" s="132">
        <v>434672</v>
      </c>
      <c r="B4177" s="134" t="s">
        <v>1167</v>
      </c>
      <c r="C4177" s="134" t="s">
        <v>129</v>
      </c>
      <c r="D4177" s="134" t="s">
        <v>129</v>
      </c>
      <c r="E4177" s="134" t="s">
        <v>129</v>
      </c>
      <c r="F4177" s="134" t="s">
        <v>129</v>
      </c>
      <c r="G4177" s="135" t="s">
        <v>129</v>
      </c>
      <c r="H4177" s="171" t="str">
        <f>IFERROR((Table20[[#This Row],[_202320]]-Table20[[#This Row],[_201920]])/Table20[[#This Row],[_201920]]*1,"")</f>
        <v/>
      </c>
    </row>
    <row r="4178" spans="1:8">
      <c r="A4178" s="132">
        <v>434672</v>
      </c>
      <c r="B4178" s="134" t="s">
        <v>1146</v>
      </c>
      <c r="C4178" s="134">
        <v>335</v>
      </c>
      <c r="D4178" s="134">
        <v>350</v>
      </c>
      <c r="E4178" s="134">
        <v>393</v>
      </c>
      <c r="F4178" s="134">
        <v>366</v>
      </c>
      <c r="G4178" s="135">
        <v>362</v>
      </c>
      <c r="H4178" s="171">
        <f>IFERROR((Table20[[#This Row],[_202320]]-Table20[[#This Row],[_201920]])/Table20[[#This Row],[_201920]]*1,"")</f>
        <v>8.0597014925373134E-2</v>
      </c>
    </row>
    <row r="4179" spans="1:8" ht="28.5">
      <c r="A4179" s="132">
        <v>434672</v>
      </c>
      <c r="B4179" s="134" t="s">
        <v>1147</v>
      </c>
      <c r="C4179" s="134">
        <v>155</v>
      </c>
      <c r="D4179" s="134">
        <v>137</v>
      </c>
      <c r="E4179" s="134">
        <v>155</v>
      </c>
      <c r="F4179" s="134">
        <v>128</v>
      </c>
      <c r="G4179" s="135">
        <v>122</v>
      </c>
      <c r="H4179" s="171">
        <f>IFERROR((Table20[[#This Row],[_202320]]-Table20[[#This Row],[_201920]])/Table20[[#This Row],[_201920]]*1,"")</f>
        <v>-0.2129032258064516</v>
      </c>
    </row>
    <row r="4180" spans="1:8" ht="28.5">
      <c r="A4180" s="132">
        <v>434672</v>
      </c>
      <c r="B4180" s="134" t="s">
        <v>1148</v>
      </c>
      <c r="C4180" s="134">
        <v>964</v>
      </c>
      <c r="D4180" s="134">
        <v>1027</v>
      </c>
      <c r="E4180" s="134">
        <v>1027</v>
      </c>
      <c r="F4180" s="134">
        <v>997</v>
      </c>
      <c r="G4180" s="135">
        <v>936</v>
      </c>
      <c r="H4180" s="171">
        <f>IFERROR((Table20[[#This Row],[_202320]]-Table20[[#This Row],[_201920]])/Table20[[#This Row],[_201920]]*1,"")</f>
        <v>-2.9045643153526972E-2</v>
      </c>
    </row>
    <row r="4181" spans="1:8" ht="28.5">
      <c r="A4181" s="132">
        <v>434672</v>
      </c>
      <c r="B4181" s="134" t="s">
        <v>1149</v>
      </c>
      <c r="C4181" s="134">
        <v>2248</v>
      </c>
      <c r="D4181" s="134">
        <v>2219</v>
      </c>
      <c r="E4181" s="134">
        <v>2260</v>
      </c>
      <c r="F4181" s="134">
        <v>2088</v>
      </c>
      <c r="G4181" s="135">
        <v>1822</v>
      </c>
      <c r="H4181" s="171">
        <f>IFERROR((Table20[[#This Row],[_202320]]-Table20[[#This Row],[_201920]])/Table20[[#This Row],[_201920]]*1,"")</f>
        <v>-0.18950177935943061</v>
      </c>
    </row>
    <row r="4182" spans="1:8" ht="28.5">
      <c r="A4182" s="132">
        <v>434672</v>
      </c>
      <c r="B4182" s="134" t="s">
        <v>1150</v>
      </c>
      <c r="C4182" s="134">
        <v>3367</v>
      </c>
      <c r="D4182" s="134">
        <v>3383</v>
      </c>
      <c r="E4182" s="134">
        <v>3442</v>
      </c>
      <c r="F4182" s="134">
        <v>3213</v>
      </c>
      <c r="G4182" s="135">
        <v>2880</v>
      </c>
      <c r="H4182" s="171">
        <f>IFERROR((Table20[[#This Row],[_202320]]-Table20[[#This Row],[_201920]])/Table20[[#This Row],[_201920]]*1,"")</f>
        <v>-0.14463914463914465</v>
      </c>
    </row>
    <row r="4183" spans="1:8">
      <c r="A4183" s="132">
        <v>434672</v>
      </c>
      <c r="B4183" s="134" t="s">
        <v>1151</v>
      </c>
      <c r="C4183" s="134">
        <v>9</v>
      </c>
      <c r="D4183" s="134">
        <v>9</v>
      </c>
      <c r="E4183" s="134">
        <v>10</v>
      </c>
      <c r="F4183" s="134">
        <v>10</v>
      </c>
      <c r="G4183" s="135">
        <v>11</v>
      </c>
      <c r="H4183" s="171">
        <f>IFERROR((Table20[[#This Row],[_202320]]-Table20[[#This Row],[_201920]])/Table20[[#This Row],[_201920]]*1,"")</f>
        <v>0.22222222222222221</v>
      </c>
    </row>
    <row r="4184" spans="1:8" ht="28.5">
      <c r="A4184" s="132">
        <v>434672</v>
      </c>
      <c r="B4184" s="134" t="s">
        <v>1152</v>
      </c>
      <c r="C4184" s="134">
        <v>30</v>
      </c>
      <c r="D4184" s="134">
        <v>31</v>
      </c>
      <c r="E4184" s="134">
        <v>31</v>
      </c>
      <c r="F4184" s="134">
        <v>31</v>
      </c>
      <c r="G4184" s="135">
        <v>33</v>
      </c>
      <c r="H4184" s="171">
        <f>IFERROR((Table20[[#This Row],[_202320]]-Table20[[#This Row],[_201920]])/Table20[[#This Row],[_201920]]*1,"")</f>
        <v>0.1</v>
      </c>
    </row>
    <row r="4185" spans="1:8" ht="28.5">
      <c r="A4185" s="132">
        <v>434672</v>
      </c>
      <c r="B4185" s="134" t="s">
        <v>1153</v>
      </c>
      <c r="C4185" s="134">
        <v>4</v>
      </c>
      <c r="D4185" s="134">
        <v>4</v>
      </c>
      <c r="E4185" s="134">
        <v>4</v>
      </c>
      <c r="F4185" s="134">
        <v>4</v>
      </c>
      <c r="G4185" s="135">
        <v>4</v>
      </c>
      <c r="H4185" s="171">
        <f>IFERROR((Table20[[#This Row],[_202320]]-Table20[[#This Row],[_201920]])/Table20[[#This Row],[_201920]]*1,"")</f>
        <v>0</v>
      </c>
    </row>
    <row r="4186" spans="1:8" ht="28.5">
      <c r="A4186" s="132">
        <v>434672</v>
      </c>
      <c r="B4186" s="134" t="s">
        <v>1154</v>
      </c>
      <c r="C4186" s="134">
        <v>26</v>
      </c>
      <c r="D4186" s="134">
        <v>28</v>
      </c>
      <c r="E4186" s="134">
        <v>27</v>
      </c>
      <c r="F4186" s="134">
        <v>28</v>
      </c>
      <c r="G4186" s="135">
        <v>29</v>
      </c>
      <c r="H4186" s="171">
        <f>IFERROR((Table20[[#This Row],[_202320]]-Table20[[#This Row],[_201920]])/Table20[[#This Row],[_201920]]*1,"")</f>
        <v>0.11538461538461539</v>
      </c>
    </row>
    <row r="4187" spans="1:8" ht="28.5">
      <c r="A4187" s="132">
        <v>434672</v>
      </c>
      <c r="B4187" s="134" t="s">
        <v>1155</v>
      </c>
      <c r="C4187" s="134">
        <v>61</v>
      </c>
      <c r="D4187" s="134">
        <v>59</v>
      </c>
      <c r="E4187" s="134">
        <v>59</v>
      </c>
      <c r="F4187" s="134">
        <v>58</v>
      </c>
      <c r="G4187" s="135">
        <v>56</v>
      </c>
      <c r="H4187" s="171">
        <f>IFERROR((Table20[[#This Row],[_202320]]-Table20[[#This Row],[_201920]])/Table20[[#This Row],[_201920]]*1,"")</f>
        <v>-8.1967213114754092E-2</v>
      </c>
    </row>
    <row r="4188" spans="1:8">
      <c r="A4188" s="132">
        <v>434751</v>
      </c>
      <c r="B4188" s="134" t="s">
        <v>1161</v>
      </c>
      <c r="C4188" s="134">
        <v>3</v>
      </c>
      <c r="D4188" s="134">
        <v>8</v>
      </c>
      <c r="E4188" s="134">
        <v>10</v>
      </c>
      <c r="F4188" s="134">
        <v>11</v>
      </c>
      <c r="G4188" s="135">
        <v>5</v>
      </c>
      <c r="H4188" s="171">
        <f>IFERROR((Table20[[#This Row],[_202320]]-Table20[[#This Row],[_201920]])/Table20[[#This Row],[_201920]]*1,"")</f>
        <v>0.66666666666666663</v>
      </c>
    </row>
    <row r="4189" spans="1:8">
      <c r="A4189" s="132">
        <v>434751</v>
      </c>
      <c r="B4189" s="134" t="s">
        <v>1131</v>
      </c>
      <c r="C4189" s="134">
        <v>0</v>
      </c>
      <c r="D4189" s="134">
        <v>0</v>
      </c>
      <c r="E4189" s="134">
        <v>0</v>
      </c>
      <c r="F4189" s="134">
        <v>0</v>
      </c>
      <c r="G4189" s="135">
        <v>0</v>
      </c>
      <c r="H4189" s="171" t="str">
        <f>IFERROR((Table20[[#This Row],[_202320]]-Table20[[#This Row],[_201920]])/Table20[[#This Row],[_201920]]*1,"")</f>
        <v/>
      </c>
    </row>
    <row r="4190" spans="1:8">
      <c r="A4190" s="132">
        <v>434751</v>
      </c>
      <c r="B4190" s="134" t="s">
        <v>1132</v>
      </c>
      <c r="C4190" s="134">
        <v>3</v>
      </c>
      <c r="D4190" s="134">
        <v>8</v>
      </c>
      <c r="E4190" s="134">
        <v>10</v>
      </c>
      <c r="F4190" s="134">
        <v>11</v>
      </c>
      <c r="G4190" s="135">
        <v>5</v>
      </c>
      <c r="H4190" s="171">
        <f>IFERROR((Table20[[#This Row],[_202320]]-Table20[[#This Row],[_201920]])/Table20[[#This Row],[_201920]]*1,"")</f>
        <v>0.66666666666666663</v>
      </c>
    </row>
    <row r="4191" spans="1:8" ht="28.5">
      <c r="A4191" s="132">
        <v>434751</v>
      </c>
      <c r="B4191" s="134" t="s">
        <v>1133</v>
      </c>
      <c r="C4191" s="134">
        <v>0</v>
      </c>
      <c r="D4191" s="134">
        <v>0</v>
      </c>
      <c r="E4191" s="134">
        <v>0</v>
      </c>
      <c r="F4191" s="134">
        <v>0</v>
      </c>
      <c r="G4191" s="135">
        <v>0</v>
      </c>
      <c r="H4191" s="171" t="str">
        <f>IFERROR((Table20[[#This Row],[_202320]]-Table20[[#This Row],[_201920]])/Table20[[#This Row],[_201920]]*1,"")</f>
        <v/>
      </c>
    </row>
    <row r="4192" spans="1:8" ht="28.5">
      <c r="A4192" s="132">
        <v>434751</v>
      </c>
      <c r="B4192" s="134" t="s">
        <v>1162</v>
      </c>
      <c r="C4192" s="134">
        <v>0</v>
      </c>
      <c r="D4192" s="134">
        <v>1</v>
      </c>
      <c r="E4192" s="134">
        <v>1</v>
      </c>
      <c r="F4192" s="134">
        <v>0</v>
      </c>
      <c r="G4192" s="135">
        <v>0</v>
      </c>
      <c r="H4192" s="171" t="str">
        <f>IFERROR((Table20[[#This Row],[_202320]]-Table20[[#This Row],[_201920]])/Table20[[#This Row],[_201920]]*1,"")</f>
        <v/>
      </c>
    </row>
    <row r="4193" spans="1:8" ht="28.5">
      <c r="A4193" s="132">
        <v>434751</v>
      </c>
      <c r="B4193" s="134" t="s">
        <v>1163</v>
      </c>
      <c r="C4193" s="134" t="s">
        <v>129</v>
      </c>
      <c r="D4193" s="134" t="s">
        <v>129</v>
      </c>
      <c r="E4193" s="134" t="s">
        <v>129</v>
      </c>
      <c r="F4193" s="134" t="s">
        <v>129</v>
      </c>
      <c r="G4193" s="135" t="s">
        <v>129</v>
      </c>
      <c r="H4193" s="171" t="str">
        <f>IFERROR((Table20[[#This Row],[_202320]]-Table20[[#This Row],[_201920]])/Table20[[#This Row],[_201920]]*1,"")</f>
        <v/>
      </c>
    </row>
    <row r="4194" spans="1:8">
      <c r="A4194" s="132">
        <v>434751</v>
      </c>
      <c r="B4194" s="134" t="s">
        <v>1136</v>
      </c>
      <c r="C4194" s="134">
        <v>0</v>
      </c>
      <c r="D4194" s="134">
        <v>1</v>
      </c>
      <c r="E4194" s="134">
        <v>1</v>
      </c>
      <c r="F4194" s="134">
        <v>0</v>
      </c>
      <c r="G4194" s="135">
        <v>0</v>
      </c>
      <c r="H4194" s="171" t="str">
        <f>IFERROR((Table20[[#This Row],[_202320]]-Table20[[#This Row],[_201920]])/Table20[[#This Row],[_201920]]*1,"")</f>
        <v/>
      </c>
    </row>
    <row r="4195" spans="1:8">
      <c r="A4195" s="132">
        <v>434751</v>
      </c>
      <c r="B4195" s="134" t="s">
        <v>1137</v>
      </c>
      <c r="C4195" s="134">
        <v>0</v>
      </c>
      <c r="D4195" s="134">
        <v>13</v>
      </c>
      <c r="E4195" s="134">
        <v>10</v>
      </c>
      <c r="F4195" s="134">
        <v>0</v>
      </c>
      <c r="G4195" s="135">
        <v>0</v>
      </c>
      <c r="H4195" s="171" t="str">
        <f>IFERROR((Table20[[#This Row],[_202320]]-Table20[[#This Row],[_201920]])/Table20[[#This Row],[_201920]]*1,"")</f>
        <v/>
      </c>
    </row>
    <row r="4196" spans="1:8" ht="28.5">
      <c r="A4196" s="132">
        <v>434751</v>
      </c>
      <c r="B4196" s="134" t="s">
        <v>1138</v>
      </c>
      <c r="C4196" s="134">
        <v>0</v>
      </c>
      <c r="D4196" s="134">
        <v>0</v>
      </c>
      <c r="E4196" s="134">
        <v>0</v>
      </c>
      <c r="F4196" s="134">
        <v>0</v>
      </c>
      <c r="G4196" s="135">
        <v>0</v>
      </c>
      <c r="H4196" s="171" t="str">
        <f>IFERROR((Table20[[#This Row],[_202320]]-Table20[[#This Row],[_201920]])/Table20[[#This Row],[_201920]]*1,"")</f>
        <v/>
      </c>
    </row>
    <row r="4197" spans="1:8" ht="28.5">
      <c r="A4197" s="132">
        <v>434751</v>
      </c>
      <c r="B4197" s="134" t="s">
        <v>1164</v>
      </c>
      <c r="C4197" s="134">
        <v>1</v>
      </c>
      <c r="D4197" s="134">
        <v>1</v>
      </c>
      <c r="E4197" s="134">
        <v>1</v>
      </c>
      <c r="F4197" s="134">
        <v>0</v>
      </c>
      <c r="G4197" s="135">
        <v>0</v>
      </c>
      <c r="H4197" s="171">
        <f>IFERROR((Table20[[#This Row],[_202320]]-Table20[[#This Row],[_201920]])/Table20[[#This Row],[_201920]]*1,"")</f>
        <v>-1</v>
      </c>
    </row>
    <row r="4198" spans="1:8" ht="28.5">
      <c r="A4198" s="132">
        <v>434751</v>
      </c>
      <c r="B4198" s="134" t="s">
        <v>1165</v>
      </c>
      <c r="C4198" s="134" t="s">
        <v>129</v>
      </c>
      <c r="D4198" s="134" t="s">
        <v>129</v>
      </c>
      <c r="E4198" s="134" t="s">
        <v>129</v>
      </c>
      <c r="F4198" s="134" t="s">
        <v>129</v>
      </c>
      <c r="G4198" s="135" t="s">
        <v>129</v>
      </c>
      <c r="H4198" s="171" t="str">
        <f>IFERROR((Table20[[#This Row],[_202320]]-Table20[[#This Row],[_201920]])/Table20[[#This Row],[_201920]]*1,"")</f>
        <v/>
      </c>
    </row>
    <row r="4199" spans="1:8">
      <c r="A4199" s="132">
        <v>434751</v>
      </c>
      <c r="B4199" s="134" t="s">
        <v>1141</v>
      </c>
      <c r="C4199" s="134">
        <v>1</v>
      </c>
      <c r="D4199" s="134">
        <v>1</v>
      </c>
      <c r="E4199" s="134">
        <v>1</v>
      </c>
      <c r="F4199" s="134">
        <v>0</v>
      </c>
      <c r="G4199" s="135">
        <v>0</v>
      </c>
      <c r="H4199" s="171">
        <f>IFERROR((Table20[[#This Row],[_202320]]-Table20[[#This Row],[_201920]])/Table20[[#This Row],[_201920]]*1,"")</f>
        <v>-1</v>
      </c>
    </row>
    <row r="4200" spans="1:8">
      <c r="A4200" s="132">
        <v>434751</v>
      </c>
      <c r="B4200" s="134" t="s">
        <v>1142</v>
      </c>
      <c r="C4200" s="134">
        <v>33</v>
      </c>
      <c r="D4200" s="134">
        <v>13</v>
      </c>
      <c r="E4200" s="134">
        <v>10</v>
      </c>
      <c r="F4200" s="134">
        <v>0</v>
      </c>
      <c r="G4200" s="135">
        <v>0</v>
      </c>
      <c r="H4200" s="171">
        <f>IFERROR((Table20[[#This Row],[_202320]]-Table20[[#This Row],[_201920]])/Table20[[#This Row],[_201920]]*1,"")</f>
        <v>-1</v>
      </c>
    </row>
    <row r="4201" spans="1:8" ht="28.5">
      <c r="A4201" s="132">
        <v>434751</v>
      </c>
      <c r="B4201" s="134" t="s">
        <v>1143</v>
      </c>
      <c r="C4201" s="134">
        <v>0</v>
      </c>
      <c r="D4201" s="134">
        <v>0</v>
      </c>
      <c r="E4201" s="134">
        <v>0</v>
      </c>
      <c r="F4201" s="134">
        <v>0</v>
      </c>
      <c r="G4201" s="135">
        <v>0</v>
      </c>
      <c r="H4201" s="171" t="str">
        <f>IFERROR((Table20[[#This Row],[_202320]]-Table20[[#This Row],[_201920]])/Table20[[#This Row],[_201920]]*1,"")</f>
        <v/>
      </c>
    </row>
    <row r="4202" spans="1:8" ht="28.5">
      <c r="A4202" s="132">
        <v>434751</v>
      </c>
      <c r="B4202" s="134" t="s">
        <v>1166</v>
      </c>
      <c r="C4202" s="134">
        <v>1</v>
      </c>
      <c r="D4202" s="134">
        <v>1</v>
      </c>
      <c r="E4202" s="134">
        <v>1</v>
      </c>
      <c r="F4202" s="134">
        <v>0</v>
      </c>
      <c r="G4202" s="135">
        <v>0</v>
      </c>
      <c r="H4202" s="171">
        <f>IFERROR((Table20[[#This Row],[_202320]]-Table20[[#This Row],[_201920]])/Table20[[#This Row],[_201920]]*1,"")</f>
        <v>-1</v>
      </c>
    </row>
    <row r="4203" spans="1:8" ht="28.5">
      <c r="A4203" s="132">
        <v>434751</v>
      </c>
      <c r="B4203" s="134" t="s">
        <v>1167</v>
      </c>
      <c r="C4203" s="134" t="s">
        <v>129</v>
      </c>
      <c r="D4203" s="134" t="s">
        <v>129</v>
      </c>
      <c r="E4203" s="134" t="s">
        <v>129</v>
      </c>
      <c r="F4203" s="134" t="s">
        <v>129</v>
      </c>
      <c r="G4203" s="135" t="s">
        <v>129</v>
      </c>
      <c r="H4203" s="171" t="str">
        <f>IFERROR((Table20[[#This Row],[_202320]]-Table20[[#This Row],[_201920]])/Table20[[#This Row],[_201920]]*1,"")</f>
        <v/>
      </c>
    </row>
    <row r="4204" spans="1:8">
      <c r="A4204" s="132">
        <v>434751</v>
      </c>
      <c r="B4204" s="134" t="s">
        <v>1146</v>
      </c>
      <c r="C4204" s="134">
        <v>1</v>
      </c>
      <c r="D4204" s="134">
        <v>1</v>
      </c>
      <c r="E4204" s="134">
        <v>1</v>
      </c>
      <c r="F4204" s="134">
        <v>0</v>
      </c>
      <c r="G4204" s="135">
        <v>0</v>
      </c>
      <c r="H4204" s="171">
        <f>IFERROR((Table20[[#This Row],[_202320]]-Table20[[#This Row],[_201920]])/Table20[[#This Row],[_201920]]*1,"")</f>
        <v>-1</v>
      </c>
    </row>
    <row r="4205" spans="1:8" ht="28.5">
      <c r="A4205" s="132">
        <v>434751</v>
      </c>
      <c r="B4205" s="134" t="s">
        <v>1147</v>
      </c>
      <c r="C4205" s="134">
        <v>0</v>
      </c>
      <c r="D4205" s="134">
        <v>0</v>
      </c>
      <c r="E4205" s="134">
        <v>0</v>
      </c>
      <c r="F4205" s="134">
        <v>0</v>
      </c>
      <c r="G4205" s="135">
        <v>0</v>
      </c>
      <c r="H4205" s="171" t="str">
        <f>IFERROR((Table20[[#This Row],[_202320]]-Table20[[#This Row],[_201920]])/Table20[[#This Row],[_201920]]*1,"")</f>
        <v/>
      </c>
    </row>
    <row r="4206" spans="1:8" ht="28.5">
      <c r="A4206" s="132">
        <v>434751</v>
      </c>
      <c r="B4206" s="134" t="s">
        <v>1148</v>
      </c>
      <c r="C4206" s="134">
        <v>0</v>
      </c>
      <c r="D4206" s="134">
        <v>2</v>
      </c>
      <c r="E4206" s="134">
        <v>2</v>
      </c>
      <c r="F4206" s="134">
        <v>0</v>
      </c>
      <c r="G4206" s="135">
        <v>0</v>
      </c>
      <c r="H4206" s="171" t="str">
        <f>IFERROR((Table20[[#This Row],[_202320]]-Table20[[#This Row],[_201920]])/Table20[[#This Row],[_201920]]*1,"")</f>
        <v/>
      </c>
    </row>
    <row r="4207" spans="1:8" ht="28.5">
      <c r="A4207" s="132">
        <v>434751</v>
      </c>
      <c r="B4207" s="134" t="s">
        <v>1149</v>
      </c>
      <c r="C4207" s="134">
        <v>2</v>
      </c>
      <c r="D4207" s="134">
        <v>5</v>
      </c>
      <c r="E4207" s="134">
        <v>7</v>
      </c>
      <c r="F4207" s="134">
        <v>11</v>
      </c>
      <c r="G4207" s="135">
        <v>5</v>
      </c>
      <c r="H4207" s="171">
        <f>IFERROR((Table20[[#This Row],[_202320]]-Table20[[#This Row],[_201920]])/Table20[[#This Row],[_201920]]*1,"")</f>
        <v>1.5</v>
      </c>
    </row>
    <row r="4208" spans="1:8" ht="28.5">
      <c r="A4208" s="132">
        <v>434751</v>
      </c>
      <c r="B4208" s="134" t="s">
        <v>1150</v>
      </c>
      <c r="C4208" s="134">
        <v>2</v>
      </c>
      <c r="D4208" s="134">
        <v>7</v>
      </c>
      <c r="E4208" s="134">
        <v>9</v>
      </c>
      <c r="F4208" s="134">
        <v>11</v>
      </c>
      <c r="G4208" s="135">
        <v>5</v>
      </c>
      <c r="H4208" s="171">
        <f>IFERROR((Table20[[#This Row],[_202320]]-Table20[[#This Row],[_201920]])/Table20[[#This Row],[_201920]]*1,"")</f>
        <v>1.5</v>
      </c>
    </row>
    <row r="4209" spans="1:8">
      <c r="A4209" s="132">
        <v>434751</v>
      </c>
      <c r="B4209" s="134" t="s">
        <v>1151</v>
      </c>
      <c r="C4209" s="134">
        <v>33</v>
      </c>
      <c r="D4209" s="134">
        <v>13</v>
      </c>
      <c r="E4209" s="134">
        <v>10</v>
      </c>
      <c r="F4209" s="134">
        <v>0</v>
      </c>
      <c r="G4209" s="135">
        <v>0</v>
      </c>
      <c r="H4209" s="171">
        <f>IFERROR((Table20[[#This Row],[_202320]]-Table20[[#This Row],[_201920]])/Table20[[#This Row],[_201920]]*1,"")</f>
        <v>-1</v>
      </c>
    </row>
    <row r="4210" spans="1:8" ht="28.5">
      <c r="A4210" s="132">
        <v>434751</v>
      </c>
      <c r="B4210" s="134" t="s">
        <v>1152</v>
      </c>
      <c r="C4210" s="134">
        <v>0</v>
      </c>
      <c r="D4210" s="134">
        <v>25</v>
      </c>
      <c r="E4210" s="134">
        <v>20</v>
      </c>
      <c r="F4210" s="134">
        <v>0</v>
      </c>
      <c r="G4210" s="135">
        <v>0</v>
      </c>
      <c r="H4210" s="171" t="str">
        <f>IFERROR((Table20[[#This Row],[_202320]]-Table20[[#This Row],[_201920]])/Table20[[#This Row],[_201920]]*1,"")</f>
        <v/>
      </c>
    </row>
    <row r="4211" spans="1:8" ht="28.5">
      <c r="A4211" s="132">
        <v>434751</v>
      </c>
      <c r="B4211" s="134" t="s">
        <v>1153</v>
      </c>
      <c r="C4211" s="134">
        <v>0</v>
      </c>
      <c r="D4211" s="134">
        <v>0</v>
      </c>
      <c r="E4211" s="134">
        <v>0</v>
      </c>
      <c r="F4211" s="134">
        <v>0</v>
      </c>
      <c r="G4211" s="135">
        <v>0</v>
      </c>
      <c r="H4211" s="171" t="str">
        <f>IFERROR((Table20[[#This Row],[_202320]]-Table20[[#This Row],[_201920]])/Table20[[#This Row],[_201920]]*1,"")</f>
        <v/>
      </c>
    </row>
    <row r="4212" spans="1:8" ht="28.5">
      <c r="A4212" s="132">
        <v>434751</v>
      </c>
      <c r="B4212" s="134" t="s">
        <v>1154</v>
      </c>
      <c r="C4212" s="134">
        <v>0</v>
      </c>
      <c r="D4212" s="134">
        <v>25</v>
      </c>
      <c r="E4212" s="134">
        <v>20</v>
      </c>
      <c r="F4212" s="134">
        <v>0</v>
      </c>
      <c r="G4212" s="135">
        <v>0</v>
      </c>
      <c r="H4212" s="171" t="str">
        <f>IFERROR((Table20[[#This Row],[_202320]]-Table20[[#This Row],[_201920]])/Table20[[#This Row],[_201920]]*1,"")</f>
        <v/>
      </c>
    </row>
    <row r="4213" spans="1:8" ht="28.5">
      <c r="A4213" s="132">
        <v>434751</v>
      </c>
      <c r="B4213" s="134" t="s">
        <v>1155</v>
      </c>
      <c r="C4213" s="134">
        <v>67</v>
      </c>
      <c r="D4213" s="134">
        <v>63</v>
      </c>
      <c r="E4213" s="134">
        <v>70</v>
      </c>
      <c r="F4213" s="134">
        <v>100</v>
      </c>
      <c r="G4213" s="135">
        <v>100</v>
      </c>
      <c r="H4213" s="171">
        <f>IFERROR((Table20[[#This Row],[_202320]]-Table20[[#This Row],[_201920]])/Table20[[#This Row],[_201920]]*1,"")</f>
        <v>0.4925373134328358</v>
      </c>
    </row>
    <row r="4214" spans="1:8">
      <c r="A4214" s="132">
        <v>442781</v>
      </c>
      <c r="B4214" s="134" t="s">
        <v>1161</v>
      </c>
      <c r="C4214" s="134">
        <v>58</v>
      </c>
      <c r="D4214" s="134">
        <v>43</v>
      </c>
      <c r="E4214" s="134">
        <v>41</v>
      </c>
      <c r="F4214" s="134">
        <v>26</v>
      </c>
      <c r="G4214" s="135">
        <v>26</v>
      </c>
      <c r="H4214" s="171">
        <f>IFERROR((Table20[[#This Row],[_202320]]-Table20[[#This Row],[_201920]])/Table20[[#This Row],[_201920]]*1,"")</f>
        <v>-0.55172413793103448</v>
      </c>
    </row>
    <row r="4215" spans="1:8">
      <c r="A4215" s="132">
        <v>442781</v>
      </c>
      <c r="B4215" s="134" t="s">
        <v>1131</v>
      </c>
      <c r="C4215" s="134">
        <v>0</v>
      </c>
      <c r="D4215" s="134">
        <v>0</v>
      </c>
      <c r="E4215" s="134">
        <v>0</v>
      </c>
      <c r="F4215" s="134">
        <v>0</v>
      </c>
      <c r="G4215" s="135">
        <v>0</v>
      </c>
      <c r="H4215" s="171" t="str">
        <f>IFERROR((Table20[[#This Row],[_202320]]-Table20[[#This Row],[_201920]])/Table20[[#This Row],[_201920]]*1,"")</f>
        <v/>
      </c>
    </row>
    <row r="4216" spans="1:8">
      <c r="A4216" s="132">
        <v>442781</v>
      </c>
      <c r="B4216" s="134" t="s">
        <v>1132</v>
      </c>
      <c r="C4216" s="134">
        <v>58</v>
      </c>
      <c r="D4216" s="134">
        <v>43</v>
      </c>
      <c r="E4216" s="134">
        <v>41</v>
      </c>
      <c r="F4216" s="134">
        <v>26</v>
      </c>
      <c r="G4216" s="135">
        <v>26</v>
      </c>
      <c r="H4216" s="171">
        <f>IFERROR((Table20[[#This Row],[_202320]]-Table20[[#This Row],[_201920]])/Table20[[#This Row],[_201920]]*1,"")</f>
        <v>-0.55172413793103448</v>
      </c>
    </row>
    <row r="4217" spans="1:8" ht="28.5">
      <c r="A4217" s="132">
        <v>442781</v>
      </c>
      <c r="B4217" s="134" t="s">
        <v>1133</v>
      </c>
      <c r="C4217" s="134">
        <v>0</v>
      </c>
      <c r="D4217" s="134">
        <v>0</v>
      </c>
      <c r="E4217" s="134">
        <v>0</v>
      </c>
      <c r="F4217" s="134">
        <v>0</v>
      </c>
      <c r="G4217" s="135">
        <v>0</v>
      </c>
      <c r="H4217" s="171" t="str">
        <f>IFERROR((Table20[[#This Row],[_202320]]-Table20[[#This Row],[_201920]])/Table20[[#This Row],[_201920]]*1,"")</f>
        <v/>
      </c>
    </row>
    <row r="4218" spans="1:8" ht="28.5">
      <c r="A4218" s="132">
        <v>442781</v>
      </c>
      <c r="B4218" s="134" t="s">
        <v>1162</v>
      </c>
      <c r="C4218" s="134">
        <v>3</v>
      </c>
      <c r="D4218" s="134">
        <v>3</v>
      </c>
      <c r="E4218" s="134">
        <v>2</v>
      </c>
      <c r="F4218" s="134">
        <v>0</v>
      </c>
      <c r="G4218" s="135">
        <v>1</v>
      </c>
      <c r="H4218" s="171">
        <f>IFERROR((Table20[[#This Row],[_202320]]-Table20[[#This Row],[_201920]])/Table20[[#This Row],[_201920]]*1,"")</f>
        <v>-0.66666666666666663</v>
      </c>
    </row>
    <row r="4219" spans="1:8" ht="28.5">
      <c r="A4219" s="132">
        <v>442781</v>
      </c>
      <c r="B4219" s="134" t="s">
        <v>1163</v>
      </c>
      <c r="C4219" s="134" t="s">
        <v>129</v>
      </c>
      <c r="D4219" s="134" t="s">
        <v>129</v>
      </c>
      <c r="E4219" s="134" t="s">
        <v>129</v>
      </c>
      <c r="F4219" s="134" t="s">
        <v>129</v>
      </c>
      <c r="G4219" s="135" t="s">
        <v>129</v>
      </c>
      <c r="H4219" s="171" t="str">
        <f>IFERROR((Table20[[#This Row],[_202320]]-Table20[[#This Row],[_201920]])/Table20[[#This Row],[_201920]]*1,"")</f>
        <v/>
      </c>
    </row>
    <row r="4220" spans="1:8">
      <c r="A4220" s="132">
        <v>442781</v>
      </c>
      <c r="B4220" s="134" t="s">
        <v>1136</v>
      </c>
      <c r="C4220" s="134">
        <v>3</v>
      </c>
      <c r="D4220" s="134">
        <v>3</v>
      </c>
      <c r="E4220" s="134">
        <v>2</v>
      </c>
      <c r="F4220" s="134">
        <v>0</v>
      </c>
      <c r="G4220" s="135">
        <v>1</v>
      </c>
      <c r="H4220" s="171">
        <f>IFERROR((Table20[[#This Row],[_202320]]-Table20[[#This Row],[_201920]])/Table20[[#This Row],[_201920]]*1,"")</f>
        <v>-0.66666666666666663</v>
      </c>
    </row>
    <row r="4221" spans="1:8">
      <c r="A4221" s="132">
        <v>442781</v>
      </c>
      <c r="B4221" s="134" t="s">
        <v>1137</v>
      </c>
      <c r="C4221" s="134">
        <v>5</v>
      </c>
      <c r="D4221" s="134">
        <v>7</v>
      </c>
      <c r="E4221" s="134">
        <v>5</v>
      </c>
      <c r="F4221" s="134">
        <v>0</v>
      </c>
      <c r="G4221" s="135">
        <v>4</v>
      </c>
      <c r="H4221" s="171">
        <f>IFERROR((Table20[[#This Row],[_202320]]-Table20[[#This Row],[_201920]])/Table20[[#This Row],[_201920]]*1,"")</f>
        <v>-0.2</v>
      </c>
    </row>
    <row r="4222" spans="1:8" ht="28.5">
      <c r="A4222" s="132">
        <v>442781</v>
      </c>
      <c r="B4222" s="134" t="s">
        <v>1138</v>
      </c>
      <c r="C4222" s="134">
        <v>0</v>
      </c>
      <c r="D4222" s="134">
        <v>0</v>
      </c>
      <c r="E4222" s="134">
        <v>0</v>
      </c>
      <c r="F4222" s="134">
        <v>0</v>
      </c>
      <c r="G4222" s="135">
        <v>0</v>
      </c>
      <c r="H4222" s="171" t="str">
        <f>IFERROR((Table20[[#This Row],[_202320]]-Table20[[#This Row],[_201920]])/Table20[[#This Row],[_201920]]*1,"")</f>
        <v/>
      </c>
    </row>
    <row r="4223" spans="1:8" ht="28.5">
      <c r="A4223" s="132">
        <v>442781</v>
      </c>
      <c r="B4223" s="134" t="s">
        <v>1164</v>
      </c>
      <c r="C4223" s="134">
        <v>5</v>
      </c>
      <c r="D4223" s="134">
        <v>4</v>
      </c>
      <c r="E4223" s="134">
        <v>4</v>
      </c>
      <c r="F4223" s="134">
        <v>1</v>
      </c>
      <c r="G4223" s="135">
        <v>1</v>
      </c>
      <c r="H4223" s="171">
        <f>IFERROR((Table20[[#This Row],[_202320]]-Table20[[#This Row],[_201920]])/Table20[[#This Row],[_201920]]*1,"")</f>
        <v>-0.8</v>
      </c>
    </row>
    <row r="4224" spans="1:8" ht="28.5">
      <c r="A4224" s="132">
        <v>442781</v>
      </c>
      <c r="B4224" s="134" t="s">
        <v>1165</v>
      </c>
      <c r="C4224" s="134" t="s">
        <v>129</v>
      </c>
      <c r="D4224" s="134" t="s">
        <v>129</v>
      </c>
      <c r="E4224" s="134" t="s">
        <v>129</v>
      </c>
      <c r="F4224" s="134" t="s">
        <v>129</v>
      </c>
      <c r="G4224" s="135" t="s">
        <v>129</v>
      </c>
      <c r="H4224" s="171" t="str">
        <f>IFERROR((Table20[[#This Row],[_202320]]-Table20[[#This Row],[_201920]])/Table20[[#This Row],[_201920]]*1,"")</f>
        <v/>
      </c>
    </row>
    <row r="4225" spans="1:8">
      <c r="A4225" s="132">
        <v>442781</v>
      </c>
      <c r="B4225" s="134" t="s">
        <v>1141</v>
      </c>
      <c r="C4225" s="134">
        <v>5</v>
      </c>
      <c r="D4225" s="134">
        <v>4</v>
      </c>
      <c r="E4225" s="134">
        <v>4</v>
      </c>
      <c r="F4225" s="134">
        <v>1</v>
      </c>
      <c r="G4225" s="135">
        <v>1</v>
      </c>
      <c r="H4225" s="171">
        <f>IFERROR((Table20[[#This Row],[_202320]]-Table20[[#This Row],[_201920]])/Table20[[#This Row],[_201920]]*1,"")</f>
        <v>-0.8</v>
      </c>
    </row>
    <row r="4226" spans="1:8">
      <c r="A4226" s="132">
        <v>442781</v>
      </c>
      <c r="B4226" s="134" t="s">
        <v>1142</v>
      </c>
      <c r="C4226" s="134">
        <v>9</v>
      </c>
      <c r="D4226" s="134">
        <v>9</v>
      </c>
      <c r="E4226" s="134">
        <v>10</v>
      </c>
      <c r="F4226" s="134">
        <v>4</v>
      </c>
      <c r="G4226" s="135">
        <v>4</v>
      </c>
      <c r="H4226" s="171">
        <f>IFERROR((Table20[[#This Row],[_202320]]-Table20[[#This Row],[_201920]])/Table20[[#This Row],[_201920]]*1,"")</f>
        <v>-0.55555555555555558</v>
      </c>
    </row>
    <row r="4227" spans="1:8" ht="28.5">
      <c r="A4227" s="132">
        <v>442781</v>
      </c>
      <c r="B4227" s="134" t="s">
        <v>1143</v>
      </c>
      <c r="C4227" s="134">
        <v>0</v>
      </c>
      <c r="D4227" s="134">
        <v>0</v>
      </c>
      <c r="E4227" s="134">
        <v>0</v>
      </c>
      <c r="F4227" s="134">
        <v>0</v>
      </c>
      <c r="G4227" s="135">
        <v>0</v>
      </c>
      <c r="H4227" s="171" t="str">
        <f>IFERROR((Table20[[#This Row],[_202320]]-Table20[[#This Row],[_201920]])/Table20[[#This Row],[_201920]]*1,"")</f>
        <v/>
      </c>
    </row>
    <row r="4228" spans="1:8" ht="28.5">
      <c r="A4228" s="132">
        <v>442781</v>
      </c>
      <c r="B4228" s="134" t="s">
        <v>1166</v>
      </c>
      <c r="C4228" s="134">
        <v>9</v>
      </c>
      <c r="D4228" s="134">
        <v>4</v>
      </c>
      <c r="E4228" s="134">
        <v>4</v>
      </c>
      <c r="F4228" s="134">
        <v>1</v>
      </c>
      <c r="G4228" s="135">
        <v>1</v>
      </c>
      <c r="H4228" s="171">
        <f>IFERROR((Table20[[#This Row],[_202320]]-Table20[[#This Row],[_201920]])/Table20[[#This Row],[_201920]]*1,"")</f>
        <v>-0.88888888888888884</v>
      </c>
    </row>
    <row r="4229" spans="1:8" ht="28.5">
      <c r="A4229" s="132">
        <v>442781</v>
      </c>
      <c r="B4229" s="134" t="s">
        <v>1167</v>
      </c>
      <c r="C4229" s="134" t="s">
        <v>129</v>
      </c>
      <c r="D4229" s="134" t="s">
        <v>129</v>
      </c>
      <c r="E4229" s="134" t="s">
        <v>129</v>
      </c>
      <c r="F4229" s="134" t="s">
        <v>129</v>
      </c>
      <c r="G4229" s="135" t="s">
        <v>129</v>
      </c>
      <c r="H4229" s="171" t="str">
        <f>IFERROR((Table20[[#This Row],[_202320]]-Table20[[#This Row],[_201920]])/Table20[[#This Row],[_201920]]*1,"")</f>
        <v/>
      </c>
    </row>
    <row r="4230" spans="1:8">
      <c r="A4230" s="132">
        <v>442781</v>
      </c>
      <c r="B4230" s="134" t="s">
        <v>1146</v>
      </c>
      <c r="C4230" s="134">
        <v>9</v>
      </c>
      <c r="D4230" s="134">
        <v>4</v>
      </c>
      <c r="E4230" s="134">
        <v>4</v>
      </c>
      <c r="F4230" s="134">
        <v>1</v>
      </c>
      <c r="G4230" s="135">
        <v>1</v>
      </c>
      <c r="H4230" s="171">
        <f>IFERROR((Table20[[#This Row],[_202320]]-Table20[[#This Row],[_201920]])/Table20[[#This Row],[_201920]]*1,"")</f>
        <v>-0.88888888888888884</v>
      </c>
    </row>
    <row r="4231" spans="1:8" ht="28.5">
      <c r="A4231" s="132">
        <v>442781</v>
      </c>
      <c r="B4231" s="134" t="s">
        <v>1147</v>
      </c>
      <c r="C4231" s="134">
        <v>1</v>
      </c>
      <c r="D4231" s="134">
        <v>1</v>
      </c>
      <c r="E4231" s="134">
        <v>1</v>
      </c>
      <c r="F4231" s="134">
        <v>0</v>
      </c>
      <c r="G4231" s="135">
        <v>0</v>
      </c>
      <c r="H4231" s="171">
        <f>IFERROR((Table20[[#This Row],[_202320]]-Table20[[#This Row],[_201920]])/Table20[[#This Row],[_201920]]*1,"")</f>
        <v>-1</v>
      </c>
    </row>
    <row r="4232" spans="1:8" ht="28.5">
      <c r="A4232" s="132">
        <v>442781</v>
      </c>
      <c r="B4232" s="134" t="s">
        <v>1148</v>
      </c>
      <c r="C4232" s="134">
        <v>7</v>
      </c>
      <c r="D4232" s="134">
        <v>0</v>
      </c>
      <c r="E4232" s="134">
        <v>7</v>
      </c>
      <c r="F4232" s="134">
        <v>0</v>
      </c>
      <c r="G4232" s="135">
        <v>1</v>
      </c>
      <c r="H4232" s="171">
        <f>IFERROR((Table20[[#This Row],[_202320]]-Table20[[#This Row],[_201920]])/Table20[[#This Row],[_201920]]*1,"")</f>
        <v>-0.8571428571428571</v>
      </c>
    </row>
    <row r="4233" spans="1:8" ht="28.5">
      <c r="A4233" s="132">
        <v>442781</v>
      </c>
      <c r="B4233" s="134" t="s">
        <v>1149</v>
      </c>
      <c r="C4233" s="134">
        <v>41</v>
      </c>
      <c r="D4233" s="134">
        <v>38</v>
      </c>
      <c r="E4233" s="134">
        <v>29</v>
      </c>
      <c r="F4233" s="134">
        <v>25</v>
      </c>
      <c r="G4233" s="135">
        <v>24</v>
      </c>
      <c r="H4233" s="171">
        <f>IFERROR((Table20[[#This Row],[_202320]]-Table20[[#This Row],[_201920]])/Table20[[#This Row],[_201920]]*1,"")</f>
        <v>-0.41463414634146339</v>
      </c>
    </row>
    <row r="4234" spans="1:8" ht="28.5">
      <c r="A4234" s="132">
        <v>442781</v>
      </c>
      <c r="B4234" s="134" t="s">
        <v>1150</v>
      </c>
      <c r="C4234" s="134">
        <v>49</v>
      </c>
      <c r="D4234" s="134">
        <v>39</v>
      </c>
      <c r="E4234" s="134">
        <v>37</v>
      </c>
      <c r="F4234" s="134">
        <v>25</v>
      </c>
      <c r="G4234" s="135">
        <v>25</v>
      </c>
      <c r="H4234" s="171">
        <f>IFERROR((Table20[[#This Row],[_202320]]-Table20[[#This Row],[_201920]])/Table20[[#This Row],[_201920]]*1,"")</f>
        <v>-0.48979591836734693</v>
      </c>
    </row>
    <row r="4235" spans="1:8">
      <c r="A4235" s="132">
        <v>442781</v>
      </c>
      <c r="B4235" s="134" t="s">
        <v>1151</v>
      </c>
      <c r="C4235" s="134">
        <v>16</v>
      </c>
      <c r="D4235" s="134">
        <v>9</v>
      </c>
      <c r="E4235" s="134">
        <v>10</v>
      </c>
      <c r="F4235" s="134">
        <v>4</v>
      </c>
      <c r="G4235" s="135">
        <v>4</v>
      </c>
      <c r="H4235" s="171">
        <f>IFERROR((Table20[[#This Row],[_202320]]-Table20[[#This Row],[_201920]])/Table20[[#This Row],[_201920]]*1,"")</f>
        <v>-0.75</v>
      </c>
    </row>
    <row r="4236" spans="1:8" ht="28.5">
      <c r="A4236" s="132">
        <v>442781</v>
      </c>
      <c r="B4236" s="134" t="s">
        <v>1152</v>
      </c>
      <c r="C4236" s="134">
        <v>14</v>
      </c>
      <c r="D4236" s="134">
        <v>2</v>
      </c>
      <c r="E4236" s="134">
        <v>20</v>
      </c>
      <c r="F4236" s="134">
        <v>0</v>
      </c>
      <c r="G4236" s="135">
        <v>4</v>
      </c>
      <c r="H4236" s="171">
        <f>IFERROR((Table20[[#This Row],[_202320]]-Table20[[#This Row],[_201920]])/Table20[[#This Row],[_201920]]*1,"")</f>
        <v>-0.7142857142857143</v>
      </c>
    </row>
    <row r="4237" spans="1:8" ht="28.5">
      <c r="A4237" s="132">
        <v>442781</v>
      </c>
      <c r="B4237" s="134" t="s">
        <v>1153</v>
      </c>
      <c r="C4237" s="134">
        <v>2</v>
      </c>
      <c r="D4237" s="134">
        <v>2</v>
      </c>
      <c r="E4237" s="134">
        <v>2</v>
      </c>
      <c r="F4237" s="134">
        <v>0</v>
      </c>
      <c r="G4237" s="135">
        <v>0</v>
      </c>
      <c r="H4237" s="171">
        <f>IFERROR((Table20[[#This Row],[_202320]]-Table20[[#This Row],[_201920]])/Table20[[#This Row],[_201920]]*1,"")</f>
        <v>-1</v>
      </c>
    </row>
    <row r="4238" spans="1:8" ht="28.5">
      <c r="A4238" s="132">
        <v>442781</v>
      </c>
      <c r="B4238" s="134" t="s">
        <v>1154</v>
      </c>
      <c r="C4238" s="134">
        <v>12</v>
      </c>
      <c r="D4238" s="134">
        <v>0</v>
      </c>
      <c r="E4238" s="134">
        <v>17</v>
      </c>
      <c r="F4238" s="134">
        <v>0</v>
      </c>
      <c r="G4238" s="135">
        <v>4</v>
      </c>
      <c r="H4238" s="171">
        <f>IFERROR((Table20[[#This Row],[_202320]]-Table20[[#This Row],[_201920]])/Table20[[#This Row],[_201920]]*1,"")</f>
        <v>-0.66666666666666663</v>
      </c>
    </row>
    <row r="4239" spans="1:8" ht="28.5">
      <c r="A4239" s="132">
        <v>442781</v>
      </c>
      <c r="B4239" s="134" t="s">
        <v>1155</v>
      </c>
      <c r="C4239" s="134">
        <v>71</v>
      </c>
      <c r="D4239" s="134">
        <v>88</v>
      </c>
      <c r="E4239" s="134">
        <v>71</v>
      </c>
      <c r="F4239" s="134">
        <v>96</v>
      </c>
      <c r="G4239" s="135">
        <v>92</v>
      </c>
      <c r="H4239" s="171">
        <f>IFERROR((Table20[[#This Row],[_202320]]-Table20[[#This Row],[_201920]])/Table20[[#This Row],[_201920]]*1,"")</f>
        <v>0.29577464788732394</v>
      </c>
    </row>
    <row r="4240" spans="1:8">
      <c r="A4240" s="132">
        <v>448594</v>
      </c>
      <c r="B4240" s="134" t="s">
        <v>1161</v>
      </c>
      <c r="C4240" s="134">
        <v>536</v>
      </c>
      <c r="D4240" s="134">
        <v>556</v>
      </c>
      <c r="E4240" s="134">
        <v>665</v>
      </c>
      <c r="F4240" s="134">
        <v>536</v>
      </c>
      <c r="G4240" s="135">
        <v>577</v>
      </c>
      <c r="H4240" s="171">
        <f>IFERROR((Table20[[#This Row],[_202320]]-Table20[[#This Row],[_201920]])/Table20[[#This Row],[_201920]]*1,"")</f>
        <v>7.6492537313432835E-2</v>
      </c>
    </row>
    <row r="4241" spans="1:8">
      <c r="A4241" s="132">
        <v>448594</v>
      </c>
      <c r="B4241" s="134" t="s">
        <v>1131</v>
      </c>
      <c r="C4241" s="134">
        <v>0</v>
      </c>
      <c r="D4241" s="134">
        <v>0</v>
      </c>
      <c r="E4241" s="134">
        <v>0</v>
      </c>
      <c r="F4241" s="134">
        <v>0</v>
      </c>
      <c r="G4241" s="135">
        <v>0</v>
      </c>
      <c r="H4241" s="171" t="str">
        <f>IFERROR((Table20[[#This Row],[_202320]]-Table20[[#This Row],[_201920]])/Table20[[#This Row],[_201920]]*1,"")</f>
        <v/>
      </c>
    </row>
    <row r="4242" spans="1:8">
      <c r="A4242" s="132">
        <v>448594</v>
      </c>
      <c r="B4242" s="134" t="s">
        <v>1132</v>
      </c>
      <c r="C4242" s="134">
        <v>536</v>
      </c>
      <c r="D4242" s="134">
        <v>556</v>
      </c>
      <c r="E4242" s="134">
        <v>665</v>
      </c>
      <c r="F4242" s="134">
        <v>536</v>
      </c>
      <c r="G4242" s="135">
        <v>577</v>
      </c>
      <c r="H4242" s="171">
        <f>IFERROR((Table20[[#This Row],[_202320]]-Table20[[#This Row],[_201920]])/Table20[[#This Row],[_201920]]*1,"")</f>
        <v>7.6492537313432835E-2</v>
      </c>
    </row>
    <row r="4243" spans="1:8" ht="28.5">
      <c r="A4243" s="132">
        <v>448594</v>
      </c>
      <c r="B4243" s="134" t="s">
        <v>1133</v>
      </c>
      <c r="C4243" s="134">
        <v>3</v>
      </c>
      <c r="D4243" s="134">
        <v>2</v>
      </c>
      <c r="E4243" s="134">
        <v>8</v>
      </c>
      <c r="F4243" s="134">
        <v>11</v>
      </c>
      <c r="G4243" s="135">
        <v>12</v>
      </c>
      <c r="H4243" s="171">
        <f>IFERROR((Table20[[#This Row],[_202320]]-Table20[[#This Row],[_201920]])/Table20[[#This Row],[_201920]]*1,"")</f>
        <v>3</v>
      </c>
    </row>
    <row r="4244" spans="1:8" ht="28.5">
      <c r="A4244" s="132">
        <v>448594</v>
      </c>
      <c r="B4244" s="134" t="s">
        <v>1162</v>
      </c>
      <c r="C4244" s="134">
        <v>51</v>
      </c>
      <c r="D4244" s="134">
        <v>69</v>
      </c>
      <c r="E4244" s="134">
        <v>85</v>
      </c>
      <c r="F4244" s="134">
        <v>68</v>
      </c>
      <c r="G4244" s="135">
        <v>97</v>
      </c>
      <c r="H4244" s="171">
        <f>IFERROR((Table20[[#This Row],[_202320]]-Table20[[#This Row],[_201920]])/Table20[[#This Row],[_201920]]*1,"")</f>
        <v>0.90196078431372551</v>
      </c>
    </row>
    <row r="4245" spans="1:8" ht="28.5">
      <c r="A4245" s="132">
        <v>448594</v>
      </c>
      <c r="B4245" s="134" t="s">
        <v>1163</v>
      </c>
      <c r="C4245" s="134" t="s">
        <v>129</v>
      </c>
      <c r="D4245" s="134" t="s">
        <v>129</v>
      </c>
      <c r="E4245" s="134" t="s">
        <v>129</v>
      </c>
      <c r="F4245" s="134" t="s">
        <v>129</v>
      </c>
      <c r="G4245" s="135" t="s">
        <v>129</v>
      </c>
      <c r="H4245" s="171" t="str">
        <f>IFERROR((Table20[[#This Row],[_202320]]-Table20[[#This Row],[_201920]])/Table20[[#This Row],[_201920]]*1,"")</f>
        <v/>
      </c>
    </row>
    <row r="4246" spans="1:8">
      <c r="A4246" s="132">
        <v>448594</v>
      </c>
      <c r="B4246" s="134" t="s">
        <v>1136</v>
      </c>
      <c r="C4246" s="134">
        <v>54</v>
      </c>
      <c r="D4246" s="134">
        <v>71</v>
      </c>
      <c r="E4246" s="134">
        <v>93</v>
      </c>
      <c r="F4246" s="134">
        <v>79</v>
      </c>
      <c r="G4246" s="135">
        <v>109</v>
      </c>
      <c r="H4246" s="171">
        <f>IFERROR((Table20[[#This Row],[_202320]]-Table20[[#This Row],[_201920]])/Table20[[#This Row],[_201920]]*1,"")</f>
        <v>1.0185185185185186</v>
      </c>
    </row>
    <row r="4247" spans="1:8">
      <c r="A4247" s="132">
        <v>448594</v>
      </c>
      <c r="B4247" s="134" t="s">
        <v>1137</v>
      </c>
      <c r="C4247" s="134">
        <v>10</v>
      </c>
      <c r="D4247" s="134">
        <v>13</v>
      </c>
      <c r="E4247" s="134">
        <v>14</v>
      </c>
      <c r="F4247" s="134">
        <v>15</v>
      </c>
      <c r="G4247" s="135">
        <v>19</v>
      </c>
      <c r="H4247" s="171">
        <f>IFERROR((Table20[[#This Row],[_202320]]-Table20[[#This Row],[_201920]])/Table20[[#This Row],[_201920]]*1,"")</f>
        <v>0.9</v>
      </c>
    </row>
    <row r="4248" spans="1:8" ht="28.5">
      <c r="A4248" s="132">
        <v>448594</v>
      </c>
      <c r="B4248" s="134" t="s">
        <v>1138</v>
      </c>
      <c r="C4248" s="134">
        <v>5</v>
      </c>
      <c r="D4248" s="134">
        <v>3</v>
      </c>
      <c r="E4248" s="134">
        <v>9</v>
      </c>
      <c r="F4248" s="134">
        <v>11</v>
      </c>
      <c r="G4248" s="135">
        <v>16</v>
      </c>
      <c r="H4248" s="171">
        <f>IFERROR((Table20[[#This Row],[_202320]]-Table20[[#This Row],[_201920]])/Table20[[#This Row],[_201920]]*1,"")</f>
        <v>2.2000000000000002</v>
      </c>
    </row>
    <row r="4249" spans="1:8" ht="28.5">
      <c r="A4249" s="132">
        <v>448594</v>
      </c>
      <c r="B4249" s="134" t="s">
        <v>1164</v>
      </c>
      <c r="C4249" s="134">
        <v>78</v>
      </c>
      <c r="D4249" s="134">
        <v>97</v>
      </c>
      <c r="E4249" s="134">
        <v>122</v>
      </c>
      <c r="F4249" s="134">
        <v>99</v>
      </c>
      <c r="G4249" s="135">
        <v>121</v>
      </c>
      <c r="H4249" s="171">
        <f>IFERROR((Table20[[#This Row],[_202320]]-Table20[[#This Row],[_201920]])/Table20[[#This Row],[_201920]]*1,"")</f>
        <v>0.55128205128205132</v>
      </c>
    </row>
    <row r="4250" spans="1:8" ht="28.5">
      <c r="A4250" s="132">
        <v>448594</v>
      </c>
      <c r="B4250" s="134" t="s">
        <v>1165</v>
      </c>
      <c r="C4250" s="134" t="s">
        <v>129</v>
      </c>
      <c r="D4250" s="134" t="s">
        <v>129</v>
      </c>
      <c r="E4250" s="134" t="s">
        <v>129</v>
      </c>
      <c r="F4250" s="134" t="s">
        <v>129</v>
      </c>
      <c r="G4250" s="135" t="s">
        <v>129</v>
      </c>
      <c r="H4250" s="171" t="str">
        <f>IFERROR((Table20[[#This Row],[_202320]]-Table20[[#This Row],[_201920]])/Table20[[#This Row],[_201920]]*1,"")</f>
        <v/>
      </c>
    </row>
    <row r="4251" spans="1:8">
      <c r="A4251" s="132">
        <v>448594</v>
      </c>
      <c r="B4251" s="134" t="s">
        <v>1141</v>
      </c>
      <c r="C4251" s="134">
        <v>83</v>
      </c>
      <c r="D4251" s="134">
        <v>100</v>
      </c>
      <c r="E4251" s="134">
        <v>131</v>
      </c>
      <c r="F4251" s="134">
        <v>110</v>
      </c>
      <c r="G4251" s="135">
        <v>137</v>
      </c>
      <c r="H4251" s="171">
        <f>IFERROR((Table20[[#This Row],[_202320]]-Table20[[#This Row],[_201920]])/Table20[[#This Row],[_201920]]*1,"")</f>
        <v>0.6506024096385542</v>
      </c>
    </row>
    <row r="4252" spans="1:8">
      <c r="A4252" s="132">
        <v>448594</v>
      </c>
      <c r="B4252" s="134" t="s">
        <v>1142</v>
      </c>
      <c r="C4252" s="134">
        <v>15</v>
      </c>
      <c r="D4252" s="134">
        <v>18</v>
      </c>
      <c r="E4252" s="134">
        <v>20</v>
      </c>
      <c r="F4252" s="134">
        <v>21</v>
      </c>
      <c r="G4252" s="135">
        <v>24</v>
      </c>
      <c r="H4252" s="171">
        <f>IFERROR((Table20[[#This Row],[_202320]]-Table20[[#This Row],[_201920]])/Table20[[#This Row],[_201920]]*1,"")</f>
        <v>0.6</v>
      </c>
    </row>
    <row r="4253" spans="1:8" ht="28.5">
      <c r="A4253" s="132">
        <v>448594</v>
      </c>
      <c r="B4253" s="134" t="s">
        <v>1143</v>
      </c>
      <c r="C4253" s="134">
        <v>4</v>
      </c>
      <c r="D4253" s="134">
        <v>4</v>
      </c>
      <c r="E4253" s="134">
        <v>8</v>
      </c>
      <c r="F4253" s="134">
        <v>9</v>
      </c>
      <c r="G4253" s="135">
        <v>15</v>
      </c>
      <c r="H4253" s="171">
        <f>IFERROR((Table20[[#This Row],[_202320]]-Table20[[#This Row],[_201920]])/Table20[[#This Row],[_201920]]*1,"")</f>
        <v>2.75</v>
      </c>
    </row>
    <row r="4254" spans="1:8" ht="28.5">
      <c r="A4254" s="132">
        <v>448594</v>
      </c>
      <c r="B4254" s="134" t="s">
        <v>1166</v>
      </c>
      <c r="C4254" s="134">
        <v>96</v>
      </c>
      <c r="D4254" s="134">
        <v>114</v>
      </c>
      <c r="E4254" s="134">
        <v>141</v>
      </c>
      <c r="F4254" s="134">
        <v>116</v>
      </c>
      <c r="G4254" s="135">
        <v>135</v>
      </c>
      <c r="H4254" s="171">
        <f>IFERROR((Table20[[#This Row],[_202320]]-Table20[[#This Row],[_201920]])/Table20[[#This Row],[_201920]]*1,"")</f>
        <v>0.40625</v>
      </c>
    </row>
    <row r="4255" spans="1:8" ht="28.5">
      <c r="A4255" s="132">
        <v>448594</v>
      </c>
      <c r="B4255" s="134" t="s">
        <v>1167</v>
      </c>
      <c r="C4255" s="134" t="s">
        <v>129</v>
      </c>
      <c r="D4255" s="134" t="s">
        <v>129</v>
      </c>
      <c r="E4255" s="134" t="s">
        <v>129</v>
      </c>
      <c r="F4255" s="134" t="s">
        <v>129</v>
      </c>
      <c r="G4255" s="135" t="s">
        <v>129</v>
      </c>
      <c r="H4255" s="171" t="str">
        <f>IFERROR((Table20[[#This Row],[_202320]]-Table20[[#This Row],[_201920]])/Table20[[#This Row],[_201920]]*1,"")</f>
        <v/>
      </c>
    </row>
    <row r="4256" spans="1:8">
      <c r="A4256" s="132">
        <v>448594</v>
      </c>
      <c r="B4256" s="134" t="s">
        <v>1146</v>
      </c>
      <c r="C4256" s="134">
        <v>100</v>
      </c>
      <c r="D4256" s="134">
        <v>118</v>
      </c>
      <c r="E4256" s="134">
        <v>149</v>
      </c>
      <c r="F4256" s="134">
        <v>125</v>
      </c>
      <c r="G4256" s="135">
        <v>150</v>
      </c>
      <c r="H4256" s="171">
        <f>IFERROR((Table20[[#This Row],[_202320]]-Table20[[#This Row],[_201920]])/Table20[[#This Row],[_201920]]*1,"")</f>
        <v>0.5</v>
      </c>
    </row>
    <row r="4257" spans="1:8" ht="28.5">
      <c r="A4257" s="132">
        <v>448594</v>
      </c>
      <c r="B4257" s="134" t="s">
        <v>1147</v>
      </c>
      <c r="C4257" s="134">
        <v>8</v>
      </c>
      <c r="D4257" s="134">
        <v>10</v>
      </c>
      <c r="E4257" s="134">
        <v>13</v>
      </c>
      <c r="F4257" s="134">
        <v>6</v>
      </c>
      <c r="G4257" s="135">
        <v>10</v>
      </c>
      <c r="H4257" s="171">
        <f>IFERROR((Table20[[#This Row],[_202320]]-Table20[[#This Row],[_201920]])/Table20[[#This Row],[_201920]]*1,"")</f>
        <v>0.25</v>
      </c>
    </row>
    <row r="4258" spans="1:8" ht="28.5">
      <c r="A4258" s="132">
        <v>448594</v>
      </c>
      <c r="B4258" s="134" t="s">
        <v>1148</v>
      </c>
      <c r="C4258" s="134">
        <v>120</v>
      </c>
      <c r="D4258" s="134">
        <v>158</v>
      </c>
      <c r="E4258" s="134">
        <v>183</v>
      </c>
      <c r="F4258" s="134">
        <v>113</v>
      </c>
      <c r="G4258" s="135">
        <v>137</v>
      </c>
      <c r="H4258" s="171">
        <f>IFERROR((Table20[[#This Row],[_202320]]-Table20[[#This Row],[_201920]])/Table20[[#This Row],[_201920]]*1,"")</f>
        <v>0.14166666666666666</v>
      </c>
    </row>
    <row r="4259" spans="1:8" ht="28.5">
      <c r="A4259" s="132">
        <v>448594</v>
      </c>
      <c r="B4259" s="134" t="s">
        <v>1149</v>
      </c>
      <c r="C4259" s="134">
        <v>308</v>
      </c>
      <c r="D4259" s="134">
        <v>270</v>
      </c>
      <c r="E4259" s="134">
        <v>320</v>
      </c>
      <c r="F4259" s="134">
        <v>292</v>
      </c>
      <c r="G4259" s="135">
        <v>280</v>
      </c>
      <c r="H4259" s="171">
        <f>IFERROR((Table20[[#This Row],[_202320]]-Table20[[#This Row],[_201920]])/Table20[[#This Row],[_201920]]*1,"")</f>
        <v>-9.0909090909090912E-2</v>
      </c>
    </row>
    <row r="4260" spans="1:8" ht="28.5">
      <c r="A4260" s="132">
        <v>448594</v>
      </c>
      <c r="B4260" s="134" t="s">
        <v>1150</v>
      </c>
      <c r="C4260" s="134">
        <v>436</v>
      </c>
      <c r="D4260" s="134">
        <v>438</v>
      </c>
      <c r="E4260" s="134">
        <v>516</v>
      </c>
      <c r="F4260" s="134">
        <v>411</v>
      </c>
      <c r="G4260" s="135">
        <v>427</v>
      </c>
      <c r="H4260" s="171">
        <f>IFERROR((Table20[[#This Row],[_202320]]-Table20[[#This Row],[_201920]])/Table20[[#This Row],[_201920]]*1,"")</f>
        <v>-2.0642201834862386E-2</v>
      </c>
    </row>
    <row r="4261" spans="1:8">
      <c r="A4261" s="132">
        <v>448594</v>
      </c>
      <c r="B4261" s="134" t="s">
        <v>1151</v>
      </c>
      <c r="C4261" s="134">
        <v>19</v>
      </c>
      <c r="D4261" s="134">
        <v>21</v>
      </c>
      <c r="E4261" s="134">
        <v>22</v>
      </c>
      <c r="F4261" s="134">
        <v>23</v>
      </c>
      <c r="G4261" s="135">
        <v>26</v>
      </c>
      <c r="H4261" s="171">
        <f>IFERROR((Table20[[#This Row],[_202320]]-Table20[[#This Row],[_201920]])/Table20[[#This Row],[_201920]]*1,"")</f>
        <v>0.36842105263157893</v>
      </c>
    </row>
    <row r="4262" spans="1:8" ht="28.5">
      <c r="A4262" s="132">
        <v>448594</v>
      </c>
      <c r="B4262" s="134" t="s">
        <v>1152</v>
      </c>
      <c r="C4262" s="134">
        <v>24</v>
      </c>
      <c r="D4262" s="134">
        <v>30</v>
      </c>
      <c r="E4262" s="134">
        <v>29</v>
      </c>
      <c r="F4262" s="134">
        <v>22</v>
      </c>
      <c r="G4262" s="135">
        <v>25</v>
      </c>
      <c r="H4262" s="171">
        <f>IFERROR((Table20[[#This Row],[_202320]]-Table20[[#This Row],[_201920]])/Table20[[#This Row],[_201920]]*1,"")</f>
        <v>4.1666666666666664E-2</v>
      </c>
    </row>
    <row r="4263" spans="1:8" ht="28.5">
      <c r="A4263" s="132">
        <v>448594</v>
      </c>
      <c r="B4263" s="134" t="s">
        <v>1153</v>
      </c>
      <c r="C4263" s="134">
        <v>1</v>
      </c>
      <c r="D4263" s="134">
        <v>2</v>
      </c>
      <c r="E4263" s="134">
        <v>2</v>
      </c>
      <c r="F4263" s="134">
        <v>1</v>
      </c>
      <c r="G4263" s="135">
        <v>2</v>
      </c>
      <c r="H4263" s="171">
        <f>IFERROR((Table20[[#This Row],[_202320]]-Table20[[#This Row],[_201920]])/Table20[[#This Row],[_201920]]*1,"")</f>
        <v>1</v>
      </c>
    </row>
    <row r="4264" spans="1:8" ht="28.5">
      <c r="A4264" s="132">
        <v>448594</v>
      </c>
      <c r="B4264" s="134" t="s">
        <v>1154</v>
      </c>
      <c r="C4264" s="134">
        <v>22</v>
      </c>
      <c r="D4264" s="134">
        <v>28</v>
      </c>
      <c r="E4264" s="134">
        <v>28</v>
      </c>
      <c r="F4264" s="134">
        <v>21</v>
      </c>
      <c r="G4264" s="135">
        <v>24</v>
      </c>
      <c r="H4264" s="171">
        <f>IFERROR((Table20[[#This Row],[_202320]]-Table20[[#This Row],[_201920]])/Table20[[#This Row],[_201920]]*1,"")</f>
        <v>9.0909090909090912E-2</v>
      </c>
    </row>
    <row r="4265" spans="1:8" ht="28.5">
      <c r="A4265" s="132">
        <v>448594</v>
      </c>
      <c r="B4265" s="134" t="s">
        <v>1155</v>
      </c>
      <c r="C4265" s="134">
        <v>57</v>
      </c>
      <c r="D4265" s="134">
        <v>49</v>
      </c>
      <c r="E4265" s="134">
        <v>48</v>
      </c>
      <c r="F4265" s="134">
        <v>54</v>
      </c>
      <c r="G4265" s="135">
        <v>49</v>
      </c>
      <c r="H4265" s="171">
        <f>IFERROR((Table20[[#This Row],[_202320]]-Table20[[#This Row],[_201920]])/Table20[[#This Row],[_201920]]*1,"")</f>
        <v>-0.14035087719298245</v>
      </c>
    </row>
    <row r="4266" spans="1:8">
      <c r="A4266" s="132">
        <v>461315</v>
      </c>
      <c r="B4266" s="134" t="s">
        <v>1161</v>
      </c>
      <c r="C4266" s="134">
        <v>33</v>
      </c>
      <c r="D4266" s="134">
        <v>30</v>
      </c>
      <c r="E4266" s="134">
        <v>23</v>
      </c>
      <c r="F4266" s="134">
        <v>13</v>
      </c>
      <c r="G4266" s="135">
        <v>31</v>
      </c>
      <c r="H4266" s="171">
        <f>IFERROR((Table20[[#This Row],[_202320]]-Table20[[#This Row],[_201920]])/Table20[[#This Row],[_201920]]*1,"")</f>
        <v>-6.0606060606060608E-2</v>
      </c>
    </row>
    <row r="4267" spans="1:8">
      <c r="A4267" s="132">
        <v>461315</v>
      </c>
      <c r="B4267" s="134" t="s">
        <v>1131</v>
      </c>
      <c r="C4267" s="134">
        <v>0</v>
      </c>
      <c r="D4267" s="134">
        <v>1</v>
      </c>
      <c r="E4267" s="134">
        <v>0</v>
      </c>
      <c r="F4267" s="134">
        <v>0</v>
      </c>
      <c r="G4267" s="135">
        <v>0</v>
      </c>
      <c r="H4267" s="171" t="str">
        <f>IFERROR((Table20[[#This Row],[_202320]]-Table20[[#This Row],[_201920]])/Table20[[#This Row],[_201920]]*1,"")</f>
        <v/>
      </c>
    </row>
    <row r="4268" spans="1:8">
      <c r="A4268" s="132">
        <v>461315</v>
      </c>
      <c r="B4268" s="134" t="s">
        <v>1132</v>
      </c>
      <c r="C4268" s="134">
        <v>33</v>
      </c>
      <c r="D4268" s="134">
        <v>29</v>
      </c>
      <c r="E4268" s="134">
        <v>23</v>
      </c>
      <c r="F4268" s="134">
        <v>13</v>
      </c>
      <c r="G4268" s="135">
        <v>31</v>
      </c>
      <c r="H4268" s="171">
        <f>IFERROR((Table20[[#This Row],[_202320]]-Table20[[#This Row],[_201920]])/Table20[[#This Row],[_201920]]*1,"")</f>
        <v>-6.0606060606060608E-2</v>
      </c>
    </row>
    <row r="4269" spans="1:8" ht="28.5">
      <c r="A4269" s="132">
        <v>461315</v>
      </c>
      <c r="B4269" s="134" t="s">
        <v>1133</v>
      </c>
      <c r="C4269" s="134">
        <v>0</v>
      </c>
      <c r="D4269" s="134">
        <v>0</v>
      </c>
      <c r="E4269" s="134">
        <v>0</v>
      </c>
      <c r="F4269" s="134">
        <v>0</v>
      </c>
      <c r="G4269" s="135">
        <v>6</v>
      </c>
      <c r="H4269" s="171" t="str">
        <f>IFERROR((Table20[[#This Row],[_202320]]-Table20[[#This Row],[_201920]])/Table20[[#This Row],[_201920]]*1,"")</f>
        <v/>
      </c>
    </row>
    <row r="4270" spans="1:8" ht="28.5">
      <c r="A4270" s="132">
        <v>461315</v>
      </c>
      <c r="B4270" s="134" t="s">
        <v>1162</v>
      </c>
      <c r="C4270" s="134">
        <v>1</v>
      </c>
      <c r="D4270" s="134">
        <v>2</v>
      </c>
      <c r="E4270" s="134">
        <v>2</v>
      </c>
      <c r="F4270" s="134">
        <v>2</v>
      </c>
      <c r="G4270" s="135">
        <v>0</v>
      </c>
      <c r="H4270" s="171">
        <f>IFERROR((Table20[[#This Row],[_202320]]-Table20[[#This Row],[_201920]])/Table20[[#This Row],[_201920]]*1,"")</f>
        <v>-1</v>
      </c>
    </row>
    <row r="4271" spans="1:8" ht="28.5">
      <c r="A4271" s="132">
        <v>461315</v>
      </c>
      <c r="B4271" s="134" t="s">
        <v>1163</v>
      </c>
      <c r="C4271" s="134" t="s">
        <v>129</v>
      </c>
      <c r="D4271" s="134" t="s">
        <v>129</v>
      </c>
      <c r="E4271" s="134" t="s">
        <v>129</v>
      </c>
      <c r="F4271" s="134" t="s">
        <v>129</v>
      </c>
      <c r="G4271" s="135" t="s">
        <v>129</v>
      </c>
      <c r="H4271" s="171" t="str">
        <f>IFERROR((Table20[[#This Row],[_202320]]-Table20[[#This Row],[_201920]])/Table20[[#This Row],[_201920]]*1,"")</f>
        <v/>
      </c>
    </row>
    <row r="4272" spans="1:8">
      <c r="A4272" s="132">
        <v>461315</v>
      </c>
      <c r="B4272" s="134" t="s">
        <v>1136</v>
      </c>
      <c r="C4272" s="134">
        <v>1</v>
      </c>
      <c r="D4272" s="134">
        <v>2</v>
      </c>
      <c r="E4272" s="134">
        <v>2</v>
      </c>
      <c r="F4272" s="134">
        <v>2</v>
      </c>
      <c r="G4272" s="135">
        <v>6</v>
      </c>
      <c r="H4272" s="171">
        <f>IFERROR((Table20[[#This Row],[_202320]]-Table20[[#This Row],[_201920]])/Table20[[#This Row],[_201920]]*1,"")</f>
        <v>5</v>
      </c>
    </row>
    <row r="4273" spans="1:8">
      <c r="A4273" s="132">
        <v>461315</v>
      </c>
      <c r="B4273" s="134" t="s">
        <v>1137</v>
      </c>
      <c r="C4273" s="134">
        <v>3</v>
      </c>
      <c r="D4273" s="134">
        <v>7</v>
      </c>
      <c r="E4273" s="134">
        <v>9</v>
      </c>
      <c r="F4273" s="134">
        <v>15</v>
      </c>
      <c r="G4273" s="135">
        <v>19</v>
      </c>
      <c r="H4273" s="171">
        <f>IFERROR((Table20[[#This Row],[_202320]]-Table20[[#This Row],[_201920]])/Table20[[#This Row],[_201920]]*1,"")</f>
        <v>5.333333333333333</v>
      </c>
    </row>
    <row r="4274" spans="1:8" ht="28.5">
      <c r="A4274" s="132">
        <v>461315</v>
      </c>
      <c r="B4274" s="134" t="s">
        <v>1138</v>
      </c>
      <c r="C4274" s="134">
        <v>0</v>
      </c>
      <c r="D4274" s="134">
        <v>0</v>
      </c>
      <c r="E4274" s="134">
        <v>0</v>
      </c>
      <c r="F4274" s="134">
        <v>0</v>
      </c>
      <c r="G4274" s="135">
        <v>6</v>
      </c>
      <c r="H4274" s="171" t="str">
        <f>IFERROR((Table20[[#This Row],[_202320]]-Table20[[#This Row],[_201920]])/Table20[[#This Row],[_201920]]*1,"")</f>
        <v/>
      </c>
    </row>
    <row r="4275" spans="1:8" ht="28.5">
      <c r="A4275" s="132">
        <v>461315</v>
      </c>
      <c r="B4275" s="134" t="s">
        <v>1164</v>
      </c>
      <c r="C4275" s="134">
        <v>2</v>
      </c>
      <c r="D4275" s="134">
        <v>3</v>
      </c>
      <c r="E4275" s="134">
        <v>2</v>
      </c>
      <c r="F4275" s="134">
        <v>2</v>
      </c>
      <c r="G4275" s="135">
        <v>1</v>
      </c>
      <c r="H4275" s="171">
        <f>IFERROR((Table20[[#This Row],[_202320]]-Table20[[#This Row],[_201920]])/Table20[[#This Row],[_201920]]*1,"")</f>
        <v>-0.5</v>
      </c>
    </row>
    <row r="4276" spans="1:8" ht="28.5">
      <c r="A4276" s="132">
        <v>461315</v>
      </c>
      <c r="B4276" s="134" t="s">
        <v>1165</v>
      </c>
      <c r="C4276" s="134" t="s">
        <v>129</v>
      </c>
      <c r="D4276" s="134" t="s">
        <v>129</v>
      </c>
      <c r="E4276" s="134" t="s">
        <v>129</v>
      </c>
      <c r="F4276" s="134" t="s">
        <v>129</v>
      </c>
      <c r="G4276" s="135" t="s">
        <v>129</v>
      </c>
      <c r="H4276" s="171" t="str">
        <f>IFERROR((Table20[[#This Row],[_202320]]-Table20[[#This Row],[_201920]])/Table20[[#This Row],[_201920]]*1,"")</f>
        <v/>
      </c>
    </row>
    <row r="4277" spans="1:8">
      <c r="A4277" s="132">
        <v>461315</v>
      </c>
      <c r="B4277" s="134" t="s">
        <v>1141</v>
      </c>
      <c r="C4277" s="134">
        <v>2</v>
      </c>
      <c r="D4277" s="134">
        <v>3</v>
      </c>
      <c r="E4277" s="134">
        <v>2</v>
      </c>
      <c r="F4277" s="134">
        <v>2</v>
      </c>
      <c r="G4277" s="135">
        <v>7</v>
      </c>
      <c r="H4277" s="171">
        <f>IFERROR((Table20[[#This Row],[_202320]]-Table20[[#This Row],[_201920]])/Table20[[#This Row],[_201920]]*1,"")</f>
        <v>2.5</v>
      </c>
    </row>
    <row r="4278" spans="1:8">
      <c r="A4278" s="132">
        <v>461315</v>
      </c>
      <c r="B4278" s="134" t="s">
        <v>1142</v>
      </c>
      <c r="C4278" s="134">
        <v>6</v>
      </c>
      <c r="D4278" s="134">
        <v>10</v>
      </c>
      <c r="E4278" s="134">
        <v>9</v>
      </c>
      <c r="F4278" s="134">
        <v>15</v>
      </c>
      <c r="G4278" s="135">
        <v>23</v>
      </c>
      <c r="H4278" s="171">
        <f>IFERROR((Table20[[#This Row],[_202320]]-Table20[[#This Row],[_201920]])/Table20[[#This Row],[_201920]]*1,"")</f>
        <v>2.8333333333333335</v>
      </c>
    </row>
    <row r="4279" spans="1:8" ht="28.5">
      <c r="A4279" s="132">
        <v>461315</v>
      </c>
      <c r="B4279" s="134" t="s">
        <v>1143</v>
      </c>
      <c r="C4279" s="134">
        <v>0</v>
      </c>
      <c r="D4279" s="134">
        <v>0</v>
      </c>
      <c r="E4279" s="134">
        <v>0</v>
      </c>
      <c r="F4279" s="134">
        <v>0</v>
      </c>
      <c r="G4279" s="135">
        <v>6</v>
      </c>
      <c r="H4279" s="171" t="str">
        <f>IFERROR((Table20[[#This Row],[_202320]]-Table20[[#This Row],[_201920]])/Table20[[#This Row],[_201920]]*1,"")</f>
        <v/>
      </c>
    </row>
    <row r="4280" spans="1:8" ht="28.5">
      <c r="A4280" s="132">
        <v>461315</v>
      </c>
      <c r="B4280" s="134" t="s">
        <v>1166</v>
      </c>
      <c r="C4280" s="134">
        <v>2</v>
      </c>
      <c r="D4280" s="134">
        <v>3</v>
      </c>
      <c r="E4280" s="134">
        <v>2</v>
      </c>
      <c r="F4280" s="134">
        <v>2</v>
      </c>
      <c r="G4280" s="135">
        <v>1</v>
      </c>
      <c r="H4280" s="171">
        <f>IFERROR((Table20[[#This Row],[_202320]]-Table20[[#This Row],[_201920]])/Table20[[#This Row],[_201920]]*1,"")</f>
        <v>-0.5</v>
      </c>
    </row>
    <row r="4281" spans="1:8" ht="28.5">
      <c r="A4281" s="132">
        <v>461315</v>
      </c>
      <c r="B4281" s="134" t="s">
        <v>1167</v>
      </c>
      <c r="C4281" s="134" t="s">
        <v>129</v>
      </c>
      <c r="D4281" s="134" t="s">
        <v>129</v>
      </c>
      <c r="E4281" s="134" t="s">
        <v>129</v>
      </c>
      <c r="F4281" s="134" t="s">
        <v>129</v>
      </c>
      <c r="G4281" s="135" t="s">
        <v>129</v>
      </c>
      <c r="H4281" s="171" t="str">
        <f>IFERROR((Table20[[#This Row],[_202320]]-Table20[[#This Row],[_201920]])/Table20[[#This Row],[_201920]]*1,"")</f>
        <v/>
      </c>
    </row>
    <row r="4282" spans="1:8">
      <c r="A4282" s="132">
        <v>461315</v>
      </c>
      <c r="B4282" s="134" t="s">
        <v>1146</v>
      </c>
      <c r="C4282" s="134">
        <v>2</v>
      </c>
      <c r="D4282" s="134">
        <v>3</v>
      </c>
      <c r="E4282" s="134">
        <v>2</v>
      </c>
      <c r="F4282" s="134">
        <v>2</v>
      </c>
      <c r="G4282" s="135">
        <v>7</v>
      </c>
      <c r="H4282" s="171">
        <f>IFERROR((Table20[[#This Row],[_202320]]-Table20[[#This Row],[_201920]])/Table20[[#This Row],[_201920]]*1,"")</f>
        <v>2.5</v>
      </c>
    </row>
    <row r="4283" spans="1:8" ht="28.5">
      <c r="A4283" s="132">
        <v>461315</v>
      </c>
      <c r="B4283" s="134" t="s">
        <v>1147</v>
      </c>
      <c r="C4283" s="134">
        <v>0</v>
      </c>
      <c r="D4283" s="134">
        <v>0</v>
      </c>
      <c r="E4283" s="134">
        <v>1</v>
      </c>
      <c r="F4283" s="134">
        <v>2</v>
      </c>
      <c r="G4283" s="135">
        <v>0</v>
      </c>
      <c r="H4283" s="171" t="str">
        <f>IFERROR((Table20[[#This Row],[_202320]]-Table20[[#This Row],[_201920]])/Table20[[#This Row],[_201920]]*1,"")</f>
        <v/>
      </c>
    </row>
    <row r="4284" spans="1:8" ht="28.5">
      <c r="A4284" s="132">
        <v>461315</v>
      </c>
      <c r="B4284" s="134" t="s">
        <v>1148</v>
      </c>
      <c r="C4284" s="134">
        <v>0</v>
      </c>
      <c r="D4284" s="134">
        <v>4</v>
      </c>
      <c r="E4284" s="134">
        <v>0</v>
      </c>
      <c r="F4284" s="134">
        <v>0</v>
      </c>
      <c r="G4284" s="135">
        <v>0</v>
      </c>
      <c r="H4284" s="171" t="str">
        <f>IFERROR((Table20[[#This Row],[_202320]]-Table20[[#This Row],[_201920]])/Table20[[#This Row],[_201920]]*1,"")</f>
        <v/>
      </c>
    </row>
    <row r="4285" spans="1:8" ht="28.5">
      <c r="A4285" s="132">
        <v>461315</v>
      </c>
      <c r="B4285" s="134" t="s">
        <v>1149</v>
      </c>
      <c r="C4285" s="134">
        <v>31</v>
      </c>
      <c r="D4285" s="134">
        <v>22</v>
      </c>
      <c r="E4285" s="134">
        <v>20</v>
      </c>
      <c r="F4285" s="134">
        <v>9</v>
      </c>
      <c r="G4285" s="135">
        <v>24</v>
      </c>
      <c r="H4285" s="171">
        <f>IFERROR((Table20[[#This Row],[_202320]]-Table20[[#This Row],[_201920]])/Table20[[#This Row],[_201920]]*1,"")</f>
        <v>-0.22580645161290322</v>
      </c>
    </row>
    <row r="4286" spans="1:8" ht="28.5">
      <c r="A4286" s="132">
        <v>461315</v>
      </c>
      <c r="B4286" s="134" t="s">
        <v>1150</v>
      </c>
      <c r="C4286" s="134">
        <v>31</v>
      </c>
      <c r="D4286" s="134">
        <v>26</v>
      </c>
      <c r="E4286" s="134">
        <v>21</v>
      </c>
      <c r="F4286" s="134">
        <v>11</v>
      </c>
      <c r="G4286" s="135">
        <v>24</v>
      </c>
      <c r="H4286" s="171">
        <f>IFERROR((Table20[[#This Row],[_202320]]-Table20[[#This Row],[_201920]])/Table20[[#This Row],[_201920]]*1,"")</f>
        <v>-0.22580645161290322</v>
      </c>
    </row>
    <row r="4287" spans="1:8">
      <c r="A4287" s="132">
        <v>461315</v>
      </c>
      <c r="B4287" s="134" t="s">
        <v>1151</v>
      </c>
      <c r="C4287" s="134">
        <v>6</v>
      </c>
      <c r="D4287" s="134">
        <v>10</v>
      </c>
      <c r="E4287" s="134">
        <v>9</v>
      </c>
      <c r="F4287" s="134">
        <v>15</v>
      </c>
      <c r="G4287" s="135">
        <v>23</v>
      </c>
      <c r="H4287" s="171">
        <f>IFERROR((Table20[[#This Row],[_202320]]-Table20[[#This Row],[_201920]])/Table20[[#This Row],[_201920]]*1,"")</f>
        <v>2.8333333333333335</v>
      </c>
    </row>
    <row r="4288" spans="1:8" ht="28.5">
      <c r="A4288" s="132">
        <v>461315</v>
      </c>
      <c r="B4288" s="134" t="s">
        <v>1152</v>
      </c>
      <c r="C4288" s="134">
        <v>0</v>
      </c>
      <c r="D4288" s="134">
        <v>14</v>
      </c>
      <c r="E4288" s="134">
        <v>4</v>
      </c>
      <c r="F4288" s="134">
        <v>15</v>
      </c>
      <c r="G4288" s="135">
        <v>0</v>
      </c>
      <c r="H4288" s="171" t="str">
        <f>IFERROR((Table20[[#This Row],[_202320]]-Table20[[#This Row],[_201920]])/Table20[[#This Row],[_201920]]*1,"")</f>
        <v/>
      </c>
    </row>
    <row r="4289" spans="1:8" ht="28.5">
      <c r="A4289" s="132">
        <v>461315</v>
      </c>
      <c r="B4289" s="134" t="s">
        <v>1153</v>
      </c>
      <c r="C4289" s="134">
        <v>0</v>
      </c>
      <c r="D4289" s="134">
        <v>0</v>
      </c>
      <c r="E4289" s="134">
        <v>4</v>
      </c>
      <c r="F4289" s="134">
        <v>15</v>
      </c>
      <c r="G4289" s="135">
        <v>0</v>
      </c>
      <c r="H4289" s="171" t="str">
        <f>IFERROR((Table20[[#This Row],[_202320]]-Table20[[#This Row],[_201920]])/Table20[[#This Row],[_201920]]*1,"")</f>
        <v/>
      </c>
    </row>
    <row r="4290" spans="1:8" ht="28.5">
      <c r="A4290" s="132">
        <v>461315</v>
      </c>
      <c r="B4290" s="134" t="s">
        <v>1154</v>
      </c>
      <c r="C4290" s="134">
        <v>0</v>
      </c>
      <c r="D4290" s="134">
        <v>14</v>
      </c>
      <c r="E4290" s="134">
        <v>0</v>
      </c>
      <c r="F4290" s="134">
        <v>0</v>
      </c>
      <c r="G4290" s="135">
        <v>0</v>
      </c>
      <c r="H4290" s="171" t="str">
        <f>IFERROR((Table20[[#This Row],[_202320]]-Table20[[#This Row],[_201920]])/Table20[[#This Row],[_201920]]*1,"")</f>
        <v/>
      </c>
    </row>
    <row r="4291" spans="1:8" ht="28.5">
      <c r="A4291" s="132">
        <v>461315</v>
      </c>
      <c r="B4291" s="134" t="s">
        <v>1155</v>
      </c>
      <c r="C4291" s="134">
        <v>94</v>
      </c>
      <c r="D4291" s="134">
        <v>76</v>
      </c>
      <c r="E4291" s="134">
        <v>87</v>
      </c>
      <c r="F4291" s="134">
        <v>69</v>
      </c>
      <c r="G4291" s="135">
        <v>77</v>
      </c>
      <c r="H4291" s="171">
        <f>IFERROR((Table20[[#This Row],[_202320]]-Table20[[#This Row],[_201920]])/Table20[[#This Row],[_201920]]*1,"")</f>
        <v>-0.18085106382978725</v>
      </c>
    </row>
    <row r="4292" spans="1:8">
      <c r="A4292" s="132">
        <v>480967</v>
      </c>
      <c r="B4292" s="134" t="s">
        <v>1161</v>
      </c>
      <c r="C4292" s="134">
        <v>22</v>
      </c>
      <c r="D4292" s="134">
        <v>23</v>
      </c>
      <c r="E4292" s="134">
        <v>31</v>
      </c>
      <c r="F4292" s="134">
        <v>19</v>
      </c>
      <c r="G4292" s="135">
        <v>13</v>
      </c>
      <c r="H4292" s="171">
        <f>IFERROR((Table20[[#This Row],[_202320]]-Table20[[#This Row],[_201920]])/Table20[[#This Row],[_201920]]*1,"")</f>
        <v>-0.40909090909090912</v>
      </c>
    </row>
    <row r="4293" spans="1:8">
      <c r="A4293" s="132">
        <v>480967</v>
      </c>
      <c r="B4293" s="134" t="s">
        <v>1131</v>
      </c>
      <c r="C4293" s="134">
        <v>0</v>
      </c>
      <c r="D4293" s="134">
        <v>0</v>
      </c>
      <c r="E4293" s="134">
        <v>0</v>
      </c>
      <c r="F4293" s="134">
        <v>0</v>
      </c>
      <c r="G4293" s="135">
        <v>0</v>
      </c>
      <c r="H4293" s="171" t="str">
        <f>IFERROR((Table20[[#This Row],[_202320]]-Table20[[#This Row],[_201920]])/Table20[[#This Row],[_201920]]*1,"")</f>
        <v/>
      </c>
    </row>
    <row r="4294" spans="1:8">
      <c r="A4294" s="132">
        <v>480967</v>
      </c>
      <c r="B4294" s="134" t="s">
        <v>1132</v>
      </c>
      <c r="C4294" s="134">
        <v>22</v>
      </c>
      <c r="D4294" s="134">
        <v>23</v>
      </c>
      <c r="E4294" s="134">
        <v>31</v>
      </c>
      <c r="F4294" s="134">
        <v>19</v>
      </c>
      <c r="G4294" s="135">
        <v>13</v>
      </c>
      <c r="H4294" s="171">
        <f>IFERROR((Table20[[#This Row],[_202320]]-Table20[[#This Row],[_201920]])/Table20[[#This Row],[_201920]]*1,"")</f>
        <v>-0.40909090909090912</v>
      </c>
    </row>
    <row r="4295" spans="1:8" ht="28.5">
      <c r="A4295" s="132">
        <v>480967</v>
      </c>
      <c r="B4295" s="134" t="s">
        <v>1133</v>
      </c>
      <c r="C4295" s="134">
        <v>0</v>
      </c>
      <c r="D4295" s="134">
        <v>2</v>
      </c>
      <c r="E4295" s="134">
        <v>1</v>
      </c>
      <c r="F4295" s="134">
        <v>0</v>
      </c>
      <c r="G4295" s="135">
        <v>0</v>
      </c>
      <c r="H4295" s="171" t="str">
        <f>IFERROR((Table20[[#This Row],[_202320]]-Table20[[#This Row],[_201920]])/Table20[[#This Row],[_201920]]*1,"")</f>
        <v/>
      </c>
    </row>
    <row r="4296" spans="1:8" ht="28.5">
      <c r="A4296" s="132">
        <v>480967</v>
      </c>
      <c r="B4296" s="134" t="s">
        <v>1162</v>
      </c>
      <c r="C4296" s="134">
        <v>3</v>
      </c>
      <c r="D4296" s="134">
        <v>5</v>
      </c>
      <c r="E4296" s="134">
        <v>16</v>
      </c>
      <c r="F4296" s="134">
        <v>4</v>
      </c>
      <c r="G4296" s="135">
        <v>5</v>
      </c>
      <c r="H4296" s="171">
        <f>IFERROR((Table20[[#This Row],[_202320]]-Table20[[#This Row],[_201920]])/Table20[[#This Row],[_201920]]*1,"")</f>
        <v>0.66666666666666663</v>
      </c>
    </row>
    <row r="4297" spans="1:8" ht="28.5">
      <c r="A4297" s="132">
        <v>480967</v>
      </c>
      <c r="B4297" s="134" t="s">
        <v>1163</v>
      </c>
      <c r="C4297" s="134" t="s">
        <v>129</v>
      </c>
      <c r="D4297" s="134" t="s">
        <v>129</v>
      </c>
      <c r="E4297" s="134" t="s">
        <v>129</v>
      </c>
      <c r="F4297" s="134" t="s">
        <v>129</v>
      </c>
      <c r="G4297" s="135" t="s">
        <v>129</v>
      </c>
      <c r="H4297" s="171" t="str">
        <f>IFERROR((Table20[[#This Row],[_202320]]-Table20[[#This Row],[_201920]])/Table20[[#This Row],[_201920]]*1,"")</f>
        <v/>
      </c>
    </row>
    <row r="4298" spans="1:8">
      <c r="A4298" s="132">
        <v>480967</v>
      </c>
      <c r="B4298" s="134" t="s">
        <v>1136</v>
      </c>
      <c r="C4298" s="134">
        <v>3</v>
      </c>
      <c r="D4298" s="134">
        <v>7</v>
      </c>
      <c r="E4298" s="134">
        <v>17</v>
      </c>
      <c r="F4298" s="134">
        <v>4</v>
      </c>
      <c r="G4298" s="135">
        <v>5</v>
      </c>
      <c r="H4298" s="171">
        <f>IFERROR((Table20[[#This Row],[_202320]]-Table20[[#This Row],[_201920]])/Table20[[#This Row],[_201920]]*1,"")</f>
        <v>0.66666666666666663</v>
      </c>
    </row>
    <row r="4299" spans="1:8">
      <c r="A4299" s="132">
        <v>480967</v>
      </c>
      <c r="B4299" s="134" t="s">
        <v>1137</v>
      </c>
      <c r="C4299" s="134">
        <v>14</v>
      </c>
      <c r="D4299" s="134">
        <v>30</v>
      </c>
      <c r="E4299" s="134">
        <v>55</v>
      </c>
      <c r="F4299" s="134">
        <v>21</v>
      </c>
      <c r="G4299" s="135">
        <v>38</v>
      </c>
      <c r="H4299" s="171">
        <f>IFERROR((Table20[[#This Row],[_202320]]-Table20[[#This Row],[_201920]])/Table20[[#This Row],[_201920]]*1,"")</f>
        <v>1.7142857142857142</v>
      </c>
    </row>
    <row r="4300" spans="1:8" ht="28.5">
      <c r="A4300" s="132">
        <v>480967</v>
      </c>
      <c r="B4300" s="134" t="s">
        <v>1138</v>
      </c>
      <c r="C4300" s="134">
        <v>0</v>
      </c>
      <c r="D4300" s="134">
        <v>0</v>
      </c>
      <c r="E4300" s="134">
        <v>1</v>
      </c>
      <c r="F4300" s="134">
        <v>0</v>
      </c>
      <c r="G4300" s="135">
        <v>0</v>
      </c>
      <c r="H4300" s="171" t="str">
        <f>IFERROR((Table20[[#This Row],[_202320]]-Table20[[#This Row],[_201920]])/Table20[[#This Row],[_201920]]*1,"")</f>
        <v/>
      </c>
    </row>
    <row r="4301" spans="1:8" ht="28.5">
      <c r="A4301" s="132">
        <v>480967</v>
      </c>
      <c r="B4301" s="134" t="s">
        <v>1164</v>
      </c>
      <c r="C4301" s="134">
        <v>3</v>
      </c>
      <c r="D4301" s="134">
        <v>7</v>
      </c>
      <c r="E4301" s="134">
        <v>16</v>
      </c>
      <c r="F4301" s="134">
        <v>4</v>
      </c>
      <c r="G4301" s="135">
        <v>5</v>
      </c>
      <c r="H4301" s="171">
        <f>IFERROR((Table20[[#This Row],[_202320]]-Table20[[#This Row],[_201920]])/Table20[[#This Row],[_201920]]*1,"")</f>
        <v>0.66666666666666663</v>
      </c>
    </row>
    <row r="4302" spans="1:8" ht="28.5">
      <c r="A4302" s="132">
        <v>480967</v>
      </c>
      <c r="B4302" s="134" t="s">
        <v>1165</v>
      </c>
      <c r="C4302" s="134" t="s">
        <v>129</v>
      </c>
      <c r="D4302" s="134" t="s">
        <v>129</v>
      </c>
      <c r="E4302" s="134" t="s">
        <v>129</v>
      </c>
      <c r="F4302" s="134" t="s">
        <v>129</v>
      </c>
      <c r="G4302" s="135" t="s">
        <v>129</v>
      </c>
      <c r="H4302" s="171" t="str">
        <f>IFERROR((Table20[[#This Row],[_202320]]-Table20[[#This Row],[_201920]])/Table20[[#This Row],[_201920]]*1,"")</f>
        <v/>
      </c>
    </row>
    <row r="4303" spans="1:8">
      <c r="A4303" s="132">
        <v>480967</v>
      </c>
      <c r="B4303" s="134" t="s">
        <v>1141</v>
      </c>
      <c r="C4303" s="134">
        <v>3</v>
      </c>
      <c r="D4303" s="134">
        <v>7</v>
      </c>
      <c r="E4303" s="134">
        <v>17</v>
      </c>
      <c r="F4303" s="134">
        <v>4</v>
      </c>
      <c r="G4303" s="135">
        <v>5</v>
      </c>
      <c r="H4303" s="171">
        <f>IFERROR((Table20[[#This Row],[_202320]]-Table20[[#This Row],[_201920]])/Table20[[#This Row],[_201920]]*1,"")</f>
        <v>0.66666666666666663</v>
      </c>
    </row>
    <row r="4304" spans="1:8">
      <c r="A4304" s="132">
        <v>480967</v>
      </c>
      <c r="B4304" s="134" t="s">
        <v>1142</v>
      </c>
      <c r="C4304" s="134">
        <v>14</v>
      </c>
      <c r="D4304" s="134">
        <v>30</v>
      </c>
      <c r="E4304" s="134">
        <v>55</v>
      </c>
      <c r="F4304" s="134">
        <v>21</v>
      </c>
      <c r="G4304" s="135">
        <v>38</v>
      </c>
      <c r="H4304" s="171">
        <f>IFERROR((Table20[[#This Row],[_202320]]-Table20[[#This Row],[_201920]])/Table20[[#This Row],[_201920]]*1,"")</f>
        <v>1.7142857142857142</v>
      </c>
    </row>
    <row r="4305" spans="1:8" ht="28.5">
      <c r="A4305" s="132">
        <v>480967</v>
      </c>
      <c r="B4305" s="134" t="s">
        <v>1143</v>
      </c>
      <c r="C4305" s="134">
        <v>0</v>
      </c>
      <c r="D4305" s="134">
        <v>1</v>
      </c>
      <c r="E4305" s="134">
        <v>1</v>
      </c>
      <c r="F4305" s="134">
        <v>0</v>
      </c>
      <c r="G4305" s="135">
        <v>0</v>
      </c>
      <c r="H4305" s="171" t="str">
        <f>IFERROR((Table20[[#This Row],[_202320]]-Table20[[#This Row],[_201920]])/Table20[[#This Row],[_201920]]*1,"")</f>
        <v/>
      </c>
    </row>
    <row r="4306" spans="1:8" ht="28.5">
      <c r="A4306" s="132">
        <v>480967</v>
      </c>
      <c r="B4306" s="134" t="s">
        <v>1166</v>
      </c>
      <c r="C4306" s="134">
        <v>3</v>
      </c>
      <c r="D4306" s="134">
        <v>8</v>
      </c>
      <c r="E4306" s="134">
        <v>17</v>
      </c>
      <c r="F4306" s="134">
        <v>4</v>
      </c>
      <c r="G4306" s="135">
        <v>5</v>
      </c>
      <c r="H4306" s="171">
        <f>IFERROR((Table20[[#This Row],[_202320]]-Table20[[#This Row],[_201920]])/Table20[[#This Row],[_201920]]*1,"")</f>
        <v>0.66666666666666663</v>
      </c>
    </row>
    <row r="4307" spans="1:8" ht="28.5">
      <c r="A4307" s="132">
        <v>480967</v>
      </c>
      <c r="B4307" s="134" t="s">
        <v>1167</v>
      </c>
      <c r="C4307" s="134" t="s">
        <v>129</v>
      </c>
      <c r="D4307" s="134" t="s">
        <v>129</v>
      </c>
      <c r="E4307" s="134" t="s">
        <v>129</v>
      </c>
      <c r="F4307" s="134" t="s">
        <v>129</v>
      </c>
      <c r="G4307" s="135" t="s">
        <v>129</v>
      </c>
      <c r="H4307" s="171" t="str">
        <f>IFERROR((Table20[[#This Row],[_202320]]-Table20[[#This Row],[_201920]])/Table20[[#This Row],[_201920]]*1,"")</f>
        <v/>
      </c>
    </row>
    <row r="4308" spans="1:8">
      <c r="A4308" s="132">
        <v>480967</v>
      </c>
      <c r="B4308" s="134" t="s">
        <v>1146</v>
      </c>
      <c r="C4308" s="134">
        <v>3</v>
      </c>
      <c r="D4308" s="134">
        <v>9</v>
      </c>
      <c r="E4308" s="134">
        <v>18</v>
      </c>
      <c r="F4308" s="134">
        <v>4</v>
      </c>
      <c r="G4308" s="135">
        <v>5</v>
      </c>
      <c r="H4308" s="171">
        <f>IFERROR((Table20[[#This Row],[_202320]]-Table20[[#This Row],[_201920]])/Table20[[#This Row],[_201920]]*1,"")</f>
        <v>0.66666666666666663</v>
      </c>
    </row>
    <row r="4309" spans="1:8" ht="28.5">
      <c r="A4309" s="132">
        <v>480967</v>
      </c>
      <c r="B4309" s="134" t="s">
        <v>1147</v>
      </c>
      <c r="C4309" s="134">
        <v>0</v>
      </c>
      <c r="D4309" s="134">
        <v>1</v>
      </c>
      <c r="E4309" s="134">
        <v>0</v>
      </c>
      <c r="F4309" s="134">
        <v>0</v>
      </c>
      <c r="G4309" s="135">
        <v>0</v>
      </c>
      <c r="H4309" s="171" t="str">
        <f>IFERROR((Table20[[#This Row],[_202320]]-Table20[[#This Row],[_201920]])/Table20[[#This Row],[_201920]]*1,"")</f>
        <v/>
      </c>
    </row>
    <row r="4310" spans="1:8" ht="28.5">
      <c r="A4310" s="132">
        <v>480967</v>
      </c>
      <c r="B4310" s="134" t="s">
        <v>1148</v>
      </c>
      <c r="C4310" s="134">
        <v>2</v>
      </c>
      <c r="D4310" s="134">
        <v>3</v>
      </c>
      <c r="E4310" s="134">
        <v>0</v>
      </c>
      <c r="F4310" s="134">
        <v>0</v>
      </c>
      <c r="G4310" s="135">
        <v>0</v>
      </c>
      <c r="H4310" s="171">
        <f>IFERROR((Table20[[#This Row],[_202320]]-Table20[[#This Row],[_201920]])/Table20[[#This Row],[_201920]]*1,"")</f>
        <v>-1</v>
      </c>
    </row>
    <row r="4311" spans="1:8" ht="28.5">
      <c r="A4311" s="132">
        <v>480967</v>
      </c>
      <c r="B4311" s="134" t="s">
        <v>1149</v>
      </c>
      <c r="C4311" s="134">
        <v>17</v>
      </c>
      <c r="D4311" s="134">
        <v>10</v>
      </c>
      <c r="E4311" s="134">
        <v>13</v>
      </c>
      <c r="F4311" s="134">
        <v>15</v>
      </c>
      <c r="G4311" s="135">
        <v>8</v>
      </c>
      <c r="H4311" s="171">
        <f>IFERROR((Table20[[#This Row],[_202320]]-Table20[[#This Row],[_201920]])/Table20[[#This Row],[_201920]]*1,"")</f>
        <v>-0.52941176470588236</v>
      </c>
    </row>
    <row r="4312" spans="1:8" ht="28.5">
      <c r="A4312" s="132">
        <v>480967</v>
      </c>
      <c r="B4312" s="134" t="s">
        <v>1150</v>
      </c>
      <c r="C4312" s="134">
        <v>19</v>
      </c>
      <c r="D4312" s="134">
        <v>14</v>
      </c>
      <c r="E4312" s="134">
        <v>13</v>
      </c>
      <c r="F4312" s="134">
        <v>15</v>
      </c>
      <c r="G4312" s="135">
        <v>8</v>
      </c>
      <c r="H4312" s="171">
        <f>IFERROR((Table20[[#This Row],[_202320]]-Table20[[#This Row],[_201920]])/Table20[[#This Row],[_201920]]*1,"")</f>
        <v>-0.57894736842105265</v>
      </c>
    </row>
    <row r="4313" spans="1:8">
      <c r="A4313" s="132">
        <v>480967</v>
      </c>
      <c r="B4313" s="134" t="s">
        <v>1151</v>
      </c>
      <c r="C4313" s="134">
        <v>14</v>
      </c>
      <c r="D4313" s="134">
        <v>39</v>
      </c>
      <c r="E4313" s="134">
        <v>58</v>
      </c>
      <c r="F4313" s="134">
        <v>21</v>
      </c>
      <c r="G4313" s="135">
        <v>38</v>
      </c>
      <c r="H4313" s="171">
        <f>IFERROR((Table20[[#This Row],[_202320]]-Table20[[#This Row],[_201920]])/Table20[[#This Row],[_201920]]*1,"")</f>
        <v>1.7142857142857142</v>
      </c>
    </row>
    <row r="4314" spans="1:8" ht="28.5">
      <c r="A4314" s="132">
        <v>480967</v>
      </c>
      <c r="B4314" s="134" t="s">
        <v>1152</v>
      </c>
      <c r="C4314" s="134">
        <v>9</v>
      </c>
      <c r="D4314" s="134">
        <v>17</v>
      </c>
      <c r="E4314" s="134">
        <v>0</v>
      </c>
      <c r="F4314" s="134">
        <v>0</v>
      </c>
      <c r="G4314" s="135">
        <v>0</v>
      </c>
      <c r="H4314" s="171">
        <f>IFERROR((Table20[[#This Row],[_202320]]-Table20[[#This Row],[_201920]])/Table20[[#This Row],[_201920]]*1,"")</f>
        <v>-1</v>
      </c>
    </row>
    <row r="4315" spans="1:8" ht="28.5">
      <c r="A4315" s="132">
        <v>480967</v>
      </c>
      <c r="B4315" s="134" t="s">
        <v>1153</v>
      </c>
      <c r="C4315" s="134">
        <v>0</v>
      </c>
      <c r="D4315" s="134">
        <v>4</v>
      </c>
      <c r="E4315" s="134">
        <v>0</v>
      </c>
      <c r="F4315" s="134">
        <v>0</v>
      </c>
      <c r="G4315" s="135">
        <v>0</v>
      </c>
      <c r="H4315" s="171" t="str">
        <f>IFERROR((Table20[[#This Row],[_202320]]-Table20[[#This Row],[_201920]])/Table20[[#This Row],[_201920]]*1,"")</f>
        <v/>
      </c>
    </row>
    <row r="4316" spans="1:8" ht="28.5">
      <c r="A4316" s="132">
        <v>480967</v>
      </c>
      <c r="B4316" s="134" t="s">
        <v>1154</v>
      </c>
      <c r="C4316" s="134">
        <v>9</v>
      </c>
      <c r="D4316" s="134">
        <v>13</v>
      </c>
      <c r="E4316" s="134">
        <v>0</v>
      </c>
      <c r="F4316" s="134">
        <v>0</v>
      </c>
      <c r="G4316" s="135">
        <v>0</v>
      </c>
      <c r="H4316" s="171">
        <f>IFERROR((Table20[[#This Row],[_202320]]-Table20[[#This Row],[_201920]])/Table20[[#This Row],[_201920]]*1,"")</f>
        <v>-1</v>
      </c>
    </row>
    <row r="4317" spans="1:8" ht="28.5">
      <c r="A4317" s="132">
        <v>480967</v>
      </c>
      <c r="B4317" s="134" t="s">
        <v>1155</v>
      </c>
      <c r="C4317" s="134">
        <v>77</v>
      </c>
      <c r="D4317" s="134">
        <v>43</v>
      </c>
      <c r="E4317" s="134">
        <v>42</v>
      </c>
      <c r="F4317" s="134">
        <v>79</v>
      </c>
      <c r="G4317" s="135">
        <v>62</v>
      </c>
      <c r="H4317" s="171">
        <f>IFERROR((Table20[[#This Row],[_202320]]-Table20[[#This Row],[_201920]])/Table20[[#This Row],[_201920]]*1,"")</f>
        <v>-0.19480519480519481</v>
      </c>
    </row>
    <row r="4318" spans="1:8">
      <c r="A4318" s="132">
        <v>488730</v>
      </c>
      <c r="B4318" s="134" t="s">
        <v>1161</v>
      </c>
      <c r="C4318" s="134">
        <v>340</v>
      </c>
      <c r="D4318" s="134">
        <v>394</v>
      </c>
      <c r="E4318" s="134">
        <v>892</v>
      </c>
      <c r="F4318" s="134">
        <v>956</v>
      </c>
      <c r="G4318" s="135">
        <v>1132</v>
      </c>
      <c r="H4318" s="171">
        <f>IFERROR((Table20[[#This Row],[_202320]]-Table20[[#This Row],[_201920]])/Table20[[#This Row],[_201920]]*1,"")</f>
        <v>2.3294117647058825</v>
      </c>
    </row>
    <row r="4319" spans="1:8">
      <c r="A4319" s="132">
        <v>488730</v>
      </c>
      <c r="B4319" s="134" t="s">
        <v>1131</v>
      </c>
      <c r="C4319" s="134">
        <v>0</v>
      </c>
      <c r="D4319" s="134">
        <v>0</v>
      </c>
      <c r="E4319" s="134">
        <v>0</v>
      </c>
      <c r="F4319" s="134">
        <v>0</v>
      </c>
      <c r="G4319" s="135">
        <v>0</v>
      </c>
      <c r="H4319" s="171" t="str">
        <f>IFERROR((Table20[[#This Row],[_202320]]-Table20[[#This Row],[_201920]])/Table20[[#This Row],[_201920]]*1,"")</f>
        <v/>
      </c>
    </row>
    <row r="4320" spans="1:8">
      <c r="A4320" s="132">
        <v>488730</v>
      </c>
      <c r="B4320" s="134" t="s">
        <v>1132</v>
      </c>
      <c r="C4320" s="134">
        <v>340</v>
      </c>
      <c r="D4320" s="134">
        <v>394</v>
      </c>
      <c r="E4320" s="134">
        <v>892</v>
      </c>
      <c r="F4320" s="134">
        <v>956</v>
      </c>
      <c r="G4320" s="135">
        <v>1132</v>
      </c>
      <c r="H4320" s="171">
        <f>IFERROR((Table20[[#This Row],[_202320]]-Table20[[#This Row],[_201920]])/Table20[[#This Row],[_201920]]*1,"")</f>
        <v>2.3294117647058825</v>
      </c>
    </row>
    <row r="4321" spans="1:8" ht="28.5">
      <c r="A4321" s="132">
        <v>488730</v>
      </c>
      <c r="B4321" s="134" t="s">
        <v>1133</v>
      </c>
      <c r="C4321" s="134">
        <v>0</v>
      </c>
      <c r="D4321" s="134">
        <v>0</v>
      </c>
      <c r="E4321" s="134">
        <v>0</v>
      </c>
      <c r="F4321" s="134">
        <v>0</v>
      </c>
      <c r="G4321" s="135">
        <v>0</v>
      </c>
      <c r="H4321" s="171" t="str">
        <f>IFERROR((Table20[[#This Row],[_202320]]-Table20[[#This Row],[_201920]])/Table20[[#This Row],[_201920]]*1,"")</f>
        <v/>
      </c>
    </row>
    <row r="4322" spans="1:8" ht="28.5">
      <c r="A4322" s="132">
        <v>488730</v>
      </c>
      <c r="B4322" s="134" t="s">
        <v>1162</v>
      </c>
      <c r="C4322" s="134">
        <v>10</v>
      </c>
      <c r="D4322" s="134">
        <v>16</v>
      </c>
      <c r="E4322" s="134">
        <v>39</v>
      </c>
      <c r="F4322" s="134">
        <v>59</v>
      </c>
      <c r="G4322" s="135">
        <v>88</v>
      </c>
      <c r="H4322" s="171">
        <f>IFERROR((Table20[[#This Row],[_202320]]-Table20[[#This Row],[_201920]])/Table20[[#This Row],[_201920]]*1,"")</f>
        <v>7.8</v>
      </c>
    </row>
    <row r="4323" spans="1:8" ht="28.5">
      <c r="A4323" s="132">
        <v>488730</v>
      </c>
      <c r="B4323" s="134" t="s">
        <v>1163</v>
      </c>
      <c r="C4323" s="134" t="s">
        <v>129</v>
      </c>
      <c r="D4323" s="134" t="s">
        <v>129</v>
      </c>
      <c r="E4323" s="134" t="s">
        <v>129</v>
      </c>
      <c r="F4323" s="134" t="s">
        <v>129</v>
      </c>
      <c r="G4323" s="135" t="s">
        <v>129</v>
      </c>
      <c r="H4323" s="171" t="str">
        <f>IFERROR((Table20[[#This Row],[_202320]]-Table20[[#This Row],[_201920]])/Table20[[#This Row],[_201920]]*1,"")</f>
        <v/>
      </c>
    </row>
    <row r="4324" spans="1:8">
      <c r="A4324" s="132">
        <v>488730</v>
      </c>
      <c r="B4324" s="134" t="s">
        <v>1136</v>
      </c>
      <c r="C4324" s="134">
        <v>10</v>
      </c>
      <c r="D4324" s="134">
        <v>16</v>
      </c>
      <c r="E4324" s="134">
        <v>39</v>
      </c>
      <c r="F4324" s="134">
        <v>59</v>
      </c>
      <c r="G4324" s="135">
        <v>88</v>
      </c>
      <c r="H4324" s="171">
        <f>IFERROR((Table20[[#This Row],[_202320]]-Table20[[#This Row],[_201920]])/Table20[[#This Row],[_201920]]*1,"")</f>
        <v>7.8</v>
      </c>
    </row>
    <row r="4325" spans="1:8">
      <c r="A4325" s="132">
        <v>488730</v>
      </c>
      <c r="B4325" s="134" t="s">
        <v>1137</v>
      </c>
      <c r="C4325" s="134">
        <v>3</v>
      </c>
      <c r="D4325" s="134">
        <v>4</v>
      </c>
      <c r="E4325" s="134">
        <v>4</v>
      </c>
      <c r="F4325" s="134">
        <v>6</v>
      </c>
      <c r="G4325" s="135">
        <v>8</v>
      </c>
      <c r="H4325" s="171">
        <f>IFERROR((Table20[[#This Row],[_202320]]-Table20[[#This Row],[_201920]])/Table20[[#This Row],[_201920]]*1,"")</f>
        <v>1.6666666666666667</v>
      </c>
    </row>
    <row r="4326" spans="1:8" ht="28.5">
      <c r="A4326" s="132">
        <v>488730</v>
      </c>
      <c r="B4326" s="134" t="s">
        <v>1138</v>
      </c>
      <c r="C4326" s="134">
        <v>0</v>
      </c>
      <c r="D4326" s="134">
        <v>0</v>
      </c>
      <c r="E4326" s="134">
        <v>0</v>
      </c>
      <c r="F4326" s="134">
        <v>0</v>
      </c>
      <c r="G4326" s="135">
        <v>0</v>
      </c>
      <c r="H4326" s="171" t="str">
        <f>IFERROR((Table20[[#This Row],[_202320]]-Table20[[#This Row],[_201920]])/Table20[[#This Row],[_201920]]*1,"")</f>
        <v/>
      </c>
    </row>
    <row r="4327" spans="1:8" ht="28.5">
      <c r="A4327" s="132">
        <v>488730</v>
      </c>
      <c r="B4327" s="134" t="s">
        <v>1164</v>
      </c>
      <c r="C4327" s="134">
        <v>15</v>
      </c>
      <c r="D4327" s="134">
        <v>23</v>
      </c>
      <c r="E4327" s="134">
        <v>59</v>
      </c>
      <c r="F4327" s="134">
        <v>93</v>
      </c>
      <c r="G4327" s="135">
        <v>114</v>
      </c>
      <c r="H4327" s="171">
        <f>IFERROR((Table20[[#This Row],[_202320]]-Table20[[#This Row],[_201920]])/Table20[[#This Row],[_201920]]*1,"")</f>
        <v>6.6</v>
      </c>
    </row>
    <row r="4328" spans="1:8" ht="28.5">
      <c r="A4328" s="132">
        <v>488730</v>
      </c>
      <c r="B4328" s="134" t="s">
        <v>1165</v>
      </c>
      <c r="C4328" s="134" t="s">
        <v>129</v>
      </c>
      <c r="D4328" s="134" t="s">
        <v>129</v>
      </c>
      <c r="E4328" s="134" t="s">
        <v>129</v>
      </c>
      <c r="F4328" s="134" t="s">
        <v>129</v>
      </c>
      <c r="G4328" s="135" t="s">
        <v>129</v>
      </c>
      <c r="H4328" s="171" t="str">
        <f>IFERROR((Table20[[#This Row],[_202320]]-Table20[[#This Row],[_201920]])/Table20[[#This Row],[_201920]]*1,"")</f>
        <v/>
      </c>
    </row>
    <row r="4329" spans="1:8">
      <c r="A4329" s="132">
        <v>488730</v>
      </c>
      <c r="B4329" s="134" t="s">
        <v>1141</v>
      </c>
      <c r="C4329" s="134">
        <v>15</v>
      </c>
      <c r="D4329" s="134">
        <v>23</v>
      </c>
      <c r="E4329" s="134">
        <v>59</v>
      </c>
      <c r="F4329" s="134">
        <v>93</v>
      </c>
      <c r="G4329" s="135">
        <v>114</v>
      </c>
      <c r="H4329" s="171">
        <f>IFERROR((Table20[[#This Row],[_202320]]-Table20[[#This Row],[_201920]])/Table20[[#This Row],[_201920]]*1,"")</f>
        <v>6.6</v>
      </c>
    </row>
    <row r="4330" spans="1:8">
      <c r="A4330" s="132">
        <v>488730</v>
      </c>
      <c r="B4330" s="134" t="s">
        <v>1142</v>
      </c>
      <c r="C4330" s="134">
        <v>4</v>
      </c>
      <c r="D4330" s="134">
        <v>6</v>
      </c>
      <c r="E4330" s="134">
        <v>7</v>
      </c>
      <c r="F4330" s="134">
        <v>10</v>
      </c>
      <c r="G4330" s="135">
        <v>10</v>
      </c>
      <c r="H4330" s="171">
        <f>IFERROR((Table20[[#This Row],[_202320]]-Table20[[#This Row],[_201920]])/Table20[[#This Row],[_201920]]*1,"")</f>
        <v>1.5</v>
      </c>
    </row>
    <row r="4331" spans="1:8" ht="28.5">
      <c r="A4331" s="132">
        <v>488730</v>
      </c>
      <c r="B4331" s="134" t="s">
        <v>1143</v>
      </c>
      <c r="C4331" s="134">
        <v>0</v>
      </c>
      <c r="D4331" s="134">
        <v>0</v>
      </c>
      <c r="E4331" s="134">
        <v>0</v>
      </c>
      <c r="F4331" s="134">
        <v>0</v>
      </c>
      <c r="G4331" s="135">
        <v>0</v>
      </c>
      <c r="H4331" s="171" t="str">
        <f>IFERROR((Table20[[#This Row],[_202320]]-Table20[[#This Row],[_201920]])/Table20[[#This Row],[_201920]]*1,"")</f>
        <v/>
      </c>
    </row>
    <row r="4332" spans="1:8" ht="28.5">
      <c r="A4332" s="132">
        <v>488730</v>
      </c>
      <c r="B4332" s="134" t="s">
        <v>1166</v>
      </c>
      <c r="C4332" s="134">
        <v>18</v>
      </c>
      <c r="D4332" s="134">
        <v>26</v>
      </c>
      <c r="E4332" s="134">
        <v>66</v>
      </c>
      <c r="F4332" s="134">
        <v>105</v>
      </c>
      <c r="G4332" s="135">
        <v>129</v>
      </c>
      <c r="H4332" s="171">
        <f>IFERROR((Table20[[#This Row],[_202320]]-Table20[[#This Row],[_201920]])/Table20[[#This Row],[_201920]]*1,"")</f>
        <v>6.166666666666667</v>
      </c>
    </row>
    <row r="4333" spans="1:8" ht="28.5">
      <c r="A4333" s="132">
        <v>488730</v>
      </c>
      <c r="B4333" s="134" t="s">
        <v>1167</v>
      </c>
      <c r="C4333" s="134" t="s">
        <v>129</v>
      </c>
      <c r="D4333" s="134" t="s">
        <v>129</v>
      </c>
      <c r="E4333" s="134" t="s">
        <v>129</v>
      </c>
      <c r="F4333" s="134" t="s">
        <v>129</v>
      </c>
      <c r="G4333" s="135" t="s">
        <v>129</v>
      </c>
      <c r="H4333" s="171" t="str">
        <f>IFERROR((Table20[[#This Row],[_202320]]-Table20[[#This Row],[_201920]])/Table20[[#This Row],[_201920]]*1,"")</f>
        <v/>
      </c>
    </row>
    <row r="4334" spans="1:8">
      <c r="A4334" s="132">
        <v>488730</v>
      </c>
      <c r="B4334" s="134" t="s">
        <v>1146</v>
      </c>
      <c r="C4334" s="134">
        <v>18</v>
      </c>
      <c r="D4334" s="134">
        <v>26</v>
      </c>
      <c r="E4334" s="134">
        <v>66</v>
      </c>
      <c r="F4334" s="134">
        <v>105</v>
      </c>
      <c r="G4334" s="135">
        <v>129</v>
      </c>
      <c r="H4334" s="171">
        <f>IFERROR((Table20[[#This Row],[_202320]]-Table20[[#This Row],[_201920]])/Table20[[#This Row],[_201920]]*1,"")</f>
        <v>6.166666666666667</v>
      </c>
    </row>
    <row r="4335" spans="1:8" ht="28.5">
      <c r="A4335" s="132">
        <v>488730</v>
      </c>
      <c r="B4335" s="134" t="s">
        <v>1147</v>
      </c>
      <c r="C4335" s="134">
        <v>7</v>
      </c>
      <c r="D4335" s="134">
        <v>5</v>
      </c>
      <c r="E4335" s="134">
        <v>9</v>
      </c>
      <c r="F4335" s="134">
        <v>7</v>
      </c>
      <c r="G4335" s="135">
        <v>13</v>
      </c>
      <c r="H4335" s="171">
        <f>IFERROR((Table20[[#This Row],[_202320]]-Table20[[#This Row],[_201920]])/Table20[[#This Row],[_201920]]*1,"")</f>
        <v>0.8571428571428571</v>
      </c>
    </row>
    <row r="4336" spans="1:8" ht="28.5">
      <c r="A4336" s="132">
        <v>488730</v>
      </c>
      <c r="B4336" s="134" t="s">
        <v>1148</v>
      </c>
      <c r="C4336" s="134">
        <v>70</v>
      </c>
      <c r="D4336" s="134">
        <v>132</v>
      </c>
      <c r="E4336" s="134">
        <v>305</v>
      </c>
      <c r="F4336" s="134">
        <v>349</v>
      </c>
      <c r="G4336" s="135">
        <v>456</v>
      </c>
      <c r="H4336" s="171">
        <f>IFERROR((Table20[[#This Row],[_202320]]-Table20[[#This Row],[_201920]])/Table20[[#This Row],[_201920]]*1,"")</f>
        <v>5.5142857142857142</v>
      </c>
    </row>
    <row r="4337" spans="1:8" ht="28.5">
      <c r="A4337" s="132">
        <v>488730</v>
      </c>
      <c r="B4337" s="134" t="s">
        <v>1149</v>
      </c>
      <c r="C4337" s="134">
        <v>245</v>
      </c>
      <c r="D4337" s="134">
        <v>231</v>
      </c>
      <c r="E4337" s="134">
        <v>512</v>
      </c>
      <c r="F4337" s="134">
        <v>495</v>
      </c>
      <c r="G4337" s="135">
        <v>534</v>
      </c>
      <c r="H4337" s="171">
        <f>IFERROR((Table20[[#This Row],[_202320]]-Table20[[#This Row],[_201920]])/Table20[[#This Row],[_201920]]*1,"")</f>
        <v>1.1795918367346938</v>
      </c>
    </row>
    <row r="4338" spans="1:8" ht="28.5">
      <c r="A4338" s="132">
        <v>488730</v>
      </c>
      <c r="B4338" s="134" t="s">
        <v>1150</v>
      </c>
      <c r="C4338" s="134">
        <v>322</v>
      </c>
      <c r="D4338" s="134">
        <v>368</v>
      </c>
      <c r="E4338" s="134">
        <v>826</v>
      </c>
      <c r="F4338" s="134">
        <v>851</v>
      </c>
      <c r="G4338" s="135">
        <v>1003</v>
      </c>
      <c r="H4338" s="171">
        <f>IFERROR((Table20[[#This Row],[_202320]]-Table20[[#This Row],[_201920]])/Table20[[#This Row],[_201920]]*1,"")</f>
        <v>2.1149068322981366</v>
      </c>
    </row>
    <row r="4339" spans="1:8">
      <c r="A4339" s="132">
        <v>488730</v>
      </c>
      <c r="B4339" s="134" t="s">
        <v>1151</v>
      </c>
      <c r="C4339" s="134">
        <v>5</v>
      </c>
      <c r="D4339" s="134">
        <v>7</v>
      </c>
      <c r="E4339" s="134">
        <v>7</v>
      </c>
      <c r="F4339" s="134">
        <v>11</v>
      </c>
      <c r="G4339" s="135">
        <v>11</v>
      </c>
      <c r="H4339" s="171">
        <f>IFERROR((Table20[[#This Row],[_202320]]-Table20[[#This Row],[_201920]])/Table20[[#This Row],[_201920]]*1,"")</f>
        <v>1.2</v>
      </c>
    </row>
    <row r="4340" spans="1:8" ht="28.5">
      <c r="A4340" s="132">
        <v>488730</v>
      </c>
      <c r="B4340" s="134" t="s">
        <v>1152</v>
      </c>
      <c r="C4340" s="134">
        <v>23</v>
      </c>
      <c r="D4340" s="134">
        <v>35</v>
      </c>
      <c r="E4340" s="134">
        <v>35</v>
      </c>
      <c r="F4340" s="134">
        <v>37</v>
      </c>
      <c r="G4340" s="135">
        <v>41</v>
      </c>
      <c r="H4340" s="171">
        <f>IFERROR((Table20[[#This Row],[_202320]]-Table20[[#This Row],[_201920]])/Table20[[#This Row],[_201920]]*1,"")</f>
        <v>0.78260869565217395</v>
      </c>
    </row>
    <row r="4341" spans="1:8" ht="28.5">
      <c r="A4341" s="132">
        <v>488730</v>
      </c>
      <c r="B4341" s="134" t="s">
        <v>1153</v>
      </c>
      <c r="C4341" s="134">
        <v>2</v>
      </c>
      <c r="D4341" s="134">
        <v>1</v>
      </c>
      <c r="E4341" s="134">
        <v>1</v>
      </c>
      <c r="F4341" s="134">
        <v>1</v>
      </c>
      <c r="G4341" s="135">
        <v>1</v>
      </c>
      <c r="H4341" s="171">
        <f>IFERROR((Table20[[#This Row],[_202320]]-Table20[[#This Row],[_201920]])/Table20[[#This Row],[_201920]]*1,"")</f>
        <v>-0.5</v>
      </c>
    </row>
    <row r="4342" spans="1:8" ht="28.5">
      <c r="A4342" s="132">
        <v>488730</v>
      </c>
      <c r="B4342" s="134" t="s">
        <v>1154</v>
      </c>
      <c r="C4342" s="134">
        <v>21</v>
      </c>
      <c r="D4342" s="134">
        <v>34</v>
      </c>
      <c r="E4342" s="134">
        <v>34</v>
      </c>
      <c r="F4342" s="134">
        <v>37</v>
      </c>
      <c r="G4342" s="135">
        <v>40</v>
      </c>
      <c r="H4342" s="171">
        <f>IFERROR((Table20[[#This Row],[_202320]]-Table20[[#This Row],[_201920]])/Table20[[#This Row],[_201920]]*1,"")</f>
        <v>0.90476190476190477</v>
      </c>
    </row>
    <row r="4343" spans="1:8" ht="28.5">
      <c r="A4343" s="132">
        <v>488730</v>
      </c>
      <c r="B4343" s="134" t="s">
        <v>1155</v>
      </c>
      <c r="C4343" s="134">
        <v>72</v>
      </c>
      <c r="D4343" s="134">
        <v>59</v>
      </c>
      <c r="E4343" s="134">
        <v>57</v>
      </c>
      <c r="F4343" s="134">
        <v>52</v>
      </c>
      <c r="G4343" s="135">
        <v>47</v>
      </c>
      <c r="H4343" s="171">
        <f>IFERROR((Table20[[#This Row],[_202320]]-Table20[[#This Row],[_201920]])/Table20[[#This Row],[_201920]]*1,"")</f>
        <v>-0.34722222222222221</v>
      </c>
    </row>
    <row r="4344" spans="1:8">
      <c r="A4344" s="138">
        <v>491844</v>
      </c>
      <c r="B4344" s="140"/>
      <c r="C4344" s="140" t="s">
        <v>129</v>
      </c>
      <c r="D4344" s="140" t="s">
        <v>129</v>
      </c>
      <c r="E4344" s="140" t="s">
        <v>129</v>
      </c>
      <c r="F4344" s="140" t="s">
        <v>129</v>
      </c>
      <c r="G4344" s="141" t="s">
        <v>129</v>
      </c>
      <c r="H4344" s="191" t="str">
        <f>IFERROR((Table20[[#This Row],[_202320]]-Table20[[#This Row],[_201920]])/Table20[[#This Row],[_201920]]*1,"")</f>
        <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D9881-8583-4CCB-A8E9-32AD49A88CE4}">
  <sheetPr>
    <tabColor rgb="FF1C7370"/>
  </sheetPr>
  <dimension ref="A1:H4344"/>
  <sheetViews>
    <sheetView workbookViewId="0">
      <selection activeCell="B2" sqref="B2"/>
    </sheetView>
  </sheetViews>
  <sheetFormatPr defaultColWidth="9" defaultRowHeight="14.25"/>
  <cols>
    <col min="1" max="1" width="20.25" style="63" customWidth="1"/>
    <col min="2" max="2" width="36.25" style="63" customWidth="1"/>
    <col min="3" max="7" width="9.375" style="63" customWidth="1"/>
    <col min="8" max="8" width="9" style="210" customWidth="1"/>
    <col min="9" max="9" width="9" style="63" customWidth="1"/>
    <col min="10" max="22" width="6.25" style="63" bestFit="1" customWidth="1"/>
    <col min="23" max="16384" width="9" style="63"/>
  </cols>
  <sheetData>
    <row r="1" spans="1:8" ht="49.15" customHeight="1">
      <c r="A1" s="128" t="s">
        <v>103</v>
      </c>
      <c r="B1" s="130" t="s">
        <v>1123</v>
      </c>
      <c r="C1" s="130" t="s">
        <v>1168</v>
      </c>
      <c r="D1" s="130" t="s">
        <v>1169</v>
      </c>
      <c r="E1" s="130" t="s">
        <v>1170</v>
      </c>
      <c r="F1" s="130" t="s">
        <v>1171</v>
      </c>
      <c r="G1" s="131" t="s">
        <v>1172</v>
      </c>
      <c r="H1" s="220" t="s">
        <v>1129</v>
      </c>
    </row>
    <row r="2" spans="1:8">
      <c r="A2" s="132">
        <v>101295</v>
      </c>
      <c r="B2" s="134" t="s">
        <v>1173</v>
      </c>
      <c r="C2" s="134">
        <v>458</v>
      </c>
      <c r="D2" s="134">
        <v>270</v>
      </c>
      <c r="E2" s="134">
        <v>303</v>
      </c>
      <c r="F2" s="134">
        <v>292</v>
      </c>
      <c r="G2" s="135">
        <v>221</v>
      </c>
      <c r="H2" s="187">
        <f>IFERROR((Table21[[#This Row],[_202330]]-Table21[[#This Row],[_201930]])/Table21[[#This Row],[_201930]]*1,"")</f>
        <v>-0.51746724890829698</v>
      </c>
    </row>
    <row r="3" spans="1:8">
      <c r="A3" s="132">
        <v>101295</v>
      </c>
      <c r="B3" s="134" t="s">
        <v>1131</v>
      </c>
      <c r="C3" s="134">
        <v>0</v>
      </c>
      <c r="D3" s="134">
        <v>0</v>
      </c>
      <c r="E3" s="134">
        <v>0</v>
      </c>
      <c r="F3" s="134">
        <v>0</v>
      </c>
      <c r="G3" s="135">
        <v>0</v>
      </c>
      <c r="H3" s="171" t="str">
        <f>IFERROR((Table21[[#This Row],[_202330]]-Table21[[#This Row],[_201930]])/Table21[[#This Row],[_201930]]*1,"")</f>
        <v/>
      </c>
    </row>
    <row r="4" spans="1:8">
      <c r="A4" s="132">
        <v>101295</v>
      </c>
      <c r="B4" s="134" t="s">
        <v>1132</v>
      </c>
      <c r="C4" s="134">
        <v>458</v>
      </c>
      <c r="D4" s="134">
        <v>270</v>
      </c>
      <c r="E4" s="134">
        <v>303</v>
      </c>
      <c r="F4" s="134">
        <v>292</v>
      </c>
      <c r="G4" s="135">
        <v>221</v>
      </c>
      <c r="H4" s="171">
        <f>IFERROR((Table21[[#This Row],[_202330]]-Table21[[#This Row],[_201930]])/Table21[[#This Row],[_201930]]*1,"")</f>
        <v>-0.51746724890829698</v>
      </c>
    </row>
    <row r="5" spans="1:8" ht="28.5">
      <c r="A5" s="132">
        <v>101295</v>
      </c>
      <c r="B5" s="134" t="s">
        <v>1133</v>
      </c>
      <c r="C5" s="134">
        <v>36</v>
      </c>
      <c r="D5" s="134">
        <v>16</v>
      </c>
      <c r="E5" s="134">
        <v>19</v>
      </c>
      <c r="F5" s="134">
        <v>24</v>
      </c>
      <c r="G5" s="135">
        <v>21</v>
      </c>
      <c r="H5" s="171">
        <f>IFERROR((Table21[[#This Row],[_202330]]-Table21[[#This Row],[_201930]])/Table21[[#This Row],[_201930]]*1,"")</f>
        <v>-0.41666666666666669</v>
      </c>
    </row>
    <row r="6" spans="1:8" ht="28.5">
      <c r="A6" s="132">
        <v>101295</v>
      </c>
      <c r="B6" s="134" t="s">
        <v>1162</v>
      </c>
      <c r="C6" s="134">
        <v>169</v>
      </c>
      <c r="D6" s="134">
        <v>79</v>
      </c>
      <c r="E6" s="134">
        <v>110</v>
      </c>
      <c r="F6" s="134">
        <v>126</v>
      </c>
      <c r="G6" s="135">
        <v>96</v>
      </c>
      <c r="H6" s="171">
        <f>IFERROR((Table21[[#This Row],[_202330]]-Table21[[#This Row],[_201930]])/Table21[[#This Row],[_201930]]*1,"")</f>
        <v>-0.43195266272189348</v>
      </c>
    </row>
    <row r="7" spans="1:8" ht="28.5">
      <c r="A7" s="132">
        <v>101295</v>
      </c>
      <c r="B7" s="134" t="s">
        <v>1163</v>
      </c>
      <c r="C7" s="134" t="s">
        <v>129</v>
      </c>
      <c r="D7" s="134" t="s">
        <v>129</v>
      </c>
      <c r="E7" s="134" t="s">
        <v>129</v>
      </c>
      <c r="F7" s="134" t="s">
        <v>129</v>
      </c>
      <c r="G7" s="135" t="s">
        <v>129</v>
      </c>
      <c r="H7" s="171" t="str">
        <f>IFERROR((Table21[[#This Row],[_202330]]-Table21[[#This Row],[_201930]])/Table21[[#This Row],[_201930]]*1,"")</f>
        <v/>
      </c>
    </row>
    <row r="8" spans="1:8">
      <c r="A8" s="132">
        <v>101295</v>
      </c>
      <c r="B8" s="134" t="s">
        <v>1136</v>
      </c>
      <c r="C8" s="134">
        <v>205</v>
      </c>
      <c r="D8" s="134">
        <v>95</v>
      </c>
      <c r="E8" s="134">
        <v>129</v>
      </c>
      <c r="F8" s="134">
        <v>150</v>
      </c>
      <c r="G8" s="135">
        <v>117</v>
      </c>
      <c r="H8" s="171">
        <f>IFERROR((Table21[[#This Row],[_202330]]-Table21[[#This Row],[_201930]])/Table21[[#This Row],[_201930]]*1,"")</f>
        <v>-0.42926829268292682</v>
      </c>
    </row>
    <row r="9" spans="1:8">
      <c r="A9" s="132">
        <v>101295</v>
      </c>
      <c r="B9" s="134" t="s">
        <v>1137</v>
      </c>
      <c r="C9" s="134">
        <v>45</v>
      </c>
      <c r="D9" s="134">
        <v>35</v>
      </c>
      <c r="E9" s="134">
        <v>43</v>
      </c>
      <c r="F9" s="134">
        <v>51</v>
      </c>
      <c r="G9" s="135">
        <v>53</v>
      </c>
      <c r="H9" s="171">
        <f>IFERROR((Table21[[#This Row],[_202330]]-Table21[[#This Row],[_201930]])/Table21[[#This Row],[_201930]]*1,"")</f>
        <v>0.17777777777777778</v>
      </c>
    </row>
    <row r="10" spans="1:8" ht="28.5">
      <c r="A10" s="132">
        <v>101295</v>
      </c>
      <c r="B10" s="134" t="s">
        <v>1138</v>
      </c>
      <c r="C10" s="134">
        <v>36</v>
      </c>
      <c r="D10" s="134">
        <v>17</v>
      </c>
      <c r="E10" s="134">
        <v>19</v>
      </c>
      <c r="F10" s="134">
        <v>20</v>
      </c>
      <c r="G10" s="135">
        <v>21</v>
      </c>
      <c r="H10" s="171">
        <f>IFERROR((Table21[[#This Row],[_202330]]-Table21[[#This Row],[_201930]])/Table21[[#This Row],[_201930]]*1,"")</f>
        <v>-0.41666666666666669</v>
      </c>
    </row>
    <row r="11" spans="1:8" ht="28.5">
      <c r="A11" s="132">
        <v>101295</v>
      </c>
      <c r="B11" s="134" t="s">
        <v>1164</v>
      </c>
      <c r="C11" s="134">
        <v>174</v>
      </c>
      <c r="D11" s="134">
        <v>81</v>
      </c>
      <c r="E11" s="134">
        <v>120</v>
      </c>
      <c r="F11" s="134">
        <v>133</v>
      </c>
      <c r="G11" s="135">
        <v>99</v>
      </c>
      <c r="H11" s="171">
        <f>IFERROR((Table21[[#This Row],[_202330]]-Table21[[#This Row],[_201930]])/Table21[[#This Row],[_201930]]*1,"")</f>
        <v>-0.43103448275862066</v>
      </c>
    </row>
    <row r="12" spans="1:8" ht="28.5">
      <c r="A12" s="132">
        <v>101295</v>
      </c>
      <c r="B12" s="134" t="s">
        <v>1165</v>
      </c>
      <c r="C12" s="134" t="s">
        <v>129</v>
      </c>
      <c r="D12" s="134" t="s">
        <v>129</v>
      </c>
      <c r="E12" s="134" t="s">
        <v>129</v>
      </c>
      <c r="F12" s="134" t="s">
        <v>129</v>
      </c>
      <c r="G12" s="135" t="s">
        <v>129</v>
      </c>
      <c r="H12" s="171" t="str">
        <f>IFERROR((Table21[[#This Row],[_202330]]-Table21[[#This Row],[_201930]])/Table21[[#This Row],[_201930]]*1,"")</f>
        <v/>
      </c>
    </row>
    <row r="13" spans="1:8">
      <c r="A13" s="132">
        <v>101295</v>
      </c>
      <c r="B13" s="134" t="s">
        <v>1141</v>
      </c>
      <c r="C13" s="134">
        <v>210</v>
      </c>
      <c r="D13" s="134">
        <v>98</v>
      </c>
      <c r="E13" s="134">
        <v>139</v>
      </c>
      <c r="F13" s="134">
        <v>153</v>
      </c>
      <c r="G13" s="135">
        <v>120</v>
      </c>
      <c r="H13" s="171">
        <f>IFERROR((Table21[[#This Row],[_202330]]-Table21[[#This Row],[_201930]])/Table21[[#This Row],[_201930]]*1,"")</f>
        <v>-0.42857142857142855</v>
      </c>
    </row>
    <row r="14" spans="1:8">
      <c r="A14" s="132">
        <v>101295</v>
      </c>
      <c r="B14" s="134" t="s">
        <v>1142</v>
      </c>
      <c r="C14" s="134">
        <v>46</v>
      </c>
      <c r="D14" s="134">
        <v>36</v>
      </c>
      <c r="E14" s="134">
        <v>46</v>
      </c>
      <c r="F14" s="134">
        <v>52</v>
      </c>
      <c r="G14" s="135">
        <v>54</v>
      </c>
      <c r="H14" s="171">
        <f>IFERROR((Table21[[#This Row],[_202330]]-Table21[[#This Row],[_201930]])/Table21[[#This Row],[_201930]]*1,"")</f>
        <v>0.17391304347826086</v>
      </c>
    </row>
    <row r="15" spans="1:8" ht="28.5">
      <c r="A15" s="132">
        <v>101295</v>
      </c>
      <c r="B15" s="134" t="s">
        <v>1143</v>
      </c>
      <c r="C15" s="134">
        <v>35</v>
      </c>
      <c r="D15" s="134">
        <v>17</v>
      </c>
      <c r="E15" s="134">
        <v>19</v>
      </c>
      <c r="F15" s="134">
        <v>20</v>
      </c>
      <c r="G15" s="135">
        <v>22</v>
      </c>
      <c r="H15" s="171">
        <f>IFERROR((Table21[[#This Row],[_202330]]-Table21[[#This Row],[_201930]])/Table21[[#This Row],[_201930]]*1,"")</f>
        <v>-0.37142857142857144</v>
      </c>
    </row>
    <row r="16" spans="1:8" ht="28.5">
      <c r="A16" s="132">
        <v>101295</v>
      </c>
      <c r="B16" s="134" t="s">
        <v>1166</v>
      </c>
      <c r="C16" s="134">
        <v>178</v>
      </c>
      <c r="D16" s="134">
        <v>82</v>
      </c>
      <c r="E16" s="134">
        <v>121</v>
      </c>
      <c r="F16" s="134">
        <v>135</v>
      </c>
      <c r="G16" s="135">
        <v>100</v>
      </c>
      <c r="H16" s="171">
        <f>IFERROR((Table21[[#This Row],[_202330]]-Table21[[#This Row],[_201930]])/Table21[[#This Row],[_201930]]*1,"")</f>
        <v>-0.43820224719101125</v>
      </c>
    </row>
    <row r="17" spans="1:8" ht="28.5">
      <c r="A17" s="132">
        <v>101295</v>
      </c>
      <c r="B17" s="134" t="s">
        <v>1167</v>
      </c>
      <c r="C17" s="134" t="s">
        <v>129</v>
      </c>
      <c r="D17" s="134" t="s">
        <v>129</v>
      </c>
      <c r="E17" s="134" t="s">
        <v>129</v>
      </c>
      <c r="F17" s="134" t="s">
        <v>129</v>
      </c>
      <c r="G17" s="135" t="s">
        <v>129</v>
      </c>
      <c r="H17" s="171" t="str">
        <f>IFERROR((Table21[[#This Row],[_202330]]-Table21[[#This Row],[_201930]])/Table21[[#This Row],[_201930]]*1,"")</f>
        <v/>
      </c>
    </row>
    <row r="18" spans="1:8">
      <c r="A18" s="132">
        <v>101295</v>
      </c>
      <c r="B18" s="134" t="s">
        <v>1146</v>
      </c>
      <c r="C18" s="134">
        <v>213</v>
      </c>
      <c r="D18" s="134">
        <v>99</v>
      </c>
      <c r="E18" s="134">
        <v>140</v>
      </c>
      <c r="F18" s="134">
        <v>155</v>
      </c>
      <c r="G18" s="135">
        <v>122</v>
      </c>
      <c r="H18" s="171">
        <f>IFERROR((Table21[[#This Row],[_202330]]-Table21[[#This Row],[_201930]])/Table21[[#This Row],[_201930]]*1,"")</f>
        <v>-0.42723004694835681</v>
      </c>
    </row>
    <row r="19" spans="1:8" ht="28.5">
      <c r="A19" s="132">
        <v>101295</v>
      </c>
      <c r="B19" s="134" t="s">
        <v>1147</v>
      </c>
      <c r="C19" s="134">
        <v>2</v>
      </c>
      <c r="D19" s="134">
        <v>0</v>
      </c>
      <c r="E19" s="134">
        <v>0</v>
      </c>
      <c r="F19" s="134">
        <v>0</v>
      </c>
      <c r="G19" s="135">
        <v>1</v>
      </c>
      <c r="H19" s="171">
        <f>IFERROR((Table21[[#This Row],[_202330]]-Table21[[#This Row],[_201930]])/Table21[[#This Row],[_201930]]*1,"")</f>
        <v>-0.5</v>
      </c>
    </row>
    <row r="20" spans="1:8" ht="28.5">
      <c r="A20" s="132">
        <v>101295</v>
      </c>
      <c r="B20" s="134" t="s">
        <v>1148</v>
      </c>
      <c r="C20" s="134">
        <v>124</v>
      </c>
      <c r="D20" s="134">
        <v>98</v>
      </c>
      <c r="E20" s="134">
        <v>78</v>
      </c>
      <c r="F20" s="134">
        <v>75</v>
      </c>
      <c r="G20" s="135">
        <v>49</v>
      </c>
      <c r="H20" s="171">
        <f>IFERROR((Table21[[#This Row],[_202330]]-Table21[[#This Row],[_201930]])/Table21[[#This Row],[_201930]]*1,"")</f>
        <v>-0.60483870967741937</v>
      </c>
    </row>
    <row r="21" spans="1:8" ht="28.5">
      <c r="A21" s="132">
        <v>101295</v>
      </c>
      <c r="B21" s="134" t="s">
        <v>1149</v>
      </c>
      <c r="C21" s="134">
        <v>119</v>
      </c>
      <c r="D21" s="134">
        <v>73</v>
      </c>
      <c r="E21" s="134">
        <v>85</v>
      </c>
      <c r="F21" s="134">
        <v>62</v>
      </c>
      <c r="G21" s="135">
        <v>49</v>
      </c>
      <c r="H21" s="171">
        <f>IFERROR((Table21[[#This Row],[_202330]]-Table21[[#This Row],[_201930]])/Table21[[#This Row],[_201930]]*1,"")</f>
        <v>-0.58823529411764708</v>
      </c>
    </row>
    <row r="22" spans="1:8" ht="28.5">
      <c r="A22" s="132">
        <v>101295</v>
      </c>
      <c r="B22" s="134" t="s">
        <v>1150</v>
      </c>
      <c r="C22" s="134">
        <v>245</v>
      </c>
      <c r="D22" s="134">
        <v>171</v>
      </c>
      <c r="E22" s="134">
        <v>163</v>
      </c>
      <c r="F22" s="134">
        <v>137</v>
      </c>
      <c r="G22" s="135">
        <v>99</v>
      </c>
      <c r="H22" s="171">
        <f>IFERROR((Table21[[#This Row],[_202330]]-Table21[[#This Row],[_201930]])/Table21[[#This Row],[_201930]]*1,"")</f>
        <v>-0.59591836734693882</v>
      </c>
    </row>
    <row r="23" spans="1:8">
      <c r="A23" s="132">
        <v>101295</v>
      </c>
      <c r="B23" s="134" t="s">
        <v>1151</v>
      </c>
      <c r="C23" s="134">
        <v>47</v>
      </c>
      <c r="D23" s="134">
        <v>37</v>
      </c>
      <c r="E23" s="134">
        <v>46</v>
      </c>
      <c r="F23" s="134">
        <v>53</v>
      </c>
      <c r="G23" s="135">
        <v>55</v>
      </c>
      <c r="H23" s="171">
        <f>IFERROR((Table21[[#This Row],[_202330]]-Table21[[#This Row],[_201930]])/Table21[[#This Row],[_201930]]*1,"")</f>
        <v>0.1702127659574468</v>
      </c>
    </row>
    <row r="24" spans="1:8" ht="28.5">
      <c r="A24" s="132">
        <v>101295</v>
      </c>
      <c r="B24" s="134" t="s">
        <v>1152</v>
      </c>
      <c r="C24" s="134">
        <v>28</v>
      </c>
      <c r="D24" s="134">
        <v>36</v>
      </c>
      <c r="E24" s="134">
        <v>26</v>
      </c>
      <c r="F24" s="134">
        <v>26</v>
      </c>
      <c r="G24" s="135">
        <v>23</v>
      </c>
      <c r="H24" s="171">
        <f>IFERROR((Table21[[#This Row],[_202330]]-Table21[[#This Row],[_201930]])/Table21[[#This Row],[_201930]]*1,"")</f>
        <v>-0.17857142857142858</v>
      </c>
    </row>
    <row r="25" spans="1:8" ht="28.5">
      <c r="A25" s="132">
        <v>101295</v>
      </c>
      <c r="B25" s="134" t="s">
        <v>1153</v>
      </c>
      <c r="C25" s="134">
        <v>0</v>
      </c>
      <c r="D25" s="134">
        <v>0</v>
      </c>
      <c r="E25" s="134">
        <v>0</v>
      </c>
      <c r="F25" s="134">
        <v>0</v>
      </c>
      <c r="G25" s="135">
        <v>0</v>
      </c>
      <c r="H25" s="171" t="str">
        <f>IFERROR((Table21[[#This Row],[_202330]]-Table21[[#This Row],[_201930]])/Table21[[#This Row],[_201930]]*1,"")</f>
        <v/>
      </c>
    </row>
    <row r="26" spans="1:8" ht="28.5">
      <c r="A26" s="132">
        <v>101295</v>
      </c>
      <c r="B26" s="134" t="s">
        <v>1154</v>
      </c>
      <c r="C26" s="134">
        <v>27</v>
      </c>
      <c r="D26" s="134">
        <v>36</v>
      </c>
      <c r="E26" s="134">
        <v>26</v>
      </c>
      <c r="F26" s="134">
        <v>26</v>
      </c>
      <c r="G26" s="135">
        <v>22</v>
      </c>
      <c r="H26" s="171">
        <f>IFERROR((Table21[[#This Row],[_202330]]-Table21[[#This Row],[_201930]])/Table21[[#This Row],[_201930]]*1,"")</f>
        <v>-0.18518518518518517</v>
      </c>
    </row>
    <row r="27" spans="1:8" ht="28.5">
      <c r="A27" s="132">
        <v>101295</v>
      </c>
      <c r="B27" s="134" t="s">
        <v>1155</v>
      </c>
      <c r="C27" s="134">
        <v>26</v>
      </c>
      <c r="D27" s="134">
        <v>27</v>
      </c>
      <c r="E27" s="134">
        <v>28</v>
      </c>
      <c r="F27" s="134">
        <v>21</v>
      </c>
      <c r="G27" s="135">
        <v>22</v>
      </c>
      <c r="H27" s="171">
        <f>IFERROR((Table21[[#This Row],[_202330]]-Table21[[#This Row],[_201930]])/Table21[[#This Row],[_201930]]*1,"")</f>
        <v>-0.15384615384615385</v>
      </c>
    </row>
    <row r="28" spans="1:8">
      <c r="A28" s="132">
        <v>105297</v>
      </c>
      <c r="B28" s="134" t="s">
        <v>1173</v>
      </c>
      <c r="C28" s="134">
        <v>17</v>
      </c>
      <c r="D28" s="134">
        <v>116</v>
      </c>
      <c r="E28" s="134">
        <v>57</v>
      </c>
      <c r="F28" s="134">
        <v>27</v>
      </c>
      <c r="G28" s="135">
        <v>99</v>
      </c>
      <c r="H28" s="171">
        <f>IFERROR((Table21[[#This Row],[_202330]]-Table21[[#This Row],[_201930]])/Table21[[#This Row],[_201930]]*1,"")</f>
        <v>4.8235294117647056</v>
      </c>
    </row>
    <row r="29" spans="1:8">
      <c r="A29" s="132">
        <v>105297</v>
      </c>
      <c r="B29" s="134" t="s">
        <v>1131</v>
      </c>
      <c r="C29" s="134">
        <v>0</v>
      </c>
      <c r="D29" s="134">
        <v>0</v>
      </c>
      <c r="E29" s="134">
        <v>0</v>
      </c>
      <c r="F29" s="134">
        <v>0</v>
      </c>
      <c r="G29" s="135">
        <v>0</v>
      </c>
      <c r="H29" s="171" t="str">
        <f>IFERROR((Table21[[#This Row],[_202330]]-Table21[[#This Row],[_201930]])/Table21[[#This Row],[_201930]]*1,"")</f>
        <v/>
      </c>
    </row>
    <row r="30" spans="1:8">
      <c r="A30" s="132">
        <v>105297</v>
      </c>
      <c r="B30" s="134" t="s">
        <v>1132</v>
      </c>
      <c r="C30" s="134">
        <v>17</v>
      </c>
      <c r="D30" s="134">
        <v>116</v>
      </c>
      <c r="E30" s="134">
        <v>57</v>
      </c>
      <c r="F30" s="134">
        <v>27</v>
      </c>
      <c r="G30" s="135">
        <v>99</v>
      </c>
      <c r="H30" s="171">
        <f>IFERROR((Table21[[#This Row],[_202330]]-Table21[[#This Row],[_201930]])/Table21[[#This Row],[_201930]]*1,"")</f>
        <v>4.8235294117647056</v>
      </c>
    </row>
    <row r="31" spans="1:8" ht="28.5">
      <c r="A31" s="132">
        <v>105297</v>
      </c>
      <c r="B31" s="134" t="s">
        <v>1133</v>
      </c>
      <c r="C31" s="134">
        <v>0</v>
      </c>
      <c r="D31" s="134">
        <v>0</v>
      </c>
      <c r="E31" s="134">
        <v>0</v>
      </c>
      <c r="F31" s="134">
        <v>0</v>
      </c>
      <c r="G31" s="135">
        <v>0</v>
      </c>
      <c r="H31" s="171" t="str">
        <f>IFERROR((Table21[[#This Row],[_202330]]-Table21[[#This Row],[_201930]])/Table21[[#This Row],[_201930]]*1,"")</f>
        <v/>
      </c>
    </row>
    <row r="32" spans="1:8" ht="28.5">
      <c r="A32" s="132">
        <v>105297</v>
      </c>
      <c r="B32" s="134" t="s">
        <v>1162</v>
      </c>
      <c r="C32" s="134">
        <v>3</v>
      </c>
      <c r="D32" s="134">
        <v>29</v>
      </c>
      <c r="E32" s="134">
        <v>8</v>
      </c>
      <c r="F32" s="134">
        <v>8</v>
      </c>
      <c r="G32" s="135">
        <v>13</v>
      </c>
      <c r="H32" s="171">
        <f>IFERROR((Table21[[#This Row],[_202330]]-Table21[[#This Row],[_201930]])/Table21[[#This Row],[_201930]]*1,"")</f>
        <v>3.3333333333333335</v>
      </c>
    </row>
    <row r="33" spans="1:8" ht="28.5">
      <c r="A33" s="132">
        <v>105297</v>
      </c>
      <c r="B33" s="134" t="s">
        <v>1163</v>
      </c>
      <c r="C33" s="134">
        <v>0</v>
      </c>
      <c r="D33" s="134">
        <v>1</v>
      </c>
      <c r="E33" s="134">
        <v>0</v>
      </c>
      <c r="F33" s="134">
        <v>2</v>
      </c>
      <c r="G33" s="135">
        <v>0</v>
      </c>
      <c r="H33" s="171" t="str">
        <f>IFERROR((Table21[[#This Row],[_202330]]-Table21[[#This Row],[_201930]])/Table21[[#This Row],[_201930]]*1,"")</f>
        <v/>
      </c>
    </row>
    <row r="34" spans="1:8">
      <c r="A34" s="132">
        <v>105297</v>
      </c>
      <c r="B34" s="134" t="s">
        <v>1136</v>
      </c>
      <c r="C34" s="134">
        <v>3</v>
      </c>
      <c r="D34" s="134">
        <v>30</v>
      </c>
      <c r="E34" s="134">
        <v>8</v>
      </c>
      <c r="F34" s="134">
        <v>10</v>
      </c>
      <c r="G34" s="135">
        <v>13</v>
      </c>
      <c r="H34" s="171">
        <f>IFERROR((Table21[[#This Row],[_202330]]-Table21[[#This Row],[_201930]])/Table21[[#This Row],[_201930]]*1,"")</f>
        <v>3.3333333333333335</v>
      </c>
    </row>
    <row r="35" spans="1:8">
      <c r="A35" s="132">
        <v>105297</v>
      </c>
      <c r="B35" s="134" t="s">
        <v>1137</v>
      </c>
      <c r="C35" s="134">
        <v>18</v>
      </c>
      <c r="D35" s="134">
        <v>26</v>
      </c>
      <c r="E35" s="134">
        <v>14</v>
      </c>
      <c r="F35" s="134">
        <v>37</v>
      </c>
      <c r="G35" s="135">
        <v>13</v>
      </c>
      <c r="H35" s="171">
        <f>IFERROR((Table21[[#This Row],[_202330]]-Table21[[#This Row],[_201930]])/Table21[[#This Row],[_201930]]*1,"")</f>
        <v>-0.27777777777777779</v>
      </c>
    </row>
    <row r="36" spans="1:8" ht="28.5">
      <c r="A36" s="132">
        <v>105297</v>
      </c>
      <c r="B36" s="134" t="s">
        <v>1138</v>
      </c>
      <c r="C36" s="134">
        <v>0</v>
      </c>
      <c r="D36" s="134">
        <v>1</v>
      </c>
      <c r="E36" s="134">
        <v>0</v>
      </c>
      <c r="F36" s="134">
        <v>1</v>
      </c>
      <c r="G36" s="135">
        <v>0</v>
      </c>
      <c r="H36" s="171" t="str">
        <f>IFERROR((Table21[[#This Row],[_202330]]-Table21[[#This Row],[_201930]])/Table21[[#This Row],[_201930]]*1,"")</f>
        <v/>
      </c>
    </row>
    <row r="37" spans="1:8" ht="28.5">
      <c r="A37" s="132">
        <v>105297</v>
      </c>
      <c r="B37" s="134" t="s">
        <v>1164</v>
      </c>
      <c r="C37" s="134">
        <v>3</v>
      </c>
      <c r="D37" s="134">
        <v>30</v>
      </c>
      <c r="E37" s="134">
        <v>13</v>
      </c>
      <c r="F37" s="134">
        <v>6</v>
      </c>
      <c r="G37" s="135">
        <v>15</v>
      </c>
      <c r="H37" s="171">
        <f>IFERROR((Table21[[#This Row],[_202330]]-Table21[[#This Row],[_201930]])/Table21[[#This Row],[_201930]]*1,"")</f>
        <v>4</v>
      </c>
    </row>
    <row r="38" spans="1:8" ht="28.5">
      <c r="A38" s="132">
        <v>105297</v>
      </c>
      <c r="B38" s="134" t="s">
        <v>1165</v>
      </c>
      <c r="C38" s="134">
        <v>0</v>
      </c>
      <c r="D38" s="134">
        <v>6</v>
      </c>
      <c r="E38" s="134">
        <v>1</v>
      </c>
      <c r="F38" s="134">
        <v>4</v>
      </c>
      <c r="G38" s="135">
        <v>6</v>
      </c>
      <c r="H38" s="171" t="str">
        <f>IFERROR((Table21[[#This Row],[_202330]]-Table21[[#This Row],[_201930]])/Table21[[#This Row],[_201930]]*1,"")</f>
        <v/>
      </c>
    </row>
    <row r="39" spans="1:8">
      <c r="A39" s="132">
        <v>105297</v>
      </c>
      <c r="B39" s="134" t="s">
        <v>1141</v>
      </c>
      <c r="C39" s="134">
        <v>3</v>
      </c>
      <c r="D39" s="134">
        <v>37</v>
      </c>
      <c r="E39" s="134">
        <v>14</v>
      </c>
      <c r="F39" s="134">
        <v>11</v>
      </c>
      <c r="G39" s="135">
        <v>21</v>
      </c>
      <c r="H39" s="171">
        <f>IFERROR((Table21[[#This Row],[_202330]]-Table21[[#This Row],[_201930]])/Table21[[#This Row],[_201930]]*1,"")</f>
        <v>6</v>
      </c>
    </row>
    <row r="40" spans="1:8">
      <c r="A40" s="132">
        <v>105297</v>
      </c>
      <c r="B40" s="134" t="s">
        <v>1142</v>
      </c>
      <c r="C40" s="134">
        <v>18</v>
      </c>
      <c r="D40" s="134">
        <v>32</v>
      </c>
      <c r="E40" s="134">
        <v>25</v>
      </c>
      <c r="F40" s="134">
        <v>41</v>
      </c>
      <c r="G40" s="135">
        <v>21</v>
      </c>
      <c r="H40" s="171">
        <f>IFERROR((Table21[[#This Row],[_202330]]-Table21[[#This Row],[_201930]])/Table21[[#This Row],[_201930]]*1,"")</f>
        <v>0.16666666666666666</v>
      </c>
    </row>
    <row r="41" spans="1:8" ht="28.5">
      <c r="A41" s="132">
        <v>105297</v>
      </c>
      <c r="B41" s="134" t="s">
        <v>1143</v>
      </c>
      <c r="C41" s="134">
        <v>0</v>
      </c>
      <c r="D41" s="134">
        <v>1</v>
      </c>
      <c r="E41" s="134">
        <v>0</v>
      </c>
      <c r="F41" s="134">
        <v>0</v>
      </c>
      <c r="G41" s="135">
        <v>0</v>
      </c>
      <c r="H41" s="171" t="str">
        <f>IFERROR((Table21[[#This Row],[_202330]]-Table21[[#This Row],[_201930]])/Table21[[#This Row],[_201930]]*1,"")</f>
        <v/>
      </c>
    </row>
    <row r="42" spans="1:8" ht="28.5">
      <c r="A42" s="132">
        <v>105297</v>
      </c>
      <c r="B42" s="134" t="s">
        <v>1166</v>
      </c>
      <c r="C42" s="134">
        <v>3</v>
      </c>
      <c r="D42" s="134">
        <v>33</v>
      </c>
      <c r="E42" s="134">
        <v>13</v>
      </c>
      <c r="F42" s="134">
        <v>7</v>
      </c>
      <c r="G42" s="135">
        <v>15</v>
      </c>
      <c r="H42" s="171">
        <f>IFERROR((Table21[[#This Row],[_202330]]-Table21[[#This Row],[_201930]])/Table21[[#This Row],[_201930]]*1,"")</f>
        <v>4</v>
      </c>
    </row>
    <row r="43" spans="1:8" ht="28.5">
      <c r="A43" s="132">
        <v>105297</v>
      </c>
      <c r="B43" s="134" t="s">
        <v>1167</v>
      </c>
      <c r="C43" s="134">
        <v>0</v>
      </c>
      <c r="D43" s="134">
        <v>7</v>
      </c>
      <c r="E43" s="134">
        <v>1</v>
      </c>
      <c r="F43" s="134">
        <v>5</v>
      </c>
      <c r="G43" s="135">
        <v>8</v>
      </c>
      <c r="H43" s="171" t="str">
        <f>IFERROR((Table21[[#This Row],[_202330]]-Table21[[#This Row],[_201930]])/Table21[[#This Row],[_201930]]*1,"")</f>
        <v/>
      </c>
    </row>
    <row r="44" spans="1:8">
      <c r="A44" s="132">
        <v>105297</v>
      </c>
      <c r="B44" s="134" t="s">
        <v>1146</v>
      </c>
      <c r="C44" s="134">
        <v>3</v>
      </c>
      <c r="D44" s="134">
        <v>41</v>
      </c>
      <c r="E44" s="134">
        <v>14</v>
      </c>
      <c r="F44" s="134">
        <v>12</v>
      </c>
      <c r="G44" s="135">
        <v>23</v>
      </c>
      <c r="H44" s="171">
        <f>IFERROR((Table21[[#This Row],[_202330]]-Table21[[#This Row],[_201930]])/Table21[[#This Row],[_201930]]*1,"")</f>
        <v>6.666666666666667</v>
      </c>
    </row>
    <row r="45" spans="1:8" ht="28.5">
      <c r="A45" s="132">
        <v>105297</v>
      </c>
      <c r="B45" s="134" t="s">
        <v>1147</v>
      </c>
      <c r="C45" s="134">
        <v>0</v>
      </c>
      <c r="D45" s="134">
        <v>11</v>
      </c>
      <c r="E45" s="134">
        <v>4</v>
      </c>
      <c r="F45" s="134">
        <v>8</v>
      </c>
      <c r="G45" s="135">
        <v>3</v>
      </c>
      <c r="H45" s="171" t="str">
        <f>IFERROR((Table21[[#This Row],[_202330]]-Table21[[#This Row],[_201930]])/Table21[[#This Row],[_201930]]*1,"")</f>
        <v/>
      </c>
    </row>
    <row r="46" spans="1:8" ht="28.5">
      <c r="A46" s="132">
        <v>105297</v>
      </c>
      <c r="B46" s="134" t="s">
        <v>1148</v>
      </c>
      <c r="C46" s="134">
        <v>2</v>
      </c>
      <c r="D46" s="134">
        <v>35</v>
      </c>
      <c r="E46" s="134">
        <v>20</v>
      </c>
      <c r="F46" s="134">
        <v>2</v>
      </c>
      <c r="G46" s="135">
        <v>27</v>
      </c>
      <c r="H46" s="171">
        <f>IFERROR((Table21[[#This Row],[_202330]]-Table21[[#This Row],[_201930]])/Table21[[#This Row],[_201930]]*1,"")</f>
        <v>12.5</v>
      </c>
    </row>
    <row r="47" spans="1:8" ht="28.5">
      <c r="A47" s="132">
        <v>105297</v>
      </c>
      <c r="B47" s="134" t="s">
        <v>1149</v>
      </c>
      <c r="C47" s="134">
        <v>12</v>
      </c>
      <c r="D47" s="134">
        <v>29</v>
      </c>
      <c r="E47" s="134">
        <v>19</v>
      </c>
      <c r="F47" s="134">
        <v>5</v>
      </c>
      <c r="G47" s="135">
        <v>46</v>
      </c>
      <c r="H47" s="171">
        <f>IFERROR((Table21[[#This Row],[_202330]]-Table21[[#This Row],[_201930]])/Table21[[#This Row],[_201930]]*1,"")</f>
        <v>2.8333333333333335</v>
      </c>
    </row>
    <row r="48" spans="1:8" ht="28.5">
      <c r="A48" s="132">
        <v>105297</v>
      </c>
      <c r="B48" s="134" t="s">
        <v>1150</v>
      </c>
      <c r="C48" s="134">
        <v>14</v>
      </c>
      <c r="D48" s="134">
        <v>75</v>
      </c>
      <c r="E48" s="134">
        <v>43</v>
      </c>
      <c r="F48" s="134">
        <v>15</v>
      </c>
      <c r="G48" s="135">
        <v>76</v>
      </c>
      <c r="H48" s="171">
        <f>IFERROR((Table21[[#This Row],[_202330]]-Table21[[#This Row],[_201930]])/Table21[[#This Row],[_201930]]*1,"")</f>
        <v>4.4285714285714288</v>
      </c>
    </row>
    <row r="49" spans="1:8">
      <c r="A49" s="132">
        <v>105297</v>
      </c>
      <c r="B49" s="134" t="s">
        <v>1151</v>
      </c>
      <c r="C49" s="134">
        <v>18</v>
      </c>
      <c r="D49" s="134">
        <v>35</v>
      </c>
      <c r="E49" s="134">
        <v>25</v>
      </c>
      <c r="F49" s="134">
        <v>44</v>
      </c>
      <c r="G49" s="135">
        <v>23</v>
      </c>
      <c r="H49" s="171">
        <f>IFERROR((Table21[[#This Row],[_202330]]-Table21[[#This Row],[_201930]])/Table21[[#This Row],[_201930]]*1,"")</f>
        <v>0.27777777777777779</v>
      </c>
    </row>
    <row r="50" spans="1:8" ht="28.5">
      <c r="A50" s="132">
        <v>105297</v>
      </c>
      <c r="B50" s="134" t="s">
        <v>1152</v>
      </c>
      <c r="C50" s="134">
        <v>12</v>
      </c>
      <c r="D50" s="134">
        <v>40</v>
      </c>
      <c r="E50" s="134">
        <v>42</v>
      </c>
      <c r="F50" s="134">
        <v>37</v>
      </c>
      <c r="G50" s="135">
        <v>30</v>
      </c>
      <c r="H50" s="171">
        <f>IFERROR((Table21[[#This Row],[_202330]]-Table21[[#This Row],[_201930]])/Table21[[#This Row],[_201930]]*1,"")</f>
        <v>1.5</v>
      </c>
    </row>
    <row r="51" spans="1:8" ht="28.5">
      <c r="A51" s="132">
        <v>105297</v>
      </c>
      <c r="B51" s="134" t="s">
        <v>1153</v>
      </c>
      <c r="C51" s="134">
        <v>0</v>
      </c>
      <c r="D51" s="134">
        <v>9</v>
      </c>
      <c r="E51" s="134">
        <v>7</v>
      </c>
      <c r="F51" s="134">
        <v>30</v>
      </c>
      <c r="G51" s="135">
        <v>3</v>
      </c>
      <c r="H51" s="171" t="str">
        <f>IFERROR((Table21[[#This Row],[_202330]]-Table21[[#This Row],[_201930]])/Table21[[#This Row],[_201930]]*1,"")</f>
        <v/>
      </c>
    </row>
    <row r="52" spans="1:8" ht="28.5">
      <c r="A52" s="132">
        <v>105297</v>
      </c>
      <c r="B52" s="134" t="s">
        <v>1154</v>
      </c>
      <c r="C52" s="134">
        <v>12</v>
      </c>
      <c r="D52" s="134">
        <v>30</v>
      </c>
      <c r="E52" s="134">
        <v>35</v>
      </c>
      <c r="F52" s="134">
        <v>7</v>
      </c>
      <c r="G52" s="135">
        <v>27</v>
      </c>
      <c r="H52" s="171">
        <f>IFERROR((Table21[[#This Row],[_202330]]-Table21[[#This Row],[_201930]])/Table21[[#This Row],[_201930]]*1,"")</f>
        <v>1.25</v>
      </c>
    </row>
    <row r="53" spans="1:8" ht="28.5">
      <c r="A53" s="132">
        <v>105297</v>
      </c>
      <c r="B53" s="134" t="s">
        <v>1155</v>
      </c>
      <c r="C53" s="134">
        <v>71</v>
      </c>
      <c r="D53" s="134">
        <v>25</v>
      </c>
      <c r="E53" s="134">
        <v>33</v>
      </c>
      <c r="F53" s="134">
        <v>19</v>
      </c>
      <c r="G53" s="135">
        <v>46</v>
      </c>
      <c r="H53" s="171">
        <f>IFERROR((Table21[[#This Row],[_202330]]-Table21[[#This Row],[_201930]])/Table21[[#This Row],[_201930]]*1,"")</f>
        <v>-0.352112676056338</v>
      </c>
    </row>
    <row r="54" spans="1:8">
      <c r="A54" s="132">
        <v>109819</v>
      </c>
      <c r="B54" s="134" t="s">
        <v>1173</v>
      </c>
      <c r="C54" s="134">
        <v>4208</v>
      </c>
      <c r="D54" s="134">
        <v>4430</v>
      </c>
      <c r="E54" s="134">
        <v>558</v>
      </c>
      <c r="F54" s="134">
        <v>596</v>
      </c>
      <c r="G54" s="135">
        <v>613</v>
      </c>
      <c r="H54" s="171">
        <f>IFERROR((Table21[[#This Row],[_202330]]-Table21[[#This Row],[_201930]])/Table21[[#This Row],[_201930]]*1,"")</f>
        <v>-0.85432509505703425</v>
      </c>
    </row>
    <row r="55" spans="1:8">
      <c r="A55" s="132">
        <v>109819</v>
      </c>
      <c r="B55" s="134" t="s">
        <v>1131</v>
      </c>
      <c r="C55" s="134">
        <v>0</v>
      </c>
      <c r="D55" s="134">
        <v>0</v>
      </c>
      <c r="E55" s="134">
        <v>0</v>
      </c>
      <c r="F55" s="134">
        <v>0</v>
      </c>
      <c r="G55" s="135">
        <v>0</v>
      </c>
      <c r="H55" s="171" t="str">
        <f>IFERROR((Table21[[#This Row],[_202330]]-Table21[[#This Row],[_201930]])/Table21[[#This Row],[_201930]]*1,"")</f>
        <v/>
      </c>
    </row>
    <row r="56" spans="1:8">
      <c r="A56" s="132">
        <v>109819</v>
      </c>
      <c r="B56" s="134" t="s">
        <v>1132</v>
      </c>
      <c r="C56" s="134">
        <v>4208</v>
      </c>
      <c r="D56" s="134">
        <v>4430</v>
      </c>
      <c r="E56" s="134">
        <v>558</v>
      </c>
      <c r="F56" s="134">
        <v>596</v>
      </c>
      <c r="G56" s="135">
        <v>613</v>
      </c>
      <c r="H56" s="171">
        <f>IFERROR((Table21[[#This Row],[_202330]]-Table21[[#This Row],[_201930]])/Table21[[#This Row],[_201930]]*1,"")</f>
        <v>-0.85432509505703425</v>
      </c>
    </row>
    <row r="57" spans="1:8" ht="28.5">
      <c r="A57" s="132">
        <v>109819</v>
      </c>
      <c r="B57" s="134" t="s">
        <v>1133</v>
      </c>
      <c r="C57" s="134">
        <v>313</v>
      </c>
      <c r="D57" s="134">
        <v>356</v>
      </c>
      <c r="E57" s="134">
        <v>27</v>
      </c>
      <c r="F57" s="134">
        <v>22</v>
      </c>
      <c r="G57" s="135">
        <v>26</v>
      </c>
      <c r="H57" s="171">
        <f>IFERROR((Table21[[#This Row],[_202330]]-Table21[[#This Row],[_201930]])/Table21[[#This Row],[_201930]]*1,"")</f>
        <v>-0.91693290734824284</v>
      </c>
    </row>
    <row r="58" spans="1:8" ht="28.5">
      <c r="A58" s="132">
        <v>109819</v>
      </c>
      <c r="B58" s="134" t="s">
        <v>1162</v>
      </c>
      <c r="C58" s="134">
        <v>1294</v>
      </c>
      <c r="D58" s="134">
        <v>1456</v>
      </c>
      <c r="E58" s="134">
        <v>126</v>
      </c>
      <c r="F58" s="134">
        <v>154</v>
      </c>
      <c r="G58" s="135">
        <v>149</v>
      </c>
      <c r="H58" s="171">
        <f>IFERROR((Table21[[#This Row],[_202330]]-Table21[[#This Row],[_201930]])/Table21[[#This Row],[_201930]]*1,"")</f>
        <v>-0.88485316846986095</v>
      </c>
    </row>
    <row r="59" spans="1:8" ht="28.5">
      <c r="A59" s="132">
        <v>109819</v>
      </c>
      <c r="B59" s="134" t="s">
        <v>1163</v>
      </c>
      <c r="C59" s="134">
        <v>0</v>
      </c>
      <c r="D59" s="134">
        <v>0</v>
      </c>
      <c r="E59" s="134">
        <v>0</v>
      </c>
      <c r="F59" s="134">
        <v>0</v>
      </c>
      <c r="G59" s="135">
        <v>0</v>
      </c>
      <c r="H59" s="171" t="str">
        <f>IFERROR((Table21[[#This Row],[_202330]]-Table21[[#This Row],[_201930]])/Table21[[#This Row],[_201930]]*1,"")</f>
        <v/>
      </c>
    </row>
    <row r="60" spans="1:8">
      <c r="A60" s="132">
        <v>109819</v>
      </c>
      <c r="B60" s="134" t="s">
        <v>1136</v>
      </c>
      <c r="C60" s="134">
        <v>1607</v>
      </c>
      <c r="D60" s="134">
        <v>1812</v>
      </c>
      <c r="E60" s="134">
        <v>153</v>
      </c>
      <c r="F60" s="134">
        <v>176</v>
      </c>
      <c r="G60" s="135">
        <v>175</v>
      </c>
      <c r="H60" s="171">
        <f>IFERROR((Table21[[#This Row],[_202330]]-Table21[[#This Row],[_201930]])/Table21[[#This Row],[_201930]]*1,"")</f>
        <v>-0.8911014312383323</v>
      </c>
    </row>
    <row r="61" spans="1:8">
      <c r="A61" s="132">
        <v>109819</v>
      </c>
      <c r="B61" s="134" t="s">
        <v>1137</v>
      </c>
      <c r="C61" s="134">
        <v>38</v>
      </c>
      <c r="D61" s="134">
        <v>41</v>
      </c>
      <c r="E61" s="134">
        <v>27</v>
      </c>
      <c r="F61" s="134">
        <v>30</v>
      </c>
      <c r="G61" s="135">
        <v>29</v>
      </c>
      <c r="H61" s="171">
        <f>IFERROR((Table21[[#This Row],[_202330]]-Table21[[#This Row],[_201930]])/Table21[[#This Row],[_201930]]*1,"")</f>
        <v>-0.23684210526315788</v>
      </c>
    </row>
    <row r="62" spans="1:8" ht="28.5">
      <c r="A62" s="132">
        <v>109819</v>
      </c>
      <c r="B62" s="134" t="s">
        <v>1138</v>
      </c>
      <c r="C62" s="134">
        <v>306</v>
      </c>
      <c r="D62" s="134">
        <v>339</v>
      </c>
      <c r="E62" s="134">
        <v>27</v>
      </c>
      <c r="F62" s="134">
        <v>20</v>
      </c>
      <c r="G62" s="135">
        <v>22</v>
      </c>
      <c r="H62" s="171">
        <f>IFERROR((Table21[[#This Row],[_202330]]-Table21[[#This Row],[_201930]])/Table21[[#This Row],[_201930]]*1,"")</f>
        <v>-0.92810457516339873</v>
      </c>
    </row>
    <row r="63" spans="1:8" ht="28.5">
      <c r="A63" s="132">
        <v>109819</v>
      </c>
      <c r="B63" s="134" t="s">
        <v>1164</v>
      </c>
      <c r="C63" s="134">
        <v>1464</v>
      </c>
      <c r="D63" s="134">
        <v>1686</v>
      </c>
      <c r="E63" s="134">
        <v>144</v>
      </c>
      <c r="F63" s="134">
        <v>185</v>
      </c>
      <c r="G63" s="135">
        <v>183</v>
      </c>
      <c r="H63" s="171">
        <f>IFERROR((Table21[[#This Row],[_202330]]-Table21[[#This Row],[_201930]])/Table21[[#This Row],[_201930]]*1,"")</f>
        <v>-0.875</v>
      </c>
    </row>
    <row r="64" spans="1:8" ht="28.5">
      <c r="A64" s="132">
        <v>109819</v>
      </c>
      <c r="B64" s="134" t="s">
        <v>1165</v>
      </c>
      <c r="C64" s="134">
        <v>0</v>
      </c>
      <c r="D64" s="134">
        <v>3</v>
      </c>
      <c r="E64" s="134">
        <v>1</v>
      </c>
      <c r="F64" s="134">
        <v>1</v>
      </c>
      <c r="G64" s="135">
        <v>0</v>
      </c>
      <c r="H64" s="171" t="str">
        <f>IFERROR((Table21[[#This Row],[_202330]]-Table21[[#This Row],[_201930]])/Table21[[#This Row],[_201930]]*1,"")</f>
        <v/>
      </c>
    </row>
    <row r="65" spans="1:8">
      <c r="A65" s="132">
        <v>109819</v>
      </c>
      <c r="B65" s="134" t="s">
        <v>1141</v>
      </c>
      <c r="C65" s="134">
        <v>1770</v>
      </c>
      <c r="D65" s="134">
        <v>2028</v>
      </c>
      <c r="E65" s="134">
        <v>172</v>
      </c>
      <c r="F65" s="134">
        <v>206</v>
      </c>
      <c r="G65" s="135">
        <v>205</v>
      </c>
      <c r="H65" s="171">
        <f>IFERROR((Table21[[#This Row],[_202330]]-Table21[[#This Row],[_201930]])/Table21[[#This Row],[_201930]]*1,"")</f>
        <v>-0.88418079096045199</v>
      </c>
    </row>
    <row r="66" spans="1:8">
      <c r="A66" s="132">
        <v>109819</v>
      </c>
      <c r="B66" s="134" t="s">
        <v>1142</v>
      </c>
      <c r="C66" s="134">
        <v>42</v>
      </c>
      <c r="D66" s="134">
        <v>46</v>
      </c>
      <c r="E66" s="134">
        <v>31</v>
      </c>
      <c r="F66" s="134">
        <v>35</v>
      </c>
      <c r="G66" s="135">
        <v>33</v>
      </c>
      <c r="H66" s="171">
        <f>IFERROR((Table21[[#This Row],[_202330]]-Table21[[#This Row],[_201930]])/Table21[[#This Row],[_201930]]*1,"")</f>
        <v>-0.21428571428571427</v>
      </c>
    </row>
    <row r="67" spans="1:8" ht="28.5">
      <c r="A67" s="132">
        <v>109819</v>
      </c>
      <c r="B67" s="134" t="s">
        <v>1143</v>
      </c>
      <c r="C67" s="134">
        <v>307</v>
      </c>
      <c r="D67" s="134">
        <v>323</v>
      </c>
      <c r="E67" s="134">
        <v>23</v>
      </c>
      <c r="F67" s="134">
        <v>17</v>
      </c>
      <c r="G67" s="135">
        <v>19</v>
      </c>
      <c r="H67" s="171">
        <f>IFERROR((Table21[[#This Row],[_202330]]-Table21[[#This Row],[_201930]])/Table21[[#This Row],[_201930]]*1,"")</f>
        <v>-0.93811074918566772</v>
      </c>
    </row>
    <row r="68" spans="1:8" ht="28.5">
      <c r="A68" s="132">
        <v>109819</v>
      </c>
      <c r="B68" s="134" t="s">
        <v>1166</v>
      </c>
      <c r="C68" s="134">
        <v>1572</v>
      </c>
      <c r="D68" s="134">
        <v>1831</v>
      </c>
      <c r="E68" s="134">
        <v>161</v>
      </c>
      <c r="F68" s="134">
        <v>202</v>
      </c>
      <c r="G68" s="135">
        <v>197</v>
      </c>
      <c r="H68" s="171">
        <f>IFERROR((Table21[[#This Row],[_202330]]-Table21[[#This Row],[_201930]])/Table21[[#This Row],[_201930]]*1,"")</f>
        <v>-0.87468193384223913</v>
      </c>
    </row>
    <row r="69" spans="1:8" ht="28.5">
      <c r="A69" s="132">
        <v>109819</v>
      </c>
      <c r="B69" s="134" t="s">
        <v>1167</v>
      </c>
      <c r="C69" s="134">
        <v>1</v>
      </c>
      <c r="D69" s="134">
        <v>4</v>
      </c>
      <c r="E69" s="134">
        <v>2</v>
      </c>
      <c r="F69" s="134">
        <v>1</v>
      </c>
      <c r="G69" s="135">
        <v>0</v>
      </c>
      <c r="H69" s="171">
        <f>IFERROR((Table21[[#This Row],[_202330]]-Table21[[#This Row],[_201930]])/Table21[[#This Row],[_201930]]*1,"")</f>
        <v>-1</v>
      </c>
    </row>
    <row r="70" spans="1:8">
      <c r="A70" s="132">
        <v>109819</v>
      </c>
      <c r="B70" s="134" t="s">
        <v>1146</v>
      </c>
      <c r="C70" s="134">
        <v>1880</v>
      </c>
      <c r="D70" s="134">
        <v>2158</v>
      </c>
      <c r="E70" s="134">
        <v>186</v>
      </c>
      <c r="F70" s="134">
        <v>220</v>
      </c>
      <c r="G70" s="135">
        <v>216</v>
      </c>
      <c r="H70" s="171">
        <f>IFERROR((Table21[[#This Row],[_202330]]-Table21[[#This Row],[_201930]])/Table21[[#This Row],[_201930]]*1,"")</f>
        <v>-0.88510638297872335</v>
      </c>
    </row>
    <row r="71" spans="1:8" ht="28.5">
      <c r="A71" s="132">
        <v>109819</v>
      </c>
      <c r="B71" s="134" t="s">
        <v>1147</v>
      </c>
      <c r="C71" s="134">
        <v>93</v>
      </c>
      <c r="D71" s="134">
        <v>119</v>
      </c>
      <c r="E71" s="134">
        <v>11</v>
      </c>
      <c r="F71" s="134">
        <v>8</v>
      </c>
      <c r="G71" s="135">
        <v>0</v>
      </c>
      <c r="H71" s="171">
        <f>IFERROR((Table21[[#This Row],[_202330]]-Table21[[#This Row],[_201930]])/Table21[[#This Row],[_201930]]*1,"")</f>
        <v>-1</v>
      </c>
    </row>
    <row r="72" spans="1:8" ht="28.5">
      <c r="A72" s="132">
        <v>109819</v>
      </c>
      <c r="B72" s="134" t="s">
        <v>1148</v>
      </c>
      <c r="C72" s="134">
        <v>1128</v>
      </c>
      <c r="D72" s="134">
        <v>1071</v>
      </c>
      <c r="E72" s="134">
        <v>168</v>
      </c>
      <c r="F72" s="134">
        <v>176</v>
      </c>
      <c r="G72" s="135">
        <v>171</v>
      </c>
      <c r="H72" s="171">
        <f>IFERROR((Table21[[#This Row],[_202330]]-Table21[[#This Row],[_201930]])/Table21[[#This Row],[_201930]]*1,"")</f>
        <v>-0.84840425531914898</v>
      </c>
    </row>
    <row r="73" spans="1:8" ht="28.5">
      <c r="A73" s="132">
        <v>109819</v>
      </c>
      <c r="B73" s="134" t="s">
        <v>1149</v>
      </c>
      <c r="C73" s="134">
        <v>1107</v>
      </c>
      <c r="D73" s="134">
        <v>1082</v>
      </c>
      <c r="E73" s="134">
        <v>193</v>
      </c>
      <c r="F73" s="134">
        <v>192</v>
      </c>
      <c r="G73" s="135">
        <v>226</v>
      </c>
      <c r="H73" s="171">
        <f>IFERROR((Table21[[#This Row],[_202330]]-Table21[[#This Row],[_201930]])/Table21[[#This Row],[_201930]]*1,"")</f>
        <v>-0.79584462511291776</v>
      </c>
    </row>
    <row r="74" spans="1:8" ht="28.5">
      <c r="A74" s="132">
        <v>109819</v>
      </c>
      <c r="B74" s="134" t="s">
        <v>1150</v>
      </c>
      <c r="C74" s="134">
        <v>2328</v>
      </c>
      <c r="D74" s="134">
        <v>2272</v>
      </c>
      <c r="E74" s="134">
        <v>372</v>
      </c>
      <c r="F74" s="134">
        <v>376</v>
      </c>
      <c r="G74" s="135">
        <v>397</v>
      </c>
      <c r="H74" s="171">
        <f>IFERROR((Table21[[#This Row],[_202330]]-Table21[[#This Row],[_201930]])/Table21[[#This Row],[_201930]]*1,"")</f>
        <v>-0.82946735395189009</v>
      </c>
    </row>
    <row r="75" spans="1:8">
      <c r="A75" s="132">
        <v>109819</v>
      </c>
      <c r="B75" s="134" t="s">
        <v>1151</v>
      </c>
      <c r="C75" s="134">
        <v>45</v>
      </c>
      <c r="D75" s="134">
        <v>49</v>
      </c>
      <c r="E75" s="134">
        <v>33</v>
      </c>
      <c r="F75" s="134">
        <v>37</v>
      </c>
      <c r="G75" s="135">
        <v>35</v>
      </c>
      <c r="H75" s="171">
        <f>IFERROR((Table21[[#This Row],[_202330]]-Table21[[#This Row],[_201930]])/Table21[[#This Row],[_201930]]*1,"")</f>
        <v>-0.22222222222222221</v>
      </c>
    </row>
    <row r="76" spans="1:8" ht="28.5">
      <c r="A76" s="132">
        <v>109819</v>
      </c>
      <c r="B76" s="134" t="s">
        <v>1152</v>
      </c>
      <c r="C76" s="134">
        <v>29</v>
      </c>
      <c r="D76" s="134">
        <v>27</v>
      </c>
      <c r="E76" s="134">
        <v>32</v>
      </c>
      <c r="F76" s="134">
        <v>31</v>
      </c>
      <c r="G76" s="135">
        <v>28</v>
      </c>
      <c r="H76" s="171">
        <f>IFERROR((Table21[[#This Row],[_202330]]-Table21[[#This Row],[_201930]])/Table21[[#This Row],[_201930]]*1,"")</f>
        <v>-3.4482758620689655E-2</v>
      </c>
    </row>
    <row r="77" spans="1:8" ht="28.5">
      <c r="A77" s="132">
        <v>109819</v>
      </c>
      <c r="B77" s="134" t="s">
        <v>1153</v>
      </c>
      <c r="C77" s="134">
        <v>2</v>
      </c>
      <c r="D77" s="134">
        <v>3</v>
      </c>
      <c r="E77" s="134">
        <v>2</v>
      </c>
      <c r="F77" s="134">
        <v>1</v>
      </c>
      <c r="G77" s="135">
        <v>0</v>
      </c>
      <c r="H77" s="171">
        <f>IFERROR((Table21[[#This Row],[_202330]]-Table21[[#This Row],[_201930]])/Table21[[#This Row],[_201930]]*1,"")</f>
        <v>-1</v>
      </c>
    </row>
    <row r="78" spans="1:8" ht="28.5">
      <c r="A78" s="132">
        <v>109819</v>
      </c>
      <c r="B78" s="134" t="s">
        <v>1154</v>
      </c>
      <c r="C78" s="134">
        <v>27</v>
      </c>
      <c r="D78" s="134">
        <v>24</v>
      </c>
      <c r="E78" s="134">
        <v>30</v>
      </c>
      <c r="F78" s="134">
        <v>30</v>
      </c>
      <c r="G78" s="135">
        <v>28</v>
      </c>
      <c r="H78" s="171">
        <f>IFERROR((Table21[[#This Row],[_202330]]-Table21[[#This Row],[_201930]])/Table21[[#This Row],[_201930]]*1,"")</f>
        <v>3.7037037037037035E-2</v>
      </c>
    </row>
    <row r="79" spans="1:8" ht="28.5">
      <c r="A79" s="132">
        <v>109819</v>
      </c>
      <c r="B79" s="134" t="s">
        <v>1155</v>
      </c>
      <c r="C79" s="134">
        <v>26</v>
      </c>
      <c r="D79" s="134">
        <v>24</v>
      </c>
      <c r="E79" s="134">
        <v>35</v>
      </c>
      <c r="F79" s="134">
        <v>32</v>
      </c>
      <c r="G79" s="135">
        <v>37</v>
      </c>
      <c r="H79" s="171">
        <f>IFERROR((Table21[[#This Row],[_202330]]-Table21[[#This Row],[_201930]])/Table21[[#This Row],[_201930]]*1,"")</f>
        <v>0.42307692307692307</v>
      </c>
    </row>
    <row r="80" spans="1:8">
      <c r="A80" s="132">
        <v>112686</v>
      </c>
      <c r="B80" s="134" t="s">
        <v>1173</v>
      </c>
      <c r="C80" s="134">
        <v>1876</v>
      </c>
      <c r="D80" s="134">
        <v>1634</v>
      </c>
      <c r="E80" s="134">
        <v>425</v>
      </c>
      <c r="F80" s="134">
        <v>415</v>
      </c>
      <c r="G80" s="135">
        <v>336</v>
      </c>
      <c r="H80" s="171">
        <f>IFERROR((Table21[[#This Row],[_202330]]-Table21[[#This Row],[_201930]])/Table21[[#This Row],[_201930]]*1,"")</f>
        <v>-0.82089552238805974</v>
      </c>
    </row>
    <row r="81" spans="1:8">
      <c r="A81" s="132">
        <v>112686</v>
      </c>
      <c r="B81" s="134" t="s">
        <v>1131</v>
      </c>
      <c r="C81" s="134">
        <v>0</v>
      </c>
      <c r="D81" s="134">
        <v>0</v>
      </c>
      <c r="E81" s="134">
        <v>0</v>
      </c>
      <c r="F81" s="134">
        <v>0</v>
      </c>
      <c r="G81" s="135">
        <v>0</v>
      </c>
      <c r="H81" s="171" t="str">
        <f>IFERROR((Table21[[#This Row],[_202330]]-Table21[[#This Row],[_201930]])/Table21[[#This Row],[_201930]]*1,"")</f>
        <v/>
      </c>
    </row>
    <row r="82" spans="1:8">
      <c r="A82" s="132">
        <v>112686</v>
      </c>
      <c r="B82" s="134" t="s">
        <v>1132</v>
      </c>
      <c r="C82" s="134">
        <v>1876</v>
      </c>
      <c r="D82" s="134">
        <v>1634</v>
      </c>
      <c r="E82" s="134">
        <v>425</v>
      </c>
      <c r="F82" s="134">
        <v>415</v>
      </c>
      <c r="G82" s="135">
        <v>336</v>
      </c>
      <c r="H82" s="171">
        <f>IFERROR((Table21[[#This Row],[_202330]]-Table21[[#This Row],[_201930]])/Table21[[#This Row],[_201930]]*1,"")</f>
        <v>-0.82089552238805974</v>
      </c>
    </row>
    <row r="83" spans="1:8" ht="28.5">
      <c r="A83" s="132">
        <v>112686</v>
      </c>
      <c r="B83" s="134" t="s">
        <v>1133</v>
      </c>
      <c r="C83" s="134">
        <v>51</v>
      </c>
      <c r="D83" s="134">
        <v>44</v>
      </c>
      <c r="E83" s="134">
        <v>4</v>
      </c>
      <c r="F83" s="134">
        <v>4</v>
      </c>
      <c r="G83" s="135">
        <v>5</v>
      </c>
      <c r="H83" s="171">
        <f>IFERROR((Table21[[#This Row],[_202330]]-Table21[[#This Row],[_201930]])/Table21[[#This Row],[_201930]]*1,"")</f>
        <v>-0.90196078431372551</v>
      </c>
    </row>
    <row r="84" spans="1:8" ht="28.5">
      <c r="A84" s="132">
        <v>112686</v>
      </c>
      <c r="B84" s="134" t="s">
        <v>1162</v>
      </c>
      <c r="C84" s="134">
        <v>386</v>
      </c>
      <c r="D84" s="134">
        <v>348</v>
      </c>
      <c r="E84" s="134">
        <v>66</v>
      </c>
      <c r="F84" s="134">
        <v>61</v>
      </c>
      <c r="G84" s="135">
        <v>61</v>
      </c>
      <c r="H84" s="171">
        <f>IFERROR((Table21[[#This Row],[_202330]]-Table21[[#This Row],[_201930]])/Table21[[#This Row],[_201930]]*1,"")</f>
        <v>-0.84196891191709844</v>
      </c>
    </row>
    <row r="85" spans="1:8" ht="28.5">
      <c r="A85" s="132">
        <v>112686</v>
      </c>
      <c r="B85" s="134" t="s">
        <v>1163</v>
      </c>
      <c r="C85" s="134" t="s">
        <v>129</v>
      </c>
      <c r="D85" s="134" t="s">
        <v>129</v>
      </c>
      <c r="E85" s="134" t="s">
        <v>129</v>
      </c>
      <c r="F85" s="134" t="s">
        <v>129</v>
      </c>
      <c r="G85" s="135" t="s">
        <v>129</v>
      </c>
      <c r="H85" s="171" t="str">
        <f>IFERROR((Table21[[#This Row],[_202330]]-Table21[[#This Row],[_201930]])/Table21[[#This Row],[_201930]]*1,"")</f>
        <v/>
      </c>
    </row>
    <row r="86" spans="1:8">
      <c r="A86" s="132">
        <v>112686</v>
      </c>
      <c r="B86" s="134" t="s">
        <v>1136</v>
      </c>
      <c r="C86" s="134">
        <v>437</v>
      </c>
      <c r="D86" s="134">
        <v>392</v>
      </c>
      <c r="E86" s="134">
        <v>70</v>
      </c>
      <c r="F86" s="134">
        <v>65</v>
      </c>
      <c r="G86" s="135">
        <v>66</v>
      </c>
      <c r="H86" s="171">
        <f>IFERROR((Table21[[#This Row],[_202330]]-Table21[[#This Row],[_201930]])/Table21[[#This Row],[_201930]]*1,"")</f>
        <v>-0.84897025171624718</v>
      </c>
    </row>
    <row r="87" spans="1:8">
      <c r="A87" s="132">
        <v>112686</v>
      </c>
      <c r="B87" s="134" t="s">
        <v>1137</v>
      </c>
      <c r="C87" s="134">
        <v>23</v>
      </c>
      <c r="D87" s="134">
        <v>24</v>
      </c>
      <c r="E87" s="134">
        <v>16</v>
      </c>
      <c r="F87" s="134">
        <v>16</v>
      </c>
      <c r="G87" s="135">
        <v>20</v>
      </c>
      <c r="H87" s="171">
        <f>IFERROR((Table21[[#This Row],[_202330]]-Table21[[#This Row],[_201930]])/Table21[[#This Row],[_201930]]*1,"")</f>
        <v>-0.13043478260869565</v>
      </c>
    </row>
    <row r="88" spans="1:8" ht="28.5">
      <c r="A88" s="132">
        <v>112686</v>
      </c>
      <c r="B88" s="134" t="s">
        <v>1138</v>
      </c>
      <c r="C88" s="134">
        <v>50</v>
      </c>
      <c r="D88" s="134">
        <v>45</v>
      </c>
      <c r="E88" s="134">
        <v>5</v>
      </c>
      <c r="F88" s="134">
        <v>4</v>
      </c>
      <c r="G88" s="135">
        <v>4</v>
      </c>
      <c r="H88" s="171">
        <f>IFERROR((Table21[[#This Row],[_202330]]-Table21[[#This Row],[_201930]])/Table21[[#This Row],[_201930]]*1,"")</f>
        <v>-0.92</v>
      </c>
    </row>
    <row r="89" spans="1:8" ht="28.5">
      <c r="A89" s="132">
        <v>112686</v>
      </c>
      <c r="B89" s="134" t="s">
        <v>1164</v>
      </c>
      <c r="C89" s="134">
        <v>450</v>
      </c>
      <c r="D89" s="134">
        <v>421</v>
      </c>
      <c r="E89" s="134">
        <v>84</v>
      </c>
      <c r="F89" s="134">
        <v>76</v>
      </c>
      <c r="G89" s="135">
        <v>74</v>
      </c>
      <c r="H89" s="171">
        <f>IFERROR((Table21[[#This Row],[_202330]]-Table21[[#This Row],[_201930]])/Table21[[#This Row],[_201930]]*1,"")</f>
        <v>-0.83555555555555561</v>
      </c>
    </row>
    <row r="90" spans="1:8" ht="28.5">
      <c r="A90" s="132">
        <v>112686</v>
      </c>
      <c r="B90" s="134" t="s">
        <v>1165</v>
      </c>
      <c r="C90" s="134" t="s">
        <v>129</v>
      </c>
      <c r="D90" s="134" t="s">
        <v>129</v>
      </c>
      <c r="E90" s="134" t="s">
        <v>129</v>
      </c>
      <c r="F90" s="134" t="s">
        <v>129</v>
      </c>
      <c r="G90" s="135" t="s">
        <v>129</v>
      </c>
      <c r="H90" s="171" t="str">
        <f>IFERROR((Table21[[#This Row],[_202330]]-Table21[[#This Row],[_201930]])/Table21[[#This Row],[_201930]]*1,"")</f>
        <v/>
      </c>
    </row>
    <row r="91" spans="1:8">
      <c r="A91" s="132">
        <v>112686</v>
      </c>
      <c r="B91" s="134" t="s">
        <v>1141</v>
      </c>
      <c r="C91" s="134">
        <v>500</v>
      </c>
      <c r="D91" s="134">
        <v>466</v>
      </c>
      <c r="E91" s="134">
        <v>89</v>
      </c>
      <c r="F91" s="134">
        <v>80</v>
      </c>
      <c r="G91" s="135">
        <v>78</v>
      </c>
      <c r="H91" s="171">
        <f>IFERROR((Table21[[#This Row],[_202330]]-Table21[[#This Row],[_201930]])/Table21[[#This Row],[_201930]]*1,"")</f>
        <v>-0.84399999999999997</v>
      </c>
    </row>
    <row r="92" spans="1:8">
      <c r="A92" s="132">
        <v>112686</v>
      </c>
      <c r="B92" s="134" t="s">
        <v>1142</v>
      </c>
      <c r="C92" s="134">
        <v>27</v>
      </c>
      <c r="D92" s="134">
        <v>29</v>
      </c>
      <c r="E92" s="134">
        <v>21</v>
      </c>
      <c r="F92" s="134">
        <v>19</v>
      </c>
      <c r="G92" s="135">
        <v>23</v>
      </c>
      <c r="H92" s="171">
        <f>IFERROR((Table21[[#This Row],[_202330]]-Table21[[#This Row],[_201930]])/Table21[[#This Row],[_201930]]*1,"")</f>
        <v>-0.14814814814814814</v>
      </c>
    </row>
    <row r="93" spans="1:8" ht="28.5">
      <c r="A93" s="132">
        <v>112686</v>
      </c>
      <c r="B93" s="134" t="s">
        <v>1143</v>
      </c>
      <c r="C93" s="134">
        <v>51</v>
      </c>
      <c r="D93" s="134">
        <v>45</v>
      </c>
      <c r="E93" s="134">
        <v>5</v>
      </c>
      <c r="F93" s="134">
        <v>4</v>
      </c>
      <c r="G93" s="135">
        <v>4</v>
      </c>
      <c r="H93" s="171">
        <f>IFERROR((Table21[[#This Row],[_202330]]-Table21[[#This Row],[_201930]])/Table21[[#This Row],[_201930]]*1,"")</f>
        <v>-0.92156862745098034</v>
      </c>
    </row>
    <row r="94" spans="1:8" ht="28.5">
      <c r="A94" s="132">
        <v>112686</v>
      </c>
      <c r="B94" s="134" t="s">
        <v>1166</v>
      </c>
      <c r="C94" s="134">
        <v>482</v>
      </c>
      <c r="D94" s="134">
        <v>446</v>
      </c>
      <c r="E94" s="134">
        <v>91</v>
      </c>
      <c r="F94" s="134">
        <v>85</v>
      </c>
      <c r="G94" s="135">
        <v>80</v>
      </c>
      <c r="H94" s="171">
        <f>IFERROR((Table21[[#This Row],[_202330]]-Table21[[#This Row],[_201930]])/Table21[[#This Row],[_201930]]*1,"")</f>
        <v>-0.8340248962655602</v>
      </c>
    </row>
    <row r="95" spans="1:8" ht="28.5">
      <c r="A95" s="132">
        <v>112686</v>
      </c>
      <c r="B95" s="134" t="s">
        <v>1167</v>
      </c>
      <c r="C95" s="134" t="s">
        <v>129</v>
      </c>
      <c r="D95" s="134" t="s">
        <v>129</v>
      </c>
      <c r="E95" s="134" t="s">
        <v>129</v>
      </c>
      <c r="F95" s="134" t="s">
        <v>129</v>
      </c>
      <c r="G95" s="135" t="s">
        <v>129</v>
      </c>
      <c r="H95" s="171" t="str">
        <f>IFERROR((Table21[[#This Row],[_202330]]-Table21[[#This Row],[_201930]])/Table21[[#This Row],[_201930]]*1,"")</f>
        <v/>
      </c>
    </row>
    <row r="96" spans="1:8">
      <c r="A96" s="132">
        <v>112686</v>
      </c>
      <c r="B96" s="134" t="s">
        <v>1146</v>
      </c>
      <c r="C96" s="134">
        <v>533</v>
      </c>
      <c r="D96" s="134">
        <v>491</v>
      </c>
      <c r="E96" s="134">
        <v>96</v>
      </c>
      <c r="F96" s="134">
        <v>89</v>
      </c>
      <c r="G96" s="135">
        <v>84</v>
      </c>
      <c r="H96" s="171">
        <f>IFERROR((Table21[[#This Row],[_202330]]-Table21[[#This Row],[_201930]])/Table21[[#This Row],[_201930]]*1,"")</f>
        <v>-0.8424015009380863</v>
      </c>
    </row>
    <row r="97" spans="1:8" ht="28.5">
      <c r="A97" s="132">
        <v>112686</v>
      </c>
      <c r="B97" s="134" t="s">
        <v>1147</v>
      </c>
      <c r="C97" s="134">
        <v>28</v>
      </c>
      <c r="D97" s="134">
        <v>31</v>
      </c>
      <c r="E97" s="134">
        <v>6</v>
      </c>
      <c r="F97" s="134">
        <v>6</v>
      </c>
      <c r="G97" s="135">
        <v>6</v>
      </c>
      <c r="H97" s="171">
        <f>IFERROR((Table21[[#This Row],[_202330]]-Table21[[#This Row],[_201930]])/Table21[[#This Row],[_201930]]*1,"")</f>
        <v>-0.7857142857142857</v>
      </c>
    </row>
    <row r="98" spans="1:8" ht="28.5">
      <c r="A98" s="132">
        <v>112686</v>
      </c>
      <c r="B98" s="134" t="s">
        <v>1148</v>
      </c>
      <c r="C98" s="134">
        <v>1179</v>
      </c>
      <c r="D98" s="134">
        <v>1000</v>
      </c>
      <c r="E98" s="134">
        <v>164</v>
      </c>
      <c r="F98" s="134">
        <v>159</v>
      </c>
      <c r="G98" s="135">
        <v>125</v>
      </c>
      <c r="H98" s="171">
        <f>IFERROR((Table21[[#This Row],[_202330]]-Table21[[#This Row],[_201930]])/Table21[[#This Row],[_201930]]*1,"")</f>
        <v>-0.89397794741306191</v>
      </c>
    </row>
    <row r="99" spans="1:8" ht="28.5">
      <c r="A99" s="132">
        <v>112686</v>
      </c>
      <c r="B99" s="134" t="s">
        <v>1149</v>
      </c>
      <c r="C99" s="134">
        <v>136</v>
      </c>
      <c r="D99" s="134">
        <v>112</v>
      </c>
      <c r="E99" s="134">
        <v>159</v>
      </c>
      <c r="F99" s="134">
        <v>161</v>
      </c>
      <c r="G99" s="135">
        <v>121</v>
      </c>
      <c r="H99" s="171">
        <f>IFERROR((Table21[[#This Row],[_202330]]-Table21[[#This Row],[_201930]])/Table21[[#This Row],[_201930]]*1,"")</f>
        <v>-0.11029411764705882</v>
      </c>
    </row>
    <row r="100" spans="1:8" ht="28.5">
      <c r="A100" s="132">
        <v>112686</v>
      </c>
      <c r="B100" s="134" t="s">
        <v>1150</v>
      </c>
      <c r="C100" s="134">
        <v>1343</v>
      </c>
      <c r="D100" s="134">
        <v>1143</v>
      </c>
      <c r="E100" s="134">
        <v>329</v>
      </c>
      <c r="F100" s="134">
        <v>326</v>
      </c>
      <c r="G100" s="135">
        <v>252</v>
      </c>
      <c r="H100" s="171">
        <f>IFERROR((Table21[[#This Row],[_202330]]-Table21[[#This Row],[_201930]])/Table21[[#This Row],[_201930]]*1,"")</f>
        <v>-0.81236038719285186</v>
      </c>
    </row>
    <row r="101" spans="1:8">
      <c r="A101" s="132">
        <v>112686</v>
      </c>
      <c r="B101" s="134" t="s">
        <v>1151</v>
      </c>
      <c r="C101" s="134">
        <v>28</v>
      </c>
      <c r="D101" s="134">
        <v>30</v>
      </c>
      <c r="E101" s="134">
        <v>23</v>
      </c>
      <c r="F101" s="134">
        <v>21</v>
      </c>
      <c r="G101" s="135">
        <v>25</v>
      </c>
      <c r="H101" s="171">
        <f>IFERROR((Table21[[#This Row],[_202330]]-Table21[[#This Row],[_201930]])/Table21[[#This Row],[_201930]]*1,"")</f>
        <v>-0.10714285714285714</v>
      </c>
    </row>
    <row r="102" spans="1:8" ht="28.5">
      <c r="A102" s="132">
        <v>112686</v>
      </c>
      <c r="B102" s="134" t="s">
        <v>1152</v>
      </c>
      <c r="C102" s="134">
        <v>64</v>
      </c>
      <c r="D102" s="134">
        <v>63</v>
      </c>
      <c r="E102" s="134">
        <v>40</v>
      </c>
      <c r="F102" s="134">
        <v>40</v>
      </c>
      <c r="G102" s="135">
        <v>39</v>
      </c>
      <c r="H102" s="171">
        <f>IFERROR((Table21[[#This Row],[_202330]]-Table21[[#This Row],[_201930]])/Table21[[#This Row],[_201930]]*1,"")</f>
        <v>-0.390625</v>
      </c>
    </row>
    <row r="103" spans="1:8" ht="28.5">
      <c r="A103" s="132">
        <v>112686</v>
      </c>
      <c r="B103" s="134" t="s">
        <v>1153</v>
      </c>
      <c r="C103" s="134">
        <v>1</v>
      </c>
      <c r="D103" s="134">
        <v>2</v>
      </c>
      <c r="E103" s="134">
        <v>1</v>
      </c>
      <c r="F103" s="134">
        <v>1</v>
      </c>
      <c r="G103" s="135">
        <v>2</v>
      </c>
      <c r="H103" s="171">
        <f>IFERROR((Table21[[#This Row],[_202330]]-Table21[[#This Row],[_201930]])/Table21[[#This Row],[_201930]]*1,"")</f>
        <v>1</v>
      </c>
    </row>
    <row r="104" spans="1:8" ht="28.5">
      <c r="A104" s="132">
        <v>112686</v>
      </c>
      <c r="B104" s="134" t="s">
        <v>1154</v>
      </c>
      <c r="C104" s="134">
        <v>63</v>
      </c>
      <c r="D104" s="134">
        <v>61</v>
      </c>
      <c r="E104" s="134">
        <v>39</v>
      </c>
      <c r="F104" s="134">
        <v>38</v>
      </c>
      <c r="G104" s="135">
        <v>37</v>
      </c>
      <c r="H104" s="171">
        <f>IFERROR((Table21[[#This Row],[_202330]]-Table21[[#This Row],[_201930]])/Table21[[#This Row],[_201930]]*1,"")</f>
        <v>-0.41269841269841268</v>
      </c>
    </row>
    <row r="105" spans="1:8" ht="28.5">
      <c r="A105" s="132">
        <v>112686</v>
      </c>
      <c r="B105" s="134" t="s">
        <v>1155</v>
      </c>
      <c r="C105" s="134">
        <v>7</v>
      </c>
      <c r="D105" s="134">
        <v>7</v>
      </c>
      <c r="E105" s="134">
        <v>37</v>
      </c>
      <c r="F105" s="134">
        <v>39</v>
      </c>
      <c r="G105" s="135">
        <v>36</v>
      </c>
      <c r="H105" s="171">
        <f>IFERROR((Table21[[#This Row],[_202330]]-Table21[[#This Row],[_201930]])/Table21[[#This Row],[_201930]]*1,"")</f>
        <v>4.1428571428571432</v>
      </c>
    </row>
    <row r="106" spans="1:8">
      <c r="A106" s="132">
        <v>118912</v>
      </c>
      <c r="B106" s="134" t="s">
        <v>1173</v>
      </c>
      <c r="C106" s="134">
        <v>5602</v>
      </c>
      <c r="D106" s="134">
        <v>5739</v>
      </c>
      <c r="E106" s="134">
        <v>1140</v>
      </c>
      <c r="F106" s="134">
        <v>897</v>
      </c>
      <c r="G106" s="135">
        <v>895</v>
      </c>
      <c r="H106" s="171">
        <f>IFERROR((Table21[[#This Row],[_202330]]-Table21[[#This Row],[_201930]])/Table21[[#This Row],[_201930]]*1,"")</f>
        <v>-0.84023563013209568</v>
      </c>
    </row>
    <row r="107" spans="1:8">
      <c r="A107" s="132">
        <v>118912</v>
      </c>
      <c r="B107" s="134" t="s">
        <v>1131</v>
      </c>
      <c r="C107" s="134">
        <v>0</v>
      </c>
      <c r="D107" s="134">
        <v>0</v>
      </c>
      <c r="E107" s="134">
        <v>0</v>
      </c>
      <c r="F107" s="134">
        <v>0</v>
      </c>
      <c r="G107" s="135">
        <v>0</v>
      </c>
      <c r="H107" s="171" t="str">
        <f>IFERROR((Table21[[#This Row],[_202330]]-Table21[[#This Row],[_201930]])/Table21[[#This Row],[_201930]]*1,"")</f>
        <v/>
      </c>
    </row>
    <row r="108" spans="1:8">
      <c r="A108" s="132">
        <v>118912</v>
      </c>
      <c r="B108" s="134" t="s">
        <v>1132</v>
      </c>
      <c r="C108" s="134">
        <v>5602</v>
      </c>
      <c r="D108" s="134">
        <v>5739</v>
      </c>
      <c r="E108" s="134">
        <v>1140</v>
      </c>
      <c r="F108" s="134">
        <v>897</v>
      </c>
      <c r="G108" s="135">
        <v>895</v>
      </c>
      <c r="H108" s="171">
        <f>IFERROR((Table21[[#This Row],[_202330]]-Table21[[#This Row],[_201930]])/Table21[[#This Row],[_201930]]*1,"")</f>
        <v>-0.84023563013209568</v>
      </c>
    </row>
    <row r="109" spans="1:8" ht="28.5">
      <c r="A109" s="132">
        <v>118912</v>
      </c>
      <c r="B109" s="134" t="s">
        <v>1133</v>
      </c>
      <c r="C109" s="134">
        <v>318</v>
      </c>
      <c r="D109" s="134">
        <v>294</v>
      </c>
      <c r="E109" s="134">
        <v>51</v>
      </c>
      <c r="F109" s="134">
        <v>23</v>
      </c>
      <c r="G109" s="135">
        <v>36</v>
      </c>
      <c r="H109" s="171">
        <f>IFERROR((Table21[[#This Row],[_202330]]-Table21[[#This Row],[_201930]])/Table21[[#This Row],[_201930]]*1,"")</f>
        <v>-0.8867924528301887</v>
      </c>
    </row>
    <row r="110" spans="1:8" ht="28.5">
      <c r="A110" s="132">
        <v>118912</v>
      </c>
      <c r="B110" s="134" t="s">
        <v>1162</v>
      </c>
      <c r="C110" s="134">
        <v>1818</v>
      </c>
      <c r="D110" s="134">
        <v>2036</v>
      </c>
      <c r="E110" s="134">
        <v>250</v>
      </c>
      <c r="F110" s="134">
        <v>237</v>
      </c>
      <c r="G110" s="135">
        <v>226</v>
      </c>
      <c r="H110" s="171">
        <f>IFERROR((Table21[[#This Row],[_202330]]-Table21[[#This Row],[_201930]])/Table21[[#This Row],[_201930]]*1,"")</f>
        <v>-0.8756875687568757</v>
      </c>
    </row>
    <row r="111" spans="1:8" ht="28.5">
      <c r="A111" s="132">
        <v>118912</v>
      </c>
      <c r="B111" s="134" t="s">
        <v>1163</v>
      </c>
      <c r="C111" s="134">
        <v>0</v>
      </c>
      <c r="D111" s="134">
        <v>0</v>
      </c>
      <c r="E111" s="134">
        <v>0</v>
      </c>
      <c r="F111" s="134">
        <v>0</v>
      </c>
      <c r="G111" s="135">
        <v>1</v>
      </c>
      <c r="H111" s="171" t="str">
        <f>IFERROR((Table21[[#This Row],[_202330]]-Table21[[#This Row],[_201930]])/Table21[[#This Row],[_201930]]*1,"")</f>
        <v/>
      </c>
    </row>
    <row r="112" spans="1:8">
      <c r="A112" s="132">
        <v>118912</v>
      </c>
      <c r="B112" s="134" t="s">
        <v>1136</v>
      </c>
      <c r="C112" s="134">
        <v>2136</v>
      </c>
      <c r="D112" s="134">
        <v>2330</v>
      </c>
      <c r="E112" s="134">
        <v>301</v>
      </c>
      <c r="F112" s="134">
        <v>260</v>
      </c>
      <c r="G112" s="135">
        <v>263</v>
      </c>
      <c r="H112" s="171">
        <f>IFERROR((Table21[[#This Row],[_202330]]-Table21[[#This Row],[_201930]])/Table21[[#This Row],[_201930]]*1,"")</f>
        <v>-0.87687265917602997</v>
      </c>
    </row>
    <row r="113" spans="1:8">
      <c r="A113" s="132">
        <v>118912</v>
      </c>
      <c r="B113" s="134" t="s">
        <v>1137</v>
      </c>
      <c r="C113" s="134">
        <v>38</v>
      </c>
      <c r="D113" s="134">
        <v>41</v>
      </c>
      <c r="E113" s="134">
        <v>26</v>
      </c>
      <c r="F113" s="134">
        <v>29</v>
      </c>
      <c r="G113" s="135">
        <v>29</v>
      </c>
      <c r="H113" s="171">
        <f>IFERROR((Table21[[#This Row],[_202330]]-Table21[[#This Row],[_201930]])/Table21[[#This Row],[_201930]]*1,"")</f>
        <v>-0.23684210526315788</v>
      </c>
    </row>
    <row r="114" spans="1:8" ht="28.5">
      <c r="A114" s="132">
        <v>118912</v>
      </c>
      <c r="B114" s="134" t="s">
        <v>1138</v>
      </c>
      <c r="C114" s="134">
        <v>310</v>
      </c>
      <c r="D114" s="134">
        <v>289</v>
      </c>
      <c r="E114" s="134">
        <v>54</v>
      </c>
      <c r="F114" s="134">
        <v>23</v>
      </c>
      <c r="G114" s="135">
        <v>34</v>
      </c>
      <c r="H114" s="171">
        <f>IFERROR((Table21[[#This Row],[_202330]]-Table21[[#This Row],[_201930]])/Table21[[#This Row],[_201930]]*1,"")</f>
        <v>-0.89032258064516134</v>
      </c>
    </row>
    <row r="115" spans="1:8" ht="28.5">
      <c r="A115" s="132">
        <v>118912</v>
      </c>
      <c r="B115" s="134" t="s">
        <v>1164</v>
      </c>
      <c r="C115" s="134">
        <v>2034</v>
      </c>
      <c r="D115" s="134">
        <v>2246</v>
      </c>
      <c r="E115" s="134">
        <v>279</v>
      </c>
      <c r="F115" s="134">
        <v>264</v>
      </c>
      <c r="G115" s="135">
        <v>256</v>
      </c>
      <c r="H115" s="171">
        <f>IFERROR((Table21[[#This Row],[_202330]]-Table21[[#This Row],[_201930]])/Table21[[#This Row],[_201930]]*1,"")</f>
        <v>-0.8741396263520157</v>
      </c>
    </row>
    <row r="116" spans="1:8" ht="28.5">
      <c r="A116" s="132">
        <v>118912</v>
      </c>
      <c r="B116" s="134" t="s">
        <v>1165</v>
      </c>
      <c r="C116" s="134">
        <v>0</v>
      </c>
      <c r="D116" s="134">
        <v>0</v>
      </c>
      <c r="E116" s="134">
        <v>0</v>
      </c>
      <c r="F116" s="134">
        <v>1</v>
      </c>
      <c r="G116" s="135">
        <v>3</v>
      </c>
      <c r="H116" s="171" t="str">
        <f>IFERROR((Table21[[#This Row],[_202330]]-Table21[[#This Row],[_201930]])/Table21[[#This Row],[_201930]]*1,"")</f>
        <v/>
      </c>
    </row>
    <row r="117" spans="1:8">
      <c r="A117" s="132">
        <v>118912</v>
      </c>
      <c r="B117" s="134" t="s">
        <v>1141</v>
      </c>
      <c r="C117" s="134">
        <v>2344</v>
      </c>
      <c r="D117" s="134">
        <v>2535</v>
      </c>
      <c r="E117" s="134">
        <v>333</v>
      </c>
      <c r="F117" s="134">
        <v>288</v>
      </c>
      <c r="G117" s="135">
        <v>293</v>
      </c>
      <c r="H117" s="171">
        <f>IFERROR((Table21[[#This Row],[_202330]]-Table21[[#This Row],[_201930]])/Table21[[#This Row],[_201930]]*1,"")</f>
        <v>-0.875</v>
      </c>
    </row>
    <row r="118" spans="1:8">
      <c r="A118" s="132">
        <v>118912</v>
      </c>
      <c r="B118" s="134" t="s">
        <v>1142</v>
      </c>
      <c r="C118" s="134">
        <v>42</v>
      </c>
      <c r="D118" s="134">
        <v>44</v>
      </c>
      <c r="E118" s="134">
        <v>29</v>
      </c>
      <c r="F118" s="134">
        <v>32</v>
      </c>
      <c r="G118" s="135">
        <v>33</v>
      </c>
      <c r="H118" s="171">
        <f>IFERROR((Table21[[#This Row],[_202330]]-Table21[[#This Row],[_201930]])/Table21[[#This Row],[_201930]]*1,"")</f>
        <v>-0.21428571428571427</v>
      </c>
    </row>
    <row r="119" spans="1:8" ht="28.5">
      <c r="A119" s="132">
        <v>118912</v>
      </c>
      <c r="B119" s="134" t="s">
        <v>1143</v>
      </c>
      <c r="C119" s="134">
        <v>306</v>
      </c>
      <c r="D119" s="134">
        <v>282</v>
      </c>
      <c r="E119" s="134">
        <v>53</v>
      </c>
      <c r="F119" s="134">
        <v>23</v>
      </c>
      <c r="G119" s="135">
        <v>33</v>
      </c>
      <c r="H119" s="171">
        <f>IFERROR((Table21[[#This Row],[_202330]]-Table21[[#This Row],[_201930]])/Table21[[#This Row],[_201930]]*1,"")</f>
        <v>-0.89215686274509809</v>
      </c>
    </row>
    <row r="120" spans="1:8" ht="28.5">
      <c r="A120" s="132">
        <v>118912</v>
      </c>
      <c r="B120" s="134" t="s">
        <v>1166</v>
      </c>
      <c r="C120" s="134">
        <v>2145</v>
      </c>
      <c r="D120" s="134">
        <v>2359</v>
      </c>
      <c r="E120" s="134">
        <v>292</v>
      </c>
      <c r="F120" s="134">
        <v>272</v>
      </c>
      <c r="G120" s="135">
        <v>270</v>
      </c>
      <c r="H120" s="171">
        <f>IFERROR((Table21[[#This Row],[_202330]]-Table21[[#This Row],[_201930]])/Table21[[#This Row],[_201930]]*1,"")</f>
        <v>-0.87412587412587417</v>
      </c>
    </row>
    <row r="121" spans="1:8" ht="28.5">
      <c r="A121" s="132">
        <v>118912</v>
      </c>
      <c r="B121" s="134" t="s">
        <v>1167</v>
      </c>
      <c r="C121" s="134">
        <v>4</v>
      </c>
      <c r="D121" s="134">
        <v>5</v>
      </c>
      <c r="E121" s="134">
        <v>1</v>
      </c>
      <c r="F121" s="134">
        <v>2</v>
      </c>
      <c r="G121" s="135">
        <v>5</v>
      </c>
      <c r="H121" s="171">
        <f>IFERROR((Table21[[#This Row],[_202330]]-Table21[[#This Row],[_201930]])/Table21[[#This Row],[_201930]]*1,"")</f>
        <v>0.25</v>
      </c>
    </row>
    <row r="122" spans="1:8">
      <c r="A122" s="132">
        <v>118912</v>
      </c>
      <c r="B122" s="134" t="s">
        <v>1146</v>
      </c>
      <c r="C122" s="134">
        <v>2455</v>
      </c>
      <c r="D122" s="134">
        <v>2646</v>
      </c>
      <c r="E122" s="134">
        <v>346</v>
      </c>
      <c r="F122" s="134">
        <v>297</v>
      </c>
      <c r="G122" s="135">
        <v>308</v>
      </c>
      <c r="H122" s="171">
        <f>IFERROR((Table21[[#This Row],[_202330]]-Table21[[#This Row],[_201930]])/Table21[[#This Row],[_201930]]*1,"")</f>
        <v>-0.87454175152749491</v>
      </c>
    </row>
    <row r="123" spans="1:8" ht="28.5">
      <c r="A123" s="132">
        <v>118912</v>
      </c>
      <c r="B123" s="134" t="s">
        <v>1147</v>
      </c>
      <c r="C123" s="134">
        <v>61</v>
      </c>
      <c r="D123" s="134">
        <v>55</v>
      </c>
      <c r="E123" s="134">
        <v>5</v>
      </c>
      <c r="F123" s="134">
        <v>5</v>
      </c>
      <c r="G123" s="135">
        <v>6</v>
      </c>
      <c r="H123" s="171">
        <f>IFERROR((Table21[[#This Row],[_202330]]-Table21[[#This Row],[_201930]])/Table21[[#This Row],[_201930]]*1,"")</f>
        <v>-0.90163934426229508</v>
      </c>
    </row>
    <row r="124" spans="1:8" ht="28.5">
      <c r="A124" s="132">
        <v>118912</v>
      </c>
      <c r="B124" s="134" t="s">
        <v>1148</v>
      </c>
      <c r="C124" s="134">
        <v>1836</v>
      </c>
      <c r="D124" s="134">
        <v>1838</v>
      </c>
      <c r="E124" s="134">
        <v>490</v>
      </c>
      <c r="F124" s="134">
        <v>383</v>
      </c>
      <c r="G124" s="135">
        <v>363</v>
      </c>
      <c r="H124" s="171">
        <f>IFERROR((Table21[[#This Row],[_202330]]-Table21[[#This Row],[_201930]])/Table21[[#This Row],[_201930]]*1,"")</f>
        <v>-0.80228758169934644</v>
      </c>
    </row>
    <row r="125" spans="1:8" ht="28.5">
      <c r="A125" s="132">
        <v>118912</v>
      </c>
      <c r="B125" s="134" t="s">
        <v>1149</v>
      </c>
      <c r="C125" s="134">
        <v>1250</v>
      </c>
      <c r="D125" s="134">
        <v>1200</v>
      </c>
      <c r="E125" s="134">
        <v>299</v>
      </c>
      <c r="F125" s="134">
        <v>212</v>
      </c>
      <c r="G125" s="135">
        <v>218</v>
      </c>
      <c r="H125" s="171">
        <f>IFERROR((Table21[[#This Row],[_202330]]-Table21[[#This Row],[_201930]])/Table21[[#This Row],[_201930]]*1,"")</f>
        <v>-0.8256</v>
      </c>
    </row>
    <row r="126" spans="1:8" ht="28.5">
      <c r="A126" s="132">
        <v>118912</v>
      </c>
      <c r="B126" s="134" t="s">
        <v>1150</v>
      </c>
      <c r="C126" s="134">
        <v>3147</v>
      </c>
      <c r="D126" s="134">
        <v>3093</v>
      </c>
      <c r="E126" s="134">
        <v>794</v>
      </c>
      <c r="F126" s="134">
        <v>600</v>
      </c>
      <c r="G126" s="135">
        <v>587</v>
      </c>
      <c r="H126" s="171">
        <f>IFERROR((Table21[[#This Row],[_202330]]-Table21[[#This Row],[_201930]])/Table21[[#This Row],[_201930]]*1,"")</f>
        <v>-0.81347314903082302</v>
      </c>
    </row>
    <row r="127" spans="1:8">
      <c r="A127" s="132">
        <v>118912</v>
      </c>
      <c r="B127" s="134" t="s">
        <v>1151</v>
      </c>
      <c r="C127" s="134">
        <v>44</v>
      </c>
      <c r="D127" s="134">
        <v>46</v>
      </c>
      <c r="E127" s="134">
        <v>30</v>
      </c>
      <c r="F127" s="134">
        <v>33</v>
      </c>
      <c r="G127" s="135">
        <v>34</v>
      </c>
      <c r="H127" s="171">
        <f>IFERROR((Table21[[#This Row],[_202330]]-Table21[[#This Row],[_201930]])/Table21[[#This Row],[_201930]]*1,"")</f>
        <v>-0.22727272727272727</v>
      </c>
    </row>
    <row r="128" spans="1:8" ht="28.5">
      <c r="A128" s="132">
        <v>118912</v>
      </c>
      <c r="B128" s="134" t="s">
        <v>1152</v>
      </c>
      <c r="C128" s="134">
        <v>34</v>
      </c>
      <c r="D128" s="134">
        <v>33</v>
      </c>
      <c r="E128" s="134">
        <v>43</v>
      </c>
      <c r="F128" s="134">
        <v>43</v>
      </c>
      <c r="G128" s="135">
        <v>41</v>
      </c>
      <c r="H128" s="171">
        <f>IFERROR((Table21[[#This Row],[_202330]]-Table21[[#This Row],[_201930]])/Table21[[#This Row],[_201930]]*1,"")</f>
        <v>0.20588235294117646</v>
      </c>
    </row>
    <row r="129" spans="1:8" ht="28.5">
      <c r="A129" s="132">
        <v>118912</v>
      </c>
      <c r="B129" s="134" t="s">
        <v>1153</v>
      </c>
      <c r="C129" s="134">
        <v>1</v>
      </c>
      <c r="D129" s="134">
        <v>1</v>
      </c>
      <c r="E129" s="134">
        <v>0</v>
      </c>
      <c r="F129" s="134">
        <v>1</v>
      </c>
      <c r="G129" s="135">
        <v>1</v>
      </c>
      <c r="H129" s="171">
        <f>IFERROR((Table21[[#This Row],[_202330]]-Table21[[#This Row],[_201930]])/Table21[[#This Row],[_201930]]*1,"")</f>
        <v>0</v>
      </c>
    </row>
    <row r="130" spans="1:8" ht="28.5">
      <c r="A130" s="132">
        <v>118912</v>
      </c>
      <c r="B130" s="134" t="s">
        <v>1154</v>
      </c>
      <c r="C130" s="134">
        <v>33</v>
      </c>
      <c r="D130" s="134">
        <v>32</v>
      </c>
      <c r="E130" s="134">
        <v>43</v>
      </c>
      <c r="F130" s="134">
        <v>43</v>
      </c>
      <c r="G130" s="135">
        <v>41</v>
      </c>
      <c r="H130" s="171">
        <f>IFERROR((Table21[[#This Row],[_202330]]-Table21[[#This Row],[_201930]])/Table21[[#This Row],[_201930]]*1,"")</f>
        <v>0.24242424242424243</v>
      </c>
    </row>
    <row r="131" spans="1:8" ht="28.5">
      <c r="A131" s="132">
        <v>118912</v>
      </c>
      <c r="B131" s="134" t="s">
        <v>1155</v>
      </c>
      <c r="C131" s="134">
        <v>22</v>
      </c>
      <c r="D131" s="134">
        <v>21</v>
      </c>
      <c r="E131" s="134">
        <v>26</v>
      </c>
      <c r="F131" s="134">
        <v>24</v>
      </c>
      <c r="G131" s="135">
        <v>24</v>
      </c>
      <c r="H131" s="171">
        <f>IFERROR((Table21[[#This Row],[_202330]]-Table21[[#This Row],[_201930]])/Table21[[#This Row],[_201930]]*1,"")</f>
        <v>9.0909090909090912E-2</v>
      </c>
    </row>
    <row r="132" spans="1:8">
      <c r="A132" s="132">
        <v>121363</v>
      </c>
      <c r="B132" s="134" t="s">
        <v>1173</v>
      </c>
      <c r="C132" s="134">
        <v>1518</v>
      </c>
      <c r="D132" s="134">
        <v>1408</v>
      </c>
      <c r="E132" s="134">
        <v>129</v>
      </c>
      <c r="F132" s="134">
        <v>115</v>
      </c>
      <c r="G132" s="135">
        <v>138</v>
      </c>
      <c r="H132" s="171">
        <f>IFERROR((Table21[[#This Row],[_202330]]-Table21[[#This Row],[_201930]])/Table21[[#This Row],[_201930]]*1,"")</f>
        <v>-0.90909090909090906</v>
      </c>
    </row>
    <row r="133" spans="1:8">
      <c r="A133" s="132">
        <v>121363</v>
      </c>
      <c r="B133" s="134" t="s">
        <v>1131</v>
      </c>
      <c r="C133" s="134">
        <v>0</v>
      </c>
      <c r="D133" s="134">
        <v>0</v>
      </c>
      <c r="E133" s="134">
        <v>0</v>
      </c>
      <c r="F133" s="134">
        <v>0</v>
      </c>
      <c r="G133" s="135">
        <v>0</v>
      </c>
      <c r="H133" s="171" t="str">
        <f>IFERROR((Table21[[#This Row],[_202330]]-Table21[[#This Row],[_201930]])/Table21[[#This Row],[_201930]]*1,"")</f>
        <v/>
      </c>
    </row>
    <row r="134" spans="1:8">
      <c r="A134" s="132">
        <v>121363</v>
      </c>
      <c r="B134" s="134" t="s">
        <v>1132</v>
      </c>
      <c r="C134" s="134">
        <v>1518</v>
      </c>
      <c r="D134" s="134">
        <v>1408</v>
      </c>
      <c r="E134" s="134">
        <v>129</v>
      </c>
      <c r="F134" s="134">
        <v>115</v>
      </c>
      <c r="G134" s="135">
        <v>138</v>
      </c>
      <c r="H134" s="171">
        <f>IFERROR((Table21[[#This Row],[_202330]]-Table21[[#This Row],[_201930]])/Table21[[#This Row],[_201930]]*1,"")</f>
        <v>-0.90909090909090906</v>
      </c>
    </row>
    <row r="135" spans="1:8" ht="28.5">
      <c r="A135" s="132">
        <v>121363</v>
      </c>
      <c r="B135" s="134" t="s">
        <v>1133</v>
      </c>
      <c r="C135" s="134">
        <v>123</v>
      </c>
      <c r="D135" s="134">
        <v>93</v>
      </c>
      <c r="E135" s="134">
        <v>9</v>
      </c>
      <c r="F135" s="134">
        <v>4</v>
      </c>
      <c r="G135" s="135">
        <v>7</v>
      </c>
      <c r="H135" s="171">
        <f>IFERROR((Table21[[#This Row],[_202330]]-Table21[[#This Row],[_201930]])/Table21[[#This Row],[_201930]]*1,"")</f>
        <v>-0.94308943089430897</v>
      </c>
    </row>
    <row r="136" spans="1:8" ht="28.5">
      <c r="A136" s="132">
        <v>121363</v>
      </c>
      <c r="B136" s="134" t="s">
        <v>1162</v>
      </c>
      <c r="C136" s="134">
        <v>553</v>
      </c>
      <c r="D136" s="134">
        <v>580</v>
      </c>
      <c r="E136" s="134">
        <v>29</v>
      </c>
      <c r="F136" s="134">
        <v>22</v>
      </c>
      <c r="G136" s="135">
        <v>39</v>
      </c>
      <c r="H136" s="171">
        <f>IFERROR((Table21[[#This Row],[_202330]]-Table21[[#This Row],[_201930]])/Table21[[#This Row],[_201930]]*1,"")</f>
        <v>-0.92947558770343586</v>
      </c>
    </row>
    <row r="137" spans="1:8" ht="28.5">
      <c r="A137" s="132">
        <v>121363</v>
      </c>
      <c r="B137" s="134" t="s">
        <v>1163</v>
      </c>
      <c r="C137" s="134" t="s">
        <v>129</v>
      </c>
      <c r="D137" s="134" t="s">
        <v>129</v>
      </c>
      <c r="E137" s="134" t="s">
        <v>129</v>
      </c>
      <c r="F137" s="134" t="s">
        <v>129</v>
      </c>
      <c r="G137" s="135" t="s">
        <v>129</v>
      </c>
      <c r="H137" s="171" t="str">
        <f>IFERROR((Table21[[#This Row],[_202330]]-Table21[[#This Row],[_201930]])/Table21[[#This Row],[_201930]]*1,"")</f>
        <v/>
      </c>
    </row>
    <row r="138" spans="1:8">
      <c r="A138" s="132">
        <v>121363</v>
      </c>
      <c r="B138" s="134" t="s">
        <v>1136</v>
      </c>
      <c r="C138" s="134">
        <v>676</v>
      </c>
      <c r="D138" s="134">
        <v>673</v>
      </c>
      <c r="E138" s="134">
        <v>38</v>
      </c>
      <c r="F138" s="134">
        <v>26</v>
      </c>
      <c r="G138" s="135">
        <v>46</v>
      </c>
      <c r="H138" s="171">
        <f>IFERROR((Table21[[#This Row],[_202330]]-Table21[[#This Row],[_201930]])/Table21[[#This Row],[_201930]]*1,"")</f>
        <v>-0.93195266272189348</v>
      </c>
    </row>
    <row r="139" spans="1:8">
      <c r="A139" s="132">
        <v>121363</v>
      </c>
      <c r="B139" s="134" t="s">
        <v>1137</v>
      </c>
      <c r="C139" s="134">
        <v>45</v>
      </c>
      <c r="D139" s="134">
        <v>48</v>
      </c>
      <c r="E139" s="134">
        <v>29</v>
      </c>
      <c r="F139" s="134">
        <v>23</v>
      </c>
      <c r="G139" s="135">
        <v>33</v>
      </c>
      <c r="H139" s="171">
        <f>IFERROR((Table21[[#This Row],[_202330]]-Table21[[#This Row],[_201930]])/Table21[[#This Row],[_201930]]*1,"")</f>
        <v>-0.26666666666666666</v>
      </c>
    </row>
    <row r="140" spans="1:8" ht="28.5">
      <c r="A140" s="132">
        <v>121363</v>
      </c>
      <c r="B140" s="134" t="s">
        <v>1138</v>
      </c>
      <c r="C140" s="134">
        <v>129</v>
      </c>
      <c r="D140" s="134">
        <v>94</v>
      </c>
      <c r="E140" s="134">
        <v>8</v>
      </c>
      <c r="F140" s="134">
        <v>3</v>
      </c>
      <c r="G140" s="135">
        <v>6</v>
      </c>
      <c r="H140" s="171">
        <f>IFERROR((Table21[[#This Row],[_202330]]-Table21[[#This Row],[_201930]])/Table21[[#This Row],[_201930]]*1,"")</f>
        <v>-0.95348837209302328</v>
      </c>
    </row>
    <row r="141" spans="1:8" ht="28.5">
      <c r="A141" s="132">
        <v>121363</v>
      </c>
      <c r="B141" s="134" t="s">
        <v>1164</v>
      </c>
      <c r="C141" s="134">
        <v>621</v>
      </c>
      <c r="D141" s="134">
        <v>637</v>
      </c>
      <c r="E141" s="134">
        <v>36</v>
      </c>
      <c r="F141" s="134">
        <v>29</v>
      </c>
      <c r="G141" s="135">
        <v>46</v>
      </c>
      <c r="H141" s="171">
        <f>IFERROR((Table21[[#This Row],[_202330]]-Table21[[#This Row],[_201930]])/Table21[[#This Row],[_201930]]*1,"")</f>
        <v>-0.92592592592592593</v>
      </c>
    </row>
    <row r="142" spans="1:8" ht="28.5">
      <c r="A142" s="132">
        <v>121363</v>
      </c>
      <c r="B142" s="134" t="s">
        <v>1165</v>
      </c>
      <c r="C142" s="134" t="s">
        <v>129</v>
      </c>
      <c r="D142" s="134" t="s">
        <v>129</v>
      </c>
      <c r="E142" s="134" t="s">
        <v>129</v>
      </c>
      <c r="F142" s="134" t="s">
        <v>129</v>
      </c>
      <c r="G142" s="135" t="s">
        <v>129</v>
      </c>
      <c r="H142" s="171" t="str">
        <f>IFERROR((Table21[[#This Row],[_202330]]-Table21[[#This Row],[_201930]])/Table21[[#This Row],[_201930]]*1,"")</f>
        <v/>
      </c>
    </row>
    <row r="143" spans="1:8">
      <c r="A143" s="132">
        <v>121363</v>
      </c>
      <c r="B143" s="134" t="s">
        <v>1141</v>
      </c>
      <c r="C143" s="134">
        <v>750</v>
      </c>
      <c r="D143" s="134">
        <v>731</v>
      </c>
      <c r="E143" s="134">
        <v>44</v>
      </c>
      <c r="F143" s="134">
        <v>32</v>
      </c>
      <c r="G143" s="135">
        <v>52</v>
      </c>
      <c r="H143" s="171">
        <f>IFERROR((Table21[[#This Row],[_202330]]-Table21[[#This Row],[_201930]])/Table21[[#This Row],[_201930]]*1,"")</f>
        <v>-0.93066666666666664</v>
      </c>
    </row>
    <row r="144" spans="1:8">
      <c r="A144" s="132">
        <v>121363</v>
      </c>
      <c r="B144" s="134" t="s">
        <v>1142</v>
      </c>
      <c r="C144" s="134">
        <v>49</v>
      </c>
      <c r="D144" s="134">
        <v>52</v>
      </c>
      <c r="E144" s="134">
        <v>34</v>
      </c>
      <c r="F144" s="134">
        <v>28</v>
      </c>
      <c r="G144" s="135">
        <v>38</v>
      </c>
      <c r="H144" s="171">
        <f>IFERROR((Table21[[#This Row],[_202330]]-Table21[[#This Row],[_201930]])/Table21[[#This Row],[_201930]]*1,"")</f>
        <v>-0.22448979591836735</v>
      </c>
    </row>
    <row r="145" spans="1:8" ht="28.5">
      <c r="A145" s="132">
        <v>121363</v>
      </c>
      <c r="B145" s="134" t="s">
        <v>1143</v>
      </c>
      <c r="C145" s="134">
        <v>131</v>
      </c>
      <c r="D145" s="134">
        <v>101</v>
      </c>
      <c r="E145" s="134">
        <v>8</v>
      </c>
      <c r="F145" s="134">
        <v>2</v>
      </c>
      <c r="G145" s="135">
        <v>6</v>
      </c>
      <c r="H145" s="171">
        <f>IFERROR((Table21[[#This Row],[_202330]]-Table21[[#This Row],[_201930]])/Table21[[#This Row],[_201930]]*1,"")</f>
        <v>-0.95419847328244278</v>
      </c>
    </row>
    <row r="146" spans="1:8" ht="28.5">
      <c r="A146" s="132">
        <v>121363</v>
      </c>
      <c r="B146" s="134" t="s">
        <v>1166</v>
      </c>
      <c r="C146" s="134">
        <v>654</v>
      </c>
      <c r="D146" s="134">
        <v>672</v>
      </c>
      <c r="E146" s="134">
        <v>38</v>
      </c>
      <c r="F146" s="134">
        <v>31</v>
      </c>
      <c r="G146" s="135">
        <v>48</v>
      </c>
      <c r="H146" s="171">
        <f>IFERROR((Table21[[#This Row],[_202330]]-Table21[[#This Row],[_201930]])/Table21[[#This Row],[_201930]]*1,"")</f>
        <v>-0.92660550458715596</v>
      </c>
    </row>
    <row r="147" spans="1:8" ht="28.5">
      <c r="A147" s="132">
        <v>121363</v>
      </c>
      <c r="B147" s="134" t="s">
        <v>1167</v>
      </c>
      <c r="C147" s="134" t="s">
        <v>129</v>
      </c>
      <c r="D147" s="134" t="s">
        <v>129</v>
      </c>
      <c r="E147" s="134" t="s">
        <v>129</v>
      </c>
      <c r="F147" s="134" t="s">
        <v>129</v>
      </c>
      <c r="G147" s="135" t="s">
        <v>129</v>
      </c>
      <c r="H147" s="171" t="str">
        <f>IFERROR((Table21[[#This Row],[_202330]]-Table21[[#This Row],[_201930]])/Table21[[#This Row],[_201930]]*1,"")</f>
        <v/>
      </c>
    </row>
    <row r="148" spans="1:8">
      <c r="A148" s="132">
        <v>121363</v>
      </c>
      <c r="B148" s="134" t="s">
        <v>1146</v>
      </c>
      <c r="C148" s="134">
        <v>785</v>
      </c>
      <c r="D148" s="134">
        <v>773</v>
      </c>
      <c r="E148" s="134">
        <v>46</v>
      </c>
      <c r="F148" s="134">
        <v>33</v>
      </c>
      <c r="G148" s="135">
        <v>54</v>
      </c>
      <c r="H148" s="171">
        <f>IFERROR((Table21[[#This Row],[_202330]]-Table21[[#This Row],[_201930]])/Table21[[#This Row],[_201930]]*1,"")</f>
        <v>-0.93121019108280256</v>
      </c>
    </row>
    <row r="149" spans="1:8" ht="28.5">
      <c r="A149" s="132">
        <v>121363</v>
      </c>
      <c r="B149" s="134" t="s">
        <v>1147</v>
      </c>
      <c r="C149" s="134">
        <v>26</v>
      </c>
      <c r="D149" s="134">
        <v>12</v>
      </c>
      <c r="E149" s="134">
        <v>2</v>
      </c>
      <c r="F149" s="134">
        <v>2</v>
      </c>
      <c r="G149" s="135">
        <v>0</v>
      </c>
      <c r="H149" s="171">
        <f>IFERROR((Table21[[#This Row],[_202330]]-Table21[[#This Row],[_201930]])/Table21[[#This Row],[_201930]]*1,"")</f>
        <v>-1</v>
      </c>
    </row>
    <row r="150" spans="1:8" ht="28.5">
      <c r="A150" s="132">
        <v>121363</v>
      </c>
      <c r="B150" s="134" t="s">
        <v>1148</v>
      </c>
      <c r="C150" s="134">
        <v>291</v>
      </c>
      <c r="D150" s="134">
        <v>248</v>
      </c>
      <c r="E150" s="134">
        <v>32</v>
      </c>
      <c r="F150" s="134">
        <v>29</v>
      </c>
      <c r="G150" s="135">
        <v>41</v>
      </c>
      <c r="H150" s="171">
        <f>IFERROR((Table21[[#This Row],[_202330]]-Table21[[#This Row],[_201930]])/Table21[[#This Row],[_201930]]*1,"")</f>
        <v>-0.85910652920962194</v>
      </c>
    </row>
    <row r="151" spans="1:8" ht="28.5">
      <c r="A151" s="132">
        <v>121363</v>
      </c>
      <c r="B151" s="134" t="s">
        <v>1149</v>
      </c>
      <c r="C151" s="134">
        <v>416</v>
      </c>
      <c r="D151" s="134">
        <v>375</v>
      </c>
      <c r="E151" s="134">
        <v>49</v>
      </c>
      <c r="F151" s="134">
        <v>51</v>
      </c>
      <c r="G151" s="135">
        <v>43</v>
      </c>
      <c r="H151" s="171">
        <f>IFERROR((Table21[[#This Row],[_202330]]-Table21[[#This Row],[_201930]])/Table21[[#This Row],[_201930]]*1,"")</f>
        <v>-0.89663461538461542</v>
      </c>
    </row>
    <row r="152" spans="1:8" ht="28.5">
      <c r="A152" s="132">
        <v>121363</v>
      </c>
      <c r="B152" s="134" t="s">
        <v>1150</v>
      </c>
      <c r="C152" s="134">
        <v>733</v>
      </c>
      <c r="D152" s="134">
        <v>635</v>
      </c>
      <c r="E152" s="134">
        <v>83</v>
      </c>
      <c r="F152" s="134">
        <v>82</v>
      </c>
      <c r="G152" s="135">
        <v>84</v>
      </c>
      <c r="H152" s="171">
        <f>IFERROR((Table21[[#This Row],[_202330]]-Table21[[#This Row],[_201930]])/Table21[[#This Row],[_201930]]*1,"")</f>
        <v>-0.88540245566166442</v>
      </c>
    </row>
    <row r="153" spans="1:8">
      <c r="A153" s="132">
        <v>121363</v>
      </c>
      <c r="B153" s="134" t="s">
        <v>1151</v>
      </c>
      <c r="C153" s="134">
        <v>52</v>
      </c>
      <c r="D153" s="134">
        <v>55</v>
      </c>
      <c r="E153" s="134">
        <v>36</v>
      </c>
      <c r="F153" s="134">
        <v>29</v>
      </c>
      <c r="G153" s="135">
        <v>39</v>
      </c>
      <c r="H153" s="171">
        <f>IFERROR((Table21[[#This Row],[_202330]]-Table21[[#This Row],[_201930]])/Table21[[#This Row],[_201930]]*1,"")</f>
        <v>-0.25</v>
      </c>
    </row>
    <row r="154" spans="1:8" ht="28.5">
      <c r="A154" s="132">
        <v>121363</v>
      </c>
      <c r="B154" s="134" t="s">
        <v>1152</v>
      </c>
      <c r="C154" s="134">
        <v>21</v>
      </c>
      <c r="D154" s="134">
        <v>18</v>
      </c>
      <c r="E154" s="134">
        <v>26</v>
      </c>
      <c r="F154" s="134">
        <v>27</v>
      </c>
      <c r="G154" s="135">
        <v>30</v>
      </c>
      <c r="H154" s="171">
        <f>IFERROR((Table21[[#This Row],[_202330]]-Table21[[#This Row],[_201930]])/Table21[[#This Row],[_201930]]*1,"")</f>
        <v>0.42857142857142855</v>
      </c>
    </row>
    <row r="155" spans="1:8" ht="28.5">
      <c r="A155" s="132">
        <v>121363</v>
      </c>
      <c r="B155" s="134" t="s">
        <v>1153</v>
      </c>
      <c r="C155" s="134">
        <v>2</v>
      </c>
      <c r="D155" s="134">
        <v>1</v>
      </c>
      <c r="E155" s="134">
        <v>2</v>
      </c>
      <c r="F155" s="134">
        <v>2</v>
      </c>
      <c r="G155" s="135">
        <v>0</v>
      </c>
      <c r="H155" s="171">
        <f>IFERROR((Table21[[#This Row],[_202330]]-Table21[[#This Row],[_201930]])/Table21[[#This Row],[_201930]]*1,"")</f>
        <v>-1</v>
      </c>
    </row>
    <row r="156" spans="1:8" ht="28.5">
      <c r="A156" s="132">
        <v>121363</v>
      </c>
      <c r="B156" s="134" t="s">
        <v>1154</v>
      </c>
      <c r="C156" s="134">
        <v>19</v>
      </c>
      <c r="D156" s="134">
        <v>18</v>
      </c>
      <c r="E156" s="134">
        <v>25</v>
      </c>
      <c r="F156" s="134">
        <v>25</v>
      </c>
      <c r="G156" s="135">
        <v>30</v>
      </c>
      <c r="H156" s="171">
        <f>IFERROR((Table21[[#This Row],[_202330]]-Table21[[#This Row],[_201930]])/Table21[[#This Row],[_201930]]*1,"")</f>
        <v>0.57894736842105265</v>
      </c>
    </row>
    <row r="157" spans="1:8" ht="28.5">
      <c r="A157" s="132">
        <v>121363</v>
      </c>
      <c r="B157" s="134" t="s">
        <v>1155</v>
      </c>
      <c r="C157" s="134">
        <v>27</v>
      </c>
      <c r="D157" s="134">
        <v>27</v>
      </c>
      <c r="E157" s="134">
        <v>38</v>
      </c>
      <c r="F157" s="134">
        <v>44</v>
      </c>
      <c r="G157" s="135">
        <v>31</v>
      </c>
      <c r="H157" s="171">
        <f>IFERROR((Table21[[#This Row],[_202330]]-Table21[[#This Row],[_201930]])/Table21[[#This Row],[_201930]]*1,"")</f>
        <v>0.14814814814814814</v>
      </c>
    </row>
    <row r="158" spans="1:8">
      <c r="A158" s="132">
        <v>125462</v>
      </c>
      <c r="B158" s="134" t="s">
        <v>1173</v>
      </c>
      <c r="C158" s="134">
        <v>944</v>
      </c>
      <c r="D158" s="134">
        <v>821</v>
      </c>
      <c r="E158" s="134">
        <v>109</v>
      </c>
      <c r="F158" s="134">
        <v>111</v>
      </c>
      <c r="G158" s="135">
        <v>92</v>
      </c>
      <c r="H158" s="171">
        <f>IFERROR((Table21[[#This Row],[_202330]]-Table21[[#This Row],[_201930]])/Table21[[#This Row],[_201930]]*1,"")</f>
        <v>-0.90254237288135597</v>
      </c>
    </row>
    <row r="159" spans="1:8">
      <c r="A159" s="132">
        <v>125462</v>
      </c>
      <c r="B159" s="134" t="s">
        <v>1131</v>
      </c>
      <c r="C159" s="134">
        <v>0</v>
      </c>
      <c r="D159" s="134">
        <v>0</v>
      </c>
      <c r="E159" s="134">
        <v>0</v>
      </c>
      <c r="F159" s="134">
        <v>0</v>
      </c>
      <c r="G159" s="135">
        <v>0</v>
      </c>
      <c r="H159" s="171" t="str">
        <f>IFERROR((Table21[[#This Row],[_202330]]-Table21[[#This Row],[_201930]])/Table21[[#This Row],[_201930]]*1,"")</f>
        <v/>
      </c>
    </row>
    <row r="160" spans="1:8">
      <c r="A160" s="132">
        <v>125462</v>
      </c>
      <c r="B160" s="134" t="s">
        <v>1132</v>
      </c>
      <c r="C160" s="134">
        <v>944</v>
      </c>
      <c r="D160" s="134">
        <v>821</v>
      </c>
      <c r="E160" s="134">
        <v>109</v>
      </c>
      <c r="F160" s="134">
        <v>111</v>
      </c>
      <c r="G160" s="135">
        <v>92</v>
      </c>
      <c r="H160" s="171">
        <f>IFERROR((Table21[[#This Row],[_202330]]-Table21[[#This Row],[_201930]])/Table21[[#This Row],[_201930]]*1,"")</f>
        <v>-0.90254237288135597</v>
      </c>
    </row>
    <row r="161" spans="1:8" ht="28.5">
      <c r="A161" s="132">
        <v>125462</v>
      </c>
      <c r="B161" s="134" t="s">
        <v>1133</v>
      </c>
      <c r="C161" s="134">
        <v>106</v>
      </c>
      <c r="D161" s="134">
        <v>103</v>
      </c>
      <c r="E161" s="134">
        <v>16</v>
      </c>
      <c r="F161" s="134">
        <v>13</v>
      </c>
      <c r="G161" s="135">
        <v>4</v>
      </c>
      <c r="H161" s="171">
        <f>IFERROR((Table21[[#This Row],[_202330]]-Table21[[#This Row],[_201930]])/Table21[[#This Row],[_201930]]*1,"")</f>
        <v>-0.96226415094339623</v>
      </c>
    </row>
    <row r="162" spans="1:8" ht="28.5">
      <c r="A162" s="132">
        <v>125462</v>
      </c>
      <c r="B162" s="134" t="s">
        <v>1162</v>
      </c>
      <c r="C162" s="134">
        <v>352</v>
      </c>
      <c r="D162" s="134">
        <v>334</v>
      </c>
      <c r="E162" s="134">
        <v>31</v>
      </c>
      <c r="F162" s="134">
        <v>35</v>
      </c>
      <c r="G162" s="135">
        <v>31</v>
      </c>
      <c r="H162" s="171">
        <f>IFERROR((Table21[[#This Row],[_202330]]-Table21[[#This Row],[_201930]])/Table21[[#This Row],[_201930]]*1,"")</f>
        <v>-0.91193181818181823</v>
      </c>
    </row>
    <row r="163" spans="1:8" ht="28.5">
      <c r="A163" s="132">
        <v>125462</v>
      </c>
      <c r="B163" s="134" t="s">
        <v>1163</v>
      </c>
      <c r="C163" s="134" t="s">
        <v>129</v>
      </c>
      <c r="D163" s="134" t="s">
        <v>129</v>
      </c>
      <c r="E163" s="134" t="s">
        <v>129</v>
      </c>
      <c r="F163" s="134" t="s">
        <v>129</v>
      </c>
      <c r="G163" s="135" t="s">
        <v>129</v>
      </c>
      <c r="H163" s="171" t="str">
        <f>IFERROR((Table21[[#This Row],[_202330]]-Table21[[#This Row],[_201930]])/Table21[[#This Row],[_201930]]*1,"")</f>
        <v/>
      </c>
    </row>
    <row r="164" spans="1:8">
      <c r="A164" s="132">
        <v>125462</v>
      </c>
      <c r="B164" s="134" t="s">
        <v>1136</v>
      </c>
      <c r="C164" s="134">
        <v>458</v>
      </c>
      <c r="D164" s="134">
        <v>437</v>
      </c>
      <c r="E164" s="134">
        <v>47</v>
      </c>
      <c r="F164" s="134">
        <v>48</v>
      </c>
      <c r="G164" s="135">
        <v>35</v>
      </c>
      <c r="H164" s="171">
        <f>IFERROR((Table21[[#This Row],[_202330]]-Table21[[#This Row],[_201930]])/Table21[[#This Row],[_201930]]*1,"")</f>
        <v>-0.92358078602620086</v>
      </c>
    </row>
    <row r="165" spans="1:8">
      <c r="A165" s="132">
        <v>125462</v>
      </c>
      <c r="B165" s="134" t="s">
        <v>1137</v>
      </c>
      <c r="C165" s="134">
        <v>49</v>
      </c>
      <c r="D165" s="134">
        <v>53</v>
      </c>
      <c r="E165" s="134">
        <v>43</v>
      </c>
      <c r="F165" s="134">
        <v>43</v>
      </c>
      <c r="G165" s="135">
        <v>38</v>
      </c>
      <c r="H165" s="171">
        <f>IFERROR((Table21[[#This Row],[_202330]]-Table21[[#This Row],[_201930]])/Table21[[#This Row],[_201930]]*1,"")</f>
        <v>-0.22448979591836735</v>
      </c>
    </row>
    <row r="166" spans="1:8" ht="28.5">
      <c r="A166" s="132">
        <v>125462</v>
      </c>
      <c r="B166" s="134" t="s">
        <v>1138</v>
      </c>
      <c r="C166" s="134">
        <v>111</v>
      </c>
      <c r="D166" s="134">
        <v>96</v>
      </c>
      <c r="E166" s="134">
        <v>15</v>
      </c>
      <c r="F166" s="134">
        <v>13</v>
      </c>
      <c r="G166" s="135">
        <v>3</v>
      </c>
      <c r="H166" s="171">
        <f>IFERROR((Table21[[#This Row],[_202330]]-Table21[[#This Row],[_201930]])/Table21[[#This Row],[_201930]]*1,"")</f>
        <v>-0.97297297297297303</v>
      </c>
    </row>
    <row r="167" spans="1:8" ht="28.5">
      <c r="A167" s="132">
        <v>125462</v>
      </c>
      <c r="B167" s="134" t="s">
        <v>1164</v>
      </c>
      <c r="C167" s="134">
        <v>374</v>
      </c>
      <c r="D167" s="134">
        <v>371</v>
      </c>
      <c r="E167" s="134">
        <v>32</v>
      </c>
      <c r="F167" s="134">
        <v>37</v>
      </c>
      <c r="G167" s="135">
        <v>33</v>
      </c>
      <c r="H167" s="171">
        <f>IFERROR((Table21[[#This Row],[_202330]]-Table21[[#This Row],[_201930]])/Table21[[#This Row],[_201930]]*1,"")</f>
        <v>-0.91176470588235292</v>
      </c>
    </row>
    <row r="168" spans="1:8" ht="28.5">
      <c r="A168" s="132">
        <v>125462</v>
      </c>
      <c r="B168" s="134" t="s">
        <v>1165</v>
      </c>
      <c r="C168" s="134" t="s">
        <v>129</v>
      </c>
      <c r="D168" s="134" t="s">
        <v>129</v>
      </c>
      <c r="E168" s="134" t="s">
        <v>129</v>
      </c>
      <c r="F168" s="134" t="s">
        <v>129</v>
      </c>
      <c r="G168" s="135" t="s">
        <v>129</v>
      </c>
      <c r="H168" s="171" t="str">
        <f>IFERROR((Table21[[#This Row],[_202330]]-Table21[[#This Row],[_201930]])/Table21[[#This Row],[_201930]]*1,"")</f>
        <v/>
      </c>
    </row>
    <row r="169" spans="1:8">
      <c r="A169" s="132">
        <v>125462</v>
      </c>
      <c r="B169" s="134" t="s">
        <v>1141</v>
      </c>
      <c r="C169" s="134">
        <v>485</v>
      </c>
      <c r="D169" s="134">
        <v>467</v>
      </c>
      <c r="E169" s="134">
        <v>47</v>
      </c>
      <c r="F169" s="134">
        <v>50</v>
      </c>
      <c r="G169" s="135">
        <v>36</v>
      </c>
      <c r="H169" s="171">
        <f>IFERROR((Table21[[#This Row],[_202330]]-Table21[[#This Row],[_201930]])/Table21[[#This Row],[_201930]]*1,"")</f>
        <v>-0.9257731958762887</v>
      </c>
    </row>
    <row r="170" spans="1:8">
      <c r="A170" s="132">
        <v>125462</v>
      </c>
      <c r="B170" s="134" t="s">
        <v>1142</v>
      </c>
      <c r="C170" s="134">
        <v>51</v>
      </c>
      <c r="D170" s="134">
        <v>57</v>
      </c>
      <c r="E170" s="134">
        <v>43</v>
      </c>
      <c r="F170" s="134">
        <v>45</v>
      </c>
      <c r="G170" s="135">
        <v>39</v>
      </c>
      <c r="H170" s="171">
        <f>IFERROR((Table21[[#This Row],[_202330]]-Table21[[#This Row],[_201930]])/Table21[[#This Row],[_201930]]*1,"")</f>
        <v>-0.23529411764705882</v>
      </c>
    </row>
    <row r="171" spans="1:8" ht="28.5">
      <c r="A171" s="132">
        <v>125462</v>
      </c>
      <c r="B171" s="134" t="s">
        <v>1143</v>
      </c>
      <c r="C171" s="134">
        <v>110</v>
      </c>
      <c r="D171" s="134">
        <v>93</v>
      </c>
      <c r="E171" s="134">
        <v>15</v>
      </c>
      <c r="F171" s="134">
        <v>14</v>
      </c>
      <c r="G171" s="135">
        <v>3</v>
      </c>
      <c r="H171" s="171">
        <f>IFERROR((Table21[[#This Row],[_202330]]-Table21[[#This Row],[_201930]])/Table21[[#This Row],[_201930]]*1,"")</f>
        <v>-0.97272727272727277</v>
      </c>
    </row>
    <row r="172" spans="1:8" ht="28.5">
      <c r="A172" s="132">
        <v>125462</v>
      </c>
      <c r="B172" s="134" t="s">
        <v>1166</v>
      </c>
      <c r="C172" s="134">
        <v>399</v>
      </c>
      <c r="D172" s="134">
        <v>385</v>
      </c>
      <c r="E172" s="134">
        <v>34</v>
      </c>
      <c r="F172" s="134">
        <v>38</v>
      </c>
      <c r="G172" s="135">
        <v>35</v>
      </c>
      <c r="H172" s="171">
        <f>IFERROR((Table21[[#This Row],[_202330]]-Table21[[#This Row],[_201930]])/Table21[[#This Row],[_201930]]*1,"")</f>
        <v>-0.91228070175438591</v>
      </c>
    </row>
    <row r="173" spans="1:8" ht="28.5">
      <c r="A173" s="132">
        <v>125462</v>
      </c>
      <c r="B173" s="134" t="s">
        <v>1167</v>
      </c>
      <c r="C173" s="134" t="s">
        <v>129</v>
      </c>
      <c r="D173" s="134" t="s">
        <v>129</v>
      </c>
      <c r="E173" s="134" t="s">
        <v>129</v>
      </c>
      <c r="F173" s="134" t="s">
        <v>129</v>
      </c>
      <c r="G173" s="135" t="s">
        <v>129</v>
      </c>
      <c r="H173" s="171" t="str">
        <f>IFERROR((Table21[[#This Row],[_202330]]-Table21[[#This Row],[_201930]])/Table21[[#This Row],[_201930]]*1,"")</f>
        <v/>
      </c>
    </row>
    <row r="174" spans="1:8">
      <c r="A174" s="132">
        <v>125462</v>
      </c>
      <c r="B174" s="134" t="s">
        <v>1146</v>
      </c>
      <c r="C174" s="134">
        <v>509</v>
      </c>
      <c r="D174" s="134">
        <v>478</v>
      </c>
      <c r="E174" s="134">
        <v>49</v>
      </c>
      <c r="F174" s="134">
        <v>52</v>
      </c>
      <c r="G174" s="135">
        <v>38</v>
      </c>
      <c r="H174" s="171">
        <f>IFERROR((Table21[[#This Row],[_202330]]-Table21[[#This Row],[_201930]])/Table21[[#This Row],[_201930]]*1,"")</f>
        <v>-0.92534381139489197</v>
      </c>
    </row>
    <row r="175" spans="1:8" ht="28.5">
      <c r="A175" s="132">
        <v>125462</v>
      </c>
      <c r="B175" s="134" t="s">
        <v>1147</v>
      </c>
      <c r="C175" s="134">
        <v>11</v>
      </c>
      <c r="D175" s="134">
        <v>13</v>
      </c>
      <c r="E175" s="134">
        <v>1</v>
      </c>
      <c r="F175" s="134">
        <v>0</v>
      </c>
      <c r="G175" s="135">
        <v>0</v>
      </c>
      <c r="H175" s="171">
        <f>IFERROR((Table21[[#This Row],[_202330]]-Table21[[#This Row],[_201930]])/Table21[[#This Row],[_201930]]*1,"")</f>
        <v>-1</v>
      </c>
    </row>
    <row r="176" spans="1:8" ht="28.5">
      <c r="A176" s="132">
        <v>125462</v>
      </c>
      <c r="B176" s="134" t="s">
        <v>1148</v>
      </c>
      <c r="C176" s="134">
        <v>166</v>
      </c>
      <c r="D176" s="134">
        <v>128</v>
      </c>
      <c r="E176" s="134">
        <v>30</v>
      </c>
      <c r="F176" s="134">
        <v>25</v>
      </c>
      <c r="G176" s="135">
        <v>26</v>
      </c>
      <c r="H176" s="171">
        <f>IFERROR((Table21[[#This Row],[_202330]]-Table21[[#This Row],[_201930]])/Table21[[#This Row],[_201930]]*1,"")</f>
        <v>-0.84337349397590367</v>
      </c>
    </row>
    <row r="177" spans="1:8" ht="28.5">
      <c r="A177" s="132">
        <v>125462</v>
      </c>
      <c r="B177" s="134" t="s">
        <v>1149</v>
      </c>
      <c r="C177" s="134">
        <v>258</v>
      </c>
      <c r="D177" s="134">
        <v>202</v>
      </c>
      <c r="E177" s="134">
        <v>29</v>
      </c>
      <c r="F177" s="134">
        <v>34</v>
      </c>
      <c r="G177" s="135">
        <v>28</v>
      </c>
      <c r="H177" s="171">
        <f>IFERROR((Table21[[#This Row],[_202330]]-Table21[[#This Row],[_201930]])/Table21[[#This Row],[_201930]]*1,"")</f>
        <v>-0.89147286821705429</v>
      </c>
    </row>
    <row r="178" spans="1:8" ht="28.5">
      <c r="A178" s="132">
        <v>125462</v>
      </c>
      <c r="B178" s="134" t="s">
        <v>1150</v>
      </c>
      <c r="C178" s="134">
        <v>435</v>
      </c>
      <c r="D178" s="134">
        <v>343</v>
      </c>
      <c r="E178" s="134">
        <v>60</v>
      </c>
      <c r="F178" s="134">
        <v>59</v>
      </c>
      <c r="G178" s="135">
        <v>54</v>
      </c>
      <c r="H178" s="171">
        <f>IFERROR((Table21[[#This Row],[_202330]]-Table21[[#This Row],[_201930]])/Table21[[#This Row],[_201930]]*1,"")</f>
        <v>-0.87586206896551722</v>
      </c>
    </row>
    <row r="179" spans="1:8">
      <c r="A179" s="132">
        <v>125462</v>
      </c>
      <c r="B179" s="134" t="s">
        <v>1151</v>
      </c>
      <c r="C179" s="134">
        <v>54</v>
      </c>
      <c r="D179" s="134">
        <v>58</v>
      </c>
      <c r="E179" s="134">
        <v>45</v>
      </c>
      <c r="F179" s="134">
        <v>47</v>
      </c>
      <c r="G179" s="135">
        <v>41</v>
      </c>
      <c r="H179" s="171">
        <f>IFERROR((Table21[[#This Row],[_202330]]-Table21[[#This Row],[_201930]])/Table21[[#This Row],[_201930]]*1,"")</f>
        <v>-0.24074074074074073</v>
      </c>
    </row>
    <row r="180" spans="1:8" ht="28.5">
      <c r="A180" s="132">
        <v>125462</v>
      </c>
      <c r="B180" s="134" t="s">
        <v>1152</v>
      </c>
      <c r="C180" s="134">
        <v>19</v>
      </c>
      <c r="D180" s="134">
        <v>17</v>
      </c>
      <c r="E180" s="134">
        <v>28</v>
      </c>
      <c r="F180" s="134">
        <v>23</v>
      </c>
      <c r="G180" s="135">
        <v>28</v>
      </c>
      <c r="H180" s="171">
        <f>IFERROR((Table21[[#This Row],[_202330]]-Table21[[#This Row],[_201930]])/Table21[[#This Row],[_201930]]*1,"")</f>
        <v>0.47368421052631576</v>
      </c>
    </row>
    <row r="181" spans="1:8" ht="28.5">
      <c r="A181" s="132">
        <v>125462</v>
      </c>
      <c r="B181" s="134" t="s">
        <v>1153</v>
      </c>
      <c r="C181" s="134">
        <v>1</v>
      </c>
      <c r="D181" s="134">
        <v>2</v>
      </c>
      <c r="E181" s="134">
        <v>1</v>
      </c>
      <c r="F181" s="134">
        <v>0</v>
      </c>
      <c r="G181" s="135">
        <v>0</v>
      </c>
      <c r="H181" s="171">
        <f>IFERROR((Table21[[#This Row],[_202330]]-Table21[[#This Row],[_201930]])/Table21[[#This Row],[_201930]]*1,"")</f>
        <v>-1</v>
      </c>
    </row>
    <row r="182" spans="1:8" ht="28.5">
      <c r="A182" s="132">
        <v>125462</v>
      </c>
      <c r="B182" s="134" t="s">
        <v>1154</v>
      </c>
      <c r="C182" s="134">
        <v>18</v>
      </c>
      <c r="D182" s="134">
        <v>16</v>
      </c>
      <c r="E182" s="134">
        <v>28</v>
      </c>
      <c r="F182" s="134">
        <v>23</v>
      </c>
      <c r="G182" s="135">
        <v>28</v>
      </c>
      <c r="H182" s="171">
        <f>IFERROR((Table21[[#This Row],[_202330]]-Table21[[#This Row],[_201930]])/Table21[[#This Row],[_201930]]*1,"")</f>
        <v>0.55555555555555558</v>
      </c>
    </row>
    <row r="183" spans="1:8" ht="28.5">
      <c r="A183" s="132">
        <v>125462</v>
      </c>
      <c r="B183" s="134" t="s">
        <v>1155</v>
      </c>
      <c r="C183" s="134">
        <v>27</v>
      </c>
      <c r="D183" s="134">
        <v>25</v>
      </c>
      <c r="E183" s="134">
        <v>27</v>
      </c>
      <c r="F183" s="134">
        <v>31</v>
      </c>
      <c r="G183" s="135">
        <v>30</v>
      </c>
      <c r="H183" s="171">
        <f>IFERROR((Table21[[#This Row],[_202330]]-Table21[[#This Row],[_201930]])/Table21[[#This Row],[_201930]]*1,"")</f>
        <v>0.1111111111111111</v>
      </c>
    </row>
    <row r="184" spans="1:8">
      <c r="A184" s="132">
        <v>126863</v>
      </c>
      <c r="B184" s="134" t="s">
        <v>1173</v>
      </c>
      <c r="C184" s="134">
        <v>539</v>
      </c>
      <c r="D184" s="134">
        <v>447</v>
      </c>
      <c r="E184" s="134">
        <v>432</v>
      </c>
      <c r="F184" s="134">
        <v>453</v>
      </c>
      <c r="G184" s="135">
        <v>462</v>
      </c>
      <c r="H184" s="171">
        <f>IFERROR((Table21[[#This Row],[_202330]]-Table21[[#This Row],[_201930]])/Table21[[#This Row],[_201930]]*1,"")</f>
        <v>-0.14285714285714285</v>
      </c>
    </row>
    <row r="185" spans="1:8">
      <c r="A185" s="132">
        <v>126863</v>
      </c>
      <c r="B185" s="134" t="s">
        <v>1131</v>
      </c>
      <c r="C185" s="134">
        <v>1</v>
      </c>
      <c r="D185" s="134">
        <v>1</v>
      </c>
      <c r="E185" s="134">
        <v>0</v>
      </c>
      <c r="F185" s="134">
        <v>2</v>
      </c>
      <c r="G185" s="135">
        <v>2</v>
      </c>
      <c r="H185" s="171">
        <f>IFERROR((Table21[[#This Row],[_202330]]-Table21[[#This Row],[_201930]])/Table21[[#This Row],[_201930]]*1,"")</f>
        <v>1</v>
      </c>
    </row>
    <row r="186" spans="1:8">
      <c r="A186" s="132">
        <v>126863</v>
      </c>
      <c r="B186" s="134" t="s">
        <v>1132</v>
      </c>
      <c r="C186" s="134">
        <v>538</v>
      </c>
      <c r="D186" s="134">
        <v>446</v>
      </c>
      <c r="E186" s="134">
        <v>432</v>
      </c>
      <c r="F186" s="134">
        <v>451</v>
      </c>
      <c r="G186" s="135">
        <v>460</v>
      </c>
      <c r="H186" s="171">
        <f>IFERROR((Table21[[#This Row],[_202330]]-Table21[[#This Row],[_201930]])/Table21[[#This Row],[_201930]]*1,"")</f>
        <v>-0.1449814126394052</v>
      </c>
    </row>
    <row r="187" spans="1:8" ht="28.5">
      <c r="A187" s="132">
        <v>126863</v>
      </c>
      <c r="B187" s="134" t="s">
        <v>1133</v>
      </c>
      <c r="C187" s="134">
        <v>86</v>
      </c>
      <c r="D187" s="134">
        <v>89</v>
      </c>
      <c r="E187" s="134">
        <v>107</v>
      </c>
      <c r="F187" s="134">
        <v>84</v>
      </c>
      <c r="G187" s="135">
        <v>108</v>
      </c>
      <c r="H187" s="171">
        <f>IFERROR((Table21[[#This Row],[_202330]]-Table21[[#This Row],[_201930]])/Table21[[#This Row],[_201930]]*1,"")</f>
        <v>0.2558139534883721</v>
      </c>
    </row>
    <row r="188" spans="1:8" ht="28.5">
      <c r="A188" s="132">
        <v>126863</v>
      </c>
      <c r="B188" s="134" t="s">
        <v>1162</v>
      </c>
      <c r="C188" s="134">
        <v>88</v>
      </c>
      <c r="D188" s="134">
        <v>102</v>
      </c>
      <c r="E188" s="134">
        <v>87</v>
      </c>
      <c r="F188" s="134">
        <v>98</v>
      </c>
      <c r="G188" s="135">
        <v>98</v>
      </c>
      <c r="H188" s="171">
        <f>IFERROR((Table21[[#This Row],[_202330]]-Table21[[#This Row],[_201930]])/Table21[[#This Row],[_201930]]*1,"")</f>
        <v>0.11363636363636363</v>
      </c>
    </row>
    <row r="189" spans="1:8" ht="28.5">
      <c r="A189" s="132">
        <v>126863</v>
      </c>
      <c r="B189" s="134" t="s">
        <v>1163</v>
      </c>
      <c r="C189" s="134" t="s">
        <v>129</v>
      </c>
      <c r="D189" s="134" t="s">
        <v>129</v>
      </c>
      <c r="E189" s="134" t="s">
        <v>129</v>
      </c>
      <c r="F189" s="134" t="s">
        <v>129</v>
      </c>
      <c r="G189" s="135" t="s">
        <v>129</v>
      </c>
      <c r="H189" s="171" t="str">
        <f>IFERROR((Table21[[#This Row],[_202330]]-Table21[[#This Row],[_201930]])/Table21[[#This Row],[_201930]]*1,"")</f>
        <v/>
      </c>
    </row>
    <row r="190" spans="1:8">
      <c r="A190" s="132">
        <v>126863</v>
      </c>
      <c r="B190" s="134" t="s">
        <v>1136</v>
      </c>
      <c r="C190" s="134">
        <v>174</v>
      </c>
      <c r="D190" s="134">
        <v>191</v>
      </c>
      <c r="E190" s="134">
        <v>194</v>
      </c>
      <c r="F190" s="134">
        <v>182</v>
      </c>
      <c r="G190" s="135">
        <v>206</v>
      </c>
      <c r="H190" s="171">
        <f>IFERROR((Table21[[#This Row],[_202330]]-Table21[[#This Row],[_201930]])/Table21[[#This Row],[_201930]]*1,"")</f>
        <v>0.18390804597701149</v>
      </c>
    </row>
    <row r="191" spans="1:8">
      <c r="A191" s="132">
        <v>126863</v>
      </c>
      <c r="B191" s="134" t="s">
        <v>1137</v>
      </c>
      <c r="C191" s="134">
        <v>32</v>
      </c>
      <c r="D191" s="134">
        <v>43</v>
      </c>
      <c r="E191" s="134">
        <v>45</v>
      </c>
      <c r="F191" s="134">
        <v>40</v>
      </c>
      <c r="G191" s="135">
        <v>45</v>
      </c>
      <c r="H191" s="171">
        <f>IFERROR((Table21[[#This Row],[_202330]]-Table21[[#This Row],[_201930]])/Table21[[#This Row],[_201930]]*1,"")</f>
        <v>0.40625</v>
      </c>
    </row>
    <row r="192" spans="1:8" ht="28.5">
      <c r="A192" s="132">
        <v>126863</v>
      </c>
      <c r="B192" s="134" t="s">
        <v>1138</v>
      </c>
      <c r="C192" s="134">
        <v>86</v>
      </c>
      <c r="D192" s="134">
        <v>88</v>
      </c>
      <c r="E192" s="134">
        <v>105</v>
      </c>
      <c r="F192" s="134">
        <v>84</v>
      </c>
      <c r="G192" s="135">
        <v>106</v>
      </c>
      <c r="H192" s="171">
        <f>IFERROR((Table21[[#This Row],[_202330]]-Table21[[#This Row],[_201930]])/Table21[[#This Row],[_201930]]*1,"")</f>
        <v>0.23255813953488372</v>
      </c>
    </row>
    <row r="193" spans="1:8" ht="28.5">
      <c r="A193" s="132">
        <v>126863</v>
      </c>
      <c r="B193" s="134" t="s">
        <v>1164</v>
      </c>
      <c r="C193" s="134">
        <v>96</v>
      </c>
      <c r="D193" s="134">
        <v>114</v>
      </c>
      <c r="E193" s="134">
        <v>99</v>
      </c>
      <c r="F193" s="134">
        <v>106</v>
      </c>
      <c r="G193" s="135">
        <v>104</v>
      </c>
      <c r="H193" s="171">
        <f>IFERROR((Table21[[#This Row],[_202330]]-Table21[[#This Row],[_201930]])/Table21[[#This Row],[_201930]]*1,"")</f>
        <v>8.3333333333333329E-2</v>
      </c>
    </row>
    <row r="194" spans="1:8" ht="28.5">
      <c r="A194" s="132">
        <v>126863</v>
      </c>
      <c r="B194" s="134" t="s">
        <v>1165</v>
      </c>
      <c r="C194" s="134" t="s">
        <v>129</v>
      </c>
      <c r="D194" s="134" t="s">
        <v>129</v>
      </c>
      <c r="E194" s="134" t="s">
        <v>129</v>
      </c>
      <c r="F194" s="134" t="s">
        <v>129</v>
      </c>
      <c r="G194" s="135" t="s">
        <v>129</v>
      </c>
      <c r="H194" s="171" t="str">
        <f>IFERROR((Table21[[#This Row],[_202330]]-Table21[[#This Row],[_201930]])/Table21[[#This Row],[_201930]]*1,"")</f>
        <v/>
      </c>
    </row>
    <row r="195" spans="1:8">
      <c r="A195" s="132">
        <v>126863</v>
      </c>
      <c r="B195" s="134" t="s">
        <v>1141</v>
      </c>
      <c r="C195" s="134">
        <v>182</v>
      </c>
      <c r="D195" s="134">
        <v>202</v>
      </c>
      <c r="E195" s="134">
        <v>204</v>
      </c>
      <c r="F195" s="134">
        <v>190</v>
      </c>
      <c r="G195" s="135">
        <v>210</v>
      </c>
      <c r="H195" s="171">
        <f>IFERROR((Table21[[#This Row],[_202330]]-Table21[[#This Row],[_201930]])/Table21[[#This Row],[_201930]]*1,"")</f>
        <v>0.15384615384615385</v>
      </c>
    </row>
    <row r="196" spans="1:8">
      <c r="A196" s="132">
        <v>126863</v>
      </c>
      <c r="B196" s="134" t="s">
        <v>1142</v>
      </c>
      <c r="C196" s="134">
        <v>34</v>
      </c>
      <c r="D196" s="134">
        <v>45</v>
      </c>
      <c r="E196" s="134">
        <v>47</v>
      </c>
      <c r="F196" s="134">
        <v>42</v>
      </c>
      <c r="G196" s="135">
        <v>46</v>
      </c>
      <c r="H196" s="171">
        <f>IFERROR((Table21[[#This Row],[_202330]]-Table21[[#This Row],[_201930]])/Table21[[#This Row],[_201930]]*1,"")</f>
        <v>0.35294117647058826</v>
      </c>
    </row>
    <row r="197" spans="1:8" ht="28.5">
      <c r="A197" s="132">
        <v>126863</v>
      </c>
      <c r="B197" s="134" t="s">
        <v>1143</v>
      </c>
      <c r="C197" s="134">
        <v>87</v>
      </c>
      <c r="D197" s="134">
        <v>88</v>
      </c>
      <c r="E197" s="134">
        <v>105</v>
      </c>
      <c r="F197" s="134">
        <v>84</v>
      </c>
      <c r="G197" s="135">
        <v>105</v>
      </c>
      <c r="H197" s="171">
        <f>IFERROR((Table21[[#This Row],[_202330]]-Table21[[#This Row],[_201930]])/Table21[[#This Row],[_201930]]*1,"")</f>
        <v>0.20689655172413793</v>
      </c>
    </row>
    <row r="198" spans="1:8" ht="28.5">
      <c r="A198" s="132">
        <v>126863</v>
      </c>
      <c r="B198" s="134" t="s">
        <v>1166</v>
      </c>
      <c r="C198" s="134">
        <v>101</v>
      </c>
      <c r="D198" s="134">
        <v>114</v>
      </c>
      <c r="E198" s="134">
        <v>101</v>
      </c>
      <c r="F198" s="134">
        <v>109</v>
      </c>
      <c r="G198" s="135">
        <v>107</v>
      </c>
      <c r="H198" s="171">
        <f>IFERROR((Table21[[#This Row],[_202330]]-Table21[[#This Row],[_201930]])/Table21[[#This Row],[_201930]]*1,"")</f>
        <v>5.9405940594059403E-2</v>
      </c>
    </row>
    <row r="199" spans="1:8" ht="28.5">
      <c r="A199" s="132">
        <v>126863</v>
      </c>
      <c r="B199" s="134" t="s">
        <v>1167</v>
      </c>
      <c r="C199" s="134" t="s">
        <v>129</v>
      </c>
      <c r="D199" s="134" t="s">
        <v>129</v>
      </c>
      <c r="E199" s="134" t="s">
        <v>129</v>
      </c>
      <c r="F199" s="134" t="s">
        <v>129</v>
      </c>
      <c r="G199" s="135" t="s">
        <v>129</v>
      </c>
      <c r="H199" s="171" t="str">
        <f>IFERROR((Table21[[#This Row],[_202330]]-Table21[[#This Row],[_201930]])/Table21[[#This Row],[_201930]]*1,"")</f>
        <v/>
      </c>
    </row>
    <row r="200" spans="1:8">
      <c r="A200" s="132">
        <v>126863</v>
      </c>
      <c r="B200" s="134" t="s">
        <v>1146</v>
      </c>
      <c r="C200" s="134">
        <v>188</v>
      </c>
      <c r="D200" s="134">
        <v>202</v>
      </c>
      <c r="E200" s="134">
        <v>206</v>
      </c>
      <c r="F200" s="134">
        <v>193</v>
      </c>
      <c r="G200" s="135">
        <v>212</v>
      </c>
      <c r="H200" s="171">
        <f>IFERROR((Table21[[#This Row],[_202330]]-Table21[[#This Row],[_201930]])/Table21[[#This Row],[_201930]]*1,"")</f>
        <v>0.1276595744680851</v>
      </c>
    </row>
    <row r="201" spans="1:8" ht="28.5">
      <c r="A201" s="132">
        <v>126863</v>
      </c>
      <c r="B201" s="134" t="s">
        <v>1147</v>
      </c>
      <c r="C201" s="134">
        <v>1</v>
      </c>
      <c r="D201" s="134">
        <v>4</v>
      </c>
      <c r="E201" s="134">
        <v>1</v>
      </c>
      <c r="F201" s="134">
        <v>1</v>
      </c>
      <c r="G201" s="135">
        <v>1</v>
      </c>
      <c r="H201" s="171">
        <f>IFERROR((Table21[[#This Row],[_202330]]-Table21[[#This Row],[_201930]])/Table21[[#This Row],[_201930]]*1,"")</f>
        <v>0</v>
      </c>
    </row>
    <row r="202" spans="1:8" ht="28.5">
      <c r="A202" s="132">
        <v>126863</v>
      </c>
      <c r="B202" s="134" t="s">
        <v>1148</v>
      </c>
      <c r="C202" s="134">
        <v>214</v>
      </c>
      <c r="D202" s="134">
        <v>101</v>
      </c>
      <c r="E202" s="134">
        <v>120</v>
      </c>
      <c r="F202" s="134">
        <v>146</v>
      </c>
      <c r="G202" s="135">
        <v>142</v>
      </c>
      <c r="H202" s="171">
        <f>IFERROR((Table21[[#This Row],[_202330]]-Table21[[#This Row],[_201930]])/Table21[[#This Row],[_201930]]*1,"")</f>
        <v>-0.3364485981308411</v>
      </c>
    </row>
    <row r="203" spans="1:8" ht="28.5">
      <c r="A203" s="132">
        <v>126863</v>
      </c>
      <c r="B203" s="134" t="s">
        <v>1149</v>
      </c>
      <c r="C203" s="134">
        <v>135</v>
      </c>
      <c r="D203" s="134">
        <v>139</v>
      </c>
      <c r="E203" s="134">
        <v>105</v>
      </c>
      <c r="F203" s="134">
        <v>111</v>
      </c>
      <c r="G203" s="135">
        <v>105</v>
      </c>
      <c r="H203" s="171">
        <f>IFERROR((Table21[[#This Row],[_202330]]-Table21[[#This Row],[_201930]])/Table21[[#This Row],[_201930]]*1,"")</f>
        <v>-0.22222222222222221</v>
      </c>
    </row>
    <row r="204" spans="1:8" ht="28.5">
      <c r="A204" s="132">
        <v>126863</v>
      </c>
      <c r="B204" s="134" t="s">
        <v>1150</v>
      </c>
      <c r="C204" s="134">
        <v>350</v>
      </c>
      <c r="D204" s="134">
        <v>244</v>
      </c>
      <c r="E204" s="134">
        <v>226</v>
      </c>
      <c r="F204" s="134">
        <v>258</v>
      </c>
      <c r="G204" s="135">
        <v>248</v>
      </c>
      <c r="H204" s="171">
        <f>IFERROR((Table21[[#This Row],[_202330]]-Table21[[#This Row],[_201930]])/Table21[[#This Row],[_201930]]*1,"")</f>
        <v>-0.29142857142857143</v>
      </c>
    </row>
    <row r="205" spans="1:8">
      <c r="A205" s="132">
        <v>126863</v>
      </c>
      <c r="B205" s="134" t="s">
        <v>1151</v>
      </c>
      <c r="C205" s="134">
        <v>35</v>
      </c>
      <c r="D205" s="134">
        <v>45</v>
      </c>
      <c r="E205" s="134">
        <v>48</v>
      </c>
      <c r="F205" s="134">
        <v>43</v>
      </c>
      <c r="G205" s="135">
        <v>46</v>
      </c>
      <c r="H205" s="171">
        <f>IFERROR((Table21[[#This Row],[_202330]]-Table21[[#This Row],[_201930]])/Table21[[#This Row],[_201930]]*1,"")</f>
        <v>0.31428571428571428</v>
      </c>
    </row>
    <row r="206" spans="1:8" ht="28.5">
      <c r="A206" s="132">
        <v>126863</v>
      </c>
      <c r="B206" s="134" t="s">
        <v>1152</v>
      </c>
      <c r="C206" s="134">
        <v>40</v>
      </c>
      <c r="D206" s="134">
        <v>24</v>
      </c>
      <c r="E206" s="134">
        <v>28</v>
      </c>
      <c r="F206" s="134">
        <v>33</v>
      </c>
      <c r="G206" s="135">
        <v>31</v>
      </c>
      <c r="H206" s="171">
        <f>IFERROR((Table21[[#This Row],[_202330]]-Table21[[#This Row],[_201930]])/Table21[[#This Row],[_201930]]*1,"")</f>
        <v>-0.22500000000000001</v>
      </c>
    </row>
    <row r="207" spans="1:8" ht="28.5">
      <c r="A207" s="132">
        <v>126863</v>
      </c>
      <c r="B207" s="134" t="s">
        <v>1153</v>
      </c>
      <c r="C207" s="134">
        <v>0</v>
      </c>
      <c r="D207" s="134">
        <v>1</v>
      </c>
      <c r="E207" s="134">
        <v>0</v>
      </c>
      <c r="F207" s="134">
        <v>0</v>
      </c>
      <c r="G207" s="135">
        <v>0</v>
      </c>
      <c r="H207" s="171" t="str">
        <f>IFERROR((Table21[[#This Row],[_202330]]-Table21[[#This Row],[_201930]])/Table21[[#This Row],[_201930]]*1,"")</f>
        <v/>
      </c>
    </row>
    <row r="208" spans="1:8" ht="28.5">
      <c r="A208" s="132">
        <v>126863</v>
      </c>
      <c r="B208" s="134" t="s">
        <v>1154</v>
      </c>
      <c r="C208" s="134">
        <v>40</v>
      </c>
      <c r="D208" s="134">
        <v>23</v>
      </c>
      <c r="E208" s="134">
        <v>28</v>
      </c>
      <c r="F208" s="134">
        <v>32</v>
      </c>
      <c r="G208" s="135">
        <v>31</v>
      </c>
      <c r="H208" s="171">
        <f>IFERROR((Table21[[#This Row],[_202330]]-Table21[[#This Row],[_201930]])/Table21[[#This Row],[_201930]]*1,"")</f>
        <v>-0.22500000000000001</v>
      </c>
    </row>
    <row r="209" spans="1:8" ht="28.5">
      <c r="A209" s="132">
        <v>126863</v>
      </c>
      <c r="B209" s="134" t="s">
        <v>1155</v>
      </c>
      <c r="C209" s="134">
        <v>25</v>
      </c>
      <c r="D209" s="134">
        <v>31</v>
      </c>
      <c r="E209" s="134">
        <v>24</v>
      </c>
      <c r="F209" s="134">
        <v>25</v>
      </c>
      <c r="G209" s="135">
        <v>23</v>
      </c>
      <c r="H209" s="171">
        <f>IFERROR((Table21[[#This Row],[_202330]]-Table21[[#This Row],[_201930]])/Table21[[#This Row],[_201930]]*1,"")</f>
        <v>-0.08</v>
      </c>
    </row>
    <row r="210" spans="1:8">
      <c r="A210" s="132">
        <v>128577</v>
      </c>
      <c r="B210" s="134" t="s">
        <v>1173</v>
      </c>
      <c r="C210" s="134">
        <v>162</v>
      </c>
      <c r="D210" s="134">
        <v>141</v>
      </c>
      <c r="E210" s="134">
        <v>124</v>
      </c>
      <c r="F210" s="134">
        <v>200</v>
      </c>
      <c r="G210" s="135" t="s">
        <v>129</v>
      </c>
      <c r="H210" s="171" t="str">
        <f>IFERROR((Table21[[#This Row],[_202330]]-Table21[[#This Row],[_201930]])/Table21[[#This Row],[_201930]]*1,"")</f>
        <v/>
      </c>
    </row>
    <row r="211" spans="1:8">
      <c r="A211" s="132">
        <v>128577</v>
      </c>
      <c r="B211" s="134" t="s">
        <v>1131</v>
      </c>
      <c r="C211" s="134">
        <v>0</v>
      </c>
      <c r="D211" s="134">
        <v>0</v>
      </c>
      <c r="E211" s="134">
        <v>0</v>
      </c>
      <c r="F211" s="134">
        <v>0</v>
      </c>
      <c r="G211" s="135" t="s">
        <v>129</v>
      </c>
      <c r="H211" s="171" t="str">
        <f>IFERROR((Table21[[#This Row],[_202330]]-Table21[[#This Row],[_201930]])/Table21[[#This Row],[_201930]]*1,"")</f>
        <v/>
      </c>
    </row>
    <row r="212" spans="1:8">
      <c r="A212" s="132">
        <v>128577</v>
      </c>
      <c r="B212" s="134" t="s">
        <v>1132</v>
      </c>
      <c r="C212" s="134">
        <v>162</v>
      </c>
      <c r="D212" s="134">
        <v>141</v>
      </c>
      <c r="E212" s="134">
        <v>124</v>
      </c>
      <c r="F212" s="134">
        <v>200</v>
      </c>
      <c r="G212" s="135" t="s">
        <v>129</v>
      </c>
      <c r="H212" s="171" t="str">
        <f>IFERROR((Table21[[#This Row],[_202330]]-Table21[[#This Row],[_201930]])/Table21[[#This Row],[_201930]]*1,"")</f>
        <v/>
      </c>
    </row>
    <row r="213" spans="1:8" ht="28.5">
      <c r="A213" s="132">
        <v>128577</v>
      </c>
      <c r="B213" s="134" t="s">
        <v>1133</v>
      </c>
      <c r="C213" s="134">
        <v>43</v>
      </c>
      <c r="D213" s="134">
        <v>37</v>
      </c>
      <c r="E213" s="134">
        <v>38</v>
      </c>
      <c r="F213" s="134">
        <v>61</v>
      </c>
      <c r="G213" s="135" t="s">
        <v>129</v>
      </c>
      <c r="H213" s="171" t="str">
        <f>IFERROR((Table21[[#This Row],[_202330]]-Table21[[#This Row],[_201930]])/Table21[[#This Row],[_201930]]*1,"")</f>
        <v/>
      </c>
    </row>
    <row r="214" spans="1:8" ht="28.5">
      <c r="A214" s="132">
        <v>128577</v>
      </c>
      <c r="B214" s="134" t="s">
        <v>1162</v>
      </c>
      <c r="C214" s="134">
        <v>30</v>
      </c>
      <c r="D214" s="134">
        <v>19</v>
      </c>
      <c r="E214" s="134">
        <v>19</v>
      </c>
      <c r="F214" s="134">
        <v>27</v>
      </c>
      <c r="G214" s="135" t="s">
        <v>129</v>
      </c>
      <c r="H214" s="171" t="str">
        <f>IFERROR((Table21[[#This Row],[_202330]]-Table21[[#This Row],[_201930]])/Table21[[#This Row],[_201930]]*1,"")</f>
        <v/>
      </c>
    </row>
    <row r="215" spans="1:8" ht="28.5">
      <c r="A215" s="132">
        <v>128577</v>
      </c>
      <c r="B215" s="134" t="s">
        <v>1163</v>
      </c>
      <c r="C215" s="134" t="s">
        <v>129</v>
      </c>
      <c r="D215" s="134" t="s">
        <v>129</v>
      </c>
      <c r="E215" s="134" t="s">
        <v>129</v>
      </c>
      <c r="F215" s="134" t="s">
        <v>129</v>
      </c>
      <c r="G215" s="135" t="s">
        <v>129</v>
      </c>
      <c r="H215" s="171" t="str">
        <f>IFERROR((Table21[[#This Row],[_202330]]-Table21[[#This Row],[_201930]])/Table21[[#This Row],[_201930]]*1,"")</f>
        <v/>
      </c>
    </row>
    <row r="216" spans="1:8">
      <c r="A216" s="132">
        <v>128577</v>
      </c>
      <c r="B216" s="134" t="s">
        <v>1136</v>
      </c>
      <c r="C216" s="134">
        <v>73</v>
      </c>
      <c r="D216" s="134">
        <v>56</v>
      </c>
      <c r="E216" s="134">
        <v>57</v>
      </c>
      <c r="F216" s="134">
        <v>88</v>
      </c>
      <c r="G216" s="135" t="s">
        <v>129</v>
      </c>
      <c r="H216" s="171" t="str">
        <f>IFERROR((Table21[[#This Row],[_202330]]-Table21[[#This Row],[_201930]])/Table21[[#This Row],[_201930]]*1,"")</f>
        <v/>
      </c>
    </row>
    <row r="217" spans="1:8">
      <c r="A217" s="132">
        <v>128577</v>
      </c>
      <c r="B217" s="134" t="s">
        <v>1137</v>
      </c>
      <c r="C217" s="134">
        <v>45</v>
      </c>
      <c r="D217" s="134">
        <v>40</v>
      </c>
      <c r="E217" s="134">
        <v>46</v>
      </c>
      <c r="F217" s="134">
        <v>44</v>
      </c>
      <c r="G217" s="135" t="s">
        <v>129</v>
      </c>
      <c r="H217" s="171" t="str">
        <f>IFERROR((Table21[[#This Row],[_202330]]-Table21[[#This Row],[_201930]])/Table21[[#This Row],[_201930]]*1,"")</f>
        <v/>
      </c>
    </row>
    <row r="218" spans="1:8" ht="28.5">
      <c r="A218" s="132">
        <v>128577</v>
      </c>
      <c r="B218" s="134" t="s">
        <v>1138</v>
      </c>
      <c r="C218" s="134">
        <v>43</v>
      </c>
      <c r="D218" s="134">
        <v>37</v>
      </c>
      <c r="E218" s="134">
        <v>38</v>
      </c>
      <c r="F218" s="134">
        <v>61</v>
      </c>
      <c r="G218" s="135" t="s">
        <v>129</v>
      </c>
      <c r="H218" s="171" t="str">
        <f>IFERROR((Table21[[#This Row],[_202330]]-Table21[[#This Row],[_201930]])/Table21[[#This Row],[_201930]]*1,"")</f>
        <v/>
      </c>
    </row>
    <row r="219" spans="1:8" ht="28.5">
      <c r="A219" s="132">
        <v>128577</v>
      </c>
      <c r="B219" s="134" t="s">
        <v>1164</v>
      </c>
      <c r="C219" s="134">
        <v>33</v>
      </c>
      <c r="D219" s="134">
        <v>23</v>
      </c>
      <c r="E219" s="134">
        <v>21</v>
      </c>
      <c r="F219" s="134">
        <v>32</v>
      </c>
      <c r="G219" s="135" t="s">
        <v>129</v>
      </c>
      <c r="H219" s="171" t="str">
        <f>IFERROR((Table21[[#This Row],[_202330]]-Table21[[#This Row],[_201930]])/Table21[[#This Row],[_201930]]*1,"")</f>
        <v/>
      </c>
    </row>
    <row r="220" spans="1:8" ht="28.5">
      <c r="A220" s="132">
        <v>128577</v>
      </c>
      <c r="B220" s="134" t="s">
        <v>1165</v>
      </c>
      <c r="C220" s="134" t="s">
        <v>129</v>
      </c>
      <c r="D220" s="134" t="s">
        <v>129</v>
      </c>
      <c r="E220" s="134" t="s">
        <v>129</v>
      </c>
      <c r="F220" s="134" t="s">
        <v>129</v>
      </c>
      <c r="G220" s="135" t="s">
        <v>129</v>
      </c>
      <c r="H220" s="171" t="str">
        <f>IFERROR((Table21[[#This Row],[_202330]]-Table21[[#This Row],[_201930]])/Table21[[#This Row],[_201930]]*1,"")</f>
        <v/>
      </c>
    </row>
    <row r="221" spans="1:8">
      <c r="A221" s="132">
        <v>128577</v>
      </c>
      <c r="B221" s="134" t="s">
        <v>1141</v>
      </c>
      <c r="C221" s="134">
        <v>76</v>
      </c>
      <c r="D221" s="134">
        <v>60</v>
      </c>
      <c r="E221" s="134">
        <v>59</v>
      </c>
      <c r="F221" s="134">
        <v>93</v>
      </c>
      <c r="G221" s="135" t="s">
        <v>129</v>
      </c>
      <c r="H221" s="171" t="str">
        <f>IFERROR((Table21[[#This Row],[_202330]]-Table21[[#This Row],[_201930]])/Table21[[#This Row],[_201930]]*1,"")</f>
        <v/>
      </c>
    </row>
    <row r="222" spans="1:8">
      <c r="A222" s="132">
        <v>128577</v>
      </c>
      <c r="B222" s="134" t="s">
        <v>1142</v>
      </c>
      <c r="C222" s="134">
        <v>47</v>
      </c>
      <c r="D222" s="134">
        <v>43</v>
      </c>
      <c r="E222" s="134">
        <v>48</v>
      </c>
      <c r="F222" s="134">
        <v>47</v>
      </c>
      <c r="G222" s="135" t="s">
        <v>129</v>
      </c>
      <c r="H222" s="171" t="str">
        <f>IFERROR((Table21[[#This Row],[_202330]]-Table21[[#This Row],[_201930]])/Table21[[#This Row],[_201930]]*1,"")</f>
        <v/>
      </c>
    </row>
    <row r="223" spans="1:8" ht="28.5">
      <c r="A223" s="132">
        <v>128577</v>
      </c>
      <c r="B223" s="134" t="s">
        <v>1143</v>
      </c>
      <c r="C223" s="134">
        <v>43</v>
      </c>
      <c r="D223" s="134">
        <v>37</v>
      </c>
      <c r="E223" s="134">
        <v>38</v>
      </c>
      <c r="F223" s="134">
        <v>62</v>
      </c>
      <c r="G223" s="135" t="s">
        <v>129</v>
      </c>
      <c r="H223" s="171" t="str">
        <f>IFERROR((Table21[[#This Row],[_202330]]-Table21[[#This Row],[_201930]])/Table21[[#This Row],[_201930]]*1,"")</f>
        <v/>
      </c>
    </row>
    <row r="224" spans="1:8" ht="28.5">
      <c r="A224" s="132">
        <v>128577</v>
      </c>
      <c r="B224" s="134" t="s">
        <v>1166</v>
      </c>
      <c r="C224" s="134">
        <v>33</v>
      </c>
      <c r="D224" s="134">
        <v>24</v>
      </c>
      <c r="E224" s="134">
        <v>23</v>
      </c>
      <c r="F224" s="134">
        <v>34</v>
      </c>
      <c r="G224" s="135" t="s">
        <v>129</v>
      </c>
      <c r="H224" s="171" t="str">
        <f>IFERROR((Table21[[#This Row],[_202330]]-Table21[[#This Row],[_201930]])/Table21[[#This Row],[_201930]]*1,"")</f>
        <v/>
      </c>
    </row>
    <row r="225" spans="1:8" ht="28.5">
      <c r="A225" s="132">
        <v>128577</v>
      </c>
      <c r="B225" s="134" t="s">
        <v>1167</v>
      </c>
      <c r="C225" s="134" t="s">
        <v>129</v>
      </c>
      <c r="D225" s="134" t="s">
        <v>129</v>
      </c>
      <c r="E225" s="134" t="s">
        <v>129</v>
      </c>
      <c r="F225" s="134" t="s">
        <v>129</v>
      </c>
      <c r="G225" s="135" t="s">
        <v>129</v>
      </c>
      <c r="H225" s="171" t="str">
        <f>IFERROR((Table21[[#This Row],[_202330]]-Table21[[#This Row],[_201930]])/Table21[[#This Row],[_201930]]*1,"")</f>
        <v/>
      </c>
    </row>
    <row r="226" spans="1:8">
      <c r="A226" s="132">
        <v>128577</v>
      </c>
      <c r="B226" s="134" t="s">
        <v>1146</v>
      </c>
      <c r="C226" s="134">
        <v>76</v>
      </c>
      <c r="D226" s="134">
        <v>61</v>
      </c>
      <c r="E226" s="134">
        <v>61</v>
      </c>
      <c r="F226" s="134">
        <v>96</v>
      </c>
      <c r="G226" s="135" t="s">
        <v>129</v>
      </c>
      <c r="H226" s="171" t="str">
        <f>IFERROR((Table21[[#This Row],[_202330]]-Table21[[#This Row],[_201930]])/Table21[[#This Row],[_201930]]*1,"")</f>
        <v/>
      </c>
    </row>
    <row r="227" spans="1:8" ht="28.5">
      <c r="A227" s="132">
        <v>128577</v>
      </c>
      <c r="B227" s="134" t="s">
        <v>1147</v>
      </c>
      <c r="C227" s="134">
        <v>0</v>
      </c>
      <c r="D227" s="134">
        <v>2</v>
      </c>
      <c r="E227" s="134">
        <v>0</v>
      </c>
      <c r="F227" s="134">
        <v>0</v>
      </c>
      <c r="G227" s="135" t="s">
        <v>129</v>
      </c>
      <c r="H227" s="171" t="str">
        <f>IFERROR((Table21[[#This Row],[_202330]]-Table21[[#This Row],[_201930]])/Table21[[#This Row],[_201930]]*1,"")</f>
        <v/>
      </c>
    </row>
    <row r="228" spans="1:8" ht="28.5">
      <c r="A228" s="132">
        <v>128577</v>
      </c>
      <c r="B228" s="134" t="s">
        <v>1148</v>
      </c>
      <c r="C228" s="134">
        <v>46</v>
      </c>
      <c r="D228" s="134">
        <v>36</v>
      </c>
      <c r="E228" s="134">
        <v>37</v>
      </c>
      <c r="F228" s="134">
        <v>67</v>
      </c>
      <c r="G228" s="135" t="s">
        <v>129</v>
      </c>
      <c r="H228" s="171" t="str">
        <f>IFERROR((Table21[[#This Row],[_202330]]-Table21[[#This Row],[_201930]])/Table21[[#This Row],[_201930]]*1,"")</f>
        <v/>
      </c>
    </row>
    <row r="229" spans="1:8" ht="28.5">
      <c r="A229" s="132">
        <v>128577</v>
      </c>
      <c r="B229" s="134" t="s">
        <v>1149</v>
      </c>
      <c r="C229" s="134">
        <v>40</v>
      </c>
      <c r="D229" s="134">
        <v>42</v>
      </c>
      <c r="E229" s="134">
        <v>26</v>
      </c>
      <c r="F229" s="134">
        <v>37</v>
      </c>
      <c r="G229" s="135" t="s">
        <v>129</v>
      </c>
      <c r="H229" s="171" t="str">
        <f>IFERROR((Table21[[#This Row],[_202330]]-Table21[[#This Row],[_201930]])/Table21[[#This Row],[_201930]]*1,"")</f>
        <v/>
      </c>
    </row>
    <row r="230" spans="1:8" ht="28.5">
      <c r="A230" s="132">
        <v>128577</v>
      </c>
      <c r="B230" s="134" t="s">
        <v>1150</v>
      </c>
      <c r="C230" s="134">
        <v>86</v>
      </c>
      <c r="D230" s="134">
        <v>80</v>
      </c>
      <c r="E230" s="134">
        <v>63</v>
      </c>
      <c r="F230" s="134">
        <v>104</v>
      </c>
      <c r="G230" s="135" t="s">
        <v>129</v>
      </c>
      <c r="H230" s="171" t="str">
        <f>IFERROR((Table21[[#This Row],[_202330]]-Table21[[#This Row],[_201930]])/Table21[[#This Row],[_201930]]*1,"")</f>
        <v/>
      </c>
    </row>
    <row r="231" spans="1:8">
      <c r="A231" s="132">
        <v>128577</v>
      </c>
      <c r="B231" s="134" t="s">
        <v>1151</v>
      </c>
      <c r="C231" s="134">
        <v>47</v>
      </c>
      <c r="D231" s="134">
        <v>43</v>
      </c>
      <c r="E231" s="134">
        <v>49</v>
      </c>
      <c r="F231" s="134">
        <v>48</v>
      </c>
      <c r="G231" s="135" t="s">
        <v>129</v>
      </c>
      <c r="H231" s="171" t="str">
        <f>IFERROR((Table21[[#This Row],[_202330]]-Table21[[#This Row],[_201930]])/Table21[[#This Row],[_201930]]*1,"")</f>
        <v/>
      </c>
    </row>
    <row r="232" spans="1:8" ht="28.5">
      <c r="A232" s="132">
        <v>128577</v>
      </c>
      <c r="B232" s="134" t="s">
        <v>1152</v>
      </c>
      <c r="C232" s="134">
        <v>28</v>
      </c>
      <c r="D232" s="134">
        <v>27</v>
      </c>
      <c r="E232" s="134">
        <v>30</v>
      </c>
      <c r="F232" s="134">
        <v>34</v>
      </c>
      <c r="G232" s="135" t="s">
        <v>129</v>
      </c>
      <c r="H232" s="171" t="str">
        <f>IFERROR((Table21[[#This Row],[_202330]]-Table21[[#This Row],[_201930]])/Table21[[#This Row],[_201930]]*1,"")</f>
        <v/>
      </c>
    </row>
    <row r="233" spans="1:8" ht="28.5">
      <c r="A233" s="132">
        <v>128577</v>
      </c>
      <c r="B233" s="134" t="s">
        <v>1153</v>
      </c>
      <c r="C233" s="134">
        <v>0</v>
      </c>
      <c r="D233" s="134">
        <v>1</v>
      </c>
      <c r="E233" s="134">
        <v>0</v>
      </c>
      <c r="F233" s="134">
        <v>0</v>
      </c>
      <c r="G233" s="135" t="s">
        <v>129</v>
      </c>
      <c r="H233" s="171" t="str">
        <f>IFERROR((Table21[[#This Row],[_202330]]-Table21[[#This Row],[_201930]])/Table21[[#This Row],[_201930]]*1,"")</f>
        <v/>
      </c>
    </row>
    <row r="234" spans="1:8" ht="28.5">
      <c r="A234" s="132">
        <v>128577</v>
      </c>
      <c r="B234" s="134" t="s">
        <v>1154</v>
      </c>
      <c r="C234" s="134">
        <v>28</v>
      </c>
      <c r="D234" s="134">
        <v>26</v>
      </c>
      <c r="E234" s="134">
        <v>30</v>
      </c>
      <c r="F234" s="134">
        <v>34</v>
      </c>
      <c r="G234" s="135" t="s">
        <v>129</v>
      </c>
      <c r="H234" s="171" t="str">
        <f>IFERROR((Table21[[#This Row],[_202330]]-Table21[[#This Row],[_201930]])/Table21[[#This Row],[_201930]]*1,"")</f>
        <v/>
      </c>
    </row>
    <row r="235" spans="1:8" ht="28.5">
      <c r="A235" s="132">
        <v>128577</v>
      </c>
      <c r="B235" s="134" t="s">
        <v>1155</v>
      </c>
      <c r="C235" s="134">
        <v>25</v>
      </c>
      <c r="D235" s="134">
        <v>30</v>
      </c>
      <c r="E235" s="134">
        <v>21</v>
      </c>
      <c r="F235" s="134">
        <v>19</v>
      </c>
      <c r="G235" s="135" t="s">
        <v>129</v>
      </c>
      <c r="H235" s="171" t="str">
        <f>IFERROR((Table21[[#This Row],[_202330]]-Table21[[#This Row],[_201930]])/Table21[[#This Row],[_201930]]*1,"")</f>
        <v/>
      </c>
    </row>
    <row r="236" spans="1:8">
      <c r="A236" s="132">
        <v>129367</v>
      </c>
      <c r="B236" s="134" t="s">
        <v>1173</v>
      </c>
      <c r="C236" s="134">
        <v>203</v>
      </c>
      <c r="D236" s="134">
        <v>194</v>
      </c>
      <c r="E236" s="134">
        <v>158</v>
      </c>
      <c r="F236" s="134">
        <v>202</v>
      </c>
      <c r="G236" s="135" t="s">
        <v>129</v>
      </c>
      <c r="H236" s="171" t="str">
        <f>IFERROR((Table21[[#This Row],[_202330]]-Table21[[#This Row],[_201930]])/Table21[[#This Row],[_201930]]*1,"")</f>
        <v/>
      </c>
    </row>
    <row r="237" spans="1:8">
      <c r="A237" s="132">
        <v>129367</v>
      </c>
      <c r="B237" s="134" t="s">
        <v>1131</v>
      </c>
      <c r="C237" s="134">
        <v>0</v>
      </c>
      <c r="D237" s="134">
        <v>0</v>
      </c>
      <c r="E237" s="134">
        <v>0</v>
      </c>
      <c r="F237" s="134">
        <v>0</v>
      </c>
      <c r="G237" s="135" t="s">
        <v>129</v>
      </c>
      <c r="H237" s="171" t="str">
        <f>IFERROR((Table21[[#This Row],[_202330]]-Table21[[#This Row],[_201930]])/Table21[[#This Row],[_201930]]*1,"")</f>
        <v/>
      </c>
    </row>
    <row r="238" spans="1:8">
      <c r="A238" s="132">
        <v>129367</v>
      </c>
      <c r="B238" s="134" t="s">
        <v>1132</v>
      </c>
      <c r="C238" s="134">
        <v>203</v>
      </c>
      <c r="D238" s="134">
        <v>194</v>
      </c>
      <c r="E238" s="134">
        <v>158</v>
      </c>
      <c r="F238" s="134">
        <v>202</v>
      </c>
      <c r="G238" s="135" t="s">
        <v>129</v>
      </c>
      <c r="H238" s="171" t="str">
        <f>IFERROR((Table21[[#This Row],[_202330]]-Table21[[#This Row],[_201930]])/Table21[[#This Row],[_201930]]*1,"")</f>
        <v/>
      </c>
    </row>
    <row r="239" spans="1:8" ht="28.5">
      <c r="A239" s="132">
        <v>129367</v>
      </c>
      <c r="B239" s="134" t="s">
        <v>1133</v>
      </c>
      <c r="C239" s="134">
        <v>3</v>
      </c>
      <c r="D239" s="134">
        <v>4</v>
      </c>
      <c r="E239" s="134">
        <v>1</v>
      </c>
      <c r="F239" s="134">
        <v>3</v>
      </c>
      <c r="G239" s="135" t="s">
        <v>129</v>
      </c>
      <c r="H239" s="171" t="str">
        <f>IFERROR((Table21[[#This Row],[_202330]]-Table21[[#This Row],[_201930]])/Table21[[#This Row],[_201930]]*1,"")</f>
        <v/>
      </c>
    </row>
    <row r="240" spans="1:8" ht="28.5">
      <c r="A240" s="132">
        <v>129367</v>
      </c>
      <c r="B240" s="134" t="s">
        <v>1162</v>
      </c>
      <c r="C240" s="134">
        <v>27</v>
      </c>
      <c r="D240" s="134">
        <v>22</v>
      </c>
      <c r="E240" s="134">
        <v>33</v>
      </c>
      <c r="F240" s="134">
        <v>27</v>
      </c>
      <c r="G240" s="135" t="s">
        <v>129</v>
      </c>
      <c r="H240" s="171" t="str">
        <f>IFERROR((Table21[[#This Row],[_202330]]-Table21[[#This Row],[_201930]])/Table21[[#This Row],[_201930]]*1,"")</f>
        <v/>
      </c>
    </row>
    <row r="241" spans="1:8" ht="28.5">
      <c r="A241" s="132">
        <v>129367</v>
      </c>
      <c r="B241" s="134" t="s">
        <v>1163</v>
      </c>
      <c r="C241" s="134" t="s">
        <v>129</v>
      </c>
      <c r="D241" s="134" t="s">
        <v>129</v>
      </c>
      <c r="E241" s="134" t="s">
        <v>129</v>
      </c>
      <c r="F241" s="134" t="s">
        <v>129</v>
      </c>
      <c r="G241" s="135" t="s">
        <v>129</v>
      </c>
      <c r="H241" s="171" t="str">
        <f>IFERROR((Table21[[#This Row],[_202330]]-Table21[[#This Row],[_201930]])/Table21[[#This Row],[_201930]]*1,"")</f>
        <v/>
      </c>
    </row>
    <row r="242" spans="1:8">
      <c r="A242" s="132">
        <v>129367</v>
      </c>
      <c r="B242" s="134" t="s">
        <v>1136</v>
      </c>
      <c r="C242" s="134">
        <v>30</v>
      </c>
      <c r="D242" s="134">
        <v>26</v>
      </c>
      <c r="E242" s="134">
        <v>34</v>
      </c>
      <c r="F242" s="134">
        <v>30</v>
      </c>
      <c r="G242" s="135" t="s">
        <v>129</v>
      </c>
      <c r="H242" s="171" t="str">
        <f>IFERROR((Table21[[#This Row],[_202330]]-Table21[[#This Row],[_201930]])/Table21[[#This Row],[_201930]]*1,"")</f>
        <v/>
      </c>
    </row>
    <row r="243" spans="1:8">
      <c r="A243" s="132">
        <v>129367</v>
      </c>
      <c r="B243" s="134" t="s">
        <v>1137</v>
      </c>
      <c r="C243" s="134">
        <v>15</v>
      </c>
      <c r="D243" s="134">
        <v>13</v>
      </c>
      <c r="E243" s="134">
        <v>22</v>
      </c>
      <c r="F243" s="134">
        <v>15</v>
      </c>
      <c r="G243" s="135" t="s">
        <v>129</v>
      </c>
      <c r="H243" s="171" t="str">
        <f>IFERROR((Table21[[#This Row],[_202330]]-Table21[[#This Row],[_201930]])/Table21[[#This Row],[_201930]]*1,"")</f>
        <v/>
      </c>
    </row>
    <row r="244" spans="1:8" ht="28.5">
      <c r="A244" s="132">
        <v>129367</v>
      </c>
      <c r="B244" s="134" t="s">
        <v>1138</v>
      </c>
      <c r="C244" s="134">
        <v>3</v>
      </c>
      <c r="D244" s="134">
        <v>4</v>
      </c>
      <c r="E244" s="134">
        <v>1</v>
      </c>
      <c r="F244" s="134">
        <v>3</v>
      </c>
      <c r="G244" s="135" t="s">
        <v>129</v>
      </c>
      <c r="H244" s="171" t="str">
        <f>IFERROR((Table21[[#This Row],[_202330]]-Table21[[#This Row],[_201930]])/Table21[[#This Row],[_201930]]*1,"")</f>
        <v/>
      </c>
    </row>
    <row r="245" spans="1:8" ht="28.5">
      <c r="A245" s="132">
        <v>129367</v>
      </c>
      <c r="B245" s="134" t="s">
        <v>1164</v>
      </c>
      <c r="C245" s="134">
        <v>37</v>
      </c>
      <c r="D245" s="134">
        <v>22</v>
      </c>
      <c r="E245" s="134">
        <v>38</v>
      </c>
      <c r="F245" s="134">
        <v>31</v>
      </c>
      <c r="G245" s="135" t="s">
        <v>129</v>
      </c>
      <c r="H245" s="171" t="str">
        <f>IFERROR((Table21[[#This Row],[_202330]]-Table21[[#This Row],[_201930]])/Table21[[#This Row],[_201930]]*1,"")</f>
        <v/>
      </c>
    </row>
    <row r="246" spans="1:8" ht="28.5">
      <c r="A246" s="132">
        <v>129367</v>
      </c>
      <c r="B246" s="134" t="s">
        <v>1165</v>
      </c>
      <c r="C246" s="134" t="s">
        <v>129</v>
      </c>
      <c r="D246" s="134" t="s">
        <v>129</v>
      </c>
      <c r="E246" s="134" t="s">
        <v>129</v>
      </c>
      <c r="F246" s="134" t="s">
        <v>129</v>
      </c>
      <c r="G246" s="135" t="s">
        <v>129</v>
      </c>
      <c r="H246" s="171" t="str">
        <f>IFERROR((Table21[[#This Row],[_202330]]-Table21[[#This Row],[_201930]])/Table21[[#This Row],[_201930]]*1,"")</f>
        <v/>
      </c>
    </row>
    <row r="247" spans="1:8">
      <c r="A247" s="132">
        <v>129367</v>
      </c>
      <c r="B247" s="134" t="s">
        <v>1141</v>
      </c>
      <c r="C247" s="134">
        <v>40</v>
      </c>
      <c r="D247" s="134">
        <v>26</v>
      </c>
      <c r="E247" s="134">
        <v>39</v>
      </c>
      <c r="F247" s="134">
        <v>34</v>
      </c>
      <c r="G247" s="135" t="s">
        <v>129</v>
      </c>
      <c r="H247" s="171" t="str">
        <f>IFERROR((Table21[[#This Row],[_202330]]-Table21[[#This Row],[_201930]])/Table21[[#This Row],[_201930]]*1,"")</f>
        <v/>
      </c>
    </row>
    <row r="248" spans="1:8">
      <c r="A248" s="132">
        <v>129367</v>
      </c>
      <c r="B248" s="134" t="s">
        <v>1142</v>
      </c>
      <c r="C248" s="134">
        <v>20</v>
      </c>
      <c r="D248" s="134">
        <v>13</v>
      </c>
      <c r="E248" s="134">
        <v>25</v>
      </c>
      <c r="F248" s="134">
        <v>17</v>
      </c>
      <c r="G248" s="135" t="s">
        <v>129</v>
      </c>
      <c r="H248" s="171" t="str">
        <f>IFERROR((Table21[[#This Row],[_202330]]-Table21[[#This Row],[_201930]])/Table21[[#This Row],[_201930]]*1,"")</f>
        <v/>
      </c>
    </row>
    <row r="249" spans="1:8" ht="28.5">
      <c r="A249" s="132">
        <v>129367</v>
      </c>
      <c r="B249" s="134" t="s">
        <v>1143</v>
      </c>
      <c r="C249" s="134">
        <v>3</v>
      </c>
      <c r="D249" s="134">
        <v>4</v>
      </c>
      <c r="E249" s="134">
        <v>1</v>
      </c>
      <c r="F249" s="134">
        <v>3</v>
      </c>
      <c r="G249" s="135" t="s">
        <v>129</v>
      </c>
      <c r="H249" s="171" t="str">
        <f>IFERROR((Table21[[#This Row],[_202330]]-Table21[[#This Row],[_201930]])/Table21[[#This Row],[_201930]]*1,"")</f>
        <v/>
      </c>
    </row>
    <row r="250" spans="1:8" ht="28.5">
      <c r="A250" s="132">
        <v>129367</v>
      </c>
      <c r="B250" s="134" t="s">
        <v>1166</v>
      </c>
      <c r="C250" s="134">
        <v>40</v>
      </c>
      <c r="D250" s="134">
        <v>29</v>
      </c>
      <c r="E250" s="134">
        <v>42</v>
      </c>
      <c r="F250" s="134">
        <v>31</v>
      </c>
      <c r="G250" s="135" t="s">
        <v>129</v>
      </c>
      <c r="H250" s="171" t="str">
        <f>IFERROR((Table21[[#This Row],[_202330]]-Table21[[#This Row],[_201930]])/Table21[[#This Row],[_201930]]*1,"")</f>
        <v/>
      </c>
    </row>
    <row r="251" spans="1:8" ht="28.5">
      <c r="A251" s="132">
        <v>129367</v>
      </c>
      <c r="B251" s="134" t="s">
        <v>1167</v>
      </c>
      <c r="C251" s="134" t="s">
        <v>129</v>
      </c>
      <c r="D251" s="134" t="s">
        <v>129</v>
      </c>
      <c r="E251" s="134" t="s">
        <v>129</v>
      </c>
      <c r="F251" s="134" t="s">
        <v>129</v>
      </c>
      <c r="G251" s="135" t="s">
        <v>129</v>
      </c>
      <c r="H251" s="171" t="str">
        <f>IFERROR((Table21[[#This Row],[_202330]]-Table21[[#This Row],[_201930]])/Table21[[#This Row],[_201930]]*1,"")</f>
        <v/>
      </c>
    </row>
    <row r="252" spans="1:8">
      <c r="A252" s="132">
        <v>129367</v>
      </c>
      <c r="B252" s="134" t="s">
        <v>1146</v>
      </c>
      <c r="C252" s="134">
        <v>43</v>
      </c>
      <c r="D252" s="134">
        <v>33</v>
      </c>
      <c r="E252" s="134">
        <v>43</v>
      </c>
      <c r="F252" s="134">
        <v>34</v>
      </c>
      <c r="G252" s="135" t="s">
        <v>129</v>
      </c>
      <c r="H252" s="171" t="str">
        <f>IFERROR((Table21[[#This Row],[_202330]]-Table21[[#This Row],[_201930]])/Table21[[#This Row],[_201930]]*1,"")</f>
        <v/>
      </c>
    </row>
    <row r="253" spans="1:8" ht="28.5">
      <c r="A253" s="132">
        <v>129367</v>
      </c>
      <c r="B253" s="134" t="s">
        <v>1147</v>
      </c>
      <c r="C253" s="134">
        <v>5</v>
      </c>
      <c r="D253" s="134">
        <v>2</v>
      </c>
      <c r="E253" s="134">
        <v>3</v>
      </c>
      <c r="F253" s="134">
        <v>0</v>
      </c>
      <c r="G253" s="135" t="s">
        <v>129</v>
      </c>
      <c r="H253" s="171" t="str">
        <f>IFERROR((Table21[[#This Row],[_202330]]-Table21[[#This Row],[_201930]])/Table21[[#This Row],[_201930]]*1,"")</f>
        <v/>
      </c>
    </row>
    <row r="254" spans="1:8" ht="28.5">
      <c r="A254" s="132">
        <v>129367</v>
      </c>
      <c r="B254" s="134" t="s">
        <v>1148</v>
      </c>
      <c r="C254" s="134">
        <v>90</v>
      </c>
      <c r="D254" s="134">
        <v>87</v>
      </c>
      <c r="E254" s="134">
        <v>65</v>
      </c>
      <c r="F254" s="134">
        <v>87</v>
      </c>
      <c r="G254" s="135" t="s">
        <v>129</v>
      </c>
      <c r="H254" s="171" t="str">
        <f>IFERROR((Table21[[#This Row],[_202330]]-Table21[[#This Row],[_201930]])/Table21[[#This Row],[_201930]]*1,"")</f>
        <v/>
      </c>
    </row>
    <row r="255" spans="1:8" ht="28.5">
      <c r="A255" s="132">
        <v>129367</v>
      </c>
      <c r="B255" s="134" t="s">
        <v>1149</v>
      </c>
      <c r="C255" s="134">
        <v>65</v>
      </c>
      <c r="D255" s="134">
        <v>72</v>
      </c>
      <c r="E255" s="134">
        <v>47</v>
      </c>
      <c r="F255" s="134">
        <v>81</v>
      </c>
      <c r="G255" s="135" t="s">
        <v>129</v>
      </c>
      <c r="H255" s="171" t="str">
        <f>IFERROR((Table21[[#This Row],[_202330]]-Table21[[#This Row],[_201930]])/Table21[[#This Row],[_201930]]*1,"")</f>
        <v/>
      </c>
    </row>
    <row r="256" spans="1:8" ht="28.5">
      <c r="A256" s="132">
        <v>129367</v>
      </c>
      <c r="B256" s="134" t="s">
        <v>1150</v>
      </c>
      <c r="C256" s="134">
        <v>160</v>
      </c>
      <c r="D256" s="134">
        <v>161</v>
      </c>
      <c r="E256" s="134">
        <v>115</v>
      </c>
      <c r="F256" s="134">
        <v>168</v>
      </c>
      <c r="G256" s="135" t="s">
        <v>129</v>
      </c>
      <c r="H256" s="171" t="str">
        <f>IFERROR((Table21[[#This Row],[_202330]]-Table21[[#This Row],[_201930]])/Table21[[#This Row],[_201930]]*1,"")</f>
        <v/>
      </c>
    </row>
    <row r="257" spans="1:8">
      <c r="A257" s="132">
        <v>129367</v>
      </c>
      <c r="B257" s="134" t="s">
        <v>1151</v>
      </c>
      <c r="C257" s="134">
        <v>21</v>
      </c>
      <c r="D257" s="134">
        <v>17</v>
      </c>
      <c r="E257" s="134">
        <v>27</v>
      </c>
      <c r="F257" s="134">
        <v>17</v>
      </c>
      <c r="G257" s="135" t="s">
        <v>129</v>
      </c>
      <c r="H257" s="171" t="str">
        <f>IFERROR((Table21[[#This Row],[_202330]]-Table21[[#This Row],[_201930]])/Table21[[#This Row],[_201930]]*1,"")</f>
        <v/>
      </c>
    </row>
    <row r="258" spans="1:8" ht="28.5">
      <c r="A258" s="132">
        <v>129367</v>
      </c>
      <c r="B258" s="134" t="s">
        <v>1152</v>
      </c>
      <c r="C258" s="134">
        <v>47</v>
      </c>
      <c r="D258" s="134">
        <v>46</v>
      </c>
      <c r="E258" s="134">
        <v>43</v>
      </c>
      <c r="F258" s="134">
        <v>43</v>
      </c>
      <c r="G258" s="135" t="s">
        <v>129</v>
      </c>
      <c r="H258" s="171" t="str">
        <f>IFERROR((Table21[[#This Row],[_202330]]-Table21[[#This Row],[_201930]])/Table21[[#This Row],[_201930]]*1,"")</f>
        <v/>
      </c>
    </row>
    <row r="259" spans="1:8" ht="28.5">
      <c r="A259" s="132">
        <v>129367</v>
      </c>
      <c r="B259" s="134" t="s">
        <v>1153</v>
      </c>
      <c r="C259" s="134">
        <v>2</v>
      </c>
      <c r="D259" s="134">
        <v>1</v>
      </c>
      <c r="E259" s="134">
        <v>2</v>
      </c>
      <c r="F259" s="134">
        <v>0</v>
      </c>
      <c r="G259" s="135" t="s">
        <v>129</v>
      </c>
      <c r="H259" s="171" t="str">
        <f>IFERROR((Table21[[#This Row],[_202330]]-Table21[[#This Row],[_201930]])/Table21[[#This Row],[_201930]]*1,"")</f>
        <v/>
      </c>
    </row>
    <row r="260" spans="1:8" ht="28.5">
      <c r="A260" s="132">
        <v>129367</v>
      </c>
      <c r="B260" s="134" t="s">
        <v>1154</v>
      </c>
      <c r="C260" s="134">
        <v>44</v>
      </c>
      <c r="D260" s="134">
        <v>45</v>
      </c>
      <c r="E260" s="134">
        <v>41</v>
      </c>
      <c r="F260" s="134">
        <v>43</v>
      </c>
      <c r="G260" s="135" t="s">
        <v>129</v>
      </c>
      <c r="H260" s="171" t="str">
        <f>IFERROR((Table21[[#This Row],[_202330]]-Table21[[#This Row],[_201930]])/Table21[[#This Row],[_201930]]*1,"")</f>
        <v/>
      </c>
    </row>
    <row r="261" spans="1:8" ht="28.5">
      <c r="A261" s="132">
        <v>129367</v>
      </c>
      <c r="B261" s="134" t="s">
        <v>1155</v>
      </c>
      <c r="C261" s="134">
        <v>32</v>
      </c>
      <c r="D261" s="134">
        <v>37</v>
      </c>
      <c r="E261" s="134">
        <v>30</v>
      </c>
      <c r="F261" s="134">
        <v>40</v>
      </c>
      <c r="G261" s="135" t="s">
        <v>129</v>
      </c>
      <c r="H261" s="171" t="str">
        <f>IFERROR((Table21[[#This Row],[_202330]]-Table21[[#This Row],[_201930]])/Table21[[#This Row],[_201930]]*1,"")</f>
        <v/>
      </c>
    </row>
    <row r="262" spans="1:8">
      <c r="A262" s="132">
        <v>129543</v>
      </c>
      <c r="B262" s="134" t="s">
        <v>1173</v>
      </c>
      <c r="C262" s="134">
        <v>287</v>
      </c>
      <c r="D262" s="134">
        <v>263</v>
      </c>
      <c r="E262" s="134">
        <v>239</v>
      </c>
      <c r="F262" s="134">
        <v>217</v>
      </c>
      <c r="G262" s="135" t="s">
        <v>129</v>
      </c>
      <c r="H262" s="171" t="str">
        <f>IFERROR((Table21[[#This Row],[_202330]]-Table21[[#This Row],[_201930]])/Table21[[#This Row],[_201930]]*1,"")</f>
        <v/>
      </c>
    </row>
    <row r="263" spans="1:8">
      <c r="A263" s="132">
        <v>129543</v>
      </c>
      <c r="B263" s="134" t="s">
        <v>1131</v>
      </c>
      <c r="C263" s="134">
        <v>0</v>
      </c>
      <c r="D263" s="134">
        <v>0</v>
      </c>
      <c r="E263" s="134">
        <v>0</v>
      </c>
      <c r="F263" s="134">
        <v>0</v>
      </c>
      <c r="G263" s="135" t="s">
        <v>129</v>
      </c>
      <c r="H263" s="171" t="str">
        <f>IFERROR((Table21[[#This Row],[_202330]]-Table21[[#This Row],[_201930]])/Table21[[#This Row],[_201930]]*1,"")</f>
        <v/>
      </c>
    </row>
    <row r="264" spans="1:8">
      <c r="A264" s="132">
        <v>129543</v>
      </c>
      <c r="B264" s="134" t="s">
        <v>1132</v>
      </c>
      <c r="C264" s="134">
        <v>287</v>
      </c>
      <c r="D264" s="134">
        <v>263</v>
      </c>
      <c r="E264" s="134">
        <v>239</v>
      </c>
      <c r="F264" s="134">
        <v>217</v>
      </c>
      <c r="G264" s="135" t="s">
        <v>129</v>
      </c>
      <c r="H264" s="171" t="str">
        <f>IFERROR((Table21[[#This Row],[_202330]]-Table21[[#This Row],[_201930]])/Table21[[#This Row],[_201930]]*1,"")</f>
        <v/>
      </c>
    </row>
    <row r="265" spans="1:8" ht="28.5">
      <c r="A265" s="132">
        <v>129543</v>
      </c>
      <c r="B265" s="134" t="s">
        <v>1133</v>
      </c>
      <c r="C265" s="134">
        <v>0</v>
      </c>
      <c r="D265" s="134">
        <v>3</v>
      </c>
      <c r="E265" s="134">
        <v>5</v>
      </c>
      <c r="F265" s="134">
        <v>13</v>
      </c>
      <c r="G265" s="135" t="s">
        <v>129</v>
      </c>
      <c r="H265" s="171" t="str">
        <f>IFERROR((Table21[[#This Row],[_202330]]-Table21[[#This Row],[_201930]])/Table21[[#This Row],[_201930]]*1,"")</f>
        <v/>
      </c>
    </row>
    <row r="266" spans="1:8" ht="28.5">
      <c r="A266" s="132">
        <v>129543</v>
      </c>
      <c r="B266" s="134" t="s">
        <v>1162</v>
      </c>
      <c r="C266" s="134">
        <v>50</v>
      </c>
      <c r="D266" s="134">
        <v>54</v>
      </c>
      <c r="E266" s="134">
        <v>44</v>
      </c>
      <c r="F266" s="134">
        <v>33</v>
      </c>
      <c r="G266" s="135" t="s">
        <v>129</v>
      </c>
      <c r="H266" s="171" t="str">
        <f>IFERROR((Table21[[#This Row],[_202330]]-Table21[[#This Row],[_201930]])/Table21[[#This Row],[_201930]]*1,"")</f>
        <v/>
      </c>
    </row>
    <row r="267" spans="1:8" ht="28.5">
      <c r="A267" s="132">
        <v>129543</v>
      </c>
      <c r="B267" s="134" t="s">
        <v>1163</v>
      </c>
      <c r="C267" s="134" t="s">
        <v>129</v>
      </c>
      <c r="D267" s="134" t="s">
        <v>129</v>
      </c>
      <c r="E267" s="134" t="s">
        <v>129</v>
      </c>
      <c r="F267" s="134" t="s">
        <v>129</v>
      </c>
      <c r="G267" s="135" t="s">
        <v>129</v>
      </c>
      <c r="H267" s="171" t="str">
        <f>IFERROR((Table21[[#This Row],[_202330]]-Table21[[#This Row],[_201930]])/Table21[[#This Row],[_201930]]*1,"")</f>
        <v/>
      </c>
    </row>
    <row r="268" spans="1:8">
      <c r="A268" s="132">
        <v>129543</v>
      </c>
      <c r="B268" s="134" t="s">
        <v>1136</v>
      </c>
      <c r="C268" s="134">
        <v>50</v>
      </c>
      <c r="D268" s="134">
        <v>57</v>
      </c>
      <c r="E268" s="134">
        <v>49</v>
      </c>
      <c r="F268" s="134">
        <v>46</v>
      </c>
      <c r="G268" s="135" t="s">
        <v>129</v>
      </c>
      <c r="H268" s="171" t="str">
        <f>IFERROR((Table21[[#This Row],[_202330]]-Table21[[#This Row],[_201930]])/Table21[[#This Row],[_201930]]*1,"")</f>
        <v/>
      </c>
    </row>
    <row r="269" spans="1:8">
      <c r="A269" s="132">
        <v>129543</v>
      </c>
      <c r="B269" s="134" t="s">
        <v>1137</v>
      </c>
      <c r="C269" s="134">
        <v>17</v>
      </c>
      <c r="D269" s="134">
        <v>22</v>
      </c>
      <c r="E269" s="134">
        <v>21</v>
      </c>
      <c r="F269" s="134">
        <v>21</v>
      </c>
      <c r="G269" s="135" t="s">
        <v>129</v>
      </c>
      <c r="H269" s="171" t="str">
        <f>IFERROR((Table21[[#This Row],[_202330]]-Table21[[#This Row],[_201930]])/Table21[[#This Row],[_201930]]*1,"")</f>
        <v/>
      </c>
    </row>
    <row r="270" spans="1:8" ht="28.5">
      <c r="A270" s="132">
        <v>129543</v>
      </c>
      <c r="B270" s="134" t="s">
        <v>1138</v>
      </c>
      <c r="C270" s="134">
        <v>0</v>
      </c>
      <c r="D270" s="134">
        <v>3</v>
      </c>
      <c r="E270" s="134">
        <v>5</v>
      </c>
      <c r="F270" s="134">
        <v>13</v>
      </c>
      <c r="G270" s="135" t="s">
        <v>129</v>
      </c>
      <c r="H270" s="171" t="str">
        <f>IFERROR((Table21[[#This Row],[_202330]]-Table21[[#This Row],[_201930]])/Table21[[#This Row],[_201930]]*1,"")</f>
        <v/>
      </c>
    </row>
    <row r="271" spans="1:8" ht="28.5">
      <c r="A271" s="132">
        <v>129543</v>
      </c>
      <c r="B271" s="134" t="s">
        <v>1164</v>
      </c>
      <c r="C271" s="134">
        <v>53</v>
      </c>
      <c r="D271" s="134">
        <v>62</v>
      </c>
      <c r="E271" s="134">
        <v>47</v>
      </c>
      <c r="F271" s="134">
        <v>39</v>
      </c>
      <c r="G271" s="135" t="s">
        <v>129</v>
      </c>
      <c r="H271" s="171" t="str">
        <f>IFERROR((Table21[[#This Row],[_202330]]-Table21[[#This Row],[_201930]])/Table21[[#This Row],[_201930]]*1,"")</f>
        <v/>
      </c>
    </row>
    <row r="272" spans="1:8" ht="28.5">
      <c r="A272" s="132">
        <v>129543</v>
      </c>
      <c r="B272" s="134" t="s">
        <v>1165</v>
      </c>
      <c r="C272" s="134" t="s">
        <v>129</v>
      </c>
      <c r="D272" s="134" t="s">
        <v>129</v>
      </c>
      <c r="E272" s="134" t="s">
        <v>129</v>
      </c>
      <c r="F272" s="134" t="s">
        <v>129</v>
      </c>
      <c r="G272" s="135" t="s">
        <v>129</v>
      </c>
      <c r="H272" s="171" t="str">
        <f>IFERROR((Table21[[#This Row],[_202330]]-Table21[[#This Row],[_201930]])/Table21[[#This Row],[_201930]]*1,"")</f>
        <v/>
      </c>
    </row>
    <row r="273" spans="1:8">
      <c r="A273" s="132">
        <v>129543</v>
      </c>
      <c r="B273" s="134" t="s">
        <v>1141</v>
      </c>
      <c r="C273" s="134">
        <v>53</v>
      </c>
      <c r="D273" s="134">
        <v>65</v>
      </c>
      <c r="E273" s="134">
        <v>52</v>
      </c>
      <c r="F273" s="134">
        <v>52</v>
      </c>
      <c r="G273" s="135" t="s">
        <v>129</v>
      </c>
      <c r="H273" s="171" t="str">
        <f>IFERROR((Table21[[#This Row],[_202330]]-Table21[[#This Row],[_201930]])/Table21[[#This Row],[_201930]]*1,"")</f>
        <v/>
      </c>
    </row>
    <row r="274" spans="1:8">
      <c r="A274" s="132">
        <v>129543</v>
      </c>
      <c r="B274" s="134" t="s">
        <v>1142</v>
      </c>
      <c r="C274" s="134">
        <v>18</v>
      </c>
      <c r="D274" s="134">
        <v>25</v>
      </c>
      <c r="E274" s="134">
        <v>22</v>
      </c>
      <c r="F274" s="134">
        <v>24</v>
      </c>
      <c r="G274" s="135" t="s">
        <v>129</v>
      </c>
      <c r="H274" s="171" t="str">
        <f>IFERROR((Table21[[#This Row],[_202330]]-Table21[[#This Row],[_201930]])/Table21[[#This Row],[_201930]]*1,"")</f>
        <v/>
      </c>
    </row>
    <row r="275" spans="1:8" ht="28.5">
      <c r="A275" s="132">
        <v>129543</v>
      </c>
      <c r="B275" s="134" t="s">
        <v>1143</v>
      </c>
      <c r="C275" s="134">
        <v>0</v>
      </c>
      <c r="D275" s="134">
        <v>3</v>
      </c>
      <c r="E275" s="134">
        <v>5</v>
      </c>
      <c r="F275" s="134">
        <v>13</v>
      </c>
      <c r="G275" s="135" t="s">
        <v>129</v>
      </c>
      <c r="H275" s="171" t="str">
        <f>IFERROR((Table21[[#This Row],[_202330]]-Table21[[#This Row],[_201930]])/Table21[[#This Row],[_201930]]*1,"")</f>
        <v/>
      </c>
    </row>
    <row r="276" spans="1:8" ht="28.5">
      <c r="A276" s="132">
        <v>129543</v>
      </c>
      <c r="B276" s="134" t="s">
        <v>1166</v>
      </c>
      <c r="C276" s="134">
        <v>57</v>
      </c>
      <c r="D276" s="134">
        <v>67</v>
      </c>
      <c r="E276" s="134">
        <v>47</v>
      </c>
      <c r="F276" s="134">
        <v>40</v>
      </c>
      <c r="G276" s="135" t="s">
        <v>129</v>
      </c>
      <c r="H276" s="171" t="str">
        <f>IFERROR((Table21[[#This Row],[_202330]]-Table21[[#This Row],[_201930]])/Table21[[#This Row],[_201930]]*1,"")</f>
        <v/>
      </c>
    </row>
    <row r="277" spans="1:8" ht="28.5">
      <c r="A277" s="132">
        <v>129543</v>
      </c>
      <c r="B277" s="134" t="s">
        <v>1167</v>
      </c>
      <c r="C277" s="134" t="s">
        <v>129</v>
      </c>
      <c r="D277" s="134" t="s">
        <v>129</v>
      </c>
      <c r="E277" s="134" t="s">
        <v>129</v>
      </c>
      <c r="F277" s="134" t="s">
        <v>129</v>
      </c>
      <c r="G277" s="135" t="s">
        <v>129</v>
      </c>
      <c r="H277" s="171" t="str">
        <f>IFERROR((Table21[[#This Row],[_202330]]-Table21[[#This Row],[_201930]])/Table21[[#This Row],[_201930]]*1,"")</f>
        <v/>
      </c>
    </row>
    <row r="278" spans="1:8">
      <c r="A278" s="132">
        <v>129543</v>
      </c>
      <c r="B278" s="134" t="s">
        <v>1146</v>
      </c>
      <c r="C278" s="134">
        <v>57</v>
      </c>
      <c r="D278" s="134">
        <v>70</v>
      </c>
      <c r="E278" s="134">
        <v>52</v>
      </c>
      <c r="F278" s="134">
        <v>53</v>
      </c>
      <c r="G278" s="135" t="s">
        <v>129</v>
      </c>
      <c r="H278" s="171" t="str">
        <f>IFERROR((Table21[[#This Row],[_202330]]-Table21[[#This Row],[_201930]])/Table21[[#This Row],[_201930]]*1,"")</f>
        <v/>
      </c>
    </row>
    <row r="279" spans="1:8" ht="28.5">
      <c r="A279" s="132">
        <v>129543</v>
      </c>
      <c r="B279" s="134" t="s">
        <v>1147</v>
      </c>
      <c r="C279" s="134">
        <v>6</v>
      </c>
      <c r="D279" s="134">
        <v>6</v>
      </c>
      <c r="E279" s="134">
        <v>3</v>
      </c>
      <c r="F279" s="134">
        <v>5</v>
      </c>
      <c r="G279" s="135" t="s">
        <v>129</v>
      </c>
      <c r="H279" s="171" t="str">
        <f>IFERROR((Table21[[#This Row],[_202330]]-Table21[[#This Row],[_201930]])/Table21[[#This Row],[_201930]]*1,"")</f>
        <v/>
      </c>
    </row>
    <row r="280" spans="1:8" ht="28.5">
      <c r="A280" s="132">
        <v>129543</v>
      </c>
      <c r="B280" s="134" t="s">
        <v>1148</v>
      </c>
      <c r="C280" s="134">
        <v>128</v>
      </c>
      <c r="D280" s="134">
        <v>107</v>
      </c>
      <c r="E280" s="134">
        <v>100</v>
      </c>
      <c r="F280" s="134">
        <v>70</v>
      </c>
      <c r="G280" s="135" t="s">
        <v>129</v>
      </c>
      <c r="H280" s="171" t="str">
        <f>IFERROR((Table21[[#This Row],[_202330]]-Table21[[#This Row],[_201930]])/Table21[[#This Row],[_201930]]*1,"")</f>
        <v/>
      </c>
    </row>
    <row r="281" spans="1:8" ht="28.5">
      <c r="A281" s="132">
        <v>129543</v>
      </c>
      <c r="B281" s="134" t="s">
        <v>1149</v>
      </c>
      <c r="C281" s="134">
        <v>96</v>
      </c>
      <c r="D281" s="134">
        <v>80</v>
      </c>
      <c r="E281" s="134">
        <v>84</v>
      </c>
      <c r="F281" s="134">
        <v>89</v>
      </c>
      <c r="G281" s="135" t="s">
        <v>129</v>
      </c>
      <c r="H281" s="171" t="str">
        <f>IFERROR((Table21[[#This Row],[_202330]]-Table21[[#This Row],[_201930]])/Table21[[#This Row],[_201930]]*1,"")</f>
        <v/>
      </c>
    </row>
    <row r="282" spans="1:8" ht="28.5">
      <c r="A282" s="132">
        <v>129543</v>
      </c>
      <c r="B282" s="134" t="s">
        <v>1150</v>
      </c>
      <c r="C282" s="134">
        <v>230</v>
      </c>
      <c r="D282" s="134">
        <v>193</v>
      </c>
      <c r="E282" s="134">
        <v>187</v>
      </c>
      <c r="F282" s="134">
        <v>164</v>
      </c>
      <c r="G282" s="135" t="s">
        <v>129</v>
      </c>
      <c r="H282" s="171" t="str">
        <f>IFERROR((Table21[[#This Row],[_202330]]-Table21[[#This Row],[_201930]])/Table21[[#This Row],[_201930]]*1,"")</f>
        <v/>
      </c>
    </row>
    <row r="283" spans="1:8">
      <c r="A283" s="132">
        <v>129543</v>
      </c>
      <c r="B283" s="134" t="s">
        <v>1151</v>
      </c>
      <c r="C283" s="134">
        <v>20</v>
      </c>
      <c r="D283" s="134">
        <v>27</v>
      </c>
      <c r="E283" s="134">
        <v>22</v>
      </c>
      <c r="F283" s="134">
        <v>24</v>
      </c>
      <c r="G283" s="135" t="s">
        <v>129</v>
      </c>
      <c r="H283" s="171" t="str">
        <f>IFERROR((Table21[[#This Row],[_202330]]-Table21[[#This Row],[_201930]])/Table21[[#This Row],[_201930]]*1,"")</f>
        <v/>
      </c>
    </row>
    <row r="284" spans="1:8" ht="28.5">
      <c r="A284" s="132">
        <v>129543</v>
      </c>
      <c r="B284" s="134" t="s">
        <v>1152</v>
      </c>
      <c r="C284" s="134">
        <v>47</v>
      </c>
      <c r="D284" s="134">
        <v>43</v>
      </c>
      <c r="E284" s="134">
        <v>43</v>
      </c>
      <c r="F284" s="134">
        <v>35</v>
      </c>
      <c r="G284" s="135" t="s">
        <v>129</v>
      </c>
      <c r="H284" s="171" t="str">
        <f>IFERROR((Table21[[#This Row],[_202330]]-Table21[[#This Row],[_201930]])/Table21[[#This Row],[_201930]]*1,"")</f>
        <v/>
      </c>
    </row>
    <row r="285" spans="1:8" ht="28.5">
      <c r="A285" s="132">
        <v>129543</v>
      </c>
      <c r="B285" s="134" t="s">
        <v>1153</v>
      </c>
      <c r="C285" s="134">
        <v>2</v>
      </c>
      <c r="D285" s="134">
        <v>2</v>
      </c>
      <c r="E285" s="134">
        <v>1</v>
      </c>
      <c r="F285" s="134">
        <v>2</v>
      </c>
      <c r="G285" s="135" t="s">
        <v>129</v>
      </c>
      <c r="H285" s="171" t="str">
        <f>IFERROR((Table21[[#This Row],[_202330]]-Table21[[#This Row],[_201930]])/Table21[[#This Row],[_201930]]*1,"")</f>
        <v/>
      </c>
    </row>
    <row r="286" spans="1:8" ht="28.5">
      <c r="A286" s="132">
        <v>129543</v>
      </c>
      <c r="B286" s="134" t="s">
        <v>1154</v>
      </c>
      <c r="C286" s="134">
        <v>45</v>
      </c>
      <c r="D286" s="134">
        <v>41</v>
      </c>
      <c r="E286" s="134">
        <v>42</v>
      </c>
      <c r="F286" s="134">
        <v>32</v>
      </c>
      <c r="G286" s="135" t="s">
        <v>129</v>
      </c>
      <c r="H286" s="171" t="str">
        <f>IFERROR((Table21[[#This Row],[_202330]]-Table21[[#This Row],[_201930]])/Table21[[#This Row],[_201930]]*1,"")</f>
        <v/>
      </c>
    </row>
    <row r="287" spans="1:8" ht="28.5">
      <c r="A287" s="132">
        <v>129543</v>
      </c>
      <c r="B287" s="134" t="s">
        <v>1155</v>
      </c>
      <c r="C287" s="134">
        <v>33</v>
      </c>
      <c r="D287" s="134">
        <v>30</v>
      </c>
      <c r="E287" s="134">
        <v>35</v>
      </c>
      <c r="F287" s="134">
        <v>41</v>
      </c>
      <c r="G287" s="135" t="s">
        <v>129</v>
      </c>
      <c r="H287" s="171" t="str">
        <f>IFERROR((Table21[[#This Row],[_202330]]-Table21[[#This Row],[_201930]])/Table21[[#This Row],[_201930]]*1,"")</f>
        <v/>
      </c>
    </row>
    <row r="288" spans="1:8">
      <c r="A288" s="132">
        <v>129695</v>
      </c>
      <c r="B288" s="134" t="s">
        <v>1173</v>
      </c>
      <c r="C288" s="134">
        <v>424</v>
      </c>
      <c r="D288" s="134">
        <v>483</v>
      </c>
      <c r="E288" s="134">
        <v>408</v>
      </c>
      <c r="F288" s="134">
        <v>495</v>
      </c>
      <c r="G288" s="135" t="s">
        <v>129</v>
      </c>
      <c r="H288" s="171" t="str">
        <f>IFERROR((Table21[[#This Row],[_202330]]-Table21[[#This Row],[_201930]])/Table21[[#This Row],[_201930]]*1,"")</f>
        <v/>
      </c>
    </row>
    <row r="289" spans="1:8">
      <c r="A289" s="132">
        <v>129695</v>
      </c>
      <c r="B289" s="134" t="s">
        <v>1131</v>
      </c>
      <c r="C289" s="134">
        <v>0</v>
      </c>
      <c r="D289" s="134">
        <v>0</v>
      </c>
      <c r="E289" s="134">
        <v>0</v>
      </c>
      <c r="F289" s="134">
        <v>0</v>
      </c>
      <c r="G289" s="135" t="s">
        <v>129</v>
      </c>
      <c r="H289" s="171" t="str">
        <f>IFERROR((Table21[[#This Row],[_202330]]-Table21[[#This Row],[_201930]])/Table21[[#This Row],[_201930]]*1,"")</f>
        <v/>
      </c>
    </row>
    <row r="290" spans="1:8">
      <c r="A290" s="132">
        <v>129695</v>
      </c>
      <c r="B290" s="134" t="s">
        <v>1132</v>
      </c>
      <c r="C290" s="134">
        <v>424</v>
      </c>
      <c r="D290" s="134">
        <v>483</v>
      </c>
      <c r="E290" s="134">
        <v>408</v>
      </c>
      <c r="F290" s="134">
        <v>495</v>
      </c>
      <c r="G290" s="135" t="s">
        <v>129</v>
      </c>
      <c r="H290" s="171" t="str">
        <f>IFERROR((Table21[[#This Row],[_202330]]-Table21[[#This Row],[_201930]])/Table21[[#This Row],[_201930]]*1,"")</f>
        <v/>
      </c>
    </row>
    <row r="291" spans="1:8" ht="28.5">
      <c r="A291" s="132">
        <v>129695</v>
      </c>
      <c r="B291" s="134" t="s">
        <v>1133</v>
      </c>
      <c r="C291" s="134">
        <v>3</v>
      </c>
      <c r="D291" s="134">
        <v>15</v>
      </c>
      <c r="E291" s="134">
        <v>13</v>
      </c>
      <c r="F291" s="134">
        <v>7</v>
      </c>
      <c r="G291" s="135" t="s">
        <v>129</v>
      </c>
      <c r="H291" s="171" t="str">
        <f>IFERROR((Table21[[#This Row],[_202330]]-Table21[[#This Row],[_201930]])/Table21[[#This Row],[_201930]]*1,"")</f>
        <v/>
      </c>
    </row>
    <row r="292" spans="1:8" ht="28.5">
      <c r="A292" s="132">
        <v>129695</v>
      </c>
      <c r="B292" s="134" t="s">
        <v>1162</v>
      </c>
      <c r="C292" s="134">
        <v>99</v>
      </c>
      <c r="D292" s="134">
        <v>112</v>
      </c>
      <c r="E292" s="134">
        <v>89</v>
      </c>
      <c r="F292" s="134">
        <v>106</v>
      </c>
      <c r="G292" s="135" t="s">
        <v>129</v>
      </c>
      <c r="H292" s="171" t="str">
        <f>IFERROR((Table21[[#This Row],[_202330]]-Table21[[#This Row],[_201930]])/Table21[[#This Row],[_201930]]*1,"")</f>
        <v/>
      </c>
    </row>
    <row r="293" spans="1:8" ht="28.5">
      <c r="A293" s="132">
        <v>129695</v>
      </c>
      <c r="B293" s="134" t="s">
        <v>1163</v>
      </c>
      <c r="C293" s="134" t="s">
        <v>129</v>
      </c>
      <c r="D293" s="134" t="s">
        <v>129</v>
      </c>
      <c r="E293" s="134" t="s">
        <v>129</v>
      </c>
      <c r="F293" s="134" t="s">
        <v>129</v>
      </c>
      <c r="G293" s="135" t="s">
        <v>129</v>
      </c>
      <c r="H293" s="171" t="str">
        <f>IFERROR((Table21[[#This Row],[_202330]]-Table21[[#This Row],[_201930]])/Table21[[#This Row],[_201930]]*1,"")</f>
        <v/>
      </c>
    </row>
    <row r="294" spans="1:8">
      <c r="A294" s="132">
        <v>129695</v>
      </c>
      <c r="B294" s="134" t="s">
        <v>1136</v>
      </c>
      <c r="C294" s="134">
        <v>102</v>
      </c>
      <c r="D294" s="134">
        <v>127</v>
      </c>
      <c r="E294" s="134">
        <v>102</v>
      </c>
      <c r="F294" s="134">
        <v>113</v>
      </c>
      <c r="G294" s="135" t="s">
        <v>129</v>
      </c>
      <c r="H294" s="171" t="str">
        <f>IFERROR((Table21[[#This Row],[_202330]]-Table21[[#This Row],[_201930]])/Table21[[#This Row],[_201930]]*1,"")</f>
        <v/>
      </c>
    </row>
    <row r="295" spans="1:8">
      <c r="A295" s="132">
        <v>129695</v>
      </c>
      <c r="B295" s="134" t="s">
        <v>1137</v>
      </c>
      <c r="C295" s="134">
        <v>24</v>
      </c>
      <c r="D295" s="134">
        <v>26</v>
      </c>
      <c r="E295" s="134">
        <v>25</v>
      </c>
      <c r="F295" s="134">
        <v>23</v>
      </c>
      <c r="G295" s="135" t="s">
        <v>129</v>
      </c>
      <c r="H295" s="171" t="str">
        <f>IFERROR((Table21[[#This Row],[_202330]]-Table21[[#This Row],[_201930]])/Table21[[#This Row],[_201930]]*1,"")</f>
        <v/>
      </c>
    </row>
    <row r="296" spans="1:8" ht="28.5">
      <c r="A296" s="132">
        <v>129695</v>
      </c>
      <c r="B296" s="134" t="s">
        <v>1138</v>
      </c>
      <c r="C296" s="134">
        <v>4</v>
      </c>
      <c r="D296" s="134">
        <v>15</v>
      </c>
      <c r="E296" s="134">
        <v>13</v>
      </c>
      <c r="F296" s="134">
        <v>7</v>
      </c>
      <c r="G296" s="135" t="s">
        <v>129</v>
      </c>
      <c r="H296" s="171" t="str">
        <f>IFERROR((Table21[[#This Row],[_202330]]-Table21[[#This Row],[_201930]])/Table21[[#This Row],[_201930]]*1,"")</f>
        <v/>
      </c>
    </row>
    <row r="297" spans="1:8" ht="28.5">
      <c r="A297" s="132">
        <v>129695</v>
      </c>
      <c r="B297" s="134" t="s">
        <v>1164</v>
      </c>
      <c r="C297" s="134">
        <v>107</v>
      </c>
      <c r="D297" s="134">
        <v>123</v>
      </c>
      <c r="E297" s="134">
        <v>97</v>
      </c>
      <c r="F297" s="134">
        <v>119</v>
      </c>
      <c r="G297" s="135" t="s">
        <v>129</v>
      </c>
      <c r="H297" s="171" t="str">
        <f>IFERROR((Table21[[#This Row],[_202330]]-Table21[[#This Row],[_201930]])/Table21[[#This Row],[_201930]]*1,"")</f>
        <v/>
      </c>
    </row>
    <row r="298" spans="1:8" ht="28.5">
      <c r="A298" s="132">
        <v>129695</v>
      </c>
      <c r="B298" s="134" t="s">
        <v>1165</v>
      </c>
      <c r="C298" s="134" t="s">
        <v>129</v>
      </c>
      <c r="D298" s="134" t="s">
        <v>129</v>
      </c>
      <c r="E298" s="134" t="s">
        <v>129</v>
      </c>
      <c r="F298" s="134" t="s">
        <v>129</v>
      </c>
      <c r="G298" s="135" t="s">
        <v>129</v>
      </c>
      <c r="H298" s="171" t="str">
        <f>IFERROR((Table21[[#This Row],[_202330]]-Table21[[#This Row],[_201930]])/Table21[[#This Row],[_201930]]*1,"")</f>
        <v/>
      </c>
    </row>
    <row r="299" spans="1:8">
      <c r="A299" s="132">
        <v>129695</v>
      </c>
      <c r="B299" s="134" t="s">
        <v>1141</v>
      </c>
      <c r="C299" s="134">
        <v>111</v>
      </c>
      <c r="D299" s="134">
        <v>138</v>
      </c>
      <c r="E299" s="134">
        <v>110</v>
      </c>
      <c r="F299" s="134">
        <v>126</v>
      </c>
      <c r="G299" s="135" t="s">
        <v>129</v>
      </c>
      <c r="H299" s="171" t="str">
        <f>IFERROR((Table21[[#This Row],[_202330]]-Table21[[#This Row],[_201930]])/Table21[[#This Row],[_201930]]*1,"")</f>
        <v/>
      </c>
    </row>
    <row r="300" spans="1:8">
      <c r="A300" s="132">
        <v>129695</v>
      </c>
      <c r="B300" s="134" t="s">
        <v>1142</v>
      </c>
      <c r="C300" s="134">
        <v>26</v>
      </c>
      <c r="D300" s="134">
        <v>29</v>
      </c>
      <c r="E300" s="134">
        <v>27</v>
      </c>
      <c r="F300" s="134">
        <v>25</v>
      </c>
      <c r="G300" s="135" t="s">
        <v>129</v>
      </c>
      <c r="H300" s="171" t="str">
        <f>IFERROR((Table21[[#This Row],[_202330]]-Table21[[#This Row],[_201930]])/Table21[[#This Row],[_201930]]*1,"")</f>
        <v/>
      </c>
    </row>
    <row r="301" spans="1:8" ht="28.5">
      <c r="A301" s="132">
        <v>129695</v>
      </c>
      <c r="B301" s="134" t="s">
        <v>1143</v>
      </c>
      <c r="C301" s="134">
        <v>5</v>
      </c>
      <c r="D301" s="134">
        <v>15</v>
      </c>
      <c r="E301" s="134">
        <v>15</v>
      </c>
      <c r="F301" s="134">
        <v>7</v>
      </c>
      <c r="G301" s="135" t="s">
        <v>129</v>
      </c>
      <c r="H301" s="171" t="str">
        <f>IFERROR((Table21[[#This Row],[_202330]]-Table21[[#This Row],[_201930]])/Table21[[#This Row],[_201930]]*1,"")</f>
        <v/>
      </c>
    </row>
    <row r="302" spans="1:8" ht="28.5">
      <c r="A302" s="132">
        <v>129695</v>
      </c>
      <c r="B302" s="134" t="s">
        <v>1166</v>
      </c>
      <c r="C302" s="134">
        <v>107</v>
      </c>
      <c r="D302" s="134">
        <v>127</v>
      </c>
      <c r="E302" s="134">
        <v>103</v>
      </c>
      <c r="F302" s="134">
        <v>120</v>
      </c>
      <c r="G302" s="135" t="s">
        <v>129</v>
      </c>
      <c r="H302" s="171" t="str">
        <f>IFERROR((Table21[[#This Row],[_202330]]-Table21[[#This Row],[_201930]])/Table21[[#This Row],[_201930]]*1,"")</f>
        <v/>
      </c>
    </row>
    <row r="303" spans="1:8" ht="28.5">
      <c r="A303" s="132">
        <v>129695</v>
      </c>
      <c r="B303" s="134" t="s">
        <v>1167</v>
      </c>
      <c r="C303" s="134" t="s">
        <v>129</v>
      </c>
      <c r="D303" s="134" t="s">
        <v>129</v>
      </c>
      <c r="E303" s="134" t="s">
        <v>129</v>
      </c>
      <c r="F303" s="134" t="s">
        <v>129</v>
      </c>
      <c r="G303" s="135" t="s">
        <v>129</v>
      </c>
      <c r="H303" s="171" t="str">
        <f>IFERROR((Table21[[#This Row],[_202330]]-Table21[[#This Row],[_201930]])/Table21[[#This Row],[_201930]]*1,"")</f>
        <v/>
      </c>
    </row>
    <row r="304" spans="1:8">
      <c r="A304" s="132">
        <v>129695</v>
      </c>
      <c r="B304" s="134" t="s">
        <v>1146</v>
      </c>
      <c r="C304" s="134">
        <v>112</v>
      </c>
      <c r="D304" s="134">
        <v>142</v>
      </c>
      <c r="E304" s="134">
        <v>118</v>
      </c>
      <c r="F304" s="134">
        <v>127</v>
      </c>
      <c r="G304" s="135" t="s">
        <v>129</v>
      </c>
      <c r="H304" s="171" t="str">
        <f>IFERROR((Table21[[#This Row],[_202330]]-Table21[[#This Row],[_201930]])/Table21[[#This Row],[_201930]]*1,"")</f>
        <v/>
      </c>
    </row>
    <row r="305" spans="1:8" ht="28.5">
      <c r="A305" s="132">
        <v>129695</v>
      </c>
      <c r="B305" s="134" t="s">
        <v>1147</v>
      </c>
      <c r="C305" s="134">
        <v>9</v>
      </c>
      <c r="D305" s="134">
        <v>11</v>
      </c>
      <c r="E305" s="134">
        <v>16</v>
      </c>
      <c r="F305" s="134">
        <v>0</v>
      </c>
      <c r="G305" s="135" t="s">
        <v>129</v>
      </c>
      <c r="H305" s="171" t="str">
        <f>IFERROR((Table21[[#This Row],[_202330]]-Table21[[#This Row],[_201930]])/Table21[[#This Row],[_201930]]*1,"")</f>
        <v/>
      </c>
    </row>
    <row r="306" spans="1:8" ht="28.5">
      <c r="A306" s="132">
        <v>129695</v>
      </c>
      <c r="B306" s="134" t="s">
        <v>1148</v>
      </c>
      <c r="C306" s="134">
        <v>190</v>
      </c>
      <c r="D306" s="134">
        <v>176</v>
      </c>
      <c r="E306" s="134">
        <v>157</v>
      </c>
      <c r="F306" s="134">
        <v>192</v>
      </c>
      <c r="G306" s="135" t="s">
        <v>129</v>
      </c>
      <c r="H306" s="171" t="str">
        <f>IFERROR((Table21[[#This Row],[_202330]]-Table21[[#This Row],[_201930]])/Table21[[#This Row],[_201930]]*1,"")</f>
        <v/>
      </c>
    </row>
    <row r="307" spans="1:8" ht="28.5">
      <c r="A307" s="132">
        <v>129695</v>
      </c>
      <c r="B307" s="134" t="s">
        <v>1149</v>
      </c>
      <c r="C307" s="134">
        <v>113</v>
      </c>
      <c r="D307" s="134">
        <v>154</v>
      </c>
      <c r="E307" s="134">
        <v>117</v>
      </c>
      <c r="F307" s="134">
        <v>176</v>
      </c>
      <c r="G307" s="135" t="s">
        <v>129</v>
      </c>
      <c r="H307" s="171" t="str">
        <f>IFERROR((Table21[[#This Row],[_202330]]-Table21[[#This Row],[_201930]])/Table21[[#This Row],[_201930]]*1,"")</f>
        <v/>
      </c>
    </row>
    <row r="308" spans="1:8" ht="28.5">
      <c r="A308" s="132">
        <v>129695</v>
      </c>
      <c r="B308" s="134" t="s">
        <v>1150</v>
      </c>
      <c r="C308" s="134">
        <v>312</v>
      </c>
      <c r="D308" s="134">
        <v>341</v>
      </c>
      <c r="E308" s="134">
        <v>290</v>
      </c>
      <c r="F308" s="134">
        <v>368</v>
      </c>
      <c r="G308" s="135" t="s">
        <v>129</v>
      </c>
      <c r="H308" s="171" t="str">
        <f>IFERROR((Table21[[#This Row],[_202330]]-Table21[[#This Row],[_201930]])/Table21[[#This Row],[_201930]]*1,"")</f>
        <v/>
      </c>
    </row>
    <row r="309" spans="1:8">
      <c r="A309" s="132">
        <v>129695</v>
      </c>
      <c r="B309" s="134" t="s">
        <v>1151</v>
      </c>
      <c r="C309" s="134">
        <v>26</v>
      </c>
      <c r="D309" s="134">
        <v>29</v>
      </c>
      <c r="E309" s="134">
        <v>29</v>
      </c>
      <c r="F309" s="134">
        <v>26</v>
      </c>
      <c r="G309" s="135" t="s">
        <v>129</v>
      </c>
      <c r="H309" s="171" t="str">
        <f>IFERROR((Table21[[#This Row],[_202330]]-Table21[[#This Row],[_201930]])/Table21[[#This Row],[_201930]]*1,"")</f>
        <v/>
      </c>
    </row>
    <row r="310" spans="1:8" ht="28.5">
      <c r="A310" s="132">
        <v>129695</v>
      </c>
      <c r="B310" s="134" t="s">
        <v>1152</v>
      </c>
      <c r="C310" s="134">
        <v>47</v>
      </c>
      <c r="D310" s="134">
        <v>39</v>
      </c>
      <c r="E310" s="134">
        <v>42</v>
      </c>
      <c r="F310" s="134">
        <v>39</v>
      </c>
      <c r="G310" s="135" t="s">
        <v>129</v>
      </c>
      <c r="H310" s="171" t="str">
        <f>IFERROR((Table21[[#This Row],[_202330]]-Table21[[#This Row],[_201930]])/Table21[[#This Row],[_201930]]*1,"")</f>
        <v/>
      </c>
    </row>
    <row r="311" spans="1:8" ht="28.5">
      <c r="A311" s="132">
        <v>129695</v>
      </c>
      <c r="B311" s="134" t="s">
        <v>1153</v>
      </c>
      <c r="C311" s="134">
        <v>2</v>
      </c>
      <c r="D311" s="134">
        <v>2</v>
      </c>
      <c r="E311" s="134">
        <v>4</v>
      </c>
      <c r="F311" s="134">
        <v>0</v>
      </c>
      <c r="G311" s="135" t="s">
        <v>129</v>
      </c>
      <c r="H311" s="171" t="str">
        <f>IFERROR((Table21[[#This Row],[_202330]]-Table21[[#This Row],[_201930]])/Table21[[#This Row],[_201930]]*1,"")</f>
        <v/>
      </c>
    </row>
    <row r="312" spans="1:8" ht="28.5">
      <c r="A312" s="132">
        <v>129695</v>
      </c>
      <c r="B312" s="134" t="s">
        <v>1154</v>
      </c>
      <c r="C312" s="134">
        <v>45</v>
      </c>
      <c r="D312" s="134">
        <v>36</v>
      </c>
      <c r="E312" s="134">
        <v>38</v>
      </c>
      <c r="F312" s="134">
        <v>39</v>
      </c>
      <c r="G312" s="135" t="s">
        <v>129</v>
      </c>
      <c r="H312" s="171" t="str">
        <f>IFERROR((Table21[[#This Row],[_202330]]-Table21[[#This Row],[_201930]])/Table21[[#This Row],[_201930]]*1,"")</f>
        <v/>
      </c>
    </row>
    <row r="313" spans="1:8" ht="28.5">
      <c r="A313" s="132">
        <v>129695</v>
      </c>
      <c r="B313" s="134" t="s">
        <v>1155</v>
      </c>
      <c r="C313" s="134">
        <v>27</v>
      </c>
      <c r="D313" s="134">
        <v>32</v>
      </c>
      <c r="E313" s="134">
        <v>29</v>
      </c>
      <c r="F313" s="134">
        <v>36</v>
      </c>
      <c r="G313" s="135" t="s">
        <v>129</v>
      </c>
      <c r="H313" s="171" t="str">
        <f>IFERROR((Table21[[#This Row],[_202330]]-Table21[[#This Row],[_201930]])/Table21[[#This Row],[_201930]]*1,"")</f>
        <v/>
      </c>
    </row>
    <row r="314" spans="1:8">
      <c r="A314" s="132">
        <v>129729</v>
      </c>
      <c r="B314" s="134" t="s">
        <v>1173</v>
      </c>
      <c r="C314" s="134">
        <v>365</v>
      </c>
      <c r="D314" s="134">
        <v>422</v>
      </c>
      <c r="E314" s="134">
        <v>390</v>
      </c>
      <c r="F314" s="134">
        <v>322</v>
      </c>
      <c r="G314" s="135" t="s">
        <v>129</v>
      </c>
      <c r="H314" s="171" t="str">
        <f>IFERROR((Table21[[#This Row],[_202330]]-Table21[[#This Row],[_201930]])/Table21[[#This Row],[_201930]]*1,"")</f>
        <v/>
      </c>
    </row>
    <row r="315" spans="1:8">
      <c r="A315" s="132">
        <v>129729</v>
      </c>
      <c r="B315" s="134" t="s">
        <v>1131</v>
      </c>
      <c r="C315" s="134">
        <v>0</v>
      </c>
      <c r="D315" s="134">
        <v>0</v>
      </c>
      <c r="E315" s="134">
        <v>0</v>
      </c>
      <c r="F315" s="134">
        <v>0</v>
      </c>
      <c r="G315" s="135" t="s">
        <v>129</v>
      </c>
      <c r="H315" s="171" t="str">
        <f>IFERROR((Table21[[#This Row],[_202330]]-Table21[[#This Row],[_201930]])/Table21[[#This Row],[_201930]]*1,"")</f>
        <v/>
      </c>
    </row>
    <row r="316" spans="1:8">
      <c r="A316" s="132">
        <v>129729</v>
      </c>
      <c r="B316" s="134" t="s">
        <v>1132</v>
      </c>
      <c r="C316" s="134">
        <v>365</v>
      </c>
      <c r="D316" s="134">
        <v>422</v>
      </c>
      <c r="E316" s="134">
        <v>390</v>
      </c>
      <c r="F316" s="134">
        <v>322</v>
      </c>
      <c r="G316" s="135" t="s">
        <v>129</v>
      </c>
      <c r="H316" s="171" t="str">
        <f>IFERROR((Table21[[#This Row],[_202330]]-Table21[[#This Row],[_201930]])/Table21[[#This Row],[_201930]]*1,"")</f>
        <v/>
      </c>
    </row>
    <row r="317" spans="1:8" ht="28.5">
      <c r="A317" s="132">
        <v>129729</v>
      </c>
      <c r="B317" s="134" t="s">
        <v>1133</v>
      </c>
      <c r="C317" s="134">
        <v>12</v>
      </c>
      <c r="D317" s="134">
        <v>23</v>
      </c>
      <c r="E317" s="134">
        <v>16</v>
      </c>
      <c r="F317" s="134">
        <v>14</v>
      </c>
      <c r="G317" s="135" t="s">
        <v>129</v>
      </c>
      <c r="H317" s="171" t="str">
        <f>IFERROR((Table21[[#This Row],[_202330]]-Table21[[#This Row],[_201930]])/Table21[[#This Row],[_201930]]*1,"")</f>
        <v/>
      </c>
    </row>
    <row r="318" spans="1:8" ht="28.5">
      <c r="A318" s="132">
        <v>129729</v>
      </c>
      <c r="B318" s="134" t="s">
        <v>1162</v>
      </c>
      <c r="C318" s="134">
        <v>82</v>
      </c>
      <c r="D318" s="134">
        <v>88</v>
      </c>
      <c r="E318" s="134">
        <v>85</v>
      </c>
      <c r="F318" s="134">
        <v>72</v>
      </c>
      <c r="G318" s="135" t="s">
        <v>129</v>
      </c>
      <c r="H318" s="171" t="str">
        <f>IFERROR((Table21[[#This Row],[_202330]]-Table21[[#This Row],[_201930]])/Table21[[#This Row],[_201930]]*1,"")</f>
        <v/>
      </c>
    </row>
    <row r="319" spans="1:8" ht="28.5">
      <c r="A319" s="132">
        <v>129729</v>
      </c>
      <c r="B319" s="134" t="s">
        <v>1163</v>
      </c>
      <c r="C319" s="134" t="s">
        <v>129</v>
      </c>
      <c r="D319" s="134" t="s">
        <v>129</v>
      </c>
      <c r="E319" s="134" t="s">
        <v>129</v>
      </c>
      <c r="F319" s="134" t="s">
        <v>129</v>
      </c>
      <c r="G319" s="135" t="s">
        <v>129</v>
      </c>
      <c r="H319" s="171" t="str">
        <f>IFERROR((Table21[[#This Row],[_202330]]-Table21[[#This Row],[_201930]])/Table21[[#This Row],[_201930]]*1,"")</f>
        <v/>
      </c>
    </row>
    <row r="320" spans="1:8">
      <c r="A320" s="132">
        <v>129729</v>
      </c>
      <c r="B320" s="134" t="s">
        <v>1136</v>
      </c>
      <c r="C320" s="134">
        <v>94</v>
      </c>
      <c r="D320" s="134">
        <v>111</v>
      </c>
      <c r="E320" s="134">
        <v>101</v>
      </c>
      <c r="F320" s="134">
        <v>86</v>
      </c>
      <c r="G320" s="135" t="s">
        <v>129</v>
      </c>
      <c r="H320" s="171" t="str">
        <f>IFERROR((Table21[[#This Row],[_202330]]-Table21[[#This Row],[_201930]])/Table21[[#This Row],[_201930]]*1,"")</f>
        <v/>
      </c>
    </row>
    <row r="321" spans="1:8">
      <c r="A321" s="132">
        <v>129729</v>
      </c>
      <c r="B321" s="134" t="s">
        <v>1137</v>
      </c>
      <c r="C321" s="134">
        <v>26</v>
      </c>
      <c r="D321" s="134">
        <v>26</v>
      </c>
      <c r="E321" s="134">
        <v>26</v>
      </c>
      <c r="F321" s="134">
        <v>27</v>
      </c>
      <c r="G321" s="135" t="s">
        <v>129</v>
      </c>
      <c r="H321" s="171" t="str">
        <f>IFERROR((Table21[[#This Row],[_202330]]-Table21[[#This Row],[_201930]])/Table21[[#This Row],[_201930]]*1,"")</f>
        <v/>
      </c>
    </row>
    <row r="322" spans="1:8" ht="28.5">
      <c r="A322" s="132">
        <v>129729</v>
      </c>
      <c r="B322" s="134" t="s">
        <v>1138</v>
      </c>
      <c r="C322" s="134">
        <v>13</v>
      </c>
      <c r="D322" s="134">
        <v>23</v>
      </c>
      <c r="E322" s="134">
        <v>17</v>
      </c>
      <c r="F322" s="134">
        <v>14</v>
      </c>
      <c r="G322" s="135" t="s">
        <v>129</v>
      </c>
      <c r="H322" s="171" t="str">
        <f>IFERROR((Table21[[#This Row],[_202330]]-Table21[[#This Row],[_201930]])/Table21[[#This Row],[_201930]]*1,"")</f>
        <v/>
      </c>
    </row>
    <row r="323" spans="1:8" ht="28.5">
      <c r="A323" s="132">
        <v>129729</v>
      </c>
      <c r="B323" s="134" t="s">
        <v>1164</v>
      </c>
      <c r="C323" s="134">
        <v>93</v>
      </c>
      <c r="D323" s="134">
        <v>100</v>
      </c>
      <c r="E323" s="134">
        <v>94</v>
      </c>
      <c r="F323" s="134">
        <v>79</v>
      </c>
      <c r="G323" s="135" t="s">
        <v>129</v>
      </c>
      <c r="H323" s="171" t="str">
        <f>IFERROR((Table21[[#This Row],[_202330]]-Table21[[#This Row],[_201930]])/Table21[[#This Row],[_201930]]*1,"")</f>
        <v/>
      </c>
    </row>
    <row r="324" spans="1:8" ht="28.5">
      <c r="A324" s="132">
        <v>129729</v>
      </c>
      <c r="B324" s="134" t="s">
        <v>1165</v>
      </c>
      <c r="C324" s="134" t="s">
        <v>129</v>
      </c>
      <c r="D324" s="134" t="s">
        <v>129</v>
      </c>
      <c r="E324" s="134" t="s">
        <v>129</v>
      </c>
      <c r="F324" s="134" t="s">
        <v>129</v>
      </c>
      <c r="G324" s="135" t="s">
        <v>129</v>
      </c>
      <c r="H324" s="171" t="str">
        <f>IFERROR((Table21[[#This Row],[_202330]]-Table21[[#This Row],[_201930]])/Table21[[#This Row],[_201930]]*1,"")</f>
        <v/>
      </c>
    </row>
    <row r="325" spans="1:8">
      <c r="A325" s="132">
        <v>129729</v>
      </c>
      <c r="B325" s="134" t="s">
        <v>1141</v>
      </c>
      <c r="C325" s="134">
        <v>106</v>
      </c>
      <c r="D325" s="134">
        <v>123</v>
      </c>
      <c r="E325" s="134">
        <v>111</v>
      </c>
      <c r="F325" s="134">
        <v>93</v>
      </c>
      <c r="G325" s="135" t="s">
        <v>129</v>
      </c>
      <c r="H325" s="171" t="str">
        <f>IFERROR((Table21[[#This Row],[_202330]]-Table21[[#This Row],[_201930]])/Table21[[#This Row],[_201930]]*1,"")</f>
        <v/>
      </c>
    </row>
    <row r="326" spans="1:8">
      <c r="A326" s="132">
        <v>129729</v>
      </c>
      <c r="B326" s="134" t="s">
        <v>1142</v>
      </c>
      <c r="C326" s="134">
        <v>29</v>
      </c>
      <c r="D326" s="134">
        <v>29</v>
      </c>
      <c r="E326" s="134">
        <v>28</v>
      </c>
      <c r="F326" s="134">
        <v>29</v>
      </c>
      <c r="G326" s="135" t="s">
        <v>129</v>
      </c>
      <c r="H326" s="171" t="str">
        <f>IFERROR((Table21[[#This Row],[_202330]]-Table21[[#This Row],[_201930]])/Table21[[#This Row],[_201930]]*1,"")</f>
        <v/>
      </c>
    </row>
    <row r="327" spans="1:8" ht="28.5">
      <c r="A327" s="132">
        <v>129729</v>
      </c>
      <c r="B327" s="134" t="s">
        <v>1143</v>
      </c>
      <c r="C327" s="134">
        <v>13</v>
      </c>
      <c r="D327" s="134">
        <v>23</v>
      </c>
      <c r="E327" s="134">
        <v>17</v>
      </c>
      <c r="F327" s="134">
        <v>14</v>
      </c>
      <c r="G327" s="135" t="s">
        <v>129</v>
      </c>
      <c r="H327" s="171" t="str">
        <f>IFERROR((Table21[[#This Row],[_202330]]-Table21[[#This Row],[_201930]])/Table21[[#This Row],[_201930]]*1,"")</f>
        <v/>
      </c>
    </row>
    <row r="328" spans="1:8" ht="28.5">
      <c r="A328" s="132">
        <v>129729</v>
      </c>
      <c r="B328" s="134" t="s">
        <v>1166</v>
      </c>
      <c r="C328" s="134">
        <v>97</v>
      </c>
      <c r="D328" s="134">
        <v>107</v>
      </c>
      <c r="E328" s="134">
        <v>104</v>
      </c>
      <c r="F328" s="134">
        <v>83</v>
      </c>
      <c r="G328" s="135" t="s">
        <v>129</v>
      </c>
      <c r="H328" s="171" t="str">
        <f>IFERROR((Table21[[#This Row],[_202330]]-Table21[[#This Row],[_201930]])/Table21[[#This Row],[_201930]]*1,"")</f>
        <v/>
      </c>
    </row>
    <row r="329" spans="1:8" ht="28.5">
      <c r="A329" s="132">
        <v>129729</v>
      </c>
      <c r="B329" s="134" t="s">
        <v>1167</v>
      </c>
      <c r="C329" s="134" t="s">
        <v>129</v>
      </c>
      <c r="D329" s="134" t="s">
        <v>129</v>
      </c>
      <c r="E329" s="134" t="s">
        <v>129</v>
      </c>
      <c r="F329" s="134" t="s">
        <v>129</v>
      </c>
      <c r="G329" s="135" t="s">
        <v>129</v>
      </c>
      <c r="H329" s="171" t="str">
        <f>IFERROR((Table21[[#This Row],[_202330]]-Table21[[#This Row],[_201930]])/Table21[[#This Row],[_201930]]*1,"")</f>
        <v/>
      </c>
    </row>
    <row r="330" spans="1:8">
      <c r="A330" s="132">
        <v>129729</v>
      </c>
      <c r="B330" s="134" t="s">
        <v>1146</v>
      </c>
      <c r="C330" s="134">
        <v>110</v>
      </c>
      <c r="D330" s="134">
        <v>130</v>
      </c>
      <c r="E330" s="134">
        <v>121</v>
      </c>
      <c r="F330" s="134">
        <v>97</v>
      </c>
      <c r="G330" s="135" t="s">
        <v>129</v>
      </c>
      <c r="H330" s="171" t="str">
        <f>IFERROR((Table21[[#This Row],[_202330]]-Table21[[#This Row],[_201930]])/Table21[[#This Row],[_201930]]*1,"")</f>
        <v/>
      </c>
    </row>
    <row r="331" spans="1:8" ht="28.5">
      <c r="A331" s="132">
        <v>129729</v>
      </c>
      <c r="B331" s="134" t="s">
        <v>1147</v>
      </c>
      <c r="C331" s="134">
        <v>7</v>
      </c>
      <c r="D331" s="134">
        <v>12</v>
      </c>
      <c r="E331" s="134">
        <v>7</v>
      </c>
      <c r="F331" s="134">
        <v>4</v>
      </c>
      <c r="G331" s="135" t="s">
        <v>129</v>
      </c>
      <c r="H331" s="171" t="str">
        <f>IFERROR((Table21[[#This Row],[_202330]]-Table21[[#This Row],[_201930]])/Table21[[#This Row],[_201930]]*1,"")</f>
        <v/>
      </c>
    </row>
    <row r="332" spans="1:8" ht="28.5">
      <c r="A332" s="132">
        <v>129729</v>
      </c>
      <c r="B332" s="134" t="s">
        <v>1148</v>
      </c>
      <c r="C332" s="134">
        <v>114</v>
      </c>
      <c r="D332" s="134">
        <v>153</v>
      </c>
      <c r="E332" s="134">
        <v>135</v>
      </c>
      <c r="F332" s="134">
        <v>112</v>
      </c>
      <c r="G332" s="135" t="s">
        <v>129</v>
      </c>
      <c r="H332" s="171" t="str">
        <f>IFERROR((Table21[[#This Row],[_202330]]-Table21[[#This Row],[_201930]])/Table21[[#This Row],[_201930]]*1,"")</f>
        <v/>
      </c>
    </row>
    <row r="333" spans="1:8" ht="28.5">
      <c r="A333" s="132">
        <v>129729</v>
      </c>
      <c r="B333" s="134" t="s">
        <v>1149</v>
      </c>
      <c r="C333" s="134">
        <v>134</v>
      </c>
      <c r="D333" s="134">
        <v>127</v>
      </c>
      <c r="E333" s="134">
        <v>127</v>
      </c>
      <c r="F333" s="134">
        <v>109</v>
      </c>
      <c r="G333" s="135" t="s">
        <v>129</v>
      </c>
      <c r="H333" s="171" t="str">
        <f>IFERROR((Table21[[#This Row],[_202330]]-Table21[[#This Row],[_201930]])/Table21[[#This Row],[_201930]]*1,"")</f>
        <v/>
      </c>
    </row>
    <row r="334" spans="1:8" ht="28.5">
      <c r="A334" s="132">
        <v>129729</v>
      </c>
      <c r="B334" s="134" t="s">
        <v>1150</v>
      </c>
      <c r="C334" s="134">
        <v>255</v>
      </c>
      <c r="D334" s="134">
        <v>292</v>
      </c>
      <c r="E334" s="134">
        <v>269</v>
      </c>
      <c r="F334" s="134">
        <v>225</v>
      </c>
      <c r="G334" s="135" t="s">
        <v>129</v>
      </c>
      <c r="H334" s="171" t="str">
        <f>IFERROR((Table21[[#This Row],[_202330]]-Table21[[#This Row],[_201930]])/Table21[[#This Row],[_201930]]*1,"")</f>
        <v/>
      </c>
    </row>
    <row r="335" spans="1:8">
      <c r="A335" s="132">
        <v>129729</v>
      </c>
      <c r="B335" s="134" t="s">
        <v>1151</v>
      </c>
      <c r="C335" s="134">
        <v>30</v>
      </c>
      <c r="D335" s="134">
        <v>31</v>
      </c>
      <c r="E335" s="134">
        <v>31</v>
      </c>
      <c r="F335" s="134">
        <v>30</v>
      </c>
      <c r="G335" s="135" t="s">
        <v>129</v>
      </c>
      <c r="H335" s="171" t="str">
        <f>IFERROR((Table21[[#This Row],[_202330]]-Table21[[#This Row],[_201930]])/Table21[[#This Row],[_201930]]*1,"")</f>
        <v/>
      </c>
    </row>
    <row r="336" spans="1:8" ht="28.5">
      <c r="A336" s="132">
        <v>129729</v>
      </c>
      <c r="B336" s="134" t="s">
        <v>1152</v>
      </c>
      <c r="C336" s="134">
        <v>33</v>
      </c>
      <c r="D336" s="134">
        <v>39</v>
      </c>
      <c r="E336" s="134">
        <v>36</v>
      </c>
      <c r="F336" s="134">
        <v>36</v>
      </c>
      <c r="G336" s="135" t="s">
        <v>129</v>
      </c>
      <c r="H336" s="171" t="str">
        <f>IFERROR((Table21[[#This Row],[_202330]]-Table21[[#This Row],[_201930]])/Table21[[#This Row],[_201930]]*1,"")</f>
        <v/>
      </c>
    </row>
    <row r="337" spans="1:8" ht="28.5">
      <c r="A337" s="132">
        <v>129729</v>
      </c>
      <c r="B337" s="134" t="s">
        <v>1153</v>
      </c>
      <c r="C337" s="134">
        <v>2</v>
      </c>
      <c r="D337" s="134">
        <v>3</v>
      </c>
      <c r="E337" s="134">
        <v>2</v>
      </c>
      <c r="F337" s="134">
        <v>1</v>
      </c>
      <c r="G337" s="135" t="s">
        <v>129</v>
      </c>
      <c r="H337" s="171" t="str">
        <f>IFERROR((Table21[[#This Row],[_202330]]-Table21[[#This Row],[_201930]])/Table21[[#This Row],[_201930]]*1,"")</f>
        <v/>
      </c>
    </row>
    <row r="338" spans="1:8" ht="28.5">
      <c r="A338" s="132">
        <v>129729</v>
      </c>
      <c r="B338" s="134" t="s">
        <v>1154</v>
      </c>
      <c r="C338" s="134">
        <v>31</v>
      </c>
      <c r="D338" s="134">
        <v>36</v>
      </c>
      <c r="E338" s="134">
        <v>35</v>
      </c>
      <c r="F338" s="134">
        <v>35</v>
      </c>
      <c r="G338" s="135" t="s">
        <v>129</v>
      </c>
      <c r="H338" s="171" t="str">
        <f>IFERROR((Table21[[#This Row],[_202330]]-Table21[[#This Row],[_201930]])/Table21[[#This Row],[_201930]]*1,"")</f>
        <v/>
      </c>
    </row>
    <row r="339" spans="1:8" ht="28.5">
      <c r="A339" s="132">
        <v>129729</v>
      </c>
      <c r="B339" s="134" t="s">
        <v>1155</v>
      </c>
      <c r="C339" s="134">
        <v>37</v>
      </c>
      <c r="D339" s="134">
        <v>30</v>
      </c>
      <c r="E339" s="134">
        <v>33</v>
      </c>
      <c r="F339" s="134">
        <v>34</v>
      </c>
      <c r="G339" s="135" t="s">
        <v>129</v>
      </c>
      <c r="H339" s="171" t="str">
        <f>IFERROR((Table21[[#This Row],[_202330]]-Table21[[#This Row],[_201930]])/Table21[[#This Row],[_201930]]*1,"")</f>
        <v/>
      </c>
    </row>
    <row r="340" spans="1:8">
      <c r="A340" s="132">
        <v>129756</v>
      </c>
      <c r="B340" s="134" t="s">
        <v>1173</v>
      </c>
      <c r="C340" s="134">
        <v>201</v>
      </c>
      <c r="D340" s="134">
        <v>201</v>
      </c>
      <c r="E340" s="134">
        <v>193</v>
      </c>
      <c r="F340" s="134">
        <v>199</v>
      </c>
      <c r="G340" s="135" t="s">
        <v>129</v>
      </c>
      <c r="H340" s="171" t="str">
        <f>IFERROR((Table21[[#This Row],[_202330]]-Table21[[#This Row],[_201930]])/Table21[[#This Row],[_201930]]*1,"")</f>
        <v/>
      </c>
    </row>
    <row r="341" spans="1:8">
      <c r="A341" s="132">
        <v>129756</v>
      </c>
      <c r="B341" s="134" t="s">
        <v>1131</v>
      </c>
      <c r="C341" s="134">
        <v>0</v>
      </c>
      <c r="D341" s="134">
        <v>0</v>
      </c>
      <c r="E341" s="134">
        <v>0</v>
      </c>
      <c r="F341" s="134">
        <v>0</v>
      </c>
      <c r="G341" s="135" t="s">
        <v>129</v>
      </c>
      <c r="H341" s="171" t="str">
        <f>IFERROR((Table21[[#This Row],[_202330]]-Table21[[#This Row],[_201930]])/Table21[[#This Row],[_201930]]*1,"")</f>
        <v/>
      </c>
    </row>
    <row r="342" spans="1:8">
      <c r="A342" s="132">
        <v>129756</v>
      </c>
      <c r="B342" s="134" t="s">
        <v>1132</v>
      </c>
      <c r="C342" s="134">
        <v>201</v>
      </c>
      <c r="D342" s="134">
        <v>201</v>
      </c>
      <c r="E342" s="134">
        <v>193</v>
      </c>
      <c r="F342" s="134">
        <v>199</v>
      </c>
      <c r="G342" s="135" t="s">
        <v>129</v>
      </c>
      <c r="H342" s="171" t="str">
        <f>IFERROR((Table21[[#This Row],[_202330]]-Table21[[#This Row],[_201930]])/Table21[[#This Row],[_201930]]*1,"")</f>
        <v/>
      </c>
    </row>
    <row r="343" spans="1:8" ht="28.5">
      <c r="A343" s="132">
        <v>129756</v>
      </c>
      <c r="B343" s="134" t="s">
        <v>1133</v>
      </c>
      <c r="C343" s="134">
        <v>1</v>
      </c>
      <c r="D343" s="134">
        <v>4</v>
      </c>
      <c r="E343" s="134">
        <v>5</v>
      </c>
      <c r="F343" s="134">
        <v>4</v>
      </c>
      <c r="G343" s="135" t="s">
        <v>129</v>
      </c>
      <c r="H343" s="171" t="str">
        <f>IFERROR((Table21[[#This Row],[_202330]]-Table21[[#This Row],[_201930]])/Table21[[#This Row],[_201930]]*1,"")</f>
        <v/>
      </c>
    </row>
    <row r="344" spans="1:8" ht="28.5">
      <c r="A344" s="132">
        <v>129756</v>
      </c>
      <c r="B344" s="134" t="s">
        <v>1162</v>
      </c>
      <c r="C344" s="134">
        <v>41</v>
      </c>
      <c r="D344" s="134">
        <v>43</v>
      </c>
      <c r="E344" s="134">
        <v>60</v>
      </c>
      <c r="F344" s="134">
        <v>52</v>
      </c>
      <c r="G344" s="135" t="s">
        <v>129</v>
      </c>
      <c r="H344" s="171" t="str">
        <f>IFERROR((Table21[[#This Row],[_202330]]-Table21[[#This Row],[_201930]])/Table21[[#This Row],[_201930]]*1,"")</f>
        <v/>
      </c>
    </row>
    <row r="345" spans="1:8" ht="28.5">
      <c r="A345" s="132">
        <v>129756</v>
      </c>
      <c r="B345" s="134" t="s">
        <v>1163</v>
      </c>
      <c r="C345" s="134" t="s">
        <v>129</v>
      </c>
      <c r="D345" s="134" t="s">
        <v>129</v>
      </c>
      <c r="E345" s="134" t="s">
        <v>129</v>
      </c>
      <c r="F345" s="134" t="s">
        <v>129</v>
      </c>
      <c r="G345" s="135" t="s">
        <v>129</v>
      </c>
      <c r="H345" s="171" t="str">
        <f>IFERROR((Table21[[#This Row],[_202330]]-Table21[[#This Row],[_201930]])/Table21[[#This Row],[_201930]]*1,"")</f>
        <v/>
      </c>
    </row>
    <row r="346" spans="1:8">
      <c r="A346" s="132">
        <v>129756</v>
      </c>
      <c r="B346" s="134" t="s">
        <v>1136</v>
      </c>
      <c r="C346" s="134">
        <v>42</v>
      </c>
      <c r="D346" s="134">
        <v>47</v>
      </c>
      <c r="E346" s="134">
        <v>65</v>
      </c>
      <c r="F346" s="134">
        <v>56</v>
      </c>
      <c r="G346" s="135" t="s">
        <v>129</v>
      </c>
      <c r="H346" s="171" t="str">
        <f>IFERROR((Table21[[#This Row],[_202330]]-Table21[[#This Row],[_201930]])/Table21[[#This Row],[_201930]]*1,"")</f>
        <v/>
      </c>
    </row>
    <row r="347" spans="1:8">
      <c r="A347" s="132">
        <v>129756</v>
      </c>
      <c r="B347" s="134" t="s">
        <v>1137</v>
      </c>
      <c r="C347" s="134">
        <v>21</v>
      </c>
      <c r="D347" s="134">
        <v>23</v>
      </c>
      <c r="E347" s="134">
        <v>34</v>
      </c>
      <c r="F347" s="134">
        <v>28</v>
      </c>
      <c r="G347" s="135" t="s">
        <v>129</v>
      </c>
      <c r="H347" s="171" t="str">
        <f>IFERROR((Table21[[#This Row],[_202330]]-Table21[[#This Row],[_201930]])/Table21[[#This Row],[_201930]]*1,"")</f>
        <v/>
      </c>
    </row>
    <row r="348" spans="1:8" ht="28.5">
      <c r="A348" s="132">
        <v>129756</v>
      </c>
      <c r="B348" s="134" t="s">
        <v>1138</v>
      </c>
      <c r="C348" s="134">
        <v>1</v>
      </c>
      <c r="D348" s="134">
        <v>4</v>
      </c>
      <c r="E348" s="134">
        <v>5</v>
      </c>
      <c r="F348" s="134">
        <v>4</v>
      </c>
      <c r="G348" s="135" t="s">
        <v>129</v>
      </c>
      <c r="H348" s="171" t="str">
        <f>IFERROR((Table21[[#This Row],[_202330]]-Table21[[#This Row],[_201930]])/Table21[[#This Row],[_201930]]*1,"")</f>
        <v/>
      </c>
    </row>
    <row r="349" spans="1:8" ht="28.5">
      <c r="A349" s="132">
        <v>129756</v>
      </c>
      <c r="B349" s="134" t="s">
        <v>1164</v>
      </c>
      <c r="C349" s="134">
        <v>47</v>
      </c>
      <c r="D349" s="134">
        <v>49</v>
      </c>
      <c r="E349" s="134">
        <v>62</v>
      </c>
      <c r="F349" s="134">
        <v>57</v>
      </c>
      <c r="G349" s="135" t="s">
        <v>129</v>
      </c>
      <c r="H349" s="171" t="str">
        <f>IFERROR((Table21[[#This Row],[_202330]]-Table21[[#This Row],[_201930]])/Table21[[#This Row],[_201930]]*1,"")</f>
        <v/>
      </c>
    </row>
    <row r="350" spans="1:8" ht="28.5">
      <c r="A350" s="132">
        <v>129756</v>
      </c>
      <c r="B350" s="134" t="s">
        <v>1165</v>
      </c>
      <c r="C350" s="134" t="s">
        <v>129</v>
      </c>
      <c r="D350" s="134" t="s">
        <v>129</v>
      </c>
      <c r="E350" s="134" t="s">
        <v>129</v>
      </c>
      <c r="F350" s="134" t="s">
        <v>129</v>
      </c>
      <c r="G350" s="135" t="s">
        <v>129</v>
      </c>
      <c r="H350" s="171" t="str">
        <f>IFERROR((Table21[[#This Row],[_202330]]-Table21[[#This Row],[_201930]])/Table21[[#This Row],[_201930]]*1,"")</f>
        <v/>
      </c>
    </row>
    <row r="351" spans="1:8">
      <c r="A351" s="132">
        <v>129756</v>
      </c>
      <c r="B351" s="134" t="s">
        <v>1141</v>
      </c>
      <c r="C351" s="134">
        <v>48</v>
      </c>
      <c r="D351" s="134">
        <v>53</v>
      </c>
      <c r="E351" s="134">
        <v>67</v>
      </c>
      <c r="F351" s="134">
        <v>61</v>
      </c>
      <c r="G351" s="135" t="s">
        <v>129</v>
      </c>
      <c r="H351" s="171" t="str">
        <f>IFERROR((Table21[[#This Row],[_202330]]-Table21[[#This Row],[_201930]])/Table21[[#This Row],[_201930]]*1,"")</f>
        <v/>
      </c>
    </row>
    <row r="352" spans="1:8">
      <c r="A352" s="132">
        <v>129756</v>
      </c>
      <c r="B352" s="134" t="s">
        <v>1142</v>
      </c>
      <c r="C352" s="134">
        <v>24</v>
      </c>
      <c r="D352" s="134">
        <v>26</v>
      </c>
      <c r="E352" s="134">
        <v>35</v>
      </c>
      <c r="F352" s="134">
        <v>31</v>
      </c>
      <c r="G352" s="135" t="s">
        <v>129</v>
      </c>
      <c r="H352" s="171" t="str">
        <f>IFERROR((Table21[[#This Row],[_202330]]-Table21[[#This Row],[_201930]])/Table21[[#This Row],[_201930]]*1,"")</f>
        <v/>
      </c>
    </row>
    <row r="353" spans="1:8" ht="28.5">
      <c r="A353" s="132">
        <v>129756</v>
      </c>
      <c r="B353" s="134" t="s">
        <v>1143</v>
      </c>
      <c r="C353" s="134">
        <v>1</v>
      </c>
      <c r="D353" s="134">
        <v>4</v>
      </c>
      <c r="E353" s="134">
        <v>5</v>
      </c>
      <c r="F353" s="134">
        <v>4</v>
      </c>
      <c r="G353" s="135" t="s">
        <v>129</v>
      </c>
      <c r="H353" s="171" t="str">
        <f>IFERROR((Table21[[#This Row],[_202330]]-Table21[[#This Row],[_201930]])/Table21[[#This Row],[_201930]]*1,"")</f>
        <v/>
      </c>
    </row>
    <row r="354" spans="1:8" ht="28.5">
      <c r="A354" s="132">
        <v>129756</v>
      </c>
      <c r="B354" s="134" t="s">
        <v>1166</v>
      </c>
      <c r="C354" s="134">
        <v>47</v>
      </c>
      <c r="D354" s="134">
        <v>49</v>
      </c>
      <c r="E354" s="134">
        <v>63</v>
      </c>
      <c r="F354" s="134">
        <v>61</v>
      </c>
      <c r="G354" s="135" t="s">
        <v>129</v>
      </c>
      <c r="H354" s="171" t="str">
        <f>IFERROR((Table21[[#This Row],[_202330]]-Table21[[#This Row],[_201930]])/Table21[[#This Row],[_201930]]*1,"")</f>
        <v/>
      </c>
    </row>
    <row r="355" spans="1:8" ht="28.5">
      <c r="A355" s="132">
        <v>129756</v>
      </c>
      <c r="B355" s="134" t="s">
        <v>1167</v>
      </c>
      <c r="C355" s="134" t="s">
        <v>129</v>
      </c>
      <c r="D355" s="134" t="s">
        <v>129</v>
      </c>
      <c r="E355" s="134" t="s">
        <v>129</v>
      </c>
      <c r="F355" s="134" t="s">
        <v>129</v>
      </c>
      <c r="G355" s="135" t="s">
        <v>129</v>
      </c>
      <c r="H355" s="171" t="str">
        <f>IFERROR((Table21[[#This Row],[_202330]]-Table21[[#This Row],[_201930]])/Table21[[#This Row],[_201930]]*1,"")</f>
        <v/>
      </c>
    </row>
    <row r="356" spans="1:8">
      <c r="A356" s="132">
        <v>129756</v>
      </c>
      <c r="B356" s="134" t="s">
        <v>1146</v>
      </c>
      <c r="C356" s="134">
        <v>48</v>
      </c>
      <c r="D356" s="134">
        <v>53</v>
      </c>
      <c r="E356" s="134">
        <v>68</v>
      </c>
      <c r="F356" s="134">
        <v>65</v>
      </c>
      <c r="G356" s="135" t="s">
        <v>129</v>
      </c>
      <c r="H356" s="171" t="str">
        <f>IFERROR((Table21[[#This Row],[_202330]]-Table21[[#This Row],[_201930]])/Table21[[#This Row],[_201930]]*1,"")</f>
        <v/>
      </c>
    </row>
    <row r="357" spans="1:8" ht="28.5">
      <c r="A357" s="132">
        <v>129756</v>
      </c>
      <c r="B357" s="134" t="s">
        <v>1147</v>
      </c>
      <c r="C357" s="134">
        <v>5</v>
      </c>
      <c r="D357" s="134">
        <v>2</v>
      </c>
      <c r="E357" s="134">
        <v>6</v>
      </c>
      <c r="F357" s="134">
        <v>1</v>
      </c>
      <c r="G357" s="135" t="s">
        <v>129</v>
      </c>
      <c r="H357" s="171" t="str">
        <f>IFERROR((Table21[[#This Row],[_202330]]-Table21[[#This Row],[_201930]])/Table21[[#This Row],[_201930]]*1,"")</f>
        <v/>
      </c>
    </row>
    <row r="358" spans="1:8" ht="28.5">
      <c r="A358" s="132">
        <v>129756</v>
      </c>
      <c r="B358" s="134" t="s">
        <v>1148</v>
      </c>
      <c r="C358" s="134">
        <v>99</v>
      </c>
      <c r="D358" s="134">
        <v>78</v>
      </c>
      <c r="E358" s="134">
        <v>66</v>
      </c>
      <c r="F358" s="134">
        <v>78</v>
      </c>
      <c r="G358" s="135" t="s">
        <v>129</v>
      </c>
      <c r="H358" s="171" t="str">
        <f>IFERROR((Table21[[#This Row],[_202330]]-Table21[[#This Row],[_201930]])/Table21[[#This Row],[_201930]]*1,"")</f>
        <v/>
      </c>
    </row>
    <row r="359" spans="1:8" ht="28.5">
      <c r="A359" s="132">
        <v>129756</v>
      </c>
      <c r="B359" s="134" t="s">
        <v>1149</v>
      </c>
      <c r="C359" s="134">
        <v>49</v>
      </c>
      <c r="D359" s="134">
        <v>68</v>
      </c>
      <c r="E359" s="134">
        <v>53</v>
      </c>
      <c r="F359" s="134">
        <v>55</v>
      </c>
      <c r="G359" s="135" t="s">
        <v>129</v>
      </c>
      <c r="H359" s="171" t="str">
        <f>IFERROR((Table21[[#This Row],[_202330]]-Table21[[#This Row],[_201930]])/Table21[[#This Row],[_201930]]*1,"")</f>
        <v/>
      </c>
    </row>
    <row r="360" spans="1:8" ht="28.5">
      <c r="A360" s="132">
        <v>129756</v>
      </c>
      <c r="B360" s="134" t="s">
        <v>1150</v>
      </c>
      <c r="C360" s="134">
        <v>153</v>
      </c>
      <c r="D360" s="134">
        <v>148</v>
      </c>
      <c r="E360" s="134">
        <v>125</v>
      </c>
      <c r="F360" s="134">
        <v>134</v>
      </c>
      <c r="G360" s="135" t="s">
        <v>129</v>
      </c>
      <c r="H360" s="171" t="str">
        <f>IFERROR((Table21[[#This Row],[_202330]]-Table21[[#This Row],[_201930]])/Table21[[#This Row],[_201930]]*1,"")</f>
        <v/>
      </c>
    </row>
    <row r="361" spans="1:8">
      <c r="A361" s="132">
        <v>129756</v>
      </c>
      <c r="B361" s="134" t="s">
        <v>1151</v>
      </c>
      <c r="C361" s="134">
        <v>24</v>
      </c>
      <c r="D361" s="134">
        <v>26</v>
      </c>
      <c r="E361" s="134">
        <v>35</v>
      </c>
      <c r="F361" s="134">
        <v>33</v>
      </c>
      <c r="G361" s="135" t="s">
        <v>129</v>
      </c>
      <c r="H361" s="171" t="str">
        <f>IFERROR((Table21[[#This Row],[_202330]]-Table21[[#This Row],[_201930]])/Table21[[#This Row],[_201930]]*1,"")</f>
        <v/>
      </c>
    </row>
    <row r="362" spans="1:8" ht="28.5">
      <c r="A362" s="132">
        <v>129756</v>
      </c>
      <c r="B362" s="134" t="s">
        <v>1152</v>
      </c>
      <c r="C362" s="134">
        <v>52</v>
      </c>
      <c r="D362" s="134">
        <v>40</v>
      </c>
      <c r="E362" s="134">
        <v>37</v>
      </c>
      <c r="F362" s="134">
        <v>40</v>
      </c>
      <c r="G362" s="135" t="s">
        <v>129</v>
      </c>
      <c r="H362" s="171" t="str">
        <f>IFERROR((Table21[[#This Row],[_202330]]-Table21[[#This Row],[_201930]])/Table21[[#This Row],[_201930]]*1,"")</f>
        <v/>
      </c>
    </row>
    <row r="363" spans="1:8" ht="28.5">
      <c r="A363" s="132">
        <v>129756</v>
      </c>
      <c r="B363" s="134" t="s">
        <v>1153</v>
      </c>
      <c r="C363" s="134">
        <v>2</v>
      </c>
      <c r="D363" s="134">
        <v>1</v>
      </c>
      <c r="E363" s="134">
        <v>3</v>
      </c>
      <c r="F363" s="134">
        <v>1</v>
      </c>
      <c r="G363" s="135" t="s">
        <v>129</v>
      </c>
      <c r="H363" s="171" t="str">
        <f>IFERROR((Table21[[#This Row],[_202330]]-Table21[[#This Row],[_201930]])/Table21[[#This Row],[_201930]]*1,"")</f>
        <v/>
      </c>
    </row>
    <row r="364" spans="1:8" ht="28.5">
      <c r="A364" s="132">
        <v>129756</v>
      </c>
      <c r="B364" s="134" t="s">
        <v>1154</v>
      </c>
      <c r="C364" s="134">
        <v>49</v>
      </c>
      <c r="D364" s="134">
        <v>39</v>
      </c>
      <c r="E364" s="134">
        <v>34</v>
      </c>
      <c r="F364" s="134">
        <v>39</v>
      </c>
      <c r="G364" s="135" t="s">
        <v>129</v>
      </c>
      <c r="H364" s="171" t="str">
        <f>IFERROR((Table21[[#This Row],[_202330]]-Table21[[#This Row],[_201930]])/Table21[[#This Row],[_201930]]*1,"")</f>
        <v/>
      </c>
    </row>
    <row r="365" spans="1:8" ht="28.5">
      <c r="A365" s="132">
        <v>129756</v>
      </c>
      <c r="B365" s="134" t="s">
        <v>1155</v>
      </c>
      <c r="C365" s="134">
        <v>24</v>
      </c>
      <c r="D365" s="134">
        <v>34</v>
      </c>
      <c r="E365" s="134">
        <v>27</v>
      </c>
      <c r="F365" s="134">
        <v>28</v>
      </c>
      <c r="G365" s="135" t="s">
        <v>129</v>
      </c>
      <c r="H365" s="171" t="str">
        <f>IFERROR((Table21[[#This Row],[_202330]]-Table21[[#This Row],[_201930]])/Table21[[#This Row],[_201930]]*1,"")</f>
        <v/>
      </c>
    </row>
    <row r="366" spans="1:8">
      <c r="A366" s="132">
        <v>129808</v>
      </c>
      <c r="B366" s="134" t="s">
        <v>1173</v>
      </c>
      <c r="C366" s="134">
        <v>225</v>
      </c>
      <c r="D366" s="134">
        <v>214</v>
      </c>
      <c r="E366" s="134">
        <v>236</v>
      </c>
      <c r="F366" s="134">
        <v>192</v>
      </c>
      <c r="G366" s="135" t="s">
        <v>129</v>
      </c>
      <c r="H366" s="171" t="str">
        <f>IFERROR((Table21[[#This Row],[_202330]]-Table21[[#This Row],[_201930]])/Table21[[#This Row],[_201930]]*1,"")</f>
        <v/>
      </c>
    </row>
    <row r="367" spans="1:8">
      <c r="A367" s="132">
        <v>129808</v>
      </c>
      <c r="B367" s="134" t="s">
        <v>1131</v>
      </c>
      <c r="C367" s="134">
        <v>0</v>
      </c>
      <c r="D367" s="134">
        <v>0</v>
      </c>
      <c r="E367" s="134">
        <v>0</v>
      </c>
      <c r="F367" s="134">
        <v>0</v>
      </c>
      <c r="G367" s="135" t="s">
        <v>129</v>
      </c>
      <c r="H367" s="171" t="str">
        <f>IFERROR((Table21[[#This Row],[_202330]]-Table21[[#This Row],[_201930]])/Table21[[#This Row],[_201930]]*1,"")</f>
        <v/>
      </c>
    </row>
    <row r="368" spans="1:8">
      <c r="A368" s="132">
        <v>129808</v>
      </c>
      <c r="B368" s="134" t="s">
        <v>1132</v>
      </c>
      <c r="C368" s="134">
        <v>225</v>
      </c>
      <c r="D368" s="134">
        <v>214</v>
      </c>
      <c r="E368" s="134">
        <v>236</v>
      </c>
      <c r="F368" s="134">
        <v>192</v>
      </c>
      <c r="G368" s="135" t="s">
        <v>129</v>
      </c>
      <c r="H368" s="171" t="str">
        <f>IFERROR((Table21[[#This Row],[_202330]]-Table21[[#This Row],[_201930]])/Table21[[#This Row],[_201930]]*1,"")</f>
        <v/>
      </c>
    </row>
    <row r="369" spans="1:8" ht="28.5">
      <c r="A369" s="132">
        <v>129808</v>
      </c>
      <c r="B369" s="134" t="s">
        <v>1133</v>
      </c>
      <c r="C369" s="134">
        <v>0</v>
      </c>
      <c r="D369" s="134">
        <v>2</v>
      </c>
      <c r="E369" s="134">
        <v>2</v>
      </c>
      <c r="F369" s="134">
        <v>1</v>
      </c>
      <c r="G369" s="135" t="s">
        <v>129</v>
      </c>
      <c r="H369" s="171" t="str">
        <f>IFERROR((Table21[[#This Row],[_202330]]-Table21[[#This Row],[_201930]])/Table21[[#This Row],[_201930]]*1,"")</f>
        <v/>
      </c>
    </row>
    <row r="370" spans="1:8" ht="28.5">
      <c r="A370" s="132">
        <v>129808</v>
      </c>
      <c r="B370" s="134" t="s">
        <v>1162</v>
      </c>
      <c r="C370" s="134">
        <v>48</v>
      </c>
      <c r="D370" s="134">
        <v>46</v>
      </c>
      <c r="E370" s="134">
        <v>56</v>
      </c>
      <c r="F370" s="134">
        <v>42</v>
      </c>
      <c r="G370" s="135" t="s">
        <v>129</v>
      </c>
      <c r="H370" s="171" t="str">
        <f>IFERROR((Table21[[#This Row],[_202330]]-Table21[[#This Row],[_201930]])/Table21[[#This Row],[_201930]]*1,"")</f>
        <v/>
      </c>
    </row>
    <row r="371" spans="1:8" ht="28.5">
      <c r="A371" s="132">
        <v>129808</v>
      </c>
      <c r="B371" s="134" t="s">
        <v>1163</v>
      </c>
      <c r="C371" s="134" t="s">
        <v>129</v>
      </c>
      <c r="D371" s="134" t="s">
        <v>129</v>
      </c>
      <c r="E371" s="134" t="s">
        <v>129</v>
      </c>
      <c r="F371" s="134" t="s">
        <v>129</v>
      </c>
      <c r="G371" s="135" t="s">
        <v>129</v>
      </c>
      <c r="H371" s="171" t="str">
        <f>IFERROR((Table21[[#This Row],[_202330]]-Table21[[#This Row],[_201930]])/Table21[[#This Row],[_201930]]*1,"")</f>
        <v/>
      </c>
    </row>
    <row r="372" spans="1:8">
      <c r="A372" s="132">
        <v>129808</v>
      </c>
      <c r="B372" s="134" t="s">
        <v>1136</v>
      </c>
      <c r="C372" s="134">
        <v>48</v>
      </c>
      <c r="D372" s="134">
        <v>48</v>
      </c>
      <c r="E372" s="134">
        <v>58</v>
      </c>
      <c r="F372" s="134">
        <v>43</v>
      </c>
      <c r="G372" s="135" t="s">
        <v>129</v>
      </c>
      <c r="H372" s="171" t="str">
        <f>IFERROR((Table21[[#This Row],[_202330]]-Table21[[#This Row],[_201930]])/Table21[[#This Row],[_201930]]*1,"")</f>
        <v/>
      </c>
    </row>
    <row r="373" spans="1:8">
      <c r="A373" s="132">
        <v>129808</v>
      </c>
      <c r="B373" s="134" t="s">
        <v>1137</v>
      </c>
      <c r="C373" s="134">
        <v>21</v>
      </c>
      <c r="D373" s="134">
        <v>22</v>
      </c>
      <c r="E373" s="134">
        <v>25</v>
      </c>
      <c r="F373" s="134">
        <v>22</v>
      </c>
      <c r="G373" s="135" t="s">
        <v>129</v>
      </c>
      <c r="H373" s="171" t="str">
        <f>IFERROR((Table21[[#This Row],[_202330]]-Table21[[#This Row],[_201930]])/Table21[[#This Row],[_201930]]*1,"")</f>
        <v/>
      </c>
    </row>
    <row r="374" spans="1:8" ht="28.5">
      <c r="A374" s="132">
        <v>129808</v>
      </c>
      <c r="B374" s="134" t="s">
        <v>1138</v>
      </c>
      <c r="C374" s="134">
        <v>1</v>
      </c>
      <c r="D374" s="134">
        <v>3</v>
      </c>
      <c r="E374" s="134">
        <v>2</v>
      </c>
      <c r="F374" s="134">
        <v>1</v>
      </c>
      <c r="G374" s="135" t="s">
        <v>129</v>
      </c>
      <c r="H374" s="171" t="str">
        <f>IFERROR((Table21[[#This Row],[_202330]]-Table21[[#This Row],[_201930]])/Table21[[#This Row],[_201930]]*1,"")</f>
        <v/>
      </c>
    </row>
    <row r="375" spans="1:8" ht="28.5">
      <c r="A375" s="132">
        <v>129808</v>
      </c>
      <c r="B375" s="134" t="s">
        <v>1164</v>
      </c>
      <c r="C375" s="134">
        <v>59</v>
      </c>
      <c r="D375" s="134">
        <v>54</v>
      </c>
      <c r="E375" s="134">
        <v>60</v>
      </c>
      <c r="F375" s="134">
        <v>48</v>
      </c>
      <c r="G375" s="135" t="s">
        <v>129</v>
      </c>
      <c r="H375" s="171" t="str">
        <f>IFERROR((Table21[[#This Row],[_202330]]-Table21[[#This Row],[_201930]])/Table21[[#This Row],[_201930]]*1,"")</f>
        <v/>
      </c>
    </row>
    <row r="376" spans="1:8" ht="28.5">
      <c r="A376" s="132">
        <v>129808</v>
      </c>
      <c r="B376" s="134" t="s">
        <v>1165</v>
      </c>
      <c r="C376" s="134" t="s">
        <v>129</v>
      </c>
      <c r="D376" s="134" t="s">
        <v>129</v>
      </c>
      <c r="E376" s="134" t="s">
        <v>129</v>
      </c>
      <c r="F376" s="134" t="s">
        <v>129</v>
      </c>
      <c r="G376" s="135" t="s">
        <v>129</v>
      </c>
      <c r="H376" s="171" t="str">
        <f>IFERROR((Table21[[#This Row],[_202330]]-Table21[[#This Row],[_201930]])/Table21[[#This Row],[_201930]]*1,"")</f>
        <v/>
      </c>
    </row>
    <row r="377" spans="1:8">
      <c r="A377" s="132">
        <v>129808</v>
      </c>
      <c r="B377" s="134" t="s">
        <v>1141</v>
      </c>
      <c r="C377" s="134">
        <v>60</v>
      </c>
      <c r="D377" s="134">
        <v>57</v>
      </c>
      <c r="E377" s="134">
        <v>62</v>
      </c>
      <c r="F377" s="134">
        <v>49</v>
      </c>
      <c r="G377" s="135" t="s">
        <v>129</v>
      </c>
      <c r="H377" s="171" t="str">
        <f>IFERROR((Table21[[#This Row],[_202330]]-Table21[[#This Row],[_201930]])/Table21[[#This Row],[_201930]]*1,"")</f>
        <v/>
      </c>
    </row>
    <row r="378" spans="1:8">
      <c r="A378" s="132">
        <v>129808</v>
      </c>
      <c r="B378" s="134" t="s">
        <v>1142</v>
      </c>
      <c r="C378" s="134">
        <v>27</v>
      </c>
      <c r="D378" s="134">
        <v>27</v>
      </c>
      <c r="E378" s="134">
        <v>26</v>
      </c>
      <c r="F378" s="134">
        <v>26</v>
      </c>
      <c r="G378" s="135" t="s">
        <v>129</v>
      </c>
      <c r="H378" s="171" t="str">
        <f>IFERROR((Table21[[#This Row],[_202330]]-Table21[[#This Row],[_201930]])/Table21[[#This Row],[_201930]]*1,"")</f>
        <v/>
      </c>
    </row>
    <row r="379" spans="1:8" ht="28.5">
      <c r="A379" s="132">
        <v>129808</v>
      </c>
      <c r="B379" s="134" t="s">
        <v>1143</v>
      </c>
      <c r="C379" s="134">
        <v>1</v>
      </c>
      <c r="D379" s="134">
        <v>3</v>
      </c>
      <c r="E379" s="134">
        <v>2</v>
      </c>
      <c r="F379" s="134">
        <v>2</v>
      </c>
      <c r="G379" s="135" t="s">
        <v>129</v>
      </c>
      <c r="H379" s="171" t="str">
        <f>IFERROR((Table21[[#This Row],[_202330]]-Table21[[#This Row],[_201930]])/Table21[[#This Row],[_201930]]*1,"")</f>
        <v/>
      </c>
    </row>
    <row r="380" spans="1:8" ht="28.5">
      <c r="A380" s="132">
        <v>129808</v>
      </c>
      <c r="B380" s="134" t="s">
        <v>1166</v>
      </c>
      <c r="C380" s="134">
        <v>61</v>
      </c>
      <c r="D380" s="134">
        <v>55</v>
      </c>
      <c r="E380" s="134">
        <v>61</v>
      </c>
      <c r="F380" s="134">
        <v>52</v>
      </c>
      <c r="G380" s="135" t="s">
        <v>129</v>
      </c>
      <c r="H380" s="171" t="str">
        <f>IFERROR((Table21[[#This Row],[_202330]]-Table21[[#This Row],[_201930]])/Table21[[#This Row],[_201930]]*1,"")</f>
        <v/>
      </c>
    </row>
    <row r="381" spans="1:8" ht="28.5">
      <c r="A381" s="132">
        <v>129808</v>
      </c>
      <c r="B381" s="134" t="s">
        <v>1167</v>
      </c>
      <c r="C381" s="134" t="s">
        <v>129</v>
      </c>
      <c r="D381" s="134" t="s">
        <v>129</v>
      </c>
      <c r="E381" s="134" t="s">
        <v>129</v>
      </c>
      <c r="F381" s="134" t="s">
        <v>129</v>
      </c>
      <c r="G381" s="135" t="s">
        <v>129</v>
      </c>
      <c r="H381" s="171" t="str">
        <f>IFERROR((Table21[[#This Row],[_202330]]-Table21[[#This Row],[_201930]])/Table21[[#This Row],[_201930]]*1,"")</f>
        <v/>
      </c>
    </row>
    <row r="382" spans="1:8">
      <c r="A382" s="132">
        <v>129808</v>
      </c>
      <c r="B382" s="134" t="s">
        <v>1146</v>
      </c>
      <c r="C382" s="134">
        <v>62</v>
      </c>
      <c r="D382" s="134">
        <v>58</v>
      </c>
      <c r="E382" s="134">
        <v>63</v>
      </c>
      <c r="F382" s="134">
        <v>54</v>
      </c>
      <c r="G382" s="135" t="s">
        <v>129</v>
      </c>
      <c r="H382" s="171" t="str">
        <f>IFERROR((Table21[[#This Row],[_202330]]-Table21[[#This Row],[_201930]])/Table21[[#This Row],[_201930]]*1,"")</f>
        <v/>
      </c>
    </row>
    <row r="383" spans="1:8" ht="28.5">
      <c r="A383" s="132">
        <v>129808</v>
      </c>
      <c r="B383" s="134" t="s">
        <v>1147</v>
      </c>
      <c r="C383" s="134">
        <v>5</v>
      </c>
      <c r="D383" s="134">
        <v>2</v>
      </c>
      <c r="E383" s="134">
        <v>4</v>
      </c>
      <c r="F383" s="134">
        <v>2</v>
      </c>
      <c r="G383" s="135" t="s">
        <v>129</v>
      </c>
      <c r="H383" s="171" t="str">
        <f>IFERROR((Table21[[#This Row],[_202330]]-Table21[[#This Row],[_201930]])/Table21[[#This Row],[_201930]]*1,"")</f>
        <v/>
      </c>
    </row>
    <row r="384" spans="1:8" ht="28.5">
      <c r="A384" s="132">
        <v>129808</v>
      </c>
      <c r="B384" s="134" t="s">
        <v>1148</v>
      </c>
      <c r="C384" s="134">
        <v>92</v>
      </c>
      <c r="D384" s="134">
        <v>79</v>
      </c>
      <c r="E384" s="134">
        <v>87</v>
      </c>
      <c r="F384" s="134">
        <v>79</v>
      </c>
      <c r="G384" s="135" t="s">
        <v>129</v>
      </c>
      <c r="H384" s="171" t="str">
        <f>IFERROR((Table21[[#This Row],[_202330]]-Table21[[#This Row],[_201930]])/Table21[[#This Row],[_201930]]*1,"")</f>
        <v/>
      </c>
    </row>
    <row r="385" spans="1:8" ht="28.5">
      <c r="A385" s="132">
        <v>129808</v>
      </c>
      <c r="B385" s="134" t="s">
        <v>1149</v>
      </c>
      <c r="C385" s="134">
        <v>66</v>
      </c>
      <c r="D385" s="134">
        <v>75</v>
      </c>
      <c r="E385" s="134">
        <v>82</v>
      </c>
      <c r="F385" s="134">
        <v>57</v>
      </c>
      <c r="G385" s="135" t="s">
        <v>129</v>
      </c>
      <c r="H385" s="171" t="str">
        <f>IFERROR((Table21[[#This Row],[_202330]]-Table21[[#This Row],[_201930]])/Table21[[#This Row],[_201930]]*1,"")</f>
        <v/>
      </c>
    </row>
    <row r="386" spans="1:8" ht="28.5">
      <c r="A386" s="132">
        <v>129808</v>
      </c>
      <c r="B386" s="134" t="s">
        <v>1150</v>
      </c>
      <c r="C386" s="134">
        <v>163</v>
      </c>
      <c r="D386" s="134">
        <v>156</v>
      </c>
      <c r="E386" s="134">
        <v>173</v>
      </c>
      <c r="F386" s="134">
        <v>138</v>
      </c>
      <c r="G386" s="135" t="s">
        <v>129</v>
      </c>
      <c r="H386" s="171" t="str">
        <f>IFERROR((Table21[[#This Row],[_202330]]-Table21[[#This Row],[_201930]])/Table21[[#This Row],[_201930]]*1,"")</f>
        <v/>
      </c>
    </row>
    <row r="387" spans="1:8">
      <c r="A387" s="132">
        <v>129808</v>
      </c>
      <c r="B387" s="134" t="s">
        <v>1151</v>
      </c>
      <c r="C387" s="134">
        <v>28</v>
      </c>
      <c r="D387" s="134">
        <v>27</v>
      </c>
      <c r="E387" s="134">
        <v>27</v>
      </c>
      <c r="F387" s="134">
        <v>28</v>
      </c>
      <c r="G387" s="135" t="s">
        <v>129</v>
      </c>
      <c r="H387" s="171" t="str">
        <f>IFERROR((Table21[[#This Row],[_202330]]-Table21[[#This Row],[_201930]])/Table21[[#This Row],[_201930]]*1,"")</f>
        <v/>
      </c>
    </row>
    <row r="388" spans="1:8" ht="28.5">
      <c r="A388" s="132">
        <v>129808</v>
      </c>
      <c r="B388" s="134" t="s">
        <v>1152</v>
      </c>
      <c r="C388" s="134">
        <v>43</v>
      </c>
      <c r="D388" s="134">
        <v>38</v>
      </c>
      <c r="E388" s="134">
        <v>39</v>
      </c>
      <c r="F388" s="134">
        <v>42</v>
      </c>
      <c r="G388" s="135" t="s">
        <v>129</v>
      </c>
      <c r="H388" s="171" t="str">
        <f>IFERROR((Table21[[#This Row],[_202330]]-Table21[[#This Row],[_201930]])/Table21[[#This Row],[_201930]]*1,"")</f>
        <v/>
      </c>
    </row>
    <row r="389" spans="1:8" ht="28.5">
      <c r="A389" s="132">
        <v>129808</v>
      </c>
      <c r="B389" s="134" t="s">
        <v>1153</v>
      </c>
      <c r="C389" s="134">
        <v>2</v>
      </c>
      <c r="D389" s="134">
        <v>1</v>
      </c>
      <c r="E389" s="134">
        <v>2</v>
      </c>
      <c r="F389" s="134">
        <v>1</v>
      </c>
      <c r="G389" s="135" t="s">
        <v>129</v>
      </c>
      <c r="H389" s="171" t="str">
        <f>IFERROR((Table21[[#This Row],[_202330]]-Table21[[#This Row],[_201930]])/Table21[[#This Row],[_201930]]*1,"")</f>
        <v/>
      </c>
    </row>
    <row r="390" spans="1:8" ht="28.5">
      <c r="A390" s="132">
        <v>129808</v>
      </c>
      <c r="B390" s="134" t="s">
        <v>1154</v>
      </c>
      <c r="C390" s="134">
        <v>41</v>
      </c>
      <c r="D390" s="134">
        <v>37</v>
      </c>
      <c r="E390" s="134">
        <v>37</v>
      </c>
      <c r="F390" s="134">
        <v>41</v>
      </c>
      <c r="G390" s="135" t="s">
        <v>129</v>
      </c>
      <c r="H390" s="171" t="str">
        <f>IFERROR((Table21[[#This Row],[_202330]]-Table21[[#This Row],[_201930]])/Table21[[#This Row],[_201930]]*1,"")</f>
        <v/>
      </c>
    </row>
    <row r="391" spans="1:8" ht="28.5">
      <c r="A391" s="132">
        <v>129808</v>
      </c>
      <c r="B391" s="134" t="s">
        <v>1155</v>
      </c>
      <c r="C391" s="134">
        <v>29</v>
      </c>
      <c r="D391" s="134">
        <v>35</v>
      </c>
      <c r="E391" s="134">
        <v>35</v>
      </c>
      <c r="F391" s="134">
        <v>30</v>
      </c>
      <c r="G391" s="135" t="s">
        <v>129</v>
      </c>
      <c r="H391" s="171" t="str">
        <f>IFERROR((Table21[[#This Row],[_202330]]-Table21[[#This Row],[_201930]])/Table21[[#This Row],[_201930]]*1,"")</f>
        <v/>
      </c>
    </row>
    <row r="392" spans="1:8">
      <c r="A392" s="132">
        <v>130004</v>
      </c>
      <c r="B392" s="134" t="s">
        <v>1173</v>
      </c>
      <c r="C392" s="134">
        <v>263</v>
      </c>
      <c r="D392" s="134">
        <v>299</v>
      </c>
      <c r="E392" s="134">
        <v>276</v>
      </c>
      <c r="F392" s="134">
        <v>243</v>
      </c>
      <c r="G392" s="135" t="s">
        <v>129</v>
      </c>
      <c r="H392" s="171" t="str">
        <f>IFERROR((Table21[[#This Row],[_202330]]-Table21[[#This Row],[_201930]])/Table21[[#This Row],[_201930]]*1,"")</f>
        <v/>
      </c>
    </row>
    <row r="393" spans="1:8">
      <c r="A393" s="132">
        <v>130004</v>
      </c>
      <c r="B393" s="134" t="s">
        <v>1131</v>
      </c>
      <c r="C393" s="134">
        <v>0</v>
      </c>
      <c r="D393" s="134">
        <v>0</v>
      </c>
      <c r="E393" s="134">
        <v>0</v>
      </c>
      <c r="F393" s="134">
        <v>0</v>
      </c>
      <c r="G393" s="135" t="s">
        <v>129</v>
      </c>
      <c r="H393" s="171" t="str">
        <f>IFERROR((Table21[[#This Row],[_202330]]-Table21[[#This Row],[_201930]])/Table21[[#This Row],[_201930]]*1,"")</f>
        <v/>
      </c>
    </row>
    <row r="394" spans="1:8">
      <c r="A394" s="132">
        <v>130004</v>
      </c>
      <c r="B394" s="134" t="s">
        <v>1132</v>
      </c>
      <c r="C394" s="134">
        <v>263</v>
      </c>
      <c r="D394" s="134">
        <v>299</v>
      </c>
      <c r="E394" s="134">
        <v>276</v>
      </c>
      <c r="F394" s="134">
        <v>243</v>
      </c>
      <c r="G394" s="135" t="s">
        <v>129</v>
      </c>
      <c r="H394" s="171" t="str">
        <f>IFERROR((Table21[[#This Row],[_202330]]-Table21[[#This Row],[_201930]])/Table21[[#This Row],[_201930]]*1,"")</f>
        <v/>
      </c>
    </row>
    <row r="395" spans="1:8" ht="28.5">
      <c r="A395" s="132">
        <v>130004</v>
      </c>
      <c r="B395" s="134" t="s">
        <v>1133</v>
      </c>
      <c r="C395" s="134">
        <v>11</v>
      </c>
      <c r="D395" s="134">
        <v>7</v>
      </c>
      <c r="E395" s="134">
        <v>7</v>
      </c>
      <c r="F395" s="134">
        <v>3</v>
      </c>
      <c r="G395" s="135" t="s">
        <v>129</v>
      </c>
      <c r="H395" s="171" t="str">
        <f>IFERROR((Table21[[#This Row],[_202330]]-Table21[[#This Row],[_201930]])/Table21[[#This Row],[_201930]]*1,"")</f>
        <v/>
      </c>
    </row>
    <row r="396" spans="1:8" ht="28.5">
      <c r="A396" s="132">
        <v>130004</v>
      </c>
      <c r="B396" s="134" t="s">
        <v>1162</v>
      </c>
      <c r="C396" s="134">
        <v>52</v>
      </c>
      <c r="D396" s="134">
        <v>56</v>
      </c>
      <c r="E396" s="134">
        <v>55</v>
      </c>
      <c r="F396" s="134">
        <v>36</v>
      </c>
      <c r="G396" s="135" t="s">
        <v>129</v>
      </c>
      <c r="H396" s="171" t="str">
        <f>IFERROR((Table21[[#This Row],[_202330]]-Table21[[#This Row],[_201930]])/Table21[[#This Row],[_201930]]*1,"")</f>
        <v/>
      </c>
    </row>
    <row r="397" spans="1:8" ht="28.5">
      <c r="A397" s="132">
        <v>130004</v>
      </c>
      <c r="B397" s="134" t="s">
        <v>1163</v>
      </c>
      <c r="C397" s="134" t="s">
        <v>129</v>
      </c>
      <c r="D397" s="134" t="s">
        <v>129</v>
      </c>
      <c r="E397" s="134" t="s">
        <v>129</v>
      </c>
      <c r="F397" s="134" t="s">
        <v>129</v>
      </c>
      <c r="G397" s="135" t="s">
        <v>129</v>
      </c>
      <c r="H397" s="171" t="str">
        <f>IFERROR((Table21[[#This Row],[_202330]]-Table21[[#This Row],[_201930]])/Table21[[#This Row],[_201930]]*1,"")</f>
        <v/>
      </c>
    </row>
    <row r="398" spans="1:8">
      <c r="A398" s="132">
        <v>130004</v>
      </c>
      <c r="B398" s="134" t="s">
        <v>1136</v>
      </c>
      <c r="C398" s="134">
        <v>63</v>
      </c>
      <c r="D398" s="134">
        <v>63</v>
      </c>
      <c r="E398" s="134">
        <v>62</v>
      </c>
      <c r="F398" s="134">
        <v>39</v>
      </c>
      <c r="G398" s="135" t="s">
        <v>129</v>
      </c>
      <c r="H398" s="171" t="str">
        <f>IFERROR((Table21[[#This Row],[_202330]]-Table21[[#This Row],[_201930]])/Table21[[#This Row],[_201930]]*1,"")</f>
        <v/>
      </c>
    </row>
    <row r="399" spans="1:8">
      <c r="A399" s="132">
        <v>130004</v>
      </c>
      <c r="B399" s="134" t="s">
        <v>1137</v>
      </c>
      <c r="C399" s="134">
        <v>24</v>
      </c>
      <c r="D399" s="134">
        <v>21</v>
      </c>
      <c r="E399" s="134">
        <v>22</v>
      </c>
      <c r="F399" s="134">
        <v>16</v>
      </c>
      <c r="G399" s="135" t="s">
        <v>129</v>
      </c>
      <c r="H399" s="171" t="str">
        <f>IFERROR((Table21[[#This Row],[_202330]]-Table21[[#This Row],[_201930]])/Table21[[#This Row],[_201930]]*1,"")</f>
        <v/>
      </c>
    </row>
    <row r="400" spans="1:8" ht="28.5">
      <c r="A400" s="132">
        <v>130004</v>
      </c>
      <c r="B400" s="134" t="s">
        <v>1138</v>
      </c>
      <c r="C400" s="134">
        <v>12</v>
      </c>
      <c r="D400" s="134">
        <v>8</v>
      </c>
      <c r="E400" s="134">
        <v>7</v>
      </c>
      <c r="F400" s="134">
        <v>4</v>
      </c>
      <c r="G400" s="135" t="s">
        <v>129</v>
      </c>
      <c r="H400" s="171" t="str">
        <f>IFERROR((Table21[[#This Row],[_202330]]-Table21[[#This Row],[_201930]])/Table21[[#This Row],[_201930]]*1,"")</f>
        <v/>
      </c>
    </row>
    <row r="401" spans="1:8" ht="28.5">
      <c r="A401" s="132">
        <v>130004</v>
      </c>
      <c r="B401" s="134" t="s">
        <v>1164</v>
      </c>
      <c r="C401" s="134">
        <v>62</v>
      </c>
      <c r="D401" s="134">
        <v>69</v>
      </c>
      <c r="E401" s="134">
        <v>64</v>
      </c>
      <c r="F401" s="134">
        <v>42</v>
      </c>
      <c r="G401" s="135" t="s">
        <v>129</v>
      </c>
      <c r="H401" s="171" t="str">
        <f>IFERROR((Table21[[#This Row],[_202330]]-Table21[[#This Row],[_201930]])/Table21[[#This Row],[_201930]]*1,"")</f>
        <v/>
      </c>
    </row>
    <row r="402" spans="1:8" ht="28.5">
      <c r="A402" s="132">
        <v>130004</v>
      </c>
      <c r="B402" s="134" t="s">
        <v>1165</v>
      </c>
      <c r="C402" s="134" t="s">
        <v>129</v>
      </c>
      <c r="D402" s="134" t="s">
        <v>129</v>
      </c>
      <c r="E402" s="134" t="s">
        <v>129</v>
      </c>
      <c r="F402" s="134" t="s">
        <v>129</v>
      </c>
      <c r="G402" s="135" t="s">
        <v>129</v>
      </c>
      <c r="H402" s="171" t="str">
        <f>IFERROR((Table21[[#This Row],[_202330]]-Table21[[#This Row],[_201930]])/Table21[[#This Row],[_201930]]*1,"")</f>
        <v/>
      </c>
    </row>
    <row r="403" spans="1:8">
      <c r="A403" s="132">
        <v>130004</v>
      </c>
      <c r="B403" s="134" t="s">
        <v>1141</v>
      </c>
      <c r="C403" s="134">
        <v>74</v>
      </c>
      <c r="D403" s="134">
        <v>77</v>
      </c>
      <c r="E403" s="134">
        <v>71</v>
      </c>
      <c r="F403" s="134">
        <v>46</v>
      </c>
      <c r="G403" s="135" t="s">
        <v>129</v>
      </c>
      <c r="H403" s="171" t="str">
        <f>IFERROR((Table21[[#This Row],[_202330]]-Table21[[#This Row],[_201930]])/Table21[[#This Row],[_201930]]*1,"")</f>
        <v/>
      </c>
    </row>
    <row r="404" spans="1:8">
      <c r="A404" s="132">
        <v>130004</v>
      </c>
      <c r="B404" s="134" t="s">
        <v>1142</v>
      </c>
      <c r="C404" s="134">
        <v>28</v>
      </c>
      <c r="D404" s="134">
        <v>26</v>
      </c>
      <c r="E404" s="134">
        <v>26</v>
      </c>
      <c r="F404" s="134">
        <v>19</v>
      </c>
      <c r="G404" s="135" t="s">
        <v>129</v>
      </c>
      <c r="H404" s="171" t="str">
        <f>IFERROR((Table21[[#This Row],[_202330]]-Table21[[#This Row],[_201930]])/Table21[[#This Row],[_201930]]*1,"")</f>
        <v/>
      </c>
    </row>
    <row r="405" spans="1:8" ht="28.5">
      <c r="A405" s="132">
        <v>130004</v>
      </c>
      <c r="B405" s="134" t="s">
        <v>1143</v>
      </c>
      <c r="C405" s="134">
        <v>12</v>
      </c>
      <c r="D405" s="134">
        <v>8</v>
      </c>
      <c r="E405" s="134">
        <v>7</v>
      </c>
      <c r="F405" s="134">
        <v>4</v>
      </c>
      <c r="G405" s="135" t="s">
        <v>129</v>
      </c>
      <c r="H405" s="171" t="str">
        <f>IFERROR((Table21[[#This Row],[_202330]]-Table21[[#This Row],[_201930]])/Table21[[#This Row],[_201930]]*1,"")</f>
        <v/>
      </c>
    </row>
    <row r="406" spans="1:8" ht="28.5">
      <c r="A406" s="132">
        <v>130004</v>
      </c>
      <c r="B406" s="134" t="s">
        <v>1166</v>
      </c>
      <c r="C406" s="134">
        <v>62</v>
      </c>
      <c r="D406" s="134">
        <v>74</v>
      </c>
      <c r="E406" s="134">
        <v>69</v>
      </c>
      <c r="F406" s="134">
        <v>43</v>
      </c>
      <c r="G406" s="135" t="s">
        <v>129</v>
      </c>
      <c r="H406" s="171" t="str">
        <f>IFERROR((Table21[[#This Row],[_202330]]-Table21[[#This Row],[_201930]])/Table21[[#This Row],[_201930]]*1,"")</f>
        <v/>
      </c>
    </row>
    <row r="407" spans="1:8" ht="28.5">
      <c r="A407" s="132">
        <v>130004</v>
      </c>
      <c r="B407" s="134" t="s">
        <v>1167</v>
      </c>
      <c r="C407" s="134" t="s">
        <v>129</v>
      </c>
      <c r="D407" s="134" t="s">
        <v>129</v>
      </c>
      <c r="E407" s="134" t="s">
        <v>129</v>
      </c>
      <c r="F407" s="134" t="s">
        <v>129</v>
      </c>
      <c r="G407" s="135" t="s">
        <v>129</v>
      </c>
      <c r="H407" s="171" t="str">
        <f>IFERROR((Table21[[#This Row],[_202330]]-Table21[[#This Row],[_201930]])/Table21[[#This Row],[_201930]]*1,"")</f>
        <v/>
      </c>
    </row>
    <row r="408" spans="1:8">
      <c r="A408" s="132">
        <v>130004</v>
      </c>
      <c r="B408" s="134" t="s">
        <v>1146</v>
      </c>
      <c r="C408" s="134">
        <v>74</v>
      </c>
      <c r="D408" s="134">
        <v>82</v>
      </c>
      <c r="E408" s="134">
        <v>76</v>
      </c>
      <c r="F408" s="134">
        <v>47</v>
      </c>
      <c r="G408" s="135" t="s">
        <v>129</v>
      </c>
      <c r="H408" s="171" t="str">
        <f>IFERROR((Table21[[#This Row],[_202330]]-Table21[[#This Row],[_201930]])/Table21[[#This Row],[_201930]]*1,"")</f>
        <v/>
      </c>
    </row>
    <row r="409" spans="1:8" ht="28.5">
      <c r="A409" s="132">
        <v>130004</v>
      </c>
      <c r="B409" s="134" t="s">
        <v>1147</v>
      </c>
      <c r="C409" s="134">
        <v>13</v>
      </c>
      <c r="D409" s="134">
        <v>5</v>
      </c>
      <c r="E409" s="134">
        <v>6</v>
      </c>
      <c r="F409" s="134">
        <v>7</v>
      </c>
      <c r="G409" s="135" t="s">
        <v>129</v>
      </c>
      <c r="H409" s="171" t="str">
        <f>IFERROR((Table21[[#This Row],[_202330]]-Table21[[#This Row],[_201930]])/Table21[[#This Row],[_201930]]*1,"")</f>
        <v/>
      </c>
    </row>
    <row r="410" spans="1:8" ht="28.5">
      <c r="A410" s="132">
        <v>130004</v>
      </c>
      <c r="B410" s="134" t="s">
        <v>1148</v>
      </c>
      <c r="C410" s="134">
        <v>109</v>
      </c>
      <c r="D410" s="134">
        <v>121</v>
      </c>
      <c r="E410" s="134">
        <v>105</v>
      </c>
      <c r="F410" s="134">
        <v>112</v>
      </c>
      <c r="G410" s="135" t="s">
        <v>129</v>
      </c>
      <c r="H410" s="171" t="str">
        <f>IFERROR((Table21[[#This Row],[_202330]]-Table21[[#This Row],[_201930]])/Table21[[#This Row],[_201930]]*1,"")</f>
        <v/>
      </c>
    </row>
    <row r="411" spans="1:8" ht="28.5">
      <c r="A411" s="132">
        <v>130004</v>
      </c>
      <c r="B411" s="134" t="s">
        <v>1149</v>
      </c>
      <c r="C411" s="134">
        <v>67</v>
      </c>
      <c r="D411" s="134">
        <v>91</v>
      </c>
      <c r="E411" s="134">
        <v>89</v>
      </c>
      <c r="F411" s="134">
        <v>77</v>
      </c>
      <c r="G411" s="135" t="s">
        <v>129</v>
      </c>
      <c r="H411" s="171" t="str">
        <f>IFERROR((Table21[[#This Row],[_202330]]-Table21[[#This Row],[_201930]])/Table21[[#This Row],[_201930]]*1,"")</f>
        <v/>
      </c>
    </row>
    <row r="412" spans="1:8" ht="28.5">
      <c r="A412" s="132">
        <v>130004</v>
      </c>
      <c r="B412" s="134" t="s">
        <v>1150</v>
      </c>
      <c r="C412" s="134">
        <v>189</v>
      </c>
      <c r="D412" s="134">
        <v>217</v>
      </c>
      <c r="E412" s="134">
        <v>200</v>
      </c>
      <c r="F412" s="134">
        <v>196</v>
      </c>
      <c r="G412" s="135" t="s">
        <v>129</v>
      </c>
      <c r="H412" s="171" t="str">
        <f>IFERROR((Table21[[#This Row],[_202330]]-Table21[[#This Row],[_201930]])/Table21[[#This Row],[_201930]]*1,"")</f>
        <v/>
      </c>
    </row>
    <row r="413" spans="1:8">
      <c r="A413" s="132">
        <v>130004</v>
      </c>
      <c r="B413" s="134" t="s">
        <v>1151</v>
      </c>
      <c r="C413" s="134">
        <v>28</v>
      </c>
      <c r="D413" s="134">
        <v>27</v>
      </c>
      <c r="E413" s="134">
        <v>28</v>
      </c>
      <c r="F413" s="134">
        <v>19</v>
      </c>
      <c r="G413" s="135" t="s">
        <v>129</v>
      </c>
      <c r="H413" s="171" t="str">
        <f>IFERROR((Table21[[#This Row],[_202330]]-Table21[[#This Row],[_201930]])/Table21[[#This Row],[_201930]]*1,"")</f>
        <v/>
      </c>
    </row>
    <row r="414" spans="1:8" ht="28.5">
      <c r="A414" s="132">
        <v>130004</v>
      </c>
      <c r="B414" s="134" t="s">
        <v>1152</v>
      </c>
      <c r="C414" s="134">
        <v>46</v>
      </c>
      <c r="D414" s="134">
        <v>42</v>
      </c>
      <c r="E414" s="134">
        <v>40</v>
      </c>
      <c r="F414" s="134">
        <v>49</v>
      </c>
      <c r="G414" s="135" t="s">
        <v>129</v>
      </c>
      <c r="H414" s="171" t="str">
        <f>IFERROR((Table21[[#This Row],[_202330]]-Table21[[#This Row],[_201930]])/Table21[[#This Row],[_201930]]*1,"")</f>
        <v/>
      </c>
    </row>
    <row r="415" spans="1:8" ht="28.5">
      <c r="A415" s="132">
        <v>130004</v>
      </c>
      <c r="B415" s="134" t="s">
        <v>1153</v>
      </c>
      <c r="C415" s="134">
        <v>5</v>
      </c>
      <c r="D415" s="134">
        <v>2</v>
      </c>
      <c r="E415" s="134">
        <v>2</v>
      </c>
      <c r="F415" s="134">
        <v>3</v>
      </c>
      <c r="G415" s="135" t="s">
        <v>129</v>
      </c>
      <c r="H415" s="171" t="str">
        <f>IFERROR((Table21[[#This Row],[_202330]]-Table21[[#This Row],[_201930]])/Table21[[#This Row],[_201930]]*1,"")</f>
        <v/>
      </c>
    </row>
    <row r="416" spans="1:8" ht="28.5">
      <c r="A416" s="132">
        <v>130004</v>
      </c>
      <c r="B416" s="134" t="s">
        <v>1154</v>
      </c>
      <c r="C416" s="134">
        <v>41</v>
      </c>
      <c r="D416" s="134">
        <v>40</v>
      </c>
      <c r="E416" s="134">
        <v>38</v>
      </c>
      <c r="F416" s="134">
        <v>46</v>
      </c>
      <c r="G416" s="135" t="s">
        <v>129</v>
      </c>
      <c r="H416" s="171" t="str">
        <f>IFERROR((Table21[[#This Row],[_202330]]-Table21[[#This Row],[_201930]])/Table21[[#This Row],[_201930]]*1,"")</f>
        <v/>
      </c>
    </row>
    <row r="417" spans="1:8" ht="28.5">
      <c r="A417" s="132">
        <v>130004</v>
      </c>
      <c r="B417" s="134" t="s">
        <v>1155</v>
      </c>
      <c r="C417" s="134">
        <v>25</v>
      </c>
      <c r="D417" s="134">
        <v>30</v>
      </c>
      <c r="E417" s="134">
        <v>32</v>
      </c>
      <c r="F417" s="134">
        <v>32</v>
      </c>
      <c r="G417" s="135" t="s">
        <v>129</v>
      </c>
      <c r="H417" s="171" t="str">
        <f>IFERROR((Table21[[#This Row],[_202330]]-Table21[[#This Row],[_201930]])/Table21[[#This Row],[_201930]]*1,"")</f>
        <v/>
      </c>
    </row>
    <row r="418" spans="1:8">
      <c r="A418" s="132">
        <v>130040</v>
      </c>
      <c r="B418" s="134" t="s">
        <v>1173</v>
      </c>
      <c r="C418" s="134">
        <v>84</v>
      </c>
      <c r="D418" s="134">
        <v>91</v>
      </c>
      <c r="E418" s="134">
        <v>73</v>
      </c>
      <c r="F418" s="134">
        <v>69</v>
      </c>
      <c r="G418" s="135" t="s">
        <v>129</v>
      </c>
      <c r="H418" s="171" t="str">
        <f>IFERROR((Table21[[#This Row],[_202330]]-Table21[[#This Row],[_201930]])/Table21[[#This Row],[_201930]]*1,"")</f>
        <v/>
      </c>
    </row>
    <row r="419" spans="1:8">
      <c r="A419" s="132">
        <v>130040</v>
      </c>
      <c r="B419" s="134" t="s">
        <v>1131</v>
      </c>
      <c r="C419" s="134">
        <v>0</v>
      </c>
      <c r="D419" s="134">
        <v>0</v>
      </c>
      <c r="E419" s="134">
        <v>0</v>
      </c>
      <c r="F419" s="134">
        <v>0</v>
      </c>
      <c r="G419" s="135" t="s">
        <v>129</v>
      </c>
      <c r="H419" s="171" t="str">
        <f>IFERROR((Table21[[#This Row],[_202330]]-Table21[[#This Row],[_201930]])/Table21[[#This Row],[_201930]]*1,"")</f>
        <v/>
      </c>
    </row>
    <row r="420" spans="1:8">
      <c r="A420" s="132">
        <v>130040</v>
      </c>
      <c r="B420" s="134" t="s">
        <v>1132</v>
      </c>
      <c r="C420" s="134">
        <v>84</v>
      </c>
      <c r="D420" s="134">
        <v>91</v>
      </c>
      <c r="E420" s="134">
        <v>73</v>
      </c>
      <c r="F420" s="134">
        <v>69</v>
      </c>
      <c r="G420" s="135" t="s">
        <v>129</v>
      </c>
      <c r="H420" s="171" t="str">
        <f>IFERROR((Table21[[#This Row],[_202330]]-Table21[[#This Row],[_201930]])/Table21[[#This Row],[_201930]]*1,"")</f>
        <v/>
      </c>
    </row>
    <row r="421" spans="1:8" ht="28.5">
      <c r="A421" s="132">
        <v>130040</v>
      </c>
      <c r="B421" s="134" t="s">
        <v>1133</v>
      </c>
      <c r="C421" s="134">
        <v>0</v>
      </c>
      <c r="D421" s="134">
        <v>0</v>
      </c>
      <c r="E421" s="134">
        <v>2</v>
      </c>
      <c r="F421" s="134">
        <v>3</v>
      </c>
      <c r="G421" s="135" t="s">
        <v>129</v>
      </c>
      <c r="H421" s="171" t="str">
        <f>IFERROR((Table21[[#This Row],[_202330]]-Table21[[#This Row],[_201930]])/Table21[[#This Row],[_201930]]*1,"")</f>
        <v/>
      </c>
    </row>
    <row r="422" spans="1:8" ht="28.5">
      <c r="A422" s="132">
        <v>130040</v>
      </c>
      <c r="B422" s="134" t="s">
        <v>1162</v>
      </c>
      <c r="C422" s="134">
        <v>26</v>
      </c>
      <c r="D422" s="134">
        <v>24</v>
      </c>
      <c r="E422" s="134">
        <v>17</v>
      </c>
      <c r="F422" s="134">
        <v>26</v>
      </c>
      <c r="G422" s="135" t="s">
        <v>129</v>
      </c>
      <c r="H422" s="171" t="str">
        <f>IFERROR((Table21[[#This Row],[_202330]]-Table21[[#This Row],[_201930]])/Table21[[#This Row],[_201930]]*1,"")</f>
        <v/>
      </c>
    </row>
    <row r="423" spans="1:8" ht="28.5">
      <c r="A423" s="132">
        <v>130040</v>
      </c>
      <c r="B423" s="134" t="s">
        <v>1163</v>
      </c>
      <c r="C423" s="134" t="s">
        <v>129</v>
      </c>
      <c r="D423" s="134" t="s">
        <v>129</v>
      </c>
      <c r="E423" s="134" t="s">
        <v>129</v>
      </c>
      <c r="F423" s="134" t="s">
        <v>129</v>
      </c>
      <c r="G423" s="135" t="s">
        <v>129</v>
      </c>
      <c r="H423" s="171" t="str">
        <f>IFERROR((Table21[[#This Row],[_202330]]-Table21[[#This Row],[_201930]])/Table21[[#This Row],[_201930]]*1,"")</f>
        <v/>
      </c>
    </row>
    <row r="424" spans="1:8">
      <c r="A424" s="132">
        <v>130040</v>
      </c>
      <c r="B424" s="134" t="s">
        <v>1136</v>
      </c>
      <c r="C424" s="134">
        <v>26</v>
      </c>
      <c r="D424" s="134">
        <v>24</v>
      </c>
      <c r="E424" s="134">
        <v>19</v>
      </c>
      <c r="F424" s="134">
        <v>29</v>
      </c>
      <c r="G424" s="135" t="s">
        <v>129</v>
      </c>
      <c r="H424" s="171" t="str">
        <f>IFERROR((Table21[[#This Row],[_202330]]-Table21[[#This Row],[_201930]])/Table21[[#This Row],[_201930]]*1,"")</f>
        <v/>
      </c>
    </row>
    <row r="425" spans="1:8">
      <c r="A425" s="132">
        <v>130040</v>
      </c>
      <c r="B425" s="134" t="s">
        <v>1137</v>
      </c>
      <c r="C425" s="134">
        <v>31</v>
      </c>
      <c r="D425" s="134">
        <v>26</v>
      </c>
      <c r="E425" s="134">
        <v>26</v>
      </c>
      <c r="F425" s="134">
        <v>42</v>
      </c>
      <c r="G425" s="135" t="s">
        <v>129</v>
      </c>
      <c r="H425" s="171" t="str">
        <f>IFERROR((Table21[[#This Row],[_202330]]-Table21[[#This Row],[_201930]])/Table21[[#This Row],[_201930]]*1,"")</f>
        <v/>
      </c>
    </row>
    <row r="426" spans="1:8" ht="28.5">
      <c r="A426" s="132">
        <v>130040</v>
      </c>
      <c r="B426" s="134" t="s">
        <v>1138</v>
      </c>
      <c r="C426" s="134">
        <v>0</v>
      </c>
      <c r="D426" s="134">
        <v>0</v>
      </c>
      <c r="E426" s="134">
        <v>2</v>
      </c>
      <c r="F426" s="134">
        <v>3</v>
      </c>
      <c r="G426" s="135" t="s">
        <v>129</v>
      </c>
      <c r="H426" s="171" t="str">
        <f>IFERROR((Table21[[#This Row],[_202330]]-Table21[[#This Row],[_201930]])/Table21[[#This Row],[_201930]]*1,"")</f>
        <v/>
      </c>
    </row>
    <row r="427" spans="1:8" ht="28.5">
      <c r="A427" s="132">
        <v>130040</v>
      </c>
      <c r="B427" s="134" t="s">
        <v>1164</v>
      </c>
      <c r="C427" s="134">
        <v>30</v>
      </c>
      <c r="D427" s="134">
        <v>26</v>
      </c>
      <c r="E427" s="134">
        <v>21</v>
      </c>
      <c r="F427" s="134">
        <v>28</v>
      </c>
      <c r="G427" s="135" t="s">
        <v>129</v>
      </c>
      <c r="H427" s="171" t="str">
        <f>IFERROR((Table21[[#This Row],[_202330]]-Table21[[#This Row],[_201930]])/Table21[[#This Row],[_201930]]*1,"")</f>
        <v/>
      </c>
    </row>
    <row r="428" spans="1:8" ht="28.5">
      <c r="A428" s="132">
        <v>130040</v>
      </c>
      <c r="B428" s="134" t="s">
        <v>1165</v>
      </c>
      <c r="C428" s="134" t="s">
        <v>129</v>
      </c>
      <c r="D428" s="134" t="s">
        <v>129</v>
      </c>
      <c r="E428" s="134" t="s">
        <v>129</v>
      </c>
      <c r="F428" s="134" t="s">
        <v>129</v>
      </c>
      <c r="G428" s="135" t="s">
        <v>129</v>
      </c>
      <c r="H428" s="171" t="str">
        <f>IFERROR((Table21[[#This Row],[_202330]]-Table21[[#This Row],[_201930]])/Table21[[#This Row],[_201930]]*1,"")</f>
        <v/>
      </c>
    </row>
    <row r="429" spans="1:8">
      <c r="A429" s="132">
        <v>130040</v>
      </c>
      <c r="B429" s="134" t="s">
        <v>1141</v>
      </c>
      <c r="C429" s="134">
        <v>30</v>
      </c>
      <c r="D429" s="134">
        <v>26</v>
      </c>
      <c r="E429" s="134">
        <v>23</v>
      </c>
      <c r="F429" s="134">
        <v>31</v>
      </c>
      <c r="G429" s="135" t="s">
        <v>129</v>
      </c>
      <c r="H429" s="171" t="str">
        <f>IFERROR((Table21[[#This Row],[_202330]]-Table21[[#This Row],[_201930]])/Table21[[#This Row],[_201930]]*1,"")</f>
        <v/>
      </c>
    </row>
    <row r="430" spans="1:8">
      <c r="A430" s="132">
        <v>130040</v>
      </c>
      <c r="B430" s="134" t="s">
        <v>1142</v>
      </c>
      <c r="C430" s="134">
        <v>36</v>
      </c>
      <c r="D430" s="134">
        <v>29</v>
      </c>
      <c r="E430" s="134">
        <v>32</v>
      </c>
      <c r="F430" s="134">
        <v>45</v>
      </c>
      <c r="G430" s="135" t="s">
        <v>129</v>
      </c>
      <c r="H430" s="171" t="str">
        <f>IFERROR((Table21[[#This Row],[_202330]]-Table21[[#This Row],[_201930]])/Table21[[#This Row],[_201930]]*1,"")</f>
        <v/>
      </c>
    </row>
    <row r="431" spans="1:8" ht="28.5">
      <c r="A431" s="132">
        <v>130040</v>
      </c>
      <c r="B431" s="134" t="s">
        <v>1143</v>
      </c>
      <c r="C431" s="134">
        <v>0</v>
      </c>
      <c r="D431" s="134">
        <v>0</v>
      </c>
      <c r="E431" s="134">
        <v>2</v>
      </c>
      <c r="F431" s="134">
        <v>3</v>
      </c>
      <c r="G431" s="135" t="s">
        <v>129</v>
      </c>
      <c r="H431" s="171" t="str">
        <f>IFERROR((Table21[[#This Row],[_202330]]-Table21[[#This Row],[_201930]])/Table21[[#This Row],[_201930]]*1,"")</f>
        <v/>
      </c>
    </row>
    <row r="432" spans="1:8" ht="28.5">
      <c r="A432" s="132">
        <v>130040</v>
      </c>
      <c r="B432" s="134" t="s">
        <v>1166</v>
      </c>
      <c r="C432" s="134">
        <v>31</v>
      </c>
      <c r="D432" s="134">
        <v>27</v>
      </c>
      <c r="E432" s="134">
        <v>22</v>
      </c>
      <c r="F432" s="134">
        <v>28</v>
      </c>
      <c r="G432" s="135" t="s">
        <v>129</v>
      </c>
      <c r="H432" s="171" t="str">
        <f>IFERROR((Table21[[#This Row],[_202330]]-Table21[[#This Row],[_201930]])/Table21[[#This Row],[_201930]]*1,"")</f>
        <v/>
      </c>
    </row>
    <row r="433" spans="1:8" ht="28.5">
      <c r="A433" s="132">
        <v>130040</v>
      </c>
      <c r="B433" s="134" t="s">
        <v>1167</v>
      </c>
      <c r="C433" s="134" t="s">
        <v>129</v>
      </c>
      <c r="D433" s="134" t="s">
        <v>129</v>
      </c>
      <c r="E433" s="134" t="s">
        <v>129</v>
      </c>
      <c r="F433" s="134" t="s">
        <v>129</v>
      </c>
      <c r="G433" s="135" t="s">
        <v>129</v>
      </c>
      <c r="H433" s="171" t="str">
        <f>IFERROR((Table21[[#This Row],[_202330]]-Table21[[#This Row],[_201930]])/Table21[[#This Row],[_201930]]*1,"")</f>
        <v/>
      </c>
    </row>
    <row r="434" spans="1:8">
      <c r="A434" s="132">
        <v>130040</v>
      </c>
      <c r="B434" s="134" t="s">
        <v>1146</v>
      </c>
      <c r="C434" s="134">
        <v>31</v>
      </c>
      <c r="D434" s="134">
        <v>27</v>
      </c>
      <c r="E434" s="134">
        <v>24</v>
      </c>
      <c r="F434" s="134">
        <v>31</v>
      </c>
      <c r="G434" s="135" t="s">
        <v>129</v>
      </c>
      <c r="H434" s="171" t="str">
        <f>IFERROR((Table21[[#This Row],[_202330]]-Table21[[#This Row],[_201930]])/Table21[[#This Row],[_201930]]*1,"")</f>
        <v/>
      </c>
    </row>
    <row r="435" spans="1:8" ht="28.5">
      <c r="A435" s="132">
        <v>130040</v>
      </c>
      <c r="B435" s="134" t="s">
        <v>1147</v>
      </c>
      <c r="C435" s="134">
        <v>1</v>
      </c>
      <c r="D435" s="134">
        <v>3</v>
      </c>
      <c r="E435" s="134">
        <v>1</v>
      </c>
      <c r="F435" s="134">
        <v>0</v>
      </c>
      <c r="G435" s="135" t="s">
        <v>129</v>
      </c>
      <c r="H435" s="171" t="str">
        <f>IFERROR((Table21[[#This Row],[_202330]]-Table21[[#This Row],[_201930]])/Table21[[#This Row],[_201930]]*1,"")</f>
        <v/>
      </c>
    </row>
    <row r="436" spans="1:8" ht="28.5">
      <c r="A436" s="132">
        <v>130040</v>
      </c>
      <c r="B436" s="134" t="s">
        <v>1148</v>
      </c>
      <c r="C436" s="134">
        <v>37</v>
      </c>
      <c r="D436" s="134">
        <v>29</v>
      </c>
      <c r="E436" s="134">
        <v>25</v>
      </c>
      <c r="F436" s="134">
        <v>24</v>
      </c>
      <c r="G436" s="135" t="s">
        <v>129</v>
      </c>
      <c r="H436" s="171" t="str">
        <f>IFERROR((Table21[[#This Row],[_202330]]-Table21[[#This Row],[_201930]])/Table21[[#This Row],[_201930]]*1,"")</f>
        <v/>
      </c>
    </row>
    <row r="437" spans="1:8" ht="28.5">
      <c r="A437" s="132">
        <v>130040</v>
      </c>
      <c r="B437" s="134" t="s">
        <v>1149</v>
      </c>
      <c r="C437" s="134">
        <v>15</v>
      </c>
      <c r="D437" s="134">
        <v>32</v>
      </c>
      <c r="E437" s="134">
        <v>23</v>
      </c>
      <c r="F437" s="134">
        <v>14</v>
      </c>
      <c r="G437" s="135" t="s">
        <v>129</v>
      </c>
      <c r="H437" s="171" t="str">
        <f>IFERROR((Table21[[#This Row],[_202330]]-Table21[[#This Row],[_201930]])/Table21[[#This Row],[_201930]]*1,"")</f>
        <v/>
      </c>
    </row>
    <row r="438" spans="1:8" ht="28.5">
      <c r="A438" s="132">
        <v>130040</v>
      </c>
      <c r="B438" s="134" t="s">
        <v>1150</v>
      </c>
      <c r="C438" s="134">
        <v>53</v>
      </c>
      <c r="D438" s="134">
        <v>64</v>
      </c>
      <c r="E438" s="134">
        <v>49</v>
      </c>
      <c r="F438" s="134">
        <v>38</v>
      </c>
      <c r="G438" s="135" t="s">
        <v>129</v>
      </c>
      <c r="H438" s="171" t="str">
        <f>IFERROR((Table21[[#This Row],[_202330]]-Table21[[#This Row],[_201930]])/Table21[[#This Row],[_201930]]*1,"")</f>
        <v/>
      </c>
    </row>
    <row r="439" spans="1:8">
      <c r="A439" s="132">
        <v>130040</v>
      </c>
      <c r="B439" s="134" t="s">
        <v>1151</v>
      </c>
      <c r="C439" s="134">
        <v>37</v>
      </c>
      <c r="D439" s="134">
        <v>30</v>
      </c>
      <c r="E439" s="134">
        <v>33</v>
      </c>
      <c r="F439" s="134">
        <v>45</v>
      </c>
      <c r="G439" s="135" t="s">
        <v>129</v>
      </c>
      <c r="H439" s="171" t="str">
        <f>IFERROR((Table21[[#This Row],[_202330]]-Table21[[#This Row],[_201930]])/Table21[[#This Row],[_201930]]*1,"")</f>
        <v/>
      </c>
    </row>
    <row r="440" spans="1:8" ht="28.5">
      <c r="A440" s="132">
        <v>130040</v>
      </c>
      <c r="B440" s="134" t="s">
        <v>1152</v>
      </c>
      <c r="C440" s="134">
        <v>45</v>
      </c>
      <c r="D440" s="134">
        <v>35</v>
      </c>
      <c r="E440" s="134">
        <v>36</v>
      </c>
      <c r="F440" s="134">
        <v>35</v>
      </c>
      <c r="G440" s="135" t="s">
        <v>129</v>
      </c>
      <c r="H440" s="171" t="str">
        <f>IFERROR((Table21[[#This Row],[_202330]]-Table21[[#This Row],[_201930]])/Table21[[#This Row],[_201930]]*1,"")</f>
        <v/>
      </c>
    </row>
    <row r="441" spans="1:8" ht="28.5">
      <c r="A441" s="132">
        <v>130040</v>
      </c>
      <c r="B441" s="134" t="s">
        <v>1153</v>
      </c>
      <c r="C441" s="134">
        <v>1</v>
      </c>
      <c r="D441" s="134">
        <v>3</v>
      </c>
      <c r="E441" s="134">
        <v>1</v>
      </c>
      <c r="F441" s="134">
        <v>0</v>
      </c>
      <c r="G441" s="135" t="s">
        <v>129</v>
      </c>
      <c r="H441" s="171" t="str">
        <f>IFERROR((Table21[[#This Row],[_202330]]-Table21[[#This Row],[_201930]])/Table21[[#This Row],[_201930]]*1,"")</f>
        <v/>
      </c>
    </row>
    <row r="442" spans="1:8" ht="28.5">
      <c r="A442" s="132">
        <v>130040</v>
      </c>
      <c r="B442" s="134" t="s">
        <v>1154</v>
      </c>
      <c r="C442" s="134">
        <v>44</v>
      </c>
      <c r="D442" s="134">
        <v>32</v>
      </c>
      <c r="E442" s="134">
        <v>34</v>
      </c>
      <c r="F442" s="134">
        <v>35</v>
      </c>
      <c r="G442" s="135" t="s">
        <v>129</v>
      </c>
      <c r="H442" s="171" t="str">
        <f>IFERROR((Table21[[#This Row],[_202330]]-Table21[[#This Row],[_201930]])/Table21[[#This Row],[_201930]]*1,"")</f>
        <v/>
      </c>
    </row>
    <row r="443" spans="1:8" ht="28.5">
      <c r="A443" s="132">
        <v>130040</v>
      </c>
      <c r="B443" s="134" t="s">
        <v>1155</v>
      </c>
      <c r="C443" s="134">
        <v>18</v>
      </c>
      <c r="D443" s="134">
        <v>35</v>
      </c>
      <c r="E443" s="134">
        <v>32</v>
      </c>
      <c r="F443" s="134">
        <v>20</v>
      </c>
      <c r="G443" s="135" t="s">
        <v>129</v>
      </c>
      <c r="H443" s="171" t="str">
        <f>IFERROR((Table21[[#This Row],[_202330]]-Table21[[#This Row],[_201930]])/Table21[[#This Row],[_201930]]*1,"")</f>
        <v/>
      </c>
    </row>
    <row r="444" spans="1:8">
      <c r="A444" s="132">
        <v>130217</v>
      </c>
      <c r="B444" s="134" t="s">
        <v>1173</v>
      </c>
      <c r="C444" s="134">
        <v>80</v>
      </c>
      <c r="D444" s="134">
        <v>88</v>
      </c>
      <c r="E444" s="134">
        <v>77</v>
      </c>
      <c r="F444" s="134">
        <v>89</v>
      </c>
      <c r="G444" s="135" t="s">
        <v>129</v>
      </c>
      <c r="H444" s="171" t="str">
        <f>IFERROR((Table21[[#This Row],[_202330]]-Table21[[#This Row],[_201930]])/Table21[[#This Row],[_201930]]*1,"")</f>
        <v/>
      </c>
    </row>
    <row r="445" spans="1:8">
      <c r="A445" s="132">
        <v>130217</v>
      </c>
      <c r="B445" s="134" t="s">
        <v>1131</v>
      </c>
      <c r="C445" s="134">
        <v>0</v>
      </c>
      <c r="D445" s="134">
        <v>0</v>
      </c>
      <c r="E445" s="134">
        <v>0</v>
      </c>
      <c r="F445" s="134">
        <v>0</v>
      </c>
      <c r="G445" s="135" t="s">
        <v>129</v>
      </c>
      <c r="H445" s="171" t="str">
        <f>IFERROR((Table21[[#This Row],[_202330]]-Table21[[#This Row],[_201930]])/Table21[[#This Row],[_201930]]*1,"")</f>
        <v/>
      </c>
    </row>
    <row r="446" spans="1:8">
      <c r="A446" s="132">
        <v>130217</v>
      </c>
      <c r="B446" s="134" t="s">
        <v>1132</v>
      </c>
      <c r="C446" s="134">
        <v>80</v>
      </c>
      <c r="D446" s="134">
        <v>88</v>
      </c>
      <c r="E446" s="134">
        <v>77</v>
      </c>
      <c r="F446" s="134">
        <v>89</v>
      </c>
      <c r="G446" s="135" t="s">
        <v>129</v>
      </c>
      <c r="H446" s="171" t="str">
        <f>IFERROR((Table21[[#This Row],[_202330]]-Table21[[#This Row],[_201930]])/Table21[[#This Row],[_201930]]*1,"")</f>
        <v/>
      </c>
    </row>
    <row r="447" spans="1:8" ht="28.5">
      <c r="A447" s="132">
        <v>130217</v>
      </c>
      <c r="B447" s="134" t="s">
        <v>1133</v>
      </c>
      <c r="C447" s="134">
        <v>1</v>
      </c>
      <c r="D447" s="134">
        <v>17</v>
      </c>
      <c r="E447" s="134">
        <v>17</v>
      </c>
      <c r="F447" s="134">
        <v>9</v>
      </c>
      <c r="G447" s="135" t="s">
        <v>129</v>
      </c>
      <c r="H447" s="171" t="str">
        <f>IFERROR((Table21[[#This Row],[_202330]]-Table21[[#This Row],[_201930]])/Table21[[#This Row],[_201930]]*1,"")</f>
        <v/>
      </c>
    </row>
    <row r="448" spans="1:8" ht="28.5">
      <c r="A448" s="132">
        <v>130217</v>
      </c>
      <c r="B448" s="134" t="s">
        <v>1162</v>
      </c>
      <c r="C448" s="134">
        <v>15</v>
      </c>
      <c r="D448" s="134">
        <v>19</v>
      </c>
      <c r="E448" s="134">
        <v>15</v>
      </c>
      <c r="F448" s="134">
        <v>20</v>
      </c>
      <c r="G448" s="135" t="s">
        <v>129</v>
      </c>
      <c r="H448" s="171" t="str">
        <f>IFERROR((Table21[[#This Row],[_202330]]-Table21[[#This Row],[_201930]])/Table21[[#This Row],[_201930]]*1,"")</f>
        <v/>
      </c>
    </row>
    <row r="449" spans="1:8" ht="28.5">
      <c r="A449" s="132">
        <v>130217</v>
      </c>
      <c r="B449" s="134" t="s">
        <v>1163</v>
      </c>
      <c r="C449" s="134" t="s">
        <v>129</v>
      </c>
      <c r="D449" s="134" t="s">
        <v>129</v>
      </c>
      <c r="E449" s="134" t="s">
        <v>129</v>
      </c>
      <c r="F449" s="134" t="s">
        <v>129</v>
      </c>
      <c r="G449" s="135" t="s">
        <v>129</v>
      </c>
      <c r="H449" s="171" t="str">
        <f>IFERROR((Table21[[#This Row],[_202330]]-Table21[[#This Row],[_201930]])/Table21[[#This Row],[_201930]]*1,"")</f>
        <v/>
      </c>
    </row>
    <row r="450" spans="1:8">
      <c r="A450" s="132">
        <v>130217</v>
      </c>
      <c r="B450" s="134" t="s">
        <v>1136</v>
      </c>
      <c r="C450" s="134">
        <v>16</v>
      </c>
      <c r="D450" s="134">
        <v>36</v>
      </c>
      <c r="E450" s="134">
        <v>32</v>
      </c>
      <c r="F450" s="134">
        <v>29</v>
      </c>
      <c r="G450" s="135" t="s">
        <v>129</v>
      </c>
      <c r="H450" s="171" t="str">
        <f>IFERROR((Table21[[#This Row],[_202330]]-Table21[[#This Row],[_201930]])/Table21[[#This Row],[_201930]]*1,"")</f>
        <v/>
      </c>
    </row>
    <row r="451" spans="1:8">
      <c r="A451" s="132">
        <v>130217</v>
      </c>
      <c r="B451" s="134" t="s">
        <v>1137</v>
      </c>
      <c r="C451" s="134">
        <v>20</v>
      </c>
      <c r="D451" s="134">
        <v>41</v>
      </c>
      <c r="E451" s="134">
        <v>42</v>
      </c>
      <c r="F451" s="134">
        <v>33</v>
      </c>
      <c r="G451" s="135" t="s">
        <v>129</v>
      </c>
      <c r="H451" s="171" t="str">
        <f>IFERROR((Table21[[#This Row],[_202330]]-Table21[[#This Row],[_201930]])/Table21[[#This Row],[_201930]]*1,"")</f>
        <v/>
      </c>
    </row>
    <row r="452" spans="1:8" ht="28.5">
      <c r="A452" s="132">
        <v>130217</v>
      </c>
      <c r="B452" s="134" t="s">
        <v>1138</v>
      </c>
      <c r="C452" s="134">
        <v>1</v>
      </c>
      <c r="D452" s="134">
        <v>17</v>
      </c>
      <c r="E452" s="134">
        <v>17</v>
      </c>
      <c r="F452" s="134">
        <v>9</v>
      </c>
      <c r="G452" s="135" t="s">
        <v>129</v>
      </c>
      <c r="H452" s="171" t="str">
        <f>IFERROR((Table21[[#This Row],[_202330]]-Table21[[#This Row],[_201930]])/Table21[[#This Row],[_201930]]*1,"")</f>
        <v/>
      </c>
    </row>
    <row r="453" spans="1:8" ht="28.5">
      <c r="A453" s="132">
        <v>130217</v>
      </c>
      <c r="B453" s="134" t="s">
        <v>1164</v>
      </c>
      <c r="C453" s="134">
        <v>18</v>
      </c>
      <c r="D453" s="134">
        <v>20</v>
      </c>
      <c r="E453" s="134">
        <v>16</v>
      </c>
      <c r="F453" s="134">
        <v>22</v>
      </c>
      <c r="G453" s="135" t="s">
        <v>129</v>
      </c>
      <c r="H453" s="171" t="str">
        <f>IFERROR((Table21[[#This Row],[_202330]]-Table21[[#This Row],[_201930]])/Table21[[#This Row],[_201930]]*1,"")</f>
        <v/>
      </c>
    </row>
    <row r="454" spans="1:8" ht="28.5">
      <c r="A454" s="132">
        <v>130217</v>
      </c>
      <c r="B454" s="134" t="s">
        <v>1165</v>
      </c>
      <c r="C454" s="134" t="s">
        <v>129</v>
      </c>
      <c r="D454" s="134" t="s">
        <v>129</v>
      </c>
      <c r="E454" s="134" t="s">
        <v>129</v>
      </c>
      <c r="F454" s="134" t="s">
        <v>129</v>
      </c>
      <c r="G454" s="135" t="s">
        <v>129</v>
      </c>
      <c r="H454" s="171" t="str">
        <f>IFERROR((Table21[[#This Row],[_202330]]-Table21[[#This Row],[_201930]])/Table21[[#This Row],[_201930]]*1,"")</f>
        <v/>
      </c>
    </row>
    <row r="455" spans="1:8">
      <c r="A455" s="132">
        <v>130217</v>
      </c>
      <c r="B455" s="134" t="s">
        <v>1141</v>
      </c>
      <c r="C455" s="134">
        <v>19</v>
      </c>
      <c r="D455" s="134">
        <v>37</v>
      </c>
      <c r="E455" s="134">
        <v>33</v>
      </c>
      <c r="F455" s="134">
        <v>31</v>
      </c>
      <c r="G455" s="135" t="s">
        <v>129</v>
      </c>
      <c r="H455" s="171" t="str">
        <f>IFERROR((Table21[[#This Row],[_202330]]-Table21[[#This Row],[_201930]])/Table21[[#This Row],[_201930]]*1,"")</f>
        <v/>
      </c>
    </row>
    <row r="456" spans="1:8">
      <c r="A456" s="132">
        <v>130217</v>
      </c>
      <c r="B456" s="134" t="s">
        <v>1142</v>
      </c>
      <c r="C456" s="134">
        <v>24</v>
      </c>
      <c r="D456" s="134">
        <v>42</v>
      </c>
      <c r="E456" s="134">
        <v>43</v>
      </c>
      <c r="F456" s="134">
        <v>35</v>
      </c>
      <c r="G456" s="135" t="s">
        <v>129</v>
      </c>
      <c r="H456" s="171" t="str">
        <f>IFERROR((Table21[[#This Row],[_202330]]-Table21[[#This Row],[_201930]])/Table21[[#This Row],[_201930]]*1,"")</f>
        <v/>
      </c>
    </row>
    <row r="457" spans="1:8" ht="28.5">
      <c r="A457" s="132">
        <v>130217</v>
      </c>
      <c r="B457" s="134" t="s">
        <v>1143</v>
      </c>
      <c r="C457" s="134">
        <v>1</v>
      </c>
      <c r="D457" s="134">
        <v>17</v>
      </c>
      <c r="E457" s="134">
        <v>17</v>
      </c>
      <c r="F457" s="134">
        <v>10</v>
      </c>
      <c r="G457" s="135" t="s">
        <v>129</v>
      </c>
      <c r="H457" s="171" t="str">
        <f>IFERROR((Table21[[#This Row],[_202330]]-Table21[[#This Row],[_201930]])/Table21[[#This Row],[_201930]]*1,"")</f>
        <v/>
      </c>
    </row>
    <row r="458" spans="1:8" ht="28.5">
      <c r="A458" s="132">
        <v>130217</v>
      </c>
      <c r="B458" s="134" t="s">
        <v>1166</v>
      </c>
      <c r="C458" s="134">
        <v>18</v>
      </c>
      <c r="D458" s="134">
        <v>20</v>
      </c>
      <c r="E458" s="134">
        <v>16</v>
      </c>
      <c r="F458" s="134">
        <v>23</v>
      </c>
      <c r="G458" s="135" t="s">
        <v>129</v>
      </c>
      <c r="H458" s="171" t="str">
        <f>IFERROR((Table21[[#This Row],[_202330]]-Table21[[#This Row],[_201930]])/Table21[[#This Row],[_201930]]*1,"")</f>
        <v/>
      </c>
    </row>
    <row r="459" spans="1:8" ht="28.5">
      <c r="A459" s="132">
        <v>130217</v>
      </c>
      <c r="B459" s="134" t="s">
        <v>1167</v>
      </c>
      <c r="C459" s="134" t="s">
        <v>129</v>
      </c>
      <c r="D459" s="134" t="s">
        <v>129</v>
      </c>
      <c r="E459" s="134" t="s">
        <v>129</v>
      </c>
      <c r="F459" s="134" t="s">
        <v>129</v>
      </c>
      <c r="G459" s="135" t="s">
        <v>129</v>
      </c>
      <c r="H459" s="171" t="str">
        <f>IFERROR((Table21[[#This Row],[_202330]]-Table21[[#This Row],[_201930]])/Table21[[#This Row],[_201930]]*1,"")</f>
        <v/>
      </c>
    </row>
    <row r="460" spans="1:8">
      <c r="A460" s="132">
        <v>130217</v>
      </c>
      <c r="B460" s="134" t="s">
        <v>1146</v>
      </c>
      <c r="C460" s="134">
        <v>19</v>
      </c>
      <c r="D460" s="134">
        <v>37</v>
      </c>
      <c r="E460" s="134">
        <v>33</v>
      </c>
      <c r="F460" s="134">
        <v>33</v>
      </c>
      <c r="G460" s="135" t="s">
        <v>129</v>
      </c>
      <c r="H460" s="171" t="str">
        <f>IFERROR((Table21[[#This Row],[_202330]]-Table21[[#This Row],[_201930]])/Table21[[#This Row],[_201930]]*1,"")</f>
        <v/>
      </c>
    </row>
    <row r="461" spans="1:8" ht="28.5">
      <c r="A461" s="132">
        <v>130217</v>
      </c>
      <c r="B461" s="134" t="s">
        <v>1147</v>
      </c>
      <c r="C461" s="134">
        <v>0</v>
      </c>
      <c r="D461" s="134">
        <v>2</v>
      </c>
      <c r="E461" s="134">
        <v>1</v>
      </c>
      <c r="F461" s="134">
        <v>2</v>
      </c>
      <c r="G461" s="135" t="s">
        <v>129</v>
      </c>
      <c r="H461" s="171" t="str">
        <f>IFERROR((Table21[[#This Row],[_202330]]-Table21[[#This Row],[_201930]])/Table21[[#This Row],[_201930]]*1,"")</f>
        <v/>
      </c>
    </row>
    <row r="462" spans="1:8" ht="28.5">
      <c r="A462" s="132">
        <v>130217</v>
      </c>
      <c r="B462" s="134" t="s">
        <v>1148</v>
      </c>
      <c r="C462" s="134">
        <v>35</v>
      </c>
      <c r="D462" s="134">
        <v>16</v>
      </c>
      <c r="E462" s="134">
        <v>26</v>
      </c>
      <c r="F462" s="134">
        <v>38</v>
      </c>
      <c r="G462" s="135" t="s">
        <v>129</v>
      </c>
      <c r="H462" s="171" t="str">
        <f>IFERROR((Table21[[#This Row],[_202330]]-Table21[[#This Row],[_201930]])/Table21[[#This Row],[_201930]]*1,"")</f>
        <v/>
      </c>
    </row>
    <row r="463" spans="1:8" ht="28.5">
      <c r="A463" s="132">
        <v>130217</v>
      </c>
      <c r="B463" s="134" t="s">
        <v>1149</v>
      </c>
      <c r="C463" s="134">
        <v>26</v>
      </c>
      <c r="D463" s="134">
        <v>33</v>
      </c>
      <c r="E463" s="134">
        <v>17</v>
      </c>
      <c r="F463" s="134">
        <v>16</v>
      </c>
      <c r="G463" s="135" t="s">
        <v>129</v>
      </c>
      <c r="H463" s="171" t="str">
        <f>IFERROR((Table21[[#This Row],[_202330]]-Table21[[#This Row],[_201930]])/Table21[[#This Row],[_201930]]*1,"")</f>
        <v/>
      </c>
    </row>
    <row r="464" spans="1:8" ht="28.5">
      <c r="A464" s="132">
        <v>130217</v>
      </c>
      <c r="B464" s="134" t="s">
        <v>1150</v>
      </c>
      <c r="C464" s="134">
        <v>61</v>
      </c>
      <c r="D464" s="134">
        <v>51</v>
      </c>
      <c r="E464" s="134">
        <v>44</v>
      </c>
      <c r="F464" s="134">
        <v>56</v>
      </c>
      <c r="G464" s="135" t="s">
        <v>129</v>
      </c>
      <c r="H464" s="171" t="str">
        <f>IFERROR((Table21[[#This Row],[_202330]]-Table21[[#This Row],[_201930]])/Table21[[#This Row],[_201930]]*1,"")</f>
        <v/>
      </c>
    </row>
    <row r="465" spans="1:8">
      <c r="A465" s="132">
        <v>130217</v>
      </c>
      <c r="B465" s="134" t="s">
        <v>1151</v>
      </c>
      <c r="C465" s="134">
        <v>24</v>
      </c>
      <c r="D465" s="134">
        <v>42</v>
      </c>
      <c r="E465" s="134">
        <v>43</v>
      </c>
      <c r="F465" s="134">
        <v>37</v>
      </c>
      <c r="G465" s="135" t="s">
        <v>129</v>
      </c>
      <c r="H465" s="171" t="str">
        <f>IFERROR((Table21[[#This Row],[_202330]]-Table21[[#This Row],[_201930]])/Table21[[#This Row],[_201930]]*1,"")</f>
        <v/>
      </c>
    </row>
    <row r="466" spans="1:8" ht="28.5">
      <c r="A466" s="132">
        <v>130217</v>
      </c>
      <c r="B466" s="134" t="s">
        <v>1152</v>
      </c>
      <c r="C466" s="134">
        <v>44</v>
      </c>
      <c r="D466" s="134">
        <v>20</v>
      </c>
      <c r="E466" s="134">
        <v>35</v>
      </c>
      <c r="F466" s="134">
        <v>45</v>
      </c>
      <c r="G466" s="135" t="s">
        <v>129</v>
      </c>
      <c r="H466" s="171" t="str">
        <f>IFERROR((Table21[[#This Row],[_202330]]-Table21[[#This Row],[_201930]])/Table21[[#This Row],[_201930]]*1,"")</f>
        <v/>
      </c>
    </row>
    <row r="467" spans="1:8" ht="28.5">
      <c r="A467" s="132">
        <v>130217</v>
      </c>
      <c r="B467" s="134" t="s">
        <v>1153</v>
      </c>
      <c r="C467" s="134">
        <v>0</v>
      </c>
      <c r="D467" s="134">
        <v>2</v>
      </c>
      <c r="E467" s="134">
        <v>1</v>
      </c>
      <c r="F467" s="134">
        <v>2</v>
      </c>
      <c r="G467" s="135" t="s">
        <v>129</v>
      </c>
      <c r="H467" s="171" t="str">
        <f>IFERROR((Table21[[#This Row],[_202330]]-Table21[[#This Row],[_201930]])/Table21[[#This Row],[_201930]]*1,"")</f>
        <v/>
      </c>
    </row>
    <row r="468" spans="1:8" ht="28.5">
      <c r="A468" s="132">
        <v>130217</v>
      </c>
      <c r="B468" s="134" t="s">
        <v>1154</v>
      </c>
      <c r="C468" s="134">
        <v>44</v>
      </c>
      <c r="D468" s="134">
        <v>18</v>
      </c>
      <c r="E468" s="134">
        <v>34</v>
      </c>
      <c r="F468" s="134">
        <v>43</v>
      </c>
      <c r="G468" s="135" t="s">
        <v>129</v>
      </c>
      <c r="H468" s="171" t="str">
        <f>IFERROR((Table21[[#This Row],[_202330]]-Table21[[#This Row],[_201930]])/Table21[[#This Row],[_201930]]*1,"")</f>
        <v/>
      </c>
    </row>
    <row r="469" spans="1:8" ht="28.5">
      <c r="A469" s="132">
        <v>130217</v>
      </c>
      <c r="B469" s="134" t="s">
        <v>1155</v>
      </c>
      <c r="C469" s="134">
        <v>33</v>
      </c>
      <c r="D469" s="134">
        <v>38</v>
      </c>
      <c r="E469" s="134">
        <v>22</v>
      </c>
      <c r="F469" s="134">
        <v>18</v>
      </c>
      <c r="G469" s="135" t="s">
        <v>129</v>
      </c>
      <c r="H469" s="171" t="str">
        <f>IFERROR((Table21[[#This Row],[_202330]]-Table21[[#This Row],[_201930]])/Table21[[#This Row],[_201930]]*1,"")</f>
        <v/>
      </c>
    </row>
    <row r="470" spans="1:8">
      <c r="A470" s="132">
        <v>130396</v>
      </c>
      <c r="B470" s="134" t="s">
        <v>1173</v>
      </c>
      <c r="C470" s="134">
        <v>431</v>
      </c>
      <c r="D470" s="134">
        <v>482</v>
      </c>
      <c r="E470" s="134">
        <v>530</v>
      </c>
      <c r="F470" s="134">
        <v>450</v>
      </c>
      <c r="G470" s="135" t="s">
        <v>129</v>
      </c>
      <c r="H470" s="171" t="str">
        <f>IFERROR((Table21[[#This Row],[_202330]]-Table21[[#This Row],[_201930]])/Table21[[#This Row],[_201930]]*1,"")</f>
        <v/>
      </c>
    </row>
    <row r="471" spans="1:8">
      <c r="A471" s="132">
        <v>130396</v>
      </c>
      <c r="B471" s="134" t="s">
        <v>1131</v>
      </c>
      <c r="C471" s="134">
        <v>0</v>
      </c>
      <c r="D471" s="134">
        <v>0</v>
      </c>
      <c r="E471" s="134">
        <v>0</v>
      </c>
      <c r="F471" s="134">
        <v>0</v>
      </c>
      <c r="G471" s="135" t="s">
        <v>129</v>
      </c>
      <c r="H471" s="171" t="str">
        <f>IFERROR((Table21[[#This Row],[_202330]]-Table21[[#This Row],[_201930]])/Table21[[#This Row],[_201930]]*1,"")</f>
        <v/>
      </c>
    </row>
    <row r="472" spans="1:8">
      <c r="A472" s="132">
        <v>130396</v>
      </c>
      <c r="B472" s="134" t="s">
        <v>1132</v>
      </c>
      <c r="C472" s="134">
        <v>431</v>
      </c>
      <c r="D472" s="134">
        <v>482</v>
      </c>
      <c r="E472" s="134">
        <v>530</v>
      </c>
      <c r="F472" s="134">
        <v>450</v>
      </c>
      <c r="G472" s="135" t="s">
        <v>129</v>
      </c>
      <c r="H472" s="171" t="str">
        <f>IFERROR((Table21[[#This Row],[_202330]]-Table21[[#This Row],[_201930]])/Table21[[#This Row],[_201930]]*1,"")</f>
        <v/>
      </c>
    </row>
    <row r="473" spans="1:8" ht="28.5">
      <c r="A473" s="132">
        <v>130396</v>
      </c>
      <c r="B473" s="134" t="s">
        <v>1133</v>
      </c>
      <c r="C473" s="134">
        <v>13</v>
      </c>
      <c r="D473" s="134">
        <v>14</v>
      </c>
      <c r="E473" s="134">
        <v>13</v>
      </c>
      <c r="F473" s="134">
        <v>7</v>
      </c>
      <c r="G473" s="135" t="s">
        <v>129</v>
      </c>
      <c r="H473" s="171" t="str">
        <f>IFERROR((Table21[[#This Row],[_202330]]-Table21[[#This Row],[_201930]])/Table21[[#This Row],[_201930]]*1,"")</f>
        <v/>
      </c>
    </row>
    <row r="474" spans="1:8" ht="28.5">
      <c r="A474" s="132">
        <v>130396</v>
      </c>
      <c r="B474" s="134" t="s">
        <v>1162</v>
      </c>
      <c r="C474" s="134">
        <v>73</v>
      </c>
      <c r="D474" s="134">
        <v>77</v>
      </c>
      <c r="E474" s="134">
        <v>105</v>
      </c>
      <c r="F474" s="134">
        <v>77</v>
      </c>
      <c r="G474" s="135" t="s">
        <v>129</v>
      </c>
      <c r="H474" s="171" t="str">
        <f>IFERROR((Table21[[#This Row],[_202330]]-Table21[[#This Row],[_201930]])/Table21[[#This Row],[_201930]]*1,"")</f>
        <v/>
      </c>
    </row>
    <row r="475" spans="1:8" ht="28.5">
      <c r="A475" s="132">
        <v>130396</v>
      </c>
      <c r="B475" s="134" t="s">
        <v>1163</v>
      </c>
      <c r="C475" s="134" t="s">
        <v>129</v>
      </c>
      <c r="D475" s="134" t="s">
        <v>129</v>
      </c>
      <c r="E475" s="134" t="s">
        <v>129</v>
      </c>
      <c r="F475" s="134" t="s">
        <v>129</v>
      </c>
      <c r="G475" s="135" t="s">
        <v>129</v>
      </c>
      <c r="H475" s="171" t="str">
        <f>IFERROR((Table21[[#This Row],[_202330]]-Table21[[#This Row],[_201930]])/Table21[[#This Row],[_201930]]*1,"")</f>
        <v/>
      </c>
    </row>
    <row r="476" spans="1:8">
      <c r="A476" s="132">
        <v>130396</v>
      </c>
      <c r="B476" s="134" t="s">
        <v>1136</v>
      </c>
      <c r="C476" s="134">
        <v>86</v>
      </c>
      <c r="D476" s="134">
        <v>91</v>
      </c>
      <c r="E476" s="134">
        <v>118</v>
      </c>
      <c r="F476" s="134">
        <v>84</v>
      </c>
      <c r="G476" s="135" t="s">
        <v>129</v>
      </c>
      <c r="H476" s="171" t="str">
        <f>IFERROR((Table21[[#This Row],[_202330]]-Table21[[#This Row],[_201930]])/Table21[[#This Row],[_201930]]*1,"")</f>
        <v/>
      </c>
    </row>
    <row r="477" spans="1:8">
      <c r="A477" s="132">
        <v>130396</v>
      </c>
      <c r="B477" s="134" t="s">
        <v>1137</v>
      </c>
      <c r="C477" s="134">
        <v>20</v>
      </c>
      <c r="D477" s="134">
        <v>19</v>
      </c>
      <c r="E477" s="134">
        <v>22</v>
      </c>
      <c r="F477" s="134">
        <v>19</v>
      </c>
      <c r="G477" s="135" t="s">
        <v>129</v>
      </c>
      <c r="H477" s="171" t="str">
        <f>IFERROR((Table21[[#This Row],[_202330]]-Table21[[#This Row],[_201930]])/Table21[[#This Row],[_201930]]*1,"")</f>
        <v/>
      </c>
    </row>
    <row r="478" spans="1:8" ht="28.5">
      <c r="A478" s="132">
        <v>130396</v>
      </c>
      <c r="B478" s="134" t="s">
        <v>1138</v>
      </c>
      <c r="C478" s="134">
        <v>13</v>
      </c>
      <c r="D478" s="134">
        <v>15</v>
      </c>
      <c r="E478" s="134">
        <v>14</v>
      </c>
      <c r="F478" s="134">
        <v>6</v>
      </c>
      <c r="G478" s="135" t="s">
        <v>129</v>
      </c>
      <c r="H478" s="171" t="str">
        <f>IFERROR((Table21[[#This Row],[_202330]]-Table21[[#This Row],[_201930]])/Table21[[#This Row],[_201930]]*1,"")</f>
        <v/>
      </c>
    </row>
    <row r="479" spans="1:8" ht="28.5">
      <c r="A479" s="132">
        <v>130396</v>
      </c>
      <c r="B479" s="134" t="s">
        <v>1164</v>
      </c>
      <c r="C479" s="134">
        <v>89</v>
      </c>
      <c r="D479" s="134">
        <v>95</v>
      </c>
      <c r="E479" s="134">
        <v>118</v>
      </c>
      <c r="F479" s="134">
        <v>90</v>
      </c>
      <c r="G479" s="135" t="s">
        <v>129</v>
      </c>
      <c r="H479" s="171" t="str">
        <f>IFERROR((Table21[[#This Row],[_202330]]-Table21[[#This Row],[_201930]])/Table21[[#This Row],[_201930]]*1,"")</f>
        <v/>
      </c>
    </row>
    <row r="480" spans="1:8" ht="28.5">
      <c r="A480" s="132">
        <v>130396</v>
      </c>
      <c r="B480" s="134" t="s">
        <v>1165</v>
      </c>
      <c r="C480" s="134" t="s">
        <v>129</v>
      </c>
      <c r="D480" s="134" t="s">
        <v>129</v>
      </c>
      <c r="E480" s="134" t="s">
        <v>129</v>
      </c>
      <c r="F480" s="134" t="s">
        <v>129</v>
      </c>
      <c r="G480" s="135" t="s">
        <v>129</v>
      </c>
      <c r="H480" s="171" t="str">
        <f>IFERROR((Table21[[#This Row],[_202330]]-Table21[[#This Row],[_201930]])/Table21[[#This Row],[_201930]]*1,"")</f>
        <v/>
      </c>
    </row>
    <row r="481" spans="1:8">
      <c r="A481" s="132">
        <v>130396</v>
      </c>
      <c r="B481" s="134" t="s">
        <v>1141</v>
      </c>
      <c r="C481" s="134">
        <v>102</v>
      </c>
      <c r="D481" s="134">
        <v>110</v>
      </c>
      <c r="E481" s="134">
        <v>132</v>
      </c>
      <c r="F481" s="134">
        <v>96</v>
      </c>
      <c r="G481" s="135" t="s">
        <v>129</v>
      </c>
      <c r="H481" s="171" t="str">
        <f>IFERROR((Table21[[#This Row],[_202330]]-Table21[[#This Row],[_201930]])/Table21[[#This Row],[_201930]]*1,"")</f>
        <v/>
      </c>
    </row>
    <row r="482" spans="1:8">
      <c r="A482" s="132">
        <v>130396</v>
      </c>
      <c r="B482" s="134" t="s">
        <v>1142</v>
      </c>
      <c r="C482" s="134">
        <v>24</v>
      </c>
      <c r="D482" s="134">
        <v>23</v>
      </c>
      <c r="E482" s="134">
        <v>25</v>
      </c>
      <c r="F482" s="134">
        <v>21</v>
      </c>
      <c r="G482" s="135" t="s">
        <v>129</v>
      </c>
      <c r="H482" s="171" t="str">
        <f>IFERROR((Table21[[#This Row],[_202330]]-Table21[[#This Row],[_201930]])/Table21[[#This Row],[_201930]]*1,"")</f>
        <v/>
      </c>
    </row>
    <row r="483" spans="1:8" ht="28.5">
      <c r="A483" s="132">
        <v>130396</v>
      </c>
      <c r="B483" s="134" t="s">
        <v>1143</v>
      </c>
      <c r="C483" s="134">
        <v>14</v>
      </c>
      <c r="D483" s="134">
        <v>15</v>
      </c>
      <c r="E483" s="134">
        <v>14</v>
      </c>
      <c r="F483" s="134">
        <v>7</v>
      </c>
      <c r="G483" s="135" t="s">
        <v>129</v>
      </c>
      <c r="H483" s="171" t="str">
        <f>IFERROR((Table21[[#This Row],[_202330]]-Table21[[#This Row],[_201930]])/Table21[[#This Row],[_201930]]*1,"")</f>
        <v/>
      </c>
    </row>
    <row r="484" spans="1:8" ht="28.5">
      <c r="A484" s="132">
        <v>130396</v>
      </c>
      <c r="B484" s="134" t="s">
        <v>1166</v>
      </c>
      <c r="C484" s="134">
        <v>94</v>
      </c>
      <c r="D484" s="134">
        <v>106</v>
      </c>
      <c r="E484" s="134">
        <v>124</v>
      </c>
      <c r="F484" s="134">
        <v>97</v>
      </c>
      <c r="G484" s="135" t="s">
        <v>129</v>
      </c>
      <c r="H484" s="171" t="str">
        <f>IFERROR((Table21[[#This Row],[_202330]]-Table21[[#This Row],[_201930]])/Table21[[#This Row],[_201930]]*1,"")</f>
        <v/>
      </c>
    </row>
    <row r="485" spans="1:8" ht="28.5">
      <c r="A485" s="132">
        <v>130396</v>
      </c>
      <c r="B485" s="134" t="s">
        <v>1167</v>
      </c>
      <c r="C485" s="134" t="s">
        <v>129</v>
      </c>
      <c r="D485" s="134" t="s">
        <v>129</v>
      </c>
      <c r="E485" s="134" t="s">
        <v>129</v>
      </c>
      <c r="F485" s="134" t="s">
        <v>129</v>
      </c>
      <c r="G485" s="135" t="s">
        <v>129</v>
      </c>
      <c r="H485" s="171" t="str">
        <f>IFERROR((Table21[[#This Row],[_202330]]-Table21[[#This Row],[_201930]])/Table21[[#This Row],[_201930]]*1,"")</f>
        <v/>
      </c>
    </row>
    <row r="486" spans="1:8">
      <c r="A486" s="132">
        <v>130396</v>
      </c>
      <c r="B486" s="134" t="s">
        <v>1146</v>
      </c>
      <c r="C486" s="134">
        <v>108</v>
      </c>
      <c r="D486" s="134">
        <v>121</v>
      </c>
      <c r="E486" s="134">
        <v>138</v>
      </c>
      <c r="F486" s="134">
        <v>104</v>
      </c>
      <c r="G486" s="135" t="s">
        <v>129</v>
      </c>
      <c r="H486" s="171" t="str">
        <f>IFERROR((Table21[[#This Row],[_202330]]-Table21[[#This Row],[_201930]])/Table21[[#This Row],[_201930]]*1,"")</f>
        <v/>
      </c>
    </row>
    <row r="487" spans="1:8" ht="28.5">
      <c r="A487" s="132">
        <v>130396</v>
      </c>
      <c r="B487" s="134" t="s">
        <v>1147</v>
      </c>
      <c r="C487" s="134">
        <v>12</v>
      </c>
      <c r="D487" s="134">
        <v>7</v>
      </c>
      <c r="E487" s="134">
        <v>14</v>
      </c>
      <c r="F487" s="134">
        <v>7</v>
      </c>
      <c r="G487" s="135" t="s">
        <v>129</v>
      </c>
      <c r="H487" s="171" t="str">
        <f>IFERROR((Table21[[#This Row],[_202330]]-Table21[[#This Row],[_201930]])/Table21[[#This Row],[_201930]]*1,"")</f>
        <v/>
      </c>
    </row>
    <row r="488" spans="1:8" ht="28.5">
      <c r="A488" s="132">
        <v>130396</v>
      </c>
      <c r="B488" s="134" t="s">
        <v>1148</v>
      </c>
      <c r="C488" s="134">
        <v>167</v>
      </c>
      <c r="D488" s="134">
        <v>175</v>
      </c>
      <c r="E488" s="134">
        <v>205</v>
      </c>
      <c r="F488" s="134">
        <v>118</v>
      </c>
      <c r="G488" s="135" t="s">
        <v>129</v>
      </c>
      <c r="H488" s="171" t="str">
        <f>IFERROR((Table21[[#This Row],[_202330]]-Table21[[#This Row],[_201930]])/Table21[[#This Row],[_201930]]*1,"")</f>
        <v/>
      </c>
    </row>
    <row r="489" spans="1:8" ht="28.5">
      <c r="A489" s="132">
        <v>130396</v>
      </c>
      <c r="B489" s="134" t="s">
        <v>1149</v>
      </c>
      <c r="C489" s="134">
        <v>144</v>
      </c>
      <c r="D489" s="134">
        <v>179</v>
      </c>
      <c r="E489" s="134">
        <v>173</v>
      </c>
      <c r="F489" s="134">
        <v>221</v>
      </c>
      <c r="G489" s="135" t="s">
        <v>129</v>
      </c>
      <c r="H489" s="171" t="str">
        <f>IFERROR((Table21[[#This Row],[_202330]]-Table21[[#This Row],[_201930]])/Table21[[#This Row],[_201930]]*1,"")</f>
        <v/>
      </c>
    </row>
    <row r="490" spans="1:8" ht="28.5">
      <c r="A490" s="132">
        <v>130396</v>
      </c>
      <c r="B490" s="134" t="s">
        <v>1150</v>
      </c>
      <c r="C490" s="134">
        <v>323</v>
      </c>
      <c r="D490" s="134">
        <v>361</v>
      </c>
      <c r="E490" s="134">
        <v>392</v>
      </c>
      <c r="F490" s="134">
        <v>346</v>
      </c>
      <c r="G490" s="135" t="s">
        <v>129</v>
      </c>
      <c r="H490" s="171" t="str">
        <f>IFERROR((Table21[[#This Row],[_202330]]-Table21[[#This Row],[_201930]])/Table21[[#This Row],[_201930]]*1,"")</f>
        <v/>
      </c>
    </row>
    <row r="491" spans="1:8">
      <c r="A491" s="132">
        <v>130396</v>
      </c>
      <c r="B491" s="134" t="s">
        <v>1151</v>
      </c>
      <c r="C491" s="134">
        <v>25</v>
      </c>
      <c r="D491" s="134">
        <v>25</v>
      </c>
      <c r="E491" s="134">
        <v>26</v>
      </c>
      <c r="F491" s="134">
        <v>23</v>
      </c>
      <c r="G491" s="135" t="s">
        <v>129</v>
      </c>
      <c r="H491" s="171" t="str">
        <f>IFERROR((Table21[[#This Row],[_202330]]-Table21[[#This Row],[_201930]])/Table21[[#This Row],[_201930]]*1,"")</f>
        <v/>
      </c>
    </row>
    <row r="492" spans="1:8" ht="28.5">
      <c r="A492" s="132">
        <v>130396</v>
      </c>
      <c r="B492" s="134" t="s">
        <v>1152</v>
      </c>
      <c r="C492" s="134">
        <v>42</v>
      </c>
      <c r="D492" s="134">
        <v>38</v>
      </c>
      <c r="E492" s="134">
        <v>41</v>
      </c>
      <c r="F492" s="134">
        <v>28</v>
      </c>
      <c r="G492" s="135" t="s">
        <v>129</v>
      </c>
      <c r="H492" s="171" t="str">
        <f>IFERROR((Table21[[#This Row],[_202330]]-Table21[[#This Row],[_201930]])/Table21[[#This Row],[_201930]]*1,"")</f>
        <v/>
      </c>
    </row>
    <row r="493" spans="1:8" ht="28.5">
      <c r="A493" s="132">
        <v>130396</v>
      </c>
      <c r="B493" s="134" t="s">
        <v>1153</v>
      </c>
      <c r="C493" s="134">
        <v>3</v>
      </c>
      <c r="D493" s="134">
        <v>1</v>
      </c>
      <c r="E493" s="134">
        <v>3</v>
      </c>
      <c r="F493" s="134">
        <v>2</v>
      </c>
      <c r="G493" s="135" t="s">
        <v>129</v>
      </c>
      <c r="H493" s="171" t="str">
        <f>IFERROR((Table21[[#This Row],[_202330]]-Table21[[#This Row],[_201930]])/Table21[[#This Row],[_201930]]*1,"")</f>
        <v/>
      </c>
    </row>
    <row r="494" spans="1:8" ht="28.5">
      <c r="A494" s="132">
        <v>130396</v>
      </c>
      <c r="B494" s="134" t="s">
        <v>1154</v>
      </c>
      <c r="C494" s="134">
        <v>39</v>
      </c>
      <c r="D494" s="134">
        <v>36</v>
      </c>
      <c r="E494" s="134">
        <v>39</v>
      </c>
      <c r="F494" s="134">
        <v>26</v>
      </c>
      <c r="G494" s="135" t="s">
        <v>129</v>
      </c>
      <c r="H494" s="171" t="str">
        <f>IFERROR((Table21[[#This Row],[_202330]]-Table21[[#This Row],[_201930]])/Table21[[#This Row],[_201930]]*1,"")</f>
        <v/>
      </c>
    </row>
    <row r="495" spans="1:8" ht="28.5">
      <c r="A495" s="132">
        <v>130396</v>
      </c>
      <c r="B495" s="134" t="s">
        <v>1155</v>
      </c>
      <c r="C495" s="134">
        <v>33</v>
      </c>
      <c r="D495" s="134">
        <v>37</v>
      </c>
      <c r="E495" s="134">
        <v>33</v>
      </c>
      <c r="F495" s="134">
        <v>49</v>
      </c>
      <c r="G495" s="135" t="s">
        <v>129</v>
      </c>
      <c r="H495" s="171" t="str">
        <f>IFERROR((Table21[[#This Row],[_202330]]-Table21[[#This Row],[_201930]])/Table21[[#This Row],[_201930]]*1,"")</f>
        <v/>
      </c>
    </row>
    <row r="496" spans="1:8">
      <c r="A496" s="132">
        <v>130606</v>
      </c>
      <c r="B496" s="134" t="s">
        <v>1173</v>
      </c>
      <c r="C496" s="134">
        <v>296</v>
      </c>
      <c r="D496" s="134">
        <v>252</v>
      </c>
      <c r="E496" s="134">
        <v>249</v>
      </c>
      <c r="F496" s="134">
        <v>248</v>
      </c>
      <c r="G496" s="135" t="s">
        <v>129</v>
      </c>
      <c r="H496" s="171" t="str">
        <f>IFERROR((Table21[[#This Row],[_202330]]-Table21[[#This Row],[_201930]])/Table21[[#This Row],[_201930]]*1,"")</f>
        <v/>
      </c>
    </row>
    <row r="497" spans="1:8">
      <c r="A497" s="132">
        <v>130606</v>
      </c>
      <c r="B497" s="134" t="s">
        <v>1131</v>
      </c>
      <c r="C497" s="134">
        <v>0</v>
      </c>
      <c r="D497" s="134">
        <v>0</v>
      </c>
      <c r="E497" s="134">
        <v>0</v>
      </c>
      <c r="F497" s="134">
        <v>0</v>
      </c>
      <c r="G497" s="135" t="s">
        <v>129</v>
      </c>
      <c r="H497" s="171" t="str">
        <f>IFERROR((Table21[[#This Row],[_202330]]-Table21[[#This Row],[_201930]])/Table21[[#This Row],[_201930]]*1,"")</f>
        <v/>
      </c>
    </row>
    <row r="498" spans="1:8">
      <c r="A498" s="132">
        <v>130606</v>
      </c>
      <c r="B498" s="134" t="s">
        <v>1132</v>
      </c>
      <c r="C498" s="134">
        <v>296</v>
      </c>
      <c r="D498" s="134">
        <v>252</v>
      </c>
      <c r="E498" s="134">
        <v>249</v>
      </c>
      <c r="F498" s="134">
        <v>248</v>
      </c>
      <c r="G498" s="135" t="s">
        <v>129</v>
      </c>
      <c r="H498" s="171" t="str">
        <f>IFERROR((Table21[[#This Row],[_202330]]-Table21[[#This Row],[_201930]])/Table21[[#This Row],[_201930]]*1,"")</f>
        <v/>
      </c>
    </row>
    <row r="499" spans="1:8" ht="28.5">
      <c r="A499" s="132">
        <v>130606</v>
      </c>
      <c r="B499" s="134" t="s">
        <v>1133</v>
      </c>
      <c r="C499" s="134">
        <v>2</v>
      </c>
      <c r="D499" s="134">
        <v>2</v>
      </c>
      <c r="E499" s="134">
        <v>4</v>
      </c>
      <c r="F499" s="134">
        <v>6</v>
      </c>
      <c r="G499" s="135" t="s">
        <v>129</v>
      </c>
      <c r="H499" s="171" t="str">
        <f>IFERROR((Table21[[#This Row],[_202330]]-Table21[[#This Row],[_201930]])/Table21[[#This Row],[_201930]]*1,"")</f>
        <v/>
      </c>
    </row>
    <row r="500" spans="1:8" ht="28.5">
      <c r="A500" s="132">
        <v>130606</v>
      </c>
      <c r="B500" s="134" t="s">
        <v>1162</v>
      </c>
      <c r="C500" s="134">
        <v>63</v>
      </c>
      <c r="D500" s="134">
        <v>41</v>
      </c>
      <c r="E500" s="134">
        <v>47</v>
      </c>
      <c r="F500" s="134">
        <v>49</v>
      </c>
      <c r="G500" s="135" t="s">
        <v>129</v>
      </c>
      <c r="H500" s="171" t="str">
        <f>IFERROR((Table21[[#This Row],[_202330]]-Table21[[#This Row],[_201930]])/Table21[[#This Row],[_201930]]*1,"")</f>
        <v/>
      </c>
    </row>
    <row r="501" spans="1:8" ht="28.5">
      <c r="A501" s="132">
        <v>130606</v>
      </c>
      <c r="B501" s="134" t="s">
        <v>1163</v>
      </c>
      <c r="C501" s="134" t="s">
        <v>129</v>
      </c>
      <c r="D501" s="134" t="s">
        <v>129</v>
      </c>
      <c r="E501" s="134" t="s">
        <v>129</v>
      </c>
      <c r="F501" s="134" t="s">
        <v>129</v>
      </c>
      <c r="G501" s="135" t="s">
        <v>129</v>
      </c>
      <c r="H501" s="171" t="str">
        <f>IFERROR((Table21[[#This Row],[_202330]]-Table21[[#This Row],[_201930]])/Table21[[#This Row],[_201930]]*1,"")</f>
        <v/>
      </c>
    </row>
    <row r="502" spans="1:8">
      <c r="A502" s="132">
        <v>130606</v>
      </c>
      <c r="B502" s="134" t="s">
        <v>1136</v>
      </c>
      <c r="C502" s="134">
        <v>65</v>
      </c>
      <c r="D502" s="134">
        <v>43</v>
      </c>
      <c r="E502" s="134">
        <v>51</v>
      </c>
      <c r="F502" s="134">
        <v>55</v>
      </c>
      <c r="G502" s="135" t="s">
        <v>129</v>
      </c>
      <c r="H502" s="171" t="str">
        <f>IFERROR((Table21[[#This Row],[_202330]]-Table21[[#This Row],[_201930]])/Table21[[#This Row],[_201930]]*1,"")</f>
        <v/>
      </c>
    </row>
    <row r="503" spans="1:8">
      <c r="A503" s="132">
        <v>130606</v>
      </c>
      <c r="B503" s="134" t="s">
        <v>1137</v>
      </c>
      <c r="C503" s="134">
        <v>22</v>
      </c>
      <c r="D503" s="134">
        <v>17</v>
      </c>
      <c r="E503" s="134">
        <v>20</v>
      </c>
      <c r="F503" s="134">
        <v>22</v>
      </c>
      <c r="G503" s="135" t="s">
        <v>129</v>
      </c>
      <c r="H503" s="171" t="str">
        <f>IFERROR((Table21[[#This Row],[_202330]]-Table21[[#This Row],[_201930]])/Table21[[#This Row],[_201930]]*1,"")</f>
        <v/>
      </c>
    </row>
    <row r="504" spans="1:8" ht="28.5">
      <c r="A504" s="132">
        <v>130606</v>
      </c>
      <c r="B504" s="134" t="s">
        <v>1138</v>
      </c>
      <c r="C504" s="134">
        <v>3</v>
      </c>
      <c r="D504" s="134">
        <v>2</v>
      </c>
      <c r="E504" s="134">
        <v>4</v>
      </c>
      <c r="F504" s="134">
        <v>7</v>
      </c>
      <c r="G504" s="135" t="s">
        <v>129</v>
      </c>
      <c r="H504" s="171" t="str">
        <f>IFERROR((Table21[[#This Row],[_202330]]-Table21[[#This Row],[_201930]])/Table21[[#This Row],[_201930]]*1,"")</f>
        <v/>
      </c>
    </row>
    <row r="505" spans="1:8" ht="28.5">
      <c r="A505" s="132">
        <v>130606</v>
      </c>
      <c r="B505" s="134" t="s">
        <v>1164</v>
      </c>
      <c r="C505" s="134">
        <v>79</v>
      </c>
      <c r="D505" s="134">
        <v>46</v>
      </c>
      <c r="E505" s="134">
        <v>52</v>
      </c>
      <c r="F505" s="134">
        <v>53</v>
      </c>
      <c r="G505" s="135" t="s">
        <v>129</v>
      </c>
      <c r="H505" s="171" t="str">
        <f>IFERROR((Table21[[#This Row],[_202330]]-Table21[[#This Row],[_201930]])/Table21[[#This Row],[_201930]]*1,"")</f>
        <v/>
      </c>
    </row>
    <row r="506" spans="1:8" ht="28.5">
      <c r="A506" s="132">
        <v>130606</v>
      </c>
      <c r="B506" s="134" t="s">
        <v>1165</v>
      </c>
      <c r="C506" s="134" t="s">
        <v>129</v>
      </c>
      <c r="D506" s="134" t="s">
        <v>129</v>
      </c>
      <c r="E506" s="134" t="s">
        <v>129</v>
      </c>
      <c r="F506" s="134" t="s">
        <v>129</v>
      </c>
      <c r="G506" s="135" t="s">
        <v>129</v>
      </c>
      <c r="H506" s="171" t="str">
        <f>IFERROR((Table21[[#This Row],[_202330]]-Table21[[#This Row],[_201930]])/Table21[[#This Row],[_201930]]*1,"")</f>
        <v/>
      </c>
    </row>
    <row r="507" spans="1:8">
      <c r="A507" s="132">
        <v>130606</v>
      </c>
      <c r="B507" s="134" t="s">
        <v>1141</v>
      </c>
      <c r="C507" s="134">
        <v>82</v>
      </c>
      <c r="D507" s="134">
        <v>48</v>
      </c>
      <c r="E507" s="134">
        <v>56</v>
      </c>
      <c r="F507" s="134">
        <v>60</v>
      </c>
      <c r="G507" s="135" t="s">
        <v>129</v>
      </c>
      <c r="H507" s="171" t="str">
        <f>IFERROR((Table21[[#This Row],[_202330]]-Table21[[#This Row],[_201930]])/Table21[[#This Row],[_201930]]*1,"")</f>
        <v/>
      </c>
    </row>
    <row r="508" spans="1:8">
      <c r="A508" s="132">
        <v>130606</v>
      </c>
      <c r="B508" s="134" t="s">
        <v>1142</v>
      </c>
      <c r="C508" s="134">
        <v>28</v>
      </c>
      <c r="D508" s="134">
        <v>19</v>
      </c>
      <c r="E508" s="134">
        <v>22</v>
      </c>
      <c r="F508" s="134">
        <v>24</v>
      </c>
      <c r="G508" s="135" t="s">
        <v>129</v>
      </c>
      <c r="H508" s="171" t="str">
        <f>IFERROR((Table21[[#This Row],[_202330]]-Table21[[#This Row],[_201930]])/Table21[[#This Row],[_201930]]*1,"")</f>
        <v/>
      </c>
    </row>
    <row r="509" spans="1:8" ht="28.5">
      <c r="A509" s="132">
        <v>130606</v>
      </c>
      <c r="B509" s="134" t="s">
        <v>1143</v>
      </c>
      <c r="C509" s="134">
        <v>3</v>
      </c>
      <c r="D509" s="134">
        <v>2</v>
      </c>
      <c r="E509" s="134">
        <v>5</v>
      </c>
      <c r="F509" s="134">
        <v>7</v>
      </c>
      <c r="G509" s="135" t="s">
        <v>129</v>
      </c>
      <c r="H509" s="171" t="str">
        <f>IFERROR((Table21[[#This Row],[_202330]]-Table21[[#This Row],[_201930]])/Table21[[#This Row],[_201930]]*1,"")</f>
        <v/>
      </c>
    </row>
    <row r="510" spans="1:8" ht="28.5">
      <c r="A510" s="132">
        <v>130606</v>
      </c>
      <c r="B510" s="134" t="s">
        <v>1166</v>
      </c>
      <c r="C510" s="134">
        <v>83</v>
      </c>
      <c r="D510" s="134">
        <v>47</v>
      </c>
      <c r="E510" s="134">
        <v>55</v>
      </c>
      <c r="F510" s="134">
        <v>55</v>
      </c>
      <c r="G510" s="135" t="s">
        <v>129</v>
      </c>
      <c r="H510" s="171" t="str">
        <f>IFERROR((Table21[[#This Row],[_202330]]-Table21[[#This Row],[_201930]])/Table21[[#This Row],[_201930]]*1,"")</f>
        <v/>
      </c>
    </row>
    <row r="511" spans="1:8" ht="28.5">
      <c r="A511" s="132">
        <v>130606</v>
      </c>
      <c r="B511" s="134" t="s">
        <v>1167</v>
      </c>
      <c r="C511" s="134" t="s">
        <v>129</v>
      </c>
      <c r="D511" s="134" t="s">
        <v>129</v>
      </c>
      <c r="E511" s="134" t="s">
        <v>129</v>
      </c>
      <c r="F511" s="134" t="s">
        <v>129</v>
      </c>
      <c r="G511" s="135" t="s">
        <v>129</v>
      </c>
      <c r="H511" s="171" t="str">
        <f>IFERROR((Table21[[#This Row],[_202330]]-Table21[[#This Row],[_201930]])/Table21[[#This Row],[_201930]]*1,"")</f>
        <v/>
      </c>
    </row>
    <row r="512" spans="1:8">
      <c r="A512" s="132">
        <v>130606</v>
      </c>
      <c r="B512" s="134" t="s">
        <v>1146</v>
      </c>
      <c r="C512" s="134">
        <v>86</v>
      </c>
      <c r="D512" s="134">
        <v>49</v>
      </c>
      <c r="E512" s="134">
        <v>60</v>
      </c>
      <c r="F512" s="134">
        <v>62</v>
      </c>
      <c r="G512" s="135" t="s">
        <v>129</v>
      </c>
      <c r="H512" s="171" t="str">
        <f>IFERROR((Table21[[#This Row],[_202330]]-Table21[[#This Row],[_201930]])/Table21[[#This Row],[_201930]]*1,"")</f>
        <v/>
      </c>
    </row>
    <row r="513" spans="1:8" ht="28.5">
      <c r="A513" s="132">
        <v>130606</v>
      </c>
      <c r="B513" s="134" t="s">
        <v>1147</v>
      </c>
      <c r="C513" s="134">
        <v>8</v>
      </c>
      <c r="D513" s="134">
        <v>4</v>
      </c>
      <c r="E513" s="134">
        <v>4</v>
      </c>
      <c r="F513" s="134">
        <v>4</v>
      </c>
      <c r="G513" s="135" t="s">
        <v>129</v>
      </c>
      <c r="H513" s="171" t="str">
        <f>IFERROR((Table21[[#This Row],[_202330]]-Table21[[#This Row],[_201930]])/Table21[[#This Row],[_201930]]*1,"")</f>
        <v/>
      </c>
    </row>
    <row r="514" spans="1:8" ht="28.5">
      <c r="A514" s="132">
        <v>130606</v>
      </c>
      <c r="B514" s="134" t="s">
        <v>1148</v>
      </c>
      <c r="C514" s="134">
        <v>117</v>
      </c>
      <c r="D514" s="134">
        <v>117</v>
      </c>
      <c r="E514" s="134">
        <v>105</v>
      </c>
      <c r="F514" s="134">
        <v>100</v>
      </c>
      <c r="G514" s="135" t="s">
        <v>129</v>
      </c>
      <c r="H514" s="171" t="str">
        <f>IFERROR((Table21[[#This Row],[_202330]]-Table21[[#This Row],[_201930]])/Table21[[#This Row],[_201930]]*1,"")</f>
        <v/>
      </c>
    </row>
    <row r="515" spans="1:8" ht="28.5">
      <c r="A515" s="132">
        <v>130606</v>
      </c>
      <c r="B515" s="134" t="s">
        <v>1149</v>
      </c>
      <c r="C515" s="134">
        <v>85</v>
      </c>
      <c r="D515" s="134">
        <v>82</v>
      </c>
      <c r="E515" s="134">
        <v>80</v>
      </c>
      <c r="F515" s="134">
        <v>82</v>
      </c>
      <c r="G515" s="135" t="s">
        <v>129</v>
      </c>
      <c r="H515" s="171" t="str">
        <f>IFERROR((Table21[[#This Row],[_202330]]-Table21[[#This Row],[_201930]])/Table21[[#This Row],[_201930]]*1,"")</f>
        <v/>
      </c>
    </row>
    <row r="516" spans="1:8" ht="28.5">
      <c r="A516" s="132">
        <v>130606</v>
      </c>
      <c r="B516" s="134" t="s">
        <v>1150</v>
      </c>
      <c r="C516" s="134">
        <v>210</v>
      </c>
      <c r="D516" s="134">
        <v>203</v>
      </c>
      <c r="E516" s="134">
        <v>189</v>
      </c>
      <c r="F516" s="134">
        <v>186</v>
      </c>
      <c r="G516" s="135" t="s">
        <v>129</v>
      </c>
      <c r="H516" s="171" t="str">
        <f>IFERROR((Table21[[#This Row],[_202330]]-Table21[[#This Row],[_201930]])/Table21[[#This Row],[_201930]]*1,"")</f>
        <v/>
      </c>
    </row>
    <row r="517" spans="1:8">
      <c r="A517" s="132">
        <v>130606</v>
      </c>
      <c r="B517" s="134" t="s">
        <v>1151</v>
      </c>
      <c r="C517" s="134">
        <v>29</v>
      </c>
      <c r="D517" s="134">
        <v>19</v>
      </c>
      <c r="E517" s="134">
        <v>24</v>
      </c>
      <c r="F517" s="134">
        <v>25</v>
      </c>
      <c r="G517" s="135" t="s">
        <v>129</v>
      </c>
      <c r="H517" s="171" t="str">
        <f>IFERROR((Table21[[#This Row],[_202330]]-Table21[[#This Row],[_201930]])/Table21[[#This Row],[_201930]]*1,"")</f>
        <v/>
      </c>
    </row>
    <row r="518" spans="1:8" ht="28.5">
      <c r="A518" s="132">
        <v>130606</v>
      </c>
      <c r="B518" s="134" t="s">
        <v>1152</v>
      </c>
      <c r="C518" s="134">
        <v>42</v>
      </c>
      <c r="D518" s="134">
        <v>48</v>
      </c>
      <c r="E518" s="134">
        <v>44</v>
      </c>
      <c r="F518" s="134">
        <v>42</v>
      </c>
      <c r="G518" s="135" t="s">
        <v>129</v>
      </c>
      <c r="H518" s="171" t="str">
        <f>IFERROR((Table21[[#This Row],[_202330]]-Table21[[#This Row],[_201930]])/Table21[[#This Row],[_201930]]*1,"")</f>
        <v/>
      </c>
    </row>
    <row r="519" spans="1:8" ht="28.5">
      <c r="A519" s="132">
        <v>130606</v>
      </c>
      <c r="B519" s="134" t="s">
        <v>1153</v>
      </c>
      <c r="C519" s="134">
        <v>3</v>
      </c>
      <c r="D519" s="134">
        <v>2</v>
      </c>
      <c r="E519" s="134">
        <v>2</v>
      </c>
      <c r="F519" s="134">
        <v>2</v>
      </c>
      <c r="G519" s="135" t="s">
        <v>129</v>
      </c>
      <c r="H519" s="171" t="str">
        <f>IFERROR((Table21[[#This Row],[_202330]]-Table21[[#This Row],[_201930]])/Table21[[#This Row],[_201930]]*1,"")</f>
        <v/>
      </c>
    </row>
    <row r="520" spans="1:8" ht="28.5">
      <c r="A520" s="132">
        <v>130606</v>
      </c>
      <c r="B520" s="134" t="s">
        <v>1154</v>
      </c>
      <c r="C520" s="134">
        <v>40</v>
      </c>
      <c r="D520" s="134">
        <v>46</v>
      </c>
      <c r="E520" s="134">
        <v>42</v>
      </c>
      <c r="F520" s="134">
        <v>40</v>
      </c>
      <c r="G520" s="135" t="s">
        <v>129</v>
      </c>
      <c r="H520" s="171" t="str">
        <f>IFERROR((Table21[[#This Row],[_202330]]-Table21[[#This Row],[_201930]])/Table21[[#This Row],[_201930]]*1,"")</f>
        <v/>
      </c>
    </row>
    <row r="521" spans="1:8" ht="28.5">
      <c r="A521" s="132">
        <v>130606</v>
      </c>
      <c r="B521" s="134" t="s">
        <v>1155</v>
      </c>
      <c r="C521" s="134">
        <v>29</v>
      </c>
      <c r="D521" s="134">
        <v>33</v>
      </c>
      <c r="E521" s="134">
        <v>32</v>
      </c>
      <c r="F521" s="134">
        <v>33</v>
      </c>
      <c r="G521" s="135" t="s">
        <v>129</v>
      </c>
      <c r="H521" s="171" t="str">
        <f>IFERROR((Table21[[#This Row],[_202330]]-Table21[[#This Row],[_201930]])/Table21[[#This Row],[_201930]]*1,"")</f>
        <v/>
      </c>
    </row>
    <row r="522" spans="1:8">
      <c r="A522" s="132">
        <v>130907</v>
      </c>
      <c r="B522" s="134" t="s">
        <v>1173</v>
      </c>
      <c r="C522" s="134">
        <v>435</v>
      </c>
      <c r="D522" s="134">
        <v>442</v>
      </c>
      <c r="E522" s="134">
        <v>447</v>
      </c>
      <c r="F522" s="134">
        <v>469</v>
      </c>
      <c r="G522" s="135">
        <v>375</v>
      </c>
      <c r="H522" s="171">
        <f>IFERROR((Table21[[#This Row],[_202330]]-Table21[[#This Row],[_201930]])/Table21[[#This Row],[_201930]]*1,"")</f>
        <v>-0.13793103448275862</v>
      </c>
    </row>
    <row r="523" spans="1:8">
      <c r="A523" s="132">
        <v>130907</v>
      </c>
      <c r="B523" s="134" t="s">
        <v>1131</v>
      </c>
      <c r="C523" s="134">
        <v>0</v>
      </c>
      <c r="D523" s="134">
        <v>0</v>
      </c>
      <c r="E523" s="134">
        <v>0</v>
      </c>
      <c r="F523" s="134">
        <v>0</v>
      </c>
      <c r="G523" s="135">
        <v>1</v>
      </c>
      <c r="H523" s="171" t="str">
        <f>IFERROR((Table21[[#This Row],[_202330]]-Table21[[#This Row],[_201930]])/Table21[[#This Row],[_201930]]*1,"")</f>
        <v/>
      </c>
    </row>
    <row r="524" spans="1:8">
      <c r="A524" s="132">
        <v>130907</v>
      </c>
      <c r="B524" s="134" t="s">
        <v>1132</v>
      </c>
      <c r="C524" s="134">
        <v>435</v>
      </c>
      <c r="D524" s="134">
        <v>442</v>
      </c>
      <c r="E524" s="134">
        <v>447</v>
      </c>
      <c r="F524" s="134">
        <v>469</v>
      </c>
      <c r="G524" s="135">
        <v>374</v>
      </c>
      <c r="H524" s="171">
        <f>IFERROR((Table21[[#This Row],[_202330]]-Table21[[#This Row],[_201930]])/Table21[[#This Row],[_201930]]*1,"")</f>
        <v>-0.14022988505747128</v>
      </c>
    </row>
    <row r="525" spans="1:8" ht="28.5">
      <c r="A525" s="132">
        <v>130907</v>
      </c>
      <c r="B525" s="134" t="s">
        <v>1133</v>
      </c>
      <c r="C525" s="134">
        <v>9</v>
      </c>
      <c r="D525" s="134">
        <v>17</v>
      </c>
      <c r="E525" s="134">
        <v>7</v>
      </c>
      <c r="F525" s="134">
        <v>12</v>
      </c>
      <c r="G525" s="135">
        <v>13</v>
      </c>
      <c r="H525" s="171">
        <f>IFERROR((Table21[[#This Row],[_202330]]-Table21[[#This Row],[_201930]])/Table21[[#This Row],[_201930]]*1,"")</f>
        <v>0.44444444444444442</v>
      </c>
    </row>
    <row r="526" spans="1:8" ht="28.5">
      <c r="A526" s="132">
        <v>130907</v>
      </c>
      <c r="B526" s="134" t="s">
        <v>1162</v>
      </c>
      <c r="C526" s="134">
        <v>115</v>
      </c>
      <c r="D526" s="134">
        <v>103</v>
      </c>
      <c r="E526" s="134">
        <v>50</v>
      </c>
      <c r="F526" s="134">
        <v>134</v>
      </c>
      <c r="G526" s="135">
        <v>113</v>
      </c>
      <c r="H526" s="171">
        <f>IFERROR((Table21[[#This Row],[_202330]]-Table21[[#This Row],[_201930]])/Table21[[#This Row],[_201930]]*1,"")</f>
        <v>-1.7391304347826087E-2</v>
      </c>
    </row>
    <row r="527" spans="1:8" ht="28.5">
      <c r="A527" s="132">
        <v>130907</v>
      </c>
      <c r="B527" s="134" t="s">
        <v>1163</v>
      </c>
      <c r="C527" s="134">
        <v>0</v>
      </c>
      <c r="D527" s="134">
        <v>0</v>
      </c>
      <c r="E527" s="134">
        <v>0</v>
      </c>
      <c r="F527" s="134">
        <v>0</v>
      </c>
      <c r="G527" s="135">
        <v>0</v>
      </c>
      <c r="H527" s="171" t="str">
        <f>IFERROR((Table21[[#This Row],[_202330]]-Table21[[#This Row],[_201930]])/Table21[[#This Row],[_201930]]*1,"")</f>
        <v/>
      </c>
    </row>
    <row r="528" spans="1:8">
      <c r="A528" s="132">
        <v>130907</v>
      </c>
      <c r="B528" s="134" t="s">
        <v>1136</v>
      </c>
      <c r="C528" s="134">
        <v>124</v>
      </c>
      <c r="D528" s="134">
        <v>120</v>
      </c>
      <c r="E528" s="134">
        <v>57</v>
      </c>
      <c r="F528" s="134">
        <v>146</v>
      </c>
      <c r="G528" s="135">
        <v>126</v>
      </c>
      <c r="H528" s="171">
        <f>IFERROR((Table21[[#This Row],[_202330]]-Table21[[#This Row],[_201930]])/Table21[[#This Row],[_201930]]*1,"")</f>
        <v>1.6129032258064516E-2</v>
      </c>
    </row>
    <row r="529" spans="1:8">
      <c r="A529" s="132">
        <v>130907</v>
      </c>
      <c r="B529" s="134" t="s">
        <v>1137</v>
      </c>
      <c r="C529" s="134">
        <v>29</v>
      </c>
      <c r="D529" s="134">
        <v>27</v>
      </c>
      <c r="E529" s="134">
        <v>13</v>
      </c>
      <c r="F529" s="134">
        <v>31</v>
      </c>
      <c r="G529" s="135">
        <v>34</v>
      </c>
      <c r="H529" s="171">
        <f>IFERROR((Table21[[#This Row],[_202330]]-Table21[[#This Row],[_201930]])/Table21[[#This Row],[_201930]]*1,"")</f>
        <v>0.17241379310344829</v>
      </c>
    </row>
    <row r="530" spans="1:8" ht="28.5">
      <c r="A530" s="132">
        <v>130907</v>
      </c>
      <c r="B530" s="134" t="s">
        <v>1138</v>
      </c>
      <c r="C530" s="134">
        <v>11</v>
      </c>
      <c r="D530" s="134">
        <v>19</v>
      </c>
      <c r="E530" s="134">
        <v>8</v>
      </c>
      <c r="F530" s="134">
        <v>16</v>
      </c>
      <c r="G530" s="135">
        <v>13</v>
      </c>
      <c r="H530" s="171">
        <f>IFERROR((Table21[[#This Row],[_202330]]-Table21[[#This Row],[_201930]])/Table21[[#This Row],[_201930]]*1,"")</f>
        <v>0.18181818181818182</v>
      </c>
    </row>
    <row r="531" spans="1:8" ht="28.5">
      <c r="A531" s="132">
        <v>130907</v>
      </c>
      <c r="B531" s="134" t="s">
        <v>1164</v>
      </c>
      <c r="C531" s="134">
        <v>134</v>
      </c>
      <c r="D531" s="134">
        <v>125</v>
      </c>
      <c r="E531" s="134">
        <v>133</v>
      </c>
      <c r="F531" s="134">
        <v>158</v>
      </c>
      <c r="G531" s="135">
        <v>136</v>
      </c>
      <c r="H531" s="171">
        <f>IFERROR((Table21[[#This Row],[_202330]]-Table21[[#This Row],[_201930]])/Table21[[#This Row],[_201930]]*1,"")</f>
        <v>1.4925373134328358E-2</v>
      </c>
    </row>
    <row r="532" spans="1:8" ht="28.5">
      <c r="A532" s="132">
        <v>130907</v>
      </c>
      <c r="B532" s="134" t="s">
        <v>1165</v>
      </c>
      <c r="C532" s="134">
        <v>0</v>
      </c>
      <c r="D532" s="134">
        <v>0</v>
      </c>
      <c r="E532" s="134">
        <v>0</v>
      </c>
      <c r="F532" s="134">
        <v>0</v>
      </c>
      <c r="G532" s="135">
        <v>0</v>
      </c>
      <c r="H532" s="171" t="str">
        <f>IFERROR((Table21[[#This Row],[_202330]]-Table21[[#This Row],[_201930]])/Table21[[#This Row],[_201930]]*1,"")</f>
        <v/>
      </c>
    </row>
    <row r="533" spans="1:8">
      <c r="A533" s="132">
        <v>130907</v>
      </c>
      <c r="B533" s="134" t="s">
        <v>1141</v>
      </c>
      <c r="C533" s="134">
        <v>145</v>
      </c>
      <c r="D533" s="134">
        <v>144</v>
      </c>
      <c r="E533" s="134">
        <v>141</v>
      </c>
      <c r="F533" s="134">
        <v>174</v>
      </c>
      <c r="G533" s="135">
        <v>149</v>
      </c>
      <c r="H533" s="171">
        <f>IFERROR((Table21[[#This Row],[_202330]]-Table21[[#This Row],[_201930]])/Table21[[#This Row],[_201930]]*1,"")</f>
        <v>2.7586206896551724E-2</v>
      </c>
    </row>
    <row r="534" spans="1:8">
      <c r="A534" s="132">
        <v>130907</v>
      </c>
      <c r="B534" s="134" t="s">
        <v>1142</v>
      </c>
      <c r="C534" s="134">
        <v>33</v>
      </c>
      <c r="D534" s="134">
        <v>33</v>
      </c>
      <c r="E534" s="134">
        <v>32</v>
      </c>
      <c r="F534" s="134">
        <v>37</v>
      </c>
      <c r="G534" s="135">
        <v>40</v>
      </c>
      <c r="H534" s="171">
        <f>IFERROR((Table21[[#This Row],[_202330]]-Table21[[#This Row],[_201930]])/Table21[[#This Row],[_201930]]*1,"")</f>
        <v>0.21212121212121213</v>
      </c>
    </row>
    <row r="535" spans="1:8" ht="28.5">
      <c r="A535" s="132">
        <v>130907</v>
      </c>
      <c r="B535" s="134" t="s">
        <v>1143</v>
      </c>
      <c r="C535" s="134">
        <v>11</v>
      </c>
      <c r="D535" s="134">
        <v>19</v>
      </c>
      <c r="E535" s="134">
        <v>8</v>
      </c>
      <c r="F535" s="134">
        <v>12</v>
      </c>
      <c r="G535" s="135">
        <v>13</v>
      </c>
      <c r="H535" s="171">
        <f>IFERROR((Table21[[#This Row],[_202330]]-Table21[[#This Row],[_201930]])/Table21[[#This Row],[_201930]]*1,"")</f>
        <v>0.18181818181818182</v>
      </c>
    </row>
    <row r="536" spans="1:8" ht="28.5">
      <c r="A536" s="132">
        <v>130907</v>
      </c>
      <c r="B536" s="134" t="s">
        <v>1166</v>
      </c>
      <c r="C536" s="134">
        <v>140</v>
      </c>
      <c r="D536" s="134">
        <v>127</v>
      </c>
      <c r="E536" s="134">
        <v>144</v>
      </c>
      <c r="F536" s="134">
        <v>168</v>
      </c>
      <c r="G536" s="135">
        <v>138</v>
      </c>
      <c r="H536" s="171">
        <f>IFERROR((Table21[[#This Row],[_202330]]-Table21[[#This Row],[_201930]])/Table21[[#This Row],[_201930]]*1,"")</f>
        <v>-1.4285714285714285E-2</v>
      </c>
    </row>
    <row r="537" spans="1:8" ht="28.5">
      <c r="A537" s="132">
        <v>130907</v>
      </c>
      <c r="B537" s="134" t="s">
        <v>1167</v>
      </c>
      <c r="C537" s="134">
        <v>0</v>
      </c>
      <c r="D537" s="134">
        <v>0</v>
      </c>
      <c r="E537" s="134">
        <v>0</v>
      </c>
      <c r="F537" s="134">
        <v>0</v>
      </c>
      <c r="G537" s="135">
        <v>0</v>
      </c>
      <c r="H537" s="171" t="str">
        <f>IFERROR((Table21[[#This Row],[_202330]]-Table21[[#This Row],[_201930]])/Table21[[#This Row],[_201930]]*1,"")</f>
        <v/>
      </c>
    </row>
    <row r="538" spans="1:8">
      <c r="A538" s="132">
        <v>130907</v>
      </c>
      <c r="B538" s="134" t="s">
        <v>1146</v>
      </c>
      <c r="C538" s="134">
        <v>151</v>
      </c>
      <c r="D538" s="134">
        <v>146</v>
      </c>
      <c r="E538" s="134">
        <v>152</v>
      </c>
      <c r="F538" s="134">
        <v>180</v>
      </c>
      <c r="G538" s="135">
        <v>151</v>
      </c>
      <c r="H538" s="171">
        <f>IFERROR((Table21[[#This Row],[_202330]]-Table21[[#This Row],[_201930]])/Table21[[#This Row],[_201930]]*1,"")</f>
        <v>0</v>
      </c>
    </row>
    <row r="539" spans="1:8" ht="28.5">
      <c r="A539" s="132">
        <v>130907</v>
      </c>
      <c r="B539" s="134" t="s">
        <v>1147</v>
      </c>
      <c r="C539" s="134">
        <v>8</v>
      </c>
      <c r="D539" s="134">
        <v>5</v>
      </c>
      <c r="E539" s="134">
        <v>3</v>
      </c>
      <c r="F539" s="134">
        <v>17</v>
      </c>
      <c r="G539" s="135">
        <v>0</v>
      </c>
      <c r="H539" s="171">
        <f>IFERROR((Table21[[#This Row],[_202330]]-Table21[[#This Row],[_201930]])/Table21[[#This Row],[_201930]]*1,"")</f>
        <v>-1</v>
      </c>
    </row>
    <row r="540" spans="1:8" ht="28.5">
      <c r="A540" s="132">
        <v>130907</v>
      </c>
      <c r="B540" s="134" t="s">
        <v>1148</v>
      </c>
      <c r="C540" s="134">
        <v>112</v>
      </c>
      <c r="D540" s="134">
        <v>115</v>
      </c>
      <c r="E540" s="134">
        <v>127</v>
      </c>
      <c r="F540" s="134">
        <v>224</v>
      </c>
      <c r="G540" s="135">
        <v>104</v>
      </c>
      <c r="H540" s="171">
        <f>IFERROR((Table21[[#This Row],[_202330]]-Table21[[#This Row],[_201930]])/Table21[[#This Row],[_201930]]*1,"")</f>
        <v>-7.1428571428571425E-2</v>
      </c>
    </row>
    <row r="541" spans="1:8" ht="28.5">
      <c r="A541" s="132">
        <v>130907</v>
      </c>
      <c r="B541" s="134" t="s">
        <v>1149</v>
      </c>
      <c r="C541" s="134">
        <v>164</v>
      </c>
      <c r="D541" s="134">
        <v>176</v>
      </c>
      <c r="E541" s="134">
        <v>165</v>
      </c>
      <c r="F541" s="134">
        <v>48</v>
      </c>
      <c r="G541" s="135">
        <v>119</v>
      </c>
      <c r="H541" s="171">
        <f>IFERROR((Table21[[#This Row],[_202330]]-Table21[[#This Row],[_201930]])/Table21[[#This Row],[_201930]]*1,"")</f>
        <v>-0.27439024390243905</v>
      </c>
    </row>
    <row r="542" spans="1:8" ht="28.5">
      <c r="A542" s="132">
        <v>130907</v>
      </c>
      <c r="B542" s="134" t="s">
        <v>1150</v>
      </c>
      <c r="C542" s="134">
        <v>284</v>
      </c>
      <c r="D542" s="134">
        <v>296</v>
      </c>
      <c r="E542" s="134">
        <v>295</v>
      </c>
      <c r="F542" s="134">
        <v>289</v>
      </c>
      <c r="G542" s="135">
        <v>223</v>
      </c>
      <c r="H542" s="171">
        <f>IFERROR((Table21[[#This Row],[_202330]]-Table21[[#This Row],[_201930]])/Table21[[#This Row],[_201930]]*1,"")</f>
        <v>-0.21478873239436619</v>
      </c>
    </row>
    <row r="543" spans="1:8">
      <c r="A543" s="132">
        <v>130907</v>
      </c>
      <c r="B543" s="134" t="s">
        <v>1151</v>
      </c>
      <c r="C543" s="134">
        <v>35</v>
      </c>
      <c r="D543" s="134">
        <v>33</v>
      </c>
      <c r="E543" s="134">
        <v>34</v>
      </c>
      <c r="F543" s="134">
        <v>38</v>
      </c>
      <c r="G543" s="135">
        <v>40</v>
      </c>
      <c r="H543" s="171">
        <f>IFERROR((Table21[[#This Row],[_202330]]-Table21[[#This Row],[_201930]])/Table21[[#This Row],[_201930]]*1,"")</f>
        <v>0.14285714285714285</v>
      </c>
    </row>
    <row r="544" spans="1:8" ht="28.5">
      <c r="A544" s="132">
        <v>130907</v>
      </c>
      <c r="B544" s="134" t="s">
        <v>1152</v>
      </c>
      <c r="C544" s="134">
        <v>28</v>
      </c>
      <c r="D544" s="134">
        <v>27</v>
      </c>
      <c r="E544" s="134">
        <v>29</v>
      </c>
      <c r="F544" s="134">
        <v>51</v>
      </c>
      <c r="G544" s="135">
        <v>28</v>
      </c>
      <c r="H544" s="171">
        <f>IFERROR((Table21[[#This Row],[_202330]]-Table21[[#This Row],[_201930]])/Table21[[#This Row],[_201930]]*1,"")</f>
        <v>0</v>
      </c>
    </row>
    <row r="545" spans="1:8" ht="28.5">
      <c r="A545" s="132">
        <v>130907</v>
      </c>
      <c r="B545" s="134" t="s">
        <v>1153</v>
      </c>
      <c r="C545" s="134">
        <v>2</v>
      </c>
      <c r="D545" s="134">
        <v>1</v>
      </c>
      <c r="E545" s="134">
        <v>1</v>
      </c>
      <c r="F545" s="134">
        <v>4</v>
      </c>
      <c r="G545" s="135">
        <v>0</v>
      </c>
      <c r="H545" s="171">
        <f>IFERROR((Table21[[#This Row],[_202330]]-Table21[[#This Row],[_201930]])/Table21[[#This Row],[_201930]]*1,"")</f>
        <v>-1</v>
      </c>
    </row>
    <row r="546" spans="1:8" ht="28.5">
      <c r="A546" s="132">
        <v>130907</v>
      </c>
      <c r="B546" s="134" t="s">
        <v>1154</v>
      </c>
      <c r="C546" s="134">
        <v>26</v>
      </c>
      <c r="D546" s="134">
        <v>26</v>
      </c>
      <c r="E546" s="134">
        <v>28</v>
      </c>
      <c r="F546" s="134">
        <v>48</v>
      </c>
      <c r="G546" s="135">
        <v>28</v>
      </c>
      <c r="H546" s="171">
        <f>IFERROR((Table21[[#This Row],[_202330]]-Table21[[#This Row],[_201930]])/Table21[[#This Row],[_201930]]*1,"")</f>
        <v>7.6923076923076927E-2</v>
      </c>
    </row>
    <row r="547" spans="1:8" ht="28.5">
      <c r="A547" s="132">
        <v>130907</v>
      </c>
      <c r="B547" s="134" t="s">
        <v>1155</v>
      </c>
      <c r="C547" s="134">
        <v>38</v>
      </c>
      <c r="D547" s="134">
        <v>40</v>
      </c>
      <c r="E547" s="134">
        <v>37</v>
      </c>
      <c r="F547" s="134">
        <v>10</v>
      </c>
      <c r="G547" s="135">
        <v>32</v>
      </c>
      <c r="H547" s="171">
        <f>IFERROR((Table21[[#This Row],[_202330]]-Table21[[#This Row],[_201930]])/Table21[[#This Row],[_201930]]*1,"")</f>
        <v>-0.15789473684210525</v>
      </c>
    </row>
    <row r="548" spans="1:8">
      <c r="A548" s="132">
        <v>133702</v>
      </c>
      <c r="B548" s="134" t="s">
        <v>1173</v>
      </c>
      <c r="C548" s="134">
        <v>1207</v>
      </c>
      <c r="D548" s="134">
        <v>1100</v>
      </c>
      <c r="E548" s="134">
        <v>931</v>
      </c>
      <c r="F548" s="134">
        <v>793</v>
      </c>
      <c r="G548" s="135">
        <v>792</v>
      </c>
      <c r="H548" s="171">
        <f>IFERROR((Table21[[#This Row],[_202330]]-Table21[[#This Row],[_201930]])/Table21[[#This Row],[_201930]]*1,"")</f>
        <v>-0.34382767191383595</v>
      </c>
    </row>
    <row r="549" spans="1:8">
      <c r="A549" s="132">
        <v>133702</v>
      </c>
      <c r="B549" s="134" t="s">
        <v>1131</v>
      </c>
      <c r="C549" s="134">
        <v>0</v>
      </c>
      <c r="D549" s="134">
        <v>1</v>
      </c>
      <c r="E549" s="134">
        <v>0</v>
      </c>
      <c r="F549" s="134">
        <v>1</v>
      </c>
      <c r="G549" s="135">
        <v>0</v>
      </c>
      <c r="H549" s="171" t="str">
        <f>IFERROR((Table21[[#This Row],[_202330]]-Table21[[#This Row],[_201930]])/Table21[[#This Row],[_201930]]*1,"")</f>
        <v/>
      </c>
    </row>
    <row r="550" spans="1:8">
      <c r="A550" s="132">
        <v>133702</v>
      </c>
      <c r="B550" s="134" t="s">
        <v>1132</v>
      </c>
      <c r="C550" s="134">
        <v>1207</v>
      </c>
      <c r="D550" s="134">
        <v>1099</v>
      </c>
      <c r="E550" s="134">
        <v>931</v>
      </c>
      <c r="F550" s="134">
        <v>792</v>
      </c>
      <c r="G550" s="135">
        <v>792</v>
      </c>
      <c r="H550" s="171">
        <f>IFERROR((Table21[[#This Row],[_202330]]-Table21[[#This Row],[_201930]])/Table21[[#This Row],[_201930]]*1,"")</f>
        <v>-0.34382767191383595</v>
      </c>
    </row>
    <row r="551" spans="1:8" ht="28.5">
      <c r="A551" s="132">
        <v>133702</v>
      </c>
      <c r="B551" s="134" t="s">
        <v>1133</v>
      </c>
      <c r="C551" s="134">
        <v>55</v>
      </c>
      <c r="D551" s="134">
        <v>45</v>
      </c>
      <c r="E551" s="134">
        <v>52</v>
      </c>
      <c r="F551" s="134">
        <v>49</v>
      </c>
      <c r="G551" s="135">
        <v>53</v>
      </c>
      <c r="H551" s="171">
        <f>IFERROR((Table21[[#This Row],[_202330]]-Table21[[#This Row],[_201930]])/Table21[[#This Row],[_201930]]*1,"")</f>
        <v>-3.6363636363636362E-2</v>
      </c>
    </row>
    <row r="552" spans="1:8" ht="28.5">
      <c r="A552" s="132">
        <v>133702</v>
      </c>
      <c r="B552" s="134" t="s">
        <v>1162</v>
      </c>
      <c r="C552" s="134">
        <v>469</v>
      </c>
      <c r="D552" s="134">
        <v>404</v>
      </c>
      <c r="E552" s="134">
        <v>365</v>
      </c>
      <c r="F552" s="134">
        <v>298</v>
      </c>
      <c r="G552" s="135">
        <v>286</v>
      </c>
      <c r="H552" s="171">
        <f>IFERROR((Table21[[#This Row],[_202330]]-Table21[[#This Row],[_201930]])/Table21[[#This Row],[_201930]]*1,"")</f>
        <v>-0.39019189765458423</v>
      </c>
    </row>
    <row r="553" spans="1:8" ht="28.5">
      <c r="A553" s="132">
        <v>133702</v>
      </c>
      <c r="B553" s="134" t="s">
        <v>1163</v>
      </c>
      <c r="C553" s="134">
        <v>34</v>
      </c>
      <c r="D553" s="134">
        <v>31</v>
      </c>
      <c r="E553" s="134">
        <v>26</v>
      </c>
      <c r="F553" s="134">
        <v>48</v>
      </c>
      <c r="G553" s="135">
        <v>47</v>
      </c>
      <c r="H553" s="171">
        <f>IFERROR((Table21[[#This Row],[_202330]]-Table21[[#This Row],[_201930]])/Table21[[#This Row],[_201930]]*1,"")</f>
        <v>0.38235294117647056</v>
      </c>
    </row>
    <row r="554" spans="1:8">
      <c r="A554" s="132">
        <v>133702</v>
      </c>
      <c r="B554" s="134" t="s">
        <v>1136</v>
      </c>
      <c r="C554" s="134">
        <v>558</v>
      </c>
      <c r="D554" s="134">
        <v>480</v>
      </c>
      <c r="E554" s="134">
        <v>443</v>
      </c>
      <c r="F554" s="134">
        <v>395</v>
      </c>
      <c r="G554" s="135">
        <v>386</v>
      </c>
      <c r="H554" s="171">
        <f>IFERROR((Table21[[#This Row],[_202330]]-Table21[[#This Row],[_201930]])/Table21[[#This Row],[_201930]]*1,"")</f>
        <v>-0.30824372759856633</v>
      </c>
    </row>
    <row r="555" spans="1:8">
      <c r="A555" s="132">
        <v>133702</v>
      </c>
      <c r="B555" s="134" t="s">
        <v>1137</v>
      </c>
      <c r="C555" s="134">
        <v>46</v>
      </c>
      <c r="D555" s="134">
        <v>44</v>
      </c>
      <c r="E555" s="134">
        <v>48</v>
      </c>
      <c r="F555" s="134">
        <v>50</v>
      </c>
      <c r="G555" s="135">
        <v>49</v>
      </c>
      <c r="H555" s="171">
        <f>IFERROR((Table21[[#This Row],[_202330]]-Table21[[#This Row],[_201930]])/Table21[[#This Row],[_201930]]*1,"")</f>
        <v>6.5217391304347824E-2</v>
      </c>
    </row>
    <row r="556" spans="1:8" ht="28.5">
      <c r="A556" s="132">
        <v>133702</v>
      </c>
      <c r="B556" s="134" t="s">
        <v>1138</v>
      </c>
      <c r="C556" s="134">
        <v>55</v>
      </c>
      <c r="D556" s="134">
        <v>45</v>
      </c>
      <c r="E556" s="134">
        <v>51</v>
      </c>
      <c r="F556" s="134">
        <v>53</v>
      </c>
      <c r="G556" s="135">
        <v>55</v>
      </c>
      <c r="H556" s="171">
        <f>IFERROR((Table21[[#This Row],[_202330]]-Table21[[#This Row],[_201930]])/Table21[[#This Row],[_201930]]*1,"")</f>
        <v>0</v>
      </c>
    </row>
    <row r="557" spans="1:8" ht="28.5">
      <c r="A557" s="132">
        <v>133702</v>
      </c>
      <c r="B557" s="134" t="s">
        <v>1164</v>
      </c>
      <c r="C557" s="134">
        <v>467</v>
      </c>
      <c r="D557" s="134">
        <v>410</v>
      </c>
      <c r="E557" s="134">
        <v>354</v>
      </c>
      <c r="F557" s="134">
        <v>297</v>
      </c>
      <c r="G557" s="135">
        <v>283</v>
      </c>
      <c r="H557" s="171">
        <f>IFERROR((Table21[[#This Row],[_202330]]-Table21[[#This Row],[_201930]])/Table21[[#This Row],[_201930]]*1,"")</f>
        <v>-0.39400428265524623</v>
      </c>
    </row>
    <row r="558" spans="1:8" ht="28.5">
      <c r="A558" s="132">
        <v>133702</v>
      </c>
      <c r="B558" s="134" t="s">
        <v>1165</v>
      </c>
      <c r="C558" s="134">
        <v>58</v>
      </c>
      <c r="D558" s="134">
        <v>51</v>
      </c>
      <c r="E558" s="134">
        <v>51</v>
      </c>
      <c r="F558" s="134">
        <v>71</v>
      </c>
      <c r="G558" s="135">
        <v>65</v>
      </c>
      <c r="H558" s="171">
        <f>IFERROR((Table21[[#This Row],[_202330]]-Table21[[#This Row],[_201930]])/Table21[[#This Row],[_201930]]*1,"")</f>
        <v>0.1206896551724138</v>
      </c>
    </row>
    <row r="559" spans="1:8">
      <c r="A559" s="132">
        <v>133702</v>
      </c>
      <c r="B559" s="134" t="s">
        <v>1141</v>
      </c>
      <c r="C559" s="134">
        <v>580</v>
      </c>
      <c r="D559" s="134">
        <v>506</v>
      </c>
      <c r="E559" s="134">
        <v>456</v>
      </c>
      <c r="F559" s="134">
        <v>421</v>
      </c>
      <c r="G559" s="135">
        <v>403</v>
      </c>
      <c r="H559" s="171">
        <f>IFERROR((Table21[[#This Row],[_202330]]-Table21[[#This Row],[_201930]])/Table21[[#This Row],[_201930]]*1,"")</f>
        <v>-0.30517241379310345</v>
      </c>
    </row>
    <row r="560" spans="1:8">
      <c r="A560" s="132">
        <v>133702</v>
      </c>
      <c r="B560" s="134" t="s">
        <v>1142</v>
      </c>
      <c r="C560" s="134">
        <v>48</v>
      </c>
      <c r="D560" s="134">
        <v>46</v>
      </c>
      <c r="E560" s="134">
        <v>49</v>
      </c>
      <c r="F560" s="134">
        <v>53</v>
      </c>
      <c r="G560" s="135">
        <v>51</v>
      </c>
      <c r="H560" s="171">
        <f>IFERROR((Table21[[#This Row],[_202330]]-Table21[[#This Row],[_201930]])/Table21[[#This Row],[_201930]]*1,"")</f>
        <v>6.25E-2</v>
      </c>
    </row>
    <row r="561" spans="1:8" ht="28.5">
      <c r="A561" s="132">
        <v>133702</v>
      </c>
      <c r="B561" s="134" t="s">
        <v>1143</v>
      </c>
      <c r="C561" s="134">
        <v>57</v>
      </c>
      <c r="D561" s="134">
        <v>47</v>
      </c>
      <c r="E561" s="134">
        <v>50</v>
      </c>
      <c r="F561" s="134">
        <v>51</v>
      </c>
      <c r="G561" s="135">
        <v>57</v>
      </c>
      <c r="H561" s="171">
        <f>IFERROR((Table21[[#This Row],[_202330]]-Table21[[#This Row],[_201930]])/Table21[[#This Row],[_201930]]*1,"")</f>
        <v>0</v>
      </c>
    </row>
    <row r="562" spans="1:8" ht="28.5">
      <c r="A562" s="132">
        <v>133702</v>
      </c>
      <c r="B562" s="134" t="s">
        <v>1166</v>
      </c>
      <c r="C562" s="134">
        <v>471</v>
      </c>
      <c r="D562" s="134">
        <v>410</v>
      </c>
      <c r="E562" s="134">
        <v>353</v>
      </c>
      <c r="F562" s="134">
        <v>300</v>
      </c>
      <c r="G562" s="135">
        <v>282</v>
      </c>
      <c r="H562" s="171">
        <f>IFERROR((Table21[[#This Row],[_202330]]-Table21[[#This Row],[_201930]])/Table21[[#This Row],[_201930]]*1,"")</f>
        <v>-0.40127388535031849</v>
      </c>
    </row>
    <row r="563" spans="1:8" ht="28.5">
      <c r="A563" s="132">
        <v>133702</v>
      </c>
      <c r="B563" s="134" t="s">
        <v>1167</v>
      </c>
      <c r="C563" s="134">
        <v>62</v>
      </c>
      <c r="D563" s="134">
        <v>63</v>
      </c>
      <c r="E563" s="134">
        <v>65</v>
      </c>
      <c r="F563" s="134">
        <v>77</v>
      </c>
      <c r="G563" s="135">
        <v>72</v>
      </c>
      <c r="H563" s="171">
        <f>IFERROR((Table21[[#This Row],[_202330]]-Table21[[#This Row],[_201930]])/Table21[[#This Row],[_201930]]*1,"")</f>
        <v>0.16129032258064516</v>
      </c>
    </row>
    <row r="564" spans="1:8">
      <c r="A564" s="132">
        <v>133702</v>
      </c>
      <c r="B564" s="134" t="s">
        <v>1146</v>
      </c>
      <c r="C564" s="134">
        <v>590</v>
      </c>
      <c r="D564" s="134">
        <v>520</v>
      </c>
      <c r="E564" s="134">
        <v>468</v>
      </c>
      <c r="F564" s="134">
        <v>428</v>
      </c>
      <c r="G564" s="135">
        <v>411</v>
      </c>
      <c r="H564" s="171">
        <f>IFERROR((Table21[[#This Row],[_202330]]-Table21[[#This Row],[_201930]])/Table21[[#This Row],[_201930]]*1,"")</f>
        <v>-0.30338983050847457</v>
      </c>
    </row>
    <row r="565" spans="1:8" ht="28.5">
      <c r="A565" s="132">
        <v>133702</v>
      </c>
      <c r="B565" s="134" t="s">
        <v>1147</v>
      </c>
      <c r="C565" s="134">
        <v>13</v>
      </c>
      <c r="D565" s="134">
        <v>13</v>
      </c>
      <c r="E565" s="134">
        <v>19</v>
      </c>
      <c r="F565" s="134">
        <v>6</v>
      </c>
      <c r="G565" s="135">
        <v>10</v>
      </c>
      <c r="H565" s="171">
        <f>IFERROR((Table21[[#This Row],[_202330]]-Table21[[#This Row],[_201930]])/Table21[[#This Row],[_201930]]*1,"")</f>
        <v>-0.23076923076923078</v>
      </c>
    </row>
    <row r="566" spans="1:8" ht="28.5">
      <c r="A566" s="132">
        <v>133702</v>
      </c>
      <c r="B566" s="134" t="s">
        <v>1148</v>
      </c>
      <c r="C566" s="134">
        <v>224</v>
      </c>
      <c r="D566" s="134">
        <v>168</v>
      </c>
      <c r="E566" s="134">
        <v>127</v>
      </c>
      <c r="F566" s="134">
        <v>180</v>
      </c>
      <c r="G566" s="135">
        <v>187</v>
      </c>
      <c r="H566" s="171">
        <f>IFERROR((Table21[[#This Row],[_202330]]-Table21[[#This Row],[_201930]])/Table21[[#This Row],[_201930]]*1,"")</f>
        <v>-0.16517857142857142</v>
      </c>
    </row>
    <row r="567" spans="1:8" ht="28.5">
      <c r="A567" s="132">
        <v>133702</v>
      </c>
      <c r="B567" s="134" t="s">
        <v>1149</v>
      </c>
      <c r="C567" s="134">
        <v>380</v>
      </c>
      <c r="D567" s="134">
        <v>398</v>
      </c>
      <c r="E567" s="134">
        <v>317</v>
      </c>
      <c r="F567" s="134">
        <v>178</v>
      </c>
      <c r="G567" s="135">
        <v>184</v>
      </c>
      <c r="H567" s="171">
        <f>IFERROR((Table21[[#This Row],[_202330]]-Table21[[#This Row],[_201930]])/Table21[[#This Row],[_201930]]*1,"")</f>
        <v>-0.51578947368421058</v>
      </c>
    </row>
    <row r="568" spans="1:8" ht="28.5">
      <c r="A568" s="132">
        <v>133702</v>
      </c>
      <c r="B568" s="134" t="s">
        <v>1150</v>
      </c>
      <c r="C568" s="134">
        <v>617</v>
      </c>
      <c r="D568" s="134">
        <v>579</v>
      </c>
      <c r="E568" s="134">
        <v>463</v>
      </c>
      <c r="F568" s="134">
        <v>364</v>
      </c>
      <c r="G568" s="135">
        <v>381</v>
      </c>
      <c r="H568" s="171">
        <f>IFERROR((Table21[[#This Row],[_202330]]-Table21[[#This Row],[_201930]])/Table21[[#This Row],[_201930]]*1,"")</f>
        <v>-0.38249594813614263</v>
      </c>
    </row>
    <row r="569" spans="1:8">
      <c r="A569" s="132">
        <v>133702</v>
      </c>
      <c r="B569" s="134" t="s">
        <v>1151</v>
      </c>
      <c r="C569" s="134">
        <v>49</v>
      </c>
      <c r="D569" s="134">
        <v>47</v>
      </c>
      <c r="E569" s="134">
        <v>50</v>
      </c>
      <c r="F569" s="134">
        <v>54</v>
      </c>
      <c r="G569" s="135">
        <v>52</v>
      </c>
      <c r="H569" s="171">
        <f>IFERROR((Table21[[#This Row],[_202330]]-Table21[[#This Row],[_201930]])/Table21[[#This Row],[_201930]]*1,"")</f>
        <v>6.1224489795918366E-2</v>
      </c>
    </row>
    <row r="570" spans="1:8" ht="28.5">
      <c r="A570" s="132">
        <v>133702</v>
      </c>
      <c r="B570" s="134" t="s">
        <v>1152</v>
      </c>
      <c r="C570" s="134">
        <v>20</v>
      </c>
      <c r="D570" s="134">
        <v>16</v>
      </c>
      <c r="E570" s="134">
        <v>16</v>
      </c>
      <c r="F570" s="134">
        <v>23</v>
      </c>
      <c r="G570" s="135">
        <v>25</v>
      </c>
      <c r="H570" s="171">
        <f>IFERROR((Table21[[#This Row],[_202330]]-Table21[[#This Row],[_201930]])/Table21[[#This Row],[_201930]]*1,"")</f>
        <v>0.25</v>
      </c>
    </row>
    <row r="571" spans="1:8" ht="28.5">
      <c r="A571" s="132">
        <v>133702</v>
      </c>
      <c r="B571" s="134" t="s">
        <v>1153</v>
      </c>
      <c r="C571" s="134">
        <v>1</v>
      </c>
      <c r="D571" s="134">
        <v>1</v>
      </c>
      <c r="E571" s="134">
        <v>2</v>
      </c>
      <c r="F571" s="134">
        <v>1</v>
      </c>
      <c r="G571" s="135">
        <v>1</v>
      </c>
      <c r="H571" s="171">
        <f>IFERROR((Table21[[#This Row],[_202330]]-Table21[[#This Row],[_201930]])/Table21[[#This Row],[_201930]]*1,"")</f>
        <v>0</v>
      </c>
    </row>
    <row r="572" spans="1:8" ht="28.5">
      <c r="A572" s="132">
        <v>133702</v>
      </c>
      <c r="B572" s="134" t="s">
        <v>1154</v>
      </c>
      <c r="C572" s="134">
        <v>19</v>
      </c>
      <c r="D572" s="134">
        <v>15</v>
      </c>
      <c r="E572" s="134">
        <v>14</v>
      </c>
      <c r="F572" s="134">
        <v>23</v>
      </c>
      <c r="G572" s="135">
        <v>24</v>
      </c>
      <c r="H572" s="171">
        <f>IFERROR((Table21[[#This Row],[_202330]]-Table21[[#This Row],[_201930]])/Table21[[#This Row],[_201930]]*1,"")</f>
        <v>0.26315789473684209</v>
      </c>
    </row>
    <row r="573" spans="1:8" ht="28.5">
      <c r="A573" s="132">
        <v>133702</v>
      </c>
      <c r="B573" s="134" t="s">
        <v>1155</v>
      </c>
      <c r="C573" s="134">
        <v>31</v>
      </c>
      <c r="D573" s="134">
        <v>36</v>
      </c>
      <c r="E573" s="134">
        <v>34</v>
      </c>
      <c r="F573" s="134">
        <v>22</v>
      </c>
      <c r="G573" s="135">
        <v>23</v>
      </c>
      <c r="H573" s="171">
        <f>IFERROR((Table21[[#This Row],[_202330]]-Table21[[#This Row],[_201930]])/Table21[[#This Row],[_201930]]*1,"")</f>
        <v>-0.25806451612903225</v>
      </c>
    </row>
    <row r="574" spans="1:8">
      <c r="A574" s="132">
        <v>135717</v>
      </c>
      <c r="B574" s="134" t="s">
        <v>1173</v>
      </c>
      <c r="C574" s="134">
        <v>1174</v>
      </c>
      <c r="D574" s="134">
        <v>1150</v>
      </c>
      <c r="E574" s="134">
        <v>1155</v>
      </c>
      <c r="F574" s="134">
        <v>1088</v>
      </c>
      <c r="G574" s="135">
        <v>960</v>
      </c>
      <c r="H574" s="171">
        <f>IFERROR((Table21[[#This Row],[_202330]]-Table21[[#This Row],[_201930]])/Table21[[#This Row],[_201930]]*1,"")</f>
        <v>-0.18228279386712096</v>
      </c>
    </row>
    <row r="575" spans="1:8">
      <c r="A575" s="132">
        <v>135717</v>
      </c>
      <c r="B575" s="134" t="s">
        <v>1131</v>
      </c>
      <c r="C575" s="134">
        <v>0</v>
      </c>
      <c r="D575" s="134">
        <v>0</v>
      </c>
      <c r="E575" s="134">
        <v>0</v>
      </c>
      <c r="F575" s="134">
        <v>0</v>
      </c>
      <c r="G575" s="135">
        <v>0</v>
      </c>
      <c r="H575" s="171" t="str">
        <f>IFERROR((Table21[[#This Row],[_202330]]-Table21[[#This Row],[_201930]])/Table21[[#This Row],[_201930]]*1,"")</f>
        <v/>
      </c>
    </row>
    <row r="576" spans="1:8">
      <c r="A576" s="132">
        <v>135717</v>
      </c>
      <c r="B576" s="134" t="s">
        <v>1132</v>
      </c>
      <c r="C576" s="134">
        <v>1174</v>
      </c>
      <c r="D576" s="134">
        <v>1150</v>
      </c>
      <c r="E576" s="134">
        <v>1155</v>
      </c>
      <c r="F576" s="134">
        <v>1088</v>
      </c>
      <c r="G576" s="135">
        <v>960</v>
      </c>
      <c r="H576" s="171">
        <f>IFERROR((Table21[[#This Row],[_202330]]-Table21[[#This Row],[_201930]])/Table21[[#This Row],[_201930]]*1,"")</f>
        <v>-0.18228279386712096</v>
      </c>
    </row>
    <row r="577" spans="1:8" ht="28.5">
      <c r="A577" s="132">
        <v>135717</v>
      </c>
      <c r="B577" s="134" t="s">
        <v>1133</v>
      </c>
      <c r="C577" s="134">
        <v>7</v>
      </c>
      <c r="D577" s="134">
        <v>8</v>
      </c>
      <c r="E577" s="134">
        <v>9</v>
      </c>
      <c r="F577" s="134">
        <v>4</v>
      </c>
      <c r="G577" s="135">
        <v>7</v>
      </c>
      <c r="H577" s="171">
        <f>IFERROR((Table21[[#This Row],[_202330]]-Table21[[#This Row],[_201930]])/Table21[[#This Row],[_201930]]*1,"")</f>
        <v>0</v>
      </c>
    </row>
    <row r="578" spans="1:8" ht="28.5">
      <c r="A578" s="132">
        <v>135717</v>
      </c>
      <c r="B578" s="134" t="s">
        <v>1162</v>
      </c>
      <c r="C578" s="134">
        <v>466</v>
      </c>
      <c r="D578" s="134">
        <v>450</v>
      </c>
      <c r="E578" s="134">
        <v>418</v>
      </c>
      <c r="F578" s="134">
        <v>395</v>
      </c>
      <c r="G578" s="135">
        <v>299</v>
      </c>
      <c r="H578" s="171">
        <f>IFERROR((Table21[[#This Row],[_202330]]-Table21[[#This Row],[_201930]])/Table21[[#This Row],[_201930]]*1,"")</f>
        <v>-0.35836909871244638</v>
      </c>
    </row>
    <row r="579" spans="1:8" ht="28.5">
      <c r="A579" s="132">
        <v>135717</v>
      </c>
      <c r="B579" s="134" t="s">
        <v>1163</v>
      </c>
      <c r="C579" s="134">
        <v>23</v>
      </c>
      <c r="D579" s="134">
        <v>20</v>
      </c>
      <c r="E579" s="134">
        <v>20</v>
      </c>
      <c r="F579" s="134">
        <v>13</v>
      </c>
      <c r="G579" s="135">
        <v>21</v>
      </c>
      <c r="H579" s="171">
        <f>IFERROR((Table21[[#This Row],[_202330]]-Table21[[#This Row],[_201930]])/Table21[[#This Row],[_201930]]*1,"")</f>
        <v>-8.6956521739130432E-2</v>
      </c>
    </row>
    <row r="580" spans="1:8">
      <c r="A580" s="132">
        <v>135717</v>
      </c>
      <c r="B580" s="134" t="s">
        <v>1136</v>
      </c>
      <c r="C580" s="134">
        <v>496</v>
      </c>
      <c r="D580" s="134">
        <v>478</v>
      </c>
      <c r="E580" s="134">
        <v>447</v>
      </c>
      <c r="F580" s="134">
        <v>412</v>
      </c>
      <c r="G580" s="135">
        <v>327</v>
      </c>
      <c r="H580" s="171">
        <f>IFERROR((Table21[[#This Row],[_202330]]-Table21[[#This Row],[_201930]])/Table21[[#This Row],[_201930]]*1,"")</f>
        <v>-0.34072580645161288</v>
      </c>
    </row>
    <row r="581" spans="1:8">
      <c r="A581" s="132">
        <v>135717</v>
      </c>
      <c r="B581" s="134" t="s">
        <v>1137</v>
      </c>
      <c r="C581" s="134">
        <v>42</v>
      </c>
      <c r="D581" s="134">
        <v>42</v>
      </c>
      <c r="E581" s="134">
        <v>39</v>
      </c>
      <c r="F581" s="134">
        <v>38</v>
      </c>
      <c r="G581" s="135">
        <v>34</v>
      </c>
      <c r="H581" s="171">
        <f>IFERROR((Table21[[#This Row],[_202330]]-Table21[[#This Row],[_201930]])/Table21[[#This Row],[_201930]]*1,"")</f>
        <v>-0.19047619047619047</v>
      </c>
    </row>
    <row r="582" spans="1:8" ht="28.5">
      <c r="A582" s="132">
        <v>135717</v>
      </c>
      <c r="B582" s="134" t="s">
        <v>1138</v>
      </c>
      <c r="C582" s="134">
        <v>5</v>
      </c>
      <c r="D582" s="134">
        <v>8</v>
      </c>
      <c r="E582" s="134">
        <v>10</v>
      </c>
      <c r="F582" s="134">
        <v>3</v>
      </c>
      <c r="G582" s="135">
        <v>7</v>
      </c>
      <c r="H582" s="171">
        <f>IFERROR((Table21[[#This Row],[_202330]]-Table21[[#This Row],[_201930]])/Table21[[#This Row],[_201930]]*1,"")</f>
        <v>0.4</v>
      </c>
    </row>
    <row r="583" spans="1:8" ht="28.5">
      <c r="A583" s="132">
        <v>135717</v>
      </c>
      <c r="B583" s="134" t="s">
        <v>1164</v>
      </c>
      <c r="C583" s="134">
        <v>487</v>
      </c>
      <c r="D583" s="134">
        <v>474</v>
      </c>
      <c r="E583" s="134">
        <v>436</v>
      </c>
      <c r="F583" s="134">
        <v>411</v>
      </c>
      <c r="G583" s="135">
        <v>309</v>
      </c>
      <c r="H583" s="171">
        <f>IFERROR((Table21[[#This Row],[_202330]]-Table21[[#This Row],[_201930]])/Table21[[#This Row],[_201930]]*1,"")</f>
        <v>-0.3655030800821355</v>
      </c>
    </row>
    <row r="584" spans="1:8" ht="28.5">
      <c r="A584" s="132">
        <v>135717</v>
      </c>
      <c r="B584" s="134" t="s">
        <v>1165</v>
      </c>
      <c r="C584" s="134">
        <v>41</v>
      </c>
      <c r="D584" s="134">
        <v>32</v>
      </c>
      <c r="E584" s="134">
        <v>34</v>
      </c>
      <c r="F584" s="134">
        <v>29</v>
      </c>
      <c r="G584" s="135">
        <v>29</v>
      </c>
      <c r="H584" s="171">
        <f>IFERROR((Table21[[#This Row],[_202330]]-Table21[[#This Row],[_201930]])/Table21[[#This Row],[_201930]]*1,"")</f>
        <v>-0.29268292682926828</v>
      </c>
    </row>
    <row r="585" spans="1:8">
      <c r="A585" s="132">
        <v>135717</v>
      </c>
      <c r="B585" s="134" t="s">
        <v>1141</v>
      </c>
      <c r="C585" s="134">
        <v>533</v>
      </c>
      <c r="D585" s="134">
        <v>514</v>
      </c>
      <c r="E585" s="134">
        <v>480</v>
      </c>
      <c r="F585" s="134">
        <v>443</v>
      </c>
      <c r="G585" s="135">
        <v>345</v>
      </c>
      <c r="H585" s="171">
        <f>IFERROR((Table21[[#This Row],[_202330]]-Table21[[#This Row],[_201930]])/Table21[[#This Row],[_201930]]*1,"")</f>
        <v>-0.3527204502814259</v>
      </c>
    </row>
    <row r="586" spans="1:8">
      <c r="A586" s="132">
        <v>135717</v>
      </c>
      <c r="B586" s="134" t="s">
        <v>1142</v>
      </c>
      <c r="C586" s="134">
        <v>45</v>
      </c>
      <c r="D586" s="134">
        <v>45</v>
      </c>
      <c r="E586" s="134">
        <v>42</v>
      </c>
      <c r="F586" s="134">
        <v>41</v>
      </c>
      <c r="G586" s="135">
        <v>36</v>
      </c>
      <c r="H586" s="171">
        <f>IFERROR((Table21[[#This Row],[_202330]]-Table21[[#This Row],[_201930]])/Table21[[#This Row],[_201930]]*1,"")</f>
        <v>-0.2</v>
      </c>
    </row>
    <row r="587" spans="1:8" ht="28.5">
      <c r="A587" s="132">
        <v>135717</v>
      </c>
      <c r="B587" s="134" t="s">
        <v>1143</v>
      </c>
      <c r="C587" s="134">
        <v>5</v>
      </c>
      <c r="D587" s="134">
        <v>8</v>
      </c>
      <c r="E587" s="134">
        <v>10</v>
      </c>
      <c r="F587" s="134">
        <v>4</v>
      </c>
      <c r="G587" s="135">
        <v>7</v>
      </c>
      <c r="H587" s="171">
        <f>IFERROR((Table21[[#This Row],[_202330]]-Table21[[#This Row],[_201930]])/Table21[[#This Row],[_201930]]*1,"")</f>
        <v>0.4</v>
      </c>
    </row>
    <row r="588" spans="1:8" ht="28.5">
      <c r="A588" s="132">
        <v>135717</v>
      </c>
      <c r="B588" s="134" t="s">
        <v>1166</v>
      </c>
      <c r="C588" s="134">
        <v>493</v>
      </c>
      <c r="D588" s="134">
        <v>478</v>
      </c>
      <c r="E588" s="134">
        <v>444</v>
      </c>
      <c r="F588" s="134">
        <v>413</v>
      </c>
      <c r="G588" s="135">
        <v>308</v>
      </c>
      <c r="H588" s="171">
        <f>IFERROR((Table21[[#This Row],[_202330]]-Table21[[#This Row],[_201930]])/Table21[[#This Row],[_201930]]*1,"")</f>
        <v>-0.37525354969574037</v>
      </c>
    </row>
    <row r="589" spans="1:8" ht="28.5">
      <c r="A589" s="132">
        <v>135717</v>
      </c>
      <c r="B589" s="134" t="s">
        <v>1167</v>
      </c>
      <c r="C589" s="134">
        <v>46</v>
      </c>
      <c r="D589" s="134">
        <v>44</v>
      </c>
      <c r="E589" s="134">
        <v>38</v>
      </c>
      <c r="F589" s="134">
        <v>33</v>
      </c>
      <c r="G589" s="135">
        <v>34</v>
      </c>
      <c r="H589" s="171">
        <f>IFERROR((Table21[[#This Row],[_202330]]-Table21[[#This Row],[_201930]])/Table21[[#This Row],[_201930]]*1,"")</f>
        <v>-0.2608695652173913</v>
      </c>
    </row>
    <row r="590" spans="1:8">
      <c r="A590" s="132">
        <v>135717</v>
      </c>
      <c r="B590" s="134" t="s">
        <v>1146</v>
      </c>
      <c r="C590" s="134">
        <v>544</v>
      </c>
      <c r="D590" s="134">
        <v>530</v>
      </c>
      <c r="E590" s="134">
        <v>492</v>
      </c>
      <c r="F590" s="134">
        <v>450</v>
      </c>
      <c r="G590" s="135">
        <v>349</v>
      </c>
      <c r="H590" s="171">
        <f>IFERROR((Table21[[#This Row],[_202330]]-Table21[[#This Row],[_201930]])/Table21[[#This Row],[_201930]]*1,"")</f>
        <v>-0.35845588235294118</v>
      </c>
    </row>
    <row r="591" spans="1:8" ht="28.5">
      <c r="A591" s="132">
        <v>135717</v>
      </c>
      <c r="B591" s="134" t="s">
        <v>1147</v>
      </c>
      <c r="C591" s="134">
        <v>11</v>
      </c>
      <c r="D591" s="134">
        <v>10</v>
      </c>
      <c r="E591" s="134">
        <v>16</v>
      </c>
      <c r="F591" s="134">
        <v>10</v>
      </c>
      <c r="G591" s="135">
        <v>11</v>
      </c>
      <c r="H591" s="171">
        <f>IFERROR((Table21[[#This Row],[_202330]]-Table21[[#This Row],[_201930]])/Table21[[#This Row],[_201930]]*1,"")</f>
        <v>0</v>
      </c>
    </row>
    <row r="592" spans="1:8" ht="28.5">
      <c r="A592" s="132">
        <v>135717</v>
      </c>
      <c r="B592" s="134" t="s">
        <v>1148</v>
      </c>
      <c r="C592" s="134">
        <v>220</v>
      </c>
      <c r="D592" s="134">
        <v>303</v>
      </c>
      <c r="E592" s="134">
        <v>301</v>
      </c>
      <c r="F592" s="134">
        <v>279</v>
      </c>
      <c r="G592" s="135">
        <v>223</v>
      </c>
      <c r="H592" s="171">
        <f>IFERROR((Table21[[#This Row],[_202330]]-Table21[[#This Row],[_201930]])/Table21[[#This Row],[_201930]]*1,"")</f>
        <v>1.3636363636363636E-2</v>
      </c>
    </row>
    <row r="593" spans="1:8" ht="28.5">
      <c r="A593" s="132">
        <v>135717</v>
      </c>
      <c r="B593" s="134" t="s">
        <v>1149</v>
      </c>
      <c r="C593" s="134">
        <v>399</v>
      </c>
      <c r="D593" s="134">
        <v>307</v>
      </c>
      <c r="E593" s="134">
        <v>346</v>
      </c>
      <c r="F593" s="134">
        <v>349</v>
      </c>
      <c r="G593" s="135">
        <v>377</v>
      </c>
      <c r="H593" s="171">
        <f>IFERROR((Table21[[#This Row],[_202330]]-Table21[[#This Row],[_201930]])/Table21[[#This Row],[_201930]]*1,"")</f>
        <v>-5.5137844611528819E-2</v>
      </c>
    </row>
    <row r="594" spans="1:8" ht="28.5">
      <c r="A594" s="132">
        <v>135717</v>
      </c>
      <c r="B594" s="134" t="s">
        <v>1150</v>
      </c>
      <c r="C594" s="134">
        <v>630</v>
      </c>
      <c r="D594" s="134">
        <v>620</v>
      </c>
      <c r="E594" s="134">
        <v>663</v>
      </c>
      <c r="F594" s="134">
        <v>638</v>
      </c>
      <c r="G594" s="135">
        <v>611</v>
      </c>
      <c r="H594" s="171">
        <f>IFERROR((Table21[[#This Row],[_202330]]-Table21[[#This Row],[_201930]])/Table21[[#This Row],[_201930]]*1,"")</f>
        <v>-3.0158730158730159E-2</v>
      </c>
    </row>
    <row r="595" spans="1:8">
      <c r="A595" s="132">
        <v>135717</v>
      </c>
      <c r="B595" s="134" t="s">
        <v>1151</v>
      </c>
      <c r="C595" s="134">
        <v>46</v>
      </c>
      <c r="D595" s="134">
        <v>46</v>
      </c>
      <c r="E595" s="134">
        <v>43</v>
      </c>
      <c r="F595" s="134">
        <v>41</v>
      </c>
      <c r="G595" s="135">
        <v>36</v>
      </c>
      <c r="H595" s="171">
        <f>IFERROR((Table21[[#This Row],[_202330]]-Table21[[#This Row],[_201930]])/Table21[[#This Row],[_201930]]*1,"")</f>
        <v>-0.21739130434782608</v>
      </c>
    </row>
    <row r="596" spans="1:8" ht="28.5">
      <c r="A596" s="132">
        <v>135717</v>
      </c>
      <c r="B596" s="134" t="s">
        <v>1152</v>
      </c>
      <c r="C596" s="134">
        <v>20</v>
      </c>
      <c r="D596" s="134">
        <v>27</v>
      </c>
      <c r="E596" s="134">
        <v>27</v>
      </c>
      <c r="F596" s="134">
        <v>27</v>
      </c>
      <c r="G596" s="135">
        <v>24</v>
      </c>
      <c r="H596" s="171">
        <f>IFERROR((Table21[[#This Row],[_202330]]-Table21[[#This Row],[_201930]])/Table21[[#This Row],[_201930]]*1,"")</f>
        <v>0.2</v>
      </c>
    </row>
    <row r="597" spans="1:8" ht="28.5">
      <c r="A597" s="132">
        <v>135717</v>
      </c>
      <c r="B597" s="134" t="s">
        <v>1153</v>
      </c>
      <c r="C597" s="134">
        <v>1</v>
      </c>
      <c r="D597" s="134">
        <v>1</v>
      </c>
      <c r="E597" s="134">
        <v>1</v>
      </c>
      <c r="F597" s="134">
        <v>1</v>
      </c>
      <c r="G597" s="135">
        <v>1</v>
      </c>
      <c r="H597" s="171">
        <f>IFERROR((Table21[[#This Row],[_202330]]-Table21[[#This Row],[_201930]])/Table21[[#This Row],[_201930]]*1,"")</f>
        <v>0</v>
      </c>
    </row>
    <row r="598" spans="1:8" ht="28.5">
      <c r="A598" s="132">
        <v>135717</v>
      </c>
      <c r="B598" s="134" t="s">
        <v>1154</v>
      </c>
      <c r="C598" s="134">
        <v>19</v>
      </c>
      <c r="D598" s="134">
        <v>26</v>
      </c>
      <c r="E598" s="134">
        <v>26</v>
      </c>
      <c r="F598" s="134">
        <v>26</v>
      </c>
      <c r="G598" s="135">
        <v>23</v>
      </c>
      <c r="H598" s="171">
        <f>IFERROR((Table21[[#This Row],[_202330]]-Table21[[#This Row],[_201930]])/Table21[[#This Row],[_201930]]*1,"")</f>
        <v>0.21052631578947367</v>
      </c>
    </row>
    <row r="599" spans="1:8" ht="28.5">
      <c r="A599" s="132">
        <v>135717</v>
      </c>
      <c r="B599" s="134" t="s">
        <v>1155</v>
      </c>
      <c r="C599" s="134">
        <v>34</v>
      </c>
      <c r="D599" s="134">
        <v>27</v>
      </c>
      <c r="E599" s="134">
        <v>30</v>
      </c>
      <c r="F599" s="134">
        <v>32</v>
      </c>
      <c r="G599" s="135">
        <v>39</v>
      </c>
      <c r="H599" s="171">
        <f>IFERROR((Table21[[#This Row],[_202330]]-Table21[[#This Row],[_201930]])/Table21[[#This Row],[_201930]]*1,"")</f>
        <v>0.14705882352941177</v>
      </c>
    </row>
    <row r="600" spans="1:8">
      <c r="A600" s="132">
        <v>136358</v>
      </c>
      <c r="B600" s="134" t="s">
        <v>1173</v>
      </c>
      <c r="C600" s="134">
        <v>914</v>
      </c>
      <c r="D600" s="134">
        <v>844</v>
      </c>
      <c r="E600" s="134">
        <v>851</v>
      </c>
      <c r="F600" s="134">
        <v>706</v>
      </c>
      <c r="G600" s="135">
        <v>728</v>
      </c>
      <c r="H600" s="171">
        <f>IFERROR((Table21[[#This Row],[_202330]]-Table21[[#This Row],[_201930]])/Table21[[#This Row],[_201930]]*1,"")</f>
        <v>-0.20350109409190373</v>
      </c>
    </row>
    <row r="601" spans="1:8">
      <c r="A601" s="132">
        <v>136358</v>
      </c>
      <c r="B601" s="134" t="s">
        <v>1131</v>
      </c>
      <c r="C601" s="134">
        <v>0</v>
      </c>
      <c r="D601" s="134">
        <v>0</v>
      </c>
      <c r="E601" s="134">
        <v>1</v>
      </c>
      <c r="F601" s="134">
        <v>2</v>
      </c>
      <c r="G601" s="135">
        <v>0</v>
      </c>
      <c r="H601" s="171" t="str">
        <f>IFERROR((Table21[[#This Row],[_202330]]-Table21[[#This Row],[_201930]])/Table21[[#This Row],[_201930]]*1,"")</f>
        <v/>
      </c>
    </row>
    <row r="602" spans="1:8">
      <c r="A602" s="132">
        <v>136358</v>
      </c>
      <c r="B602" s="134" t="s">
        <v>1132</v>
      </c>
      <c r="C602" s="134">
        <v>914</v>
      </c>
      <c r="D602" s="134">
        <v>844</v>
      </c>
      <c r="E602" s="134">
        <v>850</v>
      </c>
      <c r="F602" s="134">
        <v>704</v>
      </c>
      <c r="G602" s="135">
        <v>728</v>
      </c>
      <c r="H602" s="171">
        <f>IFERROR((Table21[[#This Row],[_202330]]-Table21[[#This Row],[_201930]])/Table21[[#This Row],[_201930]]*1,"")</f>
        <v>-0.20350109409190373</v>
      </c>
    </row>
    <row r="603" spans="1:8" ht="28.5">
      <c r="A603" s="132">
        <v>136358</v>
      </c>
      <c r="B603" s="134" t="s">
        <v>1133</v>
      </c>
      <c r="C603" s="134">
        <v>30</v>
      </c>
      <c r="D603" s="134">
        <v>30</v>
      </c>
      <c r="E603" s="134">
        <v>30</v>
      </c>
      <c r="F603" s="134">
        <v>22</v>
      </c>
      <c r="G603" s="135">
        <v>19</v>
      </c>
      <c r="H603" s="171">
        <f>IFERROR((Table21[[#This Row],[_202330]]-Table21[[#This Row],[_201930]])/Table21[[#This Row],[_201930]]*1,"")</f>
        <v>-0.36666666666666664</v>
      </c>
    </row>
    <row r="604" spans="1:8" ht="28.5">
      <c r="A604" s="132">
        <v>136358</v>
      </c>
      <c r="B604" s="134" t="s">
        <v>1162</v>
      </c>
      <c r="C604" s="134">
        <v>410</v>
      </c>
      <c r="D604" s="134">
        <v>361</v>
      </c>
      <c r="E604" s="134">
        <v>343</v>
      </c>
      <c r="F604" s="134">
        <v>255</v>
      </c>
      <c r="G604" s="135">
        <v>260</v>
      </c>
      <c r="H604" s="171">
        <f>IFERROR((Table21[[#This Row],[_202330]]-Table21[[#This Row],[_201930]])/Table21[[#This Row],[_201930]]*1,"")</f>
        <v>-0.36585365853658536</v>
      </c>
    </row>
    <row r="605" spans="1:8" ht="28.5">
      <c r="A605" s="132">
        <v>136358</v>
      </c>
      <c r="B605" s="134" t="s">
        <v>1163</v>
      </c>
      <c r="C605" s="134">
        <v>6</v>
      </c>
      <c r="D605" s="134">
        <v>10</v>
      </c>
      <c r="E605" s="134">
        <v>15</v>
      </c>
      <c r="F605" s="134">
        <v>13</v>
      </c>
      <c r="G605" s="135">
        <v>26</v>
      </c>
      <c r="H605" s="171">
        <f>IFERROR((Table21[[#This Row],[_202330]]-Table21[[#This Row],[_201930]])/Table21[[#This Row],[_201930]]*1,"")</f>
        <v>3.3333333333333335</v>
      </c>
    </row>
    <row r="606" spans="1:8">
      <c r="A606" s="132">
        <v>136358</v>
      </c>
      <c r="B606" s="134" t="s">
        <v>1136</v>
      </c>
      <c r="C606" s="134">
        <v>446</v>
      </c>
      <c r="D606" s="134">
        <v>401</v>
      </c>
      <c r="E606" s="134">
        <v>388</v>
      </c>
      <c r="F606" s="134">
        <v>290</v>
      </c>
      <c r="G606" s="135">
        <v>305</v>
      </c>
      <c r="H606" s="171">
        <f>IFERROR((Table21[[#This Row],[_202330]]-Table21[[#This Row],[_201930]])/Table21[[#This Row],[_201930]]*1,"")</f>
        <v>-0.31614349775784756</v>
      </c>
    </row>
    <row r="607" spans="1:8">
      <c r="A607" s="132">
        <v>136358</v>
      </c>
      <c r="B607" s="134" t="s">
        <v>1137</v>
      </c>
      <c r="C607" s="134">
        <v>49</v>
      </c>
      <c r="D607" s="134">
        <v>48</v>
      </c>
      <c r="E607" s="134">
        <v>46</v>
      </c>
      <c r="F607" s="134">
        <v>41</v>
      </c>
      <c r="G607" s="135">
        <v>42</v>
      </c>
      <c r="H607" s="171">
        <f>IFERROR((Table21[[#This Row],[_202330]]-Table21[[#This Row],[_201930]])/Table21[[#This Row],[_201930]]*1,"")</f>
        <v>-0.14285714285714285</v>
      </c>
    </row>
    <row r="608" spans="1:8" ht="28.5">
      <c r="A608" s="132">
        <v>136358</v>
      </c>
      <c r="B608" s="134" t="s">
        <v>1138</v>
      </c>
      <c r="C608" s="134">
        <v>32</v>
      </c>
      <c r="D608" s="134">
        <v>28</v>
      </c>
      <c r="E608" s="134">
        <v>32</v>
      </c>
      <c r="F608" s="134">
        <v>23</v>
      </c>
      <c r="G608" s="135">
        <v>19</v>
      </c>
      <c r="H608" s="171">
        <f>IFERROR((Table21[[#This Row],[_202330]]-Table21[[#This Row],[_201930]])/Table21[[#This Row],[_201930]]*1,"")</f>
        <v>-0.40625</v>
      </c>
    </row>
    <row r="609" spans="1:8" ht="28.5">
      <c r="A609" s="132">
        <v>136358</v>
      </c>
      <c r="B609" s="134" t="s">
        <v>1164</v>
      </c>
      <c r="C609" s="134">
        <v>425</v>
      </c>
      <c r="D609" s="134">
        <v>366</v>
      </c>
      <c r="E609" s="134">
        <v>348</v>
      </c>
      <c r="F609" s="134">
        <v>263</v>
      </c>
      <c r="G609" s="135">
        <v>266</v>
      </c>
      <c r="H609" s="171">
        <f>IFERROR((Table21[[#This Row],[_202330]]-Table21[[#This Row],[_201930]])/Table21[[#This Row],[_201930]]*1,"")</f>
        <v>-0.37411764705882355</v>
      </c>
    </row>
    <row r="610" spans="1:8" ht="28.5">
      <c r="A610" s="132">
        <v>136358</v>
      </c>
      <c r="B610" s="134" t="s">
        <v>1165</v>
      </c>
      <c r="C610" s="134">
        <v>19</v>
      </c>
      <c r="D610" s="134">
        <v>17</v>
      </c>
      <c r="E610" s="134">
        <v>25</v>
      </c>
      <c r="F610" s="134">
        <v>18</v>
      </c>
      <c r="G610" s="135">
        <v>38</v>
      </c>
      <c r="H610" s="171">
        <f>IFERROR((Table21[[#This Row],[_202330]]-Table21[[#This Row],[_201930]])/Table21[[#This Row],[_201930]]*1,"")</f>
        <v>1</v>
      </c>
    </row>
    <row r="611" spans="1:8">
      <c r="A611" s="132">
        <v>136358</v>
      </c>
      <c r="B611" s="134" t="s">
        <v>1141</v>
      </c>
      <c r="C611" s="134">
        <v>476</v>
      </c>
      <c r="D611" s="134">
        <v>411</v>
      </c>
      <c r="E611" s="134">
        <v>405</v>
      </c>
      <c r="F611" s="134">
        <v>304</v>
      </c>
      <c r="G611" s="135">
        <v>323</v>
      </c>
      <c r="H611" s="171">
        <f>IFERROR((Table21[[#This Row],[_202330]]-Table21[[#This Row],[_201930]])/Table21[[#This Row],[_201930]]*1,"")</f>
        <v>-0.32142857142857145</v>
      </c>
    </row>
    <row r="612" spans="1:8">
      <c r="A612" s="132">
        <v>136358</v>
      </c>
      <c r="B612" s="134" t="s">
        <v>1142</v>
      </c>
      <c r="C612" s="134">
        <v>52</v>
      </c>
      <c r="D612" s="134">
        <v>49</v>
      </c>
      <c r="E612" s="134">
        <v>48</v>
      </c>
      <c r="F612" s="134">
        <v>43</v>
      </c>
      <c r="G612" s="135">
        <v>44</v>
      </c>
      <c r="H612" s="171">
        <f>IFERROR((Table21[[#This Row],[_202330]]-Table21[[#This Row],[_201930]])/Table21[[#This Row],[_201930]]*1,"")</f>
        <v>-0.15384615384615385</v>
      </c>
    </row>
    <row r="613" spans="1:8" ht="28.5">
      <c r="A613" s="132">
        <v>136358</v>
      </c>
      <c r="B613" s="134" t="s">
        <v>1143</v>
      </c>
      <c r="C613" s="134">
        <v>32</v>
      </c>
      <c r="D613" s="134">
        <v>29</v>
      </c>
      <c r="E613" s="134">
        <v>32</v>
      </c>
      <c r="F613" s="134">
        <v>23</v>
      </c>
      <c r="G613" s="135">
        <v>21</v>
      </c>
      <c r="H613" s="171">
        <f>IFERROR((Table21[[#This Row],[_202330]]-Table21[[#This Row],[_201930]])/Table21[[#This Row],[_201930]]*1,"")</f>
        <v>-0.34375</v>
      </c>
    </row>
    <row r="614" spans="1:8" ht="28.5">
      <c r="A614" s="132">
        <v>136358</v>
      </c>
      <c r="B614" s="134" t="s">
        <v>1166</v>
      </c>
      <c r="C614" s="134">
        <v>431</v>
      </c>
      <c r="D614" s="134">
        <v>376</v>
      </c>
      <c r="E614" s="134">
        <v>351</v>
      </c>
      <c r="F614" s="134">
        <v>264</v>
      </c>
      <c r="G614" s="135">
        <v>270</v>
      </c>
      <c r="H614" s="171">
        <f>IFERROR((Table21[[#This Row],[_202330]]-Table21[[#This Row],[_201930]])/Table21[[#This Row],[_201930]]*1,"")</f>
        <v>-0.37354988399071926</v>
      </c>
    </row>
    <row r="615" spans="1:8" ht="28.5">
      <c r="A615" s="132">
        <v>136358</v>
      </c>
      <c r="B615" s="134" t="s">
        <v>1167</v>
      </c>
      <c r="C615" s="134">
        <v>23</v>
      </c>
      <c r="D615" s="134">
        <v>18</v>
      </c>
      <c r="E615" s="134">
        <v>30</v>
      </c>
      <c r="F615" s="134">
        <v>22</v>
      </c>
      <c r="G615" s="135">
        <v>40</v>
      </c>
      <c r="H615" s="171">
        <f>IFERROR((Table21[[#This Row],[_202330]]-Table21[[#This Row],[_201930]])/Table21[[#This Row],[_201930]]*1,"")</f>
        <v>0.73913043478260865</v>
      </c>
    </row>
    <row r="616" spans="1:8">
      <c r="A616" s="132">
        <v>136358</v>
      </c>
      <c r="B616" s="134" t="s">
        <v>1146</v>
      </c>
      <c r="C616" s="134">
        <v>486</v>
      </c>
      <c r="D616" s="134">
        <v>423</v>
      </c>
      <c r="E616" s="134">
        <v>413</v>
      </c>
      <c r="F616" s="134">
        <v>309</v>
      </c>
      <c r="G616" s="135">
        <v>331</v>
      </c>
      <c r="H616" s="171">
        <f>IFERROR((Table21[[#This Row],[_202330]]-Table21[[#This Row],[_201930]])/Table21[[#This Row],[_201930]]*1,"")</f>
        <v>-0.31893004115226337</v>
      </c>
    </row>
    <row r="617" spans="1:8" ht="28.5">
      <c r="A617" s="132">
        <v>136358</v>
      </c>
      <c r="B617" s="134" t="s">
        <v>1147</v>
      </c>
      <c r="C617" s="134">
        <v>6</v>
      </c>
      <c r="D617" s="134">
        <v>2</v>
      </c>
      <c r="E617" s="134">
        <v>11</v>
      </c>
      <c r="F617" s="134">
        <v>4</v>
      </c>
      <c r="G617" s="135">
        <v>5</v>
      </c>
      <c r="H617" s="171">
        <f>IFERROR((Table21[[#This Row],[_202330]]-Table21[[#This Row],[_201930]])/Table21[[#This Row],[_201930]]*1,"")</f>
        <v>-0.16666666666666666</v>
      </c>
    </row>
    <row r="618" spans="1:8" ht="28.5">
      <c r="A618" s="132">
        <v>136358</v>
      </c>
      <c r="B618" s="134" t="s">
        <v>1148</v>
      </c>
      <c r="C618" s="134">
        <v>211</v>
      </c>
      <c r="D618" s="134">
        <v>213</v>
      </c>
      <c r="E618" s="134">
        <v>225</v>
      </c>
      <c r="F618" s="134">
        <v>214</v>
      </c>
      <c r="G618" s="135">
        <v>205</v>
      </c>
      <c r="H618" s="171">
        <f>IFERROR((Table21[[#This Row],[_202330]]-Table21[[#This Row],[_201930]])/Table21[[#This Row],[_201930]]*1,"")</f>
        <v>-2.843601895734597E-2</v>
      </c>
    </row>
    <row r="619" spans="1:8" ht="28.5">
      <c r="A619" s="132">
        <v>136358</v>
      </c>
      <c r="B619" s="134" t="s">
        <v>1149</v>
      </c>
      <c r="C619" s="134">
        <v>211</v>
      </c>
      <c r="D619" s="134">
        <v>206</v>
      </c>
      <c r="E619" s="134">
        <v>201</v>
      </c>
      <c r="F619" s="134">
        <v>177</v>
      </c>
      <c r="G619" s="135">
        <v>187</v>
      </c>
      <c r="H619" s="171">
        <f>IFERROR((Table21[[#This Row],[_202330]]-Table21[[#This Row],[_201930]])/Table21[[#This Row],[_201930]]*1,"")</f>
        <v>-0.11374407582938388</v>
      </c>
    </row>
    <row r="620" spans="1:8" ht="28.5">
      <c r="A620" s="132">
        <v>136358</v>
      </c>
      <c r="B620" s="134" t="s">
        <v>1150</v>
      </c>
      <c r="C620" s="134">
        <v>428</v>
      </c>
      <c r="D620" s="134">
        <v>421</v>
      </c>
      <c r="E620" s="134">
        <v>437</v>
      </c>
      <c r="F620" s="134">
        <v>395</v>
      </c>
      <c r="G620" s="135">
        <v>397</v>
      </c>
      <c r="H620" s="171">
        <f>IFERROR((Table21[[#This Row],[_202330]]-Table21[[#This Row],[_201930]])/Table21[[#This Row],[_201930]]*1,"")</f>
        <v>-7.2429906542056069E-2</v>
      </c>
    </row>
    <row r="621" spans="1:8">
      <c r="A621" s="132">
        <v>136358</v>
      </c>
      <c r="B621" s="134" t="s">
        <v>1151</v>
      </c>
      <c r="C621" s="134">
        <v>53</v>
      </c>
      <c r="D621" s="134">
        <v>50</v>
      </c>
      <c r="E621" s="134">
        <v>49</v>
      </c>
      <c r="F621" s="134">
        <v>44</v>
      </c>
      <c r="G621" s="135">
        <v>45</v>
      </c>
      <c r="H621" s="171">
        <f>IFERROR((Table21[[#This Row],[_202330]]-Table21[[#This Row],[_201930]])/Table21[[#This Row],[_201930]]*1,"")</f>
        <v>-0.15094339622641509</v>
      </c>
    </row>
    <row r="622" spans="1:8" ht="28.5">
      <c r="A622" s="132">
        <v>136358</v>
      </c>
      <c r="B622" s="134" t="s">
        <v>1152</v>
      </c>
      <c r="C622" s="134">
        <v>24</v>
      </c>
      <c r="D622" s="134">
        <v>25</v>
      </c>
      <c r="E622" s="134">
        <v>28</v>
      </c>
      <c r="F622" s="134">
        <v>31</v>
      </c>
      <c r="G622" s="135">
        <v>29</v>
      </c>
      <c r="H622" s="171">
        <f>IFERROR((Table21[[#This Row],[_202330]]-Table21[[#This Row],[_201930]])/Table21[[#This Row],[_201930]]*1,"")</f>
        <v>0.20833333333333334</v>
      </c>
    </row>
    <row r="623" spans="1:8" ht="28.5">
      <c r="A623" s="132">
        <v>136358</v>
      </c>
      <c r="B623" s="134" t="s">
        <v>1153</v>
      </c>
      <c r="C623" s="134">
        <v>1</v>
      </c>
      <c r="D623" s="134">
        <v>0</v>
      </c>
      <c r="E623" s="134">
        <v>1</v>
      </c>
      <c r="F623" s="134">
        <v>1</v>
      </c>
      <c r="G623" s="135">
        <v>1</v>
      </c>
      <c r="H623" s="171">
        <f>IFERROR((Table21[[#This Row],[_202330]]-Table21[[#This Row],[_201930]])/Table21[[#This Row],[_201930]]*1,"")</f>
        <v>0</v>
      </c>
    </row>
    <row r="624" spans="1:8" ht="28.5">
      <c r="A624" s="132">
        <v>136358</v>
      </c>
      <c r="B624" s="134" t="s">
        <v>1154</v>
      </c>
      <c r="C624" s="134">
        <v>23</v>
      </c>
      <c r="D624" s="134">
        <v>25</v>
      </c>
      <c r="E624" s="134">
        <v>26</v>
      </c>
      <c r="F624" s="134">
        <v>30</v>
      </c>
      <c r="G624" s="135">
        <v>28</v>
      </c>
      <c r="H624" s="171">
        <f>IFERROR((Table21[[#This Row],[_202330]]-Table21[[#This Row],[_201930]])/Table21[[#This Row],[_201930]]*1,"")</f>
        <v>0.21739130434782608</v>
      </c>
    </row>
    <row r="625" spans="1:8" ht="28.5">
      <c r="A625" s="132">
        <v>136358</v>
      </c>
      <c r="B625" s="134" t="s">
        <v>1155</v>
      </c>
      <c r="C625" s="134">
        <v>23</v>
      </c>
      <c r="D625" s="134">
        <v>24</v>
      </c>
      <c r="E625" s="134">
        <v>24</v>
      </c>
      <c r="F625" s="134">
        <v>25</v>
      </c>
      <c r="G625" s="135">
        <v>26</v>
      </c>
      <c r="H625" s="171">
        <f>IFERROR((Table21[[#This Row],[_202330]]-Table21[[#This Row],[_201930]])/Table21[[#This Row],[_201930]]*1,"")</f>
        <v>0.13043478260869565</v>
      </c>
    </row>
    <row r="626" spans="1:8">
      <c r="A626" s="132">
        <v>137759</v>
      </c>
      <c r="B626" s="134" t="s">
        <v>1173</v>
      </c>
      <c r="C626" s="134">
        <v>1107</v>
      </c>
      <c r="D626" s="134">
        <v>936</v>
      </c>
      <c r="E626" s="134">
        <v>863</v>
      </c>
      <c r="F626" s="134">
        <v>904</v>
      </c>
      <c r="G626" s="135">
        <v>876</v>
      </c>
      <c r="H626" s="171">
        <f>IFERROR((Table21[[#This Row],[_202330]]-Table21[[#This Row],[_201930]])/Table21[[#This Row],[_201930]]*1,"")</f>
        <v>-0.20867208672086721</v>
      </c>
    </row>
    <row r="627" spans="1:8">
      <c r="A627" s="132">
        <v>137759</v>
      </c>
      <c r="B627" s="134" t="s">
        <v>1131</v>
      </c>
      <c r="C627" s="134">
        <v>0</v>
      </c>
      <c r="D627" s="134">
        <v>0</v>
      </c>
      <c r="E627" s="134">
        <v>0</v>
      </c>
      <c r="F627" s="134">
        <v>0</v>
      </c>
      <c r="G627" s="135">
        <v>0</v>
      </c>
      <c r="H627" s="171" t="str">
        <f>IFERROR((Table21[[#This Row],[_202330]]-Table21[[#This Row],[_201930]])/Table21[[#This Row],[_201930]]*1,"")</f>
        <v/>
      </c>
    </row>
    <row r="628" spans="1:8">
      <c r="A628" s="132">
        <v>137759</v>
      </c>
      <c r="B628" s="134" t="s">
        <v>1132</v>
      </c>
      <c r="C628" s="134">
        <v>1107</v>
      </c>
      <c r="D628" s="134">
        <v>936</v>
      </c>
      <c r="E628" s="134">
        <v>863</v>
      </c>
      <c r="F628" s="134">
        <v>904</v>
      </c>
      <c r="G628" s="135">
        <v>876</v>
      </c>
      <c r="H628" s="171">
        <f>IFERROR((Table21[[#This Row],[_202330]]-Table21[[#This Row],[_201930]])/Table21[[#This Row],[_201930]]*1,"")</f>
        <v>-0.20867208672086721</v>
      </c>
    </row>
    <row r="629" spans="1:8" ht="28.5">
      <c r="A629" s="132">
        <v>137759</v>
      </c>
      <c r="B629" s="134" t="s">
        <v>1133</v>
      </c>
      <c r="C629" s="134">
        <v>14</v>
      </c>
      <c r="D629" s="134">
        <v>5</v>
      </c>
      <c r="E629" s="134">
        <v>9</v>
      </c>
      <c r="F629" s="134">
        <v>2</v>
      </c>
      <c r="G629" s="135">
        <v>12</v>
      </c>
      <c r="H629" s="171">
        <f>IFERROR((Table21[[#This Row],[_202330]]-Table21[[#This Row],[_201930]])/Table21[[#This Row],[_201930]]*1,"")</f>
        <v>-0.14285714285714285</v>
      </c>
    </row>
    <row r="630" spans="1:8" ht="28.5">
      <c r="A630" s="132">
        <v>137759</v>
      </c>
      <c r="B630" s="134" t="s">
        <v>1162</v>
      </c>
      <c r="C630" s="134">
        <v>597</v>
      </c>
      <c r="D630" s="134">
        <v>504</v>
      </c>
      <c r="E630" s="134">
        <v>430</v>
      </c>
      <c r="F630" s="134">
        <v>475</v>
      </c>
      <c r="G630" s="135">
        <v>491</v>
      </c>
      <c r="H630" s="171">
        <f>IFERROR((Table21[[#This Row],[_202330]]-Table21[[#This Row],[_201930]])/Table21[[#This Row],[_201930]]*1,"")</f>
        <v>-0.17755443886097153</v>
      </c>
    </row>
    <row r="631" spans="1:8" ht="28.5">
      <c r="A631" s="132">
        <v>137759</v>
      </c>
      <c r="B631" s="134" t="s">
        <v>1163</v>
      </c>
      <c r="C631" s="134">
        <v>0</v>
      </c>
      <c r="D631" s="134">
        <v>0</v>
      </c>
      <c r="E631" s="134">
        <v>0</v>
      </c>
      <c r="F631" s="134">
        <v>0</v>
      </c>
      <c r="G631" s="135">
        <v>0</v>
      </c>
      <c r="H631" s="171" t="str">
        <f>IFERROR((Table21[[#This Row],[_202330]]-Table21[[#This Row],[_201930]])/Table21[[#This Row],[_201930]]*1,"")</f>
        <v/>
      </c>
    </row>
    <row r="632" spans="1:8">
      <c r="A632" s="132">
        <v>137759</v>
      </c>
      <c r="B632" s="134" t="s">
        <v>1136</v>
      </c>
      <c r="C632" s="134">
        <v>611</v>
      </c>
      <c r="D632" s="134">
        <v>509</v>
      </c>
      <c r="E632" s="134">
        <v>439</v>
      </c>
      <c r="F632" s="134">
        <v>477</v>
      </c>
      <c r="G632" s="135">
        <v>503</v>
      </c>
      <c r="H632" s="171">
        <f>IFERROR((Table21[[#This Row],[_202330]]-Table21[[#This Row],[_201930]])/Table21[[#This Row],[_201930]]*1,"")</f>
        <v>-0.176759410801964</v>
      </c>
    </row>
    <row r="633" spans="1:8">
      <c r="A633" s="132">
        <v>137759</v>
      </c>
      <c r="B633" s="134" t="s">
        <v>1137</v>
      </c>
      <c r="C633" s="134">
        <v>55</v>
      </c>
      <c r="D633" s="134">
        <v>54</v>
      </c>
      <c r="E633" s="134">
        <v>51</v>
      </c>
      <c r="F633" s="134">
        <v>53</v>
      </c>
      <c r="G633" s="135">
        <v>57</v>
      </c>
      <c r="H633" s="171">
        <f>IFERROR((Table21[[#This Row],[_202330]]-Table21[[#This Row],[_201930]])/Table21[[#This Row],[_201930]]*1,"")</f>
        <v>3.6363636363636362E-2</v>
      </c>
    </row>
    <row r="634" spans="1:8" ht="28.5">
      <c r="A634" s="132">
        <v>137759</v>
      </c>
      <c r="B634" s="134" t="s">
        <v>1138</v>
      </c>
      <c r="C634" s="134">
        <v>14</v>
      </c>
      <c r="D634" s="134">
        <v>6</v>
      </c>
      <c r="E634" s="134">
        <v>9</v>
      </c>
      <c r="F634" s="134">
        <v>3</v>
      </c>
      <c r="G634" s="135">
        <v>12</v>
      </c>
      <c r="H634" s="171">
        <f>IFERROR((Table21[[#This Row],[_202330]]-Table21[[#This Row],[_201930]])/Table21[[#This Row],[_201930]]*1,"")</f>
        <v>-0.14285714285714285</v>
      </c>
    </row>
    <row r="635" spans="1:8" ht="28.5">
      <c r="A635" s="132">
        <v>137759</v>
      </c>
      <c r="B635" s="134" t="s">
        <v>1164</v>
      </c>
      <c r="C635" s="134">
        <v>609</v>
      </c>
      <c r="D635" s="134">
        <v>519</v>
      </c>
      <c r="E635" s="134">
        <v>443</v>
      </c>
      <c r="F635" s="134">
        <v>490</v>
      </c>
      <c r="G635" s="135">
        <v>504</v>
      </c>
      <c r="H635" s="171">
        <f>IFERROR((Table21[[#This Row],[_202330]]-Table21[[#This Row],[_201930]])/Table21[[#This Row],[_201930]]*1,"")</f>
        <v>-0.17241379310344829</v>
      </c>
    </row>
    <row r="636" spans="1:8" ht="28.5">
      <c r="A636" s="132">
        <v>137759</v>
      </c>
      <c r="B636" s="134" t="s">
        <v>1165</v>
      </c>
      <c r="C636" s="134">
        <v>0</v>
      </c>
      <c r="D636" s="134">
        <v>0</v>
      </c>
      <c r="E636" s="134">
        <v>0</v>
      </c>
      <c r="F636" s="134">
        <v>0</v>
      </c>
      <c r="G636" s="135">
        <v>0</v>
      </c>
      <c r="H636" s="171" t="str">
        <f>IFERROR((Table21[[#This Row],[_202330]]-Table21[[#This Row],[_201930]])/Table21[[#This Row],[_201930]]*1,"")</f>
        <v/>
      </c>
    </row>
    <row r="637" spans="1:8">
      <c r="A637" s="132">
        <v>137759</v>
      </c>
      <c r="B637" s="134" t="s">
        <v>1141</v>
      </c>
      <c r="C637" s="134">
        <v>623</v>
      </c>
      <c r="D637" s="134">
        <v>525</v>
      </c>
      <c r="E637" s="134">
        <v>452</v>
      </c>
      <c r="F637" s="134">
        <v>493</v>
      </c>
      <c r="G637" s="135">
        <v>516</v>
      </c>
      <c r="H637" s="171">
        <f>IFERROR((Table21[[#This Row],[_202330]]-Table21[[#This Row],[_201930]])/Table21[[#This Row],[_201930]]*1,"")</f>
        <v>-0.17174959871589085</v>
      </c>
    </row>
    <row r="638" spans="1:8">
      <c r="A638" s="132">
        <v>137759</v>
      </c>
      <c r="B638" s="134" t="s">
        <v>1142</v>
      </c>
      <c r="C638" s="134">
        <v>56</v>
      </c>
      <c r="D638" s="134">
        <v>56</v>
      </c>
      <c r="E638" s="134">
        <v>52</v>
      </c>
      <c r="F638" s="134">
        <v>55</v>
      </c>
      <c r="G638" s="135">
        <v>59</v>
      </c>
      <c r="H638" s="171">
        <f>IFERROR((Table21[[#This Row],[_202330]]-Table21[[#This Row],[_201930]])/Table21[[#This Row],[_201930]]*1,"")</f>
        <v>5.3571428571428568E-2</v>
      </c>
    </row>
    <row r="639" spans="1:8" ht="28.5">
      <c r="A639" s="132">
        <v>137759</v>
      </c>
      <c r="B639" s="134" t="s">
        <v>1143</v>
      </c>
      <c r="C639" s="134">
        <v>13</v>
      </c>
      <c r="D639" s="134">
        <v>7</v>
      </c>
      <c r="E639" s="134">
        <v>10</v>
      </c>
      <c r="F639" s="134">
        <v>3</v>
      </c>
      <c r="G639" s="135">
        <v>13</v>
      </c>
      <c r="H639" s="171">
        <f>IFERROR((Table21[[#This Row],[_202330]]-Table21[[#This Row],[_201930]])/Table21[[#This Row],[_201930]]*1,"")</f>
        <v>0</v>
      </c>
    </row>
    <row r="640" spans="1:8" ht="28.5">
      <c r="A640" s="132">
        <v>137759</v>
      </c>
      <c r="B640" s="134" t="s">
        <v>1166</v>
      </c>
      <c r="C640" s="134">
        <v>615</v>
      </c>
      <c r="D640" s="134">
        <v>524</v>
      </c>
      <c r="E640" s="134">
        <v>449</v>
      </c>
      <c r="F640" s="134">
        <v>494</v>
      </c>
      <c r="G640" s="135">
        <v>508</v>
      </c>
      <c r="H640" s="171">
        <f>IFERROR((Table21[[#This Row],[_202330]]-Table21[[#This Row],[_201930]])/Table21[[#This Row],[_201930]]*1,"")</f>
        <v>-0.17398373983739837</v>
      </c>
    </row>
    <row r="641" spans="1:8" ht="28.5">
      <c r="A641" s="132">
        <v>137759</v>
      </c>
      <c r="B641" s="134" t="s">
        <v>1167</v>
      </c>
      <c r="C641" s="134">
        <v>0</v>
      </c>
      <c r="D641" s="134">
        <v>0</v>
      </c>
      <c r="E641" s="134">
        <v>0</v>
      </c>
      <c r="F641" s="134">
        <v>1</v>
      </c>
      <c r="G641" s="135">
        <v>0</v>
      </c>
      <c r="H641" s="171" t="str">
        <f>IFERROR((Table21[[#This Row],[_202330]]-Table21[[#This Row],[_201930]])/Table21[[#This Row],[_201930]]*1,"")</f>
        <v/>
      </c>
    </row>
    <row r="642" spans="1:8">
      <c r="A642" s="132">
        <v>137759</v>
      </c>
      <c r="B642" s="134" t="s">
        <v>1146</v>
      </c>
      <c r="C642" s="134">
        <v>628</v>
      </c>
      <c r="D642" s="134">
        <v>531</v>
      </c>
      <c r="E642" s="134">
        <v>459</v>
      </c>
      <c r="F642" s="134">
        <v>498</v>
      </c>
      <c r="G642" s="135">
        <v>521</v>
      </c>
      <c r="H642" s="171">
        <f>IFERROR((Table21[[#This Row],[_202330]]-Table21[[#This Row],[_201930]])/Table21[[#This Row],[_201930]]*1,"")</f>
        <v>-0.17038216560509553</v>
      </c>
    </row>
    <row r="643" spans="1:8" ht="28.5">
      <c r="A643" s="132">
        <v>137759</v>
      </c>
      <c r="B643" s="134" t="s">
        <v>1147</v>
      </c>
      <c r="C643" s="134">
        <v>1</v>
      </c>
      <c r="D643" s="134">
        <v>1</v>
      </c>
      <c r="E643" s="134">
        <v>4</v>
      </c>
      <c r="F643" s="134">
        <v>3</v>
      </c>
      <c r="G643" s="135">
        <v>3</v>
      </c>
      <c r="H643" s="171">
        <f>IFERROR((Table21[[#This Row],[_202330]]-Table21[[#This Row],[_201930]])/Table21[[#This Row],[_201930]]*1,"")</f>
        <v>2</v>
      </c>
    </row>
    <row r="644" spans="1:8" ht="28.5">
      <c r="A644" s="132">
        <v>137759</v>
      </c>
      <c r="B644" s="134" t="s">
        <v>1148</v>
      </c>
      <c r="C644" s="134">
        <v>322</v>
      </c>
      <c r="D644" s="134">
        <v>282</v>
      </c>
      <c r="E644" s="134">
        <v>268</v>
      </c>
      <c r="F644" s="134">
        <v>291</v>
      </c>
      <c r="G644" s="135">
        <v>237</v>
      </c>
      <c r="H644" s="171">
        <f>IFERROR((Table21[[#This Row],[_202330]]-Table21[[#This Row],[_201930]])/Table21[[#This Row],[_201930]]*1,"")</f>
        <v>-0.2639751552795031</v>
      </c>
    </row>
    <row r="645" spans="1:8" ht="28.5">
      <c r="A645" s="132">
        <v>137759</v>
      </c>
      <c r="B645" s="134" t="s">
        <v>1149</v>
      </c>
      <c r="C645" s="134">
        <v>156</v>
      </c>
      <c r="D645" s="134">
        <v>122</v>
      </c>
      <c r="E645" s="134">
        <v>132</v>
      </c>
      <c r="F645" s="134">
        <v>112</v>
      </c>
      <c r="G645" s="135">
        <v>115</v>
      </c>
      <c r="H645" s="171">
        <f>IFERROR((Table21[[#This Row],[_202330]]-Table21[[#This Row],[_201930]])/Table21[[#This Row],[_201930]]*1,"")</f>
        <v>-0.26282051282051283</v>
      </c>
    </row>
    <row r="646" spans="1:8" ht="28.5">
      <c r="A646" s="132">
        <v>137759</v>
      </c>
      <c r="B646" s="134" t="s">
        <v>1150</v>
      </c>
      <c r="C646" s="134">
        <v>479</v>
      </c>
      <c r="D646" s="134">
        <v>405</v>
      </c>
      <c r="E646" s="134">
        <v>404</v>
      </c>
      <c r="F646" s="134">
        <v>406</v>
      </c>
      <c r="G646" s="135">
        <v>355</v>
      </c>
      <c r="H646" s="171">
        <f>IFERROR((Table21[[#This Row],[_202330]]-Table21[[#This Row],[_201930]])/Table21[[#This Row],[_201930]]*1,"")</f>
        <v>-0.25887265135699372</v>
      </c>
    </row>
    <row r="647" spans="1:8">
      <c r="A647" s="132">
        <v>137759</v>
      </c>
      <c r="B647" s="134" t="s">
        <v>1151</v>
      </c>
      <c r="C647" s="134">
        <v>57</v>
      </c>
      <c r="D647" s="134">
        <v>57</v>
      </c>
      <c r="E647" s="134">
        <v>53</v>
      </c>
      <c r="F647" s="134">
        <v>55</v>
      </c>
      <c r="G647" s="135">
        <v>59</v>
      </c>
      <c r="H647" s="171">
        <f>IFERROR((Table21[[#This Row],[_202330]]-Table21[[#This Row],[_201930]])/Table21[[#This Row],[_201930]]*1,"")</f>
        <v>3.5087719298245612E-2</v>
      </c>
    </row>
    <row r="648" spans="1:8" ht="28.5">
      <c r="A648" s="132">
        <v>137759</v>
      </c>
      <c r="B648" s="134" t="s">
        <v>1152</v>
      </c>
      <c r="C648" s="134">
        <v>29</v>
      </c>
      <c r="D648" s="134">
        <v>30</v>
      </c>
      <c r="E648" s="134">
        <v>32</v>
      </c>
      <c r="F648" s="134">
        <v>33</v>
      </c>
      <c r="G648" s="135">
        <v>27</v>
      </c>
      <c r="H648" s="171">
        <f>IFERROR((Table21[[#This Row],[_202330]]-Table21[[#This Row],[_201930]])/Table21[[#This Row],[_201930]]*1,"")</f>
        <v>-6.8965517241379309E-2</v>
      </c>
    </row>
    <row r="649" spans="1:8" ht="28.5">
      <c r="A649" s="132">
        <v>137759</v>
      </c>
      <c r="B649" s="134" t="s">
        <v>1153</v>
      </c>
      <c r="C649" s="134">
        <v>0</v>
      </c>
      <c r="D649" s="134">
        <v>0</v>
      </c>
      <c r="E649" s="134">
        <v>0</v>
      </c>
      <c r="F649" s="134">
        <v>0</v>
      </c>
      <c r="G649" s="135">
        <v>0</v>
      </c>
      <c r="H649" s="171" t="str">
        <f>IFERROR((Table21[[#This Row],[_202330]]-Table21[[#This Row],[_201930]])/Table21[[#This Row],[_201930]]*1,"")</f>
        <v/>
      </c>
    </row>
    <row r="650" spans="1:8" ht="28.5">
      <c r="A650" s="132">
        <v>137759</v>
      </c>
      <c r="B650" s="134" t="s">
        <v>1154</v>
      </c>
      <c r="C650" s="134">
        <v>29</v>
      </c>
      <c r="D650" s="134">
        <v>30</v>
      </c>
      <c r="E650" s="134">
        <v>31</v>
      </c>
      <c r="F650" s="134">
        <v>32</v>
      </c>
      <c r="G650" s="135">
        <v>27</v>
      </c>
      <c r="H650" s="171">
        <f>IFERROR((Table21[[#This Row],[_202330]]-Table21[[#This Row],[_201930]])/Table21[[#This Row],[_201930]]*1,"")</f>
        <v>-6.8965517241379309E-2</v>
      </c>
    </row>
    <row r="651" spans="1:8" ht="28.5">
      <c r="A651" s="132">
        <v>137759</v>
      </c>
      <c r="B651" s="134" t="s">
        <v>1155</v>
      </c>
      <c r="C651" s="134">
        <v>14</v>
      </c>
      <c r="D651" s="134">
        <v>13</v>
      </c>
      <c r="E651" s="134">
        <v>15</v>
      </c>
      <c r="F651" s="134">
        <v>12</v>
      </c>
      <c r="G651" s="135">
        <v>13</v>
      </c>
      <c r="H651" s="171">
        <f>IFERROR((Table21[[#This Row],[_202330]]-Table21[[#This Row],[_201930]])/Table21[[#This Row],[_201930]]*1,"")</f>
        <v>-7.1428571428571425E-2</v>
      </c>
    </row>
    <row r="652" spans="1:8">
      <c r="A652" s="132">
        <v>141680</v>
      </c>
      <c r="B652" s="134" t="s">
        <v>1173</v>
      </c>
      <c r="C652" s="134">
        <v>262</v>
      </c>
      <c r="D652" s="134">
        <v>299</v>
      </c>
      <c r="E652" s="134">
        <v>292</v>
      </c>
      <c r="F652" s="134">
        <v>278</v>
      </c>
      <c r="G652" s="135">
        <v>276</v>
      </c>
      <c r="H652" s="171">
        <f>IFERROR((Table21[[#This Row],[_202330]]-Table21[[#This Row],[_201930]])/Table21[[#This Row],[_201930]]*1,"")</f>
        <v>5.3435114503816793E-2</v>
      </c>
    </row>
    <row r="653" spans="1:8">
      <c r="A653" s="132">
        <v>141680</v>
      </c>
      <c r="B653" s="134" t="s">
        <v>1131</v>
      </c>
      <c r="C653" s="134">
        <v>0</v>
      </c>
      <c r="D653" s="134">
        <v>1</v>
      </c>
      <c r="E653" s="134">
        <v>1</v>
      </c>
      <c r="F653" s="134">
        <v>1</v>
      </c>
      <c r="G653" s="135">
        <v>0</v>
      </c>
      <c r="H653" s="171" t="str">
        <f>IFERROR((Table21[[#This Row],[_202330]]-Table21[[#This Row],[_201930]])/Table21[[#This Row],[_201930]]*1,"")</f>
        <v/>
      </c>
    </row>
    <row r="654" spans="1:8">
      <c r="A654" s="132">
        <v>141680</v>
      </c>
      <c r="B654" s="134" t="s">
        <v>1132</v>
      </c>
      <c r="C654" s="134">
        <v>262</v>
      </c>
      <c r="D654" s="134">
        <v>298</v>
      </c>
      <c r="E654" s="134">
        <v>291</v>
      </c>
      <c r="F654" s="134">
        <v>277</v>
      </c>
      <c r="G654" s="135">
        <v>276</v>
      </c>
      <c r="H654" s="171">
        <f>IFERROR((Table21[[#This Row],[_202330]]-Table21[[#This Row],[_201930]])/Table21[[#This Row],[_201930]]*1,"")</f>
        <v>5.3435114503816793E-2</v>
      </c>
    </row>
    <row r="655" spans="1:8" ht="28.5">
      <c r="A655" s="132">
        <v>141680</v>
      </c>
      <c r="B655" s="134" t="s">
        <v>1133</v>
      </c>
      <c r="C655" s="134">
        <v>10</v>
      </c>
      <c r="D655" s="134">
        <v>14</v>
      </c>
      <c r="E655" s="134">
        <v>21</v>
      </c>
      <c r="F655" s="134">
        <v>14</v>
      </c>
      <c r="G655" s="135">
        <v>13</v>
      </c>
      <c r="H655" s="171">
        <f>IFERROR((Table21[[#This Row],[_202330]]-Table21[[#This Row],[_201930]])/Table21[[#This Row],[_201930]]*1,"")</f>
        <v>0.3</v>
      </c>
    </row>
    <row r="656" spans="1:8" ht="28.5">
      <c r="A656" s="132">
        <v>141680</v>
      </c>
      <c r="B656" s="134" t="s">
        <v>1162</v>
      </c>
      <c r="C656" s="134">
        <v>63</v>
      </c>
      <c r="D656" s="134">
        <v>79</v>
      </c>
      <c r="E656" s="134">
        <v>74</v>
      </c>
      <c r="F656" s="134">
        <v>74</v>
      </c>
      <c r="G656" s="135">
        <v>70</v>
      </c>
      <c r="H656" s="171">
        <f>IFERROR((Table21[[#This Row],[_202330]]-Table21[[#This Row],[_201930]])/Table21[[#This Row],[_201930]]*1,"")</f>
        <v>0.1111111111111111</v>
      </c>
    </row>
    <row r="657" spans="1:8" ht="28.5">
      <c r="A657" s="132">
        <v>141680</v>
      </c>
      <c r="B657" s="134" t="s">
        <v>1163</v>
      </c>
      <c r="C657" s="134" t="s">
        <v>129</v>
      </c>
      <c r="D657" s="134" t="s">
        <v>129</v>
      </c>
      <c r="E657" s="134" t="s">
        <v>129</v>
      </c>
      <c r="F657" s="134" t="s">
        <v>129</v>
      </c>
      <c r="G657" s="135" t="s">
        <v>129</v>
      </c>
      <c r="H657" s="171" t="str">
        <f>IFERROR((Table21[[#This Row],[_202330]]-Table21[[#This Row],[_201930]])/Table21[[#This Row],[_201930]]*1,"")</f>
        <v/>
      </c>
    </row>
    <row r="658" spans="1:8">
      <c r="A658" s="132">
        <v>141680</v>
      </c>
      <c r="B658" s="134" t="s">
        <v>1136</v>
      </c>
      <c r="C658" s="134">
        <v>73</v>
      </c>
      <c r="D658" s="134">
        <v>93</v>
      </c>
      <c r="E658" s="134">
        <v>95</v>
      </c>
      <c r="F658" s="134">
        <v>88</v>
      </c>
      <c r="G658" s="135">
        <v>83</v>
      </c>
      <c r="H658" s="171">
        <f>IFERROR((Table21[[#This Row],[_202330]]-Table21[[#This Row],[_201930]])/Table21[[#This Row],[_201930]]*1,"")</f>
        <v>0.13698630136986301</v>
      </c>
    </row>
    <row r="659" spans="1:8">
      <c r="A659" s="132">
        <v>141680</v>
      </c>
      <c r="B659" s="134" t="s">
        <v>1137</v>
      </c>
      <c r="C659" s="134">
        <v>28</v>
      </c>
      <c r="D659" s="134">
        <v>31</v>
      </c>
      <c r="E659" s="134">
        <v>33</v>
      </c>
      <c r="F659" s="134">
        <v>32</v>
      </c>
      <c r="G659" s="135">
        <v>30</v>
      </c>
      <c r="H659" s="171">
        <f>IFERROR((Table21[[#This Row],[_202330]]-Table21[[#This Row],[_201930]])/Table21[[#This Row],[_201930]]*1,"")</f>
        <v>7.1428571428571425E-2</v>
      </c>
    </row>
    <row r="660" spans="1:8" ht="28.5">
      <c r="A660" s="132">
        <v>141680</v>
      </c>
      <c r="B660" s="134" t="s">
        <v>1138</v>
      </c>
      <c r="C660" s="134">
        <v>9</v>
      </c>
      <c r="D660" s="134">
        <v>14</v>
      </c>
      <c r="E660" s="134">
        <v>20</v>
      </c>
      <c r="F660" s="134">
        <v>16</v>
      </c>
      <c r="G660" s="135">
        <v>12</v>
      </c>
      <c r="H660" s="171">
        <f>IFERROR((Table21[[#This Row],[_202330]]-Table21[[#This Row],[_201930]])/Table21[[#This Row],[_201930]]*1,"")</f>
        <v>0.33333333333333331</v>
      </c>
    </row>
    <row r="661" spans="1:8" ht="28.5">
      <c r="A661" s="132">
        <v>141680</v>
      </c>
      <c r="B661" s="134" t="s">
        <v>1164</v>
      </c>
      <c r="C661" s="134">
        <v>74</v>
      </c>
      <c r="D661" s="134">
        <v>88</v>
      </c>
      <c r="E661" s="134">
        <v>84</v>
      </c>
      <c r="F661" s="134">
        <v>80</v>
      </c>
      <c r="G661" s="135">
        <v>74</v>
      </c>
      <c r="H661" s="171">
        <f>IFERROR((Table21[[#This Row],[_202330]]-Table21[[#This Row],[_201930]])/Table21[[#This Row],[_201930]]*1,"")</f>
        <v>0</v>
      </c>
    </row>
    <row r="662" spans="1:8" ht="28.5">
      <c r="A662" s="132">
        <v>141680</v>
      </c>
      <c r="B662" s="134" t="s">
        <v>1165</v>
      </c>
      <c r="C662" s="134" t="s">
        <v>129</v>
      </c>
      <c r="D662" s="134" t="s">
        <v>129</v>
      </c>
      <c r="E662" s="134" t="s">
        <v>129</v>
      </c>
      <c r="F662" s="134" t="s">
        <v>129</v>
      </c>
      <c r="G662" s="135" t="s">
        <v>129</v>
      </c>
      <c r="H662" s="171" t="str">
        <f>IFERROR((Table21[[#This Row],[_202330]]-Table21[[#This Row],[_201930]])/Table21[[#This Row],[_201930]]*1,"")</f>
        <v/>
      </c>
    </row>
    <row r="663" spans="1:8">
      <c r="A663" s="132">
        <v>141680</v>
      </c>
      <c r="B663" s="134" t="s">
        <v>1141</v>
      </c>
      <c r="C663" s="134">
        <v>83</v>
      </c>
      <c r="D663" s="134">
        <v>102</v>
      </c>
      <c r="E663" s="134">
        <v>104</v>
      </c>
      <c r="F663" s="134">
        <v>96</v>
      </c>
      <c r="G663" s="135">
        <v>86</v>
      </c>
      <c r="H663" s="171">
        <f>IFERROR((Table21[[#This Row],[_202330]]-Table21[[#This Row],[_201930]])/Table21[[#This Row],[_201930]]*1,"")</f>
        <v>3.614457831325301E-2</v>
      </c>
    </row>
    <row r="664" spans="1:8">
      <c r="A664" s="132">
        <v>141680</v>
      </c>
      <c r="B664" s="134" t="s">
        <v>1142</v>
      </c>
      <c r="C664" s="134">
        <v>32</v>
      </c>
      <c r="D664" s="134">
        <v>34</v>
      </c>
      <c r="E664" s="134">
        <v>36</v>
      </c>
      <c r="F664" s="134">
        <v>35</v>
      </c>
      <c r="G664" s="135">
        <v>31</v>
      </c>
      <c r="H664" s="171">
        <f>IFERROR((Table21[[#This Row],[_202330]]-Table21[[#This Row],[_201930]])/Table21[[#This Row],[_201930]]*1,"")</f>
        <v>-3.125E-2</v>
      </c>
    </row>
    <row r="665" spans="1:8" ht="28.5">
      <c r="A665" s="132">
        <v>141680</v>
      </c>
      <c r="B665" s="134" t="s">
        <v>1143</v>
      </c>
      <c r="C665" s="134">
        <v>9</v>
      </c>
      <c r="D665" s="134">
        <v>13</v>
      </c>
      <c r="E665" s="134">
        <v>19</v>
      </c>
      <c r="F665" s="134">
        <v>14</v>
      </c>
      <c r="G665" s="135">
        <v>10</v>
      </c>
      <c r="H665" s="171">
        <f>IFERROR((Table21[[#This Row],[_202330]]-Table21[[#This Row],[_201930]])/Table21[[#This Row],[_201930]]*1,"")</f>
        <v>0.1111111111111111</v>
      </c>
    </row>
    <row r="666" spans="1:8" ht="28.5">
      <c r="A666" s="132">
        <v>141680</v>
      </c>
      <c r="B666" s="134" t="s">
        <v>1166</v>
      </c>
      <c r="C666" s="134">
        <v>76</v>
      </c>
      <c r="D666" s="134">
        <v>93</v>
      </c>
      <c r="E666" s="134">
        <v>86</v>
      </c>
      <c r="F666" s="134">
        <v>86</v>
      </c>
      <c r="G666" s="135">
        <v>78</v>
      </c>
      <c r="H666" s="171">
        <f>IFERROR((Table21[[#This Row],[_202330]]-Table21[[#This Row],[_201930]])/Table21[[#This Row],[_201930]]*1,"")</f>
        <v>2.6315789473684209E-2</v>
      </c>
    </row>
    <row r="667" spans="1:8" ht="28.5">
      <c r="A667" s="132">
        <v>141680</v>
      </c>
      <c r="B667" s="134" t="s">
        <v>1167</v>
      </c>
      <c r="C667" s="134" t="s">
        <v>129</v>
      </c>
      <c r="D667" s="134" t="s">
        <v>129</v>
      </c>
      <c r="E667" s="134" t="s">
        <v>129</v>
      </c>
      <c r="F667" s="134" t="s">
        <v>129</v>
      </c>
      <c r="G667" s="135" t="s">
        <v>129</v>
      </c>
      <c r="H667" s="171" t="str">
        <f>IFERROR((Table21[[#This Row],[_202330]]-Table21[[#This Row],[_201930]])/Table21[[#This Row],[_201930]]*1,"")</f>
        <v/>
      </c>
    </row>
    <row r="668" spans="1:8">
      <c r="A668" s="132">
        <v>141680</v>
      </c>
      <c r="B668" s="134" t="s">
        <v>1146</v>
      </c>
      <c r="C668" s="134">
        <v>85</v>
      </c>
      <c r="D668" s="134">
        <v>106</v>
      </c>
      <c r="E668" s="134">
        <v>105</v>
      </c>
      <c r="F668" s="134">
        <v>100</v>
      </c>
      <c r="G668" s="135">
        <v>88</v>
      </c>
      <c r="H668" s="171">
        <f>IFERROR((Table21[[#This Row],[_202330]]-Table21[[#This Row],[_201930]])/Table21[[#This Row],[_201930]]*1,"")</f>
        <v>3.5294117647058823E-2</v>
      </c>
    </row>
    <row r="669" spans="1:8" ht="28.5">
      <c r="A669" s="132">
        <v>141680</v>
      </c>
      <c r="B669" s="134" t="s">
        <v>1147</v>
      </c>
      <c r="C669" s="134">
        <v>4</v>
      </c>
      <c r="D669" s="134">
        <v>5</v>
      </c>
      <c r="E669" s="134">
        <v>6</v>
      </c>
      <c r="F669" s="134">
        <v>4</v>
      </c>
      <c r="G669" s="135">
        <v>1</v>
      </c>
      <c r="H669" s="171">
        <f>IFERROR((Table21[[#This Row],[_202330]]-Table21[[#This Row],[_201930]])/Table21[[#This Row],[_201930]]*1,"")</f>
        <v>-0.75</v>
      </c>
    </row>
    <row r="670" spans="1:8" ht="28.5">
      <c r="A670" s="132">
        <v>141680</v>
      </c>
      <c r="B670" s="134" t="s">
        <v>1148</v>
      </c>
      <c r="C670" s="134">
        <v>90</v>
      </c>
      <c r="D670" s="134">
        <v>99</v>
      </c>
      <c r="E670" s="134">
        <v>51</v>
      </c>
      <c r="F670" s="134">
        <v>95</v>
      </c>
      <c r="G670" s="135">
        <v>82</v>
      </c>
      <c r="H670" s="171">
        <f>IFERROR((Table21[[#This Row],[_202330]]-Table21[[#This Row],[_201930]])/Table21[[#This Row],[_201930]]*1,"")</f>
        <v>-8.8888888888888892E-2</v>
      </c>
    </row>
    <row r="671" spans="1:8" ht="28.5">
      <c r="A671" s="132">
        <v>141680</v>
      </c>
      <c r="B671" s="134" t="s">
        <v>1149</v>
      </c>
      <c r="C671" s="134">
        <v>83</v>
      </c>
      <c r="D671" s="134">
        <v>88</v>
      </c>
      <c r="E671" s="134">
        <v>129</v>
      </c>
      <c r="F671" s="134">
        <v>78</v>
      </c>
      <c r="G671" s="135">
        <v>105</v>
      </c>
      <c r="H671" s="171">
        <f>IFERROR((Table21[[#This Row],[_202330]]-Table21[[#This Row],[_201930]])/Table21[[#This Row],[_201930]]*1,"")</f>
        <v>0.26506024096385544</v>
      </c>
    </row>
    <row r="672" spans="1:8" ht="28.5">
      <c r="A672" s="132">
        <v>141680</v>
      </c>
      <c r="B672" s="134" t="s">
        <v>1150</v>
      </c>
      <c r="C672" s="134">
        <v>177</v>
      </c>
      <c r="D672" s="134">
        <v>192</v>
      </c>
      <c r="E672" s="134">
        <v>186</v>
      </c>
      <c r="F672" s="134">
        <v>177</v>
      </c>
      <c r="G672" s="135">
        <v>188</v>
      </c>
      <c r="H672" s="171">
        <f>IFERROR((Table21[[#This Row],[_202330]]-Table21[[#This Row],[_201930]])/Table21[[#This Row],[_201930]]*1,"")</f>
        <v>6.2146892655367235E-2</v>
      </c>
    </row>
    <row r="673" spans="1:8">
      <c r="A673" s="132">
        <v>141680</v>
      </c>
      <c r="B673" s="134" t="s">
        <v>1151</v>
      </c>
      <c r="C673" s="134">
        <v>32</v>
      </c>
      <c r="D673" s="134">
        <v>36</v>
      </c>
      <c r="E673" s="134">
        <v>36</v>
      </c>
      <c r="F673" s="134">
        <v>36</v>
      </c>
      <c r="G673" s="135">
        <v>32</v>
      </c>
      <c r="H673" s="171">
        <f>IFERROR((Table21[[#This Row],[_202330]]-Table21[[#This Row],[_201930]])/Table21[[#This Row],[_201930]]*1,"")</f>
        <v>0</v>
      </c>
    </row>
    <row r="674" spans="1:8" ht="28.5">
      <c r="A674" s="132">
        <v>141680</v>
      </c>
      <c r="B674" s="134" t="s">
        <v>1152</v>
      </c>
      <c r="C674" s="134">
        <v>36</v>
      </c>
      <c r="D674" s="134">
        <v>35</v>
      </c>
      <c r="E674" s="134">
        <v>20</v>
      </c>
      <c r="F674" s="134">
        <v>36</v>
      </c>
      <c r="G674" s="135">
        <v>30</v>
      </c>
      <c r="H674" s="171">
        <f>IFERROR((Table21[[#This Row],[_202330]]-Table21[[#This Row],[_201930]])/Table21[[#This Row],[_201930]]*1,"")</f>
        <v>-0.16666666666666666</v>
      </c>
    </row>
    <row r="675" spans="1:8" ht="28.5">
      <c r="A675" s="132">
        <v>141680</v>
      </c>
      <c r="B675" s="134" t="s">
        <v>1153</v>
      </c>
      <c r="C675" s="134">
        <v>2</v>
      </c>
      <c r="D675" s="134">
        <v>2</v>
      </c>
      <c r="E675" s="134">
        <v>2</v>
      </c>
      <c r="F675" s="134">
        <v>1</v>
      </c>
      <c r="G675" s="135">
        <v>0</v>
      </c>
      <c r="H675" s="171">
        <f>IFERROR((Table21[[#This Row],[_202330]]-Table21[[#This Row],[_201930]])/Table21[[#This Row],[_201930]]*1,"")</f>
        <v>-1</v>
      </c>
    </row>
    <row r="676" spans="1:8" ht="28.5">
      <c r="A676" s="132">
        <v>141680</v>
      </c>
      <c r="B676" s="134" t="s">
        <v>1154</v>
      </c>
      <c r="C676" s="134">
        <v>34</v>
      </c>
      <c r="D676" s="134">
        <v>33</v>
      </c>
      <c r="E676" s="134">
        <v>18</v>
      </c>
      <c r="F676" s="134">
        <v>34</v>
      </c>
      <c r="G676" s="135">
        <v>30</v>
      </c>
      <c r="H676" s="171">
        <f>IFERROR((Table21[[#This Row],[_202330]]-Table21[[#This Row],[_201930]])/Table21[[#This Row],[_201930]]*1,"")</f>
        <v>-0.11764705882352941</v>
      </c>
    </row>
    <row r="677" spans="1:8" ht="28.5">
      <c r="A677" s="132">
        <v>141680</v>
      </c>
      <c r="B677" s="134" t="s">
        <v>1155</v>
      </c>
      <c r="C677" s="134">
        <v>32</v>
      </c>
      <c r="D677" s="134">
        <v>30</v>
      </c>
      <c r="E677" s="134">
        <v>44</v>
      </c>
      <c r="F677" s="134">
        <v>28</v>
      </c>
      <c r="G677" s="135">
        <v>38</v>
      </c>
      <c r="H677" s="171">
        <f>IFERROR((Table21[[#This Row],[_202330]]-Table21[[#This Row],[_201930]])/Table21[[#This Row],[_201930]]*1,"")</f>
        <v>0.1875</v>
      </c>
    </row>
    <row r="678" spans="1:8">
      <c r="A678" s="132">
        <v>141802</v>
      </c>
      <c r="B678" s="134" t="s">
        <v>1173</v>
      </c>
      <c r="C678" s="134">
        <v>52</v>
      </c>
      <c r="D678" s="134">
        <v>52</v>
      </c>
      <c r="E678" s="134">
        <v>39</v>
      </c>
      <c r="F678" s="134">
        <v>26</v>
      </c>
      <c r="G678" s="135">
        <v>25</v>
      </c>
      <c r="H678" s="171">
        <f>IFERROR((Table21[[#This Row],[_202330]]-Table21[[#This Row],[_201930]])/Table21[[#This Row],[_201930]]*1,"")</f>
        <v>-0.51923076923076927</v>
      </c>
    </row>
    <row r="679" spans="1:8">
      <c r="A679" s="132">
        <v>141802</v>
      </c>
      <c r="B679" s="134" t="s">
        <v>1131</v>
      </c>
      <c r="C679" s="134">
        <v>0</v>
      </c>
      <c r="D679" s="134">
        <v>0</v>
      </c>
      <c r="E679" s="134">
        <v>0</v>
      </c>
      <c r="F679" s="134">
        <v>0</v>
      </c>
      <c r="G679" s="135">
        <v>0</v>
      </c>
      <c r="H679" s="171" t="str">
        <f>IFERROR((Table21[[#This Row],[_202330]]-Table21[[#This Row],[_201930]])/Table21[[#This Row],[_201930]]*1,"")</f>
        <v/>
      </c>
    </row>
    <row r="680" spans="1:8">
      <c r="A680" s="132">
        <v>141802</v>
      </c>
      <c r="B680" s="134" t="s">
        <v>1132</v>
      </c>
      <c r="C680" s="134">
        <v>52</v>
      </c>
      <c r="D680" s="134">
        <v>52</v>
      </c>
      <c r="E680" s="134">
        <v>39</v>
      </c>
      <c r="F680" s="134">
        <v>26</v>
      </c>
      <c r="G680" s="135">
        <v>25</v>
      </c>
      <c r="H680" s="171">
        <f>IFERROR((Table21[[#This Row],[_202330]]-Table21[[#This Row],[_201930]])/Table21[[#This Row],[_201930]]*1,"")</f>
        <v>-0.51923076923076927</v>
      </c>
    </row>
    <row r="681" spans="1:8" ht="28.5">
      <c r="A681" s="132">
        <v>141802</v>
      </c>
      <c r="B681" s="134" t="s">
        <v>1133</v>
      </c>
      <c r="C681" s="134">
        <v>1</v>
      </c>
      <c r="D681" s="134">
        <v>3</v>
      </c>
      <c r="E681" s="134">
        <v>2</v>
      </c>
      <c r="F681" s="134">
        <v>0</v>
      </c>
      <c r="G681" s="135">
        <v>1</v>
      </c>
      <c r="H681" s="171">
        <f>IFERROR((Table21[[#This Row],[_202330]]-Table21[[#This Row],[_201930]])/Table21[[#This Row],[_201930]]*1,"")</f>
        <v>0</v>
      </c>
    </row>
    <row r="682" spans="1:8" ht="28.5">
      <c r="A682" s="132">
        <v>141802</v>
      </c>
      <c r="B682" s="134" t="s">
        <v>1162</v>
      </c>
      <c r="C682" s="134">
        <v>11</v>
      </c>
      <c r="D682" s="134">
        <v>16</v>
      </c>
      <c r="E682" s="134">
        <v>7</v>
      </c>
      <c r="F682" s="134">
        <v>2</v>
      </c>
      <c r="G682" s="135">
        <v>10</v>
      </c>
      <c r="H682" s="171">
        <f>IFERROR((Table21[[#This Row],[_202330]]-Table21[[#This Row],[_201930]])/Table21[[#This Row],[_201930]]*1,"")</f>
        <v>-9.0909090909090912E-2</v>
      </c>
    </row>
    <row r="683" spans="1:8" ht="28.5">
      <c r="A683" s="132">
        <v>141802</v>
      </c>
      <c r="B683" s="134" t="s">
        <v>1163</v>
      </c>
      <c r="C683" s="134" t="s">
        <v>129</v>
      </c>
      <c r="D683" s="134" t="s">
        <v>129</v>
      </c>
      <c r="E683" s="134" t="s">
        <v>129</v>
      </c>
      <c r="F683" s="134" t="s">
        <v>129</v>
      </c>
      <c r="G683" s="135" t="s">
        <v>129</v>
      </c>
      <c r="H683" s="171" t="str">
        <f>IFERROR((Table21[[#This Row],[_202330]]-Table21[[#This Row],[_201930]])/Table21[[#This Row],[_201930]]*1,"")</f>
        <v/>
      </c>
    </row>
    <row r="684" spans="1:8">
      <c r="A684" s="132">
        <v>141802</v>
      </c>
      <c r="B684" s="134" t="s">
        <v>1136</v>
      </c>
      <c r="C684" s="134">
        <v>12</v>
      </c>
      <c r="D684" s="134">
        <v>19</v>
      </c>
      <c r="E684" s="134">
        <v>9</v>
      </c>
      <c r="F684" s="134">
        <v>2</v>
      </c>
      <c r="G684" s="135">
        <v>11</v>
      </c>
      <c r="H684" s="171">
        <f>IFERROR((Table21[[#This Row],[_202330]]-Table21[[#This Row],[_201930]])/Table21[[#This Row],[_201930]]*1,"")</f>
        <v>-8.3333333333333329E-2</v>
      </c>
    </row>
    <row r="685" spans="1:8">
      <c r="A685" s="132">
        <v>141802</v>
      </c>
      <c r="B685" s="134" t="s">
        <v>1137</v>
      </c>
      <c r="C685" s="134">
        <v>23</v>
      </c>
      <c r="D685" s="134">
        <v>37</v>
      </c>
      <c r="E685" s="134">
        <v>23</v>
      </c>
      <c r="F685" s="134">
        <v>8</v>
      </c>
      <c r="G685" s="135">
        <v>44</v>
      </c>
      <c r="H685" s="171">
        <f>IFERROR((Table21[[#This Row],[_202330]]-Table21[[#This Row],[_201930]])/Table21[[#This Row],[_201930]]*1,"")</f>
        <v>0.91304347826086951</v>
      </c>
    </row>
    <row r="686" spans="1:8" ht="28.5">
      <c r="A686" s="132">
        <v>141802</v>
      </c>
      <c r="B686" s="134" t="s">
        <v>1138</v>
      </c>
      <c r="C686" s="134">
        <v>0</v>
      </c>
      <c r="D686" s="134">
        <v>2</v>
      </c>
      <c r="E686" s="134">
        <v>2</v>
      </c>
      <c r="F686" s="134">
        <v>0</v>
      </c>
      <c r="G686" s="135">
        <v>1</v>
      </c>
      <c r="H686" s="171" t="str">
        <f>IFERROR((Table21[[#This Row],[_202330]]-Table21[[#This Row],[_201930]])/Table21[[#This Row],[_201930]]*1,"")</f>
        <v/>
      </c>
    </row>
    <row r="687" spans="1:8" ht="28.5">
      <c r="A687" s="132">
        <v>141802</v>
      </c>
      <c r="B687" s="134" t="s">
        <v>1164</v>
      </c>
      <c r="C687" s="134">
        <v>14</v>
      </c>
      <c r="D687" s="134">
        <v>18</v>
      </c>
      <c r="E687" s="134">
        <v>7</v>
      </c>
      <c r="F687" s="134">
        <v>3</v>
      </c>
      <c r="G687" s="135">
        <v>11</v>
      </c>
      <c r="H687" s="171">
        <f>IFERROR((Table21[[#This Row],[_202330]]-Table21[[#This Row],[_201930]])/Table21[[#This Row],[_201930]]*1,"")</f>
        <v>-0.21428571428571427</v>
      </c>
    </row>
    <row r="688" spans="1:8" ht="28.5">
      <c r="A688" s="132">
        <v>141802</v>
      </c>
      <c r="B688" s="134" t="s">
        <v>1165</v>
      </c>
      <c r="C688" s="134" t="s">
        <v>129</v>
      </c>
      <c r="D688" s="134" t="s">
        <v>129</v>
      </c>
      <c r="E688" s="134" t="s">
        <v>129</v>
      </c>
      <c r="F688" s="134" t="s">
        <v>129</v>
      </c>
      <c r="G688" s="135" t="s">
        <v>129</v>
      </c>
      <c r="H688" s="171" t="str">
        <f>IFERROR((Table21[[#This Row],[_202330]]-Table21[[#This Row],[_201930]])/Table21[[#This Row],[_201930]]*1,"")</f>
        <v/>
      </c>
    </row>
    <row r="689" spans="1:8">
      <c r="A689" s="132">
        <v>141802</v>
      </c>
      <c r="B689" s="134" t="s">
        <v>1141</v>
      </c>
      <c r="C689" s="134">
        <v>14</v>
      </c>
      <c r="D689" s="134">
        <v>20</v>
      </c>
      <c r="E689" s="134">
        <v>9</v>
      </c>
      <c r="F689" s="134">
        <v>3</v>
      </c>
      <c r="G689" s="135">
        <v>12</v>
      </c>
      <c r="H689" s="171">
        <f>IFERROR((Table21[[#This Row],[_202330]]-Table21[[#This Row],[_201930]])/Table21[[#This Row],[_201930]]*1,"")</f>
        <v>-0.14285714285714285</v>
      </c>
    </row>
    <row r="690" spans="1:8">
      <c r="A690" s="132">
        <v>141802</v>
      </c>
      <c r="B690" s="134" t="s">
        <v>1142</v>
      </c>
      <c r="C690" s="134">
        <v>27</v>
      </c>
      <c r="D690" s="134">
        <v>38</v>
      </c>
      <c r="E690" s="134">
        <v>23</v>
      </c>
      <c r="F690" s="134">
        <v>12</v>
      </c>
      <c r="G690" s="135">
        <v>48</v>
      </c>
      <c r="H690" s="171">
        <f>IFERROR((Table21[[#This Row],[_202330]]-Table21[[#This Row],[_201930]])/Table21[[#This Row],[_201930]]*1,"")</f>
        <v>0.77777777777777779</v>
      </c>
    </row>
    <row r="691" spans="1:8" ht="28.5">
      <c r="A691" s="132">
        <v>141802</v>
      </c>
      <c r="B691" s="134" t="s">
        <v>1143</v>
      </c>
      <c r="C691" s="134">
        <v>0</v>
      </c>
      <c r="D691" s="134">
        <v>1</v>
      </c>
      <c r="E691" s="134">
        <v>2</v>
      </c>
      <c r="F691" s="134">
        <v>0</v>
      </c>
      <c r="G691" s="135">
        <v>1</v>
      </c>
      <c r="H691" s="171" t="str">
        <f>IFERROR((Table21[[#This Row],[_202330]]-Table21[[#This Row],[_201930]])/Table21[[#This Row],[_201930]]*1,"")</f>
        <v/>
      </c>
    </row>
    <row r="692" spans="1:8" ht="28.5">
      <c r="A692" s="132">
        <v>141802</v>
      </c>
      <c r="B692" s="134" t="s">
        <v>1166</v>
      </c>
      <c r="C692" s="134">
        <v>14</v>
      </c>
      <c r="D692" s="134">
        <v>19</v>
      </c>
      <c r="E692" s="134">
        <v>8</v>
      </c>
      <c r="F692" s="134">
        <v>3</v>
      </c>
      <c r="G692" s="135">
        <v>11</v>
      </c>
      <c r="H692" s="171">
        <f>IFERROR((Table21[[#This Row],[_202330]]-Table21[[#This Row],[_201930]])/Table21[[#This Row],[_201930]]*1,"")</f>
        <v>-0.21428571428571427</v>
      </c>
    </row>
    <row r="693" spans="1:8" ht="28.5">
      <c r="A693" s="132">
        <v>141802</v>
      </c>
      <c r="B693" s="134" t="s">
        <v>1167</v>
      </c>
      <c r="C693" s="134" t="s">
        <v>129</v>
      </c>
      <c r="D693" s="134" t="s">
        <v>129</v>
      </c>
      <c r="E693" s="134" t="s">
        <v>129</v>
      </c>
      <c r="F693" s="134" t="s">
        <v>129</v>
      </c>
      <c r="G693" s="135" t="s">
        <v>129</v>
      </c>
      <c r="H693" s="171" t="str">
        <f>IFERROR((Table21[[#This Row],[_202330]]-Table21[[#This Row],[_201930]])/Table21[[#This Row],[_201930]]*1,"")</f>
        <v/>
      </c>
    </row>
    <row r="694" spans="1:8">
      <c r="A694" s="132">
        <v>141802</v>
      </c>
      <c r="B694" s="134" t="s">
        <v>1146</v>
      </c>
      <c r="C694" s="134">
        <v>14</v>
      </c>
      <c r="D694" s="134">
        <v>20</v>
      </c>
      <c r="E694" s="134">
        <v>10</v>
      </c>
      <c r="F694" s="134">
        <v>3</v>
      </c>
      <c r="G694" s="135">
        <v>12</v>
      </c>
      <c r="H694" s="171">
        <f>IFERROR((Table21[[#This Row],[_202330]]-Table21[[#This Row],[_201930]])/Table21[[#This Row],[_201930]]*1,"")</f>
        <v>-0.14285714285714285</v>
      </c>
    </row>
    <row r="695" spans="1:8" ht="28.5">
      <c r="A695" s="132">
        <v>141802</v>
      </c>
      <c r="B695" s="134" t="s">
        <v>1147</v>
      </c>
      <c r="C695" s="134">
        <v>0</v>
      </c>
      <c r="D695" s="134">
        <v>0</v>
      </c>
      <c r="E695" s="134">
        <v>1</v>
      </c>
      <c r="F695" s="134">
        <v>0</v>
      </c>
      <c r="G695" s="135">
        <v>0</v>
      </c>
      <c r="H695" s="171" t="str">
        <f>IFERROR((Table21[[#This Row],[_202330]]-Table21[[#This Row],[_201930]])/Table21[[#This Row],[_201930]]*1,"")</f>
        <v/>
      </c>
    </row>
    <row r="696" spans="1:8" ht="28.5">
      <c r="A696" s="132">
        <v>141802</v>
      </c>
      <c r="B696" s="134" t="s">
        <v>1148</v>
      </c>
      <c r="C696" s="134">
        <v>13</v>
      </c>
      <c r="D696" s="134">
        <v>18</v>
      </c>
      <c r="E696" s="134">
        <v>0</v>
      </c>
      <c r="F696" s="134">
        <v>15</v>
      </c>
      <c r="G696" s="135">
        <v>4</v>
      </c>
      <c r="H696" s="171">
        <f>IFERROR((Table21[[#This Row],[_202330]]-Table21[[#This Row],[_201930]])/Table21[[#This Row],[_201930]]*1,"")</f>
        <v>-0.69230769230769229</v>
      </c>
    </row>
    <row r="697" spans="1:8" ht="28.5">
      <c r="A697" s="132">
        <v>141802</v>
      </c>
      <c r="B697" s="134" t="s">
        <v>1149</v>
      </c>
      <c r="C697" s="134">
        <v>25</v>
      </c>
      <c r="D697" s="134">
        <v>14</v>
      </c>
      <c r="E697" s="134">
        <v>28</v>
      </c>
      <c r="F697" s="134">
        <v>8</v>
      </c>
      <c r="G697" s="135">
        <v>9</v>
      </c>
      <c r="H697" s="171">
        <f>IFERROR((Table21[[#This Row],[_202330]]-Table21[[#This Row],[_201930]])/Table21[[#This Row],[_201930]]*1,"")</f>
        <v>-0.64</v>
      </c>
    </row>
    <row r="698" spans="1:8" ht="28.5">
      <c r="A698" s="132">
        <v>141802</v>
      </c>
      <c r="B698" s="134" t="s">
        <v>1150</v>
      </c>
      <c r="C698" s="134">
        <v>38</v>
      </c>
      <c r="D698" s="134">
        <v>32</v>
      </c>
      <c r="E698" s="134">
        <v>29</v>
      </c>
      <c r="F698" s="134">
        <v>23</v>
      </c>
      <c r="G698" s="135">
        <v>13</v>
      </c>
      <c r="H698" s="171">
        <f>IFERROR((Table21[[#This Row],[_202330]]-Table21[[#This Row],[_201930]])/Table21[[#This Row],[_201930]]*1,"")</f>
        <v>-0.65789473684210531</v>
      </c>
    </row>
    <row r="699" spans="1:8">
      <c r="A699" s="132">
        <v>141802</v>
      </c>
      <c r="B699" s="134" t="s">
        <v>1151</v>
      </c>
      <c r="C699" s="134">
        <v>27</v>
      </c>
      <c r="D699" s="134">
        <v>38</v>
      </c>
      <c r="E699" s="134">
        <v>26</v>
      </c>
      <c r="F699" s="134">
        <v>12</v>
      </c>
      <c r="G699" s="135">
        <v>48</v>
      </c>
      <c r="H699" s="171">
        <f>IFERROR((Table21[[#This Row],[_202330]]-Table21[[#This Row],[_201930]])/Table21[[#This Row],[_201930]]*1,"")</f>
        <v>0.77777777777777779</v>
      </c>
    </row>
    <row r="700" spans="1:8" ht="28.5">
      <c r="A700" s="132">
        <v>141802</v>
      </c>
      <c r="B700" s="134" t="s">
        <v>1152</v>
      </c>
      <c r="C700" s="134">
        <v>25</v>
      </c>
      <c r="D700" s="134">
        <v>35</v>
      </c>
      <c r="E700" s="134">
        <v>3</v>
      </c>
      <c r="F700" s="134">
        <v>58</v>
      </c>
      <c r="G700" s="135">
        <v>16</v>
      </c>
      <c r="H700" s="171">
        <f>IFERROR((Table21[[#This Row],[_202330]]-Table21[[#This Row],[_201930]])/Table21[[#This Row],[_201930]]*1,"")</f>
        <v>-0.36</v>
      </c>
    </row>
    <row r="701" spans="1:8" ht="28.5">
      <c r="A701" s="132">
        <v>141802</v>
      </c>
      <c r="B701" s="134" t="s">
        <v>1153</v>
      </c>
      <c r="C701" s="134">
        <v>0</v>
      </c>
      <c r="D701" s="134">
        <v>0</v>
      </c>
      <c r="E701" s="134">
        <v>3</v>
      </c>
      <c r="F701" s="134">
        <v>0</v>
      </c>
      <c r="G701" s="135">
        <v>0</v>
      </c>
      <c r="H701" s="171" t="str">
        <f>IFERROR((Table21[[#This Row],[_202330]]-Table21[[#This Row],[_201930]])/Table21[[#This Row],[_201930]]*1,"")</f>
        <v/>
      </c>
    </row>
    <row r="702" spans="1:8" ht="28.5">
      <c r="A702" s="132">
        <v>141802</v>
      </c>
      <c r="B702" s="134" t="s">
        <v>1154</v>
      </c>
      <c r="C702" s="134">
        <v>25</v>
      </c>
      <c r="D702" s="134">
        <v>35</v>
      </c>
      <c r="E702" s="134">
        <v>0</v>
      </c>
      <c r="F702" s="134">
        <v>58</v>
      </c>
      <c r="G702" s="135">
        <v>16</v>
      </c>
      <c r="H702" s="171">
        <f>IFERROR((Table21[[#This Row],[_202330]]-Table21[[#This Row],[_201930]])/Table21[[#This Row],[_201930]]*1,"")</f>
        <v>-0.36</v>
      </c>
    </row>
    <row r="703" spans="1:8" ht="28.5">
      <c r="A703" s="132">
        <v>141802</v>
      </c>
      <c r="B703" s="134" t="s">
        <v>1155</v>
      </c>
      <c r="C703" s="134">
        <v>48</v>
      </c>
      <c r="D703" s="134">
        <v>27</v>
      </c>
      <c r="E703" s="134">
        <v>72</v>
      </c>
      <c r="F703" s="134">
        <v>31</v>
      </c>
      <c r="G703" s="135">
        <v>36</v>
      </c>
      <c r="H703" s="171">
        <f>IFERROR((Table21[[#This Row],[_202330]]-Table21[[#This Row],[_201930]])/Table21[[#This Row],[_201930]]*1,"")</f>
        <v>-0.25</v>
      </c>
    </row>
    <row r="704" spans="1:8">
      <c r="A704" s="132">
        <v>141839</v>
      </c>
      <c r="B704" s="134" t="s">
        <v>1173</v>
      </c>
      <c r="C704" s="134">
        <v>138</v>
      </c>
      <c r="D704" s="134">
        <v>140</v>
      </c>
      <c r="E704" s="134">
        <v>111</v>
      </c>
      <c r="F704" s="134">
        <v>99</v>
      </c>
      <c r="G704" s="135">
        <v>106</v>
      </c>
      <c r="H704" s="171">
        <f>IFERROR((Table21[[#This Row],[_202330]]-Table21[[#This Row],[_201930]])/Table21[[#This Row],[_201930]]*1,"")</f>
        <v>-0.2318840579710145</v>
      </c>
    </row>
    <row r="705" spans="1:8">
      <c r="A705" s="132">
        <v>141839</v>
      </c>
      <c r="B705" s="134" t="s">
        <v>1131</v>
      </c>
      <c r="C705" s="134">
        <v>0</v>
      </c>
      <c r="D705" s="134">
        <v>1</v>
      </c>
      <c r="E705" s="134">
        <v>1</v>
      </c>
      <c r="F705" s="134">
        <v>0</v>
      </c>
      <c r="G705" s="135">
        <v>0</v>
      </c>
      <c r="H705" s="171" t="str">
        <f>IFERROR((Table21[[#This Row],[_202330]]-Table21[[#This Row],[_201930]])/Table21[[#This Row],[_201930]]*1,"")</f>
        <v/>
      </c>
    </row>
    <row r="706" spans="1:8">
      <c r="A706" s="132">
        <v>141839</v>
      </c>
      <c r="B706" s="134" t="s">
        <v>1132</v>
      </c>
      <c r="C706" s="134">
        <v>138</v>
      </c>
      <c r="D706" s="134">
        <v>139</v>
      </c>
      <c r="E706" s="134">
        <v>110</v>
      </c>
      <c r="F706" s="134">
        <v>99</v>
      </c>
      <c r="G706" s="135">
        <v>106</v>
      </c>
      <c r="H706" s="171">
        <f>IFERROR((Table21[[#This Row],[_202330]]-Table21[[#This Row],[_201930]])/Table21[[#This Row],[_201930]]*1,"")</f>
        <v>-0.2318840579710145</v>
      </c>
    </row>
    <row r="707" spans="1:8" ht="28.5">
      <c r="A707" s="132">
        <v>141839</v>
      </c>
      <c r="B707" s="134" t="s">
        <v>1133</v>
      </c>
      <c r="C707" s="134">
        <v>3</v>
      </c>
      <c r="D707" s="134">
        <v>4</v>
      </c>
      <c r="E707" s="134">
        <v>1</v>
      </c>
      <c r="F707" s="134">
        <v>2</v>
      </c>
      <c r="G707" s="135">
        <v>1</v>
      </c>
      <c r="H707" s="171">
        <f>IFERROR((Table21[[#This Row],[_202330]]-Table21[[#This Row],[_201930]])/Table21[[#This Row],[_201930]]*1,"")</f>
        <v>-0.66666666666666663</v>
      </c>
    </row>
    <row r="708" spans="1:8" ht="28.5">
      <c r="A708" s="132">
        <v>141839</v>
      </c>
      <c r="B708" s="134" t="s">
        <v>1162</v>
      </c>
      <c r="C708" s="134">
        <v>36</v>
      </c>
      <c r="D708" s="134">
        <v>39</v>
      </c>
      <c r="E708" s="134">
        <v>32</v>
      </c>
      <c r="F708" s="134">
        <v>26</v>
      </c>
      <c r="G708" s="135">
        <v>32</v>
      </c>
      <c r="H708" s="171">
        <f>IFERROR((Table21[[#This Row],[_202330]]-Table21[[#This Row],[_201930]])/Table21[[#This Row],[_201930]]*1,"")</f>
        <v>-0.1111111111111111</v>
      </c>
    </row>
    <row r="709" spans="1:8" ht="28.5">
      <c r="A709" s="132">
        <v>141839</v>
      </c>
      <c r="B709" s="134" t="s">
        <v>1163</v>
      </c>
      <c r="C709" s="134">
        <v>1</v>
      </c>
      <c r="D709" s="134">
        <v>3</v>
      </c>
      <c r="E709" s="134">
        <v>0</v>
      </c>
      <c r="F709" s="134">
        <v>1</v>
      </c>
      <c r="G709" s="135">
        <v>1</v>
      </c>
      <c r="H709" s="171">
        <f>IFERROR((Table21[[#This Row],[_202330]]-Table21[[#This Row],[_201930]])/Table21[[#This Row],[_201930]]*1,"")</f>
        <v>0</v>
      </c>
    </row>
    <row r="710" spans="1:8">
      <c r="A710" s="132">
        <v>141839</v>
      </c>
      <c r="B710" s="134" t="s">
        <v>1136</v>
      </c>
      <c r="C710" s="134">
        <v>40</v>
      </c>
      <c r="D710" s="134">
        <v>46</v>
      </c>
      <c r="E710" s="134">
        <v>33</v>
      </c>
      <c r="F710" s="134">
        <v>29</v>
      </c>
      <c r="G710" s="135">
        <v>34</v>
      </c>
      <c r="H710" s="171">
        <f>IFERROR((Table21[[#This Row],[_202330]]-Table21[[#This Row],[_201930]])/Table21[[#This Row],[_201930]]*1,"")</f>
        <v>-0.15</v>
      </c>
    </row>
    <row r="711" spans="1:8">
      <c r="A711" s="132">
        <v>141839</v>
      </c>
      <c r="B711" s="134" t="s">
        <v>1137</v>
      </c>
      <c r="C711" s="134">
        <v>29</v>
      </c>
      <c r="D711" s="134">
        <v>33</v>
      </c>
      <c r="E711" s="134">
        <v>30</v>
      </c>
      <c r="F711" s="134">
        <v>29</v>
      </c>
      <c r="G711" s="135">
        <v>32</v>
      </c>
      <c r="H711" s="171">
        <f>IFERROR((Table21[[#This Row],[_202330]]-Table21[[#This Row],[_201930]])/Table21[[#This Row],[_201930]]*1,"")</f>
        <v>0.10344827586206896</v>
      </c>
    </row>
    <row r="712" spans="1:8" ht="28.5">
      <c r="A712" s="132">
        <v>141839</v>
      </c>
      <c r="B712" s="134" t="s">
        <v>1138</v>
      </c>
      <c r="C712" s="134">
        <v>2</v>
      </c>
      <c r="D712" s="134">
        <v>3</v>
      </c>
      <c r="E712" s="134">
        <v>1</v>
      </c>
      <c r="F712" s="134">
        <v>0</v>
      </c>
      <c r="G712" s="135">
        <v>1</v>
      </c>
      <c r="H712" s="171">
        <f>IFERROR((Table21[[#This Row],[_202330]]-Table21[[#This Row],[_201930]])/Table21[[#This Row],[_201930]]*1,"")</f>
        <v>-0.5</v>
      </c>
    </row>
    <row r="713" spans="1:8" ht="28.5">
      <c r="A713" s="132">
        <v>141839</v>
      </c>
      <c r="B713" s="134" t="s">
        <v>1164</v>
      </c>
      <c r="C713" s="134">
        <v>41</v>
      </c>
      <c r="D713" s="134">
        <v>47</v>
      </c>
      <c r="E713" s="134">
        <v>40</v>
      </c>
      <c r="F713" s="134">
        <v>33</v>
      </c>
      <c r="G713" s="135">
        <v>34</v>
      </c>
      <c r="H713" s="171">
        <f>IFERROR((Table21[[#This Row],[_202330]]-Table21[[#This Row],[_201930]])/Table21[[#This Row],[_201930]]*1,"")</f>
        <v>-0.17073170731707318</v>
      </c>
    </row>
    <row r="714" spans="1:8" ht="28.5">
      <c r="A714" s="132">
        <v>141839</v>
      </c>
      <c r="B714" s="134" t="s">
        <v>1165</v>
      </c>
      <c r="C714" s="134">
        <v>1</v>
      </c>
      <c r="D714" s="134">
        <v>4</v>
      </c>
      <c r="E714" s="134">
        <v>1</v>
      </c>
      <c r="F714" s="134">
        <v>1</v>
      </c>
      <c r="G714" s="135">
        <v>2</v>
      </c>
      <c r="H714" s="171">
        <f>IFERROR((Table21[[#This Row],[_202330]]-Table21[[#This Row],[_201930]])/Table21[[#This Row],[_201930]]*1,"")</f>
        <v>1</v>
      </c>
    </row>
    <row r="715" spans="1:8">
      <c r="A715" s="132">
        <v>141839</v>
      </c>
      <c r="B715" s="134" t="s">
        <v>1141</v>
      </c>
      <c r="C715" s="134">
        <v>44</v>
      </c>
      <c r="D715" s="134">
        <v>54</v>
      </c>
      <c r="E715" s="134">
        <v>42</v>
      </c>
      <c r="F715" s="134">
        <v>34</v>
      </c>
      <c r="G715" s="135">
        <v>37</v>
      </c>
      <c r="H715" s="171">
        <f>IFERROR((Table21[[#This Row],[_202330]]-Table21[[#This Row],[_201930]])/Table21[[#This Row],[_201930]]*1,"")</f>
        <v>-0.15909090909090909</v>
      </c>
    </row>
    <row r="716" spans="1:8">
      <c r="A716" s="132">
        <v>141839</v>
      </c>
      <c r="B716" s="134" t="s">
        <v>1142</v>
      </c>
      <c r="C716" s="134">
        <v>32</v>
      </c>
      <c r="D716" s="134">
        <v>39</v>
      </c>
      <c r="E716" s="134">
        <v>38</v>
      </c>
      <c r="F716" s="134">
        <v>34</v>
      </c>
      <c r="G716" s="135">
        <v>35</v>
      </c>
      <c r="H716" s="171">
        <f>IFERROR((Table21[[#This Row],[_202330]]-Table21[[#This Row],[_201930]])/Table21[[#This Row],[_201930]]*1,"")</f>
        <v>9.375E-2</v>
      </c>
    </row>
    <row r="717" spans="1:8" ht="28.5">
      <c r="A717" s="132">
        <v>141839</v>
      </c>
      <c r="B717" s="134" t="s">
        <v>1143</v>
      </c>
      <c r="C717" s="134">
        <v>2</v>
      </c>
      <c r="D717" s="134">
        <v>3</v>
      </c>
      <c r="E717" s="134">
        <v>1</v>
      </c>
      <c r="F717" s="134">
        <v>0</v>
      </c>
      <c r="G717" s="135">
        <v>1</v>
      </c>
      <c r="H717" s="171">
        <f>IFERROR((Table21[[#This Row],[_202330]]-Table21[[#This Row],[_201930]])/Table21[[#This Row],[_201930]]*1,"")</f>
        <v>-0.5</v>
      </c>
    </row>
    <row r="718" spans="1:8" ht="28.5">
      <c r="A718" s="132">
        <v>141839</v>
      </c>
      <c r="B718" s="134" t="s">
        <v>1166</v>
      </c>
      <c r="C718" s="134">
        <v>41</v>
      </c>
      <c r="D718" s="134">
        <v>49</v>
      </c>
      <c r="E718" s="134">
        <v>39</v>
      </c>
      <c r="F718" s="134">
        <v>34</v>
      </c>
      <c r="G718" s="135">
        <v>34</v>
      </c>
      <c r="H718" s="171">
        <f>IFERROR((Table21[[#This Row],[_202330]]-Table21[[#This Row],[_201930]])/Table21[[#This Row],[_201930]]*1,"")</f>
        <v>-0.17073170731707318</v>
      </c>
    </row>
    <row r="719" spans="1:8" ht="28.5">
      <c r="A719" s="132">
        <v>141839</v>
      </c>
      <c r="B719" s="134" t="s">
        <v>1167</v>
      </c>
      <c r="C719" s="134">
        <v>1</v>
      </c>
      <c r="D719" s="134">
        <v>4</v>
      </c>
      <c r="E719" s="134">
        <v>2</v>
      </c>
      <c r="F719" s="134">
        <v>1</v>
      </c>
      <c r="G719" s="135">
        <v>2</v>
      </c>
      <c r="H719" s="171">
        <f>IFERROR((Table21[[#This Row],[_202330]]-Table21[[#This Row],[_201930]])/Table21[[#This Row],[_201930]]*1,"")</f>
        <v>1</v>
      </c>
    </row>
    <row r="720" spans="1:8">
      <c r="A720" s="132">
        <v>141839</v>
      </c>
      <c r="B720" s="134" t="s">
        <v>1146</v>
      </c>
      <c r="C720" s="134">
        <v>44</v>
      </c>
      <c r="D720" s="134">
        <v>56</v>
      </c>
      <c r="E720" s="134">
        <v>42</v>
      </c>
      <c r="F720" s="134">
        <v>35</v>
      </c>
      <c r="G720" s="135">
        <v>37</v>
      </c>
      <c r="H720" s="171">
        <f>IFERROR((Table21[[#This Row],[_202330]]-Table21[[#This Row],[_201930]])/Table21[[#This Row],[_201930]]*1,"")</f>
        <v>-0.15909090909090909</v>
      </c>
    </row>
    <row r="721" spans="1:8" ht="28.5">
      <c r="A721" s="132">
        <v>141839</v>
      </c>
      <c r="B721" s="134" t="s">
        <v>1147</v>
      </c>
      <c r="C721" s="134">
        <v>2</v>
      </c>
      <c r="D721" s="134">
        <v>2</v>
      </c>
      <c r="E721" s="134">
        <v>4</v>
      </c>
      <c r="F721" s="134">
        <v>2</v>
      </c>
      <c r="G721" s="135">
        <v>3</v>
      </c>
      <c r="H721" s="171">
        <f>IFERROR((Table21[[#This Row],[_202330]]-Table21[[#This Row],[_201930]])/Table21[[#This Row],[_201930]]*1,"")</f>
        <v>0.5</v>
      </c>
    </row>
    <row r="722" spans="1:8" ht="28.5">
      <c r="A722" s="132">
        <v>141839</v>
      </c>
      <c r="B722" s="134" t="s">
        <v>1148</v>
      </c>
      <c r="C722" s="134">
        <v>33</v>
      </c>
      <c r="D722" s="134">
        <v>41</v>
      </c>
      <c r="E722" s="134">
        <v>7</v>
      </c>
      <c r="F722" s="134">
        <v>31</v>
      </c>
      <c r="G722" s="135">
        <v>32</v>
      </c>
      <c r="H722" s="171">
        <f>IFERROR((Table21[[#This Row],[_202330]]-Table21[[#This Row],[_201930]])/Table21[[#This Row],[_201930]]*1,"")</f>
        <v>-3.0303030303030304E-2</v>
      </c>
    </row>
    <row r="723" spans="1:8" ht="28.5">
      <c r="A723" s="132">
        <v>141839</v>
      </c>
      <c r="B723" s="134" t="s">
        <v>1149</v>
      </c>
      <c r="C723" s="134">
        <v>59</v>
      </c>
      <c r="D723" s="134">
        <v>40</v>
      </c>
      <c r="E723" s="134">
        <v>57</v>
      </c>
      <c r="F723" s="134">
        <v>31</v>
      </c>
      <c r="G723" s="135">
        <v>34</v>
      </c>
      <c r="H723" s="171">
        <f>IFERROR((Table21[[#This Row],[_202330]]-Table21[[#This Row],[_201930]])/Table21[[#This Row],[_201930]]*1,"")</f>
        <v>-0.42372881355932202</v>
      </c>
    </row>
    <row r="724" spans="1:8" ht="28.5">
      <c r="A724" s="132">
        <v>141839</v>
      </c>
      <c r="B724" s="134" t="s">
        <v>1150</v>
      </c>
      <c r="C724" s="134">
        <v>94</v>
      </c>
      <c r="D724" s="134">
        <v>83</v>
      </c>
      <c r="E724" s="134">
        <v>68</v>
      </c>
      <c r="F724" s="134">
        <v>64</v>
      </c>
      <c r="G724" s="135">
        <v>69</v>
      </c>
      <c r="H724" s="171">
        <f>IFERROR((Table21[[#This Row],[_202330]]-Table21[[#This Row],[_201930]])/Table21[[#This Row],[_201930]]*1,"")</f>
        <v>-0.26595744680851063</v>
      </c>
    </row>
    <row r="725" spans="1:8">
      <c r="A725" s="132">
        <v>141839</v>
      </c>
      <c r="B725" s="134" t="s">
        <v>1151</v>
      </c>
      <c r="C725" s="134">
        <v>32</v>
      </c>
      <c r="D725" s="134">
        <v>40</v>
      </c>
      <c r="E725" s="134">
        <v>38</v>
      </c>
      <c r="F725" s="134">
        <v>35</v>
      </c>
      <c r="G725" s="135">
        <v>35</v>
      </c>
      <c r="H725" s="171">
        <f>IFERROR((Table21[[#This Row],[_202330]]-Table21[[#This Row],[_201930]])/Table21[[#This Row],[_201930]]*1,"")</f>
        <v>9.375E-2</v>
      </c>
    </row>
    <row r="726" spans="1:8" ht="28.5">
      <c r="A726" s="132">
        <v>141839</v>
      </c>
      <c r="B726" s="134" t="s">
        <v>1152</v>
      </c>
      <c r="C726" s="134">
        <v>25</v>
      </c>
      <c r="D726" s="134">
        <v>31</v>
      </c>
      <c r="E726" s="134">
        <v>10</v>
      </c>
      <c r="F726" s="134">
        <v>33</v>
      </c>
      <c r="G726" s="135">
        <v>33</v>
      </c>
      <c r="H726" s="171">
        <f>IFERROR((Table21[[#This Row],[_202330]]-Table21[[#This Row],[_201930]])/Table21[[#This Row],[_201930]]*1,"")</f>
        <v>0.32</v>
      </c>
    </row>
    <row r="727" spans="1:8" ht="28.5">
      <c r="A727" s="132">
        <v>141839</v>
      </c>
      <c r="B727" s="134" t="s">
        <v>1153</v>
      </c>
      <c r="C727" s="134">
        <v>1</v>
      </c>
      <c r="D727" s="134">
        <v>1</v>
      </c>
      <c r="E727" s="134">
        <v>4</v>
      </c>
      <c r="F727" s="134">
        <v>2</v>
      </c>
      <c r="G727" s="135">
        <v>3</v>
      </c>
      <c r="H727" s="171">
        <f>IFERROR((Table21[[#This Row],[_202330]]-Table21[[#This Row],[_201930]])/Table21[[#This Row],[_201930]]*1,"")</f>
        <v>2</v>
      </c>
    </row>
    <row r="728" spans="1:8" ht="28.5">
      <c r="A728" s="132">
        <v>141839</v>
      </c>
      <c r="B728" s="134" t="s">
        <v>1154</v>
      </c>
      <c r="C728" s="134">
        <v>24</v>
      </c>
      <c r="D728" s="134">
        <v>29</v>
      </c>
      <c r="E728" s="134">
        <v>6</v>
      </c>
      <c r="F728" s="134">
        <v>31</v>
      </c>
      <c r="G728" s="135">
        <v>30</v>
      </c>
      <c r="H728" s="171">
        <f>IFERROR((Table21[[#This Row],[_202330]]-Table21[[#This Row],[_201930]])/Table21[[#This Row],[_201930]]*1,"")</f>
        <v>0.25</v>
      </c>
    </row>
    <row r="729" spans="1:8" ht="28.5">
      <c r="A729" s="132">
        <v>141839</v>
      </c>
      <c r="B729" s="134" t="s">
        <v>1155</v>
      </c>
      <c r="C729" s="134">
        <v>43</v>
      </c>
      <c r="D729" s="134">
        <v>29</v>
      </c>
      <c r="E729" s="134">
        <v>52</v>
      </c>
      <c r="F729" s="134">
        <v>31</v>
      </c>
      <c r="G729" s="135">
        <v>32</v>
      </c>
      <c r="H729" s="171">
        <f>IFERROR((Table21[[#This Row],[_202330]]-Table21[[#This Row],[_201930]])/Table21[[#This Row],[_201930]]*1,"")</f>
        <v>-0.2558139534883721</v>
      </c>
    </row>
    <row r="730" spans="1:8">
      <c r="A730" s="132">
        <v>141990</v>
      </c>
      <c r="B730" s="134" t="s">
        <v>1173</v>
      </c>
      <c r="C730" s="134">
        <v>139</v>
      </c>
      <c r="D730" s="134">
        <v>138</v>
      </c>
      <c r="E730" s="134">
        <v>152</v>
      </c>
      <c r="F730" s="134">
        <v>138</v>
      </c>
      <c r="G730" s="135">
        <v>156</v>
      </c>
      <c r="H730" s="171">
        <f>IFERROR((Table21[[#This Row],[_202330]]-Table21[[#This Row],[_201930]])/Table21[[#This Row],[_201930]]*1,"")</f>
        <v>0.1223021582733813</v>
      </c>
    </row>
    <row r="731" spans="1:8">
      <c r="A731" s="132">
        <v>141990</v>
      </c>
      <c r="B731" s="134" t="s">
        <v>1131</v>
      </c>
      <c r="C731" s="134">
        <v>0</v>
      </c>
      <c r="D731" s="134">
        <v>0</v>
      </c>
      <c r="E731" s="134">
        <v>0</v>
      </c>
      <c r="F731" s="134">
        <v>0</v>
      </c>
      <c r="G731" s="135">
        <v>1</v>
      </c>
      <c r="H731" s="171" t="str">
        <f>IFERROR((Table21[[#This Row],[_202330]]-Table21[[#This Row],[_201930]])/Table21[[#This Row],[_201930]]*1,"")</f>
        <v/>
      </c>
    </row>
    <row r="732" spans="1:8">
      <c r="A732" s="132">
        <v>141990</v>
      </c>
      <c r="B732" s="134" t="s">
        <v>1132</v>
      </c>
      <c r="C732" s="134">
        <v>139</v>
      </c>
      <c r="D732" s="134">
        <v>138</v>
      </c>
      <c r="E732" s="134">
        <v>152</v>
      </c>
      <c r="F732" s="134">
        <v>138</v>
      </c>
      <c r="G732" s="135">
        <v>155</v>
      </c>
      <c r="H732" s="171">
        <f>IFERROR((Table21[[#This Row],[_202330]]-Table21[[#This Row],[_201930]])/Table21[[#This Row],[_201930]]*1,"")</f>
        <v>0.11510791366906475</v>
      </c>
    </row>
    <row r="733" spans="1:8" ht="28.5">
      <c r="A733" s="132">
        <v>141990</v>
      </c>
      <c r="B733" s="134" t="s">
        <v>1133</v>
      </c>
      <c r="C733" s="134">
        <v>0</v>
      </c>
      <c r="D733" s="134">
        <v>0</v>
      </c>
      <c r="E733" s="134">
        <v>4</v>
      </c>
      <c r="F733" s="134">
        <v>4</v>
      </c>
      <c r="G733" s="135">
        <v>6</v>
      </c>
      <c r="H733" s="171" t="str">
        <f>IFERROR((Table21[[#This Row],[_202330]]-Table21[[#This Row],[_201930]])/Table21[[#This Row],[_201930]]*1,"")</f>
        <v/>
      </c>
    </row>
    <row r="734" spans="1:8" ht="28.5">
      <c r="A734" s="132">
        <v>141990</v>
      </c>
      <c r="B734" s="134" t="s">
        <v>1162</v>
      </c>
      <c r="C734" s="134">
        <v>36</v>
      </c>
      <c r="D734" s="134">
        <v>43</v>
      </c>
      <c r="E734" s="134">
        <v>50</v>
      </c>
      <c r="F734" s="134">
        <v>44</v>
      </c>
      <c r="G734" s="135">
        <v>53</v>
      </c>
      <c r="H734" s="171">
        <f>IFERROR((Table21[[#This Row],[_202330]]-Table21[[#This Row],[_201930]])/Table21[[#This Row],[_201930]]*1,"")</f>
        <v>0.47222222222222221</v>
      </c>
    </row>
    <row r="735" spans="1:8" ht="28.5">
      <c r="A735" s="132">
        <v>141990</v>
      </c>
      <c r="B735" s="134" t="s">
        <v>1163</v>
      </c>
      <c r="C735" s="134" t="s">
        <v>129</v>
      </c>
      <c r="D735" s="134" t="s">
        <v>129</v>
      </c>
      <c r="E735" s="134" t="s">
        <v>129</v>
      </c>
      <c r="F735" s="134" t="s">
        <v>129</v>
      </c>
      <c r="G735" s="135" t="s">
        <v>129</v>
      </c>
      <c r="H735" s="171" t="str">
        <f>IFERROR((Table21[[#This Row],[_202330]]-Table21[[#This Row],[_201930]])/Table21[[#This Row],[_201930]]*1,"")</f>
        <v/>
      </c>
    </row>
    <row r="736" spans="1:8">
      <c r="A736" s="132">
        <v>141990</v>
      </c>
      <c r="B736" s="134" t="s">
        <v>1136</v>
      </c>
      <c r="C736" s="134">
        <v>36</v>
      </c>
      <c r="D736" s="134">
        <v>43</v>
      </c>
      <c r="E736" s="134">
        <v>54</v>
      </c>
      <c r="F736" s="134">
        <v>48</v>
      </c>
      <c r="G736" s="135">
        <v>59</v>
      </c>
      <c r="H736" s="171">
        <f>IFERROR((Table21[[#This Row],[_202330]]-Table21[[#This Row],[_201930]])/Table21[[#This Row],[_201930]]*1,"")</f>
        <v>0.63888888888888884</v>
      </c>
    </row>
    <row r="737" spans="1:8">
      <c r="A737" s="132">
        <v>141990</v>
      </c>
      <c r="B737" s="134" t="s">
        <v>1137</v>
      </c>
      <c r="C737" s="134">
        <v>26</v>
      </c>
      <c r="D737" s="134">
        <v>31</v>
      </c>
      <c r="E737" s="134">
        <v>36</v>
      </c>
      <c r="F737" s="134">
        <v>35</v>
      </c>
      <c r="G737" s="135">
        <v>38</v>
      </c>
      <c r="H737" s="171">
        <f>IFERROR((Table21[[#This Row],[_202330]]-Table21[[#This Row],[_201930]])/Table21[[#This Row],[_201930]]*1,"")</f>
        <v>0.46153846153846156</v>
      </c>
    </row>
    <row r="738" spans="1:8" ht="28.5">
      <c r="A738" s="132">
        <v>141990</v>
      </c>
      <c r="B738" s="134" t="s">
        <v>1138</v>
      </c>
      <c r="C738" s="134">
        <v>0</v>
      </c>
      <c r="D738" s="134">
        <v>0</v>
      </c>
      <c r="E738" s="134">
        <v>3</v>
      </c>
      <c r="F738" s="134">
        <v>4</v>
      </c>
      <c r="G738" s="135">
        <v>5</v>
      </c>
      <c r="H738" s="171" t="str">
        <f>IFERROR((Table21[[#This Row],[_202330]]-Table21[[#This Row],[_201930]])/Table21[[#This Row],[_201930]]*1,"")</f>
        <v/>
      </c>
    </row>
    <row r="739" spans="1:8" ht="28.5">
      <c r="A739" s="132">
        <v>141990</v>
      </c>
      <c r="B739" s="134" t="s">
        <v>1164</v>
      </c>
      <c r="C739" s="134">
        <v>43</v>
      </c>
      <c r="D739" s="134">
        <v>53</v>
      </c>
      <c r="E739" s="134">
        <v>55</v>
      </c>
      <c r="F739" s="134">
        <v>49</v>
      </c>
      <c r="G739" s="135">
        <v>59</v>
      </c>
      <c r="H739" s="171">
        <f>IFERROR((Table21[[#This Row],[_202330]]-Table21[[#This Row],[_201930]])/Table21[[#This Row],[_201930]]*1,"")</f>
        <v>0.37209302325581395</v>
      </c>
    </row>
    <row r="740" spans="1:8" ht="28.5">
      <c r="A740" s="132">
        <v>141990</v>
      </c>
      <c r="B740" s="134" t="s">
        <v>1165</v>
      </c>
      <c r="C740" s="134" t="s">
        <v>129</v>
      </c>
      <c r="D740" s="134" t="s">
        <v>129</v>
      </c>
      <c r="E740" s="134" t="s">
        <v>129</v>
      </c>
      <c r="F740" s="134" t="s">
        <v>129</v>
      </c>
      <c r="G740" s="135" t="s">
        <v>129</v>
      </c>
      <c r="H740" s="171" t="str">
        <f>IFERROR((Table21[[#This Row],[_202330]]-Table21[[#This Row],[_201930]])/Table21[[#This Row],[_201930]]*1,"")</f>
        <v/>
      </c>
    </row>
    <row r="741" spans="1:8">
      <c r="A741" s="132">
        <v>141990</v>
      </c>
      <c r="B741" s="134" t="s">
        <v>1141</v>
      </c>
      <c r="C741" s="134">
        <v>43</v>
      </c>
      <c r="D741" s="134">
        <v>53</v>
      </c>
      <c r="E741" s="134">
        <v>58</v>
      </c>
      <c r="F741" s="134">
        <v>53</v>
      </c>
      <c r="G741" s="135">
        <v>64</v>
      </c>
      <c r="H741" s="171">
        <f>IFERROR((Table21[[#This Row],[_202330]]-Table21[[#This Row],[_201930]])/Table21[[#This Row],[_201930]]*1,"")</f>
        <v>0.48837209302325579</v>
      </c>
    </row>
    <row r="742" spans="1:8">
      <c r="A742" s="132">
        <v>141990</v>
      </c>
      <c r="B742" s="134" t="s">
        <v>1142</v>
      </c>
      <c r="C742" s="134">
        <v>31</v>
      </c>
      <c r="D742" s="134">
        <v>38</v>
      </c>
      <c r="E742" s="134">
        <v>38</v>
      </c>
      <c r="F742" s="134">
        <v>38</v>
      </c>
      <c r="G742" s="135">
        <v>41</v>
      </c>
      <c r="H742" s="171">
        <f>IFERROR((Table21[[#This Row],[_202330]]-Table21[[#This Row],[_201930]])/Table21[[#This Row],[_201930]]*1,"")</f>
        <v>0.32258064516129031</v>
      </c>
    </row>
    <row r="743" spans="1:8" ht="28.5">
      <c r="A743" s="132">
        <v>141990</v>
      </c>
      <c r="B743" s="134" t="s">
        <v>1143</v>
      </c>
      <c r="C743" s="134">
        <v>0</v>
      </c>
      <c r="D743" s="134">
        <v>0</v>
      </c>
      <c r="E743" s="134">
        <v>3</v>
      </c>
      <c r="F743" s="134">
        <v>4</v>
      </c>
      <c r="G743" s="135">
        <v>5</v>
      </c>
      <c r="H743" s="171" t="str">
        <f>IFERROR((Table21[[#This Row],[_202330]]-Table21[[#This Row],[_201930]])/Table21[[#This Row],[_201930]]*1,"")</f>
        <v/>
      </c>
    </row>
    <row r="744" spans="1:8" ht="28.5">
      <c r="A744" s="132">
        <v>141990</v>
      </c>
      <c r="B744" s="134" t="s">
        <v>1166</v>
      </c>
      <c r="C744" s="134">
        <v>43</v>
      </c>
      <c r="D744" s="134">
        <v>56</v>
      </c>
      <c r="E744" s="134">
        <v>55</v>
      </c>
      <c r="F744" s="134">
        <v>50</v>
      </c>
      <c r="G744" s="135">
        <v>59</v>
      </c>
      <c r="H744" s="171">
        <f>IFERROR((Table21[[#This Row],[_202330]]-Table21[[#This Row],[_201930]])/Table21[[#This Row],[_201930]]*1,"")</f>
        <v>0.37209302325581395</v>
      </c>
    </row>
    <row r="745" spans="1:8" ht="28.5">
      <c r="A745" s="132">
        <v>141990</v>
      </c>
      <c r="B745" s="134" t="s">
        <v>1167</v>
      </c>
      <c r="C745" s="134" t="s">
        <v>129</v>
      </c>
      <c r="D745" s="134" t="s">
        <v>129</v>
      </c>
      <c r="E745" s="134" t="s">
        <v>129</v>
      </c>
      <c r="F745" s="134" t="s">
        <v>129</v>
      </c>
      <c r="G745" s="135" t="s">
        <v>129</v>
      </c>
      <c r="H745" s="171" t="str">
        <f>IFERROR((Table21[[#This Row],[_202330]]-Table21[[#This Row],[_201930]])/Table21[[#This Row],[_201930]]*1,"")</f>
        <v/>
      </c>
    </row>
    <row r="746" spans="1:8">
      <c r="A746" s="132">
        <v>141990</v>
      </c>
      <c r="B746" s="134" t="s">
        <v>1146</v>
      </c>
      <c r="C746" s="134">
        <v>43</v>
      </c>
      <c r="D746" s="134">
        <v>56</v>
      </c>
      <c r="E746" s="134">
        <v>58</v>
      </c>
      <c r="F746" s="134">
        <v>54</v>
      </c>
      <c r="G746" s="135">
        <v>64</v>
      </c>
      <c r="H746" s="171">
        <f>IFERROR((Table21[[#This Row],[_202330]]-Table21[[#This Row],[_201930]])/Table21[[#This Row],[_201930]]*1,"")</f>
        <v>0.48837209302325579</v>
      </c>
    </row>
    <row r="747" spans="1:8" ht="28.5">
      <c r="A747" s="132">
        <v>141990</v>
      </c>
      <c r="B747" s="134" t="s">
        <v>1147</v>
      </c>
      <c r="C747" s="134">
        <v>1</v>
      </c>
      <c r="D747" s="134">
        <v>0</v>
      </c>
      <c r="E747" s="134">
        <v>1</v>
      </c>
      <c r="F747" s="134">
        <v>1</v>
      </c>
      <c r="G747" s="135">
        <v>1</v>
      </c>
      <c r="H747" s="171">
        <f>IFERROR((Table21[[#This Row],[_202330]]-Table21[[#This Row],[_201930]])/Table21[[#This Row],[_201930]]*1,"")</f>
        <v>0</v>
      </c>
    </row>
    <row r="748" spans="1:8" ht="28.5">
      <c r="A748" s="132">
        <v>141990</v>
      </c>
      <c r="B748" s="134" t="s">
        <v>1148</v>
      </c>
      <c r="C748" s="134">
        <v>57</v>
      </c>
      <c r="D748" s="134">
        <v>46</v>
      </c>
      <c r="E748" s="134">
        <v>22</v>
      </c>
      <c r="F748" s="134">
        <v>45</v>
      </c>
      <c r="G748" s="135">
        <v>42</v>
      </c>
      <c r="H748" s="171">
        <f>IFERROR((Table21[[#This Row],[_202330]]-Table21[[#This Row],[_201930]])/Table21[[#This Row],[_201930]]*1,"")</f>
        <v>-0.26315789473684209</v>
      </c>
    </row>
    <row r="749" spans="1:8" ht="28.5">
      <c r="A749" s="132">
        <v>141990</v>
      </c>
      <c r="B749" s="134" t="s">
        <v>1149</v>
      </c>
      <c r="C749" s="134">
        <v>38</v>
      </c>
      <c r="D749" s="134">
        <v>36</v>
      </c>
      <c r="E749" s="134">
        <v>71</v>
      </c>
      <c r="F749" s="134">
        <v>38</v>
      </c>
      <c r="G749" s="135">
        <v>48</v>
      </c>
      <c r="H749" s="171">
        <f>IFERROR((Table21[[#This Row],[_202330]]-Table21[[#This Row],[_201930]])/Table21[[#This Row],[_201930]]*1,"")</f>
        <v>0.26315789473684209</v>
      </c>
    </row>
    <row r="750" spans="1:8" ht="28.5">
      <c r="A750" s="132">
        <v>141990</v>
      </c>
      <c r="B750" s="134" t="s">
        <v>1150</v>
      </c>
      <c r="C750" s="134">
        <v>96</v>
      </c>
      <c r="D750" s="134">
        <v>82</v>
      </c>
      <c r="E750" s="134">
        <v>94</v>
      </c>
      <c r="F750" s="134">
        <v>84</v>
      </c>
      <c r="G750" s="135">
        <v>91</v>
      </c>
      <c r="H750" s="171">
        <f>IFERROR((Table21[[#This Row],[_202330]]-Table21[[#This Row],[_201930]])/Table21[[#This Row],[_201930]]*1,"")</f>
        <v>-5.2083333333333336E-2</v>
      </c>
    </row>
    <row r="751" spans="1:8">
      <c r="A751" s="132">
        <v>141990</v>
      </c>
      <c r="B751" s="134" t="s">
        <v>1151</v>
      </c>
      <c r="C751" s="134">
        <v>31</v>
      </c>
      <c r="D751" s="134">
        <v>41</v>
      </c>
      <c r="E751" s="134">
        <v>38</v>
      </c>
      <c r="F751" s="134">
        <v>39</v>
      </c>
      <c r="G751" s="135">
        <v>41</v>
      </c>
      <c r="H751" s="171">
        <f>IFERROR((Table21[[#This Row],[_202330]]-Table21[[#This Row],[_201930]])/Table21[[#This Row],[_201930]]*1,"")</f>
        <v>0.32258064516129031</v>
      </c>
    </row>
    <row r="752" spans="1:8" ht="28.5">
      <c r="A752" s="132">
        <v>141990</v>
      </c>
      <c r="B752" s="134" t="s">
        <v>1152</v>
      </c>
      <c r="C752" s="134">
        <v>42</v>
      </c>
      <c r="D752" s="134">
        <v>33</v>
      </c>
      <c r="E752" s="134">
        <v>15</v>
      </c>
      <c r="F752" s="134">
        <v>33</v>
      </c>
      <c r="G752" s="135">
        <v>28</v>
      </c>
      <c r="H752" s="171">
        <f>IFERROR((Table21[[#This Row],[_202330]]-Table21[[#This Row],[_201930]])/Table21[[#This Row],[_201930]]*1,"")</f>
        <v>-0.33333333333333331</v>
      </c>
    </row>
    <row r="753" spans="1:8" ht="28.5">
      <c r="A753" s="132">
        <v>141990</v>
      </c>
      <c r="B753" s="134" t="s">
        <v>1153</v>
      </c>
      <c r="C753" s="134">
        <v>1</v>
      </c>
      <c r="D753" s="134">
        <v>0</v>
      </c>
      <c r="E753" s="134">
        <v>1</v>
      </c>
      <c r="F753" s="134">
        <v>1</v>
      </c>
      <c r="G753" s="135">
        <v>1</v>
      </c>
      <c r="H753" s="171">
        <f>IFERROR((Table21[[#This Row],[_202330]]-Table21[[#This Row],[_201930]])/Table21[[#This Row],[_201930]]*1,"")</f>
        <v>0</v>
      </c>
    </row>
    <row r="754" spans="1:8" ht="28.5">
      <c r="A754" s="132">
        <v>141990</v>
      </c>
      <c r="B754" s="134" t="s">
        <v>1154</v>
      </c>
      <c r="C754" s="134">
        <v>41</v>
      </c>
      <c r="D754" s="134">
        <v>33</v>
      </c>
      <c r="E754" s="134">
        <v>14</v>
      </c>
      <c r="F754" s="134">
        <v>33</v>
      </c>
      <c r="G754" s="135">
        <v>27</v>
      </c>
      <c r="H754" s="171">
        <f>IFERROR((Table21[[#This Row],[_202330]]-Table21[[#This Row],[_201930]])/Table21[[#This Row],[_201930]]*1,"")</f>
        <v>-0.34146341463414637</v>
      </c>
    </row>
    <row r="755" spans="1:8" ht="28.5">
      <c r="A755" s="132">
        <v>141990</v>
      </c>
      <c r="B755" s="134" t="s">
        <v>1155</v>
      </c>
      <c r="C755" s="134">
        <v>27</v>
      </c>
      <c r="D755" s="134">
        <v>26</v>
      </c>
      <c r="E755" s="134">
        <v>47</v>
      </c>
      <c r="F755" s="134">
        <v>28</v>
      </c>
      <c r="G755" s="135">
        <v>31</v>
      </c>
      <c r="H755" s="171">
        <f>IFERROR((Table21[[#This Row],[_202330]]-Table21[[#This Row],[_201930]])/Table21[[#This Row],[_201930]]*1,"")</f>
        <v>0.14814814814814814</v>
      </c>
    </row>
    <row r="756" spans="1:8">
      <c r="A756" s="132">
        <v>144944</v>
      </c>
      <c r="B756" s="134" t="s">
        <v>1173</v>
      </c>
      <c r="C756" s="134">
        <v>324</v>
      </c>
      <c r="D756" s="134">
        <v>339</v>
      </c>
      <c r="E756" s="134">
        <v>331</v>
      </c>
      <c r="F756" s="134">
        <v>297</v>
      </c>
      <c r="G756" s="135">
        <v>309</v>
      </c>
      <c r="H756" s="171">
        <f>IFERROR((Table21[[#This Row],[_202330]]-Table21[[#This Row],[_201930]])/Table21[[#This Row],[_201930]]*1,"")</f>
        <v>-4.6296296296296294E-2</v>
      </c>
    </row>
    <row r="757" spans="1:8">
      <c r="A757" s="132">
        <v>144944</v>
      </c>
      <c r="B757" s="134" t="s">
        <v>1131</v>
      </c>
      <c r="C757" s="134">
        <v>0</v>
      </c>
      <c r="D757" s="134">
        <v>0</v>
      </c>
      <c r="E757" s="134">
        <v>0</v>
      </c>
      <c r="F757" s="134">
        <v>0</v>
      </c>
      <c r="G757" s="135">
        <v>0</v>
      </c>
      <c r="H757" s="171" t="str">
        <f>IFERROR((Table21[[#This Row],[_202330]]-Table21[[#This Row],[_201930]])/Table21[[#This Row],[_201930]]*1,"")</f>
        <v/>
      </c>
    </row>
    <row r="758" spans="1:8">
      <c r="A758" s="132">
        <v>144944</v>
      </c>
      <c r="B758" s="134" t="s">
        <v>1132</v>
      </c>
      <c r="C758" s="134">
        <v>324</v>
      </c>
      <c r="D758" s="134">
        <v>339</v>
      </c>
      <c r="E758" s="134">
        <v>331</v>
      </c>
      <c r="F758" s="134">
        <v>297</v>
      </c>
      <c r="G758" s="135">
        <v>309</v>
      </c>
      <c r="H758" s="171">
        <f>IFERROR((Table21[[#This Row],[_202330]]-Table21[[#This Row],[_201930]])/Table21[[#This Row],[_201930]]*1,"")</f>
        <v>-4.6296296296296294E-2</v>
      </c>
    </row>
    <row r="759" spans="1:8" ht="28.5">
      <c r="A759" s="132">
        <v>144944</v>
      </c>
      <c r="B759" s="134" t="s">
        <v>1133</v>
      </c>
      <c r="C759" s="134">
        <v>43</v>
      </c>
      <c r="D759" s="134">
        <v>57</v>
      </c>
      <c r="E759" s="134">
        <v>55</v>
      </c>
      <c r="F759" s="134">
        <v>40</v>
      </c>
      <c r="G759" s="135">
        <v>30</v>
      </c>
      <c r="H759" s="171">
        <f>IFERROR((Table21[[#This Row],[_202330]]-Table21[[#This Row],[_201930]])/Table21[[#This Row],[_201930]]*1,"")</f>
        <v>-0.30232558139534882</v>
      </c>
    </row>
    <row r="760" spans="1:8" ht="28.5">
      <c r="A760" s="132">
        <v>144944</v>
      </c>
      <c r="B760" s="134" t="s">
        <v>1162</v>
      </c>
      <c r="C760" s="134">
        <v>60</v>
      </c>
      <c r="D760" s="134">
        <v>70</v>
      </c>
      <c r="E760" s="134">
        <v>65</v>
      </c>
      <c r="F760" s="134">
        <v>65</v>
      </c>
      <c r="G760" s="135">
        <v>78</v>
      </c>
      <c r="H760" s="171">
        <f>IFERROR((Table21[[#This Row],[_202330]]-Table21[[#This Row],[_201930]])/Table21[[#This Row],[_201930]]*1,"")</f>
        <v>0.3</v>
      </c>
    </row>
    <row r="761" spans="1:8" ht="28.5">
      <c r="A761" s="132">
        <v>144944</v>
      </c>
      <c r="B761" s="134" t="s">
        <v>1163</v>
      </c>
      <c r="C761" s="134" t="s">
        <v>129</v>
      </c>
      <c r="D761" s="134" t="s">
        <v>129</v>
      </c>
      <c r="E761" s="134" t="s">
        <v>129</v>
      </c>
      <c r="F761" s="134" t="s">
        <v>129</v>
      </c>
      <c r="G761" s="135" t="s">
        <v>129</v>
      </c>
      <c r="H761" s="171" t="str">
        <f>IFERROR((Table21[[#This Row],[_202330]]-Table21[[#This Row],[_201930]])/Table21[[#This Row],[_201930]]*1,"")</f>
        <v/>
      </c>
    </row>
    <row r="762" spans="1:8">
      <c r="A762" s="132">
        <v>144944</v>
      </c>
      <c r="B762" s="134" t="s">
        <v>1136</v>
      </c>
      <c r="C762" s="134">
        <v>103</v>
      </c>
      <c r="D762" s="134">
        <v>127</v>
      </c>
      <c r="E762" s="134">
        <v>120</v>
      </c>
      <c r="F762" s="134">
        <v>105</v>
      </c>
      <c r="G762" s="135">
        <v>108</v>
      </c>
      <c r="H762" s="171">
        <f>IFERROR((Table21[[#This Row],[_202330]]-Table21[[#This Row],[_201930]])/Table21[[#This Row],[_201930]]*1,"")</f>
        <v>4.8543689320388349E-2</v>
      </c>
    </row>
    <row r="763" spans="1:8">
      <c r="A763" s="132">
        <v>144944</v>
      </c>
      <c r="B763" s="134" t="s">
        <v>1137</v>
      </c>
      <c r="C763" s="134">
        <v>32</v>
      </c>
      <c r="D763" s="134">
        <v>37</v>
      </c>
      <c r="E763" s="134">
        <v>36</v>
      </c>
      <c r="F763" s="134">
        <v>35</v>
      </c>
      <c r="G763" s="135">
        <v>35</v>
      </c>
      <c r="H763" s="171">
        <f>IFERROR((Table21[[#This Row],[_202330]]-Table21[[#This Row],[_201930]])/Table21[[#This Row],[_201930]]*1,"")</f>
        <v>9.375E-2</v>
      </c>
    </row>
    <row r="764" spans="1:8" ht="28.5">
      <c r="A764" s="132">
        <v>144944</v>
      </c>
      <c r="B764" s="134" t="s">
        <v>1138</v>
      </c>
      <c r="C764" s="134">
        <v>40</v>
      </c>
      <c r="D764" s="134">
        <v>54</v>
      </c>
      <c r="E764" s="134">
        <v>60</v>
      </c>
      <c r="F764" s="134">
        <v>43</v>
      </c>
      <c r="G764" s="135">
        <v>32</v>
      </c>
      <c r="H764" s="171">
        <f>IFERROR((Table21[[#This Row],[_202330]]-Table21[[#This Row],[_201930]])/Table21[[#This Row],[_201930]]*1,"")</f>
        <v>-0.2</v>
      </c>
    </row>
    <row r="765" spans="1:8" ht="28.5">
      <c r="A765" s="132">
        <v>144944</v>
      </c>
      <c r="B765" s="134" t="s">
        <v>1164</v>
      </c>
      <c r="C765" s="134">
        <v>69</v>
      </c>
      <c r="D765" s="134">
        <v>79</v>
      </c>
      <c r="E765" s="134">
        <v>71</v>
      </c>
      <c r="F765" s="134">
        <v>69</v>
      </c>
      <c r="G765" s="135">
        <v>87</v>
      </c>
      <c r="H765" s="171">
        <f>IFERROR((Table21[[#This Row],[_202330]]-Table21[[#This Row],[_201930]])/Table21[[#This Row],[_201930]]*1,"")</f>
        <v>0.2608695652173913</v>
      </c>
    </row>
    <row r="766" spans="1:8" ht="28.5">
      <c r="A766" s="132">
        <v>144944</v>
      </c>
      <c r="B766" s="134" t="s">
        <v>1165</v>
      </c>
      <c r="C766" s="134" t="s">
        <v>129</v>
      </c>
      <c r="D766" s="134" t="s">
        <v>129</v>
      </c>
      <c r="E766" s="134" t="s">
        <v>129</v>
      </c>
      <c r="F766" s="134" t="s">
        <v>129</v>
      </c>
      <c r="G766" s="135" t="s">
        <v>129</v>
      </c>
      <c r="H766" s="171" t="str">
        <f>IFERROR((Table21[[#This Row],[_202330]]-Table21[[#This Row],[_201930]])/Table21[[#This Row],[_201930]]*1,"")</f>
        <v/>
      </c>
    </row>
    <row r="767" spans="1:8">
      <c r="A767" s="132">
        <v>144944</v>
      </c>
      <c r="B767" s="134" t="s">
        <v>1141</v>
      </c>
      <c r="C767" s="134">
        <v>109</v>
      </c>
      <c r="D767" s="134">
        <v>133</v>
      </c>
      <c r="E767" s="134">
        <v>131</v>
      </c>
      <c r="F767" s="134">
        <v>112</v>
      </c>
      <c r="G767" s="135">
        <v>119</v>
      </c>
      <c r="H767" s="171">
        <f>IFERROR((Table21[[#This Row],[_202330]]-Table21[[#This Row],[_201930]])/Table21[[#This Row],[_201930]]*1,"")</f>
        <v>9.1743119266055051E-2</v>
      </c>
    </row>
    <row r="768" spans="1:8">
      <c r="A768" s="132">
        <v>144944</v>
      </c>
      <c r="B768" s="134" t="s">
        <v>1142</v>
      </c>
      <c r="C768" s="134">
        <v>34</v>
      </c>
      <c r="D768" s="134">
        <v>39</v>
      </c>
      <c r="E768" s="134">
        <v>40</v>
      </c>
      <c r="F768" s="134">
        <v>38</v>
      </c>
      <c r="G768" s="135">
        <v>39</v>
      </c>
      <c r="H768" s="171">
        <f>IFERROR((Table21[[#This Row],[_202330]]-Table21[[#This Row],[_201930]])/Table21[[#This Row],[_201930]]*1,"")</f>
        <v>0.14705882352941177</v>
      </c>
    </row>
    <row r="769" spans="1:8" ht="28.5">
      <c r="A769" s="132">
        <v>144944</v>
      </c>
      <c r="B769" s="134" t="s">
        <v>1143</v>
      </c>
      <c r="C769" s="134">
        <v>41</v>
      </c>
      <c r="D769" s="134">
        <v>53</v>
      </c>
      <c r="E769" s="134">
        <v>60</v>
      </c>
      <c r="F769" s="134">
        <v>43</v>
      </c>
      <c r="G769" s="135">
        <v>32</v>
      </c>
      <c r="H769" s="171">
        <f>IFERROR((Table21[[#This Row],[_202330]]-Table21[[#This Row],[_201930]])/Table21[[#This Row],[_201930]]*1,"")</f>
        <v>-0.21951219512195122</v>
      </c>
    </row>
    <row r="770" spans="1:8" ht="28.5">
      <c r="A770" s="132">
        <v>144944</v>
      </c>
      <c r="B770" s="134" t="s">
        <v>1166</v>
      </c>
      <c r="C770" s="134">
        <v>71</v>
      </c>
      <c r="D770" s="134">
        <v>85</v>
      </c>
      <c r="E770" s="134">
        <v>73</v>
      </c>
      <c r="F770" s="134">
        <v>73</v>
      </c>
      <c r="G770" s="135">
        <v>90</v>
      </c>
      <c r="H770" s="171">
        <f>IFERROR((Table21[[#This Row],[_202330]]-Table21[[#This Row],[_201930]])/Table21[[#This Row],[_201930]]*1,"")</f>
        <v>0.26760563380281688</v>
      </c>
    </row>
    <row r="771" spans="1:8" ht="28.5">
      <c r="A771" s="132">
        <v>144944</v>
      </c>
      <c r="B771" s="134" t="s">
        <v>1167</v>
      </c>
      <c r="C771" s="134" t="s">
        <v>129</v>
      </c>
      <c r="D771" s="134" t="s">
        <v>129</v>
      </c>
      <c r="E771" s="134" t="s">
        <v>129</v>
      </c>
      <c r="F771" s="134" t="s">
        <v>129</v>
      </c>
      <c r="G771" s="135" t="s">
        <v>129</v>
      </c>
      <c r="H771" s="171" t="str">
        <f>IFERROR((Table21[[#This Row],[_202330]]-Table21[[#This Row],[_201930]])/Table21[[#This Row],[_201930]]*1,"")</f>
        <v/>
      </c>
    </row>
    <row r="772" spans="1:8">
      <c r="A772" s="132">
        <v>144944</v>
      </c>
      <c r="B772" s="134" t="s">
        <v>1146</v>
      </c>
      <c r="C772" s="134">
        <v>112</v>
      </c>
      <c r="D772" s="134">
        <v>138</v>
      </c>
      <c r="E772" s="134">
        <v>133</v>
      </c>
      <c r="F772" s="134">
        <v>116</v>
      </c>
      <c r="G772" s="135">
        <v>122</v>
      </c>
      <c r="H772" s="171">
        <f>IFERROR((Table21[[#This Row],[_202330]]-Table21[[#This Row],[_201930]])/Table21[[#This Row],[_201930]]*1,"")</f>
        <v>8.9285714285714288E-2</v>
      </c>
    </row>
    <row r="773" spans="1:8" ht="28.5">
      <c r="A773" s="132">
        <v>144944</v>
      </c>
      <c r="B773" s="134" t="s">
        <v>1147</v>
      </c>
      <c r="C773" s="134">
        <v>2</v>
      </c>
      <c r="D773" s="134">
        <v>5</v>
      </c>
      <c r="E773" s="134">
        <v>4</v>
      </c>
      <c r="F773" s="134">
        <v>2</v>
      </c>
      <c r="G773" s="135">
        <v>4</v>
      </c>
      <c r="H773" s="171">
        <f>IFERROR((Table21[[#This Row],[_202330]]-Table21[[#This Row],[_201930]])/Table21[[#This Row],[_201930]]*1,"")</f>
        <v>1</v>
      </c>
    </row>
    <row r="774" spans="1:8" ht="28.5">
      <c r="A774" s="132">
        <v>144944</v>
      </c>
      <c r="B774" s="134" t="s">
        <v>1148</v>
      </c>
      <c r="C774" s="134">
        <v>133</v>
      </c>
      <c r="D774" s="134">
        <v>131</v>
      </c>
      <c r="E774" s="134">
        <v>122</v>
      </c>
      <c r="F774" s="134">
        <v>122</v>
      </c>
      <c r="G774" s="135">
        <v>135</v>
      </c>
      <c r="H774" s="171">
        <f>IFERROR((Table21[[#This Row],[_202330]]-Table21[[#This Row],[_201930]])/Table21[[#This Row],[_201930]]*1,"")</f>
        <v>1.5037593984962405E-2</v>
      </c>
    </row>
    <row r="775" spans="1:8" ht="28.5">
      <c r="A775" s="132">
        <v>144944</v>
      </c>
      <c r="B775" s="134" t="s">
        <v>1149</v>
      </c>
      <c r="C775" s="134">
        <v>77</v>
      </c>
      <c r="D775" s="134">
        <v>65</v>
      </c>
      <c r="E775" s="134">
        <v>72</v>
      </c>
      <c r="F775" s="134">
        <v>57</v>
      </c>
      <c r="G775" s="135">
        <v>48</v>
      </c>
      <c r="H775" s="171">
        <f>IFERROR((Table21[[#This Row],[_202330]]-Table21[[#This Row],[_201930]])/Table21[[#This Row],[_201930]]*1,"")</f>
        <v>-0.37662337662337664</v>
      </c>
    </row>
    <row r="776" spans="1:8" ht="28.5">
      <c r="A776" s="132">
        <v>144944</v>
      </c>
      <c r="B776" s="134" t="s">
        <v>1150</v>
      </c>
      <c r="C776" s="134">
        <v>212</v>
      </c>
      <c r="D776" s="134">
        <v>201</v>
      </c>
      <c r="E776" s="134">
        <v>198</v>
      </c>
      <c r="F776" s="134">
        <v>181</v>
      </c>
      <c r="G776" s="135">
        <v>187</v>
      </c>
      <c r="H776" s="171">
        <f>IFERROR((Table21[[#This Row],[_202330]]-Table21[[#This Row],[_201930]])/Table21[[#This Row],[_201930]]*1,"")</f>
        <v>-0.11792452830188679</v>
      </c>
    </row>
    <row r="777" spans="1:8">
      <c r="A777" s="132">
        <v>144944</v>
      </c>
      <c r="B777" s="134" t="s">
        <v>1151</v>
      </c>
      <c r="C777" s="134">
        <v>35</v>
      </c>
      <c r="D777" s="134">
        <v>41</v>
      </c>
      <c r="E777" s="134">
        <v>40</v>
      </c>
      <c r="F777" s="134">
        <v>39</v>
      </c>
      <c r="G777" s="135">
        <v>39</v>
      </c>
      <c r="H777" s="171">
        <f>IFERROR((Table21[[#This Row],[_202330]]-Table21[[#This Row],[_201930]])/Table21[[#This Row],[_201930]]*1,"")</f>
        <v>0.11428571428571428</v>
      </c>
    </row>
    <row r="778" spans="1:8" ht="28.5">
      <c r="A778" s="132">
        <v>144944</v>
      </c>
      <c r="B778" s="134" t="s">
        <v>1152</v>
      </c>
      <c r="C778" s="134">
        <v>42</v>
      </c>
      <c r="D778" s="134">
        <v>40</v>
      </c>
      <c r="E778" s="134">
        <v>38</v>
      </c>
      <c r="F778" s="134">
        <v>42</v>
      </c>
      <c r="G778" s="135">
        <v>45</v>
      </c>
      <c r="H778" s="171">
        <f>IFERROR((Table21[[#This Row],[_202330]]-Table21[[#This Row],[_201930]])/Table21[[#This Row],[_201930]]*1,"")</f>
        <v>7.1428571428571425E-2</v>
      </c>
    </row>
    <row r="779" spans="1:8" ht="28.5">
      <c r="A779" s="132">
        <v>144944</v>
      </c>
      <c r="B779" s="134" t="s">
        <v>1153</v>
      </c>
      <c r="C779" s="134">
        <v>1</v>
      </c>
      <c r="D779" s="134">
        <v>1</v>
      </c>
      <c r="E779" s="134">
        <v>1</v>
      </c>
      <c r="F779" s="134">
        <v>1</v>
      </c>
      <c r="G779" s="135">
        <v>1</v>
      </c>
      <c r="H779" s="171">
        <f>IFERROR((Table21[[#This Row],[_202330]]-Table21[[#This Row],[_201930]])/Table21[[#This Row],[_201930]]*1,"")</f>
        <v>0</v>
      </c>
    </row>
    <row r="780" spans="1:8" ht="28.5">
      <c r="A780" s="132">
        <v>144944</v>
      </c>
      <c r="B780" s="134" t="s">
        <v>1154</v>
      </c>
      <c r="C780" s="134">
        <v>41</v>
      </c>
      <c r="D780" s="134">
        <v>39</v>
      </c>
      <c r="E780" s="134">
        <v>37</v>
      </c>
      <c r="F780" s="134">
        <v>41</v>
      </c>
      <c r="G780" s="135">
        <v>44</v>
      </c>
      <c r="H780" s="171">
        <f>IFERROR((Table21[[#This Row],[_202330]]-Table21[[#This Row],[_201930]])/Table21[[#This Row],[_201930]]*1,"")</f>
        <v>7.3170731707317069E-2</v>
      </c>
    </row>
    <row r="781" spans="1:8" ht="28.5">
      <c r="A781" s="132">
        <v>144944</v>
      </c>
      <c r="B781" s="134" t="s">
        <v>1155</v>
      </c>
      <c r="C781" s="134">
        <v>24</v>
      </c>
      <c r="D781" s="134">
        <v>19</v>
      </c>
      <c r="E781" s="134">
        <v>22</v>
      </c>
      <c r="F781" s="134">
        <v>19</v>
      </c>
      <c r="G781" s="135">
        <v>16</v>
      </c>
      <c r="H781" s="171">
        <f>IFERROR((Table21[[#This Row],[_202330]]-Table21[[#This Row],[_201930]])/Table21[[#This Row],[_201930]]*1,"")</f>
        <v>-0.33333333333333331</v>
      </c>
    </row>
    <row r="782" spans="1:8">
      <c r="A782" s="132">
        <v>145682</v>
      </c>
      <c r="B782" s="134" t="s">
        <v>1173</v>
      </c>
      <c r="C782" s="134">
        <v>316</v>
      </c>
      <c r="D782" s="134">
        <v>158</v>
      </c>
      <c r="E782" s="134">
        <v>158</v>
      </c>
      <c r="F782" s="134">
        <v>163</v>
      </c>
      <c r="G782" s="135">
        <v>219</v>
      </c>
      <c r="H782" s="171">
        <f>IFERROR((Table21[[#This Row],[_202330]]-Table21[[#This Row],[_201930]])/Table21[[#This Row],[_201930]]*1,"")</f>
        <v>-0.30696202531645572</v>
      </c>
    </row>
    <row r="783" spans="1:8">
      <c r="A783" s="132">
        <v>145682</v>
      </c>
      <c r="B783" s="134" t="s">
        <v>1131</v>
      </c>
      <c r="C783" s="134">
        <v>0</v>
      </c>
      <c r="D783" s="134">
        <v>0</v>
      </c>
      <c r="E783" s="134">
        <v>0</v>
      </c>
      <c r="F783" s="134">
        <v>0</v>
      </c>
      <c r="G783" s="135">
        <v>0</v>
      </c>
      <c r="H783" s="171" t="str">
        <f>IFERROR((Table21[[#This Row],[_202330]]-Table21[[#This Row],[_201930]])/Table21[[#This Row],[_201930]]*1,"")</f>
        <v/>
      </c>
    </row>
    <row r="784" spans="1:8">
      <c r="A784" s="132">
        <v>145682</v>
      </c>
      <c r="B784" s="134" t="s">
        <v>1132</v>
      </c>
      <c r="C784" s="134">
        <v>316</v>
      </c>
      <c r="D784" s="134">
        <v>158</v>
      </c>
      <c r="E784" s="134">
        <v>158</v>
      </c>
      <c r="F784" s="134">
        <v>163</v>
      </c>
      <c r="G784" s="135">
        <v>219</v>
      </c>
      <c r="H784" s="171">
        <f>IFERROR((Table21[[#This Row],[_202330]]-Table21[[#This Row],[_201930]])/Table21[[#This Row],[_201930]]*1,"")</f>
        <v>-0.30696202531645572</v>
      </c>
    </row>
    <row r="785" spans="1:8" ht="28.5">
      <c r="A785" s="132">
        <v>145682</v>
      </c>
      <c r="B785" s="134" t="s">
        <v>1133</v>
      </c>
      <c r="C785" s="134">
        <v>10</v>
      </c>
      <c r="D785" s="134">
        <v>8</v>
      </c>
      <c r="E785" s="134">
        <v>5</v>
      </c>
      <c r="F785" s="134">
        <v>11</v>
      </c>
      <c r="G785" s="135">
        <v>11</v>
      </c>
      <c r="H785" s="171">
        <f>IFERROR((Table21[[#This Row],[_202330]]-Table21[[#This Row],[_201930]])/Table21[[#This Row],[_201930]]*1,"")</f>
        <v>0.1</v>
      </c>
    </row>
    <row r="786" spans="1:8" ht="28.5">
      <c r="A786" s="132">
        <v>145682</v>
      </c>
      <c r="B786" s="134" t="s">
        <v>1162</v>
      </c>
      <c r="C786" s="134">
        <v>90</v>
      </c>
      <c r="D786" s="134">
        <v>58</v>
      </c>
      <c r="E786" s="134">
        <v>53</v>
      </c>
      <c r="F786" s="134">
        <v>49</v>
      </c>
      <c r="G786" s="135">
        <v>78</v>
      </c>
      <c r="H786" s="171">
        <f>IFERROR((Table21[[#This Row],[_202330]]-Table21[[#This Row],[_201930]])/Table21[[#This Row],[_201930]]*1,"")</f>
        <v>-0.13333333333333333</v>
      </c>
    </row>
    <row r="787" spans="1:8" ht="28.5">
      <c r="A787" s="132">
        <v>145682</v>
      </c>
      <c r="B787" s="134" t="s">
        <v>1163</v>
      </c>
      <c r="C787" s="134" t="s">
        <v>129</v>
      </c>
      <c r="D787" s="134" t="s">
        <v>129</v>
      </c>
      <c r="E787" s="134" t="s">
        <v>129</v>
      </c>
      <c r="F787" s="134" t="s">
        <v>129</v>
      </c>
      <c r="G787" s="135" t="s">
        <v>129</v>
      </c>
      <c r="H787" s="171" t="str">
        <f>IFERROR((Table21[[#This Row],[_202330]]-Table21[[#This Row],[_201930]])/Table21[[#This Row],[_201930]]*1,"")</f>
        <v/>
      </c>
    </row>
    <row r="788" spans="1:8">
      <c r="A788" s="132">
        <v>145682</v>
      </c>
      <c r="B788" s="134" t="s">
        <v>1136</v>
      </c>
      <c r="C788" s="134">
        <v>100</v>
      </c>
      <c r="D788" s="134">
        <v>66</v>
      </c>
      <c r="E788" s="134">
        <v>58</v>
      </c>
      <c r="F788" s="134">
        <v>60</v>
      </c>
      <c r="G788" s="135">
        <v>89</v>
      </c>
      <c r="H788" s="171">
        <f>IFERROR((Table21[[#This Row],[_202330]]-Table21[[#This Row],[_201930]])/Table21[[#This Row],[_201930]]*1,"")</f>
        <v>-0.11</v>
      </c>
    </row>
    <row r="789" spans="1:8">
      <c r="A789" s="132">
        <v>145682</v>
      </c>
      <c r="B789" s="134" t="s">
        <v>1137</v>
      </c>
      <c r="C789" s="134">
        <v>32</v>
      </c>
      <c r="D789" s="134">
        <v>42</v>
      </c>
      <c r="E789" s="134">
        <v>37</v>
      </c>
      <c r="F789" s="134">
        <v>37</v>
      </c>
      <c r="G789" s="135">
        <v>41</v>
      </c>
      <c r="H789" s="171">
        <f>IFERROR((Table21[[#This Row],[_202330]]-Table21[[#This Row],[_201930]])/Table21[[#This Row],[_201930]]*1,"")</f>
        <v>0.28125</v>
      </c>
    </row>
    <row r="790" spans="1:8" ht="28.5">
      <c r="A790" s="132">
        <v>145682</v>
      </c>
      <c r="B790" s="134" t="s">
        <v>1138</v>
      </c>
      <c r="C790" s="134">
        <v>9</v>
      </c>
      <c r="D790" s="134">
        <v>7</v>
      </c>
      <c r="E790" s="134">
        <v>4</v>
      </c>
      <c r="F790" s="134">
        <v>11</v>
      </c>
      <c r="G790" s="135">
        <v>10</v>
      </c>
      <c r="H790" s="171">
        <f>IFERROR((Table21[[#This Row],[_202330]]-Table21[[#This Row],[_201930]])/Table21[[#This Row],[_201930]]*1,"")</f>
        <v>0.1111111111111111</v>
      </c>
    </row>
    <row r="791" spans="1:8" ht="28.5">
      <c r="A791" s="132">
        <v>145682</v>
      </c>
      <c r="B791" s="134" t="s">
        <v>1164</v>
      </c>
      <c r="C791" s="134">
        <v>94</v>
      </c>
      <c r="D791" s="134">
        <v>60</v>
      </c>
      <c r="E791" s="134">
        <v>62</v>
      </c>
      <c r="F791" s="134">
        <v>55</v>
      </c>
      <c r="G791" s="135">
        <v>88</v>
      </c>
      <c r="H791" s="171">
        <f>IFERROR((Table21[[#This Row],[_202330]]-Table21[[#This Row],[_201930]])/Table21[[#This Row],[_201930]]*1,"")</f>
        <v>-6.3829787234042548E-2</v>
      </c>
    </row>
    <row r="792" spans="1:8" ht="28.5">
      <c r="A792" s="132">
        <v>145682</v>
      </c>
      <c r="B792" s="134" t="s">
        <v>1165</v>
      </c>
      <c r="C792" s="134" t="s">
        <v>129</v>
      </c>
      <c r="D792" s="134" t="s">
        <v>129</v>
      </c>
      <c r="E792" s="134" t="s">
        <v>129</v>
      </c>
      <c r="F792" s="134" t="s">
        <v>129</v>
      </c>
      <c r="G792" s="135" t="s">
        <v>129</v>
      </c>
      <c r="H792" s="171" t="str">
        <f>IFERROR((Table21[[#This Row],[_202330]]-Table21[[#This Row],[_201930]])/Table21[[#This Row],[_201930]]*1,"")</f>
        <v/>
      </c>
    </row>
    <row r="793" spans="1:8">
      <c r="A793" s="132">
        <v>145682</v>
      </c>
      <c r="B793" s="134" t="s">
        <v>1141</v>
      </c>
      <c r="C793" s="134">
        <v>103</v>
      </c>
      <c r="D793" s="134">
        <v>67</v>
      </c>
      <c r="E793" s="134">
        <v>66</v>
      </c>
      <c r="F793" s="134">
        <v>66</v>
      </c>
      <c r="G793" s="135">
        <v>98</v>
      </c>
      <c r="H793" s="171">
        <f>IFERROR((Table21[[#This Row],[_202330]]-Table21[[#This Row],[_201930]])/Table21[[#This Row],[_201930]]*1,"")</f>
        <v>-4.8543689320388349E-2</v>
      </c>
    </row>
    <row r="794" spans="1:8">
      <c r="A794" s="132">
        <v>145682</v>
      </c>
      <c r="B794" s="134" t="s">
        <v>1142</v>
      </c>
      <c r="C794" s="134">
        <v>33</v>
      </c>
      <c r="D794" s="134">
        <v>42</v>
      </c>
      <c r="E794" s="134">
        <v>42</v>
      </c>
      <c r="F794" s="134">
        <v>40</v>
      </c>
      <c r="G794" s="135">
        <v>45</v>
      </c>
      <c r="H794" s="171">
        <f>IFERROR((Table21[[#This Row],[_202330]]-Table21[[#This Row],[_201930]])/Table21[[#This Row],[_201930]]*1,"")</f>
        <v>0.36363636363636365</v>
      </c>
    </row>
    <row r="795" spans="1:8" ht="28.5">
      <c r="A795" s="132">
        <v>145682</v>
      </c>
      <c r="B795" s="134" t="s">
        <v>1143</v>
      </c>
      <c r="C795" s="134">
        <v>9</v>
      </c>
      <c r="D795" s="134">
        <v>7</v>
      </c>
      <c r="E795" s="134">
        <v>4</v>
      </c>
      <c r="F795" s="134">
        <v>11</v>
      </c>
      <c r="G795" s="135">
        <v>9</v>
      </c>
      <c r="H795" s="171">
        <f>IFERROR((Table21[[#This Row],[_202330]]-Table21[[#This Row],[_201930]])/Table21[[#This Row],[_201930]]*1,"")</f>
        <v>0</v>
      </c>
    </row>
    <row r="796" spans="1:8" ht="28.5">
      <c r="A796" s="132">
        <v>145682</v>
      </c>
      <c r="B796" s="134" t="s">
        <v>1166</v>
      </c>
      <c r="C796" s="134">
        <v>98</v>
      </c>
      <c r="D796" s="134">
        <v>62</v>
      </c>
      <c r="E796" s="134">
        <v>63</v>
      </c>
      <c r="F796" s="134">
        <v>56</v>
      </c>
      <c r="G796" s="135">
        <v>91</v>
      </c>
      <c r="H796" s="171">
        <f>IFERROR((Table21[[#This Row],[_202330]]-Table21[[#This Row],[_201930]])/Table21[[#This Row],[_201930]]*1,"")</f>
        <v>-7.1428571428571425E-2</v>
      </c>
    </row>
    <row r="797" spans="1:8" ht="28.5">
      <c r="A797" s="132">
        <v>145682</v>
      </c>
      <c r="B797" s="134" t="s">
        <v>1167</v>
      </c>
      <c r="C797" s="134" t="s">
        <v>129</v>
      </c>
      <c r="D797" s="134" t="s">
        <v>129</v>
      </c>
      <c r="E797" s="134" t="s">
        <v>129</v>
      </c>
      <c r="F797" s="134" t="s">
        <v>129</v>
      </c>
      <c r="G797" s="135" t="s">
        <v>129</v>
      </c>
      <c r="H797" s="171" t="str">
        <f>IFERROR((Table21[[#This Row],[_202330]]-Table21[[#This Row],[_201930]])/Table21[[#This Row],[_201930]]*1,"")</f>
        <v/>
      </c>
    </row>
    <row r="798" spans="1:8">
      <c r="A798" s="132">
        <v>145682</v>
      </c>
      <c r="B798" s="134" t="s">
        <v>1146</v>
      </c>
      <c r="C798" s="134">
        <v>107</v>
      </c>
      <c r="D798" s="134">
        <v>69</v>
      </c>
      <c r="E798" s="134">
        <v>67</v>
      </c>
      <c r="F798" s="134">
        <v>67</v>
      </c>
      <c r="G798" s="135">
        <v>100</v>
      </c>
      <c r="H798" s="171">
        <f>IFERROR((Table21[[#This Row],[_202330]]-Table21[[#This Row],[_201930]])/Table21[[#This Row],[_201930]]*1,"")</f>
        <v>-6.5420560747663545E-2</v>
      </c>
    </row>
    <row r="799" spans="1:8" ht="28.5">
      <c r="A799" s="132">
        <v>145682</v>
      </c>
      <c r="B799" s="134" t="s">
        <v>1147</v>
      </c>
      <c r="C799" s="134">
        <v>3</v>
      </c>
      <c r="D799" s="134">
        <v>1</v>
      </c>
      <c r="E799" s="134">
        <v>1</v>
      </c>
      <c r="F799" s="134">
        <v>1</v>
      </c>
      <c r="G799" s="135">
        <v>1</v>
      </c>
      <c r="H799" s="171">
        <f>IFERROR((Table21[[#This Row],[_202330]]-Table21[[#This Row],[_201930]])/Table21[[#This Row],[_201930]]*1,"")</f>
        <v>-0.66666666666666663</v>
      </c>
    </row>
    <row r="800" spans="1:8" ht="28.5">
      <c r="A800" s="132">
        <v>145682</v>
      </c>
      <c r="B800" s="134" t="s">
        <v>1148</v>
      </c>
      <c r="C800" s="134">
        <v>117</v>
      </c>
      <c r="D800" s="134">
        <v>53</v>
      </c>
      <c r="E800" s="134">
        <v>51</v>
      </c>
      <c r="F800" s="134">
        <v>63</v>
      </c>
      <c r="G800" s="135">
        <v>64</v>
      </c>
      <c r="H800" s="171">
        <f>IFERROR((Table21[[#This Row],[_202330]]-Table21[[#This Row],[_201930]])/Table21[[#This Row],[_201930]]*1,"")</f>
        <v>-0.45299145299145299</v>
      </c>
    </row>
    <row r="801" spans="1:8" ht="28.5">
      <c r="A801" s="132">
        <v>145682</v>
      </c>
      <c r="B801" s="134" t="s">
        <v>1149</v>
      </c>
      <c r="C801" s="134">
        <v>89</v>
      </c>
      <c r="D801" s="134">
        <v>35</v>
      </c>
      <c r="E801" s="134">
        <v>39</v>
      </c>
      <c r="F801" s="134">
        <v>32</v>
      </c>
      <c r="G801" s="135">
        <v>54</v>
      </c>
      <c r="H801" s="171">
        <f>IFERROR((Table21[[#This Row],[_202330]]-Table21[[#This Row],[_201930]])/Table21[[#This Row],[_201930]]*1,"")</f>
        <v>-0.39325842696629215</v>
      </c>
    </row>
    <row r="802" spans="1:8" ht="28.5">
      <c r="A802" s="132">
        <v>145682</v>
      </c>
      <c r="B802" s="134" t="s">
        <v>1150</v>
      </c>
      <c r="C802" s="134">
        <v>209</v>
      </c>
      <c r="D802" s="134">
        <v>89</v>
      </c>
      <c r="E802" s="134">
        <v>91</v>
      </c>
      <c r="F802" s="134">
        <v>96</v>
      </c>
      <c r="G802" s="135">
        <v>119</v>
      </c>
      <c r="H802" s="171">
        <f>IFERROR((Table21[[#This Row],[_202330]]-Table21[[#This Row],[_201930]])/Table21[[#This Row],[_201930]]*1,"")</f>
        <v>-0.43062200956937802</v>
      </c>
    </row>
    <row r="803" spans="1:8">
      <c r="A803" s="132">
        <v>145682</v>
      </c>
      <c r="B803" s="134" t="s">
        <v>1151</v>
      </c>
      <c r="C803" s="134">
        <v>34</v>
      </c>
      <c r="D803" s="134">
        <v>44</v>
      </c>
      <c r="E803" s="134">
        <v>42</v>
      </c>
      <c r="F803" s="134">
        <v>41</v>
      </c>
      <c r="G803" s="135">
        <v>46</v>
      </c>
      <c r="H803" s="171">
        <f>IFERROR((Table21[[#This Row],[_202330]]-Table21[[#This Row],[_201930]])/Table21[[#This Row],[_201930]]*1,"")</f>
        <v>0.35294117647058826</v>
      </c>
    </row>
    <row r="804" spans="1:8" ht="28.5">
      <c r="A804" s="132">
        <v>145682</v>
      </c>
      <c r="B804" s="134" t="s">
        <v>1152</v>
      </c>
      <c r="C804" s="134">
        <v>38</v>
      </c>
      <c r="D804" s="134">
        <v>34</v>
      </c>
      <c r="E804" s="134">
        <v>33</v>
      </c>
      <c r="F804" s="134">
        <v>39</v>
      </c>
      <c r="G804" s="135">
        <v>30</v>
      </c>
      <c r="H804" s="171">
        <f>IFERROR((Table21[[#This Row],[_202330]]-Table21[[#This Row],[_201930]])/Table21[[#This Row],[_201930]]*1,"")</f>
        <v>-0.21052631578947367</v>
      </c>
    </row>
    <row r="805" spans="1:8" ht="28.5">
      <c r="A805" s="132">
        <v>145682</v>
      </c>
      <c r="B805" s="134" t="s">
        <v>1153</v>
      </c>
      <c r="C805" s="134">
        <v>1</v>
      </c>
      <c r="D805" s="134">
        <v>1</v>
      </c>
      <c r="E805" s="134">
        <v>1</v>
      </c>
      <c r="F805" s="134">
        <v>1</v>
      </c>
      <c r="G805" s="135">
        <v>0</v>
      </c>
      <c r="H805" s="171">
        <f>IFERROR((Table21[[#This Row],[_202330]]-Table21[[#This Row],[_201930]])/Table21[[#This Row],[_201930]]*1,"")</f>
        <v>-1</v>
      </c>
    </row>
    <row r="806" spans="1:8" ht="28.5">
      <c r="A806" s="132">
        <v>145682</v>
      </c>
      <c r="B806" s="134" t="s">
        <v>1154</v>
      </c>
      <c r="C806" s="134">
        <v>37</v>
      </c>
      <c r="D806" s="134">
        <v>34</v>
      </c>
      <c r="E806" s="134">
        <v>32</v>
      </c>
      <c r="F806" s="134">
        <v>39</v>
      </c>
      <c r="G806" s="135">
        <v>29</v>
      </c>
      <c r="H806" s="171">
        <f>IFERROR((Table21[[#This Row],[_202330]]-Table21[[#This Row],[_201930]])/Table21[[#This Row],[_201930]]*1,"")</f>
        <v>-0.21621621621621623</v>
      </c>
    </row>
    <row r="807" spans="1:8" ht="28.5">
      <c r="A807" s="132">
        <v>145682</v>
      </c>
      <c r="B807" s="134" t="s">
        <v>1155</v>
      </c>
      <c r="C807" s="134">
        <v>28</v>
      </c>
      <c r="D807" s="134">
        <v>22</v>
      </c>
      <c r="E807" s="134">
        <v>25</v>
      </c>
      <c r="F807" s="134">
        <v>20</v>
      </c>
      <c r="G807" s="135">
        <v>25</v>
      </c>
      <c r="H807" s="171">
        <f>IFERROR((Table21[[#This Row],[_202330]]-Table21[[#This Row],[_201930]])/Table21[[#This Row],[_201930]]*1,"")</f>
        <v>-0.10714285714285714</v>
      </c>
    </row>
    <row r="808" spans="1:8">
      <c r="A808" s="132">
        <v>146472</v>
      </c>
      <c r="B808" s="134" t="s">
        <v>1173</v>
      </c>
      <c r="C808" s="134">
        <v>484</v>
      </c>
      <c r="D808" s="134">
        <v>438</v>
      </c>
      <c r="E808" s="134">
        <v>393</v>
      </c>
      <c r="F808" s="134">
        <v>290</v>
      </c>
      <c r="G808" s="135">
        <v>235</v>
      </c>
      <c r="H808" s="171">
        <f>IFERROR((Table21[[#This Row],[_202330]]-Table21[[#This Row],[_201930]])/Table21[[#This Row],[_201930]]*1,"")</f>
        <v>-0.51446280991735538</v>
      </c>
    </row>
    <row r="809" spans="1:8">
      <c r="A809" s="132">
        <v>146472</v>
      </c>
      <c r="B809" s="134" t="s">
        <v>1131</v>
      </c>
      <c r="C809" s="134">
        <v>0</v>
      </c>
      <c r="D809" s="134">
        <v>0</v>
      </c>
      <c r="E809" s="134">
        <v>0</v>
      </c>
      <c r="F809" s="134">
        <v>0</v>
      </c>
      <c r="G809" s="135">
        <v>0</v>
      </c>
      <c r="H809" s="171" t="str">
        <f>IFERROR((Table21[[#This Row],[_202330]]-Table21[[#This Row],[_201930]])/Table21[[#This Row],[_201930]]*1,"")</f>
        <v/>
      </c>
    </row>
    <row r="810" spans="1:8">
      <c r="A810" s="132">
        <v>146472</v>
      </c>
      <c r="B810" s="134" t="s">
        <v>1132</v>
      </c>
      <c r="C810" s="134">
        <v>484</v>
      </c>
      <c r="D810" s="134">
        <v>438</v>
      </c>
      <c r="E810" s="134">
        <v>393</v>
      </c>
      <c r="F810" s="134">
        <v>290</v>
      </c>
      <c r="G810" s="135">
        <v>235</v>
      </c>
      <c r="H810" s="171">
        <f>IFERROR((Table21[[#This Row],[_202330]]-Table21[[#This Row],[_201930]])/Table21[[#This Row],[_201930]]*1,"")</f>
        <v>-0.51446280991735538</v>
      </c>
    </row>
    <row r="811" spans="1:8" ht="28.5">
      <c r="A811" s="132">
        <v>146472</v>
      </c>
      <c r="B811" s="134" t="s">
        <v>1133</v>
      </c>
      <c r="C811" s="134">
        <v>38</v>
      </c>
      <c r="D811" s="134">
        <v>24</v>
      </c>
      <c r="E811" s="134">
        <v>33</v>
      </c>
      <c r="F811" s="134">
        <v>21</v>
      </c>
      <c r="G811" s="135">
        <v>16</v>
      </c>
      <c r="H811" s="171">
        <f>IFERROR((Table21[[#This Row],[_202330]]-Table21[[#This Row],[_201930]])/Table21[[#This Row],[_201930]]*1,"")</f>
        <v>-0.57894736842105265</v>
      </c>
    </row>
    <row r="812" spans="1:8" ht="28.5">
      <c r="A812" s="132">
        <v>146472</v>
      </c>
      <c r="B812" s="134" t="s">
        <v>1162</v>
      </c>
      <c r="C812" s="134">
        <v>115</v>
      </c>
      <c r="D812" s="134">
        <v>113</v>
      </c>
      <c r="E812" s="134">
        <v>108</v>
      </c>
      <c r="F812" s="134">
        <v>64</v>
      </c>
      <c r="G812" s="135">
        <v>67</v>
      </c>
      <c r="H812" s="171">
        <f>IFERROR((Table21[[#This Row],[_202330]]-Table21[[#This Row],[_201930]])/Table21[[#This Row],[_201930]]*1,"")</f>
        <v>-0.41739130434782606</v>
      </c>
    </row>
    <row r="813" spans="1:8" ht="28.5">
      <c r="A813" s="132">
        <v>146472</v>
      </c>
      <c r="B813" s="134" t="s">
        <v>1163</v>
      </c>
      <c r="C813" s="134" t="s">
        <v>129</v>
      </c>
      <c r="D813" s="134" t="s">
        <v>129</v>
      </c>
      <c r="E813" s="134" t="s">
        <v>129</v>
      </c>
      <c r="F813" s="134" t="s">
        <v>129</v>
      </c>
      <c r="G813" s="135" t="s">
        <v>129</v>
      </c>
      <c r="H813" s="171" t="str">
        <f>IFERROR((Table21[[#This Row],[_202330]]-Table21[[#This Row],[_201930]])/Table21[[#This Row],[_201930]]*1,"")</f>
        <v/>
      </c>
    </row>
    <row r="814" spans="1:8">
      <c r="A814" s="132">
        <v>146472</v>
      </c>
      <c r="B814" s="134" t="s">
        <v>1136</v>
      </c>
      <c r="C814" s="134">
        <v>153</v>
      </c>
      <c r="D814" s="134">
        <v>137</v>
      </c>
      <c r="E814" s="134">
        <v>141</v>
      </c>
      <c r="F814" s="134">
        <v>85</v>
      </c>
      <c r="G814" s="135">
        <v>83</v>
      </c>
      <c r="H814" s="171">
        <f>IFERROR((Table21[[#This Row],[_202330]]-Table21[[#This Row],[_201930]])/Table21[[#This Row],[_201930]]*1,"")</f>
        <v>-0.45751633986928103</v>
      </c>
    </row>
    <row r="815" spans="1:8">
      <c r="A815" s="132">
        <v>146472</v>
      </c>
      <c r="B815" s="134" t="s">
        <v>1137</v>
      </c>
      <c r="C815" s="134">
        <v>32</v>
      </c>
      <c r="D815" s="134">
        <v>31</v>
      </c>
      <c r="E815" s="134">
        <v>36</v>
      </c>
      <c r="F815" s="134">
        <v>29</v>
      </c>
      <c r="G815" s="135">
        <v>35</v>
      </c>
      <c r="H815" s="171">
        <f>IFERROR((Table21[[#This Row],[_202330]]-Table21[[#This Row],[_201930]])/Table21[[#This Row],[_201930]]*1,"")</f>
        <v>9.375E-2</v>
      </c>
    </row>
    <row r="816" spans="1:8" ht="28.5">
      <c r="A816" s="132">
        <v>146472</v>
      </c>
      <c r="B816" s="134" t="s">
        <v>1138</v>
      </c>
      <c r="C816" s="134">
        <v>31</v>
      </c>
      <c r="D816" s="134">
        <v>21</v>
      </c>
      <c r="E816" s="134">
        <v>32</v>
      </c>
      <c r="F816" s="134">
        <v>21</v>
      </c>
      <c r="G816" s="135">
        <v>15</v>
      </c>
      <c r="H816" s="171">
        <f>IFERROR((Table21[[#This Row],[_202330]]-Table21[[#This Row],[_201930]])/Table21[[#This Row],[_201930]]*1,"")</f>
        <v>-0.5161290322580645</v>
      </c>
    </row>
    <row r="817" spans="1:8" ht="28.5">
      <c r="A817" s="132">
        <v>146472</v>
      </c>
      <c r="B817" s="134" t="s">
        <v>1164</v>
      </c>
      <c r="C817" s="134">
        <v>129</v>
      </c>
      <c r="D817" s="134">
        <v>123</v>
      </c>
      <c r="E817" s="134">
        <v>118</v>
      </c>
      <c r="F817" s="134">
        <v>68</v>
      </c>
      <c r="G817" s="135">
        <v>73</v>
      </c>
      <c r="H817" s="171">
        <f>IFERROR((Table21[[#This Row],[_202330]]-Table21[[#This Row],[_201930]])/Table21[[#This Row],[_201930]]*1,"")</f>
        <v>-0.43410852713178294</v>
      </c>
    </row>
    <row r="818" spans="1:8" ht="28.5">
      <c r="A818" s="132">
        <v>146472</v>
      </c>
      <c r="B818" s="134" t="s">
        <v>1165</v>
      </c>
      <c r="C818" s="134" t="s">
        <v>129</v>
      </c>
      <c r="D818" s="134" t="s">
        <v>129</v>
      </c>
      <c r="E818" s="134" t="s">
        <v>129</v>
      </c>
      <c r="F818" s="134" t="s">
        <v>129</v>
      </c>
      <c r="G818" s="135" t="s">
        <v>129</v>
      </c>
      <c r="H818" s="171" t="str">
        <f>IFERROR((Table21[[#This Row],[_202330]]-Table21[[#This Row],[_201930]])/Table21[[#This Row],[_201930]]*1,"")</f>
        <v/>
      </c>
    </row>
    <row r="819" spans="1:8">
      <c r="A819" s="132">
        <v>146472</v>
      </c>
      <c r="B819" s="134" t="s">
        <v>1141</v>
      </c>
      <c r="C819" s="134">
        <v>160</v>
      </c>
      <c r="D819" s="134">
        <v>144</v>
      </c>
      <c r="E819" s="134">
        <v>150</v>
      </c>
      <c r="F819" s="134">
        <v>89</v>
      </c>
      <c r="G819" s="135">
        <v>88</v>
      </c>
      <c r="H819" s="171">
        <f>IFERROR((Table21[[#This Row],[_202330]]-Table21[[#This Row],[_201930]])/Table21[[#This Row],[_201930]]*1,"")</f>
        <v>-0.45</v>
      </c>
    </row>
    <row r="820" spans="1:8">
      <c r="A820" s="132">
        <v>146472</v>
      </c>
      <c r="B820" s="134" t="s">
        <v>1142</v>
      </c>
      <c r="C820" s="134">
        <v>33</v>
      </c>
      <c r="D820" s="134">
        <v>33</v>
      </c>
      <c r="E820" s="134">
        <v>38</v>
      </c>
      <c r="F820" s="134">
        <v>31</v>
      </c>
      <c r="G820" s="135">
        <v>37</v>
      </c>
      <c r="H820" s="171">
        <f>IFERROR((Table21[[#This Row],[_202330]]-Table21[[#This Row],[_201930]])/Table21[[#This Row],[_201930]]*1,"")</f>
        <v>0.12121212121212122</v>
      </c>
    </row>
    <row r="821" spans="1:8" ht="28.5">
      <c r="A821" s="132">
        <v>146472</v>
      </c>
      <c r="B821" s="134" t="s">
        <v>1143</v>
      </c>
      <c r="C821" s="134">
        <v>30</v>
      </c>
      <c r="D821" s="134">
        <v>24</v>
      </c>
      <c r="E821" s="134">
        <v>33</v>
      </c>
      <c r="F821" s="134">
        <v>20</v>
      </c>
      <c r="G821" s="135">
        <v>15</v>
      </c>
      <c r="H821" s="171">
        <f>IFERROR((Table21[[#This Row],[_202330]]-Table21[[#This Row],[_201930]])/Table21[[#This Row],[_201930]]*1,"")</f>
        <v>-0.5</v>
      </c>
    </row>
    <row r="822" spans="1:8" ht="28.5">
      <c r="A822" s="132">
        <v>146472</v>
      </c>
      <c r="B822" s="134" t="s">
        <v>1166</v>
      </c>
      <c r="C822" s="134">
        <v>134</v>
      </c>
      <c r="D822" s="134">
        <v>125</v>
      </c>
      <c r="E822" s="134">
        <v>123</v>
      </c>
      <c r="F822" s="134">
        <v>71</v>
      </c>
      <c r="G822" s="135">
        <v>76</v>
      </c>
      <c r="H822" s="171">
        <f>IFERROR((Table21[[#This Row],[_202330]]-Table21[[#This Row],[_201930]])/Table21[[#This Row],[_201930]]*1,"")</f>
        <v>-0.43283582089552236</v>
      </c>
    </row>
    <row r="823" spans="1:8" ht="28.5">
      <c r="A823" s="132">
        <v>146472</v>
      </c>
      <c r="B823" s="134" t="s">
        <v>1167</v>
      </c>
      <c r="C823" s="134" t="s">
        <v>129</v>
      </c>
      <c r="D823" s="134" t="s">
        <v>129</v>
      </c>
      <c r="E823" s="134" t="s">
        <v>129</v>
      </c>
      <c r="F823" s="134" t="s">
        <v>129</v>
      </c>
      <c r="G823" s="135" t="s">
        <v>129</v>
      </c>
      <c r="H823" s="171" t="str">
        <f>IFERROR((Table21[[#This Row],[_202330]]-Table21[[#This Row],[_201930]])/Table21[[#This Row],[_201930]]*1,"")</f>
        <v/>
      </c>
    </row>
    <row r="824" spans="1:8">
      <c r="A824" s="132">
        <v>146472</v>
      </c>
      <c r="B824" s="134" t="s">
        <v>1146</v>
      </c>
      <c r="C824" s="134">
        <v>164</v>
      </c>
      <c r="D824" s="134">
        <v>149</v>
      </c>
      <c r="E824" s="134">
        <v>156</v>
      </c>
      <c r="F824" s="134">
        <v>91</v>
      </c>
      <c r="G824" s="135">
        <v>91</v>
      </c>
      <c r="H824" s="171">
        <f>IFERROR((Table21[[#This Row],[_202330]]-Table21[[#This Row],[_201930]])/Table21[[#This Row],[_201930]]*1,"")</f>
        <v>-0.4451219512195122</v>
      </c>
    </row>
    <row r="825" spans="1:8" ht="28.5">
      <c r="A825" s="132">
        <v>146472</v>
      </c>
      <c r="B825" s="134" t="s">
        <v>1147</v>
      </c>
      <c r="C825" s="134">
        <v>2</v>
      </c>
      <c r="D825" s="134">
        <v>4</v>
      </c>
      <c r="E825" s="134">
        <v>3</v>
      </c>
      <c r="F825" s="134">
        <v>2</v>
      </c>
      <c r="G825" s="135">
        <v>2</v>
      </c>
      <c r="H825" s="171">
        <f>IFERROR((Table21[[#This Row],[_202330]]-Table21[[#This Row],[_201930]])/Table21[[#This Row],[_201930]]*1,"")</f>
        <v>0</v>
      </c>
    </row>
    <row r="826" spans="1:8" ht="28.5">
      <c r="A826" s="132">
        <v>146472</v>
      </c>
      <c r="B826" s="134" t="s">
        <v>1148</v>
      </c>
      <c r="C826" s="134">
        <v>206</v>
      </c>
      <c r="D826" s="134">
        <v>165</v>
      </c>
      <c r="E826" s="134">
        <v>138</v>
      </c>
      <c r="F826" s="134">
        <v>123</v>
      </c>
      <c r="G826" s="135">
        <v>95</v>
      </c>
      <c r="H826" s="171">
        <f>IFERROR((Table21[[#This Row],[_202330]]-Table21[[#This Row],[_201930]])/Table21[[#This Row],[_201930]]*1,"")</f>
        <v>-0.53883495145631066</v>
      </c>
    </row>
    <row r="827" spans="1:8" ht="28.5">
      <c r="A827" s="132">
        <v>146472</v>
      </c>
      <c r="B827" s="134" t="s">
        <v>1149</v>
      </c>
      <c r="C827" s="134">
        <v>112</v>
      </c>
      <c r="D827" s="134">
        <v>120</v>
      </c>
      <c r="E827" s="134">
        <v>96</v>
      </c>
      <c r="F827" s="134">
        <v>74</v>
      </c>
      <c r="G827" s="135">
        <v>47</v>
      </c>
      <c r="H827" s="171">
        <f>IFERROR((Table21[[#This Row],[_202330]]-Table21[[#This Row],[_201930]])/Table21[[#This Row],[_201930]]*1,"")</f>
        <v>-0.5803571428571429</v>
      </c>
    </row>
    <row r="828" spans="1:8" ht="28.5">
      <c r="A828" s="132">
        <v>146472</v>
      </c>
      <c r="B828" s="134" t="s">
        <v>1150</v>
      </c>
      <c r="C828" s="134">
        <v>320</v>
      </c>
      <c r="D828" s="134">
        <v>289</v>
      </c>
      <c r="E828" s="134">
        <v>237</v>
      </c>
      <c r="F828" s="134">
        <v>199</v>
      </c>
      <c r="G828" s="135">
        <v>144</v>
      </c>
      <c r="H828" s="171">
        <f>IFERROR((Table21[[#This Row],[_202330]]-Table21[[#This Row],[_201930]])/Table21[[#This Row],[_201930]]*1,"")</f>
        <v>-0.55000000000000004</v>
      </c>
    </row>
    <row r="829" spans="1:8">
      <c r="A829" s="132">
        <v>146472</v>
      </c>
      <c r="B829" s="134" t="s">
        <v>1151</v>
      </c>
      <c r="C829" s="134">
        <v>34</v>
      </c>
      <c r="D829" s="134">
        <v>34</v>
      </c>
      <c r="E829" s="134">
        <v>40</v>
      </c>
      <c r="F829" s="134">
        <v>31</v>
      </c>
      <c r="G829" s="135">
        <v>39</v>
      </c>
      <c r="H829" s="171">
        <f>IFERROR((Table21[[#This Row],[_202330]]-Table21[[#This Row],[_201930]])/Table21[[#This Row],[_201930]]*1,"")</f>
        <v>0.14705882352941177</v>
      </c>
    </row>
    <row r="830" spans="1:8" ht="28.5">
      <c r="A830" s="132">
        <v>146472</v>
      </c>
      <c r="B830" s="134" t="s">
        <v>1152</v>
      </c>
      <c r="C830" s="134">
        <v>43</v>
      </c>
      <c r="D830" s="134">
        <v>39</v>
      </c>
      <c r="E830" s="134">
        <v>36</v>
      </c>
      <c r="F830" s="134">
        <v>43</v>
      </c>
      <c r="G830" s="135">
        <v>41</v>
      </c>
      <c r="H830" s="171">
        <f>IFERROR((Table21[[#This Row],[_202330]]-Table21[[#This Row],[_201930]])/Table21[[#This Row],[_201930]]*1,"")</f>
        <v>-4.6511627906976744E-2</v>
      </c>
    </row>
    <row r="831" spans="1:8" ht="28.5">
      <c r="A831" s="132">
        <v>146472</v>
      </c>
      <c r="B831" s="134" t="s">
        <v>1153</v>
      </c>
      <c r="C831" s="134">
        <v>0</v>
      </c>
      <c r="D831" s="134">
        <v>1</v>
      </c>
      <c r="E831" s="134">
        <v>1</v>
      </c>
      <c r="F831" s="134">
        <v>1</v>
      </c>
      <c r="G831" s="135">
        <v>1</v>
      </c>
      <c r="H831" s="171" t="str">
        <f>IFERROR((Table21[[#This Row],[_202330]]-Table21[[#This Row],[_201930]])/Table21[[#This Row],[_201930]]*1,"")</f>
        <v/>
      </c>
    </row>
    <row r="832" spans="1:8" ht="28.5">
      <c r="A832" s="132">
        <v>146472</v>
      </c>
      <c r="B832" s="134" t="s">
        <v>1154</v>
      </c>
      <c r="C832" s="134">
        <v>43</v>
      </c>
      <c r="D832" s="134">
        <v>38</v>
      </c>
      <c r="E832" s="134">
        <v>35</v>
      </c>
      <c r="F832" s="134">
        <v>42</v>
      </c>
      <c r="G832" s="135">
        <v>40</v>
      </c>
      <c r="H832" s="171">
        <f>IFERROR((Table21[[#This Row],[_202330]]-Table21[[#This Row],[_201930]])/Table21[[#This Row],[_201930]]*1,"")</f>
        <v>-6.9767441860465115E-2</v>
      </c>
    </row>
    <row r="833" spans="1:8" ht="28.5">
      <c r="A833" s="132">
        <v>146472</v>
      </c>
      <c r="B833" s="134" t="s">
        <v>1155</v>
      </c>
      <c r="C833" s="134">
        <v>23</v>
      </c>
      <c r="D833" s="134">
        <v>27</v>
      </c>
      <c r="E833" s="134">
        <v>24</v>
      </c>
      <c r="F833" s="134">
        <v>26</v>
      </c>
      <c r="G833" s="135">
        <v>20</v>
      </c>
      <c r="H833" s="171">
        <f>IFERROR((Table21[[#This Row],[_202330]]-Table21[[#This Row],[_201930]])/Table21[[#This Row],[_201930]]*1,"")</f>
        <v>-0.13043478260869565</v>
      </c>
    </row>
    <row r="834" spans="1:8">
      <c r="A834" s="132">
        <v>147800</v>
      </c>
      <c r="B834" s="134" t="s">
        <v>1173</v>
      </c>
      <c r="C834" s="134">
        <v>390</v>
      </c>
      <c r="D834" s="134">
        <v>397</v>
      </c>
      <c r="E834" s="134">
        <v>407</v>
      </c>
      <c r="F834" s="134">
        <v>416</v>
      </c>
      <c r="G834" s="135">
        <v>329</v>
      </c>
      <c r="H834" s="171">
        <f>IFERROR((Table21[[#This Row],[_202330]]-Table21[[#This Row],[_201930]])/Table21[[#This Row],[_201930]]*1,"")</f>
        <v>-0.15641025641025641</v>
      </c>
    </row>
    <row r="835" spans="1:8">
      <c r="A835" s="132">
        <v>147800</v>
      </c>
      <c r="B835" s="134" t="s">
        <v>1131</v>
      </c>
      <c r="C835" s="134">
        <v>0</v>
      </c>
      <c r="D835" s="134">
        <v>0</v>
      </c>
      <c r="E835" s="134">
        <v>0</v>
      </c>
      <c r="F835" s="134">
        <v>0</v>
      </c>
      <c r="G835" s="135">
        <v>0</v>
      </c>
      <c r="H835" s="171" t="str">
        <f>IFERROR((Table21[[#This Row],[_202330]]-Table21[[#This Row],[_201930]])/Table21[[#This Row],[_201930]]*1,"")</f>
        <v/>
      </c>
    </row>
    <row r="836" spans="1:8">
      <c r="A836" s="132">
        <v>147800</v>
      </c>
      <c r="B836" s="134" t="s">
        <v>1132</v>
      </c>
      <c r="C836" s="134">
        <v>390</v>
      </c>
      <c r="D836" s="134">
        <v>397</v>
      </c>
      <c r="E836" s="134">
        <v>407</v>
      </c>
      <c r="F836" s="134">
        <v>416</v>
      </c>
      <c r="G836" s="135">
        <v>329</v>
      </c>
      <c r="H836" s="171">
        <f>IFERROR((Table21[[#This Row],[_202330]]-Table21[[#This Row],[_201930]])/Table21[[#This Row],[_201930]]*1,"")</f>
        <v>-0.15641025641025641</v>
      </c>
    </row>
    <row r="837" spans="1:8" ht="28.5">
      <c r="A837" s="132">
        <v>147800</v>
      </c>
      <c r="B837" s="134" t="s">
        <v>1133</v>
      </c>
      <c r="C837" s="134">
        <v>17</v>
      </c>
      <c r="D837" s="134">
        <v>23</v>
      </c>
      <c r="E837" s="134">
        <v>22</v>
      </c>
      <c r="F837" s="134">
        <v>29</v>
      </c>
      <c r="G837" s="135">
        <v>18</v>
      </c>
      <c r="H837" s="171">
        <f>IFERROR((Table21[[#This Row],[_202330]]-Table21[[#This Row],[_201930]])/Table21[[#This Row],[_201930]]*1,"")</f>
        <v>5.8823529411764705E-2</v>
      </c>
    </row>
    <row r="838" spans="1:8" ht="28.5">
      <c r="A838" s="132">
        <v>147800</v>
      </c>
      <c r="B838" s="134" t="s">
        <v>1162</v>
      </c>
      <c r="C838" s="134">
        <v>47</v>
      </c>
      <c r="D838" s="134">
        <v>48</v>
      </c>
      <c r="E838" s="134">
        <v>63</v>
      </c>
      <c r="F838" s="134">
        <v>73</v>
      </c>
      <c r="G838" s="135">
        <v>76</v>
      </c>
      <c r="H838" s="171">
        <f>IFERROR((Table21[[#This Row],[_202330]]-Table21[[#This Row],[_201930]])/Table21[[#This Row],[_201930]]*1,"")</f>
        <v>0.61702127659574468</v>
      </c>
    </row>
    <row r="839" spans="1:8" ht="28.5">
      <c r="A839" s="132">
        <v>147800</v>
      </c>
      <c r="B839" s="134" t="s">
        <v>1163</v>
      </c>
      <c r="C839" s="134" t="s">
        <v>129</v>
      </c>
      <c r="D839" s="134" t="s">
        <v>129</v>
      </c>
      <c r="E839" s="134" t="s">
        <v>129</v>
      </c>
      <c r="F839" s="134" t="s">
        <v>129</v>
      </c>
      <c r="G839" s="135" t="s">
        <v>129</v>
      </c>
      <c r="H839" s="171" t="str">
        <f>IFERROR((Table21[[#This Row],[_202330]]-Table21[[#This Row],[_201930]])/Table21[[#This Row],[_201930]]*1,"")</f>
        <v/>
      </c>
    </row>
    <row r="840" spans="1:8">
      <c r="A840" s="132">
        <v>147800</v>
      </c>
      <c r="B840" s="134" t="s">
        <v>1136</v>
      </c>
      <c r="C840" s="134">
        <v>64</v>
      </c>
      <c r="D840" s="134">
        <v>71</v>
      </c>
      <c r="E840" s="134">
        <v>85</v>
      </c>
      <c r="F840" s="134">
        <v>102</v>
      </c>
      <c r="G840" s="135">
        <v>94</v>
      </c>
      <c r="H840" s="171">
        <f>IFERROR((Table21[[#This Row],[_202330]]-Table21[[#This Row],[_201930]])/Table21[[#This Row],[_201930]]*1,"")</f>
        <v>0.46875</v>
      </c>
    </row>
    <row r="841" spans="1:8">
      <c r="A841" s="132">
        <v>147800</v>
      </c>
      <c r="B841" s="134" t="s">
        <v>1137</v>
      </c>
      <c r="C841" s="134">
        <v>16</v>
      </c>
      <c r="D841" s="134">
        <v>18</v>
      </c>
      <c r="E841" s="134">
        <v>21</v>
      </c>
      <c r="F841" s="134">
        <v>25</v>
      </c>
      <c r="G841" s="135">
        <v>29</v>
      </c>
      <c r="H841" s="171">
        <f>IFERROR((Table21[[#This Row],[_202330]]-Table21[[#This Row],[_201930]])/Table21[[#This Row],[_201930]]*1,"")</f>
        <v>0.8125</v>
      </c>
    </row>
    <row r="842" spans="1:8" ht="28.5">
      <c r="A842" s="132">
        <v>147800</v>
      </c>
      <c r="B842" s="134" t="s">
        <v>1138</v>
      </c>
      <c r="C842" s="134">
        <v>16</v>
      </c>
      <c r="D842" s="134">
        <v>24</v>
      </c>
      <c r="E842" s="134">
        <v>23</v>
      </c>
      <c r="F842" s="134">
        <v>23</v>
      </c>
      <c r="G842" s="135">
        <v>19</v>
      </c>
      <c r="H842" s="171">
        <f>IFERROR((Table21[[#This Row],[_202330]]-Table21[[#This Row],[_201930]])/Table21[[#This Row],[_201930]]*1,"")</f>
        <v>0.1875</v>
      </c>
    </row>
    <row r="843" spans="1:8" ht="28.5">
      <c r="A843" s="132">
        <v>147800</v>
      </c>
      <c r="B843" s="134" t="s">
        <v>1164</v>
      </c>
      <c r="C843" s="134">
        <v>58</v>
      </c>
      <c r="D843" s="134">
        <v>58</v>
      </c>
      <c r="E843" s="134">
        <v>73</v>
      </c>
      <c r="F843" s="134">
        <v>86</v>
      </c>
      <c r="G843" s="135">
        <v>86</v>
      </c>
      <c r="H843" s="171">
        <f>IFERROR((Table21[[#This Row],[_202330]]-Table21[[#This Row],[_201930]])/Table21[[#This Row],[_201930]]*1,"")</f>
        <v>0.48275862068965519</v>
      </c>
    </row>
    <row r="844" spans="1:8" ht="28.5">
      <c r="A844" s="132">
        <v>147800</v>
      </c>
      <c r="B844" s="134" t="s">
        <v>1165</v>
      </c>
      <c r="C844" s="134" t="s">
        <v>129</v>
      </c>
      <c r="D844" s="134" t="s">
        <v>129</v>
      </c>
      <c r="E844" s="134" t="s">
        <v>129</v>
      </c>
      <c r="F844" s="134" t="s">
        <v>129</v>
      </c>
      <c r="G844" s="135" t="s">
        <v>129</v>
      </c>
      <c r="H844" s="171" t="str">
        <f>IFERROR((Table21[[#This Row],[_202330]]-Table21[[#This Row],[_201930]])/Table21[[#This Row],[_201930]]*1,"")</f>
        <v/>
      </c>
    </row>
    <row r="845" spans="1:8">
      <c r="A845" s="132">
        <v>147800</v>
      </c>
      <c r="B845" s="134" t="s">
        <v>1141</v>
      </c>
      <c r="C845" s="134">
        <v>74</v>
      </c>
      <c r="D845" s="134">
        <v>82</v>
      </c>
      <c r="E845" s="134">
        <v>96</v>
      </c>
      <c r="F845" s="134">
        <v>109</v>
      </c>
      <c r="G845" s="135">
        <v>105</v>
      </c>
      <c r="H845" s="171">
        <f>IFERROR((Table21[[#This Row],[_202330]]-Table21[[#This Row],[_201930]])/Table21[[#This Row],[_201930]]*1,"")</f>
        <v>0.41891891891891891</v>
      </c>
    </row>
    <row r="846" spans="1:8">
      <c r="A846" s="132">
        <v>147800</v>
      </c>
      <c r="B846" s="134" t="s">
        <v>1142</v>
      </c>
      <c r="C846" s="134">
        <v>19</v>
      </c>
      <c r="D846" s="134">
        <v>21</v>
      </c>
      <c r="E846" s="134">
        <v>24</v>
      </c>
      <c r="F846" s="134">
        <v>26</v>
      </c>
      <c r="G846" s="135">
        <v>32</v>
      </c>
      <c r="H846" s="171">
        <f>IFERROR((Table21[[#This Row],[_202330]]-Table21[[#This Row],[_201930]])/Table21[[#This Row],[_201930]]*1,"")</f>
        <v>0.68421052631578949</v>
      </c>
    </row>
    <row r="847" spans="1:8" ht="28.5">
      <c r="A847" s="132">
        <v>147800</v>
      </c>
      <c r="B847" s="134" t="s">
        <v>1143</v>
      </c>
      <c r="C847" s="134">
        <v>16</v>
      </c>
      <c r="D847" s="134">
        <v>22</v>
      </c>
      <c r="E847" s="134">
        <v>23</v>
      </c>
      <c r="F847" s="134">
        <v>23</v>
      </c>
      <c r="G847" s="135">
        <v>20</v>
      </c>
      <c r="H847" s="171">
        <f>IFERROR((Table21[[#This Row],[_202330]]-Table21[[#This Row],[_201930]])/Table21[[#This Row],[_201930]]*1,"")</f>
        <v>0.25</v>
      </c>
    </row>
    <row r="848" spans="1:8" ht="28.5">
      <c r="A848" s="132">
        <v>147800</v>
      </c>
      <c r="B848" s="134" t="s">
        <v>1166</v>
      </c>
      <c r="C848" s="134">
        <v>62</v>
      </c>
      <c r="D848" s="134">
        <v>65</v>
      </c>
      <c r="E848" s="134">
        <v>76</v>
      </c>
      <c r="F848" s="134">
        <v>91</v>
      </c>
      <c r="G848" s="135">
        <v>87</v>
      </c>
      <c r="H848" s="171">
        <f>IFERROR((Table21[[#This Row],[_202330]]-Table21[[#This Row],[_201930]])/Table21[[#This Row],[_201930]]*1,"")</f>
        <v>0.40322580645161288</v>
      </c>
    </row>
    <row r="849" spans="1:8" ht="28.5">
      <c r="A849" s="132">
        <v>147800</v>
      </c>
      <c r="B849" s="134" t="s">
        <v>1167</v>
      </c>
      <c r="C849" s="134" t="s">
        <v>129</v>
      </c>
      <c r="D849" s="134" t="s">
        <v>129</v>
      </c>
      <c r="E849" s="134" t="s">
        <v>129</v>
      </c>
      <c r="F849" s="134" t="s">
        <v>129</v>
      </c>
      <c r="G849" s="135" t="s">
        <v>129</v>
      </c>
      <c r="H849" s="171" t="str">
        <f>IFERROR((Table21[[#This Row],[_202330]]-Table21[[#This Row],[_201930]])/Table21[[#This Row],[_201930]]*1,"")</f>
        <v/>
      </c>
    </row>
    <row r="850" spans="1:8">
      <c r="A850" s="132">
        <v>147800</v>
      </c>
      <c r="B850" s="134" t="s">
        <v>1146</v>
      </c>
      <c r="C850" s="134">
        <v>78</v>
      </c>
      <c r="D850" s="134">
        <v>87</v>
      </c>
      <c r="E850" s="134">
        <v>99</v>
      </c>
      <c r="F850" s="134">
        <v>114</v>
      </c>
      <c r="G850" s="135">
        <v>107</v>
      </c>
      <c r="H850" s="171">
        <f>IFERROR((Table21[[#This Row],[_202330]]-Table21[[#This Row],[_201930]])/Table21[[#This Row],[_201930]]*1,"")</f>
        <v>0.37179487179487181</v>
      </c>
    </row>
    <row r="851" spans="1:8" ht="28.5">
      <c r="A851" s="132">
        <v>147800</v>
      </c>
      <c r="B851" s="134" t="s">
        <v>1147</v>
      </c>
      <c r="C851" s="134">
        <v>5</v>
      </c>
      <c r="D851" s="134">
        <v>3</v>
      </c>
      <c r="E851" s="134">
        <v>1</v>
      </c>
      <c r="F851" s="134">
        <v>1</v>
      </c>
      <c r="G851" s="135">
        <v>1</v>
      </c>
      <c r="H851" s="171">
        <f>IFERROR((Table21[[#This Row],[_202330]]-Table21[[#This Row],[_201930]])/Table21[[#This Row],[_201930]]*1,"")</f>
        <v>-0.8</v>
      </c>
    </row>
    <row r="852" spans="1:8" ht="28.5">
      <c r="A852" s="132">
        <v>147800</v>
      </c>
      <c r="B852" s="134" t="s">
        <v>1148</v>
      </c>
      <c r="C852" s="134">
        <v>220</v>
      </c>
      <c r="D852" s="134">
        <v>230</v>
      </c>
      <c r="E852" s="134">
        <v>233</v>
      </c>
      <c r="F852" s="134">
        <v>223</v>
      </c>
      <c r="G852" s="135">
        <v>168</v>
      </c>
      <c r="H852" s="171">
        <f>IFERROR((Table21[[#This Row],[_202330]]-Table21[[#This Row],[_201930]])/Table21[[#This Row],[_201930]]*1,"")</f>
        <v>-0.23636363636363636</v>
      </c>
    </row>
    <row r="853" spans="1:8" ht="28.5">
      <c r="A853" s="132">
        <v>147800</v>
      </c>
      <c r="B853" s="134" t="s">
        <v>1149</v>
      </c>
      <c r="C853" s="134">
        <v>87</v>
      </c>
      <c r="D853" s="134">
        <v>77</v>
      </c>
      <c r="E853" s="134">
        <v>74</v>
      </c>
      <c r="F853" s="134">
        <v>78</v>
      </c>
      <c r="G853" s="135">
        <v>53</v>
      </c>
      <c r="H853" s="171">
        <f>IFERROR((Table21[[#This Row],[_202330]]-Table21[[#This Row],[_201930]])/Table21[[#This Row],[_201930]]*1,"")</f>
        <v>-0.39080459770114945</v>
      </c>
    </row>
    <row r="854" spans="1:8" ht="28.5">
      <c r="A854" s="132">
        <v>147800</v>
      </c>
      <c r="B854" s="134" t="s">
        <v>1150</v>
      </c>
      <c r="C854" s="134">
        <v>312</v>
      </c>
      <c r="D854" s="134">
        <v>310</v>
      </c>
      <c r="E854" s="134">
        <v>308</v>
      </c>
      <c r="F854" s="134">
        <v>302</v>
      </c>
      <c r="G854" s="135">
        <v>222</v>
      </c>
      <c r="H854" s="171">
        <f>IFERROR((Table21[[#This Row],[_202330]]-Table21[[#This Row],[_201930]])/Table21[[#This Row],[_201930]]*1,"")</f>
        <v>-0.28846153846153844</v>
      </c>
    </row>
    <row r="855" spans="1:8">
      <c r="A855" s="132">
        <v>147800</v>
      </c>
      <c r="B855" s="134" t="s">
        <v>1151</v>
      </c>
      <c r="C855" s="134">
        <v>20</v>
      </c>
      <c r="D855" s="134">
        <v>22</v>
      </c>
      <c r="E855" s="134">
        <v>24</v>
      </c>
      <c r="F855" s="134">
        <v>27</v>
      </c>
      <c r="G855" s="135">
        <v>33</v>
      </c>
      <c r="H855" s="171">
        <f>IFERROR((Table21[[#This Row],[_202330]]-Table21[[#This Row],[_201930]])/Table21[[#This Row],[_201930]]*1,"")</f>
        <v>0.65</v>
      </c>
    </row>
    <row r="856" spans="1:8" ht="28.5">
      <c r="A856" s="132">
        <v>147800</v>
      </c>
      <c r="B856" s="134" t="s">
        <v>1152</v>
      </c>
      <c r="C856" s="134">
        <v>58</v>
      </c>
      <c r="D856" s="134">
        <v>59</v>
      </c>
      <c r="E856" s="134">
        <v>57</v>
      </c>
      <c r="F856" s="134">
        <v>54</v>
      </c>
      <c r="G856" s="135">
        <v>51</v>
      </c>
      <c r="H856" s="171">
        <f>IFERROR((Table21[[#This Row],[_202330]]-Table21[[#This Row],[_201930]])/Table21[[#This Row],[_201930]]*1,"")</f>
        <v>-0.1206896551724138</v>
      </c>
    </row>
    <row r="857" spans="1:8" ht="28.5">
      <c r="A857" s="132">
        <v>147800</v>
      </c>
      <c r="B857" s="134" t="s">
        <v>1153</v>
      </c>
      <c r="C857" s="134">
        <v>1</v>
      </c>
      <c r="D857" s="134">
        <v>1</v>
      </c>
      <c r="E857" s="134">
        <v>0</v>
      </c>
      <c r="F857" s="134">
        <v>0</v>
      </c>
      <c r="G857" s="135">
        <v>0</v>
      </c>
      <c r="H857" s="171">
        <f>IFERROR((Table21[[#This Row],[_202330]]-Table21[[#This Row],[_201930]])/Table21[[#This Row],[_201930]]*1,"")</f>
        <v>-1</v>
      </c>
    </row>
    <row r="858" spans="1:8" ht="28.5">
      <c r="A858" s="132">
        <v>147800</v>
      </c>
      <c r="B858" s="134" t="s">
        <v>1154</v>
      </c>
      <c r="C858" s="134">
        <v>56</v>
      </c>
      <c r="D858" s="134">
        <v>58</v>
      </c>
      <c r="E858" s="134">
        <v>57</v>
      </c>
      <c r="F858" s="134">
        <v>54</v>
      </c>
      <c r="G858" s="135">
        <v>51</v>
      </c>
      <c r="H858" s="171">
        <f>IFERROR((Table21[[#This Row],[_202330]]-Table21[[#This Row],[_201930]])/Table21[[#This Row],[_201930]]*1,"")</f>
        <v>-8.9285714285714288E-2</v>
      </c>
    </row>
    <row r="859" spans="1:8" ht="28.5">
      <c r="A859" s="132">
        <v>147800</v>
      </c>
      <c r="B859" s="134" t="s">
        <v>1155</v>
      </c>
      <c r="C859" s="134">
        <v>22</v>
      </c>
      <c r="D859" s="134">
        <v>19</v>
      </c>
      <c r="E859" s="134">
        <v>18</v>
      </c>
      <c r="F859" s="134">
        <v>19</v>
      </c>
      <c r="G859" s="135">
        <v>16</v>
      </c>
      <c r="H859" s="171">
        <f>IFERROR((Table21[[#This Row],[_202330]]-Table21[[#This Row],[_201930]])/Table21[[#This Row],[_201930]]*1,"")</f>
        <v>-0.27272727272727271</v>
      </c>
    </row>
    <row r="860" spans="1:8">
      <c r="A860" s="132">
        <v>149532</v>
      </c>
      <c r="B860" s="134" t="s">
        <v>1173</v>
      </c>
      <c r="C860" s="134">
        <v>235</v>
      </c>
      <c r="D860" s="134">
        <v>238</v>
      </c>
      <c r="E860" s="134">
        <v>417</v>
      </c>
      <c r="F860" s="134">
        <v>316</v>
      </c>
      <c r="G860" s="135">
        <v>270</v>
      </c>
      <c r="H860" s="171">
        <f>IFERROR((Table21[[#This Row],[_202330]]-Table21[[#This Row],[_201930]])/Table21[[#This Row],[_201930]]*1,"")</f>
        <v>0.14893617021276595</v>
      </c>
    </row>
    <row r="861" spans="1:8">
      <c r="A861" s="132">
        <v>149532</v>
      </c>
      <c r="B861" s="134" t="s">
        <v>1131</v>
      </c>
      <c r="C861" s="134">
        <v>0</v>
      </c>
      <c r="D861" s="134">
        <v>0</v>
      </c>
      <c r="E861" s="134">
        <v>0</v>
      </c>
      <c r="F861" s="134">
        <v>0</v>
      </c>
      <c r="G861" s="135">
        <v>0</v>
      </c>
      <c r="H861" s="171" t="str">
        <f>IFERROR((Table21[[#This Row],[_202330]]-Table21[[#This Row],[_201930]])/Table21[[#This Row],[_201930]]*1,"")</f>
        <v/>
      </c>
    </row>
    <row r="862" spans="1:8">
      <c r="A862" s="132">
        <v>149532</v>
      </c>
      <c r="B862" s="134" t="s">
        <v>1132</v>
      </c>
      <c r="C862" s="134">
        <v>235</v>
      </c>
      <c r="D862" s="134">
        <v>238</v>
      </c>
      <c r="E862" s="134">
        <v>417</v>
      </c>
      <c r="F862" s="134">
        <v>316</v>
      </c>
      <c r="G862" s="135">
        <v>270</v>
      </c>
      <c r="H862" s="171">
        <f>IFERROR((Table21[[#This Row],[_202330]]-Table21[[#This Row],[_201930]])/Table21[[#This Row],[_201930]]*1,"")</f>
        <v>0.14893617021276595</v>
      </c>
    </row>
    <row r="863" spans="1:8" ht="28.5">
      <c r="A863" s="132">
        <v>149532</v>
      </c>
      <c r="B863" s="134" t="s">
        <v>1133</v>
      </c>
      <c r="C863" s="134">
        <v>3</v>
      </c>
      <c r="D863" s="134">
        <v>7</v>
      </c>
      <c r="E863" s="134">
        <v>11</v>
      </c>
      <c r="F863" s="134">
        <v>3</v>
      </c>
      <c r="G863" s="135">
        <v>8</v>
      </c>
      <c r="H863" s="171">
        <f>IFERROR((Table21[[#This Row],[_202330]]-Table21[[#This Row],[_201930]])/Table21[[#This Row],[_201930]]*1,"")</f>
        <v>1.6666666666666667</v>
      </c>
    </row>
    <row r="864" spans="1:8" ht="28.5">
      <c r="A864" s="132">
        <v>149532</v>
      </c>
      <c r="B864" s="134" t="s">
        <v>1162</v>
      </c>
      <c r="C864" s="134">
        <v>12</v>
      </c>
      <c r="D864" s="134">
        <v>14</v>
      </c>
      <c r="E864" s="134">
        <v>53</v>
      </c>
      <c r="F864" s="134">
        <v>50</v>
      </c>
      <c r="G864" s="135">
        <v>42</v>
      </c>
      <c r="H864" s="171">
        <f>IFERROR((Table21[[#This Row],[_202330]]-Table21[[#This Row],[_201930]])/Table21[[#This Row],[_201930]]*1,"")</f>
        <v>2.5</v>
      </c>
    </row>
    <row r="865" spans="1:8" ht="28.5">
      <c r="A865" s="132">
        <v>149532</v>
      </c>
      <c r="B865" s="134" t="s">
        <v>1163</v>
      </c>
      <c r="C865" s="134" t="s">
        <v>129</v>
      </c>
      <c r="D865" s="134" t="s">
        <v>129</v>
      </c>
      <c r="E865" s="134" t="s">
        <v>129</v>
      </c>
      <c r="F865" s="134" t="s">
        <v>129</v>
      </c>
      <c r="G865" s="135" t="s">
        <v>129</v>
      </c>
      <c r="H865" s="171" t="str">
        <f>IFERROR((Table21[[#This Row],[_202330]]-Table21[[#This Row],[_201930]])/Table21[[#This Row],[_201930]]*1,"")</f>
        <v/>
      </c>
    </row>
    <row r="866" spans="1:8">
      <c r="A866" s="132">
        <v>149532</v>
      </c>
      <c r="B866" s="134" t="s">
        <v>1136</v>
      </c>
      <c r="C866" s="134">
        <v>15</v>
      </c>
      <c r="D866" s="134">
        <v>21</v>
      </c>
      <c r="E866" s="134">
        <v>64</v>
      </c>
      <c r="F866" s="134">
        <v>53</v>
      </c>
      <c r="G866" s="135">
        <v>50</v>
      </c>
      <c r="H866" s="171">
        <f>IFERROR((Table21[[#This Row],[_202330]]-Table21[[#This Row],[_201930]])/Table21[[#This Row],[_201930]]*1,"")</f>
        <v>2.3333333333333335</v>
      </c>
    </row>
    <row r="867" spans="1:8">
      <c r="A867" s="132">
        <v>149532</v>
      </c>
      <c r="B867" s="134" t="s">
        <v>1137</v>
      </c>
      <c r="C867" s="134">
        <v>6</v>
      </c>
      <c r="D867" s="134">
        <v>9</v>
      </c>
      <c r="E867" s="134">
        <v>15</v>
      </c>
      <c r="F867" s="134">
        <v>17</v>
      </c>
      <c r="G867" s="135">
        <v>19</v>
      </c>
      <c r="H867" s="171">
        <f>IFERROR((Table21[[#This Row],[_202330]]-Table21[[#This Row],[_201930]])/Table21[[#This Row],[_201930]]*1,"")</f>
        <v>2.1666666666666665</v>
      </c>
    </row>
    <row r="868" spans="1:8" ht="28.5">
      <c r="A868" s="132">
        <v>149532</v>
      </c>
      <c r="B868" s="134" t="s">
        <v>1138</v>
      </c>
      <c r="C868" s="134">
        <v>2</v>
      </c>
      <c r="D868" s="134">
        <v>8</v>
      </c>
      <c r="E868" s="134">
        <v>12</v>
      </c>
      <c r="F868" s="134">
        <v>3</v>
      </c>
      <c r="G868" s="135">
        <v>7</v>
      </c>
      <c r="H868" s="171">
        <f>IFERROR((Table21[[#This Row],[_202330]]-Table21[[#This Row],[_201930]])/Table21[[#This Row],[_201930]]*1,"")</f>
        <v>2.5</v>
      </c>
    </row>
    <row r="869" spans="1:8" ht="28.5">
      <c r="A869" s="132">
        <v>149532</v>
      </c>
      <c r="B869" s="134" t="s">
        <v>1164</v>
      </c>
      <c r="C869" s="134">
        <v>19</v>
      </c>
      <c r="D869" s="134">
        <v>20</v>
      </c>
      <c r="E869" s="134">
        <v>65</v>
      </c>
      <c r="F869" s="134">
        <v>55</v>
      </c>
      <c r="G869" s="135">
        <v>49</v>
      </c>
      <c r="H869" s="171">
        <f>IFERROR((Table21[[#This Row],[_202330]]-Table21[[#This Row],[_201930]])/Table21[[#This Row],[_201930]]*1,"")</f>
        <v>1.5789473684210527</v>
      </c>
    </row>
    <row r="870" spans="1:8" ht="28.5">
      <c r="A870" s="132">
        <v>149532</v>
      </c>
      <c r="B870" s="134" t="s">
        <v>1165</v>
      </c>
      <c r="C870" s="134" t="s">
        <v>129</v>
      </c>
      <c r="D870" s="134" t="s">
        <v>129</v>
      </c>
      <c r="E870" s="134" t="s">
        <v>129</v>
      </c>
      <c r="F870" s="134" t="s">
        <v>129</v>
      </c>
      <c r="G870" s="135" t="s">
        <v>129</v>
      </c>
      <c r="H870" s="171" t="str">
        <f>IFERROR((Table21[[#This Row],[_202330]]-Table21[[#This Row],[_201930]])/Table21[[#This Row],[_201930]]*1,"")</f>
        <v/>
      </c>
    </row>
    <row r="871" spans="1:8">
      <c r="A871" s="132">
        <v>149532</v>
      </c>
      <c r="B871" s="134" t="s">
        <v>1141</v>
      </c>
      <c r="C871" s="134">
        <v>21</v>
      </c>
      <c r="D871" s="134">
        <v>28</v>
      </c>
      <c r="E871" s="134">
        <v>77</v>
      </c>
      <c r="F871" s="134">
        <v>58</v>
      </c>
      <c r="G871" s="135">
        <v>56</v>
      </c>
      <c r="H871" s="171">
        <f>IFERROR((Table21[[#This Row],[_202330]]-Table21[[#This Row],[_201930]])/Table21[[#This Row],[_201930]]*1,"")</f>
        <v>1.6666666666666667</v>
      </c>
    </row>
    <row r="872" spans="1:8">
      <c r="A872" s="132">
        <v>149532</v>
      </c>
      <c r="B872" s="134" t="s">
        <v>1142</v>
      </c>
      <c r="C872" s="134">
        <v>9</v>
      </c>
      <c r="D872" s="134">
        <v>12</v>
      </c>
      <c r="E872" s="134">
        <v>18</v>
      </c>
      <c r="F872" s="134">
        <v>18</v>
      </c>
      <c r="G872" s="135">
        <v>21</v>
      </c>
      <c r="H872" s="171">
        <f>IFERROR((Table21[[#This Row],[_202330]]-Table21[[#This Row],[_201930]])/Table21[[#This Row],[_201930]]*1,"")</f>
        <v>1.3333333333333333</v>
      </c>
    </row>
    <row r="873" spans="1:8" ht="28.5">
      <c r="A873" s="132">
        <v>149532</v>
      </c>
      <c r="B873" s="134" t="s">
        <v>1143</v>
      </c>
      <c r="C873" s="134">
        <v>2</v>
      </c>
      <c r="D873" s="134">
        <v>7</v>
      </c>
      <c r="E873" s="134">
        <v>12</v>
      </c>
      <c r="F873" s="134">
        <v>4</v>
      </c>
      <c r="G873" s="135">
        <v>8</v>
      </c>
      <c r="H873" s="171">
        <f>IFERROR((Table21[[#This Row],[_202330]]-Table21[[#This Row],[_201930]])/Table21[[#This Row],[_201930]]*1,"")</f>
        <v>3</v>
      </c>
    </row>
    <row r="874" spans="1:8" ht="28.5">
      <c r="A874" s="132">
        <v>149532</v>
      </c>
      <c r="B874" s="134" t="s">
        <v>1166</v>
      </c>
      <c r="C874" s="134">
        <v>23</v>
      </c>
      <c r="D874" s="134">
        <v>23</v>
      </c>
      <c r="E874" s="134">
        <v>68</v>
      </c>
      <c r="F874" s="134">
        <v>60</v>
      </c>
      <c r="G874" s="135">
        <v>50</v>
      </c>
      <c r="H874" s="171">
        <f>IFERROR((Table21[[#This Row],[_202330]]-Table21[[#This Row],[_201930]])/Table21[[#This Row],[_201930]]*1,"")</f>
        <v>1.173913043478261</v>
      </c>
    </row>
    <row r="875" spans="1:8" ht="28.5">
      <c r="A875" s="132">
        <v>149532</v>
      </c>
      <c r="B875" s="134" t="s">
        <v>1167</v>
      </c>
      <c r="C875" s="134" t="s">
        <v>129</v>
      </c>
      <c r="D875" s="134" t="s">
        <v>129</v>
      </c>
      <c r="E875" s="134" t="s">
        <v>129</v>
      </c>
      <c r="F875" s="134" t="s">
        <v>129</v>
      </c>
      <c r="G875" s="135" t="s">
        <v>129</v>
      </c>
      <c r="H875" s="171" t="str">
        <f>IFERROR((Table21[[#This Row],[_202330]]-Table21[[#This Row],[_201930]])/Table21[[#This Row],[_201930]]*1,"")</f>
        <v/>
      </c>
    </row>
    <row r="876" spans="1:8">
      <c r="A876" s="132">
        <v>149532</v>
      </c>
      <c r="B876" s="134" t="s">
        <v>1146</v>
      </c>
      <c r="C876" s="134">
        <v>25</v>
      </c>
      <c r="D876" s="134">
        <v>30</v>
      </c>
      <c r="E876" s="134">
        <v>80</v>
      </c>
      <c r="F876" s="134">
        <v>64</v>
      </c>
      <c r="G876" s="135">
        <v>58</v>
      </c>
      <c r="H876" s="171">
        <f>IFERROR((Table21[[#This Row],[_202330]]-Table21[[#This Row],[_201930]])/Table21[[#This Row],[_201930]]*1,"")</f>
        <v>1.32</v>
      </c>
    </row>
    <row r="877" spans="1:8" ht="28.5">
      <c r="A877" s="132">
        <v>149532</v>
      </c>
      <c r="B877" s="134" t="s">
        <v>1147</v>
      </c>
      <c r="C877" s="134">
        <v>3</v>
      </c>
      <c r="D877" s="134">
        <v>1</v>
      </c>
      <c r="E877" s="134">
        <v>5</v>
      </c>
      <c r="F877" s="134">
        <v>5</v>
      </c>
      <c r="G877" s="135">
        <v>0</v>
      </c>
      <c r="H877" s="171">
        <f>IFERROR((Table21[[#This Row],[_202330]]-Table21[[#This Row],[_201930]])/Table21[[#This Row],[_201930]]*1,"")</f>
        <v>-1</v>
      </c>
    </row>
    <row r="878" spans="1:8" ht="28.5">
      <c r="A878" s="132">
        <v>149532</v>
      </c>
      <c r="B878" s="134" t="s">
        <v>1148</v>
      </c>
      <c r="C878" s="134">
        <v>132</v>
      </c>
      <c r="D878" s="134">
        <v>144</v>
      </c>
      <c r="E878" s="134">
        <v>216</v>
      </c>
      <c r="F878" s="134">
        <v>155</v>
      </c>
      <c r="G878" s="135">
        <v>128</v>
      </c>
      <c r="H878" s="171">
        <f>IFERROR((Table21[[#This Row],[_202330]]-Table21[[#This Row],[_201930]])/Table21[[#This Row],[_201930]]*1,"")</f>
        <v>-3.0303030303030304E-2</v>
      </c>
    </row>
    <row r="879" spans="1:8" ht="28.5">
      <c r="A879" s="132">
        <v>149532</v>
      </c>
      <c r="B879" s="134" t="s">
        <v>1149</v>
      </c>
      <c r="C879" s="134">
        <v>75</v>
      </c>
      <c r="D879" s="134">
        <v>63</v>
      </c>
      <c r="E879" s="134">
        <v>116</v>
      </c>
      <c r="F879" s="134">
        <v>92</v>
      </c>
      <c r="G879" s="135">
        <v>84</v>
      </c>
      <c r="H879" s="171">
        <f>IFERROR((Table21[[#This Row],[_202330]]-Table21[[#This Row],[_201930]])/Table21[[#This Row],[_201930]]*1,"")</f>
        <v>0.12</v>
      </c>
    </row>
    <row r="880" spans="1:8" ht="28.5">
      <c r="A880" s="132">
        <v>149532</v>
      </c>
      <c r="B880" s="134" t="s">
        <v>1150</v>
      </c>
      <c r="C880" s="134">
        <v>210</v>
      </c>
      <c r="D880" s="134">
        <v>208</v>
      </c>
      <c r="E880" s="134">
        <v>337</v>
      </c>
      <c r="F880" s="134">
        <v>252</v>
      </c>
      <c r="G880" s="135">
        <v>212</v>
      </c>
      <c r="H880" s="171">
        <f>IFERROR((Table21[[#This Row],[_202330]]-Table21[[#This Row],[_201930]])/Table21[[#This Row],[_201930]]*1,"")</f>
        <v>9.5238095238095247E-3</v>
      </c>
    </row>
    <row r="881" spans="1:8">
      <c r="A881" s="132">
        <v>149532</v>
      </c>
      <c r="B881" s="134" t="s">
        <v>1151</v>
      </c>
      <c r="C881" s="134">
        <v>11</v>
      </c>
      <c r="D881" s="134">
        <v>13</v>
      </c>
      <c r="E881" s="134">
        <v>19</v>
      </c>
      <c r="F881" s="134">
        <v>20</v>
      </c>
      <c r="G881" s="135">
        <v>21</v>
      </c>
      <c r="H881" s="171">
        <f>IFERROR((Table21[[#This Row],[_202330]]-Table21[[#This Row],[_201930]])/Table21[[#This Row],[_201930]]*1,"")</f>
        <v>0.90909090909090906</v>
      </c>
    </row>
    <row r="882" spans="1:8" ht="28.5">
      <c r="A882" s="132">
        <v>149532</v>
      </c>
      <c r="B882" s="134" t="s">
        <v>1152</v>
      </c>
      <c r="C882" s="134">
        <v>57</v>
      </c>
      <c r="D882" s="134">
        <v>61</v>
      </c>
      <c r="E882" s="134">
        <v>53</v>
      </c>
      <c r="F882" s="134">
        <v>51</v>
      </c>
      <c r="G882" s="135">
        <v>47</v>
      </c>
      <c r="H882" s="171">
        <f>IFERROR((Table21[[#This Row],[_202330]]-Table21[[#This Row],[_201930]])/Table21[[#This Row],[_201930]]*1,"")</f>
        <v>-0.17543859649122806</v>
      </c>
    </row>
    <row r="883" spans="1:8" ht="28.5">
      <c r="A883" s="132">
        <v>149532</v>
      </c>
      <c r="B883" s="134" t="s">
        <v>1153</v>
      </c>
      <c r="C883" s="134">
        <v>1</v>
      </c>
      <c r="D883" s="134">
        <v>0</v>
      </c>
      <c r="E883" s="134">
        <v>1</v>
      </c>
      <c r="F883" s="134">
        <v>2</v>
      </c>
      <c r="G883" s="135">
        <v>0</v>
      </c>
      <c r="H883" s="171">
        <f>IFERROR((Table21[[#This Row],[_202330]]-Table21[[#This Row],[_201930]])/Table21[[#This Row],[_201930]]*1,"")</f>
        <v>-1</v>
      </c>
    </row>
    <row r="884" spans="1:8" ht="28.5">
      <c r="A884" s="132">
        <v>149532</v>
      </c>
      <c r="B884" s="134" t="s">
        <v>1154</v>
      </c>
      <c r="C884" s="134">
        <v>56</v>
      </c>
      <c r="D884" s="134">
        <v>61</v>
      </c>
      <c r="E884" s="134">
        <v>52</v>
      </c>
      <c r="F884" s="134">
        <v>49</v>
      </c>
      <c r="G884" s="135">
        <v>47</v>
      </c>
      <c r="H884" s="171">
        <f>IFERROR((Table21[[#This Row],[_202330]]-Table21[[#This Row],[_201930]])/Table21[[#This Row],[_201930]]*1,"")</f>
        <v>-0.16071428571428573</v>
      </c>
    </row>
    <row r="885" spans="1:8" ht="28.5">
      <c r="A885" s="132">
        <v>149532</v>
      </c>
      <c r="B885" s="134" t="s">
        <v>1155</v>
      </c>
      <c r="C885" s="134">
        <v>32</v>
      </c>
      <c r="D885" s="134">
        <v>26</v>
      </c>
      <c r="E885" s="134">
        <v>28</v>
      </c>
      <c r="F885" s="134">
        <v>29</v>
      </c>
      <c r="G885" s="135">
        <v>31</v>
      </c>
      <c r="H885" s="171">
        <f>IFERROR((Table21[[#This Row],[_202330]]-Table21[[#This Row],[_201930]])/Table21[[#This Row],[_201930]]*1,"")</f>
        <v>-3.125E-2</v>
      </c>
    </row>
    <row r="886" spans="1:8">
      <c r="A886" s="132">
        <v>149842</v>
      </c>
      <c r="B886" s="134" t="s">
        <v>1173</v>
      </c>
      <c r="C886" s="134">
        <v>706</v>
      </c>
      <c r="D886" s="134">
        <v>678</v>
      </c>
      <c r="E886" s="134">
        <v>702</v>
      </c>
      <c r="F886" s="134">
        <v>689</v>
      </c>
      <c r="G886" s="135">
        <v>734</v>
      </c>
      <c r="H886" s="171">
        <f>IFERROR((Table21[[#This Row],[_202330]]-Table21[[#This Row],[_201930]])/Table21[[#This Row],[_201930]]*1,"")</f>
        <v>3.9660056657223795E-2</v>
      </c>
    </row>
    <row r="887" spans="1:8">
      <c r="A887" s="132">
        <v>149842</v>
      </c>
      <c r="B887" s="134" t="s">
        <v>1131</v>
      </c>
      <c r="C887" s="134">
        <v>0</v>
      </c>
      <c r="D887" s="134">
        <v>0</v>
      </c>
      <c r="E887" s="134">
        <v>0</v>
      </c>
      <c r="F887" s="134">
        <v>0</v>
      </c>
      <c r="G887" s="135">
        <v>0</v>
      </c>
      <c r="H887" s="171" t="str">
        <f>IFERROR((Table21[[#This Row],[_202330]]-Table21[[#This Row],[_201930]])/Table21[[#This Row],[_201930]]*1,"")</f>
        <v/>
      </c>
    </row>
    <row r="888" spans="1:8">
      <c r="A888" s="132">
        <v>149842</v>
      </c>
      <c r="B888" s="134" t="s">
        <v>1132</v>
      </c>
      <c r="C888" s="134">
        <v>706</v>
      </c>
      <c r="D888" s="134">
        <v>678</v>
      </c>
      <c r="E888" s="134">
        <v>702</v>
      </c>
      <c r="F888" s="134">
        <v>689</v>
      </c>
      <c r="G888" s="135">
        <v>734</v>
      </c>
      <c r="H888" s="171">
        <f>IFERROR((Table21[[#This Row],[_202330]]-Table21[[#This Row],[_201930]])/Table21[[#This Row],[_201930]]*1,"")</f>
        <v>3.9660056657223795E-2</v>
      </c>
    </row>
    <row r="889" spans="1:8" ht="28.5">
      <c r="A889" s="132">
        <v>149842</v>
      </c>
      <c r="B889" s="134" t="s">
        <v>1133</v>
      </c>
      <c r="C889" s="134">
        <v>71</v>
      </c>
      <c r="D889" s="134">
        <v>61</v>
      </c>
      <c r="E889" s="134">
        <v>51</v>
      </c>
      <c r="F889" s="134">
        <v>45</v>
      </c>
      <c r="G889" s="135">
        <v>50</v>
      </c>
      <c r="H889" s="171">
        <f>IFERROR((Table21[[#This Row],[_202330]]-Table21[[#This Row],[_201930]])/Table21[[#This Row],[_201930]]*1,"")</f>
        <v>-0.29577464788732394</v>
      </c>
    </row>
    <row r="890" spans="1:8" ht="28.5">
      <c r="A890" s="132">
        <v>149842</v>
      </c>
      <c r="B890" s="134" t="s">
        <v>1162</v>
      </c>
      <c r="C890" s="134">
        <v>305</v>
      </c>
      <c r="D890" s="134">
        <v>288</v>
      </c>
      <c r="E890" s="134">
        <v>281</v>
      </c>
      <c r="F890" s="134">
        <v>286</v>
      </c>
      <c r="G890" s="135">
        <v>289</v>
      </c>
      <c r="H890" s="171">
        <f>IFERROR((Table21[[#This Row],[_202330]]-Table21[[#This Row],[_201930]])/Table21[[#This Row],[_201930]]*1,"")</f>
        <v>-5.2459016393442623E-2</v>
      </c>
    </row>
    <row r="891" spans="1:8" ht="28.5">
      <c r="A891" s="132">
        <v>149842</v>
      </c>
      <c r="B891" s="134" t="s">
        <v>1163</v>
      </c>
      <c r="C891" s="134" t="s">
        <v>129</v>
      </c>
      <c r="D891" s="134" t="s">
        <v>129</v>
      </c>
      <c r="E891" s="134" t="s">
        <v>129</v>
      </c>
      <c r="F891" s="134" t="s">
        <v>129</v>
      </c>
      <c r="G891" s="135" t="s">
        <v>129</v>
      </c>
      <c r="H891" s="171" t="str">
        <f>IFERROR((Table21[[#This Row],[_202330]]-Table21[[#This Row],[_201930]])/Table21[[#This Row],[_201930]]*1,"")</f>
        <v/>
      </c>
    </row>
    <row r="892" spans="1:8">
      <c r="A892" s="132">
        <v>149842</v>
      </c>
      <c r="B892" s="134" t="s">
        <v>1136</v>
      </c>
      <c r="C892" s="134">
        <v>376</v>
      </c>
      <c r="D892" s="134">
        <v>349</v>
      </c>
      <c r="E892" s="134">
        <v>332</v>
      </c>
      <c r="F892" s="134">
        <v>331</v>
      </c>
      <c r="G892" s="135">
        <v>339</v>
      </c>
      <c r="H892" s="171">
        <f>IFERROR((Table21[[#This Row],[_202330]]-Table21[[#This Row],[_201930]])/Table21[[#This Row],[_201930]]*1,"")</f>
        <v>-9.8404255319148939E-2</v>
      </c>
    </row>
    <row r="893" spans="1:8">
      <c r="A893" s="132">
        <v>149842</v>
      </c>
      <c r="B893" s="134" t="s">
        <v>1137</v>
      </c>
      <c r="C893" s="134">
        <v>53</v>
      </c>
      <c r="D893" s="134">
        <v>51</v>
      </c>
      <c r="E893" s="134">
        <v>47</v>
      </c>
      <c r="F893" s="134">
        <v>48</v>
      </c>
      <c r="G893" s="135">
        <v>46</v>
      </c>
      <c r="H893" s="171">
        <f>IFERROR((Table21[[#This Row],[_202330]]-Table21[[#This Row],[_201930]])/Table21[[#This Row],[_201930]]*1,"")</f>
        <v>-0.13207547169811321</v>
      </c>
    </row>
    <row r="894" spans="1:8" ht="28.5">
      <c r="A894" s="132">
        <v>149842</v>
      </c>
      <c r="B894" s="134" t="s">
        <v>1138</v>
      </c>
      <c r="C894" s="134">
        <v>69</v>
      </c>
      <c r="D894" s="134">
        <v>55</v>
      </c>
      <c r="E894" s="134">
        <v>47</v>
      </c>
      <c r="F894" s="134">
        <v>44</v>
      </c>
      <c r="G894" s="135">
        <v>42</v>
      </c>
      <c r="H894" s="171">
        <f>IFERROR((Table21[[#This Row],[_202330]]-Table21[[#This Row],[_201930]])/Table21[[#This Row],[_201930]]*1,"")</f>
        <v>-0.39130434782608697</v>
      </c>
    </row>
    <row r="895" spans="1:8" ht="28.5">
      <c r="A895" s="132">
        <v>149842</v>
      </c>
      <c r="B895" s="134" t="s">
        <v>1164</v>
      </c>
      <c r="C895" s="134">
        <v>315</v>
      </c>
      <c r="D895" s="134">
        <v>304</v>
      </c>
      <c r="E895" s="134">
        <v>297</v>
      </c>
      <c r="F895" s="134">
        <v>301</v>
      </c>
      <c r="G895" s="135">
        <v>309</v>
      </c>
      <c r="H895" s="171">
        <f>IFERROR((Table21[[#This Row],[_202330]]-Table21[[#This Row],[_201930]])/Table21[[#This Row],[_201930]]*1,"")</f>
        <v>-1.9047619047619049E-2</v>
      </c>
    </row>
    <row r="896" spans="1:8" ht="28.5">
      <c r="A896" s="132">
        <v>149842</v>
      </c>
      <c r="B896" s="134" t="s">
        <v>1165</v>
      </c>
      <c r="C896" s="134" t="s">
        <v>129</v>
      </c>
      <c r="D896" s="134" t="s">
        <v>129</v>
      </c>
      <c r="E896" s="134" t="s">
        <v>129</v>
      </c>
      <c r="F896" s="134" t="s">
        <v>129</v>
      </c>
      <c r="G896" s="135" t="s">
        <v>129</v>
      </c>
      <c r="H896" s="171" t="str">
        <f>IFERROR((Table21[[#This Row],[_202330]]-Table21[[#This Row],[_201930]])/Table21[[#This Row],[_201930]]*1,"")</f>
        <v/>
      </c>
    </row>
    <row r="897" spans="1:8">
      <c r="A897" s="132">
        <v>149842</v>
      </c>
      <c r="B897" s="134" t="s">
        <v>1141</v>
      </c>
      <c r="C897" s="134">
        <v>384</v>
      </c>
      <c r="D897" s="134">
        <v>359</v>
      </c>
      <c r="E897" s="134">
        <v>344</v>
      </c>
      <c r="F897" s="134">
        <v>345</v>
      </c>
      <c r="G897" s="135">
        <v>351</v>
      </c>
      <c r="H897" s="171">
        <f>IFERROR((Table21[[#This Row],[_202330]]-Table21[[#This Row],[_201930]])/Table21[[#This Row],[_201930]]*1,"")</f>
        <v>-8.59375E-2</v>
      </c>
    </row>
    <row r="898" spans="1:8">
      <c r="A898" s="132">
        <v>149842</v>
      </c>
      <c r="B898" s="134" t="s">
        <v>1142</v>
      </c>
      <c r="C898" s="134">
        <v>54</v>
      </c>
      <c r="D898" s="134">
        <v>53</v>
      </c>
      <c r="E898" s="134">
        <v>49</v>
      </c>
      <c r="F898" s="134">
        <v>50</v>
      </c>
      <c r="G898" s="135">
        <v>48</v>
      </c>
      <c r="H898" s="171">
        <f>IFERROR((Table21[[#This Row],[_202330]]-Table21[[#This Row],[_201930]])/Table21[[#This Row],[_201930]]*1,"")</f>
        <v>-0.1111111111111111</v>
      </c>
    </row>
    <row r="899" spans="1:8" ht="28.5">
      <c r="A899" s="132">
        <v>149842</v>
      </c>
      <c r="B899" s="134" t="s">
        <v>1143</v>
      </c>
      <c r="C899" s="134">
        <v>68</v>
      </c>
      <c r="D899" s="134">
        <v>53</v>
      </c>
      <c r="E899" s="134">
        <v>47</v>
      </c>
      <c r="F899" s="134">
        <v>42</v>
      </c>
      <c r="G899" s="135">
        <v>44</v>
      </c>
      <c r="H899" s="171">
        <f>IFERROR((Table21[[#This Row],[_202330]]-Table21[[#This Row],[_201930]])/Table21[[#This Row],[_201930]]*1,"")</f>
        <v>-0.35294117647058826</v>
      </c>
    </row>
    <row r="900" spans="1:8" ht="28.5">
      <c r="A900" s="132">
        <v>149842</v>
      </c>
      <c r="B900" s="134" t="s">
        <v>1166</v>
      </c>
      <c r="C900" s="134">
        <v>318</v>
      </c>
      <c r="D900" s="134">
        <v>307</v>
      </c>
      <c r="E900" s="134">
        <v>305</v>
      </c>
      <c r="F900" s="134">
        <v>311</v>
      </c>
      <c r="G900" s="135">
        <v>313</v>
      </c>
      <c r="H900" s="171">
        <f>IFERROR((Table21[[#This Row],[_202330]]-Table21[[#This Row],[_201930]])/Table21[[#This Row],[_201930]]*1,"")</f>
        <v>-1.5723270440251572E-2</v>
      </c>
    </row>
    <row r="901" spans="1:8" ht="28.5">
      <c r="A901" s="132">
        <v>149842</v>
      </c>
      <c r="B901" s="134" t="s">
        <v>1167</v>
      </c>
      <c r="C901" s="134" t="s">
        <v>129</v>
      </c>
      <c r="D901" s="134" t="s">
        <v>129</v>
      </c>
      <c r="E901" s="134" t="s">
        <v>129</v>
      </c>
      <c r="F901" s="134" t="s">
        <v>129</v>
      </c>
      <c r="G901" s="135" t="s">
        <v>129</v>
      </c>
      <c r="H901" s="171" t="str">
        <f>IFERROR((Table21[[#This Row],[_202330]]-Table21[[#This Row],[_201930]])/Table21[[#This Row],[_201930]]*1,"")</f>
        <v/>
      </c>
    </row>
    <row r="902" spans="1:8">
      <c r="A902" s="132">
        <v>149842</v>
      </c>
      <c r="B902" s="134" t="s">
        <v>1146</v>
      </c>
      <c r="C902" s="134">
        <v>386</v>
      </c>
      <c r="D902" s="134">
        <v>360</v>
      </c>
      <c r="E902" s="134">
        <v>352</v>
      </c>
      <c r="F902" s="134">
        <v>353</v>
      </c>
      <c r="G902" s="135">
        <v>357</v>
      </c>
      <c r="H902" s="171">
        <f>IFERROR((Table21[[#This Row],[_202330]]-Table21[[#This Row],[_201930]])/Table21[[#This Row],[_201930]]*1,"")</f>
        <v>-7.512953367875648E-2</v>
      </c>
    </row>
    <row r="903" spans="1:8" ht="28.5">
      <c r="A903" s="132">
        <v>149842</v>
      </c>
      <c r="B903" s="134" t="s">
        <v>1147</v>
      </c>
      <c r="C903" s="134">
        <v>3</v>
      </c>
      <c r="D903" s="134">
        <v>6</v>
      </c>
      <c r="E903" s="134">
        <v>4</v>
      </c>
      <c r="F903" s="134">
        <v>2</v>
      </c>
      <c r="G903" s="135">
        <v>0</v>
      </c>
      <c r="H903" s="171">
        <f>IFERROR((Table21[[#This Row],[_202330]]-Table21[[#This Row],[_201930]])/Table21[[#This Row],[_201930]]*1,"")</f>
        <v>-1</v>
      </c>
    </row>
    <row r="904" spans="1:8" ht="28.5">
      <c r="A904" s="132">
        <v>149842</v>
      </c>
      <c r="B904" s="134" t="s">
        <v>1148</v>
      </c>
      <c r="C904" s="134">
        <v>181</v>
      </c>
      <c r="D904" s="134">
        <v>219</v>
      </c>
      <c r="E904" s="134">
        <v>256</v>
      </c>
      <c r="F904" s="134">
        <v>254</v>
      </c>
      <c r="G904" s="135">
        <v>268</v>
      </c>
      <c r="H904" s="171">
        <f>IFERROR((Table21[[#This Row],[_202330]]-Table21[[#This Row],[_201930]])/Table21[[#This Row],[_201930]]*1,"")</f>
        <v>0.48066298342541436</v>
      </c>
    </row>
    <row r="905" spans="1:8" ht="28.5">
      <c r="A905" s="132">
        <v>149842</v>
      </c>
      <c r="B905" s="134" t="s">
        <v>1149</v>
      </c>
      <c r="C905" s="134">
        <v>136</v>
      </c>
      <c r="D905" s="134">
        <v>93</v>
      </c>
      <c r="E905" s="134">
        <v>90</v>
      </c>
      <c r="F905" s="134">
        <v>80</v>
      </c>
      <c r="G905" s="135">
        <v>109</v>
      </c>
      <c r="H905" s="171">
        <f>IFERROR((Table21[[#This Row],[_202330]]-Table21[[#This Row],[_201930]])/Table21[[#This Row],[_201930]]*1,"")</f>
        <v>-0.19852941176470587</v>
      </c>
    </row>
    <row r="906" spans="1:8" ht="28.5">
      <c r="A906" s="132">
        <v>149842</v>
      </c>
      <c r="B906" s="134" t="s">
        <v>1150</v>
      </c>
      <c r="C906" s="134">
        <v>320</v>
      </c>
      <c r="D906" s="134">
        <v>318</v>
      </c>
      <c r="E906" s="134">
        <v>350</v>
      </c>
      <c r="F906" s="134">
        <v>336</v>
      </c>
      <c r="G906" s="135">
        <v>377</v>
      </c>
      <c r="H906" s="171">
        <f>IFERROR((Table21[[#This Row],[_202330]]-Table21[[#This Row],[_201930]])/Table21[[#This Row],[_201930]]*1,"")</f>
        <v>0.17812500000000001</v>
      </c>
    </row>
    <row r="907" spans="1:8">
      <c r="A907" s="132">
        <v>149842</v>
      </c>
      <c r="B907" s="134" t="s">
        <v>1151</v>
      </c>
      <c r="C907" s="134">
        <v>55</v>
      </c>
      <c r="D907" s="134">
        <v>53</v>
      </c>
      <c r="E907" s="134">
        <v>50</v>
      </c>
      <c r="F907" s="134">
        <v>51</v>
      </c>
      <c r="G907" s="135">
        <v>49</v>
      </c>
      <c r="H907" s="171">
        <f>IFERROR((Table21[[#This Row],[_202330]]-Table21[[#This Row],[_201930]])/Table21[[#This Row],[_201930]]*1,"")</f>
        <v>-0.10909090909090909</v>
      </c>
    </row>
    <row r="908" spans="1:8" ht="28.5">
      <c r="A908" s="132">
        <v>149842</v>
      </c>
      <c r="B908" s="134" t="s">
        <v>1152</v>
      </c>
      <c r="C908" s="134">
        <v>26</v>
      </c>
      <c r="D908" s="134">
        <v>33</v>
      </c>
      <c r="E908" s="134">
        <v>37</v>
      </c>
      <c r="F908" s="134">
        <v>37</v>
      </c>
      <c r="G908" s="135">
        <v>37</v>
      </c>
      <c r="H908" s="171">
        <f>IFERROR((Table21[[#This Row],[_202330]]-Table21[[#This Row],[_201930]])/Table21[[#This Row],[_201930]]*1,"")</f>
        <v>0.42307692307692307</v>
      </c>
    </row>
    <row r="909" spans="1:8" ht="28.5">
      <c r="A909" s="132">
        <v>149842</v>
      </c>
      <c r="B909" s="134" t="s">
        <v>1153</v>
      </c>
      <c r="C909" s="134">
        <v>0</v>
      </c>
      <c r="D909" s="134">
        <v>1</v>
      </c>
      <c r="E909" s="134">
        <v>1</v>
      </c>
      <c r="F909" s="134">
        <v>0</v>
      </c>
      <c r="G909" s="135">
        <v>0</v>
      </c>
      <c r="H909" s="171" t="str">
        <f>IFERROR((Table21[[#This Row],[_202330]]-Table21[[#This Row],[_201930]])/Table21[[#This Row],[_201930]]*1,"")</f>
        <v/>
      </c>
    </row>
    <row r="910" spans="1:8" ht="28.5">
      <c r="A910" s="132">
        <v>149842</v>
      </c>
      <c r="B910" s="134" t="s">
        <v>1154</v>
      </c>
      <c r="C910" s="134">
        <v>26</v>
      </c>
      <c r="D910" s="134">
        <v>32</v>
      </c>
      <c r="E910" s="134">
        <v>36</v>
      </c>
      <c r="F910" s="134">
        <v>37</v>
      </c>
      <c r="G910" s="135">
        <v>37</v>
      </c>
      <c r="H910" s="171">
        <f>IFERROR((Table21[[#This Row],[_202330]]-Table21[[#This Row],[_201930]])/Table21[[#This Row],[_201930]]*1,"")</f>
        <v>0.42307692307692307</v>
      </c>
    </row>
    <row r="911" spans="1:8" ht="28.5">
      <c r="A911" s="132">
        <v>149842</v>
      </c>
      <c r="B911" s="134" t="s">
        <v>1155</v>
      </c>
      <c r="C911" s="134">
        <v>19</v>
      </c>
      <c r="D911" s="134">
        <v>14</v>
      </c>
      <c r="E911" s="134">
        <v>13</v>
      </c>
      <c r="F911" s="134">
        <v>12</v>
      </c>
      <c r="G911" s="135">
        <v>15</v>
      </c>
      <c r="H911" s="171">
        <f>IFERROR((Table21[[#This Row],[_202330]]-Table21[[#This Row],[_201930]])/Table21[[#This Row],[_201930]]*1,"")</f>
        <v>-0.21052631578947367</v>
      </c>
    </row>
    <row r="912" spans="1:8">
      <c r="A912" s="132">
        <v>155140</v>
      </c>
      <c r="B912" s="134" t="s">
        <v>1173</v>
      </c>
      <c r="C912" s="134">
        <v>109</v>
      </c>
      <c r="D912" s="134">
        <v>104</v>
      </c>
      <c r="E912" s="134">
        <v>90</v>
      </c>
      <c r="F912" s="134">
        <v>96</v>
      </c>
      <c r="G912" s="135">
        <v>105</v>
      </c>
      <c r="H912" s="171">
        <f>IFERROR((Table21[[#This Row],[_202330]]-Table21[[#This Row],[_201930]])/Table21[[#This Row],[_201930]]*1,"")</f>
        <v>-3.669724770642202E-2</v>
      </c>
    </row>
    <row r="913" spans="1:8">
      <c r="A913" s="132">
        <v>155140</v>
      </c>
      <c r="B913" s="134" t="s">
        <v>1131</v>
      </c>
      <c r="C913" s="134">
        <v>0</v>
      </c>
      <c r="D913" s="134">
        <v>0</v>
      </c>
      <c r="E913" s="134">
        <v>0</v>
      </c>
      <c r="F913" s="134">
        <v>0</v>
      </c>
      <c r="G913" s="135">
        <v>0</v>
      </c>
      <c r="H913" s="171" t="str">
        <f>IFERROR((Table21[[#This Row],[_202330]]-Table21[[#This Row],[_201930]])/Table21[[#This Row],[_201930]]*1,"")</f>
        <v/>
      </c>
    </row>
    <row r="914" spans="1:8">
      <c r="A914" s="132">
        <v>155140</v>
      </c>
      <c r="B914" s="134" t="s">
        <v>1132</v>
      </c>
      <c r="C914" s="134">
        <v>109</v>
      </c>
      <c r="D914" s="134">
        <v>104</v>
      </c>
      <c r="E914" s="134">
        <v>90</v>
      </c>
      <c r="F914" s="134">
        <v>96</v>
      </c>
      <c r="G914" s="135">
        <v>105</v>
      </c>
      <c r="H914" s="171">
        <f>IFERROR((Table21[[#This Row],[_202330]]-Table21[[#This Row],[_201930]])/Table21[[#This Row],[_201930]]*1,"")</f>
        <v>-3.669724770642202E-2</v>
      </c>
    </row>
    <row r="915" spans="1:8" ht="28.5">
      <c r="A915" s="132">
        <v>155140</v>
      </c>
      <c r="B915" s="134" t="s">
        <v>1133</v>
      </c>
      <c r="C915" s="134">
        <v>0</v>
      </c>
      <c r="D915" s="134">
        <v>0</v>
      </c>
      <c r="E915" s="134">
        <v>0</v>
      </c>
      <c r="F915" s="134">
        <v>0</v>
      </c>
      <c r="G915" s="135">
        <v>0</v>
      </c>
      <c r="H915" s="171" t="str">
        <f>IFERROR((Table21[[#This Row],[_202330]]-Table21[[#This Row],[_201930]])/Table21[[#This Row],[_201930]]*1,"")</f>
        <v/>
      </c>
    </row>
    <row r="916" spans="1:8" ht="28.5">
      <c r="A916" s="132">
        <v>155140</v>
      </c>
      <c r="B916" s="134" t="s">
        <v>1162</v>
      </c>
      <c r="C916" s="134">
        <v>19</v>
      </c>
      <c r="D916" s="134">
        <v>2</v>
      </c>
      <c r="E916" s="134">
        <v>4</v>
      </c>
      <c r="F916" s="134">
        <v>17</v>
      </c>
      <c r="G916" s="135">
        <v>21</v>
      </c>
      <c r="H916" s="171">
        <f>IFERROR((Table21[[#This Row],[_202330]]-Table21[[#This Row],[_201930]])/Table21[[#This Row],[_201930]]*1,"")</f>
        <v>0.10526315789473684</v>
      </c>
    </row>
    <row r="917" spans="1:8" ht="28.5">
      <c r="A917" s="132">
        <v>155140</v>
      </c>
      <c r="B917" s="134" t="s">
        <v>1163</v>
      </c>
      <c r="C917" s="134">
        <v>21</v>
      </c>
      <c r="D917" s="134">
        <v>1</v>
      </c>
      <c r="E917" s="134">
        <v>6</v>
      </c>
      <c r="F917" s="134">
        <v>21</v>
      </c>
      <c r="G917" s="135">
        <v>28</v>
      </c>
      <c r="H917" s="171">
        <f>IFERROR((Table21[[#This Row],[_202330]]-Table21[[#This Row],[_201930]])/Table21[[#This Row],[_201930]]*1,"")</f>
        <v>0.33333333333333331</v>
      </c>
    </row>
    <row r="918" spans="1:8">
      <c r="A918" s="132">
        <v>155140</v>
      </c>
      <c r="B918" s="134" t="s">
        <v>1136</v>
      </c>
      <c r="C918" s="134">
        <v>40</v>
      </c>
      <c r="D918" s="134">
        <v>3</v>
      </c>
      <c r="E918" s="134">
        <v>10</v>
      </c>
      <c r="F918" s="134">
        <v>38</v>
      </c>
      <c r="G918" s="135">
        <v>49</v>
      </c>
      <c r="H918" s="171">
        <f>IFERROR((Table21[[#This Row],[_202330]]-Table21[[#This Row],[_201930]])/Table21[[#This Row],[_201930]]*1,"")</f>
        <v>0.22500000000000001</v>
      </c>
    </row>
    <row r="919" spans="1:8">
      <c r="A919" s="132">
        <v>155140</v>
      </c>
      <c r="B919" s="134" t="s">
        <v>1137</v>
      </c>
      <c r="C919" s="134">
        <v>37</v>
      </c>
      <c r="D919" s="134">
        <v>3</v>
      </c>
      <c r="E919" s="134">
        <v>11</v>
      </c>
      <c r="F919" s="134">
        <v>40</v>
      </c>
      <c r="G919" s="135">
        <v>47</v>
      </c>
      <c r="H919" s="171">
        <f>IFERROR((Table21[[#This Row],[_202330]]-Table21[[#This Row],[_201930]])/Table21[[#This Row],[_201930]]*1,"")</f>
        <v>0.27027027027027029</v>
      </c>
    </row>
    <row r="920" spans="1:8" ht="28.5">
      <c r="A920" s="132">
        <v>155140</v>
      </c>
      <c r="B920" s="134" t="s">
        <v>1138</v>
      </c>
      <c r="C920" s="134">
        <v>0</v>
      </c>
      <c r="D920" s="134">
        <v>0</v>
      </c>
      <c r="E920" s="134">
        <v>0</v>
      </c>
      <c r="F920" s="134">
        <v>0</v>
      </c>
      <c r="G920" s="135">
        <v>0</v>
      </c>
      <c r="H920" s="171" t="str">
        <f>IFERROR((Table21[[#This Row],[_202330]]-Table21[[#This Row],[_201930]])/Table21[[#This Row],[_201930]]*1,"")</f>
        <v/>
      </c>
    </row>
    <row r="921" spans="1:8" ht="28.5">
      <c r="A921" s="132">
        <v>155140</v>
      </c>
      <c r="B921" s="134" t="s">
        <v>1164</v>
      </c>
      <c r="C921" s="134">
        <v>19</v>
      </c>
      <c r="D921" s="134">
        <v>2</v>
      </c>
      <c r="E921" s="134">
        <v>4</v>
      </c>
      <c r="F921" s="134">
        <v>17</v>
      </c>
      <c r="G921" s="135">
        <v>21</v>
      </c>
      <c r="H921" s="171">
        <f>IFERROR((Table21[[#This Row],[_202330]]-Table21[[#This Row],[_201930]])/Table21[[#This Row],[_201930]]*1,"")</f>
        <v>0.10526315789473684</v>
      </c>
    </row>
    <row r="922" spans="1:8" ht="28.5">
      <c r="A922" s="132">
        <v>155140</v>
      </c>
      <c r="B922" s="134" t="s">
        <v>1165</v>
      </c>
      <c r="C922" s="134">
        <v>21</v>
      </c>
      <c r="D922" s="134">
        <v>1</v>
      </c>
      <c r="E922" s="134">
        <v>28</v>
      </c>
      <c r="F922" s="134">
        <v>26</v>
      </c>
      <c r="G922" s="135">
        <v>36</v>
      </c>
      <c r="H922" s="171">
        <f>IFERROR((Table21[[#This Row],[_202330]]-Table21[[#This Row],[_201930]])/Table21[[#This Row],[_201930]]*1,"")</f>
        <v>0.7142857142857143</v>
      </c>
    </row>
    <row r="923" spans="1:8">
      <c r="A923" s="132">
        <v>155140</v>
      </c>
      <c r="B923" s="134" t="s">
        <v>1141</v>
      </c>
      <c r="C923" s="134">
        <v>40</v>
      </c>
      <c r="D923" s="134">
        <v>3</v>
      </c>
      <c r="E923" s="134">
        <v>32</v>
      </c>
      <c r="F923" s="134">
        <v>43</v>
      </c>
      <c r="G923" s="135">
        <v>57</v>
      </c>
      <c r="H923" s="171">
        <f>IFERROR((Table21[[#This Row],[_202330]]-Table21[[#This Row],[_201930]])/Table21[[#This Row],[_201930]]*1,"")</f>
        <v>0.42499999999999999</v>
      </c>
    </row>
    <row r="924" spans="1:8">
      <c r="A924" s="132">
        <v>155140</v>
      </c>
      <c r="B924" s="134" t="s">
        <v>1142</v>
      </c>
      <c r="C924" s="134">
        <v>37</v>
      </c>
      <c r="D924" s="134">
        <v>3</v>
      </c>
      <c r="E924" s="134">
        <v>36</v>
      </c>
      <c r="F924" s="134">
        <v>45</v>
      </c>
      <c r="G924" s="135">
        <v>54</v>
      </c>
      <c r="H924" s="171">
        <f>IFERROR((Table21[[#This Row],[_202330]]-Table21[[#This Row],[_201930]])/Table21[[#This Row],[_201930]]*1,"")</f>
        <v>0.45945945945945948</v>
      </c>
    </row>
    <row r="925" spans="1:8" ht="28.5">
      <c r="A925" s="132">
        <v>155140</v>
      </c>
      <c r="B925" s="134" t="s">
        <v>1143</v>
      </c>
      <c r="C925" s="134">
        <v>0</v>
      </c>
      <c r="D925" s="134">
        <v>0</v>
      </c>
      <c r="E925" s="134">
        <v>0</v>
      </c>
      <c r="F925" s="134">
        <v>0</v>
      </c>
      <c r="G925" s="135">
        <v>0</v>
      </c>
      <c r="H925" s="171" t="str">
        <f>IFERROR((Table21[[#This Row],[_202330]]-Table21[[#This Row],[_201930]])/Table21[[#This Row],[_201930]]*1,"")</f>
        <v/>
      </c>
    </row>
    <row r="926" spans="1:8" ht="28.5">
      <c r="A926" s="132">
        <v>155140</v>
      </c>
      <c r="B926" s="134" t="s">
        <v>1166</v>
      </c>
      <c r="C926" s="134">
        <v>24</v>
      </c>
      <c r="D926" s="134">
        <v>13</v>
      </c>
      <c r="E926" s="134">
        <v>4</v>
      </c>
      <c r="F926" s="134">
        <v>18</v>
      </c>
      <c r="G926" s="135">
        <v>22</v>
      </c>
      <c r="H926" s="171">
        <f>IFERROR((Table21[[#This Row],[_202330]]-Table21[[#This Row],[_201930]])/Table21[[#This Row],[_201930]]*1,"")</f>
        <v>-8.3333333333333329E-2</v>
      </c>
    </row>
    <row r="927" spans="1:8" ht="28.5">
      <c r="A927" s="132">
        <v>155140</v>
      </c>
      <c r="B927" s="134" t="s">
        <v>1167</v>
      </c>
      <c r="C927" s="134">
        <v>31</v>
      </c>
      <c r="D927" s="134">
        <v>17</v>
      </c>
      <c r="E927" s="134">
        <v>28</v>
      </c>
      <c r="F927" s="134">
        <v>27</v>
      </c>
      <c r="G927" s="135">
        <v>39</v>
      </c>
      <c r="H927" s="171">
        <f>IFERROR((Table21[[#This Row],[_202330]]-Table21[[#This Row],[_201930]])/Table21[[#This Row],[_201930]]*1,"")</f>
        <v>0.25806451612903225</v>
      </c>
    </row>
    <row r="928" spans="1:8">
      <c r="A928" s="132">
        <v>155140</v>
      </c>
      <c r="B928" s="134" t="s">
        <v>1146</v>
      </c>
      <c r="C928" s="134">
        <v>55</v>
      </c>
      <c r="D928" s="134">
        <v>30</v>
      </c>
      <c r="E928" s="134">
        <v>32</v>
      </c>
      <c r="F928" s="134">
        <v>45</v>
      </c>
      <c r="G928" s="135">
        <v>61</v>
      </c>
      <c r="H928" s="171">
        <f>IFERROR((Table21[[#This Row],[_202330]]-Table21[[#This Row],[_201930]])/Table21[[#This Row],[_201930]]*1,"")</f>
        <v>0.10909090909090909</v>
      </c>
    </row>
    <row r="929" spans="1:8" ht="28.5">
      <c r="A929" s="132">
        <v>155140</v>
      </c>
      <c r="B929" s="134" t="s">
        <v>1147</v>
      </c>
      <c r="C929" s="134">
        <v>0</v>
      </c>
      <c r="D929" s="134">
        <v>1</v>
      </c>
      <c r="E929" s="134">
        <v>0</v>
      </c>
      <c r="F929" s="134">
        <v>0</v>
      </c>
      <c r="G929" s="135">
        <v>1</v>
      </c>
      <c r="H929" s="171" t="str">
        <f>IFERROR((Table21[[#This Row],[_202330]]-Table21[[#This Row],[_201930]])/Table21[[#This Row],[_201930]]*1,"")</f>
        <v/>
      </c>
    </row>
    <row r="930" spans="1:8" ht="28.5">
      <c r="A930" s="132">
        <v>155140</v>
      </c>
      <c r="B930" s="134" t="s">
        <v>1148</v>
      </c>
      <c r="C930" s="134">
        <v>52</v>
      </c>
      <c r="D930" s="134">
        <v>1</v>
      </c>
      <c r="E930" s="134">
        <v>4</v>
      </c>
      <c r="F930" s="134">
        <v>35</v>
      </c>
      <c r="G930" s="135">
        <v>31</v>
      </c>
      <c r="H930" s="171">
        <f>IFERROR((Table21[[#This Row],[_202330]]-Table21[[#This Row],[_201930]])/Table21[[#This Row],[_201930]]*1,"")</f>
        <v>-0.40384615384615385</v>
      </c>
    </row>
    <row r="931" spans="1:8" ht="28.5">
      <c r="A931" s="132">
        <v>155140</v>
      </c>
      <c r="B931" s="134" t="s">
        <v>1149</v>
      </c>
      <c r="C931" s="134">
        <v>2</v>
      </c>
      <c r="D931" s="134">
        <v>72</v>
      </c>
      <c r="E931" s="134">
        <v>54</v>
      </c>
      <c r="F931" s="134">
        <v>16</v>
      </c>
      <c r="G931" s="135">
        <v>12</v>
      </c>
      <c r="H931" s="171">
        <f>IFERROR((Table21[[#This Row],[_202330]]-Table21[[#This Row],[_201930]])/Table21[[#This Row],[_201930]]*1,"")</f>
        <v>5</v>
      </c>
    </row>
    <row r="932" spans="1:8" ht="28.5">
      <c r="A932" s="132">
        <v>155140</v>
      </c>
      <c r="B932" s="134" t="s">
        <v>1150</v>
      </c>
      <c r="C932" s="134">
        <v>54</v>
      </c>
      <c r="D932" s="134">
        <v>74</v>
      </c>
      <c r="E932" s="134">
        <v>58</v>
      </c>
      <c r="F932" s="134">
        <v>51</v>
      </c>
      <c r="G932" s="135">
        <v>44</v>
      </c>
      <c r="H932" s="171">
        <f>IFERROR((Table21[[#This Row],[_202330]]-Table21[[#This Row],[_201930]])/Table21[[#This Row],[_201930]]*1,"")</f>
        <v>-0.18518518518518517</v>
      </c>
    </row>
    <row r="933" spans="1:8">
      <c r="A933" s="132">
        <v>155140</v>
      </c>
      <c r="B933" s="134" t="s">
        <v>1151</v>
      </c>
      <c r="C933" s="134">
        <v>50</v>
      </c>
      <c r="D933" s="134">
        <v>29</v>
      </c>
      <c r="E933" s="134">
        <v>36</v>
      </c>
      <c r="F933" s="134">
        <v>47</v>
      </c>
      <c r="G933" s="135">
        <v>58</v>
      </c>
      <c r="H933" s="171">
        <f>IFERROR((Table21[[#This Row],[_202330]]-Table21[[#This Row],[_201930]])/Table21[[#This Row],[_201930]]*1,"")</f>
        <v>0.16</v>
      </c>
    </row>
    <row r="934" spans="1:8" ht="28.5">
      <c r="A934" s="132">
        <v>155140</v>
      </c>
      <c r="B934" s="134" t="s">
        <v>1152</v>
      </c>
      <c r="C934" s="134">
        <v>48</v>
      </c>
      <c r="D934" s="134">
        <v>2</v>
      </c>
      <c r="E934" s="134">
        <v>4</v>
      </c>
      <c r="F934" s="134">
        <v>36</v>
      </c>
      <c r="G934" s="135">
        <v>30</v>
      </c>
      <c r="H934" s="171">
        <f>IFERROR((Table21[[#This Row],[_202330]]-Table21[[#This Row],[_201930]])/Table21[[#This Row],[_201930]]*1,"")</f>
        <v>-0.375</v>
      </c>
    </row>
    <row r="935" spans="1:8" ht="28.5">
      <c r="A935" s="132">
        <v>155140</v>
      </c>
      <c r="B935" s="134" t="s">
        <v>1153</v>
      </c>
      <c r="C935" s="134">
        <v>0</v>
      </c>
      <c r="D935" s="134">
        <v>1</v>
      </c>
      <c r="E935" s="134">
        <v>0</v>
      </c>
      <c r="F935" s="134">
        <v>0</v>
      </c>
      <c r="G935" s="135">
        <v>1</v>
      </c>
      <c r="H935" s="171" t="str">
        <f>IFERROR((Table21[[#This Row],[_202330]]-Table21[[#This Row],[_201930]])/Table21[[#This Row],[_201930]]*1,"")</f>
        <v/>
      </c>
    </row>
    <row r="936" spans="1:8" ht="28.5">
      <c r="A936" s="132">
        <v>155140</v>
      </c>
      <c r="B936" s="134" t="s">
        <v>1154</v>
      </c>
      <c r="C936" s="134">
        <v>48</v>
      </c>
      <c r="D936" s="134">
        <v>1</v>
      </c>
      <c r="E936" s="134">
        <v>4</v>
      </c>
      <c r="F936" s="134">
        <v>36</v>
      </c>
      <c r="G936" s="135">
        <v>30</v>
      </c>
      <c r="H936" s="171">
        <f>IFERROR((Table21[[#This Row],[_202330]]-Table21[[#This Row],[_201930]])/Table21[[#This Row],[_201930]]*1,"")</f>
        <v>-0.375</v>
      </c>
    </row>
    <row r="937" spans="1:8" ht="28.5">
      <c r="A937" s="132">
        <v>155140</v>
      </c>
      <c r="B937" s="134" t="s">
        <v>1155</v>
      </c>
      <c r="C937" s="134">
        <v>2</v>
      </c>
      <c r="D937" s="134">
        <v>69</v>
      </c>
      <c r="E937" s="134">
        <v>60</v>
      </c>
      <c r="F937" s="134">
        <v>17</v>
      </c>
      <c r="G937" s="135">
        <v>11</v>
      </c>
      <c r="H937" s="171">
        <f>IFERROR((Table21[[#This Row],[_202330]]-Table21[[#This Row],[_201930]])/Table21[[#This Row],[_201930]]*1,"")</f>
        <v>4.5</v>
      </c>
    </row>
    <row r="938" spans="1:8">
      <c r="A938" s="132">
        <v>157739</v>
      </c>
      <c r="B938" s="134" t="s">
        <v>1173</v>
      </c>
      <c r="C938" s="134">
        <v>88</v>
      </c>
      <c r="D938" s="134">
        <v>88</v>
      </c>
      <c r="E938" s="134">
        <v>82</v>
      </c>
      <c r="F938" s="134">
        <v>70</v>
      </c>
      <c r="G938" s="135">
        <v>54</v>
      </c>
      <c r="H938" s="171">
        <f>IFERROR((Table21[[#This Row],[_202330]]-Table21[[#This Row],[_201930]])/Table21[[#This Row],[_201930]]*1,"")</f>
        <v>-0.38636363636363635</v>
      </c>
    </row>
    <row r="939" spans="1:8">
      <c r="A939" s="132">
        <v>157739</v>
      </c>
      <c r="B939" s="134" t="s">
        <v>1131</v>
      </c>
      <c r="C939" s="134">
        <v>0</v>
      </c>
      <c r="D939" s="134">
        <v>0</v>
      </c>
      <c r="E939" s="134">
        <v>0</v>
      </c>
      <c r="F939" s="134">
        <v>0</v>
      </c>
      <c r="G939" s="135">
        <v>0</v>
      </c>
      <c r="H939" s="171" t="str">
        <f>IFERROR((Table21[[#This Row],[_202330]]-Table21[[#This Row],[_201930]])/Table21[[#This Row],[_201930]]*1,"")</f>
        <v/>
      </c>
    </row>
    <row r="940" spans="1:8">
      <c r="A940" s="132">
        <v>157739</v>
      </c>
      <c r="B940" s="134" t="s">
        <v>1132</v>
      </c>
      <c r="C940" s="134">
        <v>88</v>
      </c>
      <c r="D940" s="134">
        <v>88</v>
      </c>
      <c r="E940" s="134">
        <v>82</v>
      </c>
      <c r="F940" s="134">
        <v>70</v>
      </c>
      <c r="G940" s="135">
        <v>54</v>
      </c>
      <c r="H940" s="171">
        <f>IFERROR((Table21[[#This Row],[_202330]]-Table21[[#This Row],[_201930]])/Table21[[#This Row],[_201930]]*1,"")</f>
        <v>-0.38636363636363635</v>
      </c>
    </row>
    <row r="941" spans="1:8" ht="28.5">
      <c r="A941" s="132">
        <v>157739</v>
      </c>
      <c r="B941" s="134" t="s">
        <v>1133</v>
      </c>
      <c r="C941" s="134">
        <v>7</v>
      </c>
      <c r="D941" s="134">
        <v>14</v>
      </c>
      <c r="E941" s="134">
        <v>12</v>
      </c>
      <c r="F941" s="134">
        <v>10</v>
      </c>
      <c r="G941" s="135">
        <v>8</v>
      </c>
      <c r="H941" s="171">
        <f>IFERROR((Table21[[#This Row],[_202330]]-Table21[[#This Row],[_201930]])/Table21[[#This Row],[_201930]]*1,"")</f>
        <v>0.14285714285714285</v>
      </c>
    </row>
    <row r="942" spans="1:8" ht="28.5">
      <c r="A942" s="132">
        <v>157739</v>
      </c>
      <c r="B942" s="134" t="s">
        <v>1162</v>
      </c>
      <c r="C942" s="134">
        <v>28</v>
      </c>
      <c r="D942" s="134">
        <v>28</v>
      </c>
      <c r="E942" s="134">
        <v>28</v>
      </c>
      <c r="F942" s="134">
        <v>24</v>
      </c>
      <c r="G942" s="135">
        <v>14</v>
      </c>
      <c r="H942" s="171">
        <f>IFERROR((Table21[[#This Row],[_202330]]-Table21[[#This Row],[_201930]])/Table21[[#This Row],[_201930]]*1,"")</f>
        <v>-0.5</v>
      </c>
    </row>
    <row r="943" spans="1:8" ht="28.5">
      <c r="A943" s="132">
        <v>157739</v>
      </c>
      <c r="B943" s="134" t="s">
        <v>1163</v>
      </c>
      <c r="C943" s="134" t="s">
        <v>129</v>
      </c>
      <c r="D943" s="134" t="s">
        <v>129</v>
      </c>
      <c r="E943" s="134" t="s">
        <v>129</v>
      </c>
      <c r="F943" s="134" t="s">
        <v>129</v>
      </c>
      <c r="G943" s="135" t="s">
        <v>129</v>
      </c>
      <c r="H943" s="171" t="str">
        <f>IFERROR((Table21[[#This Row],[_202330]]-Table21[[#This Row],[_201930]])/Table21[[#This Row],[_201930]]*1,"")</f>
        <v/>
      </c>
    </row>
    <row r="944" spans="1:8">
      <c r="A944" s="132">
        <v>157739</v>
      </c>
      <c r="B944" s="134" t="s">
        <v>1136</v>
      </c>
      <c r="C944" s="134">
        <v>35</v>
      </c>
      <c r="D944" s="134">
        <v>42</v>
      </c>
      <c r="E944" s="134">
        <v>40</v>
      </c>
      <c r="F944" s="134">
        <v>34</v>
      </c>
      <c r="G944" s="135">
        <v>22</v>
      </c>
      <c r="H944" s="171">
        <f>IFERROR((Table21[[#This Row],[_202330]]-Table21[[#This Row],[_201930]])/Table21[[#This Row],[_201930]]*1,"")</f>
        <v>-0.37142857142857144</v>
      </c>
    </row>
    <row r="945" spans="1:8">
      <c r="A945" s="132">
        <v>157739</v>
      </c>
      <c r="B945" s="134" t="s">
        <v>1137</v>
      </c>
      <c r="C945" s="134">
        <v>40</v>
      </c>
      <c r="D945" s="134">
        <v>48</v>
      </c>
      <c r="E945" s="134">
        <v>49</v>
      </c>
      <c r="F945" s="134">
        <v>49</v>
      </c>
      <c r="G945" s="135">
        <v>41</v>
      </c>
      <c r="H945" s="171">
        <f>IFERROR((Table21[[#This Row],[_202330]]-Table21[[#This Row],[_201930]])/Table21[[#This Row],[_201930]]*1,"")</f>
        <v>2.5000000000000001E-2</v>
      </c>
    </row>
    <row r="946" spans="1:8" ht="28.5">
      <c r="A946" s="132">
        <v>157739</v>
      </c>
      <c r="B946" s="134" t="s">
        <v>1138</v>
      </c>
      <c r="C946" s="134">
        <v>5</v>
      </c>
      <c r="D946" s="134">
        <v>16</v>
      </c>
      <c r="E946" s="134">
        <v>11</v>
      </c>
      <c r="F946" s="134">
        <v>10</v>
      </c>
      <c r="G946" s="135">
        <v>8</v>
      </c>
      <c r="H946" s="171">
        <f>IFERROR((Table21[[#This Row],[_202330]]-Table21[[#This Row],[_201930]])/Table21[[#This Row],[_201930]]*1,"")</f>
        <v>0.6</v>
      </c>
    </row>
    <row r="947" spans="1:8" ht="28.5">
      <c r="A947" s="132">
        <v>157739</v>
      </c>
      <c r="B947" s="134" t="s">
        <v>1164</v>
      </c>
      <c r="C947" s="134">
        <v>33</v>
      </c>
      <c r="D947" s="134">
        <v>29</v>
      </c>
      <c r="E947" s="134">
        <v>32</v>
      </c>
      <c r="F947" s="134">
        <v>26</v>
      </c>
      <c r="G947" s="135">
        <v>14</v>
      </c>
      <c r="H947" s="171">
        <f>IFERROR((Table21[[#This Row],[_202330]]-Table21[[#This Row],[_201930]])/Table21[[#This Row],[_201930]]*1,"")</f>
        <v>-0.5757575757575758</v>
      </c>
    </row>
    <row r="948" spans="1:8" ht="28.5">
      <c r="A948" s="132">
        <v>157739</v>
      </c>
      <c r="B948" s="134" t="s">
        <v>1165</v>
      </c>
      <c r="C948" s="134" t="s">
        <v>129</v>
      </c>
      <c r="D948" s="134" t="s">
        <v>129</v>
      </c>
      <c r="E948" s="134" t="s">
        <v>129</v>
      </c>
      <c r="F948" s="134" t="s">
        <v>129</v>
      </c>
      <c r="G948" s="135" t="s">
        <v>129</v>
      </c>
      <c r="H948" s="171" t="str">
        <f>IFERROR((Table21[[#This Row],[_202330]]-Table21[[#This Row],[_201930]])/Table21[[#This Row],[_201930]]*1,"")</f>
        <v/>
      </c>
    </row>
    <row r="949" spans="1:8">
      <c r="A949" s="132">
        <v>157739</v>
      </c>
      <c r="B949" s="134" t="s">
        <v>1141</v>
      </c>
      <c r="C949" s="134">
        <v>38</v>
      </c>
      <c r="D949" s="134">
        <v>45</v>
      </c>
      <c r="E949" s="134">
        <v>43</v>
      </c>
      <c r="F949" s="134">
        <v>36</v>
      </c>
      <c r="G949" s="135">
        <v>22</v>
      </c>
      <c r="H949" s="171">
        <f>IFERROR((Table21[[#This Row],[_202330]]-Table21[[#This Row],[_201930]])/Table21[[#This Row],[_201930]]*1,"")</f>
        <v>-0.42105263157894735</v>
      </c>
    </row>
    <row r="950" spans="1:8">
      <c r="A950" s="132">
        <v>157739</v>
      </c>
      <c r="B950" s="134" t="s">
        <v>1142</v>
      </c>
      <c r="C950" s="134">
        <v>43</v>
      </c>
      <c r="D950" s="134">
        <v>51</v>
      </c>
      <c r="E950" s="134">
        <v>52</v>
      </c>
      <c r="F950" s="134">
        <v>51</v>
      </c>
      <c r="G950" s="135">
        <v>41</v>
      </c>
      <c r="H950" s="171">
        <f>IFERROR((Table21[[#This Row],[_202330]]-Table21[[#This Row],[_201930]])/Table21[[#This Row],[_201930]]*1,"")</f>
        <v>-4.6511627906976744E-2</v>
      </c>
    </row>
    <row r="951" spans="1:8" ht="28.5">
      <c r="A951" s="132">
        <v>157739</v>
      </c>
      <c r="B951" s="134" t="s">
        <v>1143</v>
      </c>
      <c r="C951" s="134">
        <v>6</v>
      </c>
      <c r="D951" s="134">
        <v>16</v>
      </c>
      <c r="E951" s="134">
        <v>11</v>
      </c>
      <c r="F951" s="134">
        <v>10</v>
      </c>
      <c r="G951" s="135">
        <v>8</v>
      </c>
      <c r="H951" s="171">
        <f>IFERROR((Table21[[#This Row],[_202330]]-Table21[[#This Row],[_201930]])/Table21[[#This Row],[_201930]]*1,"")</f>
        <v>0.33333333333333331</v>
      </c>
    </row>
    <row r="952" spans="1:8" ht="28.5">
      <c r="A952" s="132">
        <v>157739</v>
      </c>
      <c r="B952" s="134" t="s">
        <v>1166</v>
      </c>
      <c r="C952" s="134">
        <v>34</v>
      </c>
      <c r="D952" s="134">
        <v>30</v>
      </c>
      <c r="E952" s="134">
        <v>32</v>
      </c>
      <c r="F952" s="134">
        <v>26</v>
      </c>
      <c r="G952" s="135">
        <v>15</v>
      </c>
      <c r="H952" s="171">
        <f>IFERROR((Table21[[#This Row],[_202330]]-Table21[[#This Row],[_201930]])/Table21[[#This Row],[_201930]]*1,"")</f>
        <v>-0.55882352941176472</v>
      </c>
    </row>
    <row r="953" spans="1:8" ht="28.5">
      <c r="A953" s="132">
        <v>157739</v>
      </c>
      <c r="B953" s="134" t="s">
        <v>1167</v>
      </c>
      <c r="C953" s="134" t="s">
        <v>129</v>
      </c>
      <c r="D953" s="134" t="s">
        <v>129</v>
      </c>
      <c r="E953" s="134" t="s">
        <v>129</v>
      </c>
      <c r="F953" s="134" t="s">
        <v>129</v>
      </c>
      <c r="G953" s="135" t="s">
        <v>129</v>
      </c>
      <c r="H953" s="171" t="str">
        <f>IFERROR((Table21[[#This Row],[_202330]]-Table21[[#This Row],[_201930]])/Table21[[#This Row],[_201930]]*1,"")</f>
        <v/>
      </c>
    </row>
    <row r="954" spans="1:8">
      <c r="A954" s="132">
        <v>157739</v>
      </c>
      <c r="B954" s="134" t="s">
        <v>1146</v>
      </c>
      <c r="C954" s="134">
        <v>40</v>
      </c>
      <c r="D954" s="134">
        <v>46</v>
      </c>
      <c r="E954" s="134">
        <v>43</v>
      </c>
      <c r="F954" s="134">
        <v>36</v>
      </c>
      <c r="G954" s="135">
        <v>23</v>
      </c>
      <c r="H954" s="171">
        <f>IFERROR((Table21[[#This Row],[_202330]]-Table21[[#This Row],[_201930]])/Table21[[#This Row],[_201930]]*1,"")</f>
        <v>-0.42499999999999999</v>
      </c>
    </row>
    <row r="955" spans="1:8" ht="28.5">
      <c r="A955" s="132">
        <v>157739</v>
      </c>
      <c r="B955" s="134" t="s">
        <v>1147</v>
      </c>
      <c r="C955" s="134">
        <v>3</v>
      </c>
      <c r="D955" s="134">
        <v>0</v>
      </c>
      <c r="E955" s="134">
        <v>0</v>
      </c>
      <c r="F955" s="134">
        <v>0</v>
      </c>
      <c r="G955" s="135">
        <v>1</v>
      </c>
      <c r="H955" s="171">
        <f>IFERROR((Table21[[#This Row],[_202330]]-Table21[[#This Row],[_201930]])/Table21[[#This Row],[_201930]]*1,"")</f>
        <v>-0.66666666666666663</v>
      </c>
    </row>
    <row r="956" spans="1:8" ht="28.5">
      <c r="A956" s="132">
        <v>157739</v>
      </c>
      <c r="B956" s="134" t="s">
        <v>1148</v>
      </c>
      <c r="C956" s="134">
        <v>21</v>
      </c>
      <c r="D956" s="134">
        <v>19</v>
      </c>
      <c r="E956" s="134">
        <v>14</v>
      </c>
      <c r="F956" s="134">
        <v>14</v>
      </c>
      <c r="G956" s="135">
        <v>10</v>
      </c>
      <c r="H956" s="171">
        <f>IFERROR((Table21[[#This Row],[_202330]]-Table21[[#This Row],[_201930]])/Table21[[#This Row],[_201930]]*1,"")</f>
        <v>-0.52380952380952384</v>
      </c>
    </row>
    <row r="957" spans="1:8" ht="28.5">
      <c r="A957" s="132">
        <v>157739</v>
      </c>
      <c r="B957" s="134" t="s">
        <v>1149</v>
      </c>
      <c r="C957" s="134">
        <v>24</v>
      </c>
      <c r="D957" s="134">
        <v>23</v>
      </c>
      <c r="E957" s="134">
        <v>25</v>
      </c>
      <c r="F957" s="134">
        <v>20</v>
      </c>
      <c r="G957" s="135">
        <v>20</v>
      </c>
      <c r="H957" s="171">
        <f>IFERROR((Table21[[#This Row],[_202330]]-Table21[[#This Row],[_201930]])/Table21[[#This Row],[_201930]]*1,"")</f>
        <v>-0.16666666666666666</v>
      </c>
    </row>
    <row r="958" spans="1:8" ht="28.5">
      <c r="A958" s="132">
        <v>157739</v>
      </c>
      <c r="B958" s="134" t="s">
        <v>1150</v>
      </c>
      <c r="C958" s="134">
        <v>48</v>
      </c>
      <c r="D958" s="134">
        <v>42</v>
      </c>
      <c r="E958" s="134">
        <v>39</v>
      </c>
      <c r="F958" s="134">
        <v>34</v>
      </c>
      <c r="G958" s="135">
        <v>31</v>
      </c>
      <c r="H958" s="171">
        <f>IFERROR((Table21[[#This Row],[_202330]]-Table21[[#This Row],[_201930]])/Table21[[#This Row],[_201930]]*1,"")</f>
        <v>-0.35416666666666669</v>
      </c>
    </row>
    <row r="959" spans="1:8">
      <c r="A959" s="132">
        <v>157739</v>
      </c>
      <c r="B959" s="134" t="s">
        <v>1151</v>
      </c>
      <c r="C959" s="134">
        <v>45</v>
      </c>
      <c r="D959" s="134">
        <v>52</v>
      </c>
      <c r="E959" s="134">
        <v>52</v>
      </c>
      <c r="F959" s="134">
        <v>51</v>
      </c>
      <c r="G959" s="135">
        <v>43</v>
      </c>
      <c r="H959" s="171">
        <f>IFERROR((Table21[[#This Row],[_202330]]-Table21[[#This Row],[_201930]])/Table21[[#This Row],[_201930]]*1,"")</f>
        <v>-4.4444444444444446E-2</v>
      </c>
    </row>
    <row r="960" spans="1:8" ht="28.5">
      <c r="A960" s="132">
        <v>157739</v>
      </c>
      <c r="B960" s="134" t="s">
        <v>1152</v>
      </c>
      <c r="C960" s="134">
        <v>27</v>
      </c>
      <c r="D960" s="134">
        <v>22</v>
      </c>
      <c r="E960" s="134">
        <v>17</v>
      </c>
      <c r="F960" s="134">
        <v>20</v>
      </c>
      <c r="G960" s="135">
        <v>20</v>
      </c>
      <c r="H960" s="171">
        <f>IFERROR((Table21[[#This Row],[_202330]]-Table21[[#This Row],[_201930]])/Table21[[#This Row],[_201930]]*1,"")</f>
        <v>-0.25925925925925924</v>
      </c>
    </row>
    <row r="961" spans="1:8" ht="28.5">
      <c r="A961" s="132">
        <v>157739</v>
      </c>
      <c r="B961" s="134" t="s">
        <v>1153</v>
      </c>
      <c r="C961" s="134">
        <v>3</v>
      </c>
      <c r="D961" s="134">
        <v>0</v>
      </c>
      <c r="E961" s="134">
        <v>0</v>
      </c>
      <c r="F961" s="134">
        <v>0</v>
      </c>
      <c r="G961" s="135">
        <v>2</v>
      </c>
      <c r="H961" s="171">
        <f>IFERROR((Table21[[#This Row],[_202330]]-Table21[[#This Row],[_201930]])/Table21[[#This Row],[_201930]]*1,"")</f>
        <v>-0.33333333333333331</v>
      </c>
    </row>
    <row r="962" spans="1:8" ht="28.5">
      <c r="A962" s="132">
        <v>157739</v>
      </c>
      <c r="B962" s="134" t="s">
        <v>1154</v>
      </c>
      <c r="C962" s="134">
        <v>24</v>
      </c>
      <c r="D962" s="134">
        <v>22</v>
      </c>
      <c r="E962" s="134">
        <v>17</v>
      </c>
      <c r="F962" s="134">
        <v>20</v>
      </c>
      <c r="G962" s="135">
        <v>19</v>
      </c>
      <c r="H962" s="171">
        <f>IFERROR((Table21[[#This Row],[_202330]]-Table21[[#This Row],[_201930]])/Table21[[#This Row],[_201930]]*1,"")</f>
        <v>-0.20833333333333334</v>
      </c>
    </row>
    <row r="963" spans="1:8" ht="28.5">
      <c r="A963" s="132">
        <v>157739</v>
      </c>
      <c r="B963" s="134" t="s">
        <v>1155</v>
      </c>
      <c r="C963" s="134">
        <v>27</v>
      </c>
      <c r="D963" s="134">
        <v>26</v>
      </c>
      <c r="E963" s="134">
        <v>30</v>
      </c>
      <c r="F963" s="134">
        <v>29</v>
      </c>
      <c r="G963" s="135">
        <v>37</v>
      </c>
      <c r="H963" s="171">
        <f>IFERROR((Table21[[#This Row],[_202330]]-Table21[[#This Row],[_201930]])/Table21[[#This Row],[_201930]]*1,"")</f>
        <v>0.37037037037037035</v>
      </c>
    </row>
    <row r="964" spans="1:8">
      <c r="A964" s="132">
        <v>159407</v>
      </c>
      <c r="B964" s="134" t="s">
        <v>1173</v>
      </c>
      <c r="C964" s="134">
        <v>192</v>
      </c>
      <c r="D964" s="134">
        <v>190</v>
      </c>
      <c r="E964" s="134">
        <v>138</v>
      </c>
      <c r="F964" s="134">
        <v>145</v>
      </c>
      <c r="G964" s="135">
        <v>161</v>
      </c>
      <c r="H964" s="171">
        <f>IFERROR((Table21[[#This Row],[_202330]]-Table21[[#This Row],[_201930]])/Table21[[#This Row],[_201930]]*1,"")</f>
        <v>-0.16145833333333334</v>
      </c>
    </row>
    <row r="965" spans="1:8">
      <c r="A965" s="132">
        <v>159407</v>
      </c>
      <c r="B965" s="134" t="s">
        <v>1131</v>
      </c>
      <c r="C965" s="134">
        <v>0</v>
      </c>
      <c r="D965" s="134">
        <v>0</v>
      </c>
      <c r="E965" s="134">
        <v>1</v>
      </c>
      <c r="F965" s="134">
        <v>1</v>
      </c>
      <c r="G965" s="135">
        <v>0</v>
      </c>
      <c r="H965" s="171" t="str">
        <f>IFERROR((Table21[[#This Row],[_202330]]-Table21[[#This Row],[_201930]])/Table21[[#This Row],[_201930]]*1,"")</f>
        <v/>
      </c>
    </row>
    <row r="966" spans="1:8">
      <c r="A966" s="132">
        <v>159407</v>
      </c>
      <c r="B966" s="134" t="s">
        <v>1132</v>
      </c>
      <c r="C966" s="134">
        <v>192</v>
      </c>
      <c r="D966" s="134">
        <v>190</v>
      </c>
      <c r="E966" s="134">
        <v>137</v>
      </c>
      <c r="F966" s="134">
        <v>144</v>
      </c>
      <c r="G966" s="135">
        <v>161</v>
      </c>
      <c r="H966" s="171">
        <f>IFERROR((Table21[[#This Row],[_202330]]-Table21[[#This Row],[_201930]])/Table21[[#This Row],[_201930]]*1,"")</f>
        <v>-0.16145833333333334</v>
      </c>
    </row>
    <row r="967" spans="1:8" ht="28.5">
      <c r="A967" s="132">
        <v>159407</v>
      </c>
      <c r="B967" s="134" t="s">
        <v>1133</v>
      </c>
      <c r="C967" s="134">
        <v>0</v>
      </c>
      <c r="D967" s="134">
        <v>5</v>
      </c>
      <c r="E967" s="134">
        <v>3</v>
      </c>
      <c r="F967" s="134">
        <v>0</v>
      </c>
      <c r="G967" s="135">
        <v>2</v>
      </c>
      <c r="H967" s="171" t="str">
        <f>IFERROR((Table21[[#This Row],[_202330]]-Table21[[#This Row],[_201930]])/Table21[[#This Row],[_201930]]*1,"")</f>
        <v/>
      </c>
    </row>
    <row r="968" spans="1:8" ht="28.5">
      <c r="A968" s="132">
        <v>159407</v>
      </c>
      <c r="B968" s="134" t="s">
        <v>1162</v>
      </c>
      <c r="C968" s="134">
        <v>42</v>
      </c>
      <c r="D968" s="134">
        <v>40</v>
      </c>
      <c r="E968" s="134">
        <v>26</v>
      </c>
      <c r="F968" s="134">
        <v>39</v>
      </c>
      <c r="G968" s="135">
        <v>37</v>
      </c>
      <c r="H968" s="171">
        <f>IFERROR((Table21[[#This Row],[_202330]]-Table21[[#This Row],[_201930]])/Table21[[#This Row],[_201930]]*1,"")</f>
        <v>-0.11904761904761904</v>
      </c>
    </row>
    <row r="969" spans="1:8" ht="28.5">
      <c r="A969" s="132">
        <v>159407</v>
      </c>
      <c r="B969" s="134" t="s">
        <v>1163</v>
      </c>
      <c r="C969" s="134" t="s">
        <v>129</v>
      </c>
      <c r="D969" s="134" t="s">
        <v>129</v>
      </c>
      <c r="E969" s="134" t="s">
        <v>129</v>
      </c>
      <c r="F969" s="134" t="s">
        <v>129</v>
      </c>
      <c r="G969" s="135" t="s">
        <v>129</v>
      </c>
      <c r="H969" s="171" t="str">
        <f>IFERROR((Table21[[#This Row],[_202330]]-Table21[[#This Row],[_201930]])/Table21[[#This Row],[_201930]]*1,"")</f>
        <v/>
      </c>
    </row>
    <row r="970" spans="1:8">
      <c r="A970" s="132">
        <v>159407</v>
      </c>
      <c r="B970" s="134" t="s">
        <v>1136</v>
      </c>
      <c r="C970" s="134">
        <v>42</v>
      </c>
      <c r="D970" s="134">
        <v>45</v>
      </c>
      <c r="E970" s="134">
        <v>29</v>
      </c>
      <c r="F970" s="134">
        <v>39</v>
      </c>
      <c r="G970" s="135">
        <v>39</v>
      </c>
      <c r="H970" s="171">
        <f>IFERROR((Table21[[#This Row],[_202330]]-Table21[[#This Row],[_201930]])/Table21[[#This Row],[_201930]]*1,"")</f>
        <v>-7.1428571428571425E-2</v>
      </c>
    </row>
    <row r="971" spans="1:8">
      <c r="A971" s="132">
        <v>159407</v>
      </c>
      <c r="B971" s="134" t="s">
        <v>1137</v>
      </c>
      <c r="C971" s="134">
        <v>22</v>
      </c>
      <c r="D971" s="134">
        <v>24</v>
      </c>
      <c r="E971" s="134">
        <v>21</v>
      </c>
      <c r="F971" s="134">
        <v>27</v>
      </c>
      <c r="G971" s="135">
        <v>24</v>
      </c>
      <c r="H971" s="171">
        <f>IFERROR((Table21[[#This Row],[_202330]]-Table21[[#This Row],[_201930]])/Table21[[#This Row],[_201930]]*1,"")</f>
        <v>9.0909090909090912E-2</v>
      </c>
    </row>
    <row r="972" spans="1:8" ht="28.5">
      <c r="A972" s="132">
        <v>159407</v>
      </c>
      <c r="B972" s="134" t="s">
        <v>1138</v>
      </c>
      <c r="C972" s="134">
        <v>0</v>
      </c>
      <c r="D972" s="134">
        <v>4</v>
      </c>
      <c r="E972" s="134">
        <v>3</v>
      </c>
      <c r="F972" s="134">
        <v>0</v>
      </c>
      <c r="G972" s="135">
        <v>3</v>
      </c>
      <c r="H972" s="171" t="str">
        <f>IFERROR((Table21[[#This Row],[_202330]]-Table21[[#This Row],[_201930]])/Table21[[#This Row],[_201930]]*1,"")</f>
        <v/>
      </c>
    </row>
    <row r="973" spans="1:8" ht="28.5">
      <c r="A973" s="132">
        <v>159407</v>
      </c>
      <c r="B973" s="134" t="s">
        <v>1164</v>
      </c>
      <c r="C973" s="134">
        <v>51</v>
      </c>
      <c r="D973" s="134">
        <v>46</v>
      </c>
      <c r="E973" s="134">
        <v>28</v>
      </c>
      <c r="F973" s="134">
        <v>41</v>
      </c>
      <c r="G973" s="135">
        <v>41</v>
      </c>
      <c r="H973" s="171">
        <f>IFERROR((Table21[[#This Row],[_202330]]-Table21[[#This Row],[_201930]])/Table21[[#This Row],[_201930]]*1,"")</f>
        <v>-0.19607843137254902</v>
      </c>
    </row>
    <row r="974" spans="1:8" ht="28.5">
      <c r="A974" s="132">
        <v>159407</v>
      </c>
      <c r="B974" s="134" t="s">
        <v>1165</v>
      </c>
      <c r="C974" s="134" t="s">
        <v>129</v>
      </c>
      <c r="D974" s="134" t="s">
        <v>129</v>
      </c>
      <c r="E974" s="134" t="s">
        <v>129</v>
      </c>
      <c r="F974" s="134" t="s">
        <v>129</v>
      </c>
      <c r="G974" s="135" t="s">
        <v>129</v>
      </c>
      <c r="H974" s="171" t="str">
        <f>IFERROR((Table21[[#This Row],[_202330]]-Table21[[#This Row],[_201930]])/Table21[[#This Row],[_201930]]*1,"")</f>
        <v/>
      </c>
    </row>
    <row r="975" spans="1:8">
      <c r="A975" s="132">
        <v>159407</v>
      </c>
      <c r="B975" s="134" t="s">
        <v>1141</v>
      </c>
      <c r="C975" s="134">
        <v>51</v>
      </c>
      <c r="D975" s="134">
        <v>50</v>
      </c>
      <c r="E975" s="134">
        <v>31</v>
      </c>
      <c r="F975" s="134">
        <v>41</v>
      </c>
      <c r="G975" s="135">
        <v>44</v>
      </c>
      <c r="H975" s="171">
        <f>IFERROR((Table21[[#This Row],[_202330]]-Table21[[#This Row],[_201930]])/Table21[[#This Row],[_201930]]*1,"")</f>
        <v>-0.13725490196078433</v>
      </c>
    </row>
    <row r="976" spans="1:8">
      <c r="A976" s="132">
        <v>159407</v>
      </c>
      <c r="B976" s="134" t="s">
        <v>1142</v>
      </c>
      <c r="C976" s="134">
        <v>27</v>
      </c>
      <c r="D976" s="134">
        <v>26</v>
      </c>
      <c r="E976" s="134">
        <v>23</v>
      </c>
      <c r="F976" s="134">
        <v>28</v>
      </c>
      <c r="G976" s="135">
        <v>27</v>
      </c>
      <c r="H976" s="171">
        <f>IFERROR((Table21[[#This Row],[_202330]]-Table21[[#This Row],[_201930]])/Table21[[#This Row],[_201930]]*1,"")</f>
        <v>0</v>
      </c>
    </row>
    <row r="977" spans="1:8" ht="28.5">
      <c r="A977" s="132">
        <v>159407</v>
      </c>
      <c r="B977" s="134" t="s">
        <v>1143</v>
      </c>
      <c r="C977" s="134">
        <v>0</v>
      </c>
      <c r="D977" s="134">
        <v>5</v>
      </c>
      <c r="E977" s="134">
        <v>3</v>
      </c>
      <c r="F977" s="134">
        <v>0</v>
      </c>
      <c r="G977" s="135">
        <v>4</v>
      </c>
      <c r="H977" s="171" t="str">
        <f>IFERROR((Table21[[#This Row],[_202330]]-Table21[[#This Row],[_201930]])/Table21[[#This Row],[_201930]]*1,"")</f>
        <v/>
      </c>
    </row>
    <row r="978" spans="1:8" ht="28.5">
      <c r="A978" s="132">
        <v>159407</v>
      </c>
      <c r="B978" s="134" t="s">
        <v>1166</v>
      </c>
      <c r="C978" s="134">
        <v>52</v>
      </c>
      <c r="D978" s="134">
        <v>47</v>
      </c>
      <c r="E978" s="134">
        <v>29</v>
      </c>
      <c r="F978" s="134">
        <v>41</v>
      </c>
      <c r="G978" s="135">
        <v>42</v>
      </c>
      <c r="H978" s="171">
        <f>IFERROR((Table21[[#This Row],[_202330]]-Table21[[#This Row],[_201930]])/Table21[[#This Row],[_201930]]*1,"")</f>
        <v>-0.19230769230769232</v>
      </c>
    </row>
    <row r="979" spans="1:8" ht="28.5">
      <c r="A979" s="132">
        <v>159407</v>
      </c>
      <c r="B979" s="134" t="s">
        <v>1167</v>
      </c>
      <c r="C979" s="134" t="s">
        <v>129</v>
      </c>
      <c r="D979" s="134" t="s">
        <v>129</v>
      </c>
      <c r="E979" s="134" t="s">
        <v>129</v>
      </c>
      <c r="F979" s="134" t="s">
        <v>129</v>
      </c>
      <c r="G979" s="135" t="s">
        <v>129</v>
      </c>
      <c r="H979" s="171" t="str">
        <f>IFERROR((Table21[[#This Row],[_202330]]-Table21[[#This Row],[_201930]])/Table21[[#This Row],[_201930]]*1,"")</f>
        <v/>
      </c>
    </row>
    <row r="980" spans="1:8">
      <c r="A980" s="132">
        <v>159407</v>
      </c>
      <c r="B980" s="134" t="s">
        <v>1146</v>
      </c>
      <c r="C980" s="134">
        <v>52</v>
      </c>
      <c r="D980" s="134">
        <v>52</v>
      </c>
      <c r="E980" s="134">
        <v>32</v>
      </c>
      <c r="F980" s="134">
        <v>41</v>
      </c>
      <c r="G980" s="135">
        <v>46</v>
      </c>
      <c r="H980" s="171">
        <f>IFERROR((Table21[[#This Row],[_202330]]-Table21[[#This Row],[_201930]])/Table21[[#This Row],[_201930]]*1,"")</f>
        <v>-0.11538461538461539</v>
      </c>
    </row>
    <row r="981" spans="1:8" ht="28.5">
      <c r="A981" s="132">
        <v>159407</v>
      </c>
      <c r="B981" s="134" t="s">
        <v>1147</v>
      </c>
      <c r="C981" s="134">
        <v>1</v>
      </c>
      <c r="D981" s="134">
        <v>3</v>
      </c>
      <c r="E981" s="134">
        <v>0</v>
      </c>
      <c r="F981" s="134">
        <v>1</v>
      </c>
      <c r="G981" s="135">
        <v>0</v>
      </c>
      <c r="H981" s="171">
        <f>IFERROR((Table21[[#This Row],[_202330]]-Table21[[#This Row],[_201930]])/Table21[[#This Row],[_201930]]*1,"")</f>
        <v>-1</v>
      </c>
    </row>
    <row r="982" spans="1:8" ht="28.5">
      <c r="A982" s="132">
        <v>159407</v>
      </c>
      <c r="B982" s="134" t="s">
        <v>1148</v>
      </c>
      <c r="C982" s="134">
        <v>130</v>
      </c>
      <c r="D982" s="134">
        <v>60</v>
      </c>
      <c r="E982" s="134">
        <v>96</v>
      </c>
      <c r="F982" s="134">
        <v>95</v>
      </c>
      <c r="G982" s="135">
        <v>108</v>
      </c>
      <c r="H982" s="171">
        <f>IFERROR((Table21[[#This Row],[_202330]]-Table21[[#This Row],[_201930]])/Table21[[#This Row],[_201930]]*1,"")</f>
        <v>-0.16923076923076924</v>
      </c>
    </row>
    <row r="983" spans="1:8" ht="28.5">
      <c r="A983" s="132">
        <v>159407</v>
      </c>
      <c r="B983" s="134" t="s">
        <v>1149</v>
      </c>
      <c r="C983" s="134">
        <v>9</v>
      </c>
      <c r="D983" s="134">
        <v>75</v>
      </c>
      <c r="E983" s="134">
        <v>9</v>
      </c>
      <c r="F983" s="134">
        <v>7</v>
      </c>
      <c r="G983" s="135">
        <v>7</v>
      </c>
      <c r="H983" s="171">
        <f>IFERROR((Table21[[#This Row],[_202330]]-Table21[[#This Row],[_201930]])/Table21[[#This Row],[_201930]]*1,"")</f>
        <v>-0.22222222222222221</v>
      </c>
    </row>
    <row r="984" spans="1:8" ht="28.5">
      <c r="A984" s="132">
        <v>159407</v>
      </c>
      <c r="B984" s="134" t="s">
        <v>1150</v>
      </c>
      <c r="C984" s="134">
        <v>140</v>
      </c>
      <c r="D984" s="134">
        <v>138</v>
      </c>
      <c r="E984" s="134">
        <v>105</v>
      </c>
      <c r="F984" s="134">
        <v>103</v>
      </c>
      <c r="G984" s="135">
        <v>115</v>
      </c>
      <c r="H984" s="171">
        <f>IFERROR((Table21[[#This Row],[_202330]]-Table21[[#This Row],[_201930]])/Table21[[#This Row],[_201930]]*1,"")</f>
        <v>-0.17857142857142858</v>
      </c>
    </row>
    <row r="985" spans="1:8">
      <c r="A985" s="132">
        <v>159407</v>
      </c>
      <c r="B985" s="134" t="s">
        <v>1151</v>
      </c>
      <c r="C985" s="134">
        <v>27</v>
      </c>
      <c r="D985" s="134">
        <v>27</v>
      </c>
      <c r="E985" s="134">
        <v>23</v>
      </c>
      <c r="F985" s="134">
        <v>28</v>
      </c>
      <c r="G985" s="135">
        <v>29</v>
      </c>
      <c r="H985" s="171">
        <f>IFERROR((Table21[[#This Row],[_202330]]-Table21[[#This Row],[_201930]])/Table21[[#This Row],[_201930]]*1,"")</f>
        <v>7.407407407407407E-2</v>
      </c>
    </row>
    <row r="986" spans="1:8" ht="28.5">
      <c r="A986" s="132">
        <v>159407</v>
      </c>
      <c r="B986" s="134" t="s">
        <v>1152</v>
      </c>
      <c r="C986" s="134">
        <v>68</v>
      </c>
      <c r="D986" s="134">
        <v>33</v>
      </c>
      <c r="E986" s="134">
        <v>70</v>
      </c>
      <c r="F986" s="134">
        <v>67</v>
      </c>
      <c r="G986" s="135">
        <v>67</v>
      </c>
      <c r="H986" s="171">
        <f>IFERROR((Table21[[#This Row],[_202330]]-Table21[[#This Row],[_201930]])/Table21[[#This Row],[_201930]]*1,"")</f>
        <v>-1.4705882352941176E-2</v>
      </c>
    </row>
    <row r="987" spans="1:8" ht="28.5">
      <c r="A987" s="132">
        <v>159407</v>
      </c>
      <c r="B987" s="134" t="s">
        <v>1153</v>
      </c>
      <c r="C987" s="134">
        <v>1</v>
      </c>
      <c r="D987" s="134">
        <v>2</v>
      </c>
      <c r="E987" s="134">
        <v>0</v>
      </c>
      <c r="F987" s="134">
        <v>1</v>
      </c>
      <c r="G987" s="135">
        <v>0</v>
      </c>
      <c r="H987" s="171">
        <f>IFERROR((Table21[[#This Row],[_202330]]-Table21[[#This Row],[_201930]])/Table21[[#This Row],[_201930]]*1,"")</f>
        <v>-1</v>
      </c>
    </row>
    <row r="988" spans="1:8" ht="28.5">
      <c r="A988" s="132">
        <v>159407</v>
      </c>
      <c r="B988" s="134" t="s">
        <v>1154</v>
      </c>
      <c r="C988" s="134">
        <v>68</v>
      </c>
      <c r="D988" s="134">
        <v>32</v>
      </c>
      <c r="E988" s="134">
        <v>70</v>
      </c>
      <c r="F988" s="134">
        <v>66</v>
      </c>
      <c r="G988" s="135">
        <v>67</v>
      </c>
      <c r="H988" s="171">
        <f>IFERROR((Table21[[#This Row],[_202330]]-Table21[[#This Row],[_201930]])/Table21[[#This Row],[_201930]]*1,"")</f>
        <v>-1.4705882352941176E-2</v>
      </c>
    </row>
    <row r="989" spans="1:8" ht="28.5">
      <c r="A989" s="132">
        <v>159407</v>
      </c>
      <c r="B989" s="134" t="s">
        <v>1155</v>
      </c>
      <c r="C989" s="134">
        <v>5</v>
      </c>
      <c r="D989" s="134">
        <v>39</v>
      </c>
      <c r="E989" s="134">
        <v>7</v>
      </c>
      <c r="F989" s="134">
        <v>5</v>
      </c>
      <c r="G989" s="135">
        <v>4</v>
      </c>
      <c r="H989" s="171">
        <f>IFERROR((Table21[[#This Row],[_202330]]-Table21[[#This Row],[_201930]])/Table21[[#This Row],[_201930]]*1,"")</f>
        <v>-0.2</v>
      </c>
    </row>
    <row r="990" spans="1:8">
      <c r="A990" s="132">
        <v>161767</v>
      </c>
      <c r="B990" s="134" t="s">
        <v>1173</v>
      </c>
      <c r="C990" s="134">
        <v>3266</v>
      </c>
      <c r="D990" s="134">
        <v>3990</v>
      </c>
      <c r="E990" s="134">
        <v>3808</v>
      </c>
      <c r="F990" s="134">
        <v>3661</v>
      </c>
      <c r="G990" s="135">
        <v>2779</v>
      </c>
      <c r="H990" s="171">
        <f>IFERROR((Table21[[#This Row],[_202330]]-Table21[[#This Row],[_201930]])/Table21[[#This Row],[_201930]]*1,"")</f>
        <v>-0.14911206368646662</v>
      </c>
    </row>
    <row r="991" spans="1:8">
      <c r="A991" s="132">
        <v>161767</v>
      </c>
      <c r="B991" s="134" t="s">
        <v>1131</v>
      </c>
      <c r="C991" s="134">
        <v>2</v>
      </c>
      <c r="D991" s="134">
        <v>7</v>
      </c>
      <c r="E991" s="134">
        <v>3</v>
      </c>
      <c r="F991" s="134">
        <v>5</v>
      </c>
      <c r="G991" s="135">
        <v>3</v>
      </c>
      <c r="H991" s="171">
        <f>IFERROR((Table21[[#This Row],[_202330]]-Table21[[#This Row],[_201930]])/Table21[[#This Row],[_201930]]*1,"")</f>
        <v>0.5</v>
      </c>
    </row>
    <row r="992" spans="1:8">
      <c r="A992" s="132">
        <v>161767</v>
      </c>
      <c r="B992" s="134" t="s">
        <v>1132</v>
      </c>
      <c r="C992" s="134">
        <v>3264</v>
      </c>
      <c r="D992" s="134">
        <v>3983</v>
      </c>
      <c r="E992" s="134">
        <v>3805</v>
      </c>
      <c r="F992" s="134">
        <v>3656</v>
      </c>
      <c r="G992" s="135">
        <v>2776</v>
      </c>
      <c r="H992" s="171">
        <f>IFERROR((Table21[[#This Row],[_202330]]-Table21[[#This Row],[_201930]])/Table21[[#This Row],[_201930]]*1,"")</f>
        <v>-0.14950980392156862</v>
      </c>
    </row>
    <row r="993" spans="1:8" ht="28.5">
      <c r="A993" s="132">
        <v>161767</v>
      </c>
      <c r="B993" s="134" t="s">
        <v>1133</v>
      </c>
      <c r="C993" s="134">
        <v>197</v>
      </c>
      <c r="D993" s="134">
        <v>275</v>
      </c>
      <c r="E993" s="134">
        <v>290</v>
      </c>
      <c r="F993" s="134">
        <v>253</v>
      </c>
      <c r="G993" s="135">
        <v>219</v>
      </c>
      <c r="H993" s="171">
        <f>IFERROR((Table21[[#This Row],[_202330]]-Table21[[#This Row],[_201930]])/Table21[[#This Row],[_201930]]*1,"")</f>
        <v>0.1116751269035533</v>
      </c>
    </row>
    <row r="994" spans="1:8" ht="28.5">
      <c r="A994" s="132">
        <v>161767</v>
      </c>
      <c r="B994" s="134" t="s">
        <v>1162</v>
      </c>
      <c r="C994" s="134">
        <v>1235</v>
      </c>
      <c r="D994" s="134">
        <v>1600</v>
      </c>
      <c r="E994" s="134">
        <v>1553</v>
      </c>
      <c r="F994" s="134">
        <v>1540</v>
      </c>
      <c r="G994" s="135">
        <v>1139</v>
      </c>
      <c r="H994" s="171">
        <f>IFERROR((Table21[[#This Row],[_202330]]-Table21[[#This Row],[_201930]])/Table21[[#This Row],[_201930]]*1,"")</f>
        <v>-7.773279352226721E-2</v>
      </c>
    </row>
    <row r="995" spans="1:8" ht="28.5">
      <c r="A995" s="132">
        <v>161767</v>
      </c>
      <c r="B995" s="134" t="s">
        <v>1163</v>
      </c>
      <c r="C995" s="134" t="s">
        <v>129</v>
      </c>
      <c r="D995" s="134" t="s">
        <v>129</v>
      </c>
      <c r="E995" s="134" t="s">
        <v>129</v>
      </c>
      <c r="F995" s="134" t="s">
        <v>129</v>
      </c>
      <c r="G995" s="135" t="s">
        <v>129</v>
      </c>
      <c r="H995" s="171" t="str">
        <f>IFERROR((Table21[[#This Row],[_202330]]-Table21[[#This Row],[_201930]])/Table21[[#This Row],[_201930]]*1,"")</f>
        <v/>
      </c>
    </row>
    <row r="996" spans="1:8">
      <c r="A996" s="132">
        <v>161767</v>
      </c>
      <c r="B996" s="134" t="s">
        <v>1136</v>
      </c>
      <c r="C996" s="134">
        <v>1432</v>
      </c>
      <c r="D996" s="134">
        <v>1875</v>
      </c>
      <c r="E996" s="134">
        <v>1843</v>
      </c>
      <c r="F996" s="134">
        <v>1793</v>
      </c>
      <c r="G996" s="135">
        <v>1358</v>
      </c>
      <c r="H996" s="171">
        <f>IFERROR((Table21[[#This Row],[_202330]]-Table21[[#This Row],[_201930]])/Table21[[#This Row],[_201930]]*1,"")</f>
        <v>-5.1675977653631286E-2</v>
      </c>
    </row>
    <row r="997" spans="1:8">
      <c r="A997" s="132">
        <v>161767</v>
      </c>
      <c r="B997" s="134" t="s">
        <v>1137</v>
      </c>
      <c r="C997" s="134">
        <v>44</v>
      </c>
      <c r="D997" s="134">
        <v>47</v>
      </c>
      <c r="E997" s="134">
        <v>48</v>
      </c>
      <c r="F997" s="134">
        <v>49</v>
      </c>
      <c r="G997" s="135">
        <v>49</v>
      </c>
      <c r="H997" s="171">
        <f>IFERROR((Table21[[#This Row],[_202330]]-Table21[[#This Row],[_201930]])/Table21[[#This Row],[_201930]]*1,"")</f>
        <v>0.11363636363636363</v>
      </c>
    </row>
    <row r="998" spans="1:8" ht="28.5">
      <c r="A998" s="132">
        <v>161767</v>
      </c>
      <c r="B998" s="134" t="s">
        <v>1138</v>
      </c>
      <c r="C998" s="134">
        <v>192</v>
      </c>
      <c r="D998" s="134">
        <v>276</v>
      </c>
      <c r="E998" s="134">
        <v>297</v>
      </c>
      <c r="F998" s="134">
        <v>256</v>
      </c>
      <c r="G998" s="135">
        <v>218</v>
      </c>
      <c r="H998" s="171">
        <f>IFERROR((Table21[[#This Row],[_202330]]-Table21[[#This Row],[_201930]])/Table21[[#This Row],[_201930]]*1,"")</f>
        <v>0.13541666666666666</v>
      </c>
    </row>
    <row r="999" spans="1:8" ht="28.5">
      <c r="A999" s="132">
        <v>161767</v>
      </c>
      <c r="B999" s="134" t="s">
        <v>1164</v>
      </c>
      <c r="C999" s="134">
        <v>1357</v>
      </c>
      <c r="D999" s="134">
        <v>1727</v>
      </c>
      <c r="E999" s="134">
        <v>1657</v>
      </c>
      <c r="F999" s="134">
        <v>1656</v>
      </c>
      <c r="G999" s="135">
        <v>1230</v>
      </c>
      <c r="H999" s="171">
        <f>IFERROR((Table21[[#This Row],[_202330]]-Table21[[#This Row],[_201930]])/Table21[[#This Row],[_201930]]*1,"")</f>
        <v>-9.358879882092852E-2</v>
      </c>
    </row>
    <row r="1000" spans="1:8" ht="28.5">
      <c r="A1000" s="132">
        <v>161767</v>
      </c>
      <c r="B1000" s="134" t="s">
        <v>1165</v>
      </c>
      <c r="C1000" s="134" t="s">
        <v>129</v>
      </c>
      <c r="D1000" s="134" t="s">
        <v>129</v>
      </c>
      <c r="E1000" s="134" t="s">
        <v>129</v>
      </c>
      <c r="F1000" s="134" t="s">
        <v>129</v>
      </c>
      <c r="G1000" s="135" t="s">
        <v>129</v>
      </c>
      <c r="H1000" s="171" t="str">
        <f>IFERROR((Table21[[#This Row],[_202330]]-Table21[[#This Row],[_201930]])/Table21[[#This Row],[_201930]]*1,"")</f>
        <v/>
      </c>
    </row>
    <row r="1001" spans="1:8">
      <c r="A1001" s="132">
        <v>161767</v>
      </c>
      <c r="B1001" s="134" t="s">
        <v>1141</v>
      </c>
      <c r="C1001" s="134">
        <v>1549</v>
      </c>
      <c r="D1001" s="134">
        <v>2003</v>
      </c>
      <c r="E1001" s="134">
        <v>1954</v>
      </c>
      <c r="F1001" s="134">
        <v>1912</v>
      </c>
      <c r="G1001" s="135">
        <v>1448</v>
      </c>
      <c r="H1001" s="171">
        <f>IFERROR((Table21[[#This Row],[_202330]]-Table21[[#This Row],[_201930]])/Table21[[#This Row],[_201930]]*1,"")</f>
        <v>-6.5203357004519041E-2</v>
      </c>
    </row>
    <row r="1002" spans="1:8">
      <c r="A1002" s="132">
        <v>161767</v>
      </c>
      <c r="B1002" s="134" t="s">
        <v>1142</v>
      </c>
      <c r="C1002" s="134">
        <v>47</v>
      </c>
      <c r="D1002" s="134">
        <v>50</v>
      </c>
      <c r="E1002" s="134">
        <v>51</v>
      </c>
      <c r="F1002" s="134">
        <v>52</v>
      </c>
      <c r="G1002" s="135">
        <v>52</v>
      </c>
      <c r="H1002" s="171">
        <f>IFERROR((Table21[[#This Row],[_202330]]-Table21[[#This Row],[_201930]])/Table21[[#This Row],[_201930]]*1,"")</f>
        <v>0.10638297872340426</v>
      </c>
    </row>
    <row r="1003" spans="1:8" ht="28.5">
      <c r="A1003" s="132">
        <v>161767</v>
      </c>
      <c r="B1003" s="134" t="s">
        <v>1143</v>
      </c>
      <c r="C1003" s="134">
        <v>191</v>
      </c>
      <c r="D1003" s="134">
        <v>268</v>
      </c>
      <c r="E1003" s="134">
        <v>290</v>
      </c>
      <c r="F1003" s="134">
        <v>256</v>
      </c>
      <c r="G1003" s="135">
        <v>212</v>
      </c>
      <c r="H1003" s="171">
        <f>IFERROR((Table21[[#This Row],[_202330]]-Table21[[#This Row],[_201930]])/Table21[[#This Row],[_201930]]*1,"")</f>
        <v>0.1099476439790576</v>
      </c>
    </row>
    <row r="1004" spans="1:8" ht="28.5">
      <c r="A1004" s="132">
        <v>161767</v>
      </c>
      <c r="B1004" s="134" t="s">
        <v>1166</v>
      </c>
      <c r="C1004" s="134">
        <v>1400</v>
      </c>
      <c r="D1004" s="134">
        <v>1790</v>
      </c>
      <c r="E1004" s="134">
        <v>1710</v>
      </c>
      <c r="F1004" s="134">
        <v>1714</v>
      </c>
      <c r="G1004" s="135">
        <v>1274</v>
      </c>
      <c r="H1004" s="171">
        <f>IFERROR((Table21[[#This Row],[_202330]]-Table21[[#This Row],[_201930]])/Table21[[#This Row],[_201930]]*1,"")</f>
        <v>-0.09</v>
      </c>
    </row>
    <row r="1005" spans="1:8" ht="28.5">
      <c r="A1005" s="132">
        <v>161767</v>
      </c>
      <c r="B1005" s="134" t="s">
        <v>1167</v>
      </c>
      <c r="C1005" s="134" t="s">
        <v>129</v>
      </c>
      <c r="D1005" s="134" t="s">
        <v>129</v>
      </c>
      <c r="E1005" s="134" t="s">
        <v>129</v>
      </c>
      <c r="F1005" s="134" t="s">
        <v>129</v>
      </c>
      <c r="G1005" s="135" t="s">
        <v>129</v>
      </c>
      <c r="H1005" s="171" t="str">
        <f>IFERROR((Table21[[#This Row],[_202330]]-Table21[[#This Row],[_201930]])/Table21[[#This Row],[_201930]]*1,"")</f>
        <v/>
      </c>
    </row>
    <row r="1006" spans="1:8">
      <c r="A1006" s="132">
        <v>161767</v>
      </c>
      <c r="B1006" s="134" t="s">
        <v>1146</v>
      </c>
      <c r="C1006" s="134">
        <v>1591</v>
      </c>
      <c r="D1006" s="134">
        <v>2058</v>
      </c>
      <c r="E1006" s="134">
        <v>2000</v>
      </c>
      <c r="F1006" s="134">
        <v>1970</v>
      </c>
      <c r="G1006" s="135">
        <v>1486</v>
      </c>
      <c r="H1006" s="171">
        <f>IFERROR((Table21[[#This Row],[_202330]]-Table21[[#This Row],[_201930]])/Table21[[#This Row],[_201930]]*1,"")</f>
        <v>-6.5996228786926459E-2</v>
      </c>
    </row>
    <row r="1007" spans="1:8" ht="28.5">
      <c r="A1007" s="132">
        <v>161767</v>
      </c>
      <c r="B1007" s="134" t="s">
        <v>1147</v>
      </c>
      <c r="C1007" s="134">
        <v>39</v>
      </c>
      <c r="D1007" s="134">
        <v>44</v>
      </c>
      <c r="E1007" s="134">
        <v>43</v>
      </c>
      <c r="F1007" s="134">
        <v>35</v>
      </c>
      <c r="G1007" s="135">
        <v>20</v>
      </c>
      <c r="H1007" s="171">
        <f>IFERROR((Table21[[#This Row],[_202330]]-Table21[[#This Row],[_201930]])/Table21[[#This Row],[_201930]]*1,"")</f>
        <v>-0.48717948717948717</v>
      </c>
    </row>
    <row r="1008" spans="1:8" ht="28.5">
      <c r="A1008" s="132">
        <v>161767</v>
      </c>
      <c r="B1008" s="134" t="s">
        <v>1148</v>
      </c>
      <c r="C1008" s="134">
        <v>947</v>
      </c>
      <c r="D1008" s="134">
        <v>1084</v>
      </c>
      <c r="E1008" s="134">
        <v>970</v>
      </c>
      <c r="F1008" s="134">
        <v>888</v>
      </c>
      <c r="G1008" s="135">
        <v>688</v>
      </c>
      <c r="H1008" s="171">
        <f>IFERROR((Table21[[#This Row],[_202330]]-Table21[[#This Row],[_201930]])/Table21[[#This Row],[_201930]]*1,"")</f>
        <v>-0.27349524815205911</v>
      </c>
    </row>
    <row r="1009" spans="1:8" ht="28.5">
      <c r="A1009" s="132">
        <v>161767</v>
      </c>
      <c r="B1009" s="134" t="s">
        <v>1149</v>
      </c>
      <c r="C1009" s="134">
        <v>687</v>
      </c>
      <c r="D1009" s="134">
        <v>797</v>
      </c>
      <c r="E1009" s="134">
        <v>792</v>
      </c>
      <c r="F1009" s="134">
        <v>763</v>
      </c>
      <c r="G1009" s="135">
        <v>582</v>
      </c>
      <c r="H1009" s="171">
        <f>IFERROR((Table21[[#This Row],[_202330]]-Table21[[#This Row],[_201930]])/Table21[[#This Row],[_201930]]*1,"")</f>
        <v>-0.15283842794759825</v>
      </c>
    </row>
    <row r="1010" spans="1:8" ht="28.5">
      <c r="A1010" s="132">
        <v>161767</v>
      </c>
      <c r="B1010" s="134" t="s">
        <v>1150</v>
      </c>
      <c r="C1010" s="134">
        <v>1673</v>
      </c>
      <c r="D1010" s="134">
        <v>1925</v>
      </c>
      <c r="E1010" s="134">
        <v>1805</v>
      </c>
      <c r="F1010" s="134">
        <v>1686</v>
      </c>
      <c r="G1010" s="135">
        <v>1290</v>
      </c>
      <c r="H1010" s="171">
        <f>IFERROR((Table21[[#This Row],[_202330]]-Table21[[#This Row],[_201930]])/Table21[[#This Row],[_201930]]*1,"")</f>
        <v>-0.22893006575014943</v>
      </c>
    </row>
    <row r="1011" spans="1:8">
      <c r="A1011" s="132">
        <v>161767</v>
      </c>
      <c r="B1011" s="134" t="s">
        <v>1151</v>
      </c>
      <c r="C1011" s="134">
        <v>49</v>
      </c>
      <c r="D1011" s="134">
        <v>52</v>
      </c>
      <c r="E1011" s="134">
        <v>53</v>
      </c>
      <c r="F1011" s="134">
        <v>54</v>
      </c>
      <c r="G1011" s="135">
        <v>54</v>
      </c>
      <c r="H1011" s="171">
        <f>IFERROR((Table21[[#This Row],[_202330]]-Table21[[#This Row],[_201930]])/Table21[[#This Row],[_201930]]*1,"")</f>
        <v>0.10204081632653061</v>
      </c>
    </row>
    <row r="1012" spans="1:8" ht="28.5">
      <c r="A1012" s="132">
        <v>161767</v>
      </c>
      <c r="B1012" s="134" t="s">
        <v>1152</v>
      </c>
      <c r="C1012" s="134">
        <v>30</v>
      </c>
      <c r="D1012" s="134">
        <v>28</v>
      </c>
      <c r="E1012" s="134">
        <v>27</v>
      </c>
      <c r="F1012" s="134">
        <v>25</v>
      </c>
      <c r="G1012" s="135">
        <v>26</v>
      </c>
      <c r="H1012" s="171">
        <f>IFERROR((Table21[[#This Row],[_202330]]-Table21[[#This Row],[_201930]])/Table21[[#This Row],[_201930]]*1,"")</f>
        <v>-0.13333333333333333</v>
      </c>
    </row>
    <row r="1013" spans="1:8" ht="28.5">
      <c r="A1013" s="132">
        <v>161767</v>
      </c>
      <c r="B1013" s="134" t="s">
        <v>1153</v>
      </c>
      <c r="C1013" s="134">
        <v>1</v>
      </c>
      <c r="D1013" s="134">
        <v>1</v>
      </c>
      <c r="E1013" s="134">
        <v>1</v>
      </c>
      <c r="F1013" s="134">
        <v>1</v>
      </c>
      <c r="G1013" s="135">
        <v>1</v>
      </c>
      <c r="H1013" s="171">
        <f>IFERROR((Table21[[#This Row],[_202330]]-Table21[[#This Row],[_201930]])/Table21[[#This Row],[_201930]]*1,"")</f>
        <v>0</v>
      </c>
    </row>
    <row r="1014" spans="1:8" ht="28.5">
      <c r="A1014" s="132">
        <v>161767</v>
      </c>
      <c r="B1014" s="134" t="s">
        <v>1154</v>
      </c>
      <c r="C1014" s="134">
        <v>29</v>
      </c>
      <c r="D1014" s="134">
        <v>27</v>
      </c>
      <c r="E1014" s="134">
        <v>25</v>
      </c>
      <c r="F1014" s="134">
        <v>24</v>
      </c>
      <c r="G1014" s="135">
        <v>25</v>
      </c>
      <c r="H1014" s="171">
        <f>IFERROR((Table21[[#This Row],[_202330]]-Table21[[#This Row],[_201930]])/Table21[[#This Row],[_201930]]*1,"")</f>
        <v>-0.13793103448275862</v>
      </c>
    </row>
    <row r="1015" spans="1:8" ht="28.5">
      <c r="A1015" s="132">
        <v>161767</v>
      </c>
      <c r="B1015" s="134" t="s">
        <v>1155</v>
      </c>
      <c r="C1015" s="134">
        <v>21</v>
      </c>
      <c r="D1015" s="134">
        <v>20</v>
      </c>
      <c r="E1015" s="134">
        <v>21</v>
      </c>
      <c r="F1015" s="134">
        <v>21</v>
      </c>
      <c r="G1015" s="135">
        <v>21</v>
      </c>
      <c r="H1015" s="171">
        <f>IFERROR((Table21[[#This Row],[_202330]]-Table21[[#This Row],[_201930]])/Table21[[#This Row],[_201930]]*1,"")</f>
        <v>0</v>
      </c>
    </row>
    <row r="1016" spans="1:8">
      <c r="A1016" s="132">
        <v>162122</v>
      </c>
      <c r="B1016" s="134" t="s">
        <v>1173</v>
      </c>
      <c r="C1016" s="134">
        <v>323</v>
      </c>
      <c r="D1016" s="134">
        <v>477</v>
      </c>
      <c r="E1016" s="134">
        <v>359</v>
      </c>
      <c r="F1016" s="134">
        <v>336</v>
      </c>
      <c r="G1016" s="135">
        <v>269</v>
      </c>
      <c r="H1016" s="171">
        <f>IFERROR((Table21[[#This Row],[_202330]]-Table21[[#This Row],[_201930]])/Table21[[#This Row],[_201930]]*1,"")</f>
        <v>-0.16718266253869968</v>
      </c>
    </row>
    <row r="1017" spans="1:8">
      <c r="A1017" s="132">
        <v>162122</v>
      </c>
      <c r="B1017" s="134" t="s">
        <v>1131</v>
      </c>
      <c r="C1017" s="134">
        <v>0</v>
      </c>
      <c r="D1017" s="134">
        <v>0</v>
      </c>
      <c r="E1017" s="134">
        <v>0</v>
      </c>
      <c r="F1017" s="134">
        <v>0</v>
      </c>
      <c r="G1017" s="135">
        <v>0</v>
      </c>
      <c r="H1017" s="171" t="str">
        <f>IFERROR((Table21[[#This Row],[_202330]]-Table21[[#This Row],[_201930]])/Table21[[#This Row],[_201930]]*1,"")</f>
        <v/>
      </c>
    </row>
    <row r="1018" spans="1:8">
      <c r="A1018" s="132">
        <v>162122</v>
      </c>
      <c r="B1018" s="134" t="s">
        <v>1132</v>
      </c>
      <c r="C1018" s="134">
        <v>323</v>
      </c>
      <c r="D1018" s="134">
        <v>477</v>
      </c>
      <c r="E1018" s="134">
        <v>359</v>
      </c>
      <c r="F1018" s="134">
        <v>336</v>
      </c>
      <c r="G1018" s="135">
        <v>269</v>
      </c>
      <c r="H1018" s="171">
        <f>IFERROR((Table21[[#This Row],[_202330]]-Table21[[#This Row],[_201930]])/Table21[[#This Row],[_201930]]*1,"")</f>
        <v>-0.16718266253869968</v>
      </c>
    </row>
    <row r="1019" spans="1:8" ht="28.5">
      <c r="A1019" s="132">
        <v>162122</v>
      </c>
      <c r="B1019" s="134" t="s">
        <v>1133</v>
      </c>
      <c r="C1019" s="134">
        <v>13</v>
      </c>
      <c r="D1019" s="134">
        <v>10</v>
      </c>
      <c r="E1019" s="134">
        <v>12</v>
      </c>
      <c r="F1019" s="134">
        <v>23</v>
      </c>
      <c r="G1019" s="135">
        <v>16</v>
      </c>
      <c r="H1019" s="171">
        <f>IFERROR((Table21[[#This Row],[_202330]]-Table21[[#This Row],[_201930]])/Table21[[#This Row],[_201930]]*1,"")</f>
        <v>0.23076923076923078</v>
      </c>
    </row>
    <row r="1020" spans="1:8" ht="28.5">
      <c r="A1020" s="132">
        <v>162122</v>
      </c>
      <c r="B1020" s="134" t="s">
        <v>1162</v>
      </c>
      <c r="C1020" s="134">
        <v>78</v>
      </c>
      <c r="D1020" s="134">
        <v>68</v>
      </c>
      <c r="E1020" s="134">
        <v>84</v>
      </c>
      <c r="F1020" s="134">
        <v>86</v>
      </c>
      <c r="G1020" s="135">
        <v>56</v>
      </c>
      <c r="H1020" s="171">
        <f>IFERROR((Table21[[#This Row],[_202330]]-Table21[[#This Row],[_201930]])/Table21[[#This Row],[_201930]]*1,"")</f>
        <v>-0.28205128205128205</v>
      </c>
    </row>
    <row r="1021" spans="1:8" ht="28.5">
      <c r="A1021" s="132">
        <v>162122</v>
      </c>
      <c r="B1021" s="134" t="s">
        <v>1163</v>
      </c>
      <c r="C1021" s="134" t="s">
        <v>129</v>
      </c>
      <c r="D1021" s="134" t="s">
        <v>129</v>
      </c>
      <c r="E1021" s="134" t="s">
        <v>129</v>
      </c>
      <c r="F1021" s="134" t="s">
        <v>129</v>
      </c>
      <c r="G1021" s="135" t="s">
        <v>129</v>
      </c>
      <c r="H1021" s="171" t="str">
        <f>IFERROR((Table21[[#This Row],[_202330]]-Table21[[#This Row],[_201930]])/Table21[[#This Row],[_201930]]*1,"")</f>
        <v/>
      </c>
    </row>
    <row r="1022" spans="1:8">
      <c r="A1022" s="132">
        <v>162122</v>
      </c>
      <c r="B1022" s="134" t="s">
        <v>1136</v>
      </c>
      <c r="C1022" s="134">
        <v>91</v>
      </c>
      <c r="D1022" s="134">
        <v>78</v>
      </c>
      <c r="E1022" s="134">
        <v>96</v>
      </c>
      <c r="F1022" s="134">
        <v>109</v>
      </c>
      <c r="G1022" s="135">
        <v>72</v>
      </c>
      <c r="H1022" s="171">
        <f>IFERROR((Table21[[#This Row],[_202330]]-Table21[[#This Row],[_201930]])/Table21[[#This Row],[_201930]]*1,"")</f>
        <v>-0.2087912087912088</v>
      </c>
    </row>
    <row r="1023" spans="1:8">
      <c r="A1023" s="132">
        <v>162122</v>
      </c>
      <c r="B1023" s="134" t="s">
        <v>1137</v>
      </c>
      <c r="C1023" s="134">
        <v>28</v>
      </c>
      <c r="D1023" s="134">
        <v>16</v>
      </c>
      <c r="E1023" s="134">
        <v>27</v>
      </c>
      <c r="F1023" s="134">
        <v>32</v>
      </c>
      <c r="G1023" s="135">
        <v>27</v>
      </c>
      <c r="H1023" s="171">
        <f>IFERROR((Table21[[#This Row],[_202330]]-Table21[[#This Row],[_201930]])/Table21[[#This Row],[_201930]]*1,"")</f>
        <v>-3.5714285714285712E-2</v>
      </c>
    </row>
    <row r="1024" spans="1:8" ht="28.5">
      <c r="A1024" s="132">
        <v>162122</v>
      </c>
      <c r="B1024" s="134" t="s">
        <v>1138</v>
      </c>
      <c r="C1024" s="134">
        <v>11</v>
      </c>
      <c r="D1024" s="134">
        <v>10</v>
      </c>
      <c r="E1024" s="134">
        <v>33</v>
      </c>
      <c r="F1024" s="134">
        <v>20</v>
      </c>
      <c r="G1024" s="135">
        <v>17</v>
      </c>
      <c r="H1024" s="171">
        <f>IFERROR((Table21[[#This Row],[_202330]]-Table21[[#This Row],[_201930]])/Table21[[#This Row],[_201930]]*1,"")</f>
        <v>0.54545454545454541</v>
      </c>
    </row>
    <row r="1025" spans="1:8" ht="28.5">
      <c r="A1025" s="132">
        <v>162122</v>
      </c>
      <c r="B1025" s="134" t="s">
        <v>1164</v>
      </c>
      <c r="C1025" s="134">
        <v>90</v>
      </c>
      <c r="D1025" s="134">
        <v>75</v>
      </c>
      <c r="E1025" s="134">
        <v>92</v>
      </c>
      <c r="F1025" s="134">
        <v>98</v>
      </c>
      <c r="G1025" s="135">
        <v>63</v>
      </c>
      <c r="H1025" s="171">
        <f>IFERROR((Table21[[#This Row],[_202330]]-Table21[[#This Row],[_201930]])/Table21[[#This Row],[_201930]]*1,"")</f>
        <v>-0.3</v>
      </c>
    </row>
    <row r="1026" spans="1:8" ht="28.5">
      <c r="A1026" s="132">
        <v>162122</v>
      </c>
      <c r="B1026" s="134" t="s">
        <v>1165</v>
      </c>
      <c r="C1026" s="134" t="s">
        <v>129</v>
      </c>
      <c r="D1026" s="134" t="s">
        <v>129</v>
      </c>
      <c r="E1026" s="134" t="s">
        <v>129</v>
      </c>
      <c r="F1026" s="134" t="s">
        <v>129</v>
      </c>
      <c r="G1026" s="135" t="s">
        <v>129</v>
      </c>
      <c r="H1026" s="171" t="str">
        <f>IFERROR((Table21[[#This Row],[_202330]]-Table21[[#This Row],[_201930]])/Table21[[#This Row],[_201930]]*1,"")</f>
        <v/>
      </c>
    </row>
    <row r="1027" spans="1:8">
      <c r="A1027" s="132">
        <v>162122</v>
      </c>
      <c r="B1027" s="134" t="s">
        <v>1141</v>
      </c>
      <c r="C1027" s="134">
        <v>101</v>
      </c>
      <c r="D1027" s="134">
        <v>85</v>
      </c>
      <c r="E1027" s="134">
        <v>125</v>
      </c>
      <c r="F1027" s="134">
        <v>118</v>
      </c>
      <c r="G1027" s="135">
        <v>80</v>
      </c>
      <c r="H1027" s="171">
        <f>IFERROR((Table21[[#This Row],[_202330]]-Table21[[#This Row],[_201930]])/Table21[[#This Row],[_201930]]*1,"")</f>
        <v>-0.20792079207920791</v>
      </c>
    </row>
    <row r="1028" spans="1:8">
      <c r="A1028" s="132">
        <v>162122</v>
      </c>
      <c r="B1028" s="134" t="s">
        <v>1142</v>
      </c>
      <c r="C1028" s="134">
        <v>31</v>
      </c>
      <c r="D1028" s="134">
        <v>18</v>
      </c>
      <c r="E1028" s="134">
        <v>35</v>
      </c>
      <c r="F1028" s="134">
        <v>35</v>
      </c>
      <c r="G1028" s="135">
        <v>30</v>
      </c>
      <c r="H1028" s="171">
        <f>IFERROR((Table21[[#This Row],[_202330]]-Table21[[#This Row],[_201930]])/Table21[[#This Row],[_201930]]*1,"")</f>
        <v>-3.2258064516129031E-2</v>
      </c>
    </row>
    <row r="1029" spans="1:8" ht="28.5">
      <c r="A1029" s="132">
        <v>162122</v>
      </c>
      <c r="B1029" s="134" t="s">
        <v>1143</v>
      </c>
      <c r="C1029" s="134">
        <v>13</v>
      </c>
      <c r="D1029" s="134">
        <v>10</v>
      </c>
      <c r="E1029" s="134">
        <v>15</v>
      </c>
      <c r="F1029" s="134">
        <v>21</v>
      </c>
      <c r="G1029" s="135">
        <v>17</v>
      </c>
      <c r="H1029" s="171">
        <f>IFERROR((Table21[[#This Row],[_202330]]-Table21[[#This Row],[_201930]])/Table21[[#This Row],[_201930]]*1,"")</f>
        <v>0.30769230769230771</v>
      </c>
    </row>
    <row r="1030" spans="1:8" ht="28.5">
      <c r="A1030" s="132">
        <v>162122</v>
      </c>
      <c r="B1030" s="134" t="s">
        <v>1166</v>
      </c>
      <c r="C1030" s="134">
        <v>92</v>
      </c>
      <c r="D1030" s="134">
        <v>84</v>
      </c>
      <c r="E1030" s="134">
        <v>114</v>
      </c>
      <c r="F1030" s="134">
        <v>101</v>
      </c>
      <c r="G1030" s="135">
        <v>67</v>
      </c>
      <c r="H1030" s="171">
        <f>IFERROR((Table21[[#This Row],[_202330]]-Table21[[#This Row],[_201930]])/Table21[[#This Row],[_201930]]*1,"")</f>
        <v>-0.27173913043478259</v>
      </c>
    </row>
    <row r="1031" spans="1:8" ht="28.5">
      <c r="A1031" s="132">
        <v>162122</v>
      </c>
      <c r="B1031" s="134" t="s">
        <v>1167</v>
      </c>
      <c r="C1031" s="134" t="s">
        <v>129</v>
      </c>
      <c r="D1031" s="134" t="s">
        <v>129</v>
      </c>
      <c r="E1031" s="134" t="s">
        <v>129</v>
      </c>
      <c r="F1031" s="134" t="s">
        <v>129</v>
      </c>
      <c r="G1031" s="135" t="s">
        <v>129</v>
      </c>
      <c r="H1031" s="171" t="str">
        <f>IFERROR((Table21[[#This Row],[_202330]]-Table21[[#This Row],[_201930]])/Table21[[#This Row],[_201930]]*1,"")</f>
        <v/>
      </c>
    </row>
    <row r="1032" spans="1:8">
      <c r="A1032" s="132">
        <v>162122</v>
      </c>
      <c r="B1032" s="134" t="s">
        <v>1146</v>
      </c>
      <c r="C1032" s="134">
        <v>105</v>
      </c>
      <c r="D1032" s="134">
        <v>94</v>
      </c>
      <c r="E1032" s="134">
        <v>129</v>
      </c>
      <c r="F1032" s="134">
        <v>122</v>
      </c>
      <c r="G1032" s="135">
        <v>84</v>
      </c>
      <c r="H1032" s="171">
        <f>IFERROR((Table21[[#This Row],[_202330]]-Table21[[#This Row],[_201930]])/Table21[[#This Row],[_201930]]*1,"")</f>
        <v>-0.2</v>
      </c>
    </row>
    <row r="1033" spans="1:8" ht="28.5">
      <c r="A1033" s="132">
        <v>162122</v>
      </c>
      <c r="B1033" s="134" t="s">
        <v>1147</v>
      </c>
      <c r="C1033" s="134">
        <v>2</v>
      </c>
      <c r="D1033" s="134">
        <v>6</v>
      </c>
      <c r="E1033" s="134">
        <v>3</v>
      </c>
      <c r="F1033" s="134">
        <v>2</v>
      </c>
      <c r="G1033" s="135">
        <v>0</v>
      </c>
      <c r="H1033" s="171">
        <f>IFERROR((Table21[[#This Row],[_202330]]-Table21[[#This Row],[_201930]])/Table21[[#This Row],[_201930]]*1,"")</f>
        <v>-1</v>
      </c>
    </row>
    <row r="1034" spans="1:8" ht="28.5">
      <c r="A1034" s="132">
        <v>162122</v>
      </c>
      <c r="B1034" s="134" t="s">
        <v>1148</v>
      </c>
      <c r="C1034" s="134">
        <v>138</v>
      </c>
      <c r="D1034" s="134">
        <v>289</v>
      </c>
      <c r="E1034" s="134">
        <v>217</v>
      </c>
      <c r="F1034" s="134">
        <v>140</v>
      </c>
      <c r="G1034" s="135">
        <v>114</v>
      </c>
      <c r="H1034" s="171">
        <f>IFERROR((Table21[[#This Row],[_202330]]-Table21[[#This Row],[_201930]])/Table21[[#This Row],[_201930]]*1,"")</f>
        <v>-0.17391304347826086</v>
      </c>
    </row>
    <row r="1035" spans="1:8" ht="28.5">
      <c r="A1035" s="132">
        <v>162122</v>
      </c>
      <c r="B1035" s="134" t="s">
        <v>1149</v>
      </c>
      <c r="C1035" s="134">
        <v>78</v>
      </c>
      <c r="D1035" s="134">
        <v>88</v>
      </c>
      <c r="E1035" s="134">
        <v>10</v>
      </c>
      <c r="F1035" s="134">
        <v>72</v>
      </c>
      <c r="G1035" s="135">
        <v>71</v>
      </c>
      <c r="H1035" s="171">
        <f>IFERROR((Table21[[#This Row],[_202330]]-Table21[[#This Row],[_201930]])/Table21[[#This Row],[_201930]]*1,"")</f>
        <v>-8.9743589743589744E-2</v>
      </c>
    </row>
    <row r="1036" spans="1:8" ht="28.5">
      <c r="A1036" s="132">
        <v>162122</v>
      </c>
      <c r="B1036" s="134" t="s">
        <v>1150</v>
      </c>
      <c r="C1036" s="134">
        <v>218</v>
      </c>
      <c r="D1036" s="134">
        <v>383</v>
      </c>
      <c r="E1036" s="134">
        <v>230</v>
      </c>
      <c r="F1036" s="134">
        <v>214</v>
      </c>
      <c r="G1036" s="135">
        <v>185</v>
      </c>
      <c r="H1036" s="171">
        <f>IFERROR((Table21[[#This Row],[_202330]]-Table21[[#This Row],[_201930]])/Table21[[#This Row],[_201930]]*1,"")</f>
        <v>-0.15137614678899083</v>
      </c>
    </row>
    <row r="1037" spans="1:8">
      <c r="A1037" s="132">
        <v>162122</v>
      </c>
      <c r="B1037" s="134" t="s">
        <v>1151</v>
      </c>
      <c r="C1037" s="134">
        <v>33</v>
      </c>
      <c r="D1037" s="134">
        <v>20</v>
      </c>
      <c r="E1037" s="134">
        <v>36</v>
      </c>
      <c r="F1037" s="134">
        <v>36</v>
      </c>
      <c r="G1037" s="135">
        <v>31</v>
      </c>
      <c r="H1037" s="171">
        <f>IFERROR((Table21[[#This Row],[_202330]]-Table21[[#This Row],[_201930]])/Table21[[#This Row],[_201930]]*1,"")</f>
        <v>-6.0606060606060608E-2</v>
      </c>
    </row>
    <row r="1038" spans="1:8" ht="28.5">
      <c r="A1038" s="132">
        <v>162122</v>
      </c>
      <c r="B1038" s="134" t="s">
        <v>1152</v>
      </c>
      <c r="C1038" s="134">
        <v>43</v>
      </c>
      <c r="D1038" s="134">
        <v>62</v>
      </c>
      <c r="E1038" s="134">
        <v>61</v>
      </c>
      <c r="F1038" s="134">
        <v>42</v>
      </c>
      <c r="G1038" s="135">
        <v>42</v>
      </c>
      <c r="H1038" s="171">
        <f>IFERROR((Table21[[#This Row],[_202330]]-Table21[[#This Row],[_201930]])/Table21[[#This Row],[_201930]]*1,"")</f>
        <v>-2.3255813953488372E-2</v>
      </c>
    </row>
    <row r="1039" spans="1:8" ht="28.5">
      <c r="A1039" s="132">
        <v>162122</v>
      </c>
      <c r="B1039" s="134" t="s">
        <v>1153</v>
      </c>
      <c r="C1039" s="134">
        <v>1</v>
      </c>
      <c r="D1039" s="134">
        <v>1</v>
      </c>
      <c r="E1039" s="134">
        <v>1</v>
      </c>
      <c r="F1039" s="134">
        <v>1</v>
      </c>
      <c r="G1039" s="135">
        <v>0</v>
      </c>
      <c r="H1039" s="171">
        <f>IFERROR((Table21[[#This Row],[_202330]]-Table21[[#This Row],[_201930]])/Table21[[#This Row],[_201930]]*1,"")</f>
        <v>-1</v>
      </c>
    </row>
    <row r="1040" spans="1:8" ht="28.5">
      <c r="A1040" s="132">
        <v>162122</v>
      </c>
      <c r="B1040" s="134" t="s">
        <v>1154</v>
      </c>
      <c r="C1040" s="134">
        <v>43</v>
      </c>
      <c r="D1040" s="134">
        <v>61</v>
      </c>
      <c r="E1040" s="134">
        <v>60</v>
      </c>
      <c r="F1040" s="134">
        <v>42</v>
      </c>
      <c r="G1040" s="135">
        <v>42</v>
      </c>
      <c r="H1040" s="171">
        <f>IFERROR((Table21[[#This Row],[_202330]]-Table21[[#This Row],[_201930]])/Table21[[#This Row],[_201930]]*1,"")</f>
        <v>-2.3255813953488372E-2</v>
      </c>
    </row>
    <row r="1041" spans="1:8" ht="28.5">
      <c r="A1041" s="132">
        <v>162122</v>
      </c>
      <c r="B1041" s="134" t="s">
        <v>1155</v>
      </c>
      <c r="C1041" s="134">
        <v>24</v>
      </c>
      <c r="D1041" s="134">
        <v>18</v>
      </c>
      <c r="E1041" s="134">
        <v>3</v>
      </c>
      <c r="F1041" s="134">
        <v>21</v>
      </c>
      <c r="G1041" s="135">
        <v>26</v>
      </c>
      <c r="H1041" s="171">
        <f>IFERROR((Table21[[#This Row],[_202330]]-Table21[[#This Row],[_201930]])/Table21[[#This Row],[_201930]]*1,"")</f>
        <v>8.3333333333333329E-2</v>
      </c>
    </row>
    <row r="1042" spans="1:8">
      <c r="A1042" s="132">
        <v>162706</v>
      </c>
      <c r="B1042" s="134" t="s">
        <v>1173</v>
      </c>
      <c r="C1042" s="134">
        <v>248</v>
      </c>
      <c r="D1042" s="134">
        <v>244</v>
      </c>
      <c r="E1042" s="134">
        <v>180</v>
      </c>
      <c r="F1042" s="134">
        <v>187</v>
      </c>
      <c r="G1042" s="135">
        <v>170</v>
      </c>
      <c r="H1042" s="171">
        <f>IFERROR((Table21[[#This Row],[_202330]]-Table21[[#This Row],[_201930]])/Table21[[#This Row],[_201930]]*1,"")</f>
        <v>-0.31451612903225806</v>
      </c>
    </row>
    <row r="1043" spans="1:8">
      <c r="A1043" s="132">
        <v>162706</v>
      </c>
      <c r="B1043" s="134" t="s">
        <v>1131</v>
      </c>
      <c r="C1043" s="134">
        <v>1</v>
      </c>
      <c r="D1043" s="134">
        <v>0</v>
      </c>
      <c r="E1043" s="134">
        <v>0</v>
      </c>
      <c r="F1043" s="134">
        <v>0</v>
      </c>
      <c r="G1043" s="135">
        <v>0</v>
      </c>
      <c r="H1043" s="171">
        <f>IFERROR((Table21[[#This Row],[_202330]]-Table21[[#This Row],[_201930]])/Table21[[#This Row],[_201930]]*1,"")</f>
        <v>-1</v>
      </c>
    </row>
    <row r="1044" spans="1:8">
      <c r="A1044" s="132">
        <v>162706</v>
      </c>
      <c r="B1044" s="134" t="s">
        <v>1132</v>
      </c>
      <c r="C1044" s="134">
        <v>247</v>
      </c>
      <c r="D1044" s="134">
        <v>244</v>
      </c>
      <c r="E1044" s="134">
        <v>180</v>
      </c>
      <c r="F1044" s="134">
        <v>187</v>
      </c>
      <c r="G1044" s="135">
        <v>170</v>
      </c>
      <c r="H1044" s="171">
        <f>IFERROR((Table21[[#This Row],[_202330]]-Table21[[#This Row],[_201930]])/Table21[[#This Row],[_201930]]*1,"")</f>
        <v>-0.31174089068825911</v>
      </c>
    </row>
    <row r="1045" spans="1:8" ht="28.5">
      <c r="A1045" s="132">
        <v>162706</v>
      </c>
      <c r="B1045" s="134" t="s">
        <v>1133</v>
      </c>
      <c r="C1045" s="134">
        <v>0</v>
      </c>
      <c r="D1045" s="134">
        <v>5</v>
      </c>
      <c r="E1045" s="134">
        <v>2</v>
      </c>
      <c r="F1045" s="134">
        <v>2</v>
      </c>
      <c r="G1045" s="135">
        <v>2</v>
      </c>
      <c r="H1045" s="171" t="str">
        <f>IFERROR((Table21[[#This Row],[_202330]]-Table21[[#This Row],[_201930]])/Table21[[#This Row],[_201930]]*1,"")</f>
        <v/>
      </c>
    </row>
    <row r="1046" spans="1:8" ht="28.5">
      <c r="A1046" s="132">
        <v>162706</v>
      </c>
      <c r="B1046" s="134" t="s">
        <v>1162</v>
      </c>
      <c r="C1046" s="134">
        <v>83</v>
      </c>
      <c r="D1046" s="134">
        <v>61</v>
      </c>
      <c r="E1046" s="134">
        <v>52</v>
      </c>
      <c r="F1046" s="134">
        <v>62</v>
      </c>
      <c r="G1046" s="135">
        <v>47</v>
      </c>
      <c r="H1046" s="171">
        <f>IFERROR((Table21[[#This Row],[_202330]]-Table21[[#This Row],[_201930]])/Table21[[#This Row],[_201930]]*1,"")</f>
        <v>-0.43373493975903615</v>
      </c>
    </row>
    <row r="1047" spans="1:8" ht="28.5">
      <c r="A1047" s="132">
        <v>162706</v>
      </c>
      <c r="B1047" s="134" t="s">
        <v>1163</v>
      </c>
      <c r="C1047" s="134" t="s">
        <v>129</v>
      </c>
      <c r="D1047" s="134" t="s">
        <v>129</v>
      </c>
      <c r="E1047" s="134" t="s">
        <v>129</v>
      </c>
      <c r="F1047" s="134" t="s">
        <v>129</v>
      </c>
      <c r="G1047" s="135" t="s">
        <v>129</v>
      </c>
      <c r="H1047" s="171" t="str">
        <f>IFERROR((Table21[[#This Row],[_202330]]-Table21[[#This Row],[_201930]])/Table21[[#This Row],[_201930]]*1,"")</f>
        <v/>
      </c>
    </row>
    <row r="1048" spans="1:8">
      <c r="A1048" s="132">
        <v>162706</v>
      </c>
      <c r="B1048" s="134" t="s">
        <v>1136</v>
      </c>
      <c r="C1048" s="134">
        <v>83</v>
      </c>
      <c r="D1048" s="134">
        <v>66</v>
      </c>
      <c r="E1048" s="134">
        <v>54</v>
      </c>
      <c r="F1048" s="134">
        <v>64</v>
      </c>
      <c r="G1048" s="135">
        <v>49</v>
      </c>
      <c r="H1048" s="171">
        <f>IFERROR((Table21[[#This Row],[_202330]]-Table21[[#This Row],[_201930]])/Table21[[#This Row],[_201930]]*1,"")</f>
        <v>-0.40963855421686746</v>
      </c>
    </row>
    <row r="1049" spans="1:8">
      <c r="A1049" s="132">
        <v>162706</v>
      </c>
      <c r="B1049" s="134" t="s">
        <v>1137</v>
      </c>
      <c r="C1049" s="134">
        <v>34</v>
      </c>
      <c r="D1049" s="134">
        <v>27</v>
      </c>
      <c r="E1049" s="134">
        <v>30</v>
      </c>
      <c r="F1049" s="134">
        <v>34</v>
      </c>
      <c r="G1049" s="135">
        <v>29</v>
      </c>
      <c r="H1049" s="171">
        <f>IFERROR((Table21[[#This Row],[_202330]]-Table21[[#This Row],[_201930]])/Table21[[#This Row],[_201930]]*1,"")</f>
        <v>-0.14705882352941177</v>
      </c>
    </row>
    <row r="1050" spans="1:8" ht="28.5">
      <c r="A1050" s="132">
        <v>162706</v>
      </c>
      <c r="B1050" s="134" t="s">
        <v>1138</v>
      </c>
      <c r="C1050" s="134">
        <v>0</v>
      </c>
      <c r="D1050" s="134">
        <v>5</v>
      </c>
      <c r="E1050" s="134">
        <v>2</v>
      </c>
      <c r="F1050" s="134">
        <v>2</v>
      </c>
      <c r="G1050" s="135">
        <v>2</v>
      </c>
      <c r="H1050" s="171" t="str">
        <f>IFERROR((Table21[[#This Row],[_202330]]-Table21[[#This Row],[_201930]])/Table21[[#This Row],[_201930]]*1,"")</f>
        <v/>
      </c>
    </row>
    <row r="1051" spans="1:8" ht="28.5">
      <c r="A1051" s="132">
        <v>162706</v>
      </c>
      <c r="B1051" s="134" t="s">
        <v>1164</v>
      </c>
      <c r="C1051" s="134">
        <v>89</v>
      </c>
      <c r="D1051" s="134">
        <v>64</v>
      </c>
      <c r="E1051" s="134">
        <v>56</v>
      </c>
      <c r="F1051" s="134">
        <v>63</v>
      </c>
      <c r="G1051" s="135">
        <v>51</v>
      </c>
      <c r="H1051" s="171">
        <f>IFERROR((Table21[[#This Row],[_202330]]-Table21[[#This Row],[_201930]])/Table21[[#This Row],[_201930]]*1,"")</f>
        <v>-0.42696629213483145</v>
      </c>
    </row>
    <row r="1052" spans="1:8" ht="28.5">
      <c r="A1052" s="132">
        <v>162706</v>
      </c>
      <c r="B1052" s="134" t="s">
        <v>1165</v>
      </c>
      <c r="C1052" s="134" t="s">
        <v>129</v>
      </c>
      <c r="D1052" s="134" t="s">
        <v>129</v>
      </c>
      <c r="E1052" s="134" t="s">
        <v>129</v>
      </c>
      <c r="F1052" s="134" t="s">
        <v>129</v>
      </c>
      <c r="G1052" s="135" t="s">
        <v>129</v>
      </c>
      <c r="H1052" s="171" t="str">
        <f>IFERROR((Table21[[#This Row],[_202330]]-Table21[[#This Row],[_201930]])/Table21[[#This Row],[_201930]]*1,"")</f>
        <v/>
      </c>
    </row>
    <row r="1053" spans="1:8">
      <c r="A1053" s="132">
        <v>162706</v>
      </c>
      <c r="B1053" s="134" t="s">
        <v>1141</v>
      </c>
      <c r="C1053" s="134">
        <v>89</v>
      </c>
      <c r="D1053" s="134">
        <v>69</v>
      </c>
      <c r="E1053" s="134">
        <v>58</v>
      </c>
      <c r="F1053" s="134">
        <v>65</v>
      </c>
      <c r="G1053" s="135">
        <v>53</v>
      </c>
      <c r="H1053" s="171">
        <f>IFERROR((Table21[[#This Row],[_202330]]-Table21[[#This Row],[_201930]])/Table21[[#This Row],[_201930]]*1,"")</f>
        <v>-0.4044943820224719</v>
      </c>
    </row>
    <row r="1054" spans="1:8">
      <c r="A1054" s="132">
        <v>162706</v>
      </c>
      <c r="B1054" s="134" t="s">
        <v>1142</v>
      </c>
      <c r="C1054" s="134">
        <v>36</v>
      </c>
      <c r="D1054" s="134">
        <v>28</v>
      </c>
      <c r="E1054" s="134">
        <v>32</v>
      </c>
      <c r="F1054" s="134">
        <v>35</v>
      </c>
      <c r="G1054" s="135">
        <v>31</v>
      </c>
      <c r="H1054" s="171">
        <f>IFERROR((Table21[[#This Row],[_202330]]-Table21[[#This Row],[_201930]])/Table21[[#This Row],[_201930]]*1,"")</f>
        <v>-0.1388888888888889</v>
      </c>
    </row>
    <row r="1055" spans="1:8" ht="28.5">
      <c r="A1055" s="132">
        <v>162706</v>
      </c>
      <c r="B1055" s="134" t="s">
        <v>1143</v>
      </c>
      <c r="C1055" s="134">
        <v>0</v>
      </c>
      <c r="D1055" s="134">
        <v>5</v>
      </c>
      <c r="E1055" s="134">
        <v>2</v>
      </c>
      <c r="F1055" s="134">
        <v>2</v>
      </c>
      <c r="G1055" s="135">
        <v>2</v>
      </c>
      <c r="H1055" s="171" t="str">
        <f>IFERROR((Table21[[#This Row],[_202330]]-Table21[[#This Row],[_201930]])/Table21[[#This Row],[_201930]]*1,"")</f>
        <v/>
      </c>
    </row>
    <row r="1056" spans="1:8" ht="28.5">
      <c r="A1056" s="132">
        <v>162706</v>
      </c>
      <c r="B1056" s="134" t="s">
        <v>1166</v>
      </c>
      <c r="C1056" s="134">
        <v>89</v>
      </c>
      <c r="D1056" s="134">
        <v>68</v>
      </c>
      <c r="E1056" s="134">
        <v>57</v>
      </c>
      <c r="F1056" s="134">
        <v>64</v>
      </c>
      <c r="G1056" s="135">
        <v>52</v>
      </c>
      <c r="H1056" s="171">
        <f>IFERROR((Table21[[#This Row],[_202330]]-Table21[[#This Row],[_201930]])/Table21[[#This Row],[_201930]]*1,"")</f>
        <v>-0.4157303370786517</v>
      </c>
    </row>
    <row r="1057" spans="1:8" ht="28.5">
      <c r="A1057" s="132">
        <v>162706</v>
      </c>
      <c r="B1057" s="134" t="s">
        <v>1167</v>
      </c>
      <c r="C1057" s="134" t="s">
        <v>129</v>
      </c>
      <c r="D1057" s="134" t="s">
        <v>129</v>
      </c>
      <c r="E1057" s="134" t="s">
        <v>129</v>
      </c>
      <c r="F1057" s="134" t="s">
        <v>129</v>
      </c>
      <c r="G1057" s="135" t="s">
        <v>129</v>
      </c>
      <c r="H1057" s="171" t="str">
        <f>IFERROR((Table21[[#This Row],[_202330]]-Table21[[#This Row],[_201930]])/Table21[[#This Row],[_201930]]*1,"")</f>
        <v/>
      </c>
    </row>
    <row r="1058" spans="1:8">
      <c r="A1058" s="132">
        <v>162706</v>
      </c>
      <c r="B1058" s="134" t="s">
        <v>1146</v>
      </c>
      <c r="C1058" s="134">
        <v>89</v>
      </c>
      <c r="D1058" s="134">
        <v>73</v>
      </c>
      <c r="E1058" s="134">
        <v>59</v>
      </c>
      <c r="F1058" s="134">
        <v>66</v>
      </c>
      <c r="G1058" s="135">
        <v>54</v>
      </c>
      <c r="H1058" s="171">
        <f>IFERROR((Table21[[#This Row],[_202330]]-Table21[[#This Row],[_201930]])/Table21[[#This Row],[_201930]]*1,"")</f>
        <v>-0.39325842696629215</v>
      </c>
    </row>
    <row r="1059" spans="1:8" ht="28.5">
      <c r="A1059" s="132">
        <v>162706</v>
      </c>
      <c r="B1059" s="134" t="s">
        <v>1147</v>
      </c>
      <c r="C1059" s="134">
        <v>1</v>
      </c>
      <c r="D1059" s="134">
        <v>1</v>
      </c>
      <c r="E1059" s="134">
        <v>0</v>
      </c>
      <c r="F1059" s="134">
        <v>0</v>
      </c>
      <c r="G1059" s="135">
        <v>3</v>
      </c>
      <c r="H1059" s="171">
        <f>IFERROR((Table21[[#This Row],[_202330]]-Table21[[#This Row],[_201930]])/Table21[[#This Row],[_201930]]*1,"")</f>
        <v>2</v>
      </c>
    </row>
    <row r="1060" spans="1:8" ht="28.5">
      <c r="A1060" s="132">
        <v>162706</v>
      </c>
      <c r="B1060" s="134" t="s">
        <v>1148</v>
      </c>
      <c r="C1060" s="134">
        <v>106</v>
      </c>
      <c r="D1060" s="134">
        <v>121</v>
      </c>
      <c r="E1060" s="134">
        <v>88</v>
      </c>
      <c r="F1060" s="134">
        <v>82</v>
      </c>
      <c r="G1060" s="135">
        <v>86</v>
      </c>
      <c r="H1060" s="171">
        <f>IFERROR((Table21[[#This Row],[_202330]]-Table21[[#This Row],[_201930]])/Table21[[#This Row],[_201930]]*1,"")</f>
        <v>-0.18867924528301888</v>
      </c>
    </row>
    <row r="1061" spans="1:8" ht="28.5">
      <c r="A1061" s="132">
        <v>162706</v>
      </c>
      <c r="B1061" s="134" t="s">
        <v>1149</v>
      </c>
      <c r="C1061" s="134">
        <v>51</v>
      </c>
      <c r="D1061" s="134">
        <v>49</v>
      </c>
      <c r="E1061" s="134">
        <v>33</v>
      </c>
      <c r="F1061" s="134">
        <v>39</v>
      </c>
      <c r="G1061" s="135">
        <v>27</v>
      </c>
      <c r="H1061" s="171">
        <f>IFERROR((Table21[[#This Row],[_202330]]-Table21[[#This Row],[_201930]])/Table21[[#This Row],[_201930]]*1,"")</f>
        <v>-0.47058823529411764</v>
      </c>
    </row>
    <row r="1062" spans="1:8" ht="28.5">
      <c r="A1062" s="132">
        <v>162706</v>
      </c>
      <c r="B1062" s="134" t="s">
        <v>1150</v>
      </c>
      <c r="C1062" s="134">
        <v>158</v>
      </c>
      <c r="D1062" s="134">
        <v>171</v>
      </c>
      <c r="E1062" s="134">
        <v>121</v>
      </c>
      <c r="F1062" s="134">
        <v>121</v>
      </c>
      <c r="G1062" s="135">
        <v>116</v>
      </c>
      <c r="H1062" s="171">
        <f>IFERROR((Table21[[#This Row],[_202330]]-Table21[[#This Row],[_201930]])/Table21[[#This Row],[_201930]]*1,"")</f>
        <v>-0.26582278481012656</v>
      </c>
    </row>
    <row r="1063" spans="1:8">
      <c r="A1063" s="132">
        <v>162706</v>
      </c>
      <c r="B1063" s="134" t="s">
        <v>1151</v>
      </c>
      <c r="C1063" s="134">
        <v>36</v>
      </c>
      <c r="D1063" s="134">
        <v>30</v>
      </c>
      <c r="E1063" s="134">
        <v>33</v>
      </c>
      <c r="F1063" s="134">
        <v>35</v>
      </c>
      <c r="G1063" s="135">
        <v>32</v>
      </c>
      <c r="H1063" s="171">
        <f>IFERROR((Table21[[#This Row],[_202330]]-Table21[[#This Row],[_201930]])/Table21[[#This Row],[_201930]]*1,"")</f>
        <v>-0.1111111111111111</v>
      </c>
    </row>
    <row r="1064" spans="1:8" ht="28.5">
      <c r="A1064" s="132">
        <v>162706</v>
      </c>
      <c r="B1064" s="134" t="s">
        <v>1152</v>
      </c>
      <c r="C1064" s="134">
        <v>43</v>
      </c>
      <c r="D1064" s="134">
        <v>50</v>
      </c>
      <c r="E1064" s="134">
        <v>49</v>
      </c>
      <c r="F1064" s="134">
        <v>44</v>
      </c>
      <c r="G1064" s="135">
        <v>52</v>
      </c>
      <c r="H1064" s="171">
        <f>IFERROR((Table21[[#This Row],[_202330]]-Table21[[#This Row],[_201930]])/Table21[[#This Row],[_201930]]*1,"")</f>
        <v>0.20930232558139536</v>
      </c>
    </row>
    <row r="1065" spans="1:8" ht="28.5">
      <c r="A1065" s="132">
        <v>162706</v>
      </c>
      <c r="B1065" s="134" t="s">
        <v>1153</v>
      </c>
      <c r="C1065" s="134">
        <v>0</v>
      </c>
      <c r="D1065" s="134">
        <v>0</v>
      </c>
      <c r="E1065" s="134">
        <v>0</v>
      </c>
      <c r="F1065" s="134">
        <v>0</v>
      </c>
      <c r="G1065" s="135">
        <v>2</v>
      </c>
      <c r="H1065" s="171" t="str">
        <f>IFERROR((Table21[[#This Row],[_202330]]-Table21[[#This Row],[_201930]])/Table21[[#This Row],[_201930]]*1,"")</f>
        <v/>
      </c>
    </row>
    <row r="1066" spans="1:8" ht="28.5">
      <c r="A1066" s="132">
        <v>162706</v>
      </c>
      <c r="B1066" s="134" t="s">
        <v>1154</v>
      </c>
      <c r="C1066" s="134">
        <v>43</v>
      </c>
      <c r="D1066" s="134">
        <v>50</v>
      </c>
      <c r="E1066" s="134">
        <v>49</v>
      </c>
      <c r="F1066" s="134">
        <v>44</v>
      </c>
      <c r="G1066" s="135">
        <v>51</v>
      </c>
      <c r="H1066" s="171">
        <f>IFERROR((Table21[[#This Row],[_202330]]-Table21[[#This Row],[_201930]])/Table21[[#This Row],[_201930]]*1,"")</f>
        <v>0.18604651162790697</v>
      </c>
    </row>
    <row r="1067" spans="1:8" ht="28.5">
      <c r="A1067" s="132">
        <v>162706</v>
      </c>
      <c r="B1067" s="134" t="s">
        <v>1155</v>
      </c>
      <c r="C1067" s="134">
        <v>21</v>
      </c>
      <c r="D1067" s="134">
        <v>20</v>
      </c>
      <c r="E1067" s="134">
        <v>18</v>
      </c>
      <c r="F1067" s="134">
        <v>21</v>
      </c>
      <c r="G1067" s="135">
        <v>16</v>
      </c>
      <c r="H1067" s="171">
        <f>IFERROR((Table21[[#This Row],[_202330]]-Table21[[#This Row],[_201930]])/Table21[[#This Row],[_201930]]*1,"")</f>
        <v>-0.23809523809523808</v>
      </c>
    </row>
    <row r="1068" spans="1:8">
      <c r="A1068" s="132">
        <v>163426</v>
      </c>
      <c r="B1068" s="134" t="s">
        <v>1173</v>
      </c>
      <c r="C1068" s="134">
        <v>620</v>
      </c>
      <c r="D1068" s="134">
        <v>899</v>
      </c>
      <c r="E1068" s="134">
        <v>978</v>
      </c>
      <c r="F1068" s="134">
        <v>612</v>
      </c>
      <c r="G1068" s="135">
        <v>590</v>
      </c>
      <c r="H1068" s="171">
        <f>IFERROR((Table21[[#This Row],[_202330]]-Table21[[#This Row],[_201930]])/Table21[[#This Row],[_201930]]*1,"")</f>
        <v>-4.8387096774193547E-2</v>
      </c>
    </row>
    <row r="1069" spans="1:8">
      <c r="A1069" s="132">
        <v>163426</v>
      </c>
      <c r="B1069" s="134" t="s">
        <v>1131</v>
      </c>
      <c r="C1069" s="134">
        <v>0</v>
      </c>
      <c r="D1069" s="134">
        <v>0</v>
      </c>
      <c r="E1069" s="134">
        <v>0</v>
      </c>
      <c r="F1069" s="134">
        <v>0</v>
      </c>
      <c r="G1069" s="135">
        <v>0</v>
      </c>
      <c r="H1069" s="171" t="str">
        <f>IFERROR((Table21[[#This Row],[_202330]]-Table21[[#This Row],[_201930]])/Table21[[#This Row],[_201930]]*1,"")</f>
        <v/>
      </c>
    </row>
    <row r="1070" spans="1:8">
      <c r="A1070" s="132">
        <v>163426</v>
      </c>
      <c r="B1070" s="134" t="s">
        <v>1132</v>
      </c>
      <c r="C1070" s="134">
        <v>620</v>
      </c>
      <c r="D1070" s="134">
        <v>899</v>
      </c>
      <c r="E1070" s="134">
        <v>978</v>
      </c>
      <c r="F1070" s="134">
        <v>612</v>
      </c>
      <c r="G1070" s="135">
        <v>590</v>
      </c>
      <c r="H1070" s="171">
        <f>IFERROR((Table21[[#This Row],[_202330]]-Table21[[#This Row],[_201930]])/Table21[[#This Row],[_201930]]*1,"")</f>
        <v>-4.8387096774193547E-2</v>
      </c>
    </row>
    <row r="1071" spans="1:8" ht="28.5">
      <c r="A1071" s="132">
        <v>163426</v>
      </c>
      <c r="B1071" s="134" t="s">
        <v>1133</v>
      </c>
      <c r="C1071" s="134">
        <v>4</v>
      </c>
      <c r="D1071" s="134">
        <v>7</v>
      </c>
      <c r="E1071" s="134">
        <v>7</v>
      </c>
      <c r="F1071" s="134">
        <v>7</v>
      </c>
      <c r="G1071" s="135">
        <v>7</v>
      </c>
      <c r="H1071" s="171">
        <f>IFERROR((Table21[[#This Row],[_202330]]-Table21[[#This Row],[_201930]])/Table21[[#This Row],[_201930]]*1,"")</f>
        <v>0.75</v>
      </c>
    </row>
    <row r="1072" spans="1:8" ht="28.5">
      <c r="A1072" s="132">
        <v>163426</v>
      </c>
      <c r="B1072" s="134" t="s">
        <v>1162</v>
      </c>
      <c r="C1072" s="134">
        <v>153</v>
      </c>
      <c r="D1072" s="134">
        <v>226</v>
      </c>
      <c r="E1072" s="134">
        <v>285</v>
      </c>
      <c r="F1072" s="134">
        <v>131</v>
      </c>
      <c r="G1072" s="135">
        <v>126</v>
      </c>
      <c r="H1072" s="171">
        <f>IFERROR((Table21[[#This Row],[_202330]]-Table21[[#This Row],[_201930]])/Table21[[#This Row],[_201930]]*1,"")</f>
        <v>-0.17647058823529413</v>
      </c>
    </row>
    <row r="1073" spans="1:8" ht="28.5">
      <c r="A1073" s="132">
        <v>163426</v>
      </c>
      <c r="B1073" s="134" t="s">
        <v>1163</v>
      </c>
      <c r="C1073" s="134" t="s">
        <v>129</v>
      </c>
      <c r="D1073" s="134" t="s">
        <v>129</v>
      </c>
      <c r="E1073" s="134" t="s">
        <v>129</v>
      </c>
      <c r="F1073" s="134" t="s">
        <v>129</v>
      </c>
      <c r="G1073" s="135" t="s">
        <v>129</v>
      </c>
      <c r="H1073" s="171" t="str">
        <f>IFERROR((Table21[[#This Row],[_202330]]-Table21[[#This Row],[_201930]])/Table21[[#This Row],[_201930]]*1,"")</f>
        <v/>
      </c>
    </row>
    <row r="1074" spans="1:8">
      <c r="A1074" s="132">
        <v>163426</v>
      </c>
      <c r="B1074" s="134" t="s">
        <v>1136</v>
      </c>
      <c r="C1074" s="134">
        <v>157</v>
      </c>
      <c r="D1074" s="134">
        <v>233</v>
      </c>
      <c r="E1074" s="134">
        <v>292</v>
      </c>
      <c r="F1074" s="134">
        <v>138</v>
      </c>
      <c r="G1074" s="135">
        <v>133</v>
      </c>
      <c r="H1074" s="171">
        <f>IFERROR((Table21[[#This Row],[_202330]]-Table21[[#This Row],[_201930]])/Table21[[#This Row],[_201930]]*1,"")</f>
        <v>-0.15286624203821655</v>
      </c>
    </row>
    <row r="1075" spans="1:8">
      <c r="A1075" s="132">
        <v>163426</v>
      </c>
      <c r="B1075" s="134" t="s">
        <v>1137</v>
      </c>
      <c r="C1075" s="134">
        <v>25</v>
      </c>
      <c r="D1075" s="134">
        <v>26</v>
      </c>
      <c r="E1075" s="134">
        <v>30</v>
      </c>
      <c r="F1075" s="134">
        <v>23</v>
      </c>
      <c r="G1075" s="135">
        <v>23</v>
      </c>
      <c r="H1075" s="171">
        <f>IFERROR((Table21[[#This Row],[_202330]]-Table21[[#This Row],[_201930]])/Table21[[#This Row],[_201930]]*1,"")</f>
        <v>-0.08</v>
      </c>
    </row>
    <row r="1076" spans="1:8" ht="28.5">
      <c r="A1076" s="132">
        <v>163426</v>
      </c>
      <c r="B1076" s="134" t="s">
        <v>1138</v>
      </c>
      <c r="C1076" s="134">
        <v>5</v>
      </c>
      <c r="D1076" s="134">
        <v>9</v>
      </c>
      <c r="E1076" s="134">
        <v>8</v>
      </c>
      <c r="F1076" s="134">
        <v>7</v>
      </c>
      <c r="G1076" s="135">
        <v>9</v>
      </c>
      <c r="H1076" s="171">
        <f>IFERROR((Table21[[#This Row],[_202330]]-Table21[[#This Row],[_201930]])/Table21[[#This Row],[_201930]]*1,"")</f>
        <v>0.8</v>
      </c>
    </row>
    <row r="1077" spans="1:8" ht="28.5">
      <c r="A1077" s="132">
        <v>163426</v>
      </c>
      <c r="B1077" s="134" t="s">
        <v>1164</v>
      </c>
      <c r="C1077" s="134">
        <v>179</v>
      </c>
      <c r="D1077" s="134">
        <v>272</v>
      </c>
      <c r="E1077" s="134">
        <v>323</v>
      </c>
      <c r="F1077" s="134">
        <v>143</v>
      </c>
      <c r="G1077" s="135">
        <v>142</v>
      </c>
      <c r="H1077" s="171">
        <f>IFERROR((Table21[[#This Row],[_202330]]-Table21[[#This Row],[_201930]])/Table21[[#This Row],[_201930]]*1,"")</f>
        <v>-0.20670391061452514</v>
      </c>
    </row>
    <row r="1078" spans="1:8" ht="28.5">
      <c r="A1078" s="132">
        <v>163426</v>
      </c>
      <c r="B1078" s="134" t="s">
        <v>1165</v>
      </c>
      <c r="C1078" s="134" t="s">
        <v>129</v>
      </c>
      <c r="D1078" s="134" t="s">
        <v>129</v>
      </c>
      <c r="E1078" s="134" t="s">
        <v>129</v>
      </c>
      <c r="F1078" s="134" t="s">
        <v>129</v>
      </c>
      <c r="G1078" s="135" t="s">
        <v>129</v>
      </c>
      <c r="H1078" s="171" t="str">
        <f>IFERROR((Table21[[#This Row],[_202330]]-Table21[[#This Row],[_201930]])/Table21[[#This Row],[_201930]]*1,"")</f>
        <v/>
      </c>
    </row>
    <row r="1079" spans="1:8">
      <c r="A1079" s="132">
        <v>163426</v>
      </c>
      <c r="B1079" s="134" t="s">
        <v>1141</v>
      </c>
      <c r="C1079" s="134">
        <v>184</v>
      </c>
      <c r="D1079" s="134">
        <v>281</v>
      </c>
      <c r="E1079" s="134">
        <v>331</v>
      </c>
      <c r="F1079" s="134">
        <v>150</v>
      </c>
      <c r="G1079" s="135">
        <v>151</v>
      </c>
      <c r="H1079" s="171">
        <f>IFERROR((Table21[[#This Row],[_202330]]-Table21[[#This Row],[_201930]])/Table21[[#This Row],[_201930]]*1,"")</f>
        <v>-0.17934782608695651</v>
      </c>
    </row>
    <row r="1080" spans="1:8">
      <c r="A1080" s="132">
        <v>163426</v>
      </c>
      <c r="B1080" s="134" t="s">
        <v>1142</v>
      </c>
      <c r="C1080" s="134">
        <v>30</v>
      </c>
      <c r="D1080" s="134">
        <v>31</v>
      </c>
      <c r="E1080" s="134">
        <v>34</v>
      </c>
      <c r="F1080" s="134">
        <v>25</v>
      </c>
      <c r="G1080" s="135">
        <v>26</v>
      </c>
      <c r="H1080" s="171">
        <f>IFERROR((Table21[[#This Row],[_202330]]-Table21[[#This Row],[_201930]])/Table21[[#This Row],[_201930]]*1,"")</f>
        <v>-0.13333333333333333</v>
      </c>
    </row>
    <row r="1081" spans="1:8" ht="28.5">
      <c r="A1081" s="132">
        <v>163426</v>
      </c>
      <c r="B1081" s="134" t="s">
        <v>1143</v>
      </c>
      <c r="C1081" s="134">
        <v>5</v>
      </c>
      <c r="D1081" s="134">
        <v>10</v>
      </c>
      <c r="E1081" s="134">
        <v>8</v>
      </c>
      <c r="F1081" s="134">
        <v>8</v>
      </c>
      <c r="G1081" s="135">
        <v>9</v>
      </c>
      <c r="H1081" s="171">
        <f>IFERROR((Table21[[#This Row],[_202330]]-Table21[[#This Row],[_201930]])/Table21[[#This Row],[_201930]]*1,"")</f>
        <v>0.8</v>
      </c>
    </row>
    <row r="1082" spans="1:8" ht="28.5">
      <c r="A1082" s="132">
        <v>163426</v>
      </c>
      <c r="B1082" s="134" t="s">
        <v>1166</v>
      </c>
      <c r="C1082" s="134">
        <v>188</v>
      </c>
      <c r="D1082" s="134">
        <v>287</v>
      </c>
      <c r="E1082" s="134">
        <v>339</v>
      </c>
      <c r="F1082" s="134">
        <v>150</v>
      </c>
      <c r="G1082" s="135">
        <v>149</v>
      </c>
      <c r="H1082" s="171">
        <f>IFERROR((Table21[[#This Row],[_202330]]-Table21[[#This Row],[_201930]])/Table21[[#This Row],[_201930]]*1,"")</f>
        <v>-0.20744680851063829</v>
      </c>
    </row>
    <row r="1083" spans="1:8" ht="28.5">
      <c r="A1083" s="132">
        <v>163426</v>
      </c>
      <c r="B1083" s="134" t="s">
        <v>1167</v>
      </c>
      <c r="C1083" s="134" t="s">
        <v>129</v>
      </c>
      <c r="D1083" s="134" t="s">
        <v>129</v>
      </c>
      <c r="E1083" s="134" t="s">
        <v>129</v>
      </c>
      <c r="F1083" s="134" t="s">
        <v>129</v>
      </c>
      <c r="G1083" s="135" t="s">
        <v>129</v>
      </c>
      <c r="H1083" s="171" t="str">
        <f>IFERROR((Table21[[#This Row],[_202330]]-Table21[[#This Row],[_201930]])/Table21[[#This Row],[_201930]]*1,"")</f>
        <v/>
      </c>
    </row>
    <row r="1084" spans="1:8">
      <c r="A1084" s="132">
        <v>163426</v>
      </c>
      <c r="B1084" s="134" t="s">
        <v>1146</v>
      </c>
      <c r="C1084" s="134">
        <v>193</v>
      </c>
      <c r="D1084" s="134">
        <v>297</v>
      </c>
      <c r="E1084" s="134">
        <v>347</v>
      </c>
      <c r="F1084" s="134">
        <v>158</v>
      </c>
      <c r="G1084" s="135">
        <v>158</v>
      </c>
      <c r="H1084" s="171">
        <f>IFERROR((Table21[[#This Row],[_202330]]-Table21[[#This Row],[_201930]])/Table21[[#This Row],[_201930]]*1,"")</f>
        <v>-0.18134715025906736</v>
      </c>
    </row>
    <row r="1085" spans="1:8" ht="28.5">
      <c r="A1085" s="132">
        <v>163426</v>
      </c>
      <c r="B1085" s="134" t="s">
        <v>1147</v>
      </c>
      <c r="C1085" s="134">
        <v>5</v>
      </c>
      <c r="D1085" s="134">
        <v>8</v>
      </c>
      <c r="E1085" s="134">
        <v>3</v>
      </c>
      <c r="F1085" s="134">
        <v>6</v>
      </c>
      <c r="G1085" s="135">
        <v>5</v>
      </c>
      <c r="H1085" s="171">
        <f>IFERROR((Table21[[#This Row],[_202330]]-Table21[[#This Row],[_201930]])/Table21[[#This Row],[_201930]]*1,"")</f>
        <v>0</v>
      </c>
    </row>
    <row r="1086" spans="1:8" ht="28.5">
      <c r="A1086" s="132">
        <v>163426</v>
      </c>
      <c r="B1086" s="134" t="s">
        <v>1148</v>
      </c>
      <c r="C1086" s="134">
        <v>292</v>
      </c>
      <c r="D1086" s="134">
        <v>433</v>
      </c>
      <c r="E1086" s="134">
        <v>465</v>
      </c>
      <c r="F1086" s="134">
        <v>323</v>
      </c>
      <c r="G1086" s="135">
        <v>284</v>
      </c>
      <c r="H1086" s="171">
        <f>IFERROR((Table21[[#This Row],[_202330]]-Table21[[#This Row],[_201930]])/Table21[[#This Row],[_201930]]*1,"")</f>
        <v>-2.7397260273972601E-2</v>
      </c>
    </row>
    <row r="1087" spans="1:8" ht="28.5">
      <c r="A1087" s="132">
        <v>163426</v>
      </c>
      <c r="B1087" s="134" t="s">
        <v>1149</v>
      </c>
      <c r="C1087" s="134">
        <v>130</v>
      </c>
      <c r="D1087" s="134">
        <v>161</v>
      </c>
      <c r="E1087" s="134">
        <v>163</v>
      </c>
      <c r="F1087" s="134">
        <v>125</v>
      </c>
      <c r="G1087" s="135">
        <v>143</v>
      </c>
      <c r="H1087" s="171">
        <f>IFERROR((Table21[[#This Row],[_202330]]-Table21[[#This Row],[_201930]])/Table21[[#This Row],[_201930]]*1,"")</f>
        <v>0.1</v>
      </c>
    </row>
    <row r="1088" spans="1:8" ht="28.5">
      <c r="A1088" s="132">
        <v>163426</v>
      </c>
      <c r="B1088" s="134" t="s">
        <v>1150</v>
      </c>
      <c r="C1088" s="134">
        <v>427</v>
      </c>
      <c r="D1088" s="134">
        <v>602</v>
      </c>
      <c r="E1088" s="134">
        <v>631</v>
      </c>
      <c r="F1088" s="134">
        <v>454</v>
      </c>
      <c r="G1088" s="135">
        <v>432</v>
      </c>
      <c r="H1088" s="171">
        <f>IFERROR((Table21[[#This Row],[_202330]]-Table21[[#This Row],[_201930]])/Table21[[#This Row],[_201930]]*1,"")</f>
        <v>1.1709601873536301E-2</v>
      </c>
    </row>
    <row r="1089" spans="1:8">
      <c r="A1089" s="132">
        <v>163426</v>
      </c>
      <c r="B1089" s="134" t="s">
        <v>1151</v>
      </c>
      <c r="C1089" s="134">
        <v>31</v>
      </c>
      <c r="D1089" s="134">
        <v>33</v>
      </c>
      <c r="E1089" s="134">
        <v>35</v>
      </c>
      <c r="F1089" s="134">
        <v>26</v>
      </c>
      <c r="G1089" s="135">
        <v>27</v>
      </c>
      <c r="H1089" s="171">
        <f>IFERROR((Table21[[#This Row],[_202330]]-Table21[[#This Row],[_201930]])/Table21[[#This Row],[_201930]]*1,"")</f>
        <v>-0.12903225806451613</v>
      </c>
    </row>
    <row r="1090" spans="1:8" ht="28.5">
      <c r="A1090" s="132">
        <v>163426</v>
      </c>
      <c r="B1090" s="134" t="s">
        <v>1152</v>
      </c>
      <c r="C1090" s="134">
        <v>48</v>
      </c>
      <c r="D1090" s="134">
        <v>49</v>
      </c>
      <c r="E1090" s="134">
        <v>48</v>
      </c>
      <c r="F1090" s="134">
        <v>54</v>
      </c>
      <c r="G1090" s="135">
        <v>49</v>
      </c>
      <c r="H1090" s="171">
        <f>IFERROR((Table21[[#This Row],[_202330]]-Table21[[#This Row],[_201930]])/Table21[[#This Row],[_201930]]*1,"")</f>
        <v>2.0833333333333332E-2</v>
      </c>
    </row>
    <row r="1091" spans="1:8" ht="28.5">
      <c r="A1091" s="132">
        <v>163426</v>
      </c>
      <c r="B1091" s="134" t="s">
        <v>1153</v>
      </c>
      <c r="C1091" s="134">
        <v>1</v>
      </c>
      <c r="D1091" s="134">
        <v>1</v>
      </c>
      <c r="E1091" s="134">
        <v>0</v>
      </c>
      <c r="F1091" s="134">
        <v>1</v>
      </c>
      <c r="G1091" s="135">
        <v>1</v>
      </c>
      <c r="H1091" s="171">
        <f>IFERROR((Table21[[#This Row],[_202330]]-Table21[[#This Row],[_201930]])/Table21[[#This Row],[_201930]]*1,"")</f>
        <v>0</v>
      </c>
    </row>
    <row r="1092" spans="1:8" ht="28.5">
      <c r="A1092" s="132">
        <v>163426</v>
      </c>
      <c r="B1092" s="134" t="s">
        <v>1154</v>
      </c>
      <c r="C1092" s="134">
        <v>47</v>
      </c>
      <c r="D1092" s="134">
        <v>48</v>
      </c>
      <c r="E1092" s="134">
        <v>48</v>
      </c>
      <c r="F1092" s="134">
        <v>53</v>
      </c>
      <c r="G1092" s="135">
        <v>48</v>
      </c>
      <c r="H1092" s="171">
        <f>IFERROR((Table21[[#This Row],[_202330]]-Table21[[#This Row],[_201930]])/Table21[[#This Row],[_201930]]*1,"")</f>
        <v>2.1276595744680851E-2</v>
      </c>
    </row>
    <row r="1093" spans="1:8" ht="28.5">
      <c r="A1093" s="132">
        <v>163426</v>
      </c>
      <c r="B1093" s="134" t="s">
        <v>1155</v>
      </c>
      <c r="C1093" s="134">
        <v>21</v>
      </c>
      <c r="D1093" s="134">
        <v>18</v>
      </c>
      <c r="E1093" s="134">
        <v>17</v>
      </c>
      <c r="F1093" s="134">
        <v>20</v>
      </c>
      <c r="G1093" s="135">
        <v>24</v>
      </c>
      <c r="H1093" s="171">
        <f>IFERROR((Table21[[#This Row],[_202330]]-Table21[[#This Row],[_201930]])/Table21[[#This Row],[_201930]]*1,"")</f>
        <v>0.14285714285714285</v>
      </c>
    </row>
    <row r="1094" spans="1:8">
      <c r="A1094" s="132">
        <v>163657</v>
      </c>
      <c r="B1094" s="134" t="s">
        <v>1173</v>
      </c>
      <c r="C1094" s="134">
        <v>574</v>
      </c>
      <c r="D1094" s="134">
        <v>564</v>
      </c>
      <c r="E1094" s="134">
        <v>575</v>
      </c>
      <c r="F1094" s="134">
        <v>475</v>
      </c>
      <c r="G1094" s="135">
        <v>522</v>
      </c>
      <c r="H1094" s="171">
        <f>IFERROR((Table21[[#This Row],[_202330]]-Table21[[#This Row],[_201930]])/Table21[[#This Row],[_201930]]*1,"")</f>
        <v>-9.0592334494773524E-2</v>
      </c>
    </row>
    <row r="1095" spans="1:8">
      <c r="A1095" s="132">
        <v>163657</v>
      </c>
      <c r="B1095" s="134" t="s">
        <v>1131</v>
      </c>
      <c r="C1095" s="134">
        <v>0</v>
      </c>
      <c r="D1095" s="134">
        <v>0</v>
      </c>
      <c r="E1095" s="134">
        <v>0</v>
      </c>
      <c r="F1095" s="134">
        <v>0</v>
      </c>
      <c r="G1095" s="135">
        <v>0</v>
      </c>
      <c r="H1095" s="171" t="str">
        <f>IFERROR((Table21[[#This Row],[_202330]]-Table21[[#This Row],[_201930]])/Table21[[#This Row],[_201930]]*1,"")</f>
        <v/>
      </c>
    </row>
    <row r="1096" spans="1:8">
      <c r="A1096" s="132">
        <v>163657</v>
      </c>
      <c r="B1096" s="134" t="s">
        <v>1132</v>
      </c>
      <c r="C1096" s="134">
        <v>574</v>
      </c>
      <c r="D1096" s="134">
        <v>564</v>
      </c>
      <c r="E1096" s="134">
        <v>575</v>
      </c>
      <c r="F1096" s="134">
        <v>475</v>
      </c>
      <c r="G1096" s="135">
        <v>522</v>
      </c>
      <c r="H1096" s="171">
        <f>IFERROR((Table21[[#This Row],[_202330]]-Table21[[#This Row],[_201930]])/Table21[[#This Row],[_201930]]*1,"")</f>
        <v>-9.0592334494773524E-2</v>
      </c>
    </row>
    <row r="1097" spans="1:8" ht="28.5">
      <c r="A1097" s="132">
        <v>163657</v>
      </c>
      <c r="B1097" s="134" t="s">
        <v>1133</v>
      </c>
      <c r="C1097" s="134">
        <v>2</v>
      </c>
      <c r="D1097" s="134">
        <v>33</v>
      </c>
      <c r="E1097" s="134">
        <v>45</v>
      </c>
      <c r="F1097" s="134">
        <v>42</v>
      </c>
      <c r="G1097" s="135">
        <v>44</v>
      </c>
      <c r="H1097" s="171">
        <f>IFERROR((Table21[[#This Row],[_202330]]-Table21[[#This Row],[_201930]])/Table21[[#This Row],[_201930]]*1,"")</f>
        <v>21</v>
      </c>
    </row>
    <row r="1098" spans="1:8" ht="28.5">
      <c r="A1098" s="132">
        <v>163657</v>
      </c>
      <c r="B1098" s="134" t="s">
        <v>1162</v>
      </c>
      <c r="C1098" s="134">
        <v>38</v>
      </c>
      <c r="D1098" s="134">
        <v>63</v>
      </c>
      <c r="E1098" s="134">
        <v>56</v>
      </c>
      <c r="F1098" s="134">
        <v>34</v>
      </c>
      <c r="G1098" s="135">
        <v>33</v>
      </c>
      <c r="H1098" s="171">
        <f>IFERROR((Table21[[#This Row],[_202330]]-Table21[[#This Row],[_201930]])/Table21[[#This Row],[_201930]]*1,"")</f>
        <v>-0.13157894736842105</v>
      </c>
    </row>
    <row r="1099" spans="1:8" ht="28.5">
      <c r="A1099" s="132">
        <v>163657</v>
      </c>
      <c r="B1099" s="134" t="s">
        <v>1163</v>
      </c>
      <c r="C1099" s="134" t="s">
        <v>129</v>
      </c>
      <c r="D1099" s="134" t="s">
        <v>129</v>
      </c>
      <c r="E1099" s="134" t="s">
        <v>129</v>
      </c>
      <c r="F1099" s="134" t="s">
        <v>129</v>
      </c>
      <c r="G1099" s="135" t="s">
        <v>129</v>
      </c>
      <c r="H1099" s="171" t="str">
        <f>IFERROR((Table21[[#This Row],[_202330]]-Table21[[#This Row],[_201930]])/Table21[[#This Row],[_201930]]*1,"")</f>
        <v/>
      </c>
    </row>
    <row r="1100" spans="1:8">
      <c r="A1100" s="132">
        <v>163657</v>
      </c>
      <c r="B1100" s="134" t="s">
        <v>1136</v>
      </c>
      <c r="C1100" s="134">
        <v>40</v>
      </c>
      <c r="D1100" s="134">
        <v>96</v>
      </c>
      <c r="E1100" s="134">
        <v>101</v>
      </c>
      <c r="F1100" s="134">
        <v>76</v>
      </c>
      <c r="G1100" s="135">
        <v>77</v>
      </c>
      <c r="H1100" s="171">
        <f>IFERROR((Table21[[#This Row],[_202330]]-Table21[[#This Row],[_201930]])/Table21[[#This Row],[_201930]]*1,"")</f>
        <v>0.92500000000000004</v>
      </c>
    </row>
    <row r="1101" spans="1:8">
      <c r="A1101" s="132">
        <v>163657</v>
      </c>
      <c r="B1101" s="134" t="s">
        <v>1137</v>
      </c>
      <c r="C1101" s="134">
        <v>7</v>
      </c>
      <c r="D1101" s="134">
        <v>17</v>
      </c>
      <c r="E1101" s="134">
        <v>18</v>
      </c>
      <c r="F1101" s="134">
        <v>16</v>
      </c>
      <c r="G1101" s="135">
        <v>15</v>
      </c>
      <c r="H1101" s="171">
        <f>IFERROR((Table21[[#This Row],[_202330]]-Table21[[#This Row],[_201930]])/Table21[[#This Row],[_201930]]*1,"")</f>
        <v>1.1428571428571428</v>
      </c>
    </row>
    <row r="1102" spans="1:8" ht="28.5">
      <c r="A1102" s="132">
        <v>163657</v>
      </c>
      <c r="B1102" s="134" t="s">
        <v>1138</v>
      </c>
      <c r="C1102" s="134">
        <v>3</v>
      </c>
      <c r="D1102" s="134">
        <v>33</v>
      </c>
      <c r="E1102" s="134">
        <v>44</v>
      </c>
      <c r="F1102" s="134">
        <v>40</v>
      </c>
      <c r="G1102" s="135">
        <v>44</v>
      </c>
      <c r="H1102" s="171">
        <f>IFERROR((Table21[[#This Row],[_202330]]-Table21[[#This Row],[_201930]])/Table21[[#This Row],[_201930]]*1,"")</f>
        <v>13.666666666666666</v>
      </c>
    </row>
    <row r="1103" spans="1:8" ht="28.5">
      <c r="A1103" s="132">
        <v>163657</v>
      </c>
      <c r="B1103" s="134" t="s">
        <v>1164</v>
      </c>
      <c r="C1103" s="134">
        <v>52</v>
      </c>
      <c r="D1103" s="134">
        <v>74</v>
      </c>
      <c r="E1103" s="134">
        <v>65</v>
      </c>
      <c r="F1103" s="134">
        <v>45</v>
      </c>
      <c r="G1103" s="135">
        <v>40</v>
      </c>
      <c r="H1103" s="171">
        <f>IFERROR((Table21[[#This Row],[_202330]]-Table21[[#This Row],[_201930]])/Table21[[#This Row],[_201930]]*1,"")</f>
        <v>-0.23076923076923078</v>
      </c>
    </row>
    <row r="1104" spans="1:8" ht="28.5">
      <c r="A1104" s="132">
        <v>163657</v>
      </c>
      <c r="B1104" s="134" t="s">
        <v>1165</v>
      </c>
      <c r="C1104" s="134" t="s">
        <v>129</v>
      </c>
      <c r="D1104" s="134" t="s">
        <v>129</v>
      </c>
      <c r="E1104" s="134" t="s">
        <v>129</v>
      </c>
      <c r="F1104" s="134" t="s">
        <v>129</v>
      </c>
      <c r="G1104" s="135" t="s">
        <v>129</v>
      </c>
      <c r="H1104" s="171" t="str">
        <f>IFERROR((Table21[[#This Row],[_202330]]-Table21[[#This Row],[_201930]])/Table21[[#This Row],[_201930]]*1,"")</f>
        <v/>
      </c>
    </row>
    <row r="1105" spans="1:8">
      <c r="A1105" s="132">
        <v>163657</v>
      </c>
      <c r="B1105" s="134" t="s">
        <v>1141</v>
      </c>
      <c r="C1105" s="134">
        <v>55</v>
      </c>
      <c r="D1105" s="134">
        <v>107</v>
      </c>
      <c r="E1105" s="134">
        <v>109</v>
      </c>
      <c r="F1105" s="134">
        <v>85</v>
      </c>
      <c r="G1105" s="135">
        <v>84</v>
      </c>
      <c r="H1105" s="171">
        <f>IFERROR((Table21[[#This Row],[_202330]]-Table21[[#This Row],[_201930]])/Table21[[#This Row],[_201930]]*1,"")</f>
        <v>0.52727272727272723</v>
      </c>
    </row>
    <row r="1106" spans="1:8">
      <c r="A1106" s="132">
        <v>163657</v>
      </c>
      <c r="B1106" s="134" t="s">
        <v>1142</v>
      </c>
      <c r="C1106" s="134">
        <v>10</v>
      </c>
      <c r="D1106" s="134">
        <v>19</v>
      </c>
      <c r="E1106" s="134">
        <v>19</v>
      </c>
      <c r="F1106" s="134">
        <v>18</v>
      </c>
      <c r="G1106" s="135">
        <v>16</v>
      </c>
      <c r="H1106" s="171">
        <f>IFERROR((Table21[[#This Row],[_202330]]-Table21[[#This Row],[_201930]])/Table21[[#This Row],[_201930]]*1,"")</f>
        <v>0.6</v>
      </c>
    </row>
    <row r="1107" spans="1:8" ht="28.5">
      <c r="A1107" s="132">
        <v>163657</v>
      </c>
      <c r="B1107" s="134" t="s">
        <v>1143</v>
      </c>
      <c r="C1107" s="134">
        <v>4</v>
      </c>
      <c r="D1107" s="134">
        <v>32</v>
      </c>
      <c r="E1107" s="134">
        <v>44</v>
      </c>
      <c r="F1107" s="134">
        <v>41</v>
      </c>
      <c r="G1107" s="135">
        <v>45</v>
      </c>
      <c r="H1107" s="171">
        <f>IFERROR((Table21[[#This Row],[_202330]]-Table21[[#This Row],[_201930]])/Table21[[#This Row],[_201930]]*1,"")</f>
        <v>10.25</v>
      </c>
    </row>
    <row r="1108" spans="1:8" ht="28.5">
      <c r="A1108" s="132">
        <v>163657</v>
      </c>
      <c r="B1108" s="134" t="s">
        <v>1166</v>
      </c>
      <c r="C1108" s="134">
        <v>54</v>
      </c>
      <c r="D1108" s="134">
        <v>81</v>
      </c>
      <c r="E1108" s="134">
        <v>69</v>
      </c>
      <c r="F1108" s="134">
        <v>51</v>
      </c>
      <c r="G1108" s="135">
        <v>43</v>
      </c>
      <c r="H1108" s="171">
        <f>IFERROR((Table21[[#This Row],[_202330]]-Table21[[#This Row],[_201930]])/Table21[[#This Row],[_201930]]*1,"")</f>
        <v>-0.20370370370370369</v>
      </c>
    </row>
    <row r="1109" spans="1:8" ht="28.5">
      <c r="A1109" s="132">
        <v>163657</v>
      </c>
      <c r="B1109" s="134" t="s">
        <v>1167</v>
      </c>
      <c r="C1109" s="134" t="s">
        <v>129</v>
      </c>
      <c r="D1109" s="134" t="s">
        <v>129</v>
      </c>
      <c r="E1109" s="134" t="s">
        <v>129</v>
      </c>
      <c r="F1109" s="134" t="s">
        <v>129</v>
      </c>
      <c r="G1109" s="135" t="s">
        <v>129</v>
      </c>
      <c r="H1109" s="171" t="str">
        <f>IFERROR((Table21[[#This Row],[_202330]]-Table21[[#This Row],[_201930]])/Table21[[#This Row],[_201930]]*1,"")</f>
        <v/>
      </c>
    </row>
    <row r="1110" spans="1:8">
      <c r="A1110" s="132">
        <v>163657</v>
      </c>
      <c r="B1110" s="134" t="s">
        <v>1146</v>
      </c>
      <c r="C1110" s="134">
        <v>58</v>
      </c>
      <c r="D1110" s="134">
        <v>113</v>
      </c>
      <c r="E1110" s="134">
        <v>113</v>
      </c>
      <c r="F1110" s="134">
        <v>92</v>
      </c>
      <c r="G1110" s="135">
        <v>88</v>
      </c>
      <c r="H1110" s="171">
        <f>IFERROR((Table21[[#This Row],[_202330]]-Table21[[#This Row],[_201930]])/Table21[[#This Row],[_201930]]*1,"")</f>
        <v>0.51724137931034486</v>
      </c>
    </row>
    <row r="1111" spans="1:8" ht="28.5">
      <c r="A1111" s="132">
        <v>163657</v>
      </c>
      <c r="B1111" s="134" t="s">
        <v>1147</v>
      </c>
      <c r="C1111" s="134">
        <v>13</v>
      </c>
      <c r="D1111" s="134">
        <v>5</v>
      </c>
      <c r="E1111" s="134">
        <v>5</v>
      </c>
      <c r="F1111" s="134">
        <v>5</v>
      </c>
      <c r="G1111" s="135">
        <v>8</v>
      </c>
      <c r="H1111" s="171">
        <f>IFERROR((Table21[[#This Row],[_202330]]-Table21[[#This Row],[_201930]])/Table21[[#This Row],[_201930]]*1,"")</f>
        <v>-0.38461538461538464</v>
      </c>
    </row>
    <row r="1112" spans="1:8" ht="28.5">
      <c r="A1112" s="132">
        <v>163657</v>
      </c>
      <c r="B1112" s="134" t="s">
        <v>1148</v>
      </c>
      <c r="C1112" s="134">
        <v>319</v>
      </c>
      <c r="D1112" s="134">
        <v>275</v>
      </c>
      <c r="E1112" s="134">
        <v>288</v>
      </c>
      <c r="F1112" s="134">
        <v>240</v>
      </c>
      <c r="G1112" s="135">
        <v>286</v>
      </c>
      <c r="H1112" s="171">
        <f>IFERROR((Table21[[#This Row],[_202330]]-Table21[[#This Row],[_201930]])/Table21[[#This Row],[_201930]]*1,"")</f>
        <v>-0.10344827586206896</v>
      </c>
    </row>
    <row r="1113" spans="1:8" ht="28.5">
      <c r="A1113" s="132">
        <v>163657</v>
      </c>
      <c r="B1113" s="134" t="s">
        <v>1149</v>
      </c>
      <c r="C1113" s="134">
        <v>184</v>
      </c>
      <c r="D1113" s="134">
        <v>171</v>
      </c>
      <c r="E1113" s="134">
        <v>169</v>
      </c>
      <c r="F1113" s="134">
        <v>138</v>
      </c>
      <c r="G1113" s="135">
        <v>140</v>
      </c>
      <c r="H1113" s="171">
        <f>IFERROR((Table21[[#This Row],[_202330]]-Table21[[#This Row],[_201930]])/Table21[[#This Row],[_201930]]*1,"")</f>
        <v>-0.2391304347826087</v>
      </c>
    </row>
    <row r="1114" spans="1:8" ht="28.5">
      <c r="A1114" s="132">
        <v>163657</v>
      </c>
      <c r="B1114" s="134" t="s">
        <v>1150</v>
      </c>
      <c r="C1114" s="134">
        <v>516</v>
      </c>
      <c r="D1114" s="134">
        <v>451</v>
      </c>
      <c r="E1114" s="134">
        <v>462</v>
      </c>
      <c r="F1114" s="134">
        <v>383</v>
      </c>
      <c r="G1114" s="135">
        <v>434</v>
      </c>
      <c r="H1114" s="171">
        <f>IFERROR((Table21[[#This Row],[_202330]]-Table21[[#This Row],[_201930]])/Table21[[#This Row],[_201930]]*1,"")</f>
        <v>-0.15891472868217055</v>
      </c>
    </row>
    <row r="1115" spans="1:8">
      <c r="A1115" s="132">
        <v>163657</v>
      </c>
      <c r="B1115" s="134" t="s">
        <v>1151</v>
      </c>
      <c r="C1115" s="134">
        <v>10</v>
      </c>
      <c r="D1115" s="134">
        <v>20</v>
      </c>
      <c r="E1115" s="134">
        <v>20</v>
      </c>
      <c r="F1115" s="134">
        <v>19</v>
      </c>
      <c r="G1115" s="135">
        <v>17</v>
      </c>
      <c r="H1115" s="171">
        <f>IFERROR((Table21[[#This Row],[_202330]]-Table21[[#This Row],[_201930]])/Table21[[#This Row],[_201930]]*1,"")</f>
        <v>0.7</v>
      </c>
    </row>
    <row r="1116" spans="1:8" ht="28.5">
      <c r="A1116" s="132">
        <v>163657</v>
      </c>
      <c r="B1116" s="134" t="s">
        <v>1152</v>
      </c>
      <c r="C1116" s="134">
        <v>58</v>
      </c>
      <c r="D1116" s="134">
        <v>50</v>
      </c>
      <c r="E1116" s="134">
        <v>51</v>
      </c>
      <c r="F1116" s="134">
        <v>52</v>
      </c>
      <c r="G1116" s="135">
        <v>56</v>
      </c>
      <c r="H1116" s="171">
        <f>IFERROR((Table21[[#This Row],[_202330]]-Table21[[#This Row],[_201930]])/Table21[[#This Row],[_201930]]*1,"")</f>
        <v>-3.4482758620689655E-2</v>
      </c>
    </row>
    <row r="1117" spans="1:8" ht="28.5">
      <c r="A1117" s="132">
        <v>163657</v>
      </c>
      <c r="B1117" s="134" t="s">
        <v>1153</v>
      </c>
      <c r="C1117" s="134">
        <v>2</v>
      </c>
      <c r="D1117" s="134">
        <v>1</v>
      </c>
      <c r="E1117" s="134">
        <v>1</v>
      </c>
      <c r="F1117" s="134">
        <v>1</v>
      </c>
      <c r="G1117" s="135">
        <v>2</v>
      </c>
      <c r="H1117" s="171">
        <f>IFERROR((Table21[[#This Row],[_202330]]-Table21[[#This Row],[_201930]])/Table21[[#This Row],[_201930]]*1,"")</f>
        <v>0</v>
      </c>
    </row>
    <row r="1118" spans="1:8" ht="28.5">
      <c r="A1118" s="132">
        <v>163657</v>
      </c>
      <c r="B1118" s="134" t="s">
        <v>1154</v>
      </c>
      <c r="C1118" s="134">
        <v>56</v>
      </c>
      <c r="D1118" s="134">
        <v>49</v>
      </c>
      <c r="E1118" s="134">
        <v>50</v>
      </c>
      <c r="F1118" s="134">
        <v>51</v>
      </c>
      <c r="G1118" s="135">
        <v>55</v>
      </c>
      <c r="H1118" s="171">
        <f>IFERROR((Table21[[#This Row],[_202330]]-Table21[[#This Row],[_201930]])/Table21[[#This Row],[_201930]]*1,"")</f>
        <v>-1.7857142857142856E-2</v>
      </c>
    </row>
    <row r="1119" spans="1:8" ht="28.5">
      <c r="A1119" s="132">
        <v>163657</v>
      </c>
      <c r="B1119" s="134" t="s">
        <v>1155</v>
      </c>
      <c r="C1119" s="134">
        <v>32</v>
      </c>
      <c r="D1119" s="134">
        <v>30</v>
      </c>
      <c r="E1119" s="134">
        <v>29</v>
      </c>
      <c r="F1119" s="134">
        <v>29</v>
      </c>
      <c r="G1119" s="135">
        <v>27</v>
      </c>
      <c r="H1119" s="171">
        <f>IFERROR((Table21[[#This Row],[_202330]]-Table21[[#This Row],[_201930]])/Table21[[#This Row],[_201930]]*1,"")</f>
        <v>-0.15625</v>
      </c>
    </row>
    <row r="1120" spans="1:8">
      <c r="A1120" s="132">
        <v>164775</v>
      </c>
      <c r="B1120" s="134" t="s">
        <v>1173</v>
      </c>
      <c r="C1120" s="134">
        <v>107</v>
      </c>
      <c r="D1120" s="134">
        <v>98</v>
      </c>
      <c r="E1120" s="134">
        <v>77</v>
      </c>
      <c r="F1120" s="134">
        <v>63</v>
      </c>
      <c r="G1120" s="135">
        <v>51</v>
      </c>
      <c r="H1120" s="171">
        <f>IFERROR((Table21[[#This Row],[_202330]]-Table21[[#This Row],[_201930]])/Table21[[#This Row],[_201930]]*1,"")</f>
        <v>-0.52336448598130836</v>
      </c>
    </row>
    <row r="1121" spans="1:8">
      <c r="A1121" s="132">
        <v>164775</v>
      </c>
      <c r="B1121" s="134" t="s">
        <v>1131</v>
      </c>
      <c r="C1121" s="134">
        <v>0</v>
      </c>
      <c r="D1121" s="134">
        <v>0</v>
      </c>
      <c r="E1121" s="134">
        <v>0</v>
      </c>
      <c r="F1121" s="134">
        <v>0</v>
      </c>
      <c r="G1121" s="135">
        <v>0</v>
      </c>
      <c r="H1121" s="171" t="str">
        <f>IFERROR((Table21[[#This Row],[_202330]]-Table21[[#This Row],[_201930]])/Table21[[#This Row],[_201930]]*1,"")</f>
        <v/>
      </c>
    </row>
    <row r="1122" spans="1:8">
      <c r="A1122" s="132">
        <v>164775</v>
      </c>
      <c r="B1122" s="134" t="s">
        <v>1132</v>
      </c>
      <c r="C1122" s="134">
        <v>107</v>
      </c>
      <c r="D1122" s="134">
        <v>98</v>
      </c>
      <c r="E1122" s="134">
        <v>77</v>
      </c>
      <c r="F1122" s="134">
        <v>63</v>
      </c>
      <c r="G1122" s="135">
        <v>51</v>
      </c>
      <c r="H1122" s="171">
        <f>IFERROR((Table21[[#This Row],[_202330]]-Table21[[#This Row],[_201930]])/Table21[[#This Row],[_201930]]*1,"")</f>
        <v>-0.52336448598130836</v>
      </c>
    </row>
    <row r="1123" spans="1:8" ht="28.5">
      <c r="A1123" s="132">
        <v>164775</v>
      </c>
      <c r="B1123" s="134" t="s">
        <v>1133</v>
      </c>
      <c r="C1123" s="134">
        <v>9</v>
      </c>
      <c r="D1123" s="134">
        <v>7</v>
      </c>
      <c r="E1123" s="134">
        <v>7</v>
      </c>
      <c r="F1123" s="134">
        <v>3</v>
      </c>
      <c r="G1123" s="135">
        <v>0</v>
      </c>
      <c r="H1123" s="171">
        <f>IFERROR((Table21[[#This Row],[_202330]]-Table21[[#This Row],[_201930]])/Table21[[#This Row],[_201930]]*1,"")</f>
        <v>-1</v>
      </c>
    </row>
    <row r="1124" spans="1:8" ht="28.5">
      <c r="A1124" s="132">
        <v>164775</v>
      </c>
      <c r="B1124" s="134" t="s">
        <v>1162</v>
      </c>
      <c r="C1124" s="134">
        <v>36</v>
      </c>
      <c r="D1124" s="134">
        <v>30</v>
      </c>
      <c r="E1124" s="134">
        <v>22</v>
      </c>
      <c r="F1124" s="134">
        <v>14</v>
      </c>
      <c r="G1124" s="135">
        <v>23</v>
      </c>
      <c r="H1124" s="171">
        <f>IFERROR((Table21[[#This Row],[_202330]]-Table21[[#This Row],[_201930]])/Table21[[#This Row],[_201930]]*1,"")</f>
        <v>-0.3611111111111111</v>
      </c>
    </row>
    <row r="1125" spans="1:8" ht="28.5">
      <c r="A1125" s="132">
        <v>164775</v>
      </c>
      <c r="B1125" s="134" t="s">
        <v>1163</v>
      </c>
      <c r="C1125" s="134" t="s">
        <v>129</v>
      </c>
      <c r="D1125" s="134" t="s">
        <v>129</v>
      </c>
      <c r="E1125" s="134" t="s">
        <v>129</v>
      </c>
      <c r="F1125" s="134" t="s">
        <v>129</v>
      </c>
      <c r="G1125" s="135" t="s">
        <v>129</v>
      </c>
      <c r="H1125" s="171" t="str">
        <f>IFERROR((Table21[[#This Row],[_202330]]-Table21[[#This Row],[_201930]])/Table21[[#This Row],[_201930]]*1,"")</f>
        <v/>
      </c>
    </row>
    <row r="1126" spans="1:8">
      <c r="A1126" s="132">
        <v>164775</v>
      </c>
      <c r="B1126" s="134" t="s">
        <v>1136</v>
      </c>
      <c r="C1126" s="134">
        <v>45</v>
      </c>
      <c r="D1126" s="134">
        <v>37</v>
      </c>
      <c r="E1126" s="134">
        <v>29</v>
      </c>
      <c r="F1126" s="134">
        <v>17</v>
      </c>
      <c r="G1126" s="135">
        <v>23</v>
      </c>
      <c r="H1126" s="171">
        <f>IFERROR((Table21[[#This Row],[_202330]]-Table21[[#This Row],[_201930]])/Table21[[#This Row],[_201930]]*1,"")</f>
        <v>-0.48888888888888887</v>
      </c>
    </row>
    <row r="1127" spans="1:8">
      <c r="A1127" s="132">
        <v>164775</v>
      </c>
      <c r="B1127" s="134" t="s">
        <v>1137</v>
      </c>
      <c r="C1127" s="134">
        <v>42</v>
      </c>
      <c r="D1127" s="134">
        <v>38</v>
      </c>
      <c r="E1127" s="134">
        <v>38</v>
      </c>
      <c r="F1127" s="134">
        <v>27</v>
      </c>
      <c r="G1127" s="135">
        <v>45</v>
      </c>
      <c r="H1127" s="171">
        <f>IFERROR((Table21[[#This Row],[_202330]]-Table21[[#This Row],[_201930]])/Table21[[#This Row],[_201930]]*1,"")</f>
        <v>7.1428571428571425E-2</v>
      </c>
    </row>
    <row r="1128" spans="1:8" ht="28.5">
      <c r="A1128" s="132">
        <v>164775</v>
      </c>
      <c r="B1128" s="134" t="s">
        <v>1138</v>
      </c>
      <c r="C1128" s="134">
        <v>9</v>
      </c>
      <c r="D1128" s="134">
        <v>8</v>
      </c>
      <c r="E1128" s="134">
        <v>6</v>
      </c>
      <c r="F1128" s="134">
        <v>3</v>
      </c>
      <c r="G1128" s="135">
        <v>0</v>
      </c>
      <c r="H1128" s="171">
        <f>IFERROR((Table21[[#This Row],[_202330]]-Table21[[#This Row],[_201930]])/Table21[[#This Row],[_201930]]*1,"")</f>
        <v>-1</v>
      </c>
    </row>
    <row r="1129" spans="1:8" ht="28.5">
      <c r="A1129" s="132">
        <v>164775</v>
      </c>
      <c r="B1129" s="134" t="s">
        <v>1164</v>
      </c>
      <c r="C1129" s="134">
        <v>38</v>
      </c>
      <c r="D1129" s="134">
        <v>33</v>
      </c>
      <c r="E1129" s="134">
        <v>24</v>
      </c>
      <c r="F1129" s="134">
        <v>18</v>
      </c>
      <c r="G1129" s="135">
        <v>25</v>
      </c>
      <c r="H1129" s="171">
        <f>IFERROR((Table21[[#This Row],[_202330]]-Table21[[#This Row],[_201930]])/Table21[[#This Row],[_201930]]*1,"")</f>
        <v>-0.34210526315789475</v>
      </c>
    </row>
    <row r="1130" spans="1:8" ht="28.5">
      <c r="A1130" s="132">
        <v>164775</v>
      </c>
      <c r="B1130" s="134" t="s">
        <v>1165</v>
      </c>
      <c r="C1130" s="134" t="s">
        <v>129</v>
      </c>
      <c r="D1130" s="134" t="s">
        <v>129</v>
      </c>
      <c r="E1130" s="134" t="s">
        <v>129</v>
      </c>
      <c r="F1130" s="134" t="s">
        <v>129</v>
      </c>
      <c r="G1130" s="135" t="s">
        <v>129</v>
      </c>
      <c r="H1130" s="171" t="str">
        <f>IFERROR((Table21[[#This Row],[_202330]]-Table21[[#This Row],[_201930]])/Table21[[#This Row],[_201930]]*1,"")</f>
        <v/>
      </c>
    </row>
    <row r="1131" spans="1:8">
      <c r="A1131" s="132">
        <v>164775</v>
      </c>
      <c r="B1131" s="134" t="s">
        <v>1141</v>
      </c>
      <c r="C1131" s="134">
        <v>47</v>
      </c>
      <c r="D1131" s="134">
        <v>41</v>
      </c>
      <c r="E1131" s="134">
        <v>30</v>
      </c>
      <c r="F1131" s="134">
        <v>21</v>
      </c>
      <c r="G1131" s="135">
        <v>25</v>
      </c>
      <c r="H1131" s="171">
        <f>IFERROR((Table21[[#This Row],[_202330]]-Table21[[#This Row],[_201930]])/Table21[[#This Row],[_201930]]*1,"")</f>
        <v>-0.46808510638297873</v>
      </c>
    </row>
    <row r="1132" spans="1:8">
      <c r="A1132" s="132">
        <v>164775</v>
      </c>
      <c r="B1132" s="134" t="s">
        <v>1142</v>
      </c>
      <c r="C1132" s="134">
        <v>44</v>
      </c>
      <c r="D1132" s="134">
        <v>42</v>
      </c>
      <c r="E1132" s="134">
        <v>39</v>
      </c>
      <c r="F1132" s="134">
        <v>33</v>
      </c>
      <c r="G1132" s="135">
        <v>49</v>
      </c>
      <c r="H1132" s="171">
        <f>IFERROR((Table21[[#This Row],[_202330]]-Table21[[#This Row],[_201930]])/Table21[[#This Row],[_201930]]*1,"")</f>
        <v>0.11363636363636363</v>
      </c>
    </row>
    <row r="1133" spans="1:8" ht="28.5">
      <c r="A1133" s="132">
        <v>164775</v>
      </c>
      <c r="B1133" s="134" t="s">
        <v>1143</v>
      </c>
      <c r="C1133" s="134">
        <v>10</v>
      </c>
      <c r="D1133" s="134">
        <v>8</v>
      </c>
      <c r="E1133" s="134">
        <v>6</v>
      </c>
      <c r="F1133" s="134">
        <v>3</v>
      </c>
      <c r="G1133" s="135">
        <v>0</v>
      </c>
      <c r="H1133" s="171">
        <f>IFERROR((Table21[[#This Row],[_202330]]-Table21[[#This Row],[_201930]])/Table21[[#This Row],[_201930]]*1,"")</f>
        <v>-1</v>
      </c>
    </row>
    <row r="1134" spans="1:8" ht="28.5">
      <c r="A1134" s="132">
        <v>164775</v>
      </c>
      <c r="B1134" s="134" t="s">
        <v>1166</v>
      </c>
      <c r="C1134" s="134">
        <v>38</v>
      </c>
      <c r="D1134" s="134">
        <v>37</v>
      </c>
      <c r="E1134" s="134">
        <v>26</v>
      </c>
      <c r="F1134" s="134">
        <v>18</v>
      </c>
      <c r="G1134" s="135">
        <v>26</v>
      </c>
      <c r="H1134" s="171">
        <f>IFERROR((Table21[[#This Row],[_202330]]-Table21[[#This Row],[_201930]])/Table21[[#This Row],[_201930]]*1,"")</f>
        <v>-0.31578947368421051</v>
      </c>
    </row>
    <row r="1135" spans="1:8" ht="28.5">
      <c r="A1135" s="132">
        <v>164775</v>
      </c>
      <c r="B1135" s="134" t="s">
        <v>1167</v>
      </c>
      <c r="C1135" s="134" t="s">
        <v>129</v>
      </c>
      <c r="D1135" s="134" t="s">
        <v>129</v>
      </c>
      <c r="E1135" s="134" t="s">
        <v>129</v>
      </c>
      <c r="F1135" s="134" t="s">
        <v>129</v>
      </c>
      <c r="G1135" s="135" t="s">
        <v>129</v>
      </c>
      <c r="H1135" s="171" t="str">
        <f>IFERROR((Table21[[#This Row],[_202330]]-Table21[[#This Row],[_201930]])/Table21[[#This Row],[_201930]]*1,"")</f>
        <v/>
      </c>
    </row>
    <row r="1136" spans="1:8">
      <c r="A1136" s="132">
        <v>164775</v>
      </c>
      <c r="B1136" s="134" t="s">
        <v>1146</v>
      </c>
      <c r="C1136" s="134">
        <v>48</v>
      </c>
      <c r="D1136" s="134">
        <v>45</v>
      </c>
      <c r="E1136" s="134">
        <v>32</v>
      </c>
      <c r="F1136" s="134">
        <v>21</v>
      </c>
      <c r="G1136" s="135">
        <v>26</v>
      </c>
      <c r="H1136" s="171">
        <f>IFERROR((Table21[[#This Row],[_202330]]-Table21[[#This Row],[_201930]])/Table21[[#This Row],[_201930]]*1,"")</f>
        <v>-0.45833333333333331</v>
      </c>
    </row>
    <row r="1137" spans="1:8" ht="28.5">
      <c r="A1137" s="132">
        <v>164775</v>
      </c>
      <c r="B1137" s="134" t="s">
        <v>1147</v>
      </c>
      <c r="C1137" s="134">
        <v>1</v>
      </c>
      <c r="D1137" s="134">
        <v>1</v>
      </c>
      <c r="E1137" s="134">
        <v>0</v>
      </c>
      <c r="F1137" s="134">
        <v>0</v>
      </c>
      <c r="G1137" s="135">
        <v>0</v>
      </c>
      <c r="H1137" s="171">
        <f>IFERROR((Table21[[#This Row],[_202330]]-Table21[[#This Row],[_201930]])/Table21[[#This Row],[_201930]]*1,"")</f>
        <v>-1</v>
      </c>
    </row>
    <row r="1138" spans="1:8" ht="28.5">
      <c r="A1138" s="132">
        <v>164775</v>
      </c>
      <c r="B1138" s="134" t="s">
        <v>1148</v>
      </c>
      <c r="C1138" s="134">
        <v>44</v>
      </c>
      <c r="D1138" s="134">
        <v>34</v>
      </c>
      <c r="E1138" s="134">
        <v>36</v>
      </c>
      <c r="F1138" s="134">
        <v>33</v>
      </c>
      <c r="G1138" s="135">
        <v>19</v>
      </c>
      <c r="H1138" s="171">
        <f>IFERROR((Table21[[#This Row],[_202330]]-Table21[[#This Row],[_201930]])/Table21[[#This Row],[_201930]]*1,"")</f>
        <v>-0.56818181818181823</v>
      </c>
    </row>
    <row r="1139" spans="1:8" ht="28.5">
      <c r="A1139" s="132">
        <v>164775</v>
      </c>
      <c r="B1139" s="134" t="s">
        <v>1149</v>
      </c>
      <c r="C1139" s="134">
        <v>14</v>
      </c>
      <c r="D1139" s="134">
        <v>18</v>
      </c>
      <c r="E1139" s="134">
        <v>9</v>
      </c>
      <c r="F1139" s="134">
        <v>9</v>
      </c>
      <c r="G1139" s="135">
        <v>6</v>
      </c>
      <c r="H1139" s="171">
        <f>IFERROR((Table21[[#This Row],[_202330]]-Table21[[#This Row],[_201930]])/Table21[[#This Row],[_201930]]*1,"")</f>
        <v>-0.5714285714285714</v>
      </c>
    </row>
    <row r="1140" spans="1:8" ht="28.5">
      <c r="A1140" s="132">
        <v>164775</v>
      </c>
      <c r="B1140" s="134" t="s">
        <v>1150</v>
      </c>
      <c r="C1140" s="134">
        <v>59</v>
      </c>
      <c r="D1140" s="134">
        <v>53</v>
      </c>
      <c r="E1140" s="134">
        <v>45</v>
      </c>
      <c r="F1140" s="134">
        <v>42</v>
      </c>
      <c r="G1140" s="135">
        <v>25</v>
      </c>
      <c r="H1140" s="171">
        <f>IFERROR((Table21[[#This Row],[_202330]]-Table21[[#This Row],[_201930]])/Table21[[#This Row],[_201930]]*1,"")</f>
        <v>-0.57627118644067798</v>
      </c>
    </row>
    <row r="1141" spans="1:8">
      <c r="A1141" s="132">
        <v>164775</v>
      </c>
      <c r="B1141" s="134" t="s">
        <v>1151</v>
      </c>
      <c r="C1141" s="134">
        <v>45</v>
      </c>
      <c r="D1141" s="134">
        <v>46</v>
      </c>
      <c r="E1141" s="134">
        <v>42</v>
      </c>
      <c r="F1141" s="134">
        <v>33</v>
      </c>
      <c r="G1141" s="135">
        <v>51</v>
      </c>
      <c r="H1141" s="171">
        <f>IFERROR((Table21[[#This Row],[_202330]]-Table21[[#This Row],[_201930]])/Table21[[#This Row],[_201930]]*1,"")</f>
        <v>0.13333333333333333</v>
      </c>
    </row>
    <row r="1142" spans="1:8" ht="28.5">
      <c r="A1142" s="132">
        <v>164775</v>
      </c>
      <c r="B1142" s="134" t="s">
        <v>1152</v>
      </c>
      <c r="C1142" s="134">
        <v>42</v>
      </c>
      <c r="D1142" s="134">
        <v>36</v>
      </c>
      <c r="E1142" s="134">
        <v>47</v>
      </c>
      <c r="F1142" s="134">
        <v>52</v>
      </c>
      <c r="G1142" s="135">
        <v>37</v>
      </c>
      <c r="H1142" s="171">
        <f>IFERROR((Table21[[#This Row],[_202330]]-Table21[[#This Row],[_201930]])/Table21[[#This Row],[_201930]]*1,"")</f>
        <v>-0.11904761904761904</v>
      </c>
    </row>
    <row r="1143" spans="1:8" ht="28.5">
      <c r="A1143" s="132">
        <v>164775</v>
      </c>
      <c r="B1143" s="134" t="s">
        <v>1153</v>
      </c>
      <c r="C1143" s="134">
        <v>1</v>
      </c>
      <c r="D1143" s="134">
        <v>1</v>
      </c>
      <c r="E1143" s="134">
        <v>0</v>
      </c>
      <c r="F1143" s="134">
        <v>0</v>
      </c>
      <c r="G1143" s="135">
        <v>0</v>
      </c>
      <c r="H1143" s="171">
        <f>IFERROR((Table21[[#This Row],[_202330]]-Table21[[#This Row],[_201930]])/Table21[[#This Row],[_201930]]*1,"")</f>
        <v>-1</v>
      </c>
    </row>
    <row r="1144" spans="1:8" ht="28.5">
      <c r="A1144" s="132">
        <v>164775</v>
      </c>
      <c r="B1144" s="134" t="s">
        <v>1154</v>
      </c>
      <c r="C1144" s="134">
        <v>41</v>
      </c>
      <c r="D1144" s="134">
        <v>35</v>
      </c>
      <c r="E1144" s="134">
        <v>47</v>
      </c>
      <c r="F1144" s="134">
        <v>52</v>
      </c>
      <c r="G1144" s="135">
        <v>37</v>
      </c>
      <c r="H1144" s="171">
        <f>IFERROR((Table21[[#This Row],[_202330]]-Table21[[#This Row],[_201930]])/Table21[[#This Row],[_201930]]*1,"")</f>
        <v>-9.7560975609756101E-2</v>
      </c>
    </row>
    <row r="1145" spans="1:8" ht="28.5">
      <c r="A1145" s="132">
        <v>164775</v>
      </c>
      <c r="B1145" s="134" t="s">
        <v>1155</v>
      </c>
      <c r="C1145" s="134">
        <v>13</v>
      </c>
      <c r="D1145" s="134">
        <v>18</v>
      </c>
      <c r="E1145" s="134">
        <v>12</v>
      </c>
      <c r="F1145" s="134">
        <v>14</v>
      </c>
      <c r="G1145" s="135">
        <v>12</v>
      </c>
      <c r="H1145" s="171">
        <f>IFERROR((Table21[[#This Row],[_202330]]-Table21[[#This Row],[_201930]])/Table21[[#This Row],[_201930]]*1,"")</f>
        <v>-7.6923076923076927E-2</v>
      </c>
    </row>
    <row r="1146" spans="1:8">
      <c r="A1146" s="132">
        <v>165112</v>
      </c>
      <c r="B1146" s="134" t="s">
        <v>1173</v>
      </c>
      <c r="C1146" s="134">
        <v>689</v>
      </c>
      <c r="D1146" s="134">
        <v>743</v>
      </c>
      <c r="E1146" s="134">
        <v>691</v>
      </c>
      <c r="F1146" s="134">
        <v>697</v>
      </c>
      <c r="G1146" s="135">
        <v>688</v>
      </c>
      <c r="H1146" s="171">
        <f>IFERROR((Table21[[#This Row],[_202330]]-Table21[[#This Row],[_201930]])/Table21[[#This Row],[_201930]]*1,"")</f>
        <v>-1.4513788098693759E-3</v>
      </c>
    </row>
    <row r="1147" spans="1:8">
      <c r="A1147" s="132">
        <v>165112</v>
      </c>
      <c r="B1147" s="134" t="s">
        <v>1131</v>
      </c>
      <c r="C1147" s="134">
        <v>0</v>
      </c>
      <c r="D1147" s="134">
        <v>0</v>
      </c>
      <c r="E1147" s="134">
        <v>0</v>
      </c>
      <c r="F1147" s="134">
        <v>0</v>
      </c>
      <c r="G1147" s="135">
        <v>0</v>
      </c>
      <c r="H1147" s="171" t="str">
        <f>IFERROR((Table21[[#This Row],[_202330]]-Table21[[#This Row],[_201930]])/Table21[[#This Row],[_201930]]*1,"")</f>
        <v/>
      </c>
    </row>
    <row r="1148" spans="1:8">
      <c r="A1148" s="132">
        <v>165112</v>
      </c>
      <c r="B1148" s="134" t="s">
        <v>1132</v>
      </c>
      <c r="C1148" s="134">
        <v>689</v>
      </c>
      <c r="D1148" s="134">
        <v>743</v>
      </c>
      <c r="E1148" s="134">
        <v>691</v>
      </c>
      <c r="F1148" s="134">
        <v>697</v>
      </c>
      <c r="G1148" s="135">
        <v>688</v>
      </c>
      <c r="H1148" s="171">
        <f>IFERROR((Table21[[#This Row],[_202330]]-Table21[[#This Row],[_201930]])/Table21[[#This Row],[_201930]]*1,"")</f>
        <v>-1.4513788098693759E-3</v>
      </c>
    </row>
    <row r="1149" spans="1:8" ht="28.5">
      <c r="A1149" s="132">
        <v>165112</v>
      </c>
      <c r="B1149" s="134" t="s">
        <v>1133</v>
      </c>
      <c r="C1149" s="134">
        <v>15</v>
      </c>
      <c r="D1149" s="134">
        <v>20</v>
      </c>
      <c r="E1149" s="134">
        <v>27</v>
      </c>
      <c r="F1149" s="134">
        <v>25</v>
      </c>
      <c r="G1149" s="135">
        <v>25</v>
      </c>
      <c r="H1149" s="171">
        <f>IFERROR((Table21[[#This Row],[_202330]]-Table21[[#This Row],[_201930]])/Table21[[#This Row],[_201930]]*1,"")</f>
        <v>0.66666666666666663</v>
      </c>
    </row>
    <row r="1150" spans="1:8" ht="28.5">
      <c r="A1150" s="132">
        <v>165112</v>
      </c>
      <c r="B1150" s="134" t="s">
        <v>1162</v>
      </c>
      <c r="C1150" s="134">
        <v>96</v>
      </c>
      <c r="D1150" s="134">
        <v>110</v>
      </c>
      <c r="E1150" s="134">
        <v>124</v>
      </c>
      <c r="F1150" s="134">
        <v>99</v>
      </c>
      <c r="G1150" s="135">
        <v>97</v>
      </c>
      <c r="H1150" s="171">
        <f>IFERROR((Table21[[#This Row],[_202330]]-Table21[[#This Row],[_201930]])/Table21[[#This Row],[_201930]]*1,"")</f>
        <v>1.0416666666666666E-2</v>
      </c>
    </row>
    <row r="1151" spans="1:8" ht="28.5">
      <c r="A1151" s="132">
        <v>165112</v>
      </c>
      <c r="B1151" s="134" t="s">
        <v>1163</v>
      </c>
      <c r="C1151" s="134" t="s">
        <v>129</v>
      </c>
      <c r="D1151" s="134" t="s">
        <v>129</v>
      </c>
      <c r="E1151" s="134" t="s">
        <v>129</v>
      </c>
      <c r="F1151" s="134" t="s">
        <v>129</v>
      </c>
      <c r="G1151" s="135" t="s">
        <v>129</v>
      </c>
      <c r="H1151" s="171" t="str">
        <f>IFERROR((Table21[[#This Row],[_202330]]-Table21[[#This Row],[_201930]])/Table21[[#This Row],[_201930]]*1,"")</f>
        <v/>
      </c>
    </row>
    <row r="1152" spans="1:8">
      <c r="A1152" s="132">
        <v>165112</v>
      </c>
      <c r="B1152" s="134" t="s">
        <v>1136</v>
      </c>
      <c r="C1152" s="134">
        <v>111</v>
      </c>
      <c r="D1152" s="134">
        <v>130</v>
      </c>
      <c r="E1152" s="134">
        <v>151</v>
      </c>
      <c r="F1152" s="134">
        <v>124</v>
      </c>
      <c r="G1152" s="135">
        <v>122</v>
      </c>
      <c r="H1152" s="171">
        <f>IFERROR((Table21[[#This Row],[_202330]]-Table21[[#This Row],[_201930]])/Table21[[#This Row],[_201930]]*1,"")</f>
        <v>9.90990990990991E-2</v>
      </c>
    </row>
    <row r="1153" spans="1:8">
      <c r="A1153" s="132">
        <v>165112</v>
      </c>
      <c r="B1153" s="134" t="s">
        <v>1137</v>
      </c>
      <c r="C1153" s="134">
        <v>16</v>
      </c>
      <c r="D1153" s="134">
        <v>17</v>
      </c>
      <c r="E1153" s="134">
        <v>22</v>
      </c>
      <c r="F1153" s="134">
        <v>18</v>
      </c>
      <c r="G1153" s="135">
        <v>18</v>
      </c>
      <c r="H1153" s="171">
        <f>IFERROR((Table21[[#This Row],[_202330]]-Table21[[#This Row],[_201930]])/Table21[[#This Row],[_201930]]*1,"")</f>
        <v>0.125</v>
      </c>
    </row>
    <row r="1154" spans="1:8" ht="28.5">
      <c r="A1154" s="132">
        <v>165112</v>
      </c>
      <c r="B1154" s="134" t="s">
        <v>1138</v>
      </c>
      <c r="C1154" s="134">
        <v>13</v>
      </c>
      <c r="D1154" s="134">
        <v>20</v>
      </c>
      <c r="E1154" s="134">
        <v>25</v>
      </c>
      <c r="F1154" s="134">
        <v>24</v>
      </c>
      <c r="G1154" s="135">
        <v>26</v>
      </c>
      <c r="H1154" s="171">
        <f>IFERROR((Table21[[#This Row],[_202330]]-Table21[[#This Row],[_201930]])/Table21[[#This Row],[_201930]]*1,"")</f>
        <v>1</v>
      </c>
    </row>
    <row r="1155" spans="1:8" ht="28.5">
      <c r="A1155" s="132">
        <v>165112</v>
      </c>
      <c r="B1155" s="134" t="s">
        <v>1164</v>
      </c>
      <c r="C1155" s="134">
        <v>126</v>
      </c>
      <c r="D1155" s="134">
        <v>127</v>
      </c>
      <c r="E1155" s="134">
        <v>145</v>
      </c>
      <c r="F1155" s="134">
        <v>119</v>
      </c>
      <c r="G1155" s="135">
        <v>150</v>
      </c>
      <c r="H1155" s="171">
        <f>IFERROR((Table21[[#This Row],[_202330]]-Table21[[#This Row],[_201930]])/Table21[[#This Row],[_201930]]*1,"")</f>
        <v>0.19047619047619047</v>
      </c>
    </row>
    <row r="1156" spans="1:8" ht="28.5">
      <c r="A1156" s="132">
        <v>165112</v>
      </c>
      <c r="B1156" s="134" t="s">
        <v>1165</v>
      </c>
      <c r="C1156" s="134" t="s">
        <v>129</v>
      </c>
      <c r="D1156" s="134" t="s">
        <v>129</v>
      </c>
      <c r="E1156" s="134" t="s">
        <v>129</v>
      </c>
      <c r="F1156" s="134" t="s">
        <v>129</v>
      </c>
      <c r="G1156" s="135" t="s">
        <v>129</v>
      </c>
      <c r="H1156" s="171" t="str">
        <f>IFERROR((Table21[[#This Row],[_202330]]-Table21[[#This Row],[_201930]])/Table21[[#This Row],[_201930]]*1,"")</f>
        <v/>
      </c>
    </row>
    <row r="1157" spans="1:8">
      <c r="A1157" s="132">
        <v>165112</v>
      </c>
      <c r="B1157" s="134" t="s">
        <v>1141</v>
      </c>
      <c r="C1157" s="134">
        <v>139</v>
      </c>
      <c r="D1157" s="134">
        <v>147</v>
      </c>
      <c r="E1157" s="134">
        <v>170</v>
      </c>
      <c r="F1157" s="134">
        <v>143</v>
      </c>
      <c r="G1157" s="135">
        <v>176</v>
      </c>
      <c r="H1157" s="171">
        <f>IFERROR((Table21[[#This Row],[_202330]]-Table21[[#This Row],[_201930]])/Table21[[#This Row],[_201930]]*1,"")</f>
        <v>0.26618705035971224</v>
      </c>
    </row>
    <row r="1158" spans="1:8">
      <c r="A1158" s="132">
        <v>165112</v>
      </c>
      <c r="B1158" s="134" t="s">
        <v>1142</v>
      </c>
      <c r="C1158" s="134">
        <v>20</v>
      </c>
      <c r="D1158" s="134">
        <v>20</v>
      </c>
      <c r="E1158" s="134">
        <v>25</v>
      </c>
      <c r="F1158" s="134">
        <v>21</v>
      </c>
      <c r="G1158" s="135">
        <v>26</v>
      </c>
      <c r="H1158" s="171">
        <f>IFERROR((Table21[[#This Row],[_202330]]-Table21[[#This Row],[_201930]])/Table21[[#This Row],[_201930]]*1,"")</f>
        <v>0.3</v>
      </c>
    </row>
    <row r="1159" spans="1:8" ht="28.5">
      <c r="A1159" s="132">
        <v>165112</v>
      </c>
      <c r="B1159" s="134" t="s">
        <v>1143</v>
      </c>
      <c r="C1159" s="134">
        <v>13</v>
      </c>
      <c r="D1159" s="134">
        <v>21</v>
      </c>
      <c r="E1159" s="134">
        <v>24</v>
      </c>
      <c r="F1159" s="134">
        <v>24</v>
      </c>
      <c r="G1159" s="135">
        <v>25</v>
      </c>
      <c r="H1159" s="171">
        <f>IFERROR((Table21[[#This Row],[_202330]]-Table21[[#This Row],[_201930]])/Table21[[#This Row],[_201930]]*1,"")</f>
        <v>0.92307692307692313</v>
      </c>
    </row>
    <row r="1160" spans="1:8" ht="28.5">
      <c r="A1160" s="132">
        <v>165112</v>
      </c>
      <c r="B1160" s="134" t="s">
        <v>1166</v>
      </c>
      <c r="C1160" s="134">
        <v>133</v>
      </c>
      <c r="D1160" s="134">
        <v>138</v>
      </c>
      <c r="E1160" s="134">
        <v>153</v>
      </c>
      <c r="F1160" s="134">
        <v>126</v>
      </c>
      <c r="G1160" s="135">
        <v>155</v>
      </c>
      <c r="H1160" s="171">
        <f>IFERROR((Table21[[#This Row],[_202330]]-Table21[[#This Row],[_201930]])/Table21[[#This Row],[_201930]]*1,"")</f>
        <v>0.16541353383458646</v>
      </c>
    </row>
    <row r="1161" spans="1:8" ht="28.5">
      <c r="A1161" s="132">
        <v>165112</v>
      </c>
      <c r="B1161" s="134" t="s">
        <v>1167</v>
      </c>
      <c r="C1161" s="134" t="s">
        <v>129</v>
      </c>
      <c r="D1161" s="134" t="s">
        <v>129</v>
      </c>
      <c r="E1161" s="134" t="s">
        <v>129</v>
      </c>
      <c r="F1161" s="134" t="s">
        <v>129</v>
      </c>
      <c r="G1161" s="135" t="s">
        <v>129</v>
      </c>
      <c r="H1161" s="171" t="str">
        <f>IFERROR((Table21[[#This Row],[_202330]]-Table21[[#This Row],[_201930]])/Table21[[#This Row],[_201930]]*1,"")</f>
        <v/>
      </c>
    </row>
    <row r="1162" spans="1:8">
      <c r="A1162" s="132">
        <v>165112</v>
      </c>
      <c r="B1162" s="134" t="s">
        <v>1146</v>
      </c>
      <c r="C1162" s="134">
        <v>146</v>
      </c>
      <c r="D1162" s="134">
        <v>159</v>
      </c>
      <c r="E1162" s="134">
        <v>177</v>
      </c>
      <c r="F1162" s="134">
        <v>150</v>
      </c>
      <c r="G1162" s="135">
        <v>180</v>
      </c>
      <c r="H1162" s="171">
        <f>IFERROR((Table21[[#This Row],[_202330]]-Table21[[#This Row],[_201930]])/Table21[[#This Row],[_201930]]*1,"")</f>
        <v>0.23287671232876711</v>
      </c>
    </row>
    <row r="1163" spans="1:8" ht="28.5">
      <c r="A1163" s="132">
        <v>165112</v>
      </c>
      <c r="B1163" s="134" t="s">
        <v>1147</v>
      </c>
      <c r="C1163" s="134">
        <v>14</v>
      </c>
      <c r="D1163" s="134">
        <v>24</v>
      </c>
      <c r="E1163" s="134">
        <v>12</v>
      </c>
      <c r="F1163" s="134">
        <v>14</v>
      </c>
      <c r="G1163" s="135">
        <v>7</v>
      </c>
      <c r="H1163" s="171">
        <f>IFERROR((Table21[[#This Row],[_202330]]-Table21[[#This Row],[_201930]])/Table21[[#This Row],[_201930]]*1,"")</f>
        <v>-0.5</v>
      </c>
    </row>
    <row r="1164" spans="1:8" ht="28.5">
      <c r="A1164" s="132">
        <v>165112</v>
      </c>
      <c r="B1164" s="134" t="s">
        <v>1148</v>
      </c>
      <c r="C1164" s="134">
        <v>305</v>
      </c>
      <c r="D1164" s="134">
        <v>326</v>
      </c>
      <c r="E1164" s="134">
        <v>290</v>
      </c>
      <c r="F1164" s="134">
        <v>4</v>
      </c>
      <c r="G1164" s="135">
        <v>394</v>
      </c>
      <c r="H1164" s="171">
        <f>IFERROR((Table21[[#This Row],[_202330]]-Table21[[#This Row],[_201930]])/Table21[[#This Row],[_201930]]*1,"")</f>
        <v>0.29180327868852457</v>
      </c>
    </row>
    <row r="1165" spans="1:8" ht="28.5">
      <c r="A1165" s="132">
        <v>165112</v>
      </c>
      <c r="B1165" s="134" t="s">
        <v>1149</v>
      </c>
      <c r="C1165" s="134">
        <v>224</v>
      </c>
      <c r="D1165" s="134">
        <v>234</v>
      </c>
      <c r="E1165" s="134">
        <v>212</v>
      </c>
      <c r="F1165" s="134">
        <v>529</v>
      </c>
      <c r="G1165" s="135">
        <v>107</v>
      </c>
      <c r="H1165" s="171">
        <f>IFERROR((Table21[[#This Row],[_202330]]-Table21[[#This Row],[_201930]])/Table21[[#This Row],[_201930]]*1,"")</f>
        <v>-0.5223214285714286</v>
      </c>
    </row>
    <row r="1166" spans="1:8" ht="28.5">
      <c r="A1166" s="132">
        <v>165112</v>
      </c>
      <c r="B1166" s="134" t="s">
        <v>1150</v>
      </c>
      <c r="C1166" s="134">
        <v>543</v>
      </c>
      <c r="D1166" s="134">
        <v>584</v>
      </c>
      <c r="E1166" s="134">
        <v>514</v>
      </c>
      <c r="F1166" s="134">
        <v>547</v>
      </c>
      <c r="G1166" s="135">
        <v>508</v>
      </c>
      <c r="H1166" s="171">
        <f>IFERROR((Table21[[#This Row],[_202330]]-Table21[[#This Row],[_201930]])/Table21[[#This Row],[_201930]]*1,"")</f>
        <v>-6.4456721915285453E-2</v>
      </c>
    </row>
    <row r="1167" spans="1:8">
      <c r="A1167" s="132">
        <v>165112</v>
      </c>
      <c r="B1167" s="134" t="s">
        <v>1151</v>
      </c>
      <c r="C1167" s="134">
        <v>21</v>
      </c>
      <c r="D1167" s="134">
        <v>21</v>
      </c>
      <c r="E1167" s="134">
        <v>26</v>
      </c>
      <c r="F1167" s="134">
        <v>22</v>
      </c>
      <c r="G1167" s="135">
        <v>26</v>
      </c>
      <c r="H1167" s="171">
        <f>IFERROR((Table21[[#This Row],[_202330]]-Table21[[#This Row],[_201930]])/Table21[[#This Row],[_201930]]*1,"")</f>
        <v>0.23809523809523808</v>
      </c>
    </row>
    <row r="1168" spans="1:8" ht="28.5">
      <c r="A1168" s="132">
        <v>165112</v>
      </c>
      <c r="B1168" s="134" t="s">
        <v>1152</v>
      </c>
      <c r="C1168" s="134">
        <v>46</v>
      </c>
      <c r="D1168" s="134">
        <v>47</v>
      </c>
      <c r="E1168" s="134">
        <v>44</v>
      </c>
      <c r="F1168" s="134">
        <v>3</v>
      </c>
      <c r="G1168" s="135">
        <v>58</v>
      </c>
      <c r="H1168" s="171">
        <f>IFERROR((Table21[[#This Row],[_202330]]-Table21[[#This Row],[_201930]])/Table21[[#This Row],[_201930]]*1,"")</f>
        <v>0.2608695652173913</v>
      </c>
    </row>
    <row r="1169" spans="1:8" ht="28.5">
      <c r="A1169" s="132">
        <v>165112</v>
      </c>
      <c r="B1169" s="134" t="s">
        <v>1153</v>
      </c>
      <c r="C1169" s="134">
        <v>2</v>
      </c>
      <c r="D1169" s="134">
        <v>3</v>
      </c>
      <c r="E1169" s="134">
        <v>2</v>
      </c>
      <c r="F1169" s="134">
        <v>2</v>
      </c>
      <c r="G1169" s="135">
        <v>1</v>
      </c>
      <c r="H1169" s="171">
        <f>IFERROR((Table21[[#This Row],[_202330]]-Table21[[#This Row],[_201930]])/Table21[[#This Row],[_201930]]*1,"")</f>
        <v>-0.5</v>
      </c>
    </row>
    <row r="1170" spans="1:8" ht="28.5">
      <c r="A1170" s="132">
        <v>165112</v>
      </c>
      <c r="B1170" s="134" t="s">
        <v>1154</v>
      </c>
      <c r="C1170" s="134">
        <v>44</v>
      </c>
      <c r="D1170" s="134">
        <v>44</v>
      </c>
      <c r="E1170" s="134">
        <v>42</v>
      </c>
      <c r="F1170" s="134">
        <v>1</v>
      </c>
      <c r="G1170" s="135">
        <v>57</v>
      </c>
      <c r="H1170" s="171">
        <f>IFERROR((Table21[[#This Row],[_202330]]-Table21[[#This Row],[_201930]])/Table21[[#This Row],[_201930]]*1,"")</f>
        <v>0.29545454545454547</v>
      </c>
    </row>
    <row r="1171" spans="1:8" ht="28.5">
      <c r="A1171" s="132">
        <v>165112</v>
      </c>
      <c r="B1171" s="134" t="s">
        <v>1155</v>
      </c>
      <c r="C1171" s="134">
        <v>33</v>
      </c>
      <c r="D1171" s="134">
        <v>31</v>
      </c>
      <c r="E1171" s="134">
        <v>31</v>
      </c>
      <c r="F1171" s="134">
        <v>76</v>
      </c>
      <c r="G1171" s="135">
        <v>16</v>
      </c>
      <c r="H1171" s="171">
        <f>IFERROR((Table21[[#This Row],[_202330]]-Table21[[#This Row],[_201930]])/Table21[[#This Row],[_201930]]*1,"")</f>
        <v>-0.51515151515151514</v>
      </c>
    </row>
    <row r="1172" spans="1:8">
      <c r="A1172" s="132">
        <v>166887</v>
      </c>
      <c r="B1172" s="134" t="s">
        <v>1173</v>
      </c>
      <c r="C1172" s="134">
        <v>602</v>
      </c>
      <c r="D1172" s="134">
        <v>568</v>
      </c>
      <c r="E1172" s="134">
        <v>497</v>
      </c>
      <c r="F1172" s="134">
        <v>501</v>
      </c>
      <c r="G1172" s="135">
        <v>410</v>
      </c>
      <c r="H1172" s="171">
        <f>IFERROR((Table21[[#This Row],[_202330]]-Table21[[#This Row],[_201930]])/Table21[[#This Row],[_201930]]*1,"")</f>
        <v>-0.31893687707641194</v>
      </c>
    </row>
    <row r="1173" spans="1:8">
      <c r="A1173" s="132">
        <v>166887</v>
      </c>
      <c r="B1173" s="134" t="s">
        <v>1131</v>
      </c>
      <c r="C1173" s="134">
        <v>1</v>
      </c>
      <c r="D1173" s="134">
        <v>1</v>
      </c>
      <c r="E1173" s="134">
        <v>2</v>
      </c>
      <c r="F1173" s="134">
        <v>0</v>
      </c>
      <c r="G1173" s="135">
        <v>0</v>
      </c>
      <c r="H1173" s="171">
        <f>IFERROR((Table21[[#This Row],[_202330]]-Table21[[#This Row],[_201930]])/Table21[[#This Row],[_201930]]*1,"")</f>
        <v>-1</v>
      </c>
    </row>
    <row r="1174" spans="1:8">
      <c r="A1174" s="132">
        <v>166887</v>
      </c>
      <c r="B1174" s="134" t="s">
        <v>1132</v>
      </c>
      <c r="C1174" s="134">
        <v>601</v>
      </c>
      <c r="D1174" s="134">
        <v>567</v>
      </c>
      <c r="E1174" s="134">
        <v>495</v>
      </c>
      <c r="F1174" s="134">
        <v>501</v>
      </c>
      <c r="G1174" s="135">
        <v>410</v>
      </c>
      <c r="H1174" s="171">
        <f>IFERROR((Table21[[#This Row],[_202330]]-Table21[[#This Row],[_201930]])/Table21[[#This Row],[_201930]]*1,"")</f>
        <v>-0.31780366056572379</v>
      </c>
    </row>
    <row r="1175" spans="1:8" ht="28.5">
      <c r="A1175" s="132">
        <v>166887</v>
      </c>
      <c r="B1175" s="134" t="s">
        <v>1133</v>
      </c>
      <c r="C1175" s="134">
        <v>18</v>
      </c>
      <c r="D1175" s="134">
        <v>15</v>
      </c>
      <c r="E1175" s="134">
        <v>15</v>
      </c>
      <c r="F1175" s="134">
        <v>13</v>
      </c>
      <c r="G1175" s="135">
        <v>14</v>
      </c>
      <c r="H1175" s="171">
        <f>IFERROR((Table21[[#This Row],[_202330]]-Table21[[#This Row],[_201930]])/Table21[[#This Row],[_201930]]*1,"")</f>
        <v>-0.22222222222222221</v>
      </c>
    </row>
    <row r="1176" spans="1:8" ht="28.5">
      <c r="A1176" s="132">
        <v>166887</v>
      </c>
      <c r="B1176" s="134" t="s">
        <v>1162</v>
      </c>
      <c r="C1176" s="134">
        <v>143</v>
      </c>
      <c r="D1176" s="134">
        <v>130</v>
      </c>
      <c r="E1176" s="134">
        <v>113</v>
      </c>
      <c r="F1176" s="134">
        <v>124</v>
      </c>
      <c r="G1176" s="135">
        <v>97</v>
      </c>
      <c r="H1176" s="171">
        <f>IFERROR((Table21[[#This Row],[_202330]]-Table21[[#This Row],[_201930]])/Table21[[#This Row],[_201930]]*1,"")</f>
        <v>-0.32167832167832167</v>
      </c>
    </row>
    <row r="1177" spans="1:8" ht="28.5">
      <c r="A1177" s="132">
        <v>166887</v>
      </c>
      <c r="B1177" s="134" t="s">
        <v>1163</v>
      </c>
      <c r="C1177" s="134" t="s">
        <v>129</v>
      </c>
      <c r="D1177" s="134" t="s">
        <v>129</v>
      </c>
      <c r="E1177" s="134" t="s">
        <v>129</v>
      </c>
      <c r="F1177" s="134" t="s">
        <v>129</v>
      </c>
      <c r="G1177" s="135" t="s">
        <v>129</v>
      </c>
      <c r="H1177" s="171" t="str">
        <f>IFERROR((Table21[[#This Row],[_202330]]-Table21[[#This Row],[_201930]])/Table21[[#This Row],[_201930]]*1,"")</f>
        <v/>
      </c>
    </row>
    <row r="1178" spans="1:8">
      <c r="A1178" s="132">
        <v>166887</v>
      </c>
      <c r="B1178" s="134" t="s">
        <v>1136</v>
      </c>
      <c r="C1178" s="134">
        <v>161</v>
      </c>
      <c r="D1178" s="134">
        <v>145</v>
      </c>
      <c r="E1178" s="134">
        <v>128</v>
      </c>
      <c r="F1178" s="134">
        <v>137</v>
      </c>
      <c r="G1178" s="135">
        <v>111</v>
      </c>
      <c r="H1178" s="171">
        <f>IFERROR((Table21[[#This Row],[_202330]]-Table21[[#This Row],[_201930]])/Table21[[#This Row],[_201930]]*1,"")</f>
        <v>-0.3105590062111801</v>
      </c>
    </row>
    <row r="1179" spans="1:8">
      <c r="A1179" s="132">
        <v>166887</v>
      </c>
      <c r="B1179" s="134" t="s">
        <v>1137</v>
      </c>
      <c r="C1179" s="134">
        <v>27</v>
      </c>
      <c r="D1179" s="134">
        <v>26</v>
      </c>
      <c r="E1179" s="134">
        <v>26</v>
      </c>
      <c r="F1179" s="134">
        <v>27</v>
      </c>
      <c r="G1179" s="135">
        <v>27</v>
      </c>
      <c r="H1179" s="171">
        <f>IFERROR((Table21[[#This Row],[_202330]]-Table21[[#This Row],[_201930]])/Table21[[#This Row],[_201930]]*1,"")</f>
        <v>0</v>
      </c>
    </row>
    <row r="1180" spans="1:8" ht="28.5">
      <c r="A1180" s="132">
        <v>166887</v>
      </c>
      <c r="B1180" s="134" t="s">
        <v>1138</v>
      </c>
      <c r="C1180" s="134">
        <v>18</v>
      </c>
      <c r="D1180" s="134">
        <v>13</v>
      </c>
      <c r="E1180" s="134">
        <v>15</v>
      </c>
      <c r="F1180" s="134">
        <v>14</v>
      </c>
      <c r="G1180" s="135">
        <v>14</v>
      </c>
      <c r="H1180" s="171">
        <f>IFERROR((Table21[[#This Row],[_202330]]-Table21[[#This Row],[_201930]])/Table21[[#This Row],[_201930]]*1,"")</f>
        <v>-0.22222222222222221</v>
      </c>
    </row>
    <row r="1181" spans="1:8" ht="28.5">
      <c r="A1181" s="132">
        <v>166887</v>
      </c>
      <c r="B1181" s="134" t="s">
        <v>1164</v>
      </c>
      <c r="C1181" s="134">
        <v>178</v>
      </c>
      <c r="D1181" s="134">
        <v>151</v>
      </c>
      <c r="E1181" s="134">
        <v>128</v>
      </c>
      <c r="F1181" s="134">
        <v>147</v>
      </c>
      <c r="G1181" s="135">
        <v>114</v>
      </c>
      <c r="H1181" s="171">
        <f>IFERROR((Table21[[#This Row],[_202330]]-Table21[[#This Row],[_201930]])/Table21[[#This Row],[_201930]]*1,"")</f>
        <v>-0.3595505617977528</v>
      </c>
    </row>
    <row r="1182" spans="1:8" ht="28.5">
      <c r="A1182" s="132">
        <v>166887</v>
      </c>
      <c r="B1182" s="134" t="s">
        <v>1165</v>
      </c>
      <c r="C1182" s="134" t="s">
        <v>129</v>
      </c>
      <c r="D1182" s="134" t="s">
        <v>129</v>
      </c>
      <c r="E1182" s="134" t="s">
        <v>129</v>
      </c>
      <c r="F1182" s="134" t="s">
        <v>129</v>
      </c>
      <c r="G1182" s="135" t="s">
        <v>129</v>
      </c>
      <c r="H1182" s="171" t="str">
        <f>IFERROR((Table21[[#This Row],[_202330]]-Table21[[#This Row],[_201930]])/Table21[[#This Row],[_201930]]*1,"")</f>
        <v/>
      </c>
    </row>
    <row r="1183" spans="1:8">
      <c r="A1183" s="132">
        <v>166887</v>
      </c>
      <c r="B1183" s="134" t="s">
        <v>1141</v>
      </c>
      <c r="C1183" s="134">
        <v>196</v>
      </c>
      <c r="D1183" s="134">
        <v>164</v>
      </c>
      <c r="E1183" s="134">
        <v>143</v>
      </c>
      <c r="F1183" s="134">
        <v>161</v>
      </c>
      <c r="G1183" s="135">
        <v>128</v>
      </c>
      <c r="H1183" s="171">
        <f>IFERROR((Table21[[#This Row],[_202330]]-Table21[[#This Row],[_201930]])/Table21[[#This Row],[_201930]]*1,"")</f>
        <v>-0.34693877551020408</v>
      </c>
    </row>
    <row r="1184" spans="1:8">
      <c r="A1184" s="132">
        <v>166887</v>
      </c>
      <c r="B1184" s="134" t="s">
        <v>1142</v>
      </c>
      <c r="C1184" s="134">
        <v>33</v>
      </c>
      <c r="D1184" s="134">
        <v>29</v>
      </c>
      <c r="E1184" s="134">
        <v>29</v>
      </c>
      <c r="F1184" s="134">
        <v>32</v>
      </c>
      <c r="G1184" s="135">
        <v>31</v>
      </c>
      <c r="H1184" s="171">
        <f>IFERROR((Table21[[#This Row],[_202330]]-Table21[[#This Row],[_201930]])/Table21[[#This Row],[_201930]]*1,"")</f>
        <v>-6.0606060606060608E-2</v>
      </c>
    </row>
    <row r="1185" spans="1:8" ht="28.5">
      <c r="A1185" s="132">
        <v>166887</v>
      </c>
      <c r="B1185" s="134" t="s">
        <v>1143</v>
      </c>
      <c r="C1185" s="134">
        <v>18</v>
      </c>
      <c r="D1185" s="134">
        <v>12</v>
      </c>
      <c r="E1185" s="134">
        <v>14</v>
      </c>
      <c r="F1185" s="134">
        <v>15</v>
      </c>
      <c r="G1185" s="135">
        <v>14</v>
      </c>
      <c r="H1185" s="171">
        <f>IFERROR((Table21[[#This Row],[_202330]]-Table21[[#This Row],[_201930]])/Table21[[#This Row],[_201930]]*1,"")</f>
        <v>-0.22222222222222221</v>
      </c>
    </row>
    <row r="1186" spans="1:8" ht="28.5">
      <c r="A1186" s="132">
        <v>166887</v>
      </c>
      <c r="B1186" s="134" t="s">
        <v>1166</v>
      </c>
      <c r="C1186" s="134">
        <v>192</v>
      </c>
      <c r="D1186" s="134">
        <v>162</v>
      </c>
      <c r="E1186" s="134">
        <v>137</v>
      </c>
      <c r="F1186" s="134">
        <v>150</v>
      </c>
      <c r="G1186" s="135">
        <v>116</v>
      </c>
      <c r="H1186" s="171">
        <f>IFERROR((Table21[[#This Row],[_202330]]-Table21[[#This Row],[_201930]])/Table21[[#This Row],[_201930]]*1,"")</f>
        <v>-0.39583333333333331</v>
      </c>
    </row>
    <row r="1187" spans="1:8" ht="28.5">
      <c r="A1187" s="132">
        <v>166887</v>
      </c>
      <c r="B1187" s="134" t="s">
        <v>1167</v>
      </c>
      <c r="C1187" s="134" t="s">
        <v>129</v>
      </c>
      <c r="D1187" s="134" t="s">
        <v>129</v>
      </c>
      <c r="E1187" s="134" t="s">
        <v>129</v>
      </c>
      <c r="F1187" s="134" t="s">
        <v>129</v>
      </c>
      <c r="G1187" s="135" t="s">
        <v>129</v>
      </c>
      <c r="H1187" s="171" t="str">
        <f>IFERROR((Table21[[#This Row],[_202330]]-Table21[[#This Row],[_201930]])/Table21[[#This Row],[_201930]]*1,"")</f>
        <v/>
      </c>
    </row>
    <row r="1188" spans="1:8">
      <c r="A1188" s="132">
        <v>166887</v>
      </c>
      <c r="B1188" s="134" t="s">
        <v>1146</v>
      </c>
      <c r="C1188" s="134">
        <v>210</v>
      </c>
      <c r="D1188" s="134">
        <v>174</v>
      </c>
      <c r="E1188" s="134">
        <v>151</v>
      </c>
      <c r="F1188" s="134">
        <v>165</v>
      </c>
      <c r="G1188" s="135">
        <v>130</v>
      </c>
      <c r="H1188" s="171">
        <f>IFERROR((Table21[[#This Row],[_202330]]-Table21[[#This Row],[_201930]])/Table21[[#This Row],[_201930]]*1,"")</f>
        <v>-0.38095238095238093</v>
      </c>
    </row>
    <row r="1189" spans="1:8" ht="28.5">
      <c r="A1189" s="132">
        <v>166887</v>
      </c>
      <c r="B1189" s="134" t="s">
        <v>1147</v>
      </c>
      <c r="C1189" s="134">
        <v>12</v>
      </c>
      <c r="D1189" s="134">
        <v>3</v>
      </c>
      <c r="E1189" s="134">
        <v>6</v>
      </c>
      <c r="F1189" s="134">
        <v>8</v>
      </c>
      <c r="G1189" s="135">
        <v>7</v>
      </c>
      <c r="H1189" s="171">
        <f>IFERROR((Table21[[#This Row],[_202330]]-Table21[[#This Row],[_201930]])/Table21[[#This Row],[_201930]]*1,"")</f>
        <v>-0.41666666666666669</v>
      </c>
    </row>
    <row r="1190" spans="1:8" ht="28.5">
      <c r="A1190" s="132">
        <v>166887</v>
      </c>
      <c r="B1190" s="134" t="s">
        <v>1148</v>
      </c>
      <c r="C1190" s="134">
        <v>214</v>
      </c>
      <c r="D1190" s="134">
        <v>208</v>
      </c>
      <c r="E1190" s="134">
        <v>191</v>
      </c>
      <c r="F1190" s="134">
        <v>175</v>
      </c>
      <c r="G1190" s="135">
        <v>151</v>
      </c>
      <c r="H1190" s="171">
        <f>IFERROR((Table21[[#This Row],[_202330]]-Table21[[#This Row],[_201930]])/Table21[[#This Row],[_201930]]*1,"")</f>
        <v>-0.29439252336448596</v>
      </c>
    </row>
    <row r="1191" spans="1:8" ht="28.5">
      <c r="A1191" s="132">
        <v>166887</v>
      </c>
      <c r="B1191" s="134" t="s">
        <v>1149</v>
      </c>
      <c r="C1191" s="134">
        <v>165</v>
      </c>
      <c r="D1191" s="134">
        <v>182</v>
      </c>
      <c r="E1191" s="134">
        <v>147</v>
      </c>
      <c r="F1191" s="134">
        <v>153</v>
      </c>
      <c r="G1191" s="135">
        <v>122</v>
      </c>
      <c r="H1191" s="171">
        <f>IFERROR((Table21[[#This Row],[_202330]]-Table21[[#This Row],[_201930]])/Table21[[#This Row],[_201930]]*1,"")</f>
        <v>-0.26060606060606062</v>
      </c>
    </row>
    <row r="1192" spans="1:8" ht="28.5">
      <c r="A1192" s="132">
        <v>166887</v>
      </c>
      <c r="B1192" s="134" t="s">
        <v>1150</v>
      </c>
      <c r="C1192" s="134">
        <v>391</v>
      </c>
      <c r="D1192" s="134">
        <v>393</v>
      </c>
      <c r="E1192" s="134">
        <v>344</v>
      </c>
      <c r="F1192" s="134">
        <v>336</v>
      </c>
      <c r="G1192" s="135">
        <v>280</v>
      </c>
      <c r="H1192" s="171">
        <f>IFERROR((Table21[[#This Row],[_202330]]-Table21[[#This Row],[_201930]])/Table21[[#This Row],[_201930]]*1,"")</f>
        <v>-0.28388746803069054</v>
      </c>
    </row>
    <row r="1193" spans="1:8">
      <c r="A1193" s="132">
        <v>166887</v>
      </c>
      <c r="B1193" s="134" t="s">
        <v>1151</v>
      </c>
      <c r="C1193" s="134">
        <v>35</v>
      </c>
      <c r="D1193" s="134">
        <v>31</v>
      </c>
      <c r="E1193" s="134">
        <v>31</v>
      </c>
      <c r="F1193" s="134">
        <v>33</v>
      </c>
      <c r="G1193" s="135">
        <v>32</v>
      </c>
      <c r="H1193" s="171">
        <f>IFERROR((Table21[[#This Row],[_202330]]-Table21[[#This Row],[_201930]])/Table21[[#This Row],[_201930]]*1,"")</f>
        <v>-8.5714285714285715E-2</v>
      </c>
    </row>
    <row r="1194" spans="1:8" ht="28.5">
      <c r="A1194" s="132">
        <v>166887</v>
      </c>
      <c r="B1194" s="134" t="s">
        <v>1152</v>
      </c>
      <c r="C1194" s="134">
        <v>38</v>
      </c>
      <c r="D1194" s="134">
        <v>37</v>
      </c>
      <c r="E1194" s="134">
        <v>40</v>
      </c>
      <c r="F1194" s="134">
        <v>37</v>
      </c>
      <c r="G1194" s="135">
        <v>39</v>
      </c>
      <c r="H1194" s="171">
        <f>IFERROR((Table21[[#This Row],[_202330]]-Table21[[#This Row],[_201930]])/Table21[[#This Row],[_201930]]*1,"")</f>
        <v>2.6315789473684209E-2</v>
      </c>
    </row>
    <row r="1195" spans="1:8" ht="28.5">
      <c r="A1195" s="132">
        <v>166887</v>
      </c>
      <c r="B1195" s="134" t="s">
        <v>1153</v>
      </c>
      <c r="C1195" s="134">
        <v>2</v>
      </c>
      <c r="D1195" s="134">
        <v>1</v>
      </c>
      <c r="E1195" s="134">
        <v>1</v>
      </c>
      <c r="F1195" s="134">
        <v>2</v>
      </c>
      <c r="G1195" s="135">
        <v>2</v>
      </c>
      <c r="H1195" s="171">
        <f>IFERROR((Table21[[#This Row],[_202330]]-Table21[[#This Row],[_201930]])/Table21[[#This Row],[_201930]]*1,"")</f>
        <v>0</v>
      </c>
    </row>
    <row r="1196" spans="1:8" ht="28.5">
      <c r="A1196" s="132">
        <v>166887</v>
      </c>
      <c r="B1196" s="134" t="s">
        <v>1154</v>
      </c>
      <c r="C1196" s="134">
        <v>36</v>
      </c>
      <c r="D1196" s="134">
        <v>37</v>
      </c>
      <c r="E1196" s="134">
        <v>39</v>
      </c>
      <c r="F1196" s="134">
        <v>35</v>
      </c>
      <c r="G1196" s="135">
        <v>37</v>
      </c>
      <c r="H1196" s="171">
        <f>IFERROR((Table21[[#This Row],[_202330]]-Table21[[#This Row],[_201930]])/Table21[[#This Row],[_201930]]*1,"")</f>
        <v>2.7777777777777776E-2</v>
      </c>
    </row>
    <row r="1197" spans="1:8" ht="28.5">
      <c r="A1197" s="132">
        <v>166887</v>
      </c>
      <c r="B1197" s="134" t="s">
        <v>1155</v>
      </c>
      <c r="C1197" s="134">
        <v>27</v>
      </c>
      <c r="D1197" s="134">
        <v>32</v>
      </c>
      <c r="E1197" s="134">
        <v>30</v>
      </c>
      <c r="F1197" s="134">
        <v>31</v>
      </c>
      <c r="G1197" s="135">
        <v>30</v>
      </c>
      <c r="H1197" s="171">
        <f>IFERROR((Table21[[#This Row],[_202330]]-Table21[[#This Row],[_201930]])/Table21[[#This Row],[_201930]]*1,"")</f>
        <v>0.1111111111111111</v>
      </c>
    </row>
    <row r="1198" spans="1:8">
      <c r="A1198" s="132">
        <v>167376</v>
      </c>
      <c r="B1198" s="134" t="s">
        <v>1173</v>
      </c>
      <c r="C1198" s="134">
        <v>235</v>
      </c>
      <c r="D1198" s="134">
        <v>205</v>
      </c>
      <c r="E1198" s="134">
        <v>252</v>
      </c>
      <c r="F1198" s="134">
        <v>225</v>
      </c>
      <c r="G1198" s="135">
        <v>260</v>
      </c>
      <c r="H1198" s="171">
        <f>IFERROR((Table21[[#This Row],[_202330]]-Table21[[#This Row],[_201930]])/Table21[[#This Row],[_201930]]*1,"")</f>
        <v>0.10638297872340426</v>
      </c>
    </row>
    <row r="1199" spans="1:8">
      <c r="A1199" s="132">
        <v>167376</v>
      </c>
      <c r="B1199" s="134" t="s">
        <v>1131</v>
      </c>
      <c r="C1199" s="134">
        <v>0</v>
      </c>
      <c r="D1199" s="134">
        <v>0</v>
      </c>
      <c r="E1199" s="134">
        <v>0</v>
      </c>
      <c r="F1199" s="134">
        <v>0</v>
      </c>
      <c r="G1199" s="135">
        <v>0</v>
      </c>
      <c r="H1199" s="171" t="str">
        <f>IFERROR((Table21[[#This Row],[_202330]]-Table21[[#This Row],[_201930]])/Table21[[#This Row],[_201930]]*1,"")</f>
        <v/>
      </c>
    </row>
    <row r="1200" spans="1:8">
      <c r="A1200" s="132">
        <v>167376</v>
      </c>
      <c r="B1200" s="134" t="s">
        <v>1132</v>
      </c>
      <c r="C1200" s="134">
        <v>235</v>
      </c>
      <c r="D1200" s="134">
        <v>205</v>
      </c>
      <c r="E1200" s="134">
        <v>252</v>
      </c>
      <c r="F1200" s="134">
        <v>225</v>
      </c>
      <c r="G1200" s="135">
        <v>260</v>
      </c>
      <c r="H1200" s="171">
        <f>IFERROR((Table21[[#This Row],[_202330]]-Table21[[#This Row],[_201930]])/Table21[[#This Row],[_201930]]*1,"")</f>
        <v>0.10638297872340426</v>
      </c>
    </row>
    <row r="1201" spans="1:8" ht="28.5">
      <c r="A1201" s="132">
        <v>167376</v>
      </c>
      <c r="B1201" s="134" t="s">
        <v>1133</v>
      </c>
      <c r="C1201" s="134">
        <v>17</v>
      </c>
      <c r="D1201" s="134">
        <v>13</v>
      </c>
      <c r="E1201" s="134">
        <v>19</v>
      </c>
      <c r="F1201" s="134">
        <v>14</v>
      </c>
      <c r="G1201" s="135">
        <v>26</v>
      </c>
      <c r="H1201" s="171">
        <f>IFERROR((Table21[[#This Row],[_202330]]-Table21[[#This Row],[_201930]])/Table21[[#This Row],[_201930]]*1,"")</f>
        <v>0.52941176470588236</v>
      </c>
    </row>
    <row r="1202" spans="1:8" ht="28.5">
      <c r="A1202" s="132">
        <v>167376</v>
      </c>
      <c r="B1202" s="134" t="s">
        <v>1162</v>
      </c>
      <c r="C1202" s="134">
        <v>67</v>
      </c>
      <c r="D1202" s="134">
        <v>54</v>
      </c>
      <c r="E1202" s="134">
        <v>56</v>
      </c>
      <c r="F1202" s="134">
        <v>44</v>
      </c>
      <c r="G1202" s="135">
        <v>58</v>
      </c>
      <c r="H1202" s="171">
        <f>IFERROR((Table21[[#This Row],[_202330]]-Table21[[#This Row],[_201930]])/Table21[[#This Row],[_201930]]*1,"")</f>
        <v>-0.13432835820895522</v>
      </c>
    </row>
    <row r="1203" spans="1:8" ht="28.5">
      <c r="A1203" s="132">
        <v>167376</v>
      </c>
      <c r="B1203" s="134" t="s">
        <v>1163</v>
      </c>
      <c r="C1203" s="134" t="s">
        <v>129</v>
      </c>
      <c r="D1203" s="134" t="s">
        <v>129</v>
      </c>
      <c r="E1203" s="134" t="s">
        <v>129</v>
      </c>
      <c r="F1203" s="134" t="s">
        <v>129</v>
      </c>
      <c r="G1203" s="135" t="s">
        <v>129</v>
      </c>
      <c r="H1203" s="171" t="str">
        <f>IFERROR((Table21[[#This Row],[_202330]]-Table21[[#This Row],[_201930]])/Table21[[#This Row],[_201930]]*1,"")</f>
        <v/>
      </c>
    </row>
    <row r="1204" spans="1:8">
      <c r="A1204" s="132">
        <v>167376</v>
      </c>
      <c r="B1204" s="134" t="s">
        <v>1136</v>
      </c>
      <c r="C1204" s="134">
        <v>84</v>
      </c>
      <c r="D1204" s="134">
        <v>67</v>
      </c>
      <c r="E1204" s="134">
        <v>75</v>
      </c>
      <c r="F1204" s="134">
        <v>58</v>
      </c>
      <c r="G1204" s="135">
        <v>84</v>
      </c>
      <c r="H1204" s="171">
        <f>IFERROR((Table21[[#This Row],[_202330]]-Table21[[#This Row],[_201930]])/Table21[[#This Row],[_201930]]*1,"")</f>
        <v>0</v>
      </c>
    </row>
    <row r="1205" spans="1:8">
      <c r="A1205" s="132">
        <v>167376</v>
      </c>
      <c r="B1205" s="134" t="s">
        <v>1137</v>
      </c>
      <c r="C1205" s="134">
        <v>36</v>
      </c>
      <c r="D1205" s="134">
        <v>33</v>
      </c>
      <c r="E1205" s="134">
        <v>30</v>
      </c>
      <c r="F1205" s="134">
        <v>26</v>
      </c>
      <c r="G1205" s="135">
        <v>32</v>
      </c>
      <c r="H1205" s="171">
        <f>IFERROR((Table21[[#This Row],[_202330]]-Table21[[#This Row],[_201930]])/Table21[[#This Row],[_201930]]*1,"")</f>
        <v>-0.1111111111111111</v>
      </c>
    </row>
    <row r="1206" spans="1:8" ht="28.5">
      <c r="A1206" s="132">
        <v>167376</v>
      </c>
      <c r="B1206" s="134" t="s">
        <v>1138</v>
      </c>
      <c r="C1206" s="134">
        <v>17</v>
      </c>
      <c r="D1206" s="134">
        <v>13</v>
      </c>
      <c r="E1206" s="134">
        <v>19</v>
      </c>
      <c r="F1206" s="134">
        <v>17</v>
      </c>
      <c r="G1206" s="135">
        <v>27</v>
      </c>
      <c r="H1206" s="171">
        <f>IFERROR((Table21[[#This Row],[_202330]]-Table21[[#This Row],[_201930]])/Table21[[#This Row],[_201930]]*1,"")</f>
        <v>0.58823529411764708</v>
      </c>
    </row>
    <row r="1207" spans="1:8" ht="28.5">
      <c r="A1207" s="132">
        <v>167376</v>
      </c>
      <c r="B1207" s="134" t="s">
        <v>1164</v>
      </c>
      <c r="C1207" s="134">
        <v>71</v>
      </c>
      <c r="D1207" s="134">
        <v>63</v>
      </c>
      <c r="E1207" s="134">
        <v>65</v>
      </c>
      <c r="F1207" s="134">
        <v>51</v>
      </c>
      <c r="G1207" s="135">
        <v>66</v>
      </c>
      <c r="H1207" s="171">
        <f>IFERROR((Table21[[#This Row],[_202330]]-Table21[[#This Row],[_201930]])/Table21[[#This Row],[_201930]]*1,"")</f>
        <v>-7.0422535211267609E-2</v>
      </c>
    </row>
    <row r="1208" spans="1:8" ht="28.5">
      <c r="A1208" s="132">
        <v>167376</v>
      </c>
      <c r="B1208" s="134" t="s">
        <v>1165</v>
      </c>
      <c r="C1208" s="134" t="s">
        <v>129</v>
      </c>
      <c r="D1208" s="134" t="s">
        <v>129</v>
      </c>
      <c r="E1208" s="134" t="s">
        <v>129</v>
      </c>
      <c r="F1208" s="134" t="s">
        <v>129</v>
      </c>
      <c r="G1208" s="135" t="s">
        <v>129</v>
      </c>
      <c r="H1208" s="171" t="str">
        <f>IFERROR((Table21[[#This Row],[_202330]]-Table21[[#This Row],[_201930]])/Table21[[#This Row],[_201930]]*1,"")</f>
        <v/>
      </c>
    </row>
    <row r="1209" spans="1:8">
      <c r="A1209" s="132">
        <v>167376</v>
      </c>
      <c r="B1209" s="134" t="s">
        <v>1141</v>
      </c>
      <c r="C1209" s="134">
        <v>88</v>
      </c>
      <c r="D1209" s="134">
        <v>76</v>
      </c>
      <c r="E1209" s="134">
        <v>84</v>
      </c>
      <c r="F1209" s="134">
        <v>68</v>
      </c>
      <c r="G1209" s="135">
        <v>93</v>
      </c>
      <c r="H1209" s="171">
        <f>IFERROR((Table21[[#This Row],[_202330]]-Table21[[#This Row],[_201930]])/Table21[[#This Row],[_201930]]*1,"")</f>
        <v>5.6818181818181816E-2</v>
      </c>
    </row>
    <row r="1210" spans="1:8">
      <c r="A1210" s="132">
        <v>167376</v>
      </c>
      <c r="B1210" s="134" t="s">
        <v>1142</v>
      </c>
      <c r="C1210" s="134">
        <v>37</v>
      </c>
      <c r="D1210" s="134">
        <v>37</v>
      </c>
      <c r="E1210" s="134">
        <v>33</v>
      </c>
      <c r="F1210" s="134">
        <v>30</v>
      </c>
      <c r="G1210" s="135">
        <v>36</v>
      </c>
      <c r="H1210" s="171">
        <f>IFERROR((Table21[[#This Row],[_202330]]-Table21[[#This Row],[_201930]])/Table21[[#This Row],[_201930]]*1,"")</f>
        <v>-2.7027027027027029E-2</v>
      </c>
    </row>
    <row r="1211" spans="1:8" ht="28.5">
      <c r="A1211" s="132">
        <v>167376</v>
      </c>
      <c r="B1211" s="134" t="s">
        <v>1143</v>
      </c>
      <c r="C1211" s="134">
        <v>19</v>
      </c>
      <c r="D1211" s="134">
        <v>13</v>
      </c>
      <c r="E1211" s="134">
        <v>19</v>
      </c>
      <c r="F1211" s="134">
        <v>16</v>
      </c>
      <c r="G1211" s="135">
        <v>27</v>
      </c>
      <c r="H1211" s="171">
        <f>IFERROR((Table21[[#This Row],[_202330]]-Table21[[#This Row],[_201930]])/Table21[[#This Row],[_201930]]*1,"")</f>
        <v>0.42105263157894735</v>
      </c>
    </row>
    <row r="1212" spans="1:8" ht="28.5">
      <c r="A1212" s="132">
        <v>167376</v>
      </c>
      <c r="B1212" s="134" t="s">
        <v>1166</v>
      </c>
      <c r="C1212" s="134">
        <v>74</v>
      </c>
      <c r="D1212" s="134">
        <v>66</v>
      </c>
      <c r="E1212" s="134">
        <v>68</v>
      </c>
      <c r="F1212" s="134">
        <v>54</v>
      </c>
      <c r="G1212" s="135">
        <v>67</v>
      </c>
      <c r="H1212" s="171">
        <f>IFERROR((Table21[[#This Row],[_202330]]-Table21[[#This Row],[_201930]])/Table21[[#This Row],[_201930]]*1,"")</f>
        <v>-9.45945945945946E-2</v>
      </c>
    </row>
    <row r="1213" spans="1:8" ht="28.5">
      <c r="A1213" s="132">
        <v>167376</v>
      </c>
      <c r="B1213" s="134" t="s">
        <v>1167</v>
      </c>
      <c r="C1213" s="134" t="s">
        <v>129</v>
      </c>
      <c r="D1213" s="134" t="s">
        <v>129</v>
      </c>
      <c r="E1213" s="134" t="s">
        <v>129</v>
      </c>
      <c r="F1213" s="134" t="s">
        <v>129</v>
      </c>
      <c r="G1213" s="135" t="s">
        <v>129</v>
      </c>
      <c r="H1213" s="171" t="str">
        <f>IFERROR((Table21[[#This Row],[_202330]]-Table21[[#This Row],[_201930]])/Table21[[#This Row],[_201930]]*1,"")</f>
        <v/>
      </c>
    </row>
    <row r="1214" spans="1:8">
      <c r="A1214" s="132">
        <v>167376</v>
      </c>
      <c r="B1214" s="134" t="s">
        <v>1146</v>
      </c>
      <c r="C1214" s="134">
        <v>93</v>
      </c>
      <c r="D1214" s="134">
        <v>79</v>
      </c>
      <c r="E1214" s="134">
        <v>87</v>
      </c>
      <c r="F1214" s="134">
        <v>70</v>
      </c>
      <c r="G1214" s="135">
        <v>94</v>
      </c>
      <c r="H1214" s="171">
        <f>IFERROR((Table21[[#This Row],[_202330]]-Table21[[#This Row],[_201930]])/Table21[[#This Row],[_201930]]*1,"")</f>
        <v>1.0752688172043012E-2</v>
      </c>
    </row>
    <row r="1215" spans="1:8" ht="28.5">
      <c r="A1215" s="132">
        <v>167376</v>
      </c>
      <c r="B1215" s="134" t="s">
        <v>1147</v>
      </c>
      <c r="C1215" s="134">
        <v>3</v>
      </c>
      <c r="D1215" s="134">
        <v>1</v>
      </c>
      <c r="E1215" s="134">
        <v>0</v>
      </c>
      <c r="F1215" s="134">
        <v>2</v>
      </c>
      <c r="G1215" s="135">
        <v>4</v>
      </c>
      <c r="H1215" s="171">
        <f>IFERROR((Table21[[#This Row],[_202330]]-Table21[[#This Row],[_201930]])/Table21[[#This Row],[_201930]]*1,"")</f>
        <v>0.33333333333333331</v>
      </c>
    </row>
    <row r="1216" spans="1:8" ht="28.5">
      <c r="A1216" s="132">
        <v>167376</v>
      </c>
      <c r="B1216" s="134" t="s">
        <v>1148</v>
      </c>
      <c r="C1216" s="134">
        <v>90</v>
      </c>
      <c r="D1216" s="134">
        <v>81</v>
      </c>
      <c r="E1216" s="134">
        <v>99</v>
      </c>
      <c r="F1216" s="134">
        <v>93</v>
      </c>
      <c r="G1216" s="135">
        <v>93</v>
      </c>
      <c r="H1216" s="171">
        <f>IFERROR((Table21[[#This Row],[_202330]]-Table21[[#This Row],[_201930]])/Table21[[#This Row],[_201930]]*1,"")</f>
        <v>3.3333333333333333E-2</v>
      </c>
    </row>
    <row r="1217" spans="1:8" ht="28.5">
      <c r="A1217" s="132">
        <v>167376</v>
      </c>
      <c r="B1217" s="134" t="s">
        <v>1149</v>
      </c>
      <c r="C1217" s="134">
        <v>49</v>
      </c>
      <c r="D1217" s="134">
        <v>44</v>
      </c>
      <c r="E1217" s="134">
        <v>66</v>
      </c>
      <c r="F1217" s="134">
        <v>60</v>
      </c>
      <c r="G1217" s="135">
        <v>69</v>
      </c>
      <c r="H1217" s="171">
        <f>IFERROR((Table21[[#This Row],[_202330]]-Table21[[#This Row],[_201930]])/Table21[[#This Row],[_201930]]*1,"")</f>
        <v>0.40816326530612246</v>
      </c>
    </row>
    <row r="1218" spans="1:8" ht="28.5">
      <c r="A1218" s="132">
        <v>167376</v>
      </c>
      <c r="B1218" s="134" t="s">
        <v>1150</v>
      </c>
      <c r="C1218" s="134">
        <v>142</v>
      </c>
      <c r="D1218" s="134">
        <v>126</v>
      </c>
      <c r="E1218" s="134">
        <v>165</v>
      </c>
      <c r="F1218" s="134">
        <v>155</v>
      </c>
      <c r="G1218" s="135">
        <v>166</v>
      </c>
      <c r="H1218" s="171">
        <f>IFERROR((Table21[[#This Row],[_202330]]-Table21[[#This Row],[_201930]])/Table21[[#This Row],[_201930]]*1,"")</f>
        <v>0.16901408450704225</v>
      </c>
    </row>
    <row r="1219" spans="1:8">
      <c r="A1219" s="132">
        <v>167376</v>
      </c>
      <c r="B1219" s="134" t="s">
        <v>1151</v>
      </c>
      <c r="C1219" s="134">
        <v>40</v>
      </c>
      <c r="D1219" s="134">
        <v>39</v>
      </c>
      <c r="E1219" s="134">
        <v>35</v>
      </c>
      <c r="F1219" s="134">
        <v>31</v>
      </c>
      <c r="G1219" s="135">
        <v>36</v>
      </c>
      <c r="H1219" s="171">
        <f>IFERROR((Table21[[#This Row],[_202330]]-Table21[[#This Row],[_201930]])/Table21[[#This Row],[_201930]]*1,"")</f>
        <v>-0.1</v>
      </c>
    </row>
    <row r="1220" spans="1:8" ht="28.5">
      <c r="A1220" s="132">
        <v>167376</v>
      </c>
      <c r="B1220" s="134" t="s">
        <v>1152</v>
      </c>
      <c r="C1220" s="134">
        <v>40</v>
      </c>
      <c r="D1220" s="134">
        <v>40</v>
      </c>
      <c r="E1220" s="134">
        <v>39</v>
      </c>
      <c r="F1220" s="134">
        <v>42</v>
      </c>
      <c r="G1220" s="135">
        <v>37</v>
      </c>
      <c r="H1220" s="171">
        <f>IFERROR((Table21[[#This Row],[_202330]]-Table21[[#This Row],[_201930]])/Table21[[#This Row],[_201930]]*1,"")</f>
        <v>-7.4999999999999997E-2</v>
      </c>
    </row>
    <row r="1221" spans="1:8" ht="28.5">
      <c r="A1221" s="132">
        <v>167376</v>
      </c>
      <c r="B1221" s="134" t="s">
        <v>1153</v>
      </c>
      <c r="C1221" s="134">
        <v>1</v>
      </c>
      <c r="D1221" s="134">
        <v>0</v>
      </c>
      <c r="E1221" s="134">
        <v>0</v>
      </c>
      <c r="F1221" s="134">
        <v>1</v>
      </c>
      <c r="G1221" s="135">
        <v>2</v>
      </c>
      <c r="H1221" s="171">
        <f>IFERROR((Table21[[#This Row],[_202330]]-Table21[[#This Row],[_201930]])/Table21[[#This Row],[_201930]]*1,"")</f>
        <v>1</v>
      </c>
    </row>
    <row r="1222" spans="1:8" ht="28.5">
      <c r="A1222" s="132">
        <v>167376</v>
      </c>
      <c r="B1222" s="134" t="s">
        <v>1154</v>
      </c>
      <c r="C1222" s="134">
        <v>38</v>
      </c>
      <c r="D1222" s="134">
        <v>40</v>
      </c>
      <c r="E1222" s="134">
        <v>39</v>
      </c>
      <c r="F1222" s="134">
        <v>41</v>
      </c>
      <c r="G1222" s="135">
        <v>36</v>
      </c>
      <c r="H1222" s="171">
        <f>IFERROR((Table21[[#This Row],[_202330]]-Table21[[#This Row],[_201930]])/Table21[[#This Row],[_201930]]*1,"")</f>
        <v>-5.2631578947368418E-2</v>
      </c>
    </row>
    <row r="1223" spans="1:8" ht="28.5">
      <c r="A1223" s="132">
        <v>167376</v>
      </c>
      <c r="B1223" s="134" t="s">
        <v>1155</v>
      </c>
      <c r="C1223" s="134">
        <v>21</v>
      </c>
      <c r="D1223" s="134">
        <v>21</v>
      </c>
      <c r="E1223" s="134">
        <v>26</v>
      </c>
      <c r="F1223" s="134">
        <v>27</v>
      </c>
      <c r="G1223" s="135">
        <v>27</v>
      </c>
      <c r="H1223" s="171">
        <f>IFERROR((Table21[[#This Row],[_202330]]-Table21[[#This Row],[_201930]])/Table21[[#This Row],[_201930]]*1,"")</f>
        <v>0.2857142857142857</v>
      </c>
    </row>
    <row r="1224" spans="1:8">
      <c r="A1224" s="132">
        <v>168883</v>
      </c>
      <c r="B1224" s="134" t="s">
        <v>1173</v>
      </c>
      <c r="C1224" s="134">
        <v>95</v>
      </c>
      <c r="D1224" s="134">
        <v>247</v>
      </c>
      <c r="E1224" s="134">
        <v>92</v>
      </c>
      <c r="F1224" s="134">
        <v>49</v>
      </c>
      <c r="G1224" s="135">
        <v>44</v>
      </c>
      <c r="H1224" s="171">
        <f>IFERROR((Table21[[#This Row],[_202330]]-Table21[[#This Row],[_201930]])/Table21[[#This Row],[_201930]]*1,"")</f>
        <v>-0.5368421052631579</v>
      </c>
    </row>
    <row r="1225" spans="1:8">
      <c r="A1225" s="132">
        <v>168883</v>
      </c>
      <c r="B1225" s="134" t="s">
        <v>1131</v>
      </c>
      <c r="C1225" s="134">
        <v>0</v>
      </c>
      <c r="D1225" s="134">
        <v>1</v>
      </c>
      <c r="E1225" s="134">
        <v>0</v>
      </c>
      <c r="F1225" s="134">
        <v>1</v>
      </c>
      <c r="G1225" s="135">
        <v>0</v>
      </c>
      <c r="H1225" s="171" t="str">
        <f>IFERROR((Table21[[#This Row],[_202330]]-Table21[[#This Row],[_201930]])/Table21[[#This Row],[_201930]]*1,"")</f>
        <v/>
      </c>
    </row>
    <row r="1226" spans="1:8">
      <c r="A1226" s="132">
        <v>168883</v>
      </c>
      <c r="B1226" s="134" t="s">
        <v>1132</v>
      </c>
      <c r="C1226" s="134">
        <v>95</v>
      </c>
      <c r="D1226" s="134">
        <v>246</v>
      </c>
      <c r="E1226" s="134">
        <v>92</v>
      </c>
      <c r="F1226" s="134">
        <v>48</v>
      </c>
      <c r="G1226" s="135">
        <v>44</v>
      </c>
      <c r="H1226" s="171">
        <f>IFERROR((Table21[[#This Row],[_202330]]-Table21[[#This Row],[_201930]])/Table21[[#This Row],[_201930]]*1,"")</f>
        <v>-0.5368421052631579</v>
      </c>
    </row>
    <row r="1227" spans="1:8" ht="28.5">
      <c r="A1227" s="132">
        <v>168883</v>
      </c>
      <c r="B1227" s="134" t="s">
        <v>1133</v>
      </c>
      <c r="C1227" s="134">
        <v>8</v>
      </c>
      <c r="D1227" s="134">
        <v>17</v>
      </c>
      <c r="E1227" s="134">
        <v>5</v>
      </c>
      <c r="F1227" s="134">
        <v>2</v>
      </c>
      <c r="G1227" s="135">
        <v>1</v>
      </c>
      <c r="H1227" s="171">
        <f>IFERROR((Table21[[#This Row],[_202330]]-Table21[[#This Row],[_201930]])/Table21[[#This Row],[_201930]]*1,"")</f>
        <v>-0.875</v>
      </c>
    </row>
    <row r="1228" spans="1:8" ht="28.5">
      <c r="A1228" s="132">
        <v>168883</v>
      </c>
      <c r="B1228" s="134" t="s">
        <v>1162</v>
      </c>
      <c r="C1228" s="134">
        <v>30</v>
      </c>
      <c r="D1228" s="134">
        <v>101</v>
      </c>
      <c r="E1228" s="134">
        <v>44</v>
      </c>
      <c r="F1228" s="134">
        <v>16</v>
      </c>
      <c r="G1228" s="135">
        <v>16</v>
      </c>
      <c r="H1228" s="171">
        <f>IFERROR((Table21[[#This Row],[_202330]]-Table21[[#This Row],[_201930]])/Table21[[#This Row],[_201930]]*1,"")</f>
        <v>-0.46666666666666667</v>
      </c>
    </row>
    <row r="1229" spans="1:8" ht="28.5">
      <c r="A1229" s="132">
        <v>168883</v>
      </c>
      <c r="B1229" s="134" t="s">
        <v>1163</v>
      </c>
      <c r="C1229" s="134" t="s">
        <v>129</v>
      </c>
      <c r="D1229" s="134" t="s">
        <v>129</v>
      </c>
      <c r="E1229" s="134" t="s">
        <v>129</v>
      </c>
      <c r="F1229" s="134" t="s">
        <v>129</v>
      </c>
      <c r="G1229" s="135" t="s">
        <v>129</v>
      </c>
      <c r="H1229" s="171" t="str">
        <f>IFERROR((Table21[[#This Row],[_202330]]-Table21[[#This Row],[_201930]])/Table21[[#This Row],[_201930]]*1,"")</f>
        <v/>
      </c>
    </row>
    <row r="1230" spans="1:8">
      <c r="A1230" s="132">
        <v>168883</v>
      </c>
      <c r="B1230" s="134" t="s">
        <v>1136</v>
      </c>
      <c r="C1230" s="134">
        <v>38</v>
      </c>
      <c r="D1230" s="134">
        <v>118</v>
      </c>
      <c r="E1230" s="134">
        <v>49</v>
      </c>
      <c r="F1230" s="134">
        <v>18</v>
      </c>
      <c r="G1230" s="135">
        <v>17</v>
      </c>
      <c r="H1230" s="171">
        <f>IFERROR((Table21[[#This Row],[_202330]]-Table21[[#This Row],[_201930]])/Table21[[#This Row],[_201930]]*1,"")</f>
        <v>-0.55263157894736847</v>
      </c>
    </row>
    <row r="1231" spans="1:8">
      <c r="A1231" s="132">
        <v>168883</v>
      </c>
      <c r="B1231" s="134" t="s">
        <v>1137</v>
      </c>
      <c r="C1231" s="134">
        <v>40</v>
      </c>
      <c r="D1231" s="134">
        <v>48</v>
      </c>
      <c r="E1231" s="134">
        <v>53</v>
      </c>
      <c r="F1231" s="134">
        <v>38</v>
      </c>
      <c r="G1231" s="135">
        <v>39</v>
      </c>
      <c r="H1231" s="171">
        <f>IFERROR((Table21[[#This Row],[_202330]]-Table21[[#This Row],[_201930]])/Table21[[#This Row],[_201930]]*1,"")</f>
        <v>-2.5000000000000001E-2</v>
      </c>
    </row>
    <row r="1232" spans="1:8" ht="28.5">
      <c r="A1232" s="132">
        <v>168883</v>
      </c>
      <c r="B1232" s="134" t="s">
        <v>1138</v>
      </c>
      <c r="C1232" s="134">
        <v>8</v>
      </c>
      <c r="D1232" s="134">
        <v>17</v>
      </c>
      <c r="E1232" s="134">
        <v>7</v>
      </c>
      <c r="F1232" s="134">
        <v>1</v>
      </c>
      <c r="G1232" s="135">
        <v>1</v>
      </c>
      <c r="H1232" s="171">
        <f>IFERROR((Table21[[#This Row],[_202330]]-Table21[[#This Row],[_201930]])/Table21[[#This Row],[_201930]]*1,"")</f>
        <v>-0.875</v>
      </c>
    </row>
    <row r="1233" spans="1:8" ht="28.5">
      <c r="A1233" s="132">
        <v>168883</v>
      </c>
      <c r="B1233" s="134" t="s">
        <v>1164</v>
      </c>
      <c r="C1233" s="134">
        <v>36</v>
      </c>
      <c r="D1233" s="134">
        <v>109</v>
      </c>
      <c r="E1233" s="134">
        <v>48</v>
      </c>
      <c r="F1233" s="134">
        <v>19</v>
      </c>
      <c r="G1233" s="135">
        <v>19</v>
      </c>
      <c r="H1233" s="171">
        <f>IFERROR((Table21[[#This Row],[_202330]]-Table21[[#This Row],[_201930]])/Table21[[#This Row],[_201930]]*1,"")</f>
        <v>-0.47222222222222221</v>
      </c>
    </row>
    <row r="1234" spans="1:8" ht="28.5">
      <c r="A1234" s="132">
        <v>168883</v>
      </c>
      <c r="B1234" s="134" t="s">
        <v>1165</v>
      </c>
      <c r="C1234" s="134" t="s">
        <v>129</v>
      </c>
      <c r="D1234" s="134" t="s">
        <v>129</v>
      </c>
      <c r="E1234" s="134" t="s">
        <v>129</v>
      </c>
      <c r="F1234" s="134" t="s">
        <v>129</v>
      </c>
      <c r="G1234" s="135" t="s">
        <v>129</v>
      </c>
      <c r="H1234" s="171" t="str">
        <f>IFERROR((Table21[[#This Row],[_202330]]-Table21[[#This Row],[_201930]])/Table21[[#This Row],[_201930]]*1,"")</f>
        <v/>
      </c>
    </row>
    <row r="1235" spans="1:8">
      <c r="A1235" s="132">
        <v>168883</v>
      </c>
      <c r="B1235" s="134" t="s">
        <v>1141</v>
      </c>
      <c r="C1235" s="134">
        <v>44</v>
      </c>
      <c r="D1235" s="134">
        <v>126</v>
      </c>
      <c r="E1235" s="134">
        <v>55</v>
      </c>
      <c r="F1235" s="134">
        <v>20</v>
      </c>
      <c r="G1235" s="135">
        <v>20</v>
      </c>
      <c r="H1235" s="171">
        <f>IFERROR((Table21[[#This Row],[_202330]]-Table21[[#This Row],[_201930]])/Table21[[#This Row],[_201930]]*1,"")</f>
        <v>-0.54545454545454541</v>
      </c>
    </row>
    <row r="1236" spans="1:8">
      <c r="A1236" s="132">
        <v>168883</v>
      </c>
      <c r="B1236" s="134" t="s">
        <v>1142</v>
      </c>
      <c r="C1236" s="134">
        <v>46</v>
      </c>
      <c r="D1236" s="134">
        <v>51</v>
      </c>
      <c r="E1236" s="134">
        <v>60</v>
      </c>
      <c r="F1236" s="134">
        <v>42</v>
      </c>
      <c r="G1236" s="135">
        <v>45</v>
      </c>
      <c r="H1236" s="171">
        <f>IFERROR((Table21[[#This Row],[_202330]]-Table21[[#This Row],[_201930]])/Table21[[#This Row],[_201930]]*1,"")</f>
        <v>-2.1739130434782608E-2</v>
      </c>
    </row>
    <row r="1237" spans="1:8" ht="28.5">
      <c r="A1237" s="132">
        <v>168883</v>
      </c>
      <c r="B1237" s="134" t="s">
        <v>1143</v>
      </c>
      <c r="C1237" s="134">
        <v>8</v>
      </c>
      <c r="D1237" s="134">
        <v>17</v>
      </c>
      <c r="E1237" s="134">
        <v>5</v>
      </c>
      <c r="F1237" s="134">
        <v>1</v>
      </c>
      <c r="G1237" s="135">
        <v>1</v>
      </c>
      <c r="H1237" s="171">
        <f>IFERROR((Table21[[#This Row],[_202330]]-Table21[[#This Row],[_201930]])/Table21[[#This Row],[_201930]]*1,"")</f>
        <v>-0.875</v>
      </c>
    </row>
    <row r="1238" spans="1:8" ht="28.5">
      <c r="A1238" s="132">
        <v>168883</v>
      </c>
      <c r="B1238" s="134" t="s">
        <v>1166</v>
      </c>
      <c r="C1238" s="134">
        <v>38</v>
      </c>
      <c r="D1238" s="134">
        <v>112</v>
      </c>
      <c r="E1238" s="134">
        <v>50</v>
      </c>
      <c r="F1238" s="134">
        <v>20</v>
      </c>
      <c r="G1238" s="135">
        <v>19</v>
      </c>
      <c r="H1238" s="171">
        <f>IFERROR((Table21[[#This Row],[_202330]]-Table21[[#This Row],[_201930]])/Table21[[#This Row],[_201930]]*1,"")</f>
        <v>-0.5</v>
      </c>
    </row>
    <row r="1239" spans="1:8" ht="28.5">
      <c r="A1239" s="132">
        <v>168883</v>
      </c>
      <c r="B1239" s="134" t="s">
        <v>1167</v>
      </c>
      <c r="C1239" s="134" t="s">
        <v>129</v>
      </c>
      <c r="D1239" s="134" t="s">
        <v>129</v>
      </c>
      <c r="E1239" s="134" t="s">
        <v>129</v>
      </c>
      <c r="F1239" s="134" t="s">
        <v>129</v>
      </c>
      <c r="G1239" s="135" t="s">
        <v>129</v>
      </c>
      <c r="H1239" s="171" t="str">
        <f>IFERROR((Table21[[#This Row],[_202330]]-Table21[[#This Row],[_201930]])/Table21[[#This Row],[_201930]]*1,"")</f>
        <v/>
      </c>
    </row>
    <row r="1240" spans="1:8">
      <c r="A1240" s="132">
        <v>168883</v>
      </c>
      <c r="B1240" s="134" t="s">
        <v>1146</v>
      </c>
      <c r="C1240" s="134">
        <v>46</v>
      </c>
      <c r="D1240" s="134">
        <v>129</v>
      </c>
      <c r="E1240" s="134">
        <v>55</v>
      </c>
      <c r="F1240" s="134">
        <v>21</v>
      </c>
      <c r="G1240" s="135">
        <v>20</v>
      </c>
      <c r="H1240" s="171">
        <f>IFERROR((Table21[[#This Row],[_202330]]-Table21[[#This Row],[_201930]])/Table21[[#This Row],[_201930]]*1,"")</f>
        <v>-0.56521739130434778</v>
      </c>
    </row>
    <row r="1241" spans="1:8" ht="28.5">
      <c r="A1241" s="132">
        <v>168883</v>
      </c>
      <c r="B1241" s="134" t="s">
        <v>1147</v>
      </c>
      <c r="C1241" s="134">
        <v>2</v>
      </c>
      <c r="D1241" s="134">
        <v>1</v>
      </c>
      <c r="E1241" s="134">
        <v>2</v>
      </c>
      <c r="F1241" s="134">
        <v>0</v>
      </c>
      <c r="G1241" s="135">
        <v>0</v>
      </c>
      <c r="H1241" s="171">
        <f>IFERROR((Table21[[#This Row],[_202330]]-Table21[[#This Row],[_201930]])/Table21[[#This Row],[_201930]]*1,"")</f>
        <v>-1</v>
      </c>
    </row>
    <row r="1242" spans="1:8" ht="28.5">
      <c r="A1242" s="132">
        <v>168883</v>
      </c>
      <c r="B1242" s="134" t="s">
        <v>1148</v>
      </c>
      <c r="C1242" s="134">
        <v>33</v>
      </c>
      <c r="D1242" s="134">
        <v>53</v>
      </c>
      <c r="E1242" s="134">
        <v>20</v>
      </c>
      <c r="F1242" s="134">
        <v>14</v>
      </c>
      <c r="G1242" s="135">
        <v>13</v>
      </c>
      <c r="H1242" s="171">
        <f>IFERROR((Table21[[#This Row],[_202330]]-Table21[[#This Row],[_201930]])/Table21[[#This Row],[_201930]]*1,"")</f>
        <v>-0.60606060606060608</v>
      </c>
    </row>
    <row r="1243" spans="1:8" ht="28.5">
      <c r="A1243" s="132">
        <v>168883</v>
      </c>
      <c r="B1243" s="134" t="s">
        <v>1149</v>
      </c>
      <c r="C1243" s="134">
        <v>14</v>
      </c>
      <c r="D1243" s="134">
        <v>63</v>
      </c>
      <c r="E1243" s="134">
        <v>15</v>
      </c>
      <c r="F1243" s="134">
        <v>13</v>
      </c>
      <c r="G1243" s="135">
        <v>11</v>
      </c>
      <c r="H1243" s="171">
        <f>IFERROR((Table21[[#This Row],[_202330]]-Table21[[#This Row],[_201930]])/Table21[[#This Row],[_201930]]*1,"")</f>
        <v>-0.21428571428571427</v>
      </c>
    </row>
    <row r="1244" spans="1:8" ht="28.5">
      <c r="A1244" s="132">
        <v>168883</v>
      </c>
      <c r="B1244" s="134" t="s">
        <v>1150</v>
      </c>
      <c r="C1244" s="134">
        <v>49</v>
      </c>
      <c r="D1244" s="134">
        <v>117</v>
      </c>
      <c r="E1244" s="134">
        <v>37</v>
      </c>
      <c r="F1244" s="134">
        <v>27</v>
      </c>
      <c r="G1244" s="135">
        <v>24</v>
      </c>
      <c r="H1244" s="171">
        <f>IFERROR((Table21[[#This Row],[_202330]]-Table21[[#This Row],[_201930]])/Table21[[#This Row],[_201930]]*1,"")</f>
        <v>-0.51020408163265307</v>
      </c>
    </row>
    <row r="1245" spans="1:8">
      <c r="A1245" s="132">
        <v>168883</v>
      </c>
      <c r="B1245" s="134" t="s">
        <v>1151</v>
      </c>
      <c r="C1245" s="134">
        <v>48</v>
      </c>
      <c r="D1245" s="134">
        <v>52</v>
      </c>
      <c r="E1245" s="134">
        <v>60</v>
      </c>
      <c r="F1245" s="134">
        <v>44</v>
      </c>
      <c r="G1245" s="135">
        <v>45</v>
      </c>
      <c r="H1245" s="171">
        <f>IFERROR((Table21[[#This Row],[_202330]]-Table21[[#This Row],[_201930]])/Table21[[#This Row],[_201930]]*1,"")</f>
        <v>-6.25E-2</v>
      </c>
    </row>
    <row r="1246" spans="1:8" ht="28.5">
      <c r="A1246" s="132">
        <v>168883</v>
      </c>
      <c r="B1246" s="134" t="s">
        <v>1152</v>
      </c>
      <c r="C1246" s="134">
        <v>37</v>
      </c>
      <c r="D1246" s="134">
        <v>22</v>
      </c>
      <c r="E1246" s="134">
        <v>24</v>
      </c>
      <c r="F1246" s="134">
        <v>29</v>
      </c>
      <c r="G1246" s="135">
        <v>30</v>
      </c>
      <c r="H1246" s="171">
        <f>IFERROR((Table21[[#This Row],[_202330]]-Table21[[#This Row],[_201930]])/Table21[[#This Row],[_201930]]*1,"")</f>
        <v>-0.1891891891891892</v>
      </c>
    </row>
    <row r="1247" spans="1:8" ht="28.5">
      <c r="A1247" s="132">
        <v>168883</v>
      </c>
      <c r="B1247" s="134" t="s">
        <v>1153</v>
      </c>
      <c r="C1247" s="134">
        <v>2</v>
      </c>
      <c r="D1247" s="134">
        <v>0</v>
      </c>
      <c r="E1247" s="134">
        <v>2</v>
      </c>
      <c r="F1247" s="134">
        <v>0</v>
      </c>
      <c r="G1247" s="135">
        <v>0</v>
      </c>
      <c r="H1247" s="171">
        <f>IFERROR((Table21[[#This Row],[_202330]]-Table21[[#This Row],[_201930]])/Table21[[#This Row],[_201930]]*1,"")</f>
        <v>-1</v>
      </c>
    </row>
    <row r="1248" spans="1:8" ht="28.5">
      <c r="A1248" s="132">
        <v>168883</v>
      </c>
      <c r="B1248" s="134" t="s">
        <v>1154</v>
      </c>
      <c r="C1248" s="134">
        <v>35</v>
      </c>
      <c r="D1248" s="134">
        <v>22</v>
      </c>
      <c r="E1248" s="134">
        <v>22</v>
      </c>
      <c r="F1248" s="134">
        <v>29</v>
      </c>
      <c r="G1248" s="135">
        <v>30</v>
      </c>
      <c r="H1248" s="171">
        <f>IFERROR((Table21[[#This Row],[_202330]]-Table21[[#This Row],[_201930]])/Table21[[#This Row],[_201930]]*1,"")</f>
        <v>-0.14285714285714285</v>
      </c>
    </row>
    <row r="1249" spans="1:8" ht="28.5">
      <c r="A1249" s="132">
        <v>168883</v>
      </c>
      <c r="B1249" s="134" t="s">
        <v>1155</v>
      </c>
      <c r="C1249" s="134">
        <v>15</v>
      </c>
      <c r="D1249" s="134">
        <v>26</v>
      </c>
      <c r="E1249" s="134">
        <v>16</v>
      </c>
      <c r="F1249" s="134">
        <v>27</v>
      </c>
      <c r="G1249" s="135">
        <v>25</v>
      </c>
      <c r="H1249" s="171">
        <f>IFERROR((Table21[[#This Row],[_202330]]-Table21[[#This Row],[_201930]])/Table21[[#This Row],[_201930]]*1,"")</f>
        <v>0.66666666666666663</v>
      </c>
    </row>
    <row r="1250" spans="1:8">
      <c r="A1250" s="132">
        <v>169275</v>
      </c>
      <c r="B1250" s="134" t="s">
        <v>1173</v>
      </c>
      <c r="C1250" s="134">
        <v>149</v>
      </c>
      <c r="D1250" s="134">
        <v>665</v>
      </c>
      <c r="E1250" s="134">
        <v>645</v>
      </c>
      <c r="F1250" s="134">
        <v>455</v>
      </c>
      <c r="G1250" s="135">
        <v>177</v>
      </c>
      <c r="H1250" s="171">
        <f>IFERROR((Table21[[#This Row],[_202330]]-Table21[[#This Row],[_201930]])/Table21[[#This Row],[_201930]]*1,"")</f>
        <v>0.18791946308724833</v>
      </c>
    </row>
    <row r="1251" spans="1:8">
      <c r="A1251" s="132">
        <v>169275</v>
      </c>
      <c r="B1251" s="134" t="s">
        <v>1131</v>
      </c>
      <c r="C1251" s="134">
        <v>0</v>
      </c>
      <c r="D1251" s="134">
        <v>0</v>
      </c>
      <c r="E1251" s="134">
        <v>1</v>
      </c>
      <c r="F1251" s="134">
        <v>5</v>
      </c>
      <c r="G1251" s="135">
        <v>0</v>
      </c>
      <c r="H1251" s="171" t="str">
        <f>IFERROR((Table21[[#This Row],[_202330]]-Table21[[#This Row],[_201930]])/Table21[[#This Row],[_201930]]*1,"")</f>
        <v/>
      </c>
    </row>
    <row r="1252" spans="1:8">
      <c r="A1252" s="132">
        <v>169275</v>
      </c>
      <c r="B1252" s="134" t="s">
        <v>1132</v>
      </c>
      <c r="C1252" s="134">
        <v>149</v>
      </c>
      <c r="D1252" s="134">
        <v>665</v>
      </c>
      <c r="E1252" s="134">
        <v>644</v>
      </c>
      <c r="F1252" s="134">
        <v>450</v>
      </c>
      <c r="G1252" s="135">
        <v>177</v>
      </c>
      <c r="H1252" s="171">
        <f>IFERROR((Table21[[#This Row],[_202330]]-Table21[[#This Row],[_201930]])/Table21[[#This Row],[_201930]]*1,"")</f>
        <v>0.18791946308724833</v>
      </c>
    </row>
    <row r="1253" spans="1:8" ht="28.5">
      <c r="A1253" s="132">
        <v>169275</v>
      </c>
      <c r="B1253" s="134" t="s">
        <v>1133</v>
      </c>
      <c r="C1253" s="134">
        <v>0</v>
      </c>
      <c r="D1253" s="134">
        <v>20</v>
      </c>
      <c r="E1253" s="134">
        <v>8</v>
      </c>
      <c r="F1253" s="134">
        <v>7</v>
      </c>
      <c r="G1253" s="135">
        <v>8</v>
      </c>
      <c r="H1253" s="171" t="str">
        <f>IFERROR((Table21[[#This Row],[_202330]]-Table21[[#This Row],[_201930]])/Table21[[#This Row],[_201930]]*1,"")</f>
        <v/>
      </c>
    </row>
    <row r="1254" spans="1:8" ht="28.5">
      <c r="A1254" s="132">
        <v>169275</v>
      </c>
      <c r="B1254" s="134" t="s">
        <v>1162</v>
      </c>
      <c r="C1254" s="134">
        <v>43</v>
      </c>
      <c r="D1254" s="134">
        <v>99</v>
      </c>
      <c r="E1254" s="134">
        <v>116</v>
      </c>
      <c r="F1254" s="134">
        <v>88</v>
      </c>
      <c r="G1254" s="135">
        <v>44</v>
      </c>
      <c r="H1254" s="171">
        <f>IFERROR((Table21[[#This Row],[_202330]]-Table21[[#This Row],[_201930]])/Table21[[#This Row],[_201930]]*1,"")</f>
        <v>2.3255813953488372E-2</v>
      </c>
    </row>
    <row r="1255" spans="1:8" ht="28.5">
      <c r="A1255" s="132">
        <v>169275</v>
      </c>
      <c r="B1255" s="134" t="s">
        <v>1163</v>
      </c>
      <c r="C1255" s="134" t="s">
        <v>129</v>
      </c>
      <c r="D1255" s="134" t="s">
        <v>129</v>
      </c>
      <c r="E1255" s="134" t="s">
        <v>129</v>
      </c>
      <c r="F1255" s="134" t="s">
        <v>129</v>
      </c>
      <c r="G1255" s="135" t="s">
        <v>129</v>
      </c>
      <c r="H1255" s="171" t="str">
        <f>IFERROR((Table21[[#This Row],[_202330]]-Table21[[#This Row],[_201930]])/Table21[[#This Row],[_201930]]*1,"")</f>
        <v/>
      </c>
    </row>
    <row r="1256" spans="1:8">
      <c r="A1256" s="132">
        <v>169275</v>
      </c>
      <c r="B1256" s="134" t="s">
        <v>1136</v>
      </c>
      <c r="C1256" s="134">
        <v>43</v>
      </c>
      <c r="D1256" s="134">
        <v>119</v>
      </c>
      <c r="E1256" s="134">
        <v>124</v>
      </c>
      <c r="F1256" s="134">
        <v>95</v>
      </c>
      <c r="G1256" s="135">
        <v>52</v>
      </c>
      <c r="H1256" s="171">
        <f>IFERROR((Table21[[#This Row],[_202330]]-Table21[[#This Row],[_201930]])/Table21[[#This Row],[_201930]]*1,"")</f>
        <v>0.20930232558139536</v>
      </c>
    </row>
    <row r="1257" spans="1:8">
      <c r="A1257" s="132">
        <v>169275</v>
      </c>
      <c r="B1257" s="134" t="s">
        <v>1137</v>
      </c>
      <c r="C1257" s="134">
        <v>29</v>
      </c>
      <c r="D1257" s="134">
        <v>18</v>
      </c>
      <c r="E1257" s="134">
        <v>19</v>
      </c>
      <c r="F1257" s="134">
        <v>21</v>
      </c>
      <c r="G1257" s="135">
        <v>29</v>
      </c>
      <c r="H1257" s="171">
        <f>IFERROR((Table21[[#This Row],[_202330]]-Table21[[#This Row],[_201930]])/Table21[[#This Row],[_201930]]*1,"")</f>
        <v>0</v>
      </c>
    </row>
    <row r="1258" spans="1:8" ht="28.5">
      <c r="A1258" s="132">
        <v>169275</v>
      </c>
      <c r="B1258" s="134" t="s">
        <v>1138</v>
      </c>
      <c r="C1258" s="134">
        <v>0</v>
      </c>
      <c r="D1258" s="134">
        <v>22</v>
      </c>
      <c r="E1258" s="134">
        <v>8</v>
      </c>
      <c r="F1258" s="134">
        <v>7</v>
      </c>
      <c r="G1258" s="135">
        <v>8</v>
      </c>
      <c r="H1258" s="171" t="str">
        <f>IFERROR((Table21[[#This Row],[_202330]]-Table21[[#This Row],[_201930]])/Table21[[#This Row],[_201930]]*1,"")</f>
        <v/>
      </c>
    </row>
    <row r="1259" spans="1:8" ht="28.5">
      <c r="A1259" s="132">
        <v>169275</v>
      </c>
      <c r="B1259" s="134" t="s">
        <v>1164</v>
      </c>
      <c r="C1259" s="134">
        <v>47</v>
      </c>
      <c r="D1259" s="134">
        <v>115</v>
      </c>
      <c r="E1259" s="134">
        <v>137</v>
      </c>
      <c r="F1259" s="134">
        <v>103</v>
      </c>
      <c r="G1259" s="135">
        <v>46</v>
      </c>
      <c r="H1259" s="171">
        <f>IFERROR((Table21[[#This Row],[_202330]]-Table21[[#This Row],[_201930]])/Table21[[#This Row],[_201930]]*1,"")</f>
        <v>-2.1276595744680851E-2</v>
      </c>
    </row>
    <row r="1260" spans="1:8" ht="28.5">
      <c r="A1260" s="132">
        <v>169275</v>
      </c>
      <c r="B1260" s="134" t="s">
        <v>1165</v>
      </c>
      <c r="C1260" s="134" t="s">
        <v>129</v>
      </c>
      <c r="D1260" s="134" t="s">
        <v>129</v>
      </c>
      <c r="E1260" s="134" t="s">
        <v>129</v>
      </c>
      <c r="F1260" s="134" t="s">
        <v>129</v>
      </c>
      <c r="G1260" s="135" t="s">
        <v>129</v>
      </c>
      <c r="H1260" s="171" t="str">
        <f>IFERROR((Table21[[#This Row],[_202330]]-Table21[[#This Row],[_201930]])/Table21[[#This Row],[_201930]]*1,"")</f>
        <v/>
      </c>
    </row>
    <row r="1261" spans="1:8">
      <c r="A1261" s="132">
        <v>169275</v>
      </c>
      <c r="B1261" s="134" t="s">
        <v>1141</v>
      </c>
      <c r="C1261" s="134">
        <v>47</v>
      </c>
      <c r="D1261" s="134">
        <v>137</v>
      </c>
      <c r="E1261" s="134">
        <v>145</v>
      </c>
      <c r="F1261" s="134">
        <v>110</v>
      </c>
      <c r="G1261" s="135">
        <v>54</v>
      </c>
      <c r="H1261" s="171">
        <f>IFERROR((Table21[[#This Row],[_202330]]-Table21[[#This Row],[_201930]])/Table21[[#This Row],[_201930]]*1,"")</f>
        <v>0.14893617021276595</v>
      </c>
    </row>
    <row r="1262" spans="1:8">
      <c r="A1262" s="132">
        <v>169275</v>
      </c>
      <c r="B1262" s="134" t="s">
        <v>1142</v>
      </c>
      <c r="C1262" s="134">
        <v>32</v>
      </c>
      <c r="D1262" s="134">
        <v>21</v>
      </c>
      <c r="E1262" s="134">
        <v>23</v>
      </c>
      <c r="F1262" s="134">
        <v>24</v>
      </c>
      <c r="G1262" s="135">
        <v>31</v>
      </c>
      <c r="H1262" s="171">
        <f>IFERROR((Table21[[#This Row],[_202330]]-Table21[[#This Row],[_201930]])/Table21[[#This Row],[_201930]]*1,"")</f>
        <v>-3.125E-2</v>
      </c>
    </row>
    <row r="1263" spans="1:8" ht="28.5">
      <c r="A1263" s="132">
        <v>169275</v>
      </c>
      <c r="B1263" s="134" t="s">
        <v>1143</v>
      </c>
      <c r="C1263" s="134">
        <v>0</v>
      </c>
      <c r="D1263" s="134">
        <v>22</v>
      </c>
      <c r="E1263" s="134">
        <v>8</v>
      </c>
      <c r="F1263" s="134">
        <v>8</v>
      </c>
      <c r="G1263" s="135">
        <v>8</v>
      </c>
      <c r="H1263" s="171" t="str">
        <f>IFERROR((Table21[[#This Row],[_202330]]-Table21[[#This Row],[_201930]])/Table21[[#This Row],[_201930]]*1,"")</f>
        <v/>
      </c>
    </row>
    <row r="1264" spans="1:8" ht="28.5">
      <c r="A1264" s="132">
        <v>169275</v>
      </c>
      <c r="B1264" s="134" t="s">
        <v>1166</v>
      </c>
      <c r="C1264" s="134">
        <v>47</v>
      </c>
      <c r="D1264" s="134">
        <v>127</v>
      </c>
      <c r="E1264" s="134">
        <v>140</v>
      </c>
      <c r="F1264" s="134">
        <v>107</v>
      </c>
      <c r="G1264" s="135">
        <v>48</v>
      </c>
      <c r="H1264" s="171">
        <f>IFERROR((Table21[[#This Row],[_202330]]-Table21[[#This Row],[_201930]])/Table21[[#This Row],[_201930]]*1,"")</f>
        <v>2.1276595744680851E-2</v>
      </c>
    </row>
    <row r="1265" spans="1:8" ht="28.5">
      <c r="A1265" s="132">
        <v>169275</v>
      </c>
      <c r="B1265" s="134" t="s">
        <v>1167</v>
      </c>
      <c r="C1265" s="134" t="s">
        <v>129</v>
      </c>
      <c r="D1265" s="134" t="s">
        <v>129</v>
      </c>
      <c r="E1265" s="134" t="s">
        <v>129</v>
      </c>
      <c r="F1265" s="134" t="s">
        <v>129</v>
      </c>
      <c r="G1265" s="135" t="s">
        <v>129</v>
      </c>
      <c r="H1265" s="171" t="str">
        <f>IFERROR((Table21[[#This Row],[_202330]]-Table21[[#This Row],[_201930]])/Table21[[#This Row],[_201930]]*1,"")</f>
        <v/>
      </c>
    </row>
    <row r="1266" spans="1:8">
      <c r="A1266" s="132">
        <v>169275</v>
      </c>
      <c r="B1266" s="134" t="s">
        <v>1146</v>
      </c>
      <c r="C1266" s="134">
        <v>47</v>
      </c>
      <c r="D1266" s="134">
        <v>149</v>
      </c>
      <c r="E1266" s="134">
        <v>148</v>
      </c>
      <c r="F1266" s="134">
        <v>115</v>
      </c>
      <c r="G1266" s="135">
        <v>56</v>
      </c>
      <c r="H1266" s="171">
        <f>IFERROR((Table21[[#This Row],[_202330]]-Table21[[#This Row],[_201930]])/Table21[[#This Row],[_201930]]*1,"")</f>
        <v>0.19148936170212766</v>
      </c>
    </row>
    <row r="1267" spans="1:8" ht="28.5">
      <c r="A1267" s="132">
        <v>169275</v>
      </c>
      <c r="B1267" s="134" t="s">
        <v>1147</v>
      </c>
      <c r="C1267" s="134">
        <v>0</v>
      </c>
      <c r="D1267" s="134">
        <v>11</v>
      </c>
      <c r="E1267" s="134">
        <v>11</v>
      </c>
      <c r="F1267" s="134">
        <v>5</v>
      </c>
      <c r="G1267" s="135">
        <v>3</v>
      </c>
      <c r="H1267" s="171" t="str">
        <f>IFERROR((Table21[[#This Row],[_202330]]-Table21[[#This Row],[_201930]])/Table21[[#This Row],[_201930]]*1,"")</f>
        <v/>
      </c>
    </row>
    <row r="1268" spans="1:8" ht="28.5">
      <c r="A1268" s="132">
        <v>169275</v>
      </c>
      <c r="B1268" s="134" t="s">
        <v>1148</v>
      </c>
      <c r="C1268" s="134">
        <v>54</v>
      </c>
      <c r="D1268" s="134">
        <v>203</v>
      </c>
      <c r="E1268" s="134">
        <v>199</v>
      </c>
      <c r="F1268" s="134">
        <v>186</v>
      </c>
      <c r="G1268" s="135">
        <v>99</v>
      </c>
      <c r="H1268" s="171">
        <f>IFERROR((Table21[[#This Row],[_202330]]-Table21[[#This Row],[_201930]])/Table21[[#This Row],[_201930]]*1,"")</f>
        <v>0.83333333333333337</v>
      </c>
    </row>
    <row r="1269" spans="1:8" ht="28.5">
      <c r="A1269" s="132">
        <v>169275</v>
      </c>
      <c r="B1269" s="134" t="s">
        <v>1149</v>
      </c>
      <c r="C1269" s="134">
        <v>48</v>
      </c>
      <c r="D1269" s="134">
        <v>302</v>
      </c>
      <c r="E1269" s="134">
        <v>286</v>
      </c>
      <c r="F1269" s="134">
        <v>144</v>
      </c>
      <c r="G1269" s="135">
        <v>19</v>
      </c>
      <c r="H1269" s="171">
        <f>IFERROR((Table21[[#This Row],[_202330]]-Table21[[#This Row],[_201930]])/Table21[[#This Row],[_201930]]*1,"")</f>
        <v>-0.60416666666666663</v>
      </c>
    </row>
    <row r="1270" spans="1:8" ht="28.5">
      <c r="A1270" s="132">
        <v>169275</v>
      </c>
      <c r="B1270" s="134" t="s">
        <v>1150</v>
      </c>
      <c r="C1270" s="134">
        <v>102</v>
      </c>
      <c r="D1270" s="134">
        <v>516</v>
      </c>
      <c r="E1270" s="134">
        <v>496</v>
      </c>
      <c r="F1270" s="134">
        <v>335</v>
      </c>
      <c r="G1270" s="135">
        <v>121</v>
      </c>
      <c r="H1270" s="171">
        <f>IFERROR((Table21[[#This Row],[_202330]]-Table21[[#This Row],[_201930]])/Table21[[#This Row],[_201930]]*1,"")</f>
        <v>0.18627450980392157</v>
      </c>
    </row>
    <row r="1271" spans="1:8">
      <c r="A1271" s="132">
        <v>169275</v>
      </c>
      <c r="B1271" s="134" t="s">
        <v>1151</v>
      </c>
      <c r="C1271" s="134">
        <v>32</v>
      </c>
      <c r="D1271" s="134">
        <v>22</v>
      </c>
      <c r="E1271" s="134">
        <v>23</v>
      </c>
      <c r="F1271" s="134">
        <v>26</v>
      </c>
      <c r="G1271" s="135">
        <v>32</v>
      </c>
      <c r="H1271" s="171">
        <f>IFERROR((Table21[[#This Row],[_202330]]-Table21[[#This Row],[_201930]])/Table21[[#This Row],[_201930]]*1,"")</f>
        <v>0</v>
      </c>
    </row>
    <row r="1272" spans="1:8" ht="28.5">
      <c r="A1272" s="132">
        <v>169275</v>
      </c>
      <c r="B1272" s="134" t="s">
        <v>1152</v>
      </c>
      <c r="C1272" s="134">
        <v>36</v>
      </c>
      <c r="D1272" s="134">
        <v>32</v>
      </c>
      <c r="E1272" s="134">
        <v>33</v>
      </c>
      <c r="F1272" s="134">
        <v>42</v>
      </c>
      <c r="G1272" s="135">
        <v>58</v>
      </c>
      <c r="H1272" s="171">
        <f>IFERROR((Table21[[#This Row],[_202330]]-Table21[[#This Row],[_201930]])/Table21[[#This Row],[_201930]]*1,"")</f>
        <v>0.61111111111111116</v>
      </c>
    </row>
    <row r="1273" spans="1:8" ht="28.5">
      <c r="A1273" s="132">
        <v>169275</v>
      </c>
      <c r="B1273" s="134" t="s">
        <v>1153</v>
      </c>
      <c r="C1273" s="134">
        <v>0</v>
      </c>
      <c r="D1273" s="134">
        <v>2</v>
      </c>
      <c r="E1273" s="134">
        <v>2</v>
      </c>
      <c r="F1273" s="134">
        <v>1</v>
      </c>
      <c r="G1273" s="135">
        <v>2</v>
      </c>
      <c r="H1273" s="171" t="str">
        <f>IFERROR((Table21[[#This Row],[_202330]]-Table21[[#This Row],[_201930]])/Table21[[#This Row],[_201930]]*1,"")</f>
        <v/>
      </c>
    </row>
    <row r="1274" spans="1:8" ht="28.5">
      <c r="A1274" s="132">
        <v>169275</v>
      </c>
      <c r="B1274" s="134" t="s">
        <v>1154</v>
      </c>
      <c r="C1274" s="134">
        <v>36</v>
      </c>
      <c r="D1274" s="134">
        <v>31</v>
      </c>
      <c r="E1274" s="134">
        <v>31</v>
      </c>
      <c r="F1274" s="134">
        <v>41</v>
      </c>
      <c r="G1274" s="135">
        <v>56</v>
      </c>
      <c r="H1274" s="171">
        <f>IFERROR((Table21[[#This Row],[_202330]]-Table21[[#This Row],[_201930]])/Table21[[#This Row],[_201930]]*1,"")</f>
        <v>0.55555555555555558</v>
      </c>
    </row>
    <row r="1275" spans="1:8" ht="28.5">
      <c r="A1275" s="132">
        <v>169275</v>
      </c>
      <c r="B1275" s="134" t="s">
        <v>1155</v>
      </c>
      <c r="C1275" s="134">
        <v>32</v>
      </c>
      <c r="D1275" s="134">
        <v>45</v>
      </c>
      <c r="E1275" s="134">
        <v>44</v>
      </c>
      <c r="F1275" s="134">
        <v>32</v>
      </c>
      <c r="G1275" s="135">
        <v>11</v>
      </c>
      <c r="H1275" s="171">
        <f>IFERROR((Table21[[#This Row],[_202330]]-Table21[[#This Row],[_201930]])/Table21[[#This Row],[_201930]]*1,"")</f>
        <v>-0.65625</v>
      </c>
    </row>
    <row r="1276" spans="1:8">
      <c r="A1276" s="132">
        <v>169521</v>
      </c>
      <c r="B1276" s="134" t="s">
        <v>1173</v>
      </c>
      <c r="C1276" s="134">
        <v>582</v>
      </c>
      <c r="D1276" s="134">
        <v>499</v>
      </c>
      <c r="E1276" s="134">
        <v>534</v>
      </c>
      <c r="F1276" s="134">
        <v>506</v>
      </c>
      <c r="G1276" s="135">
        <v>381</v>
      </c>
      <c r="H1276" s="171">
        <f>IFERROR((Table21[[#This Row],[_202330]]-Table21[[#This Row],[_201930]])/Table21[[#This Row],[_201930]]*1,"")</f>
        <v>-0.34536082474226804</v>
      </c>
    </row>
    <row r="1277" spans="1:8">
      <c r="A1277" s="132">
        <v>169521</v>
      </c>
      <c r="B1277" s="134" t="s">
        <v>1131</v>
      </c>
      <c r="C1277" s="134">
        <v>0</v>
      </c>
      <c r="D1277" s="134">
        <v>0</v>
      </c>
      <c r="E1277" s="134">
        <v>0</v>
      </c>
      <c r="F1277" s="134">
        <v>0</v>
      </c>
      <c r="G1277" s="135">
        <v>0</v>
      </c>
      <c r="H1277" s="171" t="str">
        <f>IFERROR((Table21[[#This Row],[_202330]]-Table21[[#This Row],[_201930]])/Table21[[#This Row],[_201930]]*1,"")</f>
        <v/>
      </c>
    </row>
    <row r="1278" spans="1:8">
      <c r="A1278" s="132">
        <v>169521</v>
      </c>
      <c r="B1278" s="134" t="s">
        <v>1132</v>
      </c>
      <c r="C1278" s="134">
        <v>582</v>
      </c>
      <c r="D1278" s="134">
        <v>499</v>
      </c>
      <c r="E1278" s="134">
        <v>534</v>
      </c>
      <c r="F1278" s="134">
        <v>506</v>
      </c>
      <c r="G1278" s="135">
        <v>381</v>
      </c>
      <c r="H1278" s="171">
        <f>IFERROR((Table21[[#This Row],[_202330]]-Table21[[#This Row],[_201930]])/Table21[[#This Row],[_201930]]*1,"")</f>
        <v>-0.34536082474226804</v>
      </c>
    </row>
    <row r="1279" spans="1:8" ht="28.5">
      <c r="A1279" s="132">
        <v>169521</v>
      </c>
      <c r="B1279" s="134" t="s">
        <v>1133</v>
      </c>
      <c r="C1279" s="134">
        <v>22</v>
      </c>
      <c r="D1279" s="134">
        <v>21</v>
      </c>
      <c r="E1279" s="134">
        <v>18</v>
      </c>
      <c r="F1279" s="134">
        <v>10</v>
      </c>
      <c r="G1279" s="135">
        <v>4</v>
      </c>
      <c r="H1279" s="171">
        <f>IFERROR((Table21[[#This Row],[_202330]]-Table21[[#This Row],[_201930]])/Table21[[#This Row],[_201930]]*1,"")</f>
        <v>-0.81818181818181823</v>
      </c>
    </row>
    <row r="1280" spans="1:8" ht="28.5">
      <c r="A1280" s="132">
        <v>169521</v>
      </c>
      <c r="B1280" s="134" t="s">
        <v>1162</v>
      </c>
      <c r="C1280" s="134">
        <v>118</v>
      </c>
      <c r="D1280" s="134">
        <v>115</v>
      </c>
      <c r="E1280" s="134">
        <v>125</v>
      </c>
      <c r="F1280" s="134">
        <v>105</v>
      </c>
      <c r="G1280" s="135">
        <v>82</v>
      </c>
      <c r="H1280" s="171">
        <f>IFERROR((Table21[[#This Row],[_202330]]-Table21[[#This Row],[_201930]])/Table21[[#This Row],[_201930]]*1,"")</f>
        <v>-0.30508474576271188</v>
      </c>
    </row>
    <row r="1281" spans="1:8" ht="28.5">
      <c r="A1281" s="132">
        <v>169521</v>
      </c>
      <c r="B1281" s="134" t="s">
        <v>1163</v>
      </c>
      <c r="C1281" s="134" t="s">
        <v>129</v>
      </c>
      <c r="D1281" s="134" t="s">
        <v>129</v>
      </c>
      <c r="E1281" s="134" t="s">
        <v>129</v>
      </c>
      <c r="F1281" s="134" t="s">
        <v>129</v>
      </c>
      <c r="G1281" s="135" t="s">
        <v>129</v>
      </c>
      <c r="H1281" s="171" t="str">
        <f>IFERROR((Table21[[#This Row],[_202330]]-Table21[[#This Row],[_201930]])/Table21[[#This Row],[_201930]]*1,"")</f>
        <v/>
      </c>
    </row>
    <row r="1282" spans="1:8">
      <c r="A1282" s="132">
        <v>169521</v>
      </c>
      <c r="B1282" s="134" t="s">
        <v>1136</v>
      </c>
      <c r="C1282" s="134">
        <v>140</v>
      </c>
      <c r="D1282" s="134">
        <v>136</v>
      </c>
      <c r="E1282" s="134">
        <v>143</v>
      </c>
      <c r="F1282" s="134">
        <v>115</v>
      </c>
      <c r="G1282" s="135">
        <v>86</v>
      </c>
      <c r="H1282" s="171">
        <f>IFERROR((Table21[[#This Row],[_202330]]-Table21[[#This Row],[_201930]])/Table21[[#This Row],[_201930]]*1,"")</f>
        <v>-0.38571428571428573</v>
      </c>
    </row>
    <row r="1283" spans="1:8">
      <c r="A1283" s="132">
        <v>169521</v>
      </c>
      <c r="B1283" s="134" t="s">
        <v>1137</v>
      </c>
      <c r="C1283" s="134">
        <v>24</v>
      </c>
      <c r="D1283" s="134">
        <v>27</v>
      </c>
      <c r="E1283" s="134">
        <v>27</v>
      </c>
      <c r="F1283" s="134">
        <v>23</v>
      </c>
      <c r="G1283" s="135">
        <v>23</v>
      </c>
      <c r="H1283" s="171">
        <f>IFERROR((Table21[[#This Row],[_202330]]-Table21[[#This Row],[_201930]])/Table21[[#This Row],[_201930]]*1,"")</f>
        <v>-4.1666666666666664E-2</v>
      </c>
    </row>
    <row r="1284" spans="1:8" ht="28.5">
      <c r="A1284" s="132">
        <v>169521</v>
      </c>
      <c r="B1284" s="134" t="s">
        <v>1138</v>
      </c>
      <c r="C1284" s="134">
        <v>20</v>
      </c>
      <c r="D1284" s="134">
        <v>20</v>
      </c>
      <c r="E1284" s="134">
        <v>19</v>
      </c>
      <c r="F1284" s="134">
        <v>9</v>
      </c>
      <c r="G1284" s="135">
        <v>2</v>
      </c>
      <c r="H1284" s="171">
        <f>IFERROR((Table21[[#This Row],[_202330]]-Table21[[#This Row],[_201930]])/Table21[[#This Row],[_201930]]*1,"")</f>
        <v>-0.9</v>
      </c>
    </row>
    <row r="1285" spans="1:8" ht="28.5">
      <c r="A1285" s="132">
        <v>169521</v>
      </c>
      <c r="B1285" s="134" t="s">
        <v>1164</v>
      </c>
      <c r="C1285" s="134">
        <v>158</v>
      </c>
      <c r="D1285" s="134">
        <v>143</v>
      </c>
      <c r="E1285" s="134">
        <v>146</v>
      </c>
      <c r="F1285" s="134">
        <v>142</v>
      </c>
      <c r="G1285" s="135">
        <v>115</v>
      </c>
      <c r="H1285" s="171">
        <f>IFERROR((Table21[[#This Row],[_202330]]-Table21[[#This Row],[_201930]])/Table21[[#This Row],[_201930]]*1,"")</f>
        <v>-0.27215189873417722</v>
      </c>
    </row>
    <row r="1286" spans="1:8" ht="28.5">
      <c r="A1286" s="132">
        <v>169521</v>
      </c>
      <c r="B1286" s="134" t="s">
        <v>1165</v>
      </c>
      <c r="C1286" s="134" t="s">
        <v>129</v>
      </c>
      <c r="D1286" s="134" t="s">
        <v>129</v>
      </c>
      <c r="E1286" s="134" t="s">
        <v>129</v>
      </c>
      <c r="F1286" s="134" t="s">
        <v>129</v>
      </c>
      <c r="G1286" s="135" t="s">
        <v>129</v>
      </c>
      <c r="H1286" s="171" t="str">
        <f>IFERROR((Table21[[#This Row],[_202330]]-Table21[[#This Row],[_201930]])/Table21[[#This Row],[_201930]]*1,"")</f>
        <v/>
      </c>
    </row>
    <row r="1287" spans="1:8">
      <c r="A1287" s="132">
        <v>169521</v>
      </c>
      <c r="B1287" s="134" t="s">
        <v>1141</v>
      </c>
      <c r="C1287" s="134">
        <v>178</v>
      </c>
      <c r="D1287" s="134">
        <v>163</v>
      </c>
      <c r="E1287" s="134">
        <v>165</v>
      </c>
      <c r="F1287" s="134">
        <v>151</v>
      </c>
      <c r="G1287" s="135">
        <v>117</v>
      </c>
      <c r="H1287" s="171">
        <f>IFERROR((Table21[[#This Row],[_202330]]-Table21[[#This Row],[_201930]])/Table21[[#This Row],[_201930]]*1,"")</f>
        <v>-0.34269662921348315</v>
      </c>
    </row>
    <row r="1288" spans="1:8">
      <c r="A1288" s="132">
        <v>169521</v>
      </c>
      <c r="B1288" s="134" t="s">
        <v>1142</v>
      </c>
      <c r="C1288" s="134">
        <v>31</v>
      </c>
      <c r="D1288" s="134">
        <v>33</v>
      </c>
      <c r="E1288" s="134">
        <v>31</v>
      </c>
      <c r="F1288" s="134">
        <v>30</v>
      </c>
      <c r="G1288" s="135">
        <v>31</v>
      </c>
      <c r="H1288" s="171">
        <f>IFERROR((Table21[[#This Row],[_202330]]-Table21[[#This Row],[_201930]])/Table21[[#This Row],[_201930]]*1,"")</f>
        <v>0</v>
      </c>
    </row>
    <row r="1289" spans="1:8" ht="28.5">
      <c r="A1289" s="132">
        <v>169521</v>
      </c>
      <c r="B1289" s="134" t="s">
        <v>1143</v>
      </c>
      <c r="C1289" s="134">
        <v>20</v>
      </c>
      <c r="D1289" s="134">
        <v>20</v>
      </c>
      <c r="E1289" s="134">
        <v>18</v>
      </c>
      <c r="F1289" s="134">
        <v>9</v>
      </c>
      <c r="G1289" s="135">
        <v>2</v>
      </c>
      <c r="H1289" s="171">
        <f>IFERROR((Table21[[#This Row],[_202330]]-Table21[[#This Row],[_201930]])/Table21[[#This Row],[_201930]]*1,"")</f>
        <v>-0.9</v>
      </c>
    </row>
    <row r="1290" spans="1:8" ht="28.5">
      <c r="A1290" s="132">
        <v>169521</v>
      </c>
      <c r="B1290" s="134" t="s">
        <v>1166</v>
      </c>
      <c r="C1290" s="134">
        <v>164</v>
      </c>
      <c r="D1290" s="134">
        <v>155</v>
      </c>
      <c r="E1290" s="134">
        <v>160</v>
      </c>
      <c r="F1290" s="134">
        <v>153</v>
      </c>
      <c r="G1290" s="135">
        <v>123</v>
      </c>
      <c r="H1290" s="171">
        <f>IFERROR((Table21[[#This Row],[_202330]]-Table21[[#This Row],[_201930]])/Table21[[#This Row],[_201930]]*1,"")</f>
        <v>-0.25</v>
      </c>
    </row>
    <row r="1291" spans="1:8" ht="28.5">
      <c r="A1291" s="132">
        <v>169521</v>
      </c>
      <c r="B1291" s="134" t="s">
        <v>1167</v>
      </c>
      <c r="C1291" s="134" t="s">
        <v>129</v>
      </c>
      <c r="D1291" s="134" t="s">
        <v>129</v>
      </c>
      <c r="E1291" s="134" t="s">
        <v>129</v>
      </c>
      <c r="F1291" s="134" t="s">
        <v>129</v>
      </c>
      <c r="G1291" s="135" t="s">
        <v>129</v>
      </c>
      <c r="H1291" s="171" t="str">
        <f>IFERROR((Table21[[#This Row],[_202330]]-Table21[[#This Row],[_201930]])/Table21[[#This Row],[_201930]]*1,"")</f>
        <v/>
      </c>
    </row>
    <row r="1292" spans="1:8">
      <c r="A1292" s="132">
        <v>169521</v>
      </c>
      <c r="B1292" s="134" t="s">
        <v>1146</v>
      </c>
      <c r="C1292" s="134">
        <v>184</v>
      </c>
      <c r="D1292" s="134">
        <v>175</v>
      </c>
      <c r="E1292" s="134">
        <v>178</v>
      </c>
      <c r="F1292" s="134">
        <v>162</v>
      </c>
      <c r="G1292" s="135">
        <v>125</v>
      </c>
      <c r="H1292" s="171">
        <f>IFERROR((Table21[[#This Row],[_202330]]-Table21[[#This Row],[_201930]])/Table21[[#This Row],[_201930]]*1,"")</f>
        <v>-0.32065217391304346</v>
      </c>
    </row>
    <row r="1293" spans="1:8" ht="28.5">
      <c r="A1293" s="132">
        <v>169521</v>
      </c>
      <c r="B1293" s="134" t="s">
        <v>1147</v>
      </c>
      <c r="C1293" s="134">
        <v>8</v>
      </c>
      <c r="D1293" s="134">
        <v>3</v>
      </c>
      <c r="E1293" s="134">
        <v>8</v>
      </c>
      <c r="F1293" s="134">
        <v>11</v>
      </c>
      <c r="G1293" s="135">
        <v>9</v>
      </c>
      <c r="H1293" s="171">
        <f>IFERROR((Table21[[#This Row],[_202330]]-Table21[[#This Row],[_201930]])/Table21[[#This Row],[_201930]]*1,"")</f>
        <v>0.125</v>
      </c>
    </row>
    <row r="1294" spans="1:8" ht="28.5">
      <c r="A1294" s="132">
        <v>169521</v>
      </c>
      <c r="B1294" s="134" t="s">
        <v>1148</v>
      </c>
      <c r="C1294" s="134">
        <v>203</v>
      </c>
      <c r="D1294" s="134">
        <v>165</v>
      </c>
      <c r="E1294" s="134">
        <v>195</v>
      </c>
      <c r="F1294" s="134">
        <v>185</v>
      </c>
      <c r="G1294" s="135">
        <v>123</v>
      </c>
      <c r="H1294" s="171">
        <f>IFERROR((Table21[[#This Row],[_202330]]-Table21[[#This Row],[_201930]])/Table21[[#This Row],[_201930]]*1,"")</f>
        <v>-0.39408866995073893</v>
      </c>
    </row>
    <row r="1295" spans="1:8" ht="28.5">
      <c r="A1295" s="132">
        <v>169521</v>
      </c>
      <c r="B1295" s="134" t="s">
        <v>1149</v>
      </c>
      <c r="C1295" s="134">
        <v>187</v>
      </c>
      <c r="D1295" s="134">
        <v>156</v>
      </c>
      <c r="E1295" s="134">
        <v>153</v>
      </c>
      <c r="F1295" s="134">
        <v>148</v>
      </c>
      <c r="G1295" s="135">
        <v>124</v>
      </c>
      <c r="H1295" s="171">
        <f>IFERROR((Table21[[#This Row],[_202330]]-Table21[[#This Row],[_201930]])/Table21[[#This Row],[_201930]]*1,"")</f>
        <v>-0.33689839572192515</v>
      </c>
    </row>
    <row r="1296" spans="1:8" ht="28.5">
      <c r="A1296" s="132">
        <v>169521</v>
      </c>
      <c r="B1296" s="134" t="s">
        <v>1150</v>
      </c>
      <c r="C1296" s="134">
        <v>398</v>
      </c>
      <c r="D1296" s="134">
        <v>324</v>
      </c>
      <c r="E1296" s="134">
        <v>356</v>
      </c>
      <c r="F1296" s="134">
        <v>344</v>
      </c>
      <c r="G1296" s="135">
        <v>256</v>
      </c>
      <c r="H1296" s="171">
        <f>IFERROR((Table21[[#This Row],[_202330]]-Table21[[#This Row],[_201930]])/Table21[[#This Row],[_201930]]*1,"")</f>
        <v>-0.35678391959798994</v>
      </c>
    </row>
    <row r="1297" spans="1:8">
      <c r="A1297" s="132">
        <v>169521</v>
      </c>
      <c r="B1297" s="134" t="s">
        <v>1151</v>
      </c>
      <c r="C1297" s="134">
        <v>32</v>
      </c>
      <c r="D1297" s="134">
        <v>35</v>
      </c>
      <c r="E1297" s="134">
        <v>33</v>
      </c>
      <c r="F1297" s="134">
        <v>32</v>
      </c>
      <c r="G1297" s="135">
        <v>33</v>
      </c>
      <c r="H1297" s="171">
        <f>IFERROR((Table21[[#This Row],[_202330]]-Table21[[#This Row],[_201930]])/Table21[[#This Row],[_201930]]*1,"")</f>
        <v>3.125E-2</v>
      </c>
    </row>
    <row r="1298" spans="1:8" ht="28.5">
      <c r="A1298" s="132">
        <v>169521</v>
      </c>
      <c r="B1298" s="134" t="s">
        <v>1152</v>
      </c>
      <c r="C1298" s="134">
        <v>36</v>
      </c>
      <c r="D1298" s="134">
        <v>34</v>
      </c>
      <c r="E1298" s="134">
        <v>38</v>
      </c>
      <c r="F1298" s="134">
        <v>39</v>
      </c>
      <c r="G1298" s="135">
        <v>35</v>
      </c>
      <c r="H1298" s="171">
        <f>IFERROR((Table21[[#This Row],[_202330]]-Table21[[#This Row],[_201930]])/Table21[[#This Row],[_201930]]*1,"")</f>
        <v>-2.7777777777777776E-2</v>
      </c>
    </row>
    <row r="1299" spans="1:8" ht="28.5">
      <c r="A1299" s="132">
        <v>169521</v>
      </c>
      <c r="B1299" s="134" t="s">
        <v>1153</v>
      </c>
      <c r="C1299" s="134">
        <v>1</v>
      </c>
      <c r="D1299" s="134">
        <v>1</v>
      </c>
      <c r="E1299" s="134">
        <v>1</v>
      </c>
      <c r="F1299" s="134">
        <v>2</v>
      </c>
      <c r="G1299" s="135">
        <v>2</v>
      </c>
      <c r="H1299" s="171">
        <f>IFERROR((Table21[[#This Row],[_202330]]-Table21[[#This Row],[_201930]])/Table21[[#This Row],[_201930]]*1,"")</f>
        <v>1</v>
      </c>
    </row>
    <row r="1300" spans="1:8" ht="28.5">
      <c r="A1300" s="132">
        <v>169521</v>
      </c>
      <c r="B1300" s="134" t="s">
        <v>1154</v>
      </c>
      <c r="C1300" s="134">
        <v>35</v>
      </c>
      <c r="D1300" s="134">
        <v>33</v>
      </c>
      <c r="E1300" s="134">
        <v>37</v>
      </c>
      <c r="F1300" s="134">
        <v>37</v>
      </c>
      <c r="G1300" s="135">
        <v>32</v>
      </c>
      <c r="H1300" s="171">
        <f>IFERROR((Table21[[#This Row],[_202330]]-Table21[[#This Row],[_201930]])/Table21[[#This Row],[_201930]]*1,"")</f>
        <v>-8.5714285714285715E-2</v>
      </c>
    </row>
    <row r="1301" spans="1:8" ht="28.5">
      <c r="A1301" s="132">
        <v>169521</v>
      </c>
      <c r="B1301" s="134" t="s">
        <v>1155</v>
      </c>
      <c r="C1301" s="134">
        <v>32</v>
      </c>
      <c r="D1301" s="134">
        <v>31</v>
      </c>
      <c r="E1301" s="134">
        <v>29</v>
      </c>
      <c r="F1301" s="134">
        <v>29</v>
      </c>
      <c r="G1301" s="135">
        <v>33</v>
      </c>
      <c r="H1301" s="171">
        <f>IFERROR((Table21[[#This Row],[_202330]]-Table21[[#This Row],[_201930]])/Table21[[#This Row],[_201930]]*1,"")</f>
        <v>3.125E-2</v>
      </c>
    </row>
    <row r="1302" spans="1:8">
      <c r="A1302" s="132">
        <v>170055</v>
      </c>
      <c r="B1302" s="134" t="s">
        <v>1173</v>
      </c>
      <c r="C1302" s="134">
        <v>4164</v>
      </c>
      <c r="D1302" s="134">
        <v>1101</v>
      </c>
      <c r="E1302" s="134">
        <v>901</v>
      </c>
      <c r="F1302" s="134">
        <v>870</v>
      </c>
      <c r="G1302" s="135">
        <v>761</v>
      </c>
      <c r="H1302" s="171">
        <f>IFERROR((Table21[[#This Row],[_202330]]-Table21[[#This Row],[_201930]])/Table21[[#This Row],[_201930]]*1,"")</f>
        <v>-0.81724303554274735</v>
      </c>
    </row>
    <row r="1303" spans="1:8">
      <c r="A1303" s="132">
        <v>170055</v>
      </c>
      <c r="B1303" s="134" t="s">
        <v>1131</v>
      </c>
      <c r="C1303" s="134">
        <v>5</v>
      </c>
      <c r="D1303" s="134">
        <v>2</v>
      </c>
      <c r="E1303" s="134">
        <v>0</v>
      </c>
      <c r="F1303" s="134">
        <v>0</v>
      </c>
      <c r="G1303" s="135">
        <v>0</v>
      </c>
      <c r="H1303" s="171">
        <f>IFERROR((Table21[[#This Row],[_202330]]-Table21[[#This Row],[_201930]])/Table21[[#This Row],[_201930]]*1,"")</f>
        <v>-1</v>
      </c>
    </row>
    <row r="1304" spans="1:8">
      <c r="A1304" s="132">
        <v>170055</v>
      </c>
      <c r="B1304" s="134" t="s">
        <v>1132</v>
      </c>
      <c r="C1304" s="134">
        <v>4159</v>
      </c>
      <c r="D1304" s="134">
        <v>1099</v>
      </c>
      <c r="E1304" s="134">
        <v>901</v>
      </c>
      <c r="F1304" s="134">
        <v>870</v>
      </c>
      <c r="G1304" s="135">
        <v>761</v>
      </c>
      <c r="H1304" s="171">
        <f>IFERROR((Table21[[#This Row],[_202330]]-Table21[[#This Row],[_201930]])/Table21[[#This Row],[_201930]]*1,"")</f>
        <v>-0.81702332291416202</v>
      </c>
    </row>
    <row r="1305" spans="1:8" ht="28.5">
      <c r="A1305" s="132">
        <v>170055</v>
      </c>
      <c r="B1305" s="134" t="s">
        <v>1133</v>
      </c>
      <c r="C1305" s="134">
        <v>109</v>
      </c>
      <c r="D1305" s="134">
        <v>11</v>
      </c>
      <c r="E1305" s="134">
        <v>30</v>
      </c>
      <c r="F1305" s="134">
        <v>20</v>
      </c>
      <c r="G1305" s="135">
        <v>21</v>
      </c>
      <c r="H1305" s="171">
        <f>IFERROR((Table21[[#This Row],[_202330]]-Table21[[#This Row],[_201930]])/Table21[[#This Row],[_201930]]*1,"")</f>
        <v>-0.80733944954128445</v>
      </c>
    </row>
    <row r="1306" spans="1:8" ht="28.5">
      <c r="A1306" s="132">
        <v>170055</v>
      </c>
      <c r="B1306" s="134" t="s">
        <v>1162</v>
      </c>
      <c r="C1306" s="134">
        <v>1540</v>
      </c>
      <c r="D1306" s="134">
        <v>245</v>
      </c>
      <c r="E1306" s="134">
        <v>221</v>
      </c>
      <c r="F1306" s="134">
        <v>175</v>
      </c>
      <c r="G1306" s="135">
        <v>180</v>
      </c>
      <c r="H1306" s="171">
        <f>IFERROR((Table21[[#This Row],[_202330]]-Table21[[#This Row],[_201930]])/Table21[[#This Row],[_201930]]*1,"")</f>
        <v>-0.88311688311688308</v>
      </c>
    </row>
    <row r="1307" spans="1:8" ht="28.5">
      <c r="A1307" s="132">
        <v>170055</v>
      </c>
      <c r="B1307" s="134" t="s">
        <v>1163</v>
      </c>
      <c r="C1307" s="134" t="s">
        <v>129</v>
      </c>
      <c r="D1307" s="134" t="s">
        <v>129</v>
      </c>
      <c r="E1307" s="134" t="s">
        <v>129</v>
      </c>
      <c r="F1307" s="134" t="s">
        <v>129</v>
      </c>
      <c r="G1307" s="135" t="s">
        <v>129</v>
      </c>
      <c r="H1307" s="171" t="str">
        <f>IFERROR((Table21[[#This Row],[_202330]]-Table21[[#This Row],[_201930]])/Table21[[#This Row],[_201930]]*1,"")</f>
        <v/>
      </c>
    </row>
    <row r="1308" spans="1:8">
      <c r="A1308" s="132">
        <v>170055</v>
      </c>
      <c r="B1308" s="134" t="s">
        <v>1136</v>
      </c>
      <c r="C1308" s="134">
        <v>1649</v>
      </c>
      <c r="D1308" s="134">
        <v>256</v>
      </c>
      <c r="E1308" s="134">
        <v>251</v>
      </c>
      <c r="F1308" s="134">
        <v>195</v>
      </c>
      <c r="G1308" s="135">
        <v>201</v>
      </c>
      <c r="H1308" s="171">
        <f>IFERROR((Table21[[#This Row],[_202330]]-Table21[[#This Row],[_201930]])/Table21[[#This Row],[_201930]]*1,"")</f>
        <v>-0.87810794420861127</v>
      </c>
    </row>
    <row r="1309" spans="1:8">
      <c r="A1309" s="132">
        <v>170055</v>
      </c>
      <c r="B1309" s="134" t="s">
        <v>1137</v>
      </c>
      <c r="C1309" s="134">
        <v>40</v>
      </c>
      <c r="D1309" s="134">
        <v>23</v>
      </c>
      <c r="E1309" s="134">
        <v>28</v>
      </c>
      <c r="F1309" s="134">
        <v>22</v>
      </c>
      <c r="G1309" s="135">
        <v>26</v>
      </c>
      <c r="H1309" s="171">
        <f>IFERROR((Table21[[#This Row],[_202330]]-Table21[[#This Row],[_201930]])/Table21[[#This Row],[_201930]]*1,"")</f>
        <v>-0.35</v>
      </c>
    </row>
    <row r="1310" spans="1:8" ht="28.5">
      <c r="A1310" s="132">
        <v>170055</v>
      </c>
      <c r="B1310" s="134" t="s">
        <v>1138</v>
      </c>
      <c r="C1310" s="134">
        <v>106</v>
      </c>
      <c r="D1310" s="134">
        <v>12</v>
      </c>
      <c r="E1310" s="134">
        <v>33</v>
      </c>
      <c r="F1310" s="134">
        <v>24</v>
      </c>
      <c r="G1310" s="135">
        <v>23</v>
      </c>
      <c r="H1310" s="171">
        <f>IFERROR((Table21[[#This Row],[_202330]]-Table21[[#This Row],[_201930]])/Table21[[#This Row],[_201930]]*1,"")</f>
        <v>-0.78301886792452835</v>
      </c>
    </row>
    <row r="1311" spans="1:8" ht="28.5">
      <c r="A1311" s="132">
        <v>170055</v>
      </c>
      <c r="B1311" s="134" t="s">
        <v>1164</v>
      </c>
      <c r="C1311" s="134">
        <v>1635</v>
      </c>
      <c r="D1311" s="134">
        <v>301</v>
      </c>
      <c r="E1311" s="134">
        <v>281</v>
      </c>
      <c r="F1311" s="134">
        <v>228</v>
      </c>
      <c r="G1311" s="135">
        <v>210</v>
      </c>
      <c r="H1311" s="171">
        <f>IFERROR((Table21[[#This Row],[_202330]]-Table21[[#This Row],[_201930]])/Table21[[#This Row],[_201930]]*1,"")</f>
        <v>-0.87155963302752293</v>
      </c>
    </row>
    <row r="1312" spans="1:8" ht="28.5">
      <c r="A1312" s="132">
        <v>170055</v>
      </c>
      <c r="B1312" s="134" t="s">
        <v>1165</v>
      </c>
      <c r="C1312" s="134" t="s">
        <v>129</v>
      </c>
      <c r="D1312" s="134" t="s">
        <v>129</v>
      </c>
      <c r="E1312" s="134" t="s">
        <v>129</v>
      </c>
      <c r="F1312" s="134" t="s">
        <v>129</v>
      </c>
      <c r="G1312" s="135" t="s">
        <v>129</v>
      </c>
      <c r="H1312" s="171" t="str">
        <f>IFERROR((Table21[[#This Row],[_202330]]-Table21[[#This Row],[_201930]])/Table21[[#This Row],[_201930]]*1,"")</f>
        <v/>
      </c>
    </row>
    <row r="1313" spans="1:8">
      <c r="A1313" s="132">
        <v>170055</v>
      </c>
      <c r="B1313" s="134" t="s">
        <v>1141</v>
      </c>
      <c r="C1313" s="134">
        <v>1741</v>
      </c>
      <c r="D1313" s="134">
        <v>313</v>
      </c>
      <c r="E1313" s="134">
        <v>314</v>
      </c>
      <c r="F1313" s="134">
        <v>252</v>
      </c>
      <c r="G1313" s="135">
        <v>233</v>
      </c>
      <c r="H1313" s="171">
        <f>IFERROR((Table21[[#This Row],[_202330]]-Table21[[#This Row],[_201930]])/Table21[[#This Row],[_201930]]*1,"")</f>
        <v>-0.86616886846639862</v>
      </c>
    </row>
    <row r="1314" spans="1:8">
      <c r="A1314" s="132">
        <v>170055</v>
      </c>
      <c r="B1314" s="134" t="s">
        <v>1142</v>
      </c>
      <c r="C1314" s="134">
        <v>42</v>
      </c>
      <c r="D1314" s="134">
        <v>28</v>
      </c>
      <c r="E1314" s="134">
        <v>35</v>
      </c>
      <c r="F1314" s="134">
        <v>29</v>
      </c>
      <c r="G1314" s="135">
        <v>31</v>
      </c>
      <c r="H1314" s="171">
        <f>IFERROR((Table21[[#This Row],[_202330]]-Table21[[#This Row],[_201930]])/Table21[[#This Row],[_201930]]*1,"")</f>
        <v>-0.26190476190476192</v>
      </c>
    </row>
    <row r="1315" spans="1:8" ht="28.5">
      <c r="A1315" s="132">
        <v>170055</v>
      </c>
      <c r="B1315" s="134" t="s">
        <v>1143</v>
      </c>
      <c r="C1315" s="134">
        <v>104</v>
      </c>
      <c r="D1315" s="134">
        <v>15</v>
      </c>
      <c r="E1315" s="134">
        <v>38</v>
      </c>
      <c r="F1315" s="134">
        <v>27</v>
      </c>
      <c r="G1315" s="135">
        <v>28</v>
      </c>
      <c r="H1315" s="171">
        <f>IFERROR((Table21[[#This Row],[_202330]]-Table21[[#This Row],[_201930]])/Table21[[#This Row],[_201930]]*1,"")</f>
        <v>-0.73076923076923073</v>
      </c>
    </row>
    <row r="1316" spans="1:8" ht="28.5">
      <c r="A1316" s="132">
        <v>170055</v>
      </c>
      <c r="B1316" s="134" t="s">
        <v>1166</v>
      </c>
      <c r="C1316" s="134">
        <v>1744</v>
      </c>
      <c r="D1316" s="134">
        <v>325</v>
      </c>
      <c r="E1316" s="134">
        <v>303</v>
      </c>
      <c r="F1316" s="134">
        <v>244</v>
      </c>
      <c r="G1316" s="135">
        <v>218</v>
      </c>
      <c r="H1316" s="171">
        <f>IFERROR((Table21[[#This Row],[_202330]]-Table21[[#This Row],[_201930]])/Table21[[#This Row],[_201930]]*1,"")</f>
        <v>-0.875</v>
      </c>
    </row>
    <row r="1317" spans="1:8" ht="28.5">
      <c r="A1317" s="132">
        <v>170055</v>
      </c>
      <c r="B1317" s="134" t="s">
        <v>1167</v>
      </c>
      <c r="C1317" s="134" t="s">
        <v>129</v>
      </c>
      <c r="D1317" s="134" t="s">
        <v>129</v>
      </c>
      <c r="E1317" s="134" t="s">
        <v>129</v>
      </c>
      <c r="F1317" s="134" t="s">
        <v>129</v>
      </c>
      <c r="G1317" s="135" t="s">
        <v>129</v>
      </c>
      <c r="H1317" s="171" t="str">
        <f>IFERROR((Table21[[#This Row],[_202330]]-Table21[[#This Row],[_201930]])/Table21[[#This Row],[_201930]]*1,"")</f>
        <v/>
      </c>
    </row>
    <row r="1318" spans="1:8">
      <c r="A1318" s="132">
        <v>170055</v>
      </c>
      <c r="B1318" s="134" t="s">
        <v>1146</v>
      </c>
      <c r="C1318" s="134">
        <v>1848</v>
      </c>
      <c r="D1318" s="134">
        <v>340</v>
      </c>
      <c r="E1318" s="134">
        <v>341</v>
      </c>
      <c r="F1318" s="134">
        <v>271</v>
      </c>
      <c r="G1318" s="135">
        <v>246</v>
      </c>
      <c r="H1318" s="171">
        <f>IFERROR((Table21[[#This Row],[_202330]]-Table21[[#This Row],[_201930]])/Table21[[#This Row],[_201930]]*1,"")</f>
        <v>-0.86688311688311692</v>
      </c>
    </row>
    <row r="1319" spans="1:8" ht="28.5">
      <c r="A1319" s="132">
        <v>170055</v>
      </c>
      <c r="B1319" s="134" t="s">
        <v>1147</v>
      </c>
      <c r="C1319" s="134">
        <v>14</v>
      </c>
      <c r="D1319" s="134">
        <v>25</v>
      </c>
      <c r="E1319" s="134">
        <v>16</v>
      </c>
      <c r="F1319" s="134">
        <v>5</v>
      </c>
      <c r="G1319" s="135">
        <v>10</v>
      </c>
      <c r="H1319" s="171">
        <f>IFERROR((Table21[[#This Row],[_202330]]-Table21[[#This Row],[_201930]])/Table21[[#This Row],[_201930]]*1,"")</f>
        <v>-0.2857142857142857</v>
      </c>
    </row>
    <row r="1320" spans="1:8" ht="28.5">
      <c r="A1320" s="132">
        <v>170055</v>
      </c>
      <c r="B1320" s="134" t="s">
        <v>1148</v>
      </c>
      <c r="C1320" s="134">
        <v>1258</v>
      </c>
      <c r="D1320" s="134">
        <v>434</v>
      </c>
      <c r="E1320" s="134">
        <v>302</v>
      </c>
      <c r="F1320" s="134">
        <v>344</v>
      </c>
      <c r="G1320" s="135">
        <v>282</v>
      </c>
      <c r="H1320" s="171">
        <f>IFERROR((Table21[[#This Row],[_202330]]-Table21[[#This Row],[_201930]])/Table21[[#This Row],[_201930]]*1,"")</f>
        <v>-0.77583465818759934</v>
      </c>
    </row>
    <row r="1321" spans="1:8" ht="28.5">
      <c r="A1321" s="132">
        <v>170055</v>
      </c>
      <c r="B1321" s="134" t="s">
        <v>1149</v>
      </c>
      <c r="C1321" s="134">
        <v>1039</v>
      </c>
      <c r="D1321" s="134">
        <v>300</v>
      </c>
      <c r="E1321" s="134">
        <v>242</v>
      </c>
      <c r="F1321" s="134">
        <v>250</v>
      </c>
      <c r="G1321" s="135">
        <v>223</v>
      </c>
      <c r="H1321" s="171">
        <f>IFERROR((Table21[[#This Row],[_202330]]-Table21[[#This Row],[_201930]])/Table21[[#This Row],[_201930]]*1,"")</f>
        <v>-0.78537054860442734</v>
      </c>
    </row>
    <row r="1322" spans="1:8" ht="28.5">
      <c r="A1322" s="132">
        <v>170055</v>
      </c>
      <c r="B1322" s="134" t="s">
        <v>1150</v>
      </c>
      <c r="C1322" s="134">
        <v>2311</v>
      </c>
      <c r="D1322" s="134">
        <v>759</v>
      </c>
      <c r="E1322" s="134">
        <v>560</v>
      </c>
      <c r="F1322" s="134">
        <v>599</v>
      </c>
      <c r="G1322" s="135">
        <v>515</v>
      </c>
      <c r="H1322" s="171">
        <f>IFERROR((Table21[[#This Row],[_202330]]-Table21[[#This Row],[_201930]])/Table21[[#This Row],[_201930]]*1,"")</f>
        <v>-0.77715274772825615</v>
      </c>
    </row>
    <row r="1323" spans="1:8">
      <c r="A1323" s="132">
        <v>170055</v>
      </c>
      <c r="B1323" s="134" t="s">
        <v>1151</v>
      </c>
      <c r="C1323" s="134">
        <v>44</v>
      </c>
      <c r="D1323" s="134">
        <v>31</v>
      </c>
      <c r="E1323" s="134">
        <v>38</v>
      </c>
      <c r="F1323" s="134">
        <v>31</v>
      </c>
      <c r="G1323" s="135">
        <v>32</v>
      </c>
      <c r="H1323" s="171">
        <f>IFERROR((Table21[[#This Row],[_202330]]-Table21[[#This Row],[_201930]])/Table21[[#This Row],[_201930]]*1,"")</f>
        <v>-0.27272727272727271</v>
      </c>
    </row>
    <row r="1324" spans="1:8" ht="28.5">
      <c r="A1324" s="132">
        <v>170055</v>
      </c>
      <c r="B1324" s="134" t="s">
        <v>1152</v>
      </c>
      <c r="C1324" s="134">
        <v>31</v>
      </c>
      <c r="D1324" s="134">
        <v>42</v>
      </c>
      <c r="E1324" s="134">
        <v>35</v>
      </c>
      <c r="F1324" s="134">
        <v>40</v>
      </c>
      <c r="G1324" s="135">
        <v>38</v>
      </c>
      <c r="H1324" s="171">
        <f>IFERROR((Table21[[#This Row],[_202330]]-Table21[[#This Row],[_201930]])/Table21[[#This Row],[_201930]]*1,"")</f>
        <v>0.22580645161290322</v>
      </c>
    </row>
    <row r="1325" spans="1:8" ht="28.5">
      <c r="A1325" s="132">
        <v>170055</v>
      </c>
      <c r="B1325" s="134" t="s">
        <v>1153</v>
      </c>
      <c r="C1325" s="134">
        <v>0</v>
      </c>
      <c r="D1325" s="134">
        <v>2</v>
      </c>
      <c r="E1325" s="134">
        <v>2</v>
      </c>
      <c r="F1325" s="134">
        <v>1</v>
      </c>
      <c r="G1325" s="135">
        <v>1</v>
      </c>
      <c r="H1325" s="171" t="str">
        <f>IFERROR((Table21[[#This Row],[_202330]]-Table21[[#This Row],[_201930]])/Table21[[#This Row],[_201930]]*1,"")</f>
        <v/>
      </c>
    </row>
    <row r="1326" spans="1:8" ht="28.5">
      <c r="A1326" s="132">
        <v>170055</v>
      </c>
      <c r="B1326" s="134" t="s">
        <v>1154</v>
      </c>
      <c r="C1326" s="134">
        <v>30</v>
      </c>
      <c r="D1326" s="134">
        <v>39</v>
      </c>
      <c r="E1326" s="134">
        <v>34</v>
      </c>
      <c r="F1326" s="134">
        <v>40</v>
      </c>
      <c r="G1326" s="135">
        <v>37</v>
      </c>
      <c r="H1326" s="171">
        <f>IFERROR((Table21[[#This Row],[_202330]]-Table21[[#This Row],[_201930]])/Table21[[#This Row],[_201930]]*1,"")</f>
        <v>0.23333333333333334</v>
      </c>
    </row>
    <row r="1327" spans="1:8" ht="28.5">
      <c r="A1327" s="132">
        <v>170055</v>
      </c>
      <c r="B1327" s="134" t="s">
        <v>1155</v>
      </c>
      <c r="C1327" s="134">
        <v>25</v>
      </c>
      <c r="D1327" s="134">
        <v>27</v>
      </c>
      <c r="E1327" s="134">
        <v>27</v>
      </c>
      <c r="F1327" s="134">
        <v>29</v>
      </c>
      <c r="G1327" s="135">
        <v>29</v>
      </c>
      <c r="H1327" s="171">
        <f>IFERROR((Table21[[#This Row],[_202330]]-Table21[[#This Row],[_201930]])/Table21[[#This Row],[_201930]]*1,"")</f>
        <v>0.16</v>
      </c>
    </row>
    <row r="1328" spans="1:8">
      <c r="A1328" s="132">
        <v>170657</v>
      </c>
      <c r="B1328" s="134" t="s">
        <v>1173</v>
      </c>
      <c r="C1328" s="134">
        <v>1048</v>
      </c>
      <c r="D1328" s="134">
        <v>1032</v>
      </c>
      <c r="E1328" s="134">
        <v>908</v>
      </c>
      <c r="F1328" s="134">
        <v>857</v>
      </c>
      <c r="G1328" s="135">
        <v>747</v>
      </c>
      <c r="H1328" s="171">
        <f>IFERROR((Table21[[#This Row],[_202330]]-Table21[[#This Row],[_201930]])/Table21[[#This Row],[_201930]]*1,"")</f>
        <v>-0.28721374045801529</v>
      </c>
    </row>
    <row r="1329" spans="1:8">
      <c r="A1329" s="132">
        <v>170657</v>
      </c>
      <c r="B1329" s="134" t="s">
        <v>1131</v>
      </c>
      <c r="C1329" s="134">
        <v>1</v>
      </c>
      <c r="D1329" s="134">
        <v>3</v>
      </c>
      <c r="E1329" s="134">
        <v>3</v>
      </c>
      <c r="F1329" s="134">
        <v>2</v>
      </c>
      <c r="G1329" s="135">
        <v>3</v>
      </c>
      <c r="H1329" s="171">
        <f>IFERROR((Table21[[#This Row],[_202330]]-Table21[[#This Row],[_201930]])/Table21[[#This Row],[_201930]]*1,"")</f>
        <v>2</v>
      </c>
    </row>
    <row r="1330" spans="1:8">
      <c r="A1330" s="132">
        <v>170657</v>
      </c>
      <c r="B1330" s="134" t="s">
        <v>1132</v>
      </c>
      <c r="C1330" s="134">
        <v>1047</v>
      </c>
      <c r="D1330" s="134">
        <v>1029</v>
      </c>
      <c r="E1330" s="134">
        <v>905</v>
      </c>
      <c r="F1330" s="134">
        <v>855</v>
      </c>
      <c r="G1330" s="135">
        <v>744</v>
      </c>
      <c r="H1330" s="171">
        <f>IFERROR((Table21[[#This Row],[_202330]]-Table21[[#This Row],[_201930]])/Table21[[#This Row],[_201930]]*1,"")</f>
        <v>-0.28939828080229224</v>
      </c>
    </row>
    <row r="1331" spans="1:8" ht="28.5">
      <c r="A1331" s="132">
        <v>170657</v>
      </c>
      <c r="B1331" s="134" t="s">
        <v>1133</v>
      </c>
      <c r="C1331" s="134">
        <v>114</v>
      </c>
      <c r="D1331" s="134">
        <v>97</v>
      </c>
      <c r="E1331" s="134">
        <v>93</v>
      </c>
      <c r="F1331" s="134">
        <v>88</v>
      </c>
      <c r="G1331" s="135">
        <v>77</v>
      </c>
      <c r="H1331" s="171">
        <f>IFERROR((Table21[[#This Row],[_202330]]-Table21[[#This Row],[_201930]])/Table21[[#This Row],[_201930]]*1,"")</f>
        <v>-0.32456140350877194</v>
      </c>
    </row>
    <row r="1332" spans="1:8" ht="28.5">
      <c r="A1332" s="132">
        <v>170657</v>
      </c>
      <c r="B1332" s="134" t="s">
        <v>1162</v>
      </c>
      <c r="C1332" s="134">
        <v>73</v>
      </c>
      <c r="D1332" s="134">
        <v>107</v>
      </c>
      <c r="E1332" s="134">
        <v>101</v>
      </c>
      <c r="F1332" s="134">
        <v>107</v>
      </c>
      <c r="G1332" s="135">
        <v>99</v>
      </c>
      <c r="H1332" s="171">
        <f>IFERROR((Table21[[#This Row],[_202330]]-Table21[[#This Row],[_201930]])/Table21[[#This Row],[_201930]]*1,"")</f>
        <v>0.35616438356164382</v>
      </c>
    </row>
    <row r="1333" spans="1:8" ht="28.5">
      <c r="A1333" s="132">
        <v>170657</v>
      </c>
      <c r="B1333" s="134" t="s">
        <v>1163</v>
      </c>
      <c r="C1333" s="134" t="s">
        <v>129</v>
      </c>
      <c r="D1333" s="134" t="s">
        <v>129</v>
      </c>
      <c r="E1333" s="134" t="s">
        <v>129</v>
      </c>
      <c r="F1333" s="134" t="s">
        <v>129</v>
      </c>
      <c r="G1333" s="135" t="s">
        <v>129</v>
      </c>
      <c r="H1333" s="171" t="str">
        <f>IFERROR((Table21[[#This Row],[_202330]]-Table21[[#This Row],[_201930]])/Table21[[#This Row],[_201930]]*1,"")</f>
        <v/>
      </c>
    </row>
    <row r="1334" spans="1:8">
      <c r="A1334" s="132">
        <v>170657</v>
      </c>
      <c r="B1334" s="134" t="s">
        <v>1136</v>
      </c>
      <c r="C1334" s="134">
        <v>187</v>
      </c>
      <c r="D1334" s="134">
        <v>204</v>
      </c>
      <c r="E1334" s="134">
        <v>194</v>
      </c>
      <c r="F1334" s="134">
        <v>195</v>
      </c>
      <c r="G1334" s="135">
        <v>176</v>
      </c>
      <c r="H1334" s="171">
        <f>IFERROR((Table21[[#This Row],[_202330]]-Table21[[#This Row],[_201930]])/Table21[[#This Row],[_201930]]*1,"")</f>
        <v>-5.8823529411764705E-2</v>
      </c>
    </row>
    <row r="1335" spans="1:8">
      <c r="A1335" s="132">
        <v>170657</v>
      </c>
      <c r="B1335" s="134" t="s">
        <v>1137</v>
      </c>
      <c r="C1335" s="134">
        <v>18</v>
      </c>
      <c r="D1335" s="134">
        <v>20</v>
      </c>
      <c r="E1335" s="134">
        <v>21</v>
      </c>
      <c r="F1335" s="134">
        <v>23</v>
      </c>
      <c r="G1335" s="135">
        <v>24</v>
      </c>
      <c r="H1335" s="171">
        <f>IFERROR((Table21[[#This Row],[_202330]]-Table21[[#This Row],[_201930]])/Table21[[#This Row],[_201930]]*1,"")</f>
        <v>0.33333333333333331</v>
      </c>
    </row>
    <row r="1336" spans="1:8" ht="28.5">
      <c r="A1336" s="132">
        <v>170657</v>
      </c>
      <c r="B1336" s="134" t="s">
        <v>1138</v>
      </c>
      <c r="C1336" s="134">
        <v>83</v>
      </c>
      <c r="D1336" s="134">
        <v>91</v>
      </c>
      <c r="E1336" s="134">
        <v>85</v>
      </c>
      <c r="F1336" s="134">
        <v>86</v>
      </c>
      <c r="G1336" s="135">
        <v>75</v>
      </c>
      <c r="H1336" s="171">
        <f>IFERROR((Table21[[#This Row],[_202330]]-Table21[[#This Row],[_201930]])/Table21[[#This Row],[_201930]]*1,"")</f>
        <v>-9.6385542168674704E-2</v>
      </c>
    </row>
    <row r="1337" spans="1:8" ht="28.5">
      <c r="A1337" s="132">
        <v>170657</v>
      </c>
      <c r="B1337" s="134" t="s">
        <v>1164</v>
      </c>
      <c r="C1337" s="134">
        <v>122</v>
      </c>
      <c r="D1337" s="134">
        <v>137</v>
      </c>
      <c r="E1337" s="134">
        <v>132</v>
      </c>
      <c r="F1337" s="134">
        <v>123</v>
      </c>
      <c r="G1337" s="135">
        <v>112</v>
      </c>
      <c r="H1337" s="171">
        <f>IFERROR((Table21[[#This Row],[_202330]]-Table21[[#This Row],[_201930]])/Table21[[#This Row],[_201930]]*1,"")</f>
        <v>-8.1967213114754092E-2</v>
      </c>
    </row>
    <row r="1338" spans="1:8" ht="28.5">
      <c r="A1338" s="132">
        <v>170657</v>
      </c>
      <c r="B1338" s="134" t="s">
        <v>1165</v>
      </c>
      <c r="C1338" s="134" t="s">
        <v>129</v>
      </c>
      <c r="D1338" s="134" t="s">
        <v>129</v>
      </c>
      <c r="E1338" s="134" t="s">
        <v>129</v>
      </c>
      <c r="F1338" s="134" t="s">
        <v>129</v>
      </c>
      <c r="G1338" s="135" t="s">
        <v>129</v>
      </c>
      <c r="H1338" s="171" t="str">
        <f>IFERROR((Table21[[#This Row],[_202330]]-Table21[[#This Row],[_201930]])/Table21[[#This Row],[_201930]]*1,"")</f>
        <v/>
      </c>
    </row>
    <row r="1339" spans="1:8">
      <c r="A1339" s="132">
        <v>170657</v>
      </c>
      <c r="B1339" s="134" t="s">
        <v>1141</v>
      </c>
      <c r="C1339" s="134">
        <v>205</v>
      </c>
      <c r="D1339" s="134">
        <v>228</v>
      </c>
      <c r="E1339" s="134">
        <v>217</v>
      </c>
      <c r="F1339" s="134">
        <v>209</v>
      </c>
      <c r="G1339" s="135">
        <v>187</v>
      </c>
      <c r="H1339" s="171">
        <f>IFERROR((Table21[[#This Row],[_202330]]-Table21[[#This Row],[_201930]])/Table21[[#This Row],[_201930]]*1,"")</f>
        <v>-8.7804878048780483E-2</v>
      </c>
    </row>
    <row r="1340" spans="1:8">
      <c r="A1340" s="132">
        <v>170657</v>
      </c>
      <c r="B1340" s="134" t="s">
        <v>1142</v>
      </c>
      <c r="C1340" s="134">
        <v>20</v>
      </c>
      <c r="D1340" s="134">
        <v>22</v>
      </c>
      <c r="E1340" s="134">
        <v>24</v>
      </c>
      <c r="F1340" s="134">
        <v>24</v>
      </c>
      <c r="G1340" s="135">
        <v>25</v>
      </c>
      <c r="H1340" s="171">
        <f>IFERROR((Table21[[#This Row],[_202330]]-Table21[[#This Row],[_201930]])/Table21[[#This Row],[_201930]]*1,"")</f>
        <v>0.25</v>
      </c>
    </row>
    <row r="1341" spans="1:8" ht="28.5">
      <c r="A1341" s="132">
        <v>170657</v>
      </c>
      <c r="B1341" s="134" t="s">
        <v>1143</v>
      </c>
      <c r="C1341" s="134">
        <v>79</v>
      </c>
      <c r="D1341" s="134">
        <v>92</v>
      </c>
      <c r="E1341" s="134">
        <v>83</v>
      </c>
      <c r="F1341" s="134">
        <v>84</v>
      </c>
      <c r="G1341" s="135">
        <v>72</v>
      </c>
      <c r="H1341" s="171">
        <f>IFERROR((Table21[[#This Row],[_202330]]-Table21[[#This Row],[_201930]])/Table21[[#This Row],[_201930]]*1,"")</f>
        <v>-8.8607594936708861E-2</v>
      </c>
    </row>
    <row r="1342" spans="1:8" ht="28.5">
      <c r="A1342" s="132">
        <v>170657</v>
      </c>
      <c r="B1342" s="134" t="s">
        <v>1166</v>
      </c>
      <c r="C1342" s="134">
        <v>127</v>
      </c>
      <c r="D1342" s="134">
        <v>145</v>
      </c>
      <c r="E1342" s="134">
        <v>138</v>
      </c>
      <c r="F1342" s="134">
        <v>129</v>
      </c>
      <c r="G1342" s="135">
        <v>122</v>
      </c>
      <c r="H1342" s="171">
        <f>IFERROR((Table21[[#This Row],[_202330]]-Table21[[#This Row],[_201930]])/Table21[[#This Row],[_201930]]*1,"")</f>
        <v>-3.937007874015748E-2</v>
      </c>
    </row>
    <row r="1343" spans="1:8" ht="28.5">
      <c r="A1343" s="132">
        <v>170657</v>
      </c>
      <c r="B1343" s="134" t="s">
        <v>1167</v>
      </c>
      <c r="C1343" s="134" t="s">
        <v>129</v>
      </c>
      <c r="D1343" s="134" t="s">
        <v>129</v>
      </c>
      <c r="E1343" s="134" t="s">
        <v>129</v>
      </c>
      <c r="F1343" s="134" t="s">
        <v>129</v>
      </c>
      <c r="G1343" s="135" t="s">
        <v>129</v>
      </c>
      <c r="H1343" s="171" t="str">
        <f>IFERROR((Table21[[#This Row],[_202330]]-Table21[[#This Row],[_201930]])/Table21[[#This Row],[_201930]]*1,"")</f>
        <v/>
      </c>
    </row>
    <row r="1344" spans="1:8">
      <c r="A1344" s="132">
        <v>170657</v>
      </c>
      <c r="B1344" s="134" t="s">
        <v>1146</v>
      </c>
      <c r="C1344" s="134">
        <v>206</v>
      </c>
      <c r="D1344" s="134">
        <v>237</v>
      </c>
      <c r="E1344" s="134">
        <v>221</v>
      </c>
      <c r="F1344" s="134">
        <v>213</v>
      </c>
      <c r="G1344" s="135">
        <v>194</v>
      </c>
      <c r="H1344" s="171">
        <f>IFERROR((Table21[[#This Row],[_202330]]-Table21[[#This Row],[_201930]])/Table21[[#This Row],[_201930]]*1,"")</f>
        <v>-5.8252427184466021E-2</v>
      </c>
    </row>
    <row r="1345" spans="1:8" ht="28.5">
      <c r="A1345" s="132">
        <v>170657</v>
      </c>
      <c r="B1345" s="134" t="s">
        <v>1147</v>
      </c>
      <c r="C1345" s="134">
        <v>6</v>
      </c>
      <c r="D1345" s="134">
        <v>5</v>
      </c>
      <c r="E1345" s="134">
        <v>10</v>
      </c>
      <c r="F1345" s="134">
        <v>5</v>
      </c>
      <c r="G1345" s="135">
        <v>5</v>
      </c>
      <c r="H1345" s="171">
        <f>IFERROR((Table21[[#This Row],[_202330]]-Table21[[#This Row],[_201930]])/Table21[[#This Row],[_201930]]*1,"")</f>
        <v>-0.16666666666666666</v>
      </c>
    </row>
    <row r="1346" spans="1:8" ht="28.5">
      <c r="A1346" s="132">
        <v>170657</v>
      </c>
      <c r="B1346" s="134" t="s">
        <v>1148</v>
      </c>
      <c r="C1346" s="134">
        <v>543</v>
      </c>
      <c r="D1346" s="134">
        <v>486</v>
      </c>
      <c r="E1346" s="134">
        <v>417</v>
      </c>
      <c r="F1346" s="134">
        <v>373</v>
      </c>
      <c r="G1346" s="135">
        <v>322</v>
      </c>
      <c r="H1346" s="171">
        <f>IFERROR((Table21[[#This Row],[_202330]]-Table21[[#This Row],[_201930]])/Table21[[#This Row],[_201930]]*1,"")</f>
        <v>-0.40699815837937386</v>
      </c>
    </row>
    <row r="1347" spans="1:8" ht="28.5">
      <c r="A1347" s="132">
        <v>170657</v>
      </c>
      <c r="B1347" s="134" t="s">
        <v>1149</v>
      </c>
      <c r="C1347" s="134">
        <v>292</v>
      </c>
      <c r="D1347" s="134">
        <v>301</v>
      </c>
      <c r="E1347" s="134">
        <v>257</v>
      </c>
      <c r="F1347" s="134">
        <v>264</v>
      </c>
      <c r="G1347" s="135">
        <v>223</v>
      </c>
      <c r="H1347" s="171">
        <f>IFERROR((Table21[[#This Row],[_202330]]-Table21[[#This Row],[_201930]])/Table21[[#This Row],[_201930]]*1,"")</f>
        <v>-0.2363013698630137</v>
      </c>
    </row>
    <row r="1348" spans="1:8" ht="28.5">
      <c r="A1348" s="132">
        <v>170657</v>
      </c>
      <c r="B1348" s="134" t="s">
        <v>1150</v>
      </c>
      <c r="C1348" s="134">
        <v>841</v>
      </c>
      <c r="D1348" s="134">
        <v>792</v>
      </c>
      <c r="E1348" s="134">
        <v>684</v>
      </c>
      <c r="F1348" s="134">
        <v>642</v>
      </c>
      <c r="G1348" s="135">
        <v>550</v>
      </c>
      <c r="H1348" s="171">
        <f>IFERROR((Table21[[#This Row],[_202330]]-Table21[[#This Row],[_201930]])/Table21[[#This Row],[_201930]]*1,"")</f>
        <v>-0.34601664684898931</v>
      </c>
    </row>
    <row r="1349" spans="1:8">
      <c r="A1349" s="132">
        <v>170657</v>
      </c>
      <c r="B1349" s="134" t="s">
        <v>1151</v>
      </c>
      <c r="C1349" s="134">
        <v>20</v>
      </c>
      <c r="D1349" s="134">
        <v>23</v>
      </c>
      <c r="E1349" s="134">
        <v>24</v>
      </c>
      <c r="F1349" s="134">
        <v>25</v>
      </c>
      <c r="G1349" s="135">
        <v>26</v>
      </c>
      <c r="H1349" s="171">
        <f>IFERROR((Table21[[#This Row],[_202330]]-Table21[[#This Row],[_201930]])/Table21[[#This Row],[_201930]]*1,"")</f>
        <v>0.3</v>
      </c>
    </row>
    <row r="1350" spans="1:8" ht="28.5">
      <c r="A1350" s="132">
        <v>170657</v>
      </c>
      <c r="B1350" s="134" t="s">
        <v>1152</v>
      </c>
      <c r="C1350" s="134">
        <v>52</v>
      </c>
      <c r="D1350" s="134">
        <v>48</v>
      </c>
      <c r="E1350" s="134">
        <v>47</v>
      </c>
      <c r="F1350" s="134">
        <v>44</v>
      </c>
      <c r="G1350" s="135">
        <v>44</v>
      </c>
      <c r="H1350" s="171">
        <f>IFERROR((Table21[[#This Row],[_202330]]-Table21[[#This Row],[_201930]])/Table21[[#This Row],[_201930]]*1,"")</f>
        <v>-0.15384615384615385</v>
      </c>
    </row>
    <row r="1351" spans="1:8" ht="28.5">
      <c r="A1351" s="132">
        <v>170657</v>
      </c>
      <c r="B1351" s="134" t="s">
        <v>1153</v>
      </c>
      <c r="C1351" s="134">
        <v>1</v>
      </c>
      <c r="D1351" s="134">
        <v>0</v>
      </c>
      <c r="E1351" s="134">
        <v>1</v>
      </c>
      <c r="F1351" s="134">
        <v>1</v>
      </c>
      <c r="G1351" s="135">
        <v>1</v>
      </c>
      <c r="H1351" s="171">
        <f>IFERROR((Table21[[#This Row],[_202330]]-Table21[[#This Row],[_201930]])/Table21[[#This Row],[_201930]]*1,"")</f>
        <v>0</v>
      </c>
    </row>
    <row r="1352" spans="1:8" ht="28.5">
      <c r="A1352" s="132">
        <v>170657</v>
      </c>
      <c r="B1352" s="134" t="s">
        <v>1154</v>
      </c>
      <c r="C1352" s="134">
        <v>52</v>
      </c>
      <c r="D1352" s="134">
        <v>47</v>
      </c>
      <c r="E1352" s="134">
        <v>46</v>
      </c>
      <c r="F1352" s="134">
        <v>44</v>
      </c>
      <c r="G1352" s="135">
        <v>43</v>
      </c>
      <c r="H1352" s="171">
        <f>IFERROR((Table21[[#This Row],[_202330]]-Table21[[#This Row],[_201930]])/Table21[[#This Row],[_201930]]*1,"")</f>
        <v>-0.17307692307692307</v>
      </c>
    </row>
    <row r="1353" spans="1:8" ht="28.5">
      <c r="A1353" s="132">
        <v>170657</v>
      </c>
      <c r="B1353" s="134" t="s">
        <v>1155</v>
      </c>
      <c r="C1353" s="134">
        <v>28</v>
      </c>
      <c r="D1353" s="134">
        <v>29</v>
      </c>
      <c r="E1353" s="134">
        <v>28</v>
      </c>
      <c r="F1353" s="134">
        <v>31</v>
      </c>
      <c r="G1353" s="135">
        <v>30</v>
      </c>
      <c r="H1353" s="171">
        <f>IFERROR((Table21[[#This Row],[_202330]]-Table21[[#This Row],[_201930]])/Table21[[#This Row],[_201930]]*1,"")</f>
        <v>7.1428571428571425E-2</v>
      </c>
    </row>
    <row r="1354" spans="1:8">
      <c r="A1354" s="132">
        <v>170790</v>
      </c>
      <c r="B1354" s="134" t="s">
        <v>1173</v>
      </c>
      <c r="C1354" s="134">
        <v>264</v>
      </c>
      <c r="D1354" s="134">
        <v>582</v>
      </c>
      <c r="E1354" s="134">
        <v>606</v>
      </c>
      <c r="F1354" s="134">
        <v>705</v>
      </c>
      <c r="G1354" s="135">
        <v>791</v>
      </c>
      <c r="H1354" s="171">
        <f>IFERROR((Table21[[#This Row],[_202330]]-Table21[[#This Row],[_201930]])/Table21[[#This Row],[_201930]]*1,"")</f>
        <v>1.9962121212121211</v>
      </c>
    </row>
    <row r="1355" spans="1:8">
      <c r="A1355" s="132">
        <v>170790</v>
      </c>
      <c r="B1355" s="134" t="s">
        <v>1131</v>
      </c>
      <c r="C1355" s="134">
        <v>0</v>
      </c>
      <c r="D1355" s="134">
        <v>0</v>
      </c>
      <c r="E1355" s="134">
        <v>0</v>
      </c>
      <c r="F1355" s="134">
        <v>0</v>
      </c>
      <c r="G1355" s="135">
        <v>0</v>
      </c>
      <c r="H1355" s="171" t="str">
        <f>IFERROR((Table21[[#This Row],[_202330]]-Table21[[#This Row],[_201930]])/Table21[[#This Row],[_201930]]*1,"")</f>
        <v/>
      </c>
    </row>
    <row r="1356" spans="1:8">
      <c r="A1356" s="132">
        <v>170790</v>
      </c>
      <c r="B1356" s="134" t="s">
        <v>1132</v>
      </c>
      <c r="C1356" s="134">
        <v>264</v>
      </c>
      <c r="D1356" s="134">
        <v>582</v>
      </c>
      <c r="E1356" s="134">
        <v>606</v>
      </c>
      <c r="F1356" s="134">
        <v>705</v>
      </c>
      <c r="G1356" s="135">
        <v>791</v>
      </c>
      <c r="H1356" s="171">
        <f>IFERROR((Table21[[#This Row],[_202330]]-Table21[[#This Row],[_201930]])/Table21[[#This Row],[_201930]]*1,"")</f>
        <v>1.9962121212121211</v>
      </c>
    </row>
    <row r="1357" spans="1:8" ht="28.5">
      <c r="A1357" s="132">
        <v>170790</v>
      </c>
      <c r="B1357" s="134" t="s">
        <v>1133</v>
      </c>
      <c r="C1357" s="134">
        <v>5</v>
      </c>
      <c r="D1357" s="134">
        <v>9</v>
      </c>
      <c r="E1357" s="134">
        <v>5</v>
      </c>
      <c r="F1357" s="134">
        <v>6</v>
      </c>
      <c r="G1357" s="135">
        <v>5</v>
      </c>
      <c r="H1357" s="171">
        <f>IFERROR((Table21[[#This Row],[_202330]]-Table21[[#This Row],[_201930]])/Table21[[#This Row],[_201930]]*1,"")</f>
        <v>0</v>
      </c>
    </row>
    <row r="1358" spans="1:8" ht="28.5">
      <c r="A1358" s="132">
        <v>170790</v>
      </c>
      <c r="B1358" s="134" t="s">
        <v>1162</v>
      </c>
      <c r="C1358" s="134">
        <v>32</v>
      </c>
      <c r="D1358" s="134">
        <v>88</v>
      </c>
      <c r="E1358" s="134">
        <v>88</v>
      </c>
      <c r="F1358" s="134">
        <v>95</v>
      </c>
      <c r="G1358" s="135">
        <v>125</v>
      </c>
      <c r="H1358" s="171">
        <f>IFERROR((Table21[[#This Row],[_202330]]-Table21[[#This Row],[_201930]])/Table21[[#This Row],[_201930]]*1,"")</f>
        <v>2.90625</v>
      </c>
    </row>
    <row r="1359" spans="1:8" ht="28.5">
      <c r="A1359" s="132">
        <v>170790</v>
      </c>
      <c r="B1359" s="134" t="s">
        <v>1163</v>
      </c>
      <c r="C1359" s="134" t="s">
        <v>129</v>
      </c>
      <c r="D1359" s="134" t="s">
        <v>129</v>
      </c>
      <c r="E1359" s="134" t="s">
        <v>129</v>
      </c>
      <c r="F1359" s="134" t="s">
        <v>129</v>
      </c>
      <c r="G1359" s="135" t="s">
        <v>129</v>
      </c>
      <c r="H1359" s="171" t="str">
        <f>IFERROR((Table21[[#This Row],[_202330]]-Table21[[#This Row],[_201930]])/Table21[[#This Row],[_201930]]*1,"")</f>
        <v/>
      </c>
    </row>
    <row r="1360" spans="1:8">
      <c r="A1360" s="132">
        <v>170790</v>
      </c>
      <c r="B1360" s="134" t="s">
        <v>1136</v>
      </c>
      <c r="C1360" s="134">
        <v>37</v>
      </c>
      <c r="D1360" s="134">
        <v>97</v>
      </c>
      <c r="E1360" s="134">
        <v>93</v>
      </c>
      <c r="F1360" s="134">
        <v>101</v>
      </c>
      <c r="G1360" s="135">
        <v>130</v>
      </c>
      <c r="H1360" s="171">
        <f>IFERROR((Table21[[#This Row],[_202330]]-Table21[[#This Row],[_201930]])/Table21[[#This Row],[_201930]]*1,"")</f>
        <v>2.5135135135135136</v>
      </c>
    </row>
    <row r="1361" spans="1:8">
      <c r="A1361" s="132">
        <v>170790</v>
      </c>
      <c r="B1361" s="134" t="s">
        <v>1137</v>
      </c>
      <c r="C1361" s="134">
        <v>14</v>
      </c>
      <c r="D1361" s="134">
        <v>17</v>
      </c>
      <c r="E1361" s="134">
        <v>15</v>
      </c>
      <c r="F1361" s="134">
        <v>14</v>
      </c>
      <c r="G1361" s="135">
        <v>16</v>
      </c>
      <c r="H1361" s="171">
        <f>IFERROR((Table21[[#This Row],[_202330]]-Table21[[#This Row],[_201930]])/Table21[[#This Row],[_201930]]*1,"")</f>
        <v>0.14285714285714285</v>
      </c>
    </row>
    <row r="1362" spans="1:8" ht="28.5">
      <c r="A1362" s="132">
        <v>170790</v>
      </c>
      <c r="B1362" s="134" t="s">
        <v>1138</v>
      </c>
      <c r="C1362" s="134">
        <v>5</v>
      </c>
      <c r="D1362" s="134">
        <v>9</v>
      </c>
      <c r="E1362" s="134">
        <v>5</v>
      </c>
      <c r="F1362" s="134">
        <v>5</v>
      </c>
      <c r="G1362" s="135">
        <v>3</v>
      </c>
      <c r="H1362" s="171">
        <f>IFERROR((Table21[[#This Row],[_202330]]-Table21[[#This Row],[_201930]])/Table21[[#This Row],[_201930]]*1,"")</f>
        <v>-0.4</v>
      </c>
    </row>
    <row r="1363" spans="1:8" ht="28.5">
      <c r="A1363" s="132">
        <v>170790</v>
      </c>
      <c r="B1363" s="134" t="s">
        <v>1164</v>
      </c>
      <c r="C1363" s="134">
        <v>38</v>
      </c>
      <c r="D1363" s="134">
        <v>101</v>
      </c>
      <c r="E1363" s="134">
        <v>99</v>
      </c>
      <c r="F1363" s="134">
        <v>113</v>
      </c>
      <c r="G1363" s="135">
        <v>142</v>
      </c>
      <c r="H1363" s="171">
        <f>IFERROR((Table21[[#This Row],[_202330]]-Table21[[#This Row],[_201930]])/Table21[[#This Row],[_201930]]*1,"")</f>
        <v>2.736842105263158</v>
      </c>
    </row>
    <row r="1364" spans="1:8" ht="28.5">
      <c r="A1364" s="132">
        <v>170790</v>
      </c>
      <c r="B1364" s="134" t="s">
        <v>1165</v>
      </c>
      <c r="C1364" s="134" t="s">
        <v>129</v>
      </c>
      <c r="D1364" s="134" t="s">
        <v>129</v>
      </c>
      <c r="E1364" s="134" t="s">
        <v>129</v>
      </c>
      <c r="F1364" s="134" t="s">
        <v>129</v>
      </c>
      <c r="G1364" s="135" t="s">
        <v>129</v>
      </c>
      <c r="H1364" s="171" t="str">
        <f>IFERROR((Table21[[#This Row],[_202330]]-Table21[[#This Row],[_201930]])/Table21[[#This Row],[_201930]]*1,"")</f>
        <v/>
      </c>
    </row>
    <row r="1365" spans="1:8">
      <c r="A1365" s="132">
        <v>170790</v>
      </c>
      <c r="B1365" s="134" t="s">
        <v>1141</v>
      </c>
      <c r="C1365" s="134">
        <v>43</v>
      </c>
      <c r="D1365" s="134">
        <v>110</v>
      </c>
      <c r="E1365" s="134">
        <v>104</v>
      </c>
      <c r="F1365" s="134">
        <v>118</v>
      </c>
      <c r="G1365" s="135">
        <v>145</v>
      </c>
      <c r="H1365" s="171">
        <f>IFERROR((Table21[[#This Row],[_202330]]-Table21[[#This Row],[_201930]])/Table21[[#This Row],[_201930]]*1,"")</f>
        <v>2.3720930232558142</v>
      </c>
    </row>
    <row r="1366" spans="1:8">
      <c r="A1366" s="132">
        <v>170790</v>
      </c>
      <c r="B1366" s="134" t="s">
        <v>1142</v>
      </c>
      <c r="C1366" s="134">
        <v>16</v>
      </c>
      <c r="D1366" s="134">
        <v>19</v>
      </c>
      <c r="E1366" s="134">
        <v>17</v>
      </c>
      <c r="F1366" s="134">
        <v>17</v>
      </c>
      <c r="G1366" s="135">
        <v>18</v>
      </c>
      <c r="H1366" s="171">
        <f>IFERROR((Table21[[#This Row],[_202330]]-Table21[[#This Row],[_201930]])/Table21[[#This Row],[_201930]]*1,"")</f>
        <v>0.125</v>
      </c>
    </row>
    <row r="1367" spans="1:8" ht="28.5">
      <c r="A1367" s="132">
        <v>170790</v>
      </c>
      <c r="B1367" s="134" t="s">
        <v>1143</v>
      </c>
      <c r="C1367" s="134">
        <v>5</v>
      </c>
      <c r="D1367" s="134">
        <v>8</v>
      </c>
      <c r="E1367" s="134">
        <v>5</v>
      </c>
      <c r="F1367" s="134">
        <v>5</v>
      </c>
      <c r="G1367" s="135">
        <v>2</v>
      </c>
      <c r="H1367" s="171">
        <f>IFERROR((Table21[[#This Row],[_202330]]-Table21[[#This Row],[_201930]])/Table21[[#This Row],[_201930]]*1,"")</f>
        <v>-0.6</v>
      </c>
    </row>
    <row r="1368" spans="1:8" ht="28.5">
      <c r="A1368" s="132">
        <v>170790</v>
      </c>
      <c r="B1368" s="134" t="s">
        <v>1166</v>
      </c>
      <c r="C1368" s="134">
        <v>43</v>
      </c>
      <c r="D1368" s="134">
        <v>105</v>
      </c>
      <c r="E1368" s="134">
        <v>105</v>
      </c>
      <c r="F1368" s="134">
        <v>121</v>
      </c>
      <c r="G1368" s="135">
        <v>143</v>
      </c>
      <c r="H1368" s="171">
        <f>IFERROR((Table21[[#This Row],[_202330]]-Table21[[#This Row],[_201930]])/Table21[[#This Row],[_201930]]*1,"")</f>
        <v>2.3255813953488373</v>
      </c>
    </row>
    <row r="1369" spans="1:8" ht="28.5">
      <c r="A1369" s="132">
        <v>170790</v>
      </c>
      <c r="B1369" s="134" t="s">
        <v>1167</v>
      </c>
      <c r="C1369" s="134" t="s">
        <v>129</v>
      </c>
      <c r="D1369" s="134" t="s">
        <v>129</v>
      </c>
      <c r="E1369" s="134" t="s">
        <v>129</v>
      </c>
      <c r="F1369" s="134" t="s">
        <v>129</v>
      </c>
      <c r="G1369" s="135" t="s">
        <v>129</v>
      </c>
      <c r="H1369" s="171" t="str">
        <f>IFERROR((Table21[[#This Row],[_202330]]-Table21[[#This Row],[_201930]])/Table21[[#This Row],[_201930]]*1,"")</f>
        <v/>
      </c>
    </row>
    <row r="1370" spans="1:8">
      <c r="A1370" s="132">
        <v>170790</v>
      </c>
      <c r="B1370" s="134" t="s">
        <v>1146</v>
      </c>
      <c r="C1370" s="134">
        <v>48</v>
      </c>
      <c r="D1370" s="134">
        <v>113</v>
      </c>
      <c r="E1370" s="134">
        <v>110</v>
      </c>
      <c r="F1370" s="134">
        <v>126</v>
      </c>
      <c r="G1370" s="135">
        <v>145</v>
      </c>
      <c r="H1370" s="171">
        <f>IFERROR((Table21[[#This Row],[_202330]]-Table21[[#This Row],[_201930]])/Table21[[#This Row],[_201930]]*1,"")</f>
        <v>2.0208333333333335</v>
      </c>
    </row>
    <row r="1371" spans="1:8" ht="28.5">
      <c r="A1371" s="132">
        <v>170790</v>
      </c>
      <c r="B1371" s="134" t="s">
        <v>1147</v>
      </c>
      <c r="C1371" s="134">
        <v>111</v>
      </c>
      <c r="D1371" s="134">
        <v>3</v>
      </c>
      <c r="E1371" s="134">
        <v>8</v>
      </c>
      <c r="F1371" s="134">
        <v>9</v>
      </c>
      <c r="G1371" s="135">
        <v>10</v>
      </c>
      <c r="H1371" s="171">
        <f>IFERROR((Table21[[#This Row],[_202330]]-Table21[[#This Row],[_201930]])/Table21[[#This Row],[_201930]]*1,"")</f>
        <v>-0.90990990990990994</v>
      </c>
    </row>
    <row r="1372" spans="1:8" ht="28.5">
      <c r="A1372" s="132">
        <v>170790</v>
      </c>
      <c r="B1372" s="134" t="s">
        <v>1148</v>
      </c>
      <c r="C1372" s="134">
        <v>71</v>
      </c>
      <c r="D1372" s="134">
        <v>254</v>
      </c>
      <c r="E1372" s="134">
        <v>256</v>
      </c>
      <c r="F1372" s="134">
        <v>304</v>
      </c>
      <c r="G1372" s="135">
        <v>317</v>
      </c>
      <c r="H1372" s="171">
        <f>IFERROR((Table21[[#This Row],[_202330]]-Table21[[#This Row],[_201930]])/Table21[[#This Row],[_201930]]*1,"")</f>
        <v>3.464788732394366</v>
      </c>
    </row>
    <row r="1373" spans="1:8" ht="28.5">
      <c r="A1373" s="132">
        <v>170790</v>
      </c>
      <c r="B1373" s="134" t="s">
        <v>1149</v>
      </c>
      <c r="C1373" s="134">
        <v>34</v>
      </c>
      <c r="D1373" s="134">
        <v>212</v>
      </c>
      <c r="E1373" s="134">
        <v>232</v>
      </c>
      <c r="F1373" s="134">
        <v>266</v>
      </c>
      <c r="G1373" s="135">
        <v>319</v>
      </c>
      <c r="H1373" s="171">
        <f>IFERROR((Table21[[#This Row],[_202330]]-Table21[[#This Row],[_201930]])/Table21[[#This Row],[_201930]]*1,"")</f>
        <v>8.382352941176471</v>
      </c>
    </row>
    <row r="1374" spans="1:8" ht="28.5">
      <c r="A1374" s="132">
        <v>170790</v>
      </c>
      <c r="B1374" s="134" t="s">
        <v>1150</v>
      </c>
      <c r="C1374" s="134">
        <v>216</v>
      </c>
      <c r="D1374" s="134">
        <v>469</v>
      </c>
      <c r="E1374" s="134">
        <v>496</v>
      </c>
      <c r="F1374" s="134">
        <v>579</v>
      </c>
      <c r="G1374" s="135">
        <v>646</v>
      </c>
      <c r="H1374" s="171">
        <f>IFERROR((Table21[[#This Row],[_202330]]-Table21[[#This Row],[_201930]])/Table21[[#This Row],[_201930]]*1,"")</f>
        <v>1.9907407407407407</v>
      </c>
    </row>
    <row r="1375" spans="1:8">
      <c r="A1375" s="132">
        <v>170790</v>
      </c>
      <c r="B1375" s="134" t="s">
        <v>1151</v>
      </c>
      <c r="C1375" s="134">
        <v>18</v>
      </c>
      <c r="D1375" s="134">
        <v>19</v>
      </c>
      <c r="E1375" s="134">
        <v>18</v>
      </c>
      <c r="F1375" s="134">
        <v>18</v>
      </c>
      <c r="G1375" s="135">
        <v>18</v>
      </c>
      <c r="H1375" s="171">
        <f>IFERROR((Table21[[#This Row],[_202330]]-Table21[[#This Row],[_201930]])/Table21[[#This Row],[_201930]]*1,"")</f>
        <v>0</v>
      </c>
    </row>
    <row r="1376" spans="1:8" ht="28.5">
      <c r="A1376" s="132">
        <v>170790</v>
      </c>
      <c r="B1376" s="134" t="s">
        <v>1152</v>
      </c>
      <c r="C1376" s="134">
        <v>69</v>
      </c>
      <c r="D1376" s="134">
        <v>44</v>
      </c>
      <c r="E1376" s="134">
        <v>44</v>
      </c>
      <c r="F1376" s="134">
        <v>44</v>
      </c>
      <c r="G1376" s="135">
        <v>41</v>
      </c>
      <c r="H1376" s="171">
        <f>IFERROR((Table21[[#This Row],[_202330]]-Table21[[#This Row],[_201930]])/Table21[[#This Row],[_201930]]*1,"")</f>
        <v>-0.40579710144927539</v>
      </c>
    </row>
    <row r="1377" spans="1:8" ht="28.5">
      <c r="A1377" s="132">
        <v>170790</v>
      </c>
      <c r="B1377" s="134" t="s">
        <v>1153</v>
      </c>
      <c r="C1377" s="134">
        <v>42</v>
      </c>
      <c r="D1377" s="134">
        <v>1</v>
      </c>
      <c r="E1377" s="134">
        <v>1</v>
      </c>
      <c r="F1377" s="134">
        <v>1</v>
      </c>
      <c r="G1377" s="135">
        <v>1</v>
      </c>
      <c r="H1377" s="171">
        <f>IFERROR((Table21[[#This Row],[_202330]]-Table21[[#This Row],[_201930]])/Table21[[#This Row],[_201930]]*1,"")</f>
        <v>-0.97619047619047616</v>
      </c>
    </row>
    <row r="1378" spans="1:8" ht="28.5">
      <c r="A1378" s="132">
        <v>170790</v>
      </c>
      <c r="B1378" s="134" t="s">
        <v>1154</v>
      </c>
      <c r="C1378" s="134">
        <v>27</v>
      </c>
      <c r="D1378" s="134">
        <v>44</v>
      </c>
      <c r="E1378" s="134">
        <v>42</v>
      </c>
      <c r="F1378" s="134">
        <v>43</v>
      </c>
      <c r="G1378" s="135">
        <v>40</v>
      </c>
      <c r="H1378" s="171">
        <f>IFERROR((Table21[[#This Row],[_202330]]-Table21[[#This Row],[_201930]])/Table21[[#This Row],[_201930]]*1,"")</f>
        <v>0.48148148148148145</v>
      </c>
    </row>
    <row r="1379" spans="1:8" ht="28.5">
      <c r="A1379" s="132">
        <v>170790</v>
      </c>
      <c r="B1379" s="134" t="s">
        <v>1155</v>
      </c>
      <c r="C1379" s="134">
        <v>13</v>
      </c>
      <c r="D1379" s="134">
        <v>36</v>
      </c>
      <c r="E1379" s="134">
        <v>38</v>
      </c>
      <c r="F1379" s="134">
        <v>38</v>
      </c>
      <c r="G1379" s="135">
        <v>40</v>
      </c>
      <c r="H1379" s="171">
        <f>IFERROR((Table21[[#This Row],[_202330]]-Table21[[#This Row],[_201930]])/Table21[[#This Row],[_201930]]*1,"")</f>
        <v>2.0769230769230771</v>
      </c>
    </row>
    <row r="1380" spans="1:8">
      <c r="A1380" s="132">
        <v>171304</v>
      </c>
      <c r="B1380" s="134" t="s">
        <v>1173</v>
      </c>
      <c r="C1380" s="134">
        <v>262</v>
      </c>
      <c r="D1380" s="134">
        <v>243</v>
      </c>
      <c r="E1380" s="134">
        <v>152</v>
      </c>
      <c r="F1380" s="134">
        <v>161</v>
      </c>
      <c r="G1380" s="135">
        <v>137</v>
      </c>
      <c r="H1380" s="171">
        <f>IFERROR((Table21[[#This Row],[_202330]]-Table21[[#This Row],[_201930]])/Table21[[#This Row],[_201930]]*1,"")</f>
        <v>-0.47709923664122139</v>
      </c>
    </row>
    <row r="1381" spans="1:8">
      <c r="A1381" s="132">
        <v>171304</v>
      </c>
      <c r="B1381" s="134" t="s">
        <v>1131</v>
      </c>
      <c r="C1381" s="134">
        <v>0</v>
      </c>
      <c r="D1381" s="134">
        <v>0</v>
      </c>
      <c r="E1381" s="134">
        <v>0</v>
      </c>
      <c r="F1381" s="134">
        <v>0</v>
      </c>
      <c r="G1381" s="135">
        <v>0</v>
      </c>
      <c r="H1381" s="171" t="str">
        <f>IFERROR((Table21[[#This Row],[_202330]]-Table21[[#This Row],[_201930]])/Table21[[#This Row],[_201930]]*1,"")</f>
        <v/>
      </c>
    </row>
    <row r="1382" spans="1:8">
      <c r="A1382" s="132">
        <v>171304</v>
      </c>
      <c r="B1382" s="134" t="s">
        <v>1132</v>
      </c>
      <c r="C1382" s="134">
        <v>262</v>
      </c>
      <c r="D1382" s="134">
        <v>243</v>
      </c>
      <c r="E1382" s="134">
        <v>152</v>
      </c>
      <c r="F1382" s="134">
        <v>161</v>
      </c>
      <c r="G1382" s="135">
        <v>137</v>
      </c>
      <c r="H1382" s="171">
        <f>IFERROR((Table21[[#This Row],[_202330]]-Table21[[#This Row],[_201930]])/Table21[[#This Row],[_201930]]*1,"")</f>
        <v>-0.47709923664122139</v>
      </c>
    </row>
    <row r="1383" spans="1:8" ht="28.5">
      <c r="A1383" s="132">
        <v>171304</v>
      </c>
      <c r="B1383" s="134" t="s">
        <v>1133</v>
      </c>
      <c r="C1383" s="134">
        <v>7</v>
      </c>
      <c r="D1383" s="134">
        <v>5</v>
      </c>
      <c r="E1383" s="134">
        <v>0</v>
      </c>
      <c r="F1383" s="134">
        <v>1</v>
      </c>
      <c r="G1383" s="135">
        <v>1</v>
      </c>
      <c r="H1383" s="171">
        <f>IFERROR((Table21[[#This Row],[_202330]]-Table21[[#This Row],[_201930]])/Table21[[#This Row],[_201930]]*1,"")</f>
        <v>-0.8571428571428571</v>
      </c>
    </row>
    <row r="1384" spans="1:8" ht="28.5">
      <c r="A1384" s="132">
        <v>171304</v>
      </c>
      <c r="B1384" s="134" t="s">
        <v>1162</v>
      </c>
      <c r="C1384" s="134">
        <v>40</v>
      </c>
      <c r="D1384" s="134">
        <v>65</v>
      </c>
      <c r="E1384" s="134">
        <v>23</v>
      </c>
      <c r="F1384" s="134">
        <v>27</v>
      </c>
      <c r="G1384" s="135">
        <v>37</v>
      </c>
      <c r="H1384" s="171">
        <f>IFERROR((Table21[[#This Row],[_202330]]-Table21[[#This Row],[_201930]])/Table21[[#This Row],[_201930]]*1,"")</f>
        <v>-7.4999999999999997E-2</v>
      </c>
    </row>
    <row r="1385" spans="1:8" ht="28.5">
      <c r="A1385" s="132">
        <v>171304</v>
      </c>
      <c r="B1385" s="134" t="s">
        <v>1163</v>
      </c>
      <c r="C1385" s="134" t="s">
        <v>129</v>
      </c>
      <c r="D1385" s="134" t="s">
        <v>129</v>
      </c>
      <c r="E1385" s="134" t="s">
        <v>129</v>
      </c>
      <c r="F1385" s="134" t="s">
        <v>129</v>
      </c>
      <c r="G1385" s="135" t="s">
        <v>129</v>
      </c>
      <c r="H1385" s="171" t="str">
        <f>IFERROR((Table21[[#This Row],[_202330]]-Table21[[#This Row],[_201930]])/Table21[[#This Row],[_201930]]*1,"")</f>
        <v/>
      </c>
    </row>
    <row r="1386" spans="1:8">
      <c r="A1386" s="132">
        <v>171304</v>
      </c>
      <c r="B1386" s="134" t="s">
        <v>1136</v>
      </c>
      <c r="C1386" s="134">
        <v>47</v>
      </c>
      <c r="D1386" s="134">
        <v>70</v>
      </c>
      <c r="E1386" s="134">
        <v>23</v>
      </c>
      <c r="F1386" s="134">
        <v>28</v>
      </c>
      <c r="G1386" s="135">
        <v>38</v>
      </c>
      <c r="H1386" s="171">
        <f>IFERROR((Table21[[#This Row],[_202330]]-Table21[[#This Row],[_201930]])/Table21[[#This Row],[_201930]]*1,"")</f>
        <v>-0.19148936170212766</v>
      </c>
    </row>
    <row r="1387" spans="1:8">
      <c r="A1387" s="132">
        <v>171304</v>
      </c>
      <c r="B1387" s="134" t="s">
        <v>1137</v>
      </c>
      <c r="C1387" s="134">
        <v>18</v>
      </c>
      <c r="D1387" s="134">
        <v>29</v>
      </c>
      <c r="E1387" s="134">
        <v>15</v>
      </c>
      <c r="F1387" s="134">
        <v>17</v>
      </c>
      <c r="G1387" s="135">
        <v>28</v>
      </c>
      <c r="H1387" s="171">
        <f>IFERROR((Table21[[#This Row],[_202330]]-Table21[[#This Row],[_201930]])/Table21[[#This Row],[_201930]]*1,"")</f>
        <v>0.55555555555555558</v>
      </c>
    </row>
    <row r="1388" spans="1:8" ht="28.5">
      <c r="A1388" s="132">
        <v>171304</v>
      </c>
      <c r="B1388" s="134" t="s">
        <v>1138</v>
      </c>
      <c r="C1388" s="134">
        <v>3</v>
      </c>
      <c r="D1388" s="134">
        <v>3</v>
      </c>
      <c r="E1388" s="134">
        <v>1</v>
      </c>
      <c r="F1388" s="134">
        <v>0</v>
      </c>
      <c r="G1388" s="135">
        <v>1</v>
      </c>
      <c r="H1388" s="171">
        <f>IFERROR((Table21[[#This Row],[_202330]]-Table21[[#This Row],[_201930]])/Table21[[#This Row],[_201930]]*1,"")</f>
        <v>-0.66666666666666663</v>
      </c>
    </row>
    <row r="1389" spans="1:8" ht="28.5">
      <c r="A1389" s="132">
        <v>171304</v>
      </c>
      <c r="B1389" s="134" t="s">
        <v>1164</v>
      </c>
      <c r="C1389" s="134">
        <v>55</v>
      </c>
      <c r="D1389" s="134">
        <v>76</v>
      </c>
      <c r="E1389" s="134">
        <v>25</v>
      </c>
      <c r="F1389" s="134">
        <v>31</v>
      </c>
      <c r="G1389" s="135">
        <v>41</v>
      </c>
      <c r="H1389" s="171">
        <f>IFERROR((Table21[[#This Row],[_202330]]-Table21[[#This Row],[_201930]])/Table21[[#This Row],[_201930]]*1,"")</f>
        <v>-0.25454545454545452</v>
      </c>
    </row>
    <row r="1390" spans="1:8" ht="28.5">
      <c r="A1390" s="132">
        <v>171304</v>
      </c>
      <c r="B1390" s="134" t="s">
        <v>1165</v>
      </c>
      <c r="C1390" s="134" t="s">
        <v>129</v>
      </c>
      <c r="D1390" s="134" t="s">
        <v>129</v>
      </c>
      <c r="E1390" s="134" t="s">
        <v>129</v>
      </c>
      <c r="F1390" s="134" t="s">
        <v>129</v>
      </c>
      <c r="G1390" s="135" t="s">
        <v>129</v>
      </c>
      <c r="H1390" s="171" t="str">
        <f>IFERROR((Table21[[#This Row],[_202330]]-Table21[[#This Row],[_201930]])/Table21[[#This Row],[_201930]]*1,"")</f>
        <v/>
      </c>
    </row>
    <row r="1391" spans="1:8">
      <c r="A1391" s="132">
        <v>171304</v>
      </c>
      <c r="B1391" s="134" t="s">
        <v>1141</v>
      </c>
      <c r="C1391" s="134">
        <v>58</v>
      </c>
      <c r="D1391" s="134">
        <v>79</v>
      </c>
      <c r="E1391" s="134">
        <v>26</v>
      </c>
      <c r="F1391" s="134">
        <v>31</v>
      </c>
      <c r="G1391" s="135">
        <v>42</v>
      </c>
      <c r="H1391" s="171">
        <f>IFERROR((Table21[[#This Row],[_202330]]-Table21[[#This Row],[_201930]])/Table21[[#This Row],[_201930]]*1,"")</f>
        <v>-0.27586206896551724</v>
      </c>
    </row>
    <row r="1392" spans="1:8">
      <c r="A1392" s="132">
        <v>171304</v>
      </c>
      <c r="B1392" s="134" t="s">
        <v>1142</v>
      </c>
      <c r="C1392" s="134">
        <v>22</v>
      </c>
      <c r="D1392" s="134">
        <v>33</v>
      </c>
      <c r="E1392" s="134">
        <v>17</v>
      </c>
      <c r="F1392" s="134">
        <v>19</v>
      </c>
      <c r="G1392" s="135">
        <v>31</v>
      </c>
      <c r="H1392" s="171">
        <f>IFERROR((Table21[[#This Row],[_202330]]-Table21[[#This Row],[_201930]])/Table21[[#This Row],[_201930]]*1,"")</f>
        <v>0.40909090909090912</v>
      </c>
    </row>
    <row r="1393" spans="1:8" ht="28.5">
      <c r="A1393" s="132">
        <v>171304</v>
      </c>
      <c r="B1393" s="134" t="s">
        <v>1143</v>
      </c>
      <c r="C1393" s="134">
        <v>4</v>
      </c>
      <c r="D1393" s="134">
        <v>3</v>
      </c>
      <c r="E1393" s="134">
        <v>0</v>
      </c>
      <c r="F1393" s="134">
        <v>2</v>
      </c>
      <c r="G1393" s="135">
        <v>1</v>
      </c>
      <c r="H1393" s="171">
        <f>IFERROR((Table21[[#This Row],[_202330]]-Table21[[#This Row],[_201930]])/Table21[[#This Row],[_201930]]*1,"")</f>
        <v>-0.75</v>
      </c>
    </row>
    <row r="1394" spans="1:8" ht="28.5">
      <c r="A1394" s="132">
        <v>171304</v>
      </c>
      <c r="B1394" s="134" t="s">
        <v>1166</v>
      </c>
      <c r="C1394" s="134">
        <v>59</v>
      </c>
      <c r="D1394" s="134">
        <v>79</v>
      </c>
      <c r="E1394" s="134">
        <v>26</v>
      </c>
      <c r="F1394" s="134">
        <v>32</v>
      </c>
      <c r="G1394" s="135">
        <v>42</v>
      </c>
      <c r="H1394" s="171">
        <f>IFERROR((Table21[[#This Row],[_202330]]-Table21[[#This Row],[_201930]])/Table21[[#This Row],[_201930]]*1,"")</f>
        <v>-0.28813559322033899</v>
      </c>
    </row>
    <row r="1395" spans="1:8" ht="28.5">
      <c r="A1395" s="132">
        <v>171304</v>
      </c>
      <c r="B1395" s="134" t="s">
        <v>1167</v>
      </c>
      <c r="C1395" s="134" t="s">
        <v>129</v>
      </c>
      <c r="D1395" s="134" t="s">
        <v>129</v>
      </c>
      <c r="E1395" s="134" t="s">
        <v>129</v>
      </c>
      <c r="F1395" s="134" t="s">
        <v>129</v>
      </c>
      <c r="G1395" s="135" t="s">
        <v>129</v>
      </c>
      <c r="H1395" s="171" t="str">
        <f>IFERROR((Table21[[#This Row],[_202330]]-Table21[[#This Row],[_201930]])/Table21[[#This Row],[_201930]]*1,"")</f>
        <v/>
      </c>
    </row>
    <row r="1396" spans="1:8">
      <c r="A1396" s="132">
        <v>171304</v>
      </c>
      <c r="B1396" s="134" t="s">
        <v>1146</v>
      </c>
      <c r="C1396" s="134">
        <v>63</v>
      </c>
      <c r="D1396" s="134">
        <v>82</v>
      </c>
      <c r="E1396" s="134">
        <v>26</v>
      </c>
      <c r="F1396" s="134">
        <v>34</v>
      </c>
      <c r="G1396" s="135">
        <v>43</v>
      </c>
      <c r="H1396" s="171">
        <f>IFERROR((Table21[[#This Row],[_202330]]-Table21[[#This Row],[_201930]])/Table21[[#This Row],[_201930]]*1,"")</f>
        <v>-0.31746031746031744</v>
      </c>
    </row>
    <row r="1397" spans="1:8" ht="28.5">
      <c r="A1397" s="132">
        <v>171304</v>
      </c>
      <c r="B1397" s="134" t="s">
        <v>1147</v>
      </c>
      <c r="C1397" s="134">
        <v>0</v>
      </c>
      <c r="D1397" s="134">
        <v>0</v>
      </c>
      <c r="E1397" s="134">
        <v>3</v>
      </c>
      <c r="F1397" s="134">
        <v>3</v>
      </c>
      <c r="G1397" s="135">
        <v>3</v>
      </c>
      <c r="H1397" s="171" t="str">
        <f>IFERROR((Table21[[#This Row],[_202330]]-Table21[[#This Row],[_201930]])/Table21[[#This Row],[_201930]]*1,"")</f>
        <v/>
      </c>
    </row>
    <row r="1398" spans="1:8" ht="28.5">
      <c r="A1398" s="132">
        <v>171304</v>
      </c>
      <c r="B1398" s="134" t="s">
        <v>1148</v>
      </c>
      <c r="C1398" s="134">
        <v>102</v>
      </c>
      <c r="D1398" s="134">
        <v>94</v>
      </c>
      <c r="E1398" s="134">
        <v>67</v>
      </c>
      <c r="F1398" s="134">
        <v>68</v>
      </c>
      <c r="G1398" s="135">
        <v>53</v>
      </c>
      <c r="H1398" s="171">
        <f>IFERROR((Table21[[#This Row],[_202330]]-Table21[[#This Row],[_201930]])/Table21[[#This Row],[_201930]]*1,"")</f>
        <v>-0.48039215686274511</v>
      </c>
    </row>
    <row r="1399" spans="1:8" ht="28.5">
      <c r="A1399" s="132">
        <v>171304</v>
      </c>
      <c r="B1399" s="134" t="s">
        <v>1149</v>
      </c>
      <c r="C1399" s="134">
        <v>97</v>
      </c>
      <c r="D1399" s="134">
        <v>67</v>
      </c>
      <c r="E1399" s="134">
        <v>56</v>
      </c>
      <c r="F1399" s="134">
        <v>56</v>
      </c>
      <c r="G1399" s="135">
        <v>38</v>
      </c>
      <c r="H1399" s="171">
        <f>IFERROR((Table21[[#This Row],[_202330]]-Table21[[#This Row],[_201930]])/Table21[[#This Row],[_201930]]*1,"")</f>
        <v>-0.60824742268041232</v>
      </c>
    </row>
    <row r="1400" spans="1:8" ht="28.5">
      <c r="A1400" s="132">
        <v>171304</v>
      </c>
      <c r="B1400" s="134" t="s">
        <v>1150</v>
      </c>
      <c r="C1400" s="134">
        <v>199</v>
      </c>
      <c r="D1400" s="134">
        <v>161</v>
      </c>
      <c r="E1400" s="134">
        <v>126</v>
      </c>
      <c r="F1400" s="134">
        <v>127</v>
      </c>
      <c r="G1400" s="135">
        <v>94</v>
      </c>
      <c r="H1400" s="171">
        <f>IFERROR((Table21[[#This Row],[_202330]]-Table21[[#This Row],[_201930]])/Table21[[#This Row],[_201930]]*1,"")</f>
        <v>-0.52763819095477382</v>
      </c>
    </row>
    <row r="1401" spans="1:8">
      <c r="A1401" s="132">
        <v>171304</v>
      </c>
      <c r="B1401" s="134" t="s">
        <v>1151</v>
      </c>
      <c r="C1401" s="134">
        <v>24</v>
      </c>
      <c r="D1401" s="134">
        <v>34</v>
      </c>
      <c r="E1401" s="134">
        <v>17</v>
      </c>
      <c r="F1401" s="134">
        <v>21</v>
      </c>
      <c r="G1401" s="135">
        <v>31</v>
      </c>
      <c r="H1401" s="171">
        <f>IFERROR((Table21[[#This Row],[_202330]]-Table21[[#This Row],[_201930]])/Table21[[#This Row],[_201930]]*1,"")</f>
        <v>0.29166666666666669</v>
      </c>
    </row>
    <row r="1402" spans="1:8" ht="28.5">
      <c r="A1402" s="132">
        <v>171304</v>
      </c>
      <c r="B1402" s="134" t="s">
        <v>1152</v>
      </c>
      <c r="C1402" s="134">
        <v>39</v>
      </c>
      <c r="D1402" s="134">
        <v>39</v>
      </c>
      <c r="E1402" s="134">
        <v>46</v>
      </c>
      <c r="F1402" s="134">
        <v>44</v>
      </c>
      <c r="G1402" s="135">
        <v>41</v>
      </c>
      <c r="H1402" s="171">
        <f>IFERROR((Table21[[#This Row],[_202330]]-Table21[[#This Row],[_201930]])/Table21[[#This Row],[_201930]]*1,"")</f>
        <v>5.128205128205128E-2</v>
      </c>
    </row>
    <row r="1403" spans="1:8" ht="28.5">
      <c r="A1403" s="132">
        <v>171304</v>
      </c>
      <c r="B1403" s="134" t="s">
        <v>1153</v>
      </c>
      <c r="C1403" s="134">
        <v>0</v>
      </c>
      <c r="D1403" s="134">
        <v>0</v>
      </c>
      <c r="E1403" s="134">
        <v>2</v>
      </c>
      <c r="F1403" s="134">
        <v>2</v>
      </c>
      <c r="G1403" s="135">
        <v>2</v>
      </c>
      <c r="H1403" s="171" t="str">
        <f>IFERROR((Table21[[#This Row],[_202330]]-Table21[[#This Row],[_201930]])/Table21[[#This Row],[_201930]]*1,"")</f>
        <v/>
      </c>
    </row>
    <row r="1404" spans="1:8" ht="28.5">
      <c r="A1404" s="132">
        <v>171304</v>
      </c>
      <c r="B1404" s="134" t="s">
        <v>1154</v>
      </c>
      <c r="C1404" s="134">
        <v>39</v>
      </c>
      <c r="D1404" s="134">
        <v>39</v>
      </c>
      <c r="E1404" s="134">
        <v>44</v>
      </c>
      <c r="F1404" s="134">
        <v>42</v>
      </c>
      <c r="G1404" s="135">
        <v>39</v>
      </c>
      <c r="H1404" s="171">
        <f>IFERROR((Table21[[#This Row],[_202330]]-Table21[[#This Row],[_201930]])/Table21[[#This Row],[_201930]]*1,"")</f>
        <v>0</v>
      </c>
    </row>
    <row r="1405" spans="1:8" ht="28.5">
      <c r="A1405" s="132">
        <v>171304</v>
      </c>
      <c r="B1405" s="134" t="s">
        <v>1155</v>
      </c>
      <c r="C1405" s="134">
        <v>37</v>
      </c>
      <c r="D1405" s="134">
        <v>28</v>
      </c>
      <c r="E1405" s="134">
        <v>37</v>
      </c>
      <c r="F1405" s="134">
        <v>35</v>
      </c>
      <c r="G1405" s="135">
        <v>28</v>
      </c>
      <c r="H1405" s="171">
        <f>IFERROR((Table21[[#This Row],[_202330]]-Table21[[#This Row],[_201930]])/Table21[[#This Row],[_201930]]*1,"")</f>
        <v>-0.24324324324324326</v>
      </c>
    </row>
    <row r="1406" spans="1:8">
      <c r="A1406" s="132">
        <v>172635</v>
      </c>
      <c r="B1406" s="134" t="s">
        <v>1173</v>
      </c>
      <c r="C1406" s="134">
        <v>416</v>
      </c>
      <c r="D1406" s="134">
        <v>594</v>
      </c>
      <c r="E1406" s="134">
        <v>815</v>
      </c>
      <c r="F1406" s="134">
        <v>567</v>
      </c>
      <c r="G1406" s="135">
        <v>326</v>
      </c>
      <c r="H1406" s="171">
        <f>IFERROR((Table21[[#This Row],[_202330]]-Table21[[#This Row],[_201930]])/Table21[[#This Row],[_201930]]*1,"")</f>
        <v>-0.21634615384615385</v>
      </c>
    </row>
    <row r="1407" spans="1:8">
      <c r="A1407" s="132">
        <v>172635</v>
      </c>
      <c r="B1407" s="134" t="s">
        <v>1131</v>
      </c>
      <c r="C1407" s="134">
        <v>0</v>
      </c>
      <c r="D1407" s="134">
        <v>0</v>
      </c>
      <c r="E1407" s="134">
        <v>0</v>
      </c>
      <c r="F1407" s="134">
        <v>0</v>
      </c>
      <c r="G1407" s="135">
        <v>0</v>
      </c>
      <c r="H1407" s="171" t="str">
        <f>IFERROR((Table21[[#This Row],[_202330]]-Table21[[#This Row],[_201930]])/Table21[[#This Row],[_201930]]*1,"")</f>
        <v/>
      </c>
    </row>
    <row r="1408" spans="1:8">
      <c r="A1408" s="132">
        <v>172635</v>
      </c>
      <c r="B1408" s="134" t="s">
        <v>1132</v>
      </c>
      <c r="C1408" s="134">
        <v>416</v>
      </c>
      <c r="D1408" s="134">
        <v>594</v>
      </c>
      <c r="E1408" s="134">
        <v>815</v>
      </c>
      <c r="F1408" s="134">
        <v>567</v>
      </c>
      <c r="G1408" s="135">
        <v>326</v>
      </c>
      <c r="H1408" s="171">
        <f>IFERROR((Table21[[#This Row],[_202330]]-Table21[[#This Row],[_201930]])/Table21[[#This Row],[_201930]]*1,"")</f>
        <v>-0.21634615384615385</v>
      </c>
    </row>
    <row r="1409" spans="1:8" ht="28.5">
      <c r="A1409" s="132">
        <v>172635</v>
      </c>
      <c r="B1409" s="134" t="s">
        <v>1133</v>
      </c>
      <c r="C1409" s="134">
        <v>6</v>
      </c>
      <c r="D1409" s="134">
        <v>21</v>
      </c>
      <c r="E1409" s="134">
        <v>10</v>
      </c>
      <c r="F1409" s="134">
        <v>8</v>
      </c>
      <c r="G1409" s="135">
        <v>4</v>
      </c>
      <c r="H1409" s="171">
        <f>IFERROR((Table21[[#This Row],[_202330]]-Table21[[#This Row],[_201930]])/Table21[[#This Row],[_201930]]*1,"")</f>
        <v>-0.33333333333333331</v>
      </c>
    </row>
    <row r="1410" spans="1:8" ht="28.5">
      <c r="A1410" s="132">
        <v>172635</v>
      </c>
      <c r="B1410" s="134" t="s">
        <v>1162</v>
      </c>
      <c r="C1410" s="134">
        <v>69</v>
      </c>
      <c r="D1410" s="134">
        <v>99</v>
      </c>
      <c r="E1410" s="134">
        <v>165</v>
      </c>
      <c r="F1410" s="134">
        <v>79</v>
      </c>
      <c r="G1410" s="135">
        <v>43</v>
      </c>
      <c r="H1410" s="171">
        <f>IFERROR((Table21[[#This Row],[_202330]]-Table21[[#This Row],[_201930]])/Table21[[#This Row],[_201930]]*1,"")</f>
        <v>-0.37681159420289856</v>
      </c>
    </row>
    <row r="1411" spans="1:8" ht="28.5">
      <c r="A1411" s="132">
        <v>172635</v>
      </c>
      <c r="B1411" s="134" t="s">
        <v>1163</v>
      </c>
      <c r="C1411" s="134" t="s">
        <v>129</v>
      </c>
      <c r="D1411" s="134" t="s">
        <v>129</v>
      </c>
      <c r="E1411" s="134" t="s">
        <v>129</v>
      </c>
      <c r="F1411" s="134" t="s">
        <v>129</v>
      </c>
      <c r="G1411" s="135" t="s">
        <v>129</v>
      </c>
      <c r="H1411" s="171" t="str">
        <f>IFERROR((Table21[[#This Row],[_202330]]-Table21[[#This Row],[_201930]])/Table21[[#This Row],[_201930]]*1,"")</f>
        <v/>
      </c>
    </row>
    <row r="1412" spans="1:8">
      <c r="A1412" s="132">
        <v>172635</v>
      </c>
      <c r="B1412" s="134" t="s">
        <v>1136</v>
      </c>
      <c r="C1412" s="134">
        <v>75</v>
      </c>
      <c r="D1412" s="134">
        <v>120</v>
      </c>
      <c r="E1412" s="134">
        <v>175</v>
      </c>
      <c r="F1412" s="134">
        <v>87</v>
      </c>
      <c r="G1412" s="135">
        <v>47</v>
      </c>
      <c r="H1412" s="171">
        <f>IFERROR((Table21[[#This Row],[_202330]]-Table21[[#This Row],[_201930]])/Table21[[#This Row],[_201930]]*1,"")</f>
        <v>-0.37333333333333335</v>
      </c>
    </row>
    <row r="1413" spans="1:8">
      <c r="A1413" s="132">
        <v>172635</v>
      </c>
      <c r="B1413" s="134" t="s">
        <v>1137</v>
      </c>
      <c r="C1413" s="134">
        <v>18</v>
      </c>
      <c r="D1413" s="134">
        <v>20</v>
      </c>
      <c r="E1413" s="134">
        <v>21</v>
      </c>
      <c r="F1413" s="134">
        <v>15</v>
      </c>
      <c r="G1413" s="135">
        <v>14</v>
      </c>
      <c r="H1413" s="171">
        <f>IFERROR((Table21[[#This Row],[_202330]]-Table21[[#This Row],[_201930]])/Table21[[#This Row],[_201930]]*1,"")</f>
        <v>-0.22222222222222221</v>
      </c>
    </row>
    <row r="1414" spans="1:8" ht="28.5">
      <c r="A1414" s="132">
        <v>172635</v>
      </c>
      <c r="B1414" s="134" t="s">
        <v>1138</v>
      </c>
      <c r="C1414" s="134">
        <v>6</v>
      </c>
      <c r="D1414" s="134">
        <v>22</v>
      </c>
      <c r="E1414" s="134">
        <v>10</v>
      </c>
      <c r="F1414" s="134">
        <v>8</v>
      </c>
      <c r="G1414" s="135">
        <v>4</v>
      </c>
      <c r="H1414" s="171">
        <f>IFERROR((Table21[[#This Row],[_202330]]-Table21[[#This Row],[_201930]])/Table21[[#This Row],[_201930]]*1,"")</f>
        <v>-0.33333333333333331</v>
      </c>
    </row>
    <row r="1415" spans="1:8" ht="28.5">
      <c r="A1415" s="132">
        <v>172635</v>
      </c>
      <c r="B1415" s="134" t="s">
        <v>1164</v>
      </c>
      <c r="C1415" s="134">
        <v>89</v>
      </c>
      <c r="D1415" s="134">
        <v>119</v>
      </c>
      <c r="E1415" s="134">
        <v>177</v>
      </c>
      <c r="F1415" s="134">
        <v>87</v>
      </c>
      <c r="G1415" s="135">
        <v>51</v>
      </c>
      <c r="H1415" s="171">
        <f>IFERROR((Table21[[#This Row],[_202330]]-Table21[[#This Row],[_201930]])/Table21[[#This Row],[_201930]]*1,"")</f>
        <v>-0.42696629213483145</v>
      </c>
    </row>
    <row r="1416" spans="1:8" ht="28.5">
      <c r="A1416" s="132">
        <v>172635</v>
      </c>
      <c r="B1416" s="134" t="s">
        <v>1165</v>
      </c>
      <c r="C1416" s="134" t="s">
        <v>129</v>
      </c>
      <c r="D1416" s="134" t="s">
        <v>129</v>
      </c>
      <c r="E1416" s="134" t="s">
        <v>129</v>
      </c>
      <c r="F1416" s="134" t="s">
        <v>129</v>
      </c>
      <c r="G1416" s="135" t="s">
        <v>129</v>
      </c>
      <c r="H1416" s="171" t="str">
        <f>IFERROR((Table21[[#This Row],[_202330]]-Table21[[#This Row],[_201930]])/Table21[[#This Row],[_201930]]*1,"")</f>
        <v/>
      </c>
    </row>
    <row r="1417" spans="1:8">
      <c r="A1417" s="132">
        <v>172635</v>
      </c>
      <c r="B1417" s="134" t="s">
        <v>1141</v>
      </c>
      <c r="C1417" s="134">
        <v>95</v>
      </c>
      <c r="D1417" s="134">
        <v>141</v>
      </c>
      <c r="E1417" s="134">
        <v>187</v>
      </c>
      <c r="F1417" s="134">
        <v>95</v>
      </c>
      <c r="G1417" s="135">
        <v>55</v>
      </c>
      <c r="H1417" s="171">
        <f>IFERROR((Table21[[#This Row],[_202330]]-Table21[[#This Row],[_201930]])/Table21[[#This Row],[_201930]]*1,"")</f>
        <v>-0.42105263157894735</v>
      </c>
    </row>
    <row r="1418" spans="1:8">
      <c r="A1418" s="132">
        <v>172635</v>
      </c>
      <c r="B1418" s="134" t="s">
        <v>1142</v>
      </c>
      <c r="C1418" s="134">
        <v>23</v>
      </c>
      <c r="D1418" s="134">
        <v>24</v>
      </c>
      <c r="E1418" s="134">
        <v>23</v>
      </c>
      <c r="F1418" s="134">
        <v>17</v>
      </c>
      <c r="G1418" s="135">
        <v>17</v>
      </c>
      <c r="H1418" s="171">
        <f>IFERROR((Table21[[#This Row],[_202330]]-Table21[[#This Row],[_201930]])/Table21[[#This Row],[_201930]]*1,"")</f>
        <v>-0.2608695652173913</v>
      </c>
    </row>
    <row r="1419" spans="1:8" ht="28.5">
      <c r="A1419" s="132">
        <v>172635</v>
      </c>
      <c r="B1419" s="134" t="s">
        <v>1143</v>
      </c>
      <c r="C1419" s="134">
        <v>6</v>
      </c>
      <c r="D1419" s="134">
        <v>22</v>
      </c>
      <c r="E1419" s="134">
        <v>11</v>
      </c>
      <c r="F1419" s="134">
        <v>8</v>
      </c>
      <c r="G1419" s="135">
        <v>20</v>
      </c>
      <c r="H1419" s="171">
        <f>IFERROR((Table21[[#This Row],[_202330]]-Table21[[#This Row],[_201930]])/Table21[[#This Row],[_201930]]*1,"")</f>
        <v>2.3333333333333335</v>
      </c>
    </row>
    <row r="1420" spans="1:8" ht="28.5">
      <c r="A1420" s="132">
        <v>172635</v>
      </c>
      <c r="B1420" s="134" t="s">
        <v>1166</v>
      </c>
      <c r="C1420" s="134">
        <v>99</v>
      </c>
      <c r="D1420" s="134">
        <v>121</v>
      </c>
      <c r="E1420" s="134">
        <v>189</v>
      </c>
      <c r="F1420" s="134">
        <v>96</v>
      </c>
      <c r="G1420" s="135">
        <v>70</v>
      </c>
      <c r="H1420" s="171">
        <f>IFERROR((Table21[[#This Row],[_202330]]-Table21[[#This Row],[_201930]])/Table21[[#This Row],[_201930]]*1,"")</f>
        <v>-0.29292929292929293</v>
      </c>
    </row>
    <row r="1421" spans="1:8" ht="28.5">
      <c r="A1421" s="132">
        <v>172635</v>
      </c>
      <c r="B1421" s="134" t="s">
        <v>1167</v>
      </c>
      <c r="C1421" s="134" t="s">
        <v>129</v>
      </c>
      <c r="D1421" s="134" t="s">
        <v>129</v>
      </c>
      <c r="E1421" s="134" t="s">
        <v>129</v>
      </c>
      <c r="F1421" s="134" t="s">
        <v>129</v>
      </c>
      <c r="G1421" s="135" t="s">
        <v>129</v>
      </c>
      <c r="H1421" s="171" t="str">
        <f>IFERROR((Table21[[#This Row],[_202330]]-Table21[[#This Row],[_201930]])/Table21[[#This Row],[_201930]]*1,"")</f>
        <v/>
      </c>
    </row>
    <row r="1422" spans="1:8">
      <c r="A1422" s="132">
        <v>172635</v>
      </c>
      <c r="B1422" s="134" t="s">
        <v>1146</v>
      </c>
      <c r="C1422" s="134">
        <v>105</v>
      </c>
      <c r="D1422" s="134">
        <v>143</v>
      </c>
      <c r="E1422" s="134">
        <v>200</v>
      </c>
      <c r="F1422" s="134">
        <v>104</v>
      </c>
      <c r="G1422" s="135">
        <v>90</v>
      </c>
      <c r="H1422" s="171">
        <f>IFERROR((Table21[[#This Row],[_202330]]-Table21[[#This Row],[_201930]])/Table21[[#This Row],[_201930]]*1,"")</f>
        <v>-0.14285714285714285</v>
      </c>
    </row>
    <row r="1423" spans="1:8" ht="28.5">
      <c r="A1423" s="132">
        <v>172635</v>
      </c>
      <c r="B1423" s="134" t="s">
        <v>1147</v>
      </c>
      <c r="C1423" s="134">
        <v>4</v>
      </c>
      <c r="D1423" s="134">
        <v>4</v>
      </c>
      <c r="E1423" s="134">
        <v>13</v>
      </c>
      <c r="F1423" s="134">
        <v>6</v>
      </c>
      <c r="G1423" s="135">
        <v>7</v>
      </c>
      <c r="H1423" s="171">
        <f>IFERROR((Table21[[#This Row],[_202330]]-Table21[[#This Row],[_201930]])/Table21[[#This Row],[_201930]]*1,"")</f>
        <v>0.75</v>
      </c>
    </row>
    <row r="1424" spans="1:8" ht="28.5">
      <c r="A1424" s="132">
        <v>172635</v>
      </c>
      <c r="B1424" s="134" t="s">
        <v>1148</v>
      </c>
      <c r="C1424" s="134">
        <v>170</v>
      </c>
      <c r="D1424" s="134">
        <v>246</v>
      </c>
      <c r="E1424" s="134">
        <v>304</v>
      </c>
      <c r="F1424" s="134">
        <v>95</v>
      </c>
      <c r="G1424" s="135">
        <v>101</v>
      </c>
      <c r="H1424" s="171">
        <f>IFERROR((Table21[[#This Row],[_202330]]-Table21[[#This Row],[_201930]])/Table21[[#This Row],[_201930]]*1,"")</f>
        <v>-0.40588235294117647</v>
      </c>
    </row>
    <row r="1425" spans="1:8" ht="28.5">
      <c r="A1425" s="132">
        <v>172635</v>
      </c>
      <c r="B1425" s="134" t="s">
        <v>1149</v>
      </c>
      <c r="C1425" s="134">
        <v>137</v>
      </c>
      <c r="D1425" s="134">
        <v>201</v>
      </c>
      <c r="E1425" s="134">
        <v>298</v>
      </c>
      <c r="F1425" s="134">
        <v>362</v>
      </c>
      <c r="G1425" s="135">
        <v>128</v>
      </c>
      <c r="H1425" s="171">
        <f>IFERROR((Table21[[#This Row],[_202330]]-Table21[[#This Row],[_201930]])/Table21[[#This Row],[_201930]]*1,"")</f>
        <v>-6.569343065693431E-2</v>
      </c>
    </row>
    <row r="1426" spans="1:8" ht="28.5">
      <c r="A1426" s="132">
        <v>172635</v>
      </c>
      <c r="B1426" s="134" t="s">
        <v>1150</v>
      </c>
      <c r="C1426" s="134">
        <v>311</v>
      </c>
      <c r="D1426" s="134">
        <v>451</v>
      </c>
      <c r="E1426" s="134">
        <v>615</v>
      </c>
      <c r="F1426" s="134">
        <v>463</v>
      </c>
      <c r="G1426" s="135">
        <v>236</v>
      </c>
      <c r="H1426" s="171">
        <f>IFERROR((Table21[[#This Row],[_202330]]-Table21[[#This Row],[_201930]])/Table21[[#This Row],[_201930]]*1,"")</f>
        <v>-0.24115755627009647</v>
      </c>
    </row>
    <row r="1427" spans="1:8">
      <c r="A1427" s="132">
        <v>172635</v>
      </c>
      <c r="B1427" s="134" t="s">
        <v>1151</v>
      </c>
      <c r="C1427" s="134">
        <v>25</v>
      </c>
      <c r="D1427" s="134">
        <v>24</v>
      </c>
      <c r="E1427" s="134">
        <v>25</v>
      </c>
      <c r="F1427" s="134">
        <v>18</v>
      </c>
      <c r="G1427" s="135">
        <v>28</v>
      </c>
      <c r="H1427" s="171">
        <f>IFERROR((Table21[[#This Row],[_202330]]-Table21[[#This Row],[_201930]])/Table21[[#This Row],[_201930]]*1,"")</f>
        <v>0.12</v>
      </c>
    </row>
    <row r="1428" spans="1:8" ht="28.5">
      <c r="A1428" s="132">
        <v>172635</v>
      </c>
      <c r="B1428" s="134" t="s">
        <v>1152</v>
      </c>
      <c r="C1428" s="134">
        <v>42</v>
      </c>
      <c r="D1428" s="134">
        <v>42</v>
      </c>
      <c r="E1428" s="134">
        <v>39</v>
      </c>
      <c r="F1428" s="134">
        <v>18</v>
      </c>
      <c r="G1428" s="135">
        <v>33</v>
      </c>
      <c r="H1428" s="171">
        <f>IFERROR((Table21[[#This Row],[_202330]]-Table21[[#This Row],[_201930]])/Table21[[#This Row],[_201930]]*1,"")</f>
        <v>-0.21428571428571427</v>
      </c>
    </row>
    <row r="1429" spans="1:8" ht="28.5">
      <c r="A1429" s="132">
        <v>172635</v>
      </c>
      <c r="B1429" s="134" t="s">
        <v>1153</v>
      </c>
      <c r="C1429" s="134">
        <v>1</v>
      </c>
      <c r="D1429" s="134">
        <v>1</v>
      </c>
      <c r="E1429" s="134">
        <v>2</v>
      </c>
      <c r="F1429" s="134">
        <v>1</v>
      </c>
      <c r="G1429" s="135">
        <v>2</v>
      </c>
      <c r="H1429" s="171">
        <f>IFERROR((Table21[[#This Row],[_202330]]-Table21[[#This Row],[_201930]])/Table21[[#This Row],[_201930]]*1,"")</f>
        <v>1</v>
      </c>
    </row>
    <row r="1430" spans="1:8" ht="28.5">
      <c r="A1430" s="132">
        <v>172635</v>
      </c>
      <c r="B1430" s="134" t="s">
        <v>1154</v>
      </c>
      <c r="C1430" s="134">
        <v>41</v>
      </c>
      <c r="D1430" s="134">
        <v>41</v>
      </c>
      <c r="E1430" s="134">
        <v>37</v>
      </c>
      <c r="F1430" s="134">
        <v>17</v>
      </c>
      <c r="G1430" s="135">
        <v>31</v>
      </c>
      <c r="H1430" s="171">
        <f>IFERROR((Table21[[#This Row],[_202330]]-Table21[[#This Row],[_201930]])/Table21[[#This Row],[_201930]]*1,"")</f>
        <v>-0.24390243902439024</v>
      </c>
    </row>
    <row r="1431" spans="1:8" ht="28.5">
      <c r="A1431" s="132">
        <v>172635</v>
      </c>
      <c r="B1431" s="134" t="s">
        <v>1155</v>
      </c>
      <c r="C1431" s="134">
        <v>33</v>
      </c>
      <c r="D1431" s="134">
        <v>34</v>
      </c>
      <c r="E1431" s="134">
        <v>37</v>
      </c>
      <c r="F1431" s="134">
        <v>64</v>
      </c>
      <c r="G1431" s="135">
        <v>39</v>
      </c>
      <c r="H1431" s="171">
        <f>IFERROR((Table21[[#This Row],[_202330]]-Table21[[#This Row],[_201930]])/Table21[[#This Row],[_201930]]*1,"")</f>
        <v>0.18181818181818182</v>
      </c>
    </row>
    <row r="1432" spans="1:8">
      <c r="A1432" s="132">
        <v>173911</v>
      </c>
      <c r="B1432" s="134" t="s">
        <v>1173</v>
      </c>
      <c r="C1432" s="134">
        <v>433</v>
      </c>
      <c r="D1432" s="134">
        <v>382</v>
      </c>
      <c r="E1432" s="134">
        <v>363</v>
      </c>
      <c r="F1432" s="134">
        <v>326</v>
      </c>
      <c r="G1432" s="135">
        <v>291</v>
      </c>
      <c r="H1432" s="171">
        <f>IFERROR((Table21[[#This Row],[_202330]]-Table21[[#This Row],[_201930]])/Table21[[#This Row],[_201930]]*1,"")</f>
        <v>-0.32794457274826788</v>
      </c>
    </row>
    <row r="1433" spans="1:8">
      <c r="A1433" s="132">
        <v>173911</v>
      </c>
      <c r="B1433" s="134" t="s">
        <v>1131</v>
      </c>
      <c r="C1433" s="134">
        <v>0</v>
      </c>
      <c r="D1433" s="134">
        <v>0</v>
      </c>
      <c r="E1433" s="134">
        <v>0</v>
      </c>
      <c r="F1433" s="134">
        <v>0</v>
      </c>
      <c r="G1433" s="135">
        <v>0</v>
      </c>
      <c r="H1433" s="171" t="str">
        <f>IFERROR((Table21[[#This Row],[_202330]]-Table21[[#This Row],[_201930]])/Table21[[#This Row],[_201930]]*1,"")</f>
        <v/>
      </c>
    </row>
    <row r="1434" spans="1:8">
      <c r="A1434" s="132">
        <v>173911</v>
      </c>
      <c r="B1434" s="134" t="s">
        <v>1132</v>
      </c>
      <c r="C1434" s="134">
        <v>433</v>
      </c>
      <c r="D1434" s="134">
        <v>382</v>
      </c>
      <c r="E1434" s="134">
        <v>363</v>
      </c>
      <c r="F1434" s="134">
        <v>326</v>
      </c>
      <c r="G1434" s="135">
        <v>291</v>
      </c>
      <c r="H1434" s="171">
        <f>IFERROR((Table21[[#This Row],[_202330]]-Table21[[#This Row],[_201930]])/Table21[[#This Row],[_201930]]*1,"")</f>
        <v>-0.32794457274826788</v>
      </c>
    </row>
    <row r="1435" spans="1:8" ht="28.5">
      <c r="A1435" s="132">
        <v>173911</v>
      </c>
      <c r="B1435" s="134" t="s">
        <v>1133</v>
      </c>
      <c r="C1435" s="134">
        <v>48</v>
      </c>
      <c r="D1435" s="134">
        <v>33</v>
      </c>
      <c r="E1435" s="134">
        <v>25</v>
      </c>
      <c r="F1435" s="134">
        <v>22</v>
      </c>
      <c r="G1435" s="135">
        <v>19</v>
      </c>
      <c r="H1435" s="171">
        <f>IFERROR((Table21[[#This Row],[_202330]]-Table21[[#This Row],[_201930]])/Table21[[#This Row],[_201930]]*1,"")</f>
        <v>-0.60416666666666663</v>
      </c>
    </row>
    <row r="1436" spans="1:8" ht="28.5">
      <c r="A1436" s="132">
        <v>173911</v>
      </c>
      <c r="B1436" s="134" t="s">
        <v>1162</v>
      </c>
      <c r="C1436" s="134">
        <v>137</v>
      </c>
      <c r="D1436" s="134">
        <v>137</v>
      </c>
      <c r="E1436" s="134">
        <v>102</v>
      </c>
      <c r="F1436" s="134">
        <v>115</v>
      </c>
      <c r="G1436" s="135">
        <v>92</v>
      </c>
      <c r="H1436" s="171">
        <f>IFERROR((Table21[[#This Row],[_202330]]-Table21[[#This Row],[_201930]])/Table21[[#This Row],[_201930]]*1,"")</f>
        <v>-0.32846715328467152</v>
      </c>
    </row>
    <row r="1437" spans="1:8" ht="28.5">
      <c r="A1437" s="132">
        <v>173911</v>
      </c>
      <c r="B1437" s="134" t="s">
        <v>1163</v>
      </c>
      <c r="C1437" s="134" t="s">
        <v>129</v>
      </c>
      <c r="D1437" s="134" t="s">
        <v>129</v>
      </c>
      <c r="E1437" s="134" t="s">
        <v>129</v>
      </c>
      <c r="F1437" s="134" t="s">
        <v>129</v>
      </c>
      <c r="G1437" s="135" t="s">
        <v>129</v>
      </c>
      <c r="H1437" s="171" t="str">
        <f>IFERROR((Table21[[#This Row],[_202330]]-Table21[[#This Row],[_201930]])/Table21[[#This Row],[_201930]]*1,"")</f>
        <v/>
      </c>
    </row>
    <row r="1438" spans="1:8">
      <c r="A1438" s="132">
        <v>173911</v>
      </c>
      <c r="B1438" s="134" t="s">
        <v>1136</v>
      </c>
      <c r="C1438" s="134">
        <v>185</v>
      </c>
      <c r="D1438" s="134">
        <v>170</v>
      </c>
      <c r="E1438" s="134">
        <v>127</v>
      </c>
      <c r="F1438" s="134">
        <v>137</v>
      </c>
      <c r="G1438" s="135">
        <v>111</v>
      </c>
      <c r="H1438" s="171">
        <f>IFERROR((Table21[[#This Row],[_202330]]-Table21[[#This Row],[_201930]])/Table21[[#This Row],[_201930]]*1,"")</f>
        <v>-0.4</v>
      </c>
    </row>
    <row r="1439" spans="1:8">
      <c r="A1439" s="132">
        <v>173911</v>
      </c>
      <c r="B1439" s="134" t="s">
        <v>1137</v>
      </c>
      <c r="C1439" s="134">
        <v>43</v>
      </c>
      <c r="D1439" s="134">
        <v>45</v>
      </c>
      <c r="E1439" s="134">
        <v>35</v>
      </c>
      <c r="F1439" s="134">
        <v>42</v>
      </c>
      <c r="G1439" s="135">
        <v>38</v>
      </c>
      <c r="H1439" s="171">
        <f>IFERROR((Table21[[#This Row],[_202330]]-Table21[[#This Row],[_201930]])/Table21[[#This Row],[_201930]]*1,"")</f>
        <v>-0.11627906976744186</v>
      </c>
    </row>
    <row r="1440" spans="1:8" ht="28.5">
      <c r="A1440" s="132">
        <v>173911</v>
      </c>
      <c r="B1440" s="134" t="s">
        <v>1138</v>
      </c>
      <c r="C1440" s="134">
        <v>46</v>
      </c>
      <c r="D1440" s="134">
        <v>31</v>
      </c>
      <c r="E1440" s="134">
        <v>25</v>
      </c>
      <c r="F1440" s="134">
        <v>24</v>
      </c>
      <c r="G1440" s="135">
        <v>19</v>
      </c>
      <c r="H1440" s="171">
        <f>IFERROR((Table21[[#This Row],[_202330]]-Table21[[#This Row],[_201930]])/Table21[[#This Row],[_201930]]*1,"")</f>
        <v>-0.58695652173913049</v>
      </c>
    </row>
    <row r="1441" spans="1:8" ht="28.5">
      <c r="A1441" s="132">
        <v>173911</v>
      </c>
      <c r="B1441" s="134" t="s">
        <v>1164</v>
      </c>
      <c r="C1441" s="134">
        <v>152</v>
      </c>
      <c r="D1441" s="134">
        <v>150</v>
      </c>
      <c r="E1441" s="134">
        <v>118</v>
      </c>
      <c r="F1441" s="134">
        <v>125</v>
      </c>
      <c r="G1441" s="135">
        <v>97</v>
      </c>
      <c r="H1441" s="171">
        <f>IFERROR((Table21[[#This Row],[_202330]]-Table21[[#This Row],[_201930]])/Table21[[#This Row],[_201930]]*1,"")</f>
        <v>-0.36184210526315791</v>
      </c>
    </row>
    <row r="1442" spans="1:8" ht="28.5">
      <c r="A1442" s="132">
        <v>173911</v>
      </c>
      <c r="B1442" s="134" t="s">
        <v>1165</v>
      </c>
      <c r="C1442" s="134" t="s">
        <v>129</v>
      </c>
      <c r="D1442" s="134" t="s">
        <v>129</v>
      </c>
      <c r="E1442" s="134" t="s">
        <v>129</v>
      </c>
      <c r="F1442" s="134" t="s">
        <v>129</v>
      </c>
      <c r="G1442" s="135" t="s">
        <v>129</v>
      </c>
      <c r="H1442" s="171" t="str">
        <f>IFERROR((Table21[[#This Row],[_202330]]-Table21[[#This Row],[_201930]])/Table21[[#This Row],[_201930]]*1,"")</f>
        <v/>
      </c>
    </row>
    <row r="1443" spans="1:8">
      <c r="A1443" s="132">
        <v>173911</v>
      </c>
      <c r="B1443" s="134" t="s">
        <v>1141</v>
      </c>
      <c r="C1443" s="134">
        <v>198</v>
      </c>
      <c r="D1443" s="134">
        <v>181</v>
      </c>
      <c r="E1443" s="134">
        <v>143</v>
      </c>
      <c r="F1443" s="134">
        <v>149</v>
      </c>
      <c r="G1443" s="135">
        <v>116</v>
      </c>
      <c r="H1443" s="171">
        <f>IFERROR((Table21[[#This Row],[_202330]]-Table21[[#This Row],[_201930]])/Table21[[#This Row],[_201930]]*1,"")</f>
        <v>-0.41414141414141414</v>
      </c>
    </row>
    <row r="1444" spans="1:8">
      <c r="A1444" s="132">
        <v>173911</v>
      </c>
      <c r="B1444" s="134" t="s">
        <v>1142</v>
      </c>
      <c r="C1444" s="134">
        <v>46</v>
      </c>
      <c r="D1444" s="134">
        <v>47</v>
      </c>
      <c r="E1444" s="134">
        <v>39</v>
      </c>
      <c r="F1444" s="134">
        <v>46</v>
      </c>
      <c r="G1444" s="135">
        <v>40</v>
      </c>
      <c r="H1444" s="171">
        <f>IFERROR((Table21[[#This Row],[_202330]]-Table21[[#This Row],[_201930]])/Table21[[#This Row],[_201930]]*1,"")</f>
        <v>-0.13043478260869565</v>
      </c>
    </row>
    <row r="1445" spans="1:8" ht="28.5">
      <c r="A1445" s="132">
        <v>173911</v>
      </c>
      <c r="B1445" s="134" t="s">
        <v>1143</v>
      </c>
      <c r="C1445" s="134">
        <v>46</v>
      </c>
      <c r="D1445" s="134">
        <v>32</v>
      </c>
      <c r="E1445" s="134">
        <v>26</v>
      </c>
      <c r="F1445" s="134">
        <v>24</v>
      </c>
      <c r="G1445" s="135">
        <v>20</v>
      </c>
      <c r="H1445" s="171">
        <f>IFERROR((Table21[[#This Row],[_202330]]-Table21[[#This Row],[_201930]])/Table21[[#This Row],[_201930]]*1,"")</f>
        <v>-0.56521739130434778</v>
      </c>
    </row>
    <row r="1446" spans="1:8" ht="28.5">
      <c r="A1446" s="132">
        <v>173911</v>
      </c>
      <c r="B1446" s="134" t="s">
        <v>1166</v>
      </c>
      <c r="C1446" s="134">
        <v>153</v>
      </c>
      <c r="D1446" s="134">
        <v>155</v>
      </c>
      <c r="E1446" s="134">
        <v>121</v>
      </c>
      <c r="F1446" s="134">
        <v>128</v>
      </c>
      <c r="G1446" s="135">
        <v>97</v>
      </c>
      <c r="H1446" s="171">
        <f>IFERROR((Table21[[#This Row],[_202330]]-Table21[[#This Row],[_201930]])/Table21[[#This Row],[_201930]]*1,"")</f>
        <v>-0.36601307189542481</v>
      </c>
    </row>
    <row r="1447" spans="1:8" ht="28.5">
      <c r="A1447" s="132">
        <v>173911</v>
      </c>
      <c r="B1447" s="134" t="s">
        <v>1167</v>
      </c>
      <c r="C1447" s="134" t="s">
        <v>129</v>
      </c>
      <c r="D1447" s="134" t="s">
        <v>129</v>
      </c>
      <c r="E1447" s="134" t="s">
        <v>129</v>
      </c>
      <c r="F1447" s="134" t="s">
        <v>129</v>
      </c>
      <c r="G1447" s="135" t="s">
        <v>129</v>
      </c>
      <c r="H1447" s="171" t="str">
        <f>IFERROR((Table21[[#This Row],[_202330]]-Table21[[#This Row],[_201930]])/Table21[[#This Row],[_201930]]*1,"")</f>
        <v/>
      </c>
    </row>
    <row r="1448" spans="1:8">
      <c r="A1448" s="132">
        <v>173911</v>
      </c>
      <c r="B1448" s="134" t="s">
        <v>1146</v>
      </c>
      <c r="C1448" s="134">
        <v>199</v>
      </c>
      <c r="D1448" s="134">
        <v>187</v>
      </c>
      <c r="E1448" s="134">
        <v>147</v>
      </c>
      <c r="F1448" s="134">
        <v>152</v>
      </c>
      <c r="G1448" s="135">
        <v>117</v>
      </c>
      <c r="H1448" s="171">
        <f>IFERROR((Table21[[#This Row],[_202330]]-Table21[[#This Row],[_201930]])/Table21[[#This Row],[_201930]]*1,"")</f>
        <v>-0.4120603015075377</v>
      </c>
    </row>
    <row r="1449" spans="1:8" ht="28.5">
      <c r="A1449" s="132">
        <v>173911</v>
      </c>
      <c r="B1449" s="134" t="s">
        <v>1147</v>
      </c>
      <c r="C1449" s="134">
        <v>2</v>
      </c>
      <c r="D1449" s="134">
        <v>0</v>
      </c>
      <c r="E1449" s="134">
        <v>3</v>
      </c>
      <c r="F1449" s="134">
        <v>3</v>
      </c>
      <c r="G1449" s="135">
        <v>2</v>
      </c>
      <c r="H1449" s="171">
        <f>IFERROR((Table21[[#This Row],[_202330]]-Table21[[#This Row],[_201930]])/Table21[[#This Row],[_201930]]*1,"")</f>
        <v>0</v>
      </c>
    </row>
    <row r="1450" spans="1:8" ht="28.5">
      <c r="A1450" s="132">
        <v>173911</v>
      </c>
      <c r="B1450" s="134" t="s">
        <v>1148</v>
      </c>
      <c r="C1450" s="134">
        <v>132</v>
      </c>
      <c r="D1450" s="134">
        <v>84</v>
      </c>
      <c r="E1450" s="134">
        <v>111</v>
      </c>
      <c r="F1450" s="134">
        <v>93</v>
      </c>
      <c r="G1450" s="135">
        <v>76</v>
      </c>
      <c r="H1450" s="171">
        <f>IFERROR((Table21[[#This Row],[_202330]]-Table21[[#This Row],[_201930]])/Table21[[#This Row],[_201930]]*1,"")</f>
        <v>-0.42424242424242425</v>
      </c>
    </row>
    <row r="1451" spans="1:8" ht="28.5">
      <c r="A1451" s="132">
        <v>173911</v>
      </c>
      <c r="B1451" s="134" t="s">
        <v>1149</v>
      </c>
      <c r="C1451" s="134">
        <v>100</v>
      </c>
      <c r="D1451" s="134">
        <v>111</v>
      </c>
      <c r="E1451" s="134">
        <v>102</v>
      </c>
      <c r="F1451" s="134">
        <v>78</v>
      </c>
      <c r="G1451" s="135">
        <v>96</v>
      </c>
      <c r="H1451" s="171">
        <f>IFERROR((Table21[[#This Row],[_202330]]-Table21[[#This Row],[_201930]])/Table21[[#This Row],[_201930]]*1,"")</f>
        <v>-0.04</v>
      </c>
    </row>
    <row r="1452" spans="1:8" ht="28.5">
      <c r="A1452" s="132">
        <v>173911</v>
      </c>
      <c r="B1452" s="134" t="s">
        <v>1150</v>
      </c>
      <c r="C1452" s="134">
        <v>234</v>
      </c>
      <c r="D1452" s="134">
        <v>195</v>
      </c>
      <c r="E1452" s="134">
        <v>216</v>
      </c>
      <c r="F1452" s="134">
        <v>174</v>
      </c>
      <c r="G1452" s="135">
        <v>174</v>
      </c>
      <c r="H1452" s="171">
        <f>IFERROR((Table21[[#This Row],[_202330]]-Table21[[#This Row],[_201930]])/Table21[[#This Row],[_201930]]*1,"")</f>
        <v>-0.25641025641025639</v>
      </c>
    </row>
    <row r="1453" spans="1:8">
      <c r="A1453" s="132">
        <v>173911</v>
      </c>
      <c r="B1453" s="134" t="s">
        <v>1151</v>
      </c>
      <c r="C1453" s="134">
        <v>46</v>
      </c>
      <c r="D1453" s="134">
        <v>49</v>
      </c>
      <c r="E1453" s="134">
        <v>40</v>
      </c>
      <c r="F1453" s="134">
        <v>47</v>
      </c>
      <c r="G1453" s="135">
        <v>40</v>
      </c>
      <c r="H1453" s="171">
        <f>IFERROR((Table21[[#This Row],[_202330]]-Table21[[#This Row],[_201930]])/Table21[[#This Row],[_201930]]*1,"")</f>
        <v>-0.13043478260869565</v>
      </c>
    </row>
    <row r="1454" spans="1:8" ht="28.5">
      <c r="A1454" s="132">
        <v>173911</v>
      </c>
      <c r="B1454" s="134" t="s">
        <v>1152</v>
      </c>
      <c r="C1454" s="134">
        <v>31</v>
      </c>
      <c r="D1454" s="134">
        <v>22</v>
      </c>
      <c r="E1454" s="134">
        <v>31</v>
      </c>
      <c r="F1454" s="134">
        <v>29</v>
      </c>
      <c r="G1454" s="135">
        <v>27</v>
      </c>
      <c r="H1454" s="171">
        <f>IFERROR((Table21[[#This Row],[_202330]]-Table21[[#This Row],[_201930]])/Table21[[#This Row],[_201930]]*1,"")</f>
        <v>-0.12903225806451613</v>
      </c>
    </row>
    <row r="1455" spans="1:8" ht="28.5">
      <c r="A1455" s="132">
        <v>173911</v>
      </c>
      <c r="B1455" s="134" t="s">
        <v>1153</v>
      </c>
      <c r="C1455" s="134">
        <v>0</v>
      </c>
      <c r="D1455" s="134">
        <v>0</v>
      </c>
      <c r="E1455" s="134">
        <v>1</v>
      </c>
      <c r="F1455" s="134">
        <v>1</v>
      </c>
      <c r="G1455" s="135">
        <v>1</v>
      </c>
      <c r="H1455" s="171" t="str">
        <f>IFERROR((Table21[[#This Row],[_202330]]-Table21[[#This Row],[_201930]])/Table21[[#This Row],[_201930]]*1,"")</f>
        <v/>
      </c>
    </row>
    <row r="1456" spans="1:8" ht="28.5">
      <c r="A1456" s="132">
        <v>173911</v>
      </c>
      <c r="B1456" s="134" t="s">
        <v>1154</v>
      </c>
      <c r="C1456" s="134">
        <v>30</v>
      </c>
      <c r="D1456" s="134">
        <v>22</v>
      </c>
      <c r="E1456" s="134">
        <v>31</v>
      </c>
      <c r="F1456" s="134">
        <v>29</v>
      </c>
      <c r="G1456" s="135">
        <v>26</v>
      </c>
      <c r="H1456" s="171">
        <f>IFERROR((Table21[[#This Row],[_202330]]-Table21[[#This Row],[_201930]])/Table21[[#This Row],[_201930]]*1,"")</f>
        <v>-0.13333333333333333</v>
      </c>
    </row>
    <row r="1457" spans="1:8" ht="28.5">
      <c r="A1457" s="132">
        <v>173911</v>
      </c>
      <c r="B1457" s="134" t="s">
        <v>1155</v>
      </c>
      <c r="C1457" s="134">
        <v>23</v>
      </c>
      <c r="D1457" s="134">
        <v>29</v>
      </c>
      <c r="E1457" s="134">
        <v>28</v>
      </c>
      <c r="F1457" s="134">
        <v>24</v>
      </c>
      <c r="G1457" s="135">
        <v>33</v>
      </c>
      <c r="H1457" s="171">
        <f>IFERROR((Table21[[#This Row],[_202330]]-Table21[[#This Row],[_201930]])/Table21[[#This Row],[_201930]]*1,"")</f>
        <v>0.43478260869565216</v>
      </c>
    </row>
    <row r="1458" spans="1:8">
      <c r="A1458" s="132">
        <v>175315</v>
      </c>
      <c r="B1458" s="134" t="s">
        <v>1173</v>
      </c>
      <c r="C1458" s="134">
        <v>1040</v>
      </c>
      <c r="D1458" s="134">
        <v>1040</v>
      </c>
      <c r="E1458" s="134">
        <v>900</v>
      </c>
      <c r="F1458" s="134">
        <v>796</v>
      </c>
      <c r="G1458" s="135">
        <v>770</v>
      </c>
      <c r="H1458" s="171">
        <f>IFERROR((Table21[[#This Row],[_202330]]-Table21[[#This Row],[_201930]])/Table21[[#This Row],[_201930]]*1,"")</f>
        <v>-0.25961538461538464</v>
      </c>
    </row>
    <row r="1459" spans="1:8">
      <c r="A1459" s="132">
        <v>175315</v>
      </c>
      <c r="B1459" s="134" t="s">
        <v>1131</v>
      </c>
      <c r="C1459" s="134">
        <v>0</v>
      </c>
      <c r="D1459" s="134">
        <v>0</v>
      </c>
      <c r="E1459" s="134">
        <v>0</v>
      </c>
      <c r="F1459" s="134">
        <v>0</v>
      </c>
      <c r="G1459" s="135">
        <v>0</v>
      </c>
      <c r="H1459" s="171" t="str">
        <f>IFERROR((Table21[[#This Row],[_202330]]-Table21[[#This Row],[_201930]])/Table21[[#This Row],[_201930]]*1,"")</f>
        <v/>
      </c>
    </row>
    <row r="1460" spans="1:8">
      <c r="A1460" s="132">
        <v>175315</v>
      </c>
      <c r="B1460" s="134" t="s">
        <v>1132</v>
      </c>
      <c r="C1460" s="134">
        <v>1040</v>
      </c>
      <c r="D1460" s="134">
        <v>1040</v>
      </c>
      <c r="E1460" s="134">
        <v>900</v>
      </c>
      <c r="F1460" s="134">
        <v>796</v>
      </c>
      <c r="G1460" s="135">
        <v>770</v>
      </c>
      <c r="H1460" s="171">
        <f>IFERROR((Table21[[#This Row],[_202330]]-Table21[[#This Row],[_201930]])/Table21[[#This Row],[_201930]]*1,"")</f>
        <v>-0.25961538461538464</v>
      </c>
    </row>
    <row r="1461" spans="1:8" ht="28.5">
      <c r="A1461" s="132">
        <v>175315</v>
      </c>
      <c r="B1461" s="134" t="s">
        <v>1133</v>
      </c>
      <c r="C1461" s="134">
        <v>91</v>
      </c>
      <c r="D1461" s="134">
        <v>102</v>
      </c>
      <c r="E1461" s="134">
        <v>81</v>
      </c>
      <c r="F1461" s="134">
        <v>72</v>
      </c>
      <c r="G1461" s="135">
        <v>62</v>
      </c>
      <c r="H1461" s="171">
        <f>IFERROR((Table21[[#This Row],[_202330]]-Table21[[#This Row],[_201930]])/Table21[[#This Row],[_201930]]*1,"")</f>
        <v>-0.31868131868131866</v>
      </c>
    </row>
    <row r="1462" spans="1:8" ht="28.5">
      <c r="A1462" s="132">
        <v>175315</v>
      </c>
      <c r="B1462" s="134" t="s">
        <v>1162</v>
      </c>
      <c r="C1462" s="134">
        <v>244</v>
      </c>
      <c r="D1462" s="134">
        <v>233</v>
      </c>
      <c r="E1462" s="134">
        <v>232</v>
      </c>
      <c r="F1462" s="134">
        <v>206</v>
      </c>
      <c r="G1462" s="135">
        <v>227</v>
      </c>
      <c r="H1462" s="171">
        <f>IFERROR((Table21[[#This Row],[_202330]]-Table21[[#This Row],[_201930]])/Table21[[#This Row],[_201930]]*1,"")</f>
        <v>-6.9672131147540978E-2</v>
      </c>
    </row>
    <row r="1463" spans="1:8" ht="28.5">
      <c r="A1463" s="132">
        <v>175315</v>
      </c>
      <c r="B1463" s="134" t="s">
        <v>1163</v>
      </c>
      <c r="C1463" s="134" t="s">
        <v>129</v>
      </c>
      <c r="D1463" s="134" t="s">
        <v>129</v>
      </c>
      <c r="E1463" s="134" t="s">
        <v>129</v>
      </c>
      <c r="F1463" s="134" t="s">
        <v>129</v>
      </c>
      <c r="G1463" s="135" t="s">
        <v>129</v>
      </c>
      <c r="H1463" s="171" t="str">
        <f>IFERROR((Table21[[#This Row],[_202330]]-Table21[[#This Row],[_201930]])/Table21[[#This Row],[_201930]]*1,"")</f>
        <v/>
      </c>
    </row>
    <row r="1464" spans="1:8">
      <c r="A1464" s="132">
        <v>175315</v>
      </c>
      <c r="B1464" s="134" t="s">
        <v>1136</v>
      </c>
      <c r="C1464" s="134">
        <v>335</v>
      </c>
      <c r="D1464" s="134">
        <v>335</v>
      </c>
      <c r="E1464" s="134">
        <v>313</v>
      </c>
      <c r="F1464" s="134">
        <v>278</v>
      </c>
      <c r="G1464" s="135">
        <v>289</v>
      </c>
      <c r="H1464" s="171">
        <f>IFERROR((Table21[[#This Row],[_202330]]-Table21[[#This Row],[_201930]])/Table21[[#This Row],[_201930]]*1,"")</f>
        <v>-0.1373134328358209</v>
      </c>
    </row>
    <row r="1465" spans="1:8">
      <c r="A1465" s="132">
        <v>175315</v>
      </c>
      <c r="B1465" s="134" t="s">
        <v>1137</v>
      </c>
      <c r="C1465" s="134">
        <v>32</v>
      </c>
      <c r="D1465" s="134">
        <v>32</v>
      </c>
      <c r="E1465" s="134">
        <v>35</v>
      </c>
      <c r="F1465" s="134">
        <v>35</v>
      </c>
      <c r="G1465" s="135">
        <v>38</v>
      </c>
      <c r="H1465" s="171">
        <f>IFERROR((Table21[[#This Row],[_202330]]-Table21[[#This Row],[_201930]])/Table21[[#This Row],[_201930]]*1,"")</f>
        <v>0.1875</v>
      </c>
    </row>
    <row r="1466" spans="1:8" ht="28.5">
      <c r="A1466" s="132">
        <v>175315</v>
      </c>
      <c r="B1466" s="134" t="s">
        <v>1138</v>
      </c>
      <c r="C1466" s="134">
        <v>93</v>
      </c>
      <c r="D1466" s="134">
        <v>99</v>
      </c>
      <c r="E1466" s="134">
        <v>81</v>
      </c>
      <c r="F1466" s="134">
        <v>67</v>
      </c>
      <c r="G1466" s="135">
        <v>61</v>
      </c>
      <c r="H1466" s="171">
        <f>IFERROR((Table21[[#This Row],[_202330]]-Table21[[#This Row],[_201930]])/Table21[[#This Row],[_201930]]*1,"")</f>
        <v>-0.34408602150537637</v>
      </c>
    </row>
    <row r="1467" spans="1:8" ht="28.5">
      <c r="A1467" s="132">
        <v>175315</v>
      </c>
      <c r="B1467" s="134" t="s">
        <v>1164</v>
      </c>
      <c r="C1467" s="134">
        <v>277</v>
      </c>
      <c r="D1467" s="134">
        <v>280</v>
      </c>
      <c r="E1467" s="134">
        <v>264</v>
      </c>
      <c r="F1467" s="134">
        <v>232</v>
      </c>
      <c r="G1467" s="135">
        <v>250</v>
      </c>
      <c r="H1467" s="171">
        <f>IFERROR((Table21[[#This Row],[_202330]]-Table21[[#This Row],[_201930]])/Table21[[#This Row],[_201930]]*1,"")</f>
        <v>-9.7472924187725629E-2</v>
      </c>
    </row>
    <row r="1468" spans="1:8" ht="28.5">
      <c r="A1468" s="132">
        <v>175315</v>
      </c>
      <c r="B1468" s="134" t="s">
        <v>1165</v>
      </c>
      <c r="C1468" s="134" t="s">
        <v>129</v>
      </c>
      <c r="D1468" s="134" t="s">
        <v>129</v>
      </c>
      <c r="E1468" s="134" t="s">
        <v>129</v>
      </c>
      <c r="F1468" s="134" t="s">
        <v>129</v>
      </c>
      <c r="G1468" s="135" t="s">
        <v>129</v>
      </c>
      <c r="H1468" s="171" t="str">
        <f>IFERROR((Table21[[#This Row],[_202330]]-Table21[[#This Row],[_201930]])/Table21[[#This Row],[_201930]]*1,"")</f>
        <v/>
      </c>
    </row>
    <row r="1469" spans="1:8">
      <c r="A1469" s="132">
        <v>175315</v>
      </c>
      <c r="B1469" s="134" t="s">
        <v>1141</v>
      </c>
      <c r="C1469" s="134">
        <v>370</v>
      </c>
      <c r="D1469" s="134">
        <v>379</v>
      </c>
      <c r="E1469" s="134">
        <v>345</v>
      </c>
      <c r="F1469" s="134">
        <v>299</v>
      </c>
      <c r="G1469" s="135">
        <v>311</v>
      </c>
      <c r="H1469" s="171">
        <f>IFERROR((Table21[[#This Row],[_202330]]-Table21[[#This Row],[_201930]])/Table21[[#This Row],[_201930]]*1,"")</f>
        <v>-0.15945945945945947</v>
      </c>
    </row>
    <row r="1470" spans="1:8">
      <c r="A1470" s="132">
        <v>175315</v>
      </c>
      <c r="B1470" s="134" t="s">
        <v>1142</v>
      </c>
      <c r="C1470" s="134">
        <v>36</v>
      </c>
      <c r="D1470" s="134">
        <v>36</v>
      </c>
      <c r="E1470" s="134">
        <v>38</v>
      </c>
      <c r="F1470" s="134">
        <v>38</v>
      </c>
      <c r="G1470" s="135">
        <v>40</v>
      </c>
      <c r="H1470" s="171">
        <f>IFERROR((Table21[[#This Row],[_202330]]-Table21[[#This Row],[_201930]])/Table21[[#This Row],[_201930]]*1,"")</f>
        <v>0.1111111111111111</v>
      </c>
    </row>
    <row r="1471" spans="1:8" ht="28.5">
      <c r="A1471" s="132">
        <v>175315</v>
      </c>
      <c r="B1471" s="134" t="s">
        <v>1143</v>
      </c>
      <c r="C1471" s="134">
        <v>94</v>
      </c>
      <c r="D1471" s="134">
        <v>96</v>
      </c>
      <c r="E1471" s="134">
        <v>76</v>
      </c>
      <c r="F1471" s="134">
        <v>68</v>
      </c>
      <c r="G1471" s="135">
        <v>61</v>
      </c>
      <c r="H1471" s="171">
        <f>IFERROR((Table21[[#This Row],[_202330]]-Table21[[#This Row],[_201930]])/Table21[[#This Row],[_201930]]*1,"")</f>
        <v>-0.35106382978723405</v>
      </c>
    </row>
    <row r="1472" spans="1:8" ht="28.5">
      <c r="A1472" s="132">
        <v>175315</v>
      </c>
      <c r="B1472" s="134" t="s">
        <v>1166</v>
      </c>
      <c r="C1472" s="134">
        <v>289</v>
      </c>
      <c r="D1472" s="134">
        <v>296</v>
      </c>
      <c r="E1472" s="134">
        <v>277</v>
      </c>
      <c r="F1472" s="134">
        <v>250</v>
      </c>
      <c r="G1472" s="135">
        <v>255</v>
      </c>
      <c r="H1472" s="171">
        <f>IFERROR((Table21[[#This Row],[_202330]]-Table21[[#This Row],[_201930]])/Table21[[#This Row],[_201930]]*1,"")</f>
        <v>-0.11764705882352941</v>
      </c>
    </row>
    <row r="1473" spans="1:8" ht="28.5">
      <c r="A1473" s="132">
        <v>175315</v>
      </c>
      <c r="B1473" s="134" t="s">
        <v>1167</v>
      </c>
      <c r="C1473" s="134" t="s">
        <v>129</v>
      </c>
      <c r="D1473" s="134" t="s">
        <v>129</v>
      </c>
      <c r="E1473" s="134" t="s">
        <v>129</v>
      </c>
      <c r="F1473" s="134" t="s">
        <v>129</v>
      </c>
      <c r="G1473" s="135" t="s">
        <v>129</v>
      </c>
      <c r="H1473" s="171" t="str">
        <f>IFERROR((Table21[[#This Row],[_202330]]-Table21[[#This Row],[_201930]])/Table21[[#This Row],[_201930]]*1,"")</f>
        <v/>
      </c>
    </row>
    <row r="1474" spans="1:8">
      <c r="A1474" s="132">
        <v>175315</v>
      </c>
      <c r="B1474" s="134" t="s">
        <v>1146</v>
      </c>
      <c r="C1474" s="134">
        <v>383</v>
      </c>
      <c r="D1474" s="134">
        <v>392</v>
      </c>
      <c r="E1474" s="134">
        <v>353</v>
      </c>
      <c r="F1474" s="134">
        <v>318</v>
      </c>
      <c r="G1474" s="135">
        <v>316</v>
      </c>
      <c r="H1474" s="171">
        <f>IFERROR((Table21[[#This Row],[_202330]]-Table21[[#This Row],[_201930]])/Table21[[#This Row],[_201930]]*1,"")</f>
        <v>-0.17493472584856398</v>
      </c>
    </row>
    <row r="1475" spans="1:8" ht="28.5">
      <c r="A1475" s="132">
        <v>175315</v>
      </c>
      <c r="B1475" s="134" t="s">
        <v>1147</v>
      </c>
      <c r="C1475" s="134">
        <v>16</v>
      </c>
      <c r="D1475" s="134">
        <v>10</v>
      </c>
      <c r="E1475" s="134">
        <v>10</v>
      </c>
      <c r="F1475" s="134">
        <v>4</v>
      </c>
      <c r="G1475" s="135">
        <v>5</v>
      </c>
      <c r="H1475" s="171">
        <f>IFERROR((Table21[[#This Row],[_202330]]-Table21[[#This Row],[_201930]])/Table21[[#This Row],[_201930]]*1,"")</f>
        <v>-0.6875</v>
      </c>
    </row>
    <row r="1476" spans="1:8" ht="28.5">
      <c r="A1476" s="132">
        <v>175315</v>
      </c>
      <c r="B1476" s="134" t="s">
        <v>1148</v>
      </c>
      <c r="C1476" s="134">
        <v>329</v>
      </c>
      <c r="D1476" s="134">
        <v>325</v>
      </c>
      <c r="E1476" s="134">
        <v>270</v>
      </c>
      <c r="F1476" s="134">
        <v>266</v>
      </c>
      <c r="G1476" s="135">
        <v>243</v>
      </c>
      <c r="H1476" s="171">
        <f>IFERROR((Table21[[#This Row],[_202330]]-Table21[[#This Row],[_201930]])/Table21[[#This Row],[_201930]]*1,"")</f>
        <v>-0.26139817629179329</v>
      </c>
    </row>
    <row r="1477" spans="1:8" ht="28.5">
      <c r="A1477" s="132">
        <v>175315</v>
      </c>
      <c r="B1477" s="134" t="s">
        <v>1149</v>
      </c>
      <c r="C1477" s="134">
        <v>312</v>
      </c>
      <c r="D1477" s="134">
        <v>313</v>
      </c>
      <c r="E1477" s="134">
        <v>267</v>
      </c>
      <c r="F1477" s="134">
        <v>208</v>
      </c>
      <c r="G1477" s="135">
        <v>206</v>
      </c>
      <c r="H1477" s="171">
        <f>IFERROR((Table21[[#This Row],[_202330]]-Table21[[#This Row],[_201930]])/Table21[[#This Row],[_201930]]*1,"")</f>
        <v>-0.33974358974358976</v>
      </c>
    </row>
    <row r="1478" spans="1:8" ht="28.5">
      <c r="A1478" s="132">
        <v>175315</v>
      </c>
      <c r="B1478" s="134" t="s">
        <v>1150</v>
      </c>
      <c r="C1478" s="134">
        <v>657</v>
      </c>
      <c r="D1478" s="134">
        <v>648</v>
      </c>
      <c r="E1478" s="134">
        <v>547</v>
      </c>
      <c r="F1478" s="134">
        <v>478</v>
      </c>
      <c r="G1478" s="135">
        <v>454</v>
      </c>
      <c r="H1478" s="171">
        <f>IFERROR((Table21[[#This Row],[_202330]]-Table21[[#This Row],[_201930]])/Table21[[#This Row],[_201930]]*1,"")</f>
        <v>-0.30898021308980211</v>
      </c>
    </row>
    <row r="1479" spans="1:8">
      <c r="A1479" s="132">
        <v>175315</v>
      </c>
      <c r="B1479" s="134" t="s">
        <v>1151</v>
      </c>
      <c r="C1479" s="134">
        <v>37</v>
      </c>
      <c r="D1479" s="134">
        <v>38</v>
      </c>
      <c r="E1479" s="134">
        <v>39</v>
      </c>
      <c r="F1479" s="134">
        <v>40</v>
      </c>
      <c r="G1479" s="135">
        <v>41</v>
      </c>
      <c r="H1479" s="171">
        <f>IFERROR((Table21[[#This Row],[_202330]]-Table21[[#This Row],[_201930]])/Table21[[#This Row],[_201930]]*1,"")</f>
        <v>0.10810810810810811</v>
      </c>
    </row>
    <row r="1480" spans="1:8" ht="28.5">
      <c r="A1480" s="132">
        <v>175315</v>
      </c>
      <c r="B1480" s="134" t="s">
        <v>1152</v>
      </c>
      <c r="C1480" s="134">
        <v>33</v>
      </c>
      <c r="D1480" s="134">
        <v>32</v>
      </c>
      <c r="E1480" s="134">
        <v>31</v>
      </c>
      <c r="F1480" s="134">
        <v>34</v>
      </c>
      <c r="G1480" s="135">
        <v>32</v>
      </c>
      <c r="H1480" s="171">
        <f>IFERROR((Table21[[#This Row],[_202330]]-Table21[[#This Row],[_201930]])/Table21[[#This Row],[_201930]]*1,"")</f>
        <v>-3.0303030303030304E-2</v>
      </c>
    </row>
    <row r="1481" spans="1:8" ht="28.5">
      <c r="A1481" s="132">
        <v>175315</v>
      </c>
      <c r="B1481" s="134" t="s">
        <v>1153</v>
      </c>
      <c r="C1481" s="134">
        <v>2</v>
      </c>
      <c r="D1481" s="134">
        <v>1</v>
      </c>
      <c r="E1481" s="134">
        <v>1</v>
      </c>
      <c r="F1481" s="134">
        <v>1</v>
      </c>
      <c r="G1481" s="135">
        <v>1</v>
      </c>
      <c r="H1481" s="171">
        <f>IFERROR((Table21[[#This Row],[_202330]]-Table21[[#This Row],[_201930]])/Table21[[#This Row],[_201930]]*1,"")</f>
        <v>-0.5</v>
      </c>
    </row>
    <row r="1482" spans="1:8" ht="28.5">
      <c r="A1482" s="132">
        <v>175315</v>
      </c>
      <c r="B1482" s="134" t="s">
        <v>1154</v>
      </c>
      <c r="C1482" s="134">
        <v>32</v>
      </c>
      <c r="D1482" s="134">
        <v>31</v>
      </c>
      <c r="E1482" s="134">
        <v>30</v>
      </c>
      <c r="F1482" s="134">
        <v>33</v>
      </c>
      <c r="G1482" s="135">
        <v>32</v>
      </c>
      <c r="H1482" s="171">
        <f>IFERROR((Table21[[#This Row],[_202330]]-Table21[[#This Row],[_201930]])/Table21[[#This Row],[_201930]]*1,"")</f>
        <v>0</v>
      </c>
    </row>
    <row r="1483" spans="1:8" ht="28.5">
      <c r="A1483" s="132">
        <v>175315</v>
      </c>
      <c r="B1483" s="134" t="s">
        <v>1155</v>
      </c>
      <c r="C1483" s="134">
        <v>30</v>
      </c>
      <c r="D1483" s="134">
        <v>30</v>
      </c>
      <c r="E1483" s="134">
        <v>30</v>
      </c>
      <c r="F1483" s="134">
        <v>26</v>
      </c>
      <c r="G1483" s="135">
        <v>27</v>
      </c>
      <c r="H1483" s="171">
        <f>IFERROR((Table21[[#This Row],[_202330]]-Table21[[#This Row],[_201930]])/Table21[[#This Row],[_201930]]*1,"")</f>
        <v>-0.1</v>
      </c>
    </row>
    <row r="1484" spans="1:8">
      <c r="A1484" s="132">
        <v>175519</v>
      </c>
      <c r="B1484" s="134" t="s">
        <v>1173</v>
      </c>
      <c r="C1484" s="134">
        <v>311</v>
      </c>
      <c r="D1484" s="134">
        <v>221</v>
      </c>
      <c r="E1484" s="134">
        <v>102</v>
      </c>
      <c r="F1484" s="134">
        <v>169</v>
      </c>
      <c r="G1484" s="135">
        <v>85</v>
      </c>
      <c r="H1484" s="171">
        <f>IFERROR((Table21[[#This Row],[_202330]]-Table21[[#This Row],[_201930]])/Table21[[#This Row],[_201930]]*1,"")</f>
        <v>-0.72668810289389063</v>
      </c>
    </row>
    <row r="1485" spans="1:8">
      <c r="A1485" s="132">
        <v>175519</v>
      </c>
      <c r="B1485" s="134" t="s">
        <v>1131</v>
      </c>
      <c r="C1485" s="134">
        <v>0</v>
      </c>
      <c r="D1485" s="134">
        <v>0</v>
      </c>
      <c r="E1485" s="134">
        <v>0</v>
      </c>
      <c r="F1485" s="134">
        <v>0</v>
      </c>
      <c r="G1485" s="135">
        <v>0</v>
      </c>
      <c r="H1485" s="171" t="str">
        <f>IFERROR((Table21[[#This Row],[_202330]]-Table21[[#This Row],[_201930]])/Table21[[#This Row],[_201930]]*1,"")</f>
        <v/>
      </c>
    </row>
    <row r="1486" spans="1:8">
      <c r="A1486" s="132">
        <v>175519</v>
      </c>
      <c r="B1486" s="134" t="s">
        <v>1132</v>
      </c>
      <c r="C1486" s="134">
        <v>311</v>
      </c>
      <c r="D1486" s="134">
        <v>221</v>
      </c>
      <c r="E1486" s="134">
        <v>102</v>
      </c>
      <c r="F1486" s="134">
        <v>169</v>
      </c>
      <c r="G1486" s="135">
        <v>85</v>
      </c>
      <c r="H1486" s="171">
        <f>IFERROR((Table21[[#This Row],[_202330]]-Table21[[#This Row],[_201930]])/Table21[[#This Row],[_201930]]*1,"")</f>
        <v>-0.72668810289389063</v>
      </c>
    </row>
    <row r="1487" spans="1:8" ht="28.5">
      <c r="A1487" s="132">
        <v>175519</v>
      </c>
      <c r="B1487" s="134" t="s">
        <v>1133</v>
      </c>
      <c r="C1487" s="134">
        <v>7</v>
      </c>
      <c r="D1487" s="134">
        <v>9</v>
      </c>
      <c r="E1487" s="134">
        <v>10</v>
      </c>
      <c r="F1487" s="134">
        <v>17</v>
      </c>
      <c r="G1487" s="135">
        <v>6</v>
      </c>
      <c r="H1487" s="171">
        <f>IFERROR((Table21[[#This Row],[_202330]]-Table21[[#This Row],[_201930]])/Table21[[#This Row],[_201930]]*1,"")</f>
        <v>-0.14285714285714285</v>
      </c>
    </row>
    <row r="1488" spans="1:8" ht="28.5">
      <c r="A1488" s="132">
        <v>175519</v>
      </c>
      <c r="B1488" s="134" t="s">
        <v>1162</v>
      </c>
      <c r="C1488" s="134">
        <v>25</v>
      </c>
      <c r="D1488" s="134">
        <v>64</v>
      </c>
      <c r="E1488" s="134">
        <v>20</v>
      </c>
      <c r="F1488" s="134">
        <v>46</v>
      </c>
      <c r="G1488" s="135">
        <v>7</v>
      </c>
      <c r="H1488" s="171">
        <f>IFERROR((Table21[[#This Row],[_202330]]-Table21[[#This Row],[_201930]])/Table21[[#This Row],[_201930]]*1,"")</f>
        <v>-0.72</v>
      </c>
    </row>
    <row r="1489" spans="1:8" ht="28.5">
      <c r="A1489" s="132">
        <v>175519</v>
      </c>
      <c r="B1489" s="134" t="s">
        <v>1163</v>
      </c>
      <c r="C1489" s="134" t="s">
        <v>129</v>
      </c>
      <c r="D1489" s="134" t="s">
        <v>129</v>
      </c>
      <c r="E1489" s="134" t="s">
        <v>129</v>
      </c>
      <c r="F1489" s="134" t="s">
        <v>129</v>
      </c>
      <c r="G1489" s="135" t="s">
        <v>129</v>
      </c>
      <c r="H1489" s="171" t="str">
        <f>IFERROR((Table21[[#This Row],[_202330]]-Table21[[#This Row],[_201930]])/Table21[[#This Row],[_201930]]*1,"")</f>
        <v/>
      </c>
    </row>
    <row r="1490" spans="1:8">
      <c r="A1490" s="132">
        <v>175519</v>
      </c>
      <c r="B1490" s="134" t="s">
        <v>1136</v>
      </c>
      <c r="C1490" s="134">
        <v>32</v>
      </c>
      <c r="D1490" s="134">
        <v>73</v>
      </c>
      <c r="E1490" s="134">
        <v>30</v>
      </c>
      <c r="F1490" s="134">
        <v>63</v>
      </c>
      <c r="G1490" s="135">
        <v>13</v>
      </c>
      <c r="H1490" s="171">
        <f>IFERROR((Table21[[#This Row],[_202330]]-Table21[[#This Row],[_201930]])/Table21[[#This Row],[_201930]]*1,"")</f>
        <v>-0.59375</v>
      </c>
    </row>
    <row r="1491" spans="1:8">
      <c r="A1491" s="132">
        <v>175519</v>
      </c>
      <c r="B1491" s="134" t="s">
        <v>1137</v>
      </c>
      <c r="C1491" s="134">
        <v>10</v>
      </c>
      <c r="D1491" s="134">
        <v>33</v>
      </c>
      <c r="E1491" s="134">
        <v>29</v>
      </c>
      <c r="F1491" s="134">
        <v>37</v>
      </c>
      <c r="G1491" s="135">
        <v>15</v>
      </c>
      <c r="H1491" s="171">
        <f>IFERROR((Table21[[#This Row],[_202330]]-Table21[[#This Row],[_201930]])/Table21[[#This Row],[_201930]]*1,"")</f>
        <v>0.5</v>
      </c>
    </row>
    <row r="1492" spans="1:8" ht="28.5">
      <c r="A1492" s="132">
        <v>175519</v>
      </c>
      <c r="B1492" s="134" t="s">
        <v>1138</v>
      </c>
      <c r="C1492" s="134">
        <v>7</v>
      </c>
      <c r="D1492" s="134">
        <v>9</v>
      </c>
      <c r="E1492" s="134">
        <v>12</v>
      </c>
      <c r="F1492" s="134">
        <v>18</v>
      </c>
      <c r="G1492" s="135">
        <v>6</v>
      </c>
      <c r="H1492" s="171">
        <f>IFERROR((Table21[[#This Row],[_202330]]-Table21[[#This Row],[_201930]])/Table21[[#This Row],[_201930]]*1,"")</f>
        <v>-0.14285714285714285</v>
      </c>
    </row>
    <row r="1493" spans="1:8" ht="28.5">
      <c r="A1493" s="132">
        <v>175519</v>
      </c>
      <c r="B1493" s="134" t="s">
        <v>1164</v>
      </c>
      <c r="C1493" s="134">
        <v>29</v>
      </c>
      <c r="D1493" s="134">
        <v>69</v>
      </c>
      <c r="E1493" s="134">
        <v>20</v>
      </c>
      <c r="F1493" s="134">
        <v>51</v>
      </c>
      <c r="G1493" s="135">
        <v>8</v>
      </c>
      <c r="H1493" s="171">
        <f>IFERROR((Table21[[#This Row],[_202330]]-Table21[[#This Row],[_201930]])/Table21[[#This Row],[_201930]]*1,"")</f>
        <v>-0.72413793103448276</v>
      </c>
    </row>
    <row r="1494" spans="1:8" ht="28.5">
      <c r="A1494" s="132">
        <v>175519</v>
      </c>
      <c r="B1494" s="134" t="s">
        <v>1165</v>
      </c>
      <c r="C1494" s="134" t="s">
        <v>129</v>
      </c>
      <c r="D1494" s="134" t="s">
        <v>129</v>
      </c>
      <c r="E1494" s="134" t="s">
        <v>129</v>
      </c>
      <c r="F1494" s="134" t="s">
        <v>129</v>
      </c>
      <c r="G1494" s="135" t="s">
        <v>129</v>
      </c>
      <c r="H1494" s="171" t="str">
        <f>IFERROR((Table21[[#This Row],[_202330]]-Table21[[#This Row],[_201930]])/Table21[[#This Row],[_201930]]*1,"")</f>
        <v/>
      </c>
    </row>
    <row r="1495" spans="1:8">
      <c r="A1495" s="132">
        <v>175519</v>
      </c>
      <c r="B1495" s="134" t="s">
        <v>1141</v>
      </c>
      <c r="C1495" s="134">
        <v>36</v>
      </c>
      <c r="D1495" s="134">
        <v>78</v>
      </c>
      <c r="E1495" s="134">
        <v>32</v>
      </c>
      <c r="F1495" s="134">
        <v>69</v>
      </c>
      <c r="G1495" s="135">
        <v>14</v>
      </c>
      <c r="H1495" s="171">
        <f>IFERROR((Table21[[#This Row],[_202330]]-Table21[[#This Row],[_201930]])/Table21[[#This Row],[_201930]]*1,"")</f>
        <v>-0.61111111111111116</v>
      </c>
    </row>
    <row r="1496" spans="1:8">
      <c r="A1496" s="132">
        <v>175519</v>
      </c>
      <c r="B1496" s="134" t="s">
        <v>1142</v>
      </c>
      <c r="C1496" s="134">
        <v>12</v>
      </c>
      <c r="D1496" s="134">
        <v>35</v>
      </c>
      <c r="E1496" s="134">
        <v>31</v>
      </c>
      <c r="F1496" s="134">
        <v>41</v>
      </c>
      <c r="G1496" s="135">
        <v>16</v>
      </c>
      <c r="H1496" s="171">
        <f>IFERROR((Table21[[#This Row],[_202330]]-Table21[[#This Row],[_201930]])/Table21[[#This Row],[_201930]]*1,"")</f>
        <v>0.33333333333333331</v>
      </c>
    </row>
    <row r="1497" spans="1:8" ht="28.5">
      <c r="A1497" s="132">
        <v>175519</v>
      </c>
      <c r="B1497" s="134" t="s">
        <v>1143</v>
      </c>
      <c r="C1497" s="134">
        <v>8</v>
      </c>
      <c r="D1497" s="134">
        <v>11</v>
      </c>
      <c r="E1497" s="134">
        <v>11</v>
      </c>
      <c r="F1497" s="134">
        <v>20</v>
      </c>
      <c r="G1497" s="135">
        <v>6</v>
      </c>
      <c r="H1497" s="171">
        <f>IFERROR((Table21[[#This Row],[_202330]]-Table21[[#This Row],[_201930]])/Table21[[#This Row],[_201930]]*1,"")</f>
        <v>-0.25</v>
      </c>
    </row>
    <row r="1498" spans="1:8" ht="28.5">
      <c r="A1498" s="132">
        <v>175519</v>
      </c>
      <c r="B1498" s="134" t="s">
        <v>1166</v>
      </c>
      <c r="C1498" s="134">
        <v>30</v>
      </c>
      <c r="D1498" s="134">
        <v>71</v>
      </c>
      <c r="E1498" s="134">
        <v>22</v>
      </c>
      <c r="F1498" s="134">
        <v>52</v>
      </c>
      <c r="G1498" s="135">
        <v>8</v>
      </c>
      <c r="H1498" s="171">
        <f>IFERROR((Table21[[#This Row],[_202330]]-Table21[[#This Row],[_201930]])/Table21[[#This Row],[_201930]]*1,"")</f>
        <v>-0.73333333333333328</v>
      </c>
    </row>
    <row r="1499" spans="1:8" ht="28.5">
      <c r="A1499" s="132">
        <v>175519</v>
      </c>
      <c r="B1499" s="134" t="s">
        <v>1167</v>
      </c>
      <c r="C1499" s="134" t="s">
        <v>129</v>
      </c>
      <c r="D1499" s="134" t="s">
        <v>129</v>
      </c>
      <c r="E1499" s="134" t="s">
        <v>129</v>
      </c>
      <c r="F1499" s="134" t="s">
        <v>129</v>
      </c>
      <c r="G1499" s="135" t="s">
        <v>129</v>
      </c>
      <c r="H1499" s="171" t="str">
        <f>IFERROR((Table21[[#This Row],[_202330]]-Table21[[#This Row],[_201930]])/Table21[[#This Row],[_201930]]*1,"")</f>
        <v/>
      </c>
    </row>
    <row r="1500" spans="1:8">
      <c r="A1500" s="132">
        <v>175519</v>
      </c>
      <c r="B1500" s="134" t="s">
        <v>1146</v>
      </c>
      <c r="C1500" s="134">
        <v>38</v>
      </c>
      <c r="D1500" s="134">
        <v>82</v>
      </c>
      <c r="E1500" s="134">
        <v>33</v>
      </c>
      <c r="F1500" s="134">
        <v>72</v>
      </c>
      <c r="G1500" s="135">
        <v>14</v>
      </c>
      <c r="H1500" s="171">
        <f>IFERROR((Table21[[#This Row],[_202330]]-Table21[[#This Row],[_201930]])/Table21[[#This Row],[_201930]]*1,"")</f>
        <v>-0.63157894736842102</v>
      </c>
    </row>
    <row r="1501" spans="1:8" ht="28.5">
      <c r="A1501" s="132">
        <v>175519</v>
      </c>
      <c r="B1501" s="134" t="s">
        <v>1147</v>
      </c>
      <c r="C1501" s="134">
        <v>3</v>
      </c>
      <c r="D1501" s="134">
        <v>1</v>
      </c>
      <c r="E1501" s="134">
        <v>2</v>
      </c>
      <c r="F1501" s="134">
        <v>1</v>
      </c>
      <c r="G1501" s="135">
        <v>1</v>
      </c>
      <c r="H1501" s="171">
        <f>IFERROR((Table21[[#This Row],[_202330]]-Table21[[#This Row],[_201930]])/Table21[[#This Row],[_201930]]*1,"")</f>
        <v>-0.66666666666666663</v>
      </c>
    </row>
    <row r="1502" spans="1:8" ht="28.5">
      <c r="A1502" s="132">
        <v>175519</v>
      </c>
      <c r="B1502" s="134" t="s">
        <v>1148</v>
      </c>
      <c r="C1502" s="134">
        <v>134</v>
      </c>
      <c r="D1502" s="134">
        <v>103</v>
      </c>
      <c r="E1502" s="134">
        <v>40</v>
      </c>
      <c r="F1502" s="134">
        <v>51</v>
      </c>
      <c r="G1502" s="135">
        <v>32</v>
      </c>
      <c r="H1502" s="171">
        <f>IFERROR((Table21[[#This Row],[_202330]]-Table21[[#This Row],[_201930]])/Table21[[#This Row],[_201930]]*1,"")</f>
        <v>-0.76119402985074625</v>
      </c>
    </row>
    <row r="1503" spans="1:8" ht="28.5">
      <c r="A1503" s="132">
        <v>175519</v>
      </c>
      <c r="B1503" s="134" t="s">
        <v>1149</v>
      </c>
      <c r="C1503" s="134">
        <v>136</v>
      </c>
      <c r="D1503" s="134">
        <v>35</v>
      </c>
      <c r="E1503" s="134">
        <v>27</v>
      </c>
      <c r="F1503" s="134">
        <v>45</v>
      </c>
      <c r="G1503" s="135">
        <v>38</v>
      </c>
      <c r="H1503" s="171">
        <f>IFERROR((Table21[[#This Row],[_202330]]-Table21[[#This Row],[_201930]])/Table21[[#This Row],[_201930]]*1,"")</f>
        <v>-0.72058823529411764</v>
      </c>
    </row>
    <row r="1504" spans="1:8" ht="28.5">
      <c r="A1504" s="132">
        <v>175519</v>
      </c>
      <c r="B1504" s="134" t="s">
        <v>1150</v>
      </c>
      <c r="C1504" s="134">
        <v>273</v>
      </c>
      <c r="D1504" s="134">
        <v>139</v>
      </c>
      <c r="E1504" s="134">
        <v>69</v>
      </c>
      <c r="F1504" s="134">
        <v>97</v>
      </c>
      <c r="G1504" s="135">
        <v>71</v>
      </c>
      <c r="H1504" s="171">
        <f>IFERROR((Table21[[#This Row],[_202330]]-Table21[[#This Row],[_201930]])/Table21[[#This Row],[_201930]]*1,"")</f>
        <v>-0.73992673992673996</v>
      </c>
    </row>
    <row r="1505" spans="1:8">
      <c r="A1505" s="132">
        <v>175519</v>
      </c>
      <c r="B1505" s="134" t="s">
        <v>1151</v>
      </c>
      <c r="C1505" s="134">
        <v>12</v>
      </c>
      <c r="D1505" s="134">
        <v>37</v>
      </c>
      <c r="E1505" s="134">
        <v>32</v>
      </c>
      <c r="F1505" s="134">
        <v>43</v>
      </c>
      <c r="G1505" s="135">
        <v>16</v>
      </c>
      <c r="H1505" s="171">
        <f>IFERROR((Table21[[#This Row],[_202330]]-Table21[[#This Row],[_201930]])/Table21[[#This Row],[_201930]]*1,"")</f>
        <v>0.33333333333333331</v>
      </c>
    </row>
    <row r="1506" spans="1:8" ht="28.5">
      <c r="A1506" s="132">
        <v>175519</v>
      </c>
      <c r="B1506" s="134" t="s">
        <v>1152</v>
      </c>
      <c r="C1506" s="134">
        <v>44</v>
      </c>
      <c r="D1506" s="134">
        <v>47</v>
      </c>
      <c r="E1506" s="134">
        <v>41</v>
      </c>
      <c r="F1506" s="134">
        <v>31</v>
      </c>
      <c r="G1506" s="135">
        <v>39</v>
      </c>
      <c r="H1506" s="171">
        <f>IFERROR((Table21[[#This Row],[_202330]]-Table21[[#This Row],[_201930]])/Table21[[#This Row],[_201930]]*1,"")</f>
        <v>-0.11363636363636363</v>
      </c>
    </row>
    <row r="1507" spans="1:8" ht="28.5">
      <c r="A1507" s="132">
        <v>175519</v>
      </c>
      <c r="B1507" s="134" t="s">
        <v>1153</v>
      </c>
      <c r="C1507" s="134">
        <v>1</v>
      </c>
      <c r="D1507" s="134">
        <v>0</v>
      </c>
      <c r="E1507" s="134">
        <v>2</v>
      </c>
      <c r="F1507" s="134">
        <v>1</v>
      </c>
      <c r="G1507" s="135">
        <v>1</v>
      </c>
      <c r="H1507" s="171">
        <f>IFERROR((Table21[[#This Row],[_202330]]-Table21[[#This Row],[_201930]])/Table21[[#This Row],[_201930]]*1,"")</f>
        <v>0</v>
      </c>
    </row>
    <row r="1508" spans="1:8" ht="28.5">
      <c r="A1508" s="132">
        <v>175519</v>
      </c>
      <c r="B1508" s="134" t="s">
        <v>1154</v>
      </c>
      <c r="C1508" s="134">
        <v>43</v>
      </c>
      <c r="D1508" s="134">
        <v>47</v>
      </c>
      <c r="E1508" s="134">
        <v>39</v>
      </c>
      <c r="F1508" s="134">
        <v>30</v>
      </c>
      <c r="G1508" s="135">
        <v>38</v>
      </c>
      <c r="H1508" s="171">
        <f>IFERROR((Table21[[#This Row],[_202330]]-Table21[[#This Row],[_201930]])/Table21[[#This Row],[_201930]]*1,"")</f>
        <v>-0.11627906976744186</v>
      </c>
    </row>
    <row r="1509" spans="1:8" ht="28.5">
      <c r="A1509" s="132">
        <v>175519</v>
      </c>
      <c r="B1509" s="134" t="s">
        <v>1155</v>
      </c>
      <c r="C1509" s="134">
        <v>44</v>
      </c>
      <c r="D1509" s="134">
        <v>16</v>
      </c>
      <c r="E1509" s="134">
        <v>26</v>
      </c>
      <c r="F1509" s="134">
        <v>27</v>
      </c>
      <c r="G1509" s="135">
        <v>45</v>
      </c>
      <c r="H1509" s="171">
        <f>IFERROR((Table21[[#This Row],[_202330]]-Table21[[#This Row],[_201930]])/Table21[[#This Row],[_201930]]*1,"")</f>
        <v>2.2727272727272728E-2</v>
      </c>
    </row>
    <row r="1510" spans="1:8">
      <c r="A1510" s="132">
        <v>175652</v>
      </c>
      <c r="B1510" s="134" t="s">
        <v>1173</v>
      </c>
      <c r="C1510" s="134">
        <v>2389</v>
      </c>
      <c r="D1510" s="134">
        <v>2749</v>
      </c>
      <c r="E1510" s="134">
        <v>940</v>
      </c>
      <c r="F1510" s="134">
        <v>1037</v>
      </c>
      <c r="G1510" s="135">
        <v>674</v>
      </c>
      <c r="H1510" s="171">
        <f>IFERROR((Table21[[#This Row],[_202330]]-Table21[[#This Row],[_201930]])/Table21[[#This Row],[_201930]]*1,"")</f>
        <v>-0.71787358727501049</v>
      </c>
    </row>
    <row r="1511" spans="1:8">
      <c r="A1511" s="132">
        <v>175652</v>
      </c>
      <c r="B1511" s="134" t="s">
        <v>1131</v>
      </c>
      <c r="C1511" s="134">
        <v>0</v>
      </c>
      <c r="D1511" s="134">
        <v>0</v>
      </c>
      <c r="E1511" s="134">
        <v>0</v>
      </c>
      <c r="F1511" s="134">
        <v>0</v>
      </c>
      <c r="G1511" s="135">
        <v>0</v>
      </c>
      <c r="H1511" s="171" t="str">
        <f>IFERROR((Table21[[#This Row],[_202330]]-Table21[[#This Row],[_201930]])/Table21[[#This Row],[_201930]]*1,"")</f>
        <v/>
      </c>
    </row>
    <row r="1512" spans="1:8">
      <c r="A1512" s="132">
        <v>175652</v>
      </c>
      <c r="B1512" s="134" t="s">
        <v>1132</v>
      </c>
      <c r="C1512" s="134">
        <v>2389</v>
      </c>
      <c r="D1512" s="134">
        <v>2749</v>
      </c>
      <c r="E1512" s="134">
        <v>940</v>
      </c>
      <c r="F1512" s="134">
        <v>1037</v>
      </c>
      <c r="G1512" s="135">
        <v>674</v>
      </c>
      <c r="H1512" s="171">
        <f>IFERROR((Table21[[#This Row],[_202330]]-Table21[[#This Row],[_201930]])/Table21[[#This Row],[_201930]]*1,"")</f>
        <v>-0.71787358727501049</v>
      </c>
    </row>
    <row r="1513" spans="1:8" ht="28.5">
      <c r="A1513" s="132">
        <v>175652</v>
      </c>
      <c r="B1513" s="134" t="s">
        <v>1133</v>
      </c>
      <c r="C1513" s="134">
        <v>93</v>
      </c>
      <c r="D1513" s="134">
        <v>305</v>
      </c>
      <c r="E1513" s="134">
        <v>33</v>
      </c>
      <c r="F1513" s="134">
        <v>47</v>
      </c>
      <c r="G1513" s="135">
        <v>49</v>
      </c>
      <c r="H1513" s="171">
        <f>IFERROR((Table21[[#This Row],[_202330]]-Table21[[#This Row],[_201930]])/Table21[[#This Row],[_201930]]*1,"")</f>
        <v>-0.4731182795698925</v>
      </c>
    </row>
    <row r="1514" spans="1:8" ht="28.5">
      <c r="A1514" s="132">
        <v>175652</v>
      </c>
      <c r="B1514" s="134" t="s">
        <v>1162</v>
      </c>
      <c r="C1514" s="134">
        <v>999</v>
      </c>
      <c r="D1514" s="134">
        <v>890</v>
      </c>
      <c r="E1514" s="134">
        <v>238</v>
      </c>
      <c r="F1514" s="134">
        <v>299</v>
      </c>
      <c r="G1514" s="135">
        <v>203</v>
      </c>
      <c r="H1514" s="171">
        <f>IFERROR((Table21[[#This Row],[_202330]]-Table21[[#This Row],[_201930]])/Table21[[#This Row],[_201930]]*1,"")</f>
        <v>-0.79679679679679682</v>
      </c>
    </row>
    <row r="1515" spans="1:8" ht="28.5">
      <c r="A1515" s="132">
        <v>175652</v>
      </c>
      <c r="B1515" s="134" t="s">
        <v>1163</v>
      </c>
      <c r="C1515" s="134" t="s">
        <v>129</v>
      </c>
      <c r="D1515" s="134" t="s">
        <v>129</v>
      </c>
      <c r="E1515" s="134" t="s">
        <v>129</v>
      </c>
      <c r="F1515" s="134" t="s">
        <v>129</v>
      </c>
      <c r="G1515" s="135" t="s">
        <v>129</v>
      </c>
      <c r="H1515" s="171" t="str">
        <f>IFERROR((Table21[[#This Row],[_202330]]-Table21[[#This Row],[_201930]])/Table21[[#This Row],[_201930]]*1,"")</f>
        <v/>
      </c>
    </row>
    <row r="1516" spans="1:8">
      <c r="A1516" s="132">
        <v>175652</v>
      </c>
      <c r="B1516" s="134" t="s">
        <v>1136</v>
      </c>
      <c r="C1516" s="134">
        <v>1092</v>
      </c>
      <c r="D1516" s="134">
        <v>1195</v>
      </c>
      <c r="E1516" s="134">
        <v>271</v>
      </c>
      <c r="F1516" s="134">
        <v>346</v>
      </c>
      <c r="G1516" s="135">
        <v>252</v>
      </c>
      <c r="H1516" s="171">
        <f>IFERROR((Table21[[#This Row],[_202330]]-Table21[[#This Row],[_201930]])/Table21[[#This Row],[_201930]]*1,"")</f>
        <v>-0.76923076923076927</v>
      </c>
    </row>
    <row r="1517" spans="1:8">
      <c r="A1517" s="132">
        <v>175652</v>
      </c>
      <c r="B1517" s="134" t="s">
        <v>1137</v>
      </c>
      <c r="C1517" s="134">
        <v>46</v>
      </c>
      <c r="D1517" s="134">
        <v>43</v>
      </c>
      <c r="E1517" s="134">
        <v>29</v>
      </c>
      <c r="F1517" s="134">
        <v>33</v>
      </c>
      <c r="G1517" s="135">
        <v>37</v>
      </c>
      <c r="H1517" s="171">
        <f>IFERROR((Table21[[#This Row],[_202330]]-Table21[[#This Row],[_201930]])/Table21[[#This Row],[_201930]]*1,"")</f>
        <v>-0.19565217391304349</v>
      </c>
    </row>
    <row r="1518" spans="1:8" ht="28.5">
      <c r="A1518" s="132">
        <v>175652</v>
      </c>
      <c r="B1518" s="134" t="s">
        <v>1138</v>
      </c>
      <c r="C1518" s="134">
        <v>96</v>
      </c>
      <c r="D1518" s="134">
        <v>352</v>
      </c>
      <c r="E1518" s="134">
        <v>35</v>
      </c>
      <c r="F1518" s="134">
        <v>90</v>
      </c>
      <c r="G1518" s="135">
        <v>50</v>
      </c>
      <c r="H1518" s="171">
        <f>IFERROR((Table21[[#This Row],[_202330]]-Table21[[#This Row],[_201930]])/Table21[[#This Row],[_201930]]*1,"")</f>
        <v>-0.47916666666666669</v>
      </c>
    </row>
    <row r="1519" spans="1:8" ht="28.5">
      <c r="A1519" s="132">
        <v>175652</v>
      </c>
      <c r="B1519" s="134" t="s">
        <v>1164</v>
      </c>
      <c r="C1519" s="134">
        <v>1087</v>
      </c>
      <c r="D1519" s="134">
        <v>944</v>
      </c>
      <c r="E1519" s="134">
        <v>248</v>
      </c>
      <c r="F1519" s="134">
        <v>568</v>
      </c>
      <c r="G1519" s="135">
        <v>214</v>
      </c>
      <c r="H1519" s="171">
        <f>IFERROR((Table21[[#This Row],[_202330]]-Table21[[#This Row],[_201930]])/Table21[[#This Row],[_201930]]*1,"")</f>
        <v>-0.80312787488500459</v>
      </c>
    </row>
    <row r="1520" spans="1:8" ht="28.5">
      <c r="A1520" s="132">
        <v>175652</v>
      </c>
      <c r="B1520" s="134" t="s">
        <v>1165</v>
      </c>
      <c r="C1520" s="134" t="s">
        <v>129</v>
      </c>
      <c r="D1520" s="134" t="s">
        <v>129</v>
      </c>
      <c r="E1520" s="134" t="s">
        <v>129</v>
      </c>
      <c r="F1520" s="134" t="s">
        <v>129</v>
      </c>
      <c r="G1520" s="135" t="s">
        <v>129</v>
      </c>
      <c r="H1520" s="171" t="str">
        <f>IFERROR((Table21[[#This Row],[_202330]]-Table21[[#This Row],[_201930]])/Table21[[#This Row],[_201930]]*1,"")</f>
        <v/>
      </c>
    </row>
    <row r="1521" spans="1:8">
      <c r="A1521" s="132">
        <v>175652</v>
      </c>
      <c r="B1521" s="134" t="s">
        <v>1141</v>
      </c>
      <c r="C1521" s="134">
        <v>1183</v>
      </c>
      <c r="D1521" s="134">
        <v>1296</v>
      </c>
      <c r="E1521" s="134">
        <v>283</v>
      </c>
      <c r="F1521" s="134">
        <v>658</v>
      </c>
      <c r="G1521" s="135">
        <v>264</v>
      </c>
      <c r="H1521" s="171">
        <f>IFERROR((Table21[[#This Row],[_202330]]-Table21[[#This Row],[_201930]])/Table21[[#This Row],[_201930]]*1,"")</f>
        <v>-0.77683854606931535</v>
      </c>
    </row>
    <row r="1522" spans="1:8">
      <c r="A1522" s="132">
        <v>175652</v>
      </c>
      <c r="B1522" s="134" t="s">
        <v>1142</v>
      </c>
      <c r="C1522" s="134">
        <v>50</v>
      </c>
      <c r="D1522" s="134">
        <v>47</v>
      </c>
      <c r="E1522" s="134">
        <v>30</v>
      </c>
      <c r="F1522" s="134">
        <v>63</v>
      </c>
      <c r="G1522" s="135">
        <v>39</v>
      </c>
      <c r="H1522" s="171">
        <f>IFERROR((Table21[[#This Row],[_202330]]-Table21[[#This Row],[_201930]])/Table21[[#This Row],[_201930]]*1,"")</f>
        <v>-0.22</v>
      </c>
    </row>
    <row r="1523" spans="1:8" ht="28.5">
      <c r="A1523" s="132">
        <v>175652</v>
      </c>
      <c r="B1523" s="134" t="s">
        <v>1143</v>
      </c>
      <c r="C1523" s="134">
        <v>100</v>
      </c>
      <c r="D1523" s="134">
        <v>382</v>
      </c>
      <c r="E1523" s="134">
        <v>36</v>
      </c>
      <c r="F1523" s="134">
        <v>88</v>
      </c>
      <c r="G1523" s="135">
        <v>50</v>
      </c>
      <c r="H1523" s="171">
        <f>IFERROR((Table21[[#This Row],[_202330]]-Table21[[#This Row],[_201930]])/Table21[[#This Row],[_201930]]*1,"")</f>
        <v>-0.5</v>
      </c>
    </row>
    <row r="1524" spans="1:8" ht="28.5">
      <c r="A1524" s="132">
        <v>175652</v>
      </c>
      <c r="B1524" s="134" t="s">
        <v>1166</v>
      </c>
      <c r="C1524" s="134">
        <v>1104</v>
      </c>
      <c r="D1524" s="134">
        <v>967</v>
      </c>
      <c r="E1524" s="134">
        <v>258</v>
      </c>
      <c r="F1524" s="134">
        <v>573</v>
      </c>
      <c r="G1524" s="135">
        <v>219</v>
      </c>
      <c r="H1524" s="171">
        <f>IFERROR((Table21[[#This Row],[_202330]]-Table21[[#This Row],[_201930]])/Table21[[#This Row],[_201930]]*1,"")</f>
        <v>-0.80163043478260865</v>
      </c>
    </row>
    <row r="1525" spans="1:8" ht="28.5">
      <c r="A1525" s="132">
        <v>175652</v>
      </c>
      <c r="B1525" s="134" t="s">
        <v>1167</v>
      </c>
      <c r="C1525" s="134" t="s">
        <v>129</v>
      </c>
      <c r="D1525" s="134" t="s">
        <v>129</v>
      </c>
      <c r="E1525" s="134" t="s">
        <v>129</v>
      </c>
      <c r="F1525" s="134" t="s">
        <v>129</v>
      </c>
      <c r="G1525" s="135" t="s">
        <v>129</v>
      </c>
      <c r="H1525" s="171" t="str">
        <f>IFERROR((Table21[[#This Row],[_202330]]-Table21[[#This Row],[_201930]])/Table21[[#This Row],[_201930]]*1,"")</f>
        <v/>
      </c>
    </row>
    <row r="1526" spans="1:8">
      <c r="A1526" s="132">
        <v>175652</v>
      </c>
      <c r="B1526" s="134" t="s">
        <v>1146</v>
      </c>
      <c r="C1526" s="134">
        <v>1204</v>
      </c>
      <c r="D1526" s="134">
        <v>1349</v>
      </c>
      <c r="E1526" s="134">
        <v>294</v>
      </c>
      <c r="F1526" s="134">
        <v>661</v>
      </c>
      <c r="G1526" s="135">
        <v>269</v>
      </c>
      <c r="H1526" s="171">
        <f>IFERROR((Table21[[#This Row],[_202330]]-Table21[[#This Row],[_201930]])/Table21[[#This Row],[_201930]]*1,"")</f>
        <v>-0.77657807308970095</v>
      </c>
    </row>
    <row r="1527" spans="1:8" ht="28.5">
      <c r="A1527" s="132">
        <v>175652</v>
      </c>
      <c r="B1527" s="134" t="s">
        <v>1147</v>
      </c>
      <c r="C1527" s="134">
        <v>15</v>
      </c>
      <c r="D1527" s="134">
        <v>13</v>
      </c>
      <c r="E1527" s="134">
        <v>9</v>
      </c>
      <c r="F1527" s="134">
        <v>2</v>
      </c>
      <c r="G1527" s="135">
        <v>5</v>
      </c>
      <c r="H1527" s="171">
        <f>IFERROR((Table21[[#This Row],[_202330]]-Table21[[#This Row],[_201930]])/Table21[[#This Row],[_201930]]*1,"")</f>
        <v>-0.66666666666666663</v>
      </c>
    </row>
    <row r="1528" spans="1:8" ht="28.5">
      <c r="A1528" s="132">
        <v>175652</v>
      </c>
      <c r="B1528" s="134" t="s">
        <v>1148</v>
      </c>
      <c r="C1528" s="134">
        <v>337</v>
      </c>
      <c r="D1528" s="134">
        <v>364</v>
      </c>
      <c r="E1528" s="134">
        <v>536</v>
      </c>
      <c r="F1528" s="134">
        <v>225</v>
      </c>
      <c r="G1528" s="135">
        <v>210</v>
      </c>
      <c r="H1528" s="171">
        <f>IFERROR((Table21[[#This Row],[_202330]]-Table21[[#This Row],[_201930]])/Table21[[#This Row],[_201930]]*1,"")</f>
        <v>-0.37685459940652821</v>
      </c>
    </row>
    <row r="1529" spans="1:8" ht="28.5">
      <c r="A1529" s="132">
        <v>175652</v>
      </c>
      <c r="B1529" s="134" t="s">
        <v>1149</v>
      </c>
      <c r="C1529" s="134">
        <v>833</v>
      </c>
      <c r="D1529" s="134">
        <v>1023</v>
      </c>
      <c r="E1529" s="134">
        <v>101</v>
      </c>
      <c r="F1529" s="134">
        <v>149</v>
      </c>
      <c r="G1529" s="135">
        <v>190</v>
      </c>
      <c r="H1529" s="171">
        <f>IFERROR((Table21[[#This Row],[_202330]]-Table21[[#This Row],[_201930]])/Table21[[#This Row],[_201930]]*1,"")</f>
        <v>-0.77190876350540216</v>
      </c>
    </row>
    <row r="1530" spans="1:8" ht="28.5">
      <c r="A1530" s="132">
        <v>175652</v>
      </c>
      <c r="B1530" s="134" t="s">
        <v>1150</v>
      </c>
      <c r="C1530" s="134">
        <v>1185</v>
      </c>
      <c r="D1530" s="134">
        <v>1400</v>
      </c>
      <c r="E1530" s="134">
        <v>646</v>
      </c>
      <c r="F1530" s="134">
        <v>376</v>
      </c>
      <c r="G1530" s="135">
        <v>405</v>
      </c>
      <c r="H1530" s="171">
        <f>IFERROR((Table21[[#This Row],[_202330]]-Table21[[#This Row],[_201930]])/Table21[[#This Row],[_201930]]*1,"")</f>
        <v>-0.65822784810126578</v>
      </c>
    </row>
    <row r="1531" spans="1:8">
      <c r="A1531" s="132">
        <v>175652</v>
      </c>
      <c r="B1531" s="134" t="s">
        <v>1151</v>
      </c>
      <c r="C1531" s="134">
        <v>50</v>
      </c>
      <c r="D1531" s="134">
        <v>49</v>
      </c>
      <c r="E1531" s="134">
        <v>31</v>
      </c>
      <c r="F1531" s="134">
        <v>64</v>
      </c>
      <c r="G1531" s="135">
        <v>40</v>
      </c>
      <c r="H1531" s="171">
        <f>IFERROR((Table21[[#This Row],[_202330]]-Table21[[#This Row],[_201930]])/Table21[[#This Row],[_201930]]*1,"")</f>
        <v>-0.2</v>
      </c>
    </row>
    <row r="1532" spans="1:8" ht="28.5">
      <c r="A1532" s="132">
        <v>175652</v>
      </c>
      <c r="B1532" s="134" t="s">
        <v>1152</v>
      </c>
      <c r="C1532" s="134">
        <v>15</v>
      </c>
      <c r="D1532" s="134">
        <v>14</v>
      </c>
      <c r="E1532" s="134">
        <v>58</v>
      </c>
      <c r="F1532" s="134">
        <v>22</v>
      </c>
      <c r="G1532" s="135">
        <v>32</v>
      </c>
      <c r="H1532" s="171">
        <f>IFERROR((Table21[[#This Row],[_202330]]-Table21[[#This Row],[_201930]])/Table21[[#This Row],[_201930]]*1,"")</f>
        <v>1.1333333333333333</v>
      </c>
    </row>
    <row r="1533" spans="1:8" ht="28.5">
      <c r="A1533" s="132">
        <v>175652</v>
      </c>
      <c r="B1533" s="134" t="s">
        <v>1153</v>
      </c>
      <c r="C1533" s="134">
        <v>1</v>
      </c>
      <c r="D1533" s="134">
        <v>0</v>
      </c>
      <c r="E1533" s="134">
        <v>1</v>
      </c>
      <c r="F1533" s="134">
        <v>0</v>
      </c>
      <c r="G1533" s="135">
        <v>1</v>
      </c>
      <c r="H1533" s="171">
        <f>IFERROR((Table21[[#This Row],[_202330]]-Table21[[#This Row],[_201930]])/Table21[[#This Row],[_201930]]*1,"")</f>
        <v>0</v>
      </c>
    </row>
    <row r="1534" spans="1:8" ht="28.5">
      <c r="A1534" s="132">
        <v>175652</v>
      </c>
      <c r="B1534" s="134" t="s">
        <v>1154</v>
      </c>
      <c r="C1534" s="134">
        <v>14</v>
      </c>
      <c r="D1534" s="134">
        <v>13</v>
      </c>
      <c r="E1534" s="134">
        <v>57</v>
      </c>
      <c r="F1534" s="134">
        <v>22</v>
      </c>
      <c r="G1534" s="135">
        <v>31</v>
      </c>
      <c r="H1534" s="171">
        <f>IFERROR((Table21[[#This Row],[_202330]]-Table21[[#This Row],[_201930]])/Table21[[#This Row],[_201930]]*1,"")</f>
        <v>1.2142857142857142</v>
      </c>
    </row>
    <row r="1535" spans="1:8" ht="28.5">
      <c r="A1535" s="132">
        <v>175652</v>
      </c>
      <c r="B1535" s="134" t="s">
        <v>1155</v>
      </c>
      <c r="C1535" s="134">
        <v>35</v>
      </c>
      <c r="D1535" s="134">
        <v>37</v>
      </c>
      <c r="E1535" s="134">
        <v>11</v>
      </c>
      <c r="F1535" s="134">
        <v>14</v>
      </c>
      <c r="G1535" s="135">
        <v>28</v>
      </c>
      <c r="H1535" s="171">
        <f>IFERROR((Table21[[#This Row],[_202330]]-Table21[[#This Row],[_201930]])/Table21[[#This Row],[_201930]]*1,"")</f>
        <v>-0.2</v>
      </c>
    </row>
    <row r="1536" spans="1:8">
      <c r="A1536" s="132">
        <v>175935</v>
      </c>
      <c r="B1536" s="134" t="s">
        <v>1173</v>
      </c>
      <c r="C1536" s="134">
        <v>331</v>
      </c>
      <c r="D1536" s="134">
        <v>503</v>
      </c>
      <c r="E1536" s="134">
        <v>635</v>
      </c>
      <c r="F1536" s="134">
        <v>712</v>
      </c>
      <c r="G1536" s="135">
        <v>689</v>
      </c>
      <c r="H1536" s="171">
        <f>IFERROR((Table21[[#This Row],[_202330]]-Table21[[#This Row],[_201930]])/Table21[[#This Row],[_201930]]*1,"")</f>
        <v>1.0815709969788521</v>
      </c>
    </row>
    <row r="1537" spans="1:8">
      <c r="A1537" s="132">
        <v>175935</v>
      </c>
      <c r="B1537" s="134" t="s">
        <v>1131</v>
      </c>
      <c r="C1537" s="134">
        <v>0</v>
      </c>
      <c r="D1537" s="134">
        <v>0</v>
      </c>
      <c r="E1537" s="134">
        <v>0</v>
      </c>
      <c r="F1537" s="134">
        <v>0</v>
      </c>
      <c r="G1537" s="135">
        <v>0</v>
      </c>
      <c r="H1537" s="171" t="str">
        <f>IFERROR((Table21[[#This Row],[_202330]]-Table21[[#This Row],[_201930]])/Table21[[#This Row],[_201930]]*1,"")</f>
        <v/>
      </c>
    </row>
    <row r="1538" spans="1:8">
      <c r="A1538" s="132">
        <v>175935</v>
      </c>
      <c r="B1538" s="134" t="s">
        <v>1132</v>
      </c>
      <c r="C1538" s="134">
        <v>331</v>
      </c>
      <c r="D1538" s="134">
        <v>503</v>
      </c>
      <c r="E1538" s="134">
        <v>635</v>
      </c>
      <c r="F1538" s="134">
        <v>712</v>
      </c>
      <c r="G1538" s="135">
        <v>689</v>
      </c>
      <c r="H1538" s="171">
        <f>IFERROR((Table21[[#This Row],[_202330]]-Table21[[#This Row],[_201930]])/Table21[[#This Row],[_201930]]*1,"")</f>
        <v>1.0815709969788521</v>
      </c>
    </row>
    <row r="1539" spans="1:8" ht="28.5">
      <c r="A1539" s="132">
        <v>175935</v>
      </c>
      <c r="B1539" s="134" t="s">
        <v>1133</v>
      </c>
      <c r="C1539" s="134">
        <v>41</v>
      </c>
      <c r="D1539" s="134">
        <v>51</v>
      </c>
      <c r="E1539" s="134">
        <v>94</v>
      </c>
      <c r="F1539" s="134">
        <v>91</v>
      </c>
      <c r="G1539" s="135">
        <v>81</v>
      </c>
      <c r="H1539" s="171">
        <f>IFERROR((Table21[[#This Row],[_202330]]-Table21[[#This Row],[_201930]])/Table21[[#This Row],[_201930]]*1,"")</f>
        <v>0.97560975609756095</v>
      </c>
    </row>
    <row r="1540" spans="1:8" ht="28.5">
      <c r="A1540" s="132">
        <v>175935</v>
      </c>
      <c r="B1540" s="134" t="s">
        <v>1162</v>
      </c>
      <c r="C1540" s="134">
        <v>97</v>
      </c>
      <c r="D1540" s="134">
        <v>137</v>
      </c>
      <c r="E1540" s="134">
        <v>175</v>
      </c>
      <c r="F1540" s="134">
        <v>189</v>
      </c>
      <c r="G1540" s="135">
        <v>183</v>
      </c>
      <c r="H1540" s="171">
        <f>IFERROR((Table21[[#This Row],[_202330]]-Table21[[#This Row],[_201930]])/Table21[[#This Row],[_201930]]*1,"")</f>
        <v>0.88659793814432986</v>
      </c>
    </row>
    <row r="1541" spans="1:8" ht="28.5">
      <c r="A1541" s="132">
        <v>175935</v>
      </c>
      <c r="B1541" s="134" t="s">
        <v>1163</v>
      </c>
      <c r="C1541" s="134" t="s">
        <v>129</v>
      </c>
      <c r="D1541" s="134" t="s">
        <v>129</v>
      </c>
      <c r="E1541" s="134" t="s">
        <v>129</v>
      </c>
      <c r="F1541" s="134" t="s">
        <v>129</v>
      </c>
      <c r="G1541" s="135" t="s">
        <v>129</v>
      </c>
      <c r="H1541" s="171" t="str">
        <f>IFERROR((Table21[[#This Row],[_202330]]-Table21[[#This Row],[_201930]])/Table21[[#This Row],[_201930]]*1,"")</f>
        <v/>
      </c>
    </row>
    <row r="1542" spans="1:8">
      <c r="A1542" s="132">
        <v>175935</v>
      </c>
      <c r="B1542" s="134" t="s">
        <v>1136</v>
      </c>
      <c r="C1542" s="134">
        <v>138</v>
      </c>
      <c r="D1542" s="134">
        <v>188</v>
      </c>
      <c r="E1542" s="134">
        <v>269</v>
      </c>
      <c r="F1542" s="134">
        <v>280</v>
      </c>
      <c r="G1542" s="135">
        <v>264</v>
      </c>
      <c r="H1542" s="171">
        <f>IFERROR((Table21[[#This Row],[_202330]]-Table21[[#This Row],[_201930]])/Table21[[#This Row],[_201930]]*1,"")</f>
        <v>0.91304347826086951</v>
      </c>
    </row>
    <row r="1543" spans="1:8">
      <c r="A1543" s="132">
        <v>175935</v>
      </c>
      <c r="B1543" s="134" t="s">
        <v>1137</v>
      </c>
      <c r="C1543" s="134">
        <v>42</v>
      </c>
      <c r="D1543" s="134">
        <v>37</v>
      </c>
      <c r="E1543" s="134">
        <v>42</v>
      </c>
      <c r="F1543" s="134">
        <v>39</v>
      </c>
      <c r="G1543" s="135">
        <v>38</v>
      </c>
      <c r="H1543" s="171">
        <f>IFERROR((Table21[[#This Row],[_202330]]-Table21[[#This Row],[_201930]])/Table21[[#This Row],[_201930]]*1,"")</f>
        <v>-9.5238095238095233E-2</v>
      </c>
    </row>
    <row r="1544" spans="1:8" ht="28.5">
      <c r="A1544" s="132">
        <v>175935</v>
      </c>
      <c r="B1544" s="134" t="s">
        <v>1138</v>
      </c>
      <c r="C1544" s="134">
        <v>42</v>
      </c>
      <c r="D1544" s="134">
        <v>55</v>
      </c>
      <c r="E1544" s="134">
        <v>96</v>
      </c>
      <c r="F1544" s="134">
        <v>97</v>
      </c>
      <c r="G1544" s="135">
        <v>83</v>
      </c>
      <c r="H1544" s="171">
        <f>IFERROR((Table21[[#This Row],[_202330]]-Table21[[#This Row],[_201930]])/Table21[[#This Row],[_201930]]*1,"")</f>
        <v>0.97619047619047616</v>
      </c>
    </row>
    <row r="1545" spans="1:8" ht="28.5">
      <c r="A1545" s="132">
        <v>175935</v>
      </c>
      <c r="B1545" s="134" t="s">
        <v>1164</v>
      </c>
      <c r="C1545" s="134">
        <v>102</v>
      </c>
      <c r="D1545" s="134">
        <v>148</v>
      </c>
      <c r="E1545" s="134">
        <v>184</v>
      </c>
      <c r="F1545" s="134">
        <v>200</v>
      </c>
      <c r="G1545" s="135">
        <v>189</v>
      </c>
      <c r="H1545" s="171">
        <f>IFERROR((Table21[[#This Row],[_202330]]-Table21[[#This Row],[_201930]])/Table21[[#This Row],[_201930]]*1,"")</f>
        <v>0.8529411764705882</v>
      </c>
    </row>
    <row r="1546" spans="1:8" ht="28.5">
      <c r="A1546" s="132">
        <v>175935</v>
      </c>
      <c r="B1546" s="134" t="s">
        <v>1165</v>
      </c>
      <c r="C1546" s="134" t="s">
        <v>129</v>
      </c>
      <c r="D1546" s="134" t="s">
        <v>129</v>
      </c>
      <c r="E1546" s="134" t="s">
        <v>129</v>
      </c>
      <c r="F1546" s="134" t="s">
        <v>129</v>
      </c>
      <c r="G1546" s="135" t="s">
        <v>129</v>
      </c>
      <c r="H1546" s="171" t="str">
        <f>IFERROR((Table21[[#This Row],[_202330]]-Table21[[#This Row],[_201930]])/Table21[[#This Row],[_201930]]*1,"")</f>
        <v/>
      </c>
    </row>
    <row r="1547" spans="1:8">
      <c r="A1547" s="132">
        <v>175935</v>
      </c>
      <c r="B1547" s="134" t="s">
        <v>1141</v>
      </c>
      <c r="C1547" s="134">
        <v>144</v>
      </c>
      <c r="D1547" s="134">
        <v>203</v>
      </c>
      <c r="E1547" s="134">
        <v>280</v>
      </c>
      <c r="F1547" s="134">
        <v>297</v>
      </c>
      <c r="G1547" s="135">
        <v>272</v>
      </c>
      <c r="H1547" s="171">
        <f>IFERROR((Table21[[#This Row],[_202330]]-Table21[[#This Row],[_201930]])/Table21[[#This Row],[_201930]]*1,"")</f>
        <v>0.88888888888888884</v>
      </c>
    </row>
    <row r="1548" spans="1:8">
      <c r="A1548" s="132">
        <v>175935</v>
      </c>
      <c r="B1548" s="134" t="s">
        <v>1142</v>
      </c>
      <c r="C1548" s="134">
        <v>44</v>
      </c>
      <c r="D1548" s="134">
        <v>40</v>
      </c>
      <c r="E1548" s="134">
        <v>44</v>
      </c>
      <c r="F1548" s="134">
        <v>42</v>
      </c>
      <c r="G1548" s="135">
        <v>39</v>
      </c>
      <c r="H1548" s="171">
        <f>IFERROR((Table21[[#This Row],[_202330]]-Table21[[#This Row],[_201930]])/Table21[[#This Row],[_201930]]*1,"")</f>
        <v>-0.11363636363636363</v>
      </c>
    </row>
    <row r="1549" spans="1:8" ht="28.5">
      <c r="A1549" s="132">
        <v>175935</v>
      </c>
      <c r="B1549" s="134" t="s">
        <v>1143</v>
      </c>
      <c r="C1549" s="134">
        <v>42</v>
      </c>
      <c r="D1549" s="134">
        <v>56</v>
      </c>
      <c r="E1549" s="134">
        <v>97</v>
      </c>
      <c r="F1549" s="134">
        <v>99</v>
      </c>
      <c r="G1549" s="135">
        <v>85</v>
      </c>
      <c r="H1549" s="171">
        <f>IFERROR((Table21[[#This Row],[_202330]]-Table21[[#This Row],[_201930]])/Table21[[#This Row],[_201930]]*1,"")</f>
        <v>1.0238095238095237</v>
      </c>
    </row>
    <row r="1550" spans="1:8" ht="28.5">
      <c r="A1550" s="132">
        <v>175935</v>
      </c>
      <c r="B1550" s="134" t="s">
        <v>1166</v>
      </c>
      <c r="C1550" s="134">
        <v>109</v>
      </c>
      <c r="D1550" s="134">
        <v>151</v>
      </c>
      <c r="E1550" s="134">
        <v>185</v>
      </c>
      <c r="F1550" s="134">
        <v>203</v>
      </c>
      <c r="G1550" s="135">
        <v>192</v>
      </c>
      <c r="H1550" s="171">
        <f>IFERROR((Table21[[#This Row],[_202330]]-Table21[[#This Row],[_201930]])/Table21[[#This Row],[_201930]]*1,"")</f>
        <v>0.76146788990825687</v>
      </c>
    </row>
    <row r="1551" spans="1:8" ht="28.5">
      <c r="A1551" s="132">
        <v>175935</v>
      </c>
      <c r="B1551" s="134" t="s">
        <v>1167</v>
      </c>
      <c r="C1551" s="134" t="s">
        <v>129</v>
      </c>
      <c r="D1551" s="134" t="s">
        <v>129</v>
      </c>
      <c r="E1551" s="134" t="s">
        <v>129</v>
      </c>
      <c r="F1551" s="134" t="s">
        <v>129</v>
      </c>
      <c r="G1551" s="135" t="s">
        <v>129</v>
      </c>
      <c r="H1551" s="171" t="str">
        <f>IFERROR((Table21[[#This Row],[_202330]]-Table21[[#This Row],[_201930]])/Table21[[#This Row],[_201930]]*1,"")</f>
        <v/>
      </c>
    </row>
    <row r="1552" spans="1:8">
      <c r="A1552" s="132">
        <v>175935</v>
      </c>
      <c r="B1552" s="134" t="s">
        <v>1146</v>
      </c>
      <c r="C1552" s="134">
        <v>151</v>
      </c>
      <c r="D1552" s="134">
        <v>207</v>
      </c>
      <c r="E1552" s="134">
        <v>282</v>
      </c>
      <c r="F1552" s="134">
        <v>302</v>
      </c>
      <c r="G1552" s="135">
        <v>277</v>
      </c>
      <c r="H1552" s="171">
        <f>IFERROR((Table21[[#This Row],[_202330]]-Table21[[#This Row],[_201930]])/Table21[[#This Row],[_201930]]*1,"")</f>
        <v>0.83443708609271527</v>
      </c>
    </row>
    <row r="1553" spans="1:8" ht="28.5">
      <c r="A1553" s="132">
        <v>175935</v>
      </c>
      <c r="B1553" s="134" t="s">
        <v>1147</v>
      </c>
      <c r="C1553" s="134">
        <v>6</v>
      </c>
      <c r="D1553" s="134">
        <v>4</v>
      </c>
      <c r="E1553" s="134">
        <v>6</v>
      </c>
      <c r="F1553" s="134">
        <v>5</v>
      </c>
      <c r="G1553" s="135">
        <v>0</v>
      </c>
      <c r="H1553" s="171">
        <f>IFERROR((Table21[[#This Row],[_202330]]-Table21[[#This Row],[_201930]])/Table21[[#This Row],[_201930]]*1,"")</f>
        <v>-1</v>
      </c>
    </row>
    <row r="1554" spans="1:8" ht="28.5">
      <c r="A1554" s="132">
        <v>175935</v>
      </c>
      <c r="B1554" s="134" t="s">
        <v>1148</v>
      </c>
      <c r="C1554" s="134">
        <v>56</v>
      </c>
      <c r="D1554" s="134">
        <v>82</v>
      </c>
      <c r="E1554" s="134">
        <v>60</v>
      </c>
      <c r="F1554" s="134">
        <v>127</v>
      </c>
      <c r="G1554" s="135">
        <v>75</v>
      </c>
      <c r="H1554" s="171">
        <f>IFERROR((Table21[[#This Row],[_202330]]-Table21[[#This Row],[_201930]])/Table21[[#This Row],[_201930]]*1,"")</f>
        <v>0.3392857142857143</v>
      </c>
    </row>
    <row r="1555" spans="1:8" ht="28.5">
      <c r="A1555" s="132">
        <v>175935</v>
      </c>
      <c r="B1555" s="134" t="s">
        <v>1149</v>
      </c>
      <c r="C1555" s="134">
        <v>118</v>
      </c>
      <c r="D1555" s="134">
        <v>210</v>
      </c>
      <c r="E1555" s="134">
        <v>287</v>
      </c>
      <c r="F1555" s="134">
        <v>278</v>
      </c>
      <c r="G1555" s="135">
        <v>337</v>
      </c>
      <c r="H1555" s="171">
        <f>IFERROR((Table21[[#This Row],[_202330]]-Table21[[#This Row],[_201930]])/Table21[[#This Row],[_201930]]*1,"")</f>
        <v>1.8559322033898304</v>
      </c>
    </row>
    <row r="1556" spans="1:8" ht="28.5">
      <c r="A1556" s="132">
        <v>175935</v>
      </c>
      <c r="B1556" s="134" t="s">
        <v>1150</v>
      </c>
      <c r="C1556" s="134">
        <v>180</v>
      </c>
      <c r="D1556" s="134">
        <v>296</v>
      </c>
      <c r="E1556" s="134">
        <v>353</v>
      </c>
      <c r="F1556" s="134">
        <v>410</v>
      </c>
      <c r="G1556" s="135">
        <v>412</v>
      </c>
      <c r="H1556" s="171">
        <f>IFERROR((Table21[[#This Row],[_202330]]-Table21[[#This Row],[_201930]])/Table21[[#This Row],[_201930]]*1,"")</f>
        <v>1.288888888888889</v>
      </c>
    </row>
    <row r="1557" spans="1:8">
      <c r="A1557" s="132">
        <v>175935</v>
      </c>
      <c r="B1557" s="134" t="s">
        <v>1151</v>
      </c>
      <c r="C1557" s="134">
        <v>46</v>
      </c>
      <c r="D1557" s="134">
        <v>41</v>
      </c>
      <c r="E1557" s="134">
        <v>44</v>
      </c>
      <c r="F1557" s="134">
        <v>42</v>
      </c>
      <c r="G1557" s="135">
        <v>40</v>
      </c>
      <c r="H1557" s="171">
        <f>IFERROR((Table21[[#This Row],[_202330]]-Table21[[#This Row],[_201930]])/Table21[[#This Row],[_201930]]*1,"")</f>
        <v>-0.13043478260869565</v>
      </c>
    </row>
    <row r="1558" spans="1:8" ht="28.5">
      <c r="A1558" s="132">
        <v>175935</v>
      </c>
      <c r="B1558" s="134" t="s">
        <v>1152</v>
      </c>
      <c r="C1558" s="134">
        <v>19</v>
      </c>
      <c r="D1558" s="134">
        <v>17</v>
      </c>
      <c r="E1558" s="134">
        <v>10</v>
      </c>
      <c r="F1558" s="134">
        <v>19</v>
      </c>
      <c r="G1558" s="135">
        <v>11</v>
      </c>
      <c r="H1558" s="171">
        <f>IFERROR((Table21[[#This Row],[_202330]]-Table21[[#This Row],[_201930]])/Table21[[#This Row],[_201930]]*1,"")</f>
        <v>-0.42105263157894735</v>
      </c>
    </row>
    <row r="1559" spans="1:8" ht="28.5">
      <c r="A1559" s="132">
        <v>175935</v>
      </c>
      <c r="B1559" s="134" t="s">
        <v>1153</v>
      </c>
      <c r="C1559" s="134">
        <v>2</v>
      </c>
      <c r="D1559" s="134">
        <v>1</v>
      </c>
      <c r="E1559" s="134">
        <v>1</v>
      </c>
      <c r="F1559" s="134">
        <v>1</v>
      </c>
      <c r="G1559" s="135">
        <v>0</v>
      </c>
      <c r="H1559" s="171">
        <f>IFERROR((Table21[[#This Row],[_202330]]-Table21[[#This Row],[_201930]])/Table21[[#This Row],[_201930]]*1,"")</f>
        <v>-1</v>
      </c>
    </row>
    <row r="1560" spans="1:8" ht="28.5">
      <c r="A1560" s="132">
        <v>175935</v>
      </c>
      <c r="B1560" s="134" t="s">
        <v>1154</v>
      </c>
      <c r="C1560" s="134">
        <v>17</v>
      </c>
      <c r="D1560" s="134">
        <v>16</v>
      </c>
      <c r="E1560" s="134">
        <v>9</v>
      </c>
      <c r="F1560" s="134">
        <v>18</v>
      </c>
      <c r="G1560" s="135">
        <v>11</v>
      </c>
      <c r="H1560" s="171">
        <f>IFERROR((Table21[[#This Row],[_202330]]-Table21[[#This Row],[_201930]])/Table21[[#This Row],[_201930]]*1,"")</f>
        <v>-0.35294117647058826</v>
      </c>
    </row>
    <row r="1561" spans="1:8" ht="28.5">
      <c r="A1561" s="132">
        <v>175935</v>
      </c>
      <c r="B1561" s="134" t="s">
        <v>1155</v>
      </c>
      <c r="C1561" s="134">
        <v>36</v>
      </c>
      <c r="D1561" s="134">
        <v>42</v>
      </c>
      <c r="E1561" s="134">
        <v>45</v>
      </c>
      <c r="F1561" s="134">
        <v>39</v>
      </c>
      <c r="G1561" s="135">
        <v>49</v>
      </c>
      <c r="H1561" s="171">
        <f>IFERROR((Table21[[#This Row],[_202330]]-Table21[[#This Row],[_201930]])/Table21[[#This Row],[_201930]]*1,"")</f>
        <v>0.3611111111111111</v>
      </c>
    </row>
    <row r="1562" spans="1:8">
      <c r="A1562" s="132">
        <v>176178</v>
      </c>
      <c r="B1562" s="134" t="s">
        <v>1173</v>
      </c>
      <c r="C1562" s="134">
        <v>1339</v>
      </c>
      <c r="D1562" s="134">
        <v>906</v>
      </c>
      <c r="E1562" s="134">
        <v>951</v>
      </c>
      <c r="F1562" s="134">
        <v>718</v>
      </c>
      <c r="G1562" s="135">
        <v>874</v>
      </c>
      <c r="H1562" s="171">
        <f>IFERROR((Table21[[#This Row],[_202330]]-Table21[[#This Row],[_201930]])/Table21[[#This Row],[_201930]]*1,"")</f>
        <v>-0.34727408513816282</v>
      </c>
    </row>
    <row r="1563" spans="1:8">
      <c r="A1563" s="132">
        <v>176178</v>
      </c>
      <c r="B1563" s="134" t="s">
        <v>1131</v>
      </c>
      <c r="C1563" s="134">
        <v>0</v>
      </c>
      <c r="D1563" s="134">
        <v>0</v>
      </c>
      <c r="E1563" s="134">
        <v>0</v>
      </c>
      <c r="F1563" s="134">
        <v>0</v>
      </c>
      <c r="G1563" s="135">
        <v>0</v>
      </c>
      <c r="H1563" s="171" t="str">
        <f>IFERROR((Table21[[#This Row],[_202330]]-Table21[[#This Row],[_201930]])/Table21[[#This Row],[_201930]]*1,"")</f>
        <v/>
      </c>
    </row>
    <row r="1564" spans="1:8">
      <c r="A1564" s="132">
        <v>176178</v>
      </c>
      <c r="B1564" s="134" t="s">
        <v>1132</v>
      </c>
      <c r="C1564" s="134">
        <v>1339</v>
      </c>
      <c r="D1564" s="134">
        <v>906</v>
      </c>
      <c r="E1564" s="134">
        <v>951</v>
      </c>
      <c r="F1564" s="134">
        <v>718</v>
      </c>
      <c r="G1564" s="135">
        <v>874</v>
      </c>
      <c r="H1564" s="171">
        <f>IFERROR((Table21[[#This Row],[_202330]]-Table21[[#This Row],[_201930]])/Table21[[#This Row],[_201930]]*1,"")</f>
        <v>-0.34727408513816282</v>
      </c>
    </row>
    <row r="1565" spans="1:8" ht="28.5">
      <c r="A1565" s="132">
        <v>176178</v>
      </c>
      <c r="B1565" s="134" t="s">
        <v>1133</v>
      </c>
      <c r="C1565" s="134">
        <v>65</v>
      </c>
      <c r="D1565" s="134">
        <v>53</v>
      </c>
      <c r="E1565" s="134">
        <v>55</v>
      </c>
      <c r="F1565" s="134">
        <v>45</v>
      </c>
      <c r="G1565" s="135">
        <v>67</v>
      </c>
      <c r="H1565" s="171">
        <f>IFERROR((Table21[[#This Row],[_202330]]-Table21[[#This Row],[_201930]])/Table21[[#This Row],[_201930]]*1,"")</f>
        <v>3.0769230769230771E-2</v>
      </c>
    </row>
    <row r="1566" spans="1:8" ht="28.5">
      <c r="A1566" s="132">
        <v>176178</v>
      </c>
      <c r="B1566" s="134" t="s">
        <v>1162</v>
      </c>
      <c r="C1566" s="134">
        <v>225</v>
      </c>
      <c r="D1566" s="134">
        <v>160</v>
      </c>
      <c r="E1566" s="134">
        <v>138</v>
      </c>
      <c r="F1566" s="134">
        <v>191</v>
      </c>
      <c r="G1566" s="135">
        <v>217</v>
      </c>
      <c r="H1566" s="171">
        <f>IFERROR((Table21[[#This Row],[_202330]]-Table21[[#This Row],[_201930]])/Table21[[#This Row],[_201930]]*1,"")</f>
        <v>-3.5555555555555556E-2</v>
      </c>
    </row>
    <row r="1567" spans="1:8" ht="28.5">
      <c r="A1567" s="132">
        <v>176178</v>
      </c>
      <c r="B1567" s="134" t="s">
        <v>1163</v>
      </c>
      <c r="C1567" s="134" t="s">
        <v>129</v>
      </c>
      <c r="D1567" s="134" t="s">
        <v>129</v>
      </c>
      <c r="E1567" s="134" t="s">
        <v>129</v>
      </c>
      <c r="F1567" s="134" t="s">
        <v>129</v>
      </c>
      <c r="G1567" s="135" t="s">
        <v>129</v>
      </c>
      <c r="H1567" s="171" t="str">
        <f>IFERROR((Table21[[#This Row],[_202330]]-Table21[[#This Row],[_201930]])/Table21[[#This Row],[_201930]]*1,"")</f>
        <v/>
      </c>
    </row>
    <row r="1568" spans="1:8">
      <c r="A1568" s="132">
        <v>176178</v>
      </c>
      <c r="B1568" s="134" t="s">
        <v>1136</v>
      </c>
      <c r="C1568" s="134">
        <v>290</v>
      </c>
      <c r="D1568" s="134">
        <v>213</v>
      </c>
      <c r="E1568" s="134">
        <v>193</v>
      </c>
      <c r="F1568" s="134">
        <v>236</v>
      </c>
      <c r="G1568" s="135">
        <v>284</v>
      </c>
      <c r="H1568" s="171">
        <f>IFERROR((Table21[[#This Row],[_202330]]-Table21[[#This Row],[_201930]])/Table21[[#This Row],[_201930]]*1,"")</f>
        <v>-2.0689655172413793E-2</v>
      </c>
    </row>
    <row r="1569" spans="1:8">
      <c r="A1569" s="132">
        <v>176178</v>
      </c>
      <c r="B1569" s="134" t="s">
        <v>1137</v>
      </c>
      <c r="C1569" s="134">
        <v>22</v>
      </c>
      <c r="D1569" s="134">
        <v>24</v>
      </c>
      <c r="E1569" s="134">
        <v>20</v>
      </c>
      <c r="F1569" s="134">
        <v>33</v>
      </c>
      <c r="G1569" s="135">
        <v>32</v>
      </c>
      <c r="H1569" s="171">
        <f>IFERROR((Table21[[#This Row],[_202330]]-Table21[[#This Row],[_201930]])/Table21[[#This Row],[_201930]]*1,"")</f>
        <v>0.45454545454545453</v>
      </c>
    </row>
    <row r="1570" spans="1:8" ht="28.5">
      <c r="A1570" s="132">
        <v>176178</v>
      </c>
      <c r="B1570" s="134" t="s">
        <v>1138</v>
      </c>
      <c r="C1570" s="134">
        <v>71</v>
      </c>
      <c r="D1570" s="134">
        <v>57</v>
      </c>
      <c r="E1570" s="134">
        <v>61</v>
      </c>
      <c r="F1570" s="134">
        <v>49</v>
      </c>
      <c r="G1570" s="135">
        <v>67</v>
      </c>
      <c r="H1570" s="171">
        <f>IFERROR((Table21[[#This Row],[_202330]]-Table21[[#This Row],[_201930]])/Table21[[#This Row],[_201930]]*1,"")</f>
        <v>-5.6338028169014086E-2</v>
      </c>
    </row>
    <row r="1571" spans="1:8" ht="28.5">
      <c r="A1571" s="132">
        <v>176178</v>
      </c>
      <c r="B1571" s="134" t="s">
        <v>1164</v>
      </c>
      <c r="C1571" s="134">
        <v>264</v>
      </c>
      <c r="D1571" s="134">
        <v>182</v>
      </c>
      <c r="E1571" s="134">
        <v>186</v>
      </c>
      <c r="F1571" s="134">
        <v>198</v>
      </c>
      <c r="G1571" s="135">
        <v>231</v>
      </c>
      <c r="H1571" s="171">
        <f>IFERROR((Table21[[#This Row],[_202330]]-Table21[[#This Row],[_201930]])/Table21[[#This Row],[_201930]]*1,"")</f>
        <v>-0.125</v>
      </c>
    </row>
    <row r="1572" spans="1:8" ht="28.5">
      <c r="A1572" s="132">
        <v>176178</v>
      </c>
      <c r="B1572" s="134" t="s">
        <v>1165</v>
      </c>
      <c r="C1572" s="134" t="s">
        <v>129</v>
      </c>
      <c r="D1572" s="134" t="s">
        <v>129</v>
      </c>
      <c r="E1572" s="134" t="s">
        <v>129</v>
      </c>
      <c r="F1572" s="134" t="s">
        <v>129</v>
      </c>
      <c r="G1572" s="135" t="s">
        <v>129</v>
      </c>
      <c r="H1572" s="171" t="str">
        <f>IFERROR((Table21[[#This Row],[_202330]]-Table21[[#This Row],[_201930]])/Table21[[#This Row],[_201930]]*1,"")</f>
        <v/>
      </c>
    </row>
    <row r="1573" spans="1:8">
      <c r="A1573" s="132">
        <v>176178</v>
      </c>
      <c r="B1573" s="134" t="s">
        <v>1141</v>
      </c>
      <c r="C1573" s="134">
        <v>335</v>
      </c>
      <c r="D1573" s="134">
        <v>239</v>
      </c>
      <c r="E1573" s="134">
        <v>247</v>
      </c>
      <c r="F1573" s="134">
        <v>247</v>
      </c>
      <c r="G1573" s="135">
        <v>298</v>
      </c>
      <c r="H1573" s="171">
        <f>IFERROR((Table21[[#This Row],[_202330]]-Table21[[#This Row],[_201930]])/Table21[[#This Row],[_201930]]*1,"")</f>
        <v>-0.11044776119402985</v>
      </c>
    </row>
    <row r="1574" spans="1:8">
      <c r="A1574" s="132">
        <v>176178</v>
      </c>
      <c r="B1574" s="134" t="s">
        <v>1142</v>
      </c>
      <c r="C1574" s="134">
        <v>25</v>
      </c>
      <c r="D1574" s="134">
        <v>26</v>
      </c>
      <c r="E1574" s="134">
        <v>26</v>
      </c>
      <c r="F1574" s="134">
        <v>34</v>
      </c>
      <c r="G1574" s="135">
        <v>34</v>
      </c>
      <c r="H1574" s="171">
        <f>IFERROR((Table21[[#This Row],[_202330]]-Table21[[#This Row],[_201930]])/Table21[[#This Row],[_201930]]*1,"")</f>
        <v>0.36</v>
      </c>
    </row>
    <row r="1575" spans="1:8" ht="28.5">
      <c r="A1575" s="132">
        <v>176178</v>
      </c>
      <c r="B1575" s="134" t="s">
        <v>1143</v>
      </c>
      <c r="C1575" s="134">
        <v>74</v>
      </c>
      <c r="D1575" s="134">
        <v>61</v>
      </c>
      <c r="E1575" s="134">
        <v>64</v>
      </c>
      <c r="F1575" s="134">
        <v>54</v>
      </c>
      <c r="G1575" s="135">
        <v>74</v>
      </c>
      <c r="H1575" s="171">
        <f>IFERROR((Table21[[#This Row],[_202330]]-Table21[[#This Row],[_201930]])/Table21[[#This Row],[_201930]]*1,"")</f>
        <v>0</v>
      </c>
    </row>
    <row r="1576" spans="1:8" ht="28.5">
      <c r="A1576" s="132">
        <v>176178</v>
      </c>
      <c r="B1576" s="134" t="s">
        <v>1166</v>
      </c>
      <c r="C1576" s="134">
        <v>279</v>
      </c>
      <c r="D1576" s="134">
        <v>186</v>
      </c>
      <c r="E1576" s="134">
        <v>197</v>
      </c>
      <c r="F1576" s="134">
        <v>198</v>
      </c>
      <c r="G1576" s="135">
        <v>231</v>
      </c>
      <c r="H1576" s="171">
        <f>IFERROR((Table21[[#This Row],[_202330]]-Table21[[#This Row],[_201930]])/Table21[[#This Row],[_201930]]*1,"")</f>
        <v>-0.17204301075268819</v>
      </c>
    </row>
    <row r="1577" spans="1:8" ht="28.5">
      <c r="A1577" s="132">
        <v>176178</v>
      </c>
      <c r="B1577" s="134" t="s">
        <v>1167</v>
      </c>
      <c r="C1577" s="134" t="s">
        <v>129</v>
      </c>
      <c r="D1577" s="134" t="s">
        <v>129</v>
      </c>
      <c r="E1577" s="134" t="s">
        <v>129</v>
      </c>
      <c r="F1577" s="134" t="s">
        <v>129</v>
      </c>
      <c r="G1577" s="135" t="s">
        <v>129</v>
      </c>
      <c r="H1577" s="171" t="str">
        <f>IFERROR((Table21[[#This Row],[_202330]]-Table21[[#This Row],[_201930]])/Table21[[#This Row],[_201930]]*1,"")</f>
        <v/>
      </c>
    </row>
    <row r="1578" spans="1:8">
      <c r="A1578" s="132">
        <v>176178</v>
      </c>
      <c r="B1578" s="134" t="s">
        <v>1146</v>
      </c>
      <c r="C1578" s="134">
        <v>353</v>
      </c>
      <c r="D1578" s="134">
        <v>247</v>
      </c>
      <c r="E1578" s="134">
        <v>261</v>
      </c>
      <c r="F1578" s="134">
        <v>252</v>
      </c>
      <c r="G1578" s="135">
        <v>305</v>
      </c>
      <c r="H1578" s="171">
        <f>IFERROR((Table21[[#This Row],[_202330]]-Table21[[#This Row],[_201930]])/Table21[[#This Row],[_201930]]*1,"")</f>
        <v>-0.1359773371104816</v>
      </c>
    </row>
    <row r="1579" spans="1:8" ht="28.5">
      <c r="A1579" s="132">
        <v>176178</v>
      </c>
      <c r="B1579" s="134" t="s">
        <v>1147</v>
      </c>
      <c r="C1579" s="134">
        <v>9</v>
      </c>
      <c r="D1579" s="134">
        <v>5</v>
      </c>
      <c r="E1579" s="134">
        <v>6</v>
      </c>
      <c r="F1579" s="134">
        <v>5</v>
      </c>
      <c r="G1579" s="135">
        <v>4</v>
      </c>
      <c r="H1579" s="171">
        <f>IFERROR((Table21[[#This Row],[_202330]]-Table21[[#This Row],[_201930]])/Table21[[#This Row],[_201930]]*1,"")</f>
        <v>-0.55555555555555558</v>
      </c>
    </row>
    <row r="1580" spans="1:8" ht="28.5">
      <c r="A1580" s="132">
        <v>176178</v>
      </c>
      <c r="B1580" s="134" t="s">
        <v>1148</v>
      </c>
      <c r="C1580" s="134">
        <v>583</v>
      </c>
      <c r="D1580" s="134">
        <v>327</v>
      </c>
      <c r="E1580" s="134">
        <v>343</v>
      </c>
      <c r="F1580" s="134">
        <v>287</v>
      </c>
      <c r="G1580" s="135">
        <v>324</v>
      </c>
      <c r="H1580" s="171">
        <f>IFERROR((Table21[[#This Row],[_202330]]-Table21[[#This Row],[_201930]])/Table21[[#This Row],[_201930]]*1,"")</f>
        <v>-0.444253859348199</v>
      </c>
    </row>
    <row r="1581" spans="1:8" ht="28.5">
      <c r="A1581" s="132">
        <v>176178</v>
      </c>
      <c r="B1581" s="134" t="s">
        <v>1149</v>
      </c>
      <c r="C1581" s="134">
        <v>394</v>
      </c>
      <c r="D1581" s="134">
        <v>327</v>
      </c>
      <c r="E1581" s="134">
        <v>341</v>
      </c>
      <c r="F1581" s="134">
        <v>174</v>
      </c>
      <c r="G1581" s="135">
        <v>241</v>
      </c>
      <c r="H1581" s="171">
        <f>IFERROR((Table21[[#This Row],[_202330]]-Table21[[#This Row],[_201930]])/Table21[[#This Row],[_201930]]*1,"")</f>
        <v>-0.3883248730964467</v>
      </c>
    </row>
    <row r="1582" spans="1:8" ht="28.5">
      <c r="A1582" s="132">
        <v>176178</v>
      </c>
      <c r="B1582" s="134" t="s">
        <v>1150</v>
      </c>
      <c r="C1582" s="134">
        <v>986</v>
      </c>
      <c r="D1582" s="134">
        <v>659</v>
      </c>
      <c r="E1582" s="134">
        <v>690</v>
      </c>
      <c r="F1582" s="134">
        <v>466</v>
      </c>
      <c r="G1582" s="135">
        <v>569</v>
      </c>
      <c r="H1582" s="171">
        <f>IFERROR((Table21[[#This Row],[_202330]]-Table21[[#This Row],[_201930]])/Table21[[#This Row],[_201930]]*1,"")</f>
        <v>-0.42292089249492898</v>
      </c>
    </row>
    <row r="1583" spans="1:8">
      <c r="A1583" s="132">
        <v>176178</v>
      </c>
      <c r="B1583" s="134" t="s">
        <v>1151</v>
      </c>
      <c r="C1583" s="134">
        <v>26</v>
      </c>
      <c r="D1583" s="134">
        <v>27</v>
      </c>
      <c r="E1583" s="134">
        <v>27</v>
      </c>
      <c r="F1583" s="134">
        <v>35</v>
      </c>
      <c r="G1583" s="135">
        <v>35</v>
      </c>
      <c r="H1583" s="171">
        <f>IFERROR((Table21[[#This Row],[_202330]]-Table21[[#This Row],[_201930]])/Table21[[#This Row],[_201930]]*1,"")</f>
        <v>0.34615384615384615</v>
      </c>
    </row>
    <row r="1584" spans="1:8" ht="28.5">
      <c r="A1584" s="132">
        <v>176178</v>
      </c>
      <c r="B1584" s="134" t="s">
        <v>1152</v>
      </c>
      <c r="C1584" s="134">
        <v>44</v>
      </c>
      <c r="D1584" s="134">
        <v>37</v>
      </c>
      <c r="E1584" s="134">
        <v>37</v>
      </c>
      <c r="F1584" s="134">
        <v>41</v>
      </c>
      <c r="G1584" s="135">
        <v>38</v>
      </c>
      <c r="H1584" s="171">
        <f>IFERROR((Table21[[#This Row],[_202330]]-Table21[[#This Row],[_201930]])/Table21[[#This Row],[_201930]]*1,"")</f>
        <v>-0.13636363636363635</v>
      </c>
    </row>
    <row r="1585" spans="1:8" ht="28.5">
      <c r="A1585" s="132">
        <v>176178</v>
      </c>
      <c r="B1585" s="134" t="s">
        <v>1153</v>
      </c>
      <c r="C1585" s="134">
        <v>1</v>
      </c>
      <c r="D1585" s="134">
        <v>1</v>
      </c>
      <c r="E1585" s="134">
        <v>1</v>
      </c>
      <c r="F1585" s="134">
        <v>1</v>
      </c>
      <c r="G1585" s="135">
        <v>0</v>
      </c>
      <c r="H1585" s="171">
        <f>IFERROR((Table21[[#This Row],[_202330]]-Table21[[#This Row],[_201930]])/Table21[[#This Row],[_201930]]*1,"")</f>
        <v>-1</v>
      </c>
    </row>
    <row r="1586" spans="1:8" ht="28.5">
      <c r="A1586" s="132">
        <v>176178</v>
      </c>
      <c r="B1586" s="134" t="s">
        <v>1154</v>
      </c>
      <c r="C1586" s="134">
        <v>44</v>
      </c>
      <c r="D1586" s="134">
        <v>36</v>
      </c>
      <c r="E1586" s="134">
        <v>36</v>
      </c>
      <c r="F1586" s="134">
        <v>40</v>
      </c>
      <c r="G1586" s="135">
        <v>37</v>
      </c>
      <c r="H1586" s="171">
        <f>IFERROR((Table21[[#This Row],[_202330]]-Table21[[#This Row],[_201930]])/Table21[[#This Row],[_201930]]*1,"")</f>
        <v>-0.15909090909090909</v>
      </c>
    </row>
    <row r="1587" spans="1:8" ht="28.5">
      <c r="A1587" s="132">
        <v>176178</v>
      </c>
      <c r="B1587" s="134" t="s">
        <v>1155</v>
      </c>
      <c r="C1587" s="134">
        <v>29</v>
      </c>
      <c r="D1587" s="134">
        <v>36</v>
      </c>
      <c r="E1587" s="134">
        <v>36</v>
      </c>
      <c r="F1587" s="134">
        <v>24</v>
      </c>
      <c r="G1587" s="135">
        <v>28</v>
      </c>
      <c r="H1587" s="171">
        <f>IFERROR((Table21[[#This Row],[_202330]]-Table21[[#This Row],[_201930]])/Table21[[#This Row],[_201930]]*1,"")</f>
        <v>-3.4482758620689655E-2</v>
      </c>
    </row>
    <row r="1588" spans="1:8">
      <c r="A1588" s="132">
        <v>180054</v>
      </c>
      <c r="B1588" s="134" t="s">
        <v>1173</v>
      </c>
      <c r="C1588" s="134">
        <v>240</v>
      </c>
      <c r="D1588" s="134">
        <v>192</v>
      </c>
      <c r="E1588" s="134">
        <v>512</v>
      </c>
      <c r="F1588" s="134">
        <v>391</v>
      </c>
      <c r="G1588" s="135">
        <v>387</v>
      </c>
      <c r="H1588" s="171">
        <f>IFERROR((Table21[[#This Row],[_202330]]-Table21[[#This Row],[_201930]])/Table21[[#This Row],[_201930]]*1,"")</f>
        <v>0.61250000000000004</v>
      </c>
    </row>
    <row r="1589" spans="1:8">
      <c r="A1589" s="132">
        <v>180054</v>
      </c>
      <c r="B1589" s="134" t="s">
        <v>1131</v>
      </c>
      <c r="C1589" s="134">
        <v>0</v>
      </c>
      <c r="D1589" s="134">
        <v>0</v>
      </c>
      <c r="E1589" s="134">
        <v>3</v>
      </c>
      <c r="F1589" s="134">
        <v>4</v>
      </c>
      <c r="G1589" s="135">
        <v>0</v>
      </c>
      <c r="H1589" s="171" t="str">
        <f>IFERROR((Table21[[#This Row],[_202330]]-Table21[[#This Row],[_201930]])/Table21[[#This Row],[_201930]]*1,"")</f>
        <v/>
      </c>
    </row>
    <row r="1590" spans="1:8">
      <c r="A1590" s="132">
        <v>180054</v>
      </c>
      <c r="B1590" s="134" t="s">
        <v>1132</v>
      </c>
      <c r="C1590" s="134">
        <v>240</v>
      </c>
      <c r="D1590" s="134">
        <v>192</v>
      </c>
      <c r="E1590" s="134">
        <v>509</v>
      </c>
      <c r="F1590" s="134">
        <v>387</v>
      </c>
      <c r="G1590" s="135">
        <v>387</v>
      </c>
      <c r="H1590" s="171">
        <f>IFERROR((Table21[[#This Row],[_202330]]-Table21[[#This Row],[_201930]])/Table21[[#This Row],[_201930]]*1,"")</f>
        <v>0.61250000000000004</v>
      </c>
    </row>
    <row r="1591" spans="1:8" ht="28.5">
      <c r="A1591" s="132">
        <v>180054</v>
      </c>
      <c r="B1591" s="134" t="s">
        <v>1133</v>
      </c>
      <c r="C1591" s="134">
        <v>58</v>
      </c>
      <c r="D1591" s="134">
        <v>12</v>
      </c>
      <c r="E1591" s="134">
        <v>2</v>
      </c>
      <c r="F1591" s="134">
        <v>0</v>
      </c>
      <c r="G1591" s="135">
        <v>0</v>
      </c>
      <c r="H1591" s="171">
        <f>IFERROR((Table21[[#This Row],[_202330]]-Table21[[#This Row],[_201930]])/Table21[[#This Row],[_201930]]*1,"")</f>
        <v>-1</v>
      </c>
    </row>
    <row r="1592" spans="1:8" ht="28.5">
      <c r="A1592" s="132">
        <v>180054</v>
      </c>
      <c r="B1592" s="134" t="s">
        <v>1162</v>
      </c>
      <c r="C1592" s="134">
        <v>70</v>
      </c>
      <c r="D1592" s="134">
        <v>35</v>
      </c>
      <c r="E1592" s="134">
        <v>0</v>
      </c>
      <c r="F1592" s="134">
        <v>0</v>
      </c>
      <c r="G1592" s="135">
        <v>0</v>
      </c>
      <c r="H1592" s="171">
        <f>IFERROR((Table21[[#This Row],[_202330]]-Table21[[#This Row],[_201930]])/Table21[[#This Row],[_201930]]*1,"")</f>
        <v>-1</v>
      </c>
    </row>
    <row r="1593" spans="1:8" ht="28.5">
      <c r="A1593" s="132">
        <v>180054</v>
      </c>
      <c r="B1593" s="134" t="s">
        <v>1163</v>
      </c>
      <c r="C1593" s="134" t="s">
        <v>129</v>
      </c>
      <c r="D1593" s="134" t="s">
        <v>129</v>
      </c>
      <c r="E1593" s="134" t="s">
        <v>129</v>
      </c>
      <c r="F1593" s="134">
        <v>0</v>
      </c>
      <c r="G1593" s="135">
        <v>0</v>
      </c>
      <c r="H1593" s="171" t="str">
        <f>IFERROR((Table21[[#This Row],[_202330]]-Table21[[#This Row],[_201930]])/Table21[[#This Row],[_201930]]*1,"")</f>
        <v/>
      </c>
    </row>
    <row r="1594" spans="1:8">
      <c r="A1594" s="132">
        <v>180054</v>
      </c>
      <c r="B1594" s="134" t="s">
        <v>1136</v>
      </c>
      <c r="C1594" s="134">
        <v>128</v>
      </c>
      <c r="D1594" s="134">
        <v>47</v>
      </c>
      <c r="E1594" s="134">
        <v>2</v>
      </c>
      <c r="F1594" s="134">
        <v>0</v>
      </c>
      <c r="G1594" s="135">
        <v>0</v>
      </c>
      <c r="H1594" s="171">
        <f>IFERROR((Table21[[#This Row],[_202330]]-Table21[[#This Row],[_201930]])/Table21[[#This Row],[_201930]]*1,"")</f>
        <v>-1</v>
      </c>
    </row>
    <row r="1595" spans="1:8">
      <c r="A1595" s="132">
        <v>180054</v>
      </c>
      <c r="B1595" s="134" t="s">
        <v>1137</v>
      </c>
      <c r="C1595" s="134">
        <v>53</v>
      </c>
      <c r="D1595" s="134">
        <v>24</v>
      </c>
      <c r="E1595" s="134">
        <v>0</v>
      </c>
      <c r="F1595" s="134">
        <v>0</v>
      </c>
      <c r="G1595" s="135">
        <v>0</v>
      </c>
      <c r="H1595" s="171">
        <f>IFERROR((Table21[[#This Row],[_202330]]-Table21[[#This Row],[_201930]])/Table21[[#This Row],[_201930]]*1,"")</f>
        <v>-1</v>
      </c>
    </row>
    <row r="1596" spans="1:8" ht="28.5">
      <c r="A1596" s="132">
        <v>180054</v>
      </c>
      <c r="B1596" s="134" t="s">
        <v>1138</v>
      </c>
      <c r="C1596" s="134">
        <v>0</v>
      </c>
      <c r="D1596" s="134">
        <v>12</v>
      </c>
      <c r="E1596" s="134">
        <v>2</v>
      </c>
      <c r="F1596" s="134">
        <v>0</v>
      </c>
      <c r="G1596" s="135">
        <v>6</v>
      </c>
      <c r="H1596" s="171" t="str">
        <f>IFERROR((Table21[[#This Row],[_202330]]-Table21[[#This Row],[_201930]])/Table21[[#This Row],[_201930]]*1,"")</f>
        <v/>
      </c>
    </row>
    <row r="1597" spans="1:8" ht="28.5">
      <c r="A1597" s="132">
        <v>180054</v>
      </c>
      <c r="B1597" s="134" t="s">
        <v>1164</v>
      </c>
      <c r="C1597" s="134">
        <v>128</v>
      </c>
      <c r="D1597" s="134">
        <v>53</v>
      </c>
      <c r="E1597" s="134">
        <v>4</v>
      </c>
      <c r="F1597" s="134">
        <v>0</v>
      </c>
      <c r="G1597" s="135">
        <v>12</v>
      </c>
      <c r="H1597" s="171">
        <f>IFERROR((Table21[[#This Row],[_202330]]-Table21[[#This Row],[_201930]])/Table21[[#This Row],[_201930]]*1,"")</f>
        <v>-0.90625</v>
      </c>
    </row>
    <row r="1598" spans="1:8" ht="28.5">
      <c r="A1598" s="132">
        <v>180054</v>
      </c>
      <c r="B1598" s="134" t="s">
        <v>1165</v>
      </c>
      <c r="C1598" s="134" t="s">
        <v>129</v>
      </c>
      <c r="D1598" s="134" t="s">
        <v>129</v>
      </c>
      <c r="E1598" s="134" t="s">
        <v>129</v>
      </c>
      <c r="F1598" s="134">
        <v>0</v>
      </c>
      <c r="G1598" s="135">
        <v>0</v>
      </c>
      <c r="H1598" s="171" t="str">
        <f>IFERROR((Table21[[#This Row],[_202330]]-Table21[[#This Row],[_201930]])/Table21[[#This Row],[_201930]]*1,"")</f>
        <v/>
      </c>
    </row>
    <row r="1599" spans="1:8">
      <c r="A1599" s="132">
        <v>180054</v>
      </c>
      <c r="B1599" s="134" t="s">
        <v>1141</v>
      </c>
      <c r="C1599" s="134">
        <v>128</v>
      </c>
      <c r="D1599" s="134">
        <v>65</v>
      </c>
      <c r="E1599" s="134">
        <v>6</v>
      </c>
      <c r="F1599" s="134">
        <v>0</v>
      </c>
      <c r="G1599" s="135">
        <v>18</v>
      </c>
      <c r="H1599" s="171">
        <f>IFERROR((Table21[[#This Row],[_202330]]-Table21[[#This Row],[_201930]])/Table21[[#This Row],[_201930]]*1,"")</f>
        <v>-0.859375</v>
      </c>
    </row>
    <row r="1600" spans="1:8">
      <c r="A1600" s="132">
        <v>180054</v>
      </c>
      <c r="B1600" s="134" t="s">
        <v>1142</v>
      </c>
      <c r="C1600" s="134">
        <v>53</v>
      </c>
      <c r="D1600" s="134">
        <v>34</v>
      </c>
      <c r="E1600" s="134">
        <v>1</v>
      </c>
      <c r="F1600" s="134">
        <v>0</v>
      </c>
      <c r="G1600" s="135">
        <v>5</v>
      </c>
      <c r="H1600" s="171">
        <f>IFERROR((Table21[[#This Row],[_202330]]-Table21[[#This Row],[_201930]])/Table21[[#This Row],[_201930]]*1,"")</f>
        <v>-0.90566037735849059</v>
      </c>
    </row>
    <row r="1601" spans="1:8" ht="28.5">
      <c r="A1601" s="132">
        <v>180054</v>
      </c>
      <c r="B1601" s="134" t="s">
        <v>1143</v>
      </c>
      <c r="C1601" s="134">
        <v>0</v>
      </c>
      <c r="D1601" s="134">
        <v>13</v>
      </c>
      <c r="E1601" s="134">
        <v>2</v>
      </c>
      <c r="F1601" s="134">
        <v>0</v>
      </c>
      <c r="G1601" s="135">
        <v>0</v>
      </c>
      <c r="H1601" s="171" t="str">
        <f>IFERROR((Table21[[#This Row],[_202330]]-Table21[[#This Row],[_201930]])/Table21[[#This Row],[_201930]]*1,"")</f>
        <v/>
      </c>
    </row>
    <row r="1602" spans="1:8" ht="28.5">
      <c r="A1602" s="132">
        <v>180054</v>
      </c>
      <c r="B1602" s="134" t="s">
        <v>1166</v>
      </c>
      <c r="C1602" s="134">
        <v>128</v>
      </c>
      <c r="D1602" s="134">
        <v>53</v>
      </c>
      <c r="E1602" s="134">
        <v>184</v>
      </c>
      <c r="F1602" s="134">
        <v>99</v>
      </c>
      <c r="G1602" s="135">
        <v>18</v>
      </c>
      <c r="H1602" s="171">
        <f>IFERROR((Table21[[#This Row],[_202330]]-Table21[[#This Row],[_201930]])/Table21[[#This Row],[_201930]]*1,"")</f>
        <v>-0.859375</v>
      </c>
    </row>
    <row r="1603" spans="1:8" ht="28.5">
      <c r="A1603" s="132">
        <v>180054</v>
      </c>
      <c r="B1603" s="134" t="s">
        <v>1167</v>
      </c>
      <c r="C1603" s="134" t="s">
        <v>129</v>
      </c>
      <c r="D1603" s="134" t="s">
        <v>129</v>
      </c>
      <c r="E1603" s="134" t="s">
        <v>129</v>
      </c>
      <c r="F1603" s="134">
        <v>0</v>
      </c>
      <c r="G1603" s="135">
        <v>0</v>
      </c>
      <c r="H1603" s="171" t="str">
        <f>IFERROR((Table21[[#This Row],[_202330]]-Table21[[#This Row],[_201930]])/Table21[[#This Row],[_201930]]*1,"")</f>
        <v/>
      </c>
    </row>
    <row r="1604" spans="1:8">
      <c r="A1604" s="132">
        <v>180054</v>
      </c>
      <c r="B1604" s="134" t="s">
        <v>1146</v>
      </c>
      <c r="C1604" s="134">
        <v>128</v>
      </c>
      <c r="D1604" s="134">
        <v>66</v>
      </c>
      <c r="E1604" s="134">
        <v>186</v>
      </c>
      <c r="F1604" s="134">
        <v>99</v>
      </c>
      <c r="G1604" s="135">
        <v>18</v>
      </c>
      <c r="H1604" s="171">
        <f>IFERROR((Table21[[#This Row],[_202330]]-Table21[[#This Row],[_201930]])/Table21[[#This Row],[_201930]]*1,"")</f>
        <v>-0.859375</v>
      </c>
    </row>
    <row r="1605" spans="1:8" ht="28.5">
      <c r="A1605" s="132">
        <v>180054</v>
      </c>
      <c r="B1605" s="134" t="s">
        <v>1147</v>
      </c>
      <c r="C1605" s="134">
        <v>0</v>
      </c>
      <c r="D1605" s="134">
        <v>24</v>
      </c>
      <c r="E1605" s="134">
        <v>0</v>
      </c>
      <c r="F1605" s="134">
        <v>182</v>
      </c>
      <c r="G1605" s="135">
        <v>0</v>
      </c>
      <c r="H1605" s="171" t="str">
        <f>IFERROR((Table21[[#This Row],[_202330]]-Table21[[#This Row],[_201930]])/Table21[[#This Row],[_201930]]*1,"")</f>
        <v/>
      </c>
    </row>
    <row r="1606" spans="1:8" ht="28.5">
      <c r="A1606" s="132">
        <v>180054</v>
      </c>
      <c r="B1606" s="134" t="s">
        <v>1148</v>
      </c>
      <c r="C1606" s="134">
        <v>1</v>
      </c>
      <c r="D1606" s="134">
        <v>2</v>
      </c>
      <c r="E1606" s="134">
        <v>2</v>
      </c>
      <c r="F1606" s="134">
        <v>56</v>
      </c>
      <c r="G1606" s="135">
        <v>283</v>
      </c>
      <c r="H1606" s="171">
        <f>IFERROR((Table21[[#This Row],[_202330]]-Table21[[#This Row],[_201930]])/Table21[[#This Row],[_201930]]*1,"")</f>
        <v>282</v>
      </c>
    </row>
    <row r="1607" spans="1:8" ht="28.5">
      <c r="A1607" s="132">
        <v>180054</v>
      </c>
      <c r="B1607" s="134" t="s">
        <v>1149</v>
      </c>
      <c r="C1607" s="134">
        <v>111</v>
      </c>
      <c r="D1607" s="134">
        <v>100</v>
      </c>
      <c r="E1607" s="134">
        <v>321</v>
      </c>
      <c r="F1607" s="134">
        <v>50</v>
      </c>
      <c r="G1607" s="135">
        <v>86</v>
      </c>
      <c r="H1607" s="171">
        <f>IFERROR((Table21[[#This Row],[_202330]]-Table21[[#This Row],[_201930]])/Table21[[#This Row],[_201930]]*1,"")</f>
        <v>-0.22522522522522523</v>
      </c>
    </row>
    <row r="1608" spans="1:8" ht="28.5">
      <c r="A1608" s="132">
        <v>180054</v>
      </c>
      <c r="B1608" s="134" t="s">
        <v>1150</v>
      </c>
      <c r="C1608" s="134">
        <v>112</v>
      </c>
      <c r="D1608" s="134">
        <v>126</v>
      </c>
      <c r="E1608" s="134">
        <v>323</v>
      </c>
      <c r="F1608" s="134">
        <v>288</v>
      </c>
      <c r="G1608" s="135">
        <v>369</v>
      </c>
      <c r="H1608" s="171">
        <f>IFERROR((Table21[[#This Row],[_202330]]-Table21[[#This Row],[_201930]])/Table21[[#This Row],[_201930]]*1,"")</f>
        <v>2.2946428571428572</v>
      </c>
    </row>
    <row r="1609" spans="1:8">
      <c r="A1609" s="132">
        <v>180054</v>
      </c>
      <c r="B1609" s="134" t="s">
        <v>1151</v>
      </c>
      <c r="C1609" s="134">
        <v>53</v>
      </c>
      <c r="D1609" s="134">
        <v>34</v>
      </c>
      <c r="E1609" s="134">
        <v>37</v>
      </c>
      <c r="F1609" s="134">
        <v>26</v>
      </c>
      <c r="G1609" s="135">
        <v>5</v>
      </c>
      <c r="H1609" s="171">
        <f>IFERROR((Table21[[#This Row],[_202330]]-Table21[[#This Row],[_201930]])/Table21[[#This Row],[_201930]]*1,"")</f>
        <v>-0.90566037735849059</v>
      </c>
    </row>
    <row r="1610" spans="1:8" ht="28.5">
      <c r="A1610" s="132">
        <v>180054</v>
      </c>
      <c r="B1610" s="134" t="s">
        <v>1152</v>
      </c>
      <c r="C1610" s="134">
        <v>0</v>
      </c>
      <c r="D1610" s="134">
        <v>14</v>
      </c>
      <c r="E1610" s="134">
        <v>0</v>
      </c>
      <c r="F1610" s="134">
        <v>61</v>
      </c>
      <c r="G1610" s="135">
        <v>73</v>
      </c>
      <c r="H1610" s="171" t="str">
        <f>IFERROR((Table21[[#This Row],[_202330]]-Table21[[#This Row],[_201930]])/Table21[[#This Row],[_201930]]*1,"")</f>
        <v/>
      </c>
    </row>
    <row r="1611" spans="1:8" ht="28.5">
      <c r="A1611" s="132">
        <v>180054</v>
      </c>
      <c r="B1611" s="134" t="s">
        <v>1153</v>
      </c>
      <c r="C1611" s="134">
        <v>0</v>
      </c>
      <c r="D1611" s="134">
        <v>13</v>
      </c>
      <c r="E1611" s="134">
        <v>0</v>
      </c>
      <c r="F1611" s="134">
        <v>47</v>
      </c>
      <c r="G1611" s="135">
        <v>0</v>
      </c>
      <c r="H1611" s="171" t="str">
        <f>IFERROR((Table21[[#This Row],[_202330]]-Table21[[#This Row],[_201930]])/Table21[[#This Row],[_201930]]*1,"")</f>
        <v/>
      </c>
    </row>
    <row r="1612" spans="1:8" ht="28.5">
      <c r="A1612" s="132">
        <v>180054</v>
      </c>
      <c r="B1612" s="134" t="s">
        <v>1154</v>
      </c>
      <c r="C1612" s="134">
        <v>0</v>
      </c>
      <c r="D1612" s="134">
        <v>1</v>
      </c>
      <c r="E1612" s="134">
        <v>0</v>
      </c>
      <c r="F1612" s="134">
        <v>14</v>
      </c>
      <c r="G1612" s="135">
        <v>73</v>
      </c>
      <c r="H1612" s="171" t="str">
        <f>IFERROR((Table21[[#This Row],[_202330]]-Table21[[#This Row],[_201930]])/Table21[[#This Row],[_201930]]*1,"")</f>
        <v/>
      </c>
    </row>
    <row r="1613" spans="1:8" ht="28.5">
      <c r="A1613" s="132">
        <v>180054</v>
      </c>
      <c r="B1613" s="134" t="s">
        <v>1155</v>
      </c>
      <c r="C1613" s="134">
        <v>46</v>
      </c>
      <c r="D1613" s="134">
        <v>52</v>
      </c>
      <c r="E1613" s="134">
        <v>63</v>
      </c>
      <c r="F1613" s="134">
        <v>13</v>
      </c>
      <c r="G1613" s="135">
        <v>22</v>
      </c>
      <c r="H1613" s="171">
        <f>IFERROR((Table21[[#This Row],[_202330]]-Table21[[#This Row],[_201930]])/Table21[[#This Row],[_201930]]*1,"")</f>
        <v>-0.52173913043478259</v>
      </c>
    </row>
    <row r="1614" spans="1:8">
      <c r="A1614" s="132">
        <v>180160</v>
      </c>
      <c r="B1614" s="134" t="s">
        <v>1173</v>
      </c>
      <c r="C1614" s="134">
        <v>7</v>
      </c>
      <c r="D1614" s="134">
        <v>6</v>
      </c>
      <c r="E1614" s="134">
        <v>6</v>
      </c>
      <c r="F1614" s="134">
        <v>1</v>
      </c>
      <c r="G1614" s="135">
        <v>1</v>
      </c>
      <c r="H1614" s="171">
        <f>IFERROR((Table21[[#This Row],[_202330]]-Table21[[#This Row],[_201930]])/Table21[[#This Row],[_201930]]*1,"")</f>
        <v>-0.8571428571428571</v>
      </c>
    </row>
    <row r="1615" spans="1:8">
      <c r="A1615" s="132">
        <v>180160</v>
      </c>
      <c r="B1615" s="134" t="s">
        <v>1131</v>
      </c>
      <c r="C1615" s="134">
        <v>1</v>
      </c>
      <c r="D1615" s="134">
        <v>0</v>
      </c>
      <c r="E1615" s="134">
        <v>0</v>
      </c>
      <c r="F1615" s="134">
        <v>1</v>
      </c>
      <c r="G1615" s="135">
        <v>0</v>
      </c>
      <c r="H1615" s="171">
        <f>IFERROR((Table21[[#This Row],[_202330]]-Table21[[#This Row],[_201930]])/Table21[[#This Row],[_201930]]*1,"")</f>
        <v>-1</v>
      </c>
    </row>
    <row r="1616" spans="1:8">
      <c r="A1616" s="132">
        <v>180160</v>
      </c>
      <c r="B1616" s="134" t="s">
        <v>1132</v>
      </c>
      <c r="C1616" s="134">
        <v>6</v>
      </c>
      <c r="D1616" s="134">
        <v>6</v>
      </c>
      <c r="E1616" s="134">
        <v>6</v>
      </c>
      <c r="F1616" s="134">
        <v>0</v>
      </c>
      <c r="G1616" s="135">
        <v>1</v>
      </c>
      <c r="H1616" s="171">
        <f>IFERROR((Table21[[#This Row],[_202330]]-Table21[[#This Row],[_201930]])/Table21[[#This Row],[_201930]]*1,"")</f>
        <v>-0.83333333333333337</v>
      </c>
    </row>
    <row r="1617" spans="1:8" ht="28.5">
      <c r="A1617" s="132">
        <v>180160</v>
      </c>
      <c r="B1617" s="134" t="s">
        <v>1133</v>
      </c>
      <c r="C1617" s="134">
        <v>0</v>
      </c>
      <c r="D1617" s="134">
        <v>0</v>
      </c>
      <c r="E1617" s="134">
        <v>0</v>
      </c>
      <c r="F1617" s="134">
        <v>0</v>
      </c>
      <c r="G1617" s="135">
        <v>0</v>
      </c>
      <c r="H1617" s="171" t="str">
        <f>IFERROR((Table21[[#This Row],[_202330]]-Table21[[#This Row],[_201930]])/Table21[[#This Row],[_201930]]*1,"")</f>
        <v/>
      </c>
    </row>
    <row r="1618" spans="1:8" ht="28.5">
      <c r="A1618" s="132">
        <v>180160</v>
      </c>
      <c r="B1618" s="134" t="s">
        <v>1162</v>
      </c>
      <c r="C1618" s="134">
        <v>3</v>
      </c>
      <c r="D1618" s="134">
        <v>0</v>
      </c>
      <c r="E1618" s="134">
        <v>0</v>
      </c>
      <c r="F1618" s="134">
        <v>0</v>
      </c>
      <c r="G1618" s="135">
        <v>0</v>
      </c>
      <c r="H1618" s="171">
        <f>IFERROR((Table21[[#This Row],[_202330]]-Table21[[#This Row],[_201930]])/Table21[[#This Row],[_201930]]*1,"")</f>
        <v>-1</v>
      </c>
    </row>
    <row r="1619" spans="1:8" ht="28.5">
      <c r="A1619" s="132">
        <v>180160</v>
      </c>
      <c r="B1619" s="134" t="s">
        <v>1163</v>
      </c>
      <c r="C1619" s="134" t="s">
        <v>129</v>
      </c>
      <c r="D1619" s="134" t="s">
        <v>129</v>
      </c>
      <c r="E1619" s="134" t="s">
        <v>129</v>
      </c>
      <c r="F1619" s="134" t="s">
        <v>129</v>
      </c>
      <c r="G1619" s="135" t="s">
        <v>129</v>
      </c>
      <c r="H1619" s="171" t="str">
        <f>IFERROR((Table21[[#This Row],[_202330]]-Table21[[#This Row],[_201930]])/Table21[[#This Row],[_201930]]*1,"")</f>
        <v/>
      </c>
    </row>
    <row r="1620" spans="1:8">
      <c r="A1620" s="132">
        <v>180160</v>
      </c>
      <c r="B1620" s="134" t="s">
        <v>1136</v>
      </c>
      <c r="C1620" s="134">
        <v>3</v>
      </c>
      <c r="D1620" s="134">
        <v>0</v>
      </c>
      <c r="E1620" s="134">
        <v>0</v>
      </c>
      <c r="F1620" s="134">
        <v>0</v>
      </c>
      <c r="G1620" s="135">
        <v>0</v>
      </c>
      <c r="H1620" s="171">
        <f>IFERROR((Table21[[#This Row],[_202330]]-Table21[[#This Row],[_201930]])/Table21[[#This Row],[_201930]]*1,"")</f>
        <v>-1</v>
      </c>
    </row>
    <row r="1621" spans="1:8">
      <c r="A1621" s="132">
        <v>180160</v>
      </c>
      <c r="B1621" s="134" t="s">
        <v>1137</v>
      </c>
      <c r="C1621" s="134">
        <v>50</v>
      </c>
      <c r="D1621" s="134">
        <v>0</v>
      </c>
      <c r="E1621" s="134">
        <v>0</v>
      </c>
      <c r="F1621" s="134" t="s">
        <v>129</v>
      </c>
      <c r="G1621" s="135">
        <v>0</v>
      </c>
      <c r="H1621" s="171">
        <f>IFERROR((Table21[[#This Row],[_202330]]-Table21[[#This Row],[_201930]])/Table21[[#This Row],[_201930]]*1,"")</f>
        <v>-1</v>
      </c>
    </row>
    <row r="1622" spans="1:8" ht="28.5">
      <c r="A1622" s="132">
        <v>180160</v>
      </c>
      <c r="B1622" s="134" t="s">
        <v>1138</v>
      </c>
      <c r="C1622" s="134">
        <v>0</v>
      </c>
      <c r="D1622" s="134">
        <v>0</v>
      </c>
      <c r="E1622" s="134">
        <v>0</v>
      </c>
      <c r="F1622" s="134">
        <v>0</v>
      </c>
      <c r="G1622" s="135">
        <v>0</v>
      </c>
      <c r="H1622" s="171" t="str">
        <f>IFERROR((Table21[[#This Row],[_202330]]-Table21[[#This Row],[_201930]])/Table21[[#This Row],[_201930]]*1,"")</f>
        <v/>
      </c>
    </row>
    <row r="1623" spans="1:8" ht="28.5">
      <c r="A1623" s="132">
        <v>180160</v>
      </c>
      <c r="B1623" s="134" t="s">
        <v>1164</v>
      </c>
      <c r="C1623" s="134">
        <v>3</v>
      </c>
      <c r="D1623" s="134">
        <v>0</v>
      </c>
      <c r="E1623" s="134">
        <v>2</v>
      </c>
      <c r="F1623" s="134">
        <v>0</v>
      </c>
      <c r="G1623" s="135">
        <v>0</v>
      </c>
      <c r="H1623" s="171">
        <f>IFERROR((Table21[[#This Row],[_202330]]-Table21[[#This Row],[_201930]])/Table21[[#This Row],[_201930]]*1,"")</f>
        <v>-1</v>
      </c>
    </row>
    <row r="1624" spans="1:8" ht="28.5">
      <c r="A1624" s="132">
        <v>180160</v>
      </c>
      <c r="B1624" s="134" t="s">
        <v>1165</v>
      </c>
      <c r="C1624" s="134" t="s">
        <v>129</v>
      </c>
      <c r="D1624" s="134" t="s">
        <v>129</v>
      </c>
      <c r="E1624" s="134" t="s">
        <v>129</v>
      </c>
      <c r="F1624" s="134" t="s">
        <v>129</v>
      </c>
      <c r="G1624" s="135" t="s">
        <v>129</v>
      </c>
      <c r="H1624" s="171" t="str">
        <f>IFERROR((Table21[[#This Row],[_202330]]-Table21[[#This Row],[_201930]])/Table21[[#This Row],[_201930]]*1,"")</f>
        <v/>
      </c>
    </row>
    <row r="1625" spans="1:8">
      <c r="A1625" s="132">
        <v>180160</v>
      </c>
      <c r="B1625" s="134" t="s">
        <v>1141</v>
      </c>
      <c r="C1625" s="134">
        <v>3</v>
      </c>
      <c r="D1625" s="134">
        <v>0</v>
      </c>
      <c r="E1625" s="134">
        <v>2</v>
      </c>
      <c r="F1625" s="134">
        <v>0</v>
      </c>
      <c r="G1625" s="135">
        <v>0</v>
      </c>
      <c r="H1625" s="171">
        <f>IFERROR((Table21[[#This Row],[_202330]]-Table21[[#This Row],[_201930]])/Table21[[#This Row],[_201930]]*1,"")</f>
        <v>-1</v>
      </c>
    </row>
    <row r="1626" spans="1:8">
      <c r="A1626" s="132">
        <v>180160</v>
      </c>
      <c r="B1626" s="134" t="s">
        <v>1142</v>
      </c>
      <c r="C1626" s="134">
        <v>50</v>
      </c>
      <c r="D1626" s="134">
        <v>0</v>
      </c>
      <c r="E1626" s="134">
        <v>33</v>
      </c>
      <c r="F1626" s="134" t="s">
        <v>129</v>
      </c>
      <c r="G1626" s="135">
        <v>0</v>
      </c>
      <c r="H1626" s="171">
        <f>IFERROR((Table21[[#This Row],[_202330]]-Table21[[#This Row],[_201930]])/Table21[[#This Row],[_201930]]*1,"")</f>
        <v>-1</v>
      </c>
    </row>
    <row r="1627" spans="1:8" ht="28.5">
      <c r="A1627" s="132">
        <v>180160</v>
      </c>
      <c r="B1627" s="134" t="s">
        <v>1143</v>
      </c>
      <c r="C1627" s="134">
        <v>0</v>
      </c>
      <c r="D1627" s="134">
        <v>0</v>
      </c>
      <c r="E1627" s="134">
        <v>0</v>
      </c>
      <c r="F1627" s="134">
        <v>0</v>
      </c>
      <c r="G1627" s="135">
        <v>0</v>
      </c>
      <c r="H1627" s="171" t="str">
        <f>IFERROR((Table21[[#This Row],[_202330]]-Table21[[#This Row],[_201930]])/Table21[[#This Row],[_201930]]*1,"")</f>
        <v/>
      </c>
    </row>
    <row r="1628" spans="1:8" ht="28.5">
      <c r="A1628" s="132">
        <v>180160</v>
      </c>
      <c r="B1628" s="134" t="s">
        <v>1166</v>
      </c>
      <c r="C1628" s="134">
        <v>4</v>
      </c>
      <c r="D1628" s="134">
        <v>0</v>
      </c>
      <c r="E1628" s="134">
        <v>2</v>
      </c>
      <c r="F1628" s="134">
        <v>0</v>
      </c>
      <c r="G1628" s="135">
        <v>0</v>
      </c>
      <c r="H1628" s="171">
        <f>IFERROR((Table21[[#This Row],[_202330]]-Table21[[#This Row],[_201930]])/Table21[[#This Row],[_201930]]*1,"")</f>
        <v>-1</v>
      </c>
    </row>
    <row r="1629" spans="1:8" ht="28.5">
      <c r="A1629" s="132">
        <v>180160</v>
      </c>
      <c r="B1629" s="134" t="s">
        <v>1167</v>
      </c>
      <c r="C1629" s="134" t="s">
        <v>129</v>
      </c>
      <c r="D1629" s="134" t="s">
        <v>129</v>
      </c>
      <c r="E1629" s="134" t="s">
        <v>129</v>
      </c>
      <c r="F1629" s="134" t="s">
        <v>129</v>
      </c>
      <c r="G1629" s="135" t="s">
        <v>129</v>
      </c>
      <c r="H1629" s="171" t="str">
        <f>IFERROR((Table21[[#This Row],[_202330]]-Table21[[#This Row],[_201930]])/Table21[[#This Row],[_201930]]*1,"")</f>
        <v/>
      </c>
    </row>
    <row r="1630" spans="1:8">
      <c r="A1630" s="132">
        <v>180160</v>
      </c>
      <c r="B1630" s="134" t="s">
        <v>1146</v>
      </c>
      <c r="C1630" s="134">
        <v>4</v>
      </c>
      <c r="D1630" s="134">
        <v>0</v>
      </c>
      <c r="E1630" s="134">
        <v>2</v>
      </c>
      <c r="F1630" s="134">
        <v>0</v>
      </c>
      <c r="G1630" s="135">
        <v>0</v>
      </c>
      <c r="H1630" s="171">
        <f>IFERROR((Table21[[#This Row],[_202330]]-Table21[[#This Row],[_201930]])/Table21[[#This Row],[_201930]]*1,"")</f>
        <v>-1</v>
      </c>
    </row>
    <row r="1631" spans="1:8" ht="28.5">
      <c r="A1631" s="132">
        <v>180160</v>
      </c>
      <c r="B1631" s="134" t="s">
        <v>1147</v>
      </c>
      <c r="C1631" s="134">
        <v>0</v>
      </c>
      <c r="D1631" s="134">
        <v>0</v>
      </c>
      <c r="E1631" s="134">
        <v>0</v>
      </c>
      <c r="F1631" s="134">
        <v>0</v>
      </c>
      <c r="G1631" s="135">
        <v>0</v>
      </c>
      <c r="H1631" s="171" t="str">
        <f>IFERROR((Table21[[#This Row],[_202330]]-Table21[[#This Row],[_201930]])/Table21[[#This Row],[_201930]]*1,"")</f>
        <v/>
      </c>
    </row>
    <row r="1632" spans="1:8" ht="28.5">
      <c r="A1632" s="132">
        <v>180160</v>
      </c>
      <c r="B1632" s="134" t="s">
        <v>1148</v>
      </c>
      <c r="C1632" s="134">
        <v>0</v>
      </c>
      <c r="D1632" s="134">
        <v>0</v>
      </c>
      <c r="E1632" s="134">
        <v>0</v>
      </c>
      <c r="F1632" s="134">
        <v>0</v>
      </c>
      <c r="G1632" s="135">
        <v>0</v>
      </c>
      <c r="H1632" s="171" t="str">
        <f>IFERROR((Table21[[#This Row],[_202330]]-Table21[[#This Row],[_201930]])/Table21[[#This Row],[_201930]]*1,"")</f>
        <v/>
      </c>
    </row>
    <row r="1633" spans="1:8" ht="28.5">
      <c r="A1633" s="132">
        <v>180160</v>
      </c>
      <c r="B1633" s="134" t="s">
        <v>1149</v>
      </c>
      <c r="C1633" s="134">
        <v>2</v>
      </c>
      <c r="D1633" s="134">
        <v>6</v>
      </c>
      <c r="E1633" s="134">
        <v>4</v>
      </c>
      <c r="F1633" s="134">
        <v>0</v>
      </c>
      <c r="G1633" s="135">
        <v>1</v>
      </c>
      <c r="H1633" s="171">
        <f>IFERROR((Table21[[#This Row],[_202330]]-Table21[[#This Row],[_201930]])/Table21[[#This Row],[_201930]]*1,"")</f>
        <v>-0.5</v>
      </c>
    </row>
    <row r="1634" spans="1:8" ht="28.5">
      <c r="A1634" s="132">
        <v>180160</v>
      </c>
      <c r="B1634" s="134" t="s">
        <v>1150</v>
      </c>
      <c r="C1634" s="134">
        <v>2</v>
      </c>
      <c r="D1634" s="134">
        <v>6</v>
      </c>
      <c r="E1634" s="134">
        <v>4</v>
      </c>
      <c r="F1634" s="134">
        <v>0</v>
      </c>
      <c r="G1634" s="135">
        <v>1</v>
      </c>
      <c r="H1634" s="171">
        <f>IFERROR((Table21[[#This Row],[_202330]]-Table21[[#This Row],[_201930]])/Table21[[#This Row],[_201930]]*1,"")</f>
        <v>-0.5</v>
      </c>
    </row>
    <row r="1635" spans="1:8">
      <c r="A1635" s="132">
        <v>180160</v>
      </c>
      <c r="B1635" s="134" t="s">
        <v>1151</v>
      </c>
      <c r="C1635" s="134">
        <v>67</v>
      </c>
      <c r="D1635" s="134">
        <v>0</v>
      </c>
      <c r="E1635" s="134">
        <v>33</v>
      </c>
      <c r="F1635" s="134" t="s">
        <v>129</v>
      </c>
      <c r="G1635" s="135">
        <v>0</v>
      </c>
      <c r="H1635" s="171">
        <f>IFERROR((Table21[[#This Row],[_202330]]-Table21[[#This Row],[_201930]])/Table21[[#This Row],[_201930]]*1,"")</f>
        <v>-1</v>
      </c>
    </row>
    <row r="1636" spans="1:8" ht="28.5">
      <c r="A1636" s="132">
        <v>180160</v>
      </c>
      <c r="B1636" s="134" t="s">
        <v>1152</v>
      </c>
      <c r="C1636" s="134">
        <v>0</v>
      </c>
      <c r="D1636" s="134">
        <v>0</v>
      </c>
      <c r="E1636" s="134">
        <v>0</v>
      </c>
      <c r="F1636" s="134" t="s">
        <v>129</v>
      </c>
      <c r="G1636" s="135">
        <v>0</v>
      </c>
      <c r="H1636" s="171" t="str">
        <f>IFERROR((Table21[[#This Row],[_202330]]-Table21[[#This Row],[_201930]])/Table21[[#This Row],[_201930]]*1,"")</f>
        <v/>
      </c>
    </row>
    <row r="1637" spans="1:8" ht="28.5">
      <c r="A1637" s="132">
        <v>180160</v>
      </c>
      <c r="B1637" s="134" t="s">
        <v>1153</v>
      </c>
      <c r="C1637" s="134">
        <v>0</v>
      </c>
      <c r="D1637" s="134">
        <v>0</v>
      </c>
      <c r="E1637" s="134">
        <v>0</v>
      </c>
      <c r="F1637" s="134" t="s">
        <v>129</v>
      </c>
      <c r="G1637" s="135">
        <v>0</v>
      </c>
      <c r="H1637" s="171" t="str">
        <f>IFERROR((Table21[[#This Row],[_202330]]-Table21[[#This Row],[_201930]])/Table21[[#This Row],[_201930]]*1,"")</f>
        <v/>
      </c>
    </row>
    <row r="1638" spans="1:8" ht="28.5">
      <c r="A1638" s="132">
        <v>180160</v>
      </c>
      <c r="B1638" s="134" t="s">
        <v>1154</v>
      </c>
      <c r="C1638" s="134">
        <v>0</v>
      </c>
      <c r="D1638" s="134">
        <v>0</v>
      </c>
      <c r="E1638" s="134">
        <v>0</v>
      </c>
      <c r="F1638" s="134" t="s">
        <v>129</v>
      </c>
      <c r="G1638" s="135">
        <v>0</v>
      </c>
      <c r="H1638" s="171" t="str">
        <f>IFERROR((Table21[[#This Row],[_202330]]-Table21[[#This Row],[_201930]])/Table21[[#This Row],[_201930]]*1,"")</f>
        <v/>
      </c>
    </row>
    <row r="1639" spans="1:8" ht="28.5">
      <c r="A1639" s="132">
        <v>180160</v>
      </c>
      <c r="B1639" s="134" t="s">
        <v>1155</v>
      </c>
      <c r="C1639" s="134">
        <v>33</v>
      </c>
      <c r="D1639" s="134">
        <v>100</v>
      </c>
      <c r="E1639" s="134">
        <v>67</v>
      </c>
      <c r="F1639" s="134" t="s">
        <v>129</v>
      </c>
      <c r="G1639" s="135">
        <v>100</v>
      </c>
      <c r="H1639" s="171">
        <f>IFERROR((Table21[[#This Row],[_202330]]-Table21[[#This Row],[_201930]])/Table21[[#This Row],[_201930]]*1,"")</f>
        <v>2.0303030303030303</v>
      </c>
    </row>
    <row r="1640" spans="1:8">
      <c r="A1640" s="132">
        <v>180197</v>
      </c>
      <c r="B1640" s="134" t="s">
        <v>1173</v>
      </c>
      <c r="C1640" s="134">
        <v>157</v>
      </c>
      <c r="D1640" s="134">
        <v>183</v>
      </c>
      <c r="E1640" s="134">
        <v>144</v>
      </c>
      <c r="F1640" s="134">
        <v>127</v>
      </c>
      <c r="G1640" s="135">
        <v>70</v>
      </c>
      <c r="H1640" s="171">
        <f>IFERROR((Table21[[#This Row],[_202330]]-Table21[[#This Row],[_201930]])/Table21[[#This Row],[_201930]]*1,"")</f>
        <v>-0.55414012738853502</v>
      </c>
    </row>
    <row r="1641" spans="1:8">
      <c r="A1641" s="132">
        <v>180197</v>
      </c>
      <c r="B1641" s="134" t="s">
        <v>1131</v>
      </c>
      <c r="C1641" s="134">
        <v>0</v>
      </c>
      <c r="D1641" s="134">
        <v>0</v>
      </c>
      <c r="E1641" s="134">
        <v>0</v>
      </c>
      <c r="F1641" s="134">
        <v>0</v>
      </c>
      <c r="G1641" s="135">
        <v>0</v>
      </c>
      <c r="H1641" s="171" t="str">
        <f>IFERROR((Table21[[#This Row],[_202330]]-Table21[[#This Row],[_201930]])/Table21[[#This Row],[_201930]]*1,"")</f>
        <v/>
      </c>
    </row>
    <row r="1642" spans="1:8">
      <c r="A1642" s="132">
        <v>180197</v>
      </c>
      <c r="B1642" s="134" t="s">
        <v>1132</v>
      </c>
      <c r="C1642" s="134">
        <v>157</v>
      </c>
      <c r="D1642" s="134">
        <v>183</v>
      </c>
      <c r="E1642" s="134">
        <v>144</v>
      </c>
      <c r="F1642" s="134">
        <v>127</v>
      </c>
      <c r="G1642" s="135">
        <v>70</v>
      </c>
      <c r="H1642" s="171">
        <f>IFERROR((Table21[[#This Row],[_202330]]-Table21[[#This Row],[_201930]])/Table21[[#This Row],[_201930]]*1,"")</f>
        <v>-0.55414012738853502</v>
      </c>
    </row>
    <row r="1643" spans="1:8" ht="28.5">
      <c r="A1643" s="132">
        <v>180197</v>
      </c>
      <c r="B1643" s="134" t="s">
        <v>1133</v>
      </c>
      <c r="C1643" s="134">
        <v>8</v>
      </c>
      <c r="D1643" s="134">
        <v>8</v>
      </c>
      <c r="E1643" s="134">
        <v>6</v>
      </c>
      <c r="F1643" s="134">
        <v>9</v>
      </c>
      <c r="G1643" s="135">
        <v>3</v>
      </c>
      <c r="H1643" s="171">
        <f>IFERROR((Table21[[#This Row],[_202330]]-Table21[[#This Row],[_201930]])/Table21[[#This Row],[_201930]]*1,"")</f>
        <v>-0.625</v>
      </c>
    </row>
    <row r="1644" spans="1:8" ht="28.5">
      <c r="A1644" s="132">
        <v>180197</v>
      </c>
      <c r="B1644" s="134" t="s">
        <v>1162</v>
      </c>
      <c r="C1644" s="134">
        <v>48</v>
      </c>
      <c r="D1644" s="134">
        <v>53</v>
      </c>
      <c r="E1644" s="134">
        <v>47</v>
      </c>
      <c r="F1644" s="134">
        <v>45</v>
      </c>
      <c r="G1644" s="135">
        <v>31</v>
      </c>
      <c r="H1644" s="171">
        <f>IFERROR((Table21[[#This Row],[_202330]]-Table21[[#This Row],[_201930]])/Table21[[#This Row],[_201930]]*1,"")</f>
        <v>-0.35416666666666669</v>
      </c>
    </row>
    <row r="1645" spans="1:8" ht="28.5">
      <c r="A1645" s="132">
        <v>180197</v>
      </c>
      <c r="B1645" s="134" t="s">
        <v>1163</v>
      </c>
      <c r="C1645" s="134" t="s">
        <v>129</v>
      </c>
      <c r="D1645" s="134" t="s">
        <v>129</v>
      </c>
      <c r="E1645" s="134" t="s">
        <v>129</v>
      </c>
      <c r="F1645" s="134" t="s">
        <v>129</v>
      </c>
      <c r="G1645" s="135" t="s">
        <v>129</v>
      </c>
      <c r="H1645" s="171" t="str">
        <f>IFERROR((Table21[[#This Row],[_202330]]-Table21[[#This Row],[_201930]])/Table21[[#This Row],[_201930]]*1,"")</f>
        <v/>
      </c>
    </row>
    <row r="1646" spans="1:8">
      <c r="A1646" s="132">
        <v>180197</v>
      </c>
      <c r="B1646" s="134" t="s">
        <v>1136</v>
      </c>
      <c r="C1646" s="134">
        <v>56</v>
      </c>
      <c r="D1646" s="134">
        <v>61</v>
      </c>
      <c r="E1646" s="134">
        <v>53</v>
      </c>
      <c r="F1646" s="134">
        <v>54</v>
      </c>
      <c r="G1646" s="135">
        <v>34</v>
      </c>
      <c r="H1646" s="171">
        <f>IFERROR((Table21[[#This Row],[_202330]]-Table21[[#This Row],[_201930]])/Table21[[#This Row],[_201930]]*1,"")</f>
        <v>-0.39285714285714285</v>
      </c>
    </row>
    <row r="1647" spans="1:8">
      <c r="A1647" s="132">
        <v>180197</v>
      </c>
      <c r="B1647" s="134" t="s">
        <v>1137</v>
      </c>
      <c r="C1647" s="134">
        <v>36</v>
      </c>
      <c r="D1647" s="134">
        <v>33</v>
      </c>
      <c r="E1647" s="134">
        <v>37</v>
      </c>
      <c r="F1647" s="134">
        <v>43</v>
      </c>
      <c r="G1647" s="135">
        <v>49</v>
      </c>
      <c r="H1647" s="171">
        <f>IFERROR((Table21[[#This Row],[_202330]]-Table21[[#This Row],[_201930]])/Table21[[#This Row],[_201930]]*1,"")</f>
        <v>0.3611111111111111</v>
      </c>
    </row>
    <row r="1648" spans="1:8" ht="28.5">
      <c r="A1648" s="132">
        <v>180197</v>
      </c>
      <c r="B1648" s="134" t="s">
        <v>1138</v>
      </c>
      <c r="C1648" s="134">
        <v>8</v>
      </c>
      <c r="D1648" s="134">
        <v>8</v>
      </c>
      <c r="E1648" s="134">
        <v>6</v>
      </c>
      <c r="F1648" s="134">
        <v>9</v>
      </c>
      <c r="G1648" s="135">
        <v>3</v>
      </c>
      <c r="H1648" s="171">
        <f>IFERROR((Table21[[#This Row],[_202330]]-Table21[[#This Row],[_201930]])/Table21[[#This Row],[_201930]]*1,"")</f>
        <v>-0.625</v>
      </c>
    </row>
    <row r="1649" spans="1:8" ht="28.5">
      <c r="A1649" s="132">
        <v>180197</v>
      </c>
      <c r="B1649" s="134" t="s">
        <v>1164</v>
      </c>
      <c r="C1649" s="134">
        <v>50</v>
      </c>
      <c r="D1649" s="134">
        <v>54</v>
      </c>
      <c r="E1649" s="134">
        <v>49</v>
      </c>
      <c r="F1649" s="134">
        <v>49</v>
      </c>
      <c r="G1649" s="135">
        <v>31</v>
      </c>
      <c r="H1649" s="171">
        <f>IFERROR((Table21[[#This Row],[_202330]]-Table21[[#This Row],[_201930]])/Table21[[#This Row],[_201930]]*1,"")</f>
        <v>-0.38</v>
      </c>
    </row>
    <row r="1650" spans="1:8" ht="28.5">
      <c r="A1650" s="132">
        <v>180197</v>
      </c>
      <c r="B1650" s="134" t="s">
        <v>1165</v>
      </c>
      <c r="C1650" s="134" t="s">
        <v>129</v>
      </c>
      <c r="D1650" s="134" t="s">
        <v>129</v>
      </c>
      <c r="E1650" s="134" t="s">
        <v>129</v>
      </c>
      <c r="F1650" s="134" t="s">
        <v>129</v>
      </c>
      <c r="G1650" s="135" t="s">
        <v>129</v>
      </c>
      <c r="H1650" s="171" t="str">
        <f>IFERROR((Table21[[#This Row],[_202330]]-Table21[[#This Row],[_201930]])/Table21[[#This Row],[_201930]]*1,"")</f>
        <v/>
      </c>
    </row>
    <row r="1651" spans="1:8">
      <c r="A1651" s="132">
        <v>180197</v>
      </c>
      <c r="B1651" s="134" t="s">
        <v>1141</v>
      </c>
      <c r="C1651" s="134">
        <v>58</v>
      </c>
      <c r="D1651" s="134">
        <v>62</v>
      </c>
      <c r="E1651" s="134">
        <v>55</v>
      </c>
      <c r="F1651" s="134">
        <v>58</v>
      </c>
      <c r="G1651" s="135">
        <v>34</v>
      </c>
      <c r="H1651" s="171">
        <f>IFERROR((Table21[[#This Row],[_202330]]-Table21[[#This Row],[_201930]])/Table21[[#This Row],[_201930]]*1,"")</f>
        <v>-0.41379310344827586</v>
      </c>
    </row>
    <row r="1652" spans="1:8">
      <c r="A1652" s="132">
        <v>180197</v>
      </c>
      <c r="B1652" s="134" t="s">
        <v>1142</v>
      </c>
      <c r="C1652" s="134">
        <v>37</v>
      </c>
      <c r="D1652" s="134">
        <v>34</v>
      </c>
      <c r="E1652" s="134">
        <v>38</v>
      </c>
      <c r="F1652" s="134">
        <v>46</v>
      </c>
      <c r="G1652" s="135">
        <v>49</v>
      </c>
      <c r="H1652" s="171">
        <f>IFERROR((Table21[[#This Row],[_202330]]-Table21[[#This Row],[_201930]])/Table21[[#This Row],[_201930]]*1,"")</f>
        <v>0.32432432432432434</v>
      </c>
    </row>
    <row r="1653" spans="1:8" ht="28.5">
      <c r="A1653" s="132">
        <v>180197</v>
      </c>
      <c r="B1653" s="134" t="s">
        <v>1143</v>
      </c>
      <c r="C1653" s="134">
        <v>8</v>
      </c>
      <c r="D1653" s="134">
        <v>10</v>
      </c>
      <c r="E1653" s="134">
        <v>6</v>
      </c>
      <c r="F1653" s="134">
        <v>9</v>
      </c>
      <c r="G1653" s="135">
        <v>3</v>
      </c>
      <c r="H1653" s="171">
        <f>IFERROR((Table21[[#This Row],[_202330]]-Table21[[#This Row],[_201930]])/Table21[[#This Row],[_201930]]*1,"")</f>
        <v>-0.625</v>
      </c>
    </row>
    <row r="1654" spans="1:8" ht="28.5">
      <c r="A1654" s="132">
        <v>180197</v>
      </c>
      <c r="B1654" s="134" t="s">
        <v>1166</v>
      </c>
      <c r="C1654" s="134">
        <v>51</v>
      </c>
      <c r="D1654" s="134">
        <v>55</v>
      </c>
      <c r="E1654" s="134">
        <v>49</v>
      </c>
      <c r="F1654" s="134">
        <v>49</v>
      </c>
      <c r="G1654" s="135">
        <v>32</v>
      </c>
      <c r="H1654" s="171">
        <f>IFERROR((Table21[[#This Row],[_202330]]-Table21[[#This Row],[_201930]])/Table21[[#This Row],[_201930]]*1,"")</f>
        <v>-0.37254901960784315</v>
      </c>
    </row>
    <row r="1655" spans="1:8" ht="28.5">
      <c r="A1655" s="132">
        <v>180197</v>
      </c>
      <c r="B1655" s="134" t="s">
        <v>1167</v>
      </c>
      <c r="C1655" s="134" t="s">
        <v>129</v>
      </c>
      <c r="D1655" s="134" t="s">
        <v>129</v>
      </c>
      <c r="E1655" s="134" t="s">
        <v>129</v>
      </c>
      <c r="F1655" s="134" t="s">
        <v>129</v>
      </c>
      <c r="G1655" s="135" t="s">
        <v>129</v>
      </c>
      <c r="H1655" s="171" t="str">
        <f>IFERROR((Table21[[#This Row],[_202330]]-Table21[[#This Row],[_201930]])/Table21[[#This Row],[_201930]]*1,"")</f>
        <v/>
      </c>
    </row>
    <row r="1656" spans="1:8">
      <c r="A1656" s="132">
        <v>180197</v>
      </c>
      <c r="B1656" s="134" t="s">
        <v>1146</v>
      </c>
      <c r="C1656" s="134">
        <v>59</v>
      </c>
      <c r="D1656" s="134">
        <v>65</v>
      </c>
      <c r="E1656" s="134">
        <v>55</v>
      </c>
      <c r="F1656" s="134">
        <v>58</v>
      </c>
      <c r="G1656" s="135">
        <v>35</v>
      </c>
      <c r="H1656" s="171">
        <f>IFERROR((Table21[[#This Row],[_202330]]-Table21[[#This Row],[_201930]])/Table21[[#This Row],[_201930]]*1,"")</f>
        <v>-0.40677966101694918</v>
      </c>
    </row>
    <row r="1657" spans="1:8" ht="28.5">
      <c r="A1657" s="132">
        <v>180197</v>
      </c>
      <c r="B1657" s="134" t="s">
        <v>1147</v>
      </c>
      <c r="C1657" s="134">
        <v>2</v>
      </c>
      <c r="D1657" s="134">
        <v>3</v>
      </c>
      <c r="E1657" s="134">
        <v>0</v>
      </c>
      <c r="F1657" s="134">
        <v>0</v>
      </c>
      <c r="G1657" s="135">
        <v>1</v>
      </c>
      <c r="H1657" s="171">
        <f>IFERROR((Table21[[#This Row],[_202330]]-Table21[[#This Row],[_201930]])/Table21[[#This Row],[_201930]]*1,"")</f>
        <v>-0.5</v>
      </c>
    </row>
    <row r="1658" spans="1:8" ht="28.5">
      <c r="A1658" s="132">
        <v>180197</v>
      </c>
      <c r="B1658" s="134" t="s">
        <v>1148</v>
      </c>
      <c r="C1658" s="134">
        <v>40</v>
      </c>
      <c r="D1658" s="134">
        <v>56</v>
      </c>
      <c r="E1658" s="134">
        <v>73</v>
      </c>
      <c r="F1658" s="134">
        <v>49</v>
      </c>
      <c r="G1658" s="135">
        <v>16</v>
      </c>
      <c r="H1658" s="171">
        <f>IFERROR((Table21[[#This Row],[_202330]]-Table21[[#This Row],[_201930]])/Table21[[#This Row],[_201930]]*1,"")</f>
        <v>-0.6</v>
      </c>
    </row>
    <row r="1659" spans="1:8" ht="28.5">
      <c r="A1659" s="132">
        <v>180197</v>
      </c>
      <c r="B1659" s="134" t="s">
        <v>1149</v>
      </c>
      <c r="C1659" s="134">
        <v>56</v>
      </c>
      <c r="D1659" s="134">
        <v>59</v>
      </c>
      <c r="E1659" s="134">
        <v>16</v>
      </c>
      <c r="F1659" s="134">
        <v>20</v>
      </c>
      <c r="G1659" s="135">
        <v>18</v>
      </c>
      <c r="H1659" s="171">
        <f>IFERROR((Table21[[#This Row],[_202330]]-Table21[[#This Row],[_201930]])/Table21[[#This Row],[_201930]]*1,"")</f>
        <v>-0.6785714285714286</v>
      </c>
    </row>
    <row r="1660" spans="1:8" ht="28.5">
      <c r="A1660" s="132">
        <v>180197</v>
      </c>
      <c r="B1660" s="134" t="s">
        <v>1150</v>
      </c>
      <c r="C1660" s="134">
        <v>98</v>
      </c>
      <c r="D1660" s="134">
        <v>118</v>
      </c>
      <c r="E1660" s="134">
        <v>89</v>
      </c>
      <c r="F1660" s="134">
        <v>69</v>
      </c>
      <c r="G1660" s="135">
        <v>35</v>
      </c>
      <c r="H1660" s="171">
        <f>IFERROR((Table21[[#This Row],[_202330]]-Table21[[#This Row],[_201930]])/Table21[[#This Row],[_201930]]*1,"")</f>
        <v>-0.6428571428571429</v>
      </c>
    </row>
    <row r="1661" spans="1:8">
      <c r="A1661" s="132">
        <v>180197</v>
      </c>
      <c r="B1661" s="134" t="s">
        <v>1151</v>
      </c>
      <c r="C1661" s="134">
        <v>38</v>
      </c>
      <c r="D1661" s="134">
        <v>36</v>
      </c>
      <c r="E1661" s="134">
        <v>38</v>
      </c>
      <c r="F1661" s="134">
        <v>46</v>
      </c>
      <c r="G1661" s="135">
        <v>50</v>
      </c>
      <c r="H1661" s="171">
        <f>IFERROR((Table21[[#This Row],[_202330]]-Table21[[#This Row],[_201930]])/Table21[[#This Row],[_201930]]*1,"")</f>
        <v>0.31578947368421051</v>
      </c>
    </row>
    <row r="1662" spans="1:8" ht="28.5">
      <c r="A1662" s="132">
        <v>180197</v>
      </c>
      <c r="B1662" s="134" t="s">
        <v>1152</v>
      </c>
      <c r="C1662" s="134">
        <v>27</v>
      </c>
      <c r="D1662" s="134">
        <v>32</v>
      </c>
      <c r="E1662" s="134">
        <v>51</v>
      </c>
      <c r="F1662" s="134">
        <v>39</v>
      </c>
      <c r="G1662" s="135">
        <v>24</v>
      </c>
      <c r="H1662" s="171">
        <f>IFERROR((Table21[[#This Row],[_202330]]-Table21[[#This Row],[_201930]])/Table21[[#This Row],[_201930]]*1,"")</f>
        <v>-0.1111111111111111</v>
      </c>
    </row>
    <row r="1663" spans="1:8" ht="28.5">
      <c r="A1663" s="132">
        <v>180197</v>
      </c>
      <c r="B1663" s="134" t="s">
        <v>1153</v>
      </c>
      <c r="C1663" s="134">
        <v>1</v>
      </c>
      <c r="D1663" s="134">
        <v>2</v>
      </c>
      <c r="E1663" s="134">
        <v>0</v>
      </c>
      <c r="F1663" s="134">
        <v>0</v>
      </c>
      <c r="G1663" s="135">
        <v>1</v>
      </c>
      <c r="H1663" s="171">
        <f>IFERROR((Table21[[#This Row],[_202330]]-Table21[[#This Row],[_201930]])/Table21[[#This Row],[_201930]]*1,"")</f>
        <v>0</v>
      </c>
    </row>
    <row r="1664" spans="1:8" ht="28.5">
      <c r="A1664" s="132">
        <v>180197</v>
      </c>
      <c r="B1664" s="134" t="s">
        <v>1154</v>
      </c>
      <c r="C1664" s="134">
        <v>25</v>
      </c>
      <c r="D1664" s="134">
        <v>31</v>
      </c>
      <c r="E1664" s="134">
        <v>51</v>
      </c>
      <c r="F1664" s="134">
        <v>39</v>
      </c>
      <c r="G1664" s="135">
        <v>23</v>
      </c>
      <c r="H1664" s="171">
        <f>IFERROR((Table21[[#This Row],[_202330]]-Table21[[#This Row],[_201930]])/Table21[[#This Row],[_201930]]*1,"")</f>
        <v>-0.08</v>
      </c>
    </row>
    <row r="1665" spans="1:8" ht="28.5">
      <c r="A1665" s="132">
        <v>180197</v>
      </c>
      <c r="B1665" s="134" t="s">
        <v>1155</v>
      </c>
      <c r="C1665" s="134">
        <v>36</v>
      </c>
      <c r="D1665" s="134">
        <v>32</v>
      </c>
      <c r="E1665" s="134">
        <v>11</v>
      </c>
      <c r="F1665" s="134">
        <v>16</v>
      </c>
      <c r="G1665" s="135">
        <v>26</v>
      </c>
      <c r="H1665" s="171">
        <f>IFERROR((Table21[[#This Row],[_202330]]-Table21[[#This Row],[_201930]])/Table21[[#This Row],[_201930]]*1,"")</f>
        <v>-0.27777777777777779</v>
      </c>
    </row>
    <row r="1666" spans="1:8">
      <c r="A1666" s="132">
        <v>180203</v>
      </c>
      <c r="B1666" s="134" t="s">
        <v>1173</v>
      </c>
      <c r="C1666" s="134">
        <v>9</v>
      </c>
      <c r="D1666" s="134">
        <v>11</v>
      </c>
      <c r="E1666" s="134">
        <v>15</v>
      </c>
      <c r="F1666" s="134">
        <v>10</v>
      </c>
      <c r="G1666" s="135">
        <v>11</v>
      </c>
      <c r="H1666" s="171">
        <f>IFERROR((Table21[[#This Row],[_202330]]-Table21[[#This Row],[_201930]])/Table21[[#This Row],[_201930]]*1,"")</f>
        <v>0.22222222222222221</v>
      </c>
    </row>
    <row r="1667" spans="1:8">
      <c r="A1667" s="132">
        <v>180203</v>
      </c>
      <c r="B1667" s="134" t="s">
        <v>1131</v>
      </c>
      <c r="C1667" s="134">
        <v>0</v>
      </c>
      <c r="D1667" s="134">
        <v>0</v>
      </c>
      <c r="E1667" s="134">
        <v>0</v>
      </c>
      <c r="F1667" s="134">
        <v>0</v>
      </c>
      <c r="G1667" s="135">
        <v>0</v>
      </c>
      <c r="H1667" s="171" t="str">
        <f>IFERROR((Table21[[#This Row],[_202330]]-Table21[[#This Row],[_201930]])/Table21[[#This Row],[_201930]]*1,"")</f>
        <v/>
      </c>
    </row>
    <row r="1668" spans="1:8">
      <c r="A1668" s="132">
        <v>180203</v>
      </c>
      <c r="B1668" s="134" t="s">
        <v>1132</v>
      </c>
      <c r="C1668" s="134">
        <v>9</v>
      </c>
      <c r="D1668" s="134">
        <v>11</v>
      </c>
      <c r="E1668" s="134">
        <v>15</v>
      </c>
      <c r="F1668" s="134">
        <v>10</v>
      </c>
      <c r="G1668" s="135">
        <v>11</v>
      </c>
      <c r="H1668" s="171">
        <f>IFERROR((Table21[[#This Row],[_202330]]-Table21[[#This Row],[_201930]])/Table21[[#This Row],[_201930]]*1,"")</f>
        <v>0.22222222222222221</v>
      </c>
    </row>
    <row r="1669" spans="1:8" ht="28.5">
      <c r="A1669" s="132">
        <v>180203</v>
      </c>
      <c r="B1669" s="134" t="s">
        <v>1133</v>
      </c>
      <c r="C1669" s="134">
        <v>0</v>
      </c>
      <c r="D1669" s="134">
        <v>2</v>
      </c>
      <c r="E1669" s="134">
        <v>1</v>
      </c>
      <c r="F1669" s="134">
        <v>0</v>
      </c>
      <c r="G1669" s="135">
        <v>0</v>
      </c>
      <c r="H1669" s="171" t="str">
        <f>IFERROR((Table21[[#This Row],[_202330]]-Table21[[#This Row],[_201930]])/Table21[[#This Row],[_201930]]*1,"")</f>
        <v/>
      </c>
    </row>
    <row r="1670" spans="1:8" ht="28.5">
      <c r="A1670" s="132">
        <v>180203</v>
      </c>
      <c r="B1670" s="134" t="s">
        <v>1162</v>
      </c>
      <c r="C1670" s="134">
        <v>0</v>
      </c>
      <c r="D1670" s="134">
        <v>2</v>
      </c>
      <c r="E1670" s="134">
        <v>1</v>
      </c>
      <c r="F1670" s="134">
        <v>4</v>
      </c>
      <c r="G1670" s="135">
        <v>3</v>
      </c>
      <c r="H1670" s="171" t="str">
        <f>IFERROR((Table21[[#This Row],[_202330]]-Table21[[#This Row],[_201930]])/Table21[[#This Row],[_201930]]*1,"")</f>
        <v/>
      </c>
    </row>
    <row r="1671" spans="1:8" ht="28.5">
      <c r="A1671" s="132">
        <v>180203</v>
      </c>
      <c r="B1671" s="134" t="s">
        <v>1163</v>
      </c>
      <c r="C1671" s="134" t="s">
        <v>129</v>
      </c>
      <c r="D1671" s="134">
        <v>0</v>
      </c>
      <c r="E1671" s="134">
        <v>0</v>
      </c>
      <c r="F1671" s="134">
        <v>0</v>
      </c>
      <c r="G1671" s="135">
        <v>0</v>
      </c>
      <c r="H1671" s="171" t="str">
        <f>IFERROR((Table21[[#This Row],[_202330]]-Table21[[#This Row],[_201930]])/Table21[[#This Row],[_201930]]*1,"")</f>
        <v/>
      </c>
    </row>
    <row r="1672" spans="1:8">
      <c r="A1672" s="132">
        <v>180203</v>
      </c>
      <c r="B1672" s="134" t="s">
        <v>1136</v>
      </c>
      <c r="C1672" s="134">
        <v>0</v>
      </c>
      <c r="D1672" s="134">
        <v>4</v>
      </c>
      <c r="E1672" s="134">
        <v>2</v>
      </c>
      <c r="F1672" s="134">
        <v>4</v>
      </c>
      <c r="G1672" s="135">
        <v>3</v>
      </c>
      <c r="H1672" s="171" t="str">
        <f>IFERROR((Table21[[#This Row],[_202330]]-Table21[[#This Row],[_201930]])/Table21[[#This Row],[_201930]]*1,"")</f>
        <v/>
      </c>
    </row>
    <row r="1673" spans="1:8">
      <c r="A1673" s="132">
        <v>180203</v>
      </c>
      <c r="B1673" s="134" t="s">
        <v>1137</v>
      </c>
      <c r="C1673" s="134">
        <v>0</v>
      </c>
      <c r="D1673" s="134">
        <v>36</v>
      </c>
      <c r="E1673" s="134">
        <v>13</v>
      </c>
      <c r="F1673" s="134">
        <v>40</v>
      </c>
      <c r="G1673" s="135">
        <v>27</v>
      </c>
      <c r="H1673" s="171" t="str">
        <f>IFERROR((Table21[[#This Row],[_202330]]-Table21[[#This Row],[_201930]])/Table21[[#This Row],[_201930]]*1,"")</f>
        <v/>
      </c>
    </row>
    <row r="1674" spans="1:8" ht="28.5">
      <c r="A1674" s="132">
        <v>180203</v>
      </c>
      <c r="B1674" s="134" t="s">
        <v>1138</v>
      </c>
      <c r="C1674" s="134">
        <v>0</v>
      </c>
      <c r="D1674" s="134">
        <v>2</v>
      </c>
      <c r="E1674" s="134">
        <v>1</v>
      </c>
      <c r="F1674" s="134">
        <v>0</v>
      </c>
      <c r="G1674" s="135">
        <v>0</v>
      </c>
      <c r="H1674" s="171" t="str">
        <f>IFERROR((Table21[[#This Row],[_202330]]-Table21[[#This Row],[_201930]])/Table21[[#This Row],[_201930]]*1,"")</f>
        <v/>
      </c>
    </row>
    <row r="1675" spans="1:8" ht="28.5">
      <c r="A1675" s="132">
        <v>180203</v>
      </c>
      <c r="B1675" s="134" t="s">
        <v>1164</v>
      </c>
      <c r="C1675" s="134">
        <v>0</v>
      </c>
      <c r="D1675" s="134">
        <v>3</v>
      </c>
      <c r="E1675" s="134">
        <v>1</v>
      </c>
      <c r="F1675" s="134">
        <v>4</v>
      </c>
      <c r="G1675" s="135">
        <v>3</v>
      </c>
      <c r="H1675" s="171" t="str">
        <f>IFERROR((Table21[[#This Row],[_202330]]-Table21[[#This Row],[_201930]])/Table21[[#This Row],[_201930]]*1,"")</f>
        <v/>
      </c>
    </row>
    <row r="1676" spans="1:8" ht="28.5">
      <c r="A1676" s="132">
        <v>180203</v>
      </c>
      <c r="B1676" s="134" t="s">
        <v>1165</v>
      </c>
      <c r="C1676" s="134" t="s">
        <v>129</v>
      </c>
      <c r="D1676" s="134">
        <v>0</v>
      </c>
      <c r="E1676" s="134">
        <v>0</v>
      </c>
      <c r="F1676" s="134">
        <v>0</v>
      </c>
      <c r="G1676" s="135">
        <v>0</v>
      </c>
      <c r="H1676" s="171" t="str">
        <f>IFERROR((Table21[[#This Row],[_202330]]-Table21[[#This Row],[_201930]])/Table21[[#This Row],[_201930]]*1,"")</f>
        <v/>
      </c>
    </row>
    <row r="1677" spans="1:8">
      <c r="A1677" s="132">
        <v>180203</v>
      </c>
      <c r="B1677" s="134" t="s">
        <v>1141</v>
      </c>
      <c r="C1677" s="134">
        <v>0</v>
      </c>
      <c r="D1677" s="134">
        <v>5</v>
      </c>
      <c r="E1677" s="134">
        <v>2</v>
      </c>
      <c r="F1677" s="134">
        <v>4</v>
      </c>
      <c r="G1677" s="135">
        <v>3</v>
      </c>
      <c r="H1677" s="171" t="str">
        <f>IFERROR((Table21[[#This Row],[_202330]]-Table21[[#This Row],[_201930]])/Table21[[#This Row],[_201930]]*1,"")</f>
        <v/>
      </c>
    </row>
    <row r="1678" spans="1:8">
      <c r="A1678" s="132">
        <v>180203</v>
      </c>
      <c r="B1678" s="134" t="s">
        <v>1142</v>
      </c>
      <c r="C1678" s="134">
        <v>0</v>
      </c>
      <c r="D1678" s="134">
        <v>45</v>
      </c>
      <c r="E1678" s="134">
        <v>13</v>
      </c>
      <c r="F1678" s="134">
        <v>40</v>
      </c>
      <c r="G1678" s="135">
        <v>27</v>
      </c>
      <c r="H1678" s="171" t="str">
        <f>IFERROR((Table21[[#This Row],[_202330]]-Table21[[#This Row],[_201930]])/Table21[[#This Row],[_201930]]*1,"")</f>
        <v/>
      </c>
    </row>
    <row r="1679" spans="1:8" ht="28.5">
      <c r="A1679" s="132">
        <v>180203</v>
      </c>
      <c r="B1679" s="134" t="s">
        <v>1143</v>
      </c>
      <c r="C1679" s="134">
        <v>0</v>
      </c>
      <c r="D1679" s="134">
        <v>2</v>
      </c>
      <c r="E1679" s="134">
        <v>1</v>
      </c>
      <c r="F1679" s="134">
        <v>0</v>
      </c>
      <c r="G1679" s="135">
        <v>0</v>
      </c>
      <c r="H1679" s="171" t="str">
        <f>IFERROR((Table21[[#This Row],[_202330]]-Table21[[#This Row],[_201930]])/Table21[[#This Row],[_201930]]*1,"")</f>
        <v/>
      </c>
    </row>
    <row r="1680" spans="1:8" ht="28.5">
      <c r="A1680" s="132">
        <v>180203</v>
      </c>
      <c r="B1680" s="134" t="s">
        <v>1166</v>
      </c>
      <c r="C1680" s="134">
        <v>0</v>
      </c>
      <c r="D1680" s="134">
        <v>3</v>
      </c>
      <c r="E1680" s="134">
        <v>1</v>
      </c>
      <c r="F1680" s="134">
        <v>4</v>
      </c>
      <c r="G1680" s="135">
        <v>3</v>
      </c>
      <c r="H1680" s="171" t="str">
        <f>IFERROR((Table21[[#This Row],[_202330]]-Table21[[#This Row],[_201930]])/Table21[[#This Row],[_201930]]*1,"")</f>
        <v/>
      </c>
    </row>
    <row r="1681" spans="1:8" ht="28.5">
      <c r="A1681" s="132">
        <v>180203</v>
      </c>
      <c r="B1681" s="134" t="s">
        <v>1167</v>
      </c>
      <c r="C1681" s="134" t="s">
        <v>129</v>
      </c>
      <c r="D1681" s="134">
        <v>0</v>
      </c>
      <c r="E1681" s="134">
        <v>0</v>
      </c>
      <c r="F1681" s="134">
        <v>0</v>
      </c>
      <c r="G1681" s="135">
        <v>0</v>
      </c>
      <c r="H1681" s="171" t="str">
        <f>IFERROR((Table21[[#This Row],[_202330]]-Table21[[#This Row],[_201930]])/Table21[[#This Row],[_201930]]*1,"")</f>
        <v/>
      </c>
    </row>
    <row r="1682" spans="1:8">
      <c r="A1682" s="132">
        <v>180203</v>
      </c>
      <c r="B1682" s="134" t="s">
        <v>1146</v>
      </c>
      <c r="C1682" s="134">
        <v>0</v>
      </c>
      <c r="D1682" s="134">
        <v>5</v>
      </c>
      <c r="E1682" s="134">
        <v>2</v>
      </c>
      <c r="F1682" s="134">
        <v>4</v>
      </c>
      <c r="G1682" s="135">
        <v>3</v>
      </c>
      <c r="H1682" s="171" t="str">
        <f>IFERROR((Table21[[#This Row],[_202330]]-Table21[[#This Row],[_201930]])/Table21[[#This Row],[_201930]]*1,"")</f>
        <v/>
      </c>
    </row>
    <row r="1683" spans="1:8" ht="28.5">
      <c r="A1683" s="132">
        <v>180203</v>
      </c>
      <c r="B1683" s="134" t="s">
        <v>1147</v>
      </c>
      <c r="C1683" s="134">
        <v>0</v>
      </c>
      <c r="D1683" s="134">
        <v>0</v>
      </c>
      <c r="E1683" s="134">
        <v>0</v>
      </c>
      <c r="F1683" s="134">
        <v>1</v>
      </c>
      <c r="G1683" s="135">
        <v>0</v>
      </c>
      <c r="H1683" s="171" t="str">
        <f>IFERROR((Table21[[#This Row],[_202330]]-Table21[[#This Row],[_201930]])/Table21[[#This Row],[_201930]]*1,"")</f>
        <v/>
      </c>
    </row>
    <row r="1684" spans="1:8" ht="28.5">
      <c r="A1684" s="132">
        <v>180203</v>
      </c>
      <c r="B1684" s="134" t="s">
        <v>1148</v>
      </c>
      <c r="C1684" s="134">
        <v>0</v>
      </c>
      <c r="D1684" s="134">
        <v>0</v>
      </c>
      <c r="E1684" s="134">
        <v>0</v>
      </c>
      <c r="F1684" s="134">
        <v>1</v>
      </c>
      <c r="G1684" s="135">
        <v>2</v>
      </c>
      <c r="H1684" s="171" t="str">
        <f>IFERROR((Table21[[#This Row],[_202330]]-Table21[[#This Row],[_201930]])/Table21[[#This Row],[_201930]]*1,"")</f>
        <v/>
      </c>
    </row>
    <row r="1685" spans="1:8" ht="28.5">
      <c r="A1685" s="132">
        <v>180203</v>
      </c>
      <c r="B1685" s="134" t="s">
        <v>1149</v>
      </c>
      <c r="C1685" s="134">
        <v>9</v>
      </c>
      <c r="D1685" s="134">
        <v>6</v>
      </c>
      <c r="E1685" s="134">
        <v>13</v>
      </c>
      <c r="F1685" s="134">
        <v>4</v>
      </c>
      <c r="G1685" s="135">
        <v>6</v>
      </c>
      <c r="H1685" s="171">
        <f>IFERROR((Table21[[#This Row],[_202330]]-Table21[[#This Row],[_201930]])/Table21[[#This Row],[_201930]]*1,"")</f>
        <v>-0.33333333333333331</v>
      </c>
    </row>
    <row r="1686" spans="1:8" ht="28.5">
      <c r="A1686" s="132">
        <v>180203</v>
      </c>
      <c r="B1686" s="134" t="s">
        <v>1150</v>
      </c>
      <c r="C1686" s="134">
        <v>9</v>
      </c>
      <c r="D1686" s="134">
        <v>6</v>
      </c>
      <c r="E1686" s="134">
        <v>13</v>
      </c>
      <c r="F1686" s="134">
        <v>6</v>
      </c>
      <c r="G1686" s="135">
        <v>8</v>
      </c>
      <c r="H1686" s="171">
        <f>IFERROR((Table21[[#This Row],[_202330]]-Table21[[#This Row],[_201930]])/Table21[[#This Row],[_201930]]*1,"")</f>
        <v>-0.1111111111111111</v>
      </c>
    </row>
    <row r="1687" spans="1:8">
      <c r="A1687" s="132">
        <v>180203</v>
      </c>
      <c r="B1687" s="134" t="s">
        <v>1151</v>
      </c>
      <c r="C1687" s="134">
        <v>0</v>
      </c>
      <c r="D1687" s="134">
        <v>45</v>
      </c>
      <c r="E1687" s="134">
        <v>13</v>
      </c>
      <c r="F1687" s="134">
        <v>40</v>
      </c>
      <c r="G1687" s="135">
        <v>27</v>
      </c>
      <c r="H1687" s="171" t="str">
        <f>IFERROR((Table21[[#This Row],[_202330]]-Table21[[#This Row],[_201930]])/Table21[[#This Row],[_201930]]*1,"")</f>
        <v/>
      </c>
    </row>
    <row r="1688" spans="1:8" ht="28.5">
      <c r="A1688" s="132">
        <v>180203</v>
      </c>
      <c r="B1688" s="134" t="s">
        <v>1152</v>
      </c>
      <c r="C1688" s="134">
        <v>0</v>
      </c>
      <c r="D1688" s="134">
        <v>0</v>
      </c>
      <c r="E1688" s="134">
        <v>0</v>
      </c>
      <c r="F1688" s="134">
        <v>20</v>
      </c>
      <c r="G1688" s="135">
        <v>18</v>
      </c>
      <c r="H1688" s="171" t="str">
        <f>IFERROR((Table21[[#This Row],[_202330]]-Table21[[#This Row],[_201930]])/Table21[[#This Row],[_201930]]*1,"")</f>
        <v/>
      </c>
    </row>
    <row r="1689" spans="1:8" ht="28.5">
      <c r="A1689" s="132">
        <v>180203</v>
      </c>
      <c r="B1689" s="134" t="s">
        <v>1153</v>
      </c>
      <c r="C1689" s="134">
        <v>0</v>
      </c>
      <c r="D1689" s="134">
        <v>0</v>
      </c>
      <c r="E1689" s="134">
        <v>0</v>
      </c>
      <c r="F1689" s="134">
        <v>10</v>
      </c>
      <c r="G1689" s="135">
        <v>0</v>
      </c>
      <c r="H1689" s="171" t="str">
        <f>IFERROR((Table21[[#This Row],[_202330]]-Table21[[#This Row],[_201930]])/Table21[[#This Row],[_201930]]*1,"")</f>
        <v/>
      </c>
    </row>
    <row r="1690" spans="1:8" ht="28.5">
      <c r="A1690" s="132">
        <v>180203</v>
      </c>
      <c r="B1690" s="134" t="s">
        <v>1154</v>
      </c>
      <c r="C1690" s="134">
        <v>0</v>
      </c>
      <c r="D1690" s="134">
        <v>0</v>
      </c>
      <c r="E1690" s="134">
        <v>0</v>
      </c>
      <c r="F1690" s="134">
        <v>10</v>
      </c>
      <c r="G1690" s="135">
        <v>18</v>
      </c>
      <c r="H1690" s="171" t="str">
        <f>IFERROR((Table21[[#This Row],[_202330]]-Table21[[#This Row],[_201930]])/Table21[[#This Row],[_201930]]*1,"")</f>
        <v/>
      </c>
    </row>
    <row r="1691" spans="1:8" ht="28.5">
      <c r="A1691" s="132">
        <v>180203</v>
      </c>
      <c r="B1691" s="134" t="s">
        <v>1155</v>
      </c>
      <c r="C1691" s="134">
        <v>100</v>
      </c>
      <c r="D1691" s="134">
        <v>55</v>
      </c>
      <c r="E1691" s="134">
        <v>87</v>
      </c>
      <c r="F1691" s="134">
        <v>40</v>
      </c>
      <c r="G1691" s="135">
        <v>55</v>
      </c>
      <c r="H1691" s="171">
        <f>IFERROR((Table21[[#This Row],[_202330]]-Table21[[#This Row],[_201930]])/Table21[[#This Row],[_201930]]*1,"")</f>
        <v>-0.45</v>
      </c>
    </row>
    <row r="1692" spans="1:8">
      <c r="A1692" s="132">
        <v>180212</v>
      </c>
      <c r="B1692" s="134" t="s">
        <v>1173</v>
      </c>
      <c r="C1692" s="134">
        <v>10</v>
      </c>
      <c r="D1692" s="134">
        <v>12</v>
      </c>
      <c r="E1692" s="134">
        <v>14</v>
      </c>
      <c r="F1692" s="134">
        <v>115</v>
      </c>
      <c r="G1692" s="135">
        <v>155</v>
      </c>
      <c r="H1692" s="171">
        <f>IFERROR((Table21[[#This Row],[_202330]]-Table21[[#This Row],[_201930]])/Table21[[#This Row],[_201930]]*1,"")</f>
        <v>14.5</v>
      </c>
    </row>
    <row r="1693" spans="1:8">
      <c r="A1693" s="132">
        <v>180212</v>
      </c>
      <c r="B1693" s="134" t="s">
        <v>1131</v>
      </c>
      <c r="C1693" s="134">
        <v>0</v>
      </c>
      <c r="D1693" s="134">
        <v>0</v>
      </c>
      <c r="E1693" s="134">
        <v>0</v>
      </c>
      <c r="F1693" s="134">
        <v>7</v>
      </c>
      <c r="G1693" s="135">
        <v>4</v>
      </c>
      <c r="H1693" s="171" t="str">
        <f>IFERROR((Table21[[#This Row],[_202330]]-Table21[[#This Row],[_201930]])/Table21[[#This Row],[_201930]]*1,"")</f>
        <v/>
      </c>
    </row>
    <row r="1694" spans="1:8">
      <c r="A1694" s="132">
        <v>180212</v>
      </c>
      <c r="B1694" s="134" t="s">
        <v>1132</v>
      </c>
      <c r="C1694" s="134">
        <v>10</v>
      </c>
      <c r="D1694" s="134">
        <v>12</v>
      </c>
      <c r="E1694" s="134">
        <v>14</v>
      </c>
      <c r="F1694" s="134">
        <v>108</v>
      </c>
      <c r="G1694" s="135">
        <v>151</v>
      </c>
      <c r="H1694" s="171">
        <f>IFERROR((Table21[[#This Row],[_202330]]-Table21[[#This Row],[_201930]])/Table21[[#This Row],[_201930]]*1,"")</f>
        <v>14.1</v>
      </c>
    </row>
    <row r="1695" spans="1:8" ht="28.5">
      <c r="A1695" s="132">
        <v>180212</v>
      </c>
      <c r="B1695" s="134" t="s">
        <v>1133</v>
      </c>
      <c r="C1695" s="134">
        <v>0</v>
      </c>
      <c r="D1695" s="134">
        <v>1</v>
      </c>
      <c r="E1695" s="134">
        <v>0</v>
      </c>
      <c r="F1695" s="134">
        <v>9</v>
      </c>
      <c r="G1695" s="135">
        <v>7</v>
      </c>
      <c r="H1695" s="171" t="str">
        <f>IFERROR((Table21[[#This Row],[_202330]]-Table21[[#This Row],[_201930]])/Table21[[#This Row],[_201930]]*1,"")</f>
        <v/>
      </c>
    </row>
    <row r="1696" spans="1:8" ht="28.5">
      <c r="A1696" s="132">
        <v>180212</v>
      </c>
      <c r="B1696" s="134" t="s">
        <v>1162</v>
      </c>
      <c r="C1696" s="134">
        <v>0</v>
      </c>
      <c r="D1696" s="134">
        <v>1</v>
      </c>
      <c r="E1696" s="134">
        <v>0</v>
      </c>
      <c r="F1696" s="134">
        <v>34</v>
      </c>
      <c r="G1696" s="135">
        <v>42</v>
      </c>
      <c r="H1696" s="171" t="str">
        <f>IFERROR((Table21[[#This Row],[_202330]]-Table21[[#This Row],[_201930]])/Table21[[#This Row],[_201930]]*1,"")</f>
        <v/>
      </c>
    </row>
    <row r="1697" spans="1:8" ht="28.5">
      <c r="A1697" s="132">
        <v>180212</v>
      </c>
      <c r="B1697" s="134" t="s">
        <v>1163</v>
      </c>
      <c r="C1697" s="134" t="s">
        <v>129</v>
      </c>
      <c r="D1697" s="134" t="s">
        <v>129</v>
      </c>
      <c r="E1697" s="134" t="s">
        <v>129</v>
      </c>
      <c r="F1697" s="134" t="s">
        <v>129</v>
      </c>
      <c r="G1697" s="135" t="s">
        <v>129</v>
      </c>
      <c r="H1697" s="171" t="str">
        <f>IFERROR((Table21[[#This Row],[_202330]]-Table21[[#This Row],[_201930]])/Table21[[#This Row],[_201930]]*1,"")</f>
        <v/>
      </c>
    </row>
    <row r="1698" spans="1:8">
      <c r="A1698" s="132">
        <v>180212</v>
      </c>
      <c r="B1698" s="134" t="s">
        <v>1136</v>
      </c>
      <c r="C1698" s="134">
        <v>0</v>
      </c>
      <c r="D1698" s="134">
        <v>2</v>
      </c>
      <c r="E1698" s="134">
        <v>0</v>
      </c>
      <c r="F1698" s="134">
        <v>43</v>
      </c>
      <c r="G1698" s="135">
        <v>49</v>
      </c>
      <c r="H1698" s="171" t="str">
        <f>IFERROR((Table21[[#This Row],[_202330]]-Table21[[#This Row],[_201930]])/Table21[[#This Row],[_201930]]*1,"")</f>
        <v/>
      </c>
    </row>
    <row r="1699" spans="1:8">
      <c r="A1699" s="132">
        <v>180212</v>
      </c>
      <c r="B1699" s="134" t="s">
        <v>1137</v>
      </c>
      <c r="C1699" s="134">
        <v>0</v>
      </c>
      <c r="D1699" s="134">
        <v>17</v>
      </c>
      <c r="E1699" s="134">
        <v>0</v>
      </c>
      <c r="F1699" s="134">
        <v>40</v>
      </c>
      <c r="G1699" s="135">
        <v>32</v>
      </c>
      <c r="H1699" s="171" t="str">
        <f>IFERROR((Table21[[#This Row],[_202330]]-Table21[[#This Row],[_201930]])/Table21[[#This Row],[_201930]]*1,"")</f>
        <v/>
      </c>
    </row>
    <row r="1700" spans="1:8" ht="28.5">
      <c r="A1700" s="132">
        <v>180212</v>
      </c>
      <c r="B1700" s="134" t="s">
        <v>1138</v>
      </c>
      <c r="C1700" s="134">
        <v>0</v>
      </c>
      <c r="D1700" s="134">
        <v>1</v>
      </c>
      <c r="E1700" s="134">
        <v>0</v>
      </c>
      <c r="F1700" s="134">
        <v>11</v>
      </c>
      <c r="G1700" s="135">
        <v>7</v>
      </c>
      <c r="H1700" s="171" t="str">
        <f>IFERROR((Table21[[#This Row],[_202330]]-Table21[[#This Row],[_201930]])/Table21[[#This Row],[_201930]]*1,"")</f>
        <v/>
      </c>
    </row>
    <row r="1701" spans="1:8" ht="28.5">
      <c r="A1701" s="132">
        <v>180212</v>
      </c>
      <c r="B1701" s="134" t="s">
        <v>1164</v>
      </c>
      <c r="C1701" s="134">
        <v>0</v>
      </c>
      <c r="D1701" s="134">
        <v>1</v>
      </c>
      <c r="E1701" s="134">
        <v>2</v>
      </c>
      <c r="F1701" s="134">
        <v>34</v>
      </c>
      <c r="G1701" s="135">
        <v>45</v>
      </c>
      <c r="H1701" s="171" t="str">
        <f>IFERROR((Table21[[#This Row],[_202330]]-Table21[[#This Row],[_201930]])/Table21[[#This Row],[_201930]]*1,"")</f>
        <v/>
      </c>
    </row>
    <row r="1702" spans="1:8" ht="28.5">
      <c r="A1702" s="132">
        <v>180212</v>
      </c>
      <c r="B1702" s="134" t="s">
        <v>1165</v>
      </c>
      <c r="C1702" s="134" t="s">
        <v>129</v>
      </c>
      <c r="D1702" s="134" t="s">
        <v>129</v>
      </c>
      <c r="E1702" s="134" t="s">
        <v>129</v>
      </c>
      <c r="F1702" s="134" t="s">
        <v>129</v>
      </c>
      <c r="G1702" s="135" t="s">
        <v>129</v>
      </c>
      <c r="H1702" s="171" t="str">
        <f>IFERROR((Table21[[#This Row],[_202330]]-Table21[[#This Row],[_201930]])/Table21[[#This Row],[_201930]]*1,"")</f>
        <v/>
      </c>
    </row>
    <row r="1703" spans="1:8">
      <c r="A1703" s="132">
        <v>180212</v>
      </c>
      <c r="B1703" s="134" t="s">
        <v>1141</v>
      </c>
      <c r="C1703" s="134">
        <v>0</v>
      </c>
      <c r="D1703" s="134">
        <v>2</v>
      </c>
      <c r="E1703" s="134">
        <v>2</v>
      </c>
      <c r="F1703" s="134">
        <v>45</v>
      </c>
      <c r="G1703" s="135">
        <v>52</v>
      </c>
      <c r="H1703" s="171" t="str">
        <f>IFERROR((Table21[[#This Row],[_202330]]-Table21[[#This Row],[_201930]])/Table21[[#This Row],[_201930]]*1,"")</f>
        <v/>
      </c>
    </row>
    <row r="1704" spans="1:8">
      <c r="A1704" s="132">
        <v>180212</v>
      </c>
      <c r="B1704" s="134" t="s">
        <v>1142</v>
      </c>
      <c r="C1704" s="134">
        <v>0</v>
      </c>
      <c r="D1704" s="134">
        <v>17</v>
      </c>
      <c r="E1704" s="134">
        <v>14</v>
      </c>
      <c r="F1704" s="134">
        <v>42</v>
      </c>
      <c r="G1704" s="135">
        <v>34</v>
      </c>
      <c r="H1704" s="171" t="str">
        <f>IFERROR((Table21[[#This Row],[_202330]]-Table21[[#This Row],[_201930]])/Table21[[#This Row],[_201930]]*1,"")</f>
        <v/>
      </c>
    </row>
    <row r="1705" spans="1:8" ht="28.5">
      <c r="A1705" s="132">
        <v>180212</v>
      </c>
      <c r="B1705" s="134" t="s">
        <v>1143</v>
      </c>
      <c r="C1705" s="134">
        <v>0</v>
      </c>
      <c r="D1705" s="134">
        <v>1</v>
      </c>
      <c r="E1705" s="134">
        <v>0</v>
      </c>
      <c r="F1705" s="134">
        <v>11</v>
      </c>
      <c r="G1705" s="135">
        <v>9</v>
      </c>
      <c r="H1705" s="171" t="str">
        <f>IFERROR((Table21[[#This Row],[_202330]]-Table21[[#This Row],[_201930]])/Table21[[#This Row],[_201930]]*1,"")</f>
        <v/>
      </c>
    </row>
    <row r="1706" spans="1:8" ht="28.5">
      <c r="A1706" s="132">
        <v>180212</v>
      </c>
      <c r="B1706" s="134" t="s">
        <v>1166</v>
      </c>
      <c r="C1706" s="134">
        <v>0</v>
      </c>
      <c r="D1706" s="134">
        <v>1</v>
      </c>
      <c r="E1706" s="134">
        <v>2</v>
      </c>
      <c r="F1706" s="134">
        <v>34</v>
      </c>
      <c r="G1706" s="135">
        <v>55</v>
      </c>
      <c r="H1706" s="171" t="str">
        <f>IFERROR((Table21[[#This Row],[_202330]]-Table21[[#This Row],[_201930]])/Table21[[#This Row],[_201930]]*1,"")</f>
        <v/>
      </c>
    </row>
    <row r="1707" spans="1:8" ht="28.5">
      <c r="A1707" s="132">
        <v>180212</v>
      </c>
      <c r="B1707" s="134" t="s">
        <v>1167</v>
      </c>
      <c r="C1707" s="134" t="s">
        <v>129</v>
      </c>
      <c r="D1707" s="134" t="s">
        <v>129</v>
      </c>
      <c r="E1707" s="134" t="s">
        <v>129</v>
      </c>
      <c r="F1707" s="134" t="s">
        <v>129</v>
      </c>
      <c r="G1707" s="135" t="s">
        <v>129</v>
      </c>
      <c r="H1707" s="171" t="str">
        <f>IFERROR((Table21[[#This Row],[_202330]]-Table21[[#This Row],[_201930]])/Table21[[#This Row],[_201930]]*1,"")</f>
        <v/>
      </c>
    </row>
    <row r="1708" spans="1:8">
      <c r="A1708" s="132">
        <v>180212</v>
      </c>
      <c r="B1708" s="134" t="s">
        <v>1146</v>
      </c>
      <c r="C1708" s="134">
        <v>0</v>
      </c>
      <c r="D1708" s="134">
        <v>2</v>
      </c>
      <c r="E1708" s="134">
        <v>2</v>
      </c>
      <c r="F1708" s="134">
        <v>45</v>
      </c>
      <c r="G1708" s="135">
        <v>64</v>
      </c>
      <c r="H1708" s="171" t="str">
        <f>IFERROR((Table21[[#This Row],[_202330]]-Table21[[#This Row],[_201930]])/Table21[[#This Row],[_201930]]*1,"")</f>
        <v/>
      </c>
    </row>
    <row r="1709" spans="1:8" ht="28.5">
      <c r="A1709" s="132">
        <v>180212</v>
      </c>
      <c r="B1709" s="134" t="s">
        <v>1147</v>
      </c>
      <c r="C1709" s="134">
        <v>0</v>
      </c>
      <c r="D1709" s="134">
        <v>0</v>
      </c>
      <c r="E1709" s="134">
        <v>0</v>
      </c>
      <c r="F1709" s="134">
        <v>33</v>
      </c>
      <c r="G1709" s="135">
        <v>19</v>
      </c>
      <c r="H1709" s="171" t="str">
        <f>IFERROR((Table21[[#This Row],[_202330]]-Table21[[#This Row],[_201930]])/Table21[[#This Row],[_201930]]*1,"")</f>
        <v/>
      </c>
    </row>
    <row r="1710" spans="1:8" ht="28.5">
      <c r="A1710" s="132">
        <v>180212</v>
      </c>
      <c r="B1710" s="134" t="s">
        <v>1148</v>
      </c>
      <c r="C1710" s="134">
        <v>0</v>
      </c>
      <c r="D1710" s="134">
        <v>0</v>
      </c>
      <c r="E1710" s="134">
        <v>0</v>
      </c>
      <c r="F1710" s="134">
        <v>5</v>
      </c>
      <c r="G1710" s="135">
        <v>6</v>
      </c>
      <c r="H1710" s="171" t="str">
        <f>IFERROR((Table21[[#This Row],[_202330]]-Table21[[#This Row],[_201930]])/Table21[[#This Row],[_201930]]*1,"")</f>
        <v/>
      </c>
    </row>
    <row r="1711" spans="1:8" ht="28.5">
      <c r="A1711" s="132">
        <v>180212</v>
      </c>
      <c r="B1711" s="134" t="s">
        <v>1149</v>
      </c>
      <c r="C1711" s="134">
        <v>10</v>
      </c>
      <c r="D1711" s="134">
        <v>10</v>
      </c>
      <c r="E1711" s="134">
        <v>12</v>
      </c>
      <c r="F1711" s="134">
        <v>25</v>
      </c>
      <c r="G1711" s="135">
        <v>62</v>
      </c>
      <c r="H1711" s="171">
        <f>IFERROR((Table21[[#This Row],[_202330]]-Table21[[#This Row],[_201930]])/Table21[[#This Row],[_201930]]*1,"")</f>
        <v>5.2</v>
      </c>
    </row>
    <row r="1712" spans="1:8" ht="28.5">
      <c r="A1712" s="132">
        <v>180212</v>
      </c>
      <c r="B1712" s="134" t="s">
        <v>1150</v>
      </c>
      <c r="C1712" s="134">
        <v>10</v>
      </c>
      <c r="D1712" s="134">
        <v>10</v>
      </c>
      <c r="E1712" s="134">
        <v>12</v>
      </c>
      <c r="F1712" s="134">
        <v>63</v>
      </c>
      <c r="G1712" s="135">
        <v>87</v>
      </c>
      <c r="H1712" s="171">
        <f>IFERROR((Table21[[#This Row],[_202330]]-Table21[[#This Row],[_201930]])/Table21[[#This Row],[_201930]]*1,"")</f>
        <v>7.7</v>
      </c>
    </row>
    <row r="1713" spans="1:8">
      <c r="A1713" s="132">
        <v>180212</v>
      </c>
      <c r="B1713" s="134" t="s">
        <v>1151</v>
      </c>
      <c r="C1713" s="134">
        <v>0</v>
      </c>
      <c r="D1713" s="134">
        <v>17</v>
      </c>
      <c r="E1713" s="134">
        <v>14</v>
      </c>
      <c r="F1713" s="134">
        <v>42</v>
      </c>
      <c r="G1713" s="135">
        <v>42</v>
      </c>
      <c r="H1713" s="171" t="str">
        <f>IFERROR((Table21[[#This Row],[_202330]]-Table21[[#This Row],[_201930]])/Table21[[#This Row],[_201930]]*1,"")</f>
        <v/>
      </c>
    </row>
    <row r="1714" spans="1:8" ht="28.5">
      <c r="A1714" s="132">
        <v>180212</v>
      </c>
      <c r="B1714" s="134" t="s">
        <v>1152</v>
      </c>
      <c r="C1714" s="134">
        <v>0</v>
      </c>
      <c r="D1714" s="134">
        <v>0</v>
      </c>
      <c r="E1714" s="134">
        <v>0</v>
      </c>
      <c r="F1714" s="134">
        <v>35</v>
      </c>
      <c r="G1714" s="135">
        <v>17</v>
      </c>
      <c r="H1714" s="171" t="str">
        <f>IFERROR((Table21[[#This Row],[_202330]]-Table21[[#This Row],[_201930]])/Table21[[#This Row],[_201930]]*1,"")</f>
        <v/>
      </c>
    </row>
    <row r="1715" spans="1:8" ht="28.5">
      <c r="A1715" s="132">
        <v>180212</v>
      </c>
      <c r="B1715" s="134" t="s">
        <v>1153</v>
      </c>
      <c r="C1715" s="134">
        <v>0</v>
      </c>
      <c r="D1715" s="134">
        <v>0</v>
      </c>
      <c r="E1715" s="134">
        <v>0</v>
      </c>
      <c r="F1715" s="134">
        <v>31</v>
      </c>
      <c r="G1715" s="135">
        <v>13</v>
      </c>
      <c r="H1715" s="171" t="str">
        <f>IFERROR((Table21[[#This Row],[_202330]]-Table21[[#This Row],[_201930]])/Table21[[#This Row],[_201930]]*1,"")</f>
        <v/>
      </c>
    </row>
    <row r="1716" spans="1:8" ht="28.5">
      <c r="A1716" s="132">
        <v>180212</v>
      </c>
      <c r="B1716" s="134" t="s">
        <v>1154</v>
      </c>
      <c r="C1716" s="134">
        <v>0</v>
      </c>
      <c r="D1716" s="134">
        <v>0</v>
      </c>
      <c r="E1716" s="134">
        <v>0</v>
      </c>
      <c r="F1716" s="134">
        <v>5</v>
      </c>
      <c r="G1716" s="135">
        <v>4</v>
      </c>
      <c r="H1716" s="171" t="str">
        <f>IFERROR((Table21[[#This Row],[_202330]]-Table21[[#This Row],[_201930]])/Table21[[#This Row],[_201930]]*1,"")</f>
        <v/>
      </c>
    </row>
    <row r="1717" spans="1:8" ht="28.5">
      <c r="A1717" s="132">
        <v>180212</v>
      </c>
      <c r="B1717" s="134" t="s">
        <v>1155</v>
      </c>
      <c r="C1717" s="134">
        <v>100</v>
      </c>
      <c r="D1717" s="134">
        <v>83</v>
      </c>
      <c r="E1717" s="134">
        <v>86</v>
      </c>
      <c r="F1717" s="134">
        <v>23</v>
      </c>
      <c r="G1717" s="135">
        <v>41</v>
      </c>
      <c r="H1717" s="171">
        <f>IFERROR((Table21[[#This Row],[_202330]]-Table21[[#This Row],[_201930]])/Table21[[#This Row],[_201930]]*1,"")</f>
        <v>-0.59</v>
      </c>
    </row>
    <row r="1718" spans="1:8">
      <c r="A1718" s="132">
        <v>180328</v>
      </c>
      <c r="B1718" s="134" t="s">
        <v>1173</v>
      </c>
      <c r="C1718" s="134">
        <v>90</v>
      </c>
      <c r="D1718" s="134">
        <v>105</v>
      </c>
      <c r="E1718" s="134">
        <v>289</v>
      </c>
      <c r="F1718" s="134">
        <v>204</v>
      </c>
      <c r="G1718" s="135">
        <v>201</v>
      </c>
      <c r="H1718" s="171">
        <f>IFERROR((Table21[[#This Row],[_202330]]-Table21[[#This Row],[_201930]])/Table21[[#This Row],[_201930]]*1,"")</f>
        <v>1.2333333333333334</v>
      </c>
    </row>
    <row r="1719" spans="1:8">
      <c r="A1719" s="132">
        <v>180328</v>
      </c>
      <c r="B1719" s="134" t="s">
        <v>1131</v>
      </c>
      <c r="C1719" s="134">
        <v>4</v>
      </c>
      <c r="D1719" s="134">
        <v>0</v>
      </c>
      <c r="E1719" s="134">
        <v>0</v>
      </c>
      <c r="F1719" s="134">
        <v>0</v>
      </c>
      <c r="G1719" s="135">
        <v>0</v>
      </c>
      <c r="H1719" s="171">
        <f>IFERROR((Table21[[#This Row],[_202330]]-Table21[[#This Row],[_201930]])/Table21[[#This Row],[_201930]]*1,"")</f>
        <v>-1</v>
      </c>
    </row>
    <row r="1720" spans="1:8">
      <c r="A1720" s="132">
        <v>180328</v>
      </c>
      <c r="B1720" s="134" t="s">
        <v>1132</v>
      </c>
      <c r="C1720" s="134">
        <v>86</v>
      </c>
      <c r="D1720" s="134">
        <v>105</v>
      </c>
      <c r="E1720" s="134">
        <v>289</v>
      </c>
      <c r="F1720" s="134">
        <v>204</v>
      </c>
      <c r="G1720" s="135">
        <v>201</v>
      </c>
      <c r="H1720" s="171">
        <f>IFERROR((Table21[[#This Row],[_202330]]-Table21[[#This Row],[_201930]])/Table21[[#This Row],[_201930]]*1,"")</f>
        <v>1.3372093023255813</v>
      </c>
    </row>
    <row r="1721" spans="1:8" ht="28.5">
      <c r="A1721" s="132">
        <v>180328</v>
      </c>
      <c r="B1721" s="134" t="s">
        <v>1133</v>
      </c>
      <c r="C1721" s="134">
        <v>2</v>
      </c>
      <c r="D1721" s="134">
        <v>1</v>
      </c>
      <c r="E1721" s="134">
        <v>4</v>
      </c>
      <c r="F1721" s="134">
        <v>4</v>
      </c>
      <c r="G1721" s="135">
        <v>1</v>
      </c>
      <c r="H1721" s="171">
        <f>IFERROR((Table21[[#This Row],[_202330]]-Table21[[#This Row],[_201930]])/Table21[[#This Row],[_201930]]*1,"")</f>
        <v>-0.5</v>
      </c>
    </row>
    <row r="1722" spans="1:8" ht="28.5">
      <c r="A1722" s="132">
        <v>180328</v>
      </c>
      <c r="B1722" s="134" t="s">
        <v>1162</v>
      </c>
      <c r="C1722" s="134">
        <v>56</v>
      </c>
      <c r="D1722" s="134">
        <v>14</v>
      </c>
      <c r="E1722" s="134">
        <v>81</v>
      </c>
      <c r="F1722" s="134">
        <v>78</v>
      </c>
      <c r="G1722" s="135">
        <v>62</v>
      </c>
      <c r="H1722" s="171">
        <f>IFERROR((Table21[[#This Row],[_202330]]-Table21[[#This Row],[_201930]])/Table21[[#This Row],[_201930]]*1,"")</f>
        <v>0.10714285714285714</v>
      </c>
    </row>
    <row r="1723" spans="1:8" ht="28.5">
      <c r="A1723" s="132">
        <v>180328</v>
      </c>
      <c r="B1723" s="134" t="s">
        <v>1163</v>
      </c>
      <c r="C1723" s="134" t="s">
        <v>129</v>
      </c>
      <c r="D1723" s="134" t="s">
        <v>129</v>
      </c>
      <c r="E1723" s="134" t="s">
        <v>129</v>
      </c>
      <c r="F1723" s="134" t="s">
        <v>129</v>
      </c>
      <c r="G1723" s="135" t="s">
        <v>129</v>
      </c>
      <c r="H1723" s="171" t="str">
        <f>IFERROR((Table21[[#This Row],[_202330]]-Table21[[#This Row],[_201930]])/Table21[[#This Row],[_201930]]*1,"")</f>
        <v/>
      </c>
    </row>
    <row r="1724" spans="1:8">
      <c r="A1724" s="132">
        <v>180328</v>
      </c>
      <c r="B1724" s="134" t="s">
        <v>1136</v>
      </c>
      <c r="C1724" s="134">
        <v>58</v>
      </c>
      <c r="D1724" s="134">
        <v>15</v>
      </c>
      <c r="E1724" s="134">
        <v>85</v>
      </c>
      <c r="F1724" s="134">
        <v>82</v>
      </c>
      <c r="G1724" s="135">
        <v>63</v>
      </c>
      <c r="H1724" s="171">
        <f>IFERROR((Table21[[#This Row],[_202330]]-Table21[[#This Row],[_201930]])/Table21[[#This Row],[_201930]]*1,"")</f>
        <v>8.6206896551724144E-2</v>
      </c>
    </row>
    <row r="1725" spans="1:8">
      <c r="A1725" s="132">
        <v>180328</v>
      </c>
      <c r="B1725" s="134" t="s">
        <v>1137</v>
      </c>
      <c r="C1725" s="134">
        <v>67</v>
      </c>
      <c r="D1725" s="134">
        <v>14</v>
      </c>
      <c r="E1725" s="134">
        <v>29</v>
      </c>
      <c r="F1725" s="134">
        <v>40</v>
      </c>
      <c r="G1725" s="135">
        <v>31</v>
      </c>
      <c r="H1725" s="171">
        <f>IFERROR((Table21[[#This Row],[_202330]]-Table21[[#This Row],[_201930]])/Table21[[#This Row],[_201930]]*1,"")</f>
        <v>-0.53731343283582089</v>
      </c>
    </row>
    <row r="1726" spans="1:8" ht="28.5">
      <c r="A1726" s="132">
        <v>180328</v>
      </c>
      <c r="B1726" s="134" t="s">
        <v>1138</v>
      </c>
      <c r="C1726" s="134">
        <v>3</v>
      </c>
      <c r="D1726" s="134">
        <v>0</v>
      </c>
      <c r="E1726" s="134">
        <v>3</v>
      </c>
      <c r="F1726" s="134">
        <v>0</v>
      </c>
      <c r="G1726" s="135">
        <v>0</v>
      </c>
      <c r="H1726" s="171">
        <f>IFERROR((Table21[[#This Row],[_202330]]-Table21[[#This Row],[_201930]])/Table21[[#This Row],[_201930]]*1,"")</f>
        <v>-1</v>
      </c>
    </row>
    <row r="1727" spans="1:8" ht="28.5">
      <c r="A1727" s="132">
        <v>180328</v>
      </c>
      <c r="B1727" s="134" t="s">
        <v>1164</v>
      </c>
      <c r="C1727" s="134">
        <v>56</v>
      </c>
      <c r="D1727" s="134">
        <v>17</v>
      </c>
      <c r="E1727" s="134">
        <v>95</v>
      </c>
      <c r="F1727" s="134">
        <v>89</v>
      </c>
      <c r="G1727" s="135">
        <v>63</v>
      </c>
      <c r="H1727" s="171">
        <f>IFERROR((Table21[[#This Row],[_202330]]-Table21[[#This Row],[_201930]])/Table21[[#This Row],[_201930]]*1,"")</f>
        <v>0.125</v>
      </c>
    </row>
    <row r="1728" spans="1:8" ht="28.5">
      <c r="A1728" s="132">
        <v>180328</v>
      </c>
      <c r="B1728" s="134" t="s">
        <v>1165</v>
      </c>
      <c r="C1728" s="134" t="s">
        <v>129</v>
      </c>
      <c r="D1728" s="134" t="s">
        <v>129</v>
      </c>
      <c r="E1728" s="134" t="s">
        <v>129</v>
      </c>
      <c r="F1728" s="134" t="s">
        <v>129</v>
      </c>
      <c r="G1728" s="135" t="s">
        <v>129</v>
      </c>
      <c r="H1728" s="171" t="str">
        <f>IFERROR((Table21[[#This Row],[_202330]]-Table21[[#This Row],[_201930]])/Table21[[#This Row],[_201930]]*1,"")</f>
        <v/>
      </c>
    </row>
    <row r="1729" spans="1:8">
      <c r="A1729" s="132">
        <v>180328</v>
      </c>
      <c r="B1729" s="134" t="s">
        <v>1141</v>
      </c>
      <c r="C1729" s="134">
        <v>59</v>
      </c>
      <c r="D1729" s="134">
        <v>17</v>
      </c>
      <c r="E1729" s="134">
        <v>98</v>
      </c>
      <c r="F1729" s="134">
        <v>89</v>
      </c>
      <c r="G1729" s="135">
        <v>63</v>
      </c>
      <c r="H1729" s="171">
        <f>IFERROR((Table21[[#This Row],[_202330]]-Table21[[#This Row],[_201930]])/Table21[[#This Row],[_201930]]*1,"")</f>
        <v>6.7796610169491525E-2</v>
      </c>
    </row>
    <row r="1730" spans="1:8">
      <c r="A1730" s="132">
        <v>180328</v>
      </c>
      <c r="B1730" s="134" t="s">
        <v>1142</v>
      </c>
      <c r="C1730" s="134">
        <v>69</v>
      </c>
      <c r="D1730" s="134">
        <v>16</v>
      </c>
      <c r="E1730" s="134">
        <v>34</v>
      </c>
      <c r="F1730" s="134">
        <v>44</v>
      </c>
      <c r="G1730" s="135">
        <v>31</v>
      </c>
      <c r="H1730" s="171">
        <f>IFERROR((Table21[[#This Row],[_202330]]-Table21[[#This Row],[_201930]])/Table21[[#This Row],[_201930]]*1,"")</f>
        <v>-0.55072463768115942</v>
      </c>
    </row>
    <row r="1731" spans="1:8" ht="28.5">
      <c r="A1731" s="132">
        <v>180328</v>
      </c>
      <c r="B1731" s="134" t="s">
        <v>1143</v>
      </c>
      <c r="C1731" s="134">
        <v>3</v>
      </c>
      <c r="D1731" s="134">
        <v>0</v>
      </c>
      <c r="E1731" s="134">
        <v>3</v>
      </c>
      <c r="F1731" s="134">
        <v>0</v>
      </c>
      <c r="G1731" s="135">
        <v>1</v>
      </c>
      <c r="H1731" s="171">
        <f>IFERROR((Table21[[#This Row],[_202330]]-Table21[[#This Row],[_201930]])/Table21[[#This Row],[_201930]]*1,"")</f>
        <v>-0.66666666666666663</v>
      </c>
    </row>
    <row r="1732" spans="1:8" ht="28.5">
      <c r="A1732" s="132">
        <v>180328</v>
      </c>
      <c r="B1732" s="134" t="s">
        <v>1166</v>
      </c>
      <c r="C1732" s="134">
        <v>73</v>
      </c>
      <c r="D1732" s="134">
        <v>57</v>
      </c>
      <c r="E1732" s="134">
        <v>99</v>
      </c>
      <c r="F1732" s="134">
        <v>89</v>
      </c>
      <c r="G1732" s="135">
        <v>63</v>
      </c>
      <c r="H1732" s="171">
        <f>IFERROR((Table21[[#This Row],[_202330]]-Table21[[#This Row],[_201930]])/Table21[[#This Row],[_201930]]*1,"")</f>
        <v>-0.13698630136986301</v>
      </c>
    </row>
    <row r="1733" spans="1:8" ht="28.5">
      <c r="A1733" s="132">
        <v>180328</v>
      </c>
      <c r="B1733" s="134" t="s">
        <v>1167</v>
      </c>
      <c r="C1733" s="134" t="s">
        <v>129</v>
      </c>
      <c r="D1733" s="134" t="s">
        <v>129</v>
      </c>
      <c r="E1733" s="134" t="s">
        <v>129</v>
      </c>
      <c r="F1733" s="134" t="s">
        <v>129</v>
      </c>
      <c r="G1733" s="135" t="s">
        <v>129</v>
      </c>
      <c r="H1733" s="171" t="str">
        <f>IFERROR((Table21[[#This Row],[_202330]]-Table21[[#This Row],[_201930]])/Table21[[#This Row],[_201930]]*1,"")</f>
        <v/>
      </c>
    </row>
    <row r="1734" spans="1:8">
      <c r="A1734" s="132">
        <v>180328</v>
      </c>
      <c r="B1734" s="134" t="s">
        <v>1146</v>
      </c>
      <c r="C1734" s="134">
        <v>76</v>
      </c>
      <c r="D1734" s="134">
        <v>57</v>
      </c>
      <c r="E1734" s="134">
        <v>102</v>
      </c>
      <c r="F1734" s="134">
        <v>89</v>
      </c>
      <c r="G1734" s="135">
        <v>64</v>
      </c>
      <c r="H1734" s="171">
        <f>IFERROR((Table21[[#This Row],[_202330]]-Table21[[#This Row],[_201930]])/Table21[[#This Row],[_201930]]*1,"")</f>
        <v>-0.15789473684210525</v>
      </c>
    </row>
    <row r="1735" spans="1:8" ht="28.5">
      <c r="A1735" s="132">
        <v>180328</v>
      </c>
      <c r="B1735" s="134" t="s">
        <v>1147</v>
      </c>
      <c r="C1735" s="134">
        <v>2</v>
      </c>
      <c r="D1735" s="134">
        <v>3</v>
      </c>
      <c r="E1735" s="134">
        <v>27</v>
      </c>
      <c r="F1735" s="134">
        <v>26</v>
      </c>
      <c r="G1735" s="135">
        <v>13</v>
      </c>
      <c r="H1735" s="171">
        <f>IFERROR((Table21[[#This Row],[_202330]]-Table21[[#This Row],[_201930]])/Table21[[#This Row],[_201930]]*1,"")</f>
        <v>5.5</v>
      </c>
    </row>
    <row r="1736" spans="1:8" ht="28.5">
      <c r="A1736" s="132">
        <v>180328</v>
      </c>
      <c r="B1736" s="134" t="s">
        <v>1148</v>
      </c>
      <c r="C1736" s="134">
        <v>0</v>
      </c>
      <c r="D1736" s="134">
        <v>40</v>
      </c>
      <c r="E1736" s="134">
        <v>4</v>
      </c>
      <c r="F1736" s="134">
        <v>8</v>
      </c>
      <c r="G1736" s="135">
        <v>1</v>
      </c>
      <c r="H1736" s="171" t="str">
        <f>IFERROR((Table21[[#This Row],[_202330]]-Table21[[#This Row],[_201930]])/Table21[[#This Row],[_201930]]*1,"")</f>
        <v/>
      </c>
    </row>
    <row r="1737" spans="1:8" ht="28.5">
      <c r="A1737" s="132">
        <v>180328</v>
      </c>
      <c r="B1737" s="134" t="s">
        <v>1149</v>
      </c>
      <c r="C1737" s="134">
        <v>8</v>
      </c>
      <c r="D1737" s="134">
        <v>5</v>
      </c>
      <c r="E1737" s="134">
        <v>156</v>
      </c>
      <c r="F1737" s="134">
        <v>81</v>
      </c>
      <c r="G1737" s="135">
        <v>123</v>
      </c>
      <c r="H1737" s="171">
        <f>IFERROR((Table21[[#This Row],[_202330]]-Table21[[#This Row],[_201930]])/Table21[[#This Row],[_201930]]*1,"")</f>
        <v>14.375</v>
      </c>
    </row>
    <row r="1738" spans="1:8" ht="28.5">
      <c r="A1738" s="132">
        <v>180328</v>
      </c>
      <c r="B1738" s="134" t="s">
        <v>1150</v>
      </c>
      <c r="C1738" s="134">
        <v>10</v>
      </c>
      <c r="D1738" s="134">
        <v>48</v>
      </c>
      <c r="E1738" s="134">
        <v>187</v>
      </c>
      <c r="F1738" s="134">
        <v>115</v>
      </c>
      <c r="G1738" s="135">
        <v>137</v>
      </c>
      <c r="H1738" s="171">
        <f>IFERROR((Table21[[#This Row],[_202330]]-Table21[[#This Row],[_201930]])/Table21[[#This Row],[_201930]]*1,"")</f>
        <v>12.7</v>
      </c>
    </row>
    <row r="1739" spans="1:8">
      <c r="A1739" s="132">
        <v>180328</v>
      </c>
      <c r="B1739" s="134" t="s">
        <v>1151</v>
      </c>
      <c r="C1739" s="134">
        <v>88</v>
      </c>
      <c r="D1739" s="134">
        <v>54</v>
      </c>
      <c r="E1739" s="134">
        <v>35</v>
      </c>
      <c r="F1739" s="134">
        <v>44</v>
      </c>
      <c r="G1739" s="135">
        <v>32</v>
      </c>
      <c r="H1739" s="171">
        <f>IFERROR((Table21[[#This Row],[_202330]]-Table21[[#This Row],[_201930]])/Table21[[#This Row],[_201930]]*1,"")</f>
        <v>-0.63636363636363635</v>
      </c>
    </row>
    <row r="1740" spans="1:8" ht="28.5">
      <c r="A1740" s="132">
        <v>180328</v>
      </c>
      <c r="B1740" s="134" t="s">
        <v>1152</v>
      </c>
      <c r="C1740" s="134">
        <v>2</v>
      </c>
      <c r="D1740" s="134">
        <v>41</v>
      </c>
      <c r="E1740" s="134">
        <v>11</v>
      </c>
      <c r="F1740" s="134">
        <v>17</v>
      </c>
      <c r="G1740" s="135">
        <v>7</v>
      </c>
      <c r="H1740" s="171">
        <f>IFERROR((Table21[[#This Row],[_202330]]-Table21[[#This Row],[_201930]])/Table21[[#This Row],[_201930]]*1,"")</f>
        <v>2.5</v>
      </c>
    </row>
    <row r="1741" spans="1:8" ht="28.5">
      <c r="A1741" s="132">
        <v>180328</v>
      </c>
      <c r="B1741" s="134" t="s">
        <v>1153</v>
      </c>
      <c r="C1741" s="134">
        <v>2</v>
      </c>
      <c r="D1741" s="134">
        <v>3</v>
      </c>
      <c r="E1741" s="134">
        <v>9</v>
      </c>
      <c r="F1741" s="134">
        <v>13</v>
      </c>
      <c r="G1741" s="135">
        <v>6</v>
      </c>
      <c r="H1741" s="171">
        <f>IFERROR((Table21[[#This Row],[_202330]]-Table21[[#This Row],[_201930]])/Table21[[#This Row],[_201930]]*1,"")</f>
        <v>2</v>
      </c>
    </row>
    <row r="1742" spans="1:8" ht="28.5">
      <c r="A1742" s="132">
        <v>180328</v>
      </c>
      <c r="B1742" s="134" t="s">
        <v>1154</v>
      </c>
      <c r="C1742" s="134">
        <v>0</v>
      </c>
      <c r="D1742" s="134">
        <v>38</v>
      </c>
      <c r="E1742" s="134">
        <v>1</v>
      </c>
      <c r="F1742" s="134">
        <v>4</v>
      </c>
      <c r="G1742" s="135">
        <v>0</v>
      </c>
      <c r="H1742" s="171" t="str">
        <f>IFERROR((Table21[[#This Row],[_202330]]-Table21[[#This Row],[_201930]])/Table21[[#This Row],[_201930]]*1,"")</f>
        <v/>
      </c>
    </row>
    <row r="1743" spans="1:8" ht="28.5">
      <c r="A1743" s="132">
        <v>180328</v>
      </c>
      <c r="B1743" s="134" t="s">
        <v>1155</v>
      </c>
      <c r="C1743" s="134">
        <v>9</v>
      </c>
      <c r="D1743" s="134">
        <v>5</v>
      </c>
      <c r="E1743" s="134">
        <v>54</v>
      </c>
      <c r="F1743" s="134">
        <v>40</v>
      </c>
      <c r="G1743" s="135">
        <v>61</v>
      </c>
      <c r="H1743" s="171">
        <f>IFERROR((Table21[[#This Row],[_202330]]-Table21[[#This Row],[_201930]])/Table21[[#This Row],[_201930]]*1,"")</f>
        <v>5.7777777777777777</v>
      </c>
    </row>
    <row r="1744" spans="1:8">
      <c r="A1744" s="132">
        <v>180647</v>
      </c>
      <c r="B1744" s="134" t="s">
        <v>1173</v>
      </c>
      <c r="C1744" s="134">
        <v>87</v>
      </c>
      <c r="D1744" s="134">
        <v>79</v>
      </c>
      <c r="E1744" s="134">
        <v>78</v>
      </c>
      <c r="F1744" s="134">
        <v>55</v>
      </c>
      <c r="G1744" s="135">
        <v>94</v>
      </c>
      <c r="H1744" s="171">
        <f>IFERROR((Table21[[#This Row],[_202330]]-Table21[[#This Row],[_201930]])/Table21[[#This Row],[_201930]]*1,"")</f>
        <v>8.0459770114942528E-2</v>
      </c>
    </row>
    <row r="1745" spans="1:8">
      <c r="A1745" s="132">
        <v>180647</v>
      </c>
      <c r="B1745" s="134" t="s">
        <v>1131</v>
      </c>
      <c r="C1745" s="134">
        <v>0</v>
      </c>
      <c r="D1745" s="134">
        <v>0</v>
      </c>
      <c r="E1745" s="134">
        <v>0</v>
      </c>
      <c r="F1745" s="134">
        <v>1</v>
      </c>
      <c r="G1745" s="135">
        <v>0</v>
      </c>
      <c r="H1745" s="171" t="str">
        <f>IFERROR((Table21[[#This Row],[_202330]]-Table21[[#This Row],[_201930]])/Table21[[#This Row],[_201930]]*1,"")</f>
        <v/>
      </c>
    </row>
    <row r="1746" spans="1:8">
      <c r="A1746" s="132">
        <v>180647</v>
      </c>
      <c r="B1746" s="134" t="s">
        <v>1132</v>
      </c>
      <c r="C1746" s="134">
        <v>87</v>
      </c>
      <c r="D1746" s="134">
        <v>79</v>
      </c>
      <c r="E1746" s="134">
        <v>78</v>
      </c>
      <c r="F1746" s="134">
        <v>54</v>
      </c>
      <c r="G1746" s="135">
        <v>94</v>
      </c>
      <c r="H1746" s="171">
        <f>IFERROR((Table21[[#This Row],[_202330]]-Table21[[#This Row],[_201930]])/Table21[[#This Row],[_201930]]*1,"")</f>
        <v>8.0459770114942528E-2</v>
      </c>
    </row>
    <row r="1747" spans="1:8" ht="28.5">
      <c r="A1747" s="132">
        <v>180647</v>
      </c>
      <c r="B1747" s="134" t="s">
        <v>1133</v>
      </c>
      <c r="C1747" s="134">
        <v>9</v>
      </c>
      <c r="D1747" s="134">
        <v>9</v>
      </c>
      <c r="E1747" s="134">
        <v>12</v>
      </c>
      <c r="F1747" s="134">
        <v>3</v>
      </c>
      <c r="G1747" s="135">
        <v>10</v>
      </c>
      <c r="H1747" s="171">
        <f>IFERROR((Table21[[#This Row],[_202330]]-Table21[[#This Row],[_201930]])/Table21[[#This Row],[_201930]]*1,"")</f>
        <v>0.1111111111111111</v>
      </c>
    </row>
    <row r="1748" spans="1:8" ht="28.5">
      <c r="A1748" s="132">
        <v>180647</v>
      </c>
      <c r="B1748" s="134" t="s">
        <v>1162</v>
      </c>
      <c r="C1748" s="134">
        <v>25</v>
      </c>
      <c r="D1748" s="134">
        <v>15</v>
      </c>
      <c r="E1748" s="134">
        <v>17</v>
      </c>
      <c r="F1748" s="134">
        <v>12</v>
      </c>
      <c r="G1748" s="135">
        <v>17</v>
      </c>
      <c r="H1748" s="171">
        <f>IFERROR((Table21[[#This Row],[_202330]]-Table21[[#This Row],[_201930]])/Table21[[#This Row],[_201930]]*1,"")</f>
        <v>-0.32</v>
      </c>
    </row>
    <row r="1749" spans="1:8" ht="28.5">
      <c r="A1749" s="132">
        <v>180647</v>
      </c>
      <c r="B1749" s="134" t="s">
        <v>1163</v>
      </c>
      <c r="C1749" s="134">
        <v>2</v>
      </c>
      <c r="D1749" s="134">
        <v>2</v>
      </c>
      <c r="E1749" s="134">
        <v>1</v>
      </c>
      <c r="F1749" s="134">
        <v>5</v>
      </c>
      <c r="G1749" s="135">
        <v>6</v>
      </c>
      <c r="H1749" s="171">
        <f>IFERROR((Table21[[#This Row],[_202330]]-Table21[[#This Row],[_201930]])/Table21[[#This Row],[_201930]]*1,"")</f>
        <v>2</v>
      </c>
    </row>
    <row r="1750" spans="1:8">
      <c r="A1750" s="132">
        <v>180647</v>
      </c>
      <c r="B1750" s="134" t="s">
        <v>1136</v>
      </c>
      <c r="C1750" s="134">
        <v>36</v>
      </c>
      <c r="D1750" s="134">
        <v>26</v>
      </c>
      <c r="E1750" s="134">
        <v>30</v>
      </c>
      <c r="F1750" s="134">
        <v>20</v>
      </c>
      <c r="G1750" s="135">
        <v>33</v>
      </c>
      <c r="H1750" s="171">
        <f>IFERROR((Table21[[#This Row],[_202330]]-Table21[[#This Row],[_201930]])/Table21[[#This Row],[_201930]]*1,"")</f>
        <v>-8.3333333333333329E-2</v>
      </c>
    </row>
    <row r="1751" spans="1:8">
      <c r="A1751" s="132">
        <v>180647</v>
      </c>
      <c r="B1751" s="134" t="s">
        <v>1137</v>
      </c>
      <c r="C1751" s="134">
        <v>41</v>
      </c>
      <c r="D1751" s="134">
        <v>33</v>
      </c>
      <c r="E1751" s="134">
        <v>38</v>
      </c>
      <c r="F1751" s="134">
        <v>37</v>
      </c>
      <c r="G1751" s="135">
        <v>35</v>
      </c>
      <c r="H1751" s="171">
        <f>IFERROR((Table21[[#This Row],[_202330]]-Table21[[#This Row],[_201930]])/Table21[[#This Row],[_201930]]*1,"")</f>
        <v>-0.14634146341463414</v>
      </c>
    </row>
    <row r="1752" spans="1:8" ht="28.5">
      <c r="A1752" s="132">
        <v>180647</v>
      </c>
      <c r="B1752" s="134" t="s">
        <v>1138</v>
      </c>
      <c r="C1752" s="134">
        <v>9</v>
      </c>
      <c r="D1752" s="134">
        <v>4</v>
      </c>
      <c r="E1752" s="134">
        <v>10</v>
      </c>
      <c r="F1752" s="134">
        <v>6</v>
      </c>
      <c r="G1752" s="135">
        <v>9</v>
      </c>
      <c r="H1752" s="171">
        <f>IFERROR((Table21[[#This Row],[_202330]]-Table21[[#This Row],[_201930]])/Table21[[#This Row],[_201930]]*1,"")</f>
        <v>0</v>
      </c>
    </row>
    <row r="1753" spans="1:8" ht="28.5">
      <c r="A1753" s="132">
        <v>180647</v>
      </c>
      <c r="B1753" s="134" t="s">
        <v>1164</v>
      </c>
      <c r="C1753" s="134">
        <v>25</v>
      </c>
      <c r="D1753" s="134">
        <v>16</v>
      </c>
      <c r="E1753" s="134">
        <v>20</v>
      </c>
      <c r="F1753" s="134">
        <v>17</v>
      </c>
      <c r="G1753" s="135">
        <v>17</v>
      </c>
      <c r="H1753" s="171">
        <f>IFERROR((Table21[[#This Row],[_202330]]-Table21[[#This Row],[_201930]])/Table21[[#This Row],[_201930]]*1,"")</f>
        <v>-0.32</v>
      </c>
    </row>
    <row r="1754" spans="1:8" ht="28.5">
      <c r="A1754" s="132">
        <v>180647</v>
      </c>
      <c r="B1754" s="134" t="s">
        <v>1165</v>
      </c>
      <c r="C1754" s="134">
        <v>4</v>
      </c>
      <c r="D1754" s="134">
        <v>6</v>
      </c>
      <c r="E1754" s="134">
        <v>2</v>
      </c>
      <c r="F1754" s="134">
        <v>7</v>
      </c>
      <c r="G1754" s="135">
        <v>8</v>
      </c>
      <c r="H1754" s="171">
        <f>IFERROR((Table21[[#This Row],[_202330]]-Table21[[#This Row],[_201930]])/Table21[[#This Row],[_201930]]*1,"")</f>
        <v>1</v>
      </c>
    </row>
    <row r="1755" spans="1:8">
      <c r="A1755" s="132">
        <v>180647</v>
      </c>
      <c r="B1755" s="134" t="s">
        <v>1141</v>
      </c>
      <c r="C1755" s="134">
        <v>38</v>
      </c>
      <c r="D1755" s="134">
        <v>26</v>
      </c>
      <c r="E1755" s="134">
        <v>32</v>
      </c>
      <c r="F1755" s="134">
        <v>30</v>
      </c>
      <c r="G1755" s="135">
        <v>34</v>
      </c>
      <c r="H1755" s="171">
        <f>IFERROR((Table21[[#This Row],[_202330]]-Table21[[#This Row],[_201930]])/Table21[[#This Row],[_201930]]*1,"")</f>
        <v>-0.10526315789473684</v>
      </c>
    </row>
    <row r="1756" spans="1:8">
      <c r="A1756" s="132">
        <v>180647</v>
      </c>
      <c r="B1756" s="134" t="s">
        <v>1142</v>
      </c>
      <c r="C1756" s="134">
        <v>44</v>
      </c>
      <c r="D1756" s="134">
        <v>33</v>
      </c>
      <c r="E1756" s="134">
        <v>41</v>
      </c>
      <c r="F1756" s="134">
        <v>56</v>
      </c>
      <c r="G1756" s="135">
        <v>36</v>
      </c>
      <c r="H1756" s="171">
        <f>IFERROR((Table21[[#This Row],[_202330]]-Table21[[#This Row],[_201930]])/Table21[[#This Row],[_201930]]*1,"")</f>
        <v>-0.18181818181818182</v>
      </c>
    </row>
    <row r="1757" spans="1:8" ht="28.5">
      <c r="A1757" s="132">
        <v>180647</v>
      </c>
      <c r="B1757" s="134" t="s">
        <v>1143</v>
      </c>
      <c r="C1757" s="134">
        <v>3</v>
      </c>
      <c r="D1757" s="134">
        <v>0</v>
      </c>
      <c r="E1757" s="134">
        <v>0</v>
      </c>
      <c r="F1757" s="134">
        <v>7</v>
      </c>
      <c r="G1757" s="135">
        <v>9</v>
      </c>
      <c r="H1757" s="171">
        <f>IFERROR((Table21[[#This Row],[_202330]]-Table21[[#This Row],[_201930]])/Table21[[#This Row],[_201930]]*1,"")</f>
        <v>2</v>
      </c>
    </row>
    <row r="1758" spans="1:8" ht="28.5">
      <c r="A1758" s="132">
        <v>180647</v>
      </c>
      <c r="B1758" s="134" t="s">
        <v>1166</v>
      </c>
      <c r="C1758" s="134">
        <v>26</v>
      </c>
      <c r="D1758" s="134">
        <v>26</v>
      </c>
      <c r="E1758" s="134">
        <v>26</v>
      </c>
      <c r="F1758" s="134">
        <v>18</v>
      </c>
      <c r="G1758" s="135">
        <v>18</v>
      </c>
      <c r="H1758" s="171">
        <f>IFERROR((Table21[[#This Row],[_202330]]-Table21[[#This Row],[_201930]])/Table21[[#This Row],[_201930]]*1,"")</f>
        <v>-0.30769230769230771</v>
      </c>
    </row>
    <row r="1759" spans="1:8" ht="28.5">
      <c r="A1759" s="132">
        <v>180647</v>
      </c>
      <c r="B1759" s="134" t="s">
        <v>1167</v>
      </c>
      <c r="C1759" s="134">
        <v>9</v>
      </c>
      <c r="D1759" s="134">
        <v>16</v>
      </c>
      <c r="E1759" s="134">
        <v>13</v>
      </c>
      <c r="F1759" s="134">
        <v>10</v>
      </c>
      <c r="G1759" s="135">
        <v>12</v>
      </c>
      <c r="H1759" s="171">
        <f>IFERROR((Table21[[#This Row],[_202330]]-Table21[[#This Row],[_201930]])/Table21[[#This Row],[_201930]]*1,"")</f>
        <v>0.33333333333333331</v>
      </c>
    </row>
    <row r="1760" spans="1:8">
      <c r="A1760" s="132">
        <v>180647</v>
      </c>
      <c r="B1760" s="134" t="s">
        <v>1146</v>
      </c>
      <c r="C1760" s="134">
        <v>38</v>
      </c>
      <c r="D1760" s="134">
        <v>42</v>
      </c>
      <c r="E1760" s="134">
        <v>39</v>
      </c>
      <c r="F1760" s="134">
        <v>35</v>
      </c>
      <c r="G1760" s="135">
        <v>39</v>
      </c>
      <c r="H1760" s="171">
        <f>IFERROR((Table21[[#This Row],[_202330]]-Table21[[#This Row],[_201930]])/Table21[[#This Row],[_201930]]*1,"")</f>
        <v>2.6315789473684209E-2</v>
      </c>
    </row>
    <row r="1761" spans="1:8" ht="28.5">
      <c r="A1761" s="132">
        <v>180647</v>
      </c>
      <c r="B1761" s="134" t="s">
        <v>1147</v>
      </c>
      <c r="C1761" s="134">
        <v>0</v>
      </c>
      <c r="D1761" s="134">
        <v>0</v>
      </c>
      <c r="E1761" s="134">
        <v>0</v>
      </c>
      <c r="F1761" s="134">
        <v>1</v>
      </c>
      <c r="G1761" s="135">
        <v>7</v>
      </c>
      <c r="H1761" s="171" t="str">
        <f>IFERROR((Table21[[#This Row],[_202330]]-Table21[[#This Row],[_201930]])/Table21[[#This Row],[_201930]]*1,"")</f>
        <v/>
      </c>
    </row>
    <row r="1762" spans="1:8" ht="28.5">
      <c r="A1762" s="132">
        <v>180647</v>
      </c>
      <c r="B1762" s="134" t="s">
        <v>1148</v>
      </c>
      <c r="C1762" s="134">
        <v>3</v>
      </c>
      <c r="D1762" s="134">
        <v>2</v>
      </c>
      <c r="E1762" s="134">
        <v>1</v>
      </c>
      <c r="F1762" s="134">
        <v>0</v>
      </c>
      <c r="G1762" s="135">
        <v>12</v>
      </c>
      <c r="H1762" s="171">
        <f>IFERROR((Table21[[#This Row],[_202330]]-Table21[[#This Row],[_201930]])/Table21[[#This Row],[_201930]]*1,"")</f>
        <v>3</v>
      </c>
    </row>
    <row r="1763" spans="1:8" ht="28.5">
      <c r="A1763" s="132">
        <v>180647</v>
      </c>
      <c r="B1763" s="134" t="s">
        <v>1149</v>
      </c>
      <c r="C1763" s="134">
        <v>46</v>
      </c>
      <c r="D1763" s="134">
        <v>35</v>
      </c>
      <c r="E1763" s="134">
        <v>38</v>
      </c>
      <c r="F1763" s="134">
        <v>18</v>
      </c>
      <c r="G1763" s="135">
        <v>36</v>
      </c>
      <c r="H1763" s="171">
        <f>IFERROR((Table21[[#This Row],[_202330]]-Table21[[#This Row],[_201930]])/Table21[[#This Row],[_201930]]*1,"")</f>
        <v>-0.21739130434782608</v>
      </c>
    </row>
    <row r="1764" spans="1:8" ht="28.5">
      <c r="A1764" s="132">
        <v>180647</v>
      </c>
      <c r="B1764" s="134" t="s">
        <v>1150</v>
      </c>
      <c r="C1764" s="134">
        <v>49</v>
      </c>
      <c r="D1764" s="134">
        <v>37</v>
      </c>
      <c r="E1764" s="134">
        <v>39</v>
      </c>
      <c r="F1764" s="134">
        <v>19</v>
      </c>
      <c r="G1764" s="135">
        <v>55</v>
      </c>
      <c r="H1764" s="171">
        <f>IFERROR((Table21[[#This Row],[_202330]]-Table21[[#This Row],[_201930]])/Table21[[#This Row],[_201930]]*1,"")</f>
        <v>0.12244897959183673</v>
      </c>
    </row>
    <row r="1765" spans="1:8">
      <c r="A1765" s="132">
        <v>180647</v>
      </c>
      <c r="B1765" s="134" t="s">
        <v>1151</v>
      </c>
      <c r="C1765" s="134">
        <v>44</v>
      </c>
      <c r="D1765" s="134">
        <v>53</v>
      </c>
      <c r="E1765" s="134">
        <v>50</v>
      </c>
      <c r="F1765" s="134">
        <v>65</v>
      </c>
      <c r="G1765" s="135">
        <v>41</v>
      </c>
      <c r="H1765" s="171">
        <f>IFERROR((Table21[[#This Row],[_202330]]-Table21[[#This Row],[_201930]])/Table21[[#This Row],[_201930]]*1,"")</f>
        <v>-6.8181818181818177E-2</v>
      </c>
    </row>
    <row r="1766" spans="1:8" ht="28.5">
      <c r="A1766" s="132">
        <v>180647</v>
      </c>
      <c r="B1766" s="134" t="s">
        <v>1152</v>
      </c>
      <c r="C1766" s="134">
        <v>3</v>
      </c>
      <c r="D1766" s="134">
        <v>3</v>
      </c>
      <c r="E1766" s="134">
        <v>1</v>
      </c>
      <c r="F1766" s="134">
        <v>2</v>
      </c>
      <c r="G1766" s="135">
        <v>20</v>
      </c>
      <c r="H1766" s="171">
        <f>IFERROR((Table21[[#This Row],[_202330]]-Table21[[#This Row],[_201930]])/Table21[[#This Row],[_201930]]*1,"")</f>
        <v>5.666666666666667</v>
      </c>
    </row>
    <row r="1767" spans="1:8" ht="28.5">
      <c r="A1767" s="132">
        <v>180647</v>
      </c>
      <c r="B1767" s="134" t="s">
        <v>1153</v>
      </c>
      <c r="C1767" s="134">
        <v>0</v>
      </c>
      <c r="D1767" s="134">
        <v>0</v>
      </c>
      <c r="E1767" s="134">
        <v>0</v>
      </c>
      <c r="F1767" s="134">
        <v>2</v>
      </c>
      <c r="G1767" s="135">
        <v>7</v>
      </c>
      <c r="H1767" s="171" t="str">
        <f>IFERROR((Table21[[#This Row],[_202330]]-Table21[[#This Row],[_201930]])/Table21[[#This Row],[_201930]]*1,"")</f>
        <v/>
      </c>
    </row>
    <row r="1768" spans="1:8" ht="28.5">
      <c r="A1768" s="132">
        <v>180647</v>
      </c>
      <c r="B1768" s="134" t="s">
        <v>1154</v>
      </c>
      <c r="C1768" s="134">
        <v>3</v>
      </c>
      <c r="D1768" s="134">
        <v>3</v>
      </c>
      <c r="E1768" s="134">
        <v>1</v>
      </c>
      <c r="F1768" s="134">
        <v>0</v>
      </c>
      <c r="G1768" s="135">
        <v>13</v>
      </c>
      <c r="H1768" s="171">
        <f>IFERROR((Table21[[#This Row],[_202330]]-Table21[[#This Row],[_201930]])/Table21[[#This Row],[_201930]]*1,"")</f>
        <v>3.3333333333333335</v>
      </c>
    </row>
    <row r="1769" spans="1:8" ht="28.5">
      <c r="A1769" s="132">
        <v>180647</v>
      </c>
      <c r="B1769" s="134" t="s">
        <v>1155</v>
      </c>
      <c r="C1769" s="134">
        <v>53</v>
      </c>
      <c r="D1769" s="134">
        <v>44</v>
      </c>
      <c r="E1769" s="134">
        <v>49</v>
      </c>
      <c r="F1769" s="134">
        <v>33</v>
      </c>
      <c r="G1769" s="135">
        <v>38</v>
      </c>
      <c r="H1769" s="171">
        <f>IFERROR((Table21[[#This Row],[_202330]]-Table21[[#This Row],[_201930]])/Table21[[#This Row],[_201930]]*1,"")</f>
        <v>-0.28301886792452829</v>
      </c>
    </row>
    <row r="1770" spans="1:8">
      <c r="A1770" s="132">
        <v>181419</v>
      </c>
      <c r="B1770" s="134" t="s">
        <v>1173</v>
      </c>
      <c r="C1770" s="134">
        <v>3</v>
      </c>
      <c r="D1770" s="134" t="s">
        <v>129</v>
      </c>
      <c r="E1770" s="134">
        <v>12</v>
      </c>
      <c r="F1770" s="134">
        <v>2</v>
      </c>
      <c r="G1770" s="135">
        <v>4</v>
      </c>
      <c r="H1770" s="171">
        <f>IFERROR((Table21[[#This Row],[_202330]]-Table21[[#This Row],[_201930]])/Table21[[#This Row],[_201930]]*1,"")</f>
        <v>0.33333333333333331</v>
      </c>
    </row>
    <row r="1771" spans="1:8">
      <c r="A1771" s="132">
        <v>181419</v>
      </c>
      <c r="B1771" s="134" t="s">
        <v>1131</v>
      </c>
      <c r="C1771" s="134">
        <v>1</v>
      </c>
      <c r="D1771" s="134" t="s">
        <v>129</v>
      </c>
      <c r="E1771" s="134">
        <v>0</v>
      </c>
      <c r="F1771" s="134">
        <v>0</v>
      </c>
      <c r="G1771" s="135">
        <v>0</v>
      </c>
      <c r="H1771" s="171">
        <f>IFERROR((Table21[[#This Row],[_202330]]-Table21[[#This Row],[_201930]])/Table21[[#This Row],[_201930]]*1,"")</f>
        <v>-1</v>
      </c>
    </row>
    <row r="1772" spans="1:8">
      <c r="A1772" s="132">
        <v>181419</v>
      </c>
      <c r="B1772" s="134" t="s">
        <v>1132</v>
      </c>
      <c r="C1772" s="134">
        <v>2</v>
      </c>
      <c r="D1772" s="134" t="s">
        <v>129</v>
      </c>
      <c r="E1772" s="134">
        <v>12</v>
      </c>
      <c r="F1772" s="134">
        <v>2</v>
      </c>
      <c r="G1772" s="135">
        <v>4</v>
      </c>
      <c r="H1772" s="171">
        <f>IFERROR((Table21[[#This Row],[_202330]]-Table21[[#This Row],[_201930]])/Table21[[#This Row],[_201930]]*1,"")</f>
        <v>1</v>
      </c>
    </row>
    <row r="1773" spans="1:8" ht="28.5">
      <c r="A1773" s="132">
        <v>181419</v>
      </c>
      <c r="B1773" s="134" t="s">
        <v>1133</v>
      </c>
      <c r="C1773" s="134">
        <v>0</v>
      </c>
      <c r="D1773" s="134" t="s">
        <v>129</v>
      </c>
      <c r="E1773" s="134">
        <v>0</v>
      </c>
      <c r="F1773" s="134">
        <v>0</v>
      </c>
      <c r="G1773" s="135">
        <v>0</v>
      </c>
      <c r="H1773" s="171" t="str">
        <f>IFERROR((Table21[[#This Row],[_202330]]-Table21[[#This Row],[_201930]])/Table21[[#This Row],[_201930]]*1,"")</f>
        <v/>
      </c>
    </row>
    <row r="1774" spans="1:8" ht="28.5">
      <c r="A1774" s="132">
        <v>181419</v>
      </c>
      <c r="B1774" s="134" t="s">
        <v>1162</v>
      </c>
      <c r="C1774" s="134">
        <v>0</v>
      </c>
      <c r="D1774" s="134" t="s">
        <v>129</v>
      </c>
      <c r="E1774" s="134">
        <v>3</v>
      </c>
      <c r="F1774" s="134">
        <v>1</v>
      </c>
      <c r="G1774" s="135">
        <v>2</v>
      </c>
      <c r="H1774" s="171" t="str">
        <f>IFERROR((Table21[[#This Row],[_202330]]-Table21[[#This Row],[_201930]])/Table21[[#This Row],[_201930]]*1,"")</f>
        <v/>
      </c>
    </row>
    <row r="1775" spans="1:8" ht="28.5">
      <c r="A1775" s="132">
        <v>181419</v>
      </c>
      <c r="B1775" s="134" t="s">
        <v>1163</v>
      </c>
      <c r="C1775" s="134" t="s">
        <v>129</v>
      </c>
      <c r="D1775" s="134" t="s">
        <v>129</v>
      </c>
      <c r="E1775" s="134" t="s">
        <v>129</v>
      </c>
      <c r="F1775" s="134" t="s">
        <v>129</v>
      </c>
      <c r="G1775" s="135">
        <v>0</v>
      </c>
      <c r="H1775" s="171" t="str">
        <f>IFERROR((Table21[[#This Row],[_202330]]-Table21[[#This Row],[_201930]])/Table21[[#This Row],[_201930]]*1,"")</f>
        <v/>
      </c>
    </row>
    <row r="1776" spans="1:8">
      <c r="A1776" s="132">
        <v>181419</v>
      </c>
      <c r="B1776" s="134" t="s">
        <v>1136</v>
      </c>
      <c r="C1776" s="134">
        <v>0</v>
      </c>
      <c r="D1776" s="134" t="s">
        <v>129</v>
      </c>
      <c r="E1776" s="134">
        <v>3</v>
      </c>
      <c r="F1776" s="134">
        <v>1</v>
      </c>
      <c r="G1776" s="135">
        <v>2</v>
      </c>
      <c r="H1776" s="171" t="str">
        <f>IFERROR((Table21[[#This Row],[_202330]]-Table21[[#This Row],[_201930]])/Table21[[#This Row],[_201930]]*1,"")</f>
        <v/>
      </c>
    </row>
    <row r="1777" spans="1:8">
      <c r="A1777" s="132">
        <v>181419</v>
      </c>
      <c r="B1777" s="134" t="s">
        <v>1137</v>
      </c>
      <c r="C1777" s="134">
        <v>0</v>
      </c>
      <c r="D1777" s="134" t="s">
        <v>129</v>
      </c>
      <c r="E1777" s="134">
        <v>25</v>
      </c>
      <c r="F1777" s="134">
        <v>50</v>
      </c>
      <c r="G1777" s="135">
        <v>50</v>
      </c>
      <c r="H1777" s="171" t="str">
        <f>IFERROR((Table21[[#This Row],[_202330]]-Table21[[#This Row],[_201930]])/Table21[[#This Row],[_201930]]*1,"")</f>
        <v/>
      </c>
    </row>
    <row r="1778" spans="1:8" ht="28.5">
      <c r="A1778" s="132">
        <v>181419</v>
      </c>
      <c r="B1778" s="134" t="s">
        <v>1138</v>
      </c>
      <c r="C1778" s="134">
        <v>0</v>
      </c>
      <c r="D1778" s="134" t="s">
        <v>129</v>
      </c>
      <c r="E1778" s="134">
        <v>0</v>
      </c>
      <c r="F1778" s="134">
        <v>0</v>
      </c>
      <c r="G1778" s="135">
        <v>0</v>
      </c>
      <c r="H1778" s="171" t="str">
        <f>IFERROR((Table21[[#This Row],[_202330]]-Table21[[#This Row],[_201930]])/Table21[[#This Row],[_201930]]*1,"")</f>
        <v/>
      </c>
    </row>
    <row r="1779" spans="1:8" ht="28.5">
      <c r="A1779" s="132">
        <v>181419</v>
      </c>
      <c r="B1779" s="134" t="s">
        <v>1164</v>
      </c>
      <c r="C1779" s="134">
        <v>0</v>
      </c>
      <c r="D1779" s="134" t="s">
        <v>129</v>
      </c>
      <c r="E1779" s="134">
        <v>4</v>
      </c>
      <c r="F1779" s="134">
        <v>1</v>
      </c>
      <c r="G1779" s="135">
        <v>2</v>
      </c>
      <c r="H1779" s="171" t="str">
        <f>IFERROR((Table21[[#This Row],[_202330]]-Table21[[#This Row],[_201930]])/Table21[[#This Row],[_201930]]*1,"")</f>
        <v/>
      </c>
    </row>
    <row r="1780" spans="1:8" ht="28.5">
      <c r="A1780" s="132">
        <v>181419</v>
      </c>
      <c r="B1780" s="134" t="s">
        <v>1165</v>
      </c>
      <c r="C1780" s="134" t="s">
        <v>129</v>
      </c>
      <c r="D1780" s="134" t="s">
        <v>129</v>
      </c>
      <c r="E1780" s="134" t="s">
        <v>129</v>
      </c>
      <c r="F1780" s="134" t="s">
        <v>129</v>
      </c>
      <c r="G1780" s="135">
        <v>0</v>
      </c>
      <c r="H1780" s="171" t="str">
        <f>IFERROR((Table21[[#This Row],[_202330]]-Table21[[#This Row],[_201930]])/Table21[[#This Row],[_201930]]*1,"")</f>
        <v/>
      </c>
    </row>
    <row r="1781" spans="1:8">
      <c r="A1781" s="132">
        <v>181419</v>
      </c>
      <c r="B1781" s="134" t="s">
        <v>1141</v>
      </c>
      <c r="C1781" s="134">
        <v>0</v>
      </c>
      <c r="D1781" s="134" t="s">
        <v>129</v>
      </c>
      <c r="E1781" s="134">
        <v>4</v>
      </c>
      <c r="F1781" s="134">
        <v>1</v>
      </c>
      <c r="G1781" s="135">
        <v>2</v>
      </c>
      <c r="H1781" s="171" t="str">
        <f>IFERROR((Table21[[#This Row],[_202330]]-Table21[[#This Row],[_201930]])/Table21[[#This Row],[_201930]]*1,"")</f>
        <v/>
      </c>
    </row>
    <row r="1782" spans="1:8">
      <c r="A1782" s="132">
        <v>181419</v>
      </c>
      <c r="B1782" s="134" t="s">
        <v>1142</v>
      </c>
      <c r="C1782" s="134">
        <v>0</v>
      </c>
      <c r="D1782" s="134" t="s">
        <v>129</v>
      </c>
      <c r="E1782" s="134">
        <v>33</v>
      </c>
      <c r="F1782" s="134">
        <v>50</v>
      </c>
      <c r="G1782" s="135">
        <v>50</v>
      </c>
      <c r="H1782" s="171" t="str">
        <f>IFERROR((Table21[[#This Row],[_202330]]-Table21[[#This Row],[_201930]])/Table21[[#This Row],[_201930]]*1,"")</f>
        <v/>
      </c>
    </row>
    <row r="1783" spans="1:8" ht="28.5">
      <c r="A1783" s="132">
        <v>181419</v>
      </c>
      <c r="B1783" s="134" t="s">
        <v>1143</v>
      </c>
      <c r="C1783" s="134">
        <v>0</v>
      </c>
      <c r="D1783" s="134" t="s">
        <v>129</v>
      </c>
      <c r="E1783" s="134">
        <v>0</v>
      </c>
      <c r="F1783" s="134">
        <v>0</v>
      </c>
      <c r="G1783" s="135">
        <v>0</v>
      </c>
      <c r="H1783" s="171" t="str">
        <f>IFERROR((Table21[[#This Row],[_202330]]-Table21[[#This Row],[_201930]])/Table21[[#This Row],[_201930]]*1,"")</f>
        <v/>
      </c>
    </row>
    <row r="1784" spans="1:8" ht="28.5">
      <c r="A1784" s="132">
        <v>181419</v>
      </c>
      <c r="B1784" s="134" t="s">
        <v>1166</v>
      </c>
      <c r="C1784" s="134">
        <v>0</v>
      </c>
      <c r="D1784" s="134" t="s">
        <v>129</v>
      </c>
      <c r="E1784" s="134">
        <v>4</v>
      </c>
      <c r="F1784" s="134">
        <v>1</v>
      </c>
      <c r="G1784" s="135">
        <v>2</v>
      </c>
      <c r="H1784" s="171" t="str">
        <f>IFERROR((Table21[[#This Row],[_202330]]-Table21[[#This Row],[_201930]])/Table21[[#This Row],[_201930]]*1,"")</f>
        <v/>
      </c>
    </row>
    <row r="1785" spans="1:8" ht="28.5">
      <c r="A1785" s="132">
        <v>181419</v>
      </c>
      <c r="B1785" s="134" t="s">
        <v>1167</v>
      </c>
      <c r="C1785" s="134" t="s">
        <v>129</v>
      </c>
      <c r="D1785" s="134" t="s">
        <v>129</v>
      </c>
      <c r="E1785" s="134" t="s">
        <v>129</v>
      </c>
      <c r="F1785" s="134" t="s">
        <v>129</v>
      </c>
      <c r="G1785" s="135">
        <v>0</v>
      </c>
      <c r="H1785" s="171" t="str">
        <f>IFERROR((Table21[[#This Row],[_202330]]-Table21[[#This Row],[_201930]])/Table21[[#This Row],[_201930]]*1,"")</f>
        <v/>
      </c>
    </row>
    <row r="1786" spans="1:8">
      <c r="A1786" s="132">
        <v>181419</v>
      </c>
      <c r="B1786" s="134" t="s">
        <v>1146</v>
      </c>
      <c r="C1786" s="134">
        <v>0</v>
      </c>
      <c r="D1786" s="134" t="s">
        <v>129</v>
      </c>
      <c r="E1786" s="134">
        <v>4</v>
      </c>
      <c r="F1786" s="134">
        <v>1</v>
      </c>
      <c r="G1786" s="135">
        <v>2</v>
      </c>
      <c r="H1786" s="171" t="str">
        <f>IFERROR((Table21[[#This Row],[_202330]]-Table21[[#This Row],[_201930]])/Table21[[#This Row],[_201930]]*1,"")</f>
        <v/>
      </c>
    </row>
    <row r="1787" spans="1:8" ht="28.5">
      <c r="A1787" s="132">
        <v>181419</v>
      </c>
      <c r="B1787" s="134" t="s">
        <v>1147</v>
      </c>
      <c r="C1787" s="134">
        <v>0</v>
      </c>
      <c r="D1787" s="134" t="s">
        <v>129</v>
      </c>
      <c r="E1787" s="134">
        <v>2</v>
      </c>
      <c r="F1787" s="134">
        <v>0</v>
      </c>
      <c r="G1787" s="135">
        <v>1</v>
      </c>
      <c r="H1787" s="171" t="str">
        <f>IFERROR((Table21[[#This Row],[_202330]]-Table21[[#This Row],[_201930]])/Table21[[#This Row],[_201930]]*1,"")</f>
        <v/>
      </c>
    </row>
    <row r="1788" spans="1:8" ht="28.5">
      <c r="A1788" s="132">
        <v>181419</v>
      </c>
      <c r="B1788" s="134" t="s">
        <v>1148</v>
      </c>
      <c r="C1788" s="134">
        <v>1</v>
      </c>
      <c r="D1788" s="134" t="s">
        <v>129</v>
      </c>
      <c r="E1788" s="134">
        <v>2</v>
      </c>
      <c r="F1788" s="134">
        <v>0</v>
      </c>
      <c r="G1788" s="135">
        <v>0</v>
      </c>
      <c r="H1788" s="171">
        <f>IFERROR((Table21[[#This Row],[_202330]]-Table21[[#This Row],[_201930]])/Table21[[#This Row],[_201930]]*1,"")</f>
        <v>-1</v>
      </c>
    </row>
    <row r="1789" spans="1:8" ht="28.5">
      <c r="A1789" s="132">
        <v>181419</v>
      </c>
      <c r="B1789" s="134" t="s">
        <v>1149</v>
      </c>
      <c r="C1789" s="134">
        <v>1</v>
      </c>
      <c r="D1789" s="134" t="s">
        <v>129</v>
      </c>
      <c r="E1789" s="134">
        <v>4</v>
      </c>
      <c r="F1789" s="134">
        <v>1</v>
      </c>
      <c r="G1789" s="135">
        <v>1</v>
      </c>
      <c r="H1789" s="171">
        <f>IFERROR((Table21[[#This Row],[_202330]]-Table21[[#This Row],[_201930]])/Table21[[#This Row],[_201930]]*1,"")</f>
        <v>0</v>
      </c>
    </row>
    <row r="1790" spans="1:8" ht="28.5">
      <c r="A1790" s="132">
        <v>181419</v>
      </c>
      <c r="B1790" s="134" t="s">
        <v>1150</v>
      </c>
      <c r="C1790" s="134">
        <v>2</v>
      </c>
      <c r="D1790" s="134" t="s">
        <v>129</v>
      </c>
      <c r="E1790" s="134">
        <v>8</v>
      </c>
      <c r="F1790" s="134">
        <v>1</v>
      </c>
      <c r="G1790" s="135">
        <v>2</v>
      </c>
      <c r="H1790" s="171">
        <f>IFERROR((Table21[[#This Row],[_202330]]-Table21[[#This Row],[_201930]])/Table21[[#This Row],[_201930]]*1,"")</f>
        <v>0</v>
      </c>
    </row>
    <row r="1791" spans="1:8">
      <c r="A1791" s="132">
        <v>181419</v>
      </c>
      <c r="B1791" s="134" t="s">
        <v>1151</v>
      </c>
      <c r="C1791" s="134">
        <v>0</v>
      </c>
      <c r="D1791" s="134" t="s">
        <v>129</v>
      </c>
      <c r="E1791" s="134">
        <v>33</v>
      </c>
      <c r="F1791" s="134">
        <v>50</v>
      </c>
      <c r="G1791" s="135">
        <v>50</v>
      </c>
      <c r="H1791" s="171" t="str">
        <f>IFERROR((Table21[[#This Row],[_202330]]-Table21[[#This Row],[_201930]])/Table21[[#This Row],[_201930]]*1,"")</f>
        <v/>
      </c>
    </row>
    <row r="1792" spans="1:8" ht="28.5">
      <c r="A1792" s="132">
        <v>181419</v>
      </c>
      <c r="B1792" s="134" t="s">
        <v>1152</v>
      </c>
      <c r="C1792" s="134">
        <v>50</v>
      </c>
      <c r="D1792" s="134" t="s">
        <v>129</v>
      </c>
      <c r="E1792" s="134">
        <v>33</v>
      </c>
      <c r="F1792" s="134">
        <v>0</v>
      </c>
      <c r="G1792" s="135">
        <v>25</v>
      </c>
      <c r="H1792" s="171">
        <f>IFERROR((Table21[[#This Row],[_202330]]-Table21[[#This Row],[_201930]])/Table21[[#This Row],[_201930]]*1,"")</f>
        <v>-0.5</v>
      </c>
    </row>
    <row r="1793" spans="1:8" ht="28.5">
      <c r="A1793" s="132">
        <v>181419</v>
      </c>
      <c r="B1793" s="134" t="s">
        <v>1153</v>
      </c>
      <c r="C1793" s="134">
        <v>0</v>
      </c>
      <c r="D1793" s="134" t="s">
        <v>129</v>
      </c>
      <c r="E1793" s="134">
        <v>17</v>
      </c>
      <c r="F1793" s="134">
        <v>0</v>
      </c>
      <c r="G1793" s="135">
        <v>25</v>
      </c>
      <c r="H1793" s="171" t="str">
        <f>IFERROR((Table21[[#This Row],[_202330]]-Table21[[#This Row],[_201930]])/Table21[[#This Row],[_201930]]*1,"")</f>
        <v/>
      </c>
    </row>
    <row r="1794" spans="1:8" ht="28.5">
      <c r="A1794" s="132">
        <v>181419</v>
      </c>
      <c r="B1794" s="134" t="s">
        <v>1154</v>
      </c>
      <c r="C1794" s="134">
        <v>50</v>
      </c>
      <c r="D1794" s="134" t="s">
        <v>129</v>
      </c>
      <c r="E1794" s="134">
        <v>17</v>
      </c>
      <c r="F1794" s="134">
        <v>0</v>
      </c>
      <c r="G1794" s="135">
        <v>0</v>
      </c>
      <c r="H1794" s="171">
        <f>IFERROR((Table21[[#This Row],[_202330]]-Table21[[#This Row],[_201930]])/Table21[[#This Row],[_201930]]*1,"")</f>
        <v>-1</v>
      </c>
    </row>
    <row r="1795" spans="1:8" ht="28.5">
      <c r="A1795" s="132">
        <v>181419</v>
      </c>
      <c r="B1795" s="134" t="s">
        <v>1155</v>
      </c>
      <c r="C1795" s="134">
        <v>50</v>
      </c>
      <c r="D1795" s="134" t="s">
        <v>129</v>
      </c>
      <c r="E1795" s="134">
        <v>33</v>
      </c>
      <c r="F1795" s="134">
        <v>50</v>
      </c>
      <c r="G1795" s="135">
        <v>25</v>
      </c>
      <c r="H1795" s="171">
        <f>IFERROR((Table21[[#This Row],[_202330]]-Table21[[#This Row],[_201930]])/Table21[[#This Row],[_201930]]*1,"")</f>
        <v>-0.5</v>
      </c>
    </row>
    <row r="1796" spans="1:8">
      <c r="A1796" s="132">
        <v>182005</v>
      </c>
      <c r="B1796" s="134" t="s">
        <v>1173</v>
      </c>
      <c r="C1796" s="134">
        <v>1097</v>
      </c>
      <c r="D1796" s="134">
        <v>1174</v>
      </c>
      <c r="E1796" s="134">
        <v>1155</v>
      </c>
      <c r="F1796" s="134">
        <v>1087</v>
      </c>
      <c r="G1796" s="135">
        <v>1031</v>
      </c>
      <c r="H1796" s="171">
        <f>IFERROR((Table21[[#This Row],[_202330]]-Table21[[#This Row],[_201930]])/Table21[[#This Row],[_201930]]*1,"")</f>
        <v>-6.01640838650866E-2</v>
      </c>
    </row>
    <row r="1797" spans="1:8">
      <c r="A1797" s="132">
        <v>182005</v>
      </c>
      <c r="B1797" s="134" t="s">
        <v>1131</v>
      </c>
      <c r="C1797" s="134">
        <v>0</v>
      </c>
      <c r="D1797" s="134">
        <v>0</v>
      </c>
      <c r="E1797" s="134">
        <v>0</v>
      </c>
      <c r="F1797" s="134">
        <v>0</v>
      </c>
      <c r="G1797" s="135">
        <v>0</v>
      </c>
      <c r="H1797" s="171" t="str">
        <f>IFERROR((Table21[[#This Row],[_202330]]-Table21[[#This Row],[_201930]])/Table21[[#This Row],[_201930]]*1,"")</f>
        <v/>
      </c>
    </row>
    <row r="1798" spans="1:8">
      <c r="A1798" s="132">
        <v>182005</v>
      </c>
      <c r="B1798" s="134" t="s">
        <v>1132</v>
      </c>
      <c r="C1798" s="134">
        <v>1097</v>
      </c>
      <c r="D1798" s="134">
        <v>1174</v>
      </c>
      <c r="E1798" s="134">
        <v>1155</v>
      </c>
      <c r="F1798" s="134">
        <v>1087</v>
      </c>
      <c r="G1798" s="135">
        <v>1031</v>
      </c>
      <c r="H1798" s="171">
        <f>IFERROR((Table21[[#This Row],[_202330]]-Table21[[#This Row],[_201930]])/Table21[[#This Row],[_201930]]*1,"")</f>
        <v>-6.01640838650866E-2</v>
      </c>
    </row>
    <row r="1799" spans="1:8" ht="28.5">
      <c r="A1799" s="132">
        <v>182005</v>
      </c>
      <c r="B1799" s="134" t="s">
        <v>1133</v>
      </c>
      <c r="C1799" s="134">
        <v>21</v>
      </c>
      <c r="D1799" s="134">
        <v>38</v>
      </c>
      <c r="E1799" s="134">
        <v>67</v>
      </c>
      <c r="F1799" s="134">
        <v>49</v>
      </c>
      <c r="G1799" s="135">
        <v>46</v>
      </c>
      <c r="H1799" s="171">
        <f>IFERROR((Table21[[#This Row],[_202330]]-Table21[[#This Row],[_201930]])/Table21[[#This Row],[_201930]]*1,"")</f>
        <v>1.1904761904761905</v>
      </c>
    </row>
    <row r="1800" spans="1:8" ht="28.5">
      <c r="A1800" s="132">
        <v>182005</v>
      </c>
      <c r="B1800" s="134" t="s">
        <v>1162</v>
      </c>
      <c r="C1800" s="134">
        <v>142</v>
      </c>
      <c r="D1800" s="134">
        <v>187</v>
      </c>
      <c r="E1800" s="134">
        <v>205</v>
      </c>
      <c r="F1800" s="134">
        <v>204</v>
      </c>
      <c r="G1800" s="135">
        <v>205</v>
      </c>
      <c r="H1800" s="171">
        <f>IFERROR((Table21[[#This Row],[_202330]]-Table21[[#This Row],[_201930]])/Table21[[#This Row],[_201930]]*1,"")</f>
        <v>0.44366197183098594</v>
      </c>
    </row>
    <row r="1801" spans="1:8" ht="28.5">
      <c r="A1801" s="132">
        <v>182005</v>
      </c>
      <c r="B1801" s="134" t="s">
        <v>1163</v>
      </c>
      <c r="C1801" s="134">
        <v>0</v>
      </c>
      <c r="D1801" s="134">
        <v>1</v>
      </c>
      <c r="E1801" s="134">
        <v>0</v>
      </c>
      <c r="F1801" s="134">
        <v>0</v>
      </c>
      <c r="G1801" s="135">
        <v>0</v>
      </c>
      <c r="H1801" s="171" t="str">
        <f>IFERROR((Table21[[#This Row],[_202330]]-Table21[[#This Row],[_201930]])/Table21[[#This Row],[_201930]]*1,"")</f>
        <v/>
      </c>
    </row>
    <row r="1802" spans="1:8">
      <c r="A1802" s="132">
        <v>182005</v>
      </c>
      <c r="B1802" s="134" t="s">
        <v>1136</v>
      </c>
      <c r="C1802" s="134">
        <v>163</v>
      </c>
      <c r="D1802" s="134">
        <v>226</v>
      </c>
      <c r="E1802" s="134">
        <v>272</v>
      </c>
      <c r="F1802" s="134">
        <v>253</v>
      </c>
      <c r="G1802" s="135">
        <v>251</v>
      </c>
      <c r="H1802" s="171">
        <f>IFERROR((Table21[[#This Row],[_202330]]-Table21[[#This Row],[_201930]])/Table21[[#This Row],[_201930]]*1,"")</f>
        <v>0.53987730061349692</v>
      </c>
    </row>
    <row r="1803" spans="1:8">
      <c r="A1803" s="132">
        <v>182005</v>
      </c>
      <c r="B1803" s="134" t="s">
        <v>1137</v>
      </c>
      <c r="C1803" s="134">
        <v>15</v>
      </c>
      <c r="D1803" s="134">
        <v>19</v>
      </c>
      <c r="E1803" s="134">
        <v>24</v>
      </c>
      <c r="F1803" s="134">
        <v>23</v>
      </c>
      <c r="G1803" s="135">
        <v>24</v>
      </c>
      <c r="H1803" s="171">
        <f>IFERROR((Table21[[#This Row],[_202330]]-Table21[[#This Row],[_201930]])/Table21[[#This Row],[_201930]]*1,"")</f>
        <v>0.6</v>
      </c>
    </row>
    <row r="1804" spans="1:8" ht="28.5">
      <c r="A1804" s="132">
        <v>182005</v>
      </c>
      <c r="B1804" s="134" t="s">
        <v>1138</v>
      </c>
      <c r="C1804" s="134">
        <v>24</v>
      </c>
      <c r="D1804" s="134">
        <v>33</v>
      </c>
      <c r="E1804" s="134">
        <v>66</v>
      </c>
      <c r="F1804" s="134">
        <v>47</v>
      </c>
      <c r="G1804" s="135">
        <v>47</v>
      </c>
      <c r="H1804" s="171">
        <f>IFERROR((Table21[[#This Row],[_202330]]-Table21[[#This Row],[_201930]])/Table21[[#This Row],[_201930]]*1,"")</f>
        <v>0.95833333333333337</v>
      </c>
    </row>
    <row r="1805" spans="1:8" ht="28.5">
      <c r="A1805" s="132">
        <v>182005</v>
      </c>
      <c r="B1805" s="134" t="s">
        <v>1164</v>
      </c>
      <c r="C1805" s="134">
        <v>182</v>
      </c>
      <c r="D1805" s="134">
        <v>234</v>
      </c>
      <c r="E1805" s="134">
        <v>238</v>
      </c>
      <c r="F1805" s="134">
        <v>246</v>
      </c>
      <c r="G1805" s="135">
        <v>248</v>
      </c>
      <c r="H1805" s="171">
        <f>IFERROR((Table21[[#This Row],[_202330]]-Table21[[#This Row],[_201930]])/Table21[[#This Row],[_201930]]*1,"")</f>
        <v>0.36263736263736263</v>
      </c>
    </row>
    <row r="1806" spans="1:8" ht="28.5">
      <c r="A1806" s="132">
        <v>182005</v>
      </c>
      <c r="B1806" s="134" t="s">
        <v>1165</v>
      </c>
      <c r="C1806" s="134">
        <v>1</v>
      </c>
      <c r="D1806" s="134">
        <v>2</v>
      </c>
      <c r="E1806" s="134">
        <v>0</v>
      </c>
      <c r="F1806" s="134">
        <v>0</v>
      </c>
      <c r="G1806" s="135">
        <v>2</v>
      </c>
      <c r="H1806" s="171">
        <f>IFERROR((Table21[[#This Row],[_202330]]-Table21[[#This Row],[_201930]])/Table21[[#This Row],[_201930]]*1,"")</f>
        <v>1</v>
      </c>
    </row>
    <row r="1807" spans="1:8">
      <c r="A1807" s="132">
        <v>182005</v>
      </c>
      <c r="B1807" s="134" t="s">
        <v>1141</v>
      </c>
      <c r="C1807" s="134">
        <v>207</v>
      </c>
      <c r="D1807" s="134">
        <v>269</v>
      </c>
      <c r="E1807" s="134">
        <v>304</v>
      </c>
      <c r="F1807" s="134">
        <v>293</v>
      </c>
      <c r="G1807" s="135">
        <v>297</v>
      </c>
      <c r="H1807" s="171">
        <f>IFERROR((Table21[[#This Row],[_202330]]-Table21[[#This Row],[_201930]])/Table21[[#This Row],[_201930]]*1,"")</f>
        <v>0.43478260869565216</v>
      </c>
    </row>
    <row r="1808" spans="1:8">
      <c r="A1808" s="132">
        <v>182005</v>
      </c>
      <c r="B1808" s="134" t="s">
        <v>1142</v>
      </c>
      <c r="C1808" s="134">
        <v>19</v>
      </c>
      <c r="D1808" s="134">
        <v>23</v>
      </c>
      <c r="E1808" s="134">
        <v>26</v>
      </c>
      <c r="F1808" s="134">
        <v>27</v>
      </c>
      <c r="G1808" s="135">
        <v>29</v>
      </c>
      <c r="H1808" s="171">
        <f>IFERROR((Table21[[#This Row],[_202330]]-Table21[[#This Row],[_201930]])/Table21[[#This Row],[_201930]]*1,"")</f>
        <v>0.52631578947368418</v>
      </c>
    </row>
    <row r="1809" spans="1:8" ht="28.5">
      <c r="A1809" s="132">
        <v>182005</v>
      </c>
      <c r="B1809" s="134" t="s">
        <v>1143</v>
      </c>
      <c r="C1809" s="134">
        <v>24</v>
      </c>
      <c r="D1809" s="134">
        <v>35</v>
      </c>
      <c r="E1809" s="134">
        <v>62</v>
      </c>
      <c r="F1809" s="134">
        <v>46</v>
      </c>
      <c r="G1809" s="135">
        <v>46</v>
      </c>
      <c r="H1809" s="171">
        <f>IFERROR((Table21[[#This Row],[_202330]]-Table21[[#This Row],[_201930]])/Table21[[#This Row],[_201930]]*1,"")</f>
        <v>0.91666666666666663</v>
      </c>
    </row>
    <row r="1810" spans="1:8" ht="28.5">
      <c r="A1810" s="132">
        <v>182005</v>
      </c>
      <c r="B1810" s="134" t="s">
        <v>1166</v>
      </c>
      <c r="C1810" s="134">
        <v>200</v>
      </c>
      <c r="D1810" s="134">
        <v>246</v>
      </c>
      <c r="E1810" s="134">
        <v>258</v>
      </c>
      <c r="F1810" s="134">
        <v>257</v>
      </c>
      <c r="G1810" s="135">
        <v>253</v>
      </c>
      <c r="H1810" s="171">
        <f>IFERROR((Table21[[#This Row],[_202330]]-Table21[[#This Row],[_201930]])/Table21[[#This Row],[_201930]]*1,"")</f>
        <v>0.26500000000000001</v>
      </c>
    </row>
    <row r="1811" spans="1:8" ht="28.5">
      <c r="A1811" s="132">
        <v>182005</v>
      </c>
      <c r="B1811" s="134" t="s">
        <v>1167</v>
      </c>
      <c r="C1811" s="134">
        <v>1</v>
      </c>
      <c r="D1811" s="134">
        <v>3</v>
      </c>
      <c r="E1811" s="134">
        <v>3</v>
      </c>
      <c r="F1811" s="134">
        <v>0</v>
      </c>
      <c r="G1811" s="135">
        <v>4</v>
      </c>
      <c r="H1811" s="171">
        <f>IFERROR((Table21[[#This Row],[_202330]]-Table21[[#This Row],[_201930]])/Table21[[#This Row],[_201930]]*1,"")</f>
        <v>3</v>
      </c>
    </row>
    <row r="1812" spans="1:8">
      <c r="A1812" s="132">
        <v>182005</v>
      </c>
      <c r="B1812" s="134" t="s">
        <v>1146</v>
      </c>
      <c r="C1812" s="134">
        <v>225</v>
      </c>
      <c r="D1812" s="134">
        <v>284</v>
      </c>
      <c r="E1812" s="134">
        <v>323</v>
      </c>
      <c r="F1812" s="134">
        <v>303</v>
      </c>
      <c r="G1812" s="135">
        <v>303</v>
      </c>
      <c r="H1812" s="171">
        <f>IFERROR((Table21[[#This Row],[_202330]]-Table21[[#This Row],[_201930]])/Table21[[#This Row],[_201930]]*1,"")</f>
        <v>0.34666666666666668</v>
      </c>
    </row>
    <row r="1813" spans="1:8" ht="28.5">
      <c r="A1813" s="132">
        <v>182005</v>
      </c>
      <c r="B1813" s="134" t="s">
        <v>1147</v>
      </c>
      <c r="C1813" s="134">
        <v>37</v>
      </c>
      <c r="D1813" s="134">
        <v>39</v>
      </c>
      <c r="E1813" s="134">
        <v>32</v>
      </c>
      <c r="F1813" s="134">
        <v>14</v>
      </c>
      <c r="G1813" s="135">
        <v>14</v>
      </c>
      <c r="H1813" s="171">
        <f>IFERROR((Table21[[#This Row],[_202330]]-Table21[[#This Row],[_201930]])/Table21[[#This Row],[_201930]]*1,"")</f>
        <v>-0.6216216216216216</v>
      </c>
    </row>
    <row r="1814" spans="1:8" ht="28.5">
      <c r="A1814" s="132">
        <v>182005</v>
      </c>
      <c r="B1814" s="134" t="s">
        <v>1148</v>
      </c>
      <c r="C1814" s="134">
        <v>377</v>
      </c>
      <c r="D1814" s="134">
        <v>340</v>
      </c>
      <c r="E1814" s="134">
        <v>342</v>
      </c>
      <c r="F1814" s="134">
        <v>330</v>
      </c>
      <c r="G1814" s="135">
        <v>328</v>
      </c>
      <c r="H1814" s="171">
        <f>IFERROR((Table21[[#This Row],[_202330]]-Table21[[#This Row],[_201930]])/Table21[[#This Row],[_201930]]*1,"")</f>
        <v>-0.129973474801061</v>
      </c>
    </row>
    <row r="1815" spans="1:8" ht="28.5">
      <c r="A1815" s="132">
        <v>182005</v>
      </c>
      <c r="B1815" s="134" t="s">
        <v>1149</v>
      </c>
      <c r="C1815" s="134">
        <v>458</v>
      </c>
      <c r="D1815" s="134">
        <v>511</v>
      </c>
      <c r="E1815" s="134">
        <v>458</v>
      </c>
      <c r="F1815" s="134">
        <v>440</v>
      </c>
      <c r="G1815" s="135">
        <v>386</v>
      </c>
      <c r="H1815" s="171">
        <f>IFERROR((Table21[[#This Row],[_202330]]-Table21[[#This Row],[_201930]])/Table21[[#This Row],[_201930]]*1,"")</f>
        <v>-0.15720524017467249</v>
      </c>
    </row>
    <row r="1816" spans="1:8" ht="28.5">
      <c r="A1816" s="132">
        <v>182005</v>
      </c>
      <c r="B1816" s="134" t="s">
        <v>1150</v>
      </c>
      <c r="C1816" s="134">
        <v>872</v>
      </c>
      <c r="D1816" s="134">
        <v>890</v>
      </c>
      <c r="E1816" s="134">
        <v>832</v>
      </c>
      <c r="F1816" s="134">
        <v>784</v>
      </c>
      <c r="G1816" s="135">
        <v>728</v>
      </c>
      <c r="H1816" s="171">
        <f>IFERROR((Table21[[#This Row],[_202330]]-Table21[[#This Row],[_201930]])/Table21[[#This Row],[_201930]]*1,"")</f>
        <v>-0.16513761467889909</v>
      </c>
    </row>
    <row r="1817" spans="1:8">
      <c r="A1817" s="132">
        <v>182005</v>
      </c>
      <c r="B1817" s="134" t="s">
        <v>1151</v>
      </c>
      <c r="C1817" s="134">
        <v>21</v>
      </c>
      <c r="D1817" s="134">
        <v>24</v>
      </c>
      <c r="E1817" s="134">
        <v>28</v>
      </c>
      <c r="F1817" s="134">
        <v>28</v>
      </c>
      <c r="G1817" s="135">
        <v>29</v>
      </c>
      <c r="H1817" s="171">
        <f>IFERROR((Table21[[#This Row],[_202330]]-Table21[[#This Row],[_201930]])/Table21[[#This Row],[_201930]]*1,"")</f>
        <v>0.38095238095238093</v>
      </c>
    </row>
    <row r="1818" spans="1:8" ht="28.5">
      <c r="A1818" s="132">
        <v>182005</v>
      </c>
      <c r="B1818" s="134" t="s">
        <v>1152</v>
      </c>
      <c r="C1818" s="134">
        <v>38</v>
      </c>
      <c r="D1818" s="134">
        <v>32</v>
      </c>
      <c r="E1818" s="134">
        <v>32</v>
      </c>
      <c r="F1818" s="134">
        <v>32</v>
      </c>
      <c r="G1818" s="135">
        <v>33</v>
      </c>
      <c r="H1818" s="171">
        <f>IFERROR((Table21[[#This Row],[_202330]]-Table21[[#This Row],[_201930]])/Table21[[#This Row],[_201930]]*1,"")</f>
        <v>-0.13157894736842105</v>
      </c>
    </row>
    <row r="1819" spans="1:8" ht="28.5">
      <c r="A1819" s="132">
        <v>182005</v>
      </c>
      <c r="B1819" s="134" t="s">
        <v>1153</v>
      </c>
      <c r="C1819" s="134">
        <v>3</v>
      </c>
      <c r="D1819" s="134">
        <v>3</v>
      </c>
      <c r="E1819" s="134">
        <v>3</v>
      </c>
      <c r="F1819" s="134">
        <v>1</v>
      </c>
      <c r="G1819" s="135">
        <v>1</v>
      </c>
      <c r="H1819" s="171">
        <f>IFERROR((Table21[[#This Row],[_202330]]-Table21[[#This Row],[_201930]])/Table21[[#This Row],[_201930]]*1,"")</f>
        <v>-0.66666666666666663</v>
      </c>
    </row>
    <row r="1820" spans="1:8" ht="28.5">
      <c r="A1820" s="132">
        <v>182005</v>
      </c>
      <c r="B1820" s="134" t="s">
        <v>1154</v>
      </c>
      <c r="C1820" s="134">
        <v>34</v>
      </c>
      <c r="D1820" s="134">
        <v>29</v>
      </c>
      <c r="E1820" s="134">
        <v>30</v>
      </c>
      <c r="F1820" s="134">
        <v>30</v>
      </c>
      <c r="G1820" s="135">
        <v>32</v>
      </c>
      <c r="H1820" s="171">
        <f>IFERROR((Table21[[#This Row],[_202330]]-Table21[[#This Row],[_201930]])/Table21[[#This Row],[_201930]]*1,"")</f>
        <v>-5.8823529411764705E-2</v>
      </c>
    </row>
    <row r="1821" spans="1:8" ht="28.5">
      <c r="A1821" s="132">
        <v>182005</v>
      </c>
      <c r="B1821" s="134" t="s">
        <v>1155</v>
      </c>
      <c r="C1821" s="134">
        <v>42</v>
      </c>
      <c r="D1821" s="134">
        <v>44</v>
      </c>
      <c r="E1821" s="134">
        <v>40</v>
      </c>
      <c r="F1821" s="134">
        <v>40</v>
      </c>
      <c r="G1821" s="135">
        <v>37</v>
      </c>
      <c r="H1821" s="171">
        <f>IFERROR((Table21[[#This Row],[_202330]]-Table21[[#This Row],[_201930]])/Table21[[#This Row],[_201930]]*1,"")</f>
        <v>-0.11904761904761904</v>
      </c>
    </row>
    <row r="1822" spans="1:8">
      <c r="A1822" s="132">
        <v>183655</v>
      </c>
      <c r="B1822" s="134" t="s">
        <v>1173</v>
      </c>
      <c r="C1822" s="134">
        <v>199</v>
      </c>
      <c r="D1822" s="134">
        <v>319</v>
      </c>
      <c r="E1822" s="134">
        <v>148</v>
      </c>
      <c r="F1822" s="134">
        <v>51</v>
      </c>
      <c r="G1822" s="135">
        <v>164</v>
      </c>
      <c r="H1822" s="171">
        <f>IFERROR((Table21[[#This Row],[_202330]]-Table21[[#This Row],[_201930]])/Table21[[#This Row],[_201930]]*1,"")</f>
        <v>-0.17587939698492464</v>
      </c>
    </row>
    <row r="1823" spans="1:8">
      <c r="A1823" s="132">
        <v>183655</v>
      </c>
      <c r="B1823" s="134" t="s">
        <v>1131</v>
      </c>
      <c r="C1823" s="134">
        <v>0</v>
      </c>
      <c r="D1823" s="134">
        <v>0</v>
      </c>
      <c r="E1823" s="134">
        <v>1</v>
      </c>
      <c r="F1823" s="134">
        <v>0</v>
      </c>
      <c r="G1823" s="135">
        <v>1</v>
      </c>
      <c r="H1823" s="171" t="str">
        <f>IFERROR((Table21[[#This Row],[_202330]]-Table21[[#This Row],[_201930]])/Table21[[#This Row],[_201930]]*1,"")</f>
        <v/>
      </c>
    </row>
    <row r="1824" spans="1:8">
      <c r="A1824" s="132">
        <v>183655</v>
      </c>
      <c r="B1824" s="134" t="s">
        <v>1132</v>
      </c>
      <c r="C1824" s="134">
        <v>199</v>
      </c>
      <c r="D1824" s="134">
        <v>319</v>
      </c>
      <c r="E1824" s="134">
        <v>147</v>
      </c>
      <c r="F1824" s="134">
        <v>51</v>
      </c>
      <c r="G1824" s="135">
        <v>163</v>
      </c>
      <c r="H1824" s="171">
        <f>IFERROR((Table21[[#This Row],[_202330]]-Table21[[#This Row],[_201930]])/Table21[[#This Row],[_201930]]*1,"")</f>
        <v>-0.18090452261306533</v>
      </c>
    </row>
    <row r="1825" spans="1:8" ht="28.5">
      <c r="A1825" s="132">
        <v>183655</v>
      </c>
      <c r="B1825" s="134" t="s">
        <v>1133</v>
      </c>
      <c r="C1825" s="134">
        <v>0</v>
      </c>
      <c r="D1825" s="134">
        <v>2</v>
      </c>
      <c r="E1825" s="134">
        <v>0</v>
      </c>
      <c r="F1825" s="134">
        <v>1</v>
      </c>
      <c r="G1825" s="135">
        <v>1</v>
      </c>
      <c r="H1825" s="171" t="str">
        <f>IFERROR((Table21[[#This Row],[_202330]]-Table21[[#This Row],[_201930]])/Table21[[#This Row],[_201930]]*1,"")</f>
        <v/>
      </c>
    </row>
    <row r="1826" spans="1:8" ht="28.5">
      <c r="A1826" s="132">
        <v>183655</v>
      </c>
      <c r="B1826" s="134" t="s">
        <v>1162</v>
      </c>
      <c r="C1826" s="134">
        <v>53</v>
      </c>
      <c r="D1826" s="134">
        <v>112</v>
      </c>
      <c r="E1826" s="134">
        <v>47</v>
      </c>
      <c r="F1826" s="134">
        <v>21</v>
      </c>
      <c r="G1826" s="135">
        <v>45</v>
      </c>
      <c r="H1826" s="171">
        <f>IFERROR((Table21[[#This Row],[_202330]]-Table21[[#This Row],[_201930]])/Table21[[#This Row],[_201930]]*1,"")</f>
        <v>-0.15094339622641509</v>
      </c>
    </row>
    <row r="1827" spans="1:8" ht="28.5">
      <c r="A1827" s="132">
        <v>183655</v>
      </c>
      <c r="B1827" s="134" t="s">
        <v>1163</v>
      </c>
      <c r="C1827" s="134" t="s">
        <v>129</v>
      </c>
      <c r="D1827" s="134" t="s">
        <v>129</v>
      </c>
      <c r="E1827" s="134" t="s">
        <v>129</v>
      </c>
      <c r="F1827" s="134" t="s">
        <v>129</v>
      </c>
      <c r="G1827" s="135" t="s">
        <v>129</v>
      </c>
      <c r="H1827" s="171" t="str">
        <f>IFERROR((Table21[[#This Row],[_202330]]-Table21[[#This Row],[_201930]])/Table21[[#This Row],[_201930]]*1,"")</f>
        <v/>
      </c>
    </row>
    <row r="1828" spans="1:8">
      <c r="A1828" s="132">
        <v>183655</v>
      </c>
      <c r="B1828" s="134" t="s">
        <v>1136</v>
      </c>
      <c r="C1828" s="134">
        <v>53</v>
      </c>
      <c r="D1828" s="134">
        <v>114</v>
      </c>
      <c r="E1828" s="134">
        <v>47</v>
      </c>
      <c r="F1828" s="134">
        <v>22</v>
      </c>
      <c r="G1828" s="135">
        <v>46</v>
      </c>
      <c r="H1828" s="171">
        <f>IFERROR((Table21[[#This Row],[_202330]]-Table21[[#This Row],[_201930]])/Table21[[#This Row],[_201930]]*1,"")</f>
        <v>-0.13207547169811321</v>
      </c>
    </row>
    <row r="1829" spans="1:8">
      <c r="A1829" s="132">
        <v>183655</v>
      </c>
      <c r="B1829" s="134" t="s">
        <v>1137</v>
      </c>
      <c r="C1829" s="134">
        <v>27</v>
      </c>
      <c r="D1829" s="134">
        <v>36</v>
      </c>
      <c r="E1829" s="134">
        <v>32</v>
      </c>
      <c r="F1829" s="134">
        <v>43</v>
      </c>
      <c r="G1829" s="135">
        <v>28</v>
      </c>
      <c r="H1829" s="171">
        <f>IFERROR((Table21[[#This Row],[_202330]]-Table21[[#This Row],[_201930]])/Table21[[#This Row],[_201930]]*1,"")</f>
        <v>3.7037037037037035E-2</v>
      </c>
    </row>
    <row r="1830" spans="1:8" ht="28.5">
      <c r="A1830" s="132">
        <v>183655</v>
      </c>
      <c r="B1830" s="134" t="s">
        <v>1138</v>
      </c>
      <c r="C1830" s="134">
        <v>0</v>
      </c>
      <c r="D1830" s="134">
        <v>2</v>
      </c>
      <c r="E1830" s="134">
        <v>0</v>
      </c>
      <c r="F1830" s="134">
        <v>1</v>
      </c>
      <c r="G1830" s="135">
        <v>1</v>
      </c>
      <c r="H1830" s="171" t="str">
        <f>IFERROR((Table21[[#This Row],[_202330]]-Table21[[#This Row],[_201930]])/Table21[[#This Row],[_201930]]*1,"")</f>
        <v/>
      </c>
    </row>
    <row r="1831" spans="1:8" ht="28.5">
      <c r="A1831" s="132">
        <v>183655</v>
      </c>
      <c r="B1831" s="134" t="s">
        <v>1164</v>
      </c>
      <c r="C1831" s="134">
        <v>59</v>
      </c>
      <c r="D1831" s="134">
        <v>120</v>
      </c>
      <c r="E1831" s="134">
        <v>51</v>
      </c>
      <c r="F1831" s="134">
        <v>22</v>
      </c>
      <c r="G1831" s="135">
        <v>48</v>
      </c>
      <c r="H1831" s="171">
        <f>IFERROR((Table21[[#This Row],[_202330]]-Table21[[#This Row],[_201930]])/Table21[[#This Row],[_201930]]*1,"")</f>
        <v>-0.1864406779661017</v>
      </c>
    </row>
    <row r="1832" spans="1:8" ht="28.5">
      <c r="A1832" s="132">
        <v>183655</v>
      </c>
      <c r="B1832" s="134" t="s">
        <v>1165</v>
      </c>
      <c r="C1832" s="134" t="s">
        <v>129</v>
      </c>
      <c r="D1832" s="134" t="s">
        <v>129</v>
      </c>
      <c r="E1832" s="134" t="s">
        <v>129</v>
      </c>
      <c r="F1832" s="134" t="s">
        <v>129</v>
      </c>
      <c r="G1832" s="135" t="s">
        <v>129</v>
      </c>
      <c r="H1832" s="171" t="str">
        <f>IFERROR((Table21[[#This Row],[_202330]]-Table21[[#This Row],[_201930]])/Table21[[#This Row],[_201930]]*1,"")</f>
        <v/>
      </c>
    </row>
    <row r="1833" spans="1:8">
      <c r="A1833" s="132">
        <v>183655</v>
      </c>
      <c r="B1833" s="134" t="s">
        <v>1141</v>
      </c>
      <c r="C1833" s="134">
        <v>59</v>
      </c>
      <c r="D1833" s="134">
        <v>122</v>
      </c>
      <c r="E1833" s="134">
        <v>51</v>
      </c>
      <c r="F1833" s="134">
        <v>23</v>
      </c>
      <c r="G1833" s="135">
        <v>49</v>
      </c>
      <c r="H1833" s="171">
        <f>IFERROR((Table21[[#This Row],[_202330]]-Table21[[#This Row],[_201930]])/Table21[[#This Row],[_201930]]*1,"")</f>
        <v>-0.16949152542372881</v>
      </c>
    </row>
    <row r="1834" spans="1:8">
      <c r="A1834" s="132">
        <v>183655</v>
      </c>
      <c r="B1834" s="134" t="s">
        <v>1142</v>
      </c>
      <c r="C1834" s="134">
        <v>30</v>
      </c>
      <c r="D1834" s="134">
        <v>38</v>
      </c>
      <c r="E1834" s="134">
        <v>35</v>
      </c>
      <c r="F1834" s="134">
        <v>45</v>
      </c>
      <c r="G1834" s="135">
        <v>30</v>
      </c>
      <c r="H1834" s="171">
        <f>IFERROR((Table21[[#This Row],[_202330]]-Table21[[#This Row],[_201930]])/Table21[[#This Row],[_201930]]*1,"")</f>
        <v>0</v>
      </c>
    </row>
    <row r="1835" spans="1:8" ht="28.5">
      <c r="A1835" s="132">
        <v>183655</v>
      </c>
      <c r="B1835" s="134" t="s">
        <v>1143</v>
      </c>
      <c r="C1835" s="134">
        <v>0</v>
      </c>
      <c r="D1835" s="134">
        <v>2</v>
      </c>
      <c r="E1835" s="134">
        <v>0</v>
      </c>
      <c r="F1835" s="134">
        <v>1</v>
      </c>
      <c r="G1835" s="135">
        <v>1</v>
      </c>
      <c r="H1835" s="171" t="str">
        <f>IFERROR((Table21[[#This Row],[_202330]]-Table21[[#This Row],[_201930]])/Table21[[#This Row],[_201930]]*1,"")</f>
        <v/>
      </c>
    </row>
    <row r="1836" spans="1:8" ht="28.5">
      <c r="A1836" s="132">
        <v>183655</v>
      </c>
      <c r="B1836" s="134" t="s">
        <v>1166</v>
      </c>
      <c r="C1836" s="134">
        <v>60</v>
      </c>
      <c r="D1836" s="134">
        <v>122</v>
      </c>
      <c r="E1836" s="134">
        <v>54</v>
      </c>
      <c r="F1836" s="134">
        <v>22</v>
      </c>
      <c r="G1836" s="135">
        <v>50</v>
      </c>
      <c r="H1836" s="171">
        <f>IFERROR((Table21[[#This Row],[_202330]]-Table21[[#This Row],[_201930]])/Table21[[#This Row],[_201930]]*1,"")</f>
        <v>-0.16666666666666666</v>
      </c>
    </row>
    <row r="1837" spans="1:8" ht="28.5">
      <c r="A1837" s="132">
        <v>183655</v>
      </c>
      <c r="B1837" s="134" t="s">
        <v>1167</v>
      </c>
      <c r="C1837" s="134" t="s">
        <v>129</v>
      </c>
      <c r="D1837" s="134" t="s">
        <v>129</v>
      </c>
      <c r="E1837" s="134" t="s">
        <v>129</v>
      </c>
      <c r="F1837" s="134" t="s">
        <v>129</v>
      </c>
      <c r="G1837" s="135" t="s">
        <v>129</v>
      </c>
      <c r="H1837" s="171" t="str">
        <f>IFERROR((Table21[[#This Row],[_202330]]-Table21[[#This Row],[_201930]])/Table21[[#This Row],[_201930]]*1,"")</f>
        <v/>
      </c>
    </row>
    <row r="1838" spans="1:8">
      <c r="A1838" s="132">
        <v>183655</v>
      </c>
      <c r="B1838" s="134" t="s">
        <v>1146</v>
      </c>
      <c r="C1838" s="134">
        <v>60</v>
      </c>
      <c r="D1838" s="134">
        <v>124</v>
      </c>
      <c r="E1838" s="134">
        <v>54</v>
      </c>
      <c r="F1838" s="134">
        <v>23</v>
      </c>
      <c r="G1838" s="135">
        <v>51</v>
      </c>
      <c r="H1838" s="171">
        <f>IFERROR((Table21[[#This Row],[_202330]]-Table21[[#This Row],[_201930]])/Table21[[#This Row],[_201930]]*1,"")</f>
        <v>-0.15</v>
      </c>
    </row>
    <row r="1839" spans="1:8" ht="28.5">
      <c r="A1839" s="132">
        <v>183655</v>
      </c>
      <c r="B1839" s="134" t="s">
        <v>1147</v>
      </c>
      <c r="C1839" s="134">
        <v>2</v>
      </c>
      <c r="D1839" s="134">
        <v>7</v>
      </c>
      <c r="E1839" s="134">
        <v>3</v>
      </c>
      <c r="F1839" s="134">
        <v>1</v>
      </c>
      <c r="G1839" s="135">
        <v>2</v>
      </c>
      <c r="H1839" s="171">
        <f>IFERROR((Table21[[#This Row],[_202330]]-Table21[[#This Row],[_201930]])/Table21[[#This Row],[_201930]]*1,"")</f>
        <v>0</v>
      </c>
    </row>
    <row r="1840" spans="1:8" ht="28.5">
      <c r="A1840" s="132">
        <v>183655</v>
      </c>
      <c r="B1840" s="134" t="s">
        <v>1148</v>
      </c>
      <c r="C1840" s="134">
        <v>64</v>
      </c>
      <c r="D1840" s="134">
        <v>85</v>
      </c>
      <c r="E1840" s="134">
        <v>44</v>
      </c>
      <c r="F1840" s="134">
        <v>9</v>
      </c>
      <c r="G1840" s="135">
        <v>48</v>
      </c>
      <c r="H1840" s="171">
        <f>IFERROR((Table21[[#This Row],[_202330]]-Table21[[#This Row],[_201930]])/Table21[[#This Row],[_201930]]*1,"")</f>
        <v>-0.25</v>
      </c>
    </row>
    <row r="1841" spans="1:8" ht="28.5">
      <c r="A1841" s="132">
        <v>183655</v>
      </c>
      <c r="B1841" s="134" t="s">
        <v>1149</v>
      </c>
      <c r="C1841" s="134">
        <v>73</v>
      </c>
      <c r="D1841" s="134">
        <v>103</v>
      </c>
      <c r="E1841" s="134">
        <v>46</v>
      </c>
      <c r="F1841" s="134">
        <v>18</v>
      </c>
      <c r="G1841" s="135">
        <v>62</v>
      </c>
      <c r="H1841" s="171">
        <f>IFERROR((Table21[[#This Row],[_202330]]-Table21[[#This Row],[_201930]])/Table21[[#This Row],[_201930]]*1,"")</f>
        <v>-0.15068493150684931</v>
      </c>
    </row>
    <row r="1842" spans="1:8" ht="28.5">
      <c r="A1842" s="132">
        <v>183655</v>
      </c>
      <c r="B1842" s="134" t="s">
        <v>1150</v>
      </c>
      <c r="C1842" s="134">
        <v>139</v>
      </c>
      <c r="D1842" s="134">
        <v>195</v>
      </c>
      <c r="E1842" s="134">
        <v>93</v>
      </c>
      <c r="F1842" s="134">
        <v>28</v>
      </c>
      <c r="G1842" s="135">
        <v>112</v>
      </c>
      <c r="H1842" s="171">
        <f>IFERROR((Table21[[#This Row],[_202330]]-Table21[[#This Row],[_201930]])/Table21[[#This Row],[_201930]]*1,"")</f>
        <v>-0.19424460431654678</v>
      </c>
    </row>
    <row r="1843" spans="1:8">
      <c r="A1843" s="132">
        <v>183655</v>
      </c>
      <c r="B1843" s="134" t="s">
        <v>1151</v>
      </c>
      <c r="C1843" s="134">
        <v>30</v>
      </c>
      <c r="D1843" s="134">
        <v>39</v>
      </c>
      <c r="E1843" s="134">
        <v>37</v>
      </c>
      <c r="F1843" s="134">
        <v>45</v>
      </c>
      <c r="G1843" s="135">
        <v>31</v>
      </c>
      <c r="H1843" s="171">
        <f>IFERROR((Table21[[#This Row],[_202330]]-Table21[[#This Row],[_201930]])/Table21[[#This Row],[_201930]]*1,"")</f>
        <v>3.3333333333333333E-2</v>
      </c>
    </row>
    <row r="1844" spans="1:8" ht="28.5">
      <c r="A1844" s="132">
        <v>183655</v>
      </c>
      <c r="B1844" s="134" t="s">
        <v>1152</v>
      </c>
      <c r="C1844" s="134">
        <v>33</v>
      </c>
      <c r="D1844" s="134">
        <v>29</v>
      </c>
      <c r="E1844" s="134">
        <v>32</v>
      </c>
      <c r="F1844" s="134">
        <v>20</v>
      </c>
      <c r="G1844" s="135">
        <v>31</v>
      </c>
      <c r="H1844" s="171">
        <f>IFERROR((Table21[[#This Row],[_202330]]-Table21[[#This Row],[_201930]])/Table21[[#This Row],[_201930]]*1,"")</f>
        <v>-6.0606060606060608E-2</v>
      </c>
    </row>
    <row r="1845" spans="1:8" ht="28.5">
      <c r="A1845" s="132">
        <v>183655</v>
      </c>
      <c r="B1845" s="134" t="s">
        <v>1153</v>
      </c>
      <c r="C1845" s="134">
        <v>1</v>
      </c>
      <c r="D1845" s="134">
        <v>2</v>
      </c>
      <c r="E1845" s="134">
        <v>2</v>
      </c>
      <c r="F1845" s="134">
        <v>2</v>
      </c>
      <c r="G1845" s="135">
        <v>1</v>
      </c>
      <c r="H1845" s="171">
        <f>IFERROR((Table21[[#This Row],[_202330]]-Table21[[#This Row],[_201930]])/Table21[[#This Row],[_201930]]*1,"")</f>
        <v>0</v>
      </c>
    </row>
    <row r="1846" spans="1:8" ht="28.5">
      <c r="A1846" s="132">
        <v>183655</v>
      </c>
      <c r="B1846" s="134" t="s">
        <v>1154</v>
      </c>
      <c r="C1846" s="134">
        <v>32</v>
      </c>
      <c r="D1846" s="134">
        <v>27</v>
      </c>
      <c r="E1846" s="134">
        <v>30</v>
      </c>
      <c r="F1846" s="134">
        <v>18</v>
      </c>
      <c r="G1846" s="135">
        <v>29</v>
      </c>
      <c r="H1846" s="171">
        <f>IFERROR((Table21[[#This Row],[_202330]]-Table21[[#This Row],[_201930]])/Table21[[#This Row],[_201930]]*1,"")</f>
        <v>-9.375E-2</v>
      </c>
    </row>
    <row r="1847" spans="1:8" ht="28.5">
      <c r="A1847" s="132">
        <v>183655</v>
      </c>
      <c r="B1847" s="134" t="s">
        <v>1155</v>
      </c>
      <c r="C1847" s="134">
        <v>37</v>
      </c>
      <c r="D1847" s="134">
        <v>32</v>
      </c>
      <c r="E1847" s="134">
        <v>31</v>
      </c>
      <c r="F1847" s="134">
        <v>35</v>
      </c>
      <c r="G1847" s="135">
        <v>38</v>
      </c>
      <c r="H1847" s="171">
        <f>IFERROR((Table21[[#This Row],[_202330]]-Table21[[#This Row],[_201930]])/Table21[[#This Row],[_201930]]*1,"")</f>
        <v>2.7027027027027029E-2</v>
      </c>
    </row>
    <row r="1848" spans="1:8">
      <c r="A1848" s="132">
        <v>184995</v>
      </c>
      <c r="B1848" s="134" t="s">
        <v>1173</v>
      </c>
      <c r="C1848" s="134">
        <v>411</v>
      </c>
      <c r="D1848" s="134">
        <v>310</v>
      </c>
      <c r="E1848" s="134">
        <v>471</v>
      </c>
      <c r="F1848" s="134">
        <v>272</v>
      </c>
      <c r="G1848" s="135">
        <v>373</v>
      </c>
      <c r="H1848" s="171">
        <f>IFERROR((Table21[[#This Row],[_202330]]-Table21[[#This Row],[_201930]])/Table21[[#This Row],[_201930]]*1,"")</f>
        <v>-9.2457420924574207E-2</v>
      </c>
    </row>
    <row r="1849" spans="1:8">
      <c r="A1849" s="132">
        <v>184995</v>
      </c>
      <c r="B1849" s="134" t="s">
        <v>1131</v>
      </c>
      <c r="C1849" s="134">
        <v>0</v>
      </c>
      <c r="D1849" s="134">
        <v>1</v>
      </c>
      <c r="E1849" s="134">
        <v>0</v>
      </c>
      <c r="F1849" s="134">
        <v>0</v>
      </c>
      <c r="G1849" s="135">
        <v>0</v>
      </c>
      <c r="H1849" s="171" t="str">
        <f>IFERROR((Table21[[#This Row],[_202330]]-Table21[[#This Row],[_201930]])/Table21[[#This Row],[_201930]]*1,"")</f>
        <v/>
      </c>
    </row>
    <row r="1850" spans="1:8">
      <c r="A1850" s="132">
        <v>184995</v>
      </c>
      <c r="B1850" s="134" t="s">
        <v>1132</v>
      </c>
      <c r="C1850" s="134">
        <v>411</v>
      </c>
      <c r="D1850" s="134">
        <v>309</v>
      </c>
      <c r="E1850" s="134">
        <v>471</v>
      </c>
      <c r="F1850" s="134">
        <v>272</v>
      </c>
      <c r="G1850" s="135">
        <v>373</v>
      </c>
      <c r="H1850" s="171">
        <f>IFERROR((Table21[[#This Row],[_202330]]-Table21[[#This Row],[_201930]])/Table21[[#This Row],[_201930]]*1,"")</f>
        <v>-9.2457420924574207E-2</v>
      </c>
    </row>
    <row r="1851" spans="1:8" ht="28.5">
      <c r="A1851" s="132">
        <v>184995</v>
      </c>
      <c r="B1851" s="134" t="s">
        <v>1133</v>
      </c>
      <c r="C1851" s="134">
        <v>1</v>
      </c>
      <c r="D1851" s="134">
        <v>4</v>
      </c>
      <c r="E1851" s="134">
        <v>3</v>
      </c>
      <c r="F1851" s="134">
        <v>1</v>
      </c>
      <c r="G1851" s="135">
        <v>3</v>
      </c>
      <c r="H1851" s="171">
        <f>IFERROR((Table21[[#This Row],[_202330]]-Table21[[#This Row],[_201930]])/Table21[[#This Row],[_201930]]*1,"")</f>
        <v>2</v>
      </c>
    </row>
    <row r="1852" spans="1:8" ht="28.5">
      <c r="A1852" s="132">
        <v>184995</v>
      </c>
      <c r="B1852" s="134" t="s">
        <v>1162</v>
      </c>
      <c r="C1852" s="134">
        <v>91</v>
      </c>
      <c r="D1852" s="134">
        <v>68</v>
      </c>
      <c r="E1852" s="134">
        <v>111</v>
      </c>
      <c r="F1852" s="134">
        <v>82</v>
      </c>
      <c r="G1852" s="135">
        <v>88</v>
      </c>
      <c r="H1852" s="171">
        <f>IFERROR((Table21[[#This Row],[_202330]]-Table21[[#This Row],[_201930]])/Table21[[#This Row],[_201930]]*1,"")</f>
        <v>-3.2967032967032968E-2</v>
      </c>
    </row>
    <row r="1853" spans="1:8" ht="28.5">
      <c r="A1853" s="132">
        <v>184995</v>
      </c>
      <c r="B1853" s="134" t="s">
        <v>1163</v>
      </c>
      <c r="C1853" s="134" t="s">
        <v>129</v>
      </c>
      <c r="D1853" s="134" t="s">
        <v>129</v>
      </c>
      <c r="E1853" s="134" t="s">
        <v>129</v>
      </c>
      <c r="F1853" s="134" t="s">
        <v>129</v>
      </c>
      <c r="G1853" s="135" t="s">
        <v>129</v>
      </c>
      <c r="H1853" s="171" t="str">
        <f>IFERROR((Table21[[#This Row],[_202330]]-Table21[[#This Row],[_201930]])/Table21[[#This Row],[_201930]]*1,"")</f>
        <v/>
      </c>
    </row>
    <row r="1854" spans="1:8">
      <c r="A1854" s="132">
        <v>184995</v>
      </c>
      <c r="B1854" s="134" t="s">
        <v>1136</v>
      </c>
      <c r="C1854" s="134">
        <v>92</v>
      </c>
      <c r="D1854" s="134">
        <v>72</v>
      </c>
      <c r="E1854" s="134">
        <v>114</v>
      </c>
      <c r="F1854" s="134">
        <v>83</v>
      </c>
      <c r="G1854" s="135">
        <v>91</v>
      </c>
      <c r="H1854" s="171">
        <f>IFERROR((Table21[[#This Row],[_202330]]-Table21[[#This Row],[_201930]])/Table21[[#This Row],[_201930]]*1,"")</f>
        <v>-1.0869565217391304E-2</v>
      </c>
    </row>
    <row r="1855" spans="1:8">
      <c r="A1855" s="132">
        <v>184995</v>
      </c>
      <c r="B1855" s="134" t="s">
        <v>1137</v>
      </c>
      <c r="C1855" s="134">
        <v>22</v>
      </c>
      <c r="D1855" s="134">
        <v>23</v>
      </c>
      <c r="E1855" s="134">
        <v>24</v>
      </c>
      <c r="F1855" s="134">
        <v>31</v>
      </c>
      <c r="G1855" s="135">
        <v>24</v>
      </c>
      <c r="H1855" s="171">
        <f>IFERROR((Table21[[#This Row],[_202330]]-Table21[[#This Row],[_201930]])/Table21[[#This Row],[_201930]]*1,"")</f>
        <v>9.0909090909090912E-2</v>
      </c>
    </row>
    <row r="1856" spans="1:8" ht="28.5">
      <c r="A1856" s="132">
        <v>184995</v>
      </c>
      <c r="B1856" s="134" t="s">
        <v>1138</v>
      </c>
      <c r="C1856" s="134">
        <v>1</v>
      </c>
      <c r="D1856" s="134">
        <v>4</v>
      </c>
      <c r="E1856" s="134">
        <v>3</v>
      </c>
      <c r="F1856" s="134">
        <v>1</v>
      </c>
      <c r="G1856" s="135">
        <v>3</v>
      </c>
      <c r="H1856" s="171">
        <f>IFERROR((Table21[[#This Row],[_202330]]-Table21[[#This Row],[_201930]])/Table21[[#This Row],[_201930]]*1,"")</f>
        <v>2</v>
      </c>
    </row>
    <row r="1857" spans="1:8" ht="28.5">
      <c r="A1857" s="132">
        <v>184995</v>
      </c>
      <c r="B1857" s="134" t="s">
        <v>1164</v>
      </c>
      <c r="C1857" s="134">
        <v>107</v>
      </c>
      <c r="D1857" s="134">
        <v>79</v>
      </c>
      <c r="E1857" s="134">
        <v>131</v>
      </c>
      <c r="F1857" s="134">
        <v>96</v>
      </c>
      <c r="G1857" s="135">
        <v>107</v>
      </c>
      <c r="H1857" s="171">
        <f>IFERROR((Table21[[#This Row],[_202330]]-Table21[[#This Row],[_201930]])/Table21[[#This Row],[_201930]]*1,"")</f>
        <v>0</v>
      </c>
    </row>
    <row r="1858" spans="1:8" ht="28.5">
      <c r="A1858" s="132">
        <v>184995</v>
      </c>
      <c r="B1858" s="134" t="s">
        <v>1165</v>
      </c>
      <c r="C1858" s="134" t="s">
        <v>129</v>
      </c>
      <c r="D1858" s="134" t="s">
        <v>129</v>
      </c>
      <c r="E1858" s="134" t="s">
        <v>129</v>
      </c>
      <c r="F1858" s="134" t="s">
        <v>129</v>
      </c>
      <c r="G1858" s="135" t="s">
        <v>129</v>
      </c>
      <c r="H1858" s="171" t="str">
        <f>IFERROR((Table21[[#This Row],[_202330]]-Table21[[#This Row],[_201930]])/Table21[[#This Row],[_201930]]*1,"")</f>
        <v/>
      </c>
    </row>
    <row r="1859" spans="1:8">
      <c r="A1859" s="132">
        <v>184995</v>
      </c>
      <c r="B1859" s="134" t="s">
        <v>1141</v>
      </c>
      <c r="C1859" s="134">
        <v>108</v>
      </c>
      <c r="D1859" s="134">
        <v>83</v>
      </c>
      <c r="E1859" s="134">
        <v>134</v>
      </c>
      <c r="F1859" s="134">
        <v>97</v>
      </c>
      <c r="G1859" s="135">
        <v>110</v>
      </c>
      <c r="H1859" s="171">
        <f>IFERROR((Table21[[#This Row],[_202330]]-Table21[[#This Row],[_201930]])/Table21[[#This Row],[_201930]]*1,"")</f>
        <v>1.8518518518518517E-2</v>
      </c>
    </row>
    <row r="1860" spans="1:8">
      <c r="A1860" s="132">
        <v>184995</v>
      </c>
      <c r="B1860" s="134" t="s">
        <v>1142</v>
      </c>
      <c r="C1860" s="134">
        <v>26</v>
      </c>
      <c r="D1860" s="134">
        <v>27</v>
      </c>
      <c r="E1860" s="134">
        <v>28</v>
      </c>
      <c r="F1860" s="134">
        <v>36</v>
      </c>
      <c r="G1860" s="135">
        <v>29</v>
      </c>
      <c r="H1860" s="171">
        <f>IFERROR((Table21[[#This Row],[_202330]]-Table21[[#This Row],[_201930]])/Table21[[#This Row],[_201930]]*1,"")</f>
        <v>0.11538461538461539</v>
      </c>
    </row>
    <row r="1861" spans="1:8" ht="28.5">
      <c r="A1861" s="132">
        <v>184995</v>
      </c>
      <c r="B1861" s="134" t="s">
        <v>1143</v>
      </c>
      <c r="C1861" s="134">
        <v>4</v>
      </c>
      <c r="D1861" s="134">
        <v>4</v>
      </c>
      <c r="E1861" s="134">
        <v>3</v>
      </c>
      <c r="F1861" s="134">
        <v>2</v>
      </c>
      <c r="G1861" s="135">
        <v>4</v>
      </c>
      <c r="H1861" s="171">
        <f>IFERROR((Table21[[#This Row],[_202330]]-Table21[[#This Row],[_201930]])/Table21[[#This Row],[_201930]]*1,"")</f>
        <v>0</v>
      </c>
    </row>
    <row r="1862" spans="1:8" ht="28.5">
      <c r="A1862" s="132">
        <v>184995</v>
      </c>
      <c r="B1862" s="134" t="s">
        <v>1166</v>
      </c>
      <c r="C1862" s="134">
        <v>114</v>
      </c>
      <c r="D1862" s="134">
        <v>85</v>
      </c>
      <c r="E1862" s="134">
        <v>140</v>
      </c>
      <c r="F1862" s="134">
        <v>103</v>
      </c>
      <c r="G1862" s="135">
        <v>113</v>
      </c>
      <c r="H1862" s="171">
        <f>IFERROR((Table21[[#This Row],[_202330]]-Table21[[#This Row],[_201930]])/Table21[[#This Row],[_201930]]*1,"")</f>
        <v>-8.771929824561403E-3</v>
      </c>
    </row>
    <row r="1863" spans="1:8" ht="28.5">
      <c r="A1863" s="132">
        <v>184995</v>
      </c>
      <c r="B1863" s="134" t="s">
        <v>1167</v>
      </c>
      <c r="C1863" s="134" t="s">
        <v>129</v>
      </c>
      <c r="D1863" s="134" t="s">
        <v>129</v>
      </c>
      <c r="E1863" s="134" t="s">
        <v>129</v>
      </c>
      <c r="F1863" s="134" t="s">
        <v>129</v>
      </c>
      <c r="G1863" s="135" t="s">
        <v>129</v>
      </c>
      <c r="H1863" s="171" t="str">
        <f>IFERROR((Table21[[#This Row],[_202330]]-Table21[[#This Row],[_201930]])/Table21[[#This Row],[_201930]]*1,"")</f>
        <v/>
      </c>
    </row>
    <row r="1864" spans="1:8">
      <c r="A1864" s="132">
        <v>184995</v>
      </c>
      <c r="B1864" s="134" t="s">
        <v>1146</v>
      </c>
      <c r="C1864" s="134">
        <v>118</v>
      </c>
      <c r="D1864" s="134">
        <v>89</v>
      </c>
      <c r="E1864" s="134">
        <v>143</v>
      </c>
      <c r="F1864" s="134">
        <v>105</v>
      </c>
      <c r="G1864" s="135">
        <v>117</v>
      </c>
      <c r="H1864" s="171">
        <f>IFERROR((Table21[[#This Row],[_202330]]-Table21[[#This Row],[_201930]])/Table21[[#This Row],[_201930]]*1,"")</f>
        <v>-8.4745762711864406E-3</v>
      </c>
    </row>
    <row r="1865" spans="1:8" ht="28.5">
      <c r="A1865" s="132">
        <v>184995</v>
      </c>
      <c r="B1865" s="134" t="s">
        <v>1147</v>
      </c>
      <c r="C1865" s="134">
        <v>3</v>
      </c>
      <c r="D1865" s="134">
        <v>8</v>
      </c>
      <c r="E1865" s="134">
        <v>7</v>
      </c>
      <c r="F1865" s="134">
        <v>6</v>
      </c>
      <c r="G1865" s="135">
        <v>3</v>
      </c>
      <c r="H1865" s="171">
        <f>IFERROR((Table21[[#This Row],[_202330]]-Table21[[#This Row],[_201930]])/Table21[[#This Row],[_201930]]*1,"")</f>
        <v>0</v>
      </c>
    </row>
    <row r="1866" spans="1:8" ht="28.5">
      <c r="A1866" s="132">
        <v>184995</v>
      </c>
      <c r="B1866" s="134" t="s">
        <v>1148</v>
      </c>
      <c r="C1866" s="134">
        <v>139</v>
      </c>
      <c r="D1866" s="134">
        <v>100</v>
      </c>
      <c r="E1866" s="134">
        <v>143</v>
      </c>
      <c r="F1866" s="134">
        <v>70</v>
      </c>
      <c r="G1866" s="135">
        <v>80</v>
      </c>
      <c r="H1866" s="171">
        <f>IFERROR((Table21[[#This Row],[_202330]]-Table21[[#This Row],[_201930]])/Table21[[#This Row],[_201930]]*1,"")</f>
        <v>-0.42446043165467628</v>
      </c>
    </row>
    <row r="1867" spans="1:8" ht="28.5">
      <c r="A1867" s="132">
        <v>184995</v>
      </c>
      <c r="B1867" s="134" t="s">
        <v>1149</v>
      </c>
      <c r="C1867" s="134">
        <v>151</v>
      </c>
      <c r="D1867" s="134">
        <v>112</v>
      </c>
      <c r="E1867" s="134">
        <v>178</v>
      </c>
      <c r="F1867" s="134">
        <v>91</v>
      </c>
      <c r="G1867" s="135">
        <v>173</v>
      </c>
      <c r="H1867" s="171">
        <f>IFERROR((Table21[[#This Row],[_202330]]-Table21[[#This Row],[_201930]])/Table21[[#This Row],[_201930]]*1,"")</f>
        <v>0.14569536423841059</v>
      </c>
    </row>
    <row r="1868" spans="1:8" ht="28.5">
      <c r="A1868" s="132">
        <v>184995</v>
      </c>
      <c r="B1868" s="134" t="s">
        <v>1150</v>
      </c>
      <c r="C1868" s="134">
        <v>293</v>
      </c>
      <c r="D1868" s="134">
        <v>220</v>
      </c>
      <c r="E1868" s="134">
        <v>328</v>
      </c>
      <c r="F1868" s="134">
        <v>167</v>
      </c>
      <c r="G1868" s="135">
        <v>256</v>
      </c>
      <c r="H1868" s="171">
        <f>IFERROR((Table21[[#This Row],[_202330]]-Table21[[#This Row],[_201930]])/Table21[[#This Row],[_201930]]*1,"")</f>
        <v>-0.12627986348122866</v>
      </c>
    </row>
    <row r="1869" spans="1:8">
      <c r="A1869" s="132">
        <v>184995</v>
      </c>
      <c r="B1869" s="134" t="s">
        <v>1151</v>
      </c>
      <c r="C1869" s="134">
        <v>29</v>
      </c>
      <c r="D1869" s="134">
        <v>29</v>
      </c>
      <c r="E1869" s="134">
        <v>30</v>
      </c>
      <c r="F1869" s="134">
        <v>39</v>
      </c>
      <c r="G1869" s="135">
        <v>31</v>
      </c>
      <c r="H1869" s="171">
        <f>IFERROR((Table21[[#This Row],[_202330]]-Table21[[#This Row],[_201930]])/Table21[[#This Row],[_201930]]*1,"")</f>
        <v>6.8965517241379309E-2</v>
      </c>
    </row>
    <row r="1870" spans="1:8" ht="28.5">
      <c r="A1870" s="132">
        <v>184995</v>
      </c>
      <c r="B1870" s="134" t="s">
        <v>1152</v>
      </c>
      <c r="C1870" s="134">
        <v>35</v>
      </c>
      <c r="D1870" s="134">
        <v>35</v>
      </c>
      <c r="E1870" s="134">
        <v>32</v>
      </c>
      <c r="F1870" s="134">
        <v>28</v>
      </c>
      <c r="G1870" s="135">
        <v>22</v>
      </c>
      <c r="H1870" s="171">
        <f>IFERROR((Table21[[#This Row],[_202330]]-Table21[[#This Row],[_201930]])/Table21[[#This Row],[_201930]]*1,"")</f>
        <v>-0.37142857142857144</v>
      </c>
    </row>
    <row r="1871" spans="1:8" ht="28.5">
      <c r="A1871" s="132">
        <v>184995</v>
      </c>
      <c r="B1871" s="134" t="s">
        <v>1153</v>
      </c>
      <c r="C1871" s="134">
        <v>1</v>
      </c>
      <c r="D1871" s="134">
        <v>3</v>
      </c>
      <c r="E1871" s="134">
        <v>1</v>
      </c>
      <c r="F1871" s="134">
        <v>2</v>
      </c>
      <c r="G1871" s="135">
        <v>1</v>
      </c>
      <c r="H1871" s="171">
        <f>IFERROR((Table21[[#This Row],[_202330]]-Table21[[#This Row],[_201930]])/Table21[[#This Row],[_201930]]*1,"")</f>
        <v>0</v>
      </c>
    </row>
    <row r="1872" spans="1:8" ht="28.5">
      <c r="A1872" s="132">
        <v>184995</v>
      </c>
      <c r="B1872" s="134" t="s">
        <v>1154</v>
      </c>
      <c r="C1872" s="134">
        <v>34</v>
      </c>
      <c r="D1872" s="134">
        <v>32</v>
      </c>
      <c r="E1872" s="134">
        <v>30</v>
      </c>
      <c r="F1872" s="134">
        <v>26</v>
      </c>
      <c r="G1872" s="135">
        <v>21</v>
      </c>
      <c r="H1872" s="171">
        <f>IFERROR((Table21[[#This Row],[_202330]]-Table21[[#This Row],[_201930]])/Table21[[#This Row],[_201930]]*1,"")</f>
        <v>-0.38235294117647056</v>
      </c>
    </row>
    <row r="1873" spans="1:8" ht="28.5">
      <c r="A1873" s="132">
        <v>184995</v>
      </c>
      <c r="B1873" s="134" t="s">
        <v>1155</v>
      </c>
      <c r="C1873" s="134">
        <v>37</v>
      </c>
      <c r="D1873" s="134">
        <v>36</v>
      </c>
      <c r="E1873" s="134">
        <v>38</v>
      </c>
      <c r="F1873" s="134">
        <v>33</v>
      </c>
      <c r="G1873" s="135">
        <v>46</v>
      </c>
      <c r="H1873" s="171">
        <f>IFERROR((Table21[[#This Row],[_202330]]-Table21[[#This Row],[_201930]])/Table21[[#This Row],[_201930]]*1,"")</f>
        <v>0.24324324324324326</v>
      </c>
    </row>
    <row r="1874" spans="1:8">
      <c r="A1874" s="132">
        <v>186034</v>
      </c>
      <c r="B1874" s="134" t="s">
        <v>1173</v>
      </c>
      <c r="C1874" s="134">
        <v>246</v>
      </c>
      <c r="D1874" s="134">
        <v>173</v>
      </c>
      <c r="E1874" s="134">
        <v>192</v>
      </c>
      <c r="F1874" s="134">
        <v>161</v>
      </c>
      <c r="G1874" s="135">
        <v>149</v>
      </c>
      <c r="H1874" s="171">
        <f>IFERROR((Table21[[#This Row],[_202330]]-Table21[[#This Row],[_201930]])/Table21[[#This Row],[_201930]]*1,"")</f>
        <v>-0.39430894308943087</v>
      </c>
    </row>
    <row r="1875" spans="1:8">
      <c r="A1875" s="132">
        <v>186034</v>
      </c>
      <c r="B1875" s="134" t="s">
        <v>1131</v>
      </c>
      <c r="C1875" s="134">
        <v>0</v>
      </c>
      <c r="D1875" s="134">
        <v>0</v>
      </c>
      <c r="E1875" s="134">
        <v>0</v>
      </c>
      <c r="F1875" s="134">
        <v>0</v>
      </c>
      <c r="G1875" s="135">
        <v>0</v>
      </c>
      <c r="H1875" s="171" t="str">
        <f>IFERROR((Table21[[#This Row],[_202330]]-Table21[[#This Row],[_201930]])/Table21[[#This Row],[_201930]]*1,"")</f>
        <v/>
      </c>
    </row>
    <row r="1876" spans="1:8">
      <c r="A1876" s="132">
        <v>186034</v>
      </c>
      <c r="B1876" s="134" t="s">
        <v>1132</v>
      </c>
      <c r="C1876" s="134">
        <v>246</v>
      </c>
      <c r="D1876" s="134">
        <v>173</v>
      </c>
      <c r="E1876" s="134">
        <v>192</v>
      </c>
      <c r="F1876" s="134">
        <v>161</v>
      </c>
      <c r="G1876" s="135">
        <v>149</v>
      </c>
      <c r="H1876" s="171">
        <f>IFERROR((Table21[[#This Row],[_202330]]-Table21[[#This Row],[_201930]])/Table21[[#This Row],[_201930]]*1,"")</f>
        <v>-0.39430894308943087</v>
      </c>
    </row>
    <row r="1877" spans="1:8" ht="28.5">
      <c r="A1877" s="132">
        <v>186034</v>
      </c>
      <c r="B1877" s="134" t="s">
        <v>1133</v>
      </c>
      <c r="C1877" s="134">
        <v>5</v>
      </c>
      <c r="D1877" s="134">
        <v>2</v>
      </c>
      <c r="E1877" s="134">
        <v>5</v>
      </c>
      <c r="F1877" s="134">
        <v>5</v>
      </c>
      <c r="G1877" s="135">
        <v>1</v>
      </c>
      <c r="H1877" s="171">
        <f>IFERROR((Table21[[#This Row],[_202330]]-Table21[[#This Row],[_201930]])/Table21[[#This Row],[_201930]]*1,"")</f>
        <v>-0.8</v>
      </c>
    </row>
    <row r="1878" spans="1:8" ht="28.5">
      <c r="A1878" s="132">
        <v>186034</v>
      </c>
      <c r="B1878" s="134" t="s">
        <v>1162</v>
      </c>
      <c r="C1878" s="134">
        <v>36</v>
      </c>
      <c r="D1878" s="134">
        <v>46</v>
      </c>
      <c r="E1878" s="134">
        <v>48</v>
      </c>
      <c r="F1878" s="134">
        <v>25</v>
      </c>
      <c r="G1878" s="135">
        <v>30</v>
      </c>
      <c r="H1878" s="171">
        <f>IFERROR((Table21[[#This Row],[_202330]]-Table21[[#This Row],[_201930]])/Table21[[#This Row],[_201930]]*1,"")</f>
        <v>-0.16666666666666666</v>
      </c>
    </row>
    <row r="1879" spans="1:8" ht="28.5">
      <c r="A1879" s="132">
        <v>186034</v>
      </c>
      <c r="B1879" s="134" t="s">
        <v>1163</v>
      </c>
      <c r="C1879" s="134" t="s">
        <v>129</v>
      </c>
      <c r="D1879" s="134" t="s">
        <v>129</v>
      </c>
      <c r="E1879" s="134" t="s">
        <v>129</v>
      </c>
      <c r="F1879" s="134" t="s">
        <v>129</v>
      </c>
      <c r="G1879" s="135" t="s">
        <v>129</v>
      </c>
      <c r="H1879" s="171" t="str">
        <f>IFERROR((Table21[[#This Row],[_202330]]-Table21[[#This Row],[_201930]])/Table21[[#This Row],[_201930]]*1,"")</f>
        <v/>
      </c>
    </row>
    <row r="1880" spans="1:8">
      <c r="A1880" s="132">
        <v>186034</v>
      </c>
      <c r="B1880" s="134" t="s">
        <v>1136</v>
      </c>
      <c r="C1880" s="134">
        <v>41</v>
      </c>
      <c r="D1880" s="134">
        <v>48</v>
      </c>
      <c r="E1880" s="134">
        <v>53</v>
      </c>
      <c r="F1880" s="134">
        <v>30</v>
      </c>
      <c r="G1880" s="135">
        <v>31</v>
      </c>
      <c r="H1880" s="171">
        <f>IFERROR((Table21[[#This Row],[_202330]]-Table21[[#This Row],[_201930]])/Table21[[#This Row],[_201930]]*1,"")</f>
        <v>-0.24390243902439024</v>
      </c>
    </row>
    <row r="1881" spans="1:8">
      <c r="A1881" s="132">
        <v>186034</v>
      </c>
      <c r="B1881" s="134" t="s">
        <v>1137</v>
      </c>
      <c r="C1881" s="134">
        <v>17</v>
      </c>
      <c r="D1881" s="134">
        <v>28</v>
      </c>
      <c r="E1881" s="134">
        <v>28</v>
      </c>
      <c r="F1881" s="134">
        <v>19</v>
      </c>
      <c r="G1881" s="135">
        <v>21</v>
      </c>
      <c r="H1881" s="171">
        <f>IFERROR((Table21[[#This Row],[_202330]]-Table21[[#This Row],[_201930]])/Table21[[#This Row],[_201930]]*1,"")</f>
        <v>0.23529411764705882</v>
      </c>
    </row>
    <row r="1882" spans="1:8" ht="28.5">
      <c r="A1882" s="132">
        <v>186034</v>
      </c>
      <c r="B1882" s="134" t="s">
        <v>1138</v>
      </c>
      <c r="C1882" s="134">
        <v>6</v>
      </c>
      <c r="D1882" s="134">
        <v>3</v>
      </c>
      <c r="E1882" s="134">
        <v>4</v>
      </c>
      <c r="F1882" s="134">
        <v>6</v>
      </c>
      <c r="G1882" s="135">
        <v>0</v>
      </c>
      <c r="H1882" s="171">
        <f>IFERROR((Table21[[#This Row],[_202330]]-Table21[[#This Row],[_201930]])/Table21[[#This Row],[_201930]]*1,"")</f>
        <v>-1</v>
      </c>
    </row>
    <row r="1883" spans="1:8" ht="28.5">
      <c r="A1883" s="132">
        <v>186034</v>
      </c>
      <c r="B1883" s="134" t="s">
        <v>1164</v>
      </c>
      <c r="C1883" s="134">
        <v>40</v>
      </c>
      <c r="D1883" s="134">
        <v>50</v>
      </c>
      <c r="E1883" s="134">
        <v>57</v>
      </c>
      <c r="F1883" s="134">
        <v>30</v>
      </c>
      <c r="G1883" s="135">
        <v>32</v>
      </c>
      <c r="H1883" s="171">
        <f>IFERROR((Table21[[#This Row],[_202330]]-Table21[[#This Row],[_201930]])/Table21[[#This Row],[_201930]]*1,"")</f>
        <v>-0.2</v>
      </c>
    </row>
    <row r="1884" spans="1:8" ht="28.5">
      <c r="A1884" s="132">
        <v>186034</v>
      </c>
      <c r="B1884" s="134" t="s">
        <v>1165</v>
      </c>
      <c r="C1884" s="134" t="s">
        <v>129</v>
      </c>
      <c r="D1884" s="134" t="s">
        <v>129</v>
      </c>
      <c r="E1884" s="134" t="s">
        <v>129</v>
      </c>
      <c r="F1884" s="134" t="s">
        <v>129</v>
      </c>
      <c r="G1884" s="135" t="s">
        <v>129</v>
      </c>
      <c r="H1884" s="171" t="str">
        <f>IFERROR((Table21[[#This Row],[_202330]]-Table21[[#This Row],[_201930]])/Table21[[#This Row],[_201930]]*1,"")</f>
        <v/>
      </c>
    </row>
    <row r="1885" spans="1:8">
      <c r="A1885" s="132">
        <v>186034</v>
      </c>
      <c r="B1885" s="134" t="s">
        <v>1141</v>
      </c>
      <c r="C1885" s="134">
        <v>46</v>
      </c>
      <c r="D1885" s="134">
        <v>53</v>
      </c>
      <c r="E1885" s="134">
        <v>61</v>
      </c>
      <c r="F1885" s="134">
        <v>36</v>
      </c>
      <c r="G1885" s="135">
        <v>32</v>
      </c>
      <c r="H1885" s="171">
        <f>IFERROR((Table21[[#This Row],[_202330]]-Table21[[#This Row],[_201930]])/Table21[[#This Row],[_201930]]*1,"")</f>
        <v>-0.30434782608695654</v>
      </c>
    </row>
    <row r="1886" spans="1:8">
      <c r="A1886" s="132">
        <v>186034</v>
      </c>
      <c r="B1886" s="134" t="s">
        <v>1142</v>
      </c>
      <c r="C1886" s="134">
        <v>19</v>
      </c>
      <c r="D1886" s="134">
        <v>31</v>
      </c>
      <c r="E1886" s="134">
        <v>32</v>
      </c>
      <c r="F1886" s="134">
        <v>22</v>
      </c>
      <c r="G1886" s="135">
        <v>21</v>
      </c>
      <c r="H1886" s="171">
        <f>IFERROR((Table21[[#This Row],[_202330]]-Table21[[#This Row],[_201930]])/Table21[[#This Row],[_201930]]*1,"")</f>
        <v>0.10526315789473684</v>
      </c>
    </row>
    <row r="1887" spans="1:8" ht="28.5">
      <c r="A1887" s="132">
        <v>186034</v>
      </c>
      <c r="B1887" s="134" t="s">
        <v>1143</v>
      </c>
      <c r="C1887" s="134">
        <v>6</v>
      </c>
      <c r="D1887" s="134">
        <v>3</v>
      </c>
      <c r="E1887" s="134">
        <v>4</v>
      </c>
      <c r="F1887" s="134">
        <v>6</v>
      </c>
      <c r="G1887" s="135">
        <v>0</v>
      </c>
      <c r="H1887" s="171">
        <f>IFERROR((Table21[[#This Row],[_202330]]-Table21[[#This Row],[_201930]])/Table21[[#This Row],[_201930]]*1,"")</f>
        <v>-1</v>
      </c>
    </row>
    <row r="1888" spans="1:8" ht="28.5">
      <c r="A1888" s="132">
        <v>186034</v>
      </c>
      <c r="B1888" s="134" t="s">
        <v>1166</v>
      </c>
      <c r="C1888" s="134">
        <v>45</v>
      </c>
      <c r="D1888" s="134">
        <v>52</v>
      </c>
      <c r="E1888" s="134">
        <v>59</v>
      </c>
      <c r="F1888" s="134">
        <v>34</v>
      </c>
      <c r="G1888" s="135">
        <v>34</v>
      </c>
      <c r="H1888" s="171">
        <f>IFERROR((Table21[[#This Row],[_202330]]-Table21[[#This Row],[_201930]])/Table21[[#This Row],[_201930]]*1,"")</f>
        <v>-0.24444444444444444</v>
      </c>
    </row>
    <row r="1889" spans="1:8" ht="28.5">
      <c r="A1889" s="132">
        <v>186034</v>
      </c>
      <c r="B1889" s="134" t="s">
        <v>1167</v>
      </c>
      <c r="C1889" s="134" t="s">
        <v>129</v>
      </c>
      <c r="D1889" s="134" t="s">
        <v>129</v>
      </c>
      <c r="E1889" s="134" t="s">
        <v>129</v>
      </c>
      <c r="F1889" s="134" t="s">
        <v>129</v>
      </c>
      <c r="G1889" s="135" t="s">
        <v>129</v>
      </c>
      <c r="H1889" s="171" t="str">
        <f>IFERROR((Table21[[#This Row],[_202330]]-Table21[[#This Row],[_201930]])/Table21[[#This Row],[_201930]]*1,"")</f>
        <v/>
      </c>
    </row>
    <row r="1890" spans="1:8">
      <c r="A1890" s="132">
        <v>186034</v>
      </c>
      <c r="B1890" s="134" t="s">
        <v>1146</v>
      </c>
      <c r="C1890" s="134">
        <v>51</v>
      </c>
      <c r="D1890" s="134">
        <v>55</v>
      </c>
      <c r="E1890" s="134">
        <v>63</v>
      </c>
      <c r="F1890" s="134">
        <v>40</v>
      </c>
      <c r="G1890" s="135">
        <v>34</v>
      </c>
      <c r="H1890" s="171">
        <f>IFERROR((Table21[[#This Row],[_202330]]-Table21[[#This Row],[_201930]])/Table21[[#This Row],[_201930]]*1,"")</f>
        <v>-0.33333333333333331</v>
      </c>
    </row>
    <row r="1891" spans="1:8" ht="28.5">
      <c r="A1891" s="132">
        <v>186034</v>
      </c>
      <c r="B1891" s="134" t="s">
        <v>1147</v>
      </c>
      <c r="C1891" s="134">
        <v>3</v>
      </c>
      <c r="D1891" s="134">
        <v>8</v>
      </c>
      <c r="E1891" s="134">
        <v>4</v>
      </c>
      <c r="F1891" s="134">
        <v>1</v>
      </c>
      <c r="G1891" s="135">
        <v>3</v>
      </c>
      <c r="H1891" s="171">
        <f>IFERROR((Table21[[#This Row],[_202330]]-Table21[[#This Row],[_201930]])/Table21[[#This Row],[_201930]]*1,"")</f>
        <v>0</v>
      </c>
    </row>
    <row r="1892" spans="1:8" ht="28.5">
      <c r="A1892" s="132">
        <v>186034</v>
      </c>
      <c r="B1892" s="134" t="s">
        <v>1148</v>
      </c>
      <c r="C1892" s="134">
        <v>101</v>
      </c>
      <c r="D1892" s="134">
        <v>71</v>
      </c>
      <c r="E1892" s="134">
        <v>72</v>
      </c>
      <c r="F1892" s="134">
        <v>69</v>
      </c>
      <c r="G1892" s="135">
        <v>53</v>
      </c>
      <c r="H1892" s="171">
        <f>IFERROR((Table21[[#This Row],[_202330]]-Table21[[#This Row],[_201930]])/Table21[[#This Row],[_201930]]*1,"")</f>
        <v>-0.47524752475247523</v>
      </c>
    </row>
    <row r="1893" spans="1:8" ht="28.5">
      <c r="A1893" s="132">
        <v>186034</v>
      </c>
      <c r="B1893" s="134" t="s">
        <v>1149</v>
      </c>
      <c r="C1893" s="134">
        <v>91</v>
      </c>
      <c r="D1893" s="134">
        <v>39</v>
      </c>
      <c r="E1893" s="134">
        <v>53</v>
      </c>
      <c r="F1893" s="134">
        <v>51</v>
      </c>
      <c r="G1893" s="135">
        <v>59</v>
      </c>
      <c r="H1893" s="171">
        <f>IFERROR((Table21[[#This Row],[_202330]]-Table21[[#This Row],[_201930]])/Table21[[#This Row],[_201930]]*1,"")</f>
        <v>-0.35164835164835168</v>
      </c>
    </row>
    <row r="1894" spans="1:8" ht="28.5">
      <c r="A1894" s="132">
        <v>186034</v>
      </c>
      <c r="B1894" s="134" t="s">
        <v>1150</v>
      </c>
      <c r="C1894" s="134">
        <v>195</v>
      </c>
      <c r="D1894" s="134">
        <v>118</v>
      </c>
      <c r="E1894" s="134">
        <v>129</v>
      </c>
      <c r="F1894" s="134">
        <v>121</v>
      </c>
      <c r="G1894" s="135">
        <v>115</v>
      </c>
      <c r="H1894" s="171">
        <f>IFERROR((Table21[[#This Row],[_202330]]-Table21[[#This Row],[_201930]])/Table21[[#This Row],[_201930]]*1,"")</f>
        <v>-0.41025641025641024</v>
      </c>
    </row>
    <row r="1895" spans="1:8">
      <c r="A1895" s="132">
        <v>186034</v>
      </c>
      <c r="B1895" s="134" t="s">
        <v>1151</v>
      </c>
      <c r="C1895" s="134">
        <v>21</v>
      </c>
      <c r="D1895" s="134">
        <v>32</v>
      </c>
      <c r="E1895" s="134">
        <v>33</v>
      </c>
      <c r="F1895" s="134">
        <v>25</v>
      </c>
      <c r="G1895" s="135">
        <v>23</v>
      </c>
      <c r="H1895" s="171">
        <f>IFERROR((Table21[[#This Row],[_202330]]-Table21[[#This Row],[_201930]])/Table21[[#This Row],[_201930]]*1,"")</f>
        <v>9.5238095238095233E-2</v>
      </c>
    </row>
    <row r="1896" spans="1:8" ht="28.5">
      <c r="A1896" s="132">
        <v>186034</v>
      </c>
      <c r="B1896" s="134" t="s">
        <v>1152</v>
      </c>
      <c r="C1896" s="134">
        <v>42</v>
      </c>
      <c r="D1896" s="134">
        <v>46</v>
      </c>
      <c r="E1896" s="134">
        <v>40</v>
      </c>
      <c r="F1896" s="134">
        <v>43</v>
      </c>
      <c r="G1896" s="135">
        <v>38</v>
      </c>
      <c r="H1896" s="171">
        <f>IFERROR((Table21[[#This Row],[_202330]]-Table21[[#This Row],[_201930]])/Table21[[#This Row],[_201930]]*1,"")</f>
        <v>-9.5238095238095233E-2</v>
      </c>
    </row>
    <row r="1897" spans="1:8" ht="28.5">
      <c r="A1897" s="132">
        <v>186034</v>
      </c>
      <c r="B1897" s="134" t="s">
        <v>1153</v>
      </c>
      <c r="C1897" s="134">
        <v>1</v>
      </c>
      <c r="D1897" s="134">
        <v>5</v>
      </c>
      <c r="E1897" s="134">
        <v>2</v>
      </c>
      <c r="F1897" s="134">
        <v>1</v>
      </c>
      <c r="G1897" s="135">
        <v>2</v>
      </c>
      <c r="H1897" s="171">
        <f>IFERROR((Table21[[#This Row],[_202330]]-Table21[[#This Row],[_201930]])/Table21[[#This Row],[_201930]]*1,"")</f>
        <v>1</v>
      </c>
    </row>
    <row r="1898" spans="1:8" ht="28.5">
      <c r="A1898" s="132">
        <v>186034</v>
      </c>
      <c r="B1898" s="134" t="s">
        <v>1154</v>
      </c>
      <c r="C1898" s="134">
        <v>41</v>
      </c>
      <c r="D1898" s="134">
        <v>41</v>
      </c>
      <c r="E1898" s="134">
        <v>38</v>
      </c>
      <c r="F1898" s="134">
        <v>43</v>
      </c>
      <c r="G1898" s="135">
        <v>36</v>
      </c>
      <c r="H1898" s="171">
        <f>IFERROR((Table21[[#This Row],[_202330]]-Table21[[#This Row],[_201930]])/Table21[[#This Row],[_201930]]*1,"")</f>
        <v>-0.12195121951219512</v>
      </c>
    </row>
    <row r="1899" spans="1:8" ht="28.5">
      <c r="A1899" s="132">
        <v>186034</v>
      </c>
      <c r="B1899" s="134" t="s">
        <v>1155</v>
      </c>
      <c r="C1899" s="134">
        <v>37</v>
      </c>
      <c r="D1899" s="134">
        <v>23</v>
      </c>
      <c r="E1899" s="134">
        <v>28</v>
      </c>
      <c r="F1899" s="134">
        <v>32</v>
      </c>
      <c r="G1899" s="135">
        <v>40</v>
      </c>
      <c r="H1899" s="171">
        <f>IFERROR((Table21[[#This Row],[_202330]]-Table21[[#This Row],[_201930]])/Table21[[#This Row],[_201930]]*1,"")</f>
        <v>8.1081081081081086E-2</v>
      </c>
    </row>
    <row r="1900" spans="1:8">
      <c r="A1900" s="132">
        <v>187596</v>
      </c>
      <c r="B1900" s="134" t="s">
        <v>1173</v>
      </c>
      <c r="C1900" s="134">
        <v>833</v>
      </c>
      <c r="D1900" s="134">
        <v>1067</v>
      </c>
      <c r="E1900" s="134">
        <v>1383</v>
      </c>
      <c r="F1900" s="134">
        <v>1246</v>
      </c>
      <c r="G1900" s="135">
        <v>1028</v>
      </c>
      <c r="H1900" s="171">
        <f>IFERROR((Table21[[#This Row],[_202330]]-Table21[[#This Row],[_201930]])/Table21[[#This Row],[_201930]]*1,"")</f>
        <v>0.23409363745498199</v>
      </c>
    </row>
    <row r="1901" spans="1:8">
      <c r="A1901" s="132">
        <v>187596</v>
      </c>
      <c r="B1901" s="134" t="s">
        <v>1131</v>
      </c>
      <c r="C1901" s="134">
        <v>0</v>
      </c>
      <c r="D1901" s="134">
        <v>0</v>
      </c>
      <c r="E1901" s="134">
        <v>0</v>
      </c>
      <c r="F1901" s="134">
        <v>0</v>
      </c>
      <c r="G1901" s="135">
        <v>0</v>
      </c>
      <c r="H1901" s="171" t="str">
        <f>IFERROR((Table21[[#This Row],[_202330]]-Table21[[#This Row],[_201930]])/Table21[[#This Row],[_201930]]*1,"")</f>
        <v/>
      </c>
    </row>
    <row r="1902" spans="1:8">
      <c r="A1902" s="132">
        <v>187596</v>
      </c>
      <c r="B1902" s="134" t="s">
        <v>1132</v>
      </c>
      <c r="C1902" s="134">
        <v>833</v>
      </c>
      <c r="D1902" s="134">
        <v>1067</v>
      </c>
      <c r="E1902" s="134">
        <v>1383</v>
      </c>
      <c r="F1902" s="134">
        <v>1246</v>
      </c>
      <c r="G1902" s="135">
        <v>1028</v>
      </c>
      <c r="H1902" s="171">
        <f>IFERROR((Table21[[#This Row],[_202330]]-Table21[[#This Row],[_201930]])/Table21[[#This Row],[_201930]]*1,"")</f>
        <v>0.23409363745498199</v>
      </c>
    </row>
    <row r="1903" spans="1:8" ht="28.5">
      <c r="A1903" s="132">
        <v>187596</v>
      </c>
      <c r="B1903" s="134" t="s">
        <v>1133</v>
      </c>
      <c r="C1903" s="134">
        <v>61</v>
      </c>
      <c r="D1903" s="134">
        <v>190</v>
      </c>
      <c r="E1903" s="134">
        <v>237</v>
      </c>
      <c r="F1903" s="134">
        <v>209</v>
      </c>
      <c r="G1903" s="135">
        <v>229</v>
      </c>
      <c r="H1903" s="171">
        <f>IFERROR((Table21[[#This Row],[_202330]]-Table21[[#This Row],[_201930]])/Table21[[#This Row],[_201930]]*1,"")</f>
        <v>2.7540983606557377</v>
      </c>
    </row>
    <row r="1904" spans="1:8" ht="28.5">
      <c r="A1904" s="132">
        <v>187596</v>
      </c>
      <c r="B1904" s="134" t="s">
        <v>1162</v>
      </c>
      <c r="C1904" s="134">
        <v>106</v>
      </c>
      <c r="D1904" s="134">
        <v>131</v>
      </c>
      <c r="E1904" s="134">
        <v>156</v>
      </c>
      <c r="F1904" s="134">
        <v>145</v>
      </c>
      <c r="G1904" s="135">
        <v>143</v>
      </c>
      <c r="H1904" s="171">
        <f>IFERROR((Table21[[#This Row],[_202330]]-Table21[[#This Row],[_201930]])/Table21[[#This Row],[_201930]]*1,"")</f>
        <v>0.34905660377358488</v>
      </c>
    </row>
    <row r="1905" spans="1:8" ht="28.5">
      <c r="A1905" s="132">
        <v>187596</v>
      </c>
      <c r="B1905" s="134" t="s">
        <v>1163</v>
      </c>
      <c r="C1905" s="134">
        <v>19</v>
      </c>
      <c r="D1905" s="134">
        <v>23</v>
      </c>
      <c r="E1905" s="134">
        <v>43</v>
      </c>
      <c r="F1905" s="134">
        <v>62</v>
      </c>
      <c r="G1905" s="135">
        <v>70</v>
      </c>
      <c r="H1905" s="171">
        <f>IFERROR((Table21[[#This Row],[_202330]]-Table21[[#This Row],[_201930]])/Table21[[#This Row],[_201930]]*1,"")</f>
        <v>2.6842105263157894</v>
      </c>
    </row>
    <row r="1906" spans="1:8">
      <c r="A1906" s="132">
        <v>187596</v>
      </c>
      <c r="B1906" s="134" t="s">
        <v>1136</v>
      </c>
      <c r="C1906" s="134">
        <v>186</v>
      </c>
      <c r="D1906" s="134">
        <v>344</v>
      </c>
      <c r="E1906" s="134">
        <v>436</v>
      </c>
      <c r="F1906" s="134">
        <v>416</v>
      </c>
      <c r="G1906" s="135">
        <v>442</v>
      </c>
      <c r="H1906" s="171">
        <f>IFERROR((Table21[[#This Row],[_202330]]-Table21[[#This Row],[_201930]])/Table21[[#This Row],[_201930]]*1,"")</f>
        <v>1.3763440860215055</v>
      </c>
    </row>
    <row r="1907" spans="1:8">
      <c r="A1907" s="132">
        <v>187596</v>
      </c>
      <c r="B1907" s="134" t="s">
        <v>1137</v>
      </c>
      <c r="C1907" s="134">
        <v>22</v>
      </c>
      <c r="D1907" s="134">
        <v>32</v>
      </c>
      <c r="E1907" s="134">
        <v>32</v>
      </c>
      <c r="F1907" s="134">
        <v>33</v>
      </c>
      <c r="G1907" s="135">
        <v>43</v>
      </c>
      <c r="H1907" s="171">
        <f>IFERROR((Table21[[#This Row],[_202330]]-Table21[[#This Row],[_201930]])/Table21[[#This Row],[_201930]]*1,"")</f>
        <v>0.95454545454545459</v>
      </c>
    </row>
    <row r="1908" spans="1:8" ht="28.5">
      <c r="A1908" s="132">
        <v>187596</v>
      </c>
      <c r="B1908" s="134" t="s">
        <v>1138</v>
      </c>
      <c r="C1908" s="134">
        <v>67</v>
      </c>
      <c r="D1908" s="134">
        <v>212</v>
      </c>
      <c r="E1908" s="134">
        <v>250</v>
      </c>
      <c r="F1908" s="134">
        <v>224</v>
      </c>
      <c r="G1908" s="135">
        <v>235</v>
      </c>
      <c r="H1908" s="171">
        <f>IFERROR((Table21[[#This Row],[_202330]]-Table21[[#This Row],[_201930]])/Table21[[#This Row],[_201930]]*1,"")</f>
        <v>2.5074626865671643</v>
      </c>
    </row>
    <row r="1909" spans="1:8" ht="28.5">
      <c r="A1909" s="132">
        <v>187596</v>
      </c>
      <c r="B1909" s="134" t="s">
        <v>1164</v>
      </c>
      <c r="C1909" s="134">
        <v>115</v>
      </c>
      <c r="D1909" s="134">
        <v>149</v>
      </c>
      <c r="E1909" s="134">
        <v>167</v>
      </c>
      <c r="F1909" s="134">
        <v>176</v>
      </c>
      <c r="G1909" s="135">
        <v>157</v>
      </c>
      <c r="H1909" s="171">
        <f>IFERROR((Table21[[#This Row],[_202330]]-Table21[[#This Row],[_201930]])/Table21[[#This Row],[_201930]]*1,"")</f>
        <v>0.36521739130434783</v>
      </c>
    </row>
    <row r="1910" spans="1:8" ht="28.5">
      <c r="A1910" s="132">
        <v>187596</v>
      </c>
      <c r="B1910" s="134" t="s">
        <v>1165</v>
      </c>
      <c r="C1910" s="134">
        <v>25</v>
      </c>
      <c r="D1910" s="134">
        <v>40</v>
      </c>
      <c r="E1910" s="134">
        <v>71</v>
      </c>
      <c r="F1910" s="134">
        <v>83</v>
      </c>
      <c r="G1910" s="135">
        <v>81</v>
      </c>
      <c r="H1910" s="171">
        <f>IFERROR((Table21[[#This Row],[_202330]]-Table21[[#This Row],[_201930]])/Table21[[#This Row],[_201930]]*1,"")</f>
        <v>2.2400000000000002</v>
      </c>
    </row>
    <row r="1911" spans="1:8">
      <c r="A1911" s="132">
        <v>187596</v>
      </c>
      <c r="B1911" s="134" t="s">
        <v>1141</v>
      </c>
      <c r="C1911" s="134">
        <v>207</v>
      </c>
      <c r="D1911" s="134">
        <v>401</v>
      </c>
      <c r="E1911" s="134">
        <v>488</v>
      </c>
      <c r="F1911" s="134">
        <v>483</v>
      </c>
      <c r="G1911" s="135">
        <v>473</v>
      </c>
      <c r="H1911" s="171">
        <f>IFERROR((Table21[[#This Row],[_202330]]-Table21[[#This Row],[_201930]])/Table21[[#This Row],[_201930]]*1,"")</f>
        <v>1.2850241545893719</v>
      </c>
    </row>
    <row r="1912" spans="1:8">
      <c r="A1912" s="132">
        <v>187596</v>
      </c>
      <c r="B1912" s="134" t="s">
        <v>1142</v>
      </c>
      <c r="C1912" s="134">
        <v>25</v>
      </c>
      <c r="D1912" s="134">
        <v>38</v>
      </c>
      <c r="E1912" s="134">
        <v>35</v>
      </c>
      <c r="F1912" s="134">
        <v>39</v>
      </c>
      <c r="G1912" s="135">
        <v>46</v>
      </c>
      <c r="H1912" s="171">
        <f>IFERROR((Table21[[#This Row],[_202330]]-Table21[[#This Row],[_201930]])/Table21[[#This Row],[_201930]]*1,"")</f>
        <v>0.84</v>
      </c>
    </row>
    <row r="1913" spans="1:8" ht="28.5">
      <c r="A1913" s="132">
        <v>187596</v>
      </c>
      <c r="B1913" s="134" t="s">
        <v>1143</v>
      </c>
      <c r="C1913" s="134">
        <v>71</v>
      </c>
      <c r="D1913" s="134">
        <v>220</v>
      </c>
      <c r="E1913" s="134">
        <v>314</v>
      </c>
      <c r="F1913" s="134">
        <v>225</v>
      </c>
      <c r="G1913" s="135">
        <v>236</v>
      </c>
      <c r="H1913" s="171">
        <f>IFERROR((Table21[[#This Row],[_202330]]-Table21[[#This Row],[_201930]])/Table21[[#This Row],[_201930]]*1,"")</f>
        <v>2.323943661971831</v>
      </c>
    </row>
    <row r="1914" spans="1:8" ht="28.5">
      <c r="A1914" s="132">
        <v>187596</v>
      </c>
      <c r="B1914" s="134" t="s">
        <v>1166</v>
      </c>
      <c r="C1914" s="134">
        <v>124</v>
      </c>
      <c r="D1914" s="134">
        <v>161</v>
      </c>
      <c r="E1914" s="134">
        <v>235</v>
      </c>
      <c r="F1914" s="134">
        <v>183</v>
      </c>
      <c r="G1914" s="135">
        <v>162</v>
      </c>
      <c r="H1914" s="171">
        <f>IFERROR((Table21[[#This Row],[_202330]]-Table21[[#This Row],[_201930]])/Table21[[#This Row],[_201930]]*1,"")</f>
        <v>0.30645161290322581</v>
      </c>
    </row>
    <row r="1915" spans="1:8" ht="28.5">
      <c r="A1915" s="132">
        <v>187596</v>
      </c>
      <c r="B1915" s="134" t="s">
        <v>1167</v>
      </c>
      <c r="C1915" s="134">
        <v>33</v>
      </c>
      <c r="D1915" s="134">
        <v>45</v>
      </c>
      <c r="E1915" s="134">
        <v>79</v>
      </c>
      <c r="F1915" s="134">
        <v>97</v>
      </c>
      <c r="G1915" s="135">
        <v>88</v>
      </c>
      <c r="H1915" s="171">
        <f>IFERROR((Table21[[#This Row],[_202330]]-Table21[[#This Row],[_201930]])/Table21[[#This Row],[_201930]]*1,"")</f>
        <v>1.6666666666666667</v>
      </c>
    </row>
    <row r="1916" spans="1:8">
      <c r="A1916" s="132">
        <v>187596</v>
      </c>
      <c r="B1916" s="134" t="s">
        <v>1146</v>
      </c>
      <c r="C1916" s="134">
        <v>228</v>
      </c>
      <c r="D1916" s="134">
        <v>426</v>
      </c>
      <c r="E1916" s="134">
        <v>628</v>
      </c>
      <c r="F1916" s="134">
        <v>505</v>
      </c>
      <c r="G1916" s="135">
        <v>486</v>
      </c>
      <c r="H1916" s="171">
        <f>IFERROR((Table21[[#This Row],[_202330]]-Table21[[#This Row],[_201930]])/Table21[[#This Row],[_201930]]*1,"")</f>
        <v>1.131578947368421</v>
      </c>
    </row>
    <row r="1917" spans="1:8" ht="28.5">
      <c r="A1917" s="132">
        <v>187596</v>
      </c>
      <c r="B1917" s="134" t="s">
        <v>1147</v>
      </c>
      <c r="C1917" s="134">
        <v>38</v>
      </c>
      <c r="D1917" s="134">
        <v>57</v>
      </c>
      <c r="E1917" s="134">
        <v>21</v>
      </c>
      <c r="F1917" s="134">
        <v>22</v>
      </c>
      <c r="G1917" s="135">
        <v>58</v>
      </c>
      <c r="H1917" s="171">
        <f>IFERROR((Table21[[#This Row],[_202330]]-Table21[[#This Row],[_201930]])/Table21[[#This Row],[_201930]]*1,"")</f>
        <v>0.52631578947368418</v>
      </c>
    </row>
    <row r="1918" spans="1:8" ht="28.5">
      <c r="A1918" s="132">
        <v>187596</v>
      </c>
      <c r="B1918" s="134" t="s">
        <v>1148</v>
      </c>
      <c r="C1918" s="134">
        <v>0</v>
      </c>
      <c r="D1918" s="134">
        <v>7</v>
      </c>
      <c r="E1918" s="134">
        <v>12</v>
      </c>
      <c r="F1918" s="134">
        <v>13</v>
      </c>
      <c r="G1918" s="135">
        <v>3</v>
      </c>
      <c r="H1918" s="171" t="str">
        <f>IFERROR((Table21[[#This Row],[_202330]]-Table21[[#This Row],[_201930]])/Table21[[#This Row],[_201930]]*1,"")</f>
        <v/>
      </c>
    </row>
    <row r="1919" spans="1:8" ht="28.5">
      <c r="A1919" s="132">
        <v>187596</v>
      </c>
      <c r="B1919" s="134" t="s">
        <v>1149</v>
      </c>
      <c r="C1919" s="134">
        <v>567</v>
      </c>
      <c r="D1919" s="134">
        <v>577</v>
      </c>
      <c r="E1919" s="134">
        <v>722</v>
      </c>
      <c r="F1919" s="134">
        <v>706</v>
      </c>
      <c r="G1919" s="135">
        <v>481</v>
      </c>
      <c r="H1919" s="171">
        <f>IFERROR((Table21[[#This Row],[_202330]]-Table21[[#This Row],[_201930]])/Table21[[#This Row],[_201930]]*1,"")</f>
        <v>-0.15167548500881833</v>
      </c>
    </row>
    <row r="1920" spans="1:8" ht="28.5">
      <c r="A1920" s="132">
        <v>187596</v>
      </c>
      <c r="B1920" s="134" t="s">
        <v>1150</v>
      </c>
      <c r="C1920" s="134">
        <v>605</v>
      </c>
      <c r="D1920" s="134">
        <v>641</v>
      </c>
      <c r="E1920" s="134">
        <v>755</v>
      </c>
      <c r="F1920" s="134">
        <v>741</v>
      </c>
      <c r="G1920" s="135">
        <v>542</v>
      </c>
      <c r="H1920" s="171">
        <f>IFERROR((Table21[[#This Row],[_202330]]-Table21[[#This Row],[_201930]])/Table21[[#This Row],[_201930]]*1,"")</f>
        <v>-0.10413223140495868</v>
      </c>
    </row>
    <row r="1921" spans="1:8">
      <c r="A1921" s="132">
        <v>187596</v>
      </c>
      <c r="B1921" s="134" t="s">
        <v>1151</v>
      </c>
      <c r="C1921" s="134">
        <v>27</v>
      </c>
      <c r="D1921" s="134">
        <v>40</v>
      </c>
      <c r="E1921" s="134">
        <v>45</v>
      </c>
      <c r="F1921" s="134">
        <v>41</v>
      </c>
      <c r="G1921" s="135">
        <v>47</v>
      </c>
      <c r="H1921" s="171">
        <f>IFERROR((Table21[[#This Row],[_202330]]-Table21[[#This Row],[_201930]])/Table21[[#This Row],[_201930]]*1,"")</f>
        <v>0.7407407407407407</v>
      </c>
    </row>
    <row r="1922" spans="1:8" ht="28.5">
      <c r="A1922" s="132">
        <v>187596</v>
      </c>
      <c r="B1922" s="134" t="s">
        <v>1152</v>
      </c>
      <c r="C1922" s="134">
        <v>5</v>
      </c>
      <c r="D1922" s="134">
        <v>6</v>
      </c>
      <c r="E1922" s="134">
        <v>2</v>
      </c>
      <c r="F1922" s="134">
        <v>3</v>
      </c>
      <c r="G1922" s="135">
        <v>6</v>
      </c>
      <c r="H1922" s="171">
        <f>IFERROR((Table21[[#This Row],[_202330]]-Table21[[#This Row],[_201930]])/Table21[[#This Row],[_201930]]*1,"")</f>
        <v>0.2</v>
      </c>
    </row>
    <row r="1923" spans="1:8" ht="28.5">
      <c r="A1923" s="132">
        <v>187596</v>
      </c>
      <c r="B1923" s="134" t="s">
        <v>1153</v>
      </c>
      <c r="C1923" s="134">
        <v>5</v>
      </c>
      <c r="D1923" s="134">
        <v>5</v>
      </c>
      <c r="E1923" s="134">
        <v>2</v>
      </c>
      <c r="F1923" s="134">
        <v>2</v>
      </c>
      <c r="G1923" s="135">
        <v>6</v>
      </c>
      <c r="H1923" s="171">
        <f>IFERROR((Table21[[#This Row],[_202330]]-Table21[[#This Row],[_201930]])/Table21[[#This Row],[_201930]]*1,"")</f>
        <v>0.2</v>
      </c>
    </row>
    <row r="1924" spans="1:8" ht="28.5">
      <c r="A1924" s="132">
        <v>187596</v>
      </c>
      <c r="B1924" s="134" t="s">
        <v>1154</v>
      </c>
      <c r="C1924" s="134">
        <v>0</v>
      </c>
      <c r="D1924" s="134">
        <v>1</v>
      </c>
      <c r="E1924" s="134">
        <v>1</v>
      </c>
      <c r="F1924" s="134">
        <v>1</v>
      </c>
      <c r="G1924" s="135">
        <v>0</v>
      </c>
      <c r="H1924" s="171" t="str">
        <f>IFERROR((Table21[[#This Row],[_202330]]-Table21[[#This Row],[_201930]])/Table21[[#This Row],[_201930]]*1,"")</f>
        <v/>
      </c>
    </row>
    <row r="1925" spans="1:8" ht="28.5">
      <c r="A1925" s="132">
        <v>187596</v>
      </c>
      <c r="B1925" s="134" t="s">
        <v>1155</v>
      </c>
      <c r="C1925" s="134">
        <v>68</v>
      </c>
      <c r="D1925" s="134">
        <v>54</v>
      </c>
      <c r="E1925" s="134">
        <v>52</v>
      </c>
      <c r="F1925" s="134">
        <v>57</v>
      </c>
      <c r="G1925" s="135">
        <v>47</v>
      </c>
      <c r="H1925" s="171">
        <f>IFERROR((Table21[[#This Row],[_202330]]-Table21[[#This Row],[_201930]])/Table21[[#This Row],[_201930]]*1,"")</f>
        <v>-0.30882352941176472</v>
      </c>
    </row>
    <row r="1926" spans="1:8">
      <c r="A1926" s="132">
        <v>187620</v>
      </c>
      <c r="B1926" s="134" t="s">
        <v>1173</v>
      </c>
      <c r="C1926" s="134">
        <v>312</v>
      </c>
      <c r="D1926" s="134">
        <v>299</v>
      </c>
      <c r="E1926" s="134">
        <v>225</v>
      </c>
      <c r="F1926" s="134">
        <v>217</v>
      </c>
      <c r="G1926" s="135">
        <v>234</v>
      </c>
      <c r="H1926" s="171">
        <f>IFERROR((Table21[[#This Row],[_202330]]-Table21[[#This Row],[_201930]])/Table21[[#This Row],[_201930]]*1,"")</f>
        <v>-0.25</v>
      </c>
    </row>
    <row r="1927" spans="1:8">
      <c r="A1927" s="132">
        <v>187620</v>
      </c>
      <c r="B1927" s="134" t="s">
        <v>1131</v>
      </c>
      <c r="C1927" s="134">
        <v>2</v>
      </c>
      <c r="D1927" s="134">
        <v>4</v>
      </c>
      <c r="E1927" s="134">
        <v>1</v>
      </c>
      <c r="F1927" s="134">
        <v>0</v>
      </c>
      <c r="G1927" s="135">
        <v>1</v>
      </c>
      <c r="H1927" s="171">
        <f>IFERROR((Table21[[#This Row],[_202330]]-Table21[[#This Row],[_201930]])/Table21[[#This Row],[_201930]]*1,"")</f>
        <v>-0.5</v>
      </c>
    </row>
    <row r="1928" spans="1:8">
      <c r="A1928" s="132">
        <v>187620</v>
      </c>
      <c r="B1928" s="134" t="s">
        <v>1132</v>
      </c>
      <c r="C1928" s="134">
        <v>310</v>
      </c>
      <c r="D1928" s="134">
        <v>295</v>
      </c>
      <c r="E1928" s="134">
        <v>224</v>
      </c>
      <c r="F1928" s="134">
        <v>217</v>
      </c>
      <c r="G1928" s="135">
        <v>233</v>
      </c>
      <c r="H1928" s="171">
        <f>IFERROR((Table21[[#This Row],[_202330]]-Table21[[#This Row],[_201930]])/Table21[[#This Row],[_201930]]*1,"")</f>
        <v>-0.24838709677419354</v>
      </c>
    </row>
    <row r="1929" spans="1:8" ht="28.5">
      <c r="A1929" s="132">
        <v>187620</v>
      </c>
      <c r="B1929" s="134" t="s">
        <v>1133</v>
      </c>
      <c r="C1929" s="134">
        <v>12</v>
      </c>
      <c r="D1929" s="134">
        <v>6</v>
      </c>
      <c r="E1929" s="134">
        <v>10</v>
      </c>
      <c r="F1929" s="134">
        <v>20</v>
      </c>
      <c r="G1929" s="135">
        <v>14</v>
      </c>
      <c r="H1929" s="171">
        <f>IFERROR((Table21[[#This Row],[_202330]]-Table21[[#This Row],[_201930]])/Table21[[#This Row],[_201930]]*1,"")</f>
        <v>0.16666666666666666</v>
      </c>
    </row>
    <row r="1930" spans="1:8" ht="28.5">
      <c r="A1930" s="132">
        <v>187620</v>
      </c>
      <c r="B1930" s="134" t="s">
        <v>1162</v>
      </c>
      <c r="C1930" s="134">
        <v>78</v>
      </c>
      <c r="D1930" s="134">
        <v>69</v>
      </c>
      <c r="E1930" s="134">
        <v>44</v>
      </c>
      <c r="F1930" s="134">
        <v>46</v>
      </c>
      <c r="G1930" s="135">
        <v>62</v>
      </c>
      <c r="H1930" s="171">
        <f>IFERROR((Table21[[#This Row],[_202330]]-Table21[[#This Row],[_201930]])/Table21[[#This Row],[_201930]]*1,"")</f>
        <v>-0.20512820512820512</v>
      </c>
    </row>
    <row r="1931" spans="1:8" ht="28.5">
      <c r="A1931" s="132">
        <v>187620</v>
      </c>
      <c r="B1931" s="134" t="s">
        <v>1163</v>
      </c>
      <c r="C1931" s="134" t="s">
        <v>129</v>
      </c>
      <c r="D1931" s="134" t="s">
        <v>129</v>
      </c>
      <c r="E1931" s="134" t="s">
        <v>129</v>
      </c>
      <c r="F1931" s="134" t="s">
        <v>129</v>
      </c>
      <c r="G1931" s="135" t="s">
        <v>129</v>
      </c>
      <c r="H1931" s="171" t="str">
        <f>IFERROR((Table21[[#This Row],[_202330]]-Table21[[#This Row],[_201930]])/Table21[[#This Row],[_201930]]*1,"")</f>
        <v/>
      </c>
    </row>
    <row r="1932" spans="1:8">
      <c r="A1932" s="132">
        <v>187620</v>
      </c>
      <c r="B1932" s="134" t="s">
        <v>1136</v>
      </c>
      <c r="C1932" s="134">
        <v>90</v>
      </c>
      <c r="D1932" s="134">
        <v>75</v>
      </c>
      <c r="E1932" s="134">
        <v>54</v>
      </c>
      <c r="F1932" s="134">
        <v>66</v>
      </c>
      <c r="G1932" s="135">
        <v>76</v>
      </c>
      <c r="H1932" s="171">
        <f>IFERROR((Table21[[#This Row],[_202330]]-Table21[[#This Row],[_201930]])/Table21[[#This Row],[_201930]]*1,"")</f>
        <v>-0.15555555555555556</v>
      </c>
    </row>
    <row r="1933" spans="1:8">
      <c r="A1933" s="132">
        <v>187620</v>
      </c>
      <c r="B1933" s="134" t="s">
        <v>1137</v>
      </c>
      <c r="C1933" s="134">
        <v>29</v>
      </c>
      <c r="D1933" s="134">
        <v>25</v>
      </c>
      <c r="E1933" s="134">
        <v>24</v>
      </c>
      <c r="F1933" s="134">
        <v>30</v>
      </c>
      <c r="G1933" s="135">
        <v>33</v>
      </c>
      <c r="H1933" s="171">
        <f>IFERROR((Table21[[#This Row],[_202330]]-Table21[[#This Row],[_201930]])/Table21[[#This Row],[_201930]]*1,"")</f>
        <v>0.13793103448275862</v>
      </c>
    </row>
    <row r="1934" spans="1:8" ht="28.5">
      <c r="A1934" s="132">
        <v>187620</v>
      </c>
      <c r="B1934" s="134" t="s">
        <v>1138</v>
      </c>
      <c r="C1934" s="134">
        <v>12</v>
      </c>
      <c r="D1934" s="134">
        <v>6</v>
      </c>
      <c r="E1934" s="134">
        <v>11</v>
      </c>
      <c r="F1934" s="134">
        <v>19</v>
      </c>
      <c r="G1934" s="135">
        <v>13</v>
      </c>
      <c r="H1934" s="171">
        <f>IFERROR((Table21[[#This Row],[_202330]]-Table21[[#This Row],[_201930]])/Table21[[#This Row],[_201930]]*1,"")</f>
        <v>8.3333333333333329E-2</v>
      </c>
    </row>
    <row r="1935" spans="1:8" ht="28.5">
      <c r="A1935" s="132">
        <v>187620</v>
      </c>
      <c r="B1935" s="134" t="s">
        <v>1164</v>
      </c>
      <c r="C1935" s="134">
        <v>86</v>
      </c>
      <c r="D1935" s="134">
        <v>73</v>
      </c>
      <c r="E1935" s="134">
        <v>49</v>
      </c>
      <c r="F1935" s="134">
        <v>53</v>
      </c>
      <c r="G1935" s="135">
        <v>68</v>
      </c>
      <c r="H1935" s="171">
        <f>IFERROR((Table21[[#This Row],[_202330]]-Table21[[#This Row],[_201930]])/Table21[[#This Row],[_201930]]*1,"")</f>
        <v>-0.20930232558139536</v>
      </c>
    </row>
    <row r="1936" spans="1:8" ht="28.5">
      <c r="A1936" s="132">
        <v>187620</v>
      </c>
      <c r="B1936" s="134" t="s">
        <v>1165</v>
      </c>
      <c r="C1936" s="134" t="s">
        <v>129</v>
      </c>
      <c r="D1936" s="134" t="s">
        <v>129</v>
      </c>
      <c r="E1936" s="134" t="s">
        <v>129</v>
      </c>
      <c r="F1936" s="134" t="s">
        <v>129</v>
      </c>
      <c r="G1936" s="135" t="s">
        <v>129</v>
      </c>
      <c r="H1936" s="171" t="str">
        <f>IFERROR((Table21[[#This Row],[_202330]]-Table21[[#This Row],[_201930]])/Table21[[#This Row],[_201930]]*1,"")</f>
        <v/>
      </c>
    </row>
    <row r="1937" spans="1:8">
      <c r="A1937" s="132">
        <v>187620</v>
      </c>
      <c r="B1937" s="134" t="s">
        <v>1141</v>
      </c>
      <c r="C1937" s="134">
        <v>98</v>
      </c>
      <c r="D1937" s="134">
        <v>79</v>
      </c>
      <c r="E1937" s="134">
        <v>60</v>
      </c>
      <c r="F1937" s="134">
        <v>72</v>
      </c>
      <c r="G1937" s="135">
        <v>81</v>
      </c>
      <c r="H1937" s="171">
        <f>IFERROR((Table21[[#This Row],[_202330]]-Table21[[#This Row],[_201930]])/Table21[[#This Row],[_201930]]*1,"")</f>
        <v>-0.17346938775510204</v>
      </c>
    </row>
    <row r="1938" spans="1:8">
      <c r="A1938" s="132">
        <v>187620</v>
      </c>
      <c r="B1938" s="134" t="s">
        <v>1142</v>
      </c>
      <c r="C1938" s="134">
        <v>32</v>
      </c>
      <c r="D1938" s="134">
        <v>27</v>
      </c>
      <c r="E1938" s="134">
        <v>27</v>
      </c>
      <c r="F1938" s="134">
        <v>33</v>
      </c>
      <c r="G1938" s="135">
        <v>35</v>
      </c>
      <c r="H1938" s="171">
        <f>IFERROR((Table21[[#This Row],[_202330]]-Table21[[#This Row],[_201930]])/Table21[[#This Row],[_201930]]*1,"")</f>
        <v>9.375E-2</v>
      </c>
    </row>
    <row r="1939" spans="1:8" ht="28.5">
      <c r="A1939" s="132">
        <v>187620</v>
      </c>
      <c r="B1939" s="134" t="s">
        <v>1143</v>
      </c>
      <c r="C1939" s="134">
        <v>12</v>
      </c>
      <c r="D1939" s="134">
        <v>7</v>
      </c>
      <c r="E1939" s="134">
        <v>11</v>
      </c>
      <c r="F1939" s="134">
        <v>18</v>
      </c>
      <c r="G1939" s="135">
        <v>12</v>
      </c>
      <c r="H1939" s="171">
        <f>IFERROR((Table21[[#This Row],[_202330]]-Table21[[#This Row],[_201930]])/Table21[[#This Row],[_201930]]*1,"")</f>
        <v>0</v>
      </c>
    </row>
    <row r="1940" spans="1:8" ht="28.5">
      <c r="A1940" s="132">
        <v>187620</v>
      </c>
      <c r="B1940" s="134" t="s">
        <v>1166</v>
      </c>
      <c r="C1940" s="134">
        <v>87</v>
      </c>
      <c r="D1940" s="134">
        <v>75</v>
      </c>
      <c r="E1940" s="134">
        <v>50</v>
      </c>
      <c r="F1940" s="134">
        <v>54</v>
      </c>
      <c r="G1940" s="135">
        <v>69</v>
      </c>
      <c r="H1940" s="171">
        <f>IFERROR((Table21[[#This Row],[_202330]]-Table21[[#This Row],[_201930]])/Table21[[#This Row],[_201930]]*1,"")</f>
        <v>-0.20689655172413793</v>
      </c>
    </row>
    <row r="1941" spans="1:8" ht="28.5">
      <c r="A1941" s="132">
        <v>187620</v>
      </c>
      <c r="B1941" s="134" t="s">
        <v>1167</v>
      </c>
      <c r="C1941" s="134" t="s">
        <v>129</v>
      </c>
      <c r="D1941" s="134" t="s">
        <v>129</v>
      </c>
      <c r="E1941" s="134" t="s">
        <v>129</v>
      </c>
      <c r="F1941" s="134" t="s">
        <v>129</v>
      </c>
      <c r="G1941" s="135" t="s">
        <v>129</v>
      </c>
      <c r="H1941" s="171" t="str">
        <f>IFERROR((Table21[[#This Row],[_202330]]-Table21[[#This Row],[_201930]])/Table21[[#This Row],[_201930]]*1,"")</f>
        <v/>
      </c>
    </row>
    <row r="1942" spans="1:8">
      <c r="A1942" s="132">
        <v>187620</v>
      </c>
      <c r="B1942" s="134" t="s">
        <v>1146</v>
      </c>
      <c r="C1942" s="134">
        <v>99</v>
      </c>
      <c r="D1942" s="134">
        <v>82</v>
      </c>
      <c r="E1942" s="134">
        <v>61</v>
      </c>
      <c r="F1942" s="134">
        <v>72</v>
      </c>
      <c r="G1942" s="135">
        <v>81</v>
      </c>
      <c r="H1942" s="171">
        <f>IFERROR((Table21[[#This Row],[_202330]]-Table21[[#This Row],[_201930]])/Table21[[#This Row],[_201930]]*1,"")</f>
        <v>-0.18181818181818182</v>
      </c>
    </row>
    <row r="1943" spans="1:8" ht="28.5">
      <c r="A1943" s="132">
        <v>187620</v>
      </c>
      <c r="B1943" s="134" t="s">
        <v>1147</v>
      </c>
      <c r="C1943" s="134">
        <v>3</v>
      </c>
      <c r="D1943" s="134">
        <v>2</v>
      </c>
      <c r="E1943" s="134">
        <v>4</v>
      </c>
      <c r="F1943" s="134">
        <v>1</v>
      </c>
      <c r="G1943" s="135">
        <v>4</v>
      </c>
      <c r="H1943" s="171">
        <f>IFERROR((Table21[[#This Row],[_202330]]-Table21[[#This Row],[_201930]])/Table21[[#This Row],[_201930]]*1,"")</f>
        <v>0.33333333333333331</v>
      </c>
    </row>
    <row r="1944" spans="1:8" ht="28.5">
      <c r="A1944" s="132">
        <v>187620</v>
      </c>
      <c r="B1944" s="134" t="s">
        <v>1148</v>
      </c>
      <c r="C1944" s="134">
        <v>91</v>
      </c>
      <c r="D1944" s="134">
        <v>50</v>
      </c>
      <c r="E1944" s="134">
        <v>136</v>
      </c>
      <c r="F1944" s="134">
        <v>79</v>
      </c>
      <c r="G1944" s="135">
        <v>63</v>
      </c>
      <c r="H1944" s="171">
        <f>IFERROR((Table21[[#This Row],[_202330]]-Table21[[#This Row],[_201930]])/Table21[[#This Row],[_201930]]*1,"")</f>
        <v>-0.30769230769230771</v>
      </c>
    </row>
    <row r="1945" spans="1:8" ht="28.5">
      <c r="A1945" s="132">
        <v>187620</v>
      </c>
      <c r="B1945" s="134" t="s">
        <v>1149</v>
      </c>
      <c r="C1945" s="134">
        <v>117</v>
      </c>
      <c r="D1945" s="134">
        <v>161</v>
      </c>
      <c r="E1945" s="134">
        <v>23</v>
      </c>
      <c r="F1945" s="134">
        <v>65</v>
      </c>
      <c r="G1945" s="135">
        <v>85</v>
      </c>
      <c r="H1945" s="171">
        <f>IFERROR((Table21[[#This Row],[_202330]]-Table21[[#This Row],[_201930]])/Table21[[#This Row],[_201930]]*1,"")</f>
        <v>-0.27350427350427353</v>
      </c>
    </row>
    <row r="1946" spans="1:8" ht="28.5">
      <c r="A1946" s="132">
        <v>187620</v>
      </c>
      <c r="B1946" s="134" t="s">
        <v>1150</v>
      </c>
      <c r="C1946" s="134">
        <v>211</v>
      </c>
      <c r="D1946" s="134">
        <v>213</v>
      </c>
      <c r="E1946" s="134">
        <v>163</v>
      </c>
      <c r="F1946" s="134">
        <v>145</v>
      </c>
      <c r="G1946" s="135">
        <v>152</v>
      </c>
      <c r="H1946" s="171">
        <f>IFERROR((Table21[[#This Row],[_202330]]-Table21[[#This Row],[_201930]])/Table21[[#This Row],[_201930]]*1,"")</f>
        <v>-0.27962085308056872</v>
      </c>
    </row>
    <row r="1947" spans="1:8">
      <c r="A1947" s="132">
        <v>187620</v>
      </c>
      <c r="B1947" s="134" t="s">
        <v>1151</v>
      </c>
      <c r="C1947" s="134">
        <v>32</v>
      </c>
      <c r="D1947" s="134">
        <v>28</v>
      </c>
      <c r="E1947" s="134">
        <v>27</v>
      </c>
      <c r="F1947" s="134">
        <v>33</v>
      </c>
      <c r="G1947" s="135">
        <v>35</v>
      </c>
      <c r="H1947" s="171">
        <f>IFERROR((Table21[[#This Row],[_202330]]-Table21[[#This Row],[_201930]])/Table21[[#This Row],[_201930]]*1,"")</f>
        <v>9.375E-2</v>
      </c>
    </row>
    <row r="1948" spans="1:8" ht="28.5">
      <c r="A1948" s="132">
        <v>187620</v>
      </c>
      <c r="B1948" s="134" t="s">
        <v>1152</v>
      </c>
      <c r="C1948" s="134">
        <v>30</v>
      </c>
      <c r="D1948" s="134">
        <v>18</v>
      </c>
      <c r="E1948" s="134">
        <v>63</v>
      </c>
      <c r="F1948" s="134">
        <v>37</v>
      </c>
      <c r="G1948" s="135">
        <v>29</v>
      </c>
      <c r="H1948" s="171">
        <f>IFERROR((Table21[[#This Row],[_202330]]-Table21[[#This Row],[_201930]])/Table21[[#This Row],[_201930]]*1,"")</f>
        <v>-3.3333333333333333E-2</v>
      </c>
    </row>
    <row r="1949" spans="1:8" ht="28.5">
      <c r="A1949" s="132">
        <v>187620</v>
      </c>
      <c r="B1949" s="134" t="s">
        <v>1153</v>
      </c>
      <c r="C1949" s="134">
        <v>1</v>
      </c>
      <c r="D1949" s="134">
        <v>1</v>
      </c>
      <c r="E1949" s="134">
        <v>2</v>
      </c>
      <c r="F1949" s="134">
        <v>0</v>
      </c>
      <c r="G1949" s="135">
        <v>2</v>
      </c>
      <c r="H1949" s="171">
        <f>IFERROR((Table21[[#This Row],[_202330]]-Table21[[#This Row],[_201930]])/Table21[[#This Row],[_201930]]*1,"")</f>
        <v>1</v>
      </c>
    </row>
    <row r="1950" spans="1:8" ht="28.5">
      <c r="A1950" s="132">
        <v>187620</v>
      </c>
      <c r="B1950" s="134" t="s">
        <v>1154</v>
      </c>
      <c r="C1950" s="134">
        <v>29</v>
      </c>
      <c r="D1950" s="134">
        <v>17</v>
      </c>
      <c r="E1950" s="134">
        <v>61</v>
      </c>
      <c r="F1950" s="134">
        <v>36</v>
      </c>
      <c r="G1950" s="135">
        <v>27</v>
      </c>
      <c r="H1950" s="171">
        <f>IFERROR((Table21[[#This Row],[_202330]]-Table21[[#This Row],[_201930]])/Table21[[#This Row],[_201930]]*1,"")</f>
        <v>-6.8965517241379309E-2</v>
      </c>
    </row>
    <row r="1951" spans="1:8" ht="28.5">
      <c r="A1951" s="132">
        <v>187620</v>
      </c>
      <c r="B1951" s="134" t="s">
        <v>1155</v>
      </c>
      <c r="C1951" s="134">
        <v>38</v>
      </c>
      <c r="D1951" s="134">
        <v>55</v>
      </c>
      <c r="E1951" s="134">
        <v>10</v>
      </c>
      <c r="F1951" s="134">
        <v>30</v>
      </c>
      <c r="G1951" s="135">
        <v>36</v>
      </c>
      <c r="H1951" s="171">
        <f>IFERROR((Table21[[#This Row],[_202330]]-Table21[[#This Row],[_201930]])/Table21[[#This Row],[_201930]]*1,"")</f>
        <v>-5.2631578947368418E-2</v>
      </c>
    </row>
    <row r="1952" spans="1:8">
      <c r="A1952" s="132">
        <v>187639</v>
      </c>
      <c r="B1952" s="134" t="s">
        <v>1173</v>
      </c>
      <c r="C1952" s="134">
        <v>175</v>
      </c>
      <c r="D1952" s="134">
        <v>199</v>
      </c>
      <c r="E1952" s="134">
        <v>144</v>
      </c>
      <c r="F1952" s="134">
        <v>142</v>
      </c>
      <c r="G1952" s="135">
        <v>99</v>
      </c>
      <c r="H1952" s="171">
        <f>IFERROR((Table21[[#This Row],[_202330]]-Table21[[#This Row],[_201930]])/Table21[[#This Row],[_201930]]*1,"")</f>
        <v>-0.43428571428571427</v>
      </c>
    </row>
    <row r="1953" spans="1:8">
      <c r="A1953" s="132">
        <v>187639</v>
      </c>
      <c r="B1953" s="134" t="s">
        <v>1131</v>
      </c>
      <c r="C1953" s="134">
        <v>0</v>
      </c>
      <c r="D1953" s="134">
        <v>0</v>
      </c>
      <c r="E1953" s="134">
        <v>0</v>
      </c>
      <c r="F1953" s="134">
        <v>0</v>
      </c>
      <c r="G1953" s="135">
        <v>0</v>
      </c>
      <c r="H1953" s="171" t="str">
        <f>IFERROR((Table21[[#This Row],[_202330]]-Table21[[#This Row],[_201930]])/Table21[[#This Row],[_201930]]*1,"")</f>
        <v/>
      </c>
    </row>
    <row r="1954" spans="1:8">
      <c r="A1954" s="132">
        <v>187639</v>
      </c>
      <c r="B1954" s="134" t="s">
        <v>1132</v>
      </c>
      <c r="C1954" s="134">
        <v>175</v>
      </c>
      <c r="D1954" s="134">
        <v>199</v>
      </c>
      <c r="E1954" s="134">
        <v>144</v>
      </c>
      <c r="F1954" s="134">
        <v>142</v>
      </c>
      <c r="G1954" s="135">
        <v>99</v>
      </c>
      <c r="H1954" s="171">
        <f>IFERROR((Table21[[#This Row],[_202330]]-Table21[[#This Row],[_201930]])/Table21[[#This Row],[_201930]]*1,"")</f>
        <v>-0.43428571428571427</v>
      </c>
    </row>
    <row r="1955" spans="1:8" ht="28.5">
      <c r="A1955" s="132">
        <v>187639</v>
      </c>
      <c r="B1955" s="134" t="s">
        <v>1133</v>
      </c>
      <c r="C1955" s="134">
        <v>26</v>
      </c>
      <c r="D1955" s="134">
        <v>33</v>
      </c>
      <c r="E1955" s="134">
        <v>21</v>
      </c>
      <c r="F1955" s="134">
        <v>18</v>
      </c>
      <c r="G1955" s="135">
        <v>12</v>
      </c>
      <c r="H1955" s="171">
        <f>IFERROR((Table21[[#This Row],[_202330]]-Table21[[#This Row],[_201930]])/Table21[[#This Row],[_201930]]*1,"")</f>
        <v>-0.53846153846153844</v>
      </c>
    </row>
    <row r="1956" spans="1:8" ht="28.5">
      <c r="A1956" s="132">
        <v>187639</v>
      </c>
      <c r="B1956" s="134" t="s">
        <v>1162</v>
      </c>
      <c r="C1956" s="134">
        <v>52</v>
      </c>
      <c r="D1956" s="134">
        <v>52</v>
      </c>
      <c r="E1956" s="134">
        <v>36</v>
      </c>
      <c r="F1956" s="134">
        <v>50</v>
      </c>
      <c r="G1956" s="135">
        <v>31</v>
      </c>
      <c r="H1956" s="171">
        <f>IFERROR((Table21[[#This Row],[_202330]]-Table21[[#This Row],[_201930]])/Table21[[#This Row],[_201930]]*1,"")</f>
        <v>-0.40384615384615385</v>
      </c>
    </row>
    <row r="1957" spans="1:8" ht="28.5">
      <c r="A1957" s="132">
        <v>187639</v>
      </c>
      <c r="B1957" s="134" t="s">
        <v>1163</v>
      </c>
      <c r="C1957" s="134" t="s">
        <v>129</v>
      </c>
      <c r="D1957" s="134" t="s">
        <v>129</v>
      </c>
      <c r="E1957" s="134" t="s">
        <v>129</v>
      </c>
      <c r="F1957" s="134" t="s">
        <v>129</v>
      </c>
      <c r="G1957" s="135" t="s">
        <v>129</v>
      </c>
      <c r="H1957" s="171" t="str">
        <f>IFERROR((Table21[[#This Row],[_202330]]-Table21[[#This Row],[_201930]])/Table21[[#This Row],[_201930]]*1,"")</f>
        <v/>
      </c>
    </row>
    <row r="1958" spans="1:8">
      <c r="A1958" s="132">
        <v>187639</v>
      </c>
      <c r="B1958" s="134" t="s">
        <v>1136</v>
      </c>
      <c r="C1958" s="134">
        <v>78</v>
      </c>
      <c r="D1958" s="134">
        <v>85</v>
      </c>
      <c r="E1958" s="134">
        <v>57</v>
      </c>
      <c r="F1958" s="134">
        <v>68</v>
      </c>
      <c r="G1958" s="135">
        <v>43</v>
      </c>
      <c r="H1958" s="171">
        <f>IFERROR((Table21[[#This Row],[_202330]]-Table21[[#This Row],[_201930]])/Table21[[#This Row],[_201930]]*1,"")</f>
        <v>-0.44871794871794873</v>
      </c>
    </row>
    <row r="1959" spans="1:8">
      <c r="A1959" s="132">
        <v>187639</v>
      </c>
      <c r="B1959" s="134" t="s">
        <v>1137</v>
      </c>
      <c r="C1959" s="134">
        <v>45</v>
      </c>
      <c r="D1959" s="134">
        <v>43</v>
      </c>
      <c r="E1959" s="134">
        <v>40</v>
      </c>
      <c r="F1959" s="134">
        <v>48</v>
      </c>
      <c r="G1959" s="135">
        <v>43</v>
      </c>
      <c r="H1959" s="171">
        <f>IFERROR((Table21[[#This Row],[_202330]]-Table21[[#This Row],[_201930]])/Table21[[#This Row],[_201930]]*1,"")</f>
        <v>-4.4444444444444446E-2</v>
      </c>
    </row>
    <row r="1960" spans="1:8" ht="28.5">
      <c r="A1960" s="132">
        <v>187639</v>
      </c>
      <c r="B1960" s="134" t="s">
        <v>1138</v>
      </c>
      <c r="C1960" s="134">
        <v>22</v>
      </c>
      <c r="D1960" s="134">
        <v>31</v>
      </c>
      <c r="E1960" s="134">
        <v>22</v>
      </c>
      <c r="F1960" s="134">
        <v>17</v>
      </c>
      <c r="G1960" s="135">
        <v>13</v>
      </c>
      <c r="H1960" s="171">
        <f>IFERROR((Table21[[#This Row],[_202330]]-Table21[[#This Row],[_201930]])/Table21[[#This Row],[_201930]]*1,"")</f>
        <v>-0.40909090909090912</v>
      </c>
    </row>
    <row r="1961" spans="1:8" ht="28.5">
      <c r="A1961" s="132">
        <v>187639</v>
      </c>
      <c r="B1961" s="134" t="s">
        <v>1164</v>
      </c>
      <c r="C1961" s="134">
        <v>60</v>
      </c>
      <c r="D1961" s="134">
        <v>57</v>
      </c>
      <c r="E1961" s="134">
        <v>42</v>
      </c>
      <c r="F1961" s="134">
        <v>52</v>
      </c>
      <c r="G1961" s="135">
        <v>33</v>
      </c>
      <c r="H1961" s="171">
        <f>IFERROR((Table21[[#This Row],[_202330]]-Table21[[#This Row],[_201930]])/Table21[[#This Row],[_201930]]*1,"")</f>
        <v>-0.45</v>
      </c>
    </row>
    <row r="1962" spans="1:8" ht="28.5">
      <c r="A1962" s="132">
        <v>187639</v>
      </c>
      <c r="B1962" s="134" t="s">
        <v>1165</v>
      </c>
      <c r="C1962" s="134" t="s">
        <v>129</v>
      </c>
      <c r="D1962" s="134" t="s">
        <v>129</v>
      </c>
      <c r="E1962" s="134" t="s">
        <v>129</v>
      </c>
      <c r="F1962" s="134" t="s">
        <v>129</v>
      </c>
      <c r="G1962" s="135" t="s">
        <v>129</v>
      </c>
      <c r="H1962" s="171" t="str">
        <f>IFERROR((Table21[[#This Row],[_202330]]-Table21[[#This Row],[_201930]])/Table21[[#This Row],[_201930]]*1,"")</f>
        <v/>
      </c>
    </row>
    <row r="1963" spans="1:8">
      <c r="A1963" s="132">
        <v>187639</v>
      </c>
      <c r="B1963" s="134" t="s">
        <v>1141</v>
      </c>
      <c r="C1963" s="134">
        <v>82</v>
      </c>
      <c r="D1963" s="134">
        <v>88</v>
      </c>
      <c r="E1963" s="134">
        <v>64</v>
      </c>
      <c r="F1963" s="134">
        <v>69</v>
      </c>
      <c r="G1963" s="135">
        <v>46</v>
      </c>
      <c r="H1963" s="171">
        <f>IFERROR((Table21[[#This Row],[_202330]]-Table21[[#This Row],[_201930]])/Table21[[#This Row],[_201930]]*1,"")</f>
        <v>-0.43902439024390244</v>
      </c>
    </row>
    <row r="1964" spans="1:8">
      <c r="A1964" s="132">
        <v>187639</v>
      </c>
      <c r="B1964" s="134" t="s">
        <v>1142</v>
      </c>
      <c r="C1964" s="134">
        <v>47</v>
      </c>
      <c r="D1964" s="134">
        <v>44</v>
      </c>
      <c r="E1964" s="134">
        <v>44</v>
      </c>
      <c r="F1964" s="134">
        <v>49</v>
      </c>
      <c r="G1964" s="135">
        <v>46</v>
      </c>
      <c r="H1964" s="171">
        <f>IFERROR((Table21[[#This Row],[_202330]]-Table21[[#This Row],[_201930]])/Table21[[#This Row],[_201930]]*1,"")</f>
        <v>-2.1276595744680851E-2</v>
      </c>
    </row>
    <row r="1965" spans="1:8" ht="28.5">
      <c r="A1965" s="132">
        <v>187639</v>
      </c>
      <c r="B1965" s="134" t="s">
        <v>1143</v>
      </c>
      <c r="C1965" s="134">
        <v>22</v>
      </c>
      <c r="D1965" s="134">
        <v>31</v>
      </c>
      <c r="E1965" s="134">
        <v>21</v>
      </c>
      <c r="F1965" s="134">
        <v>17</v>
      </c>
      <c r="G1965" s="135">
        <v>13</v>
      </c>
      <c r="H1965" s="171">
        <f>IFERROR((Table21[[#This Row],[_202330]]-Table21[[#This Row],[_201930]])/Table21[[#This Row],[_201930]]*1,"")</f>
        <v>-0.40909090909090912</v>
      </c>
    </row>
    <row r="1966" spans="1:8" ht="28.5">
      <c r="A1966" s="132">
        <v>187639</v>
      </c>
      <c r="B1966" s="134" t="s">
        <v>1166</v>
      </c>
      <c r="C1966" s="134">
        <v>63</v>
      </c>
      <c r="D1966" s="134">
        <v>60</v>
      </c>
      <c r="E1966" s="134">
        <v>46</v>
      </c>
      <c r="F1966" s="134">
        <v>54</v>
      </c>
      <c r="G1966" s="135">
        <v>33</v>
      </c>
      <c r="H1966" s="171">
        <f>IFERROR((Table21[[#This Row],[_202330]]-Table21[[#This Row],[_201930]])/Table21[[#This Row],[_201930]]*1,"")</f>
        <v>-0.47619047619047616</v>
      </c>
    </row>
    <row r="1967" spans="1:8" ht="28.5">
      <c r="A1967" s="132">
        <v>187639</v>
      </c>
      <c r="B1967" s="134" t="s">
        <v>1167</v>
      </c>
      <c r="C1967" s="134" t="s">
        <v>129</v>
      </c>
      <c r="D1967" s="134" t="s">
        <v>129</v>
      </c>
      <c r="E1967" s="134" t="s">
        <v>129</v>
      </c>
      <c r="F1967" s="134" t="s">
        <v>129</v>
      </c>
      <c r="G1967" s="135" t="s">
        <v>129</v>
      </c>
      <c r="H1967" s="171" t="str">
        <f>IFERROR((Table21[[#This Row],[_202330]]-Table21[[#This Row],[_201930]])/Table21[[#This Row],[_201930]]*1,"")</f>
        <v/>
      </c>
    </row>
    <row r="1968" spans="1:8">
      <c r="A1968" s="132">
        <v>187639</v>
      </c>
      <c r="B1968" s="134" t="s">
        <v>1146</v>
      </c>
      <c r="C1968" s="134">
        <v>85</v>
      </c>
      <c r="D1968" s="134">
        <v>91</v>
      </c>
      <c r="E1968" s="134">
        <v>67</v>
      </c>
      <c r="F1968" s="134">
        <v>71</v>
      </c>
      <c r="G1968" s="135">
        <v>46</v>
      </c>
      <c r="H1968" s="171">
        <f>IFERROR((Table21[[#This Row],[_202330]]-Table21[[#This Row],[_201930]])/Table21[[#This Row],[_201930]]*1,"")</f>
        <v>-0.45882352941176469</v>
      </c>
    </row>
    <row r="1969" spans="1:8" ht="28.5">
      <c r="A1969" s="132">
        <v>187639</v>
      </c>
      <c r="B1969" s="134" t="s">
        <v>1147</v>
      </c>
      <c r="C1969" s="134">
        <v>2</v>
      </c>
      <c r="D1969" s="134">
        <v>1</v>
      </c>
      <c r="E1969" s="134">
        <v>0</v>
      </c>
      <c r="F1969" s="134">
        <v>2</v>
      </c>
      <c r="G1969" s="135">
        <v>0</v>
      </c>
      <c r="H1969" s="171">
        <f>IFERROR((Table21[[#This Row],[_202330]]-Table21[[#This Row],[_201930]])/Table21[[#This Row],[_201930]]*1,"")</f>
        <v>-1</v>
      </c>
    </row>
    <row r="1970" spans="1:8" ht="28.5">
      <c r="A1970" s="132">
        <v>187639</v>
      </c>
      <c r="B1970" s="134" t="s">
        <v>1148</v>
      </c>
      <c r="C1970" s="134">
        <v>49</v>
      </c>
      <c r="D1970" s="134">
        <v>56</v>
      </c>
      <c r="E1970" s="134">
        <v>40</v>
      </c>
      <c r="F1970" s="134">
        <v>42</v>
      </c>
      <c r="G1970" s="135">
        <v>34</v>
      </c>
      <c r="H1970" s="171">
        <f>IFERROR((Table21[[#This Row],[_202330]]-Table21[[#This Row],[_201930]])/Table21[[#This Row],[_201930]]*1,"")</f>
        <v>-0.30612244897959184</v>
      </c>
    </row>
    <row r="1971" spans="1:8" ht="28.5">
      <c r="A1971" s="132">
        <v>187639</v>
      </c>
      <c r="B1971" s="134" t="s">
        <v>1149</v>
      </c>
      <c r="C1971" s="134">
        <v>39</v>
      </c>
      <c r="D1971" s="134">
        <v>51</v>
      </c>
      <c r="E1971" s="134">
        <v>37</v>
      </c>
      <c r="F1971" s="134">
        <v>27</v>
      </c>
      <c r="G1971" s="135">
        <v>19</v>
      </c>
      <c r="H1971" s="171">
        <f>IFERROR((Table21[[#This Row],[_202330]]-Table21[[#This Row],[_201930]])/Table21[[#This Row],[_201930]]*1,"")</f>
        <v>-0.51282051282051277</v>
      </c>
    </row>
    <row r="1972" spans="1:8" ht="28.5">
      <c r="A1972" s="132">
        <v>187639</v>
      </c>
      <c r="B1972" s="134" t="s">
        <v>1150</v>
      </c>
      <c r="C1972" s="134">
        <v>90</v>
      </c>
      <c r="D1972" s="134">
        <v>108</v>
      </c>
      <c r="E1972" s="134">
        <v>77</v>
      </c>
      <c r="F1972" s="134">
        <v>71</v>
      </c>
      <c r="G1972" s="135">
        <v>53</v>
      </c>
      <c r="H1972" s="171">
        <f>IFERROR((Table21[[#This Row],[_202330]]-Table21[[#This Row],[_201930]])/Table21[[#This Row],[_201930]]*1,"")</f>
        <v>-0.41111111111111109</v>
      </c>
    </row>
    <row r="1973" spans="1:8">
      <c r="A1973" s="132">
        <v>187639</v>
      </c>
      <c r="B1973" s="134" t="s">
        <v>1151</v>
      </c>
      <c r="C1973" s="134">
        <v>49</v>
      </c>
      <c r="D1973" s="134">
        <v>46</v>
      </c>
      <c r="E1973" s="134">
        <v>47</v>
      </c>
      <c r="F1973" s="134">
        <v>50</v>
      </c>
      <c r="G1973" s="135">
        <v>46</v>
      </c>
      <c r="H1973" s="171">
        <f>IFERROR((Table21[[#This Row],[_202330]]-Table21[[#This Row],[_201930]])/Table21[[#This Row],[_201930]]*1,"")</f>
        <v>-6.1224489795918366E-2</v>
      </c>
    </row>
    <row r="1974" spans="1:8" ht="28.5">
      <c r="A1974" s="132">
        <v>187639</v>
      </c>
      <c r="B1974" s="134" t="s">
        <v>1152</v>
      </c>
      <c r="C1974" s="134">
        <v>29</v>
      </c>
      <c r="D1974" s="134">
        <v>29</v>
      </c>
      <c r="E1974" s="134">
        <v>28</v>
      </c>
      <c r="F1974" s="134">
        <v>31</v>
      </c>
      <c r="G1974" s="135">
        <v>34</v>
      </c>
      <c r="H1974" s="171">
        <f>IFERROR((Table21[[#This Row],[_202330]]-Table21[[#This Row],[_201930]])/Table21[[#This Row],[_201930]]*1,"")</f>
        <v>0.17241379310344829</v>
      </c>
    </row>
    <row r="1975" spans="1:8" ht="28.5">
      <c r="A1975" s="132">
        <v>187639</v>
      </c>
      <c r="B1975" s="134" t="s">
        <v>1153</v>
      </c>
      <c r="C1975" s="134">
        <v>1</v>
      </c>
      <c r="D1975" s="134">
        <v>1</v>
      </c>
      <c r="E1975" s="134">
        <v>0</v>
      </c>
      <c r="F1975" s="134">
        <v>1</v>
      </c>
      <c r="G1975" s="135">
        <v>0</v>
      </c>
      <c r="H1975" s="171">
        <f>IFERROR((Table21[[#This Row],[_202330]]-Table21[[#This Row],[_201930]])/Table21[[#This Row],[_201930]]*1,"")</f>
        <v>-1</v>
      </c>
    </row>
    <row r="1976" spans="1:8" ht="28.5">
      <c r="A1976" s="132">
        <v>187639</v>
      </c>
      <c r="B1976" s="134" t="s">
        <v>1154</v>
      </c>
      <c r="C1976" s="134">
        <v>28</v>
      </c>
      <c r="D1976" s="134">
        <v>28</v>
      </c>
      <c r="E1976" s="134">
        <v>28</v>
      </c>
      <c r="F1976" s="134">
        <v>30</v>
      </c>
      <c r="G1976" s="135">
        <v>34</v>
      </c>
      <c r="H1976" s="171">
        <f>IFERROR((Table21[[#This Row],[_202330]]-Table21[[#This Row],[_201930]])/Table21[[#This Row],[_201930]]*1,"")</f>
        <v>0.21428571428571427</v>
      </c>
    </row>
    <row r="1977" spans="1:8" ht="28.5">
      <c r="A1977" s="132">
        <v>187639</v>
      </c>
      <c r="B1977" s="134" t="s">
        <v>1155</v>
      </c>
      <c r="C1977" s="134">
        <v>22</v>
      </c>
      <c r="D1977" s="134">
        <v>26</v>
      </c>
      <c r="E1977" s="134">
        <v>26</v>
      </c>
      <c r="F1977" s="134">
        <v>19</v>
      </c>
      <c r="G1977" s="135">
        <v>19</v>
      </c>
      <c r="H1977" s="171">
        <f>IFERROR((Table21[[#This Row],[_202330]]-Table21[[#This Row],[_201930]])/Table21[[#This Row],[_201930]]*1,"")</f>
        <v>-0.13636363636363635</v>
      </c>
    </row>
    <row r="1978" spans="1:8">
      <c r="A1978" s="132">
        <v>187745</v>
      </c>
      <c r="B1978" s="134" t="s">
        <v>1173</v>
      </c>
      <c r="C1978" s="134">
        <v>34</v>
      </c>
      <c r="D1978" s="134">
        <v>28</v>
      </c>
      <c r="E1978" s="134">
        <v>35</v>
      </c>
      <c r="F1978" s="134">
        <v>30</v>
      </c>
      <c r="G1978" s="135">
        <v>33</v>
      </c>
      <c r="H1978" s="171">
        <f>IFERROR((Table21[[#This Row],[_202330]]-Table21[[#This Row],[_201930]])/Table21[[#This Row],[_201930]]*1,"")</f>
        <v>-2.9411764705882353E-2</v>
      </c>
    </row>
    <row r="1979" spans="1:8">
      <c r="A1979" s="132">
        <v>187745</v>
      </c>
      <c r="B1979" s="134" t="s">
        <v>1131</v>
      </c>
      <c r="C1979" s="134">
        <v>0</v>
      </c>
      <c r="D1979" s="134">
        <v>0</v>
      </c>
      <c r="E1979" s="134">
        <v>0</v>
      </c>
      <c r="F1979" s="134">
        <v>0</v>
      </c>
      <c r="G1979" s="135">
        <v>0</v>
      </c>
      <c r="H1979" s="171" t="str">
        <f>IFERROR((Table21[[#This Row],[_202330]]-Table21[[#This Row],[_201930]])/Table21[[#This Row],[_201930]]*1,"")</f>
        <v/>
      </c>
    </row>
    <row r="1980" spans="1:8">
      <c r="A1980" s="132">
        <v>187745</v>
      </c>
      <c r="B1980" s="134" t="s">
        <v>1132</v>
      </c>
      <c r="C1980" s="134">
        <v>34</v>
      </c>
      <c r="D1980" s="134">
        <v>28</v>
      </c>
      <c r="E1980" s="134">
        <v>35</v>
      </c>
      <c r="F1980" s="134">
        <v>30</v>
      </c>
      <c r="G1980" s="135">
        <v>33</v>
      </c>
      <c r="H1980" s="171">
        <f>IFERROR((Table21[[#This Row],[_202330]]-Table21[[#This Row],[_201930]])/Table21[[#This Row],[_201930]]*1,"")</f>
        <v>-2.9411764705882353E-2</v>
      </c>
    </row>
    <row r="1981" spans="1:8" ht="28.5">
      <c r="A1981" s="132">
        <v>187745</v>
      </c>
      <c r="B1981" s="134" t="s">
        <v>1133</v>
      </c>
      <c r="C1981" s="134">
        <v>0</v>
      </c>
      <c r="D1981" s="134">
        <v>4</v>
      </c>
      <c r="E1981" s="134">
        <v>1</v>
      </c>
      <c r="F1981" s="134">
        <v>3</v>
      </c>
      <c r="G1981" s="135">
        <v>2</v>
      </c>
      <c r="H1981" s="171" t="str">
        <f>IFERROR((Table21[[#This Row],[_202330]]-Table21[[#This Row],[_201930]])/Table21[[#This Row],[_201930]]*1,"")</f>
        <v/>
      </c>
    </row>
    <row r="1982" spans="1:8" ht="28.5">
      <c r="A1982" s="132">
        <v>187745</v>
      </c>
      <c r="B1982" s="134" t="s">
        <v>1162</v>
      </c>
      <c r="C1982" s="134">
        <v>1</v>
      </c>
      <c r="D1982" s="134">
        <v>2</v>
      </c>
      <c r="E1982" s="134">
        <v>0</v>
      </c>
      <c r="F1982" s="134">
        <v>0</v>
      </c>
      <c r="G1982" s="135">
        <v>0</v>
      </c>
      <c r="H1982" s="171">
        <f>IFERROR((Table21[[#This Row],[_202330]]-Table21[[#This Row],[_201930]])/Table21[[#This Row],[_201930]]*1,"")</f>
        <v>-1</v>
      </c>
    </row>
    <row r="1983" spans="1:8" ht="28.5">
      <c r="A1983" s="132">
        <v>187745</v>
      </c>
      <c r="B1983" s="134" t="s">
        <v>1163</v>
      </c>
      <c r="C1983" s="134">
        <v>11</v>
      </c>
      <c r="D1983" s="134">
        <v>11</v>
      </c>
      <c r="E1983" s="134">
        <v>12</v>
      </c>
      <c r="F1983" s="134">
        <v>4</v>
      </c>
      <c r="G1983" s="135">
        <v>10</v>
      </c>
      <c r="H1983" s="171">
        <f>IFERROR((Table21[[#This Row],[_202330]]-Table21[[#This Row],[_201930]])/Table21[[#This Row],[_201930]]*1,"")</f>
        <v>-9.0909090909090912E-2</v>
      </c>
    </row>
    <row r="1984" spans="1:8">
      <c r="A1984" s="132">
        <v>187745</v>
      </c>
      <c r="B1984" s="134" t="s">
        <v>1136</v>
      </c>
      <c r="C1984" s="134">
        <v>12</v>
      </c>
      <c r="D1984" s="134">
        <v>17</v>
      </c>
      <c r="E1984" s="134">
        <v>13</v>
      </c>
      <c r="F1984" s="134">
        <v>7</v>
      </c>
      <c r="G1984" s="135">
        <v>12</v>
      </c>
      <c r="H1984" s="171">
        <f>IFERROR((Table21[[#This Row],[_202330]]-Table21[[#This Row],[_201930]])/Table21[[#This Row],[_201930]]*1,"")</f>
        <v>0</v>
      </c>
    </row>
    <row r="1985" spans="1:8">
      <c r="A1985" s="132">
        <v>187745</v>
      </c>
      <c r="B1985" s="134" t="s">
        <v>1137</v>
      </c>
      <c r="C1985" s="134">
        <v>35</v>
      </c>
      <c r="D1985" s="134">
        <v>61</v>
      </c>
      <c r="E1985" s="134">
        <v>37</v>
      </c>
      <c r="F1985" s="134">
        <v>23</v>
      </c>
      <c r="G1985" s="135">
        <v>36</v>
      </c>
      <c r="H1985" s="171">
        <f>IFERROR((Table21[[#This Row],[_202330]]-Table21[[#This Row],[_201930]])/Table21[[#This Row],[_201930]]*1,"")</f>
        <v>2.8571428571428571E-2</v>
      </c>
    </row>
    <row r="1986" spans="1:8" ht="28.5">
      <c r="A1986" s="132">
        <v>187745</v>
      </c>
      <c r="B1986" s="134" t="s">
        <v>1138</v>
      </c>
      <c r="C1986" s="134">
        <v>0</v>
      </c>
      <c r="D1986" s="134">
        <v>4</v>
      </c>
      <c r="E1986" s="134">
        <v>1</v>
      </c>
      <c r="F1986" s="134">
        <v>3</v>
      </c>
      <c r="G1986" s="135">
        <v>2</v>
      </c>
      <c r="H1986" s="171" t="str">
        <f>IFERROR((Table21[[#This Row],[_202330]]-Table21[[#This Row],[_201930]])/Table21[[#This Row],[_201930]]*1,"")</f>
        <v/>
      </c>
    </row>
    <row r="1987" spans="1:8" ht="28.5">
      <c r="A1987" s="132">
        <v>187745</v>
      </c>
      <c r="B1987" s="134" t="s">
        <v>1164</v>
      </c>
      <c r="C1987" s="134">
        <v>2</v>
      </c>
      <c r="D1987" s="134">
        <v>2</v>
      </c>
      <c r="E1987" s="134">
        <v>0</v>
      </c>
      <c r="F1987" s="134">
        <v>0</v>
      </c>
      <c r="G1987" s="135">
        <v>2</v>
      </c>
      <c r="H1987" s="171">
        <f>IFERROR((Table21[[#This Row],[_202330]]-Table21[[#This Row],[_201930]])/Table21[[#This Row],[_201930]]*1,"")</f>
        <v>0</v>
      </c>
    </row>
    <row r="1988" spans="1:8" ht="28.5">
      <c r="A1988" s="132">
        <v>187745</v>
      </c>
      <c r="B1988" s="134" t="s">
        <v>1165</v>
      </c>
      <c r="C1988" s="134">
        <v>13</v>
      </c>
      <c r="D1988" s="134">
        <v>14</v>
      </c>
      <c r="E1988" s="134">
        <v>17</v>
      </c>
      <c r="F1988" s="134">
        <v>6</v>
      </c>
      <c r="G1988" s="135">
        <v>13</v>
      </c>
      <c r="H1988" s="171">
        <f>IFERROR((Table21[[#This Row],[_202330]]-Table21[[#This Row],[_201930]])/Table21[[#This Row],[_201930]]*1,"")</f>
        <v>0</v>
      </c>
    </row>
    <row r="1989" spans="1:8">
      <c r="A1989" s="132">
        <v>187745</v>
      </c>
      <c r="B1989" s="134" t="s">
        <v>1141</v>
      </c>
      <c r="C1989" s="134">
        <v>15</v>
      </c>
      <c r="D1989" s="134">
        <v>20</v>
      </c>
      <c r="E1989" s="134">
        <v>18</v>
      </c>
      <c r="F1989" s="134">
        <v>9</v>
      </c>
      <c r="G1989" s="135">
        <v>17</v>
      </c>
      <c r="H1989" s="171">
        <f>IFERROR((Table21[[#This Row],[_202330]]-Table21[[#This Row],[_201930]])/Table21[[#This Row],[_201930]]*1,"")</f>
        <v>0.13333333333333333</v>
      </c>
    </row>
    <row r="1990" spans="1:8">
      <c r="A1990" s="132">
        <v>187745</v>
      </c>
      <c r="B1990" s="134" t="s">
        <v>1142</v>
      </c>
      <c r="C1990" s="134">
        <v>44</v>
      </c>
      <c r="D1990" s="134">
        <v>71</v>
      </c>
      <c r="E1990" s="134">
        <v>51</v>
      </c>
      <c r="F1990" s="134">
        <v>30</v>
      </c>
      <c r="G1990" s="135">
        <v>52</v>
      </c>
      <c r="H1990" s="171">
        <f>IFERROR((Table21[[#This Row],[_202330]]-Table21[[#This Row],[_201930]])/Table21[[#This Row],[_201930]]*1,"")</f>
        <v>0.18181818181818182</v>
      </c>
    </row>
    <row r="1991" spans="1:8" ht="28.5">
      <c r="A1991" s="132">
        <v>187745</v>
      </c>
      <c r="B1991" s="134" t="s">
        <v>1143</v>
      </c>
      <c r="C1991" s="134">
        <v>0</v>
      </c>
      <c r="D1991" s="134">
        <v>4</v>
      </c>
      <c r="E1991" s="134">
        <v>1</v>
      </c>
      <c r="F1991" s="134">
        <v>3</v>
      </c>
      <c r="G1991" s="135">
        <v>2</v>
      </c>
      <c r="H1991" s="171" t="str">
        <f>IFERROR((Table21[[#This Row],[_202330]]-Table21[[#This Row],[_201930]])/Table21[[#This Row],[_201930]]*1,"")</f>
        <v/>
      </c>
    </row>
    <row r="1992" spans="1:8" ht="28.5">
      <c r="A1992" s="132">
        <v>187745</v>
      </c>
      <c r="B1992" s="134" t="s">
        <v>1166</v>
      </c>
      <c r="C1992" s="134">
        <v>2</v>
      </c>
      <c r="D1992" s="134">
        <v>2</v>
      </c>
      <c r="E1992" s="134">
        <v>0</v>
      </c>
      <c r="F1992" s="134">
        <v>0</v>
      </c>
      <c r="G1992" s="135">
        <v>2</v>
      </c>
      <c r="H1992" s="171">
        <f>IFERROR((Table21[[#This Row],[_202330]]-Table21[[#This Row],[_201930]])/Table21[[#This Row],[_201930]]*1,"")</f>
        <v>0</v>
      </c>
    </row>
    <row r="1993" spans="1:8" ht="28.5">
      <c r="A1993" s="132">
        <v>187745</v>
      </c>
      <c r="B1993" s="134" t="s">
        <v>1167</v>
      </c>
      <c r="C1993" s="134">
        <v>13</v>
      </c>
      <c r="D1993" s="134">
        <v>14</v>
      </c>
      <c r="E1993" s="134">
        <v>18</v>
      </c>
      <c r="F1993" s="134">
        <v>7</v>
      </c>
      <c r="G1993" s="135">
        <v>14</v>
      </c>
      <c r="H1993" s="171">
        <f>IFERROR((Table21[[#This Row],[_202330]]-Table21[[#This Row],[_201930]])/Table21[[#This Row],[_201930]]*1,"")</f>
        <v>7.6923076923076927E-2</v>
      </c>
    </row>
    <row r="1994" spans="1:8">
      <c r="A1994" s="132">
        <v>187745</v>
      </c>
      <c r="B1994" s="134" t="s">
        <v>1146</v>
      </c>
      <c r="C1994" s="134">
        <v>15</v>
      </c>
      <c r="D1994" s="134">
        <v>20</v>
      </c>
      <c r="E1994" s="134">
        <v>19</v>
      </c>
      <c r="F1994" s="134">
        <v>10</v>
      </c>
      <c r="G1994" s="135">
        <v>18</v>
      </c>
      <c r="H1994" s="171">
        <f>IFERROR((Table21[[#This Row],[_202330]]-Table21[[#This Row],[_201930]])/Table21[[#This Row],[_201930]]*1,"")</f>
        <v>0.2</v>
      </c>
    </row>
    <row r="1995" spans="1:8" ht="28.5">
      <c r="A1995" s="132">
        <v>187745</v>
      </c>
      <c r="B1995" s="134" t="s">
        <v>1147</v>
      </c>
      <c r="C1995" s="134">
        <v>0</v>
      </c>
      <c r="D1995" s="134">
        <v>0</v>
      </c>
      <c r="E1995" s="134">
        <v>1</v>
      </c>
      <c r="F1995" s="134">
        <v>0</v>
      </c>
      <c r="G1995" s="135">
        <v>0</v>
      </c>
      <c r="H1995" s="171" t="str">
        <f>IFERROR((Table21[[#This Row],[_202330]]-Table21[[#This Row],[_201930]])/Table21[[#This Row],[_201930]]*1,"")</f>
        <v/>
      </c>
    </row>
    <row r="1996" spans="1:8" ht="28.5">
      <c r="A1996" s="132">
        <v>187745</v>
      </c>
      <c r="B1996" s="134" t="s">
        <v>1148</v>
      </c>
      <c r="C1996" s="134">
        <v>11</v>
      </c>
      <c r="D1996" s="134">
        <v>0</v>
      </c>
      <c r="E1996" s="134">
        <v>14</v>
      </c>
      <c r="F1996" s="134">
        <v>5</v>
      </c>
      <c r="G1996" s="135">
        <v>6</v>
      </c>
      <c r="H1996" s="171">
        <f>IFERROR((Table21[[#This Row],[_202330]]-Table21[[#This Row],[_201930]])/Table21[[#This Row],[_201930]]*1,"")</f>
        <v>-0.45454545454545453</v>
      </c>
    </row>
    <row r="1997" spans="1:8" ht="28.5">
      <c r="A1997" s="132">
        <v>187745</v>
      </c>
      <c r="B1997" s="134" t="s">
        <v>1149</v>
      </c>
      <c r="C1997" s="134">
        <v>8</v>
      </c>
      <c r="D1997" s="134">
        <v>8</v>
      </c>
      <c r="E1997" s="134">
        <v>1</v>
      </c>
      <c r="F1997" s="134">
        <v>15</v>
      </c>
      <c r="G1997" s="135">
        <v>9</v>
      </c>
      <c r="H1997" s="171">
        <f>IFERROR((Table21[[#This Row],[_202330]]-Table21[[#This Row],[_201930]])/Table21[[#This Row],[_201930]]*1,"")</f>
        <v>0.125</v>
      </c>
    </row>
    <row r="1998" spans="1:8" ht="28.5">
      <c r="A1998" s="132">
        <v>187745</v>
      </c>
      <c r="B1998" s="134" t="s">
        <v>1150</v>
      </c>
      <c r="C1998" s="134">
        <v>19</v>
      </c>
      <c r="D1998" s="134">
        <v>8</v>
      </c>
      <c r="E1998" s="134">
        <v>16</v>
      </c>
      <c r="F1998" s="134">
        <v>20</v>
      </c>
      <c r="G1998" s="135">
        <v>15</v>
      </c>
      <c r="H1998" s="171">
        <f>IFERROR((Table21[[#This Row],[_202330]]-Table21[[#This Row],[_201930]])/Table21[[#This Row],[_201930]]*1,"")</f>
        <v>-0.21052631578947367</v>
      </c>
    </row>
    <row r="1999" spans="1:8">
      <c r="A1999" s="132">
        <v>187745</v>
      </c>
      <c r="B1999" s="134" t="s">
        <v>1151</v>
      </c>
      <c r="C1999" s="134">
        <v>44</v>
      </c>
      <c r="D1999" s="134">
        <v>71</v>
      </c>
      <c r="E1999" s="134">
        <v>54</v>
      </c>
      <c r="F1999" s="134">
        <v>33</v>
      </c>
      <c r="G1999" s="135">
        <v>55</v>
      </c>
      <c r="H1999" s="171">
        <f>IFERROR((Table21[[#This Row],[_202330]]-Table21[[#This Row],[_201930]])/Table21[[#This Row],[_201930]]*1,"")</f>
        <v>0.25</v>
      </c>
    </row>
    <row r="2000" spans="1:8" ht="28.5">
      <c r="A2000" s="132">
        <v>187745</v>
      </c>
      <c r="B2000" s="134" t="s">
        <v>1152</v>
      </c>
      <c r="C2000" s="134">
        <v>32</v>
      </c>
      <c r="D2000" s="134">
        <v>0</v>
      </c>
      <c r="E2000" s="134">
        <v>43</v>
      </c>
      <c r="F2000" s="134">
        <v>17</v>
      </c>
      <c r="G2000" s="135">
        <v>18</v>
      </c>
      <c r="H2000" s="171">
        <f>IFERROR((Table21[[#This Row],[_202330]]-Table21[[#This Row],[_201930]])/Table21[[#This Row],[_201930]]*1,"")</f>
        <v>-0.4375</v>
      </c>
    </row>
    <row r="2001" spans="1:8" ht="28.5">
      <c r="A2001" s="132">
        <v>187745</v>
      </c>
      <c r="B2001" s="134" t="s">
        <v>1153</v>
      </c>
      <c r="C2001" s="134">
        <v>0</v>
      </c>
      <c r="D2001" s="134">
        <v>0</v>
      </c>
      <c r="E2001" s="134">
        <v>3</v>
      </c>
      <c r="F2001" s="134">
        <v>0</v>
      </c>
      <c r="G2001" s="135">
        <v>0</v>
      </c>
      <c r="H2001" s="171" t="str">
        <f>IFERROR((Table21[[#This Row],[_202330]]-Table21[[#This Row],[_201930]])/Table21[[#This Row],[_201930]]*1,"")</f>
        <v/>
      </c>
    </row>
    <row r="2002" spans="1:8" ht="28.5">
      <c r="A2002" s="132">
        <v>187745</v>
      </c>
      <c r="B2002" s="134" t="s">
        <v>1154</v>
      </c>
      <c r="C2002" s="134">
        <v>32</v>
      </c>
      <c r="D2002" s="134">
        <v>0</v>
      </c>
      <c r="E2002" s="134">
        <v>40</v>
      </c>
      <c r="F2002" s="134">
        <v>17</v>
      </c>
      <c r="G2002" s="135">
        <v>18</v>
      </c>
      <c r="H2002" s="171">
        <f>IFERROR((Table21[[#This Row],[_202330]]-Table21[[#This Row],[_201930]])/Table21[[#This Row],[_201930]]*1,"")</f>
        <v>-0.4375</v>
      </c>
    </row>
    <row r="2003" spans="1:8" ht="28.5">
      <c r="A2003" s="132">
        <v>187745</v>
      </c>
      <c r="B2003" s="134" t="s">
        <v>1155</v>
      </c>
      <c r="C2003" s="134">
        <v>24</v>
      </c>
      <c r="D2003" s="134">
        <v>29</v>
      </c>
      <c r="E2003" s="134">
        <v>3</v>
      </c>
      <c r="F2003" s="134">
        <v>50</v>
      </c>
      <c r="G2003" s="135">
        <v>27</v>
      </c>
      <c r="H2003" s="171">
        <f>IFERROR((Table21[[#This Row],[_202330]]-Table21[[#This Row],[_201930]])/Table21[[#This Row],[_201930]]*1,"")</f>
        <v>0.125</v>
      </c>
    </row>
    <row r="2004" spans="1:8">
      <c r="A2004" s="132">
        <v>188137</v>
      </c>
      <c r="B2004" s="134" t="s">
        <v>1173</v>
      </c>
      <c r="C2004" s="134">
        <v>224</v>
      </c>
      <c r="D2004" s="134">
        <v>255</v>
      </c>
      <c r="E2004" s="134">
        <v>169</v>
      </c>
      <c r="F2004" s="134">
        <v>145</v>
      </c>
      <c r="G2004" s="135">
        <v>163</v>
      </c>
      <c r="H2004" s="171">
        <f>IFERROR((Table21[[#This Row],[_202330]]-Table21[[#This Row],[_201930]])/Table21[[#This Row],[_201930]]*1,"")</f>
        <v>-0.27232142857142855</v>
      </c>
    </row>
    <row r="2005" spans="1:8">
      <c r="A2005" s="132">
        <v>188137</v>
      </c>
      <c r="B2005" s="134" t="s">
        <v>1131</v>
      </c>
      <c r="C2005" s="134">
        <v>0</v>
      </c>
      <c r="D2005" s="134">
        <v>0</v>
      </c>
      <c r="E2005" s="134">
        <v>1</v>
      </c>
      <c r="F2005" s="134">
        <v>0</v>
      </c>
      <c r="G2005" s="135">
        <v>0</v>
      </c>
      <c r="H2005" s="171" t="str">
        <f>IFERROR((Table21[[#This Row],[_202330]]-Table21[[#This Row],[_201930]])/Table21[[#This Row],[_201930]]*1,"")</f>
        <v/>
      </c>
    </row>
    <row r="2006" spans="1:8">
      <c r="A2006" s="132">
        <v>188137</v>
      </c>
      <c r="B2006" s="134" t="s">
        <v>1132</v>
      </c>
      <c r="C2006" s="134">
        <v>224</v>
      </c>
      <c r="D2006" s="134">
        <v>255</v>
      </c>
      <c r="E2006" s="134">
        <v>168</v>
      </c>
      <c r="F2006" s="134">
        <v>145</v>
      </c>
      <c r="G2006" s="135">
        <v>163</v>
      </c>
      <c r="H2006" s="171">
        <f>IFERROR((Table21[[#This Row],[_202330]]-Table21[[#This Row],[_201930]])/Table21[[#This Row],[_201930]]*1,"")</f>
        <v>-0.27232142857142855</v>
      </c>
    </row>
    <row r="2007" spans="1:8" ht="28.5">
      <c r="A2007" s="132">
        <v>188137</v>
      </c>
      <c r="B2007" s="134" t="s">
        <v>1133</v>
      </c>
      <c r="C2007" s="134">
        <v>15</v>
      </c>
      <c r="D2007" s="134">
        <v>15</v>
      </c>
      <c r="E2007" s="134">
        <v>18</v>
      </c>
      <c r="F2007" s="134">
        <v>19</v>
      </c>
      <c r="G2007" s="135">
        <v>25</v>
      </c>
      <c r="H2007" s="171">
        <f>IFERROR((Table21[[#This Row],[_202330]]-Table21[[#This Row],[_201930]])/Table21[[#This Row],[_201930]]*1,"")</f>
        <v>0.66666666666666663</v>
      </c>
    </row>
    <row r="2008" spans="1:8" ht="28.5">
      <c r="A2008" s="132">
        <v>188137</v>
      </c>
      <c r="B2008" s="134" t="s">
        <v>1162</v>
      </c>
      <c r="C2008" s="134">
        <v>50</v>
      </c>
      <c r="D2008" s="134">
        <v>78</v>
      </c>
      <c r="E2008" s="134">
        <v>39</v>
      </c>
      <c r="F2008" s="134">
        <v>21</v>
      </c>
      <c r="G2008" s="135">
        <v>37</v>
      </c>
      <c r="H2008" s="171">
        <f>IFERROR((Table21[[#This Row],[_202330]]-Table21[[#This Row],[_201930]])/Table21[[#This Row],[_201930]]*1,"")</f>
        <v>-0.26</v>
      </c>
    </row>
    <row r="2009" spans="1:8" ht="28.5">
      <c r="A2009" s="132">
        <v>188137</v>
      </c>
      <c r="B2009" s="134" t="s">
        <v>1163</v>
      </c>
      <c r="C2009" s="134" t="s">
        <v>129</v>
      </c>
      <c r="D2009" s="134" t="s">
        <v>129</v>
      </c>
      <c r="E2009" s="134" t="s">
        <v>129</v>
      </c>
      <c r="F2009" s="134" t="s">
        <v>129</v>
      </c>
      <c r="G2009" s="135" t="s">
        <v>129</v>
      </c>
      <c r="H2009" s="171" t="str">
        <f>IFERROR((Table21[[#This Row],[_202330]]-Table21[[#This Row],[_201930]])/Table21[[#This Row],[_201930]]*1,"")</f>
        <v/>
      </c>
    </row>
    <row r="2010" spans="1:8">
      <c r="A2010" s="132">
        <v>188137</v>
      </c>
      <c r="B2010" s="134" t="s">
        <v>1136</v>
      </c>
      <c r="C2010" s="134">
        <v>65</v>
      </c>
      <c r="D2010" s="134">
        <v>93</v>
      </c>
      <c r="E2010" s="134">
        <v>57</v>
      </c>
      <c r="F2010" s="134">
        <v>40</v>
      </c>
      <c r="G2010" s="135">
        <v>62</v>
      </c>
      <c r="H2010" s="171">
        <f>IFERROR((Table21[[#This Row],[_202330]]-Table21[[#This Row],[_201930]])/Table21[[#This Row],[_201930]]*1,"")</f>
        <v>-4.6153846153846156E-2</v>
      </c>
    </row>
    <row r="2011" spans="1:8">
      <c r="A2011" s="132">
        <v>188137</v>
      </c>
      <c r="B2011" s="134" t="s">
        <v>1137</v>
      </c>
      <c r="C2011" s="134">
        <v>29</v>
      </c>
      <c r="D2011" s="134">
        <v>36</v>
      </c>
      <c r="E2011" s="134">
        <v>34</v>
      </c>
      <c r="F2011" s="134">
        <v>28</v>
      </c>
      <c r="G2011" s="135">
        <v>38</v>
      </c>
      <c r="H2011" s="171">
        <f>IFERROR((Table21[[#This Row],[_202330]]-Table21[[#This Row],[_201930]])/Table21[[#This Row],[_201930]]*1,"")</f>
        <v>0.31034482758620691</v>
      </c>
    </row>
    <row r="2012" spans="1:8" ht="28.5">
      <c r="A2012" s="132">
        <v>188137</v>
      </c>
      <c r="B2012" s="134" t="s">
        <v>1138</v>
      </c>
      <c r="C2012" s="134">
        <v>18</v>
      </c>
      <c r="D2012" s="134">
        <v>15</v>
      </c>
      <c r="E2012" s="134">
        <v>19</v>
      </c>
      <c r="F2012" s="134">
        <v>18</v>
      </c>
      <c r="G2012" s="135">
        <v>26</v>
      </c>
      <c r="H2012" s="171">
        <f>IFERROR((Table21[[#This Row],[_202330]]-Table21[[#This Row],[_201930]])/Table21[[#This Row],[_201930]]*1,"")</f>
        <v>0.44444444444444442</v>
      </c>
    </row>
    <row r="2013" spans="1:8" ht="28.5">
      <c r="A2013" s="132">
        <v>188137</v>
      </c>
      <c r="B2013" s="134" t="s">
        <v>1164</v>
      </c>
      <c r="C2013" s="134">
        <v>54</v>
      </c>
      <c r="D2013" s="134">
        <v>81</v>
      </c>
      <c r="E2013" s="134">
        <v>45</v>
      </c>
      <c r="F2013" s="134">
        <v>26</v>
      </c>
      <c r="G2013" s="135">
        <v>41</v>
      </c>
      <c r="H2013" s="171">
        <f>IFERROR((Table21[[#This Row],[_202330]]-Table21[[#This Row],[_201930]])/Table21[[#This Row],[_201930]]*1,"")</f>
        <v>-0.24074074074074073</v>
      </c>
    </row>
    <row r="2014" spans="1:8" ht="28.5">
      <c r="A2014" s="132">
        <v>188137</v>
      </c>
      <c r="B2014" s="134" t="s">
        <v>1165</v>
      </c>
      <c r="C2014" s="134" t="s">
        <v>129</v>
      </c>
      <c r="D2014" s="134" t="s">
        <v>129</v>
      </c>
      <c r="E2014" s="134" t="s">
        <v>129</v>
      </c>
      <c r="F2014" s="134" t="s">
        <v>129</v>
      </c>
      <c r="G2014" s="135" t="s">
        <v>129</v>
      </c>
      <c r="H2014" s="171" t="str">
        <f>IFERROR((Table21[[#This Row],[_202330]]-Table21[[#This Row],[_201930]])/Table21[[#This Row],[_201930]]*1,"")</f>
        <v/>
      </c>
    </row>
    <row r="2015" spans="1:8">
      <c r="A2015" s="132">
        <v>188137</v>
      </c>
      <c r="B2015" s="134" t="s">
        <v>1141</v>
      </c>
      <c r="C2015" s="134">
        <v>72</v>
      </c>
      <c r="D2015" s="134">
        <v>96</v>
      </c>
      <c r="E2015" s="134">
        <v>64</v>
      </c>
      <c r="F2015" s="134">
        <v>44</v>
      </c>
      <c r="G2015" s="135">
        <v>67</v>
      </c>
      <c r="H2015" s="171">
        <f>IFERROR((Table21[[#This Row],[_202330]]-Table21[[#This Row],[_201930]])/Table21[[#This Row],[_201930]]*1,"")</f>
        <v>-6.9444444444444448E-2</v>
      </c>
    </row>
    <row r="2016" spans="1:8">
      <c r="A2016" s="132">
        <v>188137</v>
      </c>
      <c r="B2016" s="134" t="s">
        <v>1142</v>
      </c>
      <c r="C2016" s="134">
        <v>32</v>
      </c>
      <c r="D2016" s="134">
        <v>38</v>
      </c>
      <c r="E2016" s="134">
        <v>38</v>
      </c>
      <c r="F2016" s="134">
        <v>30</v>
      </c>
      <c r="G2016" s="135">
        <v>41</v>
      </c>
      <c r="H2016" s="171">
        <f>IFERROR((Table21[[#This Row],[_202330]]-Table21[[#This Row],[_201930]])/Table21[[#This Row],[_201930]]*1,"")</f>
        <v>0.28125</v>
      </c>
    </row>
    <row r="2017" spans="1:8" ht="28.5">
      <c r="A2017" s="132">
        <v>188137</v>
      </c>
      <c r="B2017" s="134" t="s">
        <v>1143</v>
      </c>
      <c r="C2017" s="134">
        <v>18</v>
      </c>
      <c r="D2017" s="134">
        <v>15</v>
      </c>
      <c r="E2017" s="134">
        <v>18</v>
      </c>
      <c r="F2017" s="134">
        <v>18</v>
      </c>
      <c r="G2017" s="135">
        <v>25</v>
      </c>
      <c r="H2017" s="171">
        <f>IFERROR((Table21[[#This Row],[_202330]]-Table21[[#This Row],[_201930]])/Table21[[#This Row],[_201930]]*1,"")</f>
        <v>0.3888888888888889</v>
      </c>
    </row>
    <row r="2018" spans="1:8" ht="28.5">
      <c r="A2018" s="132">
        <v>188137</v>
      </c>
      <c r="B2018" s="134" t="s">
        <v>1166</v>
      </c>
      <c r="C2018" s="134">
        <v>57</v>
      </c>
      <c r="D2018" s="134">
        <v>81</v>
      </c>
      <c r="E2018" s="134">
        <v>49</v>
      </c>
      <c r="F2018" s="134">
        <v>27</v>
      </c>
      <c r="G2018" s="135">
        <v>43</v>
      </c>
      <c r="H2018" s="171">
        <f>IFERROR((Table21[[#This Row],[_202330]]-Table21[[#This Row],[_201930]])/Table21[[#This Row],[_201930]]*1,"")</f>
        <v>-0.24561403508771928</v>
      </c>
    </row>
    <row r="2019" spans="1:8" ht="28.5">
      <c r="A2019" s="132">
        <v>188137</v>
      </c>
      <c r="B2019" s="134" t="s">
        <v>1167</v>
      </c>
      <c r="C2019" s="134" t="s">
        <v>129</v>
      </c>
      <c r="D2019" s="134" t="s">
        <v>129</v>
      </c>
      <c r="E2019" s="134" t="s">
        <v>129</v>
      </c>
      <c r="F2019" s="134" t="s">
        <v>129</v>
      </c>
      <c r="G2019" s="135" t="s">
        <v>129</v>
      </c>
      <c r="H2019" s="171" t="str">
        <f>IFERROR((Table21[[#This Row],[_202330]]-Table21[[#This Row],[_201930]])/Table21[[#This Row],[_201930]]*1,"")</f>
        <v/>
      </c>
    </row>
    <row r="2020" spans="1:8">
      <c r="A2020" s="132">
        <v>188137</v>
      </c>
      <c r="B2020" s="134" t="s">
        <v>1146</v>
      </c>
      <c r="C2020" s="134">
        <v>75</v>
      </c>
      <c r="D2020" s="134">
        <v>96</v>
      </c>
      <c r="E2020" s="134">
        <v>67</v>
      </c>
      <c r="F2020" s="134">
        <v>45</v>
      </c>
      <c r="G2020" s="135">
        <v>68</v>
      </c>
      <c r="H2020" s="171">
        <f>IFERROR((Table21[[#This Row],[_202330]]-Table21[[#This Row],[_201930]])/Table21[[#This Row],[_201930]]*1,"")</f>
        <v>-9.3333333333333338E-2</v>
      </c>
    </row>
    <row r="2021" spans="1:8" ht="28.5">
      <c r="A2021" s="132">
        <v>188137</v>
      </c>
      <c r="B2021" s="134" t="s">
        <v>1147</v>
      </c>
      <c r="C2021" s="134">
        <v>3</v>
      </c>
      <c r="D2021" s="134">
        <v>2</v>
      </c>
      <c r="E2021" s="134">
        <v>1</v>
      </c>
      <c r="F2021" s="134">
        <v>5</v>
      </c>
      <c r="G2021" s="135">
        <v>1</v>
      </c>
      <c r="H2021" s="171">
        <f>IFERROR((Table21[[#This Row],[_202330]]-Table21[[#This Row],[_201930]])/Table21[[#This Row],[_201930]]*1,"")</f>
        <v>-0.66666666666666663</v>
      </c>
    </row>
    <row r="2022" spans="1:8" ht="28.5">
      <c r="A2022" s="132">
        <v>188137</v>
      </c>
      <c r="B2022" s="134" t="s">
        <v>1148</v>
      </c>
      <c r="C2022" s="134">
        <v>69</v>
      </c>
      <c r="D2022" s="134">
        <v>82</v>
      </c>
      <c r="E2022" s="134">
        <v>42</v>
      </c>
      <c r="F2022" s="134">
        <v>56</v>
      </c>
      <c r="G2022" s="135">
        <v>40</v>
      </c>
      <c r="H2022" s="171">
        <f>IFERROR((Table21[[#This Row],[_202330]]-Table21[[#This Row],[_201930]])/Table21[[#This Row],[_201930]]*1,"")</f>
        <v>-0.42028985507246375</v>
      </c>
    </row>
    <row r="2023" spans="1:8" ht="28.5">
      <c r="A2023" s="132">
        <v>188137</v>
      </c>
      <c r="B2023" s="134" t="s">
        <v>1149</v>
      </c>
      <c r="C2023" s="134">
        <v>77</v>
      </c>
      <c r="D2023" s="134">
        <v>75</v>
      </c>
      <c r="E2023" s="134">
        <v>58</v>
      </c>
      <c r="F2023" s="134">
        <v>39</v>
      </c>
      <c r="G2023" s="135">
        <v>54</v>
      </c>
      <c r="H2023" s="171">
        <f>IFERROR((Table21[[#This Row],[_202330]]-Table21[[#This Row],[_201930]])/Table21[[#This Row],[_201930]]*1,"")</f>
        <v>-0.29870129870129869</v>
      </c>
    </row>
    <row r="2024" spans="1:8" ht="28.5">
      <c r="A2024" s="132">
        <v>188137</v>
      </c>
      <c r="B2024" s="134" t="s">
        <v>1150</v>
      </c>
      <c r="C2024" s="134">
        <v>149</v>
      </c>
      <c r="D2024" s="134">
        <v>159</v>
      </c>
      <c r="E2024" s="134">
        <v>101</v>
      </c>
      <c r="F2024" s="134">
        <v>100</v>
      </c>
      <c r="G2024" s="135">
        <v>95</v>
      </c>
      <c r="H2024" s="171">
        <f>IFERROR((Table21[[#This Row],[_202330]]-Table21[[#This Row],[_201930]])/Table21[[#This Row],[_201930]]*1,"")</f>
        <v>-0.36241610738255031</v>
      </c>
    </row>
    <row r="2025" spans="1:8">
      <c r="A2025" s="132">
        <v>188137</v>
      </c>
      <c r="B2025" s="134" t="s">
        <v>1151</v>
      </c>
      <c r="C2025" s="134">
        <v>33</v>
      </c>
      <c r="D2025" s="134">
        <v>38</v>
      </c>
      <c r="E2025" s="134">
        <v>40</v>
      </c>
      <c r="F2025" s="134">
        <v>31</v>
      </c>
      <c r="G2025" s="135">
        <v>42</v>
      </c>
      <c r="H2025" s="171">
        <f>IFERROR((Table21[[#This Row],[_202330]]-Table21[[#This Row],[_201930]])/Table21[[#This Row],[_201930]]*1,"")</f>
        <v>0.27272727272727271</v>
      </c>
    </row>
    <row r="2026" spans="1:8" ht="28.5">
      <c r="A2026" s="132">
        <v>188137</v>
      </c>
      <c r="B2026" s="134" t="s">
        <v>1152</v>
      </c>
      <c r="C2026" s="134">
        <v>32</v>
      </c>
      <c r="D2026" s="134">
        <v>33</v>
      </c>
      <c r="E2026" s="134">
        <v>26</v>
      </c>
      <c r="F2026" s="134">
        <v>42</v>
      </c>
      <c r="G2026" s="135">
        <v>25</v>
      </c>
      <c r="H2026" s="171">
        <f>IFERROR((Table21[[#This Row],[_202330]]-Table21[[#This Row],[_201930]])/Table21[[#This Row],[_201930]]*1,"")</f>
        <v>-0.21875</v>
      </c>
    </row>
    <row r="2027" spans="1:8" ht="28.5">
      <c r="A2027" s="132">
        <v>188137</v>
      </c>
      <c r="B2027" s="134" t="s">
        <v>1153</v>
      </c>
      <c r="C2027" s="134">
        <v>1</v>
      </c>
      <c r="D2027" s="134">
        <v>1</v>
      </c>
      <c r="E2027" s="134">
        <v>1</v>
      </c>
      <c r="F2027" s="134">
        <v>3</v>
      </c>
      <c r="G2027" s="135">
        <v>1</v>
      </c>
      <c r="H2027" s="171">
        <f>IFERROR((Table21[[#This Row],[_202330]]-Table21[[#This Row],[_201930]])/Table21[[#This Row],[_201930]]*1,"")</f>
        <v>0</v>
      </c>
    </row>
    <row r="2028" spans="1:8" ht="28.5">
      <c r="A2028" s="132">
        <v>188137</v>
      </c>
      <c r="B2028" s="134" t="s">
        <v>1154</v>
      </c>
      <c r="C2028" s="134">
        <v>31</v>
      </c>
      <c r="D2028" s="134">
        <v>32</v>
      </c>
      <c r="E2028" s="134">
        <v>25</v>
      </c>
      <c r="F2028" s="134">
        <v>39</v>
      </c>
      <c r="G2028" s="135">
        <v>25</v>
      </c>
      <c r="H2028" s="171">
        <f>IFERROR((Table21[[#This Row],[_202330]]-Table21[[#This Row],[_201930]])/Table21[[#This Row],[_201930]]*1,"")</f>
        <v>-0.19354838709677419</v>
      </c>
    </row>
    <row r="2029" spans="1:8" ht="28.5">
      <c r="A2029" s="132">
        <v>188137</v>
      </c>
      <c r="B2029" s="134" t="s">
        <v>1155</v>
      </c>
      <c r="C2029" s="134">
        <v>34</v>
      </c>
      <c r="D2029" s="134">
        <v>29</v>
      </c>
      <c r="E2029" s="134">
        <v>35</v>
      </c>
      <c r="F2029" s="134">
        <v>27</v>
      </c>
      <c r="G2029" s="135">
        <v>33</v>
      </c>
      <c r="H2029" s="171">
        <f>IFERROR((Table21[[#This Row],[_202330]]-Table21[[#This Row],[_201930]])/Table21[[#This Row],[_201930]]*1,"")</f>
        <v>-2.9411764705882353E-2</v>
      </c>
    </row>
    <row r="2030" spans="1:8">
      <c r="A2030" s="132">
        <v>190619</v>
      </c>
      <c r="B2030" s="134" t="s">
        <v>1173</v>
      </c>
      <c r="C2030" s="134">
        <v>2652</v>
      </c>
      <c r="D2030" s="134">
        <v>2277</v>
      </c>
      <c r="E2030" s="134">
        <v>2313</v>
      </c>
      <c r="F2030" s="134">
        <v>2153</v>
      </c>
      <c r="G2030" s="135">
        <v>2129</v>
      </c>
      <c r="H2030" s="171">
        <f>IFERROR((Table21[[#This Row],[_202330]]-Table21[[#This Row],[_201930]])/Table21[[#This Row],[_201930]]*1,"")</f>
        <v>-0.19720965309200603</v>
      </c>
    </row>
    <row r="2031" spans="1:8">
      <c r="A2031" s="132">
        <v>190619</v>
      </c>
      <c r="B2031" s="134" t="s">
        <v>1131</v>
      </c>
      <c r="C2031" s="134">
        <v>0</v>
      </c>
      <c r="D2031" s="134">
        <v>0</v>
      </c>
      <c r="E2031" s="134">
        <v>0</v>
      </c>
      <c r="F2031" s="134">
        <v>0</v>
      </c>
      <c r="G2031" s="135">
        <v>0</v>
      </c>
      <c r="H2031" s="171" t="str">
        <f>IFERROR((Table21[[#This Row],[_202330]]-Table21[[#This Row],[_201930]])/Table21[[#This Row],[_201930]]*1,"")</f>
        <v/>
      </c>
    </row>
    <row r="2032" spans="1:8">
      <c r="A2032" s="132">
        <v>190619</v>
      </c>
      <c r="B2032" s="134" t="s">
        <v>1132</v>
      </c>
      <c r="C2032" s="134">
        <v>2652</v>
      </c>
      <c r="D2032" s="134">
        <v>2277</v>
      </c>
      <c r="E2032" s="134">
        <v>2313</v>
      </c>
      <c r="F2032" s="134">
        <v>2153</v>
      </c>
      <c r="G2032" s="135">
        <v>2129</v>
      </c>
      <c r="H2032" s="171">
        <f>IFERROR((Table21[[#This Row],[_202330]]-Table21[[#This Row],[_201930]])/Table21[[#This Row],[_201930]]*1,"")</f>
        <v>-0.19720965309200603</v>
      </c>
    </row>
    <row r="2033" spans="1:8" ht="28.5">
      <c r="A2033" s="132">
        <v>190619</v>
      </c>
      <c r="B2033" s="134" t="s">
        <v>1133</v>
      </c>
      <c r="C2033" s="134">
        <v>0</v>
      </c>
      <c r="D2033" s="134">
        <v>1</v>
      </c>
      <c r="E2033" s="134">
        <v>1</v>
      </c>
      <c r="F2033" s="134">
        <v>3</v>
      </c>
      <c r="G2033" s="135">
        <v>0</v>
      </c>
      <c r="H2033" s="171" t="str">
        <f>IFERROR((Table21[[#This Row],[_202330]]-Table21[[#This Row],[_201930]])/Table21[[#This Row],[_201930]]*1,"")</f>
        <v/>
      </c>
    </row>
    <row r="2034" spans="1:8" ht="28.5">
      <c r="A2034" s="132">
        <v>190619</v>
      </c>
      <c r="B2034" s="134" t="s">
        <v>1162</v>
      </c>
      <c r="C2034" s="134">
        <v>892</v>
      </c>
      <c r="D2034" s="134">
        <v>735</v>
      </c>
      <c r="E2034" s="134">
        <v>725</v>
      </c>
      <c r="F2034" s="134">
        <v>668</v>
      </c>
      <c r="G2034" s="135">
        <v>710</v>
      </c>
      <c r="H2034" s="171">
        <f>IFERROR((Table21[[#This Row],[_202330]]-Table21[[#This Row],[_201930]])/Table21[[#This Row],[_201930]]*1,"")</f>
        <v>-0.20403587443946189</v>
      </c>
    </row>
    <row r="2035" spans="1:8" ht="28.5">
      <c r="A2035" s="132">
        <v>190619</v>
      </c>
      <c r="B2035" s="134" t="s">
        <v>1163</v>
      </c>
      <c r="C2035" s="134" t="s">
        <v>129</v>
      </c>
      <c r="D2035" s="134" t="s">
        <v>129</v>
      </c>
      <c r="E2035" s="134" t="s">
        <v>129</v>
      </c>
      <c r="F2035" s="134" t="s">
        <v>129</v>
      </c>
      <c r="G2035" s="135" t="s">
        <v>129</v>
      </c>
      <c r="H2035" s="171" t="str">
        <f>IFERROR((Table21[[#This Row],[_202330]]-Table21[[#This Row],[_201930]])/Table21[[#This Row],[_201930]]*1,"")</f>
        <v/>
      </c>
    </row>
    <row r="2036" spans="1:8">
      <c r="A2036" s="132">
        <v>190619</v>
      </c>
      <c r="B2036" s="134" t="s">
        <v>1136</v>
      </c>
      <c r="C2036" s="134">
        <v>892</v>
      </c>
      <c r="D2036" s="134">
        <v>736</v>
      </c>
      <c r="E2036" s="134">
        <v>726</v>
      </c>
      <c r="F2036" s="134">
        <v>671</v>
      </c>
      <c r="G2036" s="135">
        <v>710</v>
      </c>
      <c r="H2036" s="171">
        <f>IFERROR((Table21[[#This Row],[_202330]]-Table21[[#This Row],[_201930]])/Table21[[#This Row],[_201930]]*1,"")</f>
        <v>-0.20403587443946189</v>
      </c>
    </row>
    <row r="2037" spans="1:8">
      <c r="A2037" s="132">
        <v>190619</v>
      </c>
      <c r="B2037" s="134" t="s">
        <v>1137</v>
      </c>
      <c r="C2037" s="134">
        <v>34</v>
      </c>
      <c r="D2037" s="134">
        <v>32</v>
      </c>
      <c r="E2037" s="134">
        <v>31</v>
      </c>
      <c r="F2037" s="134">
        <v>31</v>
      </c>
      <c r="G2037" s="135">
        <v>33</v>
      </c>
      <c r="H2037" s="171">
        <f>IFERROR((Table21[[#This Row],[_202330]]-Table21[[#This Row],[_201930]])/Table21[[#This Row],[_201930]]*1,"")</f>
        <v>-2.9411764705882353E-2</v>
      </c>
    </row>
    <row r="2038" spans="1:8" ht="28.5">
      <c r="A2038" s="132">
        <v>190619</v>
      </c>
      <c r="B2038" s="134" t="s">
        <v>1138</v>
      </c>
      <c r="C2038" s="134">
        <v>0</v>
      </c>
      <c r="D2038" s="134">
        <v>1</v>
      </c>
      <c r="E2038" s="134">
        <v>1</v>
      </c>
      <c r="F2038" s="134">
        <v>3</v>
      </c>
      <c r="G2038" s="135">
        <v>0</v>
      </c>
      <c r="H2038" s="171" t="str">
        <f>IFERROR((Table21[[#This Row],[_202330]]-Table21[[#This Row],[_201930]])/Table21[[#This Row],[_201930]]*1,"")</f>
        <v/>
      </c>
    </row>
    <row r="2039" spans="1:8" ht="28.5">
      <c r="A2039" s="132">
        <v>190619</v>
      </c>
      <c r="B2039" s="134" t="s">
        <v>1164</v>
      </c>
      <c r="C2039" s="134">
        <v>997</v>
      </c>
      <c r="D2039" s="134">
        <v>825</v>
      </c>
      <c r="E2039" s="134">
        <v>820</v>
      </c>
      <c r="F2039" s="134">
        <v>770</v>
      </c>
      <c r="G2039" s="135">
        <v>790</v>
      </c>
      <c r="H2039" s="171">
        <f>IFERROR((Table21[[#This Row],[_202330]]-Table21[[#This Row],[_201930]])/Table21[[#This Row],[_201930]]*1,"")</f>
        <v>-0.20762286860581744</v>
      </c>
    </row>
    <row r="2040" spans="1:8" ht="28.5">
      <c r="A2040" s="132">
        <v>190619</v>
      </c>
      <c r="B2040" s="134" t="s">
        <v>1165</v>
      </c>
      <c r="C2040" s="134" t="s">
        <v>129</v>
      </c>
      <c r="D2040" s="134" t="s">
        <v>129</v>
      </c>
      <c r="E2040" s="134" t="s">
        <v>129</v>
      </c>
      <c r="F2040" s="134" t="s">
        <v>129</v>
      </c>
      <c r="G2040" s="135" t="s">
        <v>129</v>
      </c>
      <c r="H2040" s="171" t="str">
        <f>IFERROR((Table21[[#This Row],[_202330]]-Table21[[#This Row],[_201930]])/Table21[[#This Row],[_201930]]*1,"")</f>
        <v/>
      </c>
    </row>
    <row r="2041" spans="1:8">
      <c r="A2041" s="132">
        <v>190619</v>
      </c>
      <c r="B2041" s="134" t="s">
        <v>1141</v>
      </c>
      <c r="C2041" s="134">
        <v>997</v>
      </c>
      <c r="D2041" s="134">
        <v>826</v>
      </c>
      <c r="E2041" s="134">
        <v>821</v>
      </c>
      <c r="F2041" s="134">
        <v>773</v>
      </c>
      <c r="G2041" s="135">
        <v>790</v>
      </c>
      <c r="H2041" s="171">
        <f>IFERROR((Table21[[#This Row],[_202330]]-Table21[[#This Row],[_201930]])/Table21[[#This Row],[_201930]]*1,"")</f>
        <v>-0.20762286860581744</v>
      </c>
    </row>
    <row r="2042" spans="1:8">
      <c r="A2042" s="132">
        <v>190619</v>
      </c>
      <c r="B2042" s="134" t="s">
        <v>1142</v>
      </c>
      <c r="C2042" s="134">
        <v>38</v>
      </c>
      <c r="D2042" s="134">
        <v>36</v>
      </c>
      <c r="E2042" s="134">
        <v>35</v>
      </c>
      <c r="F2042" s="134">
        <v>36</v>
      </c>
      <c r="G2042" s="135">
        <v>37</v>
      </c>
      <c r="H2042" s="171">
        <f>IFERROR((Table21[[#This Row],[_202330]]-Table21[[#This Row],[_201930]])/Table21[[#This Row],[_201930]]*1,"")</f>
        <v>-2.6315789473684209E-2</v>
      </c>
    </row>
    <row r="2043" spans="1:8" ht="28.5">
      <c r="A2043" s="132">
        <v>190619</v>
      </c>
      <c r="B2043" s="134" t="s">
        <v>1143</v>
      </c>
      <c r="C2043" s="134">
        <v>0</v>
      </c>
      <c r="D2043" s="134">
        <v>1</v>
      </c>
      <c r="E2043" s="134">
        <v>1</v>
      </c>
      <c r="F2043" s="134">
        <v>3</v>
      </c>
      <c r="G2043" s="135">
        <v>0</v>
      </c>
      <c r="H2043" s="171" t="str">
        <f>IFERROR((Table21[[#This Row],[_202330]]-Table21[[#This Row],[_201930]])/Table21[[#This Row],[_201930]]*1,"")</f>
        <v/>
      </c>
    </row>
    <row r="2044" spans="1:8" ht="28.5">
      <c r="A2044" s="132">
        <v>190619</v>
      </c>
      <c r="B2044" s="134" t="s">
        <v>1166</v>
      </c>
      <c r="C2044" s="134">
        <v>1035</v>
      </c>
      <c r="D2044" s="134">
        <v>872</v>
      </c>
      <c r="E2044" s="134">
        <v>846</v>
      </c>
      <c r="F2044" s="134">
        <v>804</v>
      </c>
      <c r="G2044" s="135">
        <v>814</v>
      </c>
      <c r="H2044" s="171">
        <f>IFERROR((Table21[[#This Row],[_202330]]-Table21[[#This Row],[_201930]])/Table21[[#This Row],[_201930]]*1,"")</f>
        <v>-0.21352657004830919</v>
      </c>
    </row>
    <row r="2045" spans="1:8" ht="28.5">
      <c r="A2045" s="132">
        <v>190619</v>
      </c>
      <c r="B2045" s="134" t="s">
        <v>1167</v>
      </c>
      <c r="C2045" s="134" t="s">
        <v>129</v>
      </c>
      <c r="D2045" s="134" t="s">
        <v>129</v>
      </c>
      <c r="E2045" s="134" t="s">
        <v>129</v>
      </c>
      <c r="F2045" s="134" t="s">
        <v>129</v>
      </c>
      <c r="G2045" s="135" t="s">
        <v>129</v>
      </c>
      <c r="H2045" s="171" t="str">
        <f>IFERROR((Table21[[#This Row],[_202330]]-Table21[[#This Row],[_201930]])/Table21[[#This Row],[_201930]]*1,"")</f>
        <v/>
      </c>
    </row>
    <row r="2046" spans="1:8">
      <c r="A2046" s="132">
        <v>190619</v>
      </c>
      <c r="B2046" s="134" t="s">
        <v>1146</v>
      </c>
      <c r="C2046" s="134">
        <v>1035</v>
      </c>
      <c r="D2046" s="134">
        <v>873</v>
      </c>
      <c r="E2046" s="134">
        <v>847</v>
      </c>
      <c r="F2046" s="134">
        <v>807</v>
      </c>
      <c r="G2046" s="135">
        <v>814</v>
      </c>
      <c r="H2046" s="171">
        <f>IFERROR((Table21[[#This Row],[_202330]]-Table21[[#This Row],[_201930]])/Table21[[#This Row],[_201930]]*1,"")</f>
        <v>-0.21352657004830919</v>
      </c>
    </row>
    <row r="2047" spans="1:8" ht="28.5">
      <c r="A2047" s="132">
        <v>190619</v>
      </c>
      <c r="B2047" s="134" t="s">
        <v>1147</v>
      </c>
      <c r="C2047" s="134">
        <v>23</v>
      </c>
      <c r="D2047" s="134">
        <v>27</v>
      </c>
      <c r="E2047" s="134">
        <v>22</v>
      </c>
      <c r="F2047" s="134">
        <v>14</v>
      </c>
      <c r="G2047" s="135">
        <v>17</v>
      </c>
      <c r="H2047" s="171">
        <f>IFERROR((Table21[[#This Row],[_202330]]-Table21[[#This Row],[_201930]])/Table21[[#This Row],[_201930]]*1,"")</f>
        <v>-0.2608695652173913</v>
      </c>
    </row>
    <row r="2048" spans="1:8" ht="28.5">
      <c r="A2048" s="132">
        <v>190619</v>
      </c>
      <c r="B2048" s="134" t="s">
        <v>1148</v>
      </c>
      <c r="C2048" s="134">
        <v>763</v>
      </c>
      <c r="D2048" s="134">
        <v>659</v>
      </c>
      <c r="E2048" s="134">
        <v>697</v>
      </c>
      <c r="F2048" s="134">
        <v>606</v>
      </c>
      <c r="G2048" s="135">
        <v>604</v>
      </c>
      <c r="H2048" s="171">
        <f>IFERROR((Table21[[#This Row],[_202330]]-Table21[[#This Row],[_201930]])/Table21[[#This Row],[_201930]]*1,"")</f>
        <v>-0.20838794233289645</v>
      </c>
    </row>
    <row r="2049" spans="1:8" ht="28.5">
      <c r="A2049" s="132">
        <v>190619</v>
      </c>
      <c r="B2049" s="134" t="s">
        <v>1149</v>
      </c>
      <c r="C2049" s="134">
        <v>831</v>
      </c>
      <c r="D2049" s="134">
        <v>718</v>
      </c>
      <c r="E2049" s="134">
        <v>747</v>
      </c>
      <c r="F2049" s="134">
        <v>726</v>
      </c>
      <c r="G2049" s="135">
        <v>694</v>
      </c>
      <c r="H2049" s="171">
        <f>IFERROR((Table21[[#This Row],[_202330]]-Table21[[#This Row],[_201930]])/Table21[[#This Row],[_201930]]*1,"")</f>
        <v>-0.16486161251504211</v>
      </c>
    </row>
    <row r="2050" spans="1:8" ht="28.5">
      <c r="A2050" s="132">
        <v>190619</v>
      </c>
      <c r="B2050" s="134" t="s">
        <v>1150</v>
      </c>
      <c r="C2050" s="134">
        <v>1617</v>
      </c>
      <c r="D2050" s="134">
        <v>1404</v>
      </c>
      <c r="E2050" s="134">
        <v>1466</v>
      </c>
      <c r="F2050" s="134">
        <v>1346</v>
      </c>
      <c r="G2050" s="135">
        <v>1315</v>
      </c>
      <c r="H2050" s="171">
        <f>IFERROR((Table21[[#This Row],[_202330]]-Table21[[#This Row],[_201930]])/Table21[[#This Row],[_201930]]*1,"")</f>
        <v>-0.18676561533704392</v>
      </c>
    </row>
    <row r="2051" spans="1:8">
      <c r="A2051" s="132">
        <v>190619</v>
      </c>
      <c r="B2051" s="134" t="s">
        <v>1151</v>
      </c>
      <c r="C2051" s="134">
        <v>39</v>
      </c>
      <c r="D2051" s="134">
        <v>38</v>
      </c>
      <c r="E2051" s="134">
        <v>37</v>
      </c>
      <c r="F2051" s="134">
        <v>37</v>
      </c>
      <c r="G2051" s="135">
        <v>38</v>
      </c>
      <c r="H2051" s="171">
        <f>IFERROR((Table21[[#This Row],[_202330]]-Table21[[#This Row],[_201930]])/Table21[[#This Row],[_201930]]*1,"")</f>
        <v>-2.564102564102564E-2</v>
      </c>
    </row>
    <row r="2052" spans="1:8" ht="28.5">
      <c r="A2052" s="132">
        <v>190619</v>
      </c>
      <c r="B2052" s="134" t="s">
        <v>1152</v>
      </c>
      <c r="C2052" s="134">
        <v>30</v>
      </c>
      <c r="D2052" s="134">
        <v>30</v>
      </c>
      <c r="E2052" s="134">
        <v>31</v>
      </c>
      <c r="F2052" s="134">
        <v>29</v>
      </c>
      <c r="G2052" s="135">
        <v>29</v>
      </c>
      <c r="H2052" s="171">
        <f>IFERROR((Table21[[#This Row],[_202330]]-Table21[[#This Row],[_201930]])/Table21[[#This Row],[_201930]]*1,"")</f>
        <v>-3.3333333333333333E-2</v>
      </c>
    </row>
    <row r="2053" spans="1:8" ht="28.5">
      <c r="A2053" s="132">
        <v>190619</v>
      </c>
      <c r="B2053" s="134" t="s">
        <v>1153</v>
      </c>
      <c r="C2053" s="134">
        <v>1</v>
      </c>
      <c r="D2053" s="134">
        <v>1</v>
      </c>
      <c r="E2053" s="134">
        <v>1</v>
      </c>
      <c r="F2053" s="134">
        <v>1</v>
      </c>
      <c r="G2053" s="135">
        <v>1</v>
      </c>
      <c r="H2053" s="171">
        <f>IFERROR((Table21[[#This Row],[_202330]]-Table21[[#This Row],[_201930]])/Table21[[#This Row],[_201930]]*1,"")</f>
        <v>0</v>
      </c>
    </row>
    <row r="2054" spans="1:8" ht="28.5">
      <c r="A2054" s="132">
        <v>190619</v>
      </c>
      <c r="B2054" s="134" t="s">
        <v>1154</v>
      </c>
      <c r="C2054" s="134">
        <v>29</v>
      </c>
      <c r="D2054" s="134">
        <v>29</v>
      </c>
      <c r="E2054" s="134">
        <v>30</v>
      </c>
      <c r="F2054" s="134">
        <v>28</v>
      </c>
      <c r="G2054" s="135">
        <v>28</v>
      </c>
      <c r="H2054" s="171">
        <f>IFERROR((Table21[[#This Row],[_202330]]-Table21[[#This Row],[_201930]])/Table21[[#This Row],[_201930]]*1,"")</f>
        <v>-3.4482758620689655E-2</v>
      </c>
    </row>
    <row r="2055" spans="1:8" ht="28.5">
      <c r="A2055" s="132">
        <v>190619</v>
      </c>
      <c r="B2055" s="134" t="s">
        <v>1155</v>
      </c>
      <c r="C2055" s="134">
        <v>31</v>
      </c>
      <c r="D2055" s="134">
        <v>32</v>
      </c>
      <c r="E2055" s="134">
        <v>32</v>
      </c>
      <c r="F2055" s="134">
        <v>34</v>
      </c>
      <c r="G2055" s="135">
        <v>33</v>
      </c>
      <c r="H2055" s="171">
        <f>IFERROR((Table21[[#This Row],[_202330]]-Table21[[#This Row],[_201930]])/Table21[[#This Row],[_201930]]*1,"")</f>
        <v>6.4516129032258063E-2</v>
      </c>
    </row>
    <row r="2056" spans="1:8">
      <c r="A2056" s="132">
        <v>193283</v>
      </c>
      <c r="B2056" s="134" t="s">
        <v>1173</v>
      </c>
      <c r="C2056" s="134">
        <v>514</v>
      </c>
      <c r="D2056" s="134">
        <v>522</v>
      </c>
      <c r="E2056" s="134">
        <v>401</v>
      </c>
      <c r="F2056" s="134">
        <v>323</v>
      </c>
      <c r="G2056" s="135">
        <v>342</v>
      </c>
      <c r="H2056" s="171">
        <f>IFERROR((Table21[[#This Row],[_202330]]-Table21[[#This Row],[_201930]])/Table21[[#This Row],[_201930]]*1,"")</f>
        <v>-0.33463035019455251</v>
      </c>
    </row>
    <row r="2057" spans="1:8">
      <c r="A2057" s="132">
        <v>193283</v>
      </c>
      <c r="B2057" s="134" t="s">
        <v>1131</v>
      </c>
      <c r="C2057" s="134">
        <v>0</v>
      </c>
      <c r="D2057" s="134">
        <v>0</v>
      </c>
      <c r="E2057" s="134">
        <v>0</v>
      </c>
      <c r="F2057" s="134">
        <v>0</v>
      </c>
      <c r="G2057" s="135">
        <v>0</v>
      </c>
      <c r="H2057" s="171" t="str">
        <f>IFERROR((Table21[[#This Row],[_202330]]-Table21[[#This Row],[_201930]])/Table21[[#This Row],[_201930]]*1,"")</f>
        <v/>
      </c>
    </row>
    <row r="2058" spans="1:8">
      <c r="A2058" s="132">
        <v>193283</v>
      </c>
      <c r="B2058" s="134" t="s">
        <v>1132</v>
      </c>
      <c r="C2058" s="134">
        <v>514</v>
      </c>
      <c r="D2058" s="134">
        <v>522</v>
      </c>
      <c r="E2058" s="134">
        <v>401</v>
      </c>
      <c r="F2058" s="134">
        <v>323</v>
      </c>
      <c r="G2058" s="135">
        <v>342</v>
      </c>
      <c r="H2058" s="171">
        <f>IFERROR((Table21[[#This Row],[_202330]]-Table21[[#This Row],[_201930]])/Table21[[#This Row],[_201930]]*1,"")</f>
        <v>-0.33463035019455251</v>
      </c>
    </row>
    <row r="2059" spans="1:8" ht="28.5">
      <c r="A2059" s="132">
        <v>193283</v>
      </c>
      <c r="B2059" s="134" t="s">
        <v>1133</v>
      </c>
      <c r="C2059" s="134">
        <v>30</v>
      </c>
      <c r="D2059" s="134">
        <v>35</v>
      </c>
      <c r="E2059" s="134">
        <v>22</v>
      </c>
      <c r="F2059" s="134">
        <v>26</v>
      </c>
      <c r="G2059" s="135">
        <v>21</v>
      </c>
      <c r="H2059" s="171">
        <f>IFERROR((Table21[[#This Row],[_202330]]-Table21[[#This Row],[_201930]])/Table21[[#This Row],[_201930]]*1,"")</f>
        <v>-0.3</v>
      </c>
    </row>
    <row r="2060" spans="1:8" ht="28.5">
      <c r="A2060" s="132">
        <v>193283</v>
      </c>
      <c r="B2060" s="134" t="s">
        <v>1162</v>
      </c>
      <c r="C2060" s="134">
        <v>117</v>
      </c>
      <c r="D2060" s="134">
        <v>137</v>
      </c>
      <c r="E2060" s="134">
        <v>92</v>
      </c>
      <c r="F2060" s="134">
        <v>83</v>
      </c>
      <c r="G2060" s="135">
        <v>89</v>
      </c>
      <c r="H2060" s="171">
        <f>IFERROR((Table21[[#This Row],[_202330]]-Table21[[#This Row],[_201930]])/Table21[[#This Row],[_201930]]*1,"")</f>
        <v>-0.23931623931623933</v>
      </c>
    </row>
    <row r="2061" spans="1:8" ht="28.5">
      <c r="A2061" s="132">
        <v>193283</v>
      </c>
      <c r="B2061" s="134" t="s">
        <v>1163</v>
      </c>
      <c r="C2061" s="134" t="s">
        <v>129</v>
      </c>
      <c r="D2061" s="134" t="s">
        <v>129</v>
      </c>
      <c r="E2061" s="134" t="s">
        <v>129</v>
      </c>
      <c r="F2061" s="134" t="s">
        <v>129</v>
      </c>
      <c r="G2061" s="135" t="s">
        <v>129</v>
      </c>
      <c r="H2061" s="171" t="str">
        <f>IFERROR((Table21[[#This Row],[_202330]]-Table21[[#This Row],[_201930]])/Table21[[#This Row],[_201930]]*1,"")</f>
        <v/>
      </c>
    </row>
    <row r="2062" spans="1:8">
      <c r="A2062" s="132">
        <v>193283</v>
      </c>
      <c r="B2062" s="134" t="s">
        <v>1136</v>
      </c>
      <c r="C2062" s="134">
        <v>147</v>
      </c>
      <c r="D2062" s="134">
        <v>172</v>
      </c>
      <c r="E2062" s="134">
        <v>114</v>
      </c>
      <c r="F2062" s="134">
        <v>109</v>
      </c>
      <c r="G2062" s="135">
        <v>110</v>
      </c>
      <c r="H2062" s="171">
        <f>IFERROR((Table21[[#This Row],[_202330]]-Table21[[#This Row],[_201930]])/Table21[[#This Row],[_201930]]*1,"")</f>
        <v>-0.25170068027210885</v>
      </c>
    </row>
    <row r="2063" spans="1:8">
      <c r="A2063" s="132">
        <v>193283</v>
      </c>
      <c r="B2063" s="134" t="s">
        <v>1137</v>
      </c>
      <c r="C2063" s="134">
        <v>29</v>
      </c>
      <c r="D2063" s="134">
        <v>33</v>
      </c>
      <c r="E2063" s="134">
        <v>28</v>
      </c>
      <c r="F2063" s="134">
        <v>34</v>
      </c>
      <c r="G2063" s="135">
        <v>32</v>
      </c>
      <c r="H2063" s="171">
        <f>IFERROR((Table21[[#This Row],[_202330]]-Table21[[#This Row],[_201930]])/Table21[[#This Row],[_201930]]*1,"")</f>
        <v>0.10344827586206896</v>
      </c>
    </row>
    <row r="2064" spans="1:8" ht="28.5">
      <c r="A2064" s="132">
        <v>193283</v>
      </c>
      <c r="B2064" s="134" t="s">
        <v>1138</v>
      </c>
      <c r="C2064" s="134">
        <v>27</v>
      </c>
      <c r="D2064" s="134">
        <v>36</v>
      </c>
      <c r="E2064" s="134">
        <v>20</v>
      </c>
      <c r="F2064" s="134">
        <v>27</v>
      </c>
      <c r="G2064" s="135">
        <v>22</v>
      </c>
      <c r="H2064" s="171">
        <f>IFERROR((Table21[[#This Row],[_202330]]-Table21[[#This Row],[_201930]])/Table21[[#This Row],[_201930]]*1,"")</f>
        <v>-0.18518518518518517</v>
      </c>
    </row>
    <row r="2065" spans="1:8" ht="28.5">
      <c r="A2065" s="132">
        <v>193283</v>
      </c>
      <c r="B2065" s="134" t="s">
        <v>1164</v>
      </c>
      <c r="C2065" s="134">
        <v>134</v>
      </c>
      <c r="D2065" s="134">
        <v>152</v>
      </c>
      <c r="E2065" s="134">
        <v>103</v>
      </c>
      <c r="F2065" s="134">
        <v>88</v>
      </c>
      <c r="G2065" s="135">
        <v>98</v>
      </c>
      <c r="H2065" s="171">
        <f>IFERROR((Table21[[#This Row],[_202330]]-Table21[[#This Row],[_201930]])/Table21[[#This Row],[_201930]]*1,"")</f>
        <v>-0.26865671641791045</v>
      </c>
    </row>
    <row r="2066" spans="1:8" ht="28.5">
      <c r="A2066" s="132">
        <v>193283</v>
      </c>
      <c r="B2066" s="134" t="s">
        <v>1165</v>
      </c>
      <c r="C2066" s="134" t="s">
        <v>129</v>
      </c>
      <c r="D2066" s="134" t="s">
        <v>129</v>
      </c>
      <c r="E2066" s="134" t="s">
        <v>129</v>
      </c>
      <c r="F2066" s="134" t="s">
        <v>129</v>
      </c>
      <c r="G2066" s="135" t="s">
        <v>129</v>
      </c>
      <c r="H2066" s="171" t="str">
        <f>IFERROR((Table21[[#This Row],[_202330]]-Table21[[#This Row],[_201930]])/Table21[[#This Row],[_201930]]*1,"")</f>
        <v/>
      </c>
    </row>
    <row r="2067" spans="1:8">
      <c r="A2067" s="132">
        <v>193283</v>
      </c>
      <c r="B2067" s="134" t="s">
        <v>1141</v>
      </c>
      <c r="C2067" s="134">
        <v>161</v>
      </c>
      <c r="D2067" s="134">
        <v>188</v>
      </c>
      <c r="E2067" s="134">
        <v>123</v>
      </c>
      <c r="F2067" s="134">
        <v>115</v>
      </c>
      <c r="G2067" s="135">
        <v>120</v>
      </c>
      <c r="H2067" s="171">
        <f>IFERROR((Table21[[#This Row],[_202330]]-Table21[[#This Row],[_201930]])/Table21[[#This Row],[_201930]]*1,"")</f>
        <v>-0.25465838509316768</v>
      </c>
    </row>
    <row r="2068" spans="1:8">
      <c r="A2068" s="132">
        <v>193283</v>
      </c>
      <c r="B2068" s="134" t="s">
        <v>1142</v>
      </c>
      <c r="C2068" s="134">
        <v>31</v>
      </c>
      <c r="D2068" s="134">
        <v>36</v>
      </c>
      <c r="E2068" s="134">
        <v>31</v>
      </c>
      <c r="F2068" s="134">
        <v>36</v>
      </c>
      <c r="G2068" s="135">
        <v>35</v>
      </c>
      <c r="H2068" s="171">
        <f>IFERROR((Table21[[#This Row],[_202330]]-Table21[[#This Row],[_201930]])/Table21[[#This Row],[_201930]]*1,"")</f>
        <v>0.12903225806451613</v>
      </c>
    </row>
    <row r="2069" spans="1:8" ht="28.5">
      <c r="A2069" s="132">
        <v>193283</v>
      </c>
      <c r="B2069" s="134" t="s">
        <v>1143</v>
      </c>
      <c r="C2069" s="134">
        <v>27</v>
      </c>
      <c r="D2069" s="134">
        <v>35</v>
      </c>
      <c r="E2069" s="134">
        <v>20</v>
      </c>
      <c r="F2069" s="134">
        <v>26</v>
      </c>
      <c r="G2069" s="135">
        <v>22</v>
      </c>
      <c r="H2069" s="171">
        <f>IFERROR((Table21[[#This Row],[_202330]]-Table21[[#This Row],[_201930]])/Table21[[#This Row],[_201930]]*1,"")</f>
        <v>-0.18518518518518517</v>
      </c>
    </row>
    <row r="2070" spans="1:8" ht="28.5">
      <c r="A2070" s="132">
        <v>193283</v>
      </c>
      <c r="B2070" s="134" t="s">
        <v>1166</v>
      </c>
      <c r="C2070" s="134">
        <v>136</v>
      </c>
      <c r="D2070" s="134">
        <v>157</v>
      </c>
      <c r="E2070" s="134">
        <v>106</v>
      </c>
      <c r="F2070" s="134">
        <v>93</v>
      </c>
      <c r="G2070" s="135">
        <v>99</v>
      </c>
      <c r="H2070" s="171">
        <f>IFERROR((Table21[[#This Row],[_202330]]-Table21[[#This Row],[_201930]])/Table21[[#This Row],[_201930]]*1,"")</f>
        <v>-0.27205882352941174</v>
      </c>
    </row>
    <row r="2071" spans="1:8" ht="28.5">
      <c r="A2071" s="132">
        <v>193283</v>
      </c>
      <c r="B2071" s="134" t="s">
        <v>1167</v>
      </c>
      <c r="C2071" s="134" t="s">
        <v>129</v>
      </c>
      <c r="D2071" s="134" t="s">
        <v>129</v>
      </c>
      <c r="E2071" s="134" t="s">
        <v>129</v>
      </c>
      <c r="F2071" s="134" t="s">
        <v>129</v>
      </c>
      <c r="G2071" s="135" t="s">
        <v>129</v>
      </c>
      <c r="H2071" s="171" t="str">
        <f>IFERROR((Table21[[#This Row],[_202330]]-Table21[[#This Row],[_201930]])/Table21[[#This Row],[_201930]]*1,"")</f>
        <v/>
      </c>
    </row>
    <row r="2072" spans="1:8">
      <c r="A2072" s="132">
        <v>193283</v>
      </c>
      <c r="B2072" s="134" t="s">
        <v>1146</v>
      </c>
      <c r="C2072" s="134">
        <v>163</v>
      </c>
      <c r="D2072" s="134">
        <v>192</v>
      </c>
      <c r="E2072" s="134">
        <v>126</v>
      </c>
      <c r="F2072" s="134">
        <v>119</v>
      </c>
      <c r="G2072" s="135">
        <v>121</v>
      </c>
      <c r="H2072" s="171">
        <f>IFERROR((Table21[[#This Row],[_202330]]-Table21[[#This Row],[_201930]])/Table21[[#This Row],[_201930]]*1,"")</f>
        <v>-0.25766871165644173</v>
      </c>
    </row>
    <row r="2073" spans="1:8" ht="28.5">
      <c r="A2073" s="132">
        <v>193283</v>
      </c>
      <c r="B2073" s="134" t="s">
        <v>1147</v>
      </c>
      <c r="C2073" s="134">
        <v>6</v>
      </c>
      <c r="D2073" s="134">
        <v>7</v>
      </c>
      <c r="E2073" s="134">
        <v>6</v>
      </c>
      <c r="F2073" s="134">
        <v>1</v>
      </c>
      <c r="G2073" s="135">
        <v>6</v>
      </c>
      <c r="H2073" s="171">
        <f>IFERROR((Table21[[#This Row],[_202330]]-Table21[[#This Row],[_201930]])/Table21[[#This Row],[_201930]]*1,"")</f>
        <v>0</v>
      </c>
    </row>
    <row r="2074" spans="1:8" ht="28.5">
      <c r="A2074" s="132">
        <v>193283</v>
      </c>
      <c r="B2074" s="134" t="s">
        <v>1148</v>
      </c>
      <c r="C2074" s="134">
        <v>173</v>
      </c>
      <c r="D2074" s="134">
        <v>155</v>
      </c>
      <c r="E2074" s="134">
        <v>122</v>
      </c>
      <c r="F2074" s="134">
        <v>99</v>
      </c>
      <c r="G2074" s="135">
        <v>90</v>
      </c>
      <c r="H2074" s="171">
        <f>IFERROR((Table21[[#This Row],[_202330]]-Table21[[#This Row],[_201930]])/Table21[[#This Row],[_201930]]*1,"")</f>
        <v>-0.47976878612716761</v>
      </c>
    </row>
    <row r="2075" spans="1:8" ht="28.5">
      <c r="A2075" s="132">
        <v>193283</v>
      </c>
      <c r="B2075" s="134" t="s">
        <v>1149</v>
      </c>
      <c r="C2075" s="134">
        <v>172</v>
      </c>
      <c r="D2075" s="134">
        <v>168</v>
      </c>
      <c r="E2075" s="134">
        <v>147</v>
      </c>
      <c r="F2075" s="134">
        <v>104</v>
      </c>
      <c r="G2075" s="135">
        <v>125</v>
      </c>
      <c r="H2075" s="171">
        <f>IFERROR((Table21[[#This Row],[_202330]]-Table21[[#This Row],[_201930]])/Table21[[#This Row],[_201930]]*1,"")</f>
        <v>-0.27325581395348836</v>
      </c>
    </row>
    <row r="2076" spans="1:8" ht="28.5">
      <c r="A2076" s="132">
        <v>193283</v>
      </c>
      <c r="B2076" s="134" t="s">
        <v>1150</v>
      </c>
      <c r="C2076" s="134">
        <v>351</v>
      </c>
      <c r="D2076" s="134">
        <v>330</v>
      </c>
      <c r="E2076" s="134">
        <v>275</v>
      </c>
      <c r="F2076" s="134">
        <v>204</v>
      </c>
      <c r="G2076" s="135">
        <v>221</v>
      </c>
      <c r="H2076" s="171">
        <f>IFERROR((Table21[[#This Row],[_202330]]-Table21[[#This Row],[_201930]])/Table21[[#This Row],[_201930]]*1,"")</f>
        <v>-0.37037037037037035</v>
      </c>
    </row>
    <row r="2077" spans="1:8">
      <c r="A2077" s="132">
        <v>193283</v>
      </c>
      <c r="B2077" s="134" t="s">
        <v>1151</v>
      </c>
      <c r="C2077" s="134">
        <v>32</v>
      </c>
      <c r="D2077" s="134">
        <v>37</v>
      </c>
      <c r="E2077" s="134">
        <v>31</v>
      </c>
      <c r="F2077" s="134">
        <v>37</v>
      </c>
      <c r="G2077" s="135">
        <v>35</v>
      </c>
      <c r="H2077" s="171">
        <f>IFERROR((Table21[[#This Row],[_202330]]-Table21[[#This Row],[_201930]])/Table21[[#This Row],[_201930]]*1,"")</f>
        <v>9.375E-2</v>
      </c>
    </row>
    <row r="2078" spans="1:8" ht="28.5">
      <c r="A2078" s="132">
        <v>193283</v>
      </c>
      <c r="B2078" s="134" t="s">
        <v>1152</v>
      </c>
      <c r="C2078" s="134">
        <v>35</v>
      </c>
      <c r="D2078" s="134">
        <v>31</v>
      </c>
      <c r="E2078" s="134">
        <v>32</v>
      </c>
      <c r="F2078" s="134">
        <v>31</v>
      </c>
      <c r="G2078" s="135">
        <v>28</v>
      </c>
      <c r="H2078" s="171">
        <f>IFERROR((Table21[[#This Row],[_202330]]-Table21[[#This Row],[_201930]])/Table21[[#This Row],[_201930]]*1,"")</f>
        <v>-0.2</v>
      </c>
    </row>
    <row r="2079" spans="1:8" ht="28.5">
      <c r="A2079" s="132">
        <v>193283</v>
      </c>
      <c r="B2079" s="134" t="s">
        <v>1153</v>
      </c>
      <c r="C2079" s="134">
        <v>1</v>
      </c>
      <c r="D2079" s="134">
        <v>1</v>
      </c>
      <c r="E2079" s="134">
        <v>1</v>
      </c>
      <c r="F2079" s="134">
        <v>0</v>
      </c>
      <c r="G2079" s="135">
        <v>2</v>
      </c>
      <c r="H2079" s="171">
        <f>IFERROR((Table21[[#This Row],[_202330]]-Table21[[#This Row],[_201930]])/Table21[[#This Row],[_201930]]*1,"")</f>
        <v>1</v>
      </c>
    </row>
    <row r="2080" spans="1:8" ht="28.5">
      <c r="A2080" s="132">
        <v>193283</v>
      </c>
      <c r="B2080" s="134" t="s">
        <v>1154</v>
      </c>
      <c r="C2080" s="134">
        <v>34</v>
      </c>
      <c r="D2080" s="134">
        <v>30</v>
      </c>
      <c r="E2080" s="134">
        <v>30</v>
      </c>
      <c r="F2080" s="134">
        <v>31</v>
      </c>
      <c r="G2080" s="135">
        <v>26</v>
      </c>
      <c r="H2080" s="171">
        <f>IFERROR((Table21[[#This Row],[_202330]]-Table21[[#This Row],[_201930]])/Table21[[#This Row],[_201930]]*1,"")</f>
        <v>-0.23529411764705882</v>
      </c>
    </row>
    <row r="2081" spans="1:8" ht="28.5">
      <c r="A2081" s="132">
        <v>193283</v>
      </c>
      <c r="B2081" s="134" t="s">
        <v>1155</v>
      </c>
      <c r="C2081" s="134">
        <v>33</v>
      </c>
      <c r="D2081" s="134">
        <v>32</v>
      </c>
      <c r="E2081" s="134">
        <v>37</v>
      </c>
      <c r="F2081" s="134">
        <v>32</v>
      </c>
      <c r="G2081" s="135">
        <v>37</v>
      </c>
      <c r="H2081" s="171">
        <f>IFERROR((Table21[[#This Row],[_202330]]-Table21[[#This Row],[_201930]])/Table21[[#This Row],[_201930]]*1,"")</f>
        <v>0.12121212121212122</v>
      </c>
    </row>
    <row r="2082" spans="1:8">
      <c r="A2082" s="132">
        <v>194222</v>
      </c>
      <c r="B2082" s="134" t="s">
        <v>1173</v>
      </c>
      <c r="C2082" s="134">
        <v>755</v>
      </c>
      <c r="D2082" s="134">
        <v>734</v>
      </c>
      <c r="E2082" s="134">
        <v>607</v>
      </c>
      <c r="F2082" s="134">
        <v>624</v>
      </c>
      <c r="G2082" s="135">
        <v>503</v>
      </c>
      <c r="H2082" s="171">
        <f>IFERROR((Table21[[#This Row],[_202330]]-Table21[[#This Row],[_201930]])/Table21[[#This Row],[_201930]]*1,"")</f>
        <v>-0.33377483443708611</v>
      </c>
    </row>
    <row r="2083" spans="1:8">
      <c r="A2083" s="132">
        <v>194222</v>
      </c>
      <c r="B2083" s="134" t="s">
        <v>1131</v>
      </c>
      <c r="C2083" s="134">
        <v>0</v>
      </c>
      <c r="D2083" s="134">
        <v>0</v>
      </c>
      <c r="E2083" s="134">
        <v>0</v>
      </c>
      <c r="F2083" s="134">
        <v>0</v>
      </c>
      <c r="G2083" s="135">
        <v>0</v>
      </c>
      <c r="H2083" s="171" t="str">
        <f>IFERROR((Table21[[#This Row],[_202330]]-Table21[[#This Row],[_201930]])/Table21[[#This Row],[_201930]]*1,"")</f>
        <v/>
      </c>
    </row>
    <row r="2084" spans="1:8">
      <c r="A2084" s="132">
        <v>194222</v>
      </c>
      <c r="B2084" s="134" t="s">
        <v>1132</v>
      </c>
      <c r="C2084" s="134">
        <v>755</v>
      </c>
      <c r="D2084" s="134">
        <v>734</v>
      </c>
      <c r="E2084" s="134">
        <v>607</v>
      </c>
      <c r="F2084" s="134">
        <v>624</v>
      </c>
      <c r="G2084" s="135">
        <v>503</v>
      </c>
      <c r="H2084" s="171">
        <f>IFERROR((Table21[[#This Row],[_202330]]-Table21[[#This Row],[_201930]])/Table21[[#This Row],[_201930]]*1,"")</f>
        <v>-0.33377483443708611</v>
      </c>
    </row>
    <row r="2085" spans="1:8" ht="28.5">
      <c r="A2085" s="132">
        <v>194222</v>
      </c>
      <c r="B2085" s="134" t="s">
        <v>1133</v>
      </c>
      <c r="C2085" s="134">
        <v>9</v>
      </c>
      <c r="D2085" s="134">
        <v>8</v>
      </c>
      <c r="E2085" s="134">
        <v>11</v>
      </c>
      <c r="F2085" s="134">
        <v>8</v>
      </c>
      <c r="G2085" s="135">
        <v>3</v>
      </c>
      <c r="H2085" s="171">
        <f>IFERROR((Table21[[#This Row],[_202330]]-Table21[[#This Row],[_201930]])/Table21[[#This Row],[_201930]]*1,"")</f>
        <v>-0.66666666666666663</v>
      </c>
    </row>
    <row r="2086" spans="1:8" ht="28.5">
      <c r="A2086" s="132">
        <v>194222</v>
      </c>
      <c r="B2086" s="134" t="s">
        <v>1162</v>
      </c>
      <c r="C2086" s="134">
        <v>161</v>
      </c>
      <c r="D2086" s="134">
        <v>141</v>
      </c>
      <c r="E2086" s="134">
        <v>133</v>
      </c>
      <c r="F2086" s="134">
        <v>138</v>
      </c>
      <c r="G2086" s="135">
        <v>138</v>
      </c>
      <c r="H2086" s="171">
        <f>IFERROR((Table21[[#This Row],[_202330]]-Table21[[#This Row],[_201930]])/Table21[[#This Row],[_201930]]*1,"")</f>
        <v>-0.14285714285714285</v>
      </c>
    </row>
    <row r="2087" spans="1:8" ht="28.5">
      <c r="A2087" s="132">
        <v>194222</v>
      </c>
      <c r="B2087" s="134" t="s">
        <v>1163</v>
      </c>
      <c r="C2087" s="134" t="s">
        <v>129</v>
      </c>
      <c r="D2087" s="134" t="s">
        <v>129</v>
      </c>
      <c r="E2087" s="134" t="s">
        <v>129</v>
      </c>
      <c r="F2087" s="134" t="s">
        <v>129</v>
      </c>
      <c r="G2087" s="135" t="s">
        <v>129</v>
      </c>
      <c r="H2087" s="171" t="str">
        <f>IFERROR((Table21[[#This Row],[_202330]]-Table21[[#This Row],[_201930]])/Table21[[#This Row],[_201930]]*1,"")</f>
        <v/>
      </c>
    </row>
    <row r="2088" spans="1:8">
      <c r="A2088" s="132">
        <v>194222</v>
      </c>
      <c r="B2088" s="134" t="s">
        <v>1136</v>
      </c>
      <c r="C2088" s="134">
        <v>170</v>
      </c>
      <c r="D2088" s="134">
        <v>149</v>
      </c>
      <c r="E2088" s="134">
        <v>144</v>
      </c>
      <c r="F2088" s="134">
        <v>146</v>
      </c>
      <c r="G2088" s="135">
        <v>141</v>
      </c>
      <c r="H2088" s="171">
        <f>IFERROR((Table21[[#This Row],[_202330]]-Table21[[#This Row],[_201930]])/Table21[[#This Row],[_201930]]*1,"")</f>
        <v>-0.17058823529411765</v>
      </c>
    </row>
    <row r="2089" spans="1:8">
      <c r="A2089" s="132">
        <v>194222</v>
      </c>
      <c r="B2089" s="134" t="s">
        <v>1137</v>
      </c>
      <c r="C2089" s="134">
        <v>23</v>
      </c>
      <c r="D2089" s="134">
        <v>20</v>
      </c>
      <c r="E2089" s="134">
        <v>24</v>
      </c>
      <c r="F2089" s="134">
        <v>23</v>
      </c>
      <c r="G2089" s="135">
        <v>28</v>
      </c>
      <c r="H2089" s="171">
        <f>IFERROR((Table21[[#This Row],[_202330]]-Table21[[#This Row],[_201930]])/Table21[[#This Row],[_201930]]*1,"")</f>
        <v>0.21739130434782608</v>
      </c>
    </row>
    <row r="2090" spans="1:8" ht="28.5">
      <c r="A2090" s="132">
        <v>194222</v>
      </c>
      <c r="B2090" s="134" t="s">
        <v>1138</v>
      </c>
      <c r="C2090" s="134">
        <v>9</v>
      </c>
      <c r="D2090" s="134">
        <v>8</v>
      </c>
      <c r="E2090" s="134">
        <v>11</v>
      </c>
      <c r="F2090" s="134">
        <v>10</v>
      </c>
      <c r="G2090" s="135">
        <v>3</v>
      </c>
      <c r="H2090" s="171">
        <f>IFERROR((Table21[[#This Row],[_202330]]-Table21[[#This Row],[_201930]])/Table21[[#This Row],[_201930]]*1,"")</f>
        <v>-0.66666666666666663</v>
      </c>
    </row>
    <row r="2091" spans="1:8" ht="28.5">
      <c r="A2091" s="132">
        <v>194222</v>
      </c>
      <c r="B2091" s="134" t="s">
        <v>1164</v>
      </c>
      <c r="C2091" s="134">
        <v>173</v>
      </c>
      <c r="D2091" s="134">
        <v>154</v>
      </c>
      <c r="E2091" s="134">
        <v>145</v>
      </c>
      <c r="F2091" s="134">
        <v>157</v>
      </c>
      <c r="G2091" s="135">
        <v>143</v>
      </c>
      <c r="H2091" s="171">
        <f>IFERROR((Table21[[#This Row],[_202330]]-Table21[[#This Row],[_201930]])/Table21[[#This Row],[_201930]]*1,"")</f>
        <v>-0.17341040462427745</v>
      </c>
    </row>
    <row r="2092" spans="1:8" ht="28.5">
      <c r="A2092" s="132">
        <v>194222</v>
      </c>
      <c r="B2092" s="134" t="s">
        <v>1165</v>
      </c>
      <c r="C2092" s="134" t="s">
        <v>129</v>
      </c>
      <c r="D2092" s="134" t="s">
        <v>129</v>
      </c>
      <c r="E2092" s="134" t="s">
        <v>129</v>
      </c>
      <c r="F2092" s="134" t="s">
        <v>129</v>
      </c>
      <c r="G2092" s="135" t="s">
        <v>129</v>
      </c>
      <c r="H2092" s="171" t="str">
        <f>IFERROR((Table21[[#This Row],[_202330]]-Table21[[#This Row],[_201930]])/Table21[[#This Row],[_201930]]*1,"")</f>
        <v/>
      </c>
    </row>
    <row r="2093" spans="1:8">
      <c r="A2093" s="132">
        <v>194222</v>
      </c>
      <c r="B2093" s="134" t="s">
        <v>1141</v>
      </c>
      <c r="C2093" s="134">
        <v>182</v>
      </c>
      <c r="D2093" s="134">
        <v>162</v>
      </c>
      <c r="E2093" s="134">
        <v>156</v>
      </c>
      <c r="F2093" s="134">
        <v>167</v>
      </c>
      <c r="G2093" s="135">
        <v>146</v>
      </c>
      <c r="H2093" s="171">
        <f>IFERROR((Table21[[#This Row],[_202330]]-Table21[[#This Row],[_201930]])/Table21[[#This Row],[_201930]]*1,"")</f>
        <v>-0.19780219780219779</v>
      </c>
    </row>
    <row r="2094" spans="1:8">
      <c r="A2094" s="132">
        <v>194222</v>
      </c>
      <c r="B2094" s="134" t="s">
        <v>1142</v>
      </c>
      <c r="C2094" s="134">
        <v>24</v>
      </c>
      <c r="D2094" s="134">
        <v>22</v>
      </c>
      <c r="E2094" s="134">
        <v>26</v>
      </c>
      <c r="F2094" s="134">
        <v>27</v>
      </c>
      <c r="G2094" s="135">
        <v>29</v>
      </c>
      <c r="H2094" s="171">
        <f>IFERROR((Table21[[#This Row],[_202330]]-Table21[[#This Row],[_201930]])/Table21[[#This Row],[_201930]]*1,"")</f>
        <v>0.20833333333333334</v>
      </c>
    </row>
    <row r="2095" spans="1:8" ht="28.5">
      <c r="A2095" s="132">
        <v>194222</v>
      </c>
      <c r="B2095" s="134" t="s">
        <v>1143</v>
      </c>
      <c r="C2095" s="134">
        <v>9</v>
      </c>
      <c r="D2095" s="134">
        <v>8</v>
      </c>
      <c r="E2095" s="134">
        <v>10</v>
      </c>
      <c r="F2095" s="134">
        <v>10</v>
      </c>
      <c r="G2095" s="135">
        <v>3</v>
      </c>
      <c r="H2095" s="171">
        <f>IFERROR((Table21[[#This Row],[_202330]]-Table21[[#This Row],[_201930]])/Table21[[#This Row],[_201930]]*1,"")</f>
        <v>-0.66666666666666663</v>
      </c>
    </row>
    <row r="2096" spans="1:8" ht="28.5">
      <c r="A2096" s="132">
        <v>194222</v>
      </c>
      <c r="B2096" s="134" t="s">
        <v>1166</v>
      </c>
      <c r="C2096" s="134">
        <v>176</v>
      </c>
      <c r="D2096" s="134">
        <v>156</v>
      </c>
      <c r="E2096" s="134">
        <v>151</v>
      </c>
      <c r="F2096" s="134">
        <v>159</v>
      </c>
      <c r="G2096" s="135">
        <v>145</v>
      </c>
      <c r="H2096" s="171">
        <f>IFERROR((Table21[[#This Row],[_202330]]-Table21[[#This Row],[_201930]])/Table21[[#This Row],[_201930]]*1,"")</f>
        <v>-0.17613636363636365</v>
      </c>
    </row>
    <row r="2097" spans="1:8" ht="28.5">
      <c r="A2097" s="132">
        <v>194222</v>
      </c>
      <c r="B2097" s="134" t="s">
        <v>1167</v>
      </c>
      <c r="C2097" s="134" t="s">
        <v>129</v>
      </c>
      <c r="D2097" s="134" t="s">
        <v>129</v>
      </c>
      <c r="E2097" s="134" t="s">
        <v>129</v>
      </c>
      <c r="F2097" s="134" t="s">
        <v>129</v>
      </c>
      <c r="G2097" s="135" t="s">
        <v>129</v>
      </c>
      <c r="H2097" s="171" t="str">
        <f>IFERROR((Table21[[#This Row],[_202330]]-Table21[[#This Row],[_201930]])/Table21[[#This Row],[_201930]]*1,"")</f>
        <v/>
      </c>
    </row>
    <row r="2098" spans="1:8">
      <c r="A2098" s="132">
        <v>194222</v>
      </c>
      <c r="B2098" s="134" t="s">
        <v>1146</v>
      </c>
      <c r="C2098" s="134">
        <v>185</v>
      </c>
      <c r="D2098" s="134">
        <v>164</v>
      </c>
      <c r="E2098" s="134">
        <v>161</v>
      </c>
      <c r="F2098" s="134">
        <v>169</v>
      </c>
      <c r="G2098" s="135">
        <v>148</v>
      </c>
      <c r="H2098" s="171">
        <f>IFERROR((Table21[[#This Row],[_202330]]-Table21[[#This Row],[_201930]])/Table21[[#This Row],[_201930]]*1,"")</f>
        <v>-0.2</v>
      </c>
    </row>
    <row r="2099" spans="1:8" ht="28.5">
      <c r="A2099" s="132">
        <v>194222</v>
      </c>
      <c r="B2099" s="134" t="s">
        <v>1147</v>
      </c>
      <c r="C2099" s="134">
        <v>6</v>
      </c>
      <c r="D2099" s="134">
        <v>8</v>
      </c>
      <c r="E2099" s="134">
        <v>5</v>
      </c>
      <c r="F2099" s="134">
        <v>4</v>
      </c>
      <c r="G2099" s="135">
        <v>3</v>
      </c>
      <c r="H2099" s="171">
        <f>IFERROR((Table21[[#This Row],[_202330]]-Table21[[#This Row],[_201930]])/Table21[[#This Row],[_201930]]*1,"")</f>
        <v>-0.5</v>
      </c>
    </row>
    <row r="2100" spans="1:8" ht="28.5">
      <c r="A2100" s="132">
        <v>194222</v>
      </c>
      <c r="B2100" s="134" t="s">
        <v>1148</v>
      </c>
      <c r="C2100" s="134">
        <v>314</v>
      </c>
      <c r="D2100" s="134">
        <v>305</v>
      </c>
      <c r="E2100" s="134">
        <v>227</v>
      </c>
      <c r="F2100" s="134">
        <v>218</v>
      </c>
      <c r="G2100" s="135">
        <v>204</v>
      </c>
      <c r="H2100" s="171">
        <f>IFERROR((Table21[[#This Row],[_202330]]-Table21[[#This Row],[_201930]])/Table21[[#This Row],[_201930]]*1,"")</f>
        <v>-0.3503184713375796</v>
      </c>
    </row>
    <row r="2101" spans="1:8" ht="28.5">
      <c r="A2101" s="132">
        <v>194222</v>
      </c>
      <c r="B2101" s="134" t="s">
        <v>1149</v>
      </c>
      <c r="C2101" s="134">
        <v>250</v>
      </c>
      <c r="D2101" s="134">
        <v>257</v>
      </c>
      <c r="E2101" s="134">
        <v>214</v>
      </c>
      <c r="F2101" s="134">
        <v>233</v>
      </c>
      <c r="G2101" s="135">
        <v>148</v>
      </c>
      <c r="H2101" s="171">
        <f>IFERROR((Table21[[#This Row],[_202330]]-Table21[[#This Row],[_201930]])/Table21[[#This Row],[_201930]]*1,"")</f>
        <v>-0.40799999999999997</v>
      </c>
    </row>
    <row r="2102" spans="1:8" ht="28.5">
      <c r="A2102" s="132">
        <v>194222</v>
      </c>
      <c r="B2102" s="134" t="s">
        <v>1150</v>
      </c>
      <c r="C2102" s="134">
        <v>570</v>
      </c>
      <c r="D2102" s="134">
        <v>570</v>
      </c>
      <c r="E2102" s="134">
        <v>446</v>
      </c>
      <c r="F2102" s="134">
        <v>455</v>
      </c>
      <c r="G2102" s="135">
        <v>355</v>
      </c>
      <c r="H2102" s="171">
        <f>IFERROR((Table21[[#This Row],[_202330]]-Table21[[#This Row],[_201930]])/Table21[[#This Row],[_201930]]*1,"")</f>
        <v>-0.37719298245614036</v>
      </c>
    </row>
    <row r="2103" spans="1:8">
      <c r="A2103" s="132">
        <v>194222</v>
      </c>
      <c r="B2103" s="134" t="s">
        <v>1151</v>
      </c>
      <c r="C2103" s="134">
        <v>25</v>
      </c>
      <c r="D2103" s="134">
        <v>22</v>
      </c>
      <c r="E2103" s="134">
        <v>27</v>
      </c>
      <c r="F2103" s="134">
        <v>27</v>
      </c>
      <c r="G2103" s="135">
        <v>29</v>
      </c>
      <c r="H2103" s="171">
        <f>IFERROR((Table21[[#This Row],[_202330]]-Table21[[#This Row],[_201930]])/Table21[[#This Row],[_201930]]*1,"")</f>
        <v>0.16</v>
      </c>
    </row>
    <row r="2104" spans="1:8" ht="28.5">
      <c r="A2104" s="132">
        <v>194222</v>
      </c>
      <c r="B2104" s="134" t="s">
        <v>1152</v>
      </c>
      <c r="C2104" s="134">
        <v>42</v>
      </c>
      <c r="D2104" s="134">
        <v>43</v>
      </c>
      <c r="E2104" s="134">
        <v>38</v>
      </c>
      <c r="F2104" s="134">
        <v>36</v>
      </c>
      <c r="G2104" s="135">
        <v>41</v>
      </c>
      <c r="H2104" s="171">
        <f>IFERROR((Table21[[#This Row],[_202330]]-Table21[[#This Row],[_201930]])/Table21[[#This Row],[_201930]]*1,"")</f>
        <v>-2.3809523809523808E-2</v>
      </c>
    </row>
    <row r="2105" spans="1:8" ht="28.5">
      <c r="A2105" s="132">
        <v>194222</v>
      </c>
      <c r="B2105" s="134" t="s">
        <v>1153</v>
      </c>
      <c r="C2105" s="134">
        <v>1</v>
      </c>
      <c r="D2105" s="134">
        <v>1</v>
      </c>
      <c r="E2105" s="134">
        <v>1</v>
      </c>
      <c r="F2105" s="134">
        <v>1</v>
      </c>
      <c r="G2105" s="135">
        <v>1</v>
      </c>
      <c r="H2105" s="171">
        <f>IFERROR((Table21[[#This Row],[_202330]]-Table21[[#This Row],[_201930]])/Table21[[#This Row],[_201930]]*1,"")</f>
        <v>0</v>
      </c>
    </row>
    <row r="2106" spans="1:8" ht="28.5">
      <c r="A2106" s="132">
        <v>194222</v>
      </c>
      <c r="B2106" s="134" t="s">
        <v>1154</v>
      </c>
      <c r="C2106" s="134">
        <v>42</v>
      </c>
      <c r="D2106" s="134">
        <v>42</v>
      </c>
      <c r="E2106" s="134">
        <v>37</v>
      </c>
      <c r="F2106" s="134">
        <v>35</v>
      </c>
      <c r="G2106" s="135">
        <v>41</v>
      </c>
      <c r="H2106" s="171">
        <f>IFERROR((Table21[[#This Row],[_202330]]-Table21[[#This Row],[_201930]])/Table21[[#This Row],[_201930]]*1,"")</f>
        <v>-2.3809523809523808E-2</v>
      </c>
    </row>
    <row r="2107" spans="1:8" ht="28.5">
      <c r="A2107" s="132">
        <v>194222</v>
      </c>
      <c r="B2107" s="134" t="s">
        <v>1155</v>
      </c>
      <c r="C2107" s="134">
        <v>33</v>
      </c>
      <c r="D2107" s="134">
        <v>35</v>
      </c>
      <c r="E2107" s="134">
        <v>35</v>
      </c>
      <c r="F2107" s="134">
        <v>37</v>
      </c>
      <c r="G2107" s="135">
        <v>29</v>
      </c>
      <c r="H2107" s="171">
        <f>IFERROR((Table21[[#This Row],[_202330]]-Table21[[#This Row],[_201930]])/Table21[[#This Row],[_201930]]*1,"")</f>
        <v>-0.12121212121212122</v>
      </c>
    </row>
    <row r="2108" spans="1:8">
      <c r="A2108" s="132">
        <v>195322</v>
      </c>
      <c r="B2108" s="134" t="s">
        <v>1173</v>
      </c>
      <c r="C2108" s="134">
        <v>454</v>
      </c>
      <c r="D2108" s="134">
        <v>523</v>
      </c>
      <c r="E2108" s="134">
        <v>451</v>
      </c>
      <c r="F2108" s="134">
        <v>413</v>
      </c>
      <c r="G2108" s="135">
        <v>353</v>
      </c>
      <c r="H2108" s="171">
        <f>IFERROR((Table21[[#This Row],[_202330]]-Table21[[#This Row],[_201930]])/Table21[[#This Row],[_201930]]*1,"")</f>
        <v>-0.22246696035242292</v>
      </c>
    </row>
    <row r="2109" spans="1:8">
      <c r="A2109" s="132">
        <v>195322</v>
      </c>
      <c r="B2109" s="134" t="s">
        <v>1131</v>
      </c>
      <c r="C2109" s="134">
        <v>0</v>
      </c>
      <c r="D2109" s="134">
        <v>0</v>
      </c>
      <c r="E2109" s="134">
        <v>0</v>
      </c>
      <c r="F2109" s="134">
        <v>0</v>
      </c>
      <c r="G2109" s="135">
        <v>0</v>
      </c>
      <c r="H2109" s="171" t="str">
        <f>IFERROR((Table21[[#This Row],[_202330]]-Table21[[#This Row],[_201930]])/Table21[[#This Row],[_201930]]*1,"")</f>
        <v/>
      </c>
    </row>
    <row r="2110" spans="1:8">
      <c r="A2110" s="132">
        <v>195322</v>
      </c>
      <c r="B2110" s="134" t="s">
        <v>1132</v>
      </c>
      <c r="C2110" s="134">
        <v>454</v>
      </c>
      <c r="D2110" s="134">
        <v>523</v>
      </c>
      <c r="E2110" s="134">
        <v>451</v>
      </c>
      <c r="F2110" s="134">
        <v>413</v>
      </c>
      <c r="G2110" s="135">
        <v>353</v>
      </c>
      <c r="H2110" s="171">
        <f>IFERROR((Table21[[#This Row],[_202330]]-Table21[[#This Row],[_201930]])/Table21[[#This Row],[_201930]]*1,"")</f>
        <v>-0.22246696035242292</v>
      </c>
    </row>
    <row r="2111" spans="1:8" ht="28.5">
      <c r="A2111" s="132">
        <v>195322</v>
      </c>
      <c r="B2111" s="134" t="s">
        <v>1133</v>
      </c>
      <c r="C2111" s="134">
        <v>3</v>
      </c>
      <c r="D2111" s="134">
        <v>15</v>
      </c>
      <c r="E2111" s="134">
        <v>17</v>
      </c>
      <c r="F2111" s="134">
        <v>13</v>
      </c>
      <c r="G2111" s="135">
        <v>7</v>
      </c>
      <c r="H2111" s="171">
        <f>IFERROR((Table21[[#This Row],[_202330]]-Table21[[#This Row],[_201930]])/Table21[[#This Row],[_201930]]*1,"")</f>
        <v>1.3333333333333333</v>
      </c>
    </row>
    <row r="2112" spans="1:8" ht="28.5">
      <c r="A2112" s="132">
        <v>195322</v>
      </c>
      <c r="B2112" s="134" t="s">
        <v>1162</v>
      </c>
      <c r="C2112" s="134">
        <v>100</v>
      </c>
      <c r="D2112" s="134">
        <v>121</v>
      </c>
      <c r="E2112" s="134">
        <v>118</v>
      </c>
      <c r="F2112" s="134">
        <v>108</v>
      </c>
      <c r="G2112" s="135">
        <v>97</v>
      </c>
      <c r="H2112" s="171">
        <f>IFERROR((Table21[[#This Row],[_202330]]-Table21[[#This Row],[_201930]])/Table21[[#This Row],[_201930]]*1,"")</f>
        <v>-0.03</v>
      </c>
    </row>
    <row r="2113" spans="1:8" ht="28.5">
      <c r="A2113" s="132">
        <v>195322</v>
      </c>
      <c r="B2113" s="134" t="s">
        <v>1163</v>
      </c>
      <c r="C2113" s="134" t="s">
        <v>129</v>
      </c>
      <c r="D2113" s="134" t="s">
        <v>129</v>
      </c>
      <c r="E2113" s="134" t="s">
        <v>129</v>
      </c>
      <c r="F2113" s="134" t="s">
        <v>129</v>
      </c>
      <c r="G2113" s="135" t="s">
        <v>129</v>
      </c>
      <c r="H2113" s="171" t="str">
        <f>IFERROR((Table21[[#This Row],[_202330]]-Table21[[#This Row],[_201930]])/Table21[[#This Row],[_201930]]*1,"")</f>
        <v/>
      </c>
    </row>
    <row r="2114" spans="1:8">
      <c r="A2114" s="132">
        <v>195322</v>
      </c>
      <c r="B2114" s="134" t="s">
        <v>1136</v>
      </c>
      <c r="C2114" s="134">
        <v>103</v>
      </c>
      <c r="D2114" s="134">
        <v>136</v>
      </c>
      <c r="E2114" s="134">
        <v>135</v>
      </c>
      <c r="F2114" s="134">
        <v>121</v>
      </c>
      <c r="G2114" s="135">
        <v>104</v>
      </c>
      <c r="H2114" s="171">
        <f>IFERROR((Table21[[#This Row],[_202330]]-Table21[[#This Row],[_201930]])/Table21[[#This Row],[_201930]]*1,"")</f>
        <v>9.7087378640776691E-3</v>
      </c>
    </row>
    <row r="2115" spans="1:8">
      <c r="A2115" s="132">
        <v>195322</v>
      </c>
      <c r="B2115" s="134" t="s">
        <v>1137</v>
      </c>
      <c r="C2115" s="134">
        <v>23</v>
      </c>
      <c r="D2115" s="134">
        <v>26</v>
      </c>
      <c r="E2115" s="134">
        <v>30</v>
      </c>
      <c r="F2115" s="134">
        <v>29</v>
      </c>
      <c r="G2115" s="135">
        <v>29</v>
      </c>
      <c r="H2115" s="171">
        <f>IFERROR((Table21[[#This Row],[_202330]]-Table21[[#This Row],[_201930]])/Table21[[#This Row],[_201930]]*1,"")</f>
        <v>0.2608695652173913</v>
      </c>
    </row>
    <row r="2116" spans="1:8" ht="28.5">
      <c r="A2116" s="132">
        <v>195322</v>
      </c>
      <c r="B2116" s="134" t="s">
        <v>1138</v>
      </c>
      <c r="C2116" s="134">
        <v>3</v>
      </c>
      <c r="D2116" s="134">
        <v>15</v>
      </c>
      <c r="E2116" s="134">
        <v>17</v>
      </c>
      <c r="F2116" s="134">
        <v>14</v>
      </c>
      <c r="G2116" s="135">
        <v>7</v>
      </c>
      <c r="H2116" s="171">
        <f>IFERROR((Table21[[#This Row],[_202330]]-Table21[[#This Row],[_201930]])/Table21[[#This Row],[_201930]]*1,"")</f>
        <v>1.3333333333333333</v>
      </c>
    </row>
    <row r="2117" spans="1:8" ht="28.5">
      <c r="A2117" s="132">
        <v>195322</v>
      </c>
      <c r="B2117" s="134" t="s">
        <v>1164</v>
      </c>
      <c r="C2117" s="134">
        <v>101</v>
      </c>
      <c r="D2117" s="134">
        <v>139</v>
      </c>
      <c r="E2117" s="134">
        <v>125</v>
      </c>
      <c r="F2117" s="134">
        <v>115</v>
      </c>
      <c r="G2117" s="135">
        <v>102</v>
      </c>
      <c r="H2117" s="171">
        <f>IFERROR((Table21[[#This Row],[_202330]]-Table21[[#This Row],[_201930]])/Table21[[#This Row],[_201930]]*1,"")</f>
        <v>9.9009900990099011E-3</v>
      </c>
    </row>
    <row r="2118" spans="1:8" ht="28.5">
      <c r="A2118" s="132">
        <v>195322</v>
      </c>
      <c r="B2118" s="134" t="s">
        <v>1165</v>
      </c>
      <c r="C2118" s="134" t="s">
        <v>129</v>
      </c>
      <c r="D2118" s="134" t="s">
        <v>129</v>
      </c>
      <c r="E2118" s="134" t="s">
        <v>129</v>
      </c>
      <c r="F2118" s="134" t="s">
        <v>129</v>
      </c>
      <c r="G2118" s="135" t="s">
        <v>129</v>
      </c>
      <c r="H2118" s="171" t="str">
        <f>IFERROR((Table21[[#This Row],[_202330]]-Table21[[#This Row],[_201930]])/Table21[[#This Row],[_201930]]*1,"")</f>
        <v/>
      </c>
    </row>
    <row r="2119" spans="1:8">
      <c r="A2119" s="132">
        <v>195322</v>
      </c>
      <c r="B2119" s="134" t="s">
        <v>1141</v>
      </c>
      <c r="C2119" s="134">
        <v>104</v>
      </c>
      <c r="D2119" s="134">
        <v>154</v>
      </c>
      <c r="E2119" s="134">
        <v>142</v>
      </c>
      <c r="F2119" s="134">
        <v>129</v>
      </c>
      <c r="G2119" s="135">
        <v>109</v>
      </c>
      <c r="H2119" s="171">
        <f>IFERROR((Table21[[#This Row],[_202330]]-Table21[[#This Row],[_201930]])/Table21[[#This Row],[_201930]]*1,"")</f>
        <v>4.807692307692308E-2</v>
      </c>
    </row>
    <row r="2120" spans="1:8">
      <c r="A2120" s="132">
        <v>195322</v>
      </c>
      <c r="B2120" s="134" t="s">
        <v>1142</v>
      </c>
      <c r="C2120" s="134">
        <v>23</v>
      </c>
      <c r="D2120" s="134">
        <v>29</v>
      </c>
      <c r="E2120" s="134">
        <v>31</v>
      </c>
      <c r="F2120" s="134">
        <v>31</v>
      </c>
      <c r="G2120" s="135">
        <v>31</v>
      </c>
      <c r="H2120" s="171">
        <f>IFERROR((Table21[[#This Row],[_202330]]-Table21[[#This Row],[_201930]])/Table21[[#This Row],[_201930]]*1,"")</f>
        <v>0.34782608695652173</v>
      </c>
    </row>
    <row r="2121" spans="1:8" ht="28.5">
      <c r="A2121" s="132">
        <v>195322</v>
      </c>
      <c r="B2121" s="134" t="s">
        <v>1143</v>
      </c>
      <c r="C2121" s="134">
        <v>3</v>
      </c>
      <c r="D2121" s="134">
        <v>15</v>
      </c>
      <c r="E2121" s="134">
        <v>17</v>
      </c>
      <c r="F2121" s="134">
        <v>15</v>
      </c>
      <c r="G2121" s="135">
        <v>7</v>
      </c>
      <c r="H2121" s="171">
        <f>IFERROR((Table21[[#This Row],[_202330]]-Table21[[#This Row],[_201930]])/Table21[[#This Row],[_201930]]*1,"")</f>
        <v>1.3333333333333333</v>
      </c>
    </row>
    <row r="2122" spans="1:8" ht="28.5">
      <c r="A2122" s="132">
        <v>195322</v>
      </c>
      <c r="B2122" s="134" t="s">
        <v>1166</v>
      </c>
      <c r="C2122" s="134">
        <v>105</v>
      </c>
      <c r="D2122" s="134">
        <v>140</v>
      </c>
      <c r="E2122" s="134">
        <v>128</v>
      </c>
      <c r="F2122" s="134">
        <v>117</v>
      </c>
      <c r="G2122" s="135">
        <v>104</v>
      </c>
      <c r="H2122" s="171">
        <f>IFERROR((Table21[[#This Row],[_202330]]-Table21[[#This Row],[_201930]])/Table21[[#This Row],[_201930]]*1,"")</f>
        <v>-9.5238095238095247E-3</v>
      </c>
    </row>
    <row r="2123" spans="1:8" ht="28.5">
      <c r="A2123" s="132">
        <v>195322</v>
      </c>
      <c r="B2123" s="134" t="s">
        <v>1167</v>
      </c>
      <c r="C2123" s="134" t="s">
        <v>129</v>
      </c>
      <c r="D2123" s="134" t="s">
        <v>129</v>
      </c>
      <c r="E2123" s="134" t="s">
        <v>129</v>
      </c>
      <c r="F2123" s="134" t="s">
        <v>129</v>
      </c>
      <c r="G2123" s="135" t="s">
        <v>129</v>
      </c>
      <c r="H2123" s="171" t="str">
        <f>IFERROR((Table21[[#This Row],[_202330]]-Table21[[#This Row],[_201930]])/Table21[[#This Row],[_201930]]*1,"")</f>
        <v/>
      </c>
    </row>
    <row r="2124" spans="1:8">
      <c r="A2124" s="132">
        <v>195322</v>
      </c>
      <c r="B2124" s="134" t="s">
        <v>1146</v>
      </c>
      <c r="C2124" s="134">
        <v>108</v>
      </c>
      <c r="D2124" s="134">
        <v>155</v>
      </c>
      <c r="E2124" s="134">
        <v>145</v>
      </c>
      <c r="F2124" s="134">
        <v>132</v>
      </c>
      <c r="G2124" s="135">
        <v>111</v>
      </c>
      <c r="H2124" s="171">
        <f>IFERROR((Table21[[#This Row],[_202330]]-Table21[[#This Row],[_201930]])/Table21[[#This Row],[_201930]]*1,"")</f>
        <v>2.7777777777777776E-2</v>
      </c>
    </row>
    <row r="2125" spans="1:8" ht="28.5">
      <c r="A2125" s="132">
        <v>195322</v>
      </c>
      <c r="B2125" s="134" t="s">
        <v>1147</v>
      </c>
      <c r="C2125" s="134">
        <v>3</v>
      </c>
      <c r="D2125" s="134">
        <v>2</v>
      </c>
      <c r="E2125" s="134">
        <v>2</v>
      </c>
      <c r="F2125" s="134">
        <v>0</v>
      </c>
      <c r="G2125" s="135">
        <v>2</v>
      </c>
      <c r="H2125" s="171">
        <f>IFERROR((Table21[[#This Row],[_202330]]-Table21[[#This Row],[_201930]])/Table21[[#This Row],[_201930]]*1,"")</f>
        <v>-0.33333333333333331</v>
      </c>
    </row>
    <row r="2126" spans="1:8" ht="28.5">
      <c r="A2126" s="132">
        <v>195322</v>
      </c>
      <c r="B2126" s="134" t="s">
        <v>1148</v>
      </c>
      <c r="C2126" s="134">
        <v>178</v>
      </c>
      <c r="D2126" s="134">
        <v>176</v>
      </c>
      <c r="E2126" s="134">
        <v>151</v>
      </c>
      <c r="F2126" s="134">
        <v>137</v>
      </c>
      <c r="G2126" s="135">
        <v>128</v>
      </c>
      <c r="H2126" s="171">
        <f>IFERROR((Table21[[#This Row],[_202330]]-Table21[[#This Row],[_201930]])/Table21[[#This Row],[_201930]]*1,"")</f>
        <v>-0.2808988764044944</v>
      </c>
    </row>
    <row r="2127" spans="1:8" ht="28.5">
      <c r="A2127" s="132">
        <v>195322</v>
      </c>
      <c r="B2127" s="134" t="s">
        <v>1149</v>
      </c>
      <c r="C2127" s="134">
        <v>165</v>
      </c>
      <c r="D2127" s="134">
        <v>190</v>
      </c>
      <c r="E2127" s="134">
        <v>153</v>
      </c>
      <c r="F2127" s="134">
        <v>144</v>
      </c>
      <c r="G2127" s="135">
        <v>112</v>
      </c>
      <c r="H2127" s="171">
        <f>IFERROR((Table21[[#This Row],[_202330]]-Table21[[#This Row],[_201930]])/Table21[[#This Row],[_201930]]*1,"")</f>
        <v>-0.32121212121212123</v>
      </c>
    </row>
    <row r="2128" spans="1:8" ht="28.5">
      <c r="A2128" s="132">
        <v>195322</v>
      </c>
      <c r="B2128" s="134" t="s">
        <v>1150</v>
      </c>
      <c r="C2128" s="134">
        <v>346</v>
      </c>
      <c r="D2128" s="134">
        <v>368</v>
      </c>
      <c r="E2128" s="134">
        <v>306</v>
      </c>
      <c r="F2128" s="134">
        <v>281</v>
      </c>
      <c r="G2128" s="135">
        <v>242</v>
      </c>
      <c r="H2128" s="171">
        <f>IFERROR((Table21[[#This Row],[_202330]]-Table21[[#This Row],[_201930]])/Table21[[#This Row],[_201930]]*1,"")</f>
        <v>-0.30057803468208094</v>
      </c>
    </row>
    <row r="2129" spans="1:8">
      <c r="A2129" s="132">
        <v>195322</v>
      </c>
      <c r="B2129" s="134" t="s">
        <v>1151</v>
      </c>
      <c r="C2129" s="134">
        <v>24</v>
      </c>
      <c r="D2129" s="134">
        <v>30</v>
      </c>
      <c r="E2129" s="134">
        <v>32</v>
      </c>
      <c r="F2129" s="134">
        <v>32</v>
      </c>
      <c r="G2129" s="135">
        <v>31</v>
      </c>
      <c r="H2129" s="171">
        <f>IFERROR((Table21[[#This Row],[_202330]]-Table21[[#This Row],[_201930]])/Table21[[#This Row],[_201930]]*1,"")</f>
        <v>0.29166666666666669</v>
      </c>
    </row>
    <row r="2130" spans="1:8" ht="28.5">
      <c r="A2130" s="132">
        <v>195322</v>
      </c>
      <c r="B2130" s="134" t="s">
        <v>1152</v>
      </c>
      <c r="C2130" s="134">
        <v>40</v>
      </c>
      <c r="D2130" s="134">
        <v>34</v>
      </c>
      <c r="E2130" s="134">
        <v>34</v>
      </c>
      <c r="F2130" s="134">
        <v>33</v>
      </c>
      <c r="G2130" s="135">
        <v>37</v>
      </c>
      <c r="H2130" s="171">
        <f>IFERROR((Table21[[#This Row],[_202330]]-Table21[[#This Row],[_201930]])/Table21[[#This Row],[_201930]]*1,"")</f>
        <v>-7.4999999999999997E-2</v>
      </c>
    </row>
    <row r="2131" spans="1:8" ht="28.5">
      <c r="A2131" s="132">
        <v>195322</v>
      </c>
      <c r="B2131" s="134" t="s">
        <v>1153</v>
      </c>
      <c r="C2131" s="134">
        <v>1</v>
      </c>
      <c r="D2131" s="134">
        <v>0</v>
      </c>
      <c r="E2131" s="134">
        <v>0</v>
      </c>
      <c r="F2131" s="134">
        <v>0</v>
      </c>
      <c r="G2131" s="135">
        <v>1</v>
      </c>
      <c r="H2131" s="171">
        <f>IFERROR((Table21[[#This Row],[_202330]]-Table21[[#This Row],[_201930]])/Table21[[#This Row],[_201930]]*1,"")</f>
        <v>0</v>
      </c>
    </row>
    <row r="2132" spans="1:8" ht="28.5">
      <c r="A2132" s="132">
        <v>195322</v>
      </c>
      <c r="B2132" s="134" t="s">
        <v>1154</v>
      </c>
      <c r="C2132" s="134">
        <v>39</v>
      </c>
      <c r="D2132" s="134">
        <v>34</v>
      </c>
      <c r="E2132" s="134">
        <v>33</v>
      </c>
      <c r="F2132" s="134">
        <v>33</v>
      </c>
      <c r="G2132" s="135">
        <v>36</v>
      </c>
      <c r="H2132" s="171">
        <f>IFERROR((Table21[[#This Row],[_202330]]-Table21[[#This Row],[_201930]])/Table21[[#This Row],[_201930]]*1,"")</f>
        <v>-7.6923076923076927E-2</v>
      </c>
    </row>
    <row r="2133" spans="1:8" ht="28.5">
      <c r="A2133" s="132">
        <v>195322</v>
      </c>
      <c r="B2133" s="134" t="s">
        <v>1155</v>
      </c>
      <c r="C2133" s="134">
        <v>36</v>
      </c>
      <c r="D2133" s="134">
        <v>36</v>
      </c>
      <c r="E2133" s="134">
        <v>34</v>
      </c>
      <c r="F2133" s="134">
        <v>35</v>
      </c>
      <c r="G2133" s="135">
        <v>32</v>
      </c>
      <c r="H2133" s="171">
        <f>IFERROR((Table21[[#This Row],[_202330]]-Table21[[#This Row],[_201930]])/Table21[[#This Row],[_201930]]*1,"")</f>
        <v>-0.1111111111111111</v>
      </c>
    </row>
    <row r="2134" spans="1:8">
      <c r="A2134" s="132">
        <v>197294</v>
      </c>
      <c r="B2134" s="134" t="s">
        <v>1173</v>
      </c>
      <c r="C2134" s="134">
        <v>890</v>
      </c>
      <c r="D2134" s="134">
        <v>972</v>
      </c>
      <c r="E2134" s="134">
        <v>818</v>
      </c>
      <c r="F2134" s="134">
        <v>835</v>
      </c>
      <c r="G2134" s="135">
        <v>690</v>
      </c>
      <c r="H2134" s="171">
        <f>IFERROR((Table21[[#This Row],[_202330]]-Table21[[#This Row],[_201930]])/Table21[[#This Row],[_201930]]*1,"")</f>
        <v>-0.2247191011235955</v>
      </c>
    </row>
    <row r="2135" spans="1:8">
      <c r="A2135" s="132">
        <v>197294</v>
      </c>
      <c r="B2135" s="134" t="s">
        <v>1131</v>
      </c>
      <c r="C2135" s="134">
        <v>0</v>
      </c>
      <c r="D2135" s="134">
        <v>0</v>
      </c>
      <c r="E2135" s="134">
        <v>0</v>
      </c>
      <c r="F2135" s="134">
        <v>0</v>
      </c>
      <c r="G2135" s="135">
        <v>0</v>
      </c>
      <c r="H2135" s="171" t="str">
        <f>IFERROR((Table21[[#This Row],[_202330]]-Table21[[#This Row],[_201930]])/Table21[[#This Row],[_201930]]*1,"")</f>
        <v/>
      </c>
    </row>
    <row r="2136" spans="1:8">
      <c r="A2136" s="132">
        <v>197294</v>
      </c>
      <c r="B2136" s="134" t="s">
        <v>1132</v>
      </c>
      <c r="C2136" s="134">
        <v>890</v>
      </c>
      <c r="D2136" s="134">
        <v>972</v>
      </c>
      <c r="E2136" s="134">
        <v>818</v>
      </c>
      <c r="F2136" s="134">
        <v>835</v>
      </c>
      <c r="G2136" s="135">
        <v>690</v>
      </c>
      <c r="H2136" s="171">
        <f>IFERROR((Table21[[#This Row],[_202330]]-Table21[[#This Row],[_201930]])/Table21[[#This Row],[_201930]]*1,"")</f>
        <v>-0.2247191011235955</v>
      </c>
    </row>
    <row r="2137" spans="1:8" ht="28.5">
      <c r="A2137" s="132">
        <v>197294</v>
      </c>
      <c r="B2137" s="134" t="s">
        <v>1133</v>
      </c>
      <c r="C2137" s="134">
        <v>21</v>
      </c>
      <c r="D2137" s="134">
        <v>18</v>
      </c>
      <c r="E2137" s="134">
        <v>12</v>
      </c>
      <c r="F2137" s="134">
        <v>22</v>
      </c>
      <c r="G2137" s="135">
        <v>17</v>
      </c>
      <c r="H2137" s="171">
        <f>IFERROR((Table21[[#This Row],[_202330]]-Table21[[#This Row],[_201930]])/Table21[[#This Row],[_201930]]*1,"")</f>
        <v>-0.19047619047619047</v>
      </c>
    </row>
    <row r="2138" spans="1:8" ht="28.5">
      <c r="A2138" s="132">
        <v>197294</v>
      </c>
      <c r="B2138" s="134" t="s">
        <v>1162</v>
      </c>
      <c r="C2138" s="134">
        <v>187</v>
      </c>
      <c r="D2138" s="134">
        <v>229</v>
      </c>
      <c r="E2138" s="134">
        <v>194</v>
      </c>
      <c r="F2138" s="134">
        <v>230</v>
      </c>
      <c r="G2138" s="135">
        <v>200</v>
      </c>
      <c r="H2138" s="171">
        <f>IFERROR((Table21[[#This Row],[_202330]]-Table21[[#This Row],[_201930]])/Table21[[#This Row],[_201930]]*1,"")</f>
        <v>6.9518716577540107E-2</v>
      </c>
    </row>
    <row r="2139" spans="1:8" ht="28.5">
      <c r="A2139" s="132">
        <v>197294</v>
      </c>
      <c r="B2139" s="134" t="s">
        <v>1163</v>
      </c>
      <c r="C2139" s="134" t="s">
        <v>129</v>
      </c>
      <c r="D2139" s="134" t="s">
        <v>129</v>
      </c>
      <c r="E2139" s="134" t="s">
        <v>129</v>
      </c>
      <c r="F2139" s="134" t="s">
        <v>129</v>
      </c>
      <c r="G2139" s="135" t="s">
        <v>129</v>
      </c>
      <c r="H2139" s="171" t="str">
        <f>IFERROR((Table21[[#This Row],[_202330]]-Table21[[#This Row],[_201930]])/Table21[[#This Row],[_201930]]*1,"")</f>
        <v/>
      </c>
    </row>
    <row r="2140" spans="1:8">
      <c r="A2140" s="132">
        <v>197294</v>
      </c>
      <c r="B2140" s="134" t="s">
        <v>1136</v>
      </c>
      <c r="C2140" s="134">
        <v>208</v>
      </c>
      <c r="D2140" s="134">
        <v>247</v>
      </c>
      <c r="E2140" s="134">
        <v>206</v>
      </c>
      <c r="F2140" s="134">
        <v>252</v>
      </c>
      <c r="G2140" s="135">
        <v>217</v>
      </c>
      <c r="H2140" s="171">
        <f>IFERROR((Table21[[#This Row],[_202330]]-Table21[[#This Row],[_201930]])/Table21[[#This Row],[_201930]]*1,"")</f>
        <v>4.3269230769230768E-2</v>
      </c>
    </row>
    <row r="2141" spans="1:8">
      <c r="A2141" s="132">
        <v>197294</v>
      </c>
      <c r="B2141" s="134" t="s">
        <v>1137</v>
      </c>
      <c r="C2141" s="134">
        <v>23</v>
      </c>
      <c r="D2141" s="134">
        <v>25</v>
      </c>
      <c r="E2141" s="134">
        <v>25</v>
      </c>
      <c r="F2141" s="134">
        <v>30</v>
      </c>
      <c r="G2141" s="135">
        <v>31</v>
      </c>
      <c r="H2141" s="171">
        <f>IFERROR((Table21[[#This Row],[_202330]]-Table21[[#This Row],[_201930]])/Table21[[#This Row],[_201930]]*1,"")</f>
        <v>0.34782608695652173</v>
      </c>
    </row>
    <row r="2142" spans="1:8" ht="28.5">
      <c r="A2142" s="132">
        <v>197294</v>
      </c>
      <c r="B2142" s="134" t="s">
        <v>1138</v>
      </c>
      <c r="C2142" s="134">
        <v>20</v>
      </c>
      <c r="D2142" s="134">
        <v>18</v>
      </c>
      <c r="E2142" s="134">
        <v>12</v>
      </c>
      <c r="F2142" s="134">
        <v>25</v>
      </c>
      <c r="G2142" s="135">
        <v>19</v>
      </c>
      <c r="H2142" s="171">
        <f>IFERROR((Table21[[#This Row],[_202330]]-Table21[[#This Row],[_201930]])/Table21[[#This Row],[_201930]]*1,"")</f>
        <v>-0.05</v>
      </c>
    </row>
    <row r="2143" spans="1:8" ht="28.5">
      <c r="A2143" s="132">
        <v>197294</v>
      </c>
      <c r="B2143" s="134" t="s">
        <v>1164</v>
      </c>
      <c r="C2143" s="134">
        <v>229</v>
      </c>
      <c r="D2143" s="134">
        <v>266</v>
      </c>
      <c r="E2143" s="134">
        <v>228</v>
      </c>
      <c r="F2143" s="134">
        <v>253</v>
      </c>
      <c r="G2143" s="135">
        <v>225</v>
      </c>
      <c r="H2143" s="171">
        <f>IFERROR((Table21[[#This Row],[_202330]]-Table21[[#This Row],[_201930]])/Table21[[#This Row],[_201930]]*1,"")</f>
        <v>-1.7467248908296942E-2</v>
      </c>
    </row>
    <row r="2144" spans="1:8" ht="28.5">
      <c r="A2144" s="132">
        <v>197294</v>
      </c>
      <c r="B2144" s="134" t="s">
        <v>1165</v>
      </c>
      <c r="C2144" s="134" t="s">
        <v>129</v>
      </c>
      <c r="D2144" s="134" t="s">
        <v>129</v>
      </c>
      <c r="E2144" s="134" t="s">
        <v>129</v>
      </c>
      <c r="F2144" s="134" t="s">
        <v>129</v>
      </c>
      <c r="G2144" s="135" t="s">
        <v>129</v>
      </c>
      <c r="H2144" s="171" t="str">
        <f>IFERROR((Table21[[#This Row],[_202330]]-Table21[[#This Row],[_201930]])/Table21[[#This Row],[_201930]]*1,"")</f>
        <v/>
      </c>
    </row>
    <row r="2145" spans="1:8">
      <c r="A2145" s="132">
        <v>197294</v>
      </c>
      <c r="B2145" s="134" t="s">
        <v>1141</v>
      </c>
      <c r="C2145" s="134">
        <v>249</v>
      </c>
      <c r="D2145" s="134">
        <v>284</v>
      </c>
      <c r="E2145" s="134">
        <v>240</v>
      </c>
      <c r="F2145" s="134">
        <v>278</v>
      </c>
      <c r="G2145" s="135">
        <v>244</v>
      </c>
      <c r="H2145" s="171">
        <f>IFERROR((Table21[[#This Row],[_202330]]-Table21[[#This Row],[_201930]])/Table21[[#This Row],[_201930]]*1,"")</f>
        <v>-2.0080321285140562E-2</v>
      </c>
    </row>
    <row r="2146" spans="1:8">
      <c r="A2146" s="132">
        <v>197294</v>
      </c>
      <c r="B2146" s="134" t="s">
        <v>1142</v>
      </c>
      <c r="C2146" s="134">
        <v>28</v>
      </c>
      <c r="D2146" s="134">
        <v>29</v>
      </c>
      <c r="E2146" s="134">
        <v>29</v>
      </c>
      <c r="F2146" s="134">
        <v>33</v>
      </c>
      <c r="G2146" s="135">
        <v>35</v>
      </c>
      <c r="H2146" s="171">
        <f>IFERROR((Table21[[#This Row],[_202330]]-Table21[[#This Row],[_201930]])/Table21[[#This Row],[_201930]]*1,"")</f>
        <v>0.25</v>
      </c>
    </row>
    <row r="2147" spans="1:8" ht="28.5">
      <c r="A2147" s="132">
        <v>197294</v>
      </c>
      <c r="B2147" s="134" t="s">
        <v>1143</v>
      </c>
      <c r="C2147" s="134">
        <v>20</v>
      </c>
      <c r="D2147" s="134">
        <v>18</v>
      </c>
      <c r="E2147" s="134">
        <v>12</v>
      </c>
      <c r="F2147" s="134">
        <v>24</v>
      </c>
      <c r="G2147" s="135">
        <v>19</v>
      </c>
      <c r="H2147" s="171">
        <f>IFERROR((Table21[[#This Row],[_202330]]-Table21[[#This Row],[_201930]])/Table21[[#This Row],[_201930]]*1,"")</f>
        <v>-0.05</v>
      </c>
    </row>
    <row r="2148" spans="1:8" ht="28.5">
      <c r="A2148" s="132">
        <v>197294</v>
      </c>
      <c r="B2148" s="134" t="s">
        <v>1166</v>
      </c>
      <c r="C2148" s="134">
        <v>243</v>
      </c>
      <c r="D2148" s="134">
        <v>275</v>
      </c>
      <c r="E2148" s="134">
        <v>244</v>
      </c>
      <c r="F2148" s="134">
        <v>266</v>
      </c>
      <c r="G2148" s="135">
        <v>235</v>
      </c>
      <c r="H2148" s="171">
        <f>IFERROR((Table21[[#This Row],[_202330]]-Table21[[#This Row],[_201930]])/Table21[[#This Row],[_201930]]*1,"")</f>
        <v>-3.292181069958848E-2</v>
      </c>
    </row>
    <row r="2149" spans="1:8" ht="28.5">
      <c r="A2149" s="132">
        <v>197294</v>
      </c>
      <c r="B2149" s="134" t="s">
        <v>1167</v>
      </c>
      <c r="C2149" s="134" t="s">
        <v>129</v>
      </c>
      <c r="D2149" s="134" t="s">
        <v>129</v>
      </c>
      <c r="E2149" s="134" t="s">
        <v>129</v>
      </c>
      <c r="F2149" s="134" t="s">
        <v>129</v>
      </c>
      <c r="G2149" s="135" t="s">
        <v>129</v>
      </c>
      <c r="H2149" s="171" t="str">
        <f>IFERROR((Table21[[#This Row],[_202330]]-Table21[[#This Row],[_201930]])/Table21[[#This Row],[_201930]]*1,"")</f>
        <v/>
      </c>
    </row>
    <row r="2150" spans="1:8">
      <c r="A2150" s="132">
        <v>197294</v>
      </c>
      <c r="B2150" s="134" t="s">
        <v>1146</v>
      </c>
      <c r="C2150" s="134">
        <v>263</v>
      </c>
      <c r="D2150" s="134">
        <v>293</v>
      </c>
      <c r="E2150" s="134">
        <v>256</v>
      </c>
      <c r="F2150" s="134">
        <v>290</v>
      </c>
      <c r="G2150" s="135">
        <v>254</v>
      </c>
      <c r="H2150" s="171">
        <f>IFERROR((Table21[[#This Row],[_202330]]-Table21[[#This Row],[_201930]])/Table21[[#This Row],[_201930]]*1,"")</f>
        <v>-3.4220532319391636E-2</v>
      </c>
    </row>
    <row r="2151" spans="1:8" ht="28.5">
      <c r="A2151" s="132">
        <v>197294</v>
      </c>
      <c r="B2151" s="134" t="s">
        <v>1147</v>
      </c>
      <c r="C2151" s="134">
        <v>12</v>
      </c>
      <c r="D2151" s="134">
        <v>14</v>
      </c>
      <c r="E2151" s="134">
        <v>7</v>
      </c>
      <c r="F2151" s="134">
        <v>7</v>
      </c>
      <c r="G2151" s="135">
        <v>7</v>
      </c>
      <c r="H2151" s="171">
        <f>IFERROR((Table21[[#This Row],[_202330]]-Table21[[#This Row],[_201930]])/Table21[[#This Row],[_201930]]*1,"")</f>
        <v>-0.41666666666666669</v>
      </c>
    </row>
    <row r="2152" spans="1:8" ht="28.5">
      <c r="A2152" s="132">
        <v>197294</v>
      </c>
      <c r="B2152" s="134" t="s">
        <v>1148</v>
      </c>
      <c r="C2152" s="134">
        <v>364</v>
      </c>
      <c r="D2152" s="134">
        <v>363</v>
      </c>
      <c r="E2152" s="134">
        <v>338</v>
      </c>
      <c r="F2152" s="134">
        <v>293</v>
      </c>
      <c r="G2152" s="135">
        <v>249</v>
      </c>
      <c r="H2152" s="171">
        <f>IFERROR((Table21[[#This Row],[_202330]]-Table21[[#This Row],[_201930]])/Table21[[#This Row],[_201930]]*1,"")</f>
        <v>-0.31593406593406592</v>
      </c>
    </row>
    <row r="2153" spans="1:8" ht="28.5">
      <c r="A2153" s="132">
        <v>197294</v>
      </c>
      <c r="B2153" s="134" t="s">
        <v>1149</v>
      </c>
      <c r="C2153" s="134">
        <v>251</v>
      </c>
      <c r="D2153" s="134">
        <v>302</v>
      </c>
      <c r="E2153" s="134">
        <v>217</v>
      </c>
      <c r="F2153" s="134">
        <v>245</v>
      </c>
      <c r="G2153" s="135">
        <v>180</v>
      </c>
      <c r="H2153" s="171">
        <f>IFERROR((Table21[[#This Row],[_202330]]-Table21[[#This Row],[_201930]])/Table21[[#This Row],[_201930]]*1,"")</f>
        <v>-0.28286852589641437</v>
      </c>
    </row>
    <row r="2154" spans="1:8" ht="28.5">
      <c r="A2154" s="132">
        <v>197294</v>
      </c>
      <c r="B2154" s="134" t="s">
        <v>1150</v>
      </c>
      <c r="C2154" s="134">
        <v>627</v>
      </c>
      <c r="D2154" s="134">
        <v>679</v>
      </c>
      <c r="E2154" s="134">
        <v>562</v>
      </c>
      <c r="F2154" s="134">
        <v>545</v>
      </c>
      <c r="G2154" s="135">
        <v>436</v>
      </c>
      <c r="H2154" s="171">
        <f>IFERROR((Table21[[#This Row],[_202330]]-Table21[[#This Row],[_201930]])/Table21[[#This Row],[_201930]]*1,"")</f>
        <v>-0.30462519936204147</v>
      </c>
    </row>
    <row r="2155" spans="1:8">
      <c r="A2155" s="132">
        <v>197294</v>
      </c>
      <c r="B2155" s="134" t="s">
        <v>1151</v>
      </c>
      <c r="C2155" s="134">
        <v>30</v>
      </c>
      <c r="D2155" s="134">
        <v>30</v>
      </c>
      <c r="E2155" s="134">
        <v>31</v>
      </c>
      <c r="F2155" s="134">
        <v>35</v>
      </c>
      <c r="G2155" s="135">
        <v>37</v>
      </c>
      <c r="H2155" s="171">
        <f>IFERROR((Table21[[#This Row],[_202330]]-Table21[[#This Row],[_201930]])/Table21[[#This Row],[_201930]]*1,"")</f>
        <v>0.23333333333333334</v>
      </c>
    </row>
    <row r="2156" spans="1:8" ht="28.5">
      <c r="A2156" s="132">
        <v>197294</v>
      </c>
      <c r="B2156" s="134" t="s">
        <v>1152</v>
      </c>
      <c r="C2156" s="134">
        <v>42</v>
      </c>
      <c r="D2156" s="134">
        <v>39</v>
      </c>
      <c r="E2156" s="134">
        <v>42</v>
      </c>
      <c r="F2156" s="134">
        <v>36</v>
      </c>
      <c r="G2156" s="135">
        <v>37</v>
      </c>
      <c r="H2156" s="171">
        <f>IFERROR((Table21[[#This Row],[_202330]]-Table21[[#This Row],[_201930]])/Table21[[#This Row],[_201930]]*1,"")</f>
        <v>-0.11904761904761904</v>
      </c>
    </row>
    <row r="2157" spans="1:8" ht="28.5">
      <c r="A2157" s="132">
        <v>197294</v>
      </c>
      <c r="B2157" s="134" t="s">
        <v>1153</v>
      </c>
      <c r="C2157" s="134">
        <v>1</v>
      </c>
      <c r="D2157" s="134">
        <v>1</v>
      </c>
      <c r="E2157" s="134">
        <v>1</v>
      </c>
      <c r="F2157" s="134">
        <v>1</v>
      </c>
      <c r="G2157" s="135">
        <v>1</v>
      </c>
      <c r="H2157" s="171">
        <f>IFERROR((Table21[[#This Row],[_202330]]-Table21[[#This Row],[_201930]])/Table21[[#This Row],[_201930]]*1,"")</f>
        <v>0</v>
      </c>
    </row>
    <row r="2158" spans="1:8" ht="28.5">
      <c r="A2158" s="132">
        <v>197294</v>
      </c>
      <c r="B2158" s="134" t="s">
        <v>1154</v>
      </c>
      <c r="C2158" s="134">
        <v>41</v>
      </c>
      <c r="D2158" s="134">
        <v>37</v>
      </c>
      <c r="E2158" s="134">
        <v>41</v>
      </c>
      <c r="F2158" s="134">
        <v>35</v>
      </c>
      <c r="G2158" s="135">
        <v>36</v>
      </c>
      <c r="H2158" s="171">
        <f>IFERROR((Table21[[#This Row],[_202330]]-Table21[[#This Row],[_201930]])/Table21[[#This Row],[_201930]]*1,"")</f>
        <v>-0.12195121951219512</v>
      </c>
    </row>
    <row r="2159" spans="1:8" ht="28.5">
      <c r="A2159" s="132">
        <v>197294</v>
      </c>
      <c r="B2159" s="134" t="s">
        <v>1155</v>
      </c>
      <c r="C2159" s="134">
        <v>28</v>
      </c>
      <c r="D2159" s="134">
        <v>31</v>
      </c>
      <c r="E2159" s="134">
        <v>27</v>
      </c>
      <c r="F2159" s="134">
        <v>29</v>
      </c>
      <c r="G2159" s="135">
        <v>26</v>
      </c>
      <c r="H2159" s="171">
        <f>IFERROR((Table21[[#This Row],[_202330]]-Table21[[#This Row],[_201930]])/Table21[[#This Row],[_201930]]*1,"")</f>
        <v>-7.1428571428571425E-2</v>
      </c>
    </row>
    <row r="2160" spans="1:8">
      <c r="A2160" s="132">
        <v>198455</v>
      </c>
      <c r="B2160" s="134" t="s">
        <v>1173</v>
      </c>
      <c r="C2160" s="134">
        <v>672</v>
      </c>
      <c r="D2160" s="134">
        <v>438</v>
      </c>
      <c r="E2160" s="134">
        <v>247</v>
      </c>
      <c r="F2160" s="134">
        <v>184</v>
      </c>
      <c r="G2160" s="135">
        <v>183</v>
      </c>
      <c r="H2160" s="171">
        <f>IFERROR((Table21[[#This Row],[_202330]]-Table21[[#This Row],[_201930]])/Table21[[#This Row],[_201930]]*1,"")</f>
        <v>-0.7276785714285714</v>
      </c>
    </row>
    <row r="2161" spans="1:8">
      <c r="A2161" s="132">
        <v>198455</v>
      </c>
      <c r="B2161" s="134" t="s">
        <v>1131</v>
      </c>
      <c r="C2161" s="134">
        <v>0</v>
      </c>
      <c r="D2161" s="134">
        <v>0</v>
      </c>
      <c r="E2161" s="134">
        <v>0</v>
      </c>
      <c r="F2161" s="134">
        <v>0</v>
      </c>
      <c r="G2161" s="135">
        <v>0</v>
      </c>
      <c r="H2161" s="171" t="str">
        <f>IFERROR((Table21[[#This Row],[_202330]]-Table21[[#This Row],[_201930]])/Table21[[#This Row],[_201930]]*1,"")</f>
        <v/>
      </c>
    </row>
    <row r="2162" spans="1:8">
      <c r="A2162" s="132">
        <v>198455</v>
      </c>
      <c r="B2162" s="134" t="s">
        <v>1132</v>
      </c>
      <c r="C2162" s="134">
        <v>672</v>
      </c>
      <c r="D2162" s="134">
        <v>438</v>
      </c>
      <c r="E2162" s="134">
        <v>247</v>
      </c>
      <c r="F2162" s="134">
        <v>184</v>
      </c>
      <c r="G2162" s="135">
        <v>183</v>
      </c>
      <c r="H2162" s="171">
        <f>IFERROR((Table21[[#This Row],[_202330]]-Table21[[#This Row],[_201930]])/Table21[[#This Row],[_201930]]*1,"")</f>
        <v>-0.7276785714285714</v>
      </c>
    </row>
    <row r="2163" spans="1:8" ht="28.5">
      <c r="A2163" s="132">
        <v>198455</v>
      </c>
      <c r="B2163" s="134" t="s">
        <v>1133</v>
      </c>
      <c r="C2163" s="134">
        <v>130</v>
      </c>
      <c r="D2163" s="134">
        <v>24</v>
      </c>
      <c r="E2163" s="134">
        <v>23</v>
      </c>
      <c r="F2163" s="134">
        <v>6</v>
      </c>
      <c r="G2163" s="135">
        <v>16</v>
      </c>
      <c r="H2163" s="171">
        <f>IFERROR((Table21[[#This Row],[_202330]]-Table21[[#This Row],[_201930]])/Table21[[#This Row],[_201930]]*1,"")</f>
        <v>-0.87692307692307692</v>
      </c>
    </row>
    <row r="2164" spans="1:8" ht="28.5">
      <c r="A2164" s="132">
        <v>198455</v>
      </c>
      <c r="B2164" s="134" t="s">
        <v>1162</v>
      </c>
      <c r="C2164" s="134">
        <v>39</v>
      </c>
      <c r="D2164" s="134">
        <v>56</v>
      </c>
      <c r="E2164" s="134">
        <v>34</v>
      </c>
      <c r="F2164" s="134">
        <v>39</v>
      </c>
      <c r="G2164" s="135">
        <v>34</v>
      </c>
      <c r="H2164" s="171">
        <f>IFERROR((Table21[[#This Row],[_202330]]-Table21[[#This Row],[_201930]])/Table21[[#This Row],[_201930]]*1,"")</f>
        <v>-0.12820512820512819</v>
      </c>
    </row>
    <row r="2165" spans="1:8" ht="28.5">
      <c r="A2165" s="132">
        <v>198455</v>
      </c>
      <c r="B2165" s="134" t="s">
        <v>1163</v>
      </c>
      <c r="C2165" s="134" t="s">
        <v>129</v>
      </c>
      <c r="D2165" s="134" t="s">
        <v>129</v>
      </c>
      <c r="E2165" s="134" t="s">
        <v>129</v>
      </c>
      <c r="F2165" s="134" t="s">
        <v>129</v>
      </c>
      <c r="G2165" s="135" t="s">
        <v>129</v>
      </c>
      <c r="H2165" s="171" t="str">
        <f>IFERROR((Table21[[#This Row],[_202330]]-Table21[[#This Row],[_201930]])/Table21[[#This Row],[_201930]]*1,"")</f>
        <v/>
      </c>
    </row>
    <row r="2166" spans="1:8">
      <c r="A2166" s="132">
        <v>198455</v>
      </c>
      <c r="B2166" s="134" t="s">
        <v>1136</v>
      </c>
      <c r="C2166" s="134">
        <v>169</v>
      </c>
      <c r="D2166" s="134">
        <v>80</v>
      </c>
      <c r="E2166" s="134">
        <v>57</v>
      </c>
      <c r="F2166" s="134">
        <v>45</v>
      </c>
      <c r="G2166" s="135">
        <v>50</v>
      </c>
      <c r="H2166" s="171">
        <f>IFERROR((Table21[[#This Row],[_202330]]-Table21[[#This Row],[_201930]])/Table21[[#This Row],[_201930]]*1,"")</f>
        <v>-0.70414201183431957</v>
      </c>
    </row>
    <row r="2167" spans="1:8">
      <c r="A2167" s="132">
        <v>198455</v>
      </c>
      <c r="B2167" s="134" t="s">
        <v>1137</v>
      </c>
      <c r="C2167" s="134">
        <v>25</v>
      </c>
      <c r="D2167" s="134">
        <v>18</v>
      </c>
      <c r="E2167" s="134">
        <v>23</v>
      </c>
      <c r="F2167" s="134">
        <v>24</v>
      </c>
      <c r="G2167" s="135">
        <v>27</v>
      </c>
      <c r="H2167" s="171">
        <f>IFERROR((Table21[[#This Row],[_202330]]-Table21[[#This Row],[_201930]])/Table21[[#This Row],[_201930]]*1,"")</f>
        <v>0.08</v>
      </c>
    </row>
    <row r="2168" spans="1:8" ht="28.5">
      <c r="A2168" s="132">
        <v>198455</v>
      </c>
      <c r="B2168" s="134" t="s">
        <v>1138</v>
      </c>
      <c r="C2168" s="134">
        <v>137</v>
      </c>
      <c r="D2168" s="134">
        <v>25</v>
      </c>
      <c r="E2168" s="134">
        <v>25</v>
      </c>
      <c r="F2168" s="134">
        <v>7</v>
      </c>
      <c r="G2168" s="135">
        <v>17</v>
      </c>
      <c r="H2168" s="171">
        <f>IFERROR((Table21[[#This Row],[_202330]]-Table21[[#This Row],[_201930]])/Table21[[#This Row],[_201930]]*1,"")</f>
        <v>-0.87591240875912413</v>
      </c>
    </row>
    <row r="2169" spans="1:8" ht="28.5">
      <c r="A2169" s="132">
        <v>198455</v>
      </c>
      <c r="B2169" s="134" t="s">
        <v>1164</v>
      </c>
      <c r="C2169" s="134">
        <v>55</v>
      </c>
      <c r="D2169" s="134">
        <v>70</v>
      </c>
      <c r="E2169" s="134">
        <v>36</v>
      </c>
      <c r="F2169" s="134">
        <v>41</v>
      </c>
      <c r="G2169" s="135">
        <v>36</v>
      </c>
      <c r="H2169" s="171">
        <f>IFERROR((Table21[[#This Row],[_202330]]-Table21[[#This Row],[_201930]])/Table21[[#This Row],[_201930]]*1,"")</f>
        <v>-0.34545454545454546</v>
      </c>
    </row>
    <row r="2170" spans="1:8" ht="28.5">
      <c r="A2170" s="132">
        <v>198455</v>
      </c>
      <c r="B2170" s="134" t="s">
        <v>1165</v>
      </c>
      <c r="C2170" s="134" t="s">
        <v>129</v>
      </c>
      <c r="D2170" s="134" t="s">
        <v>129</v>
      </c>
      <c r="E2170" s="134" t="s">
        <v>129</v>
      </c>
      <c r="F2170" s="134" t="s">
        <v>129</v>
      </c>
      <c r="G2170" s="135" t="s">
        <v>129</v>
      </c>
      <c r="H2170" s="171" t="str">
        <f>IFERROR((Table21[[#This Row],[_202330]]-Table21[[#This Row],[_201930]])/Table21[[#This Row],[_201930]]*1,"")</f>
        <v/>
      </c>
    </row>
    <row r="2171" spans="1:8">
      <c r="A2171" s="132">
        <v>198455</v>
      </c>
      <c r="B2171" s="134" t="s">
        <v>1141</v>
      </c>
      <c r="C2171" s="134">
        <v>192</v>
      </c>
      <c r="D2171" s="134">
        <v>95</v>
      </c>
      <c r="E2171" s="134">
        <v>61</v>
      </c>
      <c r="F2171" s="134">
        <v>48</v>
      </c>
      <c r="G2171" s="135">
        <v>53</v>
      </c>
      <c r="H2171" s="171">
        <f>IFERROR((Table21[[#This Row],[_202330]]-Table21[[#This Row],[_201930]])/Table21[[#This Row],[_201930]]*1,"")</f>
        <v>-0.72395833333333337</v>
      </c>
    </row>
    <row r="2172" spans="1:8">
      <c r="A2172" s="132">
        <v>198455</v>
      </c>
      <c r="B2172" s="134" t="s">
        <v>1142</v>
      </c>
      <c r="C2172" s="134">
        <v>29</v>
      </c>
      <c r="D2172" s="134">
        <v>22</v>
      </c>
      <c r="E2172" s="134">
        <v>25</v>
      </c>
      <c r="F2172" s="134">
        <v>26</v>
      </c>
      <c r="G2172" s="135">
        <v>29</v>
      </c>
      <c r="H2172" s="171">
        <f>IFERROR((Table21[[#This Row],[_202330]]-Table21[[#This Row],[_201930]])/Table21[[#This Row],[_201930]]*1,"")</f>
        <v>0</v>
      </c>
    </row>
    <row r="2173" spans="1:8" ht="28.5">
      <c r="A2173" s="132">
        <v>198455</v>
      </c>
      <c r="B2173" s="134" t="s">
        <v>1143</v>
      </c>
      <c r="C2173" s="134">
        <v>139</v>
      </c>
      <c r="D2173" s="134">
        <v>24</v>
      </c>
      <c r="E2173" s="134">
        <v>23</v>
      </c>
      <c r="F2173" s="134">
        <v>7</v>
      </c>
      <c r="G2173" s="135">
        <v>17</v>
      </c>
      <c r="H2173" s="171">
        <f>IFERROR((Table21[[#This Row],[_202330]]-Table21[[#This Row],[_201930]])/Table21[[#This Row],[_201930]]*1,"")</f>
        <v>-0.87769784172661869</v>
      </c>
    </row>
    <row r="2174" spans="1:8" ht="28.5">
      <c r="A2174" s="132">
        <v>198455</v>
      </c>
      <c r="B2174" s="134" t="s">
        <v>1166</v>
      </c>
      <c r="C2174" s="134">
        <v>60</v>
      </c>
      <c r="D2174" s="134">
        <v>73</v>
      </c>
      <c r="E2174" s="134">
        <v>40</v>
      </c>
      <c r="F2174" s="134">
        <v>42</v>
      </c>
      <c r="G2174" s="135">
        <v>36</v>
      </c>
      <c r="H2174" s="171">
        <f>IFERROR((Table21[[#This Row],[_202330]]-Table21[[#This Row],[_201930]])/Table21[[#This Row],[_201930]]*1,"")</f>
        <v>-0.4</v>
      </c>
    </row>
    <row r="2175" spans="1:8" ht="28.5">
      <c r="A2175" s="132">
        <v>198455</v>
      </c>
      <c r="B2175" s="134" t="s">
        <v>1167</v>
      </c>
      <c r="C2175" s="134" t="s">
        <v>129</v>
      </c>
      <c r="D2175" s="134" t="s">
        <v>129</v>
      </c>
      <c r="E2175" s="134" t="s">
        <v>129</v>
      </c>
      <c r="F2175" s="134" t="s">
        <v>129</v>
      </c>
      <c r="G2175" s="135" t="s">
        <v>129</v>
      </c>
      <c r="H2175" s="171" t="str">
        <f>IFERROR((Table21[[#This Row],[_202330]]-Table21[[#This Row],[_201930]])/Table21[[#This Row],[_201930]]*1,"")</f>
        <v/>
      </c>
    </row>
    <row r="2176" spans="1:8">
      <c r="A2176" s="132">
        <v>198455</v>
      </c>
      <c r="B2176" s="134" t="s">
        <v>1146</v>
      </c>
      <c r="C2176" s="134">
        <v>199</v>
      </c>
      <c r="D2176" s="134">
        <v>97</v>
      </c>
      <c r="E2176" s="134">
        <v>63</v>
      </c>
      <c r="F2176" s="134">
        <v>49</v>
      </c>
      <c r="G2176" s="135">
        <v>53</v>
      </c>
      <c r="H2176" s="171">
        <f>IFERROR((Table21[[#This Row],[_202330]]-Table21[[#This Row],[_201930]])/Table21[[#This Row],[_201930]]*1,"")</f>
        <v>-0.73366834170854267</v>
      </c>
    </row>
    <row r="2177" spans="1:8" ht="28.5">
      <c r="A2177" s="132">
        <v>198455</v>
      </c>
      <c r="B2177" s="134" t="s">
        <v>1147</v>
      </c>
      <c r="C2177" s="134">
        <v>9</v>
      </c>
      <c r="D2177" s="134">
        <v>5</v>
      </c>
      <c r="E2177" s="134">
        <v>3</v>
      </c>
      <c r="F2177" s="134">
        <v>1</v>
      </c>
      <c r="G2177" s="135">
        <v>3</v>
      </c>
      <c r="H2177" s="171">
        <f>IFERROR((Table21[[#This Row],[_202330]]-Table21[[#This Row],[_201930]])/Table21[[#This Row],[_201930]]*1,"")</f>
        <v>-0.66666666666666663</v>
      </c>
    </row>
    <row r="2178" spans="1:8" ht="28.5">
      <c r="A2178" s="132">
        <v>198455</v>
      </c>
      <c r="B2178" s="134" t="s">
        <v>1148</v>
      </c>
      <c r="C2178" s="134">
        <v>283</v>
      </c>
      <c r="D2178" s="134">
        <v>195</v>
      </c>
      <c r="E2178" s="134">
        <v>120</v>
      </c>
      <c r="F2178" s="134">
        <v>126</v>
      </c>
      <c r="G2178" s="135">
        <v>41</v>
      </c>
      <c r="H2178" s="171">
        <f>IFERROR((Table21[[#This Row],[_202330]]-Table21[[#This Row],[_201930]])/Table21[[#This Row],[_201930]]*1,"")</f>
        <v>-0.85512367491166075</v>
      </c>
    </row>
    <row r="2179" spans="1:8" ht="28.5">
      <c r="A2179" s="132">
        <v>198455</v>
      </c>
      <c r="B2179" s="134" t="s">
        <v>1149</v>
      </c>
      <c r="C2179" s="134">
        <v>181</v>
      </c>
      <c r="D2179" s="134">
        <v>141</v>
      </c>
      <c r="E2179" s="134">
        <v>61</v>
      </c>
      <c r="F2179" s="134">
        <v>8</v>
      </c>
      <c r="G2179" s="135">
        <v>86</v>
      </c>
      <c r="H2179" s="171">
        <f>IFERROR((Table21[[#This Row],[_202330]]-Table21[[#This Row],[_201930]])/Table21[[#This Row],[_201930]]*1,"")</f>
        <v>-0.52486187845303867</v>
      </c>
    </row>
    <row r="2180" spans="1:8" ht="28.5">
      <c r="A2180" s="132">
        <v>198455</v>
      </c>
      <c r="B2180" s="134" t="s">
        <v>1150</v>
      </c>
      <c r="C2180" s="134">
        <v>473</v>
      </c>
      <c r="D2180" s="134">
        <v>341</v>
      </c>
      <c r="E2180" s="134">
        <v>184</v>
      </c>
      <c r="F2180" s="134">
        <v>135</v>
      </c>
      <c r="G2180" s="135">
        <v>130</v>
      </c>
      <c r="H2180" s="171">
        <f>IFERROR((Table21[[#This Row],[_202330]]-Table21[[#This Row],[_201930]])/Table21[[#This Row],[_201930]]*1,"")</f>
        <v>-0.72515856236786469</v>
      </c>
    </row>
    <row r="2181" spans="1:8">
      <c r="A2181" s="132">
        <v>198455</v>
      </c>
      <c r="B2181" s="134" t="s">
        <v>1151</v>
      </c>
      <c r="C2181" s="134">
        <v>30</v>
      </c>
      <c r="D2181" s="134">
        <v>22</v>
      </c>
      <c r="E2181" s="134">
        <v>26</v>
      </c>
      <c r="F2181" s="134">
        <v>27</v>
      </c>
      <c r="G2181" s="135">
        <v>29</v>
      </c>
      <c r="H2181" s="171">
        <f>IFERROR((Table21[[#This Row],[_202330]]-Table21[[#This Row],[_201930]])/Table21[[#This Row],[_201930]]*1,"")</f>
        <v>-3.3333333333333333E-2</v>
      </c>
    </row>
    <row r="2182" spans="1:8" ht="28.5">
      <c r="A2182" s="132">
        <v>198455</v>
      </c>
      <c r="B2182" s="134" t="s">
        <v>1152</v>
      </c>
      <c r="C2182" s="134">
        <v>43</v>
      </c>
      <c r="D2182" s="134">
        <v>46</v>
      </c>
      <c r="E2182" s="134">
        <v>50</v>
      </c>
      <c r="F2182" s="134">
        <v>69</v>
      </c>
      <c r="G2182" s="135">
        <v>24</v>
      </c>
      <c r="H2182" s="171">
        <f>IFERROR((Table21[[#This Row],[_202330]]-Table21[[#This Row],[_201930]])/Table21[[#This Row],[_201930]]*1,"")</f>
        <v>-0.44186046511627908</v>
      </c>
    </row>
    <row r="2183" spans="1:8" ht="28.5">
      <c r="A2183" s="132">
        <v>198455</v>
      </c>
      <c r="B2183" s="134" t="s">
        <v>1153</v>
      </c>
      <c r="C2183" s="134">
        <v>1</v>
      </c>
      <c r="D2183" s="134">
        <v>1</v>
      </c>
      <c r="E2183" s="134">
        <v>1</v>
      </c>
      <c r="F2183" s="134">
        <v>1</v>
      </c>
      <c r="G2183" s="135">
        <v>2</v>
      </c>
      <c r="H2183" s="171">
        <f>IFERROR((Table21[[#This Row],[_202330]]-Table21[[#This Row],[_201930]])/Table21[[#This Row],[_201930]]*1,"")</f>
        <v>1</v>
      </c>
    </row>
    <row r="2184" spans="1:8" ht="28.5">
      <c r="A2184" s="132">
        <v>198455</v>
      </c>
      <c r="B2184" s="134" t="s">
        <v>1154</v>
      </c>
      <c r="C2184" s="134">
        <v>42</v>
      </c>
      <c r="D2184" s="134">
        <v>45</v>
      </c>
      <c r="E2184" s="134">
        <v>49</v>
      </c>
      <c r="F2184" s="134">
        <v>68</v>
      </c>
      <c r="G2184" s="135">
        <v>22</v>
      </c>
      <c r="H2184" s="171">
        <f>IFERROR((Table21[[#This Row],[_202330]]-Table21[[#This Row],[_201930]])/Table21[[#This Row],[_201930]]*1,"")</f>
        <v>-0.47619047619047616</v>
      </c>
    </row>
    <row r="2185" spans="1:8" ht="28.5">
      <c r="A2185" s="132">
        <v>198455</v>
      </c>
      <c r="B2185" s="134" t="s">
        <v>1155</v>
      </c>
      <c r="C2185" s="134">
        <v>27</v>
      </c>
      <c r="D2185" s="134">
        <v>32</v>
      </c>
      <c r="E2185" s="134">
        <v>25</v>
      </c>
      <c r="F2185" s="134">
        <v>4</v>
      </c>
      <c r="G2185" s="135">
        <v>47</v>
      </c>
      <c r="H2185" s="171">
        <f>IFERROR((Table21[[#This Row],[_202330]]-Table21[[#This Row],[_201930]])/Table21[[#This Row],[_201930]]*1,"")</f>
        <v>0.7407407407407407</v>
      </c>
    </row>
    <row r="2186" spans="1:8">
      <c r="A2186" s="132">
        <v>198552</v>
      </c>
      <c r="B2186" s="134" t="s">
        <v>1173</v>
      </c>
      <c r="C2186" s="134">
        <v>538</v>
      </c>
      <c r="D2186" s="134">
        <v>1201</v>
      </c>
      <c r="E2186" s="134">
        <v>826</v>
      </c>
      <c r="F2186" s="134">
        <v>741</v>
      </c>
      <c r="G2186" s="135">
        <v>663</v>
      </c>
      <c r="H2186" s="171">
        <f>IFERROR((Table21[[#This Row],[_202330]]-Table21[[#This Row],[_201930]])/Table21[[#This Row],[_201930]]*1,"")</f>
        <v>0.23234200743494424</v>
      </c>
    </row>
    <row r="2187" spans="1:8">
      <c r="A2187" s="132">
        <v>198552</v>
      </c>
      <c r="B2187" s="134" t="s">
        <v>1131</v>
      </c>
      <c r="C2187" s="134">
        <v>0</v>
      </c>
      <c r="D2187" s="134">
        <v>0</v>
      </c>
      <c r="E2187" s="134">
        <v>0</v>
      </c>
      <c r="F2187" s="134">
        <v>0</v>
      </c>
      <c r="G2187" s="135">
        <v>0</v>
      </c>
      <c r="H2187" s="171" t="str">
        <f>IFERROR((Table21[[#This Row],[_202330]]-Table21[[#This Row],[_201930]])/Table21[[#This Row],[_201930]]*1,"")</f>
        <v/>
      </c>
    </row>
    <row r="2188" spans="1:8">
      <c r="A2188" s="132">
        <v>198552</v>
      </c>
      <c r="B2188" s="134" t="s">
        <v>1132</v>
      </c>
      <c r="C2188" s="134">
        <v>538</v>
      </c>
      <c r="D2188" s="134">
        <v>1201</v>
      </c>
      <c r="E2188" s="134">
        <v>826</v>
      </c>
      <c r="F2188" s="134">
        <v>741</v>
      </c>
      <c r="G2188" s="135">
        <v>663</v>
      </c>
      <c r="H2188" s="171">
        <f>IFERROR((Table21[[#This Row],[_202330]]-Table21[[#This Row],[_201930]])/Table21[[#This Row],[_201930]]*1,"")</f>
        <v>0.23234200743494424</v>
      </c>
    </row>
    <row r="2189" spans="1:8" ht="28.5">
      <c r="A2189" s="132">
        <v>198552</v>
      </c>
      <c r="B2189" s="134" t="s">
        <v>1133</v>
      </c>
      <c r="C2189" s="134">
        <v>24</v>
      </c>
      <c r="D2189" s="134">
        <v>56</v>
      </c>
      <c r="E2189" s="134">
        <v>52</v>
      </c>
      <c r="F2189" s="134">
        <v>65</v>
      </c>
      <c r="G2189" s="135">
        <v>42</v>
      </c>
      <c r="H2189" s="171">
        <f>IFERROR((Table21[[#This Row],[_202330]]-Table21[[#This Row],[_201930]])/Table21[[#This Row],[_201930]]*1,"")</f>
        <v>0.75</v>
      </c>
    </row>
    <row r="2190" spans="1:8" ht="28.5">
      <c r="A2190" s="132">
        <v>198552</v>
      </c>
      <c r="B2190" s="134" t="s">
        <v>1162</v>
      </c>
      <c r="C2190" s="134">
        <v>63</v>
      </c>
      <c r="D2190" s="134">
        <v>155</v>
      </c>
      <c r="E2190" s="134">
        <v>120</v>
      </c>
      <c r="F2190" s="134">
        <v>117</v>
      </c>
      <c r="G2190" s="135">
        <v>141</v>
      </c>
      <c r="H2190" s="171">
        <f>IFERROR((Table21[[#This Row],[_202330]]-Table21[[#This Row],[_201930]])/Table21[[#This Row],[_201930]]*1,"")</f>
        <v>1.2380952380952381</v>
      </c>
    </row>
    <row r="2191" spans="1:8" ht="28.5">
      <c r="A2191" s="132">
        <v>198552</v>
      </c>
      <c r="B2191" s="134" t="s">
        <v>1163</v>
      </c>
      <c r="C2191" s="134" t="s">
        <v>129</v>
      </c>
      <c r="D2191" s="134" t="s">
        <v>129</v>
      </c>
      <c r="E2191" s="134" t="s">
        <v>129</v>
      </c>
      <c r="F2191" s="134" t="s">
        <v>129</v>
      </c>
      <c r="G2191" s="135" t="s">
        <v>129</v>
      </c>
      <c r="H2191" s="171" t="str">
        <f>IFERROR((Table21[[#This Row],[_202330]]-Table21[[#This Row],[_201930]])/Table21[[#This Row],[_201930]]*1,"")</f>
        <v/>
      </c>
    </row>
    <row r="2192" spans="1:8">
      <c r="A2192" s="132">
        <v>198552</v>
      </c>
      <c r="B2192" s="134" t="s">
        <v>1136</v>
      </c>
      <c r="C2192" s="134">
        <v>87</v>
      </c>
      <c r="D2192" s="134">
        <v>211</v>
      </c>
      <c r="E2192" s="134">
        <v>172</v>
      </c>
      <c r="F2192" s="134">
        <v>182</v>
      </c>
      <c r="G2192" s="135">
        <v>183</v>
      </c>
      <c r="H2192" s="171">
        <f>IFERROR((Table21[[#This Row],[_202330]]-Table21[[#This Row],[_201930]])/Table21[[#This Row],[_201930]]*1,"")</f>
        <v>1.103448275862069</v>
      </c>
    </row>
    <row r="2193" spans="1:8">
      <c r="A2193" s="132">
        <v>198552</v>
      </c>
      <c r="B2193" s="134" t="s">
        <v>1137</v>
      </c>
      <c r="C2193" s="134">
        <v>16</v>
      </c>
      <c r="D2193" s="134">
        <v>18</v>
      </c>
      <c r="E2193" s="134">
        <v>21</v>
      </c>
      <c r="F2193" s="134">
        <v>25</v>
      </c>
      <c r="G2193" s="135">
        <v>28</v>
      </c>
      <c r="H2193" s="171">
        <f>IFERROR((Table21[[#This Row],[_202330]]-Table21[[#This Row],[_201930]])/Table21[[#This Row],[_201930]]*1,"")</f>
        <v>0.75</v>
      </c>
    </row>
    <row r="2194" spans="1:8" ht="28.5">
      <c r="A2194" s="132">
        <v>198552</v>
      </c>
      <c r="B2194" s="134" t="s">
        <v>1138</v>
      </c>
      <c r="C2194" s="134">
        <v>26</v>
      </c>
      <c r="D2194" s="134">
        <v>54</v>
      </c>
      <c r="E2194" s="134">
        <v>56</v>
      </c>
      <c r="F2194" s="134">
        <v>66</v>
      </c>
      <c r="G2194" s="135">
        <v>46</v>
      </c>
      <c r="H2194" s="171">
        <f>IFERROR((Table21[[#This Row],[_202330]]-Table21[[#This Row],[_201930]])/Table21[[#This Row],[_201930]]*1,"")</f>
        <v>0.76923076923076927</v>
      </c>
    </row>
    <row r="2195" spans="1:8" ht="28.5">
      <c r="A2195" s="132">
        <v>198552</v>
      </c>
      <c r="B2195" s="134" t="s">
        <v>1164</v>
      </c>
      <c r="C2195" s="134">
        <v>71</v>
      </c>
      <c r="D2195" s="134">
        <v>190</v>
      </c>
      <c r="E2195" s="134">
        <v>138</v>
      </c>
      <c r="F2195" s="134">
        <v>141</v>
      </c>
      <c r="G2195" s="135">
        <v>165</v>
      </c>
      <c r="H2195" s="171">
        <f>IFERROR((Table21[[#This Row],[_202330]]-Table21[[#This Row],[_201930]])/Table21[[#This Row],[_201930]]*1,"")</f>
        <v>1.323943661971831</v>
      </c>
    </row>
    <row r="2196" spans="1:8" ht="28.5">
      <c r="A2196" s="132">
        <v>198552</v>
      </c>
      <c r="B2196" s="134" t="s">
        <v>1165</v>
      </c>
      <c r="C2196" s="134" t="s">
        <v>129</v>
      </c>
      <c r="D2196" s="134" t="s">
        <v>129</v>
      </c>
      <c r="E2196" s="134" t="s">
        <v>129</v>
      </c>
      <c r="F2196" s="134" t="s">
        <v>129</v>
      </c>
      <c r="G2196" s="135" t="s">
        <v>129</v>
      </c>
      <c r="H2196" s="171" t="str">
        <f>IFERROR((Table21[[#This Row],[_202330]]-Table21[[#This Row],[_201930]])/Table21[[#This Row],[_201930]]*1,"")</f>
        <v/>
      </c>
    </row>
    <row r="2197" spans="1:8">
      <c r="A2197" s="132">
        <v>198552</v>
      </c>
      <c r="B2197" s="134" t="s">
        <v>1141</v>
      </c>
      <c r="C2197" s="134">
        <v>97</v>
      </c>
      <c r="D2197" s="134">
        <v>244</v>
      </c>
      <c r="E2197" s="134">
        <v>194</v>
      </c>
      <c r="F2197" s="134">
        <v>207</v>
      </c>
      <c r="G2197" s="135">
        <v>211</v>
      </c>
      <c r="H2197" s="171">
        <f>IFERROR((Table21[[#This Row],[_202330]]-Table21[[#This Row],[_201930]])/Table21[[#This Row],[_201930]]*1,"")</f>
        <v>1.1752577319587629</v>
      </c>
    </row>
    <row r="2198" spans="1:8">
      <c r="A2198" s="132">
        <v>198552</v>
      </c>
      <c r="B2198" s="134" t="s">
        <v>1142</v>
      </c>
      <c r="C2198" s="134">
        <v>18</v>
      </c>
      <c r="D2198" s="134">
        <v>20</v>
      </c>
      <c r="E2198" s="134">
        <v>23</v>
      </c>
      <c r="F2198" s="134">
        <v>28</v>
      </c>
      <c r="G2198" s="135">
        <v>32</v>
      </c>
      <c r="H2198" s="171">
        <f>IFERROR((Table21[[#This Row],[_202330]]-Table21[[#This Row],[_201930]])/Table21[[#This Row],[_201930]]*1,"")</f>
        <v>0.77777777777777779</v>
      </c>
    </row>
    <row r="2199" spans="1:8" ht="28.5">
      <c r="A2199" s="132">
        <v>198552</v>
      </c>
      <c r="B2199" s="134" t="s">
        <v>1143</v>
      </c>
      <c r="C2199" s="134">
        <v>27</v>
      </c>
      <c r="D2199" s="134">
        <v>58</v>
      </c>
      <c r="E2199" s="134">
        <v>57</v>
      </c>
      <c r="F2199" s="134">
        <v>64</v>
      </c>
      <c r="G2199" s="135">
        <v>47</v>
      </c>
      <c r="H2199" s="171">
        <f>IFERROR((Table21[[#This Row],[_202330]]-Table21[[#This Row],[_201930]])/Table21[[#This Row],[_201930]]*1,"")</f>
        <v>0.7407407407407407</v>
      </c>
    </row>
    <row r="2200" spans="1:8" ht="28.5">
      <c r="A2200" s="132">
        <v>198552</v>
      </c>
      <c r="B2200" s="134" t="s">
        <v>1166</v>
      </c>
      <c r="C2200" s="134">
        <v>78</v>
      </c>
      <c r="D2200" s="134">
        <v>200</v>
      </c>
      <c r="E2200" s="134">
        <v>150</v>
      </c>
      <c r="F2200" s="134">
        <v>154</v>
      </c>
      <c r="G2200" s="135">
        <v>174</v>
      </c>
      <c r="H2200" s="171">
        <f>IFERROR((Table21[[#This Row],[_202330]]-Table21[[#This Row],[_201930]])/Table21[[#This Row],[_201930]]*1,"")</f>
        <v>1.2307692307692308</v>
      </c>
    </row>
    <row r="2201" spans="1:8" ht="28.5">
      <c r="A2201" s="132">
        <v>198552</v>
      </c>
      <c r="B2201" s="134" t="s">
        <v>1167</v>
      </c>
      <c r="C2201" s="134" t="s">
        <v>129</v>
      </c>
      <c r="D2201" s="134" t="s">
        <v>129</v>
      </c>
      <c r="E2201" s="134" t="s">
        <v>129</v>
      </c>
      <c r="F2201" s="134" t="s">
        <v>129</v>
      </c>
      <c r="G2201" s="135" t="s">
        <v>129</v>
      </c>
      <c r="H2201" s="171" t="str">
        <f>IFERROR((Table21[[#This Row],[_202330]]-Table21[[#This Row],[_201930]])/Table21[[#This Row],[_201930]]*1,"")</f>
        <v/>
      </c>
    </row>
    <row r="2202" spans="1:8">
      <c r="A2202" s="132">
        <v>198552</v>
      </c>
      <c r="B2202" s="134" t="s">
        <v>1146</v>
      </c>
      <c r="C2202" s="134">
        <v>105</v>
      </c>
      <c r="D2202" s="134">
        <v>258</v>
      </c>
      <c r="E2202" s="134">
        <v>207</v>
      </c>
      <c r="F2202" s="134">
        <v>218</v>
      </c>
      <c r="G2202" s="135">
        <v>221</v>
      </c>
      <c r="H2202" s="171">
        <f>IFERROR((Table21[[#This Row],[_202330]]-Table21[[#This Row],[_201930]])/Table21[[#This Row],[_201930]]*1,"")</f>
        <v>1.1047619047619048</v>
      </c>
    </row>
    <row r="2203" spans="1:8" ht="28.5">
      <c r="A2203" s="132">
        <v>198552</v>
      </c>
      <c r="B2203" s="134" t="s">
        <v>1147</v>
      </c>
      <c r="C2203" s="134">
        <v>5</v>
      </c>
      <c r="D2203" s="134">
        <v>22</v>
      </c>
      <c r="E2203" s="134">
        <v>11</v>
      </c>
      <c r="F2203" s="134">
        <v>12</v>
      </c>
      <c r="G2203" s="135">
        <v>4</v>
      </c>
      <c r="H2203" s="171">
        <f>IFERROR((Table21[[#This Row],[_202330]]-Table21[[#This Row],[_201930]])/Table21[[#This Row],[_201930]]*1,"")</f>
        <v>-0.2</v>
      </c>
    </row>
    <row r="2204" spans="1:8" ht="28.5">
      <c r="A2204" s="132">
        <v>198552</v>
      </c>
      <c r="B2204" s="134" t="s">
        <v>1148</v>
      </c>
      <c r="C2204" s="134">
        <v>288</v>
      </c>
      <c r="D2204" s="134">
        <v>458</v>
      </c>
      <c r="E2204" s="134">
        <v>294</v>
      </c>
      <c r="F2204" s="134">
        <v>225</v>
      </c>
      <c r="G2204" s="135">
        <v>218</v>
      </c>
      <c r="H2204" s="171">
        <f>IFERROR((Table21[[#This Row],[_202330]]-Table21[[#This Row],[_201930]])/Table21[[#This Row],[_201930]]*1,"")</f>
        <v>-0.24305555555555555</v>
      </c>
    </row>
    <row r="2205" spans="1:8" ht="28.5">
      <c r="A2205" s="132">
        <v>198552</v>
      </c>
      <c r="B2205" s="134" t="s">
        <v>1149</v>
      </c>
      <c r="C2205" s="134">
        <v>140</v>
      </c>
      <c r="D2205" s="134">
        <v>463</v>
      </c>
      <c r="E2205" s="134">
        <v>314</v>
      </c>
      <c r="F2205" s="134">
        <v>286</v>
      </c>
      <c r="G2205" s="135">
        <v>220</v>
      </c>
      <c r="H2205" s="171">
        <f>IFERROR((Table21[[#This Row],[_202330]]-Table21[[#This Row],[_201930]])/Table21[[#This Row],[_201930]]*1,"")</f>
        <v>0.5714285714285714</v>
      </c>
    </row>
    <row r="2206" spans="1:8" ht="28.5">
      <c r="A2206" s="132">
        <v>198552</v>
      </c>
      <c r="B2206" s="134" t="s">
        <v>1150</v>
      </c>
      <c r="C2206" s="134">
        <v>433</v>
      </c>
      <c r="D2206" s="134">
        <v>943</v>
      </c>
      <c r="E2206" s="134">
        <v>619</v>
      </c>
      <c r="F2206" s="134">
        <v>523</v>
      </c>
      <c r="G2206" s="135">
        <v>442</v>
      </c>
      <c r="H2206" s="171">
        <f>IFERROR((Table21[[#This Row],[_202330]]-Table21[[#This Row],[_201930]])/Table21[[#This Row],[_201930]]*1,"")</f>
        <v>2.0785219399538105E-2</v>
      </c>
    </row>
    <row r="2207" spans="1:8">
      <c r="A2207" s="132">
        <v>198552</v>
      </c>
      <c r="B2207" s="134" t="s">
        <v>1151</v>
      </c>
      <c r="C2207" s="134">
        <v>20</v>
      </c>
      <c r="D2207" s="134">
        <v>21</v>
      </c>
      <c r="E2207" s="134">
        <v>25</v>
      </c>
      <c r="F2207" s="134">
        <v>29</v>
      </c>
      <c r="G2207" s="135">
        <v>33</v>
      </c>
      <c r="H2207" s="171">
        <f>IFERROR((Table21[[#This Row],[_202330]]-Table21[[#This Row],[_201930]])/Table21[[#This Row],[_201930]]*1,"")</f>
        <v>0.65</v>
      </c>
    </row>
    <row r="2208" spans="1:8" ht="28.5">
      <c r="A2208" s="132">
        <v>198552</v>
      </c>
      <c r="B2208" s="134" t="s">
        <v>1152</v>
      </c>
      <c r="C2208" s="134">
        <v>54</v>
      </c>
      <c r="D2208" s="134">
        <v>40</v>
      </c>
      <c r="E2208" s="134">
        <v>37</v>
      </c>
      <c r="F2208" s="134">
        <v>32</v>
      </c>
      <c r="G2208" s="135">
        <v>33</v>
      </c>
      <c r="H2208" s="171">
        <f>IFERROR((Table21[[#This Row],[_202330]]-Table21[[#This Row],[_201930]])/Table21[[#This Row],[_201930]]*1,"")</f>
        <v>-0.3888888888888889</v>
      </c>
    </row>
    <row r="2209" spans="1:8" ht="28.5">
      <c r="A2209" s="132">
        <v>198552</v>
      </c>
      <c r="B2209" s="134" t="s">
        <v>1153</v>
      </c>
      <c r="C2209" s="134">
        <v>1</v>
      </c>
      <c r="D2209" s="134">
        <v>2</v>
      </c>
      <c r="E2209" s="134">
        <v>1</v>
      </c>
      <c r="F2209" s="134">
        <v>2</v>
      </c>
      <c r="G2209" s="135">
        <v>1</v>
      </c>
      <c r="H2209" s="171">
        <f>IFERROR((Table21[[#This Row],[_202330]]-Table21[[#This Row],[_201930]])/Table21[[#This Row],[_201930]]*1,"")</f>
        <v>0</v>
      </c>
    </row>
    <row r="2210" spans="1:8" ht="28.5">
      <c r="A2210" s="132">
        <v>198552</v>
      </c>
      <c r="B2210" s="134" t="s">
        <v>1154</v>
      </c>
      <c r="C2210" s="134">
        <v>54</v>
      </c>
      <c r="D2210" s="134">
        <v>38</v>
      </c>
      <c r="E2210" s="134">
        <v>36</v>
      </c>
      <c r="F2210" s="134">
        <v>30</v>
      </c>
      <c r="G2210" s="135">
        <v>33</v>
      </c>
      <c r="H2210" s="171">
        <f>IFERROR((Table21[[#This Row],[_202330]]-Table21[[#This Row],[_201930]])/Table21[[#This Row],[_201930]]*1,"")</f>
        <v>-0.3888888888888889</v>
      </c>
    </row>
    <row r="2211" spans="1:8" ht="28.5">
      <c r="A2211" s="132">
        <v>198552</v>
      </c>
      <c r="B2211" s="134" t="s">
        <v>1155</v>
      </c>
      <c r="C2211" s="134">
        <v>26</v>
      </c>
      <c r="D2211" s="134">
        <v>39</v>
      </c>
      <c r="E2211" s="134">
        <v>38</v>
      </c>
      <c r="F2211" s="134">
        <v>39</v>
      </c>
      <c r="G2211" s="135">
        <v>33</v>
      </c>
      <c r="H2211" s="171">
        <f>IFERROR((Table21[[#This Row],[_202330]]-Table21[[#This Row],[_201930]])/Table21[[#This Row],[_201930]]*1,"")</f>
        <v>0.26923076923076922</v>
      </c>
    </row>
    <row r="2212" spans="1:8">
      <c r="A2212" s="132">
        <v>198640</v>
      </c>
      <c r="B2212" s="134" t="s">
        <v>1173</v>
      </c>
      <c r="C2212" s="134">
        <v>195</v>
      </c>
      <c r="D2212" s="134">
        <v>162</v>
      </c>
      <c r="E2212" s="134">
        <v>116</v>
      </c>
      <c r="F2212" s="134">
        <v>69</v>
      </c>
      <c r="G2212" s="135">
        <v>51</v>
      </c>
      <c r="H2212" s="171">
        <f>IFERROR((Table21[[#This Row],[_202330]]-Table21[[#This Row],[_201930]])/Table21[[#This Row],[_201930]]*1,"")</f>
        <v>-0.7384615384615385</v>
      </c>
    </row>
    <row r="2213" spans="1:8">
      <c r="A2213" s="132">
        <v>198640</v>
      </c>
      <c r="B2213" s="134" t="s">
        <v>1131</v>
      </c>
      <c r="C2213" s="134">
        <v>0</v>
      </c>
      <c r="D2213" s="134">
        <v>0</v>
      </c>
      <c r="E2213" s="134">
        <v>0</v>
      </c>
      <c r="F2213" s="134">
        <v>0</v>
      </c>
      <c r="G2213" s="135">
        <v>0</v>
      </c>
      <c r="H2213" s="171" t="str">
        <f>IFERROR((Table21[[#This Row],[_202330]]-Table21[[#This Row],[_201930]])/Table21[[#This Row],[_201930]]*1,"")</f>
        <v/>
      </c>
    </row>
    <row r="2214" spans="1:8">
      <c r="A2214" s="132">
        <v>198640</v>
      </c>
      <c r="B2214" s="134" t="s">
        <v>1132</v>
      </c>
      <c r="C2214" s="134">
        <v>195</v>
      </c>
      <c r="D2214" s="134">
        <v>162</v>
      </c>
      <c r="E2214" s="134">
        <v>116</v>
      </c>
      <c r="F2214" s="134">
        <v>69</v>
      </c>
      <c r="G2214" s="135">
        <v>51</v>
      </c>
      <c r="H2214" s="171">
        <f>IFERROR((Table21[[#This Row],[_202330]]-Table21[[#This Row],[_201930]])/Table21[[#This Row],[_201930]]*1,"")</f>
        <v>-0.7384615384615385</v>
      </c>
    </row>
    <row r="2215" spans="1:8" ht="28.5">
      <c r="A2215" s="132">
        <v>198640</v>
      </c>
      <c r="B2215" s="134" t="s">
        <v>1133</v>
      </c>
      <c r="C2215" s="134">
        <v>2</v>
      </c>
      <c r="D2215" s="134">
        <v>41</v>
      </c>
      <c r="E2215" s="134">
        <v>17</v>
      </c>
      <c r="F2215" s="134">
        <v>11</v>
      </c>
      <c r="G2215" s="135">
        <v>12</v>
      </c>
      <c r="H2215" s="171">
        <f>IFERROR((Table21[[#This Row],[_202330]]-Table21[[#This Row],[_201930]])/Table21[[#This Row],[_201930]]*1,"")</f>
        <v>5</v>
      </c>
    </row>
    <row r="2216" spans="1:8" ht="28.5">
      <c r="A2216" s="132">
        <v>198640</v>
      </c>
      <c r="B2216" s="134" t="s">
        <v>1162</v>
      </c>
      <c r="C2216" s="134">
        <v>15</v>
      </c>
      <c r="D2216" s="134">
        <v>7</v>
      </c>
      <c r="E2216" s="134">
        <v>16</v>
      </c>
      <c r="F2216" s="134">
        <v>17</v>
      </c>
      <c r="G2216" s="135">
        <v>19</v>
      </c>
      <c r="H2216" s="171">
        <f>IFERROR((Table21[[#This Row],[_202330]]-Table21[[#This Row],[_201930]])/Table21[[#This Row],[_201930]]*1,"")</f>
        <v>0.26666666666666666</v>
      </c>
    </row>
    <row r="2217" spans="1:8" ht="28.5">
      <c r="A2217" s="132">
        <v>198640</v>
      </c>
      <c r="B2217" s="134" t="s">
        <v>1163</v>
      </c>
      <c r="C2217" s="134" t="s">
        <v>129</v>
      </c>
      <c r="D2217" s="134" t="s">
        <v>129</v>
      </c>
      <c r="E2217" s="134" t="s">
        <v>129</v>
      </c>
      <c r="F2217" s="134" t="s">
        <v>129</v>
      </c>
      <c r="G2217" s="135" t="s">
        <v>129</v>
      </c>
      <c r="H2217" s="171" t="str">
        <f>IFERROR((Table21[[#This Row],[_202330]]-Table21[[#This Row],[_201930]])/Table21[[#This Row],[_201930]]*1,"")</f>
        <v/>
      </c>
    </row>
    <row r="2218" spans="1:8">
      <c r="A2218" s="132">
        <v>198640</v>
      </c>
      <c r="B2218" s="134" t="s">
        <v>1136</v>
      </c>
      <c r="C2218" s="134">
        <v>17</v>
      </c>
      <c r="D2218" s="134">
        <v>48</v>
      </c>
      <c r="E2218" s="134">
        <v>33</v>
      </c>
      <c r="F2218" s="134">
        <v>28</v>
      </c>
      <c r="G2218" s="135">
        <v>31</v>
      </c>
      <c r="H2218" s="171">
        <f>IFERROR((Table21[[#This Row],[_202330]]-Table21[[#This Row],[_201930]])/Table21[[#This Row],[_201930]]*1,"")</f>
        <v>0.82352941176470584</v>
      </c>
    </row>
    <row r="2219" spans="1:8">
      <c r="A2219" s="132">
        <v>198640</v>
      </c>
      <c r="B2219" s="134" t="s">
        <v>1137</v>
      </c>
      <c r="C2219" s="134">
        <v>9</v>
      </c>
      <c r="D2219" s="134">
        <v>30</v>
      </c>
      <c r="E2219" s="134">
        <v>28</v>
      </c>
      <c r="F2219" s="134">
        <v>41</v>
      </c>
      <c r="G2219" s="135">
        <v>61</v>
      </c>
      <c r="H2219" s="171">
        <f>IFERROR((Table21[[#This Row],[_202330]]-Table21[[#This Row],[_201930]])/Table21[[#This Row],[_201930]]*1,"")</f>
        <v>5.7777777777777777</v>
      </c>
    </row>
    <row r="2220" spans="1:8" ht="28.5">
      <c r="A2220" s="132">
        <v>198640</v>
      </c>
      <c r="B2220" s="134" t="s">
        <v>1138</v>
      </c>
      <c r="C2220" s="134">
        <v>2</v>
      </c>
      <c r="D2220" s="134">
        <v>38</v>
      </c>
      <c r="E2220" s="134">
        <v>18</v>
      </c>
      <c r="F2220" s="134">
        <v>10</v>
      </c>
      <c r="G2220" s="135">
        <v>11</v>
      </c>
      <c r="H2220" s="171">
        <f>IFERROR((Table21[[#This Row],[_202330]]-Table21[[#This Row],[_201930]])/Table21[[#This Row],[_201930]]*1,"")</f>
        <v>4.5</v>
      </c>
    </row>
    <row r="2221" spans="1:8" ht="28.5">
      <c r="A2221" s="132">
        <v>198640</v>
      </c>
      <c r="B2221" s="134" t="s">
        <v>1164</v>
      </c>
      <c r="C2221" s="134">
        <v>16</v>
      </c>
      <c r="D2221" s="134">
        <v>10</v>
      </c>
      <c r="E2221" s="134">
        <v>18</v>
      </c>
      <c r="F2221" s="134">
        <v>19</v>
      </c>
      <c r="G2221" s="135">
        <v>20</v>
      </c>
      <c r="H2221" s="171">
        <f>IFERROR((Table21[[#This Row],[_202330]]-Table21[[#This Row],[_201930]])/Table21[[#This Row],[_201930]]*1,"")</f>
        <v>0.25</v>
      </c>
    </row>
    <row r="2222" spans="1:8" ht="28.5">
      <c r="A2222" s="132">
        <v>198640</v>
      </c>
      <c r="B2222" s="134" t="s">
        <v>1165</v>
      </c>
      <c r="C2222" s="134" t="s">
        <v>129</v>
      </c>
      <c r="D2222" s="134" t="s">
        <v>129</v>
      </c>
      <c r="E2222" s="134" t="s">
        <v>129</v>
      </c>
      <c r="F2222" s="134" t="s">
        <v>129</v>
      </c>
      <c r="G2222" s="135" t="s">
        <v>129</v>
      </c>
      <c r="H2222" s="171" t="str">
        <f>IFERROR((Table21[[#This Row],[_202330]]-Table21[[#This Row],[_201930]])/Table21[[#This Row],[_201930]]*1,"")</f>
        <v/>
      </c>
    </row>
    <row r="2223" spans="1:8">
      <c r="A2223" s="132">
        <v>198640</v>
      </c>
      <c r="B2223" s="134" t="s">
        <v>1141</v>
      </c>
      <c r="C2223" s="134">
        <v>18</v>
      </c>
      <c r="D2223" s="134">
        <v>48</v>
      </c>
      <c r="E2223" s="134">
        <v>36</v>
      </c>
      <c r="F2223" s="134">
        <v>29</v>
      </c>
      <c r="G2223" s="135">
        <v>31</v>
      </c>
      <c r="H2223" s="171">
        <f>IFERROR((Table21[[#This Row],[_202330]]-Table21[[#This Row],[_201930]])/Table21[[#This Row],[_201930]]*1,"")</f>
        <v>0.72222222222222221</v>
      </c>
    </row>
    <row r="2224" spans="1:8">
      <c r="A2224" s="132">
        <v>198640</v>
      </c>
      <c r="B2224" s="134" t="s">
        <v>1142</v>
      </c>
      <c r="C2224" s="134">
        <v>9</v>
      </c>
      <c r="D2224" s="134">
        <v>30</v>
      </c>
      <c r="E2224" s="134">
        <v>31</v>
      </c>
      <c r="F2224" s="134">
        <v>42</v>
      </c>
      <c r="G2224" s="135">
        <v>61</v>
      </c>
      <c r="H2224" s="171">
        <f>IFERROR((Table21[[#This Row],[_202330]]-Table21[[#This Row],[_201930]])/Table21[[#This Row],[_201930]]*1,"")</f>
        <v>5.7777777777777777</v>
      </c>
    </row>
    <row r="2225" spans="1:8" ht="28.5">
      <c r="A2225" s="132">
        <v>198640</v>
      </c>
      <c r="B2225" s="134" t="s">
        <v>1143</v>
      </c>
      <c r="C2225" s="134">
        <v>3</v>
      </c>
      <c r="D2225" s="134">
        <v>38</v>
      </c>
      <c r="E2225" s="134">
        <v>18</v>
      </c>
      <c r="F2225" s="134">
        <v>10</v>
      </c>
      <c r="G2225" s="135">
        <v>11</v>
      </c>
      <c r="H2225" s="171">
        <f>IFERROR((Table21[[#This Row],[_202330]]-Table21[[#This Row],[_201930]])/Table21[[#This Row],[_201930]]*1,"")</f>
        <v>2.6666666666666665</v>
      </c>
    </row>
    <row r="2226" spans="1:8" ht="28.5">
      <c r="A2226" s="132">
        <v>198640</v>
      </c>
      <c r="B2226" s="134" t="s">
        <v>1166</v>
      </c>
      <c r="C2226" s="134">
        <v>16</v>
      </c>
      <c r="D2226" s="134">
        <v>11</v>
      </c>
      <c r="E2226" s="134">
        <v>19</v>
      </c>
      <c r="F2226" s="134">
        <v>19</v>
      </c>
      <c r="G2226" s="135">
        <v>20</v>
      </c>
      <c r="H2226" s="171">
        <f>IFERROR((Table21[[#This Row],[_202330]]-Table21[[#This Row],[_201930]])/Table21[[#This Row],[_201930]]*1,"")</f>
        <v>0.25</v>
      </c>
    </row>
    <row r="2227" spans="1:8" ht="28.5">
      <c r="A2227" s="132">
        <v>198640</v>
      </c>
      <c r="B2227" s="134" t="s">
        <v>1167</v>
      </c>
      <c r="C2227" s="134" t="s">
        <v>129</v>
      </c>
      <c r="D2227" s="134" t="s">
        <v>129</v>
      </c>
      <c r="E2227" s="134" t="s">
        <v>129</v>
      </c>
      <c r="F2227" s="134" t="s">
        <v>129</v>
      </c>
      <c r="G2227" s="135" t="s">
        <v>129</v>
      </c>
      <c r="H2227" s="171" t="str">
        <f>IFERROR((Table21[[#This Row],[_202330]]-Table21[[#This Row],[_201930]])/Table21[[#This Row],[_201930]]*1,"")</f>
        <v/>
      </c>
    </row>
    <row r="2228" spans="1:8">
      <c r="A2228" s="132">
        <v>198640</v>
      </c>
      <c r="B2228" s="134" t="s">
        <v>1146</v>
      </c>
      <c r="C2228" s="134">
        <v>19</v>
      </c>
      <c r="D2228" s="134">
        <v>49</v>
      </c>
      <c r="E2228" s="134">
        <v>37</v>
      </c>
      <c r="F2228" s="134">
        <v>29</v>
      </c>
      <c r="G2228" s="135">
        <v>31</v>
      </c>
      <c r="H2228" s="171">
        <f>IFERROR((Table21[[#This Row],[_202330]]-Table21[[#This Row],[_201930]])/Table21[[#This Row],[_201930]]*1,"")</f>
        <v>0.63157894736842102</v>
      </c>
    </row>
    <row r="2229" spans="1:8" ht="28.5">
      <c r="A2229" s="132">
        <v>198640</v>
      </c>
      <c r="B2229" s="134" t="s">
        <v>1147</v>
      </c>
      <c r="C2229" s="134">
        <v>1</v>
      </c>
      <c r="D2229" s="134">
        <v>0</v>
      </c>
      <c r="E2229" s="134">
        <v>0</v>
      </c>
      <c r="F2229" s="134">
        <v>1</v>
      </c>
      <c r="G2229" s="135">
        <v>1</v>
      </c>
      <c r="H2229" s="171">
        <f>IFERROR((Table21[[#This Row],[_202330]]-Table21[[#This Row],[_201930]])/Table21[[#This Row],[_201930]]*1,"")</f>
        <v>0</v>
      </c>
    </row>
    <row r="2230" spans="1:8" ht="28.5">
      <c r="A2230" s="132">
        <v>198640</v>
      </c>
      <c r="B2230" s="134" t="s">
        <v>1148</v>
      </c>
      <c r="C2230" s="134">
        <v>4</v>
      </c>
      <c r="D2230" s="134">
        <v>19</v>
      </c>
      <c r="E2230" s="134">
        <v>28</v>
      </c>
      <c r="F2230" s="134">
        <v>6</v>
      </c>
      <c r="G2230" s="135">
        <v>3</v>
      </c>
      <c r="H2230" s="171">
        <f>IFERROR((Table21[[#This Row],[_202330]]-Table21[[#This Row],[_201930]])/Table21[[#This Row],[_201930]]*1,"")</f>
        <v>-0.25</v>
      </c>
    </row>
    <row r="2231" spans="1:8" ht="28.5">
      <c r="A2231" s="132">
        <v>198640</v>
      </c>
      <c r="B2231" s="134" t="s">
        <v>1149</v>
      </c>
      <c r="C2231" s="134">
        <v>171</v>
      </c>
      <c r="D2231" s="134">
        <v>94</v>
      </c>
      <c r="E2231" s="134">
        <v>51</v>
      </c>
      <c r="F2231" s="134">
        <v>33</v>
      </c>
      <c r="G2231" s="135">
        <v>16</v>
      </c>
      <c r="H2231" s="171">
        <f>IFERROR((Table21[[#This Row],[_202330]]-Table21[[#This Row],[_201930]])/Table21[[#This Row],[_201930]]*1,"")</f>
        <v>-0.9064327485380117</v>
      </c>
    </row>
    <row r="2232" spans="1:8" ht="28.5">
      <c r="A2232" s="132">
        <v>198640</v>
      </c>
      <c r="B2232" s="134" t="s">
        <v>1150</v>
      </c>
      <c r="C2232" s="134">
        <v>176</v>
      </c>
      <c r="D2232" s="134">
        <v>113</v>
      </c>
      <c r="E2232" s="134">
        <v>79</v>
      </c>
      <c r="F2232" s="134">
        <v>40</v>
      </c>
      <c r="G2232" s="135">
        <v>20</v>
      </c>
      <c r="H2232" s="171">
        <f>IFERROR((Table21[[#This Row],[_202330]]-Table21[[#This Row],[_201930]])/Table21[[#This Row],[_201930]]*1,"")</f>
        <v>-0.88636363636363635</v>
      </c>
    </row>
    <row r="2233" spans="1:8">
      <c r="A2233" s="132">
        <v>198640</v>
      </c>
      <c r="B2233" s="134" t="s">
        <v>1151</v>
      </c>
      <c r="C2233" s="134">
        <v>10</v>
      </c>
      <c r="D2233" s="134">
        <v>30</v>
      </c>
      <c r="E2233" s="134">
        <v>32</v>
      </c>
      <c r="F2233" s="134">
        <v>42</v>
      </c>
      <c r="G2233" s="135">
        <v>61</v>
      </c>
      <c r="H2233" s="171">
        <f>IFERROR((Table21[[#This Row],[_202330]]-Table21[[#This Row],[_201930]])/Table21[[#This Row],[_201930]]*1,"")</f>
        <v>5.0999999999999996</v>
      </c>
    </row>
    <row r="2234" spans="1:8" ht="28.5">
      <c r="A2234" s="132">
        <v>198640</v>
      </c>
      <c r="B2234" s="134" t="s">
        <v>1152</v>
      </c>
      <c r="C2234" s="134">
        <v>3</v>
      </c>
      <c r="D2234" s="134">
        <v>12</v>
      </c>
      <c r="E2234" s="134">
        <v>24</v>
      </c>
      <c r="F2234" s="134">
        <v>10</v>
      </c>
      <c r="G2234" s="135">
        <v>8</v>
      </c>
      <c r="H2234" s="171">
        <f>IFERROR((Table21[[#This Row],[_202330]]-Table21[[#This Row],[_201930]])/Table21[[#This Row],[_201930]]*1,"")</f>
        <v>1.6666666666666667</v>
      </c>
    </row>
    <row r="2235" spans="1:8" ht="28.5">
      <c r="A2235" s="132">
        <v>198640</v>
      </c>
      <c r="B2235" s="134" t="s">
        <v>1153</v>
      </c>
      <c r="C2235" s="134">
        <v>1</v>
      </c>
      <c r="D2235" s="134">
        <v>0</v>
      </c>
      <c r="E2235" s="134">
        <v>0</v>
      </c>
      <c r="F2235" s="134">
        <v>1</v>
      </c>
      <c r="G2235" s="135">
        <v>2</v>
      </c>
      <c r="H2235" s="171">
        <f>IFERROR((Table21[[#This Row],[_202330]]-Table21[[#This Row],[_201930]])/Table21[[#This Row],[_201930]]*1,"")</f>
        <v>1</v>
      </c>
    </row>
    <row r="2236" spans="1:8" ht="28.5">
      <c r="A2236" s="132">
        <v>198640</v>
      </c>
      <c r="B2236" s="134" t="s">
        <v>1154</v>
      </c>
      <c r="C2236" s="134">
        <v>2</v>
      </c>
      <c r="D2236" s="134">
        <v>12</v>
      </c>
      <c r="E2236" s="134">
        <v>24</v>
      </c>
      <c r="F2236" s="134">
        <v>9</v>
      </c>
      <c r="G2236" s="135">
        <v>6</v>
      </c>
      <c r="H2236" s="171">
        <f>IFERROR((Table21[[#This Row],[_202330]]-Table21[[#This Row],[_201930]])/Table21[[#This Row],[_201930]]*1,"")</f>
        <v>2</v>
      </c>
    </row>
    <row r="2237" spans="1:8" ht="28.5">
      <c r="A2237" s="132">
        <v>198640</v>
      </c>
      <c r="B2237" s="134" t="s">
        <v>1155</v>
      </c>
      <c r="C2237" s="134">
        <v>88</v>
      </c>
      <c r="D2237" s="134">
        <v>58</v>
      </c>
      <c r="E2237" s="134">
        <v>44</v>
      </c>
      <c r="F2237" s="134">
        <v>48</v>
      </c>
      <c r="G2237" s="135">
        <v>31</v>
      </c>
      <c r="H2237" s="171">
        <f>IFERROR((Table21[[#This Row],[_202330]]-Table21[[#This Row],[_201930]])/Table21[[#This Row],[_201930]]*1,"")</f>
        <v>-0.64772727272727271</v>
      </c>
    </row>
    <row r="2238" spans="1:8">
      <c r="A2238" s="132">
        <v>199740</v>
      </c>
      <c r="B2238" s="134" t="s">
        <v>1173</v>
      </c>
      <c r="C2238" s="134">
        <v>92</v>
      </c>
      <c r="D2238" s="134">
        <v>284</v>
      </c>
      <c r="E2238" s="134">
        <v>243</v>
      </c>
      <c r="F2238" s="134">
        <v>261</v>
      </c>
      <c r="G2238" s="135">
        <v>132</v>
      </c>
      <c r="H2238" s="171">
        <f>IFERROR((Table21[[#This Row],[_202330]]-Table21[[#This Row],[_201930]])/Table21[[#This Row],[_201930]]*1,"")</f>
        <v>0.43478260869565216</v>
      </c>
    </row>
    <row r="2239" spans="1:8">
      <c r="A2239" s="132">
        <v>199740</v>
      </c>
      <c r="B2239" s="134" t="s">
        <v>1131</v>
      </c>
      <c r="C2239" s="134">
        <v>0</v>
      </c>
      <c r="D2239" s="134">
        <v>0</v>
      </c>
      <c r="E2239" s="134">
        <v>0</v>
      </c>
      <c r="F2239" s="134">
        <v>0</v>
      </c>
      <c r="G2239" s="135">
        <v>0</v>
      </c>
      <c r="H2239" s="171" t="str">
        <f>IFERROR((Table21[[#This Row],[_202330]]-Table21[[#This Row],[_201930]])/Table21[[#This Row],[_201930]]*1,"")</f>
        <v/>
      </c>
    </row>
    <row r="2240" spans="1:8">
      <c r="A2240" s="132">
        <v>199740</v>
      </c>
      <c r="B2240" s="134" t="s">
        <v>1132</v>
      </c>
      <c r="C2240" s="134">
        <v>92</v>
      </c>
      <c r="D2240" s="134">
        <v>284</v>
      </c>
      <c r="E2240" s="134">
        <v>243</v>
      </c>
      <c r="F2240" s="134">
        <v>261</v>
      </c>
      <c r="G2240" s="135">
        <v>132</v>
      </c>
      <c r="H2240" s="171">
        <f>IFERROR((Table21[[#This Row],[_202330]]-Table21[[#This Row],[_201930]])/Table21[[#This Row],[_201930]]*1,"")</f>
        <v>0.43478260869565216</v>
      </c>
    </row>
    <row r="2241" spans="1:8" ht="28.5">
      <c r="A2241" s="132">
        <v>199740</v>
      </c>
      <c r="B2241" s="134" t="s">
        <v>1133</v>
      </c>
      <c r="C2241" s="134">
        <v>19</v>
      </c>
      <c r="D2241" s="134">
        <v>64</v>
      </c>
      <c r="E2241" s="134">
        <v>56</v>
      </c>
      <c r="F2241" s="134">
        <v>43</v>
      </c>
      <c r="G2241" s="135">
        <v>28</v>
      </c>
      <c r="H2241" s="171">
        <f>IFERROR((Table21[[#This Row],[_202330]]-Table21[[#This Row],[_201930]])/Table21[[#This Row],[_201930]]*1,"")</f>
        <v>0.47368421052631576</v>
      </c>
    </row>
    <row r="2242" spans="1:8" ht="28.5">
      <c r="A2242" s="132">
        <v>199740</v>
      </c>
      <c r="B2242" s="134" t="s">
        <v>1162</v>
      </c>
      <c r="C2242" s="134">
        <v>23</v>
      </c>
      <c r="D2242" s="134">
        <v>55</v>
      </c>
      <c r="E2242" s="134">
        <v>59</v>
      </c>
      <c r="F2242" s="134">
        <v>39</v>
      </c>
      <c r="G2242" s="135">
        <v>40</v>
      </c>
      <c r="H2242" s="171">
        <f>IFERROR((Table21[[#This Row],[_202330]]-Table21[[#This Row],[_201930]])/Table21[[#This Row],[_201930]]*1,"")</f>
        <v>0.73913043478260865</v>
      </c>
    </row>
    <row r="2243" spans="1:8" ht="28.5">
      <c r="A2243" s="132">
        <v>199740</v>
      </c>
      <c r="B2243" s="134" t="s">
        <v>1163</v>
      </c>
      <c r="C2243" s="134" t="s">
        <v>129</v>
      </c>
      <c r="D2243" s="134" t="s">
        <v>129</v>
      </c>
      <c r="E2243" s="134" t="s">
        <v>129</v>
      </c>
      <c r="F2243" s="134" t="s">
        <v>129</v>
      </c>
      <c r="G2243" s="135" t="s">
        <v>129</v>
      </c>
      <c r="H2243" s="171" t="str">
        <f>IFERROR((Table21[[#This Row],[_202330]]-Table21[[#This Row],[_201930]])/Table21[[#This Row],[_201930]]*1,"")</f>
        <v/>
      </c>
    </row>
    <row r="2244" spans="1:8">
      <c r="A2244" s="132">
        <v>199740</v>
      </c>
      <c r="B2244" s="134" t="s">
        <v>1136</v>
      </c>
      <c r="C2244" s="134">
        <v>42</v>
      </c>
      <c r="D2244" s="134">
        <v>119</v>
      </c>
      <c r="E2244" s="134">
        <v>115</v>
      </c>
      <c r="F2244" s="134">
        <v>82</v>
      </c>
      <c r="G2244" s="135">
        <v>68</v>
      </c>
      <c r="H2244" s="171">
        <f>IFERROR((Table21[[#This Row],[_202330]]-Table21[[#This Row],[_201930]])/Table21[[#This Row],[_201930]]*1,"")</f>
        <v>0.61904761904761907</v>
      </c>
    </row>
    <row r="2245" spans="1:8">
      <c r="A2245" s="132">
        <v>199740</v>
      </c>
      <c r="B2245" s="134" t="s">
        <v>1137</v>
      </c>
      <c r="C2245" s="134">
        <v>46</v>
      </c>
      <c r="D2245" s="134">
        <v>42</v>
      </c>
      <c r="E2245" s="134">
        <v>47</v>
      </c>
      <c r="F2245" s="134">
        <v>31</v>
      </c>
      <c r="G2245" s="135">
        <v>52</v>
      </c>
      <c r="H2245" s="171">
        <f>IFERROR((Table21[[#This Row],[_202330]]-Table21[[#This Row],[_201930]])/Table21[[#This Row],[_201930]]*1,"")</f>
        <v>0.13043478260869565</v>
      </c>
    </row>
    <row r="2246" spans="1:8" ht="28.5">
      <c r="A2246" s="132">
        <v>199740</v>
      </c>
      <c r="B2246" s="134" t="s">
        <v>1138</v>
      </c>
      <c r="C2246" s="134">
        <v>21</v>
      </c>
      <c r="D2246" s="134">
        <v>66</v>
      </c>
      <c r="E2246" s="134">
        <v>60</v>
      </c>
      <c r="F2246" s="134">
        <v>43</v>
      </c>
      <c r="G2246" s="135">
        <v>27</v>
      </c>
      <c r="H2246" s="171">
        <f>IFERROR((Table21[[#This Row],[_202330]]-Table21[[#This Row],[_201930]])/Table21[[#This Row],[_201930]]*1,"")</f>
        <v>0.2857142857142857</v>
      </c>
    </row>
    <row r="2247" spans="1:8" ht="28.5">
      <c r="A2247" s="132">
        <v>199740</v>
      </c>
      <c r="B2247" s="134" t="s">
        <v>1164</v>
      </c>
      <c r="C2247" s="134">
        <v>24</v>
      </c>
      <c r="D2247" s="134">
        <v>59</v>
      </c>
      <c r="E2247" s="134">
        <v>65</v>
      </c>
      <c r="F2247" s="134">
        <v>45</v>
      </c>
      <c r="G2247" s="135">
        <v>43</v>
      </c>
      <c r="H2247" s="171">
        <f>IFERROR((Table21[[#This Row],[_202330]]-Table21[[#This Row],[_201930]])/Table21[[#This Row],[_201930]]*1,"")</f>
        <v>0.79166666666666663</v>
      </c>
    </row>
    <row r="2248" spans="1:8" ht="28.5">
      <c r="A2248" s="132">
        <v>199740</v>
      </c>
      <c r="B2248" s="134" t="s">
        <v>1165</v>
      </c>
      <c r="C2248" s="134" t="s">
        <v>129</v>
      </c>
      <c r="D2248" s="134" t="s">
        <v>129</v>
      </c>
      <c r="E2248" s="134" t="s">
        <v>129</v>
      </c>
      <c r="F2248" s="134" t="s">
        <v>129</v>
      </c>
      <c r="G2248" s="135" t="s">
        <v>129</v>
      </c>
      <c r="H2248" s="171" t="str">
        <f>IFERROR((Table21[[#This Row],[_202330]]-Table21[[#This Row],[_201930]])/Table21[[#This Row],[_201930]]*1,"")</f>
        <v/>
      </c>
    </row>
    <row r="2249" spans="1:8">
      <c r="A2249" s="132">
        <v>199740</v>
      </c>
      <c r="B2249" s="134" t="s">
        <v>1141</v>
      </c>
      <c r="C2249" s="134">
        <v>45</v>
      </c>
      <c r="D2249" s="134">
        <v>125</v>
      </c>
      <c r="E2249" s="134">
        <v>125</v>
      </c>
      <c r="F2249" s="134">
        <v>88</v>
      </c>
      <c r="G2249" s="135">
        <v>70</v>
      </c>
      <c r="H2249" s="171">
        <f>IFERROR((Table21[[#This Row],[_202330]]-Table21[[#This Row],[_201930]])/Table21[[#This Row],[_201930]]*1,"")</f>
        <v>0.55555555555555558</v>
      </c>
    </row>
    <row r="2250" spans="1:8">
      <c r="A2250" s="132">
        <v>199740</v>
      </c>
      <c r="B2250" s="134" t="s">
        <v>1142</v>
      </c>
      <c r="C2250" s="134">
        <v>49</v>
      </c>
      <c r="D2250" s="134">
        <v>44</v>
      </c>
      <c r="E2250" s="134">
        <v>51</v>
      </c>
      <c r="F2250" s="134">
        <v>34</v>
      </c>
      <c r="G2250" s="135">
        <v>53</v>
      </c>
      <c r="H2250" s="171">
        <f>IFERROR((Table21[[#This Row],[_202330]]-Table21[[#This Row],[_201930]])/Table21[[#This Row],[_201930]]*1,"")</f>
        <v>8.1632653061224483E-2</v>
      </c>
    </row>
    <row r="2251" spans="1:8" ht="28.5">
      <c r="A2251" s="132">
        <v>199740</v>
      </c>
      <c r="B2251" s="134" t="s">
        <v>1143</v>
      </c>
      <c r="C2251" s="134">
        <v>25</v>
      </c>
      <c r="D2251" s="134">
        <v>65</v>
      </c>
      <c r="E2251" s="134">
        <v>59</v>
      </c>
      <c r="F2251" s="134">
        <v>43</v>
      </c>
      <c r="G2251" s="135">
        <v>26</v>
      </c>
      <c r="H2251" s="171">
        <f>IFERROR((Table21[[#This Row],[_202330]]-Table21[[#This Row],[_201930]])/Table21[[#This Row],[_201930]]*1,"")</f>
        <v>0.04</v>
      </c>
    </row>
    <row r="2252" spans="1:8" ht="28.5">
      <c r="A2252" s="132">
        <v>199740</v>
      </c>
      <c r="B2252" s="134" t="s">
        <v>1166</v>
      </c>
      <c r="C2252" s="134">
        <v>24</v>
      </c>
      <c r="D2252" s="134">
        <v>63</v>
      </c>
      <c r="E2252" s="134">
        <v>68</v>
      </c>
      <c r="F2252" s="134">
        <v>46</v>
      </c>
      <c r="G2252" s="135">
        <v>45</v>
      </c>
      <c r="H2252" s="171">
        <f>IFERROR((Table21[[#This Row],[_202330]]-Table21[[#This Row],[_201930]])/Table21[[#This Row],[_201930]]*1,"")</f>
        <v>0.875</v>
      </c>
    </row>
    <row r="2253" spans="1:8" ht="28.5">
      <c r="A2253" s="132">
        <v>199740</v>
      </c>
      <c r="B2253" s="134" t="s">
        <v>1167</v>
      </c>
      <c r="C2253" s="134" t="s">
        <v>129</v>
      </c>
      <c r="D2253" s="134" t="s">
        <v>129</v>
      </c>
      <c r="E2253" s="134" t="s">
        <v>129</v>
      </c>
      <c r="F2253" s="134" t="s">
        <v>129</v>
      </c>
      <c r="G2253" s="135" t="s">
        <v>129</v>
      </c>
      <c r="H2253" s="171" t="str">
        <f>IFERROR((Table21[[#This Row],[_202330]]-Table21[[#This Row],[_201930]])/Table21[[#This Row],[_201930]]*1,"")</f>
        <v/>
      </c>
    </row>
    <row r="2254" spans="1:8">
      <c r="A2254" s="132">
        <v>199740</v>
      </c>
      <c r="B2254" s="134" t="s">
        <v>1146</v>
      </c>
      <c r="C2254" s="134">
        <v>49</v>
      </c>
      <c r="D2254" s="134">
        <v>128</v>
      </c>
      <c r="E2254" s="134">
        <v>127</v>
      </c>
      <c r="F2254" s="134">
        <v>89</v>
      </c>
      <c r="G2254" s="135">
        <v>71</v>
      </c>
      <c r="H2254" s="171">
        <f>IFERROR((Table21[[#This Row],[_202330]]-Table21[[#This Row],[_201930]])/Table21[[#This Row],[_201930]]*1,"")</f>
        <v>0.44897959183673469</v>
      </c>
    </row>
    <row r="2255" spans="1:8" ht="28.5">
      <c r="A2255" s="132">
        <v>199740</v>
      </c>
      <c r="B2255" s="134" t="s">
        <v>1147</v>
      </c>
      <c r="C2255" s="134">
        <v>4</v>
      </c>
      <c r="D2255" s="134">
        <v>2</v>
      </c>
      <c r="E2255" s="134">
        <v>3</v>
      </c>
      <c r="F2255" s="134">
        <v>1</v>
      </c>
      <c r="G2255" s="135">
        <v>2</v>
      </c>
      <c r="H2255" s="171">
        <f>IFERROR((Table21[[#This Row],[_202330]]-Table21[[#This Row],[_201930]])/Table21[[#This Row],[_201930]]*1,"")</f>
        <v>-0.5</v>
      </c>
    </row>
    <row r="2256" spans="1:8" ht="28.5">
      <c r="A2256" s="132">
        <v>199740</v>
      </c>
      <c r="B2256" s="134" t="s">
        <v>1148</v>
      </c>
      <c r="C2256" s="134">
        <v>24</v>
      </c>
      <c r="D2256" s="134">
        <v>72</v>
      </c>
      <c r="E2256" s="134">
        <v>60</v>
      </c>
      <c r="F2256" s="134">
        <v>98</v>
      </c>
      <c r="G2256" s="135">
        <v>25</v>
      </c>
      <c r="H2256" s="171">
        <f>IFERROR((Table21[[#This Row],[_202330]]-Table21[[#This Row],[_201930]])/Table21[[#This Row],[_201930]]*1,"")</f>
        <v>4.1666666666666664E-2</v>
      </c>
    </row>
    <row r="2257" spans="1:8" ht="28.5">
      <c r="A2257" s="132">
        <v>199740</v>
      </c>
      <c r="B2257" s="134" t="s">
        <v>1149</v>
      </c>
      <c r="C2257" s="134">
        <v>15</v>
      </c>
      <c r="D2257" s="134">
        <v>82</v>
      </c>
      <c r="E2257" s="134">
        <v>53</v>
      </c>
      <c r="F2257" s="134">
        <v>73</v>
      </c>
      <c r="G2257" s="135">
        <v>34</v>
      </c>
      <c r="H2257" s="171">
        <f>IFERROR((Table21[[#This Row],[_202330]]-Table21[[#This Row],[_201930]])/Table21[[#This Row],[_201930]]*1,"")</f>
        <v>1.2666666666666666</v>
      </c>
    </row>
    <row r="2258" spans="1:8" ht="28.5">
      <c r="A2258" s="132">
        <v>199740</v>
      </c>
      <c r="B2258" s="134" t="s">
        <v>1150</v>
      </c>
      <c r="C2258" s="134">
        <v>43</v>
      </c>
      <c r="D2258" s="134">
        <v>156</v>
      </c>
      <c r="E2258" s="134">
        <v>116</v>
      </c>
      <c r="F2258" s="134">
        <v>172</v>
      </c>
      <c r="G2258" s="135">
        <v>61</v>
      </c>
      <c r="H2258" s="171">
        <f>IFERROR((Table21[[#This Row],[_202330]]-Table21[[#This Row],[_201930]])/Table21[[#This Row],[_201930]]*1,"")</f>
        <v>0.41860465116279072</v>
      </c>
    </row>
    <row r="2259" spans="1:8">
      <c r="A2259" s="132">
        <v>199740</v>
      </c>
      <c r="B2259" s="134" t="s">
        <v>1151</v>
      </c>
      <c r="C2259" s="134">
        <v>53</v>
      </c>
      <c r="D2259" s="134">
        <v>45</v>
      </c>
      <c r="E2259" s="134">
        <v>52</v>
      </c>
      <c r="F2259" s="134">
        <v>34</v>
      </c>
      <c r="G2259" s="135">
        <v>54</v>
      </c>
      <c r="H2259" s="171">
        <f>IFERROR((Table21[[#This Row],[_202330]]-Table21[[#This Row],[_201930]])/Table21[[#This Row],[_201930]]*1,"")</f>
        <v>1.8867924528301886E-2</v>
      </c>
    </row>
    <row r="2260" spans="1:8" ht="28.5">
      <c r="A2260" s="132">
        <v>199740</v>
      </c>
      <c r="B2260" s="134" t="s">
        <v>1152</v>
      </c>
      <c r="C2260" s="134">
        <v>30</v>
      </c>
      <c r="D2260" s="134">
        <v>26</v>
      </c>
      <c r="E2260" s="134">
        <v>26</v>
      </c>
      <c r="F2260" s="134">
        <v>38</v>
      </c>
      <c r="G2260" s="135">
        <v>20</v>
      </c>
      <c r="H2260" s="171">
        <f>IFERROR((Table21[[#This Row],[_202330]]-Table21[[#This Row],[_201930]])/Table21[[#This Row],[_201930]]*1,"")</f>
        <v>-0.33333333333333331</v>
      </c>
    </row>
    <row r="2261" spans="1:8" ht="28.5">
      <c r="A2261" s="132">
        <v>199740</v>
      </c>
      <c r="B2261" s="134" t="s">
        <v>1153</v>
      </c>
      <c r="C2261" s="134">
        <v>4</v>
      </c>
      <c r="D2261" s="134">
        <v>1</v>
      </c>
      <c r="E2261" s="134">
        <v>1</v>
      </c>
      <c r="F2261" s="134">
        <v>0</v>
      </c>
      <c r="G2261" s="135">
        <v>2</v>
      </c>
      <c r="H2261" s="171">
        <f>IFERROR((Table21[[#This Row],[_202330]]-Table21[[#This Row],[_201930]])/Table21[[#This Row],[_201930]]*1,"")</f>
        <v>-0.5</v>
      </c>
    </row>
    <row r="2262" spans="1:8" ht="28.5">
      <c r="A2262" s="132">
        <v>199740</v>
      </c>
      <c r="B2262" s="134" t="s">
        <v>1154</v>
      </c>
      <c r="C2262" s="134">
        <v>26</v>
      </c>
      <c r="D2262" s="134">
        <v>25</v>
      </c>
      <c r="E2262" s="134">
        <v>25</v>
      </c>
      <c r="F2262" s="134">
        <v>38</v>
      </c>
      <c r="G2262" s="135">
        <v>19</v>
      </c>
      <c r="H2262" s="171">
        <f>IFERROR((Table21[[#This Row],[_202330]]-Table21[[#This Row],[_201930]])/Table21[[#This Row],[_201930]]*1,"")</f>
        <v>-0.26923076923076922</v>
      </c>
    </row>
    <row r="2263" spans="1:8" ht="28.5">
      <c r="A2263" s="132">
        <v>199740</v>
      </c>
      <c r="B2263" s="134" t="s">
        <v>1155</v>
      </c>
      <c r="C2263" s="134">
        <v>16</v>
      </c>
      <c r="D2263" s="134">
        <v>29</v>
      </c>
      <c r="E2263" s="134">
        <v>22</v>
      </c>
      <c r="F2263" s="134">
        <v>28</v>
      </c>
      <c r="G2263" s="135">
        <v>26</v>
      </c>
      <c r="H2263" s="171">
        <f>IFERROR((Table21[[#This Row],[_202330]]-Table21[[#This Row],[_201930]])/Table21[[#This Row],[_201930]]*1,"")</f>
        <v>0.625</v>
      </c>
    </row>
    <row r="2264" spans="1:8">
      <c r="A2264" s="132">
        <v>199838</v>
      </c>
      <c r="B2264" s="134" t="s">
        <v>1173</v>
      </c>
      <c r="C2264" s="134">
        <v>84</v>
      </c>
      <c r="D2264" s="134">
        <v>88</v>
      </c>
      <c r="E2264" s="134">
        <v>76</v>
      </c>
      <c r="F2264" s="134">
        <v>71</v>
      </c>
      <c r="G2264" s="135">
        <v>130</v>
      </c>
      <c r="H2264" s="171">
        <f>IFERROR((Table21[[#This Row],[_202330]]-Table21[[#This Row],[_201930]])/Table21[[#This Row],[_201930]]*1,"")</f>
        <v>0.54761904761904767</v>
      </c>
    </row>
    <row r="2265" spans="1:8">
      <c r="A2265" s="132">
        <v>199838</v>
      </c>
      <c r="B2265" s="134" t="s">
        <v>1131</v>
      </c>
      <c r="C2265" s="134">
        <v>0</v>
      </c>
      <c r="D2265" s="134">
        <v>0</v>
      </c>
      <c r="E2265" s="134">
        <v>0</v>
      </c>
      <c r="F2265" s="134">
        <v>0</v>
      </c>
      <c r="G2265" s="135">
        <v>0</v>
      </c>
      <c r="H2265" s="171" t="str">
        <f>IFERROR((Table21[[#This Row],[_202330]]-Table21[[#This Row],[_201930]])/Table21[[#This Row],[_201930]]*1,"")</f>
        <v/>
      </c>
    </row>
    <row r="2266" spans="1:8">
      <c r="A2266" s="132">
        <v>199838</v>
      </c>
      <c r="B2266" s="134" t="s">
        <v>1132</v>
      </c>
      <c r="C2266" s="134">
        <v>84</v>
      </c>
      <c r="D2266" s="134">
        <v>88</v>
      </c>
      <c r="E2266" s="134">
        <v>76</v>
      </c>
      <c r="F2266" s="134">
        <v>71</v>
      </c>
      <c r="G2266" s="135">
        <v>130</v>
      </c>
      <c r="H2266" s="171">
        <f>IFERROR((Table21[[#This Row],[_202330]]-Table21[[#This Row],[_201930]])/Table21[[#This Row],[_201930]]*1,"")</f>
        <v>0.54761904761904767</v>
      </c>
    </row>
    <row r="2267" spans="1:8" ht="28.5">
      <c r="A2267" s="132">
        <v>199838</v>
      </c>
      <c r="B2267" s="134" t="s">
        <v>1133</v>
      </c>
      <c r="C2267" s="134">
        <v>9</v>
      </c>
      <c r="D2267" s="134">
        <v>28</v>
      </c>
      <c r="E2267" s="134">
        <v>14</v>
      </c>
      <c r="F2267" s="134">
        <v>20</v>
      </c>
      <c r="G2267" s="135">
        <v>19</v>
      </c>
      <c r="H2267" s="171">
        <f>IFERROR((Table21[[#This Row],[_202330]]-Table21[[#This Row],[_201930]])/Table21[[#This Row],[_201930]]*1,"")</f>
        <v>1.1111111111111112</v>
      </c>
    </row>
    <row r="2268" spans="1:8" ht="28.5">
      <c r="A2268" s="132">
        <v>199838</v>
      </c>
      <c r="B2268" s="134" t="s">
        <v>1162</v>
      </c>
      <c r="C2268" s="134">
        <v>24</v>
      </c>
      <c r="D2268" s="134">
        <v>27</v>
      </c>
      <c r="E2268" s="134">
        <v>20</v>
      </c>
      <c r="F2268" s="134">
        <v>11</v>
      </c>
      <c r="G2268" s="135">
        <v>27</v>
      </c>
      <c r="H2268" s="171">
        <f>IFERROR((Table21[[#This Row],[_202330]]-Table21[[#This Row],[_201930]])/Table21[[#This Row],[_201930]]*1,"")</f>
        <v>0.125</v>
      </c>
    </row>
    <row r="2269" spans="1:8" ht="28.5">
      <c r="A2269" s="132">
        <v>199838</v>
      </c>
      <c r="B2269" s="134" t="s">
        <v>1163</v>
      </c>
      <c r="C2269" s="134" t="s">
        <v>129</v>
      </c>
      <c r="D2269" s="134" t="s">
        <v>129</v>
      </c>
      <c r="E2269" s="134" t="s">
        <v>129</v>
      </c>
      <c r="F2269" s="134" t="s">
        <v>129</v>
      </c>
      <c r="G2269" s="135" t="s">
        <v>129</v>
      </c>
      <c r="H2269" s="171" t="str">
        <f>IFERROR((Table21[[#This Row],[_202330]]-Table21[[#This Row],[_201930]])/Table21[[#This Row],[_201930]]*1,"")</f>
        <v/>
      </c>
    </row>
    <row r="2270" spans="1:8">
      <c r="A2270" s="132">
        <v>199838</v>
      </c>
      <c r="B2270" s="134" t="s">
        <v>1136</v>
      </c>
      <c r="C2270" s="134">
        <v>33</v>
      </c>
      <c r="D2270" s="134">
        <v>55</v>
      </c>
      <c r="E2270" s="134">
        <v>34</v>
      </c>
      <c r="F2270" s="134">
        <v>31</v>
      </c>
      <c r="G2270" s="135">
        <v>46</v>
      </c>
      <c r="H2270" s="171">
        <f>IFERROR((Table21[[#This Row],[_202330]]-Table21[[#This Row],[_201930]])/Table21[[#This Row],[_201930]]*1,"")</f>
        <v>0.39393939393939392</v>
      </c>
    </row>
    <row r="2271" spans="1:8">
      <c r="A2271" s="132">
        <v>199838</v>
      </c>
      <c r="B2271" s="134" t="s">
        <v>1137</v>
      </c>
      <c r="C2271" s="134">
        <v>39</v>
      </c>
      <c r="D2271" s="134">
        <v>63</v>
      </c>
      <c r="E2271" s="134">
        <v>45</v>
      </c>
      <c r="F2271" s="134">
        <v>44</v>
      </c>
      <c r="G2271" s="135">
        <v>35</v>
      </c>
      <c r="H2271" s="171">
        <f>IFERROR((Table21[[#This Row],[_202330]]-Table21[[#This Row],[_201930]])/Table21[[#This Row],[_201930]]*1,"")</f>
        <v>-0.10256410256410256</v>
      </c>
    </row>
    <row r="2272" spans="1:8" ht="28.5">
      <c r="A2272" s="132">
        <v>199838</v>
      </c>
      <c r="B2272" s="134" t="s">
        <v>1138</v>
      </c>
      <c r="C2272" s="134">
        <v>9</v>
      </c>
      <c r="D2272" s="134">
        <v>29</v>
      </c>
      <c r="E2272" s="134">
        <v>14</v>
      </c>
      <c r="F2272" s="134">
        <v>21</v>
      </c>
      <c r="G2272" s="135">
        <v>19</v>
      </c>
      <c r="H2272" s="171">
        <f>IFERROR((Table21[[#This Row],[_202330]]-Table21[[#This Row],[_201930]])/Table21[[#This Row],[_201930]]*1,"")</f>
        <v>1.1111111111111112</v>
      </c>
    </row>
    <row r="2273" spans="1:8" ht="28.5">
      <c r="A2273" s="132">
        <v>199838</v>
      </c>
      <c r="B2273" s="134" t="s">
        <v>1164</v>
      </c>
      <c r="C2273" s="134">
        <v>26</v>
      </c>
      <c r="D2273" s="134">
        <v>27</v>
      </c>
      <c r="E2273" s="134">
        <v>21</v>
      </c>
      <c r="F2273" s="134">
        <v>11</v>
      </c>
      <c r="G2273" s="135">
        <v>28</v>
      </c>
      <c r="H2273" s="171">
        <f>IFERROR((Table21[[#This Row],[_202330]]-Table21[[#This Row],[_201930]])/Table21[[#This Row],[_201930]]*1,"")</f>
        <v>7.6923076923076927E-2</v>
      </c>
    </row>
    <row r="2274" spans="1:8" ht="28.5">
      <c r="A2274" s="132">
        <v>199838</v>
      </c>
      <c r="B2274" s="134" t="s">
        <v>1165</v>
      </c>
      <c r="C2274" s="134" t="s">
        <v>129</v>
      </c>
      <c r="D2274" s="134" t="s">
        <v>129</v>
      </c>
      <c r="E2274" s="134" t="s">
        <v>129</v>
      </c>
      <c r="F2274" s="134" t="s">
        <v>129</v>
      </c>
      <c r="G2274" s="135" t="s">
        <v>129</v>
      </c>
      <c r="H2274" s="171" t="str">
        <f>IFERROR((Table21[[#This Row],[_202330]]-Table21[[#This Row],[_201930]])/Table21[[#This Row],[_201930]]*1,"")</f>
        <v/>
      </c>
    </row>
    <row r="2275" spans="1:8">
      <c r="A2275" s="132">
        <v>199838</v>
      </c>
      <c r="B2275" s="134" t="s">
        <v>1141</v>
      </c>
      <c r="C2275" s="134">
        <v>35</v>
      </c>
      <c r="D2275" s="134">
        <v>56</v>
      </c>
      <c r="E2275" s="134">
        <v>35</v>
      </c>
      <c r="F2275" s="134">
        <v>32</v>
      </c>
      <c r="G2275" s="135">
        <v>47</v>
      </c>
      <c r="H2275" s="171">
        <f>IFERROR((Table21[[#This Row],[_202330]]-Table21[[#This Row],[_201930]])/Table21[[#This Row],[_201930]]*1,"")</f>
        <v>0.34285714285714286</v>
      </c>
    </row>
    <row r="2276" spans="1:8">
      <c r="A2276" s="132">
        <v>199838</v>
      </c>
      <c r="B2276" s="134" t="s">
        <v>1142</v>
      </c>
      <c r="C2276" s="134">
        <v>42</v>
      </c>
      <c r="D2276" s="134">
        <v>64</v>
      </c>
      <c r="E2276" s="134">
        <v>46</v>
      </c>
      <c r="F2276" s="134">
        <v>45</v>
      </c>
      <c r="G2276" s="135">
        <v>36</v>
      </c>
      <c r="H2276" s="171">
        <f>IFERROR((Table21[[#This Row],[_202330]]-Table21[[#This Row],[_201930]])/Table21[[#This Row],[_201930]]*1,"")</f>
        <v>-0.14285714285714285</v>
      </c>
    </row>
    <row r="2277" spans="1:8" ht="28.5">
      <c r="A2277" s="132">
        <v>199838</v>
      </c>
      <c r="B2277" s="134" t="s">
        <v>1143</v>
      </c>
      <c r="C2277" s="134">
        <v>9</v>
      </c>
      <c r="D2277" s="134">
        <v>29</v>
      </c>
      <c r="E2277" s="134">
        <v>14</v>
      </c>
      <c r="F2277" s="134">
        <v>21</v>
      </c>
      <c r="G2277" s="135">
        <v>19</v>
      </c>
      <c r="H2277" s="171">
        <f>IFERROR((Table21[[#This Row],[_202330]]-Table21[[#This Row],[_201930]])/Table21[[#This Row],[_201930]]*1,"")</f>
        <v>1.1111111111111112</v>
      </c>
    </row>
    <row r="2278" spans="1:8" ht="28.5">
      <c r="A2278" s="132">
        <v>199838</v>
      </c>
      <c r="B2278" s="134" t="s">
        <v>1166</v>
      </c>
      <c r="C2278" s="134">
        <v>27</v>
      </c>
      <c r="D2278" s="134">
        <v>28</v>
      </c>
      <c r="E2278" s="134">
        <v>22</v>
      </c>
      <c r="F2278" s="134">
        <v>11</v>
      </c>
      <c r="G2278" s="135">
        <v>30</v>
      </c>
      <c r="H2278" s="171">
        <f>IFERROR((Table21[[#This Row],[_202330]]-Table21[[#This Row],[_201930]])/Table21[[#This Row],[_201930]]*1,"")</f>
        <v>0.1111111111111111</v>
      </c>
    </row>
    <row r="2279" spans="1:8" ht="28.5">
      <c r="A2279" s="132">
        <v>199838</v>
      </c>
      <c r="B2279" s="134" t="s">
        <v>1167</v>
      </c>
      <c r="C2279" s="134" t="s">
        <v>129</v>
      </c>
      <c r="D2279" s="134" t="s">
        <v>129</v>
      </c>
      <c r="E2279" s="134" t="s">
        <v>129</v>
      </c>
      <c r="F2279" s="134" t="s">
        <v>129</v>
      </c>
      <c r="G2279" s="135" t="s">
        <v>129</v>
      </c>
      <c r="H2279" s="171" t="str">
        <f>IFERROR((Table21[[#This Row],[_202330]]-Table21[[#This Row],[_201930]])/Table21[[#This Row],[_201930]]*1,"")</f>
        <v/>
      </c>
    </row>
    <row r="2280" spans="1:8">
      <c r="A2280" s="132">
        <v>199838</v>
      </c>
      <c r="B2280" s="134" t="s">
        <v>1146</v>
      </c>
      <c r="C2280" s="134">
        <v>36</v>
      </c>
      <c r="D2280" s="134">
        <v>57</v>
      </c>
      <c r="E2280" s="134">
        <v>36</v>
      </c>
      <c r="F2280" s="134">
        <v>32</v>
      </c>
      <c r="G2280" s="135">
        <v>49</v>
      </c>
      <c r="H2280" s="171">
        <f>IFERROR((Table21[[#This Row],[_202330]]-Table21[[#This Row],[_201930]])/Table21[[#This Row],[_201930]]*1,"")</f>
        <v>0.3611111111111111</v>
      </c>
    </row>
    <row r="2281" spans="1:8" ht="28.5">
      <c r="A2281" s="132">
        <v>199838</v>
      </c>
      <c r="B2281" s="134" t="s">
        <v>1147</v>
      </c>
      <c r="C2281" s="134">
        <v>0</v>
      </c>
      <c r="D2281" s="134">
        <v>3</v>
      </c>
      <c r="E2281" s="134">
        <v>3</v>
      </c>
      <c r="F2281" s="134">
        <v>0</v>
      </c>
      <c r="G2281" s="135">
        <v>1</v>
      </c>
      <c r="H2281" s="171" t="str">
        <f>IFERROR((Table21[[#This Row],[_202330]]-Table21[[#This Row],[_201930]])/Table21[[#This Row],[_201930]]*1,"")</f>
        <v/>
      </c>
    </row>
    <row r="2282" spans="1:8" ht="28.5">
      <c r="A2282" s="132">
        <v>199838</v>
      </c>
      <c r="B2282" s="134" t="s">
        <v>1148</v>
      </c>
      <c r="C2282" s="134">
        <v>26</v>
      </c>
      <c r="D2282" s="134">
        <v>14</v>
      </c>
      <c r="E2282" s="134">
        <v>18</v>
      </c>
      <c r="F2282" s="134">
        <v>2</v>
      </c>
      <c r="G2282" s="135">
        <v>36</v>
      </c>
      <c r="H2282" s="171">
        <f>IFERROR((Table21[[#This Row],[_202330]]-Table21[[#This Row],[_201930]])/Table21[[#This Row],[_201930]]*1,"")</f>
        <v>0.38461538461538464</v>
      </c>
    </row>
    <row r="2283" spans="1:8" ht="28.5">
      <c r="A2283" s="132">
        <v>199838</v>
      </c>
      <c r="B2283" s="134" t="s">
        <v>1149</v>
      </c>
      <c r="C2283" s="134">
        <v>22</v>
      </c>
      <c r="D2283" s="134">
        <v>14</v>
      </c>
      <c r="E2283" s="134">
        <v>19</v>
      </c>
      <c r="F2283" s="134">
        <v>37</v>
      </c>
      <c r="G2283" s="135">
        <v>44</v>
      </c>
      <c r="H2283" s="171">
        <f>IFERROR((Table21[[#This Row],[_202330]]-Table21[[#This Row],[_201930]])/Table21[[#This Row],[_201930]]*1,"")</f>
        <v>1</v>
      </c>
    </row>
    <row r="2284" spans="1:8" ht="28.5">
      <c r="A2284" s="132">
        <v>199838</v>
      </c>
      <c r="B2284" s="134" t="s">
        <v>1150</v>
      </c>
      <c r="C2284" s="134">
        <v>48</v>
      </c>
      <c r="D2284" s="134">
        <v>31</v>
      </c>
      <c r="E2284" s="134">
        <v>40</v>
      </c>
      <c r="F2284" s="134">
        <v>39</v>
      </c>
      <c r="G2284" s="135">
        <v>81</v>
      </c>
      <c r="H2284" s="171">
        <f>IFERROR((Table21[[#This Row],[_202330]]-Table21[[#This Row],[_201930]])/Table21[[#This Row],[_201930]]*1,"")</f>
        <v>0.6875</v>
      </c>
    </row>
    <row r="2285" spans="1:8">
      <c r="A2285" s="132">
        <v>199838</v>
      </c>
      <c r="B2285" s="134" t="s">
        <v>1151</v>
      </c>
      <c r="C2285" s="134">
        <v>43</v>
      </c>
      <c r="D2285" s="134">
        <v>65</v>
      </c>
      <c r="E2285" s="134">
        <v>47</v>
      </c>
      <c r="F2285" s="134">
        <v>45</v>
      </c>
      <c r="G2285" s="135">
        <v>38</v>
      </c>
      <c r="H2285" s="171">
        <f>IFERROR((Table21[[#This Row],[_202330]]-Table21[[#This Row],[_201930]])/Table21[[#This Row],[_201930]]*1,"")</f>
        <v>-0.11627906976744186</v>
      </c>
    </row>
    <row r="2286" spans="1:8" ht="28.5">
      <c r="A2286" s="132">
        <v>199838</v>
      </c>
      <c r="B2286" s="134" t="s">
        <v>1152</v>
      </c>
      <c r="C2286" s="134">
        <v>31</v>
      </c>
      <c r="D2286" s="134">
        <v>19</v>
      </c>
      <c r="E2286" s="134">
        <v>28</v>
      </c>
      <c r="F2286" s="134">
        <v>3</v>
      </c>
      <c r="G2286" s="135">
        <v>28</v>
      </c>
      <c r="H2286" s="171">
        <f>IFERROR((Table21[[#This Row],[_202330]]-Table21[[#This Row],[_201930]])/Table21[[#This Row],[_201930]]*1,"")</f>
        <v>-9.6774193548387094E-2</v>
      </c>
    </row>
    <row r="2287" spans="1:8" ht="28.5">
      <c r="A2287" s="132">
        <v>199838</v>
      </c>
      <c r="B2287" s="134" t="s">
        <v>1153</v>
      </c>
      <c r="C2287" s="134">
        <v>0</v>
      </c>
      <c r="D2287" s="134">
        <v>3</v>
      </c>
      <c r="E2287" s="134">
        <v>4</v>
      </c>
      <c r="F2287" s="134">
        <v>0</v>
      </c>
      <c r="G2287" s="135">
        <v>1</v>
      </c>
      <c r="H2287" s="171" t="str">
        <f>IFERROR((Table21[[#This Row],[_202330]]-Table21[[#This Row],[_201930]])/Table21[[#This Row],[_201930]]*1,"")</f>
        <v/>
      </c>
    </row>
    <row r="2288" spans="1:8" ht="28.5">
      <c r="A2288" s="132">
        <v>199838</v>
      </c>
      <c r="B2288" s="134" t="s">
        <v>1154</v>
      </c>
      <c r="C2288" s="134">
        <v>31</v>
      </c>
      <c r="D2288" s="134">
        <v>16</v>
      </c>
      <c r="E2288" s="134">
        <v>24</v>
      </c>
      <c r="F2288" s="134">
        <v>3</v>
      </c>
      <c r="G2288" s="135">
        <v>28</v>
      </c>
      <c r="H2288" s="171">
        <f>IFERROR((Table21[[#This Row],[_202330]]-Table21[[#This Row],[_201930]])/Table21[[#This Row],[_201930]]*1,"")</f>
        <v>-9.6774193548387094E-2</v>
      </c>
    </row>
    <row r="2289" spans="1:8" ht="28.5">
      <c r="A2289" s="132">
        <v>199838</v>
      </c>
      <c r="B2289" s="134" t="s">
        <v>1155</v>
      </c>
      <c r="C2289" s="134">
        <v>26</v>
      </c>
      <c r="D2289" s="134">
        <v>16</v>
      </c>
      <c r="E2289" s="134">
        <v>25</v>
      </c>
      <c r="F2289" s="134">
        <v>52</v>
      </c>
      <c r="G2289" s="135">
        <v>34</v>
      </c>
      <c r="H2289" s="171">
        <f>IFERROR((Table21[[#This Row],[_202330]]-Table21[[#This Row],[_201930]])/Table21[[#This Row],[_201930]]*1,"")</f>
        <v>0.30769230769230771</v>
      </c>
    </row>
    <row r="2290" spans="1:8">
      <c r="A2290" s="132">
        <v>199856</v>
      </c>
      <c r="B2290" s="134" t="s">
        <v>1173</v>
      </c>
      <c r="C2290" s="134">
        <v>1061</v>
      </c>
      <c r="D2290" s="134">
        <v>1240</v>
      </c>
      <c r="E2290" s="134">
        <v>1134</v>
      </c>
      <c r="F2290" s="134">
        <v>1069</v>
      </c>
      <c r="G2290" s="135">
        <v>1000</v>
      </c>
      <c r="H2290" s="171">
        <f>IFERROR((Table21[[#This Row],[_202330]]-Table21[[#This Row],[_201930]])/Table21[[#This Row],[_201930]]*1,"")</f>
        <v>-5.7492931196983975E-2</v>
      </c>
    </row>
    <row r="2291" spans="1:8">
      <c r="A2291" s="132">
        <v>199856</v>
      </c>
      <c r="B2291" s="134" t="s">
        <v>1131</v>
      </c>
      <c r="C2291" s="134">
        <v>0</v>
      </c>
      <c r="D2291" s="134">
        <v>0</v>
      </c>
      <c r="E2291" s="134">
        <v>0</v>
      </c>
      <c r="F2291" s="134">
        <v>0</v>
      </c>
      <c r="G2291" s="135">
        <v>0</v>
      </c>
      <c r="H2291" s="171" t="str">
        <f>IFERROR((Table21[[#This Row],[_202330]]-Table21[[#This Row],[_201930]])/Table21[[#This Row],[_201930]]*1,"")</f>
        <v/>
      </c>
    </row>
    <row r="2292" spans="1:8">
      <c r="A2292" s="132">
        <v>199856</v>
      </c>
      <c r="B2292" s="134" t="s">
        <v>1132</v>
      </c>
      <c r="C2292" s="134">
        <v>1061</v>
      </c>
      <c r="D2292" s="134">
        <v>1240</v>
      </c>
      <c r="E2292" s="134">
        <v>1134</v>
      </c>
      <c r="F2292" s="134">
        <v>1069</v>
      </c>
      <c r="G2292" s="135">
        <v>1000</v>
      </c>
      <c r="H2292" s="171">
        <f>IFERROR((Table21[[#This Row],[_202330]]-Table21[[#This Row],[_201930]])/Table21[[#This Row],[_201930]]*1,"")</f>
        <v>-5.7492931196983975E-2</v>
      </c>
    </row>
    <row r="2293" spans="1:8" ht="28.5">
      <c r="A2293" s="132">
        <v>199856</v>
      </c>
      <c r="B2293" s="134" t="s">
        <v>1133</v>
      </c>
      <c r="C2293" s="134">
        <v>53</v>
      </c>
      <c r="D2293" s="134">
        <v>58</v>
      </c>
      <c r="E2293" s="134">
        <v>55</v>
      </c>
      <c r="F2293" s="134">
        <v>109</v>
      </c>
      <c r="G2293" s="135">
        <v>100</v>
      </c>
      <c r="H2293" s="171">
        <f>IFERROR((Table21[[#This Row],[_202330]]-Table21[[#This Row],[_201930]])/Table21[[#This Row],[_201930]]*1,"")</f>
        <v>0.8867924528301887</v>
      </c>
    </row>
    <row r="2294" spans="1:8" ht="28.5">
      <c r="A2294" s="132">
        <v>199856</v>
      </c>
      <c r="B2294" s="134" t="s">
        <v>1162</v>
      </c>
      <c r="C2294" s="134">
        <v>195</v>
      </c>
      <c r="D2294" s="134">
        <v>247</v>
      </c>
      <c r="E2294" s="134">
        <v>261</v>
      </c>
      <c r="F2294" s="134">
        <v>229</v>
      </c>
      <c r="G2294" s="135">
        <v>277</v>
      </c>
      <c r="H2294" s="171">
        <f>IFERROR((Table21[[#This Row],[_202330]]-Table21[[#This Row],[_201930]])/Table21[[#This Row],[_201930]]*1,"")</f>
        <v>0.42051282051282052</v>
      </c>
    </row>
    <row r="2295" spans="1:8" ht="28.5">
      <c r="A2295" s="132">
        <v>199856</v>
      </c>
      <c r="B2295" s="134" t="s">
        <v>1163</v>
      </c>
      <c r="C2295" s="134" t="s">
        <v>129</v>
      </c>
      <c r="D2295" s="134" t="s">
        <v>129</v>
      </c>
      <c r="E2295" s="134" t="s">
        <v>129</v>
      </c>
      <c r="F2295" s="134" t="s">
        <v>129</v>
      </c>
      <c r="G2295" s="135" t="s">
        <v>129</v>
      </c>
      <c r="H2295" s="171" t="str">
        <f>IFERROR((Table21[[#This Row],[_202330]]-Table21[[#This Row],[_201930]])/Table21[[#This Row],[_201930]]*1,"")</f>
        <v/>
      </c>
    </row>
    <row r="2296" spans="1:8">
      <c r="A2296" s="132">
        <v>199856</v>
      </c>
      <c r="B2296" s="134" t="s">
        <v>1136</v>
      </c>
      <c r="C2296" s="134">
        <v>248</v>
      </c>
      <c r="D2296" s="134">
        <v>305</v>
      </c>
      <c r="E2296" s="134">
        <v>316</v>
      </c>
      <c r="F2296" s="134">
        <v>338</v>
      </c>
      <c r="G2296" s="135">
        <v>377</v>
      </c>
      <c r="H2296" s="171">
        <f>IFERROR((Table21[[#This Row],[_202330]]-Table21[[#This Row],[_201930]])/Table21[[#This Row],[_201930]]*1,"")</f>
        <v>0.52016129032258063</v>
      </c>
    </row>
    <row r="2297" spans="1:8">
      <c r="A2297" s="132">
        <v>199856</v>
      </c>
      <c r="B2297" s="134" t="s">
        <v>1137</v>
      </c>
      <c r="C2297" s="134">
        <v>23</v>
      </c>
      <c r="D2297" s="134">
        <v>25</v>
      </c>
      <c r="E2297" s="134">
        <v>28</v>
      </c>
      <c r="F2297" s="134">
        <v>32</v>
      </c>
      <c r="G2297" s="135">
        <v>38</v>
      </c>
      <c r="H2297" s="171">
        <f>IFERROR((Table21[[#This Row],[_202330]]-Table21[[#This Row],[_201930]])/Table21[[#This Row],[_201930]]*1,"")</f>
        <v>0.65217391304347827</v>
      </c>
    </row>
    <row r="2298" spans="1:8" ht="28.5">
      <c r="A2298" s="132">
        <v>199856</v>
      </c>
      <c r="B2298" s="134" t="s">
        <v>1138</v>
      </c>
      <c r="C2298" s="134">
        <v>49</v>
      </c>
      <c r="D2298" s="134">
        <v>73</v>
      </c>
      <c r="E2298" s="134">
        <v>57</v>
      </c>
      <c r="F2298" s="134">
        <v>106</v>
      </c>
      <c r="G2298" s="135">
        <v>104</v>
      </c>
      <c r="H2298" s="171">
        <f>IFERROR((Table21[[#This Row],[_202330]]-Table21[[#This Row],[_201930]])/Table21[[#This Row],[_201930]]*1,"")</f>
        <v>1.1224489795918366</v>
      </c>
    </row>
    <row r="2299" spans="1:8" ht="28.5">
      <c r="A2299" s="132">
        <v>199856</v>
      </c>
      <c r="B2299" s="134" t="s">
        <v>1164</v>
      </c>
      <c r="C2299" s="134">
        <v>241</v>
      </c>
      <c r="D2299" s="134">
        <v>284</v>
      </c>
      <c r="E2299" s="134">
        <v>304</v>
      </c>
      <c r="F2299" s="134">
        <v>265</v>
      </c>
      <c r="G2299" s="135">
        <v>298</v>
      </c>
      <c r="H2299" s="171">
        <f>IFERROR((Table21[[#This Row],[_202330]]-Table21[[#This Row],[_201930]])/Table21[[#This Row],[_201930]]*1,"")</f>
        <v>0.23651452282157676</v>
      </c>
    </row>
    <row r="2300" spans="1:8" ht="28.5">
      <c r="A2300" s="132">
        <v>199856</v>
      </c>
      <c r="B2300" s="134" t="s">
        <v>1165</v>
      </c>
      <c r="C2300" s="134" t="s">
        <v>129</v>
      </c>
      <c r="D2300" s="134" t="s">
        <v>129</v>
      </c>
      <c r="E2300" s="134" t="s">
        <v>129</v>
      </c>
      <c r="F2300" s="134" t="s">
        <v>129</v>
      </c>
      <c r="G2300" s="135" t="s">
        <v>129</v>
      </c>
      <c r="H2300" s="171" t="str">
        <f>IFERROR((Table21[[#This Row],[_202330]]-Table21[[#This Row],[_201930]])/Table21[[#This Row],[_201930]]*1,"")</f>
        <v/>
      </c>
    </row>
    <row r="2301" spans="1:8">
      <c r="A2301" s="132">
        <v>199856</v>
      </c>
      <c r="B2301" s="134" t="s">
        <v>1141</v>
      </c>
      <c r="C2301" s="134">
        <v>290</v>
      </c>
      <c r="D2301" s="134">
        <v>357</v>
      </c>
      <c r="E2301" s="134">
        <v>361</v>
      </c>
      <c r="F2301" s="134">
        <v>371</v>
      </c>
      <c r="G2301" s="135">
        <v>402</v>
      </c>
      <c r="H2301" s="171">
        <f>IFERROR((Table21[[#This Row],[_202330]]-Table21[[#This Row],[_201930]])/Table21[[#This Row],[_201930]]*1,"")</f>
        <v>0.38620689655172413</v>
      </c>
    </row>
    <row r="2302" spans="1:8">
      <c r="A2302" s="132">
        <v>199856</v>
      </c>
      <c r="B2302" s="134" t="s">
        <v>1142</v>
      </c>
      <c r="C2302" s="134">
        <v>27</v>
      </c>
      <c r="D2302" s="134">
        <v>29</v>
      </c>
      <c r="E2302" s="134">
        <v>32</v>
      </c>
      <c r="F2302" s="134">
        <v>35</v>
      </c>
      <c r="G2302" s="135">
        <v>40</v>
      </c>
      <c r="H2302" s="171">
        <f>IFERROR((Table21[[#This Row],[_202330]]-Table21[[#This Row],[_201930]])/Table21[[#This Row],[_201930]]*1,"")</f>
        <v>0.48148148148148145</v>
      </c>
    </row>
    <row r="2303" spans="1:8" ht="28.5">
      <c r="A2303" s="132">
        <v>199856</v>
      </c>
      <c r="B2303" s="134" t="s">
        <v>1143</v>
      </c>
      <c r="C2303" s="134">
        <v>50</v>
      </c>
      <c r="D2303" s="134">
        <v>76</v>
      </c>
      <c r="E2303" s="134">
        <v>49</v>
      </c>
      <c r="F2303" s="134">
        <v>102</v>
      </c>
      <c r="G2303" s="135">
        <v>107</v>
      </c>
      <c r="H2303" s="171">
        <f>IFERROR((Table21[[#This Row],[_202330]]-Table21[[#This Row],[_201930]])/Table21[[#This Row],[_201930]]*1,"")</f>
        <v>1.1399999999999999</v>
      </c>
    </row>
    <row r="2304" spans="1:8" ht="28.5">
      <c r="A2304" s="132">
        <v>199856</v>
      </c>
      <c r="B2304" s="134" t="s">
        <v>1166</v>
      </c>
      <c r="C2304" s="134">
        <v>253</v>
      </c>
      <c r="D2304" s="134">
        <v>298</v>
      </c>
      <c r="E2304" s="134">
        <v>323</v>
      </c>
      <c r="F2304" s="134">
        <v>278</v>
      </c>
      <c r="G2304" s="135">
        <v>302</v>
      </c>
      <c r="H2304" s="171">
        <f>IFERROR((Table21[[#This Row],[_202330]]-Table21[[#This Row],[_201930]])/Table21[[#This Row],[_201930]]*1,"")</f>
        <v>0.19367588932806323</v>
      </c>
    </row>
    <row r="2305" spans="1:8" ht="28.5">
      <c r="A2305" s="132">
        <v>199856</v>
      </c>
      <c r="B2305" s="134" t="s">
        <v>1167</v>
      </c>
      <c r="C2305" s="134" t="s">
        <v>129</v>
      </c>
      <c r="D2305" s="134" t="s">
        <v>129</v>
      </c>
      <c r="E2305" s="134" t="s">
        <v>129</v>
      </c>
      <c r="F2305" s="134" t="s">
        <v>129</v>
      </c>
      <c r="G2305" s="135" t="s">
        <v>129</v>
      </c>
      <c r="H2305" s="171" t="str">
        <f>IFERROR((Table21[[#This Row],[_202330]]-Table21[[#This Row],[_201930]])/Table21[[#This Row],[_201930]]*1,"")</f>
        <v/>
      </c>
    </row>
    <row r="2306" spans="1:8">
      <c r="A2306" s="132">
        <v>199856</v>
      </c>
      <c r="B2306" s="134" t="s">
        <v>1146</v>
      </c>
      <c r="C2306" s="134">
        <v>303</v>
      </c>
      <c r="D2306" s="134">
        <v>374</v>
      </c>
      <c r="E2306" s="134">
        <v>372</v>
      </c>
      <c r="F2306" s="134">
        <v>380</v>
      </c>
      <c r="G2306" s="135">
        <v>409</v>
      </c>
      <c r="H2306" s="171">
        <f>IFERROR((Table21[[#This Row],[_202330]]-Table21[[#This Row],[_201930]])/Table21[[#This Row],[_201930]]*1,"")</f>
        <v>0.34983498349834985</v>
      </c>
    </row>
    <row r="2307" spans="1:8" ht="28.5">
      <c r="A2307" s="132">
        <v>199856</v>
      </c>
      <c r="B2307" s="134" t="s">
        <v>1147</v>
      </c>
      <c r="C2307" s="134">
        <v>14</v>
      </c>
      <c r="D2307" s="134">
        <v>19</v>
      </c>
      <c r="E2307" s="134">
        <v>15</v>
      </c>
      <c r="F2307" s="134">
        <v>11</v>
      </c>
      <c r="G2307" s="135">
        <v>9</v>
      </c>
      <c r="H2307" s="171">
        <f>IFERROR((Table21[[#This Row],[_202330]]-Table21[[#This Row],[_201930]])/Table21[[#This Row],[_201930]]*1,"")</f>
        <v>-0.35714285714285715</v>
      </c>
    </row>
    <row r="2308" spans="1:8" ht="28.5">
      <c r="A2308" s="132">
        <v>199856</v>
      </c>
      <c r="B2308" s="134" t="s">
        <v>1148</v>
      </c>
      <c r="C2308" s="134">
        <v>410</v>
      </c>
      <c r="D2308" s="134">
        <v>458</v>
      </c>
      <c r="E2308" s="134">
        <v>418</v>
      </c>
      <c r="F2308" s="134">
        <v>376</v>
      </c>
      <c r="G2308" s="135">
        <v>303</v>
      </c>
      <c r="H2308" s="171">
        <f>IFERROR((Table21[[#This Row],[_202330]]-Table21[[#This Row],[_201930]])/Table21[[#This Row],[_201930]]*1,"")</f>
        <v>-0.26097560975609757</v>
      </c>
    </row>
    <row r="2309" spans="1:8" ht="28.5">
      <c r="A2309" s="132">
        <v>199856</v>
      </c>
      <c r="B2309" s="134" t="s">
        <v>1149</v>
      </c>
      <c r="C2309" s="134">
        <v>334</v>
      </c>
      <c r="D2309" s="134">
        <v>389</v>
      </c>
      <c r="E2309" s="134">
        <v>329</v>
      </c>
      <c r="F2309" s="134">
        <v>302</v>
      </c>
      <c r="G2309" s="135">
        <v>279</v>
      </c>
      <c r="H2309" s="171">
        <f>IFERROR((Table21[[#This Row],[_202330]]-Table21[[#This Row],[_201930]])/Table21[[#This Row],[_201930]]*1,"")</f>
        <v>-0.16467065868263472</v>
      </c>
    </row>
    <row r="2310" spans="1:8" ht="28.5">
      <c r="A2310" s="132">
        <v>199856</v>
      </c>
      <c r="B2310" s="134" t="s">
        <v>1150</v>
      </c>
      <c r="C2310" s="134">
        <v>758</v>
      </c>
      <c r="D2310" s="134">
        <v>866</v>
      </c>
      <c r="E2310" s="134">
        <v>762</v>
      </c>
      <c r="F2310" s="134">
        <v>689</v>
      </c>
      <c r="G2310" s="135">
        <v>591</v>
      </c>
      <c r="H2310" s="171">
        <f>IFERROR((Table21[[#This Row],[_202330]]-Table21[[#This Row],[_201930]])/Table21[[#This Row],[_201930]]*1,"")</f>
        <v>-0.22031662269129287</v>
      </c>
    </row>
    <row r="2311" spans="1:8">
      <c r="A2311" s="132">
        <v>199856</v>
      </c>
      <c r="B2311" s="134" t="s">
        <v>1151</v>
      </c>
      <c r="C2311" s="134">
        <v>29</v>
      </c>
      <c r="D2311" s="134">
        <v>30</v>
      </c>
      <c r="E2311" s="134">
        <v>33</v>
      </c>
      <c r="F2311" s="134">
        <v>36</v>
      </c>
      <c r="G2311" s="135">
        <v>41</v>
      </c>
      <c r="H2311" s="171">
        <f>IFERROR((Table21[[#This Row],[_202330]]-Table21[[#This Row],[_201930]])/Table21[[#This Row],[_201930]]*1,"")</f>
        <v>0.41379310344827586</v>
      </c>
    </row>
    <row r="2312" spans="1:8" ht="28.5">
      <c r="A2312" s="132">
        <v>199856</v>
      </c>
      <c r="B2312" s="134" t="s">
        <v>1152</v>
      </c>
      <c r="C2312" s="134">
        <v>40</v>
      </c>
      <c r="D2312" s="134">
        <v>38</v>
      </c>
      <c r="E2312" s="134">
        <v>38</v>
      </c>
      <c r="F2312" s="134">
        <v>36</v>
      </c>
      <c r="G2312" s="135">
        <v>31</v>
      </c>
      <c r="H2312" s="171">
        <f>IFERROR((Table21[[#This Row],[_202330]]-Table21[[#This Row],[_201930]])/Table21[[#This Row],[_201930]]*1,"")</f>
        <v>-0.22500000000000001</v>
      </c>
    </row>
    <row r="2313" spans="1:8" ht="28.5">
      <c r="A2313" s="132">
        <v>199856</v>
      </c>
      <c r="B2313" s="134" t="s">
        <v>1153</v>
      </c>
      <c r="C2313" s="134">
        <v>1</v>
      </c>
      <c r="D2313" s="134">
        <v>2</v>
      </c>
      <c r="E2313" s="134">
        <v>1</v>
      </c>
      <c r="F2313" s="134">
        <v>1</v>
      </c>
      <c r="G2313" s="135">
        <v>1</v>
      </c>
      <c r="H2313" s="171">
        <f>IFERROR((Table21[[#This Row],[_202330]]-Table21[[#This Row],[_201930]])/Table21[[#This Row],[_201930]]*1,"")</f>
        <v>0</v>
      </c>
    </row>
    <row r="2314" spans="1:8" ht="28.5">
      <c r="A2314" s="132">
        <v>199856</v>
      </c>
      <c r="B2314" s="134" t="s">
        <v>1154</v>
      </c>
      <c r="C2314" s="134">
        <v>39</v>
      </c>
      <c r="D2314" s="134">
        <v>37</v>
      </c>
      <c r="E2314" s="134">
        <v>37</v>
      </c>
      <c r="F2314" s="134">
        <v>35</v>
      </c>
      <c r="G2314" s="135">
        <v>30</v>
      </c>
      <c r="H2314" s="171">
        <f>IFERROR((Table21[[#This Row],[_202330]]-Table21[[#This Row],[_201930]])/Table21[[#This Row],[_201930]]*1,"")</f>
        <v>-0.23076923076923078</v>
      </c>
    </row>
    <row r="2315" spans="1:8" ht="28.5">
      <c r="A2315" s="132">
        <v>199856</v>
      </c>
      <c r="B2315" s="134" t="s">
        <v>1155</v>
      </c>
      <c r="C2315" s="134">
        <v>31</v>
      </c>
      <c r="D2315" s="134">
        <v>31</v>
      </c>
      <c r="E2315" s="134">
        <v>29</v>
      </c>
      <c r="F2315" s="134">
        <v>28</v>
      </c>
      <c r="G2315" s="135">
        <v>28</v>
      </c>
      <c r="H2315" s="171">
        <f>IFERROR((Table21[[#This Row],[_202330]]-Table21[[#This Row],[_201930]])/Table21[[#This Row],[_201930]]*1,"")</f>
        <v>-9.6774193548387094E-2</v>
      </c>
    </row>
    <row r="2316" spans="1:8">
      <c r="A2316" s="132">
        <v>200086</v>
      </c>
      <c r="B2316" s="134" t="s">
        <v>1173</v>
      </c>
      <c r="C2316" s="134">
        <v>5</v>
      </c>
      <c r="D2316" s="134">
        <v>22</v>
      </c>
      <c r="E2316" s="134">
        <v>16</v>
      </c>
      <c r="F2316" s="134">
        <v>9</v>
      </c>
      <c r="G2316" s="135">
        <v>8</v>
      </c>
      <c r="H2316" s="171">
        <f>IFERROR((Table21[[#This Row],[_202330]]-Table21[[#This Row],[_201930]])/Table21[[#This Row],[_201930]]*1,"")</f>
        <v>0.6</v>
      </c>
    </row>
    <row r="2317" spans="1:8">
      <c r="A2317" s="132">
        <v>200086</v>
      </c>
      <c r="B2317" s="134" t="s">
        <v>1131</v>
      </c>
      <c r="C2317" s="134">
        <v>0</v>
      </c>
      <c r="D2317" s="134">
        <v>0</v>
      </c>
      <c r="E2317" s="134">
        <v>0</v>
      </c>
      <c r="F2317" s="134">
        <v>0</v>
      </c>
      <c r="G2317" s="135">
        <v>0</v>
      </c>
      <c r="H2317" s="171" t="str">
        <f>IFERROR((Table21[[#This Row],[_202330]]-Table21[[#This Row],[_201930]])/Table21[[#This Row],[_201930]]*1,"")</f>
        <v/>
      </c>
    </row>
    <row r="2318" spans="1:8">
      <c r="A2318" s="132">
        <v>200086</v>
      </c>
      <c r="B2318" s="134" t="s">
        <v>1132</v>
      </c>
      <c r="C2318" s="134">
        <v>5</v>
      </c>
      <c r="D2318" s="134">
        <v>22</v>
      </c>
      <c r="E2318" s="134">
        <v>16</v>
      </c>
      <c r="F2318" s="134">
        <v>9</v>
      </c>
      <c r="G2318" s="135">
        <v>8</v>
      </c>
      <c r="H2318" s="171">
        <f>IFERROR((Table21[[#This Row],[_202330]]-Table21[[#This Row],[_201930]])/Table21[[#This Row],[_201930]]*1,"")</f>
        <v>0.6</v>
      </c>
    </row>
    <row r="2319" spans="1:8" ht="28.5">
      <c r="A2319" s="132">
        <v>200086</v>
      </c>
      <c r="B2319" s="134" t="s">
        <v>1133</v>
      </c>
      <c r="C2319" s="134">
        <v>0</v>
      </c>
      <c r="D2319" s="134">
        <v>0</v>
      </c>
      <c r="E2319" s="134">
        <v>1</v>
      </c>
      <c r="F2319" s="134">
        <v>0</v>
      </c>
      <c r="G2319" s="135">
        <v>0</v>
      </c>
      <c r="H2319" s="171" t="str">
        <f>IFERROR((Table21[[#This Row],[_202330]]-Table21[[#This Row],[_201930]])/Table21[[#This Row],[_201930]]*1,"")</f>
        <v/>
      </c>
    </row>
    <row r="2320" spans="1:8" ht="28.5">
      <c r="A2320" s="132">
        <v>200086</v>
      </c>
      <c r="B2320" s="134" t="s">
        <v>1162</v>
      </c>
      <c r="C2320" s="134">
        <v>1</v>
      </c>
      <c r="D2320" s="134">
        <v>0</v>
      </c>
      <c r="E2320" s="134">
        <v>1</v>
      </c>
      <c r="F2320" s="134">
        <v>1</v>
      </c>
      <c r="G2320" s="135">
        <v>3</v>
      </c>
      <c r="H2320" s="171">
        <f>IFERROR((Table21[[#This Row],[_202330]]-Table21[[#This Row],[_201930]])/Table21[[#This Row],[_201930]]*1,"")</f>
        <v>2</v>
      </c>
    </row>
    <row r="2321" spans="1:8" ht="28.5">
      <c r="A2321" s="132">
        <v>200086</v>
      </c>
      <c r="B2321" s="134" t="s">
        <v>1163</v>
      </c>
      <c r="C2321" s="134">
        <v>1</v>
      </c>
      <c r="D2321" s="134">
        <v>1</v>
      </c>
      <c r="E2321" s="134">
        <v>1</v>
      </c>
      <c r="F2321" s="134">
        <v>1</v>
      </c>
      <c r="G2321" s="135">
        <v>1</v>
      </c>
      <c r="H2321" s="171">
        <f>IFERROR((Table21[[#This Row],[_202330]]-Table21[[#This Row],[_201930]])/Table21[[#This Row],[_201930]]*1,"")</f>
        <v>0</v>
      </c>
    </row>
    <row r="2322" spans="1:8">
      <c r="A2322" s="132">
        <v>200086</v>
      </c>
      <c r="B2322" s="134" t="s">
        <v>1136</v>
      </c>
      <c r="C2322" s="134">
        <v>2</v>
      </c>
      <c r="D2322" s="134">
        <v>1</v>
      </c>
      <c r="E2322" s="134">
        <v>3</v>
      </c>
      <c r="F2322" s="134">
        <v>2</v>
      </c>
      <c r="G2322" s="135">
        <v>4</v>
      </c>
      <c r="H2322" s="171">
        <f>IFERROR((Table21[[#This Row],[_202330]]-Table21[[#This Row],[_201930]])/Table21[[#This Row],[_201930]]*1,"")</f>
        <v>1</v>
      </c>
    </row>
    <row r="2323" spans="1:8">
      <c r="A2323" s="132">
        <v>200086</v>
      </c>
      <c r="B2323" s="134" t="s">
        <v>1137</v>
      </c>
      <c r="C2323" s="134">
        <v>40</v>
      </c>
      <c r="D2323" s="134">
        <v>5</v>
      </c>
      <c r="E2323" s="134">
        <v>19</v>
      </c>
      <c r="F2323" s="134">
        <v>22</v>
      </c>
      <c r="G2323" s="135">
        <v>50</v>
      </c>
      <c r="H2323" s="171">
        <f>IFERROR((Table21[[#This Row],[_202330]]-Table21[[#This Row],[_201930]])/Table21[[#This Row],[_201930]]*1,"")</f>
        <v>0.25</v>
      </c>
    </row>
    <row r="2324" spans="1:8" ht="28.5">
      <c r="A2324" s="132">
        <v>200086</v>
      </c>
      <c r="B2324" s="134" t="s">
        <v>1138</v>
      </c>
      <c r="C2324" s="134">
        <v>0</v>
      </c>
      <c r="D2324" s="134">
        <v>0</v>
      </c>
      <c r="E2324" s="134">
        <v>1</v>
      </c>
      <c r="F2324" s="134">
        <v>0</v>
      </c>
      <c r="G2324" s="135">
        <v>1</v>
      </c>
      <c r="H2324" s="171" t="str">
        <f>IFERROR((Table21[[#This Row],[_202330]]-Table21[[#This Row],[_201930]])/Table21[[#This Row],[_201930]]*1,"")</f>
        <v/>
      </c>
    </row>
    <row r="2325" spans="1:8" ht="28.5">
      <c r="A2325" s="132">
        <v>200086</v>
      </c>
      <c r="B2325" s="134" t="s">
        <v>1164</v>
      </c>
      <c r="C2325" s="134">
        <v>1</v>
      </c>
      <c r="D2325" s="134">
        <v>0</v>
      </c>
      <c r="E2325" s="134">
        <v>1</v>
      </c>
      <c r="F2325" s="134">
        <v>1</v>
      </c>
      <c r="G2325" s="135">
        <v>3</v>
      </c>
      <c r="H2325" s="171">
        <f>IFERROR((Table21[[#This Row],[_202330]]-Table21[[#This Row],[_201930]])/Table21[[#This Row],[_201930]]*1,"")</f>
        <v>2</v>
      </c>
    </row>
    <row r="2326" spans="1:8" ht="28.5">
      <c r="A2326" s="132">
        <v>200086</v>
      </c>
      <c r="B2326" s="134" t="s">
        <v>1165</v>
      </c>
      <c r="C2326" s="134">
        <v>1</v>
      </c>
      <c r="D2326" s="134">
        <v>1</v>
      </c>
      <c r="E2326" s="134">
        <v>1</v>
      </c>
      <c r="F2326" s="134">
        <v>1</v>
      </c>
      <c r="G2326" s="135">
        <v>2</v>
      </c>
      <c r="H2326" s="171">
        <f>IFERROR((Table21[[#This Row],[_202330]]-Table21[[#This Row],[_201930]])/Table21[[#This Row],[_201930]]*1,"")</f>
        <v>1</v>
      </c>
    </row>
    <row r="2327" spans="1:8">
      <c r="A2327" s="132">
        <v>200086</v>
      </c>
      <c r="B2327" s="134" t="s">
        <v>1141</v>
      </c>
      <c r="C2327" s="134">
        <v>2</v>
      </c>
      <c r="D2327" s="134">
        <v>1</v>
      </c>
      <c r="E2327" s="134">
        <v>3</v>
      </c>
      <c r="F2327" s="134">
        <v>2</v>
      </c>
      <c r="G2327" s="135">
        <v>6</v>
      </c>
      <c r="H2327" s="171">
        <f>IFERROR((Table21[[#This Row],[_202330]]-Table21[[#This Row],[_201930]])/Table21[[#This Row],[_201930]]*1,"")</f>
        <v>2</v>
      </c>
    </row>
    <row r="2328" spans="1:8">
      <c r="A2328" s="132">
        <v>200086</v>
      </c>
      <c r="B2328" s="134" t="s">
        <v>1142</v>
      </c>
      <c r="C2328" s="134">
        <v>40</v>
      </c>
      <c r="D2328" s="134">
        <v>5</v>
      </c>
      <c r="E2328" s="134">
        <v>19</v>
      </c>
      <c r="F2328" s="134">
        <v>22</v>
      </c>
      <c r="G2328" s="135">
        <v>75</v>
      </c>
      <c r="H2328" s="171">
        <f>IFERROR((Table21[[#This Row],[_202330]]-Table21[[#This Row],[_201930]])/Table21[[#This Row],[_201930]]*1,"")</f>
        <v>0.875</v>
      </c>
    </row>
    <row r="2329" spans="1:8" ht="28.5">
      <c r="A2329" s="132">
        <v>200086</v>
      </c>
      <c r="B2329" s="134" t="s">
        <v>1143</v>
      </c>
      <c r="C2329" s="134">
        <v>0</v>
      </c>
      <c r="D2329" s="134">
        <v>1</v>
      </c>
      <c r="E2329" s="134">
        <v>2</v>
      </c>
      <c r="F2329" s="134">
        <v>0</v>
      </c>
      <c r="G2329" s="135">
        <v>1</v>
      </c>
      <c r="H2329" s="171" t="str">
        <f>IFERROR((Table21[[#This Row],[_202330]]-Table21[[#This Row],[_201930]])/Table21[[#This Row],[_201930]]*1,"")</f>
        <v/>
      </c>
    </row>
    <row r="2330" spans="1:8" ht="28.5">
      <c r="A2330" s="132">
        <v>200086</v>
      </c>
      <c r="B2330" s="134" t="s">
        <v>1166</v>
      </c>
      <c r="C2330" s="134">
        <v>2</v>
      </c>
      <c r="D2330" s="134">
        <v>1</v>
      </c>
      <c r="E2330" s="134">
        <v>1</v>
      </c>
      <c r="F2330" s="134">
        <v>1</v>
      </c>
      <c r="G2330" s="135">
        <v>3</v>
      </c>
      <c r="H2330" s="171">
        <f>IFERROR((Table21[[#This Row],[_202330]]-Table21[[#This Row],[_201930]])/Table21[[#This Row],[_201930]]*1,"")</f>
        <v>0.5</v>
      </c>
    </row>
    <row r="2331" spans="1:8" ht="28.5">
      <c r="A2331" s="132">
        <v>200086</v>
      </c>
      <c r="B2331" s="134" t="s">
        <v>1167</v>
      </c>
      <c r="C2331" s="134">
        <v>1</v>
      </c>
      <c r="D2331" s="134">
        <v>1</v>
      </c>
      <c r="E2331" s="134">
        <v>1</v>
      </c>
      <c r="F2331" s="134">
        <v>1</v>
      </c>
      <c r="G2331" s="135">
        <v>2</v>
      </c>
      <c r="H2331" s="171">
        <f>IFERROR((Table21[[#This Row],[_202330]]-Table21[[#This Row],[_201930]])/Table21[[#This Row],[_201930]]*1,"")</f>
        <v>1</v>
      </c>
    </row>
    <row r="2332" spans="1:8">
      <c r="A2332" s="132">
        <v>200086</v>
      </c>
      <c r="B2332" s="134" t="s">
        <v>1146</v>
      </c>
      <c r="C2332" s="134">
        <v>3</v>
      </c>
      <c r="D2332" s="134">
        <v>3</v>
      </c>
      <c r="E2332" s="134">
        <v>4</v>
      </c>
      <c r="F2332" s="134">
        <v>2</v>
      </c>
      <c r="G2332" s="135">
        <v>6</v>
      </c>
      <c r="H2332" s="171">
        <f>IFERROR((Table21[[#This Row],[_202330]]-Table21[[#This Row],[_201930]])/Table21[[#This Row],[_201930]]*1,"")</f>
        <v>1</v>
      </c>
    </row>
    <row r="2333" spans="1:8" ht="28.5">
      <c r="A2333" s="132">
        <v>200086</v>
      </c>
      <c r="B2333" s="134" t="s">
        <v>1147</v>
      </c>
      <c r="C2333" s="134">
        <v>1</v>
      </c>
      <c r="D2333" s="134">
        <v>2</v>
      </c>
      <c r="E2333" s="134">
        <v>0</v>
      </c>
      <c r="F2333" s="134">
        <v>0</v>
      </c>
      <c r="G2333" s="135">
        <v>1</v>
      </c>
      <c r="H2333" s="171">
        <f>IFERROR((Table21[[#This Row],[_202330]]-Table21[[#This Row],[_201930]])/Table21[[#This Row],[_201930]]*1,"")</f>
        <v>0</v>
      </c>
    </row>
    <row r="2334" spans="1:8" ht="28.5">
      <c r="A2334" s="132">
        <v>200086</v>
      </c>
      <c r="B2334" s="134" t="s">
        <v>1148</v>
      </c>
      <c r="C2334" s="134">
        <v>1</v>
      </c>
      <c r="D2334" s="134">
        <v>0</v>
      </c>
      <c r="E2334" s="134">
        <v>0</v>
      </c>
      <c r="F2334" s="134">
        <v>0</v>
      </c>
      <c r="G2334" s="135">
        <v>0</v>
      </c>
      <c r="H2334" s="171">
        <f>IFERROR((Table21[[#This Row],[_202330]]-Table21[[#This Row],[_201930]])/Table21[[#This Row],[_201930]]*1,"")</f>
        <v>-1</v>
      </c>
    </row>
    <row r="2335" spans="1:8" ht="28.5">
      <c r="A2335" s="132">
        <v>200086</v>
      </c>
      <c r="B2335" s="134" t="s">
        <v>1149</v>
      </c>
      <c r="C2335" s="134">
        <v>0</v>
      </c>
      <c r="D2335" s="134">
        <v>17</v>
      </c>
      <c r="E2335" s="134">
        <v>12</v>
      </c>
      <c r="F2335" s="134">
        <v>7</v>
      </c>
      <c r="G2335" s="135">
        <v>1</v>
      </c>
      <c r="H2335" s="171" t="str">
        <f>IFERROR((Table21[[#This Row],[_202330]]-Table21[[#This Row],[_201930]])/Table21[[#This Row],[_201930]]*1,"")</f>
        <v/>
      </c>
    </row>
    <row r="2336" spans="1:8" ht="28.5">
      <c r="A2336" s="132">
        <v>200086</v>
      </c>
      <c r="B2336" s="134" t="s">
        <v>1150</v>
      </c>
      <c r="C2336" s="134">
        <v>2</v>
      </c>
      <c r="D2336" s="134">
        <v>19</v>
      </c>
      <c r="E2336" s="134">
        <v>12</v>
      </c>
      <c r="F2336" s="134">
        <v>7</v>
      </c>
      <c r="G2336" s="135">
        <v>2</v>
      </c>
      <c r="H2336" s="171">
        <f>IFERROR((Table21[[#This Row],[_202330]]-Table21[[#This Row],[_201930]])/Table21[[#This Row],[_201930]]*1,"")</f>
        <v>0</v>
      </c>
    </row>
    <row r="2337" spans="1:8">
      <c r="A2337" s="132">
        <v>200086</v>
      </c>
      <c r="B2337" s="134" t="s">
        <v>1151</v>
      </c>
      <c r="C2337" s="134">
        <v>60</v>
      </c>
      <c r="D2337" s="134">
        <v>14</v>
      </c>
      <c r="E2337" s="134">
        <v>25</v>
      </c>
      <c r="F2337" s="134">
        <v>22</v>
      </c>
      <c r="G2337" s="135">
        <v>75</v>
      </c>
      <c r="H2337" s="171">
        <f>IFERROR((Table21[[#This Row],[_202330]]-Table21[[#This Row],[_201930]])/Table21[[#This Row],[_201930]]*1,"")</f>
        <v>0.25</v>
      </c>
    </row>
    <row r="2338" spans="1:8" ht="28.5">
      <c r="A2338" s="132">
        <v>200086</v>
      </c>
      <c r="B2338" s="134" t="s">
        <v>1152</v>
      </c>
      <c r="C2338" s="134">
        <v>40</v>
      </c>
      <c r="D2338" s="134">
        <v>9</v>
      </c>
      <c r="E2338" s="134">
        <v>0</v>
      </c>
      <c r="F2338" s="134">
        <v>0</v>
      </c>
      <c r="G2338" s="135">
        <v>13</v>
      </c>
      <c r="H2338" s="171">
        <f>IFERROR((Table21[[#This Row],[_202330]]-Table21[[#This Row],[_201930]])/Table21[[#This Row],[_201930]]*1,"")</f>
        <v>-0.67500000000000004</v>
      </c>
    </row>
    <row r="2339" spans="1:8" ht="28.5">
      <c r="A2339" s="132">
        <v>200086</v>
      </c>
      <c r="B2339" s="134" t="s">
        <v>1153</v>
      </c>
      <c r="C2339" s="134">
        <v>20</v>
      </c>
      <c r="D2339" s="134">
        <v>9</v>
      </c>
      <c r="E2339" s="134">
        <v>0</v>
      </c>
      <c r="F2339" s="134">
        <v>0</v>
      </c>
      <c r="G2339" s="135">
        <v>13</v>
      </c>
      <c r="H2339" s="171">
        <f>IFERROR((Table21[[#This Row],[_202330]]-Table21[[#This Row],[_201930]])/Table21[[#This Row],[_201930]]*1,"")</f>
        <v>-0.35</v>
      </c>
    </row>
    <row r="2340" spans="1:8" ht="28.5">
      <c r="A2340" s="132">
        <v>200086</v>
      </c>
      <c r="B2340" s="134" t="s">
        <v>1154</v>
      </c>
      <c r="C2340" s="134">
        <v>20</v>
      </c>
      <c r="D2340" s="134">
        <v>0</v>
      </c>
      <c r="E2340" s="134">
        <v>0</v>
      </c>
      <c r="F2340" s="134">
        <v>0</v>
      </c>
      <c r="G2340" s="135">
        <v>0</v>
      </c>
      <c r="H2340" s="171">
        <f>IFERROR((Table21[[#This Row],[_202330]]-Table21[[#This Row],[_201930]])/Table21[[#This Row],[_201930]]*1,"")</f>
        <v>-1</v>
      </c>
    </row>
    <row r="2341" spans="1:8" ht="28.5">
      <c r="A2341" s="132">
        <v>200086</v>
      </c>
      <c r="B2341" s="134" t="s">
        <v>1155</v>
      </c>
      <c r="C2341" s="134">
        <v>0</v>
      </c>
      <c r="D2341" s="134">
        <v>77</v>
      </c>
      <c r="E2341" s="134">
        <v>75</v>
      </c>
      <c r="F2341" s="134">
        <v>78</v>
      </c>
      <c r="G2341" s="135">
        <v>13</v>
      </c>
      <c r="H2341" s="171" t="str">
        <f>IFERROR((Table21[[#This Row],[_202330]]-Table21[[#This Row],[_201930]])/Table21[[#This Row],[_201930]]*1,"")</f>
        <v/>
      </c>
    </row>
    <row r="2342" spans="1:8">
      <c r="A2342" s="132">
        <v>200527</v>
      </c>
      <c r="B2342" s="134" t="s">
        <v>1173</v>
      </c>
      <c r="C2342" s="134">
        <v>457</v>
      </c>
      <c r="D2342" s="134">
        <v>538</v>
      </c>
      <c r="E2342" s="134">
        <v>505</v>
      </c>
      <c r="F2342" s="134">
        <v>498</v>
      </c>
      <c r="G2342" s="135">
        <v>414</v>
      </c>
      <c r="H2342" s="171">
        <f>IFERROR((Table21[[#This Row],[_202330]]-Table21[[#This Row],[_201930]])/Table21[[#This Row],[_201930]]*1,"")</f>
        <v>-9.4091903719912467E-2</v>
      </c>
    </row>
    <row r="2343" spans="1:8">
      <c r="A2343" s="132">
        <v>200527</v>
      </c>
      <c r="B2343" s="134" t="s">
        <v>1131</v>
      </c>
      <c r="C2343" s="134">
        <v>3</v>
      </c>
      <c r="D2343" s="134">
        <v>0</v>
      </c>
      <c r="E2343" s="134">
        <v>7</v>
      </c>
      <c r="F2343" s="134">
        <v>3</v>
      </c>
      <c r="G2343" s="135">
        <v>6</v>
      </c>
      <c r="H2343" s="171">
        <f>IFERROR((Table21[[#This Row],[_202330]]-Table21[[#This Row],[_201930]])/Table21[[#This Row],[_201930]]*1,"")</f>
        <v>1</v>
      </c>
    </row>
    <row r="2344" spans="1:8">
      <c r="A2344" s="132">
        <v>200527</v>
      </c>
      <c r="B2344" s="134" t="s">
        <v>1132</v>
      </c>
      <c r="C2344" s="134">
        <v>454</v>
      </c>
      <c r="D2344" s="134">
        <v>538</v>
      </c>
      <c r="E2344" s="134">
        <v>498</v>
      </c>
      <c r="F2344" s="134">
        <v>495</v>
      </c>
      <c r="G2344" s="135">
        <v>408</v>
      </c>
      <c r="H2344" s="171">
        <f>IFERROR((Table21[[#This Row],[_202330]]-Table21[[#This Row],[_201930]])/Table21[[#This Row],[_201930]]*1,"")</f>
        <v>-0.1013215859030837</v>
      </c>
    </row>
    <row r="2345" spans="1:8" ht="28.5">
      <c r="A2345" s="132">
        <v>200527</v>
      </c>
      <c r="B2345" s="134" t="s">
        <v>1133</v>
      </c>
      <c r="C2345" s="134">
        <v>21</v>
      </c>
      <c r="D2345" s="134">
        <v>26</v>
      </c>
      <c r="E2345" s="134">
        <v>24</v>
      </c>
      <c r="F2345" s="134">
        <v>59</v>
      </c>
      <c r="G2345" s="135">
        <v>54</v>
      </c>
      <c r="H2345" s="171">
        <f>IFERROR((Table21[[#This Row],[_202330]]-Table21[[#This Row],[_201930]])/Table21[[#This Row],[_201930]]*1,"")</f>
        <v>1.5714285714285714</v>
      </c>
    </row>
    <row r="2346" spans="1:8" ht="28.5">
      <c r="A2346" s="132">
        <v>200527</v>
      </c>
      <c r="B2346" s="134" t="s">
        <v>1162</v>
      </c>
      <c r="C2346" s="134">
        <v>151</v>
      </c>
      <c r="D2346" s="134">
        <v>155</v>
      </c>
      <c r="E2346" s="134">
        <v>126</v>
      </c>
      <c r="F2346" s="134">
        <v>175</v>
      </c>
      <c r="G2346" s="135">
        <v>145</v>
      </c>
      <c r="H2346" s="171">
        <f>IFERROR((Table21[[#This Row],[_202330]]-Table21[[#This Row],[_201930]])/Table21[[#This Row],[_201930]]*1,"")</f>
        <v>-3.9735099337748346E-2</v>
      </c>
    </row>
    <row r="2347" spans="1:8" ht="28.5">
      <c r="A2347" s="132">
        <v>200527</v>
      </c>
      <c r="B2347" s="134" t="s">
        <v>1163</v>
      </c>
      <c r="C2347" s="134">
        <v>30</v>
      </c>
      <c r="D2347" s="134">
        <v>29</v>
      </c>
      <c r="E2347" s="134">
        <v>37</v>
      </c>
      <c r="F2347" s="134">
        <v>37</v>
      </c>
      <c r="G2347" s="135">
        <v>29</v>
      </c>
      <c r="H2347" s="171">
        <f>IFERROR((Table21[[#This Row],[_202330]]-Table21[[#This Row],[_201930]])/Table21[[#This Row],[_201930]]*1,"")</f>
        <v>-3.3333333333333333E-2</v>
      </c>
    </row>
    <row r="2348" spans="1:8">
      <c r="A2348" s="132">
        <v>200527</v>
      </c>
      <c r="B2348" s="134" t="s">
        <v>1136</v>
      </c>
      <c r="C2348" s="134">
        <v>202</v>
      </c>
      <c r="D2348" s="134">
        <v>210</v>
      </c>
      <c r="E2348" s="134">
        <v>187</v>
      </c>
      <c r="F2348" s="134">
        <v>271</v>
      </c>
      <c r="G2348" s="135">
        <v>228</v>
      </c>
      <c r="H2348" s="171">
        <f>IFERROR((Table21[[#This Row],[_202330]]-Table21[[#This Row],[_201930]])/Table21[[#This Row],[_201930]]*1,"")</f>
        <v>0.12871287128712872</v>
      </c>
    </row>
    <row r="2349" spans="1:8">
      <c r="A2349" s="132">
        <v>200527</v>
      </c>
      <c r="B2349" s="134" t="s">
        <v>1137</v>
      </c>
      <c r="C2349" s="134">
        <v>44</v>
      </c>
      <c r="D2349" s="134">
        <v>39</v>
      </c>
      <c r="E2349" s="134">
        <v>38</v>
      </c>
      <c r="F2349" s="134">
        <v>55</v>
      </c>
      <c r="G2349" s="135">
        <v>56</v>
      </c>
      <c r="H2349" s="171">
        <f>IFERROR((Table21[[#This Row],[_202330]]-Table21[[#This Row],[_201930]])/Table21[[#This Row],[_201930]]*1,"")</f>
        <v>0.27272727272727271</v>
      </c>
    </row>
    <row r="2350" spans="1:8" ht="28.5">
      <c r="A2350" s="132">
        <v>200527</v>
      </c>
      <c r="B2350" s="134" t="s">
        <v>1138</v>
      </c>
      <c r="C2350" s="134">
        <v>26</v>
      </c>
      <c r="D2350" s="134">
        <v>33</v>
      </c>
      <c r="E2350" s="134">
        <v>26</v>
      </c>
      <c r="F2350" s="134">
        <v>60</v>
      </c>
      <c r="G2350" s="135">
        <v>55</v>
      </c>
      <c r="H2350" s="171">
        <f>IFERROR((Table21[[#This Row],[_202330]]-Table21[[#This Row],[_201930]])/Table21[[#This Row],[_201930]]*1,"")</f>
        <v>1.1153846153846154</v>
      </c>
    </row>
    <row r="2351" spans="1:8" ht="28.5">
      <c r="A2351" s="132">
        <v>200527</v>
      </c>
      <c r="B2351" s="134" t="s">
        <v>1164</v>
      </c>
      <c r="C2351" s="134">
        <v>160</v>
      </c>
      <c r="D2351" s="134">
        <v>166</v>
      </c>
      <c r="E2351" s="134">
        <v>138</v>
      </c>
      <c r="F2351" s="134">
        <v>179</v>
      </c>
      <c r="G2351" s="135">
        <v>147</v>
      </c>
      <c r="H2351" s="171">
        <f>IFERROR((Table21[[#This Row],[_202330]]-Table21[[#This Row],[_201930]])/Table21[[#This Row],[_201930]]*1,"")</f>
        <v>-8.1250000000000003E-2</v>
      </c>
    </row>
    <row r="2352" spans="1:8" ht="28.5">
      <c r="A2352" s="132">
        <v>200527</v>
      </c>
      <c r="B2352" s="134" t="s">
        <v>1165</v>
      </c>
      <c r="C2352" s="134">
        <v>32</v>
      </c>
      <c r="D2352" s="134">
        <v>32</v>
      </c>
      <c r="E2352" s="134">
        <v>40</v>
      </c>
      <c r="F2352" s="134">
        <v>44</v>
      </c>
      <c r="G2352" s="135">
        <v>35</v>
      </c>
      <c r="H2352" s="171">
        <f>IFERROR((Table21[[#This Row],[_202330]]-Table21[[#This Row],[_201930]])/Table21[[#This Row],[_201930]]*1,"")</f>
        <v>9.375E-2</v>
      </c>
    </row>
    <row r="2353" spans="1:8">
      <c r="A2353" s="132">
        <v>200527</v>
      </c>
      <c r="B2353" s="134" t="s">
        <v>1141</v>
      </c>
      <c r="C2353" s="134">
        <v>218</v>
      </c>
      <c r="D2353" s="134">
        <v>231</v>
      </c>
      <c r="E2353" s="134">
        <v>204</v>
      </c>
      <c r="F2353" s="134">
        <v>283</v>
      </c>
      <c r="G2353" s="135">
        <v>237</v>
      </c>
      <c r="H2353" s="171">
        <f>IFERROR((Table21[[#This Row],[_202330]]-Table21[[#This Row],[_201930]])/Table21[[#This Row],[_201930]]*1,"")</f>
        <v>8.7155963302752298E-2</v>
      </c>
    </row>
    <row r="2354" spans="1:8">
      <c r="A2354" s="132">
        <v>200527</v>
      </c>
      <c r="B2354" s="134" t="s">
        <v>1142</v>
      </c>
      <c r="C2354" s="134">
        <v>48</v>
      </c>
      <c r="D2354" s="134">
        <v>43</v>
      </c>
      <c r="E2354" s="134">
        <v>41</v>
      </c>
      <c r="F2354" s="134">
        <v>57</v>
      </c>
      <c r="G2354" s="135">
        <v>58</v>
      </c>
      <c r="H2354" s="171">
        <f>IFERROR((Table21[[#This Row],[_202330]]-Table21[[#This Row],[_201930]])/Table21[[#This Row],[_201930]]*1,"")</f>
        <v>0.20833333333333334</v>
      </c>
    </row>
    <row r="2355" spans="1:8" ht="28.5">
      <c r="A2355" s="132">
        <v>200527</v>
      </c>
      <c r="B2355" s="134" t="s">
        <v>1143</v>
      </c>
      <c r="C2355" s="134">
        <v>31</v>
      </c>
      <c r="D2355" s="134">
        <v>41</v>
      </c>
      <c r="E2355" s="134">
        <v>30</v>
      </c>
      <c r="F2355" s="134">
        <v>60</v>
      </c>
      <c r="G2355" s="135">
        <v>59</v>
      </c>
      <c r="H2355" s="171">
        <f>IFERROR((Table21[[#This Row],[_202330]]-Table21[[#This Row],[_201930]])/Table21[[#This Row],[_201930]]*1,"")</f>
        <v>0.90322580645161288</v>
      </c>
    </row>
    <row r="2356" spans="1:8" ht="28.5">
      <c r="A2356" s="132">
        <v>200527</v>
      </c>
      <c r="B2356" s="134" t="s">
        <v>1166</v>
      </c>
      <c r="C2356" s="134">
        <v>163</v>
      </c>
      <c r="D2356" s="134">
        <v>173</v>
      </c>
      <c r="E2356" s="134">
        <v>142</v>
      </c>
      <c r="F2356" s="134">
        <v>185</v>
      </c>
      <c r="G2356" s="135">
        <v>150</v>
      </c>
      <c r="H2356" s="171">
        <f>IFERROR((Table21[[#This Row],[_202330]]-Table21[[#This Row],[_201930]])/Table21[[#This Row],[_201930]]*1,"")</f>
        <v>-7.9754601226993863E-2</v>
      </c>
    </row>
    <row r="2357" spans="1:8" ht="28.5">
      <c r="A2357" s="132">
        <v>200527</v>
      </c>
      <c r="B2357" s="134" t="s">
        <v>1167</v>
      </c>
      <c r="C2357" s="134">
        <v>32</v>
      </c>
      <c r="D2357" s="134">
        <v>38</v>
      </c>
      <c r="E2357" s="134">
        <v>47</v>
      </c>
      <c r="F2357" s="134">
        <v>51</v>
      </c>
      <c r="G2357" s="135">
        <v>40</v>
      </c>
      <c r="H2357" s="171">
        <f>IFERROR((Table21[[#This Row],[_202330]]-Table21[[#This Row],[_201930]])/Table21[[#This Row],[_201930]]*1,"")</f>
        <v>0.25</v>
      </c>
    </row>
    <row r="2358" spans="1:8">
      <c r="A2358" s="132">
        <v>200527</v>
      </c>
      <c r="B2358" s="134" t="s">
        <v>1146</v>
      </c>
      <c r="C2358" s="134">
        <v>226</v>
      </c>
      <c r="D2358" s="134">
        <v>252</v>
      </c>
      <c r="E2358" s="134">
        <v>219</v>
      </c>
      <c r="F2358" s="134">
        <v>296</v>
      </c>
      <c r="G2358" s="135">
        <v>249</v>
      </c>
      <c r="H2358" s="171">
        <f>IFERROR((Table21[[#This Row],[_202330]]-Table21[[#This Row],[_201930]])/Table21[[#This Row],[_201930]]*1,"")</f>
        <v>0.10176991150442478</v>
      </c>
    </row>
    <row r="2359" spans="1:8" ht="28.5">
      <c r="A2359" s="132">
        <v>200527</v>
      </c>
      <c r="B2359" s="134" t="s">
        <v>1147</v>
      </c>
      <c r="C2359" s="134">
        <v>17</v>
      </c>
      <c r="D2359" s="134">
        <v>25</v>
      </c>
      <c r="E2359" s="134">
        <v>221</v>
      </c>
      <c r="F2359" s="134">
        <v>14</v>
      </c>
      <c r="G2359" s="135">
        <v>15</v>
      </c>
      <c r="H2359" s="171">
        <f>IFERROR((Table21[[#This Row],[_202330]]-Table21[[#This Row],[_201930]])/Table21[[#This Row],[_201930]]*1,"")</f>
        <v>-0.11764705882352941</v>
      </c>
    </row>
    <row r="2360" spans="1:8" ht="28.5">
      <c r="A2360" s="132">
        <v>200527</v>
      </c>
      <c r="B2360" s="134" t="s">
        <v>1148</v>
      </c>
      <c r="C2360" s="134">
        <v>5</v>
      </c>
      <c r="D2360" s="134">
        <v>139</v>
      </c>
      <c r="E2360" s="134">
        <v>58</v>
      </c>
      <c r="F2360" s="134">
        <v>37</v>
      </c>
      <c r="G2360" s="135">
        <v>32</v>
      </c>
      <c r="H2360" s="171">
        <f>IFERROR((Table21[[#This Row],[_202330]]-Table21[[#This Row],[_201930]])/Table21[[#This Row],[_201930]]*1,"")</f>
        <v>5.4</v>
      </c>
    </row>
    <row r="2361" spans="1:8" ht="28.5">
      <c r="A2361" s="132">
        <v>200527</v>
      </c>
      <c r="B2361" s="134" t="s">
        <v>1149</v>
      </c>
      <c r="C2361" s="134">
        <v>206</v>
      </c>
      <c r="D2361" s="134">
        <v>122</v>
      </c>
      <c r="E2361" s="134">
        <v>0</v>
      </c>
      <c r="F2361" s="134">
        <v>148</v>
      </c>
      <c r="G2361" s="135">
        <v>112</v>
      </c>
      <c r="H2361" s="171">
        <f>IFERROR((Table21[[#This Row],[_202330]]-Table21[[#This Row],[_201930]])/Table21[[#This Row],[_201930]]*1,"")</f>
        <v>-0.4563106796116505</v>
      </c>
    </row>
    <row r="2362" spans="1:8" ht="28.5">
      <c r="A2362" s="132">
        <v>200527</v>
      </c>
      <c r="B2362" s="134" t="s">
        <v>1150</v>
      </c>
      <c r="C2362" s="134">
        <v>228</v>
      </c>
      <c r="D2362" s="134">
        <v>286</v>
      </c>
      <c r="E2362" s="134">
        <v>279</v>
      </c>
      <c r="F2362" s="134">
        <v>199</v>
      </c>
      <c r="G2362" s="135">
        <v>159</v>
      </c>
      <c r="H2362" s="171">
        <f>IFERROR((Table21[[#This Row],[_202330]]-Table21[[#This Row],[_201930]])/Table21[[#This Row],[_201930]]*1,"")</f>
        <v>-0.30263157894736842</v>
      </c>
    </row>
    <row r="2363" spans="1:8">
      <c r="A2363" s="132">
        <v>200527</v>
      </c>
      <c r="B2363" s="134" t="s">
        <v>1151</v>
      </c>
      <c r="C2363" s="134">
        <v>50</v>
      </c>
      <c r="D2363" s="134">
        <v>47</v>
      </c>
      <c r="E2363" s="134">
        <v>44</v>
      </c>
      <c r="F2363" s="134">
        <v>60</v>
      </c>
      <c r="G2363" s="135">
        <v>61</v>
      </c>
      <c r="H2363" s="171">
        <f>IFERROR((Table21[[#This Row],[_202330]]-Table21[[#This Row],[_201930]])/Table21[[#This Row],[_201930]]*1,"")</f>
        <v>0.22</v>
      </c>
    </row>
    <row r="2364" spans="1:8" ht="28.5">
      <c r="A2364" s="132">
        <v>200527</v>
      </c>
      <c r="B2364" s="134" t="s">
        <v>1152</v>
      </c>
      <c r="C2364" s="134">
        <v>5</v>
      </c>
      <c r="D2364" s="134">
        <v>30</v>
      </c>
      <c r="E2364" s="134">
        <v>56</v>
      </c>
      <c r="F2364" s="134">
        <v>10</v>
      </c>
      <c r="G2364" s="135">
        <v>12</v>
      </c>
      <c r="H2364" s="171">
        <f>IFERROR((Table21[[#This Row],[_202330]]-Table21[[#This Row],[_201930]])/Table21[[#This Row],[_201930]]*1,"")</f>
        <v>1.4</v>
      </c>
    </row>
    <row r="2365" spans="1:8" ht="28.5">
      <c r="A2365" s="132">
        <v>200527</v>
      </c>
      <c r="B2365" s="134" t="s">
        <v>1153</v>
      </c>
      <c r="C2365" s="134">
        <v>4</v>
      </c>
      <c r="D2365" s="134">
        <v>5</v>
      </c>
      <c r="E2365" s="134">
        <v>44</v>
      </c>
      <c r="F2365" s="134">
        <v>3</v>
      </c>
      <c r="G2365" s="135">
        <v>4</v>
      </c>
      <c r="H2365" s="171">
        <f>IFERROR((Table21[[#This Row],[_202330]]-Table21[[#This Row],[_201930]])/Table21[[#This Row],[_201930]]*1,"")</f>
        <v>0</v>
      </c>
    </row>
    <row r="2366" spans="1:8" ht="28.5">
      <c r="A2366" s="132">
        <v>200527</v>
      </c>
      <c r="B2366" s="134" t="s">
        <v>1154</v>
      </c>
      <c r="C2366" s="134">
        <v>1</v>
      </c>
      <c r="D2366" s="134">
        <v>26</v>
      </c>
      <c r="E2366" s="134">
        <v>12</v>
      </c>
      <c r="F2366" s="134">
        <v>7</v>
      </c>
      <c r="G2366" s="135">
        <v>8</v>
      </c>
      <c r="H2366" s="171">
        <f>IFERROR((Table21[[#This Row],[_202330]]-Table21[[#This Row],[_201930]])/Table21[[#This Row],[_201930]]*1,"")</f>
        <v>7</v>
      </c>
    </row>
    <row r="2367" spans="1:8" ht="28.5">
      <c r="A2367" s="132">
        <v>200527</v>
      </c>
      <c r="B2367" s="134" t="s">
        <v>1155</v>
      </c>
      <c r="C2367" s="134">
        <v>45</v>
      </c>
      <c r="D2367" s="134">
        <v>23</v>
      </c>
      <c r="E2367" s="134">
        <v>0</v>
      </c>
      <c r="F2367" s="134">
        <v>30</v>
      </c>
      <c r="G2367" s="135">
        <v>27</v>
      </c>
      <c r="H2367" s="171">
        <f>IFERROR((Table21[[#This Row],[_202330]]-Table21[[#This Row],[_201930]])/Table21[[#This Row],[_201930]]*1,"")</f>
        <v>-0.4</v>
      </c>
    </row>
    <row r="2368" spans="1:8">
      <c r="A2368" s="132">
        <v>200554</v>
      </c>
      <c r="B2368" s="134" t="s">
        <v>1173</v>
      </c>
      <c r="C2368" s="134">
        <v>93</v>
      </c>
      <c r="D2368" s="134">
        <v>154</v>
      </c>
      <c r="E2368" s="134">
        <v>111</v>
      </c>
      <c r="F2368" s="134">
        <v>89</v>
      </c>
      <c r="G2368" s="135">
        <v>80</v>
      </c>
      <c r="H2368" s="171">
        <f>IFERROR((Table21[[#This Row],[_202330]]-Table21[[#This Row],[_201930]])/Table21[[#This Row],[_201930]]*1,"")</f>
        <v>-0.13978494623655913</v>
      </c>
    </row>
    <row r="2369" spans="1:8">
      <c r="A2369" s="132">
        <v>200554</v>
      </c>
      <c r="B2369" s="134" t="s">
        <v>1131</v>
      </c>
      <c r="C2369" s="134">
        <v>0</v>
      </c>
      <c r="D2369" s="134">
        <v>0</v>
      </c>
      <c r="E2369" s="134">
        <v>0</v>
      </c>
      <c r="F2369" s="134">
        <v>0</v>
      </c>
      <c r="G2369" s="135">
        <v>0</v>
      </c>
      <c r="H2369" s="171" t="str">
        <f>IFERROR((Table21[[#This Row],[_202330]]-Table21[[#This Row],[_201930]])/Table21[[#This Row],[_201930]]*1,"")</f>
        <v/>
      </c>
    </row>
    <row r="2370" spans="1:8">
      <c r="A2370" s="132">
        <v>200554</v>
      </c>
      <c r="B2370" s="134" t="s">
        <v>1132</v>
      </c>
      <c r="C2370" s="134">
        <v>93</v>
      </c>
      <c r="D2370" s="134">
        <v>154</v>
      </c>
      <c r="E2370" s="134">
        <v>111</v>
      </c>
      <c r="F2370" s="134">
        <v>89</v>
      </c>
      <c r="G2370" s="135">
        <v>80</v>
      </c>
      <c r="H2370" s="171">
        <f>IFERROR((Table21[[#This Row],[_202330]]-Table21[[#This Row],[_201930]])/Table21[[#This Row],[_201930]]*1,"")</f>
        <v>-0.13978494623655913</v>
      </c>
    </row>
    <row r="2371" spans="1:8" ht="28.5">
      <c r="A2371" s="132">
        <v>200554</v>
      </c>
      <c r="B2371" s="134" t="s">
        <v>1133</v>
      </c>
      <c r="C2371" s="134">
        <v>6</v>
      </c>
      <c r="D2371" s="134">
        <v>16</v>
      </c>
      <c r="E2371" s="134">
        <v>10</v>
      </c>
      <c r="F2371" s="134">
        <v>8</v>
      </c>
      <c r="G2371" s="135">
        <v>7</v>
      </c>
      <c r="H2371" s="171">
        <f>IFERROR((Table21[[#This Row],[_202330]]-Table21[[#This Row],[_201930]])/Table21[[#This Row],[_201930]]*1,"")</f>
        <v>0.16666666666666666</v>
      </c>
    </row>
    <row r="2372" spans="1:8" ht="28.5">
      <c r="A2372" s="132">
        <v>200554</v>
      </c>
      <c r="B2372" s="134" t="s">
        <v>1162</v>
      </c>
      <c r="C2372" s="134">
        <v>21</v>
      </c>
      <c r="D2372" s="134">
        <v>29</v>
      </c>
      <c r="E2372" s="134">
        <v>19</v>
      </c>
      <c r="F2372" s="134">
        <v>13</v>
      </c>
      <c r="G2372" s="135">
        <v>20</v>
      </c>
      <c r="H2372" s="171">
        <f>IFERROR((Table21[[#This Row],[_202330]]-Table21[[#This Row],[_201930]])/Table21[[#This Row],[_201930]]*1,"")</f>
        <v>-4.7619047619047616E-2</v>
      </c>
    </row>
    <row r="2373" spans="1:8" ht="28.5">
      <c r="A2373" s="132">
        <v>200554</v>
      </c>
      <c r="B2373" s="134" t="s">
        <v>1163</v>
      </c>
      <c r="C2373" s="134">
        <v>1</v>
      </c>
      <c r="D2373" s="134">
        <v>2</v>
      </c>
      <c r="E2373" s="134">
        <v>1</v>
      </c>
      <c r="F2373" s="134">
        <v>0</v>
      </c>
      <c r="G2373" s="135">
        <v>4</v>
      </c>
      <c r="H2373" s="171">
        <f>IFERROR((Table21[[#This Row],[_202330]]-Table21[[#This Row],[_201930]])/Table21[[#This Row],[_201930]]*1,"")</f>
        <v>3</v>
      </c>
    </row>
    <row r="2374" spans="1:8">
      <c r="A2374" s="132">
        <v>200554</v>
      </c>
      <c r="B2374" s="134" t="s">
        <v>1136</v>
      </c>
      <c r="C2374" s="134">
        <v>28</v>
      </c>
      <c r="D2374" s="134">
        <v>47</v>
      </c>
      <c r="E2374" s="134">
        <v>30</v>
      </c>
      <c r="F2374" s="134">
        <v>21</v>
      </c>
      <c r="G2374" s="135">
        <v>31</v>
      </c>
      <c r="H2374" s="171">
        <f>IFERROR((Table21[[#This Row],[_202330]]-Table21[[#This Row],[_201930]])/Table21[[#This Row],[_201930]]*1,"")</f>
        <v>0.10714285714285714</v>
      </c>
    </row>
    <row r="2375" spans="1:8">
      <c r="A2375" s="132">
        <v>200554</v>
      </c>
      <c r="B2375" s="134" t="s">
        <v>1137</v>
      </c>
      <c r="C2375" s="134">
        <v>30</v>
      </c>
      <c r="D2375" s="134">
        <v>31</v>
      </c>
      <c r="E2375" s="134">
        <v>27</v>
      </c>
      <c r="F2375" s="134">
        <v>24</v>
      </c>
      <c r="G2375" s="135">
        <v>39</v>
      </c>
      <c r="H2375" s="171">
        <f>IFERROR((Table21[[#This Row],[_202330]]-Table21[[#This Row],[_201930]])/Table21[[#This Row],[_201930]]*1,"")</f>
        <v>0.3</v>
      </c>
    </row>
    <row r="2376" spans="1:8" ht="28.5">
      <c r="A2376" s="132">
        <v>200554</v>
      </c>
      <c r="B2376" s="134" t="s">
        <v>1138</v>
      </c>
      <c r="C2376" s="134">
        <v>6</v>
      </c>
      <c r="D2376" s="134">
        <v>17</v>
      </c>
      <c r="E2376" s="134">
        <v>10</v>
      </c>
      <c r="F2376" s="134">
        <v>8</v>
      </c>
      <c r="G2376" s="135">
        <v>7</v>
      </c>
      <c r="H2376" s="171">
        <f>IFERROR((Table21[[#This Row],[_202330]]-Table21[[#This Row],[_201930]])/Table21[[#This Row],[_201930]]*1,"")</f>
        <v>0.16666666666666666</v>
      </c>
    </row>
    <row r="2377" spans="1:8" ht="28.5">
      <c r="A2377" s="132">
        <v>200554</v>
      </c>
      <c r="B2377" s="134" t="s">
        <v>1164</v>
      </c>
      <c r="C2377" s="134">
        <v>21</v>
      </c>
      <c r="D2377" s="134">
        <v>31</v>
      </c>
      <c r="E2377" s="134">
        <v>17</v>
      </c>
      <c r="F2377" s="134">
        <v>13</v>
      </c>
      <c r="G2377" s="135">
        <v>21</v>
      </c>
      <c r="H2377" s="171">
        <f>IFERROR((Table21[[#This Row],[_202330]]-Table21[[#This Row],[_201930]])/Table21[[#This Row],[_201930]]*1,"")</f>
        <v>0</v>
      </c>
    </row>
    <row r="2378" spans="1:8" ht="28.5">
      <c r="A2378" s="132">
        <v>200554</v>
      </c>
      <c r="B2378" s="134" t="s">
        <v>1165</v>
      </c>
      <c r="C2378" s="134">
        <v>3</v>
      </c>
      <c r="D2378" s="134">
        <v>2</v>
      </c>
      <c r="E2378" s="134">
        <v>3</v>
      </c>
      <c r="F2378" s="134">
        <v>2</v>
      </c>
      <c r="G2378" s="135">
        <v>4</v>
      </c>
      <c r="H2378" s="171">
        <f>IFERROR((Table21[[#This Row],[_202330]]-Table21[[#This Row],[_201930]])/Table21[[#This Row],[_201930]]*1,"")</f>
        <v>0.33333333333333331</v>
      </c>
    </row>
    <row r="2379" spans="1:8">
      <c r="A2379" s="132">
        <v>200554</v>
      </c>
      <c r="B2379" s="134" t="s">
        <v>1141</v>
      </c>
      <c r="C2379" s="134">
        <v>30</v>
      </c>
      <c r="D2379" s="134">
        <v>50</v>
      </c>
      <c r="E2379" s="134">
        <v>30</v>
      </c>
      <c r="F2379" s="134">
        <v>23</v>
      </c>
      <c r="G2379" s="135">
        <v>32</v>
      </c>
      <c r="H2379" s="171">
        <f>IFERROR((Table21[[#This Row],[_202330]]-Table21[[#This Row],[_201930]])/Table21[[#This Row],[_201930]]*1,"")</f>
        <v>6.6666666666666666E-2</v>
      </c>
    </row>
    <row r="2380" spans="1:8">
      <c r="A2380" s="132">
        <v>200554</v>
      </c>
      <c r="B2380" s="134" t="s">
        <v>1142</v>
      </c>
      <c r="C2380" s="134">
        <v>32</v>
      </c>
      <c r="D2380" s="134">
        <v>32</v>
      </c>
      <c r="E2380" s="134">
        <v>27</v>
      </c>
      <c r="F2380" s="134">
        <v>26</v>
      </c>
      <c r="G2380" s="135">
        <v>40</v>
      </c>
      <c r="H2380" s="171">
        <f>IFERROR((Table21[[#This Row],[_202330]]-Table21[[#This Row],[_201930]])/Table21[[#This Row],[_201930]]*1,"")</f>
        <v>0.25</v>
      </c>
    </row>
    <row r="2381" spans="1:8" ht="28.5">
      <c r="A2381" s="132">
        <v>200554</v>
      </c>
      <c r="B2381" s="134" t="s">
        <v>1143</v>
      </c>
      <c r="C2381" s="134">
        <v>6</v>
      </c>
      <c r="D2381" s="134">
        <v>17</v>
      </c>
      <c r="E2381" s="134">
        <v>10</v>
      </c>
      <c r="F2381" s="134">
        <v>9</v>
      </c>
      <c r="G2381" s="135">
        <v>7</v>
      </c>
      <c r="H2381" s="171">
        <f>IFERROR((Table21[[#This Row],[_202330]]-Table21[[#This Row],[_201930]])/Table21[[#This Row],[_201930]]*1,"")</f>
        <v>0.16666666666666666</v>
      </c>
    </row>
    <row r="2382" spans="1:8" ht="28.5">
      <c r="A2382" s="132">
        <v>200554</v>
      </c>
      <c r="B2382" s="134" t="s">
        <v>1166</v>
      </c>
      <c r="C2382" s="134">
        <v>21</v>
      </c>
      <c r="D2382" s="134">
        <v>32</v>
      </c>
      <c r="E2382" s="134">
        <v>16</v>
      </c>
      <c r="F2382" s="134">
        <v>13</v>
      </c>
      <c r="G2382" s="135">
        <v>21</v>
      </c>
      <c r="H2382" s="171">
        <f>IFERROR((Table21[[#This Row],[_202330]]-Table21[[#This Row],[_201930]])/Table21[[#This Row],[_201930]]*1,"")</f>
        <v>0</v>
      </c>
    </row>
    <row r="2383" spans="1:8" ht="28.5">
      <c r="A2383" s="132">
        <v>200554</v>
      </c>
      <c r="B2383" s="134" t="s">
        <v>1167</v>
      </c>
      <c r="C2383" s="134">
        <v>3</v>
      </c>
      <c r="D2383" s="134">
        <v>2</v>
      </c>
      <c r="E2383" s="134">
        <v>5</v>
      </c>
      <c r="F2383" s="134">
        <v>2</v>
      </c>
      <c r="G2383" s="135">
        <v>5</v>
      </c>
      <c r="H2383" s="171">
        <f>IFERROR((Table21[[#This Row],[_202330]]-Table21[[#This Row],[_201930]])/Table21[[#This Row],[_201930]]*1,"")</f>
        <v>0.66666666666666663</v>
      </c>
    </row>
    <row r="2384" spans="1:8">
      <c r="A2384" s="132">
        <v>200554</v>
      </c>
      <c r="B2384" s="134" t="s">
        <v>1146</v>
      </c>
      <c r="C2384" s="134">
        <v>30</v>
      </c>
      <c r="D2384" s="134">
        <v>51</v>
      </c>
      <c r="E2384" s="134">
        <v>31</v>
      </c>
      <c r="F2384" s="134">
        <v>24</v>
      </c>
      <c r="G2384" s="135">
        <v>33</v>
      </c>
      <c r="H2384" s="171">
        <f>IFERROR((Table21[[#This Row],[_202330]]-Table21[[#This Row],[_201930]])/Table21[[#This Row],[_201930]]*1,"")</f>
        <v>0.1</v>
      </c>
    </row>
    <row r="2385" spans="1:8" ht="28.5">
      <c r="A2385" s="132">
        <v>200554</v>
      </c>
      <c r="B2385" s="134" t="s">
        <v>1147</v>
      </c>
      <c r="C2385" s="134">
        <v>1</v>
      </c>
      <c r="D2385" s="134">
        <v>6</v>
      </c>
      <c r="E2385" s="134">
        <v>0</v>
      </c>
      <c r="F2385" s="134">
        <v>1</v>
      </c>
      <c r="G2385" s="135">
        <v>1</v>
      </c>
      <c r="H2385" s="171">
        <f>IFERROR((Table21[[#This Row],[_202330]]-Table21[[#This Row],[_201930]])/Table21[[#This Row],[_201930]]*1,"")</f>
        <v>0</v>
      </c>
    </row>
    <row r="2386" spans="1:8" ht="28.5">
      <c r="A2386" s="132">
        <v>200554</v>
      </c>
      <c r="B2386" s="134" t="s">
        <v>1148</v>
      </c>
      <c r="C2386" s="134">
        <v>0</v>
      </c>
      <c r="D2386" s="134">
        <v>39</v>
      </c>
      <c r="E2386" s="134">
        <v>41</v>
      </c>
      <c r="F2386" s="134">
        <v>22</v>
      </c>
      <c r="G2386" s="135">
        <v>24</v>
      </c>
      <c r="H2386" s="171" t="str">
        <f>IFERROR((Table21[[#This Row],[_202330]]-Table21[[#This Row],[_201930]])/Table21[[#This Row],[_201930]]*1,"")</f>
        <v/>
      </c>
    </row>
    <row r="2387" spans="1:8" ht="28.5">
      <c r="A2387" s="132">
        <v>200554</v>
      </c>
      <c r="B2387" s="134" t="s">
        <v>1149</v>
      </c>
      <c r="C2387" s="134">
        <v>62</v>
      </c>
      <c r="D2387" s="134">
        <v>58</v>
      </c>
      <c r="E2387" s="134">
        <v>39</v>
      </c>
      <c r="F2387" s="134">
        <v>42</v>
      </c>
      <c r="G2387" s="135">
        <v>22</v>
      </c>
      <c r="H2387" s="171">
        <f>IFERROR((Table21[[#This Row],[_202330]]-Table21[[#This Row],[_201930]])/Table21[[#This Row],[_201930]]*1,"")</f>
        <v>-0.64516129032258063</v>
      </c>
    </row>
    <row r="2388" spans="1:8" ht="28.5">
      <c r="A2388" s="132">
        <v>200554</v>
      </c>
      <c r="B2388" s="134" t="s">
        <v>1150</v>
      </c>
      <c r="C2388" s="134">
        <v>63</v>
      </c>
      <c r="D2388" s="134">
        <v>103</v>
      </c>
      <c r="E2388" s="134">
        <v>80</v>
      </c>
      <c r="F2388" s="134">
        <v>65</v>
      </c>
      <c r="G2388" s="135">
        <v>47</v>
      </c>
      <c r="H2388" s="171">
        <f>IFERROR((Table21[[#This Row],[_202330]]-Table21[[#This Row],[_201930]])/Table21[[#This Row],[_201930]]*1,"")</f>
        <v>-0.25396825396825395</v>
      </c>
    </row>
    <row r="2389" spans="1:8">
      <c r="A2389" s="132">
        <v>200554</v>
      </c>
      <c r="B2389" s="134" t="s">
        <v>1151</v>
      </c>
      <c r="C2389" s="134">
        <v>32</v>
      </c>
      <c r="D2389" s="134">
        <v>33</v>
      </c>
      <c r="E2389" s="134">
        <v>28</v>
      </c>
      <c r="F2389" s="134">
        <v>27</v>
      </c>
      <c r="G2389" s="135">
        <v>41</v>
      </c>
      <c r="H2389" s="171">
        <f>IFERROR((Table21[[#This Row],[_202330]]-Table21[[#This Row],[_201930]])/Table21[[#This Row],[_201930]]*1,"")</f>
        <v>0.28125</v>
      </c>
    </row>
    <row r="2390" spans="1:8" ht="28.5">
      <c r="A2390" s="132">
        <v>200554</v>
      </c>
      <c r="B2390" s="134" t="s">
        <v>1152</v>
      </c>
      <c r="C2390" s="134">
        <v>1</v>
      </c>
      <c r="D2390" s="134">
        <v>29</v>
      </c>
      <c r="E2390" s="134">
        <v>37</v>
      </c>
      <c r="F2390" s="134">
        <v>26</v>
      </c>
      <c r="G2390" s="135">
        <v>31</v>
      </c>
      <c r="H2390" s="171">
        <f>IFERROR((Table21[[#This Row],[_202330]]-Table21[[#This Row],[_201930]])/Table21[[#This Row],[_201930]]*1,"")</f>
        <v>30</v>
      </c>
    </row>
    <row r="2391" spans="1:8" ht="28.5">
      <c r="A2391" s="132">
        <v>200554</v>
      </c>
      <c r="B2391" s="134" t="s">
        <v>1153</v>
      </c>
      <c r="C2391" s="134">
        <v>1</v>
      </c>
      <c r="D2391" s="134">
        <v>4</v>
      </c>
      <c r="E2391" s="134">
        <v>0</v>
      </c>
      <c r="F2391" s="134">
        <v>1</v>
      </c>
      <c r="G2391" s="135">
        <v>1</v>
      </c>
      <c r="H2391" s="171">
        <f>IFERROR((Table21[[#This Row],[_202330]]-Table21[[#This Row],[_201930]])/Table21[[#This Row],[_201930]]*1,"")</f>
        <v>0</v>
      </c>
    </row>
    <row r="2392" spans="1:8" ht="28.5">
      <c r="A2392" s="132">
        <v>200554</v>
      </c>
      <c r="B2392" s="134" t="s">
        <v>1154</v>
      </c>
      <c r="C2392" s="134">
        <v>0</v>
      </c>
      <c r="D2392" s="134">
        <v>25</v>
      </c>
      <c r="E2392" s="134">
        <v>37</v>
      </c>
      <c r="F2392" s="134">
        <v>25</v>
      </c>
      <c r="G2392" s="135">
        <v>30</v>
      </c>
      <c r="H2392" s="171" t="str">
        <f>IFERROR((Table21[[#This Row],[_202330]]-Table21[[#This Row],[_201930]])/Table21[[#This Row],[_201930]]*1,"")</f>
        <v/>
      </c>
    </row>
    <row r="2393" spans="1:8" ht="28.5">
      <c r="A2393" s="132">
        <v>200554</v>
      </c>
      <c r="B2393" s="134" t="s">
        <v>1155</v>
      </c>
      <c r="C2393" s="134">
        <v>67</v>
      </c>
      <c r="D2393" s="134">
        <v>38</v>
      </c>
      <c r="E2393" s="134">
        <v>35</v>
      </c>
      <c r="F2393" s="134">
        <v>47</v>
      </c>
      <c r="G2393" s="135">
        <v>28</v>
      </c>
      <c r="H2393" s="171">
        <f>IFERROR((Table21[[#This Row],[_202330]]-Table21[[#This Row],[_201930]])/Table21[[#This Row],[_201930]]*1,"")</f>
        <v>-0.58208955223880599</v>
      </c>
    </row>
    <row r="2394" spans="1:8">
      <c r="A2394" s="132">
        <v>201672</v>
      </c>
      <c r="B2394" s="134" t="s">
        <v>1173</v>
      </c>
      <c r="C2394" s="134">
        <v>483</v>
      </c>
      <c r="D2394" s="134">
        <v>274</v>
      </c>
      <c r="E2394" s="134">
        <v>277</v>
      </c>
      <c r="F2394" s="134">
        <v>284</v>
      </c>
      <c r="G2394" s="135">
        <v>252</v>
      </c>
      <c r="H2394" s="171">
        <f>IFERROR((Table21[[#This Row],[_202330]]-Table21[[#This Row],[_201930]])/Table21[[#This Row],[_201930]]*1,"")</f>
        <v>-0.47826086956521741</v>
      </c>
    </row>
    <row r="2395" spans="1:8">
      <c r="A2395" s="132">
        <v>201672</v>
      </c>
      <c r="B2395" s="134" t="s">
        <v>1131</v>
      </c>
      <c r="C2395" s="134">
        <v>2</v>
      </c>
      <c r="D2395" s="134">
        <v>0</v>
      </c>
      <c r="E2395" s="134">
        <v>0</v>
      </c>
      <c r="F2395" s="134">
        <v>0</v>
      </c>
      <c r="G2395" s="135">
        <v>0</v>
      </c>
      <c r="H2395" s="171">
        <f>IFERROR((Table21[[#This Row],[_202330]]-Table21[[#This Row],[_201930]])/Table21[[#This Row],[_201930]]*1,"")</f>
        <v>-1</v>
      </c>
    </row>
    <row r="2396" spans="1:8">
      <c r="A2396" s="132">
        <v>201672</v>
      </c>
      <c r="B2396" s="134" t="s">
        <v>1132</v>
      </c>
      <c r="C2396" s="134">
        <v>481</v>
      </c>
      <c r="D2396" s="134">
        <v>274</v>
      </c>
      <c r="E2396" s="134">
        <v>277</v>
      </c>
      <c r="F2396" s="134">
        <v>284</v>
      </c>
      <c r="G2396" s="135">
        <v>252</v>
      </c>
      <c r="H2396" s="171">
        <f>IFERROR((Table21[[#This Row],[_202330]]-Table21[[#This Row],[_201930]])/Table21[[#This Row],[_201930]]*1,"")</f>
        <v>-0.47609147609147612</v>
      </c>
    </row>
    <row r="2397" spans="1:8" ht="28.5">
      <c r="A2397" s="132">
        <v>201672</v>
      </c>
      <c r="B2397" s="134" t="s">
        <v>1133</v>
      </c>
      <c r="C2397" s="134">
        <v>4</v>
      </c>
      <c r="D2397" s="134">
        <v>6</v>
      </c>
      <c r="E2397" s="134">
        <v>25</v>
      </c>
      <c r="F2397" s="134">
        <v>19</v>
      </c>
      <c r="G2397" s="135">
        <v>25</v>
      </c>
      <c r="H2397" s="171">
        <f>IFERROR((Table21[[#This Row],[_202330]]-Table21[[#This Row],[_201930]])/Table21[[#This Row],[_201930]]*1,"")</f>
        <v>5.25</v>
      </c>
    </row>
    <row r="2398" spans="1:8" ht="28.5">
      <c r="A2398" s="132">
        <v>201672</v>
      </c>
      <c r="B2398" s="134" t="s">
        <v>1162</v>
      </c>
      <c r="C2398" s="134">
        <v>110</v>
      </c>
      <c r="D2398" s="134">
        <v>75</v>
      </c>
      <c r="E2398" s="134">
        <v>56</v>
      </c>
      <c r="F2398" s="134">
        <v>70</v>
      </c>
      <c r="G2398" s="135">
        <v>60</v>
      </c>
      <c r="H2398" s="171">
        <f>IFERROR((Table21[[#This Row],[_202330]]-Table21[[#This Row],[_201930]])/Table21[[#This Row],[_201930]]*1,"")</f>
        <v>-0.45454545454545453</v>
      </c>
    </row>
    <row r="2399" spans="1:8" ht="28.5">
      <c r="A2399" s="132">
        <v>201672</v>
      </c>
      <c r="B2399" s="134" t="s">
        <v>1163</v>
      </c>
      <c r="C2399" s="134" t="s">
        <v>129</v>
      </c>
      <c r="D2399" s="134" t="s">
        <v>129</v>
      </c>
      <c r="E2399" s="134" t="s">
        <v>129</v>
      </c>
      <c r="F2399" s="134">
        <v>0</v>
      </c>
      <c r="G2399" s="135">
        <v>0</v>
      </c>
      <c r="H2399" s="171" t="str">
        <f>IFERROR((Table21[[#This Row],[_202330]]-Table21[[#This Row],[_201930]])/Table21[[#This Row],[_201930]]*1,"")</f>
        <v/>
      </c>
    </row>
    <row r="2400" spans="1:8">
      <c r="A2400" s="132">
        <v>201672</v>
      </c>
      <c r="B2400" s="134" t="s">
        <v>1136</v>
      </c>
      <c r="C2400" s="134">
        <v>114</v>
      </c>
      <c r="D2400" s="134">
        <v>81</v>
      </c>
      <c r="E2400" s="134">
        <v>81</v>
      </c>
      <c r="F2400" s="134">
        <v>89</v>
      </c>
      <c r="G2400" s="135">
        <v>85</v>
      </c>
      <c r="H2400" s="171">
        <f>IFERROR((Table21[[#This Row],[_202330]]-Table21[[#This Row],[_201930]])/Table21[[#This Row],[_201930]]*1,"")</f>
        <v>-0.25438596491228072</v>
      </c>
    </row>
    <row r="2401" spans="1:8">
      <c r="A2401" s="132">
        <v>201672</v>
      </c>
      <c r="B2401" s="134" t="s">
        <v>1137</v>
      </c>
      <c r="C2401" s="134">
        <v>24</v>
      </c>
      <c r="D2401" s="134">
        <v>30</v>
      </c>
      <c r="E2401" s="134">
        <v>29</v>
      </c>
      <c r="F2401" s="134">
        <v>31</v>
      </c>
      <c r="G2401" s="135">
        <v>34</v>
      </c>
      <c r="H2401" s="171">
        <f>IFERROR((Table21[[#This Row],[_202330]]-Table21[[#This Row],[_201930]])/Table21[[#This Row],[_201930]]*1,"")</f>
        <v>0.41666666666666669</v>
      </c>
    </row>
    <row r="2402" spans="1:8" ht="28.5">
      <c r="A2402" s="132">
        <v>201672</v>
      </c>
      <c r="B2402" s="134" t="s">
        <v>1138</v>
      </c>
      <c r="C2402" s="134">
        <v>3</v>
      </c>
      <c r="D2402" s="134">
        <v>6</v>
      </c>
      <c r="E2402" s="134">
        <v>26</v>
      </c>
      <c r="F2402" s="134">
        <v>19</v>
      </c>
      <c r="G2402" s="135">
        <v>25</v>
      </c>
      <c r="H2402" s="171">
        <f>IFERROR((Table21[[#This Row],[_202330]]-Table21[[#This Row],[_201930]])/Table21[[#This Row],[_201930]]*1,"")</f>
        <v>7.333333333333333</v>
      </c>
    </row>
    <row r="2403" spans="1:8" ht="28.5">
      <c r="A2403" s="132">
        <v>201672</v>
      </c>
      <c r="B2403" s="134" t="s">
        <v>1164</v>
      </c>
      <c r="C2403" s="134">
        <v>123</v>
      </c>
      <c r="D2403" s="134">
        <v>79</v>
      </c>
      <c r="E2403" s="134">
        <v>60</v>
      </c>
      <c r="F2403" s="134">
        <v>77</v>
      </c>
      <c r="G2403" s="135">
        <v>63</v>
      </c>
      <c r="H2403" s="171">
        <f>IFERROR((Table21[[#This Row],[_202330]]-Table21[[#This Row],[_201930]])/Table21[[#This Row],[_201930]]*1,"")</f>
        <v>-0.48780487804878048</v>
      </c>
    </row>
    <row r="2404" spans="1:8" ht="28.5">
      <c r="A2404" s="132">
        <v>201672</v>
      </c>
      <c r="B2404" s="134" t="s">
        <v>1165</v>
      </c>
      <c r="C2404" s="134" t="s">
        <v>129</v>
      </c>
      <c r="D2404" s="134" t="s">
        <v>129</v>
      </c>
      <c r="E2404" s="134" t="s">
        <v>129</v>
      </c>
      <c r="F2404" s="134">
        <v>0</v>
      </c>
      <c r="G2404" s="135">
        <v>0</v>
      </c>
      <c r="H2404" s="171" t="str">
        <f>IFERROR((Table21[[#This Row],[_202330]]-Table21[[#This Row],[_201930]])/Table21[[#This Row],[_201930]]*1,"")</f>
        <v/>
      </c>
    </row>
    <row r="2405" spans="1:8">
      <c r="A2405" s="132">
        <v>201672</v>
      </c>
      <c r="B2405" s="134" t="s">
        <v>1141</v>
      </c>
      <c r="C2405" s="134">
        <v>126</v>
      </c>
      <c r="D2405" s="134">
        <v>85</v>
      </c>
      <c r="E2405" s="134">
        <v>86</v>
      </c>
      <c r="F2405" s="134">
        <v>96</v>
      </c>
      <c r="G2405" s="135">
        <v>88</v>
      </c>
      <c r="H2405" s="171">
        <f>IFERROR((Table21[[#This Row],[_202330]]-Table21[[#This Row],[_201930]])/Table21[[#This Row],[_201930]]*1,"")</f>
        <v>-0.30158730158730157</v>
      </c>
    </row>
    <row r="2406" spans="1:8">
      <c r="A2406" s="132">
        <v>201672</v>
      </c>
      <c r="B2406" s="134" t="s">
        <v>1142</v>
      </c>
      <c r="C2406" s="134">
        <v>26</v>
      </c>
      <c r="D2406" s="134">
        <v>31</v>
      </c>
      <c r="E2406" s="134">
        <v>31</v>
      </c>
      <c r="F2406" s="134">
        <v>34</v>
      </c>
      <c r="G2406" s="135">
        <v>35</v>
      </c>
      <c r="H2406" s="171">
        <f>IFERROR((Table21[[#This Row],[_202330]]-Table21[[#This Row],[_201930]])/Table21[[#This Row],[_201930]]*1,"")</f>
        <v>0.34615384615384615</v>
      </c>
    </row>
    <row r="2407" spans="1:8" ht="28.5">
      <c r="A2407" s="132">
        <v>201672</v>
      </c>
      <c r="B2407" s="134" t="s">
        <v>1143</v>
      </c>
      <c r="C2407" s="134">
        <v>3</v>
      </c>
      <c r="D2407" s="134">
        <v>5</v>
      </c>
      <c r="E2407" s="134">
        <v>26</v>
      </c>
      <c r="F2407" s="134">
        <v>19</v>
      </c>
      <c r="G2407" s="135">
        <v>24</v>
      </c>
      <c r="H2407" s="171">
        <f>IFERROR((Table21[[#This Row],[_202330]]-Table21[[#This Row],[_201930]])/Table21[[#This Row],[_201930]]*1,"")</f>
        <v>7</v>
      </c>
    </row>
    <row r="2408" spans="1:8" ht="28.5">
      <c r="A2408" s="132">
        <v>201672</v>
      </c>
      <c r="B2408" s="134" t="s">
        <v>1166</v>
      </c>
      <c r="C2408" s="134">
        <v>125</v>
      </c>
      <c r="D2408" s="134">
        <v>81</v>
      </c>
      <c r="E2408" s="134">
        <v>63</v>
      </c>
      <c r="F2408" s="134">
        <v>78</v>
      </c>
      <c r="G2408" s="135">
        <v>64</v>
      </c>
      <c r="H2408" s="171">
        <f>IFERROR((Table21[[#This Row],[_202330]]-Table21[[#This Row],[_201930]])/Table21[[#This Row],[_201930]]*1,"")</f>
        <v>-0.48799999999999999</v>
      </c>
    </row>
    <row r="2409" spans="1:8" ht="28.5">
      <c r="A2409" s="132">
        <v>201672</v>
      </c>
      <c r="B2409" s="134" t="s">
        <v>1167</v>
      </c>
      <c r="C2409" s="134" t="s">
        <v>129</v>
      </c>
      <c r="D2409" s="134" t="s">
        <v>129</v>
      </c>
      <c r="E2409" s="134" t="s">
        <v>129</v>
      </c>
      <c r="F2409" s="134">
        <v>0</v>
      </c>
      <c r="G2409" s="135">
        <v>0</v>
      </c>
      <c r="H2409" s="171" t="str">
        <f>IFERROR((Table21[[#This Row],[_202330]]-Table21[[#This Row],[_201930]])/Table21[[#This Row],[_201930]]*1,"")</f>
        <v/>
      </c>
    </row>
    <row r="2410" spans="1:8">
      <c r="A2410" s="132">
        <v>201672</v>
      </c>
      <c r="B2410" s="134" t="s">
        <v>1146</v>
      </c>
      <c r="C2410" s="134">
        <v>128</v>
      </c>
      <c r="D2410" s="134">
        <v>86</v>
      </c>
      <c r="E2410" s="134">
        <v>89</v>
      </c>
      <c r="F2410" s="134">
        <v>97</v>
      </c>
      <c r="G2410" s="135">
        <v>88</v>
      </c>
      <c r="H2410" s="171">
        <f>IFERROR((Table21[[#This Row],[_202330]]-Table21[[#This Row],[_201930]])/Table21[[#This Row],[_201930]]*1,"")</f>
        <v>-0.3125</v>
      </c>
    </row>
    <row r="2411" spans="1:8" ht="28.5">
      <c r="A2411" s="132">
        <v>201672</v>
      </c>
      <c r="B2411" s="134" t="s">
        <v>1147</v>
      </c>
      <c r="C2411" s="134">
        <v>3</v>
      </c>
      <c r="D2411" s="134">
        <v>4</v>
      </c>
      <c r="E2411" s="134">
        <v>2</v>
      </c>
      <c r="F2411" s="134">
        <v>2</v>
      </c>
      <c r="G2411" s="135">
        <v>1</v>
      </c>
      <c r="H2411" s="171">
        <f>IFERROR((Table21[[#This Row],[_202330]]-Table21[[#This Row],[_201930]])/Table21[[#This Row],[_201930]]*1,"")</f>
        <v>-0.66666666666666663</v>
      </c>
    </row>
    <row r="2412" spans="1:8" ht="28.5">
      <c r="A2412" s="132">
        <v>201672</v>
      </c>
      <c r="B2412" s="134" t="s">
        <v>1148</v>
      </c>
      <c r="C2412" s="134">
        <v>189</v>
      </c>
      <c r="D2412" s="134">
        <v>76</v>
      </c>
      <c r="E2412" s="134">
        <v>95</v>
      </c>
      <c r="F2412" s="134">
        <v>91</v>
      </c>
      <c r="G2412" s="135">
        <v>76</v>
      </c>
      <c r="H2412" s="171">
        <f>IFERROR((Table21[[#This Row],[_202330]]-Table21[[#This Row],[_201930]])/Table21[[#This Row],[_201930]]*1,"")</f>
        <v>-0.59788359788359791</v>
      </c>
    </row>
    <row r="2413" spans="1:8" ht="28.5">
      <c r="A2413" s="132">
        <v>201672</v>
      </c>
      <c r="B2413" s="134" t="s">
        <v>1149</v>
      </c>
      <c r="C2413" s="134">
        <v>161</v>
      </c>
      <c r="D2413" s="134">
        <v>108</v>
      </c>
      <c r="E2413" s="134">
        <v>91</v>
      </c>
      <c r="F2413" s="134">
        <v>94</v>
      </c>
      <c r="G2413" s="135">
        <v>87</v>
      </c>
      <c r="H2413" s="171">
        <f>IFERROR((Table21[[#This Row],[_202330]]-Table21[[#This Row],[_201930]])/Table21[[#This Row],[_201930]]*1,"")</f>
        <v>-0.45962732919254656</v>
      </c>
    </row>
    <row r="2414" spans="1:8" ht="28.5">
      <c r="A2414" s="132">
        <v>201672</v>
      </c>
      <c r="B2414" s="134" t="s">
        <v>1150</v>
      </c>
      <c r="C2414" s="134">
        <v>353</v>
      </c>
      <c r="D2414" s="134">
        <v>188</v>
      </c>
      <c r="E2414" s="134">
        <v>188</v>
      </c>
      <c r="F2414" s="134">
        <v>187</v>
      </c>
      <c r="G2414" s="135">
        <v>164</v>
      </c>
      <c r="H2414" s="171">
        <f>IFERROR((Table21[[#This Row],[_202330]]-Table21[[#This Row],[_201930]])/Table21[[#This Row],[_201930]]*1,"")</f>
        <v>-0.53541076487252126</v>
      </c>
    </row>
    <row r="2415" spans="1:8">
      <c r="A2415" s="132">
        <v>201672</v>
      </c>
      <c r="B2415" s="134" t="s">
        <v>1151</v>
      </c>
      <c r="C2415" s="134">
        <v>27</v>
      </c>
      <c r="D2415" s="134">
        <v>31</v>
      </c>
      <c r="E2415" s="134">
        <v>32</v>
      </c>
      <c r="F2415" s="134">
        <v>34</v>
      </c>
      <c r="G2415" s="135">
        <v>35</v>
      </c>
      <c r="H2415" s="171">
        <f>IFERROR((Table21[[#This Row],[_202330]]-Table21[[#This Row],[_201930]])/Table21[[#This Row],[_201930]]*1,"")</f>
        <v>0.29629629629629628</v>
      </c>
    </row>
    <row r="2416" spans="1:8" ht="28.5">
      <c r="A2416" s="132">
        <v>201672</v>
      </c>
      <c r="B2416" s="134" t="s">
        <v>1152</v>
      </c>
      <c r="C2416" s="134">
        <v>40</v>
      </c>
      <c r="D2416" s="134">
        <v>29</v>
      </c>
      <c r="E2416" s="134">
        <v>35</v>
      </c>
      <c r="F2416" s="134">
        <v>33</v>
      </c>
      <c r="G2416" s="135">
        <v>31</v>
      </c>
      <c r="H2416" s="171">
        <f>IFERROR((Table21[[#This Row],[_202330]]-Table21[[#This Row],[_201930]])/Table21[[#This Row],[_201930]]*1,"")</f>
        <v>-0.22500000000000001</v>
      </c>
    </row>
    <row r="2417" spans="1:8" ht="28.5">
      <c r="A2417" s="132">
        <v>201672</v>
      </c>
      <c r="B2417" s="134" t="s">
        <v>1153</v>
      </c>
      <c r="C2417" s="134">
        <v>1</v>
      </c>
      <c r="D2417" s="134">
        <v>1</v>
      </c>
      <c r="E2417" s="134">
        <v>1</v>
      </c>
      <c r="F2417" s="134">
        <v>1</v>
      </c>
      <c r="G2417" s="135">
        <v>0</v>
      </c>
      <c r="H2417" s="171">
        <f>IFERROR((Table21[[#This Row],[_202330]]-Table21[[#This Row],[_201930]])/Table21[[#This Row],[_201930]]*1,"")</f>
        <v>-1</v>
      </c>
    </row>
    <row r="2418" spans="1:8" ht="28.5">
      <c r="A2418" s="132">
        <v>201672</v>
      </c>
      <c r="B2418" s="134" t="s">
        <v>1154</v>
      </c>
      <c r="C2418" s="134">
        <v>39</v>
      </c>
      <c r="D2418" s="134">
        <v>28</v>
      </c>
      <c r="E2418" s="134">
        <v>34</v>
      </c>
      <c r="F2418" s="134">
        <v>32</v>
      </c>
      <c r="G2418" s="135">
        <v>30</v>
      </c>
      <c r="H2418" s="171">
        <f>IFERROR((Table21[[#This Row],[_202330]]-Table21[[#This Row],[_201930]])/Table21[[#This Row],[_201930]]*1,"")</f>
        <v>-0.23076923076923078</v>
      </c>
    </row>
    <row r="2419" spans="1:8" ht="28.5">
      <c r="A2419" s="132">
        <v>201672</v>
      </c>
      <c r="B2419" s="134" t="s">
        <v>1155</v>
      </c>
      <c r="C2419" s="134">
        <v>33</v>
      </c>
      <c r="D2419" s="134">
        <v>39</v>
      </c>
      <c r="E2419" s="134">
        <v>33</v>
      </c>
      <c r="F2419" s="134">
        <v>33</v>
      </c>
      <c r="G2419" s="135">
        <v>35</v>
      </c>
      <c r="H2419" s="171">
        <f>IFERROR((Table21[[#This Row],[_202330]]-Table21[[#This Row],[_201930]])/Table21[[#This Row],[_201930]]*1,"")</f>
        <v>6.0606060606060608E-2</v>
      </c>
    </row>
    <row r="2420" spans="1:8">
      <c r="A2420" s="132">
        <v>201973</v>
      </c>
      <c r="B2420" s="134" t="s">
        <v>1173</v>
      </c>
      <c r="C2420" s="134">
        <v>264</v>
      </c>
      <c r="D2420" s="134">
        <v>647</v>
      </c>
      <c r="E2420" s="134">
        <v>379</v>
      </c>
      <c r="F2420" s="134">
        <v>418</v>
      </c>
      <c r="G2420" s="135">
        <v>389</v>
      </c>
      <c r="H2420" s="171">
        <f>IFERROR((Table21[[#This Row],[_202330]]-Table21[[#This Row],[_201930]])/Table21[[#This Row],[_201930]]*1,"")</f>
        <v>0.47348484848484851</v>
      </c>
    </row>
    <row r="2421" spans="1:8">
      <c r="A2421" s="132">
        <v>201973</v>
      </c>
      <c r="B2421" s="134" t="s">
        <v>1131</v>
      </c>
      <c r="C2421" s="134">
        <v>0</v>
      </c>
      <c r="D2421" s="134">
        <v>0</v>
      </c>
      <c r="E2421" s="134">
        <v>0</v>
      </c>
      <c r="F2421" s="134">
        <v>1</v>
      </c>
      <c r="G2421" s="135">
        <v>0</v>
      </c>
      <c r="H2421" s="171" t="str">
        <f>IFERROR((Table21[[#This Row],[_202330]]-Table21[[#This Row],[_201930]])/Table21[[#This Row],[_201930]]*1,"")</f>
        <v/>
      </c>
    </row>
    <row r="2422" spans="1:8">
      <c r="A2422" s="132">
        <v>201973</v>
      </c>
      <c r="B2422" s="134" t="s">
        <v>1132</v>
      </c>
      <c r="C2422" s="134">
        <v>264</v>
      </c>
      <c r="D2422" s="134">
        <v>647</v>
      </c>
      <c r="E2422" s="134">
        <v>379</v>
      </c>
      <c r="F2422" s="134">
        <v>417</v>
      </c>
      <c r="G2422" s="135">
        <v>389</v>
      </c>
      <c r="H2422" s="171">
        <f>IFERROR((Table21[[#This Row],[_202330]]-Table21[[#This Row],[_201930]])/Table21[[#This Row],[_201930]]*1,"")</f>
        <v>0.47348484848484851</v>
      </c>
    </row>
    <row r="2423" spans="1:8" ht="28.5">
      <c r="A2423" s="132">
        <v>201973</v>
      </c>
      <c r="B2423" s="134" t="s">
        <v>1133</v>
      </c>
      <c r="C2423" s="134">
        <v>6</v>
      </c>
      <c r="D2423" s="134">
        <v>36</v>
      </c>
      <c r="E2423" s="134">
        <v>39</v>
      </c>
      <c r="F2423" s="134">
        <v>39</v>
      </c>
      <c r="G2423" s="135">
        <v>46</v>
      </c>
      <c r="H2423" s="171">
        <f>IFERROR((Table21[[#This Row],[_202330]]-Table21[[#This Row],[_201930]])/Table21[[#This Row],[_201930]]*1,"")</f>
        <v>6.666666666666667</v>
      </c>
    </row>
    <row r="2424" spans="1:8" ht="28.5">
      <c r="A2424" s="132">
        <v>201973</v>
      </c>
      <c r="B2424" s="134" t="s">
        <v>1162</v>
      </c>
      <c r="C2424" s="134">
        <v>28</v>
      </c>
      <c r="D2424" s="134">
        <v>64</v>
      </c>
      <c r="E2424" s="134">
        <v>44</v>
      </c>
      <c r="F2424" s="134">
        <v>55</v>
      </c>
      <c r="G2424" s="135">
        <v>59</v>
      </c>
      <c r="H2424" s="171">
        <f>IFERROR((Table21[[#This Row],[_202330]]-Table21[[#This Row],[_201930]])/Table21[[#This Row],[_201930]]*1,"")</f>
        <v>1.1071428571428572</v>
      </c>
    </row>
    <row r="2425" spans="1:8" ht="28.5">
      <c r="A2425" s="132">
        <v>201973</v>
      </c>
      <c r="B2425" s="134" t="s">
        <v>1163</v>
      </c>
      <c r="C2425" s="134">
        <v>0</v>
      </c>
      <c r="D2425" s="134">
        <v>0</v>
      </c>
      <c r="E2425" s="134">
        <v>0</v>
      </c>
      <c r="F2425" s="134">
        <v>0</v>
      </c>
      <c r="G2425" s="135">
        <v>0</v>
      </c>
      <c r="H2425" s="171" t="str">
        <f>IFERROR((Table21[[#This Row],[_202330]]-Table21[[#This Row],[_201930]])/Table21[[#This Row],[_201930]]*1,"")</f>
        <v/>
      </c>
    </row>
    <row r="2426" spans="1:8">
      <c r="A2426" s="132">
        <v>201973</v>
      </c>
      <c r="B2426" s="134" t="s">
        <v>1136</v>
      </c>
      <c r="C2426" s="134">
        <v>34</v>
      </c>
      <c r="D2426" s="134">
        <v>100</v>
      </c>
      <c r="E2426" s="134">
        <v>83</v>
      </c>
      <c r="F2426" s="134">
        <v>94</v>
      </c>
      <c r="G2426" s="135">
        <v>105</v>
      </c>
      <c r="H2426" s="171">
        <f>IFERROR((Table21[[#This Row],[_202330]]-Table21[[#This Row],[_201930]])/Table21[[#This Row],[_201930]]*1,"")</f>
        <v>2.0882352941176472</v>
      </c>
    </row>
    <row r="2427" spans="1:8">
      <c r="A2427" s="132">
        <v>201973</v>
      </c>
      <c r="B2427" s="134" t="s">
        <v>1137</v>
      </c>
      <c r="C2427" s="134">
        <v>13</v>
      </c>
      <c r="D2427" s="134">
        <v>15</v>
      </c>
      <c r="E2427" s="134">
        <v>22</v>
      </c>
      <c r="F2427" s="134">
        <v>23</v>
      </c>
      <c r="G2427" s="135">
        <v>27</v>
      </c>
      <c r="H2427" s="171">
        <f>IFERROR((Table21[[#This Row],[_202330]]-Table21[[#This Row],[_201930]])/Table21[[#This Row],[_201930]]*1,"")</f>
        <v>1.0769230769230769</v>
      </c>
    </row>
    <row r="2428" spans="1:8" ht="28.5">
      <c r="A2428" s="132">
        <v>201973</v>
      </c>
      <c r="B2428" s="134" t="s">
        <v>1138</v>
      </c>
      <c r="C2428" s="134">
        <v>4</v>
      </c>
      <c r="D2428" s="134">
        <v>43</v>
      </c>
      <c r="E2428" s="134">
        <v>39</v>
      </c>
      <c r="F2428" s="134">
        <v>39</v>
      </c>
      <c r="G2428" s="135">
        <v>52</v>
      </c>
      <c r="H2428" s="171">
        <f>IFERROR((Table21[[#This Row],[_202330]]-Table21[[#This Row],[_201930]])/Table21[[#This Row],[_201930]]*1,"")</f>
        <v>12</v>
      </c>
    </row>
    <row r="2429" spans="1:8" ht="28.5">
      <c r="A2429" s="132">
        <v>201973</v>
      </c>
      <c r="B2429" s="134" t="s">
        <v>1164</v>
      </c>
      <c r="C2429" s="134">
        <v>37</v>
      </c>
      <c r="D2429" s="134">
        <v>74</v>
      </c>
      <c r="E2429" s="134">
        <v>50</v>
      </c>
      <c r="F2429" s="134">
        <v>64</v>
      </c>
      <c r="G2429" s="135">
        <v>64</v>
      </c>
      <c r="H2429" s="171">
        <f>IFERROR((Table21[[#This Row],[_202330]]-Table21[[#This Row],[_201930]])/Table21[[#This Row],[_201930]]*1,"")</f>
        <v>0.72972972972972971</v>
      </c>
    </row>
    <row r="2430" spans="1:8" ht="28.5">
      <c r="A2430" s="132">
        <v>201973</v>
      </c>
      <c r="B2430" s="134" t="s">
        <v>1165</v>
      </c>
      <c r="C2430" s="134">
        <v>0</v>
      </c>
      <c r="D2430" s="134">
        <v>0</v>
      </c>
      <c r="E2430" s="134">
        <v>0</v>
      </c>
      <c r="F2430" s="134">
        <v>0</v>
      </c>
      <c r="G2430" s="135">
        <v>0</v>
      </c>
      <c r="H2430" s="171" t="str">
        <f>IFERROR((Table21[[#This Row],[_202330]]-Table21[[#This Row],[_201930]])/Table21[[#This Row],[_201930]]*1,"")</f>
        <v/>
      </c>
    </row>
    <row r="2431" spans="1:8">
      <c r="A2431" s="132">
        <v>201973</v>
      </c>
      <c r="B2431" s="134" t="s">
        <v>1141</v>
      </c>
      <c r="C2431" s="134">
        <v>41</v>
      </c>
      <c r="D2431" s="134">
        <v>117</v>
      </c>
      <c r="E2431" s="134">
        <v>89</v>
      </c>
      <c r="F2431" s="134">
        <v>103</v>
      </c>
      <c r="G2431" s="135">
        <v>116</v>
      </c>
      <c r="H2431" s="171">
        <f>IFERROR((Table21[[#This Row],[_202330]]-Table21[[#This Row],[_201930]])/Table21[[#This Row],[_201930]]*1,"")</f>
        <v>1.8292682926829269</v>
      </c>
    </row>
    <row r="2432" spans="1:8">
      <c r="A2432" s="132">
        <v>201973</v>
      </c>
      <c r="B2432" s="134" t="s">
        <v>1142</v>
      </c>
      <c r="C2432" s="134">
        <v>16</v>
      </c>
      <c r="D2432" s="134">
        <v>18</v>
      </c>
      <c r="E2432" s="134">
        <v>23</v>
      </c>
      <c r="F2432" s="134">
        <v>25</v>
      </c>
      <c r="G2432" s="135">
        <v>30</v>
      </c>
      <c r="H2432" s="171">
        <f>IFERROR((Table21[[#This Row],[_202330]]-Table21[[#This Row],[_201930]])/Table21[[#This Row],[_201930]]*1,"")</f>
        <v>0.875</v>
      </c>
    </row>
    <row r="2433" spans="1:8" ht="28.5">
      <c r="A2433" s="132">
        <v>201973</v>
      </c>
      <c r="B2433" s="134" t="s">
        <v>1143</v>
      </c>
      <c r="C2433" s="134">
        <v>3</v>
      </c>
      <c r="D2433" s="134">
        <v>40</v>
      </c>
      <c r="E2433" s="134">
        <v>41</v>
      </c>
      <c r="F2433" s="134">
        <v>37</v>
      </c>
      <c r="G2433" s="135">
        <v>49</v>
      </c>
      <c r="H2433" s="171">
        <f>IFERROR((Table21[[#This Row],[_202330]]-Table21[[#This Row],[_201930]])/Table21[[#This Row],[_201930]]*1,"")</f>
        <v>15.333333333333334</v>
      </c>
    </row>
    <row r="2434" spans="1:8" ht="28.5">
      <c r="A2434" s="132">
        <v>201973</v>
      </c>
      <c r="B2434" s="134" t="s">
        <v>1166</v>
      </c>
      <c r="C2434" s="134">
        <v>40</v>
      </c>
      <c r="D2434" s="134">
        <v>80</v>
      </c>
      <c r="E2434" s="134">
        <v>50</v>
      </c>
      <c r="F2434" s="134">
        <v>67</v>
      </c>
      <c r="G2434" s="135">
        <v>68</v>
      </c>
      <c r="H2434" s="171">
        <f>IFERROR((Table21[[#This Row],[_202330]]-Table21[[#This Row],[_201930]])/Table21[[#This Row],[_201930]]*1,"")</f>
        <v>0.7</v>
      </c>
    </row>
    <row r="2435" spans="1:8" ht="28.5">
      <c r="A2435" s="132">
        <v>201973</v>
      </c>
      <c r="B2435" s="134" t="s">
        <v>1167</v>
      </c>
      <c r="C2435" s="134">
        <v>0</v>
      </c>
      <c r="D2435" s="134">
        <v>0</v>
      </c>
      <c r="E2435" s="134">
        <v>0</v>
      </c>
      <c r="F2435" s="134">
        <v>0</v>
      </c>
      <c r="G2435" s="135">
        <v>0</v>
      </c>
      <c r="H2435" s="171" t="str">
        <f>IFERROR((Table21[[#This Row],[_202330]]-Table21[[#This Row],[_201930]])/Table21[[#This Row],[_201930]]*1,"")</f>
        <v/>
      </c>
    </row>
    <row r="2436" spans="1:8">
      <c r="A2436" s="132">
        <v>201973</v>
      </c>
      <c r="B2436" s="134" t="s">
        <v>1146</v>
      </c>
      <c r="C2436" s="134">
        <v>43</v>
      </c>
      <c r="D2436" s="134">
        <v>120</v>
      </c>
      <c r="E2436" s="134">
        <v>91</v>
      </c>
      <c r="F2436" s="134">
        <v>104</v>
      </c>
      <c r="G2436" s="135">
        <v>117</v>
      </c>
      <c r="H2436" s="171">
        <f>IFERROR((Table21[[#This Row],[_202330]]-Table21[[#This Row],[_201930]])/Table21[[#This Row],[_201930]]*1,"")</f>
        <v>1.7209302325581395</v>
      </c>
    </row>
    <row r="2437" spans="1:8" ht="28.5">
      <c r="A2437" s="132">
        <v>201973</v>
      </c>
      <c r="B2437" s="134" t="s">
        <v>1147</v>
      </c>
      <c r="C2437" s="134">
        <v>1</v>
      </c>
      <c r="D2437" s="134">
        <v>7</v>
      </c>
      <c r="E2437" s="134">
        <v>5</v>
      </c>
      <c r="F2437" s="134">
        <v>2</v>
      </c>
      <c r="G2437" s="135">
        <v>6</v>
      </c>
      <c r="H2437" s="171">
        <f>IFERROR((Table21[[#This Row],[_202330]]-Table21[[#This Row],[_201930]])/Table21[[#This Row],[_201930]]*1,"")</f>
        <v>5</v>
      </c>
    </row>
    <row r="2438" spans="1:8" ht="28.5">
      <c r="A2438" s="132">
        <v>201973</v>
      </c>
      <c r="B2438" s="134" t="s">
        <v>1148</v>
      </c>
      <c r="C2438" s="134">
        <v>135</v>
      </c>
      <c r="D2438" s="134">
        <v>320</v>
      </c>
      <c r="E2438" s="134">
        <v>162</v>
      </c>
      <c r="F2438" s="134">
        <v>265</v>
      </c>
      <c r="G2438" s="135">
        <v>156</v>
      </c>
      <c r="H2438" s="171">
        <f>IFERROR((Table21[[#This Row],[_202330]]-Table21[[#This Row],[_201930]])/Table21[[#This Row],[_201930]]*1,"")</f>
        <v>0.15555555555555556</v>
      </c>
    </row>
    <row r="2439" spans="1:8" ht="28.5">
      <c r="A2439" s="132">
        <v>201973</v>
      </c>
      <c r="B2439" s="134" t="s">
        <v>1149</v>
      </c>
      <c r="C2439" s="134">
        <v>85</v>
      </c>
      <c r="D2439" s="134">
        <v>200</v>
      </c>
      <c r="E2439" s="134">
        <v>121</v>
      </c>
      <c r="F2439" s="134">
        <v>46</v>
      </c>
      <c r="G2439" s="135">
        <v>110</v>
      </c>
      <c r="H2439" s="171">
        <f>IFERROR((Table21[[#This Row],[_202330]]-Table21[[#This Row],[_201930]])/Table21[[#This Row],[_201930]]*1,"")</f>
        <v>0.29411764705882354</v>
      </c>
    </row>
    <row r="2440" spans="1:8" ht="28.5">
      <c r="A2440" s="132">
        <v>201973</v>
      </c>
      <c r="B2440" s="134" t="s">
        <v>1150</v>
      </c>
      <c r="C2440" s="134">
        <v>221</v>
      </c>
      <c r="D2440" s="134">
        <v>527</v>
      </c>
      <c r="E2440" s="134">
        <v>288</v>
      </c>
      <c r="F2440" s="134">
        <v>313</v>
      </c>
      <c r="G2440" s="135">
        <v>272</v>
      </c>
      <c r="H2440" s="171">
        <f>IFERROR((Table21[[#This Row],[_202330]]-Table21[[#This Row],[_201930]])/Table21[[#This Row],[_201930]]*1,"")</f>
        <v>0.23076923076923078</v>
      </c>
    </row>
    <row r="2441" spans="1:8">
      <c r="A2441" s="132">
        <v>201973</v>
      </c>
      <c r="B2441" s="134" t="s">
        <v>1151</v>
      </c>
      <c r="C2441" s="134">
        <v>16</v>
      </c>
      <c r="D2441" s="134">
        <v>19</v>
      </c>
      <c r="E2441" s="134">
        <v>24</v>
      </c>
      <c r="F2441" s="134">
        <v>25</v>
      </c>
      <c r="G2441" s="135">
        <v>30</v>
      </c>
      <c r="H2441" s="171">
        <f>IFERROR((Table21[[#This Row],[_202330]]-Table21[[#This Row],[_201930]])/Table21[[#This Row],[_201930]]*1,"")</f>
        <v>0.875</v>
      </c>
    </row>
    <row r="2442" spans="1:8" ht="28.5">
      <c r="A2442" s="132">
        <v>201973</v>
      </c>
      <c r="B2442" s="134" t="s">
        <v>1152</v>
      </c>
      <c r="C2442" s="134">
        <v>52</v>
      </c>
      <c r="D2442" s="134">
        <v>51</v>
      </c>
      <c r="E2442" s="134">
        <v>44</v>
      </c>
      <c r="F2442" s="134">
        <v>64</v>
      </c>
      <c r="G2442" s="135">
        <v>42</v>
      </c>
      <c r="H2442" s="171">
        <f>IFERROR((Table21[[#This Row],[_202330]]-Table21[[#This Row],[_201930]])/Table21[[#This Row],[_201930]]*1,"")</f>
        <v>-0.19230769230769232</v>
      </c>
    </row>
    <row r="2443" spans="1:8" ht="28.5">
      <c r="A2443" s="132">
        <v>201973</v>
      </c>
      <c r="B2443" s="134" t="s">
        <v>1153</v>
      </c>
      <c r="C2443" s="134">
        <v>0</v>
      </c>
      <c r="D2443" s="134">
        <v>1</v>
      </c>
      <c r="E2443" s="134">
        <v>1</v>
      </c>
      <c r="F2443" s="134">
        <v>0</v>
      </c>
      <c r="G2443" s="135">
        <v>2</v>
      </c>
      <c r="H2443" s="171" t="str">
        <f>IFERROR((Table21[[#This Row],[_202330]]-Table21[[#This Row],[_201930]])/Table21[[#This Row],[_201930]]*1,"")</f>
        <v/>
      </c>
    </row>
    <row r="2444" spans="1:8" ht="28.5">
      <c r="A2444" s="132">
        <v>201973</v>
      </c>
      <c r="B2444" s="134" t="s">
        <v>1154</v>
      </c>
      <c r="C2444" s="134">
        <v>51</v>
      </c>
      <c r="D2444" s="134">
        <v>49</v>
      </c>
      <c r="E2444" s="134">
        <v>43</v>
      </c>
      <c r="F2444" s="134">
        <v>64</v>
      </c>
      <c r="G2444" s="135">
        <v>40</v>
      </c>
      <c r="H2444" s="171">
        <f>IFERROR((Table21[[#This Row],[_202330]]-Table21[[#This Row],[_201930]])/Table21[[#This Row],[_201930]]*1,"")</f>
        <v>-0.21568627450980393</v>
      </c>
    </row>
    <row r="2445" spans="1:8" ht="28.5">
      <c r="A2445" s="132">
        <v>201973</v>
      </c>
      <c r="B2445" s="134" t="s">
        <v>1155</v>
      </c>
      <c r="C2445" s="134">
        <v>32</v>
      </c>
      <c r="D2445" s="134">
        <v>31</v>
      </c>
      <c r="E2445" s="134">
        <v>32</v>
      </c>
      <c r="F2445" s="134">
        <v>11</v>
      </c>
      <c r="G2445" s="135">
        <v>28</v>
      </c>
      <c r="H2445" s="171">
        <f>IFERROR((Table21[[#This Row],[_202330]]-Table21[[#This Row],[_201930]])/Table21[[#This Row],[_201930]]*1,"")</f>
        <v>-0.125</v>
      </c>
    </row>
    <row r="2446" spans="1:8">
      <c r="A2446" s="132">
        <v>202222</v>
      </c>
      <c r="B2446" s="134" t="s">
        <v>1173</v>
      </c>
      <c r="C2446" s="134">
        <v>1619</v>
      </c>
      <c r="D2446" s="134">
        <v>1313</v>
      </c>
      <c r="E2446" s="134">
        <v>1176</v>
      </c>
      <c r="F2446" s="134">
        <v>1001</v>
      </c>
      <c r="G2446" s="135">
        <v>1287</v>
      </c>
      <c r="H2446" s="171">
        <f>IFERROR((Table21[[#This Row],[_202330]]-Table21[[#This Row],[_201930]])/Table21[[#This Row],[_201930]]*1,"")</f>
        <v>-0.20506485484867201</v>
      </c>
    </row>
    <row r="2447" spans="1:8">
      <c r="A2447" s="132">
        <v>202222</v>
      </c>
      <c r="B2447" s="134" t="s">
        <v>1131</v>
      </c>
      <c r="C2447" s="134">
        <v>1</v>
      </c>
      <c r="D2447" s="134">
        <v>1</v>
      </c>
      <c r="E2447" s="134">
        <v>1</v>
      </c>
      <c r="F2447" s="134">
        <v>0</v>
      </c>
      <c r="G2447" s="135">
        <v>2</v>
      </c>
      <c r="H2447" s="171">
        <f>IFERROR((Table21[[#This Row],[_202330]]-Table21[[#This Row],[_201930]])/Table21[[#This Row],[_201930]]*1,"")</f>
        <v>1</v>
      </c>
    </row>
    <row r="2448" spans="1:8">
      <c r="A2448" s="132">
        <v>202222</v>
      </c>
      <c r="B2448" s="134" t="s">
        <v>1132</v>
      </c>
      <c r="C2448" s="134">
        <v>1618</v>
      </c>
      <c r="D2448" s="134">
        <v>1312</v>
      </c>
      <c r="E2448" s="134">
        <v>1175</v>
      </c>
      <c r="F2448" s="134">
        <v>1001</v>
      </c>
      <c r="G2448" s="135">
        <v>1285</v>
      </c>
      <c r="H2448" s="171">
        <f>IFERROR((Table21[[#This Row],[_202330]]-Table21[[#This Row],[_201930]])/Table21[[#This Row],[_201930]]*1,"")</f>
        <v>-0.20580964153275649</v>
      </c>
    </row>
    <row r="2449" spans="1:8" ht="28.5">
      <c r="A2449" s="132">
        <v>202222</v>
      </c>
      <c r="B2449" s="134" t="s">
        <v>1133</v>
      </c>
      <c r="C2449" s="134">
        <v>126</v>
      </c>
      <c r="D2449" s="134">
        <v>131</v>
      </c>
      <c r="E2449" s="134">
        <v>104</v>
      </c>
      <c r="F2449" s="134">
        <v>79</v>
      </c>
      <c r="G2449" s="135">
        <v>119</v>
      </c>
      <c r="H2449" s="171">
        <f>IFERROR((Table21[[#This Row],[_202330]]-Table21[[#This Row],[_201930]])/Table21[[#This Row],[_201930]]*1,"")</f>
        <v>-5.5555555555555552E-2</v>
      </c>
    </row>
    <row r="2450" spans="1:8" ht="28.5">
      <c r="A2450" s="132">
        <v>202222</v>
      </c>
      <c r="B2450" s="134" t="s">
        <v>1162</v>
      </c>
      <c r="C2450" s="134">
        <v>257</v>
      </c>
      <c r="D2450" s="134">
        <v>250</v>
      </c>
      <c r="E2450" s="134">
        <v>246</v>
      </c>
      <c r="F2450" s="134">
        <v>220</v>
      </c>
      <c r="G2450" s="135">
        <v>295</v>
      </c>
      <c r="H2450" s="171">
        <f>IFERROR((Table21[[#This Row],[_202330]]-Table21[[#This Row],[_201930]])/Table21[[#This Row],[_201930]]*1,"")</f>
        <v>0.14785992217898833</v>
      </c>
    </row>
    <row r="2451" spans="1:8" ht="28.5">
      <c r="A2451" s="132">
        <v>202222</v>
      </c>
      <c r="B2451" s="134" t="s">
        <v>1163</v>
      </c>
      <c r="C2451" s="134" t="s">
        <v>129</v>
      </c>
      <c r="D2451" s="134" t="s">
        <v>129</v>
      </c>
      <c r="E2451" s="134" t="s">
        <v>129</v>
      </c>
      <c r="F2451" s="134" t="s">
        <v>129</v>
      </c>
      <c r="G2451" s="135" t="s">
        <v>129</v>
      </c>
      <c r="H2451" s="171" t="str">
        <f>IFERROR((Table21[[#This Row],[_202330]]-Table21[[#This Row],[_201930]])/Table21[[#This Row],[_201930]]*1,"")</f>
        <v/>
      </c>
    </row>
    <row r="2452" spans="1:8">
      <c r="A2452" s="132">
        <v>202222</v>
      </c>
      <c r="B2452" s="134" t="s">
        <v>1136</v>
      </c>
      <c r="C2452" s="134">
        <v>383</v>
      </c>
      <c r="D2452" s="134">
        <v>381</v>
      </c>
      <c r="E2452" s="134">
        <v>350</v>
      </c>
      <c r="F2452" s="134">
        <v>299</v>
      </c>
      <c r="G2452" s="135">
        <v>414</v>
      </c>
      <c r="H2452" s="171">
        <f>IFERROR((Table21[[#This Row],[_202330]]-Table21[[#This Row],[_201930]])/Table21[[#This Row],[_201930]]*1,"")</f>
        <v>8.0939947780678853E-2</v>
      </c>
    </row>
    <row r="2453" spans="1:8">
      <c r="A2453" s="132">
        <v>202222</v>
      </c>
      <c r="B2453" s="134" t="s">
        <v>1137</v>
      </c>
      <c r="C2453" s="134">
        <v>24</v>
      </c>
      <c r="D2453" s="134">
        <v>29</v>
      </c>
      <c r="E2453" s="134">
        <v>30</v>
      </c>
      <c r="F2453" s="134">
        <v>30</v>
      </c>
      <c r="G2453" s="135">
        <v>32</v>
      </c>
      <c r="H2453" s="171">
        <f>IFERROR((Table21[[#This Row],[_202330]]-Table21[[#This Row],[_201930]])/Table21[[#This Row],[_201930]]*1,"")</f>
        <v>0.33333333333333331</v>
      </c>
    </row>
    <row r="2454" spans="1:8" ht="28.5">
      <c r="A2454" s="132">
        <v>202222</v>
      </c>
      <c r="B2454" s="134" t="s">
        <v>1138</v>
      </c>
      <c r="C2454" s="134">
        <v>121</v>
      </c>
      <c r="D2454" s="134">
        <v>117</v>
      </c>
      <c r="E2454" s="134">
        <v>100</v>
      </c>
      <c r="F2454" s="134">
        <v>69</v>
      </c>
      <c r="G2454" s="135">
        <v>107</v>
      </c>
      <c r="H2454" s="171">
        <f>IFERROR((Table21[[#This Row],[_202330]]-Table21[[#This Row],[_201930]])/Table21[[#This Row],[_201930]]*1,"")</f>
        <v>-0.11570247933884298</v>
      </c>
    </row>
    <row r="2455" spans="1:8" ht="28.5">
      <c r="A2455" s="132">
        <v>202222</v>
      </c>
      <c r="B2455" s="134" t="s">
        <v>1164</v>
      </c>
      <c r="C2455" s="134">
        <v>323</v>
      </c>
      <c r="D2455" s="134">
        <v>297</v>
      </c>
      <c r="E2455" s="134">
        <v>291</v>
      </c>
      <c r="F2455" s="134">
        <v>273</v>
      </c>
      <c r="G2455" s="135">
        <v>348</v>
      </c>
      <c r="H2455" s="171">
        <f>IFERROR((Table21[[#This Row],[_202330]]-Table21[[#This Row],[_201930]])/Table21[[#This Row],[_201930]]*1,"")</f>
        <v>7.7399380804953566E-2</v>
      </c>
    </row>
    <row r="2456" spans="1:8" ht="28.5">
      <c r="A2456" s="132">
        <v>202222</v>
      </c>
      <c r="B2456" s="134" t="s">
        <v>1165</v>
      </c>
      <c r="C2456" s="134" t="s">
        <v>129</v>
      </c>
      <c r="D2456" s="134" t="s">
        <v>129</v>
      </c>
      <c r="E2456" s="134" t="s">
        <v>129</v>
      </c>
      <c r="F2456" s="134" t="s">
        <v>129</v>
      </c>
      <c r="G2456" s="135" t="s">
        <v>129</v>
      </c>
      <c r="H2456" s="171" t="str">
        <f>IFERROR((Table21[[#This Row],[_202330]]-Table21[[#This Row],[_201930]])/Table21[[#This Row],[_201930]]*1,"")</f>
        <v/>
      </c>
    </row>
    <row r="2457" spans="1:8">
      <c r="A2457" s="132">
        <v>202222</v>
      </c>
      <c r="B2457" s="134" t="s">
        <v>1141</v>
      </c>
      <c r="C2457" s="134">
        <v>444</v>
      </c>
      <c r="D2457" s="134">
        <v>414</v>
      </c>
      <c r="E2457" s="134">
        <v>391</v>
      </c>
      <c r="F2457" s="134">
        <v>342</v>
      </c>
      <c r="G2457" s="135">
        <v>455</v>
      </c>
      <c r="H2457" s="171">
        <f>IFERROR((Table21[[#This Row],[_202330]]-Table21[[#This Row],[_201930]])/Table21[[#This Row],[_201930]]*1,"")</f>
        <v>2.4774774774774775E-2</v>
      </c>
    </row>
    <row r="2458" spans="1:8">
      <c r="A2458" s="132">
        <v>202222</v>
      </c>
      <c r="B2458" s="134" t="s">
        <v>1142</v>
      </c>
      <c r="C2458" s="134">
        <v>27</v>
      </c>
      <c r="D2458" s="134">
        <v>32</v>
      </c>
      <c r="E2458" s="134">
        <v>33</v>
      </c>
      <c r="F2458" s="134">
        <v>34</v>
      </c>
      <c r="G2458" s="135">
        <v>35</v>
      </c>
      <c r="H2458" s="171">
        <f>IFERROR((Table21[[#This Row],[_202330]]-Table21[[#This Row],[_201930]])/Table21[[#This Row],[_201930]]*1,"")</f>
        <v>0.29629629629629628</v>
      </c>
    </row>
    <row r="2459" spans="1:8" ht="28.5">
      <c r="A2459" s="132">
        <v>202222</v>
      </c>
      <c r="B2459" s="134" t="s">
        <v>1143</v>
      </c>
      <c r="C2459" s="134">
        <v>120</v>
      </c>
      <c r="D2459" s="134">
        <v>118</v>
      </c>
      <c r="E2459" s="134">
        <v>104</v>
      </c>
      <c r="F2459" s="134">
        <v>69</v>
      </c>
      <c r="G2459" s="135">
        <v>109</v>
      </c>
      <c r="H2459" s="171">
        <f>IFERROR((Table21[[#This Row],[_202330]]-Table21[[#This Row],[_201930]])/Table21[[#This Row],[_201930]]*1,"")</f>
        <v>-9.166666666666666E-2</v>
      </c>
    </row>
    <row r="2460" spans="1:8" ht="28.5">
      <c r="A2460" s="132">
        <v>202222</v>
      </c>
      <c r="B2460" s="134" t="s">
        <v>1166</v>
      </c>
      <c r="C2460" s="134">
        <v>347</v>
      </c>
      <c r="D2460" s="134">
        <v>310</v>
      </c>
      <c r="E2460" s="134">
        <v>302</v>
      </c>
      <c r="F2460" s="134">
        <v>281</v>
      </c>
      <c r="G2460" s="135">
        <v>365</v>
      </c>
      <c r="H2460" s="171">
        <f>IFERROR((Table21[[#This Row],[_202330]]-Table21[[#This Row],[_201930]])/Table21[[#This Row],[_201930]]*1,"")</f>
        <v>5.1873198847262249E-2</v>
      </c>
    </row>
    <row r="2461" spans="1:8" ht="28.5">
      <c r="A2461" s="132">
        <v>202222</v>
      </c>
      <c r="B2461" s="134" t="s">
        <v>1167</v>
      </c>
      <c r="C2461" s="134" t="s">
        <v>129</v>
      </c>
      <c r="D2461" s="134" t="s">
        <v>129</v>
      </c>
      <c r="E2461" s="134" t="s">
        <v>129</v>
      </c>
      <c r="F2461" s="134" t="s">
        <v>129</v>
      </c>
      <c r="G2461" s="135" t="s">
        <v>129</v>
      </c>
      <c r="H2461" s="171" t="str">
        <f>IFERROR((Table21[[#This Row],[_202330]]-Table21[[#This Row],[_201930]])/Table21[[#This Row],[_201930]]*1,"")</f>
        <v/>
      </c>
    </row>
    <row r="2462" spans="1:8">
      <c r="A2462" s="132">
        <v>202222</v>
      </c>
      <c r="B2462" s="134" t="s">
        <v>1146</v>
      </c>
      <c r="C2462" s="134">
        <v>467</v>
      </c>
      <c r="D2462" s="134">
        <v>428</v>
      </c>
      <c r="E2462" s="134">
        <v>406</v>
      </c>
      <c r="F2462" s="134">
        <v>350</v>
      </c>
      <c r="G2462" s="135">
        <v>474</v>
      </c>
      <c r="H2462" s="171">
        <f>IFERROR((Table21[[#This Row],[_202330]]-Table21[[#This Row],[_201930]])/Table21[[#This Row],[_201930]]*1,"")</f>
        <v>1.4989293361884369E-2</v>
      </c>
    </row>
    <row r="2463" spans="1:8" ht="28.5">
      <c r="A2463" s="132">
        <v>202222</v>
      </c>
      <c r="B2463" s="134" t="s">
        <v>1147</v>
      </c>
      <c r="C2463" s="134">
        <v>19</v>
      </c>
      <c r="D2463" s="134">
        <v>18</v>
      </c>
      <c r="E2463" s="134">
        <v>12</v>
      </c>
      <c r="F2463" s="134">
        <v>14</v>
      </c>
      <c r="G2463" s="135">
        <v>10</v>
      </c>
      <c r="H2463" s="171">
        <f>IFERROR((Table21[[#This Row],[_202330]]-Table21[[#This Row],[_201930]])/Table21[[#This Row],[_201930]]*1,"")</f>
        <v>-0.47368421052631576</v>
      </c>
    </row>
    <row r="2464" spans="1:8" ht="28.5">
      <c r="A2464" s="132">
        <v>202222</v>
      </c>
      <c r="B2464" s="134" t="s">
        <v>1148</v>
      </c>
      <c r="C2464" s="134">
        <v>638</v>
      </c>
      <c r="D2464" s="134">
        <v>540</v>
      </c>
      <c r="E2464" s="134">
        <v>418</v>
      </c>
      <c r="F2464" s="134">
        <v>376</v>
      </c>
      <c r="G2464" s="135">
        <v>461</v>
      </c>
      <c r="H2464" s="171">
        <f>IFERROR((Table21[[#This Row],[_202330]]-Table21[[#This Row],[_201930]])/Table21[[#This Row],[_201930]]*1,"")</f>
        <v>-0.2774294670846395</v>
      </c>
    </row>
    <row r="2465" spans="1:8" ht="28.5">
      <c r="A2465" s="132">
        <v>202222</v>
      </c>
      <c r="B2465" s="134" t="s">
        <v>1149</v>
      </c>
      <c r="C2465" s="134">
        <v>494</v>
      </c>
      <c r="D2465" s="134">
        <v>326</v>
      </c>
      <c r="E2465" s="134">
        <v>339</v>
      </c>
      <c r="F2465" s="134">
        <v>261</v>
      </c>
      <c r="G2465" s="135">
        <v>340</v>
      </c>
      <c r="H2465" s="171">
        <f>IFERROR((Table21[[#This Row],[_202330]]-Table21[[#This Row],[_201930]])/Table21[[#This Row],[_201930]]*1,"")</f>
        <v>-0.31174089068825911</v>
      </c>
    </row>
    <row r="2466" spans="1:8" ht="28.5">
      <c r="A2466" s="132">
        <v>202222</v>
      </c>
      <c r="B2466" s="134" t="s">
        <v>1150</v>
      </c>
      <c r="C2466" s="134">
        <v>1151</v>
      </c>
      <c r="D2466" s="134">
        <v>884</v>
      </c>
      <c r="E2466" s="134">
        <v>769</v>
      </c>
      <c r="F2466" s="134">
        <v>651</v>
      </c>
      <c r="G2466" s="135">
        <v>811</v>
      </c>
      <c r="H2466" s="171">
        <f>IFERROR((Table21[[#This Row],[_202330]]-Table21[[#This Row],[_201930]])/Table21[[#This Row],[_201930]]*1,"")</f>
        <v>-0.29539530842745437</v>
      </c>
    </row>
    <row r="2467" spans="1:8">
      <c r="A2467" s="132">
        <v>202222</v>
      </c>
      <c r="B2467" s="134" t="s">
        <v>1151</v>
      </c>
      <c r="C2467" s="134">
        <v>29</v>
      </c>
      <c r="D2467" s="134">
        <v>33</v>
      </c>
      <c r="E2467" s="134">
        <v>35</v>
      </c>
      <c r="F2467" s="134">
        <v>35</v>
      </c>
      <c r="G2467" s="135">
        <v>37</v>
      </c>
      <c r="H2467" s="171">
        <f>IFERROR((Table21[[#This Row],[_202330]]-Table21[[#This Row],[_201930]])/Table21[[#This Row],[_201930]]*1,"")</f>
        <v>0.27586206896551724</v>
      </c>
    </row>
    <row r="2468" spans="1:8" ht="28.5">
      <c r="A2468" s="132">
        <v>202222</v>
      </c>
      <c r="B2468" s="134" t="s">
        <v>1152</v>
      </c>
      <c r="C2468" s="134">
        <v>41</v>
      </c>
      <c r="D2468" s="134">
        <v>43</v>
      </c>
      <c r="E2468" s="134">
        <v>37</v>
      </c>
      <c r="F2468" s="134">
        <v>39</v>
      </c>
      <c r="G2468" s="135">
        <v>37</v>
      </c>
      <c r="H2468" s="171">
        <f>IFERROR((Table21[[#This Row],[_202330]]-Table21[[#This Row],[_201930]])/Table21[[#This Row],[_201930]]*1,"")</f>
        <v>-9.7560975609756101E-2</v>
      </c>
    </row>
    <row r="2469" spans="1:8" ht="28.5">
      <c r="A2469" s="132">
        <v>202222</v>
      </c>
      <c r="B2469" s="134" t="s">
        <v>1153</v>
      </c>
      <c r="C2469" s="134">
        <v>1</v>
      </c>
      <c r="D2469" s="134">
        <v>1</v>
      </c>
      <c r="E2469" s="134">
        <v>1</v>
      </c>
      <c r="F2469" s="134">
        <v>1</v>
      </c>
      <c r="G2469" s="135">
        <v>1</v>
      </c>
      <c r="H2469" s="171">
        <f>IFERROR((Table21[[#This Row],[_202330]]-Table21[[#This Row],[_201930]])/Table21[[#This Row],[_201930]]*1,"")</f>
        <v>0</v>
      </c>
    </row>
    <row r="2470" spans="1:8" ht="28.5">
      <c r="A2470" s="132">
        <v>202222</v>
      </c>
      <c r="B2470" s="134" t="s">
        <v>1154</v>
      </c>
      <c r="C2470" s="134">
        <v>39</v>
      </c>
      <c r="D2470" s="134">
        <v>41</v>
      </c>
      <c r="E2470" s="134">
        <v>36</v>
      </c>
      <c r="F2470" s="134">
        <v>38</v>
      </c>
      <c r="G2470" s="135">
        <v>36</v>
      </c>
      <c r="H2470" s="171">
        <f>IFERROR((Table21[[#This Row],[_202330]]-Table21[[#This Row],[_201930]])/Table21[[#This Row],[_201930]]*1,"")</f>
        <v>-7.6923076923076927E-2</v>
      </c>
    </row>
    <row r="2471" spans="1:8" ht="28.5">
      <c r="A2471" s="132">
        <v>202222</v>
      </c>
      <c r="B2471" s="134" t="s">
        <v>1155</v>
      </c>
      <c r="C2471" s="134">
        <v>31</v>
      </c>
      <c r="D2471" s="134">
        <v>25</v>
      </c>
      <c r="E2471" s="134">
        <v>29</v>
      </c>
      <c r="F2471" s="134">
        <v>26</v>
      </c>
      <c r="G2471" s="135">
        <v>26</v>
      </c>
      <c r="H2471" s="171">
        <f>IFERROR((Table21[[#This Row],[_202330]]-Table21[[#This Row],[_201930]])/Table21[[#This Row],[_201930]]*1,"")</f>
        <v>-0.16129032258064516</v>
      </c>
    </row>
    <row r="2472" spans="1:8">
      <c r="A2472" s="132">
        <v>202356</v>
      </c>
      <c r="B2472" s="134" t="s">
        <v>1173</v>
      </c>
      <c r="C2472" s="134">
        <v>5201</v>
      </c>
      <c r="D2472" s="134">
        <v>5136</v>
      </c>
      <c r="E2472" s="134">
        <v>4901</v>
      </c>
      <c r="F2472" s="134">
        <v>1237</v>
      </c>
      <c r="G2472" s="135">
        <v>1105</v>
      </c>
      <c r="H2472" s="171">
        <f>IFERROR((Table21[[#This Row],[_202330]]-Table21[[#This Row],[_201930]])/Table21[[#This Row],[_201930]]*1,"")</f>
        <v>-0.78754085752739855</v>
      </c>
    </row>
    <row r="2473" spans="1:8">
      <c r="A2473" s="132">
        <v>202356</v>
      </c>
      <c r="B2473" s="134" t="s">
        <v>1131</v>
      </c>
      <c r="C2473" s="134">
        <v>6</v>
      </c>
      <c r="D2473" s="134">
        <v>3</v>
      </c>
      <c r="E2473" s="134">
        <v>3</v>
      </c>
      <c r="F2473" s="134">
        <v>2</v>
      </c>
      <c r="G2473" s="135">
        <v>0</v>
      </c>
      <c r="H2473" s="171">
        <f>IFERROR((Table21[[#This Row],[_202330]]-Table21[[#This Row],[_201930]])/Table21[[#This Row],[_201930]]*1,"")</f>
        <v>-1</v>
      </c>
    </row>
    <row r="2474" spans="1:8">
      <c r="A2474" s="132">
        <v>202356</v>
      </c>
      <c r="B2474" s="134" t="s">
        <v>1132</v>
      </c>
      <c r="C2474" s="134">
        <v>5195</v>
      </c>
      <c r="D2474" s="134">
        <v>5133</v>
      </c>
      <c r="E2474" s="134">
        <v>4898</v>
      </c>
      <c r="F2474" s="134">
        <v>1235</v>
      </c>
      <c r="G2474" s="135">
        <v>1105</v>
      </c>
      <c r="H2474" s="171">
        <f>IFERROR((Table21[[#This Row],[_202330]]-Table21[[#This Row],[_201930]])/Table21[[#This Row],[_201930]]*1,"")</f>
        <v>-0.78729547641963427</v>
      </c>
    </row>
    <row r="2475" spans="1:8" ht="28.5">
      <c r="A2475" s="132">
        <v>202356</v>
      </c>
      <c r="B2475" s="134" t="s">
        <v>1133</v>
      </c>
      <c r="C2475" s="134">
        <v>234</v>
      </c>
      <c r="D2475" s="134">
        <v>56</v>
      </c>
      <c r="E2475" s="134">
        <v>39</v>
      </c>
      <c r="F2475" s="134">
        <v>40</v>
      </c>
      <c r="G2475" s="135">
        <v>36</v>
      </c>
      <c r="H2475" s="171">
        <f>IFERROR((Table21[[#This Row],[_202330]]-Table21[[#This Row],[_201930]])/Table21[[#This Row],[_201930]]*1,"")</f>
        <v>-0.84615384615384615</v>
      </c>
    </row>
    <row r="2476" spans="1:8" ht="28.5">
      <c r="A2476" s="132">
        <v>202356</v>
      </c>
      <c r="B2476" s="134" t="s">
        <v>1162</v>
      </c>
      <c r="C2476" s="134">
        <v>1237</v>
      </c>
      <c r="D2476" s="134">
        <v>1327</v>
      </c>
      <c r="E2476" s="134">
        <v>1499</v>
      </c>
      <c r="F2476" s="134">
        <v>181</v>
      </c>
      <c r="G2476" s="135">
        <v>195</v>
      </c>
      <c r="H2476" s="171">
        <f>IFERROR((Table21[[#This Row],[_202330]]-Table21[[#This Row],[_201930]])/Table21[[#This Row],[_201930]]*1,"")</f>
        <v>-0.84236054971705743</v>
      </c>
    </row>
    <row r="2477" spans="1:8" ht="28.5">
      <c r="A2477" s="132">
        <v>202356</v>
      </c>
      <c r="B2477" s="134" t="s">
        <v>1163</v>
      </c>
      <c r="C2477" s="134" t="s">
        <v>129</v>
      </c>
      <c r="D2477" s="134" t="s">
        <v>129</v>
      </c>
      <c r="E2477" s="134" t="s">
        <v>129</v>
      </c>
      <c r="F2477" s="134" t="s">
        <v>129</v>
      </c>
      <c r="G2477" s="135" t="s">
        <v>129</v>
      </c>
      <c r="H2477" s="171" t="str">
        <f>IFERROR((Table21[[#This Row],[_202330]]-Table21[[#This Row],[_201930]])/Table21[[#This Row],[_201930]]*1,"")</f>
        <v/>
      </c>
    </row>
    <row r="2478" spans="1:8">
      <c r="A2478" s="132">
        <v>202356</v>
      </c>
      <c r="B2478" s="134" t="s">
        <v>1136</v>
      </c>
      <c r="C2478" s="134">
        <v>1471</v>
      </c>
      <c r="D2478" s="134">
        <v>1383</v>
      </c>
      <c r="E2478" s="134">
        <v>1538</v>
      </c>
      <c r="F2478" s="134">
        <v>221</v>
      </c>
      <c r="G2478" s="135">
        <v>231</v>
      </c>
      <c r="H2478" s="171">
        <f>IFERROR((Table21[[#This Row],[_202330]]-Table21[[#This Row],[_201930]])/Table21[[#This Row],[_201930]]*1,"")</f>
        <v>-0.8429639700883752</v>
      </c>
    </row>
    <row r="2479" spans="1:8">
      <c r="A2479" s="132">
        <v>202356</v>
      </c>
      <c r="B2479" s="134" t="s">
        <v>1137</v>
      </c>
      <c r="C2479" s="134">
        <v>28</v>
      </c>
      <c r="D2479" s="134">
        <v>27</v>
      </c>
      <c r="E2479" s="134">
        <v>31</v>
      </c>
      <c r="F2479" s="134">
        <v>18</v>
      </c>
      <c r="G2479" s="135">
        <v>21</v>
      </c>
      <c r="H2479" s="171">
        <f>IFERROR((Table21[[#This Row],[_202330]]-Table21[[#This Row],[_201930]])/Table21[[#This Row],[_201930]]*1,"")</f>
        <v>-0.25</v>
      </c>
    </row>
    <row r="2480" spans="1:8" ht="28.5">
      <c r="A2480" s="132">
        <v>202356</v>
      </c>
      <c r="B2480" s="134" t="s">
        <v>1138</v>
      </c>
      <c r="C2480" s="134">
        <v>270</v>
      </c>
      <c r="D2480" s="134">
        <v>59</v>
      </c>
      <c r="E2480" s="134">
        <v>41</v>
      </c>
      <c r="F2480" s="134">
        <v>36</v>
      </c>
      <c r="G2480" s="135">
        <v>36</v>
      </c>
      <c r="H2480" s="171">
        <f>IFERROR((Table21[[#This Row],[_202330]]-Table21[[#This Row],[_201930]])/Table21[[#This Row],[_201930]]*1,"")</f>
        <v>-0.8666666666666667</v>
      </c>
    </row>
    <row r="2481" spans="1:8" ht="28.5">
      <c r="A2481" s="132">
        <v>202356</v>
      </c>
      <c r="B2481" s="134" t="s">
        <v>1164</v>
      </c>
      <c r="C2481" s="134">
        <v>1446</v>
      </c>
      <c r="D2481" s="134">
        <v>1566</v>
      </c>
      <c r="E2481" s="134">
        <v>1680</v>
      </c>
      <c r="F2481" s="134">
        <v>219</v>
      </c>
      <c r="G2481" s="135">
        <v>238</v>
      </c>
      <c r="H2481" s="171">
        <f>IFERROR((Table21[[#This Row],[_202330]]-Table21[[#This Row],[_201930]])/Table21[[#This Row],[_201930]]*1,"")</f>
        <v>-0.83540802213001386</v>
      </c>
    </row>
    <row r="2482" spans="1:8" ht="28.5">
      <c r="A2482" s="132">
        <v>202356</v>
      </c>
      <c r="B2482" s="134" t="s">
        <v>1165</v>
      </c>
      <c r="C2482" s="134" t="s">
        <v>129</v>
      </c>
      <c r="D2482" s="134" t="s">
        <v>129</v>
      </c>
      <c r="E2482" s="134" t="s">
        <v>129</v>
      </c>
      <c r="F2482" s="134" t="s">
        <v>129</v>
      </c>
      <c r="G2482" s="135" t="s">
        <v>129</v>
      </c>
      <c r="H2482" s="171" t="str">
        <f>IFERROR((Table21[[#This Row],[_202330]]-Table21[[#This Row],[_201930]])/Table21[[#This Row],[_201930]]*1,"")</f>
        <v/>
      </c>
    </row>
    <row r="2483" spans="1:8">
      <c r="A2483" s="132">
        <v>202356</v>
      </c>
      <c r="B2483" s="134" t="s">
        <v>1141</v>
      </c>
      <c r="C2483" s="134">
        <v>1716</v>
      </c>
      <c r="D2483" s="134">
        <v>1625</v>
      </c>
      <c r="E2483" s="134">
        <v>1721</v>
      </c>
      <c r="F2483" s="134">
        <v>255</v>
      </c>
      <c r="G2483" s="135">
        <v>274</v>
      </c>
      <c r="H2483" s="171">
        <f>IFERROR((Table21[[#This Row],[_202330]]-Table21[[#This Row],[_201930]])/Table21[[#This Row],[_201930]]*1,"")</f>
        <v>-0.84032634032634035</v>
      </c>
    </row>
    <row r="2484" spans="1:8">
      <c r="A2484" s="132">
        <v>202356</v>
      </c>
      <c r="B2484" s="134" t="s">
        <v>1142</v>
      </c>
      <c r="C2484" s="134">
        <v>33</v>
      </c>
      <c r="D2484" s="134">
        <v>32</v>
      </c>
      <c r="E2484" s="134">
        <v>35</v>
      </c>
      <c r="F2484" s="134">
        <v>21</v>
      </c>
      <c r="G2484" s="135">
        <v>25</v>
      </c>
      <c r="H2484" s="171">
        <f>IFERROR((Table21[[#This Row],[_202330]]-Table21[[#This Row],[_201930]])/Table21[[#This Row],[_201930]]*1,"")</f>
        <v>-0.24242424242424243</v>
      </c>
    </row>
    <row r="2485" spans="1:8" ht="28.5">
      <c r="A2485" s="132">
        <v>202356</v>
      </c>
      <c r="B2485" s="134" t="s">
        <v>1143</v>
      </c>
      <c r="C2485" s="134">
        <v>285</v>
      </c>
      <c r="D2485" s="134">
        <v>62</v>
      </c>
      <c r="E2485" s="134">
        <v>42</v>
      </c>
      <c r="F2485" s="134">
        <v>40</v>
      </c>
      <c r="G2485" s="135">
        <v>39</v>
      </c>
      <c r="H2485" s="171">
        <f>IFERROR((Table21[[#This Row],[_202330]]-Table21[[#This Row],[_201930]])/Table21[[#This Row],[_201930]]*1,"")</f>
        <v>-0.86315789473684212</v>
      </c>
    </row>
    <row r="2486" spans="1:8" ht="28.5">
      <c r="A2486" s="132">
        <v>202356</v>
      </c>
      <c r="B2486" s="134" t="s">
        <v>1166</v>
      </c>
      <c r="C2486" s="134">
        <v>1513</v>
      </c>
      <c r="D2486" s="134">
        <v>1660</v>
      </c>
      <c r="E2486" s="134">
        <v>1777</v>
      </c>
      <c r="F2486" s="134">
        <v>234</v>
      </c>
      <c r="G2486" s="135">
        <v>254</v>
      </c>
      <c r="H2486" s="171">
        <f>IFERROR((Table21[[#This Row],[_202330]]-Table21[[#This Row],[_201930]])/Table21[[#This Row],[_201930]]*1,"")</f>
        <v>-0.83212161269001983</v>
      </c>
    </row>
    <row r="2487" spans="1:8" ht="28.5">
      <c r="A2487" s="132">
        <v>202356</v>
      </c>
      <c r="B2487" s="134" t="s">
        <v>1167</v>
      </c>
      <c r="C2487" s="134" t="s">
        <v>129</v>
      </c>
      <c r="D2487" s="134" t="s">
        <v>129</v>
      </c>
      <c r="E2487" s="134" t="s">
        <v>129</v>
      </c>
      <c r="F2487" s="134" t="s">
        <v>129</v>
      </c>
      <c r="G2487" s="135" t="s">
        <v>129</v>
      </c>
      <c r="H2487" s="171" t="str">
        <f>IFERROR((Table21[[#This Row],[_202330]]-Table21[[#This Row],[_201930]])/Table21[[#This Row],[_201930]]*1,"")</f>
        <v/>
      </c>
    </row>
    <row r="2488" spans="1:8">
      <c r="A2488" s="132">
        <v>202356</v>
      </c>
      <c r="B2488" s="134" t="s">
        <v>1146</v>
      </c>
      <c r="C2488" s="134">
        <v>1798</v>
      </c>
      <c r="D2488" s="134">
        <v>1722</v>
      </c>
      <c r="E2488" s="134">
        <v>1819</v>
      </c>
      <c r="F2488" s="134">
        <v>274</v>
      </c>
      <c r="G2488" s="135">
        <v>293</v>
      </c>
      <c r="H2488" s="171">
        <f>IFERROR((Table21[[#This Row],[_202330]]-Table21[[#This Row],[_201930]])/Table21[[#This Row],[_201930]]*1,"")</f>
        <v>-0.83704115684093439</v>
      </c>
    </row>
    <row r="2489" spans="1:8" ht="28.5">
      <c r="A2489" s="132">
        <v>202356</v>
      </c>
      <c r="B2489" s="134" t="s">
        <v>1147</v>
      </c>
      <c r="C2489" s="134">
        <v>127</v>
      </c>
      <c r="D2489" s="134">
        <v>111</v>
      </c>
      <c r="E2489" s="134">
        <v>100</v>
      </c>
      <c r="F2489" s="134">
        <v>28</v>
      </c>
      <c r="G2489" s="135">
        <v>8</v>
      </c>
      <c r="H2489" s="171">
        <f>IFERROR((Table21[[#This Row],[_202330]]-Table21[[#This Row],[_201930]])/Table21[[#This Row],[_201930]]*1,"")</f>
        <v>-0.93700787401574803</v>
      </c>
    </row>
    <row r="2490" spans="1:8" ht="28.5">
      <c r="A2490" s="132">
        <v>202356</v>
      </c>
      <c r="B2490" s="134" t="s">
        <v>1148</v>
      </c>
      <c r="C2490" s="134">
        <v>2154</v>
      </c>
      <c r="D2490" s="134">
        <v>2034</v>
      </c>
      <c r="E2490" s="134">
        <v>1940</v>
      </c>
      <c r="F2490" s="134">
        <v>366</v>
      </c>
      <c r="G2490" s="135">
        <v>307</v>
      </c>
      <c r="H2490" s="171">
        <f>IFERROR((Table21[[#This Row],[_202330]]-Table21[[#This Row],[_201930]])/Table21[[#This Row],[_201930]]*1,"")</f>
        <v>-0.85747446610956357</v>
      </c>
    </row>
    <row r="2491" spans="1:8" ht="28.5">
      <c r="A2491" s="132">
        <v>202356</v>
      </c>
      <c r="B2491" s="134" t="s">
        <v>1149</v>
      </c>
      <c r="C2491" s="134">
        <v>1116</v>
      </c>
      <c r="D2491" s="134">
        <v>1266</v>
      </c>
      <c r="E2491" s="134">
        <v>1039</v>
      </c>
      <c r="F2491" s="134">
        <v>567</v>
      </c>
      <c r="G2491" s="135">
        <v>497</v>
      </c>
      <c r="H2491" s="171">
        <f>IFERROR((Table21[[#This Row],[_202330]]-Table21[[#This Row],[_201930]])/Table21[[#This Row],[_201930]]*1,"")</f>
        <v>-0.55465949820788529</v>
      </c>
    </row>
    <row r="2492" spans="1:8" ht="28.5">
      <c r="A2492" s="132">
        <v>202356</v>
      </c>
      <c r="B2492" s="134" t="s">
        <v>1150</v>
      </c>
      <c r="C2492" s="134">
        <v>3397</v>
      </c>
      <c r="D2492" s="134">
        <v>3411</v>
      </c>
      <c r="E2492" s="134">
        <v>3079</v>
      </c>
      <c r="F2492" s="134">
        <v>961</v>
      </c>
      <c r="G2492" s="135">
        <v>812</v>
      </c>
      <c r="H2492" s="171">
        <f>IFERROR((Table21[[#This Row],[_202330]]-Table21[[#This Row],[_201930]])/Table21[[#This Row],[_201930]]*1,"")</f>
        <v>-0.76096555784515751</v>
      </c>
    </row>
    <row r="2493" spans="1:8">
      <c r="A2493" s="132">
        <v>202356</v>
      </c>
      <c r="B2493" s="134" t="s">
        <v>1151</v>
      </c>
      <c r="C2493" s="134">
        <v>35</v>
      </c>
      <c r="D2493" s="134">
        <v>34</v>
      </c>
      <c r="E2493" s="134">
        <v>37</v>
      </c>
      <c r="F2493" s="134">
        <v>22</v>
      </c>
      <c r="G2493" s="135">
        <v>27</v>
      </c>
      <c r="H2493" s="171">
        <f>IFERROR((Table21[[#This Row],[_202330]]-Table21[[#This Row],[_201930]])/Table21[[#This Row],[_201930]]*1,"")</f>
        <v>-0.22857142857142856</v>
      </c>
    </row>
    <row r="2494" spans="1:8" ht="28.5">
      <c r="A2494" s="132">
        <v>202356</v>
      </c>
      <c r="B2494" s="134" t="s">
        <v>1152</v>
      </c>
      <c r="C2494" s="134">
        <v>44</v>
      </c>
      <c r="D2494" s="134">
        <v>42</v>
      </c>
      <c r="E2494" s="134">
        <v>42</v>
      </c>
      <c r="F2494" s="134">
        <v>32</v>
      </c>
      <c r="G2494" s="135">
        <v>29</v>
      </c>
      <c r="H2494" s="171">
        <f>IFERROR((Table21[[#This Row],[_202330]]-Table21[[#This Row],[_201930]])/Table21[[#This Row],[_201930]]*1,"")</f>
        <v>-0.34090909090909088</v>
      </c>
    </row>
    <row r="2495" spans="1:8" ht="28.5">
      <c r="A2495" s="132">
        <v>202356</v>
      </c>
      <c r="B2495" s="134" t="s">
        <v>1153</v>
      </c>
      <c r="C2495" s="134">
        <v>2</v>
      </c>
      <c r="D2495" s="134">
        <v>2</v>
      </c>
      <c r="E2495" s="134">
        <v>2</v>
      </c>
      <c r="F2495" s="134">
        <v>2</v>
      </c>
      <c r="G2495" s="135">
        <v>1</v>
      </c>
      <c r="H2495" s="171">
        <f>IFERROR((Table21[[#This Row],[_202330]]-Table21[[#This Row],[_201930]])/Table21[[#This Row],[_201930]]*1,"")</f>
        <v>-0.5</v>
      </c>
    </row>
    <row r="2496" spans="1:8" ht="28.5">
      <c r="A2496" s="132">
        <v>202356</v>
      </c>
      <c r="B2496" s="134" t="s">
        <v>1154</v>
      </c>
      <c r="C2496" s="134">
        <v>41</v>
      </c>
      <c r="D2496" s="134">
        <v>40</v>
      </c>
      <c r="E2496" s="134">
        <v>40</v>
      </c>
      <c r="F2496" s="134">
        <v>30</v>
      </c>
      <c r="G2496" s="135">
        <v>28</v>
      </c>
      <c r="H2496" s="171">
        <f>IFERROR((Table21[[#This Row],[_202330]]-Table21[[#This Row],[_201930]])/Table21[[#This Row],[_201930]]*1,"")</f>
        <v>-0.31707317073170732</v>
      </c>
    </row>
    <row r="2497" spans="1:8" ht="28.5">
      <c r="A2497" s="132">
        <v>202356</v>
      </c>
      <c r="B2497" s="134" t="s">
        <v>1155</v>
      </c>
      <c r="C2497" s="134">
        <v>21</v>
      </c>
      <c r="D2497" s="134">
        <v>25</v>
      </c>
      <c r="E2497" s="134">
        <v>21</v>
      </c>
      <c r="F2497" s="134">
        <v>46</v>
      </c>
      <c r="G2497" s="135">
        <v>45</v>
      </c>
      <c r="H2497" s="171">
        <f>IFERROR((Table21[[#This Row],[_202330]]-Table21[[#This Row],[_201930]])/Table21[[#This Row],[_201930]]*1,"")</f>
        <v>1.1428571428571428</v>
      </c>
    </row>
    <row r="2498" spans="1:8">
      <c r="A2498" s="132">
        <v>203748</v>
      </c>
      <c r="B2498" s="134" t="s">
        <v>1173</v>
      </c>
      <c r="C2498" s="134">
        <v>521</v>
      </c>
      <c r="D2498" s="134">
        <v>513</v>
      </c>
      <c r="E2498" s="134">
        <v>414</v>
      </c>
      <c r="F2498" s="134">
        <v>354</v>
      </c>
      <c r="G2498" s="135">
        <v>295</v>
      </c>
      <c r="H2498" s="171">
        <f>IFERROR((Table21[[#This Row],[_202330]]-Table21[[#This Row],[_201930]])/Table21[[#This Row],[_201930]]*1,"")</f>
        <v>-0.43378119001919385</v>
      </c>
    </row>
    <row r="2499" spans="1:8">
      <c r="A2499" s="132">
        <v>203748</v>
      </c>
      <c r="B2499" s="134" t="s">
        <v>1131</v>
      </c>
      <c r="C2499" s="134">
        <v>1</v>
      </c>
      <c r="D2499" s="134">
        <v>0</v>
      </c>
      <c r="E2499" s="134">
        <v>0</v>
      </c>
      <c r="F2499" s="134">
        <v>0</v>
      </c>
      <c r="G2499" s="135">
        <v>0</v>
      </c>
      <c r="H2499" s="171">
        <f>IFERROR((Table21[[#This Row],[_202330]]-Table21[[#This Row],[_201930]])/Table21[[#This Row],[_201930]]*1,"")</f>
        <v>-1</v>
      </c>
    </row>
    <row r="2500" spans="1:8">
      <c r="A2500" s="132">
        <v>203748</v>
      </c>
      <c r="B2500" s="134" t="s">
        <v>1132</v>
      </c>
      <c r="C2500" s="134">
        <v>520</v>
      </c>
      <c r="D2500" s="134">
        <v>513</v>
      </c>
      <c r="E2500" s="134">
        <v>414</v>
      </c>
      <c r="F2500" s="134">
        <v>354</v>
      </c>
      <c r="G2500" s="135">
        <v>295</v>
      </c>
      <c r="H2500" s="171">
        <f>IFERROR((Table21[[#This Row],[_202330]]-Table21[[#This Row],[_201930]])/Table21[[#This Row],[_201930]]*1,"")</f>
        <v>-0.43269230769230771</v>
      </c>
    </row>
    <row r="2501" spans="1:8" ht="28.5">
      <c r="A2501" s="132">
        <v>203748</v>
      </c>
      <c r="B2501" s="134" t="s">
        <v>1133</v>
      </c>
      <c r="C2501" s="134">
        <v>10</v>
      </c>
      <c r="D2501" s="134">
        <v>12</v>
      </c>
      <c r="E2501" s="134">
        <v>16</v>
      </c>
      <c r="F2501" s="134">
        <v>9</v>
      </c>
      <c r="G2501" s="135">
        <v>12</v>
      </c>
      <c r="H2501" s="171">
        <f>IFERROR((Table21[[#This Row],[_202330]]-Table21[[#This Row],[_201930]])/Table21[[#This Row],[_201930]]*1,"")</f>
        <v>0.2</v>
      </c>
    </row>
    <row r="2502" spans="1:8" ht="28.5">
      <c r="A2502" s="132">
        <v>203748</v>
      </c>
      <c r="B2502" s="134" t="s">
        <v>1162</v>
      </c>
      <c r="C2502" s="134">
        <v>82</v>
      </c>
      <c r="D2502" s="134">
        <v>90</v>
      </c>
      <c r="E2502" s="134">
        <v>89</v>
      </c>
      <c r="F2502" s="134">
        <v>100</v>
      </c>
      <c r="G2502" s="135">
        <v>82</v>
      </c>
      <c r="H2502" s="171">
        <f>IFERROR((Table21[[#This Row],[_202330]]-Table21[[#This Row],[_201930]])/Table21[[#This Row],[_201930]]*1,"")</f>
        <v>0</v>
      </c>
    </row>
    <row r="2503" spans="1:8" ht="28.5">
      <c r="A2503" s="132">
        <v>203748</v>
      </c>
      <c r="B2503" s="134" t="s">
        <v>1163</v>
      </c>
      <c r="C2503" s="134">
        <v>0</v>
      </c>
      <c r="D2503" s="134">
        <v>0</v>
      </c>
      <c r="E2503" s="134">
        <v>0</v>
      </c>
      <c r="F2503" s="134">
        <v>0</v>
      </c>
      <c r="G2503" s="135">
        <v>0</v>
      </c>
      <c r="H2503" s="171" t="str">
        <f>IFERROR((Table21[[#This Row],[_202330]]-Table21[[#This Row],[_201930]])/Table21[[#This Row],[_201930]]*1,"")</f>
        <v/>
      </c>
    </row>
    <row r="2504" spans="1:8">
      <c r="A2504" s="132">
        <v>203748</v>
      </c>
      <c r="B2504" s="134" t="s">
        <v>1136</v>
      </c>
      <c r="C2504" s="134">
        <v>92</v>
      </c>
      <c r="D2504" s="134">
        <v>102</v>
      </c>
      <c r="E2504" s="134">
        <v>105</v>
      </c>
      <c r="F2504" s="134">
        <v>109</v>
      </c>
      <c r="G2504" s="135">
        <v>94</v>
      </c>
      <c r="H2504" s="171">
        <f>IFERROR((Table21[[#This Row],[_202330]]-Table21[[#This Row],[_201930]])/Table21[[#This Row],[_201930]]*1,"")</f>
        <v>2.1739130434782608E-2</v>
      </c>
    </row>
    <row r="2505" spans="1:8">
      <c r="A2505" s="132">
        <v>203748</v>
      </c>
      <c r="B2505" s="134" t="s">
        <v>1137</v>
      </c>
      <c r="C2505" s="134">
        <v>18</v>
      </c>
      <c r="D2505" s="134">
        <v>20</v>
      </c>
      <c r="E2505" s="134">
        <v>25</v>
      </c>
      <c r="F2505" s="134">
        <v>31</v>
      </c>
      <c r="G2505" s="135">
        <v>32</v>
      </c>
      <c r="H2505" s="171">
        <f>IFERROR((Table21[[#This Row],[_202330]]-Table21[[#This Row],[_201930]])/Table21[[#This Row],[_201930]]*1,"")</f>
        <v>0.77777777777777779</v>
      </c>
    </row>
    <row r="2506" spans="1:8" ht="28.5">
      <c r="A2506" s="132">
        <v>203748</v>
      </c>
      <c r="B2506" s="134" t="s">
        <v>1138</v>
      </c>
      <c r="C2506" s="134">
        <v>12</v>
      </c>
      <c r="D2506" s="134">
        <v>10</v>
      </c>
      <c r="E2506" s="134">
        <v>16</v>
      </c>
      <c r="F2506" s="134">
        <v>10</v>
      </c>
      <c r="G2506" s="135">
        <v>12</v>
      </c>
      <c r="H2506" s="171">
        <f>IFERROR((Table21[[#This Row],[_202330]]-Table21[[#This Row],[_201930]])/Table21[[#This Row],[_201930]]*1,"")</f>
        <v>0</v>
      </c>
    </row>
    <row r="2507" spans="1:8" ht="28.5">
      <c r="A2507" s="132">
        <v>203748</v>
      </c>
      <c r="B2507" s="134" t="s">
        <v>1164</v>
      </c>
      <c r="C2507" s="134">
        <v>99</v>
      </c>
      <c r="D2507" s="134">
        <v>106</v>
      </c>
      <c r="E2507" s="134">
        <v>105</v>
      </c>
      <c r="F2507" s="134">
        <v>119</v>
      </c>
      <c r="G2507" s="135">
        <v>90</v>
      </c>
      <c r="H2507" s="171">
        <f>IFERROR((Table21[[#This Row],[_202330]]-Table21[[#This Row],[_201930]])/Table21[[#This Row],[_201930]]*1,"")</f>
        <v>-9.0909090909090912E-2</v>
      </c>
    </row>
    <row r="2508" spans="1:8" ht="28.5">
      <c r="A2508" s="132">
        <v>203748</v>
      </c>
      <c r="B2508" s="134" t="s">
        <v>1165</v>
      </c>
      <c r="C2508" s="134">
        <v>0</v>
      </c>
      <c r="D2508" s="134">
        <v>0</v>
      </c>
      <c r="E2508" s="134">
        <v>0</v>
      </c>
      <c r="F2508" s="134">
        <v>0</v>
      </c>
      <c r="G2508" s="135">
        <v>0</v>
      </c>
      <c r="H2508" s="171" t="str">
        <f>IFERROR((Table21[[#This Row],[_202330]]-Table21[[#This Row],[_201930]])/Table21[[#This Row],[_201930]]*1,"")</f>
        <v/>
      </c>
    </row>
    <row r="2509" spans="1:8">
      <c r="A2509" s="132">
        <v>203748</v>
      </c>
      <c r="B2509" s="134" t="s">
        <v>1141</v>
      </c>
      <c r="C2509" s="134">
        <v>111</v>
      </c>
      <c r="D2509" s="134">
        <v>116</v>
      </c>
      <c r="E2509" s="134">
        <v>121</v>
      </c>
      <c r="F2509" s="134">
        <v>129</v>
      </c>
      <c r="G2509" s="135">
        <v>102</v>
      </c>
      <c r="H2509" s="171">
        <f>IFERROR((Table21[[#This Row],[_202330]]-Table21[[#This Row],[_201930]])/Table21[[#This Row],[_201930]]*1,"")</f>
        <v>-8.1081081081081086E-2</v>
      </c>
    </row>
    <row r="2510" spans="1:8">
      <c r="A2510" s="132">
        <v>203748</v>
      </c>
      <c r="B2510" s="134" t="s">
        <v>1142</v>
      </c>
      <c r="C2510" s="134">
        <v>21</v>
      </c>
      <c r="D2510" s="134">
        <v>23</v>
      </c>
      <c r="E2510" s="134">
        <v>29</v>
      </c>
      <c r="F2510" s="134">
        <v>36</v>
      </c>
      <c r="G2510" s="135">
        <v>35</v>
      </c>
      <c r="H2510" s="171">
        <f>IFERROR((Table21[[#This Row],[_202330]]-Table21[[#This Row],[_201930]])/Table21[[#This Row],[_201930]]*1,"")</f>
        <v>0.66666666666666663</v>
      </c>
    </row>
    <row r="2511" spans="1:8" ht="28.5">
      <c r="A2511" s="132">
        <v>203748</v>
      </c>
      <c r="B2511" s="134" t="s">
        <v>1143</v>
      </c>
      <c r="C2511" s="134">
        <v>14</v>
      </c>
      <c r="D2511" s="134">
        <v>10</v>
      </c>
      <c r="E2511" s="134">
        <v>17</v>
      </c>
      <c r="F2511" s="134">
        <v>13</v>
      </c>
      <c r="G2511" s="135">
        <v>14</v>
      </c>
      <c r="H2511" s="171">
        <f>IFERROR((Table21[[#This Row],[_202330]]-Table21[[#This Row],[_201930]])/Table21[[#This Row],[_201930]]*1,"")</f>
        <v>0</v>
      </c>
    </row>
    <row r="2512" spans="1:8" ht="28.5">
      <c r="A2512" s="132">
        <v>203748</v>
      </c>
      <c r="B2512" s="134" t="s">
        <v>1166</v>
      </c>
      <c r="C2512" s="134">
        <v>105</v>
      </c>
      <c r="D2512" s="134">
        <v>115</v>
      </c>
      <c r="E2512" s="134">
        <v>108</v>
      </c>
      <c r="F2512" s="134">
        <v>120</v>
      </c>
      <c r="G2512" s="135">
        <v>92</v>
      </c>
      <c r="H2512" s="171">
        <f>IFERROR((Table21[[#This Row],[_202330]]-Table21[[#This Row],[_201930]])/Table21[[#This Row],[_201930]]*1,"")</f>
        <v>-0.12380952380952381</v>
      </c>
    </row>
    <row r="2513" spans="1:8" ht="28.5">
      <c r="A2513" s="132">
        <v>203748</v>
      </c>
      <c r="B2513" s="134" t="s">
        <v>1167</v>
      </c>
      <c r="C2513" s="134">
        <v>0</v>
      </c>
      <c r="D2513" s="134">
        <v>0</v>
      </c>
      <c r="E2513" s="134">
        <v>0</v>
      </c>
      <c r="F2513" s="134">
        <v>0</v>
      </c>
      <c r="G2513" s="135">
        <v>0</v>
      </c>
      <c r="H2513" s="171" t="str">
        <f>IFERROR((Table21[[#This Row],[_202330]]-Table21[[#This Row],[_201930]])/Table21[[#This Row],[_201930]]*1,"")</f>
        <v/>
      </c>
    </row>
    <row r="2514" spans="1:8">
      <c r="A2514" s="132">
        <v>203748</v>
      </c>
      <c r="B2514" s="134" t="s">
        <v>1146</v>
      </c>
      <c r="C2514" s="134">
        <v>119</v>
      </c>
      <c r="D2514" s="134">
        <v>125</v>
      </c>
      <c r="E2514" s="134">
        <v>125</v>
      </c>
      <c r="F2514" s="134">
        <v>133</v>
      </c>
      <c r="G2514" s="135">
        <v>106</v>
      </c>
      <c r="H2514" s="171">
        <f>IFERROR((Table21[[#This Row],[_202330]]-Table21[[#This Row],[_201930]])/Table21[[#This Row],[_201930]]*1,"")</f>
        <v>-0.1092436974789916</v>
      </c>
    </row>
    <row r="2515" spans="1:8" ht="28.5">
      <c r="A2515" s="132">
        <v>203748</v>
      </c>
      <c r="B2515" s="134" t="s">
        <v>1147</v>
      </c>
      <c r="C2515" s="134">
        <v>7</v>
      </c>
      <c r="D2515" s="134">
        <v>10</v>
      </c>
      <c r="E2515" s="134">
        <v>3</v>
      </c>
      <c r="F2515" s="134">
        <v>2</v>
      </c>
      <c r="G2515" s="135">
        <v>1</v>
      </c>
      <c r="H2515" s="171">
        <f>IFERROR((Table21[[#This Row],[_202330]]-Table21[[#This Row],[_201930]])/Table21[[#This Row],[_201930]]*1,"")</f>
        <v>-0.8571428571428571</v>
      </c>
    </row>
    <row r="2516" spans="1:8" ht="28.5">
      <c r="A2516" s="132">
        <v>203748</v>
      </c>
      <c r="B2516" s="134" t="s">
        <v>1148</v>
      </c>
      <c r="C2516" s="134">
        <v>203</v>
      </c>
      <c r="D2516" s="134">
        <v>149</v>
      </c>
      <c r="E2516" s="134">
        <v>133</v>
      </c>
      <c r="F2516" s="134">
        <v>132</v>
      </c>
      <c r="G2516" s="135">
        <v>103</v>
      </c>
      <c r="H2516" s="171">
        <f>IFERROR((Table21[[#This Row],[_202330]]-Table21[[#This Row],[_201930]])/Table21[[#This Row],[_201930]]*1,"")</f>
        <v>-0.49261083743842365</v>
      </c>
    </row>
    <row r="2517" spans="1:8" ht="28.5">
      <c r="A2517" s="132">
        <v>203748</v>
      </c>
      <c r="B2517" s="134" t="s">
        <v>1149</v>
      </c>
      <c r="C2517" s="134">
        <v>191</v>
      </c>
      <c r="D2517" s="134">
        <v>229</v>
      </c>
      <c r="E2517" s="134">
        <v>153</v>
      </c>
      <c r="F2517" s="134">
        <v>87</v>
      </c>
      <c r="G2517" s="135">
        <v>85</v>
      </c>
      <c r="H2517" s="171">
        <f>IFERROR((Table21[[#This Row],[_202330]]-Table21[[#This Row],[_201930]])/Table21[[#This Row],[_201930]]*1,"")</f>
        <v>-0.55497382198952883</v>
      </c>
    </row>
    <row r="2518" spans="1:8" ht="28.5">
      <c r="A2518" s="132">
        <v>203748</v>
      </c>
      <c r="B2518" s="134" t="s">
        <v>1150</v>
      </c>
      <c r="C2518" s="134">
        <v>401</v>
      </c>
      <c r="D2518" s="134">
        <v>388</v>
      </c>
      <c r="E2518" s="134">
        <v>289</v>
      </c>
      <c r="F2518" s="134">
        <v>221</v>
      </c>
      <c r="G2518" s="135">
        <v>189</v>
      </c>
      <c r="H2518" s="171">
        <f>IFERROR((Table21[[#This Row],[_202330]]-Table21[[#This Row],[_201930]])/Table21[[#This Row],[_201930]]*1,"")</f>
        <v>-0.52867830423940154</v>
      </c>
    </row>
    <row r="2519" spans="1:8">
      <c r="A2519" s="132">
        <v>203748</v>
      </c>
      <c r="B2519" s="134" t="s">
        <v>1151</v>
      </c>
      <c r="C2519" s="134">
        <v>23</v>
      </c>
      <c r="D2519" s="134">
        <v>24</v>
      </c>
      <c r="E2519" s="134">
        <v>30</v>
      </c>
      <c r="F2519" s="134">
        <v>38</v>
      </c>
      <c r="G2519" s="135">
        <v>36</v>
      </c>
      <c r="H2519" s="171">
        <f>IFERROR((Table21[[#This Row],[_202330]]-Table21[[#This Row],[_201930]])/Table21[[#This Row],[_201930]]*1,"")</f>
        <v>0.56521739130434778</v>
      </c>
    </row>
    <row r="2520" spans="1:8" ht="28.5">
      <c r="A2520" s="132">
        <v>203748</v>
      </c>
      <c r="B2520" s="134" t="s">
        <v>1152</v>
      </c>
      <c r="C2520" s="134">
        <v>40</v>
      </c>
      <c r="D2520" s="134">
        <v>31</v>
      </c>
      <c r="E2520" s="134">
        <v>33</v>
      </c>
      <c r="F2520" s="134">
        <v>38</v>
      </c>
      <c r="G2520" s="135">
        <v>35</v>
      </c>
      <c r="H2520" s="171">
        <f>IFERROR((Table21[[#This Row],[_202330]]-Table21[[#This Row],[_201930]])/Table21[[#This Row],[_201930]]*1,"")</f>
        <v>-0.125</v>
      </c>
    </row>
    <row r="2521" spans="1:8" ht="28.5">
      <c r="A2521" s="132">
        <v>203748</v>
      </c>
      <c r="B2521" s="134" t="s">
        <v>1153</v>
      </c>
      <c r="C2521" s="134">
        <v>1</v>
      </c>
      <c r="D2521" s="134">
        <v>2</v>
      </c>
      <c r="E2521" s="134">
        <v>1</v>
      </c>
      <c r="F2521" s="134">
        <v>1</v>
      </c>
      <c r="G2521" s="135">
        <v>0</v>
      </c>
      <c r="H2521" s="171">
        <f>IFERROR((Table21[[#This Row],[_202330]]-Table21[[#This Row],[_201930]])/Table21[[#This Row],[_201930]]*1,"")</f>
        <v>-1</v>
      </c>
    </row>
    <row r="2522" spans="1:8" ht="28.5">
      <c r="A2522" s="132">
        <v>203748</v>
      </c>
      <c r="B2522" s="134" t="s">
        <v>1154</v>
      </c>
      <c r="C2522" s="134">
        <v>39</v>
      </c>
      <c r="D2522" s="134">
        <v>29</v>
      </c>
      <c r="E2522" s="134">
        <v>32</v>
      </c>
      <c r="F2522" s="134">
        <v>37</v>
      </c>
      <c r="G2522" s="135">
        <v>35</v>
      </c>
      <c r="H2522" s="171">
        <f>IFERROR((Table21[[#This Row],[_202330]]-Table21[[#This Row],[_201930]])/Table21[[#This Row],[_201930]]*1,"")</f>
        <v>-0.10256410256410256</v>
      </c>
    </row>
    <row r="2523" spans="1:8" ht="28.5">
      <c r="A2523" s="132">
        <v>203748</v>
      </c>
      <c r="B2523" s="134" t="s">
        <v>1155</v>
      </c>
      <c r="C2523" s="134">
        <v>37</v>
      </c>
      <c r="D2523" s="134">
        <v>45</v>
      </c>
      <c r="E2523" s="134">
        <v>37</v>
      </c>
      <c r="F2523" s="134">
        <v>25</v>
      </c>
      <c r="G2523" s="135">
        <v>29</v>
      </c>
      <c r="H2523" s="171">
        <f>IFERROR((Table21[[#This Row],[_202330]]-Table21[[#This Row],[_201930]])/Table21[[#This Row],[_201930]]*1,"")</f>
        <v>-0.21621621621621623</v>
      </c>
    </row>
    <row r="2524" spans="1:8">
      <c r="A2524" s="132">
        <v>204255</v>
      </c>
      <c r="B2524" s="134" t="s">
        <v>1173</v>
      </c>
      <c r="C2524" s="134">
        <v>208</v>
      </c>
      <c r="D2524" s="134">
        <v>146</v>
      </c>
      <c r="E2524" s="134">
        <v>361</v>
      </c>
      <c r="F2524" s="134">
        <v>111</v>
      </c>
      <c r="G2524" s="135">
        <v>113</v>
      </c>
      <c r="H2524" s="171">
        <f>IFERROR((Table21[[#This Row],[_202330]]-Table21[[#This Row],[_201930]])/Table21[[#This Row],[_201930]]*1,"")</f>
        <v>-0.45673076923076922</v>
      </c>
    </row>
    <row r="2525" spans="1:8">
      <c r="A2525" s="132">
        <v>204255</v>
      </c>
      <c r="B2525" s="134" t="s">
        <v>1131</v>
      </c>
      <c r="C2525" s="134">
        <v>0</v>
      </c>
      <c r="D2525" s="134">
        <v>0</v>
      </c>
      <c r="E2525" s="134">
        <v>0</v>
      </c>
      <c r="F2525" s="134">
        <v>0</v>
      </c>
      <c r="G2525" s="135">
        <v>0</v>
      </c>
      <c r="H2525" s="171" t="str">
        <f>IFERROR((Table21[[#This Row],[_202330]]-Table21[[#This Row],[_201930]])/Table21[[#This Row],[_201930]]*1,"")</f>
        <v/>
      </c>
    </row>
    <row r="2526" spans="1:8">
      <c r="A2526" s="132">
        <v>204255</v>
      </c>
      <c r="B2526" s="134" t="s">
        <v>1132</v>
      </c>
      <c r="C2526" s="134">
        <v>208</v>
      </c>
      <c r="D2526" s="134">
        <v>146</v>
      </c>
      <c r="E2526" s="134">
        <v>361</v>
      </c>
      <c r="F2526" s="134">
        <v>111</v>
      </c>
      <c r="G2526" s="135">
        <v>113</v>
      </c>
      <c r="H2526" s="171">
        <f>IFERROR((Table21[[#This Row],[_202330]]-Table21[[#This Row],[_201930]])/Table21[[#This Row],[_201930]]*1,"")</f>
        <v>-0.45673076923076922</v>
      </c>
    </row>
    <row r="2527" spans="1:8" ht="28.5">
      <c r="A2527" s="132">
        <v>204255</v>
      </c>
      <c r="B2527" s="134" t="s">
        <v>1133</v>
      </c>
      <c r="C2527" s="134">
        <v>4</v>
      </c>
      <c r="D2527" s="134">
        <v>2</v>
      </c>
      <c r="E2527" s="134">
        <v>8</v>
      </c>
      <c r="F2527" s="134">
        <v>1</v>
      </c>
      <c r="G2527" s="135">
        <v>5</v>
      </c>
      <c r="H2527" s="171">
        <f>IFERROR((Table21[[#This Row],[_202330]]-Table21[[#This Row],[_201930]])/Table21[[#This Row],[_201930]]*1,"")</f>
        <v>0.25</v>
      </c>
    </row>
    <row r="2528" spans="1:8" ht="28.5">
      <c r="A2528" s="132">
        <v>204255</v>
      </c>
      <c r="B2528" s="134" t="s">
        <v>1162</v>
      </c>
      <c r="C2528" s="134">
        <v>73</v>
      </c>
      <c r="D2528" s="134">
        <v>45</v>
      </c>
      <c r="E2528" s="134">
        <v>141</v>
      </c>
      <c r="F2528" s="134">
        <v>51</v>
      </c>
      <c r="G2528" s="135">
        <v>57</v>
      </c>
      <c r="H2528" s="171">
        <f>IFERROR((Table21[[#This Row],[_202330]]-Table21[[#This Row],[_201930]])/Table21[[#This Row],[_201930]]*1,"")</f>
        <v>-0.21917808219178081</v>
      </c>
    </row>
    <row r="2529" spans="1:8" ht="28.5">
      <c r="A2529" s="132">
        <v>204255</v>
      </c>
      <c r="B2529" s="134" t="s">
        <v>1163</v>
      </c>
      <c r="C2529" s="134" t="s">
        <v>129</v>
      </c>
      <c r="D2529" s="134">
        <v>0</v>
      </c>
      <c r="E2529" s="134">
        <v>0</v>
      </c>
      <c r="F2529" s="134">
        <v>0</v>
      </c>
      <c r="G2529" s="135">
        <v>0</v>
      </c>
      <c r="H2529" s="171" t="str">
        <f>IFERROR((Table21[[#This Row],[_202330]]-Table21[[#This Row],[_201930]])/Table21[[#This Row],[_201930]]*1,"")</f>
        <v/>
      </c>
    </row>
    <row r="2530" spans="1:8">
      <c r="A2530" s="132">
        <v>204255</v>
      </c>
      <c r="B2530" s="134" t="s">
        <v>1136</v>
      </c>
      <c r="C2530" s="134">
        <v>77</v>
      </c>
      <c r="D2530" s="134">
        <v>47</v>
      </c>
      <c r="E2530" s="134">
        <v>149</v>
      </c>
      <c r="F2530" s="134">
        <v>52</v>
      </c>
      <c r="G2530" s="135">
        <v>62</v>
      </c>
      <c r="H2530" s="171">
        <f>IFERROR((Table21[[#This Row],[_202330]]-Table21[[#This Row],[_201930]])/Table21[[#This Row],[_201930]]*1,"")</f>
        <v>-0.19480519480519481</v>
      </c>
    </row>
    <row r="2531" spans="1:8">
      <c r="A2531" s="132">
        <v>204255</v>
      </c>
      <c r="B2531" s="134" t="s">
        <v>1137</v>
      </c>
      <c r="C2531" s="134">
        <v>37</v>
      </c>
      <c r="D2531" s="134">
        <v>32</v>
      </c>
      <c r="E2531" s="134">
        <v>41</v>
      </c>
      <c r="F2531" s="134">
        <v>47</v>
      </c>
      <c r="G2531" s="135">
        <v>55</v>
      </c>
      <c r="H2531" s="171">
        <f>IFERROR((Table21[[#This Row],[_202330]]-Table21[[#This Row],[_201930]])/Table21[[#This Row],[_201930]]*1,"")</f>
        <v>0.48648648648648651</v>
      </c>
    </row>
    <row r="2532" spans="1:8" ht="28.5">
      <c r="A2532" s="132">
        <v>204255</v>
      </c>
      <c r="B2532" s="134" t="s">
        <v>1138</v>
      </c>
      <c r="C2532" s="134">
        <v>4</v>
      </c>
      <c r="D2532" s="134">
        <v>2</v>
      </c>
      <c r="E2532" s="134">
        <v>7</v>
      </c>
      <c r="F2532" s="134">
        <v>1</v>
      </c>
      <c r="G2532" s="135">
        <v>5</v>
      </c>
      <c r="H2532" s="171">
        <f>IFERROR((Table21[[#This Row],[_202330]]-Table21[[#This Row],[_201930]])/Table21[[#This Row],[_201930]]*1,"")</f>
        <v>0.25</v>
      </c>
    </row>
    <row r="2533" spans="1:8" ht="28.5">
      <c r="A2533" s="132">
        <v>204255</v>
      </c>
      <c r="B2533" s="134" t="s">
        <v>1164</v>
      </c>
      <c r="C2533" s="134">
        <v>75</v>
      </c>
      <c r="D2533" s="134">
        <v>51</v>
      </c>
      <c r="E2533" s="134">
        <v>147</v>
      </c>
      <c r="F2533" s="134">
        <v>53</v>
      </c>
      <c r="G2533" s="135">
        <v>58</v>
      </c>
      <c r="H2533" s="171">
        <f>IFERROR((Table21[[#This Row],[_202330]]-Table21[[#This Row],[_201930]])/Table21[[#This Row],[_201930]]*1,"")</f>
        <v>-0.22666666666666666</v>
      </c>
    </row>
    <row r="2534" spans="1:8" ht="28.5">
      <c r="A2534" s="132">
        <v>204255</v>
      </c>
      <c r="B2534" s="134" t="s">
        <v>1165</v>
      </c>
      <c r="C2534" s="134" t="s">
        <v>129</v>
      </c>
      <c r="D2534" s="134">
        <v>0</v>
      </c>
      <c r="E2534" s="134">
        <v>0</v>
      </c>
      <c r="F2534" s="134">
        <v>0</v>
      </c>
      <c r="G2534" s="135">
        <v>0</v>
      </c>
      <c r="H2534" s="171" t="str">
        <f>IFERROR((Table21[[#This Row],[_202330]]-Table21[[#This Row],[_201930]])/Table21[[#This Row],[_201930]]*1,"")</f>
        <v/>
      </c>
    </row>
    <row r="2535" spans="1:8">
      <c r="A2535" s="132">
        <v>204255</v>
      </c>
      <c r="B2535" s="134" t="s">
        <v>1141</v>
      </c>
      <c r="C2535" s="134">
        <v>79</v>
      </c>
      <c r="D2535" s="134">
        <v>53</v>
      </c>
      <c r="E2535" s="134">
        <v>154</v>
      </c>
      <c r="F2535" s="134">
        <v>54</v>
      </c>
      <c r="G2535" s="135">
        <v>63</v>
      </c>
      <c r="H2535" s="171">
        <f>IFERROR((Table21[[#This Row],[_202330]]-Table21[[#This Row],[_201930]])/Table21[[#This Row],[_201930]]*1,"")</f>
        <v>-0.20253164556962025</v>
      </c>
    </row>
    <row r="2536" spans="1:8">
      <c r="A2536" s="132">
        <v>204255</v>
      </c>
      <c r="B2536" s="134" t="s">
        <v>1142</v>
      </c>
      <c r="C2536" s="134">
        <v>38</v>
      </c>
      <c r="D2536" s="134">
        <v>36</v>
      </c>
      <c r="E2536" s="134">
        <v>43</v>
      </c>
      <c r="F2536" s="134">
        <v>49</v>
      </c>
      <c r="G2536" s="135">
        <v>56</v>
      </c>
      <c r="H2536" s="171">
        <f>IFERROR((Table21[[#This Row],[_202330]]-Table21[[#This Row],[_201930]])/Table21[[#This Row],[_201930]]*1,"")</f>
        <v>0.47368421052631576</v>
      </c>
    </row>
    <row r="2537" spans="1:8" ht="28.5">
      <c r="A2537" s="132">
        <v>204255</v>
      </c>
      <c r="B2537" s="134" t="s">
        <v>1143</v>
      </c>
      <c r="C2537" s="134">
        <v>3</v>
      </c>
      <c r="D2537" s="134">
        <v>2</v>
      </c>
      <c r="E2537" s="134">
        <v>7</v>
      </c>
      <c r="F2537" s="134">
        <v>1</v>
      </c>
      <c r="G2537" s="135">
        <v>5</v>
      </c>
      <c r="H2537" s="171">
        <f>IFERROR((Table21[[#This Row],[_202330]]-Table21[[#This Row],[_201930]])/Table21[[#This Row],[_201930]]*1,"")</f>
        <v>0.66666666666666663</v>
      </c>
    </row>
    <row r="2538" spans="1:8" ht="28.5">
      <c r="A2538" s="132">
        <v>204255</v>
      </c>
      <c r="B2538" s="134" t="s">
        <v>1166</v>
      </c>
      <c r="C2538" s="134">
        <v>81</v>
      </c>
      <c r="D2538" s="134">
        <v>53</v>
      </c>
      <c r="E2538" s="134">
        <v>149</v>
      </c>
      <c r="F2538" s="134">
        <v>53</v>
      </c>
      <c r="G2538" s="135">
        <v>58</v>
      </c>
      <c r="H2538" s="171">
        <f>IFERROR((Table21[[#This Row],[_202330]]-Table21[[#This Row],[_201930]])/Table21[[#This Row],[_201930]]*1,"")</f>
        <v>-0.2839506172839506</v>
      </c>
    </row>
    <row r="2539" spans="1:8" ht="28.5">
      <c r="A2539" s="132">
        <v>204255</v>
      </c>
      <c r="B2539" s="134" t="s">
        <v>1167</v>
      </c>
      <c r="C2539" s="134" t="s">
        <v>129</v>
      </c>
      <c r="D2539" s="134">
        <v>0</v>
      </c>
      <c r="E2539" s="134">
        <v>0</v>
      </c>
      <c r="F2539" s="134">
        <v>0</v>
      </c>
      <c r="G2539" s="135">
        <v>0</v>
      </c>
      <c r="H2539" s="171" t="str">
        <f>IFERROR((Table21[[#This Row],[_202330]]-Table21[[#This Row],[_201930]])/Table21[[#This Row],[_201930]]*1,"")</f>
        <v/>
      </c>
    </row>
    <row r="2540" spans="1:8">
      <c r="A2540" s="132">
        <v>204255</v>
      </c>
      <c r="B2540" s="134" t="s">
        <v>1146</v>
      </c>
      <c r="C2540" s="134">
        <v>84</v>
      </c>
      <c r="D2540" s="134">
        <v>55</v>
      </c>
      <c r="E2540" s="134">
        <v>156</v>
      </c>
      <c r="F2540" s="134">
        <v>54</v>
      </c>
      <c r="G2540" s="135">
        <v>63</v>
      </c>
      <c r="H2540" s="171">
        <f>IFERROR((Table21[[#This Row],[_202330]]-Table21[[#This Row],[_201930]])/Table21[[#This Row],[_201930]]*1,"")</f>
        <v>-0.25</v>
      </c>
    </row>
    <row r="2541" spans="1:8" ht="28.5">
      <c r="A2541" s="132">
        <v>204255</v>
      </c>
      <c r="B2541" s="134" t="s">
        <v>1147</v>
      </c>
      <c r="C2541" s="134">
        <v>3</v>
      </c>
      <c r="D2541" s="134">
        <v>1</v>
      </c>
      <c r="E2541" s="134">
        <v>0</v>
      </c>
      <c r="F2541" s="134">
        <v>0</v>
      </c>
      <c r="G2541" s="135">
        <v>0</v>
      </c>
      <c r="H2541" s="171">
        <f>IFERROR((Table21[[#This Row],[_202330]]-Table21[[#This Row],[_201930]])/Table21[[#This Row],[_201930]]*1,"")</f>
        <v>-1</v>
      </c>
    </row>
    <row r="2542" spans="1:8" ht="28.5">
      <c r="A2542" s="132">
        <v>204255</v>
      </c>
      <c r="B2542" s="134" t="s">
        <v>1148</v>
      </c>
      <c r="C2542" s="134">
        <v>55</v>
      </c>
      <c r="D2542" s="134">
        <v>43</v>
      </c>
      <c r="E2542" s="134">
        <v>76</v>
      </c>
      <c r="F2542" s="134">
        <v>19</v>
      </c>
      <c r="G2542" s="135">
        <v>19</v>
      </c>
      <c r="H2542" s="171">
        <f>IFERROR((Table21[[#This Row],[_202330]]-Table21[[#This Row],[_201930]])/Table21[[#This Row],[_201930]]*1,"")</f>
        <v>-0.65454545454545454</v>
      </c>
    </row>
    <row r="2543" spans="1:8" ht="28.5">
      <c r="A2543" s="132">
        <v>204255</v>
      </c>
      <c r="B2543" s="134" t="s">
        <v>1149</v>
      </c>
      <c r="C2543" s="134">
        <v>66</v>
      </c>
      <c r="D2543" s="134">
        <v>47</v>
      </c>
      <c r="E2543" s="134">
        <v>129</v>
      </c>
      <c r="F2543" s="134">
        <v>38</v>
      </c>
      <c r="G2543" s="135">
        <v>31</v>
      </c>
      <c r="H2543" s="171">
        <f>IFERROR((Table21[[#This Row],[_202330]]-Table21[[#This Row],[_201930]])/Table21[[#This Row],[_201930]]*1,"")</f>
        <v>-0.53030303030303028</v>
      </c>
    </row>
    <row r="2544" spans="1:8" ht="28.5">
      <c r="A2544" s="132">
        <v>204255</v>
      </c>
      <c r="B2544" s="134" t="s">
        <v>1150</v>
      </c>
      <c r="C2544" s="134">
        <v>124</v>
      </c>
      <c r="D2544" s="134">
        <v>91</v>
      </c>
      <c r="E2544" s="134">
        <v>205</v>
      </c>
      <c r="F2544" s="134">
        <v>57</v>
      </c>
      <c r="G2544" s="135">
        <v>50</v>
      </c>
      <c r="H2544" s="171">
        <f>IFERROR((Table21[[#This Row],[_202330]]-Table21[[#This Row],[_201930]])/Table21[[#This Row],[_201930]]*1,"")</f>
        <v>-0.59677419354838712</v>
      </c>
    </row>
    <row r="2545" spans="1:8">
      <c r="A2545" s="132">
        <v>204255</v>
      </c>
      <c r="B2545" s="134" t="s">
        <v>1151</v>
      </c>
      <c r="C2545" s="134">
        <v>40</v>
      </c>
      <c r="D2545" s="134">
        <v>38</v>
      </c>
      <c r="E2545" s="134">
        <v>43</v>
      </c>
      <c r="F2545" s="134">
        <v>49</v>
      </c>
      <c r="G2545" s="135">
        <v>56</v>
      </c>
      <c r="H2545" s="171">
        <f>IFERROR((Table21[[#This Row],[_202330]]-Table21[[#This Row],[_201930]])/Table21[[#This Row],[_201930]]*1,"")</f>
        <v>0.4</v>
      </c>
    </row>
    <row r="2546" spans="1:8" ht="28.5">
      <c r="A2546" s="132">
        <v>204255</v>
      </c>
      <c r="B2546" s="134" t="s">
        <v>1152</v>
      </c>
      <c r="C2546" s="134">
        <v>28</v>
      </c>
      <c r="D2546" s="134">
        <v>30</v>
      </c>
      <c r="E2546" s="134">
        <v>21</v>
      </c>
      <c r="F2546" s="134">
        <v>17</v>
      </c>
      <c r="G2546" s="135">
        <v>17</v>
      </c>
      <c r="H2546" s="171">
        <f>IFERROR((Table21[[#This Row],[_202330]]-Table21[[#This Row],[_201930]])/Table21[[#This Row],[_201930]]*1,"")</f>
        <v>-0.39285714285714285</v>
      </c>
    </row>
    <row r="2547" spans="1:8" ht="28.5">
      <c r="A2547" s="132">
        <v>204255</v>
      </c>
      <c r="B2547" s="134" t="s">
        <v>1153</v>
      </c>
      <c r="C2547" s="134">
        <v>1</v>
      </c>
      <c r="D2547" s="134">
        <v>1</v>
      </c>
      <c r="E2547" s="134">
        <v>0</v>
      </c>
      <c r="F2547" s="134">
        <v>0</v>
      </c>
      <c r="G2547" s="135">
        <v>0</v>
      </c>
      <c r="H2547" s="171">
        <f>IFERROR((Table21[[#This Row],[_202330]]-Table21[[#This Row],[_201930]])/Table21[[#This Row],[_201930]]*1,"")</f>
        <v>-1</v>
      </c>
    </row>
    <row r="2548" spans="1:8" ht="28.5">
      <c r="A2548" s="132">
        <v>204255</v>
      </c>
      <c r="B2548" s="134" t="s">
        <v>1154</v>
      </c>
      <c r="C2548" s="134">
        <v>26</v>
      </c>
      <c r="D2548" s="134">
        <v>29</v>
      </c>
      <c r="E2548" s="134">
        <v>21</v>
      </c>
      <c r="F2548" s="134">
        <v>17</v>
      </c>
      <c r="G2548" s="135">
        <v>17</v>
      </c>
      <c r="H2548" s="171">
        <f>IFERROR((Table21[[#This Row],[_202330]]-Table21[[#This Row],[_201930]])/Table21[[#This Row],[_201930]]*1,"")</f>
        <v>-0.34615384615384615</v>
      </c>
    </row>
    <row r="2549" spans="1:8" ht="28.5">
      <c r="A2549" s="132">
        <v>204255</v>
      </c>
      <c r="B2549" s="134" t="s">
        <v>1155</v>
      </c>
      <c r="C2549" s="134">
        <v>32</v>
      </c>
      <c r="D2549" s="134">
        <v>32</v>
      </c>
      <c r="E2549" s="134">
        <v>36</v>
      </c>
      <c r="F2549" s="134">
        <v>34</v>
      </c>
      <c r="G2549" s="135">
        <v>27</v>
      </c>
      <c r="H2549" s="171">
        <f>IFERROR((Table21[[#This Row],[_202330]]-Table21[[#This Row],[_201930]])/Table21[[#This Row],[_201930]]*1,"")</f>
        <v>-0.15625</v>
      </c>
    </row>
    <row r="2550" spans="1:8">
      <c r="A2550" s="132">
        <v>204422</v>
      </c>
      <c r="B2550" s="134" t="s">
        <v>1173</v>
      </c>
      <c r="C2550" s="134">
        <v>102</v>
      </c>
      <c r="D2550" s="134">
        <v>61</v>
      </c>
      <c r="E2550" s="134">
        <v>75</v>
      </c>
      <c r="F2550" s="134">
        <v>60</v>
      </c>
      <c r="G2550" s="135">
        <v>65</v>
      </c>
      <c r="H2550" s="171">
        <f>IFERROR((Table21[[#This Row],[_202330]]-Table21[[#This Row],[_201930]])/Table21[[#This Row],[_201930]]*1,"")</f>
        <v>-0.36274509803921567</v>
      </c>
    </row>
    <row r="2551" spans="1:8">
      <c r="A2551" s="132">
        <v>204422</v>
      </c>
      <c r="B2551" s="134" t="s">
        <v>1131</v>
      </c>
      <c r="C2551" s="134">
        <v>0</v>
      </c>
      <c r="D2551" s="134">
        <v>0</v>
      </c>
      <c r="E2551" s="134">
        <v>0</v>
      </c>
      <c r="F2551" s="134">
        <v>0</v>
      </c>
      <c r="G2551" s="135">
        <v>0</v>
      </c>
      <c r="H2551" s="171" t="str">
        <f>IFERROR((Table21[[#This Row],[_202330]]-Table21[[#This Row],[_201930]])/Table21[[#This Row],[_201930]]*1,"")</f>
        <v/>
      </c>
    </row>
    <row r="2552" spans="1:8">
      <c r="A2552" s="132">
        <v>204422</v>
      </c>
      <c r="B2552" s="134" t="s">
        <v>1132</v>
      </c>
      <c r="C2552" s="134">
        <v>102</v>
      </c>
      <c r="D2552" s="134">
        <v>61</v>
      </c>
      <c r="E2552" s="134">
        <v>75</v>
      </c>
      <c r="F2552" s="134">
        <v>60</v>
      </c>
      <c r="G2552" s="135">
        <v>65</v>
      </c>
      <c r="H2552" s="171">
        <f>IFERROR((Table21[[#This Row],[_202330]]-Table21[[#This Row],[_201930]])/Table21[[#This Row],[_201930]]*1,"")</f>
        <v>-0.36274509803921567</v>
      </c>
    </row>
    <row r="2553" spans="1:8" ht="28.5">
      <c r="A2553" s="132">
        <v>204422</v>
      </c>
      <c r="B2553" s="134" t="s">
        <v>1133</v>
      </c>
      <c r="C2553" s="134">
        <v>1</v>
      </c>
      <c r="D2553" s="134">
        <v>1</v>
      </c>
      <c r="E2553" s="134">
        <v>1</v>
      </c>
      <c r="F2553" s="134">
        <v>2</v>
      </c>
      <c r="G2553" s="135">
        <v>5</v>
      </c>
      <c r="H2553" s="171">
        <f>IFERROR((Table21[[#This Row],[_202330]]-Table21[[#This Row],[_201930]])/Table21[[#This Row],[_201930]]*1,"")</f>
        <v>4</v>
      </c>
    </row>
    <row r="2554" spans="1:8" ht="28.5">
      <c r="A2554" s="132">
        <v>204422</v>
      </c>
      <c r="B2554" s="134" t="s">
        <v>1162</v>
      </c>
      <c r="C2554" s="134">
        <v>32</v>
      </c>
      <c r="D2554" s="134">
        <v>17</v>
      </c>
      <c r="E2554" s="134">
        <v>27</v>
      </c>
      <c r="F2554" s="134">
        <v>20</v>
      </c>
      <c r="G2554" s="135">
        <v>19</v>
      </c>
      <c r="H2554" s="171">
        <f>IFERROR((Table21[[#This Row],[_202330]]-Table21[[#This Row],[_201930]])/Table21[[#This Row],[_201930]]*1,"")</f>
        <v>-0.40625</v>
      </c>
    </row>
    <row r="2555" spans="1:8" ht="28.5">
      <c r="A2555" s="132">
        <v>204422</v>
      </c>
      <c r="B2555" s="134" t="s">
        <v>1163</v>
      </c>
      <c r="C2555" s="134">
        <v>0</v>
      </c>
      <c r="D2555" s="134">
        <v>0</v>
      </c>
      <c r="E2555" s="134">
        <v>0</v>
      </c>
      <c r="F2555" s="134">
        <v>0</v>
      </c>
      <c r="G2555" s="135">
        <v>0</v>
      </c>
      <c r="H2555" s="171" t="str">
        <f>IFERROR((Table21[[#This Row],[_202330]]-Table21[[#This Row],[_201930]])/Table21[[#This Row],[_201930]]*1,"")</f>
        <v/>
      </c>
    </row>
    <row r="2556" spans="1:8">
      <c r="A2556" s="132">
        <v>204422</v>
      </c>
      <c r="B2556" s="134" t="s">
        <v>1136</v>
      </c>
      <c r="C2556" s="134">
        <v>33</v>
      </c>
      <c r="D2556" s="134">
        <v>18</v>
      </c>
      <c r="E2556" s="134">
        <v>28</v>
      </c>
      <c r="F2556" s="134">
        <v>22</v>
      </c>
      <c r="G2556" s="135">
        <v>24</v>
      </c>
      <c r="H2556" s="171">
        <f>IFERROR((Table21[[#This Row],[_202330]]-Table21[[#This Row],[_201930]])/Table21[[#This Row],[_201930]]*1,"")</f>
        <v>-0.27272727272727271</v>
      </c>
    </row>
    <row r="2557" spans="1:8">
      <c r="A2557" s="132">
        <v>204422</v>
      </c>
      <c r="B2557" s="134" t="s">
        <v>1137</v>
      </c>
      <c r="C2557" s="134">
        <v>32</v>
      </c>
      <c r="D2557" s="134">
        <v>30</v>
      </c>
      <c r="E2557" s="134">
        <v>37</v>
      </c>
      <c r="F2557" s="134">
        <v>37</v>
      </c>
      <c r="G2557" s="135">
        <v>37</v>
      </c>
      <c r="H2557" s="171">
        <f>IFERROR((Table21[[#This Row],[_202330]]-Table21[[#This Row],[_201930]])/Table21[[#This Row],[_201930]]*1,"")</f>
        <v>0.15625</v>
      </c>
    </row>
    <row r="2558" spans="1:8" ht="28.5">
      <c r="A2558" s="132">
        <v>204422</v>
      </c>
      <c r="B2558" s="134" t="s">
        <v>1138</v>
      </c>
      <c r="C2558" s="134">
        <v>2</v>
      </c>
      <c r="D2558" s="134">
        <v>1</v>
      </c>
      <c r="E2558" s="134">
        <v>0</v>
      </c>
      <c r="F2558" s="134">
        <v>2</v>
      </c>
      <c r="G2558" s="135">
        <v>5</v>
      </c>
      <c r="H2558" s="171">
        <f>IFERROR((Table21[[#This Row],[_202330]]-Table21[[#This Row],[_201930]])/Table21[[#This Row],[_201930]]*1,"")</f>
        <v>1.5</v>
      </c>
    </row>
    <row r="2559" spans="1:8" ht="28.5">
      <c r="A2559" s="132">
        <v>204422</v>
      </c>
      <c r="B2559" s="134" t="s">
        <v>1164</v>
      </c>
      <c r="C2559" s="134">
        <v>34</v>
      </c>
      <c r="D2559" s="134">
        <v>17</v>
      </c>
      <c r="E2559" s="134">
        <v>30</v>
      </c>
      <c r="F2559" s="134">
        <v>21</v>
      </c>
      <c r="G2559" s="135">
        <v>20</v>
      </c>
      <c r="H2559" s="171">
        <f>IFERROR((Table21[[#This Row],[_202330]]-Table21[[#This Row],[_201930]])/Table21[[#This Row],[_201930]]*1,"")</f>
        <v>-0.41176470588235292</v>
      </c>
    </row>
    <row r="2560" spans="1:8" ht="28.5">
      <c r="A2560" s="132">
        <v>204422</v>
      </c>
      <c r="B2560" s="134" t="s">
        <v>1165</v>
      </c>
      <c r="C2560" s="134">
        <v>0</v>
      </c>
      <c r="D2560" s="134">
        <v>0</v>
      </c>
      <c r="E2560" s="134">
        <v>0</v>
      </c>
      <c r="F2560" s="134">
        <v>0</v>
      </c>
      <c r="G2560" s="135">
        <v>0</v>
      </c>
      <c r="H2560" s="171" t="str">
        <f>IFERROR((Table21[[#This Row],[_202330]]-Table21[[#This Row],[_201930]])/Table21[[#This Row],[_201930]]*1,"")</f>
        <v/>
      </c>
    </row>
    <row r="2561" spans="1:8">
      <c r="A2561" s="132">
        <v>204422</v>
      </c>
      <c r="B2561" s="134" t="s">
        <v>1141</v>
      </c>
      <c r="C2561" s="134">
        <v>36</v>
      </c>
      <c r="D2561" s="134">
        <v>18</v>
      </c>
      <c r="E2561" s="134">
        <v>30</v>
      </c>
      <c r="F2561" s="134">
        <v>23</v>
      </c>
      <c r="G2561" s="135">
        <v>25</v>
      </c>
      <c r="H2561" s="171">
        <f>IFERROR((Table21[[#This Row],[_202330]]-Table21[[#This Row],[_201930]])/Table21[[#This Row],[_201930]]*1,"")</f>
        <v>-0.30555555555555558</v>
      </c>
    </row>
    <row r="2562" spans="1:8">
      <c r="A2562" s="132">
        <v>204422</v>
      </c>
      <c r="B2562" s="134" t="s">
        <v>1142</v>
      </c>
      <c r="C2562" s="134">
        <v>35</v>
      </c>
      <c r="D2562" s="134">
        <v>30</v>
      </c>
      <c r="E2562" s="134">
        <v>40</v>
      </c>
      <c r="F2562" s="134">
        <v>38</v>
      </c>
      <c r="G2562" s="135">
        <v>38</v>
      </c>
      <c r="H2562" s="171">
        <f>IFERROR((Table21[[#This Row],[_202330]]-Table21[[#This Row],[_201930]])/Table21[[#This Row],[_201930]]*1,"")</f>
        <v>8.5714285714285715E-2</v>
      </c>
    </row>
    <row r="2563" spans="1:8" ht="28.5">
      <c r="A2563" s="132">
        <v>204422</v>
      </c>
      <c r="B2563" s="134" t="s">
        <v>1143</v>
      </c>
      <c r="C2563" s="134">
        <v>2</v>
      </c>
      <c r="D2563" s="134">
        <v>1</v>
      </c>
      <c r="E2563" s="134">
        <v>0</v>
      </c>
      <c r="F2563" s="134">
        <v>3</v>
      </c>
      <c r="G2563" s="135">
        <v>5</v>
      </c>
      <c r="H2563" s="171">
        <f>IFERROR((Table21[[#This Row],[_202330]]-Table21[[#This Row],[_201930]])/Table21[[#This Row],[_201930]]*1,"")</f>
        <v>1.5</v>
      </c>
    </row>
    <row r="2564" spans="1:8" ht="28.5">
      <c r="A2564" s="132">
        <v>204422</v>
      </c>
      <c r="B2564" s="134" t="s">
        <v>1166</v>
      </c>
      <c r="C2564" s="134">
        <v>35</v>
      </c>
      <c r="D2564" s="134">
        <v>18</v>
      </c>
      <c r="E2564" s="134">
        <v>30</v>
      </c>
      <c r="F2564" s="134">
        <v>21</v>
      </c>
      <c r="G2564" s="135">
        <v>21</v>
      </c>
      <c r="H2564" s="171">
        <f>IFERROR((Table21[[#This Row],[_202330]]-Table21[[#This Row],[_201930]])/Table21[[#This Row],[_201930]]*1,"")</f>
        <v>-0.4</v>
      </c>
    </row>
    <row r="2565" spans="1:8" ht="28.5">
      <c r="A2565" s="132">
        <v>204422</v>
      </c>
      <c r="B2565" s="134" t="s">
        <v>1167</v>
      </c>
      <c r="C2565" s="134">
        <v>0</v>
      </c>
      <c r="D2565" s="134">
        <v>0</v>
      </c>
      <c r="E2565" s="134">
        <v>0</v>
      </c>
      <c r="F2565" s="134">
        <v>0</v>
      </c>
      <c r="G2565" s="135">
        <v>0</v>
      </c>
      <c r="H2565" s="171" t="str">
        <f>IFERROR((Table21[[#This Row],[_202330]]-Table21[[#This Row],[_201930]])/Table21[[#This Row],[_201930]]*1,"")</f>
        <v/>
      </c>
    </row>
    <row r="2566" spans="1:8">
      <c r="A2566" s="132">
        <v>204422</v>
      </c>
      <c r="B2566" s="134" t="s">
        <v>1146</v>
      </c>
      <c r="C2566" s="134">
        <v>37</v>
      </c>
      <c r="D2566" s="134">
        <v>19</v>
      </c>
      <c r="E2566" s="134">
        <v>30</v>
      </c>
      <c r="F2566" s="134">
        <v>24</v>
      </c>
      <c r="G2566" s="135">
        <v>26</v>
      </c>
      <c r="H2566" s="171">
        <f>IFERROR((Table21[[#This Row],[_202330]]-Table21[[#This Row],[_201930]])/Table21[[#This Row],[_201930]]*1,"")</f>
        <v>-0.29729729729729731</v>
      </c>
    </row>
    <row r="2567" spans="1:8" ht="28.5">
      <c r="A2567" s="132">
        <v>204422</v>
      </c>
      <c r="B2567" s="134" t="s">
        <v>1147</v>
      </c>
      <c r="C2567" s="134">
        <v>0</v>
      </c>
      <c r="D2567" s="134">
        <v>1</v>
      </c>
      <c r="E2567" s="134">
        <v>0</v>
      </c>
      <c r="F2567" s="134">
        <v>0</v>
      </c>
      <c r="G2567" s="135">
        <v>1</v>
      </c>
      <c r="H2567" s="171" t="str">
        <f>IFERROR((Table21[[#This Row],[_202330]]-Table21[[#This Row],[_201930]])/Table21[[#This Row],[_201930]]*1,"")</f>
        <v/>
      </c>
    </row>
    <row r="2568" spans="1:8" ht="28.5">
      <c r="A2568" s="132">
        <v>204422</v>
      </c>
      <c r="B2568" s="134" t="s">
        <v>1148</v>
      </c>
      <c r="C2568" s="134">
        <v>31</v>
      </c>
      <c r="D2568" s="134">
        <v>14</v>
      </c>
      <c r="E2568" s="134">
        <v>22</v>
      </c>
      <c r="F2568" s="134">
        <v>17</v>
      </c>
      <c r="G2568" s="135">
        <v>23</v>
      </c>
      <c r="H2568" s="171">
        <f>IFERROR((Table21[[#This Row],[_202330]]-Table21[[#This Row],[_201930]])/Table21[[#This Row],[_201930]]*1,"")</f>
        <v>-0.25806451612903225</v>
      </c>
    </row>
    <row r="2569" spans="1:8" ht="28.5">
      <c r="A2569" s="132">
        <v>204422</v>
      </c>
      <c r="B2569" s="134" t="s">
        <v>1149</v>
      </c>
      <c r="C2569" s="134">
        <v>34</v>
      </c>
      <c r="D2569" s="134">
        <v>27</v>
      </c>
      <c r="E2569" s="134">
        <v>23</v>
      </c>
      <c r="F2569" s="134">
        <v>19</v>
      </c>
      <c r="G2569" s="135">
        <v>15</v>
      </c>
      <c r="H2569" s="171">
        <f>IFERROR((Table21[[#This Row],[_202330]]-Table21[[#This Row],[_201930]])/Table21[[#This Row],[_201930]]*1,"")</f>
        <v>-0.55882352941176472</v>
      </c>
    </row>
    <row r="2570" spans="1:8" ht="28.5">
      <c r="A2570" s="132">
        <v>204422</v>
      </c>
      <c r="B2570" s="134" t="s">
        <v>1150</v>
      </c>
      <c r="C2570" s="134">
        <v>65</v>
      </c>
      <c r="D2570" s="134">
        <v>42</v>
      </c>
      <c r="E2570" s="134">
        <v>45</v>
      </c>
      <c r="F2570" s="134">
        <v>36</v>
      </c>
      <c r="G2570" s="135">
        <v>39</v>
      </c>
      <c r="H2570" s="171">
        <f>IFERROR((Table21[[#This Row],[_202330]]-Table21[[#This Row],[_201930]])/Table21[[#This Row],[_201930]]*1,"")</f>
        <v>-0.4</v>
      </c>
    </row>
    <row r="2571" spans="1:8">
      <c r="A2571" s="132">
        <v>204422</v>
      </c>
      <c r="B2571" s="134" t="s">
        <v>1151</v>
      </c>
      <c r="C2571" s="134">
        <v>36</v>
      </c>
      <c r="D2571" s="134">
        <v>31</v>
      </c>
      <c r="E2571" s="134">
        <v>40</v>
      </c>
      <c r="F2571" s="134">
        <v>40</v>
      </c>
      <c r="G2571" s="135">
        <v>40</v>
      </c>
      <c r="H2571" s="171">
        <f>IFERROR((Table21[[#This Row],[_202330]]-Table21[[#This Row],[_201930]])/Table21[[#This Row],[_201930]]*1,"")</f>
        <v>0.1111111111111111</v>
      </c>
    </row>
    <row r="2572" spans="1:8" ht="28.5">
      <c r="A2572" s="132">
        <v>204422</v>
      </c>
      <c r="B2572" s="134" t="s">
        <v>1152</v>
      </c>
      <c r="C2572" s="134">
        <v>30</v>
      </c>
      <c r="D2572" s="134">
        <v>25</v>
      </c>
      <c r="E2572" s="134">
        <v>29</v>
      </c>
      <c r="F2572" s="134">
        <v>28</v>
      </c>
      <c r="G2572" s="135">
        <v>37</v>
      </c>
      <c r="H2572" s="171">
        <f>IFERROR((Table21[[#This Row],[_202330]]-Table21[[#This Row],[_201930]])/Table21[[#This Row],[_201930]]*1,"")</f>
        <v>0.23333333333333334</v>
      </c>
    </row>
    <row r="2573" spans="1:8" ht="28.5">
      <c r="A2573" s="132">
        <v>204422</v>
      </c>
      <c r="B2573" s="134" t="s">
        <v>1153</v>
      </c>
      <c r="C2573" s="134">
        <v>0</v>
      </c>
      <c r="D2573" s="134">
        <v>2</v>
      </c>
      <c r="E2573" s="134">
        <v>0</v>
      </c>
      <c r="F2573" s="134">
        <v>0</v>
      </c>
      <c r="G2573" s="135">
        <v>2</v>
      </c>
      <c r="H2573" s="171" t="str">
        <f>IFERROR((Table21[[#This Row],[_202330]]-Table21[[#This Row],[_201930]])/Table21[[#This Row],[_201930]]*1,"")</f>
        <v/>
      </c>
    </row>
    <row r="2574" spans="1:8" ht="28.5">
      <c r="A2574" s="132">
        <v>204422</v>
      </c>
      <c r="B2574" s="134" t="s">
        <v>1154</v>
      </c>
      <c r="C2574" s="134">
        <v>30</v>
      </c>
      <c r="D2574" s="134">
        <v>23</v>
      </c>
      <c r="E2574" s="134">
        <v>29</v>
      </c>
      <c r="F2574" s="134">
        <v>28</v>
      </c>
      <c r="G2574" s="135">
        <v>35</v>
      </c>
      <c r="H2574" s="171">
        <f>IFERROR((Table21[[#This Row],[_202330]]-Table21[[#This Row],[_201930]])/Table21[[#This Row],[_201930]]*1,"")</f>
        <v>0.16666666666666666</v>
      </c>
    </row>
    <row r="2575" spans="1:8" ht="28.5">
      <c r="A2575" s="132">
        <v>204422</v>
      </c>
      <c r="B2575" s="134" t="s">
        <v>1155</v>
      </c>
      <c r="C2575" s="134">
        <v>33</v>
      </c>
      <c r="D2575" s="134">
        <v>44</v>
      </c>
      <c r="E2575" s="134">
        <v>31</v>
      </c>
      <c r="F2575" s="134">
        <v>32</v>
      </c>
      <c r="G2575" s="135">
        <v>23</v>
      </c>
      <c r="H2575" s="171">
        <f>IFERROR((Table21[[#This Row],[_202330]]-Table21[[#This Row],[_201930]])/Table21[[#This Row],[_201930]]*1,"")</f>
        <v>-0.30303030303030304</v>
      </c>
    </row>
    <row r="2576" spans="1:8">
      <c r="A2576" s="132">
        <v>204440</v>
      </c>
      <c r="B2576" s="134" t="s">
        <v>1173</v>
      </c>
      <c r="C2576" s="134">
        <v>85</v>
      </c>
      <c r="D2576" s="134">
        <v>59</v>
      </c>
      <c r="E2576" s="134">
        <v>56</v>
      </c>
      <c r="F2576" s="134">
        <v>53</v>
      </c>
      <c r="G2576" s="135">
        <v>62</v>
      </c>
      <c r="H2576" s="171">
        <f>IFERROR((Table21[[#This Row],[_202330]]-Table21[[#This Row],[_201930]])/Table21[[#This Row],[_201930]]*1,"")</f>
        <v>-0.27058823529411763</v>
      </c>
    </row>
    <row r="2577" spans="1:8">
      <c r="A2577" s="132">
        <v>204440</v>
      </c>
      <c r="B2577" s="134" t="s">
        <v>1131</v>
      </c>
      <c r="C2577" s="134">
        <v>0</v>
      </c>
      <c r="D2577" s="134">
        <v>0</v>
      </c>
      <c r="E2577" s="134">
        <v>0</v>
      </c>
      <c r="F2577" s="134">
        <v>0</v>
      </c>
      <c r="G2577" s="135">
        <v>0</v>
      </c>
      <c r="H2577" s="171" t="str">
        <f>IFERROR((Table21[[#This Row],[_202330]]-Table21[[#This Row],[_201930]])/Table21[[#This Row],[_201930]]*1,"")</f>
        <v/>
      </c>
    </row>
    <row r="2578" spans="1:8">
      <c r="A2578" s="132">
        <v>204440</v>
      </c>
      <c r="B2578" s="134" t="s">
        <v>1132</v>
      </c>
      <c r="C2578" s="134">
        <v>85</v>
      </c>
      <c r="D2578" s="134">
        <v>59</v>
      </c>
      <c r="E2578" s="134">
        <v>56</v>
      </c>
      <c r="F2578" s="134">
        <v>53</v>
      </c>
      <c r="G2578" s="135">
        <v>62</v>
      </c>
      <c r="H2578" s="171">
        <f>IFERROR((Table21[[#This Row],[_202330]]-Table21[[#This Row],[_201930]])/Table21[[#This Row],[_201930]]*1,"")</f>
        <v>-0.27058823529411763</v>
      </c>
    </row>
    <row r="2579" spans="1:8" ht="28.5">
      <c r="A2579" s="132">
        <v>204440</v>
      </c>
      <c r="B2579" s="134" t="s">
        <v>1133</v>
      </c>
      <c r="C2579" s="134">
        <v>3</v>
      </c>
      <c r="D2579" s="134">
        <v>6</v>
      </c>
      <c r="E2579" s="134">
        <v>12</v>
      </c>
      <c r="F2579" s="134">
        <v>4</v>
      </c>
      <c r="G2579" s="135">
        <v>9</v>
      </c>
      <c r="H2579" s="171">
        <f>IFERROR((Table21[[#This Row],[_202330]]-Table21[[#This Row],[_201930]])/Table21[[#This Row],[_201930]]*1,"")</f>
        <v>2</v>
      </c>
    </row>
    <row r="2580" spans="1:8" ht="28.5">
      <c r="A2580" s="132">
        <v>204440</v>
      </c>
      <c r="B2580" s="134" t="s">
        <v>1162</v>
      </c>
      <c r="C2580" s="134">
        <v>41</v>
      </c>
      <c r="D2580" s="134">
        <v>14</v>
      </c>
      <c r="E2580" s="134">
        <v>10</v>
      </c>
      <c r="F2580" s="134">
        <v>18</v>
      </c>
      <c r="G2580" s="135">
        <v>16</v>
      </c>
      <c r="H2580" s="171">
        <f>IFERROR((Table21[[#This Row],[_202330]]-Table21[[#This Row],[_201930]])/Table21[[#This Row],[_201930]]*1,"")</f>
        <v>-0.6097560975609756</v>
      </c>
    </row>
    <row r="2581" spans="1:8" ht="28.5">
      <c r="A2581" s="132">
        <v>204440</v>
      </c>
      <c r="B2581" s="134" t="s">
        <v>1163</v>
      </c>
      <c r="C2581" s="134" t="s">
        <v>129</v>
      </c>
      <c r="D2581" s="134" t="s">
        <v>129</v>
      </c>
      <c r="E2581" s="134" t="s">
        <v>129</v>
      </c>
      <c r="F2581" s="134" t="s">
        <v>129</v>
      </c>
      <c r="G2581" s="135" t="s">
        <v>129</v>
      </c>
      <c r="H2581" s="171" t="str">
        <f>IFERROR((Table21[[#This Row],[_202330]]-Table21[[#This Row],[_201930]])/Table21[[#This Row],[_201930]]*1,"")</f>
        <v/>
      </c>
    </row>
    <row r="2582" spans="1:8">
      <c r="A2582" s="132">
        <v>204440</v>
      </c>
      <c r="B2582" s="134" t="s">
        <v>1136</v>
      </c>
      <c r="C2582" s="134">
        <v>44</v>
      </c>
      <c r="D2582" s="134">
        <v>20</v>
      </c>
      <c r="E2582" s="134">
        <v>22</v>
      </c>
      <c r="F2582" s="134">
        <v>22</v>
      </c>
      <c r="G2582" s="135">
        <v>25</v>
      </c>
      <c r="H2582" s="171">
        <f>IFERROR((Table21[[#This Row],[_202330]]-Table21[[#This Row],[_201930]])/Table21[[#This Row],[_201930]]*1,"")</f>
        <v>-0.43181818181818182</v>
      </c>
    </row>
    <row r="2583" spans="1:8">
      <c r="A2583" s="132">
        <v>204440</v>
      </c>
      <c r="B2583" s="134" t="s">
        <v>1137</v>
      </c>
      <c r="C2583" s="134">
        <v>52</v>
      </c>
      <c r="D2583" s="134">
        <v>34</v>
      </c>
      <c r="E2583" s="134">
        <v>39</v>
      </c>
      <c r="F2583" s="134">
        <v>42</v>
      </c>
      <c r="G2583" s="135">
        <v>40</v>
      </c>
      <c r="H2583" s="171">
        <f>IFERROR((Table21[[#This Row],[_202330]]-Table21[[#This Row],[_201930]])/Table21[[#This Row],[_201930]]*1,"")</f>
        <v>-0.23076923076923078</v>
      </c>
    </row>
    <row r="2584" spans="1:8" ht="28.5">
      <c r="A2584" s="132">
        <v>204440</v>
      </c>
      <c r="B2584" s="134" t="s">
        <v>1138</v>
      </c>
      <c r="C2584" s="134">
        <v>5</v>
      </c>
      <c r="D2584" s="134">
        <v>4</v>
      </c>
      <c r="E2584" s="134">
        <v>3</v>
      </c>
      <c r="F2584" s="134">
        <v>4</v>
      </c>
      <c r="G2584" s="135">
        <v>9</v>
      </c>
      <c r="H2584" s="171">
        <f>IFERROR((Table21[[#This Row],[_202330]]-Table21[[#This Row],[_201930]])/Table21[[#This Row],[_201930]]*1,"")</f>
        <v>0.8</v>
      </c>
    </row>
    <row r="2585" spans="1:8" ht="28.5">
      <c r="A2585" s="132">
        <v>204440</v>
      </c>
      <c r="B2585" s="134" t="s">
        <v>1164</v>
      </c>
      <c r="C2585" s="134">
        <v>42</v>
      </c>
      <c r="D2585" s="134">
        <v>18</v>
      </c>
      <c r="E2585" s="134">
        <v>19</v>
      </c>
      <c r="F2585" s="134">
        <v>19</v>
      </c>
      <c r="G2585" s="135">
        <v>17</v>
      </c>
      <c r="H2585" s="171">
        <f>IFERROR((Table21[[#This Row],[_202330]]-Table21[[#This Row],[_201930]])/Table21[[#This Row],[_201930]]*1,"")</f>
        <v>-0.59523809523809523</v>
      </c>
    </row>
    <row r="2586" spans="1:8" ht="28.5">
      <c r="A2586" s="132">
        <v>204440</v>
      </c>
      <c r="B2586" s="134" t="s">
        <v>1165</v>
      </c>
      <c r="C2586" s="134" t="s">
        <v>129</v>
      </c>
      <c r="D2586" s="134" t="s">
        <v>129</v>
      </c>
      <c r="E2586" s="134" t="s">
        <v>129</v>
      </c>
      <c r="F2586" s="134" t="s">
        <v>129</v>
      </c>
      <c r="G2586" s="135" t="s">
        <v>129</v>
      </c>
      <c r="H2586" s="171" t="str">
        <f>IFERROR((Table21[[#This Row],[_202330]]-Table21[[#This Row],[_201930]])/Table21[[#This Row],[_201930]]*1,"")</f>
        <v/>
      </c>
    </row>
    <row r="2587" spans="1:8">
      <c r="A2587" s="132">
        <v>204440</v>
      </c>
      <c r="B2587" s="134" t="s">
        <v>1141</v>
      </c>
      <c r="C2587" s="134">
        <v>47</v>
      </c>
      <c r="D2587" s="134">
        <v>22</v>
      </c>
      <c r="E2587" s="134">
        <v>22</v>
      </c>
      <c r="F2587" s="134">
        <v>23</v>
      </c>
      <c r="G2587" s="135">
        <v>26</v>
      </c>
      <c r="H2587" s="171">
        <f>IFERROR((Table21[[#This Row],[_202330]]-Table21[[#This Row],[_201930]])/Table21[[#This Row],[_201930]]*1,"")</f>
        <v>-0.44680851063829785</v>
      </c>
    </row>
    <row r="2588" spans="1:8">
      <c r="A2588" s="132">
        <v>204440</v>
      </c>
      <c r="B2588" s="134" t="s">
        <v>1142</v>
      </c>
      <c r="C2588" s="134">
        <v>55</v>
      </c>
      <c r="D2588" s="134">
        <v>37</v>
      </c>
      <c r="E2588" s="134">
        <v>39</v>
      </c>
      <c r="F2588" s="134">
        <v>43</v>
      </c>
      <c r="G2588" s="135">
        <v>42</v>
      </c>
      <c r="H2588" s="171">
        <f>IFERROR((Table21[[#This Row],[_202330]]-Table21[[#This Row],[_201930]])/Table21[[#This Row],[_201930]]*1,"")</f>
        <v>-0.23636363636363636</v>
      </c>
    </row>
    <row r="2589" spans="1:8" ht="28.5">
      <c r="A2589" s="132">
        <v>204440</v>
      </c>
      <c r="B2589" s="134" t="s">
        <v>1143</v>
      </c>
      <c r="C2589" s="134">
        <v>5</v>
      </c>
      <c r="D2589" s="134">
        <v>4</v>
      </c>
      <c r="E2589" s="134">
        <v>3</v>
      </c>
      <c r="F2589" s="134">
        <v>4</v>
      </c>
      <c r="G2589" s="135">
        <v>9</v>
      </c>
      <c r="H2589" s="171">
        <f>IFERROR((Table21[[#This Row],[_202330]]-Table21[[#This Row],[_201930]])/Table21[[#This Row],[_201930]]*1,"")</f>
        <v>0.8</v>
      </c>
    </row>
    <row r="2590" spans="1:8" ht="28.5">
      <c r="A2590" s="132">
        <v>204440</v>
      </c>
      <c r="B2590" s="134" t="s">
        <v>1166</v>
      </c>
      <c r="C2590" s="134">
        <v>42</v>
      </c>
      <c r="D2590" s="134">
        <v>18</v>
      </c>
      <c r="E2590" s="134">
        <v>19</v>
      </c>
      <c r="F2590" s="134">
        <v>20</v>
      </c>
      <c r="G2590" s="135">
        <v>18</v>
      </c>
      <c r="H2590" s="171">
        <f>IFERROR((Table21[[#This Row],[_202330]]-Table21[[#This Row],[_201930]])/Table21[[#This Row],[_201930]]*1,"")</f>
        <v>-0.5714285714285714</v>
      </c>
    </row>
    <row r="2591" spans="1:8" ht="28.5">
      <c r="A2591" s="132">
        <v>204440</v>
      </c>
      <c r="B2591" s="134" t="s">
        <v>1167</v>
      </c>
      <c r="C2591" s="134" t="s">
        <v>129</v>
      </c>
      <c r="D2591" s="134" t="s">
        <v>129</v>
      </c>
      <c r="E2591" s="134" t="s">
        <v>129</v>
      </c>
      <c r="F2591" s="134" t="s">
        <v>129</v>
      </c>
      <c r="G2591" s="135" t="s">
        <v>129</v>
      </c>
      <c r="H2591" s="171" t="str">
        <f>IFERROR((Table21[[#This Row],[_202330]]-Table21[[#This Row],[_201930]])/Table21[[#This Row],[_201930]]*1,"")</f>
        <v/>
      </c>
    </row>
    <row r="2592" spans="1:8">
      <c r="A2592" s="132">
        <v>204440</v>
      </c>
      <c r="B2592" s="134" t="s">
        <v>1146</v>
      </c>
      <c r="C2592" s="134">
        <v>47</v>
      </c>
      <c r="D2592" s="134">
        <v>22</v>
      </c>
      <c r="E2592" s="134">
        <v>22</v>
      </c>
      <c r="F2592" s="134">
        <v>24</v>
      </c>
      <c r="G2592" s="135">
        <v>27</v>
      </c>
      <c r="H2592" s="171">
        <f>IFERROR((Table21[[#This Row],[_202330]]-Table21[[#This Row],[_201930]])/Table21[[#This Row],[_201930]]*1,"")</f>
        <v>-0.42553191489361702</v>
      </c>
    </row>
    <row r="2593" spans="1:8" ht="28.5">
      <c r="A2593" s="132">
        <v>204440</v>
      </c>
      <c r="B2593" s="134" t="s">
        <v>1147</v>
      </c>
      <c r="C2593" s="134">
        <v>1</v>
      </c>
      <c r="D2593" s="134">
        <v>1</v>
      </c>
      <c r="E2593" s="134">
        <v>0</v>
      </c>
      <c r="F2593" s="134">
        <v>0</v>
      </c>
      <c r="G2593" s="135">
        <v>0</v>
      </c>
      <c r="H2593" s="171">
        <f>IFERROR((Table21[[#This Row],[_202330]]-Table21[[#This Row],[_201930]])/Table21[[#This Row],[_201930]]*1,"")</f>
        <v>-1</v>
      </c>
    </row>
    <row r="2594" spans="1:8" ht="28.5">
      <c r="A2594" s="132">
        <v>204440</v>
      </c>
      <c r="B2594" s="134" t="s">
        <v>1148</v>
      </c>
      <c r="C2594" s="134">
        <v>11</v>
      </c>
      <c r="D2594" s="134">
        <v>11</v>
      </c>
      <c r="E2594" s="134">
        <v>15</v>
      </c>
      <c r="F2594" s="134">
        <v>8</v>
      </c>
      <c r="G2594" s="135">
        <v>9</v>
      </c>
      <c r="H2594" s="171">
        <f>IFERROR((Table21[[#This Row],[_202330]]-Table21[[#This Row],[_201930]])/Table21[[#This Row],[_201930]]*1,"")</f>
        <v>-0.18181818181818182</v>
      </c>
    </row>
    <row r="2595" spans="1:8" ht="28.5">
      <c r="A2595" s="132">
        <v>204440</v>
      </c>
      <c r="B2595" s="134" t="s">
        <v>1149</v>
      </c>
      <c r="C2595" s="134">
        <v>26</v>
      </c>
      <c r="D2595" s="134">
        <v>25</v>
      </c>
      <c r="E2595" s="134">
        <v>19</v>
      </c>
      <c r="F2595" s="134">
        <v>21</v>
      </c>
      <c r="G2595" s="135">
        <v>26</v>
      </c>
      <c r="H2595" s="171">
        <f>IFERROR((Table21[[#This Row],[_202330]]-Table21[[#This Row],[_201930]])/Table21[[#This Row],[_201930]]*1,"")</f>
        <v>0</v>
      </c>
    </row>
    <row r="2596" spans="1:8" ht="28.5">
      <c r="A2596" s="132">
        <v>204440</v>
      </c>
      <c r="B2596" s="134" t="s">
        <v>1150</v>
      </c>
      <c r="C2596" s="134">
        <v>38</v>
      </c>
      <c r="D2596" s="134">
        <v>37</v>
      </c>
      <c r="E2596" s="134">
        <v>34</v>
      </c>
      <c r="F2596" s="134">
        <v>29</v>
      </c>
      <c r="G2596" s="135">
        <v>35</v>
      </c>
      <c r="H2596" s="171">
        <f>IFERROR((Table21[[#This Row],[_202330]]-Table21[[#This Row],[_201930]])/Table21[[#This Row],[_201930]]*1,"")</f>
        <v>-7.8947368421052627E-2</v>
      </c>
    </row>
    <row r="2597" spans="1:8">
      <c r="A2597" s="132">
        <v>204440</v>
      </c>
      <c r="B2597" s="134" t="s">
        <v>1151</v>
      </c>
      <c r="C2597" s="134">
        <v>55</v>
      </c>
      <c r="D2597" s="134">
        <v>37</v>
      </c>
      <c r="E2597" s="134">
        <v>39</v>
      </c>
      <c r="F2597" s="134">
        <v>45</v>
      </c>
      <c r="G2597" s="135">
        <v>44</v>
      </c>
      <c r="H2597" s="171">
        <f>IFERROR((Table21[[#This Row],[_202330]]-Table21[[#This Row],[_201930]])/Table21[[#This Row],[_201930]]*1,"")</f>
        <v>-0.2</v>
      </c>
    </row>
    <row r="2598" spans="1:8" ht="28.5">
      <c r="A2598" s="132">
        <v>204440</v>
      </c>
      <c r="B2598" s="134" t="s">
        <v>1152</v>
      </c>
      <c r="C2598" s="134">
        <v>14</v>
      </c>
      <c r="D2598" s="134">
        <v>20</v>
      </c>
      <c r="E2598" s="134">
        <v>27</v>
      </c>
      <c r="F2598" s="134">
        <v>15</v>
      </c>
      <c r="G2598" s="135">
        <v>15</v>
      </c>
      <c r="H2598" s="171">
        <f>IFERROR((Table21[[#This Row],[_202330]]-Table21[[#This Row],[_201930]])/Table21[[#This Row],[_201930]]*1,"")</f>
        <v>7.1428571428571425E-2</v>
      </c>
    </row>
    <row r="2599" spans="1:8" ht="28.5">
      <c r="A2599" s="132">
        <v>204440</v>
      </c>
      <c r="B2599" s="134" t="s">
        <v>1153</v>
      </c>
      <c r="C2599" s="134">
        <v>1</v>
      </c>
      <c r="D2599" s="134">
        <v>2</v>
      </c>
      <c r="E2599" s="134">
        <v>0</v>
      </c>
      <c r="F2599" s="134">
        <v>0</v>
      </c>
      <c r="G2599" s="135">
        <v>0</v>
      </c>
      <c r="H2599" s="171">
        <f>IFERROR((Table21[[#This Row],[_202330]]-Table21[[#This Row],[_201930]])/Table21[[#This Row],[_201930]]*1,"")</f>
        <v>-1</v>
      </c>
    </row>
    <row r="2600" spans="1:8" ht="28.5">
      <c r="A2600" s="132">
        <v>204440</v>
      </c>
      <c r="B2600" s="134" t="s">
        <v>1154</v>
      </c>
      <c r="C2600" s="134">
        <v>13</v>
      </c>
      <c r="D2600" s="134">
        <v>19</v>
      </c>
      <c r="E2600" s="134">
        <v>27</v>
      </c>
      <c r="F2600" s="134">
        <v>15</v>
      </c>
      <c r="G2600" s="135">
        <v>15</v>
      </c>
      <c r="H2600" s="171">
        <f>IFERROR((Table21[[#This Row],[_202330]]-Table21[[#This Row],[_201930]])/Table21[[#This Row],[_201930]]*1,"")</f>
        <v>0.15384615384615385</v>
      </c>
    </row>
    <row r="2601" spans="1:8" ht="28.5">
      <c r="A2601" s="132">
        <v>204440</v>
      </c>
      <c r="B2601" s="134" t="s">
        <v>1155</v>
      </c>
      <c r="C2601" s="134">
        <v>31</v>
      </c>
      <c r="D2601" s="134">
        <v>42</v>
      </c>
      <c r="E2601" s="134">
        <v>34</v>
      </c>
      <c r="F2601" s="134">
        <v>40</v>
      </c>
      <c r="G2601" s="135">
        <v>42</v>
      </c>
      <c r="H2601" s="171">
        <f>IFERROR((Table21[[#This Row],[_202330]]-Table21[[#This Row],[_201930]])/Table21[[#This Row],[_201930]]*1,"")</f>
        <v>0.35483870967741937</v>
      </c>
    </row>
    <row r="2602" spans="1:8">
      <c r="A2602" s="132">
        <v>205470</v>
      </c>
      <c r="B2602" s="134" t="s">
        <v>1173</v>
      </c>
      <c r="C2602" s="134">
        <v>1174</v>
      </c>
      <c r="D2602" s="134">
        <v>1093</v>
      </c>
      <c r="E2602" s="134">
        <v>830</v>
      </c>
      <c r="F2602" s="134">
        <v>733</v>
      </c>
      <c r="G2602" s="135">
        <v>690</v>
      </c>
      <c r="H2602" s="171">
        <f>IFERROR((Table21[[#This Row],[_202330]]-Table21[[#This Row],[_201930]])/Table21[[#This Row],[_201930]]*1,"")</f>
        <v>-0.41226575809199317</v>
      </c>
    </row>
    <row r="2603" spans="1:8">
      <c r="A2603" s="132">
        <v>205470</v>
      </c>
      <c r="B2603" s="134" t="s">
        <v>1131</v>
      </c>
      <c r="C2603" s="134">
        <v>1</v>
      </c>
      <c r="D2603" s="134">
        <v>2</v>
      </c>
      <c r="E2603" s="134">
        <v>2</v>
      </c>
      <c r="F2603" s="134">
        <v>6</v>
      </c>
      <c r="G2603" s="135">
        <v>6</v>
      </c>
      <c r="H2603" s="171">
        <f>IFERROR((Table21[[#This Row],[_202330]]-Table21[[#This Row],[_201930]])/Table21[[#This Row],[_201930]]*1,"")</f>
        <v>5</v>
      </c>
    </row>
    <row r="2604" spans="1:8">
      <c r="A2604" s="132">
        <v>205470</v>
      </c>
      <c r="B2604" s="134" t="s">
        <v>1132</v>
      </c>
      <c r="C2604" s="134">
        <v>1173</v>
      </c>
      <c r="D2604" s="134">
        <v>1091</v>
      </c>
      <c r="E2604" s="134">
        <v>828</v>
      </c>
      <c r="F2604" s="134">
        <v>727</v>
      </c>
      <c r="G2604" s="135">
        <v>684</v>
      </c>
      <c r="H2604" s="171">
        <f>IFERROR((Table21[[#This Row],[_202330]]-Table21[[#This Row],[_201930]])/Table21[[#This Row],[_201930]]*1,"")</f>
        <v>-0.41687979539641945</v>
      </c>
    </row>
    <row r="2605" spans="1:8" ht="28.5">
      <c r="A2605" s="132">
        <v>205470</v>
      </c>
      <c r="B2605" s="134" t="s">
        <v>1133</v>
      </c>
      <c r="C2605" s="134">
        <v>67</v>
      </c>
      <c r="D2605" s="134">
        <v>55</v>
      </c>
      <c r="E2605" s="134">
        <v>95</v>
      </c>
      <c r="F2605" s="134">
        <v>52</v>
      </c>
      <c r="G2605" s="135">
        <v>80</v>
      </c>
      <c r="H2605" s="171">
        <f>IFERROR((Table21[[#This Row],[_202330]]-Table21[[#This Row],[_201930]])/Table21[[#This Row],[_201930]]*1,"")</f>
        <v>0.19402985074626866</v>
      </c>
    </row>
    <row r="2606" spans="1:8" ht="28.5">
      <c r="A2606" s="132">
        <v>205470</v>
      </c>
      <c r="B2606" s="134" t="s">
        <v>1162</v>
      </c>
      <c r="C2606" s="134">
        <v>137</v>
      </c>
      <c r="D2606" s="134">
        <v>123</v>
      </c>
      <c r="E2606" s="134">
        <v>123</v>
      </c>
      <c r="F2606" s="134">
        <v>145</v>
      </c>
      <c r="G2606" s="135">
        <v>137</v>
      </c>
      <c r="H2606" s="171">
        <f>IFERROR((Table21[[#This Row],[_202330]]-Table21[[#This Row],[_201930]])/Table21[[#This Row],[_201930]]*1,"")</f>
        <v>0</v>
      </c>
    </row>
    <row r="2607" spans="1:8" ht="28.5">
      <c r="A2607" s="132">
        <v>205470</v>
      </c>
      <c r="B2607" s="134" t="s">
        <v>1163</v>
      </c>
      <c r="C2607" s="134">
        <v>0</v>
      </c>
      <c r="D2607" s="134">
        <v>0</v>
      </c>
      <c r="E2607" s="134">
        <v>0</v>
      </c>
      <c r="F2607" s="134">
        <v>0</v>
      </c>
      <c r="G2607" s="135">
        <v>0</v>
      </c>
      <c r="H2607" s="171" t="str">
        <f>IFERROR((Table21[[#This Row],[_202330]]-Table21[[#This Row],[_201930]])/Table21[[#This Row],[_201930]]*1,"")</f>
        <v/>
      </c>
    </row>
    <row r="2608" spans="1:8">
      <c r="A2608" s="132">
        <v>205470</v>
      </c>
      <c r="B2608" s="134" t="s">
        <v>1136</v>
      </c>
      <c r="C2608" s="134">
        <v>204</v>
      </c>
      <c r="D2608" s="134">
        <v>178</v>
      </c>
      <c r="E2608" s="134">
        <v>218</v>
      </c>
      <c r="F2608" s="134">
        <v>197</v>
      </c>
      <c r="G2608" s="135">
        <v>217</v>
      </c>
      <c r="H2608" s="171">
        <f>IFERROR((Table21[[#This Row],[_202330]]-Table21[[#This Row],[_201930]])/Table21[[#This Row],[_201930]]*1,"")</f>
        <v>6.3725490196078427E-2</v>
      </c>
    </row>
    <row r="2609" spans="1:8">
      <c r="A2609" s="132">
        <v>205470</v>
      </c>
      <c r="B2609" s="134" t="s">
        <v>1137</v>
      </c>
      <c r="C2609" s="134">
        <v>17</v>
      </c>
      <c r="D2609" s="134">
        <v>16</v>
      </c>
      <c r="E2609" s="134">
        <v>26</v>
      </c>
      <c r="F2609" s="134">
        <v>27</v>
      </c>
      <c r="G2609" s="135">
        <v>32</v>
      </c>
      <c r="H2609" s="171">
        <f>IFERROR((Table21[[#This Row],[_202330]]-Table21[[#This Row],[_201930]])/Table21[[#This Row],[_201930]]*1,"")</f>
        <v>0.88235294117647056</v>
      </c>
    </row>
    <row r="2610" spans="1:8" ht="28.5">
      <c r="A2610" s="132">
        <v>205470</v>
      </c>
      <c r="B2610" s="134" t="s">
        <v>1138</v>
      </c>
      <c r="C2610" s="134">
        <v>67</v>
      </c>
      <c r="D2610" s="134">
        <v>55</v>
      </c>
      <c r="E2610" s="134">
        <v>90</v>
      </c>
      <c r="F2610" s="134">
        <v>59</v>
      </c>
      <c r="G2610" s="135">
        <v>78</v>
      </c>
      <c r="H2610" s="171">
        <f>IFERROR((Table21[[#This Row],[_202330]]-Table21[[#This Row],[_201930]])/Table21[[#This Row],[_201930]]*1,"")</f>
        <v>0.16417910447761194</v>
      </c>
    </row>
    <row r="2611" spans="1:8" ht="28.5">
      <c r="A2611" s="132">
        <v>205470</v>
      </c>
      <c r="B2611" s="134" t="s">
        <v>1164</v>
      </c>
      <c r="C2611" s="134">
        <v>167</v>
      </c>
      <c r="D2611" s="134">
        <v>149</v>
      </c>
      <c r="E2611" s="134">
        <v>153</v>
      </c>
      <c r="F2611" s="134">
        <v>167</v>
      </c>
      <c r="G2611" s="135">
        <v>152</v>
      </c>
      <c r="H2611" s="171">
        <f>IFERROR((Table21[[#This Row],[_202330]]-Table21[[#This Row],[_201930]])/Table21[[#This Row],[_201930]]*1,"")</f>
        <v>-8.9820359281437126E-2</v>
      </c>
    </row>
    <row r="2612" spans="1:8" ht="28.5">
      <c r="A2612" s="132">
        <v>205470</v>
      </c>
      <c r="B2612" s="134" t="s">
        <v>1165</v>
      </c>
      <c r="C2612" s="134">
        <v>0</v>
      </c>
      <c r="D2612" s="134">
        <v>0</v>
      </c>
      <c r="E2612" s="134">
        <v>0</v>
      </c>
      <c r="F2612" s="134">
        <v>0</v>
      </c>
      <c r="G2612" s="135">
        <v>0</v>
      </c>
      <c r="H2612" s="171" t="str">
        <f>IFERROR((Table21[[#This Row],[_202330]]-Table21[[#This Row],[_201930]])/Table21[[#This Row],[_201930]]*1,"")</f>
        <v/>
      </c>
    </row>
    <row r="2613" spans="1:8">
      <c r="A2613" s="132">
        <v>205470</v>
      </c>
      <c r="B2613" s="134" t="s">
        <v>1141</v>
      </c>
      <c r="C2613" s="134">
        <v>234</v>
      </c>
      <c r="D2613" s="134">
        <v>204</v>
      </c>
      <c r="E2613" s="134">
        <v>243</v>
      </c>
      <c r="F2613" s="134">
        <v>226</v>
      </c>
      <c r="G2613" s="135">
        <v>230</v>
      </c>
      <c r="H2613" s="171">
        <f>IFERROR((Table21[[#This Row],[_202330]]-Table21[[#This Row],[_201930]])/Table21[[#This Row],[_201930]]*1,"")</f>
        <v>-1.7094017094017096E-2</v>
      </c>
    </row>
    <row r="2614" spans="1:8">
      <c r="A2614" s="132">
        <v>205470</v>
      </c>
      <c r="B2614" s="134" t="s">
        <v>1142</v>
      </c>
      <c r="C2614" s="134">
        <v>20</v>
      </c>
      <c r="D2614" s="134">
        <v>19</v>
      </c>
      <c r="E2614" s="134">
        <v>29</v>
      </c>
      <c r="F2614" s="134">
        <v>31</v>
      </c>
      <c r="G2614" s="135">
        <v>34</v>
      </c>
      <c r="H2614" s="171">
        <f>IFERROR((Table21[[#This Row],[_202330]]-Table21[[#This Row],[_201930]])/Table21[[#This Row],[_201930]]*1,"")</f>
        <v>0.7</v>
      </c>
    </row>
    <row r="2615" spans="1:8" ht="28.5">
      <c r="A2615" s="132">
        <v>205470</v>
      </c>
      <c r="B2615" s="134" t="s">
        <v>1143</v>
      </c>
      <c r="C2615" s="134">
        <v>69</v>
      </c>
      <c r="D2615" s="134">
        <v>54</v>
      </c>
      <c r="E2615" s="134">
        <v>87</v>
      </c>
      <c r="F2615" s="134">
        <v>59</v>
      </c>
      <c r="G2615" s="135">
        <v>72</v>
      </c>
      <c r="H2615" s="171">
        <f>IFERROR((Table21[[#This Row],[_202330]]-Table21[[#This Row],[_201930]])/Table21[[#This Row],[_201930]]*1,"")</f>
        <v>4.3478260869565216E-2</v>
      </c>
    </row>
    <row r="2616" spans="1:8" ht="28.5">
      <c r="A2616" s="132">
        <v>205470</v>
      </c>
      <c r="B2616" s="134" t="s">
        <v>1166</v>
      </c>
      <c r="C2616" s="134">
        <v>182</v>
      </c>
      <c r="D2616" s="134">
        <v>157</v>
      </c>
      <c r="E2616" s="134">
        <v>162</v>
      </c>
      <c r="F2616" s="134">
        <v>178</v>
      </c>
      <c r="G2616" s="135">
        <v>165</v>
      </c>
      <c r="H2616" s="171">
        <f>IFERROR((Table21[[#This Row],[_202330]]-Table21[[#This Row],[_201930]])/Table21[[#This Row],[_201930]]*1,"")</f>
        <v>-9.3406593406593408E-2</v>
      </c>
    </row>
    <row r="2617" spans="1:8" ht="28.5">
      <c r="A2617" s="132">
        <v>205470</v>
      </c>
      <c r="B2617" s="134" t="s">
        <v>1167</v>
      </c>
      <c r="C2617" s="134">
        <v>0</v>
      </c>
      <c r="D2617" s="134">
        <v>0</v>
      </c>
      <c r="E2617" s="134">
        <v>0</v>
      </c>
      <c r="F2617" s="134">
        <v>0</v>
      </c>
      <c r="G2617" s="135">
        <v>0</v>
      </c>
      <c r="H2617" s="171" t="str">
        <f>IFERROR((Table21[[#This Row],[_202330]]-Table21[[#This Row],[_201930]])/Table21[[#This Row],[_201930]]*1,"")</f>
        <v/>
      </c>
    </row>
    <row r="2618" spans="1:8">
      <c r="A2618" s="132">
        <v>205470</v>
      </c>
      <c r="B2618" s="134" t="s">
        <v>1146</v>
      </c>
      <c r="C2618" s="134">
        <v>251</v>
      </c>
      <c r="D2618" s="134">
        <v>211</v>
      </c>
      <c r="E2618" s="134">
        <v>249</v>
      </c>
      <c r="F2618" s="134">
        <v>237</v>
      </c>
      <c r="G2618" s="135">
        <v>237</v>
      </c>
      <c r="H2618" s="171">
        <f>IFERROR((Table21[[#This Row],[_202330]]-Table21[[#This Row],[_201930]])/Table21[[#This Row],[_201930]]*1,"")</f>
        <v>-5.5776892430278883E-2</v>
      </c>
    </row>
    <row r="2619" spans="1:8" ht="28.5">
      <c r="A2619" s="132">
        <v>205470</v>
      </c>
      <c r="B2619" s="134" t="s">
        <v>1147</v>
      </c>
      <c r="C2619" s="134">
        <v>30</v>
      </c>
      <c r="D2619" s="134">
        <v>18</v>
      </c>
      <c r="E2619" s="134">
        <v>15</v>
      </c>
      <c r="F2619" s="134">
        <v>12</v>
      </c>
      <c r="G2619" s="135">
        <v>11</v>
      </c>
      <c r="H2619" s="171">
        <f>IFERROR((Table21[[#This Row],[_202330]]-Table21[[#This Row],[_201930]])/Table21[[#This Row],[_201930]]*1,"")</f>
        <v>-0.6333333333333333</v>
      </c>
    </row>
    <row r="2620" spans="1:8" ht="28.5">
      <c r="A2620" s="132">
        <v>205470</v>
      </c>
      <c r="B2620" s="134" t="s">
        <v>1148</v>
      </c>
      <c r="C2620" s="134">
        <v>490</v>
      </c>
      <c r="D2620" s="134">
        <v>301</v>
      </c>
      <c r="E2620" s="134">
        <v>287</v>
      </c>
      <c r="F2620" s="134">
        <v>252</v>
      </c>
      <c r="G2620" s="135">
        <v>231</v>
      </c>
      <c r="H2620" s="171">
        <f>IFERROR((Table21[[#This Row],[_202330]]-Table21[[#This Row],[_201930]])/Table21[[#This Row],[_201930]]*1,"")</f>
        <v>-0.52857142857142858</v>
      </c>
    </row>
    <row r="2621" spans="1:8" ht="28.5">
      <c r="A2621" s="132">
        <v>205470</v>
      </c>
      <c r="B2621" s="134" t="s">
        <v>1149</v>
      </c>
      <c r="C2621" s="134">
        <v>402</v>
      </c>
      <c r="D2621" s="134">
        <v>561</v>
      </c>
      <c r="E2621" s="134">
        <v>277</v>
      </c>
      <c r="F2621" s="134">
        <v>226</v>
      </c>
      <c r="G2621" s="135">
        <v>205</v>
      </c>
      <c r="H2621" s="171">
        <f>IFERROR((Table21[[#This Row],[_202330]]-Table21[[#This Row],[_201930]])/Table21[[#This Row],[_201930]]*1,"")</f>
        <v>-0.49004975124378108</v>
      </c>
    </row>
    <row r="2622" spans="1:8" ht="28.5">
      <c r="A2622" s="132">
        <v>205470</v>
      </c>
      <c r="B2622" s="134" t="s">
        <v>1150</v>
      </c>
      <c r="C2622" s="134">
        <v>922</v>
      </c>
      <c r="D2622" s="134">
        <v>880</v>
      </c>
      <c r="E2622" s="134">
        <v>579</v>
      </c>
      <c r="F2622" s="134">
        <v>490</v>
      </c>
      <c r="G2622" s="135">
        <v>447</v>
      </c>
      <c r="H2622" s="171">
        <f>IFERROR((Table21[[#This Row],[_202330]]-Table21[[#This Row],[_201930]])/Table21[[#This Row],[_201930]]*1,"")</f>
        <v>-0.51518438177874182</v>
      </c>
    </row>
    <row r="2623" spans="1:8">
      <c r="A2623" s="132">
        <v>205470</v>
      </c>
      <c r="B2623" s="134" t="s">
        <v>1151</v>
      </c>
      <c r="C2623" s="134">
        <v>21</v>
      </c>
      <c r="D2623" s="134">
        <v>19</v>
      </c>
      <c r="E2623" s="134">
        <v>30</v>
      </c>
      <c r="F2623" s="134">
        <v>33</v>
      </c>
      <c r="G2623" s="135">
        <v>35</v>
      </c>
      <c r="H2623" s="171">
        <f>IFERROR((Table21[[#This Row],[_202330]]-Table21[[#This Row],[_201930]])/Table21[[#This Row],[_201930]]*1,"")</f>
        <v>0.66666666666666663</v>
      </c>
    </row>
    <row r="2624" spans="1:8" ht="28.5">
      <c r="A2624" s="132">
        <v>205470</v>
      </c>
      <c r="B2624" s="134" t="s">
        <v>1152</v>
      </c>
      <c r="C2624" s="134">
        <v>44</v>
      </c>
      <c r="D2624" s="134">
        <v>29</v>
      </c>
      <c r="E2624" s="134">
        <v>36</v>
      </c>
      <c r="F2624" s="134">
        <v>36</v>
      </c>
      <c r="G2624" s="135">
        <v>35</v>
      </c>
      <c r="H2624" s="171">
        <f>IFERROR((Table21[[#This Row],[_202330]]-Table21[[#This Row],[_201930]])/Table21[[#This Row],[_201930]]*1,"")</f>
        <v>-0.20454545454545456</v>
      </c>
    </row>
    <row r="2625" spans="1:8" ht="28.5">
      <c r="A2625" s="132">
        <v>205470</v>
      </c>
      <c r="B2625" s="134" t="s">
        <v>1153</v>
      </c>
      <c r="C2625" s="134">
        <v>3</v>
      </c>
      <c r="D2625" s="134">
        <v>2</v>
      </c>
      <c r="E2625" s="134">
        <v>2</v>
      </c>
      <c r="F2625" s="134">
        <v>2</v>
      </c>
      <c r="G2625" s="135">
        <v>2</v>
      </c>
      <c r="H2625" s="171">
        <f>IFERROR((Table21[[#This Row],[_202330]]-Table21[[#This Row],[_201930]])/Table21[[#This Row],[_201930]]*1,"")</f>
        <v>-0.33333333333333331</v>
      </c>
    </row>
    <row r="2626" spans="1:8" ht="28.5">
      <c r="A2626" s="132">
        <v>205470</v>
      </c>
      <c r="B2626" s="134" t="s">
        <v>1154</v>
      </c>
      <c r="C2626" s="134">
        <v>42</v>
      </c>
      <c r="D2626" s="134">
        <v>28</v>
      </c>
      <c r="E2626" s="134">
        <v>35</v>
      </c>
      <c r="F2626" s="134">
        <v>35</v>
      </c>
      <c r="G2626" s="135">
        <v>34</v>
      </c>
      <c r="H2626" s="171">
        <f>IFERROR((Table21[[#This Row],[_202330]]-Table21[[#This Row],[_201930]])/Table21[[#This Row],[_201930]]*1,"")</f>
        <v>-0.19047619047619047</v>
      </c>
    </row>
    <row r="2627" spans="1:8" ht="28.5">
      <c r="A2627" s="132">
        <v>205470</v>
      </c>
      <c r="B2627" s="134" t="s">
        <v>1155</v>
      </c>
      <c r="C2627" s="134">
        <v>34</v>
      </c>
      <c r="D2627" s="134">
        <v>51</v>
      </c>
      <c r="E2627" s="134">
        <v>33</v>
      </c>
      <c r="F2627" s="134">
        <v>31</v>
      </c>
      <c r="G2627" s="135">
        <v>30</v>
      </c>
      <c r="H2627" s="171">
        <f>IFERROR((Table21[[#This Row],[_202330]]-Table21[[#This Row],[_201930]])/Table21[[#This Row],[_201930]]*1,"")</f>
        <v>-0.11764705882352941</v>
      </c>
    </row>
    <row r="2628" spans="1:8">
      <c r="A2628" s="132">
        <v>207449</v>
      </c>
      <c r="B2628" s="134" t="s">
        <v>1173</v>
      </c>
      <c r="C2628" s="134">
        <v>1227</v>
      </c>
      <c r="D2628" s="134">
        <v>1082</v>
      </c>
      <c r="E2628" s="134">
        <v>953</v>
      </c>
      <c r="F2628" s="134">
        <v>935</v>
      </c>
      <c r="G2628" s="135">
        <v>840</v>
      </c>
      <c r="H2628" s="171">
        <f>IFERROR((Table21[[#This Row],[_202330]]-Table21[[#This Row],[_201930]])/Table21[[#This Row],[_201930]]*1,"")</f>
        <v>-0.3154034229828851</v>
      </c>
    </row>
    <row r="2629" spans="1:8">
      <c r="A2629" s="132">
        <v>207449</v>
      </c>
      <c r="B2629" s="134" t="s">
        <v>1131</v>
      </c>
      <c r="C2629" s="134">
        <v>0</v>
      </c>
      <c r="D2629" s="134">
        <v>0</v>
      </c>
      <c r="E2629" s="134">
        <v>0</v>
      </c>
      <c r="F2629" s="134">
        <v>0</v>
      </c>
      <c r="G2629" s="135">
        <v>0</v>
      </c>
      <c r="H2629" s="171" t="str">
        <f>IFERROR((Table21[[#This Row],[_202330]]-Table21[[#This Row],[_201930]])/Table21[[#This Row],[_201930]]*1,"")</f>
        <v/>
      </c>
    </row>
    <row r="2630" spans="1:8">
      <c r="A2630" s="132">
        <v>207449</v>
      </c>
      <c r="B2630" s="134" t="s">
        <v>1132</v>
      </c>
      <c r="C2630" s="134">
        <v>1227</v>
      </c>
      <c r="D2630" s="134">
        <v>1082</v>
      </c>
      <c r="E2630" s="134">
        <v>953</v>
      </c>
      <c r="F2630" s="134">
        <v>935</v>
      </c>
      <c r="G2630" s="135">
        <v>840</v>
      </c>
      <c r="H2630" s="171">
        <f>IFERROR((Table21[[#This Row],[_202330]]-Table21[[#This Row],[_201930]])/Table21[[#This Row],[_201930]]*1,"")</f>
        <v>-0.3154034229828851</v>
      </c>
    </row>
    <row r="2631" spans="1:8" ht="28.5">
      <c r="A2631" s="132">
        <v>207449</v>
      </c>
      <c r="B2631" s="134" t="s">
        <v>1133</v>
      </c>
      <c r="C2631" s="134">
        <v>22</v>
      </c>
      <c r="D2631" s="134">
        <v>28</v>
      </c>
      <c r="E2631" s="134">
        <v>26</v>
      </c>
      <c r="F2631" s="134">
        <v>15</v>
      </c>
      <c r="G2631" s="135">
        <v>20</v>
      </c>
      <c r="H2631" s="171">
        <f>IFERROR((Table21[[#This Row],[_202330]]-Table21[[#This Row],[_201930]])/Table21[[#This Row],[_201930]]*1,"")</f>
        <v>-9.0909090909090912E-2</v>
      </c>
    </row>
    <row r="2632" spans="1:8" ht="28.5">
      <c r="A2632" s="132">
        <v>207449</v>
      </c>
      <c r="B2632" s="134" t="s">
        <v>1162</v>
      </c>
      <c r="C2632" s="134">
        <v>195</v>
      </c>
      <c r="D2632" s="134">
        <v>176</v>
      </c>
      <c r="E2632" s="134">
        <v>174</v>
      </c>
      <c r="F2632" s="134">
        <v>170</v>
      </c>
      <c r="G2632" s="135">
        <v>155</v>
      </c>
      <c r="H2632" s="171">
        <f>IFERROR((Table21[[#This Row],[_202330]]-Table21[[#This Row],[_201930]])/Table21[[#This Row],[_201930]]*1,"")</f>
        <v>-0.20512820512820512</v>
      </c>
    </row>
    <row r="2633" spans="1:8" ht="28.5">
      <c r="A2633" s="132">
        <v>207449</v>
      </c>
      <c r="B2633" s="134" t="s">
        <v>1163</v>
      </c>
      <c r="C2633" s="134" t="s">
        <v>129</v>
      </c>
      <c r="D2633" s="134" t="s">
        <v>129</v>
      </c>
      <c r="E2633" s="134" t="s">
        <v>129</v>
      </c>
      <c r="F2633" s="134" t="s">
        <v>129</v>
      </c>
      <c r="G2633" s="135" t="s">
        <v>129</v>
      </c>
      <c r="H2633" s="171" t="str">
        <f>IFERROR((Table21[[#This Row],[_202330]]-Table21[[#This Row],[_201930]])/Table21[[#This Row],[_201930]]*1,"")</f>
        <v/>
      </c>
    </row>
    <row r="2634" spans="1:8">
      <c r="A2634" s="132">
        <v>207449</v>
      </c>
      <c r="B2634" s="134" t="s">
        <v>1136</v>
      </c>
      <c r="C2634" s="134">
        <v>217</v>
      </c>
      <c r="D2634" s="134">
        <v>204</v>
      </c>
      <c r="E2634" s="134">
        <v>200</v>
      </c>
      <c r="F2634" s="134">
        <v>185</v>
      </c>
      <c r="G2634" s="135">
        <v>175</v>
      </c>
      <c r="H2634" s="171">
        <f>IFERROR((Table21[[#This Row],[_202330]]-Table21[[#This Row],[_201930]])/Table21[[#This Row],[_201930]]*1,"")</f>
        <v>-0.19354838709677419</v>
      </c>
    </row>
    <row r="2635" spans="1:8">
      <c r="A2635" s="132">
        <v>207449</v>
      </c>
      <c r="B2635" s="134" t="s">
        <v>1137</v>
      </c>
      <c r="C2635" s="134">
        <v>18</v>
      </c>
      <c r="D2635" s="134">
        <v>19</v>
      </c>
      <c r="E2635" s="134">
        <v>21</v>
      </c>
      <c r="F2635" s="134">
        <v>20</v>
      </c>
      <c r="G2635" s="135">
        <v>21</v>
      </c>
      <c r="H2635" s="171">
        <f>IFERROR((Table21[[#This Row],[_202330]]-Table21[[#This Row],[_201930]])/Table21[[#This Row],[_201930]]*1,"")</f>
        <v>0.16666666666666666</v>
      </c>
    </row>
    <row r="2636" spans="1:8" ht="28.5">
      <c r="A2636" s="132">
        <v>207449</v>
      </c>
      <c r="B2636" s="134" t="s">
        <v>1138</v>
      </c>
      <c r="C2636" s="134">
        <v>22</v>
      </c>
      <c r="D2636" s="134">
        <v>29</v>
      </c>
      <c r="E2636" s="134">
        <v>25</v>
      </c>
      <c r="F2636" s="134">
        <v>15</v>
      </c>
      <c r="G2636" s="135">
        <v>22</v>
      </c>
      <c r="H2636" s="171">
        <f>IFERROR((Table21[[#This Row],[_202330]]-Table21[[#This Row],[_201930]])/Table21[[#This Row],[_201930]]*1,"")</f>
        <v>0</v>
      </c>
    </row>
    <row r="2637" spans="1:8" ht="28.5">
      <c r="A2637" s="132">
        <v>207449</v>
      </c>
      <c r="B2637" s="134" t="s">
        <v>1164</v>
      </c>
      <c r="C2637" s="134">
        <v>203</v>
      </c>
      <c r="D2637" s="134">
        <v>203</v>
      </c>
      <c r="E2637" s="134">
        <v>189</v>
      </c>
      <c r="F2637" s="134">
        <v>189</v>
      </c>
      <c r="G2637" s="135">
        <v>173</v>
      </c>
      <c r="H2637" s="171">
        <f>IFERROR((Table21[[#This Row],[_202330]]-Table21[[#This Row],[_201930]])/Table21[[#This Row],[_201930]]*1,"")</f>
        <v>-0.14778325123152711</v>
      </c>
    </row>
    <row r="2638" spans="1:8" ht="28.5">
      <c r="A2638" s="132">
        <v>207449</v>
      </c>
      <c r="B2638" s="134" t="s">
        <v>1165</v>
      </c>
      <c r="C2638" s="134" t="s">
        <v>129</v>
      </c>
      <c r="D2638" s="134" t="s">
        <v>129</v>
      </c>
      <c r="E2638" s="134" t="s">
        <v>129</v>
      </c>
      <c r="F2638" s="134" t="s">
        <v>129</v>
      </c>
      <c r="G2638" s="135" t="s">
        <v>129</v>
      </c>
      <c r="H2638" s="171" t="str">
        <f>IFERROR((Table21[[#This Row],[_202330]]-Table21[[#This Row],[_201930]])/Table21[[#This Row],[_201930]]*1,"")</f>
        <v/>
      </c>
    </row>
    <row r="2639" spans="1:8">
      <c r="A2639" s="132">
        <v>207449</v>
      </c>
      <c r="B2639" s="134" t="s">
        <v>1141</v>
      </c>
      <c r="C2639" s="134">
        <v>225</v>
      </c>
      <c r="D2639" s="134">
        <v>232</v>
      </c>
      <c r="E2639" s="134">
        <v>214</v>
      </c>
      <c r="F2639" s="134">
        <v>204</v>
      </c>
      <c r="G2639" s="135">
        <v>195</v>
      </c>
      <c r="H2639" s="171">
        <f>IFERROR((Table21[[#This Row],[_202330]]-Table21[[#This Row],[_201930]])/Table21[[#This Row],[_201930]]*1,"")</f>
        <v>-0.13333333333333333</v>
      </c>
    </row>
    <row r="2640" spans="1:8">
      <c r="A2640" s="132">
        <v>207449</v>
      </c>
      <c r="B2640" s="134" t="s">
        <v>1142</v>
      </c>
      <c r="C2640" s="134">
        <v>18</v>
      </c>
      <c r="D2640" s="134">
        <v>21</v>
      </c>
      <c r="E2640" s="134">
        <v>22</v>
      </c>
      <c r="F2640" s="134">
        <v>22</v>
      </c>
      <c r="G2640" s="135">
        <v>23</v>
      </c>
      <c r="H2640" s="171">
        <f>IFERROR((Table21[[#This Row],[_202330]]-Table21[[#This Row],[_201930]])/Table21[[#This Row],[_201930]]*1,"")</f>
        <v>0.27777777777777779</v>
      </c>
    </row>
    <row r="2641" spans="1:8" ht="28.5">
      <c r="A2641" s="132">
        <v>207449</v>
      </c>
      <c r="B2641" s="134" t="s">
        <v>1143</v>
      </c>
      <c r="C2641" s="134">
        <v>22</v>
      </c>
      <c r="D2641" s="134">
        <v>29</v>
      </c>
      <c r="E2641" s="134">
        <v>24</v>
      </c>
      <c r="F2641" s="134">
        <v>16</v>
      </c>
      <c r="G2641" s="135">
        <v>21</v>
      </c>
      <c r="H2641" s="171">
        <f>IFERROR((Table21[[#This Row],[_202330]]-Table21[[#This Row],[_201930]])/Table21[[#This Row],[_201930]]*1,"")</f>
        <v>-4.5454545454545456E-2</v>
      </c>
    </row>
    <row r="2642" spans="1:8" ht="28.5">
      <c r="A2642" s="132">
        <v>207449</v>
      </c>
      <c r="B2642" s="134" t="s">
        <v>1166</v>
      </c>
      <c r="C2642" s="134">
        <v>213</v>
      </c>
      <c r="D2642" s="134">
        <v>209</v>
      </c>
      <c r="E2642" s="134">
        <v>198</v>
      </c>
      <c r="F2642" s="134">
        <v>202</v>
      </c>
      <c r="G2642" s="135">
        <v>182</v>
      </c>
      <c r="H2642" s="171">
        <f>IFERROR((Table21[[#This Row],[_202330]]-Table21[[#This Row],[_201930]])/Table21[[#This Row],[_201930]]*1,"")</f>
        <v>-0.14553990610328638</v>
      </c>
    </row>
    <row r="2643" spans="1:8" ht="28.5">
      <c r="A2643" s="132">
        <v>207449</v>
      </c>
      <c r="B2643" s="134" t="s">
        <v>1167</v>
      </c>
      <c r="C2643" s="134" t="s">
        <v>129</v>
      </c>
      <c r="D2643" s="134" t="s">
        <v>129</v>
      </c>
      <c r="E2643" s="134" t="s">
        <v>129</v>
      </c>
      <c r="F2643" s="134" t="s">
        <v>129</v>
      </c>
      <c r="G2643" s="135" t="s">
        <v>129</v>
      </c>
      <c r="H2643" s="171" t="str">
        <f>IFERROR((Table21[[#This Row],[_202330]]-Table21[[#This Row],[_201930]])/Table21[[#This Row],[_201930]]*1,"")</f>
        <v/>
      </c>
    </row>
    <row r="2644" spans="1:8">
      <c r="A2644" s="132">
        <v>207449</v>
      </c>
      <c r="B2644" s="134" t="s">
        <v>1146</v>
      </c>
      <c r="C2644" s="134">
        <v>235</v>
      </c>
      <c r="D2644" s="134">
        <v>238</v>
      </c>
      <c r="E2644" s="134">
        <v>222</v>
      </c>
      <c r="F2644" s="134">
        <v>218</v>
      </c>
      <c r="G2644" s="135">
        <v>203</v>
      </c>
      <c r="H2644" s="171">
        <f>IFERROR((Table21[[#This Row],[_202330]]-Table21[[#This Row],[_201930]])/Table21[[#This Row],[_201930]]*1,"")</f>
        <v>-0.13617021276595745</v>
      </c>
    </row>
    <row r="2645" spans="1:8" ht="28.5">
      <c r="A2645" s="132">
        <v>207449</v>
      </c>
      <c r="B2645" s="134" t="s">
        <v>1147</v>
      </c>
      <c r="C2645" s="134">
        <v>6</v>
      </c>
      <c r="D2645" s="134">
        <v>4</v>
      </c>
      <c r="E2645" s="134">
        <v>6</v>
      </c>
      <c r="F2645" s="134">
        <v>15</v>
      </c>
      <c r="G2645" s="135">
        <v>1</v>
      </c>
      <c r="H2645" s="171">
        <f>IFERROR((Table21[[#This Row],[_202330]]-Table21[[#This Row],[_201930]])/Table21[[#This Row],[_201930]]*1,"")</f>
        <v>-0.83333333333333337</v>
      </c>
    </row>
    <row r="2646" spans="1:8" ht="28.5">
      <c r="A2646" s="132">
        <v>207449</v>
      </c>
      <c r="B2646" s="134" t="s">
        <v>1148</v>
      </c>
      <c r="C2646" s="134">
        <v>598</v>
      </c>
      <c r="D2646" s="134">
        <v>512</v>
      </c>
      <c r="E2646" s="134">
        <v>480</v>
      </c>
      <c r="F2646" s="134">
        <v>504</v>
      </c>
      <c r="G2646" s="135">
        <v>444</v>
      </c>
      <c r="H2646" s="171">
        <f>IFERROR((Table21[[#This Row],[_202330]]-Table21[[#This Row],[_201930]])/Table21[[#This Row],[_201930]]*1,"")</f>
        <v>-0.25752508361204013</v>
      </c>
    </row>
    <row r="2647" spans="1:8" ht="28.5">
      <c r="A2647" s="132">
        <v>207449</v>
      </c>
      <c r="B2647" s="134" t="s">
        <v>1149</v>
      </c>
      <c r="C2647" s="134">
        <v>388</v>
      </c>
      <c r="D2647" s="134">
        <v>328</v>
      </c>
      <c r="E2647" s="134">
        <v>245</v>
      </c>
      <c r="F2647" s="134">
        <v>198</v>
      </c>
      <c r="G2647" s="135">
        <v>192</v>
      </c>
      <c r="H2647" s="171">
        <f>IFERROR((Table21[[#This Row],[_202330]]-Table21[[#This Row],[_201930]])/Table21[[#This Row],[_201930]]*1,"")</f>
        <v>-0.50515463917525771</v>
      </c>
    </row>
    <row r="2648" spans="1:8" ht="28.5">
      <c r="A2648" s="132">
        <v>207449</v>
      </c>
      <c r="B2648" s="134" t="s">
        <v>1150</v>
      </c>
      <c r="C2648" s="134">
        <v>992</v>
      </c>
      <c r="D2648" s="134">
        <v>844</v>
      </c>
      <c r="E2648" s="134">
        <v>731</v>
      </c>
      <c r="F2648" s="134">
        <v>717</v>
      </c>
      <c r="G2648" s="135">
        <v>637</v>
      </c>
      <c r="H2648" s="171">
        <f>IFERROR((Table21[[#This Row],[_202330]]-Table21[[#This Row],[_201930]])/Table21[[#This Row],[_201930]]*1,"")</f>
        <v>-0.35786290322580644</v>
      </c>
    </row>
    <row r="2649" spans="1:8">
      <c r="A2649" s="132">
        <v>207449</v>
      </c>
      <c r="B2649" s="134" t="s">
        <v>1151</v>
      </c>
      <c r="C2649" s="134">
        <v>19</v>
      </c>
      <c r="D2649" s="134">
        <v>22</v>
      </c>
      <c r="E2649" s="134">
        <v>23</v>
      </c>
      <c r="F2649" s="134">
        <v>23</v>
      </c>
      <c r="G2649" s="135">
        <v>24</v>
      </c>
      <c r="H2649" s="171">
        <f>IFERROR((Table21[[#This Row],[_202330]]-Table21[[#This Row],[_201930]])/Table21[[#This Row],[_201930]]*1,"")</f>
        <v>0.26315789473684209</v>
      </c>
    </row>
    <row r="2650" spans="1:8" ht="28.5">
      <c r="A2650" s="132">
        <v>207449</v>
      </c>
      <c r="B2650" s="134" t="s">
        <v>1152</v>
      </c>
      <c r="C2650" s="134">
        <v>49</v>
      </c>
      <c r="D2650" s="134">
        <v>48</v>
      </c>
      <c r="E2650" s="134">
        <v>51</v>
      </c>
      <c r="F2650" s="134">
        <v>56</v>
      </c>
      <c r="G2650" s="135">
        <v>53</v>
      </c>
      <c r="H2650" s="171">
        <f>IFERROR((Table21[[#This Row],[_202330]]-Table21[[#This Row],[_201930]])/Table21[[#This Row],[_201930]]*1,"")</f>
        <v>8.1632653061224483E-2</v>
      </c>
    </row>
    <row r="2651" spans="1:8" ht="28.5">
      <c r="A2651" s="132">
        <v>207449</v>
      </c>
      <c r="B2651" s="134" t="s">
        <v>1153</v>
      </c>
      <c r="C2651" s="134">
        <v>0</v>
      </c>
      <c r="D2651" s="134">
        <v>0</v>
      </c>
      <c r="E2651" s="134">
        <v>1</v>
      </c>
      <c r="F2651" s="134">
        <v>2</v>
      </c>
      <c r="G2651" s="135">
        <v>0</v>
      </c>
      <c r="H2651" s="171" t="str">
        <f>IFERROR((Table21[[#This Row],[_202330]]-Table21[[#This Row],[_201930]])/Table21[[#This Row],[_201930]]*1,"")</f>
        <v/>
      </c>
    </row>
    <row r="2652" spans="1:8" ht="28.5">
      <c r="A2652" s="132">
        <v>207449</v>
      </c>
      <c r="B2652" s="134" t="s">
        <v>1154</v>
      </c>
      <c r="C2652" s="134">
        <v>49</v>
      </c>
      <c r="D2652" s="134">
        <v>47</v>
      </c>
      <c r="E2652" s="134">
        <v>50</v>
      </c>
      <c r="F2652" s="134">
        <v>54</v>
      </c>
      <c r="G2652" s="135">
        <v>53</v>
      </c>
      <c r="H2652" s="171">
        <f>IFERROR((Table21[[#This Row],[_202330]]-Table21[[#This Row],[_201930]])/Table21[[#This Row],[_201930]]*1,"")</f>
        <v>8.1632653061224483E-2</v>
      </c>
    </row>
    <row r="2653" spans="1:8" ht="28.5">
      <c r="A2653" s="132">
        <v>207449</v>
      </c>
      <c r="B2653" s="134" t="s">
        <v>1155</v>
      </c>
      <c r="C2653" s="134">
        <v>32</v>
      </c>
      <c r="D2653" s="134">
        <v>30</v>
      </c>
      <c r="E2653" s="134">
        <v>26</v>
      </c>
      <c r="F2653" s="134">
        <v>21</v>
      </c>
      <c r="G2653" s="135">
        <v>23</v>
      </c>
      <c r="H2653" s="171">
        <f>IFERROR((Table21[[#This Row],[_202330]]-Table21[[#This Row],[_201930]])/Table21[[#This Row],[_201930]]*1,"")</f>
        <v>-0.28125</v>
      </c>
    </row>
    <row r="2654" spans="1:8">
      <c r="A2654" s="132">
        <v>207935</v>
      </c>
      <c r="B2654" s="134" t="s">
        <v>1173</v>
      </c>
      <c r="C2654" s="134">
        <v>758</v>
      </c>
      <c r="D2654" s="134">
        <v>638</v>
      </c>
      <c r="E2654" s="134">
        <v>516</v>
      </c>
      <c r="F2654" s="134">
        <v>457</v>
      </c>
      <c r="G2654" s="135">
        <v>479</v>
      </c>
      <c r="H2654" s="171">
        <f>IFERROR((Table21[[#This Row],[_202330]]-Table21[[#This Row],[_201930]])/Table21[[#This Row],[_201930]]*1,"")</f>
        <v>-0.36807387862796836</v>
      </c>
    </row>
    <row r="2655" spans="1:8">
      <c r="A2655" s="132">
        <v>207935</v>
      </c>
      <c r="B2655" s="134" t="s">
        <v>1131</v>
      </c>
      <c r="C2655" s="134">
        <v>0</v>
      </c>
      <c r="D2655" s="134">
        <v>0</v>
      </c>
      <c r="E2655" s="134">
        <v>0</v>
      </c>
      <c r="F2655" s="134">
        <v>0</v>
      </c>
      <c r="G2655" s="135">
        <v>0</v>
      </c>
      <c r="H2655" s="171" t="str">
        <f>IFERROR((Table21[[#This Row],[_202330]]-Table21[[#This Row],[_201930]])/Table21[[#This Row],[_201930]]*1,"")</f>
        <v/>
      </c>
    </row>
    <row r="2656" spans="1:8">
      <c r="A2656" s="132">
        <v>207935</v>
      </c>
      <c r="B2656" s="134" t="s">
        <v>1132</v>
      </c>
      <c r="C2656" s="134">
        <v>758</v>
      </c>
      <c r="D2656" s="134">
        <v>638</v>
      </c>
      <c r="E2656" s="134">
        <v>516</v>
      </c>
      <c r="F2656" s="134">
        <v>457</v>
      </c>
      <c r="G2656" s="135">
        <v>479</v>
      </c>
      <c r="H2656" s="171">
        <f>IFERROR((Table21[[#This Row],[_202330]]-Table21[[#This Row],[_201930]])/Table21[[#This Row],[_201930]]*1,"")</f>
        <v>-0.36807387862796836</v>
      </c>
    </row>
    <row r="2657" spans="1:8" ht="28.5">
      <c r="A2657" s="132">
        <v>207935</v>
      </c>
      <c r="B2657" s="134" t="s">
        <v>1133</v>
      </c>
      <c r="C2657" s="134">
        <v>4</v>
      </c>
      <c r="D2657" s="134">
        <v>10</v>
      </c>
      <c r="E2657" s="134">
        <v>5</v>
      </c>
      <c r="F2657" s="134">
        <v>6</v>
      </c>
      <c r="G2657" s="135">
        <v>9</v>
      </c>
      <c r="H2657" s="171">
        <f>IFERROR((Table21[[#This Row],[_202330]]-Table21[[#This Row],[_201930]])/Table21[[#This Row],[_201930]]*1,"")</f>
        <v>1.25</v>
      </c>
    </row>
    <row r="2658" spans="1:8" ht="28.5">
      <c r="A2658" s="132">
        <v>207935</v>
      </c>
      <c r="B2658" s="134" t="s">
        <v>1162</v>
      </c>
      <c r="C2658" s="134">
        <v>175</v>
      </c>
      <c r="D2658" s="134">
        <v>141</v>
      </c>
      <c r="E2658" s="134">
        <v>95</v>
      </c>
      <c r="F2658" s="134">
        <v>95</v>
      </c>
      <c r="G2658" s="135">
        <v>103</v>
      </c>
      <c r="H2658" s="171">
        <f>IFERROR((Table21[[#This Row],[_202330]]-Table21[[#This Row],[_201930]])/Table21[[#This Row],[_201930]]*1,"")</f>
        <v>-0.41142857142857142</v>
      </c>
    </row>
    <row r="2659" spans="1:8" ht="28.5">
      <c r="A2659" s="132">
        <v>207935</v>
      </c>
      <c r="B2659" s="134" t="s">
        <v>1163</v>
      </c>
      <c r="C2659" s="134" t="s">
        <v>129</v>
      </c>
      <c r="D2659" s="134" t="s">
        <v>129</v>
      </c>
      <c r="E2659" s="134" t="s">
        <v>129</v>
      </c>
      <c r="F2659" s="134" t="s">
        <v>129</v>
      </c>
      <c r="G2659" s="135" t="s">
        <v>129</v>
      </c>
      <c r="H2659" s="171" t="str">
        <f>IFERROR((Table21[[#This Row],[_202330]]-Table21[[#This Row],[_201930]])/Table21[[#This Row],[_201930]]*1,"")</f>
        <v/>
      </c>
    </row>
    <row r="2660" spans="1:8">
      <c r="A2660" s="132">
        <v>207935</v>
      </c>
      <c r="B2660" s="134" t="s">
        <v>1136</v>
      </c>
      <c r="C2660" s="134">
        <v>179</v>
      </c>
      <c r="D2660" s="134">
        <v>151</v>
      </c>
      <c r="E2660" s="134">
        <v>100</v>
      </c>
      <c r="F2660" s="134">
        <v>101</v>
      </c>
      <c r="G2660" s="135">
        <v>112</v>
      </c>
      <c r="H2660" s="171">
        <f>IFERROR((Table21[[#This Row],[_202330]]-Table21[[#This Row],[_201930]])/Table21[[#This Row],[_201930]]*1,"")</f>
        <v>-0.37430167597765363</v>
      </c>
    </row>
    <row r="2661" spans="1:8">
      <c r="A2661" s="132">
        <v>207935</v>
      </c>
      <c r="B2661" s="134" t="s">
        <v>1137</v>
      </c>
      <c r="C2661" s="134">
        <v>24</v>
      </c>
      <c r="D2661" s="134">
        <v>24</v>
      </c>
      <c r="E2661" s="134">
        <v>19</v>
      </c>
      <c r="F2661" s="134">
        <v>22</v>
      </c>
      <c r="G2661" s="135">
        <v>23</v>
      </c>
      <c r="H2661" s="171">
        <f>IFERROR((Table21[[#This Row],[_202330]]-Table21[[#This Row],[_201930]])/Table21[[#This Row],[_201930]]*1,"")</f>
        <v>-4.1666666666666664E-2</v>
      </c>
    </row>
    <row r="2662" spans="1:8" ht="28.5">
      <c r="A2662" s="132">
        <v>207935</v>
      </c>
      <c r="B2662" s="134" t="s">
        <v>1138</v>
      </c>
      <c r="C2662" s="134">
        <v>5</v>
      </c>
      <c r="D2662" s="134">
        <v>9</v>
      </c>
      <c r="E2662" s="134">
        <v>4</v>
      </c>
      <c r="F2662" s="134">
        <v>5</v>
      </c>
      <c r="G2662" s="135">
        <v>9</v>
      </c>
      <c r="H2662" s="171">
        <f>IFERROR((Table21[[#This Row],[_202330]]-Table21[[#This Row],[_201930]])/Table21[[#This Row],[_201930]]*1,"")</f>
        <v>0.8</v>
      </c>
    </row>
    <row r="2663" spans="1:8" ht="28.5">
      <c r="A2663" s="132">
        <v>207935</v>
      </c>
      <c r="B2663" s="134" t="s">
        <v>1164</v>
      </c>
      <c r="C2663" s="134">
        <v>192</v>
      </c>
      <c r="D2663" s="134">
        <v>158</v>
      </c>
      <c r="E2663" s="134">
        <v>111</v>
      </c>
      <c r="F2663" s="134">
        <v>112</v>
      </c>
      <c r="G2663" s="135">
        <v>124</v>
      </c>
      <c r="H2663" s="171">
        <f>IFERROR((Table21[[#This Row],[_202330]]-Table21[[#This Row],[_201930]])/Table21[[#This Row],[_201930]]*1,"")</f>
        <v>-0.35416666666666669</v>
      </c>
    </row>
    <row r="2664" spans="1:8" ht="28.5">
      <c r="A2664" s="132">
        <v>207935</v>
      </c>
      <c r="B2664" s="134" t="s">
        <v>1165</v>
      </c>
      <c r="C2664" s="134" t="s">
        <v>129</v>
      </c>
      <c r="D2664" s="134" t="s">
        <v>129</v>
      </c>
      <c r="E2664" s="134" t="s">
        <v>129</v>
      </c>
      <c r="F2664" s="134" t="s">
        <v>129</v>
      </c>
      <c r="G2664" s="135" t="s">
        <v>129</v>
      </c>
      <c r="H2664" s="171" t="str">
        <f>IFERROR((Table21[[#This Row],[_202330]]-Table21[[#This Row],[_201930]])/Table21[[#This Row],[_201930]]*1,"")</f>
        <v/>
      </c>
    </row>
    <row r="2665" spans="1:8">
      <c r="A2665" s="132">
        <v>207935</v>
      </c>
      <c r="B2665" s="134" t="s">
        <v>1141</v>
      </c>
      <c r="C2665" s="134">
        <v>197</v>
      </c>
      <c r="D2665" s="134">
        <v>167</v>
      </c>
      <c r="E2665" s="134">
        <v>115</v>
      </c>
      <c r="F2665" s="134">
        <v>117</v>
      </c>
      <c r="G2665" s="135">
        <v>133</v>
      </c>
      <c r="H2665" s="171">
        <f>IFERROR((Table21[[#This Row],[_202330]]-Table21[[#This Row],[_201930]])/Table21[[#This Row],[_201930]]*1,"")</f>
        <v>-0.32487309644670048</v>
      </c>
    </row>
    <row r="2666" spans="1:8">
      <c r="A2666" s="132">
        <v>207935</v>
      </c>
      <c r="B2666" s="134" t="s">
        <v>1142</v>
      </c>
      <c r="C2666" s="134">
        <v>26</v>
      </c>
      <c r="D2666" s="134">
        <v>26</v>
      </c>
      <c r="E2666" s="134">
        <v>22</v>
      </c>
      <c r="F2666" s="134">
        <v>26</v>
      </c>
      <c r="G2666" s="135">
        <v>28</v>
      </c>
      <c r="H2666" s="171">
        <f>IFERROR((Table21[[#This Row],[_202330]]-Table21[[#This Row],[_201930]])/Table21[[#This Row],[_201930]]*1,"")</f>
        <v>7.6923076923076927E-2</v>
      </c>
    </row>
    <row r="2667" spans="1:8" ht="28.5">
      <c r="A2667" s="132">
        <v>207935</v>
      </c>
      <c r="B2667" s="134" t="s">
        <v>1143</v>
      </c>
      <c r="C2667" s="134">
        <v>5</v>
      </c>
      <c r="D2667" s="134">
        <v>9</v>
      </c>
      <c r="E2667" s="134">
        <v>4</v>
      </c>
      <c r="F2667" s="134">
        <v>4</v>
      </c>
      <c r="G2667" s="135">
        <v>9</v>
      </c>
      <c r="H2667" s="171">
        <f>IFERROR((Table21[[#This Row],[_202330]]-Table21[[#This Row],[_201930]])/Table21[[#This Row],[_201930]]*1,"")</f>
        <v>0.8</v>
      </c>
    </row>
    <row r="2668" spans="1:8" ht="28.5">
      <c r="A2668" s="132">
        <v>207935</v>
      </c>
      <c r="B2668" s="134" t="s">
        <v>1166</v>
      </c>
      <c r="C2668" s="134">
        <v>204</v>
      </c>
      <c r="D2668" s="134">
        <v>170</v>
      </c>
      <c r="E2668" s="134">
        <v>118</v>
      </c>
      <c r="F2668" s="134">
        <v>121</v>
      </c>
      <c r="G2668" s="135">
        <v>129</v>
      </c>
      <c r="H2668" s="171">
        <f>IFERROR((Table21[[#This Row],[_202330]]-Table21[[#This Row],[_201930]])/Table21[[#This Row],[_201930]]*1,"")</f>
        <v>-0.36764705882352944</v>
      </c>
    </row>
    <row r="2669" spans="1:8" ht="28.5">
      <c r="A2669" s="132">
        <v>207935</v>
      </c>
      <c r="B2669" s="134" t="s">
        <v>1167</v>
      </c>
      <c r="C2669" s="134" t="s">
        <v>129</v>
      </c>
      <c r="D2669" s="134" t="s">
        <v>129</v>
      </c>
      <c r="E2669" s="134" t="s">
        <v>129</v>
      </c>
      <c r="F2669" s="134" t="s">
        <v>129</v>
      </c>
      <c r="G2669" s="135" t="s">
        <v>129</v>
      </c>
      <c r="H2669" s="171" t="str">
        <f>IFERROR((Table21[[#This Row],[_202330]]-Table21[[#This Row],[_201930]])/Table21[[#This Row],[_201930]]*1,"")</f>
        <v/>
      </c>
    </row>
    <row r="2670" spans="1:8">
      <c r="A2670" s="132">
        <v>207935</v>
      </c>
      <c r="B2670" s="134" t="s">
        <v>1146</v>
      </c>
      <c r="C2670" s="134">
        <v>209</v>
      </c>
      <c r="D2670" s="134">
        <v>179</v>
      </c>
      <c r="E2670" s="134">
        <v>122</v>
      </c>
      <c r="F2670" s="134">
        <v>125</v>
      </c>
      <c r="G2670" s="135">
        <v>138</v>
      </c>
      <c r="H2670" s="171">
        <f>IFERROR((Table21[[#This Row],[_202330]]-Table21[[#This Row],[_201930]])/Table21[[#This Row],[_201930]]*1,"")</f>
        <v>-0.33971291866028708</v>
      </c>
    </row>
    <row r="2671" spans="1:8" ht="28.5">
      <c r="A2671" s="132">
        <v>207935</v>
      </c>
      <c r="B2671" s="134" t="s">
        <v>1147</v>
      </c>
      <c r="C2671" s="134">
        <v>4</v>
      </c>
      <c r="D2671" s="134">
        <v>15</v>
      </c>
      <c r="E2671" s="134">
        <v>8</v>
      </c>
      <c r="F2671" s="134">
        <v>9</v>
      </c>
      <c r="G2671" s="135">
        <v>1</v>
      </c>
      <c r="H2671" s="171">
        <f>IFERROR((Table21[[#This Row],[_202330]]-Table21[[#This Row],[_201930]])/Table21[[#This Row],[_201930]]*1,"")</f>
        <v>-0.75</v>
      </c>
    </row>
    <row r="2672" spans="1:8" ht="28.5">
      <c r="A2672" s="132">
        <v>207935</v>
      </c>
      <c r="B2672" s="134" t="s">
        <v>1148</v>
      </c>
      <c r="C2672" s="134">
        <v>296</v>
      </c>
      <c r="D2672" s="134">
        <v>253</v>
      </c>
      <c r="E2672" s="134">
        <v>214</v>
      </c>
      <c r="F2672" s="134">
        <v>151</v>
      </c>
      <c r="G2672" s="135">
        <v>149</v>
      </c>
      <c r="H2672" s="171">
        <f>IFERROR((Table21[[#This Row],[_202330]]-Table21[[#This Row],[_201930]])/Table21[[#This Row],[_201930]]*1,"")</f>
        <v>-0.4966216216216216</v>
      </c>
    </row>
    <row r="2673" spans="1:8" ht="28.5">
      <c r="A2673" s="132">
        <v>207935</v>
      </c>
      <c r="B2673" s="134" t="s">
        <v>1149</v>
      </c>
      <c r="C2673" s="134">
        <v>249</v>
      </c>
      <c r="D2673" s="134">
        <v>191</v>
      </c>
      <c r="E2673" s="134">
        <v>172</v>
      </c>
      <c r="F2673" s="134">
        <v>172</v>
      </c>
      <c r="G2673" s="135">
        <v>191</v>
      </c>
      <c r="H2673" s="171">
        <f>IFERROR((Table21[[#This Row],[_202330]]-Table21[[#This Row],[_201930]])/Table21[[#This Row],[_201930]]*1,"")</f>
        <v>-0.23293172690763053</v>
      </c>
    </row>
    <row r="2674" spans="1:8" ht="28.5">
      <c r="A2674" s="132">
        <v>207935</v>
      </c>
      <c r="B2674" s="134" t="s">
        <v>1150</v>
      </c>
      <c r="C2674" s="134">
        <v>549</v>
      </c>
      <c r="D2674" s="134">
        <v>459</v>
      </c>
      <c r="E2674" s="134">
        <v>394</v>
      </c>
      <c r="F2674" s="134">
        <v>332</v>
      </c>
      <c r="G2674" s="135">
        <v>341</v>
      </c>
      <c r="H2674" s="171">
        <f>IFERROR((Table21[[#This Row],[_202330]]-Table21[[#This Row],[_201930]])/Table21[[#This Row],[_201930]]*1,"")</f>
        <v>-0.37887067395264118</v>
      </c>
    </row>
    <row r="2675" spans="1:8">
      <c r="A2675" s="132">
        <v>207935</v>
      </c>
      <c r="B2675" s="134" t="s">
        <v>1151</v>
      </c>
      <c r="C2675" s="134">
        <v>28</v>
      </c>
      <c r="D2675" s="134">
        <v>28</v>
      </c>
      <c r="E2675" s="134">
        <v>24</v>
      </c>
      <c r="F2675" s="134">
        <v>27</v>
      </c>
      <c r="G2675" s="135">
        <v>29</v>
      </c>
      <c r="H2675" s="171">
        <f>IFERROR((Table21[[#This Row],[_202330]]-Table21[[#This Row],[_201930]])/Table21[[#This Row],[_201930]]*1,"")</f>
        <v>3.5714285714285712E-2</v>
      </c>
    </row>
    <row r="2676" spans="1:8" ht="28.5">
      <c r="A2676" s="132">
        <v>207935</v>
      </c>
      <c r="B2676" s="134" t="s">
        <v>1152</v>
      </c>
      <c r="C2676" s="134">
        <v>40</v>
      </c>
      <c r="D2676" s="134">
        <v>42</v>
      </c>
      <c r="E2676" s="134">
        <v>43</v>
      </c>
      <c r="F2676" s="134">
        <v>35</v>
      </c>
      <c r="G2676" s="135">
        <v>31</v>
      </c>
      <c r="H2676" s="171">
        <f>IFERROR((Table21[[#This Row],[_202330]]-Table21[[#This Row],[_201930]])/Table21[[#This Row],[_201930]]*1,"")</f>
        <v>-0.22500000000000001</v>
      </c>
    </row>
    <row r="2677" spans="1:8" ht="28.5">
      <c r="A2677" s="132">
        <v>207935</v>
      </c>
      <c r="B2677" s="134" t="s">
        <v>1153</v>
      </c>
      <c r="C2677" s="134">
        <v>1</v>
      </c>
      <c r="D2677" s="134">
        <v>2</v>
      </c>
      <c r="E2677" s="134">
        <v>2</v>
      </c>
      <c r="F2677" s="134">
        <v>2</v>
      </c>
      <c r="G2677" s="135">
        <v>0</v>
      </c>
      <c r="H2677" s="171">
        <f>IFERROR((Table21[[#This Row],[_202330]]-Table21[[#This Row],[_201930]])/Table21[[#This Row],[_201930]]*1,"")</f>
        <v>-1</v>
      </c>
    </row>
    <row r="2678" spans="1:8" ht="28.5">
      <c r="A2678" s="132">
        <v>207935</v>
      </c>
      <c r="B2678" s="134" t="s">
        <v>1154</v>
      </c>
      <c r="C2678" s="134">
        <v>39</v>
      </c>
      <c r="D2678" s="134">
        <v>40</v>
      </c>
      <c r="E2678" s="134">
        <v>41</v>
      </c>
      <c r="F2678" s="134">
        <v>33</v>
      </c>
      <c r="G2678" s="135">
        <v>31</v>
      </c>
      <c r="H2678" s="171">
        <f>IFERROR((Table21[[#This Row],[_202330]]-Table21[[#This Row],[_201930]])/Table21[[#This Row],[_201930]]*1,"")</f>
        <v>-0.20512820512820512</v>
      </c>
    </row>
    <row r="2679" spans="1:8" ht="28.5">
      <c r="A2679" s="132">
        <v>207935</v>
      </c>
      <c r="B2679" s="134" t="s">
        <v>1155</v>
      </c>
      <c r="C2679" s="134">
        <v>33</v>
      </c>
      <c r="D2679" s="134">
        <v>30</v>
      </c>
      <c r="E2679" s="134">
        <v>33</v>
      </c>
      <c r="F2679" s="134">
        <v>38</v>
      </c>
      <c r="G2679" s="135">
        <v>40</v>
      </c>
      <c r="H2679" s="171">
        <f>IFERROR((Table21[[#This Row],[_202330]]-Table21[[#This Row],[_201930]])/Table21[[#This Row],[_201930]]*1,"")</f>
        <v>0.21212121212121213</v>
      </c>
    </row>
    <row r="2680" spans="1:8">
      <c r="A2680" s="132">
        <v>209038</v>
      </c>
      <c r="B2680" s="134" t="s">
        <v>1173</v>
      </c>
      <c r="C2680" s="134">
        <v>655</v>
      </c>
      <c r="D2680" s="134">
        <v>922</v>
      </c>
      <c r="E2680" s="134">
        <v>779</v>
      </c>
      <c r="F2680" s="134">
        <v>689</v>
      </c>
      <c r="G2680" s="135">
        <v>635</v>
      </c>
      <c r="H2680" s="171">
        <f>IFERROR((Table21[[#This Row],[_202330]]-Table21[[#This Row],[_201930]])/Table21[[#This Row],[_201930]]*1,"")</f>
        <v>-3.0534351145038167E-2</v>
      </c>
    </row>
    <row r="2681" spans="1:8">
      <c r="A2681" s="132">
        <v>209038</v>
      </c>
      <c r="B2681" s="134" t="s">
        <v>1131</v>
      </c>
      <c r="C2681" s="134">
        <v>0</v>
      </c>
      <c r="D2681" s="134">
        <v>0</v>
      </c>
      <c r="E2681" s="134">
        <v>2</v>
      </c>
      <c r="F2681" s="134">
        <v>0</v>
      </c>
      <c r="G2681" s="135">
        <v>0</v>
      </c>
      <c r="H2681" s="171" t="str">
        <f>IFERROR((Table21[[#This Row],[_202330]]-Table21[[#This Row],[_201930]])/Table21[[#This Row],[_201930]]*1,"")</f>
        <v/>
      </c>
    </row>
    <row r="2682" spans="1:8">
      <c r="A2682" s="132">
        <v>209038</v>
      </c>
      <c r="B2682" s="134" t="s">
        <v>1132</v>
      </c>
      <c r="C2682" s="134">
        <v>655</v>
      </c>
      <c r="D2682" s="134">
        <v>922</v>
      </c>
      <c r="E2682" s="134">
        <v>777</v>
      </c>
      <c r="F2682" s="134">
        <v>689</v>
      </c>
      <c r="G2682" s="135">
        <v>635</v>
      </c>
      <c r="H2682" s="171">
        <f>IFERROR((Table21[[#This Row],[_202330]]-Table21[[#This Row],[_201930]])/Table21[[#This Row],[_201930]]*1,"")</f>
        <v>-3.0534351145038167E-2</v>
      </c>
    </row>
    <row r="2683" spans="1:8" ht="28.5">
      <c r="A2683" s="132">
        <v>209038</v>
      </c>
      <c r="B2683" s="134" t="s">
        <v>1133</v>
      </c>
      <c r="C2683" s="134">
        <v>14</v>
      </c>
      <c r="D2683" s="134">
        <v>11</v>
      </c>
      <c r="E2683" s="134">
        <v>10</v>
      </c>
      <c r="F2683" s="134">
        <v>12</v>
      </c>
      <c r="G2683" s="135">
        <v>46</v>
      </c>
      <c r="H2683" s="171">
        <f>IFERROR((Table21[[#This Row],[_202330]]-Table21[[#This Row],[_201930]])/Table21[[#This Row],[_201930]]*1,"")</f>
        <v>2.2857142857142856</v>
      </c>
    </row>
    <row r="2684" spans="1:8" ht="28.5">
      <c r="A2684" s="132">
        <v>209038</v>
      </c>
      <c r="B2684" s="134" t="s">
        <v>1162</v>
      </c>
      <c r="C2684" s="134">
        <v>106</v>
      </c>
      <c r="D2684" s="134">
        <v>128</v>
      </c>
      <c r="E2684" s="134">
        <v>147</v>
      </c>
      <c r="F2684" s="134">
        <v>160</v>
      </c>
      <c r="G2684" s="135">
        <v>146</v>
      </c>
      <c r="H2684" s="171">
        <f>IFERROR((Table21[[#This Row],[_202330]]-Table21[[#This Row],[_201930]])/Table21[[#This Row],[_201930]]*1,"")</f>
        <v>0.37735849056603776</v>
      </c>
    </row>
    <row r="2685" spans="1:8" ht="28.5">
      <c r="A2685" s="132">
        <v>209038</v>
      </c>
      <c r="B2685" s="134" t="s">
        <v>1163</v>
      </c>
      <c r="C2685" s="134" t="s">
        <v>129</v>
      </c>
      <c r="D2685" s="134" t="s">
        <v>129</v>
      </c>
      <c r="E2685" s="134" t="s">
        <v>129</v>
      </c>
      <c r="F2685" s="134" t="s">
        <v>129</v>
      </c>
      <c r="G2685" s="135" t="s">
        <v>129</v>
      </c>
      <c r="H2685" s="171" t="str">
        <f>IFERROR((Table21[[#This Row],[_202330]]-Table21[[#This Row],[_201930]])/Table21[[#This Row],[_201930]]*1,"")</f>
        <v/>
      </c>
    </row>
    <row r="2686" spans="1:8">
      <c r="A2686" s="132">
        <v>209038</v>
      </c>
      <c r="B2686" s="134" t="s">
        <v>1136</v>
      </c>
      <c r="C2686" s="134">
        <v>120</v>
      </c>
      <c r="D2686" s="134">
        <v>139</v>
      </c>
      <c r="E2686" s="134">
        <v>157</v>
      </c>
      <c r="F2686" s="134">
        <v>172</v>
      </c>
      <c r="G2686" s="135">
        <v>192</v>
      </c>
      <c r="H2686" s="171">
        <f>IFERROR((Table21[[#This Row],[_202330]]-Table21[[#This Row],[_201930]])/Table21[[#This Row],[_201930]]*1,"")</f>
        <v>0.6</v>
      </c>
    </row>
    <row r="2687" spans="1:8">
      <c r="A2687" s="132">
        <v>209038</v>
      </c>
      <c r="B2687" s="134" t="s">
        <v>1137</v>
      </c>
      <c r="C2687" s="134">
        <v>18</v>
      </c>
      <c r="D2687" s="134">
        <v>15</v>
      </c>
      <c r="E2687" s="134">
        <v>20</v>
      </c>
      <c r="F2687" s="134">
        <v>25</v>
      </c>
      <c r="G2687" s="135">
        <v>30</v>
      </c>
      <c r="H2687" s="171">
        <f>IFERROR((Table21[[#This Row],[_202330]]-Table21[[#This Row],[_201930]])/Table21[[#This Row],[_201930]]*1,"")</f>
        <v>0.66666666666666663</v>
      </c>
    </row>
    <row r="2688" spans="1:8" ht="28.5">
      <c r="A2688" s="132">
        <v>209038</v>
      </c>
      <c r="B2688" s="134" t="s">
        <v>1138</v>
      </c>
      <c r="C2688" s="134">
        <v>14</v>
      </c>
      <c r="D2688" s="134">
        <v>13</v>
      </c>
      <c r="E2688" s="134">
        <v>10</v>
      </c>
      <c r="F2688" s="134">
        <v>13</v>
      </c>
      <c r="G2688" s="135">
        <v>50</v>
      </c>
      <c r="H2688" s="171">
        <f>IFERROR((Table21[[#This Row],[_202330]]-Table21[[#This Row],[_201930]])/Table21[[#This Row],[_201930]]*1,"")</f>
        <v>2.5714285714285716</v>
      </c>
    </row>
    <row r="2689" spans="1:8" ht="28.5">
      <c r="A2689" s="132">
        <v>209038</v>
      </c>
      <c r="B2689" s="134" t="s">
        <v>1164</v>
      </c>
      <c r="C2689" s="134">
        <v>131</v>
      </c>
      <c r="D2689" s="134">
        <v>162</v>
      </c>
      <c r="E2689" s="134">
        <v>172</v>
      </c>
      <c r="F2689" s="134">
        <v>182</v>
      </c>
      <c r="G2689" s="135">
        <v>163</v>
      </c>
      <c r="H2689" s="171">
        <f>IFERROR((Table21[[#This Row],[_202330]]-Table21[[#This Row],[_201930]])/Table21[[#This Row],[_201930]]*1,"")</f>
        <v>0.24427480916030533</v>
      </c>
    </row>
    <row r="2690" spans="1:8" ht="28.5">
      <c r="A2690" s="132">
        <v>209038</v>
      </c>
      <c r="B2690" s="134" t="s">
        <v>1165</v>
      </c>
      <c r="C2690" s="134" t="s">
        <v>129</v>
      </c>
      <c r="D2690" s="134" t="s">
        <v>129</v>
      </c>
      <c r="E2690" s="134" t="s">
        <v>129</v>
      </c>
      <c r="F2690" s="134" t="s">
        <v>129</v>
      </c>
      <c r="G2690" s="135" t="s">
        <v>129</v>
      </c>
      <c r="H2690" s="171" t="str">
        <f>IFERROR((Table21[[#This Row],[_202330]]-Table21[[#This Row],[_201930]])/Table21[[#This Row],[_201930]]*1,"")</f>
        <v/>
      </c>
    </row>
    <row r="2691" spans="1:8">
      <c r="A2691" s="132">
        <v>209038</v>
      </c>
      <c r="B2691" s="134" t="s">
        <v>1141</v>
      </c>
      <c r="C2691" s="134">
        <v>145</v>
      </c>
      <c r="D2691" s="134">
        <v>175</v>
      </c>
      <c r="E2691" s="134">
        <v>182</v>
      </c>
      <c r="F2691" s="134">
        <v>195</v>
      </c>
      <c r="G2691" s="135">
        <v>213</v>
      </c>
      <c r="H2691" s="171">
        <f>IFERROR((Table21[[#This Row],[_202330]]-Table21[[#This Row],[_201930]])/Table21[[#This Row],[_201930]]*1,"")</f>
        <v>0.4689655172413793</v>
      </c>
    </row>
    <row r="2692" spans="1:8">
      <c r="A2692" s="132">
        <v>209038</v>
      </c>
      <c r="B2692" s="134" t="s">
        <v>1142</v>
      </c>
      <c r="C2692" s="134">
        <v>22</v>
      </c>
      <c r="D2692" s="134">
        <v>19</v>
      </c>
      <c r="E2692" s="134">
        <v>23</v>
      </c>
      <c r="F2692" s="134">
        <v>28</v>
      </c>
      <c r="G2692" s="135">
        <v>34</v>
      </c>
      <c r="H2692" s="171">
        <f>IFERROR((Table21[[#This Row],[_202330]]-Table21[[#This Row],[_201930]])/Table21[[#This Row],[_201930]]*1,"")</f>
        <v>0.54545454545454541</v>
      </c>
    </row>
    <row r="2693" spans="1:8" ht="28.5">
      <c r="A2693" s="132">
        <v>209038</v>
      </c>
      <c r="B2693" s="134" t="s">
        <v>1143</v>
      </c>
      <c r="C2693" s="134">
        <v>16</v>
      </c>
      <c r="D2693" s="134">
        <v>14</v>
      </c>
      <c r="E2693" s="134">
        <v>10</v>
      </c>
      <c r="F2693" s="134">
        <v>12</v>
      </c>
      <c r="G2693" s="135">
        <v>52</v>
      </c>
      <c r="H2693" s="171">
        <f>IFERROR((Table21[[#This Row],[_202330]]-Table21[[#This Row],[_201930]])/Table21[[#This Row],[_201930]]*1,"")</f>
        <v>2.25</v>
      </c>
    </row>
    <row r="2694" spans="1:8" ht="28.5">
      <c r="A2694" s="132">
        <v>209038</v>
      </c>
      <c r="B2694" s="134" t="s">
        <v>1166</v>
      </c>
      <c r="C2694" s="134">
        <v>138</v>
      </c>
      <c r="D2694" s="134">
        <v>170</v>
      </c>
      <c r="E2694" s="134">
        <v>182</v>
      </c>
      <c r="F2694" s="134">
        <v>187</v>
      </c>
      <c r="G2694" s="135">
        <v>165</v>
      </c>
      <c r="H2694" s="171">
        <f>IFERROR((Table21[[#This Row],[_202330]]-Table21[[#This Row],[_201930]])/Table21[[#This Row],[_201930]]*1,"")</f>
        <v>0.19565217391304349</v>
      </c>
    </row>
    <row r="2695" spans="1:8" ht="28.5">
      <c r="A2695" s="132">
        <v>209038</v>
      </c>
      <c r="B2695" s="134" t="s">
        <v>1167</v>
      </c>
      <c r="C2695" s="134" t="s">
        <v>129</v>
      </c>
      <c r="D2695" s="134" t="s">
        <v>129</v>
      </c>
      <c r="E2695" s="134" t="s">
        <v>129</v>
      </c>
      <c r="F2695" s="134" t="s">
        <v>129</v>
      </c>
      <c r="G2695" s="135" t="s">
        <v>129</v>
      </c>
      <c r="H2695" s="171" t="str">
        <f>IFERROR((Table21[[#This Row],[_202330]]-Table21[[#This Row],[_201930]])/Table21[[#This Row],[_201930]]*1,"")</f>
        <v/>
      </c>
    </row>
    <row r="2696" spans="1:8">
      <c r="A2696" s="132">
        <v>209038</v>
      </c>
      <c r="B2696" s="134" t="s">
        <v>1146</v>
      </c>
      <c r="C2696" s="134">
        <v>154</v>
      </c>
      <c r="D2696" s="134">
        <v>184</v>
      </c>
      <c r="E2696" s="134">
        <v>192</v>
      </c>
      <c r="F2696" s="134">
        <v>199</v>
      </c>
      <c r="G2696" s="135">
        <v>217</v>
      </c>
      <c r="H2696" s="171">
        <f>IFERROR((Table21[[#This Row],[_202330]]-Table21[[#This Row],[_201930]])/Table21[[#This Row],[_201930]]*1,"")</f>
        <v>0.40909090909090912</v>
      </c>
    </row>
    <row r="2697" spans="1:8" ht="28.5">
      <c r="A2697" s="132">
        <v>209038</v>
      </c>
      <c r="B2697" s="134" t="s">
        <v>1147</v>
      </c>
      <c r="C2697" s="134">
        <v>2</v>
      </c>
      <c r="D2697" s="134">
        <v>15</v>
      </c>
      <c r="E2697" s="134">
        <v>5</v>
      </c>
      <c r="F2697" s="134">
        <v>2</v>
      </c>
      <c r="G2697" s="135">
        <v>1</v>
      </c>
      <c r="H2697" s="171">
        <f>IFERROR((Table21[[#This Row],[_202330]]-Table21[[#This Row],[_201930]])/Table21[[#This Row],[_201930]]*1,"")</f>
        <v>-0.5</v>
      </c>
    </row>
    <row r="2698" spans="1:8" ht="28.5">
      <c r="A2698" s="132">
        <v>209038</v>
      </c>
      <c r="B2698" s="134" t="s">
        <v>1148</v>
      </c>
      <c r="C2698" s="134">
        <v>249</v>
      </c>
      <c r="D2698" s="134">
        <v>373</v>
      </c>
      <c r="E2698" s="134">
        <v>301</v>
      </c>
      <c r="F2698" s="134">
        <v>88</v>
      </c>
      <c r="G2698" s="135">
        <v>200</v>
      </c>
      <c r="H2698" s="171">
        <f>IFERROR((Table21[[#This Row],[_202330]]-Table21[[#This Row],[_201930]])/Table21[[#This Row],[_201930]]*1,"")</f>
        <v>-0.19678714859437751</v>
      </c>
    </row>
    <row r="2699" spans="1:8" ht="28.5">
      <c r="A2699" s="132">
        <v>209038</v>
      </c>
      <c r="B2699" s="134" t="s">
        <v>1149</v>
      </c>
      <c r="C2699" s="134">
        <v>250</v>
      </c>
      <c r="D2699" s="134">
        <v>350</v>
      </c>
      <c r="E2699" s="134">
        <v>279</v>
      </c>
      <c r="F2699" s="134">
        <v>400</v>
      </c>
      <c r="G2699" s="135">
        <v>217</v>
      </c>
      <c r="H2699" s="171">
        <f>IFERROR((Table21[[#This Row],[_202330]]-Table21[[#This Row],[_201930]])/Table21[[#This Row],[_201930]]*1,"")</f>
        <v>-0.13200000000000001</v>
      </c>
    </row>
    <row r="2700" spans="1:8" ht="28.5">
      <c r="A2700" s="132">
        <v>209038</v>
      </c>
      <c r="B2700" s="134" t="s">
        <v>1150</v>
      </c>
      <c r="C2700" s="134">
        <v>501</v>
      </c>
      <c r="D2700" s="134">
        <v>738</v>
      </c>
      <c r="E2700" s="134">
        <v>585</v>
      </c>
      <c r="F2700" s="134">
        <v>490</v>
      </c>
      <c r="G2700" s="135">
        <v>418</v>
      </c>
      <c r="H2700" s="171">
        <f>IFERROR((Table21[[#This Row],[_202330]]-Table21[[#This Row],[_201930]])/Table21[[#This Row],[_201930]]*1,"")</f>
        <v>-0.16566866267465069</v>
      </c>
    </row>
    <row r="2701" spans="1:8">
      <c r="A2701" s="132">
        <v>209038</v>
      </c>
      <c r="B2701" s="134" t="s">
        <v>1151</v>
      </c>
      <c r="C2701" s="134">
        <v>24</v>
      </c>
      <c r="D2701" s="134">
        <v>20</v>
      </c>
      <c r="E2701" s="134">
        <v>25</v>
      </c>
      <c r="F2701" s="134">
        <v>29</v>
      </c>
      <c r="G2701" s="135">
        <v>34</v>
      </c>
      <c r="H2701" s="171">
        <f>IFERROR((Table21[[#This Row],[_202330]]-Table21[[#This Row],[_201930]])/Table21[[#This Row],[_201930]]*1,"")</f>
        <v>0.41666666666666669</v>
      </c>
    </row>
    <row r="2702" spans="1:8" ht="28.5">
      <c r="A2702" s="132">
        <v>209038</v>
      </c>
      <c r="B2702" s="134" t="s">
        <v>1152</v>
      </c>
      <c r="C2702" s="134">
        <v>38</v>
      </c>
      <c r="D2702" s="134">
        <v>42</v>
      </c>
      <c r="E2702" s="134">
        <v>39</v>
      </c>
      <c r="F2702" s="134">
        <v>13</v>
      </c>
      <c r="G2702" s="135">
        <v>32</v>
      </c>
      <c r="H2702" s="171">
        <f>IFERROR((Table21[[#This Row],[_202330]]-Table21[[#This Row],[_201930]])/Table21[[#This Row],[_201930]]*1,"")</f>
        <v>-0.15789473684210525</v>
      </c>
    </row>
    <row r="2703" spans="1:8" ht="28.5">
      <c r="A2703" s="132">
        <v>209038</v>
      </c>
      <c r="B2703" s="134" t="s">
        <v>1153</v>
      </c>
      <c r="C2703" s="134">
        <v>0</v>
      </c>
      <c r="D2703" s="134">
        <v>2</v>
      </c>
      <c r="E2703" s="134">
        <v>1</v>
      </c>
      <c r="F2703" s="134">
        <v>0</v>
      </c>
      <c r="G2703" s="135">
        <v>0</v>
      </c>
      <c r="H2703" s="171" t="str">
        <f>IFERROR((Table21[[#This Row],[_202330]]-Table21[[#This Row],[_201930]])/Table21[[#This Row],[_201930]]*1,"")</f>
        <v/>
      </c>
    </row>
    <row r="2704" spans="1:8" ht="28.5">
      <c r="A2704" s="132">
        <v>209038</v>
      </c>
      <c r="B2704" s="134" t="s">
        <v>1154</v>
      </c>
      <c r="C2704" s="134">
        <v>38</v>
      </c>
      <c r="D2704" s="134">
        <v>40</v>
      </c>
      <c r="E2704" s="134">
        <v>39</v>
      </c>
      <c r="F2704" s="134">
        <v>13</v>
      </c>
      <c r="G2704" s="135">
        <v>31</v>
      </c>
      <c r="H2704" s="171">
        <f>IFERROR((Table21[[#This Row],[_202330]]-Table21[[#This Row],[_201930]])/Table21[[#This Row],[_201930]]*1,"")</f>
        <v>-0.18421052631578946</v>
      </c>
    </row>
    <row r="2705" spans="1:8" ht="28.5">
      <c r="A2705" s="132">
        <v>209038</v>
      </c>
      <c r="B2705" s="134" t="s">
        <v>1155</v>
      </c>
      <c r="C2705" s="134">
        <v>38</v>
      </c>
      <c r="D2705" s="134">
        <v>38</v>
      </c>
      <c r="E2705" s="134">
        <v>36</v>
      </c>
      <c r="F2705" s="134">
        <v>58</v>
      </c>
      <c r="G2705" s="135">
        <v>34</v>
      </c>
      <c r="H2705" s="171">
        <f>IFERROR((Table21[[#This Row],[_202330]]-Table21[[#This Row],[_201930]])/Table21[[#This Row],[_201930]]*1,"")</f>
        <v>-0.10526315789473684</v>
      </c>
    </row>
    <row r="2706" spans="1:8">
      <c r="A2706" s="132">
        <v>210605</v>
      </c>
      <c r="B2706" s="134" t="s">
        <v>1173</v>
      </c>
      <c r="C2706" s="134">
        <v>984</v>
      </c>
      <c r="D2706" s="134">
        <v>790</v>
      </c>
      <c r="E2706" s="134">
        <v>685</v>
      </c>
      <c r="F2706" s="134">
        <v>640</v>
      </c>
      <c r="G2706" s="135">
        <v>599</v>
      </c>
      <c r="H2706" s="171">
        <f>IFERROR((Table21[[#This Row],[_202330]]-Table21[[#This Row],[_201930]])/Table21[[#This Row],[_201930]]*1,"")</f>
        <v>-0.39126016260162599</v>
      </c>
    </row>
    <row r="2707" spans="1:8">
      <c r="A2707" s="132">
        <v>210605</v>
      </c>
      <c r="B2707" s="134" t="s">
        <v>1131</v>
      </c>
      <c r="C2707" s="134">
        <v>0</v>
      </c>
      <c r="D2707" s="134">
        <v>0</v>
      </c>
      <c r="E2707" s="134">
        <v>0</v>
      </c>
      <c r="F2707" s="134">
        <v>3</v>
      </c>
      <c r="G2707" s="135">
        <v>2</v>
      </c>
      <c r="H2707" s="171" t="str">
        <f>IFERROR((Table21[[#This Row],[_202330]]-Table21[[#This Row],[_201930]])/Table21[[#This Row],[_201930]]*1,"")</f>
        <v/>
      </c>
    </row>
    <row r="2708" spans="1:8">
      <c r="A2708" s="132">
        <v>210605</v>
      </c>
      <c r="B2708" s="134" t="s">
        <v>1132</v>
      </c>
      <c r="C2708" s="134">
        <v>984</v>
      </c>
      <c r="D2708" s="134">
        <v>790</v>
      </c>
      <c r="E2708" s="134">
        <v>685</v>
      </c>
      <c r="F2708" s="134">
        <v>637</v>
      </c>
      <c r="G2708" s="135">
        <v>597</v>
      </c>
      <c r="H2708" s="171">
        <f>IFERROR((Table21[[#This Row],[_202330]]-Table21[[#This Row],[_201930]])/Table21[[#This Row],[_201930]]*1,"")</f>
        <v>-0.39329268292682928</v>
      </c>
    </row>
    <row r="2709" spans="1:8" ht="28.5">
      <c r="A2709" s="132">
        <v>210605</v>
      </c>
      <c r="B2709" s="134" t="s">
        <v>1133</v>
      </c>
      <c r="C2709" s="134">
        <v>30</v>
      </c>
      <c r="D2709" s="134">
        <v>23</v>
      </c>
      <c r="E2709" s="134">
        <v>23</v>
      </c>
      <c r="F2709" s="134">
        <v>23</v>
      </c>
      <c r="G2709" s="135">
        <v>12</v>
      </c>
      <c r="H2709" s="171">
        <f>IFERROR((Table21[[#This Row],[_202330]]-Table21[[#This Row],[_201930]])/Table21[[#This Row],[_201930]]*1,"")</f>
        <v>-0.6</v>
      </c>
    </row>
    <row r="2710" spans="1:8" ht="28.5">
      <c r="A2710" s="132">
        <v>210605</v>
      </c>
      <c r="B2710" s="134" t="s">
        <v>1162</v>
      </c>
      <c r="C2710" s="134">
        <v>153</v>
      </c>
      <c r="D2710" s="134">
        <v>127</v>
      </c>
      <c r="E2710" s="134">
        <v>121</v>
      </c>
      <c r="F2710" s="134">
        <v>112</v>
      </c>
      <c r="G2710" s="135">
        <v>98</v>
      </c>
      <c r="H2710" s="171">
        <f>IFERROR((Table21[[#This Row],[_202330]]-Table21[[#This Row],[_201930]])/Table21[[#This Row],[_201930]]*1,"")</f>
        <v>-0.35947712418300654</v>
      </c>
    </row>
    <row r="2711" spans="1:8" ht="28.5">
      <c r="A2711" s="132">
        <v>210605</v>
      </c>
      <c r="B2711" s="134" t="s">
        <v>1163</v>
      </c>
      <c r="C2711" s="134" t="s">
        <v>129</v>
      </c>
      <c r="D2711" s="134" t="s">
        <v>129</v>
      </c>
      <c r="E2711" s="134" t="s">
        <v>129</v>
      </c>
      <c r="F2711" s="134" t="s">
        <v>129</v>
      </c>
      <c r="G2711" s="135" t="s">
        <v>129</v>
      </c>
      <c r="H2711" s="171" t="str">
        <f>IFERROR((Table21[[#This Row],[_202330]]-Table21[[#This Row],[_201930]])/Table21[[#This Row],[_201930]]*1,"")</f>
        <v/>
      </c>
    </row>
    <row r="2712" spans="1:8">
      <c r="A2712" s="132">
        <v>210605</v>
      </c>
      <c r="B2712" s="134" t="s">
        <v>1136</v>
      </c>
      <c r="C2712" s="134">
        <v>183</v>
      </c>
      <c r="D2712" s="134">
        <v>150</v>
      </c>
      <c r="E2712" s="134">
        <v>144</v>
      </c>
      <c r="F2712" s="134">
        <v>135</v>
      </c>
      <c r="G2712" s="135">
        <v>110</v>
      </c>
      <c r="H2712" s="171">
        <f>IFERROR((Table21[[#This Row],[_202330]]-Table21[[#This Row],[_201930]])/Table21[[#This Row],[_201930]]*1,"")</f>
        <v>-0.39890710382513661</v>
      </c>
    </row>
    <row r="2713" spans="1:8">
      <c r="A2713" s="132">
        <v>210605</v>
      </c>
      <c r="B2713" s="134" t="s">
        <v>1137</v>
      </c>
      <c r="C2713" s="134">
        <v>19</v>
      </c>
      <c r="D2713" s="134">
        <v>19</v>
      </c>
      <c r="E2713" s="134">
        <v>21</v>
      </c>
      <c r="F2713" s="134">
        <v>21</v>
      </c>
      <c r="G2713" s="135">
        <v>18</v>
      </c>
      <c r="H2713" s="171">
        <f>IFERROR((Table21[[#This Row],[_202330]]-Table21[[#This Row],[_201930]])/Table21[[#This Row],[_201930]]*1,"")</f>
        <v>-5.2631578947368418E-2</v>
      </c>
    </row>
    <row r="2714" spans="1:8" ht="28.5">
      <c r="A2714" s="132">
        <v>210605</v>
      </c>
      <c r="B2714" s="134" t="s">
        <v>1138</v>
      </c>
      <c r="C2714" s="134">
        <v>35</v>
      </c>
      <c r="D2714" s="134">
        <v>24</v>
      </c>
      <c r="E2714" s="134">
        <v>25</v>
      </c>
      <c r="F2714" s="134">
        <v>24</v>
      </c>
      <c r="G2714" s="135">
        <v>13</v>
      </c>
      <c r="H2714" s="171">
        <f>IFERROR((Table21[[#This Row],[_202330]]-Table21[[#This Row],[_201930]])/Table21[[#This Row],[_201930]]*1,"")</f>
        <v>-0.62857142857142856</v>
      </c>
    </row>
    <row r="2715" spans="1:8" ht="28.5">
      <c r="A2715" s="132">
        <v>210605</v>
      </c>
      <c r="B2715" s="134" t="s">
        <v>1164</v>
      </c>
      <c r="C2715" s="134">
        <v>191</v>
      </c>
      <c r="D2715" s="134">
        <v>152</v>
      </c>
      <c r="E2715" s="134">
        <v>145</v>
      </c>
      <c r="F2715" s="134">
        <v>130</v>
      </c>
      <c r="G2715" s="135">
        <v>132</v>
      </c>
      <c r="H2715" s="171">
        <f>IFERROR((Table21[[#This Row],[_202330]]-Table21[[#This Row],[_201930]])/Table21[[#This Row],[_201930]]*1,"")</f>
        <v>-0.30890052356020942</v>
      </c>
    </row>
    <row r="2716" spans="1:8" ht="28.5">
      <c r="A2716" s="132">
        <v>210605</v>
      </c>
      <c r="B2716" s="134" t="s">
        <v>1165</v>
      </c>
      <c r="C2716" s="134" t="s">
        <v>129</v>
      </c>
      <c r="D2716" s="134" t="s">
        <v>129</v>
      </c>
      <c r="E2716" s="134" t="s">
        <v>129</v>
      </c>
      <c r="F2716" s="134" t="s">
        <v>129</v>
      </c>
      <c r="G2716" s="135" t="s">
        <v>129</v>
      </c>
      <c r="H2716" s="171" t="str">
        <f>IFERROR((Table21[[#This Row],[_202330]]-Table21[[#This Row],[_201930]])/Table21[[#This Row],[_201930]]*1,"")</f>
        <v/>
      </c>
    </row>
    <row r="2717" spans="1:8">
      <c r="A2717" s="132">
        <v>210605</v>
      </c>
      <c r="B2717" s="134" t="s">
        <v>1141</v>
      </c>
      <c r="C2717" s="134">
        <v>226</v>
      </c>
      <c r="D2717" s="134">
        <v>176</v>
      </c>
      <c r="E2717" s="134">
        <v>170</v>
      </c>
      <c r="F2717" s="134">
        <v>154</v>
      </c>
      <c r="G2717" s="135">
        <v>145</v>
      </c>
      <c r="H2717" s="171">
        <f>IFERROR((Table21[[#This Row],[_202330]]-Table21[[#This Row],[_201930]])/Table21[[#This Row],[_201930]]*1,"")</f>
        <v>-0.3584070796460177</v>
      </c>
    </row>
    <row r="2718" spans="1:8">
      <c r="A2718" s="132">
        <v>210605</v>
      </c>
      <c r="B2718" s="134" t="s">
        <v>1142</v>
      </c>
      <c r="C2718" s="134">
        <v>23</v>
      </c>
      <c r="D2718" s="134">
        <v>22</v>
      </c>
      <c r="E2718" s="134">
        <v>25</v>
      </c>
      <c r="F2718" s="134">
        <v>24</v>
      </c>
      <c r="G2718" s="135">
        <v>24</v>
      </c>
      <c r="H2718" s="171">
        <f>IFERROR((Table21[[#This Row],[_202330]]-Table21[[#This Row],[_201930]])/Table21[[#This Row],[_201930]]*1,"")</f>
        <v>4.3478260869565216E-2</v>
      </c>
    </row>
    <row r="2719" spans="1:8" ht="28.5">
      <c r="A2719" s="132">
        <v>210605</v>
      </c>
      <c r="B2719" s="134" t="s">
        <v>1143</v>
      </c>
      <c r="C2719" s="134">
        <v>39</v>
      </c>
      <c r="D2719" s="134">
        <v>23</v>
      </c>
      <c r="E2719" s="134">
        <v>29</v>
      </c>
      <c r="F2719" s="134">
        <v>23</v>
      </c>
      <c r="G2719" s="135">
        <v>14</v>
      </c>
      <c r="H2719" s="171">
        <f>IFERROR((Table21[[#This Row],[_202330]]-Table21[[#This Row],[_201930]])/Table21[[#This Row],[_201930]]*1,"")</f>
        <v>-0.64102564102564108</v>
      </c>
    </row>
    <row r="2720" spans="1:8" ht="28.5">
      <c r="A2720" s="132">
        <v>210605</v>
      </c>
      <c r="B2720" s="134" t="s">
        <v>1166</v>
      </c>
      <c r="C2720" s="134">
        <v>201</v>
      </c>
      <c r="D2720" s="134">
        <v>166</v>
      </c>
      <c r="E2720" s="134">
        <v>156</v>
      </c>
      <c r="F2720" s="134">
        <v>142</v>
      </c>
      <c r="G2720" s="135">
        <v>136</v>
      </c>
      <c r="H2720" s="171">
        <f>IFERROR((Table21[[#This Row],[_202330]]-Table21[[#This Row],[_201930]])/Table21[[#This Row],[_201930]]*1,"")</f>
        <v>-0.32338308457711445</v>
      </c>
    </row>
    <row r="2721" spans="1:8" ht="28.5">
      <c r="A2721" s="132">
        <v>210605</v>
      </c>
      <c r="B2721" s="134" t="s">
        <v>1167</v>
      </c>
      <c r="C2721" s="134" t="s">
        <v>129</v>
      </c>
      <c r="D2721" s="134" t="s">
        <v>129</v>
      </c>
      <c r="E2721" s="134" t="s">
        <v>129</v>
      </c>
      <c r="F2721" s="134" t="s">
        <v>129</v>
      </c>
      <c r="G2721" s="135" t="s">
        <v>129</v>
      </c>
      <c r="H2721" s="171" t="str">
        <f>IFERROR((Table21[[#This Row],[_202330]]-Table21[[#This Row],[_201930]])/Table21[[#This Row],[_201930]]*1,"")</f>
        <v/>
      </c>
    </row>
    <row r="2722" spans="1:8">
      <c r="A2722" s="132">
        <v>210605</v>
      </c>
      <c r="B2722" s="134" t="s">
        <v>1146</v>
      </c>
      <c r="C2722" s="134">
        <v>240</v>
      </c>
      <c r="D2722" s="134">
        <v>189</v>
      </c>
      <c r="E2722" s="134">
        <v>185</v>
      </c>
      <c r="F2722" s="134">
        <v>165</v>
      </c>
      <c r="G2722" s="135">
        <v>150</v>
      </c>
      <c r="H2722" s="171">
        <f>IFERROR((Table21[[#This Row],[_202330]]-Table21[[#This Row],[_201930]])/Table21[[#This Row],[_201930]]*1,"")</f>
        <v>-0.375</v>
      </c>
    </row>
    <row r="2723" spans="1:8" ht="28.5">
      <c r="A2723" s="132">
        <v>210605</v>
      </c>
      <c r="B2723" s="134" t="s">
        <v>1147</v>
      </c>
      <c r="C2723" s="134">
        <v>28</v>
      </c>
      <c r="D2723" s="134">
        <v>13</v>
      </c>
      <c r="E2723" s="134">
        <v>16</v>
      </c>
      <c r="F2723" s="134">
        <v>8</v>
      </c>
      <c r="G2723" s="135">
        <v>6</v>
      </c>
      <c r="H2723" s="171">
        <f>IFERROR((Table21[[#This Row],[_202330]]-Table21[[#This Row],[_201930]])/Table21[[#This Row],[_201930]]*1,"")</f>
        <v>-0.7857142857142857</v>
      </c>
    </row>
    <row r="2724" spans="1:8" ht="28.5">
      <c r="A2724" s="132">
        <v>210605</v>
      </c>
      <c r="B2724" s="134" t="s">
        <v>1148</v>
      </c>
      <c r="C2724" s="134">
        <v>382</v>
      </c>
      <c r="D2724" s="134">
        <v>325</v>
      </c>
      <c r="E2724" s="134">
        <v>248</v>
      </c>
      <c r="F2724" s="134">
        <v>258</v>
      </c>
      <c r="G2724" s="135">
        <v>262</v>
      </c>
      <c r="H2724" s="171">
        <f>IFERROR((Table21[[#This Row],[_202330]]-Table21[[#This Row],[_201930]])/Table21[[#This Row],[_201930]]*1,"")</f>
        <v>-0.31413612565445026</v>
      </c>
    </row>
    <row r="2725" spans="1:8" ht="28.5">
      <c r="A2725" s="132">
        <v>210605</v>
      </c>
      <c r="B2725" s="134" t="s">
        <v>1149</v>
      </c>
      <c r="C2725" s="134">
        <v>334</v>
      </c>
      <c r="D2725" s="134">
        <v>263</v>
      </c>
      <c r="E2725" s="134">
        <v>236</v>
      </c>
      <c r="F2725" s="134">
        <v>206</v>
      </c>
      <c r="G2725" s="135">
        <v>179</v>
      </c>
      <c r="H2725" s="171">
        <f>IFERROR((Table21[[#This Row],[_202330]]-Table21[[#This Row],[_201930]])/Table21[[#This Row],[_201930]]*1,"")</f>
        <v>-0.46407185628742514</v>
      </c>
    </row>
    <row r="2726" spans="1:8" ht="28.5">
      <c r="A2726" s="132">
        <v>210605</v>
      </c>
      <c r="B2726" s="134" t="s">
        <v>1150</v>
      </c>
      <c r="C2726" s="134">
        <v>744</v>
      </c>
      <c r="D2726" s="134">
        <v>601</v>
      </c>
      <c r="E2726" s="134">
        <v>500</v>
      </c>
      <c r="F2726" s="134">
        <v>472</v>
      </c>
      <c r="G2726" s="135">
        <v>447</v>
      </c>
      <c r="H2726" s="171">
        <f>IFERROR((Table21[[#This Row],[_202330]]-Table21[[#This Row],[_201930]])/Table21[[#This Row],[_201930]]*1,"")</f>
        <v>-0.39919354838709675</v>
      </c>
    </row>
    <row r="2727" spans="1:8">
      <c r="A2727" s="132">
        <v>210605</v>
      </c>
      <c r="B2727" s="134" t="s">
        <v>1151</v>
      </c>
      <c r="C2727" s="134">
        <v>24</v>
      </c>
      <c r="D2727" s="134">
        <v>24</v>
      </c>
      <c r="E2727" s="134">
        <v>27</v>
      </c>
      <c r="F2727" s="134">
        <v>26</v>
      </c>
      <c r="G2727" s="135">
        <v>25</v>
      </c>
      <c r="H2727" s="171">
        <f>IFERROR((Table21[[#This Row],[_202330]]-Table21[[#This Row],[_201930]])/Table21[[#This Row],[_201930]]*1,"")</f>
        <v>4.1666666666666664E-2</v>
      </c>
    </row>
    <row r="2728" spans="1:8" ht="28.5">
      <c r="A2728" s="132">
        <v>210605</v>
      </c>
      <c r="B2728" s="134" t="s">
        <v>1152</v>
      </c>
      <c r="C2728" s="134">
        <v>42</v>
      </c>
      <c r="D2728" s="134">
        <v>43</v>
      </c>
      <c r="E2728" s="134">
        <v>39</v>
      </c>
      <c r="F2728" s="134">
        <v>42</v>
      </c>
      <c r="G2728" s="135">
        <v>45</v>
      </c>
      <c r="H2728" s="171">
        <f>IFERROR((Table21[[#This Row],[_202330]]-Table21[[#This Row],[_201930]])/Table21[[#This Row],[_201930]]*1,"")</f>
        <v>7.1428571428571425E-2</v>
      </c>
    </row>
    <row r="2729" spans="1:8" ht="28.5">
      <c r="A2729" s="132">
        <v>210605</v>
      </c>
      <c r="B2729" s="134" t="s">
        <v>1153</v>
      </c>
      <c r="C2729" s="134">
        <v>3</v>
      </c>
      <c r="D2729" s="134">
        <v>2</v>
      </c>
      <c r="E2729" s="134">
        <v>2</v>
      </c>
      <c r="F2729" s="134">
        <v>1</v>
      </c>
      <c r="G2729" s="135">
        <v>1</v>
      </c>
      <c r="H2729" s="171">
        <f>IFERROR((Table21[[#This Row],[_202330]]-Table21[[#This Row],[_201930]])/Table21[[#This Row],[_201930]]*1,"")</f>
        <v>-0.66666666666666663</v>
      </c>
    </row>
    <row r="2730" spans="1:8" ht="28.5">
      <c r="A2730" s="132">
        <v>210605</v>
      </c>
      <c r="B2730" s="134" t="s">
        <v>1154</v>
      </c>
      <c r="C2730" s="134">
        <v>39</v>
      </c>
      <c r="D2730" s="134">
        <v>41</v>
      </c>
      <c r="E2730" s="134">
        <v>36</v>
      </c>
      <c r="F2730" s="134">
        <v>41</v>
      </c>
      <c r="G2730" s="135">
        <v>44</v>
      </c>
      <c r="H2730" s="171">
        <f>IFERROR((Table21[[#This Row],[_202330]]-Table21[[#This Row],[_201930]])/Table21[[#This Row],[_201930]]*1,"")</f>
        <v>0.12820512820512819</v>
      </c>
    </row>
    <row r="2731" spans="1:8" ht="28.5">
      <c r="A2731" s="132">
        <v>210605</v>
      </c>
      <c r="B2731" s="134" t="s">
        <v>1155</v>
      </c>
      <c r="C2731" s="134">
        <v>34</v>
      </c>
      <c r="D2731" s="134">
        <v>33</v>
      </c>
      <c r="E2731" s="134">
        <v>34</v>
      </c>
      <c r="F2731" s="134">
        <v>32</v>
      </c>
      <c r="G2731" s="135">
        <v>30</v>
      </c>
      <c r="H2731" s="171">
        <f>IFERROR((Table21[[#This Row],[_202330]]-Table21[[#This Row],[_201930]])/Table21[[#This Row],[_201930]]*1,"")</f>
        <v>-0.11764705882352941</v>
      </c>
    </row>
    <row r="2732" spans="1:8">
      <c r="A2732" s="132">
        <v>211079</v>
      </c>
      <c r="B2732" s="134" t="s">
        <v>1173</v>
      </c>
      <c r="C2732" s="134">
        <v>240</v>
      </c>
      <c r="D2732" s="134">
        <v>223</v>
      </c>
      <c r="E2732" s="134">
        <v>167</v>
      </c>
      <c r="F2732" s="134">
        <v>140</v>
      </c>
      <c r="G2732" s="135">
        <v>154</v>
      </c>
      <c r="H2732" s="171">
        <f>IFERROR((Table21[[#This Row],[_202330]]-Table21[[#This Row],[_201930]])/Table21[[#This Row],[_201930]]*1,"")</f>
        <v>-0.35833333333333334</v>
      </c>
    </row>
    <row r="2733" spans="1:8">
      <c r="A2733" s="132">
        <v>211079</v>
      </c>
      <c r="B2733" s="134" t="s">
        <v>1131</v>
      </c>
      <c r="C2733" s="134">
        <v>0</v>
      </c>
      <c r="D2733" s="134">
        <v>1</v>
      </c>
      <c r="E2733" s="134">
        <v>1</v>
      </c>
      <c r="F2733" s="134">
        <v>0</v>
      </c>
      <c r="G2733" s="135">
        <v>0</v>
      </c>
      <c r="H2733" s="171" t="str">
        <f>IFERROR((Table21[[#This Row],[_202330]]-Table21[[#This Row],[_201930]])/Table21[[#This Row],[_201930]]*1,"")</f>
        <v/>
      </c>
    </row>
    <row r="2734" spans="1:8">
      <c r="A2734" s="132">
        <v>211079</v>
      </c>
      <c r="B2734" s="134" t="s">
        <v>1132</v>
      </c>
      <c r="C2734" s="134">
        <v>240</v>
      </c>
      <c r="D2734" s="134">
        <v>222</v>
      </c>
      <c r="E2734" s="134">
        <v>166</v>
      </c>
      <c r="F2734" s="134">
        <v>140</v>
      </c>
      <c r="G2734" s="135">
        <v>154</v>
      </c>
      <c r="H2734" s="171">
        <f>IFERROR((Table21[[#This Row],[_202330]]-Table21[[#This Row],[_201930]])/Table21[[#This Row],[_201930]]*1,"")</f>
        <v>-0.35833333333333334</v>
      </c>
    </row>
    <row r="2735" spans="1:8" ht="28.5">
      <c r="A2735" s="132">
        <v>211079</v>
      </c>
      <c r="B2735" s="134" t="s">
        <v>1133</v>
      </c>
      <c r="C2735" s="134">
        <v>2</v>
      </c>
      <c r="D2735" s="134">
        <v>5</v>
      </c>
      <c r="E2735" s="134">
        <v>1</v>
      </c>
      <c r="F2735" s="134">
        <v>0</v>
      </c>
      <c r="G2735" s="135">
        <v>2</v>
      </c>
      <c r="H2735" s="171">
        <f>IFERROR((Table21[[#This Row],[_202330]]-Table21[[#This Row],[_201930]])/Table21[[#This Row],[_201930]]*1,"")</f>
        <v>0</v>
      </c>
    </row>
    <row r="2736" spans="1:8" ht="28.5">
      <c r="A2736" s="132">
        <v>211079</v>
      </c>
      <c r="B2736" s="134" t="s">
        <v>1162</v>
      </c>
      <c r="C2736" s="134">
        <v>101</v>
      </c>
      <c r="D2736" s="134">
        <v>83</v>
      </c>
      <c r="E2736" s="134">
        <v>65</v>
      </c>
      <c r="F2736" s="134">
        <v>42</v>
      </c>
      <c r="G2736" s="135">
        <v>36</v>
      </c>
      <c r="H2736" s="171">
        <f>IFERROR((Table21[[#This Row],[_202330]]-Table21[[#This Row],[_201930]])/Table21[[#This Row],[_201930]]*1,"")</f>
        <v>-0.64356435643564358</v>
      </c>
    </row>
    <row r="2737" spans="1:8" ht="28.5">
      <c r="A2737" s="132">
        <v>211079</v>
      </c>
      <c r="B2737" s="134" t="s">
        <v>1163</v>
      </c>
      <c r="C2737" s="134" t="s">
        <v>129</v>
      </c>
      <c r="D2737" s="134" t="s">
        <v>129</v>
      </c>
      <c r="E2737" s="134" t="s">
        <v>129</v>
      </c>
      <c r="F2737" s="134" t="s">
        <v>129</v>
      </c>
      <c r="G2737" s="135" t="s">
        <v>129</v>
      </c>
      <c r="H2737" s="171" t="str">
        <f>IFERROR((Table21[[#This Row],[_202330]]-Table21[[#This Row],[_201930]])/Table21[[#This Row],[_201930]]*1,"")</f>
        <v/>
      </c>
    </row>
    <row r="2738" spans="1:8">
      <c r="A2738" s="132">
        <v>211079</v>
      </c>
      <c r="B2738" s="134" t="s">
        <v>1136</v>
      </c>
      <c r="C2738" s="134">
        <v>103</v>
      </c>
      <c r="D2738" s="134">
        <v>88</v>
      </c>
      <c r="E2738" s="134">
        <v>66</v>
      </c>
      <c r="F2738" s="134">
        <v>42</v>
      </c>
      <c r="G2738" s="135">
        <v>38</v>
      </c>
      <c r="H2738" s="171">
        <f>IFERROR((Table21[[#This Row],[_202330]]-Table21[[#This Row],[_201930]])/Table21[[#This Row],[_201930]]*1,"")</f>
        <v>-0.6310679611650486</v>
      </c>
    </row>
    <row r="2739" spans="1:8">
      <c r="A2739" s="132">
        <v>211079</v>
      </c>
      <c r="B2739" s="134" t="s">
        <v>1137</v>
      </c>
      <c r="C2739" s="134">
        <v>43</v>
      </c>
      <c r="D2739" s="134">
        <v>40</v>
      </c>
      <c r="E2739" s="134">
        <v>40</v>
      </c>
      <c r="F2739" s="134">
        <v>30</v>
      </c>
      <c r="G2739" s="135">
        <v>25</v>
      </c>
      <c r="H2739" s="171">
        <f>IFERROR((Table21[[#This Row],[_202330]]-Table21[[#This Row],[_201930]])/Table21[[#This Row],[_201930]]*1,"")</f>
        <v>-0.41860465116279072</v>
      </c>
    </row>
    <row r="2740" spans="1:8" ht="28.5">
      <c r="A2740" s="132">
        <v>211079</v>
      </c>
      <c r="B2740" s="134" t="s">
        <v>1138</v>
      </c>
      <c r="C2740" s="134">
        <v>2</v>
      </c>
      <c r="D2740" s="134">
        <v>5</v>
      </c>
      <c r="E2740" s="134">
        <v>1</v>
      </c>
      <c r="F2740" s="134">
        <v>0</v>
      </c>
      <c r="G2740" s="135">
        <v>2</v>
      </c>
      <c r="H2740" s="171">
        <f>IFERROR((Table21[[#This Row],[_202330]]-Table21[[#This Row],[_201930]])/Table21[[#This Row],[_201930]]*1,"")</f>
        <v>0</v>
      </c>
    </row>
    <row r="2741" spans="1:8" ht="28.5">
      <c r="A2741" s="132">
        <v>211079</v>
      </c>
      <c r="B2741" s="134" t="s">
        <v>1164</v>
      </c>
      <c r="C2741" s="134">
        <v>109</v>
      </c>
      <c r="D2741" s="134">
        <v>87</v>
      </c>
      <c r="E2741" s="134">
        <v>69</v>
      </c>
      <c r="F2741" s="134">
        <v>47</v>
      </c>
      <c r="G2741" s="135">
        <v>41</v>
      </c>
      <c r="H2741" s="171">
        <f>IFERROR((Table21[[#This Row],[_202330]]-Table21[[#This Row],[_201930]])/Table21[[#This Row],[_201930]]*1,"")</f>
        <v>-0.62385321100917435</v>
      </c>
    </row>
    <row r="2742" spans="1:8" ht="28.5">
      <c r="A2742" s="132">
        <v>211079</v>
      </c>
      <c r="B2742" s="134" t="s">
        <v>1165</v>
      </c>
      <c r="C2742" s="134" t="s">
        <v>129</v>
      </c>
      <c r="D2742" s="134" t="s">
        <v>129</v>
      </c>
      <c r="E2742" s="134" t="s">
        <v>129</v>
      </c>
      <c r="F2742" s="134" t="s">
        <v>129</v>
      </c>
      <c r="G2742" s="135" t="s">
        <v>129</v>
      </c>
      <c r="H2742" s="171" t="str">
        <f>IFERROR((Table21[[#This Row],[_202330]]-Table21[[#This Row],[_201930]])/Table21[[#This Row],[_201930]]*1,"")</f>
        <v/>
      </c>
    </row>
    <row r="2743" spans="1:8">
      <c r="A2743" s="132">
        <v>211079</v>
      </c>
      <c r="B2743" s="134" t="s">
        <v>1141</v>
      </c>
      <c r="C2743" s="134">
        <v>111</v>
      </c>
      <c r="D2743" s="134">
        <v>92</v>
      </c>
      <c r="E2743" s="134">
        <v>70</v>
      </c>
      <c r="F2743" s="134">
        <v>47</v>
      </c>
      <c r="G2743" s="135">
        <v>43</v>
      </c>
      <c r="H2743" s="171">
        <f>IFERROR((Table21[[#This Row],[_202330]]-Table21[[#This Row],[_201930]])/Table21[[#This Row],[_201930]]*1,"")</f>
        <v>-0.61261261261261257</v>
      </c>
    </row>
    <row r="2744" spans="1:8">
      <c r="A2744" s="132">
        <v>211079</v>
      </c>
      <c r="B2744" s="134" t="s">
        <v>1142</v>
      </c>
      <c r="C2744" s="134">
        <v>46</v>
      </c>
      <c r="D2744" s="134">
        <v>41</v>
      </c>
      <c r="E2744" s="134">
        <v>42</v>
      </c>
      <c r="F2744" s="134">
        <v>34</v>
      </c>
      <c r="G2744" s="135">
        <v>28</v>
      </c>
      <c r="H2744" s="171">
        <f>IFERROR((Table21[[#This Row],[_202330]]-Table21[[#This Row],[_201930]])/Table21[[#This Row],[_201930]]*1,"")</f>
        <v>-0.39130434782608697</v>
      </c>
    </row>
    <row r="2745" spans="1:8" ht="28.5">
      <c r="A2745" s="132">
        <v>211079</v>
      </c>
      <c r="B2745" s="134" t="s">
        <v>1143</v>
      </c>
      <c r="C2745" s="134">
        <v>2</v>
      </c>
      <c r="D2745" s="134">
        <v>5</v>
      </c>
      <c r="E2745" s="134">
        <v>1</v>
      </c>
      <c r="F2745" s="134">
        <v>0</v>
      </c>
      <c r="G2745" s="135">
        <v>2</v>
      </c>
      <c r="H2745" s="171">
        <f>IFERROR((Table21[[#This Row],[_202330]]-Table21[[#This Row],[_201930]])/Table21[[#This Row],[_201930]]*1,"")</f>
        <v>0</v>
      </c>
    </row>
    <row r="2746" spans="1:8" ht="28.5">
      <c r="A2746" s="132">
        <v>211079</v>
      </c>
      <c r="B2746" s="134" t="s">
        <v>1166</v>
      </c>
      <c r="C2746" s="134">
        <v>109</v>
      </c>
      <c r="D2746" s="134">
        <v>89</v>
      </c>
      <c r="E2746" s="134">
        <v>69</v>
      </c>
      <c r="F2746" s="134">
        <v>48</v>
      </c>
      <c r="G2746" s="135">
        <v>44</v>
      </c>
      <c r="H2746" s="171">
        <f>IFERROR((Table21[[#This Row],[_202330]]-Table21[[#This Row],[_201930]])/Table21[[#This Row],[_201930]]*1,"")</f>
        <v>-0.59633027522935778</v>
      </c>
    </row>
    <row r="2747" spans="1:8" ht="28.5">
      <c r="A2747" s="132">
        <v>211079</v>
      </c>
      <c r="B2747" s="134" t="s">
        <v>1167</v>
      </c>
      <c r="C2747" s="134" t="s">
        <v>129</v>
      </c>
      <c r="D2747" s="134" t="s">
        <v>129</v>
      </c>
      <c r="E2747" s="134" t="s">
        <v>129</v>
      </c>
      <c r="F2747" s="134" t="s">
        <v>129</v>
      </c>
      <c r="G2747" s="135" t="s">
        <v>129</v>
      </c>
      <c r="H2747" s="171" t="str">
        <f>IFERROR((Table21[[#This Row],[_202330]]-Table21[[#This Row],[_201930]])/Table21[[#This Row],[_201930]]*1,"")</f>
        <v/>
      </c>
    </row>
    <row r="2748" spans="1:8">
      <c r="A2748" s="132">
        <v>211079</v>
      </c>
      <c r="B2748" s="134" t="s">
        <v>1146</v>
      </c>
      <c r="C2748" s="134">
        <v>111</v>
      </c>
      <c r="D2748" s="134">
        <v>94</v>
      </c>
      <c r="E2748" s="134">
        <v>70</v>
      </c>
      <c r="F2748" s="134">
        <v>48</v>
      </c>
      <c r="G2748" s="135">
        <v>46</v>
      </c>
      <c r="H2748" s="171">
        <f>IFERROR((Table21[[#This Row],[_202330]]-Table21[[#This Row],[_201930]])/Table21[[#This Row],[_201930]]*1,"")</f>
        <v>-0.5855855855855856</v>
      </c>
    </row>
    <row r="2749" spans="1:8" ht="28.5">
      <c r="A2749" s="132">
        <v>211079</v>
      </c>
      <c r="B2749" s="134" t="s">
        <v>1147</v>
      </c>
      <c r="C2749" s="134">
        <v>2</v>
      </c>
      <c r="D2749" s="134">
        <v>1</v>
      </c>
      <c r="E2749" s="134">
        <v>1</v>
      </c>
      <c r="F2749" s="134">
        <v>4</v>
      </c>
      <c r="G2749" s="135">
        <v>0</v>
      </c>
      <c r="H2749" s="171">
        <f>IFERROR((Table21[[#This Row],[_202330]]-Table21[[#This Row],[_201930]])/Table21[[#This Row],[_201930]]*1,"")</f>
        <v>-1</v>
      </c>
    </row>
    <row r="2750" spans="1:8" ht="28.5">
      <c r="A2750" s="132">
        <v>211079</v>
      </c>
      <c r="B2750" s="134" t="s">
        <v>1148</v>
      </c>
      <c r="C2750" s="134">
        <v>42</v>
      </c>
      <c r="D2750" s="134">
        <v>39</v>
      </c>
      <c r="E2750" s="134">
        <v>34</v>
      </c>
      <c r="F2750" s="134">
        <v>38</v>
      </c>
      <c r="G2750" s="135">
        <v>45</v>
      </c>
      <c r="H2750" s="171">
        <f>IFERROR((Table21[[#This Row],[_202330]]-Table21[[#This Row],[_201930]])/Table21[[#This Row],[_201930]]*1,"")</f>
        <v>7.1428571428571425E-2</v>
      </c>
    </row>
    <row r="2751" spans="1:8" ht="28.5">
      <c r="A2751" s="132">
        <v>211079</v>
      </c>
      <c r="B2751" s="134" t="s">
        <v>1149</v>
      </c>
      <c r="C2751" s="134">
        <v>85</v>
      </c>
      <c r="D2751" s="134">
        <v>88</v>
      </c>
      <c r="E2751" s="134">
        <v>61</v>
      </c>
      <c r="F2751" s="134">
        <v>50</v>
      </c>
      <c r="G2751" s="135">
        <v>63</v>
      </c>
      <c r="H2751" s="171">
        <f>IFERROR((Table21[[#This Row],[_202330]]-Table21[[#This Row],[_201930]])/Table21[[#This Row],[_201930]]*1,"")</f>
        <v>-0.25882352941176473</v>
      </c>
    </row>
    <row r="2752" spans="1:8" ht="28.5">
      <c r="A2752" s="132">
        <v>211079</v>
      </c>
      <c r="B2752" s="134" t="s">
        <v>1150</v>
      </c>
      <c r="C2752" s="134">
        <v>129</v>
      </c>
      <c r="D2752" s="134">
        <v>128</v>
      </c>
      <c r="E2752" s="134">
        <v>96</v>
      </c>
      <c r="F2752" s="134">
        <v>92</v>
      </c>
      <c r="G2752" s="135">
        <v>108</v>
      </c>
      <c r="H2752" s="171">
        <f>IFERROR((Table21[[#This Row],[_202330]]-Table21[[#This Row],[_201930]])/Table21[[#This Row],[_201930]]*1,"")</f>
        <v>-0.16279069767441862</v>
      </c>
    </row>
    <row r="2753" spans="1:8">
      <c r="A2753" s="132">
        <v>211079</v>
      </c>
      <c r="B2753" s="134" t="s">
        <v>1151</v>
      </c>
      <c r="C2753" s="134">
        <v>46</v>
      </c>
      <c r="D2753" s="134">
        <v>42</v>
      </c>
      <c r="E2753" s="134">
        <v>42</v>
      </c>
      <c r="F2753" s="134">
        <v>34</v>
      </c>
      <c r="G2753" s="135">
        <v>30</v>
      </c>
      <c r="H2753" s="171">
        <f>IFERROR((Table21[[#This Row],[_202330]]-Table21[[#This Row],[_201930]])/Table21[[#This Row],[_201930]]*1,"")</f>
        <v>-0.34782608695652173</v>
      </c>
    </row>
    <row r="2754" spans="1:8" ht="28.5">
      <c r="A2754" s="132">
        <v>211079</v>
      </c>
      <c r="B2754" s="134" t="s">
        <v>1152</v>
      </c>
      <c r="C2754" s="134">
        <v>18</v>
      </c>
      <c r="D2754" s="134">
        <v>18</v>
      </c>
      <c r="E2754" s="134">
        <v>21</v>
      </c>
      <c r="F2754" s="134">
        <v>30</v>
      </c>
      <c r="G2754" s="135">
        <v>29</v>
      </c>
      <c r="H2754" s="171">
        <f>IFERROR((Table21[[#This Row],[_202330]]-Table21[[#This Row],[_201930]])/Table21[[#This Row],[_201930]]*1,"")</f>
        <v>0.61111111111111116</v>
      </c>
    </row>
    <row r="2755" spans="1:8" ht="28.5">
      <c r="A2755" s="132">
        <v>211079</v>
      </c>
      <c r="B2755" s="134" t="s">
        <v>1153</v>
      </c>
      <c r="C2755" s="134">
        <v>1</v>
      </c>
      <c r="D2755" s="134">
        <v>0</v>
      </c>
      <c r="E2755" s="134">
        <v>1</v>
      </c>
      <c r="F2755" s="134">
        <v>3</v>
      </c>
      <c r="G2755" s="135">
        <v>0</v>
      </c>
      <c r="H2755" s="171">
        <f>IFERROR((Table21[[#This Row],[_202330]]-Table21[[#This Row],[_201930]])/Table21[[#This Row],[_201930]]*1,"")</f>
        <v>-1</v>
      </c>
    </row>
    <row r="2756" spans="1:8" ht="28.5">
      <c r="A2756" s="132">
        <v>211079</v>
      </c>
      <c r="B2756" s="134" t="s">
        <v>1154</v>
      </c>
      <c r="C2756" s="134">
        <v>18</v>
      </c>
      <c r="D2756" s="134">
        <v>18</v>
      </c>
      <c r="E2756" s="134">
        <v>20</v>
      </c>
      <c r="F2756" s="134">
        <v>27</v>
      </c>
      <c r="G2756" s="135">
        <v>29</v>
      </c>
      <c r="H2756" s="171">
        <f>IFERROR((Table21[[#This Row],[_202330]]-Table21[[#This Row],[_201930]])/Table21[[#This Row],[_201930]]*1,"")</f>
        <v>0.61111111111111116</v>
      </c>
    </row>
    <row r="2757" spans="1:8" ht="28.5">
      <c r="A2757" s="132">
        <v>211079</v>
      </c>
      <c r="B2757" s="134" t="s">
        <v>1155</v>
      </c>
      <c r="C2757" s="134">
        <v>35</v>
      </c>
      <c r="D2757" s="134">
        <v>40</v>
      </c>
      <c r="E2757" s="134">
        <v>37</v>
      </c>
      <c r="F2757" s="134">
        <v>36</v>
      </c>
      <c r="G2757" s="135">
        <v>41</v>
      </c>
      <c r="H2757" s="171">
        <f>IFERROR((Table21[[#This Row],[_202330]]-Table21[[#This Row],[_201930]])/Table21[[#This Row],[_201930]]*1,"")</f>
        <v>0.17142857142857143</v>
      </c>
    </row>
    <row r="2758" spans="1:8">
      <c r="A2758" s="132">
        <v>212878</v>
      </c>
      <c r="B2758" s="134" t="s">
        <v>1173</v>
      </c>
      <c r="C2758" s="134">
        <v>360</v>
      </c>
      <c r="D2758" s="134">
        <v>372</v>
      </c>
      <c r="E2758" s="134">
        <v>303</v>
      </c>
      <c r="F2758" s="134">
        <v>585</v>
      </c>
      <c r="G2758" s="135">
        <v>851</v>
      </c>
      <c r="H2758" s="171">
        <f>IFERROR((Table21[[#This Row],[_202330]]-Table21[[#This Row],[_201930]])/Table21[[#This Row],[_201930]]*1,"")</f>
        <v>1.3638888888888889</v>
      </c>
    </row>
    <row r="2759" spans="1:8">
      <c r="A2759" s="132">
        <v>212878</v>
      </c>
      <c r="B2759" s="134" t="s">
        <v>1131</v>
      </c>
      <c r="C2759" s="134">
        <v>4</v>
      </c>
      <c r="D2759" s="134">
        <v>1</v>
      </c>
      <c r="E2759" s="134">
        <v>0</v>
      </c>
      <c r="F2759" s="134">
        <v>1</v>
      </c>
      <c r="G2759" s="135">
        <v>1</v>
      </c>
      <c r="H2759" s="171">
        <f>IFERROR((Table21[[#This Row],[_202330]]-Table21[[#This Row],[_201930]])/Table21[[#This Row],[_201930]]*1,"")</f>
        <v>-0.75</v>
      </c>
    </row>
    <row r="2760" spans="1:8">
      <c r="A2760" s="132">
        <v>212878</v>
      </c>
      <c r="B2760" s="134" t="s">
        <v>1132</v>
      </c>
      <c r="C2760" s="134">
        <v>356</v>
      </c>
      <c r="D2760" s="134">
        <v>371</v>
      </c>
      <c r="E2760" s="134">
        <v>303</v>
      </c>
      <c r="F2760" s="134">
        <v>584</v>
      </c>
      <c r="G2760" s="135">
        <v>850</v>
      </c>
      <c r="H2760" s="171">
        <f>IFERROR((Table21[[#This Row],[_202330]]-Table21[[#This Row],[_201930]])/Table21[[#This Row],[_201930]]*1,"")</f>
        <v>1.3876404494382022</v>
      </c>
    </row>
    <row r="2761" spans="1:8" ht="28.5">
      <c r="A2761" s="132">
        <v>212878</v>
      </c>
      <c r="B2761" s="134" t="s">
        <v>1133</v>
      </c>
      <c r="C2761" s="134">
        <v>11</v>
      </c>
      <c r="D2761" s="134">
        <v>9</v>
      </c>
      <c r="E2761" s="134">
        <v>11</v>
      </c>
      <c r="F2761" s="134">
        <v>16</v>
      </c>
      <c r="G2761" s="135">
        <v>14</v>
      </c>
      <c r="H2761" s="171">
        <f>IFERROR((Table21[[#This Row],[_202330]]-Table21[[#This Row],[_201930]])/Table21[[#This Row],[_201930]]*1,"")</f>
        <v>0.27272727272727271</v>
      </c>
    </row>
    <row r="2762" spans="1:8" ht="28.5">
      <c r="A2762" s="132">
        <v>212878</v>
      </c>
      <c r="B2762" s="134" t="s">
        <v>1162</v>
      </c>
      <c r="C2762" s="134">
        <v>102</v>
      </c>
      <c r="D2762" s="134">
        <v>93</v>
      </c>
      <c r="E2762" s="134">
        <v>82</v>
      </c>
      <c r="F2762" s="134">
        <v>129</v>
      </c>
      <c r="G2762" s="135">
        <v>170</v>
      </c>
      <c r="H2762" s="171">
        <f>IFERROR((Table21[[#This Row],[_202330]]-Table21[[#This Row],[_201930]])/Table21[[#This Row],[_201930]]*1,"")</f>
        <v>0.66666666666666663</v>
      </c>
    </row>
    <row r="2763" spans="1:8" ht="28.5">
      <c r="A2763" s="132">
        <v>212878</v>
      </c>
      <c r="B2763" s="134" t="s">
        <v>1163</v>
      </c>
      <c r="C2763" s="134" t="s">
        <v>129</v>
      </c>
      <c r="D2763" s="134" t="s">
        <v>129</v>
      </c>
      <c r="E2763" s="134" t="s">
        <v>129</v>
      </c>
      <c r="F2763" s="134" t="s">
        <v>129</v>
      </c>
      <c r="G2763" s="135" t="s">
        <v>129</v>
      </c>
      <c r="H2763" s="171" t="str">
        <f>IFERROR((Table21[[#This Row],[_202330]]-Table21[[#This Row],[_201930]])/Table21[[#This Row],[_201930]]*1,"")</f>
        <v/>
      </c>
    </row>
    <row r="2764" spans="1:8">
      <c r="A2764" s="132">
        <v>212878</v>
      </c>
      <c r="B2764" s="134" t="s">
        <v>1136</v>
      </c>
      <c r="C2764" s="134">
        <v>113</v>
      </c>
      <c r="D2764" s="134">
        <v>102</v>
      </c>
      <c r="E2764" s="134">
        <v>93</v>
      </c>
      <c r="F2764" s="134">
        <v>145</v>
      </c>
      <c r="G2764" s="135">
        <v>184</v>
      </c>
      <c r="H2764" s="171">
        <f>IFERROR((Table21[[#This Row],[_202330]]-Table21[[#This Row],[_201930]])/Table21[[#This Row],[_201930]]*1,"")</f>
        <v>0.62831858407079644</v>
      </c>
    </row>
    <row r="2765" spans="1:8">
      <c r="A2765" s="132">
        <v>212878</v>
      </c>
      <c r="B2765" s="134" t="s">
        <v>1137</v>
      </c>
      <c r="C2765" s="134">
        <v>32</v>
      </c>
      <c r="D2765" s="134">
        <v>27</v>
      </c>
      <c r="E2765" s="134">
        <v>31</v>
      </c>
      <c r="F2765" s="134">
        <v>25</v>
      </c>
      <c r="G2765" s="135">
        <v>22</v>
      </c>
      <c r="H2765" s="171">
        <f>IFERROR((Table21[[#This Row],[_202330]]-Table21[[#This Row],[_201930]])/Table21[[#This Row],[_201930]]*1,"")</f>
        <v>-0.3125</v>
      </c>
    </row>
    <row r="2766" spans="1:8" ht="28.5">
      <c r="A2766" s="132">
        <v>212878</v>
      </c>
      <c r="B2766" s="134" t="s">
        <v>1138</v>
      </c>
      <c r="C2766" s="134">
        <v>15</v>
      </c>
      <c r="D2766" s="134">
        <v>8</v>
      </c>
      <c r="E2766" s="134">
        <v>9</v>
      </c>
      <c r="F2766" s="134">
        <v>19</v>
      </c>
      <c r="G2766" s="135">
        <v>16</v>
      </c>
      <c r="H2766" s="171">
        <f>IFERROR((Table21[[#This Row],[_202330]]-Table21[[#This Row],[_201930]])/Table21[[#This Row],[_201930]]*1,"")</f>
        <v>6.6666666666666666E-2</v>
      </c>
    </row>
    <row r="2767" spans="1:8" ht="28.5">
      <c r="A2767" s="132">
        <v>212878</v>
      </c>
      <c r="B2767" s="134" t="s">
        <v>1164</v>
      </c>
      <c r="C2767" s="134">
        <v>117</v>
      </c>
      <c r="D2767" s="134">
        <v>116</v>
      </c>
      <c r="E2767" s="134">
        <v>100</v>
      </c>
      <c r="F2767" s="134">
        <v>163</v>
      </c>
      <c r="G2767" s="135">
        <v>197</v>
      </c>
      <c r="H2767" s="171">
        <f>IFERROR((Table21[[#This Row],[_202330]]-Table21[[#This Row],[_201930]])/Table21[[#This Row],[_201930]]*1,"")</f>
        <v>0.68376068376068377</v>
      </c>
    </row>
    <row r="2768" spans="1:8" ht="28.5">
      <c r="A2768" s="132">
        <v>212878</v>
      </c>
      <c r="B2768" s="134" t="s">
        <v>1165</v>
      </c>
      <c r="C2768" s="134" t="s">
        <v>129</v>
      </c>
      <c r="D2768" s="134" t="s">
        <v>129</v>
      </c>
      <c r="E2768" s="134" t="s">
        <v>129</v>
      </c>
      <c r="F2768" s="134" t="s">
        <v>129</v>
      </c>
      <c r="G2768" s="135" t="s">
        <v>129</v>
      </c>
      <c r="H2768" s="171" t="str">
        <f>IFERROR((Table21[[#This Row],[_202330]]-Table21[[#This Row],[_201930]])/Table21[[#This Row],[_201930]]*1,"")</f>
        <v/>
      </c>
    </row>
    <row r="2769" spans="1:8">
      <c r="A2769" s="132">
        <v>212878</v>
      </c>
      <c r="B2769" s="134" t="s">
        <v>1141</v>
      </c>
      <c r="C2769" s="134">
        <v>132</v>
      </c>
      <c r="D2769" s="134">
        <v>124</v>
      </c>
      <c r="E2769" s="134">
        <v>109</v>
      </c>
      <c r="F2769" s="134">
        <v>182</v>
      </c>
      <c r="G2769" s="135">
        <v>213</v>
      </c>
      <c r="H2769" s="171">
        <f>IFERROR((Table21[[#This Row],[_202330]]-Table21[[#This Row],[_201930]])/Table21[[#This Row],[_201930]]*1,"")</f>
        <v>0.61363636363636365</v>
      </c>
    </row>
    <row r="2770" spans="1:8">
      <c r="A2770" s="132">
        <v>212878</v>
      </c>
      <c r="B2770" s="134" t="s">
        <v>1142</v>
      </c>
      <c r="C2770" s="134">
        <v>37</v>
      </c>
      <c r="D2770" s="134">
        <v>33</v>
      </c>
      <c r="E2770" s="134">
        <v>36</v>
      </c>
      <c r="F2770" s="134">
        <v>31</v>
      </c>
      <c r="G2770" s="135">
        <v>25</v>
      </c>
      <c r="H2770" s="171">
        <f>IFERROR((Table21[[#This Row],[_202330]]-Table21[[#This Row],[_201930]])/Table21[[#This Row],[_201930]]*1,"")</f>
        <v>-0.32432432432432434</v>
      </c>
    </row>
    <row r="2771" spans="1:8" ht="28.5">
      <c r="A2771" s="132">
        <v>212878</v>
      </c>
      <c r="B2771" s="134" t="s">
        <v>1143</v>
      </c>
      <c r="C2771" s="134">
        <v>16</v>
      </c>
      <c r="D2771" s="134">
        <v>9</v>
      </c>
      <c r="E2771" s="134">
        <v>9</v>
      </c>
      <c r="F2771" s="134">
        <v>22</v>
      </c>
      <c r="G2771" s="135">
        <v>18</v>
      </c>
      <c r="H2771" s="171">
        <f>IFERROR((Table21[[#This Row],[_202330]]-Table21[[#This Row],[_201930]])/Table21[[#This Row],[_201930]]*1,"")</f>
        <v>0.125</v>
      </c>
    </row>
    <row r="2772" spans="1:8" ht="28.5">
      <c r="A2772" s="132">
        <v>212878</v>
      </c>
      <c r="B2772" s="134" t="s">
        <v>1166</v>
      </c>
      <c r="C2772" s="134">
        <v>123</v>
      </c>
      <c r="D2772" s="134">
        <v>124</v>
      </c>
      <c r="E2772" s="134">
        <v>105</v>
      </c>
      <c r="F2772" s="134">
        <v>171</v>
      </c>
      <c r="G2772" s="135">
        <v>203</v>
      </c>
      <c r="H2772" s="171">
        <f>IFERROR((Table21[[#This Row],[_202330]]-Table21[[#This Row],[_201930]])/Table21[[#This Row],[_201930]]*1,"")</f>
        <v>0.65040650406504064</v>
      </c>
    </row>
    <row r="2773" spans="1:8" ht="28.5">
      <c r="A2773" s="132">
        <v>212878</v>
      </c>
      <c r="B2773" s="134" t="s">
        <v>1167</v>
      </c>
      <c r="C2773" s="134" t="s">
        <v>129</v>
      </c>
      <c r="D2773" s="134" t="s">
        <v>129</v>
      </c>
      <c r="E2773" s="134" t="s">
        <v>129</v>
      </c>
      <c r="F2773" s="134" t="s">
        <v>129</v>
      </c>
      <c r="G2773" s="135" t="s">
        <v>129</v>
      </c>
      <c r="H2773" s="171" t="str">
        <f>IFERROR((Table21[[#This Row],[_202330]]-Table21[[#This Row],[_201930]])/Table21[[#This Row],[_201930]]*1,"")</f>
        <v/>
      </c>
    </row>
    <row r="2774" spans="1:8">
      <c r="A2774" s="132">
        <v>212878</v>
      </c>
      <c r="B2774" s="134" t="s">
        <v>1146</v>
      </c>
      <c r="C2774" s="134">
        <v>139</v>
      </c>
      <c r="D2774" s="134">
        <v>133</v>
      </c>
      <c r="E2774" s="134">
        <v>114</v>
      </c>
      <c r="F2774" s="134">
        <v>193</v>
      </c>
      <c r="G2774" s="135">
        <v>221</v>
      </c>
      <c r="H2774" s="171">
        <f>IFERROR((Table21[[#This Row],[_202330]]-Table21[[#This Row],[_201930]])/Table21[[#This Row],[_201930]]*1,"")</f>
        <v>0.58992805755395683</v>
      </c>
    </row>
    <row r="2775" spans="1:8" ht="28.5">
      <c r="A2775" s="132">
        <v>212878</v>
      </c>
      <c r="B2775" s="134" t="s">
        <v>1147</v>
      </c>
      <c r="C2775" s="134">
        <v>2</v>
      </c>
      <c r="D2775" s="134">
        <v>7</v>
      </c>
      <c r="E2775" s="134">
        <v>5</v>
      </c>
      <c r="F2775" s="134">
        <v>4</v>
      </c>
      <c r="G2775" s="135">
        <v>11</v>
      </c>
      <c r="H2775" s="171">
        <f>IFERROR((Table21[[#This Row],[_202330]]-Table21[[#This Row],[_201930]])/Table21[[#This Row],[_201930]]*1,"")</f>
        <v>4.5</v>
      </c>
    </row>
    <row r="2776" spans="1:8" ht="28.5">
      <c r="A2776" s="132">
        <v>212878</v>
      </c>
      <c r="B2776" s="134" t="s">
        <v>1148</v>
      </c>
      <c r="C2776" s="134">
        <v>111</v>
      </c>
      <c r="D2776" s="134">
        <v>121</v>
      </c>
      <c r="E2776" s="134">
        <v>89</v>
      </c>
      <c r="F2776" s="134">
        <v>226</v>
      </c>
      <c r="G2776" s="135">
        <v>368</v>
      </c>
      <c r="H2776" s="171">
        <f>IFERROR((Table21[[#This Row],[_202330]]-Table21[[#This Row],[_201930]])/Table21[[#This Row],[_201930]]*1,"")</f>
        <v>2.3153153153153152</v>
      </c>
    </row>
    <row r="2777" spans="1:8" ht="28.5">
      <c r="A2777" s="132">
        <v>212878</v>
      </c>
      <c r="B2777" s="134" t="s">
        <v>1149</v>
      </c>
      <c r="C2777" s="134">
        <v>104</v>
      </c>
      <c r="D2777" s="134">
        <v>110</v>
      </c>
      <c r="E2777" s="134">
        <v>95</v>
      </c>
      <c r="F2777" s="134">
        <v>161</v>
      </c>
      <c r="G2777" s="135">
        <v>250</v>
      </c>
      <c r="H2777" s="171">
        <f>IFERROR((Table21[[#This Row],[_202330]]-Table21[[#This Row],[_201930]])/Table21[[#This Row],[_201930]]*1,"")</f>
        <v>1.4038461538461537</v>
      </c>
    </row>
    <row r="2778" spans="1:8" ht="28.5">
      <c r="A2778" s="132">
        <v>212878</v>
      </c>
      <c r="B2778" s="134" t="s">
        <v>1150</v>
      </c>
      <c r="C2778" s="134">
        <v>217</v>
      </c>
      <c r="D2778" s="134">
        <v>238</v>
      </c>
      <c r="E2778" s="134">
        <v>189</v>
      </c>
      <c r="F2778" s="134">
        <v>391</v>
      </c>
      <c r="G2778" s="135">
        <v>629</v>
      </c>
      <c r="H2778" s="171">
        <f>IFERROR((Table21[[#This Row],[_202330]]-Table21[[#This Row],[_201930]])/Table21[[#This Row],[_201930]]*1,"")</f>
        <v>1.8986175115207373</v>
      </c>
    </row>
    <row r="2779" spans="1:8">
      <c r="A2779" s="132">
        <v>212878</v>
      </c>
      <c r="B2779" s="134" t="s">
        <v>1151</v>
      </c>
      <c r="C2779" s="134">
        <v>39</v>
      </c>
      <c r="D2779" s="134">
        <v>36</v>
      </c>
      <c r="E2779" s="134">
        <v>38</v>
      </c>
      <c r="F2779" s="134">
        <v>33</v>
      </c>
      <c r="G2779" s="135">
        <v>26</v>
      </c>
      <c r="H2779" s="171">
        <f>IFERROR((Table21[[#This Row],[_202330]]-Table21[[#This Row],[_201930]])/Table21[[#This Row],[_201930]]*1,"")</f>
        <v>-0.33333333333333331</v>
      </c>
    </row>
    <row r="2780" spans="1:8" ht="28.5">
      <c r="A2780" s="132">
        <v>212878</v>
      </c>
      <c r="B2780" s="134" t="s">
        <v>1152</v>
      </c>
      <c r="C2780" s="134">
        <v>32</v>
      </c>
      <c r="D2780" s="134">
        <v>35</v>
      </c>
      <c r="E2780" s="134">
        <v>31</v>
      </c>
      <c r="F2780" s="134">
        <v>39</v>
      </c>
      <c r="G2780" s="135">
        <v>45</v>
      </c>
      <c r="H2780" s="171">
        <f>IFERROR((Table21[[#This Row],[_202330]]-Table21[[#This Row],[_201930]])/Table21[[#This Row],[_201930]]*1,"")</f>
        <v>0.40625</v>
      </c>
    </row>
    <row r="2781" spans="1:8" ht="28.5">
      <c r="A2781" s="132">
        <v>212878</v>
      </c>
      <c r="B2781" s="134" t="s">
        <v>1153</v>
      </c>
      <c r="C2781" s="134">
        <v>1</v>
      </c>
      <c r="D2781" s="134">
        <v>2</v>
      </c>
      <c r="E2781" s="134">
        <v>2</v>
      </c>
      <c r="F2781" s="134">
        <v>1</v>
      </c>
      <c r="G2781" s="135">
        <v>1</v>
      </c>
      <c r="H2781" s="171">
        <f>IFERROR((Table21[[#This Row],[_202330]]-Table21[[#This Row],[_201930]])/Table21[[#This Row],[_201930]]*1,"")</f>
        <v>0</v>
      </c>
    </row>
    <row r="2782" spans="1:8" ht="28.5">
      <c r="A2782" s="132">
        <v>212878</v>
      </c>
      <c r="B2782" s="134" t="s">
        <v>1154</v>
      </c>
      <c r="C2782" s="134">
        <v>31</v>
      </c>
      <c r="D2782" s="134">
        <v>33</v>
      </c>
      <c r="E2782" s="134">
        <v>29</v>
      </c>
      <c r="F2782" s="134">
        <v>39</v>
      </c>
      <c r="G2782" s="135">
        <v>43</v>
      </c>
      <c r="H2782" s="171">
        <f>IFERROR((Table21[[#This Row],[_202330]]-Table21[[#This Row],[_201930]])/Table21[[#This Row],[_201930]]*1,"")</f>
        <v>0.38709677419354838</v>
      </c>
    </row>
    <row r="2783" spans="1:8" ht="28.5">
      <c r="A2783" s="132">
        <v>212878</v>
      </c>
      <c r="B2783" s="134" t="s">
        <v>1155</v>
      </c>
      <c r="C2783" s="134">
        <v>29</v>
      </c>
      <c r="D2783" s="134">
        <v>30</v>
      </c>
      <c r="E2783" s="134">
        <v>31</v>
      </c>
      <c r="F2783" s="134">
        <v>28</v>
      </c>
      <c r="G2783" s="135">
        <v>29</v>
      </c>
      <c r="H2783" s="171">
        <f>IFERROR((Table21[[#This Row],[_202330]]-Table21[[#This Row],[_201930]])/Table21[[#This Row],[_201930]]*1,"")</f>
        <v>0</v>
      </c>
    </row>
    <row r="2784" spans="1:8">
      <c r="A2784" s="132">
        <v>214111</v>
      </c>
      <c r="B2784" s="134" t="s">
        <v>1173</v>
      </c>
      <c r="C2784" s="134">
        <v>708</v>
      </c>
      <c r="D2784" s="134">
        <v>639</v>
      </c>
      <c r="E2784" s="134">
        <v>555</v>
      </c>
      <c r="F2784" s="134">
        <v>572</v>
      </c>
      <c r="G2784" s="135">
        <v>506</v>
      </c>
      <c r="H2784" s="171">
        <f>IFERROR((Table21[[#This Row],[_202330]]-Table21[[#This Row],[_201930]])/Table21[[#This Row],[_201930]]*1,"")</f>
        <v>-0.28531073446327682</v>
      </c>
    </row>
    <row r="2785" spans="1:8">
      <c r="A2785" s="132">
        <v>214111</v>
      </c>
      <c r="B2785" s="134" t="s">
        <v>1131</v>
      </c>
      <c r="C2785" s="134">
        <v>3</v>
      </c>
      <c r="D2785" s="134">
        <v>0</v>
      </c>
      <c r="E2785" s="134">
        <v>0</v>
      </c>
      <c r="F2785" s="134">
        <v>0</v>
      </c>
      <c r="G2785" s="135">
        <v>2</v>
      </c>
      <c r="H2785" s="171">
        <f>IFERROR((Table21[[#This Row],[_202330]]-Table21[[#This Row],[_201930]])/Table21[[#This Row],[_201930]]*1,"")</f>
        <v>-0.33333333333333331</v>
      </c>
    </row>
    <row r="2786" spans="1:8">
      <c r="A2786" s="132">
        <v>214111</v>
      </c>
      <c r="B2786" s="134" t="s">
        <v>1132</v>
      </c>
      <c r="C2786" s="134">
        <v>705</v>
      </c>
      <c r="D2786" s="134">
        <v>639</v>
      </c>
      <c r="E2786" s="134">
        <v>555</v>
      </c>
      <c r="F2786" s="134">
        <v>572</v>
      </c>
      <c r="G2786" s="135">
        <v>504</v>
      </c>
      <c r="H2786" s="171">
        <f>IFERROR((Table21[[#This Row],[_202330]]-Table21[[#This Row],[_201930]])/Table21[[#This Row],[_201930]]*1,"")</f>
        <v>-0.28510638297872343</v>
      </c>
    </row>
    <row r="2787" spans="1:8" ht="28.5">
      <c r="A2787" s="132">
        <v>214111</v>
      </c>
      <c r="B2787" s="134" t="s">
        <v>1133</v>
      </c>
      <c r="C2787" s="134">
        <v>10</v>
      </c>
      <c r="D2787" s="134">
        <v>3</v>
      </c>
      <c r="E2787" s="134">
        <v>4</v>
      </c>
      <c r="F2787" s="134">
        <v>5</v>
      </c>
      <c r="G2787" s="135">
        <v>7</v>
      </c>
      <c r="H2787" s="171">
        <f>IFERROR((Table21[[#This Row],[_202330]]-Table21[[#This Row],[_201930]])/Table21[[#This Row],[_201930]]*1,"")</f>
        <v>-0.3</v>
      </c>
    </row>
    <row r="2788" spans="1:8" ht="28.5">
      <c r="A2788" s="132">
        <v>214111</v>
      </c>
      <c r="B2788" s="134" t="s">
        <v>1162</v>
      </c>
      <c r="C2788" s="134">
        <v>100</v>
      </c>
      <c r="D2788" s="134">
        <v>115</v>
      </c>
      <c r="E2788" s="134">
        <v>98</v>
      </c>
      <c r="F2788" s="134">
        <v>110</v>
      </c>
      <c r="G2788" s="135">
        <v>94</v>
      </c>
      <c r="H2788" s="171">
        <f>IFERROR((Table21[[#This Row],[_202330]]-Table21[[#This Row],[_201930]])/Table21[[#This Row],[_201930]]*1,"")</f>
        <v>-0.06</v>
      </c>
    </row>
    <row r="2789" spans="1:8" ht="28.5">
      <c r="A2789" s="132">
        <v>214111</v>
      </c>
      <c r="B2789" s="134" t="s">
        <v>1163</v>
      </c>
      <c r="C2789" s="134" t="s">
        <v>129</v>
      </c>
      <c r="D2789" s="134" t="s">
        <v>129</v>
      </c>
      <c r="E2789" s="134" t="s">
        <v>129</v>
      </c>
      <c r="F2789" s="134" t="s">
        <v>129</v>
      </c>
      <c r="G2789" s="135" t="s">
        <v>129</v>
      </c>
      <c r="H2789" s="171" t="str">
        <f>IFERROR((Table21[[#This Row],[_202330]]-Table21[[#This Row],[_201930]])/Table21[[#This Row],[_201930]]*1,"")</f>
        <v/>
      </c>
    </row>
    <row r="2790" spans="1:8">
      <c r="A2790" s="132">
        <v>214111</v>
      </c>
      <c r="B2790" s="134" t="s">
        <v>1136</v>
      </c>
      <c r="C2790" s="134">
        <v>110</v>
      </c>
      <c r="D2790" s="134">
        <v>118</v>
      </c>
      <c r="E2790" s="134">
        <v>102</v>
      </c>
      <c r="F2790" s="134">
        <v>115</v>
      </c>
      <c r="G2790" s="135">
        <v>101</v>
      </c>
      <c r="H2790" s="171">
        <f>IFERROR((Table21[[#This Row],[_202330]]-Table21[[#This Row],[_201930]])/Table21[[#This Row],[_201930]]*1,"")</f>
        <v>-8.1818181818181818E-2</v>
      </c>
    </row>
    <row r="2791" spans="1:8">
      <c r="A2791" s="132">
        <v>214111</v>
      </c>
      <c r="B2791" s="134" t="s">
        <v>1137</v>
      </c>
      <c r="C2791" s="134">
        <v>16</v>
      </c>
      <c r="D2791" s="134">
        <v>18</v>
      </c>
      <c r="E2791" s="134">
        <v>18</v>
      </c>
      <c r="F2791" s="134">
        <v>20</v>
      </c>
      <c r="G2791" s="135">
        <v>20</v>
      </c>
      <c r="H2791" s="171">
        <f>IFERROR((Table21[[#This Row],[_202330]]-Table21[[#This Row],[_201930]])/Table21[[#This Row],[_201930]]*1,"")</f>
        <v>0.25</v>
      </c>
    </row>
    <row r="2792" spans="1:8" ht="28.5">
      <c r="A2792" s="132">
        <v>214111</v>
      </c>
      <c r="B2792" s="134" t="s">
        <v>1138</v>
      </c>
      <c r="C2792" s="134">
        <v>12</v>
      </c>
      <c r="D2792" s="134">
        <v>3</v>
      </c>
      <c r="E2792" s="134">
        <v>5</v>
      </c>
      <c r="F2792" s="134">
        <v>5</v>
      </c>
      <c r="G2792" s="135">
        <v>9</v>
      </c>
      <c r="H2792" s="171">
        <f>IFERROR((Table21[[#This Row],[_202330]]-Table21[[#This Row],[_201930]])/Table21[[#This Row],[_201930]]*1,"")</f>
        <v>-0.25</v>
      </c>
    </row>
    <row r="2793" spans="1:8" ht="28.5">
      <c r="A2793" s="132">
        <v>214111</v>
      </c>
      <c r="B2793" s="134" t="s">
        <v>1164</v>
      </c>
      <c r="C2793" s="134">
        <v>131</v>
      </c>
      <c r="D2793" s="134">
        <v>136</v>
      </c>
      <c r="E2793" s="134">
        <v>118</v>
      </c>
      <c r="F2793" s="134">
        <v>120</v>
      </c>
      <c r="G2793" s="135">
        <v>112</v>
      </c>
      <c r="H2793" s="171">
        <f>IFERROR((Table21[[#This Row],[_202330]]-Table21[[#This Row],[_201930]])/Table21[[#This Row],[_201930]]*1,"")</f>
        <v>-0.14503816793893129</v>
      </c>
    </row>
    <row r="2794" spans="1:8" ht="28.5">
      <c r="A2794" s="132">
        <v>214111</v>
      </c>
      <c r="B2794" s="134" t="s">
        <v>1165</v>
      </c>
      <c r="C2794" s="134" t="s">
        <v>129</v>
      </c>
      <c r="D2794" s="134" t="s">
        <v>129</v>
      </c>
      <c r="E2794" s="134" t="s">
        <v>129</v>
      </c>
      <c r="F2794" s="134" t="s">
        <v>129</v>
      </c>
      <c r="G2794" s="135" t="s">
        <v>129</v>
      </c>
      <c r="H2794" s="171" t="str">
        <f>IFERROR((Table21[[#This Row],[_202330]]-Table21[[#This Row],[_201930]])/Table21[[#This Row],[_201930]]*1,"")</f>
        <v/>
      </c>
    </row>
    <row r="2795" spans="1:8">
      <c r="A2795" s="132">
        <v>214111</v>
      </c>
      <c r="B2795" s="134" t="s">
        <v>1141</v>
      </c>
      <c r="C2795" s="134">
        <v>143</v>
      </c>
      <c r="D2795" s="134">
        <v>139</v>
      </c>
      <c r="E2795" s="134">
        <v>123</v>
      </c>
      <c r="F2795" s="134">
        <v>125</v>
      </c>
      <c r="G2795" s="135">
        <v>121</v>
      </c>
      <c r="H2795" s="171">
        <f>IFERROR((Table21[[#This Row],[_202330]]-Table21[[#This Row],[_201930]])/Table21[[#This Row],[_201930]]*1,"")</f>
        <v>-0.15384615384615385</v>
      </c>
    </row>
    <row r="2796" spans="1:8">
      <c r="A2796" s="132">
        <v>214111</v>
      </c>
      <c r="B2796" s="134" t="s">
        <v>1142</v>
      </c>
      <c r="C2796" s="134">
        <v>20</v>
      </c>
      <c r="D2796" s="134">
        <v>22</v>
      </c>
      <c r="E2796" s="134">
        <v>22</v>
      </c>
      <c r="F2796" s="134">
        <v>22</v>
      </c>
      <c r="G2796" s="135">
        <v>24</v>
      </c>
      <c r="H2796" s="171">
        <f>IFERROR((Table21[[#This Row],[_202330]]-Table21[[#This Row],[_201930]])/Table21[[#This Row],[_201930]]*1,"")</f>
        <v>0.2</v>
      </c>
    </row>
    <row r="2797" spans="1:8" ht="28.5">
      <c r="A2797" s="132">
        <v>214111</v>
      </c>
      <c r="B2797" s="134" t="s">
        <v>1143</v>
      </c>
      <c r="C2797" s="134">
        <v>12</v>
      </c>
      <c r="D2797" s="134">
        <v>3</v>
      </c>
      <c r="E2797" s="134">
        <v>5</v>
      </c>
      <c r="F2797" s="134">
        <v>5</v>
      </c>
      <c r="G2797" s="135">
        <v>8</v>
      </c>
      <c r="H2797" s="171">
        <f>IFERROR((Table21[[#This Row],[_202330]]-Table21[[#This Row],[_201930]])/Table21[[#This Row],[_201930]]*1,"")</f>
        <v>-0.33333333333333331</v>
      </c>
    </row>
    <row r="2798" spans="1:8" ht="28.5">
      <c r="A2798" s="132">
        <v>214111</v>
      </c>
      <c r="B2798" s="134" t="s">
        <v>1166</v>
      </c>
      <c r="C2798" s="134">
        <v>136</v>
      </c>
      <c r="D2798" s="134">
        <v>142</v>
      </c>
      <c r="E2798" s="134">
        <v>123</v>
      </c>
      <c r="F2798" s="134">
        <v>127</v>
      </c>
      <c r="G2798" s="135">
        <v>120</v>
      </c>
      <c r="H2798" s="171">
        <f>IFERROR((Table21[[#This Row],[_202330]]-Table21[[#This Row],[_201930]])/Table21[[#This Row],[_201930]]*1,"")</f>
        <v>-0.11764705882352941</v>
      </c>
    </row>
    <row r="2799" spans="1:8" ht="28.5">
      <c r="A2799" s="132">
        <v>214111</v>
      </c>
      <c r="B2799" s="134" t="s">
        <v>1167</v>
      </c>
      <c r="C2799" s="134" t="s">
        <v>129</v>
      </c>
      <c r="D2799" s="134" t="s">
        <v>129</v>
      </c>
      <c r="E2799" s="134" t="s">
        <v>129</v>
      </c>
      <c r="F2799" s="134" t="s">
        <v>129</v>
      </c>
      <c r="G2799" s="135" t="s">
        <v>129</v>
      </c>
      <c r="H2799" s="171" t="str">
        <f>IFERROR((Table21[[#This Row],[_202330]]-Table21[[#This Row],[_201930]])/Table21[[#This Row],[_201930]]*1,"")</f>
        <v/>
      </c>
    </row>
    <row r="2800" spans="1:8">
      <c r="A2800" s="132">
        <v>214111</v>
      </c>
      <c r="B2800" s="134" t="s">
        <v>1146</v>
      </c>
      <c r="C2800" s="134">
        <v>148</v>
      </c>
      <c r="D2800" s="134">
        <v>145</v>
      </c>
      <c r="E2800" s="134">
        <v>128</v>
      </c>
      <c r="F2800" s="134">
        <v>132</v>
      </c>
      <c r="G2800" s="135">
        <v>128</v>
      </c>
      <c r="H2800" s="171">
        <f>IFERROR((Table21[[#This Row],[_202330]]-Table21[[#This Row],[_201930]])/Table21[[#This Row],[_201930]]*1,"")</f>
        <v>-0.13513513513513514</v>
      </c>
    </row>
    <row r="2801" spans="1:8" ht="28.5">
      <c r="A2801" s="132">
        <v>214111</v>
      </c>
      <c r="B2801" s="134" t="s">
        <v>1147</v>
      </c>
      <c r="C2801" s="134">
        <v>5</v>
      </c>
      <c r="D2801" s="134">
        <v>6</v>
      </c>
      <c r="E2801" s="134">
        <v>7</v>
      </c>
      <c r="F2801" s="134">
        <v>9</v>
      </c>
      <c r="G2801" s="135">
        <v>3</v>
      </c>
      <c r="H2801" s="171">
        <f>IFERROR((Table21[[#This Row],[_202330]]-Table21[[#This Row],[_201930]])/Table21[[#This Row],[_201930]]*1,"")</f>
        <v>-0.4</v>
      </c>
    </row>
    <row r="2802" spans="1:8" ht="28.5">
      <c r="A2802" s="132">
        <v>214111</v>
      </c>
      <c r="B2802" s="134" t="s">
        <v>1148</v>
      </c>
      <c r="C2802" s="134">
        <v>264</v>
      </c>
      <c r="D2802" s="134">
        <v>286</v>
      </c>
      <c r="E2802" s="134">
        <v>240</v>
      </c>
      <c r="F2802" s="134">
        <v>132</v>
      </c>
      <c r="G2802" s="135">
        <v>210</v>
      </c>
      <c r="H2802" s="171">
        <f>IFERROR((Table21[[#This Row],[_202330]]-Table21[[#This Row],[_201930]])/Table21[[#This Row],[_201930]]*1,"")</f>
        <v>-0.20454545454545456</v>
      </c>
    </row>
    <row r="2803" spans="1:8" ht="28.5">
      <c r="A2803" s="132">
        <v>214111</v>
      </c>
      <c r="B2803" s="134" t="s">
        <v>1149</v>
      </c>
      <c r="C2803" s="134">
        <v>288</v>
      </c>
      <c r="D2803" s="134">
        <v>202</v>
      </c>
      <c r="E2803" s="134">
        <v>180</v>
      </c>
      <c r="F2803" s="134">
        <v>299</v>
      </c>
      <c r="G2803" s="135">
        <v>163</v>
      </c>
      <c r="H2803" s="171">
        <f>IFERROR((Table21[[#This Row],[_202330]]-Table21[[#This Row],[_201930]])/Table21[[#This Row],[_201930]]*1,"")</f>
        <v>-0.43402777777777779</v>
      </c>
    </row>
    <row r="2804" spans="1:8" ht="28.5">
      <c r="A2804" s="132">
        <v>214111</v>
      </c>
      <c r="B2804" s="134" t="s">
        <v>1150</v>
      </c>
      <c r="C2804" s="134">
        <v>557</v>
      </c>
      <c r="D2804" s="134">
        <v>494</v>
      </c>
      <c r="E2804" s="134">
        <v>427</v>
      </c>
      <c r="F2804" s="134">
        <v>440</v>
      </c>
      <c r="G2804" s="135">
        <v>376</v>
      </c>
      <c r="H2804" s="171">
        <f>IFERROR((Table21[[#This Row],[_202330]]-Table21[[#This Row],[_201930]])/Table21[[#This Row],[_201930]]*1,"")</f>
        <v>-0.32495511669658889</v>
      </c>
    </row>
    <row r="2805" spans="1:8">
      <c r="A2805" s="132">
        <v>214111</v>
      </c>
      <c r="B2805" s="134" t="s">
        <v>1151</v>
      </c>
      <c r="C2805" s="134">
        <v>21</v>
      </c>
      <c r="D2805" s="134">
        <v>23</v>
      </c>
      <c r="E2805" s="134">
        <v>23</v>
      </c>
      <c r="F2805" s="134">
        <v>23</v>
      </c>
      <c r="G2805" s="135">
        <v>25</v>
      </c>
      <c r="H2805" s="171">
        <f>IFERROR((Table21[[#This Row],[_202330]]-Table21[[#This Row],[_201930]])/Table21[[#This Row],[_201930]]*1,"")</f>
        <v>0.19047619047619047</v>
      </c>
    </row>
    <row r="2806" spans="1:8" ht="28.5">
      <c r="A2806" s="132">
        <v>214111</v>
      </c>
      <c r="B2806" s="134" t="s">
        <v>1152</v>
      </c>
      <c r="C2806" s="134">
        <v>38</v>
      </c>
      <c r="D2806" s="134">
        <v>46</v>
      </c>
      <c r="E2806" s="134">
        <v>45</v>
      </c>
      <c r="F2806" s="134">
        <v>25</v>
      </c>
      <c r="G2806" s="135">
        <v>42</v>
      </c>
      <c r="H2806" s="171">
        <f>IFERROR((Table21[[#This Row],[_202330]]-Table21[[#This Row],[_201930]])/Table21[[#This Row],[_201930]]*1,"")</f>
        <v>0.10526315789473684</v>
      </c>
    </row>
    <row r="2807" spans="1:8" ht="28.5">
      <c r="A2807" s="132">
        <v>214111</v>
      </c>
      <c r="B2807" s="134" t="s">
        <v>1153</v>
      </c>
      <c r="C2807" s="134">
        <v>1</v>
      </c>
      <c r="D2807" s="134">
        <v>1</v>
      </c>
      <c r="E2807" s="134">
        <v>1</v>
      </c>
      <c r="F2807" s="134">
        <v>2</v>
      </c>
      <c r="G2807" s="135">
        <v>1</v>
      </c>
      <c r="H2807" s="171">
        <f>IFERROR((Table21[[#This Row],[_202330]]-Table21[[#This Row],[_201930]])/Table21[[#This Row],[_201930]]*1,"")</f>
        <v>0</v>
      </c>
    </row>
    <row r="2808" spans="1:8" ht="28.5">
      <c r="A2808" s="132">
        <v>214111</v>
      </c>
      <c r="B2808" s="134" t="s">
        <v>1154</v>
      </c>
      <c r="C2808" s="134">
        <v>37</v>
      </c>
      <c r="D2808" s="134">
        <v>45</v>
      </c>
      <c r="E2808" s="134">
        <v>43</v>
      </c>
      <c r="F2808" s="134">
        <v>23</v>
      </c>
      <c r="G2808" s="135">
        <v>42</v>
      </c>
      <c r="H2808" s="171">
        <f>IFERROR((Table21[[#This Row],[_202330]]-Table21[[#This Row],[_201930]])/Table21[[#This Row],[_201930]]*1,"")</f>
        <v>0.13513513513513514</v>
      </c>
    </row>
    <row r="2809" spans="1:8" ht="28.5">
      <c r="A2809" s="132">
        <v>214111</v>
      </c>
      <c r="B2809" s="134" t="s">
        <v>1155</v>
      </c>
      <c r="C2809" s="134">
        <v>41</v>
      </c>
      <c r="D2809" s="134">
        <v>32</v>
      </c>
      <c r="E2809" s="134">
        <v>32</v>
      </c>
      <c r="F2809" s="134">
        <v>52</v>
      </c>
      <c r="G2809" s="135">
        <v>32</v>
      </c>
      <c r="H2809" s="171">
        <f>IFERROR((Table21[[#This Row],[_202330]]-Table21[[#This Row],[_201930]])/Table21[[#This Row],[_201930]]*1,"")</f>
        <v>-0.21951219512195122</v>
      </c>
    </row>
    <row r="2810" spans="1:8">
      <c r="A2810" s="132">
        <v>215239</v>
      </c>
      <c r="B2810" s="134" t="s">
        <v>1173</v>
      </c>
      <c r="C2810" s="134">
        <v>309</v>
      </c>
      <c r="D2810" s="134">
        <v>297</v>
      </c>
      <c r="E2810" s="134">
        <v>355</v>
      </c>
      <c r="F2810" s="134">
        <v>320</v>
      </c>
      <c r="G2810" s="135">
        <v>313</v>
      </c>
      <c r="H2810" s="171">
        <f>IFERROR((Table21[[#This Row],[_202330]]-Table21[[#This Row],[_201930]])/Table21[[#This Row],[_201930]]*1,"")</f>
        <v>1.2944983818770227E-2</v>
      </c>
    </row>
    <row r="2811" spans="1:8">
      <c r="A2811" s="132">
        <v>215239</v>
      </c>
      <c r="B2811" s="134" t="s">
        <v>1131</v>
      </c>
      <c r="C2811" s="134">
        <v>0</v>
      </c>
      <c r="D2811" s="134">
        <v>0</v>
      </c>
      <c r="E2811" s="134">
        <v>0</v>
      </c>
      <c r="F2811" s="134">
        <v>0</v>
      </c>
      <c r="G2811" s="135">
        <v>0</v>
      </c>
      <c r="H2811" s="171" t="str">
        <f>IFERROR((Table21[[#This Row],[_202330]]-Table21[[#This Row],[_201930]])/Table21[[#This Row],[_201930]]*1,"")</f>
        <v/>
      </c>
    </row>
    <row r="2812" spans="1:8">
      <c r="A2812" s="132">
        <v>215239</v>
      </c>
      <c r="B2812" s="134" t="s">
        <v>1132</v>
      </c>
      <c r="C2812" s="134">
        <v>309</v>
      </c>
      <c r="D2812" s="134">
        <v>297</v>
      </c>
      <c r="E2812" s="134">
        <v>355</v>
      </c>
      <c r="F2812" s="134">
        <v>320</v>
      </c>
      <c r="G2812" s="135">
        <v>313</v>
      </c>
      <c r="H2812" s="171">
        <f>IFERROR((Table21[[#This Row],[_202330]]-Table21[[#This Row],[_201930]])/Table21[[#This Row],[_201930]]*1,"")</f>
        <v>1.2944983818770227E-2</v>
      </c>
    </row>
    <row r="2813" spans="1:8" ht="28.5">
      <c r="A2813" s="132">
        <v>215239</v>
      </c>
      <c r="B2813" s="134" t="s">
        <v>1133</v>
      </c>
      <c r="C2813" s="134">
        <v>4</v>
      </c>
      <c r="D2813" s="134">
        <v>10</v>
      </c>
      <c r="E2813" s="134">
        <v>6</v>
      </c>
      <c r="F2813" s="134">
        <v>7</v>
      </c>
      <c r="G2813" s="135">
        <v>7</v>
      </c>
      <c r="H2813" s="171">
        <f>IFERROR((Table21[[#This Row],[_202330]]-Table21[[#This Row],[_201930]])/Table21[[#This Row],[_201930]]*1,"")</f>
        <v>0.75</v>
      </c>
    </row>
    <row r="2814" spans="1:8" ht="28.5">
      <c r="A2814" s="132">
        <v>215239</v>
      </c>
      <c r="B2814" s="134" t="s">
        <v>1162</v>
      </c>
      <c r="C2814" s="134">
        <v>96</v>
      </c>
      <c r="D2814" s="134">
        <v>105</v>
      </c>
      <c r="E2814" s="134">
        <v>102</v>
      </c>
      <c r="F2814" s="134">
        <v>99</v>
      </c>
      <c r="G2814" s="135">
        <v>97</v>
      </c>
      <c r="H2814" s="171">
        <f>IFERROR((Table21[[#This Row],[_202330]]-Table21[[#This Row],[_201930]])/Table21[[#This Row],[_201930]]*1,"")</f>
        <v>1.0416666666666666E-2</v>
      </c>
    </row>
    <row r="2815" spans="1:8" ht="28.5">
      <c r="A2815" s="132">
        <v>215239</v>
      </c>
      <c r="B2815" s="134" t="s">
        <v>1163</v>
      </c>
      <c r="C2815" s="134" t="s">
        <v>129</v>
      </c>
      <c r="D2815" s="134" t="s">
        <v>129</v>
      </c>
      <c r="E2815" s="134" t="s">
        <v>129</v>
      </c>
      <c r="F2815" s="134" t="s">
        <v>129</v>
      </c>
      <c r="G2815" s="135" t="s">
        <v>129</v>
      </c>
      <c r="H2815" s="171" t="str">
        <f>IFERROR((Table21[[#This Row],[_202330]]-Table21[[#This Row],[_201930]])/Table21[[#This Row],[_201930]]*1,"")</f>
        <v/>
      </c>
    </row>
    <row r="2816" spans="1:8">
      <c r="A2816" s="132">
        <v>215239</v>
      </c>
      <c r="B2816" s="134" t="s">
        <v>1136</v>
      </c>
      <c r="C2816" s="134">
        <v>100</v>
      </c>
      <c r="D2816" s="134">
        <v>115</v>
      </c>
      <c r="E2816" s="134">
        <v>108</v>
      </c>
      <c r="F2816" s="134">
        <v>106</v>
      </c>
      <c r="G2816" s="135">
        <v>104</v>
      </c>
      <c r="H2816" s="171">
        <f>IFERROR((Table21[[#This Row],[_202330]]-Table21[[#This Row],[_201930]])/Table21[[#This Row],[_201930]]*1,"")</f>
        <v>0.04</v>
      </c>
    </row>
    <row r="2817" spans="1:8">
      <c r="A2817" s="132">
        <v>215239</v>
      </c>
      <c r="B2817" s="134" t="s">
        <v>1137</v>
      </c>
      <c r="C2817" s="134">
        <v>32</v>
      </c>
      <c r="D2817" s="134">
        <v>39</v>
      </c>
      <c r="E2817" s="134">
        <v>30</v>
      </c>
      <c r="F2817" s="134">
        <v>33</v>
      </c>
      <c r="G2817" s="135">
        <v>33</v>
      </c>
      <c r="H2817" s="171">
        <f>IFERROR((Table21[[#This Row],[_202330]]-Table21[[#This Row],[_201930]])/Table21[[#This Row],[_201930]]*1,"")</f>
        <v>3.125E-2</v>
      </c>
    </row>
    <row r="2818" spans="1:8" ht="28.5">
      <c r="A2818" s="132">
        <v>215239</v>
      </c>
      <c r="B2818" s="134" t="s">
        <v>1138</v>
      </c>
      <c r="C2818" s="134">
        <v>4</v>
      </c>
      <c r="D2818" s="134">
        <v>11</v>
      </c>
      <c r="E2818" s="134">
        <v>6</v>
      </c>
      <c r="F2818" s="134">
        <v>7</v>
      </c>
      <c r="G2818" s="135">
        <v>7</v>
      </c>
      <c r="H2818" s="171">
        <f>IFERROR((Table21[[#This Row],[_202330]]-Table21[[#This Row],[_201930]])/Table21[[#This Row],[_201930]]*1,"")</f>
        <v>0.75</v>
      </c>
    </row>
    <row r="2819" spans="1:8" ht="28.5">
      <c r="A2819" s="132">
        <v>215239</v>
      </c>
      <c r="B2819" s="134" t="s">
        <v>1164</v>
      </c>
      <c r="C2819" s="134">
        <v>105</v>
      </c>
      <c r="D2819" s="134">
        <v>111</v>
      </c>
      <c r="E2819" s="134">
        <v>110</v>
      </c>
      <c r="F2819" s="134">
        <v>106</v>
      </c>
      <c r="G2819" s="135">
        <v>108</v>
      </c>
      <c r="H2819" s="171">
        <f>IFERROR((Table21[[#This Row],[_202330]]-Table21[[#This Row],[_201930]])/Table21[[#This Row],[_201930]]*1,"")</f>
        <v>2.8571428571428571E-2</v>
      </c>
    </row>
    <row r="2820" spans="1:8" ht="28.5">
      <c r="A2820" s="132">
        <v>215239</v>
      </c>
      <c r="B2820" s="134" t="s">
        <v>1165</v>
      </c>
      <c r="C2820" s="134" t="s">
        <v>129</v>
      </c>
      <c r="D2820" s="134" t="s">
        <v>129</v>
      </c>
      <c r="E2820" s="134" t="s">
        <v>129</v>
      </c>
      <c r="F2820" s="134" t="s">
        <v>129</v>
      </c>
      <c r="G2820" s="135" t="s">
        <v>129</v>
      </c>
      <c r="H2820" s="171" t="str">
        <f>IFERROR((Table21[[#This Row],[_202330]]-Table21[[#This Row],[_201930]])/Table21[[#This Row],[_201930]]*1,"")</f>
        <v/>
      </c>
    </row>
    <row r="2821" spans="1:8">
      <c r="A2821" s="132">
        <v>215239</v>
      </c>
      <c r="B2821" s="134" t="s">
        <v>1141</v>
      </c>
      <c r="C2821" s="134">
        <v>109</v>
      </c>
      <c r="D2821" s="134">
        <v>122</v>
      </c>
      <c r="E2821" s="134">
        <v>116</v>
      </c>
      <c r="F2821" s="134">
        <v>113</v>
      </c>
      <c r="G2821" s="135">
        <v>115</v>
      </c>
      <c r="H2821" s="171">
        <f>IFERROR((Table21[[#This Row],[_202330]]-Table21[[#This Row],[_201930]])/Table21[[#This Row],[_201930]]*1,"")</f>
        <v>5.5045871559633031E-2</v>
      </c>
    </row>
    <row r="2822" spans="1:8">
      <c r="A2822" s="132">
        <v>215239</v>
      </c>
      <c r="B2822" s="134" t="s">
        <v>1142</v>
      </c>
      <c r="C2822" s="134">
        <v>35</v>
      </c>
      <c r="D2822" s="134">
        <v>41</v>
      </c>
      <c r="E2822" s="134">
        <v>33</v>
      </c>
      <c r="F2822" s="134">
        <v>35</v>
      </c>
      <c r="G2822" s="135">
        <v>37</v>
      </c>
      <c r="H2822" s="171">
        <f>IFERROR((Table21[[#This Row],[_202330]]-Table21[[#This Row],[_201930]])/Table21[[#This Row],[_201930]]*1,"")</f>
        <v>5.7142857142857141E-2</v>
      </c>
    </row>
    <row r="2823" spans="1:8" ht="28.5">
      <c r="A2823" s="132">
        <v>215239</v>
      </c>
      <c r="B2823" s="134" t="s">
        <v>1143</v>
      </c>
      <c r="C2823" s="134">
        <v>4</v>
      </c>
      <c r="D2823" s="134">
        <v>11</v>
      </c>
      <c r="E2823" s="134">
        <v>6</v>
      </c>
      <c r="F2823" s="134">
        <v>7</v>
      </c>
      <c r="G2823" s="135">
        <v>7</v>
      </c>
      <c r="H2823" s="171">
        <f>IFERROR((Table21[[#This Row],[_202330]]-Table21[[#This Row],[_201930]])/Table21[[#This Row],[_201930]]*1,"")</f>
        <v>0.75</v>
      </c>
    </row>
    <row r="2824" spans="1:8" ht="28.5">
      <c r="A2824" s="132">
        <v>215239</v>
      </c>
      <c r="B2824" s="134" t="s">
        <v>1166</v>
      </c>
      <c r="C2824" s="134">
        <v>105</v>
      </c>
      <c r="D2824" s="134">
        <v>114</v>
      </c>
      <c r="E2824" s="134">
        <v>114</v>
      </c>
      <c r="F2824" s="134">
        <v>108</v>
      </c>
      <c r="G2824" s="135">
        <v>113</v>
      </c>
      <c r="H2824" s="171">
        <f>IFERROR((Table21[[#This Row],[_202330]]-Table21[[#This Row],[_201930]])/Table21[[#This Row],[_201930]]*1,"")</f>
        <v>7.6190476190476197E-2</v>
      </c>
    </row>
    <row r="2825" spans="1:8" ht="28.5">
      <c r="A2825" s="132">
        <v>215239</v>
      </c>
      <c r="B2825" s="134" t="s">
        <v>1167</v>
      </c>
      <c r="C2825" s="134" t="s">
        <v>129</v>
      </c>
      <c r="D2825" s="134" t="s">
        <v>129</v>
      </c>
      <c r="E2825" s="134" t="s">
        <v>129</v>
      </c>
      <c r="F2825" s="134" t="s">
        <v>129</v>
      </c>
      <c r="G2825" s="135" t="s">
        <v>129</v>
      </c>
      <c r="H2825" s="171" t="str">
        <f>IFERROR((Table21[[#This Row],[_202330]]-Table21[[#This Row],[_201930]])/Table21[[#This Row],[_201930]]*1,"")</f>
        <v/>
      </c>
    </row>
    <row r="2826" spans="1:8">
      <c r="A2826" s="132">
        <v>215239</v>
      </c>
      <c r="B2826" s="134" t="s">
        <v>1146</v>
      </c>
      <c r="C2826" s="134">
        <v>109</v>
      </c>
      <c r="D2826" s="134">
        <v>125</v>
      </c>
      <c r="E2826" s="134">
        <v>120</v>
      </c>
      <c r="F2826" s="134">
        <v>115</v>
      </c>
      <c r="G2826" s="135">
        <v>120</v>
      </c>
      <c r="H2826" s="171">
        <f>IFERROR((Table21[[#This Row],[_202330]]-Table21[[#This Row],[_201930]])/Table21[[#This Row],[_201930]]*1,"")</f>
        <v>0.10091743119266056</v>
      </c>
    </row>
    <row r="2827" spans="1:8" ht="28.5">
      <c r="A2827" s="132">
        <v>215239</v>
      </c>
      <c r="B2827" s="134" t="s">
        <v>1147</v>
      </c>
      <c r="C2827" s="134">
        <v>1</v>
      </c>
      <c r="D2827" s="134">
        <v>1</v>
      </c>
      <c r="E2827" s="134">
        <v>2</v>
      </c>
      <c r="F2827" s="134">
        <v>3</v>
      </c>
      <c r="G2827" s="135">
        <v>2</v>
      </c>
      <c r="H2827" s="171">
        <f>IFERROR((Table21[[#This Row],[_202330]]-Table21[[#This Row],[_201930]])/Table21[[#This Row],[_201930]]*1,"")</f>
        <v>1</v>
      </c>
    </row>
    <row r="2828" spans="1:8" ht="28.5">
      <c r="A2828" s="132">
        <v>215239</v>
      </c>
      <c r="B2828" s="134" t="s">
        <v>1148</v>
      </c>
      <c r="C2828" s="134">
        <v>141</v>
      </c>
      <c r="D2828" s="134">
        <v>137</v>
      </c>
      <c r="E2828" s="134">
        <v>169</v>
      </c>
      <c r="F2828" s="134">
        <v>92</v>
      </c>
      <c r="G2828" s="135">
        <v>103</v>
      </c>
      <c r="H2828" s="171">
        <f>IFERROR((Table21[[#This Row],[_202330]]-Table21[[#This Row],[_201930]])/Table21[[#This Row],[_201930]]*1,"")</f>
        <v>-0.26950354609929078</v>
      </c>
    </row>
    <row r="2829" spans="1:8" ht="28.5">
      <c r="A2829" s="132">
        <v>215239</v>
      </c>
      <c r="B2829" s="134" t="s">
        <v>1149</v>
      </c>
      <c r="C2829" s="134">
        <v>58</v>
      </c>
      <c r="D2829" s="134">
        <v>34</v>
      </c>
      <c r="E2829" s="134">
        <v>64</v>
      </c>
      <c r="F2829" s="134">
        <v>110</v>
      </c>
      <c r="G2829" s="135">
        <v>88</v>
      </c>
      <c r="H2829" s="171">
        <f>IFERROR((Table21[[#This Row],[_202330]]-Table21[[#This Row],[_201930]])/Table21[[#This Row],[_201930]]*1,"")</f>
        <v>0.51724137931034486</v>
      </c>
    </row>
    <row r="2830" spans="1:8" ht="28.5">
      <c r="A2830" s="132">
        <v>215239</v>
      </c>
      <c r="B2830" s="134" t="s">
        <v>1150</v>
      </c>
      <c r="C2830" s="134">
        <v>200</v>
      </c>
      <c r="D2830" s="134">
        <v>172</v>
      </c>
      <c r="E2830" s="134">
        <v>235</v>
      </c>
      <c r="F2830" s="134">
        <v>205</v>
      </c>
      <c r="G2830" s="135">
        <v>193</v>
      </c>
      <c r="H2830" s="171">
        <f>IFERROR((Table21[[#This Row],[_202330]]-Table21[[#This Row],[_201930]])/Table21[[#This Row],[_201930]]*1,"")</f>
        <v>-3.5000000000000003E-2</v>
      </c>
    </row>
    <row r="2831" spans="1:8">
      <c r="A2831" s="132">
        <v>215239</v>
      </c>
      <c r="B2831" s="134" t="s">
        <v>1151</v>
      </c>
      <c r="C2831" s="134">
        <v>35</v>
      </c>
      <c r="D2831" s="134">
        <v>42</v>
      </c>
      <c r="E2831" s="134">
        <v>34</v>
      </c>
      <c r="F2831" s="134">
        <v>36</v>
      </c>
      <c r="G2831" s="135">
        <v>38</v>
      </c>
      <c r="H2831" s="171">
        <f>IFERROR((Table21[[#This Row],[_202330]]-Table21[[#This Row],[_201930]])/Table21[[#This Row],[_201930]]*1,"")</f>
        <v>8.5714285714285715E-2</v>
      </c>
    </row>
    <row r="2832" spans="1:8" ht="28.5">
      <c r="A2832" s="132">
        <v>215239</v>
      </c>
      <c r="B2832" s="134" t="s">
        <v>1152</v>
      </c>
      <c r="C2832" s="134">
        <v>46</v>
      </c>
      <c r="D2832" s="134">
        <v>46</v>
      </c>
      <c r="E2832" s="134">
        <v>48</v>
      </c>
      <c r="F2832" s="134">
        <v>30</v>
      </c>
      <c r="G2832" s="135">
        <v>34</v>
      </c>
      <c r="H2832" s="171">
        <f>IFERROR((Table21[[#This Row],[_202330]]-Table21[[#This Row],[_201930]])/Table21[[#This Row],[_201930]]*1,"")</f>
        <v>-0.2608695652173913</v>
      </c>
    </row>
    <row r="2833" spans="1:8" ht="28.5">
      <c r="A2833" s="132">
        <v>215239</v>
      </c>
      <c r="B2833" s="134" t="s">
        <v>1153</v>
      </c>
      <c r="C2833" s="134">
        <v>0</v>
      </c>
      <c r="D2833" s="134">
        <v>0</v>
      </c>
      <c r="E2833" s="134">
        <v>1</v>
      </c>
      <c r="F2833" s="134">
        <v>1</v>
      </c>
      <c r="G2833" s="135">
        <v>1</v>
      </c>
      <c r="H2833" s="171" t="str">
        <f>IFERROR((Table21[[#This Row],[_202330]]-Table21[[#This Row],[_201930]])/Table21[[#This Row],[_201930]]*1,"")</f>
        <v/>
      </c>
    </row>
    <row r="2834" spans="1:8" ht="28.5">
      <c r="A2834" s="132">
        <v>215239</v>
      </c>
      <c r="B2834" s="134" t="s">
        <v>1154</v>
      </c>
      <c r="C2834" s="134">
        <v>46</v>
      </c>
      <c r="D2834" s="134">
        <v>46</v>
      </c>
      <c r="E2834" s="134">
        <v>48</v>
      </c>
      <c r="F2834" s="134">
        <v>29</v>
      </c>
      <c r="G2834" s="135">
        <v>33</v>
      </c>
      <c r="H2834" s="171">
        <f>IFERROR((Table21[[#This Row],[_202330]]-Table21[[#This Row],[_201930]])/Table21[[#This Row],[_201930]]*1,"")</f>
        <v>-0.28260869565217389</v>
      </c>
    </row>
    <row r="2835" spans="1:8" ht="28.5">
      <c r="A2835" s="132">
        <v>215239</v>
      </c>
      <c r="B2835" s="134" t="s">
        <v>1155</v>
      </c>
      <c r="C2835" s="134">
        <v>19</v>
      </c>
      <c r="D2835" s="134">
        <v>11</v>
      </c>
      <c r="E2835" s="134">
        <v>18</v>
      </c>
      <c r="F2835" s="134">
        <v>34</v>
      </c>
      <c r="G2835" s="135">
        <v>28</v>
      </c>
      <c r="H2835" s="171">
        <f>IFERROR((Table21[[#This Row],[_202330]]-Table21[[#This Row],[_201930]])/Table21[[#This Row],[_201930]]*1,"")</f>
        <v>0.47368421052631576</v>
      </c>
    </row>
    <row r="2836" spans="1:8">
      <c r="A2836" s="132">
        <v>218858</v>
      </c>
      <c r="B2836" s="134" t="s">
        <v>1173</v>
      </c>
      <c r="C2836" s="134">
        <v>212</v>
      </c>
      <c r="D2836" s="134">
        <v>229</v>
      </c>
      <c r="E2836" s="134">
        <v>152</v>
      </c>
      <c r="F2836" s="134">
        <v>108</v>
      </c>
      <c r="G2836" s="135">
        <v>54</v>
      </c>
      <c r="H2836" s="171">
        <f>IFERROR((Table21[[#This Row],[_202330]]-Table21[[#This Row],[_201930]])/Table21[[#This Row],[_201930]]*1,"")</f>
        <v>-0.74528301886792447</v>
      </c>
    </row>
    <row r="2837" spans="1:8">
      <c r="A2837" s="132">
        <v>218858</v>
      </c>
      <c r="B2837" s="134" t="s">
        <v>1131</v>
      </c>
      <c r="C2837" s="134">
        <v>0</v>
      </c>
      <c r="D2837" s="134">
        <v>0</v>
      </c>
      <c r="E2837" s="134">
        <v>0</v>
      </c>
      <c r="F2837" s="134">
        <v>0</v>
      </c>
      <c r="G2837" s="135">
        <v>0</v>
      </c>
      <c r="H2837" s="171" t="str">
        <f>IFERROR((Table21[[#This Row],[_202330]]-Table21[[#This Row],[_201930]])/Table21[[#This Row],[_201930]]*1,"")</f>
        <v/>
      </c>
    </row>
    <row r="2838" spans="1:8">
      <c r="A2838" s="132">
        <v>218858</v>
      </c>
      <c r="B2838" s="134" t="s">
        <v>1132</v>
      </c>
      <c r="C2838" s="134">
        <v>212</v>
      </c>
      <c r="D2838" s="134">
        <v>229</v>
      </c>
      <c r="E2838" s="134">
        <v>152</v>
      </c>
      <c r="F2838" s="134">
        <v>108</v>
      </c>
      <c r="G2838" s="135">
        <v>54</v>
      </c>
      <c r="H2838" s="171">
        <f>IFERROR((Table21[[#This Row],[_202330]]-Table21[[#This Row],[_201930]])/Table21[[#This Row],[_201930]]*1,"")</f>
        <v>-0.74528301886792447</v>
      </c>
    </row>
    <row r="2839" spans="1:8" ht="28.5">
      <c r="A2839" s="132">
        <v>218858</v>
      </c>
      <c r="B2839" s="134" t="s">
        <v>1133</v>
      </c>
      <c r="C2839" s="134">
        <v>19</v>
      </c>
      <c r="D2839" s="134">
        <v>16</v>
      </c>
      <c r="E2839" s="134">
        <v>13</v>
      </c>
      <c r="F2839" s="134">
        <v>8</v>
      </c>
      <c r="G2839" s="135">
        <v>5</v>
      </c>
      <c r="H2839" s="171">
        <f>IFERROR((Table21[[#This Row],[_202330]]-Table21[[#This Row],[_201930]])/Table21[[#This Row],[_201930]]*1,"")</f>
        <v>-0.73684210526315785</v>
      </c>
    </row>
    <row r="2840" spans="1:8" ht="28.5">
      <c r="A2840" s="132">
        <v>218858</v>
      </c>
      <c r="B2840" s="134" t="s">
        <v>1162</v>
      </c>
      <c r="C2840" s="134">
        <v>23</v>
      </c>
      <c r="D2840" s="134">
        <v>32</v>
      </c>
      <c r="E2840" s="134">
        <v>27</v>
      </c>
      <c r="F2840" s="134">
        <v>15</v>
      </c>
      <c r="G2840" s="135">
        <v>10</v>
      </c>
      <c r="H2840" s="171">
        <f>IFERROR((Table21[[#This Row],[_202330]]-Table21[[#This Row],[_201930]])/Table21[[#This Row],[_201930]]*1,"")</f>
        <v>-0.56521739130434778</v>
      </c>
    </row>
    <row r="2841" spans="1:8" ht="28.5">
      <c r="A2841" s="132">
        <v>218858</v>
      </c>
      <c r="B2841" s="134" t="s">
        <v>1163</v>
      </c>
      <c r="C2841" s="134" t="s">
        <v>129</v>
      </c>
      <c r="D2841" s="134" t="s">
        <v>129</v>
      </c>
      <c r="E2841" s="134" t="s">
        <v>129</v>
      </c>
      <c r="F2841" s="134" t="s">
        <v>129</v>
      </c>
      <c r="G2841" s="135" t="s">
        <v>129</v>
      </c>
      <c r="H2841" s="171" t="str">
        <f>IFERROR((Table21[[#This Row],[_202330]]-Table21[[#This Row],[_201930]])/Table21[[#This Row],[_201930]]*1,"")</f>
        <v/>
      </c>
    </row>
    <row r="2842" spans="1:8">
      <c r="A2842" s="132">
        <v>218858</v>
      </c>
      <c r="B2842" s="134" t="s">
        <v>1136</v>
      </c>
      <c r="C2842" s="134">
        <v>42</v>
      </c>
      <c r="D2842" s="134">
        <v>48</v>
      </c>
      <c r="E2842" s="134">
        <v>40</v>
      </c>
      <c r="F2842" s="134">
        <v>23</v>
      </c>
      <c r="G2842" s="135">
        <v>15</v>
      </c>
      <c r="H2842" s="171">
        <f>IFERROR((Table21[[#This Row],[_202330]]-Table21[[#This Row],[_201930]])/Table21[[#This Row],[_201930]]*1,"")</f>
        <v>-0.6428571428571429</v>
      </c>
    </row>
    <row r="2843" spans="1:8">
      <c r="A2843" s="132">
        <v>218858</v>
      </c>
      <c r="B2843" s="134" t="s">
        <v>1137</v>
      </c>
      <c r="C2843" s="134">
        <v>20</v>
      </c>
      <c r="D2843" s="134">
        <v>21</v>
      </c>
      <c r="E2843" s="134">
        <v>26</v>
      </c>
      <c r="F2843" s="134">
        <v>21</v>
      </c>
      <c r="G2843" s="135">
        <v>28</v>
      </c>
      <c r="H2843" s="171">
        <f>IFERROR((Table21[[#This Row],[_202330]]-Table21[[#This Row],[_201930]])/Table21[[#This Row],[_201930]]*1,"")</f>
        <v>0.4</v>
      </c>
    </row>
    <row r="2844" spans="1:8" ht="28.5">
      <c r="A2844" s="132">
        <v>218858</v>
      </c>
      <c r="B2844" s="134" t="s">
        <v>1138</v>
      </c>
      <c r="C2844" s="134">
        <v>16</v>
      </c>
      <c r="D2844" s="134">
        <v>17</v>
      </c>
      <c r="E2844" s="134">
        <v>14</v>
      </c>
      <c r="F2844" s="134">
        <v>9</v>
      </c>
      <c r="G2844" s="135">
        <v>5</v>
      </c>
      <c r="H2844" s="171">
        <f>IFERROR((Table21[[#This Row],[_202330]]-Table21[[#This Row],[_201930]])/Table21[[#This Row],[_201930]]*1,"")</f>
        <v>-0.6875</v>
      </c>
    </row>
    <row r="2845" spans="1:8" ht="28.5">
      <c r="A2845" s="132">
        <v>218858</v>
      </c>
      <c r="B2845" s="134" t="s">
        <v>1164</v>
      </c>
      <c r="C2845" s="134">
        <v>30</v>
      </c>
      <c r="D2845" s="134">
        <v>37</v>
      </c>
      <c r="E2845" s="134">
        <v>31</v>
      </c>
      <c r="F2845" s="134">
        <v>17</v>
      </c>
      <c r="G2845" s="135">
        <v>11</v>
      </c>
      <c r="H2845" s="171">
        <f>IFERROR((Table21[[#This Row],[_202330]]-Table21[[#This Row],[_201930]])/Table21[[#This Row],[_201930]]*1,"")</f>
        <v>-0.6333333333333333</v>
      </c>
    </row>
    <row r="2846" spans="1:8" ht="28.5">
      <c r="A2846" s="132">
        <v>218858</v>
      </c>
      <c r="B2846" s="134" t="s">
        <v>1165</v>
      </c>
      <c r="C2846" s="134" t="s">
        <v>129</v>
      </c>
      <c r="D2846" s="134" t="s">
        <v>129</v>
      </c>
      <c r="E2846" s="134" t="s">
        <v>129</v>
      </c>
      <c r="F2846" s="134" t="s">
        <v>129</v>
      </c>
      <c r="G2846" s="135" t="s">
        <v>129</v>
      </c>
      <c r="H2846" s="171" t="str">
        <f>IFERROR((Table21[[#This Row],[_202330]]-Table21[[#This Row],[_201930]])/Table21[[#This Row],[_201930]]*1,"")</f>
        <v/>
      </c>
    </row>
    <row r="2847" spans="1:8">
      <c r="A2847" s="132">
        <v>218858</v>
      </c>
      <c r="B2847" s="134" t="s">
        <v>1141</v>
      </c>
      <c r="C2847" s="134">
        <v>46</v>
      </c>
      <c r="D2847" s="134">
        <v>54</v>
      </c>
      <c r="E2847" s="134">
        <v>45</v>
      </c>
      <c r="F2847" s="134">
        <v>26</v>
      </c>
      <c r="G2847" s="135">
        <v>16</v>
      </c>
      <c r="H2847" s="171">
        <f>IFERROR((Table21[[#This Row],[_202330]]-Table21[[#This Row],[_201930]])/Table21[[#This Row],[_201930]]*1,"")</f>
        <v>-0.65217391304347827</v>
      </c>
    </row>
    <row r="2848" spans="1:8">
      <c r="A2848" s="132">
        <v>218858</v>
      </c>
      <c r="B2848" s="134" t="s">
        <v>1142</v>
      </c>
      <c r="C2848" s="134">
        <v>22</v>
      </c>
      <c r="D2848" s="134">
        <v>24</v>
      </c>
      <c r="E2848" s="134">
        <v>30</v>
      </c>
      <c r="F2848" s="134">
        <v>24</v>
      </c>
      <c r="G2848" s="135">
        <v>30</v>
      </c>
      <c r="H2848" s="171">
        <f>IFERROR((Table21[[#This Row],[_202330]]-Table21[[#This Row],[_201930]])/Table21[[#This Row],[_201930]]*1,"")</f>
        <v>0.36363636363636365</v>
      </c>
    </row>
    <row r="2849" spans="1:8" ht="28.5">
      <c r="A2849" s="132">
        <v>218858</v>
      </c>
      <c r="B2849" s="134" t="s">
        <v>1143</v>
      </c>
      <c r="C2849" s="134">
        <v>16</v>
      </c>
      <c r="D2849" s="134">
        <v>17</v>
      </c>
      <c r="E2849" s="134">
        <v>14</v>
      </c>
      <c r="F2849" s="134">
        <v>9</v>
      </c>
      <c r="G2849" s="135">
        <v>5</v>
      </c>
      <c r="H2849" s="171">
        <f>IFERROR((Table21[[#This Row],[_202330]]-Table21[[#This Row],[_201930]])/Table21[[#This Row],[_201930]]*1,"")</f>
        <v>-0.6875</v>
      </c>
    </row>
    <row r="2850" spans="1:8" ht="28.5">
      <c r="A2850" s="132">
        <v>218858</v>
      </c>
      <c r="B2850" s="134" t="s">
        <v>1166</v>
      </c>
      <c r="C2850" s="134">
        <v>31</v>
      </c>
      <c r="D2850" s="134">
        <v>44</v>
      </c>
      <c r="E2850" s="134">
        <v>34</v>
      </c>
      <c r="F2850" s="134">
        <v>17</v>
      </c>
      <c r="G2850" s="135">
        <v>12</v>
      </c>
      <c r="H2850" s="171">
        <f>IFERROR((Table21[[#This Row],[_202330]]-Table21[[#This Row],[_201930]])/Table21[[#This Row],[_201930]]*1,"")</f>
        <v>-0.61290322580645162</v>
      </c>
    </row>
    <row r="2851" spans="1:8" ht="28.5">
      <c r="A2851" s="132">
        <v>218858</v>
      </c>
      <c r="B2851" s="134" t="s">
        <v>1167</v>
      </c>
      <c r="C2851" s="134" t="s">
        <v>129</v>
      </c>
      <c r="D2851" s="134" t="s">
        <v>129</v>
      </c>
      <c r="E2851" s="134" t="s">
        <v>129</v>
      </c>
      <c r="F2851" s="134" t="s">
        <v>129</v>
      </c>
      <c r="G2851" s="135" t="s">
        <v>129</v>
      </c>
      <c r="H2851" s="171" t="str">
        <f>IFERROR((Table21[[#This Row],[_202330]]-Table21[[#This Row],[_201930]])/Table21[[#This Row],[_201930]]*1,"")</f>
        <v/>
      </c>
    </row>
    <row r="2852" spans="1:8">
      <c r="A2852" s="132">
        <v>218858</v>
      </c>
      <c r="B2852" s="134" t="s">
        <v>1146</v>
      </c>
      <c r="C2852" s="134">
        <v>47</v>
      </c>
      <c r="D2852" s="134">
        <v>61</v>
      </c>
      <c r="E2852" s="134">
        <v>48</v>
      </c>
      <c r="F2852" s="134">
        <v>26</v>
      </c>
      <c r="G2852" s="135">
        <v>17</v>
      </c>
      <c r="H2852" s="171">
        <f>IFERROR((Table21[[#This Row],[_202330]]-Table21[[#This Row],[_201930]])/Table21[[#This Row],[_201930]]*1,"")</f>
        <v>-0.63829787234042556</v>
      </c>
    </row>
    <row r="2853" spans="1:8" ht="28.5">
      <c r="A2853" s="132">
        <v>218858</v>
      </c>
      <c r="B2853" s="134" t="s">
        <v>1147</v>
      </c>
      <c r="C2853" s="134">
        <v>1</v>
      </c>
      <c r="D2853" s="134">
        <v>3</v>
      </c>
      <c r="E2853" s="134">
        <v>1</v>
      </c>
      <c r="F2853" s="134">
        <v>0</v>
      </c>
      <c r="G2853" s="135">
        <v>0</v>
      </c>
      <c r="H2853" s="171">
        <f>IFERROR((Table21[[#This Row],[_202330]]-Table21[[#This Row],[_201930]])/Table21[[#This Row],[_201930]]*1,"")</f>
        <v>-1</v>
      </c>
    </row>
    <row r="2854" spans="1:8" ht="28.5">
      <c r="A2854" s="132">
        <v>218858</v>
      </c>
      <c r="B2854" s="134" t="s">
        <v>1148</v>
      </c>
      <c r="C2854" s="134">
        <v>98</v>
      </c>
      <c r="D2854" s="134">
        <v>61</v>
      </c>
      <c r="E2854" s="134">
        <v>48</v>
      </c>
      <c r="F2854" s="134">
        <v>41</v>
      </c>
      <c r="G2854" s="135">
        <v>24</v>
      </c>
      <c r="H2854" s="171">
        <f>IFERROR((Table21[[#This Row],[_202330]]-Table21[[#This Row],[_201930]])/Table21[[#This Row],[_201930]]*1,"")</f>
        <v>-0.75510204081632648</v>
      </c>
    </row>
    <row r="2855" spans="1:8" ht="28.5">
      <c r="A2855" s="132">
        <v>218858</v>
      </c>
      <c r="B2855" s="134" t="s">
        <v>1149</v>
      </c>
      <c r="C2855" s="134">
        <v>66</v>
      </c>
      <c r="D2855" s="134">
        <v>104</v>
      </c>
      <c r="E2855" s="134">
        <v>55</v>
      </c>
      <c r="F2855" s="134">
        <v>41</v>
      </c>
      <c r="G2855" s="135">
        <v>13</v>
      </c>
      <c r="H2855" s="171">
        <f>IFERROR((Table21[[#This Row],[_202330]]-Table21[[#This Row],[_201930]])/Table21[[#This Row],[_201930]]*1,"")</f>
        <v>-0.80303030303030298</v>
      </c>
    </row>
    <row r="2856" spans="1:8" ht="28.5">
      <c r="A2856" s="132">
        <v>218858</v>
      </c>
      <c r="B2856" s="134" t="s">
        <v>1150</v>
      </c>
      <c r="C2856" s="134">
        <v>165</v>
      </c>
      <c r="D2856" s="134">
        <v>168</v>
      </c>
      <c r="E2856" s="134">
        <v>104</v>
      </c>
      <c r="F2856" s="134">
        <v>82</v>
      </c>
      <c r="G2856" s="135">
        <v>37</v>
      </c>
      <c r="H2856" s="171">
        <f>IFERROR((Table21[[#This Row],[_202330]]-Table21[[#This Row],[_201930]])/Table21[[#This Row],[_201930]]*1,"")</f>
        <v>-0.77575757575757576</v>
      </c>
    </row>
    <row r="2857" spans="1:8">
      <c r="A2857" s="132">
        <v>218858</v>
      </c>
      <c r="B2857" s="134" t="s">
        <v>1151</v>
      </c>
      <c r="C2857" s="134">
        <v>22</v>
      </c>
      <c r="D2857" s="134">
        <v>27</v>
      </c>
      <c r="E2857" s="134">
        <v>32</v>
      </c>
      <c r="F2857" s="134">
        <v>24</v>
      </c>
      <c r="G2857" s="135">
        <v>31</v>
      </c>
      <c r="H2857" s="171">
        <f>IFERROR((Table21[[#This Row],[_202330]]-Table21[[#This Row],[_201930]])/Table21[[#This Row],[_201930]]*1,"")</f>
        <v>0.40909090909090912</v>
      </c>
    </row>
    <row r="2858" spans="1:8" ht="28.5">
      <c r="A2858" s="132">
        <v>218858</v>
      </c>
      <c r="B2858" s="134" t="s">
        <v>1152</v>
      </c>
      <c r="C2858" s="134">
        <v>47</v>
      </c>
      <c r="D2858" s="134">
        <v>28</v>
      </c>
      <c r="E2858" s="134">
        <v>32</v>
      </c>
      <c r="F2858" s="134">
        <v>38</v>
      </c>
      <c r="G2858" s="135">
        <v>44</v>
      </c>
      <c r="H2858" s="171">
        <f>IFERROR((Table21[[#This Row],[_202330]]-Table21[[#This Row],[_201930]])/Table21[[#This Row],[_201930]]*1,"")</f>
        <v>-6.3829787234042548E-2</v>
      </c>
    </row>
    <row r="2859" spans="1:8" ht="28.5">
      <c r="A2859" s="132">
        <v>218858</v>
      </c>
      <c r="B2859" s="134" t="s">
        <v>1153</v>
      </c>
      <c r="C2859" s="134">
        <v>0</v>
      </c>
      <c r="D2859" s="134">
        <v>1</v>
      </c>
      <c r="E2859" s="134">
        <v>1</v>
      </c>
      <c r="F2859" s="134">
        <v>0</v>
      </c>
      <c r="G2859" s="135">
        <v>0</v>
      </c>
      <c r="H2859" s="171" t="str">
        <f>IFERROR((Table21[[#This Row],[_202330]]-Table21[[#This Row],[_201930]])/Table21[[#This Row],[_201930]]*1,"")</f>
        <v/>
      </c>
    </row>
    <row r="2860" spans="1:8" ht="28.5">
      <c r="A2860" s="132">
        <v>218858</v>
      </c>
      <c r="B2860" s="134" t="s">
        <v>1154</v>
      </c>
      <c r="C2860" s="134">
        <v>46</v>
      </c>
      <c r="D2860" s="134">
        <v>27</v>
      </c>
      <c r="E2860" s="134">
        <v>32</v>
      </c>
      <c r="F2860" s="134">
        <v>38</v>
      </c>
      <c r="G2860" s="135">
        <v>44</v>
      </c>
      <c r="H2860" s="171">
        <f>IFERROR((Table21[[#This Row],[_202330]]-Table21[[#This Row],[_201930]])/Table21[[#This Row],[_201930]]*1,"")</f>
        <v>-4.3478260869565216E-2</v>
      </c>
    </row>
    <row r="2861" spans="1:8" ht="28.5">
      <c r="A2861" s="132">
        <v>218858</v>
      </c>
      <c r="B2861" s="134" t="s">
        <v>1155</v>
      </c>
      <c r="C2861" s="134">
        <v>31</v>
      </c>
      <c r="D2861" s="134">
        <v>45</v>
      </c>
      <c r="E2861" s="134">
        <v>36</v>
      </c>
      <c r="F2861" s="134">
        <v>38</v>
      </c>
      <c r="G2861" s="135">
        <v>24</v>
      </c>
      <c r="H2861" s="171">
        <f>IFERROR((Table21[[#This Row],[_202330]]-Table21[[#This Row],[_201930]])/Table21[[#This Row],[_201930]]*1,"")</f>
        <v>-0.22580645161290322</v>
      </c>
    </row>
    <row r="2862" spans="1:8">
      <c r="A2862" s="132">
        <v>219408</v>
      </c>
      <c r="B2862" s="134" t="s">
        <v>1173</v>
      </c>
      <c r="C2862" s="134">
        <v>92</v>
      </c>
      <c r="D2862" s="134">
        <v>51</v>
      </c>
      <c r="E2862" s="134">
        <v>7</v>
      </c>
      <c r="F2862" s="134">
        <v>1</v>
      </c>
      <c r="G2862" s="135" t="s">
        <v>129</v>
      </c>
      <c r="H2862" s="171" t="str">
        <f>IFERROR((Table21[[#This Row],[_202330]]-Table21[[#This Row],[_201930]])/Table21[[#This Row],[_201930]]*1,"")</f>
        <v/>
      </c>
    </row>
    <row r="2863" spans="1:8">
      <c r="A2863" s="132">
        <v>219408</v>
      </c>
      <c r="B2863" s="134" t="s">
        <v>1131</v>
      </c>
      <c r="C2863" s="134">
        <v>0</v>
      </c>
      <c r="D2863" s="134">
        <v>0</v>
      </c>
      <c r="E2863" s="134">
        <v>0</v>
      </c>
      <c r="F2863" s="134">
        <v>0</v>
      </c>
      <c r="G2863" s="135" t="s">
        <v>129</v>
      </c>
      <c r="H2863" s="171" t="str">
        <f>IFERROR((Table21[[#This Row],[_202330]]-Table21[[#This Row],[_201930]])/Table21[[#This Row],[_201930]]*1,"")</f>
        <v/>
      </c>
    </row>
    <row r="2864" spans="1:8">
      <c r="A2864" s="132">
        <v>219408</v>
      </c>
      <c r="B2864" s="134" t="s">
        <v>1132</v>
      </c>
      <c r="C2864" s="134">
        <v>92</v>
      </c>
      <c r="D2864" s="134">
        <v>51</v>
      </c>
      <c r="E2864" s="134">
        <v>7</v>
      </c>
      <c r="F2864" s="134">
        <v>1</v>
      </c>
      <c r="G2864" s="135" t="s">
        <v>129</v>
      </c>
      <c r="H2864" s="171" t="str">
        <f>IFERROR((Table21[[#This Row],[_202330]]-Table21[[#This Row],[_201930]])/Table21[[#This Row],[_201930]]*1,"")</f>
        <v/>
      </c>
    </row>
    <row r="2865" spans="1:8" ht="28.5">
      <c r="A2865" s="132">
        <v>219408</v>
      </c>
      <c r="B2865" s="134" t="s">
        <v>1133</v>
      </c>
      <c r="C2865" s="134">
        <v>0</v>
      </c>
      <c r="D2865" s="134">
        <v>5</v>
      </c>
      <c r="E2865" s="134">
        <v>0</v>
      </c>
      <c r="F2865" s="134">
        <v>0</v>
      </c>
      <c r="G2865" s="135" t="s">
        <v>129</v>
      </c>
      <c r="H2865" s="171" t="str">
        <f>IFERROR((Table21[[#This Row],[_202330]]-Table21[[#This Row],[_201930]])/Table21[[#This Row],[_201930]]*1,"")</f>
        <v/>
      </c>
    </row>
    <row r="2866" spans="1:8" ht="28.5">
      <c r="A2866" s="132">
        <v>219408</v>
      </c>
      <c r="B2866" s="134" t="s">
        <v>1162</v>
      </c>
      <c r="C2866" s="134">
        <v>21</v>
      </c>
      <c r="D2866" s="134">
        <v>43</v>
      </c>
      <c r="E2866" s="134">
        <v>0</v>
      </c>
      <c r="F2866" s="134">
        <v>1</v>
      </c>
      <c r="G2866" s="135" t="s">
        <v>129</v>
      </c>
      <c r="H2866" s="171" t="str">
        <f>IFERROR((Table21[[#This Row],[_202330]]-Table21[[#This Row],[_201930]])/Table21[[#This Row],[_201930]]*1,"")</f>
        <v/>
      </c>
    </row>
    <row r="2867" spans="1:8" ht="28.5">
      <c r="A2867" s="132">
        <v>219408</v>
      </c>
      <c r="B2867" s="134" t="s">
        <v>1163</v>
      </c>
      <c r="C2867" s="134" t="s">
        <v>129</v>
      </c>
      <c r="D2867" s="134" t="s">
        <v>129</v>
      </c>
      <c r="E2867" s="134" t="s">
        <v>129</v>
      </c>
      <c r="F2867" s="134">
        <v>0</v>
      </c>
      <c r="G2867" s="135" t="s">
        <v>129</v>
      </c>
      <c r="H2867" s="171" t="str">
        <f>IFERROR((Table21[[#This Row],[_202330]]-Table21[[#This Row],[_201930]])/Table21[[#This Row],[_201930]]*1,"")</f>
        <v/>
      </c>
    </row>
    <row r="2868" spans="1:8">
      <c r="A2868" s="132">
        <v>219408</v>
      </c>
      <c r="B2868" s="134" t="s">
        <v>1136</v>
      </c>
      <c r="C2868" s="134">
        <v>21</v>
      </c>
      <c r="D2868" s="134">
        <v>48</v>
      </c>
      <c r="E2868" s="134">
        <v>0</v>
      </c>
      <c r="F2868" s="134">
        <v>1</v>
      </c>
      <c r="G2868" s="135" t="s">
        <v>129</v>
      </c>
      <c r="H2868" s="171" t="str">
        <f>IFERROR((Table21[[#This Row],[_202330]]-Table21[[#This Row],[_201930]])/Table21[[#This Row],[_201930]]*1,"")</f>
        <v/>
      </c>
    </row>
    <row r="2869" spans="1:8">
      <c r="A2869" s="132">
        <v>219408</v>
      </c>
      <c r="B2869" s="134" t="s">
        <v>1137</v>
      </c>
      <c r="C2869" s="134">
        <v>23</v>
      </c>
      <c r="D2869" s="134">
        <v>94</v>
      </c>
      <c r="E2869" s="134">
        <v>0</v>
      </c>
      <c r="F2869" s="134">
        <v>100</v>
      </c>
      <c r="G2869" s="135" t="s">
        <v>129</v>
      </c>
      <c r="H2869" s="171" t="str">
        <f>IFERROR((Table21[[#This Row],[_202330]]-Table21[[#This Row],[_201930]])/Table21[[#This Row],[_201930]]*1,"")</f>
        <v/>
      </c>
    </row>
    <row r="2870" spans="1:8" ht="28.5">
      <c r="A2870" s="132">
        <v>219408</v>
      </c>
      <c r="B2870" s="134" t="s">
        <v>1138</v>
      </c>
      <c r="C2870" s="134">
        <v>0</v>
      </c>
      <c r="D2870" s="134">
        <v>1</v>
      </c>
      <c r="E2870" s="134">
        <v>0</v>
      </c>
      <c r="F2870" s="134">
        <v>0</v>
      </c>
      <c r="G2870" s="135" t="s">
        <v>129</v>
      </c>
      <c r="H2870" s="171" t="str">
        <f>IFERROR((Table21[[#This Row],[_202330]]-Table21[[#This Row],[_201930]])/Table21[[#This Row],[_201930]]*1,"")</f>
        <v/>
      </c>
    </row>
    <row r="2871" spans="1:8" ht="28.5">
      <c r="A2871" s="132">
        <v>219408</v>
      </c>
      <c r="B2871" s="134" t="s">
        <v>1164</v>
      </c>
      <c r="C2871" s="134">
        <v>29</v>
      </c>
      <c r="D2871" s="134">
        <v>48</v>
      </c>
      <c r="E2871" s="134">
        <v>0</v>
      </c>
      <c r="F2871" s="134">
        <v>1</v>
      </c>
      <c r="G2871" s="135" t="s">
        <v>129</v>
      </c>
      <c r="H2871" s="171" t="str">
        <f>IFERROR((Table21[[#This Row],[_202330]]-Table21[[#This Row],[_201930]])/Table21[[#This Row],[_201930]]*1,"")</f>
        <v/>
      </c>
    </row>
    <row r="2872" spans="1:8" ht="28.5">
      <c r="A2872" s="132">
        <v>219408</v>
      </c>
      <c r="B2872" s="134" t="s">
        <v>1165</v>
      </c>
      <c r="C2872" s="134" t="s">
        <v>129</v>
      </c>
      <c r="D2872" s="134" t="s">
        <v>129</v>
      </c>
      <c r="E2872" s="134" t="s">
        <v>129</v>
      </c>
      <c r="F2872" s="134">
        <v>0</v>
      </c>
      <c r="G2872" s="135" t="s">
        <v>129</v>
      </c>
      <c r="H2872" s="171" t="str">
        <f>IFERROR((Table21[[#This Row],[_202330]]-Table21[[#This Row],[_201930]])/Table21[[#This Row],[_201930]]*1,"")</f>
        <v/>
      </c>
    </row>
    <row r="2873" spans="1:8">
      <c r="A2873" s="132">
        <v>219408</v>
      </c>
      <c r="B2873" s="134" t="s">
        <v>1141</v>
      </c>
      <c r="C2873" s="134">
        <v>29</v>
      </c>
      <c r="D2873" s="134">
        <v>49</v>
      </c>
      <c r="E2873" s="134">
        <v>0</v>
      </c>
      <c r="F2873" s="134">
        <v>1</v>
      </c>
      <c r="G2873" s="135" t="s">
        <v>129</v>
      </c>
      <c r="H2873" s="171" t="str">
        <f>IFERROR((Table21[[#This Row],[_202330]]-Table21[[#This Row],[_201930]])/Table21[[#This Row],[_201930]]*1,"")</f>
        <v/>
      </c>
    </row>
    <row r="2874" spans="1:8">
      <c r="A2874" s="132">
        <v>219408</v>
      </c>
      <c r="B2874" s="134" t="s">
        <v>1142</v>
      </c>
      <c r="C2874" s="134">
        <v>32</v>
      </c>
      <c r="D2874" s="134">
        <v>96</v>
      </c>
      <c r="E2874" s="134">
        <v>0</v>
      </c>
      <c r="F2874" s="134">
        <v>100</v>
      </c>
      <c r="G2874" s="135" t="s">
        <v>129</v>
      </c>
      <c r="H2874" s="171" t="str">
        <f>IFERROR((Table21[[#This Row],[_202330]]-Table21[[#This Row],[_201930]])/Table21[[#This Row],[_201930]]*1,"")</f>
        <v/>
      </c>
    </row>
    <row r="2875" spans="1:8" ht="28.5">
      <c r="A2875" s="132">
        <v>219408</v>
      </c>
      <c r="B2875" s="134" t="s">
        <v>1143</v>
      </c>
      <c r="C2875" s="134">
        <v>0</v>
      </c>
      <c r="D2875" s="134">
        <v>0</v>
      </c>
      <c r="E2875" s="134">
        <v>0</v>
      </c>
      <c r="F2875" s="134">
        <v>0</v>
      </c>
      <c r="G2875" s="135" t="s">
        <v>129</v>
      </c>
      <c r="H2875" s="171" t="str">
        <f>IFERROR((Table21[[#This Row],[_202330]]-Table21[[#This Row],[_201930]])/Table21[[#This Row],[_201930]]*1,"")</f>
        <v/>
      </c>
    </row>
    <row r="2876" spans="1:8" ht="28.5">
      <c r="A2876" s="132">
        <v>219408</v>
      </c>
      <c r="B2876" s="134" t="s">
        <v>1166</v>
      </c>
      <c r="C2876" s="134">
        <v>47</v>
      </c>
      <c r="D2876" s="134">
        <v>49</v>
      </c>
      <c r="E2876" s="134">
        <v>0</v>
      </c>
      <c r="F2876" s="134">
        <v>1</v>
      </c>
      <c r="G2876" s="135" t="s">
        <v>129</v>
      </c>
      <c r="H2876" s="171" t="str">
        <f>IFERROR((Table21[[#This Row],[_202330]]-Table21[[#This Row],[_201930]])/Table21[[#This Row],[_201930]]*1,"")</f>
        <v/>
      </c>
    </row>
    <row r="2877" spans="1:8" ht="28.5">
      <c r="A2877" s="132">
        <v>219408</v>
      </c>
      <c r="B2877" s="134" t="s">
        <v>1167</v>
      </c>
      <c r="C2877" s="134" t="s">
        <v>129</v>
      </c>
      <c r="D2877" s="134" t="s">
        <v>129</v>
      </c>
      <c r="E2877" s="134" t="s">
        <v>129</v>
      </c>
      <c r="F2877" s="134">
        <v>0</v>
      </c>
      <c r="G2877" s="135" t="s">
        <v>129</v>
      </c>
      <c r="H2877" s="171" t="str">
        <f>IFERROR((Table21[[#This Row],[_202330]]-Table21[[#This Row],[_201930]])/Table21[[#This Row],[_201930]]*1,"")</f>
        <v/>
      </c>
    </row>
    <row r="2878" spans="1:8">
      <c r="A2878" s="132">
        <v>219408</v>
      </c>
      <c r="B2878" s="134" t="s">
        <v>1146</v>
      </c>
      <c r="C2878" s="134">
        <v>47</v>
      </c>
      <c r="D2878" s="134">
        <v>49</v>
      </c>
      <c r="E2878" s="134">
        <v>0</v>
      </c>
      <c r="F2878" s="134">
        <v>1</v>
      </c>
      <c r="G2878" s="135" t="s">
        <v>129</v>
      </c>
      <c r="H2878" s="171" t="str">
        <f>IFERROR((Table21[[#This Row],[_202330]]-Table21[[#This Row],[_201930]])/Table21[[#This Row],[_201930]]*1,"")</f>
        <v/>
      </c>
    </row>
    <row r="2879" spans="1:8" ht="28.5">
      <c r="A2879" s="132">
        <v>219408</v>
      </c>
      <c r="B2879" s="134" t="s">
        <v>1147</v>
      </c>
      <c r="C2879" s="134">
        <v>0</v>
      </c>
      <c r="D2879" s="134">
        <v>1</v>
      </c>
      <c r="E2879" s="134">
        <v>1</v>
      </c>
      <c r="F2879" s="134">
        <v>0</v>
      </c>
      <c r="G2879" s="135" t="s">
        <v>129</v>
      </c>
      <c r="H2879" s="171" t="str">
        <f>IFERROR((Table21[[#This Row],[_202330]]-Table21[[#This Row],[_201930]])/Table21[[#This Row],[_201930]]*1,"")</f>
        <v/>
      </c>
    </row>
    <row r="2880" spans="1:8" ht="28.5">
      <c r="A2880" s="132">
        <v>219408</v>
      </c>
      <c r="B2880" s="134" t="s">
        <v>1148</v>
      </c>
      <c r="C2880" s="134">
        <v>14</v>
      </c>
      <c r="D2880" s="134">
        <v>1</v>
      </c>
      <c r="E2880" s="134">
        <v>3</v>
      </c>
      <c r="F2880" s="134">
        <v>0</v>
      </c>
      <c r="G2880" s="135" t="s">
        <v>129</v>
      </c>
      <c r="H2880" s="171" t="str">
        <f>IFERROR((Table21[[#This Row],[_202330]]-Table21[[#This Row],[_201930]])/Table21[[#This Row],[_201930]]*1,"")</f>
        <v/>
      </c>
    </row>
    <row r="2881" spans="1:8" ht="28.5">
      <c r="A2881" s="132">
        <v>219408</v>
      </c>
      <c r="B2881" s="134" t="s">
        <v>1149</v>
      </c>
      <c r="C2881" s="134">
        <v>31</v>
      </c>
      <c r="D2881" s="134">
        <v>0</v>
      </c>
      <c r="E2881" s="134">
        <v>3</v>
      </c>
      <c r="F2881" s="134">
        <v>0</v>
      </c>
      <c r="G2881" s="135" t="s">
        <v>129</v>
      </c>
      <c r="H2881" s="171" t="str">
        <f>IFERROR((Table21[[#This Row],[_202330]]-Table21[[#This Row],[_201930]])/Table21[[#This Row],[_201930]]*1,"")</f>
        <v/>
      </c>
    </row>
    <row r="2882" spans="1:8" ht="28.5">
      <c r="A2882" s="132">
        <v>219408</v>
      </c>
      <c r="B2882" s="134" t="s">
        <v>1150</v>
      </c>
      <c r="C2882" s="134">
        <v>45</v>
      </c>
      <c r="D2882" s="134">
        <v>2</v>
      </c>
      <c r="E2882" s="134">
        <v>7</v>
      </c>
      <c r="F2882" s="134">
        <v>0</v>
      </c>
      <c r="G2882" s="135" t="s">
        <v>129</v>
      </c>
      <c r="H2882" s="171" t="str">
        <f>IFERROR((Table21[[#This Row],[_202330]]-Table21[[#This Row],[_201930]])/Table21[[#This Row],[_201930]]*1,"")</f>
        <v/>
      </c>
    </row>
    <row r="2883" spans="1:8">
      <c r="A2883" s="132">
        <v>219408</v>
      </c>
      <c r="B2883" s="134" t="s">
        <v>1151</v>
      </c>
      <c r="C2883" s="134">
        <v>51</v>
      </c>
      <c r="D2883" s="134">
        <v>96</v>
      </c>
      <c r="E2883" s="134">
        <v>0</v>
      </c>
      <c r="F2883" s="134">
        <v>100</v>
      </c>
      <c r="G2883" s="135" t="s">
        <v>129</v>
      </c>
      <c r="H2883" s="171" t="str">
        <f>IFERROR((Table21[[#This Row],[_202330]]-Table21[[#This Row],[_201930]])/Table21[[#This Row],[_201930]]*1,"")</f>
        <v/>
      </c>
    </row>
    <row r="2884" spans="1:8" ht="28.5">
      <c r="A2884" s="132">
        <v>219408</v>
      </c>
      <c r="B2884" s="134" t="s">
        <v>1152</v>
      </c>
      <c r="C2884" s="134">
        <v>15</v>
      </c>
      <c r="D2884" s="134">
        <v>4</v>
      </c>
      <c r="E2884" s="134">
        <v>57</v>
      </c>
      <c r="F2884" s="134">
        <v>0</v>
      </c>
      <c r="G2884" s="135" t="s">
        <v>129</v>
      </c>
      <c r="H2884" s="171" t="str">
        <f>IFERROR((Table21[[#This Row],[_202330]]-Table21[[#This Row],[_201930]])/Table21[[#This Row],[_201930]]*1,"")</f>
        <v/>
      </c>
    </row>
    <row r="2885" spans="1:8" ht="28.5">
      <c r="A2885" s="132">
        <v>219408</v>
      </c>
      <c r="B2885" s="134" t="s">
        <v>1153</v>
      </c>
      <c r="C2885" s="134">
        <v>0</v>
      </c>
      <c r="D2885" s="134">
        <v>2</v>
      </c>
      <c r="E2885" s="134">
        <v>14</v>
      </c>
      <c r="F2885" s="134">
        <v>0</v>
      </c>
      <c r="G2885" s="135" t="s">
        <v>129</v>
      </c>
      <c r="H2885" s="171" t="str">
        <f>IFERROR((Table21[[#This Row],[_202330]]-Table21[[#This Row],[_201930]])/Table21[[#This Row],[_201930]]*1,"")</f>
        <v/>
      </c>
    </row>
    <row r="2886" spans="1:8" ht="28.5">
      <c r="A2886" s="132">
        <v>219408</v>
      </c>
      <c r="B2886" s="134" t="s">
        <v>1154</v>
      </c>
      <c r="C2886" s="134">
        <v>15</v>
      </c>
      <c r="D2886" s="134">
        <v>2</v>
      </c>
      <c r="E2886" s="134">
        <v>43</v>
      </c>
      <c r="F2886" s="134">
        <v>0</v>
      </c>
      <c r="G2886" s="135" t="s">
        <v>129</v>
      </c>
      <c r="H2886" s="171" t="str">
        <f>IFERROR((Table21[[#This Row],[_202330]]-Table21[[#This Row],[_201930]])/Table21[[#This Row],[_201930]]*1,"")</f>
        <v/>
      </c>
    </row>
    <row r="2887" spans="1:8" ht="28.5">
      <c r="A2887" s="132">
        <v>219408</v>
      </c>
      <c r="B2887" s="134" t="s">
        <v>1155</v>
      </c>
      <c r="C2887" s="134">
        <v>34</v>
      </c>
      <c r="D2887" s="134">
        <v>0</v>
      </c>
      <c r="E2887" s="134">
        <v>43</v>
      </c>
      <c r="F2887" s="134">
        <v>0</v>
      </c>
      <c r="G2887" s="135" t="s">
        <v>129</v>
      </c>
      <c r="H2887" s="171" t="str">
        <f>IFERROR((Table21[[#This Row],[_202330]]-Table21[[#This Row],[_201930]])/Table21[[#This Row],[_201930]]*1,"")</f>
        <v/>
      </c>
    </row>
    <row r="2888" spans="1:8">
      <c r="A2888" s="132">
        <v>219879</v>
      </c>
      <c r="B2888" s="134" t="s">
        <v>1173</v>
      </c>
      <c r="C2888" s="134">
        <v>195</v>
      </c>
      <c r="D2888" s="134">
        <v>191</v>
      </c>
      <c r="E2888" s="134">
        <v>220</v>
      </c>
      <c r="F2888" s="134">
        <v>185</v>
      </c>
      <c r="G2888" s="135">
        <v>178</v>
      </c>
      <c r="H2888" s="171">
        <f>IFERROR((Table21[[#This Row],[_202330]]-Table21[[#This Row],[_201930]])/Table21[[#This Row],[_201930]]*1,"")</f>
        <v>-8.7179487179487175E-2</v>
      </c>
    </row>
    <row r="2889" spans="1:8">
      <c r="A2889" s="132">
        <v>219879</v>
      </c>
      <c r="B2889" s="134" t="s">
        <v>1131</v>
      </c>
      <c r="C2889" s="134">
        <v>0</v>
      </c>
      <c r="D2889" s="134">
        <v>0</v>
      </c>
      <c r="E2889" s="134">
        <v>0</v>
      </c>
      <c r="F2889" s="134">
        <v>0</v>
      </c>
      <c r="G2889" s="135">
        <v>0</v>
      </c>
      <c r="H2889" s="171" t="str">
        <f>IFERROR((Table21[[#This Row],[_202330]]-Table21[[#This Row],[_201930]])/Table21[[#This Row],[_201930]]*1,"")</f>
        <v/>
      </c>
    </row>
    <row r="2890" spans="1:8">
      <c r="A2890" s="132">
        <v>219879</v>
      </c>
      <c r="B2890" s="134" t="s">
        <v>1132</v>
      </c>
      <c r="C2890" s="134">
        <v>195</v>
      </c>
      <c r="D2890" s="134">
        <v>191</v>
      </c>
      <c r="E2890" s="134">
        <v>220</v>
      </c>
      <c r="F2890" s="134">
        <v>185</v>
      </c>
      <c r="G2890" s="135">
        <v>178</v>
      </c>
      <c r="H2890" s="171">
        <f>IFERROR((Table21[[#This Row],[_202330]]-Table21[[#This Row],[_201930]])/Table21[[#This Row],[_201930]]*1,"")</f>
        <v>-8.7179487179487175E-2</v>
      </c>
    </row>
    <row r="2891" spans="1:8" ht="28.5">
      <c r="A2891" s="132">
        <v>219879</v>
      </c>
      <c r="B2891" s="134" t="s">
        <v>1133</v>
      </c>
      <c r="C2891" s="134">
        <v>11</v>
      </c>
      <c r="D2891" s="134">
        <v>8</v>
      </c>
      <c r="E2891" s="134">
        <v>4</v>
      </c>
      <c r="F2891" s="134">
        <v>6</v>
      </c>
      <c r="G2891" s="135">
        <v>6</v>
      </c>
      <c r="H2891" s="171">
        <f>IFERROR((Table21[[#This Row],[_202330]]-Table21[[#This Row],[_201930]])/Table21[[#This Row],[_201930]]*1,"")</f>
        <v>-0.45454545454545453</v>
      </c>
    </row>
    <row r="2892" spans="1:8" ht="28.5">
      <c r="A2892" s="132">
        <v>219879</v>
      </c>
      <c r="B2892" s="134" t="s">
        <v>1162</v>
      </c>
      <c r="C2892" s="134">
        <v>38</v>
      </c>
      <c r="D2892" s="134">
        <v>44</v>
      </c>
      <c r="E2892" s="134">
        <v>52</v>
      </c>
      <c r="F2892" s="134">
        <v>43</v>
      </c>
      <c r="G2892" s="135">
        <v>43</v>
      </c>
      <c r="H2892" s="171">
        <f>IFERROR((Table21[[#This Row],[_202330]]-Table21[[#This Row],[_201930]])/Table21[[#This Row],[_201930]]*1,"")</f>
        <v>0.13157894736842105</v>
      </c>
    </row>
    <row r="2893" spans="1:8" ht="28.5">
      <c r="A2893" s="132">
        <v>219879</v>
      </c>
      <c r="B2893" s="134" t="s">
        <v>1163</v>
      </c>
      <c r="C2893" s="134" t="s">
        <v>129</v>
      </c>
      <c r="D2893" s="134" t="s">
        <v>129</v>
      </c>
      <c r="E2893" s="134" t="s">
        <v>129</v>
      </c>
      <c r="F2893" s="134" t="s">
        <v>129</v>
      </c>
      <c r="G2893" s="135" t="s">
        <v>129</v>
      </c>
      <c r="H2893" s="171" t="str">
        <f>IFERROR((Table21[[#This Row],[_202330]]-Table21[[#This Row],[_201930]])/Table21[[#This Row],[_201930]]*1,"")</f>
        <v/>
      </c>
    </row>
    <row r="2894" spans="1:8">
      <c r="A2894" s="132">
        <v>219879</v>
      </c>
      <c r="B2894" s="134" t="s">
        <v>1136</v>
      </c>
      <c r="C2894" s="134">
        <v>49</v>
      </c>
      <c r="D2894" s="134">
        <v>52</v>
      </c>
      <c r="E2894" s="134">
        <v>56</v>
      </c>
      <c r="F2894" s="134">
        <v>49</v>
      </c>
      <c r="G2894" s="135">
        <v>49</v>
      </c>
      <c r="H2894" s="171">
        <f>IFERROR((Table21[[#This Row],[_202330]]-Table21[[#This Row],[_201930]])/Table21[[#This Row],[_201930]]*1,"")</f>
        <v>0</v>
      </c>
    </row>
    <row r="2895" spans="1:8">
      <c r="A2895" s="132">
        <v>219879</v>
      </c>
      <c r="B2895" s="134" t="s">
        <v>1137</v>
      </c>
      <c r="C2895" s="134">
        <v>25</v>
      </c>
      <c r="D2895" s="134">
        <v>27</v>
      </c>
      <c r="E2895" s="134">
        <v>25</v>
      </c>
      <c r="F2895" s="134">
        <v>26</v>
      </c>
      <c r="G2895" s="135">
        <v>28</v>
      </c>
      <c r="H2895" s="171">
        <f>IFERROR((Table21[[#This Row],[_202330]]-Table21[[#This Row],[_201930]])/Table21[[#This Row],[_201930]]*1,"")</f>
        <v>0.12</v>
      </c>
    </row>
    <row r="2896" spans="1:8" ht="28.5">
      <c r="A2896" s="132">
        <v>219879</v>
      </c>
      <c r="B2896" s="134" t="s">
        <v>1138</v>
      </c>
      <c r="C2896" s="134">
        <v>7</v>
      </c>
      <c r="D2896" s="134">
        <v>7</v>
      </c>
      <c r="E2896" s="134">
        <v>5</v>
      </c>
      <c r="F2896" s="134">
        <v>6</v>
      </c>
      <c r="G2896" s="135">
        <v>6</v>
      </c>
      <c r="H2896" s="171">
        <f>IFERROR((Table21[[#This Row],[_202330]]-Table21[[#This Row],[_201930]])/Table21[[#This Row],[_201930]]*1,"")</f>
        <v>-0.14285714285714285</v>
      </c>
    </row>
    <row r="2897" spans="1:8" ht="28.5">
      <c r="A2897" s="132">
        <v>219879</v>
      </c>
      <c r="B2897" s="134" t="s">
        <v>1164</v>
      </c>
      <c r="C2897" s="134">
        <v>43</v>
      </c>
      <c r="D2897" s="134">
        <v>50</v>
      </c>
      <c r="E2897" s="134">
        <v>56</v>
      </c>
      <c r="F2897" s="134">
        <v>45</v>
      </c>
      <c r="G2897" s="135">
        <v>44</v>
      </c>
      <c r="H2897" s="171">
        <f>IFERROR((Table21[[#This Row],[_202330]]-Table21[[#This Row],[_201930]])/Table21[[#This Row],[_201930]]*1,"")</f>
        <v>2.3255813953488372E-2</v>
      </c>
    </row>
    <row r="2898" spans="1:8" ht="28.5">
      <c r="A2898" s="132">
        <v>219879</v>
      </c>
      <c r="B2898" s="134" t="s">
        <v>1165</v>
      </c>
      <c r="C2898" s="134" t="s">
        <v>129</v>
      </c>
      <c r="D2898" s="134" t="s">
        <v>129</v>
      </c>
      <c r="E2898" s="134" t="s">
        <v>129</v>
      </c>
      <c r="F2898" s="134" t="s">
        <v>129</v>
      </c>
      <c r="G2898" s="135" t="s">
        <v>129</v>
      </c>
      <c r="H2898" s="171" t="str">
        <f>IFERROR((Table21[[#This Row],[_202330]]-Table21[[#This Row],[_201930]])/Table21[[#This Row],[_201930]]*1,"")</f>
        <v/>
      </c>
    </row>
    <row r="2899" spans="1:8">
      <c r="A2899" s="132">
        <v>219879</v>
      </c>
      <c r="B2899" s="134" t="s">
        <v>1141</v>
      </c>
      <c r="C2899" s="134">
        <v>50</v>
      </c>
      <c r="D2899" s="134">
        <v>57</v>
      </c>
      <c r="E2899" s="134">
        <v>61</v>
      </c>
      <c r="F2899" s="134">
        <v>51</v>
      </c>
      <c r="G2899" s="135">
        <v>50</v>
      </c>
      <c r="H2899" s="171">
        <f>IFERROR((Table21[[#This Row],[_202330]]-Table21[[#This Row],[_201930]])/Table21[[#This Row],[_201930]]*1,"")</f>
        <v>0</v>
      </c>
    </row>
    <row r="2900" spans="1:8">
      <c r="A2900" s="132">
        <v>219879</v>
      </c>
      <c r="B2900" s="134" t="s">
        <v>1142</v>
      </c>
      <c r="C2900" s="134">
        <v>26</v>
      </c>
      <c r="D2900" s="134">
        <v>30</v>
      </c>
      <c r="E2900" s="134">
        <v>28</v>
      </c>
      <c r="F2900" s="134">
        <v>28</v>
      </c>
      <c r="G2900" s="135">
        <v>28</v>
      </c>
      <c r="H2900" s="171">
        <f>IFERROR((Table21[[#This Row],[_202330]]-Table21[[#This Row],[_201930]])/Table21[[#This Row],[_201930]]*1,"")</f>
        <v>7.6923076923076927E-2</v>
      </c>
    </row>
    <row r="2901" spans="1:8" ht="28.5">
      <c r="A2901" s="132">
        <v>219879</v>
      </c>
      <c r="B2901" s="134" t="s">
        <v>1143</v>
      </c>
      <c r="C2901" s="134">
        <v>7</v>
      </c>
      <c r="D2901" s="134">
        <v>6</v>
      </c>
      <c r="E2901" s="134">
        <v>5</v>
      </c>
      <c r="F2901" s="134">
        <v>6</v>
      </c>
      <c r="G2901" s="135">
        <v>6</v>
      </c>
      <c r="H2901" s="171">
        <f>IFERROR((Table21[[#This Row],[_202330]]-Table21[[#This Row],[_201930]])/Table21[[#This Row],[_201930]]*1,"")</f>
        <v>-0.14285714285714285</v>
      </c>
    </row>
    <row r="2902" spans="1:8" ht="28.5">
      <c r="A2902" s="132">
        <v>219879</v>
      </c>
      <c r="B2902" s="134" t="s">
        <v>1166</v>
      </c>
      <c r="C2902" s="134">
        <v>44</v>
      </c>
      <c r="D2902" s="134">
        <v>52</v>
      </c>
      <c r="E2902" s="134">
        <v>58</v>
      </c>
      <c r="F2902" s="134">
        <v>47</v>
      </c>
      <c r="G2902" s="135">
        <v>45</v>
      </c>
      <c r="H2902" s="171">
        <f>IFERROR((Table21[[#This Row],[_202330]]-Table21[[#This Row],[_201930]])/Table21[[#This Row],[_201930]]*1,"")</f>
        <v>2.2727272727272728E-2</v>
      </c>
    </row>
    <row r="2903" spans="1:8" ht="28.5">
      <c r="A2903" s="132">
        <v>219879</v>
      </c>
      <c r="B2903" s="134" t="s">
        <v>1167</v>
      </c>
      <c r="C2903" s="134" t="s">
        <v>129</v>
      </c>
      <c r="D2903" s="134" t="s">
        <v>129</v>
      </c>
      <c r="E2903" s="134" t="s">
        <v>129</v>
      </c>
      <c r="F2903" s="134" t="s">
        <v>129</v>
      </c>
      <c r="G2903" s="135" t="s">
        <v>129</v>
      </c>
      <c r="H2903" s="171" t="str">
        <f>IFERROR((Table21[[#This Row],[_202330]]-Table21[[#This Row],[_201930]])/Table21[[#This Row],[_201930]]*1,"")</f>
        <v/>
      </c>
    </row>
    <row r="2904" spans="1:8">
      <c r="A2904" s="132">
        <v>219879</v>
      </c>
      <c r="B2904" s="134" t="s">
        <v>1146</v>
      </c>
      <c r="C2904" s="134">
        <v>51</v>
      </c>
      <c r="D2904" s="134">
        <v>58</v>
      </c>
      <c r="E2904" s="134">
        <v>63</v>
      </c>
      <c r="F2904" s="134">
        <v>53</v>
      </c>
      <c r="G2904" s="135">
        <v>51</v>
      </c>
      <c r="H2904" s="171">
        <f>IFERROR((Table21[[#This Row],[_202330]]-Table21[[#This Row],[_201930]])/Table21[[#This Row],[_201930]]*1,"")</f>
        <v>0</v>
      </c>
    </row>
    <row r="2905" spans="1:8" ht="28.5">
      <c r="A2905" s="132">
        <v>219879</v>
      </c>
      <c r="B2905" s="134" t="s">
        <v>1147</v>
      </c>
      <c r="C2905" s="134">
        <v>2</v>
      </c>
      <c r="D2905" s="134">
        <v>3</v>
      </c>
      <c r="E2905" s="134">
        <v>0</v>
      </c>
      <c r="F2905" s="134">
        <v>3</v>
      </c>
      <c r="G2905" s="135">
        <v>2</v>
      </c>
      <c r="H2905" s="171">
        <f>IFERROR((Table21[[#This Row],[_202330]]-Table21[[#This Row],[_201930]])/Table21[[#This Row],[_201930]]*1,"")</f>
        <v>0</v>
      </c>
    </row>
    <row r="2906" spans="1:8" ht="28.5">
      <c r="A2906" s="132">
        <v>219879</v>
      </c>
      <c r="B2906" s="134" t="s">
        <v>1148</v>
      </c>
      <c r="C2906" s="134">
        <v>19</v>
      </c>
      <c r="D2906" s="134">
        <v>24</v>
      </c>
      <c r="E2906" s="134">
        <v>26</v>
      </c>
      <c r="F2906" s="134">
        <v>61</v>
      </c>
      <c r="G2906" s="135">
        <v>61</v>
      </c>
      <c r="H2906" s="171">
        <f>IFERROR((Table21[[#This Row],[_202330]]-Table21[[#This Row],[_201930]])/Table21[[#This Row],[_201930]]*1,"")</f>
        <v>2.2105263157894739</v>
      </c>
    </row>
    <row r="2907" spans="1:8" ht="28.5">
      <c r="A2907" s="132">
        <v>219879</v>
      </c>
      <c r="B2907" s="134" t="s">
        <v>1149</v>
      </c>
      <c r="C2907" s="134">
        <v>123</v>
      </c>
      <c r="D2907" s="134">
        <v>106</v>
      </c>
      <c r="E2907" s="134">
        <v>131</v>
      </c>
      <c r="F2907" s="134">
        <v>68</v>
      </c>
      <c r="G2907" s="135">
        <v>64</v>
      </c>
      <c r="H2907" s="171">
        <f>IFERROR((Table21[[#This Row],[_202330]]-Table21[[#This Row],[_201930]])/Table21[[#This Row],[_201930]]*1,"")</f>
        <v>-0.47967479674796748</v>
      </c>
    </row>
    <row r="2908" spans="1:8" ht="28.5">
      <c r="A2908" s="132">
        <v>219879</v>
      </c>
      <c r="B2908" s="134" t="s">
        <v>1150</v>
      </c>
      <c r="C2908" s="134">
        <v>144</v>
      </c>
      <c r="D2908" s="134">
        <v>133</v>
      </c>
      <c r="E2908" s="134">
        <v>157</v>
      </c>
      <c r="F2908" s="134">
        <v>132</v>
      </c>
      <c r="G2908" s="135">
        <v>127</v>
      </c>
      <c r="H2908" s="171">
        <f>IFERROR((Table21[[#This Row],[_202330]]-Table21[[#This Row],[_201930]])/Table21[[#This Row],[_201930]]*1,"")</f>
        <v>-0.11805555555555555</v>
      </c>
    </row>
    <row r="2909" spans="1:8">
      <c r="A2909" s="132">
        <v>219879</v>
      </c>
      <c r="B2909" s="134" t="s">
        <v>1151</v>
      </c>
      <c r="C2909" s="134">
        <v>26</v>
      </c>
      <c r="D2909" s="134">
        <v>30</v>
      </c>
      <c r="E2909" s="134">
        <v>29</v>
      </c>
      <c r="F2909" s="134">
        <v>29</v>
      </c>
      <c r="G2909" s="135">
        <v>29</v>
      </c>
      <c r="H2909" s="171">
        <f>IFERROR((Table21[[#This Row],[_202330]]-Table21[[#This Row],[_201930]])/Table21[[#This Row],[_201930]]*1,"")</f>
        <v>0.11538461538461539</v>
      </c>
    </row>
    <row r="2910" spans="1:8" ht="28.5">
      <c r="A2910" s="132">
        <v>219879</v>
      </c>
      <c r="B2910" s="134" t="s">
        <v>1152</v>
      </c>
      <c r="C2910" s="134">
        <v>11</v>
      </c>
      <c r="D2910" s="134">
        <v>14</v>
      </c>
      <c r="E2910" s="134">
        <v>12</v>
      </c>
      <c r="F2910" s="134">
        <v>35</v>
      </c>
      <c r="G2910" s="135">
        <v>35</v>
      </c>
      <c r="H2910" s="171">
        <f>IFERROR((Table21[[#This Row],[_202330]]-Table21[[#This Row],[_201930]])/Table21[[#This Row],[_201930]]*1,"")</f>
        <v>2.1818181818181817</v>
      </c>
    </row>
    <row r="2911" spans="1:8" ht="28.5">
      <c r="A2911" s="132">
        <v>219879</v>
      </c>
      <c r="B2911" s="134" t="s">
        <v>1153</v>
      </c>
      <c r="C2911" s="134">
        <v>1</v>
      </c>
      <c r="D2911" s="134">
        <v>2</v>
      </c>
      <c r="E2911" s="134">
        <v>0</v>
      </c>
      <c r="F2911" s="134">
        <v>2</v>
      </c>
      <c r="G2911" s="135">
        <v>1</v>
      </c>
      <c r="H2911" s="171">
        <f>IFERROR((Table21[[#This Row],[_202330]]-Table21[[#This Row],[_201930]])/Table21[[#This Row],[_201930]]*1,"")</f>
        <v>0</v>
      </c>
    </row>
    <row r="2912" spans="1:8" ht="28.5">
      <c r="A2912" s="132">
        <v>219879</v>
      </c>
      <c r="B2912" s="134" t="s">
        <v>1154</v>
      </c>
      <c r="C2912" s="134">
        <v>10</v>
      </c>
      <c r="D2912" s="134">
        <v>13</v>
      </c>
      <c r="E2912" s="134">
        <v>12</v>
      </c>
      <c r="F2912" s="134">
        <v>33</v>
      </c>
      <c r="G2912" s="135">
        <v>34</v>
      </c>
      <c r="H2912" s="171">
        <f>IFERROR((Table21[[#This Row],[_202330]]-Table21[[#This Row],[_201930]])/Table21[[#This Row],[_201930]]*1,"")</f>
        <v>2.4</v>
      </c>
    </row>
    <row r="2913" spans="1:8" ht="28.5">
      <c r="A2913" s="132">
        <v>219879</v>
      </c>
      <c r="B2913" s="134" t="s">
        <v>1155</v>
      </c>
      <c r="C2913" s="134">
        <v>63</v>
      </c>
      <c r="D2913" s="134">
        <v>55</v>
      </c>
      <c r="E2913" s="134">
        <v>60</v>
      </c>
      <c r="F2913" s="134">
        <v>37</v>
      </c>
      <c r="G2913" s="135">
        <v>36</v>
      </c>
      <c r="H2913" s="171">
        <f>IFERROR((Table21[[#This Row],[_202330]]-Table21[[#This Row],[_201930]])/Table21[[#This Row],[_201930]]*1,"")</f>
        <v>-0.42857142857142855</v>
      </c>
    </row>
    <row r="2914" spans="1:8">
      <c r="A2914" s="132">
        <v>220057</v>
      </c>
      <c r="B2914" s="134" t="s">
        <v>1173</v>
      </c>
      <c r="C2914" s="134">
        <v>200</v>
      </c>
      <c r="D2914" s="134">
        <v>170</v>
      </c>
      <c r="E2914" s="134">
        <v>161</v>
      </c>
      <c r="F2914" s="134">
        <v>132</v>
      </c>
      <c r="G2914" s="135">
        <v>157</v>
      </c>
      <c r="H2914" s="171">
        <f>IFERROR((Table21[[#This Row],[_202330]]-Table21[[#This Row],[_201930]])/Table21[[#This Row],[_201930]]*1,"")</f>
        <v>-0.215</v>
      </c>
    </row>
    <row r="2915" spans="1:8">
      <c r="A2915" s="132">
        <v>220057</v>
      </c>
      <c r="B2915" s="134" t="s">
        <v>1131</v>
      </c>
      <c r="C2915" s="134">
        <v>0</v>
      </c>
      <c r="D2915" s="134">
        <v>0</v>
      </c>
      <c r="E2915" s="134">
        <v>0</v>
      </c>
      <c r="F2915" s="134">
        <v>0</v>
      </c>
      <c r="G2915" s="135">
        <v>0</v>
      </c>
      <c r="H2915" s="171" t="str">
        <f>IFERROR((Table21[[#This Row],[_202330]]-Table21[[#This Row],[_201930]])/Table21[[#This Row],[_201930]]*1,"")</f>
        <v/>
      </c>
    </row>
    <row r="2916" spans="1:8">
      <c r="A2916" s="132">
        <v>220057</v>
      </c>
      <c r="B2916" s="134" t="s">
        <v>1132</v>
      </c>
      <c r="C2916" s="134">
        <v>200</v>
      </c>
      <c r="D2916" s="134">
        <v>170</v>
      </c>
      <c r="E2916" s="134">
        <v>161</v>
      </c>
      <c r="F2916" s="134">
        <v>132</v>
      </c>
      <c r="G2916" s="135">
        <v>157</v>
      </c>
      <c r="H2916" s="171">
        <f>IFERROR((Table21[[#This Row],[_202330]]-Table21[[#This Row],[_201930]])/Table21[[#This Row],[_201930]]*1,"")</f>
        <v>-0.215</v>
      </c>
    </row>
    <row r="2917" spans="1:8" ht="28.5">
      <c r="A2917" s="132">
        <v>220057</v>
      </c>
      <c r="B2917" s="134" t="s">
        <v>1133</v>
      </c>
      <c r="C2917" s="134">
        <v>4</v>
      </c>
      <c r="D2917" s="134">
        <v>4</v>
      </c>
      <c r="E2917" s="134">
        <v>0</v>
      </c>
      <c r="F2917" s="134">
        <v>2</v>
      </c>
      <c r="G2917" s="135">
        <v>7</v>
      </c>
      <c r="H2917" s="171">
        <f>IFERROR((Table21[[#This Row],[_202330]]-Table21[[#This Row],[_201930]])/Table21[[#This Row],[_201930]]*1,"")</f>
        <v>0.75</v>
      </c>
    </row>
    <row r="2918" spans="1:8" ht="28.5">
      <c r="A2918" s="132">
        <v>220057</v>
      </c>
      <c r="B2918" s="134" t="s">
        <v>1162</v>
      </c>
      <c r="C2918" s="134">
        <v>47</v>
      </c>
      <c r="D2918" s="134">
        <v>32</v>
      </c>
      <c r="E2918" s="134">
        <v>39</v>
      </c>
      <c r="F2918" s="134">
        <v>35</v>
      </c>
      <c r="G2918" s="135">
        <v>50</v>
      </c>
      <c r="H2918" s="171">
        <f>IFERROR((Table21[[#This Row],[_202330]]-Table21[[#This Row],[_201930]])/Table21[[#This Row],[_201930]]*1,"")</f>
        <v>6.3829787234042548E-2</v>
      </c>
    </row>
    <row r="2919" spans="1:8" ht="28.5">
      <c r="A2919" s="132">
        <v>220057</v>
      </c>
      <c r="B2919" s="134" t="s">
        <v>1163</v>
      </c>
      <c r="C2919" s="134" t="s">
        <v>129</v>
      </c>
      <c r="D2919" s="134" t="s">
        <v>129</v>
      </c>
      <c r="E2919" s="134" t="s">
        <v>129</v>
      </c>
      <c r="F2919" s="134" t="s">
        <v>129</v>
      </c>
      <c r="G2919" s="135" t="s">
        <v>129</v>
      </c>
      <c r="H2919" s="171" t="str">
        <f>IFERROR((Table21[[#This Row],[_202330]]-Table21[[#This Row],[_201930]])/Table21[[#This Row],[_201930]]*1,"")</f>
        <v/>
      </c>
    </row>
    <row r="2920" spans="1:8">
      <c r="A2920" s="132">
        <v>220057</v>
      </c>
      <c r="B2920" s="134" t="s">
        <v>1136</v>
      </c>
      <c r="C2920" s="134">
        <v>51</v>
      </c>
      <c r="D2920" s="134">
        <v>36</v>
      </c>
      <c r="E2920" s="134">
        <v>39</v>
      </c>
      <c r="F2920" s="134">
        <v>37</v>
      </c>
      <c r="G2920" s="135">
        <v>57</v>
      </c>
      <c r="H2920" s="171">
        <f>IFERROR((Table21[[#This Row],[_202330]]-Table21[[#This Row],[_201930]])/Table21[[#This Row],[_201930]]*1,"")</f>
        <v>0.11764705882352941</v>
      </c>
    </row>
    <row r="2921" spans="1:8">
      <c r="A2921" s="132">
        <v>220057</v>
      </c>
      <c r="B2921" s="134" t="s">
        <v>1137</v>
      </c>
      <c r="C2921" s="134">
        <v>26</v>
      </c>
      <c r="D2921" s="134">
        <v>21</v>
      </c>
      <c r="E2921" s="134">
        <v>24</v>
      </c>
      <c r="F2921" s="134">
        <v>28</v>
      </c>
      <c r="G2921" s="135">
        <v>36</v>
      </c>
      <c r="H2921" s="171">
        <f>IFERROR((Table21[[#This Row],[_202330]]-Table21[[#This Row],[_201930]])/Table21[[#This Row],[_201930]]*1,"")</f>
        <v>0.38461538461538464</v>
      </c>
    </row>
    <row r="2922" spans="1:8" ht="28.5">
      <c r="A2922" s="132">
        <v>220057</v>
      </c>
      <c r="B2922" s="134" t="s">
        <v>1138</v>
      </c>
      <c r="C2922" s="134">
        <v>5</v>
      </c>
      <c r="D2922" s="134">
        <v>3</v>
      </c>
      <c r="E2922" s="134">
        <v>0</v>
      </c>
      <c r="F2922" s="134">
        <v>2</v>
      </c>
      <c r="G2922" s="135">
        <v>7</v>
      </c>
      <c r="H2922" s="171">
        <f>IFERROR((Table21[[#This Row],[_202330]]-Table21[[#This Row],[_201930]])/Table21[[#This Row],[_201930]]*1,"")</f>
        <v>0.4</v>
      </c>
    </row>
    <row r="2923" spans="1:8" ht="28.5">
      <c r="A2923" s="132">
        <v>220057</v>
      </c>
      <c r="B2923" s="134" t="s">
        <v>1164</v>
      </c>
      <c r="C2923" s="134">
        <v>48</v>
      </c>
      <c r="D2923" s="134">
        <v>36</v>
      </c>
      <c r="E2923" s="134">
        <v>42</v>
      </c>
      <c r="F2923" s="134">
        <v>37</v>
      </c>
      <c r="G2923" s="135">
        <v>55</v>
      </c>
      <c r="H2923" s="171">
        <f>IFERROR((Table21[[#This Row],[_202330]]-Table21[[#This Row],[_201930]])/Table21[[#This Row],[_201930]]*1,"")</f>
        <v>0.14583333333333334</v>
      </c>
    </row>
    <row r="2924" spans="1:8" ht="28.5">
      <c r="A2924" s="132">
        <v>220057</v>
      </c>
      <c r="B2924" s="134" t="s">
        <v>1165</v>
      </c>
      <c r="C2924" s="134" t="s">
        <v>129</v>
      </c>
      <c r="D2924" s="134" t="s">
        <v>129</v>
      </c>
      <c r="E2924" s="134" t="s">
        <v>129</v>
      </c>
      <c r="F2924" s="134" t="s">
        <v>129</v>
      </c>
      <c r="G2924" s="135" t="s">
        <v>129</v>
      </c>
      <c r="H2924" s="171" t="str">
        <f>IFERROR((Table21[[#This Row],[_202330]]-Table21[[#This Row],[_201930]])/Table21[[#This Row],[_201930]]*1,"")</f>
        <v/>
      </c>
    </row>
    <row r="2925" spans="1:8">
      <c r="A2925" s="132">
        <v>220057</v>
      </c>
      <c r="B2925" s="134" t="s">
        <v>1141</v>
      </c>
      <c r="C2925" s="134">
        <v>53</v>
      </c>
      <c r="D2925" s="134">
        <v>39</v>
      </c>
      <c r="E2925" s="134">
        <v>42</v>
      </c>
      <c r="F2925" s="134">
        <v>39</v>
      </c>
      <c r="G2925" s="135">
        <v>62</v>
      </c>
      <c r="H2925" s="171">
        <f>IFERROR((Table21[[#This Row],[_202330]]-Table21[[#This Row],[_201930]])/Table21[[#This Row],[_201930]]*1,"")</f>
        <v>0.16981132075471697</v>
      </c>
    </row>
    <row r="2926" spans="1:8">
      <c r="A2926" s="132">
        <v>220057</v>
      </c>
      <c r="B2926" s="134" t="s">
        <v>1142</v>
      </c>
      <c r="C2926" s="134">
        <v>27</v>
      </c>
      <c r="D2926" s="134">
        <v>23</v>
      </c>
      <c r="E2926" s="134">
        <v>26</v>
      </c>
      <c r="F2926" s="134">
        <v>30</v>
      </c>
      <c r="G2926" s="135">
        <v>39</v>
      </c>
      <c r="H2926" s="171">
        <f>IFERROR((Table21[[#This Row],[_202330]]-Table21[[#This Row],[_201930]])/Table21[[#This Row],[_201930]]*1,"")</f>
        <v>0.44444444444444442</v>
      </c>
    </row>
    <row r="2927" spans="1:8" ht="28.5">
      <c r="A2927" s="132">
        <v>220057</v>
      </c>
      <c r="B2927" s="134" t="s">
        <v>1143</v>
      </c>
      <c r="C2927" s="134">
        <v>5</v>
      </c>
      <c r="D2927" s="134">
        <v>3</v>
      </c>
      <c r="E2927" s="134">
        <v>0</v>
      </c>
      <c r="F2927" s="134">
        <v>2</v>
      </c>
      <c r="G2927" s="135">
        <v>7</v>
      </c>
      <c r="H2927" s="171">
        <f>IFERROR((Table21[[#This Row],[_202330]]-Table21[[#This Row],[_201930]])/Table21[[#This Row],[_201930]]*1,"")</f>
        <v>0.4</v>
      </c>
    </row>
    <row r="2928" spans="1:8" ht="28.5">
      <c r="A2928" s="132">
        <v>220057</v>
      </c>
      <c r="B2928" s="134" t="s">
        <v>1166</v>
      </c>
      <c r="C2928" s="134">
        <v>49</v>
      </c>
      <c r="D2928" s="134">
        <v>37</v>
      </c>
      <c r="E2928" s="134">
        <v>43</v>
      </c>
      <c r="F2928" s="134">
        <v>38</v>
      </c>
      <c r="G2928" s="135">
        <v>57</v>
      </c>
      <c r="H2928" s="171">
        <f>IFERROR((Table21[[#This Row],[_202330]]-Table21[[#This Row],[_201930]])/Table21[[#This Row],[_201930]]*1,"")</f>
        <v>0.16326530612244897</v>
      </c>
    </row>
    <row r="2929" spans="1:8" ht="28.5">
      <c r="A2929" s="132">
        <v>220057</v>
      </c>
      <c r="B2929" s="134" t="s">
        <v>1167</v>
      </c>
      <c r="C2929" s="134" t="s">
        <v>129</v>
      </c>
      <c r="D2929" s="134" t="s">
        <v>129</v>
      </c>
      <c r="E2929" s="134" t="s">
        <v>129</v>
      </c>
      <c r="F2929" s="134" t="s">
        <v>129</v>
      </c>
      <c r="G2929" s="135" t="s">
        <v>129</v>
      </c>
      <c r="H2929" s="171" t="str">
        <f>IFERROR((Table21[[#This Row],[_202330]]-Table21[[#This Row],[_201930]])/Table21[[#This Row],[_201930]]*1,"")</f>
        <v/>
      </c>
    </row>
    <row r="2930" spans="1:8">
      <c r="A2930" s="132">
        <v>220057</v>
      </c>
      <c r="B2930" s="134" t="s">
        <v>1146</v>
      </c>
      <c r="C2930" s="134">
        <v>54</v>
      </c>
      <c r="D2930" s="134">
        <v>40</v>
      </c>
      <c r="E2930" s="134">
        <v>43</v>
      </c>
      <c r="F2930" s="134">
        <v>40</v>
      </c>
      <c r="G2930" s="135">
        <v>64</v>
      </c>
      <c r="H2930" s="171">
        <f>IFERROR((Table21[[#This Row],[_202330]]-Table21[[#This Row],[_201930]])/Table21[[#This Row],[_201930]]*1,"")</f>
        <v>0.18518518518518517</v>
      </c>
    </row>
    <row r="2931" spans="1:8" ht="28.5">
      <c r="A2931" s="132">
        <v>220057</v>
      </c>
      <c r="B2931" s="134" t="s">
        <v>1147</v>
      </c>
      <c r="C2931" s="134">
        <v>0</v>
      </c>
      <c r="D2931" s="134">
        <v>2</v>
      </c>
      <c r="E2931" s="134">
        <v>2</v>
      </c>
      <c r="F2931" s="134">
        <v>0</v>
      </c>
      <c r="G2931" s="135">
        <v>0</v>
      </c>
      <c r="H2931" s="171" t="str">
        <f>IFERROR((Table21[[#This Row],[_202330]]-Table21[[#This Row],[_201930]])/Table21[[#This Row],[_201930]]*1,"")</f>
        <v/>
      </c>
    </row>
    <row r="2932" spans="1:8" ht="28.5">
      <c r="A2932" s="132">
        <v>220057</v>
      </c>
      <c r="B2932" s="134" t="s">
        <v>1148</v>
      </c>
      <c r="C2932" s="134">
        <v>21</v>
      </c>
      <c r="D2932" s="134">
        <v>28</v>
      </c>
      <c r="E2932" s="134">
        <v>19</v>
      </c>
      <c r="F2932" s="134">
        <v>46</v>
      </c>
      <c r="G2932" s="135">
        <v>39</v>
      </c>
      <c r="H2932" s="171">
        <f>IFERROR((Table21[[#This Row],[_202330]]-Table21[[#This Row],[_201930]])/Table21[[#This Row],[_201930]]*1,"")</f>
        <v>0.8571428571428571</v>
      </c>
    </row>
    <row r="2933" spans="1:8" ht="28.5">
      <c r="A2933" s="132">
        <v>220057</v>
      </c>
      <c r="B2933" s="134" t="s">
        <v>1149</v>
      </c>
      <c r="C2933" s="134">
        <v>125</v>
      </c>
      <c r="D2933" s="134">
        <v>100</v>
      </c>
      <c r="E2933" s="134">
        <v>97</v>
      </c>
      <c r="F2933" s="134">
        <v>46</v>
      </c>
      <c r="G2933" s="135">
        <v>54</v>
      </c>
      <c r="H2933" s="171">
        <f>IFERROR((Table21[[#This Row],[_202330]]-Table21[[#This Row],[_201930]])/Table21[[#This Row],[_201930]]*1,"")</f>
        <v>-0.56799999999999995</v>
      </c>
    </row>
    <row r="2934" spans="1:8" ht="28.5">
      <c r="A2934" s="132">
        <v>220057</v>
      </c>
      <c r="B2934" s="134" t="s">
        <v>1150</v>
      </c>
      <c r="C2934" s="134">
        <v>146</v>
      </c>
      <c r="D2934" s="134">
        <v>130</v>
      </c>
      <c r="E2934" s="134">
        <v>118</v>
      </c>
      <c r="F2934" s="134">
        <v>92</v>
      </c>
      <c r="G2934" s="135">
        <v>93</v>
      </c>
      <c r="H2934" s="171">
        <f>IFERROR((Table21[[#This Row],[_202330]]-Table21[[#This Row],[_201930]])/Table21[[#This Row],[_201930]]*1,"")</f>
        <v>-0.36301369863013699</v>
      </c>
    </row>
    <row r="2935" spans="1:8">
      <c r="A2935" s="132">
        <v>220057</v>
      </c>
      <c r="B2935" s="134" t="s">
        <v>1151</v>
      </c>
      <c r="C2935" s="134">
        <v>27</v>
      </c>
      <c r="D2935" s="134">
        <v>24</v>
      </c>
      <c r="E2935" s="134">
        <v>27</v>
      </c>
      <c r="F2935" s="134">
        <v>30</v>
      </c>
      <c r="G2935" s="135">
        <v>41</v>
      </c>
      <c r="H2935" s="171">
        <f>IFERROR((Table21[[#This Row],[_202330]]-Table21[[#This Row],[_201930]])/Table21[[#This Row],[_201930]]*1,"")</f>
        <v>0.51851851851851849</v>
      </c>
    </row>
    <row r="2936" spans="1:8" ht="28.5">
      <c r="A2936" s="132">
        <v>220057</v>
      </c>
      <c r="B2936" s="134" t="s">
        <v>1152</v>
      </c>
      <c r="C2936" s="134">
        <v>11</v>
      </c>
      <c r="D2936" s="134">
        <v>18</v>
      </c>
      <c r="E2936" s="134">
        <v>13</v>
      </c>
      <c r="F2936" s="134">
        <v>35</v>
      </c>
      <c r="G2936" s="135">
        <v>25</v>
      </c>
      <c r="H2936" s="171">
        <f>IFERROR((Table21[[#This Row],[_202330]]-Table21[[#This Row],[_201930]])/Table21[[#This Row],[_201930]]*1,"")</f>
        <v>1.2727272727272727</v>
      </c>
    </row>
    <row r="2937" spans="1:8" ht="28.5">
      <c r="A2937" s="132">
        <v>220057</v>
      </c>
      <c r="B2937" s="134" t="s">
        <v>1153</v>
      </c>
      <c r="C2937" s="134">
        <v>0</v>
      </c>
      <c r="D2937" s="134">
        <v>1</v>
      </c>
      <c r="E2937" s="134">
        <v>1</v>
      </c>
      <c r="F2937" s="134">
        <v>0</v>
      </c>
      <c r="G2937" s="135">
        <v>0</v>
      </c>
      <c r="H2937" s="171" t="str">
        <f>IFERROR((Table21[[#This Row],[_202330]]-Table21[[#This Row],[_201930]])/Table21[[#This Row],[_201930]]*1,"")</f>
        <v/>
      </c>
    </row>
    <row r="2938" spans="1:8" ht="28.5">
      <c r="A2938" s="132">
        <v>220057</v>
      </c>
      <c r="B2938" s="134" t="s">
        <v>1154</v>
      </c>
      <c r="C2938" s="134">
        <v>11</v>
      </c>
      <c r="D2938" s="134">
        <v>16</v>
      </c>
      <c r="E2938" s="134">
        <v>12</v>
      </c>
      <c r="F2938" s="134">
        <v>35</v>
      </c>
      <c r="G2938" s="135">
        <v>25</v>
      </c>
      <c r="H2938" s="171">
        <f>IFERROR((Table21[[#This Row],[_202330]]-Table21[[#This Row],[_201930]])/Table21[[#This Row],[_201930]]*1,"")</f>
        <v>1.2727272727272727</v>
      </c>
    </row>
    <row r="2939" spans="1:8" ht="28.5">
      <c r="A2939" s="132">
        <v>220057</v>
      </c>
      <c r="B2939" s="134" t="s">
        <v>1155</v>
      </c>
      <c r="C2939" s="134">
        <v>63</v>
      </c>
      <c r="D2939" s="134">
        <v>59</v>
      </c>
      <c r="E2939" s="134">
        <v>60</v>
      </c>
      <c r="F2939" s="134">
        <v>35</v>
      </c>
      <c r="G2939" s="135">
        <v>34</v>
      </c>
      <c r="H2939" s="171">
        <f>IFERROR((Table21[[#This Row],[_202330]]-Table21[[#This Row],[_201930]])/Table21[[#This Row],[_201930]]*1,"")</f>
        <v>-0.46031746031746029</v>
      </c>
    </row>
    <row r="2940" spans="1:8">
      <c r="A2940" s="132">
        <v>221184</v>
      </c>
      <c r="B2940" s="134" t="s">
        <v>1173</v>
      </c>
      <c r="C2940" s="134">
        <v>575</v>
      </c>
      <c r="D2940" s="134">
        <v>756</v>
      </c>
      <c r="E2940" s="134">
        <v>686</v>
      </c>
      <c r="F2940" s="134">
        <v>670</v>
      </c>
      <c r="G2940" s="135">
        <v>556</v>
      </c>
      <c r="H2940" s="171">
        <f>IFERROR((Table21[[#This Row],[_202330]]-Table21[[#This Row],[_201930]])/Table21[[#This Row],[_201930]]*1,"")</f>
        <v>-3.3043478260869563E-2</v>
      </c>
    </row>
    <row r="2941" spans="1:8">
      <c r="A2941" s="132">
        <v>221184</v>
      </c>
      <c r="B2941" s="134" t="s">
        <v>1131</v>
      </c>
      <c r="C2941" s="134">
        <v>0</v>
      </c>
      <c r="D2941" s="134">
        <v>0</v>
      </c>
      <c r="E2941" s="134">
        <v>0</v>
      </c>
      <c r="F2941" s="134">
        <v>0</v>
      </c>
      <c r="G2941" s="135">
        <v>0</v>
      </c>
      <c r="H2941" s="171" t="str">
        <f>IFERROR((Table21[[#This Row],[_202330]]-Table21[[#This Row],[_201930]])/Table21[[#This Row],[_201930]]*1,"")</f>
        <v/>
      </c>
    </row>
    <row r="2942" spans="1:8">
      <c r="A2942" s="132">
        <v>221184</v>
      </c>
      <c r="B2942" s="134" t="s">
        <v>1132</v>
      </c>
      <c r="C2942" s="134">
        <v>575</v>
      </c>
      <c r="D2942" s="134">
        <v>756</v>
      </c>
      <c r="E2942" s="134">
        <v>686</v>
      </c>
      <c r="F2942" s="134">
        <v>670</v>
      </c>
      <c r="G2942" s="135">
        <v>556</v>
      </c>
      <c r="H2942" s="171">
        <f>IFERROR((Table21[[#This Row],[_202330]]-Table21[[#This Row],[_201930]])/Table21[[#This Row],[_201930]]*1,"")</f>
        <v>-3.3043478260869563E-2</v>
      </c>
    </row>
    <row r="2943" spans="1:8" ht="28.5">
      <c r="A2943" s="132">
        <v>221184</v>
      </c>
      <c r="B2943" s="134" t="s">
        <v>1133</v>
      </c>
      <c r="C2943" s="134">
        <v>48</v>
      </c>
      <c r="D2943" s="134">
        <v>74</v>
      </c>
      <c r="E2943" s="134">
        <v>70</v>
      </c>
      <c r="F2943" s="134">
        <v>79</v>
      </c>
      <c r="G2943" s="135">
        <v>66</v>
      </c>
      <c r="H2943" s="171">
        <f>IFERROR((Table21[[#This Row],[_202330]]-Table21[[#This Row],[_201930]])/Table21[[#This Row],[_201930]]*1,"")</f>
        <v>0.375</v>
      </c>
    </row>
    <row r="2944" spans="1:8" ht="28.5">
      <c r="A2944" s="132">
        <v>221184</v>
      </c>
      <c r="B2944" s="134" t="s">
        <v>1162</v>
      </c>
      <c r="C2944" s="134">
        <v>102</v>
      </c>
      <c r="D2944" s="134">
        <v>113</v>
      </c>
      <c r="E2944" s="134">
        <v>110</v>
      </c>
      <c r="F2944" s="134">
        <v>128</v>
      </c>
      <c r="G2944" s="135">
        <v>96</v>
      </c>
      <c r="H2944" s="171">
        <f>IFERROR((Table21[[#This Row],[_202330]]-Table21[[#This Row],[_201930]])/Table21[[#This Row],[_201930]]*1,"")</f>
        <v>-5.8823529411764705E-2</v>
      </c>
    </row>
    <row r="2945" spans="1:8" ht="28.5">
      <c r="A2945" s="132">
        <v>221184</v>
      </c>
      <c r="B2945" s="134" t="s">
        <v>1163</v>
      </c>
      <c r="C2945" s="134" t="s">
        <v>129</v>
      </c>
      <c r="D2945" s="134" t="s">
        <v>129</v>
      </c>
      <c r="E2945" s="134" t="s">
        <v>129</v>
      </c>
      <c r="F2945" s="134" t="s">
        <v>129</v>
      </c>
      <c r="G2945" s="135" t="s">
        <v>129</v>
      </c>
      <c r="H2945" s="171" t="str">
        <f>IFERROR((Table21[[#This Row],[_202330]]-Table21[[#This Row],[_201930]])/Table21[[#This Row],[_201930]]*1,"")</f>
        <v/>
      </c>
    </row>
    <row r="2946" spans="1:8">
      <c r="A2946" s="132">
        <v>221184</v>
      </c>
      <c r="B2946" s="134" t="s">
        <v>1136</v>
      </c>
      <c r="C2946" s="134">
        <v>150</v>
      </c>
      <c r="D2946" s="134">
        <v>187</v>
      </c>
      <c r="E2946" s="134">
        <v>180</v>
      </c>
      <c r="F2946" s="134">
        <v>207</v>
      </c>
      <c r="G2946" s="135">
        <v>162</v>
      </c>
      <c r="H2946" s="171">
        <f>IFERROR((Table21[[#This Row],[_202330]]-Table21[[#This Row],[_201930]])/Table21[[#This Row],[_201930]]*1,"")</f>
        <v>0.08</v>
      </c>
    </row>
    <row r="2947" spans="1:8">
      <c r="A2947" s="132">
        <v>221184</v>
      </c>
      <c r="B2947" s="134" t="s">
        <v>1137</v>
      </c>
      <c r="C2947" s="134">
        <v>26</v>
      </c>
      <c r="D2947" s="134">
        <v>25</v>
      </c>
      <c r="E2947" s="134">
        <v>26</v>
      </c>
      <c r="F2947" s="134">
        <v>31</v>
      </c>
      <c r="G2947" s="135">
        <v>29</v>
      </c>
      <c r="H2947" s="171">
        <f>IFERROR((Table21[[#This Row],[_202330]]-Table21[[#This Row],[_201930]])/Table21[[#This Row],[_201930]]*1,"")</f>
        <v>0.11538461538461539</v>
      </c>
    </row>
    <row r="2948" spans="1:8" ht="28.5">
      <c r="A2948" s="132">
        <v>221184</v>
      </c>
      <c r="B2948" s="134" t="s">
        <v>1138</v>
      </c>
      <c r="C2948" s="134">
        <v>50</v>
      </c>
      <c r="D2948" s="134">
        <v>74</v>
      </c>
      <c r="E2948" s="134">
        <v>70</v>
      </c>
      <c r="F2948" s="134">
        <v>69</v>
      </c>
      <c r="G2948" s="135">
        <v>63</v>
      </c>
      <c r="H2948" s="171">
        <f>IFERROR((Table21[[#This Row],[_202330]]-Table21[[#This Row],[_201930]])/Table21[[#This Row],[_201930]]*1,"")</f>
        <v>0.26</v>
      </c>
    </row>
    <row r="2949" spans="1:8" ht="28.5">
      <c r="A2949" s="132">
        <v>221184</v>
      </c>
      <c r="B2949" s="134" t="s">
        <v>1164</v>
      </c>
      <c r="C2949" s="134">
        <v>112</v>
      </c>
      <c r="D2949" s="134">
        <v>121</v>
      </c>
      <c r="E2949" s="134">
        <v>122</v>
      </c>
      <c r="F2949" s="134">
        <v>144</v>
      </c>
      <c r="G2949" s="135">
        <v>109</v>
      </c>
      <c r="H2949" s="171">
        <f>IFERROR((Table21[[#This Row],[_202330]]-Table21[[#This Row],[_201930]])/Table21[[#This Row],[_201930]]*1,"")</f>
        <v>-2.6785714285714284E-2</v>
      </c>
    </row>
    <row r="2950" spans="1:8" ht="28.5">
      <c r="A2950" s="132">
        <v>221184</v>
      </c>
      <c r="B2950" s="134" t="s">
        <v>1165</v>
      </c>
      <c r="C2950" s="134" t="s">
        <v>129</v>
      </c>
      <c r="D2950" s="134" t="s">
        <v>129</v>
      </c>
      <c r="E2950" s="134" t="s">
        <v>129</v>
      </c>
      <c r="F2950" s="134" t="s">
        <v>129</v>
      </c>
      <c r="G2950" s="135" t="s">
        <v>129</v>
      </c>
      <c r="H2950" s="171" t="str">
        <f>IFERROR((Table21[[#This Row],[_202330]]-Table21[[#This Row],[_201930]])/Table21[[#This Row],[_201930]]*1,"")</f>
        <v/>
      </c>
    </row>
    <row r="2951" spans="1:8">
      <c r="A2951" s="132">
        <v>221184</v>
      </c>
      <c r="B2951" s="134" t="s">
        <v>1141</v>
      </c>
      <c r="C2951" s="134">
        <v>162</v>
      </c>
      <c r="D2951" s="134">
        <v>195</v>
      </c>
      <c r="E2951" s="134">
        <v>192</v>
      </c>
      <c r="F2951" s="134">
        <v>213</v>
      </c>
      <c r="G2951" s="135">
        <v>172</v>
      </c>
      <c r="H2951" s="171">
        <f>IFERROR((Table21[[#This Row],[_202330]]-Table21[[#This Row],[_201930]])/Table21[[#This Row],[_201930]]*1,"")</f>
        <v>6.1728395061728392E-2</v>
      </c>
    </row>
    <row r="2952" spans="1:8">
      <c r="A2952" s="132">
        <v>221184</v>
      </c>
      <c r="B2952" s="134" t="s">
        <v>1142</v>
      </c>
      <c r="C2952" s="134">
        <v>28</v>
      </c>
      <c r="D2952" s="134">
        <v>26</v>
      </c>
      <c r="E2952" s="134">
        <v>28</v>
      </c>
      <c r="F2952" s="134">
        <v>32</v>
      </c>
      <c r="G2952" s="135">
        <v>31</v>
      </c>
      <c r="H2952" s="171">
        <f>IFERROR((Table21[[#This Row],[_202330]]-Table21[[#This Row],[_201930]])/Table21[[#This Row],[_201930]]*1,"")</f>
        <v>0.10714285714285714</v>
      </c>
    </row>
    <row r="2953" spans="1:8" ht="28.5">
      <c r="A2953" s="132">
        <v>221184</v>
      </c>
      <c r="B2953" s="134" t="s">
        <v>1143</v>
      </c>
      <c r="C2953" s="134">
        <v>51</v>
      </c>
      <c r="D2953" s="134">
        <v>72</v>
      </c>
      <c r="E2953" s="134">
        <v>68</v>
      </c>
      <c r="F2953" s="134">
        <v>66</v>
      </c>
      <c r="G2953" s="135">
        <v>63</v>
      </c>
      <c r="H2953" s="171">
        <f>IFERROR((Table21[[#This Row],[_202330]]-Table21[[#This Row],[_201930]])/Table21[[#This Row],[_201930]]*1,"")</f>
        <v>0.23529411764705882</v>
      </c>
    </row>
    <row r="2954" spans="1:8" ht="28.5">
      <c r="A2954" s="132">
        <v>221184</v>
      </c>
      <c r="B2954" s="134" t="s">
        <v>1166</v>
      </c>
      <c r="C2954" s="134">
        <v>117</v>
      </c>
      <c r="D2954" s="134">
        <v>128</v>
      </c>
      <c r="E2954" s="134">
        <v>129</v>
      </c>
      <c r="F2954" s="134">
        <v>149</v>
      </c>
      <c r="G2954" s="135">
        <v>115</v>
      </c>
      <c r="H2954" s="171">
        <f>IFERROR((Table21[[#This Row],[_202330]]-Table21[[#This Row],[_201930]])/Table21[[#This Row],[_201930]]*1,"")</f>
        <v>-1.7094017094017096E-2</v>
      </c>
    </row>
    <row r="2955" spans="1:8" ht="28.5">
      <c r="A2955" s="132">
        <v>221184</v>
      </c>
      <c r="B2955" s="134" t="s">
        <v>1167</v>
      </c>
      <c r="C2955" s="134" t="s">
        <v>129</v>
      </c>
      <c r="D2955" s="134" t="s">
        <v>129</v>
      </c>
      <c r="E2955" s="134" t="s">
        <v>129</v>
      </c>
      <c r="F2955" s="134" t="s">
        <v>129</v>
      </c>
      <c r="G2955" s="135" t="s">
        <v>129</v>
      </c>
      <c r="H2955" s="171" t="str">
        <f>IFERROR((Table21[[#This Row],[_202330]]-Table21[[#This Row],[_201930]])/Table21[[#This Row],[_201930]]*1,"")</f>
        <v/>
      </c>
    </row>
    <row r="2956" spans="1:8">
      <c r="A2956" s="132">
        <v>221184</v>
      </c>
      <c r="B2956" s="134" t="s">
        <v>1146</v>
      </c>
      <c r="C2956" s="134">
        <v>168</v>
      </c>
      <c r="D2956" s="134">
        <v>200</v>
      </c>
      <c r="E2956" s="134">
        <v>197</v>
      </c>
      <c r="F2956" s="134">
        <v>215</v>
      </c>
      <c r="G2956" s="135">
        <v>178</v>
      </c>
      <c r="H2956" s="171">
        <f>IFERROR((Table21[[#This Row],[_202330]]-Table21[[#This Row],[_201930]])/Table21[[#This Row],[_201930]]*1,"")</f>
        <v>5.9523809523809521E-2</v>
      </c>
    </row>
    <row r="2957" spans="1:8" ht="28.5">
      <c r="A2957" s="132">
        <v>221184</v>
      </c>
      <c r="B2957" s="134" t="s">
        <v>1147</v>
      </c>
      <c r="C2957" s="134">
        <v>9</v>
      </c>
      <c r="D2957" s="134">
        <v>5</v>
      </c>
      <c r="E2957" s="134">
        <v>3</v>
      </c>
      <c r="F2957" s="134">
        <v>3</v>
      </c>
      <c r="G2957" s="135">
        <v>5</v>
      </c>
      <c r="H2957" s="171">
        <f>IFERROR((Table21[[#This Row],[_202330]]-Table21[[#This Row],[_201930]])/Table21[[#This Row],[_201930]]*1,"")</f>
        <v>-0.44444444444444442</v>
      </c>
    </row>
    <row r="2958" spans="1:8" ht="28.5">
      <c r="A2958" s="132">
        <v>221184</v>
      </c>
      <c r="B2958" s="134" t="s">
        <v>1148</v>
      </c>
      <c r="C2958" s="134">
        <v>121</v>
      </c>
      <c r="D2958" s="134">
        <v>155</v>
      </c>
      <c r="E2958" s="134">
        <v>130</v>
      </c>
      <c r="F2958" s="134">
        <v>213</v>
      </c>
      <c r="G2958" s="135">
        <v>198</v>
      </c>
      <c r="H2958" s="171">
        <f>IFERROR((Table21[[#This Row],[_202330]]-Table21[[#This Row],[_201930]])/Table21[[#This Row],[_201930]]*1,"")</f>
        <v>0.63636363636363635</v>
      </c>
    </row>
    <row r="2959" spans="1:8" ht="28.5">
      <c r="A2959" s="132">
        <v>221184</v>
      </c>
      <c r="B2959" s="134" t="s">
        <v>1149</v>
      </c>
      <c r="C2959" s="134">
        <v>277</v>
      </c>
      <c r="D2959" s="134">
        <v>396</v>
      </c>
      <c r="E2959" s="134">
        <v>356</v>
      </c>
      <c r="F2959" s="134">
        <v>239</v>
      </c>
      <c r="G2959" s="135">
        <v>175</v>
      </c>
      <c r="H2959" s="171">
        <f>IFERROR((Table21[[#This Row],[_202330]]-Table21[[#This Row],[_201930]])/Table21[[#This Row],[_201930]]*1,"")</f>
        <v>-0.36823104693140796</v>
      </c>
    </row>
    <row r="2960" spans="1:8" ht="28.5">
      <c r="A2960" s="132">
        <v>221184</v>
      </c>
      <c r="B2960" s="134" t="s">
        <v>1150</v>
      </c>
      <c r="C2960" s="134">
        <v>407</v>
      </c>
      <c r="D2960" s="134">
        <v>556</v>
      </c>
      <c r="E2960" s="134">
        <v>489</v>
      </c>
      <c r="F2960" s="134">
        <v>455</v>
      </c>
      <c r="G2960" s="135">
        <v>378</v>
      </c>
      <c r="H2960" s="171">
        <f>IFERROR((Table21[[#This Row],[_202330]]-Table21[[#This Row],[_201930]])/Table21[[#This Row],[_201930]]*1,"")</f>
        <v>-7.125307125307126E-2</v>
      </c>
    </row>
    <row r="2961" spans="1:8">
      <c r="A2961" s="132">
        <v>221184</v>
      </c>
      <c r="B2961" s="134" t="s">
        <v>1151</v>
      </c>
      <c r="C2961" s="134">
        <v>29</v>
      </c>
      <c r="D2961" s="134">
        <v>26</v>
      </c>
      <c r="E2961" s="134">
        <v>29</v>
      </c>
      <c r="F2961" s="134">
        <v>32</v>
      </c>
      <c r="G2961" s="135">
        <v>32</v>
      </c>
      <c r="H2961" s="171">
        <f>IFERROR((Table21[[#This Row],[_202330]]-Table21[[#This Row],[_201930]])/Table21[[#This Row],[_201930]]*1,"")</f>
        <v>0.10344827586206896</v>
      </c>
    </row>
    <row r="2962" spans="1:8" ht="28.5">
      <c r="A2962" s="132">
        <v>221184</v>
      </c>
      <c r="B2962" s="134" t="s">
        <v>1152</v>
      </c>
      <c r="C2962" s="134">
        <v>23</v>
      </c>
      <c r="D2962" s="134">
        <v>21</v>
      </c>
      <c r="E2962" s="134">
        <v>19</v>
      </c>
      <c r="F2962" s="134">
        <v>32</v>
      </c>
      <c r="G2962" s="135">
        <v>37</v>
      </c>
      <c r="H2962" s="171">
        <f>IFERROR((Table21[[#This Row],[_202330]]-Table21[[#This Row],[_201930]])/Table21[[#This Row],[_201930]]*1,"")</f>
        <v>0.60869565217391308</v>
      </c>
    </row>
    <row r="2963" spans="1:8" ht="28.5">
      <c r="A2963" s="132">
        <v>221184</v>
      </c>
      <c r="B2963" s="134" t="s">
        <v>1153</v>
      </c>
      <c r="C2963" s="134">
        <v>2</v>
      </c>
      <c r="D2963" s="134">
        <v>1</v>
      </c>
      <c r="E2963" s="134">
        <v>0</v>
      </c>
      <c r="F2963" s="134">
        <v>0</v>
      </c>
      <c r="G2963" s="135">
        <v>1</v>
      </c>
      <c r="H2963" s="171">
        <f>IFERROR((Table21[[#This Row],[_202330]]-Table21[[#This Row],[_201930]])/Table21[[#This Row],[_201930]]*1,"")</f>
        <v>-0.5</v>
      </c>
    </row>
    <row r="2964" spans="1:8" ht="28.5">
      <c r="A2964" s="132">
        <v>221184</v>
      </c>
      <c r="B2964" s="134" t="s">
        <v>1154</v>
      </c>
      <c r="C2964" s="134">
        <v>21</v>
      </c>
      <c r="D2964" s="134">
        <v>21</v>
      </c>
      <c r="E2964" s="134">
        <v>19</v>
      </c>
      <c r="F2964" s="134">
        <v>32</v>
      </c>
      <c r="G2964" s="135">
        <v>36</v>
      </c>
      <c r="H2964" s="171">
        <f>IFERROR((Table21[[#This Row],[_202330]]-Table21[[#This Row],[_201930]])/Table21[[#This Row],[_201930]]*1,"")</f>
        <v>0.7142857142857143</v>
      </c>
    </row>
    <row r="2965" spans="1:8" ht="28.5">
      <c r="A2965" s="132">
        <v>221184</v>
      </c>
      <c r="B2965" s="134" t="s">
        <v>1155</v>
      </c>
      <c r="C2965" s="134">
        <v>48</v>
      </c>
      <c r="D2965" s="134">
        <v>52</v>
      </c>
      <c r="E2965" s="134">
        <v>52</v>
      </c>
      <c r="F2965" s="134">
        <v>36</v>
      </c>
      <c r="G2965" s="135">
        <v>31</v>
      </c>
      <c r="H2965" s="171">
        <f>IFERROR((Table21[[#This Row],[_202330]]-Table21[[#This Row],[_201930]])/Table21[[#This Row],[_201930]]*1,"")</f>
        <v>-0.35416666666666669</v>
      </c>
    </row>
    <row r="2966" spans="1:8">
      <c r="A2966" s="132">
        <v>221397</v>
      </c>
      <c r="B2966" s="134" t="s">
        <v>1173</v>
      </c>
      <c r="C2966" s="134">
        <v>259</v>
      </c>
      <c r="D2966" s="134">
        <v>215</v>
      </c>
      <c r="E2966" s="134">
        <v>200</v>
      </c>
      <c r="F2966" s="134">
        <v>187</v>
      </c>
      <c r="G2966" s="135">
        <v>162</v>
      </c>
      <c r="H2966" s="171">
        <f>IFERROR((Table21[[#This Row],[_202330]]-Table21[[#This Row],[_201930]])/Table21[[#This Row],[_201930]]*1,"")</f>
        <v>-0.37451737451737449</v>
      </c>
    </row>
    <row r="2967" spans="1:8">
      <c r="A2967" s="132">
        <v>221397</v>
      </c>
      <c r="B2967" s="134" t="s">
        <v>1131</v>
      </c>
      <c r="C2967" s="134">
        <v>0</v>
      </c>
      <c r="D2967" s="134">
        <v>0</v>
      </c>
      <c r="E2967" s="134">
        <v>0</v>
      </c>
      <c r="F2967" s="134">
        <v>0</v>
      </c>
      <c r="G2967" s="135">
        <v>0</v>
      </c>
      <c r="H2967" s="171" t="str">
        <f>IFERROR((Table21[[#This Row],[_202330]]-Table21[[#This Row],[_201930]])/Table21[[#This Row],[_201930]]*1,"")</f>
        <v/>
      </c>
    </row>
    <row r="2968" spans="1:8">
      <c r="A2968" s="132">
        <v>221397</v>
      </c>
      <c r="B2968" s="134" t="s">
        <v>1132</v>
      </c>
      <c r="C2968" s="134">
        <v>259</v>
      </c>
      <c r="D2968" s="134">
        <v>215</v>
      </c>
      <c r="E2968" s="134">
        <v>200</v>
      </c>
      <c r="F2968" s="134">
        <v>187</v>
      </c>
      <c r="G2968" s="135">
        <v>162</v>
      </c>
      <c r="H2968" s="171">
        <f>IFERROR((Table21[[#This Row],[_202330]]-Table21[[#This Row],[_201930]])/Table21[[#This Row],[_201930]]*1,"")</f>
        <v>-0.37451737451737449</v>
      </c>
    </row>
    <row r="2969" spans="1:8" ht="28.5">
      <c r="A2969" s="132">
        <v>221397</v>
      </c>
      <c r="B2969" s="134" t="s">
        <v>1133</v>
      </c>
      <c r="C2969" s="134">
        <v>0</v>
      </c>
      <c r="D2969" s="134">
        <v>6</v>
      </c>
      <c r="E2969" s="134">
        <v>3</v>
      </c>
      <c r="F2969" s="134">
        <v>2</v>
      </c>
      <c r="G2969" s="135">
        <v>2</v>
      </c>
      <c r="H2969" s="171" t="str">
        <f>IFERROR((Table21[[#This Row],[_202330]]-Table21[[#This Row],[_201930]])/Table21[[#This Row],[_201930]]*1,"")</f>
        <v/>
      </c>
    </row>
    <row r="2970" spans="1:8" ht="28.5">
      <c r="A2970" s="132">
        <v>221397</v>
      </c>
      <c r="B2970" s="134" t="s">
        <v>1162</v>
      </c>
      <c r="C2970" s="134">
        <v>80</v>
      </c>
      <c r="D2970" s="134">
        <v>84</v>
      </c>
      <c r="E2970" s="134">
        <v>69</v>
      </c>
      <c r="F2970" s="134">
        <v>65</v>
      </c>
      <c r="G2970" s="135">
        <v>72</v>
      </c>
      <c r="H2970" s="171">
        <f>IFERROR((Table21[[#This Row],[_202330]]-Table21[[#This Row],[_201930]])/Table21[[#This Row],[_201930]]*1,"")</f>
        <v>-0.1</v>
      </c>
    </row>
    <row r="2971" spans="1:8" ht="28.5">
      <c r="A2971" s="132">
        <v>221397</v>
      </c>
      <c r="B2971" s="134" t="s">
        <v>1163</v>
      </c>
      <c r="C2971" s="134" t="s">
        <v>129</v>
      </c>
      <c r="D2971" s="134" t="s">
        <v>129</v>
      </c>
      <c r="E2971" s="134" t="s">
        <v>129</v>
      </c>
      <c r="F2971" s="134" t="s">
        <v>129</v>
      </c>
      <c r="G2971" s="135" t="s">
        <v>129</v>
      </c>
      <c r="H2971" s="171" t="str">
        <f>IFERROR((Table21[[#This Row],[_202330]]-Table21[[#This Row],[_201930]])/Table21[[#This Row],[_201930]]*1,"")</f>
        <v/>
      </c>
    </row>
    <row r="2972" spans="1:8">
      <c r="A2972" s="132">
        <v>221397</v>
      </c>
      <c r="B2972" s="134" t="s">
        <v>1136</v>
      </c>
      <c r="C2972" s="134">
        <v>80</v>
      </c>
      <c r="D2972" s="134">
        <v>90</v>
      </c>
      <c r="E2972" s="134">
        <v>72</v>
      </c>
      <c r="F2972" s="134">
        <v>67</v>
      </c>
      <c r="G2972" s="135">
        <v>74</v>
      </c>
      <c r="H2972" s="171">
        <f>IFERROR((Table21[[#This Row],[_202330]]-Table21[[#This Row],[_201930]])/Table21[[#This Row],[_201930]]*1,"")</f>
        <v>-7.4999999999999997E-2</v>
      </c>
    </row>
    <row r="2973" spans="1:8">
      <c r="A2973" s="132">
        <v>221397</v>
      </c>
      <c r="B2973" s="134" t="s">
        <v>1137</v>
      </c>
      <c r="C2973" s="134">
        <v>31</v>
      </c>
      <c r="D2973" s="134">
        <v>42</v>
      </c>
      <c r="E2973" s="134">
        <v>36</v>
      </c>
      <c r="F2973" s="134">
        <v>36</v>
      </c>
      <c r="G2973" s="135">
        <v>46</v>
      </c>
      <c r="H2973" s="171">
        <f>IFERROR((Table21[[#This Row],[_202330]]-Table21[[#This Row],[_201930]])/Table21[[#This Row],[_201930]]*1,"")</f>
        <v>0.4838709677419355</v>
      </c>
    </row>
    <row r="2974" spans="1:8" ht="28.5">
      <c r="A2974" s="132">
        <v>221397</v>
      </c>
      <c r="B2974" s="134" t="s">
        <v>1138</v>
      </c>
      <c r="C2974" s="134">
        <v>1</v>
      </c>
      <c r="D2974" s="134">
        <v>5</v>
      </c>
      <c r="E2974" s="134">
        <v>3</v>
      </c>
      <c r="F2974" s="134">
        <v>2</v>
      </c>
      <c r="G2974" s="135">
        <v>3</v>
      </c>
      <c r="H2974" s="171">
        <f>IFERROR((Table21[[#This Row],[_202330]]-Table21[[#This Row],[_201930]])/Table21[[#This Row],[_201930]]*1,"")</f>
        <v>2</v>
      </c>
    </row>
    <row r="2975" spans="1:8" ht="28.5">
      <c r="A2975" s="132">
        <v>221397</v>
      </c>
      <c r="B2975" s="134" t="s">
        <v>1164</v>
      </c>
      <c r="C2975" s="134">
        <v>90</v>
      </c>
      <c r="D2975" s="134">
        <v>87</v>
      </c>
      <c r="E2975" s="134">
        <v>72</v>
      </c>
      <c r="F2975" s="134">
        <v>70</v>
      </c>
      <c r="G2975" s="135">
        <v>75</v>
      </c>
      <c r="H2975" s="171">
        <f>IFERROR((Table21[[#This Row],[_202330]]-Table21[[#This Row],[_201930]])/Table21[[#This Row],[_201930]]*1,"")</f>
        <v>-0.16666666666666666</v>
      </c>
    </row>
    <row r="2976" spans="1:8" ht="28.5">
      <c r="A2976" s="132">
        <v>221397</v>
      </c>
      <c r="B2976" s="134" t="s">
        <v>1165</v>
      </c>
      <c r="C2976" s="134" t="s">
        <v>129</v>
      </c>
      <c r="D2976" s="134" t="s">
        <v>129</v>
      </c>
      <c r="E2976" s="134" t="s">
        <v>129</v>
      </c>
      <c r="F2976" s="134" t="s">
        <v>129</v>
      </c>
      <c r="G2976" s="135" t="s">
        <v>129</v>
      </c>
      <c r="H2976" s="171" t="str">
        <f>IFERROR((Table21[[#This Row],[_202330]]-Table21[[#This Row],[_201930]])/Table21[[#This Row],[_201930]]*1,"")</f>
        <v/>
      </c>
    </row>
    <row r="2977" spans="1:8">
      <c r="A2977" s="132">
        <v>221397</v>
      </c>
      <c r="B2977" s="134" t="s">
        <v>1141</v>
      </c>
      <c r="C2977" s="134">
        <v>91</v>
      </c>
      <c r="D2977" s="134">
        <v>92</v>
      </c>
      <c r="E2977" s="134">
        <v>75</v>
      </c>
      <c r="F2977" s="134">
        <v>72</v>
      </c>
      <c r="G2977" s="135">
        <v>78</v>
      </c>
      <c r="H2977" s="171">
        <f>IFERROR((Table21[[#This Row],[_202330]]-Table21[[#This Row],[_201930]])/Table21[[#This Row],[_201930]]*1,"")</f>
        <v>-0.14285714285714285</v>
      </c>
    </row>
    <row r="2978" spans="1:8">
      <c r="A2978" s="132">
        <v>221397</v>
      </c>
      <c r="B2978" s="134" t="s">
        <v>1142</v>
      </c>
      <c r="C2978" s="134">
        <v>35</v>
      </c>
      <c r="D2978" s="134">
        <v>43</v>
      </c>
      <c r="E2978" s="134">
        <v>38</v>
      </c>
      <c r="F2978" s="134">
        <v>39</v>
      </c>
      <c r="G2978" s="135">
        <v>48</v>
      </c>
      <c r="H2978" s="171">
        <f>IFERROR((Table21[[#This Row],[_202330]]-Table21[[#This Row],[_201930]])/Table21[[#This Row],[_201930]]*1,"")</f>
        <v>0.37142857142857144</v>
      </c>
    </row>
    <row r="2979" spans="1:8" ht="28.5">
      <c r="A2979" s="132">
        <v>221397</v>
      </c>
      <c r="B2979" s="134" t="s">
        <v>1143</v>
      </c>
      <c r="C2979" s="134">
        <v>1</v>
      </c>
      <c r="D2979" s="134">
        <v>5</v>
      </c>
      <c r="E2979" s="134">
        <v>4</v>
      </c>
      <c r="F2979" s="134">
        <v>2</v>
      </c>
      <c r="G2979" s="135">
        <v>3</v>
      </c>
      <c r="H2979" s="171">
        <f>IFERROR((Table21[[#This Row],[_202330]]-Table21[[#This Row],[_201930]])/Table21[[#This Row],[_201930]]*1,"")</f>
        <v>2</v>
      </c>
    </row>
    <row r="2980" spans="1:8" ht="28.5">
      <c r="A2980" s="132">
        <v>221397</v>
      </c>
      <c r="B2980" s="134" t="s">
        <v>1166</v>
      </c>
      <c r="C2980" s="134">
        <v>92</v>
      </c>
      <c r="D2980" s="134">
        <v>89</v>
      </c>
      <c r="E2980" s="134">
        <v>74</v>
      </c>
      <c r="F2980" s="134">
        <v>70</v>
      </c>
      <c r="G2980" s="135">
        <v>75</v>
      </c>
      <c r="H2980" s="171">
        <f>IFERROR((Table21[[#This Row],[_202330]]-Table21[[#This Row],[_201930]])/Table21[[#This Row],[_201930]]*1,"")</f>
        <v>-0.18478260869565216</v>
      </c>
    </row>
    <row r="2981" spans="1:8" ht="28.5">
      <c r="A2981" s="132">
        <v>221397</v>
      </c>
      <c r="B2981" s="134" t="s">
        <v>1167</v>
      </c>
      <c r="C2981" s="134" t="s">
        <v>129</v>
      </c>
      <c r="D2981" s="134" t="s">
        <v>129</v>
      </c>
      <c r="E2981" s="134" t="s">
        <v>129</v>
      </c>
      <c r="F2981" s="134" t="s">
        <v>129</v>
      </c>
      <c r="G2981" s="135" t="s">
        <v>129</v>
      </c>
      <c r="H2981" s="171" t="str">
        <f>IFERROR((Table21[[#This Row],[_202330]]-Table21[[#This Row],[_201930]])/Table21[[#This Row],[_201930]]*1,"")</f>
        <v/>
      </c>
    </row>
    <row r="2982" spans="1:8">
      <c r="A2982" s="132">
        <v>221397</v>
      </c>
      <c r="B2982" s="134" t="s">
        <v>1146</v>
      </c>
      <c r="C2982" s="134">
        <v>93</v>
      </c>
      <c r="D2982" s="134">
        <v>94</v>
      </c>
      <c r="E2982" s="134">
        <v>78</v>
      </c>
      <c r="F2982" s="134">
        <v>72</v>
      </c>
      <c r="G2982" s="135">
        <v>78</v>
      </c>
      <c r="H2982" s="171">
        <f>IFERROR((Table21[[#This Row],[_202330]]-Table21[[#This Row],[_201930]])/Table21[[#This Row],[_201930]]*1,"")</f>
        <v>-0.16129032258064516</v>
      </c>
    </row>
    <row r="2983" spans="1:8" ht="28.5">
      <c r="A2983" s="132">
        <v>221397</v>
      </c>
      <c r="B2983" s="134" t="s">
        <v>1147</v>
      </c>
      <c r="C2983" s="134">
        <v>2</v>
      </c>
      <c r="D2983" s="134">
        <v>3</v>
      </c>
      <c r="E2983" s="134">
        <v>2</v>
      </c>
      <c r="F2983" s="134">
        <v>1</v>
      </c>
      <c r="G2983" s="135">
        <v>1</v>
      </c>
      <c r="H2983" s="171">
        <f>IFERROR((Table21[[#This Row],[_202330]]-Table21[[#This Row],[_201930]])/Table21[[#This Row],[_201930]]*1,"")</f>
        <v>-0.5</v>
      </c>
    </row>
    <row r="2984" spans="1:8" ht="28.5">
      <c r="A2984" s="132">
        <v>221397</v>
      </c>
      <c r="B2984" s="134" t="s">
        <v>1148</v>
      </c>
      <c r="C2984" s="134">
        <v>41</v>
      </c>
      <c r="D2984" s="134">
        <v>26</v>
      </c>
      <c r="E2984" s="134">
        <v>31</v>
      </c>
      <c r="F2984" s="134">
        <v>50</v>
      </c>
      <c r="G2984" s="135">
        <v>31</v>
      </c>
      <c r="H2984" s="171">
        <f>IFERROR((Table21[[#This Row],[_202330]]-Table21[[#This Row],[_201930]])/Table21[[#This Row],[_201930]]*1,"")</f>
        <v>-0.24390243902439024</v>
      </c>
    </row>
    <row r="2985" spans="1:8" ht="28.5">
      <c r="A2985" s="132">
        <v>221397</v>
      </c>
      <c r="B2985" s="134" t="s">
        <v>1149</v>
      </c>
      <c r="C2985" s="134">
        <v>123</v>
      </c>
      <c r="D2985" s="134">
        <v>92</v>
      </c>
      <c r="E2985" s="134">
        <v>89</v>
      </c>
      <c r="F2985" s="134">
        <v>64</v>
      </c>
      <c r="G2985" s="135">
        <v>52</v>
      </c>
      <c r="H2985" s="171">
        <f>IFERROR((Table21[[#This Row],[_202330]]-Table21[[#This Row],[_201930]])/Table21[[#This Row],[_201930]]*1,"")</f>
        <v>-0.57723577235772361</v>
      </c>
    </row>
    <row r="2986" spans="1:8" ht="28.5">
      <c r="A2986" s="132">
        <v>221397</v>
      </c>
      <c r="B2986" s="134" t="s">
        <v>1150</v>
      </c>
      <c r="C2986" s="134">
        <v>166</v>
      </c>
      <c r="D2986" s="134">
        <v>121</v>
      </c>
      <c r="E2986" s="134">
        <v>122</v>
      </c>
      <c r="F2986" s="134">
        <v>115</v>
      </c>
      <c r="G2986" s="135">
        <v>84</v>
      </c>
      <c r="H2986" s="171">
        <f>IFERROR((Table21[[#This Row],[_202330]]-Table21[[#This Row],[_201930]])/Table21[[#This Row],[_201930]]*1,"")</f>
        <v>-0.49397590361445781</v>
      </c>
    </row>
    <row r="2987" spans="1:8">
      <c r="A2987" s="132">
        <v>221397</v>
      </c>
      <c r="B2987" s="134" t="s">
        <v>1151</v>
      </c>
      <c r="C2987" s="134">
        <v>36</v>
      </c>
      <c r="D2987" s="134">
        <v>44</v>
      </c>
      <c r="E2987" s="134">
        <v>39</v>
      </c>
      <c r="F2987" s="134">
        <v>39</v>
      </c>
      <c r="G2987" s="135">
        <v>48</v>
      </c>
      <c r="H2987" s="171">
        <f>IFERROR((Table21[[#This Row],[_202330]]-Table21[[#This Row],[_201930]])/Table21[[#This Row],[_201930]]*1,"")</f>
        <v>0.33333333333333331</v>
      </c>
    </row>
    <row r="2988" spans="1:8" ht="28.5">
      <c r="A2988" s="132">
        <v>221397</v>
      </c>
      <c r="B2988" s="134" t="s">
        <v>1152</v>
      </c>
      <c r="C2988" s="134">
        <v>17</v>
      </c>
      <c r="D2988" s="134">
        <v>13</v>
      </c>
      <c r="E2988" s="134">
        <v>17</v>
      </c>
      <c r="F2988" s="134">
        <v>27</v>
      </c>
      <c r="G2988" s="135">
        <v>20</v>
      </c>
      <c r="H2988" s="171">
        <f>IFERROR((Table21[[#This Row],[_202330]]-Table21[[#This Row],[_201930]])/Table21[[#This Row],[_201930]]*1,"")</f>
        <v>0.17647058823529413</v>
      </c>
    </row>
    <row r="2989" spans="1:8" ht="28.5">
      <c r="A2989" s="132">
        <v>221397</v>
      </c>
      <c r="B2989" s="134" t="s">
        <v>1153</v>
      </c>
      <c r="C2989" s="134">
        <v>1</v>
      </c>
      <c r="D2989" s="134">
        <v>1</v>
      </c>
      <c r="E2989" s="134">
        <v>1</v>
      </c>
      <c r="F2989" s="134">
        <v>1</v>
      </c>
      <c r="G2989" s="135">
        <v>1</v>
      </c>
      <c r="H2989" s="171">
        <f>IFERROR((Table21[[#This Row],[_202330]]-Table21[[#This Row],[_201930]])/Table21[[#This Row],[_201930]]*1,"")</f>
        <v>0</v>
      </c>
    </row>
    <row r="2990" spans="1:8" ht="28.5">
      <c r="A2990" s="132">
        <v>221397</v>
      </c>
      <c r="B2990" s="134" t="s">
        <v>1154</v>
      </c>
      <c r="C2990" s="134">
        <v>16</v>
      </c>
      <c r="D2990" s="134">
        <v>12</v>
      </c>
      <c r="E2990" s="134">
        <v>16</v>
      </c>
      <c r="F2990" s="134">
        <v>27</v>
      </c>
      <c r="G2990" s="135">
        <v>19</v>
      </c>
      <c r="H2990" s="171">
        <f>IFERROR((Table21[[#This Row],[_202330]]-Table21[[#This Row],[_201930]])/Table21[[#This Row],[_201930]]*1,"")</f>
        <v>0.1875</v>
      </c>
    </row>
    <row r="2991" spans="1:8" ht="28.5">
      <c r="A2991" s="132">
        <v>221397</v>
      </c>
      <c r="B2991" s="134" t="s">
        <v>1155</v>
      </c>
      <c r="C2991" s="134">
        <v>47</v>
      </c>
      <c r="D2991" s="134">
        <v>43</v>
      </c>
      <c r="E2991" s="134">
        <v>45</v>
      </c>
      <c r="F2991" s="134">
        <v>34</v>
      </c>
      <c r="G2991" s="135">
        <v>32</v>
      </c>
      <c r="H2991" s="171">
        <f>IFERROR((Table21[[#This Row],[_202330]]-Table21[[#This Row],[_201930]])/Table21[[#This Row],[_201930]]*1,"")</f>
        <v>-0.31914893617021278</v>
      </c>
    </row>
    <row r="2992" spans="1:8">
      <c r="A2992" s="132">
        <v>221485</v>
      </c>
      <c r="B2992" s="134" t="s">
        <v>1173</v>
      </c>
      <c r="C2992" s="134">
        <v>857</v>
      </c>
      <c r="D2992" s="134">
        <v>830</v>
      </c>
      <c r="E2992" s="134">
        <v>567</v>
      </c>
      <c r="F2992" s="134">
        <v>500</v>
      </c>
      <c r="G2992" s="135">
        <v>379</v>
      </c>
      <c r="H2992" s="171">
        <f>IFERROR((Table21[[#This Row],[_202330]]-Table21[[#This Row],[_201930]])/Table21[[#This Row],[_201930]]*1,"")</f>
        <v>-0.55775962660443412</v>
      </c>
    </row>
    <row r="2993" spans="1:8">
      <c r="A2993" s="132">
        <v>221485</v>
      </c>
      <c r="B2993" s="134" t="s">
        <v>1131</v>
      </c>
      <c r="C2993" s="134">
        <v>0</v>
      </c>
      <c r="D2993" s="134">
        <v>0</v>
      </c>
      <c r="E2993" s="134">
        <v>0</v>
      </c>
      <c r="F2993" s="134">
        <v>0</v>
      </c>
      <c r="G2993" s="135">
        <v>0</v>
      </c>
      <c r="H2993" s="171" t="str">
        <f>IFERROR((Table21[[#This Row],[_202330]]-Table21[[#This Row],[_201930]])/Table21[[#This Row],[_201930]]*1,"")</f>
        <v/>
      </c>
    </row>
    <row r="2994" spans="1:8">
      <c r="A2994" s="132">
        <v>221485</v>
      </c>
      <c r="B2994" s="134" t="s">
        <v>1132</v>
      </c>
      <c r="C2994" s="134">
        <v>857</v>
      </c>
      <c r="D2994" s="134">
        <v>830</v>
      </c>
      <c r="E2994" s="134">
        <v>567</v>
      </c>
      <c r="F2994" s="134">
        <v>500</v>
      </c>
      <c r="G2994" s="135">
        <v>379</v>
      </c>
      <c r="H2994" s="171">
        <f>IFERROR((Table21[[#This Row],[_202330]]-Table21[[#This Row],[_201930]])/Table21[[#This Row],[_201930]]*1,"")</f>
        <v>-0.55775962660443412</v>
      </c>
    </row>
    <row r="2995" spans="1:8" ht="28.5">
      <c r="A2995" s="132">
        <v>221485</v>
      </c>
      <c r="B2995" s="134" t="s">
        <v>1133</v>
      </c>
      <c r="C2995" s="134">
        <v>22</v>
      </c>
      <c r="D2995" s="134">
        <v>22</v>
      </c>
      <c r="E2995" s="134">
        <v>16</v>
      </c>
      <c r="F2995" s="134">
        <v>12</v>
      </c>
      <c r="G2995" s="135">
        <v>6</v>
      </c>
      <c r="H2995" s="171">
        <f>IFERROR((Table21[[#This Row],[_202330]]-Table21[[#This Row],[_201930]])/Table21[[#This Row],[_201930]]*1,"")</f>
        <v>-0.72727272727272729</v>
      </c>
    </row>
    <row r="2996" spans="1:8" ht="28.5">
      <c r="A2996" s="132">
        <v>221485</v>
      </c>
      <c r="B2996" s="134" t="s">
        <v>1162</v>
      </c>
      <c r="C2996" s="134">
        <v>108</v>
      </c>
      <c r="D2996" s="134">
        <v>102</v>
      </c>
      <c r="E2996" s="134">
        <v>68</v>
      </c>
      <c r="F2996" s="134">
        <v>59</v>
      </c>
      <c r="G2996" s="135">
        <v>74</v>
      </c>
      <c r="H2996" s="171">
        <f>IFERROR((Table21[[#This Row],[_202330]]-Table21[[#This Row],[_201930]])/Table21[[#This Row],[_201930]]*1,"")</f>
        <v>-0.31481481481481483</v>
      </c>
    </row>
    <row r="2997" spans="1:8" ht="28.5">
      <c r="A2997" s="132">
        <v>221485</v>
      </c>
      <c r="B2997" s="134" t="s">
        <v>1163</v>
      </c>
      <c r="C2997" s="134" t="s">
        <v>129</v>
      </c>
      <c r="D2997" s="134" t="s">
        <v>129</v>
      </c>
      <c r="E2997" s="134" t="s">
        <v>129</v>
      </c>
      <c r="F2997" s="134" t="s">
        <v>129</v>
      </c>
      <c r="G2997" s="135" t="s">
        <v>129</v>
      </c>
      <c r="H2997" s="171" t="str">
        <f>IFERROR((Table21[[#This Row],[_202330]]-Table21[[#This Row],[_201930]])/Table21[[#This Row],[_201930]]*1,"")</f>
        <v/>
      </c>
    </row>
    <row r="2998" spans="1:8">
      <c r="A2998" s="132">
        <v>221485</v>
      </c>
      <c r="B2998" s="134" t="s">
        <v>1136</v>
      </c>
      <c r="C2998" s="134">
        <v>130</v>
      </c>
      <c r="D2998" s="134">
        <v>124</v>
      </c>
      <c r="E2998" s="134">
        <v>84</v>
      </c>
      <c r="F2998" s="134">
        <v>71</v>
      </c>
      <c r="G2998" s="135">
        <v>80</v>
      </c>
      <c r="H2998" s="171">
        <f>IFERROR((Table21[[#This Row],[_202330]]-Table21[[#This Row],[_201930]])/Table21[[#This Row],[_201930]]*1,"")</f>
        <v>-0.38461538461538464</v>
      </c>
    </row>
    <row r="2999" spans="1:8">
      <c r="A2999" s="132">
        <v>221485</v>
      </c>
      <c r="B2999" s="134" t="s">
        <v>1137</v>
      </c>
      <c r="C2999" s="134">
        <v>15</v>
      </c>
      <c r="D2999" s="134">
        <v>15</v>
      </c>
      <c r="E2999" s="134">
        <v>15</v>
      </c>
      <c r="F2999" s="134">
        <v>14</v>
      </c>
      <c r="G2999" s="135">
        <v>21</v>
      </c>
      <c r="H2999" s="171">
        <f>IFERROR((Table21[[#This Row],[_202330]]-Table21[[#This Row],[_201930]])/Table21[[#This Row],[_201930]]*1,"")</f>
        <v>0.4</v>
      </c>
    </row>
    <row r="3000" spans="1:8" ht="28.5">
      <c r="A3000" s="132">
        <v>221485</v>
      </c>
      <c r="B3000" s="134" t="s">
        <v>1138</v>
      </c>
      <c r="C3000" s="134">
        <v>24</v>
      </c>
      <c r="D3000" s="134">
        <v>22</v>
      </c>
      <c r="E3000" s="134">
        <v>15</v>
      </c>
      <c r="F3000" s="134">
        <v>12</v>
      </c>
      <c r="G3000" s="135">
        <v>6</v>
      </c>
      <c r="H3000" s="171">
        <f>IFERROR((Table21[[#This Row],[_202330]]-Table21[[#This Row],[_201930]])/Table21[[#This Row],[_201930]]*1,"")</f>
        <v>-0.75</v>
      </c>
    </row>
    <row r="3001" spans="1:8" ht="28.5">
      <c r="A3001" s="132">
        <v>221485</v>
      </c>
      <c r="B3001" s="134" t="s">
        <v>1164</v>
      </c>
      <c r="C3001" s="134">
        <v>128</v>
      </c>
      <c r="D3001" s="134">
        <v>127</v>
      </c>
      <c r="E3001" s="134">
        <v>81</v>
      </c>
      <c r="F3001" s="134">
        <v>72</v>
      </c>
      <c r="G3001" s="135">
        <v>76</v>
      </c>
      <c r="H3001" s="171">
        <f>IFERROR((Table21[[#This Row],[_202330]]-Table21[[#This Row],[_201930]])/Table21[[#This Row],[_201930]]*1,"")</f>
        <v>-0.40625</v>
      </c>
    </row>
    <row r="3002" spans="1:8" ht="28.5">
      <c r="A3002" s="132">
        <v>221485</v>
      </c>
      <c r="B3002" s="134" t="s">
        <v>1165</v>
      </c>
      <c r="C3002" s="134" t="s">
        <v>129</v>
      </c>
      <c r="D3002" s="134" t="s">
        <v>129</v>
      </c>
      <c r="E3002" s="134" t="s">
        <v>129</v>
      </c>
      <c r="F3002" s="134" t="s">
        <v>129</v>
      </c>
      <c r="G3002" s="135" t="s">
        <v>129</v>
      </c>
      <c r="H3002" s="171" t="str">
        <f>IFERROR((Table21[[#This Row],[_202330]]-Table21[[#This Row],[_201930]])/Table21[[#This Row],[_201930]]*1,"")</f>
        <v/>
      </c>
    </row>
    <row r="3003" spans="1:8">
      <c r="A3003" s="132">
        <v>221485</v>
      </c>
      <c r="B3003" s="134" t="s">
        <v>1141</v>
      </c>
      <c r="C3003" s="134">
        <v>152</v>
      </c>
      <c r="D3003" s="134">
        <v>149</v>
      </c>
      <c r="E3003" s="134">
        <v>96</v>
      </c>
      <c r="F3003" s="134">
        <v>84</v>
      </c>
      <c r="G3003" s="135">
        <v>82</v>
      </c>
      <c r="H3003" s="171">
        <f>IFERROR((Table21[[#This Row],[_202330]]-Table21[[#This Row],[_201930]])/Table21[[#This Row],[_201930]]*1,"")</f>
        <v>-0.46052631578947367</v>
      </c>
    </row>
    <row r="3004" spans="1:8">
      <c r="A3004" s="132">
        <v>221485</v>
      </c>
      <c r="B3004" s="134" t="s">
        <v>1142</v>
      </c>
      <c r="C3004" s="134">
        <v>18</v>
      </c>
      <c r="D3004" s="134">
        <v>18</v>
      </c>
      <c r="E3004" s="134">
        <v>17</v>
      </c>
      <c r="F3004" s="134">
        <v>17</v>
      </c>
      <c r="G3004" s="135">
        <v>22</v>
      </c>
      <c r="H3004" s="171">
        <f>IFERROR((Table21[[#This Row],[_202330]]-Table21[[#This Row],[_201930]])/Table21[[#This Row],[_201930]]*1,"")</f>
        <v>0.22222222222222221</v>
      </c>
    </row>
    <row r="3005" spans="1:8" ht="28.5">
      <c r="A3005" s="132">
        <v>221485</v>
      </c>
      <c r="B3005" s="134" t="s">
        <v>1143</v>
      </c>
      <c r="C3005" s="134">
        <v>23</v>
      </c>
      <c r="D3005" s="134">
        <v>23</v>
      </c>
      <c r="E3005" s="134">
        <v>15</v>
      </c>
      <c r="F3005" s="134">
        <v>12</v>
      </c>
      <c r="G3005" s="135">
        <v>6</v>
      </c>
      <c r="H3005" s="171">
        <f>IFERROR((Table21[[#This Row],[_202330]]-Table21[[#This Row],[_201930]])/Table21[[#This Row],[_201930]]*1,"")</f>
        <v>-0.73913043478260865</v>
      </c>
    </row>
    <row r="3006" spans="1:8" ht="28.5">
      <c r="A3006" s="132">
        <v>221485</v>
      </c>
      <c r="B3006" s="134" t="s">
        <v>1166</v>
      </c>
      <c r="C3006" s="134">
        <v>139</v>
      </c>
      <c r="D3006" s="134">
        <v>133</v>
      </c>
      <c r="E3006" s="134">
        <v>90</v>
      </c>
      <c r="F3006" s="134">
        <v>77</v>
      </c>
      <c r="G3006" s="135">
        <v>88</v>
      </c>
      <c r="H3006" s="171">
        <f>IFERROR((Table21[[#This Row],[_202330]]-Table21[[#This Row],[_201930]])/Table21[[#This Row],[_201930]]*1,"")</f>
        <v>-0.36690647482014388</v>
      </c>
    </row>
    <row r="3007" spans="1:8" ht="28.5">
      <c r="A3007" s="132">
        <v>221485</v>
      </c>
      <c r="B3007" s="134" t="s">
        <v>1167</v>
      </c>
      <c r="C3007" s="134" t="s">
        <v>129</v>
      </c>
      <c r="D3007" s="134" t="s">
        <v>129</v>
      </c>
      <c r="E3007" s="134" t="s">
        <v>129</v>
      </c>
      <c r="F3007" s="134" t="s">
        <v>129</v>
      </c>
      <c r="G3007" s="135" t="s">
        <v>129</v>
      </c>
      <c r="H3007" s="171" t="str">
        <f>IFERROR((Table21[[#This Row],[_202330]]-Table21[[#This Row],[_201930]])/Table21[[#This Row],[_201930]]*1,"")</f>
        <v/>
      </c>
    </row>
    <row r="3008" spans="1:8">
      <c r="A3008" s="132">
        <v>221485</v>
      </c>
      <c r="B3008" s="134" t="s">
        <v>1146</v>
      </c>
      <c r="C3008" s="134">
        <v>162</v>
      </c>
      <c r="D3008" s="134">
        <v>156</v>
      </c>
      <c r="E3008" s="134">
        <v>105</v>
      </c>
      <c r="F3008" s="134">
        <v>89</v>
      </c>
      <c r="G3008" s="135">
        <v>94</v>
      </c>
      <c r="H3008" s="171">
        <f>IFERROR((Table21[[#This Row],[_202330]]-Table21[[#This Row],[_201930]])/Table21[[#This Row],[_201930]]*1,"")</f>
        <v>-0.41975308641975306</v>
      </c>
    </row>
    <row r="3009" spans="1:8" ht="28.5">
      <c r="A3009" s="132">
        <v>221485</v>
      </c>
      <c r="B3009" s="134" t="s">
        <v>1147</v>
      </c>
      <c r="C3009" s="134">
        <v>9</v>
      </c>
      <c r="D3009" s="134">
        <v>13</v>
      </c>
      <c r="E3009" s="134">
        <v>6</v>
      </c>
      <c r="F3009" s="134">
        <v>9</v>
      </c>
      <c r="G3009" s="135">
        <v>2</v>
      </c>
      <c r="H3009" s="171">
        <f>IFERROR((Table21[[#This Row],[_202330]]-Table21[[#This Row],[_201930]])/Table21[[#This Row],[_201930]]*1,"")</f>
        <v>-0.77777777777777779</v>
      </c>
    </row>
    <row r="3010" spans="1:8" ht="28.5">
      <c r="A3010" s="132">
        <v>221485</v>
      </c>
      <c r="B3010" s="134" t="s">
        <v>1148</v>
      </c>
      <c r="C3010" s="134">
        <v>194</v>
      </c>
      <c r="D3010" s="134">
        <v>187</v>
      </c>
      <c r="E3010" s="134">
        <v>120</v>
      </c>
      <c r="F3010" s="134">
        <v>222</v>
      </c>
      <c r="G3010" s="135">
        <v>152</v>
      </c>
      <c r="H3010" s="171">
        <f>IFERROR((Table21[[#This Row],[_202330]]-Table21[[#This Row],[_201930]])/Table21[[#This Row],[_201930]]*1,"")</f>
        <v>-0.21649484536082475</v>
      </c>
    </row>
    <row r="3011" spans="1:8" ht="28.5">
      <c r="A3011" s="132">
        <v>221485</v>
      </c>
      <c r="B3011" s="134" t="s">
        <v>1149</v>
      </c>
      <c r="C3011" s="134">
        <v>492</v>
      </c>
      <c r="D3011" s="134">
        <v>474</v>
      </c>
      <c r="E3011" s="134">
        <v>336</v>
      </c>
      <c r="F3011" s="134">
        <v>180</v>
      </c>
      <c r="G3011" s="135">
        <v>131</v>
      </c>
      <c r="H3011" s="171">
        <f>IFERROR((Table21[[#This Row],[_202330]]-Table21[[#This Row],[_201930]])/Table21[[#This Row],[_201930]]*1,"")</f>
        <v>-0.73373983739837401</v>
      </c>
    </row>
    <row r="3012" spans="1:8" ht="28.5">
      <c r="A3012" s="132">
        <v>221485</v>
      </c>
      <c r="B3012" s="134" t="s">
        <v>1150</v>
      </c>
      <c r="C3012" s="134">
        <v>695</v>
      </c>
      <c r="D3012" s="134">
        <v>674</v>
      </c>
      <c r="E3012" s="134">
        <v>462</v>
      </c>
      <c r="F3012" s="134">
        <v>411</v>
      </c>
      <c r="G3012" s="135">
        <v>285</v>
      </c>
      <c r="H3012" s="171">
        <f>IFERROR((Table21[[#This Row],[_202330]]-Table21[[#This Row],[_201930]])/Table21[[#This Row],[_201930]]*1,"")</f>
        <v>-0.58992805755395683</v>
      </c>
    </row>
    <row r="3013" spans="1:8">
      <c r="A3013" s="132">
        <v>221485</v>
      </c>
      <c r="B3013" s="134" t="s">
        <v>1151</v>
      </c>
      <c r="C3013" s="134">
        <v>19</v>
      </c>
      <c r="D3013" s="134">
        <v>19</v>
      </c>
      <c r="E3013" s="134">
        <v>19</v>
      </c>
      <c r="F3013" s="134">
        <v>18</v>
      </c>
      <c r="G3013" s="135">
        <v>25</v>
      </c>
      <c r="H3013" s="171">
        <f>IFERROR((Table21[[#This Row],[_202330]]-Table21[[#This Row],[_201930]])/Table21[[#This Row],[_201930]]*1,"")</f>
        <v>0.31578947368421051</v>
      </c>
    </row>
    <row r="3014" spans="1:8" ht="28.5">
      <c r="A3014" s="132">
        <v>221485</v>
      </c>
      <c r="B3014" s="134" t="s">
        <v>1152</v>
      </c>
      <c r="C3014" s="134">
        <v>24</v>
      </c>
      <c r="D3014" s="134">
        <v>24</v>
      </c>
      <c r="E3014" s="134">
        <v>22</v>
      </c>
      <c r="F3014" s="134">
        <v>46</v>
      </c>
      <c r="G3014" s="135">
        <v>41</v>
      </c>
      <c r="H3014" s="171">
        <f>IFERROR((Table21[[#This Row],[_202330]]-Table21[[#This Row],[_201930]])/Table21[[#This Row],[_201930]]*1,"")</f>
        <v>0.70833333333333337</v>
      </c>
    </row>
    <row r="3015" spans="1:8" ht="28.5">
      <c r="A3015" s="132">
        <v>221485</v>
      </c>
      <c r="B3015" s="134" t="s">
        <v>1153</v>
      </c>
      <c r="C3015" s="134">
        <v>1</v>
      </c>
      <c r="D3015" s="134">
        <v>2</v>
      </c>
      <c r="E3015" s="134">
        <v>1</v>
      </c>
      <c r="F3015" s="134">
        <v>2</v>
      </c>
      <c r="G3015" s="135">
        <v>1</v>
      </c>
      <c r="H3015" s="171">
        <f>IFERROR((Table21[[#This Row],[_202330]]-Table21[[#This Row],[_201930]])/Table21[[#This Row],[_201930]]*1,"")</f>
        <v>0</v>
      </c>
    </row>
    <row r="3016" spans="1:8" ht="28.5">
      <c r="A3016" s="132">
        <v>221485</v>
      </c>
      <c r="B3016" s="134" t="s">
        <v>1154</v>
      </c>
      <c r="C3016" s="134">
        <v>23</v>
      </c>
      <c r="D3016" s="134">
        <v>23</v>
      </c>
      <c r="E3016" s="134">
        <v>21</v>
      </c>
      <c r="F3016" s="134">
        <v>44</v>
      </c>
      <c r="G3016" s="135">
        <v>40</v>
      </c>
      <c r="H3016" s="171">
        <f>IFERROR((Table21[[#This Row],[_202330]]-Table21[[#This Row],[_201930]])/Table21[[#This Row],[_201930]]*1,"")</f>
        <v>0.73913043478260865</v>
      </c>
    </row>
    <row r="3017" spans="1:8" ht="28.5">
      <c r="A3017" s="132">
        <v>221485</v>
      </c>
      <c r="B3017" s="134" t="s">
        <v>1155</v>
      </c>
      <c r="C3017" s="134">
        <v>57</v>
      </c>
      <c r="D3017" s="134">
        <v>57</v>
      </c>
      <c r="E3017" s="134">
        <v>59</v>
      </c>
      <c r="F3017" s="134">
        <v>36</v>
      </c>
      <c r="G3017" s="135">
        <v>35</v>
      </c>
      <c r="H3017" s="171">
        <f>IFERROR((Table21[[#This Row],[_202330]]-Table21[[#This Row],[_201930]])/Table21[[#This Row],[_201930]]*1,"")</f>
        <v>-0.38596491228070173</v>
      </c>
    </row>
    <row r="3018" spans="1:8">
      <c r="A3018" s="132">
        <v>221643</v>
      </c>
      <c r="B3018" s="134" t="s">
        <v>1173</v>
      </c>
      <c r="C3018" s="134">
        <v>723</v>
      </c>
      <c r="D3018" s="134">
        <v>803</v>
      </c>
      <c r="E3018" s="134">
        <v>676</v>
      </c>
      <c r="F3018" s="134">
        <v>599</v>
      </c>
      <c r="G3018" s="135">
        <v>589</v>
      </c>
      <c r="H3018" s="171">
        <f>IFERROR((Table21[[#This Row],[_202330]]-Table21[[#This Row],[_201930]])/Table21[[#This Row],[_201930]]*1,"")</f>
        <v>-0.18533886583679116</v>
      </c>
    </row>
    <row r="3019" spans="1:8">
      <c r="A3019" s="132">
        <v>221643</v>
      </c>
      <c r="B3019" s="134" t="s">
        <v>1131</v>
      </c>
      <c r="C3019" s="134">
        <v>0</v>
      </c>
      <c r="D3019" s="134">
        <v>0</v>
      </c>
      <c r="E3019" s="134">
        <v>0</v>
      </c>
      <c r="F3019" s="134">
        <v>0</v>
      </c>
      <c r="G3019" s="135">
        <v>0</v>
      </c>
      <c r="H3019" s="171" t="str">
        <f>IFERROR((Table21[[#This Row],[_202330]]-Table21[[#This Row],[_201930]])/Table21[[#This Row],[_201930]]*1,"")</f>
        <v/>
      </c>
    </row>
    <row r="3020" spans="1:8">
      <c r="A3020" s="132">
        <v>221643</v>
      </c>
      <c r="B3020" s="134" t="s">
        <v>1132</v>
      </c>
      <c r="C3020" s="134">
        <v>723</v>
      </c>
      <c r="D3020" s="134">
        <v>803</v>
      </c>
      <c r="E3020" s="134">
        <v>676</v>
      </c>
      <c r="F3020" s="134">
        <v>599</v>
      </c>
      <c r="G3020" s="135">
        <v>589</v>
      </c>
      <c r="H3020" s="171">
        <f>IFERROR((Table21[[#This Row],[_202330]]-Table21[[#This Row],[_201930]])/Table21[[#This Row],[_201930]]*1,"")</f>
        <v>-0.18533886583679116</v>
      </c>
    </row>
    <row r="3021" spans="1:8" ht="28.5">
      <c r="A3021" s="132">
        <v>221643</v>
      </c>
      <c r="B3021" s="134" t="s">
        <v>1133</v>
      </c>
      <c r="C3021" s="134">
        <v>115</v>
      </c>
      <c r="D3021" s="134">
        <v>30</v>
      </c>
      <c r="E3021" s="134">
        <v>23</v>
      </c>
      <c r="F3021" s="134">
        <v>28</v>
      </c>
      <c r="G3021" s="135">
        <v>18</v>
      </c>
      <c r="H3021" s="171">
        <f>IFERROR((Table21[[#This Row],[_202330]]-Table21[[#This Row],[_201930]])/Table21[[#This Row],[_201930]]*1,"")</f>
        <v>-0.84347826086956523</v>
      </c>
    </row>
    <row r="3022" spans="1:8" ht="28.5">
      <c r="A3022" s="132">
        <v>221643</v>
      </c>
      <c r="B3022" s="134" t="s">
        <v>1162</v>
      </c>
      <c r="C3022" s="134">
        <v>171</v>
      </c>
      <c r="D3022" s="134">
        <v>241</v>
      </c>
      <c r="E3022" s="134">
        <v>204</v>
      </c>
      <c r="F3022" s="134">
        <v>190</v>
      </c>
      <c r="G3022" s="135">
        <v>176</v>
      </c>
      <c r="H3022" s="171">
        <f>IFERROR((Table21[[#This Row],[_202330]]-Table21[[#This Row],[_201930]])/Table21[[#This Row],[_201930]]*1,"")</f>
        <v>2.9239766081871343E-2</v>
      </c>
    </row>
    <row r="3023" spans="1:8" ht="28.5">
      <c r="A3023" s="132">
        <v>221643</v>
      </c>
      <c r="B3023" s="134" t="s">
        <v>1163</v>
      </c>
      <c r="C3023" s="134" t="s">
        <v>129</v>
      </c>
      <c r="D3023" s="134" t="s">
        <v>129</v>
      </c>
      <c r="E3023" s="134" t="s">
        <v>129</v>
      </c>
      <c r="F3023" s="134" t="s">
        <v>129</v>
      </c>
      <c r="G3023" s="135" t="s">
        <v>129</v>
      </c>
      <c r="H3023" s="171" t="str">
        <f>IFERROR((Table21[[#This Row],[_202330]]-Table21[[#This Row],[_201930]])/Table21[[#This Row],[_201930]]*1,"")</f>
        <v/>
      </c>
    </row>
    <row r="3024" spans="1:8">
      <c r="A3024" s="132">
        <v>221643</v>
      </c>
      <c r="B3024" s="134" t="s">
        <v>1136</v>
      </c>
      <c r="C3024" s="134">
        <v>286</v>
      </c>
      <c r="D3024" s="134">
        <v>271</v>
      </c>
      <c r="E3024" s="134">
        <v>227</v>
      </c>
      <c r="F3024" s="134">
        <v>218</v>
      </c>
      <c r="G3024" s="135">
        <v>194</v>
      </c>
      <c r="H3024" s="171">
        <f>IFERROR((Table21[[#This Row],[_202330]]-Table21[[#This Row],[_201930]])/Table21[[#This Row],[_201930]]*1,"")</f>
        <v>-0.32167832167832167</v>
      </c>
    </row>
    <row r="3025" spans="1:8">
      <c r="A3025" s="132">
        <v>221643</v>
      </c>
      <c r="B3025" s="134" t="s">
        <v>1137</v>
      </c>
      <c r="C3025" s="134">
        <v>40</v>
      </c>
      <c r="D3025" s="134">
        <v>34</v>
      </c>
      <c r="E3025" s="134">
        <v>34</v>
      </c>
      <c r="F3025" s="134">
        <v>36</v>
      </c>
      <c r="G3025" s="135">
        <v>33</v>
      </c>
      <c r="H3025" s="171">
        <f>IFERROR((Table21[[#This Row],[_202330]]-Table21[[#This Row],[_201930]])/Table21[[#This Row],[_201930]]*1,"")</f>
        <v>-0.17499999999999999</v>
      </c>
    </row>
    <row r="3026" spans="1:8" ht="28.5">
      <c r="A3026" s="132">
        <v>221643</v>
      </c>
      <c r="B3026" s="134" t="s">
        <v>1138</v>
      </c>
      <c r="C3026" s="134">
        <v>108</v>
      </c>
      <c r="D3026" s="134">
        <v>25</v>
      </c>
      <c r="E3026" s="134">
        <v>19</v>
      </c>
      <c r="F3026" s="134">
        <v>22</v>
      </c>
      <c r="G3026" s="135">
        <v>17</v>
      </c>
      <c r="H3026" s="171">
        <f>IFERROR((Table21[[#This Row],[_202330]]-Table21[[#This Row],[_201930]])/Table21[[#This Row],[_201930]]*1,"")</f>
        <v>-0.84259259259259256</v>
      </c>
    </row>
    <row r="3027" spans="1:8" ht="28.5">
      <c r="A3027" s="132">
        <v>221643</v>
      </c>
      <c r="B3027" s="134" t="s">
        <v>1164</v>
      </c>
      <c r="C3027" s="134">
        <v>196</v>
      </c>
      <c r="D3027" s="134">
        <v>272</v>
      </c>
      <c r="E3027" s="134">
        <v>225</v>
      </c>
      <c r="F3027" s="134">
        <v>214</v>
      </c>
      <c r="G3027" s="135">
        <v>196</v>
      </c>
      <c r="H3027" s="171">
        <f>IFERROR((Table21[[#This Row],[_202330]]-Table21[[#This Row],[_201930]])/Table21[[#This Row],[_201930]]*1,"")</f>
        <v>0</v>
      </c>
    </row>
    <row r="3028" spans="1:8" ht="28.5">
      <c r="A3028" s="132">
        <v>221643</v>
      </c>
      <c r="B3028" s="134" t="s">
        <v>1165</v>
      </c>
      <c r="C3028" s="134" t="s">
        <v>129</v>
      </c>
      <c r="D3028" s="134" t="s">
        <v>129</v>
      </c>
      <c r="E3028" s="134" t="s">
        <v>129</v>
      </c>
      <c r="F3028" s="134" t="s">
        <v>129</v>
      </c>
      <c r="G3028" s="135" t="s">
        <v>129</v>
      </c>
      <c r="H3028" s="171" t="str">
        <f>IFERROR((Table21[[#This Row],[_202330]]-Table21[[#This Row],[_201930]])/Table21[[#This Row],[_201930]]*1,"")</f>
        <v/>
      </c>
    </row>
    <row r="3029" spans="1:8">
      <c r="A3029" s="132">
        <v>221643</v>
      </c>
      <c r="B3029" s="134" t="s">
        <v>1141</v>
      </c>
      <c r="C3029" s="134">
        <v>304</v>
      </c>
      <c r="D3029" s="134">
        <v>297</v>
      </c>
      <c r="E3029" s="134">
        <v>244</v>
      </c>
      <c r="F3029" s="134">
        <v>236</v>
      </c>
      <c r="G3029" s="135">
        <v>213</v>
      </c>
      <c r="H3029" s="171">
        <f>IFERROR((Table21[[#This Row],[_202330]]-Table21[[#This Row],[_201930]])/Table21[[#This Row],[_201930]]*1,"")</f>
        <v>-0.29934210526315791</v>
      </c>
    </row>
    <row r="3030" spans="1:8">
      <c r="A3030" s="132">
        <v>221643</v>
      </c>
      <c r="B3030" s="134" t="s">
        <v>1142</v>
      </c>
      <c r="C3030" s="134">
        <v>42</v>
      </c>
      <c r="D3030" s="134">
        <v>37</v>
      </c>
      <c r="E3030" s="134">
        <v>36</v>
      </c>
      <c r="F3030" s="134">
        <v>39</v>
      </c>
      <c r="G3030" s="135">
        <v>36</v>
      </c>
      <c r="H3030" s="171">
        <f>IFERROR((Table21[[#This Row],[_202330]]-Table21[[#This Row],[_201930]])/Table21[[#This Row],[_201930]]*1,"")</f>
        <v>-0.14285714285714285</v>
      </c>
    </row>
    <row r="3031" spans="1:8" ht="28.5">
      <c r="A3031" s="132">
        <v>221643</v>
      </c>
      <c r="B3031" s="134" t="s">
        <v>1143</v>
      </c>
      <c r="C3031" s="134">
        <v>110</v>
      </c>
      <c r="D3031" s="134">
        <v>24</v>
      </c>
      <c r="E3031" s="134">
        <v>17</v>
      </c>
      <c r="F3031" s="134">
        <v>21</v>
      </c>
      <c r="G3031" s="135">
        <v>15</v>
      </c>
      <c r="H3031" s="171">
        <f>IFERROR((Table21[[#This Row],[_202330]]-Table21[[#This Row],[_201930]])/Table21[[#This Row],[_201930]]*1,"")</f>
        <v>-0.86363636363636365</v>
      </c>
    </row>
    <row r="3032" spans="1:8" ht="28.5">
      <c r="A3032" s="132">
        <v>221643</v>
      </c>
      <c r="B3032" s="134" t="s">
        <v>1166</v>
      </c>
      <c r="C3032" s="134">
        <v>205</v>
      </c>
      <c r="D3032" s="134">
        <v>278</v>
      </c>
      <c r="E3032" s="134">
        <v>232</v>
      </c>
      <c r="F3032" s="134">
        <v>222</v>
      </c>
      <c r="G3032" s="135">
        <v>201</v>
      </c>
      <c r="H3032" s="171">
        <f>IFERROR((Table21[[#This Row],[_202330]]-Table21[[#This Row],[_201930]])/Table21[[#This Row],[_201930]]*1,"")</f>
        <v>-1.9512195121951219E-2</v>
      </c>
    </row>
    <row r="3033" spans="1:8" ht="28.5">
      <c r="A3033" s="132">
        <v>221643</v>
      </c>
      <c r="B3033" s="134" t="s">
        <v>1167</v>
      </c>
      <c r="C3033" s="134" t="s">
        <v>129</v>
      </c>
      <c r="D3033" s="134" t="s">
        <v>129</v>
      </c>
      <c r="E3033" s="134" t="s">
        <v>129</v>
      </c>
      <c r="F3033" s="134" t="s">
        <v>129</v>
      </c>
      <c r="G3033" s="135" t="s">
        <v>129</v>
      </c>
      <c r="H3033" s="171" t="str">
        <f>IFERROR((Table21[[#This Row],[_202330]]-Table21[[#This Row],[_201930]])/Table21[[#This Row],[_201930]]*1,"")</f>
        <v/>
      </c>
    </row>
    <row r="3034" spans="1:8">
      <c r="A3034" s="132">
        <v>221643</v>
      </c>
      <c r="B3034" s="134" t="s">
        <v>1146</v>
      </c>
      <c r="C3034" s="134">
        <v>315</v>
      </c>
      <c r="D3034" s="134">
        <v>302</v>
      </c>
      <c r="E3034" s="134">
        <v>249</v>
      </c>
      <c r="F3034" s="134">
        <v>243</v>
      </c>
      <c r="G3034" s="135">
        <v>216</v>
      </c>
      <c r="H3034" s="171">
        <f>IFERROR((Table21[[#This Row],[_202330]]-Table21[[#This Row],[_201930]])/Table21[[#This Row],[_201930]]*1,"")</f>
        <v>-0.31428571428571428</v>
      </c>
    </row>
    <row r="3035" spans="1:8" ht="28.5">
      <c r="A3035" s="132">
        <v>221643</v>
      </c>
      <c r="B3035" s="134" t="s">
        <v>1147</v>
      </c>
      <c r="C3035" s="134">
        <v>11</v>
      </c>
      <c r="D3035" s="134">
        <v>10</v>
      </c>
      <c r="E3035" s="134">
        <v>7</v>
      </c>
      <c r="F3035" s="134">
        <v>4</v>
      </c>
      <c r="G3035" s="135">
        <v>7</v>
      </c>
      <c r="H3035" s="171">
        <f>IFERROR((Table21[[#This Row],[_202330]]-Table21[[#This Row],[_201930]])/Table21[[#This Row],[_201930]]*1,"")</f>
        <v>-0.36363636363636365</v>
      </c>
    </row>
    <row r="3036" spans="1:8" ht="28.5">
      <c r="A3036" s="132">
        <v>221643</v>
      </c>
      <c r="B3036" s="134" t="s">
        <v>1148</v>
      </c>
      <c r="C3036" s="134">
        <v>67</v>
      </c>
      <c r="D3036" s="134">
        <v>87</v>
      </c>
      <c r="E3036" s="134">
        <v>51</v>
      </c>
      <c r="F3036" s="134">
        <v>181</v>
      </c>
      <c r="G3036" s="135">
        <v>196</v>
      </c>
      <c r="H3036" s="171">
        <f>IFERROR((Table21[[#This Row],[_202330]]-Table21[[#This Row],[_201930]])/Table21[[#This Row],[_201930]]*1,"")</f>
        <v>1.9253731343283582</v>
      </c>
    </row>
    <row r="3037" spans="1:8" ht="28.5">
      <c r="A3037" s="132">
        <v>221643</v>
      </c>
      <c r="B3037" s="134" t="s">
        <v>1149</v>
      </c>
      <c r="C3037" s="134">
        <v>330</v>
      </c>
      <c r="D3037" s="134">
        <v>404</v>
      </c>
      <c r="E3037" s="134">
        <v>369</v>
      </c>
      <c r="F3037" s="134">
        <v>171</v>
      </c>
      <c r="G3037" s="135">
        <v>170</v>
      </c>
      <c r="H3037" s="171">
        <f>IFERROR((Table21[[#This Row],[_202330]]-Table21[[#This Row],[_201930]])/Table21[[#This Row],[_201930]]*1,"")</f>
        <v>-0.48484848484848486</v>
      </c>
    </row>
    <row r="3038" spans="1:8" ht="28.5">
      <c r="A3038" s="132">
        <v>221643</v>
      </c>
      <c r="B3038" s="134" t="s">
        <v>1150</v>
      </c>
      <c r="C3038" s="134">
        <v>408</v>
      </c>
      <c r="D3038" s="134">
        <v>501</v>
      </c>
      <c r="E3038" s="134">
        <v>427</v>
      </c>
      <c r="F3038" s="134">
        <v>356</v>
      </c>
      <c r="G3038" s="135">
        <v>373</v>
      </c>
      <c r="H3038" s="171">
        <f>IFERROR((Table21[[#This Row],[_202330]]-Table21[[#This Row],[_201930]])/Table21[[#This Row],[_201930]]*1,"")</f>
        <v>-8.5784313725490197E-2</v>
      </c>
    </row>
    <row r="3039" spans="1:8">
      <c r="A3039" s="132">
        <v>221643</v>
      </c>
      <c r="B3039" s="134" t="s">
        <v>1151</v>
      </c>
      <c r="C3039" s="134">
        <v>44</v>
      </c>
      <c r="D3039" s="134">
        <v>38</v>
      </c>
      <c r="E3039" s="134">
        <v>37</v>
      </c>
      <c r="F3039" s="134">
        <v>41</v>
      </c>
      <c r="G3039" s="135">
        <v>37</v>
      </c>
      <c r="H3039" s="171">
        <f>IFERROR((Table21[[#This Row],[_202330]]-Table21[[#This Row],[_201930]])/Table21[[#This Row],[_201930]]*1,"")</f>
        <v>-0.15909090909090909</v>
      </c>
    </row>
    <row r="3040" spans="1:8" ht="28.5">
      <c r="A3040" s="132">
        <v>221643</v>
      </c>
      <c r="B3040" s="134" t="s">
        <v>1152</v>
      </c>
      <c r="C3040" s="134">
        <v>11</v>
      </c>
      <c r="D3040" s="134">
        <v>12</v>
      </c>
      <c r="E3040" s="134">
        <v>9</v>
      </c>
      <c r="F3040" s="134">
        <v>31</v>
      </c>
      <c r="G3040" s="135">
        <v>34</v>
      </c>
      <c r="H3040" s="171">
        <f>IFERROR((Table21[[#This Row],[_202330]]-Table21[[#This Row],[_201930]])/Table21[[#This Row],[_201930]]*1,"")</f>
        <v>2.0909090909090908</v>
      </c>
    </row>
    <row r="3041" spans="1:8" ht="28.5">
      <c r="A3041" s="132">
        <v>221643</v>
      </c>
      <c r="B3041" s="134" t="s">
        <v>1153</v>
      </c>
      <c r="C3041" s="134">
        <v>2</v>
      </c>
      <c r="D3041" s="134">
        <v>1</v>
      </c>
      <c r="E3041" s="134">
        <v>1</v>
      </c>
      <c r="F3041" s="134">
        <v>1</v>
      </c>
      <c r="G3041" s="135">
        <v>1</v>
      </c>
      <c r="H3041" s="171">
        <f>IFERROR((Table21[[#This Row],[_202330]]-Table21[[#This Row],[_201930]])/Table21[[#This Row],[_201930]]*1,"")</f>
        <v>-0.5</v>
      </c>
    </row>
    <row r="3042" spans="1:8" ht="28.5">
      <c r="A3042" s="132">
        <v>221643</v>
      </c>
      <c r="B3042" s="134" t="s">
        <v>1154</v>
      </c>
      <c r="C3042" s="134">
        <v>9</v>
      </c>
      <c r="D3042" s="134">
        <v>11</v>
      </c>
      <c r="E3042" s="134">
        <v>8</v>
      </c>
      <c r="F3042" s="134">
        <v>30</v>
      </c>
      <c r="G3042" s="135">
        <v>33</v>
      </c>
      <c r="H3042" s="171">
        <f>IFERROR((Table21[[#This Row],[_202330]]-Table21[[#This Row],[_201930]])/Table21[[#This Row],[_201930]]*1,"")</f>
        <v>2.6666666666666665</v>
      </c>
    </row>
    <row r="3043" spans="1:8" ht="28.5">
      <c r="A3043" s="132">
        <v>221643</v>
      </c>
      <c r="B3043" s="134" t="s">
        <v>1155</v>
      </c>
      <c r="C3043" s="134">
        <v>46</v>
      </c>
      <c r="D3043" s="134">
        <v>50</v>
      </c>
      <c r="E3043" s="134">
        <v>55</v>
      </c>
      <c r="F3043" s="134">
        <v>29</v>
      </c>
      <c r="G3043" s="135">
        <v>29</v>
      </c>
      <c r="H3043" s="171">
        <f>IFERROR((Table21[[#This Row],[_202330]]-Table21[[#This Row],[_201930]])/Table21[[#This Row],[_201930]]*1,"")</f>
        <v>-0.36956521739130432</v>
      </c>
    </row>
    <row r="3044" spans="1:8">
      <c r="A3044" s="132">
        <v>221908</v>
      </c>
      <c r="B3044" s="134" t="s">
        <v>1173</v>
      </c>
      <c r="C3044" s="134">
        <v>389</v>
      </c>
      <c r="D3044" s="134">
        <v>405</v>
      </c>
      <c r="E3044" s="134">
        <v>324</v>
      </c>
      <c r="F3044" s="134">
        <v>322</v>
      </c>
      <c r="G3044" s="135">
        <v>286</v>
      </c>
      <c r="H3044" s="171">
        <f>IFERROR((Table21[[#This Row],[_202330]]-Table21[[#This Row],[_201930]])/Table21[[#This Row],[_201930]]*1,"")</f>
        <v>-0.2647814910025707</v>
      </c>
    </row>
    <row r="3045" spans="1:8">
      <c r="A3045" s="132">
        <v>221908</v>
      </c>
      <c r="B3045" s="134" t="s">
        <v>1131</v>
      </c>
      <c r="C3045" s="134">
        <v>0</v>
      </c>
      <c r="D3045" s="134">
        <v>0</v>
      </c>
      <c r="E3045" s="134">
        <v>0</v>
      </c>
      <c r="F3045" s="134">
        <v>0</v>
      </c>
      <c r="G3045" s="135">
        <v>0</v>
      </c>
      <c r="H3045" s="171" t="str">
        <f>IFERROR((Table21[[#This Row],[_202330]]-Table21[[#This Row],[_201930]])/Table21[[#This Row],[_201930]]*1,"")</f>
        <v/>
      </c>
    </row>
    <row r="3046" spans="1:8">
      <c r="A3046" s="132">
        <v>221908</v>
      </c>
      <c r="B3046" s="134" t="s">
        <v>1132</v>
      </c>
      <c r="C3046" s="134">
        <v>389</v>
      </c>
      <c r="D3046" s="134">
        <v>405</v>
      </c>
      <c r="E3046" s="134">
        <v>324</v>
      </c>
      <c r="F3046" s="134">
        <v>322</v>
      </c>
      <c r="G3046" s="135">
        <v>286</v>
      </c>
      <c r="H3046" s="171">
        <f>IFERROR((Table21[[#This Row],[_202330]]-Table21[[#This Row],[_201930]])/Table21[[#This Row],[_201930]]*1,"")</f>
        <v>-0.2647814910025707</v>
      </c>
    </row>
    <row r="3047" spans="1:8" ht="28.5">
      <c r="A3047" s="132">
        <v>221908</v>
      </c>
      <c r="B3047" s="134" t="s">
        <v>1133</v>
      </c>
      <c r="C3047" s="134">
        <v>4</v>
      </c>
      <c r="D3047" s="134">
        <v>5</v>
      </c>
      <c r="E3047" s="134">
        <v>5</v>
      </c>
      <c r="F3047" s="134">
        <v>10</v>
      </c>
      <c r="G3047" s="135">
        <v>8</v>
      </c>
      <c r="H3047" s="171">
        <f>IFERROR((Table21[[#This Row],[_202330]]-Table21[[#This Row],[_201930]])/Table21[[#This Row],[_201930]]*1,"")</f>
        <v>1</v>
      </c>
    </row>
    <row r="3048" spans="1:8" ht="28.5">
      <c r="A3048" s="132">
        <v>221908</v>
      </c>
      <c r="B3048" s="134" t="s">
        <v>1162</v>
      </c>
      <c r="C3048" s="134">
        <v>94</v>
      </c>
      <c r="D3048" s="134">
        <v>109</v>
      </c>
      <c r="E3048" s="134">
        <v>123</v>
      </c>
      <c r="F3048" s="134">
        <v>94</v>
      </c>
      <c r="G3048" s="135">
        <v>95</v>
      </c>
      <c r="H3048" s="171">
        <f>IFERROR((Table21[[#This Row],[_202330]]-Table21[[#This Row],[_201930]])/Table21[[#This Row],[_201930]]*1,"")</f>
        <v>1.0638297872340425E-2</v>
      </c>
    </row>
    <row r="3049" spans="1:8" ht="28.5">
      <c r="A3049" s="132">
        <v>221908</v>
      </c>
      <c r="B3049" s="134" t="s">
        <v>1163</v>
      </c>
      <c r="C3049" s="134" t="s">
        <v>129</v>
      </c>
      <c r="D3049" s="134" t="s">
        <v>129</v>
      </c>
      <c r="E3049" s="134" t="s">
        <v>129</v>
      </c>
      <c r="F3049" s="134" t="s">
        <v>129</v>
      </c>
      <c r="G3049" s="135" t="s">
        <v>129</v>
      </c>
      <c r="H3049" s="171" t="str">
        <f>IFERROR((Table21[[#This Row],[_202330]]-Table21[[#This Row],[_201930]])/Table21[[#This Row],[_201930]]*1,"")</f>
        <v/>
      </c>
    </row>
    <row r="3050" spans="1:8">
      <c r="A3050" s="132">
        <v>221908</v>
      </c>
      <c r="B3050" s="134" t="s">
        <v>1136</v>
      </c>
      <c r="C3050" s="134">
        <v>98</v>
      </c>
      <c r="D3050" s="134">
        <v>114</v>
      </c>
      <c r="E3050" s="134">
        <v>128</v>
      </c>
      <c r="F3050" s="134">
        <v>104</v>
      </c>
      <c r="G3050" s="135">
        <v>103</v>
      </c>
      <c r="H3050" s="171">
        <f>IFERROR((Table21[[#This Row],[_202330]]-Table21[[#This Row],[_201930]])/Table21[[#This Row],[_201930]]*1,"")</f>
        <v>5.1020408163265307E-2</v>
      </c>
    </row>
    <row r="3051" spans="1:8">
      <c r="A3051" s="132">
        <v>221908</v>
      </c>
      <c r="B3051" s="134" t="s">
        <v>1137</v>
      </c>
      <c r="C3051" s="134">
        <v>25</v>
      </c>
      <c r="D3051" s="134">
        <v>28</v>
      </c>
      <c r="E3051" s="134">
        <v>40</v>
      </c>
      <c r="F3051" s="134">
        <v>32</v>
      </c>
      <c r="G3051" s="135">
        <v>36</v>
      </c>
      <c r="H3051" s="171">
        <f>IFERROR((Table21[[#This Row],[_202330]]-Table21[[#This Row],[_201930]])/Table21[[#This Row],[_201930]]*1,"")</f>
        <v>0.44</v>
      </c>
    </row>
    <row r="3052" spans="1:8" ht="28.5">
      <c r="A3052" s="132">
        <v>221908</v>
      </c>
      <c r="B3052" s="134" t="s">
        <v>1138</v>
      </c>
      <c r="C3052" s="134">
        <v>7</v>
      </c>
      <c r="D3052" s="134">
        <v>4</v>
      </c>
      <c r="E3052" s="134">
        <v>5</v>
      </c>
      <c r="F3052" s="134">
        <v>9</v>
      </c>
      <c r="G3052" s="135">
        <v>7</v>
      </c>
      <c r="H3052" s="171">
        <f>IFERROR((Table21[[#This Row],[_202330]]-Table21[[#This Row],[_201930]])/Table21[[#This Row],[_201930]]*1,"")</f>
        <v>0</v>
      </c>
    </row>
    <row r="3053" spans="1:8" ht="28.5">
      <c r="A3053" s="132">
        <v>221908</v>
      </c>
      <c r="B3053" s="134" t="s">
        <v>1164</v>
      </c>
      <c r="C3053" s="134">
        <v>110</v>
      </c>
      <c r="D3053" s="134">
        <v>122</v>
      </c>
      <c r="E3053" s="134">
        <v>129</v>
      </c>
      <c r="F3053" s="134">
        <v>103</v>
      </c>
      <c r="G3053" s="135">
        <v>103</v>
      </c>
      <c r="H3053" s="171">
        <f>IFERROR((Table21[[#This Row],[_202330]]-Table21[[#This Row],[_201930]])/Table21[[#This Row],[_201930]]*1,"")</f>
        <v>-6.363636363636363E-2</v>
      </c>
    </row>
    <row r="3054" spans="1:8" ht="28.5">
      <c r="A3054" s="132">
        <v>221908</v>
      </c>
      <c r="B3054" s="134" t="s">
        <v>1165</v>
      </c>
      <c r="C3054" s="134" t="s">
        <v>129</v>
      </c>
      <c r="D3054" s="134" t="s">
        <v>129</v>
      </c>
      <c r="E3054" s="134" t="s">
        <v>129</v>
      </c>
      <c r="F3054" s="134" t="s">
        <v>129</v>
      </c>
      <c r="G3054" s="135" t="s">
        <v>129</v>
      </c>
      <c r="H3054" s="171" t="str">
        <f>IFERROR((Table21[[#This Row],[_202330]]-Table21[[#This Row],[_201930]])/Table21[[#This Row],[_201930]]*1,"")</f>
        <v/>
      </c>
    </row>
    <row r="3055" spans="1:8">
      <c r="A3055" s="132">
        <v>221908</v>
      </c>
      <c r="B3055" s="134" t="s">
        <v>1141</v>
      </c>
      <c r="C3055" s="134">
        <v>117</v>
      </c>
      <c r="D3055" s="134">
        <v>126</v>
      </c>
      <c r="E3055" s="134">
        <v>134</v>
      </c>
      <c r="F3055" s="134">
        <v>112</v>
      </c>
      <c r="G3055" s="135">
        <v>110</v>
      </c>
      <c r="H3055" s="171">
        <f>IFERROR((Table21[[#This Row],[_202330]]-Table21[[#This Row],[_201930]])/Table21[[#This Row],[_201930]]*1,"")</f>
        <v>-5.9829059829059832E-2</v>
      </c>
    </row>
    <row r="3056" spans="1:8">
      <c r="A3056" s="132">
        <v>221908</v>
      </c>
      <c r="B3056" s="134" t="s">
        <v>1142</v>
      </c>
      <c r="C3056" s="134">
        <v>30</v>
      </c>
      <c r="D3056" s="134">
        <v>31</v>
      </c>
      <c r="E3056" s="134">
        <v>41</v>
      </c>
      <c r="F3056" s="134">
        <v>35</v>
      </c>
      <c r="G3056" s="135">
        <v>38</v>
      </c>
      <c r="H3056" s="171">
        <f>IFERROR((Table21[[#This Row],[_202330]]-Table21[[#This Row],[_201930]])/Table21[[#This Row],[_201930]]*1,"")</f>
        <v>0.26666666666666666</v>
      </c>
    </row>
    <row r="3057" spans="1:8" ht="28.5">
      <c r="A3057" s="132">
        <v>221908</v>
      </c>
      <c r="B3057" s="134" t="s">
        <v>1143</v>
      </c>
      <c r="C3057" s="134">
        <v>9</v>
      </c>
      <c r="D3057" s="134">
        <v>4</v>
      </c>
      <c r="E3057" s="134">
        <v>6</v>
      </c>
      <c r="F3057" s="134">
        <v>11</v>
      </c>
      <c r="G3057" s="135">
        <v>8</v>
      </c>
      <c r="H3057" s="171">
        <f>IFERROR((Table21[[#This Row],[_202330]]-Table21[[#This Row],[_201930]])/Table21[[#This Row],[_201930]]*1,"")</f>
        <v>-0.1111111111111111</v>
      </c>
    </row>
    <row r="3058" spans="1:8" ht="28.5">
      <c r="A3058" s="132">
        <v>221908</v>
      </c>
      <c r="B3058" s="134" t="s">
        <v>1166</v>
      </c>
      <c r="C3058" s="134">
        <v>116</v>
      </c>
      <c r="D3058" s="134">
        <v>128</v>
      </c>
      <c r="E3058" s="134">
        <v>135</v>
      </c>
      <c r="F3058" s="134">
        <v>107</v>
      </c>
      <c r="G3058" s="135">
        <v>107</v>
      </c>
      <c r="H3058" s="171">
        <f>IFERROR((Table21[[#This Row],[_202330]]-Table21[[#This Row],[_201930]])/Table21[[#This Row],[_201930]]*1,"")</f>
        <v>-7.7586206896551727E-2</v>
      </c>
    </row>
    <row r="3059" spans="1:8" ht="28.5">
      <c r="A3059" s="132">
        <v>221908</v>
      </c>
      <c r="B3059" s="134" t="s">
        <v>1167</v>
      </c>
      <c r="C3059" s="134" t="s">
        <v>129</v>
      </c>
      <c r="D3059" s="134" t="s">
        <v>129</v>
      </c>
      <c r="E3059" s="134" t="s">
        <v>129</v>
      </c>
      <c r="F3059" s="134" t="s">
        <v>129</v>
      </c>
      <c r="G3059" s="135" t="s">
        <v>129</v>
      </c>
      <c r="H3059" s="171" t="str">
        <f>IFERROR((Table21[[#This Row],[_202330]]-Table21[[#This Row],[_201930]])/Table21[[#This Row],[_201930]]*1,"")</f>
        <v/>
      </c>
    </row>
    <row r="3060" spans="1:8">
      <c r="A3060" s="132">
        <v>221908</v>
      </c>
      <c r="B3060" s="134" t="s">
        <v>1146</v>
      </c>
      <c r="C3060" s="134">
        <v>125</v>
      </c>
      <c r="D3060" s="134">
        <v>132</v>
      </c>
      <c r="E3060" s="134">
        <v>141</v>
      </c>
      <c r="F3060" s="134">
        <v>118</v>
      </c>
      <c r="G3060" s="135">
        <v>115</v>
      </c>
      <c r="H3060" s="171">
        <f>IFERROR((Table21[[#This Row],[_202330]]-Table21[[#This Row],[_201930]])/Table21[[#This Row],[_201930]]*1,"")</f>
        <v>-0.08</v>
      </c>
    </row>
    <row r="3061" spans="1:8" ht="28.5">
      <c r="A3061" s="132">
        <v>221908</v>
      </c>
      <c r="B3061" s="134" t="s">
        <v>1147</v>
      </c>
      <c r="C3061" s="134">
        <v>11</v>
      </c>
      <c r="D3061" s="134">
        <v>9</v>
      </c>
      <c r="E3061" s="134">
        <v>7</v>
      </c>
      <c r="F3061" s="134">
        <v>6</v>
      </c>
      <c r="G3061" s="135">
        <v>5</v>
      </c>
      <c r="H3061" s="171">
        <f>IFERROR((Table21[[#This Row],[_202330]]-Table21[[#This Row],[_201930]])/Table21[[#This Row],[_201930]]*1,"")</f>
        <v>-0.54545454545454541</v>
      </c>
    </row>
    <row r="3062" spans="1:8" ht="28.5">
      <c r="A3062" s="132">
        <v>221908</v>
      </c>
      <c r="B3062" s="134" t="s">
        <v>1148</v>
      </c>
      <c r="C3062" s="134">
        <v>54</v>
      </c>
      <c r="D3062" s="134">
        <v>47</v>
      </c>
      <c r="E3062" s="134">
        <v>29</v>
      </c>
      <c r="F3062" s="134">
        <v>93</v>
      </c>
      <c r="G3062" s="135">
        <v>73</v>
      </c>
      <c r="H3062" s="171">
        <f>IFERROR((Table21[[#This Row],[_202330]]-Table21[[#This Row],[_201930]])/Table21[[#This Row],[_201930]]*1,"")</f>
        <v>0.35185185185185186</v>
      </c>
    </row>
    <row r="3063" spans="1:8" ht="28.5">
      <c r="A3063" s="132">
        <v>221908</v>
      </c>
      <c r="B3063" s="134" t="s">
        <v>1149</v>
      </c>
      <c r="C3063" s="134">
        <v>199</v>
      </c>
      <c r="D3063" s="134">
        <v>217</v>
      </c>
      <c r="E3063" s="134">
        <v>147</v>
      </c>
      <c r="F3063" s="134">
        <v>105</v>
      </c>
      <c r="G3063" s="135">
        <v>93</v>
      </c>
      <c r="H3063" s="171">
        <f>IFERROR((Table21[[#This Row],[_202330]]-Table21[[#This Row],[_201930]])/Table21[[#This Row],[_201930]]*1,"")</f>
        <v>-0.53266331658291455</v>
      </c>
    </row>
    <row r="3064" spans="1:8" ht="28.5">
      <c r="A3064" s="132">
        <v>221908</v>
      </c>
      <c r="B3064" s="134" t="s">
        <v>1150</v>
      </c>
      <c r="C3064" s="134">
        <v>264</v>
      </c>
      <c r="D3064" s="134">
        <v>273</v>
      </c>
      <c r="E3064" s="134">
        <v>183</v>
      </c>
      <c r="F3064" s="134">
        <v>204</v>
      </c>
      <c r="G3064" s="135">
        <v>171</v>
      </c>
      <c r="H3064" s="171">
        <f>IFERROR((Table21[[#This Row],[_202330]]-Table21[[#This Row],[_201930]])/Table21[[#This Row],[_201930]]*1,"")</f>
        <v>-0.35227272727272729</v>
      </c>
    </row>
    <row r="3065" spans="1:8">
      <c r="A3065" s="132">
        <v>221908</v>
      </c>
      <c r="B3065" s="134" t="s">
        <v>1151</v>
      </c>
      <c r="C3065" s="134">
        <v>32</v>
      </c>
      <c r="D3065" s="134">
        <v>33</v>
      </c>
      <c r="E3065" s="134">
        <v>44</v>
      </c>
      <c r="F3065" s="134">
        <v>37</v>
      </c>
      <c r="G3065" s="135">
        <v>40</v>
      </c>
      <c r="H3065" s="171">
        <f>IFERROR((Table21[[#This Row],[_202330]]-Table21[[#This Row],[_201930]])/Table21[[#This Row],[_201930]]*1,"")</f>
        <v>0.25</v>
      </c>
    </row>
    <row r="3066" spans="1:8" ht="28.5">
      <c r="A3066" s="132">
        <v>221908</v>
      </c>
      <c r="B3066" s="134" t="s">
        <v>1152</v>
      </c>
      <c r="C3066" s="134">
        <v>17</v>
      </c>
      <c r="D3066" s="134">
        <v>14</v>
      </c>
      <c r="E3066" s="134">
        <v>11</v>
      </c>
      <c r="F3066" s="134">
        <v>31</v>
      </c>
      <c r="G3066" s="135">
        <v>27</v>
      </c>
      <c r="H3066" s="171">
        <f>IFERROR((Table21[[#This Row],[_202330]]-Table21[[#This Row],[_201930]])/Table21[[#This Row],[_201930]]*1,"")</f>
        <v>0.58823529411764708</v>
      </c>
    </row>
    <row r="3067" spans="1:8" ht="28.5">
      <c r="A3067" s="132">
        <v>221908</v>
      </c>
      <c r="B3067" s="134" t="s">
        <v>1153</v>
      </c>
      <c r="C3067" s="134">
        <v>3</v>
      </c>
      <c r="D3067" s="134">
        <v>2</v>
      </c>
      <c r="E3067" s="134">
        <v>2</v>
      </c>
      <c r="F3067" s="134">
        <v>2</v>
      </c>
      <c r="G3067" s="135">
        <v>2</v>
      </c>
      <c r="H3067" s="171">
        <f>IFERROR((Table21[[#This Row],[_202330]]-Table21[[#This Row],[_201930]])/Table21[[#This Row],[_201930]]*1,"")</f>
        <v>-0.33333333333333331</v>
      </c>
    </row>
    <row r="3068" spans="1:8" ht="28.5">
      <c r="A3068" s="132">
        <v>221908</v>
      </c>
      <c r="B3068" s="134" t="s">
        <v>1154</v>
      </c>
      <c r="C3068" s="134">
        <v>14</v>
      </c>
      <c r="D3068" s="134">
        <v>12</v>
      </c>
      <c r="E3068" s="134">
        <v>9</v>
      </c>
      <c r="F3068" s="134">
        <v>29</v>
      </c>
      <c r="G3068" s="135">
        <v>26</v>
      </c>
      <c r="H3068" s="171">
        <f>IFERROR((Table21[[#This Row],[_202330]]-Table21[[#This Row],[_201930]])/Table21[[#This Row],[_201930]]*1,"")</f>
        <v>0.8571428571428571</v>
      </c>
    </row>
    <row r="3069" spans="1:8" ht="28.5">
      <c r="A3069" s="132">
        <v>221908</v>
      </c>
      <c r="B3069" s="134" t="s">
        <v>1155</v>
      </c>
      <c r="C3069" s="134">
        <v>51</v>
      </c>
      <c r="D3069" s="134">
        <v>54</v>
      </c>
      <c r="E3069" s="134">
        <v>45</v>
      </c>
      <c r="F3069" s="134">
        <v>33</v>
      </c>
      <c r="G3069" s="135">
        <v>33</v>
      </c>
      <c r="H3069" s="171">
        <f>IFERROR((Table21[[#This Row],[_202330]]-Table21[[#This Row],[_201930]])/Table21[[#This Row],[_201930]]*1,"")</f>
        <v>-0.35294117647058826</v>
      </c>
    </row>
    <row r="3070" spans="1:8">
      <c r="A3070" s="132">
        <v>222053</v>
      </c>
      <c r="B3070" s="134" t="s">
        <v>1173</v>
      </c>
      <c r="C3070" s="134">
        <v>521</v>
      </c>
      <c r="D3070" s="134">
        <v>491</v>
      </c>
      <c r="E3070" s="134">
        <v>476</v>
      </c>
      <c r="F3070" s="134">
        <v>430</v>
      </c>
      <c r="G3070" s="135">
        <v>352</v>
      </c>
      <c r="H3070" s="171">
        <f>IFERROR((Table21[[#This Row],[_202330]]-Table21[[#This Row],[_201930]])/Table21[[#This Row],[_201930]]*1,"")</f>
        <v>-0.32437619961612285</v>
      </c>
    </row>
    <row r="3071" spans="1:8">
      <c r="A3071" s="132">
        <v>222053</v>
      </c>
      <c r="B3071" s="134" t="s">
        <v>1131</v>
      </c>
      <c r="C3071" s="134">
        <v>1</v>
      </c>
      <c r="D3071" s="134">
        <v>0</v>
      </c>
      <c r="E3071" s="134">
        <v>0</v>
      </c>
      <c r="F3071" s="134">
        <v>0</v>
      </c>
      <c r="G3071" s="135">
        <v>0</v>
      </c>
      <c r="H3071" s="171">
        <f>IFERROR((Table21[[#This Row],[_202330]]-Table21[[#This Row],[_201930]])/Table21[[#This Row],[_201930]]*1,"")</f>
        <v>-1</v>
      </c>
    </row>
    <row r="3072" spans="1:8">
      <c r="A3072" s="132">
        <v>222053</v>
      </c>
      <c r="B3072" s="134" t="s">
        <v>1132</v>
      </c>
      <c r="C3072" s="134">
        <v>520</v>
      </c>
      <c r="D3072" s="134">
        <v>491</v>
      </c>
      <c r="E3072" s="134">
        <v>476</v>
      </c>
      <c r="F3072" s="134">
        <v>430</v>
      </c>
      <c r="G3072" s="135">
        <v>352</v>
      </c>
      <c r="H3072" s="171">
        <f>IFERROR((Table21[[#This Row],[_202330]]-Table21[[#This Row],[_201930]])/Table21[[#This Row],[_201930]]*1,"")</f>
        <v>-0.32307692307692309</v>
      </c>
    </row>
    <row r="3073" spans="1:8" ht="28.5">
      <c r="A3073" s="132">
        <v>222053</v>
      </c>
      <c r="B3073" s="134" t="s">
        <v>1133</v>
      </c>
      <c r="C3073" s="134">
        <v>26</v>
      </c>
      <c r="D3073" s="134">
        <v>10</v>
      </c>
      <c r="E3073" s="134">
        <v>11</v>
      </c>
      <c r="F3073" s="134">
        <v>5</v>
      </c>
      <c r="G3073" s="135">
        <v>6</v>
      </c>
      <c r="H3073" s="171">
        <f>IFERROR((Table21[[#This Row],[_202330]]-Table21[[#This Row],[_201930]])/Table21[[#This Row],[_201930]]*1,"")</f>
        <v>-0.76923076923076927</v>
      </c>
    </row>
    <row r="3074" spans="1:8" ht="28.5">
      <c r="A3074" s="132">
        <v>222053</v>
      </c>
      <c r="B3074" s="134" t="s">
        <v>1162</v>
      </c>
      <c r="C3074" s="134">
        <v>105</v>
      </c>
      <c r="D3074" s="134">
        <v>83</v>
      </c>
      <c r="E3074" s="134">
        <v>111</v>
      </c>
      <c r="F3074" s="134">
        <v>119</v>
      </c>
      <c r="G3074" s="135">
        <v>97</v>
      </c>
      <c r="H3074" s="171">
        <f>IFERROR((Table21[[#This Row],[_202330]]-Table21[[#This Row],[_201930]])/Table21[[#This Row],[_201930]]*1,"")</f>
        <v>-7.6190476190476197E-2</v>
      </c>
    </row>
    <row r="3075" spans="1:8" ht="28.5">
      <c r="A3075" s="132">
        <v>222053</v>
      </c>
      <c r="B3075" s="134" t="s">
        <v>1163</v>
      </c>
      <c r="C3075" s="134" t="s">
        <v>129</v>
      </c>
      <c r="D3075" s="134" t="s">
        <v>129</v>
      </c>
      <c r="E3075" s="134" t="s">
        <v>129</v>
      </c>
      <c r="F3075" s="134" t="s">
        <v>129</v>
      </c>
      <c r="G3075" s="135" t="s">
        <v>129</v>
      </c>
      <c r="H3075" s="171" t="str">
        <f>IFERROR((Table21[[#This Row],[_202330]]-Table21[[#This Row],[_201930]])/Table21[[#This Row],[_201930]]*1,"")</f>
        <v/>
      </c>
    </row>
    <row r="3076" spans="1:8">
      <c r="A3076" s="132">
        <v>222053</v>
      </c>
      <c r="B3076" s="134" t="s">
        <v>1136</v>
      </c>
      <c r="C3076" s="134">
        <v>131</v>
      </c>
      <c r="D3076" s="134">
        <v>93</v>
      </c>
      <c r="E3076" s="134">
        <v>122</v>
      </c>
      <c r="F3076" s="134">
        <v>124</v>
      </c>
      <c r="G3076" s="135">
        <v>103</v>
      </c>
      <c r="H3076" s="171">
        <f>IFERROR((Table21[[#This Row],[_202330]]-Table21[[#This Row],[_201930]])/Table21[[#This Row],[_201930]]*1,"")</f>
        <v>-0.21374045801526717</v>
      </c>
    </row>
    <row r="3077" spans="1:8">
      <c r="A3077" s="132">
        <v>222053</v>
      </c>
      <c r="B3077" s="134" t="s">
        <v>1137</v>
      </c>
      <c r="C3077" s="134">
        <v>25</v>
      </c>
      <c r="D3077" s="134">
        <v>19</v>
      </c>
      <c r="E3077" s="134">
        <v>26</v>
      </c>
      <c r="F3077" s="134">
        <v>29</v>
      </c>
      <c r="G3077" s="135">
        <v>29</v>
      </c>
      <c r="H3077" s="171">
        <f>IFERROR((Table21[[#This Row],[_202330]]-Table21[[#This Row],[_201930]])/Table21[[#This Row],[_201930]]*1,"")</f>
        <v>0.16</v>
      </c>
    </row>
    <row r="3078" spans="1:8" ht="28.5">
      <c r="A3078" s="132">
        <v>222053</v>
      </c>
      <c r="B3078" s="134" t="s">
        <v>1138</v>
      </c>
      <c r="C3078" s="134">
        <v>27</v>
      </c>
      <c r="D3078" s="134">
        <v>10</v>
      </c>
      <c r="E3078" s="134">
        <v>11</v>
      </c>
      <c r="F3078" s="134">
        <v>6</v>
      </c>
      <c r="G3078" s="135">
        <v>6</v>
      </c>
      <c r="H3078" s="171">
        <f>IFERROR((Table21[[#This Row],[_202330]]-Table21[[#This Row],[_201930]])/Table21[[#This Row],[_201930]]*1,"")</f>
        <v>-0.77777777777777779</v>
      </c>
    </row>
    <row r="3079" spans="1:8" ht="28.5">
      <c r="A3079" s="132">
        <v>222053</v>
      </c>
      <c r="B3079" s="134" t="s">
        <v>1164</v>
      </c>
      <c r="C3079" s="134">
        <v>115</v>
      </c>
      <c r="D3079" s="134">
        <v>88</v>
      </c>
      <c r="E3079" s="134">
        <v>125</v>
      </c>
      <c r="F3079" s="134">
        <v>127</v>
      </c>
      <c r="G3079" s="135">
        <v>106</v>
      </c>
      <c r="H3079" s="171">
        <f>IFERROR((Table21[[#This Row],[_202330]]-Table21[[#This Row],[_201930]])/Table21[[#This Row],[_201930]]*1,"")</f>
        <v>-7.8260869565217397E-2</v>
      </c>
    </row>
    <row r="3080" spans="1:8" ht="28.5">
      <c r="A3080" s="132">
        <v>222053</v>
      </c>
      <c r="B3080" s="134" t="s">
        <v>1165</v>
      </c>
      <c r="C3080" s="134" t="s">
        <v>129</v>
      </c>
      <c r="D3080" s="134" t="s">
        <v>129</v>
      </c>
      <c r="E3080" s="134" t="s">
        <v>129</v>
      </c>
      <c r="F3080" s="134" t="s">
        <v>129</v>
      </c>
      <c r="G3080" s="135" t="s">
        <v>129</v>
      </c>
      <c r="H3080" s="171" t="str">
        <f>IFERROR((Table21[[#This Row],[_202330]]-Table21[[#This Row],[_201930]])/Table21[[#This Row],[_201930]]*1,"")</f>
        <v/>
      </c>
    </row>
    <row r="3081" spans="1:8">
      <c r="A3081" s="132">
        <v>222053</v>
      </c>
      <c r="B3081" s="134" t="s">
        <v>1141</v>
      </c>
      <c r="C3081" s="134">
        <v>142</v>
      </c>
      <c r="D3081" s="134">
        <v>98</v>
      </c>
      <c r="E3081" s="134">
        <v>136</v>
      </c>
      <c r="F3081" s="134">
        <v>133</v>
      </c>
      <c r="G3081" s="135">
        <v>112</v>
      </c>
      <c r="H3081" s="171">
        <f>IFERROR((Table21[[#This Row],[_202330]]-Table21[[#This Row],[_201930]])/Table21[[#This Row],[_201930]]*1,"")</f>
        <v>-0.21126760563380281</v>
      </c>
    </row>
    <row r="3082" spans="1:8">
      <c r="A3082" s="132">
        <v>222053</v>
      </c>
      <c r="B3082" s="134" t="s">
        <v>1142</v>
      </c>
      <c r="C3082" s="134">
        <v>27</v>
      </c>
      <c r="D3082" s="134">
        <v>20</v>
      </c>
      <c r="E3082" s="134">
        <v>29</v>
      </c>
      <c r="F3082" s="134">
        <v>31</v>
      </c>
      <c r="G3082" s="135">
        <v>32</v>
      </c>
      <c r="H3082" s="171">
        <f>IFERROR((Table21[[#This Row],[_202330]]-Table21[[#This Row],[_201930]])/Table21[[#This Row],[_201930]]*1,"")</f>
        <v>0.18518518518518517</v>
      </c>
    </row>
    <row r="3083" spans="1:8" ht="28.5">
      <c r="A3083" s="132">
        <v>222053</v>
      </c>
      <c r="B3083" s="134" t="s">
        <v>1143</v>
      </c>
      <c r="C3083" s="134">
        <v>26</v>
      </c>
      <c r="D3083" s="134">
        <v>7</v>
      </c>
      <c r="E3083" s="134">
        <v>10</v>
      </c>
      <c r="F3083" s="134">
        <v>6</v>
      </c>
      <c r="G3083" s="135">
        <v>6</v>
      </c>
      <c r="H3083" s="171">
        <f>IFERROR((Table21[[#This Row],[_202330]]-Table21[[#This Row],[_201930]])/Table21[[#This Row],[_201930]]*1,"")</f>
        <v>-0.76923076923076927</v>
      </c>
    </row>
    <row r="3084" spans="1:8" ht="28.5">
      <c r="A3084" s="132">
        <v>222053</v>
      </c>
      <c r="B3084" s="134" t="s">
        <v>1166</v>
      </c>
      <c r="C3084" s="134">
        <v>121</v>
      </c>
      <c r="D3084" s="134">
        <v>97</v>
      </c>
      <c r="E3084" s="134">
        <v>130</v>
      </c>
      <c r="F3084" s="134">
        <v>133</v>
      </c>
      <c r="G3084" s="135">
        <v>108</v>
      </c>
      <c r="H3084" s="171">
        <f>IFERROR((Table21[[#This Row],[_202330]]-Table21[[#This Row],[_201930]])/Table21[[#This Row],[_201930]]*1,"")</f>
        <v>-0.10743801652892562</v>
      </c>
    </row>
    <row r="3085" spans="1:8" ht="28.5">
      <c r="A3085" s="132">
        <v>222053</v>
      </c>
      <c r="B3085" s="134" t="s">
        <v>1167</v>
      </c>
      <c r="C3085" s="134" t="s">
        <v>129</v>
      </c>
      <c r="D3085" s="134" t="s">
        <v>129</v>
      </c>
      <c r="E3085" s="134" t="s">
        <v>129</v>
      </c>
      <c r="F3085" s="134" t="s">
        <v>129</v>
      </c>
      <c r="G3085" s="135" t="s">
        <v>129</v>
      </c>
      <c r="H3085" s="171" t="str">
        <f>IFERROR((Table21[[#This Row],[_202330]]-Table21[[#This Row],[_201930]])/Table21[[#This Row],[_201930]]*1,"")</f>
        <v/>
      </c>
    </row>
    <row r="3086" spans="1:8">
      <c r="A3086" s="132">
        <v>222053</v>
      </c>
      <c r="B3086" s="134" t="s">
        <v>1146</v>
      </c>
      <c r="C3086" s="134">
        <v>147</v>
      </c>
      <c r="D3086" s="134">
        <v>104</v>
      </c>
      <c r="E3086" s="134">
        <v>140</v>
      </c>
      <c r="F3086" s="134">
        <v>139</v>
      </c>
      <c r="G3086" s="135">
        <v>114</v>
      </c>
      <c r="H3086" s="171">
        <f>IFERROR((Table21[[#This Row],[_202330]]-Table21[[#This Row],[_201930]])/Table21[[#This Row],[_201930]]*1,"")</f>
        <v>-0.22448979591836735</v>
      </c>
    </row>
    <row r="3087" spans="1:8" ht="28.5">
      <c r="A3087" s="132">
        <v>222053</v>
      </c>
      <c r="B3087" s="134" t="s">
        <v>1147</v>
      </c>
      <c r="C3087" s="134">
        <v>10</v>
      </c>
      <c r="D3087" s="134">
        <v>9</v>
      </c>
      <c r="E3087" s="134">
        <v>7</v>
      </c>
      <c r="F3087" s="134">
        <v>2</v>
      </c>
      <c r="G3087" s="135">
        <v>3</v>
      </c>
      <c r="H3087" s="171">
        <f>IFERROR((Table21[[#This Row],[_202330]]-Table21[[#This Row],[_201930]])/Table21[[#This Row],[_201930]]*1,"")</f>
        <v>-0.7</v>
      </c>
    </row>
    <row r="3088" spans="1:8" ht="28.5">
      <c r="A3088" s="132">
        <v>222053</v>
      </c>
      <c r="B3088" s="134" t="s">
        <v>1148</v>
      </c>
      <c r="C3088" s="134">
        <v>184</v>
      </c>
      <c r="D3088" s="134">
        <v>140</v>
      </c>
      <c r="E3088" s="134">
        <v>61</v>
      </c>
      <c r="F3088" s="134">
        <v>139</v>
      </c>
      <c r="G3088" s="135">
        <v>108</v>
      </c>
      <c r="H3088" s="171">
        <f>IFERROR((Table21[[#This Row],[_202330]]-Table21[[#This Row],[_201930]])/Table21[[#This Row],[_201930]]*1,"")</f>
        <v>-0.41304347826086957</v>
      </c>
    </row>
    <row r="3089" spans="1:8" ht="28.5">
      <c r="A3089" s="132">
        <v>222053</v>
      </c>
      <c r="B3089" s="134" t="s">
        <v>1149</v>
      </c>
      <c r="C3089" s="134">
        <v>179</v>
      </c>
      <c r="D3089" s="134">
        <v>238</v>
      </c>
      <c r="E3089" s="134">
        <v>268</v>
      </c>
      <c r="F3089" s="134">
        <v>150</v>
      </c>
      <c r="G3089" s="135">
        <v>127</v>
      </c>
      <c r="H3089" s="171">
        <f>IFERROR((Table21[[#This Row],[_202330]]-Table21[[#This Row],[_201930]])/Table21[[#This Row],[_201930]]*1,"")</f>
        <v>-0.29050279329608941</v>
      </c>
    </row>
    <row r="3090" spans="1:8" ht="28.5">
      <c r="A3090" s="132">
        <v>222053</v>
      </c>
      <c r="B3090" s="134" t="s">
        <v>1150</v>
      </c>
      <c r="C3090" s="134">
        <v>373</v>
      </c>
      <c r="D3090" s="134">
        <v>387</v>
      </c>
      <c r="E3090" s="134">
        <v>336</v>
      </c>
      <c r="F3090" s="134">
        <v>291</v>
      </c>
      <c r="G3090" s="135">
        <v>238</v>
      </c>
      <c r="H3090" s="171">
        <f>IFERROR((Table21[[#This Row],[_202330]]-Table21[[#This Row],[_201930]])/Table21[[#This Row],[_201930]]*1,"")</f>
        <v>-0.36193029490616624</v>
      </c>
    </row>
    <row r="3091" spans="1:8">
      <c r="A3091" s="132">
        <v>222053</v>
      </c>
      <c r="B3091" s="134" t="s">
        <v>1151</v>
      </c>
      <c r="C3091" s="134">
        <v>28</v>
      </c>
      <c r="D3091" s="134">
        <v>21</v>
      </c>
      <c r="E3091" s="134">
        <v>29</v>
      </c>
      <c r="F3091" s="134">
        <v>32</v>
      </c>
      <c r="G3091" s="135">
        <v>32</v>
      </c>
      <c r="H3091" s="171">
        <f>IFERROR((Table21[[#This Row],[_202330]]-Table21[[#This Row],[_201930]])/Table21[[#This Row],[_201930]]*1,"")</f>
        <v>0.14285714285714285</v>
      </c>
    </row>
    <row r="3092" spans="1:8" ht="28.5">
      <c r="A3092" s="132">
        <v>222053</v>
      </c>
      <c r="B3092" s="134" t="s">
        <v>1152</v>
      </c>
      <c r="C3092" s="134">
        <v>37</v>
      </c>
      <c r="D3092" s="134">
        <v>30</v>
      </c>
      <c r="E3092" s="134">
        <v>14</v>
      </c>
      <c r="F3092" s="134">
        <v>33</v>
      </c>
      <c r="G3092" s="135">
        <v>32</v>
      </c>
      <c r="H3092" s="171">
        <f>IFERROR((Table21[[#This Row],[_202330]]-Table21[[#This Row],[_201930]])/Table21[[#This Row],[_201930]]*1,"")</f>
        <v>-0.13513513513513514</v>
      </c>
    </row>
    <row r="3093" spans="1:8" ht="28.5">
      <c r="A3093" s="132">
        <v>222053</v>
      </c>
      <c r="B3093" s="134" t="s">
        <v>1153</v>
      </c>
      <c r="C3093" s="134">
        <v>2</v>
      </c>
      <c r="D3093" s="134">
        <v>2</v>
      </c>
      <c r="E3093" s="134">
        <v>1</v>
      </c>
      <c r="F3093" s="134">
        <v>0</v>
      </c>
      <c r="G3093" s="135">
        <v>1</v>
      </c>
      <c r="H3093" s="171">
        <f>IFERROR((Table21[[#This Row],[_202330]]-Table21[[#This Row],[_201930]])/Table21[[#This Row],[_201930]]*1,"")</f>
        <v>-0.5</v>
      </c>
    </row>
    <row r="3094" spans="1:8" ht="28.5">
      <c r="A3094" s="132">
        <v>222053</v>
      </c>
      <c r="B3094" s="134" t="s">
        <v>1154</v>
      </c>
      <c r="C3094" s="134">
        <v>35</v>
      </c>
      <c r="D3094" s="134">
        <v>29</v>
      </c>
      <c r="E3094" s="134">
        <v>13</v>
      </c>
      <c r="F3094" s="134">
        <v>32</v>
      </c>
      <c r="G3094" s="135">
        <v>31</v>
      </c>
      <c r="H3094" s="171">
        <f>IFERROR((Table21[[#This Row],[_202330]]-Table21[[#This Row],[_201930]])/Table21[[#This Row],[_201930]]*1,"")</f>
        <v>-0.11428571428571428</v>
      </c>
    </row>
    <row r="3095" spans="1:8" ht="28.5">
      <c r="A3095" s="132">
        <v>222053</v>
      </c>
      <c r="B3095" s="134" t="s">
        <v>1155</v>
      </c>
      <c r="C3095" s="134">
        <v>34</v>
      </c>
      <c r="D3095" s="134">
        <v>48</v>
      </c>
      <c r="E3095" s="134">
        <v>56</v>
      </c>
      <c r="F3095" s="134">
        <v>35</v>
      </c>
      <c r="G3095" s="135">
        <v>36</v>
      </c>
      <c r="H3095" s="171">
        <f>IFERROR((Table21[[#This Row],[_202330]]-Table21[[#This Row],[_201930]])/Table21[[#This Row],[_201930]]*1,"")</f>
        <v>5.8823529411764705E-2</v>
      </c>
    </row>
    <row r="3096" spans="1:8">
      <c r="A3096" s="132">
        <v>222062</v>
      </c>
      <c r="B3096" s="134" t="s">
        <v>1173</v>
      </c>
      <c r="C3096" s="134">
        <v>281</v>
      </c>
      <c r="D3096" s="134">
        <v>225</v>
      </c>
      <c r="E3096" s="134">
        <v>206</v>
      </c>
      <c r="F3096" s="134">
        <v>224</v>
      </c>
      <c r="G3096" s="135">
        <v>188</v>
      </c>
      <c r="H3096" s="171">
        <f>IFERROR((Table21[[#This Row],[_202330]]-Table21[[#This Row],[_201930]])/Table21[[#This Row],[_201930]]*1,"")</f>
        <v>-0.33096085409252668</v>
      </c>
    </row>
    <row r="3097" spans="1:8">
      <c r="A3097" s="132">
        <v>222062</v>
      </c>
      <c r="B3097" s="134" t="s">
        <v>1131</v>
      </c>
      <c r="C3097" s="134">
        <v>0</v>
      </c>
      <c r="D3097" s="134">
        <v>0</v>
      </c>
      <c r="E3097" s="134">
        <v>0</v>
      </c>
      <c r="F3097" s="134">
        <v>0</v>
      </c>
      <c r="G3097" s="135">
        <v>0</v>
      </c>
      <c r="H3097" s="171" t="str">
        <f>IFERROR((Table21[[#This Row],[_202330]]-Table21[[#This Row],[_201930]])/Table21[[#This Row],[_201930]]*1,"")</f>
        <v/>
      </c>
    </row>
    <row r="3098" spans="1:8">
      <c r="A3098" s="132">
        <v>222062</v>
      </c>
      <c r="B3098" s="134" t="s">
        <v>1132</v>
      </c>
      <c r="C3098" s="134">
        <v>281</v>
      </c>
      <c r="D3098" s="134">
        <v>225</v>
      </c>
      <c r="E3098" s="134">
        <v>206</v>
      </c>
      <c r="F3098" s="134">
        <v>224</v>
      </c>
      <c r="G3098" s="135">
        <v>188</v>
      </c>
      <c r="H3098" s="171">
        <f>IFERROR((Table21[[#This Row],[_202330]]-Table21[[#This Row],[_201930]])/Table21[[#This Row],[_201930]]*1,"")</f>
        <v>-0.33096085409252668</v>
      </c>
    </row>
    <row r="3099" spans="1:8" ht="28.5">
      <c r="A3099" s="132">
        <v>222062</v>
      </c>
      <c r="B3099" s="134" t="s">
        <v>1133</v>
      </c>
      <c r="C3099" s="134">
        <v>3</v>
      </c>
      <c r="D3099" s="134">
        <v>6</v>
      </c>
      <c r="E3099" s="134">
        <v>9</v>
      </c>
      <c r="F3099" s="134">
        <v>7</v>
      </c>
      <c r="G3099" s="135">
        <v>2</v>
      </c>
      <c r="H3099" s="171">
        <f>IFERROR((Table21[[#This Row],[_202330]]-Table21[[#This Row],[_201930]])/Table21[[#This Row],[_201930]]*1,"")</f>
        <v>-0.33333333333333331</v>
      </c>
    </row>
    <row r="3100" spans="1:8" ht="28.5">
      <c r="A3100" s="132">
        <v>222062</v>
      </c>
      <c r="B3100" s="134" t="s">
        <v>1162</v>
      </c>
      <c r="C3100" s="134">
        <v>87</v>
      </c>
      <c r="D3100" s="134">
        <v>60</v>
      </c>
      <c r="E3100" s="134">
        <v>62</v>
      </c>
      <c r="F3100" s="134">
        <v>76</v>
      </c>
      <c r="G3100" s="135">
        <v>67</v>
      </c>
      <c r="H3100" s="171">
        <f>IFERROR((Table21[[#This Row],[_202330]]-Table21[[#This Row],[_201930]])/Table21[[#This Row],[_201930]]*1,"")</f>
        <v>-0.22988505747126436</v>
      </c>
    </row>
    <row r="3101" spans="1:8" ht="28.5">
      <c r="A3101" s="132">
        <v>222062</v>
      </c>
      <c r="B3101" s="134" t="s">
        <v>1163</v>
      </c>
      <c r="C3101" s="134" t="s">
        <v>129</v>
      </c>
      <c r="D3101" s="134" t="s">
        <v>129</v>
      </c>
      <c r="E3101" s="134" t="s">
        <v>129</v>
      </c>
      <c r="F3101" s="134" t="s">
        <v>129</v>
      </c>
      <c r="G3101" s="135" t="s">
        <v>129</v>
      </c>
      <c r="H3101" s="171" t="str">
        <f>IFERROR((Table21[[#This Row],[_202330]]-Table21[[#This Row],[_201930]])/Table21[[#This Row],[_201930]]*1,"")</f>
        <v/>
      </c>
    </row>
    <row r="3102" spans="1:8">
      <c r="A3102" s="132">
        <v>222062</v>
      </c>
      <c r="B3102" s="134" t="s">
        <v>1136</v>
      </c>
      <c r="C3102" s="134">
        <v>90</v>
      </c>
      <c r="D3102" s="134">
        <v>66</v>
      </c>
      <c r="E3102" s="134">
        <v>71</v>
      </c>
      <c r="F3102" s="134">
        <v>83</v>
      </c>
      <c r="G3102" s="135">
        <v>69</v>
      </c>
      <c r="H3102" s="171">
        <f>IFERROR((Table21[[#This Row],[_202330]]-Table21[[#This Row],[_201930]])/Table21[[#This Row],[_201930]]*1,"")</f>
        <v>-0.23333333333333334</v>
      </c>
    </row>
    <row r="3103" spans="1:8">
      <c r="A3103" s="132">
        <v>222062</v>
      </c>
      <c r="B3103" s="134" t="s">
        <v>1137</v>
      </c>
      <c r="C3103" s="134">
        <v>32</v>
      </c>
      <c r="D3103" s="134">
        <v>29</v>
      </c>
      <c r="E3103" s="134">
        <v>34</v>
      </c>
      <c r="F3103" s="134">
        <v>37</v>
      </c>
      <c r="G3103" s="135">
        <v>37</v>
      </c>
      <c r="H3103" s="171">
        <f>IFERROR((Table21[[#This Row],[_202330]]-Table21[[#This Row],[_201930]])/Table21[[#This Row],[_201930]]*1,"")</f>
        <v>0.15625</v>
      </c>
    </row>
    <row r="3104" spans="1:8" ht="28.5">
      <c r="A3104" s="132">
        <v>222062</v>
      </c>
      <c r="B3104" s="134" t="s">
        <v>1138</v>
      </c>
      <c r="C3104" s="134">
        <v>4</v>
      </c>
      <c r="D3104" s="134">
        <v>6</v>
      </c>
      <c r="E3104" s="134">
        <v>9</v>
      </c>
      <c r="F3104" s="134">
        <v>6</v>
      </c>
      <c r="G3104" s="135">
        <v>2</v>
      </c>
      <c r="H3104" s="171">
        <f>IFERROR((Table21[[#This Row],[_202330]]-Table21[[#This Row],[_201930]])/Table21[[#This Row],[_201930]]*1,"")</f>
        <v>-0.5</v>
      </c>
    </row>
    <row r="3105" spans="1:8" ht="28.5">
      <c r="A3105" s="132">
        <v>222062</v>
      </c>
      <c r="B3105" s="134" t="s">
        <v>1164</v>
      </c>
      <c r="C3105" s="134">
        <v>96</v>
      </c>
      <c r="D3105" s="134">
        <v>65</v>
      </c>
      <c r="E3105" s="134">
        <v>64</v>
      </c>
      <c r="F3105" s="134">
        <v>85</v>
      </c>
      <c r="G3105" s="135">
        <v>73</v>
      </c>
      <c r="H3105" s="171">
        <f>IFERROR((Table21[[#This Row],[_202330]]-Table21[[#This Row],[_201930]])/Table21[[#This Row],[_201930]]*1,"")</f>
        <v>-0.23958333333333334</v>
      </c>
    </row>
    <row r="3106" spans="1:8" ht="28.5">
      <c r="A3106" s="132">
        <v>222062</v>
      </c>
      <c r="B3106" s="134" t="s">
        <v>1165</v>
      </c>
      <c r="C3106" s="134" t="s">
        <v>129</v>
      </c>
      <c r="D3106" s="134" t="s">
        <v>129</v>
      </c>
      <c r="E3106" s="134" t="s">
        <v>129</v>
      </c>
      <c r="F3106" s="134" t="s">
        <v>129</v>
      </c>
      <c r="G3106" s="135" t="s">
        <v>129</v>
      </c>
      <c r="H3106" s="171" t="str">
        <f>IFERROR((Table21[[#This Row],[_202330]]-Table21[[#This Row],[_201930]])/Table21[[#This Row],[_201930]]*1,"")</f>
        <v/>
      </c>
    </row>
    <row r="3107" spans="1:8">
      <c r="A3107" s="132">
        <v>222062</v>
      </c>
      <c r="B3107" s="134" t="s">
        <v>1141</v>
      </c>
      <c r="C3107" s="134">
        <v>100</v>
      </c>
      <c r="D3107" s="134">
        <v>71</v>
      </c>
      <c r="E3107" s="134">
        <v>73</v>
      </c>
      <c r="F3107" s="134">
        <v>91</v>
      </c>
      <c r="G3107" s="135">
        <v>75</v>
      </c>
      <c r="H3107" s="171">
        <f>IFERROR((Table21[[#This Row],[_202330]]-Table21[[#This Row],[_201930]])/Table21[[#This Row],[_201930]]*1,"")</f>
        <v>-0.25</v>
      </c>
    </row>
    <row r="3108" spans="1:8">
      <c r="A3108" s="132">
        <v>222062</v>
      </c>
      <c r="B3108" s="134" t="s">
        <v>1142</v>
      </c>
      <c r="C3108" s="134">
        <v>36</v>
      </c>
      <c r="D3108" s="134">
        <v>32</v>
      </c>
      <c r="E3108" s="134">
        <v>35</v>
      </c>
      <c r="F3108" s="134">
        <v>41</v>
      </c>
      <c r="G3108" s="135">
        <v>40</v>
      </c>
      <c r="H3108" s="171">
        <f>IFERROR((Table21[[#This Row],[_202330]]-Table21[[#This Row],[_201930]])/Table21[[#This Row],[_201930]]*1,"")</f>
        <v>0.1111111111111111</v>
      </c>
    </row>
    <row r="3109" spans="1:8" ht="28.5">
      <c r="A3109" s="132">
        <v>222062</v>
      </c>
      <c r="B3109" s="134" t="s">
        <v>1143</v>
      </c>
      <c r="C3109" s="134">
        <v>5</v>
      </c>
      <c r="D3109" s="134">
        <v>5</v>
      </c>
      <c r="E3109" s="134">
        <v>10</v>
      </c>
      <c r="F3109" s="134">
        <v>5</v>
      </c>
      <c r="G3109" s="135">
        <v>2</v>
      </c>
      <c r="H3109" s="171">
        <f>IFERROR((Table21[[#This Row],[_202330]]-Table21[[#This Row],[_201930]])/Table21[[#This Row],[_201930]]*1,"")</f>
        <v>-0.6</v>
      </c>
    </row>
    <row r="3110" spans="1:8" ht="28.5">
      <c r="A3110" s="132">
        <v>222062</v>
      </c>
      <c r="B3110" s="134" t="s">
        <v>1166</v>
      </c>
      <c r="C3110" s="134">
        <v>98</v>
      </c>
      <c r="D3110" s="134">
        <v>69</v>
      </c>
      <c r="E3110" s="134">
        <v>64</v>
      </c>
      <c r="F3110" s="134">
        <v>88</v>
      </c>
      <c r="G3110" s="135">
        <v>74</v>
      </c>
      <c r="H3110" s="171">
        <f>IFERROR((Table21[[#This Row],[_202330]]-Table21[[#This Row],[_201930]])/Table21[[#This Row],[_201930]]*1,"")</f>
        <v>-0.24489795918367346</v>
      </c>
    </row>
    <row r="3111" spans="1:8" ht="28.5">
      <c r="A3111" s="132">
        <v>222062</v>
      </c>
      <c r="B3111" s="134" t="s">
        <v>1167</v>
      </c>
      <c r="C3111" s="134" t="s">
        <v>129</v>
      </c>
      <c r="D3111" s="134" t="s">
        <v>129</v>
      </c>
      <c r="E3111" s="134" t="s">
        <v>129</v>
      </c>
      <c r="F3111" s="134" t="s">
        <v>129</v>
      </c>
      <c r="G3111" s="135" t="s">
        <v>129</v>
      </c>
      <c r="H3111" s="171" t="str">
        <f>IFERROR((Table21[[#This Row],[_202330]]-Table21[[#This Row],[_201930]])/Table21[[#This Row],[_201930]]*1,"")</f>
        <v/>
      </c>
    </row>
    <row r="3112" spans="1:8">
      <c r="A3112" s="132">
        <v>222062</v>
      </c>
      <c r="B3112" s="134" t="s">
        <v>1146</v>
      </c>
      <c r="C3112" s="134">
        <v>103</v>
      </c>
      <c r="D3112" s="134">
        <v>74</v>
      </c>
      <c r="E3112" s="134">
        <v>74</v>
      </c>
      <c r="F3112" s="134">
        <v>93</v>
      </c>
      <c r="G3112" s="135">
        <v>76</v>
      </c>
      <c r="H3112" s="171">
        <f>IFERROR((Table21[[#This Row],[_202330]]-Table21[[#This Row],[_201930]])/Table21[[#This Row],[_201930]]*1,"")</f>
        <v>-0.26213592233009708</v>
      </c>
    </row>
    <row r="3113" spans="1:8" ht="28.5">
      <c r="A3113" s="132">
        <v>222062</v>
      </c>
      <c r="B3113" s="134" t="s">
        <v>1147</v>
      </c>
      <c r="C3113" s="134">
        <v>2</v>
      </c>
      <c r="D3113" s="134">
        <v>4</v>
      </c>
      <c r="E3113" s="134">
        <v>1</v>
      </c>
      <c r="F3113" s="134">
        <v>1</v>
      </c>
      <c r="G3113" s="135">
        <v>0</v>
      </c>
      <c r="H3113" s="171">
        <f>IFERROR((Table21[[#This Row],[_202330]]-Table21[[#This Row],[_201930]])/Table21[[#This Row],[_201930]]*1,"")</f>
        <v>-1</v>
      </c>
    </row>
    <row r="3114" spans="1:8" ht="28.5">
      <c r="A3114" s="132">
        <v>222062</v>
      </c>
      <c r="B3114" s="134" t="s">
        <v>1148</v>
      </c>
      <c r="C3114" s="134">
        <v>33</v>
      </c>
      <c r="D3114" s="134">
        <v>27</v>
      </c>
      <c r="E3114" s="134">
        <v>29</v>
      </c>
      <c r="F3114" s="134">
        <v>58</v>
      </c>
      <c r="G3114" s="135">
        <v>56</v>
      </c>
      <c r="H3114" s="171">
        <f>IFERROR((Table21[[#This Row],[_202330]]-Table21[[#This Row],[_201930]])/Table21[[#This Row],[_201930]]*1,"")</f>
        <v>0.69696969696969702</v>
      </c>
    </row>
    <row r="3115" spans="1:8" ht="28.5">
      <c r="A3115" s="132">
        <v>222062</v>
      </c>
      <c r="B3115" s="134" t="s">
        <v>1149</v>
      </c>
      <c r="C3115" s="134">
        <v>143</v>
      </c>
      <c r="D3115" s="134">
        <v>120</v>
      </c>
      <c r="E3115" s="134">
        <v>102</v>
      </c>
      <c r="F3115" s="134">
        <v>72</v>
      </c>
      <c r="G3115" s="135">
        <v>56</v>
      </c>
      <c r="H3115" s="171">
        <f>IFERROR((Table21[[#This Row],[_202330]]-Table21[[#This Row],[_201930]])/Table21[[#This Row],[_201930]]*1,"")</f>
        <v>-0.60839160839160844</v>
      </c>
    </row>
    <row r="3116" spans="1:8" ht="28.5">
      <c r="A3116" s="132">
        <v>222062</v>
      </c>
      <c r="B3116" s="134" t="s">
        <v>1150</v>
      </c>
      <c r="C3116" s="134">
        <v>178</v>
      </c>
      <c r="D3116" s="134">
        <v>151</v>
      </c>
      <c r="E3116" s="134">
        <v>132</v>
      </c>
      <c r="F3116" s="134">
        <v>131</v>
      </c>
      <c r="G3116" s="135">
        <v>112</v>
      </c>
      <c r="H3116" s="171">
        <f>IFERROR((Table21[[#This Row],[_202330]]-Table21[[#This Row],[_201930]])/Table21[[#This Row],[_201930]]*1,"")</f>
        <v>-0.3707865168539326</v>
      </c>
    </row>
    <row r="3117" spans="1:8">
      <c r="A3117" s="132">
        <v>222062</v>
      </c>
      <c r="B3117" s="134" t="s">
        <v>1151</v>
      </c>
      <c r="C3117" s="134">
        <v>37</v>
      </c>
      <c r="D3117" s="134">
        <v>33</v>
      </c>
      <c r="E3117" s="134">
        <v>36</v>
      </c>
      <c r="F3117" s="134">
        <v>42</v>
      </c>
      <c r="G3117" s="135">
        <v>40</v>
      </c>
      <c r="H3117" s="171">
        <f>IFERROR((Table21[[#This Row],[_202330]]-Table21[[#This Row],[_201930]])/Table21[[#This Row],[_201930]]*1,"")</f>
        <v>8.1081081081081086E-2</v>
      </c>
    </row>
    <row r="3118" spans="1:8" ht="28.5">
      <c r="A3118" s="132">
        <v>222062</v>
      </c>
      <c r="B3118" s="134" t="s">
        <v>1152</v>
      </c>
      <c r="C3118" s="134">
        <v>12</v>
      </c>
      <c r="D3118" s="134">
        <v>14</v>
      </c>
      <c r="E3118" s="134">
        <v>15</v>
      </c>
      <c r="F3118" s="134">
        <v>26</v>
      </c>
      <c r="G3118" s="135">
        <v>30</v>
      </c>
      <c r="H3118" s="171">
        <f>IFERROR((Table21[[#This Row],[_202330]]-Table21[[#This Row],[_201930]])/Table21[[#This Row],[_201930]]*1,"")</f>
        <v>1.5</v>
      </c>
    </row>
    <row r="3119" spans="1:8" ht="28.5">
      <c r="A3119" s="132">
        <v>222062</v>
      </c>
      <c r="B3119" s="134" t="s">
        <v>1153</v>
      </c>
      <c r="C3119" s="134">
        <v>1</v>
      </c>
      <c r="D3119" s="134">
        <v>2</v>
      </c>
      <c r="E3119" s="134">
        <v>0</v>
      </c>
      <c r="F3119" s="134">
        <v>0</v>
      </c>
      <c r="G3119" s="135">
        <v>0</v>
      </c>
      <c r="H3119" s="171">
        <f>IFERROR((Table21[[#This Row],[_202330]]-Table21[[#This Row],[_201930]])/Table21[[#This Row],[_201930]]*1,"")</f>
        <v>-1</v>
      </c>
    </row>
    <row r="3120" spans="1:8" ht="28.5">
      <c r="A3120" s="132">
        <v>222062</v>
      </c>
      <c r="B3120" s="134" t="s">
        <v>1154</v>
      </c>
      <c r="C3120" s="134">
        <v>12</v>
      </c>
      <c r="D3120" s="134">
        <v>12</v>
      </c>
      <c r="E3120" s="134">
        <v>14</v>
      </c>
      <c r="F3120" s="134">
        <v>26</v>
      </c>
      <c r="G3120" s="135">
        <v>30</v>
      </c>
      <c r="H3120" s="171">
        <f>IFERROR((Table21[[#This Row],[_202330]]-Table21[[#This Row],[_201930]])/Table21[[#This Row],[_201930]]*1,"")</f>
        <v>1.5</v>
      </c>
    </row>
    <row r="3121" spans="1:8" ht="28.5">
      <c r="A3121" s="132">
        <v>222062</v>
      </c>
      <c r="B3121" s="134" t="s">
        <v>1155</v>
      </c>
      <c r="C3121" s="134">
        <v>51</v>
      </c>
      <c r="D3121" s="134">
        <v>53</v>
      </c>
      <c r="E3121" s="134">
        <v>50</v>
      </c>
      <c r="F3121" s="134">
        <v>32</v>
      </c>
      <c r="G3121" s="135">
        <v>30</v>
      </c>
      <c r="H3121" s="171">
        <f>IFERROR((Table21[[#This Row],[_202330]]-Table21[[#This Row],[_201930]])/Table21[[#This Row],[_201930]]*1,"")</f>
        <v>-0.41176470588235292</v>
      </c>
    </row>
    <row r="3122" spans="1:8">
      <c r="A3122" s="132">
        <v>222576</v>
      </c>
      <c r="B3122" s="134" t="s">
        <v>1173</v>
      </c>
      <c r="C3122" s="134">
        <v>294</v>
      </c>
      <c r="D3122" s="134">
        <v>229</v>
      </c>
      <c r="E3122" s="134">
        <v>190</v>
      </c>
      <c r="F3122" s="134">
        <v>181</v>
      </c>
      <c r="G3122" s="135">
        <v>194</v>
      </c>
      <c r="H3122" s="171">
        <f>IFERROR((Table21[[#This Row],[_202330]]-Table21[[#This Row],[_201930]])/Table21[[#This Row],[_201930]]*1,"")</f>
        <v>-0.3401360544217687</v>
      </c>
    </row>
    <row r="3123" spans="1:8">
      <c r="A3123" s="132">
        <v>222576</v>
      </c>
      <c r="B3123" s="134" t="s">
        <v>1131</v>
      </c>
      <c r="C3123" s="134">
        <v>0</v>
      </c>
      <c r="D3123" s="134">
        <v>0</v>
      </c>
      <c r="E3123" s="134">
        <v>0</v>
      </c>
      <c r="F3123" s="134">
        <v>3</v>
      </c>
      <c r="G3123" s="135">
        <v>0</v>
      </c>
      <c r="H3123" s="171" t="str">
        <f>IFERROR((Table21[[#This Row],[_202330]]-Table21[[#This Row],[_201930]])/Table21[[#This Row],[_201930]]*1,"")</f>
        <v/>
      </c>
    </row>
    <row r="3124" spans="1:8">
      <c r="A3124" s="132">
        <v>222576</v>
      </c>
      <c r="B3124" s="134" t="s">
        <v>1132</v>
      </c>
      <c r="C3124" s="134">
        <v>294</v>
      </c>
      <c r="D3124" s="134">
        <v>229</v>
      </c>
      <c r="E3124" s="134">
        <v>190</v>
      </c>
      <c r="F3124" s="134">
        <v>178</v>
      </c>
      <c r="G3124" s="135">
        <v>194</v>
      </c>
      <c r="H3124" s="171">
        <f>IFERROR((Table21[[#This Row],[_202330]]-Table21[[#This Row],[_201930]])/Table21[[#This Row],[_201930]]*1,"")</f>
        <v>-0.3401360544217687</v>
      </c>
    </row>
    <row r="3125" spans="1:8" ht="28.5">
      <c r="A3125" s="132">
        <v>222576</v>
      </c>
      <c r="B3125" s="134" t="s">
        <v>1133</v>
      </c>
      <c r="C3125" s="134">
        <v>25</v>
      </c>
      <c r="D3125" s="134">
        <v>14</v>
      </c>
      <c r="E3125" s="134">
        <v>14</v>
      </c>
      <c r="F3125" s="134">
        <v>13</v>
      </c>
      <c r="G3125" s="135">
        <v>15</v>
      </c>
      <c r="H3125" s="171">
        <f>IFERROR((Table21[[#This Row],[_202330]]-Table21[[#This Row],[_201930]])/Table21[[#This Row],[_201930]]*1,"")</f>
        <v>-0.4</v>
      </c>
    </row>
    <row r="3126" spans="1:8" ht="28.5">
      <c r="A3126" s="132">
        <v>222576</v>
      </c>
      <c r="B3126" s="134" t="s">
        <v>1162</v>
      </c>
      <c r="C3126" s="134">
        <v>75</v>
      </c>
      <c r="D3126" s="134">
        <v>68</v>
      </c>
      <c r="E3126" s="134">
        <v>46</v>
      </c>
      <c r="F3126" s="134">
        <v>57</v>
      </c>
      <c r="G3126" s="135">
        <v>56</v>
      </c>
      <c r="H3126" s="171">
        <f>IFERROR((Table21[[#This Row],[_202330]]-Table21[[#This Row],[_201930]])/Table21[[#This Row],[_201930]]*1,"")</f>
        <v>-0.25333333333333335</v>
      </c>
    </row>
    <row r="3127" spans="1:8" ht="28.5">
      <c r="A3127" s="132">
        <v>222576</v>
      </c>
      <c r="B3127" s="134" t="s">
        <v>1163</v>
      </c>
      <c r="C3127" s="134" t="s">
        <v>129</v>
      </c>
      <c r="D3127" s="134" t="s">
        <v>129</v>
      </c>
      <c r="E3127" s="134" t="s">
        <v>129</v>
      </c>
      <c r="F3127" s="134" t="s">
        <v>129</v>
      </c>
      <c r="G3127" s="135" t="s">
        <v>129</v>
      </c>
      <c r="H3127" s="171" t="str">
        <f>IFERROR((Table21[[#This Row],[_202330]]-Table21[[#This Row],[_201930]])/Table21[[#This Row],[_201930]]*1,"")</f>
        <v/>
      </c>
    </row>
    <row r="3128" spans="1:8">
      <c r="A3128" s="132">
        <v>222576</v>
      </c>
      <c r="B3128" s="134" t="s">
        <v>1136</v>
      </c>
      <c r="C3128" s="134">
        <v>100</v>
      </c>
      <c r="D3128" s="134">
        <v>82</v>
      </c>
      <c r="E3128" s="134">
        <v>60</v>
      </c>
      <c r="F3128" s="134">
        <v>70</v>
      </c>
      <c r="G3128" s="135">
        <v>71</v>
      </c>
      <c r="H3128" s="171">
        <f>IFERROR((Table21[[#This Row],[_202330]]-Table21[[#This Row],[_201930]])/Table21[[#This Row],[_201930]]*1,"")</f>
        <v>-0.28999999999999998</v>
      </c>
    </row>
    <row r="3129" spans="1:8">
      <c r="A3129" s="132">
        <v>222576</v>
      </c>
      <c r="B3129" s="134" t="s">
        <v>1137</v>
      </c>
      <c r="C3129" s="134">
        <v>34</v>
      </c>
      <c r="D3129" s="134">
        <v>36</v>
      </c>
      <c r="E3129" s="134">
        <v>32</v>
      </c>
      <c r="F3129" s="134">
        <v>39</v>
      </c>
      <c r="G3129" s="135">
        <v>37</v>
      </c>
      <c r="H3129" s="171">
        <f>IFERROR((Table21[[#This Row],[_202330]]-Table21[[#This Row],[_201930]])/Table21[[#This Row],[_201930]]*1,"")</f>
        <v>8.8235294117647065E-2</v>
      </c>
    </row>
    <row r="3130" spans="1:8" ht="28.5">
      <c r="A3130" s="132">
        <v>222576</v>
      </c>
      <c r="B3130" s="134" t="s">
        <v>1138</v>
      </c>
      <c r="C3130" s="134">
        <v>25</v>
      </c>
      <c r="D3130" s="134">
        <v>13</v>
      </c>
      <c r="E3130" s="134">
        <v>14</v>
      </c>
      <c r="F3130" s="134">
        <v>14</v>
      </c>
      <c r="G3130" s="135">
        <v>14</v>
      </c>
      <c r="H3130" s="171">
        <f>IFERROR((Table21[[#This Row],[_202330]]-Table21[[#This Row],[_201930]])/Table21[[#This Row],[_201930]]*1,"")</f>
        <v>-0.44</v>
      </c>
    </row>
    <row r="3131" spans="1:8" ht="28.5">
      <c r="A3131" s="132">
        <v>222576</v>
      </c>
      <c r="B3131" s="134" t="s">
        <v>1164</v>
      </c>
      <c r="C3131" s="134">
        <v>80</v>
      </c>
      <c r="D3131" s="134">
        <v>74</v>
      </c>
      <c r="E3131" s="134">
        <v>52</v>
      </c>
      <c r="F3131" s="134">
        <v>65</v>
      </c>
      <c r="G3131" s="135">
        <v>59</v>
      </c>
      <c r="H3131" s="171">
        <f>IFERROR((Table21[[#This Row],[_202330]]-Table21[[#This Row],[_201930]])/Table21[[#This Row],[_201930]]*1,"")</f>
        <v>-0.26250000000000001</v>
      </c>
    </row>
    <row r="3132" spans="1:8" ht="28.5">
      <c r="A3132" s="132">
        <v>222576</v>
      </c>
      <c r="B3132" s="134" t="s">
        <v>1165</v>
      </c>
      <c r="C3132" s="134" t="s">
        <v>129</v>
      </c>
      <c r="D3132" s="134" t="s">
        <v>129</v>
      </c>
      <c r="E3132" s="134" t="s">
        <v>129</v>
      </c>
      <c r="F3132" s="134" t="s">
        <v>129</v>
      </c>
      <c r="G3132" s="135" t="s">
        <v>129</v>
      </c>
      <c r="H3132" s="171" t="str">
        <f>IFERROR((Table21[[#This Row],[_202330]]-Table21[[#This Row],[_201930]])/Table21[[#This Row],[_201930]]*1,"")</f>
        <v/>
      </c>
    </row>
    <row r="3133" spans="1:8">
      <c r="A3133" s="132">
        <v>222576</v>
      </c>
      <c r="B3133" s="134" t="s">
        <v>1141</v>
      </c>
      <c r="C3133" s="134">
        <v>105</v>
      </c>
      <c r="D3133" s="134">
        <v>87</v>
      </c>
      <c r="E3133" s="134">
        <v>66</v>
      </c>
      <c r="F3133" s="134">
        <v>79</v>
      </c>
      <c r="G3133" s="135">
        <v>73</v>
      </c>
      <c r="H3133" s="171">
        <f>IFERROR((Table21[[#This Row],[_202330]]-Table21[[#This Row],[_201930]])/Table21[[#This Row],[_201930]]*1,"")</f>
        <v>-0.30476190476190479</v>
      </c>
    </row>
    <row r="3134" spans="1:8">
      <c r="A3134" s="132">
        <v>222576</v>
      </c>
      <c r="B3134" s="134" t="s">
        <v>1142</v>
      </c>
      <c r="C3134" s="134">
        <v>36</v>
      </c>
      <c r="D3134" s="134">
        <v>38</v>
      </c>
      <c r="E3134" s="134">
        <v>35</v>
      </c>
      <c r="F3134" s="134">
        <v>44</v>
      </c>
      <c r="G3134" s="135">
        <v>38</v>
      </c>
      <c r="H3134" s="171">
        <f>IFERROR((Table21[[#This Row],[_202330]]-Table21[[#This Row],[_201930]])/Table21[[#This Row],[_201930]]*1,"")</f>
        <v>5.5555555555555552E-2</v>
      </c>
    </row>
    <row r="3135" spans="1:8" ht="28.5">
      <c r="A3135" s="132">
        <v>222576</v>
      </c>
      <c r="B3135" s="134" t="s">
        <v>1143</v>
      </c>
      <c r="C3135" s="134">
        <v>26</v>
      </c>
      <c r="D3135" s="134">
        <v>13</v>
      </c>
      <c r="E3135" s="134">
        <v>14</v>
      </c>
      <c r="F3135" s="134">
        <v>14</v>
      </c>
      <c r="G3135" s="135">
        <v>14</v>
      </c>
      <c r="H3135" s="171">
        <f>IFERROR((Table21[[#This Row],[_202330]]-Table21[[#This Row],[_201930]])/Table21[[#This Row],[_201930]]*1,"")</f>
        <v>-0.46153846153846156</v>
      </c>
    </row>
    <row r="3136" spans="1:8" ht="28.5">
      <c r="A3136" s="132">
        <v>222576</v>
      </c>
      <c r="B3136" s="134" t="s">
        <v>1166</v>
      </c>
      <c r="C3136" s="134">
        <v>87</v>
      </c>
      <c r="D3136" s="134">
        <v>75</v>
      </c>
      <c r="E3136" s="134">
        <v>53</v>
      </c>
      <c r="F3136" s="134">
        <v>67</v>
      </c>
      <c r="G3136" s="135">
        <v>60</v>
      </c>
      <c r="H3136" s="171">
        <f>IFERROR((Table21[[#This Row],[_202330]]-Table21[[#This Row],[_201930]])/Table21[[#This Row],[_201930]]*1,"")</f>
        <v>-0.31034482758620691</v>
      </c>
    </row>
    <row r="3137" spans="1:8" ht="28.5">
      <c r="A3137" s="132">
        <v>222576</v>
      </c>
      <c r="B3137" s="134" t="s">
        <v>1167</v>
      </c>
      <c r="C3137" s="134" t="s">
        <v>129</v>
      </c>
      <c r="D3137" s="134" t="s">
        <v>129</v>
      </c>
      <c r="E3137" s="134" t="s">
        <v>129</v>
      </c>
      <c r="F3137" s="134" t="s">
        <v>129</v>
      </c>
      <c r="G3137" s="135" t="s">
        <v>129</v>
      </c>
      <c r="H3137" s="171" t="str">
        <f>IFERROR((Table21[[#This Row],[_202330]]-Table21[[#This Row],[_201930]])/Table21[[#This Row],[_201930]]*1,"")</f>
        <v/>
      </c>
    </row>
    <row r="3138" spans="1:8">
      <c r="A3138" s="132">
        <v>222576</v>
      </c>
      <c r="B3138" s="134" t="s">
        <v>1146</v>
      </c>
      <c r="C3138" s="134">
        <v>113</v>
      </c>
      <c r="D3138" s="134">
        <v>88</v>
      </c>
      <c r="E3138" s="134">
        <v>67</v>
      </c>
      <c r="F3138" s="134">
        <v>81</v>
      </c>
      <c r="G3138" s="135">
        <v>74</v>
      </c>
      <c r="H3138" s="171">
        <f>IFERROR((Table21[[#This Row],[_202330]]-Table21[[#This Row],[_201930]])/Table21[[#This Row],[_201930]]*1,"")</f>
        <v>-0.34513274336283184</v>
      </c>
    </row>
    <row r="3139" spans="1:8" ht="28.5">
      <c r="A3139" s="132">
        <v>222576</v>
      </c>
      <c r="B3139" s="134" t="s">
        <v>1147</v>
      </c>
      <c r="C3139" s="134">
        <v>3</v>
      </c>
      <c r="D3139" s="134">
        <v>1</v>
      </c>
      <c r="E3139" s="134">
        <v>1</v>
      </c>
      <c r="F3139" s="134">
        <v>3</v>
      </c>
      <c r="G3139" s="135">
        <v>1</v>
      </c>
      <c r="H3139" s="171">
        <f>IFERROR((Table21[[#This Row],[_202330]]-Table21[[#This Row],[_201930]])/Table21[[#This Row],[_201930]]*1,"")</f>
        <v>-0.66666666666666663</v>
      </c>
    </row>
    <row r="3140" spans="1:8" ht="28.5">
      <c r="A3140" s="132">
        <v>222576</v>
      </c>
      <c r="B3140" s="134" t="s">
        <v>1148</v>
      </c>
      <c r="C3140" s="134">
        <v>136</v>
      </c>
      <c r="D3140" s="134">
        <v>110</v>
      </c>
      <c r="E3140" s="134">
        <v>94</v>
      </c>
      <c r="F3140" s="134">
        <v>83</v>
      </c>
      <c r="G3140" s="135">
        <v>72</v>
      </c>
      <c r="H3140" s="171">
        <f>IFERROR((Table21[[#This Row],[_202330]]-Table21[[#This Row],[_201930]])/Table21[[#This Row],[_201930]]*1,"")</f>
        <v>-0.47058823529411764</v>
      </c>
    </row>
    <row r="3141" spans="1:8" ht="28.5">
      <c r="A3141" s="132">
        <v>222576</v>
      </c>
      <c r="B3141" s="134" t="s">
        <v>1149</v>
      </c>
      <c r="C3141" s="134">
        <v>42</v>
      </c>
      <c r="D3141" s="134">
        <v>30</v>
      </c>
      <c r="E3141" s="134">
        <v>28</v>
      </c>
      <c r="F3141" s="134">
        <v>11</v>
      </c>
      <c r="G3141" s="135">
        <v>47</v>
      </c>
      <c r="H3141" s="171">
        <f>IFERROR((Table21[[#This Row],[_202330]]-Table21[[#This Row],[_201930]])/Table21[[#This Row],[_201930]]*1,"")</f>
        <v>0.11904761904761904</v>
      </c>
    </row>
    <row r="3142" spans="1:8" ht="28.5">
      <c r="A3142" s="132">
        <v>222576</v>
      </c>
      <c r="B3142" s="134" t="s">
        <v>1150</v>
      </c>
      <c r="C3142" s="134">
        <v>181</v>
      </c>
      <c r="D3142" s="134">
        <v>141</v>
      </c>
      <c r="E3142" s="134">
        <v>123</v>
      </c>
      <c r="F3142" s="134">
        <v>97</v>
      </c>
      <c r="G3142" s="135">
        <v>120</v>
      </c>
      <c r="H3142" s="171">
        <f>IFERROR((Table21[[#This Row],[_202330]]-Table21[[#This Row],[_201930]])/Table21[[#This Row],[_201930]]*1,"")</f>
        <v>-0.33701657458563539</v>
      </c>
    </row>
    <row r="3143" spans="1:8">
      <c r="A3143" s="132">
        <v>222576</v>
      </c>
      <c r="B3143" s="134" t="s">
        <v>1151</v>
      </c>
      <c r="C3143" s="134">
        <v>38</v>
      </c>
      <c r="D3143" s="134">
        <v>38</v>
      </c>
      <c r="E3143" s="134">
        <v>35</v>
      </c>
      <c r="F3143" s="134">
        <v>46</v>
      </c>
      <c r="G3143" s="135">
        <v>38</v>
      </c>
      <c r="H3143" s="171">
        <f>IFERROR((Table21[[#This Row],[_202330]]-Table21[[#This Row],[_201930]])/Table21[[#This Row],[_201930]]*1,"")</f>
        <v>0</v>
      </c>
    </row>
    <row r="3144" spans="1:8" ht="28.5">
      <c r="A3144" s="132">
        <v>222576</v>
      </c>
      <c r="B3144" s="134" t="s">
        <v>1152</v>
      </c>
      <c r="C3144" s="134">
        <v>47</v>
      </c>
      <c r="D3144" s="134">
        <v>48</v>
      </c>
      <c r="E3144" s="134">
        <v>50</v>
      </c>
      <c r="F3144" s="134">
        <v>48</v>
      </c>
      <c r="G3144" s="135">
        <v>38</v>
      </c>
      <c r="H3144" s="171">
        <f>IFERROR((Table21[[#This Row],[_202330]]-Table21[[#This Row],[_201930]])/Table21[[#This Row],[_201930]]*1,"")</f>
        <v>-0.19148936170212766</v>
      </c>
    </row>
    <row r="3145" spans="1:8" ht="28.5">
      <c r="A3145" s="132">
        <v>222576</v>
      </c>
      <c r="B3145" s="134" t="s">
        <v>1153</v>
      </c>
      <c r="C3145" s="134">
        <v>1</v>
      </c>
      <c r="D3145" s="134">
        <v>0</v>
      </c>
      <c r="E3145" s="134">
        <v>1</v>
      </c>
      <c r="F3145" s="134">
        <v>2</v>
      </c>
      <c r="G3145" s="135">
        <v>1</v>
      </c>
      <c r="H3145" s="171">
        <f>IFERROR((Table21[[#This Row],[_202330]]-Table21[[#This Row],[_201930]])/Table21[[#This Row],[_201930]]*1,"")</f>
        <v>0</v>
      </c>
    </row>
    <row r="3146" spans="1:8" ht="28.5">
      <c r="A3146" s="132">
        <v>222576</v>
      </c>
      <c r="B3146" s="134" t="s">
        <v>1154</v>
      </c>
      <c r="C3146" s="134">
        <v>46</v>
      </c>
      <c r="D3146" s="134">
        <v>48</v>
      </c>
      <c r="E3146" s="134">
        <v>49</v>
      </c>
      <c r="F3146" s="134">
        <v>47</v>
      </c>
      <c r="G3146" s="135">
        <v>37</v>
      </c>
      <c r="H3146" s="171">
        <f>IFERROR((Table21[[#This Row],[_202330]]-Table21[[#This Row],[_201930]])/Table21[[#This Row],[_201930]]*1,"")</f>
        <v>-0.19565217391304349</v>
      </c>
    </row>
    <row r="3147" spans="1:8" ht="28.5">
      <c r="A3147" s="132">
        <v>222576</v>
      </c>
      <c r="B3147" s="134" t="s">
        <v>1155</v>
      </c>
      <c r="C3147" s="134">
        <v>14</v>
      </c>
      <c r="D3147" s="134">
        <v>13</v>
      </c>
      <c r="E3147" s="134">
        <v>15</v>
      </c>
      <c r="F3147" s="134">
        <v>6</v>
      </c>
      <c r="G3147" s="135">
        <v>24</v>
      </c>
      <c r="H3147" s="171">
        <f>IFERROR((Table21[[#This Row],[_202330]]-Table21[[#This Row],[_201930]])/Table21[[#This Row],[_201930]]*1,"")</f>
        <v>0.7142857142857143</v>
      </c>
    </row>
    <row r="3148" spans="1:8">
      <c r="A3148" s="132">
        <v>222992</v>
      </c>
      <c r="B3148" s="134" t="s">
        <v>1173</v>
      </c>
      <c r="C3148" s="134">
        <v>2724</v>
      </c>
      <c r="D3148" s="134">
        <v>2478</v>
      </c>
      <c r="E3148" s="134">
        <v>2413</v>
      </c>
      <c r="F3148" s="134">
        <v>2347</v>
      </c>
      <c r="G3148" s="135">
        <v>2538</v>
      </c>
      <c r="H3148" s="171">
        <f>IFERROR((Table21[[#This Row],[_202330]]-Table21[[#This Row],[_201930]])/Table21[[#This Row],[_201930]]*1,"")</f>
        <v>-6.8281938325991193E-2</v>
      </c>
    </row>
    <row r="3149" spans="1:8">
      <c r="A3149" s="132">
        <v>222992</v>
      </c>
      <c r="B3149" s="134" t="s">
        <v>1131</v>
      </c>
      <c r="C3149" s="134">
        <v>0</v>
      </c>
      <c r="D3149" s="134">
        <v>0</v>
      </c>
      <c r="E3149" s="134">
        <v>0</v>
      </c>
      <c r="F3149" s="134">
        <v>0</v>
      </c>
      <c r="G3149" s="135">
        <v>0</v>
      </c>
      <c r="H3149" s="171" t="str">
        <f>IFERROR((Table21[[#This Row],[_202330]]-Table21[[#This Row],[_201930]])/Table21[[#This Row],[_201930]]*1,"")</f>
        <v/>
      </c>
    </row>
    <row r="3150" spans="1:8">
      <c r="A3150" s="132">
        <v>222992</v>
      </c>
      <c r="B3150" s="134" t="s">
        <v>1132</v>
      </c>
      <c r="C3150" s="134">
        <v>2724</v>
      </c>
      <c r="D3150" s="134">
        <v>2478</v>
      </c>
      <c r="E3150" s="134">
        <v>2413</v>
      </c>
      <c r="F3150" s="134">
        <v>2347</v>
      </c>
      <c r="G3150" s="135">
        <v>2538</v>
      </c>
      <c r="H3150" s="171">
        <f>IFERROR((Table21[[#This Row],[_202330]]-Table21[[#This Row],[_201930]])/Table21[[#This Row],[_201930]]*1,"")</f>
        <v>-6.8281938325991193E-2</v>
      </c>
    </row>
    <row r="3151" spans="1:8" ht="28.5">
      <c r="A3151" s="132">
        <v>222992</v>
      </c>
      <c r="B3151" s="134" t="s">
        <v>1133</v>
      </c>
      <c r="C3151" s="134">
        <v>54</v>
      </c>
      <c r="D3151" s="134">
        <v>38</v>
      </c>
      <c r="E3151" s="134">
        <v>59</v>
      </c>
      <c r="F3151" s="134">
        <v>51</v>
      </c>
      <c r="G3151" s="135">
        <v>56</v>
      </c>
      <c r="H3151" s="171">
        <f>IFERROR((Table21[[#This Row],[_202330]]-Table21[[#This Row],[_201930]])/Table21[[#This Row],[_201930]]*1,"")</f>
        <v>3.7037037037037035E-2</v>
      </c>
    </row>
    <row r="3152" spans="1:8" ht="28.5">
      <c r="A3152" s="132">
        <v>222992</v>
      </c>
      <c r="B3152" s="134" t="s">
        <v>1162</v>
      </c>
      <c r="C3152" s="134">
        <v>240</v>
      </c>
      <c r="D3152" s="134">
        <v>246</v>
      </c>
      <c r="E3152" s="134">
        <v>290</v>
      </c>
      <c r="F3152" s="134">
        <v>292</v>
      </c>
      <c r="G3152" s="135">
        <v>353</v>
      </c>
      <c r="H3152" s="171">
        <f>IFERROR((Table21[[#This Row],[_202330]]-Table21[[#This Row],[_201930]])/Table21[[#This Row],[_201930]]*1,"")</f>
        <v>0.47083333333333333</v>
      </c>
    </row>
    <row r="3153" spans="1:8" ht="28.5">
      <c r="A3153" s="132">
        <v>222992</v>
      </c>
      <c r="B3153" s="134" t="s">
        <v>1163</v>
      </c>
      <c r="C3153" s="134">
        <v>0</v>
      </c>
      <c r="D3153" s="134">
        <v>0</v>
      </c>
      <c r="E3153" s="134">
        <v>0</v>
      </c>
      <c r="F3153" s="134">
        <v>0</v>
      </c>
      <c r="G3153" s="135">
        <v>0</v>
      </c>
      <c r="H3153" s="171" t="str">
        <f>IFERROR((Table21[[#This Row],[_202330]]-Table21[[#This Row],[_201930]])/Table21[[#This Row],[_201930]]*1,"")</f>
        <v/>
      </c>
    </row>
    <row r="3154" spans="1:8">
      <c r="A3154" s="132">
        <v>222992</v>
      </c>
      <c r="B3154" s="134" t="s">
        <v>1136</v>
      </c>
      <c r="C3154" s="134">
        <v>294</v>
      </c>
      <c r="D3154" s="134">
        <v>284</v>
      </c>
      <c r="E3154" s="134">
        <v>349</v>
      </c>
      <c r="F3154" s="134">
        <v>343</v>
      </c>
      <c r="G3154" s="135">
        <v>409</v>
      </c>
      <c r="H3154" s="171">
        <f>IFERROR((Table21[[#This Row],[_202330]]-Table21[[#This Row],[_201930]])/Table21[[#This Row],[_201930]]*1,"")</f>
        <v>0.391156462585034</v>
      </c>
    </row>
    <row r="3155" spans="1:8">
      <c r="A3155" s="132">
        <v>222992</v>
      </c>
      <c r="B3155" s="134" t="s">
        <v>1137</v>
      </c>
      <c r="C3155" s="134">
        <v>11</v>
      </c>
      <c r="D3155" s="134">
        <v>11</v>
      </c>
      <c r="E3155" s="134">
        <v>14</v>
      </c>
      <c r="F3155" s="134">
        <v>15</v>
      </c>
      <c r="G3155" s="135">
        <v>16</v>
      </c>
      <c r="H3155" s="171">
        <f>IFERROR((Table21[[#This Row],[_202330]]-Table21[[#This Row],[_201930]])/Table21[[#This Row],[_201930]]*1,"")</f>
        <v>0.45454545454545453</v>
      </c>
    </row>
    <row r="3156" spans="1:8" ht="28.5">
      <c r="A3156" s="132">
        <v>222992</v>
      </c>
      <c r="B3156" s="134" t="s">
        <v>1138</v>
      </c>
      <c r="C3156" s="134">
        <v>52</v>
      </c>
      <c r="D3156" s="134">
        <v>39</v>
      </c>
      <c r="E3156" s="134">
        <v>61</v>
      </c>
      <c r="F3156" s="134">
        <v>57</v>
      </c>
      <c r="G3156" s="135">
        <v>61</v>
      </c>
      <c r="H3156" s="171">
        <f>IFERROR((Table21[[#This Row],[_202330]]-Table21[[#This Row],[_201930]])/Table21[[#This Row],[_201930]]*1,"")</f>
        <v>0.17307692307692307</v>
      </c>
    </row>
    <row r="3157" spans="1:8" ht="28.5">
      <c r="A3157" s="132">
        <v>222992</v>
      </c>
      <c r="B3157" s="134" t="s">
        <v>1164</v>
      </c>
      <c r="C3157" s="134">
        <v>329</v>
      </c>
      <c r="D3157" s="134">
        <v>346</v>
      </c>
      <c r="E3157" s="134">
        <v>375</v>
      </c>
      <c r="F3157" s="134">
        <v>382</v>
      </c>
      <c r="G3157" s="135">
        <v>450</v>
      </c>
      <c r="H3157" s="171">
        <f>IFERROR((Table21[[#This Row],[_202330]]-Table21[[#This Row],[_201930]])/Table21[[#This Row],[_201930]]*1,"")</f>
        <v>0.36778115501519759</v>
      </c>
    </row>
    <row r="3158" spans="1:8" ht="28.5">
      <c r="A3158" s="132">
        <v>222992</v>
      </c>
      <c r="B3158" s="134" t="s">
        <v>1165</v>
      </c>
      <c r="C3158" s="134">
        <v>0</v>
      </c>
      <c r="D3158" s="134">
        <v>0</v>
      </c>
      <c r="E3158" s="134">
        <v>0</v>
      </c>
      <c r="F3158" s="134">
        <v>0</v>
      </c>
      <c r="G3158" s="135">
        <v>0</v>
      </c>
      <c r="H3158" s="171" t="str">
        <f>IFERROR((Table21[[#This Row],[_202330]]-Table21[[#This Row],[_201930]])/Table21[[#This Row],[_201930]]*1,"")</f>
        <v/>
      </c>
    </row>
    <row r="3159" spans="1:8">
      <c r="A3159" s="132">
        <v>222992</v>
      </c>
      <c r="B3159" s="134" t="s">
        <v>1141</v>
      </c>
      <c r="C3159" s="134">
        <v>381</v>
      </c>
      <c r="D3159" s="134">
        <v>385</v>
      </c>
      <c r="E3159" s="134">
        <v>436</v>
      </c>
      <c r="F3159" s="134">
        <v>439</v>
      </c>
      <c r="G3159" s="135">
        <v>511</v>
      </c>
      <c r="H3159" s="171">
        <f>IFERROR((Table21[[#This Row],[_202330]]-Table21[[#This Row],[_201930]])/Table21[[#This Row],[_201930]]*1,"")</f>
        <v>0.34120734908136485</v>
      </c>
    </row>
    <row r="3160" spans="1:8">
      <c r="A3160" s="132">
        <v>222992</v>
      </c>
      <c r="B3160" s="134" t="s">
        <v>1142</v>
      </c>
      <c r="C3160" s="134">
        <v>14</v>
      </c>
      <c r="D3160" s="134">
        <v>16</v>
      </c>
      <c r="E3160" s="134">
        <v>18</v>
      </c>
      <c r="F3160" s="134">
        <v>19</v>
      </c>
      <c r="G3160" s="135">
        <v>20</v>
      </c>
      <c r="H3160" s="171">
        <f>IFERROR((Table21[[#This Row],[_202330]]-Table21[[#This Row],[_201930]])/Table21[[#This Row],[_201930]]*1,"")</f>
        <v>0.42857142857142855</v>
      </c>
    </row>
    <row r="3161" spans="1:8" ht="28.5">
      <c r="A3161" s="132">
        <v>222992</v>
      </c>
      <c r="B3161" s="134" t="s">
        <v>1143</v>
      </c>
      <c r="C3161" s="134">
        <v>52</v>
      </c>
      <c r="D3161" s="134">
        <v>40</v>
      </c>
      <c r="E3161" s="134">
        <v>60</v>
      </c>
      <c r="F3161" s="134">
        <v>59</v>
      </c>
      <c r="G3161" s="135">
        <v>60</v>
      </c>
      <c r="H3161" s="171">
        <f>IFERROR((Table21[[#This Row],[_202330]]-Table21[[#This Row],[_201930]])/Table21[[#This Row],[_201930]]*1,"")</f>
        <v>0.15384615384615385</v>
      </c>
    </row>
    <row r="3162" spans="1:8" ht="28.5">
      <c r="A3162" s="132">
        <v>222992</v>
      </c>
      <c r="B3162" s="134" t="s">
        <v>1166</v>
      </c>
      <c r="C3162" s="134">
        <v>355</v>
      </c>
      <c r="D3162" s="134">
        <v>383</v>
      </c>
      <c r="E3162" s="134">
        <v>397</v>
      </c>
      <c r="F3162" s="134">
        <v>415</v>
      </c>
      <c r="G3162" s="135">
        <v>496</v>
      </c>
      <c r="H3162" s="171">
        <f>IFERROR((Table21[[#This Row],[_202330]]-Table21[[#This Row],[_201930]])/Table21[[#This Row],[_201930]]*1,"")</f>
        <v>0.39718309859154932</v>
      </c>
    </row>
    <row r="3163" spans="1:8" ht="28.5">
      <c r="A3163" s="132">
        <v>222992</v>
      </c>
      <c r="B3163" s="134" t="s">
        <v>1167</v>
      </c>
      <c r="C3163" s="134">
        <v>0</v>
      </c>
      <c r="D3163" s="134">
        <v>0</v>
      </c>
      <c r="E3163" s="134">
        <v>1</v>
      </c>
      <c r="F3163" s="134">
        <v>0</v>
      </c>
      <c r="G3163" s="135">
        <v>1</v>
      </c>
      <c r="H3163" s="171" t="str">
        <f>IFERROR((Table21[[#This Row],[_202330]]-Table21[[#This Row],[_201930]])/Table21[[#This Row],[_201930]]*1,"")</f>
        <v/>
      </c>
    </row>
    <row r="3164" spans="1:8">
      <c r="A3164" s="132">
        <v>222992</v>
      </c>
      <c r="B3164" s="134" t="s">
        <v>1146</v>
      </c>
      <c r="C3164" s="134">
        <v>407</v>
      </c>
      <c r="D3164" s="134">
        <v>423</v>
      </c>
      <c r="E3164" s="134">
        <v>458</v>
      </c>
      <c r="F3164" s="134">
        <v>474</v>
      </c>
      <c r="G3164" s="135">
        <v>557</v>
      </c>
      <c r="H3164" s="171">
        <f>IFERROR((Table21[[#This Row],[_202330]]-Table21[[#This Row],[_201930]])/Table21[[#This Row],[_201930]]*1,"")</f>
        <v>0.36855036855036855</v>
      </c>
    </row>
    <row r="3165" spans="1:8" ht="28.5">
      <c r="A3165" s="132">
        <v>222992</v>
      </c>
      <c r="B3165" s="134" t="s">
        <v>1147</v>
      </c>
      <c r="C3165" s="134">
        <v>53</v>
      </c>
      <c r="D3165" s="134">
        <v>70</v>
      </c>
      <c r="E3165" s="134">
        <v>41</v>
      </c>
      <c r="F3165" s="134">
        <v>44</v>
      </c>
      <c r="G3165" s="135">
        <v>51</v>
      </c>
      <c r="H3165" s="171">
        <f>IFERROR((Table21[[#This Row],[_202330]]-Table21[[#This Row],[_201930]])/Table21[[#This Row],[_201930]]*1,"")</f>
        <v>-3.7735849056603772E-2</v>
      </c>
    </row>
    <row r="3166" spans="1:8" ht="28.5">
      <c r="A3166" s="132">
        <v>222992</v>
      </c>
      <c r="B3166" s="134" t="s">
        <v>1148</v>
      </c>
      <c r="C3166" s="134">
        <v>1190</v>
      </c>
      <c r="D3166" s="134">
        <v>1003</v>
      </c>
      <c r="E3166" s="134">
        <v>1001</v>
      </c>
      <c r="F3166" s="134">
        <v>959</v>
      </c>
      <c r="G3166" s="135">
        <v>1018</v>
      </c>
      <c r="H3166" s="171">
        <f>IFERROR((Table21[[#This Row],[_202330]]-Table21[[#This Row],[_201930]])/Table21[[#This Row],[_201930]]*1,"")</f>
        <v>-0.14453781512605043</v>
      </c>
    </row>
    <row r="3167" spans="1:8" ht="28.5">
      <c r="A3167" s="132">
        <v>222992</v>
      </c>
      <c r="B3167" s="134" t="s">
        <v>1149</v>
      </c>
      <c r="C3167" s="134">
        <v>1074</v>
      </c>
      <c r="D3167" s="134">
        <v>982</v>
      </c>
      <c r="E3167" s="134">
        <v>913</v>
      </c>
      <c r="F3167" s="134">
        <v>870</v>
      </c>
      <c r="G3167" s="135">
        <v>912</v>
      </c>
      <c r="H3167" s="171">
        <f>IFERROR((Table21[[#This Row],[_202330]]-Table21[[#This Row],[_201930]])/Table21[[#This Row],[_201930]]*1,"")</f>
        <v>-0.15083798882681565</v>
      </c>
    </row>
    <row r="3168" spans="1:8" ht="28.5">
      <c r="A3168" s="132">
        <v>222992</v>
      </c>
      <c r="B3168" s="134" t="s">
        <v>1150</v>
      </c>
      <c r="C3168" s="134">
        <v>2317</v>
      </c>
      <c r="D3168" s="134">
        <v>2055</v>
      </c>
      <c r="E3168" s="134">
        <v>1955</v>
      </c>
      <c r="F3168" s="134">
        <v>1873</v>
      </c>
      <c r="G3168" s="135">
        <v>1981</v>
      </c>
      <c r="H3168" s="171">
        <f>IFERROR((Table21[[#This Row],[_202330]]-Table21[[#This Row],[_201930]])/Table21[[#This Row],[_201930]]*1,"")</f>
        <v>-0.14501510574018128</v>
      </c>
    </row>
    <row r="3169" spans="1:8">
      <c r="A3169" s="132">
        <v>222992</v>
      </c>
      <c r="B3169" s="134" t="s">
        <v>1151</v>
      </c>
      <c r="C3169" s="134">
        <v>15</v>
      </c>
      <c r="D3169" s="134">
        <v>17</v>
      </c>
      <c r="E3169" s="134">
        <v>19</v>
      </c>
      <c r="F3169" s="134">
        <v>20</v>
      </c>
      <c r="G3169" s="135">
        <v>22</v>
      </c>
      <c r="H3169" s="171">
        <f>IFERROR((Table21[[#This Row],[_202330]]-Table21[[#This Row],[_201930]])/Table21[[#This Row],[_201930]]*1,"")</f>
        <v>0.46666666666666667</v>
      </c>
    </row>
    <row r="3170" spans="1:8" ht="28.5">
      <c r="A3170" s="132">
        <v>222992</v>
      </c>
      <c r="B3170" s="134" t="s">
        <v>1152</v>
      </c>
      <c r="C3170" s="134">
        <v>46</v>
      </c>
      <c r="D3170" s="134">
        <v>43</v>
      </c>
      <c r="E3170" s="134">
        <v>43</v>
      </c>
      <c r="F3170" s="134">
        <v>43</v>
      </c>
      <c r="G3170" s="135">
        <v>42</v>
      </c>
      <c r="H3170" s="171">
        <f>IFERROR((Table21[[#This Row],[_202330]]-Table21[[#This Row],[_201930]])/Table21[[#This Row],[_201930]]*1,"")</f>
        <v>-8.6956521739130432E-2</v>
      </c>
    </row>
    <row r="3171" spans="1:8" ht="28.5">
      <c r="A3171" s="132">
        <v>222992</v>
      </c>
      <c r="B3171" s="134" t="s">
        <v>1153</v>
      </c>
      <c r="C3171" s="134">
        <v>2</v>
      </c>
      <c r="D3171" s="134">
        <v>3</v>
      </c>
      <c r="E3171" s="134">
        <v>2</v>
      </c>
      <c r="F3171" s="134">
        <v>2</v>
      </c>
      <c r="G3171" s="135">
        <v>2</v>
      </c>
      <c r="H3171" s="171">
        <f>IFERROR((Table21[[#This Row],[_202330]]-Table21[[#This Row],[_201930]])/Table21[[#This Row],[_201930]]*1,"")</f>
        <v>0</v>
      </c>
    </row>
    <row r="3172" spans="1:8" ht="28.5">
      <c r="A3172" s="132">
        <v>222992</v>
      </c>
      <c r="B3172" s="134" t="s">
        <v>1154</v>
      </c>
      <c r="C3172" s="134">
        <v>44</v>
      </c>
      <c r="D3172" s="134">
        <v>40</v>
      </c>
      <c r="E3172" s="134">
        <v>41</v>
      </c>
      <c r="F3172" s="134">
        <v>41</v>
      </c>
      <c r="G3172" s="135">
        <v>40</v>
      </c>
      <c r="H3172" s="171">
        <f>IFERROR((Table21[[#This Row],[_202330]]-Table21[[#This Row],[_201930]])/Table21[[#This Row],[_201930]]*1,"")</f>
        <v>-9.0909090909090912E-2</v>
      </c>
    </row>
    <row r="3173" spans="1:8" ht="28.5">
      <c r="A3173" s="132">
        <v>222992</v>
      </c>
      <c r="B3173" s="134" t="s">
        <v>1155</v>
      </c>
      <c r="C3173" s="134">
        <v>39</v>
      </c>
      <c r="D3173" s="134">
        <v>40</v>
      </c>
      <c r="E3173" s="134">
        <v>38</v>
      </c>
      <c r="F3173" s="134">
        <v>37</v>
      </c>
      <c r="G3173" s="135">
        <v>36</v>
      </c>
      <c r="H3173" s="171">
        <f>IFERROR((Table21[[#This Row],[_202330]]-Table21[[#This Row],[_201930]])/Table21[[#This Row],[_201930]]*1,"")</f>
        <v>-7.6923076923076927E-2</v>
      </c>
    </row>
    <row r="3174" spans="1:8">
      <c r="A3174" s="132">
        <v>223320</v>
      </c>
      <c r="B3174" s="134" t="s">
        <v>1173</v>
      </c>
      <c r="C3174" s="134">
        <v>154</v>
      </c>
      <c r="D3174" s="134">
        <v>190</v>
      </c>
      <c r="E3174" s="134">
        <v>233</v>
      </c>
      <c r="F3174" s="134">
        <v>155</v>
      </c>
      <c r="G3174" s="135">
        <v>115</v>
      </c>
      <c r="H3174" s="171">
        <f>IFERROR((Table21[[#This Row],[_202330]]-Table21[[#This Row],[_201930]])/Table21[[#This Row],[_201930]]*1,"")</f>
        <v>-0.25324675324675322</v>
      </c>
    </row>
    <row r="3175" spans="1:8">
      <c r="A3175" s="132">
        <v>223320</v>
      </c>
      <c r="B3175" s="134" t="s">
        <v>1131</v>
      </c>
      <c r="C3175" s="134">
        <v>0</v>
      </c>
      <c r="D3175" s="134">
        <v>0</v>
      </c>
      <c r="E3175" s="134">
        <v>0</v>
      </c>
      <c r="F3175" s="134">
        <v>0</v>
      </c>
      <c r="G3175" s="135">
        <v>0</v>
      </c>
      <c r="H3175" s="171" t="str">
        <f>IFERROR((Table21[[#This Row],[_202330]]-Table21[[#This Row],[_201930]])/Table21[[#This Row],[_201930]]*1,"")</f>
        <v/>
      </c>
    </row>
    <row r="3176" spans="1:8">
      <c r="A3176" s="132">
        <v>223320</v>
      </c>
      <c r="B3176" s="134" t="s">
        <v>1132</v>
      </c>
      <c r="C3176" s="134">
        <v>154</v>
      </c>
      <c r="D3176" s="134">
        <v>190</v>
      </c>
      <c r="E3176" s="134">
        <v>233</v>
      </c>
      <c r="F3176" s="134">
        <v>155</v>
      </c>
      <c r="G3176" s="135">
        <v>115</v>
      </c>
      <c r="H3176" s="171">
        <f>IFERROR((Table21[[#This Row],[_202330]]-Table21[[#This Row],[_201930]])/Table21[[#This Row],[_201930]]*1,"")</f>
        <v>-0.25324675324675322</v>
      </c>
    </row>
    <row r="3177" spans="1:8" ht="28.5">
      <c r="A3177" s="132">
        <v>223320</v>
      </c>
      <c r="B3177" s="134" t="s">
        <v>1133</v>
      </c>
      <c r="C3177" s="134">
        <v>19</v>
      </c>
      <c r="D3177" s="134">
        <v>24</v>
      </c>
      <c r="E3177" s="134">
        <v>33</v>
      </c>
      <c r="F3177" s="134">
        <v>14</v>
      </c>
      <c r="G3177" s="135">
        <v>14</v>
      </c>
      <c r="H3177" s="171">
        <f>IFERROR((Table21[[#This Row],[_202330]]-Table21[[#This Row],[_201930]])/Table21[[#This Row],[_201930]]*1,"")</f>
        <v>-0.26315789473684209</v>
      </c>
    </row>
    <row r="3178" spans="1:8" ht="28.5">
      <c r="A3178" s="132">
        <v>223320</v>
      </c>
      <c r="B3178" s="134" t="s">
        <v>1162</v>
      </c>
      <c r="C3178" s="134">
        <v>36</v>
      </c>
      <c r="D3178" s="134">
        <v>37</v>
      </c>
      <c r="E3178" s="134">
        <v>59</v>
      </c>
      <c r="F3178" s="134">
        <v>39</v>
      </c>
      <c r="G3178" s="135">
        <v>23</v>
      </c>
      <c r="H3178" s="171">
        <f>IFERROR((Table21[[#This Row],[_202330]]-Table21[[#This Row],[_201930]])/Table21[[#This Row],[_201930]]*1,"")</f>
        <v>-0.3611111111111111</v>
      </c>
    </row>
    <row r="3179" spans="1:8" ht="28.5">
      <c r="A3179" s="132">
        <v>223320</v>
      </c>
      <c r="B3179" s="134" t="s">
        <v>1163</v>
      </c>
      <c r="C3179" s="134" t="s">
        <v>129</v>
      </c>
      <c r="D3179" s="134" t="s">
        <v>129</v>
      </c>
      <c r="E3179" s="134" t="s">
        <v>129</v>
      </c>
      <c r="F3179" s="134" t="s">
        <v>129</v>
      </c>
      <c r="G3179" s="135" t="s">
        <v>129</v>
      </c>
      <c r="H3179" s="171" t="str">
        <f>IFERROR((Table21[[#This Row],[_202330]]-Table21[[#This Row],[_201930]])/Table21[[#This Row],[_201930]]*1,"")</f>
        <v/>
      </c>
    </row>
    <row r="3180" spans="1:8">
      <c r="A3180" s="132">
        <v>223320</v>
      </c>
      <c r="B3180" s="134" t="s">
        <v>1136</v>
      </c>
      <c r="C3180" s="134">
        <v>55</v>
      </c>
      <c r="D3180" s="134">
        <v>61</v>
      </c>
      <c r="E3180" s="134">
        <v>92</v>
      </c>
      <c r="F3180" s="134">
        <v>53</v>
      </c>
      <c r="G3180" s="135">
        <v>37</v>
      </c>
      <c r="H3180" s="171">
        <f>IFERROR((Table21[[#This Row],[_202330]]-Table21[[#This Row],[_201930]])/Table21[[#This Row],[_201930]]*1,"")</f>
        <v>-0.32727272727272727</v>
      </c>
    </row>
    <row r="3181" spans="1:8">
      <c r="A3181" s="132">
        <v>223320</v>
      </c>
      <c r="B3181" s="134" t="s">
        <v>1137</v>
      </c>
      <c r="C3181" s="134">
        <v>36</v>
      </c>
      <c r="D3181" s="134">
        <v>32</v>
      </c>
      <c r="E3181" s="134">
        <v>39</v>
      </c>
      <c r="F3181" s="134">
        <v>34</v>
      </c>
      <c r="G3181" s="135">
        <v>32</v>
      </c>
      <c r="H3181" s="171">
        <f>IFERROR((Table21[[#This Row],[_202330]]-Table21[[#This Row],[_201930]])/Table21[[#This Row],[_201930]]*1,"")</f>
        <v>-0.1111111111111111</v>
      </c>
    </row>
    <row r="3182" spans="1:8" ht="28.5">
      <c r="A3182" s="132">
        <v>223320</v>
      </c>
      <c r="B3182" s="134" t="s">
        <v>1138</v>
      </c>
      <c r="C3182" s="134">
        <v>20</v>
      </c>
      <c r="D3182" s="134">
        <v>24</v>
      </c>
      <c r="E3182" s="134">
        <v>32</v>
      </c>
      <c r="F3182" s="134">
        <v>12</v>
      </c>
      <c r="G3182" s="135">
        <v>13</v>
      </c>
      <c r="H3182" s="171">
        <f>IFERROR((Table21[[#This Row],[_202330]]-Table21[[#This Row],[_201930]])/Table21[[#This Row],[_201930]]*1,"")</f>
        <v>-0.35</v>
      </c>
    </row>
    <row r="3183" spans="1:8" ht="28.5">
      <c r="A3183" s="132">
        <v>223320</v>
      </c>
      <c r="B3183" s="134" t="s">
        <v>1164</v>
      </c>
      <c r="C3183" s="134">
        <v>38</v>
      </c>
      <c r="D3183" s="134">
        <v>37</v>
      </c>
      <c r="E3183" s="134">
        <v>65</v>
      </c>
      <c r="F3183" s="134">
        <v>44</v>
      </c>
      <c r="G3183" s="135">
        <v>26</v>
      </c>
      <c r="H3183" s="171">
        <f>IFERROR((Table21[[#This Row],[_202330]]-Table21[[#This Row],[_201930]])/Table21[[#This Row],[_201930]]*1,"")</f>
        <v>-0.31578947368421051</v>
      </c>
    </row>
    <row r="3184" spans="1:8" ht="28.5">
      <c r="A3184" s="132">
        <v>223320</v>
      </c>
      <c r="B3184" s="134" t="s">
        <v>1165</v>
      </c>
      <c r="C3184" s="134" t="s">
        <v>129</v>
      </c>
      <c r="D3184" s="134" t="s">
        <v>129</v>
      </c>
      <c r="E3184" s="134" t="s">
        <v>129</v>
      </c>
      <c r="F3184" s="134" t="s">
        <v>129</v>
      </c>
      <c r="G3184" s="135" t="s">
        <v>129</v>
      </c>
      <c r="H3184" s="171" t="str">
        <f>IFERROR((Table21[[#This Row],[_202330]]-Table21[[#This Row],[_201930]])/Table21[[#This Row],[_201930]]*1,"")</f>
        <v/>
      </c>
    </row>
    <row r="3185" spans="1:8">
      <c r="A3185" s="132">
        <v>223320</v>
      </c>
      <c r="B3185" s="134" t="s">
        <v>1141</v>
      </c>
      <c r="C3185" s="134">
        <v>58</v>
      </c>
      <c r="D3185" s="134">
        <v>61</v>
      </c>
      <c r="E3185" s="134">
        <v>97</v>
      </c>
      <c r="F3185" s="134">
        <v>56</v>
      </c>
      <c r="G3185" s="135">
        <v>39</v>
      </c>
      <c r="H3185" s="171">
        <f>IFERROR((Table21[[#This Row],[_202330]]-Table21[[#This Row],[_201930]])/Table21[[#This Row],[_201930]]*1,"")</f>
        <v>-0.32758620689655171</v>
      </c>
    </row>
    <row r="3186" spans="1:8">
      <c r="A3186" s="132">
        <v>223320</v>
      </c>
      <c r="B3186" s="134" t="s">
        <v>1142</v>
      </c>
      <c r="C3186" s="134">
        <v>38</v>
      </c>
      <c r="D3186" s="134">
        <v>32</v>
      </c>
      <c r="E3186" s="134">
        <v>42</v>
      </c>
      <c r="F3186" s="134">
        <v>36</v>
      </c>
      <c r="G3186" s="135">
        <v>34</v>
      </c>
      <c r="H3186" s="171">
        <f>IFERROR((Table21[[#This Row],[_202330]]-Table21[[#This Row],[_201930]])/Table21[[#This Row],[_201930]]*1,"")</f>
        <v>-0.10526315789473684</v>
      </c>
    </row>
    <row r="3187" spans="1:8" ht="28.5">
      <c r="A3187" s="132">
        <v>223320</v>
      </c>
      <c r="B3187" s="134" t="s">
        <v>1143</v>
      </c>
      <c r="C3187" s="134">
        <v>20</v>
      </c>
      <c r="D3187" s="134">
        <v>24</v>
      </c>
      <c r="E3187" s="134">
        <v>31</v>
      </c>
      <c r="F3187" s="134">
        <v>13</v>
      </c>
      <c r="G3187" s="135">
        <v>13</v>
      </c>
      <c r="H3187" s="171">
        <f>IFERROR((Table21[[#This Row],[_202330]]-Table21[[#This Row],[_201930]])/Table21[[#This Row],[_201930]]*1,"")</f>
        <v>-0.35</v>
      </c>
    </row>
    <row r="3188" spans="1:8" ht="28.5">
      <c r="A3188" s="132">
        <v>223320</v>
      </c>
      <c r="B3188" s="134" t="s">
        <v>1166</v>
      </c>
      <c r="C3188" s="134">
        <v>38</v>
      </c>
      <c r="D3188" s="134">
        <v>45</v>
      </c>
      <c r="E3188" s="134">
        <v>66</v>
      </c>
      <c r="F3188" s="134">
        <v>44</v>
      </c>
      <c r="G3188" s="135">
        <v>27</v>
      </c>
      <c r="H3188" s="171">
        <f>IFERROR((Table21[[#This Row],[_202330]]-Table21[[#This Row],[_201930]])/Table21[[#This Row],[_201930]]*1,"")</f>
        <v>-0.28947368421052633</v>
      </c>
    </row>
    <row r="3189" spans="1:8" ht="28.5">
      <c r="A3189" s="132">
        <v>223320</v>
      </c>
      <c r="B3189" s="134" t="s">
        <v>1167</v>
      </c>
      <c r="C3189" s="134" t="s">
        <v>129</v>
      </c>
      <c r="D3189" s="134" t="s">
        <v>129</v>
      </c>
      <c r="E3189" s="134" t="s">
        <v>129</v>
      </c>
      <c r="F3189" s="134" t="s">
        <v>129</v>
      </c>
      <c r="G3189" s="135" t="s">
        <v>129</v>
      </c>
      <c r="H3189" s="171" t="str">
        <f>IFERROR((Table21[[#This Row],[_202330]]-Table21[[#This Row],[_201930]])/Table21[[#This Row],[_201930]]*1,"")</f>
        <v/>
      </c>
    </row>
    <row r="3190" spans="1:8">
      <c r="A3190" s="132">
        <v>223320</v>
      </c>
      <c r="B3190" s="134" t="s">
        <v>1146</v>
      </c>
      <c r="C3190" s="134">
        <v>58</v>
      </c>
      <c r="D3190" s="134">
        <v>69</v>
      </c>
      <c r="E3190" s="134">
        <v>97</v>
      </c>
      <c r="F3190" s="134">
        <v>57</v>
      </c>
      <c r="G3190" s="135">
        <v>40</v>
      </c>
      <c r="H3190" s="171">
        <f>IFERROR((Table21[[#This Row],[_202330]]-Table21[[#This Row],[_201930]])/Table21[[#This Row],[_201930]]*1,"")</f>
        <v>-0.31034482758620691</v>
      </c>
    </row>
    <row r="3191" spans="1:8" ht="28.5">
      <c r="A3191" s="132">
        <v>223320</v>
      </c>
      <c r="B3191" s="134" t="s">
        <v>1147</v>
      </c>
      <c r="C3191" s="134">
        <v>0</v>
      </c>
      <c r="D3191" s="134">
        <v>2</v>
      </c>
      <c r="E3191" s="134">
        <v>3</v>
      </c>
      <c r="F3191" s="134">
        <v>2</v>
      </c>
      <c r="G3191" s="135">
        <v>1</v>
      </c>
      <c r="H3191" s="171" t="str">
        <f>IFERROR((Table21[[#This Row],[_202330]]-Table21[[#This Row],[_201930]])/Table21[[#This Row],[_201930]]*1,"")</f>
        <v/>
      </c>
    </row>
    <row r="3192" spans="1:8" ht="28.5">
      <c r="A3192" s="132">
        <v>223320</v>
      </c>
      <c r="B3192" s="134" t="s">
        <v>1148</v>
      </c>
      <c r="C3192" s="134">
        <v>52</v>
      </c>
      <c r="D3192" s="134">
        <v>63</v>
      </c>
      <c r="E3192" s="134">
        <v>74</v>
      </c>
      <c r="F3192" s="134">
        <v>47</v>
      </c>
      <c r="G3192" s="135">
        <v>0</v>
      </c>
      <c r="H3192" s="171">
        <f>IFERROR((Table21[[#This Row],[_202330]]-Table21[[#This Row],[_201930]])/Table21[[#This Row],[_201930]]*1,"")</f>
        <v>-1</v>
      </c>
    </row>
    <row r="3193" spans="1:8" ht="28.5">
      <c r="A3193" s="132">
        <v>223320</v>
      </c>
      <c r="B3193" s="134" t="s">
        <v>1149</v>
      </c>
      <c r="C3193" s="134">
        <v>44</v>
      </c>
      <c r="D3193" s="134">
        <v>56</v>
      </c>
      <c r="E3193" s="134">
        <v>59</v>
      </c>
      <c r="F3193" s="134">
        <v>49</v>
      </c>
      <c r="G3193" s="135">
        <v>74</v>
      </c>
      <c r="H3193" s="171">
        <f>IFERROR((Table21[[#This Row],[_202330]]-Table21[[#This Row],[_201930]])/Table21[[#This Row],[_201930]]*1,"")</f>
        <v>0.68181818181818177</v>
      </c>
    </row>
    <row r="3194" spans="1:8" ht="28.5">
      <c r="A3194" s="132">
        <v>223320</v>
      </c>
      <c r="B3194" s="134" t="s">
        <v>1150</v>
      </c>
      <c r="C3194" s="134">
        <v>96</v>
      </c>
      <c r="D3194" s="134">
        <v>121</v>
      </c>
      <c r="E3194" s="134">
        <v>136</v>
      </c>
      <c r="F3194" s="134">
        <v>98</v>
      </c>
      <c r="G3194" s="135">
        <v>75</v>
      </c>
      <c r="H3194" s="171">
        <f>IFERROR((Table21[[#This Row],[_202330]]-Table21[[#This Row],[_201930]])/Table21[[#This Row],[_201930]]*1,"")</f>
        <v>-0.21875</v>
      </c>
    </row>
    <row r="3195" spans="1:8">
      <c r="A3195" s="132">
        <v>223320</v>
      </c>
      <c r="B3195" s="134" t="s">
        <v>1151</v>
      </c>
      <c r="C3195" s="134">
        <v>38</v>
      </c>
      <c r="D3195" s="134">
        <v>36</v>
      </c>
      <c r="E3195" s="134">
        <v>42</v>
      </c>
      <c r="F3195" s="134">
        <v>37</v>
      </c>
      <c r="G3195" s="135">
        <v>35</v>
      </c>
      <c r="H3195" s="171">
        <f>IFERROR((Table21[[#This Row],[_202330]]-Table21[[#This Row],[_201930]])/Table21[[#This Row],[_201930]]*1,"")</f>
        <v>-7.8947368421052627E-2</v>
      </c>
    </row>
    <row r="3196" spans="1:8" ht="28.5">
      <c r="A3196" s="132">
        <v>223320</v>
      </c>
      <c r="B3196" s="134" t="s">
        <v>1152</v>
      </c>
      <c r="C3196" s="134">
        <v>34</v>
      </c>
      <c r="D3196" s="134">
        <v>34</v>
      </c>
      <c r="E3196" s="134">
        <v>33</v>
      </c>
      <c r="F3196" s="134">
        <v>32</v>
      </c>
      <c r="G3196" s="135">
        <v>1</v>
      </c>
      <c r="H3196" s="171">
        <f>IFERROR((Table21[[#This Row],[_202330]]-Table21[[#This Row],[_201930]])/Table21[[#This Row],[_201930]]*1,"")</f>
        <v>-0.97058823529411764</v>
      </c>
    </row>
    <row r="3197" spans="1:8" ht="28.5">
      <c r="A3197" s="132">
        <v>223320</v>
      </c>
      <c r="B3197" s="134" t="s">
        <v>1153</v>
      </c>
      <c r="C3197" s="134">
        <v>0</v>
      </c>
      <c r="D3197" s="134">
        <v>1</v>
      </c>
      <c r="E3197" s="134">
        <v>1</v>
      </c>
      <c r="F3197" s="134">
        <v>1</v>
      </c>
      <c r="G3197" s="135">
        <v>1</v>
      </c>
      <c r="H3197" s="171" t="str">
        <f>IFERROR((Table21[[#This Row],[_202330]]-Table21[[#This Row],[_201930]])/Table21[[#This Row],[_201930]]*1,"")</f>
        <v/>
      </c>
    </row>
    <row r="3198" spans="1:8" ht="28.5">
      <c r="A3198" s="132">
        <v>223320</v>
      </c>
      <c r="B3198" s="134" t="s">
        <v>1154</v>
      </c>
      <c r="C3198" s="134">
        <v>34</v>
      </c>
      <c r="D3198" s="134">
        <v>33</v>
      </c>
      <c r="E3198" s="134">
        <v>32</v>
      </c>
      <c r="F3198" s="134">
        <v>30</v>
      </c>
      <c r="G3198" s="135">
        <v>0</v>
      </c>
      <c r="H3198" s="171">
        <f>IFERROR((Table21[[#This Row],[_202330]]-Table21[[#This Row],[_201930]])/Table21[[#This Row],[_201930]]*1,"")</f>
        <v>-1</v>
      </c>
    </row>
    <row r="3199" spans="1:8" ht="28.5">
      <c r="A3199" s="132">
        <v>223320</v>
      </c>
      <c r="B3199" s="134" t="s">
        <v>1155</v>
      </c>
      <c r="C3199" s="134">
        <v>29</v>
      </c>
      <c r="D3199" s="134">
        <v>29</v>
      </c>
      <c r="E3199" s="134">
        <v>25</v>
      </c>
      <c r="F3199" s="134">
        <v>32</v>
      </c>
      <c r="G3199" s="135">
        <v>64</v>
      </c>
      <c r="H3199" s="171">
        <f>IFERROR((Table21[[#This Row],[_202330]]-Table21[[#This Row],[_201930]])/Table21[[#This Row],[_201930]]*1,"")</f>
        <v>1.2068965517241379</v>
      </c>
    </row>
    <row r="3200" spans="1:8">
      <c r="A3200" s="132">
        <v>223506</v>
      </c>
      <c r="B3200" s="134" t="s">
        <v>1173</v>
      </c>
      <c r="C3200" s="134">
        <v>144</v>
      </c>
      <c r="D3200" s="134">
        <v>115</v>
      </c>
      <c r="E3200" s="134">
        <v>136</v>
      </c>
      <c r="F3200" s="134">
        <v>125</v>
      </c>
      <c r="G3200" s="135">
        <v>125</v>
      </c>
      <c r="H3200" s="171">
        <f>IFERROR((Table21[[#This Row],[_202330]]-Table21[[#This Row],[_201930]])/Table21[[#This Row],[_201930]]*1,"")</f>
        <v>-0.13194444444444445</v>
      </c>
    </row>
    <row r="3201" spans="1:8">
      <c r="A3201" s="132">
        <v>223506</v>
      </c>
      <c r="B3201" s="134" t="s">
        <v>1131</v>
      </c>
      <c r="C3201" s="134">
        <v>0</v>
      </c>
      <c r="D3201" s="134">
        <v>0</v>
      </c>
      <c r="E3201" s="134">
        <v>0</v>
      </c>
      <c r="F3201" s="134">
        <v>0</v>
      </c>
      <c r="G3201" s="135">
        <v>0</v>
      </c>
      <c r="H3201" s="171" t="str">
        <f>IFERROR((Table21[[#This Row],[_202330]]-Table21[[#This Row],[_201930]])/Table21[[#This Row],[_201930]]*1,"")</f>
        <v/>
      </c>
    </row>
    <row r="3202" spans="1:8">
      <c r="A3202" s="132">
        <v>223506</v>
      </c>
      <c r="B3202" s="134" t="s">
        <v>1132</v>
      </c>
      <c r="C3202" s="134">
        <v>144</v>
      </c>
      <c r="D3202" s="134">
        <v>115</v>
      </c>
      <c r="E3202" s="134">
        <v>136</v>
      </c>
      <c r="F3202" s="134">
        <v>125</v>
      </c>
      <c r="G3202" s="135">
        <v>125</v>
      </c>
      <c r="H3202" s="171">
        <f>IFERROR((Table21[[#This Row],[_202330]]-Table21[[#This Row],[_201930]])/Table21[[#This Row],[_201930]]*1,"")</f>
        <v>-0.13194444444444445</v>
      </c>
    </row>
    <row r="3203" spans="1:8" ht="28.5">
      <c r="A3203" s="132">
        <v>223506</v>
      </c>
      <c r="B3203" s="134" t="s">
        <v>1133</v>
      </c>
      <c r="C3203" s="134">
        <v>11</v>
      </c>
      <c r="D3203" s="134">
        <v>23</v>
      </c>
      <c r="E3203" s="134">
        <v>31</v>
      </c>
      <c r="F3203" s="134">
        <v>39</v>
      </c>
      <c r="G3203" s="135">
        <v>43</v>
      </c>
      <c r="H3203" s="171">
        <f>IFERROR((Table21[[#This Row],[_202330]]-Table21[[#This Row],[_201930]])/Table21[[#This Row],[_201930]]*1,"")</f>
        <v>2.9090909090909092</v>
      </c>
    </row>
    <row r="3204" spans="1:8" ht="28.5">
      <c r="A3204" s="132">
        <v>223506</v>
      </c>
      <c r="B3204" s="134" t="s">
        <v>1162</v>
      </c>
      <c r="C3204" s="134">
        <v>34</v>
      </c>
      <c r="D3204" s="134">
        <v>25</v>
      </c>
      <c r="E3204" s="134">
        <v>29</v>
      </c>
      <c r="F3204" s="134">
        <v>26</v>
      </c>
      <c r="G3204" s="135">
        <v>27</v>
      </c>
      <c r="H3204" s="171">
        <f>IFERROR((Table21[[#This Row],[_202330]]-Table21[[#This Row],[_201930]])/Table21[[#This Row],[_201930]]*1,"")</f>
        <v>-0.20588235294117646</v>
      </c>
    </row>
    <row r="3205" spans="1:8" ht="28.5">
      <c r="A3205" s="132">
        <v>223506</v>
      </c>
      <c r="B3205" s="134" t="s">
        <v>1163</v>
      </c>
      <c r="C3205" s="134">
        <v>1</v>
      </c>
      <c r="D3205" s="134">
        <v>1</v>
      </c>
      <c r="E3205" s="134">
        <v>8</v>
      </c>
      <c r="F3205" s="134">
        <v>3</v>
      </c>
      <c r="G3205" s="135">
        <v>5</v>
      </c>
      <c r="H3205" s="171">
        <f>IFERROR((Table21[[#This Row],[_202330]]-Table21[[#This Row],[_201930]])/Table21[[#This Row],[_201930]]*1,"")</f>
        <v>4</v>
      </c>
    </row>
    <row r="3206" spans="1:8">
      <c r="A3206" s="132">
        <v>223506</v>
      </c>
      <c r="B3206" s="134" t="s">
        <v>1136</v>
      </c>
      <c r="C3206" s="134">
        <v>46</v>
      </c>
      <c r="D3206" s="134">
        <v>49</v>
      </c>
      <c r="E3206" s="134">
        <v>68</v>
      </c>
      <c r="F3206" s="134">
        <v>68</v>
      </c>
      <c r="G3206" s="135">
        <v>75</v>
      </c>
      <c r="H3206" s="171">
        <f>IFERROR((Table21[[#This Row],[_202330]]-Table21[[#This Row],[_201930]])/Table21[[#This Row],[_201930]]*1,"")</f>
        <v>0.63043478260869568</v>
      </c>
    </row>
    <row r="3207" spans="1:8">
      <c r="A3207" s="132">
        <v>223506</v>
      </c>
      <c r="B3207" s="134" t="s">
        <v>1137</v>
      </c>
      <c r="C3207" s="134">
        <v>32</v>
      </c>
      <c r="D3207" s="134">
        <v>43</v>
      </c>
      <c r="E3207" s="134">
        <v>50</v>
      </c>
      <c r="F3207" s="134">
        <v>54</v>
      </c>
      <c r="G3207" s="135">
        <v>60</v>
      </c>
      <c r="H3207" s="171">
        <f>IFERROR((Table21[[#This Row],[_202330]]-Table21[[#This Row],[_201930]])/Table21[[#This Row],[_201930]]*1,"")</f>
        <v>0.875</v>
      </c>
    </row>
    <row r="3208" spans="1:8" ht="28.5">
      <c r="A3208" s="132">
        <v>223506</v>
      </c>
      <c r="B3208" s="134" t="s">
        <v>1138</v>
      </c>
      <c r="C3208" s="134">
        <v>12</v>
      </c>
      <c r="D3208" s="134">
        <v>25</v>
      </c>
      <c r="E3208" s="134">
        <v>32</v>
      </c>
      <c r="F3208" s="134">
        <v>39</v>
      </c>
      <c r="G3208" s="135">
        <v>43</v>
      </c>
      <c r="H3208" s="171">
        <f>IFERROR((Table21[[#This Row],[_202330]]-Table21[[#This Row],[_201930]])/Table21[[#This Row],[_201930]]*1,"")</f>
        <v>2.5833333333333335</v>
      </c>
    </row>
    <row r="3209" spans="1:8" ht="28.5">
      <c r="A3209" s="132">
        <v>223506</v>
      </c>
      <c r="B3209" s="134" t="s">
        <v>1164</v>
      </c>
      <c r="C3209" s="134">
        <v>33</v>
      </c>
      <c r="D3209" s="134">
        <v>27</v>
      </c>
      <c r="E3209" s="134">
        <v>31</v>
      </c>
      <c r="F3209" s="134">
        <v>25</v>
      </c>
      <c r="G3209" s="135">
        <v>27</v>
      </c>
      <c r="H3209" s="171">
        <f>IFERROR((Table21[[#This Row],[_202330]]-Table21[[#This Row],[_201930]])/Table21[[#This Row],[_201930]]*1,"")</f>
        <v>-0.18181818181818182</v>
      </c>
    </row>
    <row r="3210" spans="1:8" ht="28.5">
      <c r="A3210" s="132">
        <v>223506</v>
      </c>
      <c r="B3210" s="134" t="s">
        <v>1165</v>
      </c>
      <c r="C3210" s="134">
        <v>3</v>
      </c>
      <c r="D3210" s="134">
        <v>1</v>
      </c>
      <c r="E3210" s="134">
        <v>11</v>
      </c>
      <c r="F3210" s="134">
        <v>4</v>
      </c>
      <c r="G3210" s="135">
        <v>5</v>
      </c>
      <c r="H3210" s="171">
        <f>IFERROR((Table21[[#This Row],[_202330]]-Table21[[#This Row],[_201930]])/Table21[[#This Row],[_201930]]*1,"")</f>
        <v>0.66666666666666663</v>
      </c>
    </row>
    <row r="3211" spans="1:8">
      <c r="A3211" s="132">
        <v>223506</v>
      </c>
      <c r="B3211" s="134" t="s">
        <v>1141</v>
      </c>
      <c r="C3211" s="134">
        <v>48</v>
      </c>
      <c r="D3211" s="134">
        <v>53</v>
      </c>
      <c r="E3211" s="134">
        <v>74</v>
      </c>
      <c r="F3211" s="134">
        <v>68</v>
      </c>
      <c r="G3211" s="135">
        <v>75</v>
      </c>
      <c r="H3211" s="171">
        <f>IFERROR((Table21[[#This Row],[_202330]]-Table21[[#This Row],[_201930]])/Table21[[#This Row],[_201930]]*1,"")</f>
        <v>0.5625</v>
      </c>
    </row>
    <row r="3212" spans="1:8">
      <c r="A3212" s="132">
        <v>223506</v>
      </c>
      <c r="B3212" s="134" t="s">
        <v>1142</v>
      </c>
      <c r="C3212" s="134">
        <v>33</v>
      </c>
      <c r="D3212" s="134">
        <v>46</v>
      </c>
      <c r="E3212" s="134">
        <v>54</v>
      </c>
      <c r="F3212" s="134">
        <v>54</v>
      </c>
      <c r="G3212" s="135">
        <v>60</v>
      </c>
      <c r="H3212" s="171">
        <f>IFERROR((Table21[[#This Row],[_202330]]-Table21[[#This Row],[_201930]])/Table21[[#This Row],[_201930]]*1,"")</f>
        <v>0.81818181818181823</v>
      </c>
    </row>
    <row r="3213" spans="1:8" ht="28.5">
      <c r="A3213" s="132">
        <v>223506</v>
      </c>
      <c r="B3213" s="134" t="s">
        <v>1143</v>
      </c>
      <c r="C3213" s="134">
        <v>14</v>
      </c>
      <c r="D3213" s="134">
        <v>26</v>
      </c>
      <c r="E3213" s="134">
        <v>32</v>
      </c>
      <c r="F3213" s="134">
        <v>39</v>
      </c>
      <c r="G3213" s="135">
        <v>43</v>
      </c>
      <c r="H3213" s="171">
        <f>IFERROR((Table21[[#This Row],[_202330]]-Table21[[#This Row],[_201930]])/Table21[[#This Row],[_201930]]*1,"")</f>
        <v>2.0714285714285716</v>
      </c>
    </row>
    <row r="3214" spans="1:8" ht="28.5">
      <c r="A3214" s="132">
        <v>223506</v>
      </c>
      <c r="B3214" s="134" t="s">
        <v>1166</v>
      </c>
      <c r="C3214" s="134">
        <v>35</v>
      </c>
      <c r="D3214" s="134">
        <v>27</v>
      </c>
      <c r="E3214" s="134">
        <v>32</v>
      </c>
      <c r="F3214" s="134">
        <v>25</v>
      </c>
      <c r="G3214" s="135">
        <v>27</v>
      </c>
      <c r="H3214" s="171">
        <f>IFERROR((Table21[[#This Row],[_202330]]-Table21[[#This Row],[_201930]])/Table21[[#This Row],[_201930]]*1,"")</f>
        <v>-0.22857142857142856</v>
      </c>
    </row>
    <row r="3215" spans="1:8" ht="28.5">
      <c r="A3215" s="132">
        <v>223506</v>
      </c>
      <c r="B3215" s="134" t="s">
        <v>1167</v>
      </c>
      <c r="C3215" s="134">
        <v>4</v>
      </c>
      <c r="D3215" s="134">
        <v>2</v>
      </c>
      <c r="E3215" s="134">
        <v>11</v>
      </c>
      <c r="F3215" s="134">
        <v>4</v>
      </c>
      <c r="G3215" s="135">
        <v>6</v>
      </c>
      <c r="H3215" s="171">
        <f>IFERROR((Table21[[#This Row],[_202330]]-Table21[[#This Row],[_201930]])/Table21[[#This Row],[_201930]]*1,"")</f>
        <v>0.5</v>
      </c>
    </row>
    <row r="3216" spans="1:8">
      <c r="A3216" s="132">
        <v>223506</v>
      </c>
      <c r="B3216" s="134" t="s">
        <v>1146</v>
      </c>
      <c r="C3216" s="134">
        <v>53</v>
      </c>
      <c r="D3216" s="134">
        <v>55</v>
      </c>
      <c r="E3216" s="134">
        <v>75</v>
      </c>
      <c r="F3216" s="134">
        <v>68</v>
      </c>
      <c r="G3216" s="135">
        <v>76</v>
      </c>
      <c r="H3216" s="171">
        <f>IFERROR((Table21[[#This Row],[_202330]]-Table21[[#This Row],[_201930]])/Table21[[#This Row],[_201930]]*1,"")</f>
        <v>0.43396226415094341</v>
      </c>
    </row>
    <row r="3217" spans="1:8" ht="28.5">
      <c r="A3217" s="132">
        <v>223506</v>
      </c>
      <c r="B3217" s="134" t="s">
        <v>1147</v>
      </c>
      <c r="C3217" s="134">
        <v>5</v>
      </c>
      <c r="D3217" s="134">
        <v>2</v>
      </c>
      <c r="E3217" s="134">
        <v>2</v>
      </c>
      <c r="F3217" s="134">
        <v>4</v>
      </c>
      <c r="G3217" s="135">
        <v>5</v>
      </c>
      <c r="H3217" s="171">
        <f>IFERROR((Table21[[#This Row],[_202330]]-Table21[[#This Row],[_201930]])/Table21[[#This Row],[_201930]]*1,"")</f>
        <v>0</v>
      </c>
    </row>
    <row r="3218" spans="1:8" ht="28.5">
      <c r="A3218" s="132">
        <v>223506</v>
      </c>
      <c r="B3218" s="134" t="s">
        <v>1148</v>
      </c>
      <c r="C3218" s="134">
        <v>36</v>
      </c>
      <c r="D3218" s="134">
        <v>28</v>
      </c>
      <c r="E3218" s="134">
        <v>32</v>
      </c>
      <c r="F3218" s="134">
        <v>32</v>
      </c>
      <c r="G3218" s="135">
        <v>20</v>
      </c>
      <c r="H3218" s="171">
        <f>IFERROR((Table21[[#This Row],[_202330]]-Table21[[#This Row],[_201930]])/Table21[[#This Row],[_201930]]*1,"")</f>
        <v>-0.44444444444444442</v>
      </c>
    </row>
    <row r="3219" spans="1:8" ht="28.5">
      <c r="A3219" s="132">
        <v>223506</v>
      </c>
      <c r="B3219" s="134" t="s">
        <v>1149</v>
      </c>
      <c r="C3219" s="134">
        <v>50</v>
      </c>
      <c r="D3219" s="134">
        <v>30</v>
      </c>
      <c r="E3219" s="134">
        <v>27</v>
      </c>
      <c r="F3219" s="134">
        <v>21</v>
      </c>
      <c r="G3219" s="135">
        <v>24</v>
      </c>
      <c r="H3219" s="171">
        <f>IFERROR((Table21[[#This Row],[_202330]]-Table21[[#This Row],[_201930]])/Table21[[#This Row],[_201930]]*1,"")</f>
        <v>-0.52</v>
      </c>
    </row>
    <row r="3220" spans="1:8" ht="28.5">
      <c r="A3220" s="132">
        <v>223506</v>
      </c>
      <c r="B3220" s="134" t="s">
        <v>1150</v>
      </c>
      <c r="C3220" s="134">
        <v>91</v>
      </c>
      <c r="D3220" s="134">
        <v>60</v>
      </c>
      <c r="E3220" s="134">
        <v>61</v>
      </c>
      <c r="F3220" s="134">
        <v>57</v>
      </c>
      <c r="G3220" s="135">
        <v>49</v>
      </c>
      <c r="H3220" s="171">
        <f>IFERROR((Table21[[#This Row],[_202330]]-Table21[[#This Row],[_201930]])/Table21[[#This Row],[_201930]]*1,"")</f>
        <v>-0.46153846153846156</v>
      </c>
    </row>
    <row r="3221" spans="1:8">
      <c r="A3221" s="132">
        <v>223506</v>
      </c>
      <c r="B3221" s="134" t="s">
        <v>1151</v>
      </c>
      <c r="C3221" s="134">
        <v>37</v>
      </c>
      <c r="D3221" s="134">
        <v>48</v>
      </c>
      <c r="E3221" s="134">
        <v>55</v>
      </c>
      <c r="F3221" s="134">
        <v>54</v>
      </c>
      <c r="G3221" s="135">
        <v>61</v>
      </c>
      <c r="H3221" s="171">
        <f>IFERROR((Table21[[#This Row],[_202330]]-Table21[[#This Row],[_201930]])/Table21[[#This Row],[_201930]]*1,"")</f>
        <v>0.64864864864864868</v>
      </c>
    </row>
    <row r="3222" spans="1:8" ht="28.5">
      <c r="A3222" s="132">
        <v>223506</v>
      </c>
      <c r="B3222" s="134" t="s">
        <v>1152</v>
      </c>
      <c r="C3222" s="134">
        <v>28</v>
      </c>
      <c r="D3222" s="134">
        <v>26</v>
      </c>
      <c r="E3222" s="134">
        <v>25</v>
      </c>
      <c r="F3222" s="134">
        <v>29</v>
      </c>
      <c r="G3222" s="135">
        <v>20</v>
      </c>
      <c r="H3222" s="171">
        <f>IFERROR((Table21[[#This Row],[_202330]]-Table21[[#This Row],[_201930]])/Table21[[#This Row],[_201930]]*1,"")</f>
        <v>-0.2857142857142857</v>
      </c>
    </row>
    <row r="3223" spans="1:8" ht="28.5">
      <c r="A3223" s="132">
        <v>223506</v>
      </c>
      <c r="B3223" s="134" t="s">
        <v>1153</v>
      </c>
      <c r="C3223" s="134">
        <v>3</v>
      </c>
      <c r="D3223" s="134">
        <v>2</v>
      </c>
      <c r="E3223" s="134">
        <v>1</v>
      </c>
      <c r="F3223" s="134">
        <v>3</v>
      </c>
      <c r="G3223" s="135">
        <v>4</v>
      </c>
      <c r="H3223" s="171">
        <f>IFERROR((Table21[[#This Row],[_202330]]-Table21[[#This Row],[_201930]])/Table21[[#This Row],[_201930]]*1,"")</f>
        <v>0.33333333333333331</v>
      </c>
    </row>
    <row r="3224" spans="1:8" ht="28.5">
      <c r="A3224" s="132">
        <v>223506</v>
      </c>
      <c r="B3224" s="134" t="s">
        <v>1154</v>
      </c>
      <c r="C3224" s="134">
        <v>25</v>
      </c>
      <c r="D3224" s="134">
        <v>24</v>
      </c>
      <c r="E3224" s="134">
        <v>24</v>
      </c>
      <c r="F3224" s="134">
        <v>26</v>
      </c>
      <c r="G3224" s="135">
        <v>16</v>
      </c>
      <c r="H3224" s="171">
        <f>IFERROR((Table21[[#This Row],[_202330]]-Table21[[#This Row],[_201930]])/Table21[[#This Row],[_201930]]*1,"")</f>
        <v>-0.36</v>
      </c>
    </row>
    <row r="3225" spans="1:8" ht="28.5">
      <c r="A3225" s="132">
        <v>223506</v>
      </c>
      <c r="B3225" s="134" t="s">
        <v>1155</v>
      </c>
      <c r="C3225" s="134">
        <v>35</v>
      </c>
      <c r="D3225" s="134">
        <v>26</v>
      </c>
      <c r="E3225" s="134">
        <v>20</v>
      </c>
      <c r="F3225" s="134">
        <v>17</v>
      </c>
      <c r="G3225" s="135">
        <v>19</v>
      </c>
      <c r="H3225" s="171">
        <f>IFERROR((Table21[[#This Row],[_202330]]-Table21[[#This Row],[_201930]])/Table21[[#This Row],[_201930]]*1,"")</f>
        <v>-0.45714285714285713</v>
      </c>
    </row>
    <row r="3226" spans="1:8">
      <c r="A3226" s="132">
        <v>224615</v>
      </c>
      <c r="B3226" s="134" t="s">
        <v>1173</v>
      </c>
      <c r="C3226" s="134">
        <v>42</v>
      </c>
      <c r="D3226" s="134">
        <v>960</v>
      </c>
      <c r="E3226" s="134">
        <v>944</v>
      </c>
      <c r="F3226" s="134">
        <v>2067</v>
      </c>
      <c r="G3226" s="135">
        <v>2502</v>
      </c>
      <c r="H3226" s="171">
        <f>IFERROR((Table21[[#This Row],[_202330]]-Table21[[#This Row],[_201930]])/Table21[[#This Row],[_201930]]*1,"")</f>
        <v>58.571428571428569</v>
      </c>
    </row>
    <row r="3227" spans="1:8">
      <c r="A3227" s="132">
        <v>224615</v>
      </c>
      <c r="B3227" s="134" t="s">
        <v>1131</v>
      </c>
      <c r="C3227" s="134">
        <v>0</v>
      </c>
      <c r="D3227" s="134">
        <v>0</v>
      </c>
      <c r="E3227" s="134">
        <v>0</v>
      </c>
      <c r="F3227" s="134">
        <v>0</v>
      </c>
      <c r="G3227" s="135">
        <v>0</v>
      </c>
      <c r="H3227" s="171" t="str">
        <f>IFERROR((Table21[[#This Row],[_202330]]-Table21[[#This Row],[_201930]])/Table21[[#This Row],[_201930]]*1,"")</f>
        <v/>
      </c>
    </row>
    <row r="3228" spans="1:8">
      <c r="A3228" s="132">
        <v>224615</v>
      </c>
      <c r="B3228" s="134" t="s">
        <v>1132</v>
      </c>
      <c r="C3228" s="134">
        <v>42</v>
      </c>
      <c r="D3228" s="134">
        <v>960</v>
      </c>
      <c r="E3228" s="134">
        <v>944</v>
      </c>
      <c r="F3228" s="134">
        <v>2067</v>
      </c>
      <c r="G3228" s="135">
        <v>2502</v>
      </c>
      <c r="H3228" s="171">
        <f>IFERROR((Table21[[#This Row],[_202330]]-Table21[[#This Row],[_201930]])/Table21[[#This Row],[_201930]]*1,"")</f>
        <v>58.571428571428569</v>
      </c>
    </row>
    <row r="3229" spans="1:8" ht="28.5">
      <c r="A3229" s="132">
        <v>224615</v>
      </c>
      <c r="B3229" s="134" t="s">
        <v>1133</v>
      </c>
      <c r="C3229" s="134">
        <v>1</v>
      </c>
      <c r="D3229" s="134">
        <v>20</v>
      </c>
      <c r="E3229" s="134">
        <v>13</v>
      </c>
      <c r="F3229" s="134">
        <v>91</v>
      </c>
      <c r="G3229" s="135">
        <v>95</v>
      </c>
      <c r="H3229" s="171">
        <f>IFERROR((Table21[[#This Row],[_202330]]-Table21[[#This Row],[_201930]])/Table21[[#This Row],[_201930]]*1,"")</f>
        <v>94</v>
      </c>
    </row>
    <row r="3230" spans="1:8" ht="28.5">
      <c r="A3230" s="132">
        <v>224615</v>
      </c>
      <c r="B3230" s="134" t="s">
        <v>1162</v>
      </c>
      <c r="C3230" s="134">
        <v>3</v>
      </c>
      <c r="D3230" s="134">
        <v>142</v>
      </c>
      <c r="E3230" s="134">
        <v>177</v>
      </c>
      <c r="F3230" s="134">
        <v>454</v>
      </c>
      <c r="G3230" s="135">
        <v>727</v>
      </c>
      <c r="H3230" s="171">
        <f>IFERROR((Table21[[#This Row],[_202330]]-Table21[[#This Row],[_201930]])/Table21[[#This Row],[_201930]]*1,"")</f>
        <v>241.33333333333334</v>
      </c>
    </row>
    <row r="3231" spans="1:8" ht="28.5">
      <c r="A3231" s="132">
        <v>224615</v>
      </c>
      <c r="B3231" s="134" t="s">
        <v>1163</v>
      </c>
      <c r="C3231" s="134" t="s">
        <v>129</v>
      </c>
      <c r="D3231" s="134">
        <v>0</v>
      </c>
      <c r="E3231" s="134">
        <v>0</v>
      </c>
      <c r="F3231" s="134">
        <v>0</v>
      </c>
      <c r="G3231" s="135">
        <v>0</v>
      </c>
      <c r="H3231" s="171" t="str">
        <f>IFERROR((Table21[[#This Row],[_202330]]-Table21[[#This Row],[_201930]])/Table21[[#This Row],[_201930]]*1,"")</f>
        <v/>
      </c>
    </row>
    <row r="3232" spans="1:8">
      <c r="A3232" s="132">
        <v>224615</v>
      </c>
      <c r="B3232" s="134" t="s">
        <v>1136</v>
      </c>
      <c r="C3232" s="134">
        <v>4</v>
      </c>
      <c r="D3232" s="134">
        <v>162</v>
      </c>
      <c r="E3232" s="134">
        <v>190</v>
      </c>
      <c r="F3232" s="134">
        <v>545</v>
      </c>
      <c r="G3232" s="135">
        <v>822</v>
      </c>
      <c r="H3232" s="171">
        <f>IFERROR((Table21[[#This Row],[_202330]]-Table21[[#This Row],[_201930]])/Table21[[#This Row],[_201930]]*1,"")</f>
        <v>204.5</v>
      </c>
    </row>
    <row r="3233" spans="1:8">
      <c r="A3233" s="132">
        <v>224615</v>
      </c>
      <c r="B3233" s="134" t="s">
        <v>1137</v>
      </c>
      <c r="C3233" s="134">
        <v>10</v>
      </c>
      <c r="D3233" s="134">
        <v>17</v>
      </c>
      <c r="E3233" s="134">
        <v>20</v>
      </c>
      <c r="F3233" s="134">
        <v>26</v>
      </c>
      <c r="G3233" s="135">
        <v>33</v>
      </c>
      <c r="H3233" s="171">
        <f>IFERROR((Table21[[#This Row],[_202330]]-Table21[[#This Row],[_201930]])/Table21[[#This Row],[_201930]]*1,"")</f>
        <v>2.2999999999999998</v>
      </c>
    </row>
    <row r="3234" spans="1:8" ht="28.5">
      <c r="A3234" s="132">
        <v>224615</v>
      </c>
      <c r="B3234" s="134" t="s">
        <v>1138</v>
      </c>
      <c r="C3234" s="134">
        <v>1</v>
      </c>
      <c r="D3234" s="134">
        <v>24</v>
      </c>
      <c r="E3234" s="134">
        <v>14</v>
      </c>
      <c r="F3234" s="134">
        <v>93</v>
      </c>
      <c r="G3234" s="135">
        <v>100</v>
      </c>
      <c r="H3234" s="171">
        <f>IFERROR((Table21[[#This Row],[_202330]]-Table21[[#This Row],[_201930]])/Table21[[#This Row],[_201930]]*1,"")</f>
        <v>99</v>
      </c>
    </row>
    <row r="3235" spans="1:8" ht="28.5">
      <c r="A3235" s="132">
        <v>224615</v>
      </c>
      <c r="B3235" s="134" t="s">
        <v>1164</v>
      </c>
      <c r="C3235" s="134">
        <v>3</v>
      </c>
      <c r="D3235" s="134">
        <v>172</v>
      </c>
      <c r="E3235" s="134">
        <v>202</v>
      </c>
      <c r="F3235" s="134">
        <v>517</v>
      </c>
      <c r="G3235" s="135">
        <v>772</v>
      </c>
      <c r="H3235" s="171">
        <f>IFERROR((Table21[[#This Row],[_202330]]-Table21[[#This Row],[_201930]])/Table21[[#This Row],[_201930]]*1,"")</f>
        <v>256.33333333333331</v>
      </c>
    </row>
    <row r="3236" spans="1:8" ht="28.5">
      <c r="A3236" s="132">
        <v>224615</v>
      </c>
      <c r="B3236" s="134" t="s">
        <v>1165</v>
      </c>
      <c r="C3236" s="134" t="s">
        <v>129</v>
      </c>
      <c r="D3236" s="134">
        <v>0</v>
      </c>
      <c r="E3236" s="134">
        <v>0</v>
      </c>
      <c r="F3236" s="134">
        <v>0</v>
      </c>
      <c r="G3236" s="135">
        <v>0</v>
      </c>
      <c r="H3236" s="171" t="str">
        <f>IFERROR((Table21[[#This Row],[_202330]]-Table21[[#This Row],[_201930]])/Table21[[#This Row],[_201930]]*1,"")</f>
        <v/>
      </c>
    </row>
    <row r="3237" spans="1:8">
      <c r="A3237" s="132">
        <v>224615</v>
      </c>
      <c r="B3237" s="134" t="s">
        <v>1141</v>
      </c>
      <c r="C3237" s="134">
        <v>4</v>
      </c>
      <c r="D3237" s="134">
        <v>196</v>
      </c>
      <c r="E3237" s="134">
        <v>216</v>
      </c>
      <c r="F3237" s="134">
        <v>610</v>
      </c>
      <c r="G3237" s="135">
        <v>872</v>
      </c>
      <c r="H3237" s="171">
        <f>IFERROR((Table21[[#This Row],[_202330]]-Table21[[#This Row],[_201930]])/Table21[[#This Row],[_201930]]*1,"")</f>
        <v>217</v>
      </c>
    </row>
    <row r="3238" spans="1:8">
      <c r="A3238" s="132">
        <v>224615</v>
      </c>
      <c r="B3238" s="134" t="s">
        <v>1142</v>
      </c>
      <c r="C3238" s="134">
        <v>10</v>
      </c>
      <c r="D3238" s="134">
        <v>20</v>
      </c>
      <c r="E3238" s="134">
        <v>23</v>
      </c>
      <c r="F3238" s="134">
        <v>30</v>
      </c>
      <c r="G3238" s="135">
        <v>35</v>
      </c>
      <c r="H3238" s="171">
        <f>IFERROR((Table21[[#This Row],[_202330]]-Table21[[#This Row],[_201930]])/Table21[[#This Row],[_201930]]*1,"")</f>
        <v>2.5</v>
      </c>
    </row>
    <row r="3239" spans="1:8" ht="28.5">
      <c r="A3239" s="132">
        <v>224615</v>
      </c>
      <c r="B3239" s="134" t="s">
        <v>1143</v>
      </c>
      <c r="C3239" s="134">
        <v>1</v>
      </c>
      <c r="D3239" s="134">
        <v>23</v>
      </c>
      <c r="E3239" s="134">
        <v>16</v>
      </c>
      <c r="F3239" s="134">
        <v>89</v>
      </c>
      <c r="G3239" s="135">
        <v>104</v>
      </c>
      <c r="H3239" s="171">
        <f>IFERROR((Table21[[#This Row],[_202330]]-Table21[[#This Row],[_201930]])/Table21[[#This Row],[_201930]]*1,"")</f>
        <v>103</v>
      </c>
    </row>
    <row r="3240" spans="1:8" ht="28.5">
      <c r="A3240" s="132">
        <v>224615</v>
      </c>
      <c r="B3240" s="134" t="s">
        <v>1166</v>
      </c>
      <c r="C3240" s="134">
        <v>3</v>
      </c>
      <c r="D3240" s="134">
        <v>181</v>
      </c>
      <c r="E3240" s="134">
        <v>216</v>
      </c>
      <c r="F3240" s="134">
        <v>543</v>
      </c>
      <c r="G3240" s="135">
        <v>789</v>
      </c>
      <c r="H3240" s="171">
        <f>IFERROR((Table21[[#This Row],[_202330]]-Table21[[#This Row],[_201930]])/Table21[[#This Row],[_201930]]*1,"")</f>
        <v>262</v>
      </c>
    </row>
    <row r="3241" spans="1:8" ht="28.5">
      <c r="A3241" s="132">
        <v>224615</v>
      </c>
      <c r="B3241" s="134" t="s">
        <v>1167</v>
      </c>
      <c r="C3241" s="134" t="s">
        <v>129</v>
      </c>
      <c r="D3241" s="134">
        <v>0</v>
      </c>
      <c r="E3241" s="134">
        <v>0</v>
      </c>
      <c r="F3241" s="134">
        <v>0</v>
      </c>
      <c r="G3241" s="135">
        <v>0</v>
      </c>
      <c r="H3241" s="171" t="str">
        <f>IFERROR((Table21[[#This Row],[_202330]]-Table21[[#This Row],[_201930]])/Table21[[#This Row],[_201930]]*1,"")</f>
        <v/>
      </c>
    </row>
    <row r="3242" spans="1:8">
      <c r="A3242" s="132">
        <v>224615</v>
      </c>
      <c r="B3242" s="134" t="s">
        <v>1146</v>
      </c>
      <c r="C3242" s="134">
        <v>4</v>
      </c>
      <c r="D3242" s="134">
        <v>204</v>
      </c>
      <c r="E3242" s="134">
        <v>232</v>
      </c>
      <c r="F3242" s="134">
        <v>632</v>
      </c>
      <c r="G3242" s="135">
        <v>893</v>
      </c>
      <c r="H3242" s="171">
        <f>IFERROR((Table21[[#This Row],[_202330]]-Table21[[#This Row],[_201930]])/Table21[[#This Row],[_201930]]*1,"")</f>
        <v>222.25</v>
      </c>
    </row>
    <row r="3243" spans="1:8" ht="28.5">
      <c r="A3243" s="132">
        <v>224615</v>
      </c>
      <c r="B3243" s="134" t="s">
        <v>1147</v>
      </c>
      <c r="C3243" s="134">
        <v>0</v>
      </c>
      <c r="D3243" s="134">
        <v>8</v>
      </c>
      <c r="E3243" s="134">
        <v>7</v>
      </c>
      <c r="F3243" s="134">
        <v>23</v>
      </c>
      <c r="G3243" s="135">
        <v>26</v>
      </c>
      <c r="H3243" s="171" t="str">
        <f>IFERROR((Table21[[#This Row],[_202330]]-Table21[[#This Row],[_201930]])/Table21[[#This Row],[_201930]]*1,"")</f>
        <v/>
      </c>
    </row>
    <row r="3244" spans="1:8" ht="28.5">
      <c r="A3244" s="132">
        <v>224615</v>
      </c>
      <c r="B3244" s="134" t="s">
        <v>1148</v>
      </c>
      <c r="C3244" s="134">
        <v>17</v>
      </c>
      <c r="D3244" s="134">
        <v>302</v>
      </c>
      <c r="E3244" s="134">
        <v>332</v>
      </c>
      <c r="F3244" s="134">
        <v>753</v>
      </c>
      <c r="G3244" s="135">
        <v>471</v>
      </c>
      <c r="H3244" s="171">
        <f>IFERROR((Table21[[#This Row],[_202330]]-Table21[[#This Row],[_201930]])/Table21[[#This Row],[_201930]]*1,"")</f>
        <v>26.705882352941178</v>
      </c>
    </row>
    <row r="3245" spans="1:8" ht="28.5">
      <c r="A3245" s="132">
        <v>224615</v>
      </c>
      <c r="B3245" s="134" t="s">
        <v>1149</v>
      </c>
      <c r="C3245" s="134">
        <v>21</v>
      </c>
      <c r="D3245" s="134">
        <v>446</v>
      </c>
      <c r="E3245" s="134">
        <v>373</v>
      </c>
      <c r="F3245" s="134">
        <v>659</v>
      </c>
      <c r="G3245" s="135">
        <v>1112</v>
      </c>
      <c r="H3245" s="171">
        <f>IFERROR((Table21[[#This Row],[_202330]]-Table21[[#This Row],[_201930]])/Table21[[#This Row],[_201930]]*1,"")</f>
        <v>51.952380952380949</v>
      </c>
    </row>
    <row r="3246" spans="1:8" ht="28.5">
      <c r="A3246" s="132">
        <v>224615</v>
      </c>
      <c r="B3246" s="134" t="s">
        <v>1150</v>
      </c>
      <c r="C3246" s="134">
        <v>38</v>
      </c>
      <c r="D3246" s="134">
        <v>756</v>
      </c>
      <c r="E3246" s="134">
        <v>712</v>
      </c>
      <c r="F3246" s="134">
        <v>1435</v>
      </c>
      <c r="G3246" s="135">
        <v>1609</v>
      </c>
      <c r="H3246" s="171">
        <f>IFERROR((Table21[[#This Row],[_202330]]-Table21[[#This Row],[_201930]])/Table21[[#This Row],[_201930]]*1,"")</f>
        <v>41.342105263157897</v>
      </c>
    </row>
    <row r="3247" spans="1:8">
      <c r="A3247" s="132">
        <v>224615</v>
      </c>
      <c r="B3247" s="134" t="s">
        <v>1151</v>
      </c>
      <c r="C3247" s="134">
        <v>10</v>
      </c>
      <c r="D3247" s="134">
        <v>21</v>
      </c>
      <c r="E3247" s="134">
        <v>25</v>
      </c>
      <c r="F3247" s="134">
        <v>31</v>
      </c>
      <c r="G3247" s="135">
        <v>36</v>
      </c>
      <c r="H3247" s="171">
        <f>IFERROR((Table21[[#This Row],[_202330]]-Table21[[#This Row],[_201930]])/Table21[[#This Row],[_201930]]*1,"")</f>
        <v>2.6</v>
      </c>
    </row>
    <row r="3248" spans="1:8" ht="28.5">
      <c r="A3248" s="132">
        <v>224615</v>
      </c>
      <c r="B3248" s="134" t="s">
        <v>1152</v>
      </c>
      <c r="C3248" s="134">
        <v>40</v>
      </c>
      <c r="D3248" s="134">
        <v>32</v>
      </c>
      <c r="E3248" s="134">
        <v>36</v>
      </c>
      <c r="F3248" s="134">
        <v>38</v>
      </c>
      <c r="G3248" s="135">
        <v>20</v>
      </c>
      <c r="H3248" s="171">
        <f>IFERROR((Table21[[#This Row],[_202330]]-Table21[[#This Row],[_201930]])/Table21[[#This Row],[_201930]]*1,"")</f>
        <v>-0.5</v>
      </c>
    </row>
    <row r="3249" spans="1:8" ht="28.5">
      <c r="A3249" s="132">
        <v>224615</v>
      </c>
      <c r="B3249" s="134" t="s">
        <v>1153</v>
      </c>
      <c r="C3249" s="134">
        <v>0</v>
      </c>
      <c r="D3249" s="134">
        <v>1</v>
      </c>
      <c r="E3249" s="134">
        <v>1</v>
      </c>
      <c r="F3249" s="134">
        <v>1</v>
      </c>
      <c r="G3249" s="135">
        <v>1</v>
      </c>
      <c r="H3249" s="171" t="str">
        <f>IFERROR((Table21[[#This Row],[_202330]]-Table21[[#This Row],[_201930]])/Table21[[#This Row],[_201930]]*1,"")</f>
        <v/>
      </c>
    </row>
    <row r="3250" spans="1:8" ht="28.5">
      <c r="A3250" s="132">
        <v>224615</v>
      </c>
      <c r="B3250" s="134" t="s">
        <v>1154</v>
      </c>
      <c r="C3250" s="134">
        <v>40</v>
      </c>
      <c r="D3250" s="134">
        <v>31</v>
      </c>
      <c r="E3250" s="134">
        <v>35</v>
      </c>
      <c r="F3250" s="134">
        <v>36</v>
      </c>
      <c r="G3250" s="135">
        <v>19</v>
      </c>
      <c r="H3250" s="171">
        <f>IFERROR((Table21[[#This Row],[_202330]]-Table21[[#This Row],[_201930]])/Table21[[#This Row],[_201930]]*1,"")</f>
        <v>-0.52500000000000002</v>
      </c>
    </row>
    <row r="3251" spans="1:8" ht="28.5">
      <c r="A3251" s="132">
        <v>224615</v>
      </c>
      <c r="B3251" s="134" t="s">
        <v>1155</v>
      </c>
      <c r="C3251" s="134">
        <v>50</v>
      </c>
      <c r="D3251" s="134">
        <v>46</v>
      </c>
      <c r="E3251" s="134">
        <v>40</v>
      </c>
      <c r="F3251" s="134">
        <v>32</v>
      </c>
      <c r="G3251" s="135">
        <v>44</v>
      </c>
      <c r="H3251" s="171">
        <f>IFERROR((Table21[[#This Row],[_202330]]-Table21[[#This Row],[_201930]])/Table21[[#This Row],[_201930]]*1,"")</f>
        <v>-0.12</v>
      </c>
    </row>
    <row r="3252" spans="1:8">
      <c r="A3252" s="132">
        <v>224642</v>
      </c>
      <c r="B3252" s="134" t="s">
        <v>1173</v>
      </c>
      <c r="C3252" s="134">
        <v>1041</v>
      </c>
      <c r="D3252" s="134">
        <v>1068</v>
      </c>
      <c r="E3252" s="134">
        <v>1038</v>
      </c>
      <c r="F3252" s="134">
        <v>1039</v>
      </c>
      <c r="G3252" s="135">
        <v>1001</v>
      </c>
      <c r="H3252" s="171">
        <f>IFERROR((Table21[[#This Row],[_202330]]-Table21[[#This Row],[_201930]])/Table21[[#This Row],[_201930]]*1,"")</f>
        <v>-3.8424591738712779E-2</v>
      </c>
    </row>
    <row r="3253" spans="1:8">
      <c r="A3253" s="132">
        <v>224642</v>
      </c>
      <c r="B3253" s="134" t="s">
        <v>1131</v>
      </c>
      <c r="C3253" s="134">
        <v>1</v>
      </c>
      <c r="D3253" s="134">
        <v>2</v>
      </c>
      <c r="E3253" s="134">
        <v>2</v>
      </c>
      <c r="F3253" s="134">
        <v>0</v>
      </c>
      <c r="G3253" s="135">
        <v>0</v>
      </c>
      <c r="H3253" s="171">
        <f>IFERROR((Table21[[#This Row],[_202330]]-Table21[[#This Row],[_201930]])/Table21[[#This Row],[_201930]]*1,"")</f>
        <v>-1</v>
      </c>
    </row>
    <row r="3254" spans="1:8">
      <c r="A3254" s="132">
        <v>224642</v>
      </c>
      <c r="B3254" s="134" t="s">
        <v>1132</v>
      </c>
      <c r="C3254" s="134">
        <v>1040</v>
      </c>
      <c r="D3254" s="134">
        <v>1066</v>
      </c>
      <c r="E3254" s="134">
        <v>1036</v>
      </c>
      <c r="F3254" s="134">
        <v>1039</v>
      </c>
      <c r="G3254" s="135">
        <v>1001</v>
      </c>
      <c r="H3254" s="171">
        <f>IFERROR((Table21[[#This Row],[_202330]]-Table21[[#This Row],[_201930]])/Table21[[#This Row],[_201930]]*1,"")</f>
        <v>-3.7499999999999999E-2</v>
      </c>
    </row>
    <row r="3255" spans="1:8" ht="28.5">
      <c r="A3255" s="132">
        <v>224642</v>
      </c>
      <c r="B3255" s="134" t="s">
        <v>1133</v>
      </c>
      <c r="C3255" s="134">
        <v>21</v>
      </c>
      <c r="D3255" s="134">
        <v>22</v>
      </c>
      <c r="E3255" s="134">
        <v>24</v>
      </c>
      <c r="F3255" s="134">
        <v>23</v>
      </c>
      <c r="G3255" s="135">
        <v>38</v>
      </c>
      <c r="H3255" s="171">
        <f>IFERROR((Table21[[#This Row],[_202330]]-Table21[[#This Row],[_201930]])/Table21[[#This Row],[_201930]]*1,"")</f>
        <v>0.80952380952380953</v>
      </c>
    </row>
    <row r="3256" spans="1:8" ht="28.5">
      <c r="A3256" s="132">
        <v>224642</v>
      </c>
      <c r="B3256" s="134" t="s">
        <v>1162</v>
      </c>
      <c r="C3256" s="134">
        <v>162</v>
      </c>
      <c r="D3256" s="134">
        <v>181</v>
      </c>
      <c r="E3256" s="134">
        <v>213</v>
      </c>
      <c r="F3256" s="134">
        <v>212</v>
      </c>
      <c r="G3256" s="135">
        <v>215</v>
      </c>
      <c r="H3256" s="171">
        <f>IFERROR((Table21[[#This Row],[_202330]]-Table21[[#This Row],[_201930]])/Table21[[#This Row],[_201930]]*1,"")</f>
        <v>0.3271604938271605</v>
      </c>
    </row>
    <row r="3257" spans="1:8" ht="28.5">
      <c r="A3257" s="132">
        <v>224642</v>
      </c>
      <c r="B3257" s="134" t="s">
        <v>1163</v>
      </c>
      <c r="C3257" s="134" t="s">
        <v>129</v>
      </c>
      <c r="D3257" s="134" t="s">
        <v>129</v>
      </c>
      <c r="E3257" s="134" t="s">
        <v>129</v>
      </c>
      <c r="F3257" s="134" t="s">
        <v>129</v>
      </c>
      <c r="G3257" s="135" t="s">
        <v>129</v>
      </c>
      <c r="H3257" s="171" t="str">
        <f>IFERROR((Table21[[#This Row],[_202330]]-Table21[[#This Row],[_201930]])/Table21[[#This Row],[_201930]]*1,"")</f>
        <v/>
      </c>
    </row>
    <row r="3258" spans="1:8">
      <c r="A3258" s="132">
        <v>224642</v>
      </c>
      <c r="B3258" s="134" t="s">
        <v>1136</v>
      </c>
      <c r="C3258" s="134">
        <v>183</v>
      </c>
      <c r="D3258" s="134">
        <v>203</v>
      </c>
      <c r="E3258" s="134">
        <v>237</v>
      </c>
      <c r="F3258" s="134">
        <v>235</v>
      </c>
      <c r="G3258" s="135">
        <v>253</v>
      </c>
      <c r="H3258" s="171">
        <f>IFERROR((Table21[[#This Row],[_202330]]-Table21[[#This Row],[_201930]])/Table21[[#This Row],[_201930]]*1,"")</f>
        <v>0.38251366120218577</v>
      </c>
    </row>
    <row r="3259" spans="1:8">
      <c r="A3259" s="132">
        <v>224642</v>
      </c>
      <c r="B3259" s="134" t="s">
        <v>1137</v>
      </c>
      <c r="C3259" s="134">
        <v>18</v>
      </c>
      <c r="D3259" s="134">
        <v>19</v>
      </c>
      <c r="E3259" s="134">
        <v>23</v>
      </c>
      <c r="F3259" s="134">
        <v>23</v>
      </c>
      <c r="G3259" s="135">
        <v>25</v>
      </c>
      <c r="H3259" s="171">
        <f>IFERROR((Table21[[#This Row],[_202330]]-Table21[[#This Row],[_201930]])/Table21[[#This Row],[_201930]]*1,"")</f>
        <v>0.3888888888888889</v>
      </c>
    </row>
    <row r="3260" spans="1:8" ht="28.5">
      <c r="A3260" s="132">
        <v>224642</v>
      </c>
      <c r="B3260" s="134" t="s">
        <v>1138</v>
      </c>
      <c r="C3260" s="134">
        <v>20</v>
      </c>
      <c r="D3260" s="134">
        <v>22</v>
      </c>
      <c r="E3260" s="134">
        <v>25</v>
      </c>
      <c r="F3260" s="134">
        <v>25</v>
      </c>
      <c r="G3260" s="135">
        <v>38</v>
      </c>
      <c r="H3260" s="171">
        <f>IFERROR((Table21[[#This Row],[_202330]]-Table21[[#This Row],[_201930]])/Table21[[#This Row],[_201930]]*1,"")</f>
        <v>0.9</v>
      </c>
    </row>
    <row r="3261" spans="1:8" ht="28.5">
      <c r="A3261" s="132">
        <v>224642</v>
      </c>
      <c r="B3261" s="134" t="s">
        <v>1164</v>
      </c>
      <c r="C3261" s="134">
        <v>217</v>
      </c>
      <c r="D3261" s="134">
        <v>223</v>
      </c>
      <c r="E3261" s="134">
        <v>244</v>
      </c>
      <c r="F3261" s="134">
        <v>254</v>
      </c>
      <c r="G3261" s="135">
        <v>241</v>
      </c>
      <c r="H3261" s="171">
        <f>IFERROR((Table21[[#This Row],[_202330]]-Table21[[#This Row],[_201930]])/Table21[[#This Row],[_201930]]*1,"")</f>
        <v>0.11059907834101383</v>
      </c>
    </row>
    <row r="3262" spans="1:8" ht="28.5">
      <c r="A3262" s="132">
        <v>224642</v>
      </c>
      <c r="B3262" s="134" t="s">
        <v>1165</v>
      </c>
      <c r="C3262" s="134" t="s">
        <v>129</v>
      </c>
      <c r="D3262" s="134" t="s">
        <v>129</v>
      </c>
      <c r="E3262" s="134" t="s">
        <v>129</v>
      </c>
      <c r="F3262" s="134" t="s">
        <v>129</v>
      </c>
      <c r="G3262" s="135" t="s">
        <v>129</v>
      </c>
      <c r="H3262" s="171" t="str">
        <f>IFERROR((Table21[[#This Row],[_202330]]-Table21[[#This Row],[_201930]])/Table21[[#This Row],[_201930]]*1,"")</f>
        <v/>
      </c>
    </row>
    <row r="3263" spans="1:8">
      <c r="A3263" s="132">
        <v>224642</v>
      </c>
      <c r="B3263" s="134" t="s">
        <v>1141</v>
      </c>
      <c r="C3263" s="134">
        <v>237</v>
      </c>
      <c r="D3263" s="134">
        <v>245</v>
      </c>
      <c r="E3263" s="134">
        <v>269</v>
      </c>
      <c r="F3263" s="134">
        <v>279</v>
      </c>
      <c r="G3263" s="135">
        <v>279</v>
      </c>
      <c r="H3263" s="171">
        <f>IFERROR((Table21[[#This Row],[_202330]]-Table21[[#This Row],[_201930]])/Table21[[#This Row],[_201930]]*1,"")</f>
        <v>0.17721518987341772</v>
      </c>
    </row>
    <row r="3264" spans="1:8">
      <c r="A3264" s="132">
        <v>224642</v>
      </c>
      <c r="B3264" s="134" t="s">
        <v>1142</v>
      </c>
      <c r="C3264" s="134">
        <v>23</v>
      </c>
      <c r="D3264" s="134">
        <v>23</v>
      </c>
      <c r="E3264" s="134">
        <v>26</v>
      </c>
      <c r="F3264" s="134">
        <v>27</v>
      </c>
      <c r="G3264" s="135">
        <v>28</v>
      </c>
      <c r="H3264" s="171">
        <f>IFERROR((Table21[[#This Row],[_202330]]-Table21[[#This Row],[_201930]])/Table21[[#This Row],[_201930]]*1,"")</f>
        <v>0.21739130434782608</v>
      </c>
    </row>
    <row r="3265" spans="1:8" ht="28.5">
      <c r="A3265" s="132">
        <v>224642</v>
      </c>
      <c r="B3265" s="134" t="s">
        <v>1143</v>
      </c>
      <c r="C3265" s="134">
        <v>19</v>
      </c>
      <c r="D3265" s="134">
        <v>23</v>
      </c>
      <c r="E3265" s="134">
        <v>25</v>
      </c>
      <c r="F3265" s="134">
        <v>24</v>
      </c>
      <c r="G3265" s="135">
        <v>39</v>
      </c>
      <c r="H3265" s="171">
        <f>IFERROR((Table21[[#This Row],[_202330]]-Table21[[#This Row],[_201930]])/Table21[[#This Row],[_201930]]*1,"")</f>
        <v>1.0526315789473684</v>
      </c>
    </row>
    <row r="3266" spans="1:8" ht="28.5">
      <c r="A3266" s="132">
        <v>224642</v>
      </c>
      <c r="B3266" s="134" t="s">
        <v>1166</v>
      </c>
      <c r="C3266" s="134">
        <v>234</v>
      </c>
      <c r="D3266" s="134">
        <v>239</v>
      </c>
      <c r="E3266" s="134">
        <v>261</v>
      </c>
      <c r="F3266" s="134">
        <v>269</v>
      </c>
      <c r="G3266" s="135">
        <v>256</v>
      </c>
      <c r="H3266" s="171">
        <f>IFERROR((Table21[[#This Row],[_202330]]-Table21[[#This Row],[_201930]])/Table21[[#This Row],[_201930]]*1,"")</f>
        <v>9.4017094017094016E-2</v>
      </c>
    </row>
    <row r="3267" spans="1:8" ht="28.5">
      <c r="A3267" s="132">
        <v>224642</v>
      </c>
      <c r="B3267" s="134" t="s">
        <v>1167</v>
      </c>
      <c r="C3267" s="134" t="s">
        <v>129</v>
      </c>
      <c r="D3267" s="134" t="s">
        <v>129</v>
      </c>
      <c r="E3267" s="134" t="s">
        <v>129</v>
      </c>
      <c r="F3267" s="134" t="s">
        <v>129</v>
      </c>
      <c r="G3267" s="135" t="s">
        <v>129</v>
      </c>
      <c r="H3267" s="171" t="str">
        <f>IFERROR((Table21[[#This Row],[_202330]]-Table21[[#This Row],[_201930]])/Table21[[#This Row],[_201930]]*1,"")</f>
        <v/>
      </c>
    </row>
    <row r="3268" spans="1:8">
      <c r="A3268" s="132">
        <v>224642</v>
      </c>
      <c r="B3268" s="134" t="s">
        <v>1146</v>
      </c>
      <c r="C3268" s="134">
        <v>253</v>
      </c>
      <c r="D3268" s="134">
        <v>262</v>
      </c>
      <c r="E3268" s="134">
        <v>286</v>
      </c>
      <c r="F3268" s="134">
        <v>293</v>
      </c>
      <c r="G3268" s="135">
        <v>295</v>
      </c>
      <c r="H3268" s="171">
        <f>IFERROR((Table21[[#This Row],[_202330]]-Table21[[#This Row],[_201930]])/Table21[[#This Row],[_201930]]*1,"")</f>
        <v>0.16600790513833993</v>
      </c>
    </row>
    <row r="3269" spans="1:8" ht="28.5">
      <c r="A3269" s="132">
        <v>224642</v>
      </c>
      <c r="B3269" s="134" t="s">
        <v>1147</v>
      </c>
      <c r="C3269" s="134">
        <v>21</v>
      </c>
      <c r="D3269" s="134">
        <v>30</v>
      </c>
      <c r="E3269" s="134">
        <v>31</v>
      </c>
      <c r="F3269" s="134">
        <v>20</v>
      </c>
      <c r="G3269" s="135">
        <v>16</v>
      </c>
      <c r="H3269" s="171">
        <f>IFERROR((Table21[[#This Row],[_202330]]-Table21[[#This Row],[_201930]])/Table21[[#This Row],[_201930]]*1,"")</f>
        <v>-0.23809523809523808</v>
      </c>
    </row>
    <row r="3270" spans="1:8" ht="28.5">
      <c r="A3270" s="132">
        <v>224642</v>
      </c>
      <c r="B3270" s="134" t="s">
        <v>1148</v>
      </c>
      <c r="C3270" s="134">
        <v>331</v>
      </c>
      <c r="D3270" s="134">
        <v>346</v>
      </c>
      <c r="E3270" s="134">
        <v>306</v>
      </c>
      <c r="F3270" s="134">
        <v>312</v>
      </c>
      <c r="G3270" s="135">
        <v>303</v>
      </c>
      <c r="H3270" s="171">
        <f>IFERROR((Table21[[#This Row],[_202330]]-Table21[[#This Row],[_201930]])/Table21[[#This Row],[_201930]]*1,"")</f>
        <v>-8.4592145015105744E-2</v>
      </c>
    </row>
    <row r="3271" spans="1:8" ht="28.5">
      <c r="A3271" s="132">
        <v>224642</v>
      </c>
      <c r="B3271" s="134" t="s">
        <v>1149</v>
      </c>
      <c r="C3271" s="134">
        <v>435</v>
      </c>
      <c r="D3271" s="134">
        <v>428</v>
      </c>
      <c r="E3271" s="134">
        <v>413</v>
      </c>
      <c r="F3271" s="134">
        <v>414</v>
      </c>
      <c r="G3271" s="135">
        <v>387</v>
      </c>
      <c r="H3271" s="171">
        <f>IFERROR((Table21[[#This Row],[_202330]]-Table21[[#This Row],[_201930]])/Table21[[#This Row],[_201930]]*1,"")</f>
        <v>-0.1103448275862069</v>
      </c>
    </row>
    <row r="3272" spans="1:8" ht="28.5">
      <c r="A3272" s="132">
        <v>224642</v>
      </c>
      <c r="B3272" s="134" t="s">
        <v>1150</v>
      </c>
      <c r="C3272" s="134">
        <v>787</v>
      </c>
      <c r="D3272" s="134">
        <v>804</v>
      </c>
      <c r="E3272" s="134">
        <v>750</v>
      </c>
      <c r="F3272" s="134">
        <v>746</v>
      </c>
      <c r="G3272" s="135">
        <v>706</v>
      </c>
      <c r="H3272" s="171">
        <f>IFERROR((Table21[[#This Row],[_202330]]-Table21[[#This Row],[_201930]])/Table21[[#This Row],[_201930]]*1,"")</f>
        <v>-0.10292249047013977</v>
      </c>
    </row>
    <row r="3273" spans="1:8">
      <c r="A3273" s="132">
        <v>224642</v>
      </c>
      <c r="B3273" s="134" t="s">
        <v>1151</v>
      </c>
      <c r="C3273" s="134">
        <v>24</v>
      </c>
      <c r="D3273" s="134">
        <v>25</v>
      </c>
      <c r="E3273" s="134">
        <v>28</v>
      </c>
      <c r="F3273" s="134">
        <v>28</v>
      </c>
      <c r="G3273" s="135">
        <v>29</v>
      </c>
      <c r="H3273" s="171">
        <f>IFERROR((Table21[[#This Row],[_202330]]-Table21[[#This Row],[_201930]])/Table21[[#This Row],[_201930]]*1,"")</f>
        <v>0.20833333333333334</v>
      </c>
    </row>
    <row r="3274" spans="1:8" ht="28.5">
      <c r="A3274" s="132">
        <v>224642</v>
      </c>
      <c r="B3274" s="134" t="s">
        <v>1152</v>
      </c>
      <c r="C3274" s="134">
        <v>34</v>
      </c>
      <c r="D3274" s="134">
        <v>35</v>
      </c>
      <c r="E3274" s="134">
        <v>33</v>
      </c>
      <c r="F3274" s="134">
        <v>32</v>
      </c>
      <c r="G3274" s="135">
        <v>32</v>
      </c>
      <c r="H3274" s="171">
        <f>IFERROR((Table21[[#This Row],[_202330]]-Table21[[#This Row],[_201930]])/Table21[[#This Row],[_201930]]*1,"")</f>
        <v>-5.8823529411764705E-2</v>
      </c>
    </row>
    <row r="3275" spans="1:8" ht="28.5">
      <c r="A3275" s="132">
        <v>224642</v>
      </c>
      <c r="B3275" s="134" t="s">
        <v>1153</v>
      </c>
      <c r="C3275" s="134">
        <v>2</v>
      </c>
      <c r="D3275" s="134">
        <v>3</v>
      </c>
      <c r="E3275" s="134">
        <v>3</v>
      </c>
      <c r="F3275" s="134">
        <v>2</v>
      </c>
      <c r="G3275" s="135">
        <v>2</v>
      </c>
      <c r="H3275" s="171">
        <f>IFERROR((Table21[[#This Row],[_202330]]-Table21[[#This Row],[_201930]])/Table21[[#This Row],[_201930]]*1,"")</f>
        <v>0</v>
      </c>
    </row>
    <row r="3276" spans="1:8" ht="28.5">
      <c r="A3276" s="132">
        <v>224642</v>
      </c>
      <c r="B3276" s="134" t="s">
        <v>1154</v>
      </c>
      <c r="C3276" s="134">
        <v>32</v>
      </c>
      <c r="D3276" s="134">
        <v>32</v>
      </c>
      <c r="E3276" s="134">
        <v>30</v>
      </c>
      <c r="F3276" s="134">
        <v>30</v>
      </c>
      <c r="G3276" s="135">
        <v>30</v>
      </c>
      <c r="H3276" s="171">
        <f>IFERROR((Table21[[#This Row],[_202330]]-Table21[[#This Row],[_201930]])/Table21[[#This Row],[_201930]]*1,"")</f>
        <v>-6.25E-2</v>
      </c>
    </row>
    <row r="3277" spans="1:8" ht="28.5">
      <c r="A3277" s="132">
        <v>224642</v>
      </c>
      <c r="B3277" s="134" t="s">
        <v>1155</v>
      </c>
      <c r="C3277" s="134">
        <v>42</v>
      </c>
      <c r="D3277" s="134">
        <v>40</v>
      </c>
      <c r="E3277" s="134">
        <v>40</v>
      </c>
      <c r="F3277" s="134">
        <v>40</v>
      </c>
      <c r="G3277" s="135">
        <v>39</v>
      </c>
      <c r="H3277" s="171">
        <f>IFERROR((Table21[[#This Row],[_202330]]-Table21[[#This Row],[_201930]])/Table21[[#This Row],[_201930]]*1,"")</f>
        <v>-7.1428571428571425E-2</v>
      </c>
    </row>
    <row r="3278" spans="1:8">
      <c r="A3278" s="132">
        <v>225070</v>
      </c>
      <c r="B3278" s="134" t="s">
        <v>1173</v>
      </c>
      <c r="C3278" s="134">
        <v>212</v>
      </c>
      <c r="D3278" s="134">
        <v>180</v>
      </c>
      <c r="E3278" s="134">
        <v>145</v>
      </c>
      <c r="F3278" s="134">
        <v>183</v>
      </c>
      <c r="G3278" s="135">
        <v>174</v>
      </c>
      <c r="H3278" s="171">
        <f>IFERROR((Table21[[#This Row],[_202330]]-Table21[[#This Row],[_201930]])/Table21[[#This Row],[_201930]]*1,"")</f>
        <v>-0.17924528301886791</v>
      </c>
    </row>
    <row r="3279" spans="1:8">
      <c r="A3279" s="132">
        <v>225070</v>
      </c>
      <c r="B3279" s="134" t="s">
        <v>1131</v>
      </c>
      <c r="C3279" s="134">
        <v>0</v>
      </c>
      <c r="D3279" s="134">
        <v>0</v>
      </c>
      <c r="E3279" s="134">
        <v>0</v>
      </c>
      <c r="F3279" s="134">
        <v>0</v>
      </c>
      <c r="G3279" s="135">
        <v>0</v>
      </c>
      <c r="H3279" s="171" t="str">
        <f>IFERROR((Table21[[#This Row],[_202330]]-Table21[[#This Row],[_201930]])/Table21[[#This Row],[_201930]]*1,"")</f>
        <v/>
      </c>
    </row>
    <row r="3280" spans="1:8">
      <c r="A3280" s="132">
        <v>225070</v>
      </c>
      <c r="B3280" s="134" t="s">
        <v>1132</v>
      </c>
      <c r="C3280" s="134">
        <v>212</v>
      </c>
      <c r="D3280" s="134">
        <v>180</v>
      </c>
      <c r="E3280" s="134">
        <v>145</v>
      </c>
      <c r="F3280" s="134">
        <v>183</v>
      </c>
      <c r="G3280" s="135">
        <v>174</v>
      </c>
      <c r="H3280" s="171">
        <f>IFERROR((Table21[[#This Row],[_202330]]-Table21[[#This Row],[_201930]])/Table21[[#This Row],[_201930]]*1,"")</f>
        <v>-0.17924528301886791</v>
      </c>
    </row>
    <row r="3281" spans="1:8" ht="28.5">
      <c r="A3281" s="132">
        <v>225070</v>
      </c>
      <c r="B3281" s="134" t="s">
        <v>1133</v>
      </c>
      <c r="C3281" s="134">
        <v>12</v>
      </c>
      <c r="D3281" s="134">
        <v>15</v>
      </c>
      <c r="E3281" s="134">
        <v>22</v>
      </c>
      <c r="F3281" s="134">
        <v>21</v>
      </c>
      <c r="G3281" s="135">
        <v>13</v>
      </c>
      <c r="H3281" s="171">
        <f>IFERROR((Table21[[#This Row],[_202330]]-Table21[[#This Row],[_201930]])/Table21[[#This Row],[_201930]]*1,"")</f>
        <v>8.3333333333333329E-2</v>
      </c>
    </row>
    <row r="3282" spans="1:8" ht="28.5">
      <c r="A3282" s="132">
        <v>225070</v>
      </c>
      <c r="B3282" s="134" t="s">
        <v>1162</v>
      </c>
      <c r="C3282" s="134">
        <v>48</v>
      </c>
      <c r="D3282" s="134">
        <v>42</v>
      </c>
      <c r="E3282" s="134">
        <v>28</v>
      </c>
      <c r="F3282" s="134">
        <v>37</v>
      </c>
      <c r="G3282" s="135">
        <v>37</v>
      </c>
      <c r="H3282" s="171">
        <f>IFERROR((Table21[[#This Row],[_202330]]-Table21[[#This Row],[_201930]])/Table21[[#This Row],[_201930]]*1,"")</f>
        <v>-0.22916666666666666</v>
      </c>
    </row>
    <row r="3283" spans="1:8" ht="28.5">
      <c r="A3283" s="132">
        <v>225070</v>
      </c>
      <c r="B3283" s="134" t="s">
        <v>1163</v>
      </c>
      <c r="C3283" s="134">
        <v>0</v>
      </c>
      <c r="D3283" s="134">
        <v>0</v>
      </c>
      <c r="E3283" s="134">
        <v>0</v>
      </c>
      <c r="F3283" s="134">
        <v>0</v>
      </c>
      <c r="G3283" s="135">
        <v>0</v>
      </c>
      <c r="H3283" s="171" t="str">
        <f>IFERROR((Table21[[#This Row],[_202330]]-Table21[[#This Row],[_201930]])/Table21[[#This Row],[_201930]]*1,"")</f>
        <v/>
      </c>
    </row>
    <row r="3284" spans="1:8">
      <c r="A3284" s="132">
        <v>225070</v>
      </c>
      <c r="B3284" s="134" t="s">
        <v>1136</v>
      </c>
      <c r="C3284" s="134">
        <v>60</v>
      </c>
      <c r="D3284" s="134">
        <v>57</v>
      </c>
      <c r="E3284" s="134">
        <v>50</v>
      </c>
      <c r="F3284" s="134">
        <v>58</v>
      </c>
      <c r="G3284" s="135">
        <v>50</v>
      </c>
      <c r="H3284" s="171">
        <f>IFERROR((Table21[[#This Row],[_202330]]-Table21[[#This Row],[_201930]])/Table21[[#This Row],[_201930]]*1,"")</f>
        <v>-0.16666666666666666</v>
      </c>
    </row>
    <row r="3285" spans="1:8">
      <c r="A3285" s="132">
        <v>225070</v>
      </c>
      <c r="B3285" s="134" t="s">
        <v>1137</v>
      </c>
      <c r="C3285" s="134">
        <v>28</v>
      </c>
      <c r="D3285" s="134">
        <v>32</v>
      </c>
      <c r="E3285" s="134">
        <v>34</v>
      </c>
      <c r="F3285" s="134">
        <v>32</v>
      </c>
      <c r="G3285" s="135">
        <v>29</v>
      </c>
      <c r="H3285" s="171">
        <f>IFERROR((Table21[[#This Row],[_202330]]-Table21[[#This Row],[_201930]])/Table21[[#This Row],[_201930]]*1,"")</f>
        <v>3.5714285714285712E-2</v>
      </c>
    </row>
    <row r="3286" spans="1:8" ht="28.5">
      <c r="A3286" s="132">
        <v>225070</v>
      </c>
      <c r="B3286" s="134" t="s">
        <v>1138</v>
      </c>
      <c r="C3286" s="134">
        <v>12</v>
      </c>
      <c r="D3286" s="134">
        <v>14</v>
      </c>
      <c r="E3286" s="134">
        <v>29</v>
      </c>
      <c r="F3286" s="134">
        <v>20</v>
      </c>
      <c r="G3286" s="135">
        <v>13</v>
      </c>
      <c r="H3286" s="171">
        <f>IFERROR((Table21[[#This Row],[_202330]]-Table21[[#This Row],[_201930]])/Table21[[#This Row],[_201930]]*1,"")</f>
        <v>8.3333333333333329E-2</v>
      </c>
    </row>
    <row r="3287" spans="1:8" ht="28.5">
      <c r="A3287" s="132">
        <v>225070</v>
      </c>
      <c r="B3287" s="134" t="s">
        <v>1164</v>
      </c>
      <c r="C3287" s="134">
        <v>50</v>
      </c>
      <c r="D3287" s="134">
        <v>47</v>
      </c>
      <c r="E3287" s="134">
        <v>40</v>
      </c>
      <c r="F3287" s="134">
        <v>43</v>
      </c>
      <c r="G3287" s="135">
        <v>39</v>
      </c>
      <c r="H3287" s="171">
        <f>IFERROR((Table21[[#This Row],[_202330]]-Table21[[#This Row],[_201930]])/Table21[[#This Row],[_201930]]*1,"")</f>
        <v>-0.22</v>
      </c>
    </row>
    <row r="3288" spans="1:8" ht="28.5">
      <c r="A3288" s="132">
        <v>225070</v>
      </c>
      <c r="B3288" s="134" t="s">
        <v>1165</v>
      </c>
      <c r="C3288" s="134">
        <v>0</v>
      </c>
      <c r="D3288" s="134">
        <v>0</v>
      </c>
      <c r="E3288" s="134">
        <v>0</v>
      </c>
      <c r="F3288" s="134">
        <v>0</v>
      </c>
      <c r="G3288" s="135">
        <v>1</v>
      </c>
      <c r="H3288" s="171" t="str">
        <f>IFERROR((Table21[[#This Row],[_202330]]-Table21[[#This Row],[_201930]])/Table21[[#This Row],[_201930]]*1,"")</f>
        <v/>
      </c>
    </row>
    <row r="3289" spans="1:8">
      <c r="A3289" s="132">
        <v>225070</v>
      </c>
      <c r="B3289" s="134" t="s">
        <v>1141</v>
      </c>
      <c r="C3289" s="134">
        <v>62</v>
      </c>
      <c r="D3289" s="134">
        <v>61</v>
      </c>
      <c r="E3289" s="134">
        <v>69</v>
      </c>
      <c r="F3289" s="134">
        <v>63</v>
      </c>
      <c r="G3289" s="135">
        <v>53</v>
      </c>
      <c r="H3289" s="171">
        <f>IFERROR((Table21[[#This Row],[_202330]]-Table21[[#This Row],[_201930]])/Table21[[#This Row],[_201930]]*1,"")</f>
        <v>-0.14516129032258066</v>
      </c>
    </row>
    <row r="3290" spans="1:8">
      <c r="A3290" s="132">
        <v>225070</v>
      </c>
      <c r="B3290" s="134" t="s">
        <v>1142</v>
      </c>
      <c r="C3290" s="134">
        <v>29</v>
      </c>
      <c r="D3290" s="134">
        <v>34</v>
      </c>
      <c r="E3290" s="134">
        <v>48</v>
      </c>
      <c r="F3290" s="134">
        <v>34</v>
      </c>
      <c r="G3290" s="135">
        <v>30</v>
      </c>
      <c r="H3290" s="171">
        <f>IFERROR((Table21[[#This Row],[_202330]]-Table21[[#This Row],[_201930]])/Table21[[#This Row],[_201930]]*1,"")</f>
        <v>3.4482758620689655E-2</v>
      </c>
    </row>
    <row r="3291" spans="1:8" ht="28.5">
      <c r="A3291" s="132">
        <v>225070</v>
      </c>
      <c r="B3291" s="134" t="s">
        <v>1143</v>
      </c>
      <c r="C3291" s="134">
        <v>12</v>
      </c>
      <c r="D3291" s="134">
        <v>14</v>
      </c>
      <c r="E3291" s="134">
        <v>30</v>
      </c>
      <c r="F3291" s="134">
        <v>21</v>
      </c>
      <c r="G3291" s="135">
        <v>13</v>
      </c>
      <c r="H3291" s="171">
        <f>IFERROR((Table21[[#This Row],[_202330]]-Table21[[#This Row],[_201930]])/Table21[[#This Row],[_201930]]*1,"")</f>
        <v>8.3333333333333329E-2</v>
      </c>
    </row>
    <row r="3292" spans="1:8" ht="28.5">
      <c r="A3292" s="132">
        <v>225070</v>
      </c>
      <c r="B3292" s="134" t="s">
        <v>1166</v>
      </c>
      <c r="C3292" s="134">
        <v>50</v>
      </c>
      <c r="D3292" s="134">
        <v>48</v>
      </c>
      <c r="E3292" s="134">
        <v>44</v>
      </c>
      <c r="F3292" s="134">
        <v>44</v>
      </c>
      <c r="G3292" s="135">
        <v>41</v>
      </c>
      <c r="H3292" s="171">
        <f>IFERROR((Table21[[#This Row],[_202330]]-Table21[[#This Row],[_201930]])/Table21[[#This Row],[_201930]]*1,"")</f>
        <v>-0.18</v>
      </c>
    </row>
    <row r="3293" spans="1:8" ht="28.5">
      <c r="A3293" s="132">
        <v>225070</v>
      </c>
      <c r="B3293" s="134" t="s">
        <v>1167</v>
      </c>
      <c r="C3293" s="134">
        <v>0</v>
      </c>
      <c r="D3293" s="134">
        <v>0</v>
      </c>
      <c r="E3293" s="134">
        <v>0</v>
      </c>
      <c r="F3293" s="134">
        <v>1</v>
      </c>
      <c r="G3293" s="135">
        <v>2</v>
      </c>
      <c r="H3293" s="171" t="str">
        <f>IFERROR((Table21[[#This Row],[_202330]]-Table21[[#This Row],[_201930]])/Table21[[#This Row],[_201930]]*1,"")</f>
        <v/>
      </c>
    </row>
    <row r="3294" spans="1:8">
      <c r="A3294" s="132">
        <v>225070</v>
      </c>
      <c r="B3294" s="134" t="s">
        <v>1146</v>
      </c>
      <c r="C3294" s="134">
        <v>62</v>
      </c>
      <c r="D3294" s="134">
        <v>62</v>
      </c>
      <c r="E3294" s="134">
        <v>74</v>
      </c>
      <c r="F3294" s="134">
        <v>66</v>
      </c>
      <c r="G3294" s="135">
        <v>56</v>
      </c>
      <c r="H3294" s="171">
        <f>IFERROR((Table21[[#This Row],[_202330]]-Table21[[#This Row],[_201930]])/Table21[[#This Row],[_201930]]*1,"")</f>
        <v>-9.6774193548387094E-2</v>
      </c>
    </row>
    <row r="3295" spans="1:8" ht="28.5">
      <c r="A3295" s="132">
        <v>225070</v>
      </c>
      <c r="B3295" s="134" t="s">
        <v>1147</v>
      </c>
      <c r="C3295" s="134">
        <v>1</v>
      </c>
      <c r="D3295" s="134">
        <v>3</v>
      </c>
      <c r="E3295" s="134">
        <v>6</v>
      </c>
      <c r="F3295" s="134">
        <v>5</v>
      </c>
      <c r="G3295" s="135">
        <v>1</v>
      </c>
      <c r="H3295" s="171">
        <f>IFERROR((Table21[[#This Row],[_202330]]-Table21[[#This Row],[_201930]])/Table21[[#This Row],[_201930]]*1,"")</f>
        <v>0</v>
      </c>
    </row>
    <row r="3296" spans="1:8" ht="28.5">
      <c r="A3296" s="132">
        <v>225070</v>
      </c>
      <c r="B3296" s="134" t="s">
        <v>1148</v>
      </c>
      <c r="C3296" s="134">
        <v>53</v>
      </c>
      <c r="D3296" s="134">
        <v>33</v>
      </c>
      <c r="E3296" s="134">
        <v>29</v>
      </c>
      <c r="F3296" s="134">
        <v>33</v>
      </c>
      <c r="G3296" s="135">
        <v>29</v>
      </c>
      <c r="H3296" s="171">
        <f>IFERROR((Table21[[#This Row],[_202330]]-Table21[[#This Row],[_201930]])/Table21[[#This Row],[_201930]]*1,"")</f>
        <v>-0.45283018867924529</v>
      </c>
    </row>
    <row r="3297" spans="1:8" ht="28.5">
      <c r="A3297" s="132">
        <v>225070</v>
      </c>
      <c r="B3297" s="134" t="s">
        <v>1149</v>
      </c>
      <c r="C3297" s="134">
        <v>96</v>
      </c>
      <c r="D3297" s="134">
        <v>82</v>
      </c>
      <c r="E3297" s="134">
        <v>36</v>
      </c>
      <c r="F3297" s="134">
        <v>79</v>
      </c>
      <c r="G3297" s="135">
        <v>88</v>
      </c>
      <c r="H3297" s="171">
        <f>IFERROR((Table21[[#This Row],[_202330]]-Table21[[#This Row],[_201930]])/Table21[[#This Row],[_201930]]*1,"")</f>
        <v>-8.3333333333333329E-2</v>
      </c>
    </row>
    <row r="3298" spans="1:8" ht="28.5">
      <c r="A3298" s="132">
        <v>225070</v>
      </c>
      <c r="B3298" s="134" t="s">
        <v>1150</v>
      </c>
      <c r="C3298" s="134">
        <v>150</v>
      </c>
      <c r="D3298" s="134">
        <v>118</v>
      </c>
      <c r="E3298" s="134">
        <v>71</v>
      </c>
      <c r="F3298" s="134">
        <v>117</v>
      </c>
      <c r="G3298" s="135">
        <v>118</v>
      </c>
      <c r="H3298" s="171">
        <f>IFERROR((Table21[[#This Row],[_202330]]-Table21[[#This Row],[_201930]])/Table21[[#This Row],[_201930]]*1,"")</f>
        <v>-0.21333333333333335</v>
      </c>
    </row>
    <row r="3299" spans="1:8">
      <c r="A3299" s="132">
        <v>225070</v>
      </c>
      <c r="B3299" s="134" t="s">
        <v>1151</v>
      </c>
      <c r="C3299" s="134">
        <v>29</v>
      </c>
      <c r="D3299" s="134">
        <v>34</v>
      </c>
      <c r="E3299" s="134">
        <v>51</v>
      </c>
      <c r="F3299" s="134">
        <v>36</v>
      </c>
      <c r="G3299" s="135">
        <v>32</v>
      </c>
      <c r="H3299" s="171">
        <f>IFERROR((Table21[[#This Row],[_202330]]-Table21[[#This Row],[_201930]])/Table21[[#This Row],[_201930]]*1,"")</f>
        <v>0.10344827586206896</v>
      </c>
    </row>
    <row r="3300" spans="1:8" ht="28.5">
      <c r="A3300" s="132">
        <v>225070</v>
      </c>
      <c r="B3300" s="134" t="s">
        <v>1152</v>
      </c>
      <c r="C3300" s="134">
        <v>25</v>
      </c>
      <c r="D3300" s="134">
        <v>20</v>
      </c>
      <c r="E3300" s="134">
        <v>24</v>
      </c>
      <c r="F3300" s="134">
        <v>21</v>
      </c>
      <c r="G3300" s="135">
        <v>17</v>
      </c>
      <c r="H3300" s="171">
        <f>IFERROR((Table21[[#This Row],[_202330]]-Table21[[#This Row],[_201930]])/Table21[[#This Row],[_201930]]*1,"")</f>
        <v>-0.32</v>
      </c>
    </row>
    <row r="3301" spans="1:8" ht="28.5">
      <c r="A3301" s="132">
        <v>225070</v>
      </c>
      <c r="B3301" s="134" t="s">
        <v>1153</v>
      </c>
      <c r="C3301" s="134">
        <v>0</v>
      </c>
      <c r="D3301" s="134">
        <v>2</v>
      </c>
      <c r="E3301" s="134">
        <v>4</v>
      </c>
      <c r="F3301" s="134">
        <v>3</v>
      </c>
      <c r="G3301" s="135">
        <v>1</v>
      </c>
      <c r="H3301" s="171" t="str">
        <f>IFERROR((Table21[[#This Row],[_202330]]-Table21[[#This Row],[_201930]])/Table21[[#This Row],[_201930]]*1,"")</f>
        <v/>
      </c>
    </row>
    <row r="3302" spans="1:8" ht="28.5">
      <c r="A3302" s="132">
        <v>225070</v>
      </c>
      <c r="B3302" s="134" t="s">
        <v>1154</v>
      </c>
      <c r="C3302" s="134">
        <v>25</v>
      </c>
      <c r="D3302" s="134">
        <v>18</v>
      </c>
      <c r="E3302" s="134">
        <v>20</v>
      </c>
      <c r="F3302" s="134">
        <v>18</v>
      </c>
      <c r="G3302" s="135">
        <v>17</v>
      </c>
      <c r="H3302" s="171">
        <f>IFERROR((Table21[[#This Row],[_202330]]-Table21[[#This Row],[_201930]])/Table21[[#This Row],[_201930]]*1,"")</f>
        <v>-0.32</v>
      </c>
    </row>
    <row r="3303" spans="1:8" ht="28.5">
      <c r="A3303" s="132">
        <v>225070</v>
      </c>
      <c r="B3303" s="134" t="s">
        <v>1155</v>
      </c>
      <c r="C3303" s="134">
        <v>45</v>
      </c>
      <c r="D3303" s="134">
        <v>46</v>
      </c>
      <c r="E3303" s="134">
        <v>25</v>
      </c>
      <c r="F3303" s="134">
        <v>43</v>
      </c>
      <c r="G3303" s="135">
        <v>51</v>
      </c>
      <c r="H3303" s="171">
        <f>IFERROR((Table21[[#This Row],[_202330]]-Table21[[#This Row],[_201930]])/Table21[[#This Row],[_201930]]*1,"")</f>
        <v>0.13333333333333333</v>
      </c>
    </row>
    <row r="3304" spans="1:8">
      <c r="A3304" s="132">
        <v>226204</v>
      </c>
      <c r="B3304" s="134" t="s">
        <v>1173</v>
      </c>
      <c r="C3304" s="134">
        <v>519</v>
      </c>
      <c r="D3304" s="134">
        <v>699</v>
      </c>
      <c r="E3304" s="134">
        <v>806</v>
      </c>
      <c r="F3304" s="134">
        <v>848</v>
      </c>
      <c r="G3304" s="135">
        <v>889</v>
      </c>
      <c r="H3304" s="171">
        <f>IFERROR((Table21[[#This Row],[_202330]]-Table21[[#This Row],[_201930]])/Table21[[#This Row],[_201930]]*1,"")</f>
        <v>0.71290944123314071</v>
      </c>
    </row>
    <row r="3305" spans="1:8">
      <c r="A3305" s="132">
        <v>226204</v>
      </c>
      <c r="B3305" s="134" t="s">
        <v>1131</v>
      </c>
      <c r="C3305" s="134">
        <v>0</v>
      </c>
      <c r="D3305" s="134">
        <v>2</v>
      </c>
      <c r="E3305" s="134">
        <v>2</v>
      </c>
      <c r="F3305" s="134">
        <v>2</v>
      </c>
      <c r="G3305" s="135">
        <v>3</v>
      </c>
      <c r="H3305" s="171" t="str">
        <f>IFERROR((Table21[[#This Row],[_202330]]-Table21[[#This Row],[_201930]])/Table21[[#This Row],[_201930]]*1,"")</f>
        <v/>
      </c>
    </row>
    <row r="3306" spans="1:8">
      <c r="A3306" s="132">
        <v>226204</v>
      </c>
      <c r="B3306" s="134" t="s">
        <v>1132</v>
      </c>
      <c r="C3306" s="134">
        <v>519</v>
      </c>
      <c r="D3306" s="134">
        <v>697</v>
      </c>
      <c r="E3306" s="134">
        <v>804</v>
      </c>
      <c r="F3306" s="134">
        <v>846</v>
      </c>
      <c r="G3306" s="135">
        <v>886</v>
      </c>
      <c r="H3306" s="171">
        <f>IFERROR((Table21[[#This Row],[_202330]]-Table21[[#This Row],[_201930]])/Table21[[#This Row],[_201930]]*1,"")</f>
        <v>0.7071290944123314</v>
      </c>
    </row>
    <row r="3307" spans="1:8" ht="28.5">
      <c r="A3307" s="132">
        <v>226204</v>
      </c>
      <c r="B3307" s="134" t="s">
        <v>1133</v>
      </c>
      <c r="C3307" s="134">
        <v>63</v>
      </c>
      <c r="D3307" s="134">
        <v>99</v>
      </c>
      <c r="E3307" s="134">
        <v>132</v>
      </c>
      <c r="F3307" s="134">
        <v>128</v>
      </c>
      <c r="G3307" s="135">
        <v>125</v>
      </c>
      <c r="H3307" s="171">
        <f>IFERROR((Table21[[#This Row],[_202330]]-Table21[[#This Row],[_201930]])/Table21[[#This Row],[_201930]]*1,"")</f>
        <v>0.98412698412698407</v>
      </c>
    </row>
    <row r="3308" spans="1:8" ht="28.5">
      <c r="A3308" s="132">
        <v>226204</v>
      </c>
      <c r="B3308" s="134" t="s">
        <v>1162</v>
      </c>
      <c r="C3308" s="134">
        <v>189</v>
      </c>
      <c r="D3308" s="134">
        <v>269</v>
      </c>
      <c r="E3308" s="134">
        <v>343</v>
      </c>
      <c r="F3308" s="134">
        <v>415</v>
      </c>
      <c r="G3308" s="135">
        <v>475</v>
      </c>
      <c r="H3308" s="171">
        <f>IFERROR((Table21[[#This Row],[_202330]]-Table21[[#This Row],[_201930]])/Table21[[#This Row],[_201930]]*1,"")</f>
        <v>1.5132275132275133</v>
      </c>
    </row>
    <row r="3309" spans="1:8" ht="28.5">
      <c r="A3309" s="132">
        <v>226204</v>
      </c>
      <c r="B3309" s="134" t="s">
        <v>1163</v>
      </c>
      <c r="C3309" s="134" t="s">
        <v>129</v>
      </c>
      <c r="D3309" s="134" t="s">
        <v>129</v>
      </c>
      <c r="E3309" s="134" t="s">
        <v>129</v>
      </c>
      <c r="F3309" s="134" t="s">
        <v>129</v>
      </c>
      <c r="G3309" s="135" t="s">
        <v>129</v>
      </c>
      <c r="H3309" s="171" t="str">
        <f>IFERROR((Table21[[#This Row],[_202330]]-Table21[[#This Row],[_201930]])/Table21[[#This Row],[_201930]]*1,"")</f>
        <v/>
      </c>
    </row>
    <row r="3310" spans="1:8">
      <c r="A3310" s="132">
        <v>226204</v>
      </c>
      <c r="B3310" s="134" t="s">
        <v>1136</v>
      </c>
      <c r="C3310" s="134">
        <v>252</v>
      </c>
      <c r="D3310" s="134">
        <v>368</v>
      </c>
      <c r="E3310" s="134">
        <v>475</v>
      </c>
      <c r="F3310" s="134">
        <v>543</v>
      </c>
      <c r="G3310" s="135">
        <v>600</v>
      </c>
      <c r="H3310" s="171">
        <f>IFERROR((Table21[[#This Row],[_202330]]-Table21[[#This Row],[_201930]])/Table21[[#This Row],[_201930]]*1,"")</f>
        <v>1.3809523809523809</v>
      </c>
    </row>
    <row r="3311" spans="1:8">
      <c r="A3311" s="132">
        <v>226204</v>
      </c>
      <c r="B3311" s="134" t="s">
        <v>1137</v>
      </c>
      <c r="C3311" s="134">
        <v>49</v>
      </c>
      <c r="D3311" s="134">
        <v>53</v>
      </c>
      <c r="E3311" s="134">
        <v>59</v>
      </c>
      <c r="F3311" s="134">
        <v>64</v>
      </c>
      <c r="G3311" s="135">
        <v>68</v>
      </c>
      <c r="H3311" s="171">
        <f>IFERROR((Table21[[#This Row],[_202330]]-Table21[[#This Row],[_201930]])/Table21[[#This Row],[_201930]]*1,"")</f>
        <v>0.38775510204081631</v>
      </c>
    </row>
    <row r="3312" spans="1:8" ht="28.5">
      <c r="A3312" s="132">
        <v>226204</v>
      </c>
      <c r="B3312" s="134" t="s">
        <v>1138</v>
      </c>
      <c r="C3312" s="134">
        <v>58</v>
      </c>
      <c r="D3312" s="134">
        <v>99</v>
      </c>
      <c r="E3312" s="134">
        <v>126</v>
      </c>
      <c r="F3312" s="134">
        <v>113</v>
      </c>
      <c r="G3312" s="135">
        <v>120</v>
      </c>
      <c r="H3312" s="171">
        <f>IFERROR((Table21[[#This Row],[_202330]]-Table21[[#This Row],[_201930]])/Table21[[#This Row],[_201930]]*1,"")</f>
        <v>1.0689655172413792</v>
      </c>
    </row>
    <row r="3313" spans="1:8" ht="28.5">
      <c r="A3313" s="132">
        <v>226204</v>
      </c>
      <c r="B3313" s="134" t="s">
        <v>1164</v>
      </c>
      <c r="C3313" s="134">
        <v>213</v>
      </c>
      <c r="D3313" s="134">
        <v>304</v>
      </c>
      <c r="E3313" s="134">
        <v>385</v>
      </c>
      <c r="F3313" s="134">
        <v>459</v>
      </c>
      <c r="G3313" s="135">
        <v>511</v>
      </c>
      <c r="H3313" s="171">
        <f>IFERROR((Table21[[#This Row],[_202330]]-Table21[[#This Row],[_201930]])/Table21[[#This Row],[_201930]]*1,"")</f>
        <v>1.3990610328638498</v>
      </c>
    </row>
    <row r="3314" spans="1:8" ht="28.5">
      <c r="A3314" s="132">
        <v>226204</v>
      </c>
      <c r="B3314" s="134" t="s">
        <v>1165</v>
      </c>
      <c r="C3314" s="134" t="s">
        <v>129</v>
      </c>
      <c r="D3314" s="134" t="s">
        <v>129</v>
      </c>
      <c r="E3314" s="134" t="s">
        <v>129</v>
      </c>
      <c r="F3314" s="134" t="s">
        <v>129</v>
      </c>
      <c r="G3314" s="135" t="s">
        <v>129</v>
      </c>
      <c r="H3314" s="171" t="str">
        <f>IFERROR((Table21[[#This Row],[_202330]]-Table21[[#This Row],[_201930]])/Table21[[#This Row],[_201930]]*1,"")</f>
        <v/>
      </c>
    </row>
    <row r="3315" spans="1:8">
      <c r="A3315" s="132">
        <v>226204</v>
      </c>
      <c r="B3315" s="134" t="s">
        <v>1141</v>
      </c>
      <c r="C3315" s="134">
        <v>271</v>
      </c>
      <c r="D3315" s="134">
        <v>403</v>
      </c>
      <c r="E3315" s="134">
        <v>511</v>
      </c>
      <c r="F3315" s="134">
        <v>572</v>
      </c>
      <c r="G3315" s="135">
        <v>631</v>
      </c>
      <c r="H3315" s="171">
        <f>IFERROR((Table21[[#This Row],[_202330]]-Table21[[#This Row],[_201930]])/Table21[[#This Row],[_201930]]*1,"")</f>
        <v>1.3284132841328413</v>
      </c>
    </row>
    <row r="3316" spans="1:8">
      <c r="A3316" s="132">
        <v>226204</v>
      </c>
      <c r="B3316" s="134" t="s">
        <v>1142</v>
      </c>
      <c r="C3316" s="134">
        <v>52</v>
      </c>
      <c r="D3316" s="134">
        <v>58</v>
      </c>
      <c r="E3316" s="134">
        <v>64</v>
      </c>
      <c r="F3316" s="134">
        <v>68</v>
      </c>
      <c r="G3316" s="135">
        <v>71</v>
      </c>
      <c r="H3316" s="171">
        <f>IFERROR((Table21[[#This Row],[_202330]]-Table21[[#This Row],[_201930]])/Table21[[#This Row],[_201930]]*1,"")</f>
        <v>0.36538461538461536</v>
      </c>
    </row>
    <row r="3317" spans="1:8" ht="28.5">
      <c r="A3317" s="132">
        <v>226204</v>
      </c>
      <c r="B3317" s="134" t="s">
        <v>1143</v>
      </c>
      <c r="C3317" s="134">
        <v>61</v>
      </c>
      <c r="D3317" s="134">
        <v>96</v>
      </c>
      <c r="E3317" s="134">
        <v>116</v>
      </c>
      <c r="F3317" s="134">
        <v>112</v>
      </c>
      <c r="G3317" s="135">
        <v>117</v>
      </c>
      <c r="H3317" s="171">
        <f>IFERROR((Table21[[#This Row],[_202330]]-Table21[[#This Row],[_201930]])/Table21[[#This Row],[_201930]]*1,"")</f>
        <v>0.91803278688524592</v>
      </c>
    </row>
    <row r="3318" spans="1:8" ht="28.5">
      <c r="A3318" s="132">
        <v>226204</v>
      </c>
      <c r="B3318" s="134" t="s">
        <v>1166</v>
      </c>
      <c r="C3318" s="134">
        <v>222</v>
      </c>
      <c r="D3318" s="134">
        <v>322</v>
      </c>
      <c r="E3318" s="134">
        <v>407</v>
      </c>
      <c r="F3318" s="134">
        <v>471</v>
      </c>
      <c r="G3318" s="135">
        <v>526</v>
      </c>
      <c r="H3318" s="171">
        <f>IFERROR((Table21[[#This Row],[_202330]]-Table21[[#This Row],[_201930]])/Table21[[#This Row],[_201930]]*1,"")</f>
        <v>1.3693693693693694</v>
      </c>
    </row>
    <row r="3319" spans="1:8" ht="28.5">
      <c r="A3319" s="132">
        <v>226204</v>
      </c>
      <c r="B3319" s="134" t="s">
        <v>1167</v>
      </c>
      <c r="C3319" s="134" t="s">
        <v>129</v>
      </c>
      <c r="D3319" s="134" t="s">
        <v>129</v>
      </c>
      <c r="E3319" s="134" t="s">
        <v>129</v>
      </c>
      <c r="F3319" s="134" t="s">
        <v>129</v>
      </c>
      <c r="G3319" s="135" t="s">
        <v>129</v>
      </c>
      <c r="H3319" s="171" t="str">
        <f>IFERROR((Table21[[#This Row],[_202330]]-Table21[[#This Row],[_201930]])/Table21[[#This Row],[_201930]]*1,"")</f>
        <v/>
      </c>
    </row>
    <row r="3320" spans="1:8">
      <c r="A3320" s="132">
        <v>226204</v>
      </c>
      <c r="B3320" s="134" t="s">
        <v>1146</v>
      </c>
      <c r="C3320" s="134">
        <v>283</v>
      </c>
      <c r="D3320" s="134">
        <v>418</v>
      </c>
      <c r="E3320" s="134">
        <v>523</v>
      </c>
      <c r="F3320" s="134">
        <v>583</v>
      </c>
      <c r="G3320" s="135">
        <v>643</v>
      </c>
      <c r="H3320" s="171">
        <f>IFERROR((Table21[[#This Row],[_202330]]-Table21[[#This Row],[_201930]])/Table21[[#This Row],[_201930]]*1,"")</f>
        <v>1.2720848056537102</v>
      </c>
    </row>
    <row r="3321" spans="1:8" ht="28.5">
      <c r="A3321" s="132">
        <v>226204</v>
      </c>
      <c r="B3321" s="134" t="s">
        <v>1147</v>
      </c>
      <c r="C3321" s="134">
        <v>9</v>
      </c>
      <c r="D3321" s="134">
        <v>17</v>
      </c>
      <c r="E3321" s="134">
        <v>14</v>
      </c>
      <c r="F3321" s="134">
        <v>24</v>
      </c>
      <c r="G3321" s="135">
        <v>19</v>
      </c>
      <c r="H3321" s="171">
        <f>IFERROR((Table21[[#This Row],[_202330]]-Table21[[#This Row],[_201930]])/Table21[[#This Row],[_201930]]*1,"")</f>
        <v>1.1111111111111112</v>
      </c>
    </row>
    <row r="3322" spans="1:8" ht="28.5">
      <c r="A3322" s="132">
        <v>226204</v>
      </c>
      <c r="B3322" s="134" t="s">
        <v>1148</v>
      </c>
      <c r="C3322" s="134">
        <v>135</v>
      </c>
      <c r="D3322" s="134">
        <v>160</v>
      </c>
      <c r="E3322" s="134">
        <v>152</v>
      </c>
      <c r="F3322" s="134">
        <v>136</v>
      </c>
      <c r="G3322" s="135">
        <v>125</v>
      </c>
      <c r="H3322" s="171">
        <f>IFERROR((Table21[[#This Row],[_202330]]-Table21[[#This Row],[_201930]])/Table21[[#This Row],[_201930]]*1,"")</f>
        <v>-7.407407407407407E-2</v>
      </c>
    </row>
    <row r="3323" spans="1:8" ht="28.5">
      <c r="A3323" s="132">
        <v>226204</v>
      </c>
      <c r="B3323" s="134" t="s">
        <v>1149</v>
      </c>
      <c r="C3323" s="134">
        <v>92</v>
      </c>
      <c r="D3323" s="134">
        <v>102</v>
      </c>
      <c r="E3323" s="134">
        <v>115</v>
      </c>
      <c r="F3323" s="134">
        <v>103</v>
      </c>
      <c r="G3323" s="135">
        <v>99</v>
      </c>
      <c r="H3323" s="171">
        <f>IFERROR((Table21[[#This Row],[_202330]]-Table21[[#This Row],[_201930]])/Table21[[#This Row],[_201930]]*1,"")</f>
        <v>7.6086956521739135E-2</v>
      </c>
    </row>
    <row r="3324" spans="1:8" ht="28.5">
      <c r="A3324" s="132">
        <v>226204</v>
      </c>
      <c r="B3324" s="134" t="s">
        <v>1150</v>
      </c>
      <c r="C3324" s="134">
        <v>236</v>
      </c>
      <c r="D3324" s="134">
        <v>279</v>
      </c>
      <c r="E3324" s="134">
        <v>281</v>
      </c>
      <c r="F3324" s="134">
        <v>263</v>
      </c>
      <c r="G3324" s="135">
        <v>243</v>
      </c>
      <c r="H3324" s="171">
        <f>IFERROR((Table21[[#This Row],[_202330]]-Table21[[#This Row],[_201930]])/Table21[[#This Row],[_201930]]*1,"")</f>
        <v>2.9661016949152543E-2</v>
      </c>
    </row>
    <row r="3325" spans="1:8">
      <c r="A3325" s="132">
        <v>226204</v>
      </c>
      <c r="B3325" s="134" t="s">
        <v>1151</v>
      </c>
      <c r="C3325" s="134">
        <v>55</v>
      </c>
      <c r="D3325" s="134">
        <v>60</v>
      </c>
      <c r="E3325" s="134">
        <v>65</v>
      </c>
      <c r="F3325" s="134">
        <v>69</v>
      </c>
      <c r="G3325" s="135">
        <v>73</v>
      </c>
      <c r="H3325" s="171">
        <f>IFERROR((Table21[[#This Row],[_202330]]-Table21[[#This Row],[_201930]])/Table21[[#This Row],[_201930]]*1,"")</f>
        <v>0.32727272727272727</v>
      </c>
    </row>
    <row r="3326" spans="1:8" ht="28.5">
      <c r="A3326" s="132">
        <v>226204</v>
      </c>
      <c r="B3326" s="134" t="s">
        <v>1152</v>
      </c>
      <c r="C3326" s="134">
        <v>28</v>
      </c>
      <c r="D3326" s="134">
        <v>25</v>
      </c>
      <c r="E3326" s="134">
        <v>21</v>
      </c>
      <c r="F3326" s="134">
        <v>19</v>
      </c>
      <c r="G3326" s="135">
        <v>16</v>
      </c>
      <c r="H3326" s="171">
        <f>IFERROR((Table21[[#This Row],[_202330]]-Table21[[#This Row],[_201930]])/Table21[[#This Row],[_201930]]*1,"")</f>
        <v>-0.42857142857142855</v>
      </c>
    </row>
    <row r="3327" spans="1:8" ht="28.5">
      <c r="A3327" s="132">
        <v>226204</v>
      </c>
      <c r="B3327" s="134" t="s">
        <v>1153</v>
      </c>
      <c r="C3327" s="134">
        <v>2</v>
      </c>
      <c r="D3327" s="134">
        <v>2</v>
      </c>
      <c r="E3327" s="134">
        <v>2</v>
      </c>
      <c r="F3327" s="134">
        <v>3</v>
      </c>
      <c r="G3327" s="135">
        <v>2</v>
      </c>
      <c r="H3327" s="171">
        <f>IFERROR((Table21[[#This Row],[_202330]]-Table21[[#This Row],[_201930]])/Table21[[#This Row],[_201930]]*1,"")</f>
        <v>0</v>
      </c>
    </row>
    <row r="3328" spans="1:8" ht="28.5">
      <c r="A3328" s="132">
        <v>226204</v>
      </c>
      <c r="B3328" s="134" t="s">
        <v>1154</v>
      </c>
      <c r="C3328" s="134">
        <v>26</v>
      </c>
      <c r="D3328" s="134">
        <v>23</v>
      </c>
      <c r="E3328" s="134">
        <v>19</v>
      </c>
      <c r="F3328" s="134">
        <v>16</v>
      </c>
      <c r="G3328" s="135">
        <v>14</v>
      </c>
      <c r="H3328" s="171">
        <f>IFERROR((Table21[[#This Row],[_202330]]-Table21[[#This Row],[_201930]])/Table21[[#This Row],[_201930]]*1,"")</f>
        <v>-0.46153846153846156</v>
      </c>
    </row>
    <row r="3329" spans="1:8" ht="28.5">
      <c r="A3329" s="132">
        <v>226204</v>
      </c>
      <c r="B3329" s="134" t="s">
        <v>1155</v>
      </c>
      <c r="C3329" s="134">
        <v>18</v>
      </c>
      <c r="D3329" s="134">
        <v>15</v>
      </c>
      <c r="E3329" s="134">
        <v>14</v>
      </c>
      <c r="F3329" s="134">
        <v>12</v>
      </c>
      <c r="G3329" s="135">
        <v>11</v>
      </c>
      <c r="H3329" s="171">
        <f>IFERROR((Table21[[#This Row],[_202330]]-Table21[[#This Row],[_201930]])/Table21[[#This Row],[_201930]]*1,"")</f>
        <v>-0.3888888888888889</v>
      </c>
    </row>
    <row r="3330" spans="1:8">
      <c r="A3330" s="132">
        <v>227182</v>
      </c>
      <c r="B3330" s="134" t="s">
        <v>1173</v>
      </c>
      <c r="C3330" s="134">
        <v>2532</v>
      </c>
      <c r="D3330" s="134">
        <v>3183</v>
      </c>
      <c r="E3330" s="134">
        <v>3168</v>
      </c>
      <c r="F3330" s="134">
        <v>3138</v>
      </c>
      <c r="G3330" s="135">
        <v>3308</v>
      </c>
      <c r="H3330" s="171">
        <f>IFERROR((Table21[[#This Row],[_202330]]-Table21[[#This Row],[_201930]])/Table21[[#This Row],[_201930]]*1,"")</f>
        <v>0.30647709320695105</v>
      </c>
    </row>
    <row r="3331" spans="1:8">
      <c r="A3331" s="132">
        <v>227182</v>
      </c>
      <c r="B3331" s="134" t="s">
        <v>1131</v>
      </c>
      <c r="C3331" s="134">
        <v>0</v>
      </c>
      <c r="D3331" s="134">
        <v>0</v>
      </c>
      <c r="E3331" s="134">
        <v>0</v>
      </c>
      <c r="F3331" s="134">
        <v>0</v>
      </c>
      <c r="G3331" s="135">
        <v>0</v>
      </c>
      <c r="H3331" s="171" t="str">
        <f>IFERROR((Table21[[#This Row],[_202330]]-Table21[[#This Row],[_201930]])/Table21[[#This Row],[_201930]]*1,"")</f>
        <v/>
      </c>
    </row>
    <row r="3332" spans="1:8">
      <c r="A3332" s="132">
        <v>227182</v>
      </c>
      <c r="B3332" s="134" t="s">
        <v>1132</v>
      </c>
      <c r="C3332" s="134">
        <v>2532</v>
      </c>
      <c r="D3332" s="134">
        <v>3183</v>
      </c>
      <c r="E3332" s="134">
        <v>3168</v>
      </c>
      <c r="F3332" s="134">
        <v>3138</v>
      </c>
      <c r="G3332" s="135">
        <v>3308</v>
      </c>
      <c r="H3332" s="171">
        <f>IFERROR((Table21[[#This Row],[_202330]]-Table21[[#This Row],[_201930]])/Table21[[#This Row],[_201930]]*1,"")</f>
        <v>0.30647709320695105</v>
      </c>
    </row>
    <row r="3333" spans="1:8" ht="28.5">
      <c r="A3333" s="132">
        <v>227182</v>
      </c>
      <c r="B3333" s="134" t="s">
        <v>1133</v>
      </c>
      <c r="C3333" s="134">
        <v>98</v>
      </c>
      <c r="D3333" s="134">
        <v>132</v>
      </c>
      <c r="E3333" s="134">
        <v>112</v>
      </c>
      <c r="F3333" s="134">
        <v>114</v>
      </c>
      <c r="G3333" s="135">
        <v>117</v>
      </c>
      <c r="H3333" s="171">
        <f>IFERROR((Table21[[#This Row],[_202330]]-Table21[[#This Row],[_201930]])/Table21[[#This Row],[_201930]]*1,"")</f>
        <v>0.19387755102040816</v>
      </c>
    </row>
    <row r="3334" spans="1:8" ht="28.5">
      <c r="A3334" s="132">
        <v>227182</v>
      </c>
      <c r="B3334" s="134" t="s">
        <v>1162</v>
      </c>
      <c r="C3334" s="134">
        <v>359</v>
      </c>
      <c r="D3334" s="134">
        <v>538</v>
      </c>
      <c r="E3334" s="134">
        <v>521</v>
      </c>
      <c r="F3334" s="134">
        <v>608</v>
      </c>
      <c r="G3334" s="135">
        <v>697</v>
      </c>
      <c r="H3334" s="171">
        <f>IFERROR((Table21[[#This Row],[_202330]]-Table21[[#This Row],[_201930]])/Table21[[#This Row],[_201930]]*1,"")</f>
        <v>0.9415041782729805</v>
      </c>
    </row>
    <row r="3335" spans="1:8" ht="28.5">
      <c r="A3335" s="132">
        <v>227182</v>
      </c>
      <c r="B3335" s="134" t="s">
        <v>1163</v>
      </c>
      <c r="C3335" s="134" t="s">
        <v>129</v>
      </c>
      <c r="D3335" s="134">
        <v>0</v>
      </c>
      <c r="E3335" s="134">
        <v>0</v>
      </c>
      <c r="F3335" s="134">
        <v>0</v>
      </c>
      <c r="G3335" s="135">
        <v>0</v>
      </c>
      <c r="H3335" s="171" t="str">
        <f>IFERROR((Table21[[#This Row],[_202330]]-Table21[[#This Row],[_201930]])/Table21[[#This Row],[_201930]]*1,"")</f>
        <v/>
      </c>
    </row>
    <row r="3336" spans="1:8">
      <c r="A3336" s="132">
        <v>227182</v>
      </c>
      <c r="B3336" s="134" t="s">
        <v>1136</v>
      </c>
      <c r="C3336" s="134">
        <v>457</v>
      </c>
      <c r="D3336" s="134">
        <v>670</v>
      </c>
      <c r="E3336" s="134">
        <v>633</v>
      </c>
      <c r="F3336" s="134">
        <v>722</v>
      </c>
      <c r="G3336" s="135">
        <v>814</v>
      </c>
      <c r="H3336" s="171">
        <f>IFERROR((Table21[[#This Row],[_202330]]-Table21[[#This Row],[_201930]])/Table21[[#This Row],[_201930]]*1,"")</f>
        <v>0.78118161925601748</v>
      </c>
    </row>
    <row r="3337" spans="1:8">
      <c r="A3337" s="132">
        <v>227182</v>
      </c>
      <c r="B3337" s="134" t="s">
        <v>1137</v>
      </c>
      <c r="C3337" s="134">
        <v>18</v>
      </c>
      <c r="D3337" s="134">
        <v>21</v>
      </c>
      <c r="E3337" s="134">
        <v>20</v>
      </c>
      <c r="F3337" s="134">
        <v>23</v>
      </c>
      <c r="G3337" s="135">
        <v>25</v>
      </c>
      <c r="H3337" s="171">
        <f>IFERROR((Table21[[#This Row],[_202330]]-Table21[[#This Row],[_201930]])/Table21[[#This Row],[_201930]]*1,"")</f>
        <v>0.3888888888888889</v>
      </c>
    </row>
    <row r="3338" spans="1:8" ht="28.5">
      <c r="A3338" s="132">
        <v>227182</v>
      </c>
      <c r="B3338" s="134" t="s">
        <v>1138</v>
      </c>
      <c r="C3338" s="134">
        <v>110</v>
      </c>
      <c r="D3338" s="134">
        <v>143</v>
      </c>
      <c r="E3338" s="134">
        <v>121</v>
      </c>
      <c r="F3338" s="134">
        <v>117</v>
      </c>
      <c r="G3338" s="135">
        <v>121</v>
      </c>
      <c r="H3338" s="171">
        <f>IFERROR((Table21[[#This Row],[_202330]]-Table21[[#This Row],[_201930]])/Table21[[#This Row],[_201930]]*1,"")</f>
        <v>0.1</v>
      </c>
    </row>
    <row r="3339" spans="1:8" ht="28.5">
      <c r="A3339" s="132">
        <v>227182</v>
      </c>
      <c r="B3339" s="134" t="s">
        <v>1164</v>
      </c>
      <c r="C3339" s="134">
        <v>462</v>
      </c>
      <c r="D3339" s="134">
        <v>660</v>
      </c>
      <c r="E3339" s="134">
        <v>653</v>
      </c>
      <c r="F3339" s="134">
        <v>729</v>
      </c>
      <c r="G3339" s="135">
        <v>831</v>
      </c>
      <c r="H3339" s="171">
        <f>IFERROR((Table21[[#This Row],[_202330]]-Table21[[#This Row],[_201930]])/Table21[[#This Row],[_201930]]*1,"")</f>
        <v>0.79870129870129869</v>
      </c>
    </row>
    <row r="3340" spans="1:8" ht="28.5">
      <c r="A3340" s="132">
        <v>227182</v>
      </c>
      <c r="B3340" s="134" t="s">
        <v>1165</v>
      </c>
      <c r="C3340" s="134" t="s">
        <v>129</v>
      </c>
      <c r="D3340" s="134">
        <v>0</v>
      </c>
      <c r="E3340" s="134">
        <v>0</v>
      </c>
      <c r="F3340" s="134">
        <v>0</v>
      </c>
      <c r="G3340" s="135">
        <v>0</v>
      </c>
      <c r="H3340" s="171" t="str">
        <f>IFERROR((Table21[[#This Row],[_202330]]-Table21[[#This Row],[_201930]])/Table21[[#This Row],[_201930]]*1,"")</f>
        <v/>
      </c>
    </row>
    <row r="3341" spans="1:8">
      <c r="A3341" s="132">
        <v>227182</v>
      </c>
      <c r="B3341" s="134" t="s">
        <v>1141</v>
      </c>
      <c r="C3341" s="134">
        <v>572</v>
      </c>
      <c r="D3341" s="134">
        <v>803</v>
      </c>
      <c r="E3341" s="134">
        <v>774</v>
      </c>
      <c r="F3341" s="134">
        <v>846</v>
      </c>
      <c r="G3341" s="135">
        <v>952</v>
      </c>
      <c r="H3341" s="171">
        <f>IFERROR((Table21[[#This Row],[_202330]]-Table21[[#This Row],[_201930]])/Table21[[#This Row],[_201930]]*1,"")</f>
        <v>0.66433566433566438</v>
      </c>
    </row>
    <row r="3342" spans="1:8">
      <c r="A3342" s="132">
        <v>227182</v>
      </c>
      <c r="B3342" s="134" t="s">
        <v>1142</v>
      </c>
      <c r="C3342" s="134">
        <v>23</v>
      </c>
      <c r="D3342" s="134">
        <v>25</v>
      </c>
      <c r="E3342" s="134">
        <v>24</v>
      </c>
      <c r="F3342" s="134">
        <v>27</v>
      </c>
      <c r="G3342" s="135">
        <v>29</v>
      </c>
      <c r="H3342" s="171">
        <f>IFERROR((Table21[[#This Row],[_202330]]-Table21[[#This Row],[_201930]])/Table21[[#This Row],[_201930]]*1,"")</f>
        <v>0.2608695652173913</v>
      </c>
    </row>
    <row r="3343" spans="1:8" ht="28.5">
      <c r="A3343" s="132">
        <v>227182</v>
      </c>
      <c r="B3343" s="134" t="s">
        <v>1143</v>
      </c>
      <c r="C3343" s="134">
        <v>110</v>
      </c>
      <c r="D3343" s="134">
        <v>148</v>
      </c>
      <c r="E3343" s="134">
        <v>122</v>
      </c>
      <c r="F3343" s="134">
        <v>119</v>
      </c>
      <c r="G3343" s="135">
        <v>123</v>
      </c>
      <c r="H3343" s="171">
        <f>IFERROR((Table21[[#This Row],[_202330]]-Table21[[#This Row],[_201930]])/Table21[[#This Row],[_201930]]*1,"")</f>
        <v>0.11818181818181818</v>
      </c>
    </row>
    <row r="3344" spans="1:8" ht="28.5">
      <c r="A3344" s="132">
        <v>227182</v>
      </c>
      <c r="B3344" s="134" t="s">
        <v>1166</v>
      </c>
      <c r="C3344" s="134">
        <v>499</v>
      </c>
      <c r="D3344" s="134">
        <v>714</v>
      </c>
      <c r="E3344" s="134">
        <v>703</v>
      </c>
      <c r="F3344" s="134">
        <v>778</v>
      </c>
      <c r="G3344" s="135">
        <v>873</v>
      </c>
      <c r="H3344" s="171">
        <f>IFERROR((Table21[[#This Row],[_202330]]-Table21[[#This Row],[_201930]])/Table21[[#This Row],[_201930]]*1,"")</f>
        <v>0.74949899799599196</v>
      </c>
    </row>
    <row r="3345" spans="1:8" ht="28.5">
      <c r="A3345" s="132">
        <v>227182</v>
      </c>
      <c r="B3345" s="134" t="s">
        <v>1167</v>
      </c>
      <c r="C3345" s="134" t="s">
        <v>129</v>
      </c>
      <c r="D3345" s="134">
        <v>0</v>
      </c>
      <c r="E3345" s="134">
        <v>0</v>
      </c>
      <c r="F3345" s="134">
        <v>0</v>
      </c>
      <c r="G3345" s="135">
        <v>0</v>
      </c>
      <c r="H3345" s="171" t="str">
        <f>IFERROR((Table21[[#This Row],[_202330]]-Table21[[#This Row],[_201930]])/Table21[[#This Row],[_201930]]*1,"")</f>
        <v/>
      </c>
    </row>
    <row r="3346" spans="1:8">
      <c r="A3346" s="132">
        <v>227182</v>
      </c>
      <c r="B3346" s="134" t="s">
        <v>1146</v>
      </c>
      <c r="C3346" s="134">
        <v>609</v>
      </c>
      <c r="D3346" s="134">
        <v>862</v>
      </c>
      <c r="E3346" s="134">
        <v>825</v>
      </c>
      <c r="F3346" s="134">
        <v>897</v>
      </c>
      <c r="G3346" s="135">
        <v>996</v>
      </c>
      <c r="H3346" s="171">
        <f>IFERROR((Table21[[#This Row],[_202330]]-Table21[[#This Row],[_201930]])/Table21[[#This Row],[_201930]]*1,"")</f>
        <v>0.6354679802955665</v>
      </c>
    </row>
    <row r="3347" spans="1:8" ht="28.5">
      <c r="A3347" s="132">
        <v>227182</v>
      </c>
      <c r="B3347" s="134" t="s">
        <v>1147</v>
      </c>
      <c r="C3347" s="134">
        <v>47</v>
      </c>
      <c r="D3347" s="134">
        <v>36</v>
      </c>
      <c r="E3347" s="134">
        <v>57</v>
      </c>
      <c r="F3347" s="134">
        <v>29</v>
      </c>
      <c r="G3347" s="135">
        <v>51</v>
      </c>
      <c r="H3347" s="171">
        <f>IFERROR((Table21[[#This Row],[_202330]]-Table21[[#This Row],[_201930]])/Table21[[#This Row],[_201930]]*1,"")</f>
        <v>8.5106382978723402E-2</v>
      </c>
    </row>
    <row r="3348" spans="1:8" ht="28.5">
      <c r="A3348" s="132">
        <v>227182</v>
      </c>
      <c r="B3348" s="134" t="s">
        <v>1148</v>
      </c>
      <c r="C3348" s="134">
        <v>941</v>
      </c>
      <c r="D3348" s="134">
        <v>1210</v>
      </c>
      <c r="E3348" s="134">
        <v>1297</v>
      </c>
      <c r="F3348" s="134">
        <v>1163</v>
      </c>
      <c r="G3348" s="135">
        <v>1205</v>
      </c>
      <c r="H3348" s="171">
        <f>IFERROR((Table21[[#This Row],[_202330]]-Table21[[#This Row],[_201930]])/Table21[[#This Row],[_201930]]*1,"")</f>
        <v>0.28055260361317746</v>
      </c>
    </row>
    <row r="3349" spans="1:8" ht="28.5">
      <c r="A3349" s="132">
        <v>227182</v>
      </c>
      <c r="B3349" s="134" t="s">
        <v>1149</v>
      </c>
      <c r="C3349" s="134">
        <v>935</v>
      </c>
      <c r="D3349" s="134">
        <v>1075</v>
      </c>
      <c r="E3349" s="134">
        <v>989</v>
      </c>
      <c r="F3349" s="134">
        <v>1049</v>
      </c>
      <c r="G3349" s="135">
        <v>1056</v>
      </c>
      <c r="H3349" s="171">
        <f>IFERROR((Table21[[#This Row],[_202330]]-Table21[[#This Row],[_201930]])/Table21[[#This Row],[_201930]]*1,"")</f>
        <v>0.12941176470588237</v>
      </c>
    </row>
    <row r="3350" spans="1:8" ht="28.5">
      <c r="A3350" s="132">
        <v>227182</v>
      </c>
      <c r="B3350" s="134" t="s">
        <v>1150</v>
      </c>
      <c r="C3350" s="134">
        <v>1923</v>
      </c>
      <c r="D3350" s="134">
        <v>2321</v>
      </c>
      <c r="E3350" s="134">
        <v>2343</v>
      </c>
      <c r="F3350" s="134">
        <v>2241</v>
      </c>
      <c r="G3350" s="135">
        <v>2312</v>
      </c>
      <c r="H3350" s="171">
        <f>IFERROR((Table21[[#This Row],[_202330]]-Table21[[#This Row],[_201930]])/Table21[[#This Row],[_201930]]*1,"")</f>
        <v>0.20228809152366095</v>
      </c>
    </row>
    <row r="3351" spans="1:8">
      <c r="A3351" s="132">
        <v>227182</v>
      </c>
      <c r="B3351" s="134" t="s">
        <v>1151</v>
      </c>
      <c r="C3351" s="134">
        <v>24</v>
      </c>
      <c r="D3351" s="134">
        <v>27</v>
      </c>
      <c r="E3351" s="134">
        <v>26</v>
      </c>
      <c r="F3351" s="134">
        <v>29</v>
      </c>
      <c r="G3351" s="135">
        <v>30</v>
      </c>
      <c r="H3351" s="171">
        <f>IFERROR((Table21[[#This Row],[_202330]]-Table21[[#This Row],[_201930]])/Table21[[#This Row],[_201930]]*1,"")</f>
        <v>0.25</v>
      </c>
    </row>
    <row r="3352" spans="1:8" ht="28.5">
      <c r="A3352" s="132">
        <v>227182</v>
      </c>
      <c r="B3352" s="134" t="s">
        <v>1152</v>
      </c>
      <c r="C3352" s="134">
        <v>39</v>
      </c>
      <c r="D3352" s="134">
        <v>39</v>
      </c>
      <c r="E3352" s="134">
        <v>43</v>
      </c>
      <c r="F3352" s="134">
        <v>38</v>
      </c>
      <c r="G3352" s="135">
        <v>38</v>
      </c>
      <c r="H3352" s="171">
        <f>IFERROR((Table21[[#This Row],[_202330]]-Table21[[#This Row],[_201930]])/Table21[[#This Row],[_201930]]*1,"")</f>
        <v>-2.564102564102564E-2</v>
      </c>
    </row>
    <row r="3353" spans="1:8" ht="28.5">
      <c r="A3353" s="132">
        <v>227182</v>
      </c>
      <c r="B3353" s="134" t="s">
        <v>1153</v>
      </c>
      <c r="C3353" s="134">
        <v>2</v>
      </c>
      <c r="D3353" s="134">
        <v>1</v>
      </c>
      <c r="E3353" s="134">
        <v>2</v>
      </c>
      <c r="F3353" s="134">
        <v>1</v>
      </c>
      <c r="G3353" s="135">
        <v>2</v>
      </c>
      <c r="H3353" s="171">
        <f>IFERROR((Table21[[#This Row],[_202330]]-Table21[[#This Row],[_201930]])/Table21[[#This Row],[_201930]]*1,"")</f>
        <v>0</v>
      </c>
    </row>
    <row r="3354" spans="1:8" ht="28.5">
      <c r="A3354" s="132">
        <v>227182</v>
      </c>
      <c r="B3354" s="134" t="s">
        <v>1154</v>
      </c>
      <c r="C3354" s="134">
        <v>37</v>
      </c>
      <c r="D3354" s="134">
        <v>38</v>
      </c>
      <c r="E3354" s="134">
        <v>41</v>
      </c>
      <c r="F3354" s="134">
        <v>37</v>
      </c>
      <c r="G3354" s="135">
        <v>36</v>
      </c>
      <c r="H3354" s="171">
        <f>IFERROR((Table21[[#This Row],[_202330]]-Table21[[#This Row],[_201930]])/Table21[[#This Row],[_201930]]*1,"")</f>
        <v>-2.7027027027027029E-2</v>
      </c>
    </row>
    <row r="3355" spans="1:8" ht="28.5">
      <c r="A3355" s="132">
        <v>227182</v>
      </c>
      <c r="B3355" s="134" t="s">
        <v>1155</v>
      </c>
      <c r="C3355" s="134">
        <v>37</v>
      </c>
      <c r="D3355" s="134">
        <v>34</v>
      </c>
      <c r="E3355" s="134">
        <v>31</v>
      </c>
      <c r="F3355" s="134">
        <v>33</v>
      </c>
      <c r="G3355" s="135">
        <v>32</v>
      </c>
      <c r="H3355" s="171">
        <f>IFERROR((Table21[[#This Row],[_202330]]-Table21[[#This Row],[_201930]])/Table21[[#This Row],[_201930]]*1,"")</f>
        <v>-0.13513513513513514</v>
      </c>
    </row>
    <row r="3356" spans="1:8">
      <c r="A3356" s="132">
        <v>227304</v>
      </c>
      <c r="B3356" s="134" t="s">
        <v>1173</v>
      </c>
      <c r="C3356" s="134">
        <v>323</v>
      </c>
      <c r="D3356" s="134">
        <v>324</v>
      </c>
      <c r="E3356" s="134">
        <v>389</v>
      </c>
      <c r="F3356" s="134">
        <v>393</v>
      </c>
      <c r="G3356" s="135">
        <v>222</v>
      </c>
      <c r="H3356" s="171">
        <f>IFERROR((Table21[[#This Row],[_202330]]-Table21[[#This Row],[_201930]])/Table21[[#This Row],[_201930]]*1,"")</f>
        <v>-0.31269349845201239</v>
      </c>
    </row>
    <row r="3357" spans="1:8">
      <c r="A3357" s="132">
        <v>227304</v>
      </c>
      <c r="B3357" s="134" t="s">
        <v>1131</v>
      </c>
      <c r="C3357" s="134">
        <v>0</v>
      </c>
      <c r="D3357" s="134">
        <v>0</v>
      </c>
      <c r="E3357" s="134">
        <v>0</v>
      </c>
      <c r="F3357" s="134">
        <v>0</v>
      </c>
      <c r="G3357" s="135">
        <v>0</v>
      </c>
      <c r="H3357" s="171" t="str">
        <f>IFERROR((Table21[[#This Row],[_202330]]-Table21[[#This Row],[_201930]])/Table21[[#This Row],[_201930]]*1,"")</f>
        <v/>
      </c>
    </row>
    <row r="3358" spans="1:8">
      <c r="A3358" s="132">
        <v>227304</v>
      </c>
      <c r="B3358" s="134" t="s">
        <v>1132</v>
      </c>
      <c r="C3358" s="134">
        <v>323</v>
      </c>
      <c r="D3358" s="134">
        <v>324</v>
      </c>
      <c r="E3358" s="134">
        <v>389</v>
      </c>
      <c r="F3358" s="134">
        <v>393</v>
      </c>
      <c r="G3358" s="135">
        <v>222</v>
      </c>
      <c r="H3358" s="171">
        <f>IFERROR((Table21[[#This Row],[_202330]]-Table21[[#This Row],[_201930]])/Table21[[#This Row],[_201930]]*1,"")</f>
        <v>-0.31269349845201239</v>
      </c>
    </row>
    <row r="3359" spans="1:8" ht="28.5">
      <c r="A3359" s="132">
        <v>227304</v>
      </c>
      <c r="B3359" s="134" t="s">
        <v>1133</v>
      </c>
      <c r="C3359" s="134">
        <v>55</v>
      </c>
      <c r="D3359" s="134">
        <v>43</v>
      </c>
      <c r="E3359" s="134">
        <v>71</v>
      </c>
      <c r="F3359" s="134">
        <v>40</v>
      </c>
      <c r="G3359" s="135">
        <v>16</v>
      </c>
      <c r="H3359" s="171">
        <f>IFERROR((Table21[[#This Row],[_202330]]-Table21[[#This Row],[_201930]])/Table21[[#This Row],[_201930]]*1,"")</f>
        <v>-0.70909090909090911</v>
      </c>
    </row>
    <row r="3360" spans="1:8" ht="28.5">
      <c r="A3360" s="132">
        <v>227304</v>
      </c>
      <c r="B3360" s="134" t="s">
        <v>1162</v>
      </c>
      <c r="C3360" s="134">
        <v>57</v>
      </c>
      <c r="D3360" s="134">
        <v>67</v>
      </c>
      <c r="E3360" s="134">
        <v>74</v>
      </c>
      <c r="F3360" s="134">
        <v>84</v>
      </c>
      <c r="G3360" s="135">
        <v>26</v>
      </c>
      <c r="H3360" s="171">
        <f>IFERROR((Table21[[#This Row],[_202330]]-Table21[[#This Row],[_201930]])/Table21[[#This Row],[_201930]]*1,"")</f>
        <v>-0.54385964912280704</v>
      </c>
    </row>
    <row r="3361" spans="1:8" ht="28.5">
      <c r="A3361" s="132">
        <v>227304</v>
      </c>
      <c r="B3361" s="134" t="s">
        <v>1163</v>
      </c>
      <c r="C3361" s="134" t="s">
        <v>129</v>
      </c>
      <c r="D3361" s="134">
        <v>0</v>
      </c>
      <c r="E3361" s="134">
        <v>0</v>
      </c>
      <c r="F3361" s="134">
        <v>0</v>
      </c>
      <c r="G3361" s="135">
        <v>0</v>
      </c>
      <c r="H3361" s="171" t="str">
        <f>IFERROR((Table21[[#This Row],[_202330]]-Table21[[#This Row],[_201930]])/Table21[[#This Row],[_201930]]*1,"")</f>
        <v/>
      </c>
    </row>
    <row r="3362" spans="1:8">
      <c r="A3362" s="132">
        <v>227304</v>
      </c>
      <c r="B3362" s="134" t="s">
        <v>1136</v>
      </c>
      <c r="C3362" s="134">
        <v>112</v>
      </c>
      <c r="D3362" s="134">
        <v>110</v>
      </c>
      <c r="E3362" s="134">
        <v>145</v>
      </c>
      <c r="F3362" s="134">
        <v>124</v>
      </c>
      <c r="G3362" s="135">
        <v>42</v>
      </c>
      <c r="H3362" s="171">
        <f>IFERROR((Table21[[#This Row],[_202330]]-Table21[[#This Row],[_201930]])/Table21[[#This Row],[_201930]]*1,"")</f>
        <v>-0.625</v>
      </c>
    </row>
    <row r="3363" spans="1:8">
      <c r="A3363" s="132">
        <v>227304</v>
      </c>
      <c r="B3363" s="134" t="s">
        <v>1137</v>
      </c>
      <c r="C3363" s="134">
        <v>35</v>
      </c>
      <c r="D3363" s="134">
        <v>34</v>
      </c>
      <c r="E3363" s="134">
        <v>37</v>
      </c>
      <c r="F3363" s="134">
        <v>32</v>
      </c>
      <c r="G3363" s="135">
        <v>19</v>
      </c>
      <c r="H3363" s="171">
        <f>IFERROR((Table21[[#This Row],[_202330]]-Table21[[#This Row],[_201930]])/Table21[[#This Row],[_201930]]*1,"")</f>
        <v>-0.45714285714285713</v>
      </c>
    </row>
    <row r="3364" spans="1:8" ht="28.5">
      <c r="A3364" s="132">
        <v>227304</v>
      </c>
      <c r="B3364" s="134" t="s">
        <v>1138</v>
      </c>
      <c r="C3364" s="134">
        <v>57</v>
      </c>
      <c r="D3364" s="134">
        <v>41</v>
      </c>
      <c r="E3364" s="134">
        <v>67</v>
      </c>
      <c r="F3364" s="134">
        <v>35</v>
      </c>
      <c r="G3364" s="135">
        <v>17</v>
      </c>
      <c r="H3364" s="171">
        <f>IFERROR((Table21[[#This Row],[_202330]]-Table21[[#This Row],[_201930]])/Table21[[#This Row],[_201930]]*1,"")</f>
        <v>-0.70175438596491224</v>
      </c>
    </row>
    <row r="3365" spans="1:8" ht="28.5">
      <c r="A3365" s="132">
        <v>227304</v>
      </c>
      <c r="B3365" s="134" t="s">
        <v>1164</v>
      </c>
      <c r="C3365" s="134">
        <v>66</v>
      </c>
      <c r="D3365" s="134">
        <v>76</v>
      </c>
      <c r="E3365" s="134">
        <v>89</v>
      </c>
      <c r="F3365" s="134">
        <v>90</v>
      </c>
      <c r="G3365" s="135">
        <v>29</v>
      </c>
      <c r="H3365" s="171">
        <f>IFERROR((Table21[[#This Row],[_202330]]-Table21[[#This Row],[_201930]])/Table21[[#This Row],[_201930]]*1,"")</f>
        <v>-0.56060606060606055</v>
      </c>
    </row>
    <row r="3366" spans="1:8" ht="28.5">
      <c r="A3366" s="132">
        <v>227304</v>
      </c>
      <c r="B3366" s="134" t="s">
        <v>1165</v>
      </c>
      <c r="C3366" s="134" t="s">
        <v>129</v>
      </c>
      <c r="D3366" s="134">
        <v>0</v>
      </c>
      <c r="E3366" s="134">
        <v>0</v>
      </c>
      <c r="F3366" s="134">
        <v>0</v>
      </c>
      <c r="G3366" s="135">
        <v>0</v>
      </c>
      <c r="H3366" s="171" t="str">
        <f>IFERROR((Table21[[#This Row],[_202330]]-Table21[[#This Row],[_201930]])/Table21[[#This Row],[_201930]]*1,"")</f>
        <v/>
      </c>
    </row>
    <row r="3367" spans="1:8">
      <c r="A3367" s="132">
        <v>227304</v>
      </c>
      <c r="B3367" s="134" t="s">
        <v>1141</v>
      </c>
      <c r="C3367" s="134">
        <v>123</v>
      </c>
      <c r="D3367" s="134">
        <v>117</v>
      </c>
      <c r="E3367" s="134">
        <v>156</v>
      </c>
      <c r="F3367" s="134">
        <v>125</v>
      </c>
      <c r="G3367" s="135">
        <v>46</v>
      </c>
      <c r="H3367" s="171">
        <f>IFERROR((Table21[[#This Row],[_202330]]-Table21[[#This Row],[_201930]])/Table21[[#This Row],[_201930]]*1,"")</f>
        <v>-0.62601626016260159</v>
      </c>
    </row>
    <row r="3368" spans="1:8">
      <c r="A3368" s="132">
        <v>227304</v>
      </c>
      <c r="B3368" s="134" t="s">
        <v>1142</v>
      </c>
      <c r="C3368" s="134">
        <v>38</v>
      </c>
      <c r="D3368" s="134">
        <v>36</v>
      </c>
      <c r="E3368" s="134">
        <v>40</v>
      </c>
      <c r="F3368" s="134">
        <v>32</v>
      </c>
      <c r="G3368" s="135">
        <v>21</v>
      </c>
      <c r="H3368" s="171">
        <f>IFERROR((Table21[[#This Row],[_202330]]-Table21[[#This Row],[_201930]])/Table21[[#This Row],[_201930]]*1,"")</f>
        <v>-0.44736842105263158</v>
      </c>
    </row>
    <row r="3369" spans="1:8" ht="28.5">
      <c r="A3369" s="132">
        <v>227304</v>
      </c>
      <c r="B3369" s="134" t="s">
        <v>1143</v>
      </c>
      <c r="C3369" s="134">
        <v>57</v>
      </c>
      <c r="D3369" s="134">
        <v>39</v>
      </c>
      <c r="E3369" s="134">
        <v>62</v>
      </c>
      <c r="F3369" s="134">
        <v>35</v>
      </c>
      <c r="G3369" s="135">
        <v>17</v>
      </c>
      <c r="H3369" s="171">
        <f>IFERROR((Table21[[#This Row],[_202330]]-Table21[[#This Row],[_201930]])/Table21[[#This Row],[_201930]]*1,"")</f>
        <v>-0.70175438596491224</v>
      </c>
    </row>
    <row r="3370" spans="1:8" ht="28.5">
      <c r="A3370" s="132">
        <v>227304</v>
      </c>
      <c r="B3370" s="134" t="s">
        <v>1166</v>
      </c>
      <c r="C3370" s="134">
        <v>71</v>
      </c>
      <c r="D3370" s="134">
        <v>81</v>
      </c>
      <c r="E3370" s="134">
        <v>96</v>
      </c>
      <c r="F3370" s="134">
        <v>93</v>
      </c>
      <c r="G3370" s="135">
        <v>33</v>
      </c>
      <c r="H3370" s="171">
        <f>IFERROR((Table21[[#This Row],[_202330]]-Table21[[#This Row],[_201930]])/Table21[[#This Row],[_201930]]*1,"")</f>
        <v>-0.53521126760563376</v>
      </c>
    </row>
    <row r="3371" spans="1:8" ht="28.5">
      <c r="A3371" s="132">
        <v>227304</v>
      </c>
      <c r="B3371" s="134" t="s">
        <v>1167</v>
      </c>
      <c r="C3371" s="134" t="s">
        <v>129</v>
      </c>
      <c r="D3371" s="134">
        <v>0</v>
      </c>
      <c r="E3371" s="134">
        <v>2</v>
      </c>
      <c r="F3371" s="134">
        <v>4</v>
      </c>
      <c r="G3371" s="135">
        <v>2</v>
      </c>
      <c r="H3371" s="171" t="str">
        <f>IFERROR((Table21[[#This Row],[_202330]]-Table21[[#This Row],[_201930]])/Table21[[#This Row],[_201930]]*1,"")</f>
        <v/>
      </c>
    </row>
    <row r="3372" spans="1:8">
      <c r="A3372" s="132">
        <v>227304</v>
      </c>
      <c r="B3372" s="134" t="s">
        <v>1146</v>
      </c>
      <c r="C3372" s="134">
        <v>128</v>
      </c>
      <c r="D3372" s="134">
        <v>120</v>
      </c>
      <c r="E3372" s="134">
        <v>160</v>
      </c>
      <c r="F3372" s="134">
        <v>132</v>
      </c>
      <c r="G3372" s="135">
        <v>52</v>
      </c>
      <c r="H3372" s="171">
        <f>IFERROR((Table21[[#This Row],[_202330]]-Table21[[#This Row],[_201930]])/Table21[[#This Row],[_201930]]*1,"")</f>
        <v>-0.59375</v>
      </c>
    </row>
    <row r="3373" spans="1:8" ht="28.5">
      <c r="A3373" s="132">
        <v>227304</v>
      </c>
      <c r="B3373" s="134" t="s">
        <v>1147</v>
      </c>
      <c r="C3373" s="134">
        <v>1</v>
      </c>
      <c r="D3373" s="134">
        <v>1</v>
      </c>
      <c r="E3373" s="134">
        <v>7</v>
      </c>
      <c r="F3373" s="134">
        <v>2</v>
      </c>
      <c r="G3373" s="135">
        <v>0</v>
      </c>
      <c r="H3373" s="171">
        <f>IFERROR((Table21[[#This Row],[_202330]]-Table21[[#This Row],[_201930]])/Table21[[#This Row],[_201930]]*1,"")</f>
        <v>-1</v>
      </c>
    </row>
    <row r="3374" spans="1:8" ht="28.5">
      <c r="A3374" s="132">
        <v>227304</v>
      </c>
      <c r="B3374" s="134" t="s">
        <v>1148</v>
      </c>
      <c r="C3374" s="134">
        <v>93</v>
      </c>
      <c r="D3374" s="134">
        <v>132</v>
      </c>
      <c r="E3374" s="134">
        <v>133</v>
      </c>
      <c r="F3374" s="134">
        <v>170</v>
      </c>
      <c r="G3374" s="135">
        <v>119</v>
      </c>
      <c r="H3374" s="171">
        <f>IFERROR((Table21[[#This Row],[_202330]]-Table21[[#This Row],[_201930]])/Table21[[#This Row],[_201930]]*1,"")</f>
        <v>0.27956989247311825</v>
      </c>
    </row>
    <row r="3375" spans="1:8" ht="28.5">
      <c r="A3375" s="132">
        <v>227304</v>
      </c>
      <c r="B3375" s="134" t="s">
        <v>1149</v>
      </c>
      <c r="C3375" s="134">
        <v>101</v>
      </c>
      <c r="D3375" s="134">
        <v>71</v>
      </c>
      <c r="E3375" s="134">
        <v>89</v>
      </c>
      <c r="F3375" s="134">
        <v>89</v>
      </c>
      <c r="G3375" s="135">
        <v>51</v>
      </c>
      <c r="H3375" s="171">
        <f>IFERROR((Table21[[#This Row],[_202330]]-Table21[[#This Row],[_201930]])/Table21[[#This Row],[_201930]]*1,"")</f>
        <v>-0.49504950495049505</v>
      </c>
    </row>
    <row r="3376" spans="1:8" ht="28.5">
      <c r="A3376" s="132">
        <v>227304</v>
      </c>
      <c r="B3376" s="134" t="s">
        <v>1150</v>
      </c>
      <c r="C3376" s="134">
        <v>195</v>
      </c>
      <c r="D3376" s="134">
        <v>204</v>
      </c>
      <c r="E3376" s="134">
        <v>229</v>
      </c>
      <c r="F3376" s="134">
        <v>261</v>
      </c>
      <c r="G3376" s="135">
        <v>170</v>
      </c>
      <c r="H3376" s="171">
        <f>IFERROR((Table21[[#This Row],[_202330]]-Table21[[#This Row],[_201930]])/Table21[[#This Row],[_201930]]*1,"")</f>
        <v>-0.12820512820512819</v>
      </c>
    </row>
    <row r="3377" spans="1:8">
      <c r="A3377" s="132">
        <v>227304</v>
      </c>
      <c r="B3377" s="134" t="s">
        <v>1151</v>
      </c>
      <c r="C3377" s="134">
        <v>40</v>
      </c>
      <c r="D3377" s="134">
        <v>37</v>
      </c>
      <c r="E3377" s="134">
        <v>41</v>
      </c>
      <c r="F3377" s="134">
        <v>34</v>
      </c>
      <c r="G3377" s="135">
        <v>23</v>
      </c>
      <c r="H3377" s="171">
        <f>IFERROR((Table21[[#This Row],[_202330]]-Table21[[#This Row],[_201930]])/Table21[[#This Row],[_201930]]*1,"")</f>
        <v>-0.42499999999999999</v>
      </c>
    </row>
    <row r="3378" spans="1:8" ht="28.5">
      <c r="A3378" s="132">
        <v>227304</v>
      </c>
      <c r="B3378" s="134" t="s">
        <v>1152</v>
      </c>
      <c r="C3378" s="134">
        <v>29</v>
      </c>
      <c r="D3378" s="134">
        <v>41</v>
      </c>
      <c r="E3378" s="134">
        <v>36</v>
      </c>
      <c r="F3378" s="134">
        <v>44</v>
      </c>
      <c r="G3378" s="135">
        <v>54</v>
      </c>
      <c r="H3378" s="171">
        <f>IFERROR((Table21[[#This Row],[_202330]]-Table21[[#This Row],[_201930]])/Table21[[#This Row],[_201930]]*1,"")</f>
        <v>0.86206896551724133</v>
      </c>
    </row>
    <row r="3379" spans="1:8" ht="28.5">
      <c r="A3379" s="132">
        <v>227304</v>
      </c>
      <c r="B3379" s="134" t="s">
        <v>1153</v>
      </c>
      <c r="C3379" s="134">
        <v>0</v>
      </c>
      <c r="D3379" s="134">
        <v>0</v>
      </c>
      <c r="E3379" s="134">
        <v>2</v>
      </c>
      <c r="F3379" s="134">
        <v>1</v>
      </c>
      <c r="G3379" s="135">
        <v>0</v>
      </c>
      <c r="H3379" s="171" t="str">
        <f>IFERROR((Table21[[#This Row],[_202330]]-Table21[[#This Row],[_201930]])/Table21[[#This Row],[_201930]]*1,"")</f>
        <v/>
      </c>
    </row>
    <row r="3380" spans="1:8" ht="28.5">
      <c r="A3380" s="132">
        <v>227304</v>
      </c>
      <c r="B3380" s="134" t="s">
        <v>1154</v>
      </c>
      <c r="C3380" s="134">
        <v>29</v>
      </c>
      <c r="D3380" s="134">
        <v>41</v>
      </c>
      <c r="E3380" s="134">
        <v>34</v>
      </c>
      <c r="F3380" s="134">
        <v>43</v>
      </c>
      <c r="G3380" s="135">
        <v>54</v>
      </c>
      <c r="H3380" s="171">
        <f>IFERROR((Table21[[#This Row],[_202330]]-Table21[[#This Row],[_201930]])/Table21[[#This Row],[_201930]]*1,"")</f>
        <v>0.86206896551724133</v>
      </c>
    </row>
    <row r="3381" spans="1:8" ht="28.5">
      <c r="A3381" s="132">
        <v>227304</v>
      </c>
      <c r="B3381" s="134" t="s">
        <v>1155</v>
      </c>
      <c r="C3381" s="134">
        <v>31</v>
      </c>
      <c r="D3381" s="134">
        <v>22</v>
      </c>
      <c r="E3381" s="134">
        <v>23</v>
      </c>
      <c r="F3381" s="134">
        <v>23</v>
      </c>
      <c r="G3381" s="135">
        <v>23</v>
      </c>
      <c r="H3381" s="171">
        <f>IFERROR((Table21[[#This Row],[_202330]]-Table21[[#This Row],[_201930]])/Table21[[#This Row],[_201930]]*1,"")</f>
        <v>-0.25806451612903225</v>
      </c>
    </row>
    <row r="3382" spans="1:8">
      <c r="A3382" s="132">
        <v>227854</v>
      </c>
      <c r="B3382" s="134" t="s">
        <v>1173</v>
      </c>
      <c r="C3382" s="134">
        <v>358</v>
      </c>
      <c r="D3382" s="134">
        <v>288</v>
      </c>
      <c r="E3382" s="134">
        <v>220</v>
      </c>
      <c r="F3382" s="134">
        <v>229</v>
      </c>
      <c r="G3382" s="135">
        <v>209</v>
      </c>
      <c r="H3382" s="171">
        <f>IFERROR((Table21[[#This Row],[_202330]]-Table21[[#This Row],[_201930]])/Table21[[#This Row],[_201930]]*1,"")</f>
        <v>-0.41620111731843573</v>
      </c>
    </row>
    <row r="3383" spans="1:8">
      <c r="A3383" s="132">
        <v>227854</v>
      </c>
      <c r="B3383" s="134" t="s">
        <v>1131</v>
      </c>
      <c r="C3383" s="134">
        <v>0</v>
      </c>
      <c r="D3383" s="134">
        <v>0</v>
      </c>
      <c r="E3383" s="134">
        <v>0</v>
      </c>
      <c r="F3383" s="134">
        <v>0</v>
      </c>
      <c r="G3383" s="135">
        <v>0</v>
      </c>
      <c r="H3383" s="171" t="str">
        <f>IFERROR((Table21[[#This Row],[_202330]]-Table21[[#This Row],[_201930]])/Table21[[#This Row],[_201930]]*1,"")</f>
        <v/>
      </c>
    </row>
    <row r="3384" spans="1:8">
      <c r="A3384" s="132">
        <v>227854</v>
      </c>
      <c r="B3384" s="134" t="s">
        <v>1132</v>
      </c>
      <c r="C3384" s="134">
        <v>358</v>
      </c>
      <c r="D3384" s="134">
        <v>288</v>
      </c>
      <c r="E3384" s="134">
        <v>220</v>
      </c>
      <c r="F3384" s="134">
        <v>229</v>
      </c>
      <c r="G3384" s="135">
        <v>209</v>
      </c>
      <c r="H3384" s="171">
        <f>IFERROR((Table21[[#This Row],[_202330]]-Table21[[#This Row],[_201930]])/Table21[[#This Row],[_201930]]*1,"")</f>
        <v>-0.41620111731843573</v>
      </c>
    </row>
    <row r="3385" spans="1:8" ht="28.5">
      <c r="A3385" s="132">
        <v>227854</v>
      </c>
      <c r="B3385" s="134" t="s">
        <v>1133</v>
      </c>
      <c r="C3385" s="134">
        <v>37</v>
      </c>
      <c r="D3385" s="134">
        <v>19</v>
      </c>
      <c r="E3385" s="134">
        <v>35</v>
      </c>
      <c r="F3385" s="134">
        <v>18</v>
      </c>
      <c r="G3385" s="135">
        <v>24</v>
      </c>
      <c r="H3385" s="171">
        <f>IFERROR((Table21[[#This Row],[_202330]]-Table21[[#This Row],[_201930]])/Table21[[#This Row],[_201930]]*1,"")</f>
        <v>-0.35135135135135137</v>
      </c>
    </row>
    <row r="3386" spans="1:8" ht="28.5">
      <c r="A3386" s="132">
        <v>227854</v>
      </c>
      <c r="B3386" s="134" t="s">
        <v>1162</v>
      </c>
      <c r="C3386" s="134">
        <v>74</v>
      </c>
      <c r="D3386" s="134">
        <v>74</v>
      </c>
      <c r="E3386" s="134">
        <v>49</v>
      </c>
      <c r="F3386" s="134">
        <v>66</v>
      </c>
      <c r="G3386" s="135">
        <v>64</v>
      </c>
      <c r="H3386" s="171">
        <f>IFERROR((Table21[[#This Row],[_202330]]-Table21[[#This Row],[_201930]])/Table21[[#This Row],[_201930]]*1,"")</f>
        <v>-0.13513513513513514</v>
      </c>
    </row>
    <row r="3387" spans="1:8" ht="28.5">
      <c r="A3387" s="132">
        <v>227854</v>
      </c>
      <c r="B3387" s="134" t="s">
        <v>1163</v>
      </c>
      <c r="C3387" s="134" t="s">
        <v>129</v>
      </c>
      <c r="D3387" s="134" t="s">
        <v>129</v>
      </c>
      <c r="E3387" s="134" t="s">
        <v>129</v>
      </c>
      <c r="F3387" s="134" t="s">
        <v>129</v>
      </c>
      <c r="G3387" s="135" t="s">
        <v>129</v>
      </c>
      <c r="H3387" s="171" t="str">
        <f>IFERROR((Table21[[#This Row],[_202330]]-Table21[[#This Row],[_201930]])/Table21[[#This Row],[_201930]]*1,"")</f>
        <v/>
      </c>
    </row>
    <row r="3388" spans="1:8">
      <c r="A3388" s="132">
        <v>227854</v>
      </c>
      <c r="B3388" s="134" t="s">
        <v>1136</v>
      </c>
      <c r="C3388" s="134">
        <v>111</v>
      </c>
      <c r="D3388" s="134">
        <v>93</v>
      </c>
      <c r="E3388" s="134">
        <v>84</v>
      </c>
      <c r="F3388" s="134">
        <v>84</v>
      </c>
      <c r="G3388" s="135">
        <v>88</v>
      </c>
      <c r="H3388" s="171">
        <f>IFERROR((Table21[[#This Row],[_202330]]-Table21[[#This Row],[_201930]])/Table21[[#This Row],[_201930]]*1,"")</f>
        <v>-0.2072072072072072</v>
      </c>
    </row>
    <row r="3389" spans="1:8">
      <c r="A3389" s="132">
        <v>227854</v>
      </c>
      <c r="B3389" s="134" t="s">
        <v>1137</v>
      </c>
      <c r="C3389" s="134">
        <v>31</v>
      </c>
      <c r="D3389" s="134">
        <v>32</v>
      </c>
      <c r="E3389" s="134">
        <v>38</v>
      </c>
      <c r="F3389" s="134">
        <v>37</v>
      </c>
      <c r="G3389" s="135">
        <v>42</v>
      </c>
      <c r="H3389" s="171">
        <f>IFERROR((Table21[[#This Row],[_202330]]-Table21[[#This Row],[_201930]])/Table21[[#This Row],[_201930]]*1,"")</f>
        <v>0.35483870967741937</v>
      </c>
    </row>
    <row r="3390" spans="1:8" ht="28.5">
      <c r="A3390" s="132">
        <v>227854</v>
      </c>
      <c r="B3390" s="134" t="s">
        <v>1138</v>
      </c>
      <c r="C3390" s="134">
        <v>37</v>
      </c>
      <c r="D3390" s="134">
        <v>18</v>
      </c>
      <c r="E3390" s="134">
        <v>37</v>
      </c>
      <c r="F3390" s="134">
        <v>17</v>
      </c>
      <c r="G3390" s="135">
        <v>23</v>
      </c>
      <c r="H3390" s="171">
        <f>IFERROR((Table21[[#This Row],[_202330]]-Table21[[#This Row],[_201930]])/Table21[[#This Row],[_201930]]*1,"")</f>
        <v>-0.3783783783783784</v>
      </c>
    </row>
    <row r="3391" spans="1:8" ht="28.5">
      <c r="A3391" s="132">
        <v>227854</v>
      </c>
      <c r="B3391" s="134" t="s">
        <v>1164</v>
      </c>
      <c r="C3391" s="134">
        <v>92</v>
      </c>
      <c r="D3391" s="134">
        <v>86</v>
      </c>
      <c r="E3391" s="134">
        <v>52</v>
      </c>
      <c r="F3391" s="134">
        <v>71</v>
      </c>
      <c r="G3391" s="135">
        <v>68</v>
      </c>
      <c r="H3391" s="171">
        <f>IFERROR((Table21[[#This Row],[_202330]]-Table21[[#This Row],[_201930]])/Table21[[#This Row],[_201930]]*1,"")</f>
        <v>-0.2608695652173913</v>
      </c>
    </row>
    <row r="3392" spans="1:8" ht="28.5">
      <c r="A3392" s="132">
        <v>227854</v>
      </c>
      <c r="B3392" s="134" t="s">
        <v>1165</v>
      </c>
      <c r="C3392" s="134" t="s">
        <v>129</v>
      </c>
      <c r="D3392" s="134" t="s">
        <v>129</v>
      </c>
      <c r="E3392" s="134" t="s">
        <v>129</v>
      </c>
      <c r="F3392" s="134" t="s">
        <v>129</v>
      </c>
      <c r="G3392" s="135" t="s">
        <v>129</v>
      </c>
      <c r="H3392" s="171" t="str">
        <f>IFERROR((Table21[[#This Row],[_202330]]-Table21[[#This Row],[_201930]])/Table21[[#This Row],[_201930]]*1,"")</f>
        <v/>
      </c>
    </row>
    <row r="3393" spans="1:8">
      <c r="A3393" s="132">
        <v>227854</v>
      </c>
      <c r="B3393" s="134" t="s">
        <v>1141</v>
      </c>
      <c r="C3393" s="134">
        <v>129</v>
      </c>
      <c r="D3393" s="134">
        <v>104</v>
      </c>
      <c r="E3393" s="134">
        <v>89</v>
      </c>
      <c r="F3393" s="134">
        <v>88</v>
      </c>
      <c r="G3393" s="135">
        <v>91</v>
      </c>
      <c r="H3393" s="171">
        <f>IFERROR((Table21[[#This Row],[_202330]]-Table21[[#This Row],[_201930]])/Table21[[#This Row],[_201930]]*1,"")</f>
        <v>-0.29457364341085274</v>
      </c>
    </row>
    <row r="3394" spans="1:8">
      <c r="A3394" s="132">
        <v>227854</v>
      </c>
      <c r="B3394" s="134" t="s">
        <v>1142</v>
      </c>
      <c r="C3394" s="134">
        <v>36</v>
      </c>
      <c r="D3394" s="134">
        <v>36</v>
      </c>
      <c r="E3394" s="134">
        <v>40</v>
      </c>
      <c r="F3394" s="134">
        <v>38</v>
      </c>
      <c r="G3394" s="135">
        <v>44</v>
      </c>
      <c r="H3394" s="171">
        <f>IFERROR((Table21[[#This Row],[_202330]]-Table21[[#This Row],[_201930]])/Table21[[#This Row],[_201930]]*1,"")</f>
        <v>0.22222222222222221</v>
      </c>
    </row>
    <row r="3395" spans="1:8" ht="28.5">
      <c r="A3395" s="132">
        <v>227854</v>
      </c>
      <c r="B3395" s="134" t="s">
        <v>1143</v>
      </c>
      <c r="C3395" s="134">
        <v>37</v>
      </c>
      <c r="D3395" s="134">
        <v>19</v>
      </c>
      <c r="E3395" s="134">
        <v>35</v>
      </c>
      <c r="F3395" s="134">
        <v>17</v>
      </c>
      <c r="G3395" s="135">
        <v>22</v>
      </c>
      <c r="H3395" s="171">
        <f>IFERROR((Table21[[#This Row],[_202330]]-Table21[[#This Row],[_201930]])/Table21[[#This Row],[_201930]]*1,"")</f>
        <v>-0.40540540540540543</v>
      </c>
    </row>
    <row r="3396" spans="1:8" ht="28.5">
      <c r="A3396" s="132">
        <v>227854</v>
      </c>
      <c r="B3396" s="134" t="s">
        <v>1166</v>
      </c>
      <c r="C3396" s="134">
        <v>96</v>
      </c>
      <c r="D3396" s="134">
        <v>89</v>
      </c>
      <c r="E3396" s="134">
        <v>54</v>
      </c>
      <c r="F3396" s="134">
        <v>76</v>
      </c>
      <c r="G3396" s="135">
        <v>69</v>
      </c>
      <c r="H3396" s="171">
        <f>IFERROR((Table21[[#This Row],[_202330]]-Table21[[#This Row],[_201930]])/Table21[[#This Row],[_201930]]*1,"")</f>
        <v>-0.28125</v>
      </c>
    </row>
    <row r="3397" spans="1:8" ht="28.5">
      <c r="A3397" s="132">
        <v>227854</v>
      </c>
      <c r="B3397" s="134" t="s">
        <v>1167</v>
      </c>
      <c r="C3397" s="134" t="s">
        <v>129</v>
      </c>
      <c r="D3397" s="134" t="s">
        <v>129</v>
      </c>
      <c r="E3397" s="134" t="s">
        <v>129</v>
      </c>
      <c r="F3397" s="134" t="s">
        <v>129</v>
      </c>
      <c r="G3397" s="135" t="s">
        <v>129</v>
      </c>
      <c r="H3397" s="171" t="str">
        <f>IFERROR((Table21[[#This Row],[_202330]]-Table21[[#This Row],[_201930]])/Table21[[#This Row],[_201930]]*1,"")</f>
        <v/>
      </c>
    </row>
    <row r="3398" spans="1:8">
      <c r="A3398" s="132">
        <v>227854</v>
      </c>
      <c r="B3398" s="134" t="s">
        <v>1146</v>
      </c>
      <c r="C3398" s="134">
        <v>133</v>
      </c>
      <c r="D3398" s="134">
        <v>108</v>
      </c>
      <c r="E3398" s="134">
        <v>89</v>
      </c>
      <c r="F3398" s="134">
        <v>93</v>
      </c>
      <c r="G3398" s="135">
        <v>91</v>
      </c>
      <c r="H3398" s="171">
        <f>IFERROR((Table21[[#This Row],[_202330]]-Table21[[#This Row],[_201930]])/Table21[[#This Row],[_201930]]*1,"")</f>
        <v>-0.31578947368421051</v>
      </c>
    </row>
    <row r="3399" spans="1:8" ht="28.5">
      <c r="A3399" s="132">
        <v>227854</v>
      </c>
      <c r="B3399" s="134" t="s">
        <v>1147</v>
      </c>
      <c r="C3399" s="134">
        <v>1</v>
      </c>
      <c r="D3399" s="134">
        <v>3</v>
      </c>
      <c r="E3399" s="134">
        <v>1</v>
      </c>
      <c r="F3399" s="134">
        <v>0</v>
      </c>
      <c r="G3399" s="135">
        <v>2</v>
      </c>
      <c r="H3399" s="171">
        <f>IFERROR((Table21[[#This Row],[_202330]]-Table21[[#This Row],[_201930]])/Table21[[#This Row],[_201930]]*1,"")</f>
        <v>1</v>
      </c>
    </row>
    <row r="3400" spans="1:8" ht="28.5">
      <c r="A3400" s="132">
        <v>227854</v>
      </c>
      <c r="B3400" s="134" t="s">
        <v>1148</v>
      </c>
      <c r="C3400" s="134">
        <v>79</v>
      </c>
      <c r="D3400" s="134">
        <v>60</v>
      </c>
      <c r="E3400" s="134">
        <v>42</v>
      </c>
      <c r="F3400" s="134">
        <v>50</v>
      </c>
      <c r="G3400" s="135">
        <v>54</v>
      </c>
      <c r="H3400" s="171">
        <f>IFERROR((Table21[[#This Row],[_202330]]-Table21[[#This Row],[_201930]])/Table21[[#This Row],[_201930]]*1,"")</f>
        <v>-0.31645569620253167</v>
      </c>
    </row>
    <row r="3401" spans="1:8" ht="28.5">
      <c r="A3401" s="132">
        <v>227854</v>
      </c>
      <c r="B3401" s="134" t="s">
        <v>1149</v>
      </c>
      <c r="C3401" s="134">
        <v>145</v>
      </c>
      <c r="D3401" s="134">
        <v>117</v>
      </c>
      <c r="E3401" s="134">
        <v>88</v>
      </c>
      <c r="F3401" s="134">
        <v>86</v>
      </c>
      <c r="G3401" s="135">
        <v>62</v>
      </c>
      <c r="H3401" s="171">
        <f>IFERROR((Table21[[#This Row],[_202330]]-Table21[[#This Row],[_201930]])/Table21[[#This Row],[_201930]]*1,"")</f>
        <v>-0.57241379310344831</v>
      </c>
    </row>
    <row r="3402" spans="1:8" ht="28.5">
      <c r="A3402" s="132">
        <v>227854</v>
      </c>
      <c r="B3402" s="134" t="s">
        <v>1150</v>
      </c>
      <c r="C3402" s="134">
        <v>225</v>
      </c>
      <c r="D3402" s="134">
        <v>180</v>
      </c>
      <c r="E3402" s="134">
        <v>131</v>
      </c>
      <c r="F3402" s="134">
        <v>136</v>
      </c>
      <c r="G3402" s="135">
        <v>118</v>
      </c>
      <c r="H3402" s="171">
        <f>IFERROR((Table21[[#This Row],[_202330]]-Table21[[#This Row],[_201930]])/Table21[[#This Row],[_201930]]*1,"")</f>
        <v>-0.47555555555555556</v>
      </c>
    </row>
    <row r="3403" spans="1:8">
      <c r="A3403" s="132">
        <v>227854</v>
      </c>
      <c r="B3403" s="134" t="s">
        <v>1151</v>
      </c>
      <c r="C3403" s="134">
        <v>37</v>
      </c>
      <c r="D3403" s="134">
        <v>38</v>
      </c>
      <c r="E3403" s="134">
        <v>40</v>
      </c>
      <c r="F3403" s="134">
        <v>41</v>
      </c>
      <c r="G3403" s="135">
        <v>44</v>
      </c>
      <c r="H3403" s="171">
        <f>IFERROR((Table21[[#This Row],[_202330]]-Table21[[#This Row],[_201930]])/Table21[[#This Row],[_201930]]*1,"")</f>
        <v>0.1891891891891892</v>
      </c>
    </row>
    <row r="3404" spans="1:8" ht="28.5">
      <c r="A3404" s="132">
        <v>227854</v>
      </c>
      <c r="B3404" s="134" t="s">
        <v>1152</v>
      </c>
      <c r="C3404" s="134">
        <v>22</v>
      </c>
      <c r="D3404" s="134">
        <v>22</v>
      </c>
      <c r="E3404" s="134">
        <v>20</v>
      </c>
      <c r="F3404" s="134">
        <v>22</v>
      </c>
      <c r="G3404" s="135">
        <v>27</v>
      </c>
      <c r="H3404" s="171">
        <f>IFERROR((Table21[[#This Row],[_202330]]-Table21[[#This Row],[_201930]])/Table21[[#This Row],[_201930]]*1,"")</f>
        <v>0.22727272727272727</v>
      </c>
    </row>
    <row r="3405" spans="1:8" ht="28.5">
      <c r="A3405" s="132">
        <v>227854</v>
      </c>
      <c r="B3405" s="134" t="s">
        <v>1153</v>
      </c>
      <c r="C3405" s="134">
        <v>0</v>
      </c>
      <c r="D3405" s="134">
        <v>1</v>
      </c>
      <c r="E3405" s="134">
        <v>0</v>
      </c>
      <c r="F3405" s="134">
        <v>0</v>
      </c>
      <c r="G3405" s="135">
        <v>1</v>
      </c>
      <c r="H3405" s="171" t="str">
        <f>IFERROR((Table21[[#This Row],[_202330]]-Table21[[#This Row],[_201930]])/Table21[[#This Row],[_201930]]*1,"")</f>
        <v/>
      </c>
    </row>
    <row r="3406" spans="1:8" ht="28.5">
      <c r="A3406" s="132">
        <v>227854</v>
      </c>
      <c r="B3406" s="134" t="s">
        <v>1154</v>
      </c>
      <c r="C3406" s="134">
        <v>22</v>
      </c>
      <c r="D3406" s="134">
        <v>21</v>
      </c>
      <c r="E3406" s="134">
        <v>19</v>
      </c>
      <c r="F3406" s="134">
        <v>22</v>
      </c>
      <c r="G3406" s="135">
        <v>26</v>
      </c>
      <c r="H3406" s="171">
        <f>IFERROR((Table21[[#This Row],[_202330]]-Table21[[#This Row],[_201930]])/Table21[[#This Row],[_201930]]*1,"")</f>
        <v>0.18181818181818182</v>
      </c>
    </row>
    <row r="3407" spans="1:8" ht="28.5">
      <c r="A3407" s="132">
        <v>227854</v>
      </c>
      <c r="B3407" s="134" t="s">
        <v>1155</v>
      </c>
      <c r="C3407" s="134">
        <v>41</v>
      </c>
      <c r="D3407" s="134">
        <v>41</v>
      </c>
      <c r="E3407" s="134">
        <v>40</v>
      </c>
      <c r="F3407" s="134">
        <v>38</v>
      </c>
      <c r="G3407" s="135">
        <v>30</v>
      </c>
      <c r="H3407" s="171">
        <f>IFERROR((Table21[[#This Row],[_202330]]-Table21[[#This Row],[_201930]])/Table21[[#This Row],[_201930]]*1,"")</f>
        <v>-0.26829268292682928</v>
      </c>
    </row>
    <row r="3408" spans="1:8">
      <c r="A3408" s="132">
        <v>227924</v>
      </c>
      <c r="B3408" s="134" t="s">
        <v>1173</v>
      </c>
      <c r="C3408" s="134">
        <v>1008</v>
      </c>
      <c r="D3408" s="134">
        <v>1008</v>
      </c>
      <c r="E3408" s="134">
        <v>750</v>
      </c>
      <c r="F3408" s="134">
        <v>639</v>
      </c>
      <c r="G3408" s="135">
        <v>594</v>
      </c>
      <c r="H3408" s="171">
        <f>IFERROR((Table21[[#This Row],[_202330]]-Table21[[#This Row],[_201930]])/Table21[[#This Row],[_201930]]*1,"")</f>
        <v>-0.4107142857142857</v>
      </c>
    </row>
    <row r="3409" spans="1:8">
      <c r="A3409" s="132">
        <v>227924</v>
      </c>
      <c r="B3409" s="134" t="s">
        <v>1131</v>
      </c>
      <c r="C3409" s="134">
        <v>0</v>
      </c>
      <c r="D3409" s="134">
        <v>0</v>
      </c>
      <c r="E3409" s="134">
        <v>0</v>
      </c>
      <c r="F3409" s="134">
        <v>0</v>
      </c>
      <c r="G3409" s="135">
        <v>0</v>
      </c>
      <c r="H3409" s="171" t="str">
        <f>IFERROR((Table21[[#This Row],[_202330]]-Table21[[#This Row],[_201930]])/Table21[[#This Row],[_201930]]*1,"")</f>
        <v/>
      </c>
    </row>
    <row r="3410" spans="1:8">
      <c r="A3410" s="132">
        <v>227924</v>
      </c>
      <c r="B3410" s="134" t="s">
        <v>1132</v>
      </c>
      <c r="C3410" s="134">
        <v>1008</v>
      </c>
      <c r="D3410" s="134">
        <v>1008</v>
      </c>
      <c r="E3410" s="134">
        <v>750</v>
      </c>
      <c r="F3410" s="134">
        <v>639</v>
      </c>
      <c r="G3410" s="135">
        <v>594</v>
      </c>
      <c r="H3410" s="171">
        <f>IFERROR((Table21[[#This Row],[_202330]]-Table21[[#This Row],[_201930]])/Table21[[#This Row],[_201930]]*1,"")</f>
        <v>-0.4107142857142857</v>
      </c>
    </row>
    <row r="3411" spans="1:8" ht="28.5">
      <c r="A3411" s="132">
        <v>227924</v>
      </c>
      <c r="B3411" s="134" t="s">
        <v>1133</v>
      </c>
      <c r="C3411" s="134">
        <v>22</v>
      </c>
      <c r="D3411" s="134">
        <v>31</v>
      </c>
      <c r="E3411" s="134">
        <v>35</v>
      </c>
      <c r="F3411" s="134">
        <v>26</v>
      </c>
      <c r="G3411" s="135">
        <v>24</v>
      </c>
      <c r="H3411" s="171">
        <f>IFERROR((Table21[[#This Row],[_202330]]-Table21[[#This Row],[_201930]])/Table21[[#This Row],[_201930]]*1,"")</f>
        <v>9.0909090909090912E-2</v>
      </c>
    </row>
    <row r="3412" spans="1:8" ht="28.5">
      <c r="A3412" s="132">
        <v>227924</v>
      </c>
      <c r="B3412" s="134" t="s">
        <v>1162</v>
      </c>
      <c r="C3412" s="134">
        <v>180</v>
      </c>
      <c r="D3412" s="134">
        <v>213</v>
      </c>
      <c r="E3412" s="134">
        <v>171</v>
      </c>
      <c r="F3412" s="134">
        <v>192</v>
      </c>
      <c r="G3412" s="135">
        <v>165</v>
      </c>
      <c r="H3412" s="171">
        <f>IFERROR((Table21[[#This Row],[_202330]]-Table21[[#This Row],[_201930]])/Table21[[#This Row],[_201930]]*1,"")</f>
        <v>-8.3333333333333329E-2</v>
      </c>
    </row>
    <row r="3413" spans="1:8" ht="28.5">
      <c r="A3413" s="132">
        <v>227924</v>
      </c>
      <c r="B3413" s="134" t="s">
        <v>1163</v>
      </c>
      <c r="C3413" s="134" t="s">
        <v>129</v>
      </c>
      <c r="D3413" s="134" t="s">
        <v>129</v>
      </c>
      <c r="E3413" s="134" t="s">
        <v>129</v>
      </c>
      <c r="F3413" s="134">
        <v>0</v>
      </c>
      <c r="G3413" s="135">
        <v>0</v>
      </c>
      <c r="H3413" s="171" t="str">
        <f>IFERROR((Table21[[#This Row],[_202330]]-Table21[[#This Row],[_201930]])/Table21[[#This Row],[_201930]]*1,"")</f>
        <v/>
      </c>
    </row>
    <row r="3414" spans="1:8">
      <c r="A3414" s="132">
        <v>227924</v>
      </c>
      <c r="B3414" s="134" t="s">
        <v>1136</v>
      </c>
      <c r="C3414" s="134">
        <v>202</v>
      </c>
      <c r="D3414" s="134">
        <v>244</v>
      </c>
      <c r="E3414" s="134">
        <v>206</v>
      </c>
      <c r="F3414" s="134">
        <v>218</v>
      </c>
      <c r="G3414" s="135">
        <v>189</v>
      </c>
      <c r="H3414" s="171">
        <f>IFERROR((Table21[[#This Row],[_202330]]-Table21[[#This Row],[_201930]])/Table21[[#This Row],[_201930]]*1,"")</f>
        <v>-6.4356435643564358E-2</v>
      </c>
    </row>
    <row r="3415" spans="1:8">
      <c r="A3415" s="132">
        <v>227924</v>
      </c>
      <c r="B3415" s="134" t="s">
        <v>1137</v>
      </c>
      <c r="C3415" s="134">
        <v>20</v>
      </c>
      <c r="D3415" s="134">
        <v>24</v>
      </c>
      <c r="E3415" s="134">
        <v>27</v>
      </c>
      <c r="F3415" s="134">
        <v>34</v>
      </c>
      <c r="G3415" s="135">
        <v>32</v>
      </c>
      <c r="H3415" s="171">
        <f>IFERROR((Table21[[#This Row],[_202330]]-Table21[[#This Row],[_201930]])/Table21[[#This Row],[_201930]]*1,"")</f>
        <v>0.6</v>
      </c>
    </row>
    <row r="3416" spans="1:8" ht="28.5">
      <c r="A3416" s="132">
        <v>227924</v>
      </c>
      <c r="B3416" s="134" t="s">
        <v>1138</v>
      </c>
      <c r="C3416" s="134">
        <v>29</v>
      </c>
      <c r="D3416" s="134">
        <v>33</v>
      </c>
      <c r="E3416" s="134">
        <v>39</v>
      </c>
      <c r="F3416" s="134">
        <v>23</v>
      </c>
      <c r="G3416" s="135">
        <v>22</v>
      </c>
      <c r="H3416" s="171">
        <f>IFERROR((Table21[[#This Row],[_202330]]-Table21[[#This Row],[_201930]])/Table21[[#This Row],[_201930]]*1,"")</f>
        <v>-0.2413793103448276</v>
      </c>
    </row>
    <row r="3417" spans="1:8" ht="28.5">
      <c r="A3417" s="132">
        <v>227924</v>
      </c>
      <c r="B3417" s="134" t="s">
        <v>1164</v>
      </c>
      <c r="C3417" s="134">
        <v>238</v>
      </c>
      <c r="D3417" s="134">
        <v>267</v>
      </c>
      <c r="E3417" s="134">
        <v>200</v>
      </c>
      <c r="F3417" s="134">
        <v>218</v>
      </c>
      <c r="G3417" s="135">
        <v>193</v>
      </c>
      <c r="H3417" s="171">
        <f>IFERROR((Table21[[#This Row],[_202330]]-Table21[[#This Row],[_201930]])/Table21[[#This Row],[_201930]]*1,"")</f>
        <v>-0.18907563025210083</v>
      </c>
    </row>
    <row r="3418" spans="1:8" ht="28.5">
      <c r="A3418" s="132">
        <v>227924</v>
      </c>
      <c r="B3418" s="134" t="s">
        <v>1165</v>
      </c>
      <c r="C3418" s="134" t="s">
        <v>129</v>
      </c>
      <c r="D3418" s="134" t="s">
        <v>129</v>
      </c>
      <c r="E3418" s="134" t="s">
        <v>129</v>
      </c>
      <c r="F3418" s="134">
        <v>0</v>
      </c>
      <c r="G3418" s="135">
        <v>0</v>
      </c>
      <c r="H3418" s="171" t="str">
        <f>IFERROR((Table21[[#This Row],[_202330]]-Table21[[#This Row],[_201930]])/Table21[[#This Row],[_201930]]*1,"")</f>
        <v/>
      </c>
    </row>
    <row r="3419" spans="1:8">
      <c r="A3419" s="132">
        <v>227924</v>
      </c>
      <c r="B3419" s="134" t="s">
        <v>1141</v>
      </c>
      <c r="C3419" s="134">
        <v>267</v>
      </c>
      <c r="D3419" s="134">
        <v>300</v>
      </c>
      <c r="E3419" s="134">
        <v>239</v>
      </c>
      <c r="F3419" s="134">
        <v>241</v>
      </c>
      <c r="G3419" s="135">
        <v>215</v>
      </c>
      <c r="H3419" s="171">
        <f>IFERROR((Table21[[#This Row],[_202330]]-Table21[[#This Row],[_201930]])/Table21[[#This Row],[_201930]]*1,"")</f>
        <v>-0.19475655430711611</v>
      </c>
    </row>
    <row r="3420" spans="1:8">
      <c r="A3420" s="132">
        <v>227924</v>
      </c>
      <c r="B3420" s="134" t="s">
        <v>1142</v>
      </c>
      <c r="C3420" s="134">
        <v>26</v>
      </c>
      <c r="D3420" s="134">
        <v>30</v>
      </c>
      <c r="E3420" s="134">
        <v>32</v>
      </c>
      <c r="F3420" s="134">
        <v>38</v>
      </c>
      <c r="G3420" s="135">
        <v>36</v>
      </c>
      <c r="H3420" s="171">
        <f>IFERROR((Table21[[#This Row],[_202330]]-Table21[[#This Row],[_201930]])/Table21[[#This Row],[_201930]]*1,"")</f>
        <v>0.38461538461538464</v>
      </c>
    </row>
    <row r="3421" spans="1:8" ht="28.5">
      <c r="A3421" s="132">
        <v>227924</v>
      </c>
      <c r="B3421" s="134" t="s">
        <v>1143</v>
      </c>
      <c r="C3421" s="134">
        <v>30</v>
      </c>
      <c r="D3421" s="134">
        <v>33</v>
      </c>
      <c r="E3421" s="134">
        <v>38</v>
      </c>
      <c r="F3421" s="134">
        <v>25</v>
      </c>
      <c r="G3421" s="135">
        <v>21</v>
      </c>
      <c r="H3421" s="171">
        <f>IFERROR((Table21[[#This Row],[_202330]]-Table21[[#This Row],[_201930]])/Table21[[#This Row],[_201930]]*1,"")</f>
        <v>-0.3</v>
      </c>
    </row>
    <row r="3422" spans="1:8" ht="28.5">
      <c r="A3422" s="132">
        <v>227924</v>
      </c>
      <c r="B3422" s="134" t="s">
        <v>1166</v>
      </c>
      <c r="C3422" s="134">
        <v>252</v>
      </c>
      <c r="D3422" s="134">
        <v>282</v>
      </c>
      <c r="E3422" s="134">
        <v>213</v>
      </c>
      <c r="F3422" s="134">
        <v>230</v>
      </c>
      <c r="G3422" s="135">
        <v>197</v>
      </c>
      <c r="H3422" s="171">
        <f>IFERROR((Table21[[#This Row],[_202330]]-Table21[[#This Row],[_201930]])/Table21[[#This Row],[_201930]]*1,"")</f>
        <v>-0.21825396825396826</v>
      </c>
    </row>
    <row r="3423" spans="1:8" ht="28.5">
      <c r="A3423" s="132">
        <v>227924</v>
      </c>
      <c r="B3423" s="134" t="s">
        <v>1167</v>
      </c>
      <c r="C3423" s="134" t="s">
        <v>129</v>
      </c>
      <c r="D3423" s="134" t="s">
        <v>129</v>
      </c>
      <c r="E3423" s="134" t="s">
        <v>129</v>
      </c>
      <c r="F3423" s="134">
        <v>0</v>
      </c>
      <c r="G3423" s="135">
        <v>0</v>
      </c>
      <c r="H3423" s="171" t="str">
        <f>IFERROR((Table21[[#This Row],[_202330]]-Table21[[#This Row],[_201930]])/Table21[[#This Row],[_201930]]*1,"")</f>
        <v/>
      </c>
    </row>
    <row r="3424" spans="1:8">
      <c r="A3424" s="132">
        <v>227924</v>
      </c>
      <c r="B3424" s="134" t="s">
        <v>1146</v>
      </c>
      <c r="C3424" s="134">
        <v>282</v>
      </c>
      <c r="D3424" s="134">
        <v>315</v>
      </c>
      <c r="E3424" s="134">
        <v>251</v>
      </c>
      <c r="F3424" s="134">
        <v>255</v>
      </c>
      <c r="G3424" s="135">
        <v>218</v>
      </c>
      <c r="H3424" s="171">
        <f>IFERROR((Table21[[#This Row],[_202330]]-Table21[[#This Row],[_201930]])/Table21[[#This Row],[_201930]]*1,"")</f>
        <v>-0.22695035460992907</v>
      </c>
    </row>
    <row r="3425" spans="1:8" ht="28.5">
      <c r="A3425" s="132">
        <v>227924</v>
      </c>
      <c r="B3425" s="134" t="s">
        <v>1147</v>
      </c>
      <c r="C3425" s="134">
        <v>17</v>
      </c>
      <c r="D3425" s="134">
        <v>13</v>
      </c>
      <c r="E3425" s="134">
        <v>9</v>
      </c>
      <c r="F3425" s="134">
        <v>6</v>
      </c>
      <c r="G3425" s="135">
        <v>6</v>
      </c>
      <c r="H3425" s="171">
        <f>IFERROR((Table21[[#This Row],[_202330]]-Table21[[#This Row],[_201930]])/Table21[[#This Row],[_201930]]*1,"")</f>
        <v>-0.6470588235294118</v>
      </c>
    </row>
    <row r="3426" spans="1:8" ht="28.5">
      <c r="A3426" s="132">
        <v>227924</v>
      </c>
      <c r="B3426" s="134" t="s">
        <v>1148</v>
      </c>
      <c r="C3426" s="134">
        <v>297</v>
      </c>
      <c r="D3426" s="134">
        <v>215</v>
      </c>
      <c r="E3426" s="134">
        <v>164</v>
      </c>
      <c r="F3426" s="134">
        <v>142</v>
      </c>
      <c r="G3426" s="135">
        <v>220</v>
      </c>
      <c r="H3426" s="171">
        <f>IFERROR((Table21[[#This Row],[_202330]]-Table21[[#This Row],[_201930]])/Table21[[#This Row],[_201930]]*1,"")</f>
        <v>-0.25925925925925924</v>
      </c>
    </row>
    <row r="3427" spans="1:8" ht="28.5">
      <c r="A3427" s="132">
        <v>227924</v>
      </c>
      <c r="B3427" s="134" t="s">
        <v>1149</v>
      </c>
      <c r="C3427" s="134">
        <v>412</v>
      </c>
      <c r="D3427" s="134">
        <v>465</v>
      </c>
      <c r="E3427" s="134">
        <v>326</v>
      </c>
      <c r="F3427" s="134">
        <v>236</v>
      </c>
      <c r="G3427" s="135">
        <v>150</v>
      </c>
      <c r="H3427" s="171">
        <f>IFERROR((Table21[[#This Row],[_202330]]-Table21[[#This Row],[_201930]])/Table21[[#This Row],[_201930]]*1,"")</f>
        <v>-0.63592233009708743</v>
      </c>
    </row>
    <row r="3428" spans="1:8" ht="28.5">
      <c r="A3428" s="132">
        <v>227924</v>
      </c>
      <c r="B3428" s="134" t="s">
        <v>1150</v>
      </c>
      <c r="C3428" s="134">
        <v>726</v>
      </c>
      <c r="D3428" s="134">
        <v>693</v>
      </c>
      <c r="E3428" s="134">
        <v>499</v>
      </c>
      <c r="F3428" s="134">
        <v>384</v>
      </c>
      <c r="G3428" s="135">
        <v>376</v>
      </c>
      <c r="H3428" s="171">
        <f>IFERROR((Table21[[#This Row],[_202330]]-Table21[[#This Row],[_201930]])/Table21[[#This Row],[_201930]]*1,"")</f>
        <v>-0.48209366391184572</v>
      </c>
    </row>
    <row r="3429" spans="1:8">
      <c r="A3429" s="132">
        <v>227924</v>
      </c>
      <c r="B3429" s="134" t="s">
        <v>1151</v>
      </c>
      <c r="C3429" s="134">
        <v>28</v>
      </c>
      <c r="D3429" s="134">
        <v>31</v>
      </c>
      <c r="E3429" s="134">
        <v>33</v>
      </c>
      <c r="F3429" s="134">
        <v>40</v>
      </c>
      <c r="G3429" s="135">
        <v>37</v>
      </c>
      <c r="H3429" s="171">
        <f>IFERROR((Table21[[#This Row],[_202330]]-Table21[[#This Row],[_201930]])/Table21[[#This Row],[_201930]]*1,"")</f>
        <v>0.32142857142857145</v>
      </c>
    </row>
    <row r="3430" spans="1:8" ht="28.5">
      <c r="A3430" s="132">
        <v>227924</v>
      </c>
      <c r="B3430" s="134" t="s">
        <v>1152</v>
      </c>
      <c r="C3430" s="134">
        <v>31</v>
      </c>
      <c r="D3430" s="134">
        <v>23</v>
      </c>
      <c r="E3430" s="134">
        <v>23</v>
      </c>
      <c r="F3430" s="134">
        <v>23</v>
      </c>
      <c r="G3430" s="135">
        <v>38</v>
      </c>
      <c r="H3430" s="171">
        <f>IFERROR((Table21[[#This Row],[_202330]]-Table21[[#This Row],[_201930]])/Table21[[#This Row],[_201930]]*1,"")</f>
        <v>0.22580645161290322</v>
      </c>
    </row>
    <row r="3431" spans="1:8" ht="28.5">
      <c r="A3431" s="132">
        <v>227924</v>
      </c>
      <c r="B3431" s="134" t="s">
        <v>1153</v>
      </c>
      <c r="C3431" s="134">
        <v>2</v>
      </c>
      <c r="D3431" s="134">
        <v>1</v>
      </c>
      <c r="E3431" s="134">
        <v>1</v>
      </c>
      <c r="F3431" s="134">
        <v>1</v>
      </c>
      <c r="G3431" s="135">
        <v>1</v>
      </c>
      <c r="H3431" s="171">
        <f>IFERROR((Table21[[#This Row],[_202330]]-Table21[[#This Row],[_201930]])/Table21[[#This Row],[_201930]]*1,"")</f>
        <v>-0.5</v>
      </c>
    </row>
    <row r="3432" spans="1:8" ht="28.5">
      <c r="A3432" s="132">
        <v>227924</v>
      </c>
      <c r="B3432" s="134" t="s">
        <v>1154</v>
      </c>
      <c r="C3432" s="134">
        <v>29</v>
      </c>
      <c r="D3432" s="134">
        <v>21</v>
      </c>
      <c r="E3432" s="134">
        <v>22</v>
      </c>
      <c r="F3432" s="134">
        <v>22</v>
      </c>
      <c r="G3432" s="135">
        <v>37</v>
      </c>
      <c r="H3432" s="171">
        <f>IFERROR((Table21[[#This Row],[_202330]]-Table21[[#This Row],[_201930]])/Table21[[#This Row],[_201930]]*1,"")</f>
        <v>0.27586206896551724</v>
      </c>
    </row>
    <row r="3433" spans="1:8" ht="28.5">
      <c r="A3433" s="132">
        <v>227924</v>
      </c>
      <c r="B3433" s="134" t="s">
        <v>1155</v>
      </c>
      <c r="C3433" s="134">
        <v>41</v>
      </c>
      <c r="D3433" s="134">
        <v>46</v>
      </c>
      <c r="E3433" s="134">
        <v>43</v>
      </c>
      <c r="F3433" s="134">
        <v>37</v>
      </c>
      <c r="G3433" s="135">
        <v>25</v>
      </c>
      <c r="H3433" s="171">
        <f>IFERROR((Table21[[#This Row],[_202330]]-Table21[[#This Row],[_201930]])/Table21[[#This Row],[_201930]]*1,"")</f>
        <v>-0.3902439024390244</v>
      </c>
    </row>
    <row r="3434" spans="1:8">
      <c r="A3434" s="132">
        <v>227979</v>
      </c>
      <c r="B3434" s="134" t="s">
        <v>1173</v>
      </c>
      <c r="C3434" s="134">
        <v>1605</v>
      </c>
      <c r="D3434" s="134">
        <v>1474</v>
      </c>
      <c r="E3434" s="134">
        <v>1141</v>
      </c>
      <c r="F3434" s="134">
        <v>1014</v>
      </c>
      <c r="G3434" s="135">
        <v>1218</v>
      </c>
      <c r="H3434" s="171">
        <f>IFERROR((Table21[[#This Row],[_202330]]-Table21[[#This Row],[_201930]])/Table21[[#This Row],[_201930]]*1,"")</f>
        <v>-0.24112149532710281</v>
      </c>
    </row>
    <row r="3435" spans="1:8">
      <c r="A3435" s="132">
        <v>227979</v>
      </c>
      <c r="B3435" s="134" t="s">
        <v>1131</v>
      </c>
      <c r="C3435" s="134">
        <v>0</v>
      </c>
      <c r="D3435" s="134">
        <v>0</v>
      </c>
      <c r="E3435" s="134">
        <v>0</v>
      </c>
      <c r="F3435" s="134">
        <v>0</v>
      </c>
      <c r="G3435" s="135">
        <v>0</v>
      </c>
      <c r="H3435" s="171" t="str">
        <f>IFERROR((Table21[[#This Row],[_202330]]-Table21[[#This Row],[_201930]])/Table21[[#This Row],[_201930]]*1,"")</f>
        <v/>
      </c>
    </row>
    <row r="3436" spans="1:8">
      <c r="A3436" s="132">
        <v>227979</v>
      </c>
      <c r="B3436" s="134" t="s">
        <v>1132</v>
      </c>
      <c r="C3436" s="134">
        <v>1605</v>
      </c>
      <c r="D3436" s="134">
        <v>1474</v>
      </c>
      <c r="E3436" s="134">
        <v>1141</v>
      </c>
      <c r="F3436" s="134">
        <v>1014</v>
      </c>
      <c r="G3436" s="135">
        <v>1218</v>
      </c>
      <c r="H3436" s="171">
        <f>IFERROR((Table21[[#This Row],[_202330]]-Table21[[#This Row],[_201930]])/Table21[[#This Row],[_201930]]*1,"")</f>
        <v>-0.24112149532710281</v>
      </c>
    </row>
    <row r="3437" spans="1:8" ht="28.5">
      <c r="A3437" s="132">
        <v>227979</v>
      </c>
      <c r="B3437" s="134" t="s">
        <v>1133</v>
      </c>
      <c r="C3437" s="134">
        <v>114</v>
      </c>
      <c r="D3437" s="134">
        <v>101</v>
      </c>
      <c r="E3437" s="134">
        <v>87</v>
      </c>
      <c r="F3437" s="134">
        <v>78</v>
      </c>
      <c r="G3437" s="135">
        <v>91</v>
      </c>
      <c r="H3437" s="171">
        <f>IFERROR((Table21[[#This Row],[_202330]]-Table21[[#This Row],[_201930]])/Table21[[#This Row],[_201930]]*1,"")</f>
        <v>-0.20175438596491227</v>
      </c>
    </row>
    <row r="3438" spans="1:8" ht="28.5">
      <c r="A3438" s="132">
        <v>227979</v>
      </c>
      <c r="B3438" s="134" t="s">
        <v>1162</v>
      </c>
      <c r="C3438" s="134">
        <v>327</v>
      </c>
      <c r="D3438" s="134">
        <v>318</v>
      </c>
      <c r="E3438" s="134">
        <v>287</v>
      </c>
      <c r="F3438" s="134">
        <v>297</v>
      </c>
      <c r="G3438" s="135">
        <v>392</v>
      </c>
      <c r="H3438" s="171">
        <f>IFERROR((Table21[[#This Row],[_202330]]-Table21[[#This Row],[_201930]])/Table21[[#This Row],[_201930]]*1,"")</f>
        <v>0.19877675840978593</v>
      </c>
    </row>
    <row r="3439" spans="1:8" ht="28.5">
      <c r="A3439" s="132">
        <v>227979</v>
      </c>
      <c r="B3439" s="134" t="s">
        <v>1163</v>
      </c>
      <c r="C3439" s="134" t="s">
        <v>129</v>
      </c>
      <c r="D3439" s="134">
        <v>0</v>
      </c>
      <c r="E3439" s="134">
        <v>0</v>
      </c>
      <c r="F3439" s="134">
        <v>0</v>
      </c>
      <c r="G3439" s="135">
        <v>0</v>
      </c>
      <c r="H3439" s="171" t="str">
        <f>IFERROR((Table21[[#This Row],[_202330]]-Table21[[#This Row],[_201930]])/Table21[[#This Row],[_201930]]*1,"")</f>
        <v/>
      </c>
    </row>
    <row r="3440" spans="1:8">
      <c r="A3440" s="132">
        <v>227979</v>
      </c>
      <c r="B3440" s="134" t="s">
        <v>1136</v>
      </c>
      <c r="C3440" s="134">
        <v>441</v>
      </c>
      <c r="D3440" s="134">
        <v>419</v>
      </c>
      <c r="E3440" s="134">
        <v>374</v>
      </c>
      <c r="F3440" s="134">
        <v>375</v>
      </c>
      <c r="G3440" s="135">
        <v>483</v>
      </c>
      <c r="H3440" s="171">
        <f>IFERROR((Table21[[#This Row],[_202330]]-Table21[[#This Row],[_201930]])/Table21[[#This Row],[_201930]]*1,"")</f>
        <v>9.5238095238095233E-2</v>
      </c>
    </row>
    <row r="3441" spans="1:8">
      <c r="A3441" s="132">
        <v>227979</v>
      </c>
      <c r="B3441" s="134" t="s">
        <v>1137</v>
      </c>
      <c r="C3441" s="134">
        <v>27</v>
      </c>
      <c r="D3441" s="134">
        <v>28</v>
      </c>
      <c r="E3441" s="134">
        <v>33</v>
      </c>
      <c r="F3441" s="134">
        <v>37</v>
      </c>
      <c r="G3441" s="135">
        <v>40</v>
      </c>
      <c r="H3441" s="171">
        <f>IFERROR((Table21[[#This Row],[_202330]]-Table21[[#This Row],[_201930]])/Table21[[#This Row],[_201930]]*1,"")</f>
        <v>0.48148148148148145</v>
      </c>
    </row>
    <row r="3442" spans="1:8" ht="28.5">
      <c r="A3442" s="132">
        <v>227979</v>
      </c>
      <c r="B3442" s="134" t="s">
        <v>1138</v>
      </c>
      <c r="C3442" s="134">
        <v>110</v>
      </c>
      <c r="D3442" s="134">
        <v>107</v>
      </c>
      <c r="E3442" s="134">
        <v>88</v>
      </c>
      <c r="F3442" s="134">
        <v>81</v>
      </c>
      <c r="G3442" s="135">
        <v>91</v>
      </c>
      <c r="H3442" s="171">
        <f>IFERROR((Table21[[#This Row],[_202330]]-Table21[[#This Row],[_201930]])/Table21[[#This Row],[_201930]]*1,"")</f>
        <v>-0.17272727272727273</v>
      </c>
    </row>
    <row r="3443" spans="1:8" ht="28.5">
      <c r="A3443" s="132">
        <v>227979</v>
      </c>
      <c r="B3443" s="134" t="s">
        <v>1164</v>
      </c>
      <c r="C3443" s="134">
        <v>390</v>
      </c>
      <c r="D3443" s="134">
        <v>380</v>
      </c>
      <c r="E3443" s="134">
        <v>329</v>
      </c>
      <c r="F3443" s="134">
        <v>328</v>
      </c>
      <c r="G3443" s="135">
        <v>422</v>
      </c>
      <c r="H3443" s="171">
        <f>IFERROR((Table21[[#This Row],[_202330]]-Table21[[#This Row],[_201930]])/Table21[[#This Row],[_201930]]*1,"")</f>
        <v>8.2051282051282051E-2</v>
      </c>
    </row>
    <row r="3444" spans="1:8" ht="28.5">
      <c r="A3444" s="132">
        <v>227979</v>
      </c>
      <c r="B3444" s="134" t="s">
        <v>1165</v>
      </c>
      <c r="C3444" s="134" t="s">
        <v>129</v>
      </c>
      <c r="D3444" s="134">
        <v>0</v>
      </c>
      <c r="E3444" s="134">
        <v>0</v>
      </c>
      <c r="F3444" s="134">
        <v>0</v>
      </c>
      <c r="G3444" s="135">
        <v>0</v>
      </c>
      <c r="H3444" s="171" t="str">
        <f>IFERROR((Table21[[#This Row],[_202330]]-Table21[[#This Row],[_201930]])/Table21[[#This Row],[_201930]]*1,"")</f>
        <v/>
      </c>
    </row>
    <row r="3445" spans="1:8">
      <c r="A3445" s="132">
        <v>227979</v>
      </c>
      <c r="B3445" s="134" t="s">
        <v>1141</v>
      </c>
      <c r="C3445" s="134">
        <v>500</v>
      </c>
      <c r="D3445" s="134">
        <v>487</v>
      </c>
      <c r="E3445" s="134">
        <v>417</v>
      </c>
      <c r="F3445" s="134">
        <v>409</v>
      </c>
      <c r="G3445" s="135">
        <v>513</v>
      </c>
      <c r="H3445" s="171">
        <f>IFERROR((Table21[[#This Row],[_202330]]-Table21[[#This Row],[_201930]])/Table21[[#This Row],[_201930]]*1,"")</f>
        <v>2.5999999999999999E-2</v>
      </c>
    </row>
    <row r="3446" spans="1:8">
      <c r="A3446" s="132">
        <v>227979</v>
      </c>
      <c r="B3446" s="134" t="s">
        <v>1142</v>
      </c>
      <c r="C3446" s="134">
        <v>31</v>
      </c>
      <c r="D3446" s="134">
        <v>33</v>
      </c>
      <c r="E3446" s="134">
        <v>37</v>
      </c>
      <c r="F3446" s="134">
        <v>40</v>
      </c>
      <c r="G3446" s="135">
        <v>42</v>
      </c>
      <c r="H3446" s="171">
        <f>IFERROR((Table21[[#This Row],[_202330]]-Table21[[#This Row],[_201930]])/Table21[[#This Row],[_201930]]*1,"")</f>
        <v>0.35483870967741937</v>
      </c>
    </row>
    <row r="3447" spans="1:8" ht="28.5">
      <c r="A3447" s="132">
        <v>227979</v>
      </c>
      <c r="B3447" s="134" t="s">
        <v>1143</v>
      </c>
      <c r="C3447" s="134">
        <v>111</v>
      </c>
      <c r="D3447" s="134">
        <v>103</v>
      </c>
      <c r="E3447" s="134">
        <v>86</v>
      </c>
      <c r="F3447" s="134">
        <v>78</v>
      </c>
      <c r="G3447" s="135">
        <v>87</v>
      </c>
      <c r="H3447" s="171">
        <f>IFERROR((Table21[[#This Row],[_202330]]-Table21[[#This Row],[_201930]])/Table21[[#This Row],[_201930]]*1,"")</f>
        <v>-0.21621621621621623</v>
      </c>
    </row>
    <row r="3448" spans="1:8" ht="28.5">
      <c r="A3448" s="132">
        <v>227979</v>
      </c>
      <c r="B3448" s="134" t="s">
        <v>1166</v>
      </c>
      <c r="C3448" s="134">
        <v>419</v>
      </c>
      <c r="D3448" s="134">
        <v>403</v>
      </c>
      <c r="E3448" s="134">
        <v>341</v>
      </c>
      <c r="F3448" s="134">
        <v>352</v>
      </c>
      <c r="G3448" s="135">
        <v>450</v>
      </c>
      <c r="H3448" s="171">
        <f>IFERROR((Table21[[#This Row],[_202330]]-Table21[[#This Row],[_201930]])/Table21[[#This Row],[_201930]]*1,"")</f>
        <v>7.3985680190930783E-2</v>
      </c>
    </row>
    <row r="3449" spans="1:8" ht="28.5">
      <c r="A3449" s="132">
        <v>227979</v>
      </c>
      <c r="B3449" s="134" t="s">
        <v>1167</v>
      </c>
      <c r="C3449" s="134" t="s">
        <v>129</v>
      </c>
      <c r="D3449" s="134">
        <v>0</v>
      </c>
      <c r="E3449" s="134">
        <v>0</v>
      </c>
      <c r="F3449" s="134">
        <v>0</v>
      </c>
      <c r="G3449" s="135">
        <v>0</v>
      </c>
      <c r="H3449" s="171" t="str">
        <f>IFERROR((Table21[[#This Row],[_202330]]-Table21[[#This Row],[_201930]])/Table21[[#This Row],[_201930]]*1,"")</f>
        <v/>
      </c>
    </row>
    <row r="3450" spans="1:8">
      <c r="A3450" s="132">
        <v>227979</v>
      </c>
      <c r="B3450" s="134" t="s">
        <v>1146</v>
      </c>
      <c r="C3450" s="134">
        <v>530</v>
      </c>
      <c r="D3450" s="134">
        <v>506</v>
      </c>
      <c r="E3450" s="134">
        <v>427</v>
      </c>
      <c r="F3450" s="134">
        <v>430</v>
      </c>
      <c r="G3450" s="135">
        <v>537</v>
      </c>
      <c r="H3450" s="171">
        <f>IFERROR((Table21[[#This Row],[_202330]]-Table21[[#This Row],[_201930]])/Table21[[#This Row],[_201930]]*1,"")</f>
        <v>1.3207547169811321E-2</v>
      </c>
    </row>
    <row r="3451" spans="1:8" ht="28.5">
      <c r="A3451" s="132">
        <v>227979</v>
      </c>
      <c r="B3451" s="134" t="s">
        <v>1147</v>
      </c>
      <c r="C3451" s="134">
        <v>0</v>
      </c>
      <c r="D3451" s="134">
        <v>29</v>
      </c>
      <c r="E3451" s="134">
        <v>18</v>
      </c>
      <c r="F3451" s="134">
        <v>11</v>
      </c>
      <c r="G3451" s="135">
        <v>11</v>
      </c>
      <c r="H3451" s="171" t="str">
        <f>IFERROR((Table21[[#This Row],[_202330]]-Table21[[#This Row],[_201930]])/Table21[[#This Row],[_201930]]*1,"")</f>
        <v/>
      </c>
    </row>
    <row r="3452" spans="1:8" ht="28.5">
      <c r="A3452" s="132">
        <v>227979</v>
      </c>
      <c r="B3452" s="134" t="s">
        <v>1148</v>
      </c>
      <c r="C3452" s="134">
        <v>652</v>
      </c>
      <c r="D3452" s="134">
        <v>605</v>
      </c>
      <c r="E3452" s="134">
        <v>422</v>
      </c>
      <c r="F3452" s="134">
        <v>335</v>
      </c>
      <c r="G3452" s="135">
        <v>394</v>
      </c>
      <c r="H3452" s="171">
        <f>IFERROR((Table21[[#This Row],[_202330]]-Table21[[#This Row],[_201930]])/Table21[[#This Row],[_201930]]*1,"")</f>
        <v>-0.39570552147239263</v>
      </c>
    </row>
    <row r="3453" spans="1:8" ht="28.5">
      <c r="A3453" s="132">
        <v>227979</v>
      </c>
      <c r="B3453" s="134" t="s">
        <v>1149</v>
      </c>
      <c r="C3453" s="134">
        <v>423</v>
      </c>
      <c r="D3453" s="134">
        <v>334</v>
      </c>
      <c r="E3453" s="134">
        <v>274</v>
      </c>
      <c r="F3453" s="134">
        <v>238</v>
      </c>
      <c r="G3453" s="135">
        <v>276</v>
      </c>
      <c r="H3453" s="171">
        <f>IFERROR((Table21[[#This Row],[_202330]]-Table21[[#This Row],[_201930]])/Table21[[#This Row],[_201930]]*1,"")</f>
        <v>-0.3475177304964539</v>
      </c>
    </row>
    <row r="3454" spans="1:8" ht="28.5">
      <c r="A3454" s="132">
        <v>227979</v>
      </c>
      <c r="B3454" s="134" t="s">
        <v>1150</v>
      </c>
      <c r="C3454" s="134">
        <v>1075</v>
      </c>
      <c r="D3454" s="134">
        <v>968</v>
      </c>
      <c r="E3454" s="134">
        <v>714</v>
      </c>
      <c r="F3454" s="134">
        <v>584</v>
      </c>
      <c r="G3454" s="135">
        <v>681</v>
      </c>
      <c r="H3454" s="171">
        <f>IFERROR((Table21[[#This Row],[_202330]]-Table21[[#This Row],[_201930]])/Table21[[#This Row],[_201930]]*1,"")</f>
        <v>-0.36651162790697672</v>
      </c>
    </row>
    <row r="3455" spans="1:8">
      <c r="A3455" s="132">
        <v>227979</v>
      </c>
      <c r="B3455" s="134" t="s">
        <v>1151</v>
      </c>
      <c r="C3455" s="134">
        <v>33</v>
      </c>
      <c r="D3455" s="134">
        <v>34</v>
      </c>
      <c r="E3455" s="134">
        <v>37</v>
      </c>
      <c r="F3455" s="134">
        <v>42</v>
      </c>
      <c r="G3455" s="135">
        <v>44</v>
      </c>
      <c r="H3455" s="171">
        <f>IFERROR((Table21[[#This Row],[_202330]]-Table21[[#This Row],[_201930]])/Table21[[#This Row],[_201930]]*1,"")</f>
        <v>0.33333333333333331</v>
      </c>
    </row>
    <row r="3456" spans="1:8" ht="28.5">
      <c r="A3456" s="132">
        <v>227979</v>
      </c>
      <c r="B3456" s="134" t="s">
        <v>1152</v>
      </c>
      <c r="C3456" s="134">
        <v>41</v>
      </c>
      <c r="D3456" s="134">
        <v>43</v>
      </c>
      <c r="E3456" s="134">
        <v>39</v>
      </c>
      <c r="F3456" s="134">
        <v>34</v>
      </c>
      <c r="G3456" s="135">
        <v>33</v>
      </c>
      <c r="H3456" s="171">
        <f>IFERROR((Table21[[#This Row],[_202330]]-Table21[[#This Row],[_201930]])/Table21[[#This Row],[_201930]]*1,"")</f>
        <v>-0.1951219512195122</v>
      </c>
    </row>
    <row r="3457" spans="1:8" ht="28.5">
      <c r="A3457" s="132">
        <v>227979</v>
      </c>
      <c r="B3457" s="134" t="s">
        <v>1153</v>
      </c>
      <c r="C3457" s="134">
        <v>0</v>
      </c>
      <c r="D3457" s="134">
        <v>2</v>
      </c>
      <c r="E3457" s="134">
        <v>2</v>
      </c>
      <c r="F3457" s="134">
        <v>1</v>
      </c>
      <c r="G3457" s="135">
        <v>1</v>
      </c>
      <c r="H3457" s="171" t="str">
        <f>IFERROR((Table21[[#This Row],[_202330]]-Table21[[#This Row],[_201930]])/Table21[[#This Row],[_201930]]*1,"")</f>
        <v/>
      </c>
    </row>
    <row r="3458" spans="1:8" ht="28.5">
      <c r="A3458" s="132">
        <v>227979</v>
      </c>
      <c r="B3458" s="134" t="s">
        <v>1154</v>
      </c>
      <c r="C3458" s="134">
        <v>41</v>
      </c>
      <c r="D3458" s="134">
        <v>41</v>
      </c>
      <c r="E3458" s="134">
        <v>37</v>
      </c>
      <c r="F3458" s="134">
        <v>33</v>
      </c>
      <c r="G3458" s="135">
        <v>32</v>
      </c>
      <c r="H3458" s="171">
        <f>IFERROR((Table21[[#This Row],[_202330]]-Table21[[#This Row],[_201930]])/Table21[[#This Row],[_201930]]*1,"")</f>
        <v>-0.21951219512195122</v>
      </c>
    </row>
    <row r="3459" spans="1:8" ht="28.5">
      <c r="A3459" s="132">
        <v>227979</v>
      </c>
      <c r="B3459" s="134" t="s">
        <v>1155</v>
      </c>
      <c r="C3459" s="134">
        <v>26</v>
      </c>
      <c r="D3459" s="134">
        <v>23</v>
      </c>
      <c r="E3459" s="134">
        <v>24</v>
      </c>
      <c r="F3459" s="134">
        <v>23</v>
      </c>
      <c r="G3459" s="135">
        <v>23</v>
      </c>
      <c r="H3459" s="171">
        <f>IFERROR((Table21[[#This Row],[_202330]]-Table21[[#This Row],[_201930]])/Table21[[#This Row],[_201930]]*1,"")</f>
        <v>-0.11538461538461539</v>
      </c>
    </row>
    <row r="3460" spans="1:8">
      <c r="A3460" s="132">
        <v>228608</v>
      </c>
      <c r="B3460" s="134" t="s">
        <v>1173</v>
      </c>
      <c r="C3460" s="134">
        <v>257</v>
      </c>
      <c r="D3460" s="134">
        <v>486</v>
      </c>
      <c r="E3460" s="134">
        <v>216</v>
      </c>
      <c r="F3460" s="134">
        <v>224</v>
      </c>
      <c r="G3460" s="135">
        <v>217</v>
      </c>
      <c r="H3460" s="171">
        <f>IFERROR((Table21[[#This Row],[_202330]]-Table21[[#This Row],[_201930]])/Table21[[#This Row],[_201930]]*1,"")</f>
        <v>-0.1556420233463035</v>
      </c>
    </row>
    <row r="3461" spans="1:8">
      <c r="A3461" s="132">
        <v>228608</v>
      </c>
      <c r="B3461" s="134" t="s">
        <v>1131</v>
      </c>
      <c r="C3461" s="134">
        <v>0</v>
      </c>
      <c r="D3461" s="134">
        <v>0</v>
      </c>
      <c r="E3461" s="134">
        <v>0</v>
      </c>
      <c r="F3461" s="134">
        <v>0</v>
      </c>
      <c r="G3461" s="135">
        <v>0</v>
      </c>
      <c r="H3461" s="171" t="str">
        <f>IFERROR((Table21[[#This Row],[_202330]]-Table21[[#This Row],[_201930]])/Table21[[#This Row],[_201930]]*1,"")</f>
        <v/>
      </c>
    </row>
    <row r="3462" spans="1:8">
      <c r="A3462" s="132">
        <v>228608</v>
      </c>
      <c r="B3462" s="134" t="s">
        <v>1132</v>
      </c>
      <c r="C3462" s="134">
        <v>257</v>
      </c>
      <c r="D3462" s="134">
        <v>486</v>
      </c>
      <c r="E3462" s="134">
        <v>216</v>
      </c>
      <c r="F3462" s="134">
        <v>224</v>
      </c>
      <c r="G3462" s="135">
        <v>217</v>
      </c>
      <c r="H3462" s="171">
        <f>IFERROR((Table21[[#This Row],[_202330]]-Table21[[#This Row],[_201930]])/Table21[[#This Row],[_201930]]*1,"")</f>
        <v>-0.1556420233463035</v>
      </c>
    </row>
    <row r="3463" spans="1:8" ht="28.5">
      <c r="A3463" s="132">
        <v>228608</v>
      </c>
      <c r="B3463" s="134" t="s">
        <v>1133</v>
      </c>
      <c r="C3463" s="134">
        <v>2</v>
      </c>
      <c r="D3463" s="134">
        <v>11</v>
      </c>
      <c r="E3463" s="134">
        <v>14</v>
      </c>
      <c r="F3463" s="134">
        <v>21</v>
      </c>
      <c r="G3463" s="135">
        <v>13</v>
      </c>
      <c r="H3463" s="171">
        <f>IFERROR((Table21[[#This Row],[_202330]]-Table21[[#This Row],[_201930]])/Table21[[#This Row],[_201930]]*1,"")</f>
        <v>5.5</v>
      </c>
    </row>
    <row r="3464" spans="1:8" ht="28.5">
      <c r="A3464" s="132">
        <v>228608</v>
      </c>
      <c r="B3464" s="134" t="s">
        <v>1162</v>
      </c>
      <c r="C3464" s="134">
        <v>31</v>
      </c>
      <c r="D3464" s="134">
        <v>39</v>
      </c>
      <c r="E3464" s="134">
        <v>45</v>
      </c>
      <c r="F3464" s="134">
        <v>46</v>
      </c>
      <c r="G3464" s="135">
        <v>34</v>
      </c>
      <c r="H3464" s="171">
        <f>IFERROR((Table21[[#This Row],[_202330]]-Table21[[#This Row],[_201930]])/Table21[[#This Row],[_201930]]*1,"")</f>
        <v>9.6774193548387094E-2</v>
      </c>
    </row>
    <row r="3465" spans="1:8" ht="28.5">
      <c r="A3465" s="132">
        <v>228608</v>
      </c>
      <c r="B3465" s="134" t="s">
        <v>1163</v>
      </c>
      <c r="C3465" s="134" t="s">
        <v>129</v>
      </c>
      <c r="D3465" s="134" t="s">
        <v>129</v>
      </c>
      <c r="E3465" s="134" t="s">
        <v>129</v>
      </c>
      <c r="F3465" s="134" t="s">
        <v>129</v>
      </c>
      <c r="G3465" s="135" t="s">
        <v>129</v>
      </c>
      <c r="H3465" s="171" t="str">
        <f>IFERROR((Table21[[#This Row],[_202330]]-Table21[[#This Row],[_201930]])/Table21[[#This Row],[_201930]]*1,"")</f>
        <v/>
      </c>
    </row>
    <row r="3466" spans="1:8">
      <c r="A3466" s="132">
        <v>228608</v>
      </c>
      <c r="B3466" s="134" t="s">
        <v>1136</v>
      </c>
      <c r="C3466" s="134">
        <v>33</v>
      </c>
      <c r="D3466" s="134">
        <v>50</v>
      </c>
      <c r="E3466" s="134">
        <v>59</v>
      </c>
      <c r="F3466" s="134">
        <v>67</v>
      </c>
      <c r="G3466" s="135">
        <v>47</v>
      </c>
      <c r="H3466" s="171">
        <f>IFERROR((Table21[[#This Row],[_202330]]-Table21[[#This Row],[_201930]])/Table21[[#This Row],[_201930]]*1,"")</f>
        <v>0.42424242424242425</v>
      </c>
    </row>
    <row r="3467" spans="1:8">
      <c r="A3467" s="132">
        <v>228608</v>
      </c>
      <c r="B3467" s="134" t="s">
        <v>1137</v>
      </c>
      <c r="C3467" s="134">
        <v>13</v>
      </c>
      <c r="D3467" s="134">
        <v>10</v>
      </c>
      <c r="E3467" s="134">
        <v>27</v>
      </c>
      <c r="F3467" s="134">
        <v>30</v>
      </c>
      <c r="G3467" s="135">
        <v>22</v>
      </c>
      <c r="H3467" s="171">
        <f>IFERROR((Table21[[#This Row],[_202330]]-Table21[[#This Row],[_201930]])/Table21[[#This Row],[_201930]]*1,"")</f>
        <v>0.69230769230769229</v>
      </c>
    </row>
    <row r="3468" spans="1:8" ht="28.5">
      <c r="A3468" s="132">
        <v>228608</v>
      </c>
      <c r="B3468" s="134" t="s">
        <v>1138</v>
      </c>
      <c r="C3468" s="134">
        <v>3</v>
      </c>
      <c r="D3468" s="134">
        <v>11</v>
      </c>
      <c r="E3468" s="134">
        <v>14</v>
      </c>
      <c r="F3468" s="134">
        <v>21</v>
      </c>
      <c r="G3468" s="135">
        <v>13</v>
      </c>
      <c r="H3468" s="171">
        <f>IFERROR((Table21[[#This Row],[_202330]]-Table21[[#This Row],[_201930]])/Table21[[#This Row],[_201930]]*1,"")</f>
        <v>3.3333333333333335</v>
      </c>
    </row>
    <row r="3469" spans="1:8" ht="28.5">
      <c r="A3469" s="132">
        <v>228608</v>
      </c>
      <c r="B3469" s="134" t="s">
        <v>1164</v>
      </c>
      <c r="C3469" s="134">
        <v>35</v>
      </c>
      <c r="D3469" s="134">
        <v>40</v>
      </c>
      <c r="E3469" s="134">
        <v>49</v>
      </c>
      <c r="F3469" s="134">
        <v>50</v>
      </c>
      <c r="G3469" s="135">
        <v>38</v>
      </c>
      <c r="H3469" s="171">
        <f>IFERROR((Table21[[#This Row],[_202330]]-Table21[[#This Row],[_201930]])/Table21[[#This Row],[_201930]]*1,"")</f>
        <v>8.5714285714285715E-2</v>
      </c>
    </row>
    <row r="3470" spans="1:8" ht="28.5">
      <c r="A3470" s="132">
        <v>228608</v>
      </c>
      <c r="B3470" s="134" t="s">
        <v>1165</v>
      </c>
      <c r="C3470" s="134" t="s">
        <v>129</v>
      </c>
      <c r="D3470" s="134" t="s">
        <v>129</v>
      </c>
      <c r="E3470" s="134" t="s">
        <v>129</v>
      </c>
      <c r="F3470" s="134" t="s">
        <v>129</v>
      </c>
      <c r="G3470" s="135" t="s">
        <v>129</v>
      </c>
      <c r="H3470" s="171" t="str">
        <f>IFERROR((Table21[[#This Row],[_202330]]-Table21[[#This Row],[_201930]])/Table21[[#This Row],[_201930]]*1,"")</f>
        <v/>
      </c>
    </row>
    <row r="3471" spans="1:8">
      <c r="A3471" s="132">
        <v>228608</v>
      </c>
      <c r="B3471" s="134" t="s">
        <v>1141</v>
      </c>
      <c r="C3471" s="134">
        <v>38</v>
      </c>
      <c r="D3471" s="134">
        <v>51</v>
      </c>
      <c r="E3471" s="134">
        <v>63</v>
      </c>
      <c r="F3471" s="134">
        <v>71</v>
      </c>
      <c r="G3471" s="135">
        <v>51</v>
      </c>
      <c r="H3471" s="171">
        <f>IFERROR((Table21[[#This Row],[_202330]]-Table21[[#This Row],[_201930]])/Table21[[#This Row],[_201930]]*1,"")</f>
        <v>0.34210526315789475</v>
      </c>
    </row>
    <row r="3472" spans="1:8">
      <c r="A3472" s="132">
        <v>228608</v>
      </c>
      <c r="B3472" s="134" t="s">
        <v>1142</v>
      </c>
      <c r="C3472" s="134">
        <v>15</v>
      </c>
      <c r="D3472" s="134">
        <v>10</v>
      </c>
      <c r="E3472" s="134">
        <v>29</v>
      </c>
      <c r="F3472" s="134">
        <v>32</v>
      </c>
      <c r="G3472" s="135">
        <v>24</v>
      </c>
      <c r="H3472" s="171">
        <f>IFERROR((Table21[[#This Row],[_202330]]-Table21[[#This Row],[_201930]])/Table21[[#This Row],[_201930]]*1,"")</f>
        <v>0.6</v>
      </c>
    </row>
    <row r="3473" spans="1:8" ht="28.5">
      <c r="A3473" s="132">
        <v>228608</v>
      </c>
      <c r="B3473" s="134" t="s">
        <v>1143</v>
      </c>
      <c r="C3473" s="134">
        <v>3</v>
      </c>
      <c r="D3473" s="134">
        <v>12</v>
      </c>
      <c r="E3473" s="134">
        <v>14</v>
      </c>
      <c r="F3473" s="134">
        <v>21</v>
      </c>
      <c r="G3473" s="135">
        <v>13</v>
      </c>
      <c r="H3473" s="171">
        <f>IFERROR((Table21[[#This Row],[_202330]]-Table21[[#This Row],[_201930]])/Table21[[#This Row],[_201930]]*1,"")</f>
        <v>3.3333333333333335</v>
      </c>
    </row>
    <row r="3474" spans="1:8" ht="28.5">
      <c r="A3474" s="132">
        <v>228608</v>
      </c>
      <c r="B3474" s="134" t="s">
        <v>1166</v>
      </c>
      <c r="C3474" s="134">
        <v>41</v>
      </c>
      <c r="D3474" s="134">
        <v>41</v>
      </c>
      <c r="E3474" s="134">
        <v>50</v>
      </c>
      <c r="F3474" s="134">
        <v>50</v>
      </c>
      <c r="G3474" s="135">
        <v>41</v>
      </c>
      <c r="H3474" s="171">
        <f>IFERROR((Table21[[#This Row],[_202330]]-Table21[[#This Row],[_201930]])/Table21[[#This Row],[_201930]]*1,"")</f>
        <v>0</v>
      </c>
    </row>
    <row r="3475" spans="1:8" ht="28.5">
      <c r="A3475" s="132">
        <v>228608</v>
      </c>
      <c r="B3475" s="134" t="s">
        <v>1167</v>
      </c>
      <c r="C3475" s="134" t="s">
        <v>129</v>
      </c>
      <c r="D3475" s="134" t="s">
        <v>129</v>
      </c>
      <c r="E3475" s="134" t="s">
        <v>129</v>
      </c>
      <c r="F3475" s="134" t="s">
        <v>129</v>
      </c>
      <c r="G3475" s="135" t="s">
        <v>129</v>
      </c>
      <c r="H3475" s="171" t="str">
        <f>IFERROR((Table21[[#This Row],[_202330]]-Table21[[#This Row],[_201930]])/Table21[[#This Row],[_201930]]*1,"")</f>
        <v/>
      </c>
    </row>
    <row r="3476" spans="1:8">
      <c r="A3476" s="132">
        <v>228608</v>
      </c>
      <c r="B3476" s="134" t="s">
        <v>1146</v>
      </c>
      <c r="C3476" s="134">
        <v>44</v>
      </c>
      <c r="D3476" s="134">
        <v>53</v>
      </c>
      <c r="E3476" s="134">
        <v>64</v>
      </c>
      <c r="F3476" s="134">
        <v>71</v>
      </c>
      <c r="G3476" s="135">
        <v>54</v>
      </c>
      <c r="H3476" s="171">
        <f>IFERROR((Table21[[#This Row],[_202330]]-Table21[[#This Row],[_201930]])/Table21[[#This Row],[_201930]]*1,"")</f>
        <v>0.22727272727272727</v>
      </c>
    </row>
    <row r="3477" spans="1:8" ht="28.5">
      <c r="A3477" s="132">
        <v>228608</v>
      </c>
      <c r="B3477" s="134" t="s">
        <v>1147</v>
      </c>
      <c r="C3477" s="134">
        <v>0</v>
      </c>
      <c r="D3477" s="134">
        <v>2</v>
      </c>
      <c r="E3477" s="134">
        <v>3</v>
      </c>
      <c r="F3477" s="134">
        <v>1</v>
      </c>
      <c r="G3477" s="135">
        <v>3</v>
      </c>
      <c r="H3477" s="171" t="str">
        <f>IFERROR((Table21[[#This Row],[_202330]]-Table21[[#This Row],[_201930]])/Table21[[#This Row],[_201930]]*1,"")</f>
        <v/>
      </c>
    </row>
    <row r="3478" spans="1:8" ht="28.5">
      <c r="A3478" s="132">
        <v>228608</v>
      </c>
      <c r="B3478" s="134" t="s">
        <v>1148</v>
      </c>
      <c r="C3478" s="134">
        <v>115</v>
      </c>
      <c r="D3478" s="134">
        <v>79</v>
      </c>
      <c r="E3478" s="134">
        <v>72</v>
      </c>
      <c r="F3478" s="134">
        <v>72</v>
      </c>
      <c r="G3478" s="135">
        <v>84</v>
      </c>
      <c r="H3478" s="171">
        <f>IFERROR((Table21[[#This Row],[_202330]]-Table21[[#This Row],[_201930]])/Table21[[#This Row],[_201930]]*1,"")</f>
        <v>-0.26956521739130435</v>
      </c>
    </row>
    <row r="3479" spans="1:8" ht="28.5">
      <c r="A3479" s="132">
        <v>228608</v>
      </c>
      <c r="B3479" s="134" t="s">
        <v>1149</v>
      </c>
      <c r="C3479" s="134">
        <v>98</v>
      </c>
      <c r="D3479" s="134">
        <v>352</v>
      </c>
      <c r="E3479" s="134">
        <v>77</v>
      </c>
      <c r="F3479" s="134">
        <v>80</v>
      </c>
      <c r="G3479" s="135">
        <v>76</v>
      </c>
      <c r="H3479" s="171">
        <f>IFERROR((Table21[[#This Row],[_202330]]-Table21[[#This Row],[_201930]])/Table21[[#This Row],[_201930]]*1,"")</f>
        <v>-0.22448979591836735</v>
      </c>
    </row>
    <row r="3480" spans="1:8" ht="28.5">
      <c r="A3480" s="132">
        <v>228608</v>
      </c>
      <c r="B3480" s="134" t="s">
        <v>1150</v>
      </c>
      <c r="C3480" s="134">
        <v>213</v>
      </c>
      <c r="D3480" s="134">
        <v>433</v>
      </c>
      <c r="E3480" s="134">
        <v>152</v>
      </c>
      <c r="F3480" s="134">
        <v>153</v>
      </c>
      <c r="G3480" s="135">
        <v>163</v>
      </c>
      <c r="H3480" s="171">
        <f>IFERROR((Table21[[#This Row],[_202330]]-Table21[[#This Row],[_201930]])/Table21[[#This Row],[_201930]]*1,"")</f>
        <v>-0.23474178403755869</v>
      </c>
    </row>
    <row r="3481" spans="1:8">
      <c r="A3481" s="132">
        <v>228608</v>
      </c>
      <c r="B3481" s="134" t="s">
        <v>1151</v>
      </c>
      <c r="C3481" s="134">
        <v>17</v>
      </c>
      <c r="D3481" s="134">
        <v>11</v>
      </c>
      <c r="E3481" s="134">
        <v>30</v>
      </c>
      <c r="F3481" s="134">
        <v>32</v>
      </c>
      <c r="G3481" s="135">
        <v>25</v>
      </c>
      <c r="H3481" s="171">
        <f>IFERROR((Table21[[#This Row],[_202330]]-Table21[[#This Row],[_201930]])/Table21[[#This Row],[_201930]]*1,"")</f>
        <v>0.47058823529411764</v>
      </c>
    </row>
    <row r="3482" spans="1:8" ht="28.5">
      <c r="A3482" s="132">
        <v>228608</v>
      </c>
      <c r="B3482" s="134" t="s">
        <v>1152</v>
      </c>
      <c r="C3482" s="134">
        <v>45</v>
      </c>
      <c r="D3482" s="134">
        <v>17</v>
      </c>
      <c r="E3482" s="134">
        <v>35</v>
      </c>
      <c r="F3482" s="134">
        <v>33</v>
      </c>
      <c r="G3482" s="135">
        <v>40</v>
      </c>
      <c r="H3482" s="171">
        <f>IFERROR((Table21[[#This Row],[_202330]]-Table21[[#This Row],[_201930]])/Table21[[#This Row],[_201930]]*1,"")</f>
        <v>-0.1111111111111111</v>
      </c>
    </row>
    <row r="3483" spans="1:8" ht="28.5">
      <c r="A3483" s="132">
        <v>228608</v>
      </c>
      <c r="B3483" s="134" t="s">
        <v>1153</v>
      </c>
      <c r="C3483" s="134">
        <v>0</v>
      </c>
      <c r="D3483" s="134">
        <v>0</v>
      </c>
      <c r="E3483" s="134">
        <v>1</v>
      </c>
      <c r="F3483" s="134">
        <v>0</v>
      </c>
      <c r="G3483" s="135">
        <v>1</v>
      </c>
      <c r="H3483" s="171" t="str">
        <f>IFERROR((Table21[[#This Row],[_202330]]-Table21[[#This Row],[_201930]])/Table21[[#This Row],[_201930]]*1,"")</f>
        <v/>
      </c>
    </row>
    <row r="3484" spans="1:8" ht="28.5">
      <c r="A3484" s="132">
        <v>228608</v>
      </c>
      <c r="B3484" s="134" t="s">
        <v>1154</v>
      </c>
      <c r="C3484" s="134">
        <v>45</v>
      </c>
      <c r="D3484" s="134">
        <v>16</v>
      </c>
      <c r="E3484" s="134">
        <v>33</v>
      </c>
      <c r="F3484" s="134">
        <v>32</v>
      </c>
      <c r="G3484" s="135">
        <v>39</v>
      </c>
      <c r="H3484" s="171">
        <f>IFERROR((Table21[[#This Row],[_202330]]-Table21[[#This Row],[_201930]])/Table21[[#This Row],[_201930]]*1,"")</f>
        <v>-0.13333333333333333</v>
      </c>
    </row>
    <row r="3485" spans="1:8" ht="28.5">
      <c r="A3485" s="132">
        <v>228608</v>
      </c>
      <c r="B3485" s="134" t="s">
        <v>1155</v>
      </c>
      <c r="C3485" s="134">
        <v>38</v>
      </c>
      <c r="D3485" s="134">
        <v>72</v>
      </c>
      <c r="E3485" s="134">
        <v>36</v>
      </c>
      <c r="F3485" s="134">
        <v>36</v>
      </c>
      <c r="G3485" s="135">
        <v>35</v>
      </c>
      <c r="H3485" s="171">
        <f>IFERROR((Table21[[#This Row],[_202330]]-Table21[[#This Row],[_201930]])/Table21[[#This Row],[_201930]]*1,"")</f>
        <v>-7.8947368421052627E-2</v>
      </c>
    </row>
    <row r="3486" spans="1:8">
      <c r="A3486" s="132">
        <v>232414</v>
      </c>
      <c r="B3486" s="134" t="s">
        <v>1173</v>
      </c>
      <c r="C3486" s="134">
        <v>690</v>
      </c>
      <c r="D3486" s="134">
        <v>641</v>
      </c>
      <c r="E3486" s="134">
        <v>550</v>
      </c>
      <c r="F3486" s="134">
        <v>542</v>
      </c>
      <c r="G3486" s="135">
        <v>497</v>
      </c>
      <c r="H3486" s="171">
        <f>IFERROR((Table21[[#This Row],[_202330]]-Table21[[#This Row],[_201930]])/Table21[[#This Row],[_201930]]*1,"")</f>
        <v>-0.27971014492753621</v>
      </c>
    </row>
    <row r="3487" spans="1:8">
      <c r="A3487" s="132">
        <v>232414</v>
      </c>
      <c r="B3487" s="134" t="s">
        <v>1131</v>
      </c>
      <c r="C3487" s="134">
        <v>0</v>
      </c>
      <c r="D3487" s="134">
        <v>0</v>
      </c>
      <c r="E3487" s="134">
        <v>0</v>
      </c>
      <c r="F3487" s="134">
        <v>0</v>
      </c>
      <c r="G3487" s="135">
        <v>0</v>
      </c>
      <c r="H3487" s="171" t="str">
        <f>IFERROR((Table21[[#This Row],[_202330]]-Table21[[#This Row],[_201930]])/Table21[[#This Row],[_201930]]*1,"")</f>
        <v/>
      </c>
    </row>
    <row r="3488" spans="1:8">
      <c r="A3488" s="132">
        <v>232414</v>
      </c>
      <c r="B3488" s="134" t="s">
        <v>1132</v>
      </c>
      <c r="C3488" s="134">
        <v>690</v>
      </c>
      <c r="D3488" s="134">
        <v>641</v>
      </c>
      <c r="E3488" s="134">
        <v>550</v>
      </c>
      <c r="F3488" s="134">
        <v>542</v>
      </c>
      <c r="G3488" s="135">
        <v>497</v>
      </c>
      <c r="H3488" s="171">
        <f>IFERROR((Table21[[#This Row],[_202330]]-Table21[[#This Row],[_201930]])/Table21[[#This Row],[_201930]]*1,"")</f>
        <v>-0.27971014492753621</v>
      </c>
    </row>
    <row r="3489" spans="1:8" ht="28.5">
      <c r="A3489" s="132">
        <v>232414</v>
      </c>
      <c r="B3489" s="134" t="s">
        <v>1133</v>
      </c>
      <c r="C3489" s="134">
        <v>66</v>
      </c>
      <c r="D3489" s="134">
        <v>63</v>
      </c>
      <c r="E3489" s="134">
        <v>46</v>
      </c>
      <c r="F3489" s="134">
        <v>49</v>
      </c>
      <c r="G3489" s="135">
        <v>46</v>
      </c>
      <c r="H3489" s="171">
        <f>IFERROR((Table21[[#This Row],[_202330]]-Table21[[#This Row],[_201930]])/Table21[[#This Row],[_201930]]*1,"")</f>
        <v>-0.30303030303030304</v>
      </c>
    </row>
    <row r="3490" spans="1:8" ht="28.5">
      <c r="A3490" s="132">
        <v>232414</v>
      </c>
      <c r="B3490" s="134" t="s">
        <v>1162</v>
      </c>
      <c r="C3490" s="134">
        <v>60</v>
      </c>
      <c r="D3490" s="134">
        <v>66</v>
      </c>
      <c r="E3490" s="134">
        <v>61</v>
      </c>
      <c r="F3490" s="134">
        <v>69</v>
      </c>
      <c r="G3490" s="135">
        <v>80</v>
      </c>
      <c r="H3490" s="171">
        <f>IFERROR((Table21[[#This Row],[_202330]]-Table21[[#This Row],[_201930]])/Table21[[#This Row],[_201930]]*1,"")</f>
        <v>0.33333333333333331</v>
      </c>
    </row>
    <row r="3491" spans="1:8" ht="28.5">
      <c r="A3491" s="132">
        <v>232414</v>
      </c>
      <c r="B3491" s="134" t="s">
        <v>1163</v>
      </c>
      <c r="C3491" s="134" t="s">
        <v>129</v>
      </c>
      <c r="D3491" s="134" t="s">
        <v>129</v>
      </c>
      <c r="E3491" s="134" t="s">
        <v>129</v>
      </c>
      <c r="F3491" s="134" t="s">
        <v>129</v>
      </c>
      <c r="G3491" s="135" t="s">
        <v>129</v>
      </c>
      <c r="H3491" s="171" t="str">
        <f>IFERROR((Table21[[#This Row],[_202330]]-Table21[[#This Row],[_201930]])/Table21[[#This Row],[_201930]]*1,"")</f>
        <v/>
      </c>
    </row>
    <row r="3492" spans="1:8">
      <c r="A3492" s="132">
        <v>232414</v>
      </c>
      <c r="B3492" s="134" t="s">
        <v>1136</v>
      </c>
      <c r="C3492" s="134">
        <v>126</v>
      </c>
      <c r="D3492" s="134">
        <v>129</v>
      </c>
      <c r="E3492" s="134">
        <v>107</v>
      </c>
      <c r="F3492" s="134">
        <v>118</v>
      </c>
      <c r="G3492" s="135">
        <v>126</v>
      </c>
      <c r="H3492" s="171">
        <f>IFERROR((Table21[[#This Row],[_202330]]-Table21[[#This Row],[_201930]])/Table21[[#This Row],[_201930]]*1,"")</f>
        <v>0</v>
      </c>
    </row>
    <row r="3493" spans="1:8">
      <c r="A3493" s="132">
        <v>232414</v>
      </c>
      <c r="B3493" s="134" t="s">
        <v>1137</v>
      </c>
      <c r="C3493" s="134">
        <v>18</v>
      </c>
      <c r="D3493" s="134">
        <v>20</v>
      </c>
      <c r="E3493" s="134">
        <v>19</v>
      </c>
      <c r="F3493" s="134">
        <v>22</v>
      </c>
      <c r="G3493" s="135">
        <v>25</v>
      </c>
      <c r="H3493" s="171">
        <f>IFERROR((Table21[[#This Row],[_202330]]-Table21[[#This Row],[_201930]])/Table21[[#This Row],[_201930]]*1,"")</f>
        <v>0.3888888888888889</v>
      </c>
    </row>
    <row r="3494" spans="1:8" ht="28.5">
      <c r="A3494" s="132">
        <v>232414</v>
      </c>
      <c r="B3494" s="134" t="s">
        <v>1138</v>
      </c>
      <c r="C3494" s="134">
        <v>77</v>
      </c>
      <c r="D3494" s="134">
        <v>71</v>
      </c>
      <c r="E3494" s="134">
        <v>56</v>
      </c>
      <c r="F3494" s="134">
        <v>53</v>
      </c>
      <c r="G3494" s="135">
        <v>47</v>
      </c>
      <c r="H3494" s="171">
        <f>IFERROR((Table21[[#This Row],[_202330]]-Table21[[#This Row],[_201930]])/Table21[[#This Row],[_201930]]*1,"")</f>
        <v>-0.38961038961038963</v>
      </c>
    </row>
    <row r="3495" spans="1:8" ht="28.5">
      <c r="A3495" s="132">
        <v>232414</v>
      </c>
      <c r="B3495" s="134" t="s">
        <v>1164</v>
      </c>
      <c r="C3495" s="134">
        <v>72</v>
      </c>
      <c r="D3495" s="134">
        <v>74</v>
      </c>
      <c r="E3495" s="134">
        <v>66</v>
      </c>
      <c r="F3495" s="134">
        <v>82</v>
      </c>
      <c r="G3495" s="135">
        <v>90</v>
      </c>
      <c r="H3495" s="171">
        <f>IFERROR((Table21[[#This Row],[_202330]]-Table21[[#This Row],[_201930]])/Table21[[#This Row],[_201930]]*1,"")</f>
        <v>0.25</v>
      </c>
    </row>
    <row r="3496" spans="1:8" ht="28.5">
      <c r="A3496" s="132">
        <v>232414</v>
      </c>
      <c r="B3496" s="134" t="s">
        <v>1165</v>
      </c>
      <c r="C3496" s="134" t="s">
        <v>129</v>
      </c>
      <c r="D3496" s="134" t="s">
        <v>129</v>
      </c>
      <c r="E3496" s="134" t="s">
        <v>129</v>
      </c>
      <c r="F3496" s="134" t="s">
        <v>129</v>
      </c>
      <c r="G3496" s="135" t="s">
        <v>129</v>
      </c>
      <c r="H3496" s="171" t="str">
        <f>IFERROR((Table21[[#This Row],[_202330]]-Table21[[#This Row],[_201930]])/Table21[[#This Row],[_201930]]*1,"")</f>
        <v/>
      </c>
    </row>
    <row r="3497" spans="1:8">
      <c r="A3497" s="132">
        <v>232414</v>
      </c>
      <c r="B3497" s="134" t="s">
        <v>1141</v>
      </c>
      <c r="C3497" s="134">
        <v>149</v>
      </c>
      <c r="D3497" s="134">
        <v>145</v>
      </c>
      <c r="E3497" s="134">
        <v>122</v>
      </c>
      <c r="F3497" s="134">
        <v>135</v>
      </c>
      <c r="G3497" s="135">
        <v>137</v>
      </c>
      <c r="H3497" s="171">
        <f>IFERROR((Table21[[#This Row],[_202330]]-Table21[[#This Row],[_201930]])/Table21[[#This Row],[_201930]]*1,"")</f>
        <v>-8.0536912751677847E-2</v>
      </c>
    </row>
    <row r="3498" spans="1:8">
      <c r="A3498" s="132">
        <v>232414</v>
      </c>
      <c r="B3498" s="134" t="s">
        <v>1142</v>
      </c>
      <c r="C3498" s="134">
        <v>22</v>
      </c>
      <c r="D3498" s="134">
        <v>23</v>
      </c>
      <c r="E3498" s="134">
        <v>22</v>
      </c>
      <c r="F3498" s="134">
        <v>25</v>
      </c>
      <c r="G3498" s="135">
        <v>28</v>
      </c>
      <c r="H3498" s="171">
        <f>IFERROR((Table21[[#This Row],[_202330]]-Table21[[#This Row],[_201930]])/Table21[[#This Row],[_201930]]*1,"")</f>
        <v>0.27272727272727271</v>
      </c>
    </row>
    <row r="3499" spans="1:8" ht="28.5">
      <c r="A3499" s="132">
        <v>232414</v>
      </c>
      <c r="B3499" s="134" t="s">
        <v>1143</v>
      </c>
      <c r="C3499" s="134">
        <v>78</v>
      </c>
      <c r="D3499" s="134">
        <v>71</v>
      </c>
      <c r="E3499" s="134">
        <v>56</v>
      </c>
      <c r="F3499" s="134">
        <v>53</v>
      </c>
      <c r="G3499" s="135">
        <v>48</v>
      </c>
      <c r="H3499" s="171">
        <f>IFERROR((Table21[[#This Row],[_202330]]-Table21[[#This Row],[_201930]])/Table21[[#This Row],[_201930]]*1,"")</f>
        <v>-0.38461538461538464</v>
      </c>
    </row>
    <row r="3500" spans="1:8" ht="28.5">
      <c r="A3500" s="132">
        <v>232414</v>
      </c>
      <c r="B3500" s="134" t="s">
        <v>1166</v>
      </c>
      <c r="C3500" s="134">
        <v>76</v>
      </c>
      <c r="D3500" s="134">
        <v>80</v>
      </c>
      <c r="E3500" s="134">
        <v>71</v>
      </c>
      <c r="F3500" s="134">
        <v>88</v>
      </c>
      <c r="G3500" s="135">
        <v>95</v>
      </c>
      <c r="H3500" s="171">
        <f>IFERROR((Table21[[#This Row],[_202330]]-Table21[[#This Row],[_201930]])/Table21[[#This Row],[_201930]]*1,"")</f>
        <v>0.25</v>
      </c>
    </row>
    <row r="3501" spans="1:8" ht="28.5">
      <c r="A3501" s="132">
        <v>232414</v>
      </c>
      <c r="B3501" s="134" t="s">
        <v>1167</v>
      </c>
      <c r="C3501" s="134" t="s">
        <v>129</v>
      </c>
      <c r="D3501" s="134" t="s">
        <v>129</v>
      </c>
      <c r="E3501" s="134" t="s">
        <v>129</v>
      </c>
      <c r="F3501" s="134" t="s">
        <v>129</v>
      </c>
      <c r="G3501" s="135" t="s">
        <v>129</v>
      </c>
      <c r="H3501" s="171" t="str">
        <f>IFERROR((Table21[[#This Row],[_202330]]-Table21[[#This Row],[_201930]])/Table21[[#This Row],[_201930]]*1,"")</f>
        <v/>
      </c>
    </row>
    <row r="3502" spans="1:8">
      <c r="A3502" s="132">
        <v>232414</v>
      </c>
      <c r="B3502" s="134" t="s">
        <v>1146</v>
      </c>
      <c r="C3502" s="134">
        <v>154</v>
      </c>
      <c r="D3502" s="134">
        <v>151</v>
      </c>
      <c r="E3502" s="134">
        <v>127</v>
      </c>
      <c r="F3502" s="134">
        <v>141</v>
      </c>
      <c r="G3502" s="135">
        <v>143</v>
      </c>
      <c r="H3502" s="171">
        <f>IFERROR((Table21[[#This Row],[_202330]]-Table21[[#This Row],[_201930]])/Table21[[#This Row],[_201930]]*1,"")</f>
        <v>-7.1428571428571425E-2</v>
      </c>
    </row>
    <row r="3503" spans="1:8" ht="28.5">
      <c r="A3503" s="132">
        <v>232414</v>
      </c>
      <c r="B3503" s="134" t="s">
        <v>1147</v>
      </c>
      <c r="C3503" s="134">
        <v>6</v>
      </c>
      <c r="D3503" s="134">
        <v>4</v>
      </c>
      <c r="E3503" s="134">
        <v>4</v>
      </c>
      <c r="F3503" s="134">
        <v>1</v>
      </c>
      <c r="G3503" s="135">
        <v>7</v>
      </c>
      <c r="H3503" s="171">
        <f>IFERROR((Table21[[#This Row],[_202330]]-Table21[[#This Row],[_201930]])/Table21[[#This Row],[_201930]]*1,"")</f>
        <v>0.16666666666666666</v>
      </c>
    </row>
    <row r="3504" spans="1:8" ht="28.5">
      <c r="A3504" s="132">
        <v>232414</v>
      </c>
      <c r="B3504" s="134" t="s">
        <v>1148</v>
      </c>
      <c r="C3504" s="134">
        <v>147</v>
      </c>
      <c r="D3504" s="134">
        <v>112</v>
      </c>
      <c r="E3504" s="134">
        <v>123</v>
      </c>
      <c r="F3504" s="134">
        <v>109</v>
      </c>
      <c r="G3504" s="135">
        <v>95</v>
      </c>
      <c r="H3504" s="171">
        <f>IFERROR((Table21[[#This Row],[_202330]]-Table21[[#This Row],[_201930]])/Table21[[#This Row],[_201930]]*1,"")</f>
        <v>-0.35374149659863946</v>
      </c>
    </row>
    <row r="3505" spans="1:8" ht="28.5">
      <c r="A3505" s="132">
        <v>232414</v>
      </c>
      <c r="B3505" s="134" t="s">
        <v>1149</v>
      </c>
      <c r="C3505" s="134">
        <v>383</v>
      </c>
      <c r="D3505" s="134">
        <v>374</v>
      </c>
      <c r="E3505" s="134">
        <v>296</v>
      </c>
      <c r="F3505" s="134">
        <v>291</v>
      </c>
      <c r="G3505" s="135">
        <v>252</v>
      </c>
      <c r="H3505" s="171">
        <f>IFERROR((Table21[[#This Row],[_202330]]-Table21[[#This Row],[_201930]])/Table21[[#This Row],[_201930]]*1,"")</f>
        <v>-0.34203655352480417</v>
      </c>
    </row>
    <row r="3506" spans="1:8" ht="28.5">
      <c r="A3506" s="132">
        <v>232414</v>
      </c>
      <c r="B3506" s="134" t="s">
        <v>1150</v>
      </c>
      <c r="C3506" s="134">
        <v>536</v>
      </c>
      <c r="D3506" s="134">
        <v>490</v>
      </c>
      <c r="E3506" s="134">
        <v>423</v>
      </c>
      <c r="F3506" s="134">
        <v>401</v>
      </c>
      <c r="G3506" s="135">
        <v>354</v>
      </c>
      <c r="H3506" s="171">
        <f>IFERROR((Table21[[#This Row],[_202330]]-Table21[[#This Row],[_201930]])/Table21[[#This Row],[_201930]]*1,"")</f>
        <v>-0.33955223880597013</v>
      </c>
    </row>
    <row r="3507" spans="1:8">
      <c r="A3507" s="132">
        <v>232414</v>
      </c>
      <c r="B3507" s="134" t="s">
        <v>1151</v>
      </c>
      <c r="C3507" s="134">
        <v>22</v>
      </c>
      <c r="D3507" s="134">
        <v>24</v>
      </c>
      <c r="E3507" s="134">
        <v>23</v>
      </c>
      <c r="F3507" s="134">
        <v>26</v>
      </c>
      <c r="G3507" s="135">
        <v>29</v>
      </c>
      <c r="H3507" s="171">
        <f>IFERROR((Table21[[#This Row],[_202330]]-Table21[[#This Row],[_201930]])/Table21[[#This Row],[_201930]]*1,"")</f>
        <v>0.31818181818181818</v>
      </c>
    </row>
    <row r="3508" spans="1:8" ht="28.5">
      <c r="A3508" s="132">
        <v>232414</v>
      </c>
      <c r="B3508" s="134" t="s">
        <v>1152</v>
      </c>
      <c r="C3508" s="134">
        <v>22</v>
      </c>
      <c r="D3508" s="134">
        <v>18</v>
      </c>
      <c r="E3508" s="134">
        <v>23</v>
      </c>
      <c r="F3508" s="134">
        <v>20</v>
      </c>
      <c r="G3508" s="135">
        <v>21</v>
      </c>
      <c r="H3508" s="171">
        <f>IFERROR((Table21[[#This Row],[_202330]]-Table21[[#This Row],[_201930]])/Table21[[#This Row],[_201930]]*1,"")</f>
        <v>-4.5454545454545456E-2</v>
      </c>
    </row>
    <row r="3509" spans="1:8" ht="28.5">
      <c r="A3509" s="132">
        <v>232414</v>
      </c>
      <c r="B3509" s="134" t="s">
        <v>1153</v>
      </c>
      <c r="C3509" s="134">
        <v>1</v>
      </c>
      <c r="D3509" s="134">
        <v>1</v>
      </c>
      <c r="E3509" s="134">
        <v>1</v>
      </c>
      <c r="F3509" s="134">
        <v>0</v>
      </c>
      <c r="G3509" s="135">
        <v>1</v>
      </c>
      <c r="H3509" s="171">
        <f>IFERROR((Table21[[#This Row],[_202330]]-Table21[[#This Row],[_201930]])/Table21[[#This Row],[_201930]]*1,"")</f>
        <v>0</v>
      </c>
    </row>
    <row r="3510" spans="1:8" ht="28.5">
      <c r="A3510" s="132">
        <v>232414</v>
      </c>
      <c r="B3510" s="134" t="s">
        <v>1154</v>
      </c>
      <c r="C3510" s="134">
        <v>21</v>
      </c>
      <c r="D3510" s="134">
        <v>17</v>
      </c>
      <c r="E3510" s="134">
        <v>22</v>
      </c>
      <c r="F3510" s="134">
        <v>20</v>
      </c>
      <c r="G3510" s="135">
        <v>19</v>
      </c>
      <c r="H3510" s="171">
        <f>IFERROR((Table21[[#This Row],[_202330]]-Table21[[#This Row],[_201930]])/Table21[[#This Row],[_201930]]*1,"")</f>
        <v>-9.5238095238095233E-2</v>
      </c>
    </row>
    <row r="3511" spans="1:8" ht="28.5">
      <c r="A3511" s="132">
        <v>232414</v>
      </c>
      <c r="B3511" s="134" t="s">
        <v>1155</v>
      </c>
      <c r="C3511" s="134">
        <v>56</v>
      </c>
      <c r="D3511" s="134">
        <v>58</v>
      </c>
      <c r="E3511" s="134">
        <v>54</v>
      </c>
      <c r="F3511" s="134">
        <v>54</v>
      </c>
      <c r="G3511" s="135">
        <v>51</v>
      </c>
      <c r="H3511" s="171">
        <f>IFERROR((Table21[[#This Row],[_202330]]-Table21[[#This Row],[_201930]])/Table21[[#This Row],[_201930]]*1,"")</f>
        <v>-8.9285714285714288E-2</v>
      </c>
    </row>
    <row r="3512" spans="1:8">
      <c r="A3512" s="132">
        <v>232946</v>
      </c>
      <c r="B3512" s="134" t="s">
        <v>1173</v>
      </c>
      <c r="C3512" s="134">
        <v>1916</v>
      </c>
      <c r="D3512" s="134">
        <v>2113</v>
      </c>
      <c r="E3512" s="134">
        <v>1849</v>
      </c>
      <c r="F3512" s="134">
        <v>1673</v>
      </c>
      <c r="G3512" s="135">
        <v>1550</v>
      </c>
      <c r="H3512" s="171">
        <f>IFERROR((Table21[[#This Row],[_202330]]-Table21[[#This Row],[_201930]])/Table21[[#This Row],[_201930]]*1,"")</f>
        <v>-0.19102296450939457</v>
      </c>
    </row>
    <row r="3513" spans="1:8">
      <c r="A3513" s="132">
        <v>232946</v>
      </c>
      <c r="B3513" s="134" t="s">
        <v>1131</v>
      </c>
      <c r="C3513" s="134">
        <v>0</v>
      </c>
      <c r="D3513" s="134">
        <v>0</v>
      </c>
      <c r="E3513" s="134">
        <v>0</v>
      </c>
      <c r="F3513" s="134">
        <v>0</v>
      </c>
      <c r="G3513" s="135">
        <v>0</v>
      </c>
      <c r="H3513" s="171" t="str">
        <f>IFERROR((Table21[[#This Row],[_202330]]-Table21[[#This Row],[_201930]])/Table21[[#This Row],[_201930]]*1,"")</f>
        <v/>
      </c>
    </row>
    <row r="3514" spans="1:8">
      <c r="A3514" s="132">
        <v>232946</v>
      </c>
      <c r="B3514" s="134" t="s">
        <v>1132</v>
      </c>
      <c r="C3514" s="134">
        <v>1916</v>
      </c>
      <c r="D3514" s="134">
        <v>2113</v>
      </c>
      <c r="E3514" s="134">
        <v>1849</v>
      </c>
      <c r="F3514" s="134">
        <v>1673</v>
      </c>
      <c r="G3514" s="135">
        <v>1550</v>
      </c>
      <c r="H3514" s="171">
        <f>IFERROR((Table21[[#This Row],[_202330]]-Table21[[#This Row],[_201930]])/Table21[[#This Row],[_201930]]*1,"")</f>
        <v>-0.19102296450939457</v>
      </c>
    </row>
    <row r="3515" spans="1:8" ht="28.5">
      <c r="A3515" s="132">
        <v>232946</v>
      </c>
      <c r="B3515" s="134" t="s">
        <v>1133</v>
      </c>
      <c r="C3515" s="134">
        <v>68</v>
      </c>
      <c r="D3515" s="134">
        <v>90</v>
      </c>
      <c r="E3515" s="134">
        <v>80</v>
      </c>
      <c r="F3515" s="134">
        <v>76</v>
      </c>
      <c r="G3515" s="135">
        <v>69</v>
      </c>
      <c r="H3515" s="171">
        <f>IFERROR((Table21[[#This Row],[_202330]]-Table21[[#This Row],[_201930]])/Table21[[#This Row],[_201930]]*1,"")</f>
        <v>1.4705882352941176E-2</v>
      </c>
    </row>
    <row r="3516" spans="1:8" ht="28.5">
      <c r="A3516" s="132">
        <v>232946</v>
      </c>
      <c r="B3516" s="134" t="s">
        <v>1162</v>
      </c>
      <c r="C3516" s="134">
        <v>422</v>
      </c>
      <c r="D3516" s="134">
        <v>423</v>
      </c>
      <c r="E3516" s="134">
        <v>355</v>
      </c>
      <c r="F3516" s="134">
        <v>319</v>
      </c>
      <c r="G3516" s="135">
        <v>309</v>
      </c>
      <c r="H3516" s="171">
        <f>IFERROR((Table21[[#This Row],[_202330]]-Table21[[#This Row],[_201930]])/Table21[[#This Row],[_201930]]*1,"")</f>
        <v>-0.26777251184834122</v>
      </c>
    </row>
    <row r="3517" spans="1:8" ht="28.5">
      <c r="A3517" s="132">
        <v>232946</v>
      </c>
      <c r="B3517" s="134" t="s">
        <v>1163</v>
      </c>
      <c r="C3517" s="134" t="s">
        <v>129</v>
      </c>
      <c r="D3517" s="134" t="s">
        <v>129</v>
      </c>
      <c r="E3517" s="134" t="s">
        <v>129</v>
      </c>
      <c r="F3517" s="134" t="s">
        <v>129</v>
      </c>
      <c r="G3517" s="135" t="s">
        <v>129</v>
      </c>
      <c r="H3517" s="171" t="str">
        <f>IFERROR((Table21[[#This Row],[_202330]]-Table21[[#This Row],[_201930]])/Table21[[#This Row],[_201930]]*1,"")</f>
        <v/>
      </c>
    </row>
    <row r="3518" spans="1:8">
      <c r="A3518" s="132">
        <v>232946</v>
      </c>
      <c r="B3518" s="134" t="s">
        <v>1136</v>
      </c>
      <c r="C3518" s="134">
        <v>490</v>
      </c>
      <c r="D3518" s="134">
        <v>513</v>
      </c>
      <c r="E3518" s="134">
        <v>435</v>
      </c>
      <c r="F3518" s="134">
        <v>395</v>
      </c>
      <c r="G3518" s="135">
        <v>378</v>
      </c>
      <c r="H3518" s="171">
        <f>IFERROR((Table21[[#This Row],[_202330]]-Table21[[#This Row],[_201930]])/Table21[[#This Row],[_201930]]*1,"")</f>
        <v>-0.22857142857142856</v>
      </c>
    </row>
    <row r="3519" spans="1:8">
      <c r="A3519" s="132">
        <v>232946</v>
      </c>
      <c r="B3519" s="134" t="s">
        <v>1137</v>
      </c>
      <c r="C3519" s="134">
        <v>26</v>
      </c>
      <c r="D3519" s="134">
        <v>24</v>
      </c>
      <c r="E3519" s="134">
        <v>24</v>
      </c>
      <c r="F3519" s="134">
        <v>24</v>
      </c>
      <c r="G3519" s="135">
        <v>24</v>
      </c>
      <c r="H3519" s="171">
        <f>IFERROR((Table21[[#This Row],[_202330]]-Table21[[#This Row],[_201930]])/Table21[[#This Row],[_201930]]*1,"")</f>
        <v>-7.6923076923076927E-2</v>
      </c>
    </row>
    <row r="3520" spans="1:8" ht="28.5">
      <c r="A3520" s="132">
        <v>232946</v>
      </c>
      <c r="B3520" s="134" t="s">
        <v>1138</v>
      </c>
      <c r="C3520" s="134">
        <v>77</v>
      </c>
      <c r="D3520" s="134">
        <v>99</v>
      </c>
      <c r="E3520" s="134">
        <v>87</v>
      </c>
      <c r="F3520" s="134">
        <v>86</v>
      </c>
      <c r="G3520" s="135">
        <v>80</v>
      </c>
      <c r="H3520" s="171">
        <f>IFERROR((Table21[[#This Row],[_202330]]-Table21[[#This Row],[_201930]])/Table21[[#This Row],[_201930]]*1,"")</f>
        <v>3.896103896103896E-2</v>
      </c>
    </row>
    <row r="3521" spans="1:8" ht="28.5">
      <c r="A3521" s="132">
        <v>232946</v>
      </c>
      <c r="B3521" s="134" t="s">
        <v>1164</v>
      </c>
      <c r="C3521" s="134">
        <v>475</v>
      </c>
      <c r="D3521" s="134">
        <v>480</v>
      </c>
      <c r="E3521" s="134">
        <v>400</v>
      </c>
      <c r="F3521" s="134">
        <v>364</v>
      </c>
      <c r="G3521" s="135">
        <v>357</v>
      </c>
      <c r="H3521" s="171">
        <f>IFERROR((Table21[[#This Row],[_202330]]-Table21[[#This Row],[_201930]])/Table21[[#This Row],[_201930]]*1,"")</f>
        <v>-0.24842105263157896</v>
      </c>
    </row>
    <row r="3522" spans="1:8" ht="28.5">
      <c r="A3522" s="132">
        <v>232946</v>
      </c>
      <c r="B3522" s="134" t="s">
        <v>1165</v>
      </c>
      <c r="C3522" s="134" t="s">
        <v>129</v>
      </c>
      <c r="D3522" s="134" t="s">
        <v>129</v>
      </c>
      <c r="E3522" s="134" t="s">
        <v>129</v>
      </c>
      <c r="F3522" s="134" t="s">
        <v>129</v>
      </c>
      <c r="G3522" s="135" t="s">
        <v>129</v>
      </c>
      <c r="H3522" s="171" t="str">
        <f>IFERROR((Table21[[#This Row],[_202330]]-Table21[[#This Row],[_201930]])/Table21[[#This Row],[_201930]]*1,"")</f>
        <v/>
      </c>
    </row>
    <row r="3523" spans="1:8">
      <c r="A3523" s="132">
        <v>232946</v>
      </c>
      <c r="B3523" s="134" t="s">
        <v>1141</v>
      </c>
      <c r="C3523" s="134">
        <v>552</v>
      </c>
      <c r="D3523" s="134">
        <v>579</v>
      </c>
      <c r="E3523" s="134">
        <v>487</v>
      </c>
      <c r="F3523" s="134">
        <v>450</v>
      </c>
      <c r="G3523" s="135">
        <v>437</v>
      </c>
      <c r="H3523" s="171">
        <f>IFERROR((Table21[[#This Row],[_202330]]-Table21[[#This Row],[_201930]])/Table21[[#This Row],[_201930]]*1,"")</f>
        <v>-0.20833333333333334</v>
      </c>
    </row>
    <row r="3524" spans="1:8">
      <c r="A3524" s="132">
        <v>232946</v>
      </c>
      <c r="B3524" s="134" t="s">
        <v>1142</v>
      </c>
      <c r="C3524" s="134">
        <v>29</v>
      </c>
      <c r="D3524" s="134">
        <v>27</v>
      </c>
      <c r="E3524" s="134">
        <v>26</v>
      </c>
      <c r="F3524" s="134">
        <v>27</v>
      </c>
      <c r="G3524" s="135">
        <v>28</v>
      </c>
      <c r="H3524" s="171">
        <f>IFERROR((Table21[[#This Row],[_202330]]-Table21[[#This Row],[_201930]])/Table21[[#This Row],[_201930]]*1,"")</f>
        <v>-3.4482758620689655E-2</v>
      </c>
    </row>
    <row r="3525" spans="1:8" ht="28.5">
      <c r="A3525" s="132">
        <v>232946</v>
      </c>
      <c r="B3525" s="134" t="s">
        <v>1143</v>
      </c>
      <c r="C3525" s="134">
        <v>80</v>
      </c>
      <c r="D3525" s="134">
        <v>103</v>
      </c>
      <c r="E3525" s="134">
        <v>88</v>
      </c>
      <c r="F3525" s="134">
        <v>89</v>
      </c>
      <c r="G3525" s="135">
        <v>82</v>
      </c>
      <c r="H3525" s="171">
        <f>IFERROR((Table21[[#This Row],[_202330]]-Table21[[#This Row],[_201930]])/Table21[[#This Row],[_201930]]*1,"")</f>
        <v>2.5000000000000001E-2</v>
      </c>
    </row>
    <row r="3526" spans="1:8" ht="28.5">
      <c r="A3526" s="132">
        <v>232946</v>
      </c>
      <c r="B3526" s="134" t="s">
        <v>1166</v>
      </c>
      <c r="C3526" s="134">
        <v>487</v>
      </c>
      <c r="D3526" s="134">
        <v>503</v>
      </c>
      <c r="E3526" s="134">
        <v>421</v>
      </c>
      <c r="F3526" s="134">
        <v>389</v>
      </c>
      <c r="G3526" s="135">
        <v>370</v>
      </c>
      <c r="H3526" s="171">
        <f>IFERROR((Table21[[#This Row],[_202330]]-Table21[[#This Row],[_201930]])/Table21[[#This Row],[_201930]]*1,"")</f>
        <v>-0.2402464065708419</v>
      </c>
    </row>
    <row r="3527" spans="1:8" ht="28.5">
      <c r="A3527" s="132">
        <v>232946</v>
      </c>
      <c r="B3527" s="134" t="s">
        <v>1167</v>
      </c>
      <c r="C3527" s="134" t="s">
        <v>129</v>
      </c>
      <c r="D3527" s="134" t="s">
        <v>129</v>
      </c>
      <c r="E3527" s="134" t="s">
        <v>129</v>
      </c>
      <c r="F3527" s="134" t="s">
        <v>129</v>
      </c>
      <c r="G3527" s="135" t="s">
        <v>129</v>
      </c>
      <c r="H3527" s="171" t="str">
        <f>IFERROR((Table21[[#This Row],[_202330]]-Table21[[#This Row],[_201930]])/Table21[[#This Row],[_201930]]*1,"")</f>
        <v/>
      </c>
    </row>
    <row r="3528" spans="1:8">
      <c r="A3528" s="132">
        <v>232946</v>
      </c>
      <c r="B3528" s="134" t="s">
        <v>1146</v>
      </c>
      <c r="C3528" s="134">
        <v>567</v>
      </c>
      <c r="D3528" s="134">
        <v>606</v>
      </c>
      <c r="E3528" s="134">
        <v>509</v>
      </c>
      <c r="F3528" s="134">
        <v>478</v>
      </c>
      <c r="G3528" s="135">
        <v>452</v>
      </c>
      <c r="H3528" s="171">
        <f>IFERROR((Table21[[#This Row],[_202330]]-Table21[[#This Row],[_201930]])/Table21[[#This Row],[_201930]]*1,"")</f>
        <v>-0.20282186948853614</v>
      </c>
    </row>
    <row r="3529" spans="1:8" ht="28.5">
      <c r="A3529" s="132">
        <v>232946</v>
      </c>
      <c r="B3529" s="134" t="s">
        <v>1147</v>
      </c>
      <c r="C3529" s="134">
        <v>29</v>
      </c>
      <c r="D3529" s="134">
        <v>24</v>
      </c>
      <c r="E3529" s="134">
        <v>31</v>
      </c>
      <c r="F3529" s="134">
        <v>11</v>
      </c>
      <c r="G3529" s="135">
        <v>14</v>
      </c>
      <c r="H3529" s="171">
        <f>IFERROR((Table21[[#This Row],[_202330]]-Table21[[#This Row],[_201930]])/Table21[[#This Row],[_201930]]*1,"")</f>
        <v>-0.51724137931034486</v>
      </c>
    </row>
    <row r="3530" spans="1:8" ht="28.5">
      <c r="A3530" s="132">
        <v>232946</v>
      </c>
      <c r="B3530" s="134" t="s">
        <v>1148</v>
      </c>
      <c r="C3530" s="134">
        <v>412</v>
      </c>
      <c r="D3530" s="134">
        <v>453</v>
      </c>
      <c r="E3530" s="134">
        <v>405</v>
      </c>
      <c r="F3530" s="134">
        <v>357</v>
      </c>
      <c r="G3530" s="135">
        <v>314</v>
      </c>
      <c r="H3530" s="171">
        <f>IFERROR((Table21[[#This Row],[_202330]]-Table21[[#This Row],[_201930]])/Table21[[#This Row],[_201930]]*1,"")</f>
        <v>-0.23786407766990292</v>
      </c>
    </row>
    <row r="3531" spans="1:8" ht="28.5">
      <c r="A3531" s="132">
        <v>232946</v>
      </c>
      <c r="B3531" s="134" t="s">
        <v>1149</v>
      </c>
      <c r="C3531" s="134">
        <v>908</v>
      </c>
      <c r="D3531" s="134">
        <v>1030</v>
      </c>
      <c r="E3531" s="134">
        <v>904</v>
      </c>
      <c r="F3531" s="134">
        <v>827</v>
      </c>
      <c r="G3531" s="135">
        <v>770</v>
      </c>
      <c r="H3531" s="171">
        <f>IFERROR((Table21[[#This Row],[_202330]]-Table21[[#This Row],[_201930]])/Table21[[#This Row],[_201930]]*1,"")</f>
        <v>-0.15198237885462554</v>
      </c>
    </row>
    <row r="3532" spans="1:8" ht="28.5">
      <c r="A3532" s="132">
        <v>232946</v>
      </c>
      <c r="B3532" s="134" t="s">
        <v>1150</v>
      </c>
      <c r="C3532" s="134">
        <v>1349</v>
      </c>
      <c r="D3532" s="134">
        <v>1507</v>
      </c>
      <c r="E3532" s="134">
        <v>1340</v>
      </c>
      <c r="F3532" s="134">
        <v>1195</v>
      </c>
      <c r="G3532" s="135">
        <v>1098</v>
      </c>
      <c r="H3532" s="171">
        <f>IFERROR((Table21[[#This Row],[_202330]]-Table21[[#This Row],[_201930]])/Table21[[#This Row],[_201930]]*1,"")</f>
        <v>-0.18606375092661231</v>
      </c>
    </row>
    <row r="3533" spans="1:8">
      <c r="A3533" s="132">
        <v>232946</v>
      </c>
      <c r="B3533" s="134" t="s">
        <v>1151</v>
      </c>
      <c r="C3533" s="134">
        <v>30</v>
      </c>
      <c r="D3533" s="134">
        <v>29</v>
      </c>
      <c r="E3533" s="134">
        <v>28</v>
      </c>
      <c r="F3533" s="134">
        <v>29</v>
      </c>
      <c r="G3533" s="135">
        <v>29</v>
      </c>
      <c r="H3533" s="171">
        <f>IFERROR((Table21[[#This Row],[_202330]]-Table21[[#This Row],[_201930]])/Table21[[#This Row],[_201930]]*1,"")</f>
        <v>-3.3333333333333333E-2</v>
      </c>
    </row>
    <row r="3534" spans="1:8" ht="28.5">
      <c r="A3534" s="132">
        <v>232946</v>
      </c>
      <c r="B3534" s="134" t="s">
        <v>1152</v>
      </c>
      <c r="C3534" s="134">
        <v>23</v>
      </c>
      <c r="D3534" s="134">
        <v>23</v>
      </c>
      <c r="E3534" s="134">
        <v>24</v>
      </c>
      <c r="F3534" s="134">
        <v>22</v>
      </c>
      <c r="G3534" s="135">
        <v>21</v>
      </c>
      <c r="H3534" s="171">
        <f>IFERROR((Table21[[#This Row],[_202330]]-Table21[[#This Row],[_201930]])/Table21[[#This Row],[_201930]]*1,"")</f>
        <v>-8.6956521739130432E-2</v>
      </c>
    </row>
    <row r="3535" spans="1:8" ht="28.5">
      <c r="A3535" s="132">
        <v>232946</v>
      </c>
      <c r="B3535" s="134" t="s">
        <v>1153</v>
      </c>
      <c r="C3535" s="134">
        <v>2</v>
      </c>
      <c r="D3535" s="134">
        <v>1</v>
      </c>
      <c r="E3535" s="134">
        <v>2</v>
      </c>
      <c r="F3535" s="134">
        <v>1</v>
      </c>
      <c r="G3535" s="135">
        <v>1</v>
      </c>
      <c r="H3535" s="171">
        <f>IFERROR((Table21[[#This Row],[_202330]]-Table21[[#This Row],[_201930]])/Table21[[#This Row],[_201930]]*1,"")</f>
        <v>-0.5</v>
      </c>
    </row>
    <row r="3536" spans="1:8" ht="28.5">
      <c r="A3536" s="132">
        <v>232946</v>
      </c>
      <c r="B3536" s="134" t="s">
        <v>1154</v>
      </c>
      <c r="C3536" s="134">
        <v>22</v>
      </c>
      <c r="D3536" s="134">
        <v>21</v>
      </c>
      <c r="E3536" s="134">
        <v>22</v>
      </c>
      <c r="F3536" s="134">
        <v>21</v>
      </c>
      <c r="G3536" s="135">
        <v>20</v>
      </c>
      <c r="H3536" s="171">
        <f>IFERROR((Table21[[#This Row],[_202330]]-Table21[[#This Row],[_201930]])/Table21[[#This Row],[_201930]]*1,"")</f>
        <v>-9.0909090909090912E-2</v>
      </c>
    </row>
    <row r="3537" spans="1:8" ht="28.5">
      <c r="A3537" s="132">
        <v>232946</v>
      </c>
      <c r="B3537" s="134" t="s">
        <v>1155</v>
      </c>
      <c r="C3537" s="134">
        <v>47</v>
      </c>
      <c r="D3537" s="134">
        <v>49</v>
      </c>
      <c r="E3537" s="134">
        <v>49</v>
      </c>
      <c r="F3537" s="134">
        <v>49</v>
      </c>
      <c r="G3537" s="135">
        <v>50</v>
      </c>
      <c r="H3537" s="171">
        <f>IFERROR((Table21[[#This Row],[_202330]]-Table21[[#This Row],[_201930]])/Table21[[#This Row],[_201930]]*1,"")</f>
        <v>6.3829787234042548E-2</v>
      </c>
    </row>
    <row r="3538" spans="1:8">
      <c r="A3538" s="132">
        <v>233019</v>
      </c>
      <c r="B3538" s="134" t="s">
        <v>1173</v>
      </c>
      <c r="C3538" s="134">
        <v>156</v>
      </c>
      <c r="D3538" s="134">
        <v>163</v>
      </c>
      <c r="E3538" s="134">
        <v>119</v>
      </c>
      <c r="F3538" s="134">
        <v>122</v>
      </c>
      <c r="G3538" s="135">
        <v>102</v>
      </c>
      <c r="H3538" s="171">
        <f>IFERROR((Table21[[#This Row],[_202330]]-Table21[[#This Row],[_201930]])/Table21[[#This Row],[_201930]]*1,"")</f>
        <v>-0.34615384615384615</v>
      </c>
    </row>
    <row r="3539" spans="1:8">
      <c r="A3539" s="132">
        <v>233019</v>
      </c>
      <c r="B3539" s="134" t="s">
        <v>1131</v>
      </c>
      <c r="C3539" s="134">
        <v>0</v>
      </c>
      <c r="D3539" s="134">
        <v>0</v>
      </c>
      <c r="E3539" s="134">
        <v>0</v>
      </c>
      <c r="F3539" s="134">
        <v>0</v>
      </c>
      <c r="G3539" s="135">
        <v>0</v>
      </c>
      <c r="H3539" s="171" t="str">
        <f>IFERROR((Table21[[#This Row],[_202330]]-Table21[[#This Row],[_201930]])/Table21[[#This Row],[_201930]]*1,"")</f>
        <v/>
      </c>
    </row>
    <row r="3540" spans="1:8">
      <c r="A3540" s="132">
        <v>233019</v>
      </c>
      <c r="B3540" s="134" t="s">
        <v>1132</v>
      </c>
      <c r="C3540" s="134">
        <v>156</v>
      </c>
      <c r="D3540" s="134">
        <v>163</v>
      </c>
      <c r="E3540" s="134">
        <v>119</v>
      </c>
      <c r="F3540" s="134">
        <v>122</v>
      </c>
      <c r="G3540" s="135">
        <v>102</v>
      </c>
      <c r="H3540" s="171">
        <f>IFERROR((Table21[[#This Row],[_202330]]-Table21[[#This Row],[_201930]])/Table21[[#This Row],[_201930]]*1,"")</f>
        <v>-0.34615384615384615</v>
      </c>
    </row>
    <row r="3541" spans="1:8" ht="28.5">
      <c r="A3541" s="132">
        <v>233019</v>
      </c>
      <c r="B3541" s="134" t="s">
        <v>1133</v>
      </c>
      <c r="C3541" s="134">
        <v>6</v>
      </c>
      <c r="D3541" s="134">
        <v>25</v>
      </c>
      <c r="E3541" s="134">
        <v>10</v>
      </c>
      <c r="F3541" s="134">
        <v>18</v>
      </c>
      <c r="G3541" s="135">
        <v>21</v>
      </c>
      <c r="H3541" s="171">
        <f>IFERROR((Table21[[#This Row],[_202330]]-Table21[[#This Row],[_201930]])/Table21[[#This Row],[_201930]]*1,"")</f>
        <v>2.5</v>
      </c>
    </row>
    <row r="3542" spans="1:8" ht="28.5">
      <c r="A3542" s="132">
        <v>233019</v>
      </c>
      <c r="B3542" s="134" t="s">
        <v>1162</v>
      </c>
      <c r="C3542" s="134">
        <v>25</v>
      </c>
      <c r="D3542" s="134">
        <v>17</v>
      </c>
      <c r="E3542" s="134">
        <v>22</v>
      </c>
      <c r="F3542" s="134">
        <v>20</v>
      </c>
      <c r="G3542" s="135">
        <v>24</v>
      </c>
      <c r="H3542" s="171">
        <f>IFERROR((Table21[[#This Row],[_202330]]-Table21[[#This Row],[_201930]])/Table21[[#This Row],[_201930]]*1,"")</f>
        <v>-0.04</v>
      </c>
    </row>
    <row r="3543" spans="1:8" ht="28.5">
      <c r="A3543" s="132">
        <v>233019</v>
      </c>
      <c r="B3543" s="134" t="s">
        <v>1163</v>
      </c>
      <c r="C3543" s="134" t="s">
        <v>129</v>
      </c>
      <c r="D3543" s="134" t="s">
        <v>129</v>
      </c>
      <c r="E3543" s="134" t="s">
        <v>129</v>
      </c>
      <c r="F3543" s="134" t="s">
        <v>129</v>
      </c>
      <c r="G3543" s="135" t="s">
        <v>129</v>
      </c>
      <c r="H3543" s="171" t="str">
        <f>IFERROR((Table21[[#This Row],[_202330]]-Table21[[#This Row],[_201930]])/Table21[[#This Row],[_201930]]*1,"")</f>
        <v/>
      </c>
    </row>
    <row r="3544" spans="1:8">
      <c r="A3544" s="132">
        <v>233019</v>
      </c>
      <c r="B3544" s="134" t="s">
        <v>1136</v>
      </c>
      <c r="C3544" s="134">
        <v>31</v>
      </c>
      <c r="D3544" s="134">
        <v>42</v>
      </c>
      <c r="E3544" s="134">
        <v>32</v>
      </c>
      <c r="F3544" s="134">
        <v>38</v>
      </c>
      <c r="G3544" s="135">
        <v>45</v>
      </c>
      <c r="H3544" s="171">
        <f>IFERROR((Table21[[#This Row],[_202330]]-Table21[[#This Row],[_201930]])/Table21[[#This Row],[_201930]]*1,"")</f>
        <v>0.45161290322580644</v>
      </c>
    </row>
    <row r="3545" spans="1:8">
      <c r="A3545" s="132">
        <v>233019</v>
      </c>
      <c r="B3545" s="134" t="s">
        <v>1137</v>
      </c>
      <c r="C3545" s="134">
        <v>20</v>
      </c>
      <c r="D3545" s="134">
        <v>26</v>
      </c>
      <c r="E3545" s="134">
        <v>27</v>
      </c>
      <c r="F3545" s="134">
        <v>31</v>
      </c>
      <c r="G3545" s="135">
        <v>44</v>
      </c>
      <c r="H3545" s="171">
        <f>IFERROR((Table21[[#This Row],[_202330]]-Table21[[#This Row],[_201930]])/Table21[[#This Row],[_201930]]*1,"")</f>
        <v>1.2</v>
      </c>
    </row>
    <row r="3546" spans="1:8" ht="28.5">
      <c r="A3546" s="132">
        <v>233019</v>
      </c>
      <c r="B3546" s="134" t="s">
        <v>1138</v>
      </c>
      <c r="C3546" s="134">
        <v>6</v>
      </c>
      <c r="D3546" s="134">
        <v>28</v>
      </c>
      <c r="E3546" s="134">
        <v>11</v>
      </c>
      <c r="F3546" s="134">
        <v>19</v>
      </c>
      <c r="G3546" s="135">
        <v>23</v>
      </c>
      <c r="H3546" s="171">
        <f>IFERROR((Table21[[#This Row],[_202330]]-Table21[[#This Row],[_201930]])/Table21[[#This Row],[_201930]]*1,"")</f>
        <v>2.8333333333333335</v>
      </c>
    </row>
    <row r="3547" spans="1:8" ht="28.5">
      <c r="A3547" s="132">
        <v>233019</v>
      </c>
      <c r="B3547" s="134" t="s">
        <v>1164</v>
      </c>
      <c r="C3547" s="134">
        <v>32</v>
      </c>
      <c r="D3547" s="134">
        <v>17</v>
      </c>
      <c r="E3547" s="134">
        <v>22</v>
      </c>
      <c r="F3547" s="134">
        <v>21</v>
      </c>
      <c r="G3547" s="135">
        <v>25</v>
      </c>
      <c r="H3547" s="171">
        <f>IFERROR((Table21[[#This Row],[_202330]]-Table21[[#This Row],[_201930]])/Table21[[#This Row],[_201930]]*1,"")</f>
        <v>-0.21875</v>
      </c>
    </row>
    <row r="3548" spans="1:8" ht="28.5">
      <c r="A3548" s="132">
        <v>233019</v>
      </c>
      <c r="B3548" s="134" t="s">
        <v>1165</v>
      </c>
      <c r="C3548" s="134" t="s">
        <v>129</v>
      </c>
      <c r="D3548" s="134" t="s">
        <v>129</v>
      </c>
      <c r="E3548" s="134" t="s">
        <v>129</v>
      </c>
      <c r="F3548" s="134" t="s">
        <v>129</v>
      </c>
      <c r="G3548" s="135" t="s">
        <v>129</v>
      </c>
      <c r="H3548" s="171" t="str">
        <f>IFERROR((Table21[[#This Row],[_202330]]-Table21[[#This Row],[_201930]])/Table21[[#This Row],[_201930]]*1,"")</f>
        <v/>
      </c>
    </row>
    <row r="3549" spans="1:8">
      <c r="A3549" s="132">
        <v>233019</v>
      </c>
      <c r="B3549" s="134" t="s">
        <v>1141</v>
      </c>
      <c r="C3549" s="134">
        <v>38</v>
      </c>
      <c r="D3549" s="134">
        <v>45</v>
      </c>
      <c r="E3549" s="134">
        <v>33</v>
      </c>
      <c r="F3549" s="134">
        <v>40</v>
      </c>
      <c r="G3549" s="135">
        <v>48</v>
      </c>
      <c r="H3549" s="171">
        <f>IFERROR((Table21[[#This Row],[_202330]]-Table21[[#This Row],[_201930]])/Table21[[#This Row],[_201930]]*1,"")</f>
        <v>0.26315789473684209</v>
      </c>
    </row>
    <row r="3550" spans="1:8">
      <c r="A3550" s="132">
        <v>233019</v>
      </c>
      <c r="B3550" s="134" t="s">
        <v>1142</v>
      </c>
      <c r="C3550" s="134">
        <v>24</v>
      </c>
      <c r="D3550" s="134">
        <v>28</v>
      </c>
      <c r="E3550" s="134">
        <v>28</v>
      </c>
      <c r="F3550" s="134">
        <v>33</v>
      </c>
      <c r="G3550" s="135">
        <v>47</v>
      </c>
      <c r="H3550" s="171">
        <f>IFERROR((Table21[[#This Row],[_202330]]-Table21[[#This Row],[_201930]])/Table21[[#This Row],[_201930]]*1,"")</f>
        <v>0.95833333333333337</v>
      </c>
    </row>
    <row r="3551" spans="1:8" ht="28.5">
      <c r="A3551" s="132">
        <v>233019</v>
      </c>
      <c r="B3551" s="134" t="s">
        <v>1143</v>
      </c>
      <c r="C3551" s="134">
        <v>6</v>
      </c>
      <c r="D3551" s="134">
        <v>28</v>
      </c>
      <c r="E3551" s="134">
        <v>12</v>
      </c>
      <c r="F3551" s="134">
        <v>19</v>
      </c>
      <c r="G3551" s="135">
        <v>23</v>
      </c>
      <c r="H3551" s="171">
        <f>IFERROR((Table21[[#This Row],[_202330]]-Table21[[#This Row],[_201930]])/Table21[[#This Row],[_201930]]*1,"")</f>
        <v>2.8333333333333335</v>
      </c>
    </row>
    <row r="3552" spans="1:8" ht="28.5">
      <c r="A3552" s="132">
        <v>233019</v>
      </c>
      <c r="B3552" s="134" t="s">
        <v>1166</v>
      </c>
      <c r="C3552" s="134">
        <v>35</v>
      </c>
      <c r="D3552" s="134">
        <v>18</v>
      </c>
      <c r="E3552" s="134">
        <v>23</v>
      </c>
      <c r="F3552" s="134">
        <v>22</v>
      </c>
      <c r="G3552" s="135">
        <v>26</v>
      </c>
      <c r="H3552" s="171">
        <f>IFERROR((Table21[[#This Row],[_202330]]-Table21[[#This Row],[_201930]])/Table21[[#This Row],[_201930]]*1,"")</f>
        <v>-0.25714285714285712</v>
      </c>
    </row>
    <row r="3553" spans="1:8" ht="28.5">
      <c r="A3553" s="132">
        <v>233019</v>
      </c>
      <c r="B3553" s="134" t="s">
        <v>1167</v>
      </c>
      <c r="C3553" s="134" t="s">
        <v>129</v>
      </c>
      <c r="D3553" s="134" t="s">
        <v>129</v>
      </c>
      <c r="E3553" s="134" t="s">
        <v>129</v>
      </c>
      <c r="F3553" s="134" t="s">
        <v>129</v>
      </c>
      <c r="G3553" s="135" t="s">
        <v>129</v>
      </c>
      <c r="H3553" s="171" t="str">
        <f>IFERROR((Table21[[#This Row],[_202330]]-Table21[[#This Row],[_201930]])/Table21[[#This Row],[_201930]]*1,"")</f>
        <v/>
      </c>
    </row>
    <row r="3554" spans="1:8">
      <c r="A3554" s="132">
        <v>233019</v>
      </c>
      <c r="B3554" s="134" t="s">
        <v>1146</v>
      </c>
      <c r="C3554" s="134">
        <v>41</v>
      </c>
      <c r="D3554" s="134">
        <v>46</v>
      </c>
      <c r="E3554" s="134">
        <v>35</v>
      </c>
      <c r="F3554" s="134">
        <v>41</v>
      </c>
      <c r="G3554" s="135">
        <v>49</v>
      </c>
      <c r="H3554" s="171">
        <f>IFERROR((Table21[[#This Row],[_202330]]-Table21[[#This Row],[_201930]])/Table21[[#This Row],[_201930]]*1,"")</f>
        <v>0.1951219512195122</v>
      </c>
    </row>
    <row r="3555" spans="1:8" ht="28.5">
      <c r="A3555" s="132">
        <v>233019</v>
      </c>
      <c r="B3555" s="134" t="s">
        <v>1147</v>
      </c>
      <c r="C3555" s="134">
        <v>1</v>
      </c>
      <c r="D3555" s="134">
        <v>0</v>
      </c>
      <c r="E3555" s="134">
        <v>0</v>
      </c>
      <c r="F3555" s="134">
        <v>1</v>
      </c>
      <c r="G3555" s="135">
        <v>3</v>
      </c>
      <c r="H3555" s="171">
        <f>IFERROR((Table21[[#This Row],[_202330]]-Table21[[#This Row],[_201930]])/Table21[[#This Row],[_201930]]*1,"")</f>
        <v>2</v>
      </c>
    </row>
    <row r="3556" spans="1:8" ht="28.5">
      <c r="A3556" s="132">
        <v>233019</v>
      </c>
      <c r="B3556" s="134" t="s">
        <v>1148</v>
      </c>
      <c r="C3556" s="134">
        <v>32</v>
      </c>
      <c r="D3556" s="134">
        <v>38</v>
      </c>
      <c r="E3556" s="134">
        <v>24</v>
      </c>
      <c r="F3556" s="134">
        <v>24</v>
      </c>
      <c r="G3556" s="135">
        <v>14</v>
      </c>
      <c r="H3556" s="171">
        <f>IFERROR((Table21[[#This Row],[_202330]]-Table21[[#This Row],[_201930]])/Table21[[#This Row],[_201930]]*1,"")</f>
        <v>-0.5625</v>
      </c>
    </row>
    <row r="3557" spans="1:8" ht="28.5">
      <c r="A3557" s="132">
        <v>233019</v>
      </c>
      <c r="B3557" s="134" t="s">
        <v>1149</v>
      </c>
      <c r="C3557" s="134">
        <v>82</v>
      </c>
      <c r="D3557" s="134">
        <v>79</v>
      </c>
      <c r="E3557" s="134">
        <v>60</v>
      </c>
      <c r="F3557" s="134">
        <v>56</v>
      </c>
      <c r="G3557" s="135">
        <v>36</v>
      </c>
      <c r="H3557" s="171">
        <f>IFERROR((Table21[[#This Row],[_202330]]-Table21[[#This Row],[_201930]])/Table21[[#This Row],[_201930]]*1,"")</f>
        <v>-0.56097560975609762</v>
      </c>
    </row>
    <row r="3558" spans="1:8" ht="28.5">
      <c r="A3558" s="132">
        <v>233019</v>
      </c>
      <c r="B3558" s="134" t="s">
        <v>1150</v>
      </c>
      <c r="C3558" s="134">
        <v>115</v>
      </c>
      <c r="D3558" s="134">
        <v>117</v>
      </c>
      <c r="E3558" s="134">
        <v>84</v>
      </c>
      <c r="F3558" s="134">
        <v>81</v>
      </c>
      <c r="G3558" s="135">
        <v>53</v>
      </c>
      <c r="H3558" s="171">
        <f>IFERROR((Table21[[#This Row],[_202330]]-Table21[[#This Row],[_201930]])/Table21[[#This Row],[_201930]]*1,"")</f>
        <v>-0.53913043478260869</v>
      </c>
    </row>
    <row r="3559" spans="1:8">
      <c r="A3559" s="132">
        <v>233019</v>
      </c>
      <c r="B3559" s="134" t="s">
        <v>1151</v>
      </c>
      <c r="C3559" s="134">
        <v>26</v>
      </c>
      <c r="D3559" s="134">
        <v>28</v>
      </c>
      <c r="E3559" s="134">
        <v>29</v>
      </c>
      <c r="F3559" s="134">
        <v>34</v>
      </c>
      <c r="G3559" s="135">
        <v>48</v>
      </c>
      <c r="H3559" s="171">
        <f>IFERROR((Table21[[#This Row],[_202330]]-Table21[[#This Row],[_201930]])/Table21[[#This Row],[_201930]]*1,"")</f>
        <v>0.84615384615384615</v>
      </c>
    </row>
    <row r="3560" spans="1:8" ht="28.5">
      <c r="A3560" s="132">
        <v>233019</v>
      </c>
      <c r="B3560" s="134" t="s">
        <v>1152</v>
      </c>
      <c r="C3560" s="134">
        <v>21</v>
      </c>
      <c r="D3560" s="134">
        <v>23</v>
      </c>
      <c r="E3560" s="134">
        <v>20</v>
      </c>
      <c r="F3560" s="134">
        <v>20</v>
      </c>
      <c r="G3560" s="135">
        <v>17</v>
      </c>
      <c r="H3560" s="171">
        <f>IFERROR((Table21[[#This Row],[_202330]]-Table21[[#This Row],[_201930]])/Table21[[#This Row],[_201930]]*1,"")</f>
        <v>-0.19047619047619047</v>
      </c>
    </row>
    <row r="3561" spans="1:8" ht="28.5">
      <c r="A3561" s="132">
        <v>233019</v>
      </c>
      <c r="B3561" s="134" t="s">
        <v>1153</v>
      </c>
      <c r="C3561" s="134">
        <v>1</v>
      </c>
      <c r="D3561" s="134">
        <v>0</v>
      </c>
      <c r="E3561" s="134">
        <v>0</v>
      </c>
      <c r="F3561" s="134">
        <v>1</v>
      </c>
      <c r="G3561" s="135">
        <v>3</v>
      </c>
      <c r="H3561" s="171">
        <f>IFERROR((Table21[[#This Row],[_202330]]-Table21[[#This Row],[_201930]])/Table21[[#This Row],[_201930]]*1,"")</f>
        <v>2</v>
      </c>
    </row>
    <row r="3562" spans="1:8" ht="28.5">
      <c r="A3562" s="132">
        <v>233019</v>
      </c>
      <c r="B3562" s="134" t="s">
        <v>1154</v>
      </c>
      <c r="C3562" s="134">
        <v>21</v>
      </c>
      <c r="D3562" s="134">
        <v>23</v>
      </c>
      <c r="E3562" s="134">
        <v>20</v>
      </c>
      <c r="F3562" s="134">
        <v>20</v>
      </c>
      <c r="G3562" s="135">
        <v>14</v>
      </c>
      <c r="H3562" s="171">
        <f>IFERROR((Table21[[#This Row],[_202330]]-Table21[[#This Row],[_201930]])/Table21[[#This Row],[_201930]]*1,"")</f>
        <v>-0.33333333333333331</v>
      </c>
    </row>
    <row r="3563" spans="1:8" ht="28.5">
      <c r="A3563" s="132">
        <v>233019</v>
      </c>
      <c r="B3563" s="134" t="s">
        <v>1155</v>
      </c>
      <c r="C3563" s="134">
        <v>53</v>
      </c>
      <c r="D3563" s="134">
        <v>48</v>
      </c>
      <c r="E3563" s="134">
        <v>50</v>
      </c>
      <c r="F3563" s="134">
        <v>46</v>
      </c>
      <c r="G3563" s="135">
        <v>35</v>
      </c>
      <c r="H3563" s="171">
        <f>IFERROR((Table21[[#This Row],[_202330]]-Table21[[#This Row],[_201930]])/Table21[[#This Row],[_201930]]*1,"")</f>
        <v>-0.33962264150943394</v>
      </c>
    </row>
    <row r="3564" spans="1:8">
      <c r="A3564" s="132">
        <v>233772</v>
      </c>
      <c r="B3564" s="134" t="s">
        <v>1173</v>
      </c>
      <c r="C3564" s="134">
        <v>1561</v>
      </c>
      <c r="D3564" s="134">
        <v>1565</v>
      </c>
      <c r="E3564" s="134">
        <v>1445</v>
      </c>
      <c r="F3564" s="134">
        <v>1318</v>
      </c>
      <c r="G3564" s="135">
        <v>1181</v>
      </c>
      <c r="H3564" s="171">
        <f>IFERROR((Table21[[#This Row],[_202330]]-Table21[[#This Row],[_201930]])/Table21[[#This Row],[_201930]]*1,"")</f>
        <v>-0.24343369634849454</v>
      </c>
    </row>
    <row r="3565" spans="1:8">
      <c r="A3565" s="132">
        <v>233772</v>
      </c>
      <c r="B3565" s="134" t="s">
        <v>1131</v>
      </c>
      <c r="C3565" s="134">
        <v>0</v>
      </c>
      <c r="D3565" s="134">
        <v>0</v>
      </c>
      <c r="E3565" s="134">
        <v>0</v>
      </c>
      <c r="F3565" s="134">
        <v>0</v>
      </c>
      <c r="G3565" s="135">
        <v>0</v>
      </c>
      <c r="H3565" s="171" t="str">
        <f>IFERROR((Table21[[#This Row],[_202330]]-Table21[[#This Row],[_201930]])/Table21[[#This Row],[_201930]]*1,"")</f>
        <v/>
      </c>
    </row>
    <row r="3566" spans="1:8">
      <c r="A3566" s="132">
        <v>233772</v>
      </c>
      <c r="B3566" s="134" t="s">
        <v>1132</v>
      </c>
      <c r="C3566" s="134">
        <v>1561</v>
      </c>
      <c r="D3566" s="134">
        <v>1565</v>
      </c>
      <c r="E3566" s="134">
        <v>1445</v>
      </c>
      <c r="F3566" s="134">
        <v>1318</v>
      </c>
      <c r="G3566" s="135">
        <v>1181</v>
      </c>
      <c r="H3566" s="171">
        <f>IFERROR((Table21[[#This Row],[_202330]]-Table21[[#This Row],[_201930]])/Table21[[#This Row],[_201930]]*1,"")</f>
        <v>-0.24343369634849454</v>
      </c>
    </row>
    <row r="3567" spans="1:8" ht="28.5">
      <c r="A3567" s="132">
        <v>233772</v>
      </c>
      <c r="B3567" s="134" t="s">
        <v>1133</v>
      </c>
      <c r="C3567" s="134">
        <v>86</v>
      </c>
      <c r="D3567" s="134">
        <v>81</v>
      </c>
      <c r="E3567" s="134">
        <v>90</v>
      </c>
      <c r="F3567" s="134">
        <v>70</v>
      </c>
      <c r="G3567" s="135">
        <v>117</v>
      </c>
      <c r="H3567" s="171">
        <f>IFERROR((Table21[[#This Row],[_202330]]-Table21[[#This Row],[_201930]])/Table21[[#This Row],[_201930]]*1,"")</f>
        <v>0.36046511627906974</v>
      </c>
    </row>
    <row r="3568" spans="1:8" ht="28.5">
      <c r="A3568" s="132">
        <v>233772</v>
      </c>
      <c r="B3568" s="134" t="s">
        <v>1162</v>
      </c>
      <c r="C3568" s="134">
        <v>258</v>
      </c>
      <c r="D3568" s="134">
        <v>251</v>
      </c>
      <c r="E3568" s="134">
        <v>270</v>
      </c>
      <c r="F3568" s="134">
        <v>266</v>
      </c>
      <c r="G3568" s="135">
        <v>215</v>
      </c>
      <c r="H3568" s="171">
        <f>IFERROR((Table21[[#This Row],[_202330]]-Table21[[#This Row],[_201930]])/Table21[[#This Row],[_201930]]*1,"")</f>
        <v>-0.16666666666666666</v>
      </c>
    </row>
    <row r="3569" spans="1:8" ht="28.5">
      <c r="A3569" s="132">
        <v>233772</v>
      </c>
      <c r="B3569" s="134" t="s">
        <v>1163</v>
      </c>
      <c r="C3569" s="134" t="s">
        <v>129</v>
      </c>
      <c r="D3569" s="134" t="s">
        <v>129</v>
      </c>
      <c r="E3569" s="134" t="s">
        <v>129</v>
      </c>
      <c r="F3569" s="134" t="s">
        <v>129</v>
      </c>
      <c r="G3569" s="135" t="s">
        <v>129</v>
      </c>
      <c r="H3569" s="171" t="str">
        <f>IFERROR((Table21[[#This Row],[_202330]]-Table21[[#This Row],[_201930]])/Table21[[#This Row],[_201930]]*1,"")</f>
        <v/>
      </c>
    </row>
    <row r="3570" spans="1:8">
      <c r="A3570" s="132">
        <v>233772</v>
      </c>
      <c r="B3570" s="134" t="s">
        <v>1136</v>
      </c>
      <c r="C3570" s="134">
        <v>344</v>
      </c>
      <c r="D3570" s="134">
        <v>332</v>
      </c>
      <c r="E3570" s="134">
        <v>360</v>
      </c>
      <c r="F3570" s="134">
        <v>336</v>
      </c>
      <c r="G3570" s="135">
        <v>332</v>
      </c>
      <c r="H3570" s="171">
        <f>IFERROR((Table21[[#This Row],[_202330]]-Table21[[#This Row],[_201930]])/Table21[[#This Row],[_201930]]*1,"")</f>
        <v>-3.4883720930232558E-2</v>
      </c>
    </row>
    <row r="3571" spans="1:8">
      <c r="A3571" s="132">
        <v>233772</v>
      </c>
      <c r="B3571" s="134" t="s">
        <v>1137</v>
      </c>
      <c r="C3571" s="134">
        <v>22</v>
      </c>
      <c r="D3571" s="134">
        <v>21</v>
      </c>
      <c r="E3571" s="134">
        <v>25</v>
      </c>
      <c r="F3571" s="134">
        <v>25</v>
      </c>
      <c r="G3571" s="135">
        <v>28</v>
      </c>
      <c r="H3571" s="171">
        <f>IFERROR((Table21[[#This Row],[_202330]]-Table21[[#This Row],[_201930]])/Table21[[#This Row],[_201930]]*1,"")</f>
        <v>0.27272727272727271</v>
      </c>
    </row>
    <row r="3572" spans="1:8" ht="28.5">
      <c r="A3572" s="132">
        <v>233772</v>
      </c>
      <c r="B3572" s="134" t="s">
        <v>1138</v>
      </c>
      <c r="C3572" s="134">
        <v>96</v>
      </c>
      <c r="D3572" s="134">
        <v>88</v>
      </c>
      <c r="E3572" s="134">
        <v>105</v>
      </c>
      <c r="F3572" s="134">
        <v>74</v>
      </c>
      <c r="G3572" s="135">
        <v>121</v>
      </c>
      <c r="H3572" s="171">
        <f>IFERROR((Table21[[#This Row],[_202330]]-Table21[[#This Row],[_201930]])/Table21[[#This Row],[_201930]]*1,"")</f>
        <v>0.26041666666666669</v>
      </c>
    </row>
    <row r="3573" spans="1:8" ht="28.5">
      <c r="A3573" s="132">
        <v>233772</v>
      </c>
      <c r="B3573" s="134" t="s">
        <v>1164</v>
      </c>
      <c r="C3573" s="134">
        <v>311</v>
      </c>
      <c r="D3573" s="134">
        <v>288</v>
      </c>
      <c r="E3573" s="134">
        <v>311</v>
      </c>
      <c r="F3573" s="134">
        <v>299</v>
      </c>
      <c r="G3573" s="135">
        <v>240</v>
      </c>
      <c r="H3573" s="171">
        <f>IFERROR((Table21[[#This Row],[_202330]]-Table21[[#This Row],[_201930]])/Table21[[#This Row],[_201930]]*1,"")</f>
        <v>-0.22829581993569131</v>
      </c>
    </row>
    <row r="3574" spans="1:8" ht="28.5">
      <c r="A3574" s="132">
        <v>233772</v>
      </c>
      <c r="B3574" s="134" t="s">
        <v>1165</v>
      </c>
      <c r="C3574" s="134" t="s">
        <v>129</v>
      </c>
      <c r="D3574" s="134" t="s">
        <v>129</v>
      </c>
      <c r="E3574" s="134" t="s">
        <v>129</v>
      </c>
      <c r="F3574" s="134" t="s">
        <v>129</v>
      </c>
      <c r="G3574" s="135" t="s">
        <v>129</v>
      </c>
      <c r="H3574" s="171" t="str">
        <f>IFERROR((Table21[[#This Row],[_202330]]-Table21[[#This Row],[_201930]])/Table21[[#This Row],[_201930]]*1,"")</f>
        <v/>
      </c>
    </row>
    <row r="3575" spans="1:8">
      <c r="A3575" s="132">
        <v>233772</v>
      </c>
      <c r="B3575" s="134" t="s">
        <v>1141</v>
      </c>
      <c r="C3575" s="134">
        <v>407</v>
      </c>
      <c r="D3575" s="134">
        <v>376</v>
      </c>
      <c r="E3575" s="134">
        <v>416</v>
      </c>
      <c r="F3575" s="134">
        <v>373</v>
      </c>
      <c r="G3575" s="135">
        <v>361</v>
      </c>
      <c r="H3575" s="171">
        <f>IFERROR((Table21[[#This Row],[_202330]]-Table21[[#This Row],[_201930]])/Table21[[#This Row],[_201930]]*1,"")</f>
        <v>-0.11302211302211303</v>
      </c>
    </row>
    <row r="3576" spans="1:8">
      <c r="A3576" s="132">
        <v>233772</v>
      </c>
      <c r="B3576" s="134" t="s">
        <v>1142</v>
      </c>
      <c r="C3576" s="134">
        <v>26</v>
      </c>
      <c r="D3576" s="134">
        <v>24</v>
      </c>
      <c r="E3576" s="134">
        <v>29</v>
      </c>
      <c r="F3576" s="134">
        <v>28</v>
      </c>
      <c r="G3576" s="135">
        <v>31</v>
      </c>
      <c r="H3576" s="171">
        <f>IFERROR((Table21[[#This Row],[_202330]]-Table21[[#This Row],[_201930]])/Table21[[#This Row],[_201930]]*1,"")</f>
        <v>0.19230769230769232</v>
      </c>
    </row>
    <row r="3577" spans="1:8" ht="28.5">
      <c r="A3577" s="132">
        <v>233772</v>
      </c>
      <c r="B3577" s="134" t="s">
        <v>1143</v>
      </c>
      <c r="C3577" s="134">
        <v>103</v>
      </c>
      <c r="D3577" s="134">
        <v>90</v>
      </c>
      <c r="E3577" s="134">
        <v>106</v>
      </c>
      <c r="F3577" s="134">
        <v>77</v>
      </c>
      <c r="G3577" s="135">
        <v>124</v>
      </c>
      <c r="H3577" s="171">
        <f>IFERROR((Table21[[#This Row],[_202330]]-Table21[[#This Row],[_201930]])/Table21[[#This Row],[_201930]]*1,"")</f>
        <v>0.20388349514563106</v>
      </c>
    </row>
    <row r="3578" spans="1:8" ht="28.5">
      <c r="A3578" s="132">
        <v>233772</v>
      </c>
      <c r="B3578" s="134" t="s">
        <v>1166</v>
      </c>
      <c r="C3578" s="134">
        <v>319</v>
      </c>
      <c r="D3578" s="134">
        <v>303</v>
      </c>
      <c r="E3578" s="134">
        <v>318</v>
      </c>
      <c r="F3578" s="134">
        <v>307</v>
      </c>
      <c r="G3578" s="135">
        <v>253</v>
      </c>
      <c r="H3578" s="171">
        <f>IFERROR((Table21[[#This Row],[_202330]]-Table21[[#This Row],[_201930]])/Table21[[#This Row],[_201930]]*1,"")</f>
        <v>-0.20689655172413793</v>
      </c>
    </row>
    <row r="3579" spans="1:8" ht="28.5">
      <c r="A3579" s="132">
        <v>233772</v>
      </c>
      <c r="B3579" s="134" t="s">
        <v>1167</v>
      </c>
      <c r="C3579" s="134" t="s">
        <v>129</v>
      </c>
      <c r="D3579" s="134" t="s">
        <v>129</v>
      </c>
      <c r="E3579" s="134" t="s">
        <v>129</v>
      </c>
      <c r="F3579" s="134" t="s">
        <v>129</v>
      </c>
      <c r="G3579" s="135" t="s">
        <v>129</v>
      </c>
      <c r="H3579" s="171" t="str">
        <f>IFERROR((Table21[[#This Row],[_202330]]-Table21[[#This Row],[_201930]])/Table21[[#This Row],[_201930]]*1,"")</f>
        <v/>
      </c>
    </row>
    <row r="3580" spans="1:8">
      <c r="A3580" s="132">
        <v>233772</v>
      </c>
      <c r="B3580" s="134" t="s">
        <v>1146</v>
      </c>
      <c r="C3580" s="134">
        <v>422</v>
      </c>
      <c r="D3580" s="134">
        <v>393</v>
      </c>
      <c r="E3580" s="134">
        <v>424</v>
      </c>
      <c r="F3580" s="134">
        <v>384</v>
      </c>
      <c r="G3580" s="135">
        <v>377</v>
      </c>
      <c r="H3580" s="171">
        <f>IFERROR((Table21[[#This Row],[_202330]]-Table21[[#This Row],[_201930]])/Table21[[#This Row],[_201930]]*1,"")</f>
        <v>-0.1066350710900474</v>
      </c>
    </row>
    <row r="3581" spans="1:8" ht="28.5">
      <c r="A3581" s="132">
        <v>233772</v>
      </c>
      <c r="B3581" s="134" t="s">
        <v>1147</v>
      </c>
      <c r="C3581" s="134">
        <v>24</v>
      </c>
      <c r="D3581" s="134">
        <v>13</v>
      </c>
      <c r="E3581" s="134">
        <v>11</v>
      </c>
      <c r="F3581" s="134">
        <v>8</v>
      </c>
      <c r="G3581" s="135">
        <v>21</v>
      </c>
      <c r="H3581" s="171">
        <f>IFERROR((Table21[[#This Row],[_202330]]-Table21[[#This Row],[_201930]])/Table21[[#This Row],[_201930]]*1,"")</f>
        <v>-0.125</v>
      </c>
    </row>
    <row r="3582" spans="1:8" ht="28.5">
      <c r="A3582" s="132">
        <v>233772</v>
      </c>
      <c r="B3582" s="134" t="s">
        <v>1148</v>
      </c>
      <c r="C3582" s="134">
        <v>313</v>
      </c>
      <c r="D3582" s="134">
        <v>322</v>
      </c>
      <c r="E3582" s="134">
        <v>256</v>
      </c>
      <c r="F3582" s="134">
        <v>245</v>
      </c>
      <c r="G3582" s="135">
        <v>169</v>
      </c>
      <c r="H3582" s="171">
        <f>IFERROR((Table21[[#This Row],[_202330]]-Table21[[#This Row],[_201930]])/Table21[[#This Row],[_201930]]*1,"")</f>
        <v>-0.46006389776357826</v>
      </c>
    </row>
    <row r="3583" spans="1:8" ht="28.5">
      <c r="A3583" s="132">
        <v>233772</v>
      </c>
      <c r="B3583" s="134" t="s">
        <v>1149</v>
      </c>
      <c r="C3583" s="134">
        <v>802</v>
      </c>
      <c r="D3583" s="134">
        <v>837</v>
      </c>
      <c r="E3583" s="134">
        <v>754</v>
      </c>
      <c r="F3583" s="134">
        <v>681</v>
      </c>
      <c r="G3583" s="135">
        <v>614</v>
      </c>
      <c r="H3583" s="171">
        <f>IFERROR((Table21[[#This Row],[_202330]]-Table21[[#This Row],[_201930]])/Table21[[#This Row],[_201930]]*1,"")</f>
        <v>-0.23441396508728179</v>
      </c>
    </row>
    <row r="3584" spans="1:8" ht="28.5">
      <c r="A3584" s="132">
        <v>233772</v>
      </c>
      <c r="B3584" s="134" t="s">
        <v>1150</v>
      </c>
      <c r="C3584" s="134">
        <v>1139</v>
      </c>
      <c r="D3584" s="134">
        <v>1172</v>
      </c>
      <c r="E3584" s="134">
        <v>1021</v>
      </c>
      <c r="F3584" s="134">
        <v>934</v>
      </c>
      <c r="G3584" s="135">
        <v>804</v>
      </c>
      <c r="H3584" s="171">
        <f>IFERROR((Table21[[#This Row],[_202330]]-Table21[[#This Row],[_201930]])/Table21[[#This Row],[_201930]]*1,"")</f>
        <v>-0.29411764705882354</v>
      </c>
    </row>
    <row r="3585" spans="1:8">
      <c r="A3585" s="132">
        <v>233772</v>
      </c>
      <c r="B3585" s="134" t="s">
        <v>1151</v>
      </c>
      <c r="C3585" s="134">
        <v>27</v>
      </c>
      <c r="D3585" s="134">
        <v>25</v>
      </c>
      <c r="E3585" s="134">
        <v>29</v>
      </c>
      <c r="F3585" s="134">
        <v>29</v>
      </c>
      <c r="G3585" s="135">
        <v>32</v>
      </c>
      <c r="H3585" s="171">
        <f>IFERROR((Table21[[#This Row],[_202330]]-Table21[[#This Row],[_201930]])/Table21[[#This Row],[_201930]]*1,"")</f>
        <v>0.18518518518518517</v>
      </c>
    </row>
    <row r="3586" spans="1:8" ht="28.5">
      <c r="A3586" s="132">
        <v>233772</v>
      </c>
      <c r="B3586" s="134" t="s">
        <v>1152</v>
      </c>
      <c r="C3586" s="134">
        <v>22</v>
      </c>
      <c r="D3586" s="134">
        <v>21</v>
      </c>
      <c r="E3586" s="134">
        <v>18</v>
      </c>
      <c r="F3586" s="134">
        <v>19</v>
      </c>
      <c r="G3586" s="135">
        <v>16</v>
      </c>
      <c r="H3586" s="171">
        <f>IFERROR((Table21[[#This Row],[_202330]]-Table21[[#This Row],[_201930]])/Table21[[#This Row],[_201930]]*1,"")</f>
        <v>-0.27272727272727271</v>
      </c>
    </row>
    <row r="3587" spans="1:8" ht="28.5">
      <c r="A3587" s="132">
        <v>233772</v>
      </c>
      <c r="B3587" s="134" t="s">
        <v>1153</v>
      </c>
      <c r="C3587" s="134">
        <v>2</v>
      </c>
      <c r="D3587" s="134">
        <v>1</v>
      </c>
      <c r="E3587" s="134">
        <v>1</v>
      </c>
      <c r="F3587" s="134">
        <v>1</v>
      </c>
      <c r="G3587" s="135">
        <v>2</v>
      </c>
      <c r="H3587" s="171">
        <f>IFERROR((Table21[[#This Row],[_202330]]-Table21[[#This Row],[_201930]])/Table21[[#This Row],[_201930]]*1,"")</f>
        <v>0</v>
      </c>
    </row>
    <row r="3588" spans="1:8" ht="28.5">
      <c r="A3588" s="132">
        <v>233772</v>
      </c>
      <c r="B3588" s="134" t="s">
        <v>1154</v>
      </c>
      <c r="C3588" s="134">
        <v>20</v>
      </c>
      <c r="D3588" s="134">
        <v>21</v>
      </c>
      <c r="E3588" s="134">
        <v>18</v>
      </c>
      <c r="F3588" s="134">
        <v>19</v>
      </c>
      <c r="G3588" s="135">
        <v>14</v>
      </c>
      <c r="H3588" s="171">
        <f>IFERROR((Table21[[#This Row],[_202330]]-Table21[[#This Row],[_201930]])/Table21[[#This Row],[_201930]]*1,"")</f>
        <v>-0.3</v>
      </c>
    </row>
    <row r="3589" spans="1:8" ht="28.5">
      <c r="A3589" s="132">
        <v>233772</v>
      </c>
      <c r="B3589" s="134" t="s">
        <v>1155</v>
      </c>
      <c r="C3589" s="134">
        <v>51</v>
      </c>
      <c r="D3589" s="134">
        <v>53</v>
      </c>
      <c r="E3589" s="134">
        <v>52</v>
      </c>
      <c r="F3589" s="134">
        <v>52</v>
      </c>
      <c r="G3589" s="135">
        <v>52</v>
      </c>
      <c r="H3589" s="171">
        <f>IFERROR((Table21[[#This Row],[_202330]]-Table21[[#This Row],[_201930]])/Table21[[#This Row],[_201930]]*1,"")</f>
        <v>1.9607843137254902E-2</v>
      </c>
    </row>
    <row r="3590" spans="1:8">
      <c r="A3590" s="132">
        <v>234669</v>
      </c>
      <c r="B3590" s="134" t="s">
        <v>1173</v>
      </c>
      <c r="C3590" s="134">
        <v>2634</v>
      </c>
      <c r="D3590" s="134">
        <v>2831</v>
      </c>
      <c r="E3590" s="134">
        <v>2421</v>
      </c>
      <c r="F3590" s="134">
        <v>2356</v>
      </c>
      <c r="G3590" s="135">
        <v>2463</v>
      </c>
      <c r="H3590" s="171">
        <f>IFERROR((Table21[[#This Row],[_202330]]-Table21[[#This Row],[_201930]])/Table21[[#This Row],[_201930]]*1,"")</f>
        <v>-6.4920273348519367E-2</v>
      </c>
    </row>
    <row r="3591" spans="1:8">
      <c r="A3591" s="132">
        <v>234669</v>
      </c>
      <c r="B3591" s="134" t="s">
        <v>1131</v>
      </c>
      <c r="C3591" s="134">
        <v>0</v>
      </c>
      <c r="D3591" s="134">
        <v>0</v>
      </c>
      <c r="E3591" s="134">
        <v>0</v>
      </c>
      <c r="F3591" s="134">
        <v>0</v>
      </c>
      <c r="G3591" s="135">
        <v>0</v>
      </c>
      <c r="H3591" s="171" t="str">
        <f>IFERROR((Table21[[#This Row],[_202330]]-Table21[[#This Row],[_201930]])/Table21[[#This Row],[_201930]]*1,"")</f>
        <v/>
      </c>
    </row>
    <row r="3592" spans="1:8">
      <c r="A3592" s="132">
        <v>234669</v>
      </c>
      <c r="B3592" s="134" t="s">
        <v>1132</v>
      </c>
      <c r="C3592" s="134">
        <v>2634</v>
      </c>
      <c r="D3592" s="134">
        <v>2831</v>
      </c>
      <c r="E3592" s="134">
        <v>2421</v>
      </c>
      <c r="F3592" s="134">
        <v>2356</v>
      </c>
      <c r="G3592" s="135">
        <v>2463</v>
      </c>
      <c r="H3592" s="171">
        <f>IFERROR((Table21[[#This Row],[_202330]]-Table21[[#This Row],[_201930]])/Table21[[#This Row],[_201930]]*1,"")</f>
        <v>-6.4920273348519367E-2</v>
      </c>
    </row>
    <row r="3593" spans="1:8" ht="28.5">
      <c r="A3593" s="132">
        <v>234669</v>
      </c>
      <c r="B3593" s="134" t="s">
        <v>1133</v>
      </c>
      <c r="C3593" s="134">
        <v>154</v>
      </c>
      <c r="D3593" s="134">
        <v>144</v>
      </c>
      <c r="E3593" s="134">
        <v>111</v>
      </c>
      <c r="F3593" s="134">
        <v>75</v>
      </c>
      <c r="G3593" s="135">
        <v>71</v>
      </c>
      <c r="H3593" s="171">
        <f>IFERROR((Table21[[#This Row],[_202330]]-Table21[[#This Row],[_201930]])/Table21[[#This Row],[_201930]]*1,"")</f>
        <v>-0.53896103896103897</v>
      </c>
    </row>
    <row r="3594" spans="1:8" ht="28.5">
      <c r="A3594" s="132">
        <v>234669</v>
      </c>
      <c r="B3594" s="134" t="s">
        <v>1162</v>
      </c>
      <c r="C3594" s="134">
        <v>1186</v>
      </c>
      <c r="D3594" s="134">
        <v>1328</v>
      </c>
      <c r="E3594" s="134">
        <v>1071</v>
      </c>
      <c r="F3594" s="134">
        <v>1048</v>
      </c>
      <c r="G3594" s="135">
        <v>1044</v>
      </c>
      <c r="H3594" s="171">
        <f>IFERROR((Table21[[#This Row],[_202330]]-Table21[[#This Row],[_201930]])/Table21[[#This Row],[_201930]]*1,"")</f>
        <v>-0.11973018549747048</v>
      </c>
    </row>
    <row r="3595" spans="1:8" ht="28.5">
      <c r="A3595" s="132">
        <v>234669</v>
      </c>
      <c r="B3595" s="134" t="s">
        <v>1163</v>
      </c>
      <c r="C3595" s="134">
        <v>48</v>
      </c>
      <c r="D3595" s="134">
        <v>60</v>
      </c>
      <c r="E3595" s="134">
        <v>89</v>
      </c>
      <c r="F3595" s="134">
        <v>133</v>
      </c>
      <c r="G3595" s="135">
        <v>200</v>
      </c>
      <c r="H3595" s="171">
        <f>IFERROR((Table21[[#This Row],[_202330]]-Table21[[#This Row],[_201930]])/Table21[[#This Row],[_201930]]*1,"")</f>
        <v>3.1666666666666665</v>
      </c>
    </row>
    <row r="3596" spans="1:8">
      <c r="A3596" s="132">
        <v>234669</v>
      </c>
      <c r="B3596" s="134" t="s">
        <v>1136</v>
      </c>
      <c r="C3596" s="134">
        <v>1388</v>
      </c>
      <c r="D3596" s="134">
        <v>1532</v>
      </c>
      <c r="E3596" s="134">
        <v>1271</v>
      </c>
      <c r="F3596" s="134">
        <v>1256</v>
      </c>
      <c r="G3596" s="135">
        <v>1315</v>
      </c>
      <c r="H3596" s="171">
        <f>IFERROR((Table21[[#This Row],[_202330]]-Table21[[#This Row],[_201930]])/Table21[[#This Row],[_201930]]*1,"")</f>
        <v>-5.2593659942363112E-2</v>
      </c>
    </row>
    <row r="3597" spans="1:8">
      <c r="A3597" s="132">
        <v>234669</v>
      </c>
      <c r="B3597" s="134" t="s">
        <v>1137</v>
      </c>
      <c r="C3597" s="134">
        <v>53</v>
      </c>
      <c r="D3597" s="134">
        <v>54</v>
      </c>
      <c r="E3597" s="134">
        <v>52</v>
      </c>
      <c r="F3597" s="134">
        <v>53</v>
      </c>
      <c r="G3597" s="135">
        <v>53</v>
      </c>
      <c r="H3597" s="171">
        <f>IFERROR((Table21[[#This Row],[_202330]]-Table21[[#This Row],[_201930]])/Table21[[#This Row],[_201930]]*1,"")</f>
        <v>0</v>
      </c>
    </row>
    <row r="3598" spans="1:8" ht="28.5">
      <c r="A3598" s="132">
        <v>234669</v>
      </c>
      <c r="B3598" s="134" t="s">
        <v>1138</v>
      </c>
      <c r="C3598" s="134">
        <v>149</v>
      </c>
      <c r="D3598" s="134">
        <v>143</v>
      </c>
      <c r="E3598" s="134">
        <v>109</v>
      </c>
      <c r="F3598" s="134">
        <v>71</v>
      </c>
      <c r="G3598" s="135">
        <v>72</v>
      </c>
      <c r="H3598" s="171">
        <f>IFERROR((Table21[[#This Row],[_202330]]-Table21[[#This Row],[_201930]])/Table21[[#This Row],[_201930]]*1,"")</f>
        <v>-0.51677852348993292</v>
      </c>
    </row>
    <row r="3599" spans="1:8" ht="28.5">
      <c r="A3599" s="132">
        <v>234669</v>
      </c>
      <c r="B3599" s="134" t="s">
        <v>1164</v>
      </c>
      <c r="C3599" s="134">
        <v>1238</v>
      </c>
      <c r="D3599" s="134">
        <v>1365</v>
      </c>
      <c r="E3599" s="134">
        <v>1097</v>
      </c>
      <c r="F3599" s="134">
        <v>1077</v>
      </c>
      <c r="G3599" s="135">
        <v>1060</v>
      </c>
      <c r="H3599" s="171">
        <f>IFERROR((Table21[[#This Row],[_202330]]-Table21[[#This Row],[_201930]])/Table21[[#This Row],[_201930]]*1,"")</f>
        <v>-0.14378029079159935</v>
      </c>
    </row>
    <row r="3600" spans="1:8" ht="28.5">
      <c r="A3600" s="132">
        <v>234669</v>
      </c>
      <c r="B3600" s="134" t="s">
        <v>1165</v>
      </c>
      <c r="C3600" s="134">
        <v>71</v>
      </c>
      <c r="D3600" s="134">
        <v>90</v>
      </c>
      <c r="E3600" s="134">
        <v>135</v>
      </c>
      <c r="F3600" s="134">
        <v>177</v>
      </c>
      <c r="G3600" s="135">
        <v>236</v>
      </c>
      <c r="H3600" s="171">
        <f>IFERROR((Table21[[#This Row],[_202330]]-Table21[[#This Row],[_201930]])/Table21[[#This Row],[_201930]]*1,"")</f>
        <v>2.323943661971831</v>
      </c>
    </row>
    <row r="3601" spans="1:8">
      <c r="A3601" s="132">
        <v>234669</v>
      </c>
      <c r="B3601" s="134" t="s">
        <v>1141</v>
      </c>
      <c r="C3601" s="134">
        <v>1458</v>
      </c>
      <c r="D3601" s="134">
        <v>1598</v>
      </c>
      <c r="E3601" s="134">
        <v>1341</v>
      </c>
      <c r="F3601" s="134">
        <v>1325</v>
      </c>
      <c r="G3601" s="135">
        <v>1368</v>
      </c>
      <c r="H3601" s="171">
        <f>IFERROR((Table21[[#This Row],[_202330]]-Table21[[#This Row],[_201930]])/Table21[[#This Row],[_201930]]*1,"")</f>
        <v>-6.1728395061728392E-2</v>
      </c>
    </row>
    <row r="3602" spans="1:8">
      <c r="A3602" s="132">
        <v>234669</v>
      </c>
      <c r="B3602" s="134" t="s">
        <v>1142</v>
      </c>
      <c r="C3602" s="134">
        <v>55</v>
      </c>
      <c r="D3602" s="134">
        <v>56</v>
      </c>
      <c r="E3602" s="134">
        <v>55</v>
      </c>
      <c r="F3602" s="134">
        <v>56</v>
      </c>
      <c r="G3602" s="135">
        <v>56</v>
      </c>
      <c r="H3602" s="171">
        <f>IFERROR((Table21[[#This Row],[_202330]]-Table21[[#This Row],[_201930]])/Table21[[#This Row],[_201930]]*1,"")</f>
        <v>1.8181818181818181E-2</v>
      </c>
    </row>
    <row r="3603" spans="1:8" ht="28.5">
      <c r="A3603" s="132">
        <v>234669</v>
      </c>
      <c r="B3603" s="134" t="s">
        <v>1143</v>
      </c>
      <c r="C3603" s="134">
        <v>145</v>
      </c>
      <c r="D3603" s="134">
        <v>140</v>
      </c>
      <c r="E3603" s="134">
        <v>108</v>
      </c>
      <c r="F3603" s="134">
        <v>71</v>
      </c>
      <c r="G3603" s="135">
        <v>72</v>
      </c>
      <c r="H3603" s="171">
        <f>IFERROR((Table21[[#This Row],[_202330]]-Table21[[#This Row],[_201930]])/Table21[[#This Row],[_201930]]*1,"")</f>
        <v>-0.50344827586206897</v>
      </c>
    </row>
    <row r="3604" spans="1:8" ht="28.5">
      <c r="A3604" s="132">
        <v>234669</v>
      </c>
      <c r="B3604" s="134" t="s">
        <v>1166</v>
      </c>
      <c r="C3604" s="134">
        <v>1246</v>
      </c>
      <c r="D3604" s="134">
        <v>1372</v>
      </c>
      <c r="E3604" s="134">
        <v>1104</v>
      </c>
      <c r="F3604" s="134">
        <v>1093</v>
      </c>
      <c r="G3604" s="135">
        <v>1063</v>
      </c>
      <c r="H3604" s="171">
        <f>IFERROR((Table21[[#This Row],[_202330]]-Table21[[#This Row],[_201930]])/Table21[[#This Row],[_201930]]*1,"")</f>
        <v>-0.14686998394863562</v>
      </c>
    </row>
    <row r="3605" spans="1:8" ht="28.5">
      <c r="A3605" s="132">
        <v>234669</v>
      </c>
      <c r="B3605" s="134" t="s">
        <v>1167</v>
      </c>
      <c r="C3605" s="134">
        <v>90</v>
      </c>
      <c r="D3605" s="134">
        <v>111</v>
      </c>
      <c r="E3605" s="134">
        <v>145</v>
      </c>
      <c r="F3605" s="134">
        <v>187</v>
      </c>
      <c r="G3605" s="135">
        <v>259</v>
      </c>
      <c r="H3605" s="171">
        <f>IFERROR((Table21[[#This Row],[_202330]]-Table21[[#This Row],[_201930]])/Table21[[#This Row],[_201930]]*1,"")</f>
        <v>1.8777777777777778</v>
      </c>
    </row>
    <row r="3606" spans="1:8">
      <c r="A3606" s="132">
        <v>234669</v>
      </c>
      <c r="B3606" s="134" t="s">
        <v>1146</v>
      </c>
      <c r="C3606" s="134">
        <v>1481</v>
      </c>
      <c r="D3606" s="134">
        <v>1623</v>
      </c>
      <c r="E3606" s="134">
        <v>1357</v>
      </c>
      <c r="F3606" s="134">
        <v>1351</v>
      </c>
      <c r="G3606" s="135">
        <v>1394</v>
      </c>
      <c r="H3606" s="171">
        <f>IFERROR((Table21[[#This Row],[_202330]]-Table21[[#This Row],[_201930]])/Table21[[#This Row],[_201930]]*1,"")</f>
        <v>-5.8744091829844698E-2</v>
      </c>
    </row>
    <row r="3607" spans="1:8" ht="28.5">
      <c r="A3607" s="132">
        <v>234669</v>
      </c>
      <c r="B3607" s="134" t="s">
        <v>1147</v>
      </c>
      <c r="C3607" s="134">
        <v>19</v>
      </c>
      <c r="D3607" s="134">
        <v>26</v>
      </c>
      <c r="E3607" s="134">
        <v>14</v>
      </c>
      <c r="F3607" s="134">
        <v>19</v>
      </c>
      <c r="G3607" s="135">
        <v>17</v>
      </c>
      <c r="H3607" s="171">
        <f>IFERROR((Table21[[#This Row],[_202330]]-Table21[[#This Row],[_201930]])/Table21[[#This Row],[_201930]]*1,"")</f>
        <v>-0.10526315789473684</v>
      </c>
    </row>
    <row r="3608" spans="1:8" ht="28.5">
      <c r="A3608" s="132">
        <v>234669</v>
      </c>
      <c r="B3608" s="134" t="s">
        <v>1148</v>
      </c>
      <c r="C3608" s="134">
        <v>450</v>
      </c>
      <c r="D3608" s="134">
        <v>515</v>
      </c>
      <c r="E3608" s="134">
        <v>390</v>
      </c>
      <c r="F3608" s="134">
        <v>368</v>
      </c>
      <c r="G3608" s="135">
        <v>373</v>
      </c>
      <c r="H3608" s="171">
        <f>IFERROR((Table21[[#This Row],[_202330]]-Table21[[#This Row],[_201930]])/Table21[[#This Row],[_201930]]*1,"")</f>
        <v>-0.1711111111111111</v>
      </c>
    </row>
    <row r="3609" spans="1:8" ht="28.5">
      <c r="A3609" s="132">
        <v>234669</v>
      </c>
      <c r="B3609" s="134" t="s">
        <v>1149</v>
      </c>
      <c r="C3609" s="134">
        <v>684</v>
      </c>
      <c r="D3609" s="134">
        <v>667</v>
      </c>
      <c r="E3609" s="134">
        <v>660</v>
      </c>
      <c r="F3609" s="134">
        <v>618</v>
      </c>
      <c r="G3609" s="135">
        <v>679</v>
      </c>
      <c r="H3609" s="171">
        <f>IFERROR((Table21[[#This Row],[_202330]]-Table21[[#This Row],[_201930]])/Table21[[#This Row],[_201930]]*1,"")</f>
        <v>-7.3099415204678359E-3</v>
      </c>
    </row>
    <row r="3610" spans="1:8" ht="28.5">
      <c r="A3610" s="132">
        <v>234669</v>
      </c>
      <c r="B3610" s="134" t="s">
        <v>1150</v>
      </c>
      <c r="C3610" s="134">
        <v>1153</v>
      </c>
      <c r="D3610" s="134">
        <v>1208</v>
      </c>
      <c r="E3610" s="134">
        <v>1064</v>
      </c>
      <c r="F3610" s="134">
        <v>1005</v>
      </c>
      <c r="G3610" s="135">
        <v>1069</v>
      </c>
      <c r="H3610" s="171">
        <f>IFERROR((Table21[[#This Row],[_202330]]-Table21[[#This Row],[_201930]])/Table21[[#This Row],[_201930]]*1,"")</f>
        <v>-7.2853425845620115E-2</v>
      </c>
    </row>
    <row r="3611" spans="1:8">
      <c r="A3611" s="132">
        <v>234669</v>
      </c>
      <c r="B3611" s="134" t="s">
        <v>1151</v>
      </c>
      <c r="C3611" s="134">
        <v>56</v>
      </c>
      <c r="D3611" s="134">
        <v>57</v>
      </c>
      <c r="E3611" s="134">
        <v>56</v>
      </c>
      <c r="F3611" s="134">
        <v>57</v>
      </c>
      <c r="G3611" s="135">
        <v>57</v>
      </c>
      <c r="H3611" s="171">
        <f>IFERROR((Table21[[#This Row],[_202330]]-Table21[[#This Row],[_201930]])/Table21[[#This Row],[_201930]]*1,"")</f>
        <v>1.7857142857142856E-2</v>
      </c>
    </row>
    <row r="3612" spans="1:8" ht="28.5">
      <c r="A3612" s="132">
        <v>234669</v>
      </c>
      <c r="B3612" s="134" t="s">
        <v>1152</v>
      </c>
      <c r="C3612" s="134">
        <v>18</v>
      </c>
      <c r="D3612" s="134">
        <v>19</v>
      </c>
      <c r="E3612" s="134">
        <v>17</v>
      </c>
      <c r="F3612" s="134">
        <v>16</v>
      </c>
      <c r="G3612" s="135">
        <v>16</v>
      </c>
      <c r="H3612" s="171">
        <f>IFERROR((Table21[[#This Row],[_202330]]-Table21[[#This Row],[_201930]])/Table21[[#This Row],[_201930]]*1,"")</f>
        <v>-0.1111111111111111</v>
      </c>
    </row>
    <row r="3613" spans="1:8" ht="28.5">
      <c r="A3613" s="132">
        <v>234669</v>
      </c>
      <c r="B3613" s="134" t="s">
        <v>1153</v>
      </c>
      <c r="C3613" s="134">
        <v>1</v>
      </c>
      <c r="D3613" s="134">
        <v>1</v>
      </c>
      <c r="E3613" s="134">
        <v>1</v>
      </c>
      <c r="F3613" s="134">
        <v>1</v>
      </c>
      <c r="G3613" s="135">
        <v>1</v>
      </c>
      <c r="H3613" s="171">
        <f>IFERROR((Table21[[#This Row],[_202330]]-Table21[[#This Row],[_201930]])/Table21[[#This Row],[_201930]]*1,"")</f>
        <v>0</v>
      </c>
    </row>
    <row r="3614" spans="1:8" ht="28.5">
      <c r="A3614" s="132">
        <v>234669</v>
      </c>
      <c r="B3614" s="134" t="s">
        <v>1154</v>
      </c>
      <c r="C3614" s="134">
        <v>17</v>
      </c>
      <c r="D3614" s="134">
        <v>18</v>
      </c>
      <c r="E3614" s="134">
        <v>16</v>
      </c>
      <c r="F3614" s="134">
        <v>16</v>
      </c>
      <c r="G3614" s="135">
        <v>15</v>
      </c>
      <c r="H3614" s="171">
        <f>IFERROR((Table21[[#This Row],[_202330]]-Table21[[#This Row],[_201930]])/Table21[[#This Row],[_201930]]*1,"")</f>
        <v>-0.11764705882352941</v>
      </c>
    </row>
    <row r="3615" spans="1:8" ht="28.5">
      <c r="A3615" s="132">
        <v>234669</v>
      </c>
      <c r="B3615" s="134" t="s">
        <v>1155</v>
      </c>
      <c r="C3615" s="134">
        <v>26</v>
      </c>
      <c r="D3615" s="134">
        <v>24</v>
      </c>
      <c r="E3615" s="134">
        <v>27</v>
      </c>
      <c r="F3615" s="134">
        <v>26</v>
      </c>
      <c r="G3615" s="135">
        <v>28</v>
      </c>
      <c r="H3615" s="171">
        <f>IFERROR((Table21[[#This Row],[_202330]]-Table21[[#This Row],[_201930]])/Table21[[#This Row],[_201930]]*1,"")</f>
        <v>7.6923076923076927E-2</v>
      </c>
    </row>
    <row r="3616" spans="1:8">
      <c r="A3616" s="132">
        <v>234951</v>
      </c>
      <c r="B3616" s="134" t="s">
        <v>1173</v>
      </c>
      <c r="C3616" s="134">
        <v>2325</v>
      </c>
      <c r="D3616" s="134">
        <v>2094</v>
      </c>
      <c r="E3616" s="134">
        <v>1934</v>
      </c>
      <c r="F3616" s="134">
        <v>1892</v>
      </c>
      <c r="G3616" s="135">
        <v>1824</v>
      </c>
      <c r="H3616" s="171">
        <f>IFERROR((Table21[[#This Row],[_202330]]-Table21[[#This Row],[_201930]])/Table21[[#This Row],[_201930]]*1,"")</f>
        <v>-0.21548387096774194</v>
      </c>
    </row>
    <row r="3617" spans="1:8">
      <c r="A3617" s="132">
        <v>234951</v>
      </c>
      <c r="B3617" s="134" t="s">
        <v>1131</v>
      </c>
      <c r="C3617" s="134">
        <v>0</v>
      </c>
      <c r="D3617" s="134">
        <v>0</v>
      </c>
      <c r="E3617" s="134">
        <v>0</v>
      </c>
      <c r="F3617" s="134">
        <v>0</v>
      </c>
      <c r="G3617" s="135">
        <v>0</v>
      </c>
      <c r="H3617" s="171" t="str">
        <f>IFERROR((Table21[[#This Row],[_202330]]-Table21[[#This Row],[_201930]])/Table21[[#This Row],[_201930]]*1,"")</f>
        <v/>
      </c>
    </row>
    <row r="3618" spans="1:8">
      <c r="A3618" s="132">
        <v>234951</v>
      </c>
      <c r="B3618" s="134" t="s">
        <v>1132</v>
      </c>
      <c r="C3618" s="134">
        <v>2325</v>
      </c>
      <c r="D3618" s="134">
        <v>2094</v>
      </c>
      <c r="E3618" s="134">
        <v>1934</v>
      </c>
      <c r="F3618" s="134">
        <v>1892</v>
      </c>
      <c r="G3618" s="135">
        <v>1824</v>
      </c>
      <c r="H3618" s="171">
        <f>IFERROR((Table21[[#This Row],[_202330]]-Table21[[#This Row],[_201930]])/Table21[[#This Row],[_201930]]*1,"")</f>
        <v>-0.21548387096774194</v>
      </c>
    </row>
    <row r="3619" spans="1:8" ht="28.5">
      <c r="A3619" s="132">
        <v>234951</v>
      </c>
      <c r="B3619" s="134" t="s">
        <v>1133</v>
      </c>
      <c r="C3619" s="134">
        <v>522</v>
      </c>
      <c r="D3619" s="134">
        <v>484</v>
      </c>
      <c r="E3619" s="134">
        <v>438</v>
      </c>
      <c r="F3619" s="134">
        <v>380</v>
      </c>
      <c r="G3619" s="135">
        <v>351</v>
      </c>
      <c r="H3619" s="171">
        <f>IFERROR((Table21[[#This Row],[_202330]]-Table21[[#This Row],[_201930]])/Table21[[#This Row],[_201930]]*1,"")</f>
        <v>-0.32758620689655171</v>
      </c>
    </row>
    <row r="3620" spans="1:8" ht="28.5">
      <c r="A3620" s="132">
        <v>234951</v>
      </c>
      <c r="B3620" s="134" t="s">
        <v>1162</v>
      </c>
      <c r="C3620" s="134">
        <v>686</v>
      </c>
      <c r="D3620" s="134">
        <v>686</v>
      </c>
      <c r="E3620" s="134">
        <v>715</v>
      </c>
      <c r="F3620" s="134">
        <v>702</v>
      </c>
      <c r="G3620" s="135">
        <v>736</v>
      </c>
      <c r="H3620" s="171">
        <f>IFERROR((Table21[[#This Row],[_202330]]-Table21[[#This Row],[_201930]])/Table21[[#This Row],[_201930]]*1,"")</f>
        <v>7.2886297376093298E-2</v>
      </c>
    </row>
    <row r="3621" spans="1:8" ht="28.5">
      <c r="A3621" s="132">
        <v>234951</v>
      </c>
      <c r="B3621" s="134" t="s">
        <v>1163</v>
      </c>
      <c r="C3621" s="134">
        <v>0</v>
      </c>
      <c r="D3621" s="134">
        <v>1</v>
      </c>
      <c r="E3621" s="134">
        <v>2</v>
      </c>
      <c r="F3621" s="134">
        <v>13</v>
      </c>
      <c r="G3621" s="135">
        <v>14</v>
      </c>
      <c r="H3621" s="171" t="str">
        <f>IFERROR((Table21[[#This Row],[_202330]]-Table21[[#This Row],[_201930]])/Table21[[#This Row],[_201930]]*1,"")</f>
        <v/>
      </c>
    </row>
    <row r="3622" spans="1:8">
      <c r="A3622" s="132">
        <v>234951</v>
      </c>
      <c r="B3622" s="134" t="s">
        <v>1136</v>
      </c>
      <c r="C3622" s="134">
        <v>1208</v>
      </c>
      <c r="D3622" s="134">
        <v>1171</v>
      </c>
      <c r="E3622" s="134">
        <v>1155</v>
      </c>
      <c r="F3622" s="134">
        <v>1095</v>
      </c>
      <c r="G3622" s="135">
        <v>1101</v>
      </c>
      <c r="H3622" s="171">
        <f>IFERROR((Table21[[#This Row],[_202330]]-Table21[[#This Row],[_201930]])/Table21[[#This Row],[_201930]]*1,"")</f>
        <v>-8.8576158940397345E-2</v>
      </c>
    </row>
    <row r="3623" spans="1:8">
      <c r="A3623" s="132">
        <v>234951</v>
      </c>
      <c r="B3623" s="134" t="s">
        <v>1137</v>
      </c>
      <c r="C3623" s="134">
        <v>52</v>
      </c>
      <c r="D3623" s="134">
        <v>56</v>
      </c>
      <c r="E3623" s="134">
        <v>60</v>
      </c>
      <c r="F3623" s="134">
        <v>58</v>
      </c>
      <c r="G3623" s="135">
        <v>60</v>
      </c>
      <c r="H3623" s="171">
        <f>IFERROR((Table21[[#This Row],[_202330]]-Table21[[#This Row],[_201930]])/Table21[[#This Row],[_201930]]*1,"")</f>
        <v>0.15384615384615385</v>
      </c>
    </row>
    <row r="3624" spans="1:8" ht="28.5">
      <c r="A3624" s="132">
        <v>234951</v>
      </c>
      <c r="B3624" s="134" t="s">
        <v>1138</v>
      </c>
      <c r="C3624" s="134">
        <v>509</v>
      </c>
      <c r="D3624" s="134">
        <v>479</v>
      </c>
      <c r="E3624" s="134">
        <v>433</v>
      </c>
      <c r="F3624" s="134">
        <v>382</v>
      </c>
      <c r="G3624" s="135">
        <v>349</v>
      </c>
      <c r="H3624" s="171">
        <f>IFERROR((Table21[[#This Row],[_202330]]-Table21[[#This Row],[_201930]])/Table21[[#This Row],[_201930]]*1,"")</f>
        <v>-0.3143418467583497</v>
      </c>
    </row>
    <row r="3625" spans="1:8" ht="28.5">
      <c r="A3625" s="132">
        <v>234951</v>
      </c>
      <c r="B3625" s="134" t="s">
        <v>1164</v>
      </c>
      <c r="C3625" s="134">
        <v>716</v>
      </c>
      <c r="D3625" s="134">
        <v>707</v>
      </c>
      <c r="E3625" s="134">
        <v>729</v>
      </c>
      <c r="F3625" s="134">
        <v>715</v>
      </c>
      <c r="G3625" s="135">
        <v>747</v>
      </c>
      <c r="H3625" s="171">
        <f>IFERROR((Table21[[#This Row],[_202330]]-Table21[[#This Row],[_201930]])/Table21[[#This Row],[_201930]]*1,"")</f>
        <v>4.3296089385474863E-2</v>
      </c>
    </row>
    <row r="3626" spans="1:8" ht="28.5">
      <c r="A3626" s="132">
        <v>234951</v>
      </c>
      <c r="B3626" s="134" t="s">
        <v>1165</v>
      </c>
      <c r="C3626" s="134">
        <v>2</v>
      </c>
      <c r="D3626" s="134">
        <v>1</v>
      </c>
      <c r="E3626" s="134">
        <v>2</v>
      </c>
      <c r="F3626" s="134">
        <v>14</v>
      </c>
      <c r="G3626" s="135">
        <v>16</v>
      </c>
      <c r="H3626" s="171">
        <f>IFERROR((Table21[[#This Row],[_202330]]-Table21[[#This Row],[_201930]])/Table21[[#This Row],[_201930]]*1,"")</f>
        <v>7</v>
      </c>
    </row>
    <row r="3627" spans="1:8">
      <c r="A3627" s="132">
        <v>234951</v>
      </c>
      <c r="B3627" s="134" t="s">
        <v>1141</v>
      </c>
      <c r="C3627" s="134">
        <v>1227</v>
      </c>
      <c r="D3627" s="134">
        <v>1187</v>
      </c>
      <c r="E3627" s="134">
        <v>1164</v>
      </c>
      <c r="F3627" s="134">
        <v>1111</v>
      </c>
      <c r="G3627" s="135">
        <v>1112</v>
      </c>
      <c r="H3627" s="171">
        <f>IFERROR((Table21[[#This Row],[_202330]]-Table21[[#This Row],[_201930]])/Table21[[#This Row],[_201930]]*1,"")</f>
        <v>-9.3724531377343115E-2</v>
      </c>
    </row>
    <row r="3628" spans="1:8">
      <c r="A3628" s="132">
        <v>234951</v>
      </c>
      <c r="B3628" s="134" t="s">
        <v>1142</v>
      </c>
      <c r="C3628" s="134">
        <v>53</v>
      </c>
      <c r="D3628" s="134">
        <v>57</v>
      </c>
      <c r="E3628" s="134">
        <v>60</v>
      </c>
      <c r="F3628" s="134">
        <v>59</v>
      </c>
      <c r="G3628" s="135">
        <v>61</v>
      </c>
      <c r="H3628" s="171">
        <f>IFERROR((Table21[[#This Row],[_202330]]-Table21[[#This Row],[_201930]])/Table21[[#This Row],[_201930]]*1,"")</f>
        <v>0.15094339622641509</v>
      </c>
    </row>
    <row r="3629" spans="1:8" ht="28.5">
      <c r="A3629" s="132">
        <v>234951</v>
      </c>
      <c r="B3629" s="134" t="s">
        <v>1143</v>
      </c>
      <c r="C3629" s="134">
        <v>510</v>
      </c>
      <c r="D3629" s="134">
        <v>482</v>
      </c>
      <c r="E3629" s="134">
        <v>432</v>
      </c>
      <c r="F3629" s="134">
        <v>378</v>
      </c>
      <c r="G3629" s="135">
        <v>347</v>
      </c>
      <c r="H3629" s="171">
        <f>IFERROR((Table21[[#This Row],[_202330]]-Table21[[#This Row],[_201930]])/Table21[[#This Row],[_201930]]*1,"")</f>
        <v>-0.31960784313725488</v>
      </c>
    </row>
    <row r="3630" spans="1:8" ht="28.5">
      <c r="A3630" s="132">
        <v>234951</v>
      </c>
      <c r="B3630" s="134" t="s">
        <v>1166</v>
      </c>
      <c r="C3630" s="134">
        <v>724</v>
      </c>
      <c r="D3630" s="134">
        <v>709</v>
      </c>
      <c r="E3630" s="134">
        <v>735</v>
      </c>
      <c r="F3630" s="134">
        <v>719</v>
      </c>
      <c r="G3630" s="135">
        <v>751</v>
      </c>
      <c r="H3630" s="171">
        <f>IFERROR((Table21[[#This Row],[_202330]]-Table21[[#This Row],[_201930]])/Table21[[#This Row],[_201930]]*1,"")</f>
        <v>3.7292817679558013E-2</v>
      </c>
    </row>
    <row r="3631" spans="1:8" ht="28.5">
      <c r="A3631" s="132">
        <v>234951</v>
      </c>
      <c r="B3631" s="134" t="s">
        <v>1167</v>
      </c>
      <c r="C3631" s="134">
        <v>2</v>
      </c>
      <c r="D3631" s="134">
        <v>1</v>
      </c>
      <c r="E3631" s="134">
        <v>2</v>
      </c>
      <c r="F3631" s="134">
        <v>15</v>
      </c>
      <c r="G3631" s="135">
        <v>18</v>
      </c>
      <c r="H3631" s="171">
        <f>IFERROR((Table21[[#This Row],[_202330]]-Table21[[#This Row],[_201930]])/Table21[[#This Row],[_201930]]*1,"")</f>
        <v>8</v>
      </c>
    </row>
    <row r="3632" spans="1:8">
      <c r="A3632" s="132">
        <v>234951</v>
      </c>
      <c r="B3632" s="134" t="s">
        <v>1146</v>
      </c>
      <c r="C3632" s="134">
        <v>1236</v>
      </c>
      <c r="D3632" s="134">
        <v>1192</v>
      </c>
      <c r="E3632" s="134">
        <v>1169</v>
      </c>
      <c r="F3632" s="134">
        <v>1112</v>
      </c>
      <c r="G3632" s="135">
        <v>1116</v>
      </c>
      <c r="H3632" s="171">
        <f>IFERROR((Table21[[#This Row],[_202330]]-Table21[[#This Row],[_201930]])/Table21[[#This Row],[_201930]]*1,"")</f>
        <v>-9.7087378640776698E-2</v>
      </c>
    </row>
    <row r="3633" spans="1:8" ht="28.5">
      <c r="A3633" s="132">
        <v>234951</v>
      </c>
      <c r="B3633" s="134" t="s">
        <v>1147</v>
      </c>
      <c r="C3633" s="134">
        <v>8</v>
      </c>
      <c r="D3633" s="134">
        <v>5</v>
      </c>
      <c r="E3633" s="134">
        <v>5</v>
      </c>
      <c r="F3633" s="134">
        <v>8</v>
      </c>
      <c r="G3633" s="135">
        <v>6</v>
      </c>
      <c r="H3633" s="171">
        <f>IFERROR((Table21[[#This Row],[_202330]]-Table21[[#This Row],[_201930]])/Table21[[#This Row],[_201930]]*1,"")</f>
        <v>-0.25</v>
      </c>
    </row>
    <row r="3634" spans="1:8" ht="28.5">
      <c r="A3634" s="132">
        <v>234951</v>
      </c>
      <c r="B3634" s="134" t="s">
        <v>1148</v>
      </c>
      <c r="C3634" s="134">
        <v>431</v>
      </c>
      <c r="D3634" s="134">
        <v>333</v>
      </c>
      <c r="E3634" s="134">
        <v>295</v>
      </c>
      <c r="F3634" s="134">
        <v>296</v>
      </c>
      <c r="G3634" s="135">
        <v>263</v>
      </c>
      <c r="H3634" s="171">
        <f>IFERROR((Table21[[#This Row],[_202330]]-Table21[[#This Row],[_201930]])/Table21[[#This Row],[_201930]]*1,"")</f>
        <v>-0.38979118329466356</v>
      </c>
    </row>
    <row r="3635" spans="1:8" ht="28.5">
      <c r="A3635" s="132">
        <v>234951</v>
      </c>
      <c r="B3635" s="134" t="s">
        <v>1149</v>
      </c>
      <c r="C3635" s="134">
        <v>650</v>
      </c>
      <c r="D3635" s="134">
        <v>564</v>
      </c>
      <c r="E3635" s="134">
        <v>465</v>
      </c>
      <c r="F3635" s="134">
        <v>476</v>
      </c>
      <c r="G3635" s="135">
        <v>439</v>
      </c>
      <c r="H3635" s="171">
        <f>IFERROR((Table21[[#This Row],[_202330]]-Table21[[#This Row],[_201930]])/Table21[[#This Row],[_201930]]*1,"")</f>
        <v>-0.32461538461538464</v>
      </c>
    </row>
    <row r="3636" spans="1:8" ht="28.5">
      <c r="A3636" s="132">
        <v>234951</v>
      </c>
      <c r="B3636" s="134" t="s">
        <v>1150</v>
      </c>
      <c r="C3636" s="134">
        <v>1089</v>
      </c>
      <c r="D3636" s="134">
        <v>902</v>
      </c>
      <c r="E3636" s="134">
        <v>765</v>
      </c>
      <c r="F3636" s="134">
        <v>780</v>
      </c>
      <c r="G3636" s="135">
        <v>708</v>
      </c>
      <c r="H3636" s="171">
        <f>IFERROR((Table21[[#This Row],[_202330]]-Table21[[#This Row],[_201930]])/Table21[[#This Row],[_201930]]*1,"")</f>
        <v>-0.34986225895316803</v>
      </c>
    </row>
    <row r="3637" spans="1:8">
      <c r="A3637" s="132">
        <v>234951</v>
      </c>
      <c r="B3637" s="134" t="s">
        <v>1151</v>
      </c>
      <c r="C3637" s="134">
        <v>53</v>
      </c>
      <c r="D3637" s="134">
        <v>57</v>
      </c>
      <c r="E3637" s="134">
        <v>60</v>
      </c>
      <c r="F3637" s="134">
        <v>59</v>
      </c>
      <c r="G3637" s="135">
        <v>61</v>
      </c>
      <c r="H3637" s="171">
        <f>IFERROR((Table21[[#This Row],[_202330]]-Table21[[#This Row],[_201930]])/Table21[[#This Row],[_201930]]*1,"")</f>
        <v>0.15094339622641509</v>
      </c>
    </row>
    <row r="3638" spans="1:8" ht="28.5">
      <c r="A3638" s="132">
        <v>234951</v>
      </c>
      <c r="B3638" s="134" t="s">
        <v>1152</v>
      </c>
      <c r="C3638" s="134">
        <v>19</v>
      </c>
      <c r="D3638" s="134">
        <v>16</v>
      </c>
      <c r="E3638" s="134">
        <v>16</v>
      </c>
      <c r="F3638" s="134">
        <v>16</v>
      </c>
      <c r="G3638" s="135">
        <v>15</v>
      </c>
      <c r="H3638" s="171">
        <f>IFERROR((Table21[[#This Row],[_202330]]-Table21[[#This Row],[_201930]])/Table21[[#This Row],[_201930]]*1,"")</f>
        <v>-0.21052631578947367</v>
      </c>
    </row>
    <row r="3639" spans="1:8" ht="28.5">
      <c r="A3639" s="132">
        <v>234951</v>
      </c>
      <c r="B3639" s="134" t="s">
        <v>1153</v>
      </c>
      <c r="C3639" s="134">
        <v>0</v>
      </c>
      <c r="D3639" s="134">
        <v>0</v>
      </c>
      <c r="E3639" s="134">
        <v>0</v>
      </c>
      <c r="F3639" s="134">
        <v>0</v>
      </c>
      <c r="G3639" s="135">
        <v>0</v>
      </c>
      <c r="H3639" s="171" t="str">
        <f>IFERROR((Table21[[#This Row],[_202330]]-Table21[[#This Row],[_201930]])/Table21[[#This Row],[_201930]]*1,"")</f>
        <v/>
      </c>
    </row>
    <row r="3640" spans="1:8" ht="28.5">
      <c r="A3640" s="132">
        <v>234951</v>
      </c>
      <c r="B3640" s="134" t="s">
        <v>1154</v>
      </c>
      <c r="C3640" s="134">
        <v>19</v>
      </c>
      <c r="D3640" s="134">
        <v>16</v>
      </c>
      <c r="E3640" s="134">
        <v>15</v>
      </c>
      <c r="F3640" s="134">
        <v>16</v>
      </c>
      <c r="G3640" s="135">
        <v>14</v>
      </c>
      <c r="H3640" s="171">
        <f>IFERROR((Table21[[#This Row],[_202330]]-Table21[[#This Row],[_201930]])/Table21[[#This Row],[_201930]]*1,"")</f>
        <v>-0.26315789473684209</v>
      </c>
    </row>
    <row r="3641" spans="1:8" ht="28.5">
      <c r="A3641" s="132">
        <v>234951</v>
      </c>
      <c r="B3641" s="134" t="s">
        <v>1155</v>
      </c>
      <c r="C3641" s="134">
        <v>28</v>
      </c>
      <c r="D3641" s="134">
        <v>27</v>
      </c>
      <c r="E3641" s="134">
        <v>24</v>
      </c>
      <c r="F3641" s="134">
        <v>25</v>
      </c>
      <c r="G3641" s="135">
        <v>24</v>
      </c>
      <c r="H3641" s="171">
        <f>IFERROR((Table21[[#This Row],[_202330]]-Table21[[#This Row],[_201930]])/Table21[[#This Row],[_201930]]*1,"")</f>
        <v>-0.14285714285714285</v>
      </c>
    </row>
    <row r="3642" spans="1:8">
      <c r="A3642" s="132">
        <v>235103</v>
      </c>
      <c r="B3642" s="134" t="s">
        <v>1173</v>
      </c>
      <c r="C3642" s="134">
        <v>2950</v>
      </c>
      <c r="D3642" s="134">
        <v>2778</v>
      </c>
      <c r="E3642" s="134">
        <v>2688</v>
      </c>
      <c r="F3642" s="134">
        <v>2775</v>
      </c>
      <c r="G3642" s="135">
        <v>2537</v>
      </c>
      <c r="H3642" s="171">
        <f>IFERROR((Table21[[#This Row],[_202330]]-Table21[[#This Row],[_201930]])/Table21[[#This Row],[_201930]]*1,"")</f>
        <v>-0.14000000000000001</v>
      </c>
    </row>
    <row r="3643" spans="1:8">
      <c r="A3643" s="132">
        <v>235103</v>
      </c>
      <c r="B3643" s="134" t="s">
        <v>1131</v>
      </c>
      <c r="C3643" s="134">
        <v>0</v>
      </c>
      <c r="D3643" s="134">
        <v>0</v>
      </c>
      <c r="E3643" s="134">
        <v>0</v>
      </c>
      <c r="F3643" s="134">
        <v>0</v>
      </c>
      <c r="G3643" s="135">
        <v>0</v>
      </c>
      <c r="H3643" s="171" t="str">
        <f>IFERROR((Table21[[#This Row],[_202330]]-Table21[[#This Row],[_201930]])/Table21[[#This Row],[_201930]]*1,"")</f>
        <v/>
      </c>
    </row>
    <row r="3644" spans="1:8">
      <c r="A3644" s="132">
        <v>235103</v>
      </c>
      <c r="B3644" s="134" t="s">
        <v>1132</v>
      </c>
      <c r="C3644" s="134">
        <v>2950</v>
      </c>
      <c r="D3644" s="134">
        <v>2778</v>
      </c>
      <c r="E3644" s="134">
        <v>2688</v>
      </c>
      <c r="F3644" s="134">
        <v>2775</v>
      </c>
      <c r="G3644" s="135">
        <v>2537</v>
      </c>
      <c r="H3644" s="171">
        <f>IFERROR((Table21[[#This Row],[_202330]]-Table21[[#This Row],[_201930]])/Table21[[#This Row],[_201930]]*1,"")</f>
        <v>-0.14000000000000001</v>
      </c>
    </row>
    <row r="3645" spans="1:8" ht="28.5">
      <c r="A3645" s="132">
        <v>235103</v>
      </c>
      <c r="B3645" s="134" t="s">
        <v>1133</v>
      </c>
      <c r="C3645" s="134">
        <v>257</v>
      </c>
      <c r="D3645" s="134">
        <v>184</v>
      </c>
      <c r="E3645" s="134">
        <v>155</v>
      </c>
      <c r="F3645" s="134">
        <v>106</v>
      </c>
      <c r="G3645" s="135">
        <v>119</v>
      </c>
      <c r="H3645" s="171">
        <f>IFERROR((Table21[[#This Row],[_202330]]-Table21[[#This Row],[_201930]])/Table21[[#This Row],[_201930]]*1,"")</f>
        <v>-0.53696498054474706</v>
      </c>
    </row>
    <row r="3646" spans="1:8" ht="28.5">
      <c r="A3646" s="132">
        <v>235103</v>
      </c>
      <c r="B3646" s="134" t="s">
        <v>1162</v>
      </c>
      <c r="C3646" s="134">
        <v>1151</v>
      </c>
      <c r="D3646" s="134">
        <v>1114</v>
      </c>
      <c r="E3646" s="134">
        <v>1049</v>
      </c>
      <c r="F3646" s="134">
        <v>1086</v>
      </c>
      <c r="G3646" s="135">
        <v>1040</v>
      </c>
      <c r="H3646" s="171">
        <f>IFERROR((Table21[[#This Row],[_202330]]-Table21[[#This Row],[_201930]])/Table21[[#This Row],[_201930]]*1,"")</f>
        <v>-9.6437880104257162E-2</v>
      </c>
    </row>
    <row r="3647" spans="1:8" ht="28.5">
      <c r="A3647" s="132">
        <v>235103</v>
      </c>
      <c r="B3647" s="134" t="s">
        <v>1163</v>
      </c>
      <c r="C3647" s="134">
        <v>0</v>
      </c>
      <c r="D3647" s="134">
        <v>0</v>
      </c>
      <c r="E3647" s="134">
        <v>0</v>
      </c>
      <c r="F3647" s="134">
        <v>0</v>
      </c>
      <c r="G3647" s="135">
        <v>1</v>
      </c>
      <c r="H3647" s="171" t="str">
        <f>IFERROR((Table21[[#This Row],[_202330]]-Table21[[#This Row],[_201930]])/Table21[[#This Row],[_201930]]*1,"")</f>
        <v/>
      </c>
    </row>
    <row r="3648" spans="1:8">
      <c r="A3648" s="132">
        <v>235103</v>
      </c>
      <c r="B3648" s="134" t="s">
        <v>1136</v>
      </c>
      <c r="C3648" s="134">
        <v>1408</v>
      </c>
      <c r="D3648" s="134">
        <v>1298</v>
      </c>
      <c r="E3648" s="134">
        <v>1204</v>
      </c>
      <c r="F3648" s="134">
        <v>1192</v>
      </c>
      <c r="G3648" s="135">
        <v>1160</v>
      </c>
      <c r="H3648" s="171">
        <f>IFERROR((Table21[[#This Row],[_202330]]-Table21[[#This Row],[_201930]])/Table21[[#This Row],[_201930]]*1,"")</f>
        <v>-0.17613636363636365</v>
      </c>
    </row>
    <row r="3649" spans="1:8">
      <c r="A3649" s="132">
        <v>235103</v>
      </c>
      <c r="B3649" s="134" t="s">
        <v>1137</v>
      </c>
      <c r="C3649" s="134">
        <v>48</v>
      </c>
      <c r="D3649" s="134">
        <v>47</v>
      </c>
      <c r="E3649" s="134">
        <v>45</v>
      </c>
      <c r="F3649" s="134">
        <v>43</v>
      </c>
      <c r="G3649" s="135">
        <v>46</v>
      </c>
      <c r="H3649" s="171">
        <f>IFERROR((Table21[[#This Row],[_202330]]-Table21[[#This Row],[_201930]])/Table21[[#This Row],[_201930]]*1,"")</f>
        <v>-4.1666666666666664E-2</v>
      </c>
    </row>
    <row r="3650" spans="1:8" ht="28.5">
      <c r="A3650" s="132">
        <v>235103</v>
      </c>
      <c r="B3650" s="134" t="s">
        <v>1138</v>
      </c>
      <c r="C3650" s="134">
        <v>261</v>
      </c>
      <c r="D3650" s="134">
        <v>186</v>
      </c>
      <c r="E3650" s="134">
        <v>155</v>
      </c>
      <c r="F3650" s="134">
        <v>109</v>
      </c>
      <c r="G3650" s="135">
        <v>122</v>
      </c>
      <c r="H3650" s="171">
        <f>IFERROR((Table21[[#This Row],[_202330]]-Table21[[#This Row],[_201930]])/Table21[[#This Row],[_201930]]*1,"")</f>
        <v>-0.53256704980842917</v>
      </c>
    </row>
    <row r="3651" spans="1:8" ht="28.5">
      <c r="A3651" s="132">
        <v>235103</v>
      </c>
      <c r="B3651" s="134" t="s">
        <v>1164</v>
      </c>
      <c r="C3651" s="134">
        <v>1219</v>
      </c>
      <c r="D3651" s="134">
        <v>1192</v>
      </c>
      <c r="E3651" s="134">
        <v>1104</v>
      </c>
      <c r="F3651" s="134">
        <v>1135</v>
      </c>
      <c r="G3651" s="135">
        <v>1063</v>
      </c>
      <c r="H3651" s="171">
        <f>IFERROR((Table21[[#This Row],[_202330]]-Table21[[#This Row],[_201930]])/Table21[[#This Row],[_201930]]*1,"")</f>
        <v>-0.12797374897456931</v>
      </c>
    </row>
    <row r="3652" spans="1:8" ht="28.5">
      <c r="A3652" s="132">
        <v>235103</v>
      </c>
      <c r="B3652" s="134" t="s">
        <v>1165</v>
      </c>
      <c r="C3652" s="134">
        <v>0</v>
      </c>
      <c r="D3652" s="134">
        <v>0</v>
      </c>
      <c r="E3652" s="134">
        <v>2</v>
      </c>
      <c r="F3652" s="134">
        <v>4</v>
      </c>
      <c r="G3652" s="135">
        <v>9</v>
      </c>
      <c r="H3652" s="171" t="str">
        <f>IFERROR((Table21[[#This Row],[_202330]]-Table21[[#This Row],[_201930]])/Table21[[#This Row],[_201930]]*1,"")</f>
        <v/>
      </c>
    </row>
    <row r="3653" spans="1:8">
      <c r="A3653" s="132">
        <v>235103</v>
      </c>
      <c r="B3653" s="134" t="s">
        <v>1141</v>
      </c>
      <c r="C3653" s="134">
        <v>1480</v>
      </c>
      <c r="D3653" s="134">
        <v>1378</v>
      </c>
      <c r="E3653" s="134">
        <v>1261</v>
      </c>
      <c r="F3653" s="134">
        <v>1248</v>
      </c>
      <c r="G3653" s="135">
        <v>1194</v>
      </c>
      <c r="H3653" s="171">
        <f>IFERROR((Table21[[#This Row],[_202330]]-Table21[[#This Row],[_201930]])/Table21[[#This Row],[_201930]]*1,"")</f>
        <v>-0.19324324324324324</v>
      </c>
    </row>
    <row r="3654" spans="1:8">
      <c r="A3654" s="132">
        <v>235103</v>
      </c>
      <c r="B3654" s="134" t="s">
        <v>1142</v>
      </c>
      <c r="C3654" s="134">
        <v>50</v>
      </c>
      <c r="D3654" s="134">
        <v>50</v>
      </c>
      <c r="E3654" s="134">
        <v>47</v>
      </c>
      <c r="F3654" s="134">
        <v>45</v>
      </c>
      <c r="G3654" s="135">
        <v>47</v>
      </c>
      <c r="H3654" s="171">
        <f>IFERROR((Table21[[#This Row],[_202330]]-Table21[[#This Row],[_201930]])/Table21[[#This Row],[_201930]]*1,"")</f>
        <v>-0.06</v>
      </c>
    </row>
    <row r="3655" spans="1:8" ht="28.5">
      <c r="A3655" s="132">
        <v>235103</v>
      </c>
      <c r="B3655" s="134" t="s">
        <v>1143</v>
      </c>
      <c r="C3655" s="134">
        <v>256</v>
      </c>
      <c r="D3655" s="134">
        <v>185</v>
      </c>
      <c r="E3655" s="134">
        <v>158</v>
      </c>
      <c r="F3655" s="134">
        <v>107</v>
      </c>
      <c r="G3655" s="135">
        <v>120</v>
      </c>
      <c r="H3655" s="171">
        <f>IFERROR((Table21[[#This Row],[_202330]]-Table21[[#This Row],[_201930]])/Table21[[#This Row],[_201930]]*1,"")</f>
        <v>-0.53125</v>
      </c>
    </row>
    <row r="3656" spans="1:8" ht="28.5">
      <c r="A3656" s="132">
        <v>235103</v>
      </c>
      <c r="B3656" s="134" t="s">
        <v>1166</v>
      </c>
      <c r="C3656" s="134">
        <v>1243</v>
      </c>
      <c r="D3656" s="134">
        <v>1213</v>
      </c>
      <c r="E3656" s="134">
        <v>1120</v>
      </c>
      <c r="F3656" s="134">
        <v>1147</v>
      </c>
      <c r="G3656" s="135">
        <v>1072</v>
      </c>
      <c r="H3656" s="171">
        <f>IFERROR((Table21[[#This Row],[_202330]]-Table21[[#This Row],[_201930]])/Table21[[#This Row],[_201930]]*1,"")</f>
        <v>-0.13757039420756234</v>
      </c>
    </row>
    <row r="3657" spans="1:8" ht="28.5">
      <c r="A3657" s="132">
        <v>235103</v>
      </c>
      <c r="B3657" s="134" t="s">
        <v>1167</v>
      </c>
      <c r="C3657" s="134">
        <v>2</v>
      </c>
      <c r="D3657" s="134">
        <v>2</v>
      </c>
      <c r="E3657" s="134">
        <v>2</v>
      </c>
      <c r="F3657" s="134">
        <v>5</v>
      </c>
      <c r="G3657" s="135">
        <v>10</v>
      </c>
      <c r="H3657" s="171">
        <f>IFERROR((Table21[[#This Row],[_202330]]-Table21[[#This Row],[_201930]])/Table21[[#This Row],[_201930]]*1,"")</f>
        <v>4</v>
      </c>
    </row>
    <row r="3658" spans="1:8">
      <c r="A3658" s="132">
        <v>235103</v>
      </c>
      <c r="B3658" s="134" t="s">
        <v>1146</v>
      </c>
      <c r="C3658" s="134">
        <v>1501</v>
      </c>
      <c r="D3658" s="134">
        <v>1400</v>
      </c>
      <c r="E3658" s="134">
        <v>1280</v>
      </c>
      <c r="F3658" s="134">
        <v>1259</v>
      </c>
      <c r="G3658" s="135">
        <v>1202</v>
      </c>
      <c r="H3658" s="171">
        <f>IFERROR((Table21[[#This Row],[_202330]]-Table21[[#This Row],[_201930]])/Table21[[#This Row],[_201930]]*1,"")</f>
        <v>-0.19920053297801465</v>
      </c>
    </row>
    <row r="3659" spans="1:8" ht="28.5">
      <c r="A3659" s="132">
        <v>235103</v>
      </c>
      <c r="B3659" s="134" t="s">
        <v>1147</v>
      </c>
      <c r="C3659" s="134">
        <v>20</v>
      </c>
      <c r="D3659" s="134">
        <v>12</v>
      </c>
      <c r="E3659" s="134">
        <v>13</v>
      </c>
      <c r="F3659" s="134">
        <v>23</v>
      </c>
      <c r="G3659" s="135">
        <v>20</v>
      </c>
      <c r="H3659" s="171">
        <f>IFERROR((Table21[[#This Row],[_202330]]-Table21[[#This Row],[_201930]])/Table21[[#This Row],[_201930]]*1,"")</f>
        <v>0</v>
      </c>
    </row>
    <row r="3660" spans="1:8" ht="28.5">
      <c r="A3660" s="132">
        <v>235103</v>
      </c>
      <c r="B3660" s="134" t="s">
        <v>1148</v>
      </c>
      <c r="C3660" s="134">
        <v>399</v>
      </c>
      <c r="D3660" s="134">
        <v>540</v>
      </c>
      <c r="E3660" s="134">
        <v>550</v>
      </c>
      <c r="F3660" s="134">
        <v>554</v>
      </c>
      <c r="G3660" s="135">
        <v>500</v>
      </c>
      <c r="H3660" s="171">
        <f>IFERROR((Table21[[#This Row],[_202330]]-Table21[[#This Row],[_201930]])/Table21[[#This Row],[_201930]]*1,"")</f>
        <v>0.25313283208020049</v>
      </c>
    </row>
    <row r="3661" spans="1:8" ht="28.5">
      <c r="A3661" s="132">
        <v>235103</v>
      </c>
      <c r="B3661" s="134" t="s">
        <v>1149</v>
      </c>
      <c r="C3661" s="134">
        <v>1030</v>
      </c>
      <c r="D3661" s="134">
        <v>826</v>
      </c>
      <c r="E3661" s="134">
        <v>845</v>
      </c>
      <c r="F3661" s="134">
        <v>939</v>
      </c>
      <c r="G3661" s="135">
        <v>815</v>
      </c>
      <c r="H3661" s="171">
        <f>IFERROR((Table21[[#This Row],[_202330]]-Table21[[#This Row],[_201930]])/Table21[[#This Row],[_201930]]*1,"")</f>
        <v>-0.20873786407766989</v>
      </c>
    </row>
    <row r="3662" spans="1:8" ht="28.5">
      <c r="A3662" s="132">
        <v>235103</v>
      </c>
      <c r="B3662" s="134" t="s">
        <v>1150</v>
      </c>
      <c r="C3662" s="134">
        <v>1449</v>
      </c>
      <c r="D3662" s="134">
        <v>1378</v>
      </c>
      <c r="E3662" s="134">
        <v>1408</v>
      </c>
      <c r="F3662" s="134">
        <v>1516</v>
      </c>
      <c r="G3662" s="135">
        <v>1335</v>
      </c>
      <c r="H3662" s="171">
        <f>IFERROR((Table21[[#This Row],[_202330]]-Table21[[#This Row],[_201930]])/Table21[[#This Row],[_201930]]*1,"")</f>
        <v>-7.8674948240165632E-2</v>
      </c>
    </row>
    <row r="3663" spans="1:8">
      <c r="A3663" s="132">
        <v>235103</v>
      </c>
      <c r="B3663" s="134" t="s">
        <v>1151</v>
      </c>
      <c r="C3663" s="134">
        <v>51</v>
      </c>
      <c r="D3663" s="134">
        <v>50</v>
      </c>
      <c r="E3663" s="134">
        <v>48</v>
      </c>
      <c r="F3663" s="134">
        <v>45</v>
      </c>
      <c r="G3663" s="135">
        <v>47</v>
      </c>
      <c r="H3663" s="171">
        <f>IFERROR((Table21[[#This Row],[_202330]]-Table21[[#This Row],[_201930]])/Table21[[#This Row],[_201930]]*1,"")</f>
        <v>-7.8431372549019607E-2</v>
      </c>
    </row>
    <row r="3664" spans="1:8" ht="28.5">
      <c r="A3664" s="132">
        <v>235103</v>
      </c>
      <c r="B3664" s="134" t="s">
        <v>1152</v>
      </c>
      <c r="C3664" s="134">
        <v>14</v>
      </c>
      <c r="D3664" s="134">
        <v>20</v>
      </c>
      <c r="E3664" s="134">
        <v>21</v>
      </c>
      <c r="F3664" s="134">
        <v>21</v>
      </c>
      <c r="G3664" s="135">
        <v>20</v>
      </c>
      <c r="H3664" s="171">
        <f>IFERROR((Table21[[#This Row],[_202330]]-Table21[[#This Row],[_201930]])/Table21[[#This Row],[_201930]]*1,"")</f>
        <v>0.42857142857142855</v>
      </c>
    </row>
    <row r="3665" spans="1:8" ht="28.5">
      <c r="A3665" s="132">
        <v>235103</v>
      </c>
      <c r="B3665" s="134" t="s">
        <v>1153</v>
      </c>
      <c r="C3665" s="134">
        <v>1</v>
      </c>
      <c r="D3665" s="134">
        <v>0</v>
      </c>
      <c r="E3665" s="134">
        <v>0</v>
      </c>
      <c r="F3665" s="134">
        <v>1</v>
      </c>
      <c r="G3665" s="135">
        <v>1</v>
      </c>
      <c r="H3665" s="171">
        <f>IFERROR((Table21[[#This Row],[_202330]]-Table21[[#This Row],[_201930]])/Table21[[#This Row],[_201930]]*1,"")</f>
        <v>0</v>
      </c>
    </row>
    <row r="3666" spans="1:8" ht="28.5">
      <c r="A3666" s="132">
        <v>235103</v>
      </c>
      <c r="B3666" s="134" t="s">
        <v>1154</v>
      </c>
      <c r="C3666" s="134">
        <v>14</v>
      </c>
      <c r="D3666" s="134">
        <v>19</v>
      </c>
      <c r="E3666" s="134">
        <v>20</v>
      </c>
      <c r="F3666" s="134">
        <v>20</v>
      </c>
      <c r="G3666" s="135">
        <v>20</v>
      </c>
      <c r="H3666" s="171">
        <f>IFERROR((Table21[[#This Row],[_202330]]-Table21[[#This Row],[_201930]])/Table21[[#This Row],[_201930]]*1,"")</f>
        <v>0.42857142857142855</v>
      </c>
    </row>
    <row r="3667" spans="1:8" ht="28.5">
      <c r="A3667" s="132">
        <v>235103</v>
      </c>
      <c r="B3667" s="134" t="s">
        <v>1155</v>
      </c>
      <c r="C3667" s="134">
        <v>35</v>
      </c>
      <c r="D3667" s="134">
        <v>30</v>
      </c>
      <c r="E3667" s="134">
        <v>31</v>
      </c>
      <c r="F3667" s="134">
        <v>34</v>
      </c>
      <c r="G3667" s="135">
        <v>32</v>
      </c>
      <c r="H3667" s="171">
        <f>IFERROR((Table21[[#This Row],[_202330]]-Table21[[#This Row],[_201930]])/Table21[[#This Row],[_201930]]*1,"")</f>
        <v>-8.5714285714285715E-2</v>
      </c>
    </row>
    <row r="3668" spans="1:8">
      <c r="A3668" s="132">
        <v>235149</v>
      </c>
      <c r="B3668" s="134" t="s">
        <v>1173</v>
      </c>
      <c r="C3668" s="134">
        <v>3267</v>
      </c>
      <c r="D3668" s="134">
        <v>2712</v>
      </c>
      <c r="E3668" s="134">
        <v>2433</v>
      </c>
      <c r="F3668" s="134">
        <v>2575</v>
      </c>
      <c r="G3668" s="135">
        <v>2314</v>
      </c>
      <c r="H3668" s="171">
        <f>IFERROR((Table21[[#This Row],[_202330]]-Table21[[#This Row],[_201930]])/Table21[[#This Row],[_201930]]*1,"")</f>
        <v>-0.29170492806856441</v>
      </c>
    </row>
    <row r="3669" spans="1:8">
      <c r="A3669" s="132">
        <v>235149</v>
      </c>
      <c r="B3669" s="134" t="s">
        <v>1131</v>
      </c>
      <c r="C3669" s="134">
        <v>0</v>
      </c>
      <c r="D3669" s="134">
        <v>0</v>
      </c>
      <c r="E3669" s="134">
        <v>0</v>
      </c>
      <c r="F3669" s="134">
        <v>0</v>
      </c>
      <c r="G3669" s="135">
        <v>0</v>
      </c>
      <c r="H3669" s="171" t="str">
        <f>IFERROR((Table21[[#This Row],[_202330]]-Table21[[#This Row],[_201930]])/Table21[[#This Row],[_201930]]*1,"")</f>
        <v/>
      </c>
    </row>
    <row r="3670" spans="1:8">
      <c r="A3670" s="132">
        <v>235149</v>
      </c>
      <c r="B3670" s="134" t="s">
        <v>1132</v>
      </c>
      <c r="C3670" s="134">
        <v>3267</v>
      </c>
      <c r="D3670" s="134">
        <v>2712</v>
      </c>
      <c r="E3670" s="134">
        <v>2433</v>
      </c>
      <c r="F3670" s="134">
        <v>2575</v>
      </c>
      <c r="G3670" s="135">
        <v>2314</v>
      </c>
      <c r="H3670" s="171">
        <f>IFERROR((Table21[[#This Row],[_202330]]-Table21[[#This Row],[_201930]])/Table21[[#This Row],[_201930]]*1,"")</f>
        <v>-0.29170492806856441</v>
      </c>
    </row>
    <row r="3671" spans="1:8" ht="28.5">
      <c r="A3671" s="132">
        <v>235149</v>
      </c>
      <c r="B3671" s="134" t="s">
        <v>1133</v>
      </c>
      <c r="C3671" s="134">
        <v>272</v>
      </c>
      <c r="D3671" s="134">
        <v>304</v>
      </c>
      <c r="E3671" s="134">
        <v>282</v>
      </c>
      <c r="F3671" s="134">
        <v>260</v>
      </c>
      <c r="G3671" s="135">
        <v>213</v>
      </c>
      <c r="H3671" s="171">
        <f>IFERROR((Table21[[#This Row],[_202330]]-Table21[[#This Row],[_201930]])/Table21[[#This Row],[_201930]]*1,"")</f>
        <v>-0.21691176470588236</v>
      </c>
    </row>
    <row r="3672" spans="1:8" ht="28.5">
      <c r="A3672" s="132">
        <v>235149</v>
      </c>
      <c r="B3672" s="134" t="s">
        <v>1162</v>
      </c>
      <c r="C3672" s="134">
        <v>1032</v>
      </c>
      <c r="D3672" s="134">
        <v>1031</v>
      </c>
      <c r="E3672" s="134">
        <v>925</v>
      </c>
      <c r="F3672" s="134">
        <v>974</v>
      </c>
      <c r="G3672" s="135">
        <v>926</v>
      </c>
      <c r="H3672" s="171">
        <f>IFERROR((Table21[[#This Row],[_202330]]-Table21[[#This Row],[_201930]])/Table21[[#This Row],[_201930]]*1,"")</f>
        <v>-0.10271317829457365</v>
      </c>
    </row>
    <row r="3673" spans="1:8" ht="28.5">
      <c r="A3673" s="132">
        <v>235149</v>
      </c>
      <c r="B3673" s="134" t="s">
        <v>1163</v>
      </c>
      <c r="C3673" s="134" t="s">
        <v>129</v>
      </c>
      <c r="D3673" s="134" t="s">
        <v>129</v>
      </c>
      <c r="E3673" s="134" t="s">
        <v>129</v>
      </c>
      <c r="F3673" s="134" t="s">
        <v>129</v>
      </c>
      <c r="G3673" s="135">
        <v>0</v>
      </c>
      <c r="H3673" s="171" t="str">
        <f>IFERROR((Table21[[#This Row],[_202330]]-Table21[[#This Row],[_201930]])/Table21[[#This Row],[_201930]]*1,"")</f>
        <v/>
      </c>
    </row>
    <row r="3674" spans="1:8">
      <c r="A3674" s="132">
        <v>235149</v>
      </c>
      <c r="B3674" s="134" t="s">
        <v>1136</v>
      </c>
      <c r="C3674" s="134">
        <v>1304</v>
      </c>
      <c r="D3674" s="134">
        <v>1335</v>
      </c>
      <c r="E3674" s="134">
        <v>1207</v>
      </c>
      <c r="F3674" s="134">
        <v>1234</v>
      </c>
      <c r="G3674" s="135">
        <v>1139</v>
      </c>
      <c r="H3674" s="171">
        <f>IFERROR((Table21[[#This Row],[_202330]]-Table21[[#This Row],[_201930]])/Table21[[#This Row],[_201930]]*1,"")</f>
        <v>-0.12653374233128833</v>
      </c>
    </row>
    <row r="3675" spans="1:8">
      <c r="A3675" s="132">
        <v>235149</v>
      </c>
      <c r="B3675" s="134" t="s">
        <v>1137</v>
      </c>
      <c r="C3675" s="134">
        <v>40</v>
      </c>
      <c r="D3675" s="134">
        <v>49</v>
      </c>
      <c r="E3675" s="134">
        <v>50</v>
      </c>
      <c r="F3675" s="134">
        <v>48</v>
      </c>
      <c r="G3675" s="135">
        <v>49</v>
      </c>
      <c r="H3675" s="171">
        <f>IFERROR((Table21[[#This Row],[_202330]]-Table21[[#This Row],[_201930]])/Table21[[#This Row],[_201930]]*1,"")</f>
        <v>0.22500000000000001</v>
      </c>
    </row>
    <row r="3676" spans="1:8" ht="28.5">
      <c r="A3676" s="132">
        <v>235149</v>
      </c>
      <c r="B3676" s="134" t="s">
        <v>1138</v>
      </c>
      <c r="C3676" s="134">
        <v>274</v>
      </c>
      <c r="D3676" s="134">
        <v>297</v>
      </c>
      <c r="E3676" s="134">
        <v>279</v>
      </c>
      <c r="F3676" s="134">
        <v>253</v>
      </c>
      <c r="G3676" s="135">
        <v>211</v>
      </c>
      <c r="H3676" s="171">
        <f>IFERROR((Table21[[#This Row],[_202330]]-Table21[[#This Row],[_201930]])/Table21[[#This Row],[_201930]]*1,"")</f>
        <v>-0.22992700729927007</v>
      </c>
    </row>
    <row r="3677" spans="1:8" ht="28.5">
      <c r="A3677" s="132">
        <v>235149</v>
      </c>
      <c r="B3677" s="134" t="s">
        <v>1164</v>
      </c>
      <c r="C3677" s="134">
        <v>1097</v>
      </c>
      <c r="D3677" s="134">
        <v>1075</v>
      </c>
      <c r="E3677" s="134">
        <v>980</v>
      </c>
      <c r="F3677" s="134">
        <v>1045</v>
      </c>
      <c r="G3677" s="135">
        <v>988</v>
      </c>
      <c r="H3677" s="171">
        <f>IFERROR((Table21[[#This Row],[_202330]]-Table21[[#This Row],[_201930]])/Table21[[#This Row],[_201930]]*1,"")</f>
        <v>-9.9361896080218781E-2</v>
      </c>
    </row>
    <row r="3678" spans="1:8" ht="28.5">
      <c r="A3678" s="132">
        <v>235149</v>
      </c>
      <c r="B3678" s="134" t="s">
        <v>1165</v>
      </c>
      <c r="C3678" s="134" t="s">
        <v>129</v>
      </c>
      <c r="D3678" s="134" t="s">
        <v>129</v>
      </c>
      <c r="E3678" s="134" t="s">
        <v>129</v>
      </c>
      <c r="F3678" s="134" t="s">
        <v>129</v>
      </c>
      <c r="G3678" s="135">
        <v>0</v>
      </c>
      <c r="H3678" s="171" t="str">
        <f>IFERROR((Table21[[#This Row],[_202330]]-Table21[[#This Row],[_201930]])/Table21[[#This Row],[_201930]]*1,"")</f>
        <v/>
      </c>
    </row>
    <row r="3679" spans="1:8">
      <c r="A3679" s="132">
        <v>235149</v>
      </c>
      <c r="B3679" s="134" t="s">
        <v>1141</v>
      </c>
      <c r="C3679" s="134">
        <v>1371</v>
      </c>
      <c r="D3679" s="134">
        <v>1372</v>
      </c>
      <c r="E3679" s="134">
        <v>1259</v>
      </c>
      <c r="F3679" s="134">
        <v>1298</v>
      </c>
      <c r="G3679" s="135">
        <v>1199</v>
      </c>
      <c r="H3679" s="171">
        <f>IFERROR((Table21[[#This Row],[_202330]]-Table21[[#This Row],[_201930]])/Table21[[#This Row],[_201930]]*1,"")</f>
        <v>-0.12545587162654998</v>
      </c>
    </row>
    <row r="3680" spans="1:8">
      <c r="A3680" s="132">
        <v>235149</v>
      </c>
      <c r="B3680" s="134" t="s">
        <v>1142</v>
      </c>
      <c r="C3680" s="134">
        <v>42</v>
      </c>
      <c r="D3680" s="134">
        <v>51</v>
      </c>
      <c r="E3680" s="134">
        <v>52</v>
      </c>
      <c r="F3680" s="134">
        <v>50</v>
      </c>
      <c r="G3680" s="135">
        <v>52</v>
      </c>
      <c r="H3680" s="171">
        <f>IFERROR((Table21[[#This Row],[_202330]]-Table21[[#This Row],[_201930]])/Table21[[#This Row],[_201930]]*1,"")</f>
        <v>0.23809523809523808</v>
      </c>
    </row>
    <row r="3681" spans="1:8" ht="28.5">
      <c r="A3681" s="132">
        <v>235149</v>
      </c>
      <c r="B3681" s="134" t="s">
        <v>1143</v>
      </c>
      <c r="C3681" s="134">
        <v>273</v>
      </c>
      <c r="D3681" s="134">
        <v>296</v>
      </c>
      <c r="E3681" s="134">
        <v>275</v>
      </c>
      <c r="F3681" s="134">
        <v>253</v>
      </c>
      <c r="G3681" s="135">
        <v>207</v>
      </c>
      <c r="H3681" s="171">
        <f>IFERROR((Table21[[#This Row],[_202330]]-Table21[[#This Row],[_201930]])/Table21[[#This Row],[_201930]]*1,"")</f>
        <v>-0.24175824175824176</v>
      </c>
    </row>
    <row r="3682" spans="1:8" ht="28.5">
      <c r="A3682" s="132">
        <v>235149</v>
      </c>
      <c r="B3682" s="134" t="s">
        <v>1166</v>
      </c>
      <c r="C3682" s="134">
        <v>1113</v>
      </c>
      <c r="D3682" s="134">
        <v>1084</v>
      </c>
      <c r="E3682" s="134">
        <v>1006</v>
      </c>
      <c r="F3682" s="134">
        <v>1061</v>
      </c>
      <c r="G3682" s="135">
        <v>1009</v>
      </c>
      <c r="H3682" s="171">
        <f>IFERROR((Table21[[#This Row],[_202330]]-Table21[[#This Row],[_201930]])/Table21[[#This Row],[_201930]]*1,"")</f>
        <v>-9.3441150044923635E-2</v>
      </c>
    </row>
    <row r="3683" spans="1:8" ht="28.5">
      <c r="A3683" s="132">
        <v>235149</v>
      </c>
      <c r="B3683" s="134" t="s">
        <v>1167</v>
      </c>
      <c r="C3683" s="134" t="s">
        <v>129</v>
      </c>
      <c r="D3683" s="134" t="s">
        <v>129</v>
      </c>
      <c r="E3683" s="134" t="s">
        <v>129</v>
      </c>
      <c r="F3683" s="134" t="s">
        <v>129</v>
      </c>
      <c r="G3683" s="135">
        <v>0</v>
      </c>
      <c r="H3683" s="171" t="str">
        <f>IFERROR((Table21[[#This Row],[_202330]]-Table21[[#This Row],[_201930]])/Table21[[#This Row],[_201930]]*1,"")</f>
        <v/>
      </c>
    </row>
    <row r="3684" spans="1:8">
      <c r="A3684" s="132">
        <v>235149</v>
      </c>
      <c r="B3684" s="134" t="s">
        <v>1146</v>
      </c>
      <c r="C3684" s="134">
        <v>1386</v>
      </c>
      <c r="D3684" s="134">
        <v>1380</v>
      </c>
      <c r="E3684" s="134">
        <v>1281</v>
      </c>
      <c r="F3684" s="134">
        <v>1314</v>
      </c>
      <c r="G3684" s="135">
        <v>1216</v>
      </c>
      <c r="H3684" s="171">
        <f>IFERROR((Table21[[#This Row],[_202330]]-Table21[[#This Row],[_201930]])/Table21[[#This Row],[_201930]]*1,"")</f>
        <v>-0.12265512265512266</v>
      </c>
    </row>
    <row r="3685" spans="1:8" ht="28.5">
      <c r="A3685" s="132">
        <v>235149</v>
      </c>
      <c r="B3685" s="134" t="s">
        <v>1147</v>
      </c>
      <c r="C3685" s="134">
        <v>33</v>
      </c>
      <c r="D3685" s="134">
        <v>19</v>
      </c>
      <c r="E3685" s="134">
        <v>20</v>
      </c>
      <c r="F3685" s="134">
        <v>13</v>
      </c>
      <c r="G3685" s="135">
        <v>18</v>
      </c>
      <c r="H3685" s="171">
        <f>IFERROR((Table21[[#This Row],[_202330]]-Table21[[#This Row],[_201930]])/Table21[[#This Row],[_201930]]*1,"")</f>
        <v>-0.45454545454545453</v>
      </c>
    </row>
    <row r="3686" spans="1:8" ht="28.5">
      <c r="A3686" s="132">
        <v>235149</v>
      </c>
      <c r="B3686" s="134" t="s">
        <v>1148</v>
      </c>
      <c r="C3686" s="134">
        <v>794</v>
      </c>
      <c r="D3686" s="134">
        <v>458</v>
      </c>
      <c r="E3686" s="134">
        <v>375</v>
      </c>
      <c r="F3686" s="134">
        <v>415</v>
      </c>
      <c r="G3686" s="135">
        <v>363</v>
      </c>
      <c r="H3686" s="171">
        <f>IFERROR((Table21[[#This Row],[_202330]]-Table21[[#This Row],[_201930]])/Table21[[#This Row],[_201930]]*1,"")</f>
        <v>-0.54282115869017633</v>
      </c>
    </row>
    <row r="3687" spans="1:8" ht="28.5">
      <c r="A3687" s="132">
        <v>235149</v>
      </c>
      <c r="B3687" s="134" t="s">
        <v>1149</v>
      </c>
      <c r="C3687" s="134">
        <v>1054</v>
      </c>
      <c r="D3687" s="134">
        <v>855</v>
      </c>
      <c r="E3687" s="134">
        <v>757</v>
      </c>
      <c r="F3687" s="134">
        <v>833</v>
      </c>
      <c r="G3687" s="135">
        <v>717</v>
      </c>
      <c r="H3687" s="171">
        <f>IFERROR((Table21[[#This Row],[_202330]]-Table21[[#This Row],[_201930]])/Table21[[#This Row],[_201930]]*1,"")</f>
        <v>-0.31973434535104367</v>
      </c>
    </row>
    <row r="3688" spans="1:8" ht="28.5">
      <c r="A3688" s="132">
        <v>235149</v>
      </c>
      <c r="B3688" s="134" t="s">
        <v>1150</v>
      </c>
      <c r="C3688" s="134">
        <v>1881</v>
      </c>
      <c r="D3688" s="134">
        <v>1332</v>
      </c>
      <c r="E3688" s="134">
        <v>1152</v>
      </c>
      <c r="F3688" s="134">
        <v>1261</v>
      </c>
      <c r="G3688" s="135">
        <v>1098</v>
      </c>
      <c r="H3688" s="171">
        <f>IFERROR((Table21[[#This Row],[_202330]]-Table21[[#This Row],[_201930]])/Table21[[#This Row],[_201930]]*1,"")</f>
        <v>-0.41626794258373206</v>
      </c>
    </row>
    <row r="3689" spans="1:8">
      <c r="A3689" s="132">
        <v>235149</v>
      </c>
      <c r="B3689" s="134" t="s">
        <v>1151</v>
      </c>
      <c r="C3689" s="134">
        <v>42</v>
      </c>
      <c r="D3689" s="134">
        <v>51</v>
      </c>
      <c r="E3689" s="134">
        <v>53</v>
      </c>
      <c r="F3689" s="134">
        <v>51</v>
      </c>
      <c r="G3689" s="135">
        <v>53</v>
      </c>
      <c r="H3689" s="171">
        <f>IFERROR((Table21[[#This Row],[_202330]]-Table21[[#This Row],[_201930]])/Table21[[#This Row],[_201930]]*1,"")</f>
        <v>0.26190476190476192</v>
      </c>
    </row>
    <row r="3690" spans="1:8" ht="28.5">
      <c r="A3690" s="132">
        <v>235149</v>
      </c>
      <c r="B3690" s="134" t="s">
        <v>1152</v>
      </c>
      <c r="C3690" s="134">
        <v>25</v>
      </c>
      <c r="D3690" s="134">
        <v>18</v>
      </c>
      <c r="E3690" s="134">
        <v>16</v>
      </c>
      <c r="F3690" s="134">
        <v>17</v>
      </c>
      <c r="G3690" s="135">
        <v>16</v>
      </c>
      <c r="H3690" s="171">
        <f>IFERROR((Table21[[#This Row],[_202330]]-Table21[[#This Row],[_201930]])/Table21[[#This Row],[_201930]]*1,"")</f>
        <v>-0.36</v>
      </c>
    </row>
    <row r="3691" spans="1:8" ht="28.5">
      <c r="A3691" s="132">
        <v>235149</v>
      </c>
      <c r="B3691" s="134" t="s">
        <v>1153</v>
      </c>
      <c r="C3691" s="134">
        <v>1</v>
      </c>
      <c r="D3691" s="134">
        <v>1</v>
      </c>
      <c r="E3691" s="134">
        <v>1</v>
      </c>
      <c r="F3691" s="134">
        <v>1</v>
      </c>
      <c r="G3691" s="135">
        <v>1</v>
      </c>
      <c r="H3691" s="171">
        <f>IFERROR((Table21[[#This Row],[_202330]]-Table21[[#This Row],[_201930]])/Table21[[#This Row],[_201930]]*1,"")</f>
        <v>0</v>
      </c>
    </row>
    <row r="3692" spans="1:8" ht="28.5">
      <c r="A3692" s="132">
        <v>235149</v>
      </c>
      <c r="B3692" s="134" t="s">
        <v>1154</v>
      </c>
      <c r="C3692" s="134">
        <v>24</v>
      </c>
      <c r="D3692" s="134">
        <v>17</v>
      </c>
      <c r="E3692" s="134">
        <v>15</v>
      </c>
      <c r="F3692" s="134">
        <v>16</v>
      </c>
      <c r="G3692" s="135">
        <v>16</v>
      </c>
      <c r="H3692" s="171">
        <f>IFERROR((Table21[[#This Row],[_202330]]-Table21[[#This Row],[_201930]])/Table21[[#This Row],[_201930]]*1,"")</f>
        <v>-0.33333333333333331</v>
      </c>
    </row>
    <row r="3693" spans="1:8" ht="28.5">
      <c r="A3693" s="132">
        <v>235149</v>
      </c>
      <c r="B3693" s="134" t="s">
        <v>1155</v>
      </c>
      <c r="C3693" s="134">
        <v>32</v>
      </c>
      <c r="D3693" s="134">
        <v>32</v>
      </c>
      <c r="E3693" s="134">
        <v>31</v>
      </c>
      <c r="F3693" s="134">
        <v>32</v>
      </c>
      <c r="G3693" s="135">
        <v>31</v>
      </c>
      <c r="H3693" s="171">
        <f>IFERROR((Table21[[#This Row],[_202330]]-Table21[[#This Row],[_201930]])/Table21[[#This Row],[_201930]]*1,"")</f>
        <v>-3.125E-2</v>
      </c>
    </row>
    <row r="3694" spans="1:8">
      <c r="A3694" s="132">
        <v>235237</v>
      </c>
      <c r="B3694" s="134" t="s">
        <v>1173</v>
      </c>
      <c r="C3694" s="134">
        <v>2454</v>
      </c>
      <c r="D3694" s="134">
        <v>2690</v>
      </c>
      <c r="E3694" s="134">
        <v>2577</v>
      </c>
      <c r="F3694" s="134">
        <v>2441</v>
      </c>
      <c r="G3694" s="135">
        <v>2413</v>
      </c>
      <c r="H3694" s="171">
        <f>IFERROR((Table21[[#This Row],[_202330]]-Table21[[#This Row],[_201930]])/Table21[[#This Row],[_201930]]*1,"")</f>
        <v>-1.6707416462917686E-2</v>
      </c>
    </row>
    <row r="3695" spans="1:8">
      <c r="A3695" s="132">
        <v>235237</v>
      </c>
      <c r="B3695" s="134" t="s">
        <v>1131</v>
      </c>
      <c r="C3695" s="134">
        <v>0</v>
      </c>
      <c r="D3695" s="134">
        <v>0</v>
      </c>
      <c r="E3695" s="134">
        <v>0</v>
      </c>
      <c r="F3695" s="134">
        <v>0</v>
      </c>
      <c r="G3695" s="135">
        <v>0</v>
      </c>
      <c r="H3695" s="171" t="str">
        <f>IFERROR((Table21[[#This Row],[_202330]]-Table21[[#This Row],[_201930]])/Table21[[#This Row],[_201930]]*1,"")</f>
        <v/>
      </c>
    </row>
    <row r="3696" spans="1:8">
      <c r="A3696" s="132">
        <v>235237</v>
      </c>
      <c r="B3696" s="134" t="s">
        <v>1132</v>
      </c>
      <c r="C3696" s="134">
        <v>2454</v>
      </c>
      <c r="D3696" s="134">
        <v>2690</v>
      </c>
      <c r="E3696" s="134">
        <v>2577</v>
      </c>
      <c r="F3696" s="134">
        <v>2441</v>
      </c>
      <c r="G3696" s="135">
        <v>2413</v>
      </c>
      <c r="H3696" s="171">
        <f>IFERROR((Table21[[#This Row],[_202330]]-Table21[[#This Row],[_201930]])/Table21[[#This Row],[_201930]]*1,"")</f>
        <v>-1.6707416462917686E-2</v>
      </c>
    </row>
    <row r="3697" spans="1:8" ht="28.5">
      <c r="A3697" s="132">
        <v>235237</v>
      </c>
      <c r="B3697" s="134" t="s">
        <v>1133</v>
      </c>
      <c r="C3697" s="134">
        <v>70</v>
      </c>
      <c r="D3697" s="134">
        <v>92</v>
      </c>
      <c r="E3697" s="134">
        <v>86</v>
      </c>
      <c r="F3697" s="134">
        <v>90</v>
      </c>
      <c r="G3697" s="135">
        <v>79</v>
      </c>
      <c r="H3697" s="171">
        <f>IFERROR((Table21[[#This Row],[_202330]]-Table21[[#This Row],[_201930]])/Table21[[#This Row],[_201930]]*1,"")</f>
        <v>0.12857142857142856</v>
      </c>
    </row>
    <row r="3698" spans="1:8" ht="28.5">
      <c r="A3698" s="132">
        <v>235237</v>
      </c>
      <c r="B3698" s="134" t="s">
        <v>1162</v>
      </c>
      <c r="C3698" s="134">
        <v>837</v>
      </c>
      <c r="D3698" s="134">
        <v>1091</v>
      </c>
      <c r="E3698" s="134">
        <v>1122</v>
      </c>
      <c r="F3698" s="134">
        <v>1117</v>
      </c>
      <c r="G3698" s="135">
        <v>1060</v>
      </c>
      <c r="H3698" s="171">
        <f>IFERROR((Table21[[#This Row],[_202330]]-Table21[[#This Row],[_201930]])/Table21[[#This Row],[_201930]]*1,"")</f>
        <v>0.26642771804062126</v>
      </c>
    </row>
    <row r="3699" spans="1:8" ht="28.5">
      <c r="A3699" s="132">
        <v>235237</v>
      </c>
      <c r="B3699" s="134" t="s">
        <v>1163</v>
      </c>
      <c r="C3699" s="134">
        <v>0</v>
      </c>
      <c r="D3699" s="134">
        <v>0</v>
      </c>
      <c r="E3699" s="134">
        <v>0</v>
      </c>
      <c r="F3699" s="134">
        <v>8</v>
      </c>
      <c r="G3699" s="135">
        <v>14</v>
      </c>
      <c r="H3699" s="171" t="str">
        <f>IFERROR((Table21[[#This Row],[_202330]]-Table21[[#This Row],[_201930]])/Table21[[#This Row],[_201930]]*1,"")</f>
        <v/>
      </c>
    </row>
    <row r="3700" spans="1:8">
      <c r="A3700" s="132">
        <v>235237</v>
      </c>
      <c r="B3700" s="134" t="s">
        <v>1136</v>
      </c>
      <c r="C3700" s="134">
        <v>907</v>
      </c>
      <c r="D3700" s="134">
        <v>1183</v>
      </c>
      <c r="E3700" s="134">
        <v>1208</v>
      </c>
      <c r="F3700" s="134">
        <v>1215</v>
      </c>
      <c r="G3700" s="135">
        <v>1153</v>
      </c>
      <c r="H3700" s="171">
        <f>IFERROR((Table21[[#This Row],[_202330]]-Table21[[#This Row],[_201930]])/Table21[[#This Row],[_201930]]*1,"")</f>
        <v>0.27122381477398017</v>
      </c>
    </row>
    <row r="3701" spans="1:8">
      <c r="A3701" s="132">
        <v>235237</v>
      </c>
      <c r="B3701" s="134" t="s">
        <v>1137</v>
      </c>
      <c r="C3701" s="134">
        <v>37</v>
      </c>
      <c r="D3701" s="134">
        <v>44</v>
      </c>
      <c r="E3701" s="134">
        <v>47</v>
      </c>
      <c r="F3701" s="134">
        <v>50</v>
      </c>
      <c r="G3701" s="135">
        <v>48</v>
      </c>
      <c r="H3701" s="171">
        <f>IFERROR((Table21[[#This Row],[_202330]]-Table21[[#This Row],[_201930]])/Table21[[#This Row],[_201930]]*1,"")</f>
        <v>0.29729729729729731</v>
      </c>
    </row>
    <row r="3702" spans="1:8" ht="28.5">
      <c r="A3702" s="132">
        <v>235237</v>
      </c>
      <c r="B3702" s="134" t="s">
        <v>1138</v>
      </c>
      <c r="C3702" s="134">
        <v>71</v>
      </c>
      <c r="D3702" s="134">
        <v>91</v>
      </c>
      <c r="E3702" s="134">
        <v>83</v>
      </c>
      <c r="F3702" s="134">
        <v>86</v>
      </c>
      <c r="G3702" s="135">
        <v>78</v>
      </c>
      <c r="H3702" s="171">
        <f>IFERROR((Table21[[#This Row],[_202330]]-Table21[[#This Row],[_201930]])/Table21[[#This Row],[_201930]]*1,"")</f>
        <v>9.8591549295774641E-2</v>
      </c>
    </row>
    <row r="3703" spans="1:8" ht="28.5">
      <c r="A3703" s="132">
        <v>235237</v>
      </c>
      <c r="B3703" s="134" t="s">
        <v>1164</v>
      </c>
      <c r="C3703" s="134">
        <v>887</v>
      </c>
      <c r="D3703" s="134">
        <v>1139</v>
      </c>
      <c r="E3703" s="134">
        <v>1157</v>
      </c>
      <c r="F3703" s="134">
        <v>1148</v>
      </c>
      <c r="G3703" s="135">
        <v>1081</v>
      </c>
      <c r="H3703" s="171">
        <f>IFERROR((Table21[[#This Row],[_202330]]-Table21[[#This Row],[_201930]])/Table21[[#This Row],[_201930]]*1,"")</f>
        <v>0.21871476888387825</v>
      </c>
    </row>
    <row r="3704" spans="1:8" ht="28.5">
      <c r="A3704" s="132">
        <v>235237</v>
      </c>
      <c r="B3704" s="134" t="s">
        <v>1165</v>
      </c>
      <c r="C3704" s="134">
        <v>0</v>
      </c>
      <c r="D3704" s="134">
        <v>0</v>
      </c>
      <c r="E3704" s="134">
        <v>9</v>
      </c>
      <c r="F3704" s="134">
        <v>17</v>
      </c>
      <c r="G3704" s="135">
        <v>22</v>
      </c>
      <c r="H3704" s="171" t="str">
        <f>IFERROR((Table21[[#This Row],[_202330]]-Table21[[#This Row],[_201930]])/Table21[[#This Row],[_201930]]*1,"")</f>
        <v/>
      </c>
    </row>
    <row r="3705" spans="1:8">
      <c r="A3705" s="132">
        <v>235237</v>
      </c>
      <c r="B3705" s="134" t="s">
        <v>1141</v>
      </c>
      <c r="C3705" s="134">
        <v>958</v>
      </c>
      <c r="D3705" s="134">
        <v>1230</v>
      </c>
      <c r="E3705" s="134">
        <v>1249</v>
      </c>
      <c r="F3705" s="134">
        <v>1251</v>
      </c>
      <c r="G3705" s="135">
        <v>1181</v>
      </c>
      <c r="H3705" s="171">
        <f>IFERROR((Table21[[#This Row],[_202330]]-Table21[[#This Row],[_201930]])/Table21[[#This Row],[_201930]]*1,"")</f>
        <v>0.23277661795407098</v>
      </c>
    </row>
    <row r="3706" spans="1:8">
      <c r="A3706" s="132">
        <v>235237</v>
      </c>
      <c r="B3706" s="134" t="s">
        <v>1142</v>
      </c>
      <c r="C3706" s="134">
        <v>39</v>
      </c>
      <c r="D3706" s="134">
        <v>46</v>
      </c>
      <c r="E3706" s="134">
        <v>48</v>
      </c>
      <c r="F3706" s="134">
        <v>51</v>
      </c>
      <c r="G3706" s="135">
        <v>49</v>
      </c>
      <c r="H3706" s="171">
        <f>IFERROR((Table21[[#This Row],[_202330]]-Table21[[#This Row],[_201930]])/Table21[[#This Row],[_201930]]*1,"")</f>
        <v>0.25641025641025639</v>
      </c>
    </row>
    <row r="3707" spans="1:8" ht="28.5">
      <c r="A3707" s="132">
        <v>235237</v>
      </c>
      <c r="B3707" s="134" t="s">
        <v>1143</v>
      </c>
      <c r="C3707" s="134">
        <v>70</v>
      </c>
      <c r="D3707" s="134">
        <v>93</v>
      </c>
      <c r="E3707" s="134">
        <v>82</v>
      </c>
      <c r="F3707" s="134">
        <v>83</v>
      </c>
      <c r="G3707" s="135">
        <v>78</v>
      </c>
      <c r="H3707" s="171">
        <f>IFERROR((Table21[[#This Row],[_202330]]-Table21[[#This Row],[_201930]])/Table21[[#This Row],[_201930]]*1,"")</f>
        <v>0.11428571428571428</v>
      </c>
    </row>
    <row r="3708" spans="1:8" ht="28.5">
      <c r="A3708" s="132">
        <v>235237</v>
      </c>
      <c r="B3708" s="134" t="s">
        <v>1166</v>
      </c>
      <c r="C3708" s="134">
        <v>901</v>
      </c>
      <c r="D3708" s="134">
        <v>1155</v>
      </c>
      <c r="E3708" s="134">
        <v>1176</v>
      </c>
      <c r="F3708" s="134">
        <v>1153</v>
      </c>
      <c r="G3708" s="135">
        <v>1094</v>
      </c>
      <c r="H3708" s="171">
        <f>IFERROR((Table21[[#This Row],[_202330]]-Table21[[#This Row],[_201930]])/Table21[[#This Row],[_201930]]*1,"")</f>
        <v>0.21420643729189789</v>
      </c>
    </row>
    <row r="3709" spans="1:8" ht="28.5">
      <c r="A3709" s="132">
        <v>235237</v>
      </c>
      <c r="B3709" s="134" t="s">
        <v>1167</v>
      </c>
      <c r="C3709" s="134">
        <v>3</v>
      </c>
      <c r="D3709" s="134">
        <v>1</v>
      </c>
      <c r="E3709" s="134">
        <v>11</v>
      </c>
      <c r="F3709" s="134">
        <v>23</v>
      </c>
      <c r="G3709" s="135">
        <v>26</v>
      </c>
      <c r="H3709" s="171">
        <f>IFERROR((Table21[[#This Row],[_202330]]-Table21[[#This Row],[_201930]])/Table21[[#This Row],[_201930]]*1,"")</f>
        <v>7.666666666666667</v>
      </c>
    </row>
    <row r="3710" spans="1:8">
      <c r="A3710" s="132">
        <v>235237</v>
      </c>
      <c r="B3710" s="134" t="s">
        <v>1146</v>
      </c>
      <c r="C3710" s="134">
        <v>974</v>
      </c>
      <c r="D3710" s="134">
        <v>1249</v>
      </c>
      <c r="E3710" s="134">
        <v>1269</v>
      </c>
      <c r="F3710" s="134">
        <v>1259</v>
      </c>
      <c r="G3710" s="135">
        <v>1198</v>
      </c>
      <c r="H3710" s="171">
        <f>IFERROR((Table21[[#This Row],[_202330]]-Table21[[#This Row],[_201930]])/Table21[[#This Row],[_201930]]*1,"")</f>
        <v>0.2299794661190965</v>
      </c>
    </row>
    <row r="3711" spans="1:8" ht="28.5">
      <c r="A3711" s="132">
        <v>235237</v>
      </c>
      <c r="B3711" s="134" t="s">
        <v>1147</v>
      </c>
      <c r="C3711" s="134">
        <v>23</v>
      </c>
      <c r="D3711" s="134">
        <v>24</v>
      </c>
      <c r="E3711" s="134">
        <v>13</v>
      </c>
      <c r="F3711" s="134">
        <v>13</v>
      </c>
      <c r="G3711" s="135">
        <v>18</v>
      </c>
      <c r="H3711" s="171">
        <f>IFERROR((Table21[[#This Row],[_202330]]-Table21[[#This Row],[_201930]])/Table21[[#This Row],[_201930]]*1,"")</f>
        <v>-0.21739130434782608</v>
      </c>
    </row>
    <row r="3712" spans="1:8" ht="28.5">
      <c r="A3712" s="132">
        <v>235237</v>
      </c>
      <c r="B3712" s="134" t="s">
        <v>1148</v>
      </c>
      <c r="C3712" s="134">
        <v>835</v>
      </c>
      <c r="D3712" s="134">
        <v>755</v>
      </c>
      <c r="E3712" s="134">
        <v>648</v>
      </c>
      <c r="F3712" s="134">
        <v>569</v>
      </c>
      <c r="G3712" s="135">
        <v>572</v>
      </c>
      <c r="H3712" s="171">
        <f>IFERROR((Table21[[#This Row],[_202330]]-Table21[[#This Row],[_201930]])/Table21[[#This Row],[_201930]]*1,"")</f>
        <v>-0.31497005988023952</v>
      </c>
    </row>
    <row r="3713" spans="1:8" ht="28.5">
      <c r="A3713" s="132">
        <v>235237</v>
      </c>
      <c r="B3713" s="134" t="s">
        <v>1149</v>
      </c>
      <c r="C3713" s="134">
        <v>622</v>
      </c>
      <c r="D3713" s="134">
        <v>662</v>
      </c>
      <c r="E3713" s="134">
        <v>647</v>
      </c>
      <c r="F3713" s="134">
        <v>600</v>
      </c>
      <c r="G3713" s="135">
        <v>625</v>
      </c>
      <c r="H3713" s="171">
        <f>IFERROR((Table21[[#This Row],[_202330]]-Table21[[#This Row],[_201930]])/Table21[[#This Row],[_201930]]*1,"")</f>
        <v>4.8231511254019296E-3</v>
      </c>
    </row>
    <row r="3714" spans="1:8" ht="28.5">
      <c r="A3714" s="132">
        <v>235237</v>
      </c>
      <c r="B3714" s="134" t="s">
        <v>1150</v>
      </c>
      <c r="C3714" s="134">
        <v>1480</v>
      </c>
      <c r="D3714" s="134">
        <v>1441</v>
      </c>
      <c r="E3714" s="134">
        <v>1308</v>
      </c>
      <c r="F3714" s="134">
        <v>1182</v>
      </c>
      <c r="G3714" s="135">
        <v>1215</v>
      </c>
      <c r="H3714" s="171">
        <f>IFERROR((Table21[[#This Row],[_202330]]-Table21[[#This Row],[_201930]])/Table21[[#This Row],[_201930]]*1,"")</f>
        <v>-0.17905405405405406</v>
      </c>
    </row>
    <row r="3715" spans="1:8">
      <c r="A3715" s="132">
        <v>235237</v>
      </c>
      <c r="B3715" s="134" t="s">
        <v>1151</v>
      </c>
      <c r="C3715" s="134">
        <v>40</v>
      </c>
      <c r="D3715" s="134">
        <v>46</v>
      </c>
      <c r="E3715" s="134">
        <v>49</v>
      </c>
      <c r="F3715" s="134">
        <v>52</v>
      </c>
      <c r="G3715" s="135">
        <v>50</v>
      </c>
      <c r="H3715" s="171">
        <f>IFERROR((Table21[[#This Row],[_202330]]-Table21[[#This Row],[_201930]])/Table21[[#This Row],[_201930]]*1,"")</f>
        <v>0.25</v>
      </c>
    </row>
    <row r="3716" spans="1:8" ht="28.5">
      <c r="A3716" s="132">
        <v>235237</v>
      </c>
      <c r="B3716" s="134" t="s">
        <v>1152</v>
      </c>
      <c r="C3716" s="134">
        <v>35</v>
      </c>
      <c r="D3716" s="134">
        <v>29</v>
      </c>
      <c r="E3716" s="134">
        <v>26</v>
      </c>
      <c r="F3716" s="134">
        <v>24</v>
      </c>
      <c r="G3716" s="135">
        <v>24</v>
      </c>
      <c r="H3716" s="171">
        <f>IFERROR((Table21[[#This Row],[_202330]]-Table21[[#This Row],[_201930]])/Table21[[#This Row],[_201930]]*1,"")</f>
        <v>-0.31428571428571428</v>
      </c>
    </row>
    <row r="3717" spans="1:8" ht="28.5">
      <c r="A3717" s="132">
        <v>235237</v>
      </c>
      <c r="B3717" s="134" t="s">
        <v>1153</v>
      </c>
      <c r="C3717" s="134">
        <v>1</v>
      </c>
      <c r="D3717" s="134">
        <v>1</v>
      </c>
      <c r="E3717" s="134">
        <v>1</v>
      </c>
      <c r="F3717" s="134">
        <v>1</v>
      </c>
      <c r="G3717" s="135">
        <v>1</v>
      </c>
      <c r="H3717" s="171">
        <f>IFERROR((Table21[[#This Row],[_202330]]-Table21[[#This Row],[_201930]])/Table21[[#This Row],[_201930]]*1,"")</f>
        <v>0</v>
      </c>
    </row>
    <row r="3718" spans="1:8" ht="28.5">
      <c r="A3718" s="132">
        <v>235237</v>
      </c>
      <c r="B3718" s="134" t="s">
        <v>1154</v>
      </c>
      <c r="C3718" s="134">
        <v>34</v>
      </c>
      <c r="D3718" s="134">
        <v>28</v>
      </c>
      <c r="E3718" s="134">
        <v>25</v>
      </c>
      <c r="F3718" s="134">
        <v>23</v>
      </c>
      <c r="G3718" s="135">
        <v>24</v>
      </c>
      <c r="H3718" s="171">
        <f>IFERROR((Table21[[#This Row],[_202330]]-Table21[[#This Row],[_201930]])/Table21[[#This Row],[_201930]]*1,"")</f>
        <v>-0.29411764705882354</v>
      </c>
    </row>
    <row r="3719" spans="1:8" ht="28.5">
      <c r="A3719" s="132">
        <v>235237</v>
      </c>
      <c r="B3719" s="134" t="s">
        <v>1155</v>
      </c>
      <c r="C3719" s="134">
        <v>25</v>
      </c>
      <c r="D3719" s="134">
        <v>25</v>
      </c>
      <c r="E3719" s="134">
        <v>25</v>
      </c>
      <c r="F3719" s="134">
        <v>25</v>
      </c>
      <c r="G3719" s="135">
        <v>26</v>
      </c>
      <c r="H3719" s="171">
        <f>IFERROR((Table21[[#This Row],[_202330]]-Table21[[#This Row],[_201930]])/Table21[[#This Row],[_201930]]*1,"")</f>
        <v>0.04</v>
      </c>
    </row>
    <row r="3720" spans="1:8">
      <c r="A3720" s="132">
        <v>235431</v>
      </c>
      <c r="B3720" s="134" t="s">
        <v>1173</v>
      </c>
      <c r="C3720" s="134">
        <v>2292</v>
      </c>
      <c r="D3720" s="134">
        <v>2366</v>
      </c>
      <c r="E3720" s="134">
        <v>2269</v>
      </c>
      <c r="F3720" s="134">
        <v>2134</v>
      </c>
      <c r="G3720" s="135">
        <v>2039</v>
      </c>
      <c r="H3720" s="171">
        <f>IFERROR((Table21[[#This Row],[_202330]]-Table21[[#This Row],[_201930]])/Table21[[#This Row],[_201930]]*1,"")</f>
        <v>-0.11038394415357766</v>
      </c>
    </row>
    <row r="3721" spans="1:8">
      <c r="A3721" s="132">
        <v>235431</v>
      </c>
      <c r="B3721" s="134" t="s">
        <v>1131</v>
      </c>
      <c r="C3721" s="134">
        <v>0</v>
      </c>
      <c r="D3721" s="134">
        <v>0</v>
      </c>
      <c r="E3721" s="134">
        <v>0</v>
      </c>
      <c r="F3721" s="134">
        <v>0</v>
      </c>
      <c r="G3721" s="135">
        <v>0</v>
      </c>
      <c r="H3721" s="171" t="str">
        <f>IFERROR((Table21[[#This Row],[_202330]]-Table21[[#This Row],[_201930]])/Table21[[#This Row],[_201930]]*1,"")</f>
        <v/>
      </c>
    </row>
    <row r="3722" spans="1:8">
      <c r="A3722" s="132">
        <v>235431</v>
      </c>
      <c r="B3722" s="134" t="s">
        <v>1132</v>
      </c>
      <c r="C3722" s="134">
        <v>2292</v>
      </c>
      <c r="D3722" s="134">
        <v>2366</v>
      </c>
      <c r="E3722" s="134">
        <v>2269</v>
      </c>
      <c r="F3722" s="134">
        <v>2134</v>
      </c>
      <c r="G3722" s="135">
        <v>2039</v>
      </c>
      <c r="H3722" s="171">
        <f>IFERROR((Table21[[#This Row],[_202330]]-Table21[[#This Row],[_201930]])/Table21[[#This Row],[_201930]]*1,"")</f>
        <v>-0.11038394415357766</v>
      </c>
    </row>
    <row r="3723" spans="1:8" ht="28.5">
      <c r="A3723" s="132">
        <v>235431</v>
      </c>
      <c r="B3723" s="134" t="s">
        <v>1133</v>
      </c>
      <c r="C3723" s="134">
        <v>122</v>
      </c>
      <c r="D3723" s="134">
        <v>105</v>
      </c>
      <c r="E3723" s="134">
        <v>72</v>
      </c>
      <c r="F3723" s="134">
        <v>66</v>
      </c>
      <c r="G3723" s="135">
        <v>39</v>
      </c>
      <c r="H3723" s="171">
        <f>IFERROR((Table21[[#This Row],[_202330]]-Table21[[#This Row],[_201930]])/Table21[[#This Row],[_201930]]*1,"")</f>
        <v>-0.68032786885245899</v>
      </c>
    </row>
    <row r="3724" spans="1:8" ht="28.5">
      <c r="A3724" s="132">
        <v>235431</v>
      </c>
      <c r="B3724" s="134" t="s">
        <v>1162</v>
      </c>
      <c r="C3724" s="134">
        <v>967</v>
      </c>
      <c r="D3724" s="134">
        <v>1003</v>
      </c>
      <c r="E3724" s="134">
        <v>1044</v>
      </c>
      <c r="F3724" s="134">
        <v>966</v>
      </c>
      <c r="G3724" s="135">
        <v>980</v>
      </c>
      <c r="H3724" s="171">
        <f>IFERROR((Table21[[#This Row],[_202330]]-Table21[[#This Row],[_201930]])/Table21[[#This Row],[_201930]]*1,"")</f>
        <v>1.344364012409514E-2</v>
      </c>
    </row>
    <row r="3725" spans="1:8" ht="28.5">
      <c r="A3725" s="132">
        <v>235431</v>
      </c>
      <c r="B3725" s="134" t="s">
        <v>1163</v>
      </c>
      <c r="C3725" s="134">
        <v>0</v>
      </c>
      <c r="D3725" s="134">
        <v>2</v>
      </c>
      <c r="E3725" s="134">
        <v>8</v>
      </c>
      <c r="F3725" s="134">
        <v>22</v>
      </c>
      <c r="G3725" s="135">
        <v>39</v>
      </c>
      <c r="H3725" s="171" t="str">
        <f>IFERROR((Table21[[#This Row],[_202330]]-Table21[[#This Row],[_201930]])/Table21[[#This Row],[_201930]]*1,"")</f>
        <v/>
      </c>
    </row>
    <row r="3726" spans="1:8">
      <c r="A3726" s="132">
        <v>235431</v>
      </c>
      <c r="B3726" s="134" t="s">
        <v>1136</v>
      </c>
      <c r="C3726" s="134">
        <v>1089</v>
      </c>
      <c r="D3726" s="134">
        <v>1110</v>
      </c>
      <c r="E3726" s="134">
        <v>1124</v>
      </c>
      <c r="F3726" s="134">
        <v>1054</v>
      </c>
      <c r="G3726" s="135">
        <v>1058</v>
      </c>
      <c r="H3726" s="171">
        <f>IFERROR((Table21[[#This Row],[_202330]]-Table21[[#This Row],[_201930]])/Table21[[#This Row],[_201930]]*1,"")</f>
        <v>-2.8466483011937556E-2</v>
      </c>
    </row>
    <row r="3727" spans="1:8">
      <c r="A3727" s="132">
        <v>235431</v>
      </c>
      <c r="B3727" s="134" t="s">
        <v>1137</v>
      </c>
      <c r="C3727" s="134">
        <v>48</v>
      </c>
      <c r="D3727" s="134">
        <v>47</v>
      </c>
      <c r="E3727" s="134">
        <v>50</v>
      </c>
      <c r="F3727" s="134">
        <v>49</v>
      </c>
      <c r="G3727" s="135">
        <v>52</v>
      </c>
      <c r="H3727" s="171">
        <f>IFERROR((Table21[[#This Row],[_202330]]-Table21[[#This Row],[_201930]])/Table21[[#This Row],[_201930]]*1,"")</f>
        <v>8.3333333333333329E-2</v>
      </c>
    </row>
    <row r="3728" spans="1:8" ht="28.5">
      <c r="A3728" s="132">
        <v>235431</v>
      </c>
      <c r="B3728" s="134" t="s">
        <v>1138</v>
      </c>
      <c r="C3728" s="134">
        <v>119</v>
      </c>
      <c r="D3728" s="134">
        <v>102</v>
      </c>
      <c r="E3728" s="134">
        <v>72</v>
      </c>
      <c r="F3728" s="134">
        <v>63</v>
      </c>
      <c r="G3728" s="135">
        <v>36</v>
      </c>
      <c r="H3728" s="171">
        <f>IFERROR((Table21[[#This Row],[_202330]]-Table21[[#This Row],[_201930]])/Table21[[#This Row],[_201930]]*1,"")</f>
        <v>-0.69747899159663862</v>
      </c>
    </row>
    <row r="3729" spans="1:8" ht="28.5">
      <c r="A3729" s="132">
        <v>235431</v>
      </c>
      <c r="B3729" s="134" t="s">
        <v>1164</v>
      </c>
      <c r="C3729" s="134">
        <v>1015</v>
      </c>
      <c r="D3729" s="134">
        <v>1034</v>
      </c>
      <c r="E3729" s="134">
        <v>1063</v>
      </c>
      <c r="F3729" s="134">
        <v>993</v>
      </c>
      <c r="G3729" s="135">
        <v>993</v>
      </c>
      <c r="H3729" s="171">
        <f>IFERROR((Table21[[#This Row],[_202330]]-Table21[[#This Row],[_201930]])/Table21[[#This Row],[_201930]]*1,"")</f>
        <v>-2.167487684729064E-2</v>
      </c>
    </row>
    <row r="3730" spans="1:8" ht="28.5">
      <c r="A3730" s="132">
        <v>235431</v>
      </c>
      <c r="B3730" s="134" t="s">
        <v>1165</v>
      </c>
      <c r="C3730" s="134">
        <v>4</v>
      </c>
      <c r="D3730" s="134">
        <v>8</v>
      </c>
      <c r="E3730" s="134">
        <v>18</v>
      </c>
      <c r="F3730" s="134">
        <v>30</v>
      </c>
      <c r="G3730" s="135">
        <v>51</v>
      </c>
      <c r="H3730" s="171">
        <f>IFERROR((Table21[[#This Row],[_202330]]-Table21[[#This Row],[_201930]])/Table21[[#This Row],[_201930]]*1,"")</f>
        <v>11.75</v>
      </c>
    </row>
    <row r="3731" spans="1:8">
      <c r="A3731" s="132">
        <v>235431</v>
      </c>
      <c r="B3731" s="134" t="s">
        <v>1141</v>
      </c>
      <c r="C3731" s="134">
        <v>1138</v>
      </c>
      <c r="D3731" s="134">
        <v>1144</v>
      </c>
      <c r="E3731" s="134">
        <v>1153</v>
      </c>
      <c r="F3731" s="134">
        <v>1086</v>
      </c>
      <c r="G3731" s="135">
        <v>1080</v>
      </c>
      <c r="H3731" s="171">
        <f>IFERROR((Table21[[#This Row],[_202330]]-Table21[[#This Row],[_201930]])/Table21[[#This Row],[_201930]]*1,"")</f>
        <v>-5.0966608084358524E-2</v>
      </c>
    </row>
    <row r="3732" spans="1:8">
      <c r="A3732" s="132">
        <v>235431</v>
      </c>
      <c r="B3732" s="134" t="s">
        <v>1142</v>
      </c>
      <c r="C3732" s="134">
        <v>50</v>
      </c>
      <c r="D3732" s="134">
        <v>48</v>
      </c>
      <c r="E3732" s="134">
        <v>51</v>
      </c>
      <c r="F3732" s="134">
        <v>51</v>
      </c>
      <c r="G3732" s="135">
        <v>53</v>
      </c>
      <c r="H3732" s="171">
        <f>IFERROR((Table21[[#This Row],[_202330]]-Table21[[#This Row],[_201930]])/Table21[[#This Row],[_201930]]*1,"")</f>
        <v>0.06</v>
      </c>
    </row>
    <row r="3733" spans="1:8" ht="28.5">
      <c r="A3733" s="132">
        <v>235431</v>
      </c>
      <c r="B3733" s="134" t="s">
        <v>1143</v>
      </c>
      <c r="C3733" s="134">
        <v>118</v>
      </c>
      <c r="D3733" s="134">
        <v>101</v>
      </c>
      <c r="E3733" s="134">
        <v>72</v>
      </c>
      <c r="F3733" s="134">
        <v>63</v>
      </c>
      <c r="G3733" s="135">
        <v>36</v>
      </c>
      <c r="H3733" s="171">
        <f>IFERROR((Table21[[#This Row],[_202330]]-Table21[[#This Row],[_201930]])/Table21[[#This Row],[_201930]]*1,"")</f>
        <v>-0.69491525423728817</v>
      </c>
    </row>
    <row r="3734" spans="1:8" ht="28.5">
      <c r="A3734" s="132">
        <v>235431</v>
      </c>
      <c r="B3734" s="134" t="s">
        <v>1166</v>
      </c>
      <c r="C3734" s="134">
        <v>1032</v>
      </c>
      <c r="D3734" s="134">
        <v>1048</v>
      </c>
      <c r="E3734" s="134">
        <v>1068</v>
      </c>
      <c r="F3734" s="134">
        <v>1000</v>
      </c>
      <c r="G3734" s="135">
        <v>1002</v>
      </c>
      <c r="H3734" s="171">
        <f>IFERROR((Table21[[#This Row],[_202330]]-Table21[[#This Row],[_201930]])/Table21[[#This Row],[_201930]]*1,"")</f>
        <v>-2.9069767441860465E-2</v>
      </c>
    </row>
    <row r="3735" spans="1:8" ht="28.5">
      <c r="A3735" s="132">
        <v>235431</v>
      </c>
      <c r="B3735" s="134" t="s">
        <v>1167</v>
      </c>
      <c r="C3735" s="134">
        <v>10</v>
      </c>
      <c r="D3735" s="134">
        <v>12</v>
      </c>
      <c r="E3735" s="134">
        <v>21</v>
      </c>
      <c r="F3735" s="134">
        <v>35</v>
      </c>
      <c r="G3735" s="135">
        <v>54</v>
      </c>
      <c r="H3735" s="171">
        <f>IFERROR((Table21[[#This Row],[_202330]]-Table21[[#This Row],[_201930]])/Table21[[#This Row],[_201930]]*1,"")</f>
        <v>4.4000000000000004</v>
      </c>
    </row>
    <row r="3736" spans="1:8">
      <c r="A3736" s="132">
        <v>235431</v>
      </c>
      <c r="B3736" s="134" t="s">
        <v>1146</v>
      </c>
      <c r="C3736" s="134">
        <v>1160</v>
      </c>
      <c r="D3736" s="134">
        <v>1161</v>
      </c>
      <c r="E3736" s="134">
        <v>1161</v>
      </c>
      <c r="F3736" s="134">
        <v>1098</v>
      </c>
      <c r="G3736" s="135">
        <v>1092</v>
      </c>
      <c r="H3736" s="171">
        <f>IFERROR((Table21[[#This Row],[_202330]]-Table21[[#This Row],[_201930]])/Table21[[#This Row],[_201930]]*1,"")</f>
        <v>-5.8620689655172413E-2</v>
      </c>
    </row>
    <row r="3737" spans="1:8" ht="28.5">
      <c r="A3737" s="132">
        <v>235431</v>
      </c>
      <c r="B3737" s="134" t="s">
        <v>1147</v>
      </c>
      <c r="C3737" s="134">
        <v>20</v>
      </c>
      <c r="D3737" s="134">
        <v>23</v>
      </c>
      <c r="E3737" s="134">
        <v>18</v>
      </c>
      <c r="F3737" s="134">
        <v>14</v>
      </c>
      <c r="G3737" s="135">
        <v>25</v>
      </c>
      <c r="H3737" s="171">
        <f>IFERROR((Table21[[#This Row],[_202330]]-Table21[[#This Row],[_201930]])/Table21[[#This Row],[_201930]]*1,"")</f>
        <v>0.25</v>
      </c>
    </row>
    <row r="3738" spans="1:8" ht="28.5">
      <c r="A3738" s="132">
        <v>235431</v>
      </c>
      <c r="B3738" s="134" t="s">
        <v>1148</v>
      </c>
      <c r="C3738" s="134">
        <v>520</v>
      </c>
      <c r="D3738" s="134">
        <v>538</v>
      </c>
      <c r="E3738" s="134">
        <v>475</v>
      </c>
      <c r="F3738" s="134">
        <v>393</v>
      </c>
      <c r="G3738" s="135">
        <v>354</v>
      </c>
      <c r="H3738" s="171">
        <f>IFERROR((Table21[[#This Row],[_202330]]-Table21[[#This Row],[_201930]])/Table21[[#This Row],[_201930]]*1,"")</f>
        <v>-0.31923076923076921</v>
      </c>
    </row>
    <row r="3739" spans="1:8" ht="28.5">
      <c r="A3739" s="132">
        <v>235431</v>
      </c>
      <c r="B3739" s="134" t="s">
        <v>1149</v>
      </c>
      <c r="C3739" s="134">
        <v>592</v>
      </c>
      <c r="D3739" s="134">
        <v>644</v>
      </c>
      <c r="E3739" s="134">
        <v>615</v>
      </c>
      <c r="F3739" s="134">
        <v>629</v>
      </c>
      <c r="G3739" s="135">
        <v>568</v>
      </c>
      <c r="H3739" s="171">
        <f>IFERROR((Table21[[#This Row],[_202330]]-Table21[[#This Row],[_201930]])/Table21[[#This Row],[_201930]]*1,"")</f>
        <v>-4.0540540540540543E-2</v>
      </c>
    </row>
    <row r="3740" spans="1:8" ht="28.5">
      <c r="A3740" s="132">
        <v>235431</v>
      </c>
      <c r="B3740" s="134" t="s">
        <v>1150</v>
      </c>
      <c r="C3740" s="134">
        <v>1132</v>
      </c>
      <c r="D3740" s="134">
        <v>1205</v>
      </c>
      <c r="E3740" s="134">
        <v>1108</v>
      </c>
      <c r="F3740" s="134">
        <v>1036</v>
      </c>
      <c r="G3740" s="135">
        <v>947</v>
      </c>
      <c r="H3740" s="171">
        <f>IFERROR((Table21[[#This Row],[_202330]]-Table21[[#This Row],[_201930]])/Table21[[#This Row],[_201930]]*1,"")</f>
        <v>-0.16342756183745583</v>
      </c>
    </row>
    <row r="3741" spans="1:8">
      <c r="A3741" s="132">
        <v>235431</v>
      </c>
      <c r="B3741" s="134" t="s">
        <v>1151</v>
      </c>
      <c r="C3741" s="134">
        <v>51</v>
      </c>
      <c r="D3741" s="134">
        <v>49</v>
      </c>
      <c r="E3741" s="134">
        <v>51</v>
      </c>
      <c r="F3741" s="134">
        <v>51</v>
      </c>
      <c r="G3741" s="135">
        <v>54</v>
      </c>
      <c r="H3741" s="171">
        <f>IFERROR((Table21[[#This Row],[_202330]]-Table21[[#This Row],[_201930]])/Table21[[#This Row],[_201930]]*1,"")</f>
        <v>5.8823529411764705E-2</v>
      </c>
    </row>
    <row r="3742" spans="1:8" ht="28.5">
      <c r="A3742" s="132">
        <v>235431</v>
      </c>
      <c r="B3742" s="134" t="s">
        <v>1152</v>
      </c>
      <c r="C3742" s="134">
        <v>24</v>
      </c>
      <c r="D3742" s="134">
        <v>24</v>
      </c>
      <c r="E3742" s="134">
        <v>22</v>
      </c>
      <c r="F3742" s="134">
        <v>19</v>
      </c>
      <c r="G3742" s="135">
        <v>19</v>
      </c>
      <c r="H3742" s="171">
        <f>IFERROR((Table21[[#This Row],[_202330]]-Table21[[#This Row],[_201930]])/Table21[[#This Row],[_201930]]*1,"")</f>
        <v>-0.20833333333333334</v>
      </c>
    </row>
    <row r="3743" spans="1:8" ht="28.5">
      <c r="A3743" s="132">
        <v>235431</v>
      </c>
      <c r="B3743" s="134" t="s">
        <v>1153</v>
      </c>
      <c r="C3743" s="134">
        <v>1</v>
      </c>
      <c r="D3743" s="134">
        <v>1</v>
      </c>
      <c r="E3743" s="134">
        <v>1</v>
      </c>
      <c r="F3743" s="134">
        <v>1</v>
      </c>
      <c r="G3743" s="135">
        <v>1</v>
      </c>
      <c r="H3743" s="171">
        <f>IFERROR((Table21[[#This Row],[_202330]]-Table21[[#This Row],[_201930]])/Table21[[#This Row],[_201930]]*1,"")</f>
        <v>0</v>
      </c>
    </row>
    <row r="3744" spans="1:8" ht="28.5">
      <c r="A3744" s="132">
        <v>235431</v>
      </c>
      <c r="B3744" s="134" t="s">
        <v>1154</v>
      </c>
      <c r="C3744" s="134">
        <v>23</v>
      </c>
      <c r="D3744" s="134">
        <v>23</v>
      </c>
      <c r="E3744" s="134">
        <v>21</v>
      </c>
      <c r="F3744" s="134">
        <v>18</v>
      </c>
      <c r="G3744" s="135">
        <v>17</v>
      </c>
      <c r="H3744" s="171">
        <f>IFERROR((Table21[[#This Row],[_202330]]-Table21[[#This Row],[_201930]])/Table21[[#This Row],[_201930]]*1,"")</f>
        <v>-0.2608695652173913</v>
      </c>
    </row>
    <row r="3745" spans="1:8" ht="28.5">
      <c r="A3745" s="132">
        <v>235431</v>
      </c>
      <c r="B3745" s="134" t="s">
        <v>1155</v>
      </c>
      <c r="C3745" s="134">
        <v>26</v>
      </c>
      <c r="D3745" s="134">
        <v>27</v>
      </c>
      <c r="E3745" s="134">
        <v>27</v>
      </c>
      <c r="F3745" s="134">
        <v>29</v>
      </c>
      <c r="G3745" s="135">
        <v>28</v>
      </c>
      <c r="H3745" s="171">
        <f>IFERROR((Table21[[#This Row],[_202330]]-Table21[[#This Row],[_201930]])/Table21[[#This Row],[_201930]]*1,"")</f>
        <v>7.6923076923076927E-2</v>
      </c>
    </row>
    <row r="3746" spans="1:8">
      <c r="A3746" s="132">
        <v>238263</v>
      </c>
      <c r="B3746" s="134" t="s">
        <v>1173</v>
      </c>
      <c r="C3746" s="134">
        <v>758</v>
      </c>
      <c r="D3746" s="134">
        <v>616</v>
      </c>
      <c r="E3746" s="134">
        <v>595</v>
      </c>
      <c r="F3746" s="134">
        <v>535</v>
      </c>
      <c r="G3746" s="135">
        <v>510</v>
      </c>
      <c r="H3746" s="171">
        <f>IFERROR((Table21[[#This Row],[_202330]]-Table21[[#This Row],[_201930]])/Table21[[#This Row],[_201930]]*1,"")</f>
        <v>-0.32717678100263853</v>
      </c>
    </row>
    <row r="3747" spans="1:8">
      <c r="A3747" s="132">
        <v>238263</v>
      </c>
      <c r="B3747" s="134" t="s">
        <v>1131</v>
      </c>
      <c r="C3747" s="134">
        <v>0</v>
      </c>
      <c r="D3747" s="134">
        <v>0</v>
      </c>
      <c r="E3747" s="134">
        <v>0</v>
      </c>
      <c r="F3747" s="134">
        <v>0</v>
      </c>
      <c r="G3747" s="135">
        <v>0</v>
      </c>
      <c r="H3747" s="171" t="str">
        <f>IFERROR((Table21[[#This Row],[_202330]]-Table21[[#This Row],[_201930]])/Table21[[#This Row],[_201930]]*1,"")</f>
        <v/>
      </c>
    </row>
    <row r="3748" spans="1:8">
      <c r="A3748" s="132">
        <v>238263</v>
      </c>
      <c r="B3748" s="134" t="s">
        <v>1132</v>
      </c>
      <c r="C3748" s="134">
        <v>758</v>
      </c>
      <c r="D3748" s="134">
        <v>616</v>
      </c>
      <c r="E3748" s="134">
        <v>595</v>
      </c>
      <c r="F3748" s="134">
        <v>535</v>
      </c>
      <c r="G3748" s="135">
        <v>510</v>
      </c>
      <c r="H3748" s="171">
        <f>IFERROR((Table21[[#This Row],[_202330]]-Table21[[#This Row],[_201930]])/Table21[[#This Row],[_201930]]*1,"")</f>
        <v>-0.32717678100263853</v>
      </c>
    </row>
    <row r="3749" spans="1:8" ht="28.5">
      <c r="A3749" s="132">
        <v>238263</v>
      </c>
      <c r="B3749" s="134" t="s">
        <v>1133</v>
      </c>
      <c r="C3749" s="134">
        <v>68</v>
      </c>
      <c r="D3749" s="134">
        <v>57</v>
      </c>
      <c r="E3749" s="134">
        <v>61</v>
      </c>
      <c r="F3749" s="134">
        <v>61</v>
      </c>
      <c r="G3749" s="135">
        <v>66</v>
      </c>
      <c r="H3749" s="171">
        <f>IFERROR((Table21[[#This Row],[_202330]]-Table21[[#This Row],[_201930]])/Table21[[#This Row],[_201930]]*1,"")</f>
        <v>-2.9411764705882353E-2</v>
      </c>
    </row>
    <row r="3750" spans="1:8" ht="28.5">
      <c r="A3750" s="132">
        <v>238263</v>
      </c>
      <c r="B3750" s="134" t="s">
        <v>1162</v>
      </c>
      <c r="C3750" s="134">
        <v>198</v>
      </c>
      <c r="D3750" s="134">
        <v>142</v>
      </c>
      <c r="E3750" s="134">
        <v>156</v>
      </c>
      <c r="F3750" s="134">
        <v>137</v>
      </c>
      <c r="G3750" s="135">
        <v>154</v>
      </c>
      <c r="H3750" s="171">
        <f>IFERROR((Table21[[#This Row],[_202330]]-Table21[[#This Row],[_201930]])/Table21[[#This Row],[_201930]]*1,"")</f>
        <v>-0.22222222222222221</v>
      </c>
    </row>
    <row r="3751" spans="1:8" ht="28.5">
      <c r="A3751" s="132">
        <v>238263</v>
      </c>
      <c r="B3751" s="134" t="s">
        <v>1163</v>
      </c>
      <c r="C3751" s="134">
        <v>0</v>
      </c>
      <c r="D3751" s="134">
        <v>0</v>
      </c>
      <c r="E3751" s="134">
        <v>0</v>
      </c>
      <c r="F3751" s="134">
        <v>0</v>
      </c>
      <c r="G3751" s="135">
        <v>0</v>
      </c>
      <c r="H3751" s="171" t="str">
        <f>IFERROR((Table21[[#This Row],[_202330]]-Table21[[#This Row],[_201930]])/Table21[[#This Row],[_201930]]*1,"")</f>
        <v/>
      </c>
    </row>
    <row r="3752" spans="1:8">
      <c r="A3752" s="132">
        <v>238263</v>
      </c>
      <c r="B3752" s="134" t="s">
        <v>1136</v>
      </c>
      <c r="C3752" s="134">
        <v>266</v>
      </c>
      <c r="D3752" s="134">
        <v>199</v>
      </c>
      <c r="E3752" s="134">
        <v>217</v>
      </c>
      <c r="F3752" s="134">
        <v>198</v>
      </c>
      <c r="G3752" s="135">
        <v>220</v>
      </c>
      <c r="H3752" s="171">
        <f>IFERROR((Table21[[#This Row],[_202330]]-Table21[[#This Row],[_201930]])/Table21[[#This Row],[_201930]]*1,"")</f>
        <v>-0.17293233082706766</v>
      </c>
    </row>
    <row r="3753" spans="1:8">
      <c r="A3753" s="132">
        <v>238263</v>
      </c>
      <c r="B3753" s="134" t="s">
        <v>1137</v>
      </c>
      <c r="C3753" s="134">
        <v>35</v>
      </c>
      <c r="D3753" s="134">
        <v>32</v>
      </c>
      <c r="E3753" s="134">
        <v>36</v>
      </c>
      <c r="F3753" s="134">
        <v>37</v>
      </c>
      <c r="G3753" s="135">
        <v>43</v>
      </c>
      <c r="H3753" s="171">
        <f>IFERROR((Table21[[#This Row],[_202330]]-Table21[[#This Row],[_201930]])/Table21[[#This Row],[_201930]]*1,"")</f>
        <v>0.22857142857142856</v>
      </c>
    </row>
    <row r="3754" spans="1:8" ht="28.5">
      <c r="A3754" s="132">
        <v>238263</v>
      </c>
      <c r="B3754" s="134" t="s">
        <v>1138</v>
      </c>
      <c r="C3754" s="134">
        <v>71</v>
      </c>
      <c r="D3754" s="134">
        <v>57</v>
      </c>
      <c r="E3754" s="134">
        <v>64</v>
      </c>
      <c r="F3754" s="134">
        <v>60</v>
      </c>
      <c r="G3754" s="135">
        <v>63</v>
      </c>
      <c r="H3754" s="171">
        <f>IFERROR((Table21[[#This Row],[_202330]]-Table21[[#This Row],[_201930]])/Table21[[#This Row],[_201930]]*1,"")</f>
        <v>-0.11267605633802817</v>
      </c>
    </row>
    <row r="3755" spans="1:8" ht="28.5">
      <c r="A3755" s="132">
        <v>238263</v>
      </c>
      <c r="B3755" s="134" t="s">
        <v>1164</v>
      </c>
      <c r="C3755" s="134">
        <v>219</v>
      </c>
      <c r="D3755" s="134">
        <v>165</v>
      </c>
      <c r="E3755" s="134">
        <v>182</v>
      </c>
      <c r="F3755" s="134">
        <v>156</v>
      </c>
      <c r="G3755" s="135">
        <v>172</v>
      </c>
      <c r="H3755" s="171">
        <f>IFERROR((Table21[[#This Row],[_202330]]-Table21[[#This Row],[_201930]])/Table21[[#This Row],[_201930]]*1,"")</f>
        <v>-0.21461187214611871</v>
      </c>
    </row>
    <row r="3756" spans="1:8" ht="28.5">
      <c r="A3756" s="132">
        <v>238263</v>
      </c>
      <c r="B3756" s="134" t="s">
        <v>1165</v>
      </c>
      <c r="C3756" s="134">
        <v>0</v>
      </c>
      <c r="D3756" s="134">
        <v>0</v>
      </c>
      <c r="E3756" s="134">
        <v>0</v>
      </c>
      <c r="F3756" s="134">
        <v>0</v>
      </c>
      <c r="G3756" s="135">
        <v>0</v>
      </c>
      <c r="H3756" s="171" t="str">
        <f>IFERROR((Table21[[#This Row],[_202330]]-Table21[[#This Row],[_201930]])/Table21[[#This Row],[_201930]]*1,"")</f>
        <v/>
      </c>
    </row>
    <row r="3757" spans="1:8">
      <c r="A3757" s="132">
        <v>238263</v>
      </c>
      <c r="B3757" s="134" t="s">
        <v>1141</v>
      </c>
      <c r="C3757" s="134">
        <v>290</v>
      </c>
      <c r="D3757" s="134">
        <v>222</v>
      </c>
      <c r="E3757" s="134">
        <v>246</v>
      </c>
      <c r="F3757" s="134">
        <v>216</v>
      </c>
      <c r="G3757" s="135">
        <v>235</v>
      </c>
      <c r="H3757" s="171">
        <f>IFERROR((Table21[[#This Row],[_202330]]-Table21[[#This Row],[_201930]])/Table21[[#This Row],[_201930]]*1,"")</f>
        <v>-0.18965517241379309</v>
      </c>
    </row>
    <row r="3758" spans="1:8">
      <c r="A3758" s="132">
        <v>238263</v>
      </c>
      <c r="B3758" s="134" t="s">
        <v>1142</v>
      </c>
      <c r="C3758" s="134">
        <v>38</v>
      </c>
      <c r="D3758" s="134">
        <v>36</v>
      </c>
      <c r="E3758" s="134">
        <v>41</v>
      </c>
      <c r="F3758" s="134">
        <v>40</v>
      </c>
      <c r="G3758" s="135">
        <v>46</v>
      </c>
      <c r="H3758" s="171">
        <f>IFERROR((Table21[[#This Row],[_202330]]-Table21[[#This Row],[_201930]])/Table21[[#This Row],[_201930]]*1,"")</f>
        <v>0.21052631578947367</v>
      </c>
    </row>
    <row r="3759" spans="1:8" ht="28.5">
      <c r="A3759" s="132">
        <v>238263</v>
      </c>
      <c r="B3759" s="134" t="s">
        <v>1143</v>
      </c>
      <c r="C3759" s="134">
        <v>76</v>
      </c>
      <c r="D3759" s="134">
        <v>58</v>
      </c>
      <c r="E3759" s="134">
        <v>65</v>
      </c>
      <c r="F3759" s="134">
        <v>58</v>
      </c>
      <c r="G3759" s="135">
        <v>67</v>
      </c>
      <c r="H3759" s="171">
        <f>IFERROR((Table21[[#This Row],[_202330]]-Table21[[#This Row],[_201930]])/Table21[[#This Row],[_201930]]*1,"")</f>
        <v>-0.11842105263157894</v>
      </c>
    </row>
    <row r="3760" spans="1:8" ht="28.5">
      <c r="A3760" s="132">
        <v>238263</v>
      </c>
      <c r="B3760" s="134" t="s">
        <v>1166</v>
      </c>
      <c r="C3760" s="134">
        <v>233</v>
      </c>
      <c r="D3760" s="134">
        <v>172</v>
      </c>
      <c r="E3760" s="134">
        <v>187</v>
      </c>
      <c r="F3760" s="134">
        <v>165</v>
      </c>
      <c r="G3760" s="135">
        <v>176</v>
      </c>
      <c r="H3760" s="171">
        <f>IFERROR((Table21[[#This Row],[_202330]]-Table21[[#This Row],[_201930]])/Table21[[#This Row],[_201930]]*1,"")</f>
        <v>-0.24463519313304721</v>
      </c>
    </row>
    <row r="3761" spans="1:8" ht="28.5">
      <c r="A3761" s="132">
        <v>238263</v>
      </c>
      <c r="B3761" s="134" t="s">
        <v>1167</v>
      </c>
      <c r="C3761" s="134">
        <v>0</v>
      </c>
      <c r="D3761" s="134">
        <v>0</v>
      </c>
      <c r="E3761" s="134">
        <v>0</v>
      </c>
      <c r="F3761" s="134">
        <v>0</v>
      </c>
      <c r="G3761" s="135">
        <v>0</v>
      </c>
      <c r="H3761" s="171" t="str">
        <f>IFERROR((Table21[[#This Row],[_202330]]-Table21[[#This Row],[_201930]])/Table21[[#This Row],[_201930]]*1,"")</f>
        <v/>
      </c>
    </row>
    <row r="3762" spans="1:8">
      <c r="A3762" s="132">
        <v>238263</v>
      </c>
      <c r="B3762" s="134" t="s">
        <v>1146</v>
      </c>
      <c r="C3762" s="134">
        <v>309</v>
      </c>
      <c r="D3762" s="134">
        <v>230</v>
      </c>
      <c r="E3762" s="134">
        <v>252</v>
      </c>
      <c r="F3762" s="134">
        <v>223</v>
      </c>
      <c r="G3762" s="135">
        <v>243</v>
      </c>
      <c r="H3762" s="171">
        <f>IFERROR((Table21[[#This Row],[_202330]]-Table21[[#This Row],[_201930]])/Table21[[#This Row],[_201930]]*1,"")</f>
        <v>-0.21359223300970873</v>
      </c>
    </row>
    <row r="3763" spans="1:8" ht="28.5">
      <c r="A3763" s="132">
        <v>238263</v>
      </c>
      <c r="B3763" s="134" t="s">
        <v>1147</v>
      </c>
      <c r="C3763" s="134">
        <v>13</v>
      </c>
      <c r="D3763" s="134">
        <v>5</v>
      </c>
      <c r="E3763" s="134">
        <v>5</v>
      </c>
      <c r="F3763" s="134">
        <v>9</v>
      </c>
      <c r="G3763" s="135">
        <v>4</v>
      </c>
      <c r="H3763" s="171">
        <f>IFERROR((Table21[[#This Row],[_202330]]-Table21[[#This Row],[_201930]])/Table21[[#This Row],[_201930]]*1,"")</f>
        <v>-0.69230769230769229</v>
      </c>
    </row>
    <row r="3764" spans="1:8" ht="28.5">
      <c r="A3764" s="132">
        <v>238263</v>
      </c>
      <c r="B3764" s="134" t="s">
        <v>1148</v>
      </c>
      <c r="C3764" s="134">
        <v>253</v>
      </c>
      <c r="D3764" s="134">
        <v>206</v>
      </c>
      <c r="E3764" s="134">
        <v>197</v>
      </c>
      <c r="F3764" s="134">
        <v>168</v>
      </c>
      <c r="G3764" s="135">
        <v>166</v>
      </c>
      <c r="H3764" s="171">
        <f>IFERROR((Table21[[#This Row],[_202330]]-Table21[[#This Row],[_201930]])/Table21[[#This Row],[_201930]]*1,"")</f>
        <v>-0.34387351778656128</v>
      </c>
    </row>
    <row r="3765" spans="1:8" ht="28.5">
      <c r="A3765" s="132">
        <v>238263</v>
      </c>
      <c r="B3765" s="134" t="s">
        <v>1149</v>
      </c>
      <c r="C3765" s="134">
        <v>183</v>
      </c>
      <c r="D3765" s="134">
        <v>175</v>
      </c>
      <c r="E3765" s="134">
        <v>141</v>
      </c>
      <c r="F3765" s="134">
        <v>135</v>
      </c>
      <c r="G3765" s="135">
        <v>97</v>
      </c>
      <c r="H3765" s="171">
        <f>IFERROR((Table21[[#This Row],[_202330]]-Table21[[#This Row],[_201930]])/Table21[[#This Row],[_201930]]*1,"")</f>
        <v>-0.46994535519125685</v>
      </c>
    </row>
    <row r="3766" spans="1:8" ht="28.5">
      <c r="A3766" s="132">
        <v>238263</v>
      </c>
      <c r="B3766" s="134" t="s">
        <v>1150</v>
      </c>
      <c r="C3766" s="134">
        <v>449</v>
      </c>
      <c r="D3766" s="134">
        <v>386</v>
      </c>
      <c r="E3766" s="134">
        <v>343</v>
      </c>
      <c r="F3766" s="134">
        <v>312</v>
      </c>
      <c r="G3766" s="135">
        <v>267</v>
      </c>
      <c r="H3766" s="171">
        <f>IFERROR((Table21[[#This Row],[_202330]]-Table21[[#This Row],[_201930]])/Table21[[#This Row],[_201930]]*1,"")</f>
        <v>-0.40534521158129178</v>
      </c>
    </row>
    <row r="3767" spans="1:8">
      <c r="A3767" s="132">
        <v>238263</v>
      </c>
      <c r="B3767" s="134" t="s">
        <v>1151</v>
      </c>
      <c r="C3767" s="134">
        <v>41</v>
      </c>
      <c r="D3767" s="134">
        <v>37</v>
      </c>
      <c r="E3767" s="134">
        <v>42</v>
      </c>
      <c r="F3767" s="134">
        <v>42</v>
      </c>
      <c r="G3767" s="135">
        <v>48</v>
      </c>
      <c r="H3767" s="171">
        <f>IFERROR((Table21[[#This Row],[_202330]]-Table21[[#This Row],[_201930]])/Table21[[#This Row],[_201930]]*1,"")</f>
        <v>0.17073170731707318</v>
      </c>
    </row>
    <row r="3768" spans="1:8" ht="28.5">
      <c r="A3768" s="132">
        <v>238263</v>
      </c>
      <c r="B3768" s="134" t="s">
        <v>1152</v>
      </c>
      <c r="C3768" s="134">
        <v>35</v>
      </c>
      <c r="D3768" s="134">
        <v>34</v>
      </c>
      <c r="E3768" s="134">
        <v>34</v>
      </c>
      <c r="F3768" s="134">
        <v>33</v>
      </c>
      <c r="G3768" s="135">
        <v>33</v>
      </c>
      <c r="H3768" s="171">
        <f>IFERROR((Table21[[#This Row],[_202330]]-Table21[[#This Row],[_201930]])/Table21[[#This Row],[_201930]]*1,"")</f>
        <v>-5.7142857142857141E-2</v>
      </c>
    </row>
    <row r="3769" spans="1:8" ht="28.5">
      <c r="A3769" s="132">
        <v>238263</v>
      </c>
      <c r="B3769" s="134" t="s">
        <v>1153</v>
      </c>
      <c r="C3769" s="134">
        <v>2</v>
      </c>
      <c r="D3769" s="134">
        <v>1</v>
      </c>
      <c r="E3769" s="134">
        <v>1</v>
      </c>
      <c r="F3769" s="134">
        <v>2</v>
      </c>
      <c r="G3769" s="135">
        <v>1</v>
      </c>
      <c r="H3769" s="171">
        <f>IFERROR((Table21[[#This Row],[_202330]]-Table21[[#This Row],[_201930]])/Table21[[#This Row],[_201930]]*1,"")</f>
        <v>-0.5</v>
      </c>
    </row>
    <row r="3770" spans="1:8" ht="28.5">
      <c r="A3770" s="132">
        <v>238263</v>
      </c>
      <c r="B3770" s="134" t="s">
        <v>1154</v>
      </c>
      <c r="C3770" s="134">
        <v>33</v>
      </c>
      <c r="D3770" s="134">
        <v>33</v>
      </c>
      <c r="E3770" s="134">
        <v>33</v>
      </c>
      <c r="F3770" s="134">
        <v>31</v>
      </c>
      <c r="G3770" s="135">
        <v>33</v>
      </c>
      <c r="H3770" s="171">
        <f>IFERROR((Table21[[#This Row],[_202330]]-Table21[[#This Row],[_201930]])/Table21[[#This Row],[_201930]]*1,"")</f>
        <v>0</v>
      </c>
    </row>
    <row r="3771" spans="1:8" ht="28.5">
      <c r="A3771" s="132">
        <v>238263</v>
      </c>
      <c r="B3771" s="134" t="s">
        <v>1155</v>
      </c>
      <c r="C3771" s="134">
        <v>24</v>
      </c>
      <c r="D3771" s="134">
        <v>28</v>
      </c>
      <c r="E3771" s="134">
        <v>24</v>
      </c>
      <c r="F3771" s="134">
        <v>25</v>
      </c>
      <c r="G3771" s="135">
        <v>19</v>
      </c>
      <c r="H3771" s="171">
        <f>IFERROR((Table21[[#This Row],[_202330]]-Table21[[#This Row],[_201930]])/Table21[[#This Row],[_201930]]*1,"")</f>
        <v>-0.20833333333333334</v>
      </c>
    </row>
    <row r="3772" spans="1:8">
      <c r="A3772" s="132">
        <v>239248</v>
      </c>
      <c r="B3772" s="134" t="s">
        <v>1173</v>
      </c>
      <c r="C3772" s="134">
        <v>2977</v>
      </c>
      <c r="D3772" s="134">
        <v>2978</v>
      </c>
      <c r="E3772" s="134">
        <v>4792</v>
      </c>
      <c r="F3772" s="134">
        <v>405</v>
      </c>
      <c r="G3772" s="135">
        <v>341</v>
      </c>
      <c r="H3772" s="171">
        <f>IFERROR((Table21[[#This Row],[_202330]]-Table21[[#This Row],[_201930]])/Table21[[#This Row],[_201930]]*1,"")</f>
        <v>-0.88545515619751425</v>
      </c>
    </row>
    <row r="3773" spans="1:8">
      <c r="A3773" s="132">
        <v>239248</v>
      </c>
      <c r="B3773" s="134" t="s">
        <v>1131</v>
      </c>
      <c r="C3773" s="134">
        <v>0</v>
      </c>
      <c r="D3773" s="134">
        <v>0</v>
      </c>
      <c r="E3773" s="134">
        <v>0</v>
      </c>
      <c r="F3773" s="134">
        <v>0</v>
      </c>
      <c r="G3773" s="135">
        <v>0</v>
      </c>
      <c r="H3773" s="171" t="str">
        <f>IFERROR((Table21[[#This Row],[_202330]]-Table21[[#This Row],[_201930]])/Table21[[#This Row],[_201930]]*1,"")</f>
        <v/>
      </c>
    </row>
    <row r="3774" spans="1:8">
      <c r="A3774" s="132">
        <v>239248</v>
      </c>
      <c r="B3774" s="134" t="s">
        <v>1132</v>
      </c>
      <c r="C3774" s="134">
        <v>2977</v>
      </c>
      <c r="D3774" s="134">
        <v>2978</v>
      </c>
      <c r="E3774" s="134">
        <v>4792</v>
      </c>
      <c r="F3774" s="134">
        <v>405</v>
      </c>
      <c r="G3774" s="135">
        <v>341</v>
      </c>
      <c r="H3774" s="171">
        <f>IFERROR((Table21[[#This Row],[_202330]]-Table21[[#This Row],[_201930]])/Table21[[#This Row],[_201930]]*1,"")</f>
        <v>-0.88545515619751425</v>
      </c>
    </row>
    <row r="3775" spans="1:8" ht="28.5">
      <c r="A3775" s="132">
        <v>239248</v>
      </c>
      <c r="B3775" s="134" t="s">
        <v>1133</v>
      </c>
      <c r="C3775" s="134">
        <v>327</v>
      </c>
      <c r="D3775" s="134">
        <v>233</v>
      </c>
      <c r="E3775" s="134">
        <v>272</v>
      </c>
      <c r="F3775" s="134">
        <v>57</v>
      </c>
      <c r="G3775" s="135">
        <v>45</v>
      </c>
      <c r="H3775" s="171">
        <f>IFERROR((Table21[[#This Row],[_202330]]-Table21[[#This Row],[_201930]])/Table21[[#This Row],[_201930]]*1,"")</f>
        <v>-0.86238532110091748</v>
      </c>
    </row>
    <row r="3776" spans="1:8" ht="28.5">
      <c r="A3776" s="132">
        <v>239248</v>
      </c>
      <c r="B3776" s="134" t="s">
        <v>1162</v>
      </c>
      <c r="C3776" s="134">
        <v>1153</v>
      </c>
      <c r="D3776" s="134">
        <v>1191</v>
      </c>
      <c r="E3776" s="134">
        <v>1229</v>
      </c>
      <c r="F3776" s="134">
        <v>59</v>
      </c>
      <c r="G3776" s="135">
        <v>53</v>
      </c>
      <c r="H3776" s="171">
        <f>IFERROR((Table21[[#This Row],[_202330]]-Table21[[#This Row],[_201930]])/Table21[[#This Row],[_201930]]*1,"")</f>
        <v>-0.95403295750216821</v>
      </c>
    </row>
    <row r="3777" spans="1:8" ht="28.5">
      <c r="A3777" s="132">
        <v>239248</v>
      </c>
      <c r="B3777" s="134" t="s">
        <v>1163</v>
      </c>
      <c r="C3777" s="134" t="s">
        <v>129</v>
      </c>
      <c r="D3777" s="134" t="s">
        <v>129</v>
      </c>
      <c r="E3777" s="134" t="s">
        <v>129</v>
      </c>
      <c r="F3777" s="134" t="s">
        <v>129</v>
      </c>
      <c r="G3777" s="135" t="s">
        <v>129</v>
      </c>
      <c r="H3777" s="171" t="str">
        <f>IFERROR((Table21[[#This Row],[_202330]]-Table21[[#This Row],[_201930]])/Table21[[#This Row],[_201930]]*1,"")</f>
        <v/>
      </c>
    </row>
    <row r="3778" spans="1:8">
      <c r="A3778" s="132">
        <v>239248</v>
      </c>
      <c r="B3778" s="134" t="s">
        <v>1136</v>
      </c>
      <c r="C3778" s="134">
        <v>1480</v>
      </c>
      <c r="D3778" s="134">
        <v>1424</v>
      </c>
      <c r="E3778" s="134">
        <v>1501</v>
      </c>
      <c r="F3778" s="134">
        <v>116</v>
      </c>
      <c r="G3778" s="135">
        <v>98</v>
      </c>
      <c r="H3778" s="171">
        <f>IFERROR((Table21[[#This Row],[_202330]]-Table21[[#This Row],[_201930]])/Table21[[#This Row],[_201930]]*1,"")</f>
        <v>-0.93378378378378379</v>
      </c>
    </row>
    <row r="3779" spans="1:8">
      <c r="A3779" s="132">
        <v>239248</v>
      </c>
      <c r="B3779" s="134" t="s">
        <v>1137</v>
      </c>
      <c r="C3779" s="134">
        <v>50</v>
      </c>
      <c r="D3779" s="134">
        <v>48</v>
      </c>
      <c r="E3779" s="134">
        <v>31</v>
      </c>
      <c r="F3779" s="134">
        <v>29</v>
      </c>
      <c r="G3779" s="135">
        <v>29</v>
      </c>
      <c r="H3779" s="171">
        <f>IFERROR((Table21[[#This Row],[_202330]]-Table21[[#This Row],[_201930]])/Table21[[#This Row],[_201930]]*1,"")</f>
        <v>-0.42</v>
      </c>
    </row>
    <row r="3780" spans="1:8" ht="28.5">
      <c r="A3780" s="132">
        <v>239248</v>
      </c>
      <c r="B3780" s="134" t="s">
        <v>1138</v>
      </c>
      <c r="C3780" s="134">
        <v>344</v>
      </c>
      <c r="D3780" s="134">
        <v>236</v>
      </c>
      <c r="E3780" s="134">
        <v>454</v>
      </c>
      <c r="F3780" s="134">
        <v>54</v>
      </c>
      <c r="G3780" s="135">
        <v>47</v>
      </c>
      <c r="H3780" s="171">
        <f>IFERROR((Table21[[#This Row],[_202330]]-Table21[[#This Row],[_201930]])/Table21[[#This Row],[_201930]]*1,"")</f>
        <v>-0.86337209302325579</v>
      </c>
    </row>
    <row r="3781" spans="1:8" ht="28.5">
      <c r="A3781" s="132">
        <v>239248</v>
      </c>
      <c r="B3781" s="134" t="s">
        <v>1164</v>
      </c>
      <c r="C3781" s="134">
        <v>1224</v>
      </c>
      <c r="D3781" s="134">
        <v>1241</v>
      </c>
      <c r="E3781" s="134">
        <v>1727</v>
      </c>
      <c r="F3781" s="134">
        <v>71</v>
      </c>
      <c r="G3781" s="135">
        <v>62</v>
      </c>
      <c r="H3781" s="171">
        <f>IFERROR((Table21[[#This Row],[_202330]]-Table21[[#This Row],[_201930]])/Table21[[#This Row],[_201930]]*1,"")</f>
        <v>-0.94934640522875813</v>
      </c>
    </row>
    <row r="3782" spans="1:8" ht="28.5">
      <c r="A3782" s="132">
        <v>239248</v>
      </c>
      <c r="B3782" s="134" t="s">
        <v>1165</v>
      </c>
      <c r="C3782" s="134" t="s">
        <v>129</v>
      </c>
      <c r="D3782" s="134" t="s">
        <v>129</v>
      </c>
      <c r="E3782" s="134" t="s">
        <v>129</v>
      </c>
      <c r="F3782" s="134" t="s">
        <v>129</v>
      </c>
      <c r="G3782" s="135" t="s">
        <v>129</v>
      </c>
      <c r="H3782" s="171" t="str">
        <f>IFERROR((Table21[[#This Row],[_202330]]-Table21[[#This Row],[_201930]])/Table21[[#This Row],[_201930]]*1,"")</f>
        <v/>
      </c>
    </row>
    <row r="3783" spans="1:8">
      <c r="A3783" s="132">
        <v>239248</v>
      </c>
      <c r="B3783" s="134" t="s">
        <v>1141</v>
      </c>
      <c r="C3783" s="134">
        <v>1568</v>
      </c>
      <c r="D3783" s="134">
        <v>1477</v>
      </c>
      <c r="E3783" s="134">
        <v>2181</v>
      </c>
      <c r="F3783" s="134">
        <v>125</v>
      </c>
      <c r="G3783" s="135">
        <v>109</v>
      </c>
      <c r="H3783" s="171">
        <f>IFERROR((Table21[[#This Row],[_202330]]-Table21[[#This Row],[_201930]])/Table21[[#This Row],[_201930]]*1,"")</f>
        <v>-0.93048469387755106</v>
      </c>
    </row>
    <row r="3784" spans="1:8">
      <c r="A3784" s="132">
        <v>239248</v>
      </c>
      <c r="B3784" s="134" t="s">
        <v>1142</v>
      </c>
      <c r="C3784" s="134">
        <v>53</v>
      </c>
      <c r="D3784" s="134">
        <v>50</v>
      </c>
      <c r="E3784" s="134">
        <v>46</v>
      </c>
      <c r="F3784" s="134">
        <v>31</v>
      </c>
      <c r="G3784" s="135">
        <v>32</v>
      </c>
      <c r="H3784" s="171">
        <f>IFERROR((Table21[[#This Row],[_202330]]-Table21[[#This Row],[_201930]])/Table21[[#This Row],[_201930]]*1,"")</f>
        <v>-0.39622641509433965</v>
      </c>
    </row>
    <row r="3785" spans="1:8" ht="28.5">
      <c r="A3785" s="132">
        <v>239248</v>
      </c>
      <c r="B3785" s="134" t="s">
        <v>1143</v>
      </c>
      <c r="C3785" s="134">
        <v>355</v>
      </c>
      <c r="D3785" s="134">
        <v>233</v>
      </c>
      <c r="E3785" s="134">
        <v>451</v>
      </c>
      <c r="F3785" s="134">
        <v>53</v>
      </c>
      <c r="G3785" s="135">
        <v>46</v>
      </c>
      <c r="H3785" s="171">
        <f>IFERROR((Table21[[#This Row],[_202330]]-Table21[[#This Row],[_201930]])/Table21[[#This Row],[_201930]]*1,"")</f>
        <v>-0.87042253521126756</v>
      </c>
    </row>
    <row r="3786" spans="1:8" ht="28.5">
      <c r="A3786" s="132">
        <v>239248</v>
      </c>
      <c r="B3786" s="134" t="s">
        <v>1166</v>
      </c>
      <c r="C3786" s="134">
        <v>1244</v>
      </c>
      <c r="D3786" s="134">
        <v>1271</v>
      </c>
      <c r="E3786" s="134">
        <v>1756</v>
      </c>
      <c r="F3786" s="134">
        <v>76</v>
      </c>
      <c r="G3786" s="135">
        <v>66</v>
      </c>
      <c r="H3786" s="171">
        <f>IFERROR((Table21[[#This Row],[_202330]]-Table21[[#This Row],[_201930]])/Table21[[#This Row],[_201930]]*1,"")</f>
        <v>-0.94694533762057875</v>
      </c>
    </row>
    <row r="3787" spans="1:8" ht="28.5">
      <c r="A3787" s="132">
        <v>239248</v>
      </c>
      <c r="B3787" s="134" t="s">
        <v>1167</v>
      </c>
      <c r="C3787" s="134" t="s">
        <v>129</v>
      </c>
      <c r="D3787" s="134" t="s">
        <v>129</v>
      </c>
      <c r="E3787" s="134" t="s">
        <v>129</v>
      </c>
      <c r="F3787" s="134" t="s">
        <v>129</v>
      </c>
      <c r="G3787" s="135" t="s">
        <v>129</v>
      </c>
      <c r="H3787" s="171" t="str">
        <f>IFERROR((Table21[[#This Row],[_202330]]-Table21[[#This Row],[_201930]])/Table21[[#This Row],[_201930]]*1,"")</f>
        <v/>
      </c>
    </row>
    <row r="3788" spans="1:8">
      <c r="A3788" s="132">
        <v>239248</v>
      </c>
      <c r="B3788" s="134" t="s">
        <v>1146</v>
      </c>
      <c r="C3788" s="134">
        <v>1599</v>
      </c>
      <c r="D3788" s="134">
        <v>1504</v>
      </c>
      <c r="E3788" s="134">
        <v>2207</v>
      </c>
      <c r="F3788" s="134">
        <v>129</v>
      </c>
      <c r="G3788" s="135">
        <v>112</v>
      </c>
      <c r="H3788" s="171">
        <f>IFERROR((Table21[[#This Row],[_202330]]-Table21[[#This Row],[_201930]])/Table21[[#This Row],[_201930]]*1,"")</f>
        <v>-0.92995622263914945</v>
      </c>
    </row>
    <row r="3789" spans="1:8" ht="28.5">
      <c r="A3789" s="132">
        <v>239248</v>
      </c>
      <c r="B3789" s="134" t="s">
        <v>1147</v>
      </c>
      <c r="C3789" s="134">
        <v>36</v>
      </c>
      <c r="D3789" s="134">
        <v>49</v>
      </c>
      <c r="E3789" s="134">
        <v>69</v>
      </c>
      <c r="F3789" s="134">
        <v>12</v>
      </c>
      <c r="G3789" s="135">
        <v>5</v>
      </c>
      <c r="H3789" s="171">
        <f>IFERROR((Table21[[#This Row],[_202330]]-Table21[[#This Row],[_201930]])/Table21[[#This Row],[_201930]]*1,"")</f>
        <v>-0.86111111111111116</v>
      </c>
    </row>
    <row r="3790" spans="1:8" ht="28.5">
      <c r="A3790" s="132">
        <v>239248</v>
      </c>
      <c r="B3790" s="134" t="s">
        <v>1148</v>
      </c>
      <c r="C3790" s="134">
        <v>579</v>
      </c>
      <c r="D3790" s="134">
        <v>450</v>
      </c>
      <c r="E3790" s="134">
        <v>1098</v>
      </c>
      <c r="F3790" s="134">
        <v>112</v>
      </c>
      <c r="G3790" s="135">
        <v>89</v>
      </c>
      <c r="H3790" s="171">
        <f>IFERROR((Table21[[#This Row],[_202330]]-Table21[[#This Row],[_201930]])/Table21[[#This Row],[_201930]]*1,"")</f>
        <v>-0.84628670120898097</v>
      </c>
    </row>
    <row r="3791" spans="1:8" ht="28.5">
      <c r="A3791" s="132">
        <v>239248</v>
      </c>
      <c r="B3791" s="134" t="s">
        <v>1149</v>
      </c>
      <c r="C3791" s="134">
        <v>763</v>
      </c>
      <c r="D3791" s="134">
        <v>975</v>
      </c>
      <c r="E3791" s="134">
        <v>1418</v>
      </c>
      <c r="F3791" s="134">
        <v>152</v>
      </c>
      <c r="G3791" s="135">
        <v>135</v>
      </c>
      <c r="H3791" s="171">
        <f>IFERROR((Table21[[#This Row],[_202330]]-Table21[[#This Row],[_201930]])/Table21[[#This Row],[_201930]]*1,"")</f>
        <v>-0.82306684141546527</v>
      </c>
    </row>
    <row r="3792" spans="1:8" ht="28.5">
      <c r="A3792" s="132">
        <v>239248</v>
      </c>
      <c r="B3792" s="134" t="s">
        <v>1150</v>
      </c>
      <c r="C3792" s="134">
        <v>1378</v>
      </c>
      <c r="D3792" s="134">
        <v>1474</v>
      </c>
      <c r="E3792" s="134">
        <v>2585</v>
      </c>
      <c r="F3792" s="134">
        <v>276</v>
      </c>
      <c r="G3792" s="135">
        <v>229</v>
      </c>
      <c r="H3792" s="171">
        <f>IFERROR((Table21[[#This Row],[_202330]]-Table21[[#This Row],[_201930]])/Table21[[#This Row],[_201930]]*1,"")</f>
        <v>-0.83381712626995641</v>
      </c>
    </row>
    <row r="3793" spans="1:8">
      <c r="A3793" s="132">
        <v>239248</v>
      </c>
      <c r="B3793" s="134" t="s">
        <v>1151</v>
      </c>
      <c r="C3793" s="134">
        <v>54</v>
      </c>
      <c r="D3793" s="134">
        <v>51</v>
      </c>
      <c r="E3793" s="134">
        <v>46</v>
      </c>
      <c r="F3793" s="134">
        <v>32</v>
      </c>
      <c r="G3793" s="135">
        <v>33</v>
      </c>
      <c r="H3793" s="171">
        <f>IFERROR((Table21[[#This Row],[_202330]]-Table21[[#This Row],[_201930]])/Table21[[#This Row],[_201930]]*1,"")</f>
        <v>-0.3888888888888889</v>
      </c>
    </row>
    <row r="3794" spans="1:8" ht="28.5">
      <c r="A3794" s="132">
        <v>239248</v>
      </c>
      <c r="B3794" s="134" t="s">
        <v>1152</v>
      </c>
      <c r="C3794" s="134">
        <v>21</v>
      </c>
      <c r="D3794" s="134">
        <v>17</v>
      </c>
      <c r="E3794" s="134">
        <v>24</v>
      </c>
      <c r="F3794" s="134">
        <v>31</v>
      </c>
      <c r="G3794" s="135">
        <v>28</v>
      </c>
      <c r="H3794" s="171">
        <f>IFERROR((Table21[[#This Row],[_202330]]-Table21[[#This Row],[_201930]])/Table21[[#This Row],[_201930]]*1,"")</f>
        <v>0.33333333333333331</v>
      </c>
    </row>
    <row r="3795" spans="1:8" ht="28.5">
      <c r="A3795" s="132">
        <v>239248</v>
      </c>
      <c r="B3795" s="134" t="s">
        <v>1153</v>
      </c>
      <c r="C3795" s="134">
        <v>1</v>
      </c>
      <c r="D3795" s="134">
        <v>2</v>
      </c>
      <c r="E3795" s="134">
        <v>1</v>
      </c>
      <c r="F3795" s="134">
        <v>3</v>
      </c>
      <c r="G3795" s="135">
        <v>1</v>
      </c>
      <c r="H3795" s="171">
        <f>IFERROR((Table21[[#This Row],[_202330]]-Table21[[#This Row],[_201930]])/Table21[[#This Row],[_201930]]*1,"")</f>
        <v>0</v>
      </c>
    </row>
    <row r="3796" spans="1:8" ht="28.5">
      <c r="A3796" s="132">
        <v>239248</v>
      </c>
      <c r="B3796" s="134" t="s">
        <v>1154</v>
      </c>
      <c r="C3796" s="134">
        <v>19</v>
      </c>
      <c r="D3796" s="134">
        <v>15</v>
      </c>
      <c r="E3796" s="134">
        <v>23</v>
      </c>
      <c r="F3796" s="134">
        <v>28</v>
      </c>
      <c r="G3796" s="135">
        <v>26</v>
      </c>
      <c r="H3796" s="171">
        <f>IFERROR((Table21[[#This Row],[_202330]]-Table21[[#This Row],[_201930]])/Table21[[#This Row],[_201930]]*1,"")</f>
        <v>0.36842105263157893</v>
      </c>
    </row>
    <row r="3797" spans="1:8" ht="28.5">
      <c r="A3797" s="132">
        <v>239248</v>
      </c>
      <c r="B3797" s="134" t="s">
        <v>1155</v>
      </c>
      <c r="C3797" s="134">
        <v>26</v>
      </c>
      <c r="D3797" s="134">
        <v>33</v>
      </c>
      <c r="E3797" s="134">
        <v>30</v>
      </c>
      <c r="F3797" s="134">
        <v>38</v>
      </c>
      <c r="G3797" s="135">
        <v>40</v>
      </c>
      <c r="H3797" s="171">
        <f>IFERROR((Table21[[#This Row],[_202330]]-Table21[[#This Row],[_201930]])/Table21[[#This Row],[_201930]]*1,"")</f>
        <v>0.53846153846153844</v>
      </c>
    </row>
    <row r="3798" spans="1:8">
      <c r="A3798" s="132">
        <v>239488</v>
      </c>
      <c r="B3798" s="134" t="s">
        <v>1173</v>
      </c>
      <c r="C3798" s="134">
        <v>1598</v>
      </c>
      <c r="D3798" s="134">
        <v>1663</v>
      </c>
      <c r="E3798" s="134">
        <v>1859</v>
      </c>
      <c r="F3798" s="134">
        <v>1199</v>
      </c>
      <c r="G3798" s="135">
        <v>532</v>
      </c>
      <c r="H3798" s="171">
        <f>IFERROR((Table21[[#This Row],[_202330]]-Table21[[#This Row],[_201930]])/Table21[[#This Row],[_201930]]*1,"")</f>
        <v>-0.66708385481852317</v>
      </c>
    </row>
    <row r="3799" spans="1:8">
      <c r="A3799" s="132">
        <v>239488</v>
      </c>
      <c r="B3799" s="134" t="s">
        <v>1131</v>
      </c>
      <c r="C3799" s="134">
        <v>4</v>
      </c>
      <c r="D3799" s="134">
        <v>1</v>
      </c>
      <c r="E3799" s="134">
        <v>0</v>
      </c>
      <c r="F3799" s="134">
        <v>0</v>
      </c>
      <c r="G3799" s="135">
        <v>1</v>
      </c>
      <c r="H3799" s="171">
        <f>IFERROR((Table21[[#This Row],[_202330]]-Table21[[#This Row],[_201930]])/Table21[[#This Row],[_201930]]*1,"")</f>
        <v>-0.75</v>
      </c>
    </row>
    <row r="3800" spans="1:8">
      <c r="A3800" s="132">
        <v>239488</v>
      </c>
      <c r="B3800" s="134" t="s">
        <v>1132</v>
      </c>
      <c r="C3800" s="134">
        <v>1594</v>
      </c>
      <c r="D3800" s="134">
        <v>1662</v>
      </c>
      <c r="E3800" s="134">
        <v>1859</v>
      </c>
      <c r="F3800" s="134">
        <v>1199</v>
      </c>
      <c r="G3800" s="135">
        <v>531</v>
      </c>
      <c r="H3800" s="171">
        <f>IFERROR((Table21[[#This Row],[_202330]]-Table21[[#This Row],[_201930]])/Table21[[#This Row],[_201930]]*1,"")</f>
        <v>-0.66687578419071514</v>
      </c>
    </row>
    <row r="3801" spans="1:8" ht="28.5">
      <c r="A3801" s="132">
        <v>239488</v>
      </c>
      <c r="B3801" s="134" t="s">
        <v>1133</v>
      </c>
      <c r="C3801" s="134">
        <v>356</v>
      </c>
      <c r="D3801" s="134">
        <v>389</v>
      </c>
      <c r="E3801" s="134">
        <v>454</v>
      </c>
      <c r="F3801" s="134">
        <v>205</v>
      </c>
      <c r="G3801" s="135">
        <v>116</v>
      </c>
      <c r="H3801" s="171">
        <f>IFERROR((Table21[[#This Row],[_202330]]-Table21[[#This Row],[_201930]])/Table21[[#This Row],[_201930]]*1,"")</f>
        <v>-0.6741573033707865</v>
      </c>
    </row>
    <row r="3802" spans="1:8" ht="28.5">
      <c r="A3802" s="132">
        <v>239488</v>
      </c>
      <c r="B3802" s="134" t="s">
        <v>1162</v>
      </c>
      <c r="C3802" s="134">
        <v>576</v>
      </c>
      <c r="D3802" s="134">
        <v>596</v>
      </c>
      <c r="E3802" s="134">
        <v>641</v>
      </c>
      <c r="F3802" s="134">
        <v>565</v>
      </c>
      <c r="G3802" s="135">
        <v>177</v>
      </c>
      <c r="H3802" s="171">
        <f>IFERROR((Table21[[#This Row],[_202330]]-Table21[[#This Row],[_201930]])/Table21[[#This Row],[_201930]]*1,"")</f>
        <v>-0.69270833333333337</v>
      </c>
    </row>
    <row r="3803" spans="1:8" ht="28.5">
      <c r="A3803" s="132">
        <v>239488</v>
      </c>
      <c r="B3803" s="134" t="s">
        <v>1163</v>
      </c>
      <c r="C3803" s="134" t="s">
        <v>129</v>
      </c>
      <c r="D3803" s="134" t="s">
        <v>129</v>
      </c>
      <c r="E3803" s="134" t="s">
        <v>129</v>
      </c>
      <c r="F3803" s="134" t="s">
        <v>129</v>
      </c>
      <c r="G3803" s="135" t="s">
        <v>129</v>
      </c>
      <c r="H3803" s="171" t="str">
        <f>IFERROR((Table21[[#This Row],[_202330]]-Table21[[#This Row],[_201930]])/Table21[[#This Row],[_201930]]*1,"")</f>
        <v/>
      </c>
    </row>
    <row r="3804" spans="1:8">
      <c r="A3804" s="132">
        <v>239488</v>
      </c>
      <c r="B3804" s="134" t="s">
        <v>1136</v>
      </c>
      <c r="C3804" s="134">
        <v>932</v>
      </c>
      <c r="D3804" s="134">
        <v>985</v>
      </c>
      <c r="E3804" s="134">
        <v>1095</v>
      </c>
      <c r="F3804" s="134">
        <v>770</v>
      </c>
      <c r="G3804" s="135">
        <v>293</v>
      </c>
      <c r="H3804" s="171">
        <f>IFERROR((Table21[[#This Row],[_202330]]-Table21[[#This Row],[_201930]])/Table21[[#This Row],[_201930]]*1,"")</f>
        <v>-0.68562231759656656</v>
      </c>
    </row>
    <row r="3805" spans="1:8">
      <c r="A3805" s="132">
        <v>239488</v>
      </c>
      <c r="B3805" s="134" t="s">
        <v>1137</v>
      </c>
      <c r="C3805" s="134">
        <v>58</v>
      </c>
      <c r="D3805" s="134">
        <v>59</v>
      </c>
      <c r="E3805" s="134">
        <v>59</v>
      </c>
      <c r="F3805" s="134">
        <v>64</v>
      </c>
      <c r="G3805" s="135">
        <v>55</v>
      </c>
      <c r="H3805" s="171">
        <f>IFERROR((Table21[[#This Row],[_202330]]-Table21[[#This Row],[_201930]])/Table21[[#This Row],[_201930]]*1,"")</f>
        <v>-5.1724137931034482E-2</v>
      </c>
    </row>
    <row r="3806" spans="1:8" ht="28.5">
      <c r="A3806" s="132">
        <v>239488</v>
      </c>
      <c r="B3806" s="134" t="s">
        <v>1138</v>
      </c>
      <c r="C3806" s="134">
        <v>342</v>
      </c>
      <c r="D3806" s="134">
        <v>384</v>
      </c>
      <c r="E3806" s="134">
        <v>443</v>
      </c>
      <c r="F3806" s="134">
        <v>198</v>
      </c>
      <c r="G3806" s="135">
        <v>118</v>
      </c>
      <c r="H3806" s="171">
        <f>IFERROR((Table21[[#This Row],[_202330]]-Table21[[#This Row],[_201930]])/Table21[[#This Row],[_201930]]*1,"")</f>
        <v>-0.65497076023391809</v>
      </c>
    </row>
    <row r="3807" spans="1:8" ht="28.5">
      <c r="A3807" s="132">
        <v>239488</v>
      </c>
      <c r="B3807" s="134" t="s">
        <v>1164</v>
      </c>
      <c r="C3807" s="134">
        <v>621</v>
      </c>
      <c r="D3807" s="134">
        <v>645</v>
      </c>
      <c r="E3807" s="134">
        <v>699</v>
      </c>
      <c r="F3807" s="134">
        <v>587</v>
      </c>
      <c r="G3807" s="135">
        <v>185</v>
      </c>
      <c r="H3807" s="171">
        <f>IFERROR((Table21[[#This Row],[_202330]]-Table21[[#This Row],[_201930]])/Table21[[#This Row],[_201930]]*1,"")</f>
        <v>-0.70209339774557167</v>
      </c>
    </row>
    <row r="3808" spans="1:8" ht="28.5">
      <c r="A3808" s="132">
        <v>239488</v>
      </c>
      <c r="B3808" s="134" t="s">
        <v>1165</v>
      </c>
      <c r="C3808" s="134" t="s">
        <v>129</v>
      </c>
      <c r="D3808" s="134" t="s">
        <v>129</v>
      </c>
      <c r="E3808" s="134" t="s">
        <v>129</v>
      </c>
      <c r="F3808" s="134" t="s">
        <v>129</v>
      </c>
      <c r="G3808" s="135" t="s">
        <v>129</v>
      </c>
      <c r="H3808" s="171" t="str">
        <f>IFERROR((Table21[[#This Row],[_202330]]-Table21[[#This Row],[_201930]])/Table21[[#This Row],[_201930]]*1,"")</f>
        <v/>
      </c>
    </row>
    <row r="3809" spans="1:8">
      <c r="A3809" s="132">
        <v>239488</v>
      </c>
      <c r="B3809" s="134" t="s">
        <v>1141</v>
      </c>
      <c r="C3809" s="134">
        <v>963</v>
      </c>
      <c r="D3809" s="134">
        <v>1029</v>
      </c>
      <c r="E3809" s="134">
        <v>1142</v>
      </c>
      <c r="F3809" s="134">
        <v>785</v>
      </c>
      <c r="G3809" s="135">
        <v>303</v>
      </c>
      <c r="H3809" s="171">
        <f>IFERROR((Table21[[#This Row],[_202330]]-Table21[[#This Row],[_201930]])/Table21[[#This Row],[_201930]]*1,"")</f>
        <v>-0.68535825545171336</v>
      </c>
    </row>
    <row r="3810" spans="1:8">
      <c r="A3810" s="132">
        <v>239488</v>
      </c>
      <c r="B3810" s="134" t="s">
        <v>1142</v>
      </c>
      <c r="C3810" s="134">
        <v>60</v>
      </c>
      <c r="D3810" s="134">
        <v>62</v>
      </c>
      <c r="E3810" s="134">
        <v>61</v>
      </c>
      <c r="F3810" s="134">
        <v>65</v>
      </c>
      <c r="G3810" s="135">
        <v>57</v>
      </c>
      <c r="H3810" s="171">
        <f>IFERROR((Table21[[#This Row],[_202330]]-Table21[[#This Row],[_201930]])/Table21[[#This Row],[_201930]]*1,"")</f>
        <v>-0.05</v>
      </c>
    </row>
    <row r="3811" spans="1:8" ht="28.5">
      <c r="A3811" s="132">
        <v>239488</v>
      </c>
      <c r="B3811" s="134" t="s">
        <v>1143</v>
      </c>
      <c r="C3811" s="134">
        <v>338</v>
      </c>
      <c r="D3811" s="134">
        <v>383</v>
      </c>
      <c r="E3811" s="134">
        <v>438</v>
      </c>
      <c r="F3811" s="134">
        <v>196</v>
      </c>
      <c r="G3811" s="135">
        <v>109</v>
      </c>
      <c r="H3811" s="171">
        <f>IFERROR((Table21[[#This Row],[_202330]]-Table21[[#This Row],[_201930]])/Table21[[#This Row],[_201930]]*1,"")</f>
        <v>-0.6775147928994083</v>
      </c>
    </row>
    <row r="3812" spans="1:8" ht="28.5">
      <c r="A3812" s="132">
        <v>239488</v>
      </c>
      <c r="B3812" s="134" t="s">
        <v>1166</v>
      </c>
      <c r="C3812" s="134">
        <v>641</v>
      </c>
      <c r="D3812" s="134">
        <v>662</v>
      </c>
      <c r="E3812" s="134">
        <v>717</v>
      </c>
      <c r="F3812" s="134">
        <v>603</v>
      </c>
      <c r="G3812" s="135">
        <v>198</v>
      </c>
      <c r="H3812" s="171">
        <f>IFERROR((Table21[[#This Row],[_202330]]-Table21[[#This Row],[_201930]])/Table21[[#This Row],[_201930]]*1,"")</f>
        <v>-0.69110764430577221</v>
      </c>
    </row>
    <row r="3813" spans="1:8" ht="28.5">
      <c r="A3813" s="132">
        <v>239488</v>
      </c>
      <c r="B3813" s="134" t="s">
        <v>1167</v>
      </c>
      <c r="C3813" s="134" t="s">
        <v>129</v>
      </c>
      <c r="D3813" s="134" t="s">
        <v>129</v>
      </c>
      <c r="E3813" s="134" t="s">
        <v>129</v>
      </c>
      <c r="F3813" s="134" t="s">
        <v>129</v>
      </c>
      <c r="G3813" s="135" t="s">
        <v>129</v>
      </c>
      <c r="H3813" s="171" t="str">
        <f>IFERROR((Table21[[#This Row],[_202330]]-Table21[[#This Row],[_201930]])/Table21[[#This Row],[_201930]]*1,"")</f>
        <v/>
      </c>
    </row>
    <row r="3814" spans="1:8">
      <c r="A3814" s="132">
        <v>239488</v>
      </c>
      <c r="B3814" s="134" t="s">
        <v>1146</v>
      </c>
      <c r="C3814" s="134">
        <v>979</v>
      </c>
      <c r="D3814" s="134">
        <v>1045</v>
      </c>
      <c r="E3814" s="134">
        <v>1155</v>
      </c>
      <c r="F3814" s="134">
        <v>799</v>
      </c>
      <c r="G3814" s="135">
        <v>307</v>
      </c>
      <c r="H3814" s="171">
        <f>IFERROR((Table21[[#This Row],[_202330]]-Table21[[#This Row],[_201930]])/Table21[[#This Row],[_201930]]*1,"")</f>
        <v>-0.68641470888661904</v>
      </c>
    </row>
    <row r="3815" spans="1:8" ht="28.5">
      <c r="A3815" s="132">
        <v>239488</v>
      </c>
      <c r="B3815" s="134" t="s">
        <v>1147</v>
      </c>
      <c r="C3815" s="134">
        <v>29</v>
      </c>
      <c r="D3815" s="134">
        <v>26</v>
      </c>
      <c r="E3815" s="134">
        <v>41</v>
      </c>
      <c r="F3815" s="134">
        <v>18</v>
      </c>
      <c r="G3815" s="135">
        <v>6</v>
      </c>
      <c r="H3815" s="171">
        <f>IFERROR((Table21[[#This Row],[_202330]]-Table21[[#This Row],[_201930]])/Table21[[#This Row],[_201930]]*1,"")</f>
        <v>-0.7931034482758621</v>
      </c>
    </row>
    <row r="3816" spans="1:8" ht="28.5">
      <c r="A3816" s="132">
        <v>239488</v>
      </c>
      <c r="B3816" s="134" t="s">
        <v>1148</v>
      </c>
      <c r="C3816" s="134">
        <v>213</v>
      </c>
      <c r="D3816" s="134">
        <v>243</v>
      </c>
      <c r="E3816" s="134">
        <v>253</v>
      </c>
      <c r="F3816" s="134">
        <v>198</v>
      </c>
      <c r="G3816" s="135">
        <v>138</v>
      </c>
      <c r="H3816" s="171">
        <f>IFERROR((Table21[[#This Row],[_202330]]-Table21[[#This Row],[_201930]])/Table21[[#This Row],[_201930]]*1,"")</f>
        <v>-0.352112676056338</v>
      </c>
    </row>
    <row r="3817" spans="1:8" ht="28.5">
      <c r="A3817" s="132">
        <v>239488</v>
      </c>
      <c r="B3817" s="134" t="s">
        <v>1149</v>
      </c>
      <c r="C3817" s="134">
        <v>373</v>
      </c>
      <c r="D3817" s="134">
        <v>348</v>
      </c>
      <c r="E3817" s="134">
        <v>410</v>
      </c>
      <c r="F3817" s="134">
        <v>184</v>
      </c>
      <c r="G3817" s="135">
        <v>80</v>
      </c>
      <c r="H3817" s="171">
        <f>IFERROR((Table21[[#This Row],[_202330]]-Table21[[#This Row],[_201930]])/Table21[[#This Row],[_201930]]*1,"")</f>
        <v>-0.78552278820375332</v>
      </c>
    </row>
    <row r="3818" spans="1:8" ht="28.5">
      <c r="A3818" s="132">
        <v>239488</v>
      </c>
      <c r="B3818" s="134" t="s">
        <v>1150</v>
      </c>
      <c r="C3818" s="134">
        <v>615</v>
      </c>
      <c r="D3818" s="134">
        <v>617</v>
      </c>
      <c r="E3818" s="134">
        <v>704</v>
      </c>
      <c r="F3818" s="134">
        <v>400</v>
      </c>
      <c r="G3818" s="135">
        <v>224</v>
      </c>
      <c r="H3818" s="171">
        <f>IFERROR((Table21[[#This Row],[_202330]]-Table21[[#This Row],[_201930]])/Table21[[#This Row],[_201930]]*1,"")</f>
        <v>-0.63577235772357721</v>
      </c>
    </row>
    <row r="3819" spans="1:8">
      <c r="A3819" s="132">
        <v>239488</v>
      </c>
      <c r="B3819" s="134" t="s">
        <v>1151</v>
      </c>
      <c r="C3819" s="134">
        <v>61</v>
      </c>
      <c r="D3819" s="134">
        <v>63</v>
      </c>
      <c r="E3819" s="134">
        <v>62</v>
      </c>
      <c r="F3819" s="134">
        <v>67</v>
      </c>
      <c r="G3819" s="135">
        <v>58</v>
      </c>
      <c r="H3819" s="171">
        <f>IFERROR((Table21[[#This Row],[_202330]]-Table21[[#This Row],[_201930]])/Table21[[#This Row],[_201930]]*1,"")</f>
        <v>-4.9180327868852458E-2</v>
      </c>
    </row>
    <row r="3820" spans="1:8" ht="28.5">
      <c r="A3820" s="132">
        <v>239488</v>
      </c>
      <c r="B3820" s="134" t="s">
        <v>1152</v>
      </c>
      <c r="C3820" s="134">
        <v>15</v>
      </c>
      <c r="D3820" s="134">
        <v>16</v>
      </c>
      <c r="E3820" s="134">
        <v>16</v>
      </c>
      <c r="F3820" s="134">
        <v>18</v>
      </c>
      <c r="G3820" s="135">
        <v>27</v>
      </c>
      <c r="H3820" s="171">
        <f>IFERROR((Table21[[#This Row],[_202330]]-Table21[[#This Row],[_201930]])/Table21[[#This Row],[_201930]]*1,"")</f>
        <v>0.8</v>
      </c>
    </row>
    <row r="3821" spans="1:8" ht="28.5">
      <c r="A3821" s="132">
        <v>239488</v>
      </c>
      <c r="B3821" s="134" t="s">
        <v>1153</v>
      </c>
      <c r="C3821" s="134">
        <v>2</v>
      </c>
      <c r="D3821" s="134">
        <v>2</v>
      </c>
      <c r="E3821" s="134">
        <v>2</v>
      </c>
      <c r="F3821" s="134">
        <v>2</v>
      </c>
      <c r="G3821" s="135">
        <v>1</v>
      </c>
      <c r="H3821" s="171">
        <f>IFERROR((Table21[[#This Row],[_202330]]-Table21[[#This Row],[_201930]])/Table21[[#This Row],[_201930]]*1,"")</f>
        <v>-0.5</v>
      </c>
    </row>
    <row r="3822" spans="1:8" ht="28.5">
      <c r="A3822" s="132">
        <v>239488</v>
      </c>
      <c r="B3822" s="134" t="s">
        <v>1154</v>
      </c>
      <c r="C3822" s="134">
        <v>13</v>
      </c>
      <c r="D3822" s="134">
        <v>15</v>
      </c>
      <c r="E3822" s="134">
        <v>14</v>
      </c>
      <c r="F3822" s="134">
        <v>17</v>
      </c>
      <c r="G3822" s="135">
        <v>26</v>
      </c>
      <c r="H3822" s="171">
        <f>IFERROR((Table21[[#This Row],[_202330]]-Table21[[#This Row],[_201930]])/Table21[[#This Row],[_201930]]*1,"")</f>
        <v>1</v>
      </c>
    </row>
    <row r="3823" spans="1:8" ht="28.5">
      <c r="A3823" s="132">
        <v>239488</v>
      </c>
      <c r="B3823" s="134" t="s">
        <v>1155</v>
      </c>
      <c r="C3823" s="134">
        <v>23</v>
      </c>
      <c r="D3823" s="134">
        <v>21</v>
      </c>
      <c r="E3823" s="134">
        <v>22</v>
      </c>
      <c r="F3823" s="134">
        <v>15</v>
      </c>
      <c r="G3823" s="135">
        <v>15</v>
      </c>
      <c r="H3823" s="171">
        <f>IFERROR((Table21[[#This Row],[_202330]]-Table21[[#This Row],[_201930]])/Table21[[#This Row],[_201930]]*1,"")</f>
        <v>-0.34782608695652173</v>
      </c>
    </row>
    <row r="3824" spans="1:8">
      <c r="A3824" s="132">
        <v>240170</v>
      </c>
      <c r="B3824" s="134" t="s">
        <v>1173</v>
      </c>
      <c r="C3824" s="134">
        <v>221</v>
      </c>
      <c r="D3824" s="134">
        <v>170</v>
      </c>
      <c r="E3824" s="134">
        <v>163</v>
      </c>
      <c r="F3824" s="134">
        <v>183</v>
      </c>
      <c r="G3824" s="135">
        <v>169</v>
      </c>
      <c r="H3824" s="171">
        <f>IFERROR((Table21[[#This Row],[_202330]]-Table21[[#This Row],[_201930]])/Table21[[#This Row],[_201930]]*1,"")</f>
        <v>-0.23529411764705882</v>
      </c>
    </row>
    <row r="3825" spans="1:8">
      <c r="A3825" s="132">
        <v>240170</v>
      </c>
      <c r="B3825" s="134" t="s">
        <v>1131</v>
      </c>
      <c r="C3825" s="134">
        <v>0</v>
      </c>
      <c r="D3825" s="134">
        <v>0</v>
      </c>
      <c r="E3825" s="134">
        <v>0</v>
      </c>
      <c r="F3825" s="134">
        <v>0</v>
      </c>
      <c r="G3825" s="135">
        <v>0</v>
      </c>
      <c r="H3825" s="171" t="str">
        <f>IFERROR((Table21[[#This Row],[_202330]]-Table21[[#This Row],[_201930]])/Table21[[#This Row],[_201930]]*1,"")</f>
        <v/>
      </c>
    </row>
    <row r="3826" spans="1:8">
      <c r="A3826" s="132">
        <v>240170</v>
      </c>
      <c r="B3826" s="134" t="s">
        <v>1132</v>
      </c>
      <c r="C3826" s="134">
        <v>221</v>
      </c>
      <c r="D3826" s="134">
        <v>170</v>
      </c>
      <c r="E3826" s="134">
        <v>163</v>
      </c>
      <c r="F3826" s="134">
        <v>183</v>
      </c>
      <c r="G3826" s="135">
        <v>169</v>
      </c>
      <c r="H3826" s="171">
        <f>IFERROR((Table21[[#This Row],[_202330]]-Table21[[#This Row],[_201930]])/Table21[[#This Row],[_201930]]*1,"")</f>
        <v>-0.23529411764705882</v>
      </c>
    </row>
    <row r="3827" spans="1:8" ht="28.5">
      <c r="A3827" s="132">
        <v>240170</v>
      </c>
      <c r="B3827" s="134" t="s">
        <v>1133</v>
      </c>
      <c r="C3827" s="134">
        <v>24</v>
      </c>
      <c r="D3827" s="134">
        <v>16</v>
      </c>
      <c r="E3827" s="134">
        <v>18</v>
      </c>
      <c r="F3827" s="134">
        <v>27</v>
      </c>
      <c r="G3827" s="135">
        <v>23</v>
      </c>
      <c r="H3827" s="171">
        <f>IFERROR((Table21[[#This Row],[_202330]]-Table21[[#This Row],[_201930]])/Table21[[#This Row],[_201930]]*1,"")</f>
        <v>-4.1666666666666664E-2</v>
      </c>
    </row>
    <row r="3828" spans="1:8" ht="28.5">
      <c r="A3828" s="132">
        <v>240170</v>
      </c>
      <c r="B3828" s="134" t="s">
        <v>1162</v>
      </c>
      <c r="C3828" s="134">
        <v>107</v>
      </c>
      <c r="D3828" s="134">
        <v>79</v>
      </c>
      <c r="E3828" s="134">
        <v>69</v>
      </c>
      <c r="F3828" s="134">
        <v>72</v>
      </c>
      <c r="G3828" s="135">
        <v>72</v>
      </c>
      <c r="H3828" s="171">
        <f>IFERROR((Table21[[#This Row],[_202330]]-Table21[[#This Row],[_201930]])/Table21[[#This Row],[_201930]]*1,"")</f>
        <v>-0.32710280373831774</v>
      </c>
    </row>
    <row r="3829" spans="1:8" ht="28.5">
      <c r="A3829" s="132">
        <v>240170</v>
      </c>
      <c r="B3829" s="134" t="s">
        <v>1163</v>
      </c>
      <c r="C3829" s="134" t="s">
        <v>129</v>
      </c>
      <c r="D3829" s="134" t="s">
        <v>129</v>
      </c>
      <c r="E3829" s="134" t="s">
        <v>129</v>
      </c>
      <c r="F3829" s="134" t="s">
        <v>129</v>
      </c>
      <c r="G3829" s="135" t="s">
        <v>129</v>
      </c>
      <c r="H3829" s="171" t="str">
        <f>IFERROR((Table21[[#This Row],[_202330]]-Table21[[#This Row],[_201930]])/Table21[[#This Row],[_201930]]*1,"")</f>
        <v/>
      </c>
    </row>
    <row r="3830" spans="1:8">
      <c r="A3830" s="132">
        <v>240170</v>
      </c>
      <c r="B3830" s="134" t="s">
        <v>1136</v>
      </c>
      <c r="C3830" s="134">
        <v>131</v>
      </c>
      <c r="D3830" s="134">
        <v>95</v>
      </c>
      <c r="E3830" s="134">
        <v>87</v>
      </c>
      <c r="F3830" s="134">
        <v>99</v>
      </c>
      <c r="G3830" s="135">
        <v>95</v>
      </c>
      <c r="H3830" s="171">
        <f>IFERROR((Table21[[#This Row],[_202330]]-Table21[[#This Row],[_201930]])/Table21[[#This Row],[_201930]]*1,"")</f>
        <v>-0.27480916030534353</v>
      </c>
    </row>
    <row r="3831" spans="1:8">
      <c r="A3831" s="132">
        <v>240170</v>
      </c>
      <c r="B3831" s="134" t="s">
        <v>1137</v>
      </c>
      <c r="C3831" s="134">
        <v>59</v>
      </c>
      <c r="D3831" s="134">
        <v>56</v>
      </c>
      <c r="E3831" s="134">
        <v>53</v>
      </c>
      <c r="F3831" s="134">
        <v>54</v>
      </c>
      <c r="G3831" s="135">
        <v>56</v>
      </c>
      <c r="H3831" s="171">
        <f>IFERROR((Table21[[#This Row],[_202330]]-Table21[[#This Row],[_201930]])/Table21[[#This Row],[_201930]]*1,"")</f>
        <v>-5.0847457627118647E-2</v>
      </c>
    </row>
    <row r="3832" spans="1:8" ht="28.5">
      <c r="A3832" s="132">
        <v>240170</v>
      </c>
      <c r="B3832" s="134" t="s">
        <v>1138</v>
      </c>
      <c r="C3832" s="134">
        <v>23</v>
      </c>
      <c r="D3832" s="134">
        <v>17</v>
      </c>
      <c r="E3832" s="134">
        <v>16</v>
      </c>
      <c r="F3832" s="134">
        <v>25</v>
      </c>
      <c r="G3832" s="135">
        <v>21</v>
      </c>
      <c r="H3832" s="171">
        <f>IFERROR((Table21[[#This Row],[_202330]]-Table21[[#This Row],[_201930]])/Table21[[#This Row],[_201930]]*1,"")</f>
        <v>-8.6956521739130432E-2</v>
      </c>
    </row>
    <row r="3833" spans="1:8" ht="28.5">
      <c r="A3833" s="132">
        <v>240170</v>
      </c>
      <c r="B3833" s="134" t="s">
        <v>1164</v>
      </c>
      <c r="C3833" s="134">
        <v>116</v>
      </c>
      <c r="D3833" s="134">
        <v>87</v>
      </c>
      <c r="E3833" s="134">
        <v>78</v>
      </c>
      <c r="F3833" s="134">
        <v>81</v>
      </c>
      <c r="G3833" s="135">
        <v>76</v>
      </c>
      <c r="H3833" s="171">
        <f>IFERROR((Table21[[#This Row],[_202330]]-Table21[[#This Row],[_201930]])/Table21[[#This Row],[_201930]]*1,"")</f>
        <v>-0.34482758620689657</v>
      </c>
    </row>
    <row r="3834" spans="1:8" ht="28.5">
      <c r="A3834" s="132">
        <v>240170</v>
      </c>
      <c r="B3834" s="134" t="s">
        <v>1165</v>
      </c>
      <c r="C3834" s="134" t="s">
        <v>129</v>
      </c>
      <c r="D3834" s="134" t="s">
        <v>129</v>
      </c>
      <c r="E3834" s="134" t="s">
        <v>129</v>
      </c>
      <c r="F3834" s="134" t="s">
        <v>129</v>
      </c>
      <c r="G3834" s="135" t="s">
        <v>129</v>
      </c>
      <c r="H3834" s="171" t="str">
        <f>IFERROR((Table21[[#This Row],[_202330]]-Table21[[#This Row],[_201930]])/Table21[[#This Row],[_201930]]*1,"")</f>
        <v/>
      </c>
    </row>
    <row r="3835" spans="1:8">
      <c r="A3835" s="132">
        <v>240170</v>
      </c>
      <c r="B3835" s="134" t="s">
        <v>1141</v>
      </c>
      <c r="C3835" s="134">
        <v>139</v>
      </c>
      <c r="D3835" s="134">
        <v>104</v>
      </c>
      <c r="E3835" s="134">
        <v>94</v>
      </c>
      <c r="F3835" s="134">
        <v>106</v>
      </c>
      <c r="G3835" s="135">
        <v>97</v>
      </c>
      <c r="H3835" s="171">
        <f>IFERROR((Table21[[#This Row],[_202330]]-Table21[[#This Row],[_201930]])/Table21[[#This Row],[_201930]]*1,"")</f>
        <v>-0.30215827338129497</v>
      </c>
    </row>
    <row r="3836" spans="1:8">
      <c r="A3836" s="132">
        <v>240170</v>
      </c>
      <c r="B3836" s="134" t="s">
        <v>1142</v>
      </c>
      <c r="C3836" s="134">
        <v>63</v>
      </c>
      <c r="D3836" s="134">
        <v>61</v>
      </c>
      <c r="E3836" s="134">
        <v>58</v>
      </c>
      <c r="F3836" s="134">
        <v>58</v>
      </c>
      <c r="G3836" s="135">
        <v>57</v>
      </c>
      <c r="H3836" s="171">
        <f>IFERROR((Table21[[#This Row],[_202330]]-Table21[[#This Row],[_201930]])/Table21[[#This Row],[_201930]]*1,"")</f>
        <v>-9.5238095238095233E-2</v>
      </c>
    </row>
    <row r="3837" spans="1:8" ht="28.5">
      <c r="A3837" s="132">
        <v>240170</v>
      </c>
      <c r="B3837" s="134" t="s">
        <v>1143</v>
      </c>
      <c r="C3837" s="134">
        <v>25</v>
      </c>
      <c r="D3837" s="134">
        <v>16</v>
      </c>
      <c r="E3837" s="134">
        <v>18</v>
      </c>
      <c r="F3837" s="134">
        <v>25</v>
      </c>
      <c r="G3837" s="135">
        <v>21</v>
      </c>
      <c r="H3837" s="171">
        <f>IFERROR((Table21[[#This Row],[_202330]]-Table21[[#This Row],[_201930]])/Table21[[#This Row],[_201930]]*1,"")</f>
        <v>-0.16</v>
      </c>
    </row>
    <row r="3838" spans="1:8" ht="28.5">
      <c r="A3838" s="132">
        <v>240170</v>
      </c>
      <c r="B3838" s="134" t="s">
        <v>1166</v>
      </c>
      <c r="C3838" s="134">
        <v>117</v>
      </c>
      <c r="D3838" s="134">
        <v>93</v>
      </c>
      <c r="E3838" s="134">
        <v>84</v>
      </c>
      <c r="F3838" s="134">
        <v>83</v>
      </c>
      <c r="G3838" s="135">
        <v>79</v>
      </c>
      <c r="H3838" s="171">
        <f>IFERROR((Table21[[#This Row],[_202330]]-Table21[[#This Row],[_201930]])/Table21[[#This Row],[_201930]]*1,"")</f>
        <v>-0.3247863247863248</v>
      </c>
    </row>
    <row r="3839" spans="1:8" ht="28.5">
      <c r="A3839" s="132">
        <v>240170</v>
      </c>
      <c r="B3839" s="134" t="s">
        <v>1167</v>
      </c>
      <c r="C3839" s="134" t="s">
        <v>129</v>
      </c>
      <c r="D3839" s="134" t="s">
        <v>129</v>
      </c>
      <c r="E3839" s="134" t="s">
        <v>129</v>
      </c>
      <c r="F3839" s="134" t="s">
        <v>129</v>
      </c>
      <c r="G3839" s="135" t="s">
        <v>129</v>
      </c>
      <c r="H3839" s="171" t="str">
        <f>IFERROR((Table21[[#This Row],[_202330]]-Table21[[#This Row],[_201930]])/Table21[[#This Row],[_201930]]*1,"")</f>
        <v/>
      </c>
    </row>
    <row r="3840" spans="1:8">
      <c r="A3840" s="132">
        <v>240170</v>
      </c>
      <c r="B3840" s="134" t="s">
        <v>1146</v>
      </c>
      <c r="C3840" s="134">
        <v>142</v>
      </c>
      <c r="D3840" s="134">
        <v>109</v>
      </c>
      <c r="E3840" s="134">
        <v>102</v>
      </c>
      <c r="F3840" s="134">
        <v>108</v>
      </c>
      <c r="G3840" s="135">
        <v>100</v>
      </c>
      <c r="H3840" s="171">
        <f>IFERROR((Table21[[#This Row],[_202330]]-Table21[[#This Row],[_201930]])/Table21[[#This Row],[_201930]]*1,"")</f>
        <v>-0.29577464788732394</v>
      </c>
    </row>
    <row r="3841" spans="1:8" ht="28.5">
      <c r="A3841" s="132">
        <v>240170</v>
      </c>
      <c r="B3841" s="134" t="s">
        <v>1147</v>
      </c>
      <c r="C3841" s="134">
        <v>10</v>
      </c>
      <c r="D3841" s="134">
        <v>2</v>
      </c>
      <c r="E3841" s="134">
        <v>0</v>
      </c>
      <c r="F3841" s="134">
        <v>1</v>
      </c>
      <c r="G3841" s="135">
        <v>1</v>
      </c>
      <c r="H3841" s="171">
        <f>IFERROR((Table21[[#This Row],[_202330]]-Table21[[#This Row],[_201930]])/Table21[[#This Row],[_201930]]*1,"")</f>
        <v>-0.9</v>
      </c>
    </row>
    <row r="3842" spans="1:8" ht="28.5">
      <c r="A3842" s="132">
        <v>240170</v>
      </c>
      <c r="B3842" s="134" t="s">
        <v>1148</v>
      </c>
      <c r="C3842" s="134">
        <v>52</v>
      </c>
      <c r="D3842" s="134">
        <v>29</v>
      </c>
      <c r="E3842" s="134">
        <v>34</v>
      </c>
      <c r="F3842" s="134">
        <v>45</v>
      </c>
      <c r="G3842" s="135">
        <v>34</v>
      </c>
      <c r="H3842" s="171">
        <f>IFERROR((Table21[[#This Row],[_202330]]-Table21[[#This Row],[_201930]])/Table21[[#This Row],[_201930]]*1,"")</f>
        <v>-0.34615384615384615</v>
      </c>
    </row>
    <row r="3843" spans="1:8" ht="28.5">
      <c r="A3843" s="132">
        <v>240170</v>
      </c>
      <c r="B3843" s="134" t="s">
        <v>1149</v>
      </c>
      <c r="C3843" s="134">
        <v>17</v>
      </c>
      <c r="D3843" s="134">
        <v>30</v>
      </c>
      <c r="E3843" s="134">
        <v>27</v>
      </c>
      <c r="F3843" s="134">
        <v>29</v>
      </c>
      <c r="G3843" s="135">
        <v>34</v>
      </c>
      <c r="H3843" s="171">
        <f>IFERROR((Table21[[#This Row],[_202330]]-Table21[[#This Row],[_201930]])/Table21[[#This Row],[_201930]]*1,"")</f>
        <v>1</v>
      </c>
    </row>
    <row r="3844" spans="1:8" ht="28.5">
      <c r="A3844" s="132">
        <v>240170</v>
      </c>
      <c r="B3844" s="134" t="s">
        <v>1150</v>
      </c>
      <c r="C3844" s="134">
        <v>79</v>
      </c>
      <c r="D3844" s="134">
        <v>61</v>
      </c>
      <c r="E3844" s="134">
        <v>61</v>
      </c>
      <c r="F3844" s="134">
        <v>75</v>
      </c>
      <c r="G3844" s="135">
        <v>69</v>
      </c>
      <c r="H3844" s="171">
        <f>IFERROR((Table21[[#This Row],[_202330]]-Table21[[#This Row],[_201930]])/Table21[[#This Row],[_201930]]*1,"")</f>
        <v>-0.12658227848101267</v>
      </c>
    </row>
    <row r="3845" spans="1:8">
      <c r="A3845" s="132">
        <v>240170</v>
      </c>
      <c r="B3845" s="134" t="s">
        <v>1151</v>
      </c>
      <c r="C3845" s="134">
        <v>64</v>
      </c>
      <c r="D3845" s="134">
        <v>64</v>
      </c>
      <c r="E3845" s="134">
        <v>63</v>
      </c>
      <c r="F3845" s="134">
        <v>59</v>
      </c>
      <c r="G3845" s="135">
        <v>59</v>
      </c>
      <c r="H3845" s="171">
        <f>IFERROR((Table21[[#This Row],[_202330]]-Table21[[#This Row],[_201930]])/Table21[[#This Row],[_201930]]*1,"")</f>
        <v>-7.8125E-2</v>
      </c>
    </row>
    <row r="3846" spans="1:8" ht="28.5">
      <c r="A3846" s="132">
        <v>240170</v>
      </c>
      <c r="B3846" s="134" t="s">
        <v>1152</v>
      </c>
      <c r="C3846" s="134">
        <v>28</v>
      </c>
      <c r="D3846" s="134">
        <v>18</v>
      </c>
      <c r="E3846" s="134">
        <v>21</v>
      </c>
      <c r="F3846" s="134">
        <v>25</v>
      </c>
      <c r="G3846" s="135">
        <v>21</v>
      </c>
      <c r="H3846" s="171">
        <f>IFERROR((Table21[[#This Row],[_202330]]-Table21[[#This Row],[_201930]])/Table21[[#This Row],[_201930]]*1,"")</f>
        <v>-0.25</v>
      </c>
    </row>
    <row r="3847" spans="1:8" ht="28.5">
      <c r="A3847" s="132">
        <v>240170</v>
      </c>
      <c r="B3847" s="134" t="s">
        <v>1153</v>
      </c>
      <c r="C3847" s="134">
        <v>5</v>
      </c>
      <c r="D3847" s="134">
        <v>1</v>
      </c>
      <c r="E3847" s="134">
        <v>0</v>
      </c>
      <c r="F3847" s="134">
        <v>1</v>
      </c>
      <c r="G3847" s="135">
        <v>1</v>
      </c>
      <c r="H3847" s="171">
        <f>IFERROR((Table21[[#This Row],[_202330]]-Table21[[#This Row],[_201930]])/Table21[[#This Row],[_201930]]*1,"")</f>
        <v>-0.8</v>
      </c>
    </row>
    <row r="3848" spans="1:8" ht="28.5">
      <c r="A3848" s="132">
        <v>240170</v>
      </c>
      <c r="B3848" s="134" t="s">
        <v>1154</v>
      </c>
      <c r="C3848" s="134">
        <v>24</v>
      </c>
      <c r="D3848" s="134">
        <v>17</v>
      </c>
      <c r="E3848" s="134">
        <v>21</v>
      </c>
      <c r="F3848" s="134">
        <v>25</v>
      </c>
      <c r="G3848" s="135">
        <v>20</v>
      </c>
      <c r="H3848" s="171">
        <f>IFERROR((Table21[[#This Row],[_202330]]-Table21[[#This Row],[_201930]])/Table21[[#This Row],[_201930]]*1,"")</f>
        <v>-0.16666666666666666</v>
      </c>
    </row>
    <row r="3849" spans="1:8" ht="28.5">
      <c r="A3849" s="132">
        <v>240170</v>
      </c>
      <c r="B3849" s="134" t="s">
        <v>1155</v>
      </c>
      <c r="C3849" s="134">
        <v>8</v>
      </c>
      <c r="D3849" s="134">
        <v>18</v>
      </c>
      <c r="E3849" s="134">
        <v>17</v>
      </c>
      <c r="F3849" s="134">
        <v>16</v>
      </c>
      <c r="G3849" s="135">
        <v>20</v>
      </c>
      <c r="H3849" s="171">
        <f>IFERROR((Table21[[#This Row],[_202330]]-Table21[[#This Row],[_201930]])/Table21[[#This Row],[_201930]]*1,"")</f>
        <v>1.5</v>
      </c>
    </row>
    <row r="3850" spans="1:8">
      <c r="A3850" s="132">
        <v>240198</v>
      </c>
      <c r="B3850" s="134" t="s">
        <v>1173</v>
      </c>
      <c r="C3850" s="134">
        <v>770</v>
      </c>
      <c r="D3850" s="134">
        <v>221</v>
      </c>
      <c r="E3850" s="134">
        <v>195</v>
      </c>
      <c r="F3850" s="134">
        <v>203</v>
      </c>
      <c r="G3850" s="135">
        <v>175</v>
      </c>
      <c r="H3850" s="171">
        <f>IFERROR((Table21[[#This Row],[_202330]]-Table21[[#This Row],[_201930]])/Table21[[#This Row],[_201930]]*1,"")</f>
        <v>-0.77272727272727271</v>
      </c>
    </row>
    <row r="3851" spans="1:8">
      <c r="A3851" s="132">
        <v>240198</v>
      </c>
      <c r="B3851" s="134" t="s">
        <v>1131</v>
      </c>
      <c r="C3851" s="134">
        <v>8</v>
      </c>
      <c r="D3851" s="134">
        <v>0</v>
      </c>
      <c r="E3851" s="134">
        <v>2</v>
      </c>
      <c r="F3851" s="134">
        <v>0</v>
      </c>
      <c r="G3851" s="135">
        <v>0</v>
      </c>
      <c r="H3851" s="171">
        <f>IFERROR((Table21[[#This Row],[_202330]]-Table21[[#This Row],[_201930]])/Table21[[#This Row],[_201930]]*1,"")</f>
        <v>-1</v>
      </c>
    </row>
    <row r="3852" spans="1:8">
      <c r="A3852" s="132">
        <v>240198</v>
      </c>
      <c r="B3852" s="134" t="s">
        <v>1132</v>
      </c>
      <c r="C3852" s="134">
        <v>762</v>
      </c>
      <c r="D3852" s="134">
        <v>221</v>
      </c>
      <c r="E3852" s="134">
        <v>193</v>
      </c>
      <c r="F3852" s="134">
        <v>203</v>
      </c>
      <c r="G3852" s="135">
        <v>175</v>
      </c>
      <c r="H3852" s="171">
        <f>IFERROR((Table21[[#This Row],[_202330]]-Table21[[#This Row],[_201930]])/Table21[[#This Row],[_201930]]*1,"")</f>
        <v>-0.7703412073490814</v>
      </c>
    </row>
    <row r="3853" spans="1:8" ht="28.5">
      <c r="A3853" s="132">
        <v>240198</v>
      </c>
      <c r="B3853" s="134" t="s">
        <v>1133</v>
      </c>
      <c r="C3853" s="134">
        <v>292</v>
      </c>
      <c r="D3853" s="134">
        <v>64</v>
      </c>
      <c r="E3853" s="134">
        <v>68</v>
      </c>
      <c r="F3853" s="134">
        <v>68</v>
      </c>
      <c r="G3853" s="135">
        <v>64</v>
      </c>
      <c r="H3853" s="171">
        <f>IFERROR((Table21[[#This Row],[_202330]]-Table21[[#This Row],[_201930]])/Table21[[#This Row],[_201930]]*1,"")</f>
        <v>-0.78082191780821919</v>
      </c>
    </row>
    <row r="3854" spans="1:8" ht="28.5">
      <c r="A3854" s="132">
        <v>240198</v>
      </c>
      <c r="B3854" s="134" t="s">
        <v>1162</v>
      </c>
      <c r="C3854" s="134">
        <v>283</v>
      </c>
      <c r="D3854" s="134">
        <v>66</v>
      </c>
      <c r="E3854" s="134">
        <v>48</v>
      </c>
      <c r="F3854" s="134">
        <v>56</v>
      </c>
      <c r="G3854" s="135">
        <v>46</v>
      </c>
      <c r="H3854" s="171">
        <f>IFERROR((Table21[[#This Row],[_202330]]-Table21[[#This Row],[_201930]])/Table21[[#This Row],[_201930]]*1,"")</f>
        <v>-0.83745583038869253</v>
      </c>
    </row>
    <row r="3855" spans="1:8" ht="28.5">
      <c r="A3855" s="132">
        <v>240198</v>
      </c>
      <c r="B3855" s="134" t="s">
        <v>1163</v>
      </c>
      <c r="C3855" s="134" t="s">
        <v>129</v>
      </c>
      <c r="D3855" s="134" t="s">
        <v>129</v>
      </c>
      <c r="E3855" s="134" t="s">
        <v>129</v>
      </c>
      <c r="F3855" s="134" t="s">
        <v>129</v>
      </c>
      <c r="G3855" s="135" t="s">
        <v>129</v>
      </c>
      <c r="H3855" s="171" t="str">
        <f>IFERROR((Table21[[#This Row],[_202330]]-Table21[[#This Row],[_201930]])/Table21[[#This Row],[_201930]]*1,"")</f>
        <v/>
      </c>
    </row>
    <row r="3856" spans="1:8">
      <c r="A3856" s="132">
        <v>240198</v>
      </c>
      <c r="B3856" s="134" t="s">
        <v>1136</v>
      </c>
      <c r="C3856" s="134">
        <v>575</v>
      </c>
      <c r="D3856" s="134">
        <v>130</v>
      </c>
      <c r="E3856" s="134">
        <v>116</v>
      </c>
      <c r="F3856" s="134">
        <v>124</v>
      </c>
      <c r="G3856" s="135">
        <v>110</v>
      </c>
      <c r="H3856" s="171">
        <f>IFERROR((Table21[[#This Row],[_202330]]-Table21[[#This Row],[_201930]])/Table21[[#This Row],[_201930]]*1,"")</f>
        <v>-0.80869565217391304</v>
      </c>
    </row>
    <row r="3857" spans="1:8">
      <c r="A3857" s="132">
        <v>240198</v>
      </c>
      <c r="B3857" s="134" t="s">
        <v>1137</v>
      </c>
      <c r="C3857" s="134">
        <v>75</v>
      </c>
      <c r="D3857" s="134">
        <v>59</v>
      </c>
      <c r="E3857" s="134">
        <v>60</v>
      </c>
      <c r="F3857" s="134">
        <v>61</v>
      </c>
      <c r="G3857" s="135">
        <v>63</v>
      </c>
      <c r="H3857" s="171">
        <f>IFERROR((Table21[[#This Row],[_202330]]-Table21[[#This Row],[_201930]])/Table21[[#This Row],[_201930]]*1,"")</f>
        <v>-0.16</v>
      </c>
    </row>
    <row r="3858" spans="1:8" ht="28.5">
      <c r="A3858" s="132">
        <v>240198</v>
      </c>
      <c r="B3858" s="134" t="s">
        <v>1138</v>
      </c>
      <c r="C3858" s="134">
        <v>292</v>
      </c>
      <c r="D3858" s="134">
        <v>63</v>
      </c>
      <c r="E3858" s="134">
        <v>65</v>
      </c>
      <c r="F3858" s="134">
        <v>67</v>
      </c>
      <c r="G3858" s="135">
        <v>64</v>
      </c>
      <c r="H3858" s="171">
        <f>IFERROR((Table21[[#This Row],[_202330]]-Table21[[#This Row],[_201930]])/Table21[[#This Row],[_201930]]*1,"")</f>
        <v>-0.78082191780821919</v>
      </c>
    </row>
    <row r="3859" spans="1:8" ht="28.5">
      <c r="A3859" s="132">
        <v>240198</v>
      </c>
      <c r="B3859" s="134" t="s">
        <v>1164</v>
      </c>
      <c r="C3859" s="134">
        <v>291</v>
      </c>
      <c r="D3859" s="134">
        <v>72</v>
      </c>
      <c r="E3859" s="134">
        <v>56</v>
      </c>
      <c r="F3859" s="134">
        <v>60</v>
      </c>
      <c r="G3859" s="135">
        <v>49</v>
      </c>
      <c r="H3859" s="171">
        <f>IFERROR((Table21[[#This Row],[_202330]]-Table21[[#This Row],[_201930]])/Table21[[#This Row],[_201930]]*1,"")</f>
        <v>-0.83161512027491413</v>
      </c>
    </row>
    <row r="3860" spans="1:8" ht="28.5">
      <c r="A3860" s="132">
        <v>240198</v>
      </c>
      <c r="B3860" s="134" t="s">
        <v>1165</v>
      </c>
      <c r="C3860" s="134" t="s">
        <v>129</v>
      </c>
      <c r="D3860" s="134" t="s">
        <v>129</v>
      </c>
      <c r="E3860" s="134" t="s">
        <v>129</v>
      </c>
      <c r="F3860" s="134" t="s">
        <v>129</v>
      </c>
      <c r="G3860" s="135" t="s">
        <v>129</v>
      </c>
      <c r="H3860" s="171" t="str">
        <f>IFERROR((Table21[[#This Row],[_202330]]-Table21[[#This Row],[_201930]])/Table21[[#This Row],[_201930]]*1,"")</f>
        <v/>
      </c>
    </row>
    <row r="3861" spans="1:8">
      <c r="A3861" s="132">
        <v>240198</v>
      </c>
      <c r="B3861" s="134" t="s">
        <v>1141</v>
      </c>
      <c r="C3861" s="134">
        <v>583</v>
      </c>
      <c r="D3861" s="134">
        <v>135</v>
      </c>
      <c r="E3861" s="134">
        <v>121</v>
      </c>
      <c r="F3861" s="134">
        <v>127</v>
      </c>
      <c r="G3861" s="135">
        <v>113</v>
      </c>
      <c r="H3861" s="171">
        <f>IFERROR((Table21[[#This Row],[_202330]]-Table21[[#This Row],[_201930]])/Table21[[#This Row],[_201930]]*1,"")</f>
        <v>-0.8061749571183533</v>
      </c>
    </row>
    <row r="3862" spans="1:8">
      <c r="A3862" s="132">
        <v>240198</v>
      </c>
      <c r="B3862" s="134" t="s">
        <v>1142</v>
      </c>
      <c r="C3862" s="134">
        <v>77</v>
      </c>
      <c r="D3862" s="134">
        <v>61</v>
      </c>
      <c r="E3862" s="134">
        <v>63</v>
      </c>
      <c r="F3862" s="134">
        <v>63</v>
      </c>
      <c r="G3862" s="135">
        <v>65</v>
      </c>
      <c r="H3862" s="171">
        <f>IFERROR((Table21[[#This Row],[_202330]]-Table21[[#This Row],[_201930]])/Table21[[#This Row],[_201930]]*1,"")</f>
        <v>-0.15584415584415584</v>
      </c>
    </row>
    <row r="3863" spans="1:8" ht="28.5">
      <c r="A3863" s="132">
        <v>240198</v>
      </c>
      <c r="B3863" s="134" t="s">
        <v>1143</v>
      </c>
      <c r="C3863" s="134">
        <v>288</v>
      </c>
      <c r="D3863" s="134">
        <v>63</v>
      </c>
      <c r="E3863" s="134">
        <v>65</v>
      </c>
      <c r="F3863" s="134">
        <v>67</v>
      </c>
      <c r="G3863" s="135">
        <v>64</v>
      </c>
      <c r="H3863" s="171">
        <f>IFERROR((Table21[[#This Row],[_202330]]-Table21[[#This Row],[_201930]])/Table21[[#This Row],[_201930]]*1,"")</f>
        <v>-0.77777777777777779</v>
      </c>
    </row>
    <row r="3864" spans="1:8" ht="28.5">
      <c r="A3864" s="132">
        <v>240198</v>
      </c>
      <c r="B3864" s="134" t="s">
        <v>1166</v>
      </c>
      <c r="C3864" s="134">
        <v>295</v>
      </c>
      <c r="D3864" s="134">
        <v>73</v>
      </c>
      <c r="E3864" s="134">
        <v>56</v>
      </c>
      <c r="F3864" s="134">
        <v>61</v>
      </c>
      <c r="G3864" s="135">
        <v>49</v>
      </c>
      <c r="H3864" s="171">
        <f>IFERROR((Table21[[#This Row],[_202330]]-Table21[[#This Row],[_201930]])/Table21[[#This Row],[_201930]]*1,"")</f>
        <v>-0.83389830508474572</v>
      </c>
    </row>
    <row r="3865" spans="1:8" ht="28.5">
      <c r="A3865" s="132">
        <v>240198</v>
      </c>
      <c r="B3865" s="134" t="s">
        <v>1167</v>
      </c>
      <c r="C3865" s="134" t="s">
        <v>129</v>
      </c>
      <c r="D3865" s="134" t="s">
        <v>129</v>
      </c>
      <c r="E3865" s="134" t="s">
        <v>129</v>
      </c>
      <c r="F3865" s="134" t="s">
        <v>129</v>
      </c>
      <c r="G3865" s="135" t="s">
        <v>129</v>
      </c>
      <c r="H3865" s="171" t="str">
        <f>IFERROR((Table21[[#This Row],[_202330]]-Table21[[#This Row],[_201930]])/Table21[[#This Row],[_201930]]*1,"")</f>
        <v/>
      </c>
    </row>
    <row r="3866" spans="1:8">
      <c r="A3866" s="132">
        <v>240198</v>
      </c>
      <c r="B3866" s="134" t="s">
        <v>1146</v>
      </c>
      <c r="C3866" s="134">
        <v>583</v>
      </c>
      <c r="D3866" s="134">
        <v>136</v>
      </c>
      <c r="E3866" s="134">
        <v>121</v>
      </c>
      <c r="F3866" s="134">
        <v>128</v>
      </c>
      <c r="G3866" s="135">
        <v>113</v>
      </c>
      <c r="H3866" s="171">
        <f>IFERROR((Table21[[#This Row],[_202330]]-Table21[[#This Row],[_201930]])/Table21[[#This Row],[_201930]]*1,"")</f>
        <v>-0.8061749571183533</v>
      </c>
    </row>
    <row r="3867" spans="1:8" ht="28.5">
      <c r="A3867" s="132">
        <v>240198</v>
      </c>
      <c r="B3867" s="134" t="s">
        <v>1147</v>
      </c>
      <c r="C3867" s="134">
        <v>1</v>
      </c>
      <c r="D3867" s="134">
        <v>1</v>
      </c>
      <c r="E3867" s="134">
        <v>1</v>
      </c>
      <c r="F3867" s="134">
        <v>3</v>
      </c>
      <c r="G3867" s="135">
        <v>1</v>
      </c>
      <c r="H3867" s="171">
        <f>IFERROR((Table21[[#This Row],[_202330]]-Table21[[#This Row],[_201930]])/Table21[[#This Row],[_201930]]*1,"")</f>
        <v>0</v>
      </c>
    </row>
    <row r="3868" spans="1:8" ht="28.5">
      <c r="A3868" s="132">
        <v>240198</v>
      </c>
      <c r="B3868" s="134" t="s">
        <v>1148</v>
      </c>
      <c r="C3868" s="134">
        <v>47</v>
      </c>
      <c r="D3868" s="134">
        <v>10</v>
      </c>
      <c r="E3868" s="134">
        <v>19</v>
      </c>
      <c r="F3868" s="134">
        <v>25</v>
      </c>
      <c r="G3868" s="135">
        <v>28</v>
      </c>
      <c r="H3868" s="171">
        <f>IFERROR((Table21[[#This Row],[_202330]]-Table21[[#This Row],[_201930]])/Table21[[#This Row],[_201930]]*1,"")</f>
        <v>-0.40425531914893614</v>
      </c>
    </row>
    <row r="3869" spans="1:8" ht="28.5">
      <c r="A3869" s="132">
        <v>240198</v>
      </c>
      <c r="B3869" s="134" t="s">
        <v>1149</v>
      </c>
      <c r="C3869" s="134">
        <v>131</v>
      </c>
      <c r="D3869" s="134">
        <v>74</v>
      </c>
      <c r="E3869" s="134">
        <v>52</v>
      </c>
      <c r="F3869" s="134">
        <v>47</v>
      </c>
      <c r="G3869" s="135">
        <v>33</v>
      </c>
      <c r="H3869" s="171">
        <f>IFERROR((Table21[[#This Row],[_202330]]-Table21[[#This Row],[_201930]])/Table21[[#This Row],[_201930]]*1,"")</f>
        <v>-0.74809160305343514</v>
      </c>
    </row>
    <row r="3870" spans="1:8" ht="28.5">
      <c r="A3870" s="132">
        <v>240198</v>
      </c>
      <c r="B3870" s="134" t="s">
        <v>1150</v>
      </c>
      <c r="C3870" s="134">
        <v>179</v>
      </c>
      <c r="D3870" s="134">
        <v>85</v>
      </c>
      <c r="E3870" s="134">
        <v>72</v>
      </c>
      <c r="F3870" s="134">
        <v>75</v>
      </c>
      <c r="G3870" s="135">
        <v>62</v>
      </c>
      <c r="H3870" s="171">
        <f>IFERROR((Table21[[#This Row],[_202330]]-Table21[[#This Row],[_201930]])/Table21[[#This Row],[_201930]]*1,"")</f>
        <v>-0.65363128491620115</v>
      </c>
    </row>
    <row r="3871" spans="1:8">
      <c r="A3871" s="132">
        <v>240198</v>
      </c>
      <c r="B3871" s="134" t="s">
        <v>1151</v>
      </c>
      <c r="C3871" s="134">
        <v>77</v>
      </c>
      <c r="D3871" s="134">
        <v>62</v>
      </c>
      <c r="E3871" s="134">
        <v>63</v>
      </c>
      <c r="F3871" s="134">
        <v>63</v>
      </c>
      <c r="G3871" s="135">
        <v>65</v>
      </c>
      <c r="H3871" s="171">
        <f>IFERROR((Table21[[#This Row],[_202330]]-Table21[[#This Row],[_201930]])/Table21[[#This Row],[_201930]]*1,"")</f>
        <v>-0.15584415584415584</v>
      </c>
    </row>
    <row r="3872" spans="1:8" ht="28.5">
      <c r="A3872" s="132">
        <v>240198</v>
      </c>
      <c r="B3872" s="134" t="s">
        <v>1152</v>
      </c>
      <c r="C3872" s="134">
        <v>6</v>
      </c>
      <c r="D3872" s="134">
        <v>5</v>
      </c>
      <c r="E3872" s="134">
        <v>10</v>
      </c>
      <c r="F3872" s="134">
        <v>14</v>
      </c>
      <c r="G3872" s="135">
        <v>17</v>
      </c>
      <c r="H3872" s="171">
        <f>IFERROR((Table21[[#This Row],[_202330]]-Table21[[#This Row],[_201930]])/Table21[[#This Row],[_201930]]*1,"")</f>
        <v>1.8333333333333333</v>
      </c>
    </row>
    <row r="3873" spans="1:8" ht="28.5">
      <c r="A3873" s="132">
        <v>240198</v>
      </c>
      <c r="B3873" s="134" t="s">
        <v>1153</v>
      </c>
      <c r="C3873" s="134">
        <v>0</v>
      </c>
      <c r="D3873" s="134">
        <v>0</v>
      </c>
      <c r="E3873" s="134">
        <v>1</v>
      </c>
      <c r="F3873" s="134">
        <v>1</v>
      </c>
      <c r="G3873" s="135">
        <v>1</v>
      </c>
      <c r="H3873" s="171" t="str">
        <f>IFERROR((Table21[[#This Row],[_202330]]-Table21[[#This Row],[_201930]])/Table21[[#This Row],[_201930]]*1,"")</f>
        <v/>
      </c>
    </row>
    <row r="3874" spans="1:8" ht="28.5">
      <c r="A3874" s="132">
        <v>240198</v>
      </c>
      <c r="B3874" s="134" t="s">
        <v>1154</v>
      </c>
      <c r="C3874" s="134">
        <v>6</v>
      </c>
      <c r="D3874" s="134">
        <v>5</v>
      </c>
      <c r="E3874" s="134">
        <v>10</v>
      </c>
      <c r="F3874" s="134">
        <v>12</v>
      </c>
      <c r="G3874" s="135">
        <v>16</v>
      </c>
      <c r="H3874" s="171">
        <f>IFERROR((Table21[[#This Row],[_202330]]-Table21[[#This Row],[_201930]])/Table21[[#This Row],[_201930]]*1,"")</f>
        <v>1.6666666666666667</v>
      </c>
    </row>
    <row r="3875" spans="1:8" ht="28.5">
      <c r="A3875" s="132">
        <v>240198</v>
      </c>
      <c r="B3875" s="134" t="s">
        <v>1155</v>
      </c>
      <c r="C3875" s="134">
        <v>17</v>
      </c>
      <c r="D3875" s="134">
        <v>33</v>
      </c>
      <c r="E3875" s="134">
        <v>27</v>
      </c>
      <c r="F3875" s="134">
        <v>23</v>
      </c>
      <c r="G3875" s="135">
        <v>19</v>
      </c>
      <c r="H3875" s="171">
        <f>IFERROR((Table21[[#This Row],[_202330]]-Table21[[#This Row],[_201930]])/Table21[[#This Row],[_201930]]*1,"")</f>
        <v>0.11764705882352941</v>
      </c>
    </row>
    <row r="3876" spans="1:8">
      <c r="A3876" s="132">
        <v>246354</v>
      </c>
      <c r="B3876" s="134" t="s">
        <v>1173</v>
      </c>
      <c r="C3876" s="134">
        <v>295</v>
      </c>
      <c r="D3876" s="134">
        <v>186</v>
      </c>
      <c r="E3876" s="134">
        <v>137</v>
      </c>
      <c r="F3876" s="134">
        <v>167</v>
      </c>
      <c r="G3876" s="135">
        <v>167</v>
      </c>
      <c r="H3876" s="171">
        <f>IFERROR((Table21[[#This Row],[_202330]]-Table21[[#This Row],[_201930]])/Table21[[#This Row],[_201930]]*1,"")</f>
        <v>-0.43389830508474575</v>
      </c>
    </row>
    <row r="3877" spans="1:8">
      <c r="A3877" s="132">
        <v>246354</v>
      </c>
      <c r="B3877" s="134" t="s">
        <v>1131</v>
      </c>
      <c r="C3877" s="134">
        <v>0</v>
      </c>
      <c r="D3877" s="134">
        <v>0</v>
      </c>
      <c r="E3877" s="134">
        <v>0</v>
      </c>
      <c r="F3877" s="134">
        <v>0</v>
      </c>
      <c r="G3877" s="135">
        <v>0</v>
      </c>
      <c r="H3877" s="171" t="str">
        <f>IFERROR((Table21[[#This Row],[_202330]]-Table21[[#This Row],[_201930]])/Table21[[#This Row],[_201930]]*1,"")</f>
        <v/>
      </c>
    </row>
    <row r="3878" spans="1:8">
      <c r="A3878" s="132">
        <v>246354</v>
      </c>
      <c r="B3878" s="134" t="s">
        <v>1132</v>
      </c>
      <c r="C3878" s="134">
        <v>295</v>
      </c>
      <c r="D3878" s="134">
        <v>186</v>
      </c>
      <c r="E3878" s="134">
        <v>137</v>
      </c>
      <c r="F3878" s="134">
        <v>167</v>
      </c>
      <c r="G3878" s="135">
        <v>167</v>
      </c>
      <c r="H3878" s="171">
        <f>IFERROR((Table21[[#This Row],[_202330]]-Table21[[#This Row],[_201930]])/Table21[[#This Row],[_201930]]*1,"")</f>
        <v>-0.43389830508474575</v>
      </c>
    </row>
    <row r="3879" spans="1:8" ht="28.5">
      <c r="A3879" s="132">
        <v>246354</v>
      </c>
      <c r="B3879" s="134" t="s">
        <v>1133</v>
      </c>
      <c r="C3879" s="134">
        <v>2</v>
      </c>
      <c r="D3879" s="134">
        <v>2</v>
      </c>
      <c r="E3879" s="134">
        <v>2</v>
      </c>
      <c r="F3879" s="134">
        <v>5</v>
      </c>
      <c r="G3879" s="135">
        <v>0</v>
      </c>
      <c r="H3879" s="171">
        <f>IFERROR((Table21[[#This Row],[_202330]]-Table21[[#This Row],[_201930]])/Table21[[#This Row],[_201930]]*1,"")</f>
        <v>-1</v>
      </c>
    </row>
    <row r="3880" spans="1:8" ht="28.5">
      <c r="A3880" s="132">
        <v>246354</v>
      </c>
      <c r="B3880" s="134" t="s">
        <v>1162</v>
      </c>
      <c r="C3880" s="134">
        <v>63</v>
      </c>
      <c r="D3880" s="134">
        <v>51</v>
      </c>
      <c r="E3880" s="134">
        <v>46</v>
      </c>
      <c r="F3880" s="134">
        <v>61</v>
      </c>
      <c r="G3880" s="135">
        <v>56</v>
      </c>
      <c r="H3880" s="171">
        <f>IFERROR((Table21[[#This Row],[_202330]]-Table21[[#This Row],[_201930]])/Table21[[#This Row],[_201930]]*1,"")</f>
        <v>-0.1111111111111111</v>
      </c>
    </row>
    <row r="3881" spans="1:8" ht="28.5">
      <c r="A3881" s="132">
        <v>246354</v>
      </c>
      <c r="B3881" s="134" t="s">
        <v>1163</v>
      </c>
      <c r="C3881" s="134" t="s">
        <v>129</v>
      </c>
      <c r="D3881" s="134" t="s">
        <v>129</v>
      </c>
      <c r="E3881" s="134" t="s">
        <v>129</v>
      </c>
      <c r="F3881" s="134" t="s">
        <v>129</v>
      </c>
      <c r="G3881" s="135" t="s">
        <v>129</v>
      </c>
      <c r="H3881" s="171" t="str">
        <f>IFERROR((Table21[[#This Row],[_202330]]-Table21[[#This Row],[_201930]])/Table21[[#This Row],[_201930]]*1,"")</f>
        <v/>
      </c>
    </row>
    <row r="3882" spans="1:8">
      <c r="A3882" s="132">
        <v>246354</v>
      </c>
      <c r="B3882" s="134" t="s">
        <v>1136</v>
      </c>
      <c r="C3882" s="134">
        <v>65</v>
      </c>
      <c r="D3882" s="134">
        <v>53</v>
      </c>
      <c r="E3882" s="134">
        <v>48</v>
      </c>
      <c r="F3882" s="134">
        <v>66</v>
      </c>
      <c r="G3882" s="135">
        <v>56</v>
      </c>
      <c r="H3882" s="171">
        <f>IFERROR((Table21[[#This Row],[_202330]]-Table21[[#This Row],[_201930]])/Table21[[#This Row],[_201930]]*1,"")</f>
        <v>-0.13846153846153847</v>
      </c>
    </row>
    <row r="3883" spans="1:8">
      <c r="A3883" s="132">
        <v>246354</v>
      </c>
      <c r="B3883" s="134" t="s">
        <v>1137</v>
      </c>
      <c r="C3883" s="134">
        <v>22</v>
      </c>
      <c r="D3883" s="134">
        <v>28</v>
      </c>
      <c r="E3883" s="134">
        <v>35</v>
      </c>
      <c r="F3883" s="134">
        <v>40</v>
      </c>
      <c r="G3883" s="135">
        <v>34</v>
      </c>
      <c r="H3883" s="171">
        <f>IFERROR((Table21[[#This Row],[_202330]]-Table21[[#This Row],[_201930]])/Table21[[#This Row],[_201930]]*1,"")</f>
        <v>0.54545454545454541</v>
      </c>
    </row>
    <row r="3884" spans="1:8" ht="28.5">
      <c r="A3884" s="132">
        <v>246354</v>
      </c>
      <c r="B3884" s="134" t="s">
        <v>1138</v>
      </c>
      <c r="C3884" s="134">
        <v>2</v>
      </c>
      <c r="D3884" s="134">
        <v>2</v>
      </c>
      <c r="E3884" s="134">
        <v>2</v>
      </c>
      <c r="F3884" s="134">
        <v>5</v>
      </c>
      <c r="G3884" s="135">
        <v>0</v>
      </c>
      <c r="H3884" s="171">
        <f>IFERROR((Table21[[#This Row],[_202330]]-Table21[[#This Row],[_201930]])/Table21[[#This Row],[_201930]]*1,"")</f>
        <v>-1</v>
      </c>
    </row>
    <row r="3885" spans="1:8" ht="28.5">
      <c r="A3885" s="132">
        <v>246354</v>
      </c>
      <c r="B3885" s="134" t="s">
        <v>1164</v>
      </c>
      <c r="C3885" s="134">
        <v>77</v>
      </c>
      <c r="D3885" s="134">
        <v>58</v>
      </c>
      <c r="E3885" s="134">
        <v>51</v>
      </c>
      <c r="F3885" s="134">
        <v>63</v>
      </c>
      <c r="G3885" s="135">
        <v>58</v>
      </c>
      <c r="H3885" s="171">
        <f>IFERROR((Table21[[#This Row],[_202330]]-Table21[[#This Row],[_201930]])/Table21[[#This Row],[_201930]]*1,"")</f>
        <v>-0.24675324675324675</v>
      </c>
    </row>
    <row r="3886" spans="1:8" ht="28.5">
      <c r="A3886" s="132">
        <v>246354</v>
      </c>
      <c r="B3886" s="134" t="s">
        <v>1165</v>
      </c>
      <c r="C3886" s="134" t="s">
        <v>129</v>
      </c>
      <c r="D3886" s="134" t="s">
        <v>129</v>
      </c>
      <c r="E3886" s="134" t="s">
        <v>129</v>
      </c>
      <c r="F3886" s="134" t="s">
        <v>129</v>
      </c>
      <c r="G3886" s="135" t="s">
        <v>129</v>
      </c>
      <c r="H3886" s="171" t="str">
        <f>IFERROR((Table21[[#This Row],[_202330]]-Table21[[#This Row],[_201930]])/Table21[[#This Row],[_201930]]*1,"")</f>
        <v/>
      </c>
    </row>
    <row r="3887" spans="1:8">
      <c r="A3887" s="132">
        <v>246354</v>
      </c>
      <c r="B3887" s="134" t="s">
        <v>1141</v>
      </c>
      <c r="C3887" s="134">
        <v>79</v>
      </c>
      <c r="D3887" s="134">
        <v>60</v>
      </c>
      <c r="E3887" s="134">
        <v>53</v>
      </c>
      <c r="F3887" s="134">
        <v>68</v>
      </c>
      <c r="G3887" s="135">
        <v>58</v>
      </c>
      <c r="H3887" s="171">
        <f>IFERROR((Table21[[#This Row],[_202330]]-Table21[[#This Row],[_201930]])/Table21[[#This Row],[_201930]]*1,"")</f>
        <v>-0.26582278481012656</v>
      </c>
    </row>
    <row r="3888" spans="1:8">
      <c r="A3888" s="132">
        <v>246354</v>
      </c>
      <c r="B3888" s="134" t="s">
        <v>1142</v>
      </c>
      <c r="C3888" s="134">
        <v>27</v>
      </c>
      <c r="D3888" s="134">
        <v>32</v>
      </c>
      <c r="E3888" s="134">
        <v>39</v>
      </c>
      <c r="F3888" s="134">
        <v>41</v>
      </c>
      <c r="G3888" s="135">
        <v>35</v>
      </c>
      <c r="H3888" s="171">
        <f>IFERROR((Table21[[#This Row],[_202330]]-Table21[[#This Row],[_201930]])/Table21[[#This Row],[_201930]]*1,"")</f>
        <v>0.29629629629629628</v>
      </c>
    </row>
    <row r="3889" spans="1:8" ht="28.5">
      <c r="A3889" s="132">
        <v>246354</v>
      </c>
      <c r="B3889" s="134" t="s">
        <v>1143</v>
      </c>
      <c r="C3889" s="134">
        <v>2</v>
      </c>
      <c r="D3889" s="134">
        <v>2</v>
      </c>
      <c r="E3889" s="134">
        <v>2</v>
      </c>
      <c r="F3889" s="134">
        <v>5</v>
      </c>
      <c r="G3889" s="135">
        <v>0</v>
      </c>
      <c r="H3889" s="171">
        <f>IFERROR((Table21[[#This Row],[_202330]]-Table21[[#This Row],[_201930]])/Table21[[#This Row],[_201930]]*1,"")</f>
        <v>-1</v>
      </c>
    </row>
    <row r="3890" spans="1:8" ht="28.5">
      <c r="A3890" s="132">
        <v>246354</v>
      </c>
      <c r="B3890" s="134" t="s">
        <v>1166</v>
      </c>
      <c r="C3890" s="134">
        <v>79</v>
      </c>
      <c r="D3890" s="134">
        <v>61</v>
      </c>
      <c r="E3890" s="134">
        <v>51</v>
      </c>
      <c r="F3890" s="134">
        <v>65</v>
      </c>
      <c r="G3890" s="135">
        <v>63</v>
      </c>
      <c r="H3890" s="171">
        <f>IFERROR((Table21[[#This Row],[_202330]]-Table21[[#This Row],[_201930]])/Table21[[#This Row],[_201930]]*1,"")</f>
        <v>-0.20253164556962025</v>
      </c>
    </row>
    <row r="3891" spans="1:8" ht="28.5">
      <c r="A3891" s="132">
        <v>246354</v>
      </c>
      <c r="B3891" s="134" t="s">
        <v>1167</v>
      </c>
      <c r="C3891" s="134" t="s">
        <v>129</v>
      </c>
      <c r="D3891" s="134" t="s">
        <v>129</v>
      </c>
      <c r="E3891" s="134" t="s">
        <v>129</v>
      </c>
      <c r="F3891" s="134" t="s">
        <v>129</v>
      </c>
      <c r="G3891" s="135" t="s">
        <v>129</v>
      </c>
      <c r="H3891" s="171" t="str">
        <f>IFERROR((Table21[[#This Row],[_202330]]-Table21[[#This Row],[_201930]])/Table21[[#This Row],[_201930]]*1,"")</f>
        <v/>
      </c>
    </row>
    <row r="3892" spans="1:8">
      <c r="A3892" s="132">
        <v>246354</v>
      </c>
      <c r="B3892" s="134" t="s">
        <v>1146</v>
      </c>
      <c r="C3892" s="134">
        <v>81</v>
      </c>
      <c r="D3892" s="134">
        <v>63</v>
      </c>
      <c r="E3892" s="134">
        <v>53</v>
      </c>
      <c r="F3892" s="134">
        <v>70</v>
      </c>
      <c r="G3892" s="135">
        <v>63</v>
      </c>
      <c r="H3892" s="171">
        <f>IFERROR((Table21[[#This Row],[_202330]]-Table21[[#This Row],[_201930]])/Table21[[#This Row],[_201930]]*1,"")</f>
        <v>-0.22222222222222221</v>
      </c>
    </row>
    <row r="3893" spans="1:8" ht="28.5">
      <c r="A3893" s="132">
        <v>246354</v>
      </c>
      <c r="B3893" s="134" t="s">
        <v>1147</v>
      </c>
      <c r="C3893" s="134">
        <v>3</v>
      </c>
      <c r="D3893" s="134">
        <v>3</v>
      </c>
      <c r="E3893" s="134">
        <v>1</v>
      </c>
      <c r="F3893" s="134">
        <v>1</v>
      </c>
      <c r="G3893" s="135">
        <v>1</v>
      </c>
      <c r="H3893" s="171">
        <f>IFERROR((Table21[[#This Row],[_202330]]-Table21[[#This Row],[_201930]])/Table21[[#This Row],[_201930]]*1,"")</f>
        <v>-0.66666666666666663</v>
      </c>
    </row>
    <row r="3894" spans="1:8" ht="28.5">
      <c r="A3894" s="132">
        <v>246354</v>
      </c>
      <c r="B3894" s="134" t="s">
        <v>1148</v>
      </c>
      <c r="C3894" s="134">
        <v>91</v>
      </c>
      <c r="D3894" s="134">
        <v>49</v>
      </c>
      <c r="E3894" s="134">
        <v>39</v>
      </c>
      <c r="F3894" s="134">
        <v>35</v>
      </c>
      <c r="G3894" s="135">
        <v>50</v>
      </c>
      <c r="H3894" s="171">
        <f>IFERROR((Table21[[#This Row],[_202330]]-Table21[[#This Row],[_201930]])/Table21[[#This Row],[_201930]]*1,"")</f>
        <v>-0.45054945054945056</v>
      </c>
    </row>
    <row r="3895" spans="1:8" ht="28.5">
      <c r="A3895" s="132">
        <v>246354</v>
      </c>
      <c r="B3895" s="134" t="s">
        <v>1149</v>
      </c>
      <c r="C3895" s="134">
        <v>120</v>
      </c>
      <c r="D3895" s="134">
        <v>71</v>
      </c>
      <c r="E3895" s="134">
        <v>44</v>
      </c>
      <c r="F3895" s="134">
        <v>61</v>
      </c>
      <c r="G3895" s="135">
        <v>53</v>
      </c>
      <c r="H3895" s="171">
        <f>IFERROR((Table21[[#This Row],[_202330]]-Table21[[#This Row],[_201930]])/Table21[[#This Row],[_201930]]*1,"")</f>
        <v>-0.55833333333333335</v>
      </c>
    </row>
    <row r="3896" spans="1:8" ht="28.5">
      <c r="A3896" s="132">
        <v>246354</v>
      </c>
      <c r="B3896" s="134" t="s">
        <v>1150</v>
      </c>
      <c r="C3896" s="134">
        <v>214</v>
      </c>
      <c r="D3896" s="134">
        <v>123</v>
      </c>
      <c r="E3896" s="134">
        <v>84</v>
      </c>
      <c r="F3896" s="134">
        <v>97</v>
      </c>
      <c r="G3896" s="135">
        <v>104</v>
      </c>
      <c r="H3896" s="171">
        <f>IFERROR((Table21[[#This Row],[_202330]]-Table21[[#This Row],[_201930]])/Table21[[#This Row],[_201930]]*1,"")</f>
        <v>-0.51401869158878499</v>
      </c>
    </row>
    <row r="3897" spans="1:8">
      <c r="A3897" s="132">
        <v>246354</v>
      </c>
      <c r="B3897" s="134" t="s">
        <v>1151</v>
      </c>
      <c r="C3897" s="134">
        <v>27</v>
      </c>
      <c r="D3897" s="134">
        <v>34</v>
      </c>
      <c r="E3897" s="134">
        <v>39</v>
      </c>
      <c r="F3897" s="134">
        <v>42</v>
      </c>
      <c r="G3897" s="135">
        <v>38</v>
      </c>
      <c r="H3897" s="171">
        <f>IFERROR((Table21[[#This Row],[_202330]]-Table21[[#This Row],[_201930]])/Table21[[#This Row],[_201930]]*1,"")</f>
        <v>0.40740740740740738</v>
      </c>
    </row>
    <row r="3898" spans="1:8" ht="28.5">
      <c r="A3898" s="132">
        <v>246354</v>
      </c>
      <c r="B3898" s="134" t="s">
        <v>1152</v>
      </c>
      <c r="C3898" s="134">
        <v>32</v>
      </c>
      <c r="D3898" s="134">
        <v>28</v>
      </c>
      <c r="E3898" s="134">
        <v>29</v>
      </c>
      <c r="F3898" s="134">
        <v>22</v>
      </c>
      <c r="G3898" s="135">
        <v>31</v>
      </c>
      <c r="H3898" s="171">
        <f>IFERROR((Table21[[#This Row],[_202330]]-Table21[[#This Row],[_201930]])/Table21[[#This Row],[_201930]]*1,"")</f>
        <v>-3.125E-2</v>
      </c>
    </row>
    <row r="3899" spans="1:8" ht="28.5">
      <c r="A3899" s="132">
        <v>246354</v>
      </c>
      <c r="B3899" s="134" t="s">
        <v>1153</v>
      </c>
      <c r="C3899" s="134">
        <v>1</v>
      </c>
      <c r="D3899" s="134">
        <v>2</v>
      </c>
      <c r="E3899" s="134">
        <v>1</v>
      </c>
      <c r="F3899" s="134">
        <v>1</v>
      </c>
      <c r="G3899" s="135">
        <v>1</v>
      </c>
      <c r="H3899" s="171">
        <f>IFERROR((Table21[[#This Row],[_202330]]-Table21[[#This Row],[_201930]])/Table21[[#This Row],[_201930]]*1,"")</f>
        <v>0</v>
      </c>
    </row>
    <row r="3900" spans="1:8" ht="28.5">
      <c r="A3900" s="132">
        <v>246354</v>
      </c>
      <c r="B3900" s="134" t="s">
        <v>1154</v>
      </c>
      <c r="C3900" s="134">
        <v>31</v>
      </c>
      <c r="D3900" s="134">
        <v>26</v>
      </c>
      <c r="E3900" s="134">
        <v>28</v>
      </c>
      <c r="F3900" s="134">
        <v>21</v>
      </c>
      <c r="G3900" s="135">
        <v>30</v>
      </c>
      <c r="H3900" s="171">
        <f>IFERROR((Table21[[#This Row],[_202330]]-Table21[[#This Row],[_201930]])/Table21[[#This Row],[_201930]]*1,"")</f>
        <v>-3.2258064516129031E-2</v>
      </c>
    </row>
    <row r="3901" spans="1:8" ht="28.5">
      <c r="A3901" s="132">
        <v>246354</v>
      </c>
      <c r="B3901" s="134" t="s">
        <v>1155</v>
      </c>
      <c r="C3901" s="134">
        <v>41</v>
      </c>
      <c r="D3901" s="134">
        <v>38</v>
      </c>
      <c r="E3901" s="134">
        <v>32</v>
      </c>
      <c r="F3901" s="134">
        <v>37</v>
      </c>
      <c r="G3901" s="135">
        <v>32</v>
      </c>
      <c r="H3901" s="171">
        <f>IFERROR((Table21[[#This Row],[_202330]]-Table21[[#This Row],[_201930]])/Table21[[#This Row],[_201930]]*1,"")</f>
        <v>-0.21951219512195122</v>
      </c>
    </row>
    <row r="3902" spans="1:8">
      <c r="A3902" s="132">
        <v>260372</v>
      </c>
      <c r="B3902" s="134" t="s">
        <v>1173</v>
      </c>
      <c r="C3902" s="134">
        <v>46</v>
      </c>
      <c r="D3902" s="134">
        <v>24</v>
      </c>
      <c r="E3902" s="134">
        <v>3</v>
      </c>
      <c r="F3902" s="134">
        <v>10</v>
      </c>
      <c r="G3902" s="135">
        <v>6</v>
      </c>
      <c r="H3902" s="171">
        <f>IFERROR((Table21[[#This Row],[_202330]]-Table21[[#This Row],[_201930]])/Table21[[#This Row],[_201930]]*1,"")</f>
        <v>-0.86956521739130432</v>
      </c>
    </row>
    <row r="3903" spans="1:8">
      <c r="A3903" s="132">
        <v>260372</v>
      </c>
      <c r="B3903" s="134" t="s">
        <v>1131</v>
      </c>
      <c r="C3903" s="134">
        <v>0</v>
      </c>
      <c r="D3903" s="134">
        <v>0</v>
      </c>
      <c r="E3903" s="134">
        <v>0</v>
      </c>
      <c r="F3903" s="134">
        <v>0</v>
      </c>
      <c r="G3903" s="135">
        <v>0</v>
      </c>
      <c r="H3903" s="171" t="str">
        <f>IFERROR((Table21[[#This Row],[_202330]]-Table21[[#This Row],[_201930]])/Table21[[#This Row],[_201930]]*1,"")</f>
        <v/>
      </c>
    </row>
    <row r="3904" spans="1:8">
      <c r="A3904" s="132">
        <v>260372</v>
      </c>
      <c r="B3904" s="134" t="s">
        <v>1132</v>
      </c>
      <c r="C3904" s="134">
        <v>46</v>
      </c>
      <c r="D3904" s="134">
        <v>24</v>
      </c>
      <c r="E3904" s="134">
        <v>3</v>
      </c>
      <c r="F3904" s="134">
        <v>10</v>
      </c>
      <c r="G3904" s="135">
        <v>6</v>
      </c>
      <c r="H3904" s="171">
        <f>IFERROR((Table21[[#This Row],[_202330]]-Table21[[#This Row],[_201930]])/Table21[[#This Row],[_201930]]*1,"")</f>
        <v>-0.86956521739130432</v>
      </c>
    </row>
    <row r="3905" spans="1:8" ht="28.5">
      <c r="A3905" s="132">
        <v>260372</v>
      </c>
      <c r="B3905" s="134" t="s">
        <v>1133</v>
      </c>
      <c r="C3905" s="134">
        <v>0</v>
      </c>
      <c r="D3905" s="134">
        <v>0</v>
      </c>
      <c r="E3905" s="134">
        <v>0</v>
      </c>
      <c r="F3905" s="134">
        <v>0</v>
      </c>
      <c r="G3905" s="135">
        <v>0</v>
      </c>
      <c r="H3905" s="171" t="str">
        <f>IFERROR((Table21[[#This Row],[_202330]]-Table21[[#This Row],[_201930]])/Table21[[#This Row],[_201930]]*1,"")</f>
        <v/>
      </c>
    </row>
    <row r="3906" spans="1:8" ht="28.5">
      <c r="A3906" s="132">
        <v>260372</v>
      </c>
      <c r="B3906" s="134" t="s">
        <v>1162</v>
      </c>
      <c r="C3906" s="134">
        <v>0</v>
      </c>
      <c r="D3906" s="134">
        <v>0</v>
      </c>
      <c r="E3906" s="134">
        <v>0</v>
      </c>
      <c r="F3906" s="134">
        <v>2</v>
      </c>
      <c r="G3906" s="135">
        <v>1</v>
      </c>
      <c r="H3906" s="171" t="str">
        <f>IFERROR((Table21[[#This Row],[_202330]]-Table21[[#This Row],[_201930]])/Table21[[#This Row],[_201930]]*1,"")</f>
        <v/>
      </c>
    </row>
    <row r="3907" spans="1:8" ht="28.5">
      <c r="A3907" s="132">
        <v>260372</v>
      </c>
      <c r="B3907" s="134" t="s">
        <v>1163</v>
      </c>
      <c r="C3907" s="134" t="s">
        <v>129</v>
      </c>
      <c r="D3907" s="134">
        <v>0</v>
      </c>
      <c r="E3907" s="134">
        <v>0</v>
      </c>
      <c r="F3907" s="134">
        <v>0</v>
      </c>
      <c r="G3907" s="135">
        <v>0</v>
      </c>
      <c r="H3907" s="171" t="str">
        <f>IFERROR((Table21[[#This Row],[_202330]]-Table21[[#This Row],[_201930]])/Table21[[#This Row],[_201930]]*1,"")</f>
        <v/>
      </c>
    </row>
    <row r="3908" spans="1:8">
      <c r="A3908" s="132">
        <v>260372</v>
      </c>
      <c r="B3908" s="134" t="s">
        <v>1136</v>
      </c>
      <c r="C3908" s="134">
        <v>0</v>
      </c>
      <c r="D3908" s="134">
        <v>0</v>
      </c>
      <c r="E3908" s="134">
        <v>0</v>
      </c>
      <c r="F3908" s="134">
        <v>2</v>
      </c>
      <c r="G3908" s="135">
        <v>1</v>
      </c>
      <c r="H3908" s="171" t="str">
        <f>IFERROR((Table21[[#This Row],[_202330]]-Table21[[#This Row],[_201930]])/Table21[[#This Row],[_201930]]*1,"")</f>
        <v/>
      </c>
    </row>
    <row r="3909" spans="1:8">
      <c r="A3909" s="132">
        <v>260372</v>
      </c>
      <c r="B3909" s="134" t="s">
        <v>1137</v>
      </c>
      <c r="C3909" s="134">
        <v>0</v>
      </c>
      <c r="D3909" s="134">
        <v>0</v>
      </c>
      <c r="E3909" s="134">
        <v>0</v>
      </c>
      <c r="F3909" s="134">
        <v>20</v>
      </c>
      <c r="G3909" s="135">
        <v>17</v>
      </c>
      <c r="H3909" s="171" t="str">
        <f>IFERROR((Table21[[#This Row],[_202330]]-Table21[[#This Row],[_201930]])/Table21[[#This Row],[_201930]]*1,"")</f>
        <v/>
      </c>
    </row>
    <row r="3910" spans="1:8" ht="28.5">
      <c r="A3910" s="132">
        <v>260372</v>
      </c>
      <c r="B3910" s="134" t="s">
        <v>1138</v>
      </c>
      <c r="C3910" s="134">
        <v>0</v>
      </c>
      <c r="D3910" s="134">
        <v>0</v>
      </c>
      <c r="E3910" s="134">
        <v>0</v>
      </c>
      <c r="F3910" s="134">
        <v>0</v>
      </c>
      <c r="G3910" s="135">
        <v>0</v>
      </c>
      <c r="H3910" s="171" t="str">
        <f>IFERROR((Table21[[#This Row],[_202330]]-Table21[[#This Row],[_201930]])/Table21[[#This Row],[_201930]]*1,"")</f>
        <v/>
      </c>
    </row>
    <row r="3911" spans="1:8" ht="28.5">
      <c r="A3911" s="132">
        <v>260372</v>
      </c>
      <c r="B3911" s="134" t="s">
        <v>1164</v>
      </c>
      <c r="C3911" s="134">
        <v>0</v>
      </c>
      <c r="D3911" s="134">
        <v>0</v>
      </c>
      <c r="E3911" s="134">
        <v>0</v>
      </c>
      <c r="F3911" s="134">
        <v>5</v>
      </c>
      <c r="G3911" s="135">
        <v>1</v>
      </c>
      <c r="H3911" s="171" t="str">
        <f>IFERROR((Table21[[#This Row],[_202330]]-Table21[[#This Row],[_201930]])/Table21[[#This Row],[_201930]]*1,"")</f>
        <v/>
      </c>
    </row>
    <row r="3912" spans="1:8" ht="28.5">
      <c r="A3912" s="132">
        <v>260372</v>
      </c>
      <c r="B3912" s="134" t="s">
        <v>1165</v>
      </c>
      <c r="C3912" s="134" t="s">
        <v>129</v>
      </c>
      <c r="D3912" s="134">
        <v>0</v>
      </c>
      <c r="E3912" s="134">
        <v>0</v>
      </c>
      <c r="F3912" s="134">
        <v>0</v>
      </c>
      <c r="G3912" s="135">
        <v>0</v>
      </c>
      <c r="H3912" s="171" t="str">
        <f>IFERROR((Table21[[#This Row],[_202330]]-Table21[[#This Row],[_201930]])/Table21[[#This Row],[_201930]]*1,"")</f>
        <v/>
      </c>
    </row>
    <row r="3913" spans="1:8">
      <c r="A3913" s="132">
        <v>260372</v>
      </c>
      <c r="B3913" s="134" t="s">
        <v>1141</v>
      </c>
      <c r="C3913" s="134">
        <v>0</v>
      </c>
      <c r="D3913" s="134">
        <v>0</v>
      </c>
      <c r="E3913" s="134">
        <v>0</v>
      </c>
      <c r="F3913" s="134">
        <v>5</v>
      </c>
      <c r="G3913" s="135">
        <v>1</v>
      </c>
      <c r="H3913" s="171" t="str">
        <f>IFERROR((Table21[[#This Row],[_202330]]-Table21[[#This Row],[_201930]])/Table21[[#This Row],[_201930]]*1,"")</f>
        <v/>
      </c>
    </row>
    <row r="3914" spans="1:8">
      <c r="A3914" s="132">
        <v>260372</v>
      </c>
      <c r="B3914" s="134" t="s">
        <v>1142</v>
      </c>
      <c r="C3914" s="134">
        <v>0</v>
      </c>
      <c r="D3914" s="134">
        <v>0</v>
      </c>
      <c r="E3914" s="134">
        <v>0</v>
      </c>
      <c r="F3914" s="134">
        <v>50</v>
      </c>
      <c r="G3914" s="135">
        <v>17</v>
      </c>
      <c r="H3914" s="171" t="str">
        <f>IFERROR((Table21[[#This Row],[_202330]]-Table21[[#This Row],[_201930]])/Table21[[#This Row],[_201930]]*1,"")</f>
        <v/>
      </c>
    </row>
    <row r="3915" spans="1:8" ht="28.5">
      <c r="A3915" s="132">
        <v>260372</v>
      </c>
      <c r="B3915" s="134" t="s">
        <v>1143</v>
      </c>
      <c r="C3915" s="134">
        <v>3</v>
      </c>
      <c r="D3915" s="134">
        <v>0</v>
      </c>
      <c r="E3915" s="134">
        <v>0</v>
      </c>
      <c r="F3915" s="134">
        <v>0</v>
      </c>
      <c r="G3915" s="135">
        <v>0</v>
      </c>
      <c r="H3915" s="171">
        <f>IFERROR((Table21[[#This Row],[_202330]]-Table21[[#This Row],[_201930]])/Table21[[#This Row],[_201930]]*1,"")</f>
        <v>-1</v>
      </c>
    </row>
    <row r="3916" spans="1:8" ht="28.5">
      <c r="A3916" s="132">
        <v>260372</v>
      </c>
      <c r="B3916" s="134" t="s">
        <v>1166</v>
      </c>
      <c r="C3916" s="134">
        <v>0</v>
      </c>
      <c r="D3916" s="134">
        <v>0</v>
      </c>
      <c r="E3916" s="134">
        <v>0</v>
      </c>
      <c r="F3916" s="134">
        <v>5</v>
      </c>
      <c r="G3916" s="135">
        <v>1</v>
      </c>
      <c r="H3916" s="171" t="str">
        <f>IFERROR((Table21[[#This Row],[_202330]]-Table21[[#This Row],[_201930]])/Table21[[#This Row],[_201930]]*1,"")</f>
        <v/>
      </c>
    </row>
    <row r="3917" spans="1:8" ht="28.5">
      <c r="A3917" s="132">
        <v>260372</v>
      </c>
      <c r="B3917" s="134" t="s">
        <v>1167</v>
      </c>
      <c r="C3917" s="134" t="s">
        <v>129</v>
      </c>
      <c r="D3917" s="134">
        <v>0</v>
      </c>
      <c r="E3917" s="134">
        <v>0</v>
      </c>
      <c r="F3917" s="134">
        <v>0</v>
      </c>
      <c r="G3917" s="135">
        <v>0</v>
      </c>
      <c r="H3917" s="171" t="str">
        <f>IFERROR((Table21[[#This Row],[_202330]]-Table21[[#This Row],[_201930]])/Table21[[#This Row],[_201930]]*1,"")</f>
        <v/>
      </c>
    </row>
    <row r="3918" spans="1:8">
      <c r="A3918" s="132">
        <v>260372</v>
      </c>
      <c r="B3918" s="134" t="s">
        <v>1146</v>
      </c>
      <c r="C3918" s="134">
        <v>3</v>
      </c>
      <c r="D3918" s="134">
        <v>0</v>
      </c>
      <c r="E3918" s="134">
        <v>0</v>
      </c>
      <c r="F3918" s="134">
        <v>5</v>
      </c>
      <c r="G3918" s="135">
        <v>1</v>
      </c>
      <c r="H3918" s="171">
        <f>IFERROR((Table21[[#This Row],[_202330]]-Table21[[#This Row],[_201930]])/Table21[[#This Row],[_201930]]*1,"")</f>
        <v>-0.66666666666666663</v>
      </c>
    </row>
    <row r="3919" spans="1:8" ht="28.5">
      <c r="A3919" s="132">
        <v>260372</v>
      </c>
      <c r="B3919" s="134" t="s">
        <v>1147</v>
      </c>
      <c r="C3919" s="134">
        <v>0</v>
      </c>
      <c r="D3919" s="134">
        <v>0</v>
      </c>
      <c r="E3919" s="134">
        <v>0</v>
      </c>
      <c r="F3919" s="134">
        <v>0</v>
      </c>
      <c r="G3919" s="135">
        <v>0</v>
      </c>
      <c r="H3919" s="171" t="str">
        <f>IFERROR((Table21[[#This Row],[_202330]]-Table21[[#This Row],[_201930]])/Table21[[#This Row],[_201930]]*1,"")</f>
        <v/>
      </c>
    </row>
    <row r="3920" spans="1:8" ht="28.5">
      <c r="A3920" s="132">
        <v>260372</v>
      </c>
      <c r="B3920" s="134" t="s">
        <v>1148</v>
      </c>
      <c r="C3920" s="134">
        <v>0</v>
      </c>
      <c r="D3920" s="134">
        <v>0</v>
      </c>
      <c r="E3920" s="134">
        <v>0</v>
      </c>
      <c r="F3920" s="134">
        <v>0</v>
      </c>
      <c r="G3920" s="135">
        <v>0</v>
      </c>
      <c r="H3920" s="171" t="str">
        <f>IFERROR((Table21[[#This Row],[_202330]]-Table21[[#This Row],[_201930]])/Table21[[#This Row],[_201930]]*1,"")</f>
        <v/>
      </c>
    </row>
    <row r="3921" spans="1:8" ht="28.5">
      <c r="A3921" s="132">
        <v>260372</v>
      </c>
      <c r="B3921" s="134" t="s">
        <v>1149</v>
      </c>
      <c r="C3921" s="134">
        <v>43</v>
      </c>
      <c r="D3921" s="134">
        <v>24</v>
      </c>
      <c r="E3921" s="134">
        <v>3</v>
      </c>
      <c r="F3921" s="134">
        <v>5</v>
      </c>
      <c r="G3921" s="135">
        <v>5</v>
      </c>
      <c r="H3921" s="171">
        <f>IFERROR((Table21[[#This Row],[_202330]]-Table21[[#This Row],[_201930]])/Table21[[#This Row],[_201930]]*1,"")</f>
        <v>-0.88372093023255816</v>
      </c>
    </row>
    <row r="3922" spans="1:8" ht="28.5">
      <c r="A3922" s="132">
        <v>260372</v>
      </c>
      <c r="B3922" s="134" t="s">
        <v>1150</v>
      </c>
      <c r="C3922" s="134">
        <v>43</v>
      </c>
      <c r="D3922" s="134">
        <v>24</v>
      </c>
      <c r="E3922" s="134">
        <v>3</v>
      </c>
      <c r="F3922" s="134">
        <v>5</v>
      </c>
      <c r="G3922" s="135">
        <v>5</v>
      </c>
      <c r="H3922" s="171">
        <f>IFERROR((Table21[[#This Row],[_202330]]-Table21[[#This Row],[_201930]])/Table21[[#This Row],[_201930]]*1,"")</f>
        <v>-0.88372093023255816</v>
      </c>
    </row>
    <row r="3923" spans="1:8">
      <c r="A3923" s="132">
        <v>260372</v>
      </c>
      <c r="B3923" s="134" t="s">
        <v>1151</v>
      </c>
      <c r="C3923" s="134">
        <v>7</v>
      </c>
      <c r="D3923" s="134">
        <v>0</v>
      </c>
      <c r="E3923" s="134">
        <v>0</v>
      </c>
      <c r="F3923" s="134">
        <v>50</v>
      </c>
      <c r="G3923" s="135">
        <v>17</v>
      </c>
      <c r="H3923" s="171">
        <f>IFERROR((Table21[[#This Row],[_202330]]-Table21[[#This Row],[_201930]])/Table21[[#This Row],[_201930]]*1,"")</f>
        <v>1.4285714285714286</v>
      </c>
    </row>
    <row r="3924" spans="1:8" ht="28.5">
      <c r="A3924" s="132">
        <v>260372</v>
      </c>
      <c r="B3924" s="134" t="s">
        <v>1152</v>
      </c>
      <c r="C3924" s="134">
        <v>0</v>
      </c>
      <c r="D3924" s="134">
        <v>0</v>
      </c>
      <c r="E3924" s="134">
        <v>0</v>
      </c>
      <c r="F3924" s="134">
        <v>0</v>
      </c>
      <c r="G3924" s="135">
        <v>0</v>
      </c>
      <c r="H3924" s="171" t="str">
        <f>IFERROR((Table21[[#This Row],[_202330]]-Table21[[#This Row],[_201930]])/Table21[[#This Row],[_201930]]*1,"")</f>
        <v/>
      </c>
    </row>
    <row r="3925" spans="1:8" ht="28.5">
      <c r="A3925" s="132">
        <v>260372</v>
      </c>
      <c r="B3925" s="134" t="s">
        <v>1153</v>
      </c>
      <c r="C3925" s="134">
        <v>0</v>
      </c>
      <c r="D3925" s="134">
        <v>0</v>
      </c>
      <c r="E3925" s="134">
        <v>0</v>
      </c>
      <c r="F3925" s="134">
        <v>0</v>
      </c>
      <c r="G3925" s="135">
        <v>0</v>
      </c>
      <c r="H3925" s="171" t="str">
        <f>IFERROR((Table21[[#This Row],[_202330]]-Table21[[#This Row],[_201930]])/Table21[[#This Row],[_201930]]*1,"")</f>
        <v/>
      </c>
    </row>
    <row r="3926" spans="1:8" ht="28.5">
      <c r="A3926" s="132">
        <v>260372</v>
      </c>
      <c r="B3926" s="134" t="s">
        <v>1154</v>
      </c>
      <c r="C3926" s="134">
        <v>0</v>
      </c>
      <c r="D3926" s="134">
        <v>0</v>
      </c>
      <c r="E3926" s="134">
        <v>0</v>
      </c>
      <c r="F3926" s="134">
        <v>0</v>
      </c>
      <c r="G3926" s="135">
        <v>0</v>
      </c>
      <c r="H3926" s="171" t="str">
        <f>IFERROR((Table21[[#This Row],[_202330]]-Table21[[#This Row],[_201930]])/Table21[[#This Row],[_201930]]*1,"")</f>
        <v/>
      </c>
    </row>
    <row r="3927" spans="1:8" ht="28.5">
      <c r="A3927" s="132">
        <v>260372</v>
      </c>
      <c r="B3927" s="134" t="s">
        <v>1155</v>
      </c>
      <c r="C3927" s="134">
        <v>93</v>
      </c>
      <c r="D3927" s="134">
        <v>100</v>
      </c>
      <c r="E3927" s="134">
        <v>100</v>
      </c>
      <c r="F3927" s="134">
        <v>50</v>
      </c>
      <c r="G3927" s="135">
        <v>83</v>
      </c>
      <c r="H3927" s="171">
        <f>IFERROR((Table21[[#This Row],[_202330]]-Table21[[#This Row],[_201930]])/Table21[[#This Row],[_201930]]*1,"")</f>
        <v>-0.10752688172043011</v>
      </c>
    </row>
    <row r="3928" spans="1:8">
      <c r="A3928" s="132">
        <v>366340</v>
      </c>
      <c r="B3928" s="134" t="s">
        <v>1173</v>
      </c>
      <c r="C3928" s="134">
        <v>219</v>
      </c>
      <c r="D3928" s="134">
        <v>201</v>
      </c>
      <c r="E3928" s="134">
        <v>242</v>
      </c>
      <c r="F3928" s="134">
        <v>206</v>
      </c>
      <c r="G3928" s="135">
        <v>170</v>
      </c>
      <c r="H3928" s="171">
        <f>IFERROR((Table21[[#This Row],[_202330]]-Table21[[#This Row],[_201930]])/Table21[[#This Row],[_201930]]*1,"")</f>
        <v>-0.22374429223744291</v>
      </c>
    </row>
    <row r="3929" spans="1:8">
      <c r="A3929" s="132">
        <v>366340</v>
      </c>
      <c r="B3929" s="134" t="s">
        <v>1131</v>
      </c>
      <c r="C3929" s="134">
        <v>2</v>
      </c>
      <c r="D3929" s="134">
        <v>7</v>
      </c>
      <c r="E3929" s="134">
        <v>0</v>
      </c>
      <c r="F3929" s="134">
        <v>6</v>
      </c>
      <c r="G3929" s="135">
        <v>1</v>
      </c>
      <c r="H3929" s="171">
        <f>IFERROR((Table21[[#This Row],[_202330]]-Table21[[#This Row],[_201930]])/Table21[[#This Row],[_201930]]*1,"")</f>
        <v>-0.5</v>
      </c>
    </row>
    <row r="3930" spans="1:8">
      <c r="A3930" s="132">
        <v>366340</v>
      </c>
      <c r="B3930" s="134" t="s">
        <v>1132</v>
      </c>
      <c r="C3930" s="134">
        <v>217</v>
      </c>
      <c r="D3930" s="134">
        <v>194</v>
      </c>
      <c r="E3930" s="134">
        <v>242</v>
      </c>
      <c r="F3930" s="134">
        <v>200</v>
      </c>
      <c r="G3930" s="135">
        <v>169</v>
      </c>
      <c r="H3930" s="171">
        <f>IFERROR((Table21[[#This Row],[_202330]]-Table21[[#This Row],[_201930]])/Table21[[#This Row],[_201930]]*1,"")</f>
        <v>-0.22119815668202766</v>
      </c>
    </row>
    <row r="3931" spans="1:8" ht="28.5">
      <c r="A3931" s="132">
        <v>366340</v>
      </c>
      <c r="B3931" s="134" t="s">
        <v>1133</v>
      </c>
      <c r="C3931" s="134">
        <v>28</v>
      </c>
      <c r="D3931" s="134">
        <v>31</v>
      </c>
      <c r="E3931" s="134">
        <v>15</v>
      </c>
      <c r="F3931" s="134">
        <v>10</v>
      </c>
      <c r="G3931" s="135">
        <v>7</v>
      </c>
      <c r="H3931" s="171">
        <f>IFERROR((Table21[[#This Row],[_202330]]-Table21[[#This Row],[_201930]])/Table21[[#This Row],[_201930]]*1,"")</f>
        <v>-0.75</v>
      </c>
    </row>
    <row r="3932" spans="1:8" ht="28.5">
      <c r="A3932" s="132">
        <v>366340</v>
      </c>
      <c r="B3932" s="134" t="s">
        <v>1162</v>
      </c>
      <c r="C3932" s="134">
        <v>45</v>
      </c>
      <c r="D3932" s="134">
        <v>49</v>
      </c>
      <c r="E3932" s="134">
        <v>54</v>
      </c>
      <c r="F3932" s="134">
        <v>41</v>
      </c>
      <c r="G3932" s="135">
        <v>22</v>
      </c>
      <c r="H3932" s="171">
        <f>IFERROR((Table21[[#This Row],[_202330]]-Table21[[#This Row],[_201930]])/Table21[[#This Row],[_201930]]*1,"")</f>
        <v>-0.51111111111111107</v>
      </c>
    </row>
    <row r="3933" spans="1:8" ht="28.5">
      <c r="A3933" s="132">
        <v>366340</v>
      </c>
      <c r="B3933" s="134" t="s">
        <v>1163</v>
      </c>
      <c r="C3933" s="134">
        <v>0</v>
      </c>
      <c r="D3933" s="134">
        <v>0</v>
      </c>
      <c r="E3933" s="134">
        <v>0</v>
      </c>
      <c r="F3933" s="134">
        <v>0</v>
      </c>
      <c r="G3933" s="135">
        <v>1</v>
      </c>
      <c r="H3933" s="171" t="str">
        <f>IFERROR((Table21[[#This Row],[_202330]]-Table21[[#This Row],[_201930]])/Table21[[#This Row],[_201930]]*1,"")</f>
        <v/>
      </c>
    </row>
    <row r="3934" spans="1:8">
      <c r="A3934" s="132">
        <v>366340</v>
      </c>
      <c r="B3934" s="134" t="s">
        <v>1136</v>
      </c>
      <c r="C3934" s="134">
        <v>73</v>
      </c>
      <c r="D3934" s="134">
        <v>80</v>
      </c>
      <c r="E3934" s="134">
        <v>69</v>
      </c>
      <c r="F3934" s="134">
        <v>51</v>
      </c>
      <c r="G3934" s="135">
        <v>30</v>
      </c>
      <c r="H3934" s="171">
        <f>IFERROR((Table21[[#This Row],[_202330]]-Table21[[#This Row],[_201930]])/Table21[[#This Row],[_201930]]*1,"")</f>
        <v>-0.58904109589041098</v>
      </c>
    </row>
    <row r="3935" spans="1:8">
      <c r="A3935" s="132">
        <v>366340</v>
      </c>
      <c r="B3935" s="134" t="s">
        <v>1137</v>
      </c>
      <c r="C3935" s="134">
        <v>34</v>
      </c>
      <c r="D3935" s="134">
        <v>41</v>
      </c>
      <c r="E3935" s="134">
        <v>29</v>
      </c>
      <c r="F3935" s="134">
        <v>26</v>
      </c>
      <c r="G3935" s="135">
        <v>18</v>
      </c>
      <c r="H3935" s="171">
        <f>IFERROR((Table21[[#This Row],[_202330]]-Table21[[#This Row],[_201930]])/Table21[[#This Row],[_201930]]*1,"")</f>
        <v>-0.47058823529411764</v>
      </c>
    </row>
    <row r="3936" spans="1:8" ht="28.5">
      <c r="A3936" s="132">
        <v>366340</v>
      </c>
      <c r="B3936" s="134" t="s">
        <v>1138</v>
      </c>
      <c r="C3936" s="134">
        <v>33</v>
      </c>
      <c r="D3936" s="134">
        <v>36</v>
      </c>
      <c r="E3936" s="134">
        <v>17</v>
      </c>
      <c r="F3936" s="134">
        <v>15</v>
      </c>
      <c r="G3936" s="135">
        <v>7</v>
      </c>
      <c r="H3936" s="171">
        <f>IFERROR((Table21[[#This Row],[_202330]]-Table21[[#This Row],[_201930]])/Table21[[#This Row],[_201930]]*1,"")</f>
        <v>-0.78787878787878785</v>
      </c>
    </row>
    <row r="3937" spans="1:8" ht="28.5">
      <c r="A3937" s="132">
        <v>366340</v>
      </c>
      <c r="B3937" s="134" t="s">
        <v>1164</v>
      </c>
      <c r="C3937" s="134">
        <v>53</v>
      </c>
      <c r="D3937" s="134">
        <v>62</v>
      </c>
      <c r="E3937" s="134">
        <v>58</v>
      </c>
      <c r="F3937" s="134">
        <v>75</v>
      </c>
      <c r="G3937" s="135">
        <v>27</v>
      </c>
      <c r="H3937" s="171">
        <f>IFERROR((Table21[[#This Row],[_202330]]-Table21[[#This Row],[_201930]])/Table21[[#This Row],[_201930]]*1,"")</f>
        <v>-0.49056603773584906</v>
      </c>
    </row>
    <row r="3938" spans="1:8" ht="28.5">
      <c r="A3938" s="132">
        <v>366340</v>
      </c>
      <c r="B3938" s="134" t="s">
        <v>1165</v>
      </c>
      <c r="C3938" s="134">
        <v>0</v>
      </c>
      <c r="D3938" s="134">
        <v>0</v>
      </c>
      <c r="E3938" s="134">
        <v>0</v>
      </c>
      <c r="F3938" s="134">
        <v>8</v>
      </c>
      <c r="G3938" s="135">
        <v>8</v>
      </c>
      <c r="H3938" s="171" t="str">
        <f>IFERROR((Table21[[#This Row],[_202330]]-Table21[[#This Row],[_201930]])/Table21[[#This Row],[_201930]]*1,"")</f>
        <v/>
      </c>
    </row>
    <row r="3939" spans="1:8">
      <c r="A3939" s="132">
        <v>366340</v>
      </c>
      <c r="B3939" s="134" t="s">
        <v>1141</v>
      </c>
      <c r="C3939" s="134">
        <v>86</v>
      </c>
      <c r="D3939" s="134">
        <v>98</v>
      </c>
      <c r="E3939" s="134">
        <v>75</v>
      </c>
      <c r="F3939" s="134">
        <v>98</v>
      </c>
      <c r="G3939" s="135">
        <v>42</v>
      </c>
      <c r="H3939" s="171">
        <f>IFERROR((Table21[[#This Row],[_202330]]-Table21[[#This Row],[_201930]])/Table21[[#This Row],[_201930]]*1,"")</f>
        <v>-0.51162790697674421</v>
      </c>
    </row>
    <row r="3940" spans="1:8">
      <c r="A3940" s="132">
        <v>366340</v>
      </c>
      <c r="B3940" s="134" t="s">
        <v>1142</v>
      </c>
      <c r="C3940" s="134">
        <v>40</v>
      </c>
      <c r="D3940" s="134">
        <v>51</v>
      </c>
      <c r="E3940" s="134">
        <v>31</v>
      </c>
      <c r="F3940" s="134">
        <v>49</v>
      </c>
      <c r="G3940" s="135">
        <v>25</v>
      </c>
      <c r="H3940" s="171">
        <f>IFERROR((Table21[[#This Row],[_202330]]-Table21[[#This Row],[_201930]])/Table21[[#This Row],[_201930]]*1,"")</f>
        <v>-0.375</v>
      </c>
    </row>
    <row r="3941" spans="1:8" ht="28.5">
      <c r="A3941" s="132">
        <v>366340</v>
      </c>
      <c r="B3941" s="134" t="s">
        <v>1143</v>
      </c>
      <c r="C3941" s="134">
        <v>36</v>
      </c>
      <c r="D3941" s="134">
        <v>36</v>
      </c>
      <c r="E3941" s="134">
        <v>18</v>
      </c>
      <c r="F3941" s="134">
        <v>18</v>
      </c>
      <c r="G3941" s="135">
        <v>7</v>
      </c>
      <c r="H3941" s="171">
        <f>IFERROR((Table21[[#This Row],[_202330]]-Table21[[#This Row],[_201930]])/Table21[[#This Row],[_201930]]*1,"")</f>
        <v>-0.80555555555555558</v>
      </c>
    </row>
    <row r="3942" spans="1:8" ht="28.5">
      <c r="A3942" s="132">
        <v>366340</v>
      </c>
      <c r="B3942" s="134" t="s">
        <v>1166</v>
      </c>
      <c r="C3942" s="134">
        <v>59</v>
      </c>
      <c r="D3942" s="134">
        <v>65</v>
      </c>
      <c r="E3942" s="134">
        <v>65</v>
      </c>
      <c r="F3942" s="134">
        <v>117</v>
      </c>
      <c r="G3942" s="135">
        <v>30</v>
      </c>
      <c r="H3942" s="171">
        <f>IFERROR((Table21[[#This Row],[_202330]]-Table21[[#This Row],[_201930]])/Table21[[#This Row],[_201930]]*1,"")</f>
        <v>-0.49152542372881358</v>
      </c>
    </row>
    <row r="3943" spans="1:8" ht="28.5">
      <c r="A3943" s="132">
        <v>366340</v>
      </c>
      <c r="B3943" s="134" t="s">
        <v>1167</v>
      </c>
      <c r="C3943" s="134">
        <v>0</v>
      </c>
      <c r="D3943" s="134">
        <v>5</v>
      </c>
      <c r="E3943" s="134">
        <v>3</v>
      </c>
      <c r="F3943" s="134">
        <v>8</v>
      </c>
      <c r="G3943" s="135">
        <v>8</v>
      </c>
      <c r="H3943" s="171" t="str">
        <f>IFERROR((Table21[[#This Row],[_202330]]-Table21[[#This Row],[_201930]])/Table21[[#This Row],[_201930]]*1,"")</f>
        <v/>
      </c>
    </row>
    <row r="3944" spans="1:8">
      <c r="A3944" s="132">
        <v>366340</v>
      </c>
      <c r="B3944" s="134" t="s">
        <v>1146</v>
      </c>
      <c r="C3944" s="134">
        <v>95</v>
      </c>
      <c r="D3944" s="134">
        <v>106</v>
      </c>
      <c r="E3944" s="134">
        <v>86</v>
      </c>
      <c r="F3944" s="134">
        <v>143</v>
      </c>
      <c r="G3944" s="135">
        <v>45</v>
      </c>
      <c r="H3944" s="171">
        <f>IFERROR((Table21[[#This Row],[_202330]]-Table21[[#This Row],[_201930]])/Table21[[#This Row],[_201930]]*1,"")</f>
        <v>-0.52631578947368418</v>
      </c>
    </row>
    <row r="3945" spans="1:8" ht="28.5">
      <c r="A3945" s="132">
        <v>366340</v>
      </c>
      <c r="B3945" s="134" t="s">
        <v>1147</v>
      </c>
      <c r="C3945" s="134">
        <v>11</v>
      </c>
      <c r="D3945" s="134">
        <v>13</v>
      </c>
      <c r="E3945" s="134">
        <v>15</v>
      </c>
      <c r="F3945" s="134">
        <v>0</v>
      </c>
      <c r="G3945" s="135">
        <v>13</v>
      </c>
      <c r="H3945" s="171">
        <f>IFERROR((Table21[[#This Row],[_202330]]-Table21[[#This Row],[_201930]])/Table21[[#This Row],[_201930]]*1,"")</f>
        <v>0.18181818181818182</v>
      </c>
    </row>
    <row r="3946" spans="1:8" ht="28.5">
      <c r="A3946" s="132">
        <v>366340</v>
      </c>
      <c r="B3946" s="134" t="s">
        <v>1148</v>
      </c>
      <c r="C3946" s="134">
        <v>4</v>
      </c>
      <c r="D3946" s="134">
        <v>3</v>
      </c>
      <c r="E3946" s="134">
        <v>11</v>
      </c>
      <c r="F3946" s="134">
        <v>4</v>
      </c>
      <c r="G3946" s="135">
        <v>10</v>
      </c>
      <c r="H3946" s="171">
        <f>IFERROR((Table21[[#This Row],[_202330]]-Table21[[#This Row],[_201930]])/Table21[[#This Row],[_201930]]*1,"")</f>
        <v>1.5</v>
      </c>
    </row>
    <row r="3947" spans="1:8" ht="28.5">
      <c r="A3947" s="132">
        <v>366340</v>
      </c>
      <c r="B3947" s="134" t="s">
        <v>1149</v>
      </c>
      <c r="C3947" s="134">
        <v>107</v>
      </c>
      <c r="D3947" s="134">
        <v>72</v>
      </c>
      <c r="E3947" s="134">
        <v>130</v>
      </c>
      <c r="F3947" s="134">
        <v>53</v>
      </c>
      <c r="G3947" s="135">
        <v>101</v>
      </c>
      <c r="H3947" s="171">
        <f>IFERROR((Table21[[#This Row],[_202330]]-Table21[[#This Row],[_201930]])/Table21[[#This Row],[_201930]]*1,"")</f>
        <v>-5.6074766355140186E-2</v>
      </c>
    </row>
    <row r="3948" spans="1:8" ht="28.5">
      <c r="A3948" s="132">
        <v>366340</v>
      </c>
      <c r="B3948" s="134" t="s">
        <v>1150</v>
      </c>
      <c r="C3948" s="134">
        <v>122</v>
      </c>
      <c r="D3948" s="134">
        <v>88</v>
      </c>
      <c r="E3948" s="134">
        <v>156</v>
      </c>
      <c r="F3948" s="134">
        <v>57</v>
      </c>
      <c r="G3948" s="135">
        <v>124</v>
      </c>
      <c r="H3948" s="171">
        <f>IFERROR((Table21[[#This Row],[_202330]]-Table21[[#This Row],[_201930]])/Table21[[#This Row],[_201930]]*1,"")</f>
        <v>1.6393442622950821E-2</v>
      </c>
    </row>
    <row r="3949" spans="1:8">
      <c r="A3949" s="132">
        <v>366340</v>
      </c>
      <c r="B3949" s="134" t="s">
        <v>1151</v>
      </c>
      <c r="C3949" s="134">
        <v>44</v>
      </c>
      <c r="D3949" s="134">
        <v>55</v>
      </c>
      <c r="E3949" s="134">
        <v>36</v>
      </c>
      <c r="F3949" s="134">
        <v>72</v>
      </c>
      <c r="G3949" s="135">
        <v>27</v>
      </c>
      <c r="H3949" s="171">
        <f>IFERROR((Table21[[#This Row],[_202330]]-Table21[[#This Row],[_201930]])/Table21[[#This Row],[_201930]]*1,"")</f>
        <v>-0.38636363636363635</v>
      </c>
    </row>
    <row r="3950" spans="1:8" ht="28.5">
      <c r="A3950" s="132">
        <v>366340</v>
      </c>
      <c r="B3950" s="134" t="s">
        <v>1152</v>
      </c>
      <c r="C3950" s="134">
        <v>7</v>
      </c>
      <c r="D3950" s="134">
        <v>8</v>
      </c>
      <c r="E3950" s="134">
        <v>11</v>
      </c>
      <c r="F3950" s="134">
        <v>2</v>
      </c>
      <c r="G3950" s="135">
        <v>14</v>
      </c>
      <c r="H3950" s="171">
        <f>IFERROR((Table21[[#This Row],[_202330]]-Table21[[#This Row],[_201930]])/Table21[[#This Row],[_201930]]*1,"")</f>
        <v>1</v>
      </c>
    </row>
    <row r="3951" spans="1:8" ht="28.5">
      <c r="A3951" s="132">
        <v>366340</v>
      </c>
      <c r="B3951" s="134" t="s">
        <v>1153</v>
      </c>
      <c r="C3951" s="134">
        <v>5</v>
      </c>
      <c r="D3951" s="134">
        <v>7</v>
      </c>
      <c r="E3951" s="134">
        <v>6</v>
      </c>
      <c r="F3951" s="134">
        <v>0</v>
      </c>
      <c r="G3951" s="135">
        <v>8</v>
      </c>
      <c r="H3951" s="171">
        <f>IFERROR((Table21[[#This Row],[_202330]]-Table21[[#This Row],[_201930]])/Table21[[#This Row],[_201930]]*1,"")</f>
        <v>0.6</v>
      </c>
    </row>
    <row r="3952" spans="1:8" ht="28.5">
      <c r="A3952" s="132">
        <v>366340</v>
      </c>
      <c r="B3952" s="134" t="s">
        <v>1154</v>
      </c>
      <c r="C3952" s="134">
        <v>2</v>
      </c>
      <c r="D3952" s="134">
        <v>2</v>
      </c>
      <c r="E3952" s="134">
        <v>5</v>
      </c>
      <c r="F3952" s="134">
        <v>2</v>
      </c>
      <c r="G3952" s="135">
        <v>6</v>
      </c>
      <c r="H3952" s="171">
        <f>IFERROR((Table21[[#This Row],[_202330]]-Table21[[#This Row],[_201930]])/Table21[[#This Row],[_201930]]*1,"")</f>
        <v>2</v>
      </c>
    </row>
    <row r="3953" spans="1:8" ht="28.5">
      <c r="A3953" s="132">
        <v>366340</v>
      </c>
      <c r="B3953" s="134" t="s">
        <v>1155</v>
      </c>
      <c r="C3953" s="134">
        <v>49</v>
      </c>
      <c r="D3953" s="134">
        <v>37</v>
      </c>
      <c r="E3953" s="134">
        <v>54</v>
      </c>
      <c r="F3953" s="134">
        <v>27</v>
      </c>
      <c r="G3953" s="135">
        <v>60</v>
      </c>
      <c r="H3953" s="171">
        <f>IFERROR((Table21[[#This Row],[_202330]]-Table21[[#This Row],[_201930]])/Table21[[#This Row],[_201930]]*1,"")</f>
        <v>0.22448979591836735</v>
      </c>
    </row>
    <row r="3954" spans="1:8">
      <c r="A3954" s="132">
        <v>380359</v>
      </c>
      <c r="B3954" s="134" t="s">
        <v>1173</v>
      </c>
      <c r="C3954" s="134">
        <v>13</v>
      </c>
      <c r="D3954" s="134">
        <v>29</v>
      </c>
      <c r="E3954" s="134">
        <v>27</v>
      </c>
      <c r="F3954" s="134">
        <v>29</v>
      </c>
      <c r="G3954" s="135">
        <v>18</v>
      </c>
      <c r="H3954" s="171">
        <f>IFERROR((Table21[[#This Row],[_202330]]-Table21[[#This Row],[_201930]])/Table21[[#This Row],[_201930]]*1,"")</f>
        <v>0.38461538461538464</v>
      </c>
    </row>
    <row r="3955" spans="1:8">
      <c r="A3955" s="132">
        <v>380359</v>
      </c>
      <c r="B3955" s="134" t="s">
        <v>1131</v>
      </c>
      <c r="C3955" s="134">
        <v>0</v>
      </c>
      <c r="D3955" s="134">
        <v>0</v>
      </c>
      <c r="E3955" s="134">
        <v>0</v>
      </c>
      <c r="F3955" s="134">
        <v>0</v>
      </c>
      <c r="G3955" s="135">
        <v>0</v>
      </c>
      <c r="H3955" s="171" t="str">
        <f>IFERROR((Table21[[#This Row],[_202330]]-Table21[[#This Row],[_201930]])/Table21[[#This Row],[_201930]]*1,"")</f>
        <v/>
      </c>
    </row>
    <row r="3956" spans="1:8">
      <c r="A3956" s="132">
        <v>380359</v>
      </c>
      <c r="B3956" s="134" t="s">
        <v>1132</v>
      </c>
      <c r="C3956" s="134">
        <v>13</v>
      </c>
      <c r="D3956" s="134">
        <v>29</v>
      </c>
      <c r="E3956" s="134">
        <v>27</v>
      </c>
      <c r="F3956" s="134">
        <v>29</v>
      </c>
      <c r="G3956" s="135">
        <v>18</v>
      </c>
      <c r="H3956" s="171">
        <f>IFERROR((Table21[[#This Row],[_202330]]-Table21[[#This Row],[_201930]])/Table21[[#This Row],[_201930]]*1,"")</f>
        <v>0.38461538461538464</v>
      </c>
    </row>
    <row r="3957" spans="1:8" ht="28.5">
      <c r="A3957" s="132">
        <v>380359</v>
      </c>
      <c r="B3957" s="134" t="s">
        <v>1133</v>
      </c>
      <c r="C3957" s="134">
        <v>8</v>
      </c>
      <c r="D3957" s="134">
        <v>4</v>
      </c>
      <c r="E3957" s="134">
        <v>4</v>
      </c>
      <c r="F3957" s="134">
        <v>8</v>
      </c>
      <c r="G3957" s="135">
        <v>1</v>
      </c>
      <c r="H3957" s="171">
        <f>IFERROR((Table21[[#This Row],[_202330]]-Table21[[#This Row],[_201930]])/Table21[[#This Row],[_201930]]*1,"")</f>
        <v>-0.875</v>
      </c>
    </row>
    <row r="3958" spans="1:8" ht="28.5">
      <c r="A3958" s="132">
        <v>380359</v>
      </c>
      <c r="B3958" s="134" t="s">
        <v>1162</v>
      </c>
      <c r="C3958" s="134">
        <v>1</v>
      </c>
      <c r="D3958" s="134">
        <v>10</v>
      </c>
      <c r="E3958" s="134">
        <v>7</v>
      </c>
      <c r="F3958" s="134">
        <v>6</v>
      </c>
      <c r="G3958" s="135">
        <v>8</v>
      </c>
      <c r="H3958" s="171">
        <f>IFERROR((Table21[[#This Row],[_202330]]-Table21[[#This Row],[_201930]])/Table21[[#This Row],[_201930]]*1,"")</f>
        <v>7</v>
      </c>
    </row>
    <row r="3959" spans="1:8" ht="28.5">
      <c r="A3959" s="132">
        <v>380359</v>
      </c>
      <c r="B3959" s="134" t="s">
        <v>1163</v>
      </c>
      <c r="C3959" s="134">
        <v>0</v>
      </c>
      <c r="D3959" s="134">
        <v>0</v>
      </c>
      <c r="E3959" s="134">
        <v>0</v>
      </c>
      <c r="F3959" s="134">
        <v>0</v>
      </c>
      <c r="G3959" s="135">
        <v>0</v>
      </c>
      <c r="H3959" s="171" t="str">
        <f>IFERROR((Table21[[#This Row],[_202330]]-Table21[[#This Row],[_201930]])/Table21[[#This Row],[_201930]]*1,"")</f>
        <v/>
      </c>
    </row>
    <row r="3960" spans="1:8">
      <c r="A3960" s="132">
        <v>380359</v>
      </c>
      <c r="B3960" s="134" t="s">
        <v>1136</v>
      </c>
      <c r="C3960" s="134">
        <v>9</v>
      </c>
      <c r="D3960" s="134">
        <v>14</v>
      </c>
      <c r="E3960" s="134">
        <v>11</v>
      </c>
      <c r="F3960" s="134">
        <v>14</v>
      </c>
      <c r="G3960" s="135">
        <v>9</v>
      </c>
      <c r="H3960" s="171">
        <f>IFERROR((Table21[[#This Row],[_202330]]-Table21[[#This Row],[_201930]])/Table21[[#This Row],[_201930]]*1,"")</f>
        <v>0</v>
      </c>
    </row>
    <row r="3961" spans="1:8">
      <c r="A3961" s="132">
        <v>380359</v>
      </c>
      <c r="B3961" s="134" t="s">
        <v>1137</v>
      </c>
      <c r="C3961" s="134">
        <v>69</v>
      </c>
      <c r="D3961" s="134">
        <v>48</v>
      </c>
      <c r="E3961" s="134">
        <v>41</v>
      </c>
      <c r="F3961" s="134">
        <v>48</v>
      </c>
      <c r="G3961" s="135">
        <v>50</v>
      </c>
      <c r="H3961" s="171">
        <f>IFERROR((Table21[[#This Row],[_202330]]-Table21[[#This Row],[_201930]])/Table21[[#This Row],[_201930]]*1,"")</f>
        <v>-0.27536231884057971</v>
      </c>
    </row>
    <row r="3962" spans="1:8" ht="28.5">
      <c r="A3962" s="132">
        <v>380359</v>
      </c>
      <c r="B3962" s="134" t="s">
        <v>1138</v>
      </c>
      <c r="C3962" s="134">
        <v>7</v>
      </c>
      <c r="D3962" s="134">
        <v>0</v>
      </c>
      <c r="E3962" s="134">
        <v>4</v>
      </c>
      <c r="F3962" s="134">
        <v>8</v>
      </c>
      <c r="G3962" s="135">
        <v>1</v>
      </c>
      <c r="H3962" s="171">
        <f>IFERROR((Table21[[#This Row],[_202330]]-Table21[[#This Row],[_201930]])/Table21[[#This Row],[_201930]]*1,"")</f>
        <v>-0.8571428571428571</v>
      </c>
    </row>
    <row r="3963" spans="1:8" ht="28.5">
      <c r="A3963" s="132">
        <v>380359</v>
      </c>
      <c r="B3963" s="134" t="s">
        <v>1164</v>
      </c>
      <c r="C3963" s="134">
        <v>6</v>
      </c>
      <c r="D3963" s="134">
        <v>14</v>
      </c>
      <c r="E3963" s="134">
        <v>8</v>
      </c>
      <c r="F3963" s="134">
        <v>7</v>
      </c>
      <c r="G3963" s="135">
        <v>7</v>
      </c>
      <c r="H3963" s="171">
        <f>IFERROR((Table21[[#This Row],[_202330]]-Table21[[#This Row],[_201930]])/Table21[[#This Row],[_201930]]*1,"")</f>
        <v>0.16666666666666666</v>
      </c>
    </row>
    <row r="3964" spans="1:8" ht="28.5">
      <c r="A3964" s="132">
        <v>380359</v>
      </c>
      <c r="B3964" s="134" t="s">
        <v>1165</v>
      </c>
      <c r="C3964" s="134">
        <v>0</v>
      </c>
      <c r="D3964" s="134">
        <v>0</v>
      </c>
      <c r="E3964" s="134">
        <v>0</v>
      </c>
      <c r="F3964" s="134">
        <v>0</v>
      </c>
      <c r="G3964" s="135">
        <v>1</v>
      </c>
      <c r="H3964" s="171" t="str">
        <f>IFERROR((Table21[[#This Row],[_202330]]-Table21[[#This Row],[_201930]])/Table21[[#This Row],[_201930]]*1,"")</f>
        <v/>
      </c>
    </row>
    <row r="3965" spans="1:8">
      <c r="A3965" s="132">
        <v>380359</v>
      </c>
      <c r="B3965" s="134" t="s">
        <v>1141</v>
      </c>
      <c r="C3965" s="134">
        <v>13</v>
      </c>
      <c r="D3965" s="134">
        <v>14</v>
      </c>
      <c r="E3965" s="134">
        <v>12</v>
      </c>
      <c r="F3965" s="134">
        <v>15</v>
      </c>
      <c r="G3965" s="135">
        <v>9</v>
      </c>
      <c r="H3965" s="171">
        <f>IFERROR((Table21[[#This Row],[_202330]]-Table21[[#This Row],[_201930]])/Table21[[#This Row],[_201930]]*1,"")</f>
        <v>-0.30769230769230771</v>
      </c>
    </row>
    <row r="3966" spans="1:8">
      <c r="A3966" s="132">
        <v>380359</v>
      </c>
      <c r="B3966" s="134" t="s">
        <v>1142</v>
      </c>
      <c r="C3966" s="134">
        <v>100</v>
      </c>
      <c r="D3966" s="134">
        <v>48</v>
      </c>
      <c r="E3966" s="134">
        <v>44</v>
      </c>
      <c r="F3966" s="134">
        <v>52</v>
      </c>
      <c r="G3966" s="135">
        <v>50</v>
      </c>
      <c r="H3966" s="171">
        <f>IFERROR((Table21[[#This Row],[_202330]]-Table21[[#This Row],[_201930]])/Table21[[#This Row],[_201930]]*1,"")</f>
        <v>-0.5</v>
      </c>
    </row>
    <row r="3967" spans="1:8" ht="28.5">
      <c r="A3967" s="132">
        <v>380359</v>
      </c>
      <c r="B3967" s="134" t="s">
        <v>1143</v>
      </c>
      <c r="C3967" s="134">
        <v>7</v>
      </c>
      <c r="D3967" s="134">
        <v>0</v>
      </c>
      <c r="E3967" s="134">
        <v>4</v>
      </c>
      <c r="F3967" s="134">
        <v>8</v>
      </c>
      <c r="G3967" s="135">
        <v>1</v>
      </c>
      <c r="H3967" s="171">
        <f>IFERROR((Table21[[#This Row],[_202330]]-Table21[[#This Row],[_201930]])/Table21[[#This Row],[_201930]]*1,"")</f>
        <v>-0.8571428571428571</v>
      </c>
    </row>
    <row r="3968" spans="1:8" ht="28.5">
      <c r="A3968" s="132">
        <v>380359</v>
      </c>
      <c r="B3968" s="134" t="s">
        <v>1166</v>
      </c>
      <c r="C3968" s="134">
        <v>6</v>
      </c>
      <c r="D3968" s="134">
        <v>14</v>
      </c>
      <c r="E3968" s="134">
        <v>9</v>
      </c>
      <c r="F3968" s="134">
        <v>7</v>
      </c>
      <c r="G3968" s="135">
        <v>7</v>
      </c>
      <c r="H3968" s="171">
        <f>IFERROR((Table21[[#This Row],[_202330]]-Table21[[#This Row],[_201930]])/Table21[[#This Row],[_201930]]*1,"")</f>
        <v>0.16666666666666666</v>
      </c>
    </row>
    <row r="3969" spans="1:8" ht="28.5">
      <c r="A3969" s="132">
        <v>380359</v>
      </c>
      <c r="B3969" s="134" t="s">
        <v>1167</v>
      </c>
      <c r="C3969" s="134">
        <v>0</v>
      </c>
      <c r="D3969" s="134">
        <v>0</v>
      </c>
      <c r="E3969" s="134">
        <v>0</v>
      </c>
      <c r="F3969" s="134">
        <v>0</v>
      </c>
      <c r="G3969" s="135">
        <v>1</v>
      </c>
      <c r="H3969" s="171" t="str">
        <f>IFERROR((Table21[[#This Row],[_202330]]-Table21[[#This Row],[_201930]])/Table21[[#This Row],[_201930]]*1,"")</f>
        <v/>
      </c>
    </row>
    <row r="3970" spans="1:8">
      <c r="A3970" s="132">
        <v>380359</v>
      </c>
      <c r="B3970" s="134" t="s">
        <v>1146</v>
      </c>
      <c r="C3970" s="134">
        <v>13</v>
      </c>
      <c r="D3970" s="134">
        <v>14</v>
      </c>
      <c r="E3970" s="134">
        <v>13</v>
      </c>
      <c r="F3970" s="134">
        <v>15</v>
      </c>
      <c r="G3970" s="135">
        <v>9</v>
      </c>
      <c r="H3970" s="171">
        <f>IFERROR((Table21[[#This Row],[_202330]]-Table21[[#This Row],[_201930]])/Table21[[#This Row],[_201930]]*1,"")</f>
        <v>-0.30769230769230771</v>
      </c>
    </row>
    <row r="3971" spans="1:8" ht="28.5">
      <c r="A3971" s="132">
        <v>380359</v>
      </c>
      <c r="B3971" s="134" t="s">
        <v>1147</v>
      </c>
      <c r="C3971" s="134">
        <v>0</v>
      </c>
      <c r="D3971" s="134">
        <v>6</v>
      </c>
      <c r="E3971" s="134">
        <v>2</v>
      </c>
      <c r="F3971" s="134">
        <v>1</v>
      </c>
      <c r="G3971" s="135">
        <v>2</v>
      </c>
      <c r="H3971" s="171" t="str">
        <f>IFERROR((Table21[[#This Row],[_202330]]-Table21[[#This Row],[_201930]])/Table21[[#This Row],[_201930]]*1,"")</f>
        <v/>
      </c>
    </row>
    <row r="3972" spans="1:8" ht="28.5">
      <c r="A3972" s="132">
        <v>380359</v>
      </c>
      <c r="B3972" s="134" t="s">
        <v>1148</v>
      </c>
      <c r="C3972" s="134">
        <v>0</v>
      </c>
      <c r="D3972" s="134">
        <v>0</v>
      </c>
      <c r="E3972" s="134">
        <v>2</v>
      </c>
      <c r="F3972" s="134">
        <v>7</v>
      </c>
      <c r="G3972" s="135">
        <v>7</v>
      </c>
      <c r="H3972" s="171" t="str">
        <f>IFERROR((Table21[[#This Row],[_202330]]-Table21[[#This Row],[_201930]])/Table21[[#This Row],[_201930]]*1,"")</f>
        <v/>
      </c>
    </row>
    <row r="3973" spans="1:8" ht="28.5">
      <c r="A3973" s="132">
        <v>380359</v>
      </c>
      <c r="B3973" s="134" t="s">
        <v>1149</v>
      </c>
      <c r="C3973" s="134">
        <v>0</v>
      </c>
      <c r="D3973" s="134">
        <v>9</v>
      </c>
      <c r="E3973" s="134">
        <v>10</v>
      </c>
      <c r="F3973" s="134">
        <v>6</v>
      </c>
      <c r="G3973" s="135">
        <v>0</v>
      </c>
      <c r="H3973" s="171" t="str">
        <f>IFERROR((Table21[[#This Row],[_202330]]-Table21[[#This Row],[_201930]])/Table21[[#This Row],[_201930]]*1,"")</f>
        <v/>
      </c>
    </row>
    <row r="3974" spans="1:8" ht="28.5">
      <c r="A3974" s="132">
        <v>380359</v>
      </c>
      <c r="B3974" s="134" t="s">
        <v>1150</v>
      </c>
      <c r="C3974" s="134">
        <v>0</v>
      </c>
      <c r="D3974" s="134">
        <v>15</v>
      </c>
      <c r="E3974" s="134">
        <v>14</v>
      </c>
      <c r="F3974" s="134">
        <v>14</v>
      </c>
      <c r="G3974" s="135">
        <v>9</v>
      </c>
      <c r="H3974" s="171" t="str">
        <f>IFERROR((Table21[[#This Row],[_202330]]-Table21[[#This Row],[_201930]])/Table21[[#This Row],[_201930]]*1,"")</f>
        <v/>
      </c>
    </row>
    <row r="3975" spans="1:8">
      <c r="A3975" s="132">
        <v>380359</v>
      </c>
      <c r="B3975" s="134" t="s">
        <v>1151</v>
      </c>
      <c r="C3975" s="134">
        <v>100</v>
      </c>
      <c r="D3975" s="134">
        <v>48</v>
      </c>
      <c r="E3975" s="134">
        <v>48</v>
      </c>
      <c r="F3975" s="134">
        <v>52</v>
      </c>
      <c r="G3975" s="135">
        <v>50</v>
      </c>
      <c r="H3975" s="171">
        <f>IFERROR((Table21[[#This Row],[_202330]]-Table21[[#This Row],[_201930]])/Table21[[#This Row],[_201930]]*1,"")</f>
        <v>-0.5</v>
      </c>
    </row>
    <row r="3976" spans="1:8" ht="28.5">
      <c r="A3976" s="132">
        <v>380359</v>
      </c>
      <c r="B3976" s="134" t="s">
        <v>1152</v>
      </c>
      <c r="C3976" s="134">
        <v>0</v>
      </c>
      <c r="D3976" s="134">
        <v>21</v>
      </c>
      <c r="E3976" s="134">
        <v>15</v>
      </c>
      <c r="F3976" s="134">
        <v>28</v>
      </c>
      <c r="G3976" s="135">
        <v>50</v>
      </c>
      <c r="H3976" s="171" t="str">
        <f>IFERROR((Table21[[#This Row],[_202330]]-Table21[[#This Row],[_201930]])/Table21[[#This Row],[_201930]]*1,"")</f>
        <v/>
      </c>
    </row>
    <row r="3977" spans="1:8" ht="28.5">
      <c r="A3977" s="132">
        <v>380359</v>
      </c>
      <c r="B3977" s="134" t="s">
        <v>1153</v>
      </c>
      <c r="C3977" s="134">
        <v>0</v>
      </c>
      <c r="D3977" s="134">
        <v>21</v>
      </c>
      <c r="E3977" s="134">
        <v>7</v>
      </c>
      <c r="F3977" s="134">
        <v>3</v>
      </c>
      <c r="G3977" s="135">
        <v>11</v>
      </c>
      <c r="H3977" s="171" t="str">
        <f>IFERROR((Table21[[#This Row],[_202330]]-Table21[[#This Row],[_201930]])/Table21[[#This Row],[_201930]]*1,"")</f>
        <v/>
      </c>
    </row>
    <row r="3978" spans="1:8" ht="28.5">
      <c r="A3978" s="132">
        <v>380359</v>
      </c>
      <c r="B3978" s="134" t="s">
        <v>1154</v>
      </c>
      <c r="C3978" s="134">
        <v>0</v>
      </c>
      <c r="D3978" s="134">
        <v>0</v>
      </c>
      <c r="E3978" s="134">
        <v>7</v>
      </c>
      <c r="F3978" s="134">
        <v>24</v>
      </c>
      <c r="G3978" s="135">
        <v>39</v>
      </c>
      <c r="H3978" s="171" t="str">
        <f>IFERROR((Table21[[#This Row],[_202330]]-Table21[[#This Row],[_201930]])/Table21[[#This Row],[_201930]]*1,"")</f>
        <v/>
      </c>
    </row>
    <row r="3979" spans="1:8" ht="28.5">
      <c r="A3979" s="132">
        <v>380359</v>
      </c>
      <c r="B3979" s="134" t="s">
        <v>1155</v>
      </c>
      <c r="C3979" s="134">
        <v>0</v>
      </c>
      <c r="D3979" s="134">
        <v>31</v>
      </c>
      <c r="E3979" s="134">
        <v>37</v>
      </c>
      <c r="F3979" s="134">
        <v>21</v>
      </c>
      <c r="G3979" s="135">
        <v>0</v>
      </c>
      <c r="H3979" s="171" t="str">
        <f>IFERROR((Table21[[#This Row],[_202330]]-Table21[[#This Row],[_201930]])/Table21[[#This Row],[_201930]]*1,"")</f>
        <v/>
      </c>
    </row>
    <row r="3980" spans="1:8">
      <c r="A3980" s="132">
        <v>383190</v>
      </c>
      <c r="B3980" s="134" t="s">
        <v>1173</v>
      </c>
      <c r="C3980" s="134">
        <v>167</v>
      </c>
      <c r="D3980" s="134">
        <v>157</v>
      </c>
      <c r="E3980" s="134">
        <v>176</v>
      </c>
      <c r="F3980" s="134">
        <v>156</v>
      </c>
      <c r="G3980" s="135">
        <v>123</v>
      </c>
      <c r="H3980" s="171">
        <f>IFERROR((Table21[[#This Row],[_202330]]-Table21[[#This Row],[_201930]])/Table21[[#This Row],[_201930]]*1,"")</f>
        <v>-0.26347305389221559</v>
      </c>
    </row>
    <row r="3981" spans="1:8">
      <c r="A3981" s="132">
        <v>383190</v>
      </c>
      <c r="B3981" s="134" t="s">
        <v>1131</v>
      </c>
      <c r="C3981" s="134">
        <v>0</v>
      </c>
      <c r="D3981" s="134">
        <v>0</v>
      </c>
      <c r="E3981" s="134">
        <v>0</v>
      </c>
      <c r="F3981" s="134">
        <v>1</v>
      </c>
      <c r="G3981" s="135">
        <v>0</v>
      </c>
      <c r="H3981" s="171" t="str">
        <f>IFERROR((Table21[[#This Row],[_202330]]-Table21[[#This Row],[_201930]])/Table21[[#This Row],[_201930]]*1,"")</f>
        <v/>
      </c>
    </row>
    <row r="3982" spans="1:8">
      <c r="A3982" s="132">
        <v>383190</v>
      </c>
      <c r="B3982" s="134" t="s">
        <v>1132</v>
      </c>
      <c r="C3982" s="134">
        <v>167</v>
      </c>
      <c r="D3982" s="134">
        <v>157</v>
      </c>
      <c r="E3982" s="134">
        <v>176</v>
      </c>
      <c r="F3982" s="134">
        <v>155</v>
      </c>
      <c r="G3982" s="135">
        <v>123</v>
      </c>
      <c r="H3982" s="171">
        <f>IFERROR((Table21[[#This Row],[_202330]]-Table21[[#This Row],[_201930]])/Table21[[#This Row],[_201930]]*1,"")</f>
        <v>-0.26347305389221559</v>
      </c>
    </row>
    <row r="3983" spans="1:8" ht="28.5">
      <c r="A3983" s="132">
        <v>383190</v>
      </c>
      <c r="B3983" s="134" t="s">
        <v>1133</v>
      </c>
      <c r="C3983" s="134">
        <v>2</v>
      </c>
      <c r="D3983" s="134">
        <v>3</v>
      </c>
      <c r="E3983" s="134">
        <v>3</v>
      </c>
      <c r="F3983" s="134">
        <v>4</v>
      </c>
      <c r="G3983" s="135">
        <v>3</v>
      </c>
      <c r="H3983" s="171">
        <f>IFERROR((Table21[[#This Row],[_202330]]-Table21[[#This Row],[_201930]])/Table21[[#This Row],[_201930]]*1,"")</f>
        <v>0.5</v>
      </c>
    </row>
    <row r="3984" spans="1:8" ht="28.5">
      <c r="A3984" s="132">
        <v>383190</v>
      </c>
      <c r="B3984" s="134" t="s">
        <v>1162</v>
      </c>
      <c r="C3984" s="134">
        <v>54</v>
      </c>
      <c r="D3984" s="134">
        <v>58</v>
      </c>
      <c r="E3984" s="134">
        <v>69</v>
      </c>
      <c r="F3984" s="134">
        <v>68</v>
      </c>
      <c r="G3984" s="135">
        <v>46</v>
      </c>
      <c r="H3984" s="171">
        <f>IFERROR((Table21[[#This Row],[_202330]]-Table21[[#This Row],[_201930]])/Table21[[#This Row],[_201930]]*1,"")</f>
        <v>-0.14814814814814814</v>
      </c>
    </row>
    <row r="3985" spans="1:8" ht="28.5">
      <c r="A3985" s="132">
        <v>383190</v>
      </c>
      <c r="B3985" s="134" t="s">
        <v>1163</v>
      </c>
      <c r="C3985" s="134" t="s">
        <v>129</v>
      </c>
      <c r="D3985" s="134" t="s">
        <v>129</v>
      </c>
      <c r="E3985" s="134" t="s">
        <v>129</v>
      </c>
      <c r="F3985" s="134" t="s">
        <v>129</v>
      </c>
      <c r="G3985" s="135" t="s">
        <v>129</v>
      </c>
      <c r="H3985" s="171" t="str">
        <f>IFERROR((Table21[[#This Row],[_202330]]-Table21[[#This Row],[_201930]])/Table21[[#This Row],[_201930]]*1,"")</f>
        <v/>
      </c>
    </row>
    <row r="3986" spans="1:8">
      <c r="A3986" s="132">
        <v>383190</v>
      </c>
      <c r="B3986" s="134" t="s">
        <v>1136</v>
      </c>
      <c r="C3986" s="134">
        <v>56</v>
      </c>
      <c r="D3986" s="134">
        <v>61</v>
      </c>
      <c r="E3986" s="134">
        <v>72</v>
      </c>
      <c r="F3986" s="134">
        <v>72</v>
      </c>
      <c r="G3986" s="135">
        <v>49</v>
      </c>
      <c r="H3986" s="171">
        <f>IFERROR((Table21[[#This Row],[_202330]]-Table21[[#This Row],[_201930]])/Table21[[#This Row],[_201930]]*1,"")</f>
        <v>-0.125</v>
      </c>
    </row>
    <row r="3987" spans="1:8">
      <c r="A3987" s="132">
        <v>383190</v>
      </c>
      <c r="B3987" s="134" t="s">
        <v>1137</v>
      </c>
      <c r="C3987" s="134">
        <v>34</v>
      </c>
      <c r="D3987" s="134">
        <v>39</v>
      </c>
      <c r="E3987" s="134">
        <v>41</v>
      </c>
      <c r="F3987" s="134">
        <v>46</v>
      </c>
      <c r="G3987" s="135">
        <v>40</v>
      </c>
      <c r="H3987" s="171">
        <f>IFERROR((Table21[[#This Row],[_202330]]-Table21[[#This Row],[_201930]])/Table21[[#This Row],[_201930]]*1,"")</f>
        <v>0.17647058823529413</v>
      </c>
    </row>
    <row r="3988" spans="1:8" ht="28.5">
      <c r="A3988" s="132">
        <v>383190</v>
      </c>
      <c r="B3988" s="134" t="s">
        <v>1138</v>
      </c>
      <c r="C3988" s="134">
        <v>2</v>
      </c>
      <c r="D3988" s="134">
        <v>3</v>
      </c>
      <c r="E3988" s="134">
        <v>3</v>
      </c>
      <c r="F3988" s="134">
        <v>5</v>
      </c>
      <c r="G3988" s="135">
        <v>4</v>
      </c>
      <c r="H3988" s="171">
        <f>IFERROR((Table21[[#This Row],[_202330]]-Table21[[#This Row],[_201930]])/Table21[[#This Row],[_201930]]*1,"")</f>
        <v>1</v>
      </c>
    </row>
    <row r="3989" spans="1:8" ht="28.5">
      <c r="A3989" s="132">
        <v>383190</v>
      </c>
      <c r="B3989" s="134" t="s">
        <v>1164</v>
      </c>
      <c r="C3989" s="134">
        <v>59</v>
      </c>
      <c r="D3989" s="134">
        <v>64</v>
      </c>
      <c r="E3989" s="134">
        <v>79</v>
      </c>
      <c r="F3989" s="134">
        <v>74</v>
      </c>
      <c r="G3989" s="135">
        <v>49</v>
      </c>
      <c r="H3989" s="171">
        <f>IFERROR((Table21[[#This Row],[_202330]]-Table21[[#This Row],[_201930]])/Table21[[#This Row],[_201930]]*1,"")</f>
        <v>-0.16949152542372881</v>
      </c>
    </row>
    <row r="3990" spans="1:8" ht="28.5">
      <c r="A3990" s="132">
        <v>383190</v>
      </c>
      <c r="B3990" s="134" t="s">
        <v>1165</v>
      </c>
      <c r="C3990" s="134" t="s">
        <v>129</v>
      </c>
      <c r="D3990" s="134" t="s">
        <v>129</v>
      </c>
      <c r="E3990" s="134" t="s">
        <v>129</v>
      </c>
      <c r="F3990" s="134" t="s">
        <v>129</v>
      </c>
      <c r="G3990" s="135" t="s">
        <v>129</v>
      </c>
      <c r="H3990" s="171" t="str">
        <f>IFERROR((Table21[[#This Row],[_202330]]-Table21[[#This Row],[_201930]])/Table21[[#This Row],[_201930]]*1,"")</f>
        <v/>
      </c>
    </row>
    <row r="3991" spans="1:8">
      <c r="A3991" s="132">
        <v>383190</v>
      </c>
      <c r="B3991" s="134" t="s">
        <v>1141</v>
      </c>
      <c r="C3991" s="134">
        <v>61</v>
      </c>
      <c r="D3991" s="134">
        <v>67</v>
      </c>
      <c r="E3991" s="134">
        <v>82</v>
      </c>
      <c r="F3991" s="134">
        <v>79</v>
      </c>
      <c r="G3991" s="135">
        <v>53</v>
      </c>
      <c r="H3991" s="171">
        <f>IFERROR((Table21[[#This Row],[_202330]]-Table21[[#This Row],[_201930]])/Table21[[#This Row],[_201930]]*1,"")</f>
        <v>-0.13114754098360656</v>
      </c>
    </row>
    <row r="3992" spans="1:8">
      <c r="A3992" s="132">
        <v>383190</v>
      </c>
      <c r="B3992" s="134" t="s">
        <v>1142</v>
      </c>
      <c r="C3992" s="134">
        <v>37</v>
      </c>
      <c r="D3992" s="134">
        <v>43</v>
      </c>
      <c r="E3992" s="134">
        <v>47</v>
      </c>
      <c r="F3992" s="134">
        <v>51</v>
      </c>
      <c r="G3992" s="135">
        <v>43</v>
      </c>
      <c r="H3992" s="171">
        <f>IFERROR((Table21[[#This Row],[_202330]]-Table21[[#This Row],[_201930]])/Table21[[#This Row],[_201930]]*1,"")</f>
        <v>0.16216216216216217</v>
      </c>
    </row>
    <row r="3993" spans="1:8" ht="28.5">
      <c r="A3993" s="132">
        <v>383190</v>
      </c>
      <c r="B3993" s="134" t="s">
        <v>1143</v>
      </c>
      <c r="C3993" s="134">
        <v>1</v>
      </c>
      <c r="D3993" s="134">
        <v>3</v>
      </c>
      <c r="E3993" s="134">
        <v>3</v>
      </c>
      <c r="F3993" s="134">
        <v>4</v>
      </c>
      <c r="G3993" s="135">
        <v>3</v>
      </c>
      <c r="H3993" s="171">
        <f>IFERROR((Table21[[#This Row],[_202330]]-Table21[[#This Row],[_201930]])/Table21[[#This Row],[_201930]]*1,"")</f>
        <v>2</v>
      </c>
    </row>
    <row r="3994" spans="1:8" ht="28.5">
      <c r="A3994" s="132">
        <v>383190</v>
      </c>
      <c r="B3994" s="134" t="s">
        <v>1166</v>
      </c>
      <c r="C3994" s="134">
        <v>63</v>
      </c>
      <c r="D3994" s="134">
        <v>65</v>
      </c>
      <c r="E3994" s="134">
        <v>80</v>
      </c>
      <c r="F3994" s="134">
        <v>75</v>
      </c>
      <c r="G3994" s="135">
        <v>51</v>
      </c>
      <c r="H3994" s="171">
        <f>IFERROR((Table21[[#This Row],[_202330]]-Table21[[#This Row],[_201930]])/Table21[[#This Row],[_201930]]*1,"")</f>
        <v>-0.19047619047619047</v>
      </c>
    </row>
    <row r="3995" spans="1:8" ht="28.5">
      <c r="A3995" s="132">
        <v>383190</v>
      </c>
      <c r="B3995" s="134" t="s">
        <v>1167</v>
      </c>
      <c r="C3995" s="134" t="s">
        <v>129</v>
      </c>
      <c r="D3995" s="134" t="s">
        <v>129</v>
      </c>
      <c r="E3995" s="134" t="s">
        <v>129</v>
      </c>
      <c r="F3995" s="134" t="s">
        <v>129</v>
      </c>
      <c r="G3995" s="135" t="s">
        <v>129</v>
      </c>
      <c r="H3995" s="171" t="str">
        <f>IFERROR((Table21[[#This Row],[_202330]]-Table21[[#This Row],[_201930]])/Table21[[#This Row],[_201930]]*1,"")</f>
        <v/>
      </c>
    </row>
    <row r="3996" spans="1:8">
      <c r="A3996" s="132">
        <v>383190</v>
      </c>
      <c r="B3996" s="134" t="s">
        <v>1146</v>
      </c>
      <c r="C3996" s="134">
        <v>64</v>
      </c>
      <c r="D3996" s="134">
        <v>68</v>
      </c>
      <c r="E3996" s="134">
        <v>83</v>
      </c>
      <c r="F3996" s="134">
        <v>79</v>
      </c>
      <c r="G3996" s="135">
        <v>54</v>
      </c>
      <c r="H3996" s="171">
        <f>IFERROR((Table21[[#This Row],[_202330]]-Table21[[#This Row],[_201930]])/Table21[[#This Row],[_201930]]*1,"")</f>
        <v>-0.15625</v>
      </c>
    </row>
    <row r="3997" spans="1:8" ht="28.5">
      <c r="A3997" s="132">
        <v>383190</v>
      </c>
      <c r="B3997" s="134" t="s">
        <v>1147</v>
      </c>
      <c r="C3997" s="134">
        <v>1</v>
      </c>
      <c r="D3997" s="134">
        <v>1</v>
      </c>
      <c r="E3997" s="134">
        <v>4</v>
      </c>
      <c r="F3997" s="134">
        <v>0</v>
      </c>
      <c r="G3997" s="135">
        <v>4</v>
      </c>
      <c r="H3997" s="171">
        <f>IFERROR((Table21[[#This Row],[_202330]]-Table21[[#This Row],[_201930]])/Table21[[#This Row],[_201930]]*1,"")</f>
        <v>3</v>
      </c>
    </row>
    <row r="3998" spans="1:8" ht="28.5">
      <c r="A3998" s="132">
        <v>383190</v>
      </c>
      <c r="B3998" s="134" t="s">
        <v>1148</v>
      </c>
      <c r="C3998" s="134">
        <v>48</v>
      </c>
      <c r="D3998" s="134">
        <v>25</v>
      </c>
      <c r="E3998" s="134">
        <v>14</v>
      </c>
      <c r="F3998" s="134">
        <v>24</v>
      </c>
      <c r="G3998" s="135">
        <v>22</v>
      </c>
      <c r="H3998" s="171">
        <f>IFERROR((Table21[[#This Row],[_202330]]-Table21[[#This Row],[_201930]])/Table21[[#This Row],[_201930]]*1,"")</f>
        <v>-0.54166666666666663</v>
      </c>
    </row>
    <row r="3999" spans="1:8" ht="28.5">
      <c r="A3999" s="132">
        <v>383190</v>
      </c>
      <c r="B3999" s="134" t="s">
        <v>1149</v>
      </c>
      <c r="C3999" s="134">
        <v>54</v>
      </c>
      <c r="D3999" s="134">
        <v>63</v>
      </c>
      <c r="E3999" s="134">
        <v>75</v>
      </c>
      <c r="F3999" s="134">
        <v>52</v>
      </c>
      <c r="G3999" s="135">
        <v>43</v>
      </c>
      <c r="H3999" s="171">
        <f>IFERROR((Table21[[#This Row],[_202330]]-Table21[[#This Row],[_201930]])/Table21[[#This Row],[_201930]]*1,"")</f>
        <v>-0.20370370370370369</v>
      </c>
    </row>
    <row r="4000" spans="1:8" ht="28.5">
      <c r="A4000" s="132">
        <v>383190</v>
      </c>
      <c r="B4000" s="134" t="s">
        <v>1150</v>
      </c>
      <c r="C4000" s="134">
        <v>103</v>
      </c>
      <c r="D4000" s="134">
        <v>89</v>
      </c>
      <c r="E4000" s="134">
        <v>93</v>
      </c>
      <c r="F4000" s="134">
        <v>76</v>
      </c>
      <c r="G4000" s="135">
        <v>69</v>
      </c>
      <c r="H4000" s="171">
        <f>IFERROR((Table21[[#This Row],[_202330]]-Table21[[#This Row],[_201930]])/Table21[[#This Row],[_201930]]*1,"")</f>
        <v>-0.3300970873786408</v>
      </c>
    </row>
    <row r="4001" spans="1:8">
      <c r="A4001" s="132">
        <v>383190</v>
      </c>
      <c r="B4001" s="134" t="s">
        <v>1151</v>
      </c>
      <c r="C4001" s="134">
        <v>38</v>
      </c>
      <c r="D4001" s="134">
        <v>43</v>
      </c>
      <c r="E4001" s="134">
        <v>47</v>
      </c>
      <c r="F4001" s="134">
        <v>51</v>
      </c>
      <c r="G4001" s="135">
        <v>44</v>
      </c>
      <c r="H4001" s="171">
        <f>IFERROR((Table21[[#This Row],[_202330]]-Table21[[#This Row],[_201930]])/Table21[[#This Row],[_201930]]*1,"")</f>
        <v>0.15789473684210525</v>
      </c>
    </row>
    <row r="4002" spans="1:8" ht="28.5">
      <c r="A4002" s="132">
        <v>383190</v>
      </c>
      <c r="B4002" s="134" t="s">
        <v>1152</v>
      </c>
      <c r="C4002" s="134">
        <v>29</v>
      </c>
      <c r="D4002" s="134">
        <v>17</v>
      </c>
      <c r="E4002" s="134">
        <v>10</v>
      </c>
      <c r="F4002" s="134">
        <v>15</v>
      </c>
      <c r="G4002" s="135">
        <v>21</v>
      </c>
      <c r="H4002" s="171">
        <f>IFERROR((Table21[[#This Row],[_202330]]-Table21[[#This Row],[_201930]])/Table21[[#This Row],[_201930]]*1,"")</f>
        <v>-0.27586206896551724</v>
      </c>
    </row>
    <row r="4003" spans="1:8" ht="28.5">
      <c r="A4003" s="132">
        <v>383190</v>
      </c>
      <c r="B4003" s="134" t="s">
        <v>1153</v>
      </c>
      <c r="C4003" s="134">
        <v>1</v>
      </c>
      <c r="D4003" s="134">
        <v>1</v>
      </c>
      <c r="E4003" s="134">
        <v>2</v>
      </c>
      <c r="F4003" s="134">
        <v>0</v>
      </c>
      <c r="G4003" s="135">
        <v>3</v>
      </c>
      <c r="H4003" s="171">
        <f>IFERROR((Table21[[#This Row],[_202330]]-Table21[[#This Row],[_201930]])/Table21[[#This Row],[_201930]]*1,"")</f>
        <v>2</v>
      </c>
    </row>
    <row r="4004" spans="1:8" ht="28.5">
      <c r="A4004" s="132">
        <v>383190</v>
      </c>
      <c r="B4004" s="134" t="s">
        <v>1154</v>
      </c>
      <c r="C4004" s="134">
        <v>29</v>
      </c>
      <c r="D4004" s="134">
        <v>16</v>
      </c>
      <c r="E4004" s="134">
        <v>8</v>
      </c>
      <c r="F4004" s="134">
        <v>15</v>
      </c>
      <c r="G4004" s="135">
        <v>18</v>
      </c>
      <c r="H4004" s="171">
        <f>IFERROR((Table21[[#This Row],[_202330]]-Table21[[#This Row],[_201930]])/Table21[[#This Row],[_201930]]*1,"")</f>
        <v>-0.37931034482758619</v>
      </c>
    </row>
    <row r="4005" spans="1:8" ht="28.5">
      <c r="A4005" s="132">
        <v>383190</v>
      </c>
      <c r="B4005" s="134" t="s">
        <v>1155</v>
      </c>
      <c r="C4005" s="134">
        <v>32</v>
      </c>
      <c r="D4005" s="134">
        <v>40</v>
      </c>
      <c r="E4005" s="134">
        <v>43</v>
      </c>
      <c r="F4005" s="134">
        <v>34</v>
      </c>
      <c r="G4005" s="135">
        <v>35</v>
      </c>
      <c r="H4005" s="171">
        <f>IFERROR((Table21[[#This Row],[_202330]]-Table21[[#This Row],[_201930]])/Table21[[#This Row],[_201930]]*1,"")</f>
        <v>9.375E-2</v>
      </c>
    </row>
    <row r="4006" spans="1:8">
      <c r="A4006" s="132">
        <v>409315</v>
      </c>
      <c r="B4006" s="134" t="s">
        <v>1173</v>
      </c>
      <c r="C4006" s="134">
        <v>1138</v>
      </c>
      <c r="D4006" s="134">
        <v>1290</v>
      </c>
      <c r="E4006" s="134">
        <v>1071</v>
      </c>
      <c r="F4006" s="134">
        <v>646</v>
      </c>
      <c r="G4006" s="135">
        <v>566</v>
      </c>
      <c r="H4006" s="171">
        <f>IFERROR((Table21[[#This Row],[_202330]]-Table21[[#This Row],[_201930]])/Table21[[#This Row],[_201930]]*1,"")</f>
        <v>-0.50263620386643237</v>
      </c>
    </row>
    <row r="4007" spans="1:8">
      <c r="A4007" s="132">
        <v>409315</v>
      </c>
      <c r="B4007" s="134" t="s">
        <v>1131</v>
      </c>
      <c r="C4007" s="134">
        <v>1</v>
      </c>
      <c r="D4007" s="134">
        <v>0</v>
      </c>
      <c r="E4007" s="134">
        <v>0</v>
      </c>
      <c r="F4007" s="134">
        <v>0</v>
      </c>
      <c r="G4007" s="135">
        <v>1</v>
      </c>
      <c r="H4007" s="171">
        <f>IFERROR((Table21[[#This Row],[_202330]]-Table21[[#This Row],[_201930]])/Table21[[#This Row],[_201930]]*1,"")</f>
        <v>0</v>
      </c>
    </row>
    <row r="4008" spans="1:8">
      <c r="A4008" s="132">
        <v>409315</v>
      </c>
      <c r="B4008" s="134" t="s">
        <v>1132</v>
      </c>
      <c r="C4008" s="134">
        <v>1137</v>
      </c>
      <c r="D4008" s="134">
        <v>1290</v>
      </c>
      <c r="E4008" s="134">
        <v>1071</v>
      </c>
      <c r="F4008" s="134">
        <v>646</v>
      </c>
      <c r="G4008" s="135">
        <v>565</v>
      </c>
      <c r="H4008" s="171">
        <f>IFERROR((Table21[[#This Row],[_202330]]-Table21[[#This Row],[_201930]])/Table21[[#This Row],[_201930]]*1,"")</f>
        <v>-0.50307827616534739</v>
      </c>
    </row>
    <row r="4009" spans="1:8" ht="28.5">
      <c r="A4009" s="132">
        <v>409315</v>
      </c>
      <c r="B4009" s="134" t="s">
        <v>1133</v>
      </c>
      <c r="C4009" s="134">
        <v>58</v>
      </c>
      <c r="D4009" s="134">
        <v>83</v>
      </c>
      <c r="E4009" s="134">
        <v>73</v>
      </c>
      <c r="F4009" s="134">
        <v>45</v>
      </c>
      <c r="G4009" s="135">
        <v>49</v>
      </c>
      <c r="H4009" s="171">
        <f>IFERROR((Table21[[#This Row],[_202330]]-Table21[[#This Row],[_201930]])/Table21[[#This Row],[_201930]]*1,"")</f>
        <v>-0.15517241379310345</v>
      </c>
    </row>
    <row r="4010" spans="1:8" ht="28.5">
      <c r="A4010" s="132">
        <v>409315</v>
      </c>
      <c r="B4010" s="134" t="s">
        <v>1162</v>
      </c>
      <c r="C4010" s="134">
        <v>180</v>
      </c>
      <c r="D4010" s="134">
        <v>237</v>
      </c>
      <c r="E4010" s="134">
        <v>191</v>
      </c>
      <c r="F4010" s="134">
        <v>153</v>
      </c>
      <c r="G4010" s="135">
        <v>148</v>
      </c>
      <c r="H4010" s="171">
        <f>IFERROR((Table21[[#This Row],[_202330]]-Table21[[#This Row],[_201930]])/Table21[[#This Row],[_201930]]*1,"")</f>
        <v>-0.17777777777777778</v>
      </c>
    </row>
    <row r="4011" spans="1:8" ht="28.5">
      <c r="A4011" s="132">
        <v>409315</v>
      </c>
      <c r="B4011" s="134" t="s">
        <v>1163</v>
      </c>
      <c r="C4011" s="134">
        <v>7</v>
      </c>
      <c r="D4011" s="134">
        <v>16</v>
      </c>
      <c r="E4011" s="134">
        <v>23</v>
      </c>
      <c r="F4011" s="134">
        <v>14</v>
      </c>
      <c r="G4011" s="135">
        <v>19</v>
      </c>
      <c r="H4011" s="171">
        <f>IFERROR((Table21[[#This Row],[_202330]]-Table21[[#This Row],[_201930]])/Table21[[#This Row],[_201930]]*1,"")</f>
        <v>1.7142857142857142</v>
      </c>
    </row>
    <row r="4012" spans="1:8">
      <c r="A4012" s="132">
        <v>409315</v>
      </c>
      <c r="B4012" s="134" t="s">
        <v>1136</v>
      </c>
      <c r="C4012" s="134">
        <v>245</v>
      </c>
      <c r="D4012" s="134">
        <v>336</v>
      </c>
      <c r="E4012" s="134">
        <v>287</v>
      </c>
      <c r="F4012" s="134">
        <v>212</v>
      </c>
      <c r="G4012" s="135">
        <v>216</v>
      </c>
      <c r="H4012" s="171">
        <f>IFERROR((Table21[[#This Row],[_202330]]-Table21[[#This Row],[_201930]])/Table21[[#This Row],[_201930]]*1,"")</f>
        <v>-0.11836734693877551</v>
      </c>
    </row>
    <row r="4013" spans="1:8">
      <c r="A4013" s="132">
        <v>409315</v>
      </c>
      <c r="B4013" s="134" t="s">
        <v>1137</v>
      </c>
      <c r="C4013" s="134">
        <v>22</v>
      </c>
      <c r="D4013" s="134">
        <v>26</v>
      </c>
      <c r="E4013" s="134">
        <v>27</v>
      </c>
      <c r="F4013" s="134">
        <v>33</v>
      </c>
      <c r="G4013" s="135">
        <v>38</v>
      </c>
      <c r="H4013" s="171">
        <f>IFERROR((Table21[[#This Row],[_202330]]-Table21[[#This Row],[_201930]])/Table21[[#This Row],[_201930]]*1,"")</f>
        <v>0.72727272727272729</v>
      </c>
    </row>
    <row r="4014" spans="1:8" ht="28.5">
      <c r="A4014" s="132">
        <v>409315</v>
      </c>
      <c r="B4014" s="134" t="s">
        <v>1138</v>
      </c>
      <c r="C4014" s="134">
        <v>67</v>
      </c>
      <c r="D4014" s="134">
        <v>94</v>
      </c>
      <c r="E4014" s="134">
        <v>81</v>
      </c>
      <c r="F4014" s="134">
        <v>47</v>
      </c>
      <c r="G4014" s="135">
        <v>47</v>
      </c>
      <c r="H4014" s="171">
        <f>IFERROR((Table21[[#This Row],[_202330]]-Table21[[#This Row],[_201930]])/Table21[[#This Row],[_201930]]*1,"")</f>
        <v>-0.29850746268656714</v>
      </c>
    </row>
    <row r="4015" spans="1:8" ht="28.5">
      <c r="A4015" s="132">
        <v>409315</v>
      </c>
      <c r="B4015" s="134" t="s">
        <v>1164</v>
      </c>
      <c r="C4015" s="134">
        <v>241</v>
      </c>
      <c r="D4015" s="134">
        <v>291</v>
      </c>
      <c r="E4015" s="134">
        <v>221</v>
      </c>
      <c r="F4015" s="134">
        <v>170</v>
      </c>
      <c r="G4015" s="135">
        <v>164</v>
      </c>
      <c r="H4015" s="171">
        <f>IFERROR((Table21[[#This Row],[_202330]]-Table21[[#This Row],[_201930]])/Table21[[#This Row],[_201930]]*1,"")</f>
        <v>-0.31950207468879666</v>
      </c>
    </row>
    <row r="4016" spans="1:8" ht="28.5">
      <c r="A4016" s="132">
        <v>409315</v>
      </c>
      <c r="B4016" s="134" t="s">
        <v>1165</v>
      </c>
      <c r="C4016" s="134">
        <v>17</v>
      </c>
      <c r="D4016" s="134">
        <v>30</v>
      </c>
      <c r="E4016" s="134">
        <v>33</v>
      </c>
      <c r="F4016" s="134">
        <v>22</v>
      </c>
      <c r="G4016" s="135">
        <v>30</v>
      </c>
      <c r="H4016" s="171">
        <f>IFERROR((Table21[[#This Row],[_202330]]-Table21[[#This Row],[_201930]])/Table21[[#This Row],[_201930]]*1,"")</f>
        <v>0.76470588235294112</v>
      </c>
    </row>
    <row r="4017" spans="1:8">
      <c r="A4017" s="132">
        <v>409315</v>
      </c>
      <c r="B4017" s="134" t="s">
        <v>1141</v>
      </c>
      <c r="C4017" s="134">
        <v>325</v>
      </c>
      <c r="D4017" s="134">
        <v>415</v>
      </c>
      <c r="E4017" s="134">
        <v>335</v>
      </c>
      <c r="F4017" s="134">
        <v>239</v>
      </c>
      <c r="G4017" s="135">
        <v>241</v>
      </c>
      <c r="H4017" s="171">
        <f>IFERROR((Table21[[#This Row],[_202330]]-Table21[[#This Row],[_201930]])/Table21[[#This Row],[_201930]]*1,"")</f>
        <v>-0.25846153846153846</v>
      </c>
    </row>
    <row r="4018" spans="1:8">
      <c r="A4018" s="132">
        <v>409315</v>
      </c>
      <c r="B4018" s="134" t="s">
        <v>1142</v>
      </c>
      <c r="C4018" s="134">
        <v>29</v>
      </c>
      <c r="D4018" s="134">
        <v>32</v>
      </c>
      <c r="E4018" s="134">
        <v>31</v>
      </c>
      <c r="F4018" s="134">
        <v>37</v>
      </c>
      <c r="G4018" s="135">
        <v>43</v>
      </c>
      <c r="H4018" s="171">
        <f>IFERROR((Table21[[#This Row],[_202330]]-Table21[[#This Row],[_201930]])/Table21[[#This Row],[_201930]]*1,"")</f>
        <v>0.48275862068965519</v>
      </c>
    </row>
    <row r="4019" spans="1:8" ht="28.5">
      <c r="A4019" s="132">
        <v>409315</v>
      </c>
      <c r="B4019" s="134" t="s">
        <v>1143</v>
      </c>
      <c r="C4019" s="134">
        <v>74</v>
      </c>
      <c r="D4019" s="134">
        <v>101</v>
      </c>
      <c r="E4019" s="134">
        <v>81</v>
      </c>
      <c r="F4019" s="134">
        <v>46</v>
      </c>
      <c r="G4019" s="135">
        <v>46</v>
      </c>
      <c r="H4019" s="171">
        <f>IFERROR((Table21[[#This Row],[_202330]]-Table21[[#This Row],[_201930]])/Table21[[#This Row],[_201930]]*1,"")</f>
        <v>-0.3783783783783784</v>
      </c>
    </row>
    <row r="4020" spans="1:8" ht="28.5">
      <c r="A4020" s="132">
        <v>409315</v>
      </c>
      <c r="B4020" s="134" t="s">
        <v>1166</v>
      </c>
      <c r="C4020" s="134">
        <v>275</v>
      </c>
      <c r="D4020" s="134">
        <v>318</v>
      </c>
      <c r="E4020" s="134">
        <v>233</v>
      </c>
      <c r="F4020" s="134">
        <v>177</v>
      </c>
      <c r="G4020" s="135">
        <v>163</v>
      </c>
      <c r="H4020" s="171">
        <f>IFERROR((Table21[[#This Row],[_202330]]-Table21[[#This Row],[_201930]])/Table21[[#This Row],[_201930]]*1,"")</f>
        <v>-0.40727272727272729</v>
      </c>
    </row>
    <row r="4021" spans="1:8" ht="28.5">
      <c r="A4021" s="132">
        <v>409315</v>
      </c>
      <c r="B4021" s="134" t="s">
        <v>1167</v>
      </c>
      <c r="C4021" s="134">
        <v>23</v>
      </c>
      <c r="D4021" s="134">
        <v>40</v>
      </c>
      <c r="E4021" s="134">
        <v>41</v>
      </c>
      <c r="F4021" s="134">
        <v>29</v>
      </c>
      <c r="G4021" s="135">
        <v>42</v>
      </c>
      <c r="H4021" s="171">
        <f>IFERROR((Table21[[#This Row],[_202330]]-Table21[[#This Row],[_201930]])/Table21[[#This Row],[_201930]]*1,"")</f>
        <v>0.82608695652173914</v>
      </c>
    </row>
    <row r="4022" spans="1:8">
      <c r="A4022" s="132">
        <v>409315</v>
      </c>
      <c r="B4022" s="134" t="s">
        <v>1146</v>
      </c>
      <c r="C4022" s="134">
        <v>372</v>
      </c>
      <c r="D4022" s="134">
        <v>459</v>
      </c>
      <c r="E4022" s="134">
        <v>355</v>
      </c>
      <c r="F4022" s="134">
        <v>252</v>
      </c>
      <c r="G4022" s="135">
        <v>251</v>
      </c>
      <c r="H4022" s="171">
        <f>IFERROR((Table21[[#This Row],[_202330]]-Table21[[#This Row],[_201930]])/Table21[[#This Row],[_201930]]*1,"")</f>
        <v>-0.32526881720430106</v>
      </c>
    </row>
    <row r="4023" spans="1:8" ht="28.5">
      <c r="A4023" s="132">
        <v>409315</v>
      </c>
      <c r="B4023" s="134" t="s">
        <v>1147</v>
      </c>
      <c r="C4023" s="134">
        <v>39</v>
      </c>
      <c r="D4023" s="134">
        <v>48</v>
      </c>
      <c r="E4023" s="134">
        <v>37</v>
      </c>
      <c r="F4023" s="134">
        <v>14</v>
      </c>
      <c r="G4023" s="135">
        <v>6</v>
      </c>
      <c r="H4023" s="171">
        <f>IFERROR((Table21[[#This Row],[_202330]]-Table21[[#This Row],[_201930]])/Table21[[#This Row],[_201930]]*1,"")</f>
        <v>-0.84615384615384615</v>
      </c>
    </row>
    <row r="4024" spans="1:8" ht="28.5">
      <c r="A4024" s="132">
        <v>409315</v>
      </c>
      <c r="B4024" s="134" t="s">
        <v>1148</v>
      </c>
      <c r="C4024" s="134">
        <v>372</v>
      </c>
      <c r="D4024" s="134">
        <v>438</v>
      </c>
      <c r="E4024" s="134">
        <v>448</v>
      </c>
      <c r="F4024" s="134">
        <v>202</v>
      </c>
      <c r="G4024" s="135">
        <v>133</v>
      </c>
      <c r="H4024" s="171">
        <f>IFERROR((Table21[[#This Row],[_202330]]-Table21[[#This Row],[_201930]])/Table21[[#This Row],[_201930]]*1,"")</f>
        <v>-0.64247311827956988</v>
      </c>
    </row>
    <row r="4025" spans="1:8" ht="28.5">
      <c r="A4025" s="132">
        <v>409315</v>
      </c>
      <c r="B4025" s="134" t="s">
        <v>1149</v>
      </c>
      <c r="C4025" s="134">
        <v>354</v>
      </c>
      <c r="D4025" s="134">
        <v>345</v>
      </c>
      <c r="E4025" s="134">
        <v>231</v>
      </c>
      <c r="F4025" s="134">
        <v>178</v>
      </c>
      <c r="G4025" s="135">
        <v>175</v>
      </c>
      <c r="H4025" s="171">
        <f>IFERROR((Table21[[#This Row],[_202330]]-Table21[[#This Row],[_201930]])/Table21[[#This Row],[_201930]]*1,"")</f>
        <v>-0.50564971751412424</v>
      </c>
    </row>
    <row r="4026" spans="1:8" ht="28.5">
      <c r="A4026" s="132">
        <v>409315</v>
      </c>
      <c r="B4026" s="134" t="s">
        <v>1150</v>
      </c>
      <c r="C4026" s="134">
        <v>765</v>
      </c>
      <c r="D4026" s="134">
        <v>831</v>
      </c>
      <c r="E4026" s="134">
        <v>716</v>
      </c>
      <c r="F4026" s="134">
        <v>394</v>
      </c>
      <c r="G4026" s="135">
        <v>314</v>
      </c>
      <c r="H4026" s="171">
        <f>IFERROR((Table21[[#This Row],[_202330]]-Table21[[#This Row],[_201930]])/Table21[[#This Row],[_201930]]*1,"")</f>
        <v>-0.58954248366013073</v>
      </c>
    </row>
    <row r="4027" spans="1:8">
      <c r="A4027" s="132">
        <v>409315</v>
      </c>
      <c r="B4027" s="134" t="s">
        <v>1151</v>
      </c>
      <c r="C4027" s="134">
        <v>33</v>
      </c>
      <c r="D4027" s="134">
        <v>36</v>
      </c>
      <c r="E4027" s="134">
        <v>33</v>
      </c>
      <c r="F4027" s="134">
        <v>39</v>
      </c>
      <c r="G4027" s="135">
        <v>44</v>
      </c>
      <c r="H4027" s="171">
        <f>IFERROR((Table21[[#This Row],[_202330]]-Table21[[#This Row],[_201930]])/Table21[[#This Row],[_201930]]*1,"")</f>
        <v>0.33333333333333331</v>
      </c>
    </row>
    <row r="4028" spans="1:8" ht="28.5">
      <c r="A4028" s="132">
        <v>409315</v>
      </c>
      <c r="B4028" s="134" t="s">
        <v>1152</v>
      </c>
      <c r="C4028" s="134">
        <v>36</v>
      </c>
      <c r="D4028" s="134">
        <v>38</v>
      </c>
      <c r="E4028" s="134">
        <v>45</v>
      </c>
      <c r="F4028" s="134">
        <v>33</v>
      </c>
      <c r="G4028" s="135">
        <v>25</v>
      </c>
      <c r="H4028" s="171">
        <f>IFERROR((Table21[[#This Row],[_202330]]-Table21[[#This Row],[_201930]])/Table21[[#This Row],[_201930]]*1,"")</f>
        <v>-0.30555555555555558</v>
      </c>
    </row>
    <row r="4029" spans="1:8" ht="28.5">
      <c r="A4029" s="132">
        <v>409315</v>
      </c>
      <c r="B4029" s="134" t="s">
        <v>1153</v>
      </c>
      <c r="C4029" s="134">
        <v>3</v>
      </c>
      <c r="D4029" s="134">
        <v>4</v>
      </c>
      <c r="E4029" s="134">
        <v>3</v>
      </c>
      <c r="F4029" s="134">
        <v>2</v>
      </c>
      <c r="G4029" s="135">
        <v>1</v>
      </c>
      <c r="H4029" s="171">
        <f>IFERROR((Table21[[#This Row],[_202330]]-Table21[[#This Row],[_201930]])/Table21[[#This Row],[_201930]]*1,"")</f>
        <v>-0.66666666666666663</v>
      </c>
    </row>
    <row r="4030" spans="1:8" ht="28.5">
      <c r="A4030" s="132">
        <v>409315</v>
      </c>
      <c r="B4030" s="134" t="s">
        <v>1154</v>
      </c>
      <c r="C4030" s="134">
        <v>33</v>
      </c>
      <c r="D4030" s="134">
        <v>34</v>
      </c>
      <c r="E4030" s="134">
        <v>42</v>
      </c>
      <c r="F4030" s="134">
        <v>31</v>
      </c>
      <c r="G4030" s="135">
        <v>24</v>
      </c>
      <c r="H4030" s="171">
        <f>IFERROR((Table21[[#This Row],[_202330]]-Table21[[#This Row],[_201930]])/Table21[[#This Row],[_201930]]*1,"")</f>
        <v>-0.27272727272727271</v>
      </c>
    </row>
    <row r="4031" spans="1:8" ht="28.5">
      <c r="A4031" s="132">
        <v>409315</v>
      </c>
      <c r="B4031" s="134" t="s">
        <v>1155</v>
      </c>
      <c r="C4031" s="134">
        <v>31</v>
      </c>
      <c r="D4031" s="134">
        <v>27</v>
      </c>
      <c r="E4031" s="134">
        <v>22</v>
      </c>
      <c r="F4031" s="134">
        <v>28</v>
      </c>
      <c r="G4031" s="135">
        <v>31</v>
      </c>
      <c r="H4031" s="171">
        <f>IFERROR((Table21[[#This Row],[_202330]]-Table21[[#This Row],[_201930]])/Table21[[#This Row],[_201930]]*1,"")</f>
        <v>0</v>
      </c>
    </row>
    <row r="4032" spans="1:8">
      <c r="A4032" s="132">
        <v>413617</v>
      </c>
      <c r="B4032" s="134" t="s">
        <v>1173</v>
      </c>
      <c r="C4032" s="134">
        <v>95</v>
      </c>
      <c r="D4032" s="134">
        <v>76</v>
      </c>
      <c r="E4032" s="134">
        <v>24</v>
      </c>
      <c r="F4032" s="134">
        <v>8</v>
      </c>
      <c r="G4032" s="135">
        <v>4</v>
      </c>
      <c r="H4032" s="171">
        <f>IFERROR((Table21[[#This Row],[_202330]]-Table21[[#This Row],[_201930]])/Table21[[#This Row],[_201930]]*1,"")</f>
        <v>-0.95789473684210524</v>
      </c>
    </row>
    <row r="4033" spans="1:8">
      <c r="A4033" s="132">
        <v>413617</v>
      </c>
      <c r="B4033" s="134" t="s">
        <v>1131</v>
      </c>
      <c r="C4033" s="134">
        <v>0</v>
      </c>
      <c r="D4033" s="134">
        <v>0</v>
      </c>
      <c r="E4033" s="134">
        <v>0</v>
      </c>
      <c r="F4033" s="134">
        <v>0</v>
      </c>
      <c r="G4033" s="135">
        <v>0</v>
      </c>
      <c r="H4033" s="171" t="str">
        <f>IFERROR((Table21[[#This Row],[_202330]]-Table21[[#This Row],[_201930]])/Table21[[#This Row],[_201930]]*1,"")</f>
        <v/>
      </c>
    </row>
    <row r="4034" spans="1:8">
      <c r="A4034" s="132">
        <v>413617</v>
      </c>
      <c r="B4034" s="134" t="s">
        <v>1132</v>
      </c>
      <c r="C4034" s="134">
        <v>95</v>
      </c>
      <c r="D4034" s="134">
        <v>76</v>
      </c>
      <c r="E4034" s="134">
        <v>24</v>
      </c>
      <c r="F4034" s="134">
        <v>8</v>
      </c>
      <c r="G4034" s="135">
        <v>4</v>
      </c>
      <c r="H4034" s="171">
        <f>IFERROR((Table21[[#This Row],[_202330]]-Table21[[#This Row],[_201930]])/Table21[[#This Row],[_201930]]*1,"")</f>
        <v>-0.95789473684210524</v>
      </c>
    </row>
    <row r="4035" spans="1:8" ht="28.5">
      <c r="A4035" s="132">
        <v>413617</v>
      </c>
      <c r="B4035" s="134" t="s">
        <v>1133</v>
      </c>
      <c r="C4035" s="134">
        <v>7</v>
      </c>
      <c r="D4035" s="134">
        <v>12</v>
      </c>
      <c r="E4035" s="134">
        <v>6</v>
      </c>
      <c r="F4035" s="134">
        <v>1</v>
      </c>
      <c r="G4035" s="135">
        <v>0</v>
      </c>
      <c r="H4035" s="171">
        <f>IFERROR((Table21[[#This Row],[_202330]]-Table21[[#This Row],[_201930]])/Table21[[#This Row],[_201930]]*1,"")</f>
        <v>-1</v>
      </c>
    </row>
    <row r="4036" spans="1:8" ht="28.5">
      <c r="A4036" s="132">
        <v>413617</v>
      </c>
      <c r="B4036" s="134" t="s">
        <v>1162</v>
      </c>
      <c r="C4036" s="134">
        <v>12</v>
      </c>
      <c r="D4036" s="134">
        <v>4</v>
      </c>
      <c r="E4036" s="134">
        <v>4</v>
      </c>
      <c r="F4036" s="134">
        <v>3</v>
      </c>
      <c r="G4036" s="135">
        <v>0</v>
      </c>
      <c r="H4036" s="171">
        <f>IFERROR((Table21[[#This Row],[_202330]]-Table21[[#This Row],[_201930]])/Table21[[#This Row],[_201930]]*1,"")</f>
        <v>-1</v>
      </c>
    </row>
    <row r="4037" spans="1:8" ht="28.5">
      <c r="A4037" s="132">
        <v>413617</v>
      </c>
      <c r="B4037" s="134" t="s">
        <v>1163</v>
      </c>
      <c r="C4037" s="134">
        <v>2</v>
      </c>
      <c r="D4037" s="134">
        <v>9</v>
      </c>
      <c r="E4037" s="134">
        <v>0</v>
      </c>
      <c r="F4037" s="134">
        <v>1</v>
      </c>
      <c r="G4037" s="135">
        <v>0</v>
      </c>
      <c r="H4037" s="171">
        <f>IFERROR((Table21[[#This Row],[_202330]]-Table21[[#This Row],[_201930]])/Table21[[#This Row],[_201930]]*1,"")</f>
        <v>-1</v>
      </c>
    </row>
    <row r="4038" spans="1:8">
      <c r="A4038" s="132">
        <v>413617</v>
      </c>
      <c r="B4038" s="134" t="s">
        <v>1136</v>
      </c>
      <c r="C4038" s="134">
        <v>21</v>
      </c>
      <c r="D4038" s="134">
        <v>25</v>
      </c>
      <c r="E4038" s="134">
        <v>10</v>
      </c>
      <c r="F4038" s="134">
        <v>5</v>
      </c>
      <c r="G4038" s="135">
        <v>0</v>
      </c>
      <c r="H4038" s="171">
        <f>IFERROR((Table21[[#This Row],[_202330]]-Table21[[#This Row],[_201930]])/Table21[[#This Row],[_201930]]*1,"")</f>
        <v>-1</v>
      </c>
    </row>
    <row r="4039" spans="1:8">
      <c r="A4039" s="132">
        <v>413617</v>
      </c>
      <c r="B4039" s="134" t="s">
        <v>1137</v>
      </c>
      <c r="C4039" s="134">
        <v>22</v>
      </c>
      <c r="D4039" s="134">
        <v>33</v>
      </c>
      <c r="E4039" s="134">
        <v>42</v>
      </c>
      <c r="F4039" s="134">
        <v>63</v>
      </c>
      <c r="G4039" s="135">
        <v>0</v>
      </c>
      <c r="H4039" s="171">
        <f>IFERROR((Table21[[#This Row],[_202330]]-Table21[[#This Row],[_201930]])/Table21[[#This Row],[_201930]]*1,"")</f>
        <v>-1</v>
      </c>
    </row>
    <row r="4040" spans="1:8" ht="28.5">
      <c r="A4040" s="132">
        <v>413617</v>
      </c>
      <c r="B4040" s="134" t="s">
        <v>1138</v>
      </c>
      <c r="C4040" s="134">
        <v>7</v>
      </c>
      <c r="D4040" s="134">
        <v>11</v>
      </c>
      <c r="E4040" s="134">
        <v>6</v>
      </c>
      <c r="F4040" s="134">
        <v>1</v>
      </c>
      <c r="G4040" s="135">
        <v>0</v>
      </c>
      <c r="H4040" s="171">
        <f>IFERROR((Table21[[#This Row],[_202330]]-Table21[[#This Row],[_201930]])/Table21[[#This Row],[_201930]]*1,"")</f>
        <v>-1</v>
      </c>
    </row>
    <row r="4041" spans="1:8" ht="28.5">
      <c r="A4041" s="132">
        <v>413617</v>
      </c>
      <c r="B4041" s="134" t="s">
        <v>1164</v>
      </c>
      <c r="C4041" s="134">
        <v>12</v>
      </c>
      <c r="D4041" s="134">
        <v>8</v>
      </c>
      <c r="E4041" s="134">
        <v>4</v>
      </c>
      <c r="F4041" s="134">
        <v>3</v>
      </c>
      <c r="G4041" s="135">
        <v>0</v>
      </c>
      <c r="H4041" s="171">
        <f>IFERROR((Table21[[#This Row],[_202330]]-Table21[[#This Row],[_201930]])/Table21[[#This Row],[_201930]]*1,"")</f>
        <v>-1</v>
      </c>
    </row>
    <row r="4042" spans="1:8" ht="28.5">
      <c r="A4042" s="132">
        <v>413617</v>
      </c>
      <c r="B4042" s="134" t="s">
        <v>1165</v>
      </c>
      <c r="C4042" s="134">
        <v>2</v>
      </c>
      <c r="D4042" s="134">
        <v>9</v>
      </c>
      <c r="E4042" s="134">
        <v>1</v>
      </c>
      <c r="F4042" s="134">
        <v>2</v>
      </c>
      <c r="G4042" s="135">
        <v>0</v>
      </c>
      <c r="H4042" s="171">
        <f>IFERROR((Table21[[#This Row],[_202330]]-Table21[[#This Row],[_201930]])/Table21[[#This Row],[_201930]]*1,"")</f>
        <v>-1</v>
      </c>
    </row>
    <row r="4043" spans="1:8">
      <c r="A4043" s="132">
        <v>413617</v>
      </c>
      <c r="B4043" s="134" t="s">
        <v>1141</v>
      </c>
      <c r="C4043" s="134">
        <v>21</v>
      </c>
      <c r="D4043" s="134">
        <v>28</v>
      </c>
      <c r="E4043" s="134">
        <v>11</v>
      </c>
      <c r="F4043" s="134">
        <v>6</v>
      </c>
      <c r="G4043" s="135">
        <v>0</v>
      </c>
      <c r="H4043" s="171">
        <f>IFERROR((Table21[[#This Row],[_202330]]-Table21[[#This Row],[_201930]])/Table21[[#This Row],[_201930]]*1,"")</f>
        <v>-1</v>
      </c>
    </row>
    <row r="4044" spans="1:8">
      <c r="A4044" s="132">
        <v>413617</v>
      </c>
      <c r="B4044" s="134" t="s">
        <v>1142</v>
      </c>
      <c r="C4044" s="134">
        <v>22</v>
      </c>
      <c r="D4044" s="134">
        <v>37</v>
      </c>
      <c r="E4044" s="134">
        <v>46</v>
      </c>
      <c r="F4044" s="134">
        <v>75</v>
      </c>
      <c r="G4044" s="135">
        <v>0</v>
      </c>
      <c r="H4044" s="171">
        <f>IFERROR((Table21[[#This Row],[_202330]]-Table21[[#This Row],[_201930]])/Table21[[#This Row],[_201930]]*1,"")</f>
        <v>-1</v>
      </c>
    </row>
    <row r="4045" spans="1:8" ht="28.5">
      <c r="A4045" s="132">
        <v>413617</v>
      </c>
      <c r="B4045" s="134" t="s">
        <v>1143</v>
      </c>
      <c r="C4045" s="134">
        <v>7</v>
      </c>
      <c r="D4045" s="134">
        <v>10</v>
      </c>
      <c r="E4045" s="134">
        <v>6</v>
      </c>
      <c r="F4045" s="134">
        <v>1</v>
      </c>
      <c r="G4045" s="135">
        <v>0</v>
      </c>
      <c r="H4045" s="171">
        <f>IFERROR((Table21[[#This Row],[_202330]]-Table21[[#This Row],[_201930]])/Table21[[#This Row],[_201930]]*1,"")</f>
        <v>-1</v>
      </c>
    </row>
    <row r="4046" spans="1:8" ht="28.5">
      <c r="A4046" s="132">
        <v>413617</v>
      </c>
      <c r="B4046" s="134" t="s">
        <v>1166</v>
      </c>
      <c r="C4046" s="134">
        <v>11</v>
      </c>
      <c r="D4046" s="134">
        <v>11</v>
      </c>
      <c r="E4046" s="134">
        <v>4</v>
      </c>
      <c r="F4046" s="134">
        <v>3</v>
      </c>
      <c r="G4046" s="135">
        <v>0</v>
      </c>
      <c r="H4046" s="171">
        <f>IFERROR((Table21[[#This Row],[_202330]]-Table21[[#This Row],[_201930]])/Table21[[#This Row],[_201930]]*1,"")</f>
        <v>-1</v>
      </c>
    </row>
    <row r="4047" spans="1:8" ht="28.5">
      <c r="A4047" s="132">
        <v>413617</v>
      </c>
      <c r="B4047" s="134" t="s">
        <v>1167</v>
      </c>
      <c r="C4047" s="134">
        <v>3</v>
      </c>
      <c r="D4047" s="134">
        <v>10</v>
      </c>
      <c r="E4047" s="134">
        <v>1</v>
      </c>
      <c r="F4047" s="134">
        <v>2</v>
      </c>
      <c r="G4047" s="135">
        <v>0</v>
      </c>
      <c r="H4047" s="171">
        <f>IFERROR((Table21[[#This Row],[_202330]]-Table21[[#This Row],[_201930]])/Table21[[#This Row],[_201930]]*1,"")</f>
        <v>-1</v>
      </c>
    </row>
    <row r="4048" spans="1:8">
      <c r="A4048" s="132">
        <v>413617</v>
      </c>
      <c r="B4048" s="134" t="s">
        <v>1146</v>
      </c>
      <c r="C4048" s="134">
        <v>21</v>
      </c>
      <c r="D4048" s="134">
        <v>31</v>
      </c>
      <c r="E4048" s="134">
        <v>11</v>
      </c>
      <c r="F4048" s="134">
        <v>6</v>
      </c>
      <c r="G4048" s="135">
        <v>0</v>
      </c>
      <c r="H4048" s="171">
        <f>IFERROR((Table21[[#This Row],[_202330]]-Table21[[#This Row],[_201930]])/Table21[[#This Row],[_201930]]*1,"")</f>
        <v>-1</v>
      </c>
    </row>
    <row r="4049" spans="1:8" ht="28.5">
      <c r="A4049" s="132">
        <v>413617</v>
      </c>
      <c r="B4049" s="134" t="s">
        <v>1147</v>
      </c>
      <c r="C4049" s="134">
        <v>0</v>
      </c>
      <c r="D4049" s="134">
        <v>3</v>
      </c>
      <c r="E4049" s="134">
        <v>0</v>
      </c>
      <c r="F4049" s="134">
        <v>0</v>
      </c>
      <c r="G4049" s="135">
        <v>0</v>
      </c>
      <c r="H4049" s="171" t="str">
        <f>IFERROR((Table21[[#This Row],[_202330]]-Table21[[#This Row],[_201930]])/Table21[[#This Row],[_201930]]*1,"")</f>
        <v/>
      </c>
    </row>
    <row r="4050" spans="1:8" ht="28.5">
      <c r="A4050" s="132">
        <v>413617</v>
      </c>
      <c r="B4050" s="134" t="s">
        <v>1148</v>
      </c>
      <c r="C4050" s="134">
        <v>5</v>
      </c>
      <c r="D4050" s="134">
        <v>9</v>
      </c>
      <c r="E4050" s="134">
        <v>0</v>
      </c>
      <c r="F4050" s="134">
        <v>0</v>
      </c>
      <c r="G4050" s="135">
        <v>0</v>
      </c>
      <c r="H4050" s="171">
        <f>IFERROR((Table21[[#This Row],[_202330]]-Table21[[#This Row],[_201930]])/Table21[[#This Row],[_201930]]*1,"")</f>
        <v>-1</v>
      </c>
    </row>
    <row r="4051" spans="1:8" ht="28.5">
      <c r="A4051" s="132">
        <v>413617</v>
      </c>
      <c r="B4051" s="134" t="s">
        <v>1149</v>
      </c>
      <c r="C4051" s="134">
        <v>69</v>
      </c>
      <c r="D4051" s="134">
        <v>33</v>
      </c>
      <c r="E4051" s="134">
        <v>13</v>
      </c>
      <c r="F4051" s="134">
        <v>2</v>
      </c>
      <c r="G4051" s="135">
        <v>4</v>
      </c>
      <c r="H4051" s="171">
        <f>IFERROR((Table21[[#This Row],[_202330]]-Table21[[#This Row],[_201930]])/Table21[[#This Row],[_201930]]*1,"")</f>
        <v>-0.94202898550724634</v>
      </c>
    </row>
    <row r="4052" spans="1:8" ht="28.5">
      <c r="A4052" s="132">
        <v>413617</v>
      </c>
      <c r="B4052" s="134" t="s">
        <v>1150</v>
      </c>
      <c r="C4052" s="134">
        <v>74</v>
      </c>
      <c r="D4052" s="134">
        <v>45</v>
      </c>
      <c r="E4052" s="134">
        <v>13</v>
      </c>
      <c r="F4052" s="134">
        <v>2</v>
      </c>
      <c r="G4052" s="135">
        <v>4</v>
      </c>
      <c r="H4052" s="171">
        <f>IFERROR((Table21[[#This Row],[_202330]]-Table21[[#This Row],[_201930]])/Table21[[#This Row],[_201930]]*1,"")</f>
        <v>-0.94594594594594594</v>
      </c>
    </row>
    <row r="4053" spans="1:8">
      <c r="A4053" s="132">
        <v>413617</v>
      </c>
      <c r="B4053" s="134" t="s">
        <v>1151</v>
      </c>
      <c r="C4053" s="134">
        <v>22</v>
      </c>
      <c r="D4053" s="134">
        <v>41</v>
      </c>
      <c r="E4053" s="134">
        <v>46</v>
      </c>
      <c r="F4053" s="134">
        <v>75</v>
      </c>
      <c r="G4053" s="135">
        <v>0</v>
      </c>
      <c r="H4053" s="171">
        <f>IFERROR((Table21[[#This Row],[_202330]]-Table21[[#This Row],[_201930]])/Table21[[#This Row],[_201930]]*1,"")</f>
        <v>-1</v>
      </c>
    </row>
    <row r="4054" spans="1:8" ht="28.5">
      <c r="A4054" s="132">
        <v>413617</v>
      </c>
      <c r="B4054" s="134" t="s">
        <v>1152</v>
      </c>
      <c r="C4054" s="134">
        <v>5</v>
      </c>
      <c r="D4054" s="134">
        <v>16</v>
      </c>
      <c r="E4054" s="134">
        <v>0</v>
      </c>
      <c r="F4054" s="134">
        <v>0</v>
      </c>
      <c r="G4054" s="135">
        <v>0</v>
      </c>
      <c r="H4054" s="171">
        <f>IFERROR((Table21[[#This Row],[_202330]]-Table21[[#This Row],[_201930]])/Table21[[#This Row],[_201930]]*1,"")</f>
        <v>-1</v>
      </c>
    </row>
    <row r="4055" spans="1:8" ht="28.5">
      <c r="A4055" s="132">
        <v>413617</v>
      </c>
      <c r="B4055" s="134" t="s">
        <v>1153</v>
      </c>
      <c r="C4055" s="134">
        <v>0</v>
      </c>
      <c r="D4055" s="134">
        <v>4</v>
      </c>
      <c r="E4055" s="134">
        <v>0</v>
      </c>
      <c r="F4055" s="134">
        <v>0</v>
      </c>
      <c r="G4055" s="135">
        <v>0</v>
      </c>
      <c r="H4055" s="171" t="str">
        <f>IFERROR((Table21[[#This Row],[_202330]]-Table21[[#This Row],[_201930]])/Table21[[#This Row],[_201930]]*1,"")</f>
        <v/>
      </c>
    </row>
    <row r="4056" spans="1:8" ht="28.5">
      <c r="A4056" s="132">
        <v>413617</v>
      </c>
      <c r="B4056" s="134" t="s">
        <v>1154</v>
      </c>
      <c r="C4056" s="134">
        <v>5</v>
      </c>
      <c r="D4056" s="134">
        <v>12</v>
      </c>
      <c r="E4056" s="134">
        <v>0</v>
      </c>
      <c r="F4056" s="134">
        <v>0</v>
      </c>
      <c r="G4056" s="135">
        <v>0</v>
      </c>
      <c r="H4056" s="171">
        <f>IFERROR((Table21[[#This Row],[_202330]]-Table21[[#This Row],[_201930]])/Table21[[#This Row],[_201930]]*1,"")</f>
        <v>-1</v>
      </c>
    </row>
    <row r="4057" spans="1:8" ht="28.5">
      <c r="A4057" s="132">
        <v>413617</v>
      </c>
      <c r="B4057" s="134" t="s">
        <v>1155</v>
      </c>
      <c r="C4057" s="134">
        <v>73</v>
      </c>
      <c r="D4057" s="134">
        <v>43</v>
      </c>
      <c r="E4057" s="134">
        <v>54</v>
      </c>
      <c r="F4057" s="134">
        <v>25</v>
      </c>
      <c r="G4057" s="135">
        <v>100</v>
      </c>
      <c r="H4057" s="171">
        <f>IFERROR((Table21[[#This Row],[_202330]]-Table21[[#This Row],[_201930]])/Table21[[#This Row],[_201930]]*1,"")</f>
        <v>0.36986301369863012</v>
      </c>
    </row>
    <row r="4058" spans="1:8">
      <c r="A4058" s="132">
        <v>413626</v>
      </c>
      <c r="B4058" s="134" t="s">
        <v>1173</v>
      </c>
      <c r="C4058" s="134">
        <v>96</v>
      </c>
      <c r="D4058" s="134">
        <v>130</v>
      </c>
      <c r="E4058" s="134">
        <v>130</v>
      </c>
      <c r="F4058" s="134">
        <v>130</v>
      </c>
      <c r="G4058" s="135">
        <v>187</v>
      </c>
      <c r="H4058" s="171">
        <f>IFERROR((Table21[[#This Row],[_202330]]-Table21[[#This Row],[_201930]])/Table21[[#This Row],[_201930]]*1,"")</f>
        <v>0.94791666666666663</v>
      </c>
    </row>
    <row r="4059" spans="1:8">
      <c r="A4059" s="132">
        <v>413626</v>
      </c>
      <c r="B4059" s="134" t="s">
        <v>1131</v>
      </c>
      <c r="C4059" s="134">
        <v>0</v>
      </c>
      <c r="D4059" s="134">
        <v>0</v>
      </c>
      <c r="E4059" s="134">
        <v>0</v>
      </c>
      <c r="F4059" s="134">
        <v>0</v>
      </c>
      <c r="G4059" s="135">
        <v>0</v>
      </c>
      <c r="H4059" s="171" t="str">
        <f>IFERROR((Table21[[#This Row],[_202330]]-Table21[[#This Row],[_201930]])/Table21[[#This Row],[_201930]]*1,"")</f>
        <v/>
      </c>
    </row>
    <row r="4060" spans="1:8">
      <c r="A4060" s="132">
        <v>413626</v>
      </c>
      <c r="B4060" s="134" t="s">
        <v>1132</v>
      </c>
      <c r="C4060" s="134">
        <v>96</v>
      </c>
      <c r="D4060" s="134">
        <v>130</v>
      </c>
      <c r="E4060" s="134">
        <v>130</v>
      </c>
      <c r="F4060" s="134">
        <v>130</v>
      </c>
      <c r="G4060" s="135">
        <v>187</v>
      </c>
      <c r="H4060" s="171">
        <f>IFERROR((Table21[[#This Row],[_202330]]-Table21[[#This Row],[_201930]])/Table21[[#This Row],[_201930]]*1,"")</f>
        <v>0.94791666666666663</v>
      </c>
    </row>
    <row r="4061" spans="1:8" ht="28.5">
      <c r="A4061" s="132">
        <v>413626</v>
      </c>
      <c r="B4061" s="134" t="s">
        <v>1133</v>
      </c>
      <c r="C4061" s="134">
        <v>4</v>
      </c>
      <c r="D4061" s="134">
        <v>4</v>
      </c>
      <c r="E4061" s="134">
        <v>0</v>
      </c>
      <c r="F4061" s="134">
        <v>0</v>
      </c>
      <c r="G4061" s="135">
        <v>0</v>
      </c>
      <c r="H4061" s="171">
        <f>IFERROR((Table21[[#This Row],[_202330]]-Table21[[#This Row],[_201930]])/Table21[[#This Row],[_201930]]*1,"")</f>
        <v>-1</v>
      </c>
    </row>
    <row r="4062" spans="1:8" ht="28.5">
      <c r="A4062" s="132">
        <v>413626</v>
      </c>
      <c r="B4062" s="134" t="s">
        <v>1162</v>
      </c>
      <c r="C4062" s="134">
        <v>33</v>
      </c>
      <c r="D4062" s="134">
        <v>46</v>
      </c>
      <c r="E4062" s="134">
        <v>0</v>
      </c>
      <c r="F4062" s="134">
        <v>98</v>
      </c>
      <c r="G4062" s="135">
        <v>32</v>
      </c>
      <c r="H4062" s="171">
        <f>IFERROR((Table21[[#This Row],[_202330]]-Table21[[#This Row],[_201930]])/Table21[[#This Row],[_201930]]*1,"")</f>
        <v>-3.0303030303030304E-2</v>
      </c>
    </row>
    <row r="4063" spans="1:8" ht="28.5">
      <c r="A4063" s="132">
        <v>413626</v>
      </c>
      <c r="B4063" s="134" t="s">
        <v>1163</v>
      </c>
      <c r="C4063" s="134" t="s">
        <v>129</v>
      </c>
      <c r="D4063" s="134" t="s">
        <v>129</v>
      </c>
      <c r="E4063" s="134" t="s">
        <v>129</v>
      </c>
      <c r="F4063" s="134" t="s">
        <v>129</v>
      </c>
      <c r="G4063" s="135" t="s">
        <v>129</v>
      </c>
      <c r="H4063" s="171" t="str">
        <f>IFERROR((Table21[[#This Row],[_202330]]-Table21[[#This Row],[_201930]])/Table21[[#This Row],[_201930]]*1,"")</f>
        <v/>
      </c>
    </row>
    <row r="4064" spans="1:8">
      <c r="A4064" s="132">
        <v>413626</v>
      </c>
      <c r="B4064" s="134" t="s">
        <v>1136</v>
      </c>
      <c r="C4064" s="134">
        <v>37</v>
      </c>
      <c r="D4064" s="134">
        <v>50</v>
      </c>
      <c r="E4064" s="134">
        <v>0</v>
      </c>
      <c r="F4064" s="134">
        <v>98</v>
      </c>
      <c r="G4064" s="135">
        <v>32</v>
      </c>
      <c r="H4064" s="171">
        <f>IFERROR((Table21[[#This Row],[_202330]]-Table21[[#This Row],[_201930]])/Table21[[#This Row],[_201930]]*1,"")</f>
        <v>-0.13513513513513514</v>
      </c>
    </row>
    <row r="4065" spans="1:8">
      <c r="A4065" s="132">
        <v>413626</v>
      </c>
      <c r="B4065" s="134" t="s">
        <v>1137</v>
      </c>
      <c r="C4065" s="134">
        <v>39</v>
      </c>
      <c r="D4065" s="134">
        <v>38</v>
      </c>
      <c r="E4065" s="134">
        <v>0</v>
      </c>
      <c r="F4065" s="134">
        <v>75</v>
      </c>
      <c r="G4065" s="135">
        <v>17</v>
      </c>
      <c r="H4065" s="171">
        <f>IFERROR((Table21[[#This Row],[_202330]]-Table21[[#This Row],[_201930]])/Table21[[#This Row],[_201930]]*1,"")</f>
        <v>-0.5641025641025641</v>
      </c>
    </row>
    <row r="4066" spans="1:8" ht="28.5">
      <c r="A4066" s="132">
        <v>413626</v>
      </c>
      <c r="B4066" s="134" t="s">
        <v>1138</v>
      </c>
      <c r="C4066" s="134">
        <v>4</v>
      </c>
      <c r="D4066" s="134">
        <v>1</v>
      </c>
      <c r="E4066" s="134">
        <v>0</v>
      </c>
      <c r="F4066" s="134">
        <v>0</v>
      </c>
      <c r="G4066" s="135">
        <v>21</v>
      </c>
      <c r="H4066" s="171">
        <f>IFERROR((Table21[[#This Row],[_202330]]-Table21[[#This Row],[_201930]])/Table21[[#This Row],[_201930]]*1,"")</f>
        <v>4.25</v>
      </c>
    </row>
    <row r="4067" spans="1:8" ht="28.5">
      <c r="A4067" s="132">
        <v>413626</v>
      </c>
      <c r="B4067" s="134" t="s">
        <v>1164</v>
      </c>
      <c r="C4067" s="134">
        <v>44</v>
      </c>
      <c r="D4067" s="134">
        <v>67</v>
      </c>
      <c r="E4067" s="134">
        <v>36</v>
      </c>
      <c r="F4067" s="134">
        <v>98</v>
      </c>
      <c r="G4067" s="135">
        <v>34</v>
      </c>
      <c r="H4067" s="171">
        <f>IFERROR((Table21[[#This Row],[_202330]]-Table21[[#This Row],[_201930]])/Table21[[#This Row],[_201930]]*1,"")</f>
        <v>-0.22727272727272727</v>
      </c>
    </row>
    <row r="4068" spans="1:8" ht="28.5">
      <c r="A4068" s="132">
        <v>413626</v>
      </c>
      <c r="B4068" s="134" t="s">
        <v>1165</v>
      </c>
      <c r="C4068" s="134" t="s">
        <v>129</v>
      </c>
      <c r="D4068" s="134" t="s">
        <v>129</v>
      </c>
      <c r="E4068" s="134" t="s">
        <v>129</v>
      </c>
      <c r="F4068" s="134" t="s">
        <v>129</v>
      </c>
      <c r="G4068" s="135" t="s">
        <v>129</v>
      </c>
      <c r="H4068" s="171" t="str">
        <f>IFERROR((Table21[[#This Row],[_202330]]-Table21[[#This Row],[_201930]])/Table21[[#This Row],[_201930]]*1,"")</f>
        <v/>
      </c>
    </row>
    <row r="4069" spans="1:8">
      <c r="A4069" s="132">
        <v>413626</v>
      </c>
      <c r="B4069" s="134" t="s">
        <v>1141</v>
      </c>
      <c r="C4069" s="134">
        <v>48</v>
      </c>
      <c r="D4069" s="134">
        <v>68</v>
      </c>
      <c r="E4069" s="134">
        <v>36</v>
      </c>
      <c r="F4069" s="134">
        <v>98</v>
      </c>
      <c r="G4069" s="135">
        <v>55</v>
      </c>
      <c r="H4069" s="171">
        <f>IFERROR((Table21[[#This Row],[_202330]]-Table21[[#This Row],[_201930]])/Table21[[#This Row],[_201930]]*1,"")</f>
        <v>0.14583333333333334</v>
      </c>
    </row>
    <row r="4070" spans="1:8">
      <c r="A4070" s="132">
        <v>413626</v>
      </c>
      <c r="B4070" s="134" t="s">
        <v>1142</v>
      </c>
      <c r="C4070" s="134">
        <v>50</v>
      </c>
      <c r="D4070" s="134">
        <v>52</v>
      </c>
      <c r="E4070" s="134">
        <v>28</v>
      </c>
      <c r="F4070" s="134">
        <v>75</v>
      </c>
      <c r="G4070" s="135">
        <v>29</v>
      </c>
      <c r="H4070" s="171">
        <f>IFERROR((Table21[[#This Row],[_202330]]-Table21[[#This Row],[_201930]])/Table21[[#This Row],[_201930]]*1,"")</f>
        <v>-0.42</v>
      </c>
    </row>
    <row r="4071" spans="1:8" ht="28.5">
      <c r="A4071" s="132">
        <v>413626</v>
      </c>
      <c r="B4071" s="134" t="s">
        <v>1143</v>
      </c>
      <c r="C4071" s="134">
        <v>4</v>
      </c>
      <c r="D4071" s="134">
        <v>0</v>
      </c>
      <c r="E4071" s="134">
        <v>0</v>
      </c>
      <c r="F4071" s="134">
        <v>0</v>
      </c>
      <c r="G4071" s="135">
        <v>3</v>
      </c>
      <c r="H4071" s="171">
        <f>IFERROR((Table21[[#This Row],[_202330]]-Table21[[#This Row],[_201930]])/Table21[[#This Row],[_201930]]*1,"")</f>
        <v>-0.25</v>
      </c>
    </row>
    <row r="4072" spans="1:8" ht="28.5">
      <c r="A4072" s="132">
        <v>413626</v>
      </c>
      <c r="B4072" s="134" t="s">
        <v>1166</v>
      </c>
      <c r="C4072" s="134">
        <v>44</v>
      </c>
      <c r="D4072" s="134">
        <v>69</v>
      </c>
      <c r="E4072" s="134">
        <v>45</v>
      </c>
      <c r="F4072" s="134">
        <v>98</v>
      </c>
      <c r="G4072" s="135">
        <v>57</v>
      </c>
      <c r="H4072" s="171">
        <f>IFERROR((Table21[[#This Row],[_202330]]-Table21[[#This Row],[_201930]])/Table21[[#This Row],[_201930]]*1,"")</f>
        <v>0.29545454545454547</v>
      </c>
    </row>
    <row r="4073" spans="1:8" ht="28.5">
      <c r="A4073" s="132">
        <v>413626</v>
      </c>
      <c r="B4073" s="134" t="s">
        <v>1167</v>
      </c>
      <c r="C4073" s="134" t="s">
        <v>129</v>
      </c>
      <c r="D4073" s="134" t="s">
        <v>129</v>
      </c>
      <c r="E4073" s="134" t="s">
        <v>129</v>
      </c>
      <c r="F4073" s="134" t="s">
        <v>129</v>
      </c>
      <c r="G4073" s="135" t="s">
        <v>129</v>
      </c>
      <c r="H4073" s="171" t="str">
        <f>IFERROR((Table21[[#This Row],[_202330]]-Table21[[#This Row],[_201930]])/Table21[[#This Row],[_201930]]*1,"")</f>
        <v/>
      </c>
    </row>
    <row r="4074" spans="1:8">
      <c r="A4074" s="132">
        <v>413626</v>
      </c>
      <c r="B4074" s="134" t="s">
        <v>1146</v>
      </c>
      <c r="C4074" s="134">
        <v>48</v>
      </c>
      <c r="D4074" s="134">
        <v>69</v>
      </c>
      <c r="E4074" s="134">
        <v>45</v>
      </c>
      <c r="F4074" s="134">
        <v>98</v>
      </c>
      <c r="G4074" s="135">
        <v>60</v>
      </c>
      <c r="H4074" s="171">
        <f>IFERROR((Table21[[#This Row],[_202330]]-Table21[[#This Row],[_201930]])/Table21[[#This Row],[_201930]]*1,"")</f>
        <v>0.25</v>
      </c>
    </row>
    <row r="4075" spans="1:8" ht="28.5">
      <c r="A4075" s="132">
        <v>413626</v>
      </c>
      <c r="B4075" s="134" t="s">
        <v>1147</v>
      </c>
      <c r="C4075" s="134">
        <v>2</v>
      </c>
      <c r="D4075" s="134">
        <v>0</v>
      </c>
      <c r="E4075" s="134">
        <v>0</v>
      </c>
      <c r="F4075" s="134">
        <v>8</v>
      </c>
      <c r="G4075" s="135">
        <v>0</v>
      </c>
      <c r="H4075" s="171">
        <f>IFERROR((Table21[[#This Row],[_202330]]-Table21[[#This Row],[_201930]])/Table21[[#This Row],[_201930]]*1,"")</f>
        <v>-1</v>
      </c>
    </row>
    <row r="4076" spans="1:8" ht="28.5">
      <c r="A4076" s="132">
        <v>413626</v>
      </c>
      <c r="B4076" s="134" t="s">
        <v>1148</v>
      </c>
      <c r="C4076" s="134">
        <v>4</v>
      </c>
      <c r="D4076" s="134">
        <v>3</v>
      </c>
      <c r="E4076" s="134">
        <v>0</v>
      </c>
      <c r="F4076" s="134">
        <v>19</v>
      </c>
      <c r="G4076" s="135">
        <v>29</v>
      </c>
      <c r="H4076" s="171">
        <f>IFERROR((Table21[[#This Row],[_202330]]-Table21[[#This Row],[_201930]])/Table21[[#This Row],[_201930]]*1,"")</f>
        <v>6.25</v>
      </c>
    </row>
    <row r="4077" spans="1:8" ht="28.5">
      <c r="A4077" s="132">
        <v>413626</v>
      </c>
      <c r="B4077" s="134" t="s">
        <v>1149</v>
      </c>
      <c r="C4077" s="134">
        <v>42</v>
      </c>
      <c r="D4077" s="134">
        <v>58</v>
      </c>
      <c r="E4077" s="134">
        <v>85</v>
      </c>
      <c r="F4077" s="134">
        <v>5</v>
      </c>
      <c r="G4077" s="135">
        <v>98</v>
      </c>
      <c r="H4077" s="171">
        <f>IFERROR((Table21[[#This Row],[_202330]]-Table21[[#This Row],[_201930]])/Table21[[#This Row],[_201930]]*1,"")</f>
        <v>1.3333333333333333</v>
      </c>
    </row>
    <row r="4078" spans="1:8" ht="28.5">
      <c r="A4078" s="132">
        <v>413626</v>
      </c>
      <c r="B4078" s="134" t="s">
        <v>1150</v>
      </c>
      <c r="C4078" s="134">
        <v>48</v>
      </c>
      <c r="D4078" s="134">
        <v>61</v>
      </c>
      <c r="E4078" s="134">
        <v>85</v>
      </c>
      <c r="F4078" s="134">
        <v>32</v>
      </c>
      <c r="G4078" s="135">
        <v>127</v>
      </c>
      <c r="H4078" s="171">
        <f>IFERROR((Table21[[#This Row],[_202330]]-Table21[[#This Row],[_201930]])/Table21[[#This Row],[_201930]]*1,"")</f>
        <v>1.6458333333333333</v>
      </c>
    </row>
    <row r="4079" spans="1:8">
      <c r="A4079" s="132">
        <v>413626</v>
      </c>
      <c r="B4079" s="134" t="s">
        <v>1151</v>
      </c>
      <c r="C4079" s="134">
        <v>50</v>
      </c>
      <c r="D4079" s="134">
        <v>53</v>
      </c>
      <c r="E4079" s="134">
        <v>35</v>
      </c>
      <c r="F4079" s="134">
        <v>75</v>
      </c>
      <c r="G4079" s="135">
        <v>32</v>
      </c>
      <c r="H4079" s="171">
        <f>IFERROR((Table21[[#This Row],[_202330]]-Table21[[#This Row],[_201930]])/Table21[[#This Row],[_201930]]*1,"")</f>
        <v>-0.36</v>
      </c>
    </row>
    <row r="4080" spans="1:8" ht="28.5">
      <c r="A4080" s="132">
        <v>413626</v>
      </c>
      <c r="B4080" s="134" t="s">
        <v>1152</v>
      </c>
      <c r="C4080" s="134">
        <v>6</v>
      </c>
      <c r="D4080" s="134">
        <v>2</v>
      </c>
      <c r="E4080" s="134">
        <v>0</v>
      </c>
      <c r="F4080" s="134">
        <v>21</v>
      </c>
      <c r="G4080" s="135">
        <v>16</v>
      </c>
      <c r="H4080" s="171">
        <f>IFERROR((Table21[[#This Row],[_202330]]-Table21[[#This Row],[_201930]])/Table21[[#This Row],[_201930]]*1,"")</f>
        <v>1.6666666666666667</v>
      </c>
    </row>
    <row r="4081" spans="1:8" ht="28.5">
      <c r="A4081" s="132">
        <v>413626</v>
      </c>
      <c r="B4081" s="134" t="s">
        <v>1153</v>
      </c>
      <c r="C4081" s="134">
        <v>2</v>
      </c>
      <c r="D4081" s="134">
        <v>0</v>
      </c>
      <c r="E4081" s="134">
        <v>0</v>
      </c>
      <c r="F4081" s="134">
        <v>6</v>
      </c>
      <c r="G4081" s="135">
        <v>0</v>
      </c>
      <c r="H4081" s="171">
        <f>IFERROR((Table21[[#This Row],[_202330]]-Table21[[#This Row],[_201930]])/Table21[[#This Row],[_201930]]*1,"")</f>
        <v>-1</v>
      </c>
    </row>
    <row r="4082" spans="1:8" ht="28.5">
      <c r="A4082" s="132">
        <v>413626</v>
      </c>
      <c r="B4082" s="134" t="s">
        <v>1154</v>
      </c>
      <c r="C4082" s="134">
        <v>4</v>
      </c>
      <c r="D4082" s="134">
        <v>2</v>
      </c>
      <c r="E4082" s="134">
        <v>0</v>
      </c>
      <c r="F4082" s="134">
        <v>15</v>
      </c>
      <c r="G4082" s="135">
        <v>16</v>
      </c>
      <c r="H4082" s="171">
        <f>IFERROR((Table21[[#This Row],[_202330]]-Table21[[#This Row],[_201930]])/Table21[[#This Row],[_201930]]*1,"")</f>
        <v>3</v>
      </c>
    </row>
    <row r="4083" spans="1:8" ht="28.5">
      <c r="A4083" s="132">
        <v>413626</v>
      </c>
      <c r="B4083" s="134" t="s">
        <v>1155</v>
      </c>
      <c r="C4083" s="134">
        <v>44</v>
      </c>
      <c r="D4083" s="134">
        <v>45</v>
      </c>
      <c r="E4083" s="134">
        <v>65</v>
      </c>
      <c r="F4083" s="134">
        <v>4</v>
      </c>
      <c r="G4083" s="135">
        <v>52</v>
      </c>
      <c r="H4083" s="171">
        <f>IFERROR((Table21[[#This Row],[_202330]]-Table21[[#This Row],[_201930]])/Table21[[#This Row],[_201930]]*1,"")</f>
        <v>0.18181818181818182</v>
      </c>
    </row>
    <row r="4084" spans="1:8">
      <c r="A4084" s="132">
        <v>420398</v>
      </c>
      <c r="B4084" s="134" t="s">
        <v>1173</v>
      </c>
      <c r="C4084" s="134">
        <v>624</v>
      </c>
      <c r="D4084" s="134">
        <v>580</v>
      </c>
      <c r="E4084" s="134">
        <v>462</v>
      </c>
      <c r="F4084" s="134">
        <v>472</v>
      </c>
      <c r="G4084" s="135">
        <v>487</v>
      </c>
      <c r="H4084" s="171">
        <f>IFERROR((Table21[[#This Row],[_202330]]-Table21[[#This Row],[_201930]])/Table21[[#This Row],[_201930]]*1,"")</f>
        <v>-0.21955128205128205</v>
      </c>
    </row>
    <row r="4085" spans="1:8">
      <c r="A4085" s="132">
        <v>420398</v>
      </c>
      <c r="B4085" s="134" t="s">
        <v>1131</v>
      </c>
      <c r="C4085" s="134">
        <v>0</v>
      </c>
      <c r="D4085" s="134">
        <v>0</v>
      </c>
      <c r="E4085" s="134">
        <v>0</v>
      </c>
      <c r="F4085" s="134">
        <v>0</v>
      </c>
      <c r="G4085" s="135">
        <v>0</v>
      </c>
      <c r="H4085" s="171" t="str">
        <f>IFERROR((Table21[[#This Row],[_202330]]-Table21[[#This Row],[_201930]])/Table21[[#This Row],[_201930]]*1,"")</f>
        <v/>
      </c>
    </row>
    <row r="4086" spans="1:8">
      <c r="A4086" s="132">
        <v>420398</v>
      </c>
      <c r="B4086" s="134" t="s">
        <v>1132</v>
      </c>
      <c r="C4086" s="134">
        <v>624</v>
      </c>
      <c r="D4086" s="134">
        <v>580</v>
      </c>
      <c r="E4086" s="134">
        <v>462</v>
      </c>
      <c r="F4086" s="134">
        <v>472</v>
      </c>
      <c r="G4086" s="135">
        <v>487</v>
      </c>
      <c r="H4086" s="171">
        <f>IFERROR((Table21[[#This Row],[_202330]]-Table21[[#This Row],[_201930]])/Table21[[#This Row],[_201930]]*1,"")</f>
        <v>-0.21955128205128205</v>
      </c>
    </row>
    <row r="4087" spans="1:8" ht="28.5">
      <c r="A4087" s="132">
        <v>420398</v>
      </c>
      <c r="B4087" s="134" t="s">
        <v>1133</v>
      </c>
      <c r="C4087" s="134">
        <v>9</v>
      </c>
      <c r="D4087" s="134">
        <v>3</v>
      </c>
      <c r="E4087" s="134">
        <v>4</v>
      </c>
      <c r="F4087" s="134">
        <v>4</v>
      </c>
      <c r="G4087" s="135">
        <v>1</v>
      </c>
      <c r="H4087" s="171">
        <f>IFERROR((Table21[[#This Row],[_202330]]-Table21[[#This Row],[_201930]])/Table21[[#This Row],[_201930]]*1,"")</f>
        <v>-0.88888888888888884</v>
      </c>
    </row>
    <row r="4088" spans="1:8" ht="28.5">
      <c r="A4088" s="132">
        <v>420398</v>
      </c>
      <c r="B4088" s="134" t="s">
        <v>1162</v>
      </c>
      <c r="C4088" s="134">
        <v>146</v>
      </c>
      <c r="D4088" s="134">
        <v>141</v>
      </c>
      <c r="E4088" s="134">
        <v>152</v>
      </c>
      <c r="F4088" s="134">
        <v>171</v>
      </c>
      <c r="G4088" s="135">
        <v>171</v>
      </c>
      <c r="H4088" s="171">
        <f>IFERROR((Table21[[#This Row],[_202330]]-Table21[[#This Row],[_201930]])/Table21[[#This Row],[_201930]]*1,"")</f>
        <v>0.17123287671232876</v>
      </c>
    </row>
    <row r="4089" spans="1:8" ht="28.5">
      <c r="A4089" s="132">
        <v>420398</v>
      </c>
      <c r="B4089" s="134" t="s">
        <v>1163</v>
      </c>
      <c r="C4089" s="134" t="s">
        <v>129</v>
      </c>
      <c r="D4089" s="134" t="s">
        <v>129</v>
      </c>
      <c r="E4089" s="134" t="s">
        <v>129</v>
      </c>
      <c r="F4089" s="134" t="s">
        <v>129</v>
      </c>
      <c r="G4089" s="135" t="s">
        <v>129</v>
      </c>
      <c r="H4089" s="171" t="str">
        <f>IFERROR((Table21[[#This Row],[_202330]]-Table21[[#This Row],[_201930]])/Table21[[#This Row],[_201930]]*1,"")</f>
        <v/>
      </c>
    </row>
    <row r="4090" spans="1:8">
      <c r="A4090" s="132">
        <v>420398</v>
      </c>
      <c r="B4090" s="134" t="s">
        <v>1136</v>
      </c>
      <c r="C4090" s="134">
        <v>155</v>
      </c>
      <c r="D4090" s="134">
        <v>144</v>
      </c>
      <c r="E4090" s="134">
        <v>156</v>
      </c>
      <c r="F4090" s="134">
        <v>175</v>
      </c>
      <c r="G4090" s="135">
        <v>172</v>
      </c>
      <c r="H4090" s="171">
        <f>IFERROR((Table21[[#This Row],[_202330]]-Table21[[#This Row],[_201930]])/Table21[[#This Row],[_201930]]*1,"")</f>
        <v>0.10967741935483871</v>
      </c>
    </row>
    <row r="4091" spans="1:8">
      <c r="A4091" s="132">
        <v>420398</v>
      </c>
      <c r="B4091" s="134" t="s">
        <v>1137</v>
      </c>
      <c r="C4091" s="134">
        <v>25</v>
      </c>
      <c r="D4091" s="134">
        <v>25</v>
      </c>
      <c r="E4091" s="134">
        <v>34</v>
      </c>
      <c r="F4091" s="134">
        <v>37</v>
      </c>
      <c r="G4091" s="135">
        <v>35</v>
      </c>
      <c r="H4091" s="171">
        <f>IFERROR((Table21[[#This Row],[_202330]]-Table21[[#This Row],[_201930]])/Table21[[#This Row],[_201930]]*1,"")</f>
        <v>0.4</v>
      </c>
    </row>
    <row r="4092" spans="1:8" ht="28.5">
      <c r="A4092" s="132">
        <v>420398</v>
      </c>
      <c r="B4092" s="134" t="s">
        <v>1138</v>
      </c>
      <c r="C4092" s="134">
        <v>8</v>
      </c>
      <c r="D4092" s="134">
        <v>3</v>
      </c>
      <c r="E4092" s="134">
        <v>4</v>
      </c>
      <c r="F4092" s="134">
        <v>4</v>
      </c>
      <c r="G4092" s="135">
        <v>1</v>
      </c>
      <c r="H4092" s="171">
        <f>IFERROR((Table21[[#This Row],[_202330]]-Table21[[#This Row],[_201930]])/Table21[[#This Row],[_201930]]*1,"")</f>
        <v>-0.875</v>
      </c>
    </row>
    <row r="4093" spans="1:8" ht="28.5">
      <c r="A4093" s="132">
        <v>420398</v>
      </c>
      <c r="B4093" s="134" t="s">
        <v>1164</v>
      </c>
      <c r="C4093" s="134">
        <v>170</v>
      </c>
      <c r="D4093" s="134">
        <v>177</v>
      </c>
      <c r="E4093" s="134">
        <v>169</v>
      </c>
      <c r="F4093" s="134">
        <v>200</v>
      </c>
      <c r="G4093" s="135">
        <v>187</v>
      </c>
      <c r="H4093" s="171">
        <f>IFERROR((Table21[[#This Row],[_202330]]-Table21[[#This Row],[_201930]])/Table21[[#This Row],[_201930]]*1,"")</f>
        <v>0.1</v>
      </c>
    </row>
    <row r="4094" spans="1:8" ht="28.5">
      <c r="A4094" s="132">
        <v>420398</v>
      </c>
      <c r="B4094" s="134" t="s">
        <v>1165</v>
      </c>
      <c r="C4094" s="134" t="s">
        <v>129</v>
      </c>
      <c r="D4094" s="134" t="s">
        <v>129</v>
      </c>
      <c r="E4094" s="134" t="s">
        <v>129</v>
      </c>
      <c r="F4094" s="134" t="s">
        <v>129</v>
      </c>
      <c r="G4094" s="135" t="s">
        <v>129</v>
      </c>
      <c r="H4094" s="171" t="str">
        <f>IFERROR((Table21[[#This Row],[_202330]]-Table21[[#This Row],[_201930]])/Table21[[#This Row],[_201930]]*1,"")</f>
        <v/>
      </c>
    </row>
    <row r="4095" spans="1:8">
      <c r="A4095" s="132">
        <v>420398</v>
      </c>
      <c r="B4095" s="134" t="s">
        <v>1141</v>
      </c>
      <c r="C4095" s="134">
        <v>178</v>
      </c>
      <c r="D4095" s="134">
        <v>180</v>
      </c>
      <c r="E4095" s="134">
        <v>173</v>
      </c>
      <c r="F4095" s="134">
        <v>204</v>
      </c>
      <c r="G4095" s="135">
        <v>188</v>
      </c>
      <c r="H4095" s="171">
        <f>IFERROR((Table21[[#This Row],[_202330]]-Table21[[#This Row],[_201930]])/Table21[[#This Row],[_201930]]*1,"")</f>
        <v>5.6179775280898875E-2</v>
      </c>
    </row>
    <row r="4096" spans="1:8">
      <c r="A4096" s="132">
        <v>420398</v>
      </c>
      <c r="B4096" s="134" t="s">
        <v>1142</v>
      </c>
      <c r="C4096" s="134">
        <v>29</v>
      </c>
      <c r="D4096" s="134">
        <v>31</v>
      </c>
      <c r="E4096" s="134">
        <v>37</v>
      </c>
      <c r="F4096" s="134">
        <v>43</v>
      </c>
      <c r="G4096" s="135">
        <v>39</v>
      </c>
      <c r="H4096" s="171">
        <f>IFERROR((Table21[[#This Row],[_202330]]-Table21[[#This Row],[_201930]])/Table21[[#This Row],[_201930]]*1,"")</f>
        <v>0.34482758620689657</v>
      </c>
    </row>
    <row r="4097" spans="1:8" ht="28.5">
      <c r="A4097" s="132">
        <v>420398</v>
      </c>
      <c r="B4097" s="134" t="s">
        <v>1143</v>
      </c>
      <c r="C4097" s="134">
        <v>8</v>
      </c>
      <c r="D4097" s="134">
        <v>3</v>
      </c>
      <c r="E4097" s="134">
        <v>5</v>
      </c>
      <c r="F4097" s="134">
        <v>4</v>
      </c>
      <c r="G4097" s="135">
        <v>1</v>
      </c>
      <c r="H4097" s="171">
        <f>IFERROR((Table21[[#This Row],[_202330]]-Table21[[#This Row],[_201930]])/Table21[[#This Row],[_201930]]*1,"")</f>
        <v>-0.875</v>
      </c>
    </row>
    <row r="4098" spans="1:8" ht="28.5">
      <c r="A4098" s="132">
        <v>420398</v>
      </c>
      <c r="B4098" s="134" t="s">
        <v>1166</v>
      </c>
      <c r="C4098" s="134">
        <v>179</v>
      </c>
      <c r="D4098" s="134">
        <v>192</v>
      </c>
      <c r="E4098" s="134">
        <v>186</v>
      </c>
      <c r="F4098" s="134">
        <v>207</v>
      </c>
      <c r="G4098" s="135">
        <v>195</v>
      </c>
      <c r="H4098" s="171">
        <f>IFERROR((Table21[[#This Row],[_202330]]-Table21[[#This Row],[_201930]])/Table21[[#This Row],[_201930]]*1,"")</f>
        <v>8.9385474860335198E-2</v>
      </c>
    </row>
    <row r="4099" spans="1:8" ht="28.5">
      <c r="A4099" s="132">
        <v>420398</v>
      </c>
      <c r="B4099" s="134" t="s">
        <v>1167</v>
      </c>
      <c r="C4099" s="134" t="s">
        <v>129</v>
      </c>
      <c r="D4099" s="134" t="s">
        <v>129</v>
      </c>
      <c r="E4099" s="134" t="s">
        <v>129</v>
      </c>
      <c r="F4099" s="134" t="s">
        <v>129</v>
      </c>
      <c r="G4099" s="135" t="s">
        <v>129</v>
      </c>
      <c r="H4099" s="171" t="str">
        <f>IFERROR((Table21[[#This Row],[_202330]]-Table21[[#This Row],[_201930]])/Table21[[#This Row],[_201930]]*1,"")</f>
        <v/>
      </c>
    </row>
    <row r="4100" spans="1:8">
      <c r="A4100" s="132">
        <v>420398</v>
      </c>
      <c r="B4100" s="134" t="s">
        <v>1146</v>
      </c>
      <c r="C4100" s="134">
        <v>187</v>
      </c>
      <c r="D4100" s="134">
        <v>195</v>
      </c>
      <c r="E4100" s="134">
        <v>191</v>
      </c>
      <c r="F4100" s="134">
        <v>211</v>
      </c>
      <c r="G4100" s="135">
        <v>196</v>
      </c>
      <c r="H4100" s="171">
        <f>IFERROR((Table21[[#This Row],[_202330]]-Table21[[#This Row],[_201930]])/Table21[[#This Row],[_201930]]*1,"")</f>
        <v>4.8128342245989303E-2</v>
      </c>
    </row>
    <row r="4101" spans="1:8" ht="28.5">
      <c r="A4101" s="132">
        <v>420398</v>
      </c>
      <c r="B4101" s="134" t="s">
        <v>1147</v>
      </c>
      <c r="C4101" s="134">
        <v>6</v>
      </c>
      <c r="D4101" s="134">
        <v>6</v>
      </c>
      <c r="E4101" s="134">
        <v>2</v>
      </c>
      <c r="F4101" s="134">
        <v>6</v>
      </c>
      <c r="G4101" s="135">
        <v>3</v>
      </c>
      <c r="H4101" s="171">
        <f>IFERROR((Table21[[#This Row],[_202330]]-Table21[[#This Row],[_201930]])/Table21[[#This Row],[_201930]]*1,"")</f>
        <v>-0.5</v>
      </c>
    </row>
    <row r="4102" spans="1:8" ht="28.5">
      <c r="A4102" s="132">
        <v>420398</v>
      </c>
      <c r="B4102" s="134" t="s">
        <v>1148</v>
      </c>
      <c r="C4102" s="134">
        <v>199</v>
      </c>
      <c r="D4102" s="134">
        <v>155</v>
      </c>
      <c r="E4102" s="134">
        <v>114</v>
      </c>
      <c r="F4102" s="134">
        <v>96</v>
      </c>
      <c r="G4102" s="135">
        <v>154</v>
      </c>
      <c r="H4102" s="171">
        <f>IFERROR((Table21[[#This Row],[_202330]]-Table21[[#This Row],[_201930]])/Table21[[#This Row],[_201930]]*1,"")</f>
        <v>-0.22613065326633167</v>
      </c>
    </row>
    <row r="4103" spans="1:8" ht="28.5">
      <c r="A4103" s="132">
        <v>420398</v>
      </c>
      <c r="B4103" s="134" t="s">
        <v>1149</v>
      </c>
      <c r="C4103" s="134">
        <v>232</v>
      </c>
      <c r="D4103" s="134">
        <v>224</v>
      </c>
      <c r="E4103" s="134">
        <v>155</v>
      </c>
      <c r="F4103" s="134">
        <v>159</v>
      </c>
      <c r="G4103" s="135">
        <v>134</v>
      </c>
      <c r="H4103" s="171">
        <f>IFERROR((Table21[[#This Row],[_202330]]-Table21[[#This Row],[_201930]])/Table21[[#This Row],[_201930]]*1,"")</f>
        <v>-0.42241379310344829</v>
      </c>
    </row>
    <row r="4104" spans="1:8" ht="28.5">
      <c r="A4104" s="132">
        <v>420398</v>
      </c>
      <c r="B4104" s="134" t="s">
        <v>1150</v>
      </c>
      <c r="C4104" s="134">
        <v>437</v>
      </c>
      <c r="D4104" s="134">
        <v>385</v>
      </c>
      <c r="E4104" s="134">
        <v>271</v>
      </c>
      <c r="F4104" s="134">
        <v>261</v>
      </c>
      <c r="G4104" s="135">
        <v>291</v>
      </c>
      <c r="H4104" s="171">
        <f>IFERROR((Table21[[#This Row],[_202330]]-Table21[[#This Row],[_201930]])/Table21[[#This Row],[_201930]]*1,"")</f>
        <v>-0.33409610983981691</v>
      </c>
    </row>
    <row r="4105" spans="1:8">
      <c r="A4105" s="132">
        <v>420398</v>
      </c>
      <c r="B4105" s="134" t="s">
        <v>1151</v>
      </c>
      <c r="C4105" s="134">
        <v>30</v>
      </c>
      <c r="D4105" s="134">
        <v>34</v>
      </c>
      <c r="E4105" s="134">
        <v>41</v>
      </c>
      <c r="F4105" s="134">
        <v>45</v>
      </c>
      <c r="G4105" s="135">
        <v>40</v>
      </c>
      <c r="H4105" s="171">
        <f>IFERROR((Table21[[#This Row],[_202330]]-Table21[[#This Row],[_201930]])/Table21[[#This Row],[_201930]]*1,"")</f>
        <v>0.33333333333333331</v>
      </c>
    </row>
    <row r="4106" spans="1:8" ht="28.5">
      <c r="A4106" s="132">
        <v>420398</v>
      </c>
      <c r="B4106" s="134" t="s">
        <v>1152</v>
      </c>
      <c r="C4106" s="134">
        <v>33</v>
      </c>
      <c r="D4106" s="134">
        <v>28</v>
      </c>
      <c r="E4106" s="134">
        <v>25</v>
      </c>
      <c r="F4106" s="134">
        <v>22</v>
      </c>
      <c r="G4106" s="135">
        <v>32</v>
      </c>
      <c r="H4106" s="171">
        <f>IFERROR((Table21[[#This Row],[_202330]]-Table21[[#This Row],[_201930]])/Table21[[#This Row],[_201930]]*1,"")</f>
        <v>-3.0303030303030304E-2</v>
      </c>
    </row>
    <row r="4107" spans="1:8" ht="28.5">
      <c r="A4107" s="132">
        <v>420398</v>
      </c>
      <c r="B4107" s="134" t="s">
        <v>1153</v>
      </c>
      <c r="C4107" s="134">
        <v>1</v>
      </c>
      <c r="D4107" s="134">
        <v>1</v>
      </c>
      <c r="E4107" s="134">
        <v>0</v>
      </c>
      <c r="F4107" s="134">
        <v>1</v>
      </c>
      <c r="G4107" s="135">
        <v>1</v>
      </c>
      <c r="H4107" s="171">
        <f>IFERROR((Table21[[#This Row],[_202330]]-Table21[[#This Row],[_201930]])/Table21[[#This Row],[_201930]]*1,"")</f>
        <v>0</v>
      </c>
    </row>
    <row r="4108" spans="1:8" ht="28.5">
      <c r="A4108" s="132">
        <v>420398</v>
      </c>
      <c r="B4108" s="134" t="s">
        <v>1154</v>
      </c>
      <c r="C4108" s="134">
        <v>32</v>
      </c>
      <c r="D4108" s="134">
        <v>27</v>
      </c>
      <c r="E4108" s="134">
        <v>25</v>
      </c>
      <c r="F4108" s="134">
        <v>20</v>
      </c>
      <c r="G4108" s="135">
        <v>32</v>
      </c>
      <c r="H4108" s="171">
        <f>IFERROR((Table21[[#This Row],[_202330]]-Table21[[#This Row],[_201930]])/Table21[[#This Row],[_201930]]*1,"")</f>
        <v>0</v>
      </c>
    </row>
    <row r="4109" spans="1:8" ht="28.5">
      <c r="A4109" s="132">
        <v>420398</v>
      </c>
      <c r="B4109" s="134" t="s">
        <v>1155</v>
      </c>
      <c r="C4109" s="134">
        <v>37</v>
      </c>
      <c r="D4109" s="134">
        <v>39</v>
      </c>
      <c r="E4109" s="134">
        <v>34</v>
      </c>
      <c r="F4109" s="134">
        <v>34</v>
      </c>
      <c r="G4109" s="135">
        <v>28</v>
      </c>
      <c r="H4109" s="171">
        <f>IFERROR((Table21[[#This Row],[_202330]]-Table21[[#This Row],[_201930]])/Table21[[#This Row],[_201930]]*1,"")</f>
        <v>-0.24324324324324326</v>
      </c>
    </row>
    <row r="4110" spans="1:8">
      <c r="A4110" s="132">
        <v>434016</v>
      </c>
      <c r="B4110" s="134" t="s">
        <v>1173</v>
      </c>
      <c r="C4110" s="134" t="s">
        <v>129</v>
      </c>
      <c r="D4110" s="134">
        <v>63</v>
      </c>
      <c r="E4110" s="134">
        <v>63</v>
      </c>
      <c r="F4110" s="134">
        <v>70</v>
      </c>
      <c r="G4110" s="135">
        <v>50</v>
      </c>
      <c r="H4110" s="171" t="str">
        <f>IFERROR((Table21[[#This Row],[_202330]]-Table21[[#This Row],[_201930]])/Table21[[#This Row],[_201930]]*1,"")</f>
        <v/>
      </c>
    </row>
    <row r="4111" spans="1:8">
      <c r="A4111" s="132">
        <v>434016</v>
      </c>
      <c r="B4111" s="134" t="s">
        <v>1131</v>
      </c>
      <c r="C4111" s="134" t="s">
        <v>129</v>
      </c>
      <c r="D4111" s="134">
        <v>0</v>
      </c>
      <c r="E4111" s="134">
        <v>0</v>
      </c>
      <c r="F4111" s="134">
        <v>0</v>
      </c>
      <c r="G4111" s="135">
        <v>0</v>
      </c>
      <c r="H4111" s="171" t="str">
        <f>IFERROR((Table21[[#This Row],[_202330]]-Table21[[#This Row],[_201930]])/Table21[[#This Row],[_201930]]*1,"")</f>
        <v/>
      </c>
    </row>
    <row r="4112" spans="1:8">
      <c r="A4112" s="132">
        <v>434016</v>
      </c>
      <c r="B4112" s="134" t="s">
        <v>1132</v>
      </c>
      <c r="C4112" s="134" t="s">
        <v>129</v>
      </c>
      <c r="D4112" s="134">
        <v>63</v>
      </c>
      <c r="E4112" s="134">
        <v>63</v>
      </c>
      <c r="F4112" s="134">
        <v>70</v>
      </c>
      <c r="G4112" s="135">
        <v>50</v>
      </c>
      <c r="H4112" s="171" t="str">
        <f>IFERROR((Table21[[#This Row],[_202330]]-Table21[[#This Row],[_201930]])/Table21[[#This Row],[_201930]]*1,"")</f>
        <v/>
      </c>
    </row>
    <row r="4113" spans="1:8" ht="28.5">
      <c r="A4113" s="132">
        <v>434016</v>
      </c>
      <c r="B4113" s="134" t="s">
        <v>1133</v>
      </c>
      <c r="C4113" s="134" t="s">
        <v>129</v>
      </c>
      <c r="D4113" s="134">
        <v>0</v>
      </c>
      <c r="E4113" s="134">
        <v>0</v>
      </c>
      <c r="F4113" s="134">
        <v>0</v>
      </c>
      <c r="G4113" s="135">
        <v>0</v>
      </c>
      <c r="H4113" s="171" t="str">
        <f>IFERROR((Table21[[#This Row],[_202330]]-Table21[[#This Row],[_201930]])/Table21[[#This Row],[_201930]]*1,"")</f>
        <v/>
      </c>
    </row>
    <row r="4114" spans="1:8" ht="28.5">
      <c r="A4114" s="132">
        <v>434016</v>
      </c>
      <c r="B4114" s="134" t="s">
        <v>1162</v>
      </c>
      <c r="C4114" s="134" t="s">
        <v>129</v>
      </c>
      <c r="D4114" s="134">
        <v>8</v>
      </c>
      <c r="E4114" s="134">
        <v>19</v>
      </c>
      <c r="F4114" s="134">
        <v>7</v>
      </c>
      <c r="G4114" s="135">
        <v>3</v>
      </c>
      <c r="H4114" s="171" t="str">
        <f>IFERROR((Table21[[#This Row],[_202330]]-Table21[[#This Row],[_201930]])/Table21[[#This Row],[_201930]]*1,"")</f>
        <v/>
      </c>
    </row>
    <row r="4115" spans="1:8" ht="28.5">
      <c r="A4115" s="132">
        <v>434016</v>
      </c>
      <c r="B4115" s="134" t="s">
        <v>1163</v>
      </c>
      <c r="C4115" s="134" t="s">
        <v>129</v>
      </c>
      <c r="D4115" s="134" t="s">
        <v>129</v>
      </c>
      <c r="E4115" s="134" t="s">
        <v>129</v>
      </c>
      <c r="F4115" s="134" t="s">
        <v>129</v>
      </c>
      <c r="G4115" s="135" t="s">
        <v>129</v>
      </c>
      <c r="H4115" s="171" t="str">
        <f>IFERROR((Table21[[#This Row],[_202330]]-Table21[[#This Row],[_201930]])/Table21[[#This Row],[_201930]]*1,"")</f>
        <v/>
      </c>
    </row>
    <row r="4116" spans="1:8">
      <c r="A4116" s="132">
        <v>434016</v>
      </c>
      <c r="B4116" s="134" t="s">
        <v>1136</v>
      </c>
      <c r="C4116" s="134" t="s">
        <v>129</v>
      </c>
      <c r="D4116" s="134">
        <v>8</v>
      </c>
      <c r="E4116" s="134">
        <v>19</v>
      </c>
      <c r="F4116" s="134">
        <v>7</v>
      </c>
      <c r="G4116" s="135">
        <v>3</v>
      </c>
      <c r="H4116" s="171" t="str">
        <f>IFERROR((Table21[[#This Row],[_202330]]-Table21[[#This Row],[_201930]])/Table21[[#This Row],[_201930]]*1,"")</f>
        <v/>
      </c>
    </row>
    <row r="4117" spans="1:8">
      <c r="A4117" s="132">
        <v>434016</v>
      </c>
      <c r="B4117" s="134" t="s">
        <v>1137</v>
      </c>
      <c r="C4117" s="134" t="s">
        <v>129</v>
      </c>
      <c r="D4117" s="134">
        <v>13</v>
      </c>
      <c r="E4117" s="134">
        <v>30</v>
      </c>
      <c r="F4117" s="134">
        <v>10</v>
      </c>
      <c r="G4117" s="135">
        <v>6</v>
      </c>
      <c r="H4117" s="171" t="str">
        <f>IFERROR((Table21[[#This Row],[_202330]]-Table21[[#This Row],[_201930]])/Table21[[#This Row],[_201930]]*1,"")</f>
        <v/>
      </c>
    </row>
    <row r="4118" spans="1:8" ht="28.5">
      <c r="A4118" s="132">
        <v>434016</v>
      </c>
      <c r="B4118" s="134" t="s">
        <v>1138</v>
      </c>
      <c r="C4118" s="134" t="s">
        <v>129</v>
      </c>
      <c r="D4118" s="134">
        <v>0</v>
      </c>
      <c r="E4118" s="134">
        <v>0</v>
      </c>
      <c r="F4118" s="134">
        <v>0</v>
      </c>
      <c r="G4118" s="135">
        <v>0</v>
      </c>
      <c r="H4118" s="171" t="str">
        <f>IFERROR((Table21[[#This Row],[_202330]]-Table21[[#This Row],[_201930]])/Table21[[#This Row],[_201930]]*1,"")</f>
        <v/>
      </c>
    </row>
    <row r="4119" spans="1:8" ht="28.5">
      <c r="A4119" s="132">
        <v>434016</v>
      </c>
      <c r="B4119" s="134" t="s">
        <v>1164</v>
      </c>
      <c r="C4119" s="134" t="s">
        <v>129</v>
      </c>
      <c r="D4119" s="134">
        <v>10</v>
      </c>
      <c r="E4119" s="134">
        <v>20</v>
      </c>
      <c r="F4119" s="134">
        <v>9</v>
      </c>
      <c r="G4119" s="135">
        <v>3</v>
      </c>
      <c r="H4119" s="171" t="str">
        <f>IFERROR((Table21[[#This Row],[_202330]]-Table21[[#This Row],[_201930]])/Table21[[#This Row],[_201930]]*1,"")</f>
        <v/>
      </c>
    </row>
    <row r="4120" spans="1:8" ht="28.5">
      <c r="A4120" s="132">
        <v>434016</v>
      </c>
      <c r="B4120" s="134" t="s">
        <v>1165</v>
      </c>
      <c r="C4120" s="134" t="s">
        <v>129</v>
      </c>
      <c r="D4120" s="134" t="s">
        <v>129</v>
      </c>
      <c r="E4120" s="134" t="s">
        <v>129</v>
      </c>
      <c r="F4120" s="134" t="s">
        <v>129</v>
      </c>
      <c r="G4120" s="135" t="s">
        <v>129</v>
      </c>
      <c r="H4120" s="171" t="str">
        <f>IFERROR((Table21[[#This Row],[_202330]]-Table21[[#This Row],[_201930]])/Table21[[#This Row],[_201930]]*1,"")</f>
        <v/>
      </c>
    </row>
    <row r="4121" spans="1:8">
      <c r="A4121" s="132">
        <v>434016</v>
      </c>
      <c r="B4121" s="134" t="s">
        <v>1141</v>
      </c>
      <c r="C4121" s="134" t="s">
        <v>129</v>
      </c>
      <c r="D4121" s="134">
        <v>10</v>
      </c>
      <c r="E4121" s="134">
        <v>20</v>
      </c>
      <c r="F4121" s="134">
        <v>9</v>
      </c>
      <c r="G4121" s="135">
        <v>3</v>
      </c>
      <c r="H4121" s="171" t="str">
        <f>IFERROR((Table21[[#This Row],[_202330]]-Table21[[#This Row],[_201930]])/Table21[[#This Row],[_201930]]*1,"")</f>
        <v/>
      </c>
    </row>
    <row r="4122" spans="1:8">
      <c r="A4122" s="132">
        <v>434016</v>
      </c>
      <c r="B4122" s="134" t="s">
        <v>1142</v>
      </c>
      <c r="C4122" s="134" t="s">
        <v>129</v>
      </c>
      <c r="D4122" s="134">
        <v>16</v>
      </c>
      <c r="E4122" s="134">
        <v>32</v>
      </c>
      <c r="F4122" s="134">
        <v>13</v>
      </c>
      <c r="G4122" s="135">
        <v>6</v>
      </c>
      <c r="H4122" s="171" t="str">
        <f>IFERROR((Table21[[#This Row],[_202330]]-Table21[[#This Row],[_201930]])/Table21[[#This Row],[_201930]]*1,"")</f>
        <v/>
      </c>
    </row>
    <row r="4123" spans="1:8" ht="28.5">
      <c r="A4123" s="132">
        <v>434016</v>
      </c>
      <c r="B4123" s="134" t="s">
        <v>1143</v>
      </c>
      <c r="C4123" s="134" t="s">
        <v>129</v>
      </c>
      <c r="D4123" s="134">
        <v>0</v>
      </c>
      <c r="E4123" s="134">
        <v>0</v>
      </c>
      <c r="F4123" s="134">
        <v>0</v>
      </c>
      <c r="G4123" s="135">
        <v>0</v>
      </c>
      <c r="H4123" s="171" t="str">
        <f>IFERROR((Table21[[#This Row],[_202330]]-Table21[[#This Row],[_201930]])/Table21[[#This Row],[_201930]]*1,"")</f>
        <v/>
      </c>
    </row>
    <row r="4124" spans="1:8" ht="28.5">
      <c r="A4124" s="132">
        <v>434016</v>
      </c>
      <c r="B4124" s="134" t="s">
        <v>1166</v>
      </c>
      <c r="C4124" s="134" t="s">
        <v>129</v>
      </c>
      <c r="D4124" s="134">
        <v>10</v>
      </c>
      <c r="E4124" s="134">
        <v>22</v>
      </c>
      <c r="F4124" s="134">
        <v>9</v>
      </c>
      <c r="G4124" s="135">
        <v>4</v>
      </c>
      <c r="H4124" s="171" t="str">
        <f>IFERROR((Table21[[#This Row],[_202330]]-Table21[[#This Row],[_201930]])/Table21[[#This Row],[_201930]]*1,"")</f>
        <v/>
      </c>
    </row>
    <row r="4125" spans="1:8" ht="28.5">
      <c r="A4125" s="132">
        <v>434016</v>
      </c>
      <c r="B4125" s="134" t="s">
        <v>1167</v>
      </c>
      <c r="C4125" s="134" t="s">
        <v>129</v>
      </c>
      <c r="D4125" s="134" t="s">
        <v>129</v>
      </c>
      <c r="E4125" s="134" t="s">
        <v>129</v>
      </c>
      <c r="F4125" s="134" t="s">
        <v>129</v>
      </c>
      <c r="G4125" s="135" t="s">
        <v>129</v>
      </c>
      <c r="H4125" s="171" t="str">
        <f>IFERROR((Table21[[#This Row],[_202330]]-Table21[[#This Row],[_201930]])/Table21[[#This Row],[_201930]]*1,"")</f>
        <v/>
      </c>
    </row>
    <row r="4126" spans="1:8">
      <c r="A4126" s="132">
        <v>434016</v>
      </c>
      <c r="B4126" s="134" t="s">
        <v>1146</v>
      </c>
      <c r="C4126" s="134" t="s">
        <v>129</v>
      </c>
      <c r="D4126" s="134">
        <v>10</v>
      </c>
      <c r="E4126" s="134">
        <v>22</v>
      </c>
      <c r="F4126" s="134">
        <v>9</v>
      </c>
      <c r="G4126" s="135">
        <v>4</v>
      </c>
      <c r="H4126" s="171" t="str">
        <f>IFERROR((Table21[[#This Row],[_202330]]-Table21[[#This Row],[_201930]])/Table21[[#This Row],[_201930]]*1,"")</f>
        <v/>
      </c>
    </row>
    <row r="4127" spans="1:8" ht="28.5">
      <c r="A4127" s="132">
        <v>434016</v>
      </c>
      <c r="B4127" s="134" t="s">
        <v>1147</v>
      </c>
      <c r="C4127" s="134" t="s">
        <v>129</v>
      </c>
      <c r="D4127" s="134">
        <v>2</v>
      </c>
      <c r="E4127" s="134">
        <v>5</v>
      </c>
      <c r="F4127" s="134">
        <v>7</v>
      </c>
      <c r="G4127" s="135">
        <v>3</v>
      </c>
      <c r="H4127" s="171" t="str">
        <f>IFERROR((Table21[[#This Row],[_202330]]-Table21[[#This Row],[_201930]])/Table21[[#This Row],[_201930]]*1,"")</f>
        <v/>
      </c>
    </row>
    <row r="4128" spans="1:8" ht="28.5">
      <c r="A4128" s="132">
        <v>434016</v>
      </c>
      <c r="B4128" s="134" t="s">
        <v>1148</v>
      </c>
      <c r="C4128" s="134" t="s">
        <v>129</v>
      </c>
      <c r="D4128" s="134">
        <v>2</v>
      </c>
      <c r="E4128" s="134">
        <v>0</v>
      </c>
      <c r="F4128" s="134">
        <v>0</v>
      </c>
      <c r="G4128" s="135">
        <v>1</v>
      </c>
      <c r="H4128" s="171" t="str">
        <f>IFERROR((Table21[[#This Row],[_202330]]-Table21[[#This Row],[_201930]])/Table21[[#This Row],[_201930]]*1,"")</f>
        <v/>
      </c>
    </row>
    <row r="4129" spans="1:8" ht="28.5">
      <c r="A4129" s="132">
        <v>434016</v>
      </c>
      <c r="B4129" s="134" t="s">
        <v>1149</v>
      </c>
      <c r="C4129" s="134" t="s">
        <v>129</v>
      </c>
      <c r="D4129" s="134">
        <v>49</v>
      </c>
      <c r="E4129" s="134">
        <v>36</v>
      </c>
      <c r="F4129" s="134">
        <v>54</v>
      </c>
      <c r="G4129" s="135">
        <v>42</v>
      </c>
      <c r="H4129" s="171" t="str">
        <f>IFERROR((Table21[[#This Row],[_202330]]-Table21[[#This Row],[_201930]])/Table21[[#This Row],[_201930]]*1,"")</f>
        <v/>
      </c>
    </row>
    <row r="4130" spans="1:8" ht="28.5">
      <c r="A4130" s="132">
        <v>434016</v>
      </c>
      <c r="B4130" s="134" t="s">
        <v>1150</v>
      </c>
      <c r="C4130" s="134" t="s">
        <v>129</v>
      </c>
      <c r="D4130" s="134">
        <v>53</v>
      </c>
      <c r="E4130" s="134">
        <v>41</v>
      </c>
      <c r="F4130" s="134">
        <v>61</v>
      </c>
      <c r="G4130" s="135">
        <v>46</v>
      </c>
      <c r="H4130" s="171" t="str">
        <f>IFERROR((Table21[[#This Row],[_202330]]-Table21[[#This Row],[_201930]])/Table21[[#This Row],[_201930]]*1,"")</f>
        <v/>
      </c>
    </row>
    <row r="4131" spans="1:8">
      <c r="A4131" s="132">
        <v>434016</v>
      </c>
      <c r="B4131" s="134" t="s">
        <v>1151</v>
      </c>
      <c r="C4131" s="134" t="s">
        <v>129</v>
      </c>
      <c r="D4131" s="134">
        <v>16</v>
      </c>
      <c r="E4131" s="134">
        <v>35</v>
      </c>
      <c r="F4131" s="134">
        <v>13</v>
      </c>
      <c r="G4131" s="135">
        <v>8</v>
      </c>
      <c r="H4131" s="171" t="str">
        <f>IFERROR((Table21[[#This Row],[_202330]]-Table21[[#This Row],[_201930]])/Table21[[#This Row],[_201930]]*1,"")</f>
        <v/>
      </c>
    </row>
    <row r="4132" spans="1:8" ht="28.5">
      <c r="A4132" s="132">
        <v>434016</v>
      </c>
      <c r="B4132" s="134" t="s">
        <v>1152</v>
      </c>
      <c r="C4132" s="134" t="s">
        <v>129</v>
      </c>
      <c r="D4132" s="134">
        <v>6</v>
      </c>
      <c r="E4132" s="134">
        <v>8</v>
      </c>
      <c r="F4132" s="134">
        <v>10</v>
      </c>
      <c r="G4132" s="135">
        <v>8</v>
      </c>
      <c r="H4132" s="171" t="str">
        <f>IFERROR((Table21[[#This Row],[_202330]]-Table21[[#This Row],[_201930]])/Table21[[#This Row],[_201930]]*1,"")</f>
        <v/>
      </c>
    </row>
    <row r="4133" spans="1:8" ht="28.5">
      <c r="A4133" s="132">
        <v>434016</v>
      </c>
      <c r="B4133" s="134" t="s">
        <v>1153</v>
      </c>
      <c r="C4133" s="134" t="s">
        <v>129</v>
      </c>
      <c r="D4133" s="134">
        <v>3</v>
      </c>
      <c r="E4133" s="134">
        <v>8</v>
      </c>
      <c r="F4133" s="134">
        <v>10</v>
      </c>
      <c r="G4133" s="135">
        <v>6</v>
      </c>
      <c r="H4133" s="171" t="str">
        <f>IFERROR((Table21[[#This Row],[_202330]]-Table21[[#This Row],[_201930]])/Table21[[#This Row],[_201930]]*1,"")</f>
        <v/>
      </c>
    </row>
    <row r="4134" spans="1:8" ht="28.5">
      <c r="A4134" s="132">
        <v>434016</v>
      </c>
      <c r="B4134" s="134" t="s">
        <v>1154</v>
      </c>
      <c r="C4134" s="134" t="s">
        <v>129</v>
      </c>
      <c r="D4134" s="134">
        <v>3</v>
      </c>
      <c r="E4134" s="134">
        <v>0</v>
      </c>
      <c r="F4134" s="134">
        <v>0</v>
      </c>
      <c r="G4134" s="135">
        <v>2</v>
      </c>
      <c r="H4134" s="171" t="str">
        <f>IFERROR((Table21[[#This Row],[_202330]]-Table21[[#This Row],[_201930]])/Table21[[#This Row],[_201930]]*1,"")</f>
        <v/>
      </c>
    </row>
    <row r="4135" spans="1:8" ht="28.5">
      <c r="A4135" s="132">
        <v>434016</v>
      </c>
      <c r="B4135" s="134" t="s">
        <v>1155</v>
      </c>
      <c r="C4135" s="134" t="s">
        <v>129</v>
      </c>
      <c r="D4135" s="134">
        <v>78</v>
      </c>
      <c r="E4135" s="134">
        <v>57</v>
      </c>
      <c r="F4135" s="134">
        <v>77</v>
      </c>
      <c r="G4135" s="135">
        <v>84</v>
      </c>
      <c r="H4135" s="171" t="str">
        <f>IFERROR((Table21[[#This Row],[_202330]]-Table21[[#This Row],[_201930]])/Table21[[#This Row],[_201930]]*1,"")</f>
        <v/>
      </c>
    </row>
    <row r="4136" spans="1:8">
      <c r="A4136" s="132">
        <v>434584</v>
      </c>
      <c r="B4136" s="134" t="s">
        <v>1173</v>
      </c>
      <c r="C4136" s="134">
        <v>8</v>
      </c>
      <c r="D4136" s="134">
        <v>9</v>
      </c>
      <c r="E4136" s="134">
        <v>2</v>
      </c>
      <c r="F4136" s="134">
        <v>154</v>
      </c>
      <c r="G4136" s="135">
        <v>29</v>
      </c>
      <c r="H4136" s="171">
        <f>IFERROR((Table21[[#This Row],[_202330]]-Table21[[#This Row],[_201930]])/Table21[[#This Row],[_201930]]*1,"")</f>
        <v>2.625</v>
      </c>
    </row>
    <row r="4137" spans="1:8">
      <c r="A4137" s="132">
        <v>434584</v>
      </c>
      <c r="B4137" s="134" t="s">
        <v>1131</v>
      </c>
      <c r="C4137" s="134">
        <v>0</v>
      </c>
      <c r="D4137" s="134">
        <v>0</v>
      </c>
      <c r="E4137" s="134">
        <v>0</v>
      </c>
      <c r="F4137" s="134">
        <v>0</v>
      </c>
      <c r="G4137" s="135">
        <v>0</v>
      </c>
      <c r="H4137" s="171" t="str">
        <f>IFERROR((Table21[[#This Row],[_202330]]-Table21[[#This Row],[_201930]])/Table21[[#This Row],[_201930]]*1,"")</f>
        <v/>
      </c>
    </row>
    <row r="4138" spans="1:8">
      <c r="A4138" s="132">
        <v>434584</v>
      </c>
      <c r="B4138" s="134" t="s">
        <v>1132</v>
      </c>
      <c r="C4138" s="134">
        <v>8</v>
      </c>
      <c r="D4138" s="134">
        <v>9</v>
      </c>
      <c r="E4138" s="134">
        <v>2</v>
      </c>
      <c r="F4138" s="134">
        <v>154</v>
      </c>
      <c r="G4138" s="135">
        <v>29</v>
      </c>
      <c r="H4138" s="171">
        <f>IFERROR((Table21[[#This Row],[_202330]]-Table21[[#This Row],[_201930]])/Table21[[#This Row],[_201930]]*1,"")</f>
        <v>2.625</v>
      </c>
    </row>
    <row r="4139" spans="1:8" ht="28.5">
      <c r="A4139" s="132">
        <v>434584</v>
      </c>
      <c r="B4139" s="134" t="s">
        <v>1133</v>
      </c>
      <c r="C4139" s="134">
        <v>3</v>
      </c>
      <c r="D4139" s="134">
        <v>2</v>
      </c>
      <c r="E4139" s="134">
        <v>1</v>
      </c>
      <c r="F4139" s="134">
        <v>15</v>
      </c>
      <c r="G4139" s="135">
        <v>10</v>
      </c>
      <c r="H4139" s="171">
        <f>IFERROR((Table21[[#This Row],[_202330]]-Table21[[#This Row],[_201930]])/Table21[[#This Row],[_201930]]*1,"")</f>
        <v>2.3333333333333335</v>
      </c>
    </row>
    <row r="4140" spans="1:8" ht="28.5">
      <c r="A4140" s="132">
        <v>434584</v>
      </c>
      <c r="B4140" s="134" t="s">
        <v>1162</v>
      </c>
      <c r="C4140" s="134">
        <v>2</v>
      </c>
      <c r="D4140" s="134">
        <v>2</v>
      </c>
      <c r="E4140" s="134">
        <v>0</v>
      </c>
      <c r="F4140" s="134">
        <v>39</v>
      </c>
      <c r="G4140" s="135">
        <v>7</v>
      </c>
      <c r="H4140" s="171">
        <f>IFERROR((Table21[[#This Row],[_202330]]-Table21[[#This Row],[_201930]])/Table21[[#This Row],[_201930]]*1,"")</f>
        <v>2.5</v>
      </c>
    </row>
    <row r="4141" spans="1:8" ht="28.5">
      <c r="A4141" s="132">
        <v>434584</v>
      </c>
      <c r="B4141" s="134" t="s">
        <v>1163</v>
      </c>
      <c r="C4141" s="134">
        <v>0</v>
      </c>
      <c r="D4141" s="134">
        <v>0</v>
      </c>
      <c r="E4141" s="134">
        <v>0</v>
      </c>
      <c r="F4141" s="134">
        <v>0</v>
      </c>
      <c r="G4141" s="135">
        <v>0</v>
      </c>
      <c r="H4141" s="171" t="str">
        <f>IFERROR((Table21[[#This Row],[_202330]]-Table21[[#This Row],[_201930]])/Table21[[#This Row],[_201930]]*1,"")</f>
        <v/>
      </c>
    </row>
    <row r="4142" spans="1:8">
      <c r="A4142" s="132">
        <v>434584</v>
      </c>
      <c r="B4142" s="134" t="s">
        <v>1136</v>
      </c>
      <c r="C4142" s="134">
        <v>5</v>
      </c>
      <c r="D4142" s="134">
        <v>4</v>
      </c>
      <c r="E4142" s="134">
        <v>1</v>
      </c>
      <c r="F4142" s="134">
        <v>54</v>
      </c>
      <c r="G4142" s="135">
        <v>17</v>
      </c>
      <c r="H4142" s="171">
        <f>IFERROR((Table21[[#This Row],[_202330]]-Table21[[#This Row],[_201930]])/Table21[[#This Row],[_201930]]*1,"")</f>
        <v>2.4</v>
      </c>
    </row>
    <row r="4143" spans="1:8">
      <c r="A4143" s="132">
        <v>434584</v>
      </c>
      <c r="B4143" s="134" t="s">
        <v>1137</v>
      </c>
      <c r="C4143" s="134">
        <v>63</v>
      </c>
      <c r="D4143" s="134">
        <v>44</v>
      </c>
      <c r="E4143" s="134">
        <v>50</v>
      </c>
      <c r="F4143" s="134">
        <v>35</v>
      </c>
      <c r="G4143" s="135">
        <v>59</v>
      </c>
      <c r="H4143" s="171">
        <f>IFERROR((Table21[[#This Row],[_202330]]-Table21[[#This Row],[_201930]])/Table21[[#This Row],[_201930]]*1,"")</f>
        <v>-6.3492063492063489E-2</v>
      </c>
    </row>
    <row r="4144" spans="1:8" ht="28.5">
      <c r="A4144" s="132">
        <v>434584</v>
      </c>
      <c r="B4144" s="134" t="s">
        <v>1138</v>
      </c>
      <c r="C4144" s="134">
        <v>3</v>
      </c>
      <c r="D4144" s="134">
        <v>2</v>
      </c>
      <c r="E4144" s="134">
        <v>1</v>
      </c>
      <c r="F4144" s="134">
        <v>35</v>
      </c>
      <c r="G4144" s="135">
        <v>10</v>
      </c>
      <c r="H4144" s="171">
        <f>IFERROR((Table21[[#This Row],[_202330]]-Table21[[#This Row],[_201930]])/Table21[[#This Row],[_201930]]*1,"")</f>
        <v>2.3333333333333335</v>
      </c>
    </row>
    <row r="4145" spans="1:8" ht="28.5">
      <c r="A4145" s="132">
        <v>434584</v>
      </c>
      <c r="B4145" s="134" t="s">
        <v>1164</v>
      </c>
      <c r="C4145" s="134">
        <v>2</v>
      </c>
      <c r="D4145" s="134">
        <v>2</v>
      </c>
      <c r="E4145" s="134">
        <v>0</v>
      </c>
      <c r="F4145" s="134">
        <v>53</v>
      </c>
      <c r="G4145" s="135">
        <v>7</v>
      </c>
      <c r="H4145" s="171">
        <f>IFERROR((Table21[[#This Row],[_202330]]-Table21[[#This Row],[_201930]])/Table21[[#This Row],[_201930]]*1,"")</f>
        <v>2.5</v>
      </c>
    </row>
    <row r="4146" spans="1:8" ht="28.5">
      <c r="A4146" s="132">
        <v>434584</v>
      </c>
      <c r="B4146" s="134" t="s">
        <v>1165</v>
      </c>
      <c r="C4146" s="134">
        <v>0</v>
      </c>
      <c r="D4146" s="134">
        <v>0</v>
      </c>
      <c r="E4146" s="134">
        <v>0</v>
      </c>
      <c r="F4146" s="134">
        <v>0</v>
      </c>
      <c r="G4146" s="135">
        <v>0</v>
      </c>
      <c r="H4146" s="171" t="str">
        <f>IFERROR((Table21[[#This Row],[_202330]]-Table21[[#This Row],[_201930]])/Table21[[#This Row],[_201930]]*1,"")</f>
        <v/>
      </c>
    </row>
    <row r="4147" spans="1:8">
      <c r="A4147" s="132">
        <v>434584</v>
      </c>
      <c r="B4147" s="134" t="s">
        <v>1141</v>
      </c>
      <c r="C4147" s="134">
        <v>5</v>
      </c>
      <c r="D4147" s="134">
        <v>4</v>
      </c>
      <c r="E4147" s="134">
        <v>1</v>
      </c>
      <c r="F4147" s="134">
        <v>88</v>
      </c>
      <c r="G4147" s="135">
        <v>17</v>
      </c>
      <c r="H4147" s="171">
        <f>IFERROR((Table21[[#This Row],[_202330]]-Table21[[#This Row],[_201930]])/Table21[[#This Row],[_201930]]*1,"")</f>
        <v>2.4</v>
      </c>
    </row>
    <row r="4148" spans="1:8">
      <c r="A4148" s="132">
        <v>434584</v>
      </c>
      <c r="B4148" s="134" t="s">
        <v>1142</v>
      </c>
      <c r="C4148" s="134">
        <v>63</v>
      </c>
      <c r="D4148" s="134">
        <v>44</v>
      </c>
      <c r="E4148" s="134">
        <v>50</v>
      </c>
      <c r="F4148" s="134">
        <v>57</v>
      </c>
      <c r="G4148" s="135">
        <v>59</v>
      </c>
      <c r="H4148" s="171">
        <f>IFERROR((Table21[[#This Row],[_202330]]-Table21[[#This Row],[_201930]])/Table21[[#This Row],[_201930]]*1,"")</f>
        <v>-6.3492063492063489E-2</v>
      </c>
    </row>
    <row r="4149" spans="1:8" ht="28.5">
      <c r="A4149" s="132">
        <v>434584</v>
      </c>
      <c r="B4149" s="134" t="s">
        <v>1143</v>
      </c>
      <c r="C4149" s="134">
        <v>3</v>
      </c>
      <c r="D4149" s="134">
        <v>2</v>
      </c>
      <c r="E4149" s="134">
        <v>1</v>
      </c>
      <c r="F4149" s="134">
        <v>39</v>
      </c>
      <c r="G4149" s="135">
        <v>10</v>
      </c>
      <c r="H4149" s="171">
        <f>IFERROR((Table21[[#This Row],[_202330]]-Table21[[#This Row],[_201930]])/Table21[[#This Row],[_201930]]*1,"")</f>
        <v>2.3333333333333335</v>
      </c>
    </row>
    <row r="4150" spans="1:8" ht="28.5">
      <c r="A4150" s="132">
        <v>434584</v>
      </c>
      <c r="B4150" s="134" t="s">
        <v>1166</v>
      </c>
      <c r="C4150" s="134">
        <v>2</v>
      </c>
      <c r="D4150" s="134">
        <v>2</v>
      </c>
      <c r="E4150" s="134">
        <v>0</v>
      </c>
      <c r="F4150" s="134">
        <v>57</v>
      </c>
      <c r="G4150" s="135">
        <v>7</v>
      </c>
      <c r="H4150" s="171">
        <f>IFERROR((Table21[[#This Row],[_202330]]-Table21[[#This Row],[_201930]])/Table21[[#This Row],[_201930]]*1,"")</f>
        <v>2.5</v>
      </c>
    </row>
    <row r="4151" spans="1:8" ht="28.5">
      <c r="A4151" s="132">
        <v>434584</v>
      </c>
      <c r="B4151" s="134" t="s">
        <v>1167</v>
      </c>
      <c r="C4151" s="134">
        <v>0</v>
      </c>
      <c r="D4151" s="134">
        <v>0</v>
      </c>
      <c r="E4151" s="134">
        <v>0</v>
      </c>
      <c r="F4151" s="134">
        <v>0</v>
      </c>
      <c r="G4151" s="135">
        <v>1</v>
      </c>
      <c r="H4151" s="171" t="str">
        <f>IFERROR((Table21[[#This Row],[_202330]]-Table21[[#This Row],[_201930]])/Table21[[#This Row],[_201930]]*1,"")</f>
        <v/>
      </c>
    </row>
    <row r="4152" spans="1:8">
      <c r="A4152" s="132">
        <v>434584</v>
      </c>
      <c r="B4152" s="134" t="s">
        <v>1146</v>
      </c>
      <c r="C4152" s="134">
        <v>5</v>
      </c>
      <c r="D4152" s="134">
        <v>4</v>
      </c>
      <c r="E4152" s="134">
        <v>1</v>
      </c>
      <c r="F4152" s="134">
        <v>96</v>
      </c>
      <c r="G4152" s="135">
        <v>18</v>
      </c>
      <c r="H4152" s="171">
        <f>IFERROR((Table21[[#This Row],[_202330]]-Table21[[#This Row],[_201930]])/Table21[[#This Row],[_201930]]*1,"")</f>
        <v>2.6</v>
      </c>
    </row>
    <row r="4153" spans="1:8" ht="28.5">
      <c r="A4153" s="132">
        <v>434584</v>
      </c>
      <c r="B4153" s="134" t="s">
        <v>1147</v>
      </c>
      <c r="C4153" s="134">
        <v>0</v>
      </c>
      <c r="D4153" s="134">
        <v>0</v>
      </c>
      <c r="E4153" s="134">
        <v>0</v>
      </c>
      <c r="F4153" s="134">
        <v>3</v>
      </c>
      <c r="G4153" s="135">
        <v>0</v>
      </c>
      <c r="H4153" s="171" t="str">
        <f>IFERROR((Table21[[#This Row],[_202330]]-Table21[[#This Row],[_201930]])/Table21[[#This Row],[_201930]]*1,"")</f>
        <v/>
      </c>
    </row>
    <row r="4154" spans="1:8" ht="28.5">
      <c r="A4154" s="132">
        <v>434584</v>
      </c>
      <c r="B4154" s="134" t="s">
        <v>1148</v>
      </c>
      <c r="C4154" s="134">
        <v>0</v>
      </c>
      <c r="D4154" s="134">
        <v>2</v>
      </c>
      <c r="E4154" s="134">
        <v>0</v>
      </c>
      <c r="F4154" s="134">
        <v>0</v>
      </c>
      <c r="G4154" s="135">
        <v>4</v>
      </c>
      <c r="H4154" s="171" t="str">
        <f>IFERROR((Table21[[#This Row],[_202330]]-Table21[[#This Row],[_201930]])/Table21[[#This Row],[_201930]]*1,"")</f>
        <v/>
      </c>
    </row>
    <row r="4155" spans="1:8" ht="28.5">
      <c r="A4155" s="132">
        <v>434584</v>
      </c>
      <c r="B4155" s="134" t="s">
        <v>1149</v>
      </c>
      <c r="C4155" s="134">
        <v>3</v>
      </c>
      <c r="D4155" s="134">
        <v>3</v>
      </c>
      <c r="E4155" s="134">
        <v>1</v>
      </c>
      <c r="F4155" s="134">
        <v>55</v>
      </c>
      <c r="G4155" s="135">
        <v>7</v>
      </c>
      <c r="H4155" s="171">
        <f>IFERROR((Table21[[#This Row],[_202330]]-Table21[[#This Row],[_201930]])/Table21[[#This Row],[_201930]]*1,"")</f>
        <v>1.3333333333333333</v>
      </c>
    </row>
    <row r="4156" spans="1:8" ht="28.5">
      <c r="A4156" s="132">
        <v>434584</v>
      </c>
      <c r="B4156" s="134" t="s">
        <v>1150</v>
      </c>
      <c r="C4156" s="134">
        <v>3</v>
      </c>
      <c r="D4156" s="134">
        <v>5</v>
      </c>
      <c r="E4156" s="134">
        <v>1</v>
      </c>
      <c r="F4156" s="134">
        <v>58</v>
      </c>
      <c r="G4156" s="135">
        <v>11</v>
      </c>
      <c r="H4156" s="171">
        <f>IFERROR((Table21[[#This Row],[_202330]]-Table21[[#This Row],[_201930]])/Table21[[#This Row],[_201930]]*1,"")</f>
        <v>2.6666666666666665</v>
      </c>
    </row>
    <row r="4157" spans="1:8">
      <c r="A4157" s="132">
        <v>434584</v>
      </c>
      <c r="B4157" s="134" t="s">
        <v>1151</v>
      </c>
      <c r="C4157" s="134">
        <v>63</v>
      </c>
      <c r="D4157" s="134">
        <v>44</v>
      </c>
      <c r="E4157" s="134">
        <v>50</v>
      </c>
      <c r="F4157" s="134">
        <v>62</v>
      </c>
      <c r="G4157" s="135">
        <v>62</v>
      </c>
      <c r="H4157" s="171">
        <f>IFERROR((Table21[[#This Row],[_202330]]-Table21[[#This Row],[_201930]])/Table21[[#This Row],[_201930]]*1,"")</f>
        <v>-1.5873015873015872E-2</v>
      </c>
    </row>
    <row r="4158" spans="1:8" ht="28.5">
      <c r="A4158" s="132">
        <v>434584</v>
      </c>
      <c r="B4158" s="134" t="s">
        <v>1152</v>
      </c>
      <c r="C4158" s="134">
        <v>0</v>
      </c>
      <c r="D4158" s="134">
        <v>22</v>
      </c>
      <c r="E4158" s="134">
        <v>0</v>
      </c>
      <c r="F4158" s="134">
        <v>2</v>
      </c>
      <c r="G4158" s="135">
        <v>14</v>
      </c>
      <c r="H4158" s="171" t="str">
        <f>IFERROR((Table21[[#This Row],[_202330]]-Table21[[#This Row],[_201930]])/Table21[[#This Row],[_201930]]*1,"")</f>
        <v/>
      </c>
    </row>
    <row r="4159" spans="1:8" ht="28.5">
      <c r="A4159" s="132">
        <v>434584</v>
      </c>
      <c r="B4159" s="134" t="s">
        <v>1153</v>
      </c>
      <c r="C4159" s="134">
        <v>0</v>
      </c>
      <c r="D4159" s="134">
        <v>0</v>
      </c>
      <c r="E4159" s="134">
        <v>0</v>
      </c>
      <c r="F4159" s="134">
        <v>2</v>
      </c>
      <c r="G4159" s="135">
        <v>0</v>
      </c>
      <c r="H4159" s="171" t="str">
        <f>IFERROR((Table21[[#This Row],[_202330]]-Table21[[#This Row],[_201930]])/Table21[[#This Row],[_201930]]*1,"")</f>
        <v/>
      </c>
    </row>
    <row r="4160" spans="1:8" ht="28.5">
      <c r="A4160" s="132">
        <v>434584</v>
      </c>
      <c r="B4160" s="134" t="s">
        <v>1154</v>
      </c>
      <c r="C4160" s="134">
        <v>0</v>
      </c>
      <c r="D4160" s="134">
        <v>22</v>
      </c>
      <c r="E4160" s="134">
        <v>0</v>
      </c>
      <c r="F4160" s="134">
        <v>0</v>
      </c>
      <c r="G4160" s="135">
        <v>14</v>
      </c>
      <c r="H4160" s="171" t="str">
        <f>IFERROR((Table21[[#This Row],[_202330]]-Table21[[#This Row],[_201930]])/Table21[[#This Row],[_201930]]*1,"")</f>
        <v/>
      </c>
    </row>
    <row r="4161" spans="1:8" ht="28.5">
      <c r="A4161" s="132">
        <v>434584</v>
      </c>
      <c r="B4161" s="134" t="s">
        <v>1155</v>
      </c>
      <c r="C4161" s="134">
        <v>38</v>
      </c>
      <c r="D4161" s="134">
        <v>33</v>
      </c>
      <c r="E4161" s="134">
        <v>50</v>
      </c>
      <c r="F4161" s="134">
        <v>36</v>
      </c>
      <c r="G4161" s="135">
        <v>24</v>
      </c>
      <c r="H4161" s="171">
        <f>IFERROR((Table21[[#This Row],[_202330]]-Table21[[#This Row],[_201930]])/Table21[[#This Row],[_201930]]*1,"")</f>
        <v>-0.36842105263157893</v>
      </c>
    </row>
    <row r="4162" spans="1:8">
      <c r="A4162" s="132">
        <v>434672</v>
      </c>
      <c r="B4162" s="134" t="s">
        <v>1173</v>
      </c>
      <c r="C4162" s="134">
        <v>1311</v>
      </c>
      <c r="D4162" s="134">
        <v>1372</v>
      </c>
      <c r="E4162" s="134">
        <v>1297</v>
      </c>
      <c r="F4162" s="134">
        <v>1238</v>
      </c>
      <c r="G4162" s="135">
        <v>974</v>
      </c>
      <c r="H4162" s="171">
        <f>IFERROR((Table21[[#This Row],[_202330]]-Table21[[#This Row],[_201930]])/Table21[[#This Row],[_201930]]*1,"")</f>
        <v>-0.25705568268497331</v>
      </c>
    </row>
    <row r="4163" spans="1:8">
      <c r="A4163" s="132">
        <v>434672</v>
      </c>
      <c r="B4163" s="134" t="s">
        <v>1131</v>
      </c>
      <c r="C4163" s="134">
        <v>0</v>
      </c>
      <c r="D4163" s="134">
        <v>0</v>
      </c>
      <c r="E4163" s="134">
        <v>0</v>
      </c>
      <c r="F4163" s="134">
        <v>0</v>
      </c>
      <c r="G4163" s="135">
        <v>0</v>
      </c>
      <c r="H4163" s="171" t="str">
        <f>IFERROR((Table21[[#This Row],[_202330]]-Table21[[#This Row],[_201930]])/Table21[[#This Row],[_201930]]*1,"")</f>
        <v/>
      </c>
    </row>
    <row r="4164" spans="1:8">
      <c r="A4164" s="132">
        <v>434672</v>
      </c>
      <c r="B4164" s="134" t="s">
        <v>1132</v>
      </c>
      <c r="C4164" s="134">
        <v>1311</v>
      </c>
      <c r="D4164" s="134">
        <v>1372</v>
      </c>
      <c r="E4164" s="134">
        <v>1297</v>
      </c>
      <c r="F4164" s="134">
        <v>1238</v>
      </c>
      <c r="G4164" s="135">
        <v>974</v>
      </c>
      <c r="H4164" s="171">
        <f>IFERROR((Table21[[#This Row],[_202330]]-Table21[[#This Row],[_201930]])/Table21[[#This Row],[_201930]]*1,"")</f>
        <v>-0.25705568268497331</v>
      </c>
    </row>
    <row r="4165" spans="1:8" ht="28.5">
      <c r="A4165" s="132">
        <v>434672</v>
      </c>
      <c r="B4165" s="134" t="s">
        <v>1133</v>
      </c>
      <c r="C4165" s="134">
        <v>26</v>
      </c>
      <c r="D4165" s="134">
        <v>77</v>
      </c>
      <c r="E4165" s="134">
        <v>201</v>
      </c>
      <c r="F4165" s="134">
        <v>189</v>
      </c>
      <c r="G4165" s="135">
        <v>67</v>
      </c>
      <c r="H4165" s="171">
        <f>IFERROR((Table21[[#This Row],[_202330]]-Table21[[#This Row],[_201930]])/Table21[[#This Row],[_201930]]*1,"")</f>
        <v>1.5769230769230769</v>
      </c>
    </row>
    <row r="4166" spans="1:8" ht="28.5">
      <c r="A4166" s="132">
        <v>434672</v>
      </c>
      <c r="B4166" s="134" t="s">
        <v>1162</v>
      </c>
      <c r="C4166" s="134">
        <v>215</v>
      </c>
      <c r="D4166" s="134">
        <v>250</v>
      </c>
      <c r="E4166" s="134">
        <v>222</v>
      </c>
      <c r="F4166" s="134">
        <v>242</v>
      </c>
      <c r="G4166" s="135">
        <v>175</v>
      </c>
      <c r="H4166" s="171">
        <f>IFERROR((Table21[[#This Row],[_202330]]-Table21[[#This Row],[_201930]])/Table21[[#This Row],[_201930]]*1,"")</f>
        <v>-0.18604651162790697</v>
      </c>
    </row>
    <row r="4167" spans="1:8" ht="28.5">
      <c r="A4167" s="132">
        <v>434672</v>
      </c>
      <c r="B4167" s="134" t="s">
        <v>1163</v>
      </c>
      <c r="C4167" s="134" t="s">
        <v>129</v>
      </c>
      <c r="D4167" s="134" t="s">
        <v>129</v>
      </c>
      <c r="E4167" s="134" t="s">
        <v>129</v>
      </c>
      <c r="F4167" s="134" t="s">
        <v>129</v>
      </c>
      <c r="G4167" s="135" t="s">
        <v>129</v>
      </c>
      <c r="H4167" s="171" t="str">
        <f>IFERROR((Table21[[#This Row],[_202330]]-Table21[[#This Row],[_201930]])/Table21[[#This Row],[_201930]]*1,"")</f>
        <v/>
      </c>
    </row>
    <row r="4168" spans="1:8">
      <c r="A4168" s="132">
        <v>434672</v>
      </c>
      <c r="B4168" s="134" t="s">
        <v>1136</v>
      </c>
      <c r="C4168" s="134">
        <v>241</v>
      </c>
      <c r="D4168" s="134">
        <v>327</v>
      </c>
      <c r="E4168" s="134">
        <v>423</v>
      </c>
      <c r="F4168" s="134">
        <v>431</v>
      </c>
      <c r="G4168" s="135">
        <v>242</v>
      </c>
      <c r="H4168" s="171">
        <f>IFERROR((Table21[[#This Row],[_202330]]-Table21[[#This Row],[_201930]])/Table21[[#This Row],[_201930]]*1,"")</f>
        <v>4.1493775933609959E-3</v>
      </c>
    </row>
    <row r="4169" spans="1:8">
      <c r="A4169" s="132">
        <v>434672</v>
      </c>
      <c r="B4169" s="134" t="s">
        <v>1137</v>
      </c>
      <c r="C4169" s="134">
        <v>18</v>
      </c>
      <c r="D4169" s="134">
        <v>24</v>
      </c>
      <c r="E4169" s="134">
        <v>33</v>
      </c>
      <c r="F4169" s="134">
        <v>35</v>
      </c>
      <c r="G4169" s="135">
        <v>25</v>
      </c>
      <c r="H4169" s="171">
        <f>IFERROR((Table21[[#This Row],[_202330]]-Table21[[#This Row],[_201930]])/Table21[[#This Row],[_201930]]*1,"")</f>
        <v>0.3888888888888889</v>
      </c>
    </row>
    <row r="4170" spans="1:8" ht="28.5">
      <c r="A4170" s="132">
        <v>434672</v>
      </c>
      <c r="B4170" s="134" t="s">
        <v>1138</v>
      </c>
      <c r="C4170" s="134">
        <v>27</v>
      </c>
      <c r="D4170" s="134">
        <v>79</v>
      </c>
      <c r="E4170" s="134">
        <v>200</v>
      </c>
      <c r="F4170" s="134">
        <v>192</v>
      </c>
      <c r="G4170" s="135">
        <v>69</v>
      </c>
      <c r="H4170" s="171">
        <f>IFERROR((Table21[[#This Row],[_202330]]-Table21[[#This Row],[_201930]])/Table21[[#This Row],[_201930]]*1,"")</f>
        <v>1.5555555555555556</v>
      </c>
    </row>
    <row r="4171" spans="1:8" ht="28.5">
      <c r="A4171" s="132">
        <v>434672</v>
      </c>
      <c r="B4171" s="134" t="s">
        <v>1164</v>
      </c>
      <c r="C4171" s="134">
        <v>260</v>
      </c>
      <c r="D4171" s="134">
        <v>302</v>
      </c>
      <c r="E4171" s="134">
        <v>272</v>
      </c>
      <c r="F4171" s="134">
        <v>274</v>
      </c>
      <c r="G4171" s="135">
        <v>200</v>
      </c>
      <c r="H4171" s="171">
        <f>IFERROR((Table21[[#This Row],[_202330]]-Table21[[#This Row],[_201930]])/Table21[[#This Row],[_201930]]*1,"")</f>
        <v>-0.23076923076923078</v>
      </c>
    </row>
    <row r="4172" spans="1:8" ht="28.5">
      <c r="A4172" s="132">
        <v>434672</v>
      </c>
      <c r="B4172" s="134" t="s">
        <v>1165</v>
      </c>
      <c r="C4172" s="134" t="s">
        <v>129</v>
      </c>
      <c r="D4172" s="134" t="s">
        <v>129</v>
      </c>
      <c r="E4172" s="134" t="s">
        <v>129</v>
      </c>
      <c r="F4172" s="134" t="s">
        <v>129</v>
      </c>
      <c r="G4172" s="135" t="s">
        <v>129</v>
      </c>
      <c r="H4172" s="171" t="str">
        <f>IFERROR((Table21[[#This Row],[_202330]]-Table21[[#This Row],[_201930]])/Table21[[#This Row],[_201930]]*1,"")</f>
        <v/>
      </c>
    </row>
    <row r="4173" spans="1:8">
      <c r="A4173" s="132">
        <v>434672</v>
      </c>
      <c r="B4173" s="134" t="s">
        <v>1141</v>
      </c>
      <c r="C4173" s="134">
        <v>287</v>
      </c>
      <c r="D4173" s="134">
        <v>381</v>
      </c>
      <c r="E4173" s="134">
        <v>472</v>
      </c>
      <c r="F4173" s="134">
        <v>466</v>
      </c>
      <c r="G4173" s="135">
        <v>269</v>
      </c>
      <c r="H4173" s="171">
        <f>IFERROR((Table21[[#This Row],[_202330]]-Table21[[#This Row],[_201930]])/Table21[[#This Row],[_201930]]*1,"")</f>
        <v>-6.2717770034843204E-2</v>
      </c>
    </row>
    <row r="4174" spans="1:8">
      <c r="A4174" s="132">
        <v>434672</v>
      </c>
      <c r="B4174" s="134" t="s">
        <v>1142</v>
      </c>
      <c r="C4174" s="134">
        <v>22</v>
      </c>
      <c r="D4174" s="134">
        <v>28</v>
      </c>
      <c r="E4174" s="134">
        <v>36</v>
      </c>
      <c r="F4174" s="134">
        <v>38</v>
      </c>
      <c r="G4174" s="135">
        <v>28</v>
      </c>
      <c r="H4174" s="171">
        <f>IFERROR((Table21[[#This Row],[_202330]]-Table21[[#This Row],[_201930]])/Table21[[#This Row],[_201930]]*1,"")</f>
        <v>0.27272727272727271</v>
      </c>
    </row>
    <row r="4175" spans="1:8" ht="28.5">
      <c r="A4175" s="132">
        <v>434672</v>
      </c>
      <c r="B4175" s="134" t="s">
        <v>1143</v>
      </c>
      <c r="C4175" s="134">
        <v>27</v>
      </c>
      <c r="D4175" s="134">
        <v>80</v>
      </c>
      <c r="E4175" s="134">
        <v>199</v>
      </c>
      <c r="F4175" s="134">
        <v>192</v>
      </c>
      <c r="G4175" s="135">
        <v>67</v>
      </c>
      <c r="H4175" s="171">
        <f>IFERROR((Table21[[#This Row],[_202330]]-Table21[[#This Row],[_201930]])/Table21[[#This Row],[_201930]]*1,"")</f>
        <v>1.4814814814814814</v>
      </c>
    </row>
    <row r="4176" spans="1:8" ht="28.5">
      <c r="A4176" s="132">
        <v>434672</v>
      </c>
      <c r="B4176" s="134" t="s">
        <v>1166</v>
      </c>
      <c r="C4176" s="134">
        <v>286</v>
      </c>
      <c r="D4176" s="134">
        <v>317</v>
      </c>
      <c r="E4176" s="134">
        <v>293</v>
      </c>
      <c r="F4176" s="134">
        <v>291</v>
      </c>
      <c r="G4176" s="135">
        <v>218</v>
      </c>
      <c r="H4176" s="171">
        <f>IFERROR((Table21[[#This Row],[_202330]]-Table21[[#This Row],[_201930]])/Table21[[#This Row],[_201930]]*1,"")</f>
        <v>-0.23776223776223776</v>
      </c>
    </row>
    <row r="4177" spans="1:8" ht="28.5">
      <c r="A4177" s="132">
        <v>434672</v>
      </c>
      <c r="B4177" s="134" t="s">
        <v>1167</v>
      </c>
      <c r="C4177" s="134" t="s">
        <v>129</v>
      </c>
      <c r="D4177" s="134" t="s">
        <v>129</v>
      </c>
      <c r="E4177" s="134" t="s">
        <v>129</v>
      </c>
      <c r="F4177" s="134" t="s">
        <v>129</v>
      </c>
      <c r="G4177" s="135" t="s">
        <v>129</v>
      </c>
      <c r="H4177" s="171" t="str">
        <f>IFERROR((Table21[[#This Row],[_202330]]-Table21[[#This Row],[_201930]])/Table21[[#This Row],[_201930]]*1,"")</f>
        <v/>
      </c>
    </row>
    <row r="4178" spans="1:8">
      <c r="A4178" s="132">
        <v>434672</v>
      </c>
      <c r="B4178" s="134" t="s">
        <v>1146</v>
      </c>
      <c r="C4178" s="134">
        <v>313</v>
      </c>
      <c r="D4178" s="134">
        <v>397</v>
      </c>
      <c r="E4178" s="134">
        <v>492</v>
      </c>
      <c r="F4178" s="134">
        <v>483</v>
      </c>
      <c r="G4178" s="135">
        <v>285</v>
      </c>
      <c r="H4178" s="171">
        <f>IFERROR((Table21[[#This Row],[_202330]]-Table21[[#This Row],[_201930]])/Table21[[#This Row],[_201930]]*1,"")</f>
        <v>-8.9456869009584661E-2</v>
      </c>
    </row>
    <row r="4179" spans="1:8" ht="28.5">
      <c r="A4179" s="132">
        <v>434672</v>
      </c>
      <c r="B4179" s="134" t="s">
        <v>1147</v>
      </c>
      <c r="C4179" s="134">
        <v>34</v>
      </c>
      <c r="D4179" s="134">
        <v>29</v>
      </c>
      <c r="E4179" s="134">
        <v>31</v>
      </c>
      <c r="F4179" s="134">
        <v>20</v>
      </c>
      <c r="G4179" s="135">
        <v>25</v>
      </c>
      <c r="H4179" s="171">
        <f>IFERROR((Table21[[#This Row],[_202330]]-Table21[[#This Row],[_201930]])/Table21[[#This Row],[_201930]]*1,"")</f>
        <v>-0.26470588235294118</v>
      </c>
    </row>
    <row r="4180" spans="1:8" ht="28.5">
      <c r="A4180" s="132">
        <v>434672</v>
      </c>
      <c r="B4180" s="134" t="s">
        <v>1148</v>
      </c>
      <c r="C4180" s="134">
        <v>541</v>
      </c>
      <c r="D4180" s="134">
        <v>484</v>
      </c>
      <c r="E4180" s="134">
        <v>440</v>
      </c>
      <c r="F4180" s="134">
        <v>393</v>
      </c>
      <c r="G4180" s="135">
        <v>323</v>
      </c>
      <c r="H4180" s="171">
        <f>IFERROR((Table21[[#This Row],[_202330]]-Table21[[#This Row],[_201930]])/Table21[[#This Row],[_201930]]*1,"")</f>
        <v>-0.40295748613678373</v>
      </c>
    </row>
    <row r="4181" spans="1:8" ht="28.5">
      <c r="A4181" s="132">
        <v>434672</v>
      </c>
      <c r="B4181" s="134" t="s">
        <v>1149</v>
      </c>
      <c r="C4181" s="134">
        <v>423</v>
      </c>
      <c r="D4181" s="134">
        <v>462</v>
      </c>
      <c r="E4181" s="134">
        <v>334</v>
      </c>
      <c r="F4181" s="134">
        <v>342</v>
      </c>
      <c r="G4181" s="135">
        <v>341</v>
      </c>
      <c r="H4181" s="171">
        <f>IFERROR((Table21[[#This Row],[_202330]]-Table21[[#This Row],[_201930]])/Table21[[#This Row],[_201930]]*1,"")</f>
        <v>-0.19385342789598109</v>
      </c>
    </row>
    <row r="4182" spans="1:8" ht="28.5">
      <c r="A4182" s="132">
        <v>434672</v>
      </c>
      <c r="B4182" s="134" t="s">
        <v>1150</v>
      </c>
      <c r="C4182" s="134">
        <v>998</v>
      </c>
      <c r="D4182" s="134">
        <v>975</v>
      </c>
      <c r="E4182" s="134">
        <v>805</v>
      </c>
      <c r="F4182" s="134">
        <v>755</v>
      </c>
      <c r="G4182" s="135">
        <v>689</v>
      </c>
      <c r="H4182" s="171">
        <f>IFERROR((Table21[[#This Row],[_202330]]-Table21[[#This Row],[_201930]])/Table21[[#This Row],[_201930]]*1,"")</f>
        <v>-0.30961923847695388</v>
      </c>
    </row>
    <row r="4183" spans="1:8">
      <c r="A4183" s="132">
        <v>434672</v>
      </c>
      <c r="B4183" s="134" t="s">
        <v>1151</v>
      </c>
      <c r="C4183" s="134">
        <v>24</v>
      </c>
      <c r="D4183" s="134">
        <v>29</v>
      </c>
      <c r="E4183" s="134">
        <v>38</v>
      </c>
      <c r="F4183" s="134">
        <v>39</v>
      </c>
      <c r="G4183" s="135">
        <v>29</v>
      </c>
      <c r="H4183" s="171">
        <f>IFERROR((Table21[[#This Row],[_202330]]-Table21[[#This Row],[_201930]])/Table21[[#This Row],[_201930]]*1,"")</f>
        <v>0.20833333333333334</v>
      </c>
    </row>
    <row r="4184" spans="1:8" ht="28.5">
      <c r="A4184" s="132">
        <v>434672</v>
      </c>
      <c r="B4184" s="134" t="s">
        <v>1152</v>
      </c>
      <c r="C4184" s="134">
        <v>44</v>
      </c>
      <c r="D4184" s="134">
        <v>37</v>
      </c>
      <c r="E4184" s="134">
        <v>36</v>
      </c>
      <c r="F4184" s="134">
        <v>33</v>
      </c>
      <c r="G4184" s="135">
        <v>36</v>
      </c>
      <c r="H4184" s="171">
        <f>IFERROR((Table21[[#This Row],[_202330]]-Table21[[#This Row],[_201930]])/Table21[[#This Row],[_201930]]*1,"")</f>
        <v>-0.18181818181818182</v>
      </c>
    </row>
    <row r="4185" spans="1:8" ht="28.5">
      <c r="A4185" s="132">
        <v>434672</v>
      </c>
      <c r="B4185" s="134" t="s">
        <v>1153</v>
      </c>
      <c r="C4185" s="134">
        <v>3</v>
      </c>
      <c r="D4185" s="134">
        <v>2</v>
      </c>
      <c r="E4185" s="134">
        <v>2</v>
      </c>
      <c r="F4185" s="134">
        <v>2</v>
      </c>
      <c r="G4185" s="135">
        <v>3</v>
      </c>
      <c r="H4185" s="171">
        <f>IFERROR((Table21[[#This Row],[_202330]]-Table21[[#This Row],[_201930]])/Table21[[#This Row],[_201930]]*1,"")</f>
        <v>0</v>
      </c>
    </row>
    <row r="4186" spans="1:8" ht="28.5">
      <c r="A4186" s="132">
        <v>434672</v>
      </c>
      <c r="B4186" s="134" t="s">
        <v>1154</v>
      </c>
      <c r="C4186" s="134">
        <v>41</v>
      </c>
      <c r="D4186" s="134">
        <v>35</v>
      </c>
      <c r="E4186" s="134">
        <v>34</v>
      </c>
      <c r="F4186" s="134">
        <v>32</v>
      </c>
      <c r="G4186" s="135">
        <v>33</v>
      </c>
      <c r="H4186" s="171">
        <f>IFERROR((Table21[[#This Row],[_202330]]-Table21[[#This Row],[_201930]])/Table21[[#This Row],[_201930]]*1,"")</f>
        <v>-0.1951219512195122</v>
      </c>
    </row>
    <row r="4187" spans="1:8" ht="28.5">
      <c r="A4187" s="132">
        <v>434672</v>
      </c>
      <c r="B4187" s="134" t="s">
        <v>1155</v>
      </c>
      <c r="C4187" s="134">
        <v>32</v>
      </c>
      <c r="D4187" s="134">
        <v>34</v>
      </c>
      <c r="E4187" s="134">
        <v>26</v>
      </c>
      <c r="F4187" s="134">
        <v>28</v>
      </c>
      <c r="G4187" s="135">
        <v>35</v>
      </c>
      <c r="H4187" s="171">
        <f>IFERROR((Table21[[#This Row],[_202330]]-Table21[[#This Row],[_201930]])/Table21[[#This Row],[_201930]]*1,"")</f>
        <v>9.375E-2</v>
      </c>
    </row>
    <row r="4188" spans="1:8">
      <c r="A4188" s="132">
        <v>434751</v>
      </c>
      <c r="B4188" s="134" t="s">
        <v>1173</v>
      </c>
      <c r="C4188" s="134">
        <v>21</v>
      </c>
      <c r="D4188" s="134">
        <v>5</v>
      </c>
      <c r="E4188" s="134">
        <v>3</v>
      </c>
      <c r="F4188" s="134">
        <v>2</v>
      </c>
      <c r="G4188" s="135">
        <v>58</v>
      </c>
      <c r="H4188" s="171">
        <f>IFERROR((Table21[[#This Row],[_202330]]-Table21[[#This Row],[_201930]])/Table21[[#This Row],[_201930]]*1,"")</f>
        <v>1.7619047619047619</v>
      </c>
    </row>
    <row r="4189" spans="1:8">
      <c r="A4189" s="132">
        <v>434751</v>
      </c>
      <c r="B4189" s="134" t="s">
        <v>1131</v>
      </c>
      <c r="C4189" s="134">
        <v>0</v>
      </c>
      <c r="D4189" s="134">
        <v>0</v>
      </c>
      <c r="E4189" s="134">
        <v>0</v>
      </c>
      <c r="F4189" s="134">
        <v>1</v>
      </c>
      <c r="G4189" s="135">
        <v>0</v>
      </c>
      <c r="H4189" s="171" t="str">
        <f>IFERROR((Table21[[#This Row],[_202330]]-Table21[[#This Row],[_201930]])/Table21[[#This Row],[_201930]]*1,"")</f>
        <v/>
      </c>
    </row>
    <row r="4190" spans="1:8">
      <c r="A4190" s="132">
        <v>434751</v>
      </c>
      <c r="B4190" s="134" t="s">
        <v>1132</v>
      </c>
      <c r="C4190" s="134">
        <v>21</v>
      </c>
      <c r="D4190" s="134">
        <v>5</v>
      </c>
      <c r="E4190" s="134">
        <v>3</v>
      </c>
      <c r="F4190" s="134">
        <v>1</v>
      </c>
      <c r="G4190" s="135">
        <v>58</v>
      </c>
      <c r="H4190" s="171">
        <f>IFERROR((Table21[[#This Row],[_202330]]-Table21[[#This Row],[_201930]])/Table21[[#This Row],[_201930]]*1,"")</f>
        <v>1.7619047619047619</v>
      </c>
    </row>
    <row r="4191" spans="1:8" ht="28.5">
      <c r="A4191" s="132">
        <v>434751</v>
      </c>
      <c r="B4191" s="134" t="s">
        <v>1133</v>
      </c>
      <c r="C4191" s="134">
        <v>0</v>
      </c>
      <c r="D4191" s="134">
        <v>0</v>
      </c>
      <c r="E4191" s="134">
        <v>0</v>
      </c>
      <c r="F4191" s="134">
        <v>0</v>
      </c>
      <c r="G4191" s="135">
        <v>0</v>
      </c>
      <c r="H4191" s="171" t="str">
        <f>IFERROR((Table21[[#This Row],[_202330]]-Table21[[#This Row],[_201930]])/Table21[[#This Row],[_201930]]*1,"")</f>
        <v/>
      </c>
    </row>
    <row r="4192" spans="1:8" ht="28.5">
      <c r="A4192" s="132">
        <v>434751</v>
      </c>
      <c r="B4192" s="134" t="s">
        <v>1162</v>
      </c>
      <c r="C4192" s="134">
        <v>1</v>
      </c>
      <c r="D4192" s="134">
        <v>1</v>
      </c>
      <c r="E4192" s="134">
        <v>0</v>
      </c>
      <c r="F4192" s="134">
        <v>0</v>
      </c>
      <c r="G4192" s="135">
        <v>19</v>
      </c>
      <c r="H4192" s="171">
        <f>IFERROR((Table21[[#This Row],[_202330]]-Table21[[#This Row],[_201930]])/Table21[[#This Row],[_201930]]*1,"")</f>
        <v>18</v>
      </c>
    </row>
    <row r="4193" spans="1:8" ht="28.5">
      <c r="A4193" s="132">
        <v>434751</v>
      </c>
      <c r="B4193" s="134" t="s">
        <v>1163</v>
      </c>
      <c r="C4193" s="134" t="s">
        <v>129</v>
      </c>
      <c r="D4193" s="134" t="s">
        <v>129</v>
      </c>
      <c r="E4193" s="134" t="s">
        <v>129</v>
      </c>
      <c r="F4193" s="134" t="s">
        <v>129</v>
      </c>
      <c r="G4193" s="135" t="s">
        <v>129</v>
      </c>
      <c r="H4193" s="171" t="str">
        <f>IFERROR((Table21[[#This Row],[_202330]]-Table21[[#This Row],[_201930]])/Table21[[#This Row],[_201930]]*1,"")</f>
        <v/>
      </c>
    </row>
    <row r="4194" spans="1:8">
      <c r="A4194" s="132">
        <v>434751</v>
      </c>
      <c r="B4194" s="134" t="s">
        <v>1136</v>
      </c>
      <c r="C4194" s="134">
        <v>1</v>
      </c>
      <c r="D4194" s="134">
        <v>1</v>
      </c>
      <c r="E4194" s="134">
        <v>0</v>
      </c>
      <c r="F4194" s="134">
        <v>0</v>
      </c>
      <c r="G4194" s="135">
        <v>19</v>
      </c>
      <c r="H4194" s="171">
        <f>IFERROR((Table21[[#This Row],[_202330]]-Table21[[#This Row],[_201930]])/Table21[[#This Row],[_201930]]*1,"")</f>
        <v>18</v>
      </c>
    </row>
    <row r="4195" spans="1:8">
      <c r="A4195" s="132">
        <v>434751</v>
      </c>
      <c r="B4195" s="134" t="s">
        <v>1137</v>
      </c>
      <c r="C4195" s="134">
        <v>5</v>
      </c>
      <c r="D4195" s="134">
        <v>20</v>
      </c>
      <c r="E4195" s="134">
        <v>0</v>
      </c>
      <c r="F4195" s="134">
        <v>0</v>
      </c>
      <c r="G4195" s="135">
        <v>33</v>
      </c>
      <c r="H4195" s="171">
        <f>IFERROR((Table21[[#This Row],[_202330]]-Table21[[#This Row],[_201930]])/Table21[[#This Row],[_201930]]*1,"")</f>
        <v>5.6</v>
      </c>
    </row>
    <row r="4196" spans="1:8" ht="28.5">
      <c r="A4196" s="132">
        <v>434751</v>
      </c>
      <c r="B4196" s="134" t="s">
        <v>1138</v>
      </c>
      <c r="C4196" s="134">
        <v>0</v>
      </c>
      <c r="D4196" s="134">
        <v>0</v>
      </c>
      <c r="E4196" s="134">
        <v>0</v>
      </c>
      <c r="F4196" s="134">
        <v>0</v>
      </c>
      <c r="G4196" s="135">
        <v>0</v>
      </c>
      <c r="H4196" s="171" t="str">
        <f>IFERROR((Table21[[#This Row],[_202330]]-Table21[[#This Row],[_201930]])/Table21[[#This Row],[_201930]]*1,"")</f>
        <v/>
      </c>
    </row>
    <row r="4197" spans="1:8" ht="28.5">
      <c r="A4197" s="132">
        <v>434751</v>
      </c>
      <c r="B4197" s="134" t="s">
        <v>1164</v>
      </c>
      <c r="C4197" s="134">
        <v>1</v>
      </c>
      <c r="D4197" s="134">
        <v>1</v>
      </c>
      <c r="E4197" s="134">
        <v>0</v>
      </c>
      <c r="F4197" s="134">
        <v>0</v>
      </c>
      <c r="G4197" s="135">
        <v>20</v>
      </c>
      <c r="H4197" s="171">
        <f>IFERROR((Table21[[#This Row],[_202330]]-Table21[[#This Row],[_201930]])/Table21[[#This Row],[_201930]]*1,"")</f>
        <v>19</v>
      </c>
    </row>
    <row r="4198" spans="1:8" ht="28.5">
      <c r="A4198" s="132">
        <v>434751</v>
      </c>
      <c r="B4198" s="134" t="s">
        <v>1165</v>
      </c>
      <c r="C4198" s="134" t="s">
        <v>129</v>
      </c>
      <c r="D4198" s="134" t="s">
        <v>129</v>
      </c>
      <c r="E4198" s="134" t="s">
        <v>129</v>
      </c>
      <c r="F4198" s="134" t="s">
        <v>129</v>
      </c>
      <c r="G4198" s="135" t="s">
        <v>129</v>
      </c>
      <c r="H4198" s="171" t="str">
        <f>IFERROR((Table21[[#This Row],[_202330]]-Table21[[#This Row],[_201930]])/Table21[[#This Row],[_201930]]*1,"")</f>
        <v/>
      </c>
    </row>
    <row r="4199" spans="1:8">
      <c r="A4199" s="132">
        <v>434751</v>
      </c>
      <c r="B4199" s="134" t="s">
        <v>1141</v>
      </c>
      <c r="C4199" s="134">
        <v>1</v>
      </c>
      <c r="D4199" s="134">
        <v>1</v>
      </c>
      <c r="E4199" s="134">
        <v>0</v>
      </c>
      <c r="F4199" s="134">
        <v>0</v>
      </c>
      <c r="G4199" s="135">
        <v>20</v>
      </c>
      <c r="H4199" s="171">
        <f>IFERROR((Table21[[#This Row],[_202330]]-Table21[[#This Row],[_201930]])/Table21[[#This Row],[_201930]]*1,"")</f>
        <v>19</v>
      </c>
    </row>
    <row r="4200" spans="1:8">
      <c r="A4200" s="132">
        <v>434751</v>
      </c>
      <c r="B4200" s="134" t="s">
        <v>1142</v>
      </c>
      <c r="C4200" s="134">
        <v>5</v>
      </c>
      <c r="D4200" s="134">
        <v>20</v>
      </c>
      <c r="E4200" s="134">
        <v>0</v>
      </c>
      <c r="F4200" s="134">
        <v>0</v>
      </c>
      <c r="G4200" s="135">
        <v>34</v>
      </c>
      <c r="H4200" s="171">
        <f>IFERROR((Table21[[#This Row],[_202330]]-Table21[[#This Row],[_201930]])/Table21[[#This Row],[_201930]]*1,"")</f>
        <v>5.8</v>
      </c>
    </row>
    <row r="4201" spans="1:8" ht="28.5">
      <c r="A4201" s="132">
        <v>434751</v>
      </c>
      <c r="B4201" s="134" t="s">
        <v>1143</v>
      </c>
      <c r="C4201" s="134">
        <v>0</v>
      </c>
      <c r="D4201" s="134">
        <v>0</v>
      </c>
      <c r="E4201" s="134">
        <v>0</v>
      </c>
      <c r="F4201" s="134">
        <v>0</v>
      </c>
      <c r="G4201" s="135">
        <v>0</v>
      </c>
      <c r="H4201" s="171" t="str">
        <f>IFERROR((Table21[[#This Row],[_202330]]-Table21[[#This Row],[_201930]])/Table21[[#This Row],[_201930]]*1,"")</f>
        <v/>
      </c>
    </row>
    <row r="4202" spans="1:8" ht="28.5">
      <c r="A4202" s="132">
        <v>434751</v>
      </c>
      <c r="B4202" s="134" t="s">
        <v>1166</v>
      </c>
      <c r="C4202" s="134">
        <v>1</v>
      </c>
      <c r="D4202" s="134">
        <v>1</v>
      </c>
      <c r="E4202" s="134">
        <v>0</v>
      </c>
      <c r="F4202" s="134">
        <v>0</v>
      </c>
      <c r="G4202" s="135">
        <v>21</v>
      </c>
      <c r="H4202" s="171">
        <f>IFERROR((Table21[[#This Row],[_202330]]-Table21[[#This Row],[_201930]])/Table21[[#This Row],[_201930]]*1,"")</f>
        <v>20</v>
      </c>
    </row>
    <row r="4203" spans="1:8" ht="28.5">
      <c r="A4203" s="132">
        <v>434751</v>
      </c>
      <c r="B4203" s="134" t="s">
        <v>1167</v>
      </c>
      <c r="C4203" s="134" t="s">
        <v>129</v>
      </c>
      <c r="D4203" s="134" t="s">
        <v>129</v>
      </c>
      <c r="E4203" s="134" t="s">
        <v>129</v>
      </c>
      <c r="F4203" s="134" t="s">
        <v>129</v>
      </c>
      <c r="G4203" s="135" t="s">
        <v>129</v>
      </c>
      <c r="H4203" s="171" t="str">
        <f>IFERROR((Table21[[#This Row],[_202330]]-Table21[[#This Row],[_201930]])/Table21[[#This Row],[_201930]]*1,"")</f>
        <v/>
      </c>
    </row>
    <row r="4204" spans="1:8">
      <c r="A4204" s="132">
        <v>434751</v>
      </c>
      <c r="B4204" s="134" t="s">
        <v>1146</v>
      </c>
      <c r="C4204" s="134">
        <v>1</v>
      </c>
      <c r="D4204" s="134">
        <v>1</v>
      </c>
      <c r="E4204" s="134">
        <v>0</v>
      </c>
      <c r="F4204" s="134">
        <v>0</v>
      </c>
      <c r="G4204" s="135">
        <v>21</v>
      </c>
      <c r="H4204" s="171">
        <f>IFERROR((Table21[[#This Row],[_202330]]-Table21[[#This Row],[_201930]])/Table21[[#This Row],[_201930]]*1,"")</f>
        <v>20</v>
      </c>
    </row>
    <row r="4205" spans="1:8" ht="28.5">
      <c r="A4205" s="132">
        <v>434751</v>
      </c>
      <c r="B4205" s="134" t="s">
        <v>1147</v>
      </c>
      <c r="C4205" s="134">
        <v>3</v>
      </c>
      <c r="D4205" s="134">
        <v>1</v>
      </c>
      <c r="E4205" s="134">
        <v>0</v>
      </c>
      <c r="F4205" s="134">
        <v>0</v>
      </c>
      <c r="G4205" s="135">
        <v>0</v>
      </c>
      <c r="H4205" s="171">
        <f>IFERROR((Table21[[#This Row],[_202330]]-Table21[[#This Row],[_201930]])/Table21[[#This Row],[_201930]]*1,"")</f>
        <v>-1</v>
      </c>
    </row>
    <row r="4206" spans="1:8" ht="28.5">
      <c r="A4206" s="132">
        <v>434751</v>
      </c>
      <c r="B4206" s="134" t="s">
        <v>1148</v>
      </c>
      <c r="C4206" s="134">
        <v>4</v>
      </c>
      <c r="D4206" s="134">
        <v>1</v>
      </c>
      <c r="E4206" s="134">
        <v>1</v>
      </c>
      <c r="F4206" s="134">
        <v>0</v>
      </c>
      <c r="G4206" s="135">
        <v>0</v>
      </c>
      <c r="H4206" s="171">
        <f>IFERROR((Table21[[#This Row],[_202330]]-Table21[[#This Row],[_201930]])/Table21[[#This Row],[_201930]]*1,"")</f>
        <v>-1</v>
      </c>
    </row>
    <row r="4207" spans="1:8" ht="28.5">
      <c r="A4207" s="132">
        <v>434751</v>
      </c>
      <c r="B4207" s="134" t="s">
        <v>1149</v>
      </c>
      <c r="C4207" s="134">
        <v>13</v>
      </c>
      <c r="D4207" s="134">
        <v>2</v>
      </c>
      <c r="E4207" s="134">
        <v>2</v>
      </c>
      <c r="F4207" s="134">
        <v>1</v>
      </c>
      <c r="G4207" s="135">
        <v>37</v>
      </c>
      <c r="H4207" s="171">
        <f>IFERROR((Table21[[#This Row],[_202330]]-Table21[[#This Row],[_201930]])/Table21[[#This Row],[_201930]]*1,"")</f>
        <v>1.8461538461538463</v>
      </c>
    </row>
    <row r="4208" spans="1:8" ht="28.5">
      <c r="A4208" s="132">
        <v>434751</v>
      </c>
      <c r="B4208" s="134" t="s">
        <v>1150</v>
      </c>
      <c r="C4208" s="134">
        <v>20</v>
      </c>
      <c r="D4208" s="134">
        <v>4</v>
      </c>
      <c r="E4208" s="134">
        <v>3</v>
      </c>
      <c r="F4208" s="134">
        <v>1</v>
      </c>
      <c r="G4208" s="135">
        <v>37</v>
      </c>
      <c r="H4208" s="171">
        <f>IFERROR((Table21[[#This Row],[_202330]]-Table21[[#This Row],[_201930]])/Table21[[#This Row],[_201930]]*1,"")</f>
        <v>0.85</v>
      </c>
    </row>
    <row r="4209" spans="1:8">
      <c r="A4209" s="132">
        <v>434751</v>
      </c>
      <c r="B4209" s="134" t="s">
        <v>1151</v>
      </c>
      <c r="C4209" s="134">
        <v>5</v>
      </c>
      <c r="D4209" s="134">
        <v>20</v>
      </c>
      <c r="E4209" s="134">
        <v>0</v>
      </c>
      <c r="F4209" s="134">
        <v>0</v>
      </c>
      <c r="G4209" s="135">
        <v>36</v>
      </c>
      <c r="H4209" s="171">
        <f>IFERROR((Table21[[#This Row],[_202330]]-Table21[[#This Row],[_201930]])/Table21[[#This Row],[_201930]]*1,"")</f>
        <v>6.2</v>
      </c>
    </row>
    <row r="4210" spans="1:8" ht="28.5">
      <c r="A4210" s="132">
        <v>434751</v>
      </c>
      <c r="B4210" s="134" t="s">
        <v>1152</v>
      </c>
      <c r="C4210" s="134">
        <v>33</v>
      </c>
      <c r="D4210" s="134">
        <v>40</v>
      </c>
      <c r="E4210" s="134">
        <v>33</v>
      </c>
      <c r="F4210" s="134">
        <v>0</v>
      </c>
      <c r="G4210" s="135">
        <v>0</v>
      </c>
      <c r="H4210" s="171">
        <f>IFERROR((Table21[[#This Row],[_202330]]-Table21[[#This Row],[_201930]])/Table21[[#This Row],[_201930]]*1,"")</f>
        <v>-1</v>
      </c>
    </row>
    <row r="4211" spans="1:8" ht="28.5">
      <c r="A4211" s="132">
        <v>434751</v>
      </c>
      <c r="B4211" s="134" t="s">
        <v>1153</v>
      </c>
      <c r="C4211" s="134">
        <v>14</v>
      </c>
      <c r="D4211" s="134">
        <v>20</v>
      </c>
      <c r="E4211" s="134">
        <v>0</v>
      </c>
      <c r="F4211" s="134">
        <v>0</v>
      </c>
      <c r="G4211" s="135">
        <v>0</v>
      </c>
      <c r="H4211" s="171">
        <f>IFERROR((Table21[[#This Row],[_202330]]-Table21[[#This Row],[_201930]])/Table21[[#This Row],[_201930]]*1,"")</f>
        <v>-1</v>
      </c>
    </row>
    <row r="4212" spans="1:8" ht="28.5">
      <c r="A4212" s="132">
        <v>434751</v>
      </c>
      <c r="B4212" s="134" t="s">
        <v>1154</v>
      </c>
      <c r="C4212" s="134">
        <v>19</v>
      </c>
      <c r="D4212" s="134">
        <v>20</v>
      </c>
      <c r="E4212" s="134">
        <v>33</v>
      </c>
      <c r="F4212" s="134">
        <v>0</v>
      </c>
      <c r="G4212" s="135">
        <v>0</v>
      </c>
      <c r="H4212" s="171">
        <f>IFERROR((Table21[[#This Row],[_202330]]-Table21[[#This Row],[_201930]])/Table21[[#This Row],[_201930]]*1,"")</f>
        <v>-1</v>
      </c>
    </row>
    <row r="4213" spans="1:8" ht="28.5">
      <c r="A4213" s="132">
        <v>434751</v>
      </c>
      <c r="B4213" s="134" t="s">
        <v>1155</v>
      </c>
      <c r="C4213" s="134">
        <v>62</v>
      </c>
      <c r="D4213" s="134">
        <v>40</v>
      </c>
      <c r="E4213" s="134">
        <v>67</v>
      </c>
      <c r="F4213" s="134">
        <v>100</v>
      </c>
      <c r="G4213" s="135">
        <v>64</v>
      </c>
      <c r="H4213" s="171">
        <f>IFERROR((Table21[[#This Row],[_202330]]-Table21[[#This Row],[_201930]])/Table21[[#This Row],[_201930]]*1,"")</f>
        <v>3.2258064516129031E-2</v>
      </c>
    </row>
    <row r="4214" spans="1:8">
      <c r="A4214" s="132">
        <v>442781</v>
      </c>
      <c r="B4214" s="134" t="s">
        <v>1173</v>
      </c>
      <c r="C4214" s="134">
        <v>4</v>
      </c>
      <c r="D4214" s="134">
        <v>6</v>
      </c>
      <c r="E4214" s="134">
        <v>1</v>
      </c>
      <c r="F4214" s="134">
        <v>2</v>
      </c>
      <c r="G4214" s="135">
        <v>10</v>
      </c>
      <c r="H4214" s="171">
        <f>IFERROR((Table21[[#This Row],[_202330]]-Table21[[#This Row],[_201930]])/Table21[[#This Row],[_201930]]*1,"")</f>
        <v>1.5</v>
      </c>
    </row>
    <row r="4215" spans="1:8">
      <c r="A4215" s="132">
        <v>442781</v>
      </c>
      <c r="B4215" s="134" t="s">
        <v>1131</v>
      </c>
      <c r="C4215" s="134">
        <v>0</v>
      </c>
      <c r="D4215" s="134">
        <v>0</v>
      </c>
      <c r="E4215" s="134">
        <v>0</v>
      </c>
      <c r="F4215" s="134">
        <v>0</v>
      </c>
      <c r="G4215" s="135">
        <v>0</v>
      </c>
      <c r="H4215" s="171" t="str">
        <f>IFERROR((Table21[[#This Row],[_202330]]-Table21[[#This Row],[_201930]])/Table21[[#This Row],[_201930]]*1,"")</f>
        <v/>
      </c>
    </row>
    <row r="4216" spans="1:8">
      <c r="A4216" s="132">
        <v>442781</v>
      </c>
      <c r="B4216" s="134" t="s">
        <v>1132</v>
      </c>
      <c r="C4216" s="134">
        <v>4</v>
      </c>
      <c r="D4216" s="134">
        <v>6</v>
      </c>
      <c r="E4216" s="134">
        <v>1</v>
      </c>
      <c r="F4216" s="134">
        <v>2</v>
      </c>
      <c r="G4216" s="135">
        <v>10</v>
      </c>
      <c r="H4216" s="171">
        <f>IFERROR((Table21[[#This Row],[_202330]]-Table21[[#This Row],[_201930]])/Table21[[#This Row],[_201930]]*1,"")</f>
        <v>1.5</v>
      </c>
    </row>
    <row r="4217" spans="1:8" ht="28.5">
      <c r="A4217" s="132">
        <v>442781</v>
      </c>
      <c r="B4217" s="134" t="s">
        <v>1133</v>
      </c>
      <c r="C4217" s="134">
        <v>0</v>
      </c>
      <c r="D4217" s="134">
        <v>0</v>
      </c>
      <c r="E4217" s="134">
        <v>0</v>
      </c>
      <c r="F4217" s="134">
        <v>0</v>
      </c>
      <c r="G4217" s="135">
        <v>0</v>
      </c>
      <c r="H4217" s="171" t="str">
        <f>IFERROR((Table21[[#This Row],[_202330]]-Table21[[#This Row],[_201930]])/Table21[[#This Row],[_201930]]*1,"")</f>
        <v/>
      </c>
    </row>
    <row r="4218" spans="1:8" ht="28.5">
      <c r="A4218" s="132">
        <v>442781</v>
      </c>
      <c r="B4218" s="134" t="s">
        <v>1162</v>
      </c>
      <c r="C4218" s="134">
        <v>1</v>
      </c>
      <c r="D4218" s="134">
        <v>1</v>
      </c>
      <c r="E4218" s="134">
        <v>0</v>
      </c>
      <c r="F4218" s="134">
        <v>2</v>
      </c>
      <c r="G4218" s="135">
        <v>3</v>
      </c>
      <c r="H4218" s="171">
        <f>IFERROR((Table21[[#This Row],[_202330]]-Table21[[#This Row],[_201930]])/Table21[[#This Row],[_201930]]*1,"")</f>
        <v>2</v>
      </c>
    </row>
    <row r="4219" spans="1:8" ht="28.5">
      <c r="A4219" s="132">
        <v>442781</v>
      </c>
      <c r="B4219" s="134" t="s">
        <v>1163</v>
      </c>
      <c r="C4219" s="134" t="s">
        <v>129</v>
      </c>
      <c r="D4219" s="134" t="s">
        <v>129</v>
      </c>
      <c r="E4219" s="134" t="s">
        <v>129</v>
      </c>
      <c r="F4219" s="134" t="s">
        <v>129</v>
      </c>
      <c r="G4219" s="135" t="s">
        <v>129</v>
      </c>
      <c r="H4219" s="171" t="str">
        <f>IFERROR((Table21[[#This Row],[_202330]]-Table21[[#This Row],[_201930]])/Table21[[#This Row],[_201930]]*1,"")</f>
        <v/>
      </c>
    </row>
    <row r="4220" spans="1:8">
      <c r="A4220" s="132">
        <v>442781</v>
      </c>
      <c r="B4220" s="134" t="s">
        <v>1136</v>
      </c>
      <c r="C4220" s="134">
        <v>1</v>
      </c>
      <c r="D4220" s="134">
        <v>1</v>
      </c>
      <c r="E4220" s="134">
        <v>0</v>
      </c>
      <c r="F4220" s="134">
        <v>2</v>
      </c>
      <c r="G4220" s="135">
        <v>3</v>
      </c>
      <c r="H4220" s="171">
        <f>IFERROR((Table21[[#This Row],[_202330]]-Table21[[#This Row],[_201930]])/Table21[[#This Row],[_201930]]*1,"")</f>
        <v>2</v>
      </c>
    </row>
    <row r="4221" spans="1:8">
      <c r="A4221" s="132">
        <v>442781</v>
      </c>
      <c r="B4221" s="134" t="s">
        <v>1137</v>
      </c>
      <c r="C4221" s="134">
        <v>25</v>
      </c>
      <c r="D4221" s="134">
        <v>17</v>
      </c>
      <c r="E4221" s="134">
        <v>0</v>
      </c>
      <c r="F4221" s="134">
        <v>100</v>
      </c>
      <c r="G4221" s="135">
        <v>30</v>
      </c>
      <c r="H4221" s="171">
        <f>IFERROR((Table21[[#This Row],[_202330]]-Table21[[#This Row],[_201930]])/Table21[[#This Row],[_201930]]*1,"")</f>
        <v>0.2</v>
      </c>
    </row>
    <row r="4222" spans="1:8" ht="28.5">
      <c r="A4222" s="132">
        <v>442781</v>
      </c>
      <c r="B4222" s="134" t="s">
        <v>1138</v>
      </c>
      <c r="C4222" s="134">
        <v>0</v>
      </c>
      <c r="D4222" s="134">
        <v>0</v>
      </c>
      <c r="E4222" s="134">
        <v>0</v>
      </c>
      <c r="F4222" s="134">
        <v>0</v>
      </c>
      <c r="G4222" s="135">
        <v>0</v>
      </c>
      <c r="H4222" s="171" t="str">
        <f>IFERROR((Table21[[#This Row],[_202330]]-Table21[[#This Row],[_201930]])/Table21[[#This Row],[_201930]]*1,"")</f>
        <v/>
      </c>
    </row>
    <row r="4223" spans="1:8" ht="28.5">
      <c r="A4223" s="132">
        <v>442781</v>
      </c>
      <c r="B4223" s="134" t="s">
        <v>1164</v>
      </c>
      <c r="C4223" s="134">
        <v>1</v>
      </c>
      <c r="D4223" s="134">
        <v>1</v>
      </c>
      <c r="E4223" s="134">
        <v>0</v>
      </c>
      <c r="F4223" s="134">
        <v>2</v>
      </c>
      <c r="G4223" s="135">
        <v>3</v>
      </c>
      <c r="H4223" s="171">
        <f>IFERROR((Table21[[#This Row],[_202330]]-Table21[[#This Row],[_201930]])/Table21[[#This Row],[_201930]]*1,"")</f>
        <v>2</v>
      </c>
    </row>
    <row r="4224" spans="1:8" ht="28.5">
      <c r="A4224" s="132">
        <v>442781</v>
      </c>
      <c r="B4224" s="134" t="s">
        <v>1165</v>
      </c>
      <c r="C4224" s="134" t="s">
        <v>129</v>
      </c>
      <c r="D4224" s="134" t="s">
        <v>129</v>
      </c>
      <c r="E4224" s="134" t="s">
        <v>129</v>
      </c>
      <c r="F4224" s="134" t="s">
        <v>129</v>
      </c>
      <c r="G4224" s="135" t="s">
        <v>129</v>
      </c>
      <c r="H4224" s="171" t="str">
        <f>IFERROR((Table21[[#This Row],[_202330]]-Table21[[#This Row],[_201930]])/Table21[[#This Row],[_201930]]*1,"")</f>
        <v/>
      </c>
    </row>
    <row r="4225" spans="1:8">
      <c r="A4225" s="132">
        <v>442781</v>
      </c>
      <c r="B4225" s="134" t="s">
        <v>1141</v>
      </c>
      <c r="C4225" s="134">
        <v>1</v>
      </c>
      <c r="D4225" s="134">
        <v>1</v>
      </c>
      <c r="E4225" s="134">
        <v>0</v>
      </c>
      <c r="F4225" s="134">
        <v>2</v>
      </c>
      <c r="G4225" s="135">
        <v>3</v>
      </c>
      <c r="H4225" s="171">
        <f>IFERROR((Table21[[#This Row],[_202330]]-Table21[[#This Row],[_201930]])/Table21[[#This Row],[_201930]]*1,"")</f>
        <v>2</v>
      </c>
    </row>
    <row r="4226" spans="1:8">
      <c r="A4226" s="132">
        <v>442781</v>
      </c>
      <c r="B4226" s="134" t="s">
        <v>1142</v>
      </c>
      <c r="C4226" s="134">
        <v>25</v>
      </c>
      <c r="D4226" s="134">
        <v>17</v>
      </c>
      <c r="E4226" s="134">
        <v>0</v>
      </c>
      <c r="F4226" s="134">
        <v>100</v>
      </c>
      <c r="G4226" s="135">
        <v>30</v>
      </c>
      <c r="H4226" s="171">
        <f>IFERROR((Table21[[#This Row],[_202330]]-Table21[[#This Row],[_201930]])/Table21[[#This Row],[_201930]]*1,"")</f>
        <v>0.2</v>
      </c>
    </row>
    <row r="4227" spans="1:8" ht="28.5">
      <c r="A4227" s="132">
        <v>442781</v>
      </c>
      <c r="B4227" s="134" t="s">
        <v>1143</v>
      </c>
      <c r="C4227" s="134">
        <v>0</v>
      </c>
      <c r="D4227" s="134">
        <v>0</v>
      </c>
      <c r="E4227" s="134">
        <v>0</v>
      </c>
      <c r="F4227" s="134">
        <v>0</v>
      </c>
      <c r="G4227" s="135">
        <v>0</v>
      </c>
      <c r="H4227" s="171" t="str">
        <f>IFERROR((Table21[[#This Row],[_202330]]-Table21[[#This Row],[_201930]])/Table21[[#This Row],[_201930]]*1,"")</f>
        <v/>
      </c>
    </row>
    <row r="4228" spans="1:8" ht="28.5">
      <c r="A4228" s="132">
        <v>442781</v>
      </c>
      <c r="B4228" s="134" t="s">
        <v>1166</v>
      </c>
      <c r="C4228" s="134">
        <v>2</v>
      </c>
      <c r="D4228" s="134">
        <v>1</v>
      </c>
      <c r="E4228" s="134">
        <v>0</v>
      </c>
      <c r="F4228" s="134">
        <v>2</v>
      </c>
      <c r="G4228" s="135">
        <v>3</v>
      </c>
      <c r="H4228" s="171">
        <f>IFERROR((Table21[[#This Row],[_202330]]-Table21[[#This Row],[_201930]])/Table21[[#This Row],[_201930]]*1,"")</f>
        <v>0.5</v>
      </c>
    </row>
    <row r="4229" spans="1:8" ht="28.5">
      <c r="A4229" s="132">
        <v>442781</v>
      </c>
      <c r="B4229" s="134" t="s">
        <v>1167</v>
      </c>
      <c r="C4229" s="134" t="s">
        <v>129</v>
      </c>
      <c r="D4229" s="134" t="s">
        <v>129</v>
      </c>
      <c r="E4229" s="134" t="s">
        <v>129</v>
      </c>
      <c r="F4229" s="134" t="s">
        <v>129</v>
      </c>
      <c r="G4229" s="135" t="s">
        <v>129</v>
      </c>
      <c r="H4229" s="171" t="str">
        <f>IFERROR((Table21[[#This Row],[_202330]]-Table21[[#This Row],[_201930]])/Table21[[#This Row],[_201930]]*1,"")</f>
        <v/>
      </c>
    </row>
    <row r="4230" spans="1:8">
      <c r="A4230" s="132">
        <v>442781</v>
      </c>
      <c r="B4230" s="134" t="s">
        <v>1146</v>
      </c>
      <c r="C4230" s="134">
        <v>2</v>
      </c>
      <c r="D4230" s="134">
        <v>1</v>
      </c>
      <c r="E4230" s="134">
        <v>0</v>
      </c>
      <c r="F4230" s="134">
        <v>2</v>
      </c>
      <c r="G4230" s="135">
        <v>3</v>
      </c>
      <c r="H4230" s="171">
        <f>IFERROR((Table21[[#This Row],[_202330]]-Table21[[#This Row],[_201930]])/Table21[[#This Row],[_201930]]*1,"")</f>
        <v>0.5</v>
      </c>
    </row>
    <row r="4231" spans="1:8" ht="28.5">
      <c r="A4231" s="132">
        <v>442781</v>
      </c>
      <c r="B4231" s="134" t="s">
        <v>1147</v>
      </c>
      <c r="C4231" s="134">
        <v>0</v>
      </c>
      <c r="D4231" s="134">
        <v>1</v>
      </c>
      <c r="E4231" s="134">
        <v>1</v>
      </c>
      <c r="F4231" s="134">
        <v>0</v>
      </c>
      <c r="G4231" s="135">
        <v>1</v>
      </c>
      <c r="H4231" s="171" t="str">
        <f>IFERROR((Table21[[#This Row],[_202330]]-Table21[[#This Row],[_201930]])/Table21[[#This Row],[_201930]]*1,"")</f>
        <v/>
      </c>
    </row>
    <row r="4232" spans="1:8" ht="28.5">
      <c r="A4232" s="132">
        <v>442781</v>
      </c>
      <c r="B4232" s="134" t="s">
        <v>1148</v>
      </c>
      <c r="C4232" s="134">
        <v>1</v>
      </c>
      <c r="D4232" s="134">
        <v>0</v>
      </c>
      <c r="E4232" s="134">
        <v>0</v>
      </c>
      <c r="F4232" s="134">
        <v>0</v>
      </c>
      <c r="G4232" s="135">
        <v>0</v>
      </c>
      <c r="H4232" s="171">
        <f>IFERROR((Table21[[#This Row],[_202330]]-Table21[[#This Row],[_201930]])/Table21[[#This Row],[_201930]]*1,"")</f>
        <v>-1</v>
      </c>
    </row>
    <row r="4233" spans="1:8" ht="28.5">
      <c r="A4233" s="132">
        <v>442781</v>
      </c>
      <c r="B4233" s="134" t="s">
        <v>1149</v>
      </c>
      <c r="C4233" s="134">
        <v>1</v>
      </c>
      <c r="D4233" s="134">
        <v>4</v>
      </c>
      <c r="E4233" s="134">
        <v>0</v>
      </c>
      <c r="F4233" s="134">
        <v>0</v>
      </c>
      <c r="G4233" s="135">
        <v>6</v>
      </c>
      <c r="H4233" s="171">
        <f>IFERROR((Table21[[#This Row],[_202330]]-Table21[[#This Row],[_201930]])/Table21[[#This Row],[_201930]]*1,"")</f>
        <v>5</v>
      </c>
    </row>
    <row r="4234" spans="1:8" ht="28.5">
      <c r="A4234" s="132">
        <v>442781</v>
      </c>
      <c r="B4234" s="134" t="s">
        <v>1150</v>
      </c>
      <c r="C4234" s="134">
        <v>2</v>
      </c>
      <c r="D4234" s="134">
        <v>5</v>
      </c>
      <c r="E4234" s="134">
        <v>1</v>
      </c>
      <c r="F4234" s="134">
        <v>0</v>
      </c>
      <c r="G4234" s="135">
        <v>7</v>
      </c>
      <c r="H4234" s="171">
        <f>IFERROR((Table21[[#This Row],[_202330]]-Table21[[#This Row],[_201930]])/Table21[[#This Row],[_201930]]*1,"")</f>
        <v>2.5</v>
      </c>
    </row>
    <row r="4235" spans="1:8">
      <c r="A4235" s="132">
        <v>442781</v>
      </c>
      <c r="B4235" s="134" t="s">
        <v>1151</v>
      </c>
      <c r="C4235" s="134">
        <v>50</v>
      </c>
      <c r="D4235" s="134">
        <v>17</v>
      </c>
      <c r="E4235" s="134">
        <v>0</v>
      </c>
      <c r="F4235" s="134">
        <v>100</v>
      </c>
      <c r="G4235" s="135">
        <v>30</v>
      </c>
      <c r="H4235" s="171">
        <f>IFERROR((Table21[[#This Row],[_202330]]-Table21[[#This Row],[_201930]])/Table21[[#This Row],[_201930]]*1,"")</f>
        <v>-0.4</v>
      </c>
    </row>
    <row r="4236" spans="1:8" ht="28.5">
      <c r="A4236" s="132">
        <v>442781</v>
      </c>
      <c r="B4236" s="134" t="s">
        <v>1152</v>
      </c>
      <c r="C4236" s="134">
        <v>25</v>
      </c>
      <c r="D4236" s="134">
        <v>17</v>
      </c>
      <c r="E4236" s="134">
        <v>100</v>
      </c>
      <c r="F4236" s="134">
        <v>0</v>
      </c>
      <c r="G4236" s="135">
        <v>10</v>
      </c>
      <c r="H4236" s="171">
        <f>IFERROR((Table21[[#This Row],[_202330]]-Table21[[#This Row],[_201930]])/Table21[[#This Row],[_201930]]*1,"")</f>
        <v>-0.6</v>
      </c>
    </row>
    <row r="4237" spans="1:8" ht="28.5">
      <c r="A4237" s="132">
        <v>442781</v>
      </c>
      <c r="B4237" s="134" t="s">
        <v>1153</v>
      </c>
      <c r="C4237" s="134">
        <v>0</v>
      </c>
      <c r="D4237" s="134">
        <v>17</v>
      </c>
      <c r="E4237" s="134">
        <v>100</v>
      </c>
      <c r="F4237" s="134">
        <v>0</v>
      </c>
      <c r="G4237" s="135">
        <v>10</v>
      </c>
      <c r="H4237" s="171" t="str">
        <f>IFERROR((Table21[[#This Row],[_202330]]-Table21[[#This Row],[_201930]])/Table21[[#This Row],[_201930]]*1,"")</f>
        <v/>
      </c>
    </row>
    <row r="4238" spans="1:8" ht="28.5">
      <c r="A4238" s="132">
        <v>442781</v>
      </c>
      <c r="B4238" s="134" t="s">
        <v>1154</v>
      </c>
      <c r="C4238" s="134">
        <v>25</v>
      </c>
      <c r="D4238" s="134">
        <v>0</v>
      </c>
      <c r="E4238" s="134">
        <v>0</v>
      </c>
      <c r="F4238" s="134">
        <v>0</v>
      </c>
      <c r="G4238" s="135">
        <v>0</v>
      </c>
      <c r="H4238" s="171">
        <f>IFERROR((Table21[[#This Row],[_202330]]-Table21[[#This Row],[_201930]])/Table21[[#This Row],[_201930]]*1,"")</f>
        <v>-1</v>
      </c>
    </row>
    <row r="4239" spans="1:8" ht="28.5">
      <c r="A4239" s="132">
        <v>442781</v>
      </c>
      <c r="B4239" s="134" t="s">
        <v>1155</v>
      </c>
      <c r="C4239" s="134">
        <v>25</v>
      </c>
      <c r="D4239" s="134">
        <v>67</v>
      </c>
      <c r="E4239" s="134">
        <v>0</v>
      </c>
      <c r="F4239" s="134">
        <v>0</v>
      </c>
      <c r="G4239" s="135">
        <v>60</v>
      </c>
      <c r="H4239" s="171">
        <f>IFERROR((Table21[[#This Row],[_202330]]-Table21[[#This Row],[_201930]])/Table21[[#This Row],[_201930]]*1,"")</f>
        <v>1.4</v>
      </c>
    </row>
    <row r="4240" spans="1:8">
      <c r="A4240" s="132">
        <v>448594</v>
      </c>
      <c r="B4240" s="134" t="s">
        <v>1173</v>
      </c>
      <c r="C4240" s="134">
        <v>1146</v>
      </c>
      <c r="D4240" s="134">
        <v>1116</v>
      </c>
      <c r="E4240" s="134">
        <v>221</v>
      </c>
      <c r="F4240" s="134">
        <v>164</v>
      </c>
      <c r="G4240" s="135">
        <v>130</v>
      </c>
      <c r="H4240" s="171">
        <f>IFERROR((Table21[[#This Row],[_202330]]-Table21[[#This Row],[_201930]])/Table21[[#This Row],[_201930]]*1,"")</f>
        <v>-0.88656195462478182</v>
      </c>
    </row>
    <row r="4241" spans="1:8">
      <c r="A4241" s="132">
        <v>448594</v>
      </c>
      <c r="B4241" s="134" t="s">
        <v>1131</v>
      </c>
      <c r="C4241" s="134">
        <v>0</v>
      </c>
      <c r="D4241" s="134">
        <v>0</v>
      </c>
      <c r="E4241" s="134">
        <v>0</v>
      </c>
      <c r="F4241" s="134">
        <v>0</v>
      </c>
      <c r="G4241" s="135">
        <v>0</v>
      </c>
      <c r="H4241" s="171" t="str">
        <f>IFERROR((Table21[[#This Row],[_202330]]-Table21[[#This Row],[_201930]])/Table21[[#This Row],[_201930]]*1,"")</f>
        <v/>
      </c>
    </row>
    <row r="4242" spans="1:8">
      <c r="A4242" s="132">
        <v>448594</v>
      </c>
      <c r="B4242" s="134" t="s">
        <v>1132</v>
      </c>
      <c r="C4242" s="134">
        <v>1146</v>
      </c>
      <c r="D4242" s="134">
        <v>1116</v>
      </c>
      <c r="E4242" s="134">
        <v>221</v>
      </c>
      <c r="F4242" s="134">
        <v>164</v>
      </c>
      <c r="G4242" s="135">
        <v>130</v>
      </c>
      <c r="H4242" s="171">
        <f>IFERROR((Table21[[#This Row],[_202330]]-Table21[[#This Row],[_201930]])/Table21[[#This Row],[_201930]]*1,"")</f>
        <v>-0.88656195462478182</v>
      </c>
    </row>
    <row r="4243" spans="1:8" ht="28.5">
      <c r="A4243" s="132">
        <v>448594</v>
      </c>
      <c r="B4243" s="134" t="s">
        <v>1133</v>
      </c>
      <c r="C4243" s="134">
        <v>15</v>
      </c>
      <c r="D4243" s="134">
        <v>33</v>
      </c>
      <c r="E4243" s="134">
        <v>5</v>
      </c>
      <c r="F4243" s="134">
        <v>3</v>
      </c>
      <c r="G4243" s="135">
        <v>5</v>
      </c>
      <c r="H4243" s="171">
        <f>IFERROR((Table21[[#This Row],[_202330]]-Table21[[#This Row],[_201930]])/Table21[[#This Row],[_201930]]*1,"")</f>
        <v>-0.66666666666666663</v>
      </c>
    </row>
    <row r="4244" spans="1:8" ht="28.5">
      <c r="A4244" s="132">
        <v>448594</v>
      </c>
      <c r="B4244" s="134" t="s">
        <v>1162</v>
      </c>
      <c r="C4244" s="134">
        <v>471</v>
      </c>
      <c r="D4244" s="134">
        <v>485</v>
      </c>
      <c r="E4244" s="134">
        <v>74</v>
      </c>
      <c r="F4244" s="134">
        <v>51</v>
      </c>
      <c r="G4244" s="135">
        <v>43</v>
      </c>
      <c r="H4244" s="171">
        <f>IFERROR((Table21[[#This Row],[_202330]]-Table21[[#This Row],[_201930]])/Table21[[#This Row],[_201930]]*1,"")</f>
        <v>-0.90870488322717624</v>
      </c>
    </row>
    <row r="4245" spans="1:8" ht="28.5">
      <c r="A4245" s="132">
        <v>448594</v>
      </c>
      <c r="B4245" s="134" t="s">
        <v>1163</v>
      </c>
      <c r="C4245" s="134" t="s">
        <v>129</v>
      </c>
      <c r="D4245" s="134" t="s">
        <v>129</v>
      </c>
      <c r="E4245" s="134" t="s">
        <v>129</v>
      </c>
      <c r="F4245" s="134" t="s">
        <v>129</v>
      </c>
      <c r="G4245" s="135" t="s">
        <v>129</v>
      </c>
      <c r="H4245" s="171" t="str">
        <f>IFERROR((Table21[[#This Row],[_202330]]-Table21[[#This Row],[_201930]])/Table21[[#This Row],[_201930]]*1,"")</f>
        <v/>
      </c>
    </row>
    <row r="4246" spans="1:8">
      <c r="A4246" s="132">
        <v>448594</v>
      </c>
      <c r="B4246" s="134" t="s">
        <v>1136</v>
      </c>
      <c r="C4246" s="134">
        <v>486</v>
      </c>
      <c r="D4246" s="134">
        <v>518</v>
      </c>
      <c r="E4246" s="134">
        <v>79</v>
      </c>
      <c r="F4246" s="134">
        <v>54</v>
      </c>
      <c r="G4246" s="135">
        <v>48</v>
      </c>
      <c r="H4246" s="171">
        <f>IFERROR((Table21[[#This Row],[_202330]]-Table21[[#This Row],[_201930]])/Table21[[#This Row],[_201930]]*1,"")</f>
        <v>-0.90123456790123457</v>
      </c>
    </row>
    <row r="4247" spans="1:8">
      <c r="A4247" s="132">
        <v>448594</v>
      </c>
      <c r="B4247" s="134" t="s">
        <v>1137</v>
      </c>
      <c r="C4247" s="134">
        <v>42</v>
      </c>
      <c r="D4247" s="134">
        <v>46</v>
      </c>
      <c r="E4247" s="134">
        <v>36</v>
      </c>
      <c r="F4247" s="134">
        <v>33</v>
      </c>
      <c r="G4247" s="135">
        <v>37</v>
      </c>
      <c r="H4247" s="171">
        <f>IFERROR((Table21[[#This Row],[_202330]]-Table21[[#This Row],[_201930]])/Table21[[#This Row],[_201930]]*1,"")</f>
        <v>-0.11904761904761904</v>
      </c>
    </row>
    <row r="4248" spans="1:8" ht="28.5">
      <c r="A4248" s="132">
        <v>448594</v>
      </c>
      <c r="B4248" s="134" t="s">
        <v>1138</v>
      </c>
      <c r="C4248" s="134">
        <v>15</v>
      </c>
      <c r="D4248" s="134">
        <v>32</v>
      </c>
      <c r="E4248" s="134">
        <v>5</v>
      </c>
      <c r="F4248" s="134">
        <v>3</v>
      </c>
      <c r="G4248" s="135">
        <v>5</v>
      </c>
      <c r="H4248" s="171">
        <f>IFERROR((Table21[[#This Row],[_202330]]-Table21[[#This Row],[_201930]])/Table21[[#This Row],[_201930]]*1,"")</f>
        <v>-0.66666666666666663</v>
      </c>
    </row>
    <row r="4249" spans="1:8" ht="28.5">
      <c r="A4249" s="132">
        <v>448594</v>
      </c>
      <c r="B4249" s="134" t="s">
        <v>1164</v>
      </c>
      <c r="C4249" s="134">
        <v>520</v>
      </c>
      <c r="D4249" s="134">
        <v>513</v>
      </c>
      <c r="E4249" s="134">
        <v>80</v>
      </c>
      <c r="F4249" s="134">
        <v>56</v>
      </c>
      <c r="G4249" s="135">
        <v>48</v>
      </c>
      <c r="H4249" s="171">
        <f>IFERROR((Table21[[#This Row],[_202330]]-Table21[[#This Row],[_201930]])/Table21[[#This Row],[_201930]]*1,"")</f>
        <v>-0.90769230769230769</v>
      </c>
    </row>
    <row r="4250" spans="1:8" ht="28.5">
      <c r="A4250" s="132">
        <v>448594</v>
      </c>
      <c r="B4250" s="134" t="s">
        <v>1165</v>
      </c>
      <c r="C4250" s="134" t="s">
        <v>129</v>
      </c>
      <c r="D4250" s="134" t="s">
        <v>129</v>
      </c>
      <c r="E4250" s="134" t="s">
        <v>129</v>
      </c>
      <c r="F4250" s="134" t="s">
        <v>129</v>
      </c>
      <c r="G4250" s="135" t="s">
        <v>129</v>
      </c>
      <c r="H4250" s="171" t="str">
        <f>IFERROR((Table21[[#This Row],[_202330]]-Table21[[#This Row],[_201930]])/Table21[[#This Row],[_201930]]*1,"")</f>
        <v/>
      </c>
    </row>
    <row r="4251" spans="1:8">
      <c r="A4251" s="132">
        <v>448594</v>
      </c>
      <c r="B4251" s="134" t="s">
        <v>1141</v>
      </c>
      <c r="C4251" s="134">
        <v>535</v>
      </c>
      <c r="D4251" s="134">
        <v>545</v>
      </c>
      <c r="E4251" s="134">
        <v>85</v>
      </c>
      <c r="F4251" s="134">
        <v>59</v>
      </c>
      <c r="G4251" s="135">
        <v>53</v>
      </c>
      <c r="H4251" s="171">
        <f>IFERROR((Table21[[#This Row],[_202330]]-Table21[[#This Row],[_201930]])/Table21[[#This Row],[_201930]]*1,"")</f>
        <v>-0.90093457943925237</v>
      </c>
    </row>
    <row r="4252" spans="1:8">
      <c r="A4252" s="132">
        <v>448594</v>
      </c>
      <c r="B4252" s="134" t="s">
        <v>1142</v>
      </c>
      <c r="C4252" s="134">
        <v>47</v>
      </c>
      <c r="D4252" s="134">
        <v>49</v>
      </c>
      <c r="E4252" s="134">
        <v>38</v>
      </c>
      <c r="F4252" s="134">
        <v>36</v>
      </c>
      <c r="G4252" s="135">
        <v>41</v>
      </c>
      <c r="H4252" s="171">
        <f>IFERROR((Table21[[#This Row],[_202330]]-Table21[[#This Row],[_201930]])/Table21[[#This Row],[_201930]]*1,"")</f>
        <v>-0.1276595744680851</v>
      </c>
    </row>
    <row r="4253" spans="1:8" ht="28.5">
      <c r="A4253" s="132">
        <v>448594</v>
      </c>
      <c r="B4253" s="134" t="s">
        <v>1143</v>
      </c>
      <c r="C4253" s="134">
        <v>16</v>
      </c>
      <c r="D4253" s="134">
        <v>36</v>
      </c>
      <c r="E4253" s="134">
        <v>5</v>
      </c>
      <c r="F4253" s="134">
        <v>3</v>
      </c>
      <c r="G4253" s="135">
        <v>4</v>
      </c>
      <c r="H4253" s="171">
        <f>IFERROR((Table21[[#This Row],[_202330]]-Table21[[#This Row],[_201930]])/Table21[[#This Row],[_201930]]*1,"")</f>
        <v>-0.75</v>
      </c>
    </row>
    <row r="4254" spans="1:8" ht="28.5">
      <c r="A4254" s="132">
        <v>448594</v>
      </c>
      <c r="B4254" s="134" t="s">
        <v>1166</v>
      </c>
      <c r="C4254" s="134">
        <v>552</v>
      </c>
      <c r="D4254" s="134">
        <v>534</v>
      </c>
      <c r="E4254" s="134">
        <v>87</v>
      </c>
      <c r="F4254" s="134">
        <v>58</v>
      </c>
      <c r="G4254" s="135">
        <v>50</v>
      </c>
      <c r="H4254" s="171">
        <f>IFERROR((Table21[[#This Row],[_202330]]-Table21[[#This Row],[_201930]])/Table21[[#This Row],[_201930]]*1,"")</f>
        <v>-0.90942028985507251</v>
      </c>
    </row>
    <row r="4255" spans="1:8" ht="28.5">
      <c r="A4255" s="132">
        <v>448594</v>
      </c>
      <c r="B4255" s="134" t="s">
        <v>1167</v>
      </c>
      <c r="C4255" s="134" t="s">
        <v>129</v>
      </c>
      <c r="D4255" s="134" t="s">
        <v>129</v>
      </c>
      <c r="E4255" s="134" t="s">
        <v>129</v>
      </c>
      <c r="F4255" s="134" t="s">
        <v>129</v>
      </c>
      <c r="G4255" s="135" t="s">
        <v>129</v>
      </c>
      <c r="H4255" s="171" t="str">
        <f>IFERROR((Table21[[#This Row],[_202330]]-Table21[[#This Row],[_201930]])/Table21[[#This Row],[_201930]]*1,"")</f>
        <v/>
      </c>
    </row>
    <row r="4256" spans="1:8">
      <c r="A4256" s="132">
        <v>448594</v>
      </c>
      <c r="B4256" s="134" t="s">
        <v>1146</v>
      </c>
      <c r="C4256" s="134">
        <v>568</v>
      </c>
      <c r="D4256" s="134">
        <v>570</v>
      </c>
      <c r="E4256" s="134">
        <v>92</v>
      </c>
      <c r="F4256" s="134">
        <v>61</v>
      </c>
      <c r="G4256" s="135">
        <v>54</v>
      </c>
      <c r="H4256" s="171">
        <f>IFERROR((Table21[[#This Row],[_202330]]-Table21[[#This Row],[_201930]])/Table21[[#This Row],[_201930]]*1,"")</f>
        <v>-0.90492957746478875</v>
      </c>
    </row>
    <row r="4257" spans="1:8" ht="28.5">
      <c r="A4257" s="132">
        <v>448594</v>
      </c>
      <c r="B4257" s="134" t="s">
        <v>1147</v>
      </c>
      <c r="C4257" s="134">
        <v>21</v>
      </c>
      <c r="D4257" s="134">
        <v>10</v>
      </c>
      <c r="E4257" s="134">
        <v>2</v>
      </c>
      <c r="F4257" s="134">
        <v>2</v>
      </c>
      <c r="G4257" s="135">
        <v>1</v>
      </c>
      <c r="H4257" s="171">
        <f>IFERROR((Table21[[#This Row],[_202330]]-Table21[[#This Row],[_201930]])/Table21[[#This Row],[_201930]]*1,"")</f>
        <v>-0.95238095238095233</v>
      </c>
    </row>
    <row r="4258" spans="1:8" ht="28.5">
      <c r="A4258" s="132">
        <v>448594</v>
      </c>
      <c r="B4258" s="134" t="s">
        <v>1148</v>
      </c>
      <c r="C4258" s="134">
        <v>201</v>
      </c>
      <c r="D4258" s="134">
        <v>182</v>
      </c>
      <c r="E4258" s="134">
        <v>43</v>
      </c>
      <c r="F4258" s="134">
        <v>45</v>
      </c>
      <c r="G4258" s="135">
        <v>30</v>
      </c>
      <c r="H4258" s="171">
        <f>IFERROR((Table21[[#This Row],[_202330]]-Table21[[#This Row],[_201930]])/Table21[[#This Row],[_201930]]*1,"")</f>
        <v>-0.85074626865671643</v>
      </c>
    </row>
    <row r="4259" spans="1:8" ht="28.5">
      <c r="A4259" s="132">
        <v>448594</v>
      </c>
      <c r="B4259" s="134" t="s">
        <v>1149</v>
      </c>
      <c r="C4259" s="134">
        <v>356</v>
      </c>
      <c r="D4259" s="134">
        <v>354</v>
      </c>
      <c r="E4259" s="134">
        <v>84</v>
      </c>
      <c r="F4259" s="134">
        <v>56</v>
      </c>
      <c r="G4259" s="135">
        <v>45</v>
      </c>
      <c r="H4259" s="171">
        <f>IFERROR((Table21[[#This Row],[_202330]]-Table21[[#This Row],[_201930]])/Table21[[#This Row],[_201930]]*1,"")</f>
        <v>-0.8735955056179775</v>
      </c>
    </row>
    <row r="4260" spans="1:8" ht="28.5">
      <c r="A4260" s="132">
        <v>448594</v>
      </c>
      <c r="B4260" s="134" t="s">
        <v>1150</v>
      </c>
      <c r="C4260" s="134">
        <v>578</v>
      </c>
      <c r="D4260" s="134">
        <v>546</v>
      </c>
      <c r="E4260" s="134">
        <v>129</v>
      </c>
      <c r="F4260" s="134">
        <v>103</v>
      </c>
      <c r="G4260" s="135">
        <v>76</v>
      </c>
      <c r="H4260" s="171">
        <f>IFERROR((Table21[[#This Row],[_202330]]-Table21[[#This Row],[_201930]])/Table21[[#This Row],[_201930]]*1,"")</f>
        <v>-0.86851211072664358</v>
      </c>
    </row>
    <row r="4261" spans="1:8">
      <c r="A4261" s="132">
        <v>448594</v>
      </c>
      <c r="B4261" s="134" t="s">
        <v>1151</v>
      </c>
      <c r="C4261" s="134">
        <v>50</v>
      </c>
      <c r="D4261" s="134">
        <v>51</v>
      </c>
      <c r="E4261" s="134">
        <v>42</v>
      </c>
      <c r="F4261" s="134">
        <v>37</v>
      </c>
      <c r="G4261" s="135">
        <v>42</v>
      </c>
      <c r="H4261" s="171">
        <f>IFERROR((Table21[[#This Row],[_202330]]-Table21[[#This Row],[_201930]])/Table21[[#This Row],[_201930]]*1,"")</f>
        <v>-0.16</v>
      </c>
    </row>
    <row r="4262" spans="1:8" ht="28.5">
      <c r="A4262" s="132">
        <v>448594</v>
      </c>
      <c r="B4262" s="134" t="s">
        <v>1152</v>
      </c>
      <c r="C4262" s="134">
        <v>19</v>
      </c>
      <c r="D4262" s="134">
        <v>17</v>
      </c>
      <c r="E4262" s="134">
        <v>20</v>
      </c>
      <c r="F4262" s="134">
        <v>29</v>
      </c>
      <c r="G4262" s="135">
        <v>24</v>
      </c>
      <c r="H4262" s="171">
        <f>IFERROR((Table21[[#This Row],[_202330]]-Table21[[#This Row],[_201930]])/Table21[[#This Row],[_201930]]*1,"")</f>
        <v>0.26315789473684209</v>
      </c>
    </row>
    <row r="4263" spans="1:8" ht="28.5">
      <c r="A4263" s="132">
        <v>448594</v>
      </c>
      <c r="B4263" s="134" t="s">
        <v>1153</v>
      </c>
      <c r="C4263" s="134">
        <v>2</v>
      </c>
      <c r="D4263" s="134">
        <v>1</v>
      </c>
      <c r="E4263" s="134">
        <v>1</v>
      </c>
      <c r="F4263" s="134">
        <v>1</v>
      </c>
      <c r="G4263" s="135">
        <v>1</v>
      </c>
      <c r="H4263" s="171">
        <f>IFERROR((Table21[[#This Row],[_202330]]-Table21[[#This Row],[_201930]])/Table21[[#This Row],[_201930]]*1,"")</f>
        <v>-0.5</v>
      </c>
    </row>
    <row r="4264" spans="1:8" ht="28.5">
      <c r="A4264" s="132">
        <v>448594</v>
      </c>
      <c r="B4264" s="134" t="s">
        <v>1154</v>
      </c>
      <c r="C4264" s="134">
        <v>18</v>
      </c>
      <c r="D4264" s="134">
        <v>16</v>
      </c>
      <c r="E4264" s="134">
        <v>19</v>
      </c>
      <c r="F4264" s="134">
        <v>27</v>
      </c>
      <c r="G4264" s="135">
        <v>23</v>
      </c>
      <c r="H4264" s="171">
        <f>IFERROR((Table21[[#This Row],[_202330]]-Table21[[#This Row],[_201930]])/Table21[[#This Row],[_201930]]*1,"")</f>
        <v>0.27777777777777779</v>
      </c>
    </row>
    <row r="4265" spans="1:8" ht="28.5">
      <c r="A4265" s="132">
        <v>448594</v>
      </c>
      <c r="B4265" s="134" t="s">
        <v>1155</v>
      </c>
      <c r="C4265" s="134">
        <v>31</v>
      </c>
      <c r="D4265" s="134">
        <v>32</v>
      </c>
      <c r="E4265" s="134">
        <v>38</v>
      </c>
      <c r="F4265" s="134">
        <v>34</v>
      </c>
      <c r="G4265" s="135">
        <v>35</v>
      </c>
      <c r="H4265" s="171">
        <f>IFERROR((Table21[[#This Row],[_202330]]-Table21[[#This Row],[_201930]])/Table21[[#This Row],[_201930]]*1,"")</f>
        <v>0.12903225806451613</v>
      </c>
    </row>
    <row r="4266" spans="1:8">
      <c r="A4266" s="132">
        <v>461315</v>
      </c>
      <c r="B4266" s="134" t="s">
        <v>1173</v>
      </c>
      <c r="C4266" s="134">
        <v>3</v>
      </c>
      <c r="D4266" s="134">
        <v>28</v>
      </c>
      <c r="E4266" s="134">
        <v>52</v>
      </c>
      <c r="F4266" s="134">
        <v>4</v>
      </c>
      <c r="G4266" s="135">
        <v>1</v>
      </c>
      <c r="H4266" s="171">
        <f>IFERROR((Table21[[#This Row],[_202330]]-Table21[[#This Row],[_201930]])/Table21[[#This Row],[_201930]]*1,"")</f>
        <v>-0.66666666666666663</v>
      </c>
    </row>
    <row r="4267" spans="1:8">
      <c r="A4267" s="132">
        <v>461315</v>
      </c>
      <c r="B4267" s="134" t="s">
        <v>1131</v>
      </c>
      <c r="C4267" s="134">
        <v>0</v>
      </c>
      <c r="D4267" s="134">
        <v>0</v>
      </c>
      <c r="E4267" s="134">
        <v>0</v>
      </c>
      <c r="F4267" s="134">
        <v>0</v>
      </c>
      <c r="G4267" s="135">
        <v>0</v>
      </c>
      <c r="H4267" s="171" t="str">
        <f>IFERROR((Table21[[#This Row],[_202330]]-Table21[[#This Row],[_201930]])/Table21[[#This Row],[_201930]]*1,"")</f>
        <v/>
      </c>
    </row>
    <row r="4268" spans="1:8">
      <c r="A4268" s="132">
        <v>461315</v>
      </c>
      <c r="B4268" s="134" t="s">
        <v>1132</v>
      </c>
      <c r="C4268" s="134">
        <v>3</v>
      </c>
      <c r="D4268" s="134">
        <v>28</v>
      </c>
      <c r="E4268" s="134">
        <v>52</v>
      </c>
      <c r="F4268" s="134">
        <v>4</v>
      </c>
      <c r="G4268" s="135">
        <v>1</v>
      </c>
      <c r="H4268" s="171">
        <f>IFERROR((Table21[[#This Row],[_202330]]-Table21[[#This Row],[_201930]])/Table21[[#This Row],[_201930]]*1,"")</f>
        <v>-0.66666666666666663</v>
      </c>
    </row>
    <row r="4269" spans="1:8" ht="28.5">
      <c r="A4269" s="132">
        <v>461315</v>
      </c>
      <c r="B4269" s="134" t="s">
        <v>1133</v>
      </c>
      <c r="C4269" s="134">
        <v>0</v>
      </c>
      <c r="D4269" s="134">
        <v>0</v>
      </c>
      <c r="E4269" s="134">
        <v>0</v>
      </c>
      <c r="F4269" s="134">
        <v>0</v>
      </c>
      <c r="G4269" s="135">
        <v>0</v>
      </c>
      <c r="H4269" s="171" t="str">
        <f>IFERROR((Table21[[#This Row],[_202330]]-Table21[[#This Row],[_201930]])/Table21[[#This Row],[_201930]]*1,"")</f>
        <v/>
      </c>
    </row>
    <row r="4270" spans="1:8" ht="28.5">
      <c r="A4270" s="132">
        <v>461315</v>
      </c>
      <c r="B4270" s="134" t="s">
        <v>1162</v>
      </c>
      <c r="C4270" s="134">
        <v>1</v>
      </c>
      <c r="D4270" s="134">
        <v>6</v>
      </c>
      <c r="E4270" s="134">
        <v>1</v>
      </c>
      <c r="F4270" s="134">
        <v>0</v>
      </c>
      <c r="G4270" s="135">
        <v>0</v>
      </c>
      <c r="H4270" s="171">
        <f>IFERROR((Table21[[#This Row],[_202330]]-Table21[[#This Row],[_201930]])/Table21[[#This Row],[_201930]]*1,"")</f>
        <v>-1</v>
      </c>
    </row>
    <row r="4271" spans="1:8" ht="28.5">
      <c r="A4271" s="132">
        <v>461315</v>
      </c>
      <c r="B4271" s="134" t="s">
        <v>1163</v>
      </c>
      <c r="C4271" s="134" t="s">
        <v>129</v>
      </c>
      <c r="D4271" s="134" t="s">
        <v>129</v>
      </c>
      <c r="E4271" s="134" t="s">
        <v>129</v>
      </c>
      <c r="F4271" s="134" t="s">
        <v>129</v>
      </c>
      <c r="G4271" s="135" t="s">
        <v>129</v>
      </c>
      <c r="H4271" s="171" t="str">
        <f>IFERROR((Table21[[#This Row],[_202330]]-Table21[[#This Row],[_201930]])/Table21[[#This Row],[_201930]]*1,"")</f>
        <v/>
      </c>
    </row>
    <row r="4272" spans="1:8">
      <c r="A4272" s="132">
        <v>461315</v>
      </c>
      <c r="B4272" s="134" t="s">
        <v>1136</v>
      </c>
      <c r="C4272" s="134">
        <v>1</v>
      </c>
      <c r="D4272" s="134">
        <v>6</v>
      </c>
      <c r="E4272" s="134">
        <v>1</v>
      </c>
      <c r="F4272" s="134">
        <v>0</v>
      </c>
      <c r="G4272" s="135">
        <v>0</v>
      </c>
      <c r="H4272" s="171">
        <f>IFERROR((Table21[[#This Row],[_202330]]-Table21[[#This Row],[_201930]])/Table21[[#This Row],[_201930]]*1,"")</f>
        <v>-1</v>
      </c>
    </row>
    <row r="4273" spans="1:8">
      <c r="A4273" s="132">
        <v>461315</v>
      </c>
      <c r="B4273" s="134" t="s">
        <v>1137</v>
      </c>
      <c r="C4273" s="134">
        <v>33</v>
      </c>
      <c r="D4273" s="134">
        <v>21</v>
      </c>
      <c r="E4273" s="134">
        <v>2</v>
      </c>
      <c r="F4273" s="134">
        <v>0</v>
      </c>
      <c r="G4273" s="135">
        <v>0</v>
      </c>
      <c r="H4273" s="171">
        <f>IFERROR((Table21[[#This Row],[_202330]]-Table21[[#This Row],[_201930]])/Table21[[#This Row],[_201930]]*1,"")</f>
        <v>-1</v>
      </c>
    </row>
    <row r="4274" spans="1:8" ht="28.5">
      <c r="A4274" s="132">
        <v>461315</v>
      </c>
      <c r="B4274" s="134" t="s">
        <v>1138</v>
      </c>
      <c r="C4274" s="134">
        <v>0</v>
      </c>
      <c r="D4274" s="134">
        <v>0</v>
      </c>
      <c r="E4274" s="134">
        <v>0</v>
      </c>
      <c r="F4274" s="134">
        <v>0</v>
      </c>
      <c r="G4274" s="135">
        <v>0</v>
      </c>
      <c r="H4274" s="171" t="str">
        <f>IFERROR((Table21[[#This Row],[_202330]]-Table21[[#This Row],[_201930]])/Table21[[#This Row],[_201930]]*1,"")</f>
        <v/>
      </c>
    </row>
    <row r="4275" spans="1:8" ht="28.5">
      <c r="A4275" s="132">
        <v>461315</v>
      </c>
      <c r="B4275" s="134" t="s">
        <v>1164</v>
      </c>
      <c r="C4275" s="134">
        <v>1</v>
      </c>
      <c r="D4275" s="134">
        <v>8</v>
      </c>
      <c r="E4275" s="134">
        <v>3</v>
      </c>
      <c r="F4275" s="134">
        <v>0</v>
      </c>
      <c r="G4275" s="135">
        <v>0</v>
      </c>
      <c r="H4275" s="171">
        <f>IFERROR((Table21[[#This Row],[_202330]]-Table21[[#This Row],[_201930]])/Table21[[#This Row],[_201930]]*1,"")</f>
        <v>-1</v>
      </c>
    </row>
    <row r="4276" spans="1:8" ht="28.5">
      <c r="A4276" s="132">
        <v>461315</v>
      </c>
      <c r="B4276" s="134" t="s">
        <v>1165</v>
      </c>
      <c r="C4276" s="134" t="s">
        <v>129</v>
      </c>
      <c r="D4276" s="134" t="s">
        <v>129</v>
      </c>
      <c r="E4276" s="134" t="s">
        <v>129</v>
      </c>
      <c r="F4276" s="134" t="s">
        <v>129</v>
      </c>
      <c r="G4276" s="135" t="s">
        <v>129</v>
      </c>
      <c r="H4276" s="171" t="str">
        <f>IFERROR((Table21[[#This Row],[_202330]]-Table21[[#This Row],[_201930]])/Table21[[#This Row],[_201930]]*1,"")</f>
        <v/>
      </c>
    </row>
    <row r="4277" spans="1:8">
      <c r="A4277" s="132">
        <v>461315</v>
      </c>
      <c r="B4277" s="134" t="s">
        <v>1141</v>
      </c>
      <c r="C4277" s="134">
        <v>1</v>
      </c>
      <c r="D4277" s="134">
        <v>8</v>
      </c>
      <c r="E4277" s="134">
        <v>3</v>
      </c>
      <c r="F4277" s="134">
        <v>0</v>
      </c>
      <c r="G4277" s="135">
        <v>0</v>
      </c>
      <c r="H4277" s="171">
        <f>IFERROR((Table21[[#This Row],[_202330]]-Table21[[#This Row],[_201930]])/Table21[[#This Row],[_201930]]*1,"")</f>
        <v>-1</v>
      </c>
    </row>
    <row r="4278" spans="1:8">
      <c r="A4278" s="132">
        <v>461315</v>
      </c>
      <c r="B4278" s="134" t="s">
        <v>1142</v>
      </c>
      <c r="C4278" s="134">
        <v>33</v>
      </c>
      <c r="D4278" s="134">
        <v>29</v>
      </c>
      <c r="E4278" s="134">
        <v>6</v>
      </c>
      <c r="F4278" s="134">
        <v>0</v>
      </c>
      <c r="G4278" s="135">
        <v>0</v>
      </c>
      <c r="H4278" s="171">
        <f>IFERROR((Table21[[#This Row],[_202330]]-Table21[[#This Row],[_201930]])/Table21[[#This Row],[_201930]]*1,"")</f>
        <v>-1</v>
      </c>
    </row>
    <row r="4279" spans="1:8" ht="28.5">
      <c r="A4279" s="132">
        <v>461315</v>
      </c>
      <c r="B4279" s="134" t="s">
        <v>1143</v>
      </c>
      <c r="C4279" s="134">
        <v>0</v>
      </c>
      <c r="D4279" s="134">
        <v>0</v>
      </c>
      <c r="E4279" s="134">
        <v>0</v>
      </c>
      <c r="F4279" s="134">
        <v>0</v>
      </c>
      <c r="G4279" s="135">
        <v>0</v>
      </c>
      <c r="H4279" s="171" t="str">
        <f>IFERROR((Table21[[#This Row],[_202330]]-Table21[[#This Row],[_201930]])/Table21[[#This Row],[_201930]]*1,"")</f>
        <v/>
      </c>
    </row>
    <row r="4280" spans="1:8" ht="28.5">
      <c r="A4280" s="132">
        <v>461315</v>
      </c>
      <c r="B4280" s="134" t="s">
        <v>1166</v>
      </c>
      <c r="C4280" s="134">
        <v>1</v>
      </c>
      <c r="D4280" s="134">
        <v>8</v>
      </c>
      <c r="E4280" s="134">
        <v>3</v>
      </c>
      <c r="F4280" s="134">
        <v>0</v>
      </c>
      <c r="G4280" s="135">
        <v>0</v>
      </c>
      <c r="H4280" s="171">
        <f>IFERROR((Table21[[#This Row],[_202330]]-Table21[[#This Row],[_201930]])/Table21[[#This Row],[_201930]]*1,"")</f>
        <v>-1</v>
      </c>
    </row>
    <row r="4281" spans="1:8" ht="28.5">
      <c r="A4281" s="132">
        <v>461315</v>
      </c>
      <c r="B4281" s="134" t="s">
        <v>1167</v>
      </c>
      <c r="C4281" s="134" t="s">
        <v>129</v>
      </c>
      <c r="D4281" s="134" t="s">
        <v>129</v>
      </c>
      <c r="E4281" s="134" t="s">
        <v>129</v>
      </c>
      <c r="F4281" s="134" t="s">
        <v>129</v>
      </c>
      <c r="G4281" s="135" t="s">
        <v>129</v>
      </c>
      <c r="H4281" s="171" t="str">
        <f>IFERROR((Table21[[#This Row],[_202330]]-Table21[[#This Row],[_201930]])/Table21[[#This Row],[_201930]]*1,"")</f>
        <v/>
      </c>
    </row>
    <row r="4282" spans="1:8">
      <c r="A4282" s="132">
        <v>461315</v>
      </c>
      <c r="B4282" s="134" t="s">
        <v>1146</v>
      </c>
      <c r="C4282" s="134">
        <v>1</v>
      </c>
      <c r="D4282" s="134">
        <v>8</v>
      </c>
      <c r="E4282" s="134">
        <v>3</v>
      </c>
      <c r="F4282" s="134">
        <v>0</v>
      </c>
      <c r="G4282" s="135">
        <v>0</v>
      </c>
      <c r="H4282" s="171">
        <f>IFERROR((Table21[[#This Row],[_202330]]-Table21[[#This Row],[_201930]])/Table21[[#This Row],[_201930]]*1,"")</f>
        <v>-1</v>
      </c>
    </row>
    <row r="4283" spans="1:8" ht="28.5">
      <c r="A4283" s="132">
        <v>461315</v>
      </c>
      <c r="B4283" s="134" t="s">
        <v>1147</v>
      </c>
      <c r="C4283" s="134">
        <v>0</v>
      </c>
      <c r="D4283" s="134">
        <v>3</v>
      </c>
      <c r="E4283" s="134">
        <v>1</v>
      </c>
      <c r="F4283" s="134">
        <v>0</v>
      </c>
      <c r="G4283" s="135">
        <v>0</v>
      </c>
      <c r="H4283" s="171" t="str">
        <f>IFERROR((Table21[[#This Row],[_202330]]-Table21[[#This Row],[_201930]])/Table21[[#This Row],[_201930]]*1,"")</f>
        <v/>
      </c>
    </row>
    <row r="4284" spans="1:8" ht="28.5">
      <c r="A4284" s="132">
        <v>461315</v>
      </c>
      <c r="B4284" s="134" t="s">
        <v>1148</v>
      </c>
      <c r="C4284" s="134">
        <v>0</v>
      </c>
      <c r="D4284" s="134">
        <v>0</v>
      </c>
      <c r="E4284" s="134">
        <v>5</v>
      </c>
      <c r="F4284" s="134">
        <v>0</v>
      </c>
      <c r="G4284" s="135">
        <v>0</v>
      </c>
      <c r="H4284" s="171" t="str">
        <f>IFERROR((Table21[[#This Row],[_202330]]-Table21[[#This Row],[_201930]])/Table21[[#This Row],[_201930]]*1,"")</f>
        <v/>
      </c>
    </row>
    <row r="4285" spans="1:8" ht="28.5">
      <c r="A4285" s="132">
        <v>461315</v>
      </c>
      <c r="B4285" s="134" t="s">
        <v>1149</v>
      </c>
      <c r="C4285" s="134">
        <v>2</v>
      </c>
      <c r="D4285" s="134">
        <v>17</v>
      </c>
      <c r="E4285" s="134">
        <v>43</v>
      </c>
      <c r="F4285" s="134">
        <v>4</v>
      </c>
      <c r="G4285" s="135">
        <v>1</v>
      </c>
      <c r="H4285" s="171">
        <f>IFERROR((Table21[[#This Row],[_202330]]-Table21[[#This Row],[_201930]])/Table21[[#This Row],[_201930]]*1,"")</f>
        <v>-0.5</v>
      </c>
    </row>
    <row r="4286" spans="1:8" ht="28.5">
      <c r="A4286" s="132">
        <v>461315</v>
      </c>
      <c r="B4286" s="134" t="s">
        <v>1150</v>
      </c>
      <c r="C4286" s="134">
        <v>2</v>
      </c>
      <c r="D4286" s="134">
        <v>20</v>
      </c>
      <c r="E4286" s="134">
        <v>49</v>
      </c>
      <c r="F4286" s="134">
        <v>4</v>
      </c>
      <c r="G4286" s="135">
        <v>1</v>
      </c>
      <c r="H4286" s="171">
        <f>IFERROR((Table21[[#This Row],[_202330]]-Table21[[#This Row],[_201930]])/Table21[[#This Row],[_201930]]*1,"")</f>
        <v>-0.5</v>
      </c>
    </row>
    <row r="4287" spans="1:8">
      <c r="A4287" s="132">
        <v>461315</v>
      </c>
      <c r="B4287" s="134" t="s">
        <v>1151</v>
      </c>
      <c r="C4287" s="134">
        <v>33</v>
      </c>
      <c r="D4287" s="134">
        <v>29</v>
      </c>
      <c r="E4287" s="134">
        <v>6</v>
      </c>
      <c r="F4287" s="134">
        <v>0</v>
      </c>
      <c r="G4287" s="135">
        <v>0</v>
      </c>
      <c r="H4287" s="171">
        <f>IFERROR((Table21[[#This Row],[_202330]]-Table21[[#This Row],[_201930]])/Table21[[#This Row],[_201930]]*1,"")</f>
        <v>-1</v>
      </c>
    </row>
    <row r="4288" spans="1:8" ht="28.5">
      <c r="A4288" s="132">
        <v>461315</v>
      </c>
      <c r="B4288" s="134" t="s">
        <v>1152</v>
      </c>
      <c r="C4288" s="134">
        <v>0</v>
      </c>
      <c r="D4288" s="134">
        <v>11</v>
      </c>
      <c r="E4288" s="134">
        <v>12</v>
      </c>
      <c r="F4288" s="134">
        <v>0</v>
      </c>
      <c r="G4288" s="135">
        <v>0</v>
      </c>
      <c r="H4288" s="171" t="str">
        <f>IFERROR((Table21[[#This Row],[_202330]]-Table21[[#This Row],[_201930]])/Table21[[#This Row],[_201930]]*1,"")</f>
        <v/>
      </c>
    </row>
    <row r="4289" spans="1:8" ht="28.5">
      <c r="A4289" s="132">
        <v>461315</v>
      </c>
      <c r="B4289" s="134" t="s">
        <v>1153</v>
      </c>
      <c r="C4289" s="134">
        <v>0</v>
      </c>
      <c r="D4289" s="134">
        <v>11</v>
      </c>
      <c r="E4289" s="134">
        <v>2</v>
      </c>
      <c r="F4289" s="134">
        <v>0</v>
      </c>
      <c r="G4289" s="135">
        <v>0</v>
      </c>
      <c r="H4289" s="171" t="str">
        <f>IFERROR((Table21[[#This Row],[_202330]]-Table21[[#This Row],[_201930]])/Table21[[#This Row],[_201930]]*1,"")</f>
        <v/>
      </c>
    </row>
    <row r="4290" spans="1:8" ht="28.5">
      <c r="A4290" s="132">
        <v>461315</v>
      </c>
      <c r="B4290" s="134" t="s">
        <v>1154</v>
      </c>
      <c r="C4290" s="134">
        <v>0</v>
      </c>
      <c r="D4290" s="134">
        <v>0</v>
      </c>
      <c r="E4290" s="134">
        <v>10</v>
      </c>
      <c r="F4290" s="134">
        <v>0</v>
      </c>
      <c r="G4290" s="135">
        <v>0</v>
      </c>
      <c r="H4290" s="171" t="str">
        <f>IFERROR((Table21[[#This Row],[_202330]]-Table21[[#This Row],[_201930]])/Table21[[#This Row],[_201930]]*1,"")</f>
        <v/>
      </c>
    </row>
    <row r="4291" spans="1:8" ht="28.5">
      <c r="A4291" s="132">
        <v>461315</v>
      </c>
      <c r="B4291" s="134" t="s">
        <v>1155</v>
      </c>
      <c r="C4291" s="134">
        <v>67</v>
      </c>
      <c r="D4291" s="134">
        <v>61</v>
      </c>
      <c r="E4291" s="134">
        <v>83</v>
      </c>
      <c r="F4291" s="134">
        <v>100</v>
      </c>
      <c r="G4291" s="135">
        <v>100</v>
      </c>
      <c r="H4291" s="171">
        <f>IFERROR((Table21[[#This Row],[_202330]]-Table21[[#This Row],[_201930]])/Table21[[#This Row],[_201930]]*1,"")</f>
        <v>0.4925373134328358</v>
      </c>
    </row>
    <row r="4292" spans="1:8">
      <c r="A4292" s="132">
        <v>480967</v>
      </c>
      <c r="B4292" s="134" t="s">
        <v>1173</v>
      </c>
      <c r="C4292" s="134">
        <v>17</v>
      </c>
      <c r="D4292" s="134">
        <v>18</v>
      </c>
      <c r="E4292" s="134">
        <v>16</v>
      </c>
      <c r="F4292" s="134">
        <v>76</v>
      </c>
      <c r="G4292" s="135">
        <v>63</v>
      </c>
      <c r="H4292" s="171">
        <f>IFERROR((Table21[[#This Row],[_202330]]-Table21[[#This Row],[_201930]])/Table21[[#This Row],[_201930]]*1,"")</f>
        <v>2.7058823529411766</v>
      </c>
    </row>
    <row r="4293" spans="1:8">
      <c r="A4293" s="132">
        <v>480967</v>
      </c>
      <c r="B4293" s="134" t="s">
        <v>1131</v>
      </c>
      <c r="C4293" s="134">
        <v>0</v>
      </c>
      <c r="D4293" s="134">
        <v>0</v>
      </c>
      <c r="E4293" s="134">
        <v>0</v>
      </c>
      <c r="F4293" s="134">
        <v>1</v>
      </c>
      <c r="G4293" s="135">
        <v>0</v>
      </c>
      <c r="H4293" s="171" t="str">
        <f>IFERROR((Table21[[#This Row],[_202330]]-Table21[[#This Row],[_201930]])/Table21[[#This Row],[_201930]]*1,"")</f>
        <v/>
      </c>
    </row>
    <row r="4294" spans="1:8">
      <c r="A4294" s="132">
        <v>480967</v>
      </c>
      <c r="B4294" s="134" t="s">
        <v>1132</v>
      </c>
      <c r="C4294" s="134">
        <v>17</v>
      </c>
      <c r="D4294" s="134">
        <v>18</v>
      </c>
      <c r="E4294" s="134">
        <v>16</v>
      </c>
      <c r="F4294" s="134">
        <v>75</v>
      </c>
      <c r="G4294" s="135">
        <v>63</v>
      </c>
      <c r="H4294" s="171">
        <f>IFERROR((Table21[[#This Row],[_202330]]-Table21[[#This Row],[_201930]])/Table21[[#This Row],[_201930]]*1,"")</f>
        <v>2.7058823529411766</v>
      </c>
    </row>
    <row r="4295" spans="1:8" ht="28.5">
      <c r="A4295" s="132">
        <v>480967</v>
      </c>
      <c r="B4295" s="134" t="s">
        <v>1133</v>
      </c>
      <c r="C4295" s="134">
        <v>0</v>
      </c>
      <c r="D4295" s="134">
        <v>1</v>
      </c>
      <c r="E4295" s="134">
        <v>0</v>
      </c>
      <c r="F4295" s="134">
        <v>0</v>
      </c>
      <c r="G4295" s="135">
        <v>2</v>
      </c>
      <c r="H4295" s="171" t="str">
        <f>IFERROR((Table21[[#This Row],[_202330]]-Table21[[#This Row],[_201930]])/Table21[[#This Row],[_201930]]*1,"")</f>
        <v/>
      </c>
    </row>
    <row r="4296" spans="1:8" ht="28.5">
      <c r="A4296" s="132">
        <v>480967</v>
      </c>
      <c r="B4296" s="134" t="s">
        <v>1162</v>
      </c>
      <c r="C4296" s="134">
        <v>4</v>
      </c>
      <c r="D4296" s="134">
        <v>6</v>
      </c>
      <c r="E4296" s="134">
        <v>5</v>
      </c>
      <c r="F4296" s="134">
        <v>33</v>
      </c>
      <c r="G4296" s="135">
        <v>24</v>
      </c>
      <c r="H4296" s="171">
        <f>IFERROR((Table21[[#This Row],[_202330]]-Table21[[#This Row],[_201930]])/Table21[[#This Row],[_201930]]*1,"")</f>
        <v>5</v>
      </c>
    </row>
    <row r="4297" spans="1:8" ht="28.5">
      <c r="A4297" s="132">
        <v>480967</v>
      </c>
      <c r="B4297" s="134" t="s">
        <v>1163</v>
      </c>
      <c r="C4297" s="134" t="s">
        <v>129</v>
      </c>
      <c r="D4297" s="134" t="s">
        <v>129</v>
      </c>
      <c r="E4297" s="134" t="s">
        <v>129</v>
      </c>
      <c r="F4297" s="134" t="s">
        <v>129</v>
      </c>
      <c r="G4297" s="135" t="s">
        <v>129</v>
      </c>
      <c r="H4297" s="171" t="str">
        <f>IFERROR((Table21[[#This Row],[_202330]]-Table21[[#This Row],[_201930]])/Table21[[#This Row],[_201930]]*1,"")</f>
        <v/>
      </c>
    </row>
    <row r="4298" spans="1:8">
      <c r="A4298" s="132">
        <v>480967</v>
      </c>
      <c r="B4298" s="134" t="s">
        <v>1136</v>
      </c>
      <c r="C4298" s="134">
        <v>4</v>
      </c>
      <c r="D4298" s="134">
        <v>7</v>
      </c>
      <c r="E4298" s="134">
        <v>5</v>
      </c>
      <c r="F4298" s="134">
        <v>33</v>
      </c>
      <c r="G4298" s="135">
        <v>26</v>
      </c>
      <c r="H4298" s="171">
        <f>IFERROR((Table21[[#This Row],[_202330]]-Table21[[#This Row],[_201930]])/Table21[[#This Row],[_201930]]*1,"")</f>
        <v>5.5</v>
      </c>
    </row>
    <row r="4299" spans="1:8">
      <c r="A4299" s="132">
        <v>480967</v>
      </c>
      <c r="B4299" s="134" t="s">
        <v>1137</v>
      </c>
      <c r="C4299" s="134">
        <v>24</v>
      </c>
      <c r="D4299" s="134">
        <v>39</v>
      </c>
      <c r="E4299" s="134">
        <v>31</v>
      </c>
      <c r="F4299" s="134">
        <v>44</v>
      </c>
      <c r="G4299" s="135">
        <v>41</v>
      </c>
      <c r="H4299" s="171">
        <f>IFERROR((Table21[[#This Row],[_202330]]-Table21[[#This Row],[_201930]])/Table21[[#This Row],[_201930]]*1,"")</f>
        <v>0.70833333333333337</v>
      </c>
    </row>
    <row r="4300" spans="1:8" ht="28.5">
      <c r="A4300" s="132">
        <v>480967</v>
      </c>
      <c r="B4300" s="134" t="s">
        <v>1138</v>
      </c>
      <c r="C4300" s="134">
        <v>0</v>
      </c>
      <c r="D4300" s="134">
        <v>0</v>
      </c>
      <c r="E4300" s="134">
        <v>0</v>
      </c>
      <c r="F4300" s="134">
        <v>0</v>
      </c>
      <c r="G4300" s="135">
        <v>2</v>
      </c>
      <c r="H4300" s="171" t="str">
        <f>IFERROR((Table21[[#This Row],[_202330]]-Table21[[#This Row],[_201930]])/Table21[[#This Row],[_201930]]*1,"")</f>
        <v/>
      </c>
    </row>
    <row r="4301" spans="1:8" ht="28.5">
      <c r="A4301" s="132">
        <v>480967</v>
      </c>
      <c r="B4301" s="134" t="s">
        <v>1164</v>
      </c>
      <c r="C4301" s="134">
        <v>5</v>
      </c>
      <c r="D4301" s="134">
        <v>7</v>
      </c>
      <c r="E4301" s="134">
        <v>6</v>
      </c>
      <c r="F4301" s="134">
        <v>33</v>
      </c>
      <c r="G4301" s="135">
        <v>24</v>
      </c>
      <c r="H4301" s="171">
        <f>IFERROR((Table21[[#This Row],[_202330]]-Table21[[#This Row],[_201930]])/Table21[[#This Row],[_201930]]*1,"")</f>
        <v>3.8</v>
      </c>
    </row>
    <row r="4302" spans="1:8" ht="28.5">
      <c r="A4302" s="132">
        <v>480967</v>
      </c>
      <c r="B4302" s="134" t="s">
        <v>1165</v>
      </c>
      <c r="C4302" s="134" t="s">
        <v>129</v>
      </c>
      <c r="D4302" s="134" t="s">
        <v>129</v>
      </c>
      <c r="E4302" s="134" t="s">
        <v>129</v>
      </c>
      <c r="F4302" s="134" t="s">
        <v>129</v>
      </c>
      <c r="G4302" s="135" t="s">
        <v>129</v>
      </c>
      <c r="H4302" s="171" t="str">
        <f>IFERROR((Table21[[#This Row],[_202330]]-Table21[[#This Row],[_201930]])/Table21[[#This Row],[_201930]]*1,"")</f>
        <v/>
      </c>
    </row>
    <row r="4303" spans="1:8">
      <c r="A4303" s="132">
        <v>480967</v>
      </c>
      <c r="B4303" s="134" t="s">
        <v>1141</v>
      </c>
      <c r="C4303" s="134">
        <v>5</v>
      </c>
      <c r="D4303" s="134">
        <v>7</v>
      </c>
      <c r="E4303" s="134">
        <v>6</v>
      </c>
      <c r="F4303" s="134">
        <v>33</v>
      </c>
      <c r="G4303" s="135">
        <v>26</v>
      </c>
      <c r="H4303" s="171">
        <f>IFERROR((Table21[[#This Row],[_202330]]-Table21[[#This Row],[_201930]])/Table21[[#This Row],[_201930]]*1,"")</f>
        <v>4.2</v>
      </c>
    </row>
    <row r="4304" spans="1:8">
      <c r="A4304" s="132">
        <v>480967</v>
      </c>
      <c r="B4304" s="134" t="s">
        <v>1142</v>
      </c>
      <c r="C4304" s="134">
        <v>29</v>
      </c>
      <c r="D4304" s="134">
        <v>39</v>
      </c>
      <c r="E4304" s="134">
        <v>38</v>
      </c>
      <c r="F4304" s="134">
        <v>44</v>
      </c>
      <c r="G4304" s="135">
        <v>41</v>
      </c>
      <c r="H4304" s="171">
        <f>IFERROR((Table21[[#This Row],[_202330]]-Table21[[#This Row],[_201930]])/Table21[[#This Row],[_201930]]*1,"")</f>
        <v>0.41379310344827586</v>
      </c>
    </row>
    <row r="4305" spans="1:8" ht="28.5">
      <c r="A4305" s="132">
        <v>480967</v>
      </c>
      <c r="B4305" s="134" t="s">
        <v>1143</v>
      </c>
      <c r="C4305" s="134">
        <v>0</v>
      </c>
      <c r="D4305" s="134">
        <v>0</v>
      </c>
      <c r="E4305" s="134">
        <v>0</v>
      </c>
      <c r="F4305" s="134">
        <v>0</v>
      </c>
      <c r="G4305" s="135">
        <v>2</v>
      </c>
      <c r="H4305" s="171" t="str">
        <f>IFERROR((Table21[[#This Row],[_202330]]-Table21[[#This Row],[_201930]])/Table21[[#This Row],[_201930]]*1,"")</f>
        <v/>
      </c>
    </row>
    <row r="4306" spans="1:8" ht="28.5">
      <c r="A4306" s="132">
        <v>480967</v>
      </c>
      <c r="B4306" s="134" t="s">
        <v>1166</v>
      </c>
      <c r="C4306" s="134">
        <v>5</v>
      </c>
      <c r="D4306" s="134">
        <v>7</v>
      </c>
      <c r="E4306" s="134">
        <v>6</v>
      </c>
      <c r="F4306" s="134">
        <v>33</v>
      </c>
      <c r="G4306" s="135">
        <v>24</v>
      </c>
      <c r="H4306" s="171">
        <f>IFERROR((Table21[[#This Row],[_202330]]-Table21[[#This Row],[_201930]])/Table21[[#This Row],[_201930]]*1,"")</f>
        <v>3.8</v>
      </c>
    </row>
    <row r="4307" spans="1:8" ht="28.5">
      <c r="A4307" s="132">
        <v>480967</v>
      </c>
      <c r="B4307" s="134" t="s">
        <v>1167</v>
      </c>
      <c r="C4307" s="134" t="s">
        <v>129</v>
      </c>
      <c r="D4307" s="134" t="s">
        <v>129</v>
      </c>
      <c r="E4307" s="134" t="s">
        <v>129</v>
      </c>
      <c r="F4307" s="134" t="s">
        <v>129</v>
      </c>
      <c r="G4307" s="135" t="s">
        <v>129</v>
      </c>
      <c r="H4307" s="171" t="str">
        <f>IFERROR((Table21[[#This Row],[_202330]]-Table21[[#This Row],[_201930]])/Table21[[#This Row],[_201930]]*1,"")</f>
        <v/>
      </c>
    </row>
    <row r="4308" spans="1:8">
      <c r="A4308" s="132">
        <v>480967</v>
      </c>
      <c r="B4308" s="134" t="s">
        <v>1146</v>
      </c>
      <c r="C4308" s="134">
        <v>5</v>
      </c>
      <c r="D4308" s="134">
        <v>7</v>
      </c>
      <c r="E4308" s="134">
        <v>6</v>
      </c>
      <c r="F4308" s="134">
        <v>33</v>
      </c>
      <c r="G4308" s="135">
        <v>26</v>
      </c>
      <c r="H4308" s="171">
        <f>IFERROR((Table21[[#This Row],[_202330]]-Table21[[#This Row],[_201930]])/Table21[[#This Row],[_201930]]*1,"")</f>
        <v>4.2</v>
      </c>
    </row>
    <row r="4309" spans="1:8" ht="28.5">
      <c r="A4309" s="132">
        <v>480967</v>
      </c>
      <c r="B4309" s="134" t="s">
        <v>1147</v>
      </c>
      <c r="C4309" s="134">
        <v>0</v>
      </c>
      <c r="D4309" s="134">
        <v>2</v>
      </c>
      <c r="E4309" s="134">
        <v>0</v>
      </c>
      <c r="F4309" s="134">
        <v>0</v>
      </c>
      <c r="G4309" s="135">
        <v>0</v>
      </c>
      <c r="H4309" s="171" t="str">
        <f>IFERROR((Table21[[#This Row],[_202330]]-Table21[[#This Row],[_201930]])/Table21[[#This Row],[_201930]]*1,"")</f>
        <v/>
      </c>
    </row>
    <row r="4310" spans="1:8" ht="28.5">
      <c r="A4310" s="132">
        <v>480967</v>
      </c>
      <c r="B4310" s="134" t="s">
        <v>1148</v>
      </c>
      <c r="C4310" s="134">
        <v>1</v>
      </c>
      <c r="D4310" s="134">
        <v>8</v>
      </c>
      <c r="E4310" s="134">
        <v>0</v>
      </c>
      <c r="F4310" s="134">
        <v>2</v>
      </c>
      <c r="G4310" s="135">
        <v>7</v>
      </c>
      <c r="H4310" s="171">
        <f>IFERROR((Table21[[#This Row],[_202330]]-Table21[[#This Row],[_201930]])/Table21[[#This Row],[_201930]]*1,"")</f>
        <v>6</v>
      </c>
    </row>
    <row r="4311" spans="1:8" ht="28.5">
      <c r="A4311" s="132">
        <v>480967</v>
      </c>
      <c r="B4311" s="134" t="s">
        <v>1149</v>
      </c>
      <c r="C4311" s="134">
        <v>11</v>
      </c>
      <c r="D4311" s="134">
        <v>1</v>
      </c>
      <c r="E4311" s="134">
        <v>10</v>
      </c>
      <c r="F4311" s="134">
        <v>40</v>
      </c>
      <c r="G4311" s="135">
        <v>30</v>
      </c>
      <c r="H4311" s="171">
        <f>IFERROR((Table21[[#This Row],[_202330]]-Table21[[#This Row],[_201930]])/Table21[[#This Row],[_201930]]*1,"")</f>
        <v>1.7272727272727273</v>
      </c>
    </row>
    <row r="4312" spans="1:8" ht="28.5">
      <c r="A4312" s="132">
        <v>480967</v>
      </c>
      <c r="B4312" s="134" t="s">
        <v>1150</v>
      </c>
      <c r="C4312" s="134">
        <v>12</v>
      </c>
      <c r="D4312" s="134">
        <v>11</v>
      </c>
      <c r="E4312" s="134">
        <v>10</v>
      </c>
      <c r="F4312" s="134">
        <v>42</v>
      </c>
      <c r="G4312" s="135">
        <v>37</v>
      </c>
      <c r="H4312" s="171">
        <f>IFERROR((Table21[[#This Row],[_202330]]-Table21[[#This Row],[_201930]])/Table21[[#This Row],[_201930]]*1,"")</f>
        <v>2.0833333333333335</v>
      </c>
    </row>
    <row r="4313" spans="1:8">
      <c r="A4313" s="132">
        <v>480967</v>
      </c>
      <c r="B4313" s="134" t="s">
        <v>1151</v>
      </c>
      <c r="C4313" s="134">
        <v>29</v>
      </c>
      <c r="D4313" s="134">
        <v>39</v>
      </c>
      <c r="E4313" s="134">
        <v>38</v>
      </c>
      <c r="F4313" s="134">
        <v>44</v>
      </c>
      <c r="G4313" s="135">
        <v>41</v>
      </c>
      <c r="H4313" s="171">
        <f>IFERROR((Table21[[#This Row],[_202330]]-Table21[[#This Row],[_201930]])/Table21[[#This Row],[_201930]]*1,"")</f>
        <v>0.41379310344827586</v>
      </c>
    </row>
    <row r="4314" spans="1:8" ht="28.5">
      <c r="A4314" s="132">
        <v>480967</v>
      </c>
      <c r="B4314" s="134" t="s">
        <v>1152</v>
      </c>
      <c r="C4314" s="134">
        <v>6</v>
      </c>
      <c r="D4314" s="134">
        <v>56</v>
      </c>
      <c r="E4314" s="134">
        <v>0</v>
      </c>
      <c r="F4314" s="134">
        <v>3</v>
      </c>
      <c r="G4314" s="135">
        <v>11</v>
      </c>
      <c r="H4314" s="171">
        <f>IFERROR((Table21[[#This Row],[_202330]]-Table21[[#This Row],[_201930]])/Table21[[#This Row],[_201930]]*1,"")</f>
        <v>0.83333333333333337</v>
      </c>
    </row>
    <row r="4315" spans="1:8" ht="28.5">
      <c r="A4315" s="132">
        <v>480967</v>
      </c>
      <c r="B4315" s="134" t="s">
        <v>1153</v>
      </c>
      <c r="C4315" s="134">
        <v>0</v>
      </c>
      <c r="D4315" s="134">
        <v>11</v>
      </c>
      <c r="E4315" s="134">
        <v>0</v>
      </c>
      <c r="F4315" s="134">
        <v>0</v>
      </c>
      <c r="G4315" s="135">
        <v>0</v>
      </c>
      <c r="H4315" s="171" t="str">
        <f>IFERROR((Table21[[#This Row],[_202330]]-Table21[[#This Row],[_201930]])/Table21[[#This Row],[_201930]]*1,"")</f>
        <v/>
      </c>
    </row>
    <row r="4316" spans="1:8" ht="28.5">
      <c r="A4316" s="132">
        <v>480967</v>
      </c>
      <c r="B4316" s="134" t="s">
        <v>1154</v>
      </c>
      <c r="C4316" s="134">
        <v>6</v>
      </c>
      <c r="D4316" s="134">
        <v>44</v>
      </c>
      <c r="E4316" s="134">
        <v>0</v>
      </c>
      <c r="F4316" s="134">
        <v>3</v>
      </c>
      <c r="G4316" s="135">
        <v>11</v>
      </c>
      <c r="H4316" s="171">
        <f>IFERROR((Table21[[#This Row],[_202330]]-Table21[[#This Row],[_201930]])/Table21[[#This Row],[_201930]]*1,"")</f>
        <v>0.83333333333333337</v>
      </c>
    </row>
    <row r="4317" spans="1:8" ht="28.5">
      <c r="A4317" s="132">
        <v>480967</v>
      </c>
      <c r="B4317" s="134" t="s">
        <v>1155</v>
      </c>
      <c r="C4317" s="134">
        <v>65</v>
      </c>
      <c r="D4317" s="134">
        <v>6</v>
      </c>
      <c r="E4317" s="134">
        <v>63</v>
      </c>
      <c r="F4317" s="134">
        <v>53</v>
      </c>
      <c r="G4317" s="135">
        <v>48</v>
      </c>
      <c r="H4317" s="171">
        <f>IFERROR((Table21[[#This Row],[_202330]]-Table21[[#This Row],[_201930]])/Table21[[#This Row],[_201930]]*1,"")</f>
        <v>-0.26153846153846155</v>
      </c>
    </row>
    <row r="4318" spans="1:8">
      <c r="A4318" s="132">
        <v>488730</v>
      </c>
      <c r="B4318" s="134" t="s">
        <v>1173</v>
      </c>
      <c r="C4318" s="134">
        <v>33</v>
      </c>
      <c r="D4318" s="134">
        <v>23</v>
      </c>
      <c r="E4318" s="134">
        <v>22</v>
      </c>
      <c r="F4318" s="134">
        <v>20</v>
      </c>
      <c r="G4318" s="135">
        <v>68</v>
      </c>
      <c r="H4318" s="171">
        <f>IFERROR((Table21[[#This Row],[_202330]]-Table21[[#This Row],[_201930]])/Table21[[#This Row],[_201930]]*1,"")</f>
        <v>1.0606060606060606</v>
      </c>
    </row>
    <row r="4319" spans="1:8">
      <c r="A4319" s="132">
        <v>488730</v>
      </c>
      <c r="B4319" s="134" t="s">
        <v>1131</v>
      </c>
      <c r="C4319" s="134">
        <v>0</v>
      </c>
      <c r="D4319" s="134">
        <v>0</v>
      </c>
      <c r="E4319" s="134">
        <v>0</v>
      </c>
      <c r="F4319" s="134">
        <v>0</v>
      </c>
      <c r="G4319" s="135">
        <v>0</v>
      </c>
      <c r="H4319" s="171" t="str">
        <f>IFERROR((Table21[[#This Row],[_202330]]-Table21[[#This Row],[_201930]])/Table21[[#This Row],[_201930]]*1,"")</f>
        <v/>
      </c>
    </row>
    <row r="4320" spans="1:8">
      <c r="A4320" s="132">
        <v>488730</v>
      </c>
      <c r="B4320" s="134" t="s">
        <v>1132</v>
      </c>
      <c r="C4320" s="134">
        <v>33</v>
      </c>
      <c r="D4320" s="134">
        <v>23</v>
      </c>
      <c r="E4320" s="134">
        <v>22</v>
      </c>
      <c r="F4320" s="134">
        <v>20</v>
      </c>
      <c r="G4320" s="135">
        <v>68</v>
      </c>
      <c r="H4320" s="171">
        <f>IFERROR((Table21[[#This Row],[_202330]]-Table21[[#This Row],[_201930]])/Table21[[#This Row],[_201930]]*1,"")</f>
        <v>1.0606060606060606</v>
      </c>
    </row>
    <row r="4321" spans="1:8" ht="28.5">
      <c r="A4321" s="132">
        <v>488730</v>
      </c>
      <c r="B4321" s="134" t="s">
        <v>1133</v>
      </c>
      <c r="C4321" s="134">
        <v>0</v>
      </c>
      <c r="D4321" s="134">
        <v>0</v>
      </c>
      <c r="E4321" s="134">
        <v>0</v>
      </c>
      <c r="F4321" s="134">
        <v>0</v>
      </c>
      <c r="G4321" s="135">
        <v>0</v>
      </c>
      <c r="H4321" s="171" t="str">
        <f>IFERROR((Table21[[#This Row],[_202330]]-Table21[[#This Row],[_201930]])/Table21[[#This Row],[_201930]]*1,"")</f>
        <v/>
      </c>
    </row>
    <row r="4322" spans="1:8" ht="28.5">
      <c r="A4322" s="132">
        <v>488730</v>
      </c>
      <c r="B4322" s="134" t="s">
        <v>1162</v>
      </c>
      <c r="C4322" s="134">
        <v>2</v>
      </c>
      <c r="D4322" s="134">
        <v>2</v>
      </c>
      <c r="E4322" s="134">
        <v>6</v>
      </c>
      <c r="F4322" s="134">
        <v>2</v>
      </c>
      <c r="G4322" s="135">
        <v>8</v>
      </c>
      <c r="H4322" s="171">
        <f>IFERROR((Table21[[#This Row],[_202330]]-Table21[[#This Row],[_201930]])/Table21[[#This Row],[_201930]]*1,"")</f>
        <v>3</v>
      </c>
    </row>
    <row r="4323" spans="1:8" ht="28.5">
      <c r="A4323" s="132">
        <v>488730</v>
      </c>
      <c r="B4323" s="134" t="s">
        <v>1163</v>
      </c>
      <c r="C4323" s="134" t="s">
        <v>129</v>
      </c>
      <c r="D4323" s="134" t="s">
        <v>129</v>
      </c>
      <c r="E4323" s="134" t="s">
        <v>129</v>
      </c>
      <c r="F4323" s="134" t="s">
        <v>129</v>
      </c>
      <c r="G4323" s="135" t="s">
        <v>129</v>
      </c>
      <c r="H4323" s="171" t="str">
        <f>IFERROR((Table21[[#This Row],[_202330]]-Table21[[#This Row],[_201930]])/Table21[[#This Row],[_201930]]*1,"")</f>
        <v/>
      </c>
    </row>
    <row r="4324" spans="1:8">
      <c r="A4324" s="132">
        <v>488730</v>
      </c>
      <c r="B4324" s="134" t="s">
        <v>1136</v>
      </c>
      <c r="C4324" s="134">
        <v>2</v>
      </c>
      <c r="D4324" s="134">
        <v>2</v>
      </c>
      <c r="E4324" s="134">
        <v>6</v>
      </c>
      <c r="F4324" s="134">
        <v>2</v>
      </c>
      <c r="G4324" s="135">
        <v>8</v>
      </c>
      <c r="H4324" s="171">
        <f>IFERROR((Table21[[#This Row],[_202330]]-Table21[[#This Row],[_201930]])/Table21[[#This Row],[_201930]]*1,"")</f>
        <v>3</v>
      </c>
    </row>
    <row r="4325" spans="1:8">
      <c r="A4325" s="132">
        <v>488730</v>
      </c>
      <c r="B4325" s="134" t="s">
        <v>1137</v>
      </c>
      <c r="C4325" s="134">
        <v>6</v>
      </c>
      <c r="D4325" s="134">
        <v>9</v>
      </c>
      <c r="E4325" s="134">
        <v>27</v>
      </c>
      <c r="F4325" s="134">
        <v>10</v>
      </c>
      <c r="G4325" s="135">
        <v>12</v>
      </c>
      <c r="H4325" s="171">
        <f>IFERROR((Table21[[#This Row],[_202330]]-Table21[[#This Row],[_201930]])/Table21[[#This Row],[_201930]]*1,"")</f>
        <v>1</v>
      </c>
    </row>
    <row r="4326" spans="1:8" ht="28.5">
      <c r="A4326" s="132">
        <v>488730</v>
      </c>
      <c r="B4326" s="134" t="s">
        <v>1138</v>
      </c>
      <c r="C4326" s="134">
        <v>0</v>
      </c>
      <c r="D4326" s="134">
        <v>0</v>
      </c>
      <c r="E4326" s="134">
        <v>0</v>
      </c>
      <c r="F4326" s="134">
        <v>0</v>
      </c>
      <c r="G4326" s="135">
        <v>0</v>
      </c>
      <c r="H4326" s="171" t="str">
        <f>IFERROR((Table21[[#This Row],[_202330]]-Table21[[#This Row],[_201930]])/Table21[[#This Row],[_201930]]*1,"")</f>
        <v/>
      </c>
    </row>
    <row r="4327" spans="1:8" ht="28.5">
      <c r="A4327" s="132">
        <v>488730</v>
      </c>
      <c r="B4327" s="134" t="s">
        <v>1164</v>
      </c>
      <c r="C4327" s="134">
        <v>3</v>
      </c>
      <c r="D4327" s="134">
        <v>2</v>
      </c>
      <c r="E4327" s="134">
        <v>7</v>
      </c>
      <c r="F4327" s="134">
        <v>2</v>
      </c>
      <c r="G4327" s="135">
        <v>8</v>
      </c>
      <c r="H4327" s="171">
        <f>IFERROR((Table21[[#This Row],[_202330]]-Table21[[#This Row],[_201930]])/Table21[[#This Row],[_201930]]*1,"")</f>
        <v>1.6666666666666667</v>
      </c>
    </row>
    <row r="4328" spans="1:8" ht="28.5">
      <c r="A4328" s="132">
        <v>488730</v>
      </c>
      <c r="B4328" s="134" t="s">
        <v>1165</v>
      </c>
      <c r="C4328" s="134" t="s">
        <v>129</v>
      </c>
      <c r="D4328" s="134" t="s">
        <v>129</v>
      </c>
      <c r="E4328" s="134" t="s">
        <v>129</v>
      </c>
      <c r="F4328" s="134" t="s">
        <v>129</v>
      </c>
      <c r="G4328" s="135" t="s">
        <v>129</v>
      </c>
      <c r="H4328" s="171" t="str">
        <f>IFERROR((Table21[[#This Row],[_202330]]-Table21[[#This Row],[_201930]])/Table21[[#This Row],[_201930]]*1,"")</f>
        <v/>
      </c>
    </row>
    <row r="4329" spans="1:8">
      <c r="A4329" s="132">
        <v>488730</v>
      </c>
      <c r="B4329" s="134" t="s">
        <v>1141</v>
      </c>
      <c r="C4329" s="134">
        <v>3</v>
      </c>
      <c r="D4329" s="134">
        <v>2</v>
      </c>
      <c r="E4329" s="134">
        <v>7</v>
      </c>
      <c r="F4329" s="134">
        <v>2</v>
      </c>
      <c r="G4329" s="135">
        <v>8</v>
      </c>
      <c r="H4329" s="171">
        <f>IFERROR((Table21[[#This Row],[_202330]]-Table21[[#This Row],[_201930]])/Table21[[#This Row],[_201930]]*1,"")</f>
        <v>1.6666666666666667</v>
      </c>
    </row>
    <row r="4330" spans="1:8">
      <c r="A4330" s="132">
        <v>488730</v>
      </c>
      <c r="B4330" s="134" t="s">
        <v>1142</v>
      </c>
      <c r="C4330" s="134">
        <v>9</v>
      </c>
      <c r="D4330" s="134">
        <v>9</v>
      </c>
      <c r="E4330" s="134">
        <v>32</v>
      </c>
      <c r="F4330" s="134">
        <v>10</v>
      </c>
      <c r="G4330" s="135">
        <v>12</v>
      </c>
      <c r="H4330" s="171">
        <f>IFERROR((Table21[[#This Row],[_202330]]-Table21[[#This Row],[_201930]])/Table21[[#This Row],[_201930]]*1,"")</f>
        <v>0.33333333333333331</v>
      </c>
    </row>
    <row r="4331" spans="1:8" ht="28.5">
      <c r="A4331" s="132">
        <v>488730</v>
      </c>
      <c r="B4331" s="134" t="s">
        <v>1143</v>
      </c>
      <c r="C4331" s="134">
        <v>0</v>
      </c>
      <c r="D4331" s="134">
        <v>0</v>
      </c>
      <c r="E4331" s="134">
        <v>0</v>
      </c>
      <c r="F4331" s="134">
        <v>0</v>
      </c>
      <c r="G4331" s="135">
        <v>0</v>
      </c>
      <c r="H4331" s="171" t="str">
        <f>IFERROR((Table21[[#This Row],[_202330]]-Table21[[#This Row],[_201930]])/Table21[[#This Row],[_201930]]*1,"")</f>
        <v/>
      </c>
    </row>
    <row r="4332" spans="1:8" ht="28.5">
      <c r="A4332" s="132">
        <v>488730</v>
      </c>
      <c r="B4332" s="134" t="s">
        <v>1166</v>
      </c>
      <c r="C4332" s="134">
        <v>3</v>
      </c>
      <c r="D4332" s="134">
        <v>3</v>
      </c>
      <c r="E4332" s="134">
        <v>7</v>
      </c>
      <c r="F4332" s="134">
        <v>3</v>
      </c>
      <c r="G4332" s="135">
        <v>8</v>
      </c>
      <c r="H4332" s="171">
        <f>IFERROR((Table21[[#This Row],[_202330]]-Table21[[#This Row],[_201930]])/Table21[[#This Row],[_201930]]*1,"")</f>
        <v>1.6666666666666667</v>
      </c>
    </row>
    <row r="4333" spans="1:8" ht="28.5">
      <c r="A4333" s="132">
        <v>488730</v>
      </c>
      <c r="B4333" s="134" t="s">
        <v>1167</v>
      </c>
      <c r="C4333" s="134" t="s">
        <v>129</v>
      </c>
      <c r="D4333" s="134" t="s">
        <v>129</v>
      </c>
      <c r="E4333" s="134" t="s">
        <v>129</v>
      </c>
      <c r="F4333" s="134" t="s">
        <v>129</v>
      </c>
      <c r="G4333" s="135" t="s">
        <v>129</v>
      </c>
      <c r="H4333" s="171" t="str">
        <f>IFERROR((Table21[[#This Row],[_202330]]-Table21[[#This Row],[_201930]])/Table21[[#This Row],[_201930]]*1,"")</f>
        <v/>
      </c>
    </row>
    <row r="4334" spans="1:8">
      <c r="A4334" s="132">
        <v>488730</v>
      </c>
      <c r="B4334" s="134" t="s">
        <v>1146</v>
      </c>
      <c r="C4334" s="134">
        <v>3</v>
      </c>
      <c r="D4334" s="134">
        <v>3</v>
      </c>
      <c r="E4334" s="134">
        <v>7</v>
      </c>
      <c r="F4334" s="134">
        <v>3</v>
      </c>
      <c r="G4334" s="135">
        <v>8</v>
      </c>
      <c r="H4334" s="171">
        <f>IFERROR((Table21[[#This Row],[_202330]]-Table21[[#This Row],[_201930]])/Table21[[#This Row],[_201930]]*1,"")</f>
        <v>1.6666666666666667</v>
      </c>
    </row>
    <row r="4335" spans="1:8" ht="28.5">
      <c r="A4335" s="132">
        <v>488730</v>
      </c>
      <c r="B4335" s="134" t="s">
        <v>1147</v>
      </c>
      <c r="C4335" s="134">
        <v>0</v>
      </c>
      <c r="D4335" s="134">
        <v>0</v>
      </c>
      <c r="E4335" s="134">
        <v>0</v>
      </c>
      <c r="F4335" s="134">
        <v>0</v>
      </c>
      <c r="G4335" s="135">
        <v>0</v>
      </c>
      <c r="H4335" s="171" t="str">
        <f>IFERROR((Table21[[#This Row],[_202330]]-Table21[[#This Row],[_201930]])/Table21[[#This Row],[_201930]]*1,"")</f>
        <v/>
      </c>
    </row>
    <row r="4336" spans="1:8" ht="28.5">
      <c r="A4336" s="132">
        <v>488730</v>
      </c>
      <c r="B4336" s="134" t="s">
        <v>1148</v>
      </c>
      <c r="C4336" s="134">
        <v>6</v>
      </c>
      <c r="D4336" s="134">
        <v>5</v>
      </c>
      <c r="E4336" s="134">
        <v>5</v>
      </c>
      <c r="F4336" s="134">
        <v>10</v>
      </c>
      <c r="G4336" s="135">
        <v>27</v>
      </c>
      <c r="H4336" s="171">
        <f>IFERROR((Table21[[#This Row],[_202330]]-Table21[[#This Row],[_201930]])/Table21[[#This Row],[_201930]]*1,"")</f>
        <v>3.5</v>
      </c>
    </row>
    <row r="4337" spans="1:8" ht="28.5">
      <c r="A4337" s="132">
        <v>488730</v>
      </c>
      <c r="B4337" s="134" t="s">
        <v>1149</v>
      </c>
      <c r="C4337" s="134">
        <v>24</v>
      </c>
      <c r="D4337" s="134">
        <v>15</v>
      </c>
      <c r="E4337" s="134">
        <v>10</v>
      </c>
      <c r="F4337" s="134">
        <v>7</v>
      </c>
      <c r="G4337" s="135">
        <v>33</v>
      </c>
      <c r="H4337" s="171">
        <f>IFERROR((Table21[[#This Row],[_202330]]-Table21[[#This Row],[_201930]])/Table21[[#This Row],[_201930]]*1,"")</f>
        <v>0.375</v>
      </c>
    </row>
    <row r="4338" spans="1:8" ht="28.5">
      <c r="A4338" s="132">
        <v>488730</v>
      </c>
      <c r="B4338" s="134" t="s">
        <v>1150</v>
      </c>
      <c r="C4338" s="134">
        <v>30</v>
      </c>
      <c r="D4338" s="134">
        <v>20</v>
      </c>
      <c r="E4338" s="134">
        <v>15</v>
      </c>
      <c r="F4338" s="134">
        <v>17</v>
      </c>
      <c r="G4338" s="135">
        <v>60</v>
      </c>
      <c r="H4338" s="171">
        <f>IFERROR((Table21[[#This Row],[_202330]]-Table21[[#This Row],[_201930]])/Table21[[#This Row],[_201930]]*1,"")</f>
        <v>1</v>
      </c>
    </row>
    <row r="4339" spans="1:8">
      <c r="A4339" s="132">
        <v>488730</v>
      </c>
      <c r="B4339" s="134" t="s">
        <v>1151</v>
      </c>
      <c r="C4339" s="134">
        <v>9</v>
      </c>
      <c r="D4339" s="134">
        <v>13</v>
      </c>
      <c r="E4339" s="134">
        <v>32</v>
      </c>
      <c r="F4339" s="134">
        <v>15</v>
      </c>
      <c r="G4339" s="135">
        <v>12</v>
      </c>
      <c r="H4339" s="171">
        <f>IFERROR((Table21[[#This Row],[_202330]]-Table21[[#This Row],[_201930]])/Table21[[#This Row],[_201930]]*1,"")</f>
        <v>0.33333333333333331</v>
      </c>
    </row>
    <row r="4340" spans="1:8" ht="28.5">
      <c r="A4340" s="132">
        <v>488730</v>
      </c>
      <c r="B4340" s="134" t="s">
        <v>1152</v>
      </c>
      <c r="C4340" s="134">
        <v>18</v>
      </c>
      <c r="D4340" s="134">
        <v>22</v>
      </c>
      <c r="E4340" s="134">
        <v>23</v>
      </c>
      <c r="F4340" s="134">
        <v>50</v>
      </c>
      <c r="G4340" s="135">
        <v>40</v>
      </c>
      <c r="H4340" s="171">
        <f>IFERROR((Table21[[#This Row],[_202330]]-Table21[[#This Row],[_201930]])/Table21[[#This Row],[_201930]]*1,"")</f>
        <v>1.2222222222222223</v>
      </c>
    </row>
    <row r="4341" spans="1:8" ht="28.5">
      <c r="A4341" s="132">
        <v>488730</v>
      </c>
      <c r="B4341" s="134" t="s">
        <v>1153</v>
      </c>
      <c r="C4341" s="134">
        <v>0</v>
      </c>
      <c r="D4341" s="134">
        <v>0</v>
      </c>
      <c r="E4341" s="134">
        <v>0</v>
      </c>
      <c r="F4341" s="134">
        <v>0</v>
      </c>
      <c r="G4341" s="135">
        <v>0</v>
      </c>
      <c r="H4341" s="171" t="str">
        <f>IFERROR((Table21[[#This Row],[_202330]]-Table21[[#This Row],[_201930]])/Table21[[#This Row],[_201930]]*1,"")</f>
        <v/>
      </c>
    </row>
    <row r="4342" spans="1:8" ht="28.5">
      <c r="A4342" s="132">
        <v>488730</v>
      </c>
      <c r="B4342" s="134" t="s">
        <v>1154</v>
      </c>
      <c r="C4342" s="134">
        <v>18</v>
      </c>
      <c r="D4342" s="134">
        <v>22</v>
      </c>
      <c r="E4342" s="134">
        <v>23</v>
      </c>
      <c r="F4342" s="134">
        <v>50</v>
      </c>
      <c r="G4342" s="135">
        <v>40</v>
      </c>
      <c r="H4342" s="171">
        <f>IFERROR((Table21[[#This Row],[_202330]]-Table21[[#This Row],[_201930]])/Table21[[#This Row],[_201930]]*1,"")</f>
        <v>1.2222222222222223</v>
      </c>
    </row>
    <row r="4343" spans="1:8" ht="28.5">
      <c r="A4343" s="132">
        <v>488730</v>
      </c>
      <c r="B4343" s="134" t="s">
        <v>1155</v>
      </c>
      <c r="C4343" s="134">
        <v>73</v>
      </c>
      <c r="D4343" s="134">
        <v>65</v>
      </c>
      <c r="E4343" s="134">
        <v>45</v>
      </c>
      <c r="F4343" s="134">
        <v>35</v>
      </c>
      <c r="G4343" s="135">
        <v>49</v>
      </c>
      <c r="H4343" s="171">
        <f>IFERROR((Table21[[#This Row],[_202330]]-Table21[[#This Row],[_201930]])/Table21[[#This Row],[_201930]]*1,"")</f>
        <v>-0.32876712328767121</v>
      </c>
    </row>
    <row r="4344" spans="1:8">
      <c r="A4344" s="138">
        <v>491844</v>
      </c>
      <c r="B4344" s="140"/>
      <c r="C4344" s="140" t="s">
        <v>129</v>
      </c>
      <c r="D4344" s="140" t="s">
        <v>129</v>
      </c>
      <c r="E4344" s="140" t="s">
        <v>129</v>
      </c>
      <c r="F4344" s="140" t="s">
        <v>129</v>
      </c>
      <c r="G4344" s="141" t="s">
        <v>129</v>
      </c>
      <c r="H4344" s="191" t="str">
        <f>IFERROR((Table21[[#This Row],[_202330]]-Table21[[#This Row],[_201930]])/Table21[[#This Row],[_201930]]*1,"")</f>
        <v/>
      </c>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4CC86-6361-4FC5-BC0C-86206EC96C72}">
  <sheetPr>
    <tabColor rgb="FF1C7370"/>
  </sheetPr>
  <dimension ref="A1:H4344"/>
  <sheetViews>
    <sheetView topLeftCell="A2" workbookViewId="0">
      <selection activeCell="B11" sqref="B11"/>
    </sheetView>
  </sheetViews>
  <sheetFormatPr defaultColWidth="9" defaultRowHeight="14.25"/>
  <cols>
    <col min="1" max="1" width="20.25" style="63" customWidth="1"/>
    <col min="2" max="2" width="38.375" style="63" customWidth="1"/>
    <col min="3" max="7" width="9.625" style="63" customWidth="1"/>
    <col min="8" max="8" width="11.625" style="210" customWidth="1"/>
    <col min="9" max="16384" width="9" style="63"/>
  </cols>
  <sheetData>
    <row r="1" spans="1:8" ht="40.15" customHeight="1">
      <c r="A1" s="221" t="s">
        <v>103</v>
      </c>
      <c r="B1" s="222" t="s">
        <v>1123</v>
      </c>
      <c r="C1" s="222" t="s">
        <v>1174</v>
      </c>
      <c r="D1" s="222" t="s">
        <v>1175</v>
      </c>
      <c r="E1" s="222" t="s">
        <v>1176</v>
      </c>
      <c r="F1" s="222" t="s">
        <v>1177</v>
      </c>
      <c r="G1" s="222" t="s">
        <v>1178</v>
      </c>
      <c r="H1" s="223" t="s">
        <v>1129</v>
      </c>
    </row>
    <row r="2" spans="1:8">
      <c r="A2" s="132">
        <v>101295</v>
      </c>
      <c r="B2" s="134" t="s">
        <v>1179</v>
      </c>
      <c r="C2" s="134">
        <v>313</v>
      </c>
      <c r="D2" s="134">
        <v>299</v>
      </c>
      <c r="E2" s="134">
        <v>273</v>
      </c>
      <c r="F2" s="134">
        <v>249</v>
      </c>
      <c r="G2" s="134">
        <v>226</v>
      </c>
      <c r="H2" s="171">
        <f>IFERROR((Table5[[#This Row],[_202340]]-Table5[[#This Row],[_201940]])/Table5[[#This Row],[_201940]]*1,"")</f>
        <v>-0.27795527156549521</v>
      </c>
    </row>
    <row r="3" spans="1:8">
      <c r="A3" s="132">
        <v>101295</v>
      </c>
      <c r="B3" s="134" t="s">
        <v>1131</v>
      </c>
      <c r="C3" s="134">
        <v>0</v>
      </c>
      <c r="D3" s="134">
        <v>0</v>
      </c>
      <c r="E3" s="134">
        <v>0</v>
      </c>
      <c r="F3" s="134">
        <v>1</v>
      </c>
      <c r="G3" s="134">
        <v>2</v>
      </c>
      <c r="H3" s="171" t="str">
        <f>IFERROR((Table5[[#This Row],[_202340]]-Table5[[#This Row],[_201940]])/Table5[[#This Row],[_201940]]*1,"")</f>
        <v/>
      </c>
    </row>
    <row r="4" spans="1:8">
      <c r="A4" s="132">
        <v>101295</v>
      </c>
      <c r="B4" s="134" t="s">
        <v>1132</v>
      </c>
      <c r="C4" s="134">
        <v>313</v>
      </c>
      <c r="D4" s="134">
        <v>299</v>
      </c>
      <c r="E4" s="134">
        <v>273</v>
      </c>
      <c r="F4" s="134">
        <v>248</v>
      </c>
      <c r="G4" s="134">
        <v>224</v>
      </c>
      <c r="H4" s="171">
        <f>IFERROR((Table5[[#This Row],[_202340]]-Table5[[#This Row],[_201940]])/Table5[[#This Row],[_201940]]*1,"")</f>
        <v>-0.28434504792332266</v>
      </c>
    </row>
    <row r="5" spans="1:8">
      <c r="A5" s="132">
        <v>101295</v>
      </c>
      <c r="B5" s="134" t="s">
        <v>1133</v>
      </c>
      <c r="C5" s="134">
        <v>10</v>
      </c>
      <c r="D5" s="134">
        <v>10</v>
      </c>
      <c r="E5" s="134">
        <v>15</v>
      </c>
      <c r="F5" s="134">
        <v>13</v>
      </c>
      <c r="G5" s="134">
        <v>12</v>
      </c>
      <c r="H5" s="171">
        <f>IFERROR((Table5[[#This Row],[_202340]]-Table5[[#This Row],[_201940]])/Table5[[#This Row],[_201940]]*1,"")</f>
        <v>0.2</v>
      </c>
    </row>
    <row r="6" spans="1:8" ht="28.5">
      <c r="A6" s="132">
        <v>101295</v>
      </c>
      <c r="B6" s="134" t="s">
        <v>1162</v>
      </c>
      <c r="C6" s="134">
        <v>79</v>
      </c>
      <c r="D6" s="134">
        <v>96</v>
      </c>
      <c r="E6" s="134">
        <v>80</v>
      </c>
      <c r="F6" s="134">
        <v>82</v>
      </c>
      <c r="G6" s="134">
        <v>81</v>
      </c>
      <c r="H6" s="171">
        <f>IFERROR((Table5[[#This Row],[_202340]]-Table5[[#This Row],[_201940]])/Table5[[#This Row],[_201940]]*1,"")</f>
        <v>2.5316455696202531E-2</v>
      </c>
    </row>
    <row r="7" spans="1:8" ht="28.5">
      <c r="A7" s="132">
        <v>101295</v>
      </c>
      <c r="B7" s="134" t="s">
        <v>1163</v>
      </c>
      <c r="C7" s="134" t="s">
        <v>129</v>
      </c>
      <c r="D7" s="134" t="s">
        <v>129</v>
      </c>
      <c r="E7" s="134" t="s">
        <v>129</v>
      </c>
      <c r="F7" s="134" t="s">
        <v>129</v>
      </c>
      <c r="G7" s="134" t="s">
        <v>129</v>
      </c>
      <c r="H7" s="171" t="str">
        <f>IFERROR((Table5[[#This Row],[_202340]]-Table5[[#This Row],[_201940]])/Table5[[#This Row],[_201940]]*1,"")</f>
        <v/>
      </c>
    </row>
    <row r="8" spans="1:8">
      <c r="A8" s="132">
        <v>101295</v>
      </c>
      <c r="B8" s="134" t="s">
        <v>1136</v>
      </c>
      <c r="C8" s="134">
        <v>89</v>
      </c>
      <c r="D8" s="134">
        <v>106</v>
      </c>
      <c r="E8" s="134">
        <v>95</v>
      </c>
      <c r="F8" s="134">
        <v>95</v>
      </c>
      <c r="G8" s="134">
        <v>93</v>
      </c>
      <c r="H8" s="171">
        <f>IFERROR((Table5[[#This Row],[_202340]]-Table5[[#This Row],[_201940]])/Table5[[#This Row],[_201940]]*1,"")</f>
        <v>4.49438202247191E-2</v>
      </c>
    </row>
    <row r="9" spans="1:8">
      <c r="A9" s="132">
        <v>101295</v>
      </c>
      <c r="B9" s="134" t="s">
        <v>1137</v>
      </c>
      <c r="C9" s="134">
        <v>28</v>
      </c>
      <c r="D9" s="134">
        <v>35</v>
      </c>
      <c r="E9" s="134">
        <v>35</v>
      </c>
      <c r="F9" s="134">
        <v>38</v>
      </c>
      <c r="G9" s="134">
        <v>42</v>
      </c>
      <c r="H9" s="171">
        <f>IFERROR((Table5[[#This Row],[_202340]]-Table5[[#This Row],[_201940]])/Table5[[#This Row],[_201940]]*1,"")</f>
        <v>0.5</v>
      </c>
    </row>
    <row r="10" spans="1:8">
      <c r="A10" s="132">
        <v>101295</v>
      </c>
      <c r="B10" s="134" t="s">
        <v>1138</v>
      </c>
      <c r="C10" s="134">
        <v>10</v>
      </c>
      <c r="D10" s="134">
        <v>10</v>
      </c>
      <c r="E10" s="134">
        <v>17</v>
      </c>
      <c r="F10" s="134">
        <v>12</v>
      </c>
      <c r="G10" s="134">
        <v>8</v>
      </c>
      <c r="H10" s="171">
        <f>IFERROR((Table5[[#This Row],[_202340]]-Table5[[#This Row],[_201940]])/Table5[[#This Row],[_201940]]*1,"")</f>
        <v>-0.2</v>
      </c>
    </row>
    <row r="11" spans="1:8" ht="28.5">
      <c r="A11" s="132">
        <v>101295</v>
      </c>
      <c r="B11" s="134" t="s">
        <v>1164</v>
      </c>
      <c r="C11" s="134">
        <v>91</v>
      </c>
      <c r="D11" s="134">
        <v>106</v>
      </c>
      <c r="E11" s="134">
        <v>90</v>
      </c>
      <c r="F11" s="134">
        <v>88</v>
      </c>
      <c r="G11" s="134">
        <v>89</v>
      </c>
      <c r="H11" s="171">
        <f>IFERROR((Table5[[#This Row],[_202340]]-Table5[[#This Row],[_201940]])/Table5[[#This Row],[_201940]]*1,"")</f>
        <v>-2.197802197802198E-2</v>
      </c>
    </row>
    <row r="12" spans="1:8" ht="28.5">
      <c r="A12" s="132">
        <v>101295</v>
      </c>
      <c r="B12" s="134" t="s">
        <v>1165</v>
      </c>
      <c r="C12" s="134" t="s">
        <v>129</v>
      </c>
      <c r="D12" s="134" t="s">
        <v>129</v>
      </c>
      <c r="E12" s="134" t="s">
        <v>129</v>
      </c>
      <c r="F12" s="134" t="s">
        <v>129</v>
      </c>
      <c r="G12" s="134" t="s">
        <v>129</v>
      </c>
      <c r="H12" s="171" t="str">
        <f>IFERROR((Table5[[#This Row],[_202340]]-Table5[[#This Row],[_201940]])/Table5[[#This Row],[_201940]]*1,"")</f>
        <v/>
      </c>
    </row>
    <row r="13" spans="1:8">
      <c r="A13" s="132">
        <v>101295</v>
      </c>
      <c r="B13" s="134" t="s">
        <v>1141</v>
      </c>
      <c r="C13" s="134">
        <v>101</v>
      </c>
      <c r="D13" s="134">
        <v>116</v>
      </c>
      <c r="E13" s="134">
        <v>107</v>
      </c>
      <c r="F13" s="134">
        <v>100</v>
      </c>
      <c r="G13" s="134">
        <v>97</v>
      </c>
      <c r="H13" s="171">
        <f>IFERROR((Table5[[#This Row],[_202340]]-Table5[[#This Row],[_201940]])/Table5[[#This Row],[_201940]]*1,"")</f>
        <v>-3.9603960396039604E-2</v>
      </c>
    </row>
    <row r="14" spans="1:8">
      <c r="A14" s="132">
        <v>101295</v>
      </c>
      <c r="B14" s="134" t="s">
        <v>1142</v>
      </c>
      <c r="C14" s="134">
        <v>32</v>
      </c>
      <c r="D14" s="134">
        <v>39</v>
      </c>
      <c r="E14" s="134">
        <v>39</v>
      </c>
      <c r="F14" s="134">
        <v>40</v>
      </c>
      <c r="G14" s="134">
        <v>43</v>
      </c>
      <c r="H14" s="171">
        <f>IFERROR((Table5[[#This Row],[_202340]]-Table5[[#This Row],[_201940]])/Table5[[#This Row],[_201940]]*1,"")</f>
        <v>0.34375</v>
      </c>
    </row>
    <row r="15" spans="1:8">
      <c r="A15" s="132">
        <v>101295</v>
      </c>
      <c r="B15" s="134" t="s">
        <v>1143</v>
      </c>
      <c r="C15" s="134">
        <v>10</v>
      </c>
      <c r="D15" s="134">
        <v>9</v>
      </c>
      <c r="E15" s="134">
        <v>14</v>
      </c>
      <c r="F15" s="134">
        <v>12</v>
      </c>
      <c r="G15" s="134">
        <v>8</v>
      </c>
      <c r="H15" s="171">
        <f>IFERROR((Table5[[#This Row],[_202340]]-Table5[[#This Row],[_201940]])/Table5[[#This Row],[_201940]]*1,"")</f>
        <v>-0.2</v>
      </c>
    </row>
    <row r="16" spans="1:8" ht="28.5">
      <c r="A16" s="132">
        <v>101295</v>
      </c>
      <c r="B16" s="134" t="s">
        <v>1166</v>
      </c>
      <c r="C16" s="134">
        <v>96</v>
      </c>
      <c r="D16" s="134">
        <v>110</v>
      </c>
      <c r="E16" s="134">
        <v>94</v>
      </c>
      <c r="F16" s="134">
        <v>90</v>
      </c>
      <c r="G16" s="134">
        <v>89</v>
      </c>
      <c r="H16" s="171">
        <f>IFERROR((Table5[[#This Row],[_202340]]-Table5[[#This Row],[_201940]])/Table5[[#This Row],[_201940]]*1,"")</f>
        <v>-7.2916666666666671E-2</v>
      </c>
    </row>
    <row r="17" spans="1:8" ht="28.5">
      <c r="A17" s="132">
        <v>101295</v>
      </c>
      <c r="B17" s="134" t="s">
        <v>1167</v>
      </c>
      <c r="C17" s="134" t="s">
        <v>129</v>
      </c>
      <c r="D17" s="134" t="s">
        <v>129</v>
      </c>
      <c r="E17" s="134" t="s">
        <v>129</v>
      </c>
      <c r="F17" s="134" t="s">
        <v>129</v>
      </c>
      <c r="G17" s="134" t="s">
        <v>129</v>
      </c>
      <c r="H17" s="171" t="str">
        <f>IFERROR((Table5[[#This Row],[_202340]]-Table5[[#This Row],[_201940]])/Table5[[#This Row],[_201940]]*1,"")</f>
        <v/>
      </c>
    </row>
    <row r="18" spans="1:8">
      <c r="A18" s="132">
        <v>101295</v>
      </c>
      <c r="B18" s="134" t="s">
        <v>1146</v>
      </c>
      <c r="C18" s="134">
        <v>106</v>
      </c>
      <c r="D18" s="134">
        <v>119</v>
      </c>
      <c r="E18" s="134">
        <v>108</v>
      </c>
      <c r="F18" s="134">
        <v>102</v>
      </c>
      <c r="G18" s="134">
        <v>97</v>
      </c>
      <c r="H18" s="171">
        <f>IFERROR((Table5[[#This Row],[_202340]]-Table5[[#This Row],[_201940]])/Table5[[#This Row],[_201940]]*1,"")</f>
        <v>-8.4905660377358486E-2</v>
      </c>
    </row>
    <row r="19" spans="1:8" ht="28.5">
      <c r="A19" s="132">
        <v>101295</v>
      </c>
      <c r="B19" s="134" t="s">
        <v>1147</v>
      </c>
      <c r="C19" s="134">
        <v>0</v>
      </c>
      <c r="D19" s="134">
        <v>4</v>
      </c>
      <c r="E19" s="134">
        <v>0</v>
      </c>
      <c r="F19" s="134">
        <v>0</v>
      </c>
      <c r="G19" s="134">
        <v>3</v>
      </c>
      <c r="H19" s="171" t="str">
        <f>IFERROR((Table5[[#This Row],[_202340]]-Table5[[#This Row],[_201940]])/Table5[[#This Row],[_201940]]*1,"")</f>
        <v/>
      </c>
    </row>
    <row r="20" spans="1:8" ht="28.5">
      <c r="A20" s="132">
        <v>101295</v>
      </c>
      <c r="B20" s="134" t="s">
        <v>1148</v>
      </c>
      <c r="C20" s="134">
        <v>117</v>
      </c>
      <c r="D20" s="134">
        <v>98</v>
      </c>
      <c r="E20" s="134">
        <v>77</v>
      </c>
      <c r="F20" s="134">
        <v>81</v>
      </c>
      <c r="G20" s="134">
        <v>59</v>
      </c>
      <c r="H20" s="171">
        <f>IFERROR((Table5[[#This Row],[_202340]]-Table5[[#This Row],[_201940]])/Table5[[#This Row],[_201940]]*1,"")</f>
        <v>-0.49572649572649574</v>
      </c>
    </row>
    <row r="21" spans="1:8" ht="28.5">
      <c r="A21" s="132">
        <v>101295</v>
      </c>
      <c r="B21" s="134" t="s">
        <v>1149</v>
      </c>
      <c r="C21" s="134">
        <v>90</v>
      </c>
      <c r="D21" s="134">
        <v>78</v>
      </c>
      <c r="E21" s="134">
        <v>88</v>
      </c>
      <c r="F21" s="134">
        <v>65</v>
      </c>
      <c r="G21" s="134">
        <v>65</v>
      </c>
      <c r="H21" s="171">
        <f>IFERROR((Table5[[#This Row],[_202340]]-Table5[[#This Row],[_201940]])/Table5[[#This Row],[_201940]]*1,"")</f>
        <v>-0.27777777777777779</v>
      </c>
    </row>
    <row r="22" spans="1:8" ht="28.5">
      <c r="A22" s="132">
        <v>101295</v>
      </c>
      <c r="B22" s="134" t="s">
        <v>1150</v>
      </c>
      <c r="C22" s="134">
        <v>207</v>
      </c>
      <c r="D22" s="134">
        <v>180</v>
      </c>
      <c r="E22" s="134">
        <v>165</v>
      </c>
      <c r="F22" s="134">
        <v>146</v>
      </c>
      <c r="G22" s="134">
        <v>127</v>
      </c>
      <c r="H22" s="171">
        <f>IFERROR((Table5[[#This Row],[_202340]]-Table5[[#This Row],[_201940]])/Table5[[#This Row],[_201940]]*1,"")</f>
        <v>-0.38647342995169082</v>
      </c>
    </row>
    <row r="23" spans="1:8">
      <c r="A23" s="132">
        <v>101295</v>
      </c>
      <c r="B23" s="134" t="s">
        <v>1151</v>
      </c>
      <c r="C23" s="134">
        <v>34</v>
      </c>
      <c r="D23" s="134">
        <v>40</v>
      </c>
      <c r="E23" s="134">
        <v>40</v>
      </c>
      <c r="F23" s="134">
        <v>41</v>
      </c>
      <c r="G23" s="134">
        <v>43</v>
      </c>
      <c r="H23" s="171">
        <f>IFERROR((Table5[[#This Row],[_202340]]-Table5[[#This Row],[_201940]])/Table5[[#This Row],[_201940]]*1,"")</f>
        <v>0.26470588235294118</v>
      </c>
    </row>
    <row r="24" spans="1:8" ht="28.5">
      <c r="A24" s="132">
        <v>101295</v>
      </c>
      <c r="B24" s="134" t="s">
        <v>1152</v>
      </c>
      <c r="C24" s="134">
        <v>37</v>
      </c>
      <c r="D24" s="134">
        <v>34</v>
      </c>
      <c r="E24" s="134">
        <v>28</v>
      </c>
      <c r="F24" s="134">
        <v>33</v>
      </c>
      <c r="G24" s="134">
        <v>28</v>
      </c>
      <c r="H24" s="171">
        <f>IFERROR((Table5[[#This Row],[_202340]]-Table5[[#This Row],[_201940]])/Table5[[#This Row],[_201940]]*1,"")</f>
        <v>-0.24324324324324326</v>
      </c>
    </row>
    <row r="25" spans="1:8" ht="28.5">
      <c r="A25" s="132">
        <v>101295</v>
      </c>
      <c r="B25" s="134" t="s">
        <v>1153</v>
      </c>
      <c r="C25" s="134">
        <v>0</v>
      </c>
      <c r="D25" s="134">
        <v>1</v>
      </c>
      <c r="E25" s="134">
        <v>0</v>
      </c>
      <c r="F25" s="134">
        <v>0</v>
      </c>
      <c r="G25" s="134">
        <v>1</v>
      </c>
      <c r="H25" s="171" t="str">
        <f>IFERROR((Table5[[#This Row],[_202340]]-Table5[[#This Row],[_201940]])/Table5[[#This Row],[_201940]]*1,"")</f>
        <v/>
      </c>
    </row>
    <row r="26" spans="1:8" ht="28.5">
      <c r="A26" s="132">
        <v>101295</v>
      </c>
      <c r="B26" s="134" t="s">
        <v>1154</v>
      </c>
      <c r="C26" s="134">
        <v>37</v>
      </c>
      <c r="D26" s="134">
        <v>33</v>
      </c>
      <c r="E26" s="134">
        <v>28</v>
      </c>
      <c r="F26" s="134">
        <v>33</v>
      </c>
      <c r="G26" s="134">
        <v>26</v>
      </c>
      <c r="H26" s="171">
        <f>IFERROR((Table5[[#This Row],[_202340]]-Table5[[#This Row],[_201940]])/Table5[[#This Row],[_201940]]*1,"")</f>
        <v>-0.29729729729729731</v>
      </c>
    </row>
    <row r="27" spans="1:8" ht="28.5">
      <c r="A27" s="132">
        <v>101295</v>
      </c>
      <c r="B27" s="134" t="s">
        <v>1155</v>
      </c>
      <c r="C27" s="134">
        <v>29</v>
      </c>
      <c r="D27" s="134">
        <v>26</v>
      </c>
      <c r="E27" s="134">
        <v>32</v>
      </c>
      <c r="F27" s="134">
        <v>26</v>
      </c>
      <c r="G27" s="134">
        <v>29</v>
      </c>
      <c r="H27" s="171">
        <f>IFERROR((Table5[[#This Row],[_202340]]-Table5[[#This Row],[_201940]])/Table5[[#This Row],[_201940]]*1,"")</f>
        <v>0</v>
      </c>
    </row>
    <row r="28" spans="1:8">
      <c r="A28" s="132">
        <v>105297</v>
      </c>
      <c r="B28" s="134" t="s">
        <v>1179</v>
      </c>
      <c r="C28" s="134">
        <v>26</v>
      </c>
      <c r="D28" s="134">
        <v>92</v>
      </c>
      <c r="E28" s="134">
        <v>50</v>
      </c>
      <c r="F28" s="134">
        <v>6</v>
      </c>
      <c r="G28" s="134">
        <v>67</v>
      </c>
      <c r="H28" s="171">
        <f>IFERROR((Table5[[#This Row],[_202340]]-Table5[[#This Row],[_201940]])/Table5[[#This Row],[_201940]]*1,"")</f>
        <v>1.5769230769230769</v>
      </c>
    </row>
    <row r="29" spans="1:8">
      <c r="A29" s="132">
        <v>105297</v>
      </c>
      <c r="B29" s="134" t="s">
        <v>1131</v>
      </c>
      <c r="C29" s="134">
        <v>0</v>
      </c>
      <c r="D29" s="134">
        <v>0</v>
      </c>
      <c r="E29" s="134">
        <v>0</v>
      </c>
      <c r="F29" s="134">
        <v>0</v>
      </c>
      <c r="G29" s="134">
        <v>0</v>
      </c>
      <c r="H29" s="171" t="str">
        <f>IFERROR((Table5[[#This Row],[_202340]]-Table5[[#This Row],[_201940]])/Table5[[#This Row],[_201940]]*1,"")</f>
        <v/>
      </c>
    </row>
    <row r="30" spans="1:8">
      <c r="A30" s="132">
        <v>105297</v>
      </c>
      <c r="B30" s="134" t="s">
        <v>1132</v>
      </c>
      <c r="C30" s="134">
        <v>26</v>
      </c>
      <c r="D30" s="134">
        <v>92</v>
      </c>
      <c r="E30" s="134">
        <v>50</v>
      </c>
      <c r="F30" s="134">
        <v>6</v>
      </c>
      <c r="G30" s="134">
        <v>67</v>
      </c>
      <c r="H30" s="171">
        <f>IFERROR((Table5[[#This Row],[_202340]]-Table5[[#This Row],[_201940]])/Table5[[#This Row],[_201940]]*1,"")</f>
        <v>1.5769230769230769</v>
      </c>
    </row>
    <row r="31" spans="1:8">
      <c r="A31" s="132">
        <v>105297</v>
      </c>
      <c r="B31" s="134" t="s">
        <v>1133</v>
      </c>
      <c r="C31" s="134">
        <v>0</v>
      </c>
      <c r="D31" s="134">
        <v>2</v>
      </c>
      <c r="E31" s="134">
        <v>3</v>
      </c>
      <c r="F31" s="134">
        <v>0</v>
      </c>
      <c r="G31" s="134">
        <v>0</v>
      </c>
      <c r="H31" s="171" t="str">
        <f>IFERROR((Table5[[#This Row],[_202340]]-Table5[[#This Row],[_201940]])/Table5[[#This Row],[_201940]]*1,"")</f>
        <v/>
      </c>
    </row>
    <row r="32" spans="1:8" ht="28.5">
      <c r="A32" s="132">
        <v>105297</v>
      </c>
      <c r="B32" s="134" t="s">
        <v>1162</v>
      </c>
      <c r="C32" s="134">
        <v>0</v>
      </c>
      <c r="D32" s="134">
        <v>5</v>
      </c>
      <c r="E32" s="134">
        <v>1</v>
      </c>
      <c r="F32" s="134">
        <v>0</v>
      </c>
      <c r="G32" s="134">
        <v>4</v>
      </c>
      <c r="H32" s="171" t="str">
        <f>IFERROR((Table5[[#This Row],[_202340]]-Table5[[#This Row],[_201940]])/Table5[[#This Row],[_201940]]*1,"")</f>
        <v/>
      </c>
    </row>
    <row r="33" spans="1:8" ht="28.5">
      <c r="A33" s="132">
        <v>105297</v>
      </c>
      <c r="B33" s="134" t="s">
        <v>1163</v>
      </c>
      <c r="C33" s="134">
        <v>0</v>
      </c>
      <c r="D33" s="134">
        <v>0</v>
      </c>
      <c r="E33" s="134">
        <v>0</v>
      </c>
      <c r="F33" s="134">
        <v>0</v>
      </c>
      <c r="G33" s="134">
        <v>1</v>
      </c>
      <c r="H33" s="171" t="str">
        <f>IFERROR((Table5[[#This Row],[_202340]]-Table5[[#This Row],[_201940]])/Table5[[#This Row],[_201940]]*1,"")</f>
        <v/>
      </c>
    </row>
    <row r="34" spans="1:8">
      <c r="A34" s="132">
        <v>105297</v>
      </c>
      <c r="B34" s="134" t="s">
        <v>1136</v>
      </c>
      <c r="C34" s="134">
        <v>0</v>
      </c>
      <c r="D34" s="134">
        <v>7</v>
      </c>
      <c r="E34" s="134">
        <v>4</v>
      </c>
      <c r="F34" s="134">
        <v>0</v>
      </c>
      <c r="G34" s="134">
        <v>5</v>
      </c>
      <c r="H34" s="171" t="str">
        <f>IFERROR((Table5[[#This Row],[_202340]]-Table5[[#This Row],[_201940]])/Table5[[#This Row],[_201940]]*1,"")</f>
        <v/>
      </c>
    </row>
    <row r="35" spans="1:8">
      <c r="A35" s="132">
        <v>105297</v>
      </c>
      <c r="B35" s="134" t="s">
        <v>1137</v>
      </c>
      <c r="C35" s="134">
        <v>0</v>
      </c>
      <c r="D35" s="134">
        <v>8</v>
      </c>
      <c r="E35" s="134">
        <v>8</v>
      </c>
      <c r="F35" s="134">
        <v>0</v>
      </c>
      <c r="G35" s="134">
        <v>7</v>
      </c>
      <c r="H35" s="171" t="str">
        <f>IFERROR((Table5[[#This Row],[_202340]]-Table5[[#This Row],[_201940]])/Table5[[#This Row],[_201940]]*1,"")</f>
        <v/>
      </c>
    </row>
    <row r="36" spans="1:8">
      <c r="A36" s="132">
        <v>105297</v>
      </c>
      <c r="B36" s="134" t="s">
        <v>1138</v>
      </c>
      <c r="C36" s="134">
        <v>0</v>
      </c>
      <c r="D36" s="134">
        <v>4</v>
      </c>
      <c r="E36" s="134">
        <v>3</v>
      </c>
      <c r="F36" s="134">
        <v>0</v>
      </c>
      <c r="G36" s="134">
        <v>0</v>
      </c>
      <c r="H36" s="171" t="str">
        <f>IFERROR((Table5[[#This Row],[_202340]]-Table5[[#This Row],[_201940]])/Table5[[#This Row],[_201940]]*1,"")</f>
        <v/>
      </c>
    </row>
    <row r="37" spans="1:8" ht="28.5">
      <c r="A37" s="132">
        <v>105297</v>
      </c>
      <c r="B37" s="134" t="s">
        <v>1164</v>
      </c>
      <c r="C37" s="134">
        <v>0</v>
      </c>
      <c r="D37" s="134">
        <v>10</v>
      </c>
      <c r="E37" s="134">
        <v>2</v>
      </c>
      <c r="F37" s="134">
        <v>0</v>
      </c>
      <c r="G37" s="134">
        <v>6</v>
      </c>
      <c r="H37" s="171" t="str">
        <f>IFERROR((Table5[[#This Row],[_202340]]-Table5[[#This Row],[_201940]])/Table5[[#This Row],[_201940]]*1,"")</f>
        <v/>
      </c>
    </row>
    <row r="38" spans="1:8" ht="28.5">
      <c r="A38" s="132">
        <v>105297</v>
      </c>
      <c r="B38" s="134" t="s">
        <v>1165</v>
      </c>
      <c r="C38" s="134">
        <v>0</v>
      </c>
      <c r="D38" s="134">
        <v>0</v>
      </c>
      <c r="E38" s="134">
        <v>1</v>
      </c>
      <c r="F38" s="134">
        <v>0</v>
      </c>
      <c r="G38" s="134">
        <v>4</v>
      </c>
      <c r="H38" s="171" t="str">
        <f>IFERROR((Table5[[#This Row],[_202340]]-Table5[[#This Row],[_201940]])/Table5[[#This Row],[_201940]]*1,"")</f>
        <v/>
      </c>
    </row>
    <row r="39" spans="1:8">
      <c r="A39" s="132">
        <v>105297</v>
      </c>
      <c r="B39" s="134" t="s">
        <v>1141</v>
      </c>
      <c r="C39" s="134">
        <v>0</v>
      </c>
      <c r="D39" s="134">
        <v>14</v>
      </c>
      <c r="E39" s="134">
        <v>6</v>
      </c>
      <c r="F39" s="134">
        <v>0</v>
      </c>
      <c r="G39" s="134">
        <v>10</v>
      </c>
      <c r="H39" s="171" t="str">
        <f>IFERROR((Table5[[#This Row],[_202340]]-Table5[[#This Row],[_201940]])/Table5[[#This Row],[_201940]]*1,"")</f>
        <v/>
      </c>
    </row>
    <row r="40" spans="1:8">
      <c r="A40" s="132">
        <v>105297</v>
      </c>
      <c r="B40" s="134" t="s">
        <v>1142</v>
      </c>
      <c r="C40" s="134">
        <v>0</v>
      </c>
      <c r="D40" s="134">
        <v>15</v>
      </c>
      <c r="E40" s="134">
        <v>12</v>
      </c>
      <c r="F40" s="134">
        <v>0</v>
      </c>
      <c r="G40" s="134">
        <v>15</v>
      </c>
      <c r="H40" s="171" t="str">
        <f>IFERROR((Table5[[#This Row],[_202340]]-Table5[[#This Row],[_201940]])/Table5[[#This Row],[_201940]]*1,"")</f>
        <v/>
      </c>
    </row>
    <row r="41" spans="1:8">
      <c r="A41" s="132">
        <v>105297</v>
      </c>
      <c r="B41" s="134" t="s">
        <v>1143</v>
      </c>
      <c r="C41" s="134">
        <v>0</v>
      </c>
      <c r="D41" s="134">
        <v>3</v>
      </c>
      <c r="E41" s="134">
        <v>3</v>
      </c>
      <c r="F41" s="134">
        <v>0</v>
      </c>
      <c r="G41" s="134">
        <v>1</v>
      </c>
      <c r="H41" s="171" t="str">
        <f>IFERROR((Table5[[#This Row],[_202340]]-Table5[[#This Row],[_201940]])/Table5[[#This Row],[_201940]]*1,"")</f>
        <v/>
      </c>
    </row>
    <row r="42" spans="1:8" ht="28.5">
      <c r="A42" s="132">
        <v>105297</v>
      </c>
      <c r="B42" s="134" t="s">
        <v>1166</v>
      </c>
      <c r="C42" s="134">
        <v>0</v>
      </c>
      <c r="D42" s="134">
        <v>13</v>
      </c>
      <c r="E42" s="134">
        <v>2</v>
      </c>
      <c r="F42" s="134">
        <v>0</v>
      </c>
      <c r="G42" s="134">
        <v>7</v>
      </c>
      <c r="H42" s="171" t="str">
        <f>IFERROR((Table5[[#This Row],[_202340]]-Table5[[#This Row],[_201940]])/Table5[[#This Row],[_201940]]*1,"")</f>
        <v/>
      </c>
    </row>
    <row r="43" spans="1:8" ht="28.5">
      <c r="A43" s="132">
        <v>105297</v>
      </c>
      <c r="B43" s="134" t="s">
        <v>1167</v>
      </c>
      <c r="C43" s="134">
        <v>0</v>
      </c>
      <c r="D43" s="134">
        <v>1</v>
      </c>
      <c r="E43" s="134">
        <v>2</v>
      </c>
      <c r="F43" s="134">
        <v>0</v>
      </c>
      <c r="G43" s="134">
        <v>4</v>
      </c>
      <c r="H43" s="171" t="str">
        <f>IFERROR((Table5[[#This Row],[_202340]]-Table5[[#This Row],[_201940]])/Table5[[#This Row],[_201940]]*1,"")</f>
        <v/>
      </c>
    </row>
    <row r="44" spans="1:8">
      <c r="A44" s="132">
        <v>105297</v>
      </c>
      <c r="B44" s="134" t="s">
        <v>1146</v>
      </c>
      <c r="C44" s="134">
        <v>0</v>
      </c>
      <c r="D44" s="134">
        <v>17</v>
      </c>
      <c r="E44" s="134">
        <v>7</v>
      </c>
      <c r="F44" s="134">
        <v>0</v>
      </c>
      <c r="G44" s="134">
        <v>12</v>
      </c>
      <c r="H44" s="171" t="str">
        <f>IFERROR((Table5[[#This Row],[_202340]]-Table5[[#This Row],[_201940]])/Table5[[#This Row],[_201940]]*1,"")</f>
        <v/>
      </c>
    </row>
    <row r="45" spans="1:8" ht="28.5">
      <c r="A45" s="132">
        <v>105297</v>
      </c>
      <c r="B45" s="134" t="s">
        <v>1147</v>
      </c>
      <c r="C45" s="134">
        <v>1</v>
      </c>
      <c r="D45" s="134">
        <v>7</v>
      </c>
      <c r="E45" s="134">
        <v>1</v>
      </c>
      <c r="F45" s="134">
        <v>4</v>
      </c>
      <c r="G45" s="134">
        <v>4</v>
      </c>
      <c r="H45" s="171">
        <f>IFERROR((Table5[[#This Row],[_202340]]-Table5[[#This Row],[_201940]])/Table5[[#This Row],[_201940]]*1,"")</f>
        <v>3</v>
      </c>
    </row>
    <row r="46" spans="1:8" ht="28.5">
      <c r="A46" s="132">
        <v>105297</v>
      </c>
      <c r="B46" s="134" t="s">
        <v>1148</v>
      </c>
      <c r="C46" s="134">
        <v>3</v>
      </c>
      <c r="D46" s="134">
        <v>29</v>
      </c>
      <c r="E46" s="134">
        <v>22</v>
      </c>
      <c r="F46" s="134">
        <v>2</v>
      </c>
      <c r="G46" s="134">
        <v>27</v>
      </c>
      <c r="H46" s="171">
        <f>IFERROR((Table5[[#This Row],[_202340]]-Table5[[#This Row],[_201940]])/Table5[[#This Row],[_201940]]*1,"")</f>
        <v>8</v>
      </c>
    </row>
    <row r="47" spans="1:8" ht="28.5">
      <c r="A47" s="132">
        <v>105297</v>
      </c>
      <c r="B47" s="134" t="s">
        <v>1149</v>
      </c>
      <c r="C47" s="134">
        <v>22</v>
      </c>
      <c r="D47" s="134">
        <v>39</v>
      </c>
      <c r="E47" s="134">
        <v>20</v>
      </c>
      <c r="F47" s="134">
        <v>0</v>
      </c>
      <c r="G47" s="134">
        <v>24</v>
      </c>
      <c r="H47" s="171">
        <f>IFERROR((Table5[[#This Row],[_202340]]-Table5[[#This Row],[_201940]])/Table5[[#This Row],[_201940]]*1,"")</f>
        <v>9.0909090909090912E-2</v>
      </c>
    </row>
    <row r="48" spans="1:8" ht="28.5">
      <c r="A48" s="132">
        <v>105297</v>
      </c>
      <c r="B48" s="134" t="s">
        <v>1150</v>
      </c>
      <c r="C48" s="134">
        <v>26</v>
      </c>
      <c r="D48" s="134">
        <v>75</v>
      </c>
      <c r="E48" s="134">
        <v>43</v>
      </c>
      <c r="F48" s="134">
        <v>6</v>
      </c>
      <c r="G48" s="134">
        <v>55</v>
      </c>
      <c r="H48" s="171">
        <f>IFERROR((Table5[[#This Row],[_202340]]-Table5[[#This Row],[_201940]])/Table5[[#This Row],[_201940]]*1,"")</f>
        <v>1.1153846153846154</v>
      </c>
    </row>
    <row r="49" spans="1:8">
      <c r="A49" s="132">
        <v>105297</v>
      </c>
      <c r="B49" s="134" t="s">
        <v>1151</v>
      </c>
      <c r="C49" s="134">
        <v>0</v>
      </c>
      <c r="D49" s="134">
        <v>18</v>
      </c>
      <c r="E49" s="134">
        <v>14</v>
      </c>
      <c r="F49" s="134">
        <v>0</v>
      </c>
      <c r="G49" s="134">
        <v>18</v>
      </c>
      <c r="H49" s="171" t="str">
        <f>IFERROR((Table5[[#This Row],[_202340]]-Table5[[#This Row],[_201940]])/Table5[[#This Row],[_201940]]*1,"")</f>
        <v/>
      </c>
    </row>
    <row r="50" spans="1:8" ht="28.5">
      <c r="A50" s="132">
        <v>105297</v>
      </c>
      <c r="B50" s="134" t="s">
        <v>1152</v>
      </c>
      <c r="C50" s="134">
        <v>15</v>
      </c>
      <c r="D50" s="134">
        <v>39</v>
      </c>
      <c r="E50" s="134">
        <v>46</v>
      </c>
      <c r="F50" s="134">
        <v>100</v>
      </c>
      <c r="G50" s="134">
        <v>46</v>
      </c>
      <c r="H50" s="171">
        <f>IFERROR((Table5[[#This Row],[_202340]]-Table5[[#This Row],[_201940]])/Table5[[#This Row],[_201940]]*1,"")</f>
        <v>2.0666666666666669</v>
      </c>
    </row>
    <row r="51" spans="1:8" ht="28.5">
      <c r="A51" s="132">
        <v>105297</v>
      </c>
      <c r="B51" s="134" t="s">
        <v>1153</v>
      </c>
      <c r="C51" s="134">
        <v>4</v>
      </c>
      <c r="D51" s="134">
        <v>8</v>
      </c>
      <c r="E51" s="134">
        <v>2</v>
      </c>
      <c r="F51" s="134">
        <v>67</v>
      </c>
      <c r="G51" s="134">
        <v>6</v>
      </c>
      <c r="H51" s="171">
        <f>IFERROR((Table5[[#This Row],[_202340]]-Table5[[#This Row],[_201940]])/Table5[[#This Row],[_201940]]*1,"")</f>
        <v>0.5</v>
      </c>
    </row>
    <row r="52" spans="1:8" ht="28.5">
      <c r="A52" s="132">
        <v>105297</v>
      </c>
      <c r="B52" s="134" t="s">
        <v>1154</v>
      </c>
      <c r="C52" s="134">
        <v>12</v>
      </c>
      <c r="D52" s="134">
        <v>32</v>
      </c>
      <c r="E52" s="134">
        <v>44</v>
      </c>
      <c r="F52" s="134">
        <v>33</v>
      </c>
      <c r="G52" s="134">
        <v>40</v>
      </c>
      <c r="H52" s="171">
        <f>IFERROR((Table5[[#This Row],[_202340]]-Table5[[#This Row],[_201940]])/Table5[[#This Row],[_201940]]*1,"")</f>
        <v>2.3333333333333335</v>
      </c>
    </row>
    <row r="53" spans="1:8" ht="28.5">
      <c r="A53" s="132">
        <v>105297</v>
      </c>
      <c r="B53" s="134" t="s">
        <v>1155</v>
      </c>
      <c r="C53" s="134">
        <v>85</v>
      </c>
      <c r="D53" s="134">
        <v>42</v>
      </c>
      <c r="E53" s="134">
        <v>40</v>
      </c>
      <c r="F53" s="134">
        <v>0</v>
      </c>
      <c r="G53" s="134">
        <v>36</v>
      </c>
      <c r="H53" s="171">
        <f>IFERROR((Table5[[#This Row],[_202340]]-Table5[[#This Row],[_201940]])/Table5[[#This Row],[_201940]]*1,"")</f>
        <v>-0.57647058823529407</v>
      </c>
    </row>
    <row r="54" spans="1:8">
      <c r="A54" s="132">
        <v>109819</v>
      </c>
      <c r="B54" s="134" t="s">
        <v>1179</v>
      </c>
      <c r="C54" s="134">
        <v>13881</v>
      </c>
      <c r="D54" s="134">
        <v>13170</v>
      </c>
      <c r="E54" s="134">
        <v>1453</v>
      </c>
      <c r="F54" s="134">
        <v>1522</v>
      </c>
      <c r="G54" s="134">
        <v>1688</v>
      </c>
      <c r="H54" s="171">
        <f>IFERROR((Table5[[#This Row],[_202340]]-Table5[[#This Row],[_201940]])/Table5[[#This Row],[_201940]]*1,"")</f>
        <v>-0.87839492831928534</v>
      </c>
    </row>
    <row r="55" spans="1:8">
      <c r="A55" s="132">
        <v>109819</v>
      </c>
      <c r="B55" s="134" t="s">
        <v>1131</v>
      </c>
      <c r="C55" s="134">
        <v>0</v>
      </c>
      <c r="D55" s="134">
        <v>0</v>
      </c>
      <c r="E55" s="134">
        <v>0</v>
      </c>
      <c r="F55" s="134">
        <v>0</v>
      </c>
      <c r="G55" s="134">
        <v>0</v>
      </c>
      <c r="H55" s="171" t="str">
        <f>IFERROR((Table5[[#This Row],[_202340]]-Table5[[#This Row],[_201940]])/Table5[[#This Row],[_201940]]*1,"")</f>
        <v/>
      </c>
    </row>
    <row r="56" spans="1:8">
      <c r="A56" s="132">
        <v>109819</v>
      </c>
      <c r="B56" s="134" t="s">
        <v>1132</v>
      </c>
      <c r="C56" s="134">
        <v>13881</v>
      </c>
      <c r="D56" s="134">
        <v>13170</v>
      </c>
      <c r="E56" s="134">
        <v>1453</v>
      </c>
      <c r="F56" s="134">
        <v>1522</v>
      </c>
      <c r="G56" s="134">
        <v>1688</v>
      </c>
      <c r="H56" s="171">
        <f>IFERROR((Table5[[#This Row],[_202340]]-Table5[[#This Row],[_201940]])/Table5[[#This Row],[_201940]]*1,"")</f>
        <v>-0.87839492831928534</v>
      </c>
    </row>
    <row r="57" spans="1:8">
      <c r="A57" s="132">
        <v>109819</v>
      </c>
      <c r="B57" s="134" t="s">
        <v>1133</v>
      </c>
      <c r="C57" s="134">
        <v>782</v>
      </c>
      <c r="D57" s="134">
        <v>791</v>
      </c>
      <c r="E57" s="134">
        <v>50</v>
      </c>
      <c r="F57" s="134">
        <v>64</v>
      </c>
      <c r="G57" s="134">
        <v>60</v>
      </c>
      <c r="H57" s="171">
        <f>IFERROR((Table5[[#This Row],[_202340]]-Table5[[#This Row],[_201940]])/Table5[[#This Row],[_201940]]*1,"")</f>
        <v>-0.92327365728900257</v>
      </c>
    </row>
    <row r="58" spans="1:8" ht="28.5">
      <c r="A58" s="132">
        <v>109819</v>
      </c>
      <c r="B58" s="134" t="s">
        <v>1162</v>
      </c>
      <c r="C58" s="134">
        <v>1805</v>
      </c>
      <c r="D58" s="134">
        <v>1781</v>
      </c>
      <c r="E58" s="134">
        <v>87</v>
      </c>
      <c r="F58" s="134">
        <v>90</v>
      </c>
      <c r="G58" s="134">
        <v>114</v>
      </c>
      <c r="H58" s="171">
        <f>IFERROR((Table5[[#This Row],[_202340]]-Table5[[#This Row],[_201940]])/Table5[[#This Row],[_201940]]*1,"")</f>
        <v>-0.93684210526315792</v>
      </c>
    </row>
    <row r="59" spans="1:8" ht="28.5">
      <c r="A59" s="132">
        <v>109819</v>
      </c>
      <c r="B59" s="134" t="s">
        <v>1163</v>
      </c>
      <c r="C59" s="134">
        <v>0</v>
      </c>
      <c r="D59" s="134">
        <v>0</v>
      </c>
      <c r="E59" s="134">
        <v>0</v>
      </c>
      <c r="F59" s="134">
        <v>1</v>
      </c>
      <c r="G59" s="134">
        <v>1</v>
      </c>
      <c r="H59" s="171" t="str">
        <f>IFERROR((Table5[[#This Row],[_202340]]-Table5[[#This Row],[_201940]])/Table5[[#This Row],[_201940]]*1,"")</f>
        <v/>
      </c>
    </row>
    <row r="60" spans="1:8">
      <c r="A60" s="132">
        <v>109819</v>
      </c>
      <c r="B60" s="134" t="s">
        <v>1136</v>
      </c>
      <c r="C60" s="134">
        <v>2587</v>
      </c>
      <c r="D60" s="134">
        <v>2572</v>
      </c>
      <c r="E60" s="134">
        <v>137</v>
      </c>
      <c r="F60" s="134">
        <v>155</v>
      </c>
      <c r="G60" s="134">
        <v>175</v>
      </c>
      <c r="H60" s="171">
        <f>IFERROR((Table5[[#This Row],[_202340]]-Table5[[#This Row],[_201940]])/Table5[[#This Row],[_201940]]*1,"")</f>
        <v>-0.9323540780827213</v>
      </c>
    </row>
    <row r="61" spans="1:8">
      <c r="A61" s="132">
        <v>109819</v>
      </c>
      <c r="B61" s="134" t="s">
        <v>1137</v>
      </c>
      <c r="C61" s="134">
        <v>19</v>
      </c>
      <c r="D61" s="134">
        <v>20</v>
      </c>
      <c r="E61" s="134">
        <v>9</v>
      </c>
      <c r="F61" s="134">
        <v>10</v>
      </c>
      <c r="G61" s="134">
        <v>10</v>
      </c>
      <c r="H61" s="171">
        <f>IFERROR((Table5[[#This Row],[_202340]]-Table5[[#This Row],[_201940]])/Table5[[#This Row],[_201940]]*1,"")</f>
        <v>-0.47368421052631576</v>
      </c>
    </row>
    <row r="62" spans="1:8">
      <c r="A62" s="132">
        <v>109819</v>
      </c>
      <c r="B62" s="134" t="s">
        <v>1138</v>
      </c>
      <c r="C62" s="134">
        <v>843</v>
      </c>
      <c r="D62" s="134">
        <v>848</v>
      </c>
      <c r="E62" s="134">
        <v>51</v>
      </c>
      <c r="F62" s="134">
        <v>68</v>
      </c>
      <c r="G62" s="134">
        <v>60</v>
      </c>
      <c r="H62" s="171">
        <f>IFERROR((Table5[[#This Row],[_202340]]-Table5[[#This Row],[_201940]])/Table5[[#This Row],[_201940]]*1,"")</f>
        <v>-0.92882562277580072</v>
      </c>
    </row>
    <row r="63" spans="1:8" ht="28.5">
      <c r="A63" s="132">
        <v>109819</v>
      </c>
      <c r="B63" s="134" t="s">
        <v>1164</v>
      </c>
      <c r="C63" s="134">
        <v>2310</v>
      </c>
      <c r="D63" s="134">
        <v>2298</v>
      </c>
      <c r="E63" s="134">
        <v>136</v>
      </c>
      <c r="F63" s="134">
        <v>142</v>
      </c>
      <c r="G63" s="134">
        <v>174</v>
      </c>
      <c r="H63" s="171">
        <f>IFERROR((Table5[[#This Row],[_202340]]-Table5[[#This Row],[_201940]])/Table5[[#This Row],[_201940]]*1,"")</f>
        <v>-0.92467532467532465</v>
      </c>
    </row>
    <row r="64" spans="1:8" ht="28.5">
      <c r="A64" s="132">
        <v>109819</v>
      </c>
      <c r="B64" s="134" t="s">
        <v>1165</v>
      </c>
      <c r="C64" s="134">
        <v>0</v>
      </c>
      <c r="D64" s="134">
        <v>2</v>
      </c>
      <c r="E64" s="134">
        <v>0</v>
      </c>
      <c r="F64" s="134">
        <v>3</v>
      </c>
      <c r="G64" s="134">
        <v>1</v>
      </c>
      <c r="H64" s="171" t="str">
        <f>IFERROR((Table5[[#This Row],[_202340]]-Table5[[#This Row],[_201940]])/Table5[[#This Row],[_201940]]*1,"")</f>
        <v/>
      </c>
    </row>
    <row r="65" spans="1:8">
      <c r="A65" s="132">
        <v>109819</v>
      </c>
      <c r="B65" s="134" t="s">
        <v>1141</v>
      </c>
      <c r="C65" s="134">
        <v>3153</v>
      </c>
      <c r="D65" s="134">
        <v>3148</v>
      </c>
      <c r="E65" s="134">
        <v>187</v>
      </c>
      <c r="F65" s="134">
        <v>213</v>
      </c>
      <c r="G65" s="134">
        <v>235</v>
      </c>
      <c r="H65" s="171">
        <f>IFERROR((Table5[[#This Row],[_202340]]-Table5[[#This Row],[_201940]])/Table5[[#This Row],[_201940]]*1,"")</f>
        <v>-0.92546780843640974</v>
      </c>
    </row>
    <row r="66" spans="1:8">
      <c r="A66" s="132">
        <v>109819</v>
      </c>
      <c r="B66" s="134" t="s">
        <v>1142</v>
      </c>
      <c r="C66" s="134">
        <v>23</v>
      </c>
      <c r="D66" s="134">
        <v>24</v>
      </c>
      <c r="E66" s="134">
        <v>13</v>
      </c>
      <c r="F66" s="134">
        <v>14</v>
      </c>
      <c r="G66" s="134">
        <v>14</v>
      </c>
      <c r="H66" s="171">
        <f>IFERROR((Table5[[#This Row],[_202340]]-Table5[[#This Row],[_201940]])/Table5[[#This Row],[_201940]]*1,"")</f>
        <v>-0.39130434782608697</v>
      </c>
    </row>
    <row r="67" spans="1:8">
      <c r="A67" s="132">
        <v>109819</v>
      </c>
      <c r="B67" s="134" t="s">
        <v>1143</v>
      </c>
      <c r="C67" s="134">
        <v>860</v>
      </c>
      <c r="D67" s="134">
        <v>827</v>
      </c>
      <c r="E67" s="134">
        <v>49</v>
      </c>
      <c r="F67" s="134">
        <v>72</v>
      </c>
      <c r="G67" s="134">
        <v>65</v>
      </c>
      <c r="H67" s="171">
        <f>IFERROR((Table5[[#This Row],[_202340]]-Table5[[#This Row],[_201940]])/Table5[[#This Row],[_201940]]*1,"")</f>
        <v>-0.92441860465116277</v>
      </c>
    </row>
    <row r="68" spans="1:8" ht="28.5">
      <c r="A68" s="132">
        <v>109819</v>
      </c>
      <c r="B68" s="134" t="s">
        <v>1166</v>
      </c>
      <c r="C68" s="134">
        <v>2643</v>
      </c>
      <c r="D68" s="134">
        <v>2676</v>
      </c>
      <c r="E68" s="134">
        <v>161</v>
      </c>
      <c r="F68" s="134">
        <v>176</v>
      </c>
      <c r="G68" s="134">
        <v>208</v>
      </c>
      <c r="H68" s="171">
        <f>IFERROR((Table5[[#This Row],[_202340]]-Table5[[#This Row],[_201940]])/Table5[[#This Row],[_201940]]*1,"")</f>
        <v>-0.92130155126749902</v>
      </c>
    </row>
    <row r="69" spans="1:8" ht="28.5">
      <c r="A69" s="132">
        <v>109819</v>
      </c>
      <c r="B69" s="134" t="s">
        <v>1167</v>
      </c>
      <c r="C69" s="134">
        <v>2</v>
      </c>
      <c r="D69" s="134">
        <v>7</v>
      </c>
      <c r="E69" s="134">
        <v>0</v>
      </c>
      <c r="F69" s="134">
        <v>3</v>
      </c>
      <c r="G69" s="134">
        <v>1</v>
      </c>
      <c r="H69" s="171">
        <f>IFERROR((Table5[[#This Row],[_202340]]-Table5[[#This Row],[_201940]])/Table5[[#This Row],[_201940]]*1,"")</f>
        <v>-0.5</v>
      </c>
    </row>
    <row r="70" spans="1:8">
      <c r="A70" s="132">
        <v>109819</v>
      </c>
      <c r="B70" s="134" t="s">
        <v>1146</v>
      </c>
      <c r="C70" s="134">
        <v>3505</v>
      </c>
      <c r="D70" s="134">
        <v>3510</v>
      </c>
      <c r="E70" s="134">
        <v>210</v>
      </c>
      <c r="F70" s="134">
        <v>251</v>
      </c>
      <c r="G70" s="134">
        <v>274</v>
      </c>
      <c r="H70" s="171">
        <f>IFERROR((Table5[[#This Row],[_202340]]-Table5[[#This Row],[_201940]])/Table5[[#This Row],[_201940]]*1,"")</f>
        <v>-0.92182596291012842</v>
      </c>
    </row>
    <row r="71" spans="1:8" ht="28.5">
      <c r="A71" s="132">
        <v>109819</v>
      </c>
      <c r="B71" s="134" t="s">
        <v>1147</v>
      </c>
      <c r="C71" s="134">
        <v>550</v>
      </c>
      <c r="D71" s="134">
        <v>540</v>
      </c>
      <c r="E71" s="134">
        <v>27</v>
      </c>
      <c r="F71" s="134">
        <v>32</v>
      </c>
      <c r="G71" s="134">
        <v>0</v>
      </c>
      <c r="H71" s="171">
        <f>IFERROR((Table5[[#This Row],[_202340]]-Table5[[#This Row],[_201940]])/Table5[[#This Row],[_201940]]*1,"")</f>
        <v>-1</v>
      </c>
    </row>
    <row r="72" spans="1:8" ht="28.5">
      <c r="A72" s="132">
        <v>109819</v>
      </c>
      <c r="B72" s="134" t="s">
        <v>1148</v>
      </c>
      <c r="C72" s="134">
        <v>4287</v>
      </c>
      <c r="D72" s="134">
        <v>3905</v>
      </c>
      <c r="E72" s="134">
        <v>530</v>
      </c>
      <c r="F72" s="134">
        <v>499</v>
      </c>
      <c r="G72" s="134">
        <v>609</v>
      </c>
      <c r="H72" s="171">
        <f>IFERROR((Table5[[#This Row],[_202340]]-Table5[[#This Row],[_201940]])/Table5[[#This Row],[_201940]]*1,"")</f>
        <v>-0.85794261721483556</v>
      </c>
    </row>
    <row r="73" spans="1:8" ht="28.5">
      <c r="A73" s="132">
        <v>109819</v>
      </c>
      <c r="B73" s="134" t="s">
        <v>1149</v>
      </c>
      <c r="C73" s="134">
        <v>5539</v>
      </c>
      <c r="D73" s="134">
        <v>5215</v>
      </c>
      <c r="E73" s="134">
        <v>686</v>
      </c>
      <c r="F73" s="134">
        <v>740</v>
      </c>
      <c r="G73" s="134">
        <v>805</v>
      </c>
      <c r="H73" s="171">
        <f>IFERROR((Table5[[#This Row],[_202340]]-Table5[[#This Row],[_201940]])/Table5[[#This Row],[_201940]]*1,"")</f>
        <v>-0.8546669073840043</v>
      </c>
    </row>
    <row r="74" spans="1:8" ht="28.5">
      <c r="A74" s="132">
        <v>109819</v>
      </c>
      <c r="B74" s="134" t="s">
        <v>1150</v>
      </c>
      <c r="C74" s="134">
        <v>10376</v>
      </c>
      <c r="D74" s="134">
        <v>9660</v>
      </c>
      <c r="E74" s="134">
        <v>1243</v>
      </c>
      <c r="F74" s="134">
        <v>1271</v>
      </c>
      <c r="G74" s="134">
        <v>1414</v>
      </c>
      <c r="H74" s="171">
        <f>IFERROR((Table5[[#This Row],[_202340]]-Table5[[#This Row],[_201940]])/Table5[[#This Row],[_201940]]*1,"")</f>
        <v>-0.86372397841171933</v>
      </c>
    </row>
    <row r="75" spans="1:8">
      <c r="A75" s="132">
        <v>109819</v>
      </c>
      <c r="B75" s="134" t="s">
        <v>1151</v>
      </c>
      <c r="C75" s="134">
        <v>25</v>
      </c>
      <c r="D75" s="134">
        <v>27</v>
      </c>
      <c r="E75" s="134">
        <v>14</v>
      </c>
      <c r="F75" s="134">
        <v>16</v>
      </c>
      <c r="G75" s="134">
        <v>16</v>
      </c>
      <c r="H75" s="171">
        <f>IFERROR((Table5[[#This Row],[_202340]]-Table5[[#This Row],[_201940]])/Table5[[#This Row],[_201940]]*1,"")</f>
        <v>-0.36</v>
      </c>
    </row>
    <row r="76" spans="1:8" ht="28.5">
      <c r="A76" s="132">
        <v>109819</v>
      </c>
      <c r="B76" s="134" t="s">
        <v>1152</v>
      </c>
      <c r="C76" s="134">
        <v>35</v>
      </c>
      <c r="D76" s="134">
        <v>34</v>
      </c>
      <c r="E76" s="134">
        <v>38</v>
      </c>
      <c r="F76" s="134">
        <v>35</v>
      </c>
      <c r="G76" s="134">
        <v>36</v>
      </c>
      <c r="H76" s="171">
        <f>IFERROR((Table5[[#This Row],[_202340]]-Table5[[#This Row],[_201940]])/Table5[[#This Row],[_201940]]*1,"")</f>
        <v>2.8571428571428571E-2</v>
      </c>
    </row>
    <row r="77" spans="1:8" ht="28.5">
      <c r="A77" s="132">
        <v>109819</v>
      </c>
      <c r="B77" s="134" t="s">
        <v>1153</v>
      </c>
      <c r="C77" s="134">
        <v>4</v>
      </c>
      <c r="D77" s="134">
        <v>4</v>
      </c>
      <c r="E77" s="134">
        <v>2</v>
      </c>
      <c r="F77" s="134">
        <v>2</v>
      </c>
      <c r="G77" s="134">
        <v>0</v>
      </c>
      <c r="H77" s="171">
        <f>IFERROR((Table5[[#This Row],[_202340]]-Table5[[#This Row],[_201940]])/Table5[[#This Row],[_201940]]*1,"")</f>
        <v>-1</v>
      </c>
    </row>
    <row r="78" spans="1:8" ht="28.5">
      <c r="A78" s="132">
        <v>109819</v>
      </c>
      <c r="B78" s="134" t="s">
        <v>1154</v>
      </c>
      <c r="C78" s="134">
        <v>31</v>
      </c>
      <c r="D78" s="134">
        <v>30</v>
      </c>
      <c r="E78" s="134">
        <v>36</v>
      </c>
      <c r="F78" s="134">
        <v>33</v>
      </c>
      <c r="G78" s="134">
        <v>36</v>
      </c>
      <c r="H78" s="171">
        <f>IFERROR((Table5[[#This Row],[_202340]]-Table5[[#This Row],[_201940]])/Table5[[#This Row],[_201940]]*1,"")</f>
        <v>0.16129032258064516</v>
      </c>
    </row>
    <row r="79" spans="1:8" ht="28.5">
      <c r="A79" s="132">
        <v>109819</v>
      </c>
      <c r="B79" s="134" t="s">
        <v>1155</v>
      </c>
      <c r="C79" s="134">
        <v>40</v>
      </c>
      <c r="D79" s="134">
        <v>40</v>
      </c>
      <c r="E79" s="134">
        <v>47</v>
      </c>
      <c r="F79" s="134">
        <v>49</v>
      </c>
      <c r="G79" s="134">
        <v>48</v>
      </c>
      <c r="H79" s="171">
        <f>IFERROR((Table5[[#This Row],[_202340]]-Table5[[#This Row],[_201940]])/Table5[[#This Row],[_201940]]*1,"")</f>
        <v>0.2</v>
      </c>
    </row>
    <row r="80" spans="1:8">
      <c r="A80" s="132">
        <v>112686</v>
      </c>
      <c r="B80" s="134" t="s">
        <v>1179</v>
      </c>
      <c r="C80" s="134">
        <v>9445</v>
      </c>
      <c r="D80" s="134">
        <v>9109</v>
      </c>
      <c r="E80" s="134">
        <v>2160</v>
      </c>
      <c r="F80" s="134">
        <v>1988</v>
      </c>
      <c r="G80" s="134">
        <v>1950</v>
      </c>
      <c r="H80" s="171">
        <f>IFERROR((Table5[[#This Row],[_202340]]-Table5[[#This Row],[_201940]])/Table5[[#This Row],[_201940]]*1,"")</f>
        <v>-0.79354155637903656</v>
      </c>
    </row>
    <row r="81" spans="1:8">
      <c r="A81" s="132">
        <v>112686</v>
      </c>
      <c r="B81" s="134" t="s">
        <v>1131</v>
      </c>
      <c r="C81" s="134">
        <v>0</v>
      </c>
      <c r="D81" s="134">
        <v>0</v>
      </c>
      <c r="E81" s="134">
        <v>0</v>
      </c>
      <c r="F81" s="134">
        <v>0</v>
      </c>
      <c r="G81" s="134">
        <v>0</v>
      </c>
      <c r="H81" s="171" t="str">
        <f>IFERROR((Table5[[#This Row],[_202340]]-Table5[[#This Row],[_201940]])/Table5[[#This Row],[_201940]]*1,"")</f>
        <v/>
      </c>
    </row>
    <row r="82" spans="1:8">
      <c r="A82" s="132">
        <v>112686</v>
      </c>
      <c r="B82" s="134" t="s">
        <v>1132</v>
      </c>
      <c r="C82" s="134">
        <v>9445</v>
      </c>
      <c r="D82" s="134">
        <v>9109</v>
      </c>
      <c r="E82" s="134">
        <v>2160</v>
      </c>
      <c r="F82" s="134">
        <v>1988</v>
      </c>
      <c r="G82" s="134">
        <v>1950</v>
      </c>
      <c r="H82" s="171">
        <f>IFERROR((Table5[[#This Row],[_202340]]-Table5[[#This Row],[_201940]])/Table5[[#This Row],[_201940]]*1,"")</f>
        <v>-0.79354155637903656</v>
      </c>
    </row>
    <row r="83" spans="1:8">
      <c r="A83" s="132">
        <v>112686</v>
      </c>
      <c r="B83" s="134" t="s">
        <v>1133</v>
      </c>
      <c r="C83" s="134">
        <v>76</v>
      </c>
      <c r="D83" s="134">
        <v>81</v>
      </c>
      <c r="E83" s="134">
        <v>9</v>
      </c>
      <c r="F83" s="134">
        <v>5</v>
      </c>
      <c r="G83" s="134">
        <v>4</v>
      </c>
      <c r="H83" s="171">
        <f>IFERROR((Table5[[#This Row],[_202340]]-Table5[[#This Row],[_201940]])/Table5[[#This Row],[_201940]]*1,"")</f>
        <v>-0.94736842105263153</v>
      </c>
    </row>
    <row r="84" spans="1:8" ht="28.5">
      <c r="A84" s="132">
        <v>112686</v>
      </c>
      <c r="B84" s="134" t="s">
        <v>1162</v>
      </c>
      <c r="C84" s="134">
        <v>847</v>
      </c>
      <c r="D84" s="134">
        <v>918</v>
      </c>
      <c r="E84" s="134">
        <v>170</v>
      </c>
      <c r="F84" s="134">
        <v>178</v>
      </c>
      <c r="G84" s="134">
        <v>188</v>
      </c>
      <c r="H84" s="171">
        <f>IFERROR((Table5[[#This Row],[_202340]]-Table5[[#This Row],[_201940]])/Table5[[#This Row],[_201940]]*1,"")</f>
        <v>-0.77804014167650526</v>
      </c>
    </row>
    <row r="85" spans="1:8" ht="28.5">
      <c r="A85" s="132">
        <v>112686</v>
      </c>
      <c r="B85" s="134" t="s">
        <v>1163</v>
      </c>
      <c r="C85" s="134" t="s">
        <v>129</v>
      </c>
      <c r="D85" s="134" t="s">
        <v>129</v>
      </c>
      <c r="E85" s="134" t="s">
        <v>129</v>
      </c>
      <c r="F85" s="134" t="s">
        <v>129</v>
      </c>
      <c r="G85" s="134" t="s">
        <v>129</v>
      </c>
      <c r="H85" s="171" t="str">
        <f>IFERROR((Table5[[#This Row],[_202340]]-Table5[[#This Row],[_201940]])/Table5[[#This Row],[_201940]]*1,"")</f>
        <v/>
      </c>
    </row>
    <row r="86" spans="1:8">
      <c r="A86" s="132">
        <v>112686</v>
      </c>
      <c r="B86" s="134" t="s">
        <v>1136</v>
      </c>
      <c r="C86" s="134">
        <v>923</v>
      </c>
      <c r="D86" s="134">
        <v>999</v>
      </c>
      <c r="E86" s="134">
        <v>179</v>
      </c>
      <c r="F86" s="134">
        <v>183</v>
      </c>
      <c r="G86" s="134">
        <v>192</v>
      </c>
      <c r="H86" s="171">
        <f>IFERROR((Table5[[#This Row],[_202340]]-Table5[[#This Row],[_201940]])/Table5[[#This Row],[_201940]]*1,"")</f>
        <v>-0.79198266522210181</v>
      </c>
    </row>
    <row r="87" spans="1:8">
      <c r="A87" s="132">
        <v>112686</v>
      </c>
      <c r="B87" s="134" t="s">
        <v>1137</v>
      </c>
      <c r="C87" s="134">
        <v>10</v>
      </c>
      <c r="D87" s="134">
        <v>11</v>
      </c>
      <c r="E87" s="134">
        <v>8</v>
      </c>
      <c r="F87" s="134">
        <v>9</v>
      </c>
      <c r="G87" s="134">
        <v>10</v>
      </c>
      <c r="H87" s="171">
        <f>IFERROR((Table5[[#This Row],[_202340]]-Table5[[#This Row],[_201940]])/Table5[[#This Row],[_201940]]*1,"")</f>
        <v>0</v>
      </c>
    </row>
    <row r="88" spans="1:8">
      <c r="A88" s="132">
        <v>112686</v>
      </c>
      <c r="B88" s="134" t="s">
        <v>1138</v>
      </c>
      <c r="C88" s="134">
        <v>83</v>
      </c>
      <c r="D88" s="134">
        <v>85</v>
      </c>
      <c r="E88" s="134">
        <v>7</v>
      </c>
      <c r="F88" s="134">
        <v>5</v>
      </c>
      <c r="G88" s="134">
        <v>4</v>
      </c>
      <c r="H88" s="171">
        <f>IFERROR((Table5[[#This Row],[_202340]]-Table5[[#This Row],[_201940]])/Table5[[#This Row],[_201940]]*1,"")</f>
        <v>-0.95180722891566261</v>
      </c>
    </row>
    <row r="89" spans="1:8" ht="28.5">
      <c r="A89" s="132">
        <v>112686</v>
      </c>
      <c r="B89" s="134" t="s">
        <v>1164</v>
      </c>
      <c r="C89" s="134">
        <v>1126</v>
      </c>
      <c r="D89" s="134">
        <v>1210</v>
      </c>
      <c r="E89" s="134">
        <v>259</v>
      </c>
      <c r="F89" s="134">
        <v>253</v>
      </c>
      <c r="G89" s="134">
        <v>260</v>
      </c>
      <c r="H89" s="171">
        <f>IFERROR((Table5[[#This Row],[_202340]]-Table5[[#This Row],[_201940]])/Table5[[#This Row],[_201940]]*1,"")</f>
        <v>-0.76909413854351683</v>
      </c>
    </row>
    <row r="90" spans="1:8" ht="28.5">
      <c r="A90" s="132">
        <v>112686</v>
      </c>
      <c r="B90" s="134" t="s">
        <v>1165</v>
      </c>
      <c r="C90" s="134" t="s">
        <v>129</v>
      </c>
      <c r="D90" s="134" t="s">
        <v>129</v>
      </c>
      <c r="E90" s="134" t="s">
        <v>129</v>
      </c>
      <c r="F90" s="134" t="s">
        <v>129</v>
      </c>
      <c r="G90" s="134" t="s">
        <v>129</v>
      </c>
      <c r="H90" s="171" t="str">
        <f>IFERROR((Table5[[#This Row],[_202340]]-Table5[[#This Row],[_201940]])/Table5[[#This Row],[_201940]]*1,"")</f>
        <v/>
      </c>
    </row>
    <row r="91" spans="1:8">
      <c r="A91" s="132">
        <v>112686</v>
      </c>
      <c r="B91" s="134" t="s">
        <v>1141</v>
      </c>
      <c r="C91" s="134">
        <v>1209</v>
      </c>
      <c r="D91" s="134">
        <v>1295</v>
      </c>
      <c r="E91" s="134">
        <v>266</v>
      </c>
      <c r="F91" s="134">
        <v>258</v>
      </c>
      <c r="G91" s="134">
        <v>264</v>
      </c>
      <c r="H91" s="171">
        <f>IFERROR((Table5[[#This Row],[_202340]]-Table5[[#This Row],[_201940]])/Table5[[#This Row],[_201940]]*1,"")</f>
        <v>-0.78163771712158814</v>
      </c>
    </row>
    <row r="92" spans="1:8">
      <c r="A92" s="132">
        <v>112686</v>
      </c>
      <c r="B92" s="134" t="s">
        <v>1142</v>
      </c>
      <c r="C92" s="134">
        <v>13</v>
      </c>
      <c r="D92" s="134">
        <v>14</v>
      </c>
      <c r="E92" s="134">
        <v>12</v>
      </c>
      <c r="F92" s="134">
        <v>13</v>
      </c>
      <c r="G92" s="134">
        <v>14</v>
      </c>
      <c r="H92" s="171">
        <f>IFERROR((Table5[[#This Row],[_202340]]-Table5[[#This Row],[_201940]])/Table5[[#This Row],[_201940]]*1,"")</f>
        <v>7.6923076923076927E-2</v>
      </c>
    </row>
    <row r="93" spans="1:8">
      <c r="A93" s="132">
        <v>112686</v>
      </c>
      <c r="B93" s="134" t="s">
        <v>1143</v>
      </c>
      <c r="C93" s="134">
        <v>80</v>
      </c>
      <c r="D93" s="134">
        <v>81</v>
      </c>
      <c r="E93" s="134">
        <v>8</v>
      </c>
      <c r="F93" s="134">
        <v>5</v>
      </c>
      <c r="G93" s="134">
        <v>3</v>
      </c>
      <c r="H93" s="171">
        <f>IFERROR((Table5[[#This Row],[_202340]]-Table5[[#This Row],[_201940]])/Table5[[#This Row],[_201940]]*1,"")</f>
        <v>-0.96250000000000002</v>
      </c>
    </row>
    <row r="94" spans="1:8" ht="28.5">
      <c r="A94" s="132">
        <v>112686</v>
      </c>
      <c r="B94" s="134" t="s">
        <v>1166</v>
      </c>
      <c r="C94" s="134">
        <v>1303</v>
      </c>
      <c r="D94" s="134">
        <v>1362</v>
      </c>
      <c r="E94" s="134">
        <v>302</v>
      </c>
      <c r="F94" s="134">
        <v>286</v>
      </c>
      <c r="G94" s="134">
        <v>300</v>
      </c>
      <c r="H94" s="171">
        <f>IFERROR((Table5[[#This Row],[_202340]]-Table5[[#This Row],[_201940]])/Table5[[#This Row],[_201940]]*1,"")</f>
        <v>-0.76976208749040675</v>
      </c>
    </row>
    <row r="95" spans="1:8" ht="28.5">
      <c r="A95" s="132">
        <v>112686</v>
      </c>
      <c r="B95" s="134" t="s">
        <v>1167</v>
      </c>
      <c r="C95" s="134" t="s">
        <v>129</v>
      </c>
      <c r="D95" s="134" t="s">
        <v>129</v>
      </c>
      <c r="E95" s="134" t="s">
        <v>129</v>
      </c>
      <c r="F95" s="134" t="s">
        <v>129</v>
      </c>
      <c r="G95" s="134" t="s">
        <v>129</v>
      </c>
      <c r="H95" s="171" t="str">
        <f>IFERROR((Table5[[#This Row],[_202340]]-Table5[[#This Row],[_201940]])/Table5[[#This Row],[_201940]]*1,"")</f>
        <v/>
      </c>
    </row>
    <row r="96" spans="1:8">
      <c r="A96" s="132">
        <v>112686</v>
      </c>
      <c r="B96" s="134" t="s">
        <v>1146</v>
      </c>
      <c r="C96" s="134">
        <v>1383</v>
      </c>
      <c r="D96" s="134">
        <v>1443</v>
      </c>
      <c r="E96" s="134">
        <v>310</v>
      </c>
      <c r="F96" s="134">
        <v>291</v>
      </c>
      <c r="G96" s="134">
        <v>303</v>
      </c>
      <c r="H96" s="171">
        <f>IFERROR((Table5[[#This Row],[_202340]]-Table5[[#This Row],[_201940]])/Table5[[#This Row],[_201940]]*1,"")</f>
        <v>-0.78091106290672452</v>
      </c>
    </row>
    <row r="97" spans="1:8" ht="28.5">
      <c r="A97" s="132">
        <v>112686</v>
      </c>
      <c r="B97" s="134" t="s">
        <v>1147</v>
      </c>
      <c r="C97" s="134">
        <v>91</v>
      </c>
      <c r="D97" s="134">
        <v>81</v>
      </c>
      <c r="E97" s="134">
        <v>10</v>
      </c>
      <c r="F97" s="134">
        <v>9</v>
      </c>
      <c r="G97" s="134">
        <v>13</v>
      </c>
      <c r="H97" s="171">
        <f>IFERROR((Table5[[#This Row],[_202340]]-Table5[[#This Row],[_201940]])/Table5[[#This Row],[_201940]]*1,"")</f>
        <v>-0.8571428571428571</v>
      </c>
    </row>
    <row r="98" spans="1:8" ht="28.5">
      <c r="A98" s="132">
        <v>112686</v>
      </c>
      <c r="B98" s="134" t="s">
        <v>1148</v>
      </c>
      <c r="C98" s="134">
        <v>6949</v>
      </c>
      <c r="D98" s="134">
        <v>6620</v>
      </c>
      <c r="E98" s="134">
        <v>1291</v>
      </c>
      <c r="F98" s="134">
        <v>1196</v>
      </c>
      <c r="G98" s="134">
        <v>1160</v>
      </c>
      <c r="H98" s="171">
        <f>IFERROR((Table5[[#This Row],[_202340]]-Table5[[#This Row],[_201940]])/Table5[[#This Row],[_201940]]*1,"")</f>
        <v>-0.83306950640379906</v>
      </c>
    </row>
    <row r="99" spans="1:8" ht="28.5">
      <c r="A99" s="132">
        <v>112686</v>
      </c>
      <c r="B99" s="134" t="s">
        <v>1149</v>
      </c>
      <c r="C99" s="134">
        <v>1022</v>
      </c>
      <c r="D99" s="134">
        <v>965</v>
      </c>
      <c r="E99" s="134">
        <v>549</v>
      </c>
      <c r="F99" s="134">
        <v>492</v>
      </c>
      <c r="G99" s="134">
        <v>474</v>
      </c>
      <c r="H99" s="171">
        <f>IFERROR((Table5[[#This Row],[_202340]]-Table5[[#This Row],[_201940]])/Table5[[#This Row],[_201940]]*1,"")</f>
        <v>-0.53620352250489234</v>
      </c>
    </row>
    <row r="100" spans="1:8" ht="28.5">
      <c r="A100" s="132">
        <v>112686</v>
      </c>
      <c r="B100" s="134" t="s">
        <v>1150</v>
      </c>
      <c r="C100" s="134">
        <v>8062</v>
      </c>
      <c r="D100" s="134">
        <v>7666</v>
      </c>
      <c r="E100" s="134">
        <v>1850</v>
      </c>
      <c r="F100" s="134">
        <v>1697</v>
      </c>
      <c r="G100" s="134">
        <v>1647</v>
      </c>
      <c r="H100" s="171">
        <f>IFERROR((Table5[[#This Row],[_202340]]-Table5[[#This Row],[_201940]])/Table5[[#This Row],[_201940]]*1,"")</f>
        <v>-0.79570826097742497</v>
      </c>
    </row>
    <row r="101" spans="1:8">
      <c r="A101" s="132">
        <v>112686</v>
      </c>
      <c r="B101" s="134" t="s">
        <v>1151</v>
      </c>
      <c r="C101" s="134">
        <v>15</v>
      </c>
      <c r="D101" s="134">
        <v>16</v>
      </c>
      <c r="E101" s="134">
        <v>14</v>
      </c>
      <c r="F101" s="134">
        <v>15</v>
      </c>
      <c r="G101" s="134">
        <v>16</v>
      </c>
      <c r="H101" s="171">
        <f>IFERROR((Table5[[#This Row],[_202340]]-Table5[[#This Row],[_201940]])/Table5[[#This Row],[_201940]]*1,"")</f>
        <v>6.6666666666666666E-2</v>
      </c>
    </row>
    <row r="102" spans="1:8" ht="28.5">
      <c r="A102" s="132">
        <v>112686</v>
      </c>
      <c r="B102" s="134" t="s">
        <v>1152</v>
      </c>
      <c r="C102" s="134">
        <v>75</v>
      </c>
      <c r="D102" s="134">
        <v>74</v>
      </c>
      <c r="E102" s="134">
        <v>60</v>
      </c>
      <c r="F102" s="134">
        <v>61</v>
      </c>
      <c r="G102" s="134">
        <v>60</v>
      </c>
      <c r="H102" s="171">
        <f>IFERROR((Table5[[#This Row],[_202340]]-Table5[[#This Row],[_201940]])/Table5[[#This Row],[_201940]]*1,"")</f>
        <v>-0.2</v>
      </c>
    </row>
    <row r="103" spans="1:8" ht="28.5">
      <c r="A103" s="132">
        <v>112686</v>
      </c>
      <c r="B103" s="134" t="s">
        <v>1153</v>
      </c>
      <c r="C103" s="134">
        <v>1</v>
      </c>
      <c r="D103" s="134">
        <v>1</v>
      </c>
      <c r="E103" s="134">
        <v>0</v>
      </c>
      <c r="F103" s="134">
        <v>0</v>
      </c>
      <c r="G103" s="134">
        <v>1</v>
      </c>
      <c r="H103" s="171">
        <f>IFERROR((Table5[[#This Row],[_202340]]-Table5[[#This Row],[_201940]])/Table5[[#This Row],[_201940]]*1,"")</f>
        <v>0</v>
      </c>
    </row>
    <row r="104" spans="1:8" ht="28.5">
      <c r="A104" s="132">
        <v>112686</v>
      </c>
      <c r="B104" s="134" t="s">
        <v>1154</v>
      </c>
      <c r="C104" s="134">
        <v>74</v>
      </c>
      <c r="D104" s="134">
        <v>73</v>
      </c>
      <c r="E104" s="134">
        <v>60</v>
      </c>
      <c r="F104" s="134">
        <v>60</v>
      </c>
      <c r="G104" s="134">
        <v>59</v>
      </c>
      <c r="H104" s="171">
        <f>IFERROR((Table5[[#This Row],[_202340]]-Table5[[#This Row],[_201940]])/Table5[[#This Row],[_201940]]*1,"")</f>
        <v>-0.20270270270270271</v>
      </c>
    </row>
    <row r="105" spans="1:8" ht="28.5">
      <c r="A105" s="132">
        <v>112686</v>
      </c>
      <c r="B105" s="134" t="s">
        <v>1155</v>
      </c>
      <c r="C105" s="134">
        <v>11</v>
      </c>
      <c r="D105" s="134">
        <v>11</v>
      </c>
      <c r="E105" s="134">
        <v>25</v>
      </c>
      <c r="F105" s="134">
        <v>25</v>
      </c>
      <c r="G105" s="134">
        <v>24</v>
      </c>
      <c r="H105" s="171">
        <f>IFERROR((Table5[[#This Row],[_202340]]-Table5[[#This Row],[_201940]])/Table5[[#This Row],[_201940]]*1,"")</f>
        <v>1.1818181818181819</v>
      </c>
    </row>
    <row r="106" spans="1:8">
      <c r="A106" s="132">
        <v>118912</v>
      </c>
      <c r="B106" s="134" t="s">
        <v>1179</v>
      </c>
      <c r="C106" s="134">
        <v>11235</v>
      </c>
      <c r="D106" s="134">
        <v>11165</v>
      </c>
      <c r="E106" s="134">
        <v>2407</v>
      </c>
      <c r="F106" s="134">
        <v>2579</v>
      </c>
      <c r="G106" s="134">
        <v>2739</v>
      </c>
      <c r="H106" s="171">
        <f>IFERROR((Table5[[#This Row],[_202340]]-Table5[[#This Row],[_201940]])/Table5[[#This Row],[_201940]]*1,"")</f>
        <v>-0.75620827770360477</v>
      </c>
    </row>
    <row r="107" spans="1:8">
      <c r="A107" s="132">
        <v>118912</v>
      </c>
      <c r="B107" s="134" t="s">
        <v>1131</v>
      </c>
      <c r="C107" s="134">
        <v>0</v>
      </c>
      <c r="D107" s="134">
        <v>0</v>
      </c>
      <c r="E107" s="134">
        <v>0</v>
      </c>
      <c r="F107" s="134">
        <v>0</v>
      </c>
      <c r="G107" s="134">
        <v>0</v>
      </c>
      <c r="H107" s="171" t="str">
        <f>IFERROR((Table5[[#This Row],[_202340]]-Table5[[#This Row],[_201940]])/Table5[[#This Row],[_201940]]*1,"")</f>
        <v/>
      </c>
    </row>
    <row r="108" spans="1:8">
      <c r="A108" s="132">
        <v>118912</v>
      </c>
      <c r="B108" s="134" t="s">
        <v>1132</v>
      </c>
      <c r="C108" s="134">
        <v>11235</v>
      </c>
      <c r="D108" s="134">
        <v>11165</v>
      </c>
      <c r="E108" s="134">
        <v>2407</v>
      </c>
      <c r="F108" s="134">
        <v>2579</v>
      </c>
      <c r="G108" s="134">
        <v>2739</v>
      </c>
      <c r="H108" s="171">
        <f>IFERROR((Table5[[#This Row],[_202340]]-Table5[[#This Row],[_201940]])/Table5[[#This Row],[_201940]]*1,"")</f>
        <v>-0.75620827770360477</v>
      </c>
    </row>
    <row r="109" spans="1:8">
      <c r="A109" s="132">
        <v>118912</v>
      </c>
      <c r="B109" s="134" t="s">
        <v>1133</v>
      </c>
      <c r="C109" s="134">
        <v>420</v>
      </c>
      <c r="D109" s="134">
        <v>465</v>
      </c>
      <c r="E109" s="134">
        <v>39</v>
      </c>
      <c r="F109" s="134">
        <v>79</v>
      </c>
      <c r="G109" s="134">
        <v>65</v>
      </c>
      <c r="H109" s="171">
        <f>IFERROR((Table5[[#This Row],[_202340]]-Table5[[#This Row],[_201940]])/Table5[[#This Row],[_201940]]*1,"")</f>
        <v>-0.84523809523809523</v>
      </c>
    </row>
    <row r="110" spans="1:8" ht="28.5">
      <c r="A110" s="132">
        <v>118912</v>
      </c>
      <c r="B110" s="134" t="s">
        <v>1162</v>
      </c>
      <c r="C110" s="134">
        <v>1264</v>
      </c>
      <c r="D110" s="134">
        <v>1360</v>
      </c>
      <c r="E110" s="134">
        <v>183</v>
      </c>
      <c r="F110" s="134">
        <v>228</v>
      </c>
      <c r="G110" s="134">
        <v>248</v>
      </c>
      <c r="H110" s="171">
        <f>IFERROR((Table5[[#This Row],[_202340]]-Table5[[#This Row],[_201940]])/Table5[[#This Row],[_201940]]*1,"")</f>
        <v>-0.80379746835443033</v>
      </c>
    </row>
    <row r="111" spans="1:8" ht="28.5">
      <c r="A111" s="132">
        <v>118912</v>
      </c>
      <c r="B111" s="134" t="s">
        <v>1163</v>
      </c>
      <c r="C111" s="134">
        <v>0</v>
      </c>
      <c r="D111" s="134">
        <v>0</v>
      </c>
      <c r="E111" s="134">
        <v>0</v>
      </c>
      <c r="F111" s="134">
        <v>0</v>
      </c>
      <c r="G111" s="134">
        <v>2</v>
      </c>
      <c r="H111" s="171" t="str">
        <f>IFERROR((Table5[[#This Row],[_202340]]-Table5[[#This Row],[_201940]])/Table5[[#This Row],[_201940]]*1,"")</f>
        <v/>
      </c>
    </row>
    <row r="112" spans="1:8">
      <c r="A112" s="132">
        <v>118912</v>
      </c>
      <c r="B112" s="134" t="s">
        <v>1136</v>
      </c>
      <c r="C112" s="134">
        <v>1684</v>
      </c>
      <c r="D112" s="134">
        <v>1825</v>
      </c>
      <c r="E112" s="134">
        <v>222</v>
      </c>
      <c r="F112" s="134">
        <v>307</v>
      </c>
      <c r="G112" s="134">
        <v>315</v>
      </c>
      <c r="H112" s="171">
        <f>IFERROR((Table5[[#This Row],[_202340]]-Table5[[#This Row],[_201940]])/Table5[[#This Row],[_201940]]*1,"")</f>
        <v>-0.81294536817102137</v>
      </c>
    </row>
    <row r="113" spans="1:8">
      <c r="A113" s="132">
        <v>118912</v>
      </c>
      <c r="B113" s="134" t="s">
        <v>1137</v>
      </c>
      <c r="C113" s="134">
        <v>15</v>
      </c>
      <c r="D113" s="134">
        <v>16</v>
      </c>
      <c r="E113" s="134">
        <v>9</v>
      </c>
      <c r="F113" s="134">
        <v>12</v>
      </c>
      <c r="G113" s="134">
        <v>12</v>
      </c>
      <c r="H113" s="171">
        <f>IFERROR((Table5[[#This Row],[_202340]]-Table5[[#This Row],[_201940]])/Table5[[#This Row],[_201940]]*1,"")</f>
        <v>-0.2</v>
      </c>
    </row>
    <row r="114" spans="1:8">
      <c r="A114" s="132">
        <v>118912</v>
      </c>
      <c r="B114" s="134" t="s">
        <v>1138</v>
      </c>
      <c r="C114" s="134">
        <v>437</v>
      </c>
      <c r="D114" s="134">
        <v>482</v>
      </c>
      <c r="E114" s="134">
        <v>45</v>
      </c>
      <c r="F114" s="134">
        <v>77</v>
      </c>
      <c r="G114" s="134">
        <v>61</v>
      </c>
      <c r="H114" s="171">
        <f>IFERROR((Table5[[#This Row],[_202340]]-Table5[[#This Row],[_201940]])/Table5[[#This Row],[_201940]]*1,"")</f>
        <v>-0.86041189931350115</v>
      </c>
    </row>
    <row r="115" spans="1:8" ht="28.5">
      <c r="A115" s="132">
        <v>118912</v>
      </c>
      <c r="B115" s="134" t="s">
        <v>1164</v>
      </c>
      <c r="C115" s="134">
        <v>1626</v>
      </c>
      <c r="D115" s="134">
        <v>1739</v>
      </c>
      <c r="E115" s="134">
        <v>252</v>
      </c>
      <c r="F115" s="134">
        <v>304</v>
      </c>
      <c r="G115" s="134">
        <v>312</v>
      </c>
      <c r="H115" s="171">
        <f>IFERROR((Table5[[#This Row],[_202340]]-Table5[[#This Row],[_201940]])/Table5[[#This Row],[_201940]]*1,"")</f>
        <v>-0.80811808118081185</v>
      </c>
    </row>
    <row r="116" spans="1:8" ht="28.5">
      <c r="A116" s="132">
        <v>118912</v>
      </c>
      <c r="B116" s="134" t="s">
        <v>1165</v>
      </c>
      <c r="C116" s="134">
        <v>0</v>
      </c>
      <c r="D116" s="134">
        <v>0</v>
      </c>
      <c r="E116" s="134">
        <v>0</v>
      </c>
      <c r="F116" s="134">
        <v>2</v>
      </c>
      <c r="G116" s="134">
        <v>6</v>
      </c>
      <c r="H116" s="171" t="str">
        <f>IFERROR((Table5[[#This Row],[_202340]]-Table5[[#This Row],[_201940]])/Table5[[#This Row],[_201940]]*1,"")</f>
        <v/>
      </c>
    </row>
    <row r="117" spans="1:8">
      <c r="A117" s="132">
        <v>118912</v>
      </c>
      <c r="B117" s="134" t="s">
        <v>1141</v>
      </c>
      <c r="C117" s="134">
        <v>2063</v>
      </c>
      <c r="D117" s="134">
        <v>2221</v>
      </c>
      <c r="E117" s="134">
        <v>297</v>
      </c>
      <c r="F117" s="134">
        <v>383</v>
      </c>
      <c r="G117" s="134">
        <v>379</v>
      </c>
      <c r="H117" s="171">
        <f>IFERROR((Table5[[#This Row],[_202340]]-Table5[[#This Row],[_201940]])/Table5[[#This Row],[_201940]]*1,"")</f>
        <v>-0.81628696073679108</v>
      </c>
    </row>
    <row r="118" spans="1:8">
      <c r="A118" s="132">
        <v>118912</v>
      </c>
      <c r="B118" s="134" t="s">
        <v>1142</v>
      </c>
      <c r="C118" s="134">
        <v>18</v>
      </c>
      <c r="D118" s="134">
        <v>20</v>
      </c>
      <c r="E118" s="134">
        <v>12</v>
      </c>
      <c r="F118" s="134">
        <v>15</v>
      </c>
      <c r="G118" s="134">
        <v>14</v>
      </c>
      <c r="H118" s="171">
        <f>IFERROR((Table5[[#This Row],[_202340]]-Table5[[#This Row],[_201940]])/Table5[[#This Row],[_201940]]*1,"")</f>
        <v>-0.22222222222222221</v>
      </c>
    </row>
    <row r="119" spans="1:8">
      <c r="A119" s="132">
        <v>118912</v>
      </c>
      <c r="B119" s="134" t="s">
        <v>1143</v>
      </c>
      <c r="C119" s="134">
        <v>439</v>
      </c>
      <c r="D119" s="134">
        <v>482</v>
      </c>
      <c r="E119" s="134">
        <v>41</v>
      </c>
      <c r="F119" s="134">
        <v>74</v>
      </c>
      <c r="G119" s="134">
        <v>63</v>
      </c>
      <c r="H119" s="171">
        <f>IFERROR((Table5[[#This Row],[_202340]]-Table5[[#This Row],[_201940]])/Table5[[#This Row],[_201940]]*1,"")</f>
        <v>-0.85649202733485197</v>
      </c>
    </row>
    <row r="120" spans="1:8" ht="28.5">
      <c r="A120" s="132">
        <v>118912</v>
      </c>
      <c r="B120" s="134" t="s">
        <v>1166</v>
      </c>
      <c r="C120" s="134">
        <v>1841</v>
      </c>
      <c r="D120" s="134">
        <v>1937</v>
      </c>
      <c r="E120" s="134">
        <v>293</v>
      </c>
      <c r="F120" s="134">
        <v>340</v>
      </c>
      <c r="G120" s="134">
        <v>337</v>
      </c>
      <c r="H120" s="171">
        <f>IFERROR((Table5[[#This Row],[_202340]]-Table5[[#This Row],[_201940]])/Table5[[#This Row],[_201940]]*1,"")</f>
        <v>-0.8169473112438892</v>
      </c>
    </row>
    <row r="121" spans="1:8" ht="28.5">
      <c r="A121" s="132">
        <v>118912</v>
      </c>
      <c r="B121" s="134" t="s">
        <v>1167</v>
      </c>
      <c r="C121" s="134">
        <v>6</v>
      </c>
      <c r="D121" s="134">
        <v>10</v>
      </c>
      <c r="E121" s="134">
        <v>1</v>
      </c>
      <c r="F121" s="134">
        <v>3</v>
      </c>
      <c r="G121" s="134">
        <v>7</v>
      </c>
      <c r="H121" s="171">
        <f>IFERROR((Table5[[#This Row],[_202340]]-Table5[[#This Row],[_201940]])/Table5[[#This Row],[_201940]]*1,"")</f>
        <v>0.16666666666666666</v>
      </c>
    </row>
    <row r="122" spans="1:8">
      <c r="A122" s="132">
        <v>118912</v>
      </c>
      <c r="B122" s="134" t="s">
        <v>1146</v>
      </c>
      <c r="C122" s="134">
        <v>2286</v>
      </c>
      <c r="D122" s="134">
        <v>2429</v>
      </c>
      <c r="E122" s="134">
        <v>335</v>
      </c>
      <c r="F122" s="134">
        <v>417</v>
      </c>
      <c r="G122" s="134">
        <v>407</v>
      </c>
      <c r="H122" s="171">
        <f>IFERROR((Table5[[#This Row],[_202340]]-Table5[[#This Row],[_201940]])/Table5[[#This Row],[_201940]]*1,"")</f>
        <v>-0.82195975503062113</v>
      </c>
    </row>
    <row r="123" spans="1:8" ht="28.5">
      <c r="A123" s="132">
        <v>118912</v>
      </c>
      <c r="B123" s="134" t="s">
        <v>1147</v>
      </c>
      <c r="C123" s="134">
        <v>166</v>
      </c>
      <c r="D123" s="134">
        <v>191</v>
      </c>
      <c r="E123" s="134">
        <v>26</v>
      </c>
      <c r="F123" s="134">
        <v>23</v>
      </c>
      <c r="G123" s="134">
        <v>22</v>
      </c>
      <c r="H123" s="171">
        <f>IFERROR((Table5[[#This Row],[_202340]]-Table5[[#This Row],[_201940]])/Table5[[#This Row],[_201940]]*1,"")</f>
        <v>-0.86746987951807231</v>
      </c>
    </row>
    <row r="124" spans="1:8" ht="28.5">
      <c r="A124" s="132">
        <v>118912</v>
      </c>
      <c r="B124" s="134" t="s">
        <v>1148</v>
      </c>
      <c r="C124" s="134">
        <v>4778</v>
      </c>
      <c r="D124" s="134">
        <v>4842</v>
      </c>
      <c r="E124" s="134">
        <v>1159</v>
      </c>
      <c r="F124" s="134">
        <v>1173</v>
      </c>
      <c r="G124" s="134">
        <v>1279</v>
      </c>
      <c r="H124" s="171">
        <f>IFERROR((Table5[[#This Row],[_202340]]-Table5[[#This Row],[_201940]])/Table5[[#This Row],[_201940]]*1,"")</f>
        <v>-0.73231477605692763</v>
      </c>
    </row>
    <row r="125" spans="1:8" ht="28.5">
      <c r="A125" s="132">
        <v>118912</v>
      </c>
      <c r="B125" s="134" t="s">
        <v>1149</v>
      </c>
      <c r="C125" s="134">
        <v>4005</v>
      </c>
      <c r="D125" s="134">
        <v>3703</v>
      </c>
      <c r="E125" s="134">
        <v>887</v>
      </c>
      <c r="F125" s="134">
        <v>966</v>
      </c>
      <c r="G125" s="134">
        <v>1031</v>
      </c>
      <c r="H125" s="171">
        <f>IFERROR((Table5[[#This Row],[_202340]]-Table5[[#This Row],[_201940]])/Table5[[#This Row],[_201940]]*1,"")</f>
        <v>-0.7425717852684145</v>
      </c>
    </row>
    <row r="126" spans="1:8" ht="28.5">
      <c r="A126" s="132">
        <v>118912</v>
      </c>
      <c r="B126" s="134" t="s">
        <v>1150</v>
      </c>
      <c r="C126" s="134">
        <v>8949</v>
      </c>
      <c r="D126" s="134">
        <v>8736</v>
      </c>
      <c r="E126" s="134">
        <v>2072</v>
      </c>
      <c r="F126" s="134">
        <v>2162</v>
      </c>
      <c r="G126" s="134">
        <v>2332</v>
      </c>
      <c r="H126" s="171">
        <f>IFERROR((Table5[[#This Row],[_202340]]-Table5[[#This Row],[_201940]])/Table5[[#This Row],[_201940]]*1,"")</f>
        <v>-0.7394122248295899</v>
      </c>
    </row>
    <row r="127" spans="1:8">
      <c r="A127" s="132">
        <v>118912</v>
      </c>
      <c r="B127" s="134" t="s">
        <v>1151</v>
      </c>
      <c r="C127" s="134">
        <v>20</v>
      </c>
      <c r="D127" s="134">
        <v>22</v>
      </c>
      <c r="E127" s="134">
        <v>14</v>
      </c>
      <c r="F127" s="134">
        <v>16</v>
      </c>
      <c r="G127" s="134">
        <v>15</v>
      </c>
      <c r="H127" s="171">
        <f>IFERROR((Table5[[#This Row],[_202340]]-Table5[[#This Row],[_201940]])/Table5[[#This Row],[_201940]]*1,"")</f>
        <v>-0.25</v>
      </c>
    </row>
    <row r="128" spans="1:8" ht="28.5">
      <c r="A128" s="132">
        <v>118912</v>
      </c>
      <c r="B128" s="134" t="s">
        <v>1152</v>
      </c>
      <c r="C128" s="134">
        <v>44</v>
      </c>
      <c r="D128" s="134">
        <v>45</v>
      </c>
      <c r="E128" s="134">
        <v>49</v>
      </c>
      <c r="F128" s="134">
        <v>46</v>
      </c>
      <c r="G128" s="134">
        <v>47</v>
      </c>
      <c r="H128" s="171">
        <f>IFERROR((Table5[[#This Row],[_202340]]-Table5[[#This Row],[_201940]])/Table5[[#This Row],[_201940]]*1,"")</f>
        <v>6.8181818181818177E-2</v>
      </c>
    </row>
    <row r="129" spans="1:8" ht="28.5">
      <c r="A129" s="132">
        <v>118912</v>
      </c>
      <c r="B129" s="134" t="s">
        <v>1153</v>
      </c>
      <c r="C129" s="134">
        <v>1</v>
      </c>
      <c r="D129" s="134">
        <v>2</v>
      </c>
      <c r="E129" s="134">
        <v>1</v>
      </c>
      <c r="F129" s="134">
        <v>1</v>
      </c>
      <c r="G129" s="134">
        <v>1</v>
      </c>
      <c r="H129" s="171">
        <f>IFERROR((Table5[[#This Row],[_202340]]-Table5[[#This Row],[_201940]])/Table5[[#This Row],[_201940]]*1,"")</f>
        <v>0</v>
      </c>
    </row>
    <row r="130" spans="1:8" ht="28.5">
      <c r="A130" s="132">
        <v>118912</v>
      </c>
      <c r="B130" s="134" t="s">
        <v>1154</v>
      </c>
      <c r="C130" s="134">
        <v>43</v>
      </c>
      <c r="D130" s="134">
        <v>43</v>
      </c>
      <c r="E130" s="134">
        <v>48</v>
      </c>
      <c r="F130" s="134">
        <v>45</v>
      </c>
      <c r="G130" s="134">
        <v>47</v>
      </c>
      <c r="H130" s="171">
        <f>IFERROR((Table5[[#This Row],[_202340]]-Table5[[#This Row],[_201940]])/Table5[[#This Row],[_201940]]*1,"")</f>
        <v>9.3023255813953487E-2</v>
      </c>
    </row>
    <row r="131" spans="1:8" ht="28.5">
      <c r="A131" s="132">
        <v>118912</v>
      </c>
      <c r="B131" s="134" t="s">
        <v>1155</v>
      </c>
      <c r="C131" s="134">
        <v>36</v>
      </c>
      <c r="D131" s="134">
        <v>33</v>
      </c>
      <c r="E131" s="134">
        <v>37</v>
      </c>
      <c r="F131" s="134">
        <v>37</v>
      </c>
      <c r="G131" s="134">
        <v>38</v>
      </c>
      <c r="H131" s="171">
        <f>IFERROR((Table5[[#This Row],[_202340]]-Table5[[#This Row],[_201940]])/Table5[[#This Row],[_201940]]*1,"")</f>
        <v>5.5555555555555552E-2</v>
      </c>
    </row>
    <row r="132" spans="1:8">
      <c r="A132" s="132">
        <v>121363</v>
      </c>
      <c r="B132" s="134" t="s">
        <v>1179</v>
      </c>
      <c r="C132" s="134">
        <v>2677</v>
      </c>
      <c r="D132" s="134">
        <v>2282</v>
      </c>
      <c r="E132" s="134">
        <v>285</v>
      </c>
      <c r="F132" s="134">
        <v>391</v>
      </c>
      <c r="G132" s="134">
        <v>338</v>
      </c>
      <c r="H132" s="171">
        <f>IFERROR((Table5[[#This Row],[_202340]]-Table5[[#This Row],[_201940]])/Table5[[#This Row],[_201940]]*1,"")</f>
        <v>-0.8737392603660814</v>
      </c>
    </row>
    <row r="133" spans="1:8">
      <c r="A133" s="132">
        <v>121363</v>
      </c>
      <c r="B133" s="134" t="s">
        <v>1131</v>
      </c>
      <c r="C133" s="134">
        <v>0</v>
      </c>
      <c r="D133" s="134">
        <v>0</v>
      </c>
      <c r="E133" s="134">
        <v>0</v>
      </c>
      <c r="F133" s="134">
        <v>0</v>
      </c>
      <c r="G133" s="134">
        <v>0</v>
      </c>
      <c r="H133" s="171" t="str">
        <f>IFERROR((Table5[[#This Row],[_202340]]-Table5[[#This Row],[_201940]])/Table5[[#This Row],[_201940]]*1,"")</f>
        <v/>
      </c>
    </row>
    <row r="134" spans="1:8">
      <c r="A134" s="132">
        <v>121363</v>
      </c>
      <c r="B134" s="134" t="s">
        <v>1132</v>
      </c>
      <c r="C134" s="134">
        <v>2677</v>
      </c>
      <c r="D134" s="134">
        <v>2282</v>
      </c>
      <c r="E134" s="134">
        <v>285</v>
      </c>
      <c r="F134" s="134">
        <v>391</v>
      </c>
      <c r="G134" s="134">
        <v>338</v>
      </c>
      <c r="H134" s="171">
        <f>IFERROR((Table5[[#This Row],[_202340]]-Table5[[#This Row],[_201940]])/Table5[[#This Row],[_201940]]*1,"")</f>
        <v>-0.8737392603660814</v>
      </c>
    </row>
    <row r="135" spans="1:8">
      <c r="A135" s="132">
        <v>121363</v>
      </c>
      <c r="B135" s="134" t="s">
        <v>1133</v>
      </c>
      <c r="C135" s="134">
        <v>59</v>
      </c>
      <c r="D135" s="134">
        <v>68</v>
      </c>
      <c r="E135" s="134">
        <v>5</v>
      </c>
      <c r="F135" s="134">
        <v>19</v>
      </c>
      <c r="G135" s="134">
        <v>31</v>
      </c>
      <c r="H135" s="171">
        <f>IFERROR((Table5[[#This Row],[_202340]]-Table5[[#This Row],[_201940]])/Table5[[#This Row],[_201940]]*1,"")</f>
        <v>-0.47457627118644069</v>
      </c>
    </row>
    <row r="136" spans="1:8" ht="28.5">
      <c r="A136" s="132">
        <v>121363</v>
      </c>
      <c r="B136" s="134" t="s">
        <v>1162</v>
      </c>
      <c r="C136" s="134">
        <v>359</v>
      </c>
      <c r="D136" s="134">
        <v>367</v>
      </c>
      <c r="E136" s="134">
        <v>18</v>
      </c>
      <c r="F136" s="134">
        <v>18</v>
      </c>
      <c r="G136" s="134">
        <v>19</v>
      </c>
      <c r="H136" s="171">
        <f>IFERROR((Table5[[#This Row],[_202340]]-Table5[[#This Row],[_201940]])/Table5[[#This Row],[_201940]]*1,"")</f>
        <v>-0.94707520891364905</v>
      </c>
    </row>
    <row r="137" spans="1:8" ht="28.5">
      <c r="A137" s="132">
        <v>121363</v>
      </c>
      <c r="B137" s="134" t="s">
        <v>1163</v>
      </c>
      <c r="C137" s="134" t="s">
        <v>129</v>
      </c>
      <c r="D137" s="134" t="s">
        <v>129</v>
      </c>
      <c r="E137" s="134" t="s">
        <v>129</v>
      </c>
      <c r="F137" s="134" t="s">
        <v>129</v>
      </c>
      <c r="G137" s="134" t="s">
        <v>129</v>
      </c>
      <c r="H137" s="171" t="str">
        <f>IFERROR((Table5[[#This Row],[_202340]]-Table5[[#This Row],[_201940]])/Table5[[#This Row],[_201940]]*1,"")</f>
        <v/>
      </c>
    </row>
    <row r="138" spans="1:8">
      <c r="A138" s="132">
        <v>121363</v>
      </c>
      <c r="B138" s="134" t="s">
        <v>1136</v>
      </c>
      <c r="C138" s="134">
        <v>418</v>
      </c>
      <c r="D138" s="134">
        <v>435</v>
      </c>
      <c r="E138" s="134">
        <v>23</v>
      </c>
      <c r="F138" s="134">
        <v>37</v>
      </c>
      <c r="G138" s="134">
        <v>50</v>
      </c>
      <c r="H138" s="171">
        <f>IFERROR((Table5[[#This Row],[_202340]]-Table5[[#This Row],[_201940]])/Table5[[#This Row],[_201940]]*1,"")</f>
        <v>-0.88038277511961727</v>
      </c>
    </row>
    <row r="139" spans="1:8">
      <c r="A139" s="132">
        <v>121363</v>
      </c>
      <c r="B139" s="134" t="s">
        <v>1137</v>
      </c>
      <c r="C139" s="134">
        <v>16</v>
      </c>
      <c r="D139" s="134">
        <v>19</v>
      </c>
      <c r="E139" s="134">
        <v>8</v>
      </c>
      <c r="F139" s="134">
        <v>9</v>
      </c>
      <c r="G139" s="134">
        <v>15</v>
      </c>
      <c r="H139" s="171">
        <f>IFERROR((Table5[[#This Row],[_202340]]-Table5[[#This Row],[_201940]])/Table5[[#This Row],[_201940]]*1,"")</f>
        <v>-6.25E-2</v>
      </c>
    </row>
    <row r="140" spans="1:8">
      <c r="A140" s="132">
        <v>121363</v>
      </c>
      <c r="B140" s="134" t="s">
        <v>1138</v>
      </c>
      <c r="C140" s="134">
        <v>70</v>
      </c>
      <c r="D140" s="134">
        <v>81</v>
      </c>
      <c r="E140" s="134">
        <v>7</v>
      </c>
      <c r="F140" s="134">
        <v>21</v>
      </c>
      <c r="G140" s="134">
        <v>32</v>
      </c>
      <c r="H140" s="171">
        <f>IFERROR((Table5[[#This Row],[_202340]]-Table5[[#This Row],[_201940]])/Table5[[#This Row],[_201940]]*1,"")</f>
        <v>-0.54285714285714282</v>
      </c>
    </row>
    <row r="141" spans="1:8" ht="28.5">
      <c r="A141" s="132">
        <v>121363</v>
      </c>
      <c r="B141" s="134" t="s">
        <v>1164</v>
      </c>
      <c r="C141" s="134">
        <v>460</v>
      </c>
      <c r="D141" s="134">
        <v>456</v>
      </c>
      <c r="E141" s="134">
        <v>24</v>
      </c>
      <c r="F141" s="134">
        <v>26</v>
      </c>
      <c r="G141" s="134">
        <v>28</v>
      </c>
      <c r="H141" s="171">
        <f>IFERROR((Table5[[#This Row],[_202340]]-Table5[[#This Row],[_201940]])/Table5[[#This Row],[_201940]]*1,"")</f>
        <v>-0.93913043478260871</v>
      </c>
    </row>
    <row r="142" spans="1:8" ht="28.5">
      <c r="A142" s="132">
        <v>121363</v>
      </c>
      <c r="B142" s="134" t="s">
        <v>1165</v>
      </c>
      <c r="C142" s="134" t="s">
        <v>129</v>
      </c>
      <c r="D142" s="134" t="s">
        <v>129</v>
      </c>
      <c r="E142" s="134" t="s">
        <v>129</v>
      </c>
      <c r="F142" s="134" t="s">
        <v>129</v>
      </c>
      <c r="G142" s="134" t="s">
        <v>129</v>
      </c>
      <c r="H142" s="171" t="str">
        <f>IFERROR((Table5[[#This Row],[_202340]]-Table5[[#This Row],[_201940]])/Table5[[#This Row],[_201940]]*1,"")</f>
        <v/>
      </c>
    </row>
    <row r="143" spans="1:8">
      <c r="A143" s="132">
        <v>121363</v>
      </c>
      <c r="B143" s="134" t="s">
        <v>1141</v>
      </c>
      <c r="C143" s="134">
        <v>530</v>
      </c>
      <c r="D143" s="134">
        <v>537</v>
      </c>
      <c r="E143" s="134">
        <v>31</v>
      </c>
      <c r="F143" s="134">
        <v>47</v>
      </c>
      <c r="G143" s="134">
        <v>60</v>
      </c>
      <c r="H143" s="171">
        <f>IFERROR((Table5[[#This Row],[_202340]]-Table5[[#This Row],[_201940]])/Table5[[#This Row],[_201940]]*1,"")</f>
        <v>-0.8867924528301887</v>
      </c>
    </row>
    <row r="144" spans="1:8">
      <c r="A144" s="132">
        <v>121363</v>
      </c>
      <c r="B144" s="134" t="s">
        <v>1142</v>
      </c>
      <c r="C144" s="134">
        <v>20</v>
      </c>
      <c r="D144" s="134">
        <v>24</v>
      </c>
      <c r="E144" s="134">
        <v>11</v>
      </c>
      <c r="F144" s="134">
        <v>12</v>
      </c>
      <c r="G144" s="134">
        <v>18</v>
      </c>
      <c r="H144" s="171">
        <f>IFERROR((Table5[[#This Row],[_202340]]-Table5[[#This Row],[_201940]])/Table5[[#This Row],[_201940]]*1,"")</f>
        <v>-0.1</v>
      </c>
    </row>
    <row r="145" spans="1:8">
      <c r="A145" s="132">
        <v>121363</v>
      </c>
      <c r="B145" s="134" t="s">
        <v>1143</v>
      </c>
      <c r="C145" s="134">
        <v>80</v>
      </c>
      <c r="D145" s="134">
        <v>86</v>
      </c>
      <c r="E145" s="134">
        <v>7</v>
      </c>
      <c r="F145" s="134">
        <v>22</v>
      </c>
      <c r="G145" s="134">
        <v>33</v>
      </c>
      <c r="H145" s="171">
        <f>IFERROR((Table5[[#This Row],[_202340]]-Table5[[#This Row],[_201940]])/Table5[[#This Row],[_201940]]*1,"")</f>
        <v>-0.58750000000000002</v>
      </c>
    </row>
    <row r="146" spans="1:8" ht="28.5">
      <c r="A146" s="132">
        <v>121363</v>
      </c>
      <c r="B146" s="134" t="s">
        <v>1166</v>
      </c>
      <c r="C146" s="134">
        <v>521</v>
      </c>
      <c r="D146" s="134">
        <v>510</v>
      </c>
      <c r="E146" s="134">
        <v>31</v>
      </c>
      <c r="F146" s="134">
        <v>32</v>
      </c>
      <c r="G146" s="134">
        <v>35</v>
      </c>
      <c r="H146" s="171">
        <f>IFERROR((Table5[[#This Row],[_202340]]-Table5[[#This Row],[_201940]])/Table5[[#This Row],[_201940]]*1,"")</f>
        <v>-0.93282149712092133</v>
      </c>
    </row>
    <row r="147" spans="1:8" ht="28.5">
      <c r="A147" s="132">
        <v>121363</v>
      </c>
      <c r="B147" s="134" t="s">
        <v>1167</v>
      </c>
      <c r="C147" s="134" t="s">
        <v>129</v>
      </c>
      <c r="D147" s="134" t="s">
        <v>129</v>
      </c>
      <c r="E147" s="134" t="s">
        <v>129</v>
      </c>
      <c r="F147" s="134" t="s">
        <v>129</v>
      </c>
      <c r="G147" s="134" t="s">
        <v>129</v>
      </c>
      <c r="H147" s="171" t="str">
        <f>IFERROR((Table5[[#This Row],[_202340]]-Table5[[#This Row],[_201940]])/Table5[[#This Row],[_201940]]*1,"")</f>
        <v/>
      </c>
    </row>
    <row r="148" spans="1:8">
      <c r="A148" s="132">
        <v>121363</v>
      </c>
      <c r="B148" s="134" t="s">
        <v>1146</v>
      </c>
      <c r="C148" s="134">
        <v>601</v>
      </c>
      <c r="D148" s="134">
        <v>596</v>
      </c>
      <c r="E148" s="134">
        <v>38</v>
      </c>
      <c r="F148" s="134">
        <v>54</v>
      </c>
      <c r="G148" s="134">
        <v>68</v>
      </c>
      <c r="H148" s="171">
        <f>IFERROR((Table5[[#This Row],[_202340]]-Table5[[#This Row],[_201940]])/Table5[[#This Row],[_201940]]*1,"")</f>
        <v>-0.88685524126455906</v>
      </c>
    </row>
    <row r="149" spans="1:8" ht="28.5">
      <c r="A149" s="132">
        <v>121363</v>
      </c>
      <c r="B149" s="134" t="s">
        <v>1147</v>
      </c>
      <c r="C149" s="134">
        <v>60</v>
      </c>
      <c r="D149" s="134">
        <v>41</v>
      </c>
      <c r="E149" s="134">
        <v>2</v>
      </c>
      <c r="F149" s="134">
        <v>0</v>
      </c>
      <c r="G149" s="134">
        <v>0</v>
      </c>
      <c r="H149" s="171">
        <f>IFERROR((Table5[[#This Row],[_202340]]-Table5[[#This Row],[_201940]])/Table5[[#This Row],[_201940]]*1,"")</f>
        <v>-1</v>
      </c>
    </row>
    <row r="150" spans="1:8" ht="28.5">
      <c r="A150" s="132">
        <v>121363</v>
      </c>
      <c r="B150" s="134" t="s">
        <v>1148</v>
      </c>
      <c r="C150" s="134">
        <v>1090</v>
      </c>
      <c r="D150" s="134">
        <v>854</v>
      </c>
      <c r="E150" s="134">
        <v>102</v>
      </c>
      <c r="F150" s="134">
        <v>146</v>
      </c>
      <c r="G150" s="134">
        <v>131</v>
      </c>
      <c r="H150" s="171">
        <f>IFERROR((Table5[[#This Row],[_202340]]-Table5[[#This Row],[_201940]])/Table5[[#This Row],[_201940]]*1,"")</f>
        <v>-0.87981651376146786</v>
      </c>
    </row>
    <row r="151" spans="1:8" ht="28.5">
      <c r="A151" s="132">
        <v>121363</v>
      </c>
      <c r="B151" s="134" t="s">
        <v>1149</v>
      </c>
      <c r="C151" s="134">
        <v>926</v>
      </c>
      <c r="D151" s="134">
        <v>791</v>
      </c>
      <c r="E151" s="134">
        <v>143</v>
      </c>
      <c r="F151" s="134">
        <v>191</v>
      </c>
      <c r="G151" s="134">
        <v>139</v>
      </c>
      <c r="H151" s="171">
        <f>IFERROR((Table5[[#This Row],[_202340]]-Table5[[#This Row],[_201940]])/Table5[[#This Row],[_201940]]*1,"")</f>
        <v>-0.8498920086393088</v>
      </c>
    </row>
    <row r="152" spans="1:8" ht="28.5">
      <c r="A152" s="132">
        <v>121363</v>
      </c>
      <c r="B152" s="134" t="s">
        <v>1150</v>
      </c>
      <c r="C152" s="134">
        <v>2076</v>
      </c>
      <c r="D152" s="134">
        <v>1686</v>
      </c>
      <c r="E152" s="134">
        <v>247</v>
      </c>
      <c r="F152" s="134">
        <v>337</v>
      </c>
      <c r="G152" s="134">
        <v>270</v>
      </c>
      <c r="H152" s="171">
        <f>IFERROR((Table5[[#This Row],[_202340]]-Table5[[#This Row],[_201940]])/Table5[[#This Row],[_201940]]*1,"")</f>
        <v>-0.86994219653179194</v>
      </c>
    </row>
    <row r="153" spans="1:8">
      <c r="A153" s="132">
        <v>121363</v>
      </c>
      <c r="B153" s="134" t="s">
        <v>1151</v>
      </c>
      <c r="C153" s="134">
        <v>22</v>
      </c>
      <c r="D153" s="134">
        <v>26</v>
      </c>
      <c r="E153" s="134">
        <v>13</v>
      </c>
      <c r="F153" s="134">
        <v>14</v>
      </c>
      <c r="G153" s="134">
        <v>20</v>
      </c>
      <c r="H153" s="171">
        <f>IFERROR((Table5[[#This Row],[_202340]]-Table5[[#This Row],[_201940]])/Table5[[#This Row],[_201940]]*1,"")</f>
        <v>-9.0909090909090912E-2</v>
      </c>
    </row>
    <row r="154" spans="1:8" ht="28.5">
      <c r="A154" s="132">
        <v>121363</v>
      </c>
      <c r="B154" s="134" t="s">
        <v>1152</v>
      </c>
      <c r="C154" s="134">
        <v>43</v>
      </c>
      <c r="D154" s="134">
        <v>39</v>
      </c>
      <c r="E154" s="134">
        <v>36</v>
      </c>
      <c r="F154" s="134">
        <v>37</v>
      </c>
      <c r="G154" s="134">
        <v>39</v>
      </c>
      <c r="H154" s="171">
        <f>IFERROR((Table5[[#This Row],[_202340]]-Table5[[#This Row],[_201940]])/Table5[[#This Row],[_201940]]*1,"")</f>
        <v>-9.3023255813953487E-2</v>
      </c>
    </row>
    <row r="155" spans="1:8" ht="28.5">
      <c r="A155" s="132">
        <v>121363</v>
      </c>
      <c r="B155" s="134" t="s">
        <v>1153</v>
      </c>
      <c r="C155" s="134">
        <v>2</v>
      </c>
      <c r="D155" s="134">
        <v>2</v>
      </c>
      <c r="E155" s="134">
        <v>1</v>
      </c>
      <c r="F155" s="134">
        <v>0</v>
      </c>
      <c r="G155" s="134">
        <v>0</v>
      </c>
      <c r="H155" s="171">
        <f>IFERROR((Table5[[#This Row],[_202340]]-Table5[[#This Row],[_201940]])/Table5[[#This Row],[_201940]]*1,"")</f>
        <v>-1</v>
      </c>
    </row>
    <row r="156" spans="1:8" ht="28.5">
      <c r="A156" s="132">
        <v>121363</v>
      </c>
      <c r="B156" s="134" t="s">
        <v>1154</v>
      </c>
      <c r="C156" s="134">
        <v>41</v>
      </c>
      <c r="D156" s="134">
        <v>37</v>
      </c>
      <c r="E156" s="134">
        <v>36</v>
      </c>
      <c r="F156" s="134">
        <v>37</v>
      </c>
      <c r="G156" s="134">
        <v>39</v>
      </c>
      <c r="H156" s="171">
        <f>IFERROR((Table5[[#This Row],[_202340]]-Table5[[#This Row],[_201940]])/Table5[[#This Row],[_201940]]*1,"")</f>
        <v>-4.878048780487805E-2</v>
      </c>
    </row>
    <row r="157" spans="1:8" ht="28.5">
      <c r="A157" s="132">
        <v>121363</v>
      </c>
      <c r="B157" s="134" t="s">
        <v>1155</v>
      </c>
      <c r="C157" s="134">
        <v>35</v>
      </c>
      <c r="D157" s="134">
        <v>35</v>
      </c>
      <c r="E157" s="134">
        <v>50</v>
      </c>
      <c r="F157" s="134">
        <v>49</v>
      </c>
      <c r="G157" s="134">
        <v>41</v>
      </c>
      <c r="H157" s="171">
        <f>IFERROR((Table5[[#This Row],[_202340]]-Table5[[#This Row],[_201940]])/Table5[[#This Row],[_201940]]*1,"")</f>
        <v>0.17142857142857143</v>
      </c>
    </row>
    <row r="158" spans="1:8">
      <c r="A158" s="132">
        <v>125462</v>
      </c>
      <c r="B158" s="134" t="s">
        <v>1179</v>
      </c>
      <c r="C158" s="134">
        <v>2080</v>
      </c>
      <c r="D158" s="134">
        <v>2148</v>
      </c>
      <c r="E158" s="134">
        <v>634</v>
      </c>
      <c r="F158" s="134">
        <v>562</v>
      </c>
      <c r="G158" s="134">
        <v>702</v>
      </c>
      <c r="H158" s="171">
        <f>IFERROR((Table5[[#This Row],[_202340]]-Table5[[#This Row],[_201940]])/Table5[[#This Row],[_201940]]*1,"")</f>
        <v>-0.66249999999999998</v>
      </c>
    </row>
    <row r="159" spans="1:8">
      <c r="A159" s="132">
        <v>125462</v>
      </c>
      <c r="B159" s="134" t="s">
        <v>1131</v>
      </c>
      <c r="C159" s="134">
        <v>0</v>
      </c>
      <c r="D159" s="134">
        <v>0</v>
      </c>
      <c r="E159" s="134">
        <v>0</v>
      </c>
      <c r="F159" s="134">
        <v>0</v>
      </c>
      <c r="G159" s="134">
        <v>0</v>
      </c>
      <c r="H159" s="171" t="str">
        <f>IFERROR((Table5[[#This Row],[_202340]]-Table5[[#This Row],[_201940]])/Table5[[#This Row],[_201940]]*1,"")</f>
        <v/>
      </c>
    </row>
    <row r="160" spans="1:8">
      <c r="A160" s="132">
        <v>125462</v>
      </c>
      <c r="B160" s="134" t="s">
        <v>1132</v>
      </c>
      <c r="C160" s="134">
        <v>2080</v>
      </c>
      <c r="D160" s="134">
        <v>2148</v>
      </c>
      <c r="E160" s="134">
        <v>634</v>
      </c>
      <c r="F160" s="134">
        <v>562</v>
      </c>
      <c r="G160" s="134">
        <v>702</v>
      </c>
      <c r="H160" s="171">
        <f>IFERROR((Table5[[#This Row],[_202340]]-Table5[[#This Row],[_201940]])/Table5[[#This Row],[_201940]]*1,"")</f>
        <v>-0.66249999999999998</v>
      </c>
    </row>
    <row r="161" spans="1:8">
      <c r="A161" s="132">
        <v>125462</v>
      </c>
      <c r="B161" s="134" t="s">
        <v>1133</v>
      </c>
      <c r="C161" s="134">
        <v>53</v>
      </c>
      <c r="D161" s="134">
        <v>80</v>
      </c>
      <c r="E161" s="134">
        <v>21</v>
      </c>
      <c r="F161" s="134">
        <v>16</v>
      </c>
      <c r="G161" s="134">
        <v>15</v>
      </c>
      <c r="H161" s="171">
        <f>IFERROR((Table5[[#This Row],[_202340]]-Table5[[#This Row],[_201940]])/Table5[[#This Row],[_201940]]*1,"")</f>
        <v>-0.71698113207547165</v>
      </c>
    </row>
    <row r="162" spans="1:8" ht="28.5">
      <c r="A162" s="132">
        <v>125462</v>
      </c>
      <c r="B162" s="134" t="s">
        <v>1162</v>
      </c>
      <c r="C162" s="134">
        <v>272</v>
      </c>
      <c r="D162" s="134">
        <v>310</v>
      </c>
      <c r="E162" s="134">
        <v>77</v>
      </c>
      <c r="F162" s="134">
        <v>61</v>
      </c>
      <c r="G162" s="134">
        <v>70</v>
      </c>
      <c r="H162" s="171">
        <f>IFERROR((Table5[[#This Row],[_202340]]-Table5[[#This Row],[_201940]])/Table5[[#This Row],[_201940]]*1,"")</f>
        <v>-0.74264705882352944</v>
      </c>
    </row>
    <row r="163" spans="1:8" ht="28.5">
      <c r="A163" s="132">
        <v>125462</v>
      </c>
      <c r="B163" s="134" t="s">
        <v>1163</v>
      </c>
      <c r="C163" s="134" t="s">
        <v>129</v>
      </c>
      <c r="D163" s="134" t="s">
        <v>129</v>
      </c>
      <c r="E163" s="134" t="s">
        <v>129</v>
      </c>
      <c r="F163" s="134" t="s">
        <v>129</v>
      </c>
      <c r="G163" s="134" t="s">
        <v>129</v>
      </c>
      <c r="H163" s="171" t="str">
        <f>IFERROR((Table5[[#This Row],[_202340]]-Table5[[#This Row],[_201940]])/Table5[[#This Row],[_201940]]*1,"")</f>
        <v/>
      </c>
    </row>
    <row r="164" spans="1:8">
      <c r="A164" s="132">
        <v>125462</v>
      </c>
      <c r="B164" s="134" t="s">
        <v>1136</v>
      </c>
      <c r="C164" s="134">
        <v>325</v>
      </c>
      <c r="D164" s="134">
        <v>390</v>
      </c>
      <c r="E164" s="134">
        <v>98</v>
      </c>
      <c r="F164" s="134">
        <v>77</v>
      </c>
      <c r="G164" s="134">
        <v>85</v>
      </c>
      <c r="H164" s="171">
        <f>IFERROR((Table5[[#This Row],[_202340]]-Table5[[#This Row],[_201940]])/Table5[[#This Row],[_201940]]*1,"")</f>
        <v>-0.7384615384615385</v>
      </c>
    </row>
    <row r="165" spans="1:8">
      <c r="A165" s="132">
        <v>125462</v>
      </c>
      <c r="B165" s="134" t="s">
        <v>1137</v>
      </c>
      <c r="C165" s="134">
        <v>16</v>
      </c>
      <c r="D165" s="134">
        <v>18</v>
      </c>
      <c r="E165" s="134">
        <v>15</v>
      </c>
      <c r="F165" s="134">
        <v>14</v>
      </c>
      <c r="G165" s="134">
        <v>12</v>
      </c>
      <c r="H165" s="171">
        <f>IFERROR((Table5[[#This Row],[_202340]]-Table5[[#This Row],[_201940]])/Table5[[#This Row],[_201940]]*1,"")</f>
        <v>-0.25</v>
      </c>
    </row>
    <row r="166" spans="1:8">
      <c r="A166" s="132">
        <v>125462</v>
      </c>
      <c r="B166" s="134" t="s">
        <v>1138</v>
      </c>
      <c r="C166" s="134">
        <v>69</v>
      </c>
      <c r="D166" s="134">
        <v>97</v>
      </c>
      <c r="E166" s="134">
        <v>20</v>
      </c>
      <c r="F166" s="134">
        <v>15</v>
      </c>
      <c r="G166" s="134">
        <v>15</v>
      </c>
      <c r="H166" s="171">
        <f>IFERROR((Table5[[#This Row],[_202340]]-Table5[[#This Row],[_201940]])/Table5[[#This Row],[_201940]]*1,"")</f>
        <v>-0.78260869565217395</v>
      </c>
    </row>
    <row r="167" spans="1:8" ht="28.5">
      <c r="A167" s="132">
        <v>125462</v>
      </c>
      <c r="B167" s="134" t="s">
        <v>1164</v>
      </c>
      <c r="C167" s="134">
        <v>343</v>
      </c>
      <c r="D167" s="134">
        <v>380</v>
      </c>
      <c r="E167" s="134">
        <v>95</v>
      </c>
      <c r="F167" s="134">
        <v>74</v>
      </c>
      <c r="G167" s="134">
        <v>86</v>
      </c>
      <c r="H167" s="171">
        <f>IFERROR((Table5[[#This Row],[_202340]]-Table5[[#This Row],[_201940]])/Table5[[#This Row],[_201940]]*1,"")</f>
        <v>-0.74927113702623904</v>
      </c>
    </row>
    <row r="168" spans="1:8" ht="28.5">
      <c r="A168" s="132">
        <v>125462</v>
      </c>
      <c r="B168" s="134" t="s">
        <v>1165</v>
      </c>
      <c r="C168" s="134" t="s">
        <v>129</v>
      </c>
      <c r="D168" s="134" t="s">
        <v>129</v>
      </c>
      <c r="E168" s="134" t="s">
        <v>129</v>
      </c>
      <c r="F168" s="134" t="s">
        <v>129</v>
      </c>
      <c r="G168" s="134" t="s">
        <v>129</v>
      </c>
      <c r="H168" s="171" t="str">
        <f>IFERROR((Table5[[#This Row],[_202340]]-Table5[[#This Row],[_201940]])/Table5[[#This Row],[_201940]]*1,"")</f>
        <v/>
      </c>
    </row>
    <row r="169" spans="1:8">
      <c r="A169" s="132">
        <v>125462</v>
      </c>
      <c r="B169" s="134" t="s">
        <v>1141</v>
      </c>
      <c r="C169" s="134">
        <v>412</v>
      </c>
      <c r="D169" s="134">
        <v>477</v>
      </c>
      <c r="E169" s="134">
        <v>115</v>
      </c>
      <c r="F169" s="134">
        <v>89</v>
      </c>
      <c r="G169" s="134">
        <v>101</v>
      </c>
      <c r="H169" s="171">
        <f>IFERROR((Table5[[#This Row],[_202340]]-Table5[[#This Row],[_201940]])/Table5[[#This Row],[_201940]]*1,"")</f>
        <v>-0.75485436893203883</v>
      </c>
    </row>
    <row r="170" spans="1:8">
      <c r="A170" s="132">
        <v>125462</v>
      </c>
      <c r="B170" s="134" t="s">
        <v>1142</v>
      </c>
      <c r="C170" s="134">
        <v>20</v>
      </c>
      <c r="D170" s="134">
        <v>22</v>
      </c>
      <c r="E170" s="134">
        <v>18</v>
      </c>
      <c r="F170" s="134">
        <v>16</v>
      </c>
      <c r="G170" s="134">
        <v>14</v>
      </c>
      <c r="H170" s="171">
        <f>IFERROR((Table5[[#This Row],[_202340]]-Table5[[#This Row],[_201940]])/Table5[[#This Row],[_201940]]*1,"")</f>
        <v>-0.3</v>
      </c>
    </row>
    <row r="171" spans="1:8">
      <c r="A171" s="132">
        <v>125462</v>
      </c>
      <c r="B171" s="134" t="s">
        <v>1143</v>
      </c>
      <c r="C171" s="134">
        <v>84</v>
      </c>
      <c r="D171" s="134">
        <v>95</v>
      </c>
      <c r="E171" s="134">
        <v>19</v>
      </c>
      <c r="F171" s="134">
        <v>13</v>
      </c>
      <c r="G171" s="134">
        <v>14</v>
      </c>
      <c r="H171" s="171">
        <f>IFERROR((Table5[[#This Row],[_202340]]-Table5[[#This Row],[_201940]])/Table5[[#This Row],[_201940]]*1,"")</f>
        <v>-0.83333333333333337</v>
      </c>
    </row>
    <row r="172" spans="1:8" ht="28.5">
      <c r="A172" s="132">
        <v>125462</v>
      </c>
      <c r="B172" s="134" t="s">
        <v>1166</v>
      </c>
      <c r="C172" s="134">
        <v>376</v>
      </c>
      <c r="D172" s="134">
        <v>412</v>
      </c>
      <c r="E172" s="134">
        <v>111</v>
      </c>
      <c r="F172" s="134">
        <v>83</v>
      </c>
      <c r="G172" s="134">
        <v>101</v>
      </c>
      <c r="H172" s="171">
        <f>IFERROR((Table5[[#This Row],[_202340]]-Table5[[#This Row],[_201940]])/Table5[[#This Row],[_201940]]*1,"")</f>
        <v>-0.7313829787234043</v>
      </c>
    </row>
    <row r="173" spans="1:8" ht="28.5">
      <c r="A173" s="132">
        <v>125462</v>
      </c>
      <c r="B173" s="134" t="s">
        <v>1167</v>
      </c>
      <c r="C173" s="134" t="s">
        <v>129</v>
      </c>
      <c r="D173" s="134" t="s">
        <v>129</v>
      </c>
      <c r="E173" s="134" t="s">
        <v>129</v>
      </c>
      <c r="F173" s="134" t="s">
        <v>129</v>
      </c>
      <c r="G173" s="134" t="s">
        <v>129</v>
      </c>
      <c r="H173" s="171" t="str">
        <f>IFERROR((Table5[[#This Row],[_202340]]-Table5[[#This Row],[_201940]])/Table5[[#This Row],[_201940]]*1,"")</f>
        <v/>
      </c>
    </row>
    <row r="174" spans="1:8">
      <c r="A174" s="132">
        <v>125462</v>
      </c>
      <c r="B174" s="134" t="s">
        <v>1146</v>
      </c>
      <c r="C174" s="134">
        <v>460</v>
      </c>
      <c r="D174" s="134">
        <v>507</v>
      </c>
      <c r="E174" s="134">
        <v>130</v>
      </c>
      <c r="F174" s="134">
        <v>96</v>
      </c>
      <c r="G174" s="134">
        <v>115</v>
      </c>
      <c r="H174" s="171">
        <f>IFERROR((Table5[[#This Row],[_202340]]-Table5[[#This Row],[_201940]])/Table5[[#This Row],[_201940]]*1,"")</f>
        <v>-0.75</v>
      </c>
    </row>
    <row r="175" spans="1:8" ht="28.5">
      <c r="A175" s="132">
        <v>125462</v>
      </c>
      <c r="B175" s="134" t="s">
        <v>1147</v>
      </c>
      <c r="C175" s="134">
        <v>29</v>
      </c>
      <c r="D175" s="134">
        <v>18</v>
      </c>
      <c r="E175" s="134">
        <v>4</v>
      </c>
      <c r="F175" s="134">
        <v>5</v>
      </c>
      <c r="G175" s="134">
        <v>1</v>
      </c>
      <c r="H175" s="171">
        <f>IFERROR((Table5[[#This Row],[_202340]]-Table5[[#This Row],[_201940]])/Table5[[#This Row],[_201940]]*1,"")</f>
        <v>-0.96551724137931039</v>
      </c>
    </row>
    <row r="176" spans="1:8" ht="28.5">
      <c r="A176" s="132">
        <v>125462</v>
      </c>
      <c r="B176" s="134" t="s">
        <v>1148</v>
      </c>
      <c r="C176" s="134">
        <v>937</v>
      </c>
      <c r="D176" s="134">
        <v>1013</v>
      </c>
      <c r="E176" s="134">
        <v>275</v>
      </c>
      <c r="F176" s="134">
        <v>260</v>
      </c>
      <c r="G176" s="134">
        <v>311</v>
      </c>
      <c r="H176" s="171">
        <f>IFERROR((Table5[[#This Row],[_202340]]-Table5[[#This Row],[_201940]])/Table5[[#This Row],[_201940]]*1,"")</f>
        <v>-0.66808964781216651</v>
      </c>
    </row>
    <row r="177" spans="1:8" ht="28.5">
      <c r="A177" s="132">
        <v>125462</v>
      </c>
      <c r="B177" s="134" t="s">
        <v>1149</v>
      </c>
      <c r="C177" s="134">
        <v>654</v>
      </c>
      <c r="D177" s="134">
        <v>610</v>
      </c>
      <c r="E177" s="134">
        <v>225</v>
      </c>
      <c r="F177" s="134">
        <v>201</v>
      </c>
      <c r="G177" s="134">
        <v>275</v>
      </c>
      <c r="H177" s="171">
        <f>IFERROR((Table5[[#This Row],[_202340]]-Table5[[#This Row],[_201940]])/Table5[[#This Row],[_201940]]*1,"")</f>
        <v>-0.57951070336391441</v>
      </c>
    </row>
    <row r="178" spans="1:8" ht="28.5">
      <c r="A178" s="132">
        <v>125462</v>
      </c>
      <c r="B178" s="134" t="s">
        <v>1150</v>
      </c>
      <c r="C178" s="134">
        <v>1620</v>
      </c>
      <c r="D178" s="134">
        <v>1641</v>
      </c>
      <c r="E178" s="134">
        <v>504</v>
      </c>
      <c r="F178" s="134">
        <v>466</v>
      </c>
      <c r="G178" s="134">
        <v>587</v>
      </c>
      <c r="H178" s="171">
        <f>IFERROR((Table5[[#This Row],[_202340]]-Table5[[#This Row],[_201940]])/Table5[[#This Row],[_201940]]*1,"")</f>
        <v>-0.63765432098765429</v>
      </c>
    </row>
    <row r="179" spans="1:8">
      <c r="A179" s="132">
        <v>125462</v>
      </c>
      <c r="B179" s="134" t="s">
        <v>1151</v>
      </c>
      <c r="C179" s="134">
        <v>22</v>
      </c>
      <c r="D179" s="134">
        <v>24</v>
      </c>
      <c r="E179" s="134">
        <v>21</v>
      </c>
      <c r="F179" s="134">
        <v>17</v>
      </c>
      <c r="G179" s="134">
        <v>16</v>
      </c>
      <c r="H179" s="171">
        <f>IFERROR((Table5[[#This Row],[_202340]]-Table5[[#This Row],[_201940]])/Table5[[#This Row],[_201940]]*1,"")</f>
        <v>-0.27272727272727271</v>
      </c>
    </row>
    <row r="180" spans="1:8" ht="28.5">
      <c r="A180" s="132">
        <v>125462</v>
      </c>
      <c r="B180" s="134" t="s">
        <v>1152</v>
      </c>
      <c r="C180" s="134">
        <v>46</v>
      </c>
      <c r="D180" s="134">
        <v>48</v>
      </c>
      <c r="E180" s="134">
        <v>44</v>
      </c>
      <c r="F180" s="134">
        <v>47</v>
      </c>
      <c r="G180" s="134">
        <v>44</v>
      </c>
      <c r="H180" s="171">
        <f>IFERROR((Table5[[#This Row],[_202340]]-Table5[[#This Row],[_201940]])/Table5[[#This Row],[_201940]]*1,"")</f>
        <v>-4.3478260869565216E-2</v>
      </c>
    </row>
    <row r="181" spans="1:8" ht="28.5">
      <c r="A181" s="132">
        <v>125462</v>
      </c>
      <c r="B181" s="134" t="s">
        <v>1153</v>
      </c>
      <c r="C181" s="134">
        <v>1</v>
      </c>
      <c r="D181" s="134">
        <v>1</v>
      </c>
      <c r="E181" s="134">
        <v>1</v>
      </c>
      <c r="F181" s="134">
        <v>1</v>
      </c>
      <c r="G181" s="134">
        <v>0</v>
      </c>
      <c r="H181" s="171">
        <f>IFERROR((Table5[[#This Row],[_202340]]-Table5[[#This Row],[_201940]])/Table5[[#This Row],[_201940]]*1,"")</f>
        <v>-1</v>
      </c>
    </row>
    <row r="182" spans="1:8" ht="28.5">
      <c r="A182" s="132">
        <v>125462</v>
      </c>
      <c r="B182" s="134" t="s">
        <v>1154</v>
      </c>
      <c r="C182" s="134">
        <v>45</v>
      </c>
      <c r="D182" s="134">
        <v>47</v>
      </c>
      <c r="E182" s="134">
        <v>43</v>
      </c>
      <c r="F182" s="134">
        <v>46</v>
      </c>
      <c r="G182" s="134">
        <v>44</v>
      </c>
      <c r="H182" s="171">
        <f>IFERROR((Table5[[#This Row],[_202340]]-Table5[[#This Row],[_201940]])/Table5[[#This Row],[_201940]]*1,"")</f>
        <v>-2.2222222222222223E-2</v>
      </c>
    </row>
    <row r="183" spans="1:8" ht="28.5">
      <c r="A183" s="132">
        <v>125462</v>
      </c>
      <c r="B183" s="134" t="s">
        <v>1155</v>
      </c>
      <c r="C183" s="134">
        <v>31</v>
      </c>
      <c r="D183" s="134">
        <v>28</v>
      </c>
      <c r="E183" s="134">
        <v>35</v>
      </c>
      <c r="F183" s="134">
        <v>36</v>
      </c>
      <c r="G183" s="134">
        <v>39</v>
      </c>
      <c r="H183" s="171">
        <f>IFERROR((Table5[[#This Row],[_202340]]-Table5[[#This Row],[_201940]])/Table5[[#This Row],[_201940]]*1,"")</f>
        <v>0.25806451612903225</v>
      </c>
    </row>
    <row r="184" spans="1:8">
      <c r="A184" s="132">
        <v>126863</v>
      </c>
      <c r="B184" s="134" t="s">
        <v>1179</v>
      </c>
      <c r="C184" s="134">
        <v>922</v>
      </c>
      <c r="D184" s="134">
        <v>1083</v>
      </c>
      <c r="E184" s="134">
        <v>836</v>
      </c>
      <c r="F184" s="134">
        <v>1103</v>
      </c>
      <c r="G184" s="134">
        <v>977</v>
      </c>
      <c r="H184" s="171">
        <f>IFERROR((Table5[[#This Row],[_202340]]-Table5[[#This Row],[_201940]])/Table5[[#This Row],[_201940]]*1,"")</f>
        <v>5.9652928416485902E-2</v>
      </c>
    </row>
    <row r="185" spans="1:8">
      <c r="A185" s="132">
        <v>126863</v>
      </c>
      <c r="B185" s="134" t="s">
        <v>1131</v>
      </c>
      <c r="C185" s="134">
        <v>1</v>
      </c>
      <c r="D185" s="134">
        <v>0</v>
      </c>
      <c r="E185" s="134">
        <v>2</v>
      </c>
      <c r="F185" s="134">
        <v>4</v>
      </c>
      <c r="G185" s="134">
        <v>2</v>
      </c>
      <c r="H185" s="171">
        <f>IFERROR((Table5[[#This Row],[_202340]]-Table5[[#This Row],[_201940]])/Table5[[#This Row],[_201940]]*1,"")</f>
        <v>1</v>
      </c>
    </row>
    <row r="186" spans="1:8">
      <c r="A186" s="132">
        <v>126863</v>
      </c>
      <c r="B186" s="134" t="s">
        <v>1132</v>
      </c>
      <c r="C186" s="134">
        <v>921</v>
      </c>
      <c r="D186" s="134">
        <v>1083</v>
      </c>
      <c r="E186" s="134">
        <v>834</v>
      </c>
      <c r="F186" s="134">
        <v>1099</v>
      </c>
      <c r="G186" s="134">
        <v>975</v>
      </c>
      <c r="H186" s="171">
        <f>IFERROR((Table5[[#This Row],[_202340]]-Table5[[#This Row],[_201940]])/Table5[[#This Row],[_201940]]*1,"")</f>
        <v>5.8631921824104233E-2</v>
      </c>
    </row>
    <row r="187" spans="1:8">
      <c r="A187" s="132">
        <v>126863</v>
      </c>
      <c r="B187" s="134" t="s">
        <v>1133</v>
      </c>
      <c r="C187" s="134">
        <v>34</v>
      </c>
      <c r="D187" s="134">
        <v>51</v>
      </c>
      <c r="E187" s="134">
        <v>31</v>
      </c>
      <c r="F187" s="134">
        <v>55</v>
      </c>
      <c r="G187" s="134">
        <v>38</v>
      </c>
      <c r="H187" s="171">
        <f>IFERROR((Table5[[#This Row],[_202340]]-Table5[[#This Row],[_201940]])/Table5[[#This Row],[_201940]]*1,"")</f>
        <v>0.11764705882352941</v>
      </c>
    </row>
    <row r="188" spans="1:8" ht="28.5">
      <c r="A188" s="132">
        <v>126863</v>
      </c>
      <c r="B188" s="134" t="s">
        <v>1162</v>
      </c>
      <c r="C188" s="134">
        <v>53</v>
      </c>
      <c r="D188" s="134">
        <v>41</v>
      </c>
      <c r="E188" s="134">
        <v>50</v>
      </c>
      <c r="F188" s="134">
        <v>57</v>
      </c>
      <c r="G188" s="134">
        <v>80</v>
      </c>
      <c r="H188" s="171">
        <f>IFERROR((Table5[[#This Row],[_202340]]-Table5[[#This Row],[_201940]])/Table5[[#This Row],[_201940]]*1,"")</f>
        <v>0.50943396226415094</v>
      </c>
    </row>
    <row r="189" spans="1:8" ht="28.5">
      <c r="A189" s="132">
        <v>126863</v>
      </c>
      <c r="B189" s="134" t="s">
        <v>1163</v>
      </c>
      <c r="C189" s="134" t="s">
        <v>129</v>
      </c>
      <c r="D189" s="134" t="s">
        <v>129</v>
      </c>
      <c r="E189" s="134" t="s">
        <v>129</v>
      </c>
      <c r="F189" s="134" t="s">
        <v>129</v>
      </c>
      <c r="G189" s="134" t="s">
        <v>129</v>
      </c>
      <c r="H189" s="171" t="str">
        <f>IFERROR((Table5[[#This Row],[_202340]]-Table5[[#This Row],[_201940]])/Table5[[#This Row],[_201940]]*1,"")</f>
        <v/>
      </c>
    </row>
    <row r="190" spans="1:8">
      <c r="A190" s="132">
        <v>126863</v>
      </c>
      <c r="B190" s="134" t="s">
        <v>1136</v>
      </c>
      <c r="C190" s="134">
        <v>87</v>
      </c>
      <c r="D190" s="134">
        <v>92</v>
      </c>
      <c r="E190" s="134">
        <v>81</v>
      </c>
      <c r="F190" s="134">
        <v>112</v>
      </c>
      <c r="G190" s="134">
        <v>118</v>
      </c>
      <c r="H190" s="171">
        <f>IFERROR((Table5[[#This Row],[_202340]]-Table5[[#This Row],[_201940]])/Table5[[#This Row],[_201940]]*1,"")</f>
        <v>0.35632183908045978</v>
      </c>
    </row>
    <row r="191" spans="1:8">
      <c r="A191" s="132">
        <v>126863</v>
      </c>
      <c r="B191" s="134" t="s">
        <v>1137</v>
      </c>
      <c r="C191" s="134">
        <v>9</v>
      </c>
      <c r="D191" s="134">
        <v>8</v>
      </c>
      <c r="E191" s="134">
        <v>10</v>
      </c>
      <c r="F191" s="134">
        <v>10</v>
      </c>
      <c r="G191" s="134">
        <v>12</v>
      </c>
      <c r="H191" s="171">
        <f>IFERROR((Table5[[#This Row],[_202340]]-Table5[[#This Row],[_201940]])/Table5[[#This Row],[_201940]]*1,"")</f>
        <v>0.33333333333333331</v>
      </c>
    </row>
    <row r="192" spans="1:8">
      <c r="A192" s="132">
        <v>126863</v>
      </c>
      <c r="B192" s="134" t="s">
        <v>1138</v>
      </c>
      <c r="C192" s="134">
        <v>38</v>
      </c>
      <c r="D192" s="134">
        <v>47</v>
      </c>
      <c r="E192" s="134">
        <v>32</v>
      </c>
      <c r="F192" s="134">
        <v>61</v>
      </c>
      <c r="G192" s="134">
        <v>43</v>
      </c>
      <c r="H192" s="171">
        <f>IFERROR((Table5[[#This Row],[_202340]]-Table5[[#This Row],[_201940]])/Table5[[#This Row],[_201940]]*1,"")</f>
        <v>0.13157894736842105</v>
      </c>
    </row>
    <row r="193" spans="1:8" ht="28.5">
      <c r="A193" s="132">
        <v>126863</v>
      </c>
      <c r="B193" s="134" t="s">
        <v>1164</v>
      </c>
      <c r="C193" s="134">
        <v>66</v>
      </c>
      <c r="D193" s="134">
        <v>61</v>
      </c>
      <c r="E193" s="134">
        <v>71</v>
      </c>
      <c r="F193" s="134">
        <v>78</v>
      </c>
      <c r="G193" s="134">
        <v>100</v>
      </c>
      <c r="H193" s="171">
        <f>IFERROR((Table5[[#This Row],[_202340]]-Table5[[#This Row],[_201940]])/Table5[[#This Row],[_201940]]*1,"")</f>
        <v>0.51515151515151514</v>
      </c>
    </row>
    <row r="194" spans="1:8" ht="28.5">
      <c r="A194" s="132">
        <v>126863</v>
      </c>
      <c r="B194" s="134" t="s">
        <v>1165</v>
      </c>
      <c r="C194" s="134" t="s">
        <v>129</v>
      </c>
      <c r="D194" s="134" t="s">
        <v>129</v>
      </c>
      <c r="E194" s="134" t="s">
        <v>129</v>
      </c>
      <c r="F194" s="134" t="s">
        <v>129</v>
      </c>
      <c r="G194" s="134" t="s">
        <v>129</v>
      </c>
      <c r="H194" s="171" t="str">
        <f>IFERROR((Table5[[#This Row],[_202340]]-Table5[[#This Row],[_201940]])/Table5[[#This Row],[_201940]]*1,"")</f>
        <v/>
      </c>
    </row>
    <row r="195" spans="1:8">
      <c r="A195" s="132">
        <v>126863</v>
      </c>
      <c r="B195" s="134" t="s">
        <v>1141</v>
      </c>
      <c r="C195" s="134">
        <v>104</v>
      </c>
      <c r="D195" s="134">
        <v>108</v>
      </c>
      <c r="E195" s="134">
        <v>103</v>
      </c>
      <c r="F195" s="134">
        <v>139</v>
      </c>
      <c r="G195" s="134">
        <v>143</v>
      </c>
      <c r="H195" s="171">
        <f>IFERROR((Table5[[#This Row],[_202340]]-Table5[[#This Row],[_201940]])/Table5[[#This Row],[_201940]]*1,"")</f>
        <v>0.375</v>
      </c>
    </row>
    <row r="196" spans="1:8">
      <c r="A196" s="132">
        <v>126863</v>
      </c>
      <c r="B196" s="134" t="s">
        <v>1142</v>
      </c>
      <c r="C196" s="134">
        <v>11</v>
      </c>
      <c r="D196" s="134">
        <v>10</v>
      </c>
      <c r="E196" s="134">
        <v>12</v>
      </c>
      <c r="F196" s="134">
        <v>13</v>
      </c>
      <c r="G196" s="134">
        <v>15</v>
      </c>
      <c r="H196" s="171">
        <f>IFERROR((Table5[[#This Row],[_202340]]-Table5[[#This Row],[_201940]])/Table5[[#This Row],[_201940]]*1,"")</f>
        <v>0.36363636363636365</v>
      </c>
    </row>
    <row r="197" spans="1:8">
      <c r="A197" s="132">
        <v>126863</v>
      </c>
      <c r="B197" s="134" t="s">
        <v>1143</v>
      </c>
      <c r="C197" s="134">
        <v>37</v>
      </c>
      <c r="D197" s="134">
        <v>48</v>
      </c>
      <c r="E197" s="134">
        <v>35</v>
      </c>
      <c r="F197" s="134">
        <v>61</v>
      </c>
      <c r="G197" s="134">
        <v>44</v>
      </c>
      <c r="H197" s="171">
        <f>IFERROR((Table5[[#This Row],[_202340]]-Table5[[#This Row],[_201940]])/Table5[[#This Row],[_201940]]*1,"")</f>
        <v>0.1891891891891892</v>
      </c>
    </row>
    <row r="198" spans="1:8" ht="28.5">
      <c r="A198" s="132">
        <v>126863</v>
      </c>
      <c r="B198" s="134" t="s">
        <v>1166</v>
      </c>
      <c r="C198" s="134">
        <v>77</v>
      </c>
      <c r="D198" s="134">
        <v>65</v>
      </c>
      <c r="E198" s="134">
        <v>75</v>
      </c>
      <c r="F198" s="134">
        <v>89</v>
      </c>
      <c r="G198" s="134">
        <v>104</v>
      </c>
      <c r="H198" s="171">
        <f>IFERROR((Table5[[#This Row],[_202340]]-Table5[[#This Row],[_201940]])/Table5[[#This Row],[_201940]]*1,"")</f>
        <v>0.35064935064935066</v>
      </c>
    </row>
    <row r="199" spans="1:8" ht="28.5">
      <c r="A199" s="132">
        <v>126863</v>
      </c>
      <c r="B199" s="134" t="s">
        <v>1167</v>
      </c>
      <c r="C199" s="134" t="s">
        <v>129</v>
      </c>
      <c r="D199" s="134" t="s">
        <v>129</v>
      </c>
      <c r="E199" s="134" t="s">
        <v>129</v>
      </c>
      <c r="F199" s="134" t="s">
        <v>129</v>
      </c>
      <c r="G199" s="134" t="s">
        <v>129</v>
      </c>
      <c r="H199" s="171" t="str">
        <f>IFERROR((Table5[[#This Row],[_202340]]-Table5[[#This Row],[_201940]])/Table5[[#This Row],[_201940]]*1,"")</f>
        <v/>
      </c>
    </row>
    <row r="200" spans="1:8">
      <c r="A200" s="132">
        <v>126863</v>
      </c>
      <c r="B200" s="134" t="s">
        <v>1146</v>
      </c>
      <c r="C200" s="134">
        <v>114</v>
      </c>
      <c r="D200" s="134">
        <v>113</v>
      </c>
      <c r="E200" s="134">
        <v>110</v>
      </c>
      <c r="F200" s="134">
        <v>150</v>
      </c>
      <c r="G200" s="134">
        <v>148</v>
      </c>
      <c r="H200" s="171">
        <f>IFERROR((Table5[[#This Row],[_202340]]-Table5[[#This Row],[_201940]])/Table5[[#This Row],[_201940]]*1,"")</f>
        <v>0.2982456140350877</v>
      </c>
    </row>
    <row r="201" spans="1:8" ht="28.5">
      <c r="A201" s="132">
        <v>126863</v>
      </c>
      <c r="B201" s="134" t="s">
        <v>1147</v>
      </c>
      <c r="C201" s="134">
        <v>8</v>
      </c>
      <c r="D201" s="134">
        <v>7</v>
      </c>
      <c r="E201" s="134">
        <v>5</v>
      </c>
      <c r="F201" s="134">
        <v>11</v>
      </c>
      <c r="G201" s="134">
        <v>1</v>
      </c>
      <c r="H201" s="171">
        <f>IFERROR((Table5[[#This Row],[_202340]]-Table5[[#This Row],[_201940]])/Table5[[#This Row],[_201940]]*1,"")</f>
        <v>-0.875</v>
      </c>
    </row>
    <row r="202" spans="1:8" ht="28.5">
      <c r="A202" s="132">
        <v>126863</v>
      </c>
      <c r="B202" s="134" t="s">
        <v>1148</v>
      </c>
      <c r="C202" s="134">
        <v>470</v>
      </c>
      <c r="D202" s="134">
        <v>423</v>
      </c>
      <c r="E202" s="134">
        <v>330</v>
      </c>
      <c r="F202" s="134">
        <v>515</v>
      </c>
      <c r="G202" s="134">
        <v>456</v>
      </c>
      <c r="H202" s="171">
        <f>IFERROR((Table5[[#This Row],[_202340]]-Table5[[#This Row],[_201940]])/Table5[[#This Row],[_201940]]*1,"")</f>
        <v>-2.9787234042553193E-2</v>
      </c>
    </row>
    <row r="203" spans="1:8" ht="28.5">
      <c r="A203" s="132">
        <v>126863</v>
      </c>
      <c r="B203" s="134" t="s">
        <v>1149</v>
      </c>
      <c r="C203" s="134">
        <v>329</v>
      </c>
      <c r="D203" s="134">
        <v>540</v>
      </c>
      <c r="E203" s="134">
        <v>389</v>
      </c>
      <c r="F203" s="134">
        <v>423</v>
      </c>
      <c r="G203" s="134">
        <v>370</v>
      </c>
      <c r="H203" s="171">
        <f>IFERROR((Table5[[#This Row],[_202340]]-Table5[[#This Row],[_201940]])/Table5[[#This Row],[_201940]]*1,"")</f>
        <v>0.12462006079027356</v>
      </c>
    </row>
    <row r="204" spans="1:8" ht="28.5">
      <c r="A204" s="132">
        <v>126863</v>
      </c>
      <c r="B204" s="134" t="s">
        <v>1150</v>
      </c>
      <c r="C204" s="134">
        <v>807</v>
      </c>
      <c r="D204" s="134">
        <v>970</v>
      </c>
      <c r="E204" s="134">
        <v>724</v>
      </c>
      <c r="F204" s="134">
        <v>949</v>
      </c>
      <c r="G204" s="134">
        <v>827</v>
      </c>
      <c r="H204" s="171">
        <f>IFERROR((Table5[[#This Row],[_202340]]-Table5[[#This Row],[_201940]])/Table5[[#This Row],[_201940]]*1,"")</f>
        <v>2.4783147459727387E-2</v>
      </c>
    </row>
    <row r="205" spans="1:8">
      <c r="A205" s="132">
        <v>126863</v>
      </c>
      <c r="B205" s="134" t="s">
        <v>1151</v>
      </c>
      <c r="C205" s="134">
        <v>12</v>
      </c>
      <c r="D205" s="134">
        <v>10</v>
      </c>
      <c r="E205" s="134">
        <v>13</v>
      </c>
      <c r="F205" s="134">
        <v>14</v>
      </c>
      <c r="G205" s="134">
        <v>15</v>
      </c>
      <c r="H205" s="171">
        <f>IFERROR((Table5[[#This Row],[_202340]]-Table5[[#This Row],[_201940]])/Table5[[#This Row],[_201940]]*1,"")</f>
        <v>0.25</v>
      </c>
    </row>
    <row r="206" spans="1:8" ht="28.5">
      <c r="A206" s="132">
        <v>126863</v>
      </c>
      <c r="B206" s="134" t="s">
        <v>1152</v>
      </c>
      <c r="C206" s="134">
        <v>52</v>
      </c>
      <c r="D206" s="134">
        <v>40</v>
      </c>
      <c r="E206" s="134">
        <v>40</v>
      </c>
      <c r="F206" s="134">
        <v>48</v>
      </c>
      <c r="G206" s="134">
        <v>47</v>
      </c>
      <c r="H206" s="171">
        <f>IFERROR((Table5[[#This Row],[_202340]]-Table5[[#This Row],[_201940]])/Table5[[#This Row],[_201940]]*1,"")</f>
        <v>-9.6153846153846159E-2</v>
      </c>
    </row>
    <row r="207" spans="1:8" ht="28.5">
      <c r="A207" s="132">
        <v>126863</v>
      </c>
      <c r="B207" s="134" t="s">
        <v>1153</v>
      </c>
      <c r="C207" s="134">
        <v>1</v>
      </c>
      <c r="D207" s="134">
        <v>1</v>
      </c>
      <c r="E207" s="134">
        <v>1</v>
      </c>
      <c r="F207" s="134">
        <v>1</v>
      </c>
      <c r="G207" s="134">
        <v>0</v>
      </c>
      <c r="H207" s="171">
        <f>IFERROR((Table5[[#This Row],[_202340]]-Table5[[#This Row],[_201940]])/Table5[[#This Row],[_201940]]*1,"")</f>
        <v>-1</v>
      </c>
    </row>
    <row r="208" spans="1:8" ht="28.5">
      <c r="A208" s="132">
        <v>126863</v>
      </c>
      <c r="B208" s="134" t="s">
        <v>1154</v>
      </c>
      <c r="C208" s="134">
        <v>51</v>
      </c>
      <c r="D208" s="134">
        <v>39</v>
      </c>
      <c r="E208" s="134">
        <v>40</v>
      </c>
      <c r="F208" s="134">
        <v>47</v>
      </c>
      <c r="G208" s="134">
        <v>47</v>
      </c>
      <c r="H208" s="171">
        <f>IFERROR((Table5[[#This Row],[_202340]]-Table5[[#This Row],[_201940]])/Table5[[#This Row],[_201940]]*1,"")</f>
        <v>-7.8431372549019607E-2</v>
      </c>
    </row>
    <row r="209" spans="1:8" ht="28.5">
      <c r="A209" s="132">
        <v>126863</v>
      </c>
      <c r="B209" s="134" t="s">
        <v>1155</v>
      </c>
      <c r="C209" s="134">
        <v>36</v>
      </c>
      <c r="D209" s="134">
        <v>50</v>
      </c>
      <c r="E209" s="134">
        <v>47</v>
      </c>
      <c r="F209" s="134">
        <v>38</v>
      </c>
      <c r="G209" s="134">
        <v>38</v>
      </c>
      <c r="H209" s="171">
        <f>IFERROR((Table5[[#This Row],[_202340]]-Table5[[#This Row],[_201940]])/Table5[[#This Row],[_201940]]*1,"")</f>
        <v>5.5555555555555552E-2</v>
      </c>
    </row>
    <row r="210" spans="1:8">
      <c r="A210" s="132">
        <v>128577</v>
      </c>
      <c r="B210" s="134" t="s">
        <v>1179</v>
      </c>
      <c r="C210" s="134">
        <v>216</v>
      </c>
      <c r="D210" s="134">
        <v>238</v>
      </c>
      <c r="E210" s="134">
        <v>194</v>
      </c>
      <c r="F210" s="134">
        <v>225</v>
      </c>
      <c r="G210" s="134" t="s">
        <v>129</v>
      </c>
      <c r="H210" s="171" t="str">
        <f>IFERROR((Table5[[#This Row],[_202340]]-Table5[[#This Row],[_201940]])/Table5[[#This Row],[_201940]]*1,"")</f>
        <v/>
      </c>
    </row>
    <row r="211" spans="1:8">
      <c r="A211" s="132">
        <v>128577</v>
      </c>
      <c r="B211" s="134" t="s">
        <v>1131</v>
      </c>
      <c r="C211" s="134">
        <v>0</v>
      </c>
      <c r="D211" s="134">
        <v>0</v>
      </c>
      <c r="E211" s="134">
        <v>0</v>
      </c>
      <c r="F211" s="134">
        <v>0</v>
      </c>
      <c r="G211" s="134" t="s">
        <v>129</v>
      </c>
      <c r="H211" s="171" t="str">
        <f>IFERROR((Table5[[#This Row],[_202340]]-Table5[[#This Row],[_201940]])/Table5[[#This Row],[_201940]]*1,"")</f>
        <v/>
      </c>
    </row>
    <row r="212" spans="1:8">
      <c r="A212" s="132">
        <v>128577</v>
      </c>
      <c r="B212" s="134" t="s">
        <v>1132</v>
      </c>
      <c r="C212" s="134">
        <v>216</v>
      </c>
      <c r="D212" s="134">
        <v>238</v>
      </c>
      <c r="E212" s="134">
        <v>194</v>
      </c>
      <c r="F212" s="134">
        <v>225</v>
      </c>
      <c r="G212" s="134" t="s">
        <v>129</v>
      </c>
      <c r="H212" s="171" t="str">
        <f>IFERROR((Table5[[#This Row],[_202340]]-Table5[[#This Row],[_201940]])/Table5[[#This Row],[_201940]]*1,"")</f>
        <v/>
      </c>
    </row>
    <row r="213" spans="1:8">
      <c r="A213" s="132">
        <v>128577</v>
      </c>
      <c r="B213" s="134" t="s">
        <v>1133</v>
      </c>
      <c r="C213" s="134">
        <v>5</v>
      </c>
      <c r="D213" s="134">
        <v>5</v>
      </c>
      <c r="E213" s="134">
        <v>2</v>
      </c>
      <c r="F213" s="134">
        <v>0</v>
      </c>
      <c r="G213" s="134" t="s">
        <v>129</v>
      </c>
      <c r="H213" s="171" t="str">
        <f>IFERROR((Table5[[#This Row],[_202340]]-Table5[[#This Row],[_201940]])/Table5[[#This Row],[_201940]]*1,"")</f>
        <v/>
      </c>
    </row>
    <row r="214" spans="1:8" ht="28.5">
      <c r="A214" s="132">
        <v>128577</v>
      </c>
      <c r="B214" s="134" t="s">
        <v>1162</v>
      </c>
      <c r="C214" s="134">
        <v>26</v>
      </c>
      <c r="D214" s="134">
        <v>25</v>
      </c>
      <c r="E214" s="134">
        <v>17</v>
      </c>
      <c r="F214" s="134">
        <v>20</v>
      </c>
      <c r="G214" s="134" t="s">
        <v>129</v>
      </c>
      <c r="H214" s="171" t="str">
        <f>IFERROR((Table5[[#This Row],[_202340]]-Table5[[#This Row],[_201940]])/Table5[[#This Row],[_201940]]*1,"")</f>
        <v/>
      </c>
    </row>
    <row r="215" spans="1:8" ht="28.5">
      <c r="A215" s="132">
        <v>128577</v>
      </c>
      <c r="B215" s="134" t="s">
        <v>1163</v>
      </c>
      <c r="C215" s="134" t="s">
        <v>129</v>
      </c>
      <c r="D215" s="134" t="s">
        <v>129</v>
      </c>
      <c r="E215" s="134" t="s">
        <v>129</v>
      </c>
      <c r="F215" s="134" t="s">
        <v>129</v>
      </c>
      <c r="G215" s="134" t="s">
        <v>129</v>
      </c>
      <c r="H215" s="171" t="str">
        <f>IFERROR((Table5[[#This Row],[_202340]]-Table5[[#This Row],[_201940]])/Table5[[#This Row],[_201940]]*1,"")</f>
        <v/>
      </c>
    </row>
    <row r="216" spans="1:8">
      <c r="A216" s="132">
        <v>128577</v>
      </c>
      <c r="B216" s="134" t="s">
        <v>1136</v>
      </c>
      <c r="C216" s="134">
        <v>31</v>
      </c>
      <c r="D216" s="134">
        <v>30</v>
      </c>
      <c r="E216" s="134">
        <v>19</v>
      </c>
      <c r="F216" s="134">
        <v>20</v>
      </c>
      <c r="G216" s="134" t="s">
        <v>129</v>
      </c>
      <c r="H216" s="171" t="str">
        <f>IFERROR((Table5[[#This Row],[_202340]]-Table5[[#This Row],[_201940]])/Table5[[#This Row],[_201940]]*1,"")</f>
        <v/>
      </c>
    </row>
    <row r="217" spans="1:8">
      <c r="A217" s="132">
        <v>128577</v>
      </c>
      <c r="B217" s="134" t="s">
        <v>1137</v>
      </c>
      <c r="C217" s="134">
        <v>14</v>
      </c>
      <c r="D217" s="134">
        <v>13</v>
      </c>
      <c r="E217" s="134">
        <v>10</v>
      </c>
      <c r="F217" s="134">
        <v>9</v>
      </c>
      <c r="G217" s="134" t="s">
        <v>129</v>
      </c>
      <c r="H217" s="171" t="str">
        <f>IFERROR((Table5[[#This Row],[_202340]]-Table5[[#This Row],[_201940]])/Table5[[#This Row],[_201940]]*1,"")</f>
        <v/>
      </c>
    </row>
    <row r="218" spans="1:8">
      <c r="A218" s="132">
        <v>128577</v>
      </c>
      <c r="B218" s="134" t="s">
        <v>1138</v>
      </c>
      <c r="C218" s="134">
        <v>5</v>
      </c>
      <c r="D218" s="134">
        <v>6</v>
      </c>
      <c r="E218" s="134">
        <v>3</v>
      </c>
      <c r="F218" s="134">
        <v>1</v>
      </c>
      <c r="G218" s="134" t="s">
        <v>129</v>
      </c>
      <c r="H218" s="171" t="str">
        <f>IFERROR((Table5[[#This Row],[_202340]]-Table5[[#This Row],[_201940]])/Table5[[#This Row],[_201940]]*1,"")</f>
        <v/>
      </c>
    </row>
    <row r="219" spans="1:8" ht="28.5">
      <c r="A219" s="132">
        <v>128577</v>
      </c>
      <c r="B219" s="134" t="s">
        <v>1164</v>
      </c>
      <c r="C219" s="134">
        <v>30</v>
      </c>
      <c r="D219" s="134">
        <v>28</v>
      </c>
      <c r="E219" s="134">
        <v>20</v>
      </c>
      <c r="F219" s="134">
        <v>25</v>
      </c>
      <c r="G219" s="134" t="s">
        <v>129</v>
      </c>
      <c r="H219" s="171" t="str">
        <f>IFERROR((Table5[[#This Row],[_202340]]-Table5[[#This Row],[_201940]])/Table5[[#This Row],[_201940]]*1,"")</f>
        <v/>
      </c>
    </row>
    <row r="220" spans="1:8" ht="28.5">
      <c r="A220" s="132">
        <v>128577</v>
      </c>
      <c r="B220" s="134" t="s">
        <v>1165</v>
      </c>
      <c r="C220" s="134" t="s">
        <v>129</v>
      </c>
      <c r="D220" s="134" t="s">
        <v>129</v>
      </c>
      <c r="E220" s="134" t="s">
        <v>129</v>
      </c>
      <c r="F220" s="134" t="s">
        <v>129</v>
      </c>
      <c r="G220" s="134" t="s">
        <v>129</v>
      </c>
      <c r="H220" s="171" t="str">
        <f>IFERROR((Table5[[#This Row],[_202340]]-Table5[[#This Row],[_201940]])/Table5[[#This Row],[_201940]]*1,"")</f>
        <v/>
      </c>
    </row>
    <row r="221" spans="1:8">
      <c r="A221" s="132">
        <v>128577</v>
      </c>
      <c r="B221" s="134" t="s">
        <v>1141</v>
      </c>
      <c r="C221" s="134">
        <v>35</v>
      </c>
      <c r="D221" s="134">
        <v>34</v>
      </c>
      <c r="E221" s="134">
        <v>23</v>
      </c>
      <c r="F221" s="134">
        <v>26</v>
      </c>
      <c r="G221" s="134" t="s">
        <v>129</v>
      </c>
      <c r="H221" s="171" t="str">
        <f>IFERROR((Table5[[#This Row],[_202340]]-Table5[[#This Row],[_201940]])/Table5[[#This Row],[_201940]]*1,"")</f>
        <v/>
      </c>
    </row>
    <row r="222" spans="1:8">
      <c r="A222" s="132">
        <v>128577</v>
      </c>
      <c r="B222" s="134" t="s">
        <v>1142</v>
      </c>
      <c r="C222" s="134">
        <v>16</v>
      </c>
      <c r="D222" s="134">
        <v>14</v>
      </c>
      <c r="E222" s="134">
        <v>12</v>
      </c>
      <c r="F222" s="134">
        <v>12</v>
      </c>
      <c r="G222" s="134" t="s">
        <v>129</v>
      </c>
      <c r="H222" s="171" t="str">
        <f>IFERROR((Table5[[#This Row],[_202340]]-Table5[[#This Row],[_201940]])/Table5[[#This Row],[_201940]]*1,"")</f>
        <v/>
      </c>
    </row>
    <row r="223" spans="1:8">
      <c r="A223" s="132">
        <v>128577</v>
      </c>
      <c r="B223" s="134" t="s">
        <v>1143</v>
      </c>
      <c r="C223" s="134">
        <v>5</v>
      </c>
      <c r="D223" s="134">
        <v>7</v>
      </c>
      <c r="E223" s="134">
        <v>4</v>
      </c>
      <c r="F223" s="134">
        <v>1</v>
      </c>
      <c r="G223" s="134" t="s">
        <v>129</v>
      </c>
      <c r="H223" s="171" t="str">
        <f>IFERROR((Table5[[#This Row],[_202340]]-Table5[[#This Row],[_201940]])/Table5[[#This Row],[_201940]]*1,"")</f>
        <v/>
      </c>
    </row>
    <row r="224" spans="1:8" ht="28.5">
      <c r="A224" s="132">
        <v>128577</v>
      </c>
      <c r="B224" s="134" t="s">
        <v>1166</v>
      </c>
      <c r="C224" s="134">
        <v>31</v>
      </c>
      <c r="D224" s="134">
        <v>28</v>
      </c>
      <c r="E224" s="134">
        <v>21</v>
      </c>
      <c r="F224" s="134">
        <v>25</v>
      </c>
      <c r="G224" s="134" t="s">
        <v>129</v>
      </c>
      <c r="H224" s="171" t="str">
        <f>IFERROR((Table5[[#This Row],[_202340]]-Table5[[#This Row],[_201940]])/Table5[[#This Row],[_201940]]*1,"")</f>
        <v/>
      </c>
    </row>
    <row r="225" spans="1:8" ht="28.5">
      <c r="A225" s="132">
        <v>128577</v>
      </c>
      <c r="B225" s="134" t="s">
        <v>1167</v>
      </c>
      <c r="C225" s="134" t="s">
        <v>129</v>
      </c>
      <c r="D225" s="134" t="s">
        <v>129</v>
      </c>
      <c r="E225" s="134" t="s">
        <v>129</v>
      </c>
      <c r="F225" s="134" t="s">
        <v>129</v>
      </c>
      <c r="G225" s="134" t="s">
        <v>129</v>
      </c>
      <c r="H225" s="171" t="str">
        <f>IFERROR((Table5[[#This Row],[_202340]]-Table5[[#This Row],[_201940]])/Table5[[#This Row],[_201940]]*1,"")</f>
        <v/>
      </c>
    </row>
    <row r="226" spans="1:8">
      <c r="A226" s="132">
        <v>128577</v>
      </c>
      <c r="B226" s="134" t="s">
        <v>1146</v>
      </c>
      <c r="C226" s="134">
        <v>36</v>
      </c>
      <c r="D226" s="134">
        <v>35</v>
      </c>
      <c r="E226" s="134">
        <v>25</v>
      </c>
      <c r="F226" s="134">
        <v>26</v>
      </c>
      <c r="G226" s="134" t="s">
        <v>129</v>
      </c>
      <c r="H226" s="171" t="str">
        <f>IFERROR((Table5[[#This Row],[_202340]]-Table5[[#This Row],[_201940]])/Table5[[#This Row],[_201940]]*1,"")</f>
        <v/>
      </c>
    </row>
    <row r="227" spans="1:8" ht="28.5">
      <c r="A227" s="132">
        <v>128577</v>
      </c>
      <c r="B227" s="134" t="s">
        <v>1147</v>
      </c>
      <c r="C227" s="134">
        <v>1</v>
      </c>
      <c r="D227" s="134">
        <v>3</v>
      </c>
      <c r="E227" s="134">
        <v>4</v>
      </c>
      <c r="F227" s="134">
        <v>0</v>
      </c>
      <c r="G227" s="134" t="s">
        <v>129</v>
      </c>
      <c r="H227" s="171" t="str">
        <f>IFERROR((Table5[[#This Row],[_202340]]-Table5[[#This Row],[_201940]])/Table5[[#This Row],[_201940]]*1,"")</f>
        <v/>
      </c>
    </row>
    <row r="228" spans="1:8" ht="28.5">
      <c r="A228" s="132">
        <v>128577</v>
      </c>
      <c r="B228" s="134" t="s">
        <v>1148</v>
      </c>
      <c r="C228" s="134">
        <v>106</v>
      </c>
      <c r="D228" s="134">
        <v>143</v>
      </c>
      <c r="E228" s="134">
        <v>110</v>
      </c>
      <c r="F228" s="134">
        <v>131</v>
      </c>
      <c r="G228" s="134" t="s">
        <v>129</v>
      </c>
      <c r="H228" s="171" t="str">
        <f>IFERROR((Table5[[#This Row],[_202340]]-Table5[[#This Row],[_201940]])/Table5[[#This Row],[_201940]]*1,"")</f>
        <v/>
      </c>
    </row>
    <row r="229" spans="1:8" ht="28.5">
      <c r="A229" s="132">
        <v>128577</v>
      </c>
      <c r="B229" s="134" t="s">
        <v>1149</v>
      </c>
      <c r="C229" s="134">
        <v>73</v>
      </c>
      <c r="D229" s="134">
        <v>57</v>
      </c>
      <c r="E229" s="134">
        <v>55</v>
      </c>
      <c r="F229" s="134">
        <v>68</v>
      </c>
      <c r="G229" s="134" t="s">
        <v>129</v>
      </c>
      <c r="H229" s="171" t="str">
        <f>IFERROR((Table5[[#This Row],[_202340]]-Table5[[#This Row],[_201940]])/Table5[[#This Row],[_201940]]*1,"")</f>
        <v/>
      </c>
    </row>
    <row r="230" spans="1:8" ht="28.5">
      <c r="A230" s="132">
        <v>128577</v>
      </c>
      <c r="B230" s="134" t="s">
        <v>1150</v>
      </c>
      <c r="C230" s="134">
        <v>180</v>
      </c>
      <c r="D230" s="134">
        <v>203</v>
      </c>
      <c r="E230" s="134">
        <v>169</v>
      </c>
      <c r="F230" s="134">
        <v>199</v>
      </c>
      <c r="G230" s="134" t="s">
        <v>129</v>
      </c>
      <c r="H230" s="171" t="str">
        <f>IFERROR((Table5[[#This Row],[_202340]]-Table5[[#This Row],[_201940]])/Table5[[#This Row],[_201940]]*1,"")</f>
        <v/>
      </c>
    </row>
    <row r="231" spans="1:8">
      <c r="A231" s="132">
        <v>128577</v>
      </c>
      <c r="B231" s="134" t="s">
        <v>1151</v>
      </c>
      <c r="C231" s="134">
        <v>17</v>
      </c>
      <c r="D231" s="134">
        <v>15</v>
      </c>
      <c r="E231" s="134">
        <v>13</v>
      </c>
      <c r="F231" s="134">
        <v>12</v>
      </c>
      <c r="G231" s="134" t="s">
        <v>129</v>
      </c>
      <c r="H231" s="171" t="str">
        <f>IFERROR((Table5[[#This Row],[_202340]]-Table5[[#This Row],[_201940]])/Table5[[#This Row],[_201940]]*1,"")</f>
        <v/>
      </c>
    </row>
    <row r="232" spans="1:8" ht="28.5">
      <c r="A232" s="132">
        <v>128577</v>
      </c>
      <c r="B232" s="134" t="s">
        <v>1152</v>
      </c>
      <c r="C232" s="134">
        <v>50</v>
      </c>
      <c r="D232" s="134">
        <v>61</v>
      </c>
      <c r="E232" s="134">
        <v>59</v>
      </c>
      <c r="F232" s="134">
        <v>58</v>
      </c>
      <c r="G232" s="134" t="s">
        <v>129</v>
      </c>
      <c r="H232" s="171" t="str">
        <f>IFERROR((Table5[[#This Row],[_202340]]-Table5[[#This Row],[_201940]])/Table5[[#This Row],[_201940]]*1,"")</f>
        <v/>
      </c>
    </row>
    <row r="233" spans="1:8" ht="28.5">
      <c r="A233" s="132">
        <v>128577</v>
      </c>
      <c r="B233" s="134" t="s">
        <v>1153</v>
      </c>
      <c r="C233" s="134">
        <v>0</v>
      </c>
      <c r="D233" s="134">
        <v>1</v>
      </c>
      <c r="E233" s="134">
        <v>2</v>
      </c>
      <c r="F233" s="134">
        <v>0</v>
      </c>
      <c r="G233" s="134" t="s">
        <v>129</v>
      </c>
      <c r="H233" s="171" t="str">
        <f>IFERROR((Table5[[#This Row],[_202340]]-Table5[[#This Row],[_201940]])/Table5[[#This Row],[_201940]]*1,"")</f>
        <v/>
      </c>
    </row>
    <row r="234" spans="1:8" ht="28.5">
      <c r="A234" s="132">
        <v>128577</v>
      </c>
      <c r="B234" s="134" t="s">
        <v>1154</v>
      </c>
      <c r="C234" s="134">
        <v>49</v>
      </c>
      <c r="D234" s="134">
        <v>60</v>
      </c>
      <c r="E234" s="134">
        <v>57</v>
      </c>
      <c r="F234" s="134">
        <v>58</v>
      </c>
      <c r="G234" s="134" t="s">
        <v>129</v>
      </c>
      <c r="H234" s="171" t="str">
        <f>IFERROR((Table5[[#This Row],[_202340]]-Table5[[#This Row],[_201940]])/Table5[[#This Row],[_201940]]*1,"")</f>
        <v/>
      </c>
    </row>
    <row r="235" spans="1:8" ht="28.5">
      <c r="A235" s="132">
        <v>128577</v>
      </c>
      <c r="B235" s="134" t="s">
        <v>1155</v>
      </c>
      <c r="C235" s="134">
        <v>34</v>
      </c>
      <c r="D235" s="134">
        <v>24</v>
      </c>
      <c r="E235" s="134">
        <v>28</v>
      </c>
      <c r="F235" s="134">
        <v>30</v>
      </c>
      <c r="G235" s="134" t="s">
        <v>129</v>
      </c>
      <c r="H235" s="171" t="str">
        <f>IFERROR((Table5[[#This Row],[_202340]]-Table5[[#This Row],[_201940]])/Table5[[#This Row],[_201940]]*1,"")</f>
        <v/>
      </c>
    </row>
    <row r="236" spans="1:8">
      <c r="A236" s="132">
        <v>129367</v>
      </c>
      <c r="B236" s="134" t="s">
        <v>1179</v>
      </c>
      <c r="C236" s="134">
        <v>544</v>
      </c>
      <c r="D236" s="134">
        <v>631</v>
      </c>
      <c r="E236" s="134">
        <v>491</v>
      </c>
      <c r="F236" s="134">
        <v>425</v>
      </c>
      <c r="G236" s="134" t="s">
        <v>129</v>
      </c>
      <c r="H236" s="171" t="str">
        <f>IFERROR((Table5[[#This Row],[_202340]]-Table5[[#This Row],[_201940]])/Table5[[#This Row],[_201940]]*1,"")</f>
        <v/>
      </c>
    </row>
    <row r="237" spans="1:8">
      <c r="A237" s="132">
        <v>129367</v>
      </c>
      <c r="B237" s="134" t="s">
        <v>1131</v>
      </c>
      <c r="C237" s="134">
        <v>0</v>
      </c>
      <c r="D237" s="134">
        <v>0</v>
      </c>
      <c r="E237" s="134">
        <v>0</v>
      </c>
      <c r="F237" s="134">
        <v>0</v>
      </c>
      <c r="G237" s="134" t="s">
        <v>129</v>
      </c>
      <c r="H237" s="171" t="str">
        <f>IFERROR((Table5[[#This Row],[_202340]]-Table5[[#This Row],[_201940]])/Table5[[#This Row],[_201940]]*1,"")</f>
        <v/>
      </c>
    </row>
    <row r="238" spans="1:8">
      <c r="A238" s="132">
        <v>129367</v>
      </c>
      <c r="B238" s="134" t="s">
        <v>1132</v>
      </c>
      <c r="C238" s="134">
        <v>544</v>
      </c>
      <c r="D238" s="134">
        <v>631</v>
      </c>
      <c r="E238" s="134">
        <v>491</v>
      </c>
      <c r="F238" s="134">
        <v>425</v>
      </c>
      <c r="G238" s="134" t="s">
        <v>129</v>
      </c>
      <c r="H238" s="171" t="str">
        <f>IFERROR((Table5[[#This Row],[_202340]]-Table5[[#This Row],[_201940]])/Table5[[#This Row],[_201940]]*1,"")</f>
        <v/>
      </c>
    </row>
    <row r="239" spans="1:8">
      <c r="A239" s="132">
        <v>129367</v>
      </c>
      <c r="B239" s="134" t="s">
        <v>1133</v>
      </c>
      <c r="C239" s="134">
        <v>30</v>
      </c>
      <c r="D239" s="134">
        <v>31</v>
      </c>
      <c r="E239" s="134">
        <v>24</v>
      </c>
      <c r="F239" s="134">
        <v>24</v>
      </c>
      <c r="G239" s="134" t="s">
        <v>129</v>
      </c>
      <c r="H239" s="171" t="str">
        <f>IFERROR((Table5[[#This Row],[_202340]]-Table5[[#This Row],[_201940]])/Table5[[#This Row],[_201940]]*1,"")</f>
        <v/>
      </c>
    </row>
    <row r="240" spans="1:8" ht="28.5">
      <c r="A240" s="132">
        <v>129367</v>
      </c>
      <c r="B240" s="134" t="s">
        <v>1162</v>
      </c>
      <c r="C240" s="134">
        <v>104</v>
      </c>
      <c r="D240" s="134">
        <v>105</v>
      </c>
      <c r="E240" s="134">
        <v>78</v>
      </c>
      <c r="F240" s="134">
        <v>71</v>
      </c>
      <c r="G240" s="134" t="s">
        <v>129</v>
      </c>
      <c r="H240" s="171" t="str">
        <f>IFERROR((Table5[[#This Row],[_202340]]-Table5[[#This Row],[_201940]])/Table5[[#This Row],[_201940]]*1,"")</f>
        <v/>
      </c>
    </row>
    <row r="241" spans="1:8" ht="28.5">
      <c r="A241" s="132">
        <v>129367</v>
      </c>
      <c r="B241" s="134" t="s">
        <v>1163</v>
      </c>
      <c r="C241" s="134" t="s">
        <v>129</v>
      </c>
      <c r="D241" s="134" t="s">
        <v>129</v>
      </c>
      <c r="E241" s="134" t="s">
        <v>129</v>
      </c>
      <c r="F241" s="134" t="s">
        <v>129</v>
      </c>
      <c r="G241" s="134" t="s">
        <v>129</v>
      </c>
      <c r="H241" s="171" t="str">
        <f>IFERROR((Table5[[#This Row],[_202340]]-Table5[[#This Row],[_201940]])/Table5[[#This Row],[_201940]]*1,"")</f>
        <v/>
      </c>
    </row>
    <row r="242" spans="1:8">
      <c r="A242" s="132">
        <v>129367</v>
      </c>
      <c r="B242" s="134" t="s">
        <v>1136</v>
      </c>
      <c r="C242" s="134">
        <v>134</v>
      </c>
      <c r="D242" s="134">
        <v>136</v>
      </c>
      <c r="E242" s="134">
        <v>102</v>
      </c>
      <c r="F242" s="134">
        <v>95</v>
      </c>
      <c r="G242" s="134" t="s">
        <v>129</v>
      </c>
      <c r="H242" s="171" t="str">
        <f>IFERROR((Table5[[#This Row],[_202340]]-Table5[[#This Row],[_201940]])/Table5[[#This Row],[_201940]]*1,"")</f>
        <v/>
      </c>
    </row>
    <row r="243" spans="1:8">
      <c r="A243" s="132">
        <v>129367</v>
      </c>
      <c r="B243" s="134" t="s">
        <v>1137</v>
      </c>
      <c r="C243" s="134">
        <v>25</v>
      </c>
      <c r="D243" s="134">
        <v>22</v>
      </c>
      <c r="E243" s="134">
        <v>21</v>
      </c>
      <c r="F243" s="134">
        <v>22</v>
      </c>
      <c r="G243" s="134" t="s">
        <v>129</v>
      </c>
      <c r="H243" s="171" t="str">
        <f>IFERROR((Table5[[#This Row],[_202340]]-Table5[[#This Row],[_201940]])/Table5[[#This Row],[_201940]]*1,"")</f>
        <v/>
      </c>
    </row>
    <row r="244" spans="1:8">
      <c r="A244" s="132">
        <v>129367</v>
      </c>
      <c r="B244" s="134" t="s">
        <v>1138</v>
      </c>
      <c r="C244" s="134">
        <v>31</v>
      </c>
      <c r="D244" s="134">
        <v>31</v>
      </c>
      <c r="E244" s="134">
        <v>24</v>
      </c>
      <c r="F244" s="134">
        <v>24</v>
      </c>
      <c r="G244" s="134" t="s">
        <v>129</v>
      </c>
      <c r="H244" s="171" t="str">
        <f>IFERROR((Table5[[#This Row],[_202340]]-Table5[[#This Row],[_201940]])/Table5[[#This Row],[_201940]]*1,"")</f>
        <v/>
      </c>
    </row>
    <row r="245" spans="1:8" ht="28.5">
      <c r="A245" s="132">
        <v>129367</v>
      </c>
      <c r="B245" s="134" t="s">
        <v>1164</v>
      </c>
      <c r="C245" s="134">
        <v>120</v>
      </c>
      <c r="D245" s="134">
        <v>105</v>
      </c>
      <c r="E245" s="134">
        <v>98</v>
      </c>
      <c r="F245" s="134">
        <v>91</v>
      </c>
      <c r="G245" s="134" t="s">
        <v>129</v>
      </c>
      <c r="H245" s="171" t="str">
        <f>IFERROR((Table5[[#This Row],[_202340]]-Table5[[#This Row],[_201940]])/Table5[[#This Row],[_201940]]*1,"")</f>
        <v/>
      </c>
    </row>
    <row r="246" spans="1:8" ht="28.5">
      <c r="A246" s="132">
        <v>129367</v>
      </c>
      <c r="B246" s="134" t="s">
        <v>1165</v>
      </c>
      <c r="C246" s="134" t="s">
        <v>129</v>
      </c>
      <c r="D246" s="134" t="s">
        <v>129</v>
      </c>
      <c r="E246" s="134" t="s">
        <v>129</v>
      </c>
      <c r="F246" s="134" t="s">
        <v>129</v>
      </c>
      <c r="G246" s="134" t="s">
        <v>129</v>
      </c>
      <c r="H246" s="171" t="str">
        <f>IFERROR((Table5[[#This Row],[_202340]]-Table5[[#This Row],[_201940]])/Table5[[#This Row],[_201940]]*1,"")</f>
        <v/>
      </c>
    </row>
    <row r="247" spans="1:8">
      <c r="A247" s="132">
        <v>129367</v>
      </c>
      <c r="B247" s="134" t="s">
        <v>1141</v>
      </c>
      <c r="C247" s="134">
        <v>151</v>
      </c>
      <c r="D247" s="134">
        <v>136</v>
      </c>
      <c r="E247" s="134">
        <v>122</v>
      </c>
      <c r="F247" s="134">
        <v>115</v>
      </c>
      <c r="G247" s="134" t="s">
        <v>129</v>
      </c>
      <c r="H247" s="171" t="str">
        <f>IFERROR((Table5[[#This Row],[_202340]]-Table5[[#This Row],[_201940]])/Table5[[#This Row],[_201940]]*1,"")</f>
        <v/>
      </c>
    </row>
    <row r="248" spans="1:8">
      <c r="A248" s="132">
        <v>129367</v>
      </c>
      <c r="B248" s="134" t="s">
        <v>1142</v>
      </c>
      <c r="C248" s="134">
        <v>28</v>
      </c>
      <c r="D248" s="134">
        <v>22</v>
      </c>
      <c r="E248" s="134">
        <v>25</v>
      </c>
      <c r="F248" s="134">
        <v>27</v>
      </c>
      <c r="G248" s="134" t="s">
        <v>129</v>
      </c>
      <c r="H248" s="171" t="str">
        <f>IFERROR((Table5[[#This Row],[_202340]]-Table5[[#This Row],[_201940]])/Table5[[#This Row],[_201940]]*1,"")</f>
        <v/>
      </c>
    </row>
    <row r="249" spans="1:8">
      <c r="A249" s="132">
        <v>129367</v>
      </c>
      <c r="B249" s="134" t="s">
        <v>1143</v>
      </c>
      <c r="C249" s="134">
        <v>31</v>
      </c>
      <c r="D249" s="134">
        <v>31</v>
      </c>
      <c r="E249" s="134">
        <v>24</v>
      </c>
      <c r="F249" s="134">
        <v>24</v>
      </c>
      <c r="G249" s="134" t="s">
        <v>129</v>
      </c>
      <c r="H249" s="171" t="str">
        <f>IFERROR((Table5[[#This Row],[_202340]]-Table5[[#This Row],[_201940]])/Table5[[#This Row],[_201940]]*1,"")</f>
        <v/>
      </c>
    </row>
    <row r="250" spans="1:8" ht="28.5">
      <c r="A250" s="132">
        <v>129367</v>
      </c>
      <c r="B250" s="134" t="s">
        <v>1166</v>
      </c>
      <c r="C250" s="134">
        <v>126</v>
      </c>
      <c r="D250" s="134">
        <v>147</v>
      </c>
      <c r="E250" s="134">
        <v>103</v>
      </c>
      <c r="F250" s="134">
        <v>98</v>
      </c>
      <c r="G250" s="134" t="s">
        <v>129</v>
      </c>
      <c r="H250" s="171" t="str">
        <f>IFERROR((Table5[[#This Row],[_202340]]-Table5[[#This Row],[_201940]])/Table5[[#This Row],[_201940]]*1,"")</f>
        <v/>
      </c>
    </row>
    <row r="251" spans="1:8" ht="28.5">
      <c r="A251" s="132">
        <v>129367</v>
      </c>
      <c r="B251" s="134" t="s">
        <v>1167</v>
      </c>
      <c r="C251" s="134" t="s">
        <v>129</v>
      </c>
      <c r="D251" s="134" t="s">
        <v>129</v>
      </c>
      <c r="E251" s="134" t="s">
        <v>129</v>
      </c>
      <c r="F251" s="134" t="s">
        <v>129</v>
      </c>
      <c r="G251" s="134" t="s">
        <v>129</v>
      </c>
      <c r="H251" s="171" t="str">
        <f>IFERROR((Table5[[#This Row],[_202340]]-Table5[[#This Row],[_201940]])/Table5[[#This Row],[_201940]]*1,"")</f>
        <v/>
      </c>
    </row>
    <row r="252" spans="1:8">
      <c r="A252" s="132">
        <v>129367</v>
      </c>
      <c r="B252" s="134" t="s">
        <v>1146</v>
      </c>
      <c r="C252" s="134">
        <v>157</v>
      </c>
      <c r="D252" s="134">
        <v>178</v>
      </c>
      <c r="E252" s="134">
        <v>127</v>
      </c>
      <c r="F252" s="134">
        <v>122</v>
      </c>
      <c r="G252" s="134" t="s">
        <v>129</v>
      </c>
      <c r="H252" s="171" t="str">
        <f>IFERROR((Table5[[#This Row],[_202340]]-Table5[[#This Row],[_201940]])/Table5[[#This Row],[_201940]]*1,"")</f>
        <v/>
      </c>
    </row>
    <row r="253" spans="1:8" ht="28.5">
      <c r="A253" s="132">
        <v>129367</v>
      </c>
      <c r="B253" s="134" t="s">
        <v>1147</v>
      </c>
      <c r="C253" s="134">
        <v>17</v>
      </c>
      <c r="D253" s="134">
        <v>23</v>
      </c>
      <c r="E253" s="134">
        <v>13</v>
      </c>
      <c r="F253" s="134">
        <v>0</v>
      </c>
      <c r="G253" s="134" t="s">
        <v>129</v>
      </c>
      <c r="H253" s="171" t="str">
        <f>IFERROR((Table5[[#This Row],[_202340]]-Table5[[#This Row],[_201940]])/Table5[[#This Row],[_201940]]*1,"")</f>
        <v/>
      </c>
    </row>
    <row r="254" spans="1:8" ht="28.5">
      <c r="A254" s="132">
        <v>129367</v>
      </c>
      <c r="B254" s="134" t="s">
        <v>1148</v>
      </c>
      <c r="C254" s="134">
        <v>224</v>
      </c>
      <c r="D254" s="134">
        <v>263</v>
      </c>
      <c r="E254" s="134">
        <v>215</v>
      </c>
      <c r="F254" s="134">
        <v>169</v>
      </c>
      <c r="G254" s="134" t="s">
        <v>129</v>
      </c>
      <c r="H254" s="171" t="str">
        <f>IFERROR((Table5[[#This Row],[_202340]]-Table5[[#This Row],[_201940]])/Table5[[#This Row],[_201940]]*1,"")</f>
        <v/>
      </c>
    </row>
    <row r="255" spans="1:8" ht="28.5">
      <c r="A255" s="132">
        <v>129367</v>
      </c>
      <c r="B255" s="134" t="s">
        <v>1149</v>
      </c>
      <c r="C255" s="134">
        <v>146</v>
      </c>
      <c r="D255" s="134">
        <v>167</v>
      </c>
      <c r="E255" s="134">
        <v>136</v>
      </c>
      <c r="F255" s="134">
        <v>134</v>
      </c>
      <c r="G255" s="134" t="s">
        <v>129</v>
      </c>
      <c r="H255" s="171" t="str">
        <f>IFERROR((Table5[[#This Row],[_202340]]-Table5[[#This Row],[_201940]])/Table5[[#This Row],[_201940]]*1,"")</f>
        <v/>
      </c>
    </row>
    <row r="256" spans="1:8" ht="28.5">
      <c r="A256" s="132">
        <v>129367</v>
      </c>
      <c r="B256" s="134" t="s">
        <v>1150</v>
      </c>
      <c r="C256" s="134">
        <v>387</v>
      </c>
      <c r="D256" s="134">
        <v>453</v>
      </c>
      <c r="E256" s="134">
        <v>364</v>
      </c>
      <c r="F256" s="134">
        <v>303</v>
      </c>
      <c r="G256" s="134" t="s">
        <v>129</v>
      </c>
      <c r="H256" s="171" t="str">
        <f>IFERROR((Table5[[#This Row],[_202340]]-Table5[[#This Row],[_201940]])/Table5[[#This Row],[_201940]]*1,"")</f>
        <v/>
      </c>
    </row>
    <row r="257" spans="1:8">
      <c r="A257" s="132">
        <v>129367</v>
      </c>
      <c r="B257" s="134" t="s">
        <v>1151</v>
      </c>
      <c r="C257" s="134">
        <v>29</v>
      </c>
      <c r="D257" s="134">
        <v>28</v>
      </c>
      <c r="E257" s="134">
        <v>26</v>
      </c>
      <c r="F257" s="134">
        <v>29</v>
      </c>
      <c r="G257" s="134" t="s">
        <v>129</v>
      </c>
      <c r="H257" s="171" t="str">
        <f>IFERROR((Table5[[#This Row],[_202340]]-Table5[[#This Row],[_201940]])/Table5[[#This Row],[_201940]]*1,"")</f>
        <v/>
      </c>
    </row>
    <row r="258" spans="1:8" ht="28.5">
      <c r="A258" s="132">
        <v>129367</v>
      </c>
      <c r="B258" s="134" t="s">
        <v>1152</v>
      </c>
      <c r="C258" s="134">
        <v>44</v>
      </c>
      <c r="D258" s="134">
        <v>45</v>
      </c>
      <c r="E258" s="134">
        <v>46</v>
      </c>
      <c r="F258" s="134">
        <v>40</v>
      </c>
      <c r="G258" s="134" t="s">
        <v>129</v>
      </c>
      <c r="H258" s="171" t="str">
        <f>IFERROR((Table5[[#This Row],[_202340]]-Table5[[#This Row],[_201940]])/Table5[[#This Row],[_201940]]*1,"")</f>
        <v/>
      </c>
    </row>
    <row r="259" spans="1:8" ht="28.5">
      <c r="A259" s="132">
        <v>129367</v>
      </c>
      <c r="B259" s="134" t="s">
        <v>1153</v>
      </c>
      <c r="C259" s="134">
        <v>3</v>
      </c>
      <c r="D259" s="134">
        <v>4</v>
      </c>
      <c r="E259" s="134">
        <v>3</v>
      </c>
      <c r="F259" s="134">
        <v>0</v>
      </c>
      <c r="G259" s="134" t="s">
        <v>129</v>
      </c>
      <c r="H259" s="171" t="str">
        <f>IFERROR((Table5[[#This Row],[_202340]]-Table5[[#This Row],[_201940]])/Table5[[#This Row],[_201940]]*1,"")</f>
        <v/>
      </c>
    </row>
    <row r="260" spans="1:8" ht="28.5">
      <c r="A260" s="132">
        <v>129367</v>
      </c>
      <c r="B260" s="134" t="s">
        <v>1154</v>
      </c>
      <c r="C260" s="134">
        <v>41</v>
      </c>
      <c r="D260" s="134">
        <v>42</v>
      </c>
      <c r="E260" s="134">
        <v>44</v>
      </c>
      <c r="F260" s="134">
        <v>40</v>
      </c>
      <c r="G260" s="134" t="s">
        <v>129</v>
      </c>
      <c r="H260" s="171" t="str">
        <f>IFERROR((Table5[[#This Row],[_202340]]-Table5[[#This Row],[_201940]])/Table5[[#This Row],[_201940]]*1,"")</f>
        <v/>
      </c>
    </row>
    <row r="261" spans="1:8" ht="28.5">
      <c r="A261" s="132">
        <v>129367</v>
      </c>
      <c r="B261" s="134" t="s">
        <v>1155</v>
      </c>
      <c r="C261" s="134">
        <v>27</v>
      </c>
      <c r="D261" s="134">
        <v>26</v>
      </c>
      <c r="E261" s="134">
        <v>28</v>
      </c>
      <c r="F261" s="134">
        <v>32</v>
      </c>
      <c r="G261" s="134" t="s">
        <v>129</v>
      </c>
      <c r="H261" s="171" t="str">
        <f>IFERROR((Table5[[#This Row],[_202340]]-Table5[[#This Row],[_201940]])/Table5[[#This Row],[_201940]]*1,"")</f>
        <v/>
      </c>
    </row>
    <row r="262" spans="1:8">
      <c r="A262" s="132">
        <v>129543</v>
      </c>
      <c r="B262" s="134" t="s">
        <v>1179</v>
      </c>
      <c r="C262" s="134">
        <v>532</v>
      </c>
      <c r="D262" s="134">
        <v>454</v>
      </c>
      <c r="E262" s="134">
        <v>468</v>
      </c>
      <c r="F262" s="134">
        <v>473</v>
      </c>
      <c r="G262" s="134" t="s">
        <v>129</v>
      </c>
      <c r="H262" s="171" t="str">
        <f>IFERROR((Table5[[#This Row],[_202340]]-Table5[[#This Row],[_201940]])/Table5[[#This Row],[_201940]]*1,"")</f>
        <v/>
      </c>
    </row>
    <row r="263" spans="1:8">
      <c r="A263" s="132">
        <v>129543</v>
      </c>
      <c r="B263" s="134" t="s">
        <v>1131</v>
      </c>
      <c r="C263" s="134">
        <v>0</v>
      </c>
      <c r="D263" s="134">
        <v>0</v>
      </c>
      <c r="E263" s="134">
        <v>0</v>
      </c>
      <c r="F263" s="134">
        <v>0</v>
      </c>
      <c r="G263" s="134" t="s">
        <v>129</v>
      </c>
      <c r="H263" s="171" t="str">
        <f>IFERROR((Table5[[#This Row],[_202340]]-Table5[[#This Row],[_201940]])/Table5[[#This Row],[_201940]]*1,"")</f>
        <v/>
      </c>
    </row>
    <row r="264" spans="1:8">
      <c r="A264" s="132">
        <v>129543</v>
      </c>
      <c r="B264" s="134" t="s">
        <v>1132</v>
      </c>
      <c r="C264" s="134">
        <v>532</v>
      </c>
      <c r="D264" s="134">
        <v>454</v>
      </c>
      <c r="E264" s="134">
        <v>468</v>
      </c>
      <c r="F264" s="134">
        <v>473</v>
      </c>
      <c r="G264" s="134" t="s">
        <v>129</v>
      </c>
      <c r="H264" s="171" t="str">
        <f>IFERROR((Table5[[#This Row],[_202340]]-Table5[[#This Row],[_201940]])/Table5[[#This Row],[_201940]]*1,"")</f>
        <v/>
      </c>
    </row>
    <row r="265" spans="1:8">
      <c r="A265" s="132">
        <v>129543</v>
      </c>
      <c r="B265" s="134" t="s">
        <v>1133</v>
      </c>
      <c r="C265" s="134">
        <v>2</v>
      </c>
      <c r="D265" s="134">
        <v>3</v>
      </c>
      <c r="E265" s="134">
        <v>4</v>
      </c>
      <c r="F265" s="134">
        <v>4</v>
      </c>
      <c r="G265" s="134" t="s">
        <v>129</v>
      </c>
      <c r="H265" s="171" t="str">
        <f>IFERROR((Table5[[#This Row],[_202340]]-Table5[[#This Row],[_201940]])/Table5[[#This Row],[_201940]]*1,"")</f>
        <v/>
      </c>
    </row>
    <row r="266" spans="1:8" ht="28.5">
      <c r="A266" s="132">
        <v>129543</v>
      </c>
      <c r="B266" s="134" t="s">
        <v>1162</v>
      </c>
      <c r="C266" s="134">
        <v>40</v>
      </c>
      <c r="D266" s="134">
        <v>34</v>
      </c>
      <c r="E266" s="134">
        <v>43</v>
      </c>
      <c r="F266" s="134">
        <v>44</v>
      </c>
      <c r="G266" s="134" t="s">
        <v>129</v>
      </c>
      <c r="H266" s="171" t="str">
        <f>IFERROR((Table5[[#This Row],[_202340]]-Table5[[#This Row],[_201940]])/Table5[[#This Row],[_201940]]*1,"")</f>
        <v/>
      </c>
    </row>
    <row r="267" spans="1:8" ht="28.5">
      <c r="A267" s="132">
        <v>129543</v>
      </c>
      <c r="B267" s="134" t="s">
        <v>1163</v>
      </c>
      <c r="C267" s="134" t="s">
        <v>129</v>
      </c>
      <c r="D267" s="134" t="s">
        <v>129</v>
      </c>
      <c r="E267" s="134" t="s">
        <v>129</v>
      </c>
      <c r="F267" s="134" t="s">
        <v>129</v>
      </c>
      <c r="G267" s="134" t="s">
        <v>129</v>
      </c>
      <c r="H267" s="171" t="str">
        <f>IFERROR((Table5[[#This Row],[_202340]]-Table5[[#This Row],[_201940]])/Table5[[#This Row],[_201940]]*1,"")</f>
        <v/>
      </c>
    </row>
    <row r="268" spans="1:8">
      <c r="A268" s="132">
        <v>129543</v>
      </c>
      <c r="B268" s="134" t="s">
        <v>1136</v>
      </c>
      <c r="C268" s="134">
        <v>42</v>
      </c>
      <c r="D268" s="134">
        <v>37</v>
      </c>
      <c r="E268" s="134">
        <v>47</v>
      </c>
      <c r="F268" s="134">
        <v>48</v>
      </c>
      <c r="G268" s="134" t="s">
        <v>129</v>
      </c>
      <c r="H268" s="171" t="str">
        <f>IFERROR((Table5[[#This Row],[_202340]]-Table5[[#This Row],[_201940]])/Table5[[#This Row],[_201940]]*1,"")</f>
        <v/>
      </c>
    </row>
    <row r="269" spans="1:8">
      <c r="A269" s="132">
        <v>129543</v>
      </c>
      <c r="B269" s="134" t="s">
        <v>1137</v>
      </c>
      <c r="C269" s="134">
        <v>8</v>
      </c>
      <c r="D269" s="134">
        <v>8</v>
      </c>
      <c r="E269" s="134">
        <v>10</v>
      </c>
      <c r="F269" s="134">
        <v>10</v>
      </c>
      <c r="G269" s="134" t="s">
        <v>129</v>
      </c>
      <c r="H269" s="171" t="str">
        <f>IFERROR((Table5[[#This Row],[_202340]]-Table5[[#This Row],[_201940]])/Table5[[#This Row],[_201940]]*1,"")</f>
        <v/>
      </c>
    </row>
    <row r="270" spans="1:8">
      <c r="A270" s="132">
        <v>129543</v>
      </c>
      <c r="B270" s="134" t="s">
        <v>1138</v>
      </c>
      <c r="C270" s="134">
        <v>3</v>
      </c>
      <c r="D270" s="134">
        <v>3</v>
      </c>
      <c r="E270" s="134">
        <v>6</v>
      </c>
      <c r="F270" s="134">
        <v>4</v>
      </c>
      <c r="G270" s="134" t="s">
        <v>129</v>
      </c>
      <c r="H270" s="171" t="str">
        <f>IFERROR((Table5[[#This Row],[_202340]]-Table5[[#This Row],[_201940]])/Table5[[#This Row],[_201940]]*1,"")</f>
        <v/>
      </c>
    </row>
    <row r="271" spans="1:8" ht="28.5">
      <c r="A271" s="132">
        <v>129543</v>
      </c>
      <c r="B271" s="134" t="s">
        <v>1164</v>
      </c>
      <c r="C271" s="134">
        <v>59</v>
      </c>
      <c r="D271" s="134">
        <v>47</v>
      </c>
      <c r="E271" s="134">
        <v>58</v>
      </c>
      <c r="F271" s="134">
        <v>56</v>
      </c>
      <c r="G271" s="134" t="s">
        <v>129</v>
      </c>
      <c r="H271" s="171" t="str">
        <f>IFERROR((Table5[[#This Row],[_202340]]-Table5[[#This Row],[_201940]])/Table5[[#This Row],[_201940]]*1,"")</f>
        <v/>
      </c>
    </row>
    <row r="272" spans="1:8" ht="28.5">
      <c r="A272" s="132">
        <v>129543</v>
      </c>
      <c r="B272" s="134" t="s">
        <v>1165</v>
      </c>
      <c r="C272" s="134" t="s">
        <v>129</v>
      </c>
      <c r="D272" s="134" t="s">
        <v>129</v>
      </c>
      <c r="E272" s="134" t="s">
        <v>129</v>
      </c>
      <c r="F272" s="134" t="s">
        <v>129</v>
      </c>
      <c r="G272" s="134" t="s">
        <v>129</v>
      </c>
      <c r="H272" s="171" t="str">
        <f>IFERROR((Table5[[#This Row],[_202340]]-Table5[[#This Row],[_201940]])/Table5[[#This Row],[_201940]]*1,"")</f>
        <v/>
      </c>
    </row>
    <row r="273" spans="1:8">
      <c r="A273" s="132">
        <v>129543</v>
      </c>
      <c r="B273" s="134" t="s">
        <v>1141</v>
      </c>
      <c r="C273" s="134">
        <v>62</v>
      </c>
      <c r="D273" s="134">
        <v>50</v>
      </c>
      <c r="E273" s="134">
        <v>64</v>
      </c>
      <c r="F273" s="134">
        <v>60</v>
      </c>
      <c r="G273" s="134" t="s">
        <v>129</v>
      </c>
      <c r="H273" s="171" t="str">
        <f>IFERROR((Table5[[#This Row],[_202340]]-Table5[[#This Row],[_201940]])/Table5[[#This Row],[_201940]]*1,"")</f>
        <v/>
      </c>
    </row>
    <row r="274" spans="1:8">
      <c r="A274" s="132">
        <v>129543</v>
      </c>
      <c r="B274" s="134" t="s">
        <v>1142</v>
      </c>
      <c r="C274" s="134">
        <v>12</v>
      </c>
      <c r="D274" s="134">
        <v>11</v>
      </c>
      <c r="E274" s="134">
        <v>14</v>
      </c>
      <c r="F274" s="134">
        <v>13</v>
      </c>
      <c r="G274" s="134" t="s">
        <v>129</v>
      </c>
      <c r="H274" s="171" t="str">
        <f>IFERROR((Table5[[#This Row],[_202340]]-Table5[[#This Row],[_201940]])/Table5[[#This Row],[_201940]]*1,"")</f>
        <v/>
      </c>
    </row>
    <row r="275" spans="1:8">
      <c r="A275" s="132">
        <v>129543</v>
      </c>
      <c r="B275" s="134" t="s">
        <v>1143</v>
      </c>
      <c r="C275" s="134">
        <v>4</v>
      </c>
      <c r="D275" s="134">
        <v>3</v>
      </c>
      <c r="E275" s="134">
        <v>6</v>
      </c>
      <c r="F275" s="134">
        <v>4</v>
      </c>
      <c r="G275" s="134" t="s">
        <v>129</v>
      </c>
      <c r="H275" s="171" t="str">
        <f>IFERROR((Table5[[#This Row],[_202340]]-Table5[[#This Row],[_201940]])/Table5[[#This Row],[_201940]]*1,"")</f>
        <v/>
      </c>
    </row>
    <row r="276" spans="1:8" ht="28.5">
      <c r="A276" s="132">
        <v>129543</v>
      </c>
      <c r="B276" s="134" t="s">
        <v>1166</v>
      </c>
      <c r="C276" s="134">
        <v>66</v>
      </c>
      <c r="D276" s="134">
        <v>50</v>
      </c>
      <c r="E276" s="134">
        <v>62</v>
      </c>
      <c r="F276" s="134">
        <v>59</v>
      </c>
      <c r="G276" s="134" t="s">
        <v>129</v>
      </c>
      <c r="H276" s="171" t="str">
        <f>IFERROR((Table5[[#This Row],[_202340]]-Table5[[#This Row],[_201940]])/Table5[[#This Row],[_201940]]*1,"")</f>
        <v/>
      </c>
    </row>
    <row r="277" spans="1:8" ht="28.5">
      <c r="A277" s="132">
        <v>129543</v>
      </c>
      <c r="B277" s="134" t="s">
        <v>1167</v>
      </c>
      <c r="C277" s="134" t="s">
        <v>129</v>
      </c>
      <c r="D277" s="134" t="s">
        <v>129</v>
      </c>
      <c r="E277" s="134" t="s">
        <v>129</v>
      </c>
      <c r="F277" s="134" t="s">
        <v>129</v>
      </c>
      <c r="G277" s="134" t="s">
        <v>129</v>
      </c>
      <c r="H277" s="171" t="str">
        <f>IFERROR((Table5[[#This Row],[_202340]]-Table5[[#This Row],[_201940]])/Table5[[#This Row],[_201940]]*1,"")</f>
        <v/>
      </c>
    </row>
    <row r="278" spans="1:8">
      <c r="A278" s="132">
        <v>129543</v>
      </c>
      <c r="B278" s="134" t="s">
        <v>1146</v>
      </c>
      <c r="C278" s="134">
        <v>70</v>
      </c>
      <c r="D278" s="134">
        <v>53</v>
      </c>
      <c r="E278" s="134">
        <v>68</v>
      </c>
      <c r="F278" s="134">
        <v>63</v>
      </c>
      <c r="G278" s="134" t="s">
        <v>129</v>
      </c>
      <c r="H278" s="171" t="str">
        <f>IFERROR((Table5[[#This Row],[_202340]]-Table5[[#This Row],[_201940]])/Table5[[#This Row],[_201940]]*1,"")</f>
        <v/>
      </c>
    </row>
    <row r="279" spans="1:8" ht="28.5">
      <c r="A279" s="132">
        <v>129543</v>
      </c>
      <c r="B279" s="134" t="s">
        <v>1147</v>
      </c>
      <c r="C279" s="134">
        <v>13</v>
      </c>
      <c r="D279" s="134">
        <v>8</v>
      </c>
      <c r="E279" s="134">
        <v>12</v>
      </c>
      <c r="F279" s="134">
        <v>10</v>
      </c>
      <c r="G279" s="134" t="s">
        <v>129</v>
      </c>
      <c r="H279" s="171" t="str">
        <f>IFERROR((Table5[[#This Row],[_202340]]-Table5[[#This Row],[_201940]])/Table5[[#This Row],[_201940]]*1,"")</f>
        <v/>
      </c>
    </row>
    <row r="280" spans="1:8" ht="28.5">
      <c r="A280" s="132">
        <v>129543</v>
      </c>
      <c r="B280" s="134" t="s">
        <v>1148</v>
      </c>
      <c r="C280" s="134">
        <v>292</v>
      </c>
      <c r="D280" s="134">
        <v>262</v>
      </c>
      <c r="E280" s="134">
        <v>261</v>
      </c>
      <c r="F280" s="134">
        <v>177</v>
      </c>
      <c r="G280" s="134" t="s">
        <v>129</v>
      </c>
      <c r="H280" s="171" t="str">
        <f>IFERROR((Table5[[#This Row],[_202340]]-Table5[[#This Row],[_201940]])/Table5[[#This Row],[_201940]]*1,"")</f>
        <v/>
      </c>
    </row>
    <row r="281" spans="1:8" ht="28.5">
      <c r="A281" s="132">
        <v>129543</v>
      </c>
      <c r="B281" s="134" t="s">
        <v>1149</v>
      </c>
      <c r="C281" s="134">
        <v>157</v>
      </c>
      <c r="D281" s="134">
        <v>131</v>
      </c>
      <c r="E281" s="134">
        <v>127</v>
      </c>
      <c r="F281" s="134">
        <v>223</v>
      </c>
      <c r="G281" s="134" t="s">
        <v>129</v>
      </c>
      <c r="H281" s="171" t="str">
        <f>IFERROR((Table5[[#This Row],[_202340]]-Table5[[#This Row],[_201940]])/Table5[[#This Row],[_201940]]*1,"")</f>
        <v/>
      </c>
    </row>
    <row r="282" spans="1:8" ht="28.5">
      <c r="A282" s="132">
        <v>129543</v>
      </c>
      <c r="B282" s="134" t="s">
        <v>1150</v>
      </c>
      <c r="C282" s="134">
        <v>462</v>
      </c>
      <c r="D282" s="134">
        <v>401</v>
      </c>
      <c r="E282" s="134">
        <v>400</v>
      </c>
      <c r="F282" s="134">
        <v>410</v>
      </c>
      <c r="G282" s="134" t="s">
        <v>129</v>
      </c>
      <c r="H282" s="171" t="str">
        <f>IFERROR((Table5[[#This Row],[_202340]]-Table5[[#This Row],[_201940]])/Table5[[#This Row],[_201940]]*1,"")</f>
        <v/>
      </c>
    </row>
    <row r="283" spans="1:8">
      <c r="A283" s="132">
        <v>129543</v>
      </c>
      <c r="B283" s="134" t="s">
        <v>1151</v>
      </c>
      <c r="C283" s="134">
        <v>13</v>
      </c>
      <c r="D283" s="134">
        <v>12</v>
      </c>
      <c r="E283" s="134">
        <v>15</v>
      </c>
      <c r="F283" s="134">
        <v>13</v>
      </c>
      <c r="G283" s="134" t="s">
        <v>129</v>
      </c>
      <c r="H283" s="171" t="str">
        <f>IFERROR((Table5[[#This Row],[_202340]]-Table5[[#This Row],[_201940]])/Table5[[#This Row],[_201940]]*1,"")</f>
        <v/>
      </c>
    </row>
    <row r="284" spans="1:8" ht="28.5">
      <c r="A284" s="132">
        <v>129543</v>
      </c>
      <c r="B284" s="134" t="s">
        <v>1152</v>
      </c>
      <c r="C284" s="134">
        <v>57</v>
      </c>
      <c r="D284" s="134">
        <v>59</v>
      </c>
      <c r="E284" s="134">
        <v>58</v>
      </c>
      <c r="F284" s="134">
        <v>40</v>
      </c>
      <c r="G284" s="134" t="s">
        <v>129</v>
      </c>
      <c r="H284" s="171" t="str">
        <f>IFERROR((Table5[[#This Row],[_202340]]-Table5[[#This Row],[_201940]])/Table5[[#This Row],[_201940]]*1,"")</f>
        <v/>
      </c>
    </row>
    <row r="285" spans="1:8" ht="28.5">
      <c r="A285" s="132">
        <v>129543</v>
      </c>
      <c r="B285" s="134" t="s">
        <v>1153</v>
      </c>
      <c r="C285" s="134">
        <v>2</v>
      </c>
      <c r="D285" s="134">
        <v>2</v>
      </c>
      <c r="E285" s="134">
        <v>3</v>
      </c>
      <c r="F285" s="134">
        <v>2</v>
      </c>
      <c r="G285" s="134" t="s">
        <v>129</v>
      </c>
      <c r="H285" s="171" t="str">
        <f>IFERROR((Table5[[#This Row],[_202340]]-Table5[[#This Row],[_201940]])/Table5[[#This Row],[_201940]]*1,"")</f>
        <v/>
      </c>
    </row>
    <row r="286" spans="1:8" ht="28.5">
      <c r="A286" s="132">
        <v>129543</v>
      </c>
      <c r="B286" s="134" t="s">
        <v>1154</v>
      </c>
      <c r="C286" s="134">
        <v>55</v>
      </c>
      <c r="D286" s="134">
        <v>58</v>
      </c>
      <c r="E286" s="134">
        <v>56</v>
      </c>
      <c r="F286" s="134">
        <v>37</v>
      </c>
      <c r="G286" s="134" t="s">
        <v>129</v>
      </c>
      <c r="H286" s="171" t="str">
        <f>IFERROR((Table5[[#This Row],[_202340]]-Table5[[#This Row],[_201940]])/Table5[[#This Row],[_201940]]*1,"")</f>
        <v/>
      </c>
    </row>
    <row r="287" spans="1:8" ht="28.5">
      <c r="A287" s="132">
        <v>129543</v>
      </c>
      <c r="B287" s="134" t="s">
        <v>1155</v>
      </c>
      <c r="C287" s="134">
        <v>30</v>
      </c>
      <c r="D287" s="134">
        <v>29</v>
      </c>
      <c r="E287" s="134">
        <v>27</v>
      </c>
      <c r="F287" s="134">
        <v>47</v>
      </c>
      <c r="G287" s="134" t="s">
        <v>129</v>
      </c>
      <c r="H287" s="171" t="str">
        <f>IFERROR((Table5[[#This Row],[_202340]]-Table5[[#This Row],[_201940]])/Table5[[#This Row],[_201940]]*1,"")</f>
        <v/>
      </c>
    </row>
    <row r="288" spans="1:8">
      <c r="A288" s="132">
        <v>129695</v>
      </c>
      <c r="B288" s="134" t="s">
        <v>1179</v>
      </c>
      <c r="C288" s="134">
        <v>912</v>
      </c>
      <c r="D288" s="134">
        <v>1116</v>
      </c>
      <c r="E288" s="134">
        <v>838</v>
      </c>
      <c r="F288" s="134">
        <v>989</v>
      </c>
      <c r="G288" s="134" t="s">
        <v>129</v>
      </c>
      <c r="H288" s="171" t="str">
        <f>IFERROR((Table5[[#This Row],[_202340]]-Table5[[#This Row],[_201940]])/Table5[[#This Row],[_201940]]*1,"")</f>
        <v/>
      </c>
    </row>
    <row r="289" spans="1:8">
      <c r="A289" s="132">
        <v>129695</v>
      </c>
      <c r="B289" s="134" t="s">
        <v>1131</v>
      </c>
      <c r="C289" s="134">
        <v>0</v>
      </c>
      <c r="D289" s="134">
        <v>0</v>
      </c>
      <c r="E289" s="134">
        <v>0</v>
      </c>
      <c r="F289" s="134">
        <v>0</v>
      </c>
      <c r="G289" s="134" t="s">
        <v>129</v>
      </c>
      <c r="H289" s="171" t="str">
        <f>IFERROR((Table5[[#This Row],[_202340]]-Table5[[#This Row],[_201940]])/Table5[[#This Row],[_201940]]*1,"")</f>
        <v/>
      </c>
    </row>
    <row r="290" spans="1:8">
      <c r="A290" s="132">
        <v>129695</v>
      </c>
      <c r="B290" s="134" t="s">
        <v>1132</v>
      </c>
      <c r="C290" s="134">
        <v>912</v>
      </c>
      <c r="D290" s="134">
        <v>1116</v>
      </c>
      <c r="E290" s="134">
        <v>838</v>
      </c>
      <c r="F290" s="134">
        <v>989</v>
      </c>
      <c r="G290" s="134" t="s">
        <v>129</v>
      </c>
      <c r="H290" s="171" t="str">
        <f>IFERROR((Table5[[#This Row],[_202340]]-Table5[[#This Row],[_201940]])/Table5[[#This Row],[_201940]]*1,"")</f>
        <v/>
      </c>
    </row>
    <row r="291" spans="1:8">
      <c r="A291" s="132">
        <v>129695</v>
      </c>
      <c r="B291" s="134" t="s">
        <v>1133</v>
      </c>
      <c r="C291" s="134">
        <v>26</v>
      </c>
      <c r="D291" s="134">
        <v>44</v>
      </c>
      <c r="E291" s="134">
        <v>24</v>
      </c>
      <c r="F291" s="134">
        <v>23</v>
      </c>
      <c r="G291" s="134" t="s">
        <v>129</v>
      </c>
      <c r="H291" s="171" t="str">
        <f>IFERROR((Table5[[#This Row],[_202340]]-Table5[[#This Row],[_201940]])/Table5[[#This Row],[_201940]]*1,"")</f>
        <v/>
      </c>
    </row>
    <row r="292" spans="1:8" ht="28.5">
      <c r="A292" s="132">
        <v>129695</v>
      </c>
      <c r="B292" s="134" t="s">
        <v>1162</v>
      </c>
      <c r="C292" s="134">
        <v>138</v>
      </c>
      <c r="D292" s="134">
        <v>150</v>
      </c>
      <c r="E292" s="134">
        <v>125</v>
      </c>
      <c r="F292" s="134">
        <v>127</v>
      </c>
      <c r="G292" s="134" t="s">
        <v>129</v>
      </c>
      <c r="H292" s="171" t="str">
        <f>IFERROR((Table5[[#This Row],[_202340]]-Table5[[#This Row],[_201940]])/Table5[[#This Row],[_201940]]*1,"")</f>
        <v/>
      </c>
    </row>
    <row r="293" spans="1:8" ht="28.5">
      <c r="A293" s="132">
        <v>129695</v>
      </c>
      <c r="B293" s="134" t="s">
        <v>1163</v>
      </c>
      <c r="C293" s="134" t="s">
        <v>129</v>
      </c>
      <c r="D293" s="134" t="s">
        <v>129</v>
      </c>
      <c r="E293" s="134" t="s">
        <v>129</v>
      </c>
      <c r="F293" s="134" t="s">
        <v>129</v>
      </c>
      <c r="G293" s="134" t="s">
        <v>129</v>
      </c>
      <c r="H293" s="171" t="str">
        <f>IFERROR((Table5[[#This Row],[_202340]]-Table5[[#This Row],[_201940]])/Table5[[#This Row],[_201940]]*1,"")</f>
        <v/>
      </c>
    </row>
    <row r="294" spans="1:8">
      <c r="A294" s="132">
        <v>129695</v>
      </c>
      <c r="B294" s="134" t="s">
        <v>1136</v>
      </c>
      <c r="C294" s="134">
        <v>164</v>
      </c>
      <c r="D294" s="134">
        <v>194</v>
      </c>
      <c r="E294" s="134">
        <v>149</v>
      </c>
      <c r="F294" s="134">
        <v>150</v>
      </c>
      <c r="G294" s="134" t="s">
        <v>129</v>
      </c>
      <c r="H294" s="171" t="str">
        <f>IFERROR((Table5[[#This Row],[_202340]]-Table5[[#This Row],[_201940]])/Table5[[#This Row],[_201940]]*1,"")</f>
        <v/>
      </c>
    </row>
    <row r="295" spans="1:8">
      <c r="A295" s="132">
        <v>129695</v>
      </c>
      <c r="B295" s="134" t="s">
        <v>1137</v>
      </c>
      <c r="C295" s="134">
        <v>18</v>
      </c>
      <c r="D295" s="134">
        <v>17</v>
      </c>
      <c r="E295" s="134">
        <v>18</v>
      </c>
      <c r="F295" s="134">
        <v>15</v>
      </c>
      <c r="G295" s="134" t="s">
        <v>129</v>
      </c>
      <c r="H295" s="171" t="str">
        <f>IFERROR((Table5[[#This Row],[_202340]]-Table5[[#This Row],[_201940]])/Table5[[#This Row],[_201940]]*1,"")</f>
        <v/>
      </c>
    </row>
    <row r="296" spans="1:8">
      <c r="A296" s="132">
        <v>129695</v>
      </c>
      <c r="B296" s="134" t="s">
        <v>1138</v>
      </c>
      <c r="C296" s="134">
        <v>28</v>
      </c>
      <c r="D296" s="134">
        <v>45</v>
      </c>
      <c r="E296" s="134">
        <v>26</v>
      </c>
      <c r="F296" s="134">
        <v>25</v>
      </c>
      <c r="G296" s="134" t="s">
        <v>129</v>
      </c>
      <c r="H296" s="171" t="str">
        <f>IFERROR((Table5[[#This Row],[_202340]]-Table5[[#This Row],[_201940]])/Table5[[#This Row],[_201940]]*1,"")</f>
        <v/>
      </c>
    </row>
    <row r="297" spans="1:8" ht="28.5">
      <c r="A297" s="132">
        <v>129695</v>
      </c>
      <c r="B297" s="134" t="s">
        <v>1164</v>
      </c>
      <c r="C297" s="134">
        <v>166</v>
      </c>
      <c r="D297" s="134">
        <v>168</v>
      </c>
      <c r="E297" s="134">
        <v>147</v>
      </c>
      <c r="F297" s="134">
        <v>152</v>
      </c>
      <c r="G297" s="134" t="s">
        <v>129</v>
      </c>
      <c r="H297" s="171" t="str">
        <f>IFERROR((Table5[[#This Row],[_202340]]-Table5[[#This Row],[_201940]])/Table5[[#This Row],[_201940]]*1,"")</f>
        <v/>
      </c>
    </row>
    <row r="298" spans="1:8" ht="28.5">
      <c r="A298" s="132">
        <v>129695</v>
      </c>
      <c r="B298" s="134" t="s">
        <v>1165</v>
      </c>
      <c r="C298" s="134" t="s">
        <v>129</v>
      </c>
      <c r="D298" s="134" t="s">
        <v>129</v>
      </c>
      <c r="E298" s="134" t="s">
        <v>129</v>
      </c>
      <c r="F298" s="134" t="s">
        <v>129</v>
      </c>
      <c r="G298" s="134" t="s">
        <v>129</v>
      </c>
      <c r="H298" s="171" t="str">
        <f>IFERROR((Table5[[#This Row],[_202340]]-Table5[[#This Row],[_201940]])/Table5[[#This Row],[_201940]]*1,"")</f>
        <v/>
      </c>
    </row>
    <row r="299" spans="1:8">
      <c r="A299" s="132">
        <v>129695</v>
      </c>
      <c r="B299" s="134" t="s">
        <v>1141</v>
      </c>
      <c r="C299" s="134">
        <v>194</v>
      </c>
      <c r="D299" s="134">
        <v>213</v>
      </c>
      <c r="E299" s="134">
        <v>173</v>
      </c>
      <c r="F299" s="134">
        <v>177</v>
      </c>
      <c r="G299" s="134" t="s">
        <v>129</v>
      </c>
      <c r="H299" s="171" t="str">
        <f>IFERROR((Table5[[#This Row],[_202340]]-Table5[[#This Row],[_201940]])/Table5[[#This Row],[_201940]]*1,"")</f>
        <v/>
      </c>
    </row>
    <row r="300" spans="1:8">
      <c r="A300" s="132">
        <v>129695</v>
      </c>
      <c r="B300" s="134" t="s">
        <v>1142</v>
      </c>
      <c r="C300" s="134">
        <v>21</v>
      </c>
      <c r="D300" s="134">
        <v>19</v>
      </c>
      <c r="E300" s="134">
        <v>21</v>
      </c>
      <c r="F300" s="134">
        <v>18</v>
      </c>
      <c r="G300" s="134" t="s">
        <v>129</v>
      </c>
      <c r="H300" s="171" t="str">
        <f>IFERROR((Table5[[#This Row],[_202340]]-Table5[[#This Row],[_201940]])/Table5[[#This Row],[_201940]]*1,"")</f>
        <v/>
      </c>
    </row>
    <row r="301" spans="1:8">
      <c r="A301" s="132">
        <v>129695</v>
      </c>
      <c r="B301" s="134" t="s">
        <v>1143</v>
      </c>
      <c r="C301" s="134">
        <v>29</v>
      </c>
      <c r="D301" s="134">
        <v>45</v>
      </c>
      <c r="E301" s="134">
        <v>28</v>
      </c>
      <c r="F301" s="134">
        <v>26</v>
      </c>
      <c r="G301" s="134" t="s">
        <v>129</v>
      </c>
      <c r="H301" s="171" t="str">
        <f>IFERROR((Table5[[#This Row],[_202340]]-Table5[[#This Row],[_201940]])/Table5[[#This Row],[_201940]]*1,"")</f>
        <v/>
      </c>
    </row>
    <row r="302" spans="1:8" ht="28.5">
      <c r="A302" s="132">
        <v>129695</v>
      </c>
      <c r="B302" s="134" t="s">
        <v>1166</v>
      </c>
      <c r="C302" s="134">
        <v>179</v>
      </c>
      <c r="D302" s="134">
        <v>180</v>
      </c>
      <c r="E302" s="134">
        <v>151</v>
      </c>
      <c r="F302" s="134">
        <v>162</v>
      </c>
      <c r="G302" s="134" t="s">
        <v>129</v>
      </c>
      <c r="H302" s="171" t="str">
        <f>IFERROR((Table5[[#This Row],[_202340]]-Table5[[#This Row],[_201940]])/Table5[[#This Row],[_201940]]*1,"")</f>
        <v/>
      </c>
    </row>
    <row r="303" spans="1:8" ht="28.5">
      <c r="A303" s="132">
        <v>129695</v>
      </c>
      <c r="B303" s="134" t="s">
        <v>1167</v>
      </c>
      <c r="C303" s="134" t="s">
        <v>129</v>
      </c>
      <c r="D303" s="134" t="s">
        <v>129</v>
      </c>
      <c r="E303" s="134" t="s">
        <v>129</v>
      </c>
      <c r="F303" s="134" t="s">
        <v>129</v>
      </c>
      <c r="G303" s="134" t="s">
        <v>129</v>
      </c>
      <c r="H303" s="171" t="str">
        <f>IFERROR((Table5[[#This Row],[_202340]]-Table5[[#This Row],[_201940]])/Table5[[#This Row],[_201940]]*1,"")</f>
        <v/>
      </c>
    </row>
    <row r="304" spans="1:8">
      <c r="A304" s="132">
        <v>129695</v>
      </c>
      <c r="B304" s="134" t="s">
        <v>1146</v>
      </c>
      <c r="C304" s="134">
        <v>208</v>
      </c>
      <c r="D304" s="134">
        <v>225</v>
      </c>
      <c r="E304" s="134">
        <v>179</v>
      </c>
      <c r="F304" s="134">
        <v>188</v>
      </c>
      <c r="G304" s="134" t="s">
        <v>129</v>
      </c>
      <c r="H304" s="171" t="str">
        <f>IFERROR((Table5[[#This Row],[_202340]]-Table5[[#This Row],[_201940]])/Table5[[#This Row],[_201940]]*1,"")</f>
        <v/>
      </c>
    </row>
    <row r="305" spans="1:8" ht="28.5">
      <c r="A305" s="132">
        <v>129695</v>
      </c>
      <c r="B305" s="134" t="s">
        <v>1147</v>
      </c>
      <c r="C305" s="134">
        <v>21</v>
      </c>
      <c r="D305" s="134">
        <v>25</v>
      </c>
      <c r="E305" s="134">
        <v>11</v>
      </c>
      <c r="F305" s="134">
        <v>0</v>
      </c>
      <c r="G305" s="134" t="s">
        <v>129</v>
      </c>
      <c r="H305" s="171" t="str">
        <f>IFERROR((Table5[[#This Row],[_202340]]-Table5[[#This Row],[_201940]])/Table5[[#This Row],[_201940]]*1,"")</f>
        <v/>
      </c>
    </row>
    <row r="306" spans="1:8" ht="28.5">
      <c r="A306" s="132">
        <v>129695</v>
      </c>
      <c r="B306" s="134" t="s">
        <v>1148</v>
      </c>
      <c r="C306" s="134">
        <v>394</v>
      </c>
      <c r="D306" s="134">
        <v>437</v>
      </c>
      <c r="E306" s="134">
        <v>330</v>
      </c>
      <c r="F306" s="134">
        <v>393</v>
      </c>
      <c r="G306" s="134" t="s">
        <v>129</v>
      </c>
      <c r="H306" s="171" t="str">
        <f>IFERROR((Table5[[#This Row],[_202340]]-Table5[[#This Row],[_201940]])/Table5[[#This Row],[_201940]]*1,"")</f>
        <v/>
      </c>
    </row>
    <row r="307" spans="1:8" ht="28.5">
      <c r="A307" s="132">
        <v>129695</v>
      </c>
      <c r="B307" s="134" t="s">
        <v>1149</v>
      </c>
      <c r="C307" s="134">
        <v>289</v>
      </c>
      <c r="D307" s="134">
        <v>429</v>
      </c>
      <c r="E307" s="134">
        <v>318</v>
      </c>
      <c r="F307" s="134">
        <v>408</v>
      </c>
      <c r="G307" s="134" t="s">
        <v>129</v>
      </c>
      <c r="H307" s="171" t="str">
        <f>IFERROR((Table5[[#This Row],[_202340]]-Table5[[#This Row],[_201940]])/Table5[[#This Row],[_201940]]*1,"")</f>
        <v/>
      </c>
    </row>
    <row r="308" spans="1:8" ht="28.5">
      <c r="A308" s="132">
        <v>129695</v>
      </c>
      <c r="B308" s="134" t="s">
        <v>1150</v>
      </c>
      <c r="C308" s="134">
        <v>704</v>
      </c>
      <c r="D308" s="134">
        <v>891</v>
      </c>
      <c r="E308" s="134">
        <v>659</v>
      </c>
      <c r="F308" s="134">
        <v>801</v>
      </c>
      <c r="G308" s="134" t="s">
        <v>129</v>
      </c>
      <c r="H308" s="171" t="str">
        <f>IFERROR((Table5[[#This Row],[_202340]]-Table5[[#This Row],[_201940]])/Table5[[#This Row],[_201940]]*1,"")</f>
        <v/>
      </c>
    </row>
    <row r="309" spans="1:8">
      <c r="A309" s="132">
        <v>129695</v>
      </c>
      <c r="B309" s="134" t="s">
        <v>1151</v>
      </c>
      <c r="C309" s="134">
        <v>23</v>
      </c>
      <c r="D309" s="134">
        <v>20</v>
      </c>
      <c r="E309" s="134">
        <v>21</v>
      </c>
      <c r="F309" s="134">
        <v>19</v>
      </c>
      <c r="G309" s="134" t="s">
        <v>129</v>
      </c>
      <c r="H309" s="171" t="str">
        <f>IFERROR((Table5[[#This Row],[_202340]]-Table5[[#This Row],[_201940]])/Table5[[#This Row],[_201940]]*1,"")</f>
        <v/>
      </c>
    </row>
    <row r="310" spans="1:8" ht="28.5">
      <c r="A310" s="132">
        <v>129695</v>
      </c>
      <c r="B310" s="134" t="s">
        <v>1152</v>
      </c>
      <c r="C310" s="134">
        <v>46</v>
      </c>
      <c r="D310" s="134">
        <v>41</v>
      </c>
      <c r="E310" s="134">
        <v>41</v>
      </c>
      <c r="F310" s="134">
        <v>40</v>
      </c>
      <c r="G310" s="134" t="s">
        <v>129</v>
      </c>
      <c r="H310" s="171" t="str">
        <f>IFERROR((Table5[[#This Row],[_202340]]-Table5[[#This Row],[_201940]])/Table5[[#This Row],[_201940]]*1,"")</f>
        <v/>
      </c>
    </row>
    <row r="311" spans="1:8" ht="28.5">
      <c r="A311" s="132">
        <v>129695</v>
      </c>
      <c r="B311" s="134" t="s">
        <v>1153</v>
      </c>
      <c r="C311" s="134">
        <v>2</v>
      </c>
      <c r="D311" s="134">
        <v>2</v>
      </c>
      <c r="E311" s="134">
        <v>1</v>
      </c>
      <c r="F311" s="134">
        <v>0</v>
      </c>
      <c r="G311" s="134" t="s">
        <v>129</v>
      </c>
      <c r="H311" s="171" t="str">
        <f>IFERROR((Table5[[#This Row],[_202340]]-Table5[[#This Row],[_201940]])/Table5[[#This Row],[_201940]]*1,"")</f>
        <v/>
      </c>
    </row>
    <row r="312" spans="1:8" ht="28.5">
      <c r="A312" s="132">
        <v>129695</v>
      </c>
      <c r="B312" s="134" t="s">
        <v>1154</v>
      </c>
      <c r="C312" s="134">
        <v>43</v>
      </c>
      <c r="D312" s="134">
        <v>39</v>
      </c>
      <c r="E312" s="134">
        <v>39</v>
      </c>
      <c r="F312" s="134">
        <v>40</v>
      </c>
      <c r="G312" s="134" t="s">
        <v>129</v>
      </c>
      <c r="H312" s="171" t="str">
        <f>IFERROR((Table5[[#This Row],[_202340]]-Table5[[#This Row],[_201940]])/Table5[[#This Row],[_201940]]*1,"")</f>
        <v/>
      </c>
    </row>
    <row r="313" spans="1:8" ht="28.5">
      <c r="A313" s="132">
        <v>129695</v>
      </c>
      <c r="B313" s="134" t="s">
        <v>1155</v>
      </c>
      <c r="C313" s="134">
        <v>32</v>
      </c>
      <c r="D313" s="134">
        <v>38</v>
      </c>
      <c r="E313" s="134">
        <v>38</v>
      </c>
      <c r="F313" s="134">
        <v>41</v>
      </c>
      <c r="G313" s="134" t="s">
        <v>129</v>
      </c>
      <c r="H313" s="171" t="str">
        <f>IFERROR((Table5[[#This Row],[_202340]]-Table5[[#This Row],[_201940]])/Table5[[#This Row],[_201940]]*1,"")</f>
        <v/>
      </c>
    </row>
    <row r="314" spans="1:8">
      <c r="A314" s="132">
        <v>129729</v>
      </c>
      <c r="B314" s="134" t="s">
        <v>1179</v>
      </c>
      <c r="C314" s="134">
        <v>618</v>
      </c>
      <c r="D314" s="134">
        <v>658</v>
      </c>
      <c r="E314" s="134">
        <v>600</v>
      </c>
      <c r="F314" s="134">
        <v>546</v>
      </c>
      <c r="G314" s="134" t="s">
        <v>129</v>
      </c>
      <c r="H314" s="171" t="str">
        <f>IFERROR((Table5[[#This Row],[_202340]]-Table5[[#This Row],[_201940]])/Table5[[#This Row],[_201940]]*1,"")</f>
        <v/>
      </c>
    </row>
    <row r="315" spans="1:8">
      <c r="A315" s="132">
        <v>129729</v>
      </c>
      <c r="B315" s="134" t="s">
        <v>1131</v>
      </c>
      <c r="C315" s="134">
        <v>0</v>
      </c>
      <c r="D315" s="134">
        <v>0</v>
      </c>
      <c r="E315" s="134">
        <v>0</v>
      </c>
      <c r="F315" s="134">
        <v>0</v>
      </c>
      <c r="G315" s="134" t="s">
        <v>129</v>
      </c>
      <c r="H315" s="171" t="str">
        <f>IFERROR((Table5[[#This Row],[_202340]]-Table5[[#This Row],[_201940]])/Table5[[#This Row],[_201940]]*1,"")</f>
        <v/>
      </c>
    </row>
    <row r="316" spans="1:8">
      <c r="A316" s="132">
        <v>129729</v>
      </c>
      <c r="B316" s="134" t="s">
        <v>1132</v>
      </c>
      <c r="C316" s="134">
        <v>618</v>
      </c>
      <c r="D316" s="134">
        <v>658</v>
      </c>
      <c r="E316" s="134">
        <v>600</v>
      </c>
      <c r="F316" s="134">
        <v>546</v>
      </c>
      <c r="G316" s="134" t="s">
        <v>129</v>
      </c>
      <c r="H316" s="171" t="str">
        <f>IFERROR((Table5[[#This Row],[_202340]]-Table5[[#This Row],[_201940]])/Table5[[#This Row],[_201940]]*1,"")</f>
        <v/>
      </c>
    </row>
    <row r="317" spans="1:8">
      <c r="A317" s="132">
        <v>129729</v>
      </c>
      <c r="B317" s="134" t="s">
        <v>1133</v>
      </c>
      <c r="C317" s="134">
        <v>20</v>
      </c>
      <c r="D317" s="134">
        <v>29</v>
      </c>
      <c r="E317" s="134">
        <v>16</v>
      </c>
      <c r="F317" s="134">
        <v>14</v>
      </c>
      <c r="G317" s="134" t="s">
        <v>129</v>
      </c>
      <c r="H317" s="171" t="str">
        <f>IFERROR((Table5[[#This Row],[_202340]]-Table5[[#This Row],[_201940]])/Table5[[#This Row],[_201940]]*1,"")</f>
        <v/>
      </c>
    </row>
    <row r="318" spans="1:8" ht="28.5">
      <c r="A318" s="132">
        <v>129729</v>
      </c>
      <c r="B318" s="134" t="s">
        <v>1162</v>
      </c>
      <c r="C318" s="134">
        <v>94</v>
      </c>
      <c r="D318" s="134">
        <v>113</v>
      </c>
      <c r="E318" s="134">
        <v>87</v>
      </c>
      <c r="F318" s="134">
        <v>102</v>
      </c>
      <c r="G318" s="134" t="s">
        <v>129</v>
      </c>
      <c r="H318" s="171" t="str">
        <f>IFERROR((Table5[[#This Row],[_202340]]-Table5[[#This Row],[_201940]])/Table5[[#This Row],[_201940]]*1,"")</f>
        <v/>
      </c>
    </row>
    <row r="319" spans="1:8" ht="28.5">
      <c r="A319" s="132">
        <v>129729</v>
      </c>
      <c r="B319" s="134" t="s">
        <v>1163</v>
      </c>
      <c r="C319" s="134" t="s">
        <v>129</v>
      </c>
      <c r="D319" s="134" t="s">
        <v>129</v>
      </c>
      <c r="E319" s="134" t="s">
        <v>129</v>
      </c>
      <c r="F319" s="134" t="s">
        <v>129</v>
      </c>
      <c r="G319" s="134" t="s">
        <v>129</v>
      </c>
      <c r="H319" s="171" t="str">
        <f>IFERROR((Table5[[#This Row],[_202340]]-Table5[[#This Row],[_201940]])/Table5[[#This Row],[_201940]]*1,"")</f>
        <v/>
      </c>
    </row>
    <row r="320" spans="1:8">
      <c r="A320" s="132">
        <v>129729</v>
      </c>
      <c r="B320" s="134" t="s">
        <v>1136</v>
      </c>
      <c r="C320" s="134">
        <v>114</v>
      </c>
      <c r="D320" s="134">
        <v>142</v>
      </c>
      <c r="E320" s="134">
        <v>103</v>
      </c>
      <c r="F320" s="134">
        <v>116</v>
      </c>
      <c r="G320" s="134" t="s">
        <v>129</v>
      </c>
      <c r="H320" s="171" t="str">
        <f>IFERROR((Table5[[#This Row],[_202340]]-Table5[[#This Row],[_201940]])/Table5[[#This Row],[_201940]]*1,"")</f>
        <v/>
      </c>
    </row>
    <row r="321" spans="1:8">
      <c r="A321" s="132">
        <v>129729</v>
      </c>
      <c r="B321" s="134" t="s">
        <v>1137</v>
      </c>
      <c r="C321" s="134">
        <v>18</v>
      </c>
      <c r="D321" s="134">
        <v>22</v>
      </c>
      <c r="E321" s="134">
        <v>17</v>
      </c>
      <c r="F321" s="134">
        <v>21</v>
      </c>
      <c r="G321" s="134" t="s">
        <v>129</v>
      </c>
      <c r="H321" s="171" t="str">
        <f>IFERROR((Table5[[#This Row],[_202340]]-Table5[[#This Row],[_201940]])/Table5[[#This Row],[_201940]]*1,"")</f>
        <v/>
      </c>
    </row>
    <row r="322" spans="1:8">
      <c r="A322" s="132">
        <v>129729</v>
      </c>
      <c r="B322" s="134" t="s">
        <v>1138</v>
      </c>
      <c r="C322" s="134">
        <v>22</v>
      </c>
      <c r="D322" s="134">
        <v>31</v>
      </c>
      <c r="E322" s="134">
        <v>17</v>
      </c>
      <c r="F322" s="134">
        <v>15</v>
      </c>
      <c r="G322" s="134" t="s">
        <v>129</v>
      </c>
      <c r="H322" s="171" t="str">
        <f>IFERROR((Table5[[#This Row],[_202340]]-Table5[[#This Row],[_201940]])/Table5[[#This Row],[_201940]]*1,"")</f>
        <v/>
      </c>
    </row>
    <row r="323" spans="1:8" ht="28.5">
      <c r="A323" s="132">
        <v>129729</v>
      </c>
      <c r="B323" s="134" t="s">
        <v>1164</v>
      </c>
      <c r="C323" s="134">
        <v>117</v>
      </c>
      <c r="D323" s="134">
        <v>135</v>
      </c>
      <c r="E323" s="134">
        <v>113</v>
      </c>
      <c r="F323" s="134">
        <v>116</v>
      </c>
      <c r="G323" s="134" t="s">
        <v>129</v>
      </c>
      <c r="H323" s="171" t="str">
        <f>IFERROR((Table5[[#This Row],[_202340]]-Table5[[#This Row],[_201940]])/Table5[[#This Row],[_201940]]*1,"")</f>
        <v/>
      </c>
    </row>
    <row r="324" spans="1:8" ht="28.5">
      <c r="A324" s="132">
        <v>129729</v>
      </c>
      <c r="B324" s="134" t="s">
        <v>1165</v>
      </c>
      <c r="C324" s="134" t="s">
        <v>129</v>
      </c>
      <c r="D324" s="134" t="s">
        <v>129</v>
      </c>
      <c r="E324" s="134" t="s">
        <v>129</v>
      </c>
      <c r="F324" s="134" t="s">
        <v>129</v>
      </c>
      <c r="G324" s="134" t="s">
        <v>129</v>
      </c>
      <c r="H324" s="171" t="str">
        <f>IFERROR((Table5[[#This Row],[_202340]]-Table5[[#This Row],[_201940]])/Table5[[#This Row],[_201940]]*1,"")</f>
        <v/>
      </c>
    </row>
    <row r="325" spans="1:8">
      <c r="A325" s="132">
        <v>129729</v>
      </c>
      <c r="B325" s="134" t="s">
        <v>1141</v>
      </c>
      <c r="C325" s="134">
        <v>139</v>
      </c>
      <c r="D325" s="134">
        <v>166</v>
      </c>
      <c r="E325" s="134">
        <v>130</v>
      </c>
      <c r="F325" s="134">
        <v>131</v>
      </c>
      <c r="G325" s="134" t="s">
        <v>129</v>
      </c>
      <c r="H325" s="171" t="str">
        <f>IFERROR((Table5[[#This Row],[_202340]]-Table5[[#This Row],[_201940]])/Table5[[#This Row],[_201940]]*1,"")</f>
        <v/>
      </c>
    </row>
    <row r="326" spans="1:8">
      <c r="A326" s="132">
        <v>129729</v>
      </c>
      <c r="B326" s="134" t="s">
        <v>1142</v>
      </c>
      <c r="C326" s="134">
        <v>22</v>
      </c>
      <c r="D326" s="134">
        <v>25</v>
      </c>
      <c r="E326" s="134">
        <v>22</v>
      </c>
      <c r="F326" s="134">
        <v>24</v>
      </c>
      <c r="G326" s="134" t="s">
        <v>129</v>
      </c>
      <c r="H326" s="171" t="str">
        <f>IFERROR((Table5[[#This Row],[_202340]]-Table5[[#This Row],[_201940]])/Table5[[#This Row],[_201940]]*1,"")</f>
        <v/>
      </c>
    </row>
    <row r="327" spans="1:8">
      <c r="A327" s="132">
        <v>129729</v>
      </c>
      <c r="B327" s="134" t="s">
        <v>1143</v>
      </c>
      <c r="C327" s="134">
        <v>22</v>
      </c>
      <c r="D327" s="134">
        <v>32</v>
      </c>
      <c r="E327" s="134">
        <v>17</v>
      </c>
      <c r="F327" s="134">
        <v>16</v>
      </c>
      <c r="G327" s="134" t="s">
        <v>129</v>
      </c>
      <c r="H327" s="171" t="str">
        <f>IFERROR((Table5[[#This Row],[_202340]]-Table5[[#This Row],[_201940]])/Table5[[#This Row],[_201940]]*1,"")</f>
        <v/>
      </c>
    </row>
    <row r="328" spans="1:8" ht="28.5">
      <c r="A328" s="132">
        <v>129729</v>
      </c>
      <c r="B328" s="134" t="s">
        <v>1166</v>
      </c>
      <c r="C328" s="134">
        <v>124</v>
      </c>
      <c r="D328" s="134">
        <v>141</v>
      </c>
      <c r="E328" s="134">
        <v>122</v>
      </c>
      <c r="F328" s="134">
        <v>123</v>
      </c>
      <c r="G328" s="134" t="s">
        <v>129</v>
      </c>
      <c r="H328" s="171" t="str">
        <f>IFERROR((Table5[[#This Row],[_202340]]-Table5[[#This Row],[_201940]])/Table5[[#This Row],[_201940]]*1,"")</f>
        <v/>
      </c>
    </row>
    <row r="329" spans="1:8" ht="28.5">
      <c r="A329" s="132">
        <v>129729</v>
      </c>
      <c r="B329" s="134" t="s">
        <v>1167</v>
      </c>
      <c r="C329" s="134" t="s">
        <v>129</v>
      </c>
      <c r="D329" s="134" t="s">
        <v>129</v>
      </c>
      <c r="E329" s="134" t="s">
        <v>129</v>
      </c>
      <c r="F329" s="134" t="s">
        <v>129</v>
      </c>
      <c r="G329" s="134" t="s">
        <v>129</v>
      </c>
      <c r="H329" s="171" t="str">
        <f>IFERROR((Table5[[#This Row],[_202340]]-Table5[[#This Row],[_201940]])/Table5[[#This Row],[_201940]]*1,"")</f>
        <v/>
      </c>
    </row>
    <row r="330" spans="1:8">
      <c r="A330" s="132">
        <v>129729</v>
      </c>
      <c r="B330" s="134" t="s">
        <v>1146</v>
      </c>
      <c r="C330" s="134">
        <v>146</v>
      </c>
      <c r="D330" s="134">
        <v>173</v>
      </c>
      <c r="E330" s="134">
        <v>139</v>
      </c>
      <c r="F330" s="134">
        <v>139</v>
      </c>
      <c r="G330" s="134" t="s">
        <v>129</v>
      </c>
      <c r="H330" s="171" t="str">
        <f>IFERROR((Table5[[#This Row],[_202340]]-Table5[[#This Row],[_201940]])/Table5[[#This Row],[_201940]]*1,"")</f>
        <v/>
      </c>
    </row>
    <row r="331" spans="1:8" ht="28.5">
      <c r="A331" s="132">
        <v>129729</v>
      </c>
      <c r="B331" s="134" t="s">
        <v>1147</v>
      </c>
      <c r="C331" s="134">
        <v>25</v>
      </c>
      <c r="D331" s="134">
        <v>18</v>
      </c>
      <c r="E331" s="134">
        <v>6</v>
      </c>
      <c r="F331" s="134">
        <v>11</v>
      </c>
      <c r="G331" s="134" t="s">
        <v>129</v>
      </c>
      <c r="H331" s="171" t="str">
        <f>IFERROR((Table5[[#This Row],[_202340]]-Table5[[#This Row],[_201940]])/Table5[[#This Row],[_201940]]*1,"")</f>
        <v/>
      </c>
    </row>
    <row r="332" spans="1:8" ht="28.5">
      <c r="A332" s="132">
        <v>129729</v>
      </c>
      <c r="B332" s="134" t="s">
        <v>1148</v>
      </c>
      <c r="C332" s="134">
        <v>213</v>
      </c>
      <c r="D332" s="134">
        <v>226</v>
      </c>
      <c r="E332" s="134">
        <v>228</v>
      </c>
      <c r="F332" s="134">
        <v>176</v>
      </c>
      <c r="G332" s="134" t="s">
        <v>129</v>
      </c>
      <c r="H332" s="171" t="str">
        <f>IFERROR((Table5[[#This Row],[_202340]]-Table5[[#This Row],[_201940]])/Table5[[#This Row],[_201940]]*1,"")</f>
        <v/>
      </c>
    </row>
    <row r="333" spans="1:8" ht="28.5">
      <c r="A333" s="132">
        <v>129729</v>
      </c>
      <c r="B333" s="134" t="s">
        <v>1149</v>
      </c>
      <c r="C333" s="134">
        <v>234</v>
      </c>
      <c r="D333" s="134">
        <v>241</v>
      </c>
      <c r="E333" s="134">
        <v>227</v>
      </c>
      <c r="F333" s="134">
        <v>220</v>
      </c>
      <c r="G333" s="134" t="s">
        <v>129</v>
      </c>
      <c r="H333" s="171" t="str">
        <f>IFERROR((Table5[[#This Row],[_202340]]-Table5[[#This Row],[_201940]])/Table5[[#This Row],[_201940]]*1,"")</f>
        <v/>
      </c>
    </row>
    <row r="334" spans="1:8" ht="28.5">
      <c r="A334" s="132">
        <v>129729</v>
      </c>
      <c r="B334" s="134" t="s">
        <v>1150</v>
      </c>
      <c r="C334" s="134">
        <v>472</v>
      </c>
      <c r="D334" s="134">
        <v>485</v>
      </c>
      <c r="E334" s="134">
        <v>461</v>
      </c>
      <c r="F334" s="134">
        <v>407</v>
      </c>
      <c r="G334" s="134" t="s">
        <v>129</v>
      </c>
      <c r="H334" s="171" t="str">
        <f>IFERROR((Table5[[#This Row],[_202340]]-Table5[[#This Row],[_201940]])/Table5[[#This Row],[_201940]]*1,"")</f>
        <v/>
      </c>
    </row>
    <row r="335" spans="1:8">
      <c r="A335" s="132">
        <v>129729</v>
      </c>
      <c r="B335" s="134" t="s">
        <v>1151</v>
      </c>
      <c r="C335" s="134">
        <v>24</v>
      </c>
      <c r="D335" s="134">
        <v>26</v>
      </c>
      <c r="E335" s="134">
        <v>23</v>
      </c>
      <c r="F335" s="134">
        <v>25</v>
      </c>
      <c r="G335" s="134" t="s">
        <v>129</v>
      </c>
      <c r="H335" s="171" t="str">
        <f>IFERROR((Table5[[#This Row],[_202340]]-Table5[[#This Row],[_201940]])/Table5[[#This Row],[_201940]]*1,"")</f>
        <v/>
      </c>
    </row>
    <row r="336" spans="1:8" ht="28.5">
      <c r="A336" s="132">
        <v>129729</v>
      </c>
      <c r="B336" s="134" t="s">
        <v>1152</v>
      </c>
      <c r="C336" s="134">
        <v>39</v>
      </c>
      <c r="D336" s="134">
        <v>37</v>
      </c>
      <c r="E336" s="134">
        <v>39</v>
      </c>
      <c r="F336" s="134">
        <v>34</v>
      </c>
      <c r="G336" s="134" t="s">
        <v>129</v>
      </c>
      <c r="H336" s="171" t="str">
        <f>IFERROR((Table5[[#This Row],[_202340]]-Table5[[#This Row],[_201940]])/Table5[[#This Row],[_201940]]*1,"")</f>
        <v/>
      </c>
    </row>
    <row r="337" spans="1:8" ht="28.5">
      <c r="A337" s="132">
        <v>129729</v>
      </c>
      <c r="B337" s="134" t="s">
        <v>1153</v>
      </c>
      <c r="C337" s="134">
        <v>4</v>
      </c>
      <c r="D337" s="134">
        <v>3</v>
      </c>
      <c r="E337" s="134">
        <v>1</v>
      </c>
      <c r="F337" s="134">
        <v>2</v>
      </c>
      <c r="G337" s="134" t="s">
        <v>129</v>
      </c>
      <c r="H337" s="171" t="str">
        <f>IFERROR((Table5[[#This Row],[_202340]]-Table5[[#This Row],[_201940]])/Table5[[#This Row],[_201940]]*1,"")</f>
        <v/>
      </c>
    </row>
    <row r="338" spans="1:8" ht="28.5">
      <c r="A338" s="132">
        <v>129729</v>
      </c>
      <c r="B338" s="134" t="s">
        <v>1154</v>
      </c>
      <c r="C338" s="134">
        <v>34</v>
      </c>
      <c r="D338" s="134">
        <v>34</v>
      </c>
      <c r="E338" s="134">
        <v>38</v>
      </c>
      <c r="F338" s="134">
        <v>32</v>
      </c>
      <c r="G338" s="134" t="s">
        <v>129</v>
      </c>
      <c r="H338" s="171" t="str">
        <f>IFERROR((Table5[[#This Row],[_202340]]-Table5[[#This Row],[_201940]])/Table5[[#This Row],[_201940]]*1,"")</f>
        <v/>
      </c>
    </row>
    <row r="339" spans="1:8" ht="28.5">
      <c r="A339" s="132">
        <v>129729</v>
      </c>
      <c r="B339" s="134" t="s">
        <v>1155</v>
      </c>
      <c r="C339" s="134">
        <v>38</v>
      </c>
      <c r="D339" s="134">
        <v>37</v>
      </c>
      <c r="E339" s="134">
        <v>38</v>
      </c>
      <c r="F339" s="134">
        <v>40</v>
      </c>
      <c r="G339" s="134" t="s">
        <v>129</v>
      </c>
      <c r="H339" s="171" t="str">
        <f>IFERROR((Table5[[#This Row],[_202340]]-Table5[[#This Row],[_201940]])/Table5[[#This Row],[_201940]]*1,"")</f>
        <v/>
      </c>
    </row>
    <row r="340" spans="1:8">
      <c r="A340" s="132">
        <v>129756</v>
      </c>
      <c r="B340" s="134" t="s">
        <v>1179</v>
      </c>
      <c r="C340" s="134">
        <v>385</v>
      </c>
      <c r="D340" s="134">
        <v>296</v>
      </c>
      <c r="E340" s="134">
        <v>396</v>
      </c>
      <c r="F340" s="134">
        <v>405</v>
      </c>
      <c r="G340" s="134" t="s">
        <v>129</v>
      </c>
      <c r="H340" s="171" t="str">
        <f>IFERROR((Table5[[#This Row],[_202340]]-Table5[[#This Row],[_201940]])/Table5[[#This Row],[_201940]]*1,"")</f>
        <v/>
      </c>
    </row>
    <row r="341" spans="1:8">
      <c r="A341" s="132">
        <v>129756</v>
      </c>
      <c r="B341" s="134" t="s">
        <v>1131</v>
      </c>
      <c r="C341" s="134">
        <v>0</v>
      </c>
      <c r="D341" s="134">
        <v>0</v>
      </c>
      <c r="E341" s="134">
        <v>0</v>
      </c>
      <c r="F341" s="134">
        <v>0</v>
      </c>
      <c r="G341" s="134" t="s">
        <v>129</v>
      </c>
      <c r="H341" s="171" t="str">
        <f>IFERROR((Table5[[#This Row],[_202340]]-Table5[[#This Row],[_201940]])/Table5[[#This Row],[_201940]]*1,"")</f>
        <v/>
      </c>
    </row>
    <row r="342" spans="1:8">
      <c r="A342" s="132">
        <v>129756</v>
      </c>
      <c r="B342" s="134" t="s">
        <v>1132</v>
      </c>
      <c r="C342" s="134">
        <v>385</v>
      </c>
      <c r="D342" s="134">
        <v>296</v>
      </c>
      <c r="E342" s="134">
        <v>396</v>
      </c>
      <c r="F342" s="134">
        <v>405</v>
      </c>
      <c r="G342" s="134" t="s">
        <v>129</v>
      </c>
      <c r="H342" s="171" t="str">
        <f>IFERROR((Table5[[#This Row],[_202340]]-Table5[[#This Row],[_201940]])/Table5[[#This Row],[_201940]]*1,"")</f>
        <v/>
      </c>
    </row>
    <row r="343" spans="1:8">
      <c r="A343" s="132">
        <v>129756</v>
      </c>
      <c r="B343" s="134" t="s">
        <v>1133</v>
      </c>
      <c r="C343" s="134">
        <v>2</v>
      </c>
      <c r="D343" s="134">
        <v>5</v>
      </c>
      <c r="E343" s="134">
        <v>13</v>
      </c>
      <c r="F343" s="134">
        <v>13</v>
      </c>
      <c r="G343" s="134" t="s">
        <v>129</v>
      </c>
      <c r="H343" s="171" t="str">
        <f>IFERROR((Table5[[#This Row],[_202340]]-Table5[[#This Row],[_201940]])/Table5[[#This Row],[_201940]]*1,"")</f>
        <v/>
      </c>
    </row>
    <row r="344" spans="1:8" ht="28.5">
      <c r="A344" s="132">
        <v>129756</v>
      </c>
      <c r="B344" s="134" t="s">
        <v>1162</v>
      </c>
      <c r="C344" s="134">
        <v>53</v>
      </c>
      <c r="D344" s="134">
        <v>53</v>
      </c>
      <c r="E344" s="134">
        <v>66</v>
      </c>
      <c r="F344" s="134">
        <v>66</v>
      </c>
      <c r="G344" s="134" t="s">
        <v>129</v>
      </c>
      <c r="H344" s="171" t="str">
        <f>IFERROR((Table5[[#This Row],[_202340]]-Table5[[#This Row],[_201940]])/Table5[[#This Row],[_201940]]*1,"")</f>
        <v/>
      </c>
    </row>
    <row r="345" spans="1:8" ht="28.5">
      <c r="A345" s="132">
        <v>129756</v>
      </c>
      <c r="B345" s="134" t="s">
        <v>1163</v>
      </c>
      <c r="C345" s="134" t="s">
        <v>129</v>
      </c>
      <c r="D345" s="134" t="s">
        <v>129</v>
      </c>
      <c r="E345" s="134" t="s">
        <v>129</v>
      </c>
      <c r="F345" s="134" t="s">
        <v>129</v>
      </c>
      <c r="G345" s="134" t="s">
        <v>129</v>
      </c>
      <c r="H345" s="171" t="str">
        <f>IFERROR((Table5[[#This Row],[_202340]]-Table5[[#This Row],[_201940]])/Table5[[#This Row],[_201940]]*1,"")</f>
        <v/>
      </c>
    </row>
    <row r="346" spans="1:8">
      <c r="A346" s="132">
        <v>129756</v>
      </c>
      <c r="B346" s="134" t="s">
        <v>1136</v>
      </c>
      <c r="C346" s="134">
        <v>55</v>
      </c>
      <c r="D346" s="134">
        <v>58</v>
      </c>
      <c r="E346" s="134">
        <v>79</v>
      </c>
      <c r="F346" s="134">
        <v>79</v>
      </c>
      <c r="G346" s="134" t="s">
        <v>129</v>
      </c>
      <c r="H346" s="171" t="str">
        <f>IFERROR((Table5[[#This Row],[_202340]]-Table5[[#This Row],[_201940]])/Table5[[#This Row],[_201940]]*1,"")</f>
        <v/>
      </c>
    </row>
    <row r="347" spans="1:8">
      <c r="A347" s="132">
        <v>129756</v>
      </c>
      <c r="B347" s="134" t="s">
        <v>1137</v>
      </c>
      <c r="C347" s="134">
        <v>14</v>
      </c>
      <c r="D347" s="134">
        <v>20</v>
      </c>
      <c r="E347" s="134">
        <v>20</v>
      </c>
      <c r="F347" s="134">
        <v>20</v>
      </c>
      <c r="G347" s="134" t="s">
        <v>129</v>
      </c>
      <c r="H347" s="171" t="str">
        <f>IFERROR((Table5[[#This Row],[_202340]]-Table5[[#This Row],[_201940]])/Table5[[#This Row],[_201940]]*1,"")</f>
        <v/>
      </c>
    </row>
    <row r="348" spans="1:8">
      <c r="A348" s="132">
        <v>129756</v>
      </c>
      <c r="B348" s="134" t="s">
        <v>1138</v>
      </c>
      <c r="C348" s="134">
        <v>3</v>
      </c>
      <c r="D348" s="134">
        <v>5</v>
      </c>
      <c r="E348" s="134">
        <v>13</v>
      </c>
      <c r="F348" s="134">
        <v>13</v>
      </c>
      <c r="G348" s="134" t="s">
        <v>129</v>
      </c>
      <c r="H348" s="171" t="str">
        <f>IFERROR((Table5[[#This Row],[_202340]]-Table5[[#This Row],[_201940]])/Table5[[#This Row],[_201940]]*1,"")</f>
        <v/>
      </c>
    </row>
    <row r="349" spans="1:8" ht="28.5">
      <c r="A349" s="132">
        <v>129756</v>
      </c>
      <c r="B349" s="134" t="s">
        <v>1164</v>
      </c>
      <c r="C349" s="134">
        <v>66</v>
      </c>
      <c r="D349" s="134">
        <v>67</v>
      </c>
      <c r="E349" s="134">
        <v>75</v>
      </c>
      <c r="F349" s="134">
        <v>72</v>
      </c>
      <c r="G349" s="134" t="s">
        <v>129</v>
      </c>
      <c r="H349" s="171" t="str">
        <f>IFERROR((Table5[[#This Row],[_202340]]-Table5[[#This Row],[_201940]])/Table5[[#This Row],[_201940]]*1,"")</f>
        <v/>
      </c>
    </row>
    <row r="350" spans="1:8" ht="28.5">
      <c r="A350" s="132">
        <v>129756</v>
      </c>
      <c r="B350" s="134" t="s">
        <v>1165</v>
      </c>
      <c r="C350" s="134" t="s">
        <v>129</v>
      </c>
      <c r="D350" s="134" t="s">
        <v>129</v>
      </c>
      <c r="E350" s="134" t="s">
        <v>129</v>
      </c>
      <c r="F350" s="134" t="s">
        <v>129</v>
      </c>
      <c r="G350" s="134" t="s">
        <v>129</v>
      </c>
      <c r="H350" s="171" t="str">
        <f>IFERROR((Table5[[#This Row],[_202340]]-Table5[[#This Row],[_201940]])/Table5[[#This Row],[_201940]]*1,"")</f>
        <v/>
      </c>
    </row>
    <row r="351" spans="1:8">
      <c r="A351" s="132">
        <v>129756</v>
      </c>
      <c r="B351" s="134" t="s">
        <v>1141</v>
      </c>
      <c r="C351" s="134">
        <v>69</v>
      </c>
      <c r="D351" s="134">
        <v>72</v>
      </c>
      <c r="E351" s="134">
        <v>88</v>
      </c>
      <c r="F351" s="134">
        <v>85</v>
      </c>
      <c r="G351" s="134" t="s">
        <v>129</v>
      </c>
      <c r="H351" s="171" t="str">
        <f>IFERROR((Table5[[#This Row],[_202340]]-Table5[[#This Row],[_201940]])/Table5[[#This Row],[_201940]]*1,"")</f>
        <v/>
      </c>
    </row>
    <row r="352" spans="1:8">
      <c r="A352" s="132">
        <v>129756</v>
      </c>
      <c r="B352" s="134" t="s">
        <v>1142</v>
      </c>
      <c r="C352" s="134">
        <v>18</v>
      </c>
      <c r="D352" s="134">
        <v>24</v>
      </c>
      <c r="E352" s="134">
        <v>22</v>
      </c>
      <c r="F352" s="134">
        <v>21</v>
      </c>
      <c r="G352" s="134" t="s">
        <v>129</v>
      </c>
      <c r="H352" s="171" t="str">
        <f>IFERROR((Table5[[#This Row],[_202340]]-Table5[[#This Row],[_201940]])/Table5[[#This Row],[_201940]]*1,"")</f>
        <v/>
      </c>
    </row>
    <row r="353" spans="1:8">
      <c r="A353" s="132">
        <v>129756</v>
      </c>
      <c r="B353" s="134" t="s">
        <v>1143</v>
      </c>
      <c r="C353" s="134">
        <v>3</v>
      </c>
      <c r="D353" s="134">
        <v>5</v>
      </c>
      <c r="E353" s="134">
        <v>13</v>
      </c>
      <c r="F353" s="134">
        <v>13</v>
      </c>
      <c r="G353" s="134" t="s">
        <v>129</v>
      </c>
      <c r="H353" s="171" t="str">
        <f>IFERROR((Table5[[#This Row],[_202340]]-Table5[[#This Row],[_201940]])/Table5[[#This Row],[_201940]]*1,"")</f>
        <v/>
      </c>
    </row>
    <row r="354" spans="1:8" ht="28.5">
      <c r="A354" s="132">
        <v>129756</v>
      </c>
      <c r="B354" s="134" t="s">
        <v>1166</v>
      </c>
      <c r="C354" s="134">
        <v>69</v>
      </c>
      <c r="D354" s="134">
        <v>68</v>
      </c>
      <c r="E354" s="134">
        <v>78</v>
      </c>
      <c r="F354" s="134">
        <v>78</v>
      </c>
      <c r="G354" s="134" t="s">
        <v>129</v>
      </c>
      <c r="H354" s="171" t="str">
        <f>IFERROR((Table5[[#This Row],[_202340]]-Table5[[#This Row],[_201940]])/Table5[[#This Row],[_201940]]*1,"")</f>
        <v/>
      </c>
    </row>
    <row r="355" spans="1:8" ht="28.5">
      <c r="A355" s="132">
        <v>129756</v>
      </c>
      <c r="B355" s="134" t="s">
        <v>1167</v>
      </c>
      <c r="C355" s="134" t="s">
        <v>129</v>
      </c>
      <c r="D355" s="134" t="s">
        <v>129</v>
      </c>
      <c r="E355" s="134" t="s">
        <v>129</v>
      </c>
      <c r="F355" s="134" t="s">
        <v>129</v>
      </c>
      <c r="G355" s="134" t="s">
        <v>129</v>
      </c>
      <c r="H355" s="171" t="str">
        <f>IFERROR((Table5[[#This Row],[_202340]]-Table5[[#This Row],[_201940]])/Table5[[#This Row],[_201940]]*1,"")</f>
        <v/>
      </c>
    </row>
    <row r="356" spans="1:8">
      <c r="A356" s="132">
        <v>129756</v>
      </c>
      <c r="B356" s="134" t="s">
        <v>1146</v>
      </c>
      <c r="C356" s="134">
        <v>72</v>
      </c>
      <c r="D356" s="134">
        <v>73</v>
      </c>
      <c r="E356" s="134">
        <v>91</v>
      </c>
      <c r="F356" s="134">
        <v>91</v>
      </c>
      <c r="G356" s="134" t="s">
        <v>129</v>
      </c>
      <c r="H356" s="171" t="str">
        <f>IFERROR((Table5[[#This Row],[_202340]]-Table5[[#This Row],[_201940]])/Table5[[#This Row],[_201940]]*1,"")</f>
        <v/>
      </c>
    </row>
    <row r="357" spans="1:8" ht="28.5">
      <c r="A357" s="132">
        <v>129756</v>
      </c>
      <c r="B357" s="134" t="s">
        <v>1147</v>
      </c>
      <c r="C357" s="134">
        <v>2</v>
      </c>
      <c r="D357" s="134">
        <v>7</v>
      </c>
      <c r="E357" s="134">
        <v>7</v>
      </c>
      <c r="F357" s="134">
        <v>7</v>
      </c>
      <c r="G357" s="134" t="s">
        <v>129</v>
      </c>
      <c r="H357" s="171" t="str">
        <f>IFERROR((Table5[[#This Row],[_202340]]-Table5[[#This Row],[_201940]])/Table5[[#This Row],[_201940]]*1,"")</f>
        <v/>
      </c>
    </row>
    <row r="358" spans="1:8" ht="28.5">
      <c r="A358" s="132">
        <v>129756</v>
      </c>
      <c r="B358" s="134" t="s">
        <v>1148</v>
      </c>
      <c r="C358" s="134">
        <v>117</v>
      </c>
      <c r="D358" s="134">
        <v>120</v>
      </c>
      <c r="E358" s="134">
        <v>176</v>
      </c>
      <c r="F358" s="134">
        <v>166</v>
      </c>
      <c r="G358" s="134" t="s">
        <v>129</v>
      </c>
      <c r="H358" s="171" t="str">
        <f>IFERROR((Table5[[#This Row],[_202340]]-Table5[[#This Row],[_201940]])/Table5[[#This Row],[_201940]]*1,"")</f>
        <v/>
      </c>
    </row>
    <row r="359" spans="1:8" ht="28.5">
      <c r="A359" s="132">
        <v>129756</v>
      </c>
      <c r="B359" s="134" t="s">
        <v>1149</v>
      </c>
      <c r="C359" s="134">
        <v>194</v>
      </c>
      <c r="D359" s="134">
        <v>96</v>
      </c>
      <c r="E359" s="134">
        <v>122</v>
      </c>
      <c r="F359" s="134">
        <v>141</v>
      </c>
      <c r="G359" s="134" t="s">
        <v>129</v>
      </c>
      <c r="H359" s="171" t="str">
        <f>IFERROR((Table5[[#This Row],[_202340]]-Table5[[#This Row],[_201940]])/Table5[[#This Row],[_201940]]*1,"")</f>
        <v/>
      </c>
    </row>
    <row r="360" spans="1:8" ht="28.5">
      <c r="A360" s="132">
        <v>129756</v>
      </c>
      <c r="B360" s="134" t="s">
        <v>1150</v>
      </c>
      <c r="C360" s="134">
        <v>313</v>
      </c>
      <c r="D360" s="134">
        <v>223</v>
      </c>
      <c r="E360" s="134">
        <v>305</v>
      </c>
      <c r="F360" s="134">
        <v>314</v>
      </c>
      <c r="G360" s="134" t="s">
        <v>129</v>
      </c>
      <c r="H360" s="171" t="str">
        <f>IFERROR((Table5[[#This Row],[_202340]]-Table5[[#This Row],[_201940]])/Table5[[#This Row],[_201940]]*1,"")</f>
        <v/>
      </c>
    </row>
    <row r="361" spans="1:8">
      <c r="A361" s="132">
        <v>129756</v>
      </c>
      <c r="B361" s="134" t="s">
        <v>1151</v>
      </c>
      <c r="C361" s="134">
        <v>19</v>
      </c>
      <c r="D361" s="134">
        <v>25</v>
      </c>
      <c r="E361" s="134">
        <v>23</v>
      </c>
      <c r="F361" s="134">
        <v>22</v>
      </c>
      <c r="G361" s="134" t="s">
        <v>129</v>
      </c>
      <c r="H361" s="171" t="str">
        <f>IFERROR((Table5[[#This Row],[_202340]]-Table5[[#This Row],[_201940]])/Table5[[#This Row],[_201940]]*1,"")</f>
        <v/>
      </c>
    </row>
    <row r="362" spans="1:8" ht="28.5">
      <c r="A362" s="132">
        <v>129756</v>
      </c>
      <c r="B362" s="134" t="s">
        <v>1152</v>
      </c>
      <c r="C362" s="134">
        <v>31</v>
      </c>
      <c r="D362" s="134">
        <v>43</v>
      </c>
      <c r="E362" s="134">
        <v>46</v>
      </c>
      <c r="F362" s="134">
        <v>43</v>
      </c>
      <c r="G362" s="134" t="s">
        <v>129</v>
      </c>
      <c r="H362" s="171" t="str">
        <f>IFERROR((Table5[[#This Row],[_202340]]-Table5[[#This Row],[_201940]])/Table5[[#This Row],[_201940]]*1,"")</f>
        <v/>
      </c>
    </row>
    <row r="363" spans="1:8" ht="28.5">
      <c r="A363" s="132">
        <v>129756</v>
      </c>
      <c r="B363" s="134" t="s">
        <v>1153</v>
      </c>
      <c r="C363" s="134">
        <v>1</v>
      </c>
      <c r="D363" s="134">
        <v>2</v>
      </c>
      <c r="E363" s="134">
        <v>2</v>
      </c>
      <c r="F363" s="134">
        <v>2</v>
      </c>
      <c r="G363" s="134" t="s">
        <v>129</v>
      </c>
      <c r="H363" s="171" t="str">
        <f>IFERROR((Table5[[#This Row],[_202340]]-Table5[[#This Row],[_201940]])/Table5[[#This Row],[_201940]]*1,"")</f>
        <v/>
      </c>
    </row>
    <row r="364" spans="1:8" ht="28.5">
      <c r="A364" s="132">
        <v>129756</v>
      </c>
      <c r="B364" s="134" t="s">
        <v>1154</v>
      </c>
      <c r="C364" s="134">
        <v>30</v>
      </c>
      <c r="D364" s="134">
        <v>41</v>
      </c>
      <c r="E364" s="134">
        <v>44</v>
      </c>
      <c r="F364" s="134">
        <v>41</v>
      </c>
      <c r="G364" s="134" t="s">
        <v>129</v>
      </c>
      <c r="H364" s="171" t="str">
        <f>IFERROR((Table5[[#This Row],[_202340]]-Table5[[#This Row],[_201940]])/Table5[[#This Row],[_201940]]*1,"")</f>
        <v/>
      </c>
    </row>
    <row r="365" spans="1:8" ht="28.5">
      <c r="A365" s="132">
        <v>129756</v>
      </c>
      <c r="B365" s="134" t="s">
        <v>1155</v>
      </c>
      <c r="C365" s="134">
        <v>50</v>
      </c>
      <c r="D365" s="134">
        <v>32</v>
      </c>
      <c r="E365" s="134">
        <v>31</v>
      </c>
      <c r="F365" s="134">
        <v>35</v>
      </c>
      <c r="G365" s="134" t="s">
        <v>129</v>
      </c>
      <c r="H365" s="171" t="str">
        <f>IFERROR((Table5[[#This Row],[_202340]]-Table5[[#This Row],[_201940]])/Table5[[#This Row],[_201940]]*1,"")</f>
        <v/>
      </c>
    </row>
    <row r="366" spans="1:8">
      <c r="A366" s="132">
        <v>129808</v>
      </c>
      <c r="B366" s="134" t="s">
        <v>1179</v>
      </c>
      <c r="C366" s="134">
        <v>448</v>
      </c>
      <c r="D366" s="134">
        <v>441</v>
      </c>
      <c r="E366" s="134">
        <v>399</v>
      </c>
      <c r="F366" s="134">
        <v>353</v>
      </c>
      <c r="G366" s="134" t="s">
        <v>129</v>
      </c>
      <c r="H366" s="171" t="str">
        <f>IFERROR((Table5[[#This Row],[_202340]]-Table5[[#This Row],[_201940]])/Table5[[#This Row],[_201940]]*1,"")</f>
        <v/>
      </c>
    </row>
    <row r="367" spans="1:8">
      <c r="A367" s="132">
        <v>129808</v>
      </c>
      <c r="B367" s="134" t="s">
        <v>1131</v>
      </c>
      <c r="C367" s="134">
        <v>0</v>
      </c>
      <c r="D367" s="134">
        <v>0</v>
      </c>
      <c r="E367" s="134">
        <v>0</v>
      </c>
      <c r="F367" s="134">
        <v>0</v>
      </c>
      <c r="G367" s="134" t="s">
        <v>129</v>
      </c>
      <c r="H367" s="171" t="str">
        <f>IFERROR((Table5[[#This Row],[_202340]]-Table5[[#This Row],[_201940]])/Table5[[#This Row],[_201940]]*1,"")</f>
        <v/>
      </c>
    </row>
    <row r="368" spans="1:8">
      <c r="A368" s="132">
        <v>129808</v>
      </c>
      <c r="B368" s="134" t="s">
        <v>1132</v>
      </c>
      <c r="C368" s="134">
        <v>448</v>
      </c>
      <c r="D368" s="134">
        <v>441</v>
      </c>
      <c r="E368" s="134">
        <v>399</v>
      </c>
      <c r="F368" s="134">
        <v>353</v>
      </c>
      <c r="G368" s="134" t="s">
        <v>129</v>
      </c>
      <c r="H368" s="171" t="str">
        <f>IFERROR((Table5[[#This Row],[_202340]]-Table5[[#This Row],[_201940]])/Table5[[#This Row],[_201940]]*1,"")</f>
        <v/>
      </c>
    </row>
    <row r="369" spans="1:8">
      <c r="A369" s="132">
        <v>129808</v>
      </c>
      <c r="B369" s="134" t="s">
        <v>1133</v>
      </c>
      <c r="C369" s="134">
        <v>5</v>
      </c>
      <c r="D369" s="134">
        <v>2</v>
      </c>
      <c r="E369" s="134">
        <v>3</v>
      </c>
      <c r="F369" s="134">
        <v>4</v>
      </c>
      <c r="G369" s="134" t="s">
        <v>129</v>
      </c>
      <c r="H369" s="171" t="str">
        <f>IFERROR((Table5[[#This Row],[_202340]]-Table5[[#This Row],[_201940]])/Table5[[#This Row],[_201940]]*1,"")</f>
        <v/>
      </c>
    </row>
    <row r="370" spans="1:8" ht="28.5">
      <c r="A370" s="132">
        <v>129808</v>
      </c>
      <c r="B370" s="134" t="s">
        <v>1162</v>
      </c>
      <c r="C370" s="134">
        <v>71</v>
      </c>
      <c r="D370" s="134">
        <v>79</v>
      </c>
      <c r="E370" s="134">
        <v>63</v>
      </c>
      <c r="F370" s="134">
        <v>56</v>
      </c>
      <c r="G370" s="134" t="s">
        <v>129</v>
      </c>
      <c r="H370" s="171" t="str">
        <f>IFERROR((Table5[[#This Row],[_202340]]-Table5[[#This Row],[_201940]])/Table5[[#This Row],[_201940]]*1,"")</f>
        <v/>
      </c>
    </row>
    <row r="371" spans="1:8" ht="28.5">
      <c r="A371" s="132">
        <v>129808</v>
      </c>
      <c r="B371" s="134" t="s">
        <v>1163</v>
      </c>
      <c r="C371" s="134" t="s">
        <v>129</v>
      </c>
      <c r="D371" s="134" t="s">
        <v>129</v>
      </c>
      <c r="E371" s="134" t="s">
        <v>129</v>
      </c>
      <c r="F371" s="134" t="s">
        <v>129</v>
      </c>
      <c r="G371" s="134" t="s">
        <v>129</v>
      </c>
      <c r="H371" s="171" t="str">
        <f>IFERROR((Table5[[#This Row],[_202340]]-Table5[[#This Row],[_201940]])/Table5[[#This Row],[_201940]]*1,"")</f>
        <v/>
      </c>
    </row>
    <row r="372" spans="1:8">
      <c r="A372" s="132">
        <v>129808</v>
      </c>
      <c r="B372" s="134" t="s">
        <v>1136</v>
      </c>
      <c r="C372" s="134">
        <v>76</v>
      </c>
      <c r="D372" s="134">
        <v>81</v>
      </c>
      <c r="E372" s="134">
        <v>66</v>
      </c>
      <c r="F372" s="134">
        <v>60</v>
      </c>
      <c r="G372" s="134" t="s">
        <v>129</v>
      </c>
      <c r="H372" s="171" t="str">
        <f>IFERROR((Table5[[#This Row],[_202340]]-Table5[[#This Row],[_201940]])/Table5[[#This Row],[_201940]]*1,"")</f>
        <v/>
      </c>
    </row>
    <row r="373" spans="1:8">
      <c r="A373" s="132">
        <v>129808</v>
      </c>
      <c r="B373" s="134" t="s">
        <v>1137</v>
      </c>
      <c r="C373" s="134">
        <v>17</v>
      </c>
      <c r="D373" s="134">
        <v>18</v>
      </c>
      <c r="E373" s="134">
        <v>17</v>
      </c>
      <c r="F373" s="134">
        <v>17</v>
      </c>
      <c r="G373" s="134" t="s">
        <v>129</v>
      </c>
      <c r="H373" s="171" t="str">
        <f>IFERROR((Table5[[#This Row],[_202340]]-Table5[[#This Row],[_201940]])/Table5[[#This Row],[_201940]]*1,"")</f>
        <v/>
      </c>
    </row>
    <row r="374" spans="1:8">
      <c r="A374" s="132">
        <v>129808</v>
      </c>
      <c r="B374" s="134" t="s">
        <v>1138</v>
      </c>
      <c r="C374" s="134">
        <v>5</v>
      </c>
      <c r="D374" s="134">
        <v>2</v>
      </c>
      <c r="E374" s="134">
        <v>5</v>
      </c>
      <c r="F374" s="134">
        <v>5</v>
      </c>
      <c r="G374" s="134" t="s">
        <v>129</v>
      </c>
      <c r="H374" s="171" t="str">
        <f>IFERROR((Table5[[#This Row],[_202340]]-Table5[[#This Row],[_201940]])/Table5[[#This Row],[_201940]]*1,"")</f>
        <v/>
      </c>
    </row>
    <row r="375" spans="1:8" ht="28.5">
      <c r="A375" s="132">
        <v>129808</v>
      </c>
      <c r="B375" s="134" t="s">
        <v>1164</v>
      </c>
      <c r="C375" s="134">
        <v>93</v>
      </c>
      <c r="D375" s="134">
        <v>101</v>
      </c>
      <c r="E375" s="134">
        <v>77</v>
      </c>
      <c r="F375" s="134">
        <v>68</v>
      </c>
      <c r="G375" s="134" t="s">
        <v>129</v>
      </c>
      <c r="H375" s="171" t="str">
        <f>IFERROR((Table5[[#This Row],[_202340]]-Table5[[#This Row],[_201940]])/Table5[[#This Row],[_201940]]*1,"")</f>
        <v/>
      </c>
    </row>
    <row r="376" spans="1:8" ht="28.5">
      <c r="A376" s="132">
        <v>129808</v>
      </c>
      <c r="B376" s="134" t="s">
        <v>1165</v>
      </c>
      <c r="C376" s="134" t="s">
        <v>129</v>
      </c>
      <c r="D376" s="134" t="s">
        <v>129</v>
      </c>
      <c r="E376" s="134" t="s">
        <v>129</v>
      </c>
      <c r="F376" s="134" t="s">
        <v>129</v>
      </c>
      <c r="G376" s="134" t="s">
        <v>129</v>
      </c>
      <c r="H376" s="171" t="str">
        <f>IFERROR((Table5[[#This Row],[_202340]]-Table5[[#This Row],[_201940]])/Table5[[#This Row],[_201940]]*1,"")</f>
        <v/>
      </c>
    </row>
    <row r="377" spans="1:8">
      <c r="A377" s="132">
        <v>129808</v>
      </c>
      <c r="B377" s="134" t="s">
        <v>1141</v>
      </c>
      <c r="C377" s="134">
        <v>98</v>
      </c>
      <c r="D377" s="134">
        <v>103</v>
      </c>
      <c r="E377" s="134">
        <v>82</v>
      </c>
      <c r="F377" s="134">
        <v>73</v>
      </c>
      <c r="G377" s="134" t="s">
        <v>129</v>
      </c>
      <c r="H377" s="171" t="str">
        <f>IFERROR((Table5[[#This Row],[_202340]]-Table5[[#This Row],[_201940]])/Table5[[#This Row],[_201940]]*1,"")</f>
        <v/>
      </c>
    </row>
    <row r="378" spans="1:8">
      <c r="A378" s="132">
        <v>129808</v>
      </c>
      <c r="B378" s="134" t="s">
        <v>1142</v>
      </c>
      <c r="C378" s="134">
        <v>22</v>
      </c>
      <c r="D378" s="134">
        <v>23</v>
      </c>
      <c r="E378" s="134">
        <v>21</v>
      </c>
      <c r="F378" s="134">
        <v>21</v>
      </c>
      <c r="G378" s="134" t="s">
        <v>129</v>
      </c>
      <c r="H378" s="171" t="str">
        <f>IFERROR((Table5[[#This Row],[_202340]]-Table5[[#This Row],[_201940]])/Table5[[#This Row],[_201940]]*1,"")</f>
        <v/>
      </c>
    </row>
    <row r="379" spans="1:8">
      <c r="A379" s="132">
        <v>129808</v>
      </c>
      <c r="B379" s="134" t="s">
        <v>1143</v>
      </c>
      <c r="C379" s="134">
        <v>5</v>
      </c>
      <c r="D379" s="134">
        <v>2</v>
      </c>
      <c r="E379" s="134">
        <v>5</v>
      </c>
      <c r="F379" s="134">
        <v>6</v>
      </c>
      <c r="G379" s="134" t="s">
        <v>129</v>
      </c>
      <c r="H379" s="171" t="str">
        <f>IFERROR((Table5[[#This Row],[_202340]]-Table5[[#This Row],[_201940]])/Table5[[#This Row],[_201940]]*1,"")</f>
        <v/>
      </c>
    </row>
    <row r="380" spans="1:8" ht="28.5">
      <c r="A380" s="132">
        <v>129808</v>
      </c>
      <c r="B380" s="134" t="s">
        <v>1166</v>
      </c>
      <c r="C380" s="134">
        <v>99</v>
      </c>
      <c r="D380" s="134">
        <v>112</v>
      </c>
      <c r="E380" s="134">
        <v>83</v>
      </c>
      <c r="F380" s="134">
        <v>74</v>
      </c>
      <c r="G380" s="134" t="s">
        <v>129</v>
      </c>
      <c r="H380" s="171" t="str">
        <f>IFERROR((Table5[[#This Row],[_202340]]-Table5[[#This Row],[_201940]])/Table5[[#This Row],[_201940]]*1,"")</f>
        <v/>
      </c>
    </row>
    <row r="381" spans="1:8" ht="28.5">
      <c r="A381" s="132">
        <v>129808</v>
      </c>
      <c r="B381" s="134" t="s">
        <v>1167</v>
      </c>
      <c r="C381" s="134" t="s">
        <v>129</v>
      </c>
      <c r="D381" s="134" t="s">
        <v>129</v>
      </c>
      <c r="E381" s="134" t="s">
        <v>129</v>
      </c>
      <c r="F381" s="134" t="s">
        <v>129</v>
      </c>
      <c r="G381" s="134" t="s">
        <v>129</v>
      </c>
      <c r="H381" s="171" t="str">
        <f>IFERROR((Table5[[#This Row],[_202340]]-Table5[[#This Row],[_201940]])/Table5[[#This Row],[_201940]]*1,"")</f>
        <v/>
      </c>
    </row>
    <row r="382" spans="1:8">
      <c r="A382" s="132">
        <v>129808</v>
      </c>
      <c r="B382" s="134" t="s">
        <v>1146</v>
      </c>
      <c r="C382" s="134">
        <v>104</v>
      </c>
      <c r="D382" s="134">
        <v>114</v>
      </c>
      <c r="E382" s="134">
        <v>88</v>
      </c>
      <c r="F382" s="134">
        <v>80</v>
      </c>
      <c r="G382" s="134" t="s">
        <v>129</v>
      </c>
      <c r="H382" s="171" t="str">
        <f>IFERROR((Table5[[#This Row],[_202340]]-Table5[[#This Row],[_201940]])/Table5[[#This Row],[_201940]]*1,"")</f>
        <v/>
      </c>
    </row>
    <row r="383" spans="1:8" ht="28.5">
      <c r="A383" s="132">
        <v>129808</v>
      </c>
      <c r="B383" s="134" t="s">
        <v>1147</v>
      </c>
      <c r="C383" s="134">
        <v>12</v>
      </c>
      <c r="D383" s="134">
        <v>11</v>
      </c>
      <c r="E383" s="134">
        <v>15</v>
      </c>
      <c r="F383" s="134">
        <v>4</v>
      </c>
      <c r="G383" s="134" t="s">
        <v>129</v>
      </c>
      <c r="H383" s="171" t="str">
        <f>IFERROR((Table5[[#This Row],[_202340]]-Table5[[#This Row],[_201940]])/Table5[[#This Row],[_201940]]*1,"")</f>
        <v/>
      </c>
    </row>
    <row r="384" spans="1:8" ht="28.5">
      <c r="A384" s="132">
        <v>129808</v>
      </c>
      <c r="B384" s="134" t="s">
        <v>1148</v>
      </c>
      <c r="C384" s="134">
        <v>181</v>
      </c>
      <c r="D384" s="134">
        <v>144</v>
      </c>
      <c r="E384" s="134">
        <v>145</v>
      </c>
      <c r="F384" s="134">
        <v>148</v>
      </c>
      <c r="G384" s="134" t="s">
        <v>129</v>
      </c>
      <c r="H384" s="171" t="str">
        <f>IFERROR((Table5[[#This Row],[_202340]]-Table5[[#This Row],[_201940]])/Table5[[#This Row],[_201940]]*1,"")</f>
        <v/>
      </c>
    </row>
    <row r="385" spans="1:8" ht="28.5">
      <c r="A385" s="132">
        <v>129808</v>
      </c>
      <c r="B385" s="134" t="s">
        <v>1149</v>
      </c>
      <c r="C385" s="134">
        <v>151</v>
      </c>
      <c r="D385" s="134">
        <v>172</v>
      </c>
      <c r="E385" s="134">
        <v>151</v>
      </c>
      <c r="F385" s="134">
        <v>121</v>
      </c>
      <c r="G385" s="134" t="s">
        <v>129</v>
      </c>
      <c r="H385" s="171" t="str">
        <f>IFERROR((Table5[[#This Row],[_202340]]-Table5[[#This Row],[_201940]])/Table5[[#This Row],[_201940]]*1,"")</f>
        <v/>
      </c>
    </row>
    <row r="386" spans="1:8" ht="28.5">
      <c r="A386" s="132">
        <v>129808</v>
      </c>
      <c r="B386" s="134" t="s">
        <v>1150</v>
      </c>
      <c r="C386" s="134">
        <v>344</v>
      </c>
      <c r="D386" s="134">
        <v>327</v>
      </c>
      <c r="E386" s="134">
        <v>311</v>
      </c>
      <c r="F386" s="134">
        <v>273</v>
      </c>
      <c r="G386" s="134" t="s">
        <v>129</v>
      </c>
      <c r="H386" s="171" t="str">
        <f>IFERROR((Table5[[#This Row],[_202340]]-Table5[[#This Row],[_201940]])/Table5[[#This Row],[_201940]]*1,"")</f>
        <v/>
      </c>
    </row>
    <row r="387" spans="1:8">
      <c r="A387" s="132">
        <v>129808</v>
      </c>
      <c r="B387" s="134" t="s">
        <v>1151</v>
      </c>
      <c r="C387" s="134">
        <v>23</v>
      </c>
      <c r="D387" s="134">
        <v>26</v>
      </c>
      <c r="E387" s="134">
        <v>22</v>
      </c>
      <c r="F387" s="134">
        <v>23</v>
      </c>
      <c r="G387" s="134" t="s">
        <v>129</v>
      </c>
      <c r="H387" s="171" t="str">
        <f>IFERROR((Table5[[#This Row],[_202340]]-Table5[[#This Row],[_201940]])/Table5[[#This Row],[_201940]]*1,"")</f>
        <v/>
      </c>
    </row>
    <row r="388" spans="1:8" ht="28.5">
      <c r="A388" s="132">
        <v>129808</v>
      </c>
      <c r="B388" s="134" t="s">
        <v>1152</v>
      </c>
      <c r="C388" s="134">
        <v>43</v>
      </c>
      <c r="D388" s="134">
        <v>35</v>
      </c>
      <c r="E388" s="134">
        <v>40</v>
      </c>
      <c r="F388" s="134">
        <v>43</v>
      </c>
      <c r="G388" s="134" t="s">
        <v>129</v>
      </c>
      <c r="H388" s="171" t="str">
        <f>IFERROR((Table5[[#This Row],[_202340]]-Table5[[#This Row],[_201940]])/Table5[[#This Row],[_201940]]*1,"")</f>
        <v/>
      </c>
    </row>
    <row r="389" spans="1:8" ht="28.5">
      <c r="A389" s="132">
        <v>129808</v>
      </c>
      <c r="B389" s="134" t="s">
        <v>1153</v>
      </c>
      <c r="C389" s="134">
        <v>3</v>
      </c>
      <c r="D389" s="134">
        <v>2</v>
      </c>
      <c r="E389" s="134">
        <v>4</v>
      </c>
      <c r="F389" s="134">
        <v>1</v>
      </c>
      <c r="G389" s="134" t="s">
        <v>129</v>
      </c>
      <c r="H389" s="171" t="str">
        <f>IFERROR((Table5[[#This Row],[_202340]]-Table5[[#This Row],[_201940]])/Table5[[#This Row],[_201940]]*1,"")</f>
        <v/>
      </c>
    </row>
    <row r="390" spans="1:8" ht="28.5">
      <c r="A390" s="132">
        <v>129808</v>
      </c>
      <c r="B390" s="134" t="s">
        <v>1154</v>
      </c>
      <c r="C390" s="134">
        <v>40</v>
      </c>
      <c r="D390" s="134">
        <v>33</v>
      </c>
      <c r="E390" s="134">
        <v>36</v>
      </c>
      <c r="F390" s="134">
        <v>42</v>
      </c>
      <c r="G390" s="134" t="s">
        <v>129</v>
      </c>
      <c r="H390" s="171" t="str">
        <f>IFERROR((Table5[[#This Row],[_202340]]-Table5[[#This Row],[_201940]])/Table5[[#This Row],[_201940]]*1,"")</f>
        <v/>
      </c>
    </row>
    <row r="391" spans="1:8" ht="28.5">
      <c r="A391" s="132">
        <v>129808</v>
      </c>
      <c r="B391" s="134" t="s">
        <v>1155</v>
      </c>
      <c r="C391" s="134">
        <v>34</v>
      </c>
      <c r="D391" s="134">
        <v>39</v>
      </c>
      <c r="E391" s="134">
        <v>38</v>
      </c>
      <c r="F391" s="134">
        <v>34</v>
      </c>
      <c r="G391" s="134" t="s">
        <v>129</v>
      </c>
      <c r="H391" s="171" t="str">
        <f>IFERROR((Table5[[#This Row],[_202340]]-Table5[[#This Row],[_201940]])/Table5[[#This Row],[_201940]]*1,"")</f>
        <v/>
      </c>
    </row>
    <row r="392" spans="1:8">
      <c r="A392" s="132">
        <v>130004</v>
      </c>
      <c r="B392" s="134" t="s">
        <v>1179</v>
      </c>
      <c r="C392" s="134">
        <v>419</v>
      </c>
      <c r="D392" s="134">
        <v>406</v>
      </c>
      <c r="E392" s="134">
        <v>392</v>
      </c>
      <c r="F392" s="134">
        <v>369</v>
      </c>
      <c r="G392" s="134" t="s">
        <v>129</v>
      </c>
      <c r="H392" s="171" t="str">
        <f>IFERROR((Table5[[#This Row],[_202340]]-Table5[[#This Row],[_201940]])/Table5[[#This Row],[_201940]]*1,"")</f>
        <v/>
      </c>
    </row>
    <row r="393" spans="1:8">
      <c r="A393" s="132">
        <v>130004</v>
      </c>
      <c r="B393" s="134" t="s">
        <v>1131</v>
      </c>
      <c r="C393" s="134">
        <v>0</v>
      </c>
      <c r="D393" s="134">
        <v>0</v>
      </c>
      <c r="E393" s="134">
        <v>0</v>
      </c>
      <c r="F393" s="134">
        <v>0</v>
      </c>
      <c r="G393" s="134" t="s">
        <v>129</v>
      </c>
      <c r="H393" s="171" t="str">
        <f>IFERROR((Table5[[#This Row],[_202340]]-Table5[[#This Row],[_201940]])/Table5[[#This Row],[_201940]]*1,"")</f>
        <v/>
      </c>
    </row>
    <row r="394" spans="1:8">
      <c r="A394" s="132">
        <v>130004</v>
      </c>
      <c r="B394" s="134" t="s">
        <v>1132</v>
      </c>
      <c r="C394" s="134">
        <v>419</v>
      </c>
      <c r="D394" s="134">
        <v>406</v>
      </c>
      <c r="E394" s="134">
        <v>392</v>
      </c>
      <c r="F394" s="134">
        <v>369</v>
      </c>
      <c r="G394" s="134" t="s">
        <v>129</v>
      </c>
      <c r="H394" s="171" t="str">
        <f>IFERROR((Table5[[#This Row],[_202340]]-Table5[[#This Row],[_201940]])/Table5[[#This Row],[_201940]]*1,"")</f>
        <v/>
      </c>
    </row>
    <row r="395" spans="1:8">
      <c r="A395" s="132">
        <v>130004</v>
      </c>
      <c r="B395" s="134" t="s">
        <v>1133</v>
      </c>
      <c r="C395" s="134">
        <v>12</v>
      </c>
      <c r="D395" s="134">
        <v>12</v>
      </c>
      <c r="E395" s="134">
        <v>19</v>
      </c>
      <c r="F395" s="134">
        <v>18</v>
      </c>
      <c r="G395" s="134" t="s">
        <v>129</v>
      </c>
      <c r="H395" s="171" t="str">
        <f>IFERROR((Table5[[#This Row],[_202340]]-Table5[[#This Row],[_201940]])/Table5[[#This Row],[_201940]]*1,"")</f>
        <v/>
      </c>
    </row>
    <row r="396" spans="1:8" ht="28.5">
      <c r="A396" s="132">
        <v>130004</v>
      </c>
      <c r="B396" s="134" t="s">
        <v>1162</v>
      </c>
      <c r="C396" s="134">
        <v>65</v>
      </c>
      <c r="D396" s="134">
        <v>56</v>
      </c>
      <c r="E396" s="134">
        <v>53</v>
      </c>
      <c r="F396" s="134">
        <v>58</v>
      </c>
      <c r="G396" s="134" t="s">
        <v>129</v>
      </c>
      <c r="H396" s="171" t="str">
        <f>IFERROR((Table5[[#This Row],[_202340]]-Table5[[#This Row],[_201940]])/Table5[[#This Row],[_201940]]*1,"")</f>
        <v/>
      </c>
    </row>
    <row r="397" spans="1:8" ht="28.5">
      <c r="A397" s="132">
        <v>130004</v>
      </c>
      <c r="B397" s="134" t="s">
        <v>1163</v>
      </c>
      <c r="C397" s="134" t="s">
        <v>129</v>
      </c>
      <c r="D397" s="134" t="s">
        <v>129</v>
      </c>
      <c r="E397" s="134" t="s">
        <v>129</v>
      </c>
      <c r="F397" s="134" t="s">
        <v>129</v>
      </c>
      <c r="G397" s="134" t="s">
        <v>129</v>
      </c>
      <c r="H397" s="171" t="str">
        <f>IFERROR((Table5[[#This Row],[_202340]]-Table5[[#This Row],[_201940]])/Table5[[#This Row],[_201940]]*1,"")</f>
        <v/>
      </c>
    </row>
    <row r="398" spans="1:8">
      <c r="A398" s="132">
        <v>130004</v>
      </c>
      <c r="B398" s="134" t="s">
        <v>1136</v>
      </c>
      <c r="C398" s="134">
        <v>77</v>
      </c>
      <c r="D398" s="134">
        <v>68</v>
      </c>
      <c r="E398" s="134">
        <v>72</v>
      </c>
      <c r="F398" s="134">
        <v>76</v>
      </c>
      <c r="G398" s="134" t="s">
        <v>129</v>
      </c>
      <c r="H398" s="171" t="str">
        <f>IFERROR((Table5[[#This Row],[_202340]]-Table5[[#This Row],[_201940]])/Table5[[#This Row],[_201940]]*1,"")</f>
        <v/>
      </c>
    </row>
    <row r="399" spans="1:8">
      <c r="A399" s="132">
        <v>130004</v>
      </c>
      <c r="B399" s="134" t="s">
        <v>1137</v>
      </c>
      <c r="C399" s="134">
        <v>18</v>
      </c>
      <c r="D399" s="134">
        <v>17</v>
      </c>
      <c r="E399" s="134">
        <v>18</v>
      </c>
      <c r="F399" s="134">
        <v>21</v>
      </c>
      <c r="G399" s="134" t="s">
        <v>129</v>
      </c>
      <c r="H399" s="171" t="str">
        <f>IFERROR((Table5[[#This Row],[_202340]]-Table5[[#This Row],[_201940]])/Table5[[#This Row],[_201940]]*1,"")</f>
        <v/>
      </c>
    </row>
    <row r="400" spans="1:8">
      <c r="A400" s="132">
        <v>130004</v>
      </c>
      <c r="B400" s="134" t="s">
        <v>1138</v>
      </c>
      <c r="C400" s="134">
        <v>13</v>
      </c>
      <c r="D400" s="134">
        <v>13</v>
      </c>
      <c r="E400" s="134">
        <v>20</v>
      </c>
      <c r="F400" s="134">
        <v>19</v>
      </c>
      <c r="G400" s="134" t="s">
        <v>129</v>
      </c>
      <c r="H400" s="171" t="str">
        <f>IFERROR((Table5[[#This Row],[_202340]]-Table5[[#This Row],[_201940]])/Table5[[#This Row],[_201940]]*1,"")</f>
        <v/>
      </c>
    </row>
    <row r="401" spans="1:8" ht="28.5">
      <c r="A401" s="132">
        <v>130004</v>
      </c>
      <c r="B401" s="134" t="s">
        <v>1164</v>
      </c>
      <c r="C401" s="134">
        <v>77</v>
      </c>
      <c r="D401" s="134">
        <v>69</v>
      </c>
      <c r="E401" s="134">
        <v>69</v>
      </c>
      <c r="F401" s="134">
        <v>69</v>
      </c>
      <c r="G401" s="134" t="s">
        <v>129</v>
      </c>
      <c r="H401" s="171" t="str">
        <f>IFERROR((Table5[[#This Row],[_202340]]-Table5[[#This Row],[_201940]])/Table5[[#This Row],[_201940]]*1,"")</f>
        <v/>
      </c>
    </row>
    <row r="402" spans="1:8" ht="28.5">
      <c r="A402" s="132">
        <v>130004</v>
      </c>
      <c r="B402" s="134" t="s">
        <v>1165</v>
      </c>
      <c r="C402" s="134" t="s">
        <v>129</v>
      </c>
      <c r="D402" s="134" t="s">
        <v>129</v>
      </c>
      <c r="E402" s="134" t="s">
        <v>129</v>
      </c>
      <c r="F402" s="134" t="s">
        <v>129</v>
      </c>
      <c r="G402" s="134" t="s">
        <v>129</v>
      </c>
      <c r="H402" s="171" t="str">
        <f>IFERROR((Table5[[#This Row],[_202340]]-Table5[[#This Row],[_201940]])/Table5[[#This Row],[_201940]]*1,"")</f>
        <v/>
      </c>
    </row>
    <row r="403" spans="1:8">
      <c r="A403" s="132">
        <v>130004</v>
      </c>
      <c r="B403" s="134" t="s">
        <v>1141</v>
      </c>
      <c r="C403" s="134">
        <v>90</v>
      </c>
      <c r="D403" s="134">
        <v>82</v>
      </c>
      <c r="E403" s="134">
        <v>89</v>
      </c>
      <c r="F403" s="134">
        <v>88</v>
      </c>
      <c r="G403" s="134" t="s">
        <v>129</v>
      </c>
      <c r="H403" s="171" t="str">
        <f>IFERROR((Table5[[#This Row],[_202340]]-Table5[[#This Row],[_201940]])/Table5[[#This Row],[_201940]]*1,"")</f>
        <v/>
      </c>
    </row>
    <row r="404" spans="1:8">
      <c r="A404" s="132">
        <v>130004</v>
      </c>
      <c r="B404" s="134" t="s">
        <v>1142</v>
      </c>
      <c r="C404" s="134">
        <v>21</v>
      </c>
      <c r="D404" s="134">
        <v>20</v>
      </c>
      <c r="E404" s="134">
        <v>23</v>
      </c>
      <c r="F404" s="134">
        <v>24</v>
      </c>
      <c r="G404" s="134" t="s">
        <v>129</v>
      </c>
      <c r="H404" s="171" t="str">
        <f>IFERROR((Table5[[#This Row],[_202340]]-Table5[[#This Row],[_201940]])/Table5[[#This Row],[_201940]]*1,"")</f>
        <v/>
      </c>
    </row>
    <row r="405" spans="1:8">
      <c r="A405" s="132">
        <v>130004</v>
      </c>
      <c r="B405" s="134" t="s">
        <v>1143</v>
      </c>
      <c r="C405" s="134">
        <v>13</v>
      </c>
      <c r="D405" s="134">
        <v>13</v>
      </c>
      <c r="E405" s="134">
        <v>20</v>
      </c>
      <c r="F405" s="134">
        <v>19</v>
      </c>
      <c r="G405" s="134" t="s">
        <v>129</v>
      </c>
      <c r="H405" s="171" t="str">
        <f>IFERROR((Table5[[#This Row],[_202340]]-Table5[[#This Row],[_201940]])/Table5[[#This Row],[_201940]]*1,"")</f>
        <v/>
      </c>
    </row>
    <row r="406" spans="1:8" ht="28.5">
      <c r="A406" s="132">
        <v>130004</v>
      </c>
      <c r="B406" s="134" t="s">
        <v>1166</v>
      </c>
      <c r="C406" s="134">
        <v>87</v>
      </c>
      <c r="D406" s="134">
        <v>74</v>
      </c>
      <c r="E406" s="134">
        <v>73</v>
      </c>
      <c r="F406" s="134">
        <v>73</v>
      </c>
      <c r="G406" s="134" t="s">
        <v>129</v>
      </c>
      <c r="H406" s="171" t="str">
        <f>IFERROR((Table5[[#This Row],[_202340]]-Table5[[#This Row],[_201940]])/Table5[[#This Row],[_201940]]*1,"")</f>
        <v/>
      </c>
    </row>
    <row r="407" spans="1:8" ht="28.5">
      <c r="A407" s="132">
        <v>130004</v>
      </c>
      <c r="B407" s="134" t="s">
        <v>1167</v>
      </c>
      <c r="C407" s="134" t="s">
        <v>129</v>
      </c>
      <c r="D407" s="134" t="s">
        <v>129</v>
      </c>
      <c r="E407" s="134" t="s">
        <v>129</v>
      </c>
      <c r="F407" s="134" t="s">
        <v>129</v>
      </c>
      <c r="G407" s="134" t="s">
        <v>129</v>
      </c>
      <c r="H407" s="171" t="str">
        <f>IFERROR((Table5[[#This Row],[_202340]]-Table5[[#This Row],[_201940]])/Table5[[#This Row],[_201940]]*1,"")</f>
        <v/>
      </c>
    </row>
    <row r="408" spans="1:8">
      <c r="A408" s="132">
        <v>130004</v>
      </c>
      <c r="B408" s="134" t="s">
        <v>1146</v>
      </c>
      <c r="C408" s="134">
        <v>100</v>
      </c>
      <c r="D408" s="134">
        <v>87</v>
      </c>
      <c r="E408" s="134">
        <v>93</v>
      </c>
      <c r="F408" s="134">
        <v>92</v>
      </c>
      <c r="G408" s="134" t="s">
        <v>129</v>
      </c>
      <c r="H408" s="171" t="str">
        <f>IFERROR((Table5[[#This Row],[_202340]]-Table5[[#This Row],[_201940]])/Table5[[#This Row],[_201940]]*1,"")</f>
        <v/>
      </c>
    </row>
    <row r="409" spans="1:8" ht="28.5">
      <c r="A409" s="132">
        <v>130004</v>
      </c>
      <c r="B409" s="134" t="s">
        <v>1147</v>
      </c>
      <c r="C409" s="134">
        <v>11</v>
      </c>
      <c r="D409" s="134">
        <v>9</v>
      </c>
      <c r="E409" s="134">
        <v>9</v>
      </c>
      <c r="F409" s="134">
        <v>6</v>
      </c>
      <c r="G409" s="134" t="s">
        <v>129</v>
      </c>
      <c r="H409" s="171" t="str">
        <f>IFERROR((Table5[[#This Row],[_202340]]-Table5[[#This Row],[_201940]])/Table5[[#This Row],[_201940]]*1,"")</f>
        <v/>
      </c>
    </row>
    <row r="410" spans="1:8" ht="28.5">
      <c r="A410" s="132">
        <v>130004</v>
      </c>
      <c r="B410" s="134" t="s">
        <v>1148</v>
      </c>
      <c r="C410" s="134">
        <v>153</v>
      </c>
      <c r="D410" s="134">
        <v>167</v>
      </c>
      <c r="E410" s="134">
        <v>137</v>
      </c>
      <c r="F410" s="134">
        <v>157</v>
      </c>
      <c r="G410" s="134" t="s">
        <v>129</v>
      </c>
      <c r="H410" s="171" t="str">
        <f>IFERROR((Table5[[#This Row],[_202340]]-Table5[[#This Row],[_201940]])/Table5[[#This Row],[_201940]]*1,"")</f>
        <v/>
      </c>
    </row>
    <row r="411" spans="1:8" ht="28.5">
      <c r="A411" s="132">
        <v>130004</v>
      </c>
      <c r="B411" s="134" t="s">
        <v>1149</v>
      </c>
      <c r="C411" s="134">
        <v>155</v>
      </c>
      <c r="D411" s="134">
        <v>143</v>
      </c>
      <c r="E411" s="134">
        <v>153</v>
      </c>
      <c r="F411" s="134">
        <v>114</v>
      </c>
      <c r="G411" s="134" t="s">
        <v>129</v>
      </c>
      <c r="H411" s="171" t="str">
        <f>IFERROR((Table5[[#This Row],[_202340]]-Table5[[#This Row],[_201940]])/Table5[[#This Row],[_201940]]*1,"")</f>
        <v/>
      </c>
    </row>
    <row r="412" spans="1:8" ht="28.5">
      <c r="A412" s="132">
        <v>130004</v>
      </c>
      <c r="B412" s="134" t="s">
        <v>1150</v>
      </c>
      <c r="C412" s="134">
        <v>319</v>
      </c>
      <c r="D412" s="134">
        <v>319</v>
      </c>
      <c r="E412" s="134">
        <v>299</v>
      </c>
      <c r="F412" s="134">
        <v>277</v>
      </c>
      <c r="G412" s="134" t="s">
        <v>129</v>
      </c>
      <c r="H412" s="171" t="str">
        <f>IFERROR((Table5[[#This Row],[_202340]]-Table5[[#This Row],[_201940]])/Table5[[#This Row],[_201940]]*1,"")</f>
        <v/>
      </c>
    </row>
    <row r="413" spans="1:8">
      <c r="A413" s="132">
        <v>130004</v>
      </c>
      <c r="B413" s="134" t="s">
        <v>1151</v>
      </c>
      <c r="C413" s="134">
        <v>24</v>
      </c>
      <c r="D413" s="134">
        <v>21</v>
      </c>
      <c r="E413" s="134">
        <v>24</v>
      </c>
      <c r="F413" s="134">
        <v>25</v>
      </c>
      <c r="G413" s="134" t="s">
        <v>129</v>
      </c>
      <c r="H413" s="171" t="str">
        <f>IFERROR((Table5[[#This Row],[_202340]]-Table5[[#This Row],[_201940]])/Table5[[#This Row],[_201940]]*1,"")</f>
        <v/>
      </c>
    </row>
    <row r="414" spans="1:8" ht="28.5">
      <c r="A414" s="132">
        <v>130004</v>
      </c>
      <c r="B414" s="134" t="s">
        <v>1152</v>
      </c>
      <c r="C414" s="134">
        <v>39</v>
      </c>
      <c r="D414" s="134">
        <v>43</v>
      </c>
      <c r="E414" s="134">
        <v>37</v>
      </c>
      <c r="F414" s="134">
        <v>44</v>
      </c>
      <c r="G414" s="134" t="s">
        <v>129</v>
      </c>
      <c r="H414" s="171" t="str">
        <f>IFERROR((Table5[[#This Row],[_202340]]-Table5[[#This Row],[_201940]])/Table5[[#This Row],[_201940]]*1,"")</f>
        <v/>
      </c>
    </row>
    <row r="415" spans="1:8" ht="28.5">
      <c r="A415" s="132">
        <v>130004</v>
      </c>
      <c r="B415" s="134" t="s">
        <v>1153</v>
      </c>
      <c r="C415" s="134">
        <v>3</v>
      </c>
      <c r="D415" s="134">
        <v>2</v>
      </c>
      <c r="E415" s="134">
        <v>2</v>
      </c>
      <c r="F415" s="134">
        <v>2</v>
      </c>
      <c r="G415" s="134" t="s">
        <v>129</v>
      </c>
      <c r="H415" s="171" t="str">
        <f>IFERROR((Table5[[#This Row],[_202340]]-Table5[[#This Row],[_201940]])/Table5[[#This Row],[_201940]]*1,"")</f>
        <v/>
      </c>
    </row>
    <row r="416" spans="1:8" ht="28.5">
      <c r="A416" s="132">
        <v>130004</v>
      </c>
      <c r="B416" s="134" t="s">
        <v>1154</v>
      </c>
      <c r="C416" s="134">
        <v>37</v>
      </c>
      <c r="D416" s="134">
        <v>41</v>
      </c>
      <c r="E416" s="134">
        <v>35</v>
      </c>
      <c r="F416" s="134">
        <v>43</v>
      </c>
      <c r="G416" s="134" t="s">
        <v>129</v>
      </c>
      <c r="H416" s="171" t="str">
        <f>IFERROR((Table5[[#This Row],[_202340]]-Table5[[#This Row],[_201940]])/Table5[[#This Row],[_201940]]*1,"")</f>
        <v/>
      </c>
    </row>
    <row r="417" spans="1:8" ht="28.5">
      <c r="A417" s="132">
        <v>130004</v>
      </c>
      <c r="B417" s="134" t="s">
        <v>1155</v>
      </c>
      <c r="C417" s="134">
        <v>37</v>
      </c>
      <c r="D417" s="134">
        <v>35</v>
      </c>
      <c r="E417" s="134">
        <v>39</v>
      </c>
      <c r="F417" s="134">
        <v>31</v>
      </c>
      <c r="G417" s="134" t="s">
        <v>129</v>
      </c>
      <c r="H417" s="171" t="str">
        <f>IFERROR((Table5[[#This Row],[_202340]]-Table5[[#This Row],[_201940]])/Table5[[#This Row],[_201940]]*1,"")</f>
        <v/>
      </c>
    </row>
    <row r="418" spans="1:8">
      <c r="A418" s="132">
        <v>130040</v>
      </c>
      <c r="B418" s="134" t="s">
        <v>1179</v>
      </c>
      <c r="C418" s="134">
        <v>193</v>
      </c>
      <c r="D418" s="134">
        <v>147</v>
      </c>
      <c r="E418" s="134">
        <v>139</v>
      </c>
      <c r="F418" s="134">
        <v>147</v>
      </c>
      <c r="G418" s="134" t="s">
        <v>129</v>
      </c>
      <c r="H418" s="171" t="str">
        <f>IFERROR((Table5[[#This Row],[_202340]]-Table5[[#This Row],[_201940]])/Table5[[#This Row],[_201940]]*1,"")</f>
        <v/>
      </c>
    </row>
    <row r="419" spans="1:8">
      <c r="A419" s="132">
        <v>130040</v>
      </c>
      <c r="B419" s="134" t="s">
        <v>1131</v>
      </c>
      <c r="C419" s="134">
        <v>0</v>
      </c>
      <c r="D419" s="134">
        <v>0</v>
      </c>
      <c r="E419" s="134">
        <v>0</v>
      </c>
      <c r="F419" s="134">
        <v>0</v>
      </c>
      <c r="G419" s="134" t="s">
        <v>129</v>
      </c>
      <c r="H419" s="171" t="str">
        <f>IFERROR((Table5[[#This Row],[_202340]]-Table5[[#This Row],[_201940]])/Table5[[#This Row],[_201940]]*1,"")</f>
        <v/>
      </c>
    </row>
    <row r="420" spans="1:8">
      <c r="A420" s="132">
        <v>130040</v>
      </c>
      <c r="B420" s="134" t="s">
        <v>1132</v>
      </c>
      <c r="C420" s="134">
        <v>193</v>
      </c>
      <c r="D420" s="134">
        <v>147</v>
      </c>
      <c r="E420" s="134">
        <v>139</v>
      </c>
      <c r="F420" s="134">
        <v>147</v>
      </c>
      <c r="G420" s="134" t="s">
        <v>129</v>
      </c>
      <c r="H420" s="171" t="str">
        <f>IFERROR((Table5[[#This Row],[_202340]]-Table5[[#This Row],[_201940]])/Table5[[#This Row],[_201940]]*1,"")</f>
        <v/>
      </c>
    </row>
    <row r="421" spans="1:8">
      <c r="A421" s="132">
        <v>130040</v>
      </c>
      <c r="B421" s="134" t="s">
        <v>1133</v>
      </c>
      <c r="C421" s="134">
        <v>3</v>
      </c>
      <c r="D421" s="134">
        <v>2</v>
      </c>
      <c r="E421" s="134">
        <v>4</v>
      </c>
      <c r="F421" s="134">
        <v>5</v>
      </c>
      <c r="G421" s="134" t="s">
        <v>129</v>
      </c>
      <c r="H421" s="171" t="str">
        <f>IFERROR((Table5[[#This Row],[_202340]]-Table5[[#This Row],[_201940]])/Table5[[#This Row],[_201940]]*1,"")</f>
        <v/>
      </c>
    </row>
    <row r="422" spans="1:8" ht="28.5">
      <c r="A422" s="132">
        <v>130040</v>
      </c>
      <c r="B422" s="134" t="s">
        <v>1162</v>
      </c>
      <c r="C422" s="134">
        <v>39</v>
      </c>
      <c r="D422" s="134">
        <v>37</v>
      </c>
      <c r="E422" s="134">
        <v>21</v>
      </c>
      <c r="F422" s="134">
        <v>37</v>
      </c>
      <c r="G422" s="134" t="s">
        <v>129</v>
      </c>
      <c r="H422" s="171" t="str">
        <f>IFERROR((Table5[[#This Row],[_202340]]-Table5[[#This Row],[_201940]])/Table5[[#This Row],[_201940]]*1,"")</f>
        <v/>
      </c>
    </row>
    <row r="423" spans="1:8" ht="28.5">
      <c r="A423" s="132">
        <v>130040</v>
      </c>
      <c r="B423" s="134" t="s">
        <v>1163</v>
      </c>
      <c r="C423" s="134" t="s">
        <v>129</v>
      </c>
      <c r="D423" s="134" t="s">
        <v>129</v>
      </c>
      <c r="E423" s="134" t="s">
        <v>129</v>
      </c>
      <c r="F423" s="134" t="s">
        <v>129</v>
      </c>
      <c r="G423" s="134" t="s">
        <v>129</v>
      </c>
      <c r="H423" s="171" t="str">
        <f>IFERROR((Table5[[#This Row],[_202340]]-Table5[[#This Row],[_201940]])/Table5[[#This Row],[_201940]]*1,"")</f>
        <v/>
      </c>
    </row>
    <row r="424" spans="1:8">
      <c r="A424" s="132">
        <v>130040</v>
      </c>
      <c r="B424" s="134" t="s">
        <v>1136</v>
      </c>
      <c r="C424" s="134">
        <v>42</v>
      </c>
      <c r="D424" s="134">
        <v>39</v>
      </c>
      <c r="E424" s="134">
        <v>25</v>
      </c>
      <c r="F424" s="134">
        <v>42</v>
      </c>
      <c r="G424" s="134" t="s">
        <v>129</v>
      </c>
      <c r="H424" s="171" t="str">
        <f>IFERROR((Table5[[#This Row],[_202340]]-Table5[[#This Row],[_201940]])/Table5[[#This Row],[_201940]]*1,"")</f>
        <v/>
      </c>
    </row>
    <row r="425" spans="1:8">
      <c r="A425" s="132">
        <v>130040</v>
      </c>
      <c r="B425" s="134" t="s">
        <v>1137</v>
      </c>
      <c r="C425" s="134">
        <v>22</v>
      </c>
      <c r="D425" s="134">
        <v>27</v>
      </c>
      <c r="E425" s="134">
        <v>18</v>
      </c>
      <c r="F425" s="134">
        <v>29</v>
      </c>
      <c r="G425" s="134" t="s">
        <v>129</v>
      </c>
      <c r="H425" s="171" t="str">
        <f>IFERROR((Table5[[#This Row],[_202340]]-Table5[[#This Row],[_201940]])/Table5[[#This Row],[_201940]]*1,"")</f>
        <v/>
      </c>
    </row>
    <row r="426" spans="1:8">
      <c r="A426" s="132">
        <v>130040</v>
      </c>
      <c r="B426" s="134" t="s">
        <v>1138</v>
      </c>
      <c r="C426" s="134">
        <v>3</v>
      </c>
      <c r="D426" s="134">
        <v>2</v>
      </c>
      <c r="E426" s="134">
        <v>4</v>
      </c>
      <c r="F426" s="134">
        <v>5</v>
      </c>
      <c r="G426" s="134" t="s">
        <v>129</v>
      </c>
      <c r="H426" s="171" t="str">
        <f>IFERROR((Table5[[#This Row],[_202340]]-Table5[[#This Row],[_201940]])/Table5[[#This Row],[_201940]]*1,"")</f>
        <v/>
      </c>
    </row>
    <row r="427" spans="1:8" ht="28.5">
      <c r="A427" s="132">
        <v>130040</v>
      </c>
      <c r="B427" s="134" t="s">
        <v>1164</v>
      </c>
      <c r="C427" s="134">
        <v>46</v>
      </c>
      <c r="D427" s="134">
        <v>41</v>
      </c>
      <c r="E427" s="134">
        <v>26</v>
      </c>
      <c r="F427" s="134">
        <v>42</v>
      </c>
      <c r="G427" s="134" t="s">
        <v>129</v>
      </c>
      <c r="H427" s="171" t="str">
        <f>IFERROR((Table5[[#This Row],[_202340]]-Table5[[#This Row],[_201940]])/Table5[[#This Row],[_201940]]*1,"")</f>
        <v/>
      </c>
    </row>
    <row r="428" spans="1:8" ht="28.5">
      <c r="A428" s="132">
        <v>130040</v>
      </c>
      <c r="B428" s="134" t="s">
        <v>1165</v>
      </c>
      <c r="C428" s="134" t="s">
        <v>129</v>
      </c>
      <c r="D428" s="134" t="s">
        <v>129</v>
      </c>
      <c r="E428" s="134" t="s">
        <v>129</v>
      </c>
      <c r="F428" s="134" t="s">
        <v>129</v>
      </c>
      <c r="G428" s="134" t="s">
        <v>129</v>
      </c>
      <c r="H428" s="171" t="str">
        <f>IFERROR((Table5[[#This Row],[_202340]]-Table5[[#This Row],[_201940]])/Table5[[#This Row],[_201940]]*1,"")</f>
        <v/>
      </c>
    </row>
    <row r="429" spans="1:8">
      <c r="A429" s="132">
        <v>130040</v>
      </c>
      <c r="B429" s="134" t="s">
        <v>1141</v>
      </c>
      <c r="C429" s="134">
        <v>49</v>
      </c>
      <c r="D429" s="134">
        <v>43</v>
      </c>
      <c r="E429" s="134">
        <v>30</v>
      </c>
      <c r="F429" s="134">
        <v>47</v>
      </c>
      <c r="G429" s="134" t="s">
        <v>129</v>
      </c>
      <c r="H429" s="171" t="str">
        <f>IFERROR((Table5[[#This Row],[_202340]]-Table5[[#This Row],[_201940]])/Table5[[#This Row],[_201940]]*1,"")</f>
        <v/>
      </c>
    </row>
    <row r="430" spans="1:8">
      <c r="A430" s="132">
        <v>130040</v>
      </c>
      <c r="B430" s="134" t="s">
        <v>1142</v>
      </c>
      <c r="C430" s="134">
        <v>25</v>
      </c>
      <c r="D430" s="134">
        <v>29</v>
      </c>
      <c r="E430" s="134">
        <v>22</v>
      </c>
      <c r="F430" s="134">
        <v>32</v>
      </c>
      <c r="G430" s="134" t="s">
        <v>129</v>
      </c>
      <c r="H430" s="171" t="str">
        <f>IFERROR((Table5[[#This Row],[_202340]]-Table5[[#This Row],[_201940]])/Table5[[#This Row],[_201940]]*1,"")</f>
        <v/>
      </c>
    </row>
    <row r="431" spans="1:8">
      <c r="A431" s="132">
        <v>130040</v>
      </c>
      <c r="B431" s="134" t="s">
        <v>1143</v>
      </c>
      <c r="C431" s="134">
        <v>3</v>
      </c>
      <c r="D431" s="134">
        <v>2</v>
      </c>
      <c r="E431" s="134">
        <v>4</v>
      </c>
      <c r="F431" s="134">
        <v>5</v>
      </c>
      <c r="G431" s="134" t="s">
        <v>129</v>
      </c>
      <c r="H431" s="171" t="str">
        <f>IFERROR((Table5[[#This Row],[_202340]]-Table5[[#This Row],[_201940]])/Table5[[#This Row],[_201940]]*1,"")</f>
        <v/>
      </c>
    </row>
    <row r="432" spans="1:8" ht="28.5">
      <c r="A432" s="132">
        <v>130040</v>
      </c>
      <c r="B432" s="134" t="s">
        <v>1166</v>
      </c>
      <c r="C432" s="134">
        <v>47</v>
      </c>
      <c r="D432" s="134">
        <v>43</v>
      </c>
      <c r="E432" s="134">
        <v>28</v>
      </c>
      <c r="F432" s="134">
        <v>44</v>
      </c>
      <c r="G432" s="134" t="s">
        <v>129</v>
      </c>
      <c r="H432" s="171" t="str">
        <f>IFERROR((Table5[[#This Row],[_202340]]-Table5[[#This Row],[_201940]])/Table5[[#This Row],[_201940]]*1,"")</f>
        <v/>
      </c>
    </row>
    <row r="433" spans="1:8" ht="28.5">
      <c r="A433" s="132">
        <v>130040</v>
      </c>
      <c r="B433" s="134" t="s">
        <v>1167</v>
      </c>
      <c r="C433" s="134" t="s">
        <v>129</v>
      </c>
      <c r="D433" s="134" t="s">
        <v>129</v>
      </c>
      <c r="E433" s="134" t="s">
        <v>129</v>
      </c>
      <c r="F433" s="134" t="s">
        <v>129</v>
      </c>
      <c r="G433" s="134" t="s">
        <v>129</v>
      </c>
      <c r="H433" s="171" t="str">
        <f>IFERROR((Table5[[#This Row],[_202340]]-Table5[[#This Row],[_201940]])/Table5[[#This Row],[_201940]]*1,"")</f>
        <v/>
      </c>
    </row>
    <row r="434" spans="1:8">
      <c r="A434" s="132">
        <v>130040</v>
      </c>
      <c r="B434" s="134" t="s">
        <v>1146</v>
      </c>
      <c r="C434" s="134">
        <v>50</v>
      </c>
      <c r="D434" s="134">
        <v>45</v>
      </c>
      <c r="E434" s="134">
        <v>32</v>
      </c>
      <c r="F434" s="134">
        <v>49</v>
      </c>
      <c r="G434" s="134" t="s">
        <v>129</v>
      </c>
      <c r="H434" s="171" t="str">
        <f>IFERROR((Table5[[#This Row],[_202340]]-Table5[[#This Row],[_201940]])/Table5[[#This Row],[_201940]]*1,"")</f>
        <v/>
      </c>
    </row>
    <row r="435" spans="1:8" ht="28.5">
      <c r="A435" s="132">
        <v>130040</v>
      </c>
      <c r="B435" s="134" t="s">
        <v>1147</v>
      </c>
      <c r="C435" s="134">
        <v>3</v>
      </c>
      <c r="D435" s="134">
        <v>2</v>
      </c>
      <c r="E435" s="134">
        <v>4</v>
      </c>
      <c r="F435" s="134">
        <v>0</v>
      </c>
      <c r="G435" s="134" t="s">
        <v>129</v>
      </c>
      <c r="H435" s="171" t="str">
        <f>IFERROR((Table5[[#This Row],[_202340]]-Table5[[#This Row],[_201940]])/Table5[[#This Row],[_201940]]*1,"")</f>
        <v/>
      </c>
    </row>
    <row r="436" spans="1:8" ht="28.5">
      <c r="A436" s="132">
        <v>130040</v>
      </c>
      <c r="B436" s="134" t="s">
        <v>1148</v>
      </c>
      <c r="C436" s="134">
        <v>80</v>
      </c>
      <c r="D436" s="134">
        <v>53</v>
      </c>
      <c r="E436" s="134">
        <v>56</v>
      </c>
      <c r="F436" s="134">
        <v>46</v>
      </c>
      <c r="G436" s="134" t="s">
        <v>129</v>
      </c>
      <c r="H436" s="171" t="str">
        <f>IFERROR((Table5[[#This Row],[_202340]]-Table5[[#This Row],[_201940]])/Table5[[#This Row],[_201940]]*1,"")</f>
        <v/>
      </c>
    </row>
    <row r="437" spans="1:8" ht="28.5">
      <c r="A437" s="132">
        <v>130040</v>
      </c>
      <c r="B437" s="134" t="s">
        <v>1149</v>
      </c>
      <c r="C437" s="134">
        <v>60</v>
      </c>
      <c r="D437" s="134">
        <v>47</v>
      </c>
      <c r="E437" s="134">
        <v>47</v>
      </c>
      <c r="F437" s="134">
        <v>52</v>
      </c>
      <c r="G437" s="134" t="s">
        <v>129</v>
      </c>
      <c r="H437" s="171" t="str">
        <f>IFERROR((Table5[[#This Row],[_202340]]-Table5[[#This Row],[_201940]])/Table5[[#This Row],[_201940]]*1,"")</f>
        <v/>
      </c>
    </row>
    <row r="438" spans="1:8" ht="28.5">
      <c r="A438" s="132">
        <v>130040</v>
      </c>
      <c r="B438" s="134" t="s">
        <v>1150</v>
      </c>
      <c r="C438" s="134">
        <v>143</v>
      </c>
      <c r="D438" s="134">
        <v>102</v>
      </c>
      <c r="E438" s="134">
        <v>107</v>
      </c>
      <c r="F438" s="134">
        <v>98</v>
      </c>
      <c r="G438" s="134" t="s">
        <v>129</v>
      </c>
      <c r="H438" s="171" t="str">
        <f>IFERROR((Table5[[#This Row],[_202340]]-Table5[[#This Row],[_201940]])/Table5[[#This Row],[_201940]]*1,"")</f>
        <v/>
      </c>
    </row>
    <row r="439" spans="1:8">
      <c r="A439" s="132">
        <v>130040</v>
      </c>
      <c r="B439" s="134" t="s">
        <v>1151</v>
      </c>
      <c r="C439" s="134">
        <v>26</v>
      </c>
      <c r="D439" s="134">
        <v>31</v>
      </c>
      <c r="E439" s="134">
        <v>23</v>
      </c>
      <c r="F439" s="134">
        <v>33</v>
      </c>
      <c r="G439" s="134" t="s">
        <v>129</v>
      </c>
      <c r="H439" s="171" t="str">
        <f>IFERROR((Table5[[#This Row],[_202340]]-Table5[[#This Row],[_201940]])/Table5[[#This Row],[_201940]]*1,"")</f>
        <v/>
      </c>
    </row>
    <row r="440" spans="1:8" ht="28.5">
      <c r="A440" s="132">
        <v>130040</v>
      </c>
      <c r="B440" s="134" t="s">
        <v>1152</v>
      </c>
      <c r="C440" s="134">
        <v>43</v>
      </c>
      <c r="D440" s="134">
        <v>37</v>
      </c>
      <c r="E440" s="134">
        <v>43</v>
      </c>
      <c r="F440" s="134">
        <v>31</v>
      </c>
      <c r="G440" s="134" t="s">
        <v>129</v>
      </c>
      <c r="H440" s="171" t="str">
        <f>IFERROR((Table5[[#This Row],[_202340]]-Table5[[#This Row],[_201940]])/Table5[[#This Row],[_201940]]*1,"")</f>
        <v/>
      </c>
    </row>
    <row r="441" spans="1:8" ht="28.5">
      <c r="A441" s="132">
        <v>130040</v>
      </c>
      <c r="B441" s="134" t="s">
        <v>1153</v>
      </c>
      <c r="C441" s="134">
        <v>2</v>
      </c>
      <c r="D441" s="134">
        <v>1</v>
      </c>
      <c r="E441" s="134">
        <v>3</v>
      </c>
      <c r="F441" s="134">
        <v>0</v>
      </c>
      <c r="G441" s="134" t="s">
        <v>129</v>
      </c>
      <c r="H441" s="171" t="str">
        <f>IFERROR((Table5[[#This Row],[_202340]]-Table5[[#This Row],[_201940]])/Table5[[#This Row],[_201940]]*1,"")</f>
        <v/>
      </c>
    </row>
    <row r="442" spans="1:8" ht="28.5">
      <c r="A442" s="132">
        <v>130040</v>
      </c>
      <c r="B442" s="134" t="s">
        <v>1154</v>
      </c>
      <c r="C442" s="134">
        <v>41</v>
      </c>
      <c r="D442" s="134">
        <v>36</v>
      </c>
      <c r="E442" s="134">
        <v>40</v>
      </c>
      <c r="F442" s="134">
        <v>31</v>
      </c>
      <c r="G442" s="134" t="s">
        <v>129</v>
      </c>
      <c r="H442" s="171" t="str">
        <f>IFERROR((Table5[[#This Row],[_202340]]-Table5[[#This Row],[_201940]])/Table5[[#This Row],[_201940]]*1,"")</f>
        <v/>
      </c>
    </row>
    <row r="443" spans="1:8" ht="28.5">
      <c r="A443" s="132">
        <v>130040</v>
      </c>
      <c r="B443" s="134" t="s">
        <v>1155</v>
      </c>
      <c r="C443" s="134">
        <v>31</v>
      </c>
      <c r="D443" s="134">
        <v>32</v>
      </c>
      <c r="E443" s="134">
        <v>34</v>
      </c>
      <c r="F443" s="134">
        <v>35</v>
      </c>
      <c r="G443" s="134" t="s">
        <v>129</v>
      </c>
      <c r="H443" s="171" t="str">
        <f>IFERROR((Table5[[#This Row],[_202340]]-Table5[[#This Row],[_201940]])/Table5[[#This Row],[_201940]]*1,"")</f>
        <v/>
      </c>
    </row>
    <row r="444" spans="1:8">
      <c r="A444" s="132">
        <v>130217</v>
      </c>
      <c r="B444" s="134" t="s">
        <v>1179</v>
      </c>
      <c r="C444" s="134">
        <v>241</v>
      </c>
      <c r="D444" s="134">
        <v>242</v>
      </c>
      <c r="E444" s="134">
        <v>182</v>
      </c>
      <c r="F444" s="134">
        <v>184</v>
      </c>
      <c r="G444" s="134" t="s">
        <v>129</v>
      </c>
      <c r="H444" s="171" t="str">
        <f>IFERROR((Table5[[#This Row],[_202340]]-Table5[[#This Row],[_201940]])/Table5[[#This Row],[_201940]]*1,"")</f>
        <v/>
      </c>
    </row>
    <row r="445" spans="1:8">
      <c r="A445" s="132">
        <v>130217</v>
      </c>
      <c r="B445" s="134" t="s">
        <v>1131</v>
      </c>
      <c r="C445" s="134">
        <v>0</v>
      </c>
      <c r="D445" s="134">
        <v>0</v>
      </c>
      <c r="E445" s="134">
        <v>0</v>
      </c>
      <c r="F445" s="134">
        <v>0</v>
      </c>
      <c r="G445" s="134" t="s">
        <v>129</v>
      </c>
      <c r="H445" s="171" t="str">
        <f>IFERROR((Table5[[#This Row],[_202340]]-Table5[[#This Row],[_201940]])/Table5[[#This Row],[_201940]]*1,"")</f>
        <v/>
      </c>
    </row>
    <row r="446" spans="1:8">
      <c r="A446" s="132">
        <v>130217</v>
      </c>
      <c r="B446" s="134" t="s">
        <v>1132</v>
      </c>
      <c r="C446" s="134">
        <v>241</v>
      </c>
      <c r="D446" s="134">
        <v>242</v>
      </c>
      <c r="E446" s="134">
        <v>182</v>
      </c>
      <c r="F446" s="134">
        <v>184</v>
      </c>
      <c r="G446" s="134" t="s">
        <v>129</v>
      </c>
      <c r="H446" s="171" t="str">
        <f>IFERROR((Table5[[#This Row],[_202340]]-Table5[[#This Row],[_201940]])/Table5[[#This Row],[_201940]]*1,"")</f>
        <v/>
      </c>
    </row>
    <row r="447" spans="1:8">
      <c r="A447" s="132">
        <v>130217</v>
      </c>
      <c r="B447" s="134" t="s">
        <v>1133</v>
      </c>
      <c r="C447" s="134">
        <v>11</v>
      </c>
      <c r="D447" s="134">
        <v>15</v>
      </c>
      <c r="E447" s="134">
        <v>3</v>
      </c>
      <c r="F447" s="134">
        <v>3</v>
      </c>
      <c r="G447" s="134" t="s">
        <v>129</v>
      </c>
      <c r="H447" s="171" t="str">
        <f>IFERROR((Table5[[#This Row],[_202340]]-Table5[[#This Row],[_201940]])/Table5[[#This Row],[_201940]]*1,"")</f>
        <v/>
      </c>
    </row>
    <row r="448" spans="1:8" ht="28.5">
      <c r="A448" s="132">
        <v>130217</v>
      </c>
      <c r="B448" s="134" t="s">
        <v>1162</v>
      </c>
      <c r="C448" s="134">
        <v>16</v>
      </c>
      <c r="D448" s="134">
        <v>11</v>
      </c>
      <c r="E448" s="134">
        <v>16</v>
      </c>
      <c r="F448" s="134">
        <v>15</v>
      </c>
      <c r="G448" s="134" t="s">
        <v>129</v>
      </c>
      <c r="H448" s="171" t="str">
        <f>IFERROR((Table5[[#This Row],[_202340]]-Table5[[#This Row],[_201940]])/Table5[[#This Row],[_201940]]*1,"")</f>
        <v/>
      </c>
    </row>
    <row r="449" spans="1:8" ht="28.5">
      <c r="A449" s="132">
        <v>130217</v>
      </c>
      <c r="B449" s="134" t="s">
        <v>1163</v>
      </c>
      <c r="C449" s="134" t="s">
        <v>129</v>
      </c>
      <c r="D449" s="134" t="s">
        <v>129</v>
      </c>
      <c r="E449" s="134" t="s">
        <v>129</v>
      </c>
      <c r="F449" s="134" t="s">
        <v>129</v>
      </c>
      <c r="G449" s="134" t="s">
        <v>129</v>
      </c>
      <c r="H449" s="171" t="str">
        <f>IFERROR((Table5[[#This Row],[_202340]]-Table5[[#This Row],[_201940]])/Table5[[#This Row],[_201940]]*1,"")</f>
        <v/>
      </c>
    </row>
    <row r="450" spans="1:8">
      <c r="A450" s="132">
        <v>130217</v>
      </c>
      <c r="B450" s="134" t="s">
        <v>1136</v>
      </c>
      <c r="C450" s="134">
        <v>27</v>
      </c>
      <c r="D450" s="134">
        <v>26</v>
      </c>
      <c r="E450" s="134">
        <v>19</v>
      </c>
      <c r="F450" s="134">
        <v>18</v>
      </c>
      <c r="G450" s="134" t="s">
        <v>129</v>
      </c>
      <c r="H450" s="171" t="str">
        <f>IFERROR((Table5[[#This Row],[_202340]]-Table5[[#This Row],[_201940]])/Table5[[#This Row],[_201940]]*1,"")</f>
        <v/>
      </c>
    </row>
    <row r="451" spans="1:8">
      <c r="A451" s="132">
        <v>130217</v>
      </c>
      <c r="B451" s="134" t="s">
        <v>1137</v>
      </c>
      <c r="C451" s="134">
        <v>11</v>
      </c>
      <c r="D451" s="134">
        <v>11</v>
      </c>
      <c r="E451" s="134">
        <v>10</v>
      </c>
      <c r="F451" s="134">
        <v>10</v>
      </c>
      <c r="G451" s="134" t="s">
        <v>129</v>
      </c>
      <c r="H451" s="171" t="str">
        <f>IFERROR((Table5[[#This Row],[_202340]]-Table5[[#This Row],[_201940]])/Table5[[#This Row],[_201940]]*1,"")</f>
        <v/>
      </c>
    </row>
    <row r="452" spans="1:8">
      <c r="A452" s="132">
        <v>130217</v>
      </c>
      <c r="B452" s="134" t="s">
        <v>1138</v>
      </c>
      <c r="C452" s="134">
        <v>11</v>
      </c>
      <c r="D452" s="134">
        <v>16</v>
      </c>
      <c r="E452" s="134">
        <v>3</v>
      </c>
      <c r="F452" s="134">
        <v>4</v>
      </c>
      <c r="G452" s="134" t="s">
        <v>129</v>
      </c>
      <c r="H452" s="171" t="str">
        <f>IFERROR((Table5[[#This Row],[_202340]]-Table5[[#This Row],[_201940]])/Table5[[#This Row],[_201940]]*1,"")</f>
        <v/>
      </c>
    </row>
    <row r="453" spans="1:8" ht="28.5">
      <c r="A453" s="132">
        <v>130217</v>
      </c>
      <c r="B453" s="134" t="s">
        <v>1164</v>
      </c>
      <c r="C453" s="134">
        <v>23</v>
      </c>
      <c r="D453" s="134">
        <v>14</v>
      </c>
      <c r="E453" s="134">
        <v>20</v>
      </c>
      <c r="F453" s="134">
        <v>21</v>
      </c>
      <c r="G453" s="134" t="s">
        <v>129</v>
      </c>
      <c r="H453" s="171" t="str">
        <f>IFERROR((Table5[[#This Row],[_202340]]-Table5[[#This Row],[_201940]])/Table5[[#This Row],[_201940]]*1,"")</f>
        <v/>
      </c>
    </row>
    <row r="454" spans="1:8" ht="28.5">
      <c r="A454" s="132">
        <v>130217</v>
      </c>
      <c r="B454" s="134" t="s">
        <v>1165</v>
      </c>
      <c r="C454" s="134" t="s">
        <v>129</v>
      </c>
      <c r="D454" s="134" t="s">
        <v>129</v>
      </c>
      <c r="E454" s="134" t="s">
        <v>129</v>
      </c>
      <c r="F454" s="134" t="s">
        <v>129</v>
      </c>
      <c r="G454" s="134" t="s">
        <v>129</v>
      </c>
      <c r="H454" s="171" t="str">
        <f>IFERROR((Table5[[#This Row],[_202340]]-Table5[[#This Row],[_201940]])/Table5[[#This Row],[_201940]]*1,"")</f>
        <v/>
      </c>
    </row>
    <row r="455" spans="1:8">
      <c r="A455" s="132">
        <v>130217</v>
      </c>
      <c r="B455" s="134" t="s">
        <v>1141</v>
      </c>
      <c r="C455" s="134">
        <v>34</v>
      </c>
      <c r="D455" s="134">
        <v>30</v>
      </c>
      <c r="E455" s="134">
        <v>23</v>
      </c>
      <c r="F455" s="134">
        <v>25</v>
      </c>
      <c r="G455" s="134" t="s">
        <v>129</v>
      </c>
      <c r="H455" s="171" t="str">
        <f>IFERROR((Table5[[#This Row],[_202340]]-Table5[[#This Row],[_201940]])/Table5[[#This Row],[_201940]]*1,"")</f>
        <v/>
      </c>
    </row>
    <row r="456" spans="1:8">
      <c r="A456" s="132">
        <v>130217</v>
      </c>
      <c r="B456" s="134" t="s">
        <v>1142</v>
      </c>
      <c r="C456" s="134">
        <v>14</v>
      </c>
      <c r="D456" s="134">
        <v>12</v>
      </c>
      <c r="E456" s="134">
        <v>13</v>
      </c>
      <c r="F456" s="134">
        <v>14</v>
      </c>
      <c r="G456" s="134" t="s">
        <v>129</v>
      </c>
      <c r="H456" s="171" t="str">
        <f>IFERROR((Table5[[#This Row],[_202340]]-Table5[[#This Row],[_201940]])/Table5[[#This Row],[_201940]]*1,"")</f>
        <v/>
      </c>
    </row>
    <row r="457" spans="1:8">
      <c r="A457" s="132">
        <v>130217</v>
      </c>
      <c r="B457" s="134" t="s">
        <v>1143</v>
      </c>
      <c r="C457" s="134">
        <v>11</v>
      </c>
      <c r="D457" s="134">
        <v>16</v>
      </c>
      <c r="E457" s="134">
        <v>3</v>
      </c>
      <c r="F457" s="134">
        <v>4</v>
      </c>
      <c r="G457" s="134" t="s">
        <v>129</v>
      </c>
      <c r="H457" s="171" t="str">
        <f>IFERROR((Table5[[#This Row],[_202340]]-Table5[[#This Row],[_201940]])/Table5[[#This Row],[_201940]]*1,"")</f>
        <v/>
      </c>
    </row>
    <row r="458" spans="1:8" ht="28.5">
      <c r="A458" s="132">
        <v>130217</v>
      </c>
      <c r="B458" s="134" t="s">
        <v>1166</v>
      </c>
      <c r="C458" s="134">
        <v>27</v>
      </c>
      <c r="D458" s="134">
        <v>17</v>
      </c>
      <c r="E458" s="134">
        <v>22</v>
      </c>
      <c r="F458" s="134">
        <v>21</v>
      </c>
      <c r="G458" s="134" t="s">
        <v>129</v>
      </c>
      <c r="H458" s="171" t="str">
        <f>IFERROR((Table5[[#This Row],[_202340]]-Table5[[#This Row],[_201940]])/Table5[[#This Row],[_201940]]*1,"")</f>
        <v/>
      </c>
    </row>
    <row r="459" spans="1:8" ht="28.5">
      <c r="A459" s="132">
        <v>130217</v>
      </c>
      <c r="B459" s="134" t="s">
        <v>1167</v>
      </c>
      <c r="C459" s="134" t="s">
        <v>129</v>
      </c>
      <c r="D459" s="134" t="s">
        <v>129</v>
      </c>
      <c r="E459" s="134" t="s">
        <v>129</v>
      </c>
      <c r="F459" s="134" t="s">
        <v>129</v>
      </c>
      <c r="G459" s="134" t="s">
        <v>129</v>
      </c>
      <c r="H459" s="171" t="str">
        <f>IFERROR((Table5[[#This Row],[_202340]]-Table5[[#This Row],[_201940]])/Table5[[#This Row],[_201940]]*1,"")</f>
        <v/>
      </c>
    </row>
    <row r="460" spans="1:8">
      <c r="A460" s="132">
        <v>130217</v>
      </c>
      <c r="B460" s="134" t="s">
        <v>1146</v>
      </c>
      <c r="C460" s="134">
        <v>38</v>
      </c>
      <c r="D460" s="134">
        <v>33</v>
      </c>
      <c r="E460" s="134">
        <v>25</v>
      </c>
      <c r="F460" s="134">
        <v>25</v>
      </c>
      <c r="G460" s="134" t="s">
        <v>129</v>
      </c>
      <c r="H460" s="171" t="str">
        <f>IFERROR((Table5[[#This Row],[_202340]]-Table5[[#This Row],[_201940]])/Table5[[#This Row],[_201940]]*1,"")</f>
        <v/>
      </c>
    </row>
    <row r="461" spans="1:8" ht="28.5">
      <c r="A461" s="132">
        <v>130217</v>
      </c>
      <c r="B461" s="134" t="s">
        <v>1147</v>
      </c>
      <c r="C461" s="134">
        <v>7</v>
      </c>
      <c r="D461" s="134">
        <v>2</v>
      </c>
      <c r="E461" s="134">
        <v>0</v>
      </c>
      <c r="F461" s="134">
        <v>2</v>
      </c>
      <c r="G461" s="134" t="s">
        <v>129</v>
      </c>
      <c r="H461" s="171" t="str">
        <f>IFERROR((Table5[[#This Row],[_202340]]-Table5[[#This Row],[_201940]])/Table5[[#This Row],[_201940]]*1,"")</f>
        <v/>
      </c>
    </row>
    <row r="462" spans="1:8" ht="28.5">
      <c r="A462" s="132">
        <v>130217</v>
      </c>
      <c r="B462" s="134" t="s">
        <v>1148</v>
      </c>
      <c r="C462" s="134">
        <v>117</v>
      </c>
      <c r="D462" s="134">
        <v>139</v>
      </c>
      <c r="E462" s="134">
        <v>90</v>
      </c>
      <c r="F462" s="134">
        <v>92</v>
      </c>
      <c r="G462" s="134" t="s">
        <v>129</v>
      </c>
      <c r="H462" s="171" t="str">
        <f>IFERROR((Table5[[#This Row],[_202340]]-Table5[[#This Row],[_201940]])/Table5[[#This Row],[_201940]]*1,"")</f>
        <v/>
      </c>
    </row>
    <row r="463" spans="1:8" ht="28.5">
      <c r="A463" s="132">
        <v>130217</v>
      </c>
      <c r="B463" s="134" t="s">
        <v>1149</v>
      </c>
      <c r="C463" s="134">
        <v>79</v>
      </c>
      <c r="D463" s="134">
        <v>68</v>
      </c>
      <c r="E463" s="134">
        <v>67</v>
      </c>
      <c r="F463" s="134">
        <v>65</v>
      </c>
      <c r="G463" s="134" t="s">
        <v>129</v>
      </c>
      <c r="H463" s="171" t="str">
        <f>IFERROR((Table5[[#This Row],[_202340]]-Table5[[#This Row],[_201940]])/Table5[[#This Row],[_201940]]*1,"")</f>
        <v/>
      </c>
    </row>
    <row r="464" spans="1:8" ht="28.5">
      <c r="A464" s="132">
        <v>130217</v>
      </c>
      <c r="B464" s="134" t="s">
        <v>1150</v>
      </c>
      <c r="C464" s="134">
        <v>203</v>
      </c>
      <c r="D464" s="134">
        <v>209</v>
      </c>
      <c r="E464" s="134">
        <v>157</v>
      </c>
      <c r="F464" s="134">
        <v>159</v>
      </c>
      <c r="G464" s="134" t="s">
        <v>129</v>
      </c>
      <c r="H464" s="171" t="str">
        <f>IFERROR((Table5[[#This Row],[_202340]]-Table5[[#This Row],[_201940]])/Table5[[#This Row],[_201940]]*1,"")</f>
        <v/>
      </c>
    </row>
    <row r="465" spans="1:8">
      <c r="A465" s="132">
        <v>130217</v>
      </c>
      <c r="B465" s="134" t="s">
        <v>1151</v>
      </c>
      <c r="C465" s="134">
        <v>16</v>
      </c>
      <c r="D465" s="134">
        <v>14</v>
      </c>
      <c r="E465" s="134">
        <v>14</v>
      </c>
      <c r="F465" s="134">
        <v>14</v>
      </c>
      <c r="G465" s="134" t="s">
        <v>129</v>
      </c>
      <c r="H465" s="171" t="str">
        <f>IFERROR((Table5[[#This Row],[_202340]]-Table5[[#This Row],[_201940]])/Table5[[#This Row],[_201940]]*1,"")</f>
        <v/>
      </c>
    </row>
    <row r="466" spans="1:8" ht="28.5">
      <c r="A466" s="132">
        <v>130217</v>
      </c>
      <c r="B466" s="134" t="s">
        <v>1152</v>
      </c>
      <c r="C466" s="134">
        <v>51</v>
      </c>
      <c r="D466" s="134">
        <v>58</v>
      </c>
      <c r="E466" s="134">
        <v>49</v>
      </c>
      <c r="F466" s="134">
        <v>51</v>
      </c>
      <c r="G466" s="134" t="s">
        <v>129</v>
      </c>
      <c r="H466" s="171" t="str">
        <f>IFERROR((Table5[[#This Row],[_202340]]-Table5[[#This Row],[_201940]])/Table5[[#This Row],[_201940]]*1,"")</f>
        <v/>
      </c>
    </row>
    <row r="467" spans="1:8" ht="28.5">
      <c r="A467" s="132">
        <v>130217</v>
      </c>
      <c r="B467" s="134" t="s">
        <v>1153</v>
      </c>
      <c r="C467" s="134">
        <v>3</v>
      </c>
      <c r="D467" s="134">
        <v>1</v>
      </c>
      <c r="E467" s="134">
        <v>0</v>
      </c>
      <c r="F467" s="134">
        <v>1</v>
      </c>
      <c r="G467" s="134" t="s">
        <v>129</v>
      </c>
      <c r="H467" s="171" t="str">
        <f>IFERROR((Table5[[#This Row],[_202340]]-Table5[[#This Row],[_201940]])/Table5[[#This Row],[_201940]]*1,"")</f>
        <v/>
      </c>
    </row>
    <row r="468" spans="1:8" ht="28.5">
      <c r="A468" s="132">
        <v>130217</v>
      </c>
      <c r="B468" s="134" t="s">
        <v>1154</v>
      </c>
      <c r="C468" s="134">
        <v>49</v>
      </c>
      <c r="D468" s="134">
        <v>57</v>
      </c>
      <c r="E468" s="134">
        <v>49</v>
      </c>
      <c r="F468" s="134">
        <v>50</v>
      </c>
      <c r="G468" s="134" t="s">
        <v>129</v>
      </c>
      <c r="H468" s="171" t="str">
        <f>IFERROR((Table5[[#This Row],[_202340]]-Table5[[#This Row],[_201940]])/Table5[[#This Row],[_201940]]*1,"")</f>
        <v/>
      </c>
    </row>
    <row r="469" spans="1:8" ht="28.5">
      <c r="A469" s="132">
        <v>130217</v>
      </c>
      <c r="B469" s="134" t="s">
        <v>1155</v>
      </c>
      <c r="C469" s="134">
        <v>33</v>
      </c>
      <c r="D469" s="134">
        <v>28</v>
      </c>
      <c r="E469" s="134">
        <v>37</v>
      </c>
      <c r="F469" s="134">
        <v>35</v>
      </c>
      <c r="G469" s="134" t="s">
        <v>129</v>
      </c>
      <c r="H469" s="171" t="str">
        <f>IFERROR((Table5[[#This Row],[_202340]]-Table5[[#This Row],[_201940]])/Table5[[#This Row],[_201940]]*1,"")</f>
        <v/>
      </c>
    </row>
    <row r="470" spans="1:8">
      <c r="A470" s="132">
        <v>130396</v>
      </c>
      <c r="B470" s="134" t="s">
        <v>1179</v>
      </c>
      <c r="C470" s="134">
        <v>822</v>
      </c>
      <c r="D470" s="134">
        <v>899</v>
      </c>
      <c r="E470" s="134">
        <v>926</v>
      </c>
      <c r="F470" s="134">
        <v>774</v>
      </c>
      <c r="G470" s="134" t="s">
        <v>129</v>
      </c>
      <c r="H470" s="171" t="str">
        <f>IFERROR((Table5[[#This Row],[_202340]]-Table5[[#This Row],[_201940]])/Table5[[#This Row],[_201940]]*1,"")</f>
        <v/>
      </c>
    </row>
    <row r="471" spans="1:8">
      <c r="A471" s="132">
        <v>130396</v>
      </c>
      <c r="B471" s="134" t="s">
        <v>1131</v>
      </c>
      <c r="C471" s="134">
        <v>0</v>
      </c>
      <c r="D471" s="134">
        <v>0</v>
      </c>
      <c r="E471" s="134">
        <v>0</v>
      </c>
      <c r="F471" s="134">
        <v>0</v>
      </c>
      <c r="G471" s="134" t="s">
        <v>129</v>
      </c>
      <c r="H471" s="171" t="str">
        <f>IFERROR((Table5[[#This Row],[_202340]]-Table5[[#This Row],[_201940]])/Table5[[#This Row],[_201940]]*1,"")</f>
        <v/>
      </c>
    </row>
    <row r="472" spans="1:8">
      <c r="A472" s="132">
        <v>130396</v>
      </c>
      <c r="B472" s="134" t="s">
        <v>1132</v>
      </c>
      <c r="C472" s="134">
        <v>822</v>
      </c>
      <c r="D472" s="134">
        <v>899</v>
      </c>
      <c r="E472" s="134">
        <v>926</v>
      </c>
      <c r="F472" s="134">
        <v>774</v>
      </c>
      <c r="G472" s="134" t="s">
        <v>129</v>
      </c>
      <c r="H472" s="171" t="str">
        <f>IFERROR((Table5[[#This Row],[_202340]]-Table5[[#This Row],[_201940]])/Table5[[#This Row],[_201940]]*1,"")</f>
        <v/>
      </c>
    </row>
    <row r="473" spans="1:8">
      <c r="A473" s="132">
        <v>130396</v>
      </c>
      <c r="B473" s="134" t="s">
        <v>1133</v>
      </c>
      <c r="C473" s="134">
        <v>33</v>
      </c>
      <c r="D473" s="134">
        <v>32</v>
      </c>
      <c r="E473" s="134">
        <v>26</v>
      </c>
      <c r="F473" s="134">
        <v>22</v>
      </c>
      <c r="G473" s="134" t="s">
        <v>129</v>
      </c>
      <c r="H473" s="171" t="str">
        <f>IFERROR((Table5[[#This Row],[_202340]]-Table5[[#This Row],[_201940]])/Table5[[#This Row],[_201940]]*1,"")</f>
        <v/>
      </c>
    </row>
    <row r="474" spans="1:8" ht="28.5">
      <c r="A474" s="132">
        <v>130396</v>
      </c>
      <c r="B474" s="134" t="s">
        <v>1162</v>
      </c>
      <c r="C474" s="134">
        <v>129</v>
      </c>
      <c r="D474" s="134">
        <v>143</v>
      </c>
      <c r="E474" s="134">
        <v>149</v>
      </c>
      <c r="F474" s="134">
        <v>126</v>
      </c>
      <c r="G474" s="134" t="s">
        <v>129</v>
      </c>
      <c r="H474" s="171" t="str">
        <f>IFERROR((Table5[[#This Row],[_202340]]-Table5[[#This Row],[_201940]])/Table5[[#This Row],[_201940]]*1,"")</f>
        <v/>
      </c>
    </row>
    <row r="475" spans="1:8" ht="28.5">
      <c r="A475" s="132">
        <v>130396</v>
      </c>
      <c r="B475" s="134" t="s">
        <v>1163</v>
      </c>
      <c r="C475" s="134" t="s">
        <v>129</v>
      </c>
      <c r="D475" s="134" t="s">
        <v>129</v>
      </c>
      <c r="E475" s="134" t="s">
        <v>129</v>
      </c>
      <c r="F475" s="134" t="s">
        <v>129</v>
      </c>
      <c r="G475" s="134" t="s">
        <v>129</v>
      </c>
      <c r="H475" s="171" t="str">
        <f>IFERROR((Table5[[#This Row],[_202340]]-Table5[[#This Row],[_201940]])/Table5[[#This Row],[_201940]]*1,"")</f>
        <v/>
      </c>
    </row>
    <row r="476" spans="1:8">
      <c r="A476" s="132">
        <v>130396</v>
      </c>
      <c r="B476" s="134" t="s">
        <v>1136</v>
      </c>
      <c r="C476" s="134">
        <v>162</v>
      </c>
      <c r="D476" s="134">
        <v>175</v>
      </c>
      <c r="E476" s="134">
        <v>175</v>
      </c>
      <c r="F476" s="134">
        <v>148</v>
      </c>
      <c r="G476" s="134" t="s">
        <v>129</v>
      </c>
      <c r="H476" s="171" t="str">
        <f>IFERROR((Table5[[#This Row],[_202340]]-Table5[[#This Row],[_201940]])/Table5[[#This Row],[_201940]]*1,"")</f>
        <v/>
      </c>
    </row>
    <row r="477" spans="1:8">
      <c r="A477" s="132">
        <v>130396</v>
      </c>
      <c r="B477" s="134" t="s">
        <v>1137</v>
      </c>
      <c r="C477" s="134">
        <v>20</v>
      </c>
      <c r="D477" s="134">
        <v>19</v>
      </c>
      <c r="E477" s="134">
        <v>19</v>
      </c>
      <c r="F477" s="134">
        <v>19</v>
      </c>
      <c r="G477" s="134" t="s">
        <v>129</v>
      </c>
      <c r="H477" s="171" t="str">
        <f>IFERROR((Table5[[#This Row],[_202340]]-Table5[[#This Row],[_201940]])/Table5[[#This Row],[_201940]]*1,"")</f>
        <v/>
      </c>
    </row>
    <row r="478" spans="1:8">
      <c r="A478" s="132">
        <v>130396</v>
      </c>
      <c r="B478" s="134" t="s">
        <v>1138</v>
      </c>
      <c r="C478" s="134">
        <v>33</v>
      </c>
      <c r="D478" s="134">
        <v>34</v>
      </c>
      <c r="E478" s="134">
        <v>30</v>
      </c>
      <c r="F478" s="134">
        <v>21</v>
      </c>
      <c r="G478" s="134" t="s">
        <v>129</v>
      </c>
      <c r="H478" s="171" t="str">
        <f>IFERROR((Table5[[#This Row],[_202340]]-Table5[[#This Row],[_201940]])/Table5[[#This Row],[_201940]]*1,"")</f>
        <v/>
      </c>
    </row>
    <row r="479" spans="1:8" ht="28.5">
      <c r="A479" s="132">
        <v>130396</v>
      </c>
      <c r="B479" s="134" t="s">
        <v>1164</v>
      </c>
      <c r="C479" s="134">
        <v>164</v>
      </c>
      <c r="D479" s="134">
        <v>194</v>
      </c>
      <c r="E479" s="134">
        <v>186</v>
      </c>
      <c r="F479" s="134">
        <v>147</v>
      </c>
      <c r="G479" s="134" t="s">
        <v>129</v>
      </c>
      <c r="H479" s="171" t="str">
        <f>IFERROR((Table5[[#This Row],[_202340]]-Table5[[#This Row],[_201940]])/Table5[[#This Row],[_201940]]*1,"")</f>
        <v/>
      </c>
    </row>
    <row r="480" spans="1:8" ht="28.5">
      <c r="A480" s="132">
        <v>130396</v>
      </c>
      <c r="B480" s="134" t="s">
        <v>1165</v>
      </c>
      <c r="C480" s="134" t="s">
        <v>129</v>
      </c>
      <c r="D480" s="134" t="s">
        <v>129</v>
      </c>
      <c r="E480" s="134" t="s">
        <v>129</v>
      </c>
      <c r="F480" s="134" t="s">
        <v>129</v>
      </c>
      <c r="G480" s="134" t="s">
        <v>129</v>
      </c>
      <c r="H480" s="171" t="str">
        <f>IFERROR((Table5[[#This Row],[_202340]]-Table5[[#This Row],[_201940]])/Table5[[#This Row],[_201940]]*1,"")</f>
        <v/>
      </c>
    </row>
    <row r="481" spans="1:8">
      <c r="A481" s="132">
        <v>130396</v>
      </c>
      <c r="B481" s="134" t="s">
        <v>1141</v>
      </c>
      <c r="C481" s="134">
        <v>197</v>
      </c>
      <c r="D481" s="134">
        <v>228</v>
      </c>
      <c r="E481" s="134">
        <v>216</v>
      </c>
      <c r="F481" s="134">
        <v>168</v>
      </c>
      <c r="G481" s="134" t="s">
        <v>129</v>
      </c>
      <c r="H481" s="171" t="str">
        <f>IFERROR((Table5[[#This Row],[_202340]]-Table5[[#This Row],[_201940]])/Table5[[#This Row],[_201940]]*1,"")</f>
        <v/>
      </c>
    </row>
    <row r="482" spans="1:8">
      <c r="A482" s="132">
        <v>130396</v>
      </c>
      <c r="B482" s="134" t="s">
        <v>1142</v>
      </c>
      <c r="C482" s="134">
        <v>24</v>
      </c>
      <c r="D482" s="134">
        <v>25</v>
      </c>
      <c r="E482" s="134">
        <v>23</v>
      </c>
      <c r="F482" s="134">
        <v>22</v>
      </c>
      <c r="G482" s="134" t="s">
        <v>129</v>
      </c>
      <c r="H482" s="171" t="str">
        <f>IFERROR((Table5[[#This Row],[_202340]]-Table5[[#This Row],[_201940]])/Table5[[#This Row],[_201940]]*1,"")</f>
        <v/>
      </c>
    </row>
    <row r="483" spans="1:8">
      <c r="A483" s="132">
        <v>130396</v>
      </c>
      <c r="B483" s="134" t="s">
        <v>1143</v>
      </c>
      <c r="C483" s="134">
        <v>37</v>
      </c>
      <c r="D483" s="134">
        <v>35</v>
      </c>
      <c r="E483" s="134">
        <v>31</v>
      </c>
      <c r="F483" s="134">
        <v>20</v>
      </c>
      <c r="G483" s="134" t="s">
        <v>129</v>
      </c>
      <c r="H483" s="171" t="str">
        <f>IFERROR((Table5[[#This Row],[_202340]]-Table5[[#This Row],[_201940]])/Table5[[#This Row],[_201940]]*1,"")</f>
        <v/>
      </c>
    </row>
    <row r="484" spans="1:8" ht="28.5">
      <c r="A484" s="132">
        <v>130396</v>
      </c>
      <c r="B484" s="134" t="s">
        <v>1166</v>
      </c>
      <c r="C484" s="134">
        <v>176</v>
      </c>
      <c r="D484" s="134">
        <v>202</v>
      </c>
      <c r="E484" s="134">
        <v>201</v>
      </c>
      <c r="F484" s="134">
        <v>157</v>
      </c>
      <c r="G484" s="134" t="s">
        <v>129</v>
      </c>
      <c r="H484" s="171" t="str">
        <f>IFERROR((Table5[[#This Row],[_202340]]-Table5[[#This Row],[_201940]])/Table5[[#This Row],[_201940]]*1,"")</f>
        <v/>
      </c>
    </row>
    <row r="485" spans="1:8" ht="28.5">
      <c r="A485" s="132">
        <v>130396</v>
      </c>
      <c r="B485" s="134" t="s">
        <v>1167</v>
      </c>
      <c r="C485" s="134" t="s">
        <v>129</v>
      </c>
      <c r="D485" s="134" t="s">
        <v>129</v>
      </c>
      <c r="E485" s="134" t="s">
        <v>129</v>
      </c>
      <c r="F485" s="134" t="s">
        <v>129</v>
      </c>
      <c r="G485" s="134" t="s">
        <v>129</v>
      </c>
      <c r="H485" s="171" t="str">
        <f>IFERROR((Table5[[#This Row],[_202340]]-Table5[[#This Row],[_201940]])/Table5[[#This Row],[_201940]]*1,"")</f>
        <v/>
      </c>
    </row>
    <row r="486" spans="1:8">
      <c r="A486" s="132">
        <v>130396</v>
      </c>
      <c r="B486" s="134" t="s">
        <v>1146</v>
      </c>
      <c r="C486" s="134">
        <v>213</v>
      </c>
      <c r="D486" s="134">
        <v>237</v>
      </c>
      <c r="E486" s="134">
        <v>232</v>
      </c>
      <c r="F486" s="134">
        <v>177</v>
      </c>
      <c r="G486" s="134" t="s">
        <v>129</v>
      </c>
      <c r="H486" s="171" t="str">
        <f>IFERROR((Table5[[#This Row],[_202340]]-Table5[[#This Row],[_201940]])/Table5[[#This Row],[_201940]]*1,"")</f>
        <v/>
      </c>
    </row>
    <row r="487" spans="1:8" ht="28.5">
      <c r="A487" s="132">
        <v>130396</v>
      </c>
      <c r="B487" s="134" t="s">
        <v>1147</v>
      </c>
      <c r="C487" s="134">
        <v>23</v>
      </c>
      <c r="D487" s="134">
        <v>27</v>
      </c>
      <c r="E487" s="134">
        <v>18</v>
      </c>
      <c r="F487" s="134">
        <v>23</v>
      </c>
      <c r="G487" s="134" t="s">
        <v>129</v>
      </c>
      <c r="H487" s="171" t="str">
        <f>IFERROR((Table5[[#This Row],[_202340]]-Table5[[#This Row],[_201940]])/Table5[[#This Row],[_201940]]*1,"")</f>
        <v/>
      </c>
    </row>
    <row r="488" spans="1:8" ht="28.5">
      <c r="A488" s="132">
        <v>130396</v>
      </c>
      <c r="B488" s="134" t="s">
        <v>1148</v>
      </c>
      <c r="C488" s="134">
        <v>293</v>
      </c>
      <c r="D488" s="134">
        <v>319</v>
      </c>
      <c r="E488" s="134">
        <v>363</v>
      </c>
      <c r="F488" s="134">
        <v>211</v>
      </c>
      <c r="G488" s="134" t="s">
        <v>129</v>
      </c>
      <c r="H488" s="171" t="str">
        <f>IFERROR((Table5[[#This Row],[_202340]]-Table5[[#This Row],[_201940]])/Table5[[#This Row],[_201940]]*1,"")</f>
        <v/>
      </c>
    </row>
    <row r="489" spans="1:8" ht="28.5">
      <c r="A489" s="132">
        <v>130396</v>
      </c>
      <c r="B489" s="134" t="s">
        <v>1149</v>
      </c>
      <c r="C489" s="134">
        <v>293</v>
      </c>
      <c r="D489" s="134">
        <v>316</v>
      </c>
      <c r="E489" s="134">
        <v>313</v>
      </c>
      <c r="F489" s="134">
        <v>363</v>
      </c>
      <c r="G489" s="134" t="s">
        <v>129</v>
      </c>
      <c r="H489" s="171" t="str">
        <f>IFERROR((Table5[[#This Row],[_202340]]-Table5[[#This Row],[_201940]])/Table5[[#This Row],[_201940]]*1,"")</f>
        <v/>
      </c>
    </row>
    <row r="490" spans="1:8" ht="28.5">
      <c r="A490" s="132">
        <v>130396</v>
      </c>
      <c r="B490" s="134" t="s">
        <v>1150</v>
      </c>
      <c r="C490" s="134">
        <v>609</v>
      </c>
      <c r="D490" s="134">
        <v>662</v>
      </c>
      <c r="E490" s="134">
        <v>694</v>
      </c>
      <c r="F490" s="134">
        <v>597</v>
      </c>
      <c r="G490" s="134" t="s">
        <v>129</v>
      </c>
      <c r="H490" s="171" t="str">
        <f>IFERROR((Table5[[#This Row],[_202340]]-Table5[[#This Row],[_201940]])/Table5[[#This Row],[_201940]]*1,"")</f>
        <v/>
      </c>
    </row>
    <row r="491" spans="1:8">
      <c r="A491" s="132">
        <v>130396</v>
      </c>
      <c r="B491" s="134" t="s">
        <v>1151</v>
      </c>
      <c r="C491" s="134">
        <v>26</v>
      </c>
      <c r="D491" s="134">
        <v>26</v>
      </c>
      <c r="E491" s="134">
        <v>25</v>
      </c>
      <c r="F491" s="134">
        <v>23</v>
      </c>
      <c r="G491" s="134" t="s">
        <v>129</v>
      </c>
      <c r="H491" s="171" t="str">
        <f>IFERROR((Table5[[#This Row],[_202340]]-Table5[[#This Row],[_201940]])/Table5[[#This Row],[_201940]]*1,"")</f>
        <v/>
      </c>
    </row>
    <row r="492" spans="1:8" ht="28.5">
      <c r="A492" s="132">
        <v>130396</v>
      </c>
      <c r="B492" s="134" t="s">
        <v>1152</v>
      </c>
      <c r="C492" s="134">
        <v>38</v>
      </c>
      <c r="D492" s="134">
        <v>38</v>
      </c>
      <c r="E492" s="134">
        <v>41</v>
      </c>
      <c r="F492" s="134">
        <v>30</v>
      </c>
      <c r="G492" s="134" t="s">
        <v>129</v>
      </c>
      <c r="H492" s="171" t="str">
        <f>IFERROR((Table5[[#This Row],[_202340]]-Table5[[#This Row],[_201940]])/Table5[[#This Row],[_201940]]*1,"")</f>
        <v/>
      </c>
    </row>
    <row r="493" spans="1:8" ht="28.5">
      <c r="A493" s="132">
        <v>130396</v>
      </c>
      <c r="B493" s="134" t="s">
        <v>1153</v>
      </c>
      <c r="C493" s="134">
        <v>3</v>
      </c>
      <c r="D493" s="134">
        <v>3</v>
      </c>
      <c r="E493" s="134">
        <v>2</v>
      </c>
      <c r="F493" s="134">
        <v>3</v>
      </c>
      <c r="G493" s="134" t="s">
        <v>129</v>
      </c>
      <c r="H493" s="171" t="str">
        <f>IFERROR((Table5[[#This Row],[_202340]]-Table5[[#This Row],[_201940]])/Table5[[#This Row],[_201940]]*1,"")</f>
        <v/>
      </c>
    </row>
    <row r="494" spans="1:8" ht="28.5">
      <c r="A494" s="132">
        <v>130396</v>
      </c>
      <c r="B494" s="134" t="s">
        <v>1154</v>
      </c>
      <c r="C494" s="134">
        <v>36</v>
      </c>
      <c r="D494" s="134">
        <v>35</v>
      </c>
      <c r="E494" s="134">
        <v>39</v>
      </c>
      <c r="F494" s="134">
        <v>27</v>
      </c>
      <c r="G494" s="134" t="s">
        <v>129</v>
      </c>
      <c r="H494" s="171" t="str">
        <f>IFERROR((Table5[[#This Row],[_202340]]-Table5[[#This Row],[_201940]])/Table5[[#This Row],[_201940]]*1,"")</f>
        <v/>
      </c>
    </row>
    <row r="495" spans="1:8" ht="28.5">
      <c r="A495" s="132">
        <v>130396</v>
      </c>
      <c r="B495" s="134" t="s">
        <v>1155</v>
      </c>
      <c r="C495" s="134">
        <v>36</v>
      </c>
      <c r="D495" s="134">
        <v>35</v>
      </c>
      <c r="E495" s="134">
        <v>34</v>
      </c>
      <c r="F495" s="134">
        <v>47</v>
      </c>
      <c r="G495" s="134" t="s">
        <v>129</v>
      </c>
      <c r="H495" s="171" t="str">
        <f>IFERROR((Table5[[#This Row],[_202340]]-Table5[[#This Row],[_201940]])/Table5[[#This Row],[_201940]]*1,"")</f>
        <v/>
      </c>
    </row>
    <row r="496" spans="1:8">
      <c r="A496" s="132">
        <v>130606</v>
      </c>
      <c r="B496" s="134" t="s">
        <v>1179</v>
      </c>
      <c r="C496" s="134">
        <v>461</v>
      </c>
      <c r="D496" s="134">
        <v>385</v>
      </c>
      <c r="E496" s="134">
        <v>376</v>
      </c>
      <c r="F496" s="134">
        <v>358</v>
      </c>
      <c r="G496" s="134" t="s">
        <v>129</v>
      </c>
      <c r="H496" s="171" t="str">
        <f>IFERROR((Table5[[#This Row],[_202340]]-Table5[[#This Row],[_201940]])/Table5[[#This Row],[_201940]]*1,"")</f>
        <v/>
      </c>
    </row>
    <row r="497" spans="1:8">
      <c r="A497" s="132">
        <v>130606</v>
      </c>
      <c r="B497" s="134" t="s">
        <v>1131</v>
      </c>
      <c r="C497" s="134">
        <v>0</v>
      </c>
      <c r="D497" s="134">
        <v>0</v>
      </c>
      <c r="E497" s="134">
        <v>0</v>
      </c>
      <c r="F497" s="134">
        <v>0</v>
      </c>
      <c r="G497" s="134" t="s">
        <v>129</v>
      </c>
      <c r="H497" s="171" t="str">
        <f>IFERROR((Table5[[#This Row],[_202340]]-Table5[[#This Row],[_201940]])/Table5[[#This Row],[_201940]]*1,"")</f>
        <v/>
      </c>
    </row>
    <row r="498" spans="1:8">
      <c r="A498" s="132">
        <v>130606</v>
      </c>
      <c r="B498" s="134" t="s">
        <v>1132</v>
      </c>
      <c r="C498" s="134">
        <v>461</v>
      </c>
      <c r="D498" s="134">
        <v>385</v>
      </c>
      <c r="E498" s="134">
        <v>376</v>
      </c>
      <c r="F498" s="134">
        <v>358</v>
      </c>
      <c r="G498" s="134" t="s">
        <v>129</v>
      </c>
      <c r="H498" s="171" t="str">
        <f>IFERROR((Table5[[#This Row],[_202340]]-Table5[[#This Row],[_201940]])/Table5[[#This Row],[_201940]]*1,"")</f>
        <v/>
      </c>
    </row>
    <row r="499" spans="1:8">
      <c r="A499" s="132">
        <v>130606</v>
      </c>
      <c r="B499" s="134" t="s">
        <v>1133</v>
      </c>
      <c r="C499" s="134">
        <v>11</v>
      </c>
      <c r="D499" s="134">
        <v>11</v>
      </c>
      <c r="E499" s="134">
        <v>7</v>
      </c>
      <c r="F499" s="134">
        <v>13</v>
      </c>
      <c r="G499" s="134" t="s">
        <v>129</v>
      </c>
      <c r="H499" s="171" t="str">
        <f>IFERROR((Table5[[#This Row],[_202340]]-Table5[[#This Row],[_201940]])/Table5[[#This Row],[_201940]]*1,"")</f>
        <v/>
      </c>
    </row>
    <row r="500" spans="1:8" ht="28.5">
      <c r="A500" s="132">
        <v>130606</v>
      </c>
      <c r="B500" s="134" t="s">
        <v>1162</v>
      </c>
      <c r="C500" s="134">
        <v>46</v>
      </c>
      <c r="D500" s="134">
        <v>41</v>
      </c>
      <c r="E500" s="134">
        <v>39</v>
      </c>
      <c r="F500" s="134">
        <v>42</v>
      </c>
      <c r="G500" s="134" t="s">
        <v>129</v>
      </c>
      <c r="H500" s="171" t="str">
        <f>IFERROR((Table5[[#This Row],[_202340]]-Table5[[#This Row],[_201940]])/Table5[[#This Row],[_201940]]*1,"")</f>
        <v/>
      </c>
    </row>
    <row r="501" spans="1:8" ht="28.5">
      <c r="A501" s="132">
        <v>130606</v>
      </c>
      <c r="B501" s="134" t="s">
        <v>1163</v>
      </c>
      <c r="C501" s="134" t="s">
        <v>129</v>
      </c>
      <c r="D501" s="134" t="s">
        <v>129</v>
      </c>
      <c r="E501" s="134" t="s">
        <v>129</v>
      </c>
      <c r="F501" s="134" t="s">
        <v>129</v>
      </c>
      <c r="G501" s="134" t="s">
        <v>129</v>
      </c>
      <c r="H501" s="171" t="str">
        <f>IFERROR((Table5[[#This Row],[_202340]]-Table5[[#This Row],[_201940]])/Table5[[#This Row],[_201940]]*1,"")</f>
        <v/>
      </c>
    </row>
    <row r="502" spans="1:8">
      <c r="A502" s="132">
        <v>130606</v>
      </c>
      <c r="B502" s="134" t="s">
        <v>1136</v>
      </c>
      <c r="C502" s="134">
        <v>57</v>
      </c>
      <c r="D502" s="134">
        <v>52</v>
      </c>
      <c r="E502" s="134">
        <v>46</v>
      </c>
      <c r="F502" s="134">
        <v>55</v>
      </c>
      <c r="G502" s="134" t="s">
        <v>129</v>
      </c>
      <c r="H502" s="171" t="str">
        <f>IFERROR((Table5[[#This Row],[_202340]]-Table5[[#This Row],[_201940]])/Table5[[#This Row],[_201940]]*1,"")</f>
        <v/>
      </c>
    </row>
    <row r="503" spans="1:8">
      <c r="A503" s="132">
        <v>130606</v>
      </c>
      <c r="B503" s="134" t="s">
        <v>1137</v>
      </c>
      <c r="C503" s="134">
        <v>12</v>
      </c>
      <c r="D503" s="134">
        <v>14</v>
      </c>
      <c r="E503" s="134">
        <v>12</v>
      </c>
      <c r="F503" s="134">
        <v>15</v>
      </c>
      <c r="G503" s="134" t="s">
        <v>129</v>
      </c>
      <c r="H503" s="171" t="str">
        <f>IFERROR((Table5[[#This Row],[_202340]]-Table5[[#This Row],[_201940]])/Table5[[#This Row],[_201940]]*1,"")</f>
        <v/>
      </c>
    </row>
    <row r="504" spans="1:8">
      <c r="A504" s="132">
        <v>130606</v>
      </c>
      <c r="B504" s="134" t="s">
        <v>1138</v>
      </c>
      <c r="C504" s="134">
        <v>11</v>
      </c>
      <c r="D504" s="134">
        <v>13</v>
      </c>
      <c r="E504" s="134">
        <v>9</v>
      </c>
      <c r="F504" s="134">
        <v>13</v>
      </c>
      <c r="G504" s="134" t="s">
        <v>129</v>
      </c>
      <c r="H504" s="171" t="str">
        <f>IFERROR((Table5[[#This Row],[_202340]]-Table5[[#This Row],[_201940]])/Table5[[#This Row],[_201940]]*1,"")</f>
        <v/>
      </c>
    </row>
    <row r="505" spans="1:8" ht="28.5">
      <c r="A505" s="132">
        <v>130606</v>
      </c>
      <c r="B505" s="134" t="s">
        <v>1164</v>
      </c>
      <c r="C505" s="134">
        <v>59</v>
      </c>
      <c r="D505" s="134">
        <v>56</v>
      </c>
      <c r="E505" s="134">
        <v>49</v>
      </c>
      <c r="F505" s="134">
        <v>52</v>
      </c>
      <c r="G505" s="134" t="s">
        <v>129</v>
      </c>
      <c r="H505" s="171" t="str">
        <f>IFERROR((Table5[[#This Row],[_202340]]-Table5[[#This Row],[_201940]])/Table5[[#This Row],[_201940]]*1,"")</f>
        <v/>
      </c>
    </row>
    <row r="506" spans="1:8" ht="28.5">
      <c r="A506" s="132">
        <v>130606</v>
      </c>
      <c r="B506" s="134" t="s">
        <v>1165</v>
      </c>
      <c r="C506" s="134" t="s">
        <v>129</v>
      </c>
      <c r="D506" s="134" t="s">
        <v>129</v>
      </c>
      <c r="E506" s="134" t="s">
        <v>129</v>
      </c>
      <c r="F506" s="134" t="s">
        <v>129</v>
      </c>
      <c r="G506" s="134" t="s">
        <v>129</v>
      </c>
      <c r="H506" s="171" t="str">
        <f>IFERROR((Table5[[#This Row],[_202340]]-Table5[[#This Row],[_201940]])/Table5[[#This Row],[_201940]]*1,"")</f>
        <v/>
      </c>
    </row>
    <row r="507" spans="1:8">
      <c r="A507" s="132">
        <v>130606</v>
      </c>
      <c r="B507" s="134" t="s">
        <v>1141</v>
      </c>
      <c r="C507" s="134">
        <v>70</v>
      </c>
      <c r="D507" s="134">
        <v>69</v>
      </c>
      <c r="E507" s="134">
        <v>58</v>
      </c>
      <c r="F507" s="134">
        <v>65</v>
      </c>
      <c r="G507" s="134" t="s">
        <v>129</v>
      </c>
      <c r="H507" s="171" t="str">
        <f>IFERROR((Table5[[#This Row],[_202340]]-Table5[[#This Row],[_201940]])/Table5[[#This Row],[_201940]]*1,"")</f>
        <v/>
      </c>
    </row>
    <row r="508" spans="1:8">
      <c r="A508" s="132">
        <v>130606</v>
      </c>
      <c r="B508" s="134" t="s">
        <v>1142</v>
      </c>
      <c r="C508" s="134">
        <v>15</v>
      </c>
      <c r="D508" s="134">
        <v>18</v>
      </c>
      <c r="E508" s="134">
        <v>15</v>
      </c>
      <c r="F508" s="134">
        <v>18</v>
      </c>
      <c r="G508" s="134" t="s">
        <v>129</v>
      </c>
      <c r="H508" s="171" t="str">
        <f>IFERROR((Table5[[#This Row],[_202340]]-Table5[[#This Row],[_201940]])/Table5[[#This Row],[_201940]]*1,"")</f>
        <v/>
      </c>
    </row>
    <row r="509" spans="1:8">
      <c r="A509" s="132">
        <v>130606</v>
      </c>
      <c r="B509" s="134" t="s">
        <v>1143</v>
      </c>
      <c r="C509" s="134">
        <v>11</v>
      </c>
      <c r="D509" s="134">
        <v>15</v>
      </c>
      <c r="E509" s="134">
        <v>9</v>
      </c>
      <c r="F509" s="134">
        <v>13</v>
      </c>
      <c r="G509" s="134" t="s">
        <v>129</v>
      </c>
      <c r="H509" s="171" t="str">
        <f>IFERROR((Table5[[#This Row],[_202340]]-Table5[[#This Row],[_201940]])/Table5[[#This Row],[_201940]]*1,"")</f>
        <v/>
      </c>
    </row>
    <row r="510" spans="1:8" ht="28.5">
      <c r="A510" s="132">
        <v>130606</v>
      </c>
      <c r="B510" s="134" t="s">
        <v>1166</v>
      </c>
      <c r="C510" s="134">
        <v>64</v>
      </c>
      <c r="D510" s="134">
        <v>59</v>
      </c>
      <c r="E510" s="134">
        <v>52</v>
      </c>
      <c r="F510" s="134">
        <v>59</v>
      </c>
      <c r="G510" s="134" t="s">
        <v>129</v>
      </c>
      <c r="H510" s="171" t="str">
        <f>IFERROR((Table5[[#This Row],[_202340]]-Table5[[#This Row],[_201940]])/Table5[[#This Row],[_201940]]*1,"")</f>
        <v/>
      </c>
    </row>
    <row r="511" spans="1:8" ht="28.5">
      <c r="A511" s="132">
        <v>130606</v>
      </c>
      <c r="B511" s="134" t="s">
        <v>1167</v>
      </c>
      <c r="C511" s="134" t="s">
        <v>129</v>
      </c>
      <c r="D511" s="134" t="s">
        <v>129</v>
      </c>
      <c r="E511" s="134" t="s">
        <v>129</v>
      </c>
      <c r="F511" s="134" t="s">
        <v>129</v>
      </c>
      <c r="G511" s="134" t="s">
        <v>129</v>
      </c>
      <c r="H511" s="171" t="str">
        <f>IFERROR((Table5[[#This Row],[_202340]]-Table5[[#This Row],[_201940]])/Table5[[#This Row],[_201940]]*1,"")</f>
        <v/>
      </c>
    </row>
    <row r="512" spans="1:8">
      <c r="A512" s="132">
        <v>130606</v>
      </c>
      <c r="B512" s="134" t="s">
        <v>1146</v>
      </c>
      <c r="C512" s="134">
        <v>75</v>
      </c>
      <c r="D512" s="134">
        <v>74</v>
      </c>
      <c r="E512" s="134">
        <v>61</v>
      </c>
      <c r="F512" s="134">
        <v>72</v>
      </c>
      <c r="G512" s="134" t="s">
        <v>129</v>
      </c>
      <c r="H512" s="171" t="str">
        <f>IFERROR((Table5[[#This Row],[_202340]]-Table5[[#This Row],[_201940]])/Table5[[#This Row],[_201940]]*1,"")</f>
        <v/>
      </c>
    </row>
    <row r="513" spans="1:8" ht="28.5">
      <c r="A513" s="132">
        <v>130606</v>
      </c>
      <c r="B513" s="134" t="s">
        <v>1147</v>
      </c>
      <c r="C513" s="134">
        <v>12</v>
      </c>
      <c r="D513" s="134">
        <v>5</v>
      </c>
      <c r="E513" s="134">
        <v>9</v>
      </c>
      <c r="F513" s="134">
        <v>6</v>
      </c>
      <c r="G513" s="134" t="s">
        <v>129</v>
      </c>
      <c r="H513" s="171" t="str">
        <f>IFERROR((Table5[[#This Row],[_202340]]-Table5[[#This Row],[_201940]])/Table5[[#This Row],[_201940]]*1,"")</f>
        <v/>
      </c>
    </row>
    <row r="514" spans="1:8" ht="28.5">
      <c r="A514" s="132">
        <v>130606</v>
      </c>
      <c r="B514" s="134" t="s">
        <v>1148</v>
      </c>
      <c r="C514" s="134">
        <v>220</v>
      </c>
      <c r="D514" s="134">
        <v>165</v>
      </c>
      <c r="E514" s="134">
        <v>182</v>
      </c>
      <c r="F514" s="134">
        <v>179</v>
      </c>
      <c r="G514" s="134" t="s">
        <v>129</v>
      </c>
      <c r="H514" s="171" t="str">
        <f>IFERROR((Table5[[#This Row],[_202340]]-Table5[[#This Row],[_201940]])/Table5[[#This Row],[_201940]]*1,"")</f>
        <v/>
      </c>
    </row>
    <row r="515" spans="1:8" ht="28.5">
      <c r="A515" s="132">
        <v>130606</v>
      </c>
      <c r="B515" s="134" t="s">
        <v>1149</v>
      </c>
      <c r="C515" s="134">
        <v>154</v>
      </c>
      <c r="D515" s="134">
        <v>141</v>
      </c>
      <c r="E515" s="134">
        <v>124</v>
      </c>
      <c r="F515" s="134">
        <v>101</v>
      </c>
      <c r="G515" s="134" t="s">
        <v>129</v>
      </c>
      <c r="H515" s="171" t="str">
        <f>IFERROR((Table5[[#This Row],[_202340]]-Table5[[#This Row],[_201940]])/Table5[[#This Row],[_201940]]*1,"")</f>
        <v/>
      </c>
    </row>
    <row r="516" spans="1:8" ht="28.5">
      <c r="A516" s="132">
        <v>130606</v>
      </c>
      <c r="B516" s="134" t="s">
        <v>1150</v>
      </c>
      <c r="C516" s="134">
        <v>386</v>
      </c>
      <c r="D516" s="134">
        <v>311</v>
      </c>
      <c r="E516" s="134">
        <v>315</v>
      </c>
      <c r="F516" s="134">
        <v>286</v>
      </c>
      <c r="G516" s="134" t="s">
        <v>129</v>
      </c>
      <c r="H516" s="171" t="str">
        <f>IFERROR((Table5[[#This Row],[_202340]]-Table5[[#This Row],[_201940]])/Table5[[#This Row],[_201940]]*1,"")</f>
        <v/>
      </c>
    </row>
    <row r="517" spans="1:8">
      <c r="A517" s="132">
        <v>130606</v>
      </c>
      <c r="B517" s="134" t="s">
        <v>1151</v>
      </c>
      <c r="C517" s="134">
        <v>16</v>
      </c>
      <c r="D517" s="134">
        <v>19</v>
      </c>
      <c r="E517" s="134">
        <v>16</v>
      </c>
      <c r="F517" s="134">
        <v>20</v>
      </c>
      <c r="G517" s="134" t="s">
        <v>129</v>
      </c>
      <c r="H517" s="171" t="str">
        <f>IFERROR((Table5[[#This Row],[_202340]]-Table5[[#This Row],[_201940]])/Table5[[#This Row],[_201940]]*1,"")</f>
        <v/>
      </c>
    </row>
    <row r="518" spans="1:8" ht="28.5">
      <c r="A518" s="132">
        <v>130606</v>
      </c>
      <c r="B518" s="134" t="s">
        <v>1152</v>
      </c>
      <c r="C518" s="134">
        <v>50</v>
      </c>
      <c r="D518" s="134">
        <v>44</v>
      </c>
      <c r="E518" s="134">
        <v>51</v>
      </c>
      <c r="F518" s="134">
        <v>52</v>
      </c>
      <c r="G518" s="134" t="s">
        <v>129</v>
      </c>
      <c r="H518" s="171" t="str">
        <f>IFERROR((Table5[[#This Row],[_202340]]-Table5[[#This Row],[_201940]])/Table5[[#This Row],[_201940]]*1,"")</f>
        <v/>
      </c>
    </row>
    <row r="519" spans="1:8" ht="28.5">
      <c r="A519" s="132">
        <v>130606</v>
      </c>
      <c r="B519" s="134" t="s">
        <v>1153</v>
      </c>
      <c r="C519" s="134">
        <v>3</v>
      </c>
      <c r="D519" s="134">
        <v>1</v>
      </c>
      <c r="E519" s="134">
        <v>2</v>
      </c>
      <c r="F519" s="134">
        <v>2</v>
      </c>
      <c r="G519" s="134" t="s">
        <v>129</v>
      </c>
      <c r="H519" s="171" t="str">
        <f>IFERROR((Table5[[#This Row],[_202340]]-Table5[[#This Row],[_201940]])/Table5[[#This Row],[_201940]]*1,"")</f>
        <v/>
      </c>
    </row>
    <row r="520" spans="1:8" ht="28.5">
      <c r="A520" s="132">
        <v>130606</v>
      </c>
      <c r="B520" s="134" t="s">
        <v>1154</v>
      </c>
      <c r="C520" s="134">
        <v>48</v>
      </c>
      <c r="D520" s="134">
        <v>43</v>
      </c>
      <c r="E520" s="134">
        <v>48</v>
      </c>
      <c r="F520" s="134">
        <v>50</v>
      </c>
      <c r="G520" s="134" t="s">
        <v>129</v>
      </c>
      <c r="H520" s="171" t="str">
        <f>IFERROR((Table5[[#This Row],[_202340]]-Table5[[#This Row],[_201940]])/Table5[[#This Row],[_201940]]*1,"")</f>
        <v/>
      </c>
    </row>
    <row r="521" spans="1:8" ht="28.5">
      <c r="A521" s="132">
        <v>130606</v>
      </c>
      <c r="B521" s="134" t="s">
        <v>1155</v>
      </c>
      <c r="C521" s="134">
        <v>33</v>
      </c>
      <c r="D521" s="134">
        <v>37</v>
      </c>
      <c r="E521" s="134">
        <v>33</v>
      </c>
      <c r="F521" s="134">
        <v>28</v>
      </c>
      <c r="G521" s="134" t="s">
        <v>129</v>
      </c>
      <c r="H521" s="171" t="str">
        <f>IFERROR((Table5[[#This Row],[_202340]]-Table5[[#This Row],[_201940]])/Table5[[#This Row],[_201940]]*1,"")</f>
        <v/>
      </c>
    </row>
    <row r="522" spans="1:8">
      <c r="A522" s="132">
        <v>130907</v>
      </c>
      <c r="B522" s="134" t="s">
        <v>1179</v>
      </c>
      <c r="C522" s="134">
        <v>684</v>
      </c>
      <c r="D522" s="134">
        <v>668</v>
      </c>
      <c r="E522" s="134">
        <v>620</v>
      </c>
      <c r="F522" s="134">
        <v>729</v>
      </c>
      <c r="G522" s="134">
        <v>714</v>
      </c>
      <c r="H522" s="171">
        <f>IFERROR((Table5[[#This Row],[_202340]]-Table5[[#This Row],[_201940]])/Table5[[#This Row],[_201940]]*1,"")</f>
        <v>4.3859649122807015E-2</v>
      </c>
    </row>
    <row r="523" spans="1:8">
      <c r="A523" s="132">
        <v>130907</v>
      </c>
      <c r="B523" s="134" t="s">
        <v>1131</v>
      </c>
      <c r="C523" s="134">
        <v>0</v>
      </c>
      <c r="D523" s="134">
        <v>0</v>
      </c>
      <c r="E523" s="134">
        <v>0</v>
      </c>
      <c r="F523" s="134">
        <v>1</v>
      </c>
      <c r="G523" s="134">
        <v>4</v>
      </c>
      <c r="H523" s="171" t="str">
        <f>IFERROR((Table5[[#This Row],[_202340]]-Table5[[#This Row],[_201940]])/Table5[[#This Row],[_201940]]*1,"")</f>
        <v/>
      </c>
    </row>
    <row r="524" spans="1:8">
      <c r="A524" s="132">
        <v>130907</v>
      </c>
      <c r="B524" s="134" t="s">
        <v>1132</v>
      </c>
      <c r="C524" s="134">
        <v>684</v>
      </c>
      <c r="D524" s="134">
        <v>668</v>
      </c>
      <c r="E524" s="134">
        <v>620</v>
      </c>
      <c r="F524" s="134">
        <v>728</v>
      </c>
      <c r="G524" s="134">
        <v>710</v>
      </c>
      <c r="H524" s="171">
        <f>IFERROR((Table5[[#This Row],[_202340]]-Table5[[#This Row],[_201940]])/Table5[[#This Row],[_201940]]*1,"")</f>
        <v>3.8011695906432746E-2</v>
      </c>
    </row>
    <row r="525" spans="1:8">
      <c r="A525" s="132">
        <v>130907</v>
      </c>
      <c r="B525" s="134" t="s">
        <v>1133</v>
      </c>
      <c r="C525" s="134">
        <v>15</v>
      </c>
      <c r="D525" s="134">
        <v>25</v>
      </c>
      <c r="E525" s="134">
        <v>6</v>
      </c>
      <c r="F525" s="134">
        <v>18</v>
      </c>
      <c r="G525" s="134">
        <v>20</v>
      </c>
      <c r="H525" s="171">
        <f>IFERROR((Table5[[#This Row],[_202340]]-Table5[[#This Row],[_201940]])/Table5[[#This Row],[_201940]]*1,"")</f>
        <v>0.33333333333333331</v>
      </c>
    </row>
    <row r="526" spans="1:8" ht="28.5">
      <c r="A526" s="132">
        <v>130907</v>
      </c>
      <c r="B526" s="134" t="s">
        <v>1162</v>
      </c>
      <c r="C526" s="134">
        <v>104</v>
      </c>
      <c r="D526" s="134">
        <v>78</v>
      </c>
      <c r="E526" s="134">
        <v>62</v>
      </c>
      <c r="F526" s="134">
        <v>117</v>
      </c>
      <c r="G526" s="134">
        <v>143</v>
      </c>
      <c r="H526" s="171">
        <f>IFERROR((Table5[[#This Row],[_202340]]-Table5[[#This Row],[_201940]])/Table5[[#This Row],[_201940]]*1,"")</f>
        <v>0.375</v>
      </c>
    </row>
    <row r="527" spans="1:8" ht="28.5">
      <c r="A527" s="132">
        <v>130907</v>
      </c>
      <c r="B527" s="134" t="s">
        <v>1163</v>
      </c>
      <c r="C527" s="134">
        <v>0</v>
      </c>
      <c r="D527" s="134">
        <v>0</v>
      </c>
      <c r="E527" s="134">
        <v>0</v>
      </c>
      <c r="F527" s="134">
        <v>0</v>
      </c>
      <c r="G527" s="134">
        <v>0</v>
      </c>
      <c r="H527" s="171" t="str">
        <f>IFERROR((Table5[[#This Row],[_202340]]-Table5[[#This Row],[_201940]])/Table5[[#This Row],[_201940]]*1,"")</f>
        <v/>
      </c>
    </row>
    <row r="528" spans="1:8">
      <c r="A528" s="132">
        <v>130907</v>
      </c>
      <c r="B528" s="134" t="s">
        <v>1136</v>
      </c>
      <c r="C528" s="134">
        <v>119</v>
      </c>
      <c r="D528" s="134">
        <v>103</v>
      </c>
      <c r="E528" s="134">
        <v>68</v>
      </c>
      <c r="F528" s="134">
        <v>135</v>
      </c>
      <c r="G528" s="134">
        <v>163</v>
      </c>
      <c r="H528" s="171">
        <f>IFERROR((Table5[[#This Row],[_202340]]-Table5[[#This Row],[_201940]])/Table5[[#This Row],[_201940]]*1,"")</f>
        <v>0.36974789915966388</v>
      </c>
    </row>
    <row r="529" spans="1:8">
      <c r="A529" s="132">
        <v>130907</v>
      </c>
      <c r="B529" s="134" t="s">
        <v>1137</v>
      </c>
      <c r="C529" s="134">
        <v>17</v>
      </c>
      <c r="D529" s="134">
        <v>15</v>
      </c>
      <c r="E529" s="134">
        <v>11</v>
      </c>
      <c r="F529" s="134">
        <v>19</v>
      </c>
      <c r="G529" s="134">
        <v>23</v>
      </c>
      <c r="H529" s="171">
        <f>IFERROR((Table5[[#This Row],[_202340]]-Table5[[#This Row],[_201940]])/Table5[[#This Row],[_201940]]*1,"")</f>
        <v>0.35294117647058826</v>
      </c>
    </row>
    <row r="530" spans="1:8">
      <c r="A530" s="132">
        <v>130907</v>
      </c>
      <c r="B530" s="134" t="s">
        <v>1138</v>
      </c>
      <c r="C530" s="134">
        <v>18</v>
      </c>
      <c r="D530" s="134">
        <v>23</v>
      </c>
      <c r="E530" s="134">
        <v>4</v>
      </c>
      <c r="F530" s="134">
        <v>23</v>
      </c>
      <c r="G530" s="134">
        <v>25</v>
      </c>
      <c r="H530" s="171">
        <f>IFERROR((Table5[[#This Row],[_202340]]-Table5[[#This Row],[_201940]])/Table5[[#This Row],[_201940]]*1,"")</f>
        <v>0.3888888888888889</v>
      </c>
    </row>
    <row r="531" spans="1:8" ht="28.5">
      <c r="A531" s="132">
        <v>130907</v>
      </c>
      <c r="B531" s="134" t="s">
        <v>1164</v>
      </c>
      <c r="C531" s="134">
        <v>144</v>
      </c>
      <c r="D531" s="134">
        <v>118</v>
      </c>
      <c r="E531" s="134">
        <v>182</v>
      </c>
      <c r="F531" s="134">
        <v>170</v>
      </c>
      <c r="G531" s="134">
        <v>183</v>
      </c>
      <c r="H531" s="171">
        <f>IFERROR((Table5[[#This Row],[_202340]]-Table5[[#This Row],[_201940]])/Table5[[#This Row],[_201940]]*1,"")</f>
        <v>0.27083333333333331</v>
      </c>
    </row>
    <row r="532" spans="1:8" ht="28.5">
      <c r="A532" s="132">
        <v>130907</v>
      </c>
      <c r="B532" s="134" t="s">
        <v>1165</v>
      </c>
      <c r="C532" s="134">
        <v>0</v>
      </c>
      <c r="D532" s="134">
        <v>0</v>
      </c>
      <c r="E532" s="134">
        <v>0</v>
      </c>
      <c r="F532" s="134">
        <v>0</v>
      </c>
      <c r="G532" s="134">
        <v>0</v>
      </c>
      <c r="H532" s="171" t="str">
        <f>IFERROR((Table5[[#This Row],[_202340]]-Table5[[#This Row],[_201940]])/Table5[[#This Row],[_201940]]*1,"")</f>
        <v/>
      </c>
    </row>
    <row r="533" spans="1:8">
      <c r="A533" s="132">
        <v>130907</v>
      </c>
      <c r="B533" s="134" t="s">
        <v>1141</v>
      </c>
      <c r="C533" s="134">
        <v>162</v>
      </c>
      <c r="D533" s="134">
        <v>141</v>
      </c>
      <c r="E533" s="134">
        <v>186</v>
      </c>
      <c r="F533" s="134">
        <v>193</v>
      </c>
      <c r="G533" s="134">
        <v>208</v>
      </c>
      <c r="H533" s="171">
        <f>IFERROR((Table5[[#This Row],[_202340]]-Table5[[#This Row],[_201940]])/Table5[[#This Row],[_201940]]*1,"")</f>
        <v>0.2839506172839506</v>
      </c>
    </row>
    <row r="534" spans="1:8">
      <c r="A534" s="132">
        <v>130907</v>
      </c>
      <c r="B534" s="134" t="s">
        <v>1142</v>
      </c>
      <c r="C534" s="134">
        <v>24</v>
      </c>
      <c r="D534" s="134">
        <v>21</v>
      </c>
      <c r="E534" s="134">
        <v>30</v>
      </c>
      <c r="F534" s="134">
        <v>27</v>
      </c>
      <c r="G534" s="134">
        <v>29</v>
      </c>
      <c r="H534" s="171">
        <f>IFERROR((Table5[[#This Row],[_202340]]-Table5[[#This Row],[_201940]])/Table5[[#This Row],[_201940]]*1,"")</f>
        <v>0.20833333333333334</v>
      </c>
    </row>
    <row r="535" spans="1:8">
      <c r="A535" s="132">
        <v>130907</v>
      </c>
      <c r="B535" s="134" t="s">
        <v>1143</v>
      </c>
      <c r="C535" s="134">
        <v>19</v>
      </c>
      <c r="D535" s="134">
        <v>21</v>
      </c>
      <c r="E535" s="134">
        <v>4</v>
      </c>
      <c r="F535" s="134">
        <v>22</v>
      </c>
      <c r="G535" s="134">
        <v>23</v>
      </c>
      <c r="H535" s="171">
        <f>IFERROR((Table5[[#This Row],[_202340]]-Table5[[#This Row],[_201940]])/Table5[[#This Row],[_201940]]*1,"")</f>
        <v>0.21052631578947367</v>
      </c>
    </row>
    <row r="536" spans="1:8" ht="28.5">
      <c r="A536" s="132">
        <v>130907</v>
      </c>
      <c r="B536" s="134" t="s">
        <v>1166</v>
      </c>
      <c r="C536" s="134">
        <v>152</v>
      </c>
      <c r="D536" s="134">
        <v>134</v>
      </c>
      <c r="E536" s="134">
        <v>195</v>
      </c>
      <c r="F536" s="134">
        <v>192</v>
      </c>
      <c r="G536" s="134">
        <v>197</v>
      </c>
      <c r="H536" s="171">
        <f>IFERROR((Table5[[#This Row],[_202340]]-Table5[[#This Row],[_201940]])/Table5[[#This Row],[_201940]]*1,"")</f>
        <v>0.29605263157894735</v>
      </c>
    </row>
    <row r="537" spans="1:8" ht="28.5">
      <c r="A537" s="132">
        <v>130907</v>
      </c>
      <c r="B537" s="134" t="s">
        <v>1167</v>
      </c>
      <c r="C537" s="134">
        <v>0</v>
      </c>
      <c r="D537" s="134">
        <v>0</v>
      </c>
      <c r="E537" s="134">
        <v>0</v>
      </c>
      <c r="F537" s="134">
        <v>0</v>
      </c>
      <c r="G537" s="134">
        <v>0</v>
      </c>
      <c r="H537" s="171" t="str">
        <f>IFERROR((Table5[[#This Row],[_202340]]-Table5[[#This Row],[_201940]])/Table5[[#This Row],[_201940]]*1,"")</f>
        <v/>
      </c>
    </row>
    <row r="538" spans="1:8">
      <c r="A538" s="132">
        <v>130907</v>
      </c>
      <c r="B538" s="134" t="s">
        <v>1146</v>
      </c>
      <c r="C538" s="134">
        <v>171</v>
      </c>
      <c r="D538" s="134">
        <v>155</v>
      </c>
      <c r="E538" s="134">
        <v>199</v>
      </c>
      <c r="F538" s="134">
        <v>214</v>
      </c>
      <c r="G538" s="134">
        <v>220</v>
      </c>
      <c r="H538" s="171">
        <f>IFERROR((Table5[[#This Row],[_202340]]-Table5[[#This Row],[_201940]])/Table5[[#This Row],[_201940]]*1,"")</f>
        <v>0.28654970760233917</v>
      </c>
    </row>
    <row r="539" spans="1:8" ht="28.5">
      <c r="A539" s="132">
        <v>130907</v>
      </c>
      <c r="B539" s="134" t="s">
        <v>1147</v>
      </c>
      <c r="C539" s="134">
        <v>15</v>
      </c>
      <c r="D539" s="134">
        <v>18</v>
      </c>
      <c r="E539" s="134">
        <v>14</v>
      </c>
      <c r="F539" s="134">
        <v>38</v>
      </c>
      <c r="G539" s="134">
        <v>10</v>
      </c>
      <c r="H539" s="171">
        <f>IFERROR((Table5[[#This Row],[_202340]]-Table5[[#This Row],[_201940]])/Table5[[#This Row],[_201940]]*1,"")</f>
        <v>-0.33333333333333331</v>
      </c>
    </row>
    <row r="540" spans="1:8" ht="28.5">
      <c r="A540" s="132">
        <v>130907</v>
      </c>
      <c r="B540" s="134" t="s">
        <v>1148</v>
      </c>
      <c r="C540" s="134">
        <v>183</v>
      </c>
      <c r="D540" s="134">
        <v>193</v>
      </c>
      <c r="E540" s="134">
        <v>129</v>
      </c>
      <c r="F540" s="134">
        <v>276</v>
      </c>
      <c r="G540" s="134">
        <v>187</v>
      </c>
      <c r="H540" s="171">
        <f>IFERROR((Table5[[#This Row],[_202340]]-Table5[[#This Row],[_201940]])/Table5[[#This Row],[_201940]]*1,"")</f>
        <v>2.185792349726776E-2</v>
      </c>
    </row>
    <row r="541" spans="1:8" ht="28.5">
      <c r="A541" s="132">
        <v>130907</v>
      </c>
      <c r="B541" s="134" t="s">
        <v>1149</v>
      </c>
      <c r="C541" s="134">
        <v>315</v>
      </c>
      <c r="D541" s="134">
        <v>302</v>
      </c>
      <c r="E541" s="134">
        <v>278</v>
      </c>
      <c r="F541" s="134">
        <v>200</v>
      </c>
      <c r="G541" s="134">
        <v>293</v>
      </c>
      <c r="H541" s="171">
        <f>IFERROR((Table5[[#This Row],[_202340]]-Table5[[#This Row],[_201940]])/Table5[[#This Row],[_201940]]*1,"")</f>
        <v>-6.9841269841269843E-2</v>
      </c>
    </row>
    <row r="542" spans="1:8" ht="28.5">
      <c r="A542" s="132">
        <v>130907</v>
      </c>
      <c r="B542" s="134" t="s">
        <v>1150</v>
      </c>
      <c r="C542" s="134">
        <v>513</v>
      </c>
      <c r="D542" s="134">
        <v>513</v>
      </c>
      <c r="E542" s="134">
        <v>421</v>
      </c>
      <c r="F542" s="134">
        <v>514</v>
      </c>
      <c r="G542" s="134">
        <v>490</v>
      </c>
      <c r="H542" s="171">
        <f>IFERROR((Table5[[#This Row],[_202340]]-Table5[[#This Row],[_201940]])/Table5[[#This Row],[_201940]]*1,"")</f>
        <v>-4.4834307992202727E-2</v>
      </c>
    </row>
    <row r="543" spans="1:8">
      <c r="A543" s="132">
        <v>130907</v>
      </c>
      <c r="B543" s="134" t="s">
        <v>1151</v>
      </c>
      <c r="C543" s="134">
        <v>25</v>
      </c>
      <c r="D543" s="134">
        <v>23</v>
      </c>
      <c r="E543" s="134">
        <v>32</v>
      </c>
      <c r="F543" s="134">
        <v>29</v>
      </c>
      <c r="G543" s="134">
        <v>31</v>
      </c>
      <c r="H543" s="171">
        <f>IFERROR((Table5[[#This Row],[_202340]]-Table5[[#This Row],[_201940]])/Table5[[#This Row],[_201940]]*1,"")</f>
        <v>0.24</v>
      </c>
    </row>
    <row r="544" spans="1:8" ht="28.5">
      <c r="A544" s="132">
        <v>130907</v>
      </c>
      <c r="B544" s="134" t="s">
        <v>1152</v>
      </c>
      <c r="C544" s="134">
        <v>29</v>
      </c>
      <c r="D544" s="134">
        <v>32</v>
      </c>
      <c r="E544" s="134">
        <v>23</v>
      </c>
      <c r="F544" s="134">
        <v>43</v>
      </c>
      <c r="G544" s="134">
        <v>28</v>
      </c>
      <c r="H544" s="171">
        <f>IFERROR((Table5[[#This Row],[_202340]]-Table5[[#This Row],[_201940]])/Table5[[#This Row],[_201940]]*1,"")</f>
        <v>-3.4482758620689655E-2</v>
      </c>
    </row>
    <row r="545" spans="1:8" ht="28.5">
      <c r="A545" s="132">
        <v>130907</v>
      </c>
      <c r="B545" s="134" t="s">
        <v>1153</v>
      </c>
      <c r="C545" s="134">
        <v>2</v>
      </c>
      <c r="D545" s="134">
        <v>3</v>
      </c>
      <c r="E545" s="134">
        <v>2</v>
      </c>
      <c r="F545" s="134">
        <v>5</v>
      </c>
      <c r="G545" s="134">
        <v>1</v>
      </c>
      <c r="H545" s="171">
        <f>IFERROR((Table5[[#This Row],[_202340]]-Table5[[#This Row],[_201940]])/Table5[[#This Row],[_201940]]*1,"")</f>
        <v>-0.5</v>
      </c>
    </row>
    <row r="546" spans="1:8" ht="28.5">
      <c r="A546" s="132">
        <v>130907</v>
      </c>
      <c r="B546" s="134" t="s">
        <v>1154</v>
      </c>
      <c r="C546" s="134">
        <v>27</v>
      </c>
      <c r="D546" s="134">
        <v>29</v>
      </c>
      <c r="E546" s="134">
        <v>21</v>
      </c>
      <c r="F546" s="134">
        <v>38</v>
      </c>
      <c r="G546" s="134">
        <v>26</v>
      </c>
      <c r="H546" s="171">
        <f>IFERROR((Table5[[#This Row],[_202340]]-Table5[[#This Row],[_201940]])/Table5[[#This Row],[_201940]]*1,"")</f>
        <v>-3.7037037037037035E-2</v>
      </c>
    </row>
    <row r="547" spans="1:8" ht="28.5">
      <c r="A547" s="132">
        <v>130907</v>
      </c>
      <c r="B547" s="134" t="s">
        <v>1155</v>
      </c>
      <c r="C547" s="134">
        <v>46</v>
      </c>
      <c r="D547" s="134">
        <v>45</v>
      </c>
      <c r="E547" s="134">
        <v>45</v>
      </c>
      <c r="F547" s="134">
        <v>27</v>
      </c>
      <c r="G547" s="134">
        <v>41</v>
      </c>
      <c r="H547" s="171">
        <f>IFERROR((Table5[[#This Row],[_202340]]-Table5[[#This Row],[_201940]])/Table5[[#This Row],[_201940]]*1,"")</f>
        <v>-0.10869565217391304</v>
      </c>
    </row>
    <row r="548" spans="1:8">
      <c r="A548" s="132">
        <v>133702</v>
      </c>
      <c r="B548" s="134" t="s">
        <v>1179</v>
      </c>
      <c r="C548" s="134">
        <v>2794</v>
      </c>
      <c r="D548" s="134">
        <v>2160</v>
      </c>
      <c r="E548" s="134">
        <v>1962</v>
      </c>
      <c r="F548" s="134">
        <v>2124</v>
      </c>
      <c r="G548" s="134">
        <v>1923</v>
      </c>
      <c r="H548" s="171">
        <f>IFERROR((Table5[[#This Row],[_202340]]-Table5[[#This Row],[_201940]])/Table5[[#This Row],[_201940]]*1,"")</f>
        <v>-0.3117394416607015</v>
      </c>
    </row>
    <row r="549" spans="1:8">
      <c r="A549" s="132">
        <v>133702</v>
      </c>
      <c r="B549" s="134" t="s">
        <v>1131</v>
      </c>
      <c r="C549" s="134">
        <v>2</v>
      </c>
      <c r="D549" s="134">
        <v>1</v>
      </c>
      <c r="E549" s="134">
        <v>2</v>
      </c>
      <c r="F549" s="134">
        <v>0</v>
      </c>
      <c r="G549" s="134">
        <v>4</v>
      </c>
      <c r="H549" s="171">
        <f>IFERROR((Table5[[#This Row],[_202340]]-Table5[[#This Row],[_201940]])/Table5[[#This Row],[_201940]]*1,"")</f>
        <v>1</v>
      </c>
    </row>
    <row r="550" spans="1:8">
      <c r="A550" s="132">
        <v>133702</v>
      </c>
      <c r="B550" s="134" t="s">
        <v>1132</v>
      </c>
      <c r="C550" s="134">
        <v>2792</v>
      </c>
      <c r="D550" s="134">
        <v>2159</v>
      </c>
      <c r="E550" s="134">
        <v>1960</v>
      </c>
      <c r="F550" s="134">
        <v>2124</v>
      </c>
      <c r="G550" s="134">
        <v>1919</v>
      </c>
      <c r="H550" s="171">
        <f>IFERROR((Table5[[#This Row],[_202340]]-Table5[[#This Row],[_201940]])/Table5[[#This Row],[_201940]]*1,"")</f>
        <v>-0.31267908309455589</v>
      </c>
    </row>
    <row r="551" spans="1:8">
      <c r="A551" s="132">
        <v>133702</v>
      </c>
      <c r="B551" s="134" t="s">
        <v>1133</v>
      </c>
      <c r="C551" s="134">
        <v>97</v>
      </c>
      <c r="D551" s="134">
        <v>61</v>
      </c>
      <c r="E551" s="134">
        <v>72</v>
      </c>
      <c r="F551" s="134">
        <v>60</v>
      </c>
      <c r="G551" s="134">
        <v>59</v>
      </c>
      <c r="H551" s="171">
        <f>IFERROR((Table5[[#This Row],[_202340]]-Table5[[#This Row],[_201940]])/Table5[[#This Row],[_201940]]*1,"")</f>
        <v>-0.39175257731958762</v>
      </c>
    </row>
    <row r="552" spans="1:8" ht="28.5">
      <c r="A552" s="132">
        <v>133702</v>
      </c>
      <c r="B552" s="134" t="s">
        <v>1162</v>
      </c>
      <c r="C552" s="134">
        <v>594</v>
      </c>
      <c r="D552" s="134">
        <v>452</v>
      </c>
      <c r="E552" s="134">
        <v>448</v>
      </c>
      <c r="F552" s="134">
        <v>494</v>
      </c>
      <c r="G552" s="134">
        <v>447</v>
      </c>
      <c r="H552" s="171">
        <f>IFERROR((Table5[[#This Row],[_202340]]-Table5[[#This Row],[_201940]])/Table5[[#This Row],[_201940]]*1,"")</f>
        <v>-0.24747474747474749</v>
      </c>
    </row>
    <row r="553" spans="1:8" ht="28.5">
      <c r="A553" s="132">
        <v>133702</v>
      </c>
      <c r="B553" s="134" t="s">
        <v>1163</v>
      </c>
      <c r="C553" s="134">
        <v>28</v>
      </c>
      <c r="D553" s="134">
        <v>26</v>
      </c>
      <c r="E553" s="134">
        <v>32</v>
      </c>
      <c r="F553" s="134">
        <v>55</v>
      </c>
      <c r="G553" s="134">
        <v>52</v>
      </c>
      <c r="H553" s="171">
        <f>IFERROR((Table5[[#This Row],[_202340]]-Table5[[#This Row],[_201940]])/Table5[[#This Row],[_201940]]*1,"")</f>
        <v>0.8571428571428571</v>
      </c>
    </row>
    <row r="554" spans="1:8">
      <c r="A554" s="132">
        <v>133702</v>
      </c>
      <c r="B554" s="134" t="s">
        <v>1136</v>
      </c>
      <c r="C554" s="134">
        <v>719</v>
      </c>
      <c r="D554" s="134">
        <v>539</v>
      </c>
      <c r="E554" s="134">
        <v>552</v>
      </c>
      <c r="F554" s="134">
        <v>609</v>
      </c>
      <c r="G554" s="134">
        <v>558</v>
      </c>
      <c r="H554" s="171">
        <f>IFERROR((Table5[[#This Row],[_202340]]-Table5[[#This Row],[_201940]])/Table5[[#This Row],[_201940]]*1,"")</f>
        <v>-0.2239221140472879</v>
      </c>
    </row>
    <row r="555" spans="1:8">
      <c r="A555" s="132">
        <v>133702</v>
      </c>
      <c r="B555" s="134" t="s">
        <v>1137</v>
      </c>
      <c r="C555" s="134">
        <v>26</v>
      </c>
      <c r="D555" s="134">
        <v>25</v>
      </c>
      <c r="E555" s="134">
        <v>28</v>
      </c>
      <c r="F555" s="134">
        <v>29</v>
      </c>
      <c r="G555" s="134">
        <v>29</v>
      </c>
      <c r="H555" s="171">
        <f>IFERROR((Table5[[#This Row],[_202340]]-Table5[[#This Row],[_201940]])/Table5[[#This Row],[_201940]]*1,"")</f>
        <v>0.11538461538461539</v>
      </c>
    </row>
    <row r="556" spans="1:8">
      <c r="A556" s="132">
        <v>133702</v>
      </c>
      <c r="B556" s="134" t="s">
        <v>1138</v>
      </c>
      <c r="C556" s="134">
        <v>93</v>
      </c>
      <c r="D556" s="134">
        <v>66</v>
      </c>
      <c r="E556" s="134">
        <v>73</v>
      </c>
      <c r="F556" s="134">
        <v>63</v>
      </c>
      <c r="G556" s="134">
        <v>61</v>
      </c>
      <c r="H556" s="171">
        <f>IFERROR((Table5[[#This Row],[_202340]]-Table5[[#This Row],[_201940]])/Table5[[#This Row],[_201940]]*1,"")</f>
        <v>-0.34408602150537637</v>
      </c>
    </row>
    <row r="557" spans="1:8" ht="28.5">
      <c r="A557" s="132">
        <v>133702</v>
      </c>
      <c r="B557" s="134" t="s">
        <v>1164</v>
      </c>
      <c r="C557" s="134">
        <v>645</v>
      </c>
      <c r="D557" s="134">
        <v>507</v>
      </c>
      <c r="E557" s="134">
        <v>464</v>
      </c>
      <c r="F557" s="134">
        <v>540</v>
      </c>
      <c r="G557" s="134">
        <v>480</v>
      </c>
      <c r="H557" s="171">
        <f>IFERROR((Table5[[#This Row],[_202340]]-Table5[[#This Row],[_201940]])/Table5[[#This Row],[_201940]]*1,"")</f>
        <v>-0.2558139534883721</v>
      </c>
    </row>
    <row r="558" spans="1:8" ht="28.5">
      <c r="A558" s="132">
        <v>133702</v>
      </c>
      <c r="B558" s="134" t="s">
        <v>1165</v>
      </c>
      <c r="C558" s="134">
        <v>67</v>
      </c>
      <c r="D558" s="134">
        <v>55</v>
      </c>
      <c r="E558" s="134">
        <v>66</v>
      </c>
      <c r="F558" s="134">
        <v>91</v>
      </c>
      <c r="G558" s="134">
        <v>98</v>
      </c>
      <c r="H558" s="171">
        <f>IFERROR((Table5[[#This Row],[_202340]]-Table5[[#This Row],[_201940]])/Table5[[#This Row],[_201940]]*1,"")</f>
        <v>0.46268656716417911</v>
      </c>
    </row>
    <row r="559" spans="1:8">
      <c r="A559" s="132">
        <v>133702</v>
      </c>
      <c r="B559" s="134" t="s">
        <v>1141</v>
      </c>
      <c r="C559" s="134">
        <v>805</v>
      </c>
      <c r="D559" s="134">
        <v>628</v>
      </c>
      <c r="E559" s="134">
        <v>603</v>
      </c>
      <c r="F559" s="134">
        <v>694</v>
      </c>
      <c r="G559" s="134">
        <v>639</v>
      </c>
      <c r="H559" s="171">
        <f>IFERROR((Table5[[#This Row],[_202340]]-Table5[[#This Row],[_201940]])/Table5[[#This Row],[_201940]]*1,"")</f>
        <v>-0.2062111801242236</v>
      </c>
    </row>
    <row r="560" spans="1:8">
      <c r="A560" s="132">
        <v>133702</v>
      </c>
      <c r="B560" s="134" t="s">
        <v>1142</v>
      </c>
      <c r="C560" s="134">
        <v>29</v>
      </c>
      <c r="D560" s="134">
        <v>29</v>
      </c>
      <c r="E560" s="134">
        <v>31</v>
      </c>
      <c r="F560" s="134">
        <v>33</v>
      </c>
      <c r="G560" s="134">
        <v>33</v>
      </c>
      <c r="H560" s="171">
        <f>IFERROR((Table5[[#This Row],[_202340]]-Table5[[#This Row],[_201940]])/Table5[[#This Row],[_201940]]*1,"")</f>
        <v>0.13793103448275862</v>
      </c>
    </row>
    <row r="561" spans="1:8">
      <c r="A561" s="132">
        <v>133702</v>
      </c>
      <c r="B561" s="134" t="s">
        <v>1143</v>
      </c>
      <c r="C561" s="134">
        <v>98</v>
      </c>
      <c r="D561" s="134">
        <v>65</v>
      </c>
      <c r="E561" s="134">
        <v>76</v>
      </c>
      <c r="F561" s="134">
        <v>67</v>
      </c>
      <c r="G561" s="134">
        <v>64</v>
      </c>
      <c r="H561" s="171">
        <f>IFERROR((Table5[[#This Row],[_202340]]-Table5[[#This Row],[_201940]])/Table5[[#This Row],[_201940]]*1,"")</f>
        <v>-0.34693877551020408</v>
      </c>
    </row>
    <row r="562" spans="1:8" ht="28.5">
      <c r="A562" s="132">
        <v>133702</v>
      </c>
      <c r="B562" s="134" t="s">
        <v>1166</v>
      </c>
      <c r="C562" s="134">
        <v>646</v>
      </c>
      <c r="D562" s="134">
        <v>516</v>
      </c>
      <c r="E562" s="134">
        <v>459</v>
      </c>
      <c r="F562" s="134">
        <v>548</v>
      </c>
      <c r="G562" s="134">
        <v>477</v>
      </c>
      <c r="H562" s="171">
        <f>IFERROR((Table5[[#This Row],[_202340]]-Table5[[#This Row],[_201940]])/Table5[[#This Row],[_201940]]*1,"")</f>
        <v>-0.26160990712074306</v>
      </c>
    </row>
    <row r="563" spans="1:8" ht="28.5">
      <c r="A563" s="132">
        <v>133702</v>
      </c>
      <c r="B563" s="134" t="s">
        <v>1167</v>
      </c>
      <c r="C563" s="134">
        <v>91</v>
      </c>
      <c r="D563" s="134">
        <v>65</v>
      </c>
      <c r="E563" s="134">
        <v>91</v>
      </c>
      <c r="F563" s="134">
        <v>113</v>
      </c>
      <c r="G563" s="134">
        <v>118</v>
      </c>
      <c r="H563" s="171">
        <f>IFERROR((Table5[[#This Row],[_202340]]-Table5[[#This Row],[_201940]])/Table5[[#This Row],[_201940]]*1,"")</f>
        <v>0.2967032967032967</v>
      </c>
    </row>
    <row r="564" spans="1:8">
      <c r="A564" s="132">
        <v>133702</v>
      </c>
      <c r="B564" s="134" t="s">
        <v>1146</v>
      </c>
      <c r="C564" s="134">
        <v>835</v>
      </c>
      <c r="D564" s="134">
        <v>646</v>
      </c>
      <c r="E564" s="134">
        <v>626</v>
      </c>
      <c r="F564" s="134">
        <v>728</v>
      </c>
      <c r="G564" s="134">
        <v>659</v>
      </c>
      <c r="H564" s="171">
        <f>IFERROR((Table5[[#This Row],[_202340]]-Table5[[#This Row],[_201940]])/Table5[[#This Row],[_201940]]*1,"")</f>
        <v>-0.21077844311377245</v>
      </c>
    </row>
    <row r="565" spans="1:8" ht="28.5">
      <c r="A565" s="132">
        <v>133702</v>
      </c>
      <c r="B565" s="134" t="s">
        <v>1147</v>
      </c>
      <c r="C565" s="134">
        <v>49</v>
      </c>
      <c r="D565" s="134">
        <v>44</v>
      </c>
      <c r="E565" s="134">
        <v>33</v>
      </c>
      <c r="F565" s="134">
        <v>32</v>
      </c>
      <c r="G565" s="134">
        <v>22</v>
      </c>
      <c r="H565" s="171">
        <f>IFERROR((Table5[[#This Row],[_202340]]-Table5[[#This Row],[_201940]])/Table5[[#This Row],[_201940]]*1,"")</f>
        <v>-0.55102040816326525</v>
      </c>
    </row>
    <row r="566" spans="1:8" ht="28.5">
      <c r="A566" s="132">
        <v>133702</v>
      </c>
      <c r="B566" s="134" t="s">
        <v>1148</v>
      </c>
      <c r="C566" s="134">
        <v>571</v>
      </c>
      <c r="D566" s="134">
        <v>386</v>
      </c>
      <c r="E566" s="134">
        <v>389</v>
      </c>
      <c r="F566" s="134">
        <v>690</v>
      </c>
      <c r="G566" s="134">
        <v>589</v>
      </c>
      <c r="H566" s="171">
        <f>IFERROR((Table5[[#This Row],[_202340]]-Table5[[#This Row],[_201940]])/Table5[[#This Row],[_201940]]*1,"")</f>
        <v>3.1523642732049037E-2</v>
      </c>
    </row>
    <row r="567" spans="1:8" ht="28.5">
      <c r="A567" s="132">
        <v>133702</v>
      </c>
      <c r="B567" s="134" t="s">
        <v>1149</v>
      </c>
      <c r="C567" s="134">
        <v>1337</v>
      </c>
      <c r="D567" s="134">
        <v>1083</v>
      </c>
      <c r="E567" s="134">
        <v>912</v>
      </c>
      <c r="F567" s="134">
        <v>674</v>
      </c>
      <c r="G567" s="134">
        <v>649</v>
      </c>
      <c r="H567" s="171">
        <f>IFERROR((Table5[[#This Row],[_202340]]-Table5[[#This Row],[_201940]])/Table5[[#This Row],[_201940]]*1,"")</f>
        <v>-0.51458489154824238</v>
      </c>
    </row>
    <row r="568" spans="1:8" ht="28.5">
      <c r="A568" s="132">
        <v>133702</v>
      </c>
      <c r="B568" s="134" t="s">
        <v>1150</v>
      </c>
      <c r="C568" s="134">
        <v>1957</v>
      </c>
      <c r="D568" s="134">
        <v>1513</v>
      </c>
      <c r="E568" s="134">
        <v>1334</v>
      </c>
      <c r="F568" s="134">
        <v>1396</v>
      </c>
      <c r="G568" s="134">
        <v>1260</v>
      </c>
      <c r="H568" s="171">
        <f>IFERROR((Table5[[#This Row],[_202340]]-Table5[[#This Row],[_201940]])/Table5[[#This Row],[_201940]]*1,"")</f>
        <v>-0.35615738375063871</v>
      </c>
    </row>
    <row r="569" spans="1:8">
      <c r="A569" s="132">
        <v>133702</v>
      </c>
      <c r="B569" s="134" t="s">
        <v>1151</v>
      </c>
      <c r="C569" s="134">
        <v>30</v>
      </c>
      <c r="D569" s="134">
        <v>30</v>
      </c>
      <c r="E569" s="134">
        <v>32</v>
      </c>
      <c r="F569" s="134">
        <v>34</v>
      </c>
      <c r="G569" s="134">
        <v>34</v>
      </c>
      <c r="H569" s="171">
        <f>IFERROR((Table5[[#This Row],[_202340]]-Table5[[#This Row],[_201940]])/Table5[[#This Row],[_201940]]*1,"")</f>
        <v>0.13333333333333333</v>
      </c>
    </row>
    <row r="570" spans="1:8" ht="28.5">
      <c r="A570" s="132">
        <v>133702</v>
      </c>
      <c r="B570" s="134" t="s">
        <v>1152</v>
      </c>
      <c r="C570" s="134">
        <v>22</v>
      </c>
      <c r="D570" s="134">
        <v>20</v>
      </c>
      <c r="E570" s="134">
        <v>22</v>
      </c>
      <c r="F570" s="134">
        <v>34</v>
      </c>
      <c r="G570" s="134">
        <v>32</v>
      </c>
      <c r="H570" s="171">
        <f>IFERROR((Table5[[#This Row],[_202340]]-Table5[[#This Row],[_201940]])/Table5[[#This Row],[_201940]]*1,"")</f>
        <v>0.45454545454545453</v>
      </c>
    </row>
    <row r="571" spans="1:8" ht="28.5">
      <c r="A571" s="132">
        <v>133702</v>
      </c>
      <c r="B571" s="134" t="s">
        <v>1153</v>
      </c>
      <c r="C571" s="134">
        <v>2</v>
      </c>
      <c r="D571" s="134">
        <v>2</v>
      </c>
      <c r="E571" s="134">
        <v>2</v>
      </c>
      <c r="F571" s="134">
        <v>2</v>
      </c>
      <c r="G571" s="134">
        <v>1</v>
      </c>
      <c r="H571" s="171">
        <f>IFERROR((Table5[[#This Row],[_202340]]-Table5[[#This Row],[_201940]])/Table5[[#This Row],[_201940]]*1,"")</f>
        <v>-0.5</v>
      </c>
    </row>
    <row r="572" spans="1:8" ht="28.5">
      <c r="A572" s="132">
        <v>133702</v>
      </c>
      <c r="B572" s="134" t="s">
        <v>1154</v>
      </c>
      <c r="C572" s="134">
        <v>20</v>
      </c>
      <c r="D572" s="134">
        <v>18</v>
      </c>
      <c r="E572" s="134">
        <v>20</v>
      </c>
      <c r="F572" s="134">
        <v>32</v>
      </c>
      <c r="G572" s="134">
        <v>31</v>
      </c>
      <c r="H572" s="171">
        <f>IFERROR((Table5[[#This Row],[_202340]]-Table5[[#This Row],[_201940]])/Table5[[#This Row],[_201940]]*1,"")</f>
        <v>0.55000000000000004</v>
      </c>
    </row>
    <row r="573" spans="1:8" ht="28.5">
      <c r="A573" s="132">
        <v>133702</v>
      </c>
      <c r="B573" s="134" t="s">
        <v>1155</v>
      </c>
      <c r="C573" s="134">
        <v>48</v>
      </c>
      <c r="D573" s="134">
        <v>50</v>
      </c>
      <c r="E573" s="134">
        <v>47</v>
      </c>
      <c r="F573" s="134">
        <v>32</v>
      </c>
      <c r="G573" s="134">
        <v>34</v>
      </c>
      <c r="H573" s="171">
        <f>IFERROR((Table5[[#This Row],[_202340]]-Table5[[#This Row],[_201940]])/Table5[[#This Row],[_201940]]*1,"")</f>
        <v>-0.29166666666666669</v>
      </c>
    </row>
    <row r="574" spans="1:8">
      <c r="A574" s="132">
        <v>135717</v>
      </c>
      <c r="B574" s="134" t="s">
        <v>1179</v>
      </c>
      <c r="C574" s="134">
        <v>1905</v>
      </c>
      <c r="D574" s="134">
        <v>2030</v>
      </c>
      <c r="E574" s="134">
        <v>1814</v>
      </c>
      <c r="F574" s="134">
        <v>1680</v>
      </c>
      <c r="G574" s="134">
        <v>1567</v>
      </c>
      <c r="H574" s="171">
        <f>IFERROR((Table5[[#This Row],[_202340]]-Table5[[#This Row],[_201940]])/Table5[[#This Row],[_201940]]*1,"")</f>
        <v>-0.17742782152230971</v>
      </c>
    </row>
    <row r="575" spans="1:8">
      <c r="A575" s="132">
        <v>135717</v>
      </c>
      <c r="B575" s="134" t="s">
        <v>1131</v>
      </c>
      <c r="C575" s="134">
        <v>0</v>
      </c>
      <c r="D575" s="134">
        <v>0</v>
      </c>
      <c r="E575" s="134">
        <v>0</v>
      </c>
      <c r="F575" s="134">
        <v>0</v>
      </c>
      <c r="G575" s="134">
        <v>1</v>
      </c>
      <c r="H575" s="171" t="str">
        <f>IFERROR((Table5[[#This Row],[_202340]]-Table5[[#This Row],[_201940]])/Table5[[#This Row],[_201940]]*1,"")</f>
        <v/>
      </c>
    </row>
    <row r="576" spans="1:8">
      <c r="A576" s="132">
        <v>135717</v>
      </c>
      <c r="B576" s="134" t="s">
        <v>1132</v>
      </c>
      <c r="C576" s="134">
        <v>1905</v>
      </c>
      <c r="D576" s="134">
        <v>2030</v>
      </c>
      <c r="E576" s="134">
        <v>1814</v>
      </c>
      <c r="F576" s="134">
        <v>1680</v>
      </c>
      <c r="G576" s="134">
        <v>1566</v>
      </c>
      <c r="H576" s="171">
        <f>IFERROR((Table5[[#This Row],[_202340]]-Table5[[#This Row],[_201940]])/Table5[[#This Row],[_201940]]*1,"")</f>
        <v>-0.17795275590551182</v>
      </c>
    </row>
    <row r="577" spans="1:8">
      <c r="A577" s="132">
        <v>135717</v>
      </c>
      <c r="B577" s="134" t="s">
        <v>1133</v>
      </c>
      <c r="C577" s="134">
        <v>14</v>
      </c>
      <c r="D577" s="134">
        <v>13</v>
      </c>
      <c r="E577" s="134">
        <v>13</v>
      </c>
      <c r="F577" s="134">
        <v>7</v>
      </c>
      <c r="G577" s="134">
        <v>8</v>
      </c>
      <c r="H577" s="171">
        <f>IFERROR((Table5[[#This Row],[_202340]]-Table5[[#This Row],[_201940]])/Table5[[#This Row],[_201940]]*1,"")</f>
        <v>-0.42857142857142855</v>
      </c>
    </row>
    <row r="578" spans="1:8" ht="28.5">
      <c r="A578" s="132">
        <v>135717</v>
      </c>
      <c r="B578" s="134" t="s">
        <v>1162</v>
      </c>
      <c r="C578" s="134">
        <v>428</v>
      </c>
      <c r="D578" s="134">
        <v>448</v>
      </c>
      <c r="E578" s="134">
        <v>374</v>
      </c>
      <c r="F578" s="134">
        <v>339</v>
      </c>
      <c r="G578" s="134">
        <v>345</v>
      </c>
      <c r="H578" s="171">
        <f>IFERROR((Table5[[#This Row],[_202340]]-Table5[[#This Row],[_201940]])/Table5[[#This Row],[_201940]]*1,"")</f>
        <v>-0.19392523364485981</v>
      </c>
    </row>
    <row r="579" spans="1:8" ht="28.5">
      <c r="A579" s="132">
        <v>135717</v>
      </c>
      <c r="B579" s="134" t="s">
        <v>1163</v>
      </c>
      <c r="C579" s="134">
        <v>21</v>
      </c>
      <c r="D579" s="134">
        <v>26</v>
      </c>
      <c r="E579" s="134">
        <v>25</v>
      </c>
      <c r="F579" s="134">
        <v>18</v>
      </c>
      <c r="G579" s="134">
        <v>20</v>
      </c>
      <c r="H579" s="171">
        <f>IFERROR((Table5[[#This Row],[_202340]]-Table5[[#This Row],[_201940]])/Table5[[#This Row],[_201940]]*1,"")</f>
        <v>-4.7619047619047616E-2</v>
      </c>
    </row>
    <row r="580" spans="1:8">
      <c r="A580" s="132">
        <v>135717</v>
      </c>
      <c r="B580" s="134" t="s">
        <v>1136</v>
      </c>
      <c r="C580" s="134">
        <v>463</v>
      </c>
      <c r="D580" s="134">
        <v>487</v>
      </c>
      <c r="E580" s="134">
        <v>412</v>
      </c>
      <c r="F580" s="134">
        <v>364</v>
      </c>
      <c r="G580" s="134">
        <v>373</v>
      </c>
      <c r="H580" s="171">
        <f>IFERROR((Table5[[#This Row],[_202340]]-Table5[[#This Row],[_201940]])/Table5[[#This Row],[_201940]]*1,"")</f>
        <v>-0.19438444924406048</v>
      </c>
    </row>
    <row r="581" spans="1:8">
      <c r="A581" s="132">
        <v>135717</v>
      </c>
      <c r="B581" s="134" t="s">
        <v>1137</v>
      </c>
      <c r="C581" s="134">
        <v>24</v>
      </c>
      <c r="D581" s="134">
        <v>24</v>
      </c>
      <c r="E581" s="134">
        <v>23</v>
      </c>
      <c r="F581" s="134">
        <v>22</v>
      </c>
      <c r="G581" s="134">
        <v>24</v>
      </c>
      <c r="H581" s="171">
        <f>IFERROR((Table5[[#This Row],[_202340]]-Table5[[#This Row],[_201940]])/Table5[[#This Row],[_201940]]*1,"")</f>
        <v>0</v>
      </c>
    </row>
    <row r="582" spans="1:8">
      <c r="A582" s="132">
        <v>135717</v>
      </c>
      <c r="B582" s="134" t="s">
        <v>1138</v>
      </c>
      <c r="C582" s="134">
        <v>13</v>
      </c>
      <c r="D582" s="134">
        <v>14</v>
      </c>
      <c r="E582" s="134">
        <v>14</v>
      </c>
      <c r="F582" s="134">
        <v>6</v>
      </c>
      <c r="G582" s="134">
        <v>8</v>
      </c>
      <c r="H582" s="171">
        <f>IFERROR((Table5[[#This Row],[_202340]]-Table5[[#This Row],[_201940]])/Table5[[#This Row],[_201940]]*1,"")</f>
        <v>-0.38461538461538464</v>
      </c>
    </row>
    <row r="583" spans="1:8" ht="28.5">
      <c r="A583" s="132">
        <v>135717</v>
      </c>
      <c r="B583" s="134" t="s">
        <v>1164</v>
      </c>
      <c r="C583" s="134">
        <v>478</v>
      </c>
      <c r="D583" s="134">
        <v>488</v>
      </c>
      <c r="E583" s="134">
        <v>426</v>
      </c>
      <c r="F583" s="134">
        <v>400</v>
      </c>
      <c r="G583" s="134">
        <v>378</v>
      </c>
      <c r="H583" s="171">
        <f>IFERROR((Table5[[#This Row],[_202340]]-Table5[[#This Row],[_201940]])/Table5[[#This Row],[_201940]]*1,"")</f>
        <v>-0.20920502092050208</v>
      </c>
    </row>
    <row r="584" spans="1:8" ht="28.5">
      <c r="A584" s="132">
        <v>135717</v>
      </c>
      <c r="B584" s="134" t="s">
        <v>1165</v>
      </c>
      <c r="C584" s="134">
        <v>44</v>
      </c>
      <c r="D584" s="134">
        <v>56</v>
      </c>
      <c r="E584" s="134">
        <v>47</v>
      </c>
      <c r="F584" s="134">
        <v>41</v>
      </c>
      <c r="G584" s="134">
        <v>49</v>
      </c>
      <c r="H584" s="171">
        <f>IFERROR((Table5[[#This Row],[_202340]]-Table5[[#This Row],[_201940]])/Table5[[#This Row],[_201940]]*1,"")</f>
        <v>0.11363636363636363</v>
      </c>
    </row>
    <row r="585" spans="1:8">
      <c r="A585" s="132">
        <v>135717</v>
      </c>
      <c r="B585" s="134" t="s">
        <v>1141</v>
      </c>
      <c r="C585" s="134">
        <v>535</v>
      </c>
      <c r="D585" s="134">
        <v>558</v>
      </c>
      <c r="E585" s="134">
        <v>487</v>
      </c>
      <c r="F585" s="134">
        <v>447</v>
      </c>
      <c r="G585" s="134">
        <v>435</v>
      </c>
      <c r="H585" s="171">
        <f>IFERROR((Table5[[#This Row],[_202340]]-Table5[[#This Row],[_201940]])/Table5[[#This Row],[_201940]]*1,"")</f>
        <v>-0.18691588785046728</v>
      </c>
    </row>
    <row r="586" spans="1:8">
      <c r="A586" s="132">
        <v>135717</v>
      </c>
      <c r="B586" s="134" t="s">
        <v>1142</v>
      </c>
      <c r="C586" s="134">
        <v>28</v>
      </c>
      <c r="D586" s="134">
        <v>27</v>
      </c>
      <c r="E586" s="134">
        <v>27</v>
      </c>
      <c r="F586" s="134">
        <v>27</v>
      </c>
      <c r="G586" s="134">
        <v>28</v>
      </c>
      <c r="H586" s="171">
        <f>IFERROR((Table5[[#This Row],[_202340]]-Table5[[#This Row],[_201940]])/Table5[[#This Row],[_201940]]*1,"")</f>
        <v>0</v>
      </c>
    </row>
    <row r="587" spans="1:8">
      <c r="A587" s="132">
        <v>135717</v>
      </c>
      <c r="B587" s="134" t="s">
        <v>1143</v>
      </c>
      <c r="C587" s="134">
        <v>15</v>
      </c>
      <c r="D587" s="134">
        <v>16</v>
      </c>
      <c r="E587" s="134">
        <v>12</v>
      </c>
      <c r="F587" s="134">
        <v>6</v>
      </c>
      <c r="G587" s="134">
        <v>9</v>
      </c>
      <c r="H587" s="171">
        <f>IFERROR((Table5[[#This Row],[_202340]]-Table5[[#This Row],[_201940]])/Table5[[#This Row],[_201940]]*1,"")</f>
        <v>-0.4</v>
      </c>
    </row>
    <row r="588" spans="1:8" ht="28.5">
      <c r="A588" s="132">
        <v>135717</v>
      </c>
      <c r="B588" s="134" t="s">
        <v>1166</v>
      </c>
      <c r="C588" s="134">
        <v>492</v>
      </c>
      <c r="D588" s="134">
        <v>491</v>
      </c>
      <c r="E588" s="134">
        <v>441</v>
      </c>
      <c r="F588" s="134">
        <v>413</v>
      </c>
      <c r="G588" s="134">
        <v>391</v>
      </c>
      <c r="H588" s="171">
        <f>IFERROR((Table5[[#This Row],[_202340]]-Table5[[#This Row],[_201940]])/Table5[[#This Row],[_201940]]*1,"")</f>
        <v>-0.20528455284552846</v>
      </c>
    </row>
    <row r="589" spans="1:8" ht="28.5">
      <c r="A589" s="132">
        <v>135717</v>
      </c>
      <c r="B589" s="134" t="s">
        <v>1167</v>
      </c>
      <c r="C589" s="134">
        <v>58</v>
      </c>
      <c r="D589" s="134">
        <v>72</v>
      </c>
      <c r="E589" s="134">
        <v>58</v>
      </c>
      <c r="F589" s="134">
        <v>53</v>
      </c>
      <c r="G589" s="134">
        <v>60</v>
      </c>
      <c r="H589" s="171">
        <f>IFERROR((Table5[[#This Row],[_202340]]-Table5[[#This Row],[_201940]])/Table5[[#This Row],[_201940]]*1,"")</f>
        <v>3.4482758620689655E-2</v>
      </c>
    </row>
    <row r="590" spans="1:8">
      <c r="A590" s="132">
        <v>135717</v>
      </c>
      <c r="B590" s="134" t="s">
        <v>1146</v>
      </c>
      <c r="C590" s="134">
        <v>565</v>
      </c>
      <c r="D590" s="134">
        <v>579</v>
      </c>
      <c r="E590" s="134">
        <v>511</v>
      </c>
      <c r="F590" s="134">
        <v>472</v>
      </c>
      <c r="G590" s="134">
        <v>460</v>
      </c>
      <c r="H590" s="171">
        <f>IFERROR((Table5[[#This Row],[_202340]]-Table5[[#This Row],[_201940]])/Table5[[#This Row],[_201940]]*1,"")</f>
        <v>-0.18584070796460178</v>
      </c>
    </row>
    <row r="591" spans="1:8" ht="28.5">
      <c r="A591" s="132">
        <v>135717</v>
      </c>
      <c r="B591" s="134" t="s">
        <v>1147</v>
      </c>
      <c r="C591" s="134">
        <v>31</v>
      </c>
      <c r="D591" s="134">
        <v>25</v>
      </c>
      <c r="E591" s="134">
        <v>29</v>
      </c>
      <c r="F591" s="134">
        <v>17</v>
      </c>
      <c r="G591" s="134">
        <v>18</v>
      </c>
      <c r="H591" s="171">
        <f>IFERROR((Table5[[#This Row],[_202340]]-Table5[[#This Row],[_201940]])/Table5[[#This Row],[_201940]]*1,"")</f>
        <v>-0.41935483870967744</v>
      </c>
    </row>
    <row r="592" spans="1:8" ht="28.5">
      <c r="A592" s="132">
        <v>135717</v>
      </c>
      <c r="B592" s="134" t="s">
        <v>1148</v>
      </c>
      <c r="C592" s="134">
        <v>609</v>
      </c>
      <c r="D592" s="134">
        <v>739</v>
      </c>
      <c r="E592" s="134">
        <v>608</v>
      </c>
      <c r="F592" s="134">
        <v>587</v>
      </c>
      <c r="G592" s="134">
        <v>552</v>
      </c>
      <c r="H592" s="171">
        <f>IFERROR((Table5[[#This Row],[_202340]]-Table5[[#This Row],[_201940]])/Table5[[#This Row],[_201940]]*1,"")</f>
        <v>-9.3596059113300489E-2</v>
      </c>
    </row>
    <row r="593" spans="1:8" ht="28.5">
      <c r="A593" s="132">
        <v>135717</v>
      </c>
      <c r="B593" s="134" t="s">
        <v>1149</v>
      </c>
      <c r="C593" s="134">
        <v>700</v>
      </c>
      <c r="D593" s="134">
        <v>687</v>
      </c>
      <c r="E593" s="134">
        <v>666</v>
      </c>
      <c r="F593" s="134">
        <v>604</v>
      </c>
      <c r="G593" s="134">
        <v>536</v>
      </c>
      <c r="H593" s="171">
        <f>IFERROR((Table5[[#This Row],[_202340]]-Table5[[#This Row],[_201940]])/Table5[[#This Row],[_201940]]*1,"")</f>
        <v>-0.23428571428571429</v>
      </c>
    </row>
    <row r="594" spans="1:8" ht="28.5">
      <c r="A594" s="132">
        <v>135717</v>
      </c>
      <c r="B594" s="134" t="s">
        <v>1150</v>
      </c>
      <c r="C594" s="134">
        <v>1340</v>
      </c>
      <c r="D594" s="134">
        <v>1451</v>
      </c>
      <c r="E594" s="134">
        <v>1303</v>
      </c>
      <c r="F594" s="134">
        <v>1208</v>
      </c>
      <c r="G594" s="134">
        <v>1106</v>
      </c>
      <c r="H594" s="171">
        <f>IFERROR((Table5[[#This Row],[_202340]]-Table5[[#This Row],[_201940]])/Table5[[#This Row],[_201940]]*1,"")</f>
        <v>-0.17462686567164179</v>
      </c>
    </row>
    <row r="595" spans="1:8">
      <c r="A595" s="132">
        <v>135717</v>
      </c>
      <c r="B595" s="134" t="s">
        <v>1151</v>
      </c>
      <c r="C595" s="134">
        <v>30</v>
      </c>
      <c r="D595" s="134">
        <v>29</v>
      </c>
      <c r="E595" s="134">
        <v>28</v>
      </c>
      <c r="F595" s="134">
        <v>28</v>
      </c>
      <c r="G595" s="134">
        <v>29</v>
      </c>
      <c r="H595" s="171">
        <f>IFERROR((Table5[[#This Row],[_202340]]-Table5[[#This Row],[_201940]])/Table5[[#This Row],[_201940]]*1,"")</f>
        <v>-3.3333333333333333E-2</v>
      </c>
    </row>
    <row r="596" spans="1:8" ht="28.5">
      <c r="A596" s="132">
        <v>135717</v>
      </c>
      <c r="B596" s="134" t="s">
        <v>1152</v>
      </c>
      <c r="C596" s="134">
        <v>34</v>
      </c>
      <c r="D596" s="134">
        <v>38</v>
      </c>
      <c r="E596" s="134">
        <v>35</v>
      </c>
      <c r="F596" s="134">
        <v>36</v>
      </c>
      <c r="G596" s="134">
        <v>36</v>
      </c>
      <c r="H596" s="171">
        <f>IFERROR((Table5[[#This Row],[_202340]]-Table5[[#This Row],[_201940]])/Table5[[#This Row],[_201940]]*1,"")</f>
        <v>5.8823529411764705E-2</v>
      </c>
    </row>
    <row r="597" spans="1:8" ht="28.5">
      <c r="A597" s="132">
        <v>135717</v>
      </c>
      <c r="B597" s="134" t="s">
        <v>1153</v>
      </c>
      <c r="C597" s="134">
        <v>2</v>
      </c>
      <c r="D597" s="134">
        <v>1</v>
      </c>
      <c r="E597" s="134">
        <v>2</v>
      </c>
      <c r="F597" s="134">
        <v>1</v>
      </c>
      <c r="G597" s="134">
        <v>1</v>
      </c>
      <c r="H597" s="171">
        <f>IFERROR((Table5[[#This Row],[_202340]]-Table5[[#This Row],[_201940]])/Table5[[#This Row],[_201940]]*1,"")</f>
        <v>-0.5</v>
      </c>
    </row>
    <row r="598" spans="1:8" ht="28.5">
      <c r="A598" s="132">
        <v>135717</v>
      </c>
      <c r="B598" s="134" t="s">
        <v>1154</v>
      </c>
      <c r="C598" s="134">
        <v>32</v>
      </c>
      <c r="D598" s="134">
        <v>36</v>
      </c>
      <c r="E598" s="134">
        <v>34</v>
      </c>
      <c r="F598" s="134">
        <v>35</v>
      </c>
      <c r="G598" s="134">
        <v>35</v>
      </c>
      <c r="H598" s="171">
        <f>IFERROR((Table5[[#This Row],[_202340]]-Table5[[#This Row],[_201940]])/Table5[[#This Row],[_201940]]*1,"")</f>
        <v>9.375E-2</v>
      </c>
    </row>
    <row r="599" spans="1:8" ht="28.5">
      <c r="A599" s="132">
        <v>135717</v>
      </c>
      <c r="B599" s="134" t="s">
        <v>1155</v>
      </c>
      <c r="C599" s="134">
        <v>37</v>
      </c>
      <c r="D599" s="134">
        <v>34</v>
      </c>
      <c r="E599" s="134">
        <v>37</v>
      </c>
      <c r="F599" s="134">
        <v>36</v>
      </c>
      <c r="G599" s="134">
        <v>34</v>
      </c>
      <c r="H599" s="171">
        <f>IFERROR((Table5[[#This Row],[_202340]]-Table5[[#This Row],[_201940]])/Table5[[#This Row],[_201940]]*1,"")</f>
        <v>-8.1081081081081086E-2</v>
      </c>
    </row>
    <row r="600" spans="1:8">
      <c r="A600" s="132">
        <v>136358</v>
      </c>
      <c r="B600" s="134" t="s">
        <v>1179</v>
      </c>
      <c r="C600" s="134">
        <v>1646</v>
      </c>
      <c r="D600" s="134">
        <v>1772</v>
      </c>
      <c r="E600" s="134">
        <v>1817</v>
      </c>
      <c r="F600" s="134">
        <v>1793</v>
      </c>
      <c r="G600" s="134">
        <v>1822</v>
      </c>
      <c r="H600" s="171">
        <f>IFERROR((Table5[[#This Row],[_202340]]-Table5[[#This Row],[_201940]])/Table5[[#This Row],[_201940]]*1,"")</f>
        <v>0.10692588092345079</v>
      </c>
    </row>
    <row r="601" spans="1:8">
      <c r="A601" s="132">
        <v>136358</v>
      </c>
      <c r="B601" s="134" t="s">
        <v>1131</v>
      </c>
      <c r="C601" s="134">
        <v>0</v>
      </c>
      <c r="D601" s="134">
        <v>1</v>
      </c>
      <c r="E601" s="134">
        <v>0</v>
      </c>
      <c r="F601" s="134">
        <v>3</v>
      </c>
      <c r="G601" s="134">
        <v>1</v>
      </c>
      <c r="H601" s="171" t="str">
        <f>IFERROR((Table5[[#This Row],[_202340]]-Table5[[#This Row],[_201940]])/Table5[[#This Row],[_201940]]*1,"")</f>
        <v/>
      </c>
    </row>
    <row r="602" spans="1:8">
      <c r="A602" s="132">
        <v>136358</v>
      </c>
      <c r="B602" s="134" t="s">
        <v>1132</v>
      </c>
      <c r="C602" s="134">
        <v>1646</v>
      </c>
      <c r="D602" s="134">
        <v>1771</v>
      </c>
      <c r="E602" s="134">
        <v>1817</v>
      </c>
      <c r="F602" s="134">
        <v>1790</v>
      </c>
      <c r="G602" s="134">
        <v>1821</v>
      </c>
      <c r="H602" s="171">
        <f>IFERROR((Table5[[#This Row],[_202340]]-Table5[[#This Row],[_201940]])/Table5[[#This Row],[_201940]]*1,"")</f>
        <v>0.106318347509113</v>
      </c>
    </row>
    <row r="603" spans="1:8">
      <c r="A603" s="132">
        <v>136358</v>
      </c>
      <c r="B603" s="134" t="s">
        <v>1133</v>
      </c>
      <c r="C603" s="134">
        <v>84</v>
      </c>
      <c r="D603" s="134">
        <v>120</v>
      </c>
      <c r="E603" s="134">
        <v>146</v>
      </c>
      <c r="F603" s="134">
        <v>125</v>
      </c>
      <c r="G603" s="134">
        <v>117</v>
      </c>
      <c r="H603" s="171">
        <f>IFERROR((Table5[[#This Row],[_202340]]-Table5[[#This Row],[_201940]])/Table5[[#This Row],[_201940]]*1,"")</f>
        <v>0.39285714285714285</v>
      </c>
    </row>
    <row r="604" spans="1:8" ht="28.5">
      <c r="A604" s="132">
        <v>136358</v>
      </c>
      <c r="B604" s="134" t="s">
        <v>1162</v>
      </c>
      <c r="C604" s="134">
        <v>378</v>
      </c>
      <c r="D604" s="134">
        <v>448</v>
      </c>
      <c r="E604" s="134">
        <v>367</v>
      </c>
      <c r="F604" s="134">
        <v>385</v>
      </c>
      <c r="G604" s="134">
        <v>365</v>
      </c>
      <c r="H604" s="171">
        <f>IFERROR((Table5[[#This Row],[_202340]]-Table5[[#This Row],[_201940]])/Table5[[#This Row],[_201940]]*1,"")</f>
        <v>-3.439153439153439E-2</v>
      </c>
    </row>
    <row r="605" spans="1:8" ht="28.5">
      <c r="A605" s="132">
        <v>136358</v>
      </c>
      <c r="B605" s="134" t="s">
        <v>1163</v>
      </c>
      <c r="C605" s="134">
        <v>16</v>
      </c>
      <c r="D605" s="134">
        <v>12</v>
      </c>
      <c r="E605" s="134">
        <v>15</v>
      </c>
      <c r="F605" s="134">
        <v>13</v>
      </c>
      <c r="G605" s="134">
        <v>12</v>
      </c>
      <c r="H605" s="171">
        <f>IFERROR((Table5[[#This Row],[_202340]]-Table5[[#This Row],[_201940]])/Table5[[#This Row],[_201940]]*1,"")</f>
        <v>-0.25</v>
      </c>
    </row>
    <row r="606" spans="1:8">
      <c r="A606" s="132">
        <v>136358</v>
      </c>
      <c r="B606" s="134" t="s">
        <v>1136</v>
      </c>
      <c r="C606" s="134">
        <v>478</v>
      </c>
      <c r="D606" s="134">
        <v>580</v>
      </c>
      <c r="E606" s="134">
        <v>528</v>
      </c>
      <c r="F606" s="134">
        <v>523</v>
      </c>
      <c r="G606" s="134">
        <v>494</v>
      </c>
      <c r="H606" s="171">
        <f>IFERROR((Table5[[#This Row],[_202340]]-Table5[[#This Row],[_201940]])/Table5[[#This Row],[_201940]]*1,"")</f>
        <v>3.3472803347280332E-2</v>
      </c>
    </row>
    <row r="607" spans="1:8">
      <c r="A607" s="132">
        <v>136358</v>
      </c>
      <c r="B607" s="134" t="s">
        <v>1137</v>
      </c>
      <c r="C607" s="134">
        <v>29</v>
      </c>
      <c r="D607" s="134">
        <v>33</v>
      </c>
      <c r="E607" s="134">
        <v>29</v>
      </c>
      <c r="F607" s="134">
        <v>29</v>
      </c>
      <c r="G607" s="134">
        <v>27</v>
      </c>
      <c r="H607" s="171">
        <f>IFERROR((Table5[[#This Row],[_202340]]-Table5[[#This Row],[_201940]])/Table5[[#This Row],[_201940]]*1,"")</f>
        <v>-6.8965517241379309E-2</v>
      </c>
    </row>
    <row r="608" spans="1:8">
      <c r="A608" s="132">
        <v>136358</v>
      </c>
      <c r="B608" s="134" t="s">
        <v>1138</v>
      </c>
      <c r="C608" s="134">
        <v>88</v>
      </c>
      <c r="D608" s="134">
        <v>124</v>
      </c>
      <c r="E608" s="134">
        <v>147</v>
      </c>
      <c r="F608" s="134">
        <v>122</v>
      </c>
      <c r="G608" s="134">
        <v>117</v>
      </c>
      <c r="H608" s="171">
        <f>IFERROR((Table5[[#This Row],[_202340]]-Table5[[#This Row],[_201940]])/Table5[[#This Row],[_201940]]*1,"")</f>
        <v>0.32954545454545453</v>
      </c>
    </row>
    <row r="609" spans="1:8" ht="28.5">
      <c r="A609" s="132">
        <v>136358</v>
      </c>
      <c r="B609" s="134" t="s">
        <v>1164</v>
      </c>
      <c r="C609" s="134">
        <v>428</v>
      </c>
      <c r="D609" s="134">
        <v>489</v>
      </c>
      <c r="E609" s="134">
        <v>418</v>
      </c>
      <c r="F609" s="134">
        <v>440</v>
      </c>
      <c r="G609" s="134">
        <v>420</v>
      </c>
      <c r="H609" s="171">
        <f>IFERROR((Table5[[#This Row],[_202340]]-Table5[[#This Row],[_201940]])/Table5[[#This Row],[_201940]]*1,"")</f>
        <v>-1.8691588785046728E-2</v>
      </c>
    </row>
    <row r="610" spans="1:8" ht="28.5">
      <c r="A610" s="132">
        <v>136358</v>
      </c>
      <c r="B610" s="134" t="s">
        <v>1165</v>
      </c>
      <c r="C610" s="134">
        <v>22</v>
      </c>
      <c r="D610" s="134">
        <v>29</v>
      </c>
      <c r="E610" s="134">
        <v>35</v>
      </c>
      <c r="F610" s="134">
        <v>31</v>
      </c>
      <c r="G610" s="134">
        <v>37</v>
      </c>
      <c r="H610" s="171">
        <f>IFERROR((Table5[[#This Row],[_202340]]-Table5[[#This Row],[_201940]])/Table5[[#This Row],[_201940]]*1,"")</f>
        <v>0.68181818181818177</v>
      </c>
    </row>
    <row r="611" spans="1:8">
      <c r="A611" s="132">
        <v>136358</v>
      </c>
      <c r="B611" s="134" t="s">
        <v>1141</v>
      </c>
      <c r="C611" s="134">
        <v>538</v>
      </c>
      <c r="D611" s="134">
        <v>642</v>
      </c>
      <c r="E611" s="134">
        <v>600</v>
      </c>
      <c r="F611" s="134">
        <v>593</v>
      </c>
      <c r="G611" s="134">
        <v>574</v>
      </c>
      <c r="H611" s="171">
        <f>IFERROR((Table5[[#This Row],[_202340]]-Table5[[#This Row],[_201940]])/Table5[[#This Row],[_201940]]*1,"")</f>
        <v>6.6914498141263934E-2</v>
      </c>
    </row>
    <row r="612" spans="1:8">
      <c r="A612" s="132">
        <v>136358</v>
      </c>
      <c r="B612" s="134" t="s">
        <v>1142</v>
      </c>
      <c r="C612" s="134">
        <v>33</v>
      </c>
      <c r="D612" s="134">
        <v>36</v>
      </c>
      <c r="E612" s="134">
        <v>33</v>
      </c>
      <c r="F612" s="134">
        <v>33</v>
      </c>
      <c r="G612" s="134">
        <v>32</v>
      </c>
      <c r="H612" s="171">
        <f>IFERROR((Table5[[#This Row],[_202340]]-Table5[[#This Row],[_201940]])/Table5[[#This Row],[_201940]]*1,"")</f>
        <v>-3.0303030303030304E-2</v>
      </c>
    </row>
    <row r="613" spans="1:8">
      <c r="A613" s="132">
        <v>136358</v>
      </c>
      <c r="B613" s="134" t="s">
        <v>1143</v>
      </c>
      <c r="C613" s="134">
        <v>94</v>
      </c>
      <c r="D613" s="134">
        <v>123</v>
      </c>
      <c r="E613" s="134">
        <v>144</v>
      </c>
      <c r="F613" s="134">
        <v>124</v>
      </c>
      <c r="G613" s="134">
        <v>116</v>
      </c>
      <c r="H613" s="171">
        <f>IFERROR((Table5[[#This Row],[_202340]]-Table5[[#This Row],[_201940]])/Table5[[#This Row],[_201940]]*1,"")</f>
        <v>0.23404255319148937</v>
      </c>
    </row>
    <row r="614" spans="1:8" ht="28.5">
      <c r="A614" s="132">
        <v>136358</v>
      </c>
      <c r="B614" s="134" t="s">
        <v>1166</v>
      </c>
      <c r="C614" s="134">
        <v>439</v>
      </c>
      <c r="D614" s="134">
        <v>505</v>
      </c>
      <c r="E614" s="134">
        <v>428</v>
      </c>
      <c r="F614" s="134">
        <v>454</v>
      </c>
      <c r="G614" s="134">
        <v>422</v>
      </c>
      <c r="H614" s="171">
        <f>IFERROR((Table5[[#This Row],[_202340]]-Table5[[#This Row],[_201940]])/Table5[[#This Row],[_201940]]*1,"")</f>
        <v>-3.8724373576309798E-2</v>
      </c>
    </row>
    <row r="615" spans="1:8" ht="28.5">
      <c r="A615" s="132">
        <v>136358</v>
      </c>
      <c r="B615" s="134" t="s">
        <v>1167</v>
      </c>
      <c r="C615" s="134">
        <v>30</v>
      </c>
      <c r="D615" s="134">
        <v>41</v>
      </c>
      <c r="E615" s="134">
        <v>54</v>
      </c>
      <c r="F615" s="134">
        <v>36</v>
      </c>
      <c r="G615" s="134">
        <v>57</v>
      </c>
      <c r="H615" s="171">
        <f>IFERROR((Table5[[#This Row],[_202340]]-Table5[[#This Row],[_201940]])/Table5[[#This Row],[_201940]]*1,"")</f>
        <v>0.9</v>
      </c>
    </row>
    <row r="616" spans="1:8">
      <c r="A616" s="132">
        <v>136358</v>
      </c>
      <c r="B616" s="134" t="s">
        <v>1146</v>
      </c>
      <c r="C616" s="134">
        <v>563</v>
      </c>
      <c r="D616" s="134">
        <v>669</v>
      </c>
      <c r="E616" s="134">
        <v>626</v>
      </c>
      <c r="F616" s="134">
        <v>614</v>
      </c>
      <c r="G616" s="134">
        <v>595</v>
      </c>
      <c r="H616" s="171">
        <f>IFERROR((Table5[[#This Row],[_202340]]-Table5[[#This Row],[_201940]])/Table5[[#This Row],[_201940]]*1,"")</f>
        <v>5.6838365896980464E-2</v>
      </c>
    </row>
    <row r="617" spans="1:8" ht="28.5">
      <c r="A617" s="132">
        <v>136358</v>
      </c>
      <c r="B617" s="134" t="s">
        <v>1147</v>
      </c>
      <c r="C617" s="134">
        <v>29</v>
      </c>
      <c r="D617" s="134">
        <v>25</v>
      </c>
      <c r="E617" s="134">
        <v>20</v>
      </c>
      <c r="F617" s="134">
        <v>25</v>
      </c>
      <c r="G617" s="134">
        <v>22</v>
      </c>
      <c r="H617" s="171">
        <f>IFERROR((Table5[[#This Row],[_202340]]-Table5[[#This Row],[_201940]])/Table5[[#This Row],[_201940]]*1,"")</f>
        <v>-0.2413793103448276</v>
      </c>
    </row>
    <row r="618" spans="1:8" ht="28.5">
      <c r="A618" s="132">
        <v>136358</v>
      </c>
      <c r="B618" s="134" t="s">
        <v>1148</v>
      </c>
      <c r="C618" s="134">
        <v>448</v>
      </c>
      <c r="D618" s="134">
        <v>462</v>
      </c>
      <c r="E618" s="134">
        <v>546</v>
      </c>
      <c r="F618" s="134">
        <v>507</v>
      </c>
      <c r="G618" s="134">
        <v>507</v>
      </c>
      <c r="H618" s="171">
        <f>IFERROR((Table5[[#This Row],[_202340]]-Table5[[#This Row],[_201940]])/Table5[[#This Row],[_201940]]*1,"")</f>
        <v>0.13169642857142858</v>
      </c>
    </row>
    <row r="619" spans="1:8" ht="28.5">
      <c r="A619" s="132">
        <v>136358</v>
      </c>
      <c r="B619" s="134" t="s">
        <v>1149</v>
      </c>
      <c r="C619" s="134">
        <v>606</v>
      </c>
      <c r="D619" s="134">
        <v>615</v>
      </c>
      <c r="E619" s="134">
        <v>625</v>
      </c>
      <c r="F619" s="134">
        <v>644</v>
      </c>
      <c r="G619" s="134">
        <v>697</v>
      </c>
      <c r="H619" s="171">
        <f>IFERROR((Table5[[#This Row],[_202340]]-Table5[[#This Row],[_201940]])/Table5[[#This Row],[_201940]]*1,"")</f>
        <v>0.15016501650165018</v>
      </c>
    </row>
    <row r="620" spans="1:8" ht="28.5">
      <c r="A620" s="132">
        <v>136358</v>
      </c>
      <c r="B620" s="134" t="s">
        <v>1150</v>
      </c>
      <c r="C620" s="134">
        <v>1083</v>
      </c>
      <c r="D620" s="134">
        <v>1102</v>
      </c>
      <c r="E620" s="134">
        <v>1191</v>
      </c>
      <c r="F620" s="134">
        <v>1176</v>
      </c>
      <c r="G620" s="134">
        <v>1226</v>
      </c>
      <c r="H620" s="171">
        <f>IFERROR((Table5[[#This Row],[_202340]]-Table5[[#This Row],[_201940]])/Table5[[#This Row],[_201940]]*1,"")</f>
        <v>0.13204062788550322</v>
      </c>
    </row>
    <row r="621" spans="1:8">
      <c r="A621" s="132">
        <v>136358</v>
      </c>
      <c r="B621" s="134" t="s">
        <v>1151</v>
      </c>
      <c r="C621" s="134">
        <v>34</v>
      </c>
      <c r="D621" s="134">
        <v>38</v>
      </c>
      <c r="E621" s="134">
        <v>34</v>
      </c>
      <c r="F621" s="134">
        <v>34</v>
      </c>
      <c r="G621" s="134">
        <v>33</v>
      </c>
      <c r="H621" s="171">
        <f>IFERROR((Table5[[#This Row],[_202340]]-Table5[[#This Row],[_201940]])/Table5[[#This Row],[_201940]]*1,"")</f>
        <v>-2.9411764705882353E-2</v>
      </c>
    </row>
    <row r="622" spans="1:8" ht="28.5">
      <c r="A622" s="132">
        <v>136358</v>
      </c>
      <c r="B622" s="134" t="s">
        <v>1152</v>
      </c>
      <c r="C622" s="134">
        <v>29</v>
      </c>
      <c r="D622" s="134">
        <v>27</v>
      </c>
      <c r="E622" s="134">
        <v>31</v>
      </c>
      <c r="F622" s="134">
        <v>30</v>
      </c>
      <c r="G622" s="134">
        <v>29</v>
      </c>
      <c r="H622" s="171">
        <f>IFERROR((Table5[[#This Row],[_202340]]-Table5[[#This Row],[_201940]])/Table5[[#This Row],[_201940]]*1,"")</f>
        <v>0</v>
      </c>
    </row>
    <row r="623" spans="1:8" ht="28.5">
      <c r="A623" s="132">
        <v>136358</v>
      </c>
      <c r="B623" s="134" t="s">
        <v>1153</v>
      </c>
      <c r="C623" s="134">
        <v>2</v>
      </c>
      <c r="D623" s="134">
        <v>1</v>
      </c>
      <c r="E623" s="134">
        <v>1</v>
      </c>
      <c r="F623" s="134">
        <v>1</v>
      </c>
      <c r="G623" s="134">
        <v>1</v>
      </c>
      <c r="H623" s="171">
        <f>IFERROR((Table5[[#This Row],[_202340]]-Table5[[#This Row],[_201940]])/Table5[[#This Row],[_201940]]*1,"")</f>
        <v>-0.5</v>
      </c>
    </row>
    <row r="624" spans="1:8" ht="28.5">
      <c r="A624" s="132">
        <v>136358</v>
      </c>
      <c r="B624" s="134" t="s">
        <v>1154</v>
      </c>
      <c r="C624" s="134">
        <v>27</v>
      </c>
      <c r="D624" s="134">
        <v>26</v>
      </c>
      <c r="E624" s="134">
        <v>30</v>
      </c>
      <c r="F624" s="134">
        <v>28</v>
      </c>
      <c r="G624" s="134">
        <v>28</v>
      </c>
      <c r="H624" s="171">
        <f>IFERROR((Table5[[#This Row],[_202340]]-Table5[[#This Row],[_201940]])/Table5[[#This Row],[_201940]]*1,"")</f>
        <v>3.7037037037037035E-2</v>
      </c>
    </row>
    <row r="625" spans="1:8" ht="28.5">
      <c r="A625" s="132">
        <v>136358</v>
      </c>
      <c r="B625" s="134" t="s">
        <v>1155</v>
      </c>
      <c r="C625" s="134">
        <v>37</v>
      </c>
      <c r="D625" s="134">
        <v>35</v>
      </c>
      <c r="E625" s="134">
        <v>34</v>
      </c>
      <c r="F625" s="134">
        <v>36</v>
      </c>
      <c r="G625" s="134">
        <v>38</v>
      </c>
      <c r="H625" s="171">
        <f>IFERROR((Table5[[#This Row],[_202340]]-Table5[[#This Row],[_201940]])/Table5[[#This Row],[_201940]]*1,"")</f>
        <v>2.7027027027027029E-2</v>
      </c>
    </row>
    <row r="626" spans="1:8">
      <c r="A626" s="132">
        <v>137759</v>
      </c>
      <c r="B626" s="134" t="s">
        <v>1179</v>
      </c>
      <c r="C626" s="134">
        <v>938</v>
      </c>
      <c r="D626" s="134">
        <v>911</v>
      </c>
      <c r="E626" s="134">
        <v>786</v>
      </c>
      <c r="F626" s="134">
        <v>838</v>
      </c>
      <c r="G626" s="134">
        <v>821</v>
      </c>
      <c r="H626" s="171">
        <f>IFERROR((Table5[[#This Row],[_202340]]-Table5[[#This Row],[_201940]])/Table5[[#This Row],[_201940]]*1,"")</f>
        <v>-0.12473347547974413</v>
      </c>
    </row>
    <row r="627" spans="1:8">
      <c r="A627" s="132">
        <v>137759</v>
      </c>
      <c r="B627" s="134" t="s">
        <v>1131</v>
      </c>
      <c r="C627" s="134">
        <v>0</v>
      </c>
      <c r="D627" s="134">
        <v>0</v>
      </c>
      <c r="E627" s="134">
        <v>2</v>
      </c>
      <c r="F627" s="134">
        <v>0</v>
      </c>
      <c r="G627" s="134">
        <v>0</v>
      </c>
      <c r="H627" s="171" t="str">
        <f>IFERROR((Table5[[#This Row],[_202340]]-Table5[[#This Row],[_201940]])/Table5[[#This Row],[_201940]]*1,"")</f>
        <v/>
      </c>
    </row>
    <row r="628" spans="1:8">
      <c r="A628" s="132">
        <v>137759</v>
      </c>
      <c r="B628" s="134" t="s">
        <v>1132</v>
      </c>
      <c r="C628" s="134">
        <v>938</v>
      </c>
      <c r="D628" s="134">
        <v>911</v>
      </c>
      <c r="E628" s="134">
        <v>784</v>
      </c>
      <c r="F628" s="134">
        <v>838</v>
      </c>
      <c r="G628" s="134">
        <v>821</v>
      </c>
      <c r="H628" s="171">
        <f>IFERROR((Table5[[#This Row],[_202340]]-Table5[[#This Row],[_201940]])/Table5[[#This Row],[_201940]]*1,"")</f>
        <v>-0.12473347547974413</v>
      </c>
    </row>
    <row r="629" spans="1:8">
      <c r="A629" s="132">
        <v>137759</v>
      </c>
      <c r="B629" s="134" t="s">
        <v>1133</v>
      </c>
      <c r="C629" s="134">
        <v>12</v>
      </c>
      <c r="D629" s="134">
        <v>12</v>
      </c>
      <c r="E629" s="134">
        <v>13</v>
      </c>
      <c r="F629" s="134">
        <v>19</v>
      </c>
      <c r="G629" s="134">
        <v>25</v>
      </c>
      <c r="H629" s="171">
        <f>IFERROR((Table5[[#This Row],[_202340]]-Table5[[#This Row],[_201940]])/Table5[[#This Row],[_201940]]*1,"")</f>
        <v>1.0833333333333333</v>
      </c>
    </row>
    <row r="630" spans="1:8" ht="28.5">
      <c r="A630" s="132">
        <v>137759</v>
      </c>
      <c r="B630" s="134" t="s">
        <v>1162</v>
      </c>
      <c r="C630" s="134">
        <v>293</v>
      </c>
      <c r="D630" s="134">
        <v>282</v>
      </c>
      <c r="E630" s="134">
        <v>222</v>
      </c>
      <c r="F630" s="134">
        <v>238</v>
      </c>
      <c r="G630" s="134">
        <v>263</v>
      </c>
      <c r="H630" s="171">
        <f>IFERROR((Table5[[#This Row],[_202340]]-Table5[[#This Row],[_201940]])/Table5[[#This Row],[_201940]]*1,"")</f>
        <v>-0.10238907849829351</v>
      </c>
    </row>
    <row r="631" spans="1:8" ht="28.5">
      <c r="A631" s="132">
        <v>137759</v>
      </c>
      <c r="B631" s="134" t="s">
        <v>1163</v>
      </c>
      <c r="C631" s="134">
        <v>0</v>
      </c>
      <c r="D631" s="134">
        <v>0</v>
      </c>
      <c r="E631" s="134">
        <v>0</v>
      </c>
      <c r="F631" s="134">
        <v>0</v>
      </c>
      <c r="G631" s="134">
        <v>0</v>
      </c>
      <c r="H631" s="171" t="str">
        <f>IFERROR((Table5[[#This Row],[_202340]]-Table5[[#This Row],[_201940]])/Table5[[#This Row],[_201940]]*1,"")</f>
        <v/>
      </c>
    </row>
    <row r="632" spans="1:8">
      <c r="A632" s="132">
        <v>137759</v>
      </c>
      <c r="B632" s="134" t="s">
        <v>1136</v>
      </c>
      <c r="C632" s="134">
        <v>305</v>
      </c>
      <c r="D632" s="134">
        <v>294</v>
      </c>
      <c r="E632" s="134">
        <v>235</v>
      </c>
      <c r="F632" s="134">
        <v>257</v>
      </c>
      <c r="G632" s="134">
        <v>288</v>
      </c>
      <c r="H632" s="171">
        <f>IFERROR((Table5[[#This Row],[_202340]]-Table5[[#This Row],[_201940]])/Table5[[#This Row],[_201940]]*1,"")</f>
        <v>-5.5737704918032788E-2</v>
      </c>
    </row>
    <row r="633" spans="1:8">
      <c r="A633" s="132">
        <v>137759</v>
      </c>
      <c r="B633" s="134" t="s">
        <v>1137</v>
      </c>
      <c r="C633" s="134">
        <v>33</v>
      </c>
      <c r="D633" s="134">
        <v>32</v>
      </c>
      <c r="E633" s="134">
        <v>30</v>
      </c>
      <c r="F633" s="134">
        <v>31</v>
      </c>
      <c r="G633" s="134">
        <v>35</v>
      </c>
      <c r="H633" s="171">
        <f>IFERROR((Table5[[#This Row],[_202340]]-Table5[[#This Row],[_201940]])/Table5[[#This Row],[_201940]]*1,"")</f>
        <v>6.0606060606060608E-2</v>
      </c>
    </row>
    <row r="634" spans="1:8">
      <c r="A634" s="132">
        <v>137759</v>
      </c>
      <c r="B634" s="134" t="s">
        <v>1138</v>
      </c>
      <c r="C634" s="134">
        <v>12</v>
      </c>
      <c r="D634" s="134">
        <v>12</v>
      </c>
      <c r="E634" s="134">
        <v>11</v>
      </c>
      <c r="F634" s="134">
        <v>18</v>
      </c>
      <c r="G634" s="134">
        <v>22</v>
      </c>
      <c r="H634" s="171">
        <f>IFERROR((Table5[[#This Row],[_202340]]-Table5[[#This Row],[_201940]])/Table5[[#This Row],[_201940]]*1,"")</f>
        <v>0.83333333333333337</v>
      </c>
    </row>
    <row r="635" spans="1:8" ht="28.5">
      <c r="A635" s="132">
        <v>137759</v>
      </c>
      <c r="B635" s="134" t="s">
        <v>1164</v>
      </c>
      <c r="C635" s="134">
        <v>312</v>
      </c>
      <c r="D635" s="134">
        <v>305</v>
      </c>
      <c r="E635" s="134">
        <v>236</v>
      </c>
      <c r="F635" s="134">
        <v>266</v>
      </c>
      <c r="G635" s="134">
        <v>290</v>
      </c>
      <c r="H635" s="171">
        <f>IFERROR((Table5[[#This Row],[_202340]]-Table5[[#This Row],[_201940]])/Table5[[#This Row],[_201940]]*1,"")</f>
        <v>-7.0512820512820512E-2</v>
      </c>
    </row>
    <row r="636" spans="1:8" ht="28.5">
      <c r="A636" s="132">
        <v>137759</v>
      </c>
      <c r="B636" s="134" t="s">
        <v>1165</v>
      </c>
      <c r="C636" s="134">
        <v>0</v>
      </c>
      <c r="D636" s="134">
        <v>0</v>
      </c>
      <c r="E636" s="134">
        <v>0</v>
      </c>
      <c r="F636" s="134">
        <v>0</v>
      </c>
      <c r="G636" s="134">
        <v>2</v>
      </c>
      <c r="H636" s="171" t="str">
        <f>IFERROR((Table5[[#This Row],[_202340]]-Table5[[#This Row],[_201940]])/Table5[[#This Row],[_201940]]*1,"")</f>
        <v/>
      </c>
    </row>
    <row r="637" spans="1:8">
      <c r="A637" s="132">
        <v>137759</v>
      </c>
      <c r="B637" s="134" t="s">
        <v>1141</v>
      </c>
      <c r="C637" s="134">
        <v>324</v>
      </c>
      <c r="D637" s="134">
        <v>317</v>
      </c>
      <c r="E637" s="134">
        <v>247</v>
      </c>
      <c r="F637" s="134">
        <v>284</v>
      </c>
      <c r="G637" s="134">
        <v>314</v>
      </c>
      <c r="H637" s="171">
        <f>IFERROR((Table5[[#This Row],[_202340]]-Table5[[#This Row],[_201940]])/Table5[[#This Row],[_201940]]*1,"")</f>
        <v>-3.0864197530864196E-2</v>
      </c>
    </row>
    <row r="638" spans="1:8">
      <c r="A638" s="132">
        <v>137759</v>
      </c>
      <c r="B638" s="134" t="s">
        <v>1142</v>
      </c>
      <c r="C638" s="134">
        <v>35</v>
      </c>
      <c r="D638" s="134">
        <v>35</v>
      </c>
      <c r="E638" s="134">
        <v>32</v>
      </c>
      <c r="F638" s="134">
        <v>34</v>
      </c>
      <c r="G638" s="134">
        <v>38</v>
      </c>
      <c r="H638" s="171">
        <f>IFERROR((Table5[[#This Row],[_202340]]-Table5[[#This Row],[_201940]])/Table5[[#This Row],[_201940]]*1,"")</f>
        <v>8.5714285714285715E-2</v>
      </c>
    </row>
    <row r="639" spans="1:8">
      <c r="A639" s="132">
        <v>137759</v>
      </c>
      <c r="B639" s="134" t="s">
        <v>1143</v>
      </c>
      <c r="C639" s="134">
        <v>13</v>
      </c>
      <c r="D639" s="134">
        <v>12</v>
      </c>
      <c r="E639" s="134">
        <v>11</v>
      </c>
      <c r="F639" s="134">
        <v>18</v>
      </c>
      <c r="G639" s="134">
        <v>23</v>
      </c>
      <c r="H639" s="171">
        <f>IFERROR((Table5[[#This Row],[_202340]]-Table5[[#This Row],[_201940]])/Table5[[#This Row],[_201940]]*1,"")</f>
        <v>0.76923076923076927</v>
      </c>
    </row>
    <row r="640" spans="1:8" ht="28.5">
      <c r="A640" s="132">
        <v>137759</v>
      </c>
      <c r="B640" s="134" t="s">
        <v>1166</v>
      </c>
      <c r="C640" s="134">
        <v>320</v>
      </c>
      <c r="D640" s="134">
        <v>312</v>
      </c>
      <c r="E640" s="134">
        <v>237</v>
      </c>
      <c r="F640" s="134">
        <v>276</v>
      </c>
      <c r="G640" s="134">
        <v>296</v>
      </c>
      <c r="H640" s="171">
        <f>IFERROR((Table5[[#This Row],[_202340]]-Table5[[#This Row],[_201940]])/Table5[[#This Row],[_201940]]*1,"")</f>
        <v>-7.4999999999999997E-2</v>
      </c>
    </row>
    <row r="641" spans="1:8" ht="28.5">
      <c r="A641" s="132">
        <v>137759</v>
      </c>
      <c r="B641" s="134" t="s">
        <v>1167</v>
      </c>
      <c r="C641" s="134">
        <v>1</v>
      </c>
      <c r="D641" s="134">
        <v>0</v>
      </c>
      <c r="E641" s="134">
        <v>1</v>
      </c>
      <c r="F641" s="134">
        <v>1</v>
      </c>
      <c r="G641" s="134">
        <v>3</v>
      </c>
      <c r="H641" s="171">
        <f>IFERROR((Table5[[#This Row],[_202340]]-Table5[[#This Row],[_201940]])/Table5[[#This Row],[_201940]]*1,"")</f>
        <v>2</v>
      </c>
    </row>
    <row r="642" spans="1:8">
      <c r="A642" s="132">
        <v>137759</v>
      </c>
      <c r="B642" s="134" t="s">
        <v>1146</v>
      </c>
      <c r="C642" s="134">
        <v>334</v>
      </c>
      <c r="D642" s="134">
        <v>324</v>
      </c>
      <c r="E642" s="134">
        <v>249</v>
      </c>
      <c r="F642" s="134">
        <v>295</v>
      </c>
      <c r="G642" s="134">
        <v>322</v>
      </c>
      <c r="H642" s="171">
        <f>IFERROR((Table5[[#This Row],[_202340]]-Table5[[#This Row],[_201940]])/Table5[[#This Row],[_201940]]*1,"")</f>
        <v>-3.5928143712574849E-2</v>
      </c>
    </row>
    <row r="643" spans="1:8" ht="28.5">
      <c r="A643" s="132">
        <v>137759</v>
      </c>
      <c r="B643" s="134" t="s">
        <v>1147</v>
      </c>
      <c r="C643" s="134">
        <v>8</v>
      </c>
      <c r="D643" s="134">
        <v>3</v>
      </c>
      <c r="E643" s="134">
        <v>5</v>
      </c>
      <c r="F643" s="134">
        <v>3</v>
      </c>
      <c r="G643" s="134">
        <v>7</v>
      </c>
      <c r="H643" s="171">
        <f>IFERROR((Table5[[#This Row],[_202340]]-Table5[[#This Row],[_201940]])/Table5[[#This Row],[_201940]]*1,"")</f>
        <v>-0.125</v>
      </c>
    </row>
    <row r="644" spans="1:8" ht="28.5">
      <c r="A644" s="132">
        <v>137759</v>
      </c>
      <c r="B644" s="134" t="s">
        <v>1148</v>
      </c>
      <c r="C644" s="134">
        <v>356</v>
      </c>
      <c r="D644" s="134">
        <v>378</v>
      </c>
      <c r="E644" s="134">
        <v>346</v>
      </c>
      <c r="F644" s="134">
        <v>327</v>
      </c>
      <c r="G644" s="134">
        <v>289</v>
      </c>
      <c r="H644" s="171">
        <f>IFERROR((Table5[[#This Row],[_202340]]-Table5[[#This Row],[_201940]])/Table5[[#This Row],[_201940]]*1,"")</f>
        <v>-0.18820224719101122</v>
      </c>
    </row>
    <row r="645" spans="1:8" ht="28.5">
      <c r="A645" s="132">
        <v>137759</v>
      </c>
      <c r="B645" s="134" t="s">
        <v>1149</v>
      </c>
      <c r="C645" s="134">
        <v>240</v>
      </c>
      <c r="D645" s="134">
        <v>206</v>
      </c>
      <c r="E645" s="134">
        <v>184</v>
      </c>
      <c r="F645" s="134">
        <v>213</v>
      </c>
      <c r="G645" s="134">
        <v>203</v>
      </c>
      <c r="H645" s="171">
        <f>IFERROR((Table5[[#This Row],[_202340]]-Table5[[#This Row],[_201940]])/Table5[[#This Row],[_201940]]*1,"")</f>
        <v>-0.15416666666666667</v>
      </c>
    </row>
    <row r="646" spans="1:8" ht="28.5">
      <c r="A646" s="132">
        <v>137759</v>
      </c>
      <c r="B646" s="134" t="s">
        <v>1150</v>
      </c>
      <c r="C646" s="134">
        <v>604</v>
      </c>
      <c r="D646" s="134">
        <v>587</v>
      </c>
      <c r="E646" s="134">
        <v>535</v>
      </c>
      <c r="F646" s="134">
        <v>543</v>
      </c>
      <c r="G646" s="134">
        <v>499</v>
      </c>
      <c r="H646" s="171">
        <f>IFERROR((Table5[[#This Row],[_202340]]-Table5[[#This Row],[_201940]])/Table5[[#This Row],[_201940]]*1,"")</f>
        <v>-0.17384105960264901</v>
      </c>
    </row>
    <row r="647" spans="1:8">
      <c r="A647" s="132">
        <v>137759</v>
      </c>
      <c r="B647" s="134" t="s">
        <v>1151</v>
      </c>
      <c r="C647" s="134">
        <v>36</v>
      </c>
      <c r="D647" s="134">
        <v>36</v>
      </c>
      <c r="E647" s="134">
        <v>32</v>
      </c>
      <c r="F647" s="134">
        <v>35</v>
      </c>
      <c r="G647" s="134">
        <v>39</v>
      </c>
      <c r="H647" s="171">
        <f>IFERROR((Table5[[#This Row],[_202340]]-Table5[[#This Row],[_201940]])/Table5[[#This Row],[_201940]]*1,"")</f>
        <v>8.3333333333333329E-2</v>
      </c>
    </row>
    <row r="648" spans="1:8" ht="28.5">
      <c r="A648" s="132">
        <v>137759</v>
      </c>
      <c r="B648" s="134" t="s">
        <v>1152</v>
      </c>
      <c r="C648" s="134">
        <v>39</v>
      </c>
      <c r="D648" s="134">
        <v>42</v>
      </c>
      <c r="E648" s="134">
        <v>45</v>
      </c>
      <c r="F648" s="134">
        <v>39</v>
      </c>
      <c r="G648" s="134">
        <v>36</v>
      </c>
      <c r="H648" s="171">
        <f>IFERROR((Table5[[#This Row],[_202340]]-Table5[[#This Row],[_201940]])/Table5[[#This Row],[_201940]]*1,"")</f>
        <v>-7.6923076923076927E-2</v>
      </c>
    </row>
    <row r="649" spans="1:8" ht="28.5">
      <c r="A649" s="132">
        <v>137759</v>
      </c>
      <c r="B649" s="134" t="s">
        <v>1153</v>
      </c>
      <c r="C649" s="134">
        <v>1</v>
      </c>
      <c r="D649" s="134">
        <v>0</v>
      </c>
      <c r="E649" s="134">
        <v>1</v>
      </c>
      <c r="F649" s="134">
        <v>0</v>
      </c>
      <c r="G649" s="134">
        <v>1</v>
      </c>
      <c r="H649" s="171">
        <f>IFERROR((Table5[[#This Row],[_202340]]-Table5[[#This Row],[_201940]])/Table5[[#This Row],[_201940]]*1,"")</f>
        <v>0</v>
      </c>
    </row>
    <row r="650" spans="1:8" ht="28.5">
      <c r="A650" s="132">
        <v>137759</v>
      </c>
      <c r="B650" s="134" t="s">
        <v>1154</v>
      </c>
      <c r="C650" s="134">
        <v>38</v>
      </c>
      <c r="D650" s="134">
        <v>41</v>
      </c>
      <c r="E650" s="134">
        <v>44</v>
      </c>
      <c r="F650" s="134">
        <v>39</v>
      </c>
      <c r="G650" s="134">
        <v>35</v>
      </c>
      <c r="H650" s="171">
        <f>IFERROR((Table5[[#This Row],[_202340]]-Table5[[#This Row],[_201940]])/Table5[[#This Row],[_201940]]*1,"")</f>
        <v>-7.8947368421052627E-2</v>
      </c>
    </row>
    <row r="651" spans="1:8" ht="28.5">
      <c r="A651" s="132">
        <v>137759</v>
      </c>
      <c r="B651" s="134" t="s">
        <v>1155</v>
      </c>
      <c r="C651" s="134">
        <v>26</v>
      </c>
      <c r="D651" s="134">
        <v>23</v>
      </c>
      <c r="E651" s="134">
        <v>23</v>
      </c>
      <c r="F651" s="134">
        <v>25</v>
      </c>
      <c r="G651" s="134">
        <v>25</v>
      </c>
      <c r="H651" s="171">
        <f>IFERROR((Table5[[#This Row],[_202340]]-Table5[[#This Row],[_201940]])/Table5[[#This Row],[_201940]]*1,"")</f>
        <v>-3.8461538461538464E-2</v>
      </c>
    </row>
    <row r="652" spans="1:8">
      <c r="A652" s="132">
        <v>141680</v>
      </c>
      <c r="B652" s="134" t="s">
        <v>1179</v>
      </c>
      <c r="C652" s="134">
        <v>516</v>
      </c>
      <c r="D652" s="134">
        <v>443</v>
      </c>
      <c r="E652" s="134">
        <v>444</v>
      </c>
      <c r="F652" s="134">
        <v>521</v>
      </c>
      <c r="G652" s="134">
        <v>366</v>
      </c>
      <c r="H652" s="171">
        <f>IFERROR((Table5[[#This Row],[_202340]]-Table5[[#This Row],[_201940]])/Table5[[#This Row],[_201940]]*1,"")</f>
        <v>-0.29069767441860467</v>
      </c>
    </row>
    <row r="653" spans="1:8">
      <c r="A653" s="132">
        <v>141680</v>
      </c>
      <c r="B653" s="134" t="s">
        <v>1131</v>
      </c>
      <c r="C653" s="134">
        <v>0</v>
      </c>
      <c r="D653" s="134">
        <v>0</v>
      </c>
      <c r="E653" s="134">
        <v>0</v>
      </c>
      <c r="F653" s="134">
        <v>0</v>
      </c>
      <c r="G653" s="134">
        <v>0</v>
      </c>
      <c r="H653" s="171" t="str">
        <f>IFERROR((Table5[[#This Row],[_202340]]-Table5[[#This Row],[_201940]])/Table5[[#This Row],[_201940]]*1,"")</f>
        <v/>
      </c>
    </row>
    <row r="654" spans="1:8">
      <c r="A654" s="132">
        <v>141680</v>
      </c>
      <c r="B654" s="134" t="s">
        <v>1132</v>
      </c>
      <c r="C654" s="134">
        <v>516</v>
      </c>
      <c r="D654" s="134">
        <v>443</v>
      </c>
      <c r="E654" s="134">
        <v>444</v>
      </c>
      <c r="F654" s="134">
        <v>521</v>
      </c>
      <c r="G654" s="134">
        <v>366</v>
      </c>
      <c r="H654" s="171">
        <f>IFERROR((Table5[[#This Row],[_202340]]-Table5[[#This Row],[_201940]])/Table5[[#This Row],[_201940]]*1,"")</f>
        <v>-0.29069767441860467</v>
      </c>
    </row>
    <row r="655" spans="1:8">
      <c r="A655" s="132">
        <v>141680</v>
      </c>
      <c r="B655" s="134" t="s">
        <v>1133</v>
      </c>
      <c r="C655" s="134">
        <v>0</v>
      </c>
      <c r="D655" s="134">
        <v>5</v>
      </c>
      <c r="E655" s="134">
        <v>16</v>
      </c>
      <c r="F655" s="134">
        <v>13</v>
      </c>
      <c r="G655" s="134">
        <v>10</v>
      </c>
      <c r="H655" s="171" t="str">
        <f>IFERROR((Table5[[#This Row],[_202340]]-Table5[[#This Row],[_201940]])/Table5[[#This Row],[_201940]]*1,"")</f>
        <v/>
      </c>
    </row>
    <row r="656" spans="1:8" ht="28.5">
      <c r="A656" s="132">
        <v>141680</v>
      </c>
      <c r="B656" s="134" t="s">
        <v>1162</v>
      </c>
      <c r="C656" s="134">
        <v>141</v>
      </c>
      <c r="D656" s="134">
        <v>89</v>
      </c>
      <c r="E656" s="134">
        <v>133</v>
      </c>
      <c r="F656" s="134">
        <v>189</v>
      </c>
      <c r="G656" s="134">
        <v>40</v>
      </c>
      <c r="H656" s="171">
        <f>IFERROR((Table5[[#This Row],[_202340]]-Table5[[#This Row],[_201940]])/Table5[[#This Row],[_201940]]*1,"")</f>
        <v>-0.71631205673758869</v>
      </c>
    </row>
    <row r="657" spans="1:8" ht="28.5">
      <c r="A657" s="132">
        <v>141680</v>
      </c>
      <c r="B657" s="134" t="s">
        <v>1163</v>
      </c>
      <c r="C657" s="134" t="s">
        <v>129</v>
      </c>
      <c r="D657" s="134" t="s">
        <v>129</v>
      </c>
      <c r="E657" s="134" t="s">
        <v>129</v>
      </c>
      <c r="F657" s="134" t="s">
        <v>129</v>
      </c>
      <c r="G657" s="134" t="s">
        <v>129</v>
      </c>
      <c r="H657" s="171" t="str">
        <f>IFERROR((Table5[[#This Row],[_202340]]-Table5[[#This Row],[_201940]])/Table5[[#This Row],[_201940]]*1,"")</f>
        <v/>
      </c>
    </row>
    <row r="658" spans="1:8">
      <c r="A658" s="132">
        <v>141680</v>
      </c>
      <c r="B658" s="134" t="s">
        <v>1136</v>
      </c>
      <c r="C658" s="134">
        <v>141</v>
      </c>
      <c r="D658" s="134">
        <v>94</v>
      </c>
      <c r="E658" s="134">
        <v>149</v>
      </c>
      <c r="F658" s="134">
        <v>202</v>
      </c>
      <c r="G658" s="134">
        <v>50</v>
      </c>
      <c r="H658" s="171">
        <f>IFERROR((Table5[[#This Row],[_202340]]-Table5[[#This Row],[_201940]])/Table5[[#This Row],[_201940]]*1,"")</f>
        <v>-0.64539007092198586</v>
      </c>
    </row>
    <row r="659" spans="1:8">
      <c r="A659" s="132">
        <v>141680</v>
      </c>
      <c r="B659" s="134" t="s">
        <v>1137</v>
      </c>
      <c r="C659" s="134">
        <v>27</v>
      </c>
      <c r="D659" s="134">
        <v>21</v>
      </c>
      <c r="E659" s="134">
        <v>34</v>
      </c>
      <c r="F659" s="134">
        <v>39</v>
      </c>
      <c r="G659" s="134">
        <v>14</v>
      </c>
      <c r="H659" s="171">
        <f>IFERROR((Table5[[#This Row],[_202340]]-Table5[[#This Row],[_201940]])/Table5[[#This Row],[_201940]]*1,"")</f>
        <v>-0.48148148148148145</v>
      </c>
    </row>
    <row r="660" spans="1:8">
      <c r="A660" s="132">
        <v>141680</v>
      </c>
      <c r="B660" s="134" t="s">
        <v>1138</v>
      </c>
      <c r="C660" s="134">
        <v>3</v>
      </c>
      <c r="D660" s="134">
        <v>8</v>
      </c>
      <c r="E660" s="134">
        <v>14</v>
      </c>
      <c r="F660" s="134">
        <v>11</v>
      </c>
      <c r="G660" s="134">
        <v>8</v>
      </c>
      <c r="H660" s="171">
        <f>IFERROR((Table5[[#This Row],[_202340]]-Table5[[#This Row],[_201940]])/Table5[[#This Row],[_201940]]*1,"")</f>
        <v>1.6666666666666667</v>
      </c>
    </row>
    <row r="661" spans="1:8" ht="28.5">
      <c r="A661" s="132">
        <v>141680</v>
      </c>
      <c r="B661" s="134" t="s">
        <v>1164</v>
      </c>
      <c r="C661" s="134">
        <v>159</v>
      </c>
      <c r="D661" s="134">
        <v>104</v>
      </c>
      <c r="E661" s="134">
        <v>151</v>
      </c>
      <c r="F661" s="134">
        <v>200</v>
      </c>
      <c r="G661" s="134">
        <v>48</v>
      </c>
      <c r="H661" s="171">
        <f>IFERROR((Table5[[#This Row],[_202340]]-Table5[[#This Row],[_201940]])/Table5[[#This Row],[_201940]]*1,"")</f>
        <v>-0.69811320754716977</v>
      </c>
    </row>
    <row r="662" spans="1:8" ht="28.5">
      <c r="A662" s="132">
        <v>141680</v>
      </c>
      <c r="B662" s="134" t="s">
        <v>1165</v>
      </c>
      <c r="C662" s="134" t="s">
        <v>129</v>
      </c>
      <c r="D662" s="134" t="s">
        <v>129</v>
      </c>
      <c r="E662" s="134" t="s">
        <v>129</v>
      </c>
      <c r="F662" s="134" t="s">
        <v>129</v>
      </c>
      <c r="G662" s="134" t="s">
        <v>129</v>
      </c>
      <c r="H662" s="171" t="str">
        <f>IFERROR((Table5[[#This Row],[_202340]]-Table5[[#This Row],[_201940]])/Table5[[#This Row],[_201940]]*1,"")</f>
        <v/>
      </c>
    </row>
    <row r="663" spans="1:8">
      <c r="A663" s="132">
        <v>141680</v>
      </c>
      <c r="B663" s="134" t="s">
        <v>1141</v>
      </c>
      <c r="C663" s="134">
        <v>162</v>
      </c>
      <c r="D663" s="134">
        <v>112</v>
      </c>
      <c r="E663" s="134">
        <v>165</v>
      </c>
      <c r="F663" s="134">
        <v>211</v>
      </c>
      <c r="G663" s="134">
        <v>56</v>
      </c>
      <c r="H663" s="171">
        <f>IFERROR((Table5[[#This Row],[_202340]]-Table5[[#This Row],[_201940]])/Table5[[#This Row],[_201940]]*1,"")</f>
        <v>-0.65432098765432101</v>
      </c>
    </row>
    <row r="664" spans="1:8">
      <c r="A664" s="132">
        <v>141680</v>
      </c>
      <c r="B664" s="134" t="s">
        <v>1142</v>
      </c>
      <c r="C664" s="134">
        <v>31</v>
      </c>
      <c r="D664" s="134">
        <v>25</v>
      </c>
      <c r="E664" s="134">
        <v>37</v>
      </c>
      <c r="F664" s="134">
        <v>40</v>
      </c>
      <c r="G664" s="134">
        <v>15</v>
      </c>
      <c r="H664" s="171">
        <f>IFERROR((Table5[[#This Row],[_202340]]-Table5[[#This Row],[_201940]])/Table5[[#This Row],[_201940]]*1,"")</f>
        <v>-0.5161290322580645</v>
      </c>
    </row>
    <row r="665" spans="1:8">
      <c r="A665" s="132">
        <v>141680</v>
      </c>
      <c r="B665" s="134" t="s">
        <v>1143</v>
      </c>
      <c r="C665" s="134">
        <v>3</v>
      </c>
      <c r="D665" s="134">
        <v>6</v>
      </c>
      <c r="E665" s="134">
        <v>13</v>
      </c>
      <c r="F665" s="134">
        <v>11</v>
      </c>
      <c r="G665" s="134">
        <v>8</v>
      </c>
      <c r="H665" s="171">
        <f>IFERROR((Table5[[#This Row],[_202340]]-Table5[[#This Row],[_201940]])/Table5[[#This Row],[_201940]]*1,"")</f>
        <v>1.6666666666666667</v>
      </c>
    </row>
    <row r="666" spans="1:8" ht="28.5">
      <c r="A666" s="132">
        <v>141680</v>
      </c>
      <c r="B666" s="134" t="s">
        <v>1166</v>
      </c>
      <c r="C666" s="134">
        <v>166</v>
      </c>
      <c r="D666" s="134">
        <v>117</v>
      </c>
      <c r="E666" s="134">
        <v>153</v>
      </c>
      <c r="F666" s="134">
        <v>202</v>
      </c>
      <c r="G666" s="134">
        <v>56</v>
      </c>
      <c r="H666" s="171">
        <f>IFERROR((Table5[[#This Row],[_202340]]-Table5[[#This Row],[_201940]])/Table5[[#This Row],[_201940]]*1,"")</f>
        <v>-0.66265060240963858</v>
      </c>
    </row>
    <row r="667" spans="1:8" ht="28.5">
      <c r="A667" s="132">
        <v>141680</v>
      </c>
      <c r="B667" s="134" t="s">
        <v>1167</v>
      </c>
      <c r="C667" s="134" t="s">
        <v>129</v>
      </c>
      <c r="D667" s="134" t="s">
        <v>129</v>
      </c>
      <c r="E667" s="134" t="s">
        <v>129</v>
      </c>
      <c r="F667" s="134" t="s">
        <v>129</v>
      </c>
      <c r="G667" s="134" t="s">
        <v>129</v>
      </c>
      <c r="H667" s="171" t="str">
        <f>IFERROR((Table5[[#This Row],[_202340]]-Table5[[#This Row],[_201940]])/Table5[[#This Row],[_201940]]*1,"")</f>
        <v/>
      </c>
    </row>
    <row r="668" spans="1:8">
      <c r="A668" s="132">
        <v>141680</v>
      </c>
      <c r="B668" s="134" t="s">
        <v>1146</v>
      </c>
      <c r="C668" s="134">
        <v>169</v>
      </c>
      <c r="D668" s="134">
        <v>123</v>
      </c>
      <c r="E668" s="134">
        <v>166</v>
      </c>
      <c r="F668" s="134">
        <v>213</v>
      </c>
      <c r="G668" s="134">
        <v>64</v>
      </c>
      <c r="H668" s="171">
        <f>IFERROR((Table5[[#This Row],[_202340]]-Table5[[#This Row],[_201940]])/Table5[[#This Row],[_201940]]*1,"")</f>
        <v>-0.62130177514792895</v>
      </c>
    </row>
    <row r="669" spans="1:8" ht="28.5">
      <c r="A669" s="132">
        <v>141680</v>
      </c>
      <c r="B669" s="134" t="s">
        <v>1147</v>
      </c>
      <c r="C669" s="134">
        <v>1</v>
      </c>
      <c r="D669" s="134">
        <v>3</v>
      </c>
      <c r="E669" s="134">
        <v>1</v>
      </c>
      <c r="F669" s="134">
        <v>0</v>
      </c>
      <c r="G669" s="134">
        <v>4</v>
      </c>
      <c r="H669" s="171">
        <f>IFERROR((Table5[[#This Row],[_202340]]-Table5[[#This Row],[_201940]])/Table5[[#This Row],[_201940]]*1,"")</f>
        <v>3</v>
      </c>
    </row>
    <row r="670" spans="1:8" ht="28.5">
      <c r="A670" s="132">
        <v>141680</v>
      </c>
      <c r="B670" s="134" t="s">
        <v>1148</v>
      </c>
      <c r="C670" s="134">
        <v>151</v>
      </c>
      <c r="D670" s="134">
        <v>143</v>
      </c>
      <c r="E670" s="134">
        <v>61</v>
      </c>
      <c r="F670" s="134">
        <v>153</v>
      </c>
      <c r="G670" s="134">
        <v>135</v>
      </c>
      <c r="H670" s="171">
        <f>IFERROR((Table5[[#This Row],[_202340]]-Table5[[#This Row],[_201940]])/Table5[[#This Row],[_201940]]*1,"")</f>
        <v>-0.10596026490066225</v>
      </c>
    </row>
    <row r="671" spans="1:8" ht="28.5">
      <c r="A671" s="132">
        <v>141680</v>
      </c>
      <c r="B671" s="134" t="s">
        <v>1149</v>
      </c>
      <c r="C671" s="134">
        <v>195</v>
      </c>
      <c r="D671" s="134">
        <v>174</v>
      </c>
      <c r="E671" s="134">
        <v>216</v>
      </c>
      <c r="F671" s="134">
        <v>155</v>
      </c>
      <c r="G671" s="134">
        <v>163</v>
      </c>
      <c r="H671" s="171">
        <f>IFERROR((Table5[[#This Row],[_202340]]-Table5[[#This Row],[_201940]])/Table5[[#This Row],[_201940]]*1,"")</f>
        <v>-0.1641025641025641</v>
      </c>
    </row>
    <row r="672" spans="1:8" ht="28.5">
      <c r="A672" s="132">
        <v>141680</v>
      </c>
      <c r="B672" s="134" t="s">
        <v>1150</v>
      </c>
      <c r="C672" s="134">
        <v>347</v>
      </c>
      <c r="D672" s="134">
        <v>320</v>
      </c>
      <c r="E672" s="134">
        <v>278</v>
      </c>
      <c r="F672" s="134">
        <v>308</v>
      </c>
      <c r="G672" s="134">
        <v>302</v>
      </c>
      <c r="H672" s="171">
        <f>IFERROR((Table5[[#This Row],[_202340]]-Table5[[#This Row],[_201940]])/Table5[[#This Row],[_201940]]*1,"")</f>
        <v>-0.12968299711815562</v>
      </c>
    </row>
    <row r="673" spans="1:8">
      <c r="A673" s="132">
        <v>141680</v>
      </c>
      <c r="B673" s="134" t="s">
        <v>1151</v>
      </c>
      <c r="C673" s="134">
        <v>33</v>
      </c>
      <c r="D673" s="134">
        <v>28</v>
      </c>
      <c r="E673" s="134">
        <v>37</v>
      </c>
      <c r="F673" s="134">
        <v>41</v>
      </c>
      <c r="G673" s="134">
        <v>17</v>
      </c>
      <c r="H673" s="171">
        <f>IFERROR((Table5[[#This Row],[_202340]]-Table5[[#This Row],[_201940]])/Table5[[#This Row],[_201940]]*1,"")</f>
        <v>-0.48484848484848486</v>
      </c>
    </row>
    <row r="674" spans="1:8" ht="28.5">
      <c r="A674" s="132">
        <v>141680</v>
      </c>
      <c r="B674" s="134" t="s">
        <v>1152</v>
      </c>
      <c r="C674" s="134">
        <v>29</v>
      </c>
      <c r="D674" s="134">
        <v>33</v>
      </c>
      <c r="E674" s="134">
        <v>14</v>
      </c>
      <c r="F674" s="134">
        <v>29</v>
      </c>
      <c r="G674" s="134">
        <v>38</v>
      </c>
      <c r="H674" s="171">
        <f>IFERROR((Table5[[#This Row],[_202340]]-Table5[[#This Row],[_201940]])/Table5[[#This Row],[_201940]]*1,"")</f>
        <v>0.31034482758620691</v>
      </c>
    </row>
    <row r="675" spans="1:8" ht="28.5">
      <c r="A675" s="132">
        <v>141680</v>
      </c>
      <c r="B675" s="134" t="s">
        <v>1153</v>
      </c>
      <c r="C675" s="134">
        <v>0</v>
      </c>
      <c r="D675" s="134">
        <v>1</v>
      </c>
      <c r="E675" s="134">
        <v>0</v>
      </c>
      <c r="F675" s="134">
        <v>0</v>
      </c>
      <c r="G675" s="134">
        <v>1</v>
      </c>
      <c r="H675" s="171" t="str">
        <f>IFERROR((Table5[[#This Row],[_202340]]-Table5[[#This Row],[_201940]])/Table5[[#This Row],[_201940]]*1,"")</f>
        <v/>
      </c>
    </row>
    <row r="676" spans="1:8" ht="28.5">
      <c r="A676" s="132">
        <v>141680</v>
      </c>
      <c r="B676" s="134" t="s">
        <v>1154</v>
      </c>
      <c r="C676" s="134">
        <v>29</v>
      </c>
      <c r="D676" s="134">
        <v>32</v>
      </c>
      <c r="E676" s="134">
        <v>14</v>
      </c>
      <c r="F676" s="134">
        <v>29</v>
      </c>
      <c r="G676" s="134">
        <v>37</v>
      </c>
      <c r="H676" s="171">
        <f>IFERROR((Table5[[#This Row],[_202340]]-Table5[[#This Row],[_201940]])/Table5[[#This Row],[_201940]]*1,"")</f>
        <v>0.27586206896551724</v>
      </c>
    </row>
    <row r="677" spans="1:8" ht="28.5">
      <c r="A677" s="132">
        <v>141680</v>
      </c>
      <c r="B677" s="134" t="s">
        <v>1155</v>
      </c>
      <c r="C677" s="134">
        <v>38</v>
      </c>
      <c r="D677" s="134">
        <v>39</v>
      </c>
      <c r="E677" s="134">
        <v>49</v>
      </c>
      <c r="F677" s="134">
        <v>30</v>
      </c>
      <c r="G677" s="134">
        <v>45</v>
      </c>
      <c r="H677" s="171">
        <f>IFERROR((Table5[[#This Row],[_202340]]-Table5[[#This Row],[_201940]])/Table5[[#This Row],[_201940]]*1,"")</f>
        <v>0.18421052631578946</v>
      </c>
    </row>
    <row r="678" spans="1:8">
      <c r="A678" s="132">
        <v>141802</v>
      </c>
      <c r="B678" s="134" t="s">
        <v>1179</v>
      </c>
      <c r="C678" s="134">
        <v>76</v>
      </c>
      <c r="D678" s="134">
        <v>63</v>
      </c>
      <c r="E678" s="134">
        <v>71</v>
      </c>
      <c r="F678" s="134">
        <v>58</v>
      </c>
      <c r="G678" s="134">
        <v>60</v>
      </c>
      <c r="H678" s="171">
        <f>IFERROR((Table5[[#This Row],[_202340]]-Table5[[#This Row],[_201940]])/Table5[[#This Row],[_201940]]*1,"")</f>
        <v>-0.21052631578947367</v>
      </c>
    </row>
    <row r="679" spans="1:8">
      <c r="A679" s="132">
        <v>141802</v>
      </c>
      <c r="B679" s="134" t="s">
        <v>1131</v>
      </c>
      <c r="C679" s="134">
        <v>0</v>
      </c>
      <c r="D679" s="134">
        <v>0</v>
      </c>
      <c r="E679" s="134">
        <v>1</v>
      </c>
      <c r="F679" s="134">
        <v>0</v>
      </c>
      <c r="G679" s="134">
        <v>0</v>
      </c>
      <c r="H679" s="171" t="str">
        <f>IFERROR((Table5[[#This Row],[_202340]]-Table5[[#This Row],[_201940]])/Table5[[#This Row],[_201940]]*1,"")</f>
        <v/>
      </c>
    </row>
    <row r="680" spans="1:8">
      <c r="A680" s="132">
        <v>141802</v>
      </c>
      <c r="B680" s="134" t="s">
        <v>1132</v>
      </c>
      <c r="C680" s="134">
        <v>76</v>
      </c>
      <c r="D680" s="134">
        <v>63</v>
      </c>
      <c r="E680" s="134">
        <v>70</v>
      </c>
      <c r="F680" s="134">
        <v>58</v>
      </c>
      <c r="G680" s="134">
        <v>60</v>
      </c>
      <c r="H680" s="171">
        <f>IFERROR((Table5[[#This Row],[_202340]]-Table5[[#This Row],[_201940]])/Table5[[#This Row],[_201940]]*1,"")</f>
        <v>-0.21052631578947367</v>
      </c>
    </row>
    <row r="681" spans="1:8">
      <c r="A681" s="132">
        <v>141802</v>
      </c>
      <c r="B681" s="134" t="s">
        <v>1133</v>
      </c>
      <c r="C681" s="134">
        <v>4</v>
      </c>
      <c r="D681" s="134">
        <v>3</v>
      </c>
      <c r="E681" s="134">
        <v>4</v>
      </c>
      <c r="F681" s="134">
        <v>2</v>
      </c>
      <c r="G681" s="134">
        <v>1</v>
      </c>
      <c r="H681" s="171">
        <f>IFERROR((Table5[[#This Row],[_202340]]-Table5[[#This Row],[_201940]])/Table5[[#This Row],[_201940]]*1,"")</f>
        <v>-0.75</v>
      </c>
    </row>
    <row r="682" spans="1:8" ht="28.5">
      <c r="A682" s="132">
        <v>141802</v>
      </c>
      <c r="B682" s="134" t="s">
        <v>1162</v>
      </c>
      <c r="C682" s="134">
        <v>7</v>
      </c>
      <c r="D682" s="134">
        <v>11</v>
      </c>
      <c r="E682" s="134">
        <v>13</v>
      </c>
      <c r="F682" s="134">
        <v>6</v>
      </c>
      <c r="G682" s="134">
        <v>5</v>
      </c>
      <c r="H682" s="171">
        <f>IFERROR((Table5[[#This Row],[_202340]]-Table5[[#This Row],[_201940]])/Table5[[#This Row],[_201940]]*1,"")</f>
        <v>-0.2857142857142857</v>
      </c>
    </row>
    <row r="683" spans="1:8" ht="28.5">
      <c r="A683" s="132">
        <v>141802</v>
      </c>
      <c r="B683" s="134" t="s">
        <v>1163</v>
      </c>
      <c r="C683" s="134" t="s">
        <v>129</v>
      </c>
      <c r="D683" s="134" t="s">
        <v>129</v>
      </c>
      <c r="E683" s="134" t="s">
        <v>129</v>
      </c>
      <c r="F683" s="134" t="s">
        <v>129</v>
      </c>
      <c r="G683" s="134" t="s">
        <v>129</v>
      </c>
      <c r="H683" s="171" t="str">
        <f>IFERROR((Table5[[#This Row],[_202340]]-Table5[[#This Row],[_201940]])/Table5[[#This Row],[_201940]]*1,"")</f>
        <v/>
      </c>
    </row>
    <row r="684" spans="1:8">
      <c r="A684" s="132">
        <v>141802</v>
      </c>
      <c r="B684" s="134" t="s">
        <v>1136</v>
      </c>
      <c r="C684" s="134">
        <v>11</v>
      </c>
      <c r="D684" s="134">
        <v>14</v>
      </c>
      <c r="E684" s="134">
        <v>17</v>
      </c>
      <c r="F684" s="134">
        <v>8</v>
      </c>
      <c r="G684" s="134">
        <v>6</v>
      </c>
      <c r="H684" s="171">
        <f>IFERROR((Table5[[#This Row],[_202340]]-Table5[[#This Row],[_201940]])/Table5[[#This Row],[_201940]]*1,"")</f>
        <v>-0.45454545454545453</v>
      </c>
    </row>
    <row r="685" spans="1:8">
      <c r="A685" s="132">
        <v>141802</v>
      </c>
      <c r="B685" s="134" t="s">
        <v>1137</v>
      </c>
      <c r="C685" s="134">
        <v>14</v>
      </c>
      <c r="D685" s="134">
        <v>22</v>
      </c>
      <c r="E685" s="134">
        <v>24</v>
      </c>
      <c r="F685" s="134">
        <v>14</v>
      </c>
      <c r="G685" s="134">
        <v>10</v>
      </c>
      <c r="H685" s="171">
        <f>IFERROR((Table5[[#This Row],[_202340]]-Table5[[#This Row],[_201940]])/Table5[[#This Row],[_201940]]*1,"")</f>
        <v>-0.2857142857142857</v>
      </c>
    </row>
    <row r="686" spans="1:8">
      <c r="A686" s="132">
        <v>141802</v>
      </c>
      <c r="B686" s="134" t="s">
        <v>1138</v>
      </c>
      <c r="C686" s="134">
        <v>3</v>
      </c>
      <c r="D686" s="134">
        <v>2</v>
      </c>
      <c r="E686" s="134">
        <v>4</v>
      </c>
      <c r="F686" s="134">
        <v>0</v>
      </c>
      <c r="G686" s="134">
        <v>0</v>
      </c>
      <c r="H686" s="171">
        <f>IFERROR((Table5[[#This Row],[_202340]]-Table5[[#This Row],[_201940]])/Table5[[#This Row],[_201940]]*1,"")</f>
        <v>-1</v>
      </c>
    </row>
    <row r="687" spans="1:8" ht="28.5">
      <c r="A687" s="132">
        <v>141802</v>
      </c>
      <c r="B687" s="134" t="s">
        <v>1164</v>
      </c>
      <c r="C687" s="134">
        <v>10</v>
      </c>
      <c r="D687" s="134">
        <v>13</v>
      </c>
      <c r="E687" s="134">
        <v>14</v>
      </c>
      <c r="F687" s="134">
        <v>9</v>
      </c>
      <c r="G687" s="134">
        <v>8</v>
      </c>
      <c r="H687" s="171">
        <f>IFERROR((Table5[[#This Row],[_202340]]-Table5[[#This Row],[_201940]])/Table5[[#This Row],[_201940]]*1,"")</f>
        <v>-0.2</v>
      </c>
    </row>
    <row r="688" spans="1:8" ht="28.5">
      <c r="A688" s="132">
        <v>141802</v>
      </c>
      <c r="B688" s="134" t="s">
        <v>1165</v>
      </c>
      <c r="C688" s="134" t="s">
        <v>129</v>
      </c>
      <c r="D688" s="134" t="s">
        <v>129</v>
      </c>
      <c r="E688" s="134" t="s">
        <v>129</v>
      </c>
      <c r="F688" s="134" t="s">
        <v>129</v>
      </c>
      <c r="G688" s="134" t="s">
        <v>129</v>
      </c>
      <c r="H688" s="171" t="str">
        <f>IFERROR((Table5[[#This Row],[_202340]]-Table5[[#This Row],[_201940]])/Table5[[#This Row],[_201940]]*1,"")</f>
        <v/>
      </c>
    </row>
    <row r="689" spans="1:8">
      <c r="A689" s="132">
        <v>141802</v>
      </c>
      <c r="B689" s="134" t="s">
        <v>1141</v>
      </c>
      <c r="C689" s="134">
        <v>13</v>
      </c>
      <c r="D689" s="134">
        <v>15</v>
      </c>
      <c r="E689" s="134">
        <v>18</v>
      </c>
      <c r="F689" s="134">
        <v>9</v>
      </c>
      <c r="G689" s="134">
        <v>8</v>
      </c>
      <c r="H689" s="171">
        <f>IFERROR((Table5[[#This Row],[_202340]]-Table5[[#This Row],[_201940]])/Table5[[#This Row],[_201940]]*1,"")</f>
        <v>-0.38461538461538464</v>
      </c>
    </row>
    <row r="690" spans="1:8">
      <c r="A690" s="132">
        <v>141802</v>
      </c>
      <c r="B690" s="134" t="s">
        <v>1142</v>
      </c>
      <c r="C690" s="134">
        <v>17</v>
      </c>
      <c r="D690" s="134">
        <v>24</v>
      </c>
      <c r="E690" s="134">
        <v>26</v>
      </c>
      <c r="F690" s="134">
        <v>16</v>
      </c>
      <c r="G690" s="134">
        <v>13</v>
      </c>
      <c r="H690" s="171">
        <f>IFERROR((Table5[[#This Row],[_202340]]-Table5[[#This Row],[_201940]])/Table5[[#This Row],[_201940]]*1,"")</f>
        <v>-0.23529411764705882</v>
      </c>
    </row>
    <row r="691" spans="1:8">
      <c r="A691" s="132">
        <v>141802</v>
      </c>
      <c r="B691" s="134" t="s">
        <v>1143</v>
      </c>
      <c r="C691" s="134">
        <v>4</v>
      </c>
      <c r="D691" s="134">
        <v>3</v>
      </c>
      <c r="E691" s="134">
        <v>4</v>
      </c>
      <c r="F691" s="134">
        <v>0</v>
      </c>
      <c r="G691" s="134">
        <v>0</v>
      </c>
      <c r="H691" s="171">
        <f>IFERROR((Table5[[#This Row],[_202340]]-Table5[[#This Row],[_201940]])/Table5[[#This Row],[_201940]]*1,"")</f>
        <v>-1</v>
      </c>
    </row>
    <row r="692" spans="1:8" ht="28.5">
      <c r="A692" s="132">
        <v>141802</v>
      </c>
      <c r="B692" s="134" t="s">
        <v>1166</v>
      </c>
      <c r="C692" s="134">
        <v>12</v>
      </c>
      <c r="D692" s="134">
        <v>13</v>
      </c>
      <c r="E692" s="134">
        <v>15</v>
      </c>
      <c r="F692" s="134">
        <v>10</v>
      </c>
      <c r="G692" s="134">
        <v>8</v>
      </c>
      <c r="H692" s="171">
        <f>IFERROR((Table5[[#This Row],[_202340]]-Table5[[#This Row],[_201940]])/Table5[[#This Row],[_201940]]*1,"")</f>
        <v>-0.33333333333333331</v>
      </c>
    </row>
    <row r="693" spans="1:8" ht="28.5">
      <c r="A693" s="132">
        <v>141802</v>
      </c>
      <c r="B693" s="134" t="s">
        <v>1167</v>
      </c>
      <c r="C693" s="134" t="s">
        <v>129</v>
      </c>
      <c r="D693" s="134" t="s">
        <v>129</v>
      </c>
      <c r="E693" s="134" t="s">
        <v>129</v>
      </c>
      <c r="F693" s="134" t="s">
        <v>129</v>
      </c>
      <c r="G693" s="134" t="s">
        <v>129</v>
      </c>
      <c r="H693" s="171" t="str">
        <f>IFERROR((Table5[[#This Row],[_202340]]-Table5[[#This Row],[_201940]])/Table5[[#This Row],[_201940]]*1,"")</f>
        <v/>
      </c>
    </row>
    <row r="694" spans="1:8">
      <c r="A694" s="132">
        <v>141802</v>
      </c>
      <c r="B694" s="134" t="s">
        <v>1146</v>
      </c>
      <c r="C694" s="134">
        <v>16</v>
      </c>
      <c r="D694" s="134">
        <v>16</v>
      </c>
      <c r="E694" s="134">
        <v>19</v>
      </c>
      <c r="F694" s="134">
        <v>10</v>
      </c>
      <c r="G694" s="134">
        <v>8</v>
      </c>
      <c r="H694" s="171">
        <f>IFERROR((Table5[[#This Row],[_202340]]-Table5[[#This Row],[_201940]])/Table5[[#This Row],[_201940]]*1,"")</f>
        <v>-0.5</v>
      </c>
    </row>
    <row r="695" spans="1:8" ht="28.5">
      <c r="A695" s="132">
        <v>141802</v>
      </c>
      <c r="B695" s="134" t="s">
        <v>1147</v>
      </c>
      <c r="C695" s="134">
        <v>0</v>
      </c>
      <c r="D695" s="134">
        <v>0</v>
      </c>
      <c r="E695" s="134">
        <v>1</v>
      </c>
      <c r="F695" s="134">
        <v>0</v>
      </c>
      <c r="G695" s="134">
        <v>4</v>
      </c>
      <c r="H695" s="171" t="str">
        <f>IFERROR((Table5[[#This Row],[_202340]]-Table5[[#This Row],[_201940]])/Table5[[#This Row],[_201940]]*1,"")</f>
        <v/>
      </c>
    </row>
    <row r="696" spans="1:8" ht="28.5">
      <c r="A696" s="132">
        <v>141802</v>
      </c>
      <c r="B696" s="134" t="s">
        <v>1148</v>
      </c>
      <c r="C696" s="134">
        <v>25</v>
      </c>
      <c r="D696" s="134">
        <v>18</v>
      </c>
      <c r="E696" s="134">
        <v>5</v>
      </c>
      <c r="F696" s="134">
        <v>20</v>
      </c>
      <c r="G696" s="134">
        <v>20</v>
      </c>
      <c r="H696" s="171">
        <f>IFERROR((Table5[[#This Row],[_202340]]-Table5[[#This Row],[_201940]])/Table5[[#This Row],[_201940]]*1,"")</f>
        <v>-0.2</v>
      </c>
    </row>
    <row r="697" spans="1:8" ht="28.5">
      <c r="A697" s="132">
        <v>141802</v>
      </c>
      <c r="B697" s="134" t="s">
        <v>1149</v>
      </c>
      <c r="C697" s="134">
        <v>35</v>
      </c>
      <c r="D697" s="134">
        <v>29</v>
      </c>
      <c r="E697" s="134">
        <v>45</v>
      </c>
      <c r="F697" s="134">
        <v>28</v>
      </c>
      <c r="G697" s="134">
        <v>28</v>
      </c>
      <c r="H697" s="171">
        <f>IFERROR((Table5[[#This Row],[_202340]]-Table5[[#This Row],[_201940]])/Table5[[#This Row],[_201940]]*1,"")</f>
        <v>-0.2</v>
      </c>
    </row>
    <row r="698" spans="1:8" ht="28.5">
      <c r="A698" s="132">
        <v>141802</v>
      </c>
      <c r="B698" s="134" t="s">
        <v>1150</v>
      </c>
      <c r="C698" s="134">
        <v>60</v>
      </c>
      <c r="D698" s="134">
        <v>47</v>
      </c>
      <c r="E698" s="134">
        <v>51</v>
      </c>
      <c r="F698" s="134">
        <v>48</v>
      </c>
      <c r="G698" s="134">
        <v>52</v>
      </c>
      <c r="H698" s="171">
        <f>IFERROR((Table5[[#This Row],[_202340]]-Table5[[#This Row],[_201940]])/Table5[[#This Row],[_201940]]*1,"")</f>
        <v>-0.13333333333333333</v>
      </c>
    </row>
    <row r="699" spans="1:8">
      <c r="A699" s="132">
        <v>141802</v>
      </c>
      <c r="B699" s="134" t="s">
        <v>1151</v>
      </c>
      <c r="C699" s="134">
        <v>21</v>
      </c>
      <c r="D699" s="134">
        <v>25</v>
      </c>
      <c r="E699" s="134">
        <v>27</v>
      </c>
      <c r="F699" s="134">
        <v>17</v>
      </c>
      <c r="G699" s="134">
        <v>13</v>
      </c>
      <c r="H699" s="171">
        <f>IFERROR((Table5[[#This Row],[_202340]]-Table5[[#This Row],[_201940]])/Table5[[#This Row],[_201940]]*1,"")</f>
        <v>-0.38095238095238093</v>
      </c>
    </row>
    <row r="700" spans="1:8" ht="28.5">
      <c r="A700" s="132">
        <v>141802</v>
      </c>
      <c r="B700" s="134" t="s">
        <v>1152</v>
      </c>
      <c r="C700" s="134">
        <v>33</v>
      </c>
      <c r="D700" s="134">
        <v>29</v>
      </c>
      <c r="E700" s="134">
        <v>9</v>
      </c>
      <c r="F700" s="134">
        <v>34</v>
      </c>
      <c r="G700" s="134">
        <v>40</v>
      </c>
      <c r="H700" s="171">
        <f>IFERROR((Table5[[#This Row],[_202340]]-Table5[[#This Row],[_201940]])/Table5[[#This Row],[_201940]]*1,"")</f>
        <v>0.21212121212121213</v>
      </c>
    </row>
    <row r="701" spans="1:8" ht="28.5">
      <c r="A701" s="132">
        <v>141802</v>
      </c>
      <c r="B701" s="134" t="s">
        <v>1153</v>
      </c>
      <c r="C701" s="134">
        <v>0</v>
      </c>
      <c r="D701" s="134">
        <v>0</v>
      </c>
      <c r="E701" s="134">
        <v>1</v>
      </c>
      <c r="F701" s="134">
        <v>0</v>
      </c>
      <c r="G701" s="134">
        <v>7</v>
      </c>
      <c r="H701" s="171" t="str">
        <f>IFERROR((Table5[[#This Row],[_202340]]-Table5[[#This Row],[_201940]])/Table5[[#This Row],[_201940]]*1,"")</f>
        <v/>
      </c>
    </row>
    <row r="702" spans="1:8" ht="28.5">
      <c r="A702" s="132">
        <v>141802</v>
      </c>
      <c r="B702" s="134" t="s">
        <v>1154</v>
      </c>
      <c r="C702" s="134">
        <v>33</v>
      </c>
      <c r="D702" s="134">
        <v>29</v>
      </c>
      <c r="E702" s="134">
        <v>7</v>
      </c>
      <c r="F702" s="134">
        <v>34</v>
      </c>
      <c r="G702" s="134">
        <v>33</v>
      </c>
      <c r="H702" s="171">
        <f>IFERROR((Table5[[#This Row],[_202340]]-Table5[[#This Row],[_201940]])/Table5[[#This Row],[_201940]]*1,"")</f>
        <v>0</v>
      </c>
    </row>
    <row r="703" spans="1:8" ht="28.5">
      <c r="A703" s="132">
        <v>141802</v>
      </c>
      <c r="B703" s="134" t="s">
        <v>1155</v>
      </c>
      <c r="C703" s="134">
        <v>46</v>
      </c>
      <c r="D703" s="134">
        <v>46</v>
      </c>
      <c r="E703" s="134">
        <v>64</v>
      </c>
      <c r="F703" s="134">
        <v>48</v>
      </c>
      <c r="G703" s="134">
        <v>47</v>
      </c>
      <c r="H703" s="171">
        <f>IFERROR((Table5[[#This Row],[_202340]]-Table5[[#This Row],[_201940]])/Table5[[#This Row],[_201940]]*1,"")</f>
        <v>2.1739130434782608E-2</v>
      </c>
    </row>
    <row r="704" spans="1:8">
      <c r="A704" s="132">
        <v>141839</v>
      </c>
      <c r="B704" s="134" t="s">
        <v>1179</v>
      </c>
      <c r="C704" s="134">
        <v>310</v>
      </c>
      <c r="D704" s="134">
        <v>270</v>
      </c>
      <c r="E704" s="134">
        <v>245</v>
      </c>
      <c r="F704" s="134">
        <v>191</v>
      </c>
      <c r="G704" s="134">
        <v>166</v>
      </c>
      <c r="H704" s="171">
        <f>IFERROR((Table5[[#This Row],[_202340]]-Table5[[#This Row],[_201940]])/Table5[[#This Row],[_201940]]*1,"")</f>
        <v>-0.46451612903225808</v>
      </c>
    </row>
    <row r="705" spans="1:8">
      <c r="A705" s="132">
        <v>141839</v>
      </c>
      <c r="B705" s="134" t="s">
        <v>1131</v>
      </c>
      <c r="C705" s="134">
        <v>0</v>
      </c>
      <c r="D705" s="134">
        <v>1</v>
      </c>
      <c r="E705" s="134">
        <v>0</v>
      </c>
      <c r="F705" s="134">
        <v>0</v>
      </c>
      <c r="G705" s="134">
        <v>0</v>
      </c>
      <c r="H705" s="171" t="str">
        <f>IFERROR((Table5[[#This Row],[_202340]]-Table5[[#This Row],[_201940]])/Table5[[#This Row],[_201940]]*1,"")</f>
        <v/>
      </c>
    </row>
    <row r="706" spans="1:8">
      <c r="A706" s="132">
        <v>141839</v>
      </c>
      <c r="B706" s="134" t="s">
        <v>1132</v>
      </c>
      <c r="C706" s="134">
        <v>310</v>
      </c>
      <c r="D706" s="134">
        <v>269</v>
      </c>
      <c r="E706" s="134">
        <v>245</v>
      </c>
      <c r="F706" s="134">
        <v>191</v>
      </c>
      <c r="G706" s="134">
        <v>166</v>
      </c>
      <c r="H706" s="171">
        <f>IFERROR((Table5[[#This Row],[_202340]]-Table5[[#This Row],[_201940]])/Table5[[#This Row],[_201940]]*1,"")</f>
        <v>-0.46451612903225808</v>
      </c>
    </row>
    <row r="707" spans="1:8">
      <c r="A707" s="132">
        <v>141839</v>
      </c>
      <c r="B707" s="134" t="s">
        <v>1133</v>
      </c>
      <c r="C707" s="134">
        <v>7</v>
      </c>
      <c r="D707" s="134">
        <v>2</v>
      </c>
      <c r="E707" s="134">
        <v>4</v>
      </c>
      <c r="F707" s="134">
        <v>2</v>
      </c>
      <c r="G707" s="134">
        <v>2</v>
      </c>
      <c r="H707" s="171">
        <f>IFERROR((Table5[[#This Row],[_202340]]-Table5[[#This Row],[_201940]])/Table5[[#This Row],[_201940]]*1,"")</f>
        <v>-0.7142857142857143</v>
      </c>
    </row>
    <row r="708" spans="1:8" ht="28.5">
      <c r="A708" s="132">
        <v>141839</v>
      </c>
      <c r="B708" s="134" t="s">
        <v>1162</v>
      </c>
      <c r="C708" s="134">
        <v>35</v>
      </c>
      <c r="D708" s="134">
        <v>33</v>
      </c>
      <c r="E708" s="134">
        <v>34</v>
      </c>
      <c r="F708" s="134">
        <v>25</v>
      </c>
      <c r="G708" s="134">
        <v>31</v>
      </c>
      <c r="H708" s="171">
        <f>IFERROR((Table5[[#This Row],[_202340]]-Table5[[#This Row],[_201940]])/Table5[[#This Row],[_201940]]*1,"")</f>
        <v>-0.11428571428571428</v>
      </c>
    </row>
    <row r="709" spans="1:8" ht="28.5">
      <c r="A709" s="132">
        <v>141839</v>
      </c>
      <c r="B709" s="134" t="s">
        <v>1163</v>
      </c>
      <c r="C709" s="134">
        <v>0</v>
      </c>
      <c r="D709" s="134">
        <v>0</v>
      </c>
      <c r="E709" s="134">
        <v>1</v>
      </c>
      <c r="F709" s="134">
        <v>1</v>
      </c>
      <c r="G709" s="134">
        <v>0</v>
      </c>
      <c r="H709" s="171" t="str">
        <f>IFERROR((Table5[[#This Row],[_202340]]-Table5[[#This Row],[_201940]])/Table5[[#This Row],[_201940]]*1,"")</f>
        <v/>
      </c>
    </row>
    <row r="710" spans="1:8">
      <c r="A710" s="132">
        <v>141839</v>
      </c>
      <c r="B710" s="134" t="s">
        <v>1136</v>
      </c>
      <c r="C710" s="134">
        <v>42</v>
      </c>
      <c r="D710" s="134">
        <v>35</v>
      </c>
      <c r="E710" s="134">
        <v>39</v>
      </c>
      <c r="F710" s="134">
        <v>28</v>
      </c>
      <c r="G710" s="134">
        <v>33</v>
      </c>
      <c r="H710" s="171">
        <f>IFERROR((Table5[[#This Row],[_202340]]-Table5[[#This Row],[_201940]])/Table5[[#This Row],[_201940]]*1,"")</f>
        <v>-0.21428571428571427</v>
      </c>
    </row>
    <row r="711" spans="1:8">
      <c r="A711" s="132">
        <v>141839</v>
      </c>
      <c r="B711" s="134" t="s">
        <v>1137</v>
      </c>
      <c r="C711" s="134">
        <v>14</v>
      </c>
      <c r="D711" s="134">
        <v>13</v>
      </c>
      <c r="E711" s="134">
        <v>16</v>
      </c>
      <c r="F711" s="134">
        <v>15</v>
      </c>
      <c r="G711" s="134">
        <v>20</v>
      </c>
      <c r="H711" s="171">
        <f>IFERROR((Table5[[#This Row],[_202340]]-Table5[[#This Row],[_201940]])/Table5[[#This Row],[_201940]]*1,"")</f>
        <v>0.42857142857142855</v>
      </c>
    </row>
    <row r="712" spans="1:8">
      <c r="A712" s="132">
        <v>141839</v>
      </c>
      <c r="B712" s="134" t="s">
        <v>1138</v>
      </c>
      <c r="C712" s="134">
        <v>5</v>
      </c>
      <c r="D712" s="134">
        <v>1</v>
      </c>
      <c r="E712" s="134">
        <v>3</v>
      </c>
      <c r="F712" s="134">
        <v>0</v>
      </c>
      <c r="G712" s="134">
        <v>2</v>
      </c>
      <c r="H712" s="171">
        <f>IFERROR((Table5[[#This Row],[_202340]]-Table5[[#This Row],[_201940]])/Table5[[#This Row],[_201940]]*1,"")</f>
        <v>-0.6</v>
      </c>
    </row>
    <row r="713" spans="1:8" ht="28.5">
      <c r="A713" s="132">
        <v>141839</v>
      </c>
      <c r="B713" s="134" t="s">
        <v>1164</v>
      </c>
      <c r="C713" s="134">
        <v>51</v>
      </c>
      <c r="D713" s="134">
        <v>37</v>
      </c>
      <c r="E713" s="134">
        <v>46</v>
      </c>
      <c r="F713" s="134">
        <v>38</v>
      </c>
      <c r="G713" s="134">
        <v>35</v>
      </c>
      <c r="H713" s="171">
        <f>IFERROR((Table5[[#This Row],[_202340]]-Table5[[#This Row],[_201940]])/Table5[[#This Row],[_201940]]*1,"")</f>
        <v>-0.31372549019607843</v>
      </c>
    </row>
    <row r="714" spans="1:8" ht="28.5">
      <c r="A714" s="132">
        <v>141839</v>
      </c>
      <c r="B714" s="134" t="s">
        <v>1165</v>
      </c>
      <c r="C714" s="134">
        <v>0</v>
      </c>
      <c r="D714" s="134">
        <v>1</v>
      </c>
      <c r="E714" s="134">
        <v>2</v>
      </c>
      <c r="F714" s="134">
        <v>2</v>
      </c>
      <c r="G714" s="134">
        <v>1</v>
      </c>
      <c r="H714" s="171" t="str">
        <f>IFERROR((Table5[[#This Row],[_202340]]-Table5[[#This Row],[_201940]])/Table5[[#This Row],[_201940]]*1,"")</f>
        <v/>
      </c>
    </row>
    <row r="715" spans="1:8">
      <c r="A715" s="132">
        <v>141839</v>
      </c>
      <c r="B715" s="134" t="s">
        <v>1141</v>
      </c>
      <c r="C715" s="134">
        <v>56</v>
      </c>
      <c r="D715" s="134">
        <v>39</v>
      </c>
      <c r="E715" s="134">
        <v>51</v>
      </c>
      <c r="F715" s="134">
        <v>40</v>
      </c>
      <c r="G715" s="134">
        <v>38</v>
      </c>
      <c r="H715" s="171">
        <f>IFERROR((Table5[[#This Row],[_202340]]-Table5[[#This Row],[_201940]])/Table5[[#This Row],[_201940]]*1,"")</f>
        <v>-0.32142857142857145</v>
      </c>
    </row>
    <row r="716" spans="1:8">
      <c r="A716" s="132">
        <v>141839</v>
      </c>
      <c r="B716" s="134" t="s">
        <v>1142</v>
      </c>
      <c r="C716" s="134">
        <v>18</v>
      </c>
      <c r="D716" s="134">
        <v>14</v>
      </c>
      <c r="E716" s="134">
        <v>21</v>
      </c>
      <c r="F716" s="134">
        <v>21</v>
      </c>
      <c r="G716" s="134">
        <v>23</v>
      </c>
      <c r="H716" s="171">
        <f>IFERROR((Table5[[#This Row],[_202340]]-Table5[[#This Row],[_201940]])/Table5[[#This Row],[_201940]]*1,"")</f>
        <v>0.27777777777777779</v>
      </c>
    </row>
    <row r="717" spans="1:8">
      <c r="A717" s="132">
        <v>141839</v>
      </c>
      <c r="B717" s="134" t="s">
        <v>1143</v>
      </c>
      <c r="C717" s="134">
        <v>5</v>
      </c>
      <c r="D717" s="134">
        <v>0</v>
      </c>
      <c r="E717" s="134">
        <v>2</v>
      </c>
      <c r="F717" s="134">
        <v>0</v>
      </c>
      <c r="G717" s="134">
        <v>2</v>
      </c>
      <c r="H717" s="171">
        <f>IFERROR((Table5[[#This Row],[_202340]]-Table5[[#This Row],[_201940]])/Table5[[#This Row],[_201940]]*1,"")</f>
        <v>-0.6</v>
      </c>
    </row>
    <row r="718" spans="1:8" ht="28.5">
      <c r="A718" s="132">
        <v>141839</v>
      </c>
      <c r="B718" s="134" t="s">
        <v>1166</v>
      </c>
      <c r="C718" s="134">
        <v>54</v>
      </c>
      <c r="D718" s="134">
        <v>45</v>
      </c>
      <c r="E718" s="134">
        <v>53</v>
      </c>
      <c r="F718" s="134">
        <v>41</v>
      </c>
      <c r="G718" s="134">
        <v>38</v>
      </c>
      <c r="H718" s="171">
        <f>IFERROR((Table5[[#This Row],[_202340]]-Table5[[#This Row],[_201940]])/Table5[[#This Row],[_201940]]*1,"")</f>
        <v>-0.29629629629629628</v>
      </c>
    </row>
    <row r="719" spans="1:8" ht="28.5">
      <c r="A719" s="132">
        <v>141839</v>
      </c>
      <c r="B719" s="134" t="s">
        <v>1167</v>
      </c>
      <c r="C719" s="134">
        <v>1</v>
      </c>
      <c r="D719" s="134">
        <v>1</v>
      </c>
      <c r="E719" s="134">
        <v>2</v>
      </c>
      <c r="F719" s="134">
        <v>2</v>
      </c>
      <c r="G719" s="134">
        <v>2</v>
      </c>
      <c r="H719" s="171">
        <f>IFERROR((Table5[[#This Row],[_202340]]-Table5[[#This Row],[_201940]])/Table5[[#This Row],[_201940]]*1,"")</f>
        <v>1</v>
      </c>
    </row>
    <row r="720" spans="1:8">
      <c r="A720" s="132">
        <v>141839</v>
      </c>
      <c r="B720" s="134" t="s">
        <v>1146</v>
      </c>
      <c r="C720" s="134">
        <v>60</v>
      </c>
      <c r="D720" s="134">
        <v>46</v>
      </c>
      <c r="E720" s="134">
        <v>57</v>
      </c>
      <c r="F720" s="134">
        <v>43</v>
      </c>
      <c r="G720" s="134">
        <v>42</v>
      </c>
      <c r="H720" s="171">
        <f>IFERROR((Table5[[#This Row],[_202340]]-Table5[[#This Row],[_201940]])/Table5[[#This Row],[_201940]]*1,"")</f>
        <v>-0.3</v>
      </c>
    </row>
    <row r="721" spans="1:8" ht="28.5">
      <c r="A721" s="132">
        <v>141839</v>
      </c>
      <c r="B721" s="134" t="s">
        <v>1147</v>
      </c>
      <c r="C721" s="134">
        <v>3</v>
      </c>
      <c r="D721" s="134">
        <v>6</v>
      </c>
      <c r="E721" s="134">
        <v>6</v>
      </c>
      <c r="F721" s="134">
        <v>1</v>
      </c>
      <c r="G721" s="134">
        <v>3</v>
      </c>
      <c r="H721" s="171">
        <f>IFERROR((Table5[[#This Row],[_202340]]-Table5[[#This Row],[_201940]])/Table5[[#This Row],[_201940]]*1,"")</f>
        <v>0</v>
      </c>
    </row>
    <row r="722" spans="1:8" ht="28.5">
      <c r="A722" s="132">
        <v>141839</v>
      </c>
      <c r="B722" s="134" t="s">
        <v>1148</v>
      </c>
      <c r="C722" s="134">
        <v>73</v>
      </c>
      <c r="D722" s="134">
        <v>53</v>
      </c>
      <c r="E722" s="134">
        <v>17</v>
      </c>
      <c r="F722" s="134">
        <v>49</v>
      </c>
      <c r="G722" s="134">
        <v>35</v>
      </c>
      <c r="H722" s="171">
        <f>IFERROR((Table5[[#This Row],[_202340]]-Table5[[#This Row],[_201940]])/Table5[[#This Row],[_201940]]*1,"")</f>
        <v>-0.52054794520547942</v>
      </c>
    </row>
    <row r="723" spans="1:8" ht="28.5">
      <c r="A723" s="132">
        <v>141839</v>
      </c>
      <c r="B723" s="134" t="s">
        <v>1149</v>
      </c>
      <c r="C723" s="134">
        <v>174</v>
      </c>
      <c r="D723" s="134">
        <v>164</v>
      </c>
      <c r="E723" s="134">
        <v>165</v>
      </c>
      <c r="F723" s="134">
        <v>98</v>
      </c>
      <c r="G723" s="134">
        <v>86</v>
      </c>
      <c r="H723" s="171">
        <f>IFERROR((Table5[[#This Row],[_202340]]-Table5[[#This Row],[_201940]])/Table5[[#This Row],[_201940]]*1,"")</f>
        <v>-0.50574712643678166</v>
      </c>
    </row>
    <row r="724" spans="1:8" ht="28.5">
      <c r="A724" s="132">
        <v>141839</v>
      </c>
      <c r="B724" s="134" t="s">
        <v>1150</v>
      </c>
      <c r="C724" s="134">
        <v>250</v>
      </c>
      <c r="D724" s="134">
        <v>223</v>
      </c>
      <c r="E724" s="134">
        <v>188</v>
      </c>
      <c r="F724" s="134">
        <v>148</v>
      </c>
      <c r="G724" s="134">
        <v>124</v>
      </c>
      <c r="H724" s="171">
        <f>IFERROR((Table5[[#This Row],[_202340]]-Table5[[#This Row],[_201940]])/Table5[[#This Row],[_201940]]*1,"")</f>
        <v>-0.504</v>
      </c>
    </row>
    <row r="725" spans="1:8">
      <c r="A725" s="132">
        <v>141839</v>
      </c>
      <c r="B725" s="134" t="s">
        <v>1151</v>
      </c>
      <c r="C725" s="134">
        <v>19</v>
      </c>
      <c r="D725" s="134">
        <v>17</v>
      </c>
      <c r="E725" s="134">
        <v>23</v>
      </c>
      <c r="F725" s="134">
        <v>23</v>
      </c>
      <c r="G725" s="134">
        <v>25</v>
      </c>
      <c r="H725" s="171">
        <f>IFERROR((Table5[[#This Row],[_202340]]-Table5[[#This Row],[_201940]])/Table5[[#This Row],[_201940]]*1,"")</f>
        <v>0.31578947368421051</v>
      </c>
    </row>
    <row r="726" spans="1:8" ht="28.5">
      <c r="A726" s="132">
        <v>141839</v>
      </c>
      <c r="B726" s="134" t="s">
        <v>1152</v>
      </c>
      <c r="C726" s="134">
        <v>25</v>
      </c>
      <c r="D726" s="134">
        <v>22</v>
      </c>
      <c r="E726" s="134">
        <v>9</v>
      </c>
      <c r="F726" s="134">
        <v>26</v>
      </c>
      <c r="G726" s="134">
        <v>23</v>
      </c>
      <c r="H726" s="171">
        <f>IFERROR((Table5[[#This Row],[_202340]]-Table5[[#This Row],[_201940]])/Table5[[#This Row],[_201940]]*1,"")</f>
        <v>-0.08</v>
      </c>
    </row>
    <row r="727" spans="1:8" ht="28.5">
      <c r="A727" s="132">
        <v>141839</v>
      </c>
      <c r="B727" s="134" t="s">
        <v>1153</v>
      </c>
      <c r="C727" s="134">
        <v>1</v>
      </c>
      <c r="D727" s="134">
        <v>2</v>
      </c>
      <c r="E727" s="134">
        <v>2</v>
      </c>
      <c r="F727" s="134">
        <v>1</v>
      </c>
      <c r="G727" s="134">
        <v>2</v>
      </c>
      <c r="H727" s="171">
        <f>IFERROR((Table5[[#This Row],[_202340]]-Table5[[#This Row],[_201940]])/Table5[[#This Row],[_201940]]*1,"")</f>
        <v>1</v>
      </c>
    </row>
    <row r="728" spans="1:8" ht="28.5">
      <c r="A728" s="132">
        <v>141839</v>
      </c>
      <c r="B728" s="134" t="s">
        <v>1154</v>
      </c>
      <c r="C728" s="134">
        <v>24</v>
      </c>
      <c r="D728" s="134">
        <v>20</v>
      </c>
      <c r="E728" s="134">
        <v>7</v>
      </c>
      <c r="F728" s="134">
        <v>26</v>
      </c>
      <c r="G728" s="134">
        <v>21</v>
      </c>
      <c r="H728" s="171">
        <f>IFERROR((Table5[[#This Row],[_202340]]-Table5[[#This Row],[_201940]])/Table5[[#This Row],[_201940]]*1,"")</f>
        <v>-0.125</v>
      </c>
    </row>
    <row r="729" spans="1:8" ht="28.5">
      <c r="A729" s="132">
        <v>141839</v>
      </c>
      <c r="B729" s="134" t="s">
        <v>1155</v>
      </c>
      <c r="C729" s="134">
        <v>56</v>
      </c>
      <c r="D729" s="134">
        <v>61</v>
      </c>
      <c r="E729" s="134">
        <v>67</v>
      </c>
      <c r="F729" s="134">
        <v>51</v>
      </c>
      <c r="G729" s="134">
        <v>52</v>
      </c>
      <c r="H729" s="171">
        <f>IFERROR((Table5[[#This Row],[_202340]]-Table5[[#This Row],[_201940]])/Table5[[#This Row],[_201940]]*1,"")</f>
        <v>-7.1428571428571425E-2</v>
      </c>
    </row>
    <row r="730" spans="1:8">
      <c r="A730" s="132">
        <v>141990</v>
      </c>
      <c r="B730" s="134" t="s">
        <v>1179</v>
      </c>
      <c r="C730" s="134">
        <v>230</v>
      </c>
      <c r="D730" s="134">
        <v>215</v>
      </c>
      <c r="E730" s="134">
        <v>216</v>
      </c>
      <c r="F730" s="134">
        <v>220</v>
      </c>
      <c r="G730" s="134">
        <v>180</v>
      </c>
      <c r="H730" s="171">
        <f>IFERROR((Table5[[#This Row],[_202340]]-Table5[[#This Row],[_201940]])/Table5[[#This Row],[_201940]]*1,"")</f>
        <v>-0.21739130434782608</v>
      </c>
    </row>
    <row r="731" spans="1:8">
      <c r="A731" s="132">
        <v>141990</v>
      </c>
      <c r="B731" s="134" t="s">
        <v>1131</v>
      </c>
      <c r="C731" s="134">
        <v>2</v>
      </c>
      <c r="D731" s="134">
        <v>0</v>
      </c>
      <c r="E731" s="134">
        <v>1</v>
      </c>
      <c r="F731" s="134">
        <v>0</v>
      </c>
      <c r="G731" s="134">
        <v>0</v>
      </c>
      <c r="H731" s="171">
        <f>IFERROR((Table5[[#This Row],[_202340]]-Table5[[#This Row],[_201940]])/Table5[[#This Row],[_201940]]*1,"")</f>
        <v>-1</v>
      </c>
    </row>
    <row r="732" spans="1:8">
      <c r="A732" s="132">
        <v>141990</v>
      </c>
      <c r="B732" s="134" t="s">
        <v>1132</v>
      </c>
      <c r="C732" s="134">
        <v>228</v>
      </c>
      <c r="D732" s="134">
        <v>215</v>
      </c>
      <c r="E732" s="134">
        <v>215</v>
      </c>
      <c r="F732" s="134">
        <v>220</v>
      </c>
      <c r="G732" s="134">
        <v>180</v>
      </c>
      <c r="H732" s="171">
        <f>IFERROR((Table5[[#This Row],[_202340]]-Table5[[#This Row],[_201940]])/Table5[[#This Row],[_201940]]*1,"")</f>
        <v>-0.21052631578947367</v>
      </c>
    </row>
    <row r="733" spans="1:8">
      <c r="A733" s="132">
        <v>141990</v>
      </c>
      <c r="B733" s="134" t="s">
        <v>1133</v>
      </c>
      <c r="C733" s="134">
        <v>1</v>
      </c>
      <c r="D733" s="134">
        <v>4</v>
      </c>
      <c r="E733" s="134">
        <v>6</v>
      </c>
      <c r="F733" s="134">
        <v>2</v>
      </c>
      <c r="G733" s="134">
        <v>6</v>
      </c>
      <c r="H733" s="171">
        <f>IFERROR((Table5[[#This Row],[_202340]]-Table5[[#This Row],[_201940]])/Table5[[#This Row],[_201940]]*1,"")</f>
        <v>5</v>
      </c>
    </row>
    <row r="734" spans="1:8" ht="28.5">
      <c r="A734" s="132">
        <v>141990</v>
      </c>
      <c r="B734" s="134" t="s">
        <v>1162</v>
      </c>
      <c r="C734" s="134">
        <v>26</v>
      </c>
      <c r="D734" s="134">
        <v>39</v>
      </c>
      <c r="E734" s="134">
        <v>29</v>
      </c>
      <c r="F734" s="134">
        <v>38</v>
      </c>
      <c r="G734" s="134">
        <v>27</v>
      </c>
      <c r="H734" s="171">
        <f>IFERROR((Table5[[#This Row],[_202340]]-Table5[[#This Row],[_201940]])/Table5[[#This Row],[_201940]]*1,"")</f>
        <v>3.8461538461538464E-2</v>
      </c>
    </row>
    <row r="735" spans="1:8" ht="28.5">
      <c r="A735" s="132">
        <v>141990</v>
      </c>
      <c r="B735" s="134" t="s">
        <v>1163</v>
      </c>
      <c r="C735" s="134" t="s">
        <v>129</v>
      </c>
      <c r="D735" s="134" t="s">
        <v>129</v>
      </c>
      <c r="E735" s="134" t="s">
        <v>129</v>
      </c>
      <c r="F735" s="134" t="s">
        <v>129</v>
      </c>
      <c r="G735" s="134" t="s">
        <v>129</v>
      </c>
      <c r="H735" s="171" t="str">
        <f>IFERROR((Table5[[#This Row],[_202340]]-Table5[[#This Row],[_201940]])/Table5[[#This Row],[_201940]]*1,"")</f>
        <v/>
      </c>
    </row>
    <row r="736" spans="1:8">
      <c r="A736" s="132">
        <v>141990</v>
      </c>
      <c r="B736" s="134" t="s">
        <v>1136</v>
      </c>
      <c r="C736" s="134">
        <v>27</v>
      </c>
      <c r="D736" s="134">
        <v>43</v>
      </c>
      <c r="E736" s="134">
        <v>35</v>
      </c>
      <c r="F736" s="134">
        <v>40</v>
      </c>
      <c r="G736" s="134">
        <v>33</v>
      </c>
      <c r="H736" s="171">
        <f>IFERROR((Table5[[#This Row],[_202340]]-Table5[[#This Row],[_201940]])/Table5[[#This Row],[_201940]]*1,"")</f>
        <v>0.22222222222222221</v>
      </c>
    </row>
    <row r="737" spans="1:8">
      <c r="A737" s="132">
        <v>141990</v>
      </c>
      <c r="B737" s="134" t="s">
        <v>1137</v>
      </c>
      <c r="C737" s="134">
        <v>12</v>
      </c>
      <c r="D737" s="134">
        <v>20</v>
      </c>
      <c r="E737" s="134">
        <v>16</v>
      </c>
      <c r="F737" s="134">
        <v>18</v>
      </c>
      <c r="G737" s="134">
        <v>18</v>
      </c>
      <c r="H737" s="171">
        <f>IFERROR((Table5[[#This Row],[_202340]]-Table5[[#This Row],[_201940]])/Table5[[#This Row],[_201940]]*1,"")</f>
        <v>0.5</v>
      </c>
    </row>
    <row r="738" spans="1:8">
      <c r="A738" s="132">
        <v>141990</v>
      </c>
      <c r="B738" s="134" t="s">
        <v>1138</v>
      </c>
      <c r="C738" s="134">
        <v>1</v>
      </c>
      <c r="D738" s="134">
        <v>3</v>
      </c>
      <c r="E738" s="134">
        <v>6</v>
      </c>
      <c r="F738" s="134">
        <v>2</v>
      </c>
      <c r="G738" s="134">
        <v>6</v>
      </c>
      <c r="H738" s="171">
        <f>IFERROR((Table5[[#This Row],[_202340]]-Table5[[#This Row],[_201940]])/Table5[[#This Row],[_201940]]*1,"")</f>
        <v>5</v>
      </c>
    </row>
    <row r="739" spans="1:8" ht="28.5">
      <c r="A739" s="132">
        <v>141990</v>
      </c>
      <c r="B739" s="134" t="s">
        <v>1164</v>
      </c>
      <c r="C739" s="134">
        <v>39</v>
      </c>
      <c r="D739" s="134">
        <v>47</v>
      </c>
      <c r="E739" s="134">
        <v>37</v>
      </c>
      <c r="F739" s="134">
        <v>45</v>
      </c>
      <c r="G739" s="134">
        <v>30</v>
      </c>
      <c r="H739" s="171">
        <f>IFERROR((Table5[[#This Row],[_202340]]-Table5[[#This Row],[_201940]])/Table5[[#This Row],[_201940]]*1,"")</f>
        <v>-0.23076923076923078</v>
      </c>
    </row>
    <row r="740" spans="1:8" ht="28.5">
      <c r="A740" s="132">
        <v>141990</v>
      </c>
      <c r="B740" s="134" t="s">
        <v>1165</v>
      </c>
      <c r="C740" s="134" t="s">
        <v>129</v>
      </c>
      <c r="D740" s="134" t="s">
        <v>129</v>
      </c>
      <c r="E740" s="134" t="s">
        <v>129</v>
      </c>
      <c r="F740" s="134" t="s">
        <v>129</v>
      </c>
      <c r="G740" s="134" t="s">
        <v>129</v>
      </c>
      <c r="H740" s="171" t="str">
        <f>IFERROR((Table5[[#This Row],[_202340]]-Table5[[#This Row],[_201940]])/Table5[[#This Row],[_201940]]*1,"")</f>
        <v/>
      </c>
    </row>
    <row r="741" spans="1:8">
      <c r="A741" s="132">
        <v>141990</v>
      </c>
      <c r="B741" s="134" t="s">
        <v>1141</v>
      </c>
      <c r="C741" s="134">
        <v>40</v>
      </c>
      <c r="D741" s="134">
        <v>50</v>
      </c>
      <c r="E741" s="134">
        <v>43</v>
      </c>
      <c r="F741" s="134">
        <v>47</v>
      </c>
      <c r="G741" s="134">
        <v>36</v>
      </c>
      <c r="H741" s="171">
        <f>IFERROR((Table5[[#This Row],[_202340]]-Table5[[#This Row],[_201940]])/Table5[[#This Row],[_201940]]*1,"")</f>
        <v>-0.1</v>
      </c>
    </row>
    <row r="742" spans="1:8">
      <c r="A742" s="132">
        <v>141990</v>
      </c>
      <c r="B742" s="134" t="s">
        <v>1142</v>
      </c>
      <c r="C742" s="134">
        <v>18</v>
      </c>
      <c r="D742" s="134">
        <v>23</v>
      </c>
      <c r="E742" s="134">
        <v>20</v>
      </c>
      <c r="F742" s="134">
        <v>21</v>
      </c>
      <c r="G742" s="134">
        <v>20</v>
      </c>
      <c r="H742" s="171">
        <f>IFERROR((Table5[[#This Row],[_202340]]-Table5[[#This Row],[_201940]])/Table5[[#This Row],[_201940]]*1,"")</f>
        <v>0.1111111111111111</v>
      </c>
    </row>
    <row r="743" spans="1:8">
      <c r="A743" s="132">
        <v>141990</v>
      </c>
      <c r="B743" s="134" t="s">
        <v>1143</v>
      </c>
      <c r="C743" s="134">
        <v>1</v>
      </c>
      <c r="D743" s="134">
        <v>3</v>
      </c>
      <c r="E743" s="134">
        <v>6</v>
      </c>
      <c r="F743" s="134">
        <v>2</v>
      </c>
      <c r="G743" s="134">
        <v>6</v>
      </c>
      <c r="H743" s="171">
        <f>IFERROR((Table5[[#This Row],[_202340]]-Table5[[#This Row],[_201940]])/Table5[[#This Row],[_201940]]*1,"")</f>
        <v>5</v>
      </c>
    </row>
    <row r="744" spans="1:8" ht="28.5">
      <c r="A744" s="132">
        <v>141990</v>
      </c>
      <c r="B744" s="134" t="s">
        <v>1166</v>
      </c>
      <c r="C744" s="134">
        <v>41</v>
      </c>
      <c r="D744" s="134">
        <v>48</v>
      </c>
      <c r="E744" s="134">
        <v>38</v>
      </c>
      <c r="F744" s="134">
        <v>46</v>
      </c>
      <c r="G744" s="134">
        <v>32</v>
      </c>
      <c r="H744" s="171">
        <f>IFERROR((Table5[[#This Row],[_202340]]-Table5[[#This Row],[_201940]])/Table5[[#This Row],[_201940]]*1,"")</f>
        <v>-0.21951219512195122</v>
      </c>
    </row>
    <row r="745" spans="1:8" ht="28.5">
      <c r="A745" s="132">
        <v>141990</v>
      </c>
      <c r="B745" s="134" t="s">
        <v>1167</v>
      </c>
      <c r="C745" s="134" t="s">
        <v>129</v>
      </c>
      <c r="D745" s="134" t="s">
        <v>129</v>
      </c>
      <c r="E745" s="134" t="s">
        <v>129</v>
      </c>
      <c r="F745" s="134" t="s">
        <v>129</v>
      </c>
      <c r="G745" s="134" t="s">
        <v>129</v>
      </c>
      <c r="H745" s="171" t="str">
        <f>IFERROR((Table5[[#This Row],[_202340]]-Table5[[#This Row],[_201940]])/Table5[[#This Row],[_201940]]*1,"")</f>
        <v/>
      </c>
    </row>
    <row r="746" spans="1:8">
      <c r="A746" s="132">
        <v>141990</v>
      </c>
      <c r="B746" s="134" t="s">
        <v>1146</v>
      </c>
      <c r="C746" s="134">
        <v>42</v>
      </c>
      <c r="D746" s="134">
        <v>51</v>
      </c>
      <c r="E746" s="134">
        <v>44</v>
      </c>
      <c r="F746" s="134">
        <v>48</v>
      </c>
      <c r="G746" s="134">
        <v>38</v>
      </c>
      <c r="H746" s="171">
        <f>IFERROR((Table5[[#This Row],[_202340]]-Table5[[#This Row],[_201940]])/Table5[[#This Row],[_201940]]*1,"")</f>
        <v>-9.5238095238095233E-2</v>
      </c>
    </row>
    <row r="747" spans="1:8" ht="28.5">
      <c r="A747" s="132">
        <v>141990</v>
      </c>
      <c r="B747" s="134" t="s">
        <v>1147</v>
      </c>
      <c r="C747" s="134">
        <v>2</v>
      </c>
      <c r="D747" s="134">
        <v>3</v>
      </c>
      <c r="E747" s="134">
        <v>0</v>
      </c>
      <c r="F747" s="134">
        <v>1</v>
      </c>
      <c r="G747" s="134">
        <v>3</v>
      </c>
      <c r="H747" s="171">
        <f>IFERROR((Table5[[#This Row],[_202340]]-Table5[[#This Row],[_201940]])/Table5[[#This Row],[_201940]]*1,"")</f>
        <v>0.5</v>
      </c>
    </row>
    <row r="748" spans="1:8" ht="28.5">
      <c r="A748" s="132">
        <v>141990</v>
      </c>
      <c r="B748" s="134" t="s">
        <v>1148</v>
      </c>
      <c r="C748" s="134">
        <v>94</v>
      </c>
      <c r="D748" s="134">
        <v>82</v>
      </c>
      <c r="E748" s="134">
        <v>34</v>
      </c>
      <c r="F748" s="134">
        <v>82</v>
      </c>
      <c r="G748" s="134">
        <v>67</v>
      </c>
      <c r="H748" s="171">
        <f>IFERROR((Table5[[#This Row],[_202340]]-Table5[[#This Row],[_201940]])/Table5[[#This Row],[_201940]]*1,"")</f>
        <v>-0.28723404255319152</v>
      </c>
    </row>
    <row r="749" spans="1:8" ht="28.5">
      <c r="A749" s="132">
        <v>141990</v>
      </c>
      <c r="B749" s="134" t="s">
        <v>1149</v>
      </c>
      <c r="C749" s="134">
        <v>90</v>
      </c>
      <c r="D749" s="134">
        <v>79</v>
      </c>
      <c r="E749" s="134">
        <v>137</v>
      </c>
      <c r="F749" s="134">
        <v>89</v>
      </c>
      <c r="G749" s="134">
        <v>72</v>
      </c>
      <c r="H749" s="171">
        <f>IFERROR((Table5[[#This Row],[_202340]]-Table5[[#This Row],[_201940]])/Table5[[#This Row],[_201940]]*1,"")</f>
        <v>-0.2</v>
      </c>
    </row>
    <row r="750" spans="1:8" ht="28.5">
      <c r="A750" s="132">
        <v>141990</v>
      </c>
      <c r="B750" s="134" t="s">
        <v>1150</v>
      </c>
      <c r="C750" s="134">
        <v>186</v>
      </c>
      <c r="D750" s="134">
        <v>164</v>
      </c>
      <c r="E750" s="134">
        <v>171</v>
      </c>
      <c r="F750" s="134">
        <v>172</v>
      </c>
      <c r="G750" s="134">
        <v>142</v>
      </c>
      <c r="H750" s="171">
        <f>IFERROR((Table5[[#This Row],[_202340]]-Table5[[#This Row],[_201940]])/Table5[[#This Row],[_201940]]*1,"")</f>
        <v>-0.23655913978494625</v>
      </c>
    </row>
    <row r="751" spans="1:8">
      <c r="A751" s="132">
        <v>141990</v>
      </c>
      <c r="B751" s="134" t="s">
        <v>1151</v>
      </c>
      <c r="C751" s="134">
        <v>18</v>
      </c>
      <c r="D751" s="134">
        <v>24</v>
      </c>
      <c r="E751" s="134">
        <v>20</v>
      </c>
      <c r="F751" s="134">
        <v>22</v>
      </c>
      <c r="G751" s="134">
        <v>21</v>
      </c>
      <c r="H751" s="171">
        <f>IFERROR((Table5[[#This Row],[_202340]]-Table5[[#This Row],[_201940]])/Table5[[#This Row],[_201940]]*1,"")</f>
        <v>0.16666666666666666</v>
      </c>
    </row>
    <row r="752" spans="1:8" ht="28.5">
      <c r="A752" s="132">
        <v>141990</v>
      </c>
      <c r="B752" s="134" t="s">
        <v>1152</v>
      </c>
      <c r="C752" s="134">
        <v>42</v>
      </c>
      <c r="D752" s="134">
        <v>40</v>
      </c>
      <c r="E752" s="134">
        <v>16</v>
      </c>
      <c r="F752" s="134">
        <v>38</v>
      </c>
      <c r="G752" s="134">
        <v>39</v>
      </c>
      <c r="H752" s="171">
        <f>IFERROR((Table5[[#This Row],[_202340]]-Table5[[#This Row],[_201940]])/Table5[[#This Row],[_201940]]*1,"")</f>
        <v>-7.1428571428571425E-2</v>
      </c>
    </row>
    <row r="753" spans="1:8" ht="28.5">
      <c r="A753" s="132">
        <v>141990</v>
      </c>
      <c r="B753" s="134" t="s">
        <v>1153</v>
      </c>
      <c r="C753" s="134">
        <v>1</v>
      </c>
      <c r="D753" s="134">
        <v>1</v>
      </c>
      <c r="E753" s="134">
        <v>0</v>
      </c>
      <c r="F753" s="134">
        <v>0</v>
      </c>
      <c r="G753" s="134">
        <v>2</v>
      </c>
      <c r="H753" s="171">
        <f>IFERROR((Table5[[#This Row],[_202340]]-Table5[[#This Row],[_201940]])/Table5[[#This Row],[_201940]]*1,"")</f>
        <v>1</v>
      </c>
    </row>
    <row r="754" spans="1:8" ht="28.5">
      <c r="A754" s="132">
        <v>141990</v>
      </c>
      <c r="B754" s="134" t="s">
        <v>1154</v>
      </c>
      <c r="C754" s="134">
        <v>41</v>
      </c>
      <c r="D754" s="134">
        <v>38</v>
      </c>
      <c r="E754" s="134">
        <v>16</v>
      </c>
      <c r="F754" s="134">
        <v>37</v>
      </c>
      <c r="G754" s="134">
        <v>37</v>
      </c>
      <c r="H754" s="171">
        <f>IFERROR((Table5[[#This Row],[_202340]]-Table5[[#This Row],[_201940]])/Table5[[#This Row],[_201940]]*1,"")</f>
        <v>-9.7560975609756101E-2</v>
      </c>
    </row>
    <row r="755" spans="1:8" ht="28.5">
      <c r="A755" s="132">
        <v>141990</v>
      </c>
      <c r="B755" s="134" t="s">
        <v>1155</v>
      </c>
      <c r="C755" s="134">
        <v>39</v>
      </c>
      <c r="D755" s="134">
        <v>37</v>
      </c>
      <c r="E755" s="134">
        <v>64</v>
      </c>
      <c r="F755" s="134">
        <v>40</v>
      </c>
      <c r="G755" s="134">
        <v>40</v>
      </c>
      <c r="H755" s="171">
        <f>IFERROR((Table5[[#This Row],[_202340]]-Table5[[#This Row],[_201940]])/Table5[[#This Row],[_201940]]*1,"")</f>
        <v>2.564102564102564E-2</v>
      </c>
    </row>
    <row r="756" spans="1:8">
      <c r="A756" s="132">
        <v>144944</v>
      </c>
      <c r="B756" s="134" t="s">
        <v>1179</v>
      </c>
      <c r="C756" s="134">
        <v>451</v>
      </c>
      <c r="D756" s="134">
        <v>473</v>
      </c>
      <c r="E756" s="134">
        <v>566</v>
      </c>
      <c r="F756" s="134">
        <v>849</v>
      </c>
      <c r="G756" s="134">
        <v>885</v>
      </c>
      <c r="H756" s="171">
        <f>IFERROR((Table5[[#This Row],[_202340]]-Table5[[#This Row],[_201940]])/Table5[[#This Row],[_201940]]*1,"")</f>
        <v>0.96230598669623058</v>
      </c>
    </row>
    <row r="757" spans="1:8">
      <c r="A757" s="132">
        <v>144944</v>
      </c>
      <c r="B757" s="134" t="s">
        <v>1131</v>
      </c>
      <c r="C757" s="134">
        <v>0</v>
      </c>
      <c r="D757" s="134">
        <v>0</v>
      </c>
      <c r="E757" s="134">
        <v>0</v>
      </c>
      <c r="F757" s="134">
        <v>0</v>
      </c>
      <c r="G757" s="134">
        <v>0</v>
      </c>
      <c r="H757" s="171" t="str">
        <f>IFERROR((Table5[[#This Row],[_202340]]-Table5[[#This Row],[_201940]])/Table5[[#This Row],[_201940]]*1,"")</f>
        <v/>
      </c>
    </row>
    <row r="758" spans="1:8">
      <c r="A758" s="132">
        <v>144944</v>
      </c>
      <c r="B758" s="134" t="s">
        <v>1132</v>
      </c>
      <c r="C758" s="134">
        <v>451</v>
      </c>
      <c r="D758" s="134">
        <v>473</v>
      </c>
      <c r="E758" s="134">
        <v>566</v>
      </c>
      <c r="F758" s="134">
        <v>849</v>
      </c>
      <c r="G758" s="134">
        <v>885</v>
      </c>
      <c r="H758" s="171">
        <f>IFERROR((Table5[[#This Row],[_202340]]-Table5[[#This Row],[_201940]])/Table5[[#This Row],[_201940]]*1,"")</f>
        <v>0.96230598669623058</v>
      </c>
    </row>
    <row r="759" spans="1:8">
      <c r="A759" s="132">
        <v>144944</v>
      </c>
      <c r="B759" s="134" t="s">
        <v>1133</v>
      </c>
      <c r="C759" s="134">
        <v>36</v>
      </c>
      <c r="D759" s="134">
        <v>38</v>
      </c>
      <c r="E759" s="134">
        <v>44</v>
      </c>
      <c r="F759" s="134">
        <v>39</v>
      </c>
      <c r="G759" s="134">
        <v>42</v>
      </c>
      <c r="H759" s="171">
        <f>IFERROR((Table5[[#This Row],[_202340]]-Table5[[#This Row],[_201940]])/Table5[[#This Row],[_201940]]*1,"")</f>
        <v>0.16666666666666666</v>
      </c>
    </row>
    <row r="760" spans="1:8" ht="28.5">
      <c r="A760" s="132">
        <v>144944</v>
      </c>
      <c r="B760" s="134" t="s">
        <v>1162</v>
      </c>
      <c r="C760" s="134">
        <v>56</v>
      </c>
      <c r="D760" s="134">
        <v>52</v>
      </c>
      <c r="E760" s="134">
        <v>54</v>
      </c>
      <c r="F760" s="134">
        <v>60</v>
      </c>
      <c r="G760" s="134">
        <v>67</v>
      </c>
      <c r="H760" s="171">
        <f>IFERROR((Table5[[#This Row],[_202340]]-Table5[[#This Row],[_201940]])/Table5[[#This Row],[_201940]]*1,"")</f>
        <v>0.19642857142857142</v>
      </c>
    </row>
    <row r="761" spans="1:8" ht="28.5">
      <c r="A761" s="132">
        <v>144944</v>
      </c>
      <c r="B761" s="134" t="s">
        <v>1163</v>
      </c>
      <c r="C761" s="134" t="s">
        <v>129</v>
      </c>
      <c r="D761" s="134" t="s">
        <v>129</v>
      </c>
      <c r="E761" s="134" t="s">
        <v>129</v>
      </c>
      <c r="F761" s="134" t="s">
        <v>129</v>
      </c>
      <c r="G761" s="134" t="s">
        <v>129</v>
      </c>
      <c r="H761" s="171" t="str">
        <f>IFERROR((Table5[[#This Row],[_202340]]-Table5[[#This Row],[_201940]])/Table5[[#This Row],[_201940]]*1,"")</f>
        <v/>
      </c>
    </row>
    <row r="762" spans="1:8">
      <c r="A762" s="132">
        <v>144944</v>
      </c>
      <c r="B762" s="134" t="s">
        <v>1136</v>
      </c>
      <c r="C762" s="134">
        <v>92</v>
      </c>
      <c r="D762" s="134">
        <v>90</v>
      </c>
      <c r="E762" s="134">
        <v>98</v>
      </c>
      <c r="F762" s="134">
        <v>99</v>
      </c>
      <c r="G762" s="134">
        <v>109</v>
      </c>
      <c r="H762" s="171">
        <f>IFERROR((Table5[[#This Row],[_202340]]-Table5[[#This Row],[_201940]])/Table5[[#This Row],[_201940]]*1,"")</f>
        <v>0.18478260869565216</v>
      </c>
    </row>
    <row r="763" spans="1:8">
      <c r="A763" s="132">
        <v>144944</v>
      </c>
      <c r="B763" s="134" t="s">
        <v>1137</v>
      </c>
      <c r="C763" s="134">
        <v>20</v>
      </c>
      <c r="D763" s="134">
        <v>19</v>
      </c>
      <c r="E763" s="134">
        <v>17</v>
      </c>
      <c r="F763" s="134">
        <v>12</v>
      </c>
      <c r="G763" s="134">
        <v>12</v>
      </c>
      <c r="H763" s="171">
        <f>IFERROR((Table5[[#This Row],[_202340]]-Table5[[#This Row],[_201940]])/Table5[[#This Row],[_201940]]*1,"")</f>
        <v>-0.4</v>
      </c>
    </row>
    <row r="764" spans="1:8">
      <c r="A764" s="132">
        <v>144944</v>
      </c>
      <c r="B764" s="134" t="s">
        <v>1138</v>
      </c>
      <c r="C764" s="134">
        <v>33</v>
      </c>
      <c r="D764" s="134">
        <v>36</v>
      </c>
      <c r="E764" s="134">
        <v>42</v>
      </c>
      <c r="F764" s="134">
        <v>42</v>
      </c>
      <c r="G764" s="134">
        <v>45</v>
      </c>
      <c r="H764" s="171">
        <f>IFERROR((Table5[[#This Row],[_202340]]-Table5[[#This Row],[_201940]])/Table5[[#This Row],[_201940]]*1,"")</f>
        <v>0.36363636363636365</v>
      </c>
    </row>
    <row r="765" spans="1:8" ht="28.5">
      <c r="A765" s="132">
        <v>144944</v>
      </c>
      <c r="B765" s="134" t="s">
        <v>1164</v>
      </c>
      <c r="C765" s="134">
        <v>70</v>
      </c>
      <c r="D765" s="134">
        <v>68</v>
      </c>
      <c r="E765" s="134">
        <v>65</v>
      </c>
      <c r="F765" s="134">
        <v>71</v>
      </c>
      <c r="G765" s="134">
        <v>78</v>
      </c>
      <c r="H765" s="171">
        <f>IFERROR((Table5[[#This Row],[_202340]]-Table5[[#This Row],[_201940]])/Table5[[#This Row],[_201940]]*1,"")</f>
        <v>0.11428571428571428</v>
      </c>
    </row>
    <row r="766" spans="1:8" ht="28.5">
      <c r="A766" s="132">
        <v>144944</v>
      </c>
      <c r="B766" s="134" t="s">
        <v>1165</v>
      </c>
      <c r="C766" s="134" t="s">
        <v>129</v>
      </c>
      <c r="D766" s="134" t="s">
        <v>129</v>
      </c>
      <c r="E766" s="134" t="s">
        <v>129</v>
      </c>
      <c r="F766" s="134" t="s">
        <v>129</v>
      </c>
      <c r="G766" s="134" t="s">
        <v>129</v>
      </c>
      <c r="H766" s="171" t="str">
        <f>IFERROR((Table5[[#This Row],[_202340]]-Table5[[#This Row],[_201940]])/Table5[[#This Row],[_201940]]*1,"")</f>
        <v/>
      </c>
    </row>
    <row r="767" spans="1:8">
      <c r="A767" s="132">
        <v>144944</v>
      </c>
      <c r="B767" s="134" t="s">
        <v>1141</v>
      </c>
      <c r="C767" s="134">
        <v>103</v>
      </c>
      <c r="D767" s="134">
        <v>104</v>
      </c>
      <c r="E767" s="134">
        <v>107</v>
      </c>
      <c r="F767" s="134">
        <v>113</v>
      </c>
      <c r="G767" s="134">
        <v>123</v>
      </c>
      <c r="H767" s="171">
        <f>IFERROR((Table5[[#This Row],[_202340]]-Table5[[#This Row],[_201940]])/Table5[[#This Row],[_201940]]*1,"")</f>
        <v>0.1941747572815534</v>
      </c>
    </row>
    <row r="768" spans="1:8">
      <c r="A768" s="132">
        <v>144944</v>
      </c>
      <c r="B768" s="134" t="s">
        <v>1142</v>
      </c>
      <c r="C768" s="134">
        <v>23</v>
      </c>
      <c r="D768" s="134">
        <v>22</v>
      </c>
      <c r="E768" s="134">
        <v>19</v>
      </c>
      <c r="F768" s="134">
        <v>13</v>
      </c>
      <c r="G768" s="134">
        <v>14</v>
      </c>
      <c r="H768" s="171">
        <f>IFERROR((Table5[[#This Row],[_202340]]-Table5[[#This Row],[_201940]])/Table5[[#This Row],[_201940]]*1,"")</f>
        <v>-0.39130434782608697</v>
      </c>
    </row>
    <row r="769" spans="1:8">
      <c r="A769" s="132">
        <v>144944</v>
      </c>
      <c r="B769" s="134" t="s">
        <v>1143</v>
      </c>
      <c r="C769" s="134">
        <v>33</v>
      </c>
      <c r="D769" s="134">
        <v>34</v>
      </c>
      <c r="E769" s="134">
        <v>40</v>
      </c>
      <c r="F769" s="134">
        <v>41</v>
      </c>
      <c r="G769" s="134">
        <v>46</v>
      </c>
      <c r="H769" s="171">
        <f>IFERROR((Table5[[#This Row],[_202340]]-Table5[[#This Row],[_201940]])/Table5[[#This Row],[_201940]]*1,"")</f>
        <v>0.39393939393939392</v>
      </c>
    </row>
    <row r="770" spans="1:8" ht="28.5">
      <c r="A770" s="132">
        <v>144944</v>
      </c>
      <c r="B770" s="134" t="s">
        <v>1166</v>
      </c>
      <c r="C770" s="134">
        <v>73</v>
      </c>
      <c r="D770" s="134">
        <v>73</v>
      </c>
      <c r="E770" s="134">
        <v>73</v>
      </c>
      <c r="F770" s="134">
        <v>80</v>
      </c>
      <c r="G770" s="134">
        <v>86</v>
      </c>
      <c r="H770" s="171">
        <f>IFERROR((Table5[[#This Row],[_202340]]-Table5[[#This Row],[_201940]])/Table5[[#This Row],[_201940]]*1,"")</f>
        <v>0.17808219178082191</v>
      </c>
    </row>
    <row r="771" spans="1:8" ht="28.5">
      <c r="A771" s="132">
        <v>144944</v>
      </c>
      <c r="B771" s="134" t="s">
        <v>1167</v>
      </c>
      <c r="C771" s="134" t="s">
        <v>129</v>
      </c>
      <c r="D771" s="134" t="s">
        <v>129</v>
      </c>
      <c r="E771" s="134" t="s">
        <v>129</v>
      </c>
      <c r="F771" s="134" t="s">
        <v>129</v>
      </c>
      <c r="G771" s="134" t="s">
        <v>129</v>
      </c>
      <c r="H771" s="171" t="str">
        <f>IFERROR((Table5[[#This Row],[_202340]]-Table5[[#This Row],[_201940]])/Table5[[#This Row],[_201940]]*1,"")</f>
        <v/>
      </c>
    </row>
    <row r="772" spans="1:8">
      <c r="A772" s="132">
        <v>144944</v>
      </c>
      <c r="B772" s="134" t="s">
        <v>1146</v>
      </c>
      <c r="C772" s="134">
        <v>106</v>
      </c>
      <c r="D772" s="134">
        <v>107</v>
      </c>
      <c r="E772" s="134">
        <v>113</v>
      </c>
      <c r="F772" s="134">
        <v>121</v>
      </c>
      <c r="G772" s="134">
        <v>132</v>
      </c>
      <c r="H772" s="171">
        <f>IFERROR((Table5[[#This Row],[_202340]]-Table5[[#This Row],[_201940]])/Table5[[#This Row],[_201940]]*1,"")</f>
        <v>0.24528301886792453</v>
      </c>
    </row>
    <row r="773" spans="1:8" ht="28.5">
      <c r="A773" s="132">
        <v>144944</v>
      </c>
      <c r="B773" s="134" t="s">
        <v>1147</v>
      </c>
      <c r="C773" s="134">
        <v>7</v>
      </c>
      <c r="D773" s="134">
        <v>6</v>
      </c>
      <c r="E773" s="134">
        <v>5</v>
      </c>
      <c r="F773" s="134">
        <v>10</v>
      </c>
      <c r="G773" s="134">
        <v>6</v>
      </c>
      <c r="H773" s="171">
        <f>IFERROR((Table5[[#This Row],[_202340]]-Table5[[#This Row],[_201940]])/Table5[[#This Row],[_201940]]*1,"")</f>
        <v>-0.14285714285714285</v>
      </c>
    </row>
    <row r="774" spans="1:8" ht="28.5">
      <c r="A774" s="132">
        <v>144944</v>
      </c>
      <c r="B774" s="134" t="s">
        <v>1148</v>
      </c>
      <c r="C774" s="134">
        <v>166</v>
      </c>
      <c r="D774" s="134">
        <v>162</v>
      </c>
      <c r="E774" s="134">
        <v>272</v>
      </c>
      <c r="F774" s="134">
        <v>531</v>
      </c>
      <c r="G774" s="134">
        <v>567</v>
      </c>
      <c r="H774" s="171">
        <f>IFERROR((Table5[[#This Row],[_202340]]-Table5[[#This Row],[_201940]])/Table5[[#This Row],[_201940]]*1,"")</f>
        <v>2.4156626506024095</v>
      </c>
    </row>
    <row r="775" spans="1:8" ht="28.5">
      <c r="A775" s="132">
        <v>144944</v>
      </c>
      <c r="B775" s="134" t="s">
        <v>1149</v>
      </c>
      <c r="C775" s="134">
        <v>172</v>
      </c>
      <c r="D775" s="134">
        <v>198</v>
      </c>
      <c r="E775" s="134">
        <v>176</v>
      </c>
      <c r="F775" s="134">
        <v>187</v>
      </c>
      <c r="G775" s="134">
        <v>180</v>
      </c>
      <c r="H775" s="171">
        <f>IFERROR((Table5[[#This Row],[_202340]]-Table5[[#This Row],[_201940]])/Table5[[#This Row],[_201940]]*1,"")</f>
        <v>4.6511627906976744E-2</v>
      </c>
    </row>
    <row r="776" spans="1:8" ht="28.5">
      <c r="A776" s="132">
        <v>144944</v>
      </c>
      <c r="B776" s="134" t="s">
        <v>1150</v>
      </c>
      <c r="C776" s="134">
        <v>345</v>
      </c>
      <c r="D776" s="134">
        <v>366</v>
      </c>
      <c r="E776" s="134">
        <v>453</v>
      </c>
      <c r="F776" s="134">
        <v>728</v>
      </c>
      <c r="G776" s="134">
        <v>753</v>
      </c>
      <c r="H776" s="171">
        <f>IFERROR((Table5[[#This Row],[_202340]]-Table5[[#This Row],[_201940]])/Table5[[#This Row],[_201940]]*1,"")</f>
        <v>1.182608695652174</v>
      </c>
    </row>
    <row r="777" spans="1:8">
      <c r="A777" s="132">
        <v>144944</v>
      </c>
      <c r="B777" s="134" t="s">
        <v>1151</v>
      </c>
      <c r="C777" s="134">
        <v>24</v>
      </c>
      <c r="D777" s="134">
        <v>23</v>
      </c>
      <c r="E777" s="134">
        <v>20</v>
      </c>
      <c r="F777" s="134">
        <v>14</v>
      </c>
      <c r="G777" s="134">
        <v>15</v>
      </c>
      <c r="H777" s="171">
        <f>IFERROR((Table5[[#This Row],[_202340]]-Table5[[#This Row],[_201940]])/Table5[[#This Row],[_201940]]*1,"")</f>
        <v>-0.375</v>
      </c>
    </row>
    <row r="778" spans="1:8" ht="28.5">
      <c r="A778" s="132">
        <v>144944</v>
      </c>
      <c r="B778" s="134" t="s">
        <v>1152</v>
      </c>
      <c r="C778" s="134">
        <v>38</v>
      </c>
      <c r="D778" s="134">
        <v>36</v>
      </c>
      <c r="E778" s="134">
        <v>49</v>
      </c>
      <c r="F778" s="134">
        <v>64</v>
      </c>
      <c r="G778" s="134">
        <v>65</v>
      </c>
      <c r="H778" s="171">
        <f>IFERROR((Table5[[#This Row],[_202340]]-Table5[[#This Row],[_201940]])/Table5[[#This Row],[_201940]]*1,"")</f>
        <v>0.71052631578947367</v>
      </c>
    </row>
    <row r="779" spans="1:8" ht="28.5">
      <c r="A779" s="132">
        <v>144944</v>
      </c>
      <c r="B779" s="134" t="s">
        <v>1153</v>
      </c>
      <c r="C779" s="134">
        <v>2</v>
      </c>
      <c r="D779" s="134">
        <v>1</v>
      </c>
      <c r="E779" s="134">
        <v>1</v>
      </c>
      <c r="F779" s="134">
        <v>1</v>
      </c>
      <c r="G779" s="134">
        <v>1</v>
      </c>
      <c r="H779" s="171">
        <f>IFERROR((Table5[[#This Row],[_202340]]-Table5[[#This Row],[_201940]])/Table5[[#This Row],[_201940]]*1,"")</f>
        <v>-0.5</v>
      </c>
    </row>
    <row r="780" spans="1:8" ht="28.5">
      <c r="A780" s="132">
        <v>144944</v>
      </c>
      <c r="B780" s="134" t="s">
        <v>1154</v>
      </c>
      <c r="C780" s="134">
        <v>37</v>
      </c>
      <c r="D780" s="134">
        <v>34</v>
      </c>
      <c r="E780" s="134">
        <v>48</v>
      </c>
      <c r="F780" s="134">
        <v>63</v>
      </c>
      <c r="G780" s="134">
        <v>64</v>
      </c>
      <c r="H780" s="171">
        <f>IFERROR((Table5[[#This Row],[_202340]]-Table5[[#This Row],[_201940]])/Table5[[#This Row],[_201940]]*1,"")</f>
        <v>0.72972972972972971</v>
      </c>
    </row>
    <row r="781" spans="1:8" ht="28.5">
      <c r="A781" s="132">
        <v>144944</v>
      </c>
      <c r="B781" s="134" t="s">
        <v>1155</v>
      </c>
      <c r="C781" s="134">
        <v>38</v>
      </c>
      <c r="D781" s="134">
        <v>42</v>
      </c>
      <c r="E781" s="134">
        <v>31</v>
      </c>
      <c r="F781" s="134">
        <v>22</v>
      </c>
      <c r="G781" s="134">
        <v>20</v>
      </c>
      <c r="H781" s="171">
        <f>IFERROR((Table5[[#This Row],[_202340]]-Table5[[#This Row],[_201940]])/Table5[[#This Row],[_201940]]*1,"")</f>
        <v>-0.47368421052631576</v>
      </c>
    </row>
    <row r="782" spans="1:8">
      <c r="A782" s="132">
        <v>145682</v>
      </c>
      <c r="B782" s="134" t="s">
        <v>1179</v>
      </c>
      <c r="C782" s="134">
        <v>423</v>
      </c>
      <c r="D782" s="134">
        <v>233</v>
      </c>
      <c r="E782" s="134">
        <v>291</v>
      </c>
      <c r="F782" s="134">
        <v>259</v>
      </c>
      <c r="G782" s="134">
        <v>360</v>
      </c>
      <c r="H782" s="171">
        <f>IFERROR((Table5[[#This Row],[_202340]]-Table5[[#This Row],[_201940]])/Table5[[#This Row],[_201940]]*1,"")</f>
        <v>-0.14893617021276595</v>
      </c>
    </row>
    <row r="783" spans="1:8">
      <c r="A783" s="132">
        <v>145682</v>
      </c>
      <c r="B783" s="134" t="s">
        <v>1131</v>
      </c>
      <c r="C783" s="134">
        <v>0</v>
      </c>
      <c r="D783" s="134">
        <v>0</v>
      </c>
      <c r="E783" s="134">
        <v>0</v>
      </c>
      <c r="F783" s="134">
        <v>0</v>
      </c>
      <c r="G783" s="134">
        <v>0</v>
      </c>
      <c r="H783" s="171" t="str">
        <f>IFERROR((Table5[[#This Row],[_202340]]-Table5[[#This Row],[_201940]])/Table5[[#This Row],[_201940]]*1,"")</f>
        <v/>
      </c>
    </row>
    <row r="784" spans="1:8">
      <c r="A784" s="132">
        <v>145682</v>
      </c>
      <c r="B784" s="134" t="s">
        <v>1132</v>
      </c>
      <c r="C784" s="134">
        <v>423</v>
      </c>
      <c r="D784" s="134">
        <v>233</v>
      </c>
      <c r="E784" s="134">
        <v>291</v>
      </c>
      <c r="F784" s="134">
        <v>259</v>
      </c>
      <c r="G784" s="134">
        <v>360</v>
      </c>
      <c r="H784" s="171">
        <f>IFERROR((Table5[[#This Row],[_202340]]-Table5[[#This Row],[_201940]])/Table5[[#This Row],[_201940]]*1,"")</f>
        <v>-0.14893617021276595</v>
      </c>
    </row>
    <row r="785" spans="1:8">
      <c r="A785" s="132">
        <v>145682</v>
      </c>
      <c r="B785" s="134" t="s">
        <v>1133</v>
      </c>
      <c r="C785" s="134">
        <v>26</v>
      </c>
      <c r="D785" s="134">
        <v>16</v>
      </c>
      <c r="E785" s="134">
        <v>22</v>
      </c>
      <c r="F785" s="134">
        <v>11</v>
      </c>
      <c r="G785" s="134">
        <v>27</v>
      </c>
      <c r="H785" s="171">
        <f>IFERROR((Table5[[#This Row],[_202340]]-Table5[[#This Row],[_201940]])/Table5[[#This Row],[_201940]]*1,"")</f>
        <v>3.8461538461538464E-2</v>
      </c>
    </row>
    <row r="786" spans="1:8" ht="28.5">
      <c r="A786" s="132">
        <v>145682</v>
      </c>
      <c r="B786" s="134" t="s">
        <v>1162</v>
      </c>
      <c r="C786" s="134">
        <v>52</v>
      </c>
      <c r="D786" s="134">
        <v>34</v>
      </c>
      <c r="E786" s="134">
        <v>30</v>
      </c>
      <c r="F786" s="134">
        <v>32</v>
      </c>
      <c r="G786" s="134">
        <v>42</v>
      </c>
      <c r="H786" s="171">
        <f>IFERROR((Table5[[#This Row],[_202340]]-Table5[[#This Row],[_201940]])/Table5[[#This Row],[_201940]]*1,"")</f>
        <v>-0.19230769230769232</v>
      </c>
    </row>
    <row r="787" spans="1:8" ht="28.5">
      <c r="A787" s="132">
        <v>145682</v>
      </c>
      <c r="B787" s="134" t="s">
        <v>1163</v>
      </c>
      <c r="C787" s="134" t="s">
        <v>129</v>
      </c>
      <c r="D787" s="134" t="s">
        <v>129</v>
      </c>
      <c r="E787" s="134" t="s">
        <v>129</v>
      </c>
      <c r="F787" s="134" t="s">
        <v>129</v>
      </c>
      <c r="G787" s="134" t="s">
        <v>129</v>
      </c>
      <c r="H787" s="171" t="str">
        <f>IFERROR((Table5[[#This Row],[_202340]]-Table5[[#This Row],[_201940]])/Table5[[#This Row],[_201940]]*1,"")</f>
        <v/>
      </c>
    </row>
    <row r="788" spans="1:8">
      <c r="A788" s="132">
        <v>145682</v>
      </c>
      <c r="B788" s="134" t="s">
        <v>1136</v>
      </c>
      <c r="C788" s="134">
        <v>78</v>
      </c>
      <c r="D788" s="134">
        <v>50</v>
      </c>
      <c r="E788" s="134">
        <v>52</v>
      </c>
      <c r="F788" s="134">
        <v>43</v>
      </c>
      <c r="G788" s="134">
        <v>69</v>
      </c>
      <c r="H788" s="171">
        <f>IFERROR((Table5[[#This Row],[_202340]]-Table5[[#This Row],[_201940]])/Table5[[#This Row],[_201940]]*1,"")</f>
        <v>-0.11538461538461539</v>
      </c>
    </row>
    <row r="789" spans="1:8">
      <c r="A789" s="132">
        <v>145682</v>
      </c>
      <c r="B789" s="134" t="s">
        <v>1137</v>
      </c>
      <c r="C789" s="134">
        <v>18</v>
      </c>
      <c r="D789" s="134">
        <v>21</v>
      </c>
      <c r="E789" s="134">
        <v>18</v>
      </c>
      <c r="F789" s="134">
        <v>17</v>
      </c>
      <c r="G789" s="134">
        <v>19</v>
      </c>
      <c r="H789" s="171">
        <f>IFERROR((Table5[[#This Row],[_202340]]-Table5[[#This Row],[_201940]])/Table5[[#This Row],[_201940]]*1,"")</f>
        <v>5.5555555555555552E-2</v>
      </c>
    </row>
    <row r="790" spans="1:8">
      <c r="A790" s="132">
        <v>145682</v>
      </c>
      <c r="B790" s="134" t="s">
        <v>1138</v>
      </c>
      <c r="C790" s="134">
        <v>28</v>
      </c>
      <c r="D790" s="134">
        <v>15</v>
      </c>
      <c r="E790" s="134">
        <v>22</v>
      </c>
      <c r="F790" s="134">
        <v>12</v>
      </c>
      <c r="G790" s="134">
        <v>25</v>
      </c>
      <c r="H790" s="171">
        <f>IFERROR((Table5[[#This Row],[_202340]]-Table5[[#This Row],[_201940]])/Table5[[#This Row],[_201940]]*1,"")</f>
        <v>-0.10714285714285714</v>
      </c>
    </row>
    <row r="791" spans="1:8" ht="28.5">
      <c r="A791" s="132">
        <v>145682</v>
      </c>
      <c r="B791" s="134" t="s">
        <v>1164</v>
      </c>
      <c r="C791" s="134">
        <v>60</v>
      </c>
      <c r="D791" s="134">
        <v>43</v>
      </c>
      <c r="E791" s="134">
        <v>32</v>
      </c>
      <c r="F791" s="134">
        <v>40</v>
      </c>
      <c r="G791" s="134">
        <v>50</v>
      </c>
      <c r="H791" s="171">
        <f>IFERROR((Table5[[#This Row],[_202340]]-Table5[[#This Row],[_201940]])/Table5[[#This Row],[_201940]]*1,"")</f>
        <v>-0.16666666666666666</v>
      </c>
    </row>
    <row r="792" spans="1:8" ht="28.5">
      <c r="A792" s="132">
        <v>145682</v>
      </c>
      <c r="B792" s="134" t="s">
        <v>1165</v>
      </c>
      <c r="C792" s="134" t="s">
        <v>129</v>
      </c>
      <c r="D792" s="134" t="s">
        <v>129</v>
      </c>
      <c r="E792" s="134" t="s">
        <v>129</v>
      </c>
      <c r="F792" s="134" t="s">
        <v>129</v>
      </c>
      <c r="G792" s="134" t="s">
        <v>129</v>
      </c>
      <c r="H792" s="171" t="str">
        <f>IFERROR((Table5[[#This Row],[_202340]]-Table5[[#This Row],[_201940]])/Table5[[#This Row],[_201940]]*1,"")</f>
        <v/>
      </c>
    </row>
    <row r="793" spans="1:8">
      <c r="A793" s="132">
        <v>145682</v>
      </c>
      <c r="B793" s="134" t="s">
        <v>1141</v>
      </c>
      <c r="C793" s="134">
        <v>88</v>
      </c>
      <c r="D793" s="134">
        <v>58</v>
      </c>
      <c r="E793" s="134">
        <v>54</v>
      </c>
      <c r="F793" s="134">
        <v>52</v>
      </c>
      <c r="G793" s="134">
        <v>75</v>
      </c>
      <c r="H793" s="171">
        <f>IFERROR((Table5[[#This Row],[_202340]]-Table5[[#This Row],[_201940]])/Table5[[#This Row],[_201940]]*1,"")</f>
        <v>-0.14772727272727273</v>
      </c>
    </row>
    <row r="794" spans="1:8">
      <c r="A794" s="132">
        <v>145682</v>
      </c>
      <c r="B794" s="134" t="s">
        <v>1142</v>
      </c>
      <c r="C794" s="134">
        <v>21</v>
      </c>
      <c r="D794" s="134">
        <v>25</v>
      </c>
      <c r="E794" s="134">
        <v>19</v>
      </c>
      <c r="F794" s="134">
        <v>20</v>
      </c>
      <c r="G794" s="134">
        <v>21</v>
      </c>
      <c r="H794" s="171">
        <f>IFERROR((Table5[[#This Row],[_202340]]-Table5[[#This Row],[_201940]])/Table5[[#This Row],[_201940]]*1,"")</f>
        <v>0</v>
      </c>
    </row>
    <row r="795" spans="1:8">
      <c r="A795" s="132">
        <v>145682</v>
      </c>
      <c r="B795" s="134" t="s">
        <v>1143</v>
      </c>
      <c r="C795" s="134">
        <v>29</v>
      </c>
      <c r="D795" s="134">
        <v>15</v>
      </c>
      <c r="E795" s="134">
        <v>22</v>
      </c>
      <c r="F795" s="134">
        <v>12</v>
      </c>
      <c r="G795" s="134">
        <v>25</v>
      </c>
      <c r="H795" s="171">
        <f>IFERROR((Table5[[#This Row],[_202340]]-Table5[[#This Row],[_201940]])/Table5[[#This Row],[_201940]]*1,"")</f>
        <v>-0.13793103448275862</v>
      </c>
    </row>
    <row r="796" spans="1:8" ht="28.5">
      <c r="A796" s="132">
        <v>145682</v>
      </c>
      <c r="B796" s="134" t="s">
        <v>1166</v>
      </c>
      <c r="C796" s="134">
        <v>66</v>
      </c>
      <c r="D796" s="134">
        <v>44</v>
      </c>
      <c r="E796" s="134">
        <v>33</v>
      </c>
      <c r="F796" s="134">
        <v>45</v>
      </c>
      <c r="G796" s="134">
        <v>52</v>
      </c>
      <c r="H796" s="171">
        <f>IFERROR((Table5[[#This Row],[_202340]]-Table5[[#This Row],[_201940]])/Table5[[#This Row],[_201940]]*1,"")</f>
        <v>-0.21212121212121213</v>
      </c>
    </row>
    <row r="797" spans="1:8" ht="28.5">
      <c r="A797" s="132">
        <v>145682</v>
      </c>
      <c r="B797" s="134" t="s">
        <v>1167</v>
      </c>
      <c r="C797" s="134" t="s">
        <v>129</v>
      </c>
      <c r="D797" s="134" t="s">
        <v>129</v>
      </c>
      <c r="E797" s="134" t="s">
        <v>129</v>
      </c>
      <c r="F797" s="134" t="s">
        <v>129</v>
      </c>
      <c r="G797" s="134" t="s">
        <v>129</v>
      </c>
      <c r="H797" s="171" t="str">
        <f>IFERROR((Table5[[#This Row],[_202340]]-Table5[[#This Row],[_201940]])/Table5[[#This Row],[_201940]]*1,"")</f>
        <v/>
      </c>
    </row>
    <row r="798" spans="1:8">
      <c r="A798" s="132">
        <v>145682</v>
      </c>
      <c r="B798" s="134" t="s">
        <v>1146</v>
      </c>
      <c r="C798" s="134">
        <v>95</v>
      </c>
      <c r="D798" s="134">
        <v>59</v>
      </c>
      <c r="E798" s="134">
        <v>55</v>
      </c>
      <c r="F798" s="134">
        <v>57</v>
      </c>
      <c r="G798" s="134">
        <v>77</v>
      </c>
      <c r="H798" s="171">
        <f>IFERROR((Table5[[#This Row],[_202340]]-Table5[[#This Row],[_201940]])/Table5[[#This Row],[_201940]]*1,"")</f>
        <v>-0.18947368421052632</v>
      </c>
    </row>
    <row r="799" spans="1:8" ht="28.5">
      <c r="A799" s="132">
        <v>145682</v>
      </c>
      <c r="B799" s="134" t="s">
        <v>1147</v>
      </c>
      <c r="C799" s="134">
        <v>6</v>
      </c>
      <c r="D799" s="134">
        <v>3</v>
      </c>
      <c r="E799" s="134">
        <v>3</v>
      </c>
      <c r="F799" s="134">
        <v>2</v>
      </c>
      <c r="G799" s="134">
        <v>3</v>
      </c>
      <c r="H799" s="171">
        <f>IFERROR((Table5[[#This Row],[_202340]]-Table5[[#This Row],[_201940]])/Table5[[#This Row],[_201940]]*1,"")</f>
        <v>-0.5</v>
      </c>
    </row>
    <row r="800" spans="1:8" ht="28.5">
      <c r="A800" s="132">
        <v>145682</v>
      </c>
      <c r="B800" s="134" t="s">
        <v>1148</v>
      </c>
      <c r="C800" s="134">
        <v>153</v>
      </c>
      <c r="D800" s="134">
        <v>88</v>
      </c>
      <c r="E800" s="134">
        <v>154</v>
      </c>
      <c r="F800" s="134">
        <v>108</v>
      </c>
      <c r="G800" s="134">
        <v>136</v>
      </c>
      <c r="H800" s="171">
        <f>IFERROR((Table5[[#This Row],[_202340]]-Table5[[#This Row],[_201940]])/Table5[[#This Row],[_201940]]*1,"")</f>
        <v>-0.1111111111111111</v>
      </c>
    </row>
    <row r="801" spans="1:8" ht="28.5">
      <c r="A801" s="132">
        <v>145682</v>
      </c>
      <c r="B801" s="134" t="s">
        <v>1149</v>
      </c>
      <c r="C801" s="134">
        <v>169</v>
      </c>
      <c r="D801" s="134">
        <v>83</v>
      </c>
      <c r="E801" s="134">
        <v>79</v>
      </c>
      <c r="F801" s="134">
        <v>92</v>
      </c>
      <c r="G801" s="134">
        <v>144</v>
      </c>
      <c r="H801" s="171">
        <f>IFERROR((Table5[[#This Row],[_202340]]-Table5[[#This Row],[_201940]])/Table5[[#This Row],[_201940]]*1,"")</f>
        <v>-0.14792899408284024</v>
      </c>
    </row>
    <row r="802" spans="1:8" ht="28.5">
      <c r="A802" s="132">
        <v>145682</v>
      </c>
      <c r="B802" s="134" t="s">
        <v>1150</v>
      </c>
      <c r="C802" s="134">
        <v>328</v>
      </c>
      <c r="D802" s="134">
        <v>174</v>
      </c>
      <c r="E802" s="134">
        <v>236</v>
      </c>
      <c r="F802" s="134">
        <v>202</v>
      </c>
      <c r="G802" s="134">
        <v>283</v>
      </c>
      <c r="H802" s="171">
        <f>IFERROR((Table5[[#This Row],[_202340]]-Table5[[#This Row],[_201940]])/Table5[[#This Row],[_201940]]*1,"")</f>
        <v>-0.13719512195121952</v>
      </c>
    </row>
    <row r="803" spans="1:8">
      <c r="A803" s="132">
        <v>145682</v>
      </c>
      <c r="B803" s="134" t="s">
        <v>1151</v>
      </c>
      <c r="C803" s="134">
        <v>22</v>
      </c>
      <c r="D803" s="134">
        <v>25</v>
      </c>
      <c r="E803" s="134">
        <v>19</v>
      </c>
      <c r="F803" s="134">
        <v>22</v>
      </c>
      <c r="G803" s="134">
        <v>21</v>
      </c>
      <c r="H803" s="171">
        <f>IFERROR((Table5[[#This Row],[_202340]]-Table5[[#This Row],[_201940]])/Table5[[#This Row],[_201940]]*1,"")</f>
        <v>-4.5454545454545456E-2</v>
      </c>
    </row>
    <row r="804" spans="1:8" ht="28.5">
      <c r="A804" s="132">
        <v>145682</v>
      </c>
      <c r="B804" s="134" t="s">
        <v>1152</v>
      </c>
      <c r="C804" s="134">
        <v>38</v>
      </c>
      <c r="D804" s="134">
        <v>39</v>
      </c>
      <c r="E804" s="134">
        <v>54</v>
      </c>
      <c r="F804" s="134">
        <v>42</v>
      </c>
      <c r="G804" s="134">
        <v>39</v>
      </c>
      <c r="H804" s="171">
        <f>IFERROR((Table5[[#This Row],[_202340]]-Table5[[#This Row],[_201940]])/Table5[[#This Row],[_201940]]*1,"")</f>
        <v>2.6315789473684209E-2</v>
      </c>
    </row>
    <row r="805" spans="1:8" ht="28.5">
      <c r="A805" s="132">
        <v>145682</v>
      </c>
      <c r="B805" s="134" t="s">
        <v>1153</v>
      </c>
      <c r="C805" s="134">
        <v>1</v>
      </c>
      <c r="D805" s="134">
        <v>1</v>
      </c>
      <c r="E805" s="134">
        <v>1</v>
      </c>
      <c r="F805" s="134">
        <v>1</v>
      </c>
      <c r="G805" s="134">
        <v>1</v>
      </c>
      <c r="H805" s="171">
        <f>IFERROR((Table5[[#This Row],[_202340]]-Table5[[#This Row],[_201940]])/Table5[[#This Row],[_201940]]*1,"")</f>
        <v>0</v>
      </c>
    </row>
    <row r="806" spans="1:8" ht="28.5">
      <c r="A806" s="132">
        <v>145682</v>
      </c>
      <c r="B806" s="134" t="s">
        <v>1154</v>
      </c>
      <c r="C806" s="134">
        <v>36</v>
      </c>
      <c r="D806" s="134">
        <v>38</v>
      </c>
      <c r="E806" s="134">
        <v>53</v>
      </c>
      <c r="F806" s="134">
        <v>42</v>
      </c>
      <c r="G806" s="134">
        <v>38</v>
      </c>
      <c r="H806" s="171">
        <f>IFERROR((Table5[[#This Row],[_202340]]-Table5[[#This Row],[_201940]])/Table5[[#This Row],[_201940]]*1,"")</f>
        <v>5.5555555555555552E-2</v>
      </c>
    </row>
    <row r="807" spans="1:8" ht="28.5">
      <c r="A807" s="132">
        <v>145682</v>
      </c>
      <c r="B807" s="134" t="s">
        <v>1155</v>
      </c>
      <c r="C807" s="134">
        <v>40</v>
      </c>
      <c r="D807" s="134">
        <v>36</v>
      </c>
      <c r="E807" s="134">
        <v>27</v>
      </c>
      <c r="F807" s="134">
        <v>36</v>
      </c>
      <c r="G807" s="134">
        <v>40</v>
      </c>
      <c r="H807" s="171">
        <f>IFERROR((Table5[[#This Row],[_202340]]-Table5[[#This Row],[_201940]])/Table5[[#This Row],[_201940]]*1,"")</f>
        <v>0</v>
      </c>
    </row>
    <row r="808" spans="1:8">
      <c r="A808" s="132">
        <v>146472</v>
      </c>
      <c r="B808" s="134" t="s">
        <v>1179</v>
      </c>
      <c r="C808" s="134">
        <v>642</v>
      </c>
      <c r="D808" s="134">
        <v>532</v>
      </c>
      <c r="E808" s="134">
        <v>568</v>
      </c>
      <c r="F808" s="134">
        <v>467</v>
      </c>
      <c r="G808" s="134">
        <v>457</v>
      </c>
      <c r="H808" s="171">
        <f>IFERROR((Table5[[#This Row],[_202340]]-Table5[[#This Row],[_201940]])/Table5[[#This Row],[_201940]]*1,"")</f>
        <v>-0.28816199376947038</v>
      </c>
    </row>
    <row r="809" spans="1:8">
      <c r="A809" s="132">
        <v>146472</v>
      </c>
      <c r="B809" s="134" t="s">
        <v>1131</v>
      </c>
      <c r="C809" s="134">
        <v>0</v>
      </c>
      <c r="D809" s="134">
        <v>0</v>
      </c>
      <c r="E809" s="134">
        <v>0</v>
      </c>
      <c r="F809" s="134">
        <v>0</v>
      </c>
      <c r="G809" s="134">
        <v>0</v>
      </c>
      <c r="H809" s="171" t="str">
        <f>IFERROR((Table5[[#This Row],[_202340]]-Table5[[#This Row],[_201940]])/Table5[[#This Row],[_201940]]*1,"")</f>
        <v/>
      </c>
    </row>
    <row r="810" spans="1:8">
      <c r="A810" s="132">
        <v>146472</v>
      </c>
      <c r="B810" s="134" t="s">
        <v>1132</v>
      </c>
      <c r="C810" s="134">
        <v>642</v>
      </c>
      <c r="D810" s="134">
        <v>532</v>
      </c>
      <c r="E810" s="134">
        <v>568</v>
      </c>
      <c r="F810" s="134">
        <v>467</v>
      </c>
      <c r="G810" s="134">
        <v>457</v>
      </c>
      <c r="H810" s="171">
        <f>IFERROR((Table5[[#This Row],[_202340]]-Table5[[#This Row],[_201940]])/Table5[[#This Row],[_201940]]*1,"")</f>
        <v>-0.28816199376947038</v>
      </c>
    </row>
    <row r="811" spans="1:8">
      <c r="A811" s="132">
        <v>146472</v>
      </c>
      <c r="B811" s="134" t="s">
        <v>1133</v>
      </c>
      <c r="C811" s="134">
        <v>77</v>
      </c>
      <c r="D811" s="134">
        <v>60</v>
      </c>
      <c r="E811" s="134">
        <v>92</v>
      </c>
      <c r="F811" s="134">
        <v>62</v>
      </c>
      <c r="G811" s="134">
        <v>74</v>
      </c>
      <c r="H811" s="171">
        <f>IFERROR((Table5[[#This Row],[_202340]]-Table5[[#This Row],[_201940]])/Table5[[#This Row],[_201940]]*1,"")</f>
        <v>-3.896103896103896E-2</v>
      </c>
    </row>
    <row r="812" spans="1:8" ht="28.5">
      <c r="A812" s="132">
        <v>146472</v>
      </c>
      <c r="B812" s="134" t="s">
        <v>1162</v>
      </c>
      <c r="C812" s="134">
        <v>71</v>
      </c>
      <c r="D812" s="134">
        <v>61</v>
      </c>
      <c r="E812" s="134">
        <v>46</v>
      </c>
      <c r="F812" s="134">
        <v>45</v>
      </c>
      <c r="G812" s="134">
        <v>48</v>
      </c>
      <c r="H812" s="171">
        <f>IFERROR((Table5[[#This Row],[_202340]]-Table5[[#This Row],[_201940]])/Table5[[#This Row],[_201940]]*1,"")</f>
        <v>-0.323943661971831</v>
      </c>
    </row>
    <row r="813" spans="1:8" ht="28.5">
      <c r="A813" s="132">
        <v>146472</v>
      </c>
      <c r="B813" s="134" t="s">
        <v>1163</v>
      </c>
      <c r="C813" s="134" t="s">
        <v>129</v>
      </c>
      <c r="D813" s="134" t="s">
        <v>129</v>
      </c>
      <c r="E813" s="134" t="s">
        <v>129</v>
      </c>
      <c r="F813" s="134" t="s">
        <v>129</v>
      </c>
      <c r="G813" s="134" t="s">
        <v>129</v>
      </c>
      <c r="H813" s="171" t="str">
        <f>IFERROR((Table5[[#This Row],[_202340]]-Table5[[#This Row],[_201940]])/Table5[[#This Row],[_201940]]*1,"")</f>
        <v/>
      </c>
    </row>
    <row r="814" spans="1:8">
      <c r="A814" s="132">
        <v>146472</v>
      </c>
      <c r="B814" s="134" t="s">
        <v>1136</v>
      </c>
      <c r="C814" s="134">
        <v>148</v>
      </c>
      <c r="D814" s="134">
        <v>121</v>
      </c>
      <c r="E814" s="134">
        <v>138</v>
      </c>
      <c r="F814" s="134">
        <v>107</v>
      </c>
      <c r="G814" s="134">
        <v>122</v>
      </c>
      <c r="H814" s="171">
        <f>IFERROR((Table5[[#This Row],[_202340]]-Table5[[#This Row],[_201940]])/Table5[[#This Row],[_201940]]*1,"")</f>
        <v>-0.17567567567567569</v>
      </c>
    </row>
    <row r="815" spans="1:8">
      <c r="A815" s="132">
        <v>146472</v>
      </c>
      <c r="B815" s="134" t="s">
        <v>1137</v>
      </c>
      <c r="C815" s="134">
        <v>23</v>
      </c>
      <c r="D815" s="134">
        <v>23</v>
      </c>
      <c r="E815" s="134">
        <v>24</v>
      </c>
      <c r="F815" s="134">
        <v>23</v>
      </c>
      <c r="G815" s="134">
        <v>27</v>
      </c>
      <c r="H815" s="171">
        <f>IFERROR((Table5[[#This Row],[_202340]]-Table5[[#This Row],[_201940]])/Table5[[#This Row],[_201940]]*1,"")</f>
        <v>0.17391304347826086</v>
      </c>
    </row>
    <row r="816" spans="1:8">
      <c r="A816" s="132">
        <v>146472</v>
      </c>
      <c r="B816" s="134" t="s">
        <v>1138</v>
      </c>
      <c r="C816" s="134">
        <v>77</v>
      </c>
      <c r="D816" s="134">
        <v>56</v>
      </c>
      <c r="E816" s="134">
        <v>93</v>
      </c>
      <c r="F816" s="134">
        <v>60</v>
      </c>
      <c r="G816" s="134">
        <v>73</v>
      </c>
      <c r="H816" s="171">
        <f>IFERROR((Table5[[#This Row],[_202340]]-Table5[[#This Row],[_201940]])/Table5[[#This Row],[_201940]]*1,"")</f>
        <v>-5.1948051948051951E-2</v>
      </c>
    </row>
    <row r="817" spans="1:8" ht="28.5">
      <c r="A817" s="132">
        <v>146472</v>
      </c>
      <c r="B817" s="134" t="s">
        <v>1164</v>
      </c>
      <c r="C817" s="134">
        <v>90</v>
      </c>
      <c r="D817" s="134">
        <v>76</v>
      </c>
      <c r="E817" s="134">
        <v>60</v>
      </c>
      <c r="F817" s="134">
        <v>63</v>
      </c>
      <c r="G817" s="134">
        <v>64</v>
      </c>
      <c r="H817" s="171">
        <f>IFERROR((Table5[[#This Row],[_202340]]-Table5[[#This Row],[_201940]])/Table5[[#This Row],[_201940]]*1,"")</f>
        <v>-0.28888888888888886</v>
      </c>
    </row>
    <row r="818" spans="1:8" ht="28.5">
      <c r="A818" s="132">
        <v>146472</v>
      </c>
      <c r="B818" s="134" t="s">
        <v>1165</v>
      </c>
      <c r="C818" s="134" t="s">
        <v>129</v>
      </c>
      <c r="D818" s="134" t="s">
        <v>129</v>
      </c>
      <c r="E818" s="134" t="s">
        <v>129</v>
      </c>
      <c r="F818" s="134" t="s">
        <v>129</v>
      </c>
      <c r="G818" s="134" t="s">
        <v>129</v>
      </c>
      <c r="H818" s="171" t="str">
        <f>IFERROR((Table5[[#This Row],[_202340]]-Table5[[#This Row],[_201940]])/Table5[[#This Row],[_201940]]*1,"")</f>
        <v/>
      </c>
    </row>
    <row r="819" spans="1:8">
      <c r="A819" s="132">
        <v>146472</v>
      </c>
      <c r="B819" s="134" t="s">
        <v>1141</v>
      </c>
      <c r="C819" s="134">
        <v>167</v>
      </c>
      <c r="D819" s="134">
        <v>132</v>
      </c>
      <c r="E819" s="134">
        <v>153</v>
      </c>
      <c r="F819" s="134">
        <v>123</v>
      </c>
      <c r="G819" s="134">
        <v>137</v>
      </c>
      <c r="H819" s="171">
        <f>IFERROR((Table5[[#This Row],[_202340]]-Table5[[#This Row],[_201940]])/Table5[[#This Row],[_201940]]*1,"")</f>
        <v>-0.17964071856287425</v>
      </c>
    </row>
    <row r="820" spans="1:8">
      <c r="A820" s="132">
        <v>146472</v>
      </c>
      <c r="B820" s="134" t="s">
        <v>1142</v>
      </c>
      <c r="C820" s="134">
        <v>26</v>
      </c>
      <c r="D820" s="134">
        <v>25</v>
      </c>
      <c r="E820" s="134">
        <v>27</v>
      </c>
      <c r="F820" s="134">
        <v>26</v>
      </c>
      <c r="G820" s="134">
        <v>30</v>
      </c>
      <c r="H820" s="171">
        <f>IFERROR((Table5[[#This Row],[_202340]]-Table5[[#This Row],[_201940]])/Table5[[#This Row],[_201940]]*1,"")</f>
        <v>0.15384615384615385</v>
      </c>
    </row>
    <row r="821" spans="1:8">
      <c r="A821" s="132">
        <v>146472</v>
      </c>
      <c r="B821" s="134" t="s">
        <v>1143</v>
      </c>
      <c r="C821" s="134">
        <v>80</v>
      </c>
      <c r="D821" s="134">
        <v>55</v>
      </c>
      <c r="E821" s="134">
        <v>94</v>
      </c>
      <c r="F821" s="134">
        <v>61</v>
      </c>
      <c r="G821" s="134">
        <v>75</v>
      </c>
      <c r="H821" s="171">
        <f>IFERROR((Table5[[#This Row],[_202340]]-Table5[[#This Row],[_201940]])/Table5[[#This Row],[_201940]]*1,"")</f>
        <v>-6.25E-2</v>
      </c>
    </row>
    <row r="822" spans="1:8" ht="28.5">
      <c r="A822" s="132">
        <v>146472</v>
      </c>
      <c r="B822" s="134" t="s">
        <v>1166</v>
      </c>
      <c r="C822" s="134">
        <v>92</v>
      </c>
      <c r="D822" s="134">
        <v>79</v>
      </c>
      <c r="E822" s="134">
        <v>70</v>
      </c>
      <c r="F822" s="134">
        <v>65</v>
      </c>
      <c r="G822" s="134">
        <v>69</v>
      </c>
      <c r="H822" s="171">
        <f>IFERROR((Table5[[#This Row],[_202340]]-Table5[[#This Row],[_201940]])/Table5[[#This Row],[_201940]]*1,"")</f>
        <v>-0.25</v>
      </c>
    </row>
    <row r="823" spans="1:8" ht="28.5">
      <c r="A823" s="132">
        <v>146472</v>
      </c>
      <c r="B823" s="134" t="s">
        <v>1167</v>
      </c>
      <c r="C823" s="134" t="s">
        <v>129</v>
      </c>
      <c r="D823" s="134" t="s">
        <v>129</v>
      </c>
      <c r="E823" s="134" t="s">
        <v>129</v>
      </c>
      <c r="F823" s="134" t="s">
        <v>129</v>
      </c>
      <c r="G823" s="134" t="s">
        <v>129</v>
      </c>
      <c r="H823" s="171" t="str">
        <f>IFERROR((Table5[[#This Row],[_202340]]-Table5[[#This Row],[_201940]])/Table5[[#This Row],[_201940]]*1,"")</f>
        <v/>
      </c>
    </row>
    <row r="824" spans="1:8">
      <c r="A824" s="132">
        <v>146472</v>
      </c>
      <c r="B824" s="134" t="s">
        <v>1146</v>
      </c>
      <c r="C824" s="134">
        <v>172</v>
      </c>
      <c r="D824" s="134">
        <v>134</v>
      </c>
      <c r="E824" s="134">
        <v>164</v>
      </c>
      <c r="F824" s="134">
        <v>126</v>
      </c>
      <c r="G824" s="134">
        <v>144</v>
      </c>
      <c r="H824" s="171">
        <f>IFERROR((Table5[[#This Row],[_202340]]-Table5[[#This Row],[_201940]])/Table5[[#This Row],[_201940]]*1,"")</f>
        <v>-0.16279069767441862</v>
      </c>
    </row>
    <row r="825" spans="1:8" ht="28.5">
      <c r="A825" s="132">
        <v>146472</v>
      </c>
      <c r="B825" s="134" t="s">
        <v>1147</v>
      </c>
      <c r="C825" s="134">
        <v>5</v>
      </c>
      <c r="D825" s="134">
        <v>7</v>
      </c>
      <c r="E825" s="134">
        <v>13</v>
      </c>
      <c r="F825" s="134">
        <v>7</v>
      </c>
      <c r="G825" s="134">
        <v>5</v>
      </c>
      <c r="H825" s="171">
        <f>IFERROR((Table5[[#This Row],[_202340]]-Table5[[#This Row],[_201940]])/Table5[[#This Row],[_201940]]*1,"")</f>
        <v>0</v>
      </c>
    </row>
    <row r="826" spans="1:8" ht="28.5">
      <c r="A826" s="132">
        <v>146472</v>
      </c>
      <c r="B826" s="134" t="s">
        <v>1148</v>
      </c>
      <c r="C826" s="134">
        <v>224</v>
      </c>
      <c r="D826" s="134">
        <v>188</v>
      </c>
      <c r="E826" s="134">
        <v>192</v>
      </c>
      <c r="F826" s="134">
        <v>173</v>
      </c>
      <c r="G826" s="134">
        <v>154</v>
      </c>
      <c r="H826" s="171">
        <f>IFERROR((Table5[[#This Row],[_202340]]-Table5[[#This Row],[_201940]])/Table5[[#This Row],[_201940]]*1,"")</f>
        <v>-0.3125</v>
      </c>
    </row>
    <row r="827" spans="1:8" ht="28.5">
      <c r="A827" s="132">
        <v>146472</v>
      </c>
      <c r="B827" s="134" t="s">
        <v>1149</v>
      </c>
      <c r="C827" s="134">
        <v>241</v>
      </c>
      <c r="D827" s="134">
        <v>203</v>
      </c>
      <c r="E827" s="134">
        <v>199</v>
      </c>
      <c r="F827" s="134">
        <v>161</v>
      </c>
      <c r="G827" s="134">
        <v>154</v>
      </c>
      <c r="H827" s="171">
        <f>IFERROR((Table5[[#This Row],[_202340]]-Table5[[#This Row],[_201940]])/Table5[[#This Row],[_201940]]*1,"")</f>
        <v>-0.36099585062240663</v>
      </c>
    </row>
    <row r="828" spans="1:8" ht="28.5">
      <c r="A828" s="132">
        <v>146472</v>
      </c>
      <c r="B828" s="134" t="s">
        <v>1150</v>
      </c>
      <c r="C828" s="134">
        <v>470</v>
      </c>
      <c r="D828" s="134">
        <v>398</v>
      </c>
      <c r="E828" s="134">
        <v>404</v>
      </c>
      <c r="F828" s="134">
        <v>341</v>
      </c>
      <c r="G828" s="134">
        <v>313</v>
      </c>
      <c r="H828" s="171">
        <f>IFERROR((Table5[[#This Row],[_202340]]-Table5[[#This Row],[_201940]])/Table5[[#This Row],[_201940]]*1,"")</f>
        <v>-0.33404255319148934</v>
      </c>
    </row>
    <row r="829" spans="1:8">
      <c r="A829" s="132">
        <v>146472</v>
      </c>
      <c r="B829" s="134" t="s">
        <v>1151</v>
      </c>
      <c r="C829" s="134">
        <v>27</v>
      </c>
      <c r="D829" s="134">
        <v>25</v>
      </c>
      <c r="E829" s="134">
        <v>29</v>
      </c>
      <c r="F829" s="134">
        <v>27</v>
      </c>
      <c r="G829" s="134">
        <v>32</v>
      </c>
      <c r="H829" s="171">
        <f>IFERROR((Table5[[#This Row],[_202340]]-Table5[[#This Row],[_201940]])/Table5[[#This Row],[_201940]]*1,"")</f>
        <v>0.18518518518518517</v>
      </c>
    </row>
    <row r="830" spans="1:8" ht="28.5">
      <c r="A830" s="132">
        <v>146472</v>
      </c>
      <c r="B830" s="134" t="s">
        <v>1152</v>
      </c>
      <c r="C830" s="134">
        <v>36</v>
      </c>
      <c r="D830" s="134">
        <v>37</v>
      </c>
      <c r="E830" s="134">
        <v>36</v>
      </c>
      <c r="F830" s="134">
        <v>39</v>
      </c>
      <c r="G830" s="134">
        <v>35</v>
      </c>
      <c r="H830" s="171">
        <f>IFERROR((Table5[[#This Row],[_202340]]-Table5[[#This Row],[_201940]])/Table5[[#This Row],[_201940]]*1,"")</f>
        <v>-2.7777777777777776E-2</v>
      </c>
    </row>
    <row r="831" spans="1:8" ht="28.5">
      <c r="A831" s="132">
        <v>146472</v>
      </c>
      <c r="B831" s="134" t="s">
        <v>1153</v>
      </c>
      <c r="C831" s="134">
        <v>1</v>
      </c>
      <c r="D831" s="134">
        <v>1</v>
      </c>
      <c r="E831" s="134">
        <v>2</v>
      </c>
      <c r="F831" s="134">
        <v>1</v>
      </c>
      <c r="G831" s="134">
        <v>1</v>
      </c>
      <c r="H831" s="171">
        <f>IFERROR((Table5[[#This Row],[_202340]]-Table5[[#This Row],[_201940]])/Table5[[#This Row],[_201940]]*1,"")</f>
        <v>0</v>
      </c>
    </row>
    <row r="832" spans="1:8" ht="28.5">
      <c r="A832" s="132">
        <v>146472</v>
      </c>
      <c r="B832" s="134" t="s">
        <v>1154</v>
      </c>
      <c r="C832" s="134">
        <v>35</v>
      </c>
      <c r="D832" s="134">
        <v>35</v>
      </c>
      <c r="E832" s="134">
        <v>34</v>
      </c>
      <c r="F832" s="134">
        <v>37</v>
      </c>
      <c r="G832" s="134">
        <v>34</v>
      </c>
      <c r="H832" s="171">
        <f>IFERROR((Table5[[#This Row],[_202340]]-Table5[[#This Row],[_201940]])/Table5[[#This Row],[_201940]]*1,"")</f>
        <v>-2.8571428571428571E-2</v>
      </c>
    </row>
    <row r="833" spans="1:8" ht="28.5">
      <c r="A833" s="132">
        <v>146472</v>
      </c>
      <c r="B833" s="134" t="s">
        <v>1155</v>
      </c>
      <c r="C833" s="134">
        <v>38</v>
      </c>
      <c r="D833" s="134">
        <v>38</v>
      </c>
      <c r="E833" s="134">
        <v>35</v>
      </c>
      <c r="F833" s="134">
        <v>34</v>
      </c>
      <c r="G833" s="134">
        <v>34</v>
      </c>
      <c r="H833" s="171">
        <f>IFERROR((Table5[[#This Row],[_202340]]-Table5[[#This Row],[_201940]])/Table5[[#This Row],[_201940]]*1,"")</f>
        <v>-0.10526315789473684</v>
      </c>
    </row>
    <row r="834" spans="1:8">
      <c r="A834" s="132">
        <v>147800</v>
      </c>
      <c r="B834" s="134" t="s">
        <v>1179</v>
      </c>
      <c r="C834" s="134">
        <v>1101</v>
      </c>
      <c r="D834" s="134">
        <v>1154</v>
      </c>
      <c r="E834" s="134">
        <v>2240</v>
      </c>
      <c r="F834" s="134">
        <v>2061</v>
      </c>
      <c r="G834" s="134">
        <v>1906</v>
      </c>
      <c r="H834" s="171">
        <f>IFERROR((Table5[[#This Row],[_202340]]-Table5[[#This Row],[_201940]])/Table5[[#This Row],[_201940]]*1,"")</f>
        <v>0.73115349682107178</v>
      </c>
    </row>
    <row r="835" spans="1:8">
      <c r="A835" s="132">
        <v>147800</v>
      </c>
      <c r="B835" s="134" t="s">
        <v>1131</v>
      </c>
      <c r="C835" s="134">
        <v>0</v>
      </c>
      <c r="D835" s="134">
        <v>0</v>
      </c>
      <c r="E835" s="134">
        <v>0</v>
      </c>
      <c r="F835" s="134">
        <v>0</v>
      </c>
      <c r="G835" s="134">
        <v>0</v>
      </c>
      <c r="H835" s="171" t="str">
        <f>IFERROR((Table5[[#This Row],[_202340]]-Table5[[#This Row],[_201940]])/Table5[[#This Row],[_201940]]*1,"")</f>
        <v/>
      </c>
    </row>
    <row r="836" spans="1:8">
      <c r="A836" s="132">
        <v>147800</v>
      </c>
      <c r="B836" s="134" t="s">
        <v>1132</v>
      </c>
      <c r="C836" s="134">
        <v>1101</v>
      </c>
      <c r="D836" s="134">
        <v>1154</v>
      </c>
      <c r="E836" s="134">
        <v>2240</v>
      </c>
      <c r="F836" s="134">
        <v>2061</v>
      </c>
      <c r="G836" s="134">
        <v>1906</v>
      </c>
      <c r="H836" s="171">
        <f>IFERROR((Table5[[#This Row],[_202340]]-Table5[[#This Row],[_201940]])/Table5[[#This Row],[_201940]]*1,"")</f>
        <v>0.73115349682107178</v>
      </c>
    </row>
    <row r="837" spans="1:8">
      <c r="A837" s="132">
        <v>147800</v>
      </c>
      <c r="B837" s="134" t="s">
        <v>1133</v>
      </c>
      <c r="C837" s="134">
        <v>69</v>
      </c>
      <c r="D837" s="134">
        <v>64</v>
      </c>
      <c r="E837" s="134">
        <v>73</v>
      </c>
      <c r="F837" s="134">
        <v>70</v>
      </c>
      <c r="G837" s="134">
        <v>49</v>
      </c>
      <c r="H837" s="171">
        <f>IFERROR((Table5[[#This Row],[_202340]]-Table5[[#This Row],[_201940]])/Table5[[#This Row],[_201940]]*1,"")</f>
        <v>-0.28985507246376813</v>
      </c>
    </row>
    <row r="838" spans="1:8" ht="28.5">
      <c r="A838" s="132">
        <v>147800</v>
      </c>
      <c r="B838" s="134" t="s">
        <v>1162</v>
      </c>
      <c r="C838" s="134">
        <v>49</v>
      </c>
      <c r="D838" s="134">
        <v>54</v>
      </c>
      <c r="E838" s="134">
        <v>66</v>
      </c>
      <c r="F838" s="134">
        <v>57</v>
      </c>
      <c r="G838" s="134">
        <v>51</v>
      </c>
      <c r="H838" s="171">
        <f>IFERROR((Table5[[#This Row],[_202340]]-Table5[[#This Row],[_201940]])/Table5[[#This Row],[_201940]]*1,"")</f>
        <v>4.0816326530612242E-2</v>
      </c>
    </row>
    <row r="839" spans="1:8" ht="28.5">
      <c r="A839" s="132">
        <v>147800</v>
      </c>
      <c r="B839" s="134" t="s">
        <v>1163</v>
      </c>
      <c r="C839" s="134" t="s">
        <v>129</v>
      </c>
      <c r="D839" s="134" t="s">
        <v>129</v>
      </c>
      <c r="E839" s="134" t="s">
        <v>129</v>
      </c>
      <c r="F839" s="134" t="s">
        <v>129</v>
      </c>
      <c r="G839" s="134" t="s">
        <v>129</v>
      </c>
      <c r="H839" s="171" t="str">
        <f>IFERROR((Table5[[#This Row],[_202340]]-Table5[[#This Row],[_201940]])/Table5[[#This Row],[_201940]]*1,"")</f>
        <v/>
      </c>
    </row>
    <row r="840" spans="1:8">
      <c r="A840" s="132">
        <v>147800</v>
      </c>
      <c r="B840" s="134" t="s">
        <v>1136</v>
      </c>
      <c r="C840" s="134">
        <v>118</v>
      </c>
      <c r="D840" s="134">
        <v>118</v>
      </c>
      <c r="E840" s="134">
        <v>139</v>
      </c>
      <c r="F840" s="134">
        <v>127</v>
      </c>
      <c r="G840" s="134">
        <v>100</v>
      </c>
      <c r="H840" s="171">
        <f>IFERROR((Table5[[#This Row],[_202340]]-Table5[[#This Row],[_201940]])/Table5[[#This Row],[_201940]]*1,"")</f>
        <v>-0.15254237288135594</v>
      </c>
    </row>
    <row r="841" spans="1:8">
      <c r="A841" s="132">
        <v>147800</v>
      </c>
      <c r="B841" s="134" t="s">
        <v>1137</v>
      </c>
      <c r="C841" s="134">
        <v>11</v>
      </c>
      <c r="D841" s="134">
        <v>10</v>
      </c>
      <c r="E841" s="134">
        <v>6</v>
      </c>
      <c r="F841" s="134">
        <v>6</v>
      </c>
      <c r="G841" s="134">
        <v>5</v>
      </c>
      <c r="H841" s="171">
        <f>IFERROR((Table5[[#This Row],[_202340]]-Table5[[#This Row],[_201940]])/Table5[[#This Row],[_201940]]*1,"")</f>
        <v>-0.54545454545454541</v>
      </c>
    </row>
    <row r="842" spans="1:8">
      <c r="A842" s="132">
        <v>147800</v>
      </c>
      <c r="B842" s="134" t="s">
        <v>1138</v>
      </c>
      <c r="C842" s="134">
        <v>68</v>
      </c>
      <c r="D842" s="134">
        <v>69</v>
      </c>
      <c r="E842" s="134">
        <v>75</v>
      </c>
      <c r="F842" s="134">
        <v>69</v>
      </c>
      <c r="G842" s="134">
        <v>48</v>
      </c>
      <c r="H842" s="171">
        <f>IFERROR((Table5[[#This Row],[_202340]]-Table5[[#This Row],[_201940]])/Table5[[#This Row],[_201940]]*1,"")</f>
        <v>-0.29411764705882354</v>
      </c>
    </row>
    <row r="843" spans="1:8" ht="28.5">
      <c r="A843" s="132">
        <v>147800</v>
      </c>
      <c r="B843" s="134" t="s">
        <v>1164</v>
      </c>
      <c r="C843" s="134">
        <v>62</v>
      </c>
      <c r="D843" s="134">
        <v>75</v>
      </c>
      <c r="E843" s="134">
        <v>83</v>
      </c>
      <c r="F843" s="134">
        <v>72</v>
      </c>
      <c r="G843" s="134">
        <v>65</v>
      </c>
      <c r="H843" s="171">
        <f>IFERROR((Table5[[#This Row],[_202340]]-Table5[[#This Row],[_201940]])/Table5[[#This Row],[_201940]]*1,"")</f>
        <v>4.8387096774193547E-2</v>
      </c>
    </row>
    <row r="844" spans="1:8" ht="28.5">
      <c r="A844" s="132">
        <v>147800</v>
      </c>
      <c r="B844" s="134" t="s">
        <v>1165</v>
      </c>
      <c r="C844" s="134" t="s">
        <v>129</v>
      </c>
      <c r="D844" s="134" t="s">
        <v>129</v>
      </c>
      <c r="E844" s="134" t="s">
        <v>129</v>
      </c>
      <c r="F844" s="134" t="s">
        <v>129</v>
      </c>
      <c r="G844" s="134" t="s">
        <v>129</v>
      </c>
      <c r="H844" s="171" t="str">
        <f>IFERROR((Table5[[#This Row],[_202340]]-Table5[[#This Row],[_201940]])/Table5[[#This Row],[_201940]]*1,"")</f>
        <v/>
      </c>
    </row>
    <row r="845" spans="1:8">
      <c r="A845" s="132">
        <v>147800</v>
      </c>
      <c r="B845" s="134" t="s">
        <v>1141</v>
      </c>
      <c r="C845" s="134">
        <v>130</v>
      </c>
      <c r="D845" s="134">
        <v>144</v>
      </c>
      <c r="E845" s="134">
        <v>158</v>
      </c>
      <c r="F845" s="134">
        <v>141</v>
      </c>
      <c r="G845" s="134">
        <v>113</v>
      </c>
      <c r="H845" s="171">
        <f>IFERROR((Table5[[#This Row],[_202340]]-Table5[[#This Row],[_201940]])/Table5[[#This Row],[_201940]]*1,"")</f>
        <v>-0.13076923076923078</v>
      </c>
    </row>
    <row r="846" spans="1:8">
      <c r="A846" s="132">
        <v>147800</v>
      </c>
      <c r="B846" s="134" t="s">
        <v>1142</v>
      </c>
      <c r="C846" s="134">
        <v>12</v>
      </c>
      <c r="D846" s="134">
        <v>12</v>
      </c>
      <c r="E846" s="134">
        <v>7</v>
      </c>
      <c r="F846" s="134">
        <v>7</v>
      </c>
      <c r="G846" s="134">
        <v>6</v>
      </c>
      <c r="H846" s="171">
        <f>IFERROR((Table5[[#This Row],[_202340]]-Table5[[#This Row],[_201940]])/Table5[[#This Row],[_201940]]*1,"")</f>
        <v>-0.5</v>
      </c>
    </row>
    <row r="847" spans="1:8">
      <c r="A847" s="132">
        <v>147800</v>
      </c>
      <c r="B847" s="134" t="s">
        <v>1143</v>
      </c>
      <c r="C847" s="134">
        <v>68</v>
      </c>
      <c r="D847" s="134">
        <v>68</v>
      </c>
      <c r="E847" s="134">
        <v>75</v>
      </c>
      <c r="F847" s="134">
        <v>71</v>
      </c>
      <c r="G847" s="134">
        <v>52</v>
      </c>
      <c r="H847" s="171">
        <f>IFERROR((Table5[[#This Row],[_202340]]-Table5[[#This Row],[_201940]])/Table5[[#This Row],[_201940]]*1,"")</f>
        <v>-0.23529411764705882</v>
      </c>
    </row>
    <row r="848" spans="1:8" ht="28.5">
      <c r="A848" s="132">
        <v>147800</v>
      </c>
      <c r="B848" s="134" t="s">
        <v>1166</v>
      </c>
      <c r="C848" s="134">
        <v>68</v>
      </c>
      <c r="D848" s="134">
        <v>80</v>
      </c>
      <c r="E848" s="134">
        <v>88</v>
      </c>
      <c r="F848" s="134">
        <v>84</v>
      </c>
      <c r="G848" s="134">
        <v>67</v>
      </c>
      <c r="H848" s="171">
        <f>IFERROR((Table5[[#This Row],[_202340]]-Table5[[#This Row],[_201940]])/Table5[[#This Row],[_201940]]*1,"")</f>
        <v>-1.4705882352941176E-2</v>
      </c>
    </row>
    <row r="849" spans="1:8" ht="28.5">
      <c r="A849" s="132">
        <v>147800</v>
      </c>
      <c r="B849" s="134" t="s">
        <v>1167</v>
      </c>
      <c r="C849" s="134" t="s">
        <v>129</v>
      </c>
      <c r="D849" s="134" t="s">
        <v>129</v>
      </c>
      <c r="E849" s="134" t="s">
        <v>129</v>
      </c>
      <c r="F849" s="134" t="s">
        <v>129</v>
      </c>
      <c r="G849" s="134" t="s">
        <v>129</v>
      </c>
      <c r="H849" s="171" t="str">
        <f>IFERROR((Table5[[#This Row],[_202340]]-Table5[[#This Row],[_201940]])/Table5[[#This Row],[_201940]]*1,"")</f>
        <v/>
      </c>
    </row>
    <row r="850" spans="1:8">
      <c r="A850" s="132">
        <v>147800</v>
      </c>
      <c r="B850" s="134" t="s">
        <v>1146</v>
      </c>
      <c r="C850" s="134">
        <v>136</v>
      </c>
      <c r="D850" s="134">
        <v>148</v>
      </c>
      <c r="E850" s="134">
        <v>163</v>
      </c>
      <c r="F850" s="134">
        <v>155</v>
      </c>
      <c r="G850" s="134">
        <v>119</v>
      </c>
      <c r="H850" s="171">
        <f>IFERROR((Table5[[#This Row],[_202340]]-Table5[[#This Row],[_201940]])/Table5[[#This Row],[_201940]]*1,"")</f>
        <v>-0.125</v>
      </c>
    </row>
    <row r="851" spans="1:8" ht="28.5">
      <c r="A851" s="132">
        <v>147800</v>
      </c>
      <c r="B851" s="134" t="s">
        <v>1147</v>
      </c>
      <c r="C851" s="134">
        <v>15</v>
      </c>
      <c r="D851" s="134">
        <v>10</v>
      </c>
      <c r="E851" s="134">
        <v>4</v>
      </c>
      <c r="F851" s="134">
        <v>11</v>
      </c>
      <c r="G851" s="134">
        <v>7</v>
      </c>
      <c r="H851" s="171">
        <f>IFERROR((Table5[[#This Row],[_202340]]-Table5[[#This Row],[_201940]])/Table5[[#This Row],[_201940]]*1,"")</f>
        <v>-0.53333333333333333</v>
      </c>
    </row>
    <row r="852" spans="1:8" ht="28.5">
      <c r="A852" s="132">
        <v>147800</v>
      </c>
      <c r="B852" s="134" t="s">
        <v>1148</v>
      </c>
      <c r="C852" s="134">
        <v>615</v>
      </c>
      <c r="D852" s="134">
        <v>626</v>
      </c>
      <c r="E852" s="134">
        <v>1719</v>
      </c>
      <c r="F852" s="134">
        <v>1627</v>
      </c>
      <c r="G852" s="134">
        <v>1539</v>
      </c>
      <c r="H852" s="171">
        <f>IFERROR((Table5[[#This Row],[_202340]]-Table5[[#This Row],[_201940]])/Table5[[#This Row],[_201940]]*1,"")</f>
        <v>1.5024390243902439</v>
      </c>
    </row>
    <row r="853" spans="1:8" ht="28.5">
      <c r="A853" s="132">
        <v>147800</v>
      </c>
      <c r="B853" s="134" t="s">
        <v>1149</v>
      </c>
      <c r="C853" s="134">
        <v>335</v>
      </c>
      <c r="D853" s="134">
        <v>370</v>
      </c>
      <c r="E853" s="134">
        <v>354</v>
      </c>
      <c r="F853" s="134">
        <v>268</v>
      </c>
      <c r="G853" s="134">
        <v>241</v>
      </c>
      <c r="H853" s="171">
        <f>IFERROR((Table5[[#This Row],[_202340]]-Table5[[#This Row],[_201940]])/Table5[[#This Row],[_201940]]*1,"")</f>
        <v>-0.28059701492537314</v>
      </c>
    </row>
    <row r="854" spans="1:8" ht="28.5">
      <c r="A854" s="132">
        <v>147800</v>
      </c>
      <c r="B854" s="134" t="s">
        <v>1150</v>
      </c>
      <c r="C854" s="134">
        <v>965</v>
      </c>
      <c r="D854" s="134">
        <v>1006</v>
      </c>
      <c r="E854" s="134">
        <v>2077</v>
      </c>
      <c r="F854" s="134">
        <v>1906</v>
      </c>
      <c r="G854" s="134">
        <v>1787</v>
      </c>
      <c r="H854" s="171">
        <f>IFERROR((Table5[[#This Row],[_202340]]-Table5[[#This Row],[_201940]])/Table5[[#This Row],[_201940]]*1,"")</f>
        <v>0.85181347150259068</v>
      </c>
    </row>
    <row r="855" spans="1:8">
      <c r="A855" s="132">
        <v>147800</v>
      </c>
      <c r="B855" s="134" t="s">
        <v>1151</v>
      </c>
      <c r="C855" s="134">
        <v>12</v>
      </c>
      <c r="D855" s="134">
        <v>13</v>
      </c>
      <c r="E855" s="134">
        <v>7</v>
      </c>
      <c r="F855" s="134">
        <v>8</v>
      </c>
      <c r="G855" s="134">
        <v>6</v>
      </c>
      <c r="H855" s="171">
        <f>IFERROR((Table5[[#This Row],[_202340]]-Table5[[#This Row],[_201940]])/Table5[[#This Row],[_201940]]*1,"")</f>
        <v>-0.5</v>
      </c>
    </row>
    <row r="856" spans="1:8" ht="28.5">
      <c r="A856" s="132">
        <v>147800</v>
      </c>
      <c r="B856" s="134" t="s">
        <v>1152</v>
      </c>
      <c r="C856" s="134">
        <v>57</v>
      </c>
      <c r="D856" s="134">
        <v>55</v>
      </c>
      <c r="E856" s="134">
        <v>77</v>
      </c>
      <c r="F856" s="134">
        <v>79</v>
      </c>
      <c r="G856" s="134">
        <v>81</v>
      </c>
      <c r="H856" s="171">
        <f>IFERROR((Table5[[#This Row],[_202340]]-Table5[[#This Row],[_201940]])/Table5[[#This Row],[_201940]]*1,"")</f>
        <v>0.42105263157894735</v>
      </c>
    </row>
    <row r="857" spans="1:8" ht="28.5">
      <c r="A857" s="132">
        <v>147800</v>
      </c>
      <c r="B857" s="134" t="s">
        <v>1153</v>
      </c>
      <c r="C857" s="134">
        <v>1</v>
      </c>
      <c r="D857" s="134">
        <v>1</v>
      </c>
      <c r="E857" s="134">
        <v>0</v>
      </c>
      <c r="F857" s="134">
        <v>1</v>
      </c>
      <c r="G857" s="134">
        <v>0</v>
      </c>
      <c r="H857" s="171">
        <f>IFERROR((Table5[[#This Row],[_202340]]-Table5[[#This Row],[_201940]])/Table5[[#This Row],[_201940]]*1,"")</f>
        <v>-1</v>
      </c>
    </row>
    <row r="858" spans="1:8" ht="28.5">
      <c r="A858" s="132">
        <v>147800</v>
      </c>
      <c r="B858" s="134" t="s">
        <v>1154</v>
      </c>
      <c r="C858" s="134">
        <v>56</v>
      </c>
      <c r="D858" s="134">
        <v>54</v>
      </c>
      <c r="E858" s="134">
        <v>77</v>
      </c>
      <c r="F858" s="134">
        <v>79</v>
      </c>
      <c r="G858" s="134">
        <v>81</v>
      </c>
      <c r="H858" s="171">
        <f>IFERROR((Table5[[#This Row],[_202340]]-Table5[[#This Row],[_201940]])/Table5[[#This Row],[_201940]]*1,"")</f>
        <v>0.44642857142857145</v>
      </c>
    </row>
    <row r="859" spans="1:8" ht="28.5">
      <c r="A859" s="132">
        <v>147800</v>
      </c>
      <c r="B859" s="134" t="s">
        <v>1155</v>
      </c>
      <c r="C859" s="134">
        <v>30</v>
      </c>
      <c r="D859" s="134">
        <v>32</v>
      </c>
      <c r="E859" s="134">
        <v>16</v>
      </c>
      <c r="F859" s="134">
        <v>13</v>
      </c>
      <c r="G859" s="134">
        <v>13</v>
      </c>
      <c r="H859" s="171">
        <f>IFERROR((Table5[[#This Row],[_202340]]-Table5[[#This Row],[_201940]])/Table5[[#This Row],[_201940]]*1,"")</f>
        <v>-0.56666666666666665</v>
      </c>
    </row>
    <row r="860" spans="1:8">
      <c r="A860" s="132">
        <v>149532</v>
      </c>
      <c r="B860" s="134" t="s">
        <v>1179</v>
      </c>
      <c r="C860" s="134">
        <v>364</v>
      </c>
      <c r="D860" s="134">
        <v>420</v>
      </c>
      <c r="E860" s="134">
        <v>804</v>
      </c>
      <c r="F860" s="134">
        <v>599</v>
      </c>
      <c r="G860" s="134">
        <v>703</v>
      </c>
      <c r="H860" s="171">
        <f>IFERROR((Table5[[#This Row],[_202340]]-Table5[[#This Row],[_201940]])/Table5[[#This Row],[_201940]]*1,"")</f>
        <v>0.93131868131868134</v>
      </c>
    </row>
    <row r="861" spans="1:8">
      <c r="A861" s="132">
        <v>149532</v>
      </c>
      <c r="B861" s="134" t="s">
        <v>1131</v>
      </c>
      <c r="C861" s="134">
        <v>0</v>
      </c>
      <c r="D861" s="134">
        <v>0</v>
      </c>
      <c r="E861" s="134">
        <v>0</v>
      </c>
      <c r="F861" s="134">
        <v>0</v>
      </c>
      <c r="G861" s="134">
        <v>0</v>
      </c>
      <c r="H861" s="171" t="str">
        <f>IFERROR((Table5[[#This Row],[_202340]]-Table5[[#This Row],[_201940]])/Table5[[#This Row],[_201940]]*1,"")</f>
        <v/>
      </c>
    </row>
    <row r="862" spans="1:8">
      <c r="A862" s="132">
        <v>149532</v>
      </c>
      <c r="B862" s="134" t="s">
        <v>1132</v>
      </c>
      <c r="C862" s="134">
        <v>364</v>
      </c>
      <c r="D862" s="134">
        <v>420</v>
      </c>
      <c r="E862" s="134">
        <v>804</v>
      </c>
      <c r="F862" s="134">
        <v>599</v>
      </c>
      <c r="G862" s="134">
        <v>703</v>
      </c>
      <c r="H862" s="171">
        <f>IFERROR((Table5[[#This Row],[_202340]]-Table5[[#This Row],[_201940]])/Table5[[#This Row],[_201940]]*1,"")</f>
        <v>0.93131868131868134</v>
      </c>
    </row>
    <row r="863" spans="1:8">
      <c r="A863" s="132">
        <v>149532</v>
      </c>
      <c r="B863" s="134" t="s">
        <v>1133</v>
      </c>
      <c r="C863" s="134">
        <v>9</v>
      </c>
      <c r="D863" s="134">
        <v>18</v>
      </c>
      <c r="E863" s="134">
        <v>31</v>
      </c>
      <c r="F863" s="134">
        <v>23</v>
      </c>
      <c r="G863" s="134">
        <v>31</v>
      </c>
      <c r="H863" s="171">
        <f>IFERROR((Table5[[#This Row],[_202340]]-Table5[[#This Row],[_201940]])/Table5[[#This Row],[_201940]]*1,"")</f>
        <v>2.4444444444444446</v>
      </c>
    </row>
    <row r="864" spans="1:8" ht="28.5">
      <c r="A864" s="132">
        <v>149532</v>
      </c>
      <c r="B864" s="134" t="s">
        <v>1162</v>
      </c>
      <c r="C864" s="134">
        <v>11</v>
      </c>
      <c r="D864" s="134">
        <v>17</v>
      </c>
      <c r="E864" s="134">
        <v>49</v>
      </c>
      <c r="F864" s="134">
        <v>35</v>
      </c>
      <c r="G864" s="134">
        <v>54</v>
      </c>
      <c r="H864" s="171">
        <f>IFERROR((Table5[[#This Row],[_202340]]-Table5[[#This Row],[_201940]])/Table5[[#This Row],[_201940]]*1,"")</f>
        <v>3.9090909090909092</v>
      </c>
    </row>
    <row r="865" spans="1:8" ht="28.5">
      <c r="A865" s="132">
        <v>149532</v>
      </c>
      <c r="B865" s="134" t="s">
        <v>1163</v>
      </c>
      <c r="C865" s="134" t="s">
        <v>129</v>
      </c>
      <c r="D865" s="134" t="s">
        <v>129</v>
      </c>
      <c r="E865" s="134" t="s">
        <v>129</v>
      </c>
      <c r="F865" s="134" t="s">
        <v>129</v>
      </c>
      <c r="G865" s="134" t="s">
        <v>129</v>
      </c>
      <c r="H865" s="171" t="str">
        <f>IFERROR((Table5[[#This Row],[_202340]]-Table5[[#This Row],[_201940]])/Table5[[#This Row],[_201940]]*1,"")</f>
        <v/>
      </c>
    </row>
    <row r="866" spans="1:8">
      <c r="A866" s="132">
        <v>149532</v>
      </c>
      <c r="B866" s="134" t="s">
        <v>1136</v>
      </c>
      <c r="C866" s="134">
        <v>20</v>
      </c>
      <c r="D866" s="134">
        <v>35</v>
      </c>
      <c r="E866" s="134">
        <v>80</v>
      </c>
      <c r="F866" s="134">
        <v>58</v>
      </c>
      <c r="G866" s="134">
        <v>85</v>
      </c>
      <c r="H866" s="171">
        <f>IFERROR((Table5[[#This Row],[_202340]]-Table5[[#This Row],[_201940]])/Table5[[#This Row],[_201940]]*1,"")</f>
        <v>3.25</v>
      </c>
    </row>
    <row r="867" spans="1:8">
      <c r="A867" s="132">
        <v>149532</v>
      </c>
      <c r="B867" s="134" t="s">
        <v>1137</v>
      </c>
      <c r="C867" s="134">
        <v>5</v>
      </c>
      <c r="D867" s="134">
        <v>8</v>
      </c>
      <c r="E867" s="134">
        <v>10</v>
      </c>
      <c r="F867" s="134">
        <v>10</v>
      </c>
      <c r="G867" s="134">
        <v>12</v>
      </c>
      <c r="H867" s="171">
        <f>IFERROR((Table5[[#This Row],[_202340]]-Table5[[#This Row],[_201940]])/Table5[[#This Row],[_201940]]*1,"")</f>
        <v>1.4</v>
      </c>
    </row>
    <row r="868" spans="1:8">
      <c r="A868" s="132">
        <v>149532</v>
      </c>
      <c r="B868" s="134" t="s">
        <v>1138</v>
      </c>
      <c r="C868" s="134">
        <v>9</v>
      </c>
      <c r="D868" s="134">
        <v>19</v>
      </c>
      <c r="E868" s="134">
        <v>33</v>
      </c>
      <c r="F868" s="134">
        <v>23</v>
      </c>
      <c r="G868" s="134">
        <v>31</v>
      </c>
      <c r="H868" s="171">
        <f>IFERROR((Table5[[#This Row],[_202340]]-Table5[[#This Row],[_201940]])/Table5[[#This Row],[_201940]]*1,"")</f>
        <v>2.4444444444444446</v>
      </c>
    </row>
    <row r="869" spans="1:8" ht="28.5">
      <c r="A869" s="132">
        <v>149532</v>
      </c>
      <c r="B869" s="134" t="s">
        <v>1164</v>
      </c>
      <c r="C869" s="134">
        <v>21</v>
      </c>
      <c r="D869" s="134">
        <v>24</v>
      </c>
      <c r="E869" s="134">
        <v>72</v>
      </c>
      <c r="F869" s="134">
        <v>52</v>
      </c>
      <c r="G869" s="134">
        <v>72</v>
      </c>
      <c r="H869" s="171">
        <f>IFERROR((Table5[[#This Row],[_202340]]-Table5[[#This Row],[_201940]])/Table5[[#This Row],[_201940]]*1,"")</f>
        <v>2.4285714285714284</v>
      </c>
    </row>
    <row r="870" spans="1:8" ht="28.5">
      <c r="A870" s="132">
        <v>149532</v>
      </c>
      <c r="B870" s="134" t="s">
        <v>1165</v>
      </c>
      <c r="C870" s="134" t="s">
        <v>129</v>
      </c>
      <c r="D870" s="134" t="s">
        <v>129</v>
      </c>
      <c r="E870" s="134" t="s">
        <v>129</v>
      </c>
      <c r="F870" s="134" t="s">
        <v>129</v>
      </c>
      <c r="G870" s="134" t="s">
        <v>129</v>
      </c>
      <c r="H870" s="171" t="str">
        <f>IFERROR((Table5[[#This Row],[_202340]]-Table5[[#This Row],[_201940]])/Table5[[#This Row],[_201940]]*1,"")</f>
        <v/>
      </c>
    </row>
    <row r="871" spans="1:8">
      <c r="A871" s="132">
        <v>149532</v>
      </c>
      <c r="B871" s="134" t="s">
        <v>1141</v>
      </c>
      <c r="C871" s="134">
        <v>30</v>
      </c>
      <c r="D871" s="134">
        <v>43</v>
      </c>
      <c r="E871" s="134">
        <v>105</v>
      </c>
      <c r="F871" s="134">
        <v>75</v>
      </c>
      <c r="G871" s="134">
        <v>103</v>
      </c>
      <c r="H871" s="171">
        <f>IFERROR((Table5[[#This Row],[_202340]]-Table5[[#This Row],[_201940]])/Table5[[#This Row],[_201940]]*1,"")</f>
        <v>2.4333333333333331</v>
      </c>
    </row>
    <row r="872" spans="1:8">
      <c r="A872" s="132">
        <v>149532</v>
      </c>
      <c r="B872" s="134" t="s">
        <v>1142</v>
      </c>
      <c r="C872" s="134">
        <v>8</v>
      </c>
      <c r="D872" s="134">
        <v>10</v>
      </c>
      <c r="E872" s="134">
        <v>13</v>
      </c>
      <c r="F872" s="134">
        <v>13</v>
      </c>
      <c r="G872" s="134">
        <v>15</v>
      </c>
      <c r="H872" s="171">
        <f>IFERROR((Table5[[#This Row],[_202340]]-Table5[[#This Row],[_201940]])/Table5[[#This Row],[_201940]]*1,"")</f>
        <v>0.875</v>
      </c>
    </row>
    <row r="873" spans="1:8">
      <c r="A873" s="132">
        <v>149532</v>
      </c>
      <c r="B873" s="134" t="s">
        <v>1143</v>
      </c>
      <c r="C873" s="134">
        <v>9</v>
      </c>
      <c r="D873" s="134">
        <v>19</v>
      </c>
      <c r="E873" s="134">
        <v>33</v>
      </c>
      <c r="F873" s="134">
        <v>24</v>
      </c>
      <c r="G873" s="134">
        <v>33</v>
      </c>
      <c r="H873" s="171">
        <f>IFERROR((Table5[[#This Row],[_202340]]-Table5[[#This Row],[_201940]])/Table5[[#This Row],[_201940]]*1,"")</f>
        <v>2.6666666666666665</v>
      </c>
    </row>
    <row r="874" spans="1:8" ht="28.5">
      <c r="A874" s="132">
        <v>149532</v>
      </c>
      <c r="B874" s="134" t="s">
        <v>1166</v>
      </c>
      <c r="C874" s="134">
        <v>25</v>
      </c>
      <c r="D874" s="134">
        <v>32</v>
      </c>
      <c r="E874" s="134">
        <v>84</v>
      </c>
      <c r="F874" s="134">
        <v>57</v>
      </c>
      <c r="G874" s="134">
        <v>78</v>
      </c>
      <c r="H874" s="171">
        <f>IFERROR((Table5[[#This Row],[_202340]]-Table5[[#This Row],[_201940]])/Table5[[#This Row],[_201940]]*1,"")</f>
        <v>2.12</v>
      </c>
    </row>
    <row r="875" spans="1:8" ht="28.5">
      <c r="A875" s="132">
        <v>149532</v>
      </c>
      <c r="B875" s="134" t="s">
        <v>1167</v>
      </c>
      <c r="C875" s="134" t="s">
        <v>129</v>
      </c>
      <c r="D875" s="134" t="s">
        <v>129</v>
      </c>
      <c r="E875" s="134" t="s">
        <v>129</v>
      </c>
      <c r="F875" s="134" t="s">
        <v>129</v>
      </c>
      <c r="G875" s="134" t="s">
        <v>129</v>
      </c>
      <c r="H875" s="171" t="str">
        <f>IFERROR((Table5[[#This Row],[_202340]]-Table5[[#This Row],[_201940]])/Table5[[#This Row],[_201940]]*1,"")</f>
        <v/>
      </c>
    </row>
    <row r="876" spans="1:8">
      <c r="A876" s="132">
        <v>149532</v>
      </c>
      <c r="B876" s="134" t="s">
        <v>1146</v>
      </c>
      <c r="C876" s="134">
        <v>34</v>
      </c>
      <c r="D876" s="134">
        <v>51</v>
      </c>
      <c r="E876" s="134">
        <v>117</v>
      </c>
      <c r="F876" s="134">
        <v>81</v>
      </c>
      <c r="G876" s="134">
        <v>111</v>
      </c>
      <c r="H876" s="171">
        <f>IFERROR((Table5[[#This Row],[_202340]]-Table5[[#This Row],[_201940]])/Table5[[#This Row],[_201940]]*1,"")</f>
        <v>2.2647058823529411</v>
      </c>
    </row>
    <row r="877" spans="1:8" ht="28.5">
      <c r="A877" s="132">
        <v>149532</v>
      </c>
      <c r="B877" s="134" t="s">
        <v>1147</v>
      </c>
      <c r="C877" s="134">
        <v>4</v>
      </c>
      <c r="D877" s="134">
        <v>6</v>
      </c>
      <c r="E877" s="134">
        <v>7</v>
      </c>
      <c r="F877" s="134">
        <v>9</v>
      </c>
      <c r="G877" s="134">
        <v>7</v>
      </c>
      <c r="H877" s="171">
        <f>IFERROR((Table5[[#This Row],[_202340]]-Table5[[#This Row],[_201940]])/Table5[[#This Row],[_201940]]*1,"")</f>
        <v>0.75</v>
      </c>
    </row>
    <row r="878" spans="1:8" ht="28.5">
      <c r="A878" s="132">
        <v>149532</v>
      </c>
      <c r="B878" s="134" t="s">
        <v>1148</v>
      </c>
      <c r="C878" s="134">
        <v>209</v>
      </c>
      <c r="D878" s="134">
        <v>207</v>
      </c>
      <c r="E878" s="134">
        <v>444</v>
      </c>
      <c r="F878" s="134">
        <v>302</v>
      </c>
      <c r="G878" s="134">
        <v>330</v>
      </c>
      <c r="H878" s="171">
        <f>IFERROR((Table5[[#This Row],[_202340]]-Table5[[#This Row],[_201940]])/Table5[[#This Row],[_201940]]*1,"")</f>
        <v>0.57894736842105265</v>
      </c>
    </row>
    <row r="879" spans="1:8" ht="28.5">
      <c r="A879" s="132">
        <v>149532</v>
      </c>
      <c r="B879" s="134" t="s">
        <v>1149</v>
      </c>
      <c r="C879" s="134">
        <v>117</v>
      </c>
      <c r="D879" s="134">
        <v>156</v>
      </c>
      <c r="E879" s="134">
        <v>236</v>
      </c>
      <c r="F879" s="134">
        <v>207</v>
      </c>
      <c r="G879" s="134">
        <v>255</v>
      </c>
      <c r="H879" s="171">
        <f>IFERROR((Table5[[#This Row],[_202340]]-Table5[[#This Row],[_201940]])/Table5[[#This Row],[_201940]]*1,"")</f>
        <v>1.1794871794871795</v>
      </c>
    </row>
    <row r="880" spans="1:8" ht="28.5">
      <c r="A880" s="132">
        <v>149532</v>
      </c>
      <c r="B880" s="134" t="s">
        <v>1150</v>
      </c>
      <c r="C880" s="134">
        <v>330</v>
      </c>
      <c r="D880" s="134">
        <v>369</v>
      </c>
      <c r="E880" s="134">
        <v>687</v>
      </c>
      <c r="F880" s="134">
        <v>518</v>
      </c>
      <c r="G880" s="134">
        <v>592</v>
      </c>
      <c r="H880" s="171">
        <f>IFERROR((Table5[[#This Row],[_202340]]-Table5[[#This Row],[_201940]])/Table5[[#This Row],[_201940]]*1,"")</f>
        <v>0.79393939393939394</v>
      </c>
    </row>
    <row r="881" spans="1:8">
      <c r="A881" s="132">
        <v>149532</v>
      </c>
      <c r="B881" s="134" t="s">
        <v>1151</v>
      </c>
      <c r="C881" s="134">
        <v>9</v>
      </c>
      <c r="D881" s="134">
        <v>12</v>
      </c>
      <c r="E881" s="134">
        <v>15</v>
      </c>
      <c r="F881" s="134">
        <v>14</v>
      </c>
      <c r="G881" s="134">
        <v>16</v>
      </c>
      <c r="H881" s="171">
        <f>IFERROR((Table5[[#This Row],[_202340]]-Table5[[#This Row],[_201940]])/Table5[[#This Row],[_201940]]*1,"")</f>
        <v>0.77777777777777779</v>
      </c>
    </row>
    <row r="882" spans="1:8" ht="28.5">
      <c r="A882" s="132">
        <v>149532</v>
      </c>
      <c r="B882" s="134" t="s">
        <v>1152</v>
      </c>
      <c r="C882" s="134">
        <v>59</v>
      </c>
      <c r="D882" s="134">
        <v>51</v>
      </c>
      <c r="E882" s="134">
        <v>56</v>
      </c>
      <c r="F882" s="134">
        <v>52</v>
      </c>
      <c r="G882" s="134">
        <v>48</v>
      </c>
      <c r="H882" s="171">
        <f>IFERROR((Table5[[#This Row],[_202340]]-Table5[[#This Row],[_201940]])/Table5[[#This Row],[_201940]]*1,"")</f>
        <v>-0.1864406779661017</v>
      </c>
    </row>
    <row r="883" spans="1:8" ht="28.5">
      <c r="A883" s="132">
        <v>149532</v>
      </c>
      <c r="B883" s="134" t="s">
        <v>1153</v>
      </c>
      <c r="C883" s="134">
        <v>1</v>
      </c>
      <c r="D883" s="134">
        <v>1</v>
      </c>
      <c r="E883" s="134">
        <v>1</v>
      </c>
      <c r="F883" s="134">
        <v>2</v>
      </c>
      <c r="G883" s="134">
        <v>1</v>
      </c>
      <c r="H883" s="171">
        <f>IFERROR((Table5[[#This Row],[_202340]]-Table5[[#This Row],[_201940]])/Table5[[#This Row],[_201940]]*1,"")</f>
        <v>0</v>
      </c>
    </row>
    <row r="884" spans="1:8" ht="28.5">
      <c r="A884" s="132">
        <v>149532</v>
      </c>
      <c r="B884" s="134" t="s">
        <v>1154</v>
      </c>
      <c r="C884" s="134">
        <v>57</v>
      </c>
      <c r="D884" s="134">
        <v>49</v>
      </c>
      <c r="E884" s="134">
        <v>55</v>
      </c>
      <c r="F884" s="134">
        <v>50</v>
      </c>
      <c r="G884" s="134">
        <v>47</v>
      </c>
      <c r="H884" s="171">
        <f>IFERROR((Table5[[#This Row],[_202340]]-Table5[[#This Row],[_201940]])/Table5[[#This Row],[_201940]]*1,"")</f>
        <v>-0.17543859649122806</v>
      </c>
    </row>
    <row r="885" spans="1:8" ht="28.5">
      <c r="A885" s="132">
        <v>149532</v>
      </c>
      <c r="B885" s="134" t="s">
        <v>1155</v>
      </c>
      <c r="C885" s="134">
        <v>32</v>
      </c>
      <c r="D885" s="134">
        <v>37</v>
      </c>
      <c r="E885" s="134">
        <v>29</v>
      </c>
      <c r="F885" s="134">
        <v>35</v>
      </c>
      <c r="G885" s="134">
        <v>36</v>
      </c>
      <c r="H885" s="171">
        <f>IFERROR((Table5[[#This Row],[_202340]]-Table5[[#This Row],[_201940]])/Table5[[#This Row],[_201940]]*1,"")</f>
        <v>0.125</v>
      </c>
    </row>
    <row r="886" spans="1:8">
      <c r="A886" s="132">
        <v>149842</v>
      </c>
      <c r="B886" s="134" t="s">
        <v>1179</v>
      </c>
      <c r="C886" s="134">
        <v>1515</v>
      </c>
      <c r="D886" s="134">
        <v>1511</v>
      </c>
      <c r="E886" s="134">
        <v>2563</v>
      </c>
      <c r="F886" s="134">
        <v>2581</v>
      </c>
      <c r="G886" s="134">
        <v>2775</v>
      </c>
      <c r="H886" s="171">
        <f>IFERROR((Table5[[#This Row],[_202340]]-Table5[[#This Row],[_201940]])/Table5[[#This Row],[_201940]]*1,"")</f>
        <v>0.83168316831683164</v>
      </c>
    </row>
    <row r="887" spans="1:8">
      <c r="A887" s="132">
        <v>149842</v>
      </c>
      <c r="B887" s="134" t="s">
        <v>1131</v>
      </c>
      <c r="C887" s="134">
        <v>0</v>
      </c>
      <c r="D887" s="134">
        <v>0</v>
      </c>
      <c r="E887" s="134">
        <v>0</v>
      </c>
      <c r="F887" s="134">
        <v>0</v>
      </c>
      <c r="G887" s="134">
        <v>0</v>
      </c>
      <c r="H887" s="171" t="str">
        <f>IFERROR((Table5[[#This Row],[_202340]]-Table5[[#This Row],[_201940]])/Table5[[#This Row],[_201940]]*1,"")</f>
        <v/>
      </c>
    </row>
    <row r="888" spans="1:8">
      <c r="A888" s="132">
        <v>149842</v>
      </c>
      <c r="B888" s="134" t="s">
        <v>1132</v>
      </c>
      <c r="C888" s="134">
        <v>1515</v>
      </c>
      <c r="D888" s="134">
        <v>1511</v>
      </c>
      <c r="E888" s="134">
        <v>2563</v>
      </c>
      <c r="F888" s="134">
        <v>2581</v>
      </c>
      <c r="G888" s="134">
        <v>2775</v>
      </c>
      <c r="H888" s="171">
        <f>IFERROR((Table5[[#This Row],[_202340]]-Table5[[#This Row],[_201940]])/Table5[[#This Row],[_201940]]*1,"")</f>
        <v>0.83168316831683164</v>
      </c>
    </row>
    <row r="889" spans="1:8">
      <c r="A889" s="132">
        <v>149842</v>
      </c>
      <c r="B889" s="134" t="s">
        <v>1133</v>
      </c>
      <c r="C889" s="134">
        <v>233</v>
      </c>
      <c r="D889" s="134">
        <v>230</v>
      </c>
      <c r="E889" s="134">
        <v>196</v>
      </c>
      <c r="F889" s="134">
        <v>260</v>
      </c>
      <c r="G889" s="134">
        <v>269</v>
      </c>
      <c r="H889" s="171">
        <f>IFERROR((Table5[[#This Row],[_202340]]-Table5[[#This Row],[_201940]])/Table5[[#This Row],[_201940]]*1,"")</f>
        <v>0.15450643776824036</v>
      </c>
    </row>
    <row r="890" spans="1:8" ht="28.5">
      <c r="A890" s="132">
        <v>149842</v>
      </c>
      <c r="B890" s="134" t="s">
        <v>1162</v>
      </c>
      <c r="C890" s="134">
        <v>477</v>
      </c>
      <c r="D890" s="134">
        <v>482</v>
      </c>
      <c r="E890" s="134">
        <v>479</v>
      </c>
      <c r="F890" s="134">
        <v>472</v>
      </c>
      <c r="G890" s="134">
        <v>516</v>
      </c>
      <c r="H890" s="171">
        <f>IFERROR((Table5[[#This Row],[_202340]]-Table5[[#This Row],[_201940]])/Table5[[#This Row],[_201940]]*1,"")</f>
        <v>8.1761006289308172E-2</v>
      </c>
    </row>
    <row r="891" spans="1:8" ht="28.5">
      <c r="A891" s="132">
        <v>149842</v>
      </c>
      <c r="B891" s="134" t="s">
        <v>1163</v>
      </c>
      <c r="C891" s="134" t="s">
        <v>129</v>
      </c>
      <c r="D891" s="134" t="s">
        <v>129</v>
      </c>
      <c r="E891" s="134" t="s">
        <v>129</v>
      </c>
      <c r="F891" s="134" t="s">
        <v>129</v>
      </c>
      <c r="G891" s="134" t="s">
        <v>129</v>
      </c>
      <c r="H891" s="171" t="str">
        <f>IFERROR((Table5[[#This Row],[_202340]]-Table5[[#This Row],[_201940]])/Table5[[#This Row],[_201940]]*1,"")</f>
        <v/>
      </c>
    </row>
    <row r="892" spans="1:8">
      <c r="A892" s="132">
        <v>149842</v>
      </c>
      <c r="B892" s="134" t="s">
        <v>1136</v>
      </c>
      <c r="C892" s="134">
        <v>710</v>
      </c>
      <c r="D892" s="134">
        <v>712</v>
      </c>
      <c r="E892" s="134">
        <v>675</v>
      </c>
      <c r="F892" s="134">
        <v>732</v>
      </c>
      <c r="G892" s="134">
        <v>785</v>
      </c>
      <c r="H892" s="171">
        <f>IFERROR((Table5[[#This Row],[_202340]]-Table5[[#This Row],[_201940]])/Table5[[#This Row],[_201940]]*1,"")</f>
        <v>0.10563380281690141</v>
      </c>
    </row>
    <row r="893" spans="1:8">
      <c r="A893" s="132">
        <v>149842</v>
      </c>
      <c r="B893" s="134" t="s">
        <v>1137</v>
      </c>
      <c r="C893" s="134">
        <v>47</v>
      </c>
      <c r="D893" s="134">
        <v>47</v>
      </c>
      <c r="E893" s="134">
        <v>26</v>
      </c>
      <c r="F893" s="134">
        <v>28</v>
      </c>
      <c r="G893" s="134">
        <v>28</v>
      </c>
      <c r="H893" s="171">
        <f>IFERROR((Table5[[#This Row],[_202340]]-Table5[[#This Row],[_201940]])/Table5[[#This Row],[_201940]]*1,"")</f>
        <v>-0.40425531914893614</v>
      </c>
    </row>
    <row r="894" spans="1:8">
      <c r="A894" s="132">
        <v>149842</v>
      </c>
      <c r="B894" s="134" t="s">
        <v>1138</v>
      </c>
      <c r="C894" s="134">
        <v>227</v>
      </c>
      <c r="D894" s="134">
        <v>224</v>
      </c>
      <c r="E894" s="134">
        <v>195</v>
      </c>
      <c r="F894" s="134">
        <v>264</v>
      </c>
      <c r="G894" s="134">
        <v>253</v>
      </c>
      <c r="H894" s="171">
        <f>IFERROR((Table5[[#This Row],[_202340]]-Table5[[#This Row],[_201940]])/Table5[[#This Row],[_201940]]*1,"")</f>
        <v>0.11453744493392071</v>
      </c>
    </row>
    <row r="895" spans="1:8" ht="28.5">
      <c r="A895" s="132">
        <v>149842</v>
      </c>
      <c r="B895" s="134" t="s">
        <v>1164</v>
      </c>
      <c r="C895" s="134">
        <v>525</v>
      </c>
      <c r="D895" s="134">
        <v>518</v>
      </c>
      <c r="E895" s="134">
        <v>521</v>
      </c>
      <c r="F895" s="134">
        <v>525</v>
      </c>
      <c r="G895" s="134">
        <v>574</v>
      </c>
      <c r="H895" s="171">
        <f>IFERROR((Table5[[#This Row],[_202340]]-Table5[[#This Row],[_201940]])/Table5[[#This Row],[_201940]]*1,"")</f>
        <v>9.3333333333333338E-2</v>
      </c>
    </row>
    <row r="896" spans="1:8" ht="28.5">
      <c r="A896" s="132">
        <v>149842</v>
      </c>
      <c r="B896" s="134" t="s">
        <v>1165</v>
      </c>
      <c r="C896" s="134" t="s">
        <v>129</v>
      </c>
      <c r="D896" s="134" t="s">
        <v>129</v>
      </c>
      <c r="E896" s="134" t="s">
        <v>129</v>
      </c>
      <c r="F896" s="134" t="s">
        <v>129</v>
      </c>
      <c r="G896" s="134" t="s">
        <v>129</v>
      </c>
      <c r="H896" s="171" t="str">
        <f>IFERROR((Table5[[#This Row],[_202340]]-Table5[[#This Row],[_201940]])/Table5[[#This Row],[_201940]]*1,"")</f>
        <v/>
      </c>
    </row>
    <row r="897" spans="1:8">
      <c r="A897" s="132">
        <v>149842</v>
      </c>
      <c r="B897" s="134" t="s">
        <v>1141</v>
      </c>
      <c r="C897" s="134">
        <v>752</v>
      </c>
      <c r="D897" s="134">
        <v>742</v>
      </c>
      <c r="E897" s="134">
        <v>716</v>
      </c>
      <c r="F897" s="134">
        <v>789</v>
      </c>
      <c r="G897" s="134">
        <v>827</v>
      </c>
      <c r="H897" s="171">
        <f>IFERROR((Table5[[#This Row],[_202340]]-Table5[[#This Row],[_201940]])/Table5[[#This Row],[_201940]]*1,"")</f>
        <v>9.9734042553191488E-2</v>
      </c>
    </row>
    <row r="898" spans="1:8">
      <c r="A898" s="132">
        <v>149842</v>
      </c>
      <c r="B898" s="134" t="s">
        <v>1142</v>
      </c>
      <c r="C898" s="134">
        <v>50</v>
      </c>
      <c r="D898" s="134">
        <v>49</v>
      </c>
      <c r="E898" s="134">
        <v>28</v>
      </c>
      <c r="F898" s="134">
        <v>31</v>
      </c>
      <c r="G898" s="134">
        <v>30</v>
      </c>
      <c r="H898" s="171">
        <f>IFERROR((Table5[[#This Row],[_202340]]-Table5[[#This Row],[_201940]])/Table5[[#This Row],[_201940]]*1,"")</f>
        <v>-0.4</v>
      </c>
    </row>
    <row r="899" spans="1:8">
      <c r="A899" s="132">
        <v>149842</v>
      </c>
      <c r="B899" s="134" t="s">
        <v>1143</v>
      </c>
      <c r="C899" s="134">
        <v>223</v>
      </c>
      <c r="D899" s="134">
        <v>225</v>
      </c>
      <c r="E899" s="134">
        <v>194</v>
      </c>
      <c r="F899" s="134">
        <v>257</v>
      </c>
      <c r="G899" s="134">
        <v>252</v>
      </c>
      <c r="H899" s="171">
        <f>IFERROR((Table5[[#This Row],[_202340]]-Table5[[#This Row],[_201940]])/Table5[[#This Row],[_201940]]*1,"")</f>
        <v>0.13004484304932734</v>
      </c>
    </row>
    <row r="900" spans="1:8" ht="28.5">
      <c r="A900" s="132">
        <v>149842</v>
      </c>
      <c r="B900" s="134" t="s">
        <v>1166</v>
      </c>
      <c r="C900" s="134">
        <v>540</v>
      </c>
      <c r="D900" s="134">
        <v>533</v>
      </c>
      <c r="E900" s="134">
        <v>543</v>
      </c>
      <c r="F900" s="134">
        <v>549</v>
      </c>
      <c r="G900" s="134">
        <v>594</v>
      </c>
      <c r="H900" s="171">
        <f>IFERROR((Table5[[#This Row],[_202340]]-Table5[[#This Row],[_201940]])/Table5[[#This Row],[_201940]]*1,"")</f>
        <v>0.1</v>
      </c>
    </row>
    <row r="901" spans="1:8" ht="28.5">
      <c r="A901" s="132">
        <v>149842</v>
      </c>
      <c r="B901" s="134" t="s">
        <v>1167</v>
      </c>
      <c r="C901" s="134" t="s">
        <v>129</v>
      </c>
      <c r="D901" s="134" t="s">
        <v>129</v>
      </c>
      <c r="E901" s="134" t="s">
        <v>129</v>
      </c>
      <c r="F901" s="134" t="s">
        <v>129</v>
      </c>
      <c r="G901" s="134" t="s">
        <v>129</v>
      </c>
      <c r="H901" s="171" t="str">
        <f>IFERROR((Table5[[#This Row],[_202340]]-Table5[[#This Row],[_201940]])/Table5[[#This Row],[_201940]]*1,"")</f>
        <v/>
      </c>
    </row>
    <row r="902" spans="1:8">
      <c r="A902" s="132">
        <v>149842</v>
      </c>
      <c r="B902" s="134" t="s">
        <v>1146</v>
      </c>
      <c r="C902" s="134">
        <v>763</v>
      </c>
      <c r="D902" s="134">
        <v>758</v>
      </c>
      <c r="E902" s="134">
        <v>737</v>
      </c>
      <c r="F902" s="134">
        <v>806</v>
      </c>
      <c r="G902" s="134">
        <v>846</v>
      </c>
      <c r="H902" s="171">
        <f>IFERROR((Table5[[#This Row],[_202340]]-Table5[[#This Row],[_201940]])/Table5[[#This Row],[_201940]]*1,"")</f>
        <v>0.10878112712975098</v>
      </c>
    </row>
    <row r="903" spans="1:8" ht="28.5">
      <c r="A903" s="132">
        <v>149842</v>
      </c>
      <c r="B903" s="134" t="s">
        <v>1147</v>
      </c>
      <c r="C903" s="134">
        <v>13</v>
      </c>
      <c r="D903" s="134">
        <v>14</v>
      </c>
      <c r="E903" s="134">
        <v>14</v>
      </c>
      <c r="F903" s="134">
        <v>11</v>
      </c>
      <c r="G903" s="134">
        <v>13</v>
      </c>
      <c r="H903" s="171">
        <f>IFERROR((Table5[[#This Row],[_202340]]-Table5[[#This Row],[_201940]])/Table5[[#This Row],[_201940]]*1,"")</f>
        <v>0</v>
      </c>
    </row>
    <row r="904" spans="1:8" ht="28.5">
      <c r="A904" s="132">
        <v>149842</v>
      </c>
      <c r="B904" s="134" t="s">
        <v>1148</v>
      </c>
      <c r="C904" s="134">
        <v>311</v>
      </c>
      <c r="D904" s="134">
        <v>378</v>
      </c>
      <c r="E904" s="134">
        <v>1389</v>
      </c>
      <c r="F904" s="134">
        <v>1376</v>
      </c>
      <c r="G904" s="134">
        <v>1387</v>
      </c>
      <c r="H904" s="171">
        <f>IFERROR((Table5[[#This Row],[_202340]]-Table5[[#This Row],[_201940]])/Table5[[#This Row],[_201940]]*1,"")</f>
        <v>3.459807073954984</v>
      </c>
    </row>
    <row r="905" spans="1:8" ht="28.5">
      <c r="A905" s="132">
        <v>149842</v>
      </c>
      <c r="B905" s="134" t="s">
        <v>1149</v>
      </c>
      <c r="C905" s="134">
        <v>428</v>
      </c>
      <c r="D905" s="134">
        <v>361</v>
      </c>
      <c r="E905" s="134">
        <v>423</v>
      </c>
      <c r="F905" s="134">
        <v>388</v>
      </c>
      <c r="G905" s="134">
        <v>529</v>
      </c>
      <c r="H905" s="171">
        <f>IFERROR((Table5[[#This Row],[_202340]]-Table5[[#This Row],[_201940]])/Table5[[#This Row],[_201940]]*1,"")</f>
        <v>0.23598130841121495</v>
      </c>
    </row>
    <row r="906" spans="1:8" ht="28.5">
      <c r="A906" s="132">
        <v>149842</v>
      </c>
      <c r="B906" s="134" t="s">
        <v>1150</v>
      </c>
      <c r="C906" s="134">
        <v>752</v>
      </c>
      <c r="D906" s="134">
        <v>753</v>
      </c>
      <c r="E906" s="134">
        <v>1826</v>
      </c>
      <c r="F906" s="134">
        <v>1775</v>
      </c>
      <c r="G906" s="134">
        <v>1929</v>
      </c>
      <c r="H906" s="171">
        <f>IFERROR((Table5[[#This Row],[_202340]]-Table5[[#This Row],[_201940]])/Table5[[#This Row],[_201940]]*1,"")</f>
        <v>1.5651595744680851</v>
      </c>
    </row>
    <row r="907" spans="1:8">
      <c r="A907" s="132">
        <v>149842</v>
      </c>
      <c r="B907" s="134" t="s">
        <v>1151</v>
      </c>
      <c r="C907" s="134">
        <v>50</v>
      </c>
      <c r="D907" s="134">
        <v>50</v>
      </c>
      <c r="E907" s="134">
        <v>29</v>
      </c>
      <c r="F907" s="134">
        <v>31</v>
      </c>
      <c r="G907" s="134">
        <v>30</v>
      </c>
      <c r="H907" s="171">
        <f>IFERROR((Table5[[#This Row],[_202340]]-Table5[[#This Row],[_201940]])/Table5[[#This Row],[_201940]]*1,"")</f>
        <v>-0.4</v>
      </c>
    </row>
    <row r="908" spans="1:8" ht="28.5">
      <c r="A908" s="132">
        <v>149842</v>
      </c>
      <c r="B908" s="134" t="s">
        <v>1152</v>
      </c>
      <c r="C908" s="134">
        <v>21</v>
      </c>
      <c r="D908" s="134">
        <v>26</v>
      </c>
      <c r="E908" s="134">
        <v>55</v>
      </c>
      <c r="F908" s="134">
        <v>54</v>
      </c>
      <c r="G908" s="134">
        <v>50</v>
      </c>
      <c r="H908" s="171">
        <f>IFERROR((Table5[[#This Row],[_202340]]-Table5[[#This Row],[_201940]])/Table5[[#This Row],[_201940]]*1,"")</f>
        <v>1.3809523809523809</v>
      </c>
    </row>
    <row r="909" spans="1:8" ht="28.5">
      <c r="A909" s="132">
        <v>149842</v>
      </c>
      <c r="B909" s="134" t="s">
        <v>1153</v>
      </c>
      <c r="C909" s="134">
        <v>1</v>
      </c>
      <c r="D909" s="134">
        <v>1</v>
      </c>
      <c r="E909" s="134">
        <v>1</v>
      </c>
      <c r="F909" s="134">
        <v>0</v>
      </c>
      <c r="G909" s="134">
        <v>0</v>
      </c>
      <c r="H909" s="171">
        <f>IFERROR((Table5[[#This Row],[_202340]]-Table5[[#This Row],[_201940]])/Table5[[#This Row],[_201940]]*1,"")</f>
        <v>-1</v>
      </c>
    </row>
    <row r="910" spans="1:8" ht="28.5">
      <c r="A910" s="132">
        <v>149842</v>
      </c>
      <c r="B910" s="134" t="s">
        <v>1154</v>
      </c>
      <c r="C910" s="134">
        <v>21</v>
      </c>
      <c r="D910" s="134">
        <v>25</v>
      </c>
      <c r="E910" s="134">
        <v>54</v>
      </c>
      <c r="F910" s="134">
        <v>53</v>
      </c>
      <c r="G910" s="134">
        <v>50</v>
      </c>
      <c r="H910" s="171">
        <f>IFERROR((Table5[[#This Row],[_202340]]-Table5[[#This Row],[_201940]])/Table5[[#This Row],[_201940]]*1,"")</f>
        <v>1.3809523809523809</v>
      </c>
    </row>
    <row r="911" spans="1:8" ht="28.5">
      <c r="A911" s="132">
        <v>149842</v>
      </c>
      <c r="B911" s="134" t="s">
        <v>1155</v>
      </c>
      <c r="C911" s="134">
        <v>28</v>
      </c>
      <c r="D911" s="134">
        <v>24</v>
      </c>
      <c r="E911" s="134">
        <v>17</v>
      </c>
      <c r="F911" s="134">
        <v>15</v>
      </c>
      <c r="G911" s="134">
        <v>19</v>
      </c>
      <c r="H911" s="171">
        <f>IFERROR((Table5[[#This Row],[_202340]]-Table5[[#This Row],[_201940]])/Table5[[#This Row],[_201940]]*1,"")</f>
        <v>-0.32142857142857145</v>
      </c>
    </row>
    <row r="912" spans="1:8">
      <c r="A912" s="132">
        <v>155140</v>
      </c>
      <c r="B912" s="134" t="s">
        <v>1179</v>
      </c>
      <c r="C912" s="134">
        <v>6</v>
      </c>
      <c r="D912" s="134">
        <v>5</v>
      </c>
      <c r="E912" s="134">
        <v>12</v>
      </c>
      <c r="F912" s="134">
        <v>6</v>
      </c>
      <c r="G912" s="134">
        <v>2</v>
      </c>
      <c r="H912" s="171">
        <f>IFERROR((Table5[[#This Row],[_202340]]-Table5[[#This Row],[_201940]])/Table5[[#This Row],[_201940]]*1,"")</f>
        <v>-0.66666666666666663</v>
      </c>
    </row>
    <row r="913" spans="1:8">
      <c r="A913" s="132">
        <v>155140</v>
      </c>
      <c r="B913" s="134" t="s">
        <v>1131</v>
      </c>
      <c r="C913" s="134">
        <v>0</v>
      </c>
      <c r="D913" s="134">
        <v>0</v>
      </c>
      <c r="E913" s="134">
        <v>0</v>
      </c>
      <c r="F913" s="134">
        <v>0</v>
      </c>
      <c r="G913" s="134">
        <v>0</v>
      </c>
      <c r="H913" s="171" t="str">
        <f>IFERROR((Table5[[#This Row],[_202340]]-Table5[[#This Row],[_201940]])/Table5[[#This Row],[_201940]]*1,"")</f>
        <v/>
      </c>
    </row>
    <row r="914" spans="1:8">
      <c r="A914" s="132">
        <v>155140</v>
      </c>
      <c r="B914" s="134" t="s">
        <v>1132</v>
      </c>
      <c r="C914" s="134">
        <v>6</v>
      </c>
      <c r="D914" s="134">
        <v>5</v>
      </c>
      <c r="E914" s="134">
        <v>12</v>
      </c>
      <c r="F914" s="134">
        <v>6</v>
      </c>
      <c r="G914" s="134">
        <v>2</v>
      </c>
      <c r="H914" s="171">
        <f>IFERROR((Table5[[#This Row],[_202340]]-Table5[[#This Row],[_201940]])/Table5[[#This Row],[_201940]]*1,"")</f>
        <v>-0.66666666666666663</v>
      </c>
    </row>
    <row r="915" spans="1:8">
      <c r="A915" s="132">
        <v>155140</v>
      </c>
      <c r="B915" s="134" t="s">
        <v>1133</v>
      </c>
      <c r="C915" s="134">
        <v>0</v>
      </c>
      <c r="D915" s="134">
        <v>0</v>
      </c>
      <c r="E915" s="134">
        <v>0</v>
      </c>
      <c r="F915" s="134">
        <v>0</v>
      </c>
      <c r="G915" s="134">
        <v>0</v>
      </c>
      <c r="H915" s="171" t="str">
        <f>IFERROR((Table5[[#This Row],[_202340]]-Table5[[#This Row],[_201940]])/Table5[[#This Row],[_201940]]*1,"")</f>
        <v/>
      </c>
    </row>
    <row r="916" spans="1:8" ht="28.5">
      <c r="A916" s="132">
        <v>155140</v>
      </c>
      <c r="B916" s="134" t="s">
        <v>1162</v>
      </c>
      <c r="C916" s="134">
        <v>0</v>
      </c>
      <c r="D916" s="134">
        <v>0</v>
      </c>
      <c r="E916" s="134">
        <v>0</v>
      </c>
      <c r="F916" s="134">
        <v>0</v>
      </c>
      <c r="G916" s="134">
        <v>0</v>
      </c>
      <c r="H916" s="171" t="str">
        <f>IFERROR((Table5[[#This Row],[_202340]]-Table5[[#This Row],[_201940]])/Table5[[#This Row],[_201940]]*1,"")</f>
        <v/>
      </c>
    </row>
    <row r="917" spans="1:8" ht="28.5">
      <c r="A917" s="132">
        <v>155140</v>
      </c>
      <c r="B917" s="134" t="s">
        <v>1163</v>
      </c>
      <c r="C917" s="134">
        <v>1</v>
      </c>
      <c r="D917" s="134">
        <v>0</v>
      </c>
      <c r="E917" s="134">
        <v>0</v>
      </c>
      <c r="F917" s="134">
        <v>0</v>
      </c>
      <c r="G917" s="134">
        <v>0</v>
      </c>
      <c r="H917" s="171">
        <f>IFERROR((Table5[[#This Row],[_202340]]-Table5[[#This Row],[_201940]])/Table5[[#This Row],[_201940]]*1,"")</f>
        <v>-1</v>
      </c>
    </row>
    <row r="918" spans="1:8">
      <c r="A918" s="132">
        <v>155140</v>
      </c>
      <c r="B918" s="134" t="s">
        <v>1136</v>
      </c>
      <c r="C918" s="134">
        <v>1</v>
      </c>
      <c r="D918" s="134">
        <v>0</v>
      </c>
      <c r="E918" s="134">
        <v>0</v>
      </c>
      <c r="F918" s="134">
        <v>0</v>
      </c>
      <c r="G918" s="134">
        <v>0</v>
      </c>
      <c r="H918" s="171">
        <f>IFERROR((Table5[[#This Row],[_202340]]-Table5[[#This Row],[_201940]])/Table5[[#This Row],[_201940]]*1,"")</f>
        <v>-1</v>
      </c>
    </row>
    <row r="919" spans="1:8">
      <c r="A919" s="132">
        <v>155140</v>
      </c>
      <c r="B919" s="134" t="s">
        <v>1137</v>
      </c>
      <c r="C919" s="134">
        <v>17</v>
      </c>
      <c r="D919" s="134">
        <v>0</v>
      </c>
      <c r="E919" s="134">
        <v>0</v>
      </c>
      <c r="F919" s="134">
        <v>0</v>
      </c>
      <c r="G919" s="134">
        <v>0</v>
      </c>
      <c r="H919" s="171">
        <f>IFERROR((Table5[[#This Row],[_202340]]-Table5[[#This Row],[_201940]])/Table5[[#This Row],[_201940]]*1,"")</f>
        <v>-1</v>
      </c>
    </row>
    <row r="920" spans="1:8">
      <c r="A920" s="132">
        <v>155140</v>
      </c>
      <c r="B920" s="134" t="s">
        <v>1138</v>
      </c>
      <c r="C920" s="134">
        <v>0</v>
      </c>
      <c r="D920" s="134">
        <v>0</v>
      </c>
      <c r="E920" s="134">
        <v>0</v>
      </c>
      <c r="F920" s="134">
        <v>0</v>
      </c>
      <c r="G920" s="134">
        <v>0</v>
      </c>
      <c r="H920" s="171" t="str">
        <f>IFERROR((Table5[[#This Row],[_202340]]-Table5[[#This Row],[_201940]])/Table5[[#This Row],[_201940]]*1,"")</f>
        <v/>
      </c>
    </row>
    <row r="921" spans="1:8" ht="28.5">
      <c r="A921" s="132">
        <v>155140</v>
      </c>
      <c r="B921" s="134" t="s">
        <v>1164</v>
      </c>
      <c r="C921" s="134">
        <v>0</v>
      </c>
      <c r="D921" s="134">
        <v>0</v>
      </c>
      <c r="E921" s="134">
        <v>0</v>
      </c>
      <c r="F921" s="134">
        <v>0</v>
      </c>
      <c r="G921" s="134">
        <v>0</v>
      </c>
      <c r="H921" s="171" t="str">
        <f>IFERROR((Table5[[#This Row],[_202340]]-Table5[[#This Row],[_201940]])/Table5[[#This Row],[_201940]]*1,"")</f>
        <v/>
      </c>
    </row>
    <row r="922" spans="1:8" ht="28.5">
      <c r="A922" s="132">
        <v>155140</v>
      </c>
      <c r="B922" s="134" t="s">
        <v>1165</v>
      </c>
      <c r="C922" s="134">
        <v>1</v>
      </c>
      <c r="D922" s="134">
        <v>0</v>
      </c>
      <c r="E922" s="134">
        <v>0</v>
      </c>
      <c r="F922" s="134">
        <v>0</v>
      </c>
      <c r="G922" s="134">
        <v>0</v>
      </c>
      <c r="H922" s="171">
        <f>IFERROR((Table5[[#This Row],[_202340]]-Table5[[#This Row],[_201940]])/Table5[[#This Row],[_201940]]*1,"")</f>
        <v>-1</v>
      </c>
    </row>
    <row r="923" spans="1:8">
      <c r="A923" s="132">
        <v>155140</v>
      </c>
      <c r="B923" s="134" t="s">
        <v>1141</v>
      </c>
      <c r="C923" s="134">
        <v>1</v>
      </c>
      <c r="D923" s="134">
        <v>0</v>
      </c>
      <c r="E923" s="134">
        <v>0</v>
      </c>
      <c r="F923" s="134">
        <v>0</v>
      </c>
      <c r="G923" s="134">
        <v>0</v>
      </c>
      <c r="H923" s="171">
        <f>IFERROR((Table5[[#This Row],[_202340]]-Table5[[#This Row],[_201940]])/Table5[[#This Row],[_201940]]*1,"")</f>
        <v>-1</v>
      </c>
    </row>
    <row r="924" spans="1:8">
      <c r="A924" s="132">
        <v>155140</v>
      </c>
      <c r="B924" s="134" t="s">
        <v>1142</v>
      </c>
      <c r="C924" s="134">
        <v>17</v>
      </c>
      <c r="D924" s="134">
        <v>0</v>
      </c>
      <c r="E924" s="134">
        <v>0</v>
      </c>
      <c r="F924" s="134">
        <v>0</v>
      </c>
      <c r="G924" s="134">
        <v>0</v>
      </c>
      <c r="H924" s="171">
        <f>IFERROR((Table5[[#This Row],[_202340]]-Table5[[#This Row],[_201940]])/Table5[[#This Row],[_201940]]*1,"")</f>
        <v>-1</v>
      </c>
    </row>
    <row r="925" spans="1:8">
      <c r="A925" s="132">
        <v>155140</v>
      </c>
      <c r="B925" s="134" t="s">
        <v>1143</v>
      </c>
      <c r="C925" s="134">
        <v>0</v>
      </c>
      <c r="D925" s="134">
        <v>0</v>
      </c>
      <c r="E925" s="134">
        <v>0</v>
      </c>
      <c r="F925" s="134">
        <v>0</v>
      </c>
      <c r="G925" s="134">
        <v>0</v>
      </c>
      <c r="H925" s="171" t="str">
        <f>IFERROR((Table5[[#This Row],[_202340]]-Table5[[#This Row],[_201940]])/Table5[[#This Row],[_201940]]*1,"")</f>
        <v/>
      </c>
    </row>
    <row r="926" spans="1:8" ht="28.5">
      <c r="A926" s="132">
        <v>155140</v>
      </c>
      <c r="B926" s="134" t="s">
        <v>1166</v>
      </c>
      <c r="C926" s="134">
        <v>0</v>
      </c>
      <c r="D926" s="134">
        <v>0</v>
      </c>
      <c r="E926" s="134">
        <v>0</v>
      </c>
      <c r="F926" s="134">
        <v>0</v>
      </c>
      <c r="G926" s="134">
        <v>0</v>
      </c>
      <c r="H926" s="171" t="str">
        <f>IFERROR((Table5[[#This Row],[_202340]]-Table5[[#This Row],[_201940]])/Table5[[#This Row],[_201940]]*1,"")</f>
        <v/>
      </c>
    </row>
    <row r="927" spans="1:8" ht="28.5">
      <c r="A927" s="132">
        <v>155140</v>
      </c>
      <c r="B927" s="134" t="s">
        <v>1167</v>
      </c>
      <c r="C927" s="134">
        <v>1</v>
      </c>
      <c r="D927" s="134">
        <v>0</v>
      </c>
      <c r="E927" s="134">
        <v>0</v>
      </c>
      <c r="F927" s="134">
        <v>0</v>
      </c>
      <c r="G927" s="134">
        <v>0</v>
      </c>
      <c r="H927" s="171">
        <f>IFERROR((Table5[[#This Row],[_202340]]-Table5[[#This Row],[_201940]])/Table5[[#This Row],[_201940]]*1,"")</f>
        <v>-1</v>
      </c>
    </row>
    <row r="928" spans="1:8">
      <c r="A928" s="132">
        <v>155140</v>
      </c>
      <c r="B928" s="134" t="s">
        <v>1146</v>
      </c>
      <c r="C928" s="134">
        <v>1</v>
      </c>
      <c r="D928" s="134">
        <v>0</v>
      </c>
      <c r="E928" s="134">
        <v>0</v>
      </c>
      <c r="F928" s="134">
        <v>0</v>
      </c>
      <c r="G928" s="134">
        <v>0</v>
      </c>
      <c r="H928" s="171">
        <f>IFERROR((Table5[[#This Row],[_202340]]-Table5[[#This Row],[_201940]])/Table5[[#This Row],[_201940]]*1,"")</f>
        <v>-1</v>
      </c>
    </row>
    <row r="929" spans="1:8" ht="28.5">
      <c r="A929" s="132">
        <v>155140</v>
      </c>
      <c r="B929" s="134" t="s">
        <v>1147</v>
      </c>
      <c r="C929" s="134">
        <v>0</v>
      </c>
      <c r="D929" s="134">
        <v>0</v>
      </c>
      <c r="E929" s="134">
        <v>0</v>
      </c>
      <c r="F929" s="134">
        <v>0</v>
      </c>
      <c r="G929" s="134">
        <v>0</v>
      </c>
      <c r="H929" s="171" t="str">
        <f>IFERROR((Table5[[#This Row],[_202340]]-Table5[[#This Row],[_201940]])/Table5[[#This Row],[_201940]]*1,"")</f>
        <v/>
      </c>
    </row>
    <row r="930" spans="1:8" ht="28.5">
      <c r="A930" s="132">
        <v>155140</v>
      </c>
      <c r="B930" s="134" t="s">
        <v>1148</v>
      </c>
      <c r="C930" s="134">
        <v>4</v>
      </c>
      <c r="D930" s="134">
        <v>0</v>
      </c>
      <c r="E930" s="134">
        <v>0</v>
      </c>
      <c r="F930" s="134">
        <v>2</v>
      </c>
      <c r="G930" s="134">
        <v>2</v>
      </c>
      <c r="H930" s="171">
        <f>IFERROR((Table5[[#This Row],[_202340]]-Table5[[#This Row],[_201940]])/Table5[[#This Row],[_201940]]*1,"")</f>
        <v>-0.5</v>
      </c>
    </row>
    <row r="931" spans="1:8" ht="28.5">
      <c r="A931" s="132">
        <v>155140</v>
      </c>
      <c r="B931" s="134" t="s">
        <v>1149</v>
      </c>
      <c r="C931" s="134">
        <v>1</v>
      </c>
      <c r="D931" s="134">
        <v>5</v>
      </c>
      <c r="E931" s="134">
        <v>12</v>
      </c>
      <c r="F931" s="134">
        <v>4</v>
      </c>
      <c r="G931" s="134">
        <v>0</v>
      </c>
      <c r="H931" s="171">
        <f>IFERROR((Table5[[#This Row],[_202340]]-Table5[[#This Row],[_201940]])/Table5[[#This Row],[_201940]]*1,"")</f>
        <v>-1</v>
      </c>
    </row>
    <row r="932" spans="1:8" ht="28.5">
      <c r="A932" s="132">
        <v>155140</v>
      </c>
      <c r="B932" s="134" t="s">
        <v>1150</v>
      </c>
      <c r="C932" s="134">
        <v>5</v>
      </c>
      <c r="D932" s="134">
        <v>5</v>
      </c>
      <c r="E932" s="134">
        <v>12</v>
      </c>
      <c r="F932" s="134">
        <v>6</v>
      </c>
      <c r="G932" s="134">
        <v>2</v>
      </c>
      <c r="H932" s="171">
        <f>IFERROR((Table5[[#This Row],[_202340]]-Table5[[#This Row],[_201940]])/Table5[[#This Row],[_201940]]*1,"")</f>
        <v>-0.6</v>
      </c>
    </row>
    <row r="933" spans="1:8">
      <c r="A933" s="132">
        <v>155140</v>
      </c>
      <c r="B933" s="134" t="s">
        <v>1151</v>
      </c>
      <c r="C933" s="134">
        <v>17</v>
      </c>
      <c r="D933" s="134">
        <v>0</v>
      </c>
      <c r="E933" s="134">
        <v>0</v>
      </c>
      <c r="F933" s="134">
        <v>0</v>
      </c>
      <c r="G933" s="134">
        <v>0</v>
      </c>
      <c r="H933" s="171">
        <f>IFERROR((Table5[[#This Row],[_202340]]-Table5[[#This Row],[_201940]])/Table5[[#This Row],[_201940]]*1,"")</f>
        <v>-1</v>
      </c>
    </row>
    <row r="934" spans="1:8" ht="28.5">
      <c r="A934" s="132">
        <v>155140</v>
      </c>
      <c r="B934" s="134" t="s">
        <v>1152</v>
      </c>
      <c r="C934" s="134">
        <v>67</v>
      </c>
      <c r="D934" s="134">
        <v>0</v>
      </c>
      <c r="E934" s="134">
        <v>0</v>
      </c>
      <c r="F934" s="134">
        <v>33</v>
      </c>
      <c r="G934" s="134">
        <v>100</v>
      </c>
      <c r="H934" s="171">
        <f>IFERROR((Table5[[#This Row],[_202340]]-Table5[[#This Row],[_201940]])/Table5[[#This Row],[_201940]]*1,"")</f>
        <v>0.4925373134328358</v>
      </c>
    </row>
    <row r="935" spans="1:8" ht="28.5">
      <c r="A935" s="132">
        <v>155140</v>
      </c>
      <c r="B935" s="134" t="s">
        <v>1153</v>
      </c>
      <c r="C935" s="134">
        <v>0</v>
      </c>
      <c r="D935" s="134">
        <v>0</v>
      </c>
      <c r="E935" s="134">
        <v>0</v>
      </c>
      <c r="F935" s="134">
        <v>0</v>
      </c>
      <c r="G935" s="134">
        <v>0</v>
      </c>
      <c r="H935" s="171" t="str">
        <f>IFERROR((Table5[[#This Row],[_202340]]-Table5[[#This Row],[_201940]])/Table5[[#This Row],[_201940]]*1,"")</f>
        <v/>
      </c>
    </row>
    <row r="936" spans="1:8" ht="28.5">
      <c r="A936" s="132">
        <v>155140</v>
      </c>
      <c r="B936" s="134" t="s">
        <v>1154</v>
      </c>
      <c r="C936" s="134">
        <v>67</v>
      </c>
      <c r="D936" s="134">
        <v>0</v>
      </c>
      <c r="E936" s="134">
        <v>0</v>
      </c>
      <c r="F936" s="134">
        <v>33</v>
      </c>
      <c r="G936" s="134">
        <v>100</v>
      </c>
      <c r="H936" s="171">
        <f>IFERROR((Table5[[#This Row],[_202340]]-Table5[[#This Row],[_201940]])/Table5[[#This Row],[_201940]]*1,"")</f>
        <v>0.4925373134328358</v>
      </c>
    </row>
    <row r="937" spans="1:8" ht="28.5">
      <c r="A937" s="132">
        <v>155140</v>
      </c>
      <c r="B937" s="134" t="s">
        <v>1155</v>
      </c>
      <c r="C937" s="134">
        <v>17</v>
      </c>
      <c r="D937" s="134">
        <v>100</v>
      </c>
      <c r="E937" s="134">
        <v>100</v>
      </c>
      <c r="F937" s="134">
        <v>67</v>
      </c>
      <c r="G937" s="134">
        <v>0</v>
      </c>
      <c r="H937" s="171">
        <f>IFERROR((Table5[[#This Row],[_202340]]-Table5[[#This Row],[_201940]])/Table5[[#This Row],[_201940]]*1,"")</f>
        <v>-1</v>
      </c>
    </row>
    <row r="938" spans="1:8">
      <c r="A938" s="132">
        <v>157739</v>
      </c>
      <c r="B938" s="134" t="s">
        <v>1179</v>
      </c>
      <c r="C938" s="134">
        <v>43</v>
      </c>
      <c r="D938" s="134">
        <v>36</v>
      </c>
      <c r="E938" s="134">
        <v>39</v>
      </c>
      <c r="F938" s="134">
        <v>26</v>
      </c>
      <c r="G938" s="134">
        <v>34</v>
      </c>
      <c r="H938" s="171">
        <f>IFERROR((Table5[[#This Row],[_202340]]-Table5[[#This Row],[_201940]])/Table5[[#This Row],[_201940]]*1,"")</f>
        <v>-0.20930232558139536</v>
      </c>
    </row>
    <row r="939" spans="1:8">
      <c r="A939" s="132">
        <v>157739</v>
      </c>
      <c r="B939" s="134" t="s">
        <v>1131</v>
      </c>
      <c r="C939" s="134">
        <v>0</v>
      </c>
      <c r="D939" s="134">
        <v>0</v>
      </c>
      <c r="E939" s="134">
        <v>0</v>
      </c>
      <c r="F939" s="134">
        <v>0</v>
      </c>
      <c r="G939" s="134">
        <v>0</v>
      </c>
      <c r="H939" s="171" t="str">
        <f>IFERROR((Table5[[#This Row],[_202340]]-Table5[[#This Row],[_201940]])/Table5[[#This Row],[_201940]]*1,"")</f>
        <v/>
      </c>
    </row>
    <row r="940" spans="1:8">
      <c r="A940" s="132">
        <v>157739</v>
      </c>
      <c r="B940" s="134" t="s">
        <v>1132</v>
      </c>
      <c r="C940" s="134">
        <v>43</v>
      </c>
      <c r="D940" s="134">
        <v>36</v>
      </c>
      <c r="E940" s="134">
        <v>39</v>
      </c>
      <c r="F940" s="134">
        <v>26</v>
      </c>
      <c r="G940" s="134">
        <v>34</v>
      </c>
      <c r="H940" s="171">
        <f>IFERROR((Table5[[#This Row],[_202340]]-Table5[[#This Row],[_201940]])/Table5[[#This Row],[_201940]]*1,"")</f>
        <v>-0.20930232558139536</v>
      </c>
    </row>
    <row r="941" spans="1:8">
      <c r="A941" s="132">
        <v>157739</v>
      </c>
      <c r="B941" s="134" t="s">
        <v>1133</v>
      </c>
      <c r="C941" s="134">
        <v>5</v>
      </c>
      <c r="D941" s="134">
        <v>9</v>
      </c>
      <c r="E941" s="134">
        <v>9</v>
      </c>
      <c r="F941" s="134">
        <v>4</v>
      </c>
      <c r="G941" s="134">
        <v>6</v>
      </c>
      <c r="H941" s="171">
        <f>IFERROR((Table5[[#This Row],[_202340]]-Table5[[#This Row],[_201940]])/Table5[[#This Row],[_201940]]*1,"")</f>
        <v>0.2</v>
      </c>
    </row>
    <row r="942" spans="1:8" ht="28.5">
      <c r="A942" s="132">
        <v>157739</v>
      </c>
      <c r="B942" s="134" t="s">
        <v>1162</v>
      </c>
      <c r="C942" s="134">
        <v>10</v>
      </c>
      <c r="D942" s="134">
        <v>5</v>
      </c>
      <c r="E942" s="134">
        <v>5</v>
      </c>
      <c r="F942" s="134">
        <v>5</v>
      </c>
      <c r="G942" s="134">
        <v>8</v>
      </c>
      <c r="H942" s="171">
        <f>IFERROR((Table5[[#This Row],[_202340]]-Table5[[#This Row],[_201940]])/Table5[[#This Row],[_201940]]*1,"")</f>
        <v>-0.2</v>
      </c>
    </row>
    <row r="943" spans="1:8" ht="28.5">
      <c r="A943" s="132">
        <v>157739</v>
      </c>
      <c r="B943" s="134" t="s">
        <v>1163</v>
      </c>
      <c r="C943" s="134" t="s">
        <v>129</v>
      </c>
      <c r="D943" s="134" t="s">
        <v>129</v>
      </c>
      <c r="E943" s="134" t="s">
        <v>129</v>
      </c>
      <c r="F943" s="134" t="s">
        <v>129</v>
      </c>
      <c r="G943" s="134" t="s">
        <v>129</v>
      </c>
      <c r="H943" s="171" t="str">
        <f>IFERROR((Table5[[#This Row],[_202340]]-Table5[[#This Row],[_201940]])/Table5[[#This Row],[_201940]]*1,"")</f>
        <v/>
      </c>
    </row>
    <row r="944" spans="1:8">
      <c r="A944" s="132">
        <v>157739</v>
      </c>
      <c r="B944" s="134" t="s">
        <v>1136</v>
      </c>
      <c r="C944" s="134">
        <v>15</v>
      </c>
      <c r="D944" s="134">
        <v>14</v>
      </c>
      <c r="E944" s="134">
        <v>14</v>
      </c>
      <c r="F944" s="134">
        <v>9</v>
      </c>
      <c r="G944" s="134">
        <v>14</v>
      </c>
      <c r="H944" s="171">
        <f>IFERROR((Table5[[#This Row],[_202340]]-Table5[[#This Row],[_201940]])/Table5[[#This Row],[_201940]]*1,"")</f>
        <v>-6.6666666666666666E-2</v>
      </c>
    </row>
    <row r="945" spans="1:8">
      <c r="A945" s="132">
        <v>157739</v>
      </c>
      <c r="B945" s="134" t="s">
        <v>1137</v>
      </c>
      <c r="C945" s="134">
        <v>35</v>
      </c>
      <c r="D945" s="134">
        <v>39</v>
      </c>
      <c r="E945" s="134">
        <v>36</v>
      </c>
      <c r="F945" s="134">
        <v>35</v>
      </c>
      <c r="G945" s="134">
        <v>41</v>
      </c>
      <c r="H945" s="171">
        <f>IFERROR((Table5[[#This Row],[_202340]]-Table5[[#This Row],[_201940]])/Table5[[#This Row],[_201940]]*1,"")</f>
        <v>0.17142857142857143</v>
      </c>
    </row>
    <row r="946" spans="1:8">
      <c r="A946" s="132">
        <v>157739</v>
      </c>
      <c r="B946" s="134" t="s">
        <v>1138</v>
      </c>
      <c r="C946" s="134">
        <v>5</v>
      </c>
      <c r="D946" s="134">
        <v>6</v>
      </c>
      <c r="E946" s="134">
        <v>10</v>
      </c>
      <c r="F946" s="134">
        <v>4</v>
      </c>
      <c r="G946" s="134">
        <v>6</v>
      </c>
      <c r="H946" s="171">
        <f>IFERROR((Table5[[#This Row],[_202340]]-Table5[[#This Row],[_201940]])/Table5[[#This Row],[_201940]]*1,"")</f>
        <v>0.2</v>
      </c>
    </row>
    <row r="947" spans="1:8" ht="28.5">
      <c r="A947" s="132">
        <v>157739</v>
      </c>
      <c r="B947" s="134" t="s">
        <v>1164</v>
      </c>
      <c r="C947" s="134">
        <v>10</v>
      </c>
      <c r="D947" s="134">
        <v>9</v>
      </c>
      <c r="E947" s="134">
        <v>6</v>
      </c>
      <c r="F947" s="134">
        <v>7</v>
      </c>
      <c r="G947" s="134">
        <v>8</v>
      </c>
      <c r="H947" s="171">
        <f>IFERROR((Table5[[#This Row],[_202340]]-Table5[[#This Row],[_201940]])/Table5[[#This Row],[_201940]]*1,"")</f>
        <v>-0.2</v>
      </c>
    </row>
    <row r="948" spans="1:8" ht="28.5">
      <c r="A948" s="132">
        <v>157739</v>
      </c>
      <c r="B948" s="134" t="s">
        <v>1165</v>
      </c>
      <c r="C948" s="134" t="s">
        <v>129</v>
      </c>
      <c r="D948" s="134" t="s">
        <v>129</v>
      </c>
      <c r="E948" s="134" t="s">
        <v>129</v>
      </c>
      <c r="F948" s="134" t="s">
        <v>129</v>
      </c>
      <c r="G948" s="134" t="s">
        <v>129</v>
      </c>
      <c r="H948" s="171" t="str">
        <f>IFERROR((Table5[[#This Row],[_202340]]-Table5[[#This Row],[_201940]])/Table5[[#This Row],[_201940]]*1,"")</f>
        <v/>
      </c>
    </row>
    <row r="949" spans="1:8">
      <c r="A949" s="132">
        <v>157739</v>
      </c>
      <c r="B949" s="134" t="s">
        <v>1141</v>
      </c>
      <c r="C949" s="134">
        <v>15</v>
      </c>
      <c r="D949" s="134">
        <v>15</v>
      </c>
      <c r="E949" s="134">
        <v>16</v>
      </c>
      <c r="F949" s="134">
        <v>11</v>
      </c>
      <c r="G949" s="134">
        <v>14</v>
      </c>
      <c r="H949" s="171">
        <f>IFERROR((Table5[[#This Row],[_202340]]-Table5[[#This Row],[_201940]])/Table5[[#This Row],[_201940]]*1,"")</f>
        <v>-6.6666666666666666E-2</v>
      </c>
    </row>
    <row r="950" spans="1:8">
      <c r="A950" s="132">
        <v>157739</v>
      </c>
      <c r="B950" s="134" t="s">
        <v>1142</v>
      </c>
      <c r="C950" s="134">
        <v>35</v>
      </c>
      <c r="D950" s="134">
        <v>42</v>
      </c>
      <c r="E950" s="134">
        <v>41</v>
      </c>
      <c r="F950" s="134">
        <v>42</v>
      </c>
      <c r="G950" s="134">
        <v>41</v>
      </c>
      <c r="H950" s="171">
        <f>IFERROR((Table5[[#This Row],[_202340]]-Table5[[#This Row],[_201940]])/Table5[[#This Row],[_201940]]*1,"")</f>
        <v>0.17142857142857143</v>
      </c>
    </row>
    <row r="951" spans="1:8">
      <c r="A951" s="132">
        <v>157739</v>
      </c>
      <c r="B951" s="134" t="s">
        <v>1143</v>
      </c>
      <c r="C951" s="134">
        <v>5</v>
      </c>
      <c r="D951" s="134">
        <v>6</v>
      </c>
      <c r="E951" s="134">
        <v>10</v>
      </c>
      <c r="F951" s="134">
        <v>4</v>
      </c>
      <c r="G951" s="134">
        <v>5</v>
      </c>
      <c r="H951" s="171">
        <f>IFERROR((Table5[[#This Row],[_202340]]-Table5[[#This Row],[_201940]])/Table5[[#This Row],[_201940]]*1,"")</f>
        <v>0</v>
      </c>
    </row>
    <row r="952" spans="1:8" ht="28.5">
      <c r="A952" s="132">
        <v>157739</v>
      </c>
      <c r="B952" s="134" t="s">
        <v>1166</v>
      </c>
      <c r="C952" s="134">
        <v>10</v>
      </c>
      <c r="D952" s="134">
        <v>9</v>
      </c>
      <c r="E952" s="134">
        <v>6</v>
      </c>
      <c r="F952" s="134">
        <v>8</v>
      </c>
      <c r="G952" s="134">
        <v>10</v>
      </c>
      <c r="H952" s="171">
        <f>IFERROR((Table5[[#This Row],[_202340]]-Table5[[#This Row],[_201940]])/Table5[[#This Row],[_201940]]*1,"")</f>
        <v>0</v>
      </c>
    </row>
    <row r="953" spans="1:8" ht="28.5">
      <c r="A953" s="132">
        <v>157739</v>
      </c>
      <c r="B953" s="134" t="s">
        <v>1167</v>
      </c>
      <c r="C953" s="134" t="s">
        <v>129</v>
      </c>
      <c r="D953" s="134" t="s">
        <v>129</v>
      </c>
      <c r="E953" s="134" t="s">
        <v>129</v>
      </c>
      <c r="F953" s="134" t="s">
        <v>129</v>
      </c>
      <c r="G953" s="134" t="s">
        <v>129</v>
      </c>
      <c r="H953" s="171" t="str">
        <f>IFERROR((Table5[[#This Row],[_202340]]-Table5[[#This Row],[_201940]])/Table5[[#This Row],[_201940]]*1,"")</f>
        <v/>
      </c>
    </row>
    <row r="954" spans="1:8">
      <c r="A954" s="132">
        <v>157739</v>
      </c>
      <c r="B954" s="134" t="s">
        <v>1146</v>
      </c>
      <c r="C954" s="134">
        <v>15</v>
      </c>
      <c r="D954" s="134">
        <v>15</v>
      </c>
      <c r="E954" s="134">
        <v>16</v>
      </c>
      <c r="F954" s="134">
        <v>12</v>
      </c>
      <c r="G954" s="134">
        <v>15</v>
      </c>
      <c r="H954" s="171">
        <f>IFERROR((Table5[[#This Row],[_202340]]-Table5[[#This Row],[_201940]])/Table5[[#This Row],[_201940]]*1,"")</f>
        <v>0</v>
      </c>
    </row>
    <row r="955" spans="1:8" ht="28.5">
      <c r="A955" s="132">
        <v>157739</v>
      </c>
      <c r="B955" s="134" t="s">
        <v>1147</v>
      </c>
      <c r="C955" s="134">
        <v>0</v>
      </c>
      <c r="D955" s="134">
        <v>0</v>
      </c>
      <c r="E955" s="134">
        <v>1</v>
      </c>
      <c r="F955" s="134">
        <v>0</v>
      </c>
      <c r="G955" s="134">
        <v>0</v>
      </c>
      <c r="H955" s="171" t="str">
        <f>IFERROR((Table5[[#This Row],[_202340]]-Table5[[#This Row],[_201940]])/Table5[[#This Row],[_201940]]*1,"")</f>
        <v/>
      </c>
    </row>
    <row r="956" spans="1:8" ht="28.5">
      <c r="A956" s="132">
        <v>157739</v>
      </c>
      <c r="B956" s="134" t="s">
        <v>1148</v>
      </c>
      <c r="C956" s="134">
        <v>15</v>
      </c>
      <c r="D956" s="134">
        <v>11</v>
      </c>
      <c r="E956" s="134">
        <v>12</v>
      </c>
      <c r="F956" s="134">
        <v>7</v>
      </c>
      <c r="G956" s="134">
        <v>12</v>
      </c>
      <c r="H956" s="171">
        <f>IFERROR((Table5[[#This Row],[_202340]]-Table5[[#This Row],[_201940]])/Table5[[#This Row],[_201940]]*1,"")</f>
        <v>-0.2</v>
      </c>
    </row>
    <row r="957" spans="1:8" ht="28.5">
      <c r="A957" s="132">
        <v>157739</v>
      </c>
      <c r="B957" s="134" t="s">
        <v>1149</v>
      </c>
      <c r="C957" s="134">
        <v>13</v>
      </c>
      <c r="D957" s="134">
        <v>10</v>
      </c>
      <c r="E957" s="134">
        <v>10</v>
      </c>
      <c r="F957" s="134">
        <v>7</v>
      </c>
      <c r="G957" s="134">
        <v>7</v>
      </c>
      <c r="H957" s="171">
        <f>IFERROR((Table5[[#This Row],[_202340]]-Table5[[#This Row],[_201940]])/Table5[[#This Row],[_201940]]*1,"")</f>
        <v>-0.46153846153846156</v>
      </c>
    </row>
    <row r="958" spans="1:8" ht="28.5">
      <c r="A958" s="132">
        <v>157739</v>
      </c>
      <c r="B958" s="134" t="s">
        <v>1150</v>
      </c>
      <c r="C958" s="134">
        <v>28</v>
      </c>
      <c r="D958" s="134">
        <v>21</v>
      </c>
      <c r="E958" s="134">
        <v>23</v>
      </c>
      <c r="F958" s="134">
        <v>14</v>
      </c>
      <c r="G958" s="134">
        <v>19</v>
      </c>
      <c r="H958" s="171">
        <f>IFERROR((Table5[[#This Row],[_202340]]-Table5[[#This Row],[_201940]])/Table5[[#This Row],[_201940]]*1,"")</f>
        <v>-0.32142857142857145</v>
      </c>
    </row>
    <row r="959" spans="1:8">
      <c r="A959" s="132">
        <v>157739</v>
      </c>
      <c r="B959" s="134" t="s">
        <v>1151</v>
      </c>
      <c r="C959" s="134">
        <v>35</v>
      </c>
      <c r="D959" s="134">
        <v>42</v>
      </c>
      <c r="E959" s="134">
        <v>41</v>
      </c>
      <c r="F959" s="134">
        <v>46</v>
      </c>
      <c r="G959" s="134">
        <v>44</v>
      </c>
      <c r="H959" s="171">
        <f>IFERROR((Table5[[#This Row],[_202340]]-Table5[[#This Row],[_201940]])/Table5[[#This Row],[_201940]]*1,"")</f>
        <v>0.25714285714285712</v>
      </c>
    </row>
    <row r="960" spans="1:8" ht="28.5">
      <c r="A960" s="132">
        <v>157739</v>
      </c>
      <c r="B960" s="134" t="s">
        <v>1152</v>
      </c>
      <c r="C960" s="134">
        <v>35</v>
      </c>
      <c r="D960" s="134">
        <v>31</v>
      </c>
      <c r="E960" s="134">
        <v>33</v>
      </c>
      <c r="F960" s="134">
        <v>27</v>
      </c>
      <c r="G960" s="134">
        <v>35</v>
      </c>
      <c r="H960" s="171">
        <f>IFERROR((Table5[[#This Row],[_202340]]-Table5[[#This Row],[_201940]])/Table5[[#This Row],[_201940]]*1,"")</f>
        <v>0</v>
      </c>
    </row>
    <row r="961" spans="1:8" ht="28.5">
      <c r="A961" s="132">
        <v>157739</v>
      </c>
      <c r="B961" s="134" t="s">
        <v>1153</v>
      </c>
      <c r="C961" s="134">
        <v>0</v>
      </c>
      <c r="D961" s="134">
        <v>0</v>
      </c>
      <c r="E961" s="134">
        <v>3</v>
      </c>
      <c r="F961" s="134">
        <v>0</v>
      </c>
      <c r="G961" s="134">
        <v>0</v>
      </c>
      <c r="H961" s="171" t="str">
        <f>IFERROR((Table5[[#This Row],[_202340]]-Table5[[#This Row],[_201940]])/Table5[[#This Row],[_201940]]*1,"")</f>
        <v/>
      </c>
    </row>
    <row r="962" spans="1:8" ht="28.5">
      <c r="A962" s="132">
        <v>157739</v>
      </c>
      <c r="B962" s="134" t="s">
        <v>1154</v>
      </c>
      <c r="C962" s="134">
        <v>35</v>
      </c>
      <c r="D962" s="134">
        <v>31</v>
      </c>
      <c r="E962" s="134">
        <v>31</v>
      </c>
      <c r="F962" s="134">
        <v>27</v>
      </c>
      <c r="G962" s="134">
        <v>35</v>
      </c>
      <c r="H962" s="171">
        <f>IFERROR((Table5[[#This Row],[_202340]]-Table5[[#This Row],[_201940]])/Table5[[#This Row],[_201940]]*1,"")</f>
        <v>0</v>
      </c>
    </row>
    <row r="963" spans="1:8" ht="28.5">
      <c r="A963" s="132">
        <v>157739</v>
      </c>
      <c r="B963" s="134" t="s">
        <v>1155</v>
      </c>
      <c r="C963" s="134">
        <v>30</v>
      </c>
      <c r="D963" s="134">
        <v>28</v>
      </c>
      <c r="E963" s="134">
        <v>26</v>
      </c>
      <c r="F963" s="134">
        <v>27</v>
      </c>
      <c r="G963" s="134">
        <v>21</v>
      </c>
      <c r="H963" s="171">
        <f>IFERROR((Table5[[#This Row],[_202340]]-Table5[[#This Row],[_201940]])/Table5[[#This Row],[_201940]]*1,"")</f>
        <v>-0.3</v>
      </c>
    </row>
    <row r="964" spans="1:8">
      <c r="A964" s="132">
        <v>159407</v>
      </c>
      <c r="B964" s="134" t="s">
        <v>1179</v>
      </c>
      <c r="C964" s="134">
        <v>209</v>
      </c>
      <c r="D964" s="134">
        <v>260</v>
      </c>
      <c r="E964" s="134">
        <v>210</v>
      </c>
      <c r="F964" s="134">
        <v>145</v>
      </c>
      <c r="G964" s="134">
        <v>172</v>
      </c>
      <c r="H964" s="171">
        <f>IFERROR((Table5[[#This Row],[_202340]]-Table5[[#This Row],[_201940]])/Table5[[#This Row],[_201940]]*1,"")</f>
        <v>-0.17703349282296652</v>
      </c>
    </row>
    <row r="965" spans="1:8">
      <c r="A965" s="132">
        <v>159407</v>
      </c>
      <c r="B965" s="134" t="s">
        <v>1131</v>
      </c>
      <c r="C965" s="134">
        <v>0</v>
      </c>
      <c r="D965" s="134">
        <v>0</v>
      </c>
      <c r="E965" s="134">
        <v>0</v>
      </c>
      <c r="F965" s="134">
        <v>0</v>
      </c>
      <c r="G965" s="134">
        <v>0</v>
      </c>
      <c r="H965" s="171" t="str">
        <f>IFERROR((Table5[[#This Row],[_202340]]-Table5[[#This Row],[_201940]])/Table5[[#This Row],[_201940]]*1,"")</f>
        <v/>
      </c>
    </row>
    <row r="966" spans="1:8">
      <c r="A966" s="132">
        <v>159407</v>
      </c>
      <c r="B966" s="134" t="s">
        <v>1132</v>
      </c>
      <c r="C966" s="134">
        <v>209</v>
      </c>
      <c r="D966" s="134">
        <v>260</v>
      </c>
      <c r="E966" s="134">
        <v>210</v>
      </c>
      <c r="F966" s="134">
        <v>145</v>
      </c>
      <c r="G966" s="134">
        <v>172</v>
      </c>
      <c r="H966" s="171">
        <f>IFERROR((Table5[[#This Row],[_202340]]-Table5[[#This Row],[_201940]])/Table5[[#This Row],[_201940]]*1,"")</f>
        <v>-0.17703349282296652</v>
      </c>
    </row>
    <row r="967" spans="1:8">
      <c r="A967" s="132">
        <v>159407</v>
      </c>
      <c r="B967" s="134" t="s">
        <v>1133</v>
      </c>
      <c r="C967" s="134">
        <v>1</v>
      </c>
      <c r="D967" s="134">
        <v>4</v>
      </c>
      <c r="E967" s="134">
        <v>5</v>
      </c>
      <c r="F967" s="134">
        <v>1</v>
      </c>
      <c r="G967" s="134">
        <v>3</v>
      </c>
      <c r="H967" s="171">
        <f>IFERROR((Table5[[#This Row],[_202340]]-Table5[[#This Row],[_201940]])/Table5[[#This Row],[_201940]]*1,"")</f>
        <v>2</v>
      </c>
    </row>
    <row r="968" spans="1:8" ht="28.5">
      <c r="A968" s="132">
        <v>159407</v>
      </c>
      <c r="B968" s="134" t="s">
        <v>1162</v>
      </c>
      <c r="C968" s="134">
        <v>42</v>
      </c>
      <c r="D968" s="134">
        <v>44</v>
      </c>
      <c r="E968" s="134">
        <v>45</v>
      </c>
      <c r="F968" s="134">
        <v>23</v>
      </c>
      <c r="G968" s="134">
        <v>40</v>
      </c>
      <c r="H968" s="171">
        <f>IFERROR((Table5[[#This Row],[_202340]]-Table5[[#This Row],[_201940]])/Table5[[#This Row],[_201940]]*1,"")</f>
        <v>-4.7619047619047616E-2</v>
      </c>
    </row>
    <row r="969" spans="1:8" ht="28.5">
      <c r="A969" s="132">
        <v>159407</v>
      </c>
      <c r="B969" s="134" t="s">
        <v>1163</v>
      </c>
      <c r="C969" s="134" t="s">
        <v>129</v>
      </c>
      <c r="D969" s="134" t="s">
        <v>129</v>
      </c>
      <c r="E969" s="134" t="s">
        <v>129</v>
      </c>
      <c r="F969" s="134" t="s">
        <v>129</v>
      </c>
      <c r="G969" s="134" t="s">
        <v>129</v>
      </c>
      <c r="H969" s="171" t="str">
        <f>IFERROR((Table5[[#This Row],[_202340]]-Table5[[#This Row],[_201940]])/Table5[[#This Row],[_201940]]*1,"")</f>
        <v/>
      </c>
    </row>
    <row r="970" spans="1:8">
      <c r="A970" s="132">
        <v>159407</v>
      </c>
      <c r="B970" s="134" t="s">
        <v>1136</v>
      </c>
      <c r="C970" s="134">
        <v>43</v>
      </c>
      <c r="D970" s="134">
        <v>48</v>
      </c>
      <c r="E970" s="134">
        <v>50</v>
      </c>
      <c r="F970" s="134">
        <v>24</v>
      </c>
      <c r="G970" s="134">
        <v>43</v>
      </c>
      <c r="H970" s="171">
        <f>IFERROR((Table5[[#This Row],[_202340]]-Table5[[#This Row],[_201940]])/Table5[[#This Row],[_201940]]*1,"")</f>
        <v>0</v>
      </c>
    </row>
    <row r="971" spans="1:8">
      <c r="A971" s="132">
        <v>159407</v>
      </c>
      <c r="B971" s="134" t="s">
        <v>1137</v>
      </c>
      <c r="C971" s="134">
        <v>21</v>
      </c>
      <c r="D971" s="134">
        <v>18</v>
      </c>
      <c r="E971" s="134">
        <v>24</v>
      </c>
      <c r="F971" s="134">
        <v>17</v>
      </c>
      <c r="G971" s="134">
        <v>25</v>
      </c>
      <c r="H971" s="171">
        <f>IFERROR((Table5[[#This Row],[_202340]]-Table5[[#This Row],[_201940]])/Table5[[#This Row],[_201940]]*1,"")</f>
        <v>0.19047619047619047</v>
      </c>
    </row>
    <row r="972" spans="1:8">
      <c r="A972" s="132">
        <v>159407</v>
      </c>
      <c r="B972" s="134" t="s">
        <v>1138</v>
      </c>
      <c r="C972" s="134">
        <v>1</v>
      </c>
      <c r="D972" s="134">
        <v>3</v>
      </c>
      <c r="E972" s="134">
        <v>6</v>
      </c>
      <c r="F972" s="134">
        <v>1</v>
      </c>
      <c r="G972" s="134">
        <v>2</v>
      </c>
      <c r="H972" s="171">
        <f>IFERROR((Table5[[#This Row],[_202340]]-Table5[[#This Row],[_201940]])/Table5[[#This Row],[_201940]]*1,"")</f>
        <v>1</v>
      </c>
    </row>
    <row r="973" spans="1:8" ht="28.5">
      <c r="A973" s="132">
        <v>159407</v>
      </c>
      <c r="B973" s="134" t="s">
        <v>1164</v>
      </c>
      <c r="C973" s="134">
        <v>52</v>
      </c>
      <c r="D973" s="134">
        <v>54</v>
      </c>
      <c r="E973" s="134">
        <v>52</v>
      </c>
      <c r="F973" s="134">
        <v>30</v>
      </c>
      <c r="G973" s="134">
        <v>46</v>
      </c>
      <c r="H973" s="171">
        <f>IFERROR((Table5[[#This Row],[_202340]]-Table5[[#This Row],[_201940]])/Table5[[#This Row],[_201940]]*1,"")</f>
        <v>-0.11538461538461539</v>
      </c>
    </row>
    <row r="974" spans="1:8" ht="28.5">
      <c r="A974" s="132">
        <v>159407</v>
      </c>
      <c r="B974" s="134" t="s">
        <v>1165</v>
      </c>
      <c r="C974" s="134" t="s">
        <v>129</v>
      </c>
      <c r="D974" s="134" t="s">
        <v>129</v>
      </c>
      <c r="E974" s="134" t="s">
        <v>129</v>
      </c>
      <c r="F974" s="134" t="s">
        <v>129</v>
      </c>
      <c r="G974" s="134" t="s">
        <v>129</v>
      </c>
      <c r="H974" s="171" t="str">
        <f>IFERROR((Table5[[#This Row],[_202340]]-Table5[[#This Row],[_201940]])/Table5[[#This Row],[_201940]]*1,"")</f>
        <v/>
      </c>
    </row>
    <row r="975" spans="1:8">
      <c r="A975" s="132">
        <v>159407</v>
      </c>
      <c r="B975" s="134" t="s">
        <v>1141</v>
      </c>
      <c r="C975" s="134">
        <v>53</v>
      </c>
      <c r="D975" s="134">
        <v>57</v>
      </c>
      <c r="E975" s="134">
        <v>58</v>
      </c>
      <c r="F975" s="134">
        <v>31</v>
      </c>
      <c r="G975" s="134">
        <v>48</v>
      </c>
      <c r="H975" s="171">
        <f>IFERROR((Table5[[#This Row],[_202340]]-Table5[[#This Row],[_201940]])/Table5[[#This Row],[_201940]]*1,"")</f>
        <v>-9.4339622641509441E-2</v>
      </c>
    </row>
    <row r="976" spans="1:8">
      <c r="A976" s="132">
        <v>159407</v>
      </c>
      <c r="B976" s="134" t="s">
        <v>1142</v>
      </c>
      <c r="C976" s="134">
        <v>25</v>
      </c>
      <c r="D976" s="134">
        <v>22</v>
      </c>
      <c r="E976" s="134">
        <v>28</v>
      </c>
      <c r="F976" s="134">
        <v>21</v>
      </c>
      <c r="G976" s="134">
        <v>28</v>
      </c>
      <c r="H976" s="171">
        <f>IFERROR((Table5[[#This Row],[_202340]]-Table5[[#This Row],[_201940]])/Table5[[#This Row],[_201940]]*1,"")</f>
        <v>0.12</v>
      </c>
    </row>
    <row r="977" spans="1:8">
      <c r="A977" s="132">
        <v>159407</v>
      </c>
      <c r="B977" s="134" t="s">
        <v>1143</v>
      </c>
      <c r="C977" s="134">
        <v>1</v>
      </c>
      <c r="D977" s="134">
        <v>3</v>
      </c>
      <c r="E977" s="134">
        <v>6</v>
      </c>
      <c r="F977" s="134">
        <v>1</v>
      </c>
      <c r="G977" s="134">
        <v>1</v>
      </c>
      <c r="H977" s="171">
        <f>IFERROR((Table5[[#This Row],[_202340]]-Table5[[#This Row],[_201940]])/Table5[[#This Row],[_201940]]*1,"")</f>
        <v>0</v>
      </c>
    </row>
    <row r="978" spans="1:8" ht="28.5">
      <c r="A978" s="132">
        <v>159407</v>
      </c>
      <c r="B978" s="134" t="s">
        <v>1166</v>
      </c>
      <c r="C978" s="134">
        <v>52</v>
      </c>
      <c r="D978" s="134">
        <v>56</v>
      </c>
      <c r="E978" s="134">
        <v>52</v>
      </c>
      <c r="F978" s="134">
        <v>33</v>
      </c>
      <c r="G978" s="134">
        <v>48</v>
      </c>
      <c r="H978" s="171">
        <f>IFERROR((Table5[[#This Row],[_202340]]-Table5[[#This Row],[_201940]])/Table5[[#This Row],[_201940]]*1,"")</f>
        <v>-7.6923076923076927E-2</v>
      </c>
    </row>
    <row r="979" spans="1:8" ht="28.5">
      <c r="A979" s="132">
        <v>159407</v>
      </c>
      <c r="B979" s="134" t="s">
        <v>1167</v>
      </c>
      <c r="C979" s="134" t="s">
        <v>129</v>
      </c>
      <c r="D979" s="134" t="s">
        <v>129</v>
      </c>
      <c r="E979" s="134" t="s">
        <v>129</v>
      </c>
      <c r="F979" s="134" t="s">
        <v>129</v>
      </c>
      <c r="G979" s="134" t="s">
        <v>129</v>
      </c>
      <c r="H979" s="171" t="str">
        <f>IFERROR((Table5[[#This Row],[_202340]]-Table5[[#This Row],[_201940]])/Table5[[#This Row],[_201940]]*1,"")</f>
        <v/>
      </c>
    </row>
    <row r="980" spans="1:8">
      <c r="A980" s="132">
        <v>159407</v>
      </c>
      <c r="B980" s="134" t="s">
        <v>1146</v>
      </c>
      <c r="C980" s="134">
        <v>53</v>
      </c>
      <c r="D980" s="134">
        <v>59</v>
      </c>
      <c r="E980" s="134">
        <v>58</v>
      </c>
      <c r="F980" s="134">
        <v>34</v>
      </c>
      <c r="G980" s="134">
        <v>49</v>
      </c>
      <c r="H980" s="171">
        <f>IFERROR((Table5[[#This Row],[_202340]]-Table5[[#This Row],[_201940]])/Table5[[#This Row],[_201940]]*1,"")</f>
        <v>-7.5471698113207544E-2</v>
      </c>
    </row>
    <row r="981" spans="1:8" ht="28.5">
      <c r="A981" s="132">
        <v>159407</v>
      </c>
      <c r="B981" s="134" t="s">
        <v>1147</v>
      </c>
      <c r="C981" s="134">
        <v>0</v>
      </c>
      <c r="D981" s="134">
        <v>1</v>
      </c>
      <c r="E981" s="134">
        <v>0</v>
      </c>
      <c r="F981" s="134">
        <v>0</v>
      </c>
      <c r="G981" s="134">
        <v>2</v>
      </c>
      <c r="H981" s="171" t="str">
        <f>IFERROR((Table5[[#This Row],[_202340]]-Table5[[#This Row],[_201940]])/Table5[[#This Row],[_201940]]*1,"")</f>
        <v/>
      </c>
    </row>
    <row r="982" spans="1:8" ht="28.5">
      <c r="A982" s="132">
        <v>159407</v>
      </c>
      <c r="B982" s="134" t="s">
        <v>1148</v>
      </c>
      <c r="C982" s="134">
        <v>150</v>
      </c>
      <c r="D982" s="134">
        <v>92</v>
      </c>
      <c r="E982" s="134">
        <v>130</v>
      </c>
      <c r="F982" s="134">
        <v>104</v>
      </c>
      <c r="G982" s="134">
        <v>105</v>
      </c>
      <c r="H982" s="171">
        <f>IFERROR((Table5[[#This Row],[_202340]]-Table5[[#This Row],[_201940]])/Table5[[#This Row],[_201940]]*1,"")</f>
        <v>-0.3</v>
      </c>
    </row>
    <row r="983" spans="1:8" ht="28.5">
      <c r="A983" s="132">
        <v>159407</v>
      </c>
      <c r="B983" s="134" t="s">
        <v>1149</v>
      </c>
      <c r="C983" s="134">
        <v>6</v>
      </c>
      <c r="D983" s="134">
        <v>108</v>
      </c>
      <c r="E983" s="134">
        <v>22</v>
      </c>
      <c r="F983" s="134">
        <v>7</v>
      </c>
      <c r="G983" s="134">
        <v>16</v>
      </c>
      <c r="H983" s="171">
        <f>IFERROR((Table5[[#This Row],[_202340]]-Table5[[#This Row],[_201940]])/Table5[[#This Row],[_201940]]*1,"")</f>
        <v>1.6666666666666667</v>
      </c>
    </row>
    <row r="984" spans="1:8" ht="28.5">
      <c r="A984" s="132">
        <v>159407</v>
      </c>
      <c r="B984" s="134" t="s">
        <v>1150</v>
      </c>
      <c r="C984" s="134">
        <v>156</v>
      </c>
      <c r="D984" s="134">
        <v>201</v>
      </c>
      <c r="E984" s="134">
        <v>152</v>
      </c>
      <c r="F984" s="134">
        <v>111</v>
      </c>
      <c r="G984" s="134">
        <v>123</v>
      </c>
      <c r="H984" s="171">
        <f>IFERROR((Table5[[#This Row],[_202340]]-Table5[[#This Row],[_201940]])/Table5[[#This Row],[_201940]]*1,"")</f>
        <v>-0.21153846153846154</v>
      </c>
    </row>
    <row r="985" spans="1:8">
      <c r="A985" s="132">
        <v>159407</v>
      </c>
      <c r="B985" s="134" t="s">
        <v>1151</v>
      </c>
      <c r="C985" s="134">
        <v>25</v>
      </c>
      <c r="D985" s="134">
        <v>23</v>
      </c>
      <c r="E985" s="134">
        <v>28</v>
      </c>
      <c r="F985" s="134">
        <v>23</v>
      </c>
      <c r="G985" s="134">
        <v>28</v>
      </c>
      <c r="H985" s="171">
        <f>IFERROR((Table5[[#This Row],[_202340]]-Table5[[#This Row],[_201940]])/Table5[[#This Row],[_201940]]*1,"")</f>
        <v>0.12</v>
      </c>
    </row>
    <row r="986" spans="1:8" ht="28.5">
      <c r="A986" s="132">
        <v>159407</v>
      </c>
      <c r="B986" s="134" t="s">
        <v>1152</v>
      </c>
      <c r="C986" s="134">
        <v>72</v>
      </c>
      <c r="D986" s="134">
        <v>36</v>
      </c>
      <c r="E986" s="134">
        <v>62</v>
      </c>
      <c r="F986" s="134">
        <v>72</v>
      </c>
      <c r="G986" s="134">
        <v>62</v>
      </c>
      <c r="H986" s="171">
        <f>IFERROR((Table5[[#This Row],[_202340]]-Table5[[#This Row],[_201940]])/Table5[[#This Row],[_201940]]*1,"")</f>
        <v>-0.1388888888888889</v>
      </c>
    </row>
    <row r="987" spans="1:8" ht="28.5">
      <c r="A987" s="132">
        <v>159407</v>
      </c>
      <c r="B987" s="134" t="s">
        <v>1153</v>
      </c>
      <c r="C987" s="134">
        <v>0</v>
      </c>
      <c r="D987" s="134">
        <v>0</v>
      </c>
      <c r="E987" s="134">
        <v>0</v>
      </c>
      <c r="F987" s="134">
        <v>0</v>
      </c>
      <c r="G987" s="134">
        <v>1</v>
      </c>
      <c r="H987" s="171" t="str">
        <f>IFERROR((Table5[[#This Row],[_202340]]-Table5[[#This Row],[_201940]])/Table5[[#This Row],[_201940]]*1,"")</f>
        <v/>
      </c>
    </row>
    <row r="988" spans="1:8" ht="28.5">
      <c r="A988" s="132">
        <v>159407</v>
      </c>
      <c r="B988" s="134" t="s">
        <v>1154</v>
      </c>
      <c r="C988" s="134">
        <v>72</v>
      </c>
      <c r="D988" s="134">
        <v>35</v>
      </c>
      <c r="E988" s="134">
        <v>62</v>
      </c>
      <c r="F988" s="134">
        <v>72</v>
      </c>
      <c r="G988" s="134">
        <v>61</v>
      </c>
      <c r="H988" s="171">
        <f>IFERROR((Table5[[#This Row],[_202340]]-Table5[[#This Row],[_201940]])/Table5[[#This Row],[_201940]]*1,"")</f>
        <v>-0.15277777777777779</v>
      </c>
    </row>
    <row r="989" spans="1:8" ht="28.5">
      <c r="A989" s="132">
        <v>159407</v>
      </c>
      <c r="B989" s="134" t="s">
        <v>1155</v>
      </c>
      <c r="C989" s="134">
        <v>3</v>
      </c>
      <c r="D989" s="134">
        <v>42</v>
      </c>
      <c r="E989" s="134">
        <v>10</v>
      </c>
      <c r="F989" s="134">
        <v>5</v>
      </c>
      <c r="G989" s="134">
        <v>9</v>
      </c>
      <c r="H989" s="171">
        <f>IFERROR((Table5[[#This Row],[_202340]]-Table5[[#This Row],[_201940]])/Table5[[#This Row],[_201940]]*1,"")</f>
        <v>2</v>
      </c>
    </row>
    <row r="990" spans="1:8">
      <c r="A990" s="132">
        <v>161767</v>
      </c>
      <c r="B990" s="134" t="s">
        <v>1179</v>
      </c>
      <c r="C990" s="134">
        <v>13637</v>
      </c>
      <c r="D990" s="134">
        <v>12623</v>
      </c>
      <c r="E990" s="134">
        <v>11934</v>
      </c>
      <c r="F990" s="134">
        <v>11700</v>
      </c>
      <c r="G990" s="134">
        <v>11274</v>
      </c>
      <c r="H990" s="171">
        <f>IFERROR((Table5[[#This Row],[_202340]]-Table5[[#This Row],[_201940]])/Table5[[#This Row],[_201940]]*1,"")</f>
        <v>-0.17327858033291779</v>
      </c>
    </row>
    <row r="991" spans="1:8">
      <c r="A991" s="132">
        <v>161767</v>
      </c>
      <c r="B991" s="134" t="s">
        <v>1131</v>
      </c>
      <c r="C991" s="134">
        <v>24</v>
      </c>
      <c r="D991" s="134">
        <v>18</v>
      </c>
      <c r="E991" s="134">
        <v>16</v>
      </c>
      <c r="F991" s="134">
        <v>16</v>
      </c>
      <c r="G991" s="134">
        <v>9</v>
      </c>
      <c r="H991" s="171">
        <f>IFERROR((Table5[[#This Row],[_202340]]-Table5[[#This Row],[_201940]])/Table5[[#This Row],[_201940]]*1,"")</f>
        <v>-0.625</v>
      </c>
    </row>
    <row r="992" spans="1:8">
      <c r="A992" s="132">
        <v>161767</v>
      </c>
      <c r="B992" s="134" t="s">
        <v>1132</v>
      </c>
      <c r="C992" s="134">
        <v>13613</v>
      </c>
      <c r="D992" s="134">
        <v>12605</v>
      </c>
      <c r="E992" s="134">
        <v>11918</v>
      </c>
      <c r="F992" s="134">
        <v>11684</v>
      </c>
      <c r="G992" s="134">
        <v>11265</v>
      </c>
      <c r="H992" s="171">
        <f>IFERROR((Table5[[#This Row],[_202340]]-Table5[[#This Row],[_201940]])/Table5[[#This Row],[_201940]]*1,"")</f>
        <v>-0.17248218614559613</v>
      </c>
    </row>
    <row r="993" spans="1:8">
      <c r="A993" s="132">
        <v>161767</v>
      </c>
      <c r="B993" s="134" t="s">
        <v>1133</v>
      </c>
      <c r="C993" s="134">
        <v>823</v>
      </c>
      <c r="D993" s="134">
        <v>736</v>
      </c>
      <c r="E993" s="134">
        <v>731</v>
      </c>
      <c r="F993" s="134">
        <v>672</v>
      </c>
      <c r="G993" s="134">
        <v>575</v>
      </c>
      <c r="H993" s="171">
        <f>IFERROR((Table5[[#This Row],[_202340]]-Table5[[#This Row],[_201940]])/Table5[[#This Row],[_201940]]*1,"")</f>
        <v>-0.30133657351154314</v>
      </c>
    </row>
    <row r="994" spans="1:8" ht="28.5">
      <c r="A994" s="132">
        <v>161767</v>
      </c>
      <c r="B994" s="134" t="s">
        <v>1162</v>
      </c>
      <c r="C994" s="134">
        <v>3007</v>
      </c>
      <c r="D994" s="134">
        <v>2775</v>
      </c>
      <c r="E994" s="134">
        <v>2885</v>
      </c>
      <c r="F994" s="134">
        <v>2810</v>
      </c>
      <c r="G994" s="134">
        <v>3003</v>
      </c>
      <c r="H994" s="171">
        <f>IFERROR((Table5[[#This Row],[_202340]]-Table5[[#This Row],[_201940]])/Table5[[#This Row],[_201940]]*1,"")</f>
        <v>-1.3302294645826404E-3</v>
      </c>
    </row>
    <row r="995" spans="1:8" ht="28.5">
      <c r="A995" s="132">
        <v>161767</v>
      </c>
      <c r="B995" s="134" t="s">
        <v>1163</v>
      </c>
      <c r="C995" s="134" t="s">
        <v>129</v>
      </c>
      <c r="D995" s="134" t="s">
        <v>129</v>
      </c>
      <c r="E995" s="134" t="s">
        <v>129</v>
      </c>
      <c r="F995" s="134" t="s">
        <v>129</v>
      </c>
      <c r="G995" s="134" t="s">
        <v>129</v>
      </c>
      <c r="H995" s="171" t="str">
        <f>IFERROR((Table5[[#This Row],[_202340]]-Table5[[#This Row],[_201940]])/Table5[[#This Row],[_201940]]*1,"")</f>
        <v/>
      </c>
    </row>
    <row r="996" spans="1:8">
      <c r="A996" s="132">
        <v>161767</v>
      </c>
      <c r="B996" s="134" t="s">
        <v>1136</v>
      </c>
      <c r="C996" s="134">
        <v>3830</v>
      </c>
      <c r="D996" s="134">
        <v>3511</v>
      </c>
      <c r="E996" s="134">
        <v>3616</v>
      </c>
      <c r="F996" s="134">
        <v>3482</v>
      </c>
      <c r="G996" s="134">
        <v>3578</v>
      </c>
      <c r="H996" s="171">
        <f>IFERROR((Table5[[#This Row],[_202340]]-Table5[[#This Row],[_201940]])/Table5[[#This Row],[_201940]]*1,"")</f>
        <v>-6.5796344647519586E-2</v>
      </c>
    </row>
    <row r="997" spans="1:8">
      <c r="A997" s="132">
        <v>161767</v>
      </c>
      <c r="B997" s="134" t="s">
        <v>1137</v>
      </c>
      <c r="C997" s="134">
        <v>28</v>
      </c>
      <c r="D997" s="134">
        <v>28</v>
      </c>
      <c r="E997" s="134">
        <v>30</v>
      </c>
      <c r="F997" s="134">
        <v>30</v>
      </c>
      <c r="G997" s="134">
        <v>32</v>
      </c>
      <c r="H997" s="171">
        <f>IFERROR((Table5[[#This Row],[_202340]]-Table5[[#This Row],[_201940]])/Table5[[#This Row],[_201940]]*1,"")</f>
        <v>0.14285714285714285</v>
      </c>
    </row>
    <row r="998" spans="1:8">
      <c r="A998" s="132">
        <v>161767</v>
      </c>
      <c r="B998" s="134" t="s">
        <v>1138</v>
      </c>
      <c r="C998" s="134">
        <v>844</v>
      </c>
      <c r="D998" s="134">
        <v>764</v>
      </c>
      <c r="E998" s="134">
        <v>745</v>
      </c>
      <c r="F998" s="134">
        <v>673</v>
      </c>
      <c r="G998" s="134">
        <v>577</v>
      </c>
      <c r="H998" s="171">
        <f>IFERROR((Table5[[#This Row],[_202340]]-Table5[[#This Row],[_201940]])/Table5[[#This Row],[_201940]]*1,"")</f>
        <v>-0.31635071090047395</v>
      </c>
    </row>
    <row r="999" spans="1:8" ht="28.5">
      <c r="A999" s="132">
        <v>161767</v>
      </c>
      <c r="B999" s="134" t="s">
        <v>1164</v>
      </c>
      <c r="C999" s="134">
        <v>3598</v>
      </c>
      <c r="D999" s="134">
        <v>3302</v>
      </c>
      <c r="E999" s="134">
        <v>3359</v>
      </c>
      <c r="F999" s="134">
        <v>3276</v>
      </c>
      <c r="G999" s="134">
        <v>3534</v>
      </c>
      <c r="H999" s="171">
        <f>IFERROR((Table5[[#This Row],[_202340]]-Table5[[#This Row],[_201940]])/Table5[[#This Row],[_201940]]*1,"")</f>
        <v>-1.7787659811006114E-2</v>
      </c>
    </row>
    <row r="1000" spans="1:8" ht="28.5">
      <c r="A1000" s="132">
        <v>161767</v>
      </c>
      <c r="B1000" s="134" t="s">
        <v>1165</v>
      </c>
      <c r="C1000" s="134" t="s">
        <v>129</v>
      </c>
      <c r="D1000" s="134" t="s">
        <v>129</v>
      </c>
      <c r="E1000" s="134" t="s">
        <v>129</v>
      </c>
      <c r="F1000" s="134" t="s">
        <v>129</v>
      </c>
      <c r="G1000" s="134" t="s">
        <v>129</v>
      </c>
      <c r="H1000" s="171" t="str">
        <f>IFERROR((Table5[[#This Row],[_202340]]-Table5[[#This Row],[_201940]])/Table5[[#This Row],[_201940]]*1,"")</f>
        <v/>
      </c>
    </row>
    <row r="1001" spans="1:8">
      <c r="A1001" s="132">
        <v>161767</v>
      </c>
      <c r="B1001" s="134" t="s">
        <v>1141</v>
      </c>
      <c r="C1001" s="134">
        <v>4442</v>
      </c>
      <c r="D1001" s="134">
        <v>4066</v>
      </c>
      <c r="E1001" s="134">
        <v>4104</v>
      </c>
      <c r="F1001" s="134">
        <v>3949</v>
      </c>
      <c r="G1001" s="134">
        <v>4111</v>
      </c>
      <c r="H1001" s="171">
        <f>IFERROR((Table5[[#This Row],[_202340]]-Table5[[#This Row],[_201940]])/Table5[[#This Row],[_201940]]*1,"")</f>
        <v>-7.4515983791085094E-2</v>
      </c>
    </row>
    <row r="1002" spans="1:8">
      <c r="A1002" s="132">
        <v>161767</v>
      </c>
      <c r="B1002" s="134" t="s">
        <v>1142</v>
      </c>
      <c r="C1002" s="134">
        <v>33</v>
      </c>
      <c r="D1002" s="134">
        <v>32</v>
      </c>
      <c r="E1002" s="134">
        <v>34</v>
      </c>
      <c r="F1002" s="134">
        <v>34</v>
      </c>
      <c r="G1002" s="134">
        <v>36</v>
      </c>
      <c r="H1002" s="171">
        <f>IFERROR((Table5[[#This Row],[_202340]]-Table5[[#This Row],[_201940]])/Table5[[#This Row],[_201940]]*1,"")</f>
        <v>9.0909090909090912E-2</v>
      </c>
    </row>
    <row r="1003" spans="1:8">
      <c r="A1003" s="132">
        <v>161767</v>
      </c>
      <c r="B1003" s="134" t="s">
        <v>1143</v>
      </c>
      <c r="C1003" s="134">
        <v>845</v>
      </c>
      <c r="D1003" s="134">
        <v>768</v>
      </c>
      <c r="E1003" s="134">
        <v>711</v>
      </c>
      <c r="F1003" s="134">
        <v>679</v>
      </c>
      <c r="G1003" s="134">
        <v>578</v>
      </c>
      <c r="H1003" s="171">
        <f>IFERROR((Table5[[#This Row],[_202340]]-Table5[[#This Row],[_201940]])/Table5[[#This Row],[_201940]]*1,"")</f>
        <v>-0.31597633136094677</v>
      </c>
    </row>
    <row r="1004" spans="1:8" ht="28.5">
      <c r="A1004" s="132">
        <v>161767</v>
      </c>
      <c r="B1004" s="134" t="s">
        <v>1166</v>
      </c>
      <c r="C1004" s="134">
        <v>3848</v>
      </c>
      <c r="D1004" s="134">
        <v>3557</v>
      </c>
      <c r="E1004" s="134">
        <v>3643</v>
      </c>
      <c r="F1004" s="134">
        <v>3540</v>
      </c>
      <c r="G1004" s="134">
        <v>3749</v>
      </c>
      <c r="H1004" s="171">
        <f>IFERROR((Table5[[#This Row],[_202340]]-Table5[[#This Row],[_201940]])/Table5[[#This Row],[_201940]]*1,"")</f>
        <v>-2.5727650727650729E-2</v>
      </c>
    </row>
    <row r="1005" spans="1:8" ht="28.5">
      <c r="A1005" s="132">
        <v>161767</v>
      </c>
      <c r="B1005" s="134" t="s">
        <v>1167</v>
      </c>
      <c r="C1005" s="134" t="s">
        <v>129</v>
      </c>
      <c r="D1005" s="134" t="s">
        <v>129</v>
      </c>
      <c r="E1005" s="134" t="s">
        <v>129</v>
      </c>
      <c r="F1005" s="134" t="s">
        <v>129</v>
      </c>
      <c r="G1005" s="134" t="s">
        <v>129</v>
      </c>
      <c r="H1005" s="171" t="str">
        <f>IFERROR((Table5[[#This Row],[_202340]]-Table5[[#This Row],[_201940]])/Table5[[#This Row],[_201940]]*1,"")</f>
        <v/>
      </c>
    </row>
    <row r="1006" spans="1:8">
      <c r="A1006" s="132">
        <v>161767</v>
      </c>
      <c r="B1006" s="134" t="s">
        <v>1146</v>
      </c>
      <c r="C1006" s="134">
        <v>4693</v>
      </c>
      <c r="D1006" s="134">
        <v>4325</v>
      </c>
      <c r="E1006" s="134">
        <v>4354</v>
      </c>
      <c r="F1006" s="134">
        <v>4219</v>
      </c>
      <c r="G1006" s="134">
        <v>4327</v>
      </c>
      <c r="H1006" s="171">
        <f>IFERROR((Table5[[#This Row],[_202340]]-Table5[[#This Row],[_201940]])/Table5[[#This Row],[_201940]]*1,"")</f>
        <v>-7.7988493500958878E-2</v>
      </c>
    </row>
    <row r="1007" spans="1:8" ht="28.5">
      <c r="A1007" s="132">
        <v>161767</v>
      </c>
      <c r="B1007" s="134" t="s">
        <v>1147</v>
      </c>
      <c r="C1007" s="134">
        <v>279</v>
      </c>
      <c r="D1007" s="134">
        <v>288</v>
      </c>
      <c r="E1007" s="134">
        <v>235</v>
      </c>
      <c r="F1007" s="134">
        <v>209</v>
      </c>
      <c r="G1007" s="134">
        <v>180</v>
      </c>
      <c r="H1007" s="171">
        <f>IFERROR((Table5[[#This Row],[_202340]]-Table5[[#This Row],[_201940]])/Table5[[#This Row],[_201940]]*1,"")</f>
        <v>-0.35483870967741937</v>
      </c>
    </row>
    <row r="1008" spans="1:8" ht="28.5">
      <c r="A1008" s="132">
        <v>161767</v>
      </c>
      <c r="B1008" s="134" t="s">
        <v>1148</v>
      </c>
      <c r="C1008" s="134">
        <v>3755</v>
      </c>
      <c r="D1008" s="134">
        <v>3400</v>
      </c>
      <c r="E1008" s="134">
        <v>3095</v>
      </c>
      <c r="F1008" s="134">
        <v>3027</v>
      </c>
      <c r="G1008" s="134">
        <v>2882</v>
      </c>
      <c r="H1008" s="171">
        <f>IFERROR((Table5[[#This Row],[_202340]]-Table5[[#This Row],[_201940]])/Table5[[#This Row],[_201940]]*1,"")</f>
        <v>-0.23249001331557922</v>
      </c>
    </row>
    <row r="1009" spans="1:8" ht="28.5">
      <c r="A1009" s="132">
        <v>161767</v>
      </c>
      <c r="B1009" s="134" t="s">
        <v>1149</v>
      </c>
      <c r="C1009" s="134">
        <v>4886</v>
      </c>
      <c r="D1009" s="134">
        <v>4592</v>
      </c>
      <c r="E1009" s="134">
        <v>4234</v>
      </c>
      <c r="F1009" s="134">
        <v>4229</v>
      </c>
      <c r="G1009" s="134">
        <v>3876</v>
      </c>
      <c r="H1009" s="171">
        <f>IFERROR((Table5[[#This Row],[_202340]]-Table5[[#This Row],[_201940]])/Table5[[#This Row],[_201940]]*1,"")</f>
        <v>-0.20671305771592305</v>
      </c>
    </row>
    <row r="1010" spans="1:8" ht="28.5">
      <c r="A1010" s="132">
        <v>161767</v>
      </c>
      <c r="B1010" s="134" t="s">
        <v>1150</v>
      </c>
      <c r="C1010" s="134">
        <v>8920</v>
      </c>
      <c r="D1010" s="134">
        <v>8280</v>
      </c>
      <c r="E1010" s="134">
        <v>7564</v>
      </c>
      <c r="F1010" s="134">
        <v>7465</v>
      </c>
      <c r="G1010" s="134">
        <v>6938</v>
      </c>
      <c r="H1010" s="171">
        <f>IFERROR((Table5[[#This Row],[_202340]]-Table5[[#This Row],[_201940]])/Table5[[#This Row],[_201940]]*1,"")</f>
        <v>-0.22219730941704036</v>
      </c>
    </row>
    <row r="1011" spans="1:8">
      <c r="A1011" s="132">
        <v>161767</v>
      </c>
      <c r="B1011" s="134" t="s">
        <v>1151</v>
      </c>
      <c r="C1011" s="134">
        <v>34</v>
      </c>
      <c r="D1011" s="134">
        <v>34</v>
      </c>
      <c r="E1011" s="134">
        <v>37</v>
      </c>
      <c r="F1011" s="134">
        <v>36</v>
      </c>
      <c r="G1011" s="134">
        <v>38</v>
      </c>
      <c r="H1011" s="171">
        <f>IFERROR((Table5[[#This Row],[_202340]]-Table5[[#This Row],[_201940]])/Table5[[#This Row],[_201940]]*1,"")</f>
        <v>0.11764705882352941</v>
      </c>
    </row>
    <row r="1012" spans="1:8" ht="28.5">
      <c r="A1012" s="132">
        <v>161767</v>
      </c>
      <c r="B1012" s="134" t="s">
        <v>1152</v>
      </c>
      <c r="C1012" s="134">
        <v>30</v>
      </c>
      <c r="D1012" s="134">
        <v>29</v>
      </c>
      <c r="E1012" s="134">
        <v>28</v>
      </c>
      <c r="F1012" s="134">
        <v>28</v>
      </c>
      <c r="G1012" s="134">
        <v>27</v>
      </c>
      <c r="H1012" s="171">
        <f>IFERROR((Table5[[#This Row],[_202340]]-Table5[[#This Row],[_201940]])/Table5[[#This Row],[_201940]]*1,"")</f>
        <v>-0.1</v>
      </c>
    </row>
    <row r="1013" spans="1:8" ht="28.5">
      <c r="A1013" s="132">
        <v>161767</v>
      </c>
      <c r="B1013" s="134" t="s">
        <v>1153</v>
      </c>
      <c r="C1013" s="134">
        <v>2</v>
      </c>
      <c r="D1013" s="134">
        <v>2</v>
      </c>
      <c r="E1013" s="134">
        <v>2</v>
      </c>
      <c r="F1013" s="134">
        <v>2</v>
      </c>
      <c r="G1013" s="134">
        <v>2</v>
      </c>
      <c r="H1013" s="171">
        <f>IFERROR((Table5[[#This Row],[_202340]]-Table5[[#This Row],[_201940]])/Table5[[#This Row],[_201940]]*1,"")</f>
        <v>0</v>
      </c>
    </row>
    <row r="1014" spans="1:8" ht="28.5">
      <c r="A1014" s="132">
        <v>161767</v>
      </c>
      <c r="B1014" s="134" t="s">
        <v>1154</v>
      </c>
      <c r="C1014" s="134">
        <v>28</v>
      </c>
      <c r="D1014" s="134">
        <v>27</v>
      </c>
      <c r="E1014" s="134">
        <v>26</v>
      </c>
      <c r="F1014" s="134">
        <v>26</v>
      </c>
      <c r="G1014" s="134">
        <v>26</v>
      </c>
      <c r="H1014" s="171">
        <f>IFERROR((Table5[[#This Row],[_202340]]-Table5[[#This Row],[_201940]])/Table5[[#This Row],[_201940]]*1,"")</f>
        <v>-7.1428571428571425E-2</v>
      </c>
    </row>
    <row r="1015" spans="1:8" ht="28.5">
      <c r="A1015" s="132">
        <v>161767</v>
      </c>
      <c r="B1015" s="134" t="s">
        <v>1155</v>
      </c>
      <c r="C1015" s="134">
        <v>36</v>
      </c>
      <c r="D1015" s="134">
        <v>36</v>
      </c>
      <c r="E1015" s="134">
        <v>36</v>
      </c>
      <c r="F1015" s="134">
        <v>36</v>
      </c>
      <c r="G1015" s="134">
        <v>34</v>
      </c>
      <c r="H1015" s="171">
        <f>IFERROR((Table5[[#This Row],[_202340]]-Table5[[#This Row],[_201940]])/Table5[[#This Row],[_201940]]*1,"")</f>
        <v>-5.5555555555555552E-2</v>
      </c>
    </row>
    <row r="1016" spans="1:8">
      <c r="A1016" s="132">
        <v>162122</v>
      </c>
      <c r="B1016" s="134" t="s">
        <v>1179</v>
      </c>
      <c r="C1016" s="134">
        <v>760</v>
      </c>
      <c r="D1016" s="134">
        <v>705</v>
      </c>
      <c r="E1016" s="134">
        <v>785</v>
      </c>
      <c r="F1016" s="134">
        <v>846</v>
      </c>
      <c r="G1016" s="134">
        <v>763</v>
      </c>
      <c r="H1016" s="171">
        <f>IFERROR((Table5[[#This Row],[_202340]]-Table5[[#This Row],[_201940]])/Table5[[#This Row],[_201940]]*1,"")</f>
        <v>3.9473684210526317E-3</v>
      </c>
    </row>
    <row r="1017" spans="1:8">
      <c r="A1017" s="132">
        <v>162122</v>
      </c>
      <c r="B1017" s="134" t="s">
        <v>1131</v>
      </c>
      <c r="C1017" s="134">
        <v>0</v>
      </c>
      <c r="D1017" s="134">
        <v>0</v>
      </c>
      <c r="E1017" s="134">
        <v>0</v>
      </c>
      <c r="F1017" s="134">
        <v>0</v>
      </c>
      <c r="G1017" s="134">
        <v>0</v>
      </c>
      <c r="H1017" s="171" t="str">
        <f>IFERROR((Table5[[#This Row],[_202340]]-Table5[[#This Row],[_201940]])/Table5[[#This Row],[_201940]]*1,"")</f>
        <v/>
      </c>
    </row>
    <row r="1018" spans="1:8">
      <c r="A1018" s="132">
        <v>162122</v>
      </c>
      <c r="B1018" s="134" t="s">
        <v>1132</v>
      </c>
      <c r="C1018" s="134">
        <v>760</v>
      </c>
      <c r="D1018" s="134">
        <v>705</v>
      </c>
      <c r="E1018" s="134">
        <v>785</v>
      </c>
      <c r="F1018" s="134">
        <v>846</v>
      </c>
      <c r="G1018" s="134">
        <v>763</v>
      </c>
      <c r="H1018" s="171">
        <f>IFERROR((Table5[[#This Row],[_202340]]-Table5[[#This Row],[_201940]])/Table5[[#This Row],[_201940]]*1,"")</f>
        <v>3.9473684210526317E-3</v>
      </c>
    </row>
    <row r="1019" spans="1:8">
      <c r="A1019" s="132">
        <v>162122</v>
      </c>
      <c r="B1019" s="134" t="s">
        <v>1133</v>
      </c>
      <c r="C1019" s="134">
        <v>21</v>
      </c>
      <c r="D1019" s="134">
        <v>19</v>
      </c>
      <c r="E1019" s="134">
        <v>18</v>
      </c>
      <c r="F1019" s="134">
        <v>20</v>
      </c>
      <c r="G1019" s="134">
        <v>16</v>
      </c>
      <c r="H1019" s="171">
        <f>IFERROR((Table5[[#This Row],[_202340]]-Table5[[#This Row],[_201940]])/Table5[[#This Row],[_201940]]*1,"")</f>
        <v>-0.23809523809523808</v>
      </c>
    </row>
    <row r="1020" spans="1:8" ht="28.5">
      <c r="A1020" s="132">
        <v>162122</v>
      </c>
      <c r="B1020" s="134" t="s">
        <v>1162</v>
      </c>
      <c r="C1020" s="134">
        <v>79</v>
      </c>
      <c r="D1020" s="134">
        <v>58</v>
      </c>
      <c r="E1020" s="134">
        <v>71</v>
      </c>
      <c r="F1020" s="134">
        <v>72</v>
      </c>
      <c r="G1020" s="134">
        <v>61</v>
      </c>
      <c r="H1020" s="171">
        <f>IFERROR((Table5[[#This Row],[_202340]]-Table5[[#This Row],[_201940]])/Table5[[#This Row],[_201940]]*1,"")</f>
        <v>-0.22784810126582278</v>
      </c>
    </row>
    <row r="1021" spans="1:8" ht="28.5">
      <c r="A1021" s="132">
        <v>162122</v>
      </c>
      <c r="B1021" s="134" t="s">
        <v>1163</v>
      </c>
      <c r="C1021" s="134" t="s">
        <v>129</v>
      </c>
      <c r="D1021" s="134" t="s">
        <v>129</v>
      </c>
      <c r="E1021" s="134" t="s">
        <v>129</v>
      </c>
      <c r="F1021" s="134" t="s">
        <v>129</v>
      </c>
      <c r="G1021" s="134" t="s">
        <v>129</v>
      </c>
      <c r="H1021" s="171" t="str">
        <f>IFERROR((Table5[[#This Row],[_202340]]-Table5[[#This Row],[_201940]])/Table5[[#This Row],[_201940]]*1,"")</f>
        <v/>
      </c>
    </row>
    <row r="1022" spans="1:8">
      <c r="A1022" s="132">
        <v>162122</v>
      </c>
      <c r="B1022" s="134" t="s">
        <v>1136</v>
      </c>
      <c r="C1022" s="134">
        <v>100</v>
      </c>
      <c r="D1022" s="134">
        <v>77</v>
      </c>
      <c r="E1022" s="134">
        <v>89</v>
      </c>
      <c r="F1022" s="134">
        <v>92</v>
      </c>
      <c r="G1022" s="134">
        <v>77</v>
      </c>
      <c r="H1022" s="171">
        <f>IFERROR((Table5[[#This Row],[_202340]]-Table5[[#This Row],[_201940]])/Table5[[#This Row],[_201940]]*1,"")</f>
        <v>-0.23</v>
      </c>
    </row>
    <row r="1023" spans="1:8">
      <c r="A1023" s="132">
        <v>162122</v>
      </c>
      <c r="B1023" s="134" t="s">
        <v>1137</v>
      </c>
      <c r="C1023" s="134">
        <v>13</v>
      </c>
      <c r="D1023" s="134">
        <v>11</v>
      </c>
      <c r="E1023" s="134">
        <v>11</v>
      </c>
      <c r="F1023" s="134">
        <v>11</v>
      </c>
      <c r="G1023" s="134">
        <v>10</v>
      </c>
      <c r="H1023" s="171">
        <f>IFERROR((Table5[[#This Row],[_202340]]-Table5[[#This Row],[_201940]])/Table5[[#This Row],[_201940]]*1,"")</f>
        <v>-0.23076923076923078</v>
      </c>
    </row>
    <row r="1024" spans="1:8">
      <c r="A1024" s="132">
        <v>162122</v>
      </c>
      <c r="B1024" s="134" t="s">
        <v>1138</v>
      </c>
      <c r="C1024" s="134">
        <v>22</v>
      </c>
      <c r="D1024" s="134">
        <v>21</v>
      </c>
      <c r="E1024" s="134">
        <v>21</v>
      </c>
      <c r="F1024" s="134">
        <v>19</v>
      </c>
      <c r="G1024" s="134">
        <v>14</v>
      </c>
      <c r="H1024" s="171">
        <f>IFERROR((Table5[[#This Row],[_202340]]-Table5[[#This Row],[_201940]])/Table5[[#This Row],[_201940]]*1,"")</f>
        <v>-0.36363636363636365</v>
      </c>
    </row>
    <row r="1025" spans="1:8" ht="28.5">
      <c r="A1025" s="132">
        <v>162122</v>
      </c>
      <c r="B1025" s="134" t="s">
        <v>1164</v>
      </c>
      <c r="C1025" s="134">
        <v>105</v>
      </c>
      <c r="D1025" s="134">
        <v>74</v>
      </c>
      <c r="E1025" s="134">
        <v>87</v>
      </c>
      <c r="F1025" s="134">
        <v>86</v>
      </c>
      <c r="G1025" s="134">
        <v>80</v>
      </c>
      <c r="H1025" s="171">
        <f>IFERROR((Table5[[#This Row],[_202340]]-Table5[[#This Row],[_201940]])/Table5[[#This Row],[_201940]]*1,"")</f>
        <v>-0.23809523809523808</v>
      </c>
    </row>
    <row r="1026" spans="1:8" ht="28.5">
      <c r="A1026" s="132">
        <v>162122</v>
      </c>
      <c r="B1026" s="134" t="s">
        <v>1165</v>
      </c>
      <c r="C1026" s="134" t="s">
        <v>129</v>
      </c>
      <c r="D1026" s="134" t="s">
        <v>129</v>
      </c>
      <c r="E1026" s="134" t="s">
        <v>129</v>
      </c>
      <c r="F1026" s="134" t="s">
        <v>129</v>
      </c>
      <c r="G1026" s="134" t="s">
        <v>129</v>
      </c>
      <c r="H1026" s="171" t="str">
        <f>IFERROR((Table5[[#This Row],[_202340]]-Table5[[#This Row],[_201940]])/Table5[[#This Row],[_201940]]*1,"")</f>
        <v/>
      </c>
    </row>
    <row r="1027" spans="1:8">
      <c r="A1027" s="132">
        <v>162122</v>
      </c>
      <c r="B1027" s="134" t="s">
        <v>1141</v>
      </c>
      <c r="C1027" s="134">
        <v>127</v>
      </c>
      <c r="D1027" s="134">
        <v>95</v>
      </c>
      <c r="E1027" s="134">
        <v>108</v>
      </c>
      <c r="F1027" s="134">
        <v>105</v>
      </c>
      <c r="G1027" s="134">
        <v>94</v>
      </c>
      <c r="H1027" s="171">
        <f>IFERROR((Table5[[#This Row],[_202340]]-Table5[[#This Row],[_201940]])/Table5[[#This Row],[_201940]]*1,"")</f>
        <v>-0.25984251968503935</v>
      </c>
    </row>
    <row r="1028" spans="1:8">
      <c r="A1028" s="132">
        <v>162122</v>
      </c>
      <c r="B1028" s="134" t="s">
        <v>1142</v>
      </c>
      <c r="C1028" s="134">
        <v>17</v>
      </c>
      <c r="D1028" s="134">
        <v>13</v>
      </c>
      <c r="E1028" s="134">
        <v>14</v>
      </c>
      <c r="F1028" s="134">
        <v>12</v>
      </c>
      <c r="G1028" s="134">
        <v>12</v>
      </c>
      <c r="H1028" s="171">
        <f>IFERROR((Table5[[#This Row],[_202340]]-Table5[[#This Row],[_201940]])/Table5[[#This Row],[_201940]]*1,"")</f>
        <v>-0.29411764705882354</v>
      </c>
    </row>
    <row r="1029" spans="1:8">
      <c r="A1029" s="132">
        <v>162122</v>
      </c>
      <c r="B1029" s="134" t="s">
        <v>1143</v>
      </c>
      <c r="C1029" s="134">
        <v>21</v>
      </c>
      <c r="D1029" s="134">
        <v>20</v>
      </c>
      <c r="E1029" s="134">
        <v>22</v>
      </c>
      <c r="F1029" s="134">
        <v>19</v>
      </c>
      <c r="G1029" s="134">
        <v>13</v>
      </c>
      <c r="H1029" s="171">
        <f>IFERROR((Table5[[#This Row],[_202340]]-Table5[[#This Row],[_201940]])/Table5[[#This Row],[_201940]]*1,"")</f>
        <v>-0.38095238095238093</v>
      </c>
    </row>
    <row r="1030" spans="1:8" ht="28.5">
      <c r="A1030" s="132">
        <v>162122</v>
      </c>
      <c r="B1030" s="134" t="s">
        <v>1166</v>
      </c>
      <c r="C1030" s="134">
        <v>113</v>
      </c>
      <c r="D1030" s="134">
        <v>79</v>
      </c>
      <c r="E1030" s="134">
        <v>95</v>
      </c>
      <c r="F1030" s="134">
        <v>93</v>
      </c>
      <c r="G1030" s="134">
        <v>85</v>
      </c>
      <c r="H1030" s="171">
        <f>IFERROR((Table5[[#This Row],[_202340]]-Table5[[#This Row],[_201940]])/Table5[[#This Row],[_201940]]*1,"")</f>
        <v>-0.24778761061946902</v>
      </c>
    </row>
    <row r="1031" spans="1:8" ht="28.5">
      <c r="A1031" s="132">
        <v>162122</v>
      </c>
      <c r="B1031" s="134" t="s">
        <v>1167</v>
      </c>
      <c r="C1031" s="134" t="s">
        <v>129</v>
      </c>
      <c r="D1031" s="134" t="s">
        <v>129</v>
      </c>
      <c r="E1031" s="134" t="s">
        <v>129</v>
      </c>
      <c r="F1031" s="134" t="s">
        <v>129</v>
      </c>
      <c r="G1031" s="134" t="s">
        <v>129</v>
      </c>
      <c r="H1031" s="171" t="str">
        <f>IFERROR((Table5[[#This Row],[_202340]]-Table5[[#This Row],[_201940]])/Table5[[#This Row],[_201940]]*1,"")</f>
        <v/>
      </c>
    </row>
    <row r="1032" spans="1:8">
      <c r="A1032" s="132">
        <v>162122</v>
      </c>
      <c r="B1032" s="134" t="s">
        <v>1146</v>
      </c>
      <c r="C1032" s="134">
        <v>134</v>
      </c>
      <c r="D1032" s="134">
        <v>99</v>
      </c>
      <c r="E1032" s="134">
        <v>117</v>
      </c>
      <c r="F1032" s="134">
        <v>112</v>
      </c>
      <c r="G1032" s="134">
        <v>98</v>
      </c>
      <c r="H1032" s="171">
        <f>IFERROR((Table5[[#This Row],[_202340]]-Table5[[#This Row],[_201940]])/Table5[[#This Row],[_201940]]*1,"")</f>
        <v>-0.26865671641791045</v>
      </c>
    </row>
    <row r="1033" spans="1:8" ht="28.5">
      <c r="A1033" s="132">
        <v>162122</v>
      </c>
      <c r="B1033" s="134" t="s">
        <v>1147</v>
      </c>
      <c r="C1033" s="134">
        <v>8</v>
      </c>
      <c r="D1033" s="134">
        <v>11</v>
      </c>
      <c r="E1033" s="134">
        <v>10</v>
      </c>
      <c r="F1033" s="134">
        <v>8</v>
      </c>
      <c r="G1033" s="134">
        <v>0</v>
      </c>
      <c r="H1033" s="171">
        <f>IFERROR((Table5[[#This Row],[_202340]]-Table5[[#This Row],[_201940]])/Table5[[#This Row],[_201940]]*1,"")</f>
        <v>-1</v>
      </c>
    </row>
    <row r="1034" spans="1:8" ht="28.5">
      <c r="A1034" s="132">
        <v>162122</v>
      </c>
      <c r="B1034" s="134" t="s">
        <v>1148</v>
      </c>
      <c r="C1034" s="134">
        <v>395</v>
      </c>
      <c r="D1034" s="134">
        <v>369</v>
      </c>
      <c r="E1034" s="134">
        <v>533</v>
      </c>
      <c r="F1034" s="134">
        <v>500</v>
      </c>
      <c r="G1034" s="134">
        <v>334</v>
      </c>
      <c r="H1034" s="171">
        <f>IFERROR((Table5[[#This Row],[_202340]]-Table5[[#This Row],[_201940]])/Table5[[#This Row],[_201940]]*1,"")</f>
        <v>-0.15443037974683543</v>
      </c>
    </row>
    <row r="1035" spans="1:8" ht="28.5">
      <c r="A1035" s="132">
        <v>162122</v>
      </c>
      <c r="B1035" s="134" t="s">
        <v>1149</v>
      </c>
      <c r="C1035" s="134">
        <v>223</v>
      </c>
      <c r="D1035" s="134">
        <v>226</v>
      </c>
      <c r="E1035" s="134">
        <v>125</v>
      </c>
      <c r="F1035" s="134">
        <v>226</v>
      </c>
      <c r="G1035" s="134">
        <v>331</v>
      </c>
      <c r="H1035" s="171">
        <f>IFERROR((Table5[[#This Row],[_202340]]-Table5[[#This Row],[_201940]])/Table5[[#This Row],[_201940]]*1,"")</f>
        <v>0.48430493273542602</v>
      </c>
    </row>
    <row r="1036" spans="1:8" ht="28.5">
      <c r="A1036" s="132">
        <v>162122</v>
      </c>
      <c r="B1036" s="134" t="s">
        <v>1150</v>
      </c>
      <c r="C1036" s="134">
        <v>626</v>
      </c>
      <c r="D1036" s="134">
        <v>606</v>
      </c>
      <c r="E1036" s="134">
        <v>668</v>
      </c>
      <c r="F1036" s="134">
        <v>734</v>
      </c>
      <c r="G1036" s="134">
        <v>665</v>
      </c>
      <c r="H1036" s="171">
        <f>IFERROR((Table5[[#This Row],[_202340]]-Table5[[#This Row],[_201940]])/Table5[[#This Row],[_201940]]*1,"")</f>
        <v>6.2300319488817889E-2</v>
      </c>
    </row>
    <row r="1037" spans="1:8">
      <c r="A1037" s="132">
        <v>162122</v>
      </c>
      <c r="B1037" s="134" t="s">
        <v>1151</v>
      </c>
      <c r="C1037" s="134">
        <v>18</v>
      </c>
      <c r="D1037" s="134">
        <v>14</v>
      </c>
      <c r="E1037" s="134">
        <v>15</v>
      </c>
      <c r="F1037" s="134">
        <v>13</v>
      </c>
      <c r="G1037" s="134">
        <v>13</v>
      </c>
      <c r="H1037" s="171">
        <f>IFERROR((Table5[[#This Row],[_202340]]-Table5[[#This Row],[_201940]])/Table5[[#This Row],[_201940]]*1,"")</f>
        <v>-0.27777777777777779</v>
      </c>
    </row>
    <row r="1038" spans="1:8" ht="28.5">
      <c r="A1038" s="132">
        <v>162122</v>
      </c>
      <c r="B1038" s="134" t="s">
        <v>1152</v>
      </c>
      <c r="C1038" s="134">
        <v>53</v>
      </c>
      <c r="D1038" s="134">
        <v>54</v>
      </c>
      <c r="E1038" s="134">
        <v>69</v>
      </c>
      <c r="F1038" s="134">
        <v>60</v>
      </c>
      <c r="G1038" s="134">
        <v>44</v>
      </c>
      <c r="H1038" s="171">
        <f>IFERROR((Table5[[#This Row],[_202340]]-Table5[[#This Row],[_201940]])/Table5[[#This Row],[_201940]]*1,"")</f>
        <v>-0.16981132075471697</v>
      </c>
    </row>
    <row r="1039" spans="1:8" ht="28.5">
      <c r="A1039" s="132">
        <v>162122</v>
      </c>
      <c r="B1039" s="134" t="s">
        <v>1153</v>
      </c>
      <c r="C1039" s="134">
        <v>1</v>
      </c>
      <c r="D1039" s="134">
        <v>2</v>
      </c>
      <c r="E1039" s="134">
        <v>1</v>
      </c>
      <c r="F1039" s="134">
        <v>1</v>
      </c>
      <c r="G1039" s="134">
        <v>0</v>
      </c>
      <c r="H1039" s="171">
        <f>IFERROR((Table5[[#This Row],[_202340]]-Table5[[#This Row],[_201940]])/Table5[[#This Row],[_201940]]*1,"")</f>
        <v>-1</v>
      </c>
    </row>
    <row r="1040" spans="1:8" ht="28.5">
      <c r="A1040" s="132">
        <v>162122</v>
      </c>
      <c r="B1040" s="134" t="s">
        <v>1154</v>
      </c>
      <c r="C1040" s="134">
        <v>52</v>
      </c>
      <c r="D1040" s="134">
        <v>52</v>
      </c>
      <c r="E1040" s="134">
        <v>68</v>
      </c>
      <c r="F1040" s="134">
        <v>59</v>
      </c>
      <c r="G1040" s="134">
        <v>44</v>
      </c>
      <c r="H1040" s="171">
        <f>IFERROR((Table5[[#This Row],[_202340]]-Table5[[#This Row],[_201940]])/Table5[[#This Row],[_201940]]*1,"")</f>
        <v>-0.15384615384615385</v>
      </c>
    </row>
    <row r="1041" spans="1:8" ht="28.5">
      <c r="A1041" s="132">
        <v>162122</v>
      </c>
      <c r="B1041" s="134" t="s">
        <v>1155</v>
      </c>
      <c r="C1041" s="134">
        <v>29</v>
      </c>
      <c r="D1041" s="134">
        <v>32</v>
      </c>
      <c r="E1041" s="134">
        <v>16</v>
      </c>
      <c r="F1041" s="134">
        <v>27</v>
      </c>
      <c r="G1041" s="134">
        <v>43</v>
      </c>
      <c r="H1041" s="171">
        <f>IFERROR((Table5[[#This Row],[_202340]]-Table5[[#This Row],[_201940]])/Table5[[#This Row],[_201940]]*1,"")</f>
        <v>0.48275862068965519</v>
      </c>
    </row>
    <row r="1042" spans="1:8">
      <c r="A1042" s="132">
        <v>162706</v>
      </c>
      <c r="B1042" s="134" t="s">
        <v>1179</v>
      </c>
      <c r="C1042" s="134">
        <v>439</v>
      </c>
      <c r="D1042" s="134">
        <v>434</v>
      </c>
      <c r="E1042" s="134">
        <v>358</v>
      </c>
      <c r="F1042" s="134">
        <v>278</v>
      </c>
      <c r="G1042" s="134">
        <v>255</v>
      </c>
      <c r="H1042" s="171">
        <f>IFERROR((Table5[[#This Row],[_202340]]-Table5[[#This Row],[_201940]])/Table5[[#This Row],[_201940]]*1,"")</f>
        <v>-0.4191343963553531</v>
      </c>
    </row>
    <row r="1043" spans="1:8">
      <c r="A1043" s="132">
        <v>162706</v>
      </c>
      <c r="B1043" s="134" t="s">
        <v>1131</v>
      </c>
      <c r="C1043" s="134">
        <v>0</v>
      </c>
      <c r="D1043" s="134">
        <v>0</v>
      </c>
      <c r="E1043" s="134">
        <v>1</v>
      </c>
      <c r="F1043" s="134">
        <v>0</v>
      </c>
      <c r="G1043" s="134">
        <v>1</v>
      </c>
      <c r="H1043" s="171" t="str">
        <f>IFERROR((Table5[[#This Row],[_202340]]-Table5[[#This Row],[_201940]])/Table5[[#This Row],[_201940]]*1,"")</f>
        <v/>
      </c>
    </row>
    <row r="1044" spans="1:8">
      <c r="A1044" s="132">
        <v>162706</v>
      </c>
      <c r="B1044" s="134" t="s">
        <v>1132</v>
      </c>
      <c r="C1044" s="134">
        <v>439</v>
      </c>
      <c r="D1044" s="134">
        <v>434</v>
      </c>
      <c r="E1044" s="134">
        <v>357</v>
      </c>
      <c r="F1044" s="134">
        <v>278</v>
      </c>
      <c r="G1044" s="134">
        <v>254</v>
      </c>
      <c r="H1044" s="171">
        <f>IFERROR((Table5[[#This Row],[_202340]]-Table5[[#This Row],[_201940]])/Table5[[#This Row],[_201940]]*1,"")</f>
        <v>-0.42141230068337132</v>
      </c>
    </row>
    <row r="1045" spans="1:8">
      <c r="A1045" s="132">
        <v>162706</v>
      </c>
      <c r="B1045" s="134" t="s">
        <v>1133</v>
      </c>
      <c r="C1045" s="134">
        <v>5</v>
      </c>
      <c r="D1045" s="134">
        <v>12</v>
      </c>
      <c r="E1045" s="134">
        <v>4</v>
      </c>
      <c r="F1045" s="134">
        <v>4</v>
      </c>
      <c r="G1045" s="134">
        <v>2</v>
      </c>
      <c r="H1045" s="171">
        <f>IFERROR((Table5[[#This Row],[_202340]]-Table5[[#This Row],[_201940]])/Table5[[#This Row],[_201940]]*1,"")</f>
        <v>-0.6</v>
      </c>
    </row>
    <row r="1046" spans="1:8" ht="28.5">
      <c r="A1046" s="132">
        <v>162706</v>
      </c>
      <c r="B1046" s="134" t="s">
        <v>1162</v>
      </c>
      <c r="C1046" s="134">
        <v>99</v>
      </c>
      <c r="D1046" s="134">
        <v>82</v>
      </c>
      <c r="E1046" s="134">
        <v>76</v>
      </c>
      <c r="F1046" s="134">
        <v>60</v>
      </c>
      <c r="G1046" s="134">
        <v>63</v>
      </c>
      <c r="H1046" s="171">
        <f>IFERROR((Table5[[#This Row],[_202340]]-Table5[[#This Row],[_201940]])/Table5[[#This Row],[_201940]]*1,"")</f>
        <v>-0.36363636363636365</v>
      </c>
    </row>
    <row r="1047" spans="1:8" ht="28.5">
      <c r="A1047" s="132">
        <v>162706</v>
      </c>
      <c r="B1047" s="134" t="s">
        <v>1163</v>
      </c>
      <c r="C1047" s="134" t="s">
        <v>129</v>
      </c>
      <c r="D1047" s="134" t="s">
        <v>129</v>
      </c>
      <c r="E1047" s="134" t="s">
        <v>129</v>
      </c>
      <c r="F1047" s="134" t="s">
        <v>129</v>
      </c>
      <c r="G1047" s="134" t="s">
        <v>129</v>
      </c>
      <c r="H1047" s="171" t="str">
        <f>IFERROR((Table5[[#This Row],[_202340]]-Table5[[#This Row],[_201940]])/Table5[[#This Row],[_201940]]*1,"")</f>
        <v/>
      </c>
    </row>
    <row r="1048" spans="1:8">
      <c r="A1048" s="132">
        <v>162706</v>
      </c>
      <c r="B1048" s="134" t="s">
        <v>1136</v>
      </c>
      <c r="C1048" s="134">
        <v>104</v>
      </c>
      <c r="D1048" s="134">
        <v>94</v>
      </c>
      <c r="E1048" s="134">
        <v>80</v>
      </c>
      <c r="F1048" s="134">
        <v>64</v>
      </c>
      <c r="G1048" s="134">
        <v>65</v>
      </c>
      <c r="H1048" s="171">
        <f>IFERROR((Table5[[#This Row],[_202340]]-Table5[[#This Row],[_201940]])/Table5[[#This Row],[_201940]]*1,"")</f>
        <v>-0.375</v>
      </c>
    </row>
    <row r="1049" spans="1:8">
      <c r="A1049" s="132">
        <v>162706</v>
      </c>
      <c r="B1049" s="134" t="s">
        <v>1137</v>
      </c>
      <c r="C1049" s="134">
        <v>24</v>
      </c>
      <c r="D1049" s="134">
        <v>22</v>
      </c>
      <c r="E1049" s="134">
        <v>22</v>
      </c>
      <c r="F1049" s="134">
        <v>23</v>
      </c>
      <c r="G1049" s="134">
        <v>26</v>
      </c>
      <c r="H1049" s="171">
        <f>IFERROR((Table5[[#This Row],[_202340]]-Table5[[#This Row],[_201940]])/Table5[[#This Row],[_201940]]*1,"")</f>
        <v>8.3333333333333329E-2</v>
      </c>
    </row>
    <row r="1050" spans="1:8">
      <c r="A1050" s="132">
        <v>162706</v>
      </c>
      <c r="B1050" s="134" t="s">
        <v>1138</v>
      </c>
      <c r="C1050" s="134">
        <v>7</v>
      </c>
      <c r="D1050" s="134">
        <v>14</v>
      </c>
      <c r="E1050" s="134">
        <v>6</v>
      </c>
      <c r="F1050" s="134">
        <v>4</v>
      </c>
      <c r="G1050" s="134">
        <v>2</v>
      </c>
      <c r="H1050" s="171">
        <f>IFERROR((Table5[[#This Row],[_202340]]-Table5[[#This Row],[_201940]])/Table5[[#This Row],[_201940]]*1,"")</f>
        <v>-0.7142857142857143</v>
      </c>
    </row>
    <row r="1051" spans="1:8" ht="28.5">
      <c r="A1051" s="132">
        <v>162706</v>
      </c>
      <c r="B1051" s="134" t="s">
        <v>1164</v>
      </c>
      <c r="C1051" s="134">
        <v>120</v>
      </c>
      <c r="D1051" s="134">
        <v>96</v>
      </c>
      <c r="E1051" s="134">
        <v>84</v>
      </c>
      <c r="F1051" s="134">
        <v>71</v>
      </c>
      <c r="G1051" s="134">
        <v>72</v>
      </c>
      <c r="H1051" s="171">
        <f>IFERROR((Table5[[#This Row],[_202340]]-Table5[[#This Row],[_201940]])/Table5[[#This Row],[_201940]]*1,"")</f>
        <v>-0.4</v>
      </c>
    </row>
    <row r="1052" spans="1:8" ht="28.5">
      <c r="A1052" s="132">
        <v>162706</v>
      </c>
      <c r="B1052" s="134" t="s">
        <v>1165</v>
      </c>
      <c r="C1052" s="134" t="s">
        <v>129</v>
      </c>
      <c r="D1052" s="134" t="s">
        <v>129</v>
      </c>
      <c r="E1052" s="134" t="s">
        <v>129</v>
      </c>
      <c r="F1052" s="134" t="s">
        <v>129</v>
      </c>
      <c r="G1052" s="134" t="s">
        <v>129</v>
      </c>
      <c r="H1052" s="171" t="str">
        <f>IFERROR((Table5[[#This Row],[_202340]]-Table5[[#This Row],[_201940]])/Table5[[#This Row],[_201940]]*1,"")</f>
        <v/>
      </c>
    </row>
    <row r="1053" spans="1:8">
      <c r="A1053" s="132">
        <v>162706</v>
      </c>
      <c r="B1053" s="134" t="s">
        <v>1141</v>
      </c>
      <c r="C1053" s="134">
        <v>127</v>
      </c>
      <c r="D1053" s="134">
        <v>110</v>
      </c>
      <c r="E1053" s="134">
        <v>90</v>
      </c>
      <c r="F1053" s="134">
        <v>75</v>
      </c>
      <c r="G1053" s="134">
        <v>74</v>
      </c>
      <c r="H1053" s="171">
        <f>IFERROR((Table5[[#This Row],[_202340]]-Table5[[#This Row],[_201940]])/Table5[[#This Row],[_201940]]*1,"")</f>
        <v>-0.41732283464566927</v>
      </c>
    </row>
    <row r="1054" spans="1:8">
      <c r="A1054" s="132">
        <v>162706</v>
      </c>
      <c r="B1054" s="134" t="s">
        <v>1142</v>
      </c>
      <c r="C1054" s="134">
        <v>29</v>
      </c>
      <c r="D1054" s="134">
        <v>25</v>
      </c>
      <c r="E1054" s="134">
        <v>25</v>
      </c>
      <c r="F1054" s="134">
        <v>27</v>
      </c>
      <c r="G1054" s="134">
        <v>29</v>
      </c>
      <c r="H1054" s="171">
        <f>IFERROR((Table5[[#This Row],[_202340]]-Table5[[#This Row],[_201940]])/Table5[[#This Row],[_201940]]*1,"")</f>
        <v>0</v>
      </c>
    </row>
    <row r="1055" spans="1:8">
      <c r="A1055" s="132">
        <v>162706</v>
      </c>
      <c r="B1055" s="134" t="s">
        <v>1143</v>
      </c>
      <c r="C1055" s="134">
        <v>7</v>
      </c>
      <c r="D1055" s="134">
        <v>15</v>
      </c>
      <c r="E1055" s="134">
        <v>6</v>
      </c>
      <c r="F1055" s="134">
        <v>4</v>
      </c>
      <c r="G1055" s="134">
        <v>2</v>
      </c>
      <c r="H1055" s="171">
        <f>IFERROR((Table5[[#This Row],[_202340]]-Table5[[#This Row],[_201940]])/Table5[[#This Row],[_201940]]*1,"")</f>
        <v>-0.7142857142857143</v>
      </c>
    </row>
    <row r="1056" spans="1:8" ht="28.5">
      <c r="A1056" s="132">
        <v>162706</v>
      </c>
      <c r="B1056" s="134" t="s">
        <v>1166</v>
      </c>
      <c r="C1056" s="134">
        <v>122</v>
      </c>
      <c r="D1056" s="134">
        <v>104</v>
      </c>
      <c r="E1056" s="134">
        <v>88</v>
      </c>
      <c r="F1056" s="134">
        <v>76</v>
      </c>
      <c r="G1056" s="134">
        <v>77</v>
      </c>
      <c r="H1056" s="171">
        <f>IFERROR((Table5[[#This Row],[_202340]]-Table5[[#This Row],[_201940]])/Table5[[#This Row],[_201940]]*1,"")</f>
        <v>-0.36885245901639346</v>
      </c>
    </row>
    <row r="1057" spans="1:8" ht="28.5">
      <c r="A1057" s="132">
        <v>162706</v>
      </c>
      <c r="B1057" s="134" t="s">
        <v>1167</v>
      </c>
      <c r="C1057" s="134" t="s">
        <v>129</v>
      </c>
      <c r="D1057" s="134" t="s">
        <v>129</v>
      </c>
      <c r="E1057" s="134" t="s">
        <v>129</v>
      </c>
      <c r="F1057" s="134" t="s">
        <v>129</v>
      </c>
      <c r="G1057" s="134" t="s">
        <v>129</v>
      </c>
      <c r="H1057" s="171" t="str">
        <f>IFERROR((Table5[[#This Row],[_202340]]-Table5[[#This Row],[_201940]])/Table5[[#This Row],[_201940]]*1,"")</f>
        <v/>
      </c>
    </row>
    <row r="1058" spans="1:8">
      <c r="A1058" s="132">
        <v>162706</v>
      </c>
      <c r="B1058" s="134" t="s">
        <v>1146</v>
      </c>
      <c r="C1058" s="134">
        <v>129</v>
      </c>
      <c r="D1058" s="134">
        <v>119</v>
      </c>
      <c r="E1058" s="134">
        <v>94</v>
      </c>
      <c r="F1058" s="134">
        <v>80</v>
      </c>
      <c r="G1058" s="134">
        <v>79</v>
      </c>
      <c r="H1058" s="171">
        <f>IFERROR((Table5[[#This Row],[_202340]]-Table5[[#This Row],[_201940]])/Table5[[#This Row],[_201940]]*1,"")</f>
        <v>-0.38759689922480622</v>
      </c>
    </row>
    <row r="1059" spans="1:8" ht="28.5">
      <c r="A1059" s="132">
        <v>162706</v>
      </c>
      <c r="B1059" s="134" t="s">
        <v>1147</v>
      </c>
      <c r="C1059" s="134">
        <v>6</v>
      </c>
      <c r="D1059" s="134">
        <v>6</v>
      </c>
      <c r="E1059" s="134">
        <v>4</v>
      </c>
      <c r="F1059" s="134">
        <v>3</v>
      </c>
      <c r="G1059" s="134">
        <v>1</v>
      </c>
      <c r="H1059" s="171">
        <f>IFERROR((Table5[[#This Row],[_202340]]-Table5[[#This Row],[_201940]])/Table5[[#This Row],[_201940]]*1,"")</f>
        <v>-0.83333333333333337</v>
      </c>
    </row>
    <row r="1060" spans="1:8" ht="28.5">
      <c r="A1060" s="132">
        <v>162706</v>
      </c>
      <c r="B1060" s="134" t="s">
        <v>1148</v>
      </c>
      <c r="C1060" s="134">
        <v>166</v>
      </c>
      <c r="D1060" s="134">
        <v>146</v>
      </c>
      <c r="E1060" s="134">
        <v>141</v>
      </c>
      <c r="F1060" s="134">
        <v>122</v>
      </c>
      <c r="G1060" s="134">
        <v>93</v>
      </c>
      <c r="H1060" s="171">
        <f>IFERROR((Table5[[#This Row],[_202340]]-Table5[[#This Row],[_201940]])/Table5[[#This Row],[_201940]]*1,"")</f>
        <v>-0.43975903614457829</v>
      </c>
    </row>
    <row r="1061" spans="1:8" ht="28.5">
      <c r="A1061" s="132">
        <v>162706</v>
      </c>
      <c r="B1061" s="134" t="s">
        <v>1149</v>
      </c>
      <c r="C1061" s="134">
        <v>138</v>
      </c>
      <c r="D1061" s="134">
        <v>163</v>
      </c>
      <c r="E1061" s="134">
        <v>118</v>
      </c>
      <c r="F1061" s="134">
        <v>73</v>
      </c>
      <c r="G1061" s="134">
        <v>81</v>
      </c>
      <c r="H1061" s="171">
        <f>IFERROR((Table5[[#This Row],[_202340]]-Table5[[#This Row],[_201940]])/Table5[[#This Row],[_201940]]*1,"")</f>
        <v>-0.41304347826086957</v>
      </c>
    </row>
    <row r="1062" spans="1:8" ht="28.5">
      <c r="A1062" s="132">
        <v>162706</v>
      </c>
      <c r="B1062" s="134" t="s">
        <v>1150</v>
      </c>
      <c r="C1062" s="134">
        <v>310</v>
      </c>
      <c r="D1062" s="134">
        <v>315</v>
      </c>
      <c r="E1062" s="134">
        <v>263</v>
      </c>
      <c r="F1062" s="134">
        <v>198</v>
      </c>
      <c r="G1062" s="134">
        <v>175</v>
      </c>
      <c r="H1062" s="171">
        <f>IFERROR((Table5[[#This Row],[_202340]]-Table5[[#This Row],[_201940]])/Table5[[#This Row],[_201940]]*1,"")</f>
        <v>-0.43548387096774194</v>
      </c>
    </row>
    <row r="1063" spans="1:8">
      <c r="A1063" s="132">
        <v>162706</v>
      </c>
      <c r="B1063" s="134" t="s">
        <v>1151</v>
      </c>
      <c r="C1063" s="134">
        <v>29</v>
      </c>
      <c r="D1063" s="134">
        <v>27</v>
      </c>
      <c r="E1063" s="134">
        <v>26</v>
      </c>
      <c r="F1063" s="134">
        <v>29</v>
      </c>
      <c r="G1063" s="134">
        <v>31</v>
      </c>
      <c r="H1063" s="171">
        <f>IFERROR((Table5[[#This Row],[_202340]]-Table5[[#This Row],[_201940]])/Table5[[#This Row],[_201940]]*1,"")</f>
        <v>6.8965517241379309E-2</v>
      </c>
    </row>
    <row r="1064" spans="1:8" ht="28.5">
      <c r="A1064" s="132">
        <v>162706</v>
      </c>
      <c r="B1064" s="134" t="s">
        <v>1152</v>
      </c>
      <c r="C1064" s="134">
        <v>39</v>
      </c>
      <c r="D1064" s="134">
        <v>35</v>
      </c>
      <c r="E1064" s="134">
        <v>41</v>
      </c>
      <c r="F1064" s="134">
        <v>45</v>
      </c>
      <c r="G1064" s="134">
        <v>37</v>
      </c>
      <c r="H1064" s="171">
        <f>IFERROR((Table5[[#This Row],[_202340]]-Table5[[#This Row],[_201940]])/Table5[[#This Row],[_201940]]*1,"")</f>
        <v>-5.128205128205128E-2</v>
      </c>
    </row>
    <row r="1065" spans="1:8" ht="28.5">
      <c r="A1065" s="132">
        <v>162706</v>
      </c>
      <c r="B1065" s="134" t="s">
        <v>1153</v>
      </c>
      <c r="C1065" s="134">
        <v>1</v>
      </c>
      <c r="D1065" s="134">
        <v>1</v>
      </c>
      <c r="E1065" s="134">
        <v>1</v>
      </c>
      <c r="F1065" s="134">
        <v>1</v>
      </c>
      <c r="G1065" s="134">
        <v>0</v>
      </c>
      <c r="H1065" s="171">
        <f>IFERROR((Table5[[#This Row],[_202340]]-Table5[[#This Row],[_201940]])/Table5[[#This Row],[_201940]]*1,"")</f>
        <v>-1</v>
      </c>
    </row>
    <row r="1066" spans="1:8" ht="28.5">
      <c r="A1066" s="132">
        <v>162706</v>
      </c>
      <c r="B1066" s="134" t="s">
        <v>1154</v>
      </c>
      <c r="C1066" s="134">
        <v>38</v>
      </c>
      <c r="D1066" s="134">
        <v>34</v>
      </c>
      <c r="E1066" s="134">
        <v>39</v>
      </c>
      <c r="F1066" s="134">
        <v>44</v>
      </c>
      <c r="G1066" s="134">
        <v>37</v>
      </c>
      <c r="H1066" s="171">
        <f>IFERROR((Table5[[#This Row],[_202340]]-Table5[[#This Row],[_201940]])/Table5[[#This Row],[_201940]]*1,"")</f>
        <v>-2.6315789473684209E-2</v>
      </c>
    </row>
    <row r="1067" spans="1:8" ht="28.5">
      <c r="A1067" s="132">
        <v>162706</v>
      </c>
      <c r="B1067" s="134" t="s">
        <v>1155</v>
      </c>
      <c r="C1067" s="134">
        <v>31</v>
      </c>
      <c r="D1067" s="134">
        <v>38</v>
      </c>
      <c r="E1067" s="134">
        <v>33</v>
      </c>
      <c r="F1067" s="134">
        <v>26</v>
      </c>
      <c r="G1067" s="134">
        <v>32</v>
      </c>
      <c r="H1067" s="171">
        <f>IFERROR((Table5[[#This Row],[_202340]]-Table5[[#This Row],[_201940]])/Table5[[#This Row],[_201940]]*1,"")</f>
        <v>3.2258064516129031E-2</v>
      </c>
    </row>
    <row r="1068" spans="1:8">
      <c r="A1068" s="132">
        <v>163426</v>
      </c>
      <c r="B1068" s="134" t="s">
        <v>1179</v>
      </c>
      <c r="C1068" s="134">
        <v>1197</v>
      </c>
      <c r="D1068" s="134">
        <v>1979</v>
      </c>
      <c r="E1068" s="134">
        <v>2151</v>
      </c>
      <c r="F1068" s="134">
        <v>2212</v>
      </c>
      <c r="G1068" s="134">
        <v>2209</v>
      </c>
      <c r="H1068" s="171">
        <f>IFERROR((Table5[[#This Row],[_202340]]-Table5[[#This Row],[_201940]])/Table5[[#This Row],[_201940]]*1,"")</f>
        <v>0.84544695071010856</v>
      </c>
    </row>
    <row r="1069" spans="1:8">
      <c r="A1069" s="132">
        <v>163426</v>
      </c>
      <c r="B1069" s="134" t="s">
        <v>1131</v>
      </c>
      <c r="C1069" s="134">
        <v>0</v>
      </c>
      <c r="D1069" s="134">
        <v>0</v>
      </c>
      <c r="E1069" s="134">
        <v>0</v>
      </c>
      <c r="F1069" s="134">
        <v>0</v>
      </c>
      <c r="G1069" s="134">
        <v>0</v>
      </c>
      <c r="H1069" s="171" t="str">
        <f>IFERROR((Table5[[#This Row],[_202340]]-Table5[[#This Row],[_201940]])/Table5[[#This Row],[_201940]]*1,"")</f>
        <v/>
      </c>
    </row>
    <row r="1070" spans="1:8">
      <c r="A1070" s="132">
        <v>163426</v>
      </c>
      <c r="B1070" s="134" t="s">
        <v>1132</v>
      </c>
      <c r="C1070" s="134">
        <v>1197</v>
      </c>
      <c r="D1070" s="134">
        <v>1979</v>
      </c>
      <c r="E1070" s="134">
        <v>2151</v>
      </c>
      <c r="F1070" s="134">
        <v>2212</v>
      </c>
      <c r="G1070" s="134">
        <v>2209</v>
      </c>
      <c r="H1070" s="171">
        <f>IFERROR((Table5[[#This Row],[_202340]]-Table5[[#This Row],[_201940]])/Table5[[#This Row],[_201940]]*1,"")</f>
        <v>0.84544695071010856</v>
      </c>
    </row>
    <row r="1071" spans="1:8">
      <c r="A1071" s="132">
        <v>163426</v>
      </c>
      <c r="B1071" s="134" t="s">
        <v>1133</v>
      </c>
      <c r="C1071" s="134">
        <v>16</v>
      </c>
      <c r="D1071" s="134">
        <v>28</v>
      </c>
      <c r="E1071" s="134">
        <v>12</v>
      </c>
      <c r="F1071" s="134">
        <v>20</v>
      </c>
      <c r="G1071" s="134">
        <v>17</v>
      </c>
      <c r="H1071" s="171">
        <f>IFERROR((Table5[[#This Row],[_202340]]-Table5[[#This Row],[_201940]])/Table5[[#This Row],[_201940]]*1,"")</f>
        <v>6.25E-2</v>
      </c>
    </row>
    <row r="1072" spans="1:8" ht="28.5">
      <c r="A1072" s="132">
        <v>163426</v>
      </c>
      <c r="B1072" s="134" t="s">
        <v>1162</v>
      </c>
      <c r="C1072" s="134">
        <v>86</v>
      </c>
      <c r="D1072" s="134">
        <v>125</v>
      </c>
      <c r="E1072" s="134">
        <v>154</v>
      </c>
      <c r="F1072" s="134">
        <v>118</v>
      </c>
      <c r="G1072" s="134">
        <v>108</v>
      </c>
      <c r="H1072" s="171">
        <f>IFERROR((Table5[[#This Row],[_202340]]-Table5[[#This Row],[_201940]])/Table5[[#This Row],[_201940]]*1,"")</f>
        <v>0.2558139534883721</v>
      </c>
    </row>
    <row r="1073" spans="1:8" ht="28.5">
      <c r="A1073" s="132">
        <v>163426</v>
      </c>
      <c r="B1073" s="134" t="s">
        <v>1163</v>
      </c>
      <c r="C1073" s="134" t="s">
        <v>129</v>
      </c>
      <c r="D1073" s="134" t="s">
        <v>129</v>
      </c>
      <c r="E1073" s="134" t="s">
        <v>129</v>
      </c>
      <c r="F1073" s="134" t="s">
        <v>129</v>
      </c>
      <c r="G1073" s="134" t="s">
        <v>129</v>
      </c>
      <c r="H1073" s="171" t="str">
        <f>IFERROR((Table5[[#This Row],[_202340]]-Table5[[#This Row],[_201940]])/Table5[[#This Row],[_201940]]*1,"")</f>
        <v/>
      </c>
    </row>
    <row r="1074" spans="1:8">
      <c r="A1074" s="132">
        <v>163426</v>
      </c>
      <c r="B1074" s="134" t="s">
        <v>1136</v>
      </c>
      <c r="C1074" s="134">
        <v>102</v>
      </c>
      <c r="D1074" s="134">
        <v>153</v>
      </c>
      <c r="E1074" s="134">
        <v>166</v>
      </c>
      <c r="F1074" s="134">
        <v>138</v>
      </c>
      <c r="G1074" s="134">
        <v>125</v>
      </c>
      <c r="H1074" s="171">
        <f>IFERROR((Table5[[#This Row],[_202340]]-Table5[[#This Row],[_201940]])/Table5[[#This Row],[_201940]]*1,"")</f>
        <v>0.22549019607843138</v>
      </c>
    </row>
    <row r="1075" spans="1:8">
      <c r="A1075" s="132">
        <v>163426</v>
      </c>
      <c r="B1075" s="134" t="s">
        <v>1137</v>
      </c>
      <c r="C1075" s="134">
        <v>9</v>
      </c>
      <c r="D1075" s="134">
        <v>8</v>
      </c>
      <c r="E1075" s="134">
        <v>8</v>
      </c>
      <c r="F1075" s="134">
        <v>6</v>
      </c>
      <c r="G1075" s="134">
        <v>6</v>
      </c>
      <c r="H1075" s="171">
        <f>IFERROR((Table5[[#This Row],[_202340]]-Table5[[#This Row],[_201940]])/Table5[[#This Row],[_201940]]*1,"")</f>
        <v>-0.33333333333333331</v>
      </c>
    </row>
    <row r="1076" spans="1:8">
      <c r="A1076" s="132">
        <v>163426</v>
      </c>
      <c r="B1076" s="134" t="s">
        <v>1138</v>
      </c>
      <c r="C1076" s="134">
        <v>23</v>
      </c>
      <c r="D1076" s="134">
        <v>32</v>
      </c>
      <c r="E1076" s="134">
        <v>12</v>
      </c>
      <c r="F1076" s="134">
        <v>21</v>
      </c>
      <c r="G1076" s="134">
        <v>19</v>
      </c>
      <c r="H1076" s="171">
        <f>IFERROR((Table5[[#This Row],[_202340]]-Table5[[#This Row],[_201940]])/Table5[[#This Row],[_201940]]*1,"")</f>
        <v>-0.17391304347826086</v>
      </c>
    </row>
    <row r="1077" spans="1:8" ht="28.5">
      <c r="A1077" s="132">
        <v>163426</v>
      </c>
      <c r="B1077" s="134" t="s">
        <v>1164</v>
      </c>
      <c r="C1077" s="134">
        <v>116</v>
      </c>
      <c r="D1077" s="134">
        <v>156</v>
      </c>
      <c r="E1077" s="134">
        <v>196</v>
      </c>
      <c r="F1077" s="134">
        <v>153</v>
      </c>
      <c r="G1077" s="134">
        <v>141</v>
      </c>
      <c r="H1077" s="171">
        <f>IFERROR((Table5[[#This Row],[_202340]]-Table5[[#This Row],[_201940]])/Table5[[#This Row],[_201940]]*1,"")</f>
        <v>0.21551724137931033</v>
      </c>
    </row>
    <row r="1078" spans="1:8" ht="28.5">
      <c r="A1078" s="132">
        <v>163426</v>
      </c>
      <c r="B1078" s="134" t="s">
        <v>1165</v>
      </c>
      <c r="C1078" s="134" t="s">
        <v>129</v>
      </c>
      <c r="D1078" s="134" t="s">
        <v>129</v>
      </c>
      <c r="E1078" s="134" t="s">
        <v>129</v>
      </c>
      <c r="F1078" s="134" t="s">
        <v>129</v>
      </c>
      <c r="G1078" s="134" t="s">
        <v>129</v>
      </c>
      <c r="H1078" s="171" t="str">
        <f>IFERROR((Table5[[#This Row],[_202340]]-Table5[[#This Row],[_201940]])/Table5[[#This Row],[_201940]]*1,"")</f>
        <v/>
      </c>
    </row>
    <row r="1079" spans="1:8">
      <c r="A1079" s="132">
        <v>163426</v>
      </c>
      <c r="B1079" s="134" t="s">
        <v>1141</v>
      </c>
      <c r="C1079" s="134">
        <v>139</v>
      </c>
      <c r="D1079" s="134">
        <v>188</v>
      </c>
      <c r="E1079" s="134">
        <v>208</v>
      </c>
      <c r="F1079" s="134">
        <v>174</v>
      </c>
      <c r="G1079" s="134">
        <v>160</v>
      </c>
      <c r="H1079" s="171">
        <f>IFERROR((Table5[[#This Row],[_202340]]-Table5[[#This Row],[_201940]])/Table5[[#This Row],[_201940]]*1,"")</f>
        <v>0.15107913669064749</v>
      </c>
    </row>
    <row r="1080" spans="1:8">
      <c r="A1080" s="132">
        <v>163426</v>
      </c>
      <c r="B1080" s="134" t="s">
        <v>1142</v>
      </c>
      <c r="C1080" s="134">
        <v>12</v>
      </c>
      <c r="D1080" s="134">
        <v>9</v>
      </c>
      <c r="E1080" s="134">
        <v>10</v>
      </c>
      <c r="F1080" s="134">
        <v>8</v>
      </c>
      <c r="G1080" s="134">
        <v>7</v>
      </c>
      <c r="H1080" s="171">
        <f>IFERROR((Table5[[#This Row],[_202340]]-Table5[[#This Row],[_201940]])/Table5[[#This Row],[_201940]]*1,"")</f>
        <v>-0.41666666666666669</v>
      </c>
    </row>
    <row r="1081" spans="1:8">
      <c r="A1081" s="132">
        <v>163426</v>
      </c>
      <c r="B1081" s="134" t="s">
        <v>1143</v>
      </c>
      <c r="C1081" s="134">
        <v>23</v>
      </c>
      <c r="D1081" s="134">
        <v>32</v>
      </c>
      <c r="E1081" s="134">
        <v>13</v>
      </c>
      <c r="F1081" s="134">
        <v>23</v>
      </c>
      <c r="G1081" s="134">
        <v>21</v>
      </c>
      <c r="H1081" s="171">
        <f>IFERROR((Table5[[#This Row],[_202340]]-Table5[[#This Row],[_201940]])/Table5[[#This Row],[_201940]]*1,"")</f>
        <v>-8.6956521739130432E-2</v>
      </c>
    </row>
    <row r="1082" spans="1:8" ht="28.5">
      <c r="A1082" s="132">
        <v>163426</v>
      </c>
      <c r="B1082" s="134" t="s">
        <v>1166</v>
      </c>
      <c r="C1082" s="134">
        <v>123</v>
      </c>
      <c r="D1082" s="134">
        <v>171</v>
      </c>
      <c r="E1082" s="134">
        <v>207</v>
      </c>
      <c r="F1082" s="134">
        <v>163</v>
      </c>
      <c r="G1082" s="134">
        <v>162</v>
      </c>
      <c r="H1082" s="171">
        <f>IFERROR((Table5[[#This Row],[_202340]]-Table5[[#This Row],[_201940]])/Table5[[#This Row],[_201940]]*1,"")</f>
        <v>0.31707317073170732</v>
      </c>
    </row>
    <row r="1083" spans="1:8" ht="28.5">
      <c r="A1083" s="132">
        <v>163426</v>
      </c>
      <c r="B1083" s="134" t="s">
        <v>1167</v>
      </c>
      <c r="C1083" s="134" t="s">
        <v>129</v>
      </c>
      <c r="D1083" s="134" t="s">
        <v>129</v>
      </c>
      <c r="E1083" s="134" t="s">
        <v>129</v>
      </c>
      <c r="F1083" s="134" t="s">
        <v>129</v>
      </c>
      <c r="G1083" s="134" t="s">
        <v>129</v>
      </c>
      <c r="H1083" s="171" t="str">
        <f>IFERROR((Table5[[#This Row],[_202340]]-Table5[[#This Row],[_201940]])/Table5[[#This Row],[_201940]]*1,"")</f>
        <v/>
      </c>
    </row>
    <row r="1084" spans="1:8">
      <c r="A1084" s="132">
        <v>163426</v>
      </c>
      <c r="B1084" s="134" t="s">
        <v>1146</v>
      </c>
      <c r="C1084" s="134">
        <v>146</v>
      </c>
      <c r="D1084" s="134">
        <v>203</v>
      </c>
      <c r="E1084" s="134">
        <v>220</v>
      </c>
      <c r="F1084" s="134">
        <v>186</v>
      </c>
      <c r="G1084" s="134">
        <v>183</v>
      </c>
      <c r="H1084" s="171">
        <f>IFERROR((Table5[[#This Row],[_202340]]-Table5[[#This Row],[_201940]])/Table5[[#This Row],[_201940]]*1,"")</f>
        <v>0.25342465753424659</v>
      </c>
    </row>
    <row r="1085" spans="1:8" ht="28.5">
      <c r="A1085" s="132">
        <v>163426</v>
      </c>
      <c r="B1085" s="134" t="s">
        <v>1147</v>
      </c>
      <c r="C1085" s="134">
        <v>2</v>
      </c>
      <c r="D1085" s="134">
        <v>11</v>
      </c>
      <c r="E1085" s="134">
        <v>8</v>
      </c>
      <c r="F1085" s="134">
        <v>7</v>
      </c>
      <c r="G1085" s="134">
        <v>4</v>
      </c>
      <c r="H1085" s="171">
        <f>IFERROR((Table5[[#This Row],[_202340]]-Table5[[#This Row],[_201940]])/Table5[[#This Row],[_201940]]*1,"")</f>
        <v>1</v>
      </c>
    </row>
    <row r="1086" spans="1:8" ht="28.5">
      <c r="A1086" s="132">
        <v>163426</v>
      </c>
      <c r="B1086" s="134" t="s">
        <v>1148</v>
      </c>
      <c r="C1086" s="134">
        <v>712</v>
      </c>
      <c r="D1086" s="134">
        <v>1315</v>
      </c>
      <c r="E1086" s="134">
        <v>1547</v>
      </c>
      <c r="F1086" s="134">
        <v>1577</v>
      </c>
      <c r="G1086" s="134">
        <v>1568</v>
      </c>
      <c r="H1086" s="171">
        <f>IFERROR((Table5[[#This Row],[_202340]]-Table5[[#This Row],[_201940]])/Table5[[#This Row],[_201940]]*1,"")</f>
        <v>1.202247191011236</v>
      </c>
    </row>
    <row r="1087" spans="1:8" ht="28.5">
      <c r="A1087" s="132">
        <v>163426</v>
      </c>
      <c r="B1087" s="134" t="s">
        <v>1149</v>
      </c>
      <c r="C1087" s="134">
        <v>337</v>
      </c>
      <c r="D1087" s="134">
        <v>450</v>
      </c>
      <c r="E1087" s="134">
        <v>376</v>
      </c>
      <c r="F1087" s="134">
        <v>442</v>
      </c>
      <c r="G1087" s="134">
        <v>454</v>
      </c>
      <c r="H1087" s="171">
        <f>IFERROR((Table5[[#This Row],[_202340]]-Table5[[#This Row],[_201940]])/Table5[[#This Row],[_201940]]*1,"")</f>
        <v>0.34718100890207715</v>
      </c>
    </row>
    <row r="1088" spans="1:8" ht="28.5">
      <c r="A1088" s="132">
        <v>163426</v>
      </c>
      <c r="B1088" s="134" t="s">
        <v>1150</v>
      </c>
      <c r="C1088" s="134">
        <v>1051</v>
      </c>
      <c r="D1088" s="134">
        <v>1776</v>
      </c>
      <c r="E1088" s="134">
        <v>1931</v>
      </c>
      <c r="F1088" s="134">
        <v>2026</v>
      </c>
      <c r="G1088" s="134">
        <v>2026</v>
      </c>
      <c r="H1088" s="171">
        <f>IFERROR((Table5[[#This Row],[_202340]]-Table5[[#This Row],[_201940]])/Table5[[#This Row],[_201940]]*1,"")</f>
        <v>0.92768791627021885</v>
      </c>
    </row>
    <row r="1089" spans="1:8">
      <c r="A1089" s="132">
        <v>163426</v>
      </c>
      <c r="B1089" s="134" t="s">
        <v>1151</v>
      </c>
      <c r="C1089" s="134">
        <v>12</v>
      </c>
      <c r="D1089" s="134">
        <v>10</v>
      </c>
      <c r="E1089" s="134">
        <v>10</v>
      </c>
      <c r="F1089" s="134">
        <v>8</v>
      </c>
      <c r="G1089" s="134">
        <v>8</v>
      </c>
      <c r="H1089" s="171">
        <f>IFERROR((Table5[[#This Row],[_202340]]-Table5[[#This Row],[_201940]])/Table5[[#This Row],[_201940]]*1,"")</f>
        <v>-0.33333333333333331</v>
      </c>
    </row>
    <row r="1090" spans="1:8" ht="28.5">
      <c r="A1090" s="132">
        <v>163426</v>
      </c>
      <c r="B1090" s="134" t="s">
        <v>1152</v>
      </c>
      <c r="C1090" s="134">
        <v>60</v>
      </c>
      <c r="D1090" s="134">
        <v>67</v>
      </c>
      <c r="E1090" s="134">
        <v>72</v>
      </c>
      <c r="F1090" s="134">
        <v>72</v>
      </c>
      <c r="G1090" s="134">
        <v>71</v>
      </c>
      <c r="H1090" s="171">
        <f>IFERROR((Table5[[#This Row],[_202340]]-Table5[[#This Row],[_201940]])/Table5[[#This Row],[_201940]]*1,"")</f>
        <v>0.18333333333333332</v>
      </c>
    </row>
    <row r="1091" spans="1:8" ht="28.5">
      <c r="A1091" s="132">
        <v>163426</v>
      </c>
      <c r="B1091" s="134" t="s">
        <v>1153</v>
      </c>
      <c r="C1091" s="134">
        <v>0</v>
      </c>
      <c r="D1091" s="134">
        <v>1</v>
      </c>
      <c r="E1091" s="134">
        <v>0</v>
      </c>
      <c r="F1091" s="134">
        <v>0</v>
      </c>
      <c r="G1091" s="134">
        <v>0</v>
      </c>
      <c r="H1091" s="171" t="str">
        <f>IFERROR((Table5[[#This Row],[_202340]]-Table5[[#This Row],[_201940]])/Table5[[#This Row],[_201940]]*1,"")</f>
        <v/>
      </c>
    </row>
    <row r="1092" spans="1:8" ht="28.5">
      <c r="A1092" s="132">
        <v>163426</v>
      </c>
      <c r="B1092" s="134" t="s">
        <v>1154</v>
      </c>
      <c r="C1092" s="134">
        <v>59</v>
      </c>
      <c r="D1092" s="134">
        <v>66</v>
      </c>
      <c r="E1092" s="134">
        <v>72</v>
      </c>
      <c r="F1092" s="134">
        <v>71</v>
      </c>
      <c r="G1092" s="134">
        <v>71</v>
      </c>
      <c r="H1092" s="171">
        <f>IFERROR((Table5[[#This Row],[_202340]]-Table5[[#This Row],[_201940]])/Table5[[#This Row],[_201940]]*1,"")</f>
        <v>0.20338983050847459</v>
      </c>
    </row>
    <row r="1093" spans="1:8" ht="28.5">
      <c r="A1093" s="132">
        <v>163426</v>
      </c>
      <c r="B1093" s="134" t="s">
        <v>1155</v>
      </c>
      <c r="C1093" s="134">
        <v>28</v>
      </c>
      <c r="D1093" s="134">
        <v>23</v>
      </c>
      <c r="E1093" s="134">
        <v>17</v>
      </c>
      <c r="F1093" s="134">
        <v>20</v>
      </c>
      <c r="G1093" s="134">
        <v>21</v>
      </c>
      <c r="H1093" s="171">
        <f>IFERROR((Table5[[#This Row],[_202340]]-Table5[[#This Row],[_201940]])/Table5[[#This Row],[_201940]]*1,"")</f>
        <v>-0.25</v>
      </c>
    </row>
    <row r="1094" spans="1:8">
      <c r="A1094" s="132">
        <v>163657</v>
      </c>
      <c r="B1094" s="134" t="s">
        <v>1179</v>
      </c>
      <c r="C1094" s="134">
        <v>1962</v>
      </c>
      <c r="D1094" s="134">
        <v>1628</v>
      </c>
      <c r="E1094" s="134">
        <v>1501</v>
      </c>
      <c r="F1094" s="134">
        <v>1498</v>
      </c>
      <c r="G1094" s="134">
        <v>1410</v>
      </c>
      <c r="H1094" s="171">
        <f>IFERROR((Table5[[#This Row],[_202340]]-Table5[[#This Row],[_201940]])/Table5[[#This Row],[_201940]]*1,"")</f>
        <v>-0.28134556574923547</v>
      </c>
    </row>
    <row r="1095" spans="1:8">
      <c r="A1095" s="132">
        <v>163657</v>
      </c>
      <c r="B1095" s="134" t="s">
        <v>1131</v>
      </c>
      <c r="C1095" s="134">
        <v>0</v>
      </c>
      <c r="D1095" s="134">
        <v>0</v>
      </c>
      <c r="E1095" s="134">
        <v>0</v>
      </c>
      <c r="F1095" s="134">
        <v>0</v>
      </c>
      <c r="G1095" s="134">
        <v>0</v>
      </c>
      <c r="H1095" s="171" t="str">
        <f>IFERROR((Table5[[#This Row],[_202340]]-Table5[[#This Row],[_201940]])/Table5[[#This Row],[_201940]]*1,"")</f>
        <v/>
      </c>
    </row>
    <row r="1096" spans="1:8">
      <c r="A1096" s="132">
        <v>163657</v>
      </c>
      <c r="B1096" s="134" t="s">
        <v>1132</v>
      </c>
      <c r="C1096" s="134">
        <v>1962</v>
      </c>
      <c r="D1096" s="134">
        <v>1628</v>
      </c>
      <c r="E1096" s="134">
        <v>1501</v>
      </c>
      <c r="F1096" s="134">
        <v>1498</v>
      </c>
      <c r="G1096" s="134">
        <v>1410</v>
      </c>
      <c r="H1096" s="171">
        <f>IFERROR((Table5[[#This Row],[_202340]]-Table5[[#This Row],[_201940]])/Table5[[#This Row],[_201940]]*1,"")</f>
        <v>-0.28134556574923547</v>
      </c>
    </row>
    <row r="1097" spans="1:8">
      <c r="A1097" s="132">
        <v>163657</v>
      </c>
      <c r="B1097" s="134" t="s">
        <v>1133</v>
      </c>
      <c r="C1097" s="134">
        <v>19</v>
      </c>
      <c r="D1097" s="134">
        <v>16</v>
      </c>
      <c r="E1097" s="134">
        <v>15</v>
      </c>
      <c r="F1097" s="134">
        <v>10</v>
      </c>
      <c r="G1097" s="134">
        <v>8</v>
      </c>
      <c r="H1097" s="171">
        <f>IFERROR((Table5[[#This Row],[_202340]]-Table5[[#This Row],[_201940]])/Table5[[#This Row],[_201940]]*1,"")</f>
        <v>-0.57894736842105265</v>
      </c>
    </row>
    <row r="1098" spans="1:8" ht="28.5">
      <c r="A1098" s="132">
        <v>163657</v>
      </c>
      <c r="B1098" s="134" t="s">
        <v>1162</v>
      </c>
      <c r="C1098" s="134">
        <v>143</v>
      </c>
      <c r="D1098" s="134">
        <v>103</v>
      </c>
      <c r="E1098" s="134">
        <v>87</v>
      </c>
      <c r="F1098" s="134">
        <v>88</v>
      </c>
      <c r="G1098" s="134">
        <v>100</v>
      </c>
      <c r="H1098" s="171">
        <f>IFERROR((Table5[[#This Row],[_202340]]-Table5[[#This Row],[_201940]])/Table5[[#This Row],[_201940]]*1,"")</f>
        <v>-0.30069930069930068</v>
      </c>
    </row>
    <row r="1099" spans="1:8" ht="28.5">
      <c r="A1099" s="132">
        <v>163657</v>
      </c>
      <c r="B1099" s="134" t="s">
        <v>1163</v>
      </c>
      <c r="C1099" s="134" t="s">
        <v>129</v>
      </c>
      <c r="D1099" s="134" t="s">
        <v>129</v>
      </c>
      <c r="E1099" s="134" t="s">
        <v>129</v>
      </c>
      <c r="F1099" s="134" t="s">
        <v>129</v>
      </c>
      <c r="G1099" s="134" t="s">
        <v>129</v>
      </c>
      <c r="H1099" s="171" t="str">
        <f>IFERROR((Table5[[#This Row],[_202340]]-Table5[[#This Row],[_201940]])/Table5[[#This Row],[_201940]]*1,"")</f>
        <v/>
      </c>
    </row>
    <row r="1100" spans="1:8">
      <c r="A1100" s="132">
        <v>163657</v>
      </c>
      <c r="B1100" s="134" t="s">
        <v>1136</v>
      </c>
      <c r="C1100" s="134">
        <v>162</v>
      </c>
      <c r="D1100" s="134">
        <v>119</v>
      </c>
      <c r="E1100" s="134">
        <v>102</v>
      </c>
      <c r="F1100" s="134">
        <v>98</v>
      </c>
      <c r="G1100" s="134">
        <v>108</v>
      </c>
      <c r="H1100" s="171">
        <f>IFERROR((Table5[[#This Row],[_202340]]-Table5[[#This Row],[_201940]])/Table5[[#This Row],[_201940]]*1,"")</f>
        <v>-0.33333333333333331</v>
      </c>
    </row>
    <row r="1101" spans="1:8">
      <c r="A1101" s="132">
        <v>163657</v>
      </c>
      <c r="B1101" s="134" t="s">
        <v>1137</v>
      </c>
      <c r="C1101" s="134">
        <v>8</v>
      </c>
      <c r="D1101" s="134">
        <v>7</v>
      </c>
      <c r="E1101" s="134">
        <v>7</v>
      </c>
      <c r="F1101" s="134">
        <v>7</v>
      </c>
      <c r="G1101" s="134">
        <v>8</v>
      </c>
      <c r="H1101" s="171">
        <f>IFERROR((Table5[[#This Row],[_202340]]-Table5[[#This Row],[_201940]])/Table5[[#This Row],[_201940]]*1,"")</f>
        <v>0</v>
      </c>
    </row>
    <row r="1102" spans="1:8">
      <c r="A1102" s="132">
        <v>163657</v>
      </c>
      <c r="B1102" s="134" t="s">
        <v>1138</v>
      </c>
      <c r="C1102" s="134">
        <v>22</v>
      </c>
      <c r="D1102" s="134">
        <v>16</v>
      </c>
      <c r="E1102" s="134">
        <v>17</v>
      </c>
      <c r="F1102" s="134">
        <v>10</v>
      </c>
      <c r="G1102" s="134">
        <v>7</v>
      </c>
      <c r="H1102" s="171">
        <f>IFERROR((Table5[[#This Row],[_202340]]-Table5[[#This Row],[_201940]])/Table5[[#This Row],[_201940]]*1,"")</f>
        <v>-0.68181818181818177</v>
      </c>
    </row>
    <row r="1103" spans="1:8" ht="28.5">
      <c r="A1103" s="132">
        <v>163657</v>
      </c>
      <c r="B1103" s="134" t="s">
        <v>1164</v>
      </c>
      <c r="C1103" s="134">
        <v>165</v>
      </c>
      <c r="D1103" s="134">
        <v>142</v>
      </c>
      <c r="E1103" s="134">
        <v>119</v>
      </c>
      <c r="F1103" s="134">
        <v>115</v>
      </c>
      <c r="G1103" s="134">
        <v>128</v>
      </c>
      <c r="H1103" s="171">
        <f>IFERROR((Table5[[#This Row],[_202340]]-Table5[[#This Row],[_201940]])/Table5[[#This Row],[_201940]]*1,"")</f>
        <v>-0.22424242424242424</v>
      </c>
    </row>
    <row r="1104" spans="1:8" ht="28.5">
      <c r="A1104" s="132">
        <v>163657</v>
      </c>
      <c r="B1104" s="134" t="s">
        <v>1165</v>
      </c>
      <c r="C1104" s="134" t="s">
        <v>129</v>
      </c>
      <c r="D1104" s="134" t="s">
        <v>129</v>
      </c>
      <c r="E1104" s="134" t="s">
        <v>129</v>
      </c>
      <c r="F1104" s="134" t="s">
        <v>129</v>
      </c>
      <c r="G1104" s="134" t="s">
        <v>129</v>
      </c>
      <c r="H1104" s="171" t="str">
        <f>IFERROR((Table5[[#This Row],[_202340]]-Table5[[#This Row],[_201940]])/Table5[[#This Row],[_201940]]*1,"")</f>
        <v/>
      </c>
    </row>
    <row r="1105" spans="1:8">
      <c r="A1105" s="132">
        <v>163657</v>
      </c>
      <c r="B1105" s="134" t="s">
        <v>1141</v>
      </c>
      <c r="C1105" s="134">
        <v>187</v>
      </c>
      <c r="D1105" s="134">
        <v>158</v>
      </c>
      <c r="E1105" s="134">
        <v>136</v>
      </c>
      <c r="F1105" s="134">
        <v>125</v>
      </c>
      <c r="G1105" s="134">
        <v>135</v>
      </c>
      <c r="H1105" s="171">
        <f>IFERROR((Table5[[#This Row],[_202340]]-Table5[[#This Row],[_201940]])/Table5[[#This Row],[_201940]]*1,"")</f>
        <v>-0.27807486631016043</v>
      </c>
    </row>
    <row r="1106" spans="1:8">
      <c r="A1106" s="132">
        <v>163657</v>
      </c>
      <c r="B1106" s="134" t="s">
        <v>1142</v>
      </c>
      <c r="C1106" s="134">
        <v>10</v>
      </c>
      <c r="D1106" s="134">
        <v>10</v>
      </c>
      <c r="E1106" s="134">
        <v>9</v>
      </c>
      <c r="F1106" s="134">
        <v>8</v>
      </c>
      <c r="G1106" s="134">
        <v>10</v>
      </c>
      <c r="H1106" s="171">
        <f>IFERROR((Table5[[#This Row],[_202340]]-Table5[[#This Row],[_201940]])/Table5[[#This Row],[_201940]]*1,"")</f>
        <v>0</v>
      </c>
    </row>
    <row r="1107" spans="1:8">
      <c r="A1107" s="132">
        <v>163657</v>
      </c>
      <c r="B1107" s="134" t="s">
        <v>1143</v>
      </c>
      <c r="C1107" s="134">
        <v>23</v>
      </c>
      <c r="D1107" s="134">
        <v>16</v>
      </c>
      <c r="E1107" s="134">
        <v>17</v>
      </c>
      <c r="F1107" s="134">
        <v>12</v>
      </c>
      <c r="G1107" s="134">
        <v>8</v>
      </c>
      <c r="H1107" s="171">
        <f>IFERROR((Table5[[#This Row],[_202340]]-Table5[[#This Row],[_201940]])/Table5[[#This Row],[_201940]]*1,"")</f>
        <v>-0.65217391304347827</v>
      </c>
    </row>
    <row r="1108" spans="1:8" ht="28.5">
      <c r="A1108" s="132">
        <v>163657</v>
      </c>
      <c r="B1108" s="134" t="s">
        <v>1166</v>
      </c>
      <c r="C1108" s="134">
        <v>188</v>
      </c>
      <c r="D1108" s="134">
        <v>150</v>
      </c>
      <c r="E1108" s="134">
        <v>135</v>
      </c>
      <c r="F1108" s="134">
        <v>131</v>
      </c>
      <c r="G1108" s="134">
        <v>138</v>
      </c>
      <c r="H1108" s="171">
        <f>IFERROR((Table5[[#This Row],[_202340]]-Table5[[#This Row],[_201940]])/Table5[[#This Row],[_201940]]*1,"")</f>
        <v>-0.26595744680851063</v>
      </c>
    </row>
    <row r="1109" spans="1:8" ht="28.5">
      <c r="A1109" s="132">
        <v>163657</v>
      </c>
      <c r="B1109" s="134" t="s">
        <v>1167</v>
      </c>
      <c r="C1109" s="134" t="s">
        <v>129</v>
      </c>
      <c r="D1109" s="134" t="s">
        <v>129</v>
      </c>
      <c r="E1109" s="134" t="s">
        <v>129</v>
      </c>
      <c r="F1109" s="134" t="s">
        <v>129</v>
      </c>
      <c r="G1109" s="134" t="s">
        <v>129</v>
      </c>
      <c r="H1109" s="171" t="str">
        <f>IFERROR((Table5[[#This Row],[_202340]]-Table5[[#This Row],[_201940]])/Table5[[#This Row],[_201940]]*1,"")</f>
        <v/>
      </c>
    </row>
    <row r="1110" spans="1:8">
      <c r="A1110" s="132">
        <v>163657</v>
      </c>
      <c r="B1110" s="134" t="s">
        <v>1146</v>
      </c>
      <c r="C1110" s="134">
        <v>211</v>
      </c>
      <c r="D1110" s="134">
        <v>166</v>
      </c>
      <c r="E1110" s="134">
        <v>152</v>
      </c>
      <c r="F1110" s="134">
        <v>143</v>
      </c>
      <c r="G1110" s="134">
        <v>146</v>
      </c>
      <c r="H1110" s="171">
        <f>IFERROR((Table5[[#This Row],[_202340]]-Table5[[#This Row],[_201940]])/Table5[[#This Row],[_201940]]*1,"")</f>
        <v>-0.30805687203791471</v>
      </c>
    </row>
    <row r="1111" spans="1:8" ht="28.5">
      <c r="A1111" s="132">
        <v>163657</v>
      </c>
      <c r="B1111" s="134" t="s">
        <v>1147</v>
      </c>
      <c r="C1111" s="134">
        <v>30</v>
      </c>
      <c r="D1111" s="134">
        <v>26</v>
      </c>
      <c r="E1111" s="134">
        <v>26</v>
      </c>
      <c r="F1111" s="134">
        <v>22</v>
      </c>
      <c r="G1111" s="134">
        <v>25</v>
      </c>
      <c r="H1111" s="171">
        <f>IFERROR((Table5[[#This Row],[_202340]]-Table5[[#This Row],[_201940]])/Table5[[#This Row],[_201940]]*1,"")</f>
        <v>-0.16666666666666666</v>
      </c>
    </row>
    <row r="1112" spans="1:8" ht="28.5">
      <c r="A1112" s="132">
        <v>163657</v>
      </c>
      <c r="B1112" s="134" t="s">
        <v>1148</v>
      </c>
      <c r="C1112" s="134">
        <v>1088</v>
      </c>
      <c r="D1112" s="134">
        <v>949</v>
      </c>
      <c r="E1112" s="134">
        <v>889</v>
      </c>
      <c r="F1112" s="134">
        <v>841</v>
      </c>
      <c r="G1112" s="134">
        <v>709</v>
      </c>
      <c r="H1112" s="171">
        <f>IFERROR((Table5[[#This Row],[_202340]]-Table5[[#This Row],[_201940]])/Table5[[#This Row],[_201940]]*1,"")</f>
        <v>-0.3483455882352941</v>
      </c>
    </row>
    <row r="1113" spans="1:8" ht="28.5">
      <c r="A1113" s="132">
        <v>163657</v>
      </c>
      <c r="B1113" s="134" t="s">
        <v>1149</v>
      </c>
      <c r="C1113" s="134">
        <v>633</v>
      </c>
      <c r="D1113" s="134">
        <v>487</v>
      </c>
      <c r="E1113" s="134">
        <v>434</v>
      </c>
      <c r="F1113" s="134">
        <v>492</v>
      </c>
      <c r="G1113" s="134">
        <v>530</v>
      </c>
      <c r="H1113" s="171">
        <f>IFERROR((Table5[[#This Row],[_202340]]-Table5[[#This Row],[_201940]])/Table5[[#This Row],[_201940]]*1,"")</f>
        <v>-0.1627172195892575</v>
      </c>
    </row>
    <row r="1114" spans="1:8" ht="28.5">
      <c r="A1114" s="132">
        <v>163657</v>
      </c>
      <c r="B1114" s="134" t="s">
        <v>1150</v>
      </c>
      <c r="C1114" s="134">
        <v>1751</v>
      </c>
      <c r="D1114" s="134">
        <v>1462</v>
      </c>
      <c r="E1114" s="134">
        <v>1349</v>
      </c>
      <c r="F1114" s="134">
        <v>1355</v>
      </c>
      <c r="G1114" s="134">
        <v>1264</v>
      </c>
      <c r="H1114" s="171">
        <f>IFERROR((Table5[[#This Row],[_202340]]-Table5[[#This Row],[_201940]])/Table5[[#This Row],[_201940]]*1,"")</f>
        <v>-0.27812678469446028</v>
      </c>
    </row>
    <row r="1115" spans="1:8">
      <c r="A1115" s="132">
        <v>163657</v>
      </c>
      <c r="B1115" s="134" t="s">
        <v>1151</v>
      </c>
      <c r="C1115" s="134">
        <v>11</v>
      </c>
      <c r="D1115" s="134">
        <v>10</v>
      </c>
      <c r="E1115" s="134">
        <v>10</v>
      </c>
      <c r="F1115" s="134">
        <v>10</v>
      </c>
      <c r="G1115" s="134">
        <v>10</v>
      </c>
      <c r="H1115" s="171">
        <f>IFERROR((Table5[[#This Row],[_202340]]-Table5[[#This Row],[_201940]])/Table5[[#This Row],[_201940]]*1,"")</f>
        <v>-9.0909090909090912E-2</v>
      </c>
    </row>
    <row r="1116" spans="1:8" ht="28.5">
      <c r="A1116" s="132">
        <v>163657</v>
      </c>
      <c r="B1116" s="134" t="s">
        <v>1152</v>
      </c>
      <c r="C1116" s="134">
        <v>57</v>
      </c>
      <c r="D1116" s="134">
        <v>60</v>
      </c>
      <c r="E1116" s="134">
        <v>61</v>
      </c>
      <c r="F1116" s="134">
        <v>58</v>
      </c>
      <c r="G1116" s="134">
        <v>52</v>
      </c>
      <c r="H1116" s="171">
        <f>IFERROR((Table5[[#This Row],[_202340]]-Table5[[#This Row],[_201940]])/Table5[[#This Row],[_201940]]*1,"")</f>
        <v>-8.771929824561403E-2</v>
      </c>
    </row>
    <row r="1117" spans="1:8" ht="28.5">
      <c r="A1117" s="132">
        <v>163657</v>
      </c>
      <c r="B1117" s="134" t="s">
        <v>1153</v>
      </c>
      <c r="C1117" s="134">
        <v>2</v>
      </c>
      <c r="D1117" s="134">
        <v>2</v>
      </c>
      <c r="E1117" s="134">
        <v>2</v>
      </c>
      <c r="F1117" s="134">
        <v>1</v>
      </c>
      <c r="G1117" s="134">
        <v>2</v>
      </c>
      <c r="H1117" s="171">
        <f>IFERROR((Table5[[#This Row],[_202340]]-Table5[[#This Row],[_201940]])/Table5[[#This Row],[_201940]]*1,"")</f>
        <v>0</v>
      </c>
    </row>
    <row r="1118" spans="1:8" ht="28.5">
      <c r="A1118" s="132">
        <v>163657</v>
      </c>
      <c r="B1118" s="134" t="s">
        <v>1154</v>
      </c>
      <c r="C1118" s="134">
        <v>55</v>
      </c>
      <c r="D1118" s="134">
        <v>58</v>
      </c>
      <c r="E1118" s="134">
        <v>59</v>
      </c>
      <c r="F1118" s="134">
        <v>56</v>
      </c>
      <c r="G1118" s="134">
        <v>50</v>
      </c>
      <c r="H1118" s="171">
        <f>IFERROR((Table5[[#This Row],[_202340]]-Table5[[#This Row],[_201940]])/Table5[[#This Row],[_201940]]*1,"")</f>
        <v>-9.0909090909090912E-2</v>
      </c>
    </row>
    <row r="1119" spans="1:8" ht="28.5">
      <c r="A1119" s="132">
        <v>163657</v>
      </c>
      <c r="B1119" s="134" t="s">
        <v>1155</v>
      </c>
      <c r="C1119" s="134">
        <v>32</v>
      </c>
      <c r="D1119" s="134">
        <v>30</v>
      </c>
      <c r="E1119" s="134">
        <v>29</v>
      </c>
      <c r="F1119" s="134">
        <v>33</v>
      </c>
      <c r="G1119" s="134">
        <v>38</v>
      </c>
      <c r="H1119" s="171">
        <f>IFERROR((Table5[[#This Row],[_202340]]-Table5[[#This Row],[_201940]])/Table5[[#This Row],[_201940]]*1,"")</f>
        <v>0.1875</v>
      </c>
    </row>
    <row r="1120" spans="1:8">
      <c r="A1120" s="132">
        <v>164775</v>
      </c>
      <c r="B1120" s="134" t="s">
        <v>1179</v>
      </c>
      <c r="C1120" s="134">
        <v>133</v>
      </c>
      <c r="D1120" s="134">
        <v>123</v>
      </c>
      <c r="E1120" s="134">
        <v>105</v>
      </c>
      <c r="F1120" s="134">
        <v>103</v>
      </c>
      <c r="G1120" s="134">
        <v>89</v>
      </c>
      <c r="H1120" s="171">
        <f>IFERROR((Table5[[#This Row],[_202340]]-Table5[[#This Row],[_201940]])/Table5[[#This Row],[_201940]]*1,"")</f>
        <v>-0.33082706766917291</v>
      </c>
    </row>
    <row r="1121" spans="1:8">
      <c r="A1121" s="132">
        <v>164775</v>
      </c>
      <c r="B1121" s="134" t="s">
        <v>1131</v>
      </c>
      <c r="C1121" s="134">
        <v>0</v>
      </c>
      <c r="D1121" s="134">
        <v>0</v>
      </c>
      <c r="E1121" s="134">
        <v>0</v>
      </c>
      <c r="F1121" s="134">
        <v>0</v>
      </c>
      <c r="G1121" s="134">
        <v>1</v>
      </c>
      <c r="H1121" s="171" t="str">
        <f>IFERROR((Table5[[#This Row],[_202340]]-Table5[[#This Row],[_201940]])/Table5[[#This Row],[_201940]]*1,"")</f>
        <v/>
      </c>
    </row>
    <row r="1122" spans="1:8">
      <c r="A1122" s="132">
        <v>164775</v>
      </c>
      <c r="B1122" s="134" t="s">
        <v>1132</v>
      </c>
      <c r="C1122" s="134">
        <v>133</v>
      </c>
      <c r="D1122" s="134">
        <v>123</v>
      </c>
      <c r="E1122" s="134">
        <v>105</v>
      </c>
      <c r="F1122" s="134">
        <v>103</v>
      </c>
      <c r="G1122" s="134">
        <v>88</v>
      </c>
      <c r="H1122" s="171">
        <f>IFERROR((Table5[[#This Row],[_202340]]-Table5[[#This Row],[_201940]])/Table5[[#This Row],[_201940]]*1,"")</f>
        <v>-0.33834586466165412</v>
      </c>
    </row>
    <row r="1123" spans="1:8">
      <c r="A1123" s="132">
        <v>164775</v>
      </c>
      <c r="B1123" s="134" t="s">
        <v>1133</v>
      </c>
      <c r="C1123" s="134">
        <v>6</v>
      </c>
      <c r="D1123" s="134">
        <v>6</v>
      </c>
      <c r="E1123" s="134">
        <v>7</v>
      </c>
      <c r="F1123" s="134">
        <v>5</v>
      </c>
      <c r="G1123" s="134">
        <v>5</v>
      </c>
      <c r="H1123" s="171">
        <f>IFERROR((Table5[[#This Row],[_202340]]-Table5[[#This Row],[_201940]])/Table5[[#This Row],[_201940]]*1,"")</f>
        <v>-0.16666666666666666</v>
      </c>
    </row>
    <row r="1124" spans="1:8" ht="28.5">
      <c r="A1124" s="132">
        <v>164775</v>
      </c>
      <c r="B1124" s="134" t="s">
        <v>1162</v>
      </c>
      <c r="C1124" s="134">
        <v>32</v>
      </c>
      <c r="D1124" s="134">
        <v>28</v>
      </c>
      <c r="E1124" s="134">
        <v>25</v>
      </c>
      <c r="F1124" s="134">
        <v>19</v>
      </c>
      <c r="G1124" s="134">
        <v>19</v>
      </c>
      <c r="H1124" s="171">
        <f>IFERROR((Table5[[#This Row],[_202340]]-Table5[[#This Row],[_201940]])/Table5[[#This Row],[_201940]]*1,"")</f>
        <v>-0.40625</v>
      </c>
    </row>
    <row r="1125" spans="1:8" ht="28.5">
      <c r="A1125" s="132">
        <v>164775</v>
      </c>
      <c r="B1125" s="134" t="s">
        <v>1163</v>
      </c>
      <c r="C1125" s="134" t="s">
        <v>129</v>
      </c>
      <c r="D1125" s="134" t="s">
        <v>129</v>
      </c>
      <c r="E1125" s="134" t="s">
        <v>129</v>
      </c>
      <c r="F1125" s="134" t="s">
        <v>129</v>
      </c>
      <c r="G1125" s="134" t="s">
        <v>129</v>
      </c>
      <c r="H1125" s="171" t="str">
        <f>IFERROR((Table5[[#This Row],[_202340]]-Table5[[#This Row],[_201940]])/Table5[[#This Row],[_201940]]*1,"")</f>
        <v/>
      </c>
    </row>
    <row r="1126" spans="1:8">
      <c r="A1126" s="132">
        <v>164775</v>
      </c>
      <c r="B1126" s="134" t="s">
        <v>1136</v>
      </c>
      <c r="C1126" s="134">
        <v>38</v>
      </c>
      <c r="D1126" s="134">
        <v>34</v>
      </c>
      <c r="E1126" s="134">
        <v>32</v>
      </c>
      <c r="F1126" s="134">
        <v>24</v>
      </c>
      <c r="G1126" s="134">
        <v>24</v>
      </c>
      <c r="H1126" s="171">
        <f>IFERROR((Table5[[#This Row],[_202340]]-Table5[[#This Row],[_201940]])/Table5[[#This Row],[_201940]]*1,"")</f>
        <v>-0.36842105263157893</v>
      </c>
    </row>
    <row r="1127" spans="1:8">
      <c r="A1127" s="132">
        <v>164775</v>
      </c>
      <c r="B1127" s="134" t="s">
        <v>1137</v>
      </c>
      <c r="C1127" s="134">
        <v>29</v>
      </c>
      <c r="D1127" s="134">
        <v>28</v>
      </c>
      <c r="E1127" s="134">
        <v>30</v>
      </c>
      <c r="F1127" s="134">
        <v>23</v>
      </c>
      <c r="G1127" s="134">
        <v>27</v>
      </c>
      <c r="H1127" s="171">
        <f>IFERROR((Table5[[#This Row],[_202340]]-Table5[[#This Row],[_201940]])/Table5[[#This Row],[_201940]]*1,"")</f>
        <v>-6.8965517241379309E-2</v>
      </c>
    </row>
    <row r="1128" spans="1:8">
      <c r="A1128" s="132">
        <v>164775</v>
      </c>
      <c r="B1128" s="134" t="s">
        <v>1138</v>
      </c>
      <c r="C1128" s="134">
        <v>4</v>
      </c>
      <c r="D1128" s="134">
        <v>7</v>
      </c>
      <c r="E1128" s="134">
        <v>9</v>
      </c>
      <c r="F1128" s="134">
        <v>6</v>
      </c>
      <c r="G1128" s="134">
        <v>5</v>
      </c>
      <c r="H1128" s="171">
        <f>IFERROR((Table5[[#This Row],[_202340]]-Table5[[#This Row],[_201940]])/Table5[[#This Row],[_201940]]*1,"")</f>
        <v>0.25</v>
      </c>
    </row>
    <row r="1129" spans="1:8" ht="28.5">
      <c r="A1129" s="132">
        <v>164775</v>
      </c>
      <c r="B1129" s="134" t="s">
        <v>1164</v>
      </c>
      <c r="C1129" s="134">
        <v>36</v>
      </c>
      <c r="D1129" s="134">
        <v>35</v>
      </c>
      <c r="E1129" s="134">
        <v>29</v>
      </c>
      <c r="F1129" s="134">
        <v>20</v>
      </c>
      <c r="G1129" s="134">
        <v>23</v>
      </c>
      <c r="H1129" s="171">
        <f>IFERROR((Table5[[#This Row],[_202340]]-Table5[[#This Row],[_201940]])/Table5[[#This Row],[_201940]]*1,"")</f>
        <v>-0.3611111111111111</v>
      </c>
    </row>
    <row r="1130" spans="1:8" ht="28.5">
      <c r="A1130" s="132">
        <v>164775</v>
      </c>
      <c r="B1130" s="134" t="s">
        <v>1165</v>
      </c>
      <c r="C1130" s="134" t="s">
        <v>129</v>
      </c>
      <c r="D1130" s="134" t="s">
        <v>129</v>
      </c>
      <c r="E1130" s="134" t="s">
        <v>129</v>
      </c>
      <c r="F1130" s="134" t="s">
        <v>129</v>
      </c>
      <c r="G1130" s="134" t="s">
        <v>129</v>
      </c>
      <c r="H1130" s="171" t="str">
        <f>IFERROR((Table5[[#This Row],[_202340]]-Table5[[#This Row],[_201940]])/Table5[[#This Row],[_201940]]*1,"")</f>
        <v/>
      </c>
    </row>
    <row r="1131" spans="1:8">
      <c r="A1131" s="132">
        <v>164775</v>
      </c>
      <c r="B1131" s="134" t="s">
        <v>1141</v>
      </c>
      <c r="C1131" s="134">
        <v>40</v>
      </c>
      <c r="D1131" s="134">
        <v>42</v>
      </c>
      <c r="E1131" s="134">
        <v>38</v>
      </c>
      <c r="F1131" s="134">
        <v>26</v>
      </c>
      <c r="G1131" s="134">
        <v>28</v>
      </c>
      <c r="H1131" s="171">
        <f>IFERROR((Table5[[#This Row],[_202340]]-Table5[[#This Row],[_201940]])/Table5[[#This Row],[_201940]]*1,"")</f>
        <v>-0.3</v>
      </c>
    </row>
    <row r="1132" spans="1:8">
      <c r="A1132" s="132">
        <v>164775</v>
      </c>
      <c r="B1132" s="134" t="s">
        <v>1142</v>
      </c>
      <c r="C1132" s="134">
        <v>30</v>
      </c>
      <c r="D1132" s="134">
        <v>34</v>
      </c>
      <c r="E1132" s="134">
        <v>36</v>
      </c>
      <c r="F1132" s="134">
        <v>25</v>
      </c>
      <c r="G1132" s="134">
        <v>32</v>
      </c>
      <c r="H1132" s="171">
        <f>IFERROR((Table5[[#This Row],[_202340]]-Table5[[#This Row],[_201940]])/Table5[[#This Row],[_201940]]*1,"")</f>
        <v>6.6666666666666666E-2</v>
      </c>
    </row>
    <row r="1133" spans="1:8">
      <c r="A1133" s="132">
        <v>164775</v>
      </c>
      <c r="B1133" s="134" t="s">
        <v>1143</v>
      </c>
      <c r="C1133" s="134">
        <v>5</v>
      </c>
      <c r="D1133" s="134">
        <v>7</v>
      </c>
      <c r="E1133" s="134">
        <v>9</v>
      </c>
      <c r="F1133" s="134">
        <v>6</v>
      </c>
      <c r="G1133" s="134">
        <v>5</v>
      </c>
      <c r="H1133" s="171">
        <f>IFERROR((Table5[[#This Row],[_202340]]-Table5[[#This Row],[_201940]])/Table5[[#This Row],[_201940]]*1,"")</f>
        <v>0</v>
      </c>
    </row>
    <row r="1134" spans="1:8" ht="28.5">
      <c r="A1134" s="132">
        <v>164775</v>
      </c>
      <c r="B1134" s="134" t="s">
        <v>1166</v>
      </c>
      <c r="C1134" s="134">
        <v>38</v>
      </c>
      <c r="D1134" s="134">
        <v>36</v>
      </c>
      <c r="E1134" s="134">
        <v>30</v>
      </c>
      <c r="F1134" s="134">
        <v>21</v>
      </c>
      <c r="G1134" s="134">
        <v>25</v>
      </c>
      <c r="H1134" s="171">
        <f>IFERROR((Table5[[#This Row],[_202340]]-Table5[[#This Row],[_201940]])/Table5[[#This Row],[_201940]]*1,"")</f>
        <v>-0.34210526315789475</v>
      </c>
    </row>
    <row r="1135" spans="1:8" ht="28.5">
      <c r="A1135" s="132">
        <v>164775</v>
      </c>
      <c r="B1135" s="134" t="s">
        <v>1167</v>
      </c>
      <c r="C1135" s="134" t="s">
        <v>129</v>
      </c>
      <c r="D1135" s="134" t="s">
        <v>129</v>
      </c>
      <c r="E1135" s="134" t="s">
        <v>129</v>
      </c>
      <c r="F1135" s="134" t="s">
        <v>129</v>
      </c>
      <c r="G1135" s="134" t="s">
        <v>129</v>
      </c>
      <c r="H1135" s="171" t="str">
        <f>IFERROR((Table5[[#This Row],[_202340]]-Table5[[#This Row],[_201940]])/Table5[[#This Row],[_201940]]*1,"")</f>
        <v/>
      </c>
    </row>
    <row r="1136" spans="1:8">
      <c r="A1136" s="132">
        <v>164775</v>
      </c>
      <c r="B1136" s="134" t="s">
        <v>1146</v>
      </c>
      <c r="C1136" s="134">
        <v>43</v>
      </c>
      <c r="D1136" s="134">
        <v>43</v>
      </c>
      <c r="E1136" s="134">
        <v>39</v>
      </c>
      <c r="F1136" s="134">
        <v>27</v>
      </c>
      <c r="G1136" s="134">
        <v>30</v>
      </c>
      <c r="H1136" s="171">
        <f>IFERROR((Table5[[#This Row],[_202340]]-Table5[[#This Row],[_201940]])/Table5[[#This Row],[_201940]]*1,"")</f>
        <v>-0.30232558139534882</v>
      </c>
    </row>
    <row r="1137" spans="1:8" ht="28.5">
      <c r="A1137" s="132">
        <v>164775</v>
      </c>
      <c r="B1137" s="134" t="s">
        <v>1147</v>
      </c>
      <c r="C1137" s="134">
        <v>2</v>
      </c>
      <c r="D1137" s="134">
        <v>3</v>
      </c>
      <c r="E1137" s="134">
        <v>1</v>
      </c>
      <c r="F1137" s="134">
        <v>0</v>
      </c>
      <c r="G1137" s="134">
        <v>0</v>
      </c>
      <c r="H1137" s="171">
        <f>IFERROR((Table5[[#This Row],[_202340]]-Table5[[#This Row],[_201940]])/Table5[[#This Row],[_201940]]*1,"")</f>
        <v>-1</v>
      </c>
    </row>
    <row r="1138" spans="1:8" ht="28.5">
      <c r="A1138" s="132">
        <v>164775</v>
      </c>
      <c r="B1138" s="134" t="s">
        <v>1148</v>
      </c>
      <c r="C1138" s="134">
        <v>42</v>
      </c>
      <c r="D1138" s="134">
        <v>39</v>
      </c>
      <c r="E1138" s="134">
        <v>32</v>
      </c>
      <c r="F1138" s="134">
        <v>38</v>
      </c>
      <c r="G1138" s="134">
        <v>38</v>
      </c>
      <c r="H1138" s="171">
        <f>IFERROR((Table5[[#This Row],[_202340]]-Table5[[#This Row],[_201940]])/Table5[[#This Row],[_201940]]*1,"")</f>
        <v>-9.5238095238095233E-2</v>
      </c>
    </row>
    <row r="1139" spans="1:8" ht="28.5">
      <c r="A1139" s="132">
        <v>164775</v>
      </c>
      <c r="B1139" s="134" t="s">
        <v>1149</v>
      </c>
      <c r="C1139" s="134">
        <v>46</v>
      </c>
      <c r="D1139" s="134">
        <v>38</v>
      </c>
      <c r="E1139" s="134">
        <v>33</v>
      </c>
      <c r="F1139" s="134">
        <v>38</v>
      </c>
      <c r="G1139" s="134">
        <v>20</v>
      </c>
      <c r="H1139" s="171">
        <f>IFERROR((Table5[[#This Row],[_202340]]-Table5[[#This Row],[_201940]])/Table5[[#This Row],[_201940]]*1,"")</f>
        <v>-0.56521739130434778</v>
      </c>
    </row>
    <row r="1140" spans="1:8" ht="28.5">
      <c r="A1140" s="132">
        <v>164775</v>
      </c>
      <c r="B1140" s="134" t="s">
        <v>1150</v>
      </c>
      <c r="C1140" s="134">
        <v>90</v>
      </c>
      <c r="D1140" s="134">
        <v>80</v>
      </c>
      <c r="E1140" s="134">
        <v>66</v>
      </c>
      <c r="F1140" s="134">
        <v>76</v>
      </c>
      <c r="G1140" s="134">
        <v>58</v>
      </c>
      <c r="H1140" s="171">
        <f>IFERROR((Table5[[#This Row],[_202340]]-Table5[[#This Row],[_201940]])/Table5[[#This Row],[_201940]]*1,"")</f>
        <v>-0.35555555555555557</v>
      </c>
    </row>
    <row r="1141" spans="1:8">
      <c r="A1141" s="132">
        <v>164775</v>
      </c>
      <c r="B1141" s="134" t="s">
        <v>1151</v>
      </c>
      <c r="C1141" s="134">
        <v>32</v>
      </c>
      <c r="D1141" s="134">
        <v>35</v>
      </c>
      <c r="E1141" s="134">
        <v>37</v>
      </c>
      <c r="F1141" s="134">
        <v>26</v>
      </c>
      <c r="G1141" s="134">
        <v>34</v>
      </c>
      <c r="H1141" s="171">
        <f>IFERROR((Table5[[#This Row],[_202340]]-Table5[[#This Row],[_201940]])/Table5[[#This Row],[_201940]]*1,"")</f>
        <v>6.25E-2</v>
      </c>
    </row>
    <row r="1142" spans="1:8" ht="28.5">
      <c r="A1142" s="132">
        <v>164775</v>
      </c>
      <c r="B1142" s="134" t="s">
        <v>1152</v>
      </c>
      <c r="C1142" s="134">
        <v>33</v>
      </c>
      <c r="D1142" s="134">
        <v>34</v>
      </c>
      <c r="E1142" s="134">
        <v>31</v>
      </c>
      <c r="F1142" s="134">
        <v>37</v>
      </c>
      <c r="G1142" s="134">
        <v>43</v>
      </c>
      <c r="H1142" s="171">
        <f>IFERROR((Table5[[#This Row],[_202340]]-Table5[[#This Row],[_201940]])/Table5[[#This Row],[_201940]]*1,"")</f>
        <v>0.30303030303030304</v>
      </c>
    </row>
    <row r="1143" spans="1:8" ht="28.5">
      <c r="A1143" s="132">
        <v>164775</v>
      </c>
      <c r="B1143" s="134" t="s">
        <v>1153</v>
      </c>
      <c r="C1143" s="134">
        <v>2</v>
      </c>
      <c r="D1143" s="134">
        <v>2</v>
      </c>
      <c r="E1143" s="134">
        <v>1</v>
      </c>
      <c r="F1143" s="134">
        <v>0</v>
      </c>
      <c r="G1143" s="134">
        <v>0</v>
      </c>
      <c r="H1143" s="171">
        <f>IFERROR((Table5[[#This Row],[_202340]]-Table5[[#This Row],[_201940]])/Table5[[#This Row],[_201940]]*1,"")</f>
        <v>-1</v>
      </c>
    </row>
    <row r="1144" spans="1:8" ht="28.5">
      <c r="A1144" s="132">
        <v>164775</v>
      </c>
      <c r="B1144" s="134" t="s">
        <v>1154</v>
      </c>
      <c r="C1144" s="134">
        <v>32</v>
      </c>
      <c r="D1144" s="134">
        <v>32</v>
      </c>
      <c r="E1144" s="134">
        <v>30</v>
      </c>
      <c r="F1144" s="134">
        <v>37</v>
      </c>
      <c r="G1144" s="134">
        <v>43</v>
      </c>
      <c r="H1144" s="171">
        <f>IFERROR((Table5[[#This Row],[_202340]]-Table5[[#This Row],[_201940]])/Table5[[#This Row],[_201940]]*1,"")</f>
        <v>0.34375</v>
      </c>
    </row>
    <row r="1145" spans="1:8" ht="28.5">
      <c r="A1145" s="132">
        <v>164775</v>
      </c>
      <c r="B1145" s="134" t="s">
        <v>1155</v>
      </c>
      <c r="C1145" s="134">
        <v>35</v>
      </c>
      <c r="D1145" s="134">
        <v>31</v>
      </c>
      <c r="E1145" s="134">
        <v>31</v>
      </c>
      <c r="F1145" s="134">
        <v>37</v>
      </c>
      <c r="G1145" s="134">
        <v>23</v>
      </c>
      <c r="H1145" s="171">
        <f>IFERROR((Table5[[#This Row],[_202340]]-Table5[[#This Row],[_201940]])/Table5[[#This Row],[_201940]]*1,"")</f>
        <v>-0.34285714285714286</v>
      </c>
    </row>
    <row r="1146" spans="1:8">
      <c r="A1146" s="132">
        <v>165112</v>
      </c>
      <c r="B1146" s="134" t="s">
        <v>1179</v>
      </c>
      <c r="C1146" s="134">
        <v>964</v>
      </c>
      <c r="D1146" s="134">
        <v>1099</v>
      </c>
      <c r="E1146" s="134">
        <v>1040</v>
      </c>
      <c r="F1146" s="134">
        <v>1055</v>
      </c>
      <c r="G1146" s="134">
        <v>1116</v>
      </c>
      <c r="H1146" s="171">
        <f>IFERROR((Table5[[#This Row],[_202340]]-Table5[[#This Row],[_201940]])/Table5[[#This Row],[_201940]]*1,"")</f>
        <v>0.15767634854771784</v>
      </c>
    </row>
    <row r="1147" spans="1:8">
      <c r="A1147" s="132">
        <v>165112</v>
      </c>
      <c r="B1147" s="134" t="s">
        <v>1131</v>
      </c>
      <c r="C1147" s="134">
        <v>0</v>
      </c>
      <c r="D1147" s="134">
        <v>0</v>
      </c>
      <c r="E1147" s="134">
        <v>0</v>
      </c>
      <c r="F1147" s="134">
        <v>0</v>
      </c>
      <c r="G1147" s="134">
        <v>0</v>
      </c>
      <c r="H1147" s="171" t="str">
        <f>IFERROR((Table5[[#This Row],[_202340]]-Table5[[#This Row],[_201940]])/Table5[[#This Row],[_201940]]*1,"")</f>
        <v/>
      </c>
    </row>
    <row r="1148" spans="1:8">
      <c r="A1148" s="132">
        <v>165112</v>
      </c>
      <c r="B1148" s="134" t="s">
        <v>1132</v>
      </c>
      <c r="C1148" s="134">
        <v>964</v>
      </c>
      <c r="D1148" s="134">
        <v>1099</v>
      </c>
      <c r="E1148" s="134">
        <v>1040</v>
      </c>
      <c r="F1148" s="134">
        <v>1055</v>
      </c>
      <c r="G1148" s="134">
        <v>1116</v>
      </c>
      <c r="H1148" s="171">
        <f>IFERROR((Table5[[#This Row],[_202340]]-Table5[[#This Row],[_201940]])/Table5[[#This Row],[_201940]]*1,"")</f>
        <v>0.15767634854771784</v>
      </c>
    </row>
    <row r="1149" spans="1:8">
      <c r="A1149" s="132">
        <v>165112</v>
      </c>
      <c r="B1149" s="134" t="s">
        <v>1133</v>
      </c>
      <c r="C1149" s="134">
        <v>25</v>
      </c>
      <c r="D1149" s="134">
        <v>32</v>
      </c>
      <c r="E1149" s="134">
        <v>39</v>
      </c>
      <c r="F1149" s="134">
        <v>36</v>
      </c>
      <c r="G1149" s="134">
        <v>29</v>
      </c>
      <c r="H1149" s="171">
        <f>IFERROR((Table5[[#This Row],[_202340]]-Table5[[#This Row],[_201940]])/Table5[[#This Row],[_201940]]*1,"")</f>
        <v>0.16</v>
      </c>
    </row>
    <row r="1150" spans="1:8" ht="28.5">
      <c r="A1150" s="132">
        <v>165112</v>
      </c>
      <c r="B1150" s="134" t="s">
        <v>1162</v>
      </c>
      <c r="C1150" s="134">
        <v>94</v>
      </c>
      <c r="D1150" s="134">
        <v>102</v>
      </c>
      <c r="E1150" s="134">
        <v>89</v>
      </c>
      <c r="F1150" s="134">
        <v>113</v>
      </c>
      <c r="G1150" s="134">
        <v>59</v>
      </c>
      <c r="H1150" s="171">
        <f>IFERROR((Table5[[#This Row],[_202340]]-Table5[[#This Row],[_201940]])/Table5[[#This Row],[_201940]]*1,"")</f>
        <v>-0.37234042553191488</v>
      </c>
    </row>
    <row r="1151" spans="1:8" ht="28.5">
      <c r="A1151" s="132">
        <v>165112</v>
      </c>
      <c r="B1151" s="134" t="s">
        <v>1163</v>
      </c>
      <c r="C1151" s="134" t="s">
        <v>129</v>
      </c>
      <c r="D1151" s="134" t="s">
        <v>129</v>
      </c>
      <c r="E1151" s="134" t="s">
        <v>129</v>
      </c>
      <c r="F1151" s="134" t="s">
        <v>129</v>
      </c>
      <c r="G1151" s="134" t="s">
        <v>129</v>
      </c>
      <c r="H1151" s="171" t="str">
        <f>IFERROR((Table5[[#This Row],[_202340]]-Table5[[#This Row],[_201940]])/Table5[[#This Row],[_201940]]*1,"")</f>
        <v/>
      </c>
    </row>
    <row r="1152" spans="1:8">
      <c r="A1152" s="132">
        <v>165112</v>
      </c>
      <c r="B1152" s="134" t="s">
        <v>1136</v>
      </c>
      <c r="C1152" s="134">
        <v>119</v>
      </c>
      <c r="D1152" s="134">
        <v>134</v>
      </c>
      <c r="E1152" s="134">
        <v>128</v>
      </c>
      <c r="F1152" s="134">
        <v>149</v>
      </c>
      <c r="G1152" s="134">
        <v>88</v>
      </c>
      <c r="H1152" s="171">
        <f>IFERROR((Table5[[#This Row],[_202340]]-Table5[[#This Row],[_201940]])/Table5[[#This Row],[_201940]]*1,"")</f>
        <v>-0.26050420168067229</v>
      </c>
    </row>
    <row r="1153" spans="1:8">
      <c r="A1153" s="132">
        <v>165112</v>
      </c>
      <c r="B1153" s="134" t="s">
        <v>1137</v>
      </c>
      <c r="C1153" s="134">
        <v>12</v>
      </c>
      <c r="D1153" s="134">
        <v>12</v>
      </c>
      <c r="E1153" s="134">
        <v>12</v>
      </c>
      <c r="F1153" s="134">
        <v>14</v>
      </c>
      <c r="G1153" s="134">
        <v>8</v>
      </c>
      <c r="H1153" s="171">
        <f>IFERROR((Table5[[#This Row],[_202340]]-Table5[[#This Row],[_201940]])/Table5[[#This Row],[_201940]]*1,"")</f>
        <v>-0.33333333333333331</v>
      </c>
    </row>
    <row r="1154" spans="1:8">
      <c r="A1154" s="132">
        <v>165112</v>
      </c>
      <c r="B1154" s="134" t="s">
        <v>1138</v>
      </c>
      <c r="C1154" s="134">
        <v>30</v>
      </c>
      <c r="D1154" s="134">
        <v>34</v>
      </c>
      <c r="E1154" s="134">
        <v>44</v>
      </c>
      <c r="F1154" s="134">
        <v>38</v>
      </c>
      <c r="G1154" s="134">
        <v>38</v>
      </c>
      <c r="H1154" s="171">
        <f>IFERROR((Table5[[#This Row],[_202340]]-Table5[[#This Row],[_201940]])/Table5[[#This Row],[_201940]]*1,"")</f>
        <v>0.26666666666666666</v>
      </c>
    </row>
    <row r="1155" spans="1:8" ht="28.5">
      <c r="A1155" s="132">
        <v>165112</v>
      </c>
      <c r="B1155" s="134" t="s">
        <v>1164</v>
      </c>
      <c r="C1155" s="134">
        <v>136</v>
      </c>
      <c r="D1155" s="134">
        <v>156</v>
      </c>
      <c r="E1155" s="134">
        <v>134</v>
      </c>
      <c r="F1155" s="134">
        <v>155</v>
      </c>
      <c r="G1155" s="134">
        <v>130</v>
      </c>
      <c r="H1155" s="171">
        <f>IFERROR((Table5[[#This Row],[_202340]]-Table5[[#This Row],[_201940]])/Table5[[#This Row],[_201940]]*1,"")</f>
        <v>-4.4117647058823532E-2</v>
      </c>
    </row>
    <row r="1156" spans="1:8" ht="28.5">
      <c r="A1156" s="132">
        <v>165112</v>
      </c>
      <c r="B1156" s="134" t="s">
        <v>1165</v>
      </c>
      <c r="C1156" s="134" t="s">
        <v>129</v>
      </c>
      <c r="D1156" s="134" t="s">
        <v>129</v>
      </c>
      <c r="E1156" s="134" t="s">
        <v>129</v>
      </c>
      <c r="F1156" s="134" t="s">
        <v>129</v>
      </c>
      <c r="G1156" s="134" t="s">
        <v>129</v>
      </c>
      <c r="H1156" s="171" t="str">
        <f>IFERROR((Table5[[#This Row],[_202340]]-Table5[[#This Row],[_201940]])/Table5[[#This Row],[_201940]]*1,"")</f>
        <v/>
      </c>
    </row>
    <row r="1157" spans="1:8">
      <c r="A1157" s="132">
        <v>165112</v>
      </c>
      <c r="B1157" s="134" t="s">
        <v>1141</v>
      </c>
      <c r="C1157" s="134">
        <v>166</v>
      </c>
      <c r="D1157" s="134">
        <v>190</v>
      </c>
      <c r="E1157" s="134">
        <v>178</v>
      </c>
      <c r="F1157" s="134">
        <v>193</v>
      </c>
      <c r="G1157" s="134">
        <v>168</v>
      </c>
      <c r="H1157" s="171">
        <f>IFERROR((Table5[[#This Row],[_202340]]-Table5[[#This Row],[_201940]])/Table5[[#This Row],[_201940]]*1,"")</f>
        <v>1.2048192771084338E-2</v>
      </c>
    </row>
    <row r="1158" spans="1:8">
      <c r="A1158" s="132">
        <v>165112</v>
      </c>
      <c r="B1158" s="134" t="s">
        <v>1142</v>
      </c>
      <c r="C1158" s="134">
        <v>17</v>
      </c>
      <c r="D1158" s="134">
        <v>17</v>
      </c>
      <c r="E1158" s="134">
        <v>17</v>
      </c>
      <c r="F1158" s="134">
        <v>18</v>
      </c>
      <c r="G1158" s="134">
        <v>15</v>
      </c>
      <c r="H1158" s="171">
        <f>IFERROR((Table5[[#This Row],[_202340]]-Table5[[#This Row],[_201940]])/Table5[[#This Row],[_201940]]*1,"")</f>
        <v>-0.11764705882352941</v>
      </c>
    </row>
    <row r="1159" spans="1:8">
      <c r="A1159" s="132">
        <v>165112</v>
      </c>
      <c r="B1159" s="134" t="s">
        <v>1143</v>
      </c>
      <c r="C1159" s="134">
        <v>26</v>
      </c>
      <c r="D1159" s="134">
        <v>34</v>
      </c>
      <c r="E1159" s="134">
        <v>42</v>
      </c>
      <c r="F1159" s="134">
        <v>38</v>
      </c>
      <c r="G1159" s="134">
        <v>39</v>
      </c>
      <c r="H1159" s="171">
        <f>IFERROR((Table5[[#This Row],[_202340]]-Table5[[#This Row],[_201940]])/Table5[[#This Row],[_201940]]*1,"")</f>
        <v>0.5</v>
      </c>
    </row>
    <row r="1160" spans="1:8" ht="28.5">
      <c r="A1160" s="132">
        <v>165112</v>
      </c>
      <c r="B1160" s="134" t="s">
        <v>1166</v>
      </c>
      <c r="C1160" s="134">
        <v>158</v>
      </c>
      <c r="D1160" s="134">
        <v>181</v>
      </c>
      <c r="E1160" s="134">
        <v>152</v>
      </c>
      <c r="F1160" s="134">
        <v>177</v>
      </c>
      <c r="G1160" s="134">
        <v>144</v>
      </c>
      <c r="H1160" s="171">
        <f>IFERROR((Table5[[#This Row],[_202340]]-Table5[[#This Row],[_201940]])/Table5[[#This Row],[_201940]]*1,"")</f>
        <v>-8.8607594936708861E-2</v>
      </c>
    </row>
    <row r="1161" spans="1:8" ht="28.5">
      <c r="A1161" s="132">
        <v>165112</v>
      </c>
      <c r="B1161" s="134" t="s">
        <v>1167</v>
      </c>
      <c r="C1161" s="134" t="s">
        <v>129</v>
      </c>
      <c r="D1161" s="134" t="s">
        <v>129</v>
      </c>
      <c r="E1161" s="134" t="s">
        <v>129</v>
      </c>
      <c r="F1161" s="134" t="s">
        <v>129</v>
      </c>
      <c r="G1161" s="134" t="s">
        <v>129</v>
      </c>
      <c r="H1161" s="171" t="str">
        <f>IFERROR((Table5[[#This Row],[_202340]]-Table5[[#This Row],[_201940]])/Table5[[#This Row],[_201940]]*1,"")</f>
        <v/>
      </c>
    </row>
    <row r="1162" spans="1:8">
      <c r="A1162" s="132">
        <v>165112</v>
      </c>
      <c r="B1162" s="134" t="s">
        <v>1146</v>
      </c>
      <c r="C1162" s="134">
        <v>184</v>
      </c>
      <c r="D1162" s="134">
        <v>215</v>
      </c>
      <c r="E1162" s="134">
        <v>194</v>
      </c>
      <c r="F1162" s="134">
        <v>215</v>
      </c>
      <c r="G1162" s="134">
        <v>183</v>
      </c>
      <c r="H1162" s="171">
        <f>IFERROR((Table5[[#This Row],[_202340]]-Table5[[#This Row],[_201940]])/Table5[[#This Row],[_201940]]*1,"")</f>
        <v>-5.434782608695652E-3</v>
      </c>
    </row>
    <row r="1163" spans="1:8" ht="28.5">
      <c r="A1163" s="132">
        <v>165112</v>
      </c>
      <c r="B1163" s="134" t="s">
        <v>1147</v>
      </c>
      <c r="C1163" s="134">
        <v>23</v>
      </c>
      <c r="D1163" s="134">
        <v>25</v>
      </c>
      <c r="E1163" s="134">
        <v>22</v>
      </c>
      <c r="F1163" s="134">
        <v>43</v>
      </c>
      <c r="G1163" s="134">
        <v>14</v>
      </c>
      <c r="H1163" s="171">
        <f>IFERROR((Table5[[#This Row],[_202340]]-Table5[[#This Row],[_201940]])/Table5[[#This Row],[_201940]]*1,"")</f>
        <v>-0.39130434782608697</v>
      </c>
    </row>
    <row r="1164" spans="1:8" ht="28.5">
      <c r="A1164" s="132">
        <v>165112</v>
      </c>
      <c r="B1164" s="134" t="s">
        <v>1148</v>
      </c>
      <c r="C1164" s="134">
        <v>376</v>
      </c>
      <c r="D1164" s="134">
        <v>414</v>
      </c>
      <c r="E1164" s="134">
        <v>419</v>
      </c>
      <c r="F1164" s="134">
        <v>17</v>
      </c>
      <c r="G1164" s="134">
        <v>603</v>
      </c>
      <c r="H1164" s="171">
        <f>IFERROR((Table5[[#This Row],[_202340]]-Table5[[#This Row],[_201940]])/Table5[[#This Row],[_201940]]*1,"")</f>
        <v>0.60372340425531912</v>
      </c>
    </row>
    <row r="1165" spans="1:8" ht="28.5">
      <c r="A1165" s="132">
        <v>165112</v>
      </c>
      <c r="B1165" s="134" t="s">
        <v>1149</v>
      </c>
      <c r="C1165" s="134">
        <v>381</v>
      </c>
      <c r="D1165" s="134">
        <v>445</v>
      </c>
      <c r="E1165" s="134">
        <v>405</v>
      </c>
      <c r="F1165" s="134">
        <v>780</v>
      </c>
      <c r="G1165" s="134">
        <v>316</v>
      </c>
      <c r="H1165" s="171">
        <f>IFERROR((Table5[[#This Row],[_202340]]-Table5[[#This Row],[_201940]])/Table5[[#This Row],[_201940]]*1,"")</f>
        <v>-0.17060367454068243</v>
      </c>
    </row>
    <row r="1166" spans="1:8" ht="28.5">
      <c r="A1166" s="132">
        <v>165112</v>
      </c>
      <c r="B1166" s="134" t="s">
        <v>1150</v>
      </c>
      <c r="C1166" s="134">
        <v>780</v>
      </c>
      <c r="D1166" s="134">
        <v>884</v>
      </c>
      <c r="E1166" s="134">
        <v>846</v>
      </c>
      <c r="F1166" s="134">
        <v>840</v>
      </c>
      <c r="G1166" s="134">
        <v>933</v>
      </c>
      <c r="H1166" s="171">
        <f>IFERROR((Table5[[#This Row],[_202340]]-Table5[[#This Row],[_201940]])/Table5[[#This Row],[_201940]]*1,"")</f>
        <v>0.19615384615384615</v>
      </c>
    </row>
    <row r="1167" spans="1:8">
      <c r="A1167" s="132">
        <v>165112</v>
      </c>
      <c r="B1167" s="134" t="s">
        <v>1151</v>
      </c>
      <c r="C1167" s="134">
        <v>19</v>
      </c>
      <c r="D1167" s="134">
        <v>20</v>
      </c>
      <c r="E1167" s="134">
        <v>19</v>
      </c>
      <c r="F1167" s="134">
        <v>20</v>
      </c>
      <c r="G1167" s="134">
        <v>16</v>
      </c>
      <c r="H1167" s="171">
        <f>IFERROR((Table5[[#This Row],[_202340]]-Table5[[#This Row],[_201940]])/Table5[[#This Row],[_201940]]*1,"")</f>
        <v>-0.15789473684210525</v>
      </c>
    </row>
    <row r="1168" spans="1:8" ht="28.5">
      <c r="A1168" s="132">
        <v>165112</v>
      </c>
      <c r="B1168" s="134" t="s">
        <v>1152</v>
      </c>
      <c r="C1168" s="134">
        <v>41</v>
      </c>
      <c r="D1168" s="134">
        <v>40</v>
      </c>
      <c r="E1168" s="134">
        <v>42</v>
      </c>
      <c r="F1168" s="134">
        <v>6</v>
      </c>
      <c r="G1168" s="134">
        <v>55</v>
      </c>
      <c r="H1168" s="171">
        <f>IFERROR((Table5[[#This Row],[_202340]]-Table5[[#This Row],[_201940]])/Table5[[#This Row],[_201940]]*1,"")</f>
        <v>0.34146341463414637</v>
      </c>
    </row>
    <row r="1169" spans="1:8" ht="28.5">
      <c r="A1169" s="132">
        <v>165112</v>
      </c>
      <c r="B1169" s="134" t="s">
        <v>1153</v>
      </c>
      <c r="C1169" s="134">
        <v>2</v>
      </c>
      <c r="D1169" s="134">
        <v>2</v>
      </c>
      <c r="E1169" s="134">
        <v>2</v>
      </c>
      <c r="F1169" s="134">
        <v>4</v>
      </c>
      <c r="G1169" s="134">
        <v>1</v>
      </c>
      <c r="H1169" s="171">
        <f>IFERROR((Table5[[#This Row],[_202340]]-Table5[[#This Row],[_201940]])/Table5[[#This Row],[_201940]]*1,"")</f>
        <v>-0.5</v>
      </c>
    </row>
    <row r="1170" spans="1:8" ht="28.5">
      <c r="A1170" s="132">
        <v>165112</v>
      </c>
      <c r="B1170" s="134" t="s">
        <v>1154</v>
      </c>
      <c r="C1170" s="134">
        <v>39</v>
      </c>
      <c r="D1170" s="134">
        <v>38</v>
      </c>
      <c r="E1170" s="134">
        <v>40</v>
      </c>
      <c r="F1170" s="134">
        <v>2</v>
      </c>
      <c r="G1170" s="134">
        <v>54</v>
      </c>
      <c r="H1170" s="171">
        <f>IFERROR((Table5[[#This Row],[_202340]]-Table5[[#This Row],[_201940]])/Table5[[#This Row],[_201940]]*1,"")</f>
        <v>0.38461538461538464</v>
      </c>
    </row>
    <row r="1171" spans="1:8" ht="28.5">
      <c r="A1171" s="132">
        <v>165112</v>
      </c>
      <c r="B1171" s="134" t="s">
        <v>1155</v>
      </c>
      <c r="C1171" s="134">
        <v>40</v>
      </c>
      <c r="D1171" s="134">
        <v>40</v>
      </c>
      <c r="E1171" s="134">
        <v>39</v>
      </c>
      <c r="F1171" s="134">
        <v>74</v>
      </c>
      <c r="G1171" s="134">
        <v>28</v>
      </c>
      <c r="H1171" s="171">
        <f>IFERROR((Table5[[#This Row],[_202340]]-Table5[[#This Row],[_201940]])/Table5[[#This Row],[_201940]]*1,"")</f>
        <v>-0.3</v>
      </c>
    </row>
    <row r="1172" spans="1:8">
      <c r="A1172" s="132">
        <v>166887</v>
      </c>
      <c r="B1172" s="134" t="s">
        <v>1179</v>
      </c>
      <c r="C1172" s="134">
        <v>856</v>
      </c>
      <c r="D1172" s="134">
        <v>848</v>
      </c>
      <c r="E1172" s="134">
        <v>767</v>
      </c>
      <c r="F1172" s="134">
        <v>728</v>
      </c>
      <c r="G1172" s="134">
        <v>723</v>
      </c>
      <c r="H1172" s="171">
        <f>IFERROR((Table5[[#This Row],[_202340]]-Table5[[#This Row],[_201940]])/Table5[[#This Row],[_201940]]*1,"")</f>
        <v>-0.15537383177570094</v>
      </c>
    </row>
    <row r="1173" spans="1:8">
      <c r="A1173" s="132">
        <v>166887</v>
      </c>
      <c r="B1173" s="134" t="s">
        <v>1131</v>
      </c>
      <c r="C1173" s="134">
        <v>1</v>
      </c>
      <c r="D1173" s="134">
        <v>1</v>
      </c>
      <c r="E1173" s="134">
        <v>2</v>
      </c>
      <c r="F1173" s="134">
        <v>1</v>
      </c>
      <c r="G1173" s="134">
        <v>1</v>
      </c>
      <c r="H1173" s="171">
        <f>IFERROR((Table5[[#This Row],[_202340]]-Table5[[#This Row],[_201940]])/Table5[[#This Row],[_201940]]*1,"")</f>
        <v>0</v>
      </c>
    </row>
    <row r="1174" spans="1:8">
      <c r="A1174" s="132">
        <v>166887</v>
      </c>
      <c r="B1174" s="134" t="s">
        <v>1132</v>
      </c>
      <c r="C1174" s="134">
        <v>855</v>
      </c>
      <c r="D1174" s="134">
        <v>847</v>
      </c>
      <c r="E1174" s="134">
        <v>765</v>
      </c>
      <c r="F1174" s="134">
        <v>727</v>
      </c>
      <c r="G1174" s="134">
        <v>722</v>
      </c>
      <c r="H1174" s="171">
        <f>IFERROR((Table5[[#This Row],[_202340]]-Table5[[#This Row],[_201940]])/Table5[[#This Row],[_201940]]*1,"")</f>
        <v>-0.15555555555555556</v>
      </c>
    </row>
    <row r="1175" spans="1:8">
      <c r="A1175" s="132">
        <v>166887</v>
      </c>
      <c r="B1175" s="134" t="s">
        <v>1133</v>
      </c>
      <c r="C1175" s="134">
        <v>20</v>
      </c>
      <c r="D1175" s="134">
        <v>28</v>
      </c>
      <c r="E1175" s="134">
        <v>22</v>
      </c>
      <c r="F1175" s="134">
        <v>23</v>
      </c>
      <c r="G1175" s="134">
        <v>28</v>
      </c>
      <c r="H1175" s="171">
        <f>IFERROR((Table5[[#This Row],[_202340]]-Table5[[#This Row],[_201940]])/Table5[[#This Row],[_201940]]*1,"")</f>
        <v>0.4</v>
      </c>
    </row>
    <row r="1176" spans="1:8" ht="28.5">
      <c r="A1176" s="132">
        <v>166887</v>
      </c>
      <c r="B1176" s="134" t="s">
        <v>1162</v>
      </c>
      <c r="C1176" s="134">
        <v>100</v>
      </c>
      <c r="D1176" s="134">
        <v>113</v>
      </c>
      <c r="E1176" s="134">
        <v>108</v>
      </c>
      <c r="F1176" s="134">
        <v>100</v>
      </c>
      <c r="G1176" s="134">
        <v>83</v>
      </c>
      <c r="H1176" s="171">
        <f>IFERROR((Table5[[#This Row],[_202340]]-Table5[[#This Row],[_201940]])/Table5[[#This Row],[_201940]]*1,"")</f>
        <v>-0.17</v>
      </c>
    </row>
    <row r="1177" spans="1:8" ht="28.5">
      <c r="A1177" s="132">
        <v>166887</v>
      </c>
      <c r="B1177" s="134" t="s">
        <v>1163</v>
      </c>
      <c r="C1177" s="134" t="s">
        <v>129</v>
      </c>
      <c r="D1177" s="134" t="s">
        <v>129</v>
      </c>
      <c r="E1177" s="134" t="s">
        <v>129</v>
      </c>
      <c r="F1177" s="134" t="s">
        <v>129</v>
      </c>
      <c r="G1177" s="134" t="s">
        <v>129</v>
      </c>
      <c r="H1177" s="171" t="str">
        <f>IFERROR((Table5[[#This Row],[_202340]]-Table5[[#This Row],[_201940]])/Table5[[#This Row],[_201940]]*1,"")</f>
        <v/>
      </c>
    </row>
    <row r="1178" spans="1:8">
      <c r="A1178" s="132">
        <v>166887</v>
      </c>
      <c r="B1178" s="134" t="s">
        <v>1136</v>
      </c>
      <c r="C1178" s="134">
        <v>120</v>
      </c>
      <c r="D1178" s="134">
        <v>141</v>
      </c>
      <c r="E1178" s="134">
        <v>130</v>
      </c>
      <c r="F1178" s="134">
        <v>123</v>
      </c>
      <c r="G1178" s="134">
        <v>111</v>
      </c>
      <c r="H1178" s="171">
        <f>IFERROR((Table5[[#This Row],[_202340]]-Table5[[#This Row],[_201940]])/Table5[[#This Row],[_201940]]*1,"")</f>
        <v>-7.4999999999999997E-2</v>
      </c>
    </row>
    <row r="1179" spans="1:8">
      <c r="A1179" s="132">
        <v>166887</v>
      </c>
      <c r="B1179" s="134" t="s">
        <v>1137</v>
      </c>
      <c r="C1179" s="134">
        <v>14</v>
      </c>
      <c r="D1179" s="134">
        <v>17</v>
      </c>
      <c r="E1179" s="134">
        <v>17</v>
      </c>
      <c r="F1179" s="134">
        <v>17</v>
      </c>
      <c r="G1179" s="134">
        <v>15</v>
      </c>
      <c r="H1179" s="171">
        <f>IFERROR((Table5[[#This Row],[_202340]]-Table5[[#This Row],[_201940]])/Table5[[#This Row],[_201940]]*1,"")</f>
        <v>7.1428571428571425E-2</v>
      </c>
    </row>
    <row r="1180" spans="1:8">
      <c r="A1180" s="132">
        <v>166887</v>
      </c>
      <c r="B1180" s="134" t="s">
        <v>1138</v>
      </c>
      <c r="C1180" s="134">
        <v>21</v>
      </c>
      <c r="D1180" s="134">
        <v>27</v>
      </c>
      <c r="E1180" s="134">
        <v>21</v>
      </c>
      <c r="F1180" s="134">
        <v>25</v>
      </c>
      <c r="G1180" s="134">
        <v>25</v>
      </c>
      <c r="H1180" s="171">
        <f>IFERROR((Table5[[#This Row],[_202340]]-Table5[[#This Row],[_201940]])/Table5[[#This Row],[_201940]]*1,"")</f>
        <v>0.19047619047619047</v>
      </c>
    </row>
    <row r="1181" spans="1:8" ht="28.5">
      <c r="A1181" s="132">
        <v>166887</v>
      </c>
      <c r="B1181" s="134" t="s">
        <v>1164</v>
      </c>
      <c r="C1181" s="134">
        <v>140</v>
      </c>
      <c r="D1181" s="134">
        <v>143</v>
      </c>
      <c r="E1181" s="134">
        <v>144</v>
      </c>
      <c r="F1181" s="134">
        <v>130</v>
      </c>
      <c r="G1181" s="134">
        <v>108</v>
      </c>
      <c r="H1181" s="171">
        <f>IFERROR((Table5[[#This Row],[_202340]]-Table5[[#This Row],[_201940]])/Table5[[#This Row],[_201940]]*1,"")</f>
        <v>-0.22857142857142856</v>
      </c>
    </row>
    <row r="1182" spans="1:8" ht="28.5">
      <c r="A1182" s="132">
        <v>166887</v>
      </c>
      <c r="B1182" s="134" t="s">
        <v>1165</v>
      </c>
      <c r="C1182" s="134" t="s">
        <v>129</v>
      </c>
      <c r="D1182" s="134" t="s">
        <v>129</v>
      </c>
      <c r="E1182" s="134" t="s">
        <v>129</v>
      </c>
      <c r="F1182" s="134" t="s">
        <v>129</v>
      </c>
      <c r="G1182" s="134" t="s">
        <v>129</v>
      </c>
      <c r="H1182" s="171" t="str">
        <f>IFERROR((Table5[[#This Row],[_202340]]-Table5[[#This Row],[_201940]])/Table5[[#This Row],[_201940]]*1,"")</f>
        <v/>
      </c>
    </row>
    <row r="1183" spans="1:8">
      <c r="A1183" s="132">
        <v>166887</v>
      </c>
      <c r="B1183" s="134" t="s">
        <v>1141</v>
      </c>
      <c r="C1183" s="134">
        <v>161</v>
      </c>
      <c r="D1183" s="134">
        <v>170</v>
      </c>
      <c r="E1183" s="134">
        <v>165</v>
      </c>
      <c r="F1183" s="134">
        <v>155</v>
      </c>
      <c r="G1183" s="134">
        <v>133</v>
      </c>
      <c r="H1183" s="171">
        <f>IFERROR((Table5[[#This Row],[_202340]]-Table5[[#This Row],[_201940]])/Table5[[#This Row],[_201940]]*1,"")</f>
        <v>-0.17391304347826086</v>
      </c>
    </row>
    <row r="1184" spans="1:8">
      <c r="A1184" s="132">
        <v>166887</v>
      </c>
      <c r="B1184" s="134" t="s">
        <v>1142</v>
      </c>
      <c r="C1184" s="134">
        <v>19</v>
      </c>
      <c r="D1184" s="134">
        <v>20</v>
      </c>
      <c r="E1184" s="134">
        <v>22</v>
      </c>
      <c r="F1184" s="134">
        <v>21</v>
      </c>
      <c r="G1184" s="134">
        <v>18</v>
      </c>
      <c r="H1184" s="171">
        <f>IFERROR((Table5[[#This Row],[_202340]]-Table5[[#This Row],[_201940]])/Table5[[#This Row],[_201940]]*1,"")</f>
        <v>-5.2631578947368418E-2</v>
      </c>
    </row>
    <row r="1185" spans="1:8">
      <c r="A1185" s="132">
        <v>166887</v>
      </c>
      <c r="B1185" s="134" t="s">
        <v>1143</v>
      </c>
      <c r="C1185" s="134">
        <v>20</v>
      </c>
      <c r="D1185" s="134">
        <v>26</v>
      </c>
      <c r="E1185" s="134">
        <v>20</v>
      </c>
      <c r="F1185" s="134">
        <v>25</v>
      </c>
      <c r="G1185" s="134">
        <v>25</v>
      </c>
      <c r="H1185" s="171">
        <f>IFERROR((Table5[[#This Row],[_202340]]-Table5[[#This Row],[_201940]])/Table5[[#This Row],[_201940]]*1,"")</f>
        <v>0.25</v>
      </c>
    </row>
    <row r="1186" spans="1:8" ht="28.5">
      <c r="A1186" s="132">
        <v>166887</v>
      </c>
      <c r="B1186" s="134" t="s">
        <v>1166</v>
      </c>
      <c r="C1186" s="134">
        <v>158</v>
      </c>
      <c r="D1186" s="134">
        <v>155</v>
      </c>
      <c r="E1186" s="134">
        <v>156</v>
      </c>
      <c r="F1186" s="134">
        <v>139</v>
      </c>
      <c r="G1186" s="134">
        <v>118</v>
      </c>
      <c r="H1186" s="171">
        <f>IFERROR((Table5[[#This Row],[_202340]]-Table5[[#This Row],[_201940]])/Table5[[#This Row],[_201940]]*1,"")</f>
        <v>-0.25316455696202533</v>
      </c>
    </row>
    <row r="1187" spans="1:8" ht="28.5">
      <c r="A1187" s="132">
        <v>166887</v>
      </c>
      <c r="B1187" s="134" t="s">
        <v>1167</v>
      </c>
      <c r="C1187" s="134" t="s">
        <v>129</v>
      </c>
      <c r="D1187" s="134" t="s">
        <v>129</v>
      </c>
      <c r="E1187" s="134" t="s">
        <v>129</v>
      </c>
      <c r="F1187" s="134" t="s">
        <v>129</v>
      </c>
      <c r="G1187" s="134" t="s">
        <v>129</v>
      </c>
      <c r="H1187" s="171" t="str">
        <f>IFERROR((Table5[[#This Row],[_202340]]-Table5[[#This Row],[_201940]])/Table5[[#This Row],[_201940]]*1,"")</f>
        <v/>
      </c>
    </row>
    <row r="1188" spans="1:8">
      <c r="A1188" s="132">
        <v>166887</v>
      </c>
      <c r="B1188" s="134" t="s">
        <v>1146</v>
      </c>
      <c r="C1188" s="134">
        <v>178</v>
      </c>
      <c r="D1188" s="134">
        <v>181</v>
      </c>
      <c r="E1188" s="134">
        <v>176</v>
      </c>
      <c r="F1188" s="134">
        <v>164</v>
      </c>
      <c r="G1188" s="134">
        <v>143</v>
      </c>
      <c r="H1188" s="171">
        <f>IFERROR((Table5[[#This Row],[_202340]]-Table5[[#This Row],[_201940]])/Table5[[#This Row],[_201940]]*1,"")</f>
        <v>-0.19662921348314608</v>
      </c>
    </row>
    <row r="1189" spans="1:8" ht="28.5">
      <c r="A1189" s="132">
        <v>166887</v>
      </c>
      <c r="B1189" s="134" t="s">
        <v>1147</v>
      </c>
      <c r="C1189" s="134">
        <v>10</v>
      </c>
      <c r="D1189" s="134">
        <v>7</v>
      </c>
      <c r="E1189" s="134">
        <v>11</v>
      </c>
      <c r="F1189" s="134">
        <v>7</v>
      </c>
      <c r="G1189" s="134">
        <v>7</v>
      </c>
      <c r="H1189" s="171">
        <f>IFERROR((Table5[[#This Row],[_202340]]-Table5[[#This Row],[_201940]])/Table5[[#This Row],[_201940]]*1,"")</f>
        <v>-0.3</v>
      </c>
    </row>
    <row r="1190" spans="1:8" ht="28.5">
      <c r="A1190" s="132">
        <v>166887</v>
      </c>
      <c r="B1190" s="134" t="s">
        <v>1148</v>
      </c>
      <c r="C1190" s="134">
        <v>332</v>
      </c>
      <c r="D1190" s="134">
        <v>326</v>
      </c>
      <c r="E1190" s="134">
        <v>282</v>
      </c>
      <c r="F1190" s="134">
        <v>261</v>
      </c>
      <c r="G1190" s="134">
        <v>296</v>
      </c>
      <c r="H1190" s="171">
        <f>IFERROR((Table5[[#This Row],[_202340]]-Table5[[#This Row],[_201940]])/Table5[[#This Row],[_201940]]*1,"")</f>
        <v>-0.10843373493975904</v>
      </c>
    </row>
    <row r="1191" spans="1:8" ht="28.5">
      <c r="A1191" s="132">
        <v>166887</v>
      </c>
      <c r="B1191" s="134" t="s">
        <v>1149</v>
      </c>
      <c r="C1191" s="134">
        <v>335</v>
      </c>
      <c r="D1191" s="134">
        <v>333</v>
      </c>
      <c r="E1191" s="134">
        <v>296</v>
      </c>
      <c r="F1191" s="134">
        <v>295</v>
      </c>
      <c r="G1191" s="134">
        <v>276</v>
      </c>
      <c r="H1191" s="171">
        <f>IFERROR((Table5[[#This Row],[_202340]]-Table5[[#This Row],[_201940]])/Table5[[#This Row],[_201940]]*1,"")</f>
        <v>-0.17611940298507461</v>
      </c>
    </row>
    <row r="1192" spans="1:8" ht="28.5">
      <c r="A1192" s="132">
        <v>166887</v>
      </c>
      <c r="B1192" s="134" t="s">
        <v>1150</v>
      </c>
      <c r="C1192" s="134">
        <v>677</v>
      </c>
      <c r="D1192" s="134">
        <v>666</v>
      </c>
      <c r="E1192" s="134">
        <v>589</v>
      </c>
      <c r="F1192" s="134">
        <v>563</v>
      </c>
      <c r="G1192" s="134">
        <v>579</v>
      </c>
      <c r="H1192" s="171">
        <f>IFERROR((Table5[[#This Row],[_202340]]-Table5[[#This Row],[_201940]])/Table5[[#This Row],[_201940]]*1,"")</f>
        <v>-0.14475627769571639</v>
      </c>
    </row>
    <row r="1193" spans="1:8">
      <c r="A1193" s="132">
        <v>166887</v>
      </c>
      <c r="B1193" s="134" t="s">
        <v>1151</v>
      </c>
      <c r="C1193" s="134">
        <v>21</v>
      </c>
      <c r="D1193" s="134">
        <v>21</v>
      </c>
      <c r="E1193" s="134">
        <v>23</v>
      </c>
      <c r="F1193" s="134">
        <v>23</v>
      </c>
      <c r="G1193" s="134">
        <v>20</v>
      </c>
      <c r="H1193" s="171">
        <f>IFERROR((Table5[[#This Row],[_202340]]-Table5[[#This Row],[_201940]])/Table5[[#This Row],[_201940]]*1,"")</f>
        <v>-4.7619047619047616E-2</v>
      </c>
    </row>
    <row r="1194" spans="1:8" ht="28.5">
      <c r="A1194" s="132">
        <v>166887</v>
      </c>
      <c r="B1194" s="134" t="s">
        <v>1152</v>
      </c>
      <c r="C1194" s="134">
        <v>40</v>
      </c>
      <c r="D1194" s="134">
        <v>39</v>
      </c>
      <c r="E1194" s="134">
        <v>38</v>
      </c>
      <c r="F1194" s="134">
        <v>37</v>
      </c>
      <c r="G1194" s="134">
        <v>42</v>
      </c>
      <c r="H1194" s="171">
        <f>IFERROR((Table5[[#This Row],[_202340]]-Table5[[#This Row],[_201940]])/Table5[[#This Row],[_201940]]*1,"")</f>
        <v>0.05</v>
      </c>
    </row>
    <row r="1195" spans="1:8" ht="28.5">
      <c r="A1195" s="132">
        <v>166887</v>
      </c>
      <c r="B1195" s="134" t="s">
        <v>1153</v>
      </c>
      <c r="C1195" s="134">
        <v>1</v>
      </c>
      <c r="D1195" s="134">
        <v>1</v>
      </c>
      <c r="E1195" s="134">
        <v>1</v>
      </c>
      <c r="F1195" s="134">
        <v>1</v>
      </c>
      <c r="G1195" s="134">
        <v>1</v>
      </c>
      <c r="H1195" s="171">
        <f>IFERROR((Table5[[#This Row],[_202340]]-Table5[[#This Row],[_201940]])/Table5[[#This Row],[_201940]]*1,"")</f>
        <v>0</v>
      </c>
    </row>
    <row r="1196" spans="1:8" ht="28.5">
      <c r="A1196" s="132">
        <v>166887</v>
      </c>
      <c r="B1196" s="134" t="s">
        <v>1154</v>
      </c>
      <c r="C1196" s="134">
        <v>39</v>
      </c>
      <c r="D1196" s="134">
        <v>38</v>
      </c>
      <c r="E1196" s="134">
        <v>37</v>
      </c>
      <c r="F1196" s="134">
        <v>36</v>
      </c>
      <c r="G1196" s="134">
        <v>41</v>
      </c>
      <c r="H1196" s="171">
        <f>IFERROR((Table5[[#This Row],[_202340]]-Table5[[#This Row],[_201940]])/Table5[[#This Row],[_201940]]*1,"")</f>
        <v>5.128205128205128E-2</v>
      </c>
    </row>
    <row r="1197" spans="1:8" ht="28.5">
      <c r="A1197" s="132">
        <v>166887</v>
      </c>
      <c r="B1197" s="134" t="s">
        <v>1155</v>
      </c>
      <c r="C1197" s="134">
        <v>39</v>
      </c>
      <c r="D1197" s="134">
        <v>39</v>
      </c>
      <c r="E1197" s="134">
        <v>39</v>
      </c>
      <c r="F1197" s="134">
        <v>41</v>
      </c>
      <c r="G1197" s="134">
        <v>38</v>
      </c>
      <c r="H1197" s="171">
        <f>IFERROR((Table5[[#This Row],[_202340]]-Table5[[#This Row],[_201940]])/Table5[[#This Row],[_201940]]*1,"")</f>
        <v>-2.564102564102564E-2</v>
      </c>
    </row>
    <row r="1198" spans="1:8">
      <c r="A1198" s="132">
        <v>167376</v>
      </c>
      <c r="B1198" s="134" t="s">
        <v>1179</v>
      </c>
      <c r="C1198" s="134">
        <v>336</v>
      </c>
      <c r="D1198" s="134">
        <v>371</v>
      </c>
      <c r="E1198" s="134">
        <v>443</v>
      </c>
      <c r="F1198" s="134">
        <v>439</v>
      </c>
      <c r="G1198" s="134">
        <v>491</v>
      </c>
      <c r="H1198" s="171">
        <f>IFERROR((Table5[[#This Row],[_202340]]-Table5[[#This Row],[_201940]])/Table5[[#This Row],[_201940]]*1,"")</f>
        <v>0.46130952380952384</v>
      </c>
    </row>
    <row r="1199" spans="1:8">
      <c r="A1199" s="132">
        <v>167376</v>
      </c>
      <c r="B1199" s="134" t="s">
        <v>1131</v>
      </c>
      <c r="C1199" s="134">
        <v>0</v>
      </c>
      <c r="D1199" s="134">
        <v>0</v>
      </c>
      <c r="E1199" s="134">
        <v>0</v>
      </c>
      <c r="F1199" s="134">
        <v>0</v>
      </c>
      <c r="G1199" s="134">
        <v>0</v>
      </c>
      <c r="H1199" s="171" t="str">
        <f>IFERROR((Table5[[#This Row],[_202340]]-Table5[[#This Row],[_201940]])/Table5[[#This Row],[_201940]]*1,"")</f>
        <v/>
      </c>
    </row>
    <row r="1200" spans="1:8">
      <c r="A1200" s="132">
        <v>167376</v>
      </c>
      <c r="B1200" s="134" t="s">
        <v>1132</v>
      </c>
      <c r="C1200" s="134">
        <v>336</v>
      </c>
      <c r="D1200" s="134">
        <v>371</v>
      </c>
      <c r="E1200" s="134">
        <v>443</v>
      </c>
      <c r="F1200" s="134">
        <v>439</v>
      </c>
      <c r="G1200" s="134">
        <v>491</v>
      </c>
      <c r="H1200" s="171">
        <f>IFERROR((Table5[[#This Row],[_202340]]-Table5[[#This Row],[_201940]])/Table5[[#This Row],[_201940]]*1,"")</f>
        <v>0.46130952380952384</v>
      </c>
    </row>
    <row r="1201" spans="1:8">
      <c r="A1201" s="132">
        <v>167376</v>
      </c>
      <c r="B1201" s="134" t="s">
        <v>1133</v>
      </c>
      <c r="C1201" s="134">
        <v>35</v>
      </c>
      <c r="D1201" s="134">
        <v>46</v>
      </c>
      <c r="E1201" s="134">
        <v>37</v>
      </c>
      <c r="F1201" s="134">
        <v>31</v>
      </c>
      <c r="G1201" s="134">
        <v>24</v>
      </c>
      <c r="H1201" s="171">
        <f>IFERROR((Table5[[#This Row],[_202340]]-Table5[[#This Row],[_201940]])/Table5[[#This Row],[_201940]]*1,"")</f>
        <v>-0.31428571428571428</v>
      </c>
    </row>
    <row r="1202" spans="1:8" ht="28.5">
      <c r="A1202" s="132">
        <v>167376</v>
      </c>
      <c r="B1202" s="134" t="s">
        <v>1162</v>
      </c>
      <c r="C1202" s="134">
        <v>53</v>
      </c>
      <c r="D1202" s="134">
        <v>54</v>
      </c>
      <c r="E1202" s="134">
        <v>47</v>
      </c>
      <c r="F1202" s="134">
        <v>39</v>
      </c>
      <c r="G1202" s="134">
        <v>66</v>
      </c>
      <c r="H1202" s="171">
        <f>IFERROR((Table5[[#This Row],[_202340]]-Table5[[#This Row],[_201940]])/Table5[[#This Row],[_201940]]*1,"")</f>
        <v>0.24528301886792453</v>
      </c>
    </row>
    <row r="1203" spans="1:8" ht="28.5">
      <c r="A1203" s="132">
        <v>167376</v>
      </c>
      <c r="B1203" s="134" t="s">
        <v>1163</v>
      </c>
      <c r="C1203" s="134" t="s">
        <v>129</v>
      </c>
      <c r="D1203" s="134" t="s">
        <v>129</v>
      </c>
      <c r="E1203" s="134" t="s">
        <v>129</v>
      </c>
      <c r="F1203" s="134" t="s">
        <v>129</v>
      </c>
      <c r="G1203" s="134" t="s">
        <v>129</v>
      </c>
      <c r="H1203" s="171" t="str">
        <f>IFERROR((Table5[[#This Row],[_202340]]-Table5[[#This Row],[_201940]])/Table5[[#This Row],[_201940]]*1,"")</f>
        <v/>
      </c>
    </row>
    <row r="1204" spans="1:8">
      <c r="A1204" s="132">
        <v>167376</v>
      </c>
      <c r="B1204" s="134" t="s">
        <v>1136</v>
      </c>
      <c r="C1204" s="134">
        <v>88</v>
      </c>
      <c r="D1204" s="134">
        <v>100</v>
      </c>
      <c r="E1204" s="134">
        <v>84</v>
      </c>
      <c r="F1204" s="134">
        <v>70</v>
      </c>
      <c r="G1204" s="134">
        <v>90</v>
      </c>
      <c r="H1204" s="171">
        <f>IFERROR((Table5[[#This Row],[_202340]]-Table5[[#This Row],[_201940]])/Table5[[#This Row],[_201940]]*1,"")</f>
        <v>2.2727272727272728E-2</v>
      </c>
    </row>
    <row r="1205" spans="1:8">
      <c r="A1205" s="132">
        <v>167376</v>
      </c>
      <c r="B1205" s="134" t="s">
        <v>1137</v>
      </c>
      <c r="C1205" s="134">
        <v>26</v>
      </c>
      <c r="D1205" s="134">
        <v>27</v>
      </c>
      <c r="E1205" s="134">
        <v>19</v>
      </c>
      <c r="F1205" s="134">
        <v>16</v>
      </c>
      <c r="G1205" s="134">
        <v>18</v>
      </c>
      <c r="H1205" s="171">
        <f>IFERROR((Table5[[#This Row],[_202340]]-Table5[[#This Row],[_201940]])/Table5[[#This Row],[_201940]]*1,"")</f>
        <v>-0.30769230769230771</v>
      </c>
    </row>
    <row r="1206" spans="1:8">
      <c r="A1206" s="132">
        <v>167376</v>
      </c>
      <c r="B1206" s="134" t="s">
        <v>1138</v>
      </c>
      <c r="C1206" s="134">
        <v>37</v>
      </c>
      <c r="D1206" s="134">
        <v>47</v>
      </c>
      <c r="E1206" s="134">
        <v>38</v>
      </c>
      <c r="F1206" s="134">
        <v>31</v>
      </c>
      <c r="G1206" s="134">
        <v>21</v>
      </c>
      <c r="H1206" s="171">
        <f>IFERROR((Table5[[#This Row],[_202340]]-Table5[[#This Row],[_201940]])/Table5[[#This Row],[_201940]]*1,"")</f>
        <v>-0.43243243243243246</v>
      </c>
    </row>
    <row r="1207" spans="1:8" ht="28.5">
      <c r="A1207" s="132">
        <v>167376</v>
      </c>
      <c r="B1207" s="134" t="s">
        <v>1164</v>
      </c>
      <c r="C1207" s="134">
        <v>67</v>
      </c>
      <c r="D1207" s="134">
        <v>67</v>
      </c>
      <c r="E1207" s="134">
        <v>62</v>
      </c>
      <c r="F1207" s="134">
        <v>56</v>
      </c>
      <c r="G1207" s="134">
        <v>81</v>
      </c>
      <c r="H1207" s="171">
        <f>IFERROR((Table5[[#This Row],[_202340]]-Table5[[#This Row],[_201940]])/Table5[[#This Row],[_201940]]*1,"")</f>
        <v>0.20895522388059701</v>
      </c>
    </row>
    <row r="1208" spans="1:8" ht="28.5">
      <c r="A1208" s="132">
        <v>167376</v>
      </c>
      <c r="B1208" s="134" t="s">
        <v>1165</v>
      </c>
      <c r="C1208" s="134" t="s">
        <v>129</v>
      </c>
      <c r="D1208" s="134" t="s">
        <v>129</v>
      </c>
      <c r="E1208" s="134" t="s">
        <v>129</v>
      </c>
      <c r="F1208" s="134" t="s">
        <v>129</v>
      </c>
      <c r="G1208" s="134" t="s">
        <v>129</v>
      </c>
      <c r="H1208" s="171" t="str">
        <f>IFERROR((Table5[[#This Row],[_202340]]-Table5[[#This Row],[_201940]])/Table5[[#This Row],[_201940]]*1,"")</f>
        <v/>
      </c>
    </row>
    <row r="1209" spans="1:8">
      <c r="A1209" s="132">
        <v>167376</v>
      </c>
      <c r="B1209" s="134" t="s">
        <v>1141</v>
      </c>
      <c r="C1209" s="134">
        <v>104</v>
      </c>
      <c r="D1209" s="134">
        <v>114</v>
      </c>
      <c r="E1209" s="134">
        <v>100</v>
      </c>
      <c r="F1209" s="134">
        <v>87</v>
      </c>
      <c r="G1209" s="134">
        <v>102</v>
      </c>
      <c r="H1209" s="171">
        <f>IFERROR((Table5[[#This Row],[_202340]]-Table5[[#This Row],[_201940]])/Table5[[#This Row],[_201940]]*1,"")</f>
        <v>-1.9230769230769232E-2</v>
      </c>
    </row>
    <row r="1210" spans="1:8">
      <c r="A1210" s="132">
        <v>167376</v>
      </c>
      <c r="B1210" s="134" t="s">
        <v>1142</v>
      </c>
      <c r="C1210" s="134">
        <v>31</v>
      </c>
      <c r="D1210" s="134">
        <v>31</v>
      </c>
      <c r="E1210" s="134">
        <v>23</v>
      </c>
      <c r="F1210" s="134">
        <v>20</v>
      </c>
      <c r="G1210" s="134">
        <v>21</v>
      </c>
      <c r="H1210" s="171">
        <f>IFERROR((Table5[[#This Row],[_202340]]-Table5[[#This Row],[_201940]])/Table5[[#This Row],[_201940]]*1,"")</f>
        <v>-0.32258064516129031</v>
      </c>
    </row>
    <row r="1211" spans="1:8">
      <c r="A1211" s="132">
        <v>167376</v>
      </c>
      <c r="B1211" s="134" t="s">
        <v>1143</v>
      </c>
      <c r="C1211" s="134">
        <v>37</v>
      </c>
      <c r="D1211" s="134">
        <v>48</v>
      </c>
      <c r="E1211" s="134">
        <v>39</v>
      </c>
      <c r="F1211" s="134">
        <v>34</v>
      </c>
      <c r="G1211" s="134">
        <v>21</v>
      </c>
      <c r="H1211" s="171">
        <f>IFERROR((Table5[[#This Row],[_202340]]-Table5[[#This Row],[_201940]])/Table5[[#This Row],[_201940]]*1,"")</f>
        <v>-0.43243243243243246</v>
      </c>
    </row>
    <row r="1212" spans="1:8" ht="28.5">
      <c r="A1212" s="132">
        <v>167376</v>
      </c>
      <c r="B1212" s="134" t="s">
        <v>1166</v>
      </c>
      <c r="C1212" s="134">
        <v>71</v>
      </c>
      <c r="D1212" s="134">
        <v>70</v>
      </c>
      <c r="E1212" s="134">
        <v>68</v>
      </c>
      <c r="F1212" s="134">
        <v>63</v>
      </c>
      <c r="G1212" s="134">
        <v>83</v>
      </c>
      <c r="H1212" s="171">
        <f>IFERROR((Table5[[#This Row],[_202340]]-Table5[[#This Row],[_201940]])/Table5[[#This Row],[_201940]]*1,"")</f>
        <v>0.16901408450704225</v>
      </c>
    </row>
    <row r="1213" spans="1:8" ht="28.5">
      <c r="A1213" s="132">
        <v>167376</v>
      </c>
      <c r="B1213" s="134" t="s">
        <v>1167</v>
      </c>
      <c r="C1213" s="134" t="s">
        <v>129</v>
      </c>
      <c r="D1213" s="134" t="s">
        <v>129</v>
      </c>
      <c r="E1213" s="134" t="s">
        <v>129</v>
      </c>
      <c r="F1213" s="134" t="s">
        <v>129</v>
      </c>
      <c r="G1213" s="134" t="s">
        <v>129</v>
      </c>
      <c r="H1213" s="171" t="str">
        <f>IFERROR((Table5[[#This Row],[_202340]]-Table5[[#This Row],[_201940]])/Table5[[#This Row],[_201940]]*1,"")</f>
        <v/>
      </c>
    </row>
    <row r="1214" spans="1:8">
      <c r="A1214" s="132">
        <v>167376</v>
      </c>
      <c r="B1214" s="134" t="s">
        <v>1146</v>
      </c>
      <c r="C1214" s="134">
        <v>108</v>
      </c>
      <c r="D1214" s="134">
        <v>118</v>
      </c>
      <c r="E1214" s="134">
        <v>107</v>
      </c>
      <c r="F1214" s="134">
        <v>97</v>
      </c>
      <c r="G1214" s="134">
        <v>104</v>
      </c>
      <c r="H1214" s="171">
        <f>IFERROR((Table5[[#This Row],[_202340]]-Table5[[#This Row],[_201940]])/Table5[[#This Row],[_201940]]*1,"")</f>
        <v>-3.7037037037037035E-2</v>
      </c>
    </row>
    <row r="1215" spans="1:8" ht="28.5">
      <c r="A1215" s="132">
        <v>167376</v>
      </c>
      <c r="B1215" s="134" t="s">
        <v>1147</v>
      </c>
      <c r="C1215" s="134">
        <v>3</v>
      </c>
      <c r="D1215" s="134">
        <v>5</v>
      </c>
      <c r="E1215" s="134">
        <v>6</v>
      </c>
      <c r="F1215" s="134">
        <v>2</v>
      </c>
      <c r="G1215" s="134">
        <v>9</v>
      </c>
      <c r="H1215" s="171">
        <f>IFERROR((Table5[[#This Row],[_202340]]-Table5[[#This Row],[_201940]])/Table5[[#This Row],[_201940]]*1,"")</f>
        <v>2</v>
      </c>
    </row>
    <row r="1216" spans="1:8" ht="28.5">
      <c r="A1216" s="132">
        <v>167376</v>
      </c>
      <c r="B1216" s="134" t="s">
        <v>1148</v>
      </c>
      <c r="C1216" s="134">
        <v>130</v>
      </c>
      <c r="D1216" s="134">
        <v>120</v>
      </c>
      <c r="E1216" s="134">
        <v>189</v>
      </c>
      <c r="F1216" s="134">
        <v>149</v>
      </c>
      <c r="G1216" s="134">
        <v>219</v>
      </c>
      <c r="H1216" s="171">
        <f>IFERROR((Table5[[#This Row],[_202340]]-Table5[[#This Row],[_201940]])/Table5[[#This Row],[_201940]]*1,"")</f>
        <v>0.68461538461538463</v>
      </c>
    </row>
    <row r="1217" spans="1:8" ht="28.5">
      <c r="A1217" s="132">
        <v>167376</v>
      </c>
      <c r="B1217" s="134" t="s">
        <v>1149</v>
      </c>
      <c r="C1217" s="134">
        <v>95</v>
      </c>
      <c r="D1217" s="134">
        <v>128</v>
      </c>
      <c r="E1217" s="134">
        <v>141</v>
      </c>
      <c r="F1217" s="134">
        <v>191</v>
      </c>
      <c r="G1217" s="134">
        <v>159</v>
      </c>
      <c r="H1217" s="171">
        <f>IFERROR((Table5[[#This Row],[_202340]]-Table5[[#This Row],[_201940]])/Table5[[#This Row],[_201940]]*1,"")</f>
        <v>0.67368421052631577</v>
      </c>
    </row>
    <row r="1218" spans="1:8" ht="28.5">
      <c r="A1218" s="132">
        <v>167376</v>
      </c>
      <c r="B1218" s="134" t="s">
        <v>1150</v>
      </c>
      <c r="C1218" s="134">
        <v>228</v>
      </c>
      <c r="D1218" s="134">
        <v>253</v>
      </c>
      <c r="E1218" s="134">
        <v>336</v>
      </c>
      <c r="F1218" s="134">
        <v>342</v>
      </c>
      <c r="G1218" s="134">
        <v>387</v>
      </c>
      <c r="H1218" s="171">
        <f>IFERROR((Table5[[#This Row],[_202340]]-Table5[[#This Row],[_201940]])/Table5[[#This Row],[_201940]]*1,"")</f>
        <v>0.69736842105263153</v>
      </c>
    </row>
    <row r="1219" spans="1:8">
      <c r="A1219" s="132">
        <v>167376</v>
      </c>
      <c r="B1219" s="134" t="s">
        <v>1151</v>
      </c>
      <c r="C1219" s="134">
        <v>32</v>
      </c>
      <c r="D1219" s="134">
        <v>32</v>
      </c>
      <c r="E1219" s="134">
        <v>24</v>
      </c>
      <c r="F1219" s="134">
        <v>22</v>
      </c>
      <c r="G1219" s="134">
        <v>21</v>
      </c>
      <c r="H1219" s="171">
        <f>IFERROR((Table5[[#This Row],[_202340]]-Table5[[#This Row],[_201940]])/Table5[[#This Row],[_201940]]*1,"")</f>
        <v>-0.34375</v>
      </c>
    </row>
    <row r="1220" spans="1:8" ht="28.5">
      <c r="A1220" s="132">
        <v>167376</v>
      </c>
      <c r="B1220" s="134" t="s">
        <v>1152</v>
      </c>
      <c r="C1220" s="134">
        <v>40</v>
      </c>
      <c r="D1220" s="134">
        <v>34</v>
      </c>
      <c r="E1220" s="134">
        <v>44</v>
      </c>
      <c r="F1220" s="134">
        <v>34</v>
      </c>
      <c r="G1220" s="134">
        <v>46</v>
      </c>
      <c r="H1220" s="171">
        <f>IFERROR((Table5[[#This Row],[_202340]]-Table5[[#This Row],[_201940]])/Table5[[#This Row],[_201940]]*1,"")</f>
        <v>0.15</v>
      </c>
    </row>
    <row r="1221" spans="1:8" ht="28.5">
      <c r="A1221" s="132">
        <v>167376</v>
      </c>
      <c r="B1221" s="134" t="s">
        <v>1153</v>
      </c>
      <c r="C1221" s="134">
        <v>1</v>
      </c>
      <c r="D1221" s="134">
        <v>1</v>
      </c>
      <c r="E1221" s="134">
        <v>1</v>
      </c>
      <c r="F1221" s="134">
        <v>0</v>
      </c>
      <c r="G1221" s="134">
        <v>2</v>
      </c>
      <c r="H1221" s="171">
        <f>IFERROR((Table5[[#This Row],[_202340]]-Table5[[#This Row],[_201940]])/Table5[[#This Row],[_201940]]*1,"")</f>
        <v>1</v>
      </c>
    </row>
    <row r="1222" spans="1:8" ht="28.5">
      <c r="A1222" s="132">
        <v>167376</v>
      </c>
      <c r="B1222" s="134" t="s">
        <v>1154</v>
      </c>
      <c r="C1222" s="134">
        <v>39</v>
      </c>
      <c r="D1222" s="134">
        <v>32</v>
      </c>
      <c r="E1222" s="134">
        <v>43</v>
      </c>
      <c r="F1222" s="134">
        <v>34</v>
      </c>
      <c r="G1222" s="134">
        <v>45</v>
      </c>
      <c r="H1222" s="171">
        <f>IFERROR((Table5[[#This Row],[_202340]]-Table5[[#This Row],[_201940]])/Table5[[#This Row],[_201940]]*1,"")</f>
        <v>0.15384615384615385</v>
      </c>
    </row>
    <row r="1223" spans="1:8" ht="28.5">
      <c r="A1223" s="132">
        <v>167376</v>
      </c>
      <c r="B1223" s="134" t="s">
        <v>1155</v>
      </c>
      <c r="C1223" s="134">
        <v>28</v>
      </c>
      <c r="D1223" s="134">
        <v>35</v>
      </c>
      <c r="E1223" s="134">
        <v>32</v>
      </c>
      <c r="F1223" s="134">
        <v>44</v>
      </c>
      <c r="G1223" s="134">
        <v>32</v>
      </c>
      <c r="H1223" s="171">
        <f>IFERROR((Table5[[#This Row],[_202340]]-Table5[[#This Row],[_201940]])/Table5[[#This Row],[_201940]]*1,"")</f>
        <v>0.14285714285714285</v>
      </c>
    </row>
    <row r="1224" spans="1:8">
      <c r="A1224" s="132">
        <v>168883</v>
      </c>
      <c r="B1224" s="134" t="s">
        <v>1179</v>
      </c>
      <c r="C1224" s="134">
        <v>143</v>
      </c>
      <c r="D1224" s="134">
        <v>260</v>
      </c>
      <c r="E1224" s="134">
        <v>58</v>
      </c>
      <c r="F1224" s="134">
        <v>64</v>
      </c>
      <c r="G1224" s="134">
        <v>58</v>
      </c>
      <c r="H1224" s="171">
        <f>IFERROR((Table5[[#This Row],[_202340]]-Table5[[#This Row],[_201940]])/Table5[[#This Row],[_201940]]*1,"")</f>
        <v>-0.59440559440559437</v>
      </c>
    </row>
    <row r="1225" spans="1:8">
      <c r="A1225" s="132">
        <v>168883</v>
      </c>
      <c r="B1225" s="134" t="s">
        <v>1131</v>
      </c>
      <c r="C1225" s="134">
        <v>0</v>
      </c>
      <c r="D1225" s="134">
        <v>1</v>
      </c>
      <c r="E1225" s="134">
        <v>1</v>
      </c>
      <c r="F1225" s="134">
        <v>0</v>
      </c>
      <c r="G1225" s="134">
        <v>1</v>
      </c>
      <c r="H1225" s="171" t="str">
        <f>IFERROR((Table5[[#This Row],[_202340]]-Table5[[#This Row],[_201940]])/Table5[[#This Row],[_201940]]*1,"")</f>
        <v/>
      </c>
    </row>
    <row r="1226" spans="1:8">
      <c r="A1226" s="132">
        <v>168883</v>
      </c>
      <c r="B1226" s="134" t="s">
        <v>1132</v>
      </c>
      <c r="C1226" s="134">
        <v>143</v>
      </c>
      <c r="D1226" s="134">
        <v>259</v>
      </c>
      <c r="E1226" s="134">
        <v>57</v>
      </c>
      <c r="F1226" s="134">
        <v>64</v>
      </c>
      <c r="G1226" s="134">
        <v>57</v>
      </c>
      <c r="H1226" s="171">
        <f>IFERROR((Table5[[#This Row],[_202340]]-Table5[[#This Row],[_201940]])/Table5[[#This Row],[_201940]]*1,"")</f>
        <v>-0.60139860139860135</v>
      </c>
    </row>
    <row r="1227" spans="1:8">
      <c r="A1227" s="132">
        <v>168883</v>
      </c>
      <c r="B1227" s="134" t="s">
        <v>1133</v>
      </c>
      <c r="C1227" s="134">
        <v>13</v>
      </c>
      <c r="D1227" s="134">
        <v>26</v>
      </c>
      <c r="E1227" s="134">
        <v>3</v>
      </c>
      <c r="F1227" s="134">
        <v>2</v>
      </c>
      <c r="G1227" s="134">
        <v>3</v>
      </c>
      <c r="H1227" s="171">
        <f>IFERROR((Table5[[#This Row],[_202340]]-Table5[[#This Row],[_201940]])/Table5[[#This Row],[_201940]]*1,"")</f>
        <v>-0.76923076923076927</v>
      </c>
    </row>
    <row r="1228" spans="1:8" ht="28.5">
      <c r="A1228" s="132">
        <v>168883</v>
      </c>
      <c r="B1228" s="134" t="s">
        <v>1162</v>
      </c>
      <c r="C1228" s="134">
        <v>39</v>
      </c>
      <c r="D1228" s="134">
        <v>107</v>
      </c>
      <c r="E1228" s="134">
        <v>13</v>
      </c>
      <c r="F1228" s="134">
        <v>20</v>
      </c>
      <c r="G1228" s="134">
        <v>17</v>
      </c>
      <c r="H1228" s="171">
        <f>IFERROR((Table5[[#This Row],[_202340]]-Table5[[#This Row],[_201940]])/Table5[[#This Row],[_201940]]*1,"")</f>
        <v>-0.5641025641025641</v>
      </c>
    </row>
    <row r="1229" spans="1:8" ht="28.5">
      <c r="A1229" s="132">
        <v>168883</v>
      </c>
      <c r="B1229" s="134" t="s">
        <v>1163</v>
      </c>
      <c r="C1229" s="134" t="s">
        <v>129</v>
      </c>
      <c r="D1229" s="134" t="s">
        <v>129</v>
      </c>
      <c r="E1229" s="134" t="s">
        <v>129</v>
      </c>
      <c r="F1229" s="134" t="s">
        <v>129</v>
      </c>
      <c r="G1229" s="134" t="s">
        <v>129</v>
      </c>
      <c r="H1229" s="171" t="str">
        <f>IFERROR((Table5[[#This Row],[_202340]]-Table5[[#This Row],[_201940]])/Table5[[#This Row],[_201940]]*1,"")</f>
        <v/>
      </c>
    </row>
    <row r="1230" spans="1:8">
      <c r="A1230" s="132">
        <v>168883</v>
      </c>
      <c r="B1230" s="134" t="s">
        <v>1136</v>
      </c>
      <c r="C1230" s="134">
        <v>52</v>
      </c>
      <c r="D1230" s="134">
        <v>133</v>
      </c>
      <c r="E1230" s="134">
        <v>16</v>
      </c>
      <c r="F1230" s="134">
        <v>22</v>
      </c>
      <c r="G1230" s="134">
        <v>20</v>
      </c>
      <c r="H1230" s="171">
        <f>IFERROR((Table5[[#This Row],[_202340]]-Table5[[#This Row],[_201940]])/Table5[[#This Row],[_201940]]*1,"")</f>
        <v>-0.61538461538461542</v>
      </c>
    </row>
    <row r="1231" spans="1:8">
      <c r="A1231" s="132">
        <v>168883</v>
      </c>
      <c r="B1231" s="134" t="s">
        <v>1137</v>
      </c>
      <c r="C1231" s="134">
        <v>36</v>
      </c>
      <c r="D1231" s="134">
        <v>51</v>
      </c>
      <c r="E1231" s="134">
        <v>28</v>
      </c>
      <c r="F1231" s="134">
        <v>34</v>
      </c>
      <c r="G1231" s="134">
        <v>35</v>
      </c>
      <c r="H1231" s="171">
        <f>IFERROR((Table5[[#This Row],[_202340]]-Table5[[#This Row],[_201940]])/Table5[[#This Row],[_201940]]*1,"")</f>
        <v>-2.7777777777777776E-2</v>
      </c>
    </row>
    <row r="1232" spans="1:8">
      <c r="A1232" s="132">
        <v>168883</v>
      </c>
      <c r="B1232" s="134" t="s">
        <v>1138</v>
      </c>
      <c r="C1232" s="134">
        <v>9</v>
      </c>
      <c r="D1232" s="134">
        <v>26</v>
      </c>
      <c r="E1232" s="134">
        <v>1</v>
      </c>
      <c r="F1232" s="134">
        <v>2</v>
      </c>
      <c r="G1232" s="134">
        <v>2</v>
      </c>
      <c r="H1232" s="171">
        <f>IFERROR((Table5[[#This Row],[_202340]]-Table5[[#This Row],[_201940]])/Table5[[#This Row],[_201940]]*1,"")</f>
        <v>-0.77777777777777779</v>
      </c>
    </row>
    <row r="1233" spans="1:8" ht="28.5">
      <c r="A1233" s="132">
        <v>168883</v>
      </c>
      <c r="B1233" s="134" t="s">
        <v>1164</v>
      </c>
      <c r="C1233" s="134">
        <v>49</v>
      </c>
      <c r="D1233" s="134">
        <v>116</v>
      </c>
      <c r="E1233" s="134">
        <v>15</v>
      </c>
      <c r="F1233" s="134">
        <v>23</v>
      </c>
      <c r="G1233" s="134">
        <v>19</v>
      </c>
      <c r="H1233" s="171">
        <f>IFERROR((Table5[[#This Row],[_202340]]-Table5[[#This Row],[_201940]])/Table5[[#This Row],[_201940]]*1,"")</f>
        <v>-0.61224489795918369</v>
      </c>
    </row>
    <row r="1234" spans="1:8" ht="28.5">
      <c r="A1234" s="132">
        <v>168883</v>
      </c>
      <c r="B1234" s="134" t="s">
        <v>1165</v>
      </c>
      <c r="C1234" s="134" t="s">
        <v>129</v>
      </c>
      <c r="D1234" s="134" t="s">
        <v>129</v>
      </c>
      <c r="E1234" s="134" t="s">
        <v>129</v>
      </c>
      <c r="F1234" s="134" t="s">
        <v>129</v>
      </c>
      <c r="G1234" s="134" t="s">
        <v>129</v>
      </c>
      <c r="H1234" s="171" t="str">
        <f>IFERROR((Table5[[#This Row],[_202340]]-Table5[[#This Row],[_201940]])/Table5[[#This Row],[_201940]]*1,"")</f>
        <v/>
      </c>
    </row>
    <row r="1235" spans="1:8">
      <c r="A1235" s="132">
        <v>168883</v>
      </c>
      <c r="B1235" s="134" t="s">
        <v>1141</v>
      </c>
      <c r="C1235" s="134">
        <v>58</v>
      </c>
      <c r="D1235" s="134">
        <v>142</v>
      </c>
      <c r="E1235" s="134">
        <v>16</v>
      </c>
      <c r="F1235" s="134">
        <v>25</v>
      </c>
      <c r="G1235" s="134">
        <v>21</v>
      </c>
      <c r="H1235" s="171">
        <f>IFERROR((Table5[[#This Row],[_202340]]-Table5[[#This Row],[_201940]])/Table5[[#This Row],[_201940]]*1,"")</f>
        <v>-0.63793103448275867</v>
      </c>
    </row>
    <row r="1236" spans="1:8">
      <c r="A1236" s="132">
        <v>168883</v>
      </c>
      <c r="B1236" s="134" t="s">
        <v>1142</v>
      </c>
      <c r="C1236" s="134">
        <v>41</v>
      </c>
      <c r="D1236" s="134">
        <v>55</v>
      </c>
      <c r="E1236" s="134">
        <v>28</v>
      </c>
      <c r="F1236" s="134">
        <v>39</v>
      </c>
      <c r="G1236" s="134">
        <v>37</v>
      </c>
      <c r="H1236" s="171">
        <f>IFERROR((Table5[[#This Row],[_202340]]-Table5[[#This Row],[_201940]])/Table5[[#This Row],[_201940]]*1,"")</f>
        <v>-9.7560975609756101E-2</v>
      </c>
    </row>
    <row r="1237" spans="1:8">
      <c r="A1237" s="132">
        <v>168883</v>
      </c>
      <c r="B1237" s="134" t="s">
        <v>1143</v>
      </c>
      <c r="C1237" s="134">
        <v>9</v>
      </c>
      <c r="D1237" s="134">
        <v>25</v>
      </c>
      <c r="E1237" s="134">
        <v>1</v>
      </c>
      <c r="F1237" s="134">
        <v>1</v>
      </c>
      <c r="G1237" s="134">
        <v>3</v>
      </c>
      <c r="H1237" s="171">
        <f>IFERROR((Table5[[#This Row],[_202340]]-Table5[[#This Row],[_201940]])/Table5[[#This Row],[_201940]]*1,"")</f>
        <v>-0.66666666666666663</v>
      </c>
    </row>
    <row r="1238" spans="1:8" ht="28.5">
      <c r="A1238" s="132">
        <v>168883</v>
      </c>
      <c r="B1238" s="134" t="s">
        <v>1166</v>
      </c>
      <c r="C1238" s="134">
        <v>50</v>
      </c>
      <c r="D1238" s="134">
        <v>118</v>
      </c>
      <c r="E1238" s="134">
        <v>15</v>
      </c>
      <c r="F1238" s="134">
        <v>24</v>
      </c>
      <c r="G1238" s="134">
        <v>21</v>
      </c>
      <c r="H1238" s="171">
        <f>IFERROR((Table5[[#This Row],[_202340]]-Table5[[#This Row],[_201940]])/Table5[[#This Row],[_201940]]*1,"")</f>
        <v>-0.57999999999999996</v>
      </c>
    </row>
    <row r="1239" spans="1:8" ht="28.5">
      <c r="A1239" s="132">
        <v>168883</v>
      </c>
      <c r="B1239" s="134" t="s">
        <v>1167</v>
      </c>
      <c r="C1239" s="134" t="s">
        <v>129</v>
      </c>
      <c r="D1239" s="134" t="s">
        <v>129</v>
      </c>
      <c r="E1239" s="134" t="s">
        <v>129</v>
      </c>
      <c r="F1239" s="134" t="s">
        <v>129</v>
      </c>
      <c r="G1239" s="134" t="s">
        <v>129</v>
      </c>
      <c r="H1239" s="171" t="str">
        <f>IFERROR((Table5[[#This Row],[_202340]]-Table5[[#This Row],[_201940]])/Table5[[#This Row],[_201940]]*1,"")</f>
        <v/>
      </c>
    </row>
    <row r="1240" spans="1:8">
      <c r="A1240" s="132">
        <v>168883</v>
      </c>
      <c r="B1240" s="134" t="s">
        <v>1146</v>
      </c>
      <c r="C1240" s="134">
        <v>59</v>
      </c>
      <c r="D1240" s="134">
        <v>143</v>
      </c>
      <c r="E1240" s="134">
        <v>16</v>
      </c>
      <c r="F1240" s="134">
        <v>25</v>
      </c>
      <c r="G1240" s="134">
        <v>24</v>
      </c>
      <c r="H1240" s="171">
        <f>IFERROR((Table5[[#This Row],[_202340]]-Table5[[#This Row],[_201940]])/Table5[[#This Row],[_201940]]*1,"")</f>
        <v>-0.59322033898305082</v>
      </c>
    </row>
    <row r="1241" spans="1:8" ht="28.5">
      <c r="A1241" s="132">
        <v>168883</v>
      </c>
      <c r="B1241" s="134" t="s">
        <v>1147</v>
      </c>
      <c r="C1241" s="134">
        <v>1</v>
      </c>
      <c r="D1241" s="134">
        <v>1</v>
      </c>
      <c r="E1241" s="134">
        <v>3</v>
      </c>
      <c r="F1241" s="134">
        <v>0</v>
      </c>
      <c r="G1241" s="134">
        <v>1</v>
      </c>
      <c r="H1241" s="171">
        <f>IFERROR((Table5[[#This Row],[_202340]]-Table5[[#This Row],[_201940]])/Table5[[#This Row],[_201940]]*1,"")</f>
        <v>0</v>
      </c>
    </row>
    <row r="1242" spans="1:8" ht="28.5">
      <c r="A1242" s="132">
        <v>168883</v>
      </c>
      <c r="B1242" s="134" t="s">
        <v>1148</v>
      </c>
      <c r="C1242" s="134">
        <v>46</v>
      </c>
      <c r="D1242" s="134">
        <v>53</v>
      </c>
      <c r="E1242" s="134">
        <v>21</v>
      </c>
      <c r="F1242" s="134">
        <v>20</v>
      </c>
      <c r="G1242" s="134">
        <v>18</v>
      </c>
      <c r="H1242" s="171">
        <f>IFERROR((Table5[[#This Row],[_202340]]-Table5[[#This Row],[_201940]])/Table5[[#This Row],[_201940]]*1,"")</f>
        <v>-0.60869565217391308</v>
      </c>
    </row>
    <row r="1243" spans="1:8" ht="28.5">
      <c r="A1243" s="132">
        <v>168883</v>
      </c>
      <c r="B1243" s="134" t="s">
        <v>1149</v>
      </c>
      <c r="C1243" s="134">
        <v>37</v>
      </c>
      <c r="D1243" s="134">
        <v>62</v>
      </c>
      <c r="E1243" s="134">
        <v>17</v>
      </c>
      <c r="F1243" s="134">
        <v>19</v>
      </c>
      <c r="G1243" s="134">
        <v>14</v>
      </c>
      <c r="H1243" s="171">
        <f>IFERROR((Table5[[#This Row],[_202340]]-Table5[[#This Row],[_201940]])/Table5[[#This Row],[_201940]]*1,"")</f>
        <v>-0.6216216216216216</v>
      </c>
    </row>
    <row r="1244" spans="1:8" ht="28.5">
      <c r="A1244" s="132">
        <v>168883</v>
      </c>
      <c r="B1244" s="134" t="s">
        <v>1150</v>
      </c>
      <c r="C1244" s="134">
        <v>84</v>
      </c>
      <c r="D1244" s="134">
        <v>116</v>
      </c>
      <c r="E1244" s="134">
        <v>41</v>
      </c>
      <c r="F1244" s="134">
        <v>39</v>
      </c>
      <c r="G1244" s="134">
        <v>33</v>
      </c>
      <c r="H1244" s="171">
        <f>IFERROR((Table5[[#This Row],[_202340]]-Table5[[#This Row],[_201940]])/Table5[[#This Row],[_201940]]*1,"")</f>
        <v>-0.6071428571428571</v>
      </c>
    </row>
    <row r="1245" spans="1:8">
      <c r="A1245" s="132">
        <v>168883</v>
      </c>
      <c r="B1245" s="134" t="s">
        <v>1151</v>
      </c>
      <c r="C1245" s="134">
        <v>41</v>
      </c>
      <c r="D1245" s="134">
        <v>55</v>
      </c>
      <c r="E1245" s="134">
        <v>28</v>
      </c>
      <c r="F1245" s="134">
        <v>39</v>
      </c>
      <c r="G1245" s="134">
        <v>42</v>
      </c>
      <c r="H1245" s="171">
        <f>IFERROR((Table5[[#This Row],[_202340]]-Table5[[#This Row],[_201940]])/Table5[[#This Row],[_201940]]*1,"")</f>
        <v>2.4390243902439025E-2</v>
      </c>
    </row>
    <row r="1246" spans="1:8" ht="28.5">
      <c r="A1246" s="132">
        <v>168883</v>
      </c>
      <c r="B1246" s="134" t="s">
        <v>1152</v>
      </c>
      <c r="C1246" s="134">
        <v>33</v>
      </c>
      <c r="D1246" s="134">
        <v>21</v>
      </c>
      <c r="E1246" s="134">
        <v>42</v>
      </c>
      <c r="F1246" s="134">
        <v>31</v>
      </c>
      <c r="G1246" s="134">
        <v>33</v>
      </c>
      <c r="H1246" s="171">
        <f>IFERROR((Table5[[#This Row],[_202340]]-Table5[[#This Row],[_201940]])/Table5[[#This Row],[_201940]]*1,"")</f>
        <v>0</v>
      </c>
    </row>
    <row r="1247" spans="1:8" ht="28.5">
      <c r="A1247" s="132">
        <v>168883</v>
      </c>
      <c r="B1247" s="134" t="s">
        <v>1153</v>
      </c>
      <c r="C1247" s="134">
        <v>1</v>
      </c>
      <c r="D1247" s="134">
        <v>0</v>
      </c>
      <c r="E1247" s="134">
        <v>5</v>
      </c>
      <c r="F1247" s="134">
        <v>0</v>
      </c>
      <c r="G1247" s="134">
        <v>2</v>
      </c>
      <c r="H1247" s="171">
        <f>IFERROR((Table5[[#This Row],[_202340]]-Table5[[#This Row],[_201940]])/Table5[[#This Row],[_201940]]*1,"")</f>
        <v>1</v>
      </c>
    </row>
    <row r="1248" spans="1:8" ht="28.5">
      <c r="A1248" s="132">
        <v>168883</v>
      </c>
      <c r="B1248" s="134" t="s">
        <v>1154</v>
      </c>
      <c r="C1248" s="134">
        <v>32</v>
      </c>
      <c r="D1248" s="134">
        <v>20</v>
      </c>
      <c r="E1248" s="134">
        <v>37</v>
      </c>
      <c r="F1248" s="134">
        <v>31</v>
      </c>
      <c r="G1248" s="134">
        <v>32</v>
      </c>
      <c r="H1248" s="171">
        <f>IFERROR((Table5[[#This Row],[_202340]]-Table5[[#This Row],[_201940]])/Table5[[#This Row],[_201940]]*1,"")</f>
        <v>0</v>
      </c>
    </row>
    <row r="1249" spans="1:8" ht="28.5">
      <c r="A1249" s="132">
        <v>168883</v>
      </c>
      <c r="B1249" s="134" t="s">
        <v>1155</v>
      </c>
      <c r="C1249" s="134">
        <v>26</v>
      </c>
      <c r="D1249" s="134">
        <v>24</v>
      </c>
      <c r="E1249" s="134">
        <v>30</v>
      </c>
      <c r="F1249" s="134">
        <v>30</v>
      </c>
      <c r="G1249" s="134">
        <v>25</v>
      </c>
      <c r="H1249" s="171">
        <f>IFERROR((Table5[[#This Row],[_202340]]-Table5[[#This Row],[_201940]])/Table5[[#This Row],[_201940]]*1,"")</f>
        <v>-3.8461538461538464E-2</v>
      </c>
    </row>
    <row r="1250" spans="1:8">
      <c r="A1250" s="132">
        <v>169275</v>
      </c>
      <c r="B1250" s="134" t="s">
        <v>1179</v>
      </c>
      <c r="C1250" s="134">
        <v>364</v>
      </c>
      <c r="D1250" s="134">
        <v>733</v>
      </c>
      <c r="E1250" s="134">
        <v>773</v>
      </c>
      <c r="F1250" s="134">
        <v>467</v>
      </c>
      <c r="G1250" s="134">
        <v>495</v>
      </c>
      <c r="H1250" s="171">
        <f>IFERROR((Table5[[#This Row],[_202340]]-Table5[[#This Row],[_201940]])/Table5[[#This Row],[_201940]]*1,"")</f>
        <v>0.35989010989010989</v>
      </c>
    </row>
    <row r="1251" spans="1:8">
      <c r="A1251" s="132">
        <v>169275</v>
      </c>
      <c r="B1251" s="134" t="s">
        <v>1131</v>
      </c>
      <c r="C1251" s="134">
        <v>0</v>
      </c>
      <c r="D1251" s="134">
        <v>0</v>
      </c>
      <c r="E1251" s="134">
        <v>5</v>
      </c>
      <c r="F1251" s="134">
        <v>0</v>
      </c>
      <c r="G1251" s="134">
        <v>0</v>
      </c>
      <c r="H1251" s="171" t="str">
        <f>IFERROR((Table5[[#This Row],[_202340]]-Table5[[#This Row],[_201940]])/Table5[[#This Row],[_201940]]*1,"")</f>
        <v/>
      </c>
    </row>
    <row r="1252" spans="1:8">
      <c r="A1252" s="132">
        <v>169275</v>
      </c>
      <c r="B1252" s="134" t="s">
        <v>1132</v>
      </c>
      <c r="C1252" s="134">
        <v>364</v>
      </c>
      <c r="D1252" s="134">
        <v>733</v>
      </c>
      <c r="E1252" s="134">
        <v>768</v>
      </c>
      <c r="F1252" s="134">
        <v>467</v>
      </c>
      <c r="G1252" s="134">
        <v>495</v>
      </c>
      <c r="H1252" s="171">
        <f>IFERROR((Table5[[#This Row],[_202340]]-Table5[[#This Row],[_201940]])/Table5[[#This Row],[_201940]]*1,"")</f>
        <v>0.35989010989010989</v>
      </c>
    </row>
    <row r="1253" spans="1:8">
      <c r="A1253" s="132">
        <v>169275</v>
      </c>
      <c r="B1253" s="134" t="s">
        <v>1133</v>
      </c>
      <c r="C1253" s="134">
        <v>3</v>
      </c>
      <c r="D1253" s="134">
        <v>6</v>
      </c>
      <c r="E1253" s="134">
        <v>5</v>
      </c>
      <c r="F1253" s="134">
        <v>2</v>
      </c>
      <c r="G1253" s="134">
        <v>7</v>
      </c>
      <c r="H1253" s="171">
        <f>IFERROR((Table5[[#This Row],[_202340]]-Table5[[#This Row],[_201940]])/Table5[[#This Row],[_201940]]*1,"")</f>
        <v>1.3333333333333333</v>
      </c>
    </row>
    <row r="1254" spans="1:8" ht="28.5">
      <c r="A1254" s="132">
        <v>169275</v>
      </c>
      <c r="B1254" s="134" t="s">
        <v>1162</v>
      </c>
      <c r="C1254" s="134">
        <v>37</v>
      </c>
      <c r="D1254" s="134">
        <v>67</v>
      </c>
      <c r="E1254" s="134">
        <v>91</v>
      </c>
      <c r="F1254" s="134">
        <v>47</v>
      </c>
      <c r="G1254" s="134">
        <v>55</v>
      </c>
      <c r="H1254" s="171">
        <f>IFERROR((Table5[[#This Row],[_202340]]-Table5[[#This Row],[_201940]])/Table5[[#This Row],[_201940]]*1,"")</f>
        <v>0.48648648648648651</v>
      </c>
    </row>
    <row r="1255" spans="1:8" ht="28.5">
      <c r="A1255" s="132">
        <v>169275</v>
      </c>
      <c r="B1255" s="134" t="s">
        <v>1163</v>
      </c>
      <c r="C1255" s="134" t="s">
        <v>129</v>
      </c>
      <c r="D1255" s="134" t="s">
        <v>129</v>
      </c>
      <c r="E1255" s="134" t="s">
        <v>129</v>
      </c>
      <c r="F1255" s="134" t="s">
        <v>129</v>
      </c>
      <c r="G1255" s="134" t="s">
        <v>129</v>
      </c>
      <c r="H1255" s="171" t="str">
        <f>IFERROR((Table5[[#This Row],[_202340]]-Table5[[#This Row],[_201940]])/Table5[[#This Row],[_201940]]*1,"")</f>
        <v/>
      </c>
    </row>
    <row r="1256" spans="1:8">
      <c r="A1256" s="132">
        <v>169275</v>
      </c>
      <c r="B1256" s="134" t="s">
        <v>1136</v>
      </c>
      <c r="C1256" s="134">
        <v>40</v>
      </c>
      <c r="D1256" s="134">
        <v>73</v>
      </c>
      <c r="E1256" s="134">
        <v>96</v>
      </c>
      <c r="F1256" s="134">
        <v>49</v>
      </c>
      <c r="G1256" s="134">
        <v>62</v>
      </c>
      <c r="H1256" s="171">
        <f>IFERROR((Table5[[#This Row],[_202340]]-Table5[[#This Row],[_201940]])/Table5[[#This Row],[_201940]]*1,"")</f>
        <v>0.55000000000000004</v>
      </c>
    </row>
    <row r="1257" spans="1:8">
      <c r="A1257" s="132">
        <v>169275</v>
      </c>
      <c r="B1257" s="134" t="s">
        <v>1137</v>
      </c>
      <c r="C1257" s="134">
        <v>11</v>
      </c>
      <c r="D1257" s="134">
        <v>10</v>
      </c>
      <c r="E1257" s="134">
        <v>13</v>
      </c>
      <c r="F1257" s="134">
        <v>10</v>
      </c>
      <c r="G1257" s="134">
        <v>13</v>
      </c>
      <c r="H1257" s="171">
        <f>IFERROR((Table5[[#This Row],[_202340]]-Table5[[#This Row],[_201940]])/Table5[[#This Row],[_201940]]*1,"")</f>
        <v>0.18181818181818182</v>
      </c>
    </row>
    <row r="1258" spans="1:8">
      <c r="A1258" s="132">
        <v>169275</v>
      </c>
      <c r="B1258" s="134" t="s">
        <v>1138</v>
      </c>
      <c r="C1258" s="134">
        <v>1</v>
      </c>
      <c r="D1258" s="134">
        <v>6</v>
      </c>
      <c r="E1258" s="134">
        <v>5</v>
      </c>
      <c r="F1258" s="134">
        <v>3</v>
      </c>
      <c r="G1258" s="134">
        <v>7</v>
      </c>
      <c r="H1258" s="171">
        <f>IFERROR((Table5[[#This Row],[_202340]]-Table5[[#This Row],[_201940]])/Table5[[#This Row],[_201940]]*1,"")</f>
        <v>6</v>
      </c>
    </row>
    <row r="1259" spans="1:8" ht="28.5">
      <c r="A1259" s="132">
        <v>169275</v>
      </c>
      <c r="B1259" s="134" t="s">
        <v>1164</v>
      </c>
      <c r="C1259" s="134">
        <v>59</v>
      </c>
      <c r="D1259" s="134">
        <v>90</v>
      </c>
      <c r="E1259" s="134">
        <v>127</v>
      </c>
      <c r="F1259" s="134">
        <v>63</v>
      </c>
      <c r="G1259" s="134">
        <v>81</v>
      </c>
      <c r="H1259" s="171">
        <f>IFERROR((Table5[[#This Row],[_202340]]-Table5[[#This Row],[_201940]])/Table5[[#This Row],[_201940]]*1,"")</f>
        <v>0.3728813559322034</v>
      </c>
    </row>
    <row r="1260" spans="1:8" ht="28.5">
      <c r="A1260" s="132">
        <v>169275</v>
      </c>
      <c r="B1260" s="134" t="s">
        <v>1165</v>
      </c>
      <c r="C1260" s="134" t="s">
        <v>129</v>
      </c>
      <c r="D1260" s="134" t="s">
        <v>129</v>
      </c>
      <c r="E1260" s="134" t="s">
        <v>129</v>
      </c>
      <c r="F1260" s="134" t="s">
        <v>129</v>
      </c>
      <c r="G1260" s="134" t="s">
        <v>129</v>
      </c>
      <c r="H1260" s="171" t="str">
        <f>IFERROR((Table5[[#This Row],[_202340]]-Table5[[#This Row],[_201940]])/Table5[[#This Row],[_201940]]*1,"")</f>
        <v/>
      </c>
    </row>
    <row r="1261" spans="1:8">
      <c r="A1261" s="132">
        <v>169275</v>
      </c>
      <c r="B1261" s="134" t="s">
        <v>1141</v>
      </c>
      <c r="C1261" s="134">
        <v>60</v>
      </c>
      <c r="D1261" s="134">
        <v>96</v>
      </c>
      <c r="E1261" s="134">
        <v>132</v>
      </c>
      <c r="F1261" s="134">
        <v>66</v>
      </c>
      <c r="G1261" s="134">
        <v>88</v>
      </c>
      <c r="H1261" s="171">
        <f>IFERROR((Table5[[#This Row],[_202340]]-Table5[[#This Row],[_201940]])/Table5[[#This Row],[_201940]]*1,"")</f>
        <v>0.46666666666666667</v>
      </c>
    </row>
    <row r="1262" spans="1:8">
      <c r="A1262" s="132">
        <v>169275</v>
      </c>
      <c r="B1262" s="134" t="s">
        <v>1142</v>
      </c>
      <c r="C1262" s="134">
        <v>16</v>
      </c>
      <c r="D1262" s="134">
        <v>13</v>
      </c>
      <c r="E1262" s="134">
        <v>17</v>
      </c>
      <c r="F1262" s="134">
        <v>14</v>
      </c>
      <c r="G1262" s="134">
        <v>18</v>
      </c>
      <c r="H1262" s="171">
        <f>IFERROR((Table5[[#This Row],[_202340]]-Table5[[#This Row],[_201940]])/Table5[[#This Row],[_201940]]*1,"")</f>
        <v>0.125</v>
      </c>
    </row>
    <row r="1263" spans="1:8">
      <c r="A1263" s="132">
        <v>169275</v>
      </c>
      <c r="B1263" s="134" t="s">
        <v>1143</v>
      </c>
      <c r="C1263" s="134">
        <v>1</v>
      </c>
      <c r="D1263" s="134">
        <v>7</v>
      </c>
      <c r="E1263" s="134">
        <v>7</v>
      </c>
      <c r="F1263" s="134">
        <v>4</v>
      </c>
      <c r="G1263" s="134">
        <v>7</v>
      </c>
      <c r="H1263" s="171">
        <f>IFERROR((Table5[[#This Row],[_202340]]-Table5[[#This Row],[_201940]])/Table5[[#This Row],[_201940]]*1,"")</f>
        <v>6</v>
      </c>
    </row>
    <row r="1264" spans="1:8" ht="28.5">
      <c r="A1264" s="132">
        <v>169275</v>
      </c>
      <c r="B1264" s="134" t="s">
        <v>1166</v>
      </c>
      <c r="C1264" s="134">
        <v>61</v>
      </c>
      <c r="D1264" s="134">
        <v>96</v>
      </c>
      <c r="E1264" s="134">
        <v>134</v>
      </c>
      <c r="F1264" s="134">
        <v>72</v>
      </c>
      <c r="G1264" s="134">
        <v>92</v>
      </c>
      <c r="H1264" s="171">
        <f>IFERROR((Table5[[#This Row],[_202340]]-Table5[[#This Row],[_201940]])/Table5[[#This Row],[_201940]]*1,"")</f>
        <v>0.50819672131147542</v>
      </c>
    </row>
    <row r="1265" spans="1:8" ht="28.5">
      <c r="A1265" s="132">
        <v>169275</v>
      </c>
      <c r="B1265" s="134" t="s">
        <v>1167</v>
      </c>
      <c r="C1265" s="134" t="s">
        <v>129</v>
      </c>
      <c r="D1265" s="134" t="s">
        <v>129</v>
      </c>
      <c r="E1265" s="134" t="s">
        <v>129</v>
      </c>
      <c r="F1265" s="134" t="s">
        <v>129</v>
      </c>
      <c r="G1265" s="134" t="s">
        <v>129</v>
      </c>
      <c r="H1265" s="171" t="str">
        <f>IFERROR((Table5[[#This Row],[_202340]]-Table5[[#This Row],[_201940]])/Table5[[#This Row],[_201940]]*1,"")</f>
        <v/>
      </c>
    </row>
    <row r="1266" spans="1:8">
      <c r="A1266" s="132">
        <v>169275</v>
      </c>
      <c r="B1266" s="134" t="s">
        <v>1146</v>
      </c>
      <c r="C1266" s="134">
        <v>62</v>
      </c>
      <c r="D1266" s="134">
        <v>103</v>
      </c>
      <c r="E1266" s="134">
        <v>141</v>
      </c>
      <c r="F1266" s="134">
        <v>76</v>
      </c>
      <c r="G1266" s="134">
        <v>99</v>
      </c>
      <c r="H1266" s="171">
        <f>IFERROR((Table5[[#This Row],[_202340]]-Table5[[#This Row],[_201940]])/Table5[[#This Row],[_201940]]*1,"")</f>
        <v>0.59677419354838712</v>
      </c>
    </row>
    <row r="1267" spans="1:8" ht="28.5">
      <c r="A1267" s="132">
        <v>169275</v>
      </c>
      <c r="B1267" s="134" t="s">
        <v>1147</v>
      </c>
      <c r="C1267" s="134">
        <v>1</v>
      </c>
      <c r="D1267" s="134">
        <v>15</v>
      </c>
      <c r="E1267" s="134">
        <v>14</v>
      </c>
      <c r="F1267" s="134">
        <v>8</v>
      </c>
      <c r="G1267" s="134">
        <v>9</v>
      </c>
      <c r="H1267" s="171">
        <f>IFERROR((Table5[[#This Row],[_202340]]-Table5[[#This Row],[_201940]])/Table5[[#This Row],[_201940]]*1,"")</f>
        <v>8</v>
      </c>
    </row>
    <row r="1268" spans="1:8" ht="28.5">
      <c r="A1268" s="132">
        <v>169275</v>
      </c>
      <c r="B1268" s="134" t="s">
        <v>1148</v>
      </c>
      <c r="C1268" s="134">
        <v>141</v>
      </c>
      <c r="D1268" s="134">
        <v>260</v>
      </c>
      <c r="E1268" s="134">
        <v>313</v>
      </c>
      <c r="F1268" s="134">
        <v>229</v>
      </c>
      <c r="G1268" s="134">
        <v>209</v>
      </c>
      <c r="H1268" s="171">
        <f>IFERROR((Table5[[#This Row],[_202340]]-Table5[[#This Row],[_201940]])/Table5[[#This Row],[_201940]]*1,"")</f>
        <v>0.48226950354609927</v>
      </c>
    </row>
    <row r="1269" spans="1:8" ht="28.5">
      <c r="A1269" s="132">
        <v>169275</v>
      </c>
      <c r="B1269" s="134" t="s">
        <v>1149</v>
      </c>
      <c r="C1269" s="134">
        <v>160</v>
      </c>
      <c r="D1269" s="134">
        <v>355</v>
      </c>
      <c r="E1269" s="134">
        <v>300</v>
      </c>
      <c r="F1269" s="134">
        <v>154</v>
      </c>
      <c r="G1269" s="134">
        <v>178</v>
      </c>
      <c r="H1269" s="171">
        <f>IFERROR((Table5[[#This Row],[_202340]]-Table5[[#This Row],[_201940]])/Table5[[#This Row],[_201940]]*1,"")</f>
        <v>0.1125</v>
      </c>
    </row>
    <row r="1270" spans="1:8" ht="28.5">
      <c r="A1270" s="132">
        <v>169275</v>
      </c>
      <c r="B1270" s="134" t="s">
        <v>1150</v>
      </c>
      <c r="C1270" s="134">
        <v>302</v>
      </c>
      <c r="D1270" s="134">
        <v>630</v>
      </c>
      <c r="E1270" s="134">
        <v>627</v>
      </c>
      <c r="F1270" s="134">
        <v>391</v>
      </c>
      <c r="G1270" s="134">
        <v>396</v>
      </c>
      <c r="H1270" s="171">
        <f>IFERROR((Table5[[#This Row],[_202340]]-Table5[[#This Row],[_201940]])/Table5[[#This Row],[_201940]]*1,"")</f>
        <v>0.31125827814569534</v>
      </c>
    </row>
    <row r="1271" spans="1:8">
      <c r="A1271" s="132">
        <v>169275</v>
      </c>
      <c r="B1271" s="134" t="s">
        <v>1151</v>
      </c>
      <c r="C1271" s="134">
        <v>17</v>
      </c>
      <c r="D1271" s="134">
        <v>14</v>
      </c>
      <c r="E1271" s="134">
        <v>18</v>
      </c>
      <c r="F1271" s="134">
        <v>16</v>
      </c>
      <c r="G1271" s="134">
        <v>20</v>
      </c>
      <c r="H1271" s="171">
        <f>IFERROR((Table5[[#This Row],[_202340]]-Table5[[#This Row],[_201940]])/Table5[[#This Row],[_201940]]*1,"")</f>
        <v>0.17647058823529413</v>
      </c>
    </row>
    <row r="1272" spans="1:8" ht="28.5">
      <c r="A1272" s="132">
        <v>169275</v>
      </c>
      <c r="B1272" s="134" t="s">
        <v>1152</v>
      </c>
      <c r="C1272" s="134">
        <v>39</v>
      </c>
      <c r="D1272" s="134">
        <v>38</v>
      </c>
      <c r="E1272" s="134">
        <v>43</v>
      </c>
      <c r="F1272" s="134">
        <v>51</v>
      </c>
      <c r="G1272" s="134">
        <v>44</v>
      </c>
      <c r="H1272" s="171">
        <f>IFERROR((Table5[[#This Row],[_202340]]-Table5[[#This Row],[_201940]])/Table5[[#This Row],[_201940]]*1,"")</f>
        <v>0.12820512820512819</v>
      </c>
    </row>
    <row r="1273" spans="1:8" ht="28.5">
      <c r="A1273" s="132">
        <v>169275</v>
      </c>
      <c r="B1273" s="134" t="s">
        <v>1153</v>
      </c>
      <c r="C1273" s="134">
        <v>0</v>
      </c>
      <c r="D1273" s="134">
        <v>2</v>
      </c>
      <c r="E1273" s="134">
        <v>2</v>
      </c>
      <c r="F1273" s="134">
        <v>2</v>
      </c>
      <c r="G1273" s="134">
        <v>2</v>
      </c>
      <c r="H1273" s="171" t="str">
        <f>IFERROR((Table5[[#This Row],[_202340]]-Table5[[#This Row],[_201940]])/Table5[[#This Row],[_201940]]*1,"")</f>
        <v/>
      </c>
    </row>
    <row r="1274" spans="1:8" ht="28.5">
      <c r="A1274" s="132">
        <v>169275</v>
      </c>
      <c r="B1274" s="134" t="s">
        <v>1154</v>
      </c>
      <c r="C1274" s="134">
        <v>39</v>
      </c>
      <c r="D1274" s="134">
        <v>35</v>
      </c>
      <c r="E1274" s="134">
        <v>41</v>
      </c>
      <c r="F1274" s="134">
        <v>49</v>
      </c>
      <c r="G1274" s="134">
        <v>42</v>
      </c>
      <c r="H1274" s="171">
        <f>IFERROR((Table5[[#This Row],[_202340]]-Table5[[#This Row],[_201940]])/Table5[[#This Row],[_201940]]*1,"")</f>
        <v>7.6923076923076927E-2</v>
      </c>
    </row>
    <row r="1275" spans="1:8" ht="28.5">
      <c r="A1275" s="132">
        <v>169275</v>
      </c>
      <c r="B1275" s="134" t="s">
        <v>1155</v>
      </c>
      <c r="C1275" s="134">
        <v>44</v>
      </c>
      <c r="D1275" s="134">
        <v>48</v>
      </c>
      <c r="E1275" s="134">
        <v>39</v>
      </c>
      <c r="F1275" s="134">
        <v>33</v>
      </c>
      <c r="G1275" s="134">
        <v>36</v>
      </c>
      <c r="H1275" s="171">
        <f>IFERROR((Table5[[#This Row],[_202340]]-Table5[[#This Row],[_201940]])/Table5[[#This Row],[_201940]]*1,"")</f>
        <v>-0.18181818181818182</v>
      </c>
    </row>
    <row r="1276" spans="1:8">
      <c r="A1276" s="132">
        <v>169521</v>
      </c>
      <c r="B1276" s="134" t="s">
        <v>1179</v>
      </c>
      <c r="C1276" s="134">
        <v>834</v>
      </c>
      <c r="D1276" s="134">
        <v>659</v>
      </c>
      <c r="E1276" s="134">
        <v>792</v>
      </c>
      <c r="F1276" s="134">
        <v>703</v>
      </c>
      <c r="G1276" s="134">
        <v>567</v>
      </c>
      <c r="H1276" s="171">
        <f>IFERROR((Table5[[#This Row],[_202340]]-Table5[[#This Row],[_201940]])/Table5[[#This Row],[_201940]]*1,"")</f>
        <v>-0.32014388489208634</v>
      </c>
    </row>
    <row r="1277" spans="1:8">
      <c r="A1277" s="132">
        <v>169521</v>
      </c>
      <c r="B1277" s="134" t="s">
        <v>1131</v>
      </c>
      <c r="C1277" s="134">
        <v>0</v>
      </c>
      <c r="D1277" s="134">
        <v>1</v>
      </c>
      <c r="E1277" s="134">
        <v>0</v>
      </c>
      <c r="F1277" s="134">
        <v>2</v>
      </c>
      <c r="G1277" s="134">
        <v>0</v>
      </c>
      <c r="H1277" s="171" t="str">
        <f>IFERROR((Table5[[#This Row],[_202340]]-Table5[[#This Row],[_201940]])/Table5[[#This Row],[_201940]]*1,"")</f>
        <v/>
      </c>
    </row>
    <row r="1278" spans="1:8">
      <c r="A1278" s="132">
        <v>169521</v>
      </c>
      <c r="B1278" s="134" t="s">
        <v>1132</v>
      </c>
      <c r="C1278" s="134">
        <v>834</v>
      </c>
      <c r="D1278" s="134">
        <v>658</v>
      </c>
      <c r="E1278" s="134">
        <v>792</v>
      </c>
      <c r="F1278" s="134">
        <v>701</v>
      </c>
      <c r="G1278" s="134">
        <v>567</v>
      </c>
      <c r="H1278" s="171">
        <f>IFERROR((Table5[[#This Row],[_202340]]-Table5[[#This Row],[_201940]])/Table5[[#This Row],[_201940]]*1,"")</f>
        <v>-0.32014388489208634</v>
      </c>
    </row>
    <row r="1279" spans="1:8">
      <c r="A1279" s="132">
        <v>169521</v>
      </c>
      <c r="B1279" s="134" t="s">
        <v>1133</v>
      </c>
      <c r="C1279" s="134">
        <v>20</v>
      </c>
      <c r="D1279" s="134">
        <v>12</v>
      </c>
      <c r="E1279" s="134">
        <v>12</v>
      </c>
      <c r="F1279" s="134">
        <v>13</v>
      </c>
      <c r="G1279" s="134">
        <v>9</v>
      </c>
      <c r="H1279" s="171">
        <f>IFERROR((Table5[[#This Row],[_202340]]-Table5[[#This Row],[_201940]])/Table5[[#This Row],[_201940]]*1,"")</f>
        <v>-0.55000000000000004</v>
      </c>
    </row>
    <row r="1280" spans="1:8" ht="28.5">
      <c r="A1280" s="132">
        <v>169521</v>
      </c>
      <c r="B1280" s="134" t="s">
        <v>1162</v>
      </c>
      <c r="C1280" s="134">
        <v>100</v>
      </c>
      <c r="D1280" s="134">
        <v>64</v>
      </c>
      <c r="E1280" s="134">
        <v>60</v>
      </c>
      <c r="F1280" s="134">
        <v>71</v>
      </c>
      <c r="G1280" s="134">
        <v>62</v>
      </c>
      <c r="H1280" s="171">
        <f>IFERROR((Table5[[#This Row],[_202340]]-Table5[[#This Row],[_201940]])/Table5[[#This Row],[_201940]]*1,"")</f>
        <v>-0.38</v>
      </c>
    </row>
    <row r="1281" spans="1:8" ht="28.5">
      <c r="A1281" s="132">
        <v>169521</v>
      </c>
      <c r="B1281" s="134" t="s">
        <v>1163</v>
      </c>
      <c r="C1281" s="134" t="s">
        <v>129</v>
      </c>
      <c r="D1281" s="134" t="s">
        <v>129</v>
      </c>
      <c r="E1281" s="134" t="s">
        <v>129</v>
      </c>
      <c r="F1281" s="134" t="s">
        <v>129</v>
      </c>
      <c r="G1281" s="134" t="s">
        <v>129</v>
      </c>
      <c r="H1281" s="171" t="str">
        <f>IFERROR((Table5[[#This Row],[_202340]]-Table5[[#This Row],[_201940]])/Table5[[#This Row],[_201940]]*1,"")</f>
        <v/>
      </c>
    </row>
    <row r="1282" spans="1:8">
      <c r="A1282" s="132">
        <v>169521</v>
      </c>
      <c r="B1282" s="134" t="s">
        <v>1136</v>
      </c>
      <c r="C1282" s="134">
        <v>120</v>
      </c>
      <c r="D1282" s="134">
        <v>76</v>
      </c>
      <c r="E1282" s="134">
        <v>72</v>
      </c>
      <c r="F1282" s="134">
        <v>84</v>
      </c>
      <c r="G1282" s="134">
        <v>71</v>
      </c>
      <c r="H1282" s="171">
        <f>IFERROR((Table5[[#This Row],[_202340]]-Table5[[#This Row],[_201940]])/Table5[[#This Row],[_201940]]*1,"")</f>
        <v>-0.40833333333333333</v>
      </c>
    </row>
    <row r="1283" spans="1:8">
      <c r="A1283" s="132">
        <v>169521</v>
      </c>
      <c r="B1283" s="134" t="s">
        <v>1137</v>
      </c>
      <c r="C1283" s="134">
        <v>14</v>
      </c>
      <c r="D1283" s="134">
        <v>12</v>
      </c>
      <c r="E1283" s="134">
        <v>9</v>
      </c>
      <c r="F1283" s="134">
        <v>12</v>
      </c>
      <c r="G1283" s="134">
        <v>13</v>
      </c>
      <c r="H1283" s="171">
        <f>IFERROR((Table5[[#This Row],[_202340]]-Table5[[#This Row],[_201940]])/Table5[[#This Row],[_201940]]*1,"")</f>
        <v>-7.1428571428571425E-2</v>
      </c>
    </row>
    <row r="1284" spans="1:8">
      <c r="A1284" s="132">
        <v>169521</v>
      </c>
      <c r="B1284" s="134" t="s">
        <v>1138</v>
      </c>
      <c r="C1284" s="134">
        <v>20</v>
      </c>
      <c r="D1284" s="134">
        <v>14</v>
      </c>
      <c r="E1284" s="134">
        <v>14</v>
      </c>
      <c r="F1284" s="134">
        <v>17</v>
      </c>
      <c r="G1284" s="134">
        <v>15</v>
      </c>
      <c r="H1284" s="171">
        <f>IFERROR((Table5[[#This Row],[_202340]]-Table5[[#This Row],[_201940]])/Table5[[#This Row],[_201940]]*1,"")</f>
        <v>-0.25</v>
      </c>
    </row>
    <row r="1285" spans="1:8" ht="28.5">
      <c r="A1285" s="132">
        <v>169521</v>
      </c>
      <c r="B1285" s="134" t="s">
        <v>1164</v>
      </c>
      <c r="C1285" s="134">
        <v>141</v>
      </c>
      <c r="D1285" s="134">
        <v>96</v>
      </c>
      <c r="E1285" s="134">
        <v>96</v>
      </c>
      <c r="F1285" s="134">
        <v>112</v>
      </c>
      <c r="G1285" s="134">
        <v>102</v>
      </c>
      <c r="H1285" s="171">
        <f>IFERROR((Table5[[#This Row],[_202340]]-Table5[[#This Row],[_201940]])/Table5[[#This Row],[_201940]]*1,"")</f>
        <v>-0.27659574468085107</v>
      </c>
    </row>
    <row r="1286" spans="1:8" ht="28.5">
      <c r="A1286" s="132">
        <v>169521</v>
      </c>
      <c r="B1286" s="134" t="s">
        <v>1165</v>
      </c>
      <c r="C1286" s="134" t="s">
        <v>129</v>
      </c>
      <c r="D1286" s="134" t="s">
        <v>129</v>
      </c>
      <c r="E1286" s="134" t="s">
        <v>129</v>
      </c>
      <c r="F1286" s="134" t="s">
        <v>129</v>
      </c>
      <c r="G1286" s="134" t="s">
        <v>129</v>
      </c>
      <c r="H1286" s="171" t="str">
        <f>IFERROR((Table5[[#This Row],[_202340]]-Table5[[#This Row],[_201940]])/Table5[[#This Row],[_201940]]*1,"")</f>
        <v/>
      </c>
    </row>
    <row r="1287" spans="1:8">
      <c r="A1287" s="132">
        <v>169521</v>
      </c>
      <c r="B1287" s="134" t="s">
        <v>1141</v>
      </c>
      <c r="C1287" s="134">
        <v>161</v>
      </c>
      <c r="D1287" s="134">
        <v>110</v>
      </c>
      <c r="E1287" s="134">
        <v>110</v>
      </c>
      <c r="F1287" s="134">
        <v>129</v>
      </c>
      <c r="G1287" s="134">
        <v>117</v>
      </c>
      <c r="H1287" s="171">
        <f>IFERROR((Table5[[#This Row],[_202340]]-Table5[[#This Row],[_201940]])/Table5[[#This Row],[_201940]]*1,"")</f>
        <v>-0.27329192546583853</v>
      </c>
    </row>
    <row r="1288" spans="1:8">
      <c r="A1288" s="132">
        <v>169521</v>
      </c>
      <c r="B1288" s="134" t="s">
        <v>1142</v>
      </c>
      <c r="C1288" s="134">
        <v>19</v>
      </c>
      <c r="D1288" s="134">
        <v>17</v>
      </c>
      <c r="E1288" s="134">
        <v>14</v>
      </c>
      <c r="F1288" s="134">
        <v>18</v>
      </c>
      <c r="G1288" s="134">
        <v>21</v>
      </c>
      <c r="H1288" s="171">
        <f>IFERROR((Table5[[#This Row],[_202340]]-Table5[[#This Row],[_201940]])/Table5[[#This Row],[_201940]]*1,"")</f>
        <v>0.10526315789473684</v>
      </c>
    </row>
    <row r="1289" spans="1:8">
      <c r="A1289" s="132">
        <v>169521</v>
      </c>
      <c r="B1289" s="134" t="s">
        <v>1143</v>
      </c>
      <c r="C1289" s="134">
        <v>18</v>
      </c>
      <c r="D1289" s="134">
        <v>12</v>
      </c>
      <c r="E1289" s="134">
        <v>15</v>
      </c>
      <c r="F1289" s="134">
        <v>15</v>
      </c>
      <c r="G1289" s="134">
        <v>13</v>
      </c>
      <c r="H1289" s="171">
        <f>IFERROR((Table5[[#This Row],[_202340]]-Table5[[#This Row],[_201940]])/Table5[[#This Row],[_201940]]*1,"")</f>
        <v>-0.27777777777777779</v>
      </c>
    </row>
    <row r="1290" spans="1:8" ht="28.5">
      <c r="A1290" s="132">
        <v>169521</v>
      </c>
      <c r="B1290" s="134" t="s">
        <v>1166</v>
      </c>
      <c r="C1290" s="134">
        <v>158</v>
      </c>
      <c r="D1290" s="134">
        <v>111</v>
      </c>
      <c r="E1290" s="134">
        <v>117</v>
      </c>
      <c r="F1290" s="134">
        <v>128</v>
      </c>
      <c r="G1290" s="134">
        <v>118</v>
      </c>
      <c r="H1290" s="171">
        <f>IFERROR((Table5[[#This Row],[_202340]]-Table5[[#This Row],[_201940]])/Table5[[#This Row],[_201940]]*1,"")</f>
        <v>-0.25316455696202533</v>
      </c>
    </row>
    <row r="1291" spans="1:8" ht="28.5">
      <c r="A1291" s="132">
        <v>169521</v>
      </c>
      <c r="B1291" s="134" t="s">
        <v>1167</v>
      </c>
      <c r="C1291" s="134" t="s">
        <v>129</v>
      </c>
      <c r="D1291" s="134" t="s">
        <v>129</v>
      </c>
      <c r="E1291" s="134" t="s">
        <v>129</v>
      </c>
      <c r="F1291" s="134" t="s">
        <v>129</v>
      </c>
      <c r="G1291" s="134" t="s">
        <v>129</v>
      </c>
      <c r="H1291" s="171" t="str">
        <f>IFERROR((Table5[[#This Row],[_202340]]-Table5[[#This Row],[_201940]])/Table5[[#This Row],[_201940]]*1,"")</f>
        <v/>
      </c>
    </row>
    <row r="1292" spans="1:8">
      <c r="A1292" s="132">
        <v>169521</v>
      </c>
      <c r="B1292" s="134" t="s">
        <v>1146</v>
      </c>
      <c r="C1292" s="134">
        <v>176</v>
      </c>
      <c r="D1292" s="134">
        <v>123</v>
      </c>
      <c r="E1292" s="134">
        <v>132</v>
      </c>
      <c r="F1292" s="134">
        <v>143</v>
      </c>
      <c r="G1292" s="134">
        <v>131</v>
      </c>
      <c r="H1292" s="171">
        <f>IFERROR((Table5[[#This Row],[_202340]]-Table5[[#This Row],[_201940]])/Table5[[#This Row],[_201940]]*1,"")</f>
        <v>-0.25568181818181818</v>
      </c>
    </row>
    <row r="1293" spans="1:8" ht="28.5">
      <c r="A1293" s="132">
        <v>169521</v>
      </c>
      <c r="B1293" s="134" t="s">
        <v>1147</v>
      </c>
      <c r="C1293" s="134">
        <v>15</v>
      </c>
      <c r="D1293" s="134">
        <v>13</v>
      </c>
      <c r="E1293" s="134">
        <v>11</v>
      </c>
      <c r="F1293" s="134">
        <v>17</v>
      </c>
      <c r="G1293" s="134">
        <v>14</v>
      </c>
      <c r="H1293" s="171">
        <f>IFERROR((Table5[[#This Row],[_202340]]-Table5[[#This Row],[_201940]])/Table5[[#This Row],[_201940]]*1,"")</f>
        <v>-6.6666666666666666E-2</v>
      </c>
    </row>
    <row r="1294" spans="1:8" ht="28.5">
      <c r="A1294" s="132">
        <v>169521</v>
      </c>
      <c r="B1294" s="134" t="s">
        <v>1148</v>
      </c>
      <c r="C1294" s="134">
        <v>269</v>
      </c>
      <c r="D1294" s="134">
        <v>198</v>
      </c>
      <c r="E1294" s="134">
        <v>240</v>
      </c>
      <c r="F1294" s="134">
        <v>239</v>
      </c>
      <c r="G1294" s="134">
        <v>196</v>
      </c>
      <c r="H1294" s="171">
        <f>IFERROR((Table5[[#This Row],[_202340]]-Table5[[#This Row],[_201940]])/Table5[[#This Row],[_201940]]*1,"")</f>
        <v>-0.27137546468401486</v>
      </c>
    </row>
    <row r="1295" spans="1:8" ht="28.5">
      <c r="A1295" s="132">
        <v>169521</v>
      </c>
      <c r="B1295" s="134" t="s">
        <v>1149</v>
      </c>
      <c r="C1295" s="134">
        <v>374</v>
      </c>
      <c r="D1295" s="134">
        <v>324</v>
      </c>
      <c r="E1295" s="134">
        <v>409</v>
      </c>
      <c r="F1295" s="134">
        <v>302</v>
      </c>
      <c r="G1295" s="134">
        <v>226</v>
      </c>
      <c r="H1295" s="171">
        <f>IFERROR((Table5[[#This Row],[_202340]]-Table5[[#This Row],[_201940]])/Table5[[#This Row],[_201940]]*1,"")</f>
        <v>-0.39572192513368987</v>
      </c>
    </row>
    <row r="1296" spans="1:8" ht="28.5">
      <c r="A1296" s="132">
        <v>169521</v>
      </c>
      <c r="B1296" s="134" t="s">
        <v>1150</v>
      </c>
      <c r="C1296" s="134">
        <v>658</v>
      </c>
      <c r="D1296" s="134">
        <v>535</v>
      </c>
      <c r="E1296" s="134">
        <v>660</v>
      </c>
      <c r="F1296" s="134">
        <v>558</v>
      </c>
      <c r="G1296" s="134">
        <v>436</v>
      </c>
      <c r="H1296" s="171">
        <f>IFERROR((Table5[[#This Row],[_202340]]-Table5[[#This Row],[_201940]])/Table5[[#This Row],[_201940]]*1,"")</f>
        <v>-0.33738601823708209</v>
      </c>
    </row>
    <row r="1297" spans="1:8">
      <c r="A1297" s="132">
        <v>169521</v>
      </c>
      <c r="B1297" s="134" t="s">
        <v>1151</v>
      </c>
      <c r="C1297" s="134">
        <v>21</v>
      </c>
      <c r="D1297" s="134">
        <v>19</v>
      </c>
      <c r="E1297" s="134">
        <v>17</v>
      </c>
      <c r="F1297" s="134">
        <v>20</v>
      </c>
      <c r="G1297" s="134">
        <v>23</v>
      </c>
      <c r="H1297" s="171">
        <f>IFERROR((Table5[[#This Row],[_202340]]-Table5[[#This Row],[_201940]])/Table5[[#This Row],[_201940]]*1,"")</f>
        <v>9.5238095238095233E-2</v>
      </c>
    </row>
    <row r="1298" spans="1:8" ht="28.5">
      <c r="A1298" s="132">
        <v>169521</v>
      </c>
      <c r="B1298" s="134" t="s">
        <v>1152</v>
      </c>
      <c r="C1298" s="134">
        <v>34</v>
      </c>
      <c r="D1298" s="134">
        <v>32</v>
      </c>
      <c r="E1298" s="134">
        <v>32</v>
      </c>
      <c r="F1298" s="134">
        <v>37</v>
      </c>
      <c r="G1298" s="134">
        <v>37</v>
      </c>
      <c r="H1298" s="171">
        <f>IFERROR((Table5[[#This Row],[_202340]]-Table5[[#This Row],[_201940]])/Table5[[#This Row],[_201940]]*1,"")</f>
        <v>8.8235294117647065E-2</v>
      </c>
    </row>
    <row r="1299" spans="1:8" ht="28.5">
      <c r="A1299" s="132">
        <v>169521</v>
      </c>
      <c r="B1299" s="134" t="s">
        <v>1153</v>
      </c>
      <c r="C1299" s="134">
        <v>2</v>
      </c>
      <c r="D1299" s="134">
        <v>2</v>
      </c>
      <c r="E1299" s="134">
        <v>1</v>
      </c>
      <c r="F1299" s="134">
        <v>2</v>
      </c>
      <c r="G1299" s="134">
        <v>2</v>
      </c>
      <c r="H1299" s="171">
        <f>IFERROR((Table5[[#This Row],[_202340]]-Table5[[#This Row],[_201940]])/Table5[[#This Row],[_201940]]*1,"")</f>
        <v>0</v>
      </c>
    </row>
    <row r="1300" spans="1:8" ht="28.5">
      <c r="A1300" s="132">
        <v>169521</v>
      </c>
      <c r="B1300" s="134" t="s">
        <v>1154</v>
      </c>
      <c r="C1300" s="134">
        <v>32</v>
      </c>
      <c r="D1300" s="134">
        <v>30</v>
      </c>
      <c r="E1300" s="134">
        <v>30</v>
      </c>
      <c r="F1300" s="134">
        <v>34</v>
      </c>
      <c r="G1300" s="134">
        <v>35</v>
      </c>
      <c r="H1300" s="171">
        <f>IFERROR((Table5[[#This Row],[_202340]]-Table5[[#This Row],[_201940]])/Table5[[#This Row],[_201940]]*1,"")</f>
        <v>9.375E-2</v>
      </c>
    </row>
    <row r="1301" spans="1:8" ht="28.5">
      <c r="A1301" s="132">
        <v>169521</v>
      </c>
      <c r="B1301" s="134" t="s">
        <v>1155</v>
      </c>
      <c r="C1301" s="134">
        <v>45</v>
      </c>
      <c r="D1301" s="134">
        <v>49</v>
      </c>
      <c r="E1301" s="134">
        <v>52</v>
      </c>
      <c r="F1301" s="134">
        <v>43</v>
      </c>
      <c r="G1301" s="134">
        <v>40</v>
      </c>
      <c r="H1301" s="171">
        <f>IFERROR((Table5[[#This Row],[_202340]]-Table5[[#This Row],[_201940]])/Table5[[#This Row],[_201940]]*1,"")</f>
        <v>-0.1111111111111111</v>
      </c>
    </row>
    <row r="1302" spans="1:8">
      <c r="A1302" s="132">
        <v>170055</v>
      </c>
      <c r="B1302" s="134" t="s">
        <v>1179</v>
      </c>
      <c r="C1302" s="134">
        <v>12483</v>
      </c>
      <c r="D1302" s="134">
        <v>1746</v>
      </c>
      <c r="E1302" s="134">
        <v>1620</v>
      </c>
      <c r="F1302" s="134">
        <v>1627</v>
      </c>
      <c r="G1302" s="134">
        <v>1335</v>
      </c>
      <c r="H1302" s="171">
        <f>IFERROR((Table5[[#This Row],[_202340]]-Table5[[#This Row],[_201940]])/Table5[[#This Row],[_201940]]*1,"")</f>
        <v>-0.89305455419370339</v>
      </c>
    </row>
    <row r="1303" spans="1:8">
      <c r="A1303" s="132">
        <v>170055</v>
      </c>
      <c r="B1303" s="134" t="s">
        <v>1131</v>
      </c>
      <c r="C1303" s="134">
        <v>5</v>
      </c>
      <c r="D1303" s="134">
        <v>2</v>
      </c>
      <c r="E1303" s="134">
        <v>1</v>
      </c>
      <c r="F1303" s="134">
        <v>1</v>
      </c>
      <c r="G1303" s="134">
        <v>0</v>
      </c>
      <c r="H1303" s="171">
        <f>IFERROR((Table5[[#This Row],[_202340]]-Table5[[#This Row],[_201940]])/Table5[[#This Row],[_201940]]*1,"")</f>
        <v>-1</v>
      </c>
    </row>
    <row r="1304" spans="1:8">
      <c r="A1304" s="132">
        <v>170055</v>
      </c>
      <c r="B1304" s="134" t="s">
        <v>1132</v>
      </c>
      <c r="C1304" s="134">
        <v>12478</v>
      </c>
      <c r="D1304" s="134">
        <v>1744</v>
      </c>
      <c r="E1304" s="134">
        <v>1619</v>
      </c>
      <c r="F1304" s="134">
        <v>1626</v>
      </c>
      <c r="G1304" s="134">
        <v>1335</v>
      </c>
      <c r="H1304" s="171">
        <f>IFERROR((Table5[[#This Row],[_202340]]-Table5[[#This Row],[_201940]])/Table5[[#This Row],[_201940]]*1,"")</f>
        <v>-0.8930117005930438</v>
      </c>
    </row>
    <row r="1305" spans="1:8">
      <c r="A1305" s="132">
        <v>170055</v>
      </c>
      <c r="B1305" s="134" t="s">
        <v>1133</v>
      </c>
      <c r="C1305" s="134">
        <v>252</v>
      </c>
      <c r="D1305" s="134">
        <v>23</v>
      </c>
      <c r="E1305" s="134">
        <v>41</v>
      </c>
      <c r="F1305" s="134">
        <v>36</v>
      </c>
      <c r="G1305" s="134">
        <v>29</v>
      </c>
      <c r="H1305" s="171">
        <f>IFERROR((Table5[[#This Row],[_202340]]-Table5[[#This Row],[_201940]])/Table5[[#This Row],[_201940]]*1,"")</f>
        <v>-0.88492063492063489</v>
      </c>
    </row>
    <row r="1306" spans="1:8" ht="28.5">
      <c r="A1306" s="132">
        <v>170055</v>
      </c>
      <c r="B1306" s="134" t="s">
        <v>1162</v>
      </c>
      <c r="C1306" s="134">
        <v>3193</v>
      </c>
      <c r="D1306" s="134">
        <v>191</v>
      </c>
      <c r="E1306" s="134">
        <v>186</v>
      </c>
      <c r="F1306" s="134">
        <v>182</v>
      </c>
      <c r="G1306" s="134">
        <v>198</v>
      </c>
      <c r="H1306" s="171">
        <f>IFERROR((Table5[[#This Row],[_202340]]-Table5[[#This Row],[_201940]])/Table5[[#This Row],[_201940]]*1,"")</f>
        <v>-0.93798935170685871</v>
      </c>
    </row>
    <row r="1307" spans="1:8" ht="28.5">
      <c r="A1307" s="132">
        <v>170055</v>
      </c>
      <c r="B1307" s="134" t="s">
        <v>1163</v>
      </c>
      <c r="C1307" s="134" t="s">
        <v>129</v>
      </c>
      <c r="D1307" s="134" t="s">
        <v>129</v>
      </c>
      <c r="E1307" s="134" t="s">
        <v>129</v>
      </c>
      <c r="F1307" s="134" t="s">
        <v>129</v>
      </c>
      <c r="G1307" s="134" t="s">
        <v>129</v>
      </c>
      <c r="H1307" s="171" t="str">
        <f>IFERROR((Table5[[#This Row],[_202340]]-Table5[[#This Row],[_201940]])/Table5[[#This Row],[_201940]]*1,"")</f>
        <v/>
      </c>
    </row>
    <row r="1308" spans="1:8">
      <c r="A1308" s="132">
        <v>170055</v>
      </c>
      <c r="B1308" s="134" t="s">
        <v>1136</v>
      </c>
      <c r="C1308" s="134">
        <v>3445</v>
      </c>
      <c r="D1308" s="134">
        <v>214</v>
      </c>
      <c r="E1308" s="134">
        <v>227</v>
      </c>
      <c r="F1308" s="134">
        <v>218</v>
      </c>
      <c r="G1308" s="134">
        <v>227</v>
      </c>
      <c r="H1308" s="171">
        <f>IFERROR((Table5[[#This Row],[_202340]]-Table5[[#This Row],[_201940]])/Table5[[#This Row],[_201940]]*1,"")</f>
        <v>-0.93410740203193032</v>
      </c>
    </row>
    <row r="1309" spans="1:8">
      <c r="A1309" s="132">
        <v>170055</v>
      </c>
      <c r="B1309" s="134" t="s">
        <v>1137</v>
      </c>
      <c r="C1309" s="134">
        <v>28</v>
      </c>
      <c r="D1309" s="134">
        <v>12</v>
      </c>
      <c r="E1309" s="134">
        <v>14</v>
      </c>
      <c r="F1309" s="134">
        <v>13</v>
      </c>
      <c r="G1309" s="134">
        <v>17</v>
      </c>
      <c r="H1309" s="171">
        <f>IFERROR((Table5[[#This Row],[_202340]]-Table5[[#This Row],[_201940]])/Table5[[#This Row],[_201940]]*1,"")</f>
        <v>-0.39285714285714285</v>
      </c>
    </row>
    <row r="1310" spans="1:8">
      <c r="A1310" s="132">
        <v>170055</v>
      </c>
      <c r="B1310" s="134" t="s">
        <v>1138</v>
      </c>
      <c r="C1310" s="134">
        <v>260</v>
      </c>
      <c r="D1310" s="134">
        <v>30</v>
      </c>
      <c r="E1310" s="134">
        <v>55</v>
      </c>
      <c r="F1310" s="134">
        <v>40</v>
      </c>
      <c r="G1310" s="134">
        <v>33</v>
      </c>
      <c r="H1310" s="171">
        <f>IFERROR((Table5[[#This Row],[_202340]]-Table5[[#This Row],[_201940]])/Table5[[#This Row],[_201940]]*1,"")</f>
        <v>-0.87307692307692308</v>
      </c>
    </row>
    <row r="1311" spans="1:8" ht="28.5">
      <c r="A1311" s="132">
        <v>170055</v>
      </c>
      <c r="B1311" s="134" t="s">
        <v>1164</v>
      </c>
      <c r="C1311" s="134">
        <v>3654</v>
      </c>
      <c r="D1311" s="134">
        <v>283</v>
      </c>
      <c r="E1311" s="134">
        <v>278</v>
      </c>
      <c r="F1311" s="134">
        <v>257</v>
      </c>
      <c r="G1311" s="134">
        <v>255</v>
      </c>
      <c r="H1311" s="171">
        <f>IFERROR((Table5[[#This Row],[_202340]]-Table5[[#This Row],[_201940]])/Table5[[#This Row],[_201940]]*1,"")</f>
        <v>-0.93021346469622335</v>
      </c>
    </row>
    <row r="1312" spans="1:8" ht="28.5">
      <c r="A1312" s="132">
        <v>170055</v>
      </c>
      <c r="B1312" s="134" t="s">
        <v>1165</v>
      </c>
      <c r="C1312" s="134" t="s">
        <v>129</v>
      </c>
      <c r="D1312" s="134" t="s">
        <v>129</v>
      </c>
      <c r="E1312" s="134" t="s">
        <v>129</v>
      </c>
      <c r="F1312" s="134" t="s">
        <v>129</v>
      </c>
      <c r="G1312" s="134" t="s">
        <v>129</v>
      </c>
      <c r="H1312" s="171" t="str">
        <f>IFERROR((Table5[[#This Row],[_202340]]-Table5[[#This Row],[_201940]])/Table5[[#This Row],[_201940]]*1,"")</f>
        <v/>
      </c>
    </row>
    <row r="1313" spans="1:8">
      <c r="A1313" s="132">
        <v>170055</v>
      </c>
      <c r="B1313" s="134" t="s">
        <v>1141</v>
      </c>
      <c r="C1313" s="134">
        <v>3914</v>
      </c>
      <c r="D1313" s="134">
        <v>313</v>
      </c>
      <c r="E1313" s="134">
        <v>333</v>
      </c>
      <c r="F1313" s="134">
        <v>297</v>
      </c>
      <c r="G1313" s="134">
        <v>288</v>
      </c>
      <c r="H1313" s="171">
        <f>IFERROR((Table5[[#This Row],[_202340]]-Table5[[#This Row],[_201940]])/Table5[[#This Row],[_201940]]*1,"")</f>
        <v>-0.92641798671435871</v>
      </c>
    </row>
    <row r="1314" spans="1:8">
      <c r="A1314" s="132">
        <v>170055</v>
      </c>
      <c r="B1314" s="134" t="s">
        <v>1142</v>
      </c>
      <c r="C1314" s="134">
        <v>31</v>
      </c>
      <c r="D1314" s="134">
        <v>18</v>
      </c>
      <c r="E1314" s="134">
        <v>21</v>
      </c>
      <c r="F1314" s="134">
        <v>18</v>
      </c>
      <c r="G1314" s="134">
        <v>22</v>
      </c>
      <c r="H1314" s="171">
        <f>IFERROR((Table5[[#This Row],[_202340]]-Table5[[#This Row],[_201940]])/Table5[[#This Row],[_201940]]*1,"")</f>
        <v>-0.29032258064516131</v>
      </c>
    </row>
    <row r="1315" spans="1:8">
      <c r="A1315" s="132">
        <v>170055</v>
      </c>
      <c r="B1315" s="134" t="s">
        <v>1143</v>
      </c>
      <c r="C1315" s="134">
        <v>250</v>
      </c>
      <c r="D1315" s="134">
        <v>32</v>
      </c>
      <c r="E1315" s="134">
        <v>56</v>
      </c>
      <c r="F1315" s="134">
        <v>45</v>
      </c>
      <c r="G1315" s="134">
        <v>34</v>
      </c>
      <c r="H1315" s="171">
        <f>IFERROR((Table5[[#This Row],[_202340]]-Table5[[#This Row],[_201940]])/Table5[[#This Row],[_201940]]*1,"")</f>
        <v>-0.86399999999999999</v>
      </c>
    </row>
    <row r="1316" spans="1:8" ht="28.5">
      <c r="A1316" s="132">
        <v>170055</v>
      </c>
      <c r="B1316" s="134" t="s">
        <v>1166</v>
      </c>
      <c r="C1316" s="134">
        <v>3934</v>
      </c>
      <c r="D1316" s="134">
        <v>327</v>
      </c>
      <c r="E1316" s="134">
        <v>303</v>
      </c>
      <c r="F1316" s="134">
        <v>275</v>
      </c>
      <c r="G1316" s="134">
        <v>267</v>
      </c>
      <c r="H1316" s="171">
        <f>IFERROR((Table5[[#This Row],[_202340]]-Table5[[#This Row],[_201940]])/Table5[[#This Row],[_201940]]*1,"")</f>
        <v>-0.93213014743263856</v>
      </c>
    </row>
    <row r="1317" spans="1:8" ht="28.5">
      <c r="A1317" s="132">
        <v>170055</v>
      </c>
      <c r="B1317" s="134" t="s">
        <v>1167</v>
      </c>
      <c r="C1317" s="134" t="s">
        <v>129</v>
      </c>
      <c r="D1317" s="134" t="s">
        <v>129</v>
      </c>
      <c r="E1317" s="134" t="s">
        <v>129</v>
      </c>
      <c r="F1317" s="134" t="s">
        <v>129</v>
      </c>
      <c r="G1317" s="134" t="s">
        <v>129</v>
      </c>
      <c r="H1317" s="171" t="str">
        <f>IFERROR((Table5[[#This Row],[_202340]]-Table5[[#This Row],[_201940]])/Table5[[#This Row],[_201940]]*1,"")</f>
        <v/>
      </c>
    </row>
    <row r="1318" spans="1:8">
      <c r="A1318" s="132">
        <v>170055</v>
      </c>
      <c r="B1318" s="134" t="s">
        <v>1146</v>
      </c>
      <c r="C1318" s="134">
        <v>4184</v>
      </c>
      <c r="D1318" s="134">
        <v>359</v>
      </c>
      <c r="E1318" s="134">
        <v>359</v>
      </c>
      <c r="F1318" s="134">
        <v>320</v>
      </c>
      <c r="G1318" s="134">
        <v>301</v>
      </c>
      <c r="H1318" s="171">
        <f>IFERROR((Table5[[#This Row],[_202340]]-Table5[[#This Row],[_201940]])/Table5[[#This Row],[_201940]]*1,"")</f>
        <v>-0.92805927342256211</v>
      </c>
    </row>
    <row r="1319" spans="1:8" ht="28.5">
      <c r="A1319" s="132">
        <v>170055</v>
      </c>
      <c r="B1319" s="134" t="s">
        <v>1147</v>
      </c>
      <c r="C1319" s="134">
        <v>104</v>
      </c>
      <c r="D1319" s="134">
        <v>49</v>
      </c>
      <c r="E1319" s="134">
        <v>35</v>
      </c>
      <c r="F1319" s="134">
        <v>16</v>
      </c>
      <c r="G1319" s="134">
        <v>32</v>
      </c>
      <c r="H1319" s="171">
        <f>IFERROR((Table5[[#This Row],[_202340]]-Table5[[#This Row],[_201940]])/Table5[[#This Row],[_201940]]*1,"")</f>
        <v>-0.69230769230769229</v>
      </c>
    </row>
    <row r="1320" spans="1:8" ht="28.5">
      <c r="A1320" s="132">
        <v>170055</v>
      </c>
      <c r="B1320" s="134" t="s">
        <v>1148</v>
      </c>
      <c r="C1320" s="134">
        <v>3785</v>
      </c>
      <c r="D1320" s="134">
        <v>728</v>
      </c>
      <c r="E1320" s="134">
        <v>667</v>
      </c>
      <c r="F1320" s="134">
        <v>695</v>
      </c>
      <c r="G1320" s="134">
        <v>478</v>
      </c>
      <c r="H1320" s="171">
        <f>IFERROR((Table5[[#This Row],[_202340]]-Table5[[#This Row],[_201940]])/Table5[[#This Row],[_201940]]*1,"")</f>
        <v>-0.87371202113606339</v>
      </c>
    </row>
    <row r="1321" spans="1:8" ht="28.5">
      <c r="A1321" s="132">
        <v>170055</v>
      </c>
      <c r="B1321" s="134" t="s">
        <v>1149</v>
      </c>
      <c r="C1321" s="134">
        <v>4405</v>
      </c>
      <c r="D1321" s="134">
        <v>608</v>
      </c>
      <c r="E1321" s="134">
        <v>558</v>
      </c>
      <c r="F1321" s="134">
        <v>595</v>
      </c>
      <c r="G1321" s="134">
        <v>524</v>
      </c>
      <c r="H1321" s="171">
        <f>IFERROR((Table5[[#This Row],[_202340]]-Table5[[#This Row],[_201940]])/Table5[[#This Row],[_201940]]*1,"")</f>
        <v>-0.88104426787741208</v>
      </c>
    </row>
    <row r="1322" spans="1:8" ht="28.5">
      <c r="A1322" s="132">
        <v>170055</v>
      </c>
      <c r="B1322" s="134" t="s">
        <v>1150</v>
      </c>
      <c r="C1322" s="134">
        <v>8294</v>
      </c>
      <c r="D1322" s="134">
        <v>1385</v>
      </c>
      <c r="E1322" s="134">
        <v>1260</v>
      </c>
      <c r="F1322" s="134">
        <v>1306</v>
      </c>
      <c r="G1322" s="134">
        <v>1034</v>
      </c>
      <c r="H1322" s="171">
        <f>IFERROR((Table5[[#This Row],[_202340]]-Table5[[#This Row],[_201940]])/Table5[[#This Row],[_201940]]*1,"")</f>
        <v>-0.87533156498673736</v>
      </c>
    </row>
    <row r="1323" spans="1:8">
      <c r="A1323" s="132">
        <v>170055</v>
      </c>
      <c r="B1323" s="134" t="s">
        <v>1151</v>
      </c>
      <c r="C1323" s="134">
        <v>34</v>
      </c>
      <c r="D1323" s="134">
        <v>21</v>
      </c>
      <c r="E1323" s="134">
        <v>22</v>
      </c>
      <c r="F1323" s="134">
        <v>20</v>
      </c>
      <c r="G1323" s="134">
        <v>23</v>
      </c>
      <c r="H1323" s="171">
        <f>IFERROR((Table5[[#This Row],[_202340]]-Table5[[#This Row],[_201940]])/Table5[[#This Row],[_201940]]*1,"")</f>
        <v>-0.3235294117647059</v>
      </c>
    </row>
    <row r="1324" spans="1:8" ht="28.5">
      <c r="A1324" s="132">
        <v>170055</v>
      </c>
      <c r="B1324" s="134" t="s">
        <v>1152</v>
      </c>
      <c r="C1324" s="134">
        <v>31</v>
      </c>
      <c r="D1324" s="134">
        <v>45</v>
      </c>
      <c r="E1324" s="134">
        <v>43</v>
      </c>
      <c r="F1324" s="134">
        <v>44</v>
      </c>
      <c r="G1324" s="134">
        <v>38</v>
      </c>
      <c r="H1324" s="171">
        <f>IFERROR((Table5[[#This Row],[_202340]]-Table5[[#This Row],[_201940]])/Table5[[#This Row],[_201940]]*1,"")</f>
        <v>0.22580645161290322</v>
      </c>
    </row>
    <row r="1325" spans="1:8" ht="28.5">
      <c r="A1325" s="132">
        <v>170055</v>
      </c>
      <c r="B1325" s="134" t="s">
        <v>1153</v>
      </c>
      <c r="C1325" s="134">
        <v>1</v>
      </c>
      <c r="D1325" s="134">
        <v>3</v>
      </c>
      <c r="E1325" s="134">
        <v>2</v>
      </c>
      <c r="F1325" s="134">
        <v>1</v>
      </c>
      <c r="G1325" s="134">
        <v>2</v>
      </c>
      <c r="H1325" s="171">
        <f>IFERROR((Table5[[#This Row],[_202340]]-Table5[[#This Row],[_201940]])/Table5[[#This Row],[_201940]]*1,"")</f>
        <v>1</v>
      </c>
    </row>
    <row r="1326" spans="1:8" ht="28.5">
      <c r="A1326" s="132">
        <v>170055</v>
      </c>
      <c r="B1326" s="134" t="s">
        <v>1154</v>
      </c>
      <c r="C1326" s="134">
        <v>30</v>
      </c>
      <c r="D1326" s="134">
        <v>42</v>
      </c>
      <c r="E1326" s="134">
        <v>41</v>
      </c>
      <c r="F1326" s="134">
        <v>43</v>
      </c>
      <c r="G1326" s="134">
        <v>36</v>
      </c>
      <c r="H1326" s="171">
        <f>IFERROR((Table5[[#This Row],[_202340]]-Table5[[#This Row],[_201940]])/Table5[[#This Row],[_201940]]*1,"")</f>
        <v>0.2</v>
      </c>
    </row>
    <row r="1327" spans="1:8" ht="28.5">
      <c r="A1327" s="132">
        <v>170055</v>
      </c>
      <c r="B1327" s="134" t="s">
        <v>1155</v>
      </c>
      <c r="C1327" s="134">
        <v>35</v>
      </c>
      <c r="D1327" s="134">
        <v>35</v>
      </c>
      <c r="E1327" s="134">
        <v>34</v>
      </c>
      <c r="F1327" s="134">
        <v>37</v>
      </c>
      <c r="G1327" s="134">
        <v>39</v>
      </c>
      <c r="H1327" s="171">
        <f>IFERROR((Table5[[#This Row],[_202340]]-Table5[[#This Row],[_201940]])/Table5[[#This Row],[_201940]]*1,"")</f>
        <v>0.11428571428571428</v>
      </c>
    </row>
    <row r="1328" spans="1:8">
      <c r="A1328" s="132">
        <v>170657</v>
      </c>
      <c r="B1328" s="134" t="s">
        <v>1179</v>
      </c>
      <c r="C1328" s="134">
        <v>2030</v>
      </c>
      <c r="D1328" s="134">
        <v>2126</v>
      </c>
      <c r="E1328" s="134">
        <v>1810</v>
      </c>
      <c r="F1328" s="134">
        <v>1916</v>
      </c>
      <c r="G1328" s="134">
        <v>1946</v>
      </c>
      <c r="H1328" s="171">
        <f>IFERROR((Table5[[#This Row],[_202340]]-Table5[[#This Row],[_201940]])/Table5[[#This Row],[_201940]]*1,"")</f>
        <v>-4.1379310344827586E-2</v>
      </c>
    </row>
    <row r="1329" spans="1:8">
      <c r="A1329" s="132">
        <v>170657</v>
      </c>
      <c r="B1329" s="134" t="s">
        <v>1131</v>
      </c>
      <c r="C1329" s="134">
        <v>8</v>
      </c>
      <c r="D1329" s="134">
        <v>9</v>
      </c>
      <c r="E1329" s="134">
        <v>3</v>
      </c>
      <c r="F1329" s="134">
        <v>4</v>
      </c>
      <c r="G1329" s="134">
        <v>1</v>
      </c>
      <c r="H1329" s="171">
        <f>IFERROR((Table5[[#This Row],[_202340]]-Table5[[#This Row],[_201940]])/Table5[[#This Row],[_201940]]*1,"")</f>
        <v>-0.875</v>
      </c>
    </row>
    <row r="1330" spans="1:8">
      <c r="A1330" s="132">
        <v>170657</v>
      </c>
      <c r="B1330" s="134" t="s">
        <v>1132</v>
      </c>
      <c r="C1330" s="134">
        <v>2022</v>
      </c>
      <c r="D1330" s="134">
        <v>2117</v>
      </c>
      <c r="E1330" s="134">
        <v>1807</v>
      </c>
      <c r="F1330" s="134">
        <v>1912</v>
      </c>
      <c r="G1330" s="134">
        <v>1945</v>
      </c>
      <c r="H1330" s="171">
        <f>IFERROR((Table5[[#This Row],[_202340]]-Table5[[#This Row],[_201940]])/Table5[[#This Row],[_201940]]*1,"")</f>
        <v>-3.8081107814045501E-2</v>
      </c>
    </row>
    <row r="1331" spans="1:8">
      <c r="A1331" s="132">
        <v>170657</v>
      </c>
      <c r="B1331" s="134" t="s">
        <v>1133</v>
      </c>
      <c r="C1331" s="134">
        <v>138</v>
      </c>
      <c r="D1331" s="134">
        <v>114</v>
      </c>
      <c r="E1331" s="134">
        <v>99</v>
      </c>
      <c r="F1331" s="134">
        <v>110</v>
      </c>
      <c r="G1331" s="134">
        <v>82</v>
      </c>
      <c r="H1331" s="171">
        <f>IFERROR((Table5[[#This Row],[_202340]]-Table5[[#This Row],[_201940]])/Table5[[#This Row],[_201940]]*1,"")</f>
        <v>-0.40579710144927539</v>
      </c>
    </row>
    <row r="1332" spans="1:8" ht="28.5">
      <c r="A1332" s="132">
        <v>170657</v>
      </c>
      <c r="B1332" s="134" t="s">
        <v>1162</v>
      </c>
      <c r="C1332" s="134">
        <v>56</v>
      </c>
      <c r="D1332" s="134">
        <v>108</v>
      </c>
      <c r="E1332" s="134">
        <v>88</v>
      </c>
      <c r="F1332" s="134">
        <v>112</v>
      </c>
      <c r="G1332" s="134">
        <v>104</v>
      </c>
      <c r="H1332" s="171">
        <f>IFERROR((Table5[[#This Row],[_202340]]-Table5[[#This Row],[_201940]])/Table5[[#This Row],[_201940]]*1,"")</f>
        <v>0.8571428571428571</v>
      </c>
    </row>
    <row r="1333" spans="1:8" ht="28.5">
      <c r="A1333" s="132">
        <v>170657</v>
      </c>
      <c r="B1333" s="134" t="s">
        <v>1163</v>
      </c>
      <c r="C1333" s="134" t="s">
        <v>129</v>
      </c>
      <c r="D1333" s="134" t="s">
        <v>129</v>
      </c>
      <c r="E1333" s="134" t="s">
        <v>129</v>
      </c>
      <c r="F1333" s="134" t="s">
        <v>129</v>
      </c>
      <c r="G1333" s="134" t="s">
        <v>129</v>
      </c>
      <c r="H1333" s="171" t="str">
        <f>IFERROR((Table5[[#This Row],[_202340]]-Table5[[#This Row],[_201940]])/Table5[[#This Row],[_201940]]*1,"")</f>
        <v/>
      </c>
    </row>
    <row r="1334" spans="1:8">
      <c r="A1334" s="132">
        <v>170657</v>
      </c>
      <c r="B1334" s="134" t="s">
        <v>1136</v>
      </c>
      <c r="C1334" s="134">
        <v>194</v>
      </c>
      <c r="D1334" s="134">
        <v>222</v>
      </c>
      <c r="E1334" s="134">
        <v>187</v>
      </c>
      <c r="F1334" s="134">
        <v>222</v>
      </c>
      <c r="G1334" s="134">
        <v>186</v>
      </c>
      <c r="H1334" s="171">
        <f>IFERROR((Table5[[#This Row],[_202340]]-Table5[[#This Row],[_201940]])/Table5[[#This Row],[_201940]]*1,"")</f>
        <v>-4.1237113402061855E-2</v>
      </c>
    </row>
    <row r="1335" spans="1:8">
      <c r="A1335" s="132">
        <v>170657</v>
      </c>
      <c r="B1335" s="134" t="s">
        <v>1137</v>
      </c>
      <c r="C1335" s="134">
        <v>10</v>
      </c>
      <c r="D1335" s="134">
        <v>10</v>
      </c>
      <c r="E1335" s="134">
        <v>10</v>
      </c>
      <c r="F1335" s="134">
        <v>12</v>
      </c>
      <c r="G1335" s="134">
        <v>10</v>
      </c>
      <c r="H1335" s="171">
        <f>IFERROR((Table5[[#This Row],[_202340]]-Table5[[#This Row],[_201940]])/Table5[[#This Row],[_201940]]*1,"")</f>
        <v>0</v>
      </c>
    </row>
    <row r="1336" spans="1:8">
      <c r="A1336" s="132">
        <v>170657</v>
      </c>
      <c r="B1336" s="134" t="s">
        <v>1138</v>
      </c>
      <c r="C1336" s="134">
        <v>114</v>
      </c>
      <c r="D1336" s="134">
        <v>105</v>
      </c>
      <c r="E1336" s="134">
        <v>94</v>
      </c>
      <c r="F1336" s="134">
        <v>102</v>
      </c>
      <c r="G1336" s="134">
        <v>80</v>
      </c>
      <c r="H1336" s="171">
        <f>IFERROR((Table5[[#This Row],[_202340]]-Table5[[#This Row],[_201940]])/Table5[[#This Row],[_201940]]*1,"")</f>
        <v>-0.2982456140350877</v>
      </c>
    </row>
    <row r="1337" spans="1:8" ht="28.5">
      <c r="A1337" s="132">
        <v>170657</v>
      </c>
      <c r="B1337" s="134" t="s">
        <v>1164</v>
      </c>
      <c r="C1337" s="134">
        <v>105</v>
      </c>
      <c r="D1337" s="134">
        <v>156</v>
      </c>
      <c r="E1337" s="134">
        <v>117</v>
      </c>
      <c r="F1337" s="134">
        <v>145</v>
      </c>
      <c r="G1337" s="134">
        <v>130</v>
      </c>
      <c r="H1337" s="171">
        <f>IFERROR((Table5[[#This Row],[_202340]]-Table5[[#This Row],[_201940]])/Table5[[#This Row],[_201940]]*1,"")</f>
        <v>0.23809523809523808</v>
      </c>
    </row>
    <row r="1338" spans="1:8" ht="28.5">
      <c r="A1338" s="132">
        <v>170657</v>
      </c>
      <c r="B1338" s="134" t="s">
        <v>1165</v>
      </c>
      <c r="C1338" s="134" t="s">
        <v>129</v>
      </c>
      <c r="D1338" s="134" t="s">
        <v>129</v>
      </c>
      <c r="E1338" s="134" t="s">
        <v>129</v>
      </c>
      <c r="F1338" s="134" t="s">
        <v>129</v>
      </c>
      <c r="G1338" s="134" t="s">
        <v>129</v>
      </c>
      <c r="H1338" s="171" t="str">
        <f>IFERROR((Table5[[#This Row],[_202340]]-Table5[[#This Row],[_201940]])/Table5[[#This Row],[_201940]]*1,"")</f>
        <v/>
      </c>
    </row>
    <row r="1339" spans="1:8">
      <c r="A1339" s="132">
        <v>170657</v>
      </c>
      <c r="B1339" s="134" t="s">
        <v>1141</v>
      </c>
      <c r="C1339" s="134">
        <v>219</v>
      </c>
      <c r="D1339" s="134">
        <v>261</v>
      </c>
      <c r="E1339" s="134">
        <v>211</v>
      </c>
      <c r="F1339" s="134">
        <v>247</v>
      </c>
      <c r="G1339" s="134">
        <v>210</v>
      </c>
      <c r="H1339" s="171">
        <f>IFERROR((Table5[[#This Row],[_202340]]-Table5[[#This Row],[_201940]])/Table5[[#This Row],[_201940]]*1,"")</f>
        <v>-4.1095890410958902E-2</v>
      </c>
    </row>
    <row r="1340" spans="1:8">
      <c r="A1340" s="132">
        <v>170657</v>
      </c>
      <c r="B1340" s="134" t="s">
        <v>1142</v>
      </c>
      <c r="C1340" s="134">
        <v>11</v>
      </c>
      <c r="D1340" s="134">
        <v>12</v>
      </c>
      <c r="E1340" s="134">
        <v>12</v>
      </c>
      <c r="F1340" s="134">
        <v>13</v>
      </c>
      <c r="G1340" s="134">
        <v>11</v>
      </c>
      <c r="H1340" s="171">
        <f>IFERROR((Table5[[#This Row],[_202340]]-Table5[[#This Row],[_201940]])/Table5[[#This Row],[_201940]]*1,"")</f>
        <v>0</v>
      </c>
    </row>
    <row r="1341" spans="1:8">
      <c r="A1341" s="132">
        <v>170657</v>
      </c>
      <c r="B1341" s="134" t="s">
        <v>1143</v>
      </c>
      <c r="C1341" s="134">
        <v>112</v>
      </c>
      <c r="D1341" s="134">
        <v>101</v>
      </c>
      <c r="E1341" s="134">
        <v>94</v>
      </c>
      <c r="F1341" s="134">
        <v>101</v>
      </c>
      <c r="G1341" s="134">
        <v>80</v>
      </c>
      <c r="H1341" s="171">
        <f>IFERROR((Table5[[#This Row],[_202340]]-Table5[[#This Row],[_201940]])/Table5[[#This Row],[_201940]]*1,"")</f>
        <v>-0.2857142857142857</v>
      </c>
    </row>
    <row r="1342" spans="1:8" ht="28.5">
      <c r="A1342" s="132">
        <v>170657</v>
      </c>
      <c r="B1342" s="134" t="s">
        <v>1166</v>
      </c>
      <c r="C1342" s="134">
        <v>116</v>
      </c>
      <c r="D1342" s="134">
        <v>171</v>
      </c>
      <c r="E1342" s="134">
        <v>128</v>
      </c>
      <c r="F1342" s="134">
        <v>155</v>
      </c>
      <c r="G1342" s="134">
        <v>143</v>
      </c>
      <c r="H1342" s="171">
        <f>IFERROR((Table5[[#This Row],[_202340]]-Table5[[#This Row],[_201940]])/Table5[[#This Row],[_201940]]*1,"")</f>
        <v>0.23275862068965517</v>
      </c>
    </row>
    <row r="1343" spans="1:8" ht="28.5">
      <c r="A1343" s="132">
        <v>170657</v>
      </c>
      <c r="B1343" s="134" t="s">
        <v>1167</v>
      </c>
      <c r="C1343" s="134" t="s">
        <v>129</v>
      </c>
      <c r="D1343" s="134" t="s">
        <v>129</v>
      </c>
      <c r="E1343" s="134" t="s">
        <v>129</v>
      </c>
      <c r="F1343" s="134" t="s">
        <v>129</v>
      </c>
      <c r="G1343" s="134" t="s">
        <v>129</v>
      </c>
      <c r="H1343" s="171" t="str">
        <f>IFERROR((Table5[[#This Row],[_202340]]-Table5[[#This Row],[_201940]])/Table5[[#This Row],[_201940]]*1,"")</f>
        <v/>
      </c>
    </row>
    <row r="1344" spans="1:8">
      <c r="A1344" s="132">
        <v>170657</v>
      </c>
      <c r="B1344" s="134" t="s">
        <v>1146</v>
      </c>
      <c r="C1344" s="134">
        <v>228</v>
      </c>
      <c r="D1344" s="134">
        <v>272</v>
      </c>
      <c r="E1344" s="134">
        <v>222</v>
      </c>
      <c r="F1344" s="134">
        <v>256</v>
      </c>
      <c r="G1344" s="134">
        <v>223</v>
      </c>
      <c r="H1344" s="171">
        <f>IFERROR((Table5[[#This Row],[_202340]]-Table5[[#This Row],[_201940]])/Table5[[#This Row],[_201940]]*1,"")</f>
        <v>-2.1929824561403508E-2</v>
      </c>
    </row>
    <row r="1345" spans="1:8" ht="28.5">
      <c r="A1345" s="132">
        <v>170657</v>
      </c>
      <c r="B1345" s="134" t="s">
        <v>1147</v>
      </c>
      <c r="C1345" s="134">
        <v>19</v>
      </c>
      <c r="D1345" s="134">
        <v>9</v>
      </c>
      <c r="E1345" s="134">
        <v>22</v>
      </c>
      <c r="F1345" s="134">
        <v>13</v>
      </c>
      <c r="G1345" s="134">
        <v>12</v>
      </c>
      <c r="H1345" s="171">
        <f>IFERROR((Table5[[#This Row],[_202340]]-Table5[[#This Row],[_201940]])/Table5[[#This Row],[_201940]]*1,"")</f>
        <v>-0.36842105263157893</v>
      </c>
    </row>
    <row r="1346" spans="1:8" ht="28.5">
      <c r="A1346" s="132">
        <v>170657</v>
      </c>
      <c r="B1346" s="134" t="s">
        <v>1148</v>
      </c>
      <c r="C1346" s="134">
        <v>1259</v>
      </c>
      <c r="D1346" s="134">
        <v>1248</v>
      </c>
      <c r="E1346" s="134">
        <v>1111</v>
      </c>
      <c r="F1346" s="134">
        <v>1157</v>
      </c>
      <c r="G1346" s="134">
        <v>1155</v>
      </c>
      <c r="H1346" s="171">
        <f>IFERROR((Table5[[#This Row],[_202340]]-Table5[[#This Row],[_201940]])/Table5[[#This Row],[_201940]]*1,"")</f>
        <v>-8.2605242255758535E-2</v>
      </c>
    </row>
    <row r="1347" spans="1:8" ht="28.5">
      <c r="A1347" s="132">
        <v>170657</v>
      </c>
      <c r="B1347" s="134" t="s">
        <v>1149</v>
      </c>
      <c r="C1347" s="134">
        <v>516</v>
      </c>
      <c r="D1347" s="134">
        <v>588</v>
      </c>
      <c r="E1347" s="134">
        <v>452</v>
      </c>
      <c r="F1347" s="134">
        <v>486</v>
      </c>
      <c r="G1347" s="134">
        <v>555</v>
      </c>
      <c r="H1347" s="171">
        <f>IFERROR((Table5[[#This Row],[_202340]]-Table5[[#This Row],[_201940]])/Table5[[#This Row],[_201940]]*1,"")</f>
        <v>7.5581395348837205E-2</v>
      </c>
    </row>
    <row r="1348" spans="1:8" ht="28.5">
      <c r="A1348" s="132">
        <v>170657</v>
      </c>
      <c r="B1348" s="134" t="s">
        <v>1150</v>
      </c>
      <c r="C1348" s="134">
        <v>1794</v>
      </c>
      <c r="D1348" s="134">
        <v>1845</v>
      </c>
      <c r="E1348" s="134">
        <v>1585</v>
      </c>
      <c r="F1348" s="134">
        <v>1656</v>
      </c>
      <c r="G1348" s="134">
        <v>1722</v>
      </c>
      <c r="H1348" s="171">
        <f>IFERROR((Table5[[#This Row],[_202340]]-Table5[[#This Row],[_201940]])/Table5[[#This Row],[_201940]]*1,"")</f>
        <v>-4.0133779264214048E-2</v>
      </c>
    </row>
    <row r="1349" spans="1:8">
      <c r="A1349" s="132">
        <v>170657</v>
      </c>
      <c r="B1349" s="134" t="s">
        <v>1151</v>
      </c>
      <c r="C1349" s="134">
        <v>11</v>
      </c>
      <c r="D1349" s="134">
        <v>13</v>
      </c>
      <c r="E1349" s="134">
        <v>12</v>
      </c>
      <c r="F1349" s="134">
        <v>13</v>
      </c>
      <c r="G1349" s="134">
        <v>11</v>
      </c>
      <c r="H1349" s="171">
        <f>IFERROR((Table5[[#This Row],[_202340]]-Table5[[#This Row],[_201940]])/Table5[[#This Row],[_201940]]*1,"")</f>
        <v>0</v>
      </c>
    </row>
    <row r="1350" spans="1:8" ht="28.5">
      <c r="A1350" s="132">
        <v>170657</v>
      </c>
      <c r="B1350" s="134" t="s">
        <v>1152</v>
      </c>
      <c r="C1350" s="134">
        <v>63</v>
      </c>
      <c r="D1350" s="134">
        <v>59</v>
      </c>
      <c r="E1350" s="134">
        <v>63</v>
      </c>
      <c r="F1350" s="134">
        <v>61</v>
      </c>
      <c r="G1350" s="134">
        <v>60</v>
      </c>
      <c r="H1350" s="171">
        <f>IFERROR((Table5[[#This Row],[_202340]]-Table5[[#This Row],[_201940]])/Table5[[#This Row],[_201940]]*1,"")</f>
        <v>-4.7619047619047616E-2</v>
      </c>
    </row>
    <row r="1351" spans="1:8" ht="28.5">
      <c r="A1351" s="132">
        <v>170657</v>
      </c>
      <c r="B1351" s="134" t="s">
        <v>1153</v>
      </c>
      <c r="C1351" s="134">
        <v>1</v>
      </c>
      <c r="D1351" s="134">
        <v>0</v>
      </c>
      <c r="E1351" s="134">
        <v>1</v>
      </c>
      <c r="F1351" s="134">
        <v>1</v>
      </c>
      <c r="G1351" s="134">
        <v>1</v>
      </c>
      <c r="H1351" s="171">
        <f>IFERROR((Table5[[#This Row],[_202340]]-Table5[[#This Row],[_201940]])/Table5[[#This Row],[_201940]]*1,"")</f>
        <v>0</v>
      </c>
    </row>
    <row r="1352" spans="1:8" ht="28.5">
      <c r="A1352" s="132">
        <v>170657</v>
      </c>
      <c r="B1352" s="134" t="s">
        <v>1154</v>
      </c>
      <c r="C1352" s="134">
        <v>62</v>
      </c>
      <c r="D1352" s="134">
        <v>59</v>
      </c>
      <c r="E1352" s="134">
        <v>61</v>
      </c>
      <c r="F1352" s="134">
        <v>61</v>
      </c>
      <c r="G1352" s="134">
        <v>59</v>
      </c>
      <c r="H1352" s="171">
        <f>IFERROR((Table5[[#This Row],[_202340]]-Table5[[#This Row],[_201940]])/Table5[[#This Row],[_201940]]*1,"")</f>
        <v>-4.8387096774193547E-2</v>
      </c>
    </row>
    <row r="1353" spans="1:8" ht="28.5">
      <c r="A1353" s="132">
        <v>170657</v>
      </c>
      <c r="B1353" s="134" t="s">
        <v>1155</v>
      </c>
      <c r="C1353" s="134">
        <v>26</v>
      </c>
      <c r="D1353" s="134">
        <v>28</v>
      </c>
      <c r="E1353" s="134">
        <v>25</v>
      </c>
      <c r="F1353" s="134">
        <v>25</v>
      </c>
      <c r="G1353" s="134">
        <v>29</v>
      </c>
      <c r="H1353" s="171">
        <f>IFERROR((Table5[[#This Row],[_202340]]-Table5[[#This Row],[_201940]])/Table5[[#This Row],[_201940]]*1,"")</f>
        <v>0.11538461538461539</v>
      </c>
    </row>
    <row r="1354" spans="1:8">
      <c r="A1354" s="132">
        <v>170790</v>
      </c>
      <c r="B1354" s="134" t="s">
        <v>1179</v>
      </c>
      <c r="C1354" s="134">
        <v>399</v>
      </c>
      <c r="D1354" s="134">
        <v>755</v>
      </c>
      <c r="E1354" s="134">
        <v>884</v>
      </c>
      <c r="F1354" s="134">
        <v>1046</v>
      </c>
      <c r="G1354" s="134">
        <v>1305</v>
      </c>
      <c r="H1354" s="171">
        <f>IFERROR((Table5[[#This Row],[_202340]]-Table5[[#This Row],[_201940]])/Table5[[#This Row],[_201940]]*1,"")</f>
        <v>2.2706766917293235</v>
      </c>
    </row>
    <row r="1355" spans="1:8">
      <c r="A1355" s="132">
        <v>170790</v>
      </c>
      <c r="B1355" s="134" t="s">
        <v>1131</v>
      </c>
      <c r="C1355" s="134">
        <v>0</v>
      </c>
      <c r="D1355" s="134">
        <v>0</v>
      </c>
      <c r="E1355" s="134">
        <v>0</v>
      </c>
      <c r="F1355" s="134">
        <v>0</v>
      </c>
      <c r="G1355" s="134">
        <v>0</v>
      </c>
      <c r="H1355" s="171" t="str">
        <f>IFERROR((Table5[[#This Row],[_202340]]-Table5[[#This Row],[_201940]])/Table5[[#This Row],[_201940]]*1,"")</f>
        <v/>
      </c>
    </row>
    <row r="1356" spans="1:8">
      <c r="A1356" s="132">
        <v>170790</v>
      </c>
      <c r="B1356" s="134" t="s">
        <v>1132</v>
      </c>
      <c r="C1356" s="134">
        <v>399</v>
      </c>
      <c r="D1356" s="134">
        <v>755</v>
      </c>
      <c r="E1356" s="134">
        <v>884</v>
      </c>
      <c r="F1356" s="134">
        <v>1046</v>
      </c>
      <c r="G1356" s="134">
        <v>1305</v>
      </c>
      <c r="H1356" s="171">
        <f>IFERROR((Table5[[#This Row],[_202340]]-Table5[[#This Row],[_201940]])/Table5[[#This Row],[_201940]]*1,"")</f>
        <v>2.2706766917293235</v>
      </c>
    </row>
    <row r="1357" spans="1:8">
      <c r="A1357" s="132">
        <v>170790</v>
      </c>
      <c r="B1357" s="134" t="s">
        <v>1133</v>
      </c>
      <c r="C1357" s="134">
        <v>3</v>
      </c>
      <c r="D1357" s="134">
        <v>15</v>
      </c>
      <c r="E1357" s="134">
        <v>10</v>
      </c>
      <c r="F1357" s="134">
        <v>14</v>
      </c>
      <c r="G1357" s="134">
        <v>32</v>
      </c>
      <c r="H1357" s="171">
        <f>IFERROR((Table5[[#This Row],[_202340]]-Table5[[#This Row],[_201940]])/Table5[[#This Row],[_201940]]*1,"")</f>
        <v>9.6666666666666661</v>
      </c>
    </row>
    <row r="1358" spans="1:8" ht="28.5">
      <c r="A1358" s="132">
        <v>170790</v>
      </c>
      <c r="B1358" s="134" t="s">
        <v>1162</v>
      </c>
      <c r="C1358" s="134">
        <v>40</v>
      </c>
      <c r="D1358" s="134">
        <v>77</v>
      </c>
      <c r="E1358" s="134">
        <v>105</v>
      </c>
      <c r="F1358" s="134">
        <v>117</v>
      </c>
      <c r="G1358" s="134">
        <v>151</v>
      </c>
      <c r="H1358" s="171">
        <f>IFERROR((Table5[[#This Row],[_202340]]-Table5[[#This Row],[_201940]])/Table5[[#This Row],[_201940]]*1,"")</f>
        <v>2.7749999999999999</v>
      </c>
    </row>
    <row r="1359" spans="1:8" ht="28.5">
      <c r="A1359" s="132">
        <v>170790</v>
      </c>
      <c r="B1359" s="134" t="s">
        <v>1163</v>
      </c>
      <c r="C1359" s="134" t="s">
        <v>129</v>
      </c>
      <c r="D1359" s="134" t="s">
        <v>129</v>
      </c>
      <c r="E1359" s="134" t="s">
        <v>129</v>
      </c>
      <c r="F1359" s="134" t="s">
        <v>129</v>
      </c>
      <c r="G1359" s="134" t="s">
        <v>129</v>
      </c>
      <c r="H1359" s="171" t="str">
        <f>IFERROR((Table5[[#This Row],[_202340]]-Table5[[#This Row],[_201940]])/Table5[[#This Row],[_201940]]*1,"")</f>
        <v/>
      </c>
    </row>
    <row r="1360" spans="1:8">
      <c r="A1360" s="132">
        <v>170790</v>
      </c>
      <c r="B1360" s="134" t="s">
        <v>1136</v>
      </c>
      <c r="C1360" s="134">
        <v>43</v>
      </c>
      <c r="D1360" s="134">
        <v>92</v>
      </c>
      <c r="E1360" s="134">
        <v>115</v>
      </c>
      <c r="F1360" s="134">
        <v>131</v>
      </c>
      <c r="G1360" s="134">
        <v>183</v>
      </c>
      <c r="H1360" s="171">
        <f>IFERROR((Table5[[#This Row],[_202340]]-Table5[[#This Row],[_201940]])/Table5[[#This Row],[_201940]]*1,"")</f>
        <v>3.2558139534883721</v>
      </c>
    </row>
    <row r="1361" spans="1:8">
      <c r="A1361" s="132">
        <v>170790</v>
      </c>
      <c r="B1361" s="134" t="s">
        <v>1137</v>
      </c>
      <c r="C1361" s="134">
        <v>11</v>
      </c>
      <c r="D1361" s="134">
        <v>12</v>
      </c>
      <c r="E1361" s="134">
        <v>13</v>
      </c>
      <c r="F1361" s="134">
        <v>13</v>
      </c>
      <c r="G1361" s="134">
        <v>14</v>
      </c>
      <c r="H1361" s="171">
        <f>IFERROR((Table5[[#This Row],[_202340]]-Table5[[#This Row],[_201940]])/Table5[[#This Row],[_201940]]*1,"")</f>
        <v>0.27272727272727271</v>
      </c>
    </row>
    <row r="1362" spans="1:8">
      <c r="A1362" s="132">
        <v>170790</v>
      </c>
      <c r="B1362" s="134" t="s">
        <v>1138</v>
      </c>
      <c r="C1362" s="134">
        <v>3</v>
      </c>
      <c r="D1362" s="134">
        <v>14</v>
      </c>
      <c r="E1362" s="134">
        <v>12</v>
      </c>
      <c r="F1362" s="134">
        <v>12</v>
      </c>
      <c r="G1362" s="134">
        <v>33</v>
      </c>
      <c r="H1362" s="171">
        <f>IFERROR((Table5[[#This Row],[_202340]]-Table5[[#This Row],[_201940]])/Table5[[#This Row],[_201940]]*1,"")</f>
        <v>10</v>
      </c>
    </row>
    <row r="1363" spans="1:8" ht="28.5">
      <c r="A1363" s="132">
        <v>170790</v>
      </c>
      <c r="B1363" s="134" t="s">
        <v>1164</v>
      </c>
      <c r="C1363" s="134">
        <v>50</v>
      </c>
      <c r="D1363" s="134">
        <v>97</v>
      </c>
      <c r="E1363" s="134">
        <v>135</v>
      </c>
      <c r="F1363" s="134">
        <v>149</v>
      </c>
      <c r="G1363" s="134">
        <v>198</v>
      </c>
      <c r="H1363" s="171">
        <f>IFERROR((Table5[[#This Row],[_202340]]-Table5[[#This Row],[_201940]])/Table5[[#This Row],[_201940]]*1,"")</f>
        <v>2.96</v>
      </c>
    </row>
    <row r="1364" spans="1:8" ht="28.5">
      <c r="A1364" s="132">
        <v>170790</v>
      </c>
      <c r="B1364" s="134" t="s">
        <v>1165</v>
      </c>
      <c r="C1364" s="134" t="s">
        <v>129</v>
      </c>
      <c r="D1364" s="134" t="s">
        <v>129</v>
      </c>
      <c r="E1364" s="134" t="s">
        <v>129</v>
      </c>
      <c r="F1364" s="134" t="s">
        <v>129</v>
      </c>
      <c r="G1364" s="134" t="s">
        <v>129</v>
      </c>
      <c r="H1364" s="171" t="str">
        <f>IFERROR((Table5[[#This Row],[_202340]]-Table5[[#This Row],[_201940]])/Table5[[#This Row],[_201940]]*1,"")</f>
        <v/>
      </c>
    </row>
    <row r="1365" spans="1:8">
      <c r="A1365" s="132">
        <v>170790</v>
      </c>
      <c r="B1365" s="134" t="s">
        <v>1141</v>
      </c>
      <c r="C1365" s="134">
        <v>53</v>
      </c>
      <c r="D1365" s="134">
        <v>111</v>
      </c>
      <c r="E1365" s="134">
        <v>147</v>
      </c>
      <c r="F1365" s="134">
        <v>161</v>
      </c>
      <c r="G1365" s="134">
        <v>231</v>
      </c>
      <c r="H1365" s="171">
        <f>IFERROR((Table5[[#This Row],[_202340]]-Table5[[#This Row],[_201940]])/Table5[[#This Row],[_201940]]*1,"")</f>
        <v>3.358490566037736</v>
      </c>
    </row>
    <row r="1366" spans="1:8">
      <c r="A1366" s="132">
        <v>170790</v>
      </c>
      <c r="B1366" s="134" t="s">
        <v>1142</v>
      </c>
      <c r="C1366" s="134">
        <v>13</v>
      </c>
      <c r="D1366" s="134">
        <v>15</v>
      </c>
      <c r="E1366" s="134">
        <v>17</v>
      </c>
      <c r="F1366" s="134">
        <v>15</v>
      </c>
      <c r="G1366" s="134">
        <v>18</v>
      </c>
      <c r="H1366" s="171">
        <f>IFERROR((Table5[[#This Row],[_202340]]-Table5[[#This Row],[_201940]])/Table5[[#This Row],[_201940]]*1,"")</f>
        <v>0.38461538461538464</v>
      </c>
    </row>
    <row r="1367" spans="1:8">
      <c r="A1367" s="132">
        <v>170790</v>
      </c>
      <c r="B1367" s="134" t="s">
        <v>1143</v>
      </c>
      <c r="C1367" s="134">
        <v>4</v>
      </c>
      <c r="D1367" s="134">
        <v>15</v>
      </c>
      <c r="E1367" s="134">
        <v>11</v>
      </c>
      <c r="F1367" s="134">
        <v>13</v>
      </c>
      <c r="G1367" s="134">
        <v>28</v>
      </c>
      <c r="H1367" s="171">
        <f>IFERROR((Table5[[#This Row],[_202340]]-Table5[[#This Row],[_201940]])/Table5[[#This Row],[_201940]]*1,"")</f>
        <v>6</v>
      </c>
    </row>
    <row r="1368" spans="1:8" ht="28.5">
      <c r="A1368" s="132">
        <v>170790</v>
      </c>
      <c r="B1368" s="134" t="s">
        <v>1166</v>
      </c>
      <c r="C1368" s="134">
        <v>53</v>
      </c>
      <c r="D1368" s="134">
        <v>106</v>
      </c>
      <c r="E1368" s="134">
        <v>140</v>
      </c>
      <c r="F1368" s="134">
        <v>160</v>
      </c>
      <c r="G1368" s="134">
        <v>203</v>
      </c>
      <c r="H1368" s="171">
        <f>IFERROR((Table5[[#This Row],[_202340]]-Table5[[#This Row],[_201940]])/Table5[[#This Row],[_201940]]*1,"")</f>
        <v>2.8301886792452828</v>
      </c>
    </row>
    <row r="1369" spans="1:8" ht="28.5">
      <c r="A1369" s="132">
        <v>170790</v>
      </c>
      <c r="B1369" s="134" t="s">
        <v>1167</v>
      </c>
      <c r="C1369" s="134" t="s">
        <v>129</v>
      </c>
      <c r="D1369" s="134" t="s">
        <v>129</v>
      </c>
      <c r="E1369" s="134" t="s">
        <v>129</v>
      </c>
      <c r="F1369" s="134" t="s">
        <v>129</v>
      </c>
      <c r="G1369" s="134" t="s">
        <v>129</v>
      </c>
      <c r="H1369" s="171" t="str">
        <f>IFERROR((Table5[[#This Row],[_202340]]-Table5[[#This Row],[_201940]])/Table5[[#This Row],[_201940]]*1,"")</f>
        <v/>
      </c>
    </row>
    <row r="1370" spans="1:8">
      <c r="A1370" s="132">
        <v>170790</v>
      </c>
      <c r="B1370" s="134" t="s">
        <v>1146</v>
      </c>
      <c r="C1370" s="134">
        <v>57</v>
      </c>
      <c r="D1370" s="134">
        <v>121</v>
      </c>
      <c r="E1370" s="134">
        <v>151</v>
      </c>
      <c r="F1370" s="134">
        <v>173</v>
      </c>
      <c r="G1370" s="134">
        <v>231</v>
      </c>
      <c r="H1370" s="171">
        <f>IFERROR((Table5[[#This Row],[_202340]]-Table5[[#This Row],[_201940]])/Table5[[#This Row],[_201940]]*1,"")</f>
        <v>3.0526315789473686</v>
      </c>
    </row>
    <row r="1371" spans="1:8" ht="28.5">
      <c r="A1371" s="132">
        <v>170790</v>
      </c>
      <c r="B1371" s="134" t="s">
        <v>1147</v>
      </c>
      <c r="C1371" s="134">
        <v>169</v>
      </c>
      <c r="D1371" s="134">
        <v>4</v>
      </c>
      <c r="E1371" s="134">
        <v>15</v>
      </c>
      <c r="F1371" s="134">
        <v>16</v>
      </c>
      <c r="G1371" s="134">
        <v>21</v>
      </c>
      <c r="H1371" s="171">
        <f>IFERROR((Table5[[#This Row],[_202340]]-Table5[[#This Row],[_201940]])/Table5[[#This Row],[_201940]]*1,"")</f>
        <v>-0.87573964497041423</v>
      </c>
    </row>
    <row r="1372" spans="1:8" ht="28.5">
      <c r="A1372" s="132">
        <v>170790</v>
      </c>
      <c r="B1372" s="134" t="s">
        <v>1148</v>
      </c>
      <c r="C1372" s="134">
        <v>98</v>
      </c>
      <c r="D1372" s="134">
        <v>295</v>
      </c>
      <c r="E1372" s="134">
        <v>296</v>
      </c>
      <c r="F1372" s="134">
        <v>385</v>
      </c>
      <c r="G1372" s="134">
        <v>466</v>
      </c>
      <c r="H1372" s="171">
        <f>IFERROR((Table5[[#This Row],[_202340]]-Table5[[#This Row],[_201940]])/Table5[[#This Row],[_201940]]*1,"")</f>
        <v>3.7551020408163267</v>
      </c>
    </row>
    <row r="1373" spans="1:8" ht="28.5">
      <c r="A1373" s="132">
        <v>170790</v>
      </c>
      <c r="B1373" s="134" t="s">
        <v>1149</v>
      </c>
      <c r="C1373" s="134">
        <v>75</v>
      </c>
      <c r="D1373" s="134">
        <v>335</v>
      </c>
      <c r="E1373" s="134">
        <v>422</v>
      </c>
      <c r="F1373" s="134">
        <v>472</v>
      </c>
      <c r="G1373" s="134">
        <v>587</v>
      </c>
      <c r="H1373" s="171">
        <f>IFERROR((Table5[[#This Row],[_202340]]-Table5[[#This Row],[_201940]])/Table5[[#This Row],[_201940]]*1,"")</f>
        <v>6.8266666666666671</v>
      </c>
    </row>
    <row r="1374" spans="1:8" ht="28.5">
      <c r="A1374" s="132">
        <v>170790</v>
      </c>
      <c r="B1374" s="134" t="s">
        <v>1150</v>
      </c>
      <c r="C1374" s="134">
        <v>342</v>
      </c>
      <c r="D1374" s="134">
        <v>634</v>
      </c>
      <c r="E1374" s="134">
        <v>733</v>
      </c>
      <c r="F1374" s="134">
        <v>873</v>
      </c>
      <c r="G1374" s="134">
        <v>1074</v>
      </c>
      <c r="H1374" s="171">
        <f>IFERROR((Table5[[#This Row],[_202340]]-Table5[[#This Row],[_201940]])/Table5[[#This Row],[_201940]]*1,"")</f>
        <v>2.1403508771929824</v>
      </c>
    </row>
    <row r="1375" spans="1:8">
      <c r="A1375" s="132">
        <v>170790</v>
      </c>
      <c r="B1375" s="134" t="s">
        <v>1151</v>
      </c>
      <c r="C1375" s="134">
        <v>14</v>
      </c>
      <c r="D1375" s="134">
        <v>16</v>
      </c>
      <c r="E1375" s="134">
        <v>17</v>
      </c>
      <c r="F1375" s="134">
        <v>17</v>
      </c>
      <c r="G1375" s="134">
        <v>18</v>
      </c>
      <c r="H1375" s="171">
        <f>IFERROR((Table5[[#This Row],[_202340]]-Table5[[#This Row],[_201940]])/Table5[[#This Row],[_201940]]*1,"")</f>
        <v>0.2857142857142857</v>
      </c>
    </row>
    <row r="1376" spans="1:8" ht="28.5">
      <c r="A1376" s="132">
        <v>170790</v>
      </c>
      <c r="B1376" s="134" t="s">
        <v>1152</v>
      </c>
      <c r="C1376" s="134">
        <v>67</v>
      </c>
      <c r="D1376" s="134">
        <v>40</v>
      </c>
      <c r="E1376" s="134">
        <v>35</v>
      </c>
      <c r="F1376" s="134">
        <v>38</v>
      </c>
      <c r="G1376" s="134">
        <v>37</v>
      </c>
      <c r="H1376" s="171">
        <f>IFERROR((Table5[[#This Row],[_202340]]-Table5[[#This Row],[_201940]])/Table5[[#This Row],[_201940]]*1,"")</f>
        <v>-0.44776119402985076</v>
      </c>
    </row>
    <row r="1377" spans="1:8" ht="28.5">
      <c r="A1377" s="132">
        <v>170790</v>
      </c>
      <c r="B1377" s="134" t="s">
        <v>1153</v>
      </c>
      <c r="C1377" s="134">
        <v>42</v>
      </c>
      <c r="D1377" s="134">
        <v>1</v>
      </c>
      <c r="E1377" s="134">
        <v>2</v>
      </c>
      <c r="F1377" s="134">
        <v>2</v>
      </c>
      <c r="G1377" s="134">
        <v>2</v>
      </c>
      <c r="H1377" s="171">
        <f>IFERROR((Table5[[#This Row],[_202340]]-Table5[[#This Row],[_201940]])/Table5[[#This Row],[_201940]]*1,"")</f>
        <v>-0.95238095238095233</v>
      </c>
    </row>
    <row r="1378" spans="1:8" ht="28.5">
      <c r="A1378" s="132">
        <v>170790</v>
      </c>
      <c r="B1378" s="134" t="s">
        <v>1154</v>
      </c>
      <c r="C1378" s="134">
        <v>25</v>
      </c>
      <c r="D1378" s="134">
        <v>39</v>
      </c>
      <c r="E1378" s="134">
        <v>33</v>
      </c>
      <c r="F1378" s="134">
        <v>37</v>
      </c>
      <c r="G1378" s="134">
        <v>36</v>
      </c>
      <c r="H1378" s="171">
        <f>IFERROR((Table5[[#This Row],[_202340]]-Table5[[#This Row],[_201940]])/Table5[[#This Row],[_201940]]*1,"")</f>
        <v>0.44</v>
      </c>
    </row>
    <row r="1379" spans="1:8" ht="28.5">
      <c r="A1379" s="132">
        <v>170790</v>
      </c>
      <c r="B1379" s="134" t="s">
        <v>1155</v>
      </c>
      <c r="C1379" s="134">
        <v>19</v>
      </c>
      <c r="D1379" s="134">
        <v>44</v>
      </c>
      <c r="E1379" s="134">
        <v>48</v>
      </c>
      <c r="F1379" s="134">
        <v>45</v>
      </c>
      <c r="G1379" s="134">
        <v>45</v>
      </c>
      <c r="H1379" s="171">
        <f>IFERROR((Table5[[#This Row],[_202340]]-Table5[[#This Row],[_201940]])/Table5[[#This Row],[_201940]]*1,"")</f>
        <v>1.368421052631579</v>
      </c>
    </row>
    <row r="1380" spans="1:8">
      <c r="A1380" s="132">
        <v>171304</v>
      </c>
      <c r="B1380" s="134" t="s">
        <v>1179</v>
      </c>
      <c r="C1380" s="134">
        <v>553</v>
      </c>
      <c r="D1380" s="134">
        <v>600</v>
      </c>
      <c r="E1380" s="134">
        <v>301</v>
      </c>
      <c r="F1380" s="134">
        <v>209</v>
      </c>
      <c r="G1380" s="134">
        <v>192</v>
      </c>
      <c r="H1380" s="171">
        <f>IFERROR((Table5[[#This Row],[_202340]]-Table5[[#This Row],[_201940]])/Table5[[#This Row],[_201940]]*1,"")</f>
        <v>-0.65280289330922248</v>
      </c>
    </row>
    <row r="1381" spans="1:8">
      <c r="A1381" s="132">
        <v>171304</v>
      </c>
      <c r="B1381" s="134" t="s">
        <v>1131</v>
      </c>
      <c r="C1381" s="134">
        <v>0</v>
      </c>
      <c r="D1381" s="134">
        <v>0</v>
      </c>
      <c r="E1381" s="134">
        <v>0</v>
      </c>
      <c r="F1381" s="134">
        <v>0</v>
      </c>
      <c r="G1381" s="134">
        <v>0</v>
      </c>
      <c r="H1381" s="171" t="str">
        <f>IFERROR((Table5[[#This Row],[_202340]]-Table5[[#This Row],[_201940]])/Table5[[#This Row],[_201940]]*1,"")</f>
        <v/>
      </c>
    </row>
    <row r="1382" spans="1:8">
      <c r="A1382" s="132">
        <v>171304</v>
      </c>
      <c r="B1382" s="134" t="s">
        <v>1132</v>
      </c>
      <c r="C1382" s="134">
        <v>553</v>
      </c>
      <c r="D1382" s="134">
        <v>600</v>
      </c>
      <c r="E1382" s="134">
        <v>301</v>
      </c>
      <c r="F1382" s="134">
        <v>209</v>
      </c>
      <c r="G1382" s="134">
        <v>192</v>
      </c>
      <c r="H1382" s="171">
        <f>IFERROR((Table5[[#This Row],[_202340]]-Table5[[#This Row],[_201940]])/Table5[[#This Row],[_201940]]*1,"")</f>
        <v>-0.65280289330922248</v>
      </c>
    </row>
    <row r="1383" spans="1:8">
      <c r="A1383" s="132">
        <v>171304</v>
      </c>
      <c r="B1383" s="134" t="s">
        <v>1133</v>
      </c>
      <c r="C1383" s="134">
        <v>4</v>
      </c>
      <c r="D1383" s="134">
        <v>16</v>
      </c>
      <c r="E1383" s="134">
        <v>10</v>
      </c>
      <c r="F1383" s="134">
        <v>2</v>
      </c>
      <c r="G1383" s="134">
        <v>7</v>
      </c>
      <c r="H1383" s="171">
        <f>IFERROR((Table5[[#This Row],[_202340]]-Table5[[#This Row],[_201940]])/Table5[[#This Row],[_201940]]*1,"")</f>
        <v>0.75</v>
      </c>
    </row>
    <row r="1384" spans="1:8" ht="28.5">
      <c r="A1384" s="132">
        <v>171304</v>
      </c>
      <c r="B1384" s="134" t="s">
        <v>1162</v>
      </c>
      <c r="C1384" s="134">
        <v>39</v>
      </c>
      <c r="D1384" s="134">
        <v>173</v>
      </c>
      <c r="E1384" s="134">
        <v>20</v>
      </c>
      <c r="F1384" s="134">
        <v>20</v>
      </c>
      <c r="G1384" s="134">
        <v>18</v>
      </c>
      <c r="H1384" s="171">
        <f>IFERROR((Table5[[#This Row],[_202340]]-Table5[[#This Row],[_201940]])/Table5[[#This Row],[_201940]]*1,"")</f>
        <v>-0.53846153846153844</v>
      </c>
    </row>
    <row r="1385" spans="1:8" ht="28.5">
      <c r="A1385" s="132">
        <v>171304</v>
      </c>
      <c r="B1385" s="134" t="s">
        <v>1163</v>
      </c>
      <c r="C1385" s="134" t="s">
        <v>129</v>
      </c>
      <c r="D1385" s="134" t="s">
        <v>129</v>
      </c>
      <c r="E1385" s="134" t="s">
        <v>129</v>
      </c>
      <c r="F1385" s="134" t="s">
        <v>129</v>
      </c>
      <c r="G1385" s="134" t="s">
        <v>129</v>
      </c>
      <c r="H1385" s="171" t="str">
        <f>IFERROR((Table5[[#This Row],[_202340]]-Table5[[#This Row],[_201940]])/Table5[[#This Row],[_201940]]*1,"")</f>
        <v/>
      </c>
    </row>
    <row r="1386" spans="1:8">
      <c r="A1386" s="132">
        <v>171304</v>
      </c>
      <c r="B1386" s="134" t="s">
        <v>1136</v>
      </c>
      <c r="C1386" s="134">
        <v>43</v>
      </c>
      <c r="D1386" s="134">
        <v>189</v>
      </c>
      <c r="E1386" s="134">
        <v>30</v>
      </c>
      <c r="F1386" s="134">
        <v>22</v>
      </c>
      <c r="G1386" s="134">
        <v>25</v>
      </c>
      <c r="H1386" s="171">
        <f>IFERROR((Table5[[#This Row],[_202340]]-Table5[[#This Row],[_201940]])/Table5[[#This Row],[_201940]]*1,"")</f>
        <v>-0.41860465116279072</v>
      </c>
    </row>
    <row r="1387" spans="1:8">
      <c r="A1387" s="132">
        <v>171304</v>
      </c>
      <c r="B1387" s="134" t="s">
        <v>1137</v>
      </c>
      <c r="C1387" s="134">
        <v>8</v>
      </c>
      <c r="D1387" s="134">
        <v>32</v>
      </c>
      <c r="E1387" s="134">
        <v>10</v>
      </c>
      <c r="F1387" s="134">
        <v>11</v>
      </c>
      <c r="G1387" s="134">
        <v>13</v>
      </c>
      <c r="H1387" s="171">
        <f>IFERROR((Table5[[#This Row],[_202340]]-Table5[[#This Row],[_201940]])/Table5[[#This Row],[_201940]]*1,"")</f>
        <v>0.625</v>
      </c>
    </row>
    <row r="1388" spans="1:8">
      <c r="A1388" s="132">
        <v>171304</v>
      </c>
      <c r="B1388" s="134" t="s">
        <v>1138</v>
      </c>
      <c r="C1388" s="134">
        <v>9</v>
      </c>
      <c r="D1388" s="134">
        <v>17</v>
      </c>
      <c r="E1388" s="134">
        <v>9</v>
      </c>
      <c r="F1388" s="134">
        <v>4</v>
      </c>
      <c r="G1388" s="134">
        <v>4</v>
      </c>
      <c r="H1388" s="171">
        <f>IFERROR((Table5[[#This Row],[_202340]]-Table5[[#This Row],[_201940]])/Table5[[#This Row],[_201940]]*1,"")</f>
        <v>-0.55555555555555558</v>
      </c>
    </row>
    <row r="1389" spans="1:8" ht="28.5">
      <c r="A1389" s="132">
        <v>171304</v>
      </c>
      <c r="B1389" s="134" t="s">
        <v>1164</v>
      </c>
      <c r="C1389" s="134">
        <v>51</v>
      </c>
      <c r="D1389" s="134">
        <v>188</v>
      </c>
      <c r="E1389" s="134">
        <v>33</v>
      </c>
      <c r="F1389" s="134">
        <v>21</v>
      </c>
      <c r="G1389" s="134">
        <v>27</v>
      </c>
      <c r="H1389" s="171">
        <f>IFERROR((Table5[[#This Row],[_202340]]-Table5[[#This Row],[_201940]])/Table5[[#This Row],[_201940]]*1,"")</f>
        <v>-0.47058823529411764</v>
      </c>
    </row>
    <row r="1390" spans="1:8" ht="28.5">
      <c r="A1390" s="132">
        <v>171304</v>
      </c>
      <c r="B1390" s="134" t="s">
        <v>1165</v>
      </c>
      <c r="C1390" s="134" t="s">
        <v>129</v>
      </c>
      <c r="D1390" s="134" t="s">
        <v>129</v>
      </c>
      <c r="E1390" s="134" t="s">
        <v>129</v>
      </c>
      <c r="F1390" s="134" t="s">
        <v>129</v>
      </c>
      <c r="G1390" s="134" t="s">
        <v>129</v>
      </c>
      <c r="H1390" s="171" t="str">
        <f>IFERROR((Table5[[#This Row],[_202340]]-Table5[[#This Row],[_201940]])/Table5[[#This Row],[_201940]]*1,"")</f>
        <v/>
      </c>
    </row>
    <row r="1391" spans="1:8">
      <c r="A1391" s="132">
        <v>171304</v>
      </c>
      <c r="B1391" s="134" t="s">
        <v>1141</v>
      </c>
      <c r="C1391" s="134">
        <v>60</v>
      </c>
      <c r="D1391" s="134">
        <v>205</v>
      </c>
      <c r="E1391" s="134">
        <v>42</v>
      </c>
      <c r="F1391" s="134">
        <v>25</v>
      </c>
      <c r="G1391" s="134">
        <v>31</v>
      </c>
      <c r="H1391" s="171">
        <f>IFERROR((Table5[[#This Row],[_202340]]-Table5[[#This Row],[_201940]])/Table5[[#This Row],[_201940]]*1,"")</f>
        <v>-0.48333333333333334</v>
      </c>
    </row>
    <row r="1392" spans="1:8">
      <c r="A1392" s="132">
        <v>171304</v>
      </c>
      <c r="B1392" s="134" t="s">
        <v>1142</v>
      </c>
      <c r="C1392" s="134">
        <v>11</v>
      </c>
      <c r="D1392" s="134">
        <v>34</v>
      </c>
      <c r="E1392" s="134">
        <v>14</v>
      </c>
      <c r="F1392" s="134">
        <v>12</v>
      </c>
      <c r="G1392" s="134">
        <v>16</v>
      </c>
      <c r="H1392" s="171">
        <f>IFERROR((Table5[[#This Row],[_202340]]-Table5[[#This Row],[_201940]])/Table5[[#This Row],[_201940]]*1,"")</f>
        <v>0.45454545454545453</v>
      </c>
    </row>
    <row r="1393" spans="1:8">
      <c r="A1393" s="132">
        <v>171304</v>
      </c>
      <c r="B1393" s="134" t="s">
        <v>1143</v>
      </c>
      <c r="C1393" s="134">
        <v>7</v>
      </c>
      <c r="D1393" s="134">
        <v>18</v>
      </c>
      <c r="E1393" s="134">
        <v>9</v>
      </c>
      <c r="F1393" s="134">
        <v>2</v>
      </c>
      <c r="G1393" s="134">
        <v>4</v>
      </c>
      <c r="H1393" s="171">
        <f>IFERROR((Table5[[#This Row],[_202340]]-Table5[[#This Row],[_201940]])/Table5[[#This Row],[_201940]]*1,"")</f>
        <v>-0.42857142857142855</v>
      </c>
    </row>
    <row r="1394" spans="1:8" ht="28.5">
      <c r="A1394" s="132">
        <v>171304</v>
      </c>
      <c r="B1394" s="134" t="s">
        <v>1166</v>
      </c>
      <c r="C1394" s="134">
        <v>57</v>
      </c>
      <c r="D1394" s="134">
        <v>193</v>
      </c>
      <c r="E1394" s="134">
        <v>37</v>
      </c>
      <c r="F1394" s="134">
        <v>26</v>
      </c>
      <c r="G1394" s="134">
        <v>29</v>
      </c>
      <c r="H1394" s="171">
        <f>IFERROR((Table5[[#This Row],[_202340]]-Table5[[#This Row],[_201940]])/Table5[[#This Row],[_201940]]*1,"")</f>
        <v>-0.49122807017543857</v>
      </c>
    </row>
    <row r="1395" spans="1:8" ht="28.5">
      <c r="A1395" s="132">
        <v>171304</v>
      </c>
      <c r="B1395" s="134" t="s">
        <v>1167</v>
      </c>
      <c r="C1395" s="134" t="s">
        <v>129</v>
      </c>
      <c r="D1395" s="134" t="s">
        <v>129</v>
      </c>
      <c r="E1395" s="134" t="s">
        <v>129</v>
      </c>
      <c r="F1395" s="134" t="s">
        <v>129</v>
      </c>
      <c r="G1395" s="134" t="s">
        <v>129</v>
      </c>
      <c r="H1395" s="171" t="str">
        <f>IFERROR((Table5[[#This Row],[_202340]]-Table5[[#This Row],[_201940]])/Table5[[#This Row],[_201940]]*1,"")</f>
        <v/>
      </c>
    </row>
    <row r="1396" spans="1:8">
      <c r="A1396" s="132">
        <v>171304</v>
      </c>
      <c r="B1396" s="134" t="s">
        <v>1146</v>
      </c>
      <c r="C1396" s="134">
        <v>64</v>
      </c>
      <c r="D1396" s="134">
        <v>211</v>
      </c>
      <c r="E1396" s="134">
        <v>46</v>
      </c>
      <c r="F1396" s="134">
        <v>28</v>
      </c>
      <c r="G1396" s="134">
        <v>33</v>
      </c>
      <c r="H1396" s="171">
        <f>IFERROR((Table5[[#This Row],[_202340]]-Table5[[#This Row],[_201940]])/Table5[[#This Row],[_201940]]*1,"")</f>
        <v>-0.484375</v>
      </c>
    </row>
    <row r="1397" spans="1:8" ht="28.5">
      <c r="A1397" s="132">
        <v>171304</v>
      </c>
      <c r="B1397" s="134" t="s">
        <v>1147</v>
      </c>
      <c r="C1397" s="134">
        <v>11</v>
      </c>
      <c r="D1397" s="134">
        <v>7</v>
      </c>
      <c r="E1397" s="134">
        <v>8</v>
      </c>
      <c r="F1397" s="134">
        <v>8</v>
      </c>
      <c r="G1397" s="134">
        <v>2</v>
      </c>
      <c r="H1397" s="171">
        <f>IFERROR((Table5[[#This Row],[_202340]]-Table5[[#This Row],[_201940]])/Table5[[#This Row],[_201940]]*1,"")</f>
        <v>-0.81818181818181823</v>
      </c>
    </row>
    <row r="1398" spans="1:8" ht="28.5">
      <c r="A1398" s="132">
        <v>171304</v>
      </c>
      <c r="B1398" s="134" t="s">
        <v>1148</v>
      </c>
      <c r="C1398" s="134">
        <v>212</v>
      </c>
      <c r="D1398" s="134">
        <v>173</v>
      </c>
      <c r="E1398" s="134">
        <v>100</v>
      </c>
      <c r="F1398" s="134">
        <v>73</v>
      </c>
      <c r="G1398" s="134">
        <v>65</v>
      </c>
      <c r="H1398" s="171">
        <f>IFERROR((Table5[[#This Row],[_202340]]-Table5[[#This Row],[_201940]])/Table5[[#This Row],[_201940]]*1,"")</f>
        <v>-0.69339622641509435</v>
      </c>
    </row>
    <row r="1399" spans="1:8" ht="28.5">
      <c r="A1399" s="132">
        <v>171304</v>
      </c>
      <c r="B1399" s="134" t="s">
        <v>1149</v>
      </c>
      <c r="C1399" s="134">
        <v>266</v>
      </c>
      <c r="D1399" s="134">
        <v>209</v>
      </c>
      <c r="E1399" s="134">
        <v>147</v>
      </c>
      <c r="F1399" s="134">
        <v>100</v>
      </c>
      <c r="G1399" s="134">
        <v>92</v>
      </c>
      <c r="H1399" s="171">
        <f>IFERROR((Table5[[#This Row],[_202340]]-Table5[[#This Row],[_201940]])/Table5[[#This Row],[_201940]]*1,"")</f>
        <v>-0.65413533834586468</v>
      </c>
    </row>
    <row r="1400" spans="1:8" ht="28.5">
      <c r="A1400" s="132">
        <v>171304</v>
      </c>
      <c r="B1400" s="134" t="s">
        <v>1150</v>
      </c>
      <c r="C1400" s="134">
        <v>489</v>
      </c>
      <c r="D1400" s="134">
        <v>389</v>
      </c>
      <c r="E1400" s="134">
        <v>255</v>
      </c>
      <c r="F1400" s="134">
        <v>181</v>
      </c>
      <c r="G1400" s="134">
        <v>159</v>
      </c>
      <c r="H1400" s="171">
        <f>IFERROR((Table5[[#This Row],[_202340]]-Table5[[#This Row],[_201940]])/Table5[[#This Row],[_201940]]*1,"")</f>
        <v>-0.67484662576687116</v>
      </c>
    </row>
    <row r="1401" spans="1:8">
      <c r="A1401" s="132">
        <v>171304</v>
      </c>
      <c r="B1401" s="134" t="s">
        <v>1151</v>
      </c>
      <c r="C1401" s="134">
        <v>12</v>
      </c>
      <c r="D1401" s="134">
        <v>35</v>
      </c>
      <c r="E1401" s="134">
        <v>15</v>
      </c>
      <c r="F1401" s="134">
        <v>13</v>
      </c>
      <c r="G1401" s="134">
        <v>17</v>
      </c>
      <c r="H1401" s="171">
        <f>IFERROR((Table5[[#This Row],[_202340]]-Table5[[#This Row],[_201940]])/Table5[[#This Row],[_201940]]*1,"")</f>
        <v>0.41666666666666669</v>
      </c>
    </row>
    <row r="1402" spans="1:8" ht="28.5">
      <c r="A1402" s="132">
        <v>171304</v>
      </c>
      <c r="B1402" s="134" t="s">
        <v>1152</v>
      </c>
      <c r="C1402" s="134">
        <v>40</v>
      </c>
      <c r="D1402" s="134">
        <v>30</v>
      </c>
      <c r="E1402" s="134">
        <v>36</v>
      </c>
      <c r="F1402" s="134">
        <v>39</v>
      </c>
      <c r="G1402" s="134">
        <v>35</v>
      </c>
      <c r="H1402" s="171">
        <f>IFERROR((Table5[[#This Row],[_202340]]-Table5[[#This Row],[_201940]])/Table5[[#This Row],[_201940]]*1,"")</f>
        <v>-0.125</v>
      </c>
    </row>
    <row r="1403" spans="1:8" ht="28.5">
      <c r="A1403" s="132">
        <v>171304</v>
      </c>
      <c r="B1403" s="134" t="s">
        <v>1153</v>
      </c>
      <c r="C1403" s="134">
        <v>2</v>
      </c>
      <c r="D1403" s="134">
        <v>1</v>
      </c>
      <c r="E1403" s="134">
        <v>3</v>
      </c>
      <c r="F1403" s="134">
        <v>4</v>
      </c>
      <c r="G1403" s="134">
        <v>1</v>
      </c>
      <c r="H1403" s="171">
        <f>IFERROR((Table5[[#This Row],[_202340]]-Table5[[#This Row],[_201940]])/Table5[[#This Row],[_201940]]*1,"")</f>
        <v>-0.5</v>
      </c>
    </row>
    <row r="1404" spans="1:8" ht="28.5">
      <c r="A1404" s="132">
        <v>171304</v>
      </c>
      <c r="B1404" s="134" t="s">
        <v>1154</v>
      </c>
      <c r="C1404" s="134">
        <v>38</v>
      </c>
      <c r="D1404" s="134">
        <v>29</v>
      </c>
      <c r="E1404" s="134">
        <v>33</v>
      </c>
      <c r="F1404" s="134">
        <v>35</v>
      </c>
      <c r="G1404" s="134">
        <v>34</v>
      </c>
      <c r="H1404" s="171">
        <f>IFERROR((Table5[[#This Row],[_202340]]-Table5[[#This Row],[_201940]])/Table5[[#This Row],[_201940]]*1,"")</f>
        <v>-0.10526315789473684</v>
      </c>
    </row>
    <row r="1405" spans="1:8" ht="28.5">
      <c r="A1405" s="132">
        <v>171304</v>
      </c>
      <c r="B1405" s="134" t="s">
        <v>1155</v>
      </c>
      <c r="C1405" s="134">
        <v>48</v>
      </c>
      <c r="D1405" s="134">
        <v>35</v>
      </c>
      <c r="E1405" s="134">
        <v>49</v>
      </c>
      <c r="F1405" s="134">
        <v>48</v>
      </c>
      <c r="G1405" s="134">
        <v>48</v>
      </c>
      <c r="H1405" s="171">
        <f>IFERROR((Table5[[#This Row],[_202340]]-Table5[[#This Row],[_201940]])/Table5[[#This Row],[_201940]]*1,"")</f>
        <v>0</v>
      </c>
    </row>
    <row r="1406" spans="1:8">
      <c r="A1406" s="132">
        <v>172635</v>
      </c>
      <c r="B1406" s="134" t="s">
        <v>1179</v>
      </c>
      <c r="C1406" s="134">
        <v>1311</v>
      </c>
      <c r="D1406" s="134">
        <v>1309</v>
      </c>
      <c r="E1406" s="134">
        <v>1896</v>
      </c>
      <c r="F1406" s="134">
        <v>1372</v>
      </c>
      <c r="G1406" s="134">
        <v>1279</v>
      </c>
      <c r="H1406" s="171">
        <f>IFERROR((Table5[[#This Row],[_202340]]-Table5[[#This Row],[_201940]])/Table5[[#This Row],[_201940]]*1,"")</f>
        <v>-2.4408848207475211E-2</v>
      </c>
    </row>
    <row r="1407" spans="1:8">
      <c r="A1407" s="132">
        <v>172635</v>
      </c>
      <c r="B1407" s="134" t="s">
        <v>1131</v>
      </c>
      <c r="C1407" s="134">
        <v>0</v>
      </c>
      <c r="D1407" s="134">
        <v>0</v>
      </c>
      <c r="E1407" s="134">
        <v>0</v>
      </c>
      <c r="F1407" s="134">
        <v>0</v>
      </c>
      <c r="G1407" s="134">
        <v>0</v>
      </c>
      <c r="H1407" s="171" t="str">
        <f>IFERROR((Table5[[#This Row],[_202340]]-Table5[[#This Row],[_201940]])/Table5[[#This Row],[_201940]]*1,"")</f>
        <v/>
      </c>
    </row>
    <row r="1408" spans="1:8">
      <c r="A1408" s="132">
        <v>172635</v>
      </c>
      <c r="B1408" s="134" t="s">
        <v>1132</v>
      </c>
      <c r="C1408" s="134">
        <v>1311</v>
      </c>
      <c r="D1408" s="134">
        <v>1309</v>
      </c>
      <c r="E1408" s="134">
        <v>1896</v>
      </c>
      <c r="F1408" s="134">
        <v>1372</v>
      </c>
      <c r="G1408" s="134">
        <v>1279</v>
      </c>
      <c r="H1408" s="171">
        <f>IFERROR((Table5[[#This Row],[_202340]]-Table5[[#This Row],[_201940]])/Table5[[#This Row],[_201940]]*1,"")</f>
        <v>-2.4408848207475211E-2</v>
      </c>
    </row>
    <row r="1409" spans="1:8">
      <c r="A1409" s="132">
        <v>172635</v>
      </c>
      <c r="B1409" s="134" t="s">
        <v>1133</v>
      </c>
      <c r="C1409" s="134">
        <v>13</v>
      </c>
      <c r="D1409" s="134">
        <v>28</v>
      </c>
      <c r="E1409" s="134">
        <v>13</v>
      </c>
      <c r="F1409" s="134">
        <v>23</v>
      </c>
      <c r="G1409" s="134">
        <v>22</v>
      </c>
      <c r="H1409" s="171">
        <f>IFERROR((Table5[[#This Row],[_202340]]-Table5[[#This Row],[_201940]])/Table5[[#This Row],[_201940]]*1,"")</f>
        <v>0.69230769230769229</v>
      </c>
    </row>
    <row r="1410" spans="1:8" ht="28.5">
      <c r="A1410" s="132">
        <v>172635</v>
      </c>
      <c r="B1410" s="134" t="s">
        <v>1162</v>
      </c>
      <c r="C1410" s="134">
        <v>107</v>
      </c>
      <c r="D1410" s="134">
        <v>172</v>
      </c>
      <c r="E1410" s="134">
        <v>253</v>
      </c>
      <c r="F1410" s="134">
        <v>128</v>
      </c>
      <c r="G1410" s="134">
        <v>183</v>
      </c>
      <c r="H1410" s="171">
        <f>IFERROR((Table5[[#This Row],[_202340]]-Table5[[#This Row],[_201940]])/Table5[[#This Row],[_201940]]*1,"")</f>
        <v>0.71028037383177567</v>
      </c>
    </row>
    <row r="1411" spans="1:8" ht="28.5">
      <c r="A1411" s="132">
        <v>172635</v>
      </c>
      <c r="B1411" s="134" t="s">
        <v>1163</v>
      </c>
      <c r="C1411" s="134" t="s">
        <v>129</v>
      </c>
      <c r="D1411" s="134" t="s">
        <v>129</v>
      </c>
      <c r="E1411" s="134" t="s">
        <v>129</v>
      </c>
      <c r="F1411" s="134" t="s">
        <v>129</v>
      </c>
      <c r="G1411" s="134" t="s">
        <v>129</v>
      </c>
      <c r="H1411" s="171" t="str">
        <f>IFERROR((Table5[[#This Row],[_202340]]-Table5[[#This Row],[_201940]])/Table5[[#This Row],[_201940]]*1,"")</f>
        <v/>
      </c>
    </row>
    <row r="1412" spans="1:8">
      <c r="A1412" s="132">
        <v>172635</v>
      </c>
      <c r="B1412" s="134" t="s">
        <v>1136</v>
      </c>
      <c r="C1412" s="134">
        <v>120</v>
      </c>
      <c r="D1412" s="134">
        <v>200</v>
      </c>
      <c r="E1412" s="134">
        <v>266</v>
      </c>
      <c r="F1412" s="134">
        <v>151</v>
      </c>
      <c r="G1412" s="134">
        <v>205</v>
      </c>
      <c r="H1412" s="171">
        <f>IFERROR((Table5[[#This Row],[_202340]]-Table5[[#This Row],[_201940]])/Table5[[#This Row],[_201940]]*1,"")</f>
        <v>0.70833333333333337</v>
      </c>
    </row>
    <row r="1413" spans="1:8">
      <c r="A1413" s="132">
        <v>172635</v>
      </c>
      <c r="B1413" s="134" t="s">
        <v>1137</v>
      </c>
      <c r="C1413" s="134">
        <v>9</v>
      </c>
      <c r="D1413" s="134">
        <v>15</v>
      </c>
      <c r="E1413" s="134">
        <v>14</v>
      </c>
      <c r="F1413" s="134">
        <v>11</v>
      </c>
      <c r="G1413" s="134">
        <v>16</v>
      </c>
      <c r="H1413" s="171">
        <f>IFERROR((Table5[[#This Row],[_202340]]-Table5[[#This Row],[_201940]])/Table5[[#This Row],[_201940]]*1,"")</f>
        <v>0.77777777777777779</v>
      </c>
    </row>
    <row r="1414" spans="1:8">
      <c r="A1414" s="132">
        <v>172635</v>
      </c>
      <c r="B1414" s="134" t="s">
        <v>1138</v>
      </c>
      <c r="C1414" s="134">
        <v>18</v>
      </c>
      <c r="D1414" s="134">
        <v>31</v>
      </c>
      <c r="E1414" s="134">
        <v>16</v>
      </c>
      <c r="F1414" s="134">
        <v>23</v>
      </c>
      <c r="G1414" s="134">
        <v>26</v>
      </c>
      <c r="H1414" s="171">
        <f>IFERROR((Table5[[#This Row],[_202340]]-Table5[[#This Row],[_201940]])/Table5[[#This Row],[_201940]]*1,"")</f>
        <v>0.44444444444444442</v>
      </c>
    </row>
    <row r="1415" spans="1:8" ht="28.5">
      <c r="A1415" s="132">
        <v>172635</v>
      </c>
      <c r="B1415" s="134" t="s">
        <v>1164</v>
      </c>
      <c r="C1415" s="134">
        <v>178</v>
      </c>
      <c r="D1415" s="134">
        <v>215</v>
      </c>
      <c r="E1415" s="134">
        <v>307</v>
      </c>
      <c r="F1415" s="134">
        <v>184</v>
      </c>
      <c r="G1415" s="134">
        <v>233</v>
      </c>
      <c r="H1415" s="171">
        <f>IFERROR((Table5[[#This Row],[_202340]]-Table5[[#This Row],[_201940]])/Table5[[#This Row],[_201940]]*1,"")</f>
        <v>0.3089887640449438</v>
      </c>
    </row>
    <row r="1416" spans="1:8" ht="28.5">
      <c r="A1416" s="132">
        <v>172635</v>
      </c>
      <c r="B1416" s="134" t="s">
        <v>1165</v>
      </c>
      <c r="C1416" s="134" t="s">
        <v>129</v>
      </c>
      <c r="D1416" s="134" t="s">
        <v>129</v>
      </c>
      <c r="E1416" s="134" t="s">
        <v>129</v>
      </c>
      <c r="F1416" s="134" t="s">
        <v>129</v>
      </c>
      <c r="G1416" s="134" t="s">
        <v>129</v>
      </c>
      <c r="H1416" s="171" t="str">
        <f>IFERROR((Table5[[#This Row],[_202340]]-Table5[[#This Row],[_201940]])/Table5[[#This Row],[_201940]]*1,"")</f>
        <v/>
      </c>
    </row>
    <row r="1417" spans="1:8">
      <c r="A1417" s="132">
        <v>172635</v>
      </c>
      <c r="B1417" s="134" t="s">
        <v>1141</v>
      </c>
      <c r="C1417" s="134">
        <v>196</v>
      </c>
      <c r="D1417" s="134">
        <v>246</v>
      </c>
      <c r="E1417" s="134">
        <v>323</v>
      </c>
      <c r="F1417" s="134">
        <v>207</v>
      </c>
      <c r="G1417" s="134">
        <v>259</v>
      </c>
      <c r="H1417" s="171">
        <f>IFERROR((Table5[[#This Row],[_202340]]-Table5[[#This Row],[_201940]])/Table5[[#This Row],[_201940]]*1,"")</f>
        <v>0.32142857142857145</v>
      </c>
    </row>
    <row r="1418" spans="1:8">
      <c r="A1418" s="132">
        <v>172635</v>
      </c>
      <c r="B1418" s="134" t="s">
        <v>1142</v>
      </c>
      <c r="C1418" s="134">
        <v>15</v>
      </c>
      <c r="D1418" s="134">
        <v>19</v>
      </c>
      <c r="E1418" s="134">
        <v>17</v>
      </c>
      <c r="F1418" s="134">
        <v>15</v>
      </c>
      <c r="G1418" s="134">
        <v>20</v>
      </c>
      <c r="H1418" s="171">
        <f>IFERROR((Table5[[#This Row],[_202340]]-Table5[[#This Row],[_201940]])/Table5[[#This Row],[_201940]]*1,"")</f>
        <v>0.33333333333333331</v>
      </c>
    </row>
    <row r="1419" spans="1:8">
      <c r="A1419" s="132">
        <v>172635</v>
      </c>
      <c r="B1419" s="134" t="s">
        <v>1143</v>
      </c>
      <c r="C1419" s="134">
        <v>20</v>
      </c>
      <c r="D1419" s="134">
        <v>31</v>
      </c>
      <c r="E1419" s="134">
        <v>18</v>
      </c>
      <c r="F1419" s="134">
        <v>41</v>
      </c>
      <c r="G1419" s="134">
        <v>43</v>
      </c>
      <c r="H1419" s="171">
        <f>IFERROR((Table5[[#This Row],[_202340]]-Table5[[#This Row],[_201940]])/Table5[[#This Row],[_201940]]*1,"")</f>
        <v>1.1499999999999999</v>
      </c>
    </row>
    <row r="1420" spans="1:8" ht="28.5">
      <c r="A1420" s="132">
        <v>172635</v>
      </c>
      <c r="B1420" s="134" t="s">
        <v>1166</v>
      </c>
      <c r="C1420" s="134">
        <v>208</v>
      </c>
      <c r="D1420" s="134">
        <v>220</v>
      </c>
      <c r="E1420" s="134">
        <v>348</v>
      </c>
      <c r="F1420" s="134">
        <v>225</v>
      </c>
      <c r="G1420" s="134">
        <v>281</v>
      </c>
      <c r="H1420" s="171">
        <f>IFERROR((Table5[[#This Row],[_202340]]-Table5[[#This Row],[_201940]])/Table5[[#This Row],[_201940]]*1,"")</f>
        <v>0.35096153846153844</v>
      </c>
    </row>
    <row r="1421" spans="1:8" ht="28.5">
      <c r="A1421" s="132">
        <v>172635</v>
      </c>
      <c r="B1421" s="134" t="s">
        <v>1167</v>
      </c>
      <c r="C1421" s="134" t="s">
        <v>129</v>
      </c>
      <c r="D1421" s="134" t="s">
        <v>129</v>
      </c>
      <c r="E1421" s="134" t="s">
        <v>129</v>
      </c>
      <c r="F1421" s="134" t="s">
        <v>129</v>
      </c>
      <c r="G1421" s="134" t="s">
        <v>129</v>
      </c>
      <c r="H1421" s="171" t="str">
        <f>IFERROR((Table5[[#This Row],[_202340]]-Table5[[#This Row],[_201940]])/Table5[[#This Row],[_201940]]*1,"")</f>
        <v/>
      </c>
    </row>
    <row r="1422" spans="1:8">
      <c r="A1422" s="132">
        <v>172635</v>
      </c>
      <c r="B1422" s="134" t="s">
        <v>1146</v>
      </c>
      <c r="C1422" s="134">
        <v>228</v>
      </c>
      <c r="D1422" s="134">
        <v>251</v>
      </c>
      <c r="E1422" s="134">
        <v>366</v>
      </c>
      <c r="F1422" s="134">
        <v>266</v>
      </c>
      <c r="G1422" s="134">
        <v>324</v>
      </c>
      <c r="H1422" s="171">
        <f>IFERROR((Table5[[#This Row],[_202340]]-Table5[[#This Row],[_201940]])/Table5[[#This Row],[_201940]]*1,"")</f>
        <v>0.42105263157894735</v>
      </c>
    </row>
    <row r="1423" spans="1:8" ht="28.5">
      <c r="A1423" s="132">
        <v>172635</v>
      </c>
      <c r="B1423" s="134" t="s">
        <v>1147</v>
      </c>
      <c r="C1423" s="134">
        <v>36</v>
      </c>
      <c r="D1423" s="134">
        <v>11</v>
      </c>
      <c r="E1423" s="134">
        <v>59</v>
      </c>
      <c r="F1423" s="134">
        <v>25</v>
      </c>
      <c r="G1423" s="134">
        <v>21</v>
      </c>
      <c r="H1423" s="171">
        <f>IFERROR((Table5[[#This Row],[_202340]]-Table5[[#This Row],[_201940]])/Table5[[#This Row],[_201940]]*1,"")</f>
        <v>-0.41666666666666669</v>
      </c>
    </row>
    <row r="1424" spans="1:8" ht="28.5">
      <c r="A1424" s="132">
        <v>172635</v>
      </c>
      <c r="B1424" s="134" t="s">
        <v>1148</v>
      </c>
      <c r="C1424" s="134">
        <v>553</v>
      </c>
      <c r="D1424" s="134">
        <v>606</v>
      </c>
      <c r="E1424" s="134">
        <v>837</v>
      </c>
      <c r="F1424" s="134">
        <v>228</v>
      </c>
      <c r="G1424" s="134">
        <v>498</v>
      </c>
      <c r="H1424" s="171">
        <f>IFERROR((Table5[[#This Row],[_202340]]-Table5[[#This Row],[_201940]])/Table5[[#This Row],[_201940]]*1,"")</f>
        <v>-9.9457504520795659E-2</v>
      </c>
    </row>
    <row r="1425" spans="1:8" ht="28.5">
      <c r="A1425" s="132">
        <v>172635</v>
      </c>
      <c r="B1425" s="134" t="s">
        <v>1149</v>
      </c>
      <c r="C1425" s="134">
        <v>494</v>
      </c>
      <c r="D1425" s="134">
        <v>441</v>
      </c>
      <c r="E1425" s="134">
        <v>634</v>
      </c>
      <c r="F1425" s="134">
        <v>853</v>
      </c>
      <c r="G1425" s="134">
        <v>436</v>
      </c>
      <c r="H1425" s="171">
        <f>IFERROR((Table5[[#This Row],[_202340]]-Table5[[#This Row],[_201940]])/Table5[[#This Row],[_201940]]*1,"")</f>
        <v>-0.11740890688259109</v>
      </c>
    </row>
    <row r="1426" spans="1:8" ht="28.5">
      <c r="A1426" s="132">
        <v>172635</v>
      </c>
      <c r="B1426" s="134" t="s">
        <v>1150</v>
      </c>
      <c r="C1426" s="134">
        <v>1083</v>
      </c>
      <c r="D1426" s="134">
        <v>1058</v>
      </c>
      <c r="E1426" s="134">
        <v>1530</v>
      </c>
      <c r="F1426" s="134">
        <v>1106</v>
      </c>
      <c r="G1426" s="134">
        <v>955</v>
      </c>
      <c r="H1426" s="171">
        <f>IFERROR((Table5[[#This Row],[_202340]]-Table5[[#This Row],[_201940]])/Table5[[#This Row],[_201940]]*1,"")</f>
        <v>-0.11819021237303785</v>
      </c>
    </row>
    <row r="1427" spans="1:8">
      <c r="A1427" s="132">
        <v>172635</v>
      </c>
      <c r="B1427" s="134" t="s">
        <v>1151</v>
      </c>
      <c r="C1427" s="134">
        <v>17</v>
      </c>
      <c r="D1427" s="134">
        <v>19</v>
      </c>
      <c r="E1427" s="134">
        <v>19</v>
      </c>
      <c r="F1427" s="134">
        <v>19</v>
      </c>
      <c r="G1427" s="134">
        <v>25</v>
      </c>
      <c r="H1427" s="171">
        <f>IFERROR((Table5[[#This Row],[_202340]]-Table5[[#This Row],[_201940]])/Table5[[#This Row],[_201940]]*1,"")</f>
        <v>0.47058823529411764</v>
      </c>
    </row>
    <row r="1428" spans="1:8" ht="28.5">
      <c r="A1428" s="132">
        <v>172635</v>
      </c>
      <c r="B1428" s="134" t="s">
        <v>1152</v>
      </c>
      <c r="C1428" s="134">
        <v>45</v>
      </c>
      <c r="D1428" s="134">
        <v>47</v>
      </c>
      <c r="E1428" s="134">
        <v>47</v>
      </c>
      <c r="F1428" s="134">
        <v>18</v>
      </c>
      <c r="G1428" s="134">
        <v>41</v>
      </c>
      <c r="H1428" s="171">
        <f>IFERROR((Table5[[#This Row],[_202340]]-Table5[[#This Row],[_201940]])/Table5[[#This Row],[_201940]]*1,"")</f>
        <v>-8.8888888888888892E-2</v>
      </c>
    </row>
    <row r="1429" spans="1:8" ht="28.5">
      <c r="A1429" s="132">
        <v>172635</v>
      </c>
      <c r="B1429" s="134" t="s">
        <v>1153</v>
      </c>
      <c r="C1429" s="134">
        <v>3</v>
      </c>
      <c r="D1429" s="134">
        <v>1</v>
      </c>
      <c r="E1429" s="134">
        <v>3</v>
      </c>
      <c r="F1429" s="134">
        <v>2</v>
      </c>
      <c r="G1429" s="134">
        <v>2</v>
      </c>
      <c r="H1429" s="171">
        <f>IFERROR((Table5[[#This Row],[_202340]]-Table5[[#This Row],[_201940]])/Table5[[#This Row],[_201940]]*1,"")</f>
        <v>-0.33333333333333331</v>
      </c>
    </row>
    <row r="1430" spans="1:8" ht="28.5">
      <c r="A1430" s="132">
        <v>172635</v>
      </c>
      <c r="B1430" s="134" t="s">
        <v>1154</v>
      </c>
      <c r="C1430" s="134">
        <v>42</v>
      </c>
      <c r="D1430" s="134">
        <v>46</v>
      </c>
      <c r="E1430" s="134">
        <v>44</v>
      </c>
      <c r="F1430" s="134">
        <v>17</v>
      </c>
      <c r="G1430" s="134">
        <v>39</v>
      </c>
      <c r="H1430" s="171">
        <f>IFERROR((Table5[[#This Row],[_202340]]-Table5[[#This Row],[_201940]])/Table5[[#This Row],[_201940]]*1,"")</f>
        <v>-7.1428571428571425E-2</v>
      </c>
    </row>
    <row r="1431" spans="1:8" ht="28.5">
      <c r="A1431" s="132">
        <v>172635</v>
      </c>
      <c r="B1431" s="134" t="s">
        <v>1155</v>
      </c>
      <c r="C1431" s="134">
        <v>38</v>
      </c>
      <c r="D1431" s="134">
        <v>34</v>
      </c>
      <c r="E1431" s="134">
        <v>33</v>
      </c>
      <c r="F1431" s="134">
        <v>62</v>
      </c>
      <c r="G1431" s="134">
        <v>34</v>
      </c>
      <c r="H1431" s="171">
        <f>IFERROR((Table5[[#This Row],[_202340]]-Table5[[#This Row],[_201940]])/Table5[[#This Row],[_201940]]*1,"")</f>
        <v>-0.10526315789473684</v>
      </c>
    </row>
    <row r="1432" spans="1:8">
      <c r="A1432" s="132">
        <v>173911</v>
      </c>
      <c r="B1432" s="134" t="s">
        <v>1179</v>
      </c>
      <c r="C1432" s="134">
        <v>329</v>
      </c>
      <c r="D1432" s="134">
        <v>275</v>
      </c>
      <c r="E1432" s="134">
        <v>195</v>
      </c>
      <c r="F1432" s="134">
        <v>244</v>
      </c>
      <c r="G1432" s="134">
        <v>199</v>
      </c>
      <c r="H1432" s="171">
        <f>IFERROR((Table5[[#This Row],[_202340]]-Table5[[#This Row],[_201940]])/Table5[[#This Row],[_201940]]*1,"")</f>
        <v>-0.39513677811550152</v>
      </c>
    </row>
    <row r="1433" spans="1:8">
      <c r="A1433" s="132">
        <v>173911</v>
      </c>
      <c r="B1433" s="134" t="s">
        <v>1131</v>
      </c>
      <c r="C1433" s="134">
        <v>0</v>
      </c>
      <c r="D1433" s="134">
        <v>0</v>
      </c>
      <c r="E1433" s="134">
        <v>0</v>
      </c>
      <c r="F1433" s="134">
        <v>0</v>
      </c>
      <c r="G1433" s="134">
        <v>0</v>
      </c>
      <c r="H1433" s="171" t="str">
        <f>IFERROR((Table5[[#This Row],[_202340]]-Table5[[#This Row],[_201940]])/Table5[[#This Row],[_201940]]*1,"")</f>
        <v/>
      </c>
    </row>
    <row r="1434" spans="1:8">
      <c r="A1434" s="132">
        <v>173911</v>
      </c>
      <c r="B1434" s="134" t="s">
        <v>1132</v>
      </c>
      <c r="C1434" s="134">
        <v>329</v>
      </c>
      <c r="D1434" s="134">
        <v>275</v>
      </c>
      <c r="E1434" s="134">
        <v>195</v>
      </c>
      <c r="F1434" s="134">
        <v>244</v>
      </c>
      <c r="G1434" s="134">
        <v>199</v>
      </c>
      <c r="H1434" s="171">
        <f>IFERROR((Table5[[#This Row],[_202340]]-Table5[[#This Row],[_201940]])/Table5[[#This Row],[_201940]]*1,"")</f>
        <v>-0.39513677811550152</v>
      </c>
    </row>
    <row r="1435" spans="1:8">
      <c r="A1435" s="132">
        <v>173911</v>
      </c>
      <c r="B1435" s="134" t="s">
        <v>1133</v>
      </c>
      <c r="C1435" s="134">
        <v>22</v>
      </c>
      <c r="D1435" s="134">
        <v>34</v>
      </c>
      <c r="E1435" s="134">
        <v>15</v>
      </c>
      <c r="F1435" s="134">
        <v>16</v>
      </c>
      <c r="G1435" s="134">
        <v>10</v>
      </c>
      <c r="H1435" s="171">
        <f>IFERROR((Table5[[#This Row],[_202340]]-Table5[[#This Row],[_201940]])/Table5[[#This Row],[_201940]]*1,"")</f>
        <v>-0.54545454545454541</v>
      </c>
    </row>
    <row r="1436" spans="1:8" ht="28.5">
      <c r="A1436" s="132">
        <v>173911</v>
      </c>
      <c r="B1436" s="134" t="s">
        <v>1162</v>
      </c>
      <c r="C1436" s="134">
        <v>79</v>
      </c>
      <c r="D1436" s="134">
        <v>47</v>
      </c>
      <c r="E1436" s="134">
        <v>40</v>
      </c>
      <c r="F1436" s="134">
        <v>71</v>
      </c>
      <c r="G1436" s="134">
        <v>59</v>
      </c>
      <c r="H1436" s="171">
        <f>IFERROR((Table5[[#This Row],[_202340]]-Table5[[#This Row],[_201940]])/Table5[[#This Row],[_201940]]*1,"")</f>
        <v>-0.25316455696202533</v>
      </c>
    </row>
    <row r="1437" spans="1:8" ht="28.5">
      <c r="A1437" s="132">
        <v>173911</v>
      </c>
      <c r="B1437" s="134" t="s">
        <v>1163</v>
      </c>
      <c r="C1437" s="134" t="s">
        <v>129</v>
      </c>
      <c r="D1437" s="134" t="s">
        <v>129</v>
      </c>
      <c r="E1437" s="134" t="s">
        <v>129</v>
      </c>
      <c r="F1437" s="134" t="s">
        <v>129</v>
      </c>
      <c r="G1437" s="134" t="s">
        <v>129</v>
      </c>
      <c r="H1437" s="171" t="str">
        <f>IFERROR((Table5[[#This Row],[_202340]]-Table5[[#This Row],[_201940]])/Table5[[#This Row],[_201940]]*1,"")</f>
        <v/>
      </c>
    </row>
    <row r="1438" spans="1:8">
      <c r="A1438" s="132">
        <v>173911</v>
      </c>
      <c r="B1438" s="134" t="s">
        <v>1136</v>
      </c>
      <c r="C1438" s="134">
        <v>101</v>
      </c>
      <c r="D1438" s="134">
        <v>81</v>
      </c>
      <c r="E1438" s="134">
        <v>55</v>
      </c>
      <c r="F1438" s="134">
        <v>87</v>
      </c>
      <c r="G1438" s="134">
        <v>69</v>
      </c>
      <c r="H1438" s="171">
        <f>IFERROR((Table5[[#This Row],[_202340]]-Table5[[#This Row],[_201940]])/Table5[[#This Row],[_201940]]*1,"")</f>
        <v>-0.31683168316831684</v>
      </c>
    </row>
    <row r="1439" spans="1:8">
      <c r="A1439" s="132">
        <v>173911</v>
      </c>
      <c r="B1439" s="134" t="s">
        <v>1137</v>
      </c>
      <c r="C1439" s="134">
        <v>31</v>
      </c>
      <c r="D1439" s="134">
        <v>29</v>
      </c>
      <c r="E1439" s="134">
        <v>28</v>
      </c>
      <c r="F1439" s="134">
        <v>36</v>
      </c>
      <c r="G1439" s="134">
        <v>35</v>
      </c>
      <c r="H1439" s="171">
        <f>IFERROR((Table5[[#This Row],[_202340]]-Table5[[#This Row],[_201940]])/Table5[[#This Row],[_201940]]*1,"")</f>
        <v>0.12903225806451613</v>
      </c>
    </row>
    <row r="1440" spans="1:8">
      <c r="A1440" s="132">
        <v>173911</v>
      </c>
      <c r="B1440" s="134" t="s">
        <v>1138</v>
      </c>
      <c r="C1440" s="134">
        <v>24</v>
      </c>
      <c r="D1440" s="134">
        <v>34</v>
      </c>
      <c r="E1440" s="134">
        <v>16</v>
      </c>
      <c r="F1440" s="134">
        <v>15</v>
      </c>
      <c r="G1440" s="134">
        <v>13</v>
      </c>
      <c r="H1440" s="171">
        <f>IFERROR((Table5[[#This Row],[_202340]]-Table5[[#This Row],[_201940]])/Table5[[#This Row],[_201940]]*1,"")</f>
        <v>-0.45833333333333331</v>
      </c>
    </row>
    <row r="1441" spans="1:8" ht="28.5">
      <c r="A1441" s="132">
        <v>173911</v>
      </c>
      <c r="B1441" s="134" t="s">
        <v>1164</v>
      </c>
      <c r="C1441" s="134">
        <v>96</v>
      </c>
      <c r="D1441" s="134">
        <v>59</v>
      </c>
      <c r="E1441" s="134">
        <v>47</v>
      </c>
      <c r="F1441" s="134">
        <v>76</v>
      </c>
      <c r="G1441" s="134">
        <v>61</v>
      </c>
      <c r="H1441" s="171">
        <f>IFERROR((Table5[[#This Row],[_202340]]-Table5[[#This Row],[_201940]])/Table5[[#This Row],[_201940]]*1,"")</f>
        <v>-0.36458333333333331</v>
      </c>
    </row>
    <row r="1442" spans="1:8" ht="28.5">
      <c r="A1442" s="132">
        <v>173911</v>
      </c>
      <c r="B1442" s="134" t="s">
        <v>1165</v>
      </c>
      <c r="C1442" s="134" t="s">
        <v>129</v>
      </c>
      <c r="D1442" s="134" t="s">
        <v>129</v>
      </c>
      <c r="E1442" s="134" t="s">
        <v>129</v>
      </c>
      <c r="F1442" s="134" t="s">
        <v>129</v>
      </c>
      <c r="G1442" s="134" t="s">
        <v>129</v>
      </c>
      <c r="H1442" s="171" t="str">
        <f>IFERROR((Table5[[#This Row],[_202340]]-Table5[[#This Row],[_201940]])/Table5[[#This Row],[_201940]]*1,"")</f>
        <v/>
      </c>
    </row>
    <row r="1443" spans="1:8">
      <c r="A1443" s="132">
        <v>173911</v>
      </c>
      <c r="B1443" s="134" t="s">
        <v>1141</v>
      </c>
      <c r="C1443" s="134">
        <v>120</v>
      </c>
      <c r="D1443" s="134">
        <v>93</v>
      </c>
      <c r="E1443" s="134">
        <v>63</v>
      </c>
      <c r="F1443" s="134">
        <v>91</v>
      </c>
      <c r="G1443" s="134">
        <v>74</v>
      </c>
      <c r="H1443" s="171">
        <f>IFERROR((Table5[[#This Row],[_202340]]-Table5[[#This Row],[_201940]])/Table5[[#This Row],[_201940]]*1,"")</f>
        <v>-0.38333333333333336</v>
      </c>
    </row>
    <row r="1444" spans="1:8">
      <c r="A1444" s="132">
        <v>173911</v>
      </c>
      <c r="B1444" s="134" t="s">
        <v>1142</v>
      </c>
      <c r="C1444" s="134">
        <v>36</v>
      </c>
      <c r="D1444" s="134">
        <v>34</v>
      </c>
      <c r="E1444" s="134">
        <v>32</v>
      </c>
      <c r="F1444" s="134">
        <v>37</v>
      </c>
      <c r="G1444" s="134">
        <v>37</v>
      </c>
      <c r="H1444" s="171">
        <f>IFERROR((Table5[[#This Row],[_202340]]-Table5[[#This Row],[_201940]])/Table5[[#This Row],[_201940]]*1,"")</f>
        <v>2.7777777777777776E-2</v>
      </c>
    </row>
    <row r="1445" spans="1:8">
      <c r="A1445" s="132">
        <v>173911</v>
      </c>
      <c r="B1445" s="134" t="s">
        <v>1143</v>
      </c>
      <c r="C1445" s="134">
        <v>23</v>
      </c>
      <c r="D1445" s="134">
        <v>34</v>
      </c>
      <c r="E1445" s="134">
        <v>16</v>
      </c>
      <c r="F1445" s="134">
        <v>15</v>
      </c>
      <c r="G1445" s="134">
        <v>13</v>
      </c>
      <c r="H1445" s="171">
        <f>IFERROR((Table5[[#This Row],[_202340]]-Table5[[#This Row],[_201940]])/Table5[[#This Row],[_201940]]*1,"")</f>
        <v>-0.43478260869565216</v>
      </c>
    </row>
    <row r="1446" spans="1:8" ht="28.5">
      <c r="A1446" s="132">
        <v>173911</v>
      </c>
      <c r="B1446" s="134" t="s">
        <v>1166</v>
      </c>
      <c r="C1446" s="134">
        <v>100</v>
      </c>
      <c r="D1446" s="134">
        <v>62</v>
      </c>
      <c r="E1446" s="134">
        <v>49</v>
      </c>
      <c r="F1446" s="134">
        <v>78</v>
      </c>
      <c r="G1446" s="134">
        <v>61</v>
      </c>
      <c r="H1446" s="171">
        <f>IFERROR((Table5[[#This Row],[_202340]]-Table5[[#This Row],[_201940]])/Table5[[#This Row],[_201940]]*1,"")</f>
        <v>-0.39</v>
      </c>
    </row>
    <row r="1447" spans="1:8" ht="28.5">
      <c r="A1447" s="132">
        <v>173911</v>
      </c>
      <c r="B1447" s="134" t="s">
        <v>1167</v>
      </c>
      <c r="C1447" s="134" t="s">
        <v>129</v>
      </c>
      <c r="D1447" s="134" t="s">
        <v>129</v>
      </c>
      <c r="E1447" s="134" t="s">
        <v>129</v>
      </c>
      <c r="F1447" s="134" t="s">
        <v>129</v>
      </c>
      <c r="G1447" s="134" t="s">
        <v>129</v>
      </c>
      <c r="H1447" s="171" t="str">
        <f>IFERROR((Table5[[#This Row],[_202340]]-Table5[[#This Row],[_201940]])/Table5[[#This Row],[_201940]]*1,"")</f>
        <v/>
      </c>
    </row>
    <row r="1448" spans="1:8">
      <c r="A1448" s="132">
        <v>173911</v>
      </c>
      <c r="B1448" s="134" t="s">
        <v>1146</v>
      </c>
      <c r="C1448" s="134">
        <v>123</v>
      </c>
      <c r="D1448" s="134">
        <v>96</v>
      </c>
      <c r="E1448" s="134">
        <v>65</v>
      </c>
      <c r="F1448" s="134">
        <v>93</v>
      </c>
      <c r="G1448" s="134">
        <v>74</v>
      </c>
      <c r="H1448" s="171">
        <f>IFERROR((Table5[[#This Row],[_202340]]-Table5[[#This Row],[_201940]])/Table5[[#This Row],[_201940]]*1,"")</f>
        <v>-0.3983739837398374</v>
      </c>
    </row>
    <row r="1449" spans="1:8" ht="28.5">
      <c r="A1449" s="132">
        <v>173911</v>
      </c>
      <c r="B1449" s="134" t="s">
        <v>1147</v>
      </c>
      <c r="C1449" s="134">
        <v>1</v>
      </c>
      <c r="D1449" s="134">
        <v>3</v>
      </c>
      <c r="E1449" s="134">
        <v>1</v>
      </c>
      <c r="F1449" s="134">
        <v>2</v>
      </c>
      <c r="G1449" s="134">
        <v>2</v>
      </c>
      <c r="H1449" s="171">
        <f>IFERROR((Table5[[#This Row],[_202340]]-Table5[[#This Row],[_201940]])/Table5[[#This Row],[_201940]]*1,"")</f>
        <v>1</v>
      </c>
    </row>
    <row r="1450" spans="1:8" ht="28.5">
      <c r="A1450" s="132">
        <v>173911</v>
      </c>
      <c r="B1450" s="134" t="s">
        <v>1148</v>
      </c>
      <c r="C1450" s="134">
        <v>106</v>
      </c>
      <c r="D1450" s="134">
        <v>93</v>
      </c>
      <c r="E1450" s="134">
        <v>71</v>
      </c>
      <c r="F1450" s="134">
        <v>85</v>
      </c>
      <c r="G1450" s="134">
        <v>68</v>
      </c>
      <c r="H1450" s="171">
        <f>IFERROR((Table5[[#This Row],[_202340]]-Table5[[#This Row],[_201940]])/Table5[[#This Row],[_201940]]*1,"")</f>
        <v>-0.35849056603773582</v>
      </c>
    </row>
    <row r="1451" spans="1:8" ht="28.5">
      <c r="A1451" s="132">
        <v>173911</v>
      </c>
      <c r="B1451" s="134" t="s">
        <v>1149</v>
      </c>
      <c r="C1451" s="134">
        <v>99</v>
      </c>
      <c r="D1451" s="134">
        <v>83</v>
      </c>
      <c r="E1451" s="134">
        <v>58</v>
      </c>
      <c r="F1451" s="134">
        <v>64</v>
      </c>
      <c r="G1451" s="134">
        <v>55</v>
      </c>
      <c r="H1451" s="171">
        <f>IFERROR((Table5[[#This Row],[_202340]]-Table5[[#This Row],[_201940]])/Table5[[#This Row],[_201940]]*1,"")</f>
        <v>-0.44444444444444442</v>
      </c>
    </row>
    <row r="1452" spans="1:8" ht="28.5">
      <c r="A1452" s="132">
        <v>173911</v>
      </c>
      <c r="B1452" s="134" t="s">
        <v>1150</v>
      </c>
      <c r="C1452" s="134">
        <v>206</v>
      </c>
      <c r="D1452" s="134">
        <v>179</v>
      </c>
      <c r="E1452" s="134">
        <v>130</v>
      </c>
      <c r="F1452" s="134">
        <v>151</v>
      </c>
      <c r="G1452" s="134">
        <v>125</v>
      </c>
      <c r="H1452" s="171">
        <f>IFERROR((Table5[[#This Row],[_202340]]-Table5[[#This Row],[_201940]])/Table5[[#This Row],[_201940]]*1,"")</f>
        <v>-0.39320388349514562</v>
      </c>
    </row>
    <row r="1453" spans="1:8">
      <c r="A1453" s="132">
        <v>173911</v>
      </c>
      <c r="B1453" s="134" t="s">
        <v>1151</v>
      </c>
      <c r="C1453" s="134">
        <v>37</v>
      </c>
      <c r="D1453" s="134">
        <v>35</v>
      </c>
      <c r="E1453" s="134">
        <v>33</v>
      </c>
      <c r="F1453" s="134">
        <v>38</v>
      </c>
      <c r="G1453" s="134">
        <v>37</v>
      </c>
      <c r="H1453" s="171">
        <f>IFERROR((Table5[[#This Row],[_202340]]-Table5[[#This Row],[_201940]])/Table5[[#This Row],[_201940]]*1,"")</f>
        <v>0</v>
      </c>
    </row>
    <row r="1454" spans="1:8" ht="28.5">
      <c r="A1454" s="132">
        <v>173911</v>
      </c>
      <c r="B1454" s="134" t="s">
        <v>1152</v>
      </c>
      <c r="C1454" s="134">
        <v>33</v>
      </c>
      <c r="D1454" s="134">
        <v>35</v>
      </c>
      <c r="E1454" s="134">
        <v>37</v>
      </c>
      <c r="F1454" s="134">
        <v>36</v>
      </c>
      <c r="G1454" s="134">
        <v>35</v>
      </c>
      <c r="H1454" s="171">
        <f>IFERROR((Table5[[#This Row],[_202340]]-Table5[[#This Row],[_201940]])/Table5[[#This Row],[_201940]]*1,"")</f>
        <v>6.0606060606060608E-2</v>
      </c>
    </row>
    <row r="1455" spans="1:8" ht="28.5">
      <c r="A1455" s="132">
        <v>173911</v>
      </c>
      <c r="B1455" s="134" t="s">
        <v>1153</v>
      </c>
      <c r="C1455" s="134">
        <v>0</v>
      </c>
      <c r="D1455" s="134">
        <v>1</v>
      </c>
      <c r="E1455" s="134">
        <v>1</v>
      </c>
      <c r="F1455" s="134">
        <v>1</v>
      </c>
      <c r="G1455" s="134">
        <v>1</v>
      </c>
      <c r="H1455" s="171" t="str">
        <f>IFERROR((Table5[[#This Row],[_202340]]-Table5[[#This Row],[_201940]])/Table5[[#This Row],[_201940]]*1,"")</f>
        <v/>
      </c>
    </row>
    <row r="1456" spans="1:8" ht="28.5">
      <c r="A1456" s="132">
        <v>173911</v>
      </c>
      <c r="B1456" s="134" t="s">
        <v>1154</v>
      </c>
      <c r="C1456" s="134">
        <v>32</v>
      </c>
      <c r="D1456" s="134">
        <v>34</v>
      </c>
      <c r="E1456" s="134">
        <v>36</v>
      </c>
      <c r="F1456" s="134">
        <v>35</v>
      </c>
      <c r="G1456" s="134">
        <v>34</v>
      </c>
      <c r="H1456" s="171">
        <f>IFERROR((Table5[[#This Row],[_202340]]-Table5[[#This Row],[_201940]])/Table5[[#This Row],[_201940]]*1,"")</f>
        <v>6.25E-2</v>
      </c>
    </row>
    <row r="1457" spans="1:8" ht="28.5">
      <c r="A1457" s="132">
        <v>173911</v>
      </c>
      <c r="B1457" s="134" t="s">
        <v>1155</v>
      </c>
      <c r="C1457" s="134">
        <v>30</v>
      </c>
      <c r="D1457" s="134">
        <v>30</v>
      </c>
      <c r="E1457" s="134">
        <v>30</v>
      </c>
      <c r="F1457" s="134">
        <v>26</v>
      </c>
      <c r="G1457" s="134">
        <v>28</v>
      </c>
      <c r="H1457" s="171">
        <f>IFERROR((Table5[[#This Row],[_202340]]-Table5[[#This Row],[_201940]])/Table5[[#This Row],[_201940]]*1,"")</f>
        <v>-6.6666666666666666E-2</v>
      </c>
    </row>
    <row r="1458" spans="1:8">
      <c r="A1458" s="132">
        <v>175315</v>
      </c>
      <c r="B1458" s="134" t="s">
        <v>1179</v>
      </c>
      <c r="C1458" s="134">
        <v>1420</v>
      </c>
      <c r="D1458" s="134">
        <v>1364</v>
      </c>
      <c r="E1458" s="134">
        <v>1309</v>
      </c>
      <c r="F1458" s="134">
        <v>1226</v>
      </c>
      <c r="G1458" s="134">
        <v>1045</v>
      </c>
      <c r="H1458" s="171">
        <f>IFERROR((Table5[[#This Row],[_202340]]-Table5[[#This Row],[_201940]])/Table5[[#This Row],[_201940]]*1,"")</f>
        <v>-0.2640845070422535</v>
      </c>
    </row>
    <row r="1459" spans="1:8">
      <c r="A1459" s="132">
        <v>175315</v>
      </c>
      <c r="B1459" s="134" t="s">
        <v>1131</v>
      </c>
      <c r="C1459" s="134">
        <v>0</v>
      </c>
      <c r="D1459" s="134">
        <v>0</v>
      </c>
      <c r="E1459" s="134">
        <v>0</v>
      </c>
      <c r="F1459" s="134">
        <v>0</v>
      </c>
      <c r="G1459" s="134">
        <v>0</v>
      </c>
      <c r="H1459" s="171" t="str">
        <f>IFERROR((Table5[[#This Row],[_202340]]-Table5[[#This Row],[_201940]])/Table5[[#This Row],[_201940]]*1,"")</f>
        <v/>
      </c>
    </row>
    <row r="1460" spans="1:8">
      <c r="A1460" s="132">
        <v>175315</v>
      </c>
      <c r="B1460" s="134" t="s">
        <v>1132</v>
      </c>
      <c r="C1460" s="134">
        <v>1420</v>
      </c>
      <c r="D1460" s="134">
        <v>1364</v>
      </c>
      <c r="E1460" s="134">
        <v>1309</v>
      </c>
      <c r="F1460" s="134">
        <v>1226</v>
      </c>
      <c r="G1460" s="134">
        <v>1045</v>
      </c>
      <c r="H1460" s="171">
        <f>IFERROR((Table5[[#This Row],[_202340]]-Table5[[#This Row],[_201940]])/Table5[[#This Row],[_201940]]*1,"")</f>
        <v>-0.2640845070422535</v>
      </c>
    </row>
    <row r="1461" spans="1:8">
      <c r="A1461" s="132">
        <v>175315</v>
      </c>
      <c r="B1461" s="134" t="s">
        <v>1133</v>
      </c>
      <c r="C1461" s="134">
        <v>92</v>
      </c>
      <c r="D1461" s="134">
        <v>120</v>
      </c>
      <c r="E1461" s="134">
        <v>139</v>
      </c>
      <c r="F1461" s="134">
        <v>130</v>
      </c>
      <c r="G1461" s="134">
        <v>110</v>
      </c>
      <c r="H1461" s="171">
        <f>IFERROR((Table5[[#This Row],[_202340]]-Table5[[#This Row],[_201940]])/Table5[[#This Row],[_201940]]*1,"")</f>
        <v>0.19565217391304349</v>
      </c>
    </row>
    <row r="1462" spans="1:8" ht="28.5">
      <c r="A1462" s="132">
        <v>175315</v>
      </c>
      <c r="B1462" s="134" t="s">
        <v>1162</v>
      </c>
      <c r="C1462" s="134">
        <v>171</v>
      </c>
      <c r="D1462" s="134">
        <v>152</v>
      </c>
      <c r="E1462" s="134">
        <v>183</v>
      </c>
      <c r="F1462" s="134">
        <v>161</v>
      </c>
      <c r="G1462" s="134">
        <v>183</v>
      </c>
      <c r="H1462" s="171">
        <f>IFERROR((Table5[[#This Row],[_202340]]-Table5[[#This Row],[_201940]])/Table5[[#This Row],[_201940]]*1,"")</f>
        <v>7.0175438596491224E-2</v>
      </c>
    </row>
    <row r="1463" spans="1:8" ht="28.5">
      <c r="A1463" s="132">
        <v>175315</v>
      </c>
      <c r="B1463" s="134" t="s">
        <v>1163</v>
      </c>
      <c r="C1463" s="134" t="s">
        <v>129</v>
      </c>
      <c r="D1463" s="134" t="s">
        <v>129</v>
      </c>
      <c r="E1463" s="134" t="s">
        <v>129</v>
      </c>
      <c r="F1463" s="134" t="s">
        <v>129</v>
      </c>
      <c r="G1463" s="134" t="s">
        <v>129</v>
      </c>
      <c r="H1463" s="171" t="str">
        <f>IFERROR((Table5[[#This Row],[_202340]]-Table5[[#This Row],[_201940]])/Table5[[#This Row],[_201940]]*1,"")</f>
        <v/>
      </c>
    </row>
    <row r="1464" spans="1:8">
      <c r="A1464" s="132">
        <v>175315</v>
      </c>
      <c r="B1464" s="134" t="s">
        <v>1136</v>
      </c>
      <c r="C1464" s="134">
        <v>263</v>
      </c>
      <c r="D1464" s="134">
        <v>272</v>
      </c>
      <c r="E1464" s="134">
        <v>322</v>
      </c>
      <c r="F1464" s="134">
        <v>291</v>
      </c>
      <c r="G1464" s="134">
        <v>293</v>
      </c>
      <c r="H1464" s="171">
        <f>IFERROR((Table5[[#This Row],[_202340]]-Table5[[#This Row],[_201940]])/Table5[[#This Row],[_201940]]*1,"")</f>
        <v>0.11406844106463879</v>
      </c>
    </row>
    <row r="1465" spans="1:8">
      <c r="A1465" s="132">
        <v>175315</v>
      </c>
      <c r="B1465" s="134" t="s">
        <v>1137</v>
      </c>
      <c r="C1465" s="134">
        <v>19</v>
      </c>
      <c r="D1465" s="134">
        <v>20</v>
      </c>
      <c r="E1465" s="134">
        <v>25</v>
      </c>
      <c r="F1465" s="134">
        <v>24</v>
      </c>
      <c r="G1465" s="134">
        <v>28</v>
      </c>
      <c r="H1465" s="171">
        <f>IFERROR((Table5[[#This Row],[_202340]]-Table5[[#This Row],[_201940]])/Table5[[#This Row],[_201940]]*1,"")</f>
        <v>0.47368421052631576</v>
      </c>
    </row>
    <row r="1466" spans="1:8">
      <c r="A1466" s="132">
        <v>175315</v>
      </c>
      <c r="B1466" s="134" t="s">
        <v>1138</v>
      </c>
      <c r="C1466" s="134">
        <v>97</v>
      </c>
      <c r="D1466" s="134">
        <v>110</v>
      </c>
      <c r="E1466" s="134">
        <v>132</v>
      </c>
      <c r="F1466" s="134">
        <v>124</v>
      </c>
      <c r="G1466" s="134">
        <v>108</v>
      </c>
      <c r="H1466" s="171">
        <f>IFERROR((Table5[[#This Row],[_202340]]-Table5[[#This Row],[_201940]])/Table5[[#This Row],[_201940]]*1,"")</f>
        <v>0.1134020618556701</v>
      </c>
    </row>
    <row r="1467" spans="1:8" ht="28.5">
      <c r="A1467" s="132">
        <v>175315</v>
      </c>
      <c r="B1467" s="134" t="s">
        <v>1164</v>
      </c>
      <c r="C1467" s="134">
        <v>224</v>
      </c>
      <c r="D1467" s="134">
        <v>203</v>
      </c>
      <c r="E1467" s="134">
        <v>231</v>
      </c>
      <c r="F1467" s="134">
        <v>214</v>
      </c>
      <c r="G1467" s="134">
        <v>224</v>
      </c>
      <c r="H1467" s="171">
        <f>IFERROR((Table5[[#This Row],[_202340]]-Table5[[#This Row],[_201940]])/Table5[[#This Row],[_201940]]*1,"")</f>
        <v>0</v>
      </c>
    </row>
    <row r="1468" spans="1:8" ht="28.5">
      <c r="A1468" s="132">
        <v>175315</v>
      </c>
      <c r="B1468" s="134" t="s">
        <v>1165</v>
      </c>
      <c r="C1468" s="134" t="s">
        <v>129</v>
      </c>
      <c r="D1468" s="134" t="s">
        <v>129</v>
      </c>
      <c r="E1468" s="134" t="s">
        <v>129</v>
      </c>
      <c r="F1468" s="134" t="s">
        <v>129</v>
      </c>
      <c r="G1468" s="134" t="s">
        <v>129</v>
      </c>
      <c r="H1468" s="171" t="str">
        <f>IFERROR((Table5[[#This Row],[_202340]]-Table5[[#This Row],[_201940]])/Table5[[#This Row],[_201940]]*1,"")</f>
        <v/>
      </c>
    </row>
    <row r="1469" spans="1:8">
      <c r="A1469" s="132">
        <v>175315</v>
      </c>
      <c r="B1469" s="134" t="s">
        <v>1141</v>
      </c>
      <c r="C1469" s="134">
        <v>321</v>
      </c>
      <c r="D1469" s="134">
        <v>313</v>
      </c>
      <c r="E1469" s="134">
        <v>363</v>
      </c>
      <c r="F1469" s="134">
        <v>338</v>
      </c>
      <c r="G1469" s="134">
        <v>332</v>
      </c>
      <c r="H1469" s="171">
        <f>IFERROR((Table5[[#This Row],[_202340]]-Table5[[#This Row],[_201940]])/Table5[[#This Row],[_201940]]*1,"")</f>
        <v>3.4267912772585667E-2</v>
      </c>
    </row>
    <row r="1470" spans="1:8">
      <c r="A1470" s="132">
        <v>175315</v>
      </c>
      <c r="B1470" s="134" t="s">
        <v>1142</v>
      </c>
      <c r="C1470" s="134">
        <v>23</v>
      </c>
      <c r="D1470" s="134">
        <v>23</v>
      </c>
      <c r="E1470" s="134">
        <v>28</v>
      </c>
      <c r="F1470" s="134">
        <v>28</v>
      </c>
      <c r="G1470" s="134">
        <v>32</v>
      </c>
      <c r="H1470" s="171">
        <f>IFERROR((Table5[[#This Row],[_202340]]-Table5[[#This Row],[_201940]])/Table5[[#This Row],[_201940]]*1,"")</f>
        <v>0.39130434782608697</v>
      </c>
    </row>
    <row r="1471" spans="1:8">
      <c r="A1471" s="132">
        <v>175315</v>
      </c>
      <c r="B1471" s="134" t="s">
        <v>1143</v>
      </c>
      <c r="C1471" s="134">
        <v>98</v>
      </c>
      <c r="D1471" s="134">
        <v>112</v>
      </c>
      <c r="E1471" s="134">
        <v>127</v>
      </c>
      <c r="F1471" s="134">
        <v>121</v>
      </c>
      <c r="G1471" s="134">
        <v>107</v>
      </c>
      <c r="H1471" s="171">
        <f>IFERROR((Table5[[#This Row],[_202340]]-Table5[[#This Row],[_201940]])/Table5[[#This Row],[_201940]]*1,"")</f>
        <v>9.1836734693877556E-2</v>
      </c>
    </row>
    <row r="1472" spans="1:8" ht="28.5">
      <c r="A1472" s="132">
        <v>175315</v>
      </c>
      <c r="B1472" s="134" t="s">
        <v>1166</v>
      </c>
      <c r="C1472" s="134">
        <v>242</v>
      </c>
      <c r="D1472" s="134">
        <v>221</v>
      </c>
      <c r="E1472" s="134">
        <v>250</v>
      </c>
      <c r="F1472" s="134">
        <v>237</v>
      </c>
      <c r="G1472" s="134">
        <v>233</v>
      </c>
      <c r="H1472" s="171">
        <f>IFERROR((Table5[[#This Row],[_202340]]-Table5[[#This Row],[_201940]])/Table5[[#This Row],[_201940]]*1,"")</f>
        <v>-3.71900826446281E-2</v>
      </c>
    </row>
    <row r="1473" spans="1:8" ht="28.5">
      <c r="A1473" s="132">
        <v>175315</v>
      </c>
      <c r="B1473" s="134" t="s">
        <v>1167</v>
      </c>
      <c r="C1473" s="134" t="s">
        <v>129</v>
      </c>
      <c r="D1473" s="134" t="s">
        <v>129</v>
      </c>
      <c r="E1473" s="134" t="s">
        <v>129</v>
      </c>
      <c r="F1473" s="134" t="s">
        <v>129</v>
      </c>
      <c r="G1473" s="134" t="s">
        <v>129</v>
      </c>
      <c r="H1473" s="171" t="str">
        <f>IFERROR((Table5[[#This Row],[_202340]]-Table5[[#This Row],[_201940]])/Table5[[#This Row],[_201940]]*1,"")</f>
        <v/>
      </c>
    </row>
    <row r="1474" spans="1:8">
      <c r="A1474" s="132">
        <v>175315</v>
      </c>
      <c r="B1474" s="134" t="s">
        <v>1146</v>
      </c>
      <c r="C1474" s="134">
        <v>340</v>
      </c>
      <c r="D1474" s="134">
        <v>333</v>
      </c>
      <c r="E1474" s="134">
        <v>377</v>
      </c>
      <c r="F1474" s="134">
        <v>358</v>
      </c>
      <c r="G1474" s="134">
        <v>340</v>
      </c>
      <c r="H1474" s="171">
        <f>IFERROR((Table5[[#This Row],[_202340]]-Table5[[#This Row],[_201940]])/Table5[[#This Row],[_201940]]*1,"")</f>
        <v>0</v>
      </c>
    </row>
    <row r="1475" spans="1:8" ht="28.5">
      <c r="A1475" s="132">
        <v>175315</v>
      </c>
      <c r="B1475" s="134" t="s">
        <v>1147</v>
      </c>
      <c r="C1475" s="134">
        <v>11</v>
      </c>
      <c r="D1475" s="134">
        <v>25</v>
      </c>
      <c r="E1475" s="134">
        <v>18</v>
      </c>
      <c r="F1475" s="134">
        <v>12</v>
      </c>
      <c r="G1475" s="134">
        <v>11</v>
      </c>
      <c r="H1475" s="171">
        <f>IFERROR((Table5[[#This Row],[_202340]]-Table5[[#This Row],[_201940]])/Table5[[#This Row],[_201940]]*1,"")</f>
        <v>0</v>
      </c>
    </row>
    <row r="1476" spans="1:8" ht="28.5">
      <c r="A1476" s="132">
        <v>175315</v>
      </c>
      <c r="B1476" s="134" t="s">
        <v>1148</v>
      </c>
      <c r="C1476" s="134">
        <v>556</v>
      </c>
      <c r="D1476" s="134">
        <v>515</v>
      </c>
      <c r="E1476" s="134">
        <v>480</v>
      </c>
      <c r="F1476" s="134">
        <v>423</v>
      </c>
      <c r="G1476" s="134">
        <v>368</v>
      </c>
      <c r="H1476" s="171">
        <f>IFERROR((Table5[[#This Row],[_202340]]-Table5[[#This Row],[_201940]])/Table5[[#This Row],[_201940]]*1,"")</f>
        <v>-0.33812949640287771</v>
      </c>
    </row>
    <row r="1477" spans="1:8" ht="28.5">
      <c r="A1477" s="132">
        <v>175315</v>
      </c>
      <c r="B1477" s="134" t="s">
        <v>1149</v>
      </c>
      <c r="C1477" s="134">
        <v>513</v>
      </c>
      <c r="D1477" s="134">
        <v>491</v>
      </c>
      <c r="E1477" s="134">
        <v>434</v>
      </c>
      <c r="F1477" s="134">
        <v>433</v>
      </c>
      <c r="G1477" s="134">
        <v>326</v>
      </c>
      <c r="H1477" s="171">
        <f>IFERROR((Table5[[#This Row],[_202340]]-Table5[[#This Row],[_201940]])/Table5[[#This Row],[_201940]]*1,"")</f>
        <v>-0.36452241715399608</v>
      </c>
    </row>
    <row r="1478" spans="1:8" ht="28.5">
      <c r="A1478" s="132">
        <v>175315</v>
      </c>
      <c r="B1478" s="134" t="s">
        <v>1150</v>
      </c>
      <c r="C1478" s="134">
        <v>1080</v>
      </c>
      <c r="D1478" s="134">
        <v>1031</v>
      </c>
      <c r="E1478" s="134">
        <v>932</v>
      </c>
      <c r="F1478" s="134">
        <v>868</v>
      </c>
      <c r="G1478" s="134">
        <v>705</v>
      </c>
      <c r="H1478" s="171">
        <f>IFERROR((Table5[[#This Row],[_202340]]-Table5[[#This Row],[_201940]])/Table5[[#This Row],[_201940]]*1,"")</f>
        <v>-0.34722222222222221</v>
      </c>
    </row>
    <row r="1479" spans="1:8">
      <c r="A1479" s="132">
        <v>175315</v>
      </c>
      <c r="B1479" s="134" t="s">
        <v>1151</v>
      </c>
      <c r="C1479" s="134">
        <v>24</v>
      </c>
      <c r="D1479" s="134">
        <v>24</v>
      </c>
      <c r="E1479" s="134">
        <v>29</v>
      </c>
      <c r="F1479" s="134">
        <v>29</v>
      </c>
      <c r="G1479" s="134">
        <v>33</v>
      </c>
      <c r="H1479" s="171">
        <f>IFERROR((Table5[[#This Row],[_202340]]-Table5[[#This Row],[_201940]])/Table5[[#This Row],[_201940]]*1,"")</f>
        <v>0.375</v>
      </c>
    </row>
    <row r="1480" spans="1:8" ht="28.5">
      <c r="A1480" s="132">
        <v>175315</v>
      </c>
      <c r="B1480" s="134" t="s">
        <v>1152</v>
      </c>
      <c r="C1480" s="134">
        <v>40</v>
      </c>
      <c r="D1480" s="134">
        <v>40</v>
      </c>
      <c r="E1480" s="134">
        <v>38</v>
      </c>
      <c r="F1480" s="134">
        <v>35</v>
      </c>
      <c r="G1480" s="134">
        <v>36</v>
      </c>
      <c r="H1480" s="171">
        <f>IFERROR((Table5[[#This Row],[_202340]]-Table5[[#This Row],[_201940]])/Table5[[#This Row],[_201940]]*1,"")</f>
        <v>-0.1</v>
      </c>
    </row>
    <row r="1481" spans="1:8" ht="28.5">
      <c r="A1481" s="132">
        <v>175315</v>
      </c>
      <c r="B1481" s="134" t="s">
        <v>1153</v>
      </c>
      <c r="C1481" s="134">
        <v>1</v>
      </c>
      <c r="D1481" s="134">
        <v>2</v>
      </c>
      <c r="E1481" s="134">
        <v>1</v>
      </c>
      <c r="F1481" s="134">
        <v>1</v>
      </c>
      <c r="G1481" s="134">
        <v>1</v>
      </c>
      <c r="H1481" s="171">
        <f>IFERROR((Table5[[#This Row],[_202340]]-Table5[[#This Row],[_201940]])/Table5[[#This Row],[_201940]]*1,"")</f>
        <v>0</v>
      </c>
    </row>
    <row r="1482" spans="1:8" ht="28.5">
      <c r="A1482" s="132">
        <v>175315</v>
      </c>
      <c r="B1482" s="134" t="s">
        <v>1154</v>
      </c>
      <c r="C1482" s="134">
        <v>39</v>
      </c>
      <c r="D1482" s="134">
        <v>38</v>
      </c>
      <c r="E1482" s="134">
        <v>37</v>
      </c>
      <c r="F1482" s="134">
        <v>35</v>
      </c>
      <c r="G1482" s="134">
        <v>35</v>
      </c>
      <c r="H1482" s="171">
        <f>IFERROR((Table5[[#This Row],[_202340]]-Table5[[#This Row],[_201940]])/Table5[[#This Row],[_201940]]*1,"")</f>
        <v>-0.10256410256410256</v>
      </c>
    </row>
    <row r="1483" spans="1:8" ht="28.5">
      <c r="A1483" s="132">
        <v>175315</v>
      </c>
      <c r="B1483" s="134" t="s">
        <v>1155</v>
      </c>
      <c r="C1483" s="134">
        <v>36</v>
      </c>
      <c r="D1483" s="134">
        <v>36</v>
      </c>
      <c r="E1483" s="134">
        <v>33</v>
      </c>
      <c r="F1483" s="134">
        <v>35</v>
      </c>
      <c r="G1483" s="134">
        <v>31</v>
      </c>
      <c r="H1483" s="171">
        <f>IFERROR((Table5[[#This Row],[_202340]]-Table5[[#This Row],[_201940]])/Table5[[#This Row],[_201940]]*1,"")</f>
        <v>-0.1388888888888889</v>
      </c>
    </row>
    <row r="1484" spans="1:8">
      <c r="A1484" s="132">
        <v>175519</v>
      </c>
      <c r="B1484" s="134" t="s">
        <v>1179</v>
      </c>
      <c r="C1484" s="134">
        <v>95</v>
      </c>
      <c r="D1484" s="134">
        <v>48</v>
      </c>
      <c r="E1484" s="134">
        <v>28</v>
      </c>
      <c r="F1484" s="134">
        <v>29</v>
      </c>
      <c r="G1484" s="134">
        <v>37</v>
      </c>
      <c r="H1484" s="171">
        <f>IFERROR((Table5[[#This Row],[_202340]]-Table5[[#This Row],[_201940]])/Table5[[#This Row],[_201940]]*1,"")</f>
        <v>-0.61052631578947369</v>
      </c>
    </row>
    <row r="1485" spans="1:8">
      <c r="A1485" s="132">
        <v>175519</v>
      </c>
      <c r="B1485" s="134" t="s">
        <v>1131</v>
      </c>
      <c r="C1485" s="134">
        <v>0</v>
      </c>
      <c r="D1485" s="134">
        <v>0</v>
      </c>
      <c r="E1485" s="134">
        <v>0</v>
      </c>
      <c r="F1485" s="134">
        <v>0</v>
      </c>
      <c r="G1485" s="134">
        <v>0</v>
      </c>
      <c r="H1485" s="171" t="str">
        <f>IFERROR((Table5[[#This Row],[_202340]]-Table5[[#This Row],[_201940]])/Table5[[#This Row],[_201940]]*1,"")</f>
        <v/>
      </c>
    </row>
    <row r="1486" spans="1:8">
      <c r="A1486" s="132">
        <v>175519</v>
      </c>
      <c r="B1486" s="134" t="s">
        <v>1132</v>
      </c>
      <c r="C1486" s="134">
        <v>95</v>
      </c>
      <c r="D1486" s="134">
        <v>48</v>
      </c>
      <c r="E1486" s="134">
        <v>28</v>
      </c>
      <c r="F1486" s="134">
        <v>29</v>
      </c>
      <c r="G1486" s="134">
        <v>37</v>
      </c>
      <c r="H1486" s="171">
        <f>IFERROR((Table5[[#This Row],[_202340]]-Table5[[#This Row],[_201940]])/Table5[[#This Row],[_201940]]*1,"")</f>
        <v>-0.61052631578947369</v>
      </c>
    </row>
    <row r="1487" spans="1:8">
      <c r="A1487" s="132">
        <v>175519</v>
      </c>
      <c r="B1487" s="134" t="s">
        <v>1133</v>
      </c>
      <c r="C1487" s="134">
        <v>0</v>
      </c>
      <c r="D1487" s="134">
        <v>5</v>
      </c>
      <c r="E1487" s="134">
        <v>0</v>
      </c>
      <c r="F1487" s="134">
        <v>0</v>
      </c>
      <c r="G1487" s="134">
        <v>0</v>
      </c>
      <c r="H1487" s="171" t="str">
        <f>IFERROR((Table5[[#This Row],[_202340]]-Table5[[#This Row],[_201940]])/Table5[[#This Row],[_201940]]*1,"")</f>
        <v/>
      </c>
    </row>
    <row r="1488" spans="1:8" ht="28.5">
      <c r="A1488" s="132">
        <v>175519</v>
      </c>
      <c r="B1488" s="134" t="s">
        <v>1162</v>
      </c>
      <c r="C1488" s="134">
        <v>5</v>
      </c>
      <c r="D1488" s="134">
        <v>12</v>
      </c>
      <c r="E1488" s="134">
        <v>2</v>
      </c>
      <c r="F1488" s="134">
        <v>2</v>
      </c>
      <c r="G1488" s="134">
        <v>2</v>
      </c>
      <c r="H1488" s="171">
        <f>IFERROR((Table5[[#This Row],[_202340]]-Table5[[#This Row],[_201940]])/Table5[[#This Row],[_201940]]*1,"")</f>
        <v>-0.6</v>
      </c>
    </row>
    <row r="1489" spans="1:8" ht="28.5">
      <c r="A1489" s="132">
        <v>175519</v>
      </c>
      <c r="B1489" s="134" t="s">
        <v>1163</v>
      </c>
      <c r="C1489" s="134" t="s">
        <v>129</v>
      </c>
      <c r="D1489" s="134" t="s">
        <v>129</v>
      </c>
      <c r="E1489" s="134" t="s">
        <v>129</v>
      </c>
      <c r="F1489" s="134" t="s">
        <v>129</v>
      </c>
      <c r="G1489" s="134" t="s">
        <v>129</v>
      </c>
      <c r="H1489" s="171" t="str">
        <f>IFERROR((Table5[[#This Row],[_202340]]-Table5[[#This Row],[_201940]])/Table5[[#This Row],[_201940]]*1,"")</f>
        <v/>
      </c>
    </row>
    <row r="1490" spans="1:8">
      <c r="A1490" s="132">
        <v>175519</v>
      </c>
      <c r="B1490" s="134" t="s">
        <v>1136</v>
      </c>
      <c r="C1490" s="134">
        <v>5</v>
      </c>
      <c r="D1490" s="134">
        <v>17</v>
      </c>
      <c r="E1490" s="134">
        <v>2</v>
      </c>
      <c r="F1490" s="134">
        <v>2</v>
      </c>
      <c r="G1490" s="134">
        <v>2</v>
      </c>
      <c r="H1490" s="171">
        <f>IFERROR((Table5[[#This Row],[_202340]]-Table5[[#This Row],[_201940]])/Table5[[#This Row],[_201940]]*1,"")</f>
        <v>-0.6</v>
      </c>
    </row>
    <row r="1491" spans="1:8">
      <c r="A1491" s="132">
        <v>175519</v>
      </c>
      <c r="B1491" s="134" t="s">
        <v>1137</v>
      </c>
      <c r="C1491" s="134">
        <v>5</v>
      </c>
      <c r="D1491" s="134">
        <v>35</v>
      </c>
      <c r="E1491" s="134">
        <v>7</v>
      </c>
      <c r="F1491" s="134">
        <v>7</v>
      </c>
      <c r="G1491" s="134">
        <v>5</v>
      </c>
      <c r="H1491" s="171">
        <f>IFERROR((Table5[[#This Row],[_202340]]-Table5[[#This Row],[_201940]])/Table5[[#This Row],[_201940]]*1,"")</f>
        <v>0</v>
      </c>
    </row>
    <row r="1492" spans="1:8">
      <c r="A1492" s="132">
        <v>175519</v>
      </c>
      <c r="B1492" s="134" t="s">
        <v>1138</v>
      </c>
      <c r="C1492" s="134">
        <v>0</v>
      </c>
      <c r="D1492" s="134">
        <v>5</v>
      </c>
      <c r="E1492" s="134">
        <v>0</v>
      </c>
      <c r="F1492" s="134">
        <v>0</v>
      </c>
      <c r="G1492" s="134">
        <v>0</v>
      </c>
      <c r="H1492" s="171" t="str">
        <f>IFERROR((Table5[[#This Row],[_202340]]-Table5[[#This Row],[_201940]])/Table5[[#This Row],[_201940]]*1,"")</f>
        <v/>
      </c>
    </row>
    <row r="1493" spans="1:8" ht="28.5">
      <c r="A1493" s="132">
        <v>175519</v>
      </c>
      <c r="B1493" s="134" t="s">
        <v>1164</v>
      </c>
      <c r="C1493" s="134">
        <v>5</v>
      </c>
      <c r="D1493" s="134">
        <v>13</v>
      </c>
      <c r="E1493" s="134">
        <v>2</v>
      </c>
      <c r="F1493" s="134">
        <v>2</v>
      </c>
      <c r="G1493" s="134">
        <v>2</v>
      </c>
      <c r="H1493" s="171">
        <f>IFERROR((Table5[[#This Row],[_202340]]-Table5[[#This Row],[_201940]])/Table5[[#This Row],[_201940]]*1,"")</f>
        <v>-0.6</v>
      </c>
    </row>
    <row r="1494" spans="1:8" ht="28.5">
      <c r="A1494" s="132">
        <v>175519</v>
      </c>
      <c r="B1494" s="134" t="s">
        <v>1165</v>
      </c>
      <c r="C1494" s="134" t="s">
        <v>129</v>
      </c>
      <c r="D1494" s="134" t="s">
        <v>129</v>
      </c>
      <c r="E1494" s="134" t="s">
        <v>129</v>
      </c>
      <c r="F1494" s="134" t="s">
        <v>129</v>
      </c>
      <c r="G1494" s="134" t="s">
        <v>129</v>
      </c>
      <c r="H1494" s="171" t="str">
        <f>IFERROR((Table5[[#This Row],[_202340]]-Table5[[#This Row],[_201940]])/Table5[[#This Row],[_201940]]*1,"")</f>
        <v/>
      </c>
    </row>
    <row r="1495" spans="1:8">
      <c r="A1495" s="132">
        <v>175519</v>
      </c>
      <c r="B1495" s="134" t="s">
        <v>1141</v>
      </c>
      <c r="C1495" s="134">
        <v>5</v>
      </c>
      <c r="D1495" s="134">
        <v>18</v>
      </c>
      <c r="E1495" s="134">
        <v>2</v>
      </c>
      <c r="F1495" s="134">
        <v>2</v>
      </c>
      <c r="G1495" s="134">
        <v>2</v>
      </c>
      <c r="H1495" s="171">
        <f>IFERROR((Table5[[#This Row],[_202340]]-Table5[[#This Row],[_201940]])/Table5[[#This Row],[_201940]]*1,"")</f>
        <v>-0.6</v>
      </c>
    </row>
    <row r="1496" spans="1:8">
      <c r="A1496" s="132">
        <v>175519</v>
      </c>
      <c r="B1496" s="134" t="s">
        <v>1142</v>
      </c>
      <c r="C1496" s="134">
        <v>5</v>
      </c>
      <c r="D1496" s="134">
        <v>38</v>
      </c>
      <c r="E1496" s="134">
        <v>7</v>
      </c>
      <c r="F1496" s="134">
        <v>7</v>
      </c>
      <c r="G1496" s="134">
        <v>5</v>
      </c>
      <c r="H1496" s="171">
        <f>IFERROR((Table5[[#This Row],[_202340]]-Table5[[#This Row],[_201940]])/Table5[[#This Row],[_201940]]*1,"")</f>
        <v>0</v>
      </c>
    </row>
    <row r="1497" spans="1:8">
      <c r="A1497" s="132">
        <v>175519</v>
      </c>
      <c r="B1497" s="134" t="s">
        <v>1143</v>
      </c>
      <c r="C1497" s="134">
        <v>0</v>
      </c>
      <c r="D1497" s="134">
        <v>5</v>
      </c>
      <c r="E1497" s="134">
        <v>0</v>
      </c>
      <c r="F1497" s="134">
        <v>0</v>
      </c>
      <c r="G1497" s="134">
        <v>0</v>
      </c>
      <c r="H1497" s="171" t="str">
        <f>IFERROR((Table5[[#This Row],[_202340]]-Table5[[#This Row],[_201940]])/Table5[[#This Row],[_201940]]*1,"")</f>
        <v/>
      </c>
    </row>
    <row r="1498" spans="1:8" ht="28.5">
      <c r="A1498" s="132">
        <v>175519</v>
      </c>
      <c r="B1498" s="134" t="s">
        <v>1166</v>
      </c>
      <c r="C1498" s="134">
        <v>5</v>
      </c>
      <c r="D1498" s="134">
        <v>14</v>
      </c>
      <c r="E1498" s="134">
        <v>2</v>
      </c>
      <c r="F1498" s="134">
        <v>2</v>
      </c>
      <c r="G1498" s="134">
        <v>2</v>
      </c>
      <c r="H1498" s="171">
        <f>IFERROR((Table5[[#This Row],[_202340]]-Table5[[#This Row],[_201940]])/Table5[[#This Row],[_201940]]*1,"")</f>
        <v>-0.6</v>
      </c>
    </row>
    <row r="1499" spans="1:8" ht="28.5">
      <c r="A1499" s="132">
        <v>175519</v>
      </c>
      <c r="B1499" s="134" t="s">
        <v>1167</v>
      </c>
      <c r="C1499" s="134" t="s">
        <v>129</v>
      </c>
      <c r="D1499" s="134" t="s">
        <v>129</v>
      </c>
      <c r="E1499" s="134" t="s">
        <v>129</v>
      </c>
      <c r="F1499" s="134" t="s">
        <v>129</v>
      </c>
      <c r="G1499" s="134" t="s">
        <v>129</v>
      </c>
      <c r="H1499" s="171" t="str">
        <f>IFERROR((Table5[[#This Row],[_202340]]-Table5[[#This Row],[_201940]])/Table5[[#This Row],[_201940]]*1,"")</f>
        <v/>
      </c>
    </row>
    <row r="1500" spans="1:8">
      <c r="A1500" s="132">
        <v>175519</v>
      </c>
      <c r="B1500" s="134" t="s">
        <v>1146</v>
      </c>
      <c r="C1500" s="134">
        <v>5</v>
      </c>
      <c r="D1500" s="134">
        <v>19</v>
      </c>
      <c r="E1500" s="134">
        <v>2</v>
      </c>
      <c r="F1500" s="134">
        <v>2</v>
      </c>
      <c r="G1500" s="134">
        <v>2</v>
      </c>
      <c r="H1500" s="171">
        <f>IFERROR((Table5[[#This Row],[_202340]]-Table5[[#This Row],[_201940]])/Table5[[#This Row],[_201940]]*1,"")</f>
        <v>-0.6</v>
      </c>
    </row>
    <row r="1501" spans="1:8" ht="28.5">
      <c r="A1501" s="132">
        <v>175519</v>
      </c>
      <c r="B1501" s="134" t="s">
        <v>1147</v>
      </c>
      <c r="C1501" s="134">
        <v>1</v>
      </c>
      <c r="D1501" s="134">
        <v>1</v>
      </c>
      <c r="E1501" s="134">
        <v>0</v>
      </c>
      <c r="F1501" s="134">
        <v>0</v>
      </c>
      <c r="G1501" s="134">
        <v>0</v>
      </c>
      <c r="H1501" s="171">
        <f>IFERROR((Table5[[#This Row],[_202340]]-Table5[[#This Row],[_201940]])/Table5[[#This Row],[_201940]]*1,"")</f>
        <v>-1</v>
      </c>
    </row>
    <row r="1502" spans="1:8" ht="28.5">
      <c r="A1502" s="132">
        <v>175519</v>
      </c>
      <c r="B1502" s="134" t="s">
        <v>1148</v>
      </c>
      <c r="C1502" s="134">
        <v>50</v>
      </c>
      <c r="D1502" s="134">
        <v>19</v>
      </c>
      <c r="E1502" s="134">
        <v>17</v>
      </c>
      <c r="F1502" s="134">
        <v>14</v>
      </c>
      <c r="G1502" s="134">
        <v>21</v>
      </c>
      <c r="H1502" s="171">
        <f>IFERROR((Table5[[#This Row],[_202340]]-Table5[[#This Row],[_201940]])/Table5[[#This Row],[_201940]]*1,"")</f>
        <v>-0.57999999999999996</v>
      </c>
    </row>
    <row r="1503" spans="1:8" ht="28.5">
      <c r="A1503" s="132">
        <v>175519</v>
      </c>
      <c r="B1503" s="134" t="s">
        <v>1149</v>
      </c>
      <c r="C1503" s="134">
        <v>39</v>
      </c>
      <c r="D1503" s="134">
        <v>9</v>
      </c>
      <c r="E1503" s="134">
        <v>9</v>
      </c>
      <c r="F1503" s="134">
        <v>13</v>
      </c>
      <c r="G1503" s="134">
        <v>14</v>
      </c>
      <c r="H1503" s="171">
        <f>IFERROR((Table5[[#This Row],[_202340]]-Table5[[#This Row],[_201940]])/Table5[[#This Row],[_201940]]*1,"")</f>
        <v>-0.64102564102564108</v>
      </c>
    </row>
    <row r="1504" spans="1:8" ht="28.5">
      <c r="A1504" s="132">
        <v>175519</v>
      </c>
      <c r="B1504" s="134" t="s">
        <v>1150</v>
      </c>
      <c r="C1504" s="134">
        <v>90</v>
      </c>
      <c r="D1504" s="134">
        <v>29</v>
      </c>
      <c r="E1504" s="134">
        <v>26</v>
      </c>
      <c r="F1504" s="134">
        <v>27</v>
      </c>
      <c r="G1504" s="134">
        <v>35</v>
      </c>
      <c r="H1504" s="171">
        <f>IFERROR((Table5[[#This Row],[_202340]]-Table5[[#This Row],[_201940]])/Table5[[#This Row],[_201940]]*1,"")</f>
        <v>-0.61111111111111116</v>
      </c>
    </row>
    <row r="1505" spans="1:8">
      <c r="A1505" s="132">
        <v>175519</v>
      </c>
      <c r="B1505" s="134" t="s">
        <v>1151</v>
      </c>
      <c r="C1505" s="134">
        <v>5</v>
      </c>
      <c r="D1505" s="134">
        <v>40</v>
      </c>
      <c r="E1505" s="134">
        <v>7</v>
      </c>
      <c r="F1505" s="134">
        <v>7</v>
      </c>
      <c r="G1505" s="134">
        <v>5</v>
      </c>
      <c r="H1505" s="171">
        <f>IFERROR((Table5[[#This Row],[_202340]]-Table5[[#This Row],[_201940]])/Table5[[#This Row],[_201940]]*1,"")</f>
        <v>0</v>
      </c>
    </row>
    <row r="1506" spans="1:8" ht="28.5">
      <c r="A1506" s="132">
        <v>175519</v>
      </c>
      <c r="B1506" s="134" t="s">
        <v>1152</v>
      </c>
      <c r="C1506" s="134">
        <v>54</v>
      </c>
      <c r="D1506" s="134">
        <v>42</v>
      </c>
      <c r="E1506" s="134">
        <v>61</v>
      </c>
      <c r="F1506" s="134">
        <v>48</v>
      </c>
      <c r="G1506" s="134">
        <v>57</v>
      </c>
      <c r="H1506" s="171">
        <f>IFERROR((Table5[[#This Row],[_202340]]-Table5[[#This Row],[_201940]])/Table5[[#This Row],[_201940]]*1,"")</f>
        <v>5.5555555555555552E-2</v>
      </c>
    </row>
    <row r="1507" spans="1:8" ht="28.5">
      <c r="A1507" s="132">
        <v>175519</v>
      </c>
      <c r="B1507" s="134" t="s">
        <v>1153</v>
      </c>
      <c r="C1507" s="134">
        <v>1</v>
      </c>
      <c r="D1507" s="134">
        <v>2</v>
      </c>
      <c r="E1507" s="134">
        <v>0</v>
      </c>
      <c r="F1507" s="134">
        <v>0</v>
      </c>
      <c r="G1507" s="134">
        <v>0</v>
      </c>
      <c r="H1507" s="171">
        <f>IFERROR((Table5[[#This Row],[_202340]]-Table5[[#This Row],[_201940]])/Table5[[#This Row],[_201940]]*1,"")</f>
        <v>-1</v>
      </c>
    </row>
    <row r="1508" spans="1:8" ht="28.5">
      <c r="A1508" s="132">
        <v>175519</v>
      </c>
      <c r="B1508" s="134" t="s">
        <v>1154</v>
      </c>
      <c r="C1508" s="134">
        <v>53</v>
      </c>
      <c r="D1508" s="134">
        <v>40</v>
      </c>
      <c r="E1508" s="134">
        <v>61</v>
      </c>
      <c r="F1508" s="134">
        <v>48</v>
      </c>
      <c r="G1508" s="134">
        <v>57</v>
      </c>
      <c r="H1508" s="171">
        <f>IFERROR((Table5[[#This Row],[_202340]]-Table5[[#This Row],[_201940]])/Table5[[#This Row],[_201940]]*1,"")</f>
        <v>7.5471698113207544E-2</v>
      </c>
    </row>
    <row r="1509" spans="1:8" ht="28.5">
      <c r="A1509" s="132">
        <v>175519</v>
      </c>
      <c r="B1509" s="134" t="s">
        <v>1155</v>
      </c>
      <c r="C1509" s="134">
        <v>41</v>
      </c>
      <c r="D1509" s="134">
        <v>19</v>
      </c>
      <c r="E1509" s="134">
        <v>32</v>
      </c>
      <c r="F1509" s="134">
        <v>45</v>
      </c>
      <c r="G1509" s="134">
        <v>38</v>
      </c>
      <c r="H1509" s="171">
        <f>IFERROR((Table5[[#This Row],[_202340]]-Table5[[#This Row],[_201940]])/Table5[[#This Row],[_201940]]*1,"")</f>
        <v>-7.3170731707317069E-2</v>
      </c>
    </row>
    <row r="1510" spans="1:8">
      <c r="A1510" s="132">
        <v>175652</v>
      </c>
      <c r="B1510" s="134" t="s">
        <v>1179</v>
      </c>
      <c r="C1510" s="134">
        <v>1327</v>
      </c>
      <c r="D1510" s="134">
        <v>1677</v>
      </c>
      <c r="E1510" s="134">
        <v>626</v>
      </c>
      <c r="F1510" s="134">
        <v>670</v>
      </c>
      <c r="G1510" s="134">
        <v>421</v>
      </c>
      <c r="H1510" s="171">
        <f>IFERROR((Table5[[#This Row],[_202340]]-Table5[[#This Row],[_201940]])/Table5[[#This Row],[_201940]]*1,"")</f>
        <v>-0.68274302938960063</v>
      </c>
    </row>
    <row r="1511" spans="1:8">
      <c r="A1511" s="132">
        <v>175652</v>
      </c>
      <c r="B1511" s="134" t="s">
        <v>1131</v>
      </c>
      <c r="C1511" s="134">
        <v>0</v>
      </c>
      <c r="D1511" s="134">
        <v>2</v>
      </c>
      <c r="E1511" s="134">
        <v>0</v>
      </c>
      <c r="F1511" s="134">
        <v>0</v>
      </c>
      <c r="G1511" s="134">
        <v>0</v>
      </c>
      <c r="H1511" s="171" t="str">
        <f>IFERROR((Table5[[#This Row],[_202340]]-Table5[[#This Row],[_201940]])/Table5[[#This Row],[_201940]]*1,"")</f>
        <v/>
      </c>
    </row>
    <row r="1512" spans="1:8">
      <c r="A1512" s="132">
        <v>175652</v>
      </c>
      <c r="B1512" s="134" t="s">
        <v>1132</v>
      </c>
      <c r="C1512" s="134">
        <v>1327</v>
      </c>
      <c r="D1512" s="134">
        <v>1675</v>
      </c>
      <c r="E1512" s="134">
        <v>626</v>
      </c>
      <c r="F1512" s="134">
        <v>670</v>
      </c>
      <c r="G1512" s="134">
        <v>421</v>
      </c>
      <c r="H1512" s="171">
        <f>IFERROR((Table5[[#This Row],[_202340]]-Table5[[#This Row],[_201940]])/Table5[[#This Row],[_201940]]*1,"")</f>
        <v>-0.68274302938960063</v>
      </c>
    </row>
    <row r="1513" spans="1:8">
      <c r="A1513" s="132">
        <v>175652</v>
      </c>
      <c r="B1513" s="134" t="s">
        <v>1133</v>
      </c>
      <c r="C1513" s="134">
        <v>17</v>
      </c>
      <c r="D1513" s="134">
        <v>182</v>
      </c>
      <c r="E1513" s="134">
        <v>8</v>
      </c>
      <c r="F1513" s="134">
        <v>12</v>
      </c>
      <c r="G1513" s="134">
        <v>11</v>
      </c>
      <c r="H1513" s="171">
        <f>IFERROR((Table5[[#This Row],[_202340]]-Table5[[#This Row],[_201940]])/Table5[[#This Row],[_201940]]*1,"")</f>
        <v>-0.35294117647058826</v>
      </c>
    </row>
    <row r="1514" spans="1:8" ht="28.5">
      <c r="A1514" s="132">
        <v>175652</v>
      </c>
      <c r="B1514" s="134" t="s">
        <v>1162</v>
      </c>
      <c r="C1514" s="134">
        <v>290</v>
      </c>
      <c r="D1514" s="134">
        <v>218</v>
      </c>
      <c r="E1514" s="134">
        <v>62</v>
      </c>
      <c r="F1514" s="134">
        <v>59</v>
      </c>
      <c r="G1514" s="134">
        <v>18</v>
      </c>
      <c r="H1514" s="171">
        <f>IFERROR((Table5[[#This Row],[_202340]]-Table5[[#This Row],[_201940]])/Table5[[#This Row],[_201940]]*1,"")</f>
        <v>-0.93793103448275861</v>
      </c>
    </row>
    <row r="1515" spans="1:8" ht="28.5">
      <c r="A1515" s="132">
        <v>175652</v>
      </c>
      <c r="B1515" s="134" t="s">
        <v>1163</v>
      </c>
      <c r="C1515" s="134" t="s">
        <v>129</v>
      </c>
      <c r="D1515" s="134" t="s">
        <v>129</v>
      </c>
      <c r="E1515" s="134" t="s">
        <v>129</v>
      </c>
      <c r="F1515" s="134" t="s">
        <v>129</v>
      </c>
      <c r="G1515" s="134" t="s">
        <v>129</v>
      </c>
      <c r="H1515" s="171" t="str">
        <f>IFERROR((Table5[[#This Row],[_202340]]-Table5[[#This Row],[_201940]])/Table5[[#This Row],[_201940]]*1,"")</f>
        <v/>
      </c>
    </row>
    <row r="1516" spans="1:8">
      <c r="A1516" s="132">
        <v>175652</v>
      </c>
      <c r="B1516" s="134" t="s">
        <v>1136</v>
      </c>
      <c r="C1516" s="134">
        <v>307</v>
      </c>
      <c r="D1516" s="134">
        <v>400</v>
      </c>
      <c r="E1516" s="134">
        <v>70</v>
      </c>
      <c r="F1516" s="134">
        <v>71</v>
      </c>
      <c r="G1516" s="134">
        <v>29</v>
      </c>
      <c r="H1516" s="171">
        <f>IFERROR((Table5[[#This Row],[_202340]]-Table5[[#This Row],[_201940]])/Table5[[#This Row],[_201940]]*1,"")</f>
        <v>-0.90553745928338758</v>
      </c>
    </row>
    <row r="1517" spans="1:8">
      <c r="A1517" s="132">
        <v>175652</v>
      </c>
      <c r="B1517" s="134" t="s">
        <v>1137</v>
      </c>
      <c r="C1517" s="134">
        <v>23</v>
      </c>
      <c r="D1517" s="134">
        <v>24</v>
      </c>
      <c r="E1517" s="134">
        <v>11</v>
      </c>
      <c r="F1517" s="134">
        <v>11</v>
      </c>
      <c r="G1517" s="134">
        <v>7</v>
      </c>
      <c r="H1517" s="171">
        <f>IFERROR((Table5[[#This Row],[_202340]]-Table5[[#This Row],[_201940]])/Table5[[#This Row],[_201940]]*1,"")</f>
        <v>-0.69565217391304346</v>
      </c>
    </row>
    <row r="1518" spans="1:8">
      <c r="A1518" s="132">
        <v>175652</v>
      </c>
      <c r="B1518" s="134" t="s">
        <v>1138</v>
      </c>
      <c r="C1518" s="134">
        <v>20</v>
      </c>
      <c r="D1518" s="134">
        <v>214</v>
      </c>
      <c r="E1518" s="134">
        <v>8</v>
      </c>
      <c r="F1518" s="134">
        <v>49</v>
      </c>
      <c r="G1518" s="134">
        <v>11</v>
      </c>
      <c r="H1518" s="171">
        <f>IFERROR((Table5[[#This Row],[_202340]]-Table5[[#This Row],[_201940]])/Table5[[#This Row],[_201940]]*1,"")</f>
        <v>-0.45</v>
      </c>
    </row>
    <row r="1519" spans="1:8" ht="28.5">
      <c r="A1519" s="132">
        <v>175652</v>
      </c>
      <c r="B1519" s="134" t="s">
        <v>1164</v>
      </c>
      <c r="C1519" s="134">
        <v>316</v>
      </c>
      <c r="D1519" s="134">
        <v>257</v>
      </c>
      <c r="E1519" s="134">
        <v>70</v>
      </c>
      <c r="F1519" s="134">
        <v>63</v>
      </c>
      <c r="G1519" s="134">
        <v>22</v>
      </c>
      <c r="H1519" s="171">
        <f>IFERROR((Table5[[#This Row],[_202340]]-Table5[[#This Row],[_201940]])/Table5[[#This Row],[_201940]]*1,"")</f>
        <v>-0.930379746835443</v>
      </c>
    </row>
    <row r="1520" spans="1:8" ht="28.5">
      <c r="A1520" s="132">
        <v>175652</v>
      </c>
      <c r="B1520" s="134" t="s">
        <v>1165</v>
      </c>
      <c r="C1520" s="134" t="s">
        <v>129</v>
      </c>
      <c r="D1520" s="134" t="s">
        <v>129</v>
      </c>
      <c r="E1520" s="134" t="s">
        <v>129</v>
      </c>
      <c r="F1520" s="134" t="s">
        <v>129</v>
      </c>
      <c r="G1520" s="134" t="s">
        <v>129</v>
      </c>
      <c r="H1520" s="171" t="str">
        <f>IFERROR((Table5[[#This Row],[_202340]]-Table5[[#This Row],[_201940]])/Table5[[#This Row],[_201940]]*1,"")</f>
        <v/>
      </c>
    </row>
    <row r="1521" spans="1:8">
      <c r="A1521" s="132">
        <v>175652</v>
      </c>
      <c r="B1521" s="134" t="s">
        <v>1141</v>
      </c>
      <c r="C1521" s="134">
        <v>336</v>
      </c>
      <c r="D1521" s="134">
        <v>471</v>
      </c>
      <c r="E1521" s="134">
        <v>78</v>
      </c>
      <c r="F1521" s="134">
        <v>112</v>
      </c>
      <c r="G1521" s="134">
        <v>33</v>
      </c>
      <c r="H1521" s="171">
        <f>IFERROR((Table5[[#This Row],[_202340]]-Table5[[#This Row],[_201940]])/Table5[[#This Row],[_201940]]*1,"")</f>
        <v>-0.9017857142857143</v>
      </c>
    </row>
    <row r="1522" spans="1:8">
      <c r="A1522" s="132">
        <v>175652</v>
      </c>
      <c r="B1522" s="134" t="s">
        <v>1142</v>
      </c>
      <c r="C1522" s="134">
        <v>25</v>
      </c>
      <c r="D1522" s="134">
        <v>28</v>
      </c>
      <c r="E1522" s="134">
        <v>12</v>
      </c>
      <c r="F1522" s="134">
        <v>17</v>
      </c>
      <c r="G1522" s="134">
        <v>8</v>
      </c>
      <c r="H1522" s="171">
        <f>IFERROR((Table5[[#This Row],[_202340]]-Table5[[#This Row],[_201940]])/Table5[[#This Row],[_201940]]*1,"")</f>
        <v>-0.68</v>
      </c>
    </row>
    <row r="1523" spans="1:8">
      <c r="A1523" s="132">
        <v>175652</v>
      </c>
      <c r="B1523" s="134" t="s">
        <v>1143</v>
      </c>
      <c r="C1523" s="134">
        <v>21</v>
      </c>
      <c r="D1523" s="134">
        <v>233</v>
      </c>
      <c r="E1523" s="134">
        <v>8</v>
      </c>
      <c r="F1523" s="134">
        <v>88</v>
      </c>
      <c r="G1523" s="134">
        <v>21</v>
      </c>
      <c r="H1523" s="171">
        <f>IFERROR((Table5[[#This Row],[_202340]]-Table5[[#This Row],[_201940]])/Table5[[#This Row],[_201940]]*1,"")</f>
        <v>0</v>
      </c>
    </row>
    <row r="1524" spans="1:8" ht="28.5">
      <c r="A1524" s="132">
        <v>175652</v>
      </c>
      <c r="B1524" s="134" t="s">
        <v>1166</v>
      </c>
      <c r="C1524" s="134">
        <v>321</v>
      </c>
      <c r="D1524" s="134">
        <v>268</v>
      </c>
      <c r="E1524" s="134">
        <v>74</v>
      </c>
      <c r="F1524" s="134">
        <v>64</v>
      </c>
      <c r="G1524" s="134">
        <v>31</v>
      </c>
      <c r="H1524" s="171">
        <f>IFERROR((Table5[[#This Row],[_202340]]-Table5[[#This Row],[_201940]])/Table5[[#This Row],[_201940]]*1,"")</f>
        <v>-0.90342679127725856</v>
      </c>
    </row>
    <row r="1525" spans="1:8" ht="28.5">
      <c r="A1525" s="132">
        <v>175652</v>
      </c>
      <c r="B1525" s="134" t="s">
        <v>1167</v>
      </c>
      <c r="C1525" s="134" t="s">
        <v>129</v>
      </c>
      <c r="D1525" s="134" t="s">
        <v>129</v>
      </c>
      <c r="E1525" s="134" t="s">
        <v>129</v>
      </c>
      <c r="F1525" s="134" t="s">
        <v>129</v>
      </c>
      <c r="G1525" s="134" t="s">
        <v>129</v>
      </c>
      <c r="H1525" s="171" t="str">
        <f>IFERROR((Table5[[#This Row],[_202340]]-Table5[[#This Row],[_201940]])/Table5[[#This Row],[_201940]]*1,"")</f>
        <v/>
      </c>
    </row>
    <row r="1526" spans="1:8">
      <c r="A1526" s="132">
        <v>175652</v>
      </c>
      <c r="B1526" s="134" t="s">
        <v>1146</v>
      </c>
      <c r="C1526" s="134">
        <v>342</v>
      </c>
      <c r="D1526" s="134">
        <v>501</v>
      </c>
      <c r="E1526" s="134">
        <v>82</v>
      </c>
      <c r="F1526" s="134">
        <v>152</v>
      </c>
      <c r="G1526" s="134">
        <v>52</v>
      </c>
      <c r="H1526" s="171">
        <f>IFERROR((Table5[[#This Row],[_202340]]-Table5[[#This Row],[_201940]])/Table5[[#This Row],[_201940]]*1,"")</f>
        <v>-0.84795321637426901</v>
      </c>
    </row>
    <row r="1527" spans="1:8" ht="28.5">
      <c r="A1527" s="132">
        <v>175652</v>
      </c>
      <c r="B1527" s="134" t="s">
        <v>1147</v>
      </c>
      <c r="C1527" s="134">
        <v>9</v>
      </c>
      <c r="D1527" s="134">
        <v>6</v>
      </c>
      <c r="E1527" s="134">
        <v>2</v>
      </c>
      <c r="F1527" s="134">
        <v>2</v>
      </c>
      <c r="G1527" s="134">
        <v>3</v>
      </c>
      <c r="H1527" s="171">
        <f>IFERROR((Table5[[#This Row],[_202340]]-Table5[[#This Row],[_201940]])/Table5[[#This Row],[_201940]]*1,"")</f>
        <v>-0.66666666666666663</v>
      </c>
    </row>
    <row r="1528" spans="1:8" ht="28.5">
      <c r="A1528" s="132">
        <v>175652</v>
      </c>
      <c r="B1528" s="134" t="s">
        <v>1148</v>
      </c>
      <c r="C1528" s="134">
        <v>306</v>
      </c>
      <c r="D1528" s="134">
        <v>548</v>
      </c>
      <c r="E1528" s="134">
        <v>406</v>
      </c>
      <c r="F1528" s="134">
        <v>397</v>
      </c>
      <c r="G1528" s="134">
        <v>256</v>
      </c>
      <c r="H1528" s="171">
        <f>IFERROR((Table5[[#This Row],[_202340]]-Table5[[#This Row],[_201940]])/Table5[[#This Row],[_201940]]*1,"")</f>
        <v>-0.16339869281045752</v>
      </c>
    </row>
    <row r="1529" spans="1:8" ht="28.5">
      <c r="A1529" s="132">
        <v>175652</v>
      </c>
      <c r="B1529" s="134" t="s">
        <v>1149</v>
      </c>
      <c r="C1529" s="134">
        <v>670</v>
      </c>
      <c r="D1529" s="134">
        <v>620</v>
      </c>
      <c r="E1529" s="134">
        <v>136</v>
      </c>
      <c r="F1529" s="134">
        <v>119</v>
      </c>
      <c r="G1529" s="134">
        <v>110</v>
      </c>
      <c r="H1529" s="171">
        <f>IFERROR((Table5[[#This Row],[_202340]]-Table5[[#This Row],[_201940]])/Table5[[#This Row],[_201940]]*1,"")</f>
        <v>-0.83582089552238803</v>
      </c>
    </row>
    <row r="1530" spans="1:8" ht="28.5">
      <c r="A1530" s="132">
        <v>175652</v>
      </c>
      <c r="B1530" s="134" t="s">
        <v>1150</v>
      </c>
      <c r="C1530" s="134">
        <v>985</v>
      </c>
      <c r="D1530" s="134">
        <v>1174</v>
      </c>
      <c r="E1530" s="134">
        <v>544</v>
      </c>
      <c r="F1530" s="134">
        <v>518</v>
      </c>
      <c r="G1530" s="134">
        <v>369</v>
      </c>
      <c r="H1530" s="171">
        <f>IFERROR((Table5[[#This Row],[_202340]]-Table5[[#This Row],[_201940]])/Table5[[#This Row],[_201940]]*1,"")</f>
        <v>-0.62538071065989853</v>
      </c>
    </row>
    <row r="1531" spans="1:8">
      <c r="A1531" s="132">
        <v>175652</v>
      </c>
      <c r="B1531" s="134" t="s">
        <v>1151</v>
      </c>
      <c r="C1531" s="134">
        <v>26</v>
      </c>
      <c r="D1531" s="134">
        <v>30</v>
      </c>
      <c r="E1531" s="134">
        <v>13</v>
      </c>
      <c r="F1531" s="134">
        <v>23</v>
      </c>
      <c r="G1531" s="134">
        <v>12</v>
      </c>
      <c r="H1531" s="171">
        <f>IFERROR((Table5[[#This Row],[_202340]]-Table5[[#This Row],[_201940]])/Table5[[#This Row],[_201940]]*1,"")</f>
        <v>-0.53846153846153844</v>
      </c>
    </row>
    <row r="1532" spans="1:8" ht="28.5">
      <c r="A1532" s="132">
        <v>175652</v>
      </c>
      <c r="B1532" s="134" t="s">
        <v>1152</v>
      </c>
      <c r="C1532" s="134">
        <v>24</v>
      </c>
      <c r="D1532" s="134">
        <v>33</v>
      </c>
      <c r="E1532" s="134">
        <v>65</v>
      </c>
      <c r="F1532" s="134">
        <v>60</v>
      </c>
      <c r="G1532" s="134">
        <v>62</v>
      </c>
      <c r="H1532" s="171">
        <f>IFERROR((Table5[[#This Row],[_202340]]-Table5[[#This Row],[_201940]])/Table5[[#This Row],[_201940]]*1,"")</f>
        <v>1.5833333333333333</v>
      </c>
    </row>
    <row r="1533" spans="1:8" ht="28.5">
      <c r="A1533" s="132">
        <v>175652</v>
      </c>
      <c r="B1533" s="134" t="s">
        <v>1153</v>
      </c>
      <c r="C1533" s="134">
        <v>1</v>
      </c>
      <c r="D1533" s="134">
        <v>0</v>
      </c>
      <c r="E1533" s="134">
        <v>0</v>
      </c>
      <c r="F1533" s="134">
        <v>0</v>
      </c>
      <c r="G1533" s="134">
        <v>1</v>
      </c>
      <c r="H1533" s="171">
        <f>IFERROR((Table5[[#This Row],[_202340]]-Table5[[#This Row],[_201940]])/Table5[[#This Row],[_201940]]*1,"")</f>
        <v>0</v>
      </c>
    </row>
    <row r="1534" spans="1:8" ht="28.5">
      <c r="A1534" s="132">
        <v>175652</v>
      </c>
      <c r="B1534" s="134" t="s">
        <v>1154</v>
      </c>
      <c r="C1534" s="134">
        <v>23</v>
      </c>
      <c r="D1534" s="134">
        <v>33</v>
      </c>
      <c r="E1534" s="134">
        <v>65</v>
      </c>
      <c r="F1534" s="134">
        <v>59</v>
      </c>
      <c r="G1534" s="134">
        <v>61</v>
      </c>
      <c r="H1534" s="171">
        <f>IFERROR((Table5[[#This Row],[_202340]]-Table5[[#This Row],[_201940]])/Table5[[#This Row],[_201940]]*1,"")</f>
        <v>1.6521739130434783</v>
      </c>
    </row>
    <row r="1535" spans="1:8" ht="28.5">
      <c r="A1535" s="132">
        <v>175652</v>
      </c>
      <c r="B1535" s="134" t="s">
        <v>1155</v>
      </c>
      <c r="C1535" s="134">
        <v>50</v>
      </c>
      <c r="D1535" s="134">
        <v>37</v>
      </c>
      <c r="E1535" s="134">
        <v>22</v>
      </c>
      <c r="F1535" s="134">
        <v>18</v>
      </c>
      <c r="G1535" s="134">
        <v>26</v>
      </c>
      <c r="H1535" s="171">
        <f>IFERROR((Table5[[#This Row],[_202340]]-Table5[[#This Row],[_201940]])/Table5[[#This Row],[_201940]]*1,"")</f>
        <v>-0.48</v>
      </c>
    </row>
    <row r="1536" spans="1:8">
      <c r="A1536" s="132">
        <v>175935</v>
      </c>
      <c r="B1536" s="134" t="s">
        <v>1179</v>
      </c>
      <c r="C1536" s="134">
        <v>307</v>
      </c>
      <c r="D1536" s="134">
        <v>414</v>
      </c>
      <c r="E1536" s="134">
        <v>516</v>
      </c>
      <c r="F1536" s="134">
        <v>511</v>
      </c>
      <c r="G1536" s="134">
        <v>627</v>
      </c>
      <c r="H1536" s="171">
        <f>IFERROR((Table5[[#This Row],[_202340]]-Table5[[#This Row],[_201940]])/Table5[[#This Row],[_201940]]*1,"")</f>
        <v>1.0423452768729642</v>
      </c>
    </row>
    <row r="1537" spans="1:8">
      <c r="A1537" s="132">
        <v>175935</v>
      </c>
      <c r="B1537" s="134" t="s">
        <v>1131</v>
      </c>
      <c r="C1537" s="134">
        <v>0</v>
      </c>
      <c r="D1537" s="134">
        <v>0</v>
      </c>
      <c r="E1537" s="134">
        <v>0</v>
      </c>
      <c r="F1537" s="134">
        <v>0</v>
      </c>
      <c r="G1537" s="134">
        <v>0</v>
      </c>
      <c r="H1537" s="171" t="str">
        <f>IFERROR((Table5[[#This Row],[_202340]]-Table5[[#This Row],[_201940]])/Table5[[#This Row],[_201940]]*1,"")</f>
        <v/>
      </c>
    </row>
    <row r="1538" spans="1:8">
      <c r="A1538" s="132">
        <v>175935</v>
      </c>
      <c r="B1538" s="134" t="s">
        <v>1132</v>
      </c>
      <c r="C1538" s="134">
        <v>307</v>
      </c>
      <c r="D1538" s="134">
        <v>414</v>
      </c>
      <c r="E1538" s="134">
        <v>516</v>
      </c>
      <c r="F1538" s="134">
        <v>511</v>
      </c>
      <c r="G1538" s="134">
        <v>627</v>
      </c>
      <c r="H1538" s="171">
        <f>IFERROR((Table5[[#This Row],[_202340]]-Table5[[#This Row],[_201940]])/Table5[[#This Row],[_201940]]*1,"")</f>
        <v>1.0423452768729642</v>
      </c>
    </row>
    <row r="1539" spans="1:8">
      <c r="A1539" s="132">
        <v>175935</v>
      </c>
      <c r="B1539" s="134" t="s">
        <v>1133</v>
      </c>
      <c r="C1539" s="134">
        <v>13</v>
      </c>
      <c r="D1539" s="134">
        <v>19</v>
      </c>
      <c r="E1539" s="134">
        <v>20</v>
      </c>
      <c r="F1539" s="134">
        <v>19</v>
      </c>
      <c r="G1539" s="134">
        <v>35</v>
      </c>
      <c r="H1539" s="171">
        <f>IFERROR((Table5[[#This Row],[_202340]]-Table5[[#This Row],[_201940]])/Table5[[#This Row],[_201940]]*1,"")</f>
        <v>1.6923076923076923</v>
      </c>
    </row>
    <row r="1540" spans="1:8" ht="28.5">
      <c r="A1540" s="132">
        <v>175935</v>
      </c>
      <c r="B1540" s="134" t="s">
        <v>1162</v>
      </c>
      <c r="C1540" s="134">
        <v>53</v>
      </c>
      <c r="D1540" s="134">
        <v>61</v>
      </c>
      <c r="E1540" s="134">
        <v>67</v>
      </c>
      <c r="F1540" s="134">
        <v>94</v>
      </c>
      <c r="G1540" s="134">
        <v>114</v>
      </c>
      <c r="H1540" s="171">
        <f>IFERROR((Table5[[#This Row],[_202340]]-Table5[[#This Row],[_201940]])/Table5[[#This Row],[_201940]]*1,"")</f>
        <v>1.1509433962264151</v>
      </c>
    </row>
    <row r="1541" spans="1:8" ht="28.5">
      <c r="A1541" s="132">
        <v>175935</v>
      </c>
      <c r="B1541" s="134" t="s">
        <v>1163</v>
      </c>
      <c r="C1541" s="134" t="s">
        <v>129</v>
      </c>
      <c r="D1541" s="134" t="s">
        <v>129</v>
      </c>
      <c r="E1541" s="134" t="s">
        <v>129</v>
      </c>
      <c r="F1541" s="134" t="s">
        <v>129</v>
      </c>
      <c r="G1541" s="134" t="s">
        <v>129</v>
      </c>
      <c r="H1541" s="171" t="str">
        <f>IFERROR((Table5[[#This Row],[_202340]]-Table5[[#This Row],[_201940]])/Table5[[#This Row],[_201940]]*1,"")</f>
        <v/>
      </c>
    </row>
    <row r="1542" spans="1:8">
      <c r="A1542" s="132">
        <v>175935</v>
      </c>
      <c r="B1542" s="134" t="s">
        <v>1136</v>
      </c>
      <c r="C1542" s="134">
        <v>66</v>
      </c>
      <c r="D1542" s="134">
        <v>80</v>
      </c>
      <c r="E1542" s="134">
        <v>87</v>
      </c>
      <c r="F1542" s="134">
        <v>113</v>
      </c>
      <c r="G1542" s="134">
        <v>149</v>
      </c>
      <c r="H1542" s="171">
        <f>IFERROR((Table5[[#This Row],[_202340]]-Table5[[#This Row],[_201940]])/Table5[[#This Row],[_201940]]*1,"")</f>
        <v>1.2575757575757576</v>
      </c>
    </row>
    <row r="1543" spans="1:8">
      <c r="A1543" s="132">
        <v>175935</v>
      </c>
      <c r="B1543" s="134" t="s">
        <v>1137</v>
      </c>
      <c r="C1543" s="134">
        <v>21</v>
      </c>
      <c r="D1543" s="134">
        <v>19</v>
      </c>
      <c r="E1543" s="134">
        <v>17</v>
      </c>
      <c r="F1543" s="134">
        <v>22</v>
      </c>
      <c r="G1543" s="134">
        <v>24</v>
      </c>
      <c r="H1543" s="171">
        <f>IFERROR((Table5[[#This Row],[_202340]]-Table5[[#This Row],[_201940]])/Table5[[#This Row],[_201940]]*1,"")</f>
        <v>0.14285714285714285</v>
      </c>
    </row>
    <row r="1544" spans="1:8">
      <c r="A1544" s="132">
        <v>175935</v>
      </c>
      <c r="B1544" s="134" t="s">
        <v>1138</v>
      </c>
      <c r="C1544" s="134">
        <v>15</v>
      </c>
      <c r="D1544" s="134">
        <v>21</v>
      </c>
      <c r="E1544" s="134">
        <v>22</v>
      </c>
      <c r="F1544" s="134">
        <v>22</v>
      </c>
      <c r="G1544" s="134">
        <v>44</v>
      </c>
      <c r="H1544" s="171">
        <f>IFERROR((Table5[[#This Row],[_202340]]-Table5[[#This Row],[_201940]])/Table5[[#This Row],[_201940]]*1,"")</f>
        <v>1.9333333333333333</v>
      </c>
    </row>
    <row r="1545" spans="1:8" ht="28.5">
      <c r="A1545" s="132">
        <v>175935</v>
      </c>
      <c r="B1545" s="134" t="s">
        <v>1164</v>
      </c>
      <c r="C1545" s="134">
        <v>66</v>
      </c>
      <c r="D1545" s="134">
        <v>70</v>
      </c>
      <c r="E1545" s="134">
        <v>85</v>
      </c>
      <c r="F1545" s="134">
        <v>102</v>
      </c>
      <c r="G1545" s="134">
        <v>128</v>
      </c>
      <c r="H1545" s="171">
        <f>IFERROR((Table5[[#This Row],[_202340]]-Table5[[#This Row],[_201940]])/Table5[[#This Row],[_201940]]*1,"")</f>
        <v>0.93939393939393945</v>
      </c>
    </row>
    <row r="1546" spans="1:8" ht="28.5">
      <c r="A1546" s="132">
        <v>175935</v>
      </c>
      <c r="B1546" s="134" t="s">
        <v>1165</v>
      </c>
      <c r="C1546" s="134" t="s">
        <v>129</v>
      </c>
      <c r="D1546" s="134" t="s">
        <v>129</v>
      </c>
      <c r="E1546" s="134" t="s">
        <v>129</v>
      </c>
      <c r="F1546" s="134" t="s">
        <v>129</v>
      </c>
      <c r="G1546" s="134" t="s">
        <v>129</v>
      </c>
      <c r="H1546" s="171" t="str">
        <f>IFERROR((Table5[[#This Row],[_202340]]-Table5[[#This Row],[_201940]])/Table5[[#This Row],[_201940]]*1,"")</f>
        <v/>
      </c>
    </row>
    <row r="1547" spans="1:8">
      <c r="A1547" s="132">
        <v>175935</v>
      </c>
      <c r="B1547" s="134" t="s">
        <v>1141</v>
      </c>
      <c r="C1547" s="134">
        <v>81</v>
      </c>
      <c r="D1547" s="134">
        <v>91</v>
      </c>
      <c r="E1547" s="134">
        <v>107</v>
      </c>
      <c r="F1547" s="134">
        <v>124</v>
      </c>
      <c r="G1547" s="134">
        <v>172</v>
      </c>
      <c r="H1547" s="171">
        <f>IFERROR((Table5[[#This Row],[_202340]]-Table5[[#This Row],[_201940]])/Table5[[#This Row],[_201940]]*1,"")</f>
        <v>1.1234567901234569</v>
      </c>
    </row>
    <row r="1548" spans="1:8">
      <c r="A1548" s="132">
        <v>175935</v>
      </c>
      <c r="B1548" s="134" t="s">
        <v>1142</v>
      </c>
      <c r="C1548" s="134">
        <v>26</v>
      </c>
      <c r="D1548" s="134">
        <v>22</v>
      </c>
      <c r="E1548" s="134">
        <v>21</v>
      </c>
      <c r="F1548" s="134">
        <v>24</v>
      </c>
      <c r="G1548" s="134">
        <v>27</v>
      </c>
      <c r="H1548" s="171">
        <f>IFERROR((Table5[[#This Row],[_202340]]-Table5[[#This Row],[_201940]])/Table5[[#This Row],[_201940]]*1,"")</f>
        <v>3.8461538461538464E-2</v>
      </c>
    </row>
    <row r="1549" spans="1:8">
      <c r="A1549" s="132">
        <v>175935</v>
      </c>
      <c r="B1549" s="134" t="s">
        <v>1143</v>
      </c>
      <c r="C1549" s="134">
        <v>15</v>
      </c>
      <c r="D1549" s="134">
        <v>22</v>
      </c>
      <c r="E1549" s="134">
        <v>25</v>
      </c>
      <c r="F1549" s="134">
        <v>24</v>
      </c>
      <c r="G1549" s="134">
        <v>49</v>
      </c>
      <c r="H1549" s="171">
        <f>IFERROR((Table5[[#This Row],[_202340]]-Table5[[#This Row],[_201940]])/Table5[[#This Row],[_201940]]*1,"")</f>
        <v>2.2666666666666666</v>
      </c>
    </row>
    <row r="1550" spans="1:8" ht="28.5">
      <c r="A1550" s="132">
        <v>175935</v>
      </c>
      <c r="B1550" s="134" t="s">
        <v>1166</v>
      </c>
      <c r="C1550" s="134">
        <v>72</v>
      </c>
      <c r="D1550" s="134">
        <v>70</v>
      </c>
      <c r="E1550" s="134">
        <v>87</v>
      </c>
      <c r="F1550" s="134">
        <v>107</v>
      </c>
      <c r="G1550" s="134">
        <v>131</v>
      </c>
      <c r="H1550" s="171">
        <f>IFERROR((Table5[[#This Row],[_202340]]-Table5[[#This Row],[_201940]])/Table5[[#This Row],[_201940]]*1,"")</f>
        <v>0.81944444444444442</v>
      </c>
    </row>
    <row r="1551" spans="1:8" ht="28.5">
      <c r="A1551" s="132">
        <v>175935</v>
      </c>
      <c r="B1551" s="134" t="s">
        <v>1167</v>
      </c>
      <c r="C1551" s="134" t="s">
        <v>129</v>
      </c>
      <c r="D1551" s="134" t="s">
        <v>129</v>
      </c>
      <c r="E1551" s="134" t="s">
        <v>129</v>
      </c>
      <c r="F1551" s="134" t="s">
        <v>129</v>
      </c>
      <c r="G1551" s="134" t="s">
        <v>129</v>
      </c>
      <c r="H1551" s="171" t="str">
        <f>IFERROR((Table5[[#This Row],[_202340]]-Table5[[#This Row],[_201940]])/Table5[[#This Row],[_201940]]*1,"")</f>
        <v/>
      </c>
    </row>
    <row r="1552" spans="1:8">
      <c r="A1552" s="132">
        <v>175935</v>
      </c>
      <c r="B1552" s="134" t="s">
        <v>1146</v>
      </c>
      <c r="C1552" s="134">
        <v>87</v>
      </c>
      <c r="D1552" s="134">
        <v>92</v>
      </c>
      <c r="E1552" s="134">
        <v>112</v>
      </c>
      <c r="F1552" s="134">
        <v>131</v>
      </c>
      <c r="G1552" s="134">
        <v>180</v>
      </c>
      <c r="H1552" s="171">
        <f>IFERROR((Table5[[#This Row],[_202340]]-Table5[[#This Row],[_201940]])/Table5[[#This Row],[_201940]]*1,"")</f>
        <v>1.0689655172413792</v>
      </c>
    </row>
    <row r="1553" spans="1:8" ht="28.5">
      <c r="A1553" s="132">
        <v>175935</v>
      </c>
      <c r="B1553" s="134" t="s">
        <v>1147</v>
      </c>
      <c r="C1553" s="134">
        <v>9</v>
      </c>
      <c r="D1553" s="134">
        <v>7</v>
      </c>
      <c r="E1553" s="134">
        <v>8</v>
      </c>
      <c r="F1553" s="134">
        <v>11</v>
      </c>
      <c r="G1553" s="134">
        <v>0</v>
      </c>
      <c r="H1553" s="171">
        <f>IFERROR((Table5[[#This Row],[_202340]]-Table5[[#This Row],[_201940]])/Table5[[#This Row],[_201940]]*1,"")</f>
        <v>-1</v>
      </c>
    </row>
    <row r="1554" spans="1:8" ht="28.5">
      <c r="A1554" s="132">
        <v>175935</v>
      </c>
      <c r="B1554" s="134" t="s">
        <v>1148</v>
      </c>
      <c r="C1554" s="134">
        <v>111</v>
      </c>
      <c r="D1554" s="134">
        <v>113</v>
      </c>
      <c r="E1554" s="134">
        <v>70</v>
      </c>
      <c r="F1554" s="134">
        <v>165</v>
      </c>
      <c r="G1554" s="134">
        <v>187</v>
      </c>
      <c r="H1554" s="171">
        <f>IFERROR((Table5[[#This Row],[_202340]]-Table5[[#This Row],[_201940]])/Table5[[#This Row],[_201940]]*1,"")</f>
        <v>0.68468468468468469</v>
      </c>
    </row>
    <row r="1555" spans="1:8" ht="28.5">
      <c r="A1555" s="132">
        <v>175935</v>
      </c>
      <c r="B1555" s="134" t="s">
        <v>1149</v>
      </c>
      <c r="C1555" s="134">
        <v>100</v>
      </c>
      <c r="D1555" s="134">
        <v>202</v>
      </c>
      <c r="E1555" s="134">
        <v>326</v>
      </c>
      <c r="F1555" s="134">
        <v>204</v>
      </c>
      <c r="G1555" s="134">
        <v>260</v>
      </c>
      <c r="H1555" s="171">
        <f>IFERROR((Table5[[#This Row],[_202340]]-Table5[[#This Row],[_201940]])/Table5[[#This Row],[_201940]]*1,"")</f>
        <v>1.6</v>
      </c>
    </row>
    <row r="1556" spans="1:8" ht="28.5">
      <c r="A1556" s="132">
        <v>175935</v>
      </c>
      <c r="B1556" s="134" t="s">
        <v>1150</v>
      </c>
      <c r="C1556" s="134">
        <v>220</v>
      </c>
      <c r="D1556" s="134">
        <v>322</v>
      </c>
      <c r="E1556" s="134">
        <v>404</v>
      </c>
      <c r="F1556" s="134">
        <v>380</v>
      </c>
      <c r="G1556" s="134">
        <v>447</v>
      </c>
      <c r="H1556" s="171">
        <f>IFERROR((Table5[[#This Row],[_202340]]-Table5[[#This Row],[_201940]])/Table5[[#This Row],[_201940]]*1,"")</f>
        <v>1.0318181818181817</v>
      </c>
    </row>
    <row r="1557" spans="1:8">
      <c r="A1557" s="132">
        <v>175935</v>
      </c>
      <c r="B1557" s="134" t="s">
        <v>1151</v>
      </c>
      <c r="C1557" s="134">
        <v>28</v>
      </c>
      <c r="D1557" s="134">
        <v>22</v>
      </c>
      <c r="E1557" s="134">
        <v>22</v>
      </c>
      <c r="F1557" s="134">
        <v>26</v>
      </c>
      <c r="G1557" s="134">
        <v>29</v>
      </c>
      <c r="H1557" s="171">
        <f>IFERROR((Table5[[#This Row],[_202340]]-Table5[[#This Row],[_201940]])/Table5[[#This Row],[_201940]]*1,"")</f>
        <v>3.5714285714285712E-2</v>
      </c>
    </row>
    <row r="1558" spans="1:8" ht="28.5">
      <c r="A1558" s="132">
        <v>175935</v>
      </c>
      <c r="B1558" s="134" t="s">
        <v>1152</v>
      </c>
      <c r="C1558" s="134">
        <v>39</v>
      </c>
      <c r="D1558" s="134">
        <v>29</v>
      </c>
      <c r="E1558" s="134">
        <v>15</v>
      </c>
      <c r="F1558" s="134">
        <v>34</v>
      </c>
      <c r="G1558" s="134">
        <v>30</v>
      </c>
      <c r="H1558" s="171">
        <f>IFERROR((Table5[[#This Row],[_202340]]-Table5[[#This Row],[_201940]])/Table5[[#This Row],[_201940]]*1,"")</f>
        <v>-0.23076923076923078</v>
      </c>
    </row>
    <row r="1559" spans="1:8" ht="28.5">
      <c r="A1559" s="132">
        <v>175935</v>
      </c>
      <c r="B1559" s="134" t="s">
        <v>1153</v>
      </c>
      <c r="C1559" s="134">
        <v>3</v>
      </c>
      <c r="D1559" s="134">
        <v>2</v>
      </c>
      <c r="E1559" s="134">
        <v>2</v>
      </c>
      <c r="F1559" s="134">
        <v>2</v>
      </c>
      <c r="G1559" s="134">
        <v>0</v>
      </c>
      <c r="H1559" s="171">
        <f>IFERROR((Table5[[#This Row],[_202340]]-Table5[[#This Row],[_201940]])/Table5[[#This Row],[_201940]]*1,"")</f>
        <v>-1</v>
      </c>
    </row>
    <row r="1560" spans="1:8" ht="28.5">
      <c r="A1560" s="132">
        <v>175935</v>
      </c>
      <c r="B1560" s="134" t="s">
        <v>1154</v>
      </c>
      <c r="C1560" s="134">
        <v>36</v>
      </c>
      <c r="D1560" s="134">
        <v>27</v>
      </c>
      <c r="E1560" s="134">
        <v>14</v>
      </c>
      <c r="F1560" s="134">
        <v>32</v>
      </c>
      <c r="G1560" s="134">
        <v>30</v>
      </c>
      <c r="H1560" s="171">
        <f>IFERROR((Table5[[#This Row],[_202340]]-Table5[[#This Row],[_201940]])/Table5[[#This Row],[_201940]]*1,"")</f>
        <v>-0.16666666666666666</v>
      </c>
    </row>
    <row r="1561" spans="1:8" ht="28.5">
      <c r="A1561" s="132">
        <v>175935</v>
      </c>
      <c r="B1561" s="134" t="s">
        <v>1155</v>
      </c>
      <c r="C1561" s="134">
        <v>33</v>
      </c>
      <c r="D1561" s="134">
        <v>49</v>
      </c>
      <c r="E1561" s="134">
        <v>63</v>
      </c>
      <c r="F1561" s="134">
        <v>40</v>
      </c>
      <c r="G1561" s="134">
        <v>41</v>
      </c>
      <c r="H1561" s="171">
        <f>IFERROR((Table5[[#This Row],[_202340]]-Table5[[#This Row],[_201940]])/Table5[[#This Row],[_201940]]*1,"")</f>
        <v>0.24242424242424243</v>
      </c>
    </row>
    <row r="1562" spans="1:8">
      <c r="A1562" s="132">
        <v>176178</v>
      </c>
      <c r="B1562" s="134" t="s">
        <v>1179</v>
      </c>
      <c r="C1562" s="134">
        <v>819</v>
      </c>
      <c r="D1562" s="134">
        <v>625</v>
      </c>
      <c r="E1562" s="134">
        <v>791</v>
      </c>
      <c r="F1562" s="134">
        <v>518</v>
      </c>
      <c r="G1562" s="134">
        <v>660</v>
      </c>
      <c r="H1562" s="171">
        <f>IFERROR((Table5[[#This Row],[_202340]]-Table5[[#This Row],[_201940]])/Table5[[#This Row],[_201940]]*1,"")</f>
        <v>-0.19413919413919414</v>
      </c>
    </row>
    <row r="1563" spans="1:8">
      <c r="A1563" s="132">
        <v>176178</v>
      </c>
      <c r="B1563" s="134" t="s">
        <v>1131</v>
      </c>
      <c r="C1563" s="134">
        <v>0</v>
      </c>
      <c r="D1563" s="134">
        <v>0</v>
      </c>
      <c r="E1563" s="134">
        <v>0</v>
      </c>
      <c r="F1563" s="134">
        <v>0</v>
      </c>
      <c r="G1563" s="134">
        <v>0</v>
      </c>
      <c r="H1563" s="171" t="str">
        <f>IFERROR((Table5[[#This Row],[_202340]]-Table5[[#This Row],[_201940]])/Table5[[#This Row],[_201940]]*1,"")</f>
        <v/>
      </c>
    </row>
    <row r="1564" spans="1:8">
      <c r="A1564" s="132">
        <v>176178</v>
      </c>
      <c r="B1564" s="134" t="s">
        <v>1132</v>
      </c>
      <c r="C1564" s="134">
        <v>819</v>
      </c>
      <c r="D1564" s="134">
        <v>625</v>
      </c>
      <c r="E1564" s="134">
        <v>791</v>
      </c>
      <c r="F1564" s="134">
        <v>518</v>
      </c>
      <c r="G1564" s="134">
        <v>660</v>
      </c>
      <c r="H1564" s="171">
        <f>IFERROR((Table5[[#This Row],[_202340]]-Table5[[#This Row],[_201940]])/Table5[[#This Row],[_201940]]*1,"")</f>
        <v>-0.19413919413919414</v>
      </c>
    </row>
    <row r="1565" spans="1:8">
      <c r="A1565" s="132">
        <v>176178</v>
      </c>
      <c r="B1565" s="134" t="s">
        <v>1133</v>
      </c>
      <c r="C1565" s="134">
        <v>6</v>
      </c>
      <c r="D1565" s="134">
        <v>4</v>
      </c>
      <c r="E1565" s="134">
        <v>17</v>
      </c>
      <c r="F1565" s="134">
        <v>7</v>
      </c>
      <c r="G1565" s="134">
        <v>18</v>
      </c>
      <c r="H1565" s="171">
        <f>IFERROR((Table5[[#This Row],[_202340]]-Table5[[#This Row],[_201940]])/Table5[[#This Row],[_201940]]*1,"")</f>
        <v>2</v>
      </c>
    </row>
    <row r="1566" spans="1:8" ht="28.5">
      <c r="A1566" s="132">
        <v>176178</v>
      </c>
      <c r="B1566" s="134" t="s">
        <v>1162</v>
      </c>
      <c r="C1566" s="134">
        <v>46</v>
      </c>
      <c r="D1566" s="134">
        <v>31</v>
      </c>
      <c r="E1566" s="134">
        <v>30</v>
      </c>
      <c r="F1566" s="134">
        <v>38</v>
      </c>
      <c r="G1566" s="134">
        <v>45</v>
      </c>
      <c r="H1566" s="171">
        <f>IFERROR((Table5[[#This Row],[_202340]]-Table5[[#This Row],[_201940]])/Table5[[#This Row],[_201940]]*1,"")</f>
        <v>-2.1739130434782608E-2</v>
      </c>
    </row>
    <row r="1567" spans="1:8" ht="28.5">
      <c r="A1567" s="132">
        <v>176178</v>
      </c>
      <c r="B1567" s="134" t="s">
        <v>1163</v>
      </c>
      <c r="C1567" s="134" t="s">
        <v>129</v>
      </c>
      <c r="D1567" s="134" t="s">
        <v>129</v>
      </c>
      <c r="E1567" s="134" t="s">
        <v>129</v>
      </c>
      <c r="F1567" s="134" t="s">
        <v>129</v>
      </c>
      <c r="G1567" s="134" t="s">
        <v>129</v>
      </c>
      <c r="H1567" s="171" t="str">
        <f>IFERROR((Table5[[#This Row],[_202340]]-Table5[[#This Row],[_201940]])/Table5[[#This Row],[_201940]]*1,"")</f>
        <v/>
      </c>
    </row>
    <row r="1568" spans="1:8">
      <c r="A1568" s="132">
        <v>176178</v>
      </c>
      <c r="B1568" s="134" t="s">
        <v>1136</v>
      </c>
      <c r="C1568" s="134">
        <v>52</v>
      </c>
      <c r="D1568" s="134">
        <v>35</v>
      </c>
      <c r="E1568" s="134">
        <v>47</v>
      </c>
      <c r="F1568" s="134">
        <v>45</v>
      </c>
      <c r="G1568" s="134">
        <v>63</v>
      </c>
      <c r="H1568" s="171">
        <f>IFERROR((Table5[[#This Row],[_202340]]-Table5[[#This Row],[_201940]])/Table5[[#This Row],[_201940]]*1,"")</f>
        <v>0.21153846153846154</v>
      </c>
    </row>
    <row r="1569" spans="1:8">
      <c r="A1569" s="132">
        <v>176178</v>
      </c>
      <c r="B1569" s="134" t="s">
        <v>1137</v>
      </c>
      <c r="C1569" s="134">
        <v>6</v>
      </c>
      <c r="D1569" s="134">
        <v>6</v>
      </c>
      <c r="E1569" s="134">
        <v>6</v>
      </c>
      <c r="F1569" s="134">
        <v>9</v>
      </c>
      <c r="G1569" s="134">
        <v>10</v>
      </c>
      <c r="H1569" s="171">
        <f>IFERROR((Table5[[#This Row],[_202340]]-Table5[[#This Row],[_201940]])/Table5[[#This Row],[_201940]]*1,"")</f>
        <v>0.66666666666666663</v>
      </c>
    </row>
    <row r="1570" spans="1:8">
      <c r="A1570" s="132">
        <v>176178</v>
      </c>
      <c r="B1570" s="134" t="s">
        <v>1138</v>
      </c>
      <c r="C1570" s="134">
        <v>8</v>
      </c>
      <c r="D1570" s="134">
        <v>6</v>
      </c>
      <c r="E1570" s="134">
        <v>18</v>
      </c>
      <c r="F1570" s="134">
        <v>10</v>
      </c>
      <c r="G1570" s="134">
        <v>18</v>
      </c>
      <c r="H1570" s="171">
        <f>IFERROR((Table5[[#This Row],[_202340]]-Table5[[#This Row],[_201940]])/Table5[[#This Row],[_201940]]*1,"")</f>
        <v>1.25</v>
      </c>
    </row>
    <row r="1571" spans="1:8" ht="28.5">
      <c r="A1571" s="132">
        <v>176178</v>
      </c>
      <c r="B1571" s="134" t="s">
        <v>1164</v>
      </c>
      <c r="C1571" s="134">
        <v>58</v>
      </c>
      <c r="D1571" s="134">
        <v>43</v>
      </c>
      <c r="E1571" s="134">
        <v>40</v>
      </c>
      <c r="F1571" s="134">
        <v>44</v>
      </c>
      <c r="G1571" s="134">
        <v>52</v>
      </c>
      <c r="H1571" s="171">
        <f>IFERROR((Table5[[#This Row],[_202340]]-Table5[[#This Row],[_201940]])/Table5[[#This Row],[_201940]]*1,"")</f>
        <v>-0.10344827586206896</v>
      </c>
    </row>
    <row r="1572" spans="1:8" ht="28.5">
      <c r="A1572" s="132">
        <v>176178</v>
      </c>
      <c r="B1572" s="134" t="s">
        <v>1165</v>
      </c>
      <c r="C1572" s="134" t="s">
        <v>129</v>
      </c>
      <c r="D1572" s="134" t="s">
        <v>129</v>
      </c>
      <c r="E1572" s="134" t="s">
        <v>129</v>
      </c>
      <c r="F1572" s="134" t="s">
        <v>129</v>
      </c>
      <c r="G1572" s="134" t="s">
        <v>129</v>
      </c>
      <c r="H1572" s="171" t="str">
        <f>IFERROR((Table5[[#This Row],[_202340]]-Table5[[#This Row],[_201940]])/Table5[[#This Row],[_201940]]*1,"")</f>
        <v/>
      </c>
    </row>
    <row r="1573" spans="1:8">
      <c r="A1573" s="132">
        <v>176178</v>
      </c>
      <c r="B1573" s="134" t="s">
        <v>1141</v>
      </c>
      <c r="C1573" s="134">
        <v>66</v>
      </c>
      <c r="D1573" s="134">
        <v>49</v>
      </c>
      <c r="E1573" s="134">
        <v>58</v>
      </c>
      <c r="F1573" s="134">
        <v>54</v>
      </c>
      <c r="G1573" s="134">
        <v>70</v>
      </c>
      <c r="H1573" s="171">
        <f>IFERROR((Table5[[#This Row],[_202340]]-Table5[[#This Row],[_201940]])/Table5[[#This Row],[_201940]]*1,"")</f>
        <v>6.0606060606060608E-2</v>
      </c>
    </row>
    <row r="1574" spans="1:8">
      <c r="A1574" s="132">
        <v>176178</v>
      </c>
      <c r="B1574" s="134" t="s">
        <v>1142</v>
      </c>
      <c r="C1574" s="134">
        <v>8</v>
      </c>
      <c r="D1574" s="134">
        <v>8</v>
      </c>
      <c r="E1574" s="134">
        <v>7</v>
      </c>
      <c r="F1574" s="134">
        <v>10</v>
      </c>
      <c r="G1574" s="134">
        <v>11</v>
      </c>
      <c r="H1574" s="171">
        <f>IFERROR((Table5[[#This Row],[_202340]]-Table5[[#This Row],[_201940]])/Table5[[#This Row],[_201940]]*1,"")</f>
        <v>0.375</v>
      </c>
    </row>
    <row r="1575" spans="1:8">
      <c r="A1575" s="132">
        <v>176178</v>
      </c>
      <c r="B1575" s="134" t="s">
        <v>1143</v>
      </c>
      <c r="C1575" s="134">
        <v>8</v>
      </c>
      <c r="D1575" s="134">
        <v>8</v>
      </c>
      <c r="E1575" s="134">
        <v>25</v>
      </c>
      <c r="F1575" s="134">
        <v>11</v>
      </c>
      <c r="G1575" s="134">
        <v>21</v>
      </c>
      <c r="H1575" s="171">
        <f>IFERROR((Table5[[#This Row],[_202340]]-Table5[[#This Row],[_201940]])/Table5[[#This Row],[_201940]]*1,"")</f>
        <v>1.625</v>
      </c>
    </row>
    <row r="1576" spans="1:8" ht="28.5">
      <c r="A1576" s="132">
        <v>176178</v>
      </c>
      <c r="B1576" s="134" t="s">
        <v>1166</v>
      </c>
      <c r="C1576" s="134">
        <v>64</v>
      </c>
      <c r="D1576" s="134">
        <v>43</v>
      </c>
      <c r="E1576" s="134">
        <v>50</v>
      </c>
      <c r="F1576" s="134">
        <v>49</v>
      </c>
      <c r="G1576" s="134">
        <v>54</v>
      </c>
      <c r="H1576" s="171">
        <f>IFERROR((Table5[[#This Row],[_202340]]-Table5[[#This Row],[_201940]])/Table5[[#This Row],[_201940]]*1,"")</f>
        <v>-0.15625</v>
      </c>
    </row>
    <row r="1577" spans="1:8" ht="28.5">
      <c r="A1577" s="132">
        <v>176178</v>
      </c>
      <c r="B1577" s="134" t="s">
        <v>1167</v>
      </c>
      <c r="C1577" s="134" t="s">
        <v>129</v>
      </c>
      <c r="D1577" s="134" t="s">
        <v>129</v>
      </c>
      <c r="E1577" s="134" t="s">
        <v>129</v>
      </c>
      <c r="F1577" s="134" t="s">
        <v>129</v>
      </c>
      <c r="G1577" s="134" t="s">
        <v>129</v>
      </c>
      <c r="H1577" s="171" t="str">
        <f>IFERROR((Table5[[#This Row],[_202340]]-Table5[[#This Row],[_201940]])/Table5[[#This Row],[_201940]]*1,"")</f>
        <v/>
      </c>
    </row>
    <row r="1578" spans="1:8">
      <c r="A1578" s="132">
        <v>176178</v>
      </c>
      <c r="B1578" s="134" t="s">
        <v>1146</v>
      </c>
      <c r="C1578" s="134">
        <v>72</v>
      </c>
      <c r="D1578" s="134">
        <v>51</v>
      </c>
      <c r="E1578" s="134">
        <v>75</v>
      </c>
      <c r="F1578" s="134">
        <v>60</v>
      </c>
      <c r="G1578" s="134">
        <v>75</v>
      </c>
      <c r="H1578" s="171">
        <f>IFERROR((Table5[[#This Row],[_202340]]-Table5[[#This Row],[_201940]])/Table5[[#This Row],[_201940]]*1,"")</f>
        <v>4.1666666666666664E-2</v>
      </c>
    </row>
    <row r="1579" spans="1:8" ht="28.5">
      <c r="A1579" s="132">
        <v>176178</v>
      </c>
      <c r="B1579" s="134" t="s">
        <v>1147</v>
      </c>
      <c r="C1579" s="134">
        <v>4</v>
      </c>
      <c r="D1579" s="134">
        <v>0</v>
      </c>
      <c r="E1579" s="134">
        <v>6</v>
      </c>
      <c r="F1579" s="134">
        <v>4</v>
      </c>
      <c r="G1579" s="134">
        <v>5</v>
      </c>
      <c r="H1579" s="171">
        <f>IFERROR((Table5[[#This Row],[_202340]]-Table5[[#This Row],[_201940]])/Table5[[#This Row],[_201940]]*1,"")</f>
        <v>0.25</v>
      </c>
    </row>
    <row r="1580" spans="1:8" ht="28.5">
      <c r="A1580" s="132">
        <v>176178</v>
      </c>
      <c r="B1580" s="134" t="s">
        <v>1148</v>
      </c>
      <c r="C1580" s="134">
        <v>500</v>
      </c>
      <c r="D1580" s="134">
        <v>418</v>
      </c>
      <c r="E1580" s="134">
        <v>251</v>
      </c>
      <c r="F1580" s="134">
        <v>314</v>
      </c>
      <c r="G1580" s="134">
        <v>421</v>
      </c>
      <c r="H1580" s="171">
        <f>IFERROR((Table5[[#This Row],[_202340]]-Table5[[#This Row],[_201940]])/Table5[[#This Row],[_201940]]*1,"")</f>
        <v>-0.158</v>
      </c>
    </row>
    <row r="1581" spans="1:8" ht="28.5">
      <c r="A1581" s="132">
        <v>176178</v>
      </c>
      <c r="B1581" s="134" t="s">
        <v>1149</v>
      </c>
      <c r="C1581" s="134">
        <v>243</v>
      </c>
      <c r="D1581" s="134">
        <v>156</v>
      </c>
      <c r="E1581" s="134">
        <v>459</v>
      </c>
      <c r="F1581" s="134">
        <v>140</v>
      </c>
      <c r="G1581" s="134">
        <v>159</v>
      </c>
      <c r="H1581" s="171">
        <f>IFERROR((Table5[[#This Row],[_202340]]-Table5[[#This Row],[_201940]])/Table5[[#This Row],[_201940]]*1,"")</f>
        <v>-0.34567901234567899</v>
      </c>
    </row>
    <row r="1582" spans="1:8" ht="28.5">
      <c r="A1582" s="132">
        <v>176178</v>
      </c>
      <c r="B1582" s="134" t="s">
        <v>1150</v>
      </c>
      <c r="C1582" s="134">
        <v>747</v>
      </c>
      <c r="D1582" s="134">
        <v>574</v>
      </c>
      <c r="E1582" s="134">
        <v>716</v>
      </c>
      <c r="F1582" s="134">
        <v>458</v>
      </c>
      <c r="G1582" s="134">
        <v>585</v>
      </c>
      <c r="H1582" s="171">
        <f>IFERROR((Table5[[#This Row],[_202340]]-Table5[[#This Row],[_201940]])/Table5[[#This Row],[_201940]]*1,"")</f>
        <v>-0.21686746987951808</v>
      </c>
    </row>
    <row r="1583" spans="1:8">
      <c r="A1583" s="132">
        <v>176178</v>
      </c>
      <c r="B1583" s="134" t="s">
        <v>1151</v>
      </c>
      <c r="C1583" s="134">
        <v>9</v>
      </c>
      <c r="D1583" s="134">
        <v>8</v>
      </c>
      <c r="E1583" s="134">
        <v>9</v>
      </c>
      <c r="F1583" s="134">
        <v>12</v>
      </c>
      <c r="G1583" s="134">
        <v>11</v>
      </c>
      <c r="H1583" s="171">
        <f>IFERROR((Table5[[#This Row],[_202340]]-Table5[[#This Row],[_201940]])/Table5[[#This Row],[_201940]]*1,"")</f>
        <v>0.22222222222222221</v>
      </c>
    </row>
    <row r="1584" spans="1:8" ht="28.5">
      <c r="A1584" s="132">
        <v>176178</v>
      </c>
      <c r="B1584" s="134" t="s">
        <v>1152</v>
      </c>
      <c r="C1584" s="134">
        <v>62</v>
      </c>
      <c r="D1584" s="134">
        <v>67</v>
      </c>
      <c r="E1584" s="134">
        <v>32</v>
      </c>
      <c r="F1584" s="134">
        <v>61</v>
      </c>
      <c r="G1584" s="134">
        <v>65</v>
      </c>
      <c r="H1584" s="171">
        <f>IFERROR((Table5[[#This Row],[_202340]]-Table5[[#This Row],[_201940]])/Table5[[#This Row],[_201940]]*1,"")</f>
        <v>4.8387096774193547E-2</v>
      </c>
    </row>
    <row r="1585" spans="1:8" ht="28.5">
      <c r="A1585" s="132">
        <v>176178</v>
      </c>
      <c r="B1585" s="134" t="s">
        <v>1153</v>
      </c>
      <c r="C1585" s="134">
        <v>0</v>
      </c>
      <c r="D1585" s="134">
        <v>0</v>
      </c>
      <c r="E1585" s="134">
        <v>1</v>
      </c>
      <c r="F1585" s="134">
        <v>1</v>
      </c>
      <c r="G1585" s="134">
        <v>1</v>
      </c>
      <c r="H1585" s="171" t="str">
        <f>IFERROR((Table5[[#This Row],[_202340]]-Table5[[#This Row],[_201940]])/Table5[[#This Row],[_201940]]*1,"")</f>
        <v/>
      </c>
    </row>
    <row r="1586" spans="1:8" ht="28.5">
      <c r="A1586" s="132">
        <v>176178</v>
      </c>
      <c r="B1586" s="134" t="s">
        <v>1154</v>
      </c>
      <c r="C1586" s="134">
        <v>61</v>
      </c>
      <c r="D1586" s="134">
        <v>67</v>
      </c>
      <c r="E1586" s="134">
        <v>32</v>
      </c>
      <c r="F1586" s="134">
        <v>61</v>
      </c>
      <c r="G1586" s="134">
        <v>64</v>
      </c>
      <c r="H1586" s="171">
        <f>IFERROR((Table5[[#This Row],[_202340]]-Table5[[#This Row],[_201940]])/Table5[[#This Row],[_201940]]*1,"")</f>
        <v>4.9180327868852458E-2</v>
      </c>
    </row>
    <row r="1587" spans="1:8" ht="28.5">
      <c r="A1587" s="132">
        <v>176178</v>
      </c>
      <c r="B1587" s="134" t="s">
        <v>1155</v>
      </c>
      <c r="C1587" s="134">
        <v>30</v>
      </c>
      <c r="D1587" s="134">
        <v>25</v>
      </c>
      <c r="E1587" s="134">
        <v>58</v>
      </c>
      <c r="F1587" s="134">
        <v>27</v>
      </c>
      <c r="G1587" s="134">
        <v>24</v>
      </c>
      <c r="H1587" s="171">
        <f>IFERROR((Table5[[#This Row],[_202340]]-Table5[[#This Row],[_201940]])/Table5[[#This Row],[_201940]]*1,"")</f>
        <v>-0.2</v>
      </c>
    </row>
    <row r="1588" spans="1:8">
      <c r="A1588" s="132">
        <v>180054</v>
      </c>
      <c r="B1588" s="134" t="s">
        <v>1179</v>
      </c>
      <c r="C1588" s="134">
        <v>53</v>
      </c>
      <c r="D1588" s="134">
        <v>18</v>
      </c>
      <c r="E1588" s="134">
        <v>95</v>
      </c>
      <c r="F1588" s="134">
        <v>76</v>
      </c>
      <c r="G1588" s="134">
        <v>51</v>
      </c>
      <c r="H1588" s="171">
        <f>IFERROR((Table5[[#This Row],[_202340]]-Table5[[#This Row],[_201940]])/Table5[[#This Row],[_201940]]*1,"")</f>
        <v>-3.7735849056603772E-2</v>
      </c>
    </row>
    <row r="1589" spans="1:8">
      <c r="A1589" s="132">
        <v>180054</v>
      </c>
      <c r="B1589" s="134" t="s">
        <v>1131</v>
      </c>
      <c r="C1589" s="134">
        <v>1</v>
      </c>
      <c r="D1589" s="134">
        <v>0</v>
      </c>
      <c r="E1589" s="134">
        <v>0</v>
      </c>
      <c r="F1589" s="134">
        <v>1</v>
      </c>
      <c r="G1589" s="134">
        <v>0</v>
      </c>
      <c r="H1589" s="171">
        <f>IFERROR((Table5[[#This Row],[_202340]]-Table5[[#This Row],[_201940]])/Table5[[#This Row],[_201940]]*1,"")</f>
        <v>-1</v>
      </c>
    </row>
    <row r="1590" spans="1:8">
      <c r="A1590" s="132">
        <v>180054</v>
      </c>
      <c r="B1590" s="134" t="s">
        <v>1132</v>
      </c>
      <c r="C1590" s="134">
        <v>52</v>
      </c>
      <c r="D1590" s="134">
        <v>18</v>
      </c>
      <c r="E1590" s="134">
        <v>95</v>
      </c>
      <c r="F1590" s="134">
        <v>75</v>
      </c>
      <c r="G1590" s="134">
        <v>51</v>
      </c>
      <c r="H1590" s="171">
        <f>IFERROR((Table5[[#This Row],[_202340]]-Table5[[#This Row],[_201940]])/Table5[[#This Row],[_201940]]*1,"")</f>
        <v>-1.9230769230769232E-2</v>
      </c>
    </row>
    <row r="1591" spans="1:8">
      <c r="A1591" s="132">
        <v>180054</v>
      </c>
      <c r="B1591" s="134" t="s">
        <v>1133</v>
      </c>
      <c r="C1591" s="134">
        <v>5</v>
      </c>
      <c r="D1591" s="134">
        <v>0</v>
      </c>
      <c r="E1591" s="134">
        <v>0</v>
      </c>
      <c r="F1591" s="134">
        <v>0</v>
      </c>
      <c r="G1591" s="134">
        <v>0</v>
      </c>
      <c r="H1591" s="171">
        <f>IFERROR((Table5[[#This Row],[_202340]]-Table5[[#This Row],[_201940]])/Table5[[#This Row],[_201940]]*1,"")</f>
        <v>-1</v>
      </c>
    </row>
    <row r="1592" spans="1:8" ht="28.5">
      <c r="A1592" s="132">
        <v>180054</v>
      </c>
      <c r="B1592" s="134" t="s">
        <v>1162</v>
      </c>
      <c r="C1592" s="134">
        <v>4</v>
      </c>
      <c r="D1592" s="134">
        <v>1</v>
      </c>
      <c r="E1592" s="134">
        <v>0</v>
      </c>
      <c r="F1592" s="134">
        <v>0</v>
      </c>
      <c r="G1592" s="134">
        <v>0</v>
      </c>
      <c r="H1592" s="171">
        <f>IFERROR((Table5[[#This Row],[_202340]]-Table5[[#This Row],[_201940]])/Table5[[#This Row],[_201940]]*1,"")</f>
        <v>-1</v>
      </c>
    </row>
    <row r="1593" spans="1:8" ht="28.5">
      <c r="A1593" s="132">
        <v>180054</v>
      </c>
      <c r="B1593" s="134" t="s">
        <v>1163</v>
      </c>
      <c r="C1593" s="134" t="s">
        <v>129</v>
      </c>
      <c r="D1593" s="134" t="s">
        <v>129</v>
      </c>
      <c r="E1593" s="134" t="s">
        <v>129</v>
      </c>
      <c r="F1593" s="134">
        <v>0</v>
      </c>
      <c r="G1593" s="134">
        <v>0</v>
      </c>
      <c r="H1593" s="171" t="str">
        <f>IFERROR((Table5[[#This Row],[_202340]]-Table5[[#This Row],[_201940]])/Table5[[#This Row],[_201940]]*1,"")</f>
        <v/>
      </c>
    </row>
    <row r="1594" spans="1:8">
      <c r="A1594" s="132">
        <v>180054</v>
      </c>
      <c r="B1594" s="134" t="s">
        <v>1136</v>
      </c>
      <c r="C1594" s="134">
        <v>9</v>
      </c>
      <c r="D1594" s="134">
        <v>1</v>
      </c>
      <c r="E1594" s="134">
        <v>0</v>
      </c>
      <c r="F1594" s="134">
        <v>0</v>
      </c>
      <c r="G1594" s="134">
        <v>0</v>
      </c>
      <c r="H1594" s="171">
        <f>IFERROR((Table5[[#This Row],[_202340]]-Table5[[#This Row],[_201940]])/Table5[[#This Row],[_201940]]*1,"")</f>
        <v>-1</v>
      </c>
    </row>
    <row r="1595" spans="1:8">
      <c r="A1595" s="132">
        <v>180054</v>
      </c>
      <c r="B1595" s="134" t="s">
        <v>1137</v>
      </c>
      <c r="C1595" s="134">
        <v>17</v>
      </c>
      <c r="D1595" s="134">
        <v>6</v>
      </c>
      <c r="E1595" s="134">
        <v>0</v>
      </c>
      <c r="F1595" s="134">
        <v>0</v>
      </c>
      <c r="G1595" s="134">
        <v>0</v>
      </c>
      <c r="H1595" s="171">
        <f>IFERROR((Table5[[#This Row],[_202340]]-Table5[[#This Row],[_201940]])/Table5[[#This Row],[_201940]]*1,"")</f>
        <v>-1</v>
      </c>
    </row>
    <row r="1596" spans="1:8">
      <c r="A1596" s="132">
        <v>180054</v>
      </c>
      <c r="B1596" s="134" t="s">
        <v>1138</v>
      </c>
      <c r="C1596" s="134">
        <v>0</v>
      </c>
      <c r="D1596" s="134">
        <v>0</v>
      </c>
      <c r="E1596" s="134">
        <v>0</v>
      </c>
      <c r="F1596" s="134">
        <v>0</v>
      </c>
      <c r="G1596" s="134">
        <v>3</v>
      </c>
      <c r="H1596" s="171" t="str">
        <f>IFERROR((Table5[[#This Row],[_202340]]-Table5[[#This Row],[_201940]])/Table5[[#This Row],[_201940]]*1,"")</f>
        <v/>
      </c>
    </row>
    <row r="1597" spans="1:8" ht="28.5">
      <c r="A1597" s="132">
        <v>180054</v>
      </c>
      <c r="B1597" s="134" t="s">
        <v>1164</v>
      </c>
      <c r="C1597" s="134">
        <v>25</v>
      </c>
      <c r="D1597" s="134">
        <v>6</v>
      </c>
      <c r="E1597" s="134">
        <v>0</v>
      </c>
      <c r="F1597" s="134">
        <v>0</v>
      </c>
      <c r="G1597" s="134">
        <v>3</v>
      </c>
      <c r="H1597" s="171">
        <f>IFERROR((Table5[[#This Row],[_202340]]-Table5[[#This Row],[_201940]])/Table5[[#This Row],[_201940]]*1,"")</f>
        <v>-0.88</v>
      </c>
    </row>
    <row r="1598" spans="1:8" ht="28.5">
      <c r="A1598" s="132">
        <v>180054</v>
      </c>
      <c r="B1598" s="134" t="s">
        <v>1165</v>
      </c>
      <c r="C1598" s="134" t="s">
        <v>129</v>
      </c>
      <c r="D1598" s="134" t="s">
        <v>129</v>
      </c>
      <c r="E1598" s="134" t="s">
        <v>129</v>
      </c>
      <c r="F1598" s="134">
        <v>0</v>
      </c>
      <c r="G1598" s="134">
        <v>0</v>
      </c>
      <c r="H1598" s="171" t="str">
        <f>IFERROR((Table5[[#This Row],[_202340]]-Table5[[#This Row],[_201940]])/Table5[[#This Row],[_201940]]*1,"")</f>
        <v/>
      </c>
    </row>
    <row r="1599" spans="1:8">
      <c r="A1599" s="132">
        <v>180054</v>
      </c>
      <c r="B1599" s="134" t="s">
        <v>1141</v>
      </c>
      <c r="C1599" s="134">
        <v>25</v>
      </c>
      <c r="D1599" s="134">
        <v>6</v>
      </c>
      <c r="E1599" s="134">
        <v>0</v>
      </c>
      <c r="F1599" s="134">
        <v>0</v>
      </c>
      <c r="G1599" s="134">
        <v>6</v>
      </c>
      <c r="H1599" s="171">
        <f>IFERROR((Table5[[#This Row],[_202340]]-Table5[[#This Row],[_201940]])/Table5[[#This Row],[_201940]]*1,"")</f>
        <v>-0.76</v>
      </c>
    </row>
    <row r="1600" spans="1:8">
      <c r="A1600" s="132">
        <v>180054</v>
      </c>
      <c r="B1600" s="134" t="s">
        <v>1142</v>
      </c>
      <c r="C1600" s="134">
        <v>48</v>
      </c>
      <c r="D1600" s="134">
        <v>33</v>
      </c>
      <c r="E1600" s="134">
        <v>0</v>
      </c>
      <c r="F1600" s="134">
        <v>0</v>
      </c>
      <c r="G1600" s="134">
        <v>12</v>
      </c>
      <c r="H1600" s="171">
        <f>IFERROR((Table5[[#This Row],[_202340]]-Table5[[#This Row],[_201940]])/Table5[[#This Row],[_201940]]*1,"")</f>
        <v>-0.75</v>
      </c>
    </row>
    <row r="1601" spans="1:8">
      <c r="A1601" s="132">
        <v>180054</v>
      </c>
      <c r="B1601" s="134" t="s">
        <v>1143</v>
      </c>
      <c r="C1601" s="134">
        <v>1</v>
      </c>
      <c r="D1601" s="134">
        <v>3</v>
      </c>
      <c r="E1601" s="134">
        <v>0</v>
      </c>
      <c r="F1601" s="134">
        <v>0</v>
      </c>
      <c r="G1601" s="134">
        <v>3</v>
      </c>
      <c r="H1601" s="171">
        <f>IFERROR((Table5[[#This Row],[_202340]]-Table5[[#This Row],[_201940]])/Table5[[#This Row],[_201940]]*1,"")</f>
        <v>2</v>
      </c>
    </row>
    <row r="1602" spans="1:8" ht="28.5">
      <c r="A1602" s="132">
        <v>180054</v>
      </c>
      <c r="B1602" s="134" t="s">
        <v>1166</v>
      </c>
      <c r="C1602" s="134">
        <v>26</v>
      </c>
      <c r="D1602" s="134">
        <v>11</v>
      </c>
      <c r="E1602" s="134">
        <v>13</v>
      </c>
      <c r="F1602" s="134">
        <v>0</v>
      </c>
      <c r="G1602" s="134">
        <v>3</v>
      </c>
      <c r="H1602" s="171">
        <f>IFERROR((Table5[[#This Row],[_202340]]-Table5[[#This Row],[_201940]])/Table5[[#This Row],[_201940]]*1,"")</f>
        <v>-0.88461538461538458</v>
      </c>
    </row>
    <row r="1603" spans="1:8" ht="28.5">
      <c r="A1603" s="132">
        <v>180054</v>
      </c>
      <c r="B1603" s="134" t="s">
        <v>1167</v>
      </c>
      <c r="C1603" s="134" t="s">
        <v>129</v>
      </c>
      <c r="D1603" s="134" t="s">
        <v>129</v>
      </c>
      <c r="E1603" s="134" t="s">
        <v>129</v>
      </c>
      <c r="F1603" s="134">
        <v>0</v>
      </c>
      <c r="G1603" s="134">
        <v>0</v>
      </c>
      <c r="H1603" s="171" t="str">
        <f>IFERROR((Table5[[#This Row],[_202340]]-Table5[[#This Row],[_201940]])/Table5[[#This Row],[_201940]]*1,"")</f>
        <v/>
      </c>
    </row>
    <row r="1604" spans="1:8">
      <c r="A1604" s="132">
        <v>180054</v>
      </c>
      <c r="B1604" s="134" t="s">
        <v>1146</v>
      </c>
      <c r="C1604" s="134">
        <v>27</v>
      </c>
      <c r="D1604" s="134">
        <v>14</v>
      </c>
      <c r="E1604" s="134">
        <v>13</v>
      </c>
      <c r="F1604" s="134">
        <v>0</v>
      </c>
      <c r="G1604" s="134">
        <v>6</v>
      </c>
      <c r="H1604" s="171">
        <f>IFERROR((Table5[[#This Row],[_202340]]-Table5[[#This Row],[_201940]])/Table5[[#This Row],[_201940]]*1,"")</f>
        <v>-0.77777777777777779</v>
      </c>
    </row>
    <row r="1605" spans="1:8" ht="28.5">
      <c r="A1605" s="132">
        <v>180054</v>
      </c>
      <c r="B1605" s="134" t="s">
        <v>1147</v>
      </c>
      <c r="C1605" s="134">
        <v>0</v>
      </c>
      <c r="D1605" s="134">
        <v>0</v>
      </c>
      <c r="E1605" s="134">
        <v>1</v>
      </c>
      <c r="F1605" s="134">
        <v>2</v>
      </c>
      <c r="G1605" s="134">
        <v>0</v>
      </c>
      <c r="H1605" s="171" t="str">
        <f>IFERROR((Table5[[#This Row],[_202340]]-Table5[[#This Row],[_201940]])/Table5[[#This Row],[_201940]]*1,"")</f>
        <v/>
      </c>
    </row>
    <row r="1606" spans="1:8" ht="28.5">
      <c r="A1606" s="132">
        <v>180054</v>
      </c>
      <c r="B1606" s="134" t="s">
        <v>1148</v>
      </c>
      <c r="C1606" s="134">
        <v>0</v>
      </c>
      <c r="D1606" s="134">
        <v>0</v>
      </c>
      <c r="E1606" s="134">
        <v>0</v>
      </c>
      <c r="F1606" s="134">
        <v>63</v>
      </c>
      <c r="G1606" s="134">
        <v>3</v>
      </c>
      <c r="H1606" s="171" t="str">
        <f>IFERROR((Table5[[#This Row],[_202340]]-Table5[[#This Row],[_201940]])/Table5[[#This Row],[_201940]]*1,"")</f>
        <v/>
      </c>
    </row>
    <row r="1607" spans="1:8" ht="28.5">
      <c r="A1607" s="132">
        <v>180054</v>
      </c>
      <c r="B1607" s="134" t="s">
        <v>1149</v>
      </c>
      <c r="C1607" s="134">
        <v>25</v>
      </c>
      <c r="D1607" s="134">
        <v>4</v>
      </c>
      <c r="E1607" s="134">
        <v>81</v>
      </c>
      <c r="F1607" s="134">
        <v>10</v>
      </c>
      <c r="G1607" s="134">
        <v>42</v>
      </c>
      <c r="H1607" s="171">
        <f>IFERROR((Table5[[#This Row],[_202340]]-Table5[[#This Row],[_201940]])/Table5[[#This Row],[_201940]]*1,"")</f>
        <v>0.68</v>
      </c>
    </row>
    <row r="1608" spans="1:8" ht="28.5">
      <c r="A1608" s="132">
        <v>180054</v>
      </c>
      <c r="B1608" s="134" t="s">
        <v>1150</v>
      </c>
      <c r="C1608" s="134">
        <v>25</v>
      </c>
      <c r="D1608" s="134">
        <v>4</v>
      </c>
      <c r="E1608" s="134">
        <v>82</v>
      </c>
      <c r="F1608" s="134">
        <v>75</v>
      </c>
      <c r="G1608" s="134">
        <v>45</v>
      </c>
      <c r="H1608" s="171">
        <f>IFERROR((Table5[[#This Row],[_202340]]-Table5[[#This Row],[_201940]])/Table5[[#This Row],[_201940]]*1,"")</f>
        <v>0.8</v>
      </c>
    </row>
    <row r="1609" spans="1:8">
      <c r="A1609" s="132">
        <v>180054</v>
      </c>
      <c r="B1609" s="134" t="s">
        <v>1151</v>
      </c>
      <c r="C1609" s="134">
        <v>52</v>
      </c>
      <c r="D1609" s="134">
        <v>78</v>
      </c>
      <c r="E1609" s="134">
        <v>14</v>
      </c>
      <c r="F1609" s="134">
        <v>0</v>
      </c>
      <c r="G1609" s="134">
        <v>12</v>
      </c>
      <c r="H1609" s="171">
        <f>IFERROR((Table5[[#This Row],[_202340]]-Table5[[#This Row],[_201940]])/Table5[[#This Row],[_201940]]*1,"")</f>
        <v>-0.76923076923076927</v>
      </c>
    </row>
    <row r="1610" spans="1:8" ht="28.5">
      <c r="A1610" s="132">
        <v>180054</v>
      </c>
      <c r="B1610" s="134" t="s">
        <v>1152</v>
      </c>
      <c r="C1610" s="134">
        <v>0</v>
      </c>
      <c r="D1610" s="134">
        <v>0</v>
      </c>
      <c r="E1610" s="134">
        <v>1</v>
      </c>
      <c r="F1610" s="134">
        <v>87</v>
      </c>
      <c r="G1610" s="134">
        <v>6</v>
      </c>
      <c r="H1610" s="171" t="str">
        <f>IFERROR((Table5[[#This Row],[_202340]]-Table5[[#This Row],[_201940]])/Table5[[#This Row],[_201940]]*1,"")</f>
        <v/>
      </c>
    </row>
    <row r="1611" spans="1:8" ht="28.5">
      <c r="A1611" s="132">
        <v>180054</v>
      </c>
      <c r="B1611" s="134" t="s">
        <v>1153</v>
      </c>
      <c r="C1611" s="134">
        <v>0</v>
      </c>
      <c r="D1611" s="134">
        <v>0</v>
      </c>
      <c r="E1611" s="134">
        <v>1</v>
      </c>
      <c r="F1611" s="134">
        <v>3</v>
      </c>
      <c r="G1611" s="134">
        <v>0</v>
      </c>
      <c r="H1611" s="171" t="str">
        <f>IFERROR((Table5[[#This Row],[_202340]]-Table5[[#This Row],[_201940]])/Table5[[#This Row],[_201940]]*1,"")</f>
        <v/>
      </c>
    </row>
    <row r="1612" spans="1:8" ht="28.5">
      <c r="A1612" s="132">
        <v>180054</v>
      </c>
      <c r="B1612" s="134" t="s">
        <v>1154</v>
      </c>
      <c r="C1612" s="134">
        <v>0</v>
      </c>
      <c r="D1612" s="134">
        <v>0</v>
      </c>
      <c r="E1612" s="134">
        <v>0</v>
      </c>
      <c r="F1612" s="134">
        <v>84</v>
      </c>
      <c r="G1612" s="134">
        <v>6</v>
      </c>
      <c r="H1612" s="171" t="str">
        <f>IFERROR((Table5[[#This Row],[_202340]]-Table5[[#This Row],[_201940]])/Table5[[#This Row],[_201940]]*1,"")</f>
        <v/>
      </c>
    </row>
    <row r="1613" spans="1:8" ht="28.5">
      <c r="A1613" s="132">
        <v>180054</v>
      </c>
      <c r="B1613" s="134" t="s">
        <v>1155</v>
      </c>
      <c r="C1613" s="134">
        <v>48</v>
      </c>
      <c r="D1613" s="134">
        <v>22</v>
      </c>
      <c r="E1613" s="134">
        <v>85</v>
      </c>
      <c r="F1613" s="134">
        <v>13</v>
      </c>
      <c r="G1613" s="134">
        <v>82</v>
      </c>
      <c r="H1613" s="171">
        <f>IFERROR((Table5[[#This Row],[_202340]]-Table5[[#This Row],[_201940]])/Table5[[#This Row],[_201940]]*1,"")</f>
        <v>0.70833333333333337</v>
      </c>
    </row>
    <row r="1614" spans="1:8">
      <c r="A1614" s="132">
        <v>180160</v>
      </c>
      <c r="B1614" s="134" t="s">
        <v>1179</v>
      </c>
      <c r="C1614" s="134">
        <v>1</v>
      </c>
      <c r="D1614" s="134">
        <v>1</v>
      </c>
      <c r="E1614" s="134">
        <v>1</v>
      </c>
      <c r="F1614" s="134">
        <v>1</v>
      </c>
      <c r="G1614" s="134" t="s">
        <v>129</v>
      </c>
      <c r="H1614" s="171" t="str">
        <f>IFERROR((Table5[[#This Row],[_202340]]-Table5[[#This Row],[_201940]])/Table5[[#This Row],[_201940]]*1,"")</f>
        <v/>
      </c>
    </row>
    <row r="1615" spans="1:8">
      <c r="A1615" s="132">
        <v>180160</v>
      </c>
      <c r="B1615" s="134" t="s">
        <v>1131</v>
      </c>
      <c r="C1615" s="134">
        <v>0</v>
      </c>
      <c r="D1615" s="134">
        <v>0</v>
      </c>
      <c r="E1615" s="134">
        <v>0</v>
      </c>
      <c r="F1615" s="134">
        <v>0</v>
      </c>
      <c r="G1615" s="134" t="s">
        <v>129</v>
      </c>
      <c r="H1615" s="171" t="str">
        <f>IFERROR((Table5[[#This Row],[_202340]]-Table5[[#This Row],[_201940]])/Table5[[#This Row],[_201940]]*1,"")</f>
        <v/>
      </c>
    </row>
    <row r="1616" spans="1:8">
      <c r="A1616" s="132">
        <v>180160</v>
      </c>
      <c r="B1616" s="134" t="s">
        <v>1132</v>
      </c>
      <c r="C1616" s="134">
        <v>1</v>
      </c>
      <c r="D1616" s="134">
        <v>1</v>
      </c>
      <c r="E1616" s="134">
        <v>1</v>
      </c>
      <c r="F1616" s="134">
        <v>1</v>
      </c>
      <c r="G1616" s="134" t="s">
        <v>129</v>
      </c>
      <c r="H1616" s="171" t="str">
        <f>IFERROR((Table5[[#This Row],[_202340]]-Table5[[#This Row],[_201940]])/Table5[[#This Row],[_201940]]*1,"")</f>
        <v/>
      </c>
    </row>
    <row r="1617" spans="1:8">
      <c r="A1617" s="132">
        <v>180160</v>
      </c>
      <c r="B1617" s="134" t="s">
        <v>1133</v>
      </c>
      <c r="C1617" s="134">
        <v>0</v>
      </c>
      <c r="D1617" s="134">
        <v>0</v>
      </c>
      <c r="E1617" s="134">
        <v>0</v>
      </c>
      <c r="F1617" s="134">
        <v>0</v>
      </c>
      <c r="G1617" s="134" t="s">
        <v>129</v>
      </c>
      <c r="H1617" s="171" t="str">
        <f>IFERROR((Table5[[#This Row],[_202340]]-Table5[[#This Row],[_201940]])/Table5[[#This Row],[_201940]]*1,"")</f>
        <v/>
      </c>
    </row>
    <row r="1618" spans="1:8" ht="28.5">
      <c r="A1618" s="132">
        <v>180160</v>
      </c>
      <c r="B1618" s="134" t="s">
        <v>1162</v>
      </c>
      <c r="C1618" s="134">
        <v>0</v>
      </c>
      <c r="D1618" s="134">
        <v>0</v>
      </c>
      <c r="E1618" s="134">
        <v>1</v>
      </c>
      <c r="F1618" s="134">
        <v>1</v>
      </c>
      <c r="G1618" s="134" t="s">
        <v>129</v>
      </c>
      <c r="H1618" s="171" t="str">
        <f>IFERROR((Table5[[#This Row],[_202340]]-Table5[[#This Row],[_201940]])/Table5[[#This Row],[_201940]]*1,"")</f>
        <v/>
      </c>
    </row>
    <row r="1619" spans="1:8" ht="28.5">
      <c r="A1619" s="132">
        <v>180160</v>
      </c>
      <c r="B1619" s="134" t="s">
        <v>1163</v>
      </c>
      <c r="C1619" s="134" t="s">
        <v>129</v>
      </c>
      <c r="D1619" s="134" t="s">
        <v>129</v>
      </c>
      <c r="E1619" s="134" t="s">
        <v>129</v>
      </c>
      <c r="F1619" s="134" t="s">
        <v>129</v>
      </c>
      <c r="G1619" s="134" t="s">
        <v>129</v>
      </c>
      <c r="H1619" s="171" t="str">
        <f>IFERROR((Table5[[#This Row],[_202340]]-Table5[[#This Row],[_201940]])/Table5[[#This Row],[_201940]]*1,"")</f>
        <v/>
      </c>
    </row>
    <row r="1620" spans="1:8">
      <c r="A1620" s="132">
        <v>180160</v>
      </c>
      <c r="B1620" s="134" t="s">
        <v>1136</v>
      </c>
      <c r="C1620" s="134">
        <v>0</v>
      </c>
      <c r="D1620" s="134">
        <v>0</v>
      </c>
      <c r="E1620" s="134">
        <v>1</v>
      </c>
      <c r="F1620" s="134">
        <v>1</v>
      </c>
      <c r="G1620" s="134" t="s">
        <v>129</v>
      </c>
      <c r="H1620" s="171" t="str">
        <f>IFERROR((Table5[[#This Row],[_202340]]-Table5[[#This Row],[_201940]])/Table5[[#This Row],[_201940]]*1,"")</f>
        <v/>
      </c>
    </row>
    <row r="1621" spans="1:8">
      <c r="A1621" s="132">
        <v>180160</v>
      </c>
      <c r="B1621" s="134" t="s">
        <v>1137</v>
      </c>
      <c r="C1621" s="134">
        <v>0</v>
      </c>
      <c r="D1621" s="134">
        <v>0</v>
      </c>
      <c r="E1621" s="134">
        <v>100</v>
      </c>
      <c r="F1621" s="134">
        <v>100</v>
      </c>
      <c r="G1621" s="134" t="s">
        <v>129</v>
      </c>
      <c r="H1621" s="171" t="str">
        <f>IFERROR((Table5[[#This Row],[_202340]]-Table5[[#This Row],[_201940]])/Table5[[#This Row],[_201940]]*1,"")</f>
        <v/>
      </c>
    </row>
    <row r="1622" spans="1:8">
      <c r="A1622" s="132">
        <v>180160</v>
      </c>
      <c r="B1622" s="134" t="s">
        <v>1138</v>
      </c>
      <c r="C1622" s="134">
        <v>0</v>
      </c>
      <c r="D1622" s="134">
        <v>0</v>
      </c>
      <c r="E1622" s="134">
        <v>0</v>
      </c>
      <c r="F1622" s="134">
        <v>0</v>
      </c>
      <c r="G1622" s="134" t="s">
        <v>129</v>
      </c>
      <c r="H1622" s="171" t="str">
        <f>IFERROR((Table5[[#This Row],[_202340]]-Table5[[#This Row],[_201940]])/Table5[[#This Row],[_201940]]*1,"")</f>
        <v/>
      </c>
    </row>
    <row r="1623" spans="1:8" ht="28.5">
      <c r="A1623" s="132">
        <v>180160</v>
      </c>
      <c r="B1623" s="134" t="s">
        <v>1164</v>
      </c>
      <c r="C1623" s="134">
        <v>0</v>
      </c>
      <c r="D1623" s="134">
        <v>0</v>
      </c>
      <c r="E1623" s="134">
        <v>1</v>
      </c>
      <c r="F1623" s="134">
        <v>1</v>
      </c>
      <c r="G1623" s="134" t="s">
        <v>129</v>
      </c>
      <c r="H1623" s="171" t="str">
        <f>IFERROR((Table5[[#This Row],[_202340]]-Table5[[#This Row],[_201940]])/Table5[[#This Row],[_201940]]*1,"")</f>
        <v/>
      </c>
    </row>
    <row r="1624" spans="1:8" ht="28.5">
      <c r="A1624" s="132">
        <v>180160</v>
      </c>
      <c r="B1624" s="134" t="s">
        <v>1165</v>
      </c>
      <c r="C1624" s="134" t="s">
        <v>129</v>
      </c>
      <c r="D1624" s="134" t="s">
        <v>129</v>
      </c>
      <c r="E1624" s="134" t="s">
        <v>129</v>
      </c>
      <c r="F1624" s="134" t="s">
        <v>129</v>
      </c>
      <c r="G1624" s="134" t="s">
        <v>129</v>
      </c>
      <c r="H1624" s="171" t="str">
        <f>IFERROR((Table5[[#This Row],[_202340]]-Table5[[#This Row],[_201940]])/Table5[[#This Row],[_201940]]*1,"")</f>
        <v/>
      </c>
    </row>
    <row r="1625" spans="1:8">
      <c r="A1625" s="132">
        <v>180160</v>
      </c>
      <c r="B1625" s="134" t="s">
        <v>1141</v>
      </c>
      <c r="C1625" s="134">
        <v>0</v>
      </c>
      <c r="D1625" s="134">
        <v>0</v>
      </c>
      <c r="E1625" s="134">
        <v>1</v>
      </c>
      <c r="F1625" s="134">
        <v>1</v>
      </c>
      <c r="G1625" s="134" t="s">
        <v>129</v>
      </c>
      <c r="H1625" s="171" t="str">
        <f>IFERROR((Table5[[#This Row],[_202340]]-Table5[[#This Row],[_201940]])/Table5[[#This Row],[_201940]]*1,"")</f>
        <v/>
      </c>
    </row>
    <row r="1626" spans="1:8">
      <c r="A1626" s="132">
        <v>180160</v>
      </c>
      <c r="B1626" s="134" t="s">
        <v>1142</v>
      </c>
      <c r="C1626" s="134">
        <v>0</v>
      </c>
      <c r="D1626" s="134">
        <v>0</v>
      </c>
      <c r="E1626" s="134">
        <v>100</v>
      </c>
      <c r="F1626" s="134">
        <v>100</v>
      </c>
      <c r="G1626" s="134" t="s">
        <v>129</v>
      </c>
      <c r="H1626" s="171" t="str">
        <f>IFERROR((Table5[[#This Row],[_202340]]-Table5[[#This Row],[_201940]])/Table5[[#This Row],[_201940]]*1,"")</f>
        <v/>
      </c>
    </row>
    <row r="1627" spans="1:8">
      <c r="A1627" s="132">
        <v>180160</v>
      </c>
      <c r="B1627" s="134" t="s">
        <v>1143</v>
      </c>
      <c r="C1627" s="134">
        <v>0</v>
      </c>
      <c r="D1627" s="134">
        <v>0</v>
      </c>
      <c r="E1627" s="134">
        <v>0</v>
      </c>
      <c r="F1627" s="134">
        <v>0</v>
      </c>
      <c r="G1627" s="134" t="s">
        <v>129</v>
      </c>
      <c r="H1627" s="171" t="str">
        <f>IFERROR((Table5[[#This Row],[_202340]]-Table5[[#This Row],[_201940]])/Table5[[#This Row],[_201940]]*1,"")</f>
        <v/>
      </c>
    </row>
    <row r="1628" spans="1:8" ht="28.5">
      <c r="A1628" s="132">
        <v>180160</v>
      </c>
      <c r="B1628" s="134" t="s">
        <v>1166</v>
      </c>
      <c r="C1628" s="134">
        <v>0</v>
      </c>
      <c r="D1628" s="134">
        <v>0</v>
      </c>
      <c r="E1628" s="134">
        <v>1</v>
      </c>
      <c r="F1628" s="134">
        <v>1</v>
      </c>
      <c r="G1628" s="134" t="s">
        <v>129</v>
      </c>
      <c r="H1628" s="171" t="str">
        <f>IFERROR((Table5[[#This Row],[_202340]]-Table5[[#This Row],[_201940]])/Table5[[#This Row],[_201940]]*1,"")</f>
        <v/>
      </c>
    </row>
    <row r="1629" spans="1:8" ht="28.5">
      <c r="A1629" s="132">
        <v>180160</v>
      </c>
      <c r="B1629" s="134" t="s">
        <v>1167</v>
      </c>
      <c r="C1629" s="134" t="s">
        <v>129</v>
      </c>
      <c r="D1629" s="134" t="s">
        <v>129</v>
      </c>
      <c r="E1629" s="134" t="s">
        <v>129</v>
      </c>
      <c r="F1629" s="134" t="s">
        <v>129</v>
      </c>
      <c r="G1629" s="134" t="s">
        <v>129</v>
      </c>
      <c r="H1629" s="171" t="str">
        <f>IFERROR((Table5[[#This Row],[_202340]]-Table5[[#This Row],[_201940]])/Table5[[#This Row],[_201940]]*1,"")</f>
        <v/>
      </c>
    </row>
    <row r="1630" spans="1:8">
      <c r="A1630" s="132">
        <v>180160</v>
      </c>
      <c r="B1630" s="134" t="s">
        <v>1146</v>
      </c>
      <c r="C1630" s="134">
        <v>0</v>
      </c>
      <c r="D1630" s="134">
        <v>0</v>
      </c>
      <c r="E1630" s="134">
        <v>1</v>
      </c>
      <c r="F1630" s="134">
        <v>1</v>
      </c>
      <c r="G1630" s="134" t="s">
        <v>129</v>
      </c>
      <c r="H1630" s="171" t="str">
        <f>IFERROR((Table5[[#This Row],[_202340]]-Table5[[#This Row],[_201940]])/Table5[[#This Row],[_201940]]*1,"")</f>
        <v/>
      </c>
    </row>
    <row r="1631" spans="1:8" ht="28.5">
      <c r="A1631" s="132">
        <v>180160</v>
      </c>
      <c r="B1631" s="134" t="s">
        <v>1147</v>
      </c>
      <c r="C1631" s="134">
        <v>0</v>
      </c>
      <c r="D1631" s="134">
        <v>1</v>
      </c>
      <c r="E1631" s="134">
        <v>0</v>
      </c>
      <c r="F1631" s="134">
        <v>0</v>
      </c>
      <c r="G1631" s="134" t="s">
        <v>129</v>
      </c>
      <c r="H1631" s="171" t="str">
        <f>IFERROR((Table5[[#This Row],[_202340]]-Table5[[#This Row],[_201940]])/Table5[[#This Row],[_201940]]*1,"")</f>
        <v/>
      </c>
    </row>
    <row r="1632" spans="1:8" ht="28.5">
      <c r="A1632" s="132">
        <v>180160</v>
      </c>
      <c r="B1632" s="134" t="s">
        <v>1148</v>
      </c>
      <c r="C1632" s="134">
        <v>0</v>
      </c>
      <c r="D1632" s="134">
        <v>0</v>
      </c>
      <c r="E1632" s="134">
        <v>0</v>
      </c>
      <c r="F1632" s="134">
        <v>0</v>
      </c>
      <c r="G1632" s="134" t="s">
        <v>129</v>
      </c>
      <c r="H1632" s="171" t="str">
        <f>IFERROR((Table5[[#This Row],[_202340]]-Table5[[#This Row],[_201940]])/Table5[[#This Row],[_201940]]*1,"")</f>
        <v/>
      </c>
    </row>
    <row r="1633" spans="1:8" ht="28.5">
      <c r="A1633" s="132">
        <v>180160</v>
      </c>
      <c r="B1633" s="134" t="s">
        <v>1149</v>
      </c>
      <c r="C1633" s="134">
        <v>1</v>
      </c>
      <c r="D1633" s="134">
        <v>0</v>
      </c>
      <c r="E1633" s="134">
        <v>0</v>
      </c>
      <c r="F1633" s="134">
        <v>0</v>
      </c>
      <c r="G1633" s="134" t="s">
        <v>129</v>
      </c>
      <c r="H1633" s="171" t="str">
        <f>IFERROR((Table5[[#This Row],[_202340]]-Table5[[#This Row],[_201940]])/Table5[[#This Row],[_201940]]*1,"")</f>
        <v/>
      </c>
    </row>
    <row r="1634" spans="1:8" ht="28.5">
      <c r="A1634" s="132">
        <v>180160</v>
      </c>
      <c r="B1634" s="134" t="s">
        <v>1150</v>
      </c>
      <c r="C1634" s="134">
        <v>1</v>
      </c>
      <c r="D1634" s="134">
        <v>1</v>
      </c>
      <c r="E1634" s="134">
        <v>0</v>
      </c>
      <c r="F1634" s="134">
        <v>0</v>
      </c>
      <c r="G1634" s="134" t="s">
        <v>129</v>
      </c>
      <c r="H1634" s="171" t="str">
        <f>IFERROR((Table5[[#This Row],[_202340]]-Table5[[#This Row],[_201940]])/Table5[[#This Row],[_201940]]*1,"")</f>
        <v/>
      </c>
    </row>
    <row r="1635" spans="1:8">
      <c r="A1635" s="132">
        <v>180160</v>
      </c>
      <c r="B1635" s="134" t="s">
        <v>1151</v>
      </c>
      <c r="C1635" s="134">
        <v>0</v>
      </c>
      <c r="D1635" s="134">
        <v>0</v>
      </c>
      <c r="E1635" s="134">
        <v>100</v>
      </c>
      <c r="F1635" s="134">
        <v>100</v>
      </c>
      <c r="G1635" s="134" t="s">
        <v>129</v>
      </c>
      <c r="H1635" s="171" t="str">
        <f>IFERROR((Table5[[#This Row],[_202340]]-Table5[[#This Row],[_201940]])/Table5[[#This Row],[_201940]]*1,"")</f>
        <v/>
      </c>
    </row>
    <row r="1636" spans="1:8" ht="28.5">
      <c r="A1636" s="132">
        <v>180160</v>
      </c>
      <c r="B1636" s="134" t="s">
        <v>1152</v>
      </c>
      <c r="C1636" s="134">
        <v>0</v>
      </c>
      <c r="D1636" s="134">
        <v>100</v>
      </c>
      <c r="E1636" s="134">
        <v>0</v>
      </c>
      <c r="F1636" s="134">
        <v>0</v>
      </c>
      <c r="G1636" s="134" t="s">
        <v>129</v>
      </c>
      <c r="H1636" s="171" t="str">
        <f>IFERROR((Table5[[#This Row],[_202340]]-Table5[[#This Row],[_201940]])/Table5[[#This Row],[_201940]]*1,"")</f>
        <v/>
      </c>
    </row>
    <row r="1637" spans="1:8" ht="28.5">
      <c r="A1637" s="132">
        <v>180160</v>
      </c>
      <c r="B1637" s="134" t="s">
        <v>1153</v>
      </c>
      <c r="C1637" s="134">
        <v>0</v>
      </c>
      <c r="D1637" s="134">
        <v>100</v>
      </c>
      <c r="E1637" s="134">
        <v>0</v>
      </c>
      <c r="F1637" s="134">
        <v>0</v>
      </c>
      <c r="G1637" s="134" t="s">
        <v>129</v>
      </c>
      <c r="H1637" s="171" t="str">
        <f>IFERROR((Table5[[#This Row],[_202340]]-Table5[[#This Row],[_201940]])/Table5[[#This Row],[_201940]]*1,"")</f>
        <v/>
      </c>
    </row>
    <row r="1638" spans="1:8" ht="28.5">
      <c r="A1638" s="132">
        <v>180160</v>
      </c>
      <c r="B1638" s="134" t="s">
        <v>1154</v>
      </c>
      <c r="C1638" s="134">
        <v>0</v>
      </c>
      <c r="D1638" s="134">
        <v>0</v>
      </c>
      <c r="E1638" s="134">
        <v>0</v>
      </c>
      <c r="F1638" s="134">
        <v>0</v>
      </c>
      <c r="G1638" s="134" t="s">
        <v>129</v>
      </c>
      <c r="H1638" s="171" t="str">
        <f>IFERROR((Table5[[#This Row],[_202340]]-Table5[[#This Row],[_201940]])/Table5[[#This Row],[_201940]]*1,"")</f>
        <v/>
      </c>
    </row>
    <row r="1639" spans="1:8" ht="28.5">
      <c r="A1639" s="132">
        <v>180160</v>
      </c>
      <c r="B1639" s="134" t="s">
        <v>1155</v>
      </c>
      <c r="C1639" s="134">
        <v>100</v>
      </c>
      <c r="D1639" s="134">
        <v>0</v>
      </c>
      <c r="E1639" s="134">
        <v>0</v>
      </c>
      <c r="F1639" s="134">
        <v>0</v>
      </c>
      <c r="G1639" s="134" t="s">
        <v>129</v>
      </c>
      <c r="H1639" s="171" t="str">
        <f>IFERROR((Table5[[#This Row],[_202340]]-Table5[[#This Row],[_201940]])/Table5[[#This Row],[_201940]]*1,"")</f>
        <v/>
      </c>
    </row>
    <row r="1640" spans="1:8">
      <c r="A1640" s="132">
        <v>180197</v>
      </c>
      <c r="B1640" s="134" t="s">
        <v>1179</v>
      </c>
      <c r="C1640" s="134">
        <v>159</v>
      </c>
      <c r="D1640" s="134">
        <v>176</v>
      </c>
      <c r="E1640" s="134">
        <v>126</v>
      </c>
      <c r="F1640" s="134">
        <v>135</v>
      </c>
      <c r="G1640" s="134">
        <v>53</v>
      </c>
      <c r="H1640" s="171">
        <f>IFERROR((Table5[[#This Row],[_202340]]-Table5[[#This Row],[_201940]])/Table5[[#This Row],[_201940]]*1,"")</f>
        <v>-0.66666666666666663</v>
      </c>
    </row>
    <row r="1641" spans="1:8">
      <c r="A1641" s="132">
        <v>180197</v>
      </c>
      <c r="B1641" s="134" t="s">
        <v>1131</v>
      </c>
      <c r="C1641" s="134">
        <v>0</v>
      </c>
      <c r="D1641" s="134">
        <v>0</v>
      </c>
      <c r="E1641" s="134">
        <v>0</v>
      </c>
      <c r="F1641" s="134">
        <v>0</v>
      </c>
      <c r="G1641" s="134">
        <v>0</v>
      </c>
      <c r="H1641" s="171" t="str">
        <f>IFERROR((Table5[[#This Row],[_202340]]-Table5[[#This Row],[_201940]])/Table5[[#This Row],[_201940]]*1,"")</f>
        <v/>
      </c>
    </row>
    <row r="1642" spans="1:8">
      <c r="A1642" s="132">
        <v>180197</v>
      </c>
      <c r="B1642" s="134" t="s">
        <v>1132</v>
      </c>
      <c r="C1642" s="134">
        <v>159</v>
      </c>
      <c r="D1642" s="134">
        <v>176</v>
      </c>
      <c r="E1642" s="134">
        <v>126</v>
      </c>
      <c r="F1642" s="134">
        <v>135</v>
      </c>
      <c r="G1642" s="134">
        <v>53</v>
      </c>
      <c r="H1642" s="171">
        <f>IFERROR((Table5[[#This Row],[_202340]]-Table5[[#This Row],[_201940]])/Table5[[#This Row],[_201940]]*1,"")</f>
        <v>-0.66666666666666663</v>
      </c>
    </row>
    <row r="1643" spans="1:8">
      <c r="A1643" s="132">
        <v>180197</v>
      </c>
      <c r="B1643" s="134" t="s">
        <v>1133</v>
      </c>
      <c r="C1643" s="134">
        <v>6</v>
      </c>
      <c r="D1643" s="134">
        <v>6</v>
      </c>
      <c r="E1643" s="134">
        <v>2</v>
      </c>
      <c r="F1643" s="134">
        <v>5</v>
      </c>
      <c r="G1643" s="134">
        <v>4</v>
      </c>
      <c r="H1643" s="171">
        <f>IFERROR((Table5[[#This Row],[_202340]]-Table5[[#This Row],[_201940]])/Table5[[#This Row],[_201940]]*1,"")</f>
        <v>-0.33333333333333331</v>
      </c>
    </row>
    <row r="1644" spans="1:8" ht="28.5">
      <c r="A1644" s="132">
        <v>180197</v>
      </c>
      <c r="B1644" s="134" t="s">
        <v>1162</v>
      </c>
      <c r="C1644" s="134">
        <v>43</v>
      </c>
      <c r="D1644" s="134">
        <v>35</v>
      </c>
      <c r="E1644" s="134">
        <v>35</v>
      </c>
      <c r="F1644" s="134">
        <v>21</v>
      </c>
      <c r="G1644" s="134">
        <v>12</v>
      </c>
      <c r="H1644" s="171">
        <f>IFERROR((Table5[[#This Row],[_202340]]-Table5[[#This Row],[_201940]])/Table5[[#This Row],[_201940]]*1,"")</f>
        <v>-0.72093023255813948</v>
      </c>
    </row>
    <row r="1645" spans="1:8" ht="28.5">
      <c r="A1645" s="132">
        <v>180197</v>
      </c>
      <c r="B1645" s="134" t="s">
        <v>1163</v>
      </c>
      <c r="C1645" s="134" t="s">
        <v>129</v>
      </c>
      <c r="D1645" s="134" t="s">
        <v>129</v>
      </c>
      <c r="E1645" s="134" t="s">
        <v>129</v>
      </c>
      <c r="F1645" s="134" t="s">
        <v>129</v>
      </c>
      <c r="G1645" s="134" t="s">
        <v>129</v>
      </c>
      <c r="H1645" s="171" t="str">
        <f>IFERROR((Table5[[#This Row],[_202340]]-Table5[[#This Row],[_201940]])/Table5[[#This Row],[_201940]]*1,"")</f>
        <v/>
      </c>
    </row>
    <row r="1646" spans="1:8">
      <c r="A1646" s="132">
        <v>180197</v>
      </c>
      <c r="B1646" s="134" t="s">
        <v>1136</v>
      </c>
      <c r="C1646" s="134">
        <v>49</v>
      </c>
      <c r="D1646" s="134">
        <v>41</v>
      </c>
      <c r="E1646" s="134">
        <v>37</v>
      </c>
      <c r="F1646" s="134">
        <v>26</v>
      </c>
      <c r="G1646" s="134">
        <v>16</v>
      </c>
      <c r="H1646" s="171">
        <f>IFERROR((Table5[[#This Row],[_202340]]-Table5[[#This Row],[_201940]])/Table5[[#This Row],[_201940]]*1,"")</f>
        <v>-0.67346938775510201</v>
      </c>
    </row>
    <row r="1647" spans="1:8">
      <c r="A1647" s="132">
        <v>180197</v>
      </c>
      <c r="B1647" s="134" t="s">
        <v>1137</v>
      </c>
      <c r="C1647" s="134">
        <v>31</v>
      </c>
      <c r="D1647" s="134">
        <v>23</v>
      </c>
      <c r="E1647" s="134">
        <v>29</v>
      </c>
      <c r="F1647" s="134">
        <v>19</v>
      </c>
      <c r="G1647" s="134">
        <v>30</v>
      </c>
      <c r="H1647" s="171">
        <f>IFERROR((Table5[[#This Row],[_202340]]-Table5[[#This Row],[_201940]])/Table5[[#This Row],[_201940]]*1,"")</f>
        <v>-3.2258064516129031E-2</v>
      </c>
    </row>
    <row r="1648" spans="1:8">
      <c r="A1648" s="132">
        <v>180197</v>
      </c>
      <c r="B1648" s="134" t="s">
        <v>1138</v>
      </c>
      <c r="C1648" s="134">
        <v>5</v>
      </c>
      <c r="D1648" s="134">
        <v>7</v>
      </c>
      <c r="E1648" s="134">
        <v>1</v>
      </c>
      <c r="F1648" s="134">
        <v>6</v>
      </c>
      <c r="G1648" s="134">
        <v>4</v>
      </c>
      <c r="H1648" s="171">
        <f>IFERROR((Table5[[#This Row],[_202340]]-Table5[[#This Row],[_201940]])/Table5[[#This Row],[_201940]]*1,"")</f>
        <v>-0.2</v>
      </c>
    </row>
    <row r="1649" spans="1:8" ht="28.5">
      <c r="A1649" s="132">
        <v>180197</v>
      </c>
      <c r="B1649" s="134" t="s">
        <v>1164</v>
      </c>
      <c r="C1649" s="134">
        <v>46</v>
      </c>
      <c r="D1649" s="134">
        <v>38</v>
      </c>
      <c r="E1649" s="134">
        <v>37</v>
      </c>
      <c r="F1649" s="134">
        <v>27</v>
      </c>
      <c r="G1649" s="134">
        <v>13</v>
      </c>
      <c r="H1649" s="171">
        <f>IFERROR((Table5[[#This Row],[_202340]]-Table5[[#This Row],[_201940]])/Table5[[#This Row],[_201940]]*1,"")</f>
        <v>-0.71739130434782605</v>
      </c>
    </row>
    <row r="1650" spans="1:8" ht="28.5">
      <c r="A1650" s="132">
        <v>180197</v>
      </c>
      <c r="B1650" s="134" t="s">
        <v>1165</v>
      </c>
      <c r="C1650" s="134" t="s">
        <v>129</v>
      </c>
      <c r="D1650" s="134" t="s">
        <v>129</v>
      </c>
      <c r="E1650" s="134" t="s">
        <v>129</v>
      </c>
      <c r="F1650" s="134" t="s">
        <v>129</v>
      </c>
      <c r="G1650" s="134" t="s">
        <v>129</v>
      </c>
      <c r="H1650" s="171" t="str">
        <f>IFERROR((Table5[[#This Row],[_202340]]-Table5[[#This Row],[_201940]])/Table5[[#This Row],[_201940]]*1,"")</f>
        <v/>
      </c>
    </row>
    <row r="1651" spans="1:8">
      <c r="A1651" s="132">
        <v>180197</v>
      </c>
      <c r="B1651" s="134" t="s">
        <v>1141</v>
      </c>
      <c r="C1651" s="134">
        <v>51</v>
      </c>
      <c r="D1651" s="134">
        <v>45</v>
      </c>
      <c r="E1651" s="134">
        <v>38</v>
      </c>
      <c r="F1651" s="134">
        <v>33</v>
      </c>
      <c r="G1651" s="134">
        <v>17</v>
      </c>
      <c r="H1651" s="171">
        <f>IFERROR((Table5[[#This Row],[_202340]]-Table5[[#This Row],[_201940]])/Table5[[#This Row],[_201940]]*1,"")</f>
        <v>-0.66666666666666663</v>
      </c>
    </row>
    <row r="1652" spans="1:8">
      <c r="A1652" s="132">
        <v>180197</v>
      </c>
      <c r="B1652" s="134" t="s">
        <v>1142</v>
      </c>
      <c r="C1652" s="134">
        <v>32</v>
      </c>
      <c r="D1652" s="134">
        <v>26</v>
      </c>
      <c r="E1652" s="134">
        <v>30</v>
      </c>
      <c r="F1652" s="134">
        <v>24</v>
      </c>
      <c r="G1652" s="134">
        <v>32</v>
      </c>
      <c r="H1652" s="171">
        <f>IFERROR((Table5[[#This Row],[_202340]]-Table5[[#This Row],[_201940]])/Table5[[#This Row],[_201940]]*1,"")</f>
        <v>0</v>
      </c>
    </row>
    <row r="1653" spans="1:8">
      <c r="A1653" s="132">
        <v>180197</v>
      </c>
      <c r="B1653" s="134" t="s">
        <v>1143</v>
      </c>
      <c r="C1653" s="134">
        <v>5</v>
      </c>
      <c r="D1653" s="134">
        <v>7</v>
      </c>
      <c r="E1653" s="134">
        <v>1</v>
      </c>
      <c r="F1653" s="134">
        <v>5</v>
      </c>
      <c r="G1653" s="134">
        <v>4</v>
      </c>
      <c r="H1653" s="171">
        <f>IFERROR((Table5[[#This Row],[_202340]]-Table5[[#This Row],[_201940]])/Table5[[#This Row],[_201940]]*1,"")</f>
        <v>-0.2</v>
      </c>
    </row>
    <row r="1654" spans="1:8" ht="28.5">
      <c r="A1654" s="132">
        <v>180197</v>
      </c>
      <c r="B1654" s="134" t="s">
        <v>1166</v>
      </c>
      <c r="C1654" s="134">
        <v>48</v>
      </c>
      <c r="D1654" s="134">
        <v>41</v>
      </c>
      <c r="E1654" s="134">
        <v>38</v>
      </c>
      <c r="F1654" s="134">
        <v>29</v>
      </c>
      <c r="G1654" s="134">
        <v>13</v>
      </c>
      <c r="H1654" s="171">
        <f>IFERROR((Table5[[#This Row],[_202340]]-Table5[[#This Row],[_201940]])/Table5[[#This Row],[_201940]]*1,"")</f>
        <v>-0.72916666666666663</v>
      </c>
    </row>
    <row r="1655" spans="1:8" ht="28.5">
      <c r="A1655" s="132">
        <v>180197</v>
      </c>
      <c r="B1655" s="134" t="s">
        <v>1167</v>
      </c>
      <c r="C1655" s="134" t="s">
        <v>129</v>
      </c>
      <c r="D1655" s="134" t="s">
        <v>129</v>
      </c>
      <c r="E1655" s="134" t="s">
        <v>129</v>
      </c>
      <c r="F1655" s="134" t="s">
        <v>129</v>
      </c>
      <c r="G1655" s="134" t="s">
        <v>129</v>
      </c>
      <c r="H1655" s="171" t="str">
        <f>IFERROR((Table5[[#This Row],[_202340]]-Table5[[#This Row],[_201940]])/Table5[[#This Row],[_201940]]*1,"")</f>
        <v/>
      </c>
    </row>
    <row r="1656" spans="1:8">
      <c r="A1656" s="132">
        <v>180197</v>
      </c>
      <c r="B1656" s="134" t="s">
        <v>1146</v>
      </c>
      <c r="C1656" s="134">
        <v>53</v>
      </c>
      <c r="D1656" s="134">
        <v>48</v>
      </c>
      <c r="E1656" s="134">
        <v>39</v>
      </c>
      <c r="F1656" s="134">
        <v>34</v>
      </c>
      <c r="G1656" s="134">
        <v>17</v>
      </c>
      <c r="H1656" s="171">
        <f>IFERROR((Table5[[#This Row],[_202340]]-Table5[[#This Row],[_201940]])/Table5[[#This Row],[_201940]]*1,"")</f>
        <v>-0.67924528301886788</v>
      </c>
    </row>
    <row r="1657" spans="1:8" ht="28.5">
      <c r="A1657" s="132">
        <v>180197</v>
      </c>
      <c r="B1657" s="134" t="s">
        <v>1147</v>
      </c>
      <c r="C1657" s="134">
        <v>0</v>
      </c>
      <c r="D1657" s="134">
        <v>2</v>
      </c>
      <c r="E1657" s="134">
        <v>0</v>
      </c>
      <c r="F1657" s="134">
        <v>0</v>
      </c>
      <c r="G1657" s="134">
        <v>0</v>
      </c>
      <c r="H1657" s="171" t="str">
        <f>IFERROR((Table5[[#This Row],[_202340]]-Table5[[#This Row],[_201940]])/Table5[[#This Row],[_201940]]*1,"")</f>
        <v/>
      </c>
    </row>
    <row r="1658" spans="1:8" ht="28.5">
      <c r="A1658" s="132">
        <v>180197</v>
      </c>
      <c r="B1658" s="134" t="s">
        <v>1148</v>
      </c>
      <c r="C1658" s="134">
        <v>42</v>
      </c>
      <c r="D1658" s="134">
        <v>44</v>
      </c>
      <c r="E1658" s="134">
        <v>49</v>
      </c>
      <c r="F1658" s="134">
        <v>39</v>
      </c>
      <c r="G1658" s="134">
        <v>23</v>
      </c>
      <c r="H1658" s="171">
        <f>IFERROR((Table5[[#This Row],[_202340]]-Table5[[#This Row],[_201940]])/Table5[[#This Row],[_201940]]*1,"")</f>
        <v>-0.45238095238095238</v>
      </c>
    </row>
    <row r="1659" spans="1:8" ht="28.5">
      <c r="A1659" s="132">
        <v>180197</v>
      </c>
      <c r="B1659" s="134" t="s">
        <v>1149</v>
      </c>
      <c r="C1659" s="134">
        <v>64</v>
      </c>
      <c r="D1659" s="134">
        <v>82</v>
      </c>
      <c r="E1659" s="134">
        <v>38</v>
      </c>
      <c r="F1659" s="134">
        <v>62</v>
      </c>
      <c r="G1659" s="134">
        <v>13</v>
      </c>
      <c r="H1659" s="171">
        <f>IFERROR((Table5[[#This Row],[_202340]]-Table5[[#This Row],[_201940]])/Table5[[#This Row],[_201940]]*1,"")</f>
        <v>-0.796875</v>
      </c>
    </row>
    <row r="1660" spans="1:8" ht="28.5">
      <c r="A1660" s="132">
        <v>180197</v>
      </c>
      <c r="B1660" s="134" t="s">
        <v>1150</v>
      </c>
      <c r="C1660" s="134">
        <v>106</v>
      </c>
      <c r="D1660" s="134">
        <v>128</v>
      </c>
      <c r="E1660" s="134">
        <v>87</v>
      </c>
      <c r="F1660" s="134">
        <v>101</v>
      </c>
      <c r="G1660" s="134">
        <v>36</v>
      </c>
      <c r="H1660" s="171">
        <f>IFERROR((Table5[[#This Row],[_202340]]-Table5[[#This Row],[_201940]])/Table5[[#This Row],[_201940]]*1,"")</f>
        <v>-0.660377358490566</v>
      </c>
    </row>
    <row r="1661" spans="1:8">
      <c r="A1661" s="132">
        <v>180197</v>
      </c>
      <c r="B1661" s="134" t="s">
        <v>1151</v>
      </c>
      <c r="C1661" s="134">
        <v>33</v>
      </c>
      <c r="D1661" s="134">
        <v>27</v>
      </c>
      <c r="E1661" s="134">
        <v>31</v>
      </c>
      <c r="F1661" s="134">
        <v>25</v>
      </c>
      <c r="G1661" s="134">
        <v>32</v>
      </c>
      <c r="H1661" s="171">
        <f>IFERROR((Table5[[#This Row],[_202340]]-Table5[[#This Row],[_201940]])/Table5[[#This Row],[_201940]]*1,"")</f>
        <v>-3.0303030303030304E-2</v>
      </c>
    </row>
    <row r="1662" spans="1:8" ht="28.5">
      <c r="A1662" s="132">
        <v>180197</v>
      </c>
      <c r="B1662" s="134" t="s">
        <v>1152</v>
      </c>
      <c r="C1662" s="134">
        <v>26</v>
      </c>
      <c r="D1662" s="134">
        <v>26</v>
      </c>
      <c r="E1662" s="134">
        <v>39</v>
      </c>
      <c r="F1662" s="134">
        <v>29</v>
      </c>
      <c r="G1662" s="134">
        <v>43</v>
      </c>
      <c r="H1662" s="171">
        <f>IFERROR((Table5[[#This Row],[_202340]]-Table5[[#This Row],[_201940]])/Table5[[#This Row],[_201940]]*1,"")</f>
        <v>0.65384615384615385</v>
      </c>
    </row>
    <row r="1663" spans="1:8" ht="28.5">
      <c r="A1663" s="132">
        <v>180197</v>
      </c>
      <c r="B1663" s="134" t="s">
        <v>1153</v>
      </c>
      <c r="C1663" s="134">
        <v>0</v>
      </c>
      <c r="D1663" s="134">
        <v>1</v>
      </c>
      <c r="E1663" s="134">
        <v>0</v>
      </c>
      <c r="F1663" s="134">
        <v>0</v>
      </c>
      <c r="G1663" s="134">
        <v>0</v>
      </c>
      <c r="H1663" s="171" t="str">
        <f>IFERROR((Table5[[#This Row],[_202340]]-Table5[[#This Row],[_201940]])/Table5[[#This Row],[_201940]]*1,"")</f>
        <v/>
      </c>
    </row>
    <row r="1664" spans="1:8" ht="28.5">
      <c r="A1664" s="132">
        <v>180197</v>
      </c>
      <c r="B1664" s="134" t="s">
        <v>1154</v>
      </c>
      <c r="C1664" s="134">
        <v>26</v>
      </c>
      <c r="D1664" s="134">
        <v>25</v>
      </c>
      <c r="E1664" s="134">
        <v>39</v>
      </c>
      <c r="F1664" s="134">
        <v>29</v>
      </c>
      <c r="G1664" s="134">
        <v>43</v>
      </c>
      <c r="H1664" s="171">
        <f>IFERROR((Table5[[#This Row],[_202340]]-Table5[[#This Row],[_201940]])/Table5[[#This Row],[_201940]]*1,"")</f>
        <v>0.65384615384615385</v>
      </c>
    </row>
    <row r="1665" spans="1:8" ht="28.5">
      <c r="A1665" s="132">
        <v>180197</v>
      </c>
      <c r="B1665" s="134" t="s">
        <v>1155</v>
      </c>
      <c r="C1665" s="134">
        <v>40</v>
      </c>
      <c r="D1665" s="134">
        <v>47</v>
      </c>
      <c r="E1665" s="134">
        <v>30</v>
      </c>
      <c r="F1665" s="134">
        <v>46</v>
      </c>
      <c r="G1665" s="134">
        <v>25</v>
      </c>
      <c r="H1665" s="171">
        <f>IFERROR((Table5[[#This Row],[_202340]]-Table5[[#This Row],[_201940]])/Table5[[#This Row],[_201940]]*1,"")</f>
        <v>-0.375</v>
      </c>
    </row>
    <row r="1666" spans="1:8">
      <c r="A1666" s="132">
        <v>180203</v>
      </c>
      <c r="B1666" s="134" t="s">
        <v>1179</v>
      </c>
      <c r="C1666" s="134">
        <v>1</v>
      </c>
      <c r="D1666" s="134">
        <v>1</v>
      </c>
      <c r="E1666" s="134">
        <v>4</v>
      </c>
      <c r="F1666" s="134">
        <v>1</v>
      </c>
      <c r="G1666" s="134">
        <v>3</v>
      </c>
      <c r="H1666" s="171">
        <f>IFERROR((Table5[[#This Row],[_202340]]-Table5[[#This Row],[_201940]])/Table5[[#This Row],[_201940]]*1,"")</f>
        <v>2</v>
      </c>
    </row>
    <row r="1667" spans="1:8">
      <c r="A1667" s="132">
        <v>180203</v>
      </c>
      <c r="B1667" s="134" t="s">
        <v>1131</v>
      </c>
      <c r="C1667" s="134">
        <v>0</v>
      </c>
      <c r="D1667" s="134">
        <v>0</v>
      </c>
      <c r="E1667" s="134">
        <v>0</v>
      </c>
      <c r="F1667" s="134">
        <v>0</v>
      </c>
      <c r="G1667" s="134">
        <v>0</v>
      </c>
      <c r="H1667" s="171" t="str">
        <f>IFERROR((Table5[[#This Row],[_202340]]-Table5[[#This Row],[_201940]])/Table5[[#This Row],[_201940]]*1,"")</f>
        <v/>
      </c>
    </row>
    <row r="1668" spans="1:8">
      <c r="A1668" s="132">
        <v>180203</v>
      </c>
      <c r="B1668" s="134" t="s">
        <v>1132</v>
      </c>
      <c r="C1668" s="134">
        <v>1</v>
      </c>
      <c r="D1668" s="134">
        <v>1</v>
      </c>
      <c r="E1668" s="134">
        <v>4</v>
      </c>
      <c r="F1668" s="134">
        <v>1</v>
      </c>
      <c r="G1668" s="134">
        <v>3</v>
      </c>
      <c r="H1668" s="171">
        <f>IFERROR((Table5[[#This Row],[_202340]]-Table5[[#This Row],[_201940]])/Table5[[#This Row],[_201940]]*1,"")</f>
        <v>2</v>
      </c>
    </row>
    <row r="1669" spans="1:8">
      <c r="A1669" s="132">
        <v>180203</v>
      </c>
      <c r="B1669" s="134" t="s">
        <v>1133</v>
      </c>
      <c r="C1669" s="134">
        <v>0</v>
      </c>
      <c r="D1669" s="134">
        <v>0</v>
      </c>
      <c r="E1669" s="134">
        <v>0</v>
      </c>
      <c r="F1669" s="134">
        <v>0</v>
      </c>
      <c r="G1669" s="134">
        <v>0</v>
      </c>
      <c r="H1669" s="171" t="str">
        <f>IFERROR((Table5[[#This Row],[_202340]]-Table5[[#This Row],[_201940]])/Table5[[#This Row],[_201940]]*1,"")</f>
        <v/>
      </c>
    </row>
    <row r="1670" spans="1:8" ht="28.5">
      <c r="A1670" s="132">
        <v>180203</v>
      </c>
      <c r="B1670" s="134" t="s">
        <v>1162</v>
      </c>
      <c r="C1670" s="134">
        <v>0</v>
      </c>
      <c r="D1670" s="134">
        <v>0</v>
      </c>
      <c r="E1670" s="134">
        <v>0</v>
      </c>
      <c r="F1670" s="134">
        <v>0</v>
      </c>
      <c r="G1670" s="134">
        <v>0</v>
      </c>
      <c r="H1670" s="171" t="str">
        <f>IFERROR((Table5[[#This Row],[_202340]]-Table5[[#This Row],[_201940]])/Table5[[#This Row],[_201940]]*1,"")</f>
        <v/>
      </c>
    </row>
    <row r="1671" spans="1:8" ht="28.5">
      <c r="A1671" s="132">
        <v>180203</v>
      </c>
      <c r="B1671" s="134" t="s">
        <v>1163</v>
      </c>
      <c r="C1671" s="134" t="s">
        <v>129</v>
      </c>
      <c r="D1671" s="134">
        <v>0</v>
      </c>
      <c r="E1671" s="134">
        <v>0</v>
      </c>
      <c r="F1671" s="134">
        <v>0</v>
      </c>
      <c r="G1671" s="134">
        <v>0</v>
      </c>
      <c r="H1671" s="171" t="str">
        <f>IFERROR((Table5[[#This Row],[_202340]]-Table5[[#This Row],[_201940]])/Table5[[#This Row],[_201940]]*1,"")</f>
        <v/>
      </c>
    </row>
    <row r="1672" spans="1:8">
      <c r="A1672" s="132">
        <v>180203</v>
      </c>
      <c r="B1672" s="134" t="s">
        <v>1136</v>
      </c>
      <c r="C1672" s="134">
        <v>0</v>
      </c>
      <c r="D1672" s="134">
        <v>0</v>
      </c>
      <c r="E1672" s="134">
        <v>0</v>
      </c>
      <c r="F1672" s="134">
        <v>0</v>
      </c>
      <c r="G1672" s="134">
        <v>0</v>
      </c>
      <c r="H1672" s="171" t="str">
        <f>IFERROR((Table5[[#This Row],[_202340]]-Table5[[#This Row],[_201940]])/Table5[[#This Row],[_201940]]*1,"")</f>
        <v/>
      </c>
    </row>
    <row r="1673" spans="1:8">
      <c r="A1673" s="132">
        <v>180203</v>
      </c>
      <c r="B1673" s="134" t="s">
        <v>1137</v>
      </c>
      <c r="C1673" s="134">
        <v>0</v>
      </c>
      <c r="D1673" s="134">
        <v>0</v>
      </c>
      <c r="E1673" s="134">
        <v>0</v>
      </c>
      <c r="F1673" s="134">
        <v>0</v>
      </c>
      <c r="G1673" s="134">
        <v>0</v>
      </c>
      <c r="H1673" s="171" t="str">
        <f>IFERROR((Table5[[#This Row],[_202340]]-Table5[[#This Row],[_201940]])/Table5[[#This Row],[_201940]]*1,"")</f>
        <v/>
      </c>
    </row>
    <row r="1674" spans="1:8">
      <c r="A1674" s="132">
        <v>180203</v>
      </c>
      <c r="B1674" s="134" t="s">
        <v>1138</v>
      </c>
      <c r="C1674" s="134">
        <v>0</v>
      </c>
      <c r="D1674" s="134">
        <v>0</v>
      </c>
      <c r="E1674" s="134">
        <v>0</v>
      </c>
      <c r="F1674" s="134">
        <v>0</v>
      </c>
      <c r="G1674" s="134">
        <v>0</v>
      </c>
      <c r="H1674" s="171" t="str">
        <f>IFERROR((Table5[[#This Row],[_202340]]-Table5[[#This Row],[_201940]])/Table5[[#This Row],[_201940]]*1,"")</f>
        <v/>
      </c>
    </row>
    <row r="1675" spans="1:8" ht="28.5">
      <c r="A1675" s="132">
        <v>180203</v>
      </c>
      <c r="B1675" s="134" t="s">
        <v>1164</v>
      </c>
      <c r="C1675" s="134">
        <v>0</v>
      </c>
      <c r="D1675" s="134">
        <v>0</v>
      </c>
      <c r="E1675" s="134">
        <v>0</v>
      </c>
      <c r="F1675" s="134">
        <v>0</v>
      </c>
      <c r="G1675" s="134">
        <v>0</v>
      </c>
      <c r="H1675" s="171" t="str">
        <f>IFERROR((Table5[[#This Row],[_202340]]-Table5[[#This Row],[_201940]])/Table5[[#This Row],[_201940]]*1,"")</f>
        <v/>
      </c>
    </row>
    <row r="1676" spans="1:8" ht="28.5">
      <c r="A1676" s="132">
        <v>180203</v>
      </c>
      <c r="B1676" s="134" t="s">
        <v>1165</v>
      </c>
      <c r="C1676" s="134" t="s">
        <v>129</v>
      </c>
      <c r="D1676" s="134">
        <v>0</v>
      </c>
      <c r="E1676" s="134">
        <v>0</v>
      </c>
      <c r="F1676" s="134">
        <v>0</v>
      </c>
      <c r="G1676" s="134">
        <v>0</v>
      </c>
      <c r="H1676" s="171" t="str">
        <f>IFERROR((Table5[[#This Row],[_202340]]-Table5[[#This Row],[_201940]])/Table5[[#This Row],[_201940]]*1,"")</f>
        <v/>
      </c>
    </row>
    <row r="1677" spans="1:8">
      <c r="A1677" s="132">
        <v>180203</v>
      </c>
      <c r="B1677" s="134" t="s">
        <v>1141</v>
      </c>
      <c r="C1677" s="134">
        <v>0</v>
      </c>
      <c r="D1677" s="134">
        <v>0</v>
      </c>
      <c r="E1677" s="134">
        <v>0</v>
      </c>
      <c r="F1677" s="134">
        <v>0</v>
      </c>
      <c r="G1677" s="134">
        <v>0</v>
      </c>
      <c r="H1677" s="171" t="str">
        <f>IFERROR((Table5[[#This Row],[_202340]]-Table5[[#This Row],[_201940]])/Table5[[#This Row],[_201940]]*1,"")</f>
        <v/>
      </c>
    </row>
    <row r="1678" spans="1:8">
      <c r="A1678" s="132">
        <v>180203</v>
      </c>
      <c r="B1678" s="134" t="s">
        <v>1142</v>
      </c>
      <c r="C1678" s="134">
        <v>0</v>
      </c>
      <c r="D1678" s="134">
        <v>0</v>
      </c>
      <c r="E1678" s="134">
        <v>0</v>
      </c>
      <c r="F1678" s="134">
        <v>0</v>
      </c>
      <c r="G1678" s="134">
        <v>0</v>
      </c>
      <c r="H1678" s="171" t="str">
        <f>IFERROR((Table5[[#This Row],[_202340]]-Table5[[#This Row],[_201940]])/Table5[[#This Row],[_201940]]*1,"")</f>
        <v/>
      </c>
    </row>
    <row r="1679" spans="1:8">
      <c r="A1679" s="132">
        <v>180203</v>
      </c>
      <c r="B1679" s="134" t="s">
        <v>1143</v>
      </c>
      <c r="C1679" s="134">
        <v>0</v>
      </c>
      <c r="D1679" s="134">
        <v>0</v>
      </c>
      <c r="E1679" s="134">
        <v>0</v>
      </c>
      <c r="F1679" s="134">
        <v>0</v>
      </c>
      <c r="G1679" s="134">
        <v>0</v>
      </c>
      <c r="H1679" s="171" t="str">
        <f>IFERROR((Table5[[#This Row],[_202340]]-Table5[[#This Row],[_201940]])/Table5[[#This Row],[_201940]]*1,"")</f>
        <v/>
      </c>
    </row>
    <row r="1680" spans="1:8" ht="28.5">
      <c r="A1680" s="132">
        <v>180203</v>
      </c>
      <c r="B1680" s="134" t="s">
        <v>1166</v>
      </c>
      <c r="C1680" s="134">
        <v>0</v>
      </c>
      <c r="D1680" s="134">
        <v>0</v>
      </c>
      <c r="E1680" s="134">
        <v>0</v>
      </c>
      <c r="F1680" s="134">
        <v>0</v>
      </c>
      <c r="G1680" s="134">
        <v>0</v>
      </c>
      <c r="H1680" s="171" t="str">
        <f>IFERROR((Table5[[#This Row],[_202340]]-Table5[[#This Row],[_201940]])/Table5[[#This Row],[_201940]]*1,"")</f>
        <v/>
      </c>
    </row>
    <row r="1681" spans="1:8" ht="28.5">
      <c r="A1681" s="132">
        <v>180203</v>
      </c>
      <c r="B1681" s="134" t="s">
        <v>1167</v>
      </c>
      <c r="C1681" s="134" t="s">
        <v>129</v>
      </c>
      <c r="D1681" s="134">
        <v>0</v>
      </c>
      <c r="E1681" s="134">
        <v>0</v>
      </c>
      <c r="F1681" s="134">
        <v>0</v>
      </c>
      <c r="G1681" s="134">
        <v>0</v>
      </c>
      <c r="H1681" s="171" t="str">
        <f>IFERROR((Table5[[#This Row],[_202340]]-Table5[[#This Row],[_201940]])/Table5[[#This Row],[_201940]]*1,"")</f>
        <v/>
      </c>
    </row>
    <row r="1682" spans="1:8">
      <c r="A1682" s="132">
        <v>180203</v>
      </c>
      <c r="B1682" s="134" t="s">
        <v>1146</v>
      </c>
      <c r="C1682" s="134">
        <v>0</v>
      </c>
      <c r="D1682" s="134">
        <v>0</v>
      </c>
      <c r="E1682" s="134">
        <v>0</v>
      </c>
      <c r="F1682" s="134">
        <v>0</v>
      </c>
      <c r="G1682" s="134">
        <v>0</v>
      </c>
      <c r="H1682" s="171" t="str">
        <f>IFERROR((Table5[[#This Row],[_202340]]-Table5[[#This Row],[_201940]])/Table5[[#This Row],[_201940]]*1,"")</f>
        <v/>
      </c>
    </row>
    <row r="1683" spans="1:8" ht="28.5">
      <c r="A1683" s="132">
        <v>180203</v>
      </c>
      <c r="B1683" s="134" t="s">
        <v>1147</v>
      </c>
      <c r="C1683" s="134">
        <v>0</v>
      </c>
      <c r="D1683" s="134">
        <v>0</v>
      </c>
      <c r="E1683" s="134">
        <v>1</v>
      </c>
      <c r="F1683" s="134">
        <v>0</v>
      </c>
      <c r="G1683" s="134">
        <v>0</v>
      </c>
      <c r="H1683" s="171" t="str">
        <f>IFERROR((Table5[[#This Row],[_202340]]-Table5[[#This Row],[_201940]])/Table5[[#This Row],[_201940]]*1,"")</f>
        <v/>
      </c>
    </row>
    <row r="1684" spans="1:8" ht="28.5">
      <c r="A1684" s="132">
        <v>180203</v>
      </c>
      <c r="B1684" s="134" t="s">
        <v>1148</v>
      </c>
      <c r="C1684" s="134">
        <v>0</v>
      </c>
      <c r="D1684" s="134">
        <v>0</v>
      </c>
      <c r="E1684" s="134">
        <v>0</v>
      </c>
      <c r="F1684" s="134">
        <v>0</v>
      </c>
      <c r="G1684" s="134">
        <v>0</v>
      </c>
      <c r="H1684" s="171" t="str">
        <f>IFERROR((Table5[[#This Row],[_202340]]-Table5[[#This Row],[_201940]])/Table5[[#This Row],[_201940]]*1,"")</f>
        <v/>
      </c>
    </row>
    <row r="1685" spans="1:8" ht="28.5">
      <c r="A1685" s="132">
        <v>180203</v>
      </c>
      <c r="B1685" s="134" t="s">
        <v>1149</v>
      </c>
      <c r="C1685" s="134">
        <v>1</v>
      </c>
      <c r="D1685" s="134">
        <v>1</v>
      </c>
      <c r="E1685" s="134">
        <v>3</v>
      </c>
      <c r="F1685" s="134">
        <v>1</v>
      </c>
      <c r="G1685" s="134">
        <v>3</v>
      </c>
      <c r="H1685" s="171">
        <f>IFERROR((Table5[[#This Row],[_202340]]-Table5[[#This Row],[_201940]])/Table5[[#This Row],[_201940]]*1,"")</f>
        <v>2</v>
      </c>
    </row>
    <row r="1686" spans="1:8" ht="28.5">
      <c r="A1686" s="132">
        <v>180203</v>
      </c>
      <c r="B1686" s="134" t="s">
        <v>1150</v>
      </c>
      <c r="C1686" s="134">
        <v>1</v>
      </c>
      <c r="D1686" s="134">
        <v>1</v>
      </c>
      <c r="E1686" s="134">
        <v>4</v>
      </c>
      <c r="F1686" s="134">
        <v>1</v>
      </c>
      <c r="G1686" s="134">
        <v>3</v>
      </c>
      <c r="H1686" s="171">
        <f>IFERROR((Table5[[#This Row],[_202340]]-Table5[[#This Row],[_201940]])/Table5[[#This Row],[_201940]]*1,"")</f>
        <v>2</v>
      </c>
    </row>
    <row r="1687" spans="1:8">
      <c r="A1687" s="132">
        <v>180203</v>
      </c>
      <c r="B1687" s="134" t="s">
        <v>1151</v>
      </c>
      <c r="C1687" s="134">
        <v>0</v>
      </c>
      <c r="D1687" s="134">
        <v>0</v>
      </c>
      <c r="E1687" s="134">
        <v>0</v>
      </c>
      <c r="F1687" s="134">
        <v>0</v>
      </c>
      <c r="G1687" s="134">
        <v>0</v>
      </c>
      <c r="H1687" s="171" t="str">
        <f>IFERROR((Table5[[#This Row],[_202340]]-Table5[[#This Row],[_201940]])/Table5[[#This Row],[_201940]]*1,"")</f>
        <v/>
      </c>
    </row>
    <row r="1688" spans="1:8" ht="28.5">
      <c r="A1688" s="132">
        <v>180203</v>
      </c>
      <c r="B1688" s="134" t="s">
        <v>1152</v>
      </c>
      <c r="C1688" s="134">
        <v>0</v>
      </c>
      <c r="D1688" s="134">
        <v>0</v>
      </c>
      <c r="E1688" s="134">
        <v>25</v>
      </c>
      <c r="F1688" s="134">
        <v>0</v>
      </c>
      <c r="G1688" s="134">
        <v>0</v>
      </c>
      <c r="H1688" s="171" t="str">
        <f>IFERROR((Table5[[#This Row],[_202340]]-Table5[[#This Row],[_201940]])/Table5[[#This Row],[_201940]]*1,"")</f>
        <v/>
      </c>
    </row>
    <row r="1689" spans="1:8" ht="28.5">
      <c r="A1689" s="132">
        <v>180203</v>
      </c>
      <c r="B1689" s="134" t="s">
        <v>1153</v>
      </c>
      <c r="C1689" s="134">
        <v>0</v>
      </c>
      <c r="D1689" s="134">
        <v>0</v>
      </c>
      <c r="E1689" s="134">
        <v>25</v>
      </c>
      <c r="F1689" s="134">
        <v>0</v>
      </c>
      <c r="G1689" s="134">
        <v>0</v>
      </c>
      <c r="H1689" s="171" t="str">
        <f>IFERROR((Table5[[#This Row],[_202340]]-Table5[[#This Row],[_201940]])/Table5[[#This Row],[_201940]]*1,"")</f>
        <v/>
      </c>
    </row>
    <row r="1690" spans="1:8" ht="28.5">
      <c r="A1690" s="132">
        <v>180203</v>
      </c>
      <c r="B1690" s="134" t="s">
        <v>1154</v>
      </c>
      <c r="C1690" s="134">
        <v>0</v>
      </c>
      <c r="D1690" s="134">
        <v>0</v>
      </c>
      <c r="E1690" s="134">
        <v>0</v>
      </c>
      <c r="F1690" s="134">
        <v>0</v>
      </c>
      <c r="G1690" s="134">
        <v>0</v>
      </c>
      <c r="H1690" s="171" t="str">
        <f>IFERROR((Table5[[#This Row],[_202340]]-Table5[[#This Row],[_201940]])/Table5[[#This Row],[_201940]]*1,"")</f>
        <v/>
      </c>
    </row>
    <row r="1691" spans="1:8" ht="28.5">
      <c r="A1691" s="132">
        <v>180203</v>
      </c>
      <c r="B1691" s="134" t="s">
        <v>1155</v>
      </c>
      <c r="C1691" s="134">
        <v>100</v>
      </c>
      <c r="D1691" s="134">
        <v>100</v>
      </c>
      <c r="E1691" s="134">
        <v>75</v>
      </c>
      <c r="F1691" s="134">
        <v>100</v>
      </c>
      <c r="G1691" s="134">
        <v>100</v>
      </c>
      <c r="H1691" s="171">
        <f>IFERROR((Table5[[#This Row],[_202340]]-Table5[[#This Row],[_201940]])/Table5[[#This Row],[_201940]]*1,"")</f>
        <v>0</v>
      </c>
    </row>
    <row r="1692" spans="1:8">
      <c r="A1692" s="132">
        <v>180212</v>
      </c>
      <c r="B1692" s="134" t="s">
        <v>1179</v>
      </c>
      <c r="C1692" s="134">
        <v>8</v>
      </c>
      <c r="D1692" s="134">
        <v>4</v>
      </c>
      <c r="E1692" s="134">
        <v>8</v>
      </c>
      <c r="F1692" s="134">
        <v>114</v>
      </c>
      <c r="G1692" s="134">
        <v>117</v>
      </c>
      <c r="H1692" s="171">
        <f>IFERROR((Table5[[#This Row],[_202340]]-Table5[[#This Row],[_201940]])/Table5[[#This Row],[_201940]]*1,"")</f>
        <v>13.625</v>
      </c>
    </row>
    <row r="1693" spans="1:8">
      <c r="A1693" s="132">
        <v>180212</v>
      </c>
      <c r="B1693" s="134" t="s">
        <v>1131</v>
      </c>
      <c r="C1693" s="134">
        <v>0</v>
      </c>
      <c r="D1693" s="134">
        <v>0</v>
      </c>
      <c r="E1693" s="134">
        <v>0</v>
      </c>
      <c r="F1693" s="134">
        <v>6</v>
      </c>
      <c r="G1693" s="134">
        <v>3</v>
      </c>
      <c r="H1693" s="171" t="str">
        <f>IFERROR((Table5[[#This Row],[_202340]]-Table5[[#This Row],[_201940]])/Table5[[#This Row],[_201940]]*1,"")</f>
        <v/>
      </c>
    </row>
    <row r="1694" spans="1:8">
      <c r="A1694" s="132">
        <v>180212</v>
      </c>
      <c r="B1694" s="134" t="s">
        <v>1132</v>
      </c>
      <c r="C1694" s="134">
        <v>8</v>
      </c>
      <c r="D1694" s="134">
        <v>4</v>
      </c>
      <c r="E1694" s="134">
        <v>8</v>
      </c>
      <c r="F1694" s="134">
        <v>108</v>
      </c>
      <c r="G1694" s="134">
        <v>114</v>
      </c>
      <c r="H1694" s="171">
        <f>IFERROR((Table5[[#This Row],[_202340]]-Table5[[#This Row],[_201940]])/Table5[[#This Row],[_201940]]*1,"")</f>
        <v>13.25</v>
      </c>
    </row>
    <row r="1695" spans="1:8">
      <c r="A1695" s="132">
        <v>180212</v>
      </c>
      <c r="B1695" s="134" t="s">
        <v>1133</v>
      </c>
      <c r="C1695" s="134">
        <v>0</v>
      </c>
      <c r="D1695" s="134">
        <v>0</v>
      </c>
      <c r="E1695" s="134">
        <v>0</v>
      </c>
      <c r="F1695" s="134">
        <v>0</v>
      </c>
      <c r="G1695" s="134">
        <v>0</v>
      </c>
      <c r="H1695" s="171" t="str">
        <f>IFERROR((Table5[[#This Row],[_202340]]-Table5[[#This Row],[_201940]])/Table5[[#This Row],[_201940]]*1,"")</f>
        <v/>
      </c>
    </row>
    <row r="1696" spans="1:8" ht="28.5">
      <c r="A1696" s="132">
        <v>180212</v>
      </c>
      <c r="B1696" s="134" t="s">
        <v>1162</v>
      </c>
      <c r="C1696" s="134">
        <v>0</v>
      </c>
      <c r="D1696" s="134">
        <v>0</v>
      </c>
      <c r="E1696" s="134">
        <v>0</v>
      </c>
      <c r="F1696" s="134">
        <v>6</v>
      </c>
      <c r="G1696" s="134">
        <v>8</v>
      </c>
      <c r="H1696" s="171" t="str">
        <f>IFERROR((Table5[[#This Row],[_202340]]-Table5[[#This Row],[_201940]])/Table5[[#This Row],[_201940]]*1,"")</f>
        <v/>
      </c>
    </row>
    <row r="1697" spans="1:8" ht="28.5">
      <c r="A1697" s="132">
        <v>180212</v>
      </c>
      <c r="B1697" s="134" t="s">
        <v>1163</v>
      </c>
      <c r="C1697" s="134" t="s">
        <v>129</v>
      </c>
      <c r="D1697" s="134" t="s">
        <v>129</v>
      </c>
      <c r="E1697" s="134" t="s">
        <v>129</v>
      </c>
      <c r="F1697" s="134" t="s">
        <v>129</v>
      </c>
      <c r="G1697" s="134" t="s">
        <v>129</v>
      </c>
      <c r="H1697" s="171" t="str">
        <f>IFERROR((Table5[[#This Row],[_202340]]-Table5[[#This Row],[_201940]])/Table5[[#This Row],[_201940]]*1,"")</f>
        <v/>
      </c>
    </row>
    <row r="1698" spans="1:8">
      <c r="A1698" s="132">
        <v>180212</v>
      </c>
      <c r="B1698" s="134" t="s">
        <v>1136</v>
      </c>
      <c r="C1698" s="134">
        <v>0</v>
      </c>
      <c r="D1698" s="134">
        <v>0</v>
      </c>
      <c r="E1698" s="134">
        <v>0</v>
      </c>
      <c r="F1698" s="134">
        <v>6</v>
      </c>
      <c r="G1698" s="134">
        <v>8</v>
      </c>
      <c r="H1698" s="171" t="str">
        <f>IFERROR((Table5[[#This Row],[_202340]]-Table5[[#This Row],[_201940]])/Table5[[#This Row],[_201940]]*1,"")</f>
        <v/>
      </c>
    </row>
    <row r="1699" spans="1:8">
      <c r="A1699" s="132">
        <v>180212</v>
      </c>
      <c r="B1699" s="134" t="s">
        <v>1137</v>
      </c>
      <c r="C1699" s="134">
        <v>0</v>
      </c>
      <c r="D1699" s="134">
        <v>0</v>
      </c>
      <c r="E1699" s="134">
        <v>0</v>
      </c>
      <c r="F1699" s="134">
        <v>6</v>
      </c>
      <c r="G1699" s="134">
        <v>7</v>
      </c>
      <c r="H1699" s="171" t="str">
        <f>IFERROR((Table5[[#This Row],[_202340]]-Table5[[#This Row],[_201940]])/Table5[[#This Row],[_201940]]*1,"")</f>
        <v/>
      </c>
    </row>
    <row r="1700" spans="1:8">
      <c r="A1700" s="132">
        <v>180212</v>
      </c>
      <c r="B1700" s="134" t="s">
        <v>1138</v>
      </c>
      <c r="C1700" s="134">
        <v>0</v>
      </c>
      <c r="D1700" s="134">
        <v>1</v>
      </c>
      <c r="E1700" s="134">
        <v>0</v>
      </c>
      <c r="F1700" s="134">
        <v>3</v>
      </c>
      <c r="G1700" s="134">
        <v>0</v>
      </c>
      <c r="H1700" s="171" t="str">
        <f>IFERROR((Table5[[#This Row],[_202340]]-Table5[[#This Row],[_201940]])/Table5[[#This Row],[_201940]]*1,"")</f>
        <v/>
      </c>
    </row>
    <row r="1701" spans="1:8" ht="28.5">
      <c r="A1701" s="132">
        <v>180212</v>
      </c>
      <c r="B1701" s="134" t="s">
        <v>1164</v>
      </c>
      <c r="C1701" s="134">
        <v>0</v>
      </c>
      <c r="D1701" s="134">
        <v>0</v>
      </c>
      <c r="E1701" s="134">
        <v>2</v>
      </c>
      <c r="F1701" s="134">
        <v>8</v>
      </c>
      <c r="G1701" s="134">
        <v>20</v>
      </c>
      <c r="H1701" s="171" t="str">
        <f>IFERROR((Table5[[#This Row],[_202340]]-Table5[[#This Row],[_201940]])/Table5[[#This Row],[_201940]]*1,"")</f>
        <v/>
      </c>
    </row>
    <row r="1702" spans="1:8" ht="28.5">
      <c r="A1702" s="132">
        <v>180212</v>
      </c>
      <c r="B1702" s="134" t="s">
        <v>1165</v>
      </c>
      <c r="C1702" s="134" t="s">
        <v>129</v>
      </c>
      <c r="D1702" s="134" t="s">
        <v>129</v>
      </c>
      <c r="E1702" s="134" t="s">
        <v>129</v>
      </c>
      <c r="F1702" s="134" t="s">
        <v>129</v>
      </c>
      <c r="G1702" s="134" t="s">
        <v>129</v>
      </c>
      <c r="H1702" s="171" t="str">
        <f>IFERROR((Table5[[#This Row],[_202340]]-Table5[[#This Row],[_201940]])/Table5[[#This Row],[_201940]]*1,"")</f>
        <v/>
      </c>
    </row>
    <row r="1703" spans="1:8">
      <c r="A1703" s="132">
        <v>180212</v>
      </c>
      <c r="B1703" s="134" t="s">
        <v>1141</v>
      </c>
      <c r="C1703" s="134">
        <v>0</v>
      </c>
      <c r="D1703" s="134">
        <v>1</v>
      </c>
      <c r="E1703" s="134">
        <v>2</v>
      </c>
      <c r="F1703" s="134">
        <v>11</v>
      </c>
      <c r="G1703" s="134">
        <v>20</v>
      </c>
      <c r="H1703" s="171" t="str">
        <f>IFERROR((Table5[[#This Row],[_202340]]-Table5[[#This Row],[_201940]])/Table5[[#This Row],[_201940]]*1,"")</f>
        <v/>
      </c>
    </row>
    <row r="1704" spans="1:8">
      <c r="A1704" s="132">
        <v>180212</v>
      </c>
      <c r="B1704" s="134" t="s">
        <v>1142</v>
      </c>
      <c r="C1704" s="134">
        <v>0</v>
      </c>
      <c r="D1704" s="134">
        <v>25</v>
      </c>
      <c r="E1704" s="134">
        <v>25</v>
      </c>
      <c r="F1704" s="134">
        <v>10</v>
      </c>
      <c r="G1704" s="134">
        <v>18</v>
      </c>
      <c r="H1704" s="171" t="str">
        <f>IFERROR((Table5[[#This Row],[_202340]]-Table5[[#This Row],[_201940]])/Table5[[#This Row],[_201940]]*1,"")</f>
        <v/>
      </c>
    </row>
    <row r="1705" spans="1:8">
      <c r="A1705" s="132">
        <v>180212</v>
      </c>
      <c r="B1705" s="134" t="s">
        <v>1143</v>
      </c>
      <c r="C1705" s="134">
        <v>0</v>
      </c>
      <c r="D1705" s="134">
        <v>1</v>
      </c>
      <c r="E1705" s="134">
        <v>0</v>
      </c>
      <c r="F1705" s="134">
        <v>3</v>
      </c>
      <c r="G1705" s="134">
        <v>0</v>
      </c>
      <c r="H1705" s="171" t="str">
        <f>IFERROR((Table5[[#This Row],[_202340]]-Table5[[#This Row],[_201940]])/Table5[[#This Row],[_201940]]*1,"")</f>
        <v/>
      </c>
    </row>
    <row r="1706" spans="1:8" ht="28.5">
      <c r="A1706" s="132">
        <v>180212</v>
      </c>
      <c r="B1706" s="134" t="s">
        <v>1166</v>
      </c>
      <c r="C1706" s="134">
        <v>0</v>
      </c>
      <c r="D1706" s="134">
        <v>0</v>
      </c>
      <c r="E1706" s="134">
        <v>2</v>
      </c>
      <c r="F1706" s="134">
        <v>8</v>
      </c>
      <c r="G1706" s="134">
        <v>32</v>
      </c>
      <c r="H1706" s="171" t="str">
        <f>IFERROR((Table5[[#This Row],[_202340]]-Table5[[#This Row],[_201940]])/Table5[[#This Row],[_201940]]*1,"")</f>
        <v/>
      </c>
    </row>
    <row r="1707" spans="1:8" ht="28.5">
      <c r="A1707" s="132">
        <v>180212</v>
      </c>
      <c r="B1707" s="134" t="s">
        <v>1167</v>
      </c>
      <c r="C1707" s="134" t="s">
        <v>129</v>
      </c>
      <c r="D1707" s="134" t="s">
        <v>129</v>
      </c>
      <c r="E1707" s="134" t="s">
        <v>129</v>
      </c>
      <c r="F1707" s="134" t="s">
        <v>129</v>
      </c>
      <c r="G1707" s="134" t="s">
        <v>129</v>
      </c>
      <c r="H1707" s="171" t="str">
        <f>IFERROR((Table5[[#This Row],[_202340]]-Table5[[#This Row],[_201940]])/Table5[[#This Row],[_201940]]*1,"")</f>
        <v/>
      </c>
    </row>
    <row r="1708" spans="1:8">
      <c r="A1708" s="132">
        <v>180212</v>
      </c>
      <c r="B1708" s="134" t="s">
        <v>1146</v>
      </c>
      <c r="C1708" s="134">
        <v>0</v>
      </c>
      <c r="D1708" s="134">
        <v>1</v>
      </c>
      <c r="E1708" s="134">
        <v>2</v>
      </c>
      <c r="F1708" s="134">
        <v>11</v>
      </c>
      <c r="G1708" s="134">
        <v>32</v>
      </c>
      <c r="H1708" s="171" t="str">
        <f>IFERROR((Table5[[#This Row],[_202340]]-Table5[[#This Row],[_201940]])/Table5[[#This Row],[_201940]]*1,"")</f>
        <v/>
      </c>
    </row>
    <row r="1709" spans="1:8" ht="28.5">
      <c r="A1709" s="132">
        <v>180212</v>
      </c>
      <c r="B1709" s="134" t="s">
        <v>1147</v>
      </c>
      <c r="C1709" s="134">
        <v>0</v>
      </c>
      <c r="D1709" s="134">
        <v>0</v>
      </c>
      <c r="E1709" s="134">
        <v>2</v>
      </c>
      <c r="F1709" s="134">
        <v>10</v>
      </c>
      <c r="G1709" s="134">
        <v>23</v>
      </c>
      <c r="H1709" s="171" t="str">
        <f>IFERROR((Table5[[#This Row],[_202340]]-Table5[[#This Row],[_201940]])/Table5[[#This Row],[_201940]]*1,"")</f>
        <v/>
      </c>
    </row>
    <row r="1710" spans="1:8" ht="28.5">
      <c r="A1710" s="132">
        <v>180212</v>
      </c>
      <c r="B1710" s="134" t="s">
        <v>1148</v>
      </c>
      <c r="C1710" s="134">
        <v>0</v>
      </c>
      <c r="D1710" s="134">
        <v>0</v>
      </c>
      <c r="E1710" s="134">
        <v>2</v>
      </c>
      <c r="F1710" s="134">
        <v>3</v>
      </c>
      <c r="G1710" s="134">
        <v>11</v>
      </c>
      <c r="H1710" s="171" t="str">
        <f>IFERROR((Table5[[#This Row],[_202340]]-Table5[[#This Row],[_201940]])/Table5[[#This Row],[_201940]]*1,"")</f>
        <v/>
      </c>
    </row>
    <row r="1711" spans="1:8" ht="28.5">
      <c r="A1711" s="132">
        <v>180212</v>
      </c>
      <c r="B1711" s="134" t="s">
        <v>1149</v>
      </c>
      <c r="C1711" s="134">
        <v>8</v>
      </c>
      <c r="D1711" s="134">
        <v>3</v>
      </c>
      <c r="E1711" s="134">
        <v>2</v>
      </c>
      <c r="F1711" s="134">
        <v>84</v>
      </c>
      <c r="G1711" s="134">
        <v>48</v>
      </c>
      <c r="H1711" s="171">
        <f>IFERROR((Table5[[#This Row],[_202340]]-Table5[[#This Row],[_201940]])/Table5[[#This Row],[_201940]]*1,"")</f>
        <v>5</v>
      </c>
    </row>
    <row r="1712" spans="1:8" ht="28.5">
      <c r="A1712" s="132">
        <v>180212</v>
      </c>
      <c r="B1712" s="134" t="s">
        <v>1150</v>
      </c>
      <c r="C1712" s="134">
        <v>8</v>
      </c>
      <c r="D1712" s="134">
        <v>3</v>
      </c>
      <c r="E1712" s="134">
        <v>6</v>
      </c>
      <c r="F1712" s="134">
        <v>97</v>
      </c>
      <c r="G1712" s="134">
        <v>82</v>
      </c>
      <c r="H1712" s="171">
        <f>IFERROR((Table5[[#This Row],[_202340]]-Table5[[#This Row],[_201940]])/Table5[[#This Row],[_201940]]*1,"")</f>
        <v>9.25</v>
      </c>
    </row>
    <row r="1713" spans="1:8">
      <c r="A1713" s="132">
        <v>180212</v>
      </c>
      <c r="B1713" s="134" t="s">
        <v>1151</v>
      </c>
      <c r="C1713" s="134">
        <v>0</v>
      </c>
      <c r="D1713" s="134">
        <v>25</v>
      </c>
      <c r="E1713" s="134">
        <v>25</v>
      </c>
      <c r="F1713" s="134">
        <v>10</v>
      </c>
      <c r="G1713" s="134">
        <v>28</v>
      </c>
      <c r="H1713" s="171" t="str">
        <f>IFERROR((Table5[[#This Row],[_202340]]-Table5[[#This Row],[_201940]])/Table5[[#This Row],[_201940]]*1,"")</f>
        <v/>
      </c>
    </row>
    <row r="1714" spans="1:8" ht="28.5">
      <c r="A1714" s="132">
        <v>180212</v>
      </c>
      <c r="B1714" s="134" t="s">
        <v>1152</v>
      </c>
      <c r="C1714" s="134">
        <v>0</v>
      </c>
      <c r="D1714" s="134">
        <v>0</v>
      </c>
      <c r="E1714" s="134">
        <v>50</v>
      </c>
      <c r="F1714" s="134">
        <v>12</v>
      </c>
      <c r="G1714" s="134">
        <v>30</v>
      </c>
      <c r="H1714" s="171" t="str">
        <f>IFERROR((Table5[[#This Row],[_202340]]-Table5[[#This Row],[_201940]])/Table5[[#This Row],[_201940]]*1,"")</f>
        <v/>
      </c>
    </row>
    <row r="1715" spans="1:8" ht="28.5">
      <c r="A1715" s="132">
        <v>180212</v>
      </c>
      <c r="B1715" s="134" t="s">
        <v>1153</v>
      </c>
      <c r="C1715" s="134">
        <v>0</v>
      </c>
      <c r="D1715" s="134">
        <v>0</v>
      </c>
      <c r="E1715" s="134">
        <v>25</v>
      </c>
      <c r="F1715" s="134">
        <v>9</v>
      </c>
      <c r="G1715" s="134">
        <v>20</v>
      </c>
      <c r="H1715" s="171" t="str">
        <f>IFERROR((Table5[[#This Row],[_202340]]-Table5[[#This Row],[_201940]])/Table5[[#This Row],[_201940]]*1,"")</f>
        <v/>
      </c>
    </row>
    <row r="1716" spans="1:8" ht="28.5">
      <c r="A1716" s="132">
        <v>180212</v>
      </c>
      <c r="B1716" s="134" t="s">
        <v>1154</v>
      </c>
      <c r="C1716" s="134">
        <v>0</v>
      </c>
      <c r="D1716" s="134">
        <v>0</v>
      </c>
      <c r="E1716" s="134">
        <v>25</v>
      </c>
      <c r="F1716" s="134">
        <v>3</v>
      </c>
      <c r="G1716" s="134">
        <v>10</v>
      </c>
      <c r="H1716" s="171" t="str">
        <f>IFERROR((Table5[[#This Row],[_202340]]-Table5[[#This Row],[_201940]])/Table5[[#This Row],[_201940]]*1,"")</f>
        <v/>
      </c>
    </row>
    <row r="1717" spans="1:8" ht="28.5">
      <c r="A1717" s="132">
        <v>180212</v>
      </c>
      <c r="B1717" s="134" t="s">
        <v>1155</v>
      </c>
      <c r="C1717" s="134">
        <v>100</v>
      </c>
      <c r="D1717" s="134">
        <v>75</v>
      </c>
      <c r="E1717" s="134">
        <v>25</v>
      </c>
      <c r="F1717" s="134">
        <v>78</v>
      </c>
      <c r="G1717" s="134">
        <v>42</v>
      </c>
      <c r="H1717" s="171">
        <f>IFERROR((Table5[[#This Row],[_202340]]-Table5[[#This Row],[_201940]])/Table5[[#This Row],[_201940]]*1,"")</f>
        <v>-0.57999999999999996</v>
      </c>
    </row>
    <row r="1718" spans="1:8">
      <c r="A1718" s="132">
        <v>180328</v>
      </c>
      <c r="B1718" s="134" t="s">
        <v>1179</v>
      </c>
      <c r="C1718" s="134">
        <v>48</v>
      </c>
      <c r="D1718" s="134">
        <v>20</v>
      </c>
      <c r="E1718" s="134">
        <v>105</v>
      </c>
      <c r="F1718" s="134">
        <v>74</v>
      </c>
      <c r="G1718" s="134">
        <v>114</v>
      </c>
      <c r="H1718" s="171">
        <f>IFERROR((Table5[[#This Row],[_202340]]-Table5[[#This Row],[_201940]])/Table5[[#This Row],[_201940]]*1,"")</f>
        <v>1.375</v>
      </c>
    </row>
    <row r="1719" spans="1:8">
      <c r="A1719" s="132">
        <v>180328</v>
      </c>
      <c r="B1719" s="134" t="s">
        <v>1131</v>
      </c>
      <c r="C1719" s="134">
        <v>3</v>
      </c>
      <c r="D1719" s="134">
        <v>0</v>
      </c>
      <c r="E1719" s="134">
        <v>0</v>
      </c>
      <c r="F1719" s="134">
        <v>0</v>
      </c>
      <c r="G1719" s="134">
        <v>0</v>
      </c>
      <c r="H1719" s="171">
        <f>IFERROR((Table5[[#This Row],[_202340]]-Table5[[#This Row],[_201940]])/Table5[[#This Row],[_201940]]*1,"")</f>
        <v>-1</v>
      </c>
    </row>
    <row r="1720" spans="1:8">
      <c r="A1720" s="132">
        <v>180328</v>
      </c>
      <c r="B1720" s="134" t="s">
        <v>1132</v>
      </c>
      <c r="C1720" s="134">
        <v>45</v>
      </c>
      <c r="D1720" s="134">
        <v>20</v>
      </c>
      <c r="E1720" s="134">
        <v>105</v>
      </c>
      <c r="F1720" s="134">
        <v>74</v>
      </c>
      <c r="G1720" s="134">
        <v>114</v>
      </c>
      <c r="H1720" s="171">
        <f>IFERROR((Table5[[#This Row],[_202340]]-Table5[[#This Row],[_201940]])/Table5[[#This Row],[_201940]]*1,"")</f>
        <v>1.5333333333333334</v>
      </c>
    </row>
    <row r="1721" spans="1:8">
      <c r="A1721" s="132">
        <v>180328</v>
      </c>
      <c r="B1721" s="134" t="s">
        <v>1133</v>
      </c>
      <c r="C1721" s="134">
        <v>1</v>
      </c>
      <c r="D1721" s="134">
        <v>0</v>
      </c>
      <c r="E1721" s="134">
        <v>1</v>
      </c>
      <c r="F1721" s="134">
        <v>3</v>
      </c>
      <c r="G1721" s="134">
        <v>3</v>
      </c>
      <c r="H1721" s="171">
        <f>IFERROR((Table5[[#This Row],[_202340]]-Table5[[#This Row],[_201940]])/Table5[[#This Row],[_201940]]*1,"")</f>
        <v>2</v>
      </c>
    </row>
    <row r="1722" spans="1:8" ht="28.5">
      <c r="A1722" s="132">
        <v>180328</v>
      </c>
      <c r="B1722" s="134" t="s">
        <v>1162</v>
      </c>
      <c r="C1722" s="134">
        <v>28</v>
      </c>
      <c r="D1722" s="134">
        <v>0</v>
      </c>
      <c r="E1722" s="134">
        <v>9</v>
      </c>
      <c r="F1722" s="134">
        <v>14</v>
      </c>
      <c r="G1722" s="134">
        <v>57</v>
      </c>
      <c r="H1722" s="171">
        <f>IFERROR((Table5[[#This Row],[_202340]]-Table5[[#This Row],[_201940]])/Table5[[#This Row],[_201940]]*1,"")</f>
        <v>1.0357142857142858</v>
      </c>
    </row>
    <row r="1723" spans="1:8" ht="28.5">
      <c r="A1723" s="132">
        <v>180328</v>
      </c>
      <c r="B1723" s="134" t="s">
        <v>1163</v>
      </c>
      <c r="C1723" s="134" t="s">
        <v>129</v>
      </c>
      <c r="D1723" s="134" t="s">
        <v>129</v>
      </c>
      <c r="E1723" s="134" t="s">
        <v>129</v>
      </c>
      <c r="F1723" s="134" t="s">
        <v>129</v>
      </c>
      <c r="G1723" s="134" t="s">
        <v>129</v>
      </c>
      <c r="H1723" s="171" t="str">
        <f>IFERROR((Table5[[#This Row],[_202340]]-Table5[[#This Row],[_201940]])/Table5[[#This Row],[_201940]]*1,"")</f>
        <v/>
      </c>
    </row>
    <row r="1724" spans="1:8">
      <c r="A1724" s="132">
        <v>180328</v>
      </c>
      <c r="B1724" s="134" t="s">
        <v>1136</v>
      </c>
      <c r="C1724" s="134">
        <v>29</v>
      </c>
      <c r="D1724" s="134">
        <v>0</v>
      </c>
      <c r="E1724" s="134">
        <v>10</v>
      </c>
      <c r="F1724" s="134">
        <v>17</v>
      </c>
      <c r="G1724" s="134">
        <v>60</v>
      </c>
      <c r="H1724" s="171">
        <f>IFERROR((Table5[[#This Row],[_202340]]-Table5[[#This Row],[_201940]])/Table5[[#This Row],[_201940]]*1,"")</f>
        <v>1.0689655172413792</v>
      </c>
    </row>
    <row r="1725" spans="1:8">
      <c r="A1725" s="132">
        <v>180328</v>
      </c>
      <c r="B1725" s="134" t="s">
        <v>1137</v>
      </c>
      <c r="C1725" s="134">
        <v>64</v>
      </c>
      <c r="D1725" s="134">
        <v>0</v>
      </c>
      <c r="E1725" s="134">
        <v>10</v>
      </c>
      <c r="F1725" s="134">
        <v>23</v>
      </c>
      <c r="G1725" s="134">
        <v>53</v>
      </c>
      <c r="H1725" s="171">
        <f>IFERROR((Table5[[#This Row],[_202340]]-Table5[[#This Row],[_201940]])/Table5[[#This Row],[_201940]]*1,"")</f>
        <v>-0.171875</v>
      </c>
    </row>
    <row r="1726" spans="1:8">
      <c r="A1726" s="132">
        <v>180328</v>
      </c>
      <c r="B1726" s="134" t="s">
        <v>1138</v>
      </c>
      <c r="C1726" s="134">
        <v>1</v>
      </c>
      <c r="D1726" s="134">
        <v>0</v>
      </c>
      <c r="E1726" s="134">
        <v>1</v>
      </c>
      <c r="F1726" s="134">
        <v>0</v>
      </c>
      <c r="G1726" s="134">
        <v>0</v>
      </c>
      <c r="H1726" s="171">
        <f>IFERROR((Table5[[#This Row],[_202340]]-Table5[[#This Row],[_201940]])/Table5[[#This Row],[_201940]]*1,"")</f>
        <v>-1</v>
      </c>
    </row>
    <row r="1727" spans="1:8" ht="28.5">
      <c r="A1727" s="132">
        <v>180328</v>
      </c>
      <c r="B1727" s="134" t="s">
        <v>1164</v>
      </c>
      <c r="C1727" s="134">
        <v>30</v>
      </c>
      <c r="D1727" s="134">
        <v>0</v>
      </c>
      <c r="E1727" s="134">
        <v>15</v>
      </c>
      <c r="F1727" s="134">
        <v>17</v>
      </c>
      <c r="G1727" s="134">
        <v>60</v>
      </c>
      <c r="H1727" s="171">
        <f>IFERROR((Table5[[#This Row],[_202340]]-Table5[[#This Row],[_201940]])/Table5[[#This Row],[_201940]]*1,"")</f>
        <v>1</v>
      </c>
    </row>
    <row r="1728" spans="1:8" ht="28.5">
      <c r="A1728" s="132">
        <v>180328</v>
      </c>
      <c r="B1728" s="134" t="s">
        <v>1165</v>
      </c>
      <c r="C1728" s="134" t="s">
        <v>129</v>
      </c>
      <c r="D1728" s="134" t="s">
        <v>129</v>
      </c>
      <c r="E1728" s="134" t="s">
        <v>129</v>
      </c>
      <c r="F1728" s="134" t="s">
        <v>129</v>
      </c>
      <c r="G1728" s="134" t="s">
        <v>129</v>
      </c>
      <c r="H1728" s="171" t="str">
        <f>IFERROR((Table5[[#This Row],[_202340]]-Table5[[#This Row],[_201940]])/Table5[[#This Row],[_201940]]*1,"")</f>
        <v/>
      </c>
    </row>
    <row r="1729" spans="1:8">
      <c r="A1729" s="132">
        <v>180328</v>
      </c>
      <c r="B1729" s="134" t="s">
        <v>1141</v>
      </c>
      <c r="C1729" s="134">
        <v>31</v>
      </c>
      <c r="D1729" s="134">
        <v>0</v>
      </c>
      <c r="E1729" s="134">
        <v>16</v>
      </c>
      <c r="F1729" s="134">
        <v>17</v>
      </c>
      <c r="G1729" s="134">
        <v>60</v>
      </c>
      <c r="H1729" s="171">
        <f>IFERROR((Table5[[#This Row],[_202340]]-Table5[[#This Row],[_201940]])/Table5[[#This Row],[_201940]]*1,"")</f>
        <v>0.93548387096774188</v>
      </c>
    </row>
    <row r="1730" spans="1:8">
      <c r="A1730" s="132">
        <v>180328</v>
      </c>
      <c r="B1730" s="134" t="s">
        <v>1142</v>
      </c>
      <c r="C1730" s="134">
        <v>69</v>
      </c>
      <c r="D1730" s="134">
        <v>0</v>
      </c>
      <c r="E1730" s="134">
        <v>15</v>
      </c>
      <c r="F1730" s="134">
        <v>23</v>
      </c>
      <c r="G1730" s="134">
        <v>53</v>
      </c>
      <c r="H1730" s="171">
        <f>IFERROR((Table5[[#This Row],[_202340]]-Table5[[#This Row],[_201940]])/Table5[[#This Row],[_201940]]*1,"")</f>
        <v>-0.2318840579710145</v>
      </c>
    </row>
    <row r="1731" spans="1:8">
      <c r="A1731" s="132">
        <v>180328</v>
      </c>
      <c r="B1731" s="134" t="s">
        <v>1143</v>
      </c>
      <c r="C1731" s="134">
        <v>1</v>
      </c>
      <c r="D1731" s="134">
        <v>0</v>
      </c>
      <c r="E1731" s="134">
        <v>1</v>
      </c>
      <c r="F1731" s="134">
        <v>0</v>
      </c>
      <c r="G1731" s="134">
        <v>0</v>
      </c>
      <c r="H1731" s="171">
        <f>IFERROR((Table5[[#This Row],[_202340]]-Table5[[#This Row],[_201940]])/Table5[[#This Row],[_201940]]*1,"")</f>
        <v>-1</v>
      </c>
    </row>
    <row r="1732" spans="1:8" ht="28.5">
      <c r="A1732" s="132">
        <v>180328</v>
      </c>
      <c r="B1732" s="134" t="s">
        <v>1166</v>
      </c>
      <c r="C1732" s="134">
        <v>31</v>
      </c>
      <c r="D1732" s="134">
        <v>3</v>
      </c>
      <c r="E1732" s="134">
        <v>15</v>
      </c>
      <c r="F1732" s="134">
        <v>17</v>
      </c>
      <c r="G1732" s="134">
        <v>60</v>
      </c>
      <c r="H1732" s="171">
        <f>IFERROR((Table5[[#This Row],[_202340]]-Table5[[#This Row],[_201940]])/Table5[[#This Row],[_201940]]*1,"")</f>
        <v>0.93548387096774188</v>
      </c>
    </row>
    <row r="1733" spans="1:8" ht="28.5">
      <c r="A1733" s="132">
        <v>180328</v>
      </c>
      <c r="B1733" s="134" t="s">
        <v>1167</v>
      </c>
      <c r="C1733" s="134" t="s">
        <v>129</v>
      </c>
      <c r="D1733" s="134" t="s">
        <v>129</v>
      </c>
      <c r="E1733" s="134" t="s">
        <v>129</v>
      </c>
      <c r="F1733" s="134" t="s">
        <v>129</v>
      </c>
      <c r="G1733" s="134" t="s">
        <v>129</v>
      </c>
      <c r="H1733" s="171" t="str">
        <f>IFERROR((Table5[[#This Row],[_202340]]-Table5[[#This Row],[_201940]])/Table5[[#This Row],[_201940]]*1,"")</f>
        <v/>
      </c>
    </row>
    <row r="1734" spans="1:8">
      <c r="A1734" s="132">
        <v>180328</v>
      </c>
      <c r="B1734" s="134" t="s">
        <v>1146</v>
      </c>
      <c r="C1734" s="134">
        <v>32</v>
      </c>
      <c r="D1734" s="134">
        <v>3</v>
      </c>
      <c r="E1734" s="134">
        <v>16</v>
      </c>
      <c r="F1734" s="134">
        <v>17</v>
      </c>
      <c r="G1734" s="134">
        <v>60</v>
      </c>
      <c r="H1734" s="171">
        <f>IFERROR((Table5[[#This Row],[_202340]]-Table5[[#This Row],[_201940]])/Table5[[#This Row],[_201940]]*1,"")</f>
        <v>0.875</v>
      </c>
    </row>
    <row r="1735" spans="1:8" ht="28.5">
      <c r="A1735" s="132">
        <v>180328</v>
      </c>
      <c r="B1735" s="134" t="s">
        <v>1147</v>
      </c>
      <c r="C1735" s="134">
        <v>2</v>
      </c>
      <c r="D1735" s="134">
        <v>0</v>
      </c>
      <c r="E1735" s="134">
        <v>17</v>
      </c>
      <c r="F1735" s="134">
        <v>24</v>
      </c>
      <c r="G1735" s="134">
        <v>13</v>
      </c>
      <c r="H1735" s="171">
        <f>IFERROR((Table5[[#This Row],[_202340]]-Table5[[#This Row],[_201940]])/Table5[[#This Row],[_201940]]*1,"")</f>
        <v>5.5</v>
      </c>
    </row>
    <row r="1736" spans="1:8" ht="28.5">
      <c r="A1736" s="132">
        <v>180328</v>
      </c>
      <c r="B1736" s="134" t="s">
        <v>1148</v>
      </c>
      <c r="C1736" s="134">
        <v>0</v>
      </c>
      <c r="D1736" s="134">
        <v>17</v>
      </c>
      <c r="E1736" s="134">
        <v>2</v>
      </c>
      <c r="F1736" s="134">
        <v>13</v>
      </c>
      <c r="G1736" s="134">
        <v>0</v>
      </c>
      <c r="H1736" s="171" t="str">
        <f>IFERROR((Table5[[#This Row],[_202340]]-Table5[[#This Row],[_201940]])/Table5[[#This Row],[_201940]]*1,"")</f>
        <v/>
      </c>
    </row>
    <row r="1737" spans="1:8" ht="28.5">
      <c r="A1737" s="132">
        <v>180328</v>
      </c>
      <c r="B1737" s="134" t="s">
        <v>1149</v>
      </c>
      <c r="C1737" s="134">
        <v>11</v>
      </c>
      <c r="D1737" s="134">
        <v>0</v>
      </c>
      <c r="E1737" s="134">
        <v>70</v>
      </c>
      <c r="F1737" s="134">
        <v>20</v>
      </c>
      <c r="G1737" s="134">
        <v>41</v>
      </c>
      <c r="H1737" s="171">
        <f>IFERROR((Table5[[#This Row],[_202340]]-Table5[[#This Row],[_201940]])/Table5[[#This Row],[_201940]]*1,"")</f>
        <v>2.7272727272727271</v>
      </c>
    </row>
    <row r="1738" spans="1:8" ht="28.5">
      <c r="A1738" s="132">
        <v>180328</v>
      </c>
      <c r="B1738" s="134" t="s">
        <v>1150</v>
      </c>
      <c r="C1738" s="134">
        <v>13</v>
      </c>
      <c r="D1738" s="134">
        <v>17</v>
      </c>
      <c r="E1738" s="134">
        <v>89</v>
      </c>
      <c r="F1738" s="134">
        <v>57</v>
      </c>
      <c r="G1738" s="134">
        <v>54</v>
      </c>
      <c r="H1738" s="171">
        <f>IFERROR((Table5[[#This Row],[_202340]]-Table5[[#This Row],[_201940]])/Table5[[#This Row],[_201940]]*1,"")</f>
        <v>3.1538461538461537</v>
      </c>
    </row>
    <row r="1739" spans="1:8">
      <c r="A1739" s="132">
        <v>180328</v>
      </c>
      <c r="B1739" s="134" t="s">
        <v>1151</v>
      </c>
      <c r="C1739" s="134">
        <v>71</v>
      </c>
      <c r="D1739" s="134">
        <v>15</v>
      </c>
      <c r="E1739" s="134">
        <v>15</v>
      </c>
      <c r="F1739" s="134">
        <v>23</v>
      </c>
      <c r="G1739" s="134">
        <v>53</v>
      </c>
      <c r="H1739" s="171">
        <f>IFERROR((Table5[[#This Row],[_202340]]-Table5[[#This Row],[_201940]])/Table5[[#This Row],[_201940]]*1,"")</f>
        <v>-0.25352112676056338</v>
      </c>
    </row>
    <row r="1740" spans="1:8" ht="28.5">
      <c r="A1740" s="132">
        <v>180328</v>
      </c>
      <c r="B1740" s="134" t="s">
        <v>1152</v>
      </c>
      <c r="C1740" s="134">
        <v>4</v>
      </c>
      <c r="D1740" s="134">
        <v>85</v>
      </c>
      <c r="E1740" s="134">
        <v>18</v>
      </c>
      <c r="F1740" s="134">
        <v>50</v>
      </c>
      <c r="G1740" s="134">
        <v>11</v>
      </c>
      <c r="H1740" s="171">
        <f>IFERROR((Table5[[#This Row],[_202340]]-Table5[[#This Row],[_201940]])/Table5[[#This Row],[_201940]]*1,"")</f>
        <v>1.75</v>
      </c>
    </row>
    <row r="1741" spans="1:8" ht="28.5">
      <c r="A1741" s="132">
        <v>180328</v>
      </c>
      <c r="B1741" s="134" t="s">
        <v>1153</v>
      </c>
      <c r="C1741" s="134">
        <v>4</v>
      </c>
      <c r="D1741" s="134">
        <v>0</v>
      </c>
      <c r="E1741" s="134">
        <v>16</v>
      </c>
      <c r="F1741" s="134">
        <v>32</v>
      </c>
      <c r="G1741" s="134">
        <v>11</v>
      </c>
      <c r="H1741" s="171">
        <f>IFERROR((Table5[[#This Row],[_202340]]-Table5[[#This Row],[_201940]])/Table5[[#This Row],[_201940]]*1,"")</f>
        <v>1.75</v>
      </c>
    </row>
    <row r="1742" spans="1:8" ht="28.5">
      <c r="A1742" s="132">
        <v>180328</v>
      </c>
      <c r="B1742" s="134" t="s">
        <v>1154</v>
      </c>
      <c r="C1742" s="134">
        <v>0</v>
      </c>
      <c r="D1742" s="134">
        <v>85</v>
      </c>
      <c r="E1742" s="134">
        <v>2</v>
      </c>
      <c r="F1742" s="134">
        <v>18</v>
      </c>
      <c r="G1742" s="134">
        <v>0</v>
      </c>
      <c r="H1742" s="171" t="str">
        <f>IFERROR((Table5[[#This Row],[_202340]]-Table5[[#This Row],[_201940]])/Table5[[#This Row],[_201940]]*1,"")</f>
        <v/>
      </c>
    </row>
    <row r="1743" spans="1:8" ht="28.5">
      <c r="A1743" s="132">
        <v>180328</v>
      </c>
      <c r="B1743" s="134" t="s">
        <v>1155</v>
      </c>
      <c r="C1743" s="134">
        <v>24</v>
      </c>
      <c r="D1743" s="134">
        <v>0</v>
      </c>
      <c r="E1743" s="134">
        <v>67</v>
      </c>
      <c r="F1743" s="134">
        <v>27</v>
      </c>
      <c r="G1743" s="134">
        <v>36</v>
      </c>
      <c r="H1743" s="171">
        <f>IFERROR((Table5[[#This Row],[_202340]]-Table5[[#This Row],[_201940]])/Table5[[#This Row],[_201940]]*1,"")</f>
        <v>0.5</v>
      </c>
    </row>
    <row r="1744" spans="1:8">
      <c r="A1744" s="132">
        <v>180647</v>
      </c>
      <c r="B1744" s="134" t="s">
        <v>1179</v>
      </c>
      <c r="C1744" s="134">
        <v>48</v>
      </c>
      <c r="D1744" s="134">
        <v>48</v>
      </c>
      <c r="E1744" s="134">
        <v>28</v>
      </c>
      <c r="F1744" s="134">
        <v>11</v>
      </c>
      <c r="G1744" s="134">
        <v>14</v>
      </c>
      <c r="H1744" s="171">
        <f>IFERROR((Table5[[#This Row],[_202340]]-Table5[[#This Row],[_201940]])/Table5[[#This Row],[_201940]]*1,"")</f>
        <v>-0.70833333333333337</v>
      </c>
    </row>
    <row r="1745" spans="1:8">
      <c r="A1745" s="132">
        <v>180647</v>
      </c>
      <c r="B1745" s="134" t="s">
        <v>1131</v>
      </c>
      <c r="C1745" s="134">
        <v>0</v>
      </c>
      <c r="D1745" s="134">
        <v>0</v>
      </c>
      <c r="E1745" s="134">
        <v>0</v>
      </c>
      <c r="F1745" s="134">
        <v>0</v>
      </c>
      <c r="G1745" s="134">
        <v>0</v>
      </c>
      <c r="H1745" s="171" t="str">
        <f>IFERROR((Table5[[#This Row],[_202340]]-Table5[[#This Row],[_201940]])/Table5[[#This Row],[_201940]]*1,"")</f>
        <v/>
      </c>
    </row>
    <row r="1746" spans="1:8">
      <c r="A1746" s="132">
        <v>180647</v>
      </c>
      <c r="B1746" s="134" t="s">
        <v>1132</v>
      </c>
      <c r="C1746" s="134">
        <v>48</v>
      </c>
      <c r="D1746" s="134">
        <v>48</v>
      </c>
      <c r="E1746" s="134">
        <v>28</v>
      </c>
      <c r="F1746" s="134">
        <v>11</v>
      </c>
      <c r="G1746" s="134">
        <v>14</v>
      </c>
      <c r="H1746" s="171">
        <f>IFERROR((Table5[[#This Row],[_202340]]-Table5[[#This Row],[_201940]])/Table5[[#This Row],[_201940]]*1,"")</f>
        <v>-0.70833333333333337</v>
      </c>
    </row>
    <row r="1747" spans="1:8">
      <c r="A1747" s="132">
        <v>180647</v>
      </c>
      <c r="B1747" s="134" t="s">
        <v>1133</v>
      </c>
      <c r="C1747" s="134">
        <v>3</v>
      </c>
      <c r="D1747" s="134">
        <v>12</v>
      </c>
      <c r="E1747" s="134">
        <v>2</v>
      </c>
      <c r="F1747" s="134">
        <v>1</v>
      </c>
      <c r="G1747" s="134">
        <v>0</v>
      </c>
      <c r="H1747" s="171">
        <f>IFERROR((Table5[[#This Row],[_202340]]-Table5[[#This Row],[_201940]])/Table5[[#This Row],[_201940]]*1,"")</f>
        <v>-1</v>
      </c>
    </row>
    <row r="1748" spans="1:8" ht="28.5">
      <c r="A1748" s="132">
        <v>180647</v>
      </c>
      <c r="B1748" s="134" t="s">
        <v>1162</v>
      </c>
      <c r="C1748" s="134">
        <v>8</v>
      </c>
      <c r="D1748" s="134">
        <v>5</v>
      </c>
      <c r="E1748" s="134">
        <v>4</v>
      </c>
      <c r="F1748" s="134">
        <v>1</v>
      </c>
      <c r="G1748" s="134">
        <v>2</v>
      </c>
      <c r="H1748" s="171">
        <f>IFERROR((Table5[[#This Row],[_202340]]-Table5[[#This Row],[_201940]])/Table5[[#This Row],[_201940]]*1,"")</f>
        <v>-0.75</v>
      </c>
    </row>
    <row r="1749" spans="1:8" ht="28.5">
      <c r="A1749" s="132">
        <v>180647</v>
      </c>
      <c r="B1749" s="134" t="s">
        <v>1163</v>
      </c>
      <c r="C1749" s="134">
        <v>1</v>
      </c>
      <c r="D1749" s="134">
        <v>0</v>
      </c>
      <c r="E1749" s="134">
        <v>0</v>
      </c>
      <c r="F1749" s="134">
        <v>0</v>
      </c>
      <c r="G1749" s="134">
        <v>1</v>
      </c>
      <c r="H1749" s="171">
        <f>IFERROR((Table5[[#This Row],[_202340]]-Table5[[#This Row],[_201940]])/Table5[[#This Row],[_201940]]*1,"")</f>
        <v>0</v>
      </c>
    </row>
    <row r="1750" spans="1:8">
      <c r="A1750" s="132">
        <v>180647</v>
      </c>
      <c r="B1750" s="134" t="s">
        <v>1136</v>
      </c>
      <c r="C1750" s="134">
        <v>12</v>
      </c>
      <c r="D1750" s="134">
        <v>17</v>
      </c>
      <c r="E1750" s="134">
        <v>6</v>
      </c>
      <c r="F1750" s="134">
        <v>2</v>
      </c>
      <c r="G1750" s="134">
        <v>3</v>
      </c>
      <c r="H1750" s="171">
        <f>IFERROR((Table5[[#This Row],[_202340]]-Table5[[#This Row],[_201940]])/Table5[[#This Row],[_201940]]*1,"")</f>
        <v>-0.75</v>
      </c>
    </row>
    <row r="1751" spans="1:8">
      <c r="A1751" s="132">
        <v>180647</v>
      </c>
      <c r="B1751" s="134" t="s">
        <v>1137</v>
      </c>
      <c r="C1751" s="134">
        <v>25</v>
      </c>
      <c r="D1751" s="134">
        <v>35</v>
      </c>
      <c r="E1751" s="134">
        <v>21</v>
      </c>
      <c r="F1751" s="134">
        <v>18</v>
      </c>
      <c r="G1751" s="134">
        <v>21</v>
      </c>
      <c r="H1751" s="171">
        <f>IFERROR((Table5[[#This Row],[_202340]]-Table5[[#This Row],[_201940]])/Table5[[#This Row],[_201940]]*1,"")</f>
        <v>-0.16</v>
      </c>
    </row>
    <row r="1752" spans="1:8">
      <c r="A1752" s="132">
        <v>180647</v>
      </c>
      <c r="B1752" s="134" t="s">
        <v>1138</v>
      </c>
      <c r="C1752" s="134">
        <v>1</v>
      </c>
      <c r="D1752" s="134">
        <v>4</v>
      </c>
      <c r="E1752" s="134">
        <v>1</v>
      </c>
      <c r="F1752" s="134">
        <v>0</v>
      </c>
      <c r="G1752" s="134">
        <v>0</v>
      </c>
      <c r="H1752" s="171">
        <f>IFERROR((Table5[[#This Row],[_202340]]-Table5[[#This Row],[_201940]])/Table5[[#This Row],[_201940]]*1,"")</f>
        <v>-1</v>
      </c>
    </row>
    <row r="1753" spans="1:8" ht="28.5">
      <c r="A1753" s="132">
        <v>180647</v>
      </c>
      <c r="B1753" s="134" t="s">
        <v>1164</v>
      </c>
      <c r="C1753" s="134">
        <v>10</v>
      </c>
      <c r="D1753" s="134">
        <v>18</v>
      </c>
      <c r="E1753" s="134">
        <v>5</v>
      </c>
      <c r="F1753" s="134">
        <v>2</v>
      </c>
      <c r="G1753" s="134">
        <v>3</v>
      </c>
      <c r="H1753" s="171">
        <f>IFERROR((Table5[[#This Row],[_202340]]-Table5[[#This Row],[_201940]])/Table5[[#This Row],[_201940]]*1,"")</f>
        <v>-0.7</v>
      </c>
    </row>
    <row r="1754" spans="1:8" ht="28.5">
      <c r="A1754" s="132">
        <v>180647</v>
      </c>
      <c r="B1754" s="134" t="s">
        <v>1165</v>
      </c>
      <c r="C1754" s="134">
        <v>2</v>
      </c>
      <c r="D1754" s="134">
        <v>5</v>
      </c>
      <c r="E1754" s="134">
        <v>4</v>
      </c>
      <c r="F1754" s="134">
        <v>0</v>
      </c>
      <c r="G1754" s="134">
        <v>2</v>
      </c>
      <c r="H1754" s="171">
        <f>IFERROR((Table5[[#This Row],[_202340]]-Table5[[#This Row],[_201940]])/Table5[[#This Row],[_201940]]*1,"")</f>
        <v>0</v>
      </c>
    </row>
    <row r="1755" spans="1:8">
      <c r="A1755" s="132">
        <v>180647</v>
      </c>
      <c r="B1755" s="134" t="s">
        <v>1141</v>
      </c>
      <c r="C1755" s="134">
        <v>13</v>
      </c>
      <c r="D1755" s="134">
        <v>27</v>
      </c>
      <c r="E1755" s="134">
        <v>10</v>
      </c>
      <c r="F1755" s="134">
        <v>2</v>
      </c>
      <c r="G1755" s="134">
        <v>5</v>
      </c>
      <c r="H1755" s="171">
        <f>IFERROR((Table5[[#This Row],[_202340]]-Table5[[#This Row],[_201940]])/Table5[[#This Row],[_201940]]*1,"")</f>
        <v>-0.61538461538461542</v>
      </c>
    </row>
    <row r="1756" spans="1:8">
      <c r="A1756" s="132">
        <v>180647</v>
      </c>
      <c r="B1756" s="134" t="s">
        <v>1142</v>
      </c>
      <c r="C1756" s="134">
        <v>27</v>
      </c>
      <c r="D1756" s="134">
        <v>56</v>
      </c>
      <c r="E1756" s="134">
        <v>36</v>
      </c>
      <c r="F1756" s="134">
        <v>18</v>
      </c>
      <c r="G1756" s="134">
        <v>36</v>
      </c>
      <c r="H1756" s="171">
        <f>IFERROR((Table5[[#This Row],[_202340]]-Table5[[#This Row],[_201940]])/Table5[[#This Row],[_201940]]*1,"")</f>
        <v>0.33333333333333331</v>
      </c>
    </row>
    <row r="1757" spans="1:8">
      <c r="A1757" s="132">
        <v>180647</v>
      </c>
      <c r="B1757" s="134" t="s">
        <v>1143</v>
      </c>
      <c r="C1757" s="134">
        <v>1</v>
      </c>
      <c r="D1757" s="134">
        <v>0</v>
      </c>
      <c r="E1757" s="134">
        <v>6</v>
      </c>
      <c r="F1757" s="134">
        <v>0</v>
      </c>
      <c r="G1757" s="134">
        <v>0</v>
      </c>
      <c r="H1757" s="171">
        <f>IFERROR((Table5[[#This Row],[_202340]]-Table5[[#This Row],[_201940]])/Table5[[#This Row],[_201940]]*1,"")</f>
        <v>-1</v>
      </c>
    </row>
    <row r="1758" spans="1:8" ht="28.5">
      <c r="A1758" s="132">
        <v>180647</v>
      </c>
      <c r="B1758" s="134" t="s">
        <v>1166</v>
      </c>
      <c r="C1758" s="134">
        <v>10</v>
      </c>
      <c r="D1758" s="134">
        <v>17</v>
      </c>
      <c r="E1758" s="134">
        <v>11</v>
      </c>
      <c r="F1758" s="134">
        <v>4</v>
      </c>
      <c r="G1758" s="134">
        <v>3</v>
      </c>
      <c r="H1758" s="171">
        <f>IFERROR((Table5[[#This Row],[_202340]]-Table5[[#This Row],[_201940]])/Table5[[#This Row],[_201940]]*1,"")</f>
        <v>-0.7</v>
      </c>
    </row>
    <row r="1759" spans="1:8" ht="28.5">
      <c r="A1759" s="132">
        <v>180647</v>
      </c>
      <c r="B1759" s="134" t="s">
        <v>1167</v>
      </c>
      <c r="C1759" s="134">
        <v>2</v>
      </c>
      <c r="D1759" s="134">
        <v>13</v>
      </c>
      <c r="E1759" s="134">
        <v>4</v>
      </c>
      <c r="F1759" s="134">
        <v>0</v>
      </c>
      <c r="G1759" s="134">
        <v>2</v>
      </c>
      <c r="H1759" s="171">
        <f>IFERROR((Table5[[#This Row],[_202340]]-Table5[[#This Row],[_201940]])/Table5[[#This Row],[_201940]]*1,"")</f>
        <v>0</v>
      </c>
    </row>
    <row r="1760" spans="1:8">
      <c r="A1760" s="132">
        <v>180647</v>
      </c>
      <c r="B1760" s="134" t="s">
        <v>1146</v>
      </c>
      <c r="C1760" s="134">
        <v>13</v>
      </c>
      <c r="D1760" s="134">
        <v>30</v>
      </c>
      <c r="E1760" s="134">
        <v>21</v>
      </c>
      <c r="F1760" s="134">
        <v>4</v>
      </c>
      <c r="G1760" s="134">
        <v>5</v>
      </c>
      <c r="H1760" s="171">
        <f>IFERROR((Table5[[#This Row],[_202340]]-Table5[[#This Row],[_201940]])/Table5[[#This Row],[_201940]]*1,"")</f>
        <v>-0.61538461538461542</v>
      </c>
    </row>
    <row r="1761" spans="1:8" ht="28.5">
      <c r="A1761" s="132">
        <v>180647</v>
      </c>
      <c r="B1761" s="134" t="s">
        <v>1147</v>
      </c>
      <c r="C1761" s="134">
        <v>0</v>
      </c>
      <c r="D1761" s="134">
        <v>0</v>
      </c>
      <c r="E1761" s="134">
        <v>0</v>
      </c>
      <c r="F1761" s="134">
        <v>0</v>
      </c>
      <c r="G1761" s="134">
        <v>0</v>
      </c>
      <c r="H1761" s="171" t="str">
        <f>IFERROR((Table5[[#This Row],[_202340]]-Table5[[#This Row],[_201940]])/Table5[[#This Row],[_201940]]*1,"")</f>
        <v/>
      </c>
    </row>
    <row r="1762" spans="1:8" ht="28.5">
      <c r="A1762" s="132">
        <v>180647</v>
      </c>
      <c r="B1762" s="134" t="s">
        <v>1148</v>
      </c>
      <c r="C1762" s="134">
        <v>1</v>
      </c>
      <c r="D1762" s="134">
        <v>1</v>
      </c>
      <c r="E1762" s="134">
        <v>0</v>
      </c>
      <c r="F1762" s="134">
        <v>0</v>
      </c>
      <c r="G1762" s="134">
        <v>0</v>
      </c>
      <c r="H1762" s="171">
        <f>IFERROR((Table5[[#This Row],[_202340]]-Table5[[#This Row],[_201940]])/Table5[[#This Row],[_201940]]*1,"")</f>
        <v>-1</v>
      </c>
    </row>
    <row r="1763" spans="1:8" ht="28.5">
      <c r="A1763" s="132">
        <v>180647</v>
      </c>
      <c r="B1763" s="134" t="s">
        <v>1149</v>
      </c>
      <c r="C1763" s="134">
        <v>34</v>
      </c>
      <c r="D1763" s="134">
        <v>17</v>
      </c>
      <c r="E1763" s="134">
        <v>7</v>
      </c>
      <c r="F1763" s="134">
        <v>7</v>
      </c>
      <c r="G1763" s="134">
        <v>9</v>
      </c>
      <c r="H1763" s="171">
        <f>IFERROR((Table5[[#This Row],[_202340]]-Table5[[#This Row],[_201940]])/Table5[[#This Row],[_201940]]*1,"")</f>
        <v>-0.73529411764705888</v>
      </c>
    </row>
    <row r="1764" spans="1:8" ht="28.5">
      <c r="A1764" s="132">
        <v>180647</v>
      </c>
      <c r="B1764" s="134" t="s">
        <v>1150</v>
      </c>
      <c r="C1764" s="134">
        <v>35</v>
      </c>
      <c r="D1764" s="134">
        <v>18</v>
      </c>
      <c r="E1764" s="134">
        <v>7</v>
      </c>
      <c r="F1764" s="134">
        <v>7</v>
      </c>
      <c r="G1764" s="134">
        <v>9</v>
      </c>
      <c r="H1764" s="171">
        <f>IFERROR((Table5[[#This Row],[_202340]]-Table5[[#This Row],[_201940]])/Table5[[#This Row],[_201940]]*1,"")</f>
        <v>-0.74285714285714288</v>
      </c>
    </row>
    <row r="1765" spans="1:8">
      <c r="A1765" s="132">
        <v>180647</v>
      </c>
      <c r="B1765" s="134" t="s">
        <v>1151</v>
      </c>
      <c r="C1765" s="134">
        <v>27</v>
      </c>
      <c r="D1765" s="134">
        <v>63</v>
      </c>
      <c r="E1765" s="134">
        <v>75</v>
      </c>
      <c r="F1765" s="134">
        <v>36</v>
      </c>
      <c r="G1765" s="134">
        <v>36</v>
      </c>
      <c r="H1765" s="171">
        <f>IFERROR((Table5[[#This Row],[_202340]]-Table5[[#This Row],[_201940]])/Table5[[#This Row],[_201940]]*1,"")</f>
        <v>0.33333333333333331</v>
      </c>
    </row>
    <row r="1766" spans="1:8" ht="28.5">
      <c r="A1766" s="132">
        <v>180647</v>
      </c>
      <c r="B1766" s="134" t="s">
        <v>1152</v>
      </c>
      <c r="C1766" s="134">
        <v>2</v>
      </c>
      <c r="D1766" s="134">
        <v>2</v>
      </c>
      <c r="E1766" s="134">
        <v>0</v>
      </c>
      <c r="F1766" s="134">
        <v>0</v>
      </c>
      <c r="G1766" s="134">
        <v>0</v>
      </c>
      <c r="H1766" s="171">
        <f>IFERROR((Table5[[#This Row],[_202340]]-Table5[[#This Row],[_201940]])/Table5[[#This Row],[_201940]]*1,"")</f>
        <v>-1</v>
      </c>
    </row>
    <row r="1767" spans="1:8" ht="28.5">
      <c r="A1767" s="132">
        <v>180647</v>
      </c>
      <c r="B1767" s="134" t="s">
        <v>1153</v>
      </c>
      <c r="C1767" s="134">
        <v>0</v>
      </c>
      <c r="D1767" s="134">
        <v>0</v>
      </c>
      <c r="E1767" s="134">
        <v>0</v>
      </c>
      <c r="F1767" s="134">
        <v>0</v>
      </c>
      <c r="G1767" s="134">
        <v>0</v>
      </c>
      <c r="H1767" s="171" t="str">
        <f>IFERROR((Table5[[#This Row],[_202340]]-Table5[[#This Row],[_201940]])/Table5[[#This Row],[_201940]]*1,"")</f>
        <v/>
      </c>
    </row>
    <row r="1768" spans="1:8" ht="28.5">
      <c r="A1768" s="132">
        <v>180647</v>
      </c>
      <c r="B1768" s="134" t="s">
        <v>1154</v>
      </c>
      <c r="C1768" s="134">
        <v>2</v>
      </c>
      <c r="D1768" s="134">
        <v>2</v>
      </c>
      <c r="E1768" s="134">
        <v>0</v>
      </c>
      <c r="F1768" s="134">
        <v>0</v>
      </c>
      <c r="G1768" s="134">
        <v>0</v>
      </c>
      <c r="H1768" s="171">
        <f>IFERROR((Table5[[#This Row],[_202340]]-Table5[[#This Row],[_201940]])/Table5[[#This Row],[_201940]]*1,"")</f>
        <v>-1</v>
      </c>
    </row>
    <row r="1769" spans="1:8" ht="28.5">
      <c r="A1769" s="132">
        <v>180647</v>
      </c>
      <c r="B1769" s="134" t="s">
        <v>1155</v>
      </c>
      <c r="C1769" s="134">
        <v>71</v>
      </c>
      <c r="D1769" s="134">
        <v>35</v>
      </c>
      <c r="E1769" s="134">
        <v>25</v>
      </c>
      <c r="F1769" s="134">
        <v>64</v>
      </c>
      <c r="G1769" s="134">
        <v>64</v>
      </c>
      <c r="H1769" s="171">
        <f>IFERROR((Table5[[#This Row],[_202340]]-Table5[[#This Row],[_201940]])/Table5[[#This Row],[_201940]]*1,"")</f>
        <v>-9.8591549295774641E-2</v>
      </c>
    </row>
    <row r="1770" spans="1:8">
      <c r="A1770" s="132">
        <v>181419</v>
      </c>
      <c r="B1770" s="134" t="s">
        <v>1179</v>
      </c>
      <c r="C1770" s="134">
        <v>2</v>
      </c>
      <c r="D1770" s="134">
        <v>5</v>
      </c>
      <c r="E1770" s="134">
        <v>3</v>
      </c>
      <c r="F1770" s="134">
        <v>1</v>
      </c>
      <c r="G1770" s="134">
        <v>4</v>
      </c>
      <c r="H1770" s="171">
        <f>IFERROR((Table5[[#This Row],[_202340]]-Table5[[#This Row],[_201940]])/Table5[[#This Row],[_201940]]*1,"")</f>
        <v>1</v>
      </c>
    </row>
    <row r="1771" spans="1:8">
      <c r="A1771" s="132">
        <v>181419</v>
      </c>
      <c r="B1771" s="134" t="s">
        <v>1131</v>
      </c>
      <c r="C1771" s="134">
        <v>0</v>
      </c>
      <c r="D1771" s="134">
        <v>0</v>
      </c>
      <c r="E1771" s="134">
        <v>0</v>
      </c>
      <c r="F1771" s="134">
        <v>0</v>
      </c>
      <c r="G1771" s="134">
        <v>0</v>
      </c>
      <c r="H1771" s="171" t="str">
        <f>IFERROR((Table5[[#This Row],[_202340]]-Table5[[#This Row],[_201940]])/Table5[[#This Row],[_201940]]*1,"")</f>
        <v/>
      </c>
    </row>
    <row r="1772" spans="1:8">
      <c r="A1772" s="132">
        <v>181419</v>
      </c>
      <c r="B1772" s="134" t="s">
        <v>1132</v>
      </c>
      <c r="C1772" s="134">
        <v>2</v>
      </c>
      <c r="D1772" s="134">
        <v>5</v>
      </c>
      <c r="E1772" s="134">
        <v>3</v>
      </c>
      <c r="F1772" s="134">
        <v>1</v>
      </c>
      <c r="G1772" s="134">
        <v>4</v>
      </c>
      <c r="H1772" s="171">
        <f>IFERROR((Table5[[#This Row],[_202340]]-Table5[[#This Row],[_201940]])/Table5[[#This Row],[_201940]]*1,"")</f>
        <v>1</v>
      </c>
    </row>
    <row r="1773" spans="1:8">
      <c r="A1773" s="132">
        <v>181419</v>
      </c>
      <c r="B1773" s="134" t="s">
        <v>1133</v>
      </c>
      <c r="C1773" s="134">
        <v>0</v>
      </c>
      <c r="D1773" s="134">
        <v>0</v>
      </c>
      <c r="E1773" s="134">
        <v>0</v>
      </c>
      <c r="F1773" s="134">
        <v>0</v>
      </c>
      <c r="G1773" s="134">
        <v>0</v>
      </c>
      <c r="H1773" s="171" t="str">
        <f>IFERROR((Table5[[#This Row],[_202340]]-Table5[[#This Row],[_201940]])/Table5[[#This Row],[_201940]]*1,"")</f>
        <v/>
      </c>
    </row>
    <row r="1774" spans="1:8" ht="28.5">
      <c r="A1774" s="132">
        <v>181419</v>
      </c>
      <c r="B1774" s="134" t="s">
        <v>1162</v>
      </c>
      <c r="C1774" s="134">
        <v>0</v>
      </c>
      <c r="D1774" s="134">
        <v>0</v>
      </c>
      <c r="E1774" s="134">
        <v>0</v>
      </c>
      <c r="F1774" s="134">
        <v>0</v>
      </c>
      <c r="G1774" s="134">
        <v>1</v>
      </c>
      <c r="H1774" s="171" t="str">
        <f>IFERROR((Table5[[#This Row],[_202340]]-Table5[[#This Row],[_201940]])/Table5[[#This Row],[_201940]]*1,"")</f>
        <v/>
      </c>
    </row>
    <row r="1775" spans="1:8" ht="28.5">
      <c r="A1775" s="132">
        <v>181419</v>
      </c>
      <c r="B1775" s="134" t="s">
        <v>1163</v>
      </c>
      <c r="C1775" s="134" t="s">
        <v>129</v>
      </c>
      <c r="D1775" s="134" t="s">
        <v>129</v>
      </c>
      <c r="E1775" s="134" t="s">
        <v>129</v>
      </c>
      <c r="F1775" s="134" t="s">
        <v>129</v>
      </c>
      <c r="G1775" s="134">
        <v>0</v>
      </c>
      <c r="H1775" s="171" t="str">
        <f>IFERROR((Table5[[#This Row],[_202340]]-Table5[[#This Row],[_201940]])/Table5[[#This Row],[_201940]]*1,"")</f>
        <v/>
      </c>
    </row>
    <row r="1776" spans="1:8">
      <c r="A1776" s="132">
        <v>181419</v>
      </c>
      <c r="B1776" s="134" t="s">
        <v>1136</v>
      </c>
      <c r="C1776" s="134">
        <v>0</v>
      </c>
      <c r="D1776" s="134">
        <v>0</v>
      </c>
      <c r="E1776" s="134">
        <v>0</v>
      </c>
      <c r="F1776" s="134">
        <v>0</v>
      </c>
      <c r="G1776" s="134">
        <v>1</v>
      </c>
      <c r="H1776" s="171" t="str">
        <f>IFERROR((Table5[[#This Row],[_202340]]-Table5[[#This Row],[_201940]])/Table5[[#This Row],[_201940]]*1,"")</f>
        <v/>
      </c>
    </row>
    <row r="1777" spans="1:8">
      <c r="A1777" s="132">
        <v>181419</v>
      </c>
      <c r="B1777" s="134" t="s">
        <v>1137</v>
      </c>
      <c r="C1777" s="134">
        <v>0</v>
      </c>
      <c r="D1777" s="134">
        <v>0</v>
      </c>
      <c r="E1777" s="134">
        <v>0</v>
      </c>
      <c r="F1777" s="134">
        <v>0</v>
      </c>
      <c r="G1777" s="134">
        <v>25</v>
      </c>
      <c r="H1777" s="171" t="str">
        <f>IFERROR((Table5[[#This Row],[_202340]]-Table5[[#This Row],[_201940]])/Table5[[#This Row],[_201940]]*1,"")</f>
        <v/>
      </c>
    </row>
    <row r="1778" spans="1:8">
      <c r="A1778" s="132">
        <v>181419</v>
      </c>
      <c r="B1778" s="134" t="s">
        <v>1138</v>
      </c>
      <c r="C1778" s="134">
        <v>0</v>
      </c>
      <c r="D1778" s="134">
        <v>0</v>
      </c>
      <c r="E1778" s="134">
        <v>0</v>
      </c>
      <c r="F1778" s="134">
        <v>0</v>
      </c>
      <c r="G1778" s="134">
        <v>0</v>
      </c>
      <c r="H1778" s="171" t="str">
        <f>IFERROR((Table5[[#This Row],[_202340]]-Table5[[#This Row],[_201940]])/Table5[[#This Row],[_201940]]*1,"")</f>
        <v/>
      </c>
    </row>
    <row r="1779" spans="1:8" ht="28.5">
      <c r="A1779" s="132">
        <v>181419</v>
      </c>
      <c r="B1779" s="134" t="s">
        <v>1164</v>
      </c>
      <c r="C1779" s="134">
        <v>0</v>
      </c>
      <c r="D1779" s="134">
        <v>0</v>
      </c>
      <c r="E1779" s="134">
        <v>0</v>
      </c>
      <c r="F1779" s="134">
        <v>0</v>
      </c>
      <c r="G1779" s="134">
        <v>1</v>
      </c>
      <c r="H1779" s="171" t="str">
        <f>IFERROR((Table5[[#This Row],[_202340]]-Table5[[#This Row],[_201940]])/Table5[[#This Row],[_201940]]*1,"")</f>
        <v/>
      </c>
    </row>
    <row r="1780" spans="1:8" ht="28.5">
      <c r="A1780" s="132">
        <v>181419</v>
      </c>
      <c r="B1780" s="134" t="s">
        <v>1165</v>
      </c>
      <c r="C1780" s="134" t="s">
        <v>129</v>
      </c>
      <c r="D1780" s="134" t="s">
        <v>129</v>
      </c>
      <c r="E1780" s="134" t="s">
        <v>129</v>
      </c>
      <c r="F1780" s="134" t="s">
        <v>129</v>
      </c>
      <c r="G1780" s="134">
        <v>0</v>
      </c>
      <c r="H1780" s="171" t="str">
        <f>IFERROR((Table5[[#This Row],[_202340]]-Table5[[#This Row],[_201940]])/Table5[[#This Row],[_201940]]*1,"")</f>
        <v/>
      </c>
    </row>
    <row r="1781" spans="1:8">
      <c r="A1781" s="132">
        <v>181419</v>
      </c>
      <c r="B1781" s="134" t="s">
        <v>1141</v>
      </c>
      <c r="C1781" s="134">
        <v>0</v>
      </c>
      <c r="D1781" s="134">
        <v>0</v>
      </c>
      <c r="E1781" s="134">
        <v>0</v>
      </c>
      <c r="F1781" s="134">
        <v>0</v>
      </c>
      <c r="G1781" s="134">
        <v>1</v>
      </c>
      <c r="H1781" s="171" t="str">
        <f>IFERROR((Table5[[#This Row],[_202340]]-Table5[[#This Row],[_201940]])/Table5[[#This Row],[_201940]]*1,"")</f>
        <v/>
      </c>
    </row>
    <row r="1782" spans="1:8">
      <c r="A1782" s="132">
        <v>181419</v>
      </c>
      <c r="B1782" s="134" t="s">
        <v>1142</v>
      </c>
      <c r="C1782" s="134">
        <v>0</v>
      </c>
      <c r="D1782" s="134">
        <v>0</v>
      </c>
      <c r="E1782" s="134">
        <v>0</v>
      </c>
      <c r="F1782" s="134">
        <v>0</v>
      </c>
      <c r="G1782" s="134">
        <v>25</v>
      </c>
      <c r="H1782" s="171" t="str">
        <f>IFERROR((Table5[[#This Row],[_202340]]-Table5[[#This Row],[_201940]])/Table5[[#This Row],[_201940]]*1,"")</f>
        <v/>
      </c>
    </row>
    <row r="1783" spans="1:8">
      <c r="A1783" s="132">
        <v>181419</v>
      </c>
      <c r="B1783" s="134" t="s">
        <v>1143</v>
      </c>
      <c r="C1783" s="134">
        <v>0</v>
      </c>
      <c r="D1783" s="134">
        <v>0</v>
      </c>
      <c r="E1783" s="134">
        <v>0</v>
      </c>
      <c r="F1783" s="134">
        <v>0</v>
      </c>
      <c r="G1783" s="134">
        <v>0</v>
      </c>
      <c r="H1783" s="171" t="str">
        <f>IFERROR((Table5[[#This Row],[_202340]]-Table5[[#This Row],[_201940]])/Table5[[#This Row],[_201940]]*1,"")</f>
        <v/>
      </c>
    </row>
    <row r="1784" spans="1:8" ht="28.5">
      <c r="A1784" s="132">
        <v>181419</v>
      </c>
      <c r="B1784" s="134" t="s">
        <v>1166</v>
      </c>
      <c r="C1784" s="134">
        <v>0</v>
      </c>
      <c r="D1784" s="134">
        <v>0</v>
      </c>
      <c r="E1784" s="134">
        <v>0</v>
      </c>
      <c r="F1784" s="134">
        <v>0</v>
      </c>
      <c r="G1784" s="134">
        <v>1</v>
      </c>
      <c r="H1784" s="171" t="str">
        <f>IFERROR((Table5[[#This Row],[_202340]]-Table5[[#This Row],[_201940]])/Table5[[#This Row],[_201940]]*1,"")</f>
        <v/>
      </c>
    </row>
    <row r="1785" spans="1:8" ht="28.5">
      <c r="A1785" s="132">
        <v>181419</v>
      </c>
      <c r="B1785" s="134" t="s">
        <v>1167</v>
      </c>
      <c r="C1785" s="134" t="s">
        <v>129</v>
      </c>
      <c r="D1785" s="134" t="s">
        <v>129</v>
      </c>
      <c r="E1785" s="134" t="s">
        <v>129</v>
      </c>
      <c r="F1785" s="134" t="s">
        <v>129</v>
      </c>
      <c r="G1785" s="134">
        <v>0</v>
      </c>
      <c r="H1785" s="171" t="str">
        <f>IFERROR((Table5[[#This Row],[_202340]]-Table5[[#This Row],[_201940]])/Table5[[#This Row],[_201940]]*1,"")</f>
        <v/>
      </c>
    </row>
    <row r="1786" spans="1:8">
      <c r="A1786" s="132">
        <v>181419</v>
      </c>
      <c r="B1786" s="134" t="s">
        <v>1146</v>
      </c>
      <c r="C1786" s="134">
        <v>0</v>
      </c>
      <c r="D1786" s="134">
        <v>0</v>
      </c>
      <c r="E1786" s="134">
        <v>0</v>
      </c>
      <c r="F1786" s="134">
        <v>0</v>
      </c>
      <c r="G1786" s="134">
        <v>1</v>
      </c>
      <c r="H1786" s="171" t="str">
        <f>IFERROR((Table5[[#This Row],[_202340]]-Table5[[#This Row],[_201940]])/Table5[[#This Row],[_201940]]*1,"")</f>
        <v/>
      </c>
    </row>
    <row r="1787" spans="1:8" ht="28.5">
      <c r="A1787" s="132">
        <v>181419</v>
      </c>
      <c r="B1787" s="134" t="s">
        <v>1147</v>
      </c>
      <c r="C1787" s="134">
        <v>2</v>
      </c>
      <c r="D1787" s="134">
        <v>0</v>
      </c>
      <c r="E1787" s="134">
        <v>0</v>
      </c>
      <c r="F1787" s="134">
        <v>0</v>
      </c>
      <c r="G1787" s="134">
        <v>1</v>
      </c>
      <c r="H1787" s="171">
        <f>IFERROR((Table5[[#This Row],[_202340]]-Table5[[#This Row],[_201940]])/Table5[[#This Row],[_201940]]*1,"")</f>
        <v>-0.5</v>
      </c>
    </row>
    <row r="1788" spans="1:8" ht="28.5">
      <c r="A1788" s="132">
        <v>181419</v>
      </c>
      <c r="B1788" s="134" t="s">
        <v>1148</v>
      </c>
      <c r="C1788" s="134">
        <v>0</v>
      </c>
      <c r="D1788" s="134">
        <v>0</v>
      </c>
      <c r="E1788" s="134">
        <v>0</v>
      </c>
      <c r="F1788" s="134">
        <v>0</v>
      </c>
      <c r="G1788" s="134">
        <v>0</v>
      </c>
      <c r="H1788" s="171" t="str">
        <f>IFERROR((Table5[[#This Row],[_202340]]-Table5[[#This Row],[_201940]])/Table5[[#This Row],[_201940]]*1,"")</f>
        <v/>
      </c>
    </row>
    <row r="1789" spans="1:8" ht="28.5">
      <c r="A1789" s="132">
        <v>181419</v>
      </c>
      <c r="B1789" s="134" t="s">
        <v>1149</v>
      </c>
      <c r="C1789" s="134">
        <v>0</v>
      </c>
      <c r="D1789" s="134">
        <v>5</v>
      </c>
      <c r="E1789" s="134">
        <v>3</v>
      </c>
      <c r="F1789" s="134">
        <v>1</v>
      </c>
      <c r="G1789" s="134">
        <v>2</v>
      </c>
      <c r="H1789" s="171" t="str">
        <f>IFERROR((Table5[[#This Row],[_202340]]-Table5[[#This Row],[_201940]])/Table5[[#This Row],[_201940]]*1,"")</f>
        <v/>
      </c>
    </row>
    <row r="1790" spans="1:8" ht="28.5">
      <c r="A1790" s="132">
        <v>181419</v>
      </c>
      <c r="B1790" s="134" t="s">
        <v>1150</v>
      </c>
      <c r="C1790" s="134">
        <v>2</v>
      </c>
      <c r="D1790" s="134">
        <v>5</v>
      </c>
      <c r="E1790" s="134">
        <v>3</v>
      </c>
      <c r="F1790" s="134">
        <v>1</v>
      </c>
      <c r="G1790" s="134">
        <v>3</v>
      </c>
      <c r="H1790" s="171">
        <f>IFERROR((Table5[[#This Row],[_202340]]-Table5[[#This Row],[_201940]])/Table5[[#This Row],[_201940]]*1,"")</f>
        <v>0.5</v>
      </c>
    </row>
    <row r="1791" spans="1:8">
      <c r="A1791" s="132">
        <v>181419</v>
      </c>
      <c r="B1791" s="134" t="s">
        <v>1151</v>
      </c>
      <c r="C1791" s="134">
        <v>0</v>
      </c>
      <c r="D1791" s="134">
        <v>0</v>
      </c>
      <c r="E1791" s="134">
        <v>0</v>
      </c>
      <c r="F1791" s="134">
        <v>0</v>
      </c>
      <c r="G1791" s="134">
        <v>25</v>
      </c>
      <c r="H1791" s="171" t="str">
        <f>IFERROR((Table5[[#This Row],[_202340]]-Table5[[#This Row],[_201940]])/Table5[[#This Row],[_201940]]*1,"")</f>
        <v/>
      </c>
    </row>
    <row r="1792" spans="1:8" ht="28.5">
      <c r="A1792" s="132">
        <v>181419</v>
      </c>
      <c r="B1792" s="134" t="s">
        <v>1152</v>
      </c>
      <c r="C1792" s="134">
        <v>100</v>
      </c>
      <c r="D1792" s="134">
        <v>0</v>
      </c>
      <c r="E1792" s="134">
        <v>0</v>
      </c>
      <c r="F1792" s="134">
        <v>0</v>
      </c>
      <c r="G1792" s="134">
        <v>25</v>
      </c>
      <c r="H1792" s="171">
        <f>IFERROR((Table5[[#This Row],[_202340]]-Table5[[#This Row],[_201940]])/Table5[[#This Row],[_201940]]*1,"")</f>
        <v>-0.75</v>
      </c>
    </row>
    <row r="1793" spans="1:8" ht="28.5">
      <c r="A1793" s="132">
        <v>181419</v>
      </c>
      <c r="B1793" s="134" t="s">
        <v>1153</v>
      </c>
      <c r="C1793" s="134">
        <v>100</v>
      </c>
      <c r="D1793" s="134">
        <v>0</v>
      </c>
      <c r="E1793" s="134">
        <v>0</v>
      </c>
      <c r="F1793" s="134">
        <v>0</v>
      </c>
      <c r="G1793" s="134">
        <v>25</v>
      </c>
      <c r="H1793" s="171">
        <f>IFERROR((Table5[[#This Row],[_202340]]-Table5[[#This Row],[_201940]])/Table5[[#This Row],[_201940]]*1,"")</f>
        <v>-0.75</v>
      </c>
    </row>
    <row r="1794" spans="1:8" ht="28.5">
      <c r="A1794" s="132">
        <v>181419</v>
      </c>
      <c r="B1794" s="134" t="s">
        <v>1154</v>
      </c>
      <c r="C1794" s="134">
        <v>0</v>
      </c>
      <c r="D1794" s="134">
        <v>0</v>
      </c>
      <c r="E1794" s="134">
        <v>0</v>
      </c>
      <c r="F1794" s="134">
        <v>0</v>
      </c>
      <c r="G1794" s="134">
        <v>0</v>
      </c>
      <c r="H1794" s="171" t="str">
        <f>IFERROR((Table5[[#This Row],[_202340]]-Table5[[#This Row],[_201940]])/Table5[[#This Row],[_201940]]*1,"")</f>
        <v/>
      </c>
    </row>
    <row r="1795" spans="1:8" ht="28.5">
      <c r="A1795" s="132">
        <v>181419</v>
      </c>
      <c r="B1795" s="134" t="s">
        <v>1155</v>
      </c>
      <c r="C1795" s="134">
        <v>0</v>
      </c>
      <c r="D1795" s="134">
        <v>100</v>
      </c>
      <c r="E1795" s="134">
        <v>100</v>
      </c>
      <c r="F1795" s="134">
        <v>100</v>
      </c>
      <c r="G1795" s="134">
        <v>50</v>
      </c>
      <c r="H1795" s="171" t="str">
        <f>IFERROR((Table5[[#This Row],[_202340]]-Table5[[#This Row],[_201940]])/Table5[[#This Row],[_201940]]*1,"")</f>
        <v/>
      </c>
    </row>
    <row r="1796" spans="1:8">
      <c r="A1796" s="132">
        <v>182005</v>
      </c>
      <c r="B1796" s="134" t="s">
        <v>1179</v>
      </c>
      <c r="C1796" s="134">
        <v>2377</v>
      </c>
      <c r="D1796" s="134">
        <v>2412</v>
      </c>
      <c r="E1796" s="134">
        <v>2436</v>
      </c>
      <c r="F1796" s="134">
        <v>2498</v>
      </c>
      <c r="G1796" s="134">
        <v>2102</v>
      </c>
      <c r="H1796" s="171">
        <f>IFERROR((Table5[[#This Row],[_202340]]-Table5[[#This Row],[_201940]])/Table5[[#This Row],[_201940]]*1,"")</f>
        <v>-0.11569204880100968</v>
      </c>
    </row>
    <row r="1797" spans="1:8">
      <c r="A1797" s="132">
        <v>182005</v>
      </c>
      <c r="B1797" s="134" t="s">
        <v>1131</v>
      </c>
      <c r="C1797" s="134">
        <v>0</v>
      </c>
      <c r="D1797" s="134">
        <v>0</v>
      </c>
      <c r="E1797" s="134">
        <v>0</v>
      </c>
      <c r="F1797" s="134">
        <v>0</v>
      </c>
      <c r="G1797" s="134">
        <v>0</v>
      </c>
      <c r="H1797" s="171" t="str">
        <f>IFERROR((Table5[[#This Row],[_202340]]-Table5[[#This Row],[_201940]])/Table5[[#This Row],[_201940]]*1,"")</f>
        <v/>
      </c>
    </row>
    <row r="1798" spans="1:8">
      <c r="A1798" s="132">
        <v>182005</v>
      </c>
      <c r="B1798" s="134" t="s">
        <v>1132</v>
      </c>
      <c r="C1798" s="134">
        <v>2377</v>
      </c>
      <c r="D1798" s="134">
        <v>2412</v>
      </c>
      <c r="E1798" s="134">
        <v>2436</v>
      </c>
      <c r="F1798" s="134">
        <v>2498</v>
      </c>
      <c r="G1798" s="134">
        <v>2102</v>
      </c>
      <c r="H1798" s="171">
        <f>IFERROR((Table5[[#This Row],[_202340]]-Table5[[#This Row],[_201940]])/Table5[[#This Row],[_201940]]*1,"")</f>
        <v>-0.11569204880100968</v>
      </c>
    </row>
    <row r="1799" spans="1:8">
      <c r="A1799" s="132">
        <v>182005</v>
      </c>
      <c r="B1799" s="134" t="s">
        <v>1133</v>
      </c>
      <c r="C1799" s="134">
        <v>32</v>
      </c>
      <c r="D1799" s="134">
        <v>82</v>
      </c>
      <c r="E1799" s="134">
        <v>133</v>
      </c>
      <c r="F1799" s="134">
        <v>128</v>
      </c>
      <c r="G1799" s="134">
        <v>142</v>
      </c>
      <c r="H1799" s="171">
        <f>IFERROR((Table5[[#This Row],[_202340]]-Table5[[#This Row],[_201940]])/Table5[[#This Row],[_201940]]*1,"")</f>
        <v>3.4375</v>
      </c>
    </row>
    <row r="1800" spans="1:8" ht="28.5">
      <c r="A1800" s="132">
        <v>182005</v>
      </c>
      <c r="B1800" s="134" t="s">
        <v>1162</v>
      </c>
      <c r="C1800" s="134">
        <v>156</v>
      </c>
      <c r="D1800" s="134">
        <v>220</v>
      </c>
      <c r="E1800" s="134">
        <v>197</v>
      </c>
      <c r="F1800" s="134">
        <v>234</v>
      </c>
      <c r="G1800" s="134">
        <v>238</v>
      </c>
      <c r="H1800" s="171">
        <f>IFERROR((Table5[[#This Row],[_202340]]-Table5[[#This Row],[_201940]])/Table5[[#This Row],[_201940]]*1,"")</f>
        <v>0.52564102564102566</v>
      </c>
    </row>
    <row r="1801" spans="1:8" ht="28.5">
      <c r="A1801" s="132">
        <v>182005</v>
      </c>
      <c r="B1801" s="134" t="s">
        <v>1163</v>
      </c>
      <c r="C1801" s="134">
        <v>3</v>
      </c>
      <c r="D1801" s="134">
        <v>3</v>
      </c>
      <c r="E1801" s="134">
        <v>7</v>
      </c>
      <c r="F1801" s="134">
        <v>4</v>
      </c>
      <c r="G1801" s="134">
        <v>0</v>
      </c>
      <c r="H1801" s="171">
        <f>IFERROR((Table5[[#This Row],[_202340]]-Table5[[#This Row],[_201940]])/Table5[[#This Row],[_201940]]*1,"")</f>
        <v>-1</v>
      </c>
    </row>
    <row r="1802" spans="1:8">
      <c r="A1802" s="132">
        <v>182005</v>
      </c>
      <c r="B1802" s="134" t="s">
        <v>1136</v>
      </c>
      <c r="C1802" s="134">
        <v>191</v>
      </c>
      <c r="D1802" s="134">
        <v>305</v>
      </c>
      <c r="E1802" s="134">
        <v>337</v>
      </c>
      <c r="F1802" s="134">
        <v>366</v>
      </c>
      <c r="G1802" s="134">
        <v>380</v>
      </c>
      <c r="H1802" s="171">
        <f>IFERROR((Table5[[#This Row],[_202340]]-Table5[[#This Row],[_201940]])/Table5[[#This Row],[_201940]]*1,"")</f>
        <v>0.98952879581151831</v>
      </c>
    </row>
    <row r="1803" spans="1:8">
      <c r="A1803" s="132">
        <v>182005</v>
      </c>
      <c r="B1803" s="134" t="s">
        <v>1137</v>
      </c>
      <c r="C1803" s="134">
        <v>8</v>
      </c>
      <c r="D1803" s="134">
        <v>13</v>
      </c>
      <c r="E1803" s="134">
        <v>14</v>
      </c>
      <c r="F1803" s="134">
        <v>15</v>
      </c>
      <c r="G1803" s="134">
        <v>18</v>
      </c>
      <c r="H1803" s="171">
        <f>IFERROR((Table5[[#This Row],[_202340]]-Table5[[#This Row],[_201940]])/Table5[[#This Row],[_201940]]*1,"")</f>
        <v>1.25</v>
      </c>
    </row>
    <row r="1804" spans="1:8">
      <c r="A1804" s="132">
        <v>182005</v>
      </c>
      <c r="B1804" s="134" t="s">
        <v>1138</v>
      </c>
      <c r="C1804" s="134">
        <v>39</v>
      </c>
      <c r="D1804" s="134">
        <v>84</v>
      </c>
      <c r="E1804" s="134">
        <v>140</v>
      </c>
      <c r="F1804" s="134">
        <v>131</v>
      </c>
      <c r="G1804" s="134">
        <v>148</v>
      </c>
      <c r="H1804" s="171">
        <f>IFERROR((Table5[[#This Row],[_202340]]-Table5[[#This Row],[_201940]])/Table5[[#This Row],[_201940]]*1,"")</f>
        <v>2.7948717948717947</v>
      </c>
    </row>
    <row r="1805" spans="1:8" ht="28.5">
      <c r="A1805" s="132">
        <v>182005</v>
      </c>
      <c r="B1805" s="134" t="s">
        <v>1164</v>
      </c>
      <c r="C1805" s="134">
        <v>248</v>
      </c>
      <c r="D1805" s="134">
        <v>323</v>
      </c>
      <c r="E1805" s="134">
        <v>285</v>
      </c>
      <c r="F1805" s="134">
        <v>298</v>
      </c>
      <c r="G1805" s="134">
        <v>317</v>
      </c>
      <c r="H1805" s="171">
        <f>IFERROR((Table5[[#This Row],[_202340]]-Table5[[#This Row],[_201940]])/Table5[[#This Row],[_201940]]*1,"")</f>
        <v>0.27822580645161288</v>
      </c>
    </row>
    <row r="1806" spans="1:8" ht="28.5">
      <c r="A1806" s="132">
        <v>182005</v>
      </c>
      <c r="B1806" s="134" t="s">
        <v>1165</v>
      </c>
      <c r="C1806" s="134">
        <v>6</v>
      </c>
      <c r="D1806" s="134">
        <v>4</v>
      </c>
      <c r="E1806" s="134">
        <v>7</v>
      </c>
      <c r="F1806" s="134">
        <v>6</v>
      </c>
      <c r="G1806" s="134">
        <v>0</v>
      </c>
      <c r="H1806" s="171">
        <f>IFERROR((Table5[[#This Row],[_202340]]-Table5[[#This Row],[_201940]])/Table5[[#This Row],[_201940]]*1,"")</f>
        <v>-1</v>
      </c>
    </row>
    <row r="1807" spans="1:8">
      <c r="A1807" s="132">
        <v>182005</v>
      </c>
      <c r="B1807" s="134" t="s">
        <v>1141</v>
      </c>
      <c r="C1807" s="134">
        <v>293</v>
      </c>
      <c r="D1807" s="134">
        <v>411</v>
      </c>
      <c r="E1807" s="134">
        <v>432</v>
      </c>
      <c r="F1807" s="134">
        <v>435</v>
      </c>
      <c r="G1807" s="134">
        <v>465</v>
      </c>
      <c r="H1807" s="171">
        <f>IFERROR((Table5[[#This Row],[_202340]]-Table5[[#This Row],[_201940]])/Table5[[#This Row],[_201940]]*1,"")</f>
        <v>0.58703071672354945</v>
      </c>
    </row>
    <row r="1808" spans="1:8">
      <c r="A1808" s="132">
        <v>182005</v>
      </c>
      <c r="B1808" s="134" t="s">
        <v>1142</v>
      </c>
      <c r="C1808" s="134">
        <v>12</v>
      </c>
      <c r="D1808" s="134">
        <v>17</v>
      </c>
      <c r="E1808" s="134">
        <v>18</v>
      </c>
      <c r="F1808" s="134">
        <v>17</v>
      </c>
      <c r="G1808" s="134">
        <v>22</v>
      </c>
      <c r="H1808" s="171">
        <f>IFERROR((Table5[[#This Row],[_202340]]-Table5[[#This Row],[_201940]])/Table5[[#This Row],[_201940]]*1,"")</f>
        <v>0.83333333333333337</v>
      </c>
    </row>
    <row r="1809" spans="1:8">
      <c r="A1809" s="132">
        <v>182005</v>
      </c>
      <c r="B1809" s="134" t="s">
        <v>1143</v>
      </c>
      <c r="C1809" s="134">
        <v>43</v>
      </c>
      <c r="D1809" s="134">
        <v>92</v>
      </c>
      <c r="E1809" s="134">
        <v>137</v>
      </c>
      <c r="F1809" s="134">
        <v>134</v>
      </c>
      <c r="G1809" s="134">
        <v>148</v>
      </c>
      <c r="H1809" s="171">
        <f>IFERROR((Table5[[#This Row],[_202340]]-Table5[[#This Row],[_201940]])/Table5[[#This Row],[_201940]]*1,"")</f>
        <v>2.441860465116279</v>
      </c>
    </row>
    <row r="1810" spans="1:8" ht="28.5">
      <c r="A1810" s="132">
        <v>182005</v>
      </c>
      <c r="B1810" s="134" t="s">
        <v>1166</v>
      </c>
      <c r="C1810" s="134">
        <v>276</v>
      </c>
      <c r="D1810" s="134">
        <v>355</v>
      </c>
      <c r="E1810" s="134">
        <v>328</v>
      </c>
      <c r="F1810" s="134">
        <v>324</v>
      </c>
      <c r="G1810" s="134">
        <v>355</v>
      </c>
      <c r="H1810" s="171">
        <f>IFERROR((Table5[[#This Row],[_202340]]-Table5[[#This Row],[_201940]])/Table5[[#This Row],[_201940]]*1,"")</f>
        <v>0.28623188405797101</v>
      </c>
    </row>
    <row r="1811" spans="1:8" ht="28.5">
      <c r="A1811" s="132">
        <v>182005</v>
      </c>
      <c r="B1811" s="134" t="s">
        <v>1167</v>
      </c>
      <c r="C1811" s="134">
        <v>6</v>
      </c>
      <c r="D1811" s="134">
        <v>5</v>
      </c>
      <c r="E1811" s="134">
        <v>9</v>
      </c>
      <c r="F1811" s="134">
        <v>10</v>
      </c>
      <c r="G1811" s="134">
        <v>5</v>
      </c>
      <c r="H1811" s="171">
        <f>IFERROR((Table5[[#This Row],[_202340]]-Table5[[#This Row],[_201940]])/Table5[[#This Row],[_201940]]*1,"")</f>
        <v>-0.16666666666666666</v>
      </c>
    </row>
    <row r="1812" spans="1:8">
      <c r="A1812" s="132">
        <v>182005</v>
      </c>
      <c r="B1812" s="134" t="s">
        <v>1146</v>
      </c>
      <c r="C1812" s="134">
        <v>325</v>
      </c>
      <c r="D1812" s="134">
        <v>452</v>
      </c>
      <c r="E1812" s="134">
        <v>474</v>
      </c>
      <c r="F1812" s="134">
        <v>468</v>
      </c>
      <c r="G1812" s="134">
        <v>508</v>
      </c>
      <c r="H1812" s="171">
        <f>IFERROR((Table5[[#This Row],[_202340]]-Table5[[#This Row],[_201940]])/Table5[[#This Row],[_201940]]*1,"")</f>
        <v>0.56307692307692303</v>
      </c>
    </row>
    <row r="1813" spans="1:8" ht="28.5">
      <c r="A1813" s="132">
        <v>182005</v>
      </c>
      <c r="B1813" s="134" t="s">
        <v>1147</v>
      </c>
      <c r="C1813" s="134">
        <v>68</v>
      </c>
      <c r="D1813" s="134">
        <v>58</v>
      </c>
      <c r="E1813" s="134">
        <v>71</v>
      </c>
      <c r="F1813" s="134">
        <v>69</v>
      </c>
      <c r="G1813" s="134">
        <v>58</v>
      </c>
      <c r="H1813" s="171">
        <f>IFERROR((Table5[[#This Row],[_202340]]-Table5[[#This Row],[_201940]])/Table5[[#This Row],[_201940]]*1,"")</f>
        <v>-0.14705882352941177</v>
      </c>
    </row>
    <row r="1814" spans="1:8" ht="28.5">
      <c r="A1814" s="132">
        <v>182005</v>
      </c>
      <c r="B1814" s="134" t="s">
        <v>1148</v>
      </c>
      <c r="C1814" s="134">
        <v>842</v>
      </c>
      <c r="D1814" s="134">
        <v>804</v>
      </c>
      <c r="E1814" s="134">
        <v>802</v>
      </c>
      <c r="F1814" s="134">
        <v>780</v>
      </c>
      <c r="G1814" s="134">
        <v>604</v>
      </c>
      <c r="H1814" s="171">
        <f>IFERROR((Table5[[#This Row],[_202340]]-Table5[[#This Row],[_201940]])/Table5[[#This Row],[_201940]]*1,"")</f>
        <v>-0.28266033254156769</v>
      </c>
    </row>
    <row r="1815" spans="1:8" ht="28.5">
      <c r="A1815" s="132">
        <v>182005</v>
      </c>
      <c r="B1815" s="134" t="s">
        <v>1149</v>
      </c>
      <c r="C1815" s="134">
        <v>1142</v>
      </c>
      <c r="D1815" s="134">
        <v>1098</v>
      </c>
      <c r="E1815" s="134">
        <v>1089</v>
      </c>
      <c r="F1815" s="134">
        <v>1181</v>
      </c>
      <c r="G1815" s="134">
        <v>932</v>
      </c>
      <c r="H1815" s="171">
        <f>IFERROR((Table5[[#This Row],[_202340]]-Table5[[#This Row],[_201940]])/Table5[[#This Row],[_201940]]*1,"")</f>
        <v>-0.18388791593695272</v>
      </c>
    </row>
    <row r="1816" spans="1:8" ht="28.5">
      <c r="A1816" s="132">
        <v>182005</v>
      </c>
      <c r="B1816" s="134" t="s">
        <v>1150</v>
      </c>
      <c r="C1816" s="134">
        <v>2052</v>
      </c>
      <c r="D1816" s="134">
        <v>1960</v>
      </c>
      <c r="E1816" s="134">
        <v>1962</v>
      </c>
      <c r="F1816" s="134">
        <v>2030</v>
      </c>
      <c r="G1816" s="134">
        <v>1594</v>
      </c>
      <c r="H1816" s="171">
        <f>IFERROR((Table5[[#This Row],[_202340]]-Table5[[#This Row],[_201940]])/Table5[[#This Row],[_201940]]*1,"")</f>
        <v>-0.22319688109161792</v>
      </c>
    </row>
    <row r="1817" spans="1:8">
      <c r="A1817" s="132">
        <v>182005</v>
      </c>
      <c r="B1817" s="134" t="s">
        <v>1151</v>
      </c>
      <c r="C1817" s="134">
        <v>14</v>
      </c>
      <c r="D1817" s="134">
        <v>19</v>
      </c>
      <c r="E1817" s="134">
        <v>19</v>
      </c>
      <c r="F1817" s="134">
        <v>19</v>
      </c>
      <c r="G1817" s="134">
        <v>24</v>
      </c>
      <c r="H1817" s="171">
        <f>IFERROR((Table5[[#This Row],[_202340]]-Table5[[#This Row],[_201940]])/Table5[[#This Row],[_201940]]*1,"")</f>
        <v>0.7142857142857143</v>
      </c>
    </row>
    <row r="1818" spans="1:8" ht="28.5">
      <c r="A1818" s="132">
        <v>182005</v>
      </c>
      <c r="B1818" s="134" t="s">
        <v>1152</v>
      </c>
      <c r="C1818" s="134">
        <v>38</v>
      </c>
      <c r="D1818" s="134">
        <v>36</v>
      </c>
      <c r="E1818" s="134">
        <v>36</v>
      </c>
      <c r="F1818" s="134">
        <v>34</v>
      </c>
      <c r="G1818" s="134">
        <v>31</v>
      </c>
      <c r="H1818" s="171">
        <f>IFERROR((Table5[[#This Row],[_202340]]-Table5[[#This Row],[_201940]])/Table5[[#This Row],[_201940]]*1,"")</f>
        <v>-0.18421052631578946</v>
      </c>
    </row>
    <row r="1819" spans="1:8" ht="28.5">
      <c r="A1819" s="132">
        <v>182005</v>
      </c>
      <c r="B1819" s="134" t="s">
        <v>1153</v>
      </c>
      <c r="C1819" s="134">
        <v>3</v>
      </c>
      <c r="D1819" s="134">
        <v>2</v>
      </c>
      <c r="E1819" s="134">
        <v>3</v>
      </c>
      <c r="F1819" s="134">
        <v>3</v>
      </c>
      <c r="G1819" s="134">
        <v>3</v>
      </c>
      <c r="H1819" s="171">
        <f>IFERROR((Table5[[#This Row],[_202340]]-Table5[[#This Row],[_201940]])/Table5[[#This Row],[_201940]]*1,"")</f>
        <v>0</v>
      </c>
    </row>
    <row r="1820" spans="1:8" ht="28.5">
      <c r="A1820" s="132">
        <v>182005</v>
      </c>
      <c r="B1820" s="134" t="s">
        <v>1154</v>
      </c>
      <c r="C1820" s="134">
        <v>35</v>
      </c>
      <c r="D1820" s="134">
        <v>33</v>
      </c>
      <c r="E1820" s="134">
        <v>33</v>
      </c>
      <c r="F1820" s="134">
        <v>31</v>
      </c>
      <c r="G1820" s="134">
        <v>29</v>
      </c>
      <c r="H1820" s="171">
        <f>IFERROR((Table5[[#This Row],[_202340]]-Table5[[#This Row],[_201940]])/Table5[[#This Row],[_201940]]*1,"")</f>
        <v>-0.17142857142857143</v>
      </c>
    </row>
    <row r="1821" spans="1:8" ht="28.5">
      <c r="A1821" s="132">
        <v>182005</v>
      </c>
      <c r="B1821" s="134" t="s">
        <v>1155</v>
      </c>
      <c r="C1821" s="134">
        <v>48</v>
      </c>
      <c r="D1821" s="134">
        <v>46</v>
      </c>
      <c r="E1821" s="134">
        <v>45</v>
      </c>
      <c r="F1821" s="134">
        <v>47</v>
      </c>
      <c r="G1821" s="134">
        <v>44</v>
      </c>
      <c r="H1821" s="171">
        <f>IFERROR((Table5[[#This Row],[_202340]]-Table5[[#This Row],[_201940]])/Table5[[#This Row],[_201940]]*1,"")</f>
        <v>-8.3333333333333329E-2</v>
      </c>
    </row>
    <row r="1822" spans="1:8">
      <c r="A1822" s="132">
        <v>183655</v>
      </c>
      <c r="B1822" s="134" t="s">
        <v>1179</v>
      </c>
      <c r="C1822" s="134">
        <v>244</v>
      </c>
      <c r="D1822" s="134">
        <v>278</v>
      </c>
      <c r="E1822" s="134">
        <v>93</v>
      </c>
      <c r="F1822" s="134">
        <v>39</v>
      </c>
      <c r="G1822" s="134">
        <v>111</v>
      </c>
      <c r="H1822" s="171">
        <f>IFERROR((Table5[[#This Row],[_202340]]-Table5[[#This Row],[_201940]])/Table5[[#This Row],[_201940]]*1,"")</f>
        <v>-0.54508196721311475</v>
      </c>
    </row>
    <row r="1823" spans="1:8">
      <c r="A1823" s="132">
        <v>183655</v>
      </c>
      <c r="B1823" s="134" t="s">
        <v>1131</v>
      </c>
      <c r="C1823" s="134">
        <v>0</v>
      </c>
      <c r="D1823" s="134">
        <v>0</v>
      </c>
      <c r="E1823" s="134">
        <v>0</v>
      </c>
      <c r="F1823" s="134">
        <v>0</v>
      </c>
      <c r="G1823" s="134">
        <v>0</v>
      </c>
      <c r="H1823" s="171" t="str">
        <f>IFERROR((Table5[[#This Row],[_202340]]-Table5[[#This Row],[_201940]])/Table5[[#This Row],[_201940]]*1,"")</f>
        <v/>
      </c>
    </row>
    <row r="1824" spans="1:8">
      <c r="A1824" s="132">
        <v>183655</v>
      </c>
      <c r="B1824" s="134" t="s">
        <v>1132</v>
      </c>
      <c r="C1824" s="134">
        <v>244</v>
      </c>
      <c r="D1824" s="134">
        <v>278</v>
      </c>
      <c r="E1824" s="134">
        <v>93</v>
      </c>
      <c r="F1824" s="134">
        <v>39</v>
      </c>
      <c r="G1824" s="134">
        <v>111</v>
      </c>
      <c r="H1824" s="171">
        <f>IFERROR((Table5[[#This Row],[_202340]]-Table5[[#This Row],[_201940]])/Table5[[#This Row],[_201940]]*1,"")</f>
        <v>-0.54508196721311475</v>
      </c>
    </row>
    <row r="1825" spans="1:8">
      <c r="A1825" s="132">
        <v>183655</v>
      </c>
      <c r="B1825" s="134" t="s">
        <v>1133</v>
      </c>
      <c r="C1825" s="134">
        <v>3</v>
      </c>
      <c r="D1825" s="134">
        <v>0</v>
      </c>
      <c r="E1825" s="134">
        <v>1</v>
      </c>
      <c r="F1825" s="134">
        <v>1</v>
      </c>
      <c r="G1825" s="134">
        <v>1</v>
      </c>
      <c r="H1825" s="171">
        <f>IFERROR((Table5[[#This Row],[_202340]]-Table5[[#This Row],[_201940]])/Table5[[#This Row],[_201940]]*1,"")</f>
        <v>-0.66666666666666663</v>
      </c>
    </row>
    <row r="1826" spans="1:8" ht="28.5">
      <c r="A1826" s="132">
        <v>183655</v>
      </c>
      <c r="B1826" s="134" t="s">
        <v>1162</v>
      </c>
      <c r="C1826" s="134">
        <v>40</v>
      </c>
      <c r="D1826" s="134">
        <v>88</v>
      </c>
      <c r="E1826" s="134">
        <v>14</v>
      </c>
      <c r="F1826" s="134">
        <v>11</v>
      </c>
      <c r="G1826" s="134">
        <v>18</v>
      </c>
      <c r="H1826" s="171">
        <f>IFERROR((Table5[[#This Row],[_202340]]-Table5[[#This Row],[_201940]])/Table5[[#This Row],[_201940]]*1,"")</f>
        <v>-0.55000000000000004</v>
      </c>
    </row>
    <row r="1827" spans="1:8" ht="28.5">
      <c r="A1827" s="132">
        <v>183655</v>
      </c>
      <c r="B1827" s="134" t="s">
        <v>1163</v>
      </c>
      <c r="C1827" s="134" t="s">
        <v>129</v>
      </c>
      <c r="D1827" s="134" t="s">
        <v>129</v>
      </c>
      <c r="E1827" s="134" t="s">
        <v>129</v>
      </c>
      <c r="F1827" s="134" t="s">
        <v>129</v>
      </c>
      <c r="G1827" s="134" t="s">
        <v>129</v>
      </c>
      <c r="H1827" s="171" t="str">
        <f>IFERROR((Table5[[#This Row],[_202340]]-Table5[[#This Row],[_201940]])/Table5[[#This Row],[_201940]]*1,"")</f>
        <v/>
      </c>
    </row>
    <row r="1828" spans="1:8">
      <c r="A1828" s="132">
        <v>183655</v>
      </c>
      <c r="B1828" s="134" t="s">
        <v>1136</v>
      </c>
      <c r="C1828" s="134">
        <v>43</v>
      </c>
      <c r="D1828" s="134">
        <v>88</v>
      </c>
      <c r="E1828" s="134">
        <v>15</v>
      </c>
      <c r="F1828" s="134">
        <v>12</v>
      </c>
      <c r="G1828" s="134">
        <v>19</v>
      </c>
      <c r="H1828" s="171">
        <f>IFERROR((Table5[[#This Row],[_202340]]-Table5[[#This Row],[_201940]])/Table5[[#This Row],[_201940]]*1,"")</f>
        <v>-0.55813953488372092</v>
      </c>
    </row>
    <row r="1829" spans="1:8">
      <c r="A1829" s="132">
        <v>183655</v>
      </c>
      <c r="B1829" s="134" t="s">
        <v>1137</v>
      </c>
      <c r="C1829" s="134">
        <v>18</v>
      </c>
      <c r="D1829" s="134">
        <v>32</v>
      </c>
      <c r="E1829" s="134">
        <v>16</v>
      </c>
      <c r="F1829" s="134">
        <v>31</v>
      </c>
      <c r="G1829" s="134">
        <v>17</v>
      </c>
      <c r="H1829" s="171">
        <f>IFERROR((Table5[[#This Row],[_202340]]-Table5[[#This Row],[_201940]])/Table5[[#This Row],[_201940]]*1,"")</f>
        <v>-5.5555555555555552E-2</v>
      </c>
    </row>
    <row r="1830" spans="1:8">
      <c r="A1830" s="132">
        <v>183655</v>
      </c>
      <c r="B1830" s="134" t="s">
        <v>1138</v>
      </c>
      <c r="C1830" s="134">
        <v>3</v>
      </c>
      <c r="D1830" s="134">
        <v>0</v>
      </c>
      <c r="E1830" s="134">
        <v>1</v>
      </c>
      <c r="F1830" s="134">
        <v>1</v>
      </c>
      <c r="G1830" s="134">
        <v>1</v>
      </c>
      <c r="H1830" s="171">
        <f>IFERROR((Table5[[#This Row],[_202340]]-Table5[[#This Row],[_201940]])/Table5[[#This Row],[_201940]]*1,"")</f>
        <v>-0.66666666666666663</v>
      </c>
    </row>
    <row r="1831" spans="1:8" ht="28.5">
      <c r="A1831" s="132">
        <v>183655</v>
      </c>
      <c r="B1831" s="134" t="s">
        <v>1164</v>
      </c>
      <c r="C1831" s="134">
        <v>51</v>
      </c>
      <c r="D1831" s="134">
        <v>97</v>
      </c>
      <c r="E1831" s="134">
        <v>19</v>
      </c>
      <c r="F1831" s="134">
        <v>13</v>
      </c>
      <c r="G1831" s="134">
        <v>23</v>
      </c>
      <c r="H1831" s="171">
        <f>IFERROR((Table5[[#This Row],[_202340]]-Table5[[#This Row],[_201940]])/Table5[[#This Row],[_201940]]*1,"")</f>
        <v>-0.5490196078431373</v>
      </c>
    </row>
    <row r="1832" spans="1:8" ht="28.5">
      <c r="A1832" s="132">
        <v>183655</v>
      </c>
      <c r="B1832" s="134" t="s">
        <v>1165</v>
      </c>
      <c r="C1832" s="134" t="s">
        <v>129</v>
      </c>
      <c r="D1832" s="134" t="s">
        <v>129</v>
      </c>
      <c r="E1832" s="134" t="s">
        <v>129</v>
      </c>
      <c r="F1832" s="134" t="s">
        <v>129</v>
      </c>
      <c r="G1832" s="134" t="s">
        <v>129</v>
      </c>
      <c r="H1832" s="171" t="str">
        <f>IFERROR((Table5[[#This Row],[_202340]]-Table5[[#This Row],[_201940]])/Table5[[#This Row],[_201940]]*1,"")</f>
        <v/>
      </c>
    </row>
    <row r="1833" spans="1:8">
      <c r="A1833" s="132">
        <v>183655</v>
      </c>
      <c r="B1833" s="134" t="s">
        <v>1141</v>
      </c>
      <c r="C1833" s="134">
        <v>54</v>
      </c>
      <c r="D1833" s="134">
        <v>97</v>
      </c>
      <c r="E1833" s="134">
        <v>20</v>
      </c>
      <c r="F1833" s="134">
        <v>14</v>
      </c>
      <c r="G1833" s="134">
        <v>24</v>
      </c>
      <c r="H1833" s="171">
        <f>IFERROR((Table5[[#This Row],[_202340]]-Table5[[#This Row],[_201940]])/Table5[[#This Row],[_201940]]*1,"")</f>
        <v>-0.55555555555555558</v>
      </c>
    </row>
    <row r="1834" spans="1:8">
      <c r="A1834" s="132">
        <v>183655</v>
      </c>
      <c r="B1834" s="134" t="s">
        <v>1142</v>
      </c>
      <c r="C1834" s="134">
        <v>22</v>
      </c>
      <c r="D1834" s="134">
        <v>35</v>
      </c>
      <c r="E1834" s="134">
        <v>22</v>
      </c>
      <c r="F1834" s="134">
        <v>36</v>
      </c>
      <c r="G1834" s="134">
        <v>22</v>
      </c>
      <c r="H1834" s="171">
        <f>IFERROR((Table5[[#This Row],[_202340]]-Table5[[#This Row],[_201940]])/Table5[[#This Row],[_201940]]*1,"")</f>
        <v>0</v>
      </c>
    </row>
    <row r="1835" spans="1:8">
      <c r="A1835" s="132">
        <v>183655</v>
      </c>
      <c r="B1835" s="134" t="s">
        <v>1143</v>
      </c>
      <c r="C1835" s="134">
        <v>3</v>
      </c>
      <c r="D1835" s="134">
        <v>0</v>
      </c>
      <c r="E1835" s="134">
        <v>1</v>
      </c>
      <c r="F1835" s="134">
        <v>1</v>
      </c>
      <c r="G1835" s="134">
        <v>1</v>
      </c>
      <c r="H1835" s="171">
        <f>IFERROR((Table5[[#This Row],[_202340]]-Table5[[#This Row],[_201940]])/Table5[[#This Row],[_201940]]*1,"")</f>
        <v>-0.66666666666666663</v>
      </c>
    </row>
    <row r="1836" spans="1:8" ht="28.5">
      <c r="A1836" s="132">
        <v>183655</v>
      </c>
      <c r="B1836" s="134" t="s">
        <v>1166</v>
      </c>
      <c r="C1836" s="134">
        <v>54</v>
      </c>
      <c r="D1836" s="134">
        <v>100</v>
      </c>
      <c r="E1836" s="134">
        <v>19</v>
      </c>
      <c r="F1836" s="134">
        <v>14</v>
      </c>
      <c r="G1836" s="134">
        <v>24</v>
      </c>
      <c r="H1836" s="171">
        <f>IFERROR((Table5[[#This Row],[_202340]]-Table5[[#This Row],[_201940]])/Table5[[#This Row],[_201940]]*1,"")</f>
        <v>-0.55555555555555558</v>
      </c>
    </row>
    <row r="1837" spans="1:8" ht="28.5">
      <c r="A1837" s="132">
        <v>183655</v>
      </c>
      <c r="B1837" s="134" t="s">
        <v>1167</v>
      </c>
      <c r="C1837" s="134" t="s">
        <v>129</v>
      </c>
      <c r="D1837" s="134" t="s">
        <v>129</v>
      </c>
      <c r="E1837" s="134" t="s">
        <v>129</v>
      </c>
      <c r="F1837" s="134" t="s">
        <v>129</v>
      </c>
      <c r="G1837" s="134" t="s">
        <v>129</v>
      </c>
      <c r="H1837" s="171" t="str">
        <f>IFERROR((Table5[[#This Row],[_202340]]-Table5[[#This Row],[_201940]])/Table5[[#This Row],[_201940]]*1,"")</f>
        <v/>
      </c>
    </row>
    <row r="1838" spans="1:8">
      <c r="A1838" s="132">
        <v>183655</v>
      </c>
      <c r="B1838" s="134" t="s">
        <v>1146</v>
      </c>
      <c r="C1838" s="134">
        <v>57</v>
      </c>
      <c r="D1838" s="134">
        <v>100</v>
      </c>
      <c r="E1838" s="134">
        <v>20</v>
      </c>
      <c r="F1838" s="134">
        <v>15</v>
      </c>
      <c r="G1838" s="134">
        <v>25</v>
      </c>
      <c r="H1838" s="171">
        <f>IFERROR((Table5[[#This Row],[_202340]]-Table5[[#This Row],[_201940]])/Table5[[#This Row],[_201940]]*1,"")</f>
        <v>-0.56140350877192979</v>
      </c>
    </row>
    <row r="1839" spans="1:8" ht="28.5">
      <c r="A1839" s="132">
        <v>183655</v>
      </c>
      <c r="B1839" s="134" t="s">
        <v>1147</v>
      </c>
      <c r="C1839" s="134">
        <v>3</v>
      </c>
      <c r="D1839" s="134">
        <v>8</v>
      </c>
      <c r="E1839" s="134">
        <v>3</v>
      </c>
      <c r="F1839" s="134">
        <v>0</v>
      </c>
      <c r="G1839" s="134">
        <v>2</v>
      </c>
      <c r="H1839" s="171">
        <f>IFERROR((Table5[[#This Row],[_202340]]-Table5[[#This Row],[_201940]])/Table5[[#This Row],[_201940]]*1,"")</f>
        <v>-0.33333333333333331</v>
      </c>
    </row>
    <row r="1840" spans="1:8" ht="28.5">
      <c r="A1840" s="132">
        <v>183655</v>
      </c>
      <c r="B1840" s="134" t="s">
        <v>1148</v>
      </c>
      <c r="C1840" s="134">
        <v>75</v>
      </c>
      <c r="D1840" s="134">
        <v>67</v>
      </c>
      <c r="E1840" s="134">
        <v>20</v>
      </c>
      <c r="F1840" s="134">
        <v>11</v>
      </c>
      <c r="G1840" s="134">
        <v>40</v>
      </c>
      <c r="H1840" s="171">
        <f>IFERROR((Table5[[#This Row],[_202340]]-Table5[[#This Row],[_201940]])/Table5[[#This Row],[_201940]]*1,"")</f>
        <v>-0.46666666666666667</v>
      </c>
    </row>
    <row r="1841" spans="1:8" ht="28.5">
      <c r="A1841" s="132">
        <v>183655</v>
      </c>
      <c r="B1841" s="134" t="s">
        <v>1149</v>
      </c>
      <c r="C1841" s="134">
        <v>109</v>
      </c>
      <c r="D1841" s="134">
        <v>103</v>
      </c>
      <c r="E1841" s="134">
        <v>50</v>
      </c>
      <c r="F1841" s="134">
        <v>13</v>
      </c>
      <c r="G1841" s="134">
        <v>44</v>
      </c>
      <c r="H1841" s="171">
        <f>IFERROR((Table5[[#This Row],[_202340]]-Table5[[#This Row],[_201940]])/Table5[[#This Row],[_201940]]*1,"")</f>
        <v>-0.59633027522935778</v>
      </c>
    </row>
    <row r="1842" spans="1:8" ht="28.5">
      <c r="A1842" s="132">
        <v>183655</v>
      </c>
      <c r="B1842" s="134" t="s">
        <v>1150</v>
      </c>
      <c r="C1842" s="134">
        <v>187</v>
      </c>
      <c r="D1842" s="134">
        <v>178</v>
      </c>
      <c r="E1842" s="134">
        <v>73</v>
      </c>
      <c r="F1842" s="134">
        <v>24</v>
      </c>
      <c r="G1842" s="134">
        <v>86</v>
      </c>
      <c r="H1842" s="171">
        <f>IFERROR((Table5[[#This Row],[_202340]]-Table5[[#This Row],[_201940]])/Table5[[#This Row],[_201940]]*1,"")</f>
        <v>-0.5401069518716578</v>
      </c>
    </row>
    <row r="1843" spans="1:8">
      <c r="A1843" s="132">
        <v>183655</v>
      </c>
      <c r="B1843" s="134" t="s">
        <v>1151</v>
      </c>
      <c r="C1843" s="134">
        <v>23</v>
      </c>
      <c r="D1843" s="134">
        <v>36</v>
      </c>
      <c r="E1843" s="134">
        <v>22</v>
      </c>
      <c r="F1843" s="134">
        <v>38</v>
      </c>
      <c r="G1843" s="134">
        <v>23</v>
      </c>
      <c r="H1843" s="171">
        <f>IFERROR((Table5[[#This Row],[_202340]]-Table5[[#This Row],[_201940]])/Table5[[#This Row],[_201940]]*1,"")</f>
        <v>0</v>
      </c>
    </row>
    <row r="1844" spans="1:8" ht="28.5">
      <c r="A1844" s="132">
        <v>183655</v>
      </c>
      <c r="B1844" s="134" t="s">
        <v>1152</v>
      </c>
      <c r="C1844" s="134">
        <v>32</v>
      </c>
      <c r="D1844" s="134">
        <v>27</v>
      </c>
      <c r="E1844" s="134">
        <v>25</v>
      </c>
      <c r="F1844" s="134">
        <v>28</v>
      </c>
      <c r="G1844" s="134">
        <v>38</v>
      </c>
      <c r="H1844" s="171">
        <f>IFERROR((Table5[[#This Row],[_202340]]-Table5[[#This Row],[_201940]])/Table5[[#This Row],[_201940]]*1,"")</f>
        <v>0.1875</v>
      </c>
    </row>
    <row r="1845" spans="1:8" ht="28.5">
      <c r="A1845" s="132">
        <v>183655</v>
      </c>
      <c r="B1845" s="134" t="s">
        <v>1153</v>
      </c>
      <c r="C1845" s="134">
        <v>1</v>
      </c>
      <c r="D1845" s="134">
        <v>3</v>
      </c>
      <c r="E1845" s="134">
        <v>3</v>
      </c>
      <c r="F1845" s="134">
        <v>0</v>
      </c>
      <c r="G1845" s="134">
        <v>2</v>
      </c>
      <c r="H1845" s="171">
        <f>IFERROR((Table5[[#This Row],[_202340]]-Table5[[#This Row],[_201940]])/Table5[[#This Row],[_201940]]*1,"")</f>
        <v>1</v>
      </c>
    </row>
    <row r="1846" spans="1:8" ht="28.5">
      <c r="A1846" s="132">
        <v>183655</v>
      </c>
      <c r="B1846" s="134" t="s">
        <v>1154</v>
      </c>
      <c r="C1846" s="134">
        <v>31</v>
      </c>
      <c r="D1846" s="134">
        <v>24</v>
      </c>
      <c r="E1846" s="134">
        <v>22</v>
      </c>
      <c r="F1846" s="134">
        <v>28</v>
      </c>
      <c r="G1846" s="134">
        <v>36</v>
      </c>
      <c r="H1846" s="171">
        <f>IFERROR((Table5[[#This Row],[_202340]]-Table5[[#This Row],[_201940]])/Table5[[#This Row],[_201940]]*1,"")</f>
        <v>0.16129032258064516</v>
      </c>
    </row>
    <row r="1847" spans="1:8" ht="28.5">
      <c r="A1847" s="132">
        <v>183655</v>
      </c>
      <c r="B1847" s="134" t="s">
        <v>1155</v>
      </c>
      <c r="C1847" s="134">
        <v>45</v>
      </c>
      <c r="D1847" s="134">
        <v>37</v>
      </c>
      <c r="E1847" s="134">
        <v>54</v>
      </c>
      <c r="F1847" s="134">
        <v>33</v>
      </c>
      <c r="G1847" s="134">
        <v>40</v>
      </c>
      <c r="H1847" s="171">
        <f>IFERROR((Table5[[#This Row],[_202340]]-Table5[[#This Row],[_201940]])/Table5[[#This Row],[_201940]]*1,"")</f>
        <v>-0.1111111111111111</v>
      </c>
    </row>
    <row r="1848" spans="1:8">
      <c r="A1848" s="132">
        <v>184995</v>
      </c>
      <c r="B1848" s="134" t="s">
        <v>1179</v>
      </c>
      <c r="C1848" s="134">
        <v>245</v>
      </c>
      <c r="D1848" s="134">
        <v>174</v>
      </c>
      <c r="E1848" s="134">
        <v>252</v>
      </c>
      <c r="F1848" s="134">
        <v>145</v>
      </c>
      <c r="G1848" s="134">
        <v>224</v>
      </c>
      <c r="H1848" s="171">
        <f>IFERROR((Table5[[#This Row],[_202340]]-Table5[[#This Row],[_201940]])/Table5[[#This Row],[_201940]]*1,"")</f>
        <v>-8.5714285714285715E-2</v>
      </c>
    </row>
    <row r="1849" spans="1:8">
      <c r="A1849" s="132">
        <v>184995</v>
      </c>
      <c r="B1849" s="134" t="s">
        <v>1131</v>
      </c>
      <c r="C1849" s="134">
        <v>0</v>
      </c>
      <c r="D1849" s="134">
        <v>0</v>
      </c>
      <c r="E1849" s="134">
        <v>0</v>
      </c>
      <c r="F1849" s="134">
        <v>0</v>
      </c>
      <c r="G1849" s="134">
        <v>0</v>
      </c>
      <c r="H1849" s="171" t="str">
        <f>IFERROR((Table5[[#This Row],[_202340]]-Table5[[#This Row],[_201940]])/Table5[[#This Row],[_201940]]*1,"")</f>
        <v/>
      </c>
    </row>
    <row r="1850" spans="1:8">
      <c r="A1850" s="132">
        <v>184995</v>
      </c>
      <c r="B1850" s="134" t="s">
        <v>1132</v>
      </c>
      <c r="C1850" s="134">
        <v>245</v>
      </c>
      <c r="D1850" s="134">
        <v>174</v>
      </c>
      <c r="E1850" s="134">
        <v>252</v>
      </c>
      <c r="F1850" s="134">
        <v>145</v>
      </c>
      <c r="G1850" s="134">
        <v>224</v>
      </c>
      <c r="H1850" s="171">
        <f>IFERROR((Table5[[#This Row],[_202340]]-Table5[[#This Row],[_201940]])/Table5[[#This Row],[_201940]]*1,"")</f>
        <v>-8.5714285714285715E-2</v>
      </c>
    </row>
    <row r="1851" spans="1:8">
      <c r="A1851" s="132">
        <v>184995</v>
      </c>
      <c r="B1851" s="134" t="s">
        <v>1133</v>
      </c>
      <c r="C1851" s="134">
        <v>1</v>
      </c>
      <c r="D1851" s="134">
        <v>5</v>
      </c>
      <c r="E1851" s="134">
        <v>3</v>
      </c>
      <c r="F1851" s="134">
        <v>1</v>
      </c>
      <c r="G1851" s="134">
        <v>1</v>
      </c>
      <c r="H1851" s="171">
        <f>IFERROR((Table5[[#This Row],[_202340]]-Table5[[#This Row],[_201940]])/Table5[[#This Row],[_201940]]*1,"")</f>
        <v>0</v>
      </c>
    </row>
    <row r="1852" spans="1:8" ht="28.5">
      <c r="A1852" s="132">
        <v>184995</v>
      </c>
      <c r="B1852" s="134" t="s">
        <v>1162</v>
      </c>
      <c r="C1852" s="134">
        <v>43</v>
      </c>
      <c r="D1852" s="134">
        <v>19</v>
      </c>
      <c r="E1852" s="134">
        <v>29</v>
      </c>
      <c r="F1852" s="134">
        <v>27</v>
      </c>
      <c r="G1852" s="134">
        <v>31</v>
      </c>
      <c r="H1852" s="171">
        <f>IFERROR((Table5[[#This Row],[_202340]]-Table5[[#This Row],[_201940]])/Table5[[#This Row],[_201940]]*1,"")</f>
        <v>-0.27906976744186046</v>
      </c>
    </row>
    <row r="1853" spans="1:8" ht="28.5">
      <c r="A1853" s="132">
        <v>184995</v>
      </c>
      <c r="B1853" s="134" t="s">
        <v>1163</v>
      </c>
      <c r="C1853" s="134" t="s">
        <v>129</v>
      </c>
      <c r="D1853" s="134" t="s">
        <v>129</v>
      </c>
      <c r="E1853" s="134" t="s">
        <v>129</v>
      </c>
      <c r="F1853" s="134" t="s">
        <v>129</v>
      </c>
      <c r="G1853" s="134" t="s">
        <v>129</v>
      </c>
      <c r="H1853" s="171" t="str">
        <f>IFERROR((Table5[[#This Row],[_202340]]-Table5[[#This Row],[_201940]])/Table5[[#This Row],[_201940]]*1,"")</f>
        <v/>
      </c>
    </row>
    <row r="1854" spans="1:8">
      <c r="A1854" s="132">
        <v>184995</v>
      </c>
      <c r="B1854" s="134" t="s">
        <v>1136</v>
      </c>
      <c r="C1854" s="134">
        <v>44</v>
      </c>
      <c r="D1854" s="134">
        <v>24</v>
      </c>
      <c r="E1854" s="134">
        <v>32</v>
      </c>
      <c r="F1854" s="134">
        <v>28</v>
      </c>
      <c r="G1854" s="134">
        <v>32</v>
      </c>
      <c r="H1854" s="171">
        <f>IFERROR((Table5[[#This Row],[_202340]]-Table5[[#This Row],[_201940]])/Table5[[#This Row],[_201940]]*1,"")</f>
        <v>-0.27272727272727271</v>
      </c>
    </row>
    <row r="1855" spans="1:8">
      <c r="A1855" s="132">
        <v>184995</v>
      </c>
      <c r="B1855" s="134" t="s">
        <v>1137</v>
      </c>
      <c r="C1855" s="134">
        <v>18</v>
      </c>
      <c r="D1855" s="134">
        <v>14</v>
      </c>
      <c r="E1855" s="134">
        <v>13</v>
      </c>
      <c r="F1855" s="134">
        <v>19</v>
      </c>
      <c r="G1855" s="134">
        <v>14</v>
      </c>
      <c r="H1855" s="171">
        <f>IFERROR((Table5[[#This Row],[_202340]]-Table5[[#This Row],[_201940]])/Table5[[#This Row],[_201940]]*1,"")</f>
        <v>-0.22222222222222221</v>
      </c>
    </row>
    <row r="1856" spans="1:8">
      <c r="A1856" s="132">
        <v>184995</v>
      </c>
      <c r="B1856" s="134" t="s">
        <v>1138</v>
      </c>
      <c r="C1856" s="134">
        <v>1</v>
      </c>
      <c r="D1856" s="134">
        <v>5</v>
      </c>
      <c r="E1856" s="134">
        <v>3</v>
      </c>
      <c r="F1856" s="134">
        <v>1</v>
      </c>
      <c r="G1856" s="134">
        <v>2</v>
      </c>
      <c r="H1856" s="171">
        <f>IFERROR((Table5[[#This Row],[_202340]]-Table5[[#This Row],[_201940]])/Table5[[#This Row],[_201940]]*1,"")</f>
        <v>1</v>
      </c>
    </row>
    <row r="1857" spans="1:8" ht="28.5">
      <c r="A1857" s="132">
        <v>184995</v>
      </c>
      <c r="B1857" s="134" t="s">
        <v>1164</v>
      </c>
      <c r="C1857" s="134">
        <v>58</v>
      </c>
      <c r="D1857" s="134">
        <v>26</v>
      </c>
      <c r="E1857" s="134">
        <v>39</v>
      </c>
      <c r="F1857" s="134">
        <v>34</v>
      </c>
      <c r="G1857" s="134">
        <v>45</v>
      </c>
      <c r="H1857" s="171">
        <f>IFERROR((Table5[[#This Row],[_202340]]-Table5[[#This Row],[_201940]])/Table5[[#This Row],[_201940]]*1,"")</f>
        <v>-0.22413793103448276</v>
      </c>
    </row>
    <row r="1858" spans="1:8" ht="28.5">
      <c r="A1858" s="132">
        <v>184995</v>
      </c>
      <c r="B1858" s="134" t="s">
        <v>1165</v>
      </c>
      <c r="C1858" s="134" t="s">
        <v>129</v>
      </c>
      <c r="D1858" s="134" t="s">
        <v>129</v>
      </c>
      <c r="E1858" s="134" t="s">
        <v>129</v>
      </c>
      <c r="F1858" s="134" t="s">
        <v>129</v>
      </c>
      <c r="G1858" s="134" t="s">
        <v>129</v>
      </c>
      <c r="H1858" s="171" t="str">
        <f>IFERROR((Table5[[#This Row],[_202340]]-Table5[[#This Row],[_201940]])/Table5[[#This Row],[_201940]]*1,"")</f>
        <v/>
      </c>
    </row>
    <row r="1859" spans="1:8">
      <c r="A1859" s="132">
        <v>184995</v>
      </c>
      <c r="B1859" s="134" t="s">
        <v>1141</v>
      </c>
      <c r="C1859" s="134">
        <v>59</v>
      </c>
      <c r="D1859" s="134">
        <v>31</v>
      </c>
      <c r="E1859" s="134">
        <v>42</v>
      </c>
      <c r="F1859" s="134">
        <v>35</v>
      </c>
      <c r="G1859" s="134">
        <v>47</v>
      </c>
      <c r="H1859" s="171">
        <f>IFERROR((Table5[[#This Row],[_202340]]-Table5[[#This Row],[_201940]])/Table5[[#This Row],[_201940]]*1,"")</f>
        <v>-0.20338983050847459</v>
      </c>
    </row>
    <row r="1860" spans="1:8">
      <c r="A1860" s="132">
        <v>184995</v>
      </c>
      <c r="B1860" s="134" t="s">
        <v>1142</v>
      </c>
      <c r="C1860" s="134">
        <v>24</v>
      </c>
      <c r="D1860" s="134">
        <v>18</v>
      </c>
      <c r="E1860" s="134">
        <v>17</v>
      </c>
      <c r="F1860" s="134">
        <v>24</v>
      </c>
      <c r="G1860" s="134">
        <v>21</v>
      </c>
      <c r="H1860" s="171">
        <f>IFERROR((Table5[[#This Row],[_202340]]-Table5[[#This Row],[_201940]])/Table5[[#This Row],[_201940]]*1,"")</f>
        <v>-0.125</v>
      </c>
    </row>
    <row r="1861" spans="1:8">
      <c r="A1861" s="132">
        <v>184995</v>
      </c>
      <c r="B1861" s="134" t="s">
        <v>1143</v>
      </c>
      <c r="C1861" s="134">
        <v>1</v>
      </c>
      <c r="D1861" s="134">
        <v>5</v>
      </c>
      <c r="E1861" s="134">
        <v>2</v>
      </c>
      <c r="F1861" s="134">
        <v>0</v>
      </c>
      <c r="G1861" s="134">
        <v>2</v>
      </c>
      <c r="H1861" s="171">
        <f>IFERROR((Table5[[#This Row],[_202340]]-Table5[[#This Row],[_201940]])/Table5[[#This Row],[_201940]]*1,"")</f>
        <v>1</v>
      </c>
    </row>
    <row r="1862" spans="1:8" ht="28.5">
      <c r="A1862" s="132">
        <v>184995</v>
      </c>
      <c r="B1862" s="134" t="s">
        <v>1166</v>
      </c>
      <c r="C1862" s="134">
        <v>63</v>
      </c>
      <c r="D1862" s="134">
        <v>27</v>
      </c>
      <c r="E1862" s="134">
        <v>41</v>
      </c>
      <c r="F1862" s="134">
        <v>35</v>
      </c>
      <c r="G1862" s="134">
        <v>45</v>
      </c>
      <c r="H1862" s="171">
        <f>IFERROR((Table5[[#This Row],[_202340]]-Table5[[#This Row],[_201940]])/Table5[[#This Row],[_201940]]*1,"")</f>
        <v>-0.2857142857142857</v>
      </c>
    </row>
    <row r="1863" spans="1:8" ht="28.5">
      <c r="A1863" s="132">
        <v>184995</v>
      </c>
      <c r="B1863" s="134" t="s">
        <v>1167</v>
      </c>
      <c r="C1863" s="134" t="s">
        <v>129</v>
      </c>
      <c r="D1863" s="134" t="s">
        <v>129</v>
      </c>
      <c r="E1863" s="134" t="s">
        <v>129</v>
      </c>
      <c r="F1863" s="134" t="s">
        <v>129</v>
      </c>
      <c r="G1863" s="134" t="s">
        <v>129</v>
      </c>
      <c r="H1863" s="171" t="str">
        <f>IFERROR((Table5[[#This Row],[_202340]]-Table5[[#This Row],[_201940]])/Table5[[#This Row],[_201940]]*1,"")</f>
        <v/>
      </c>
    </row>
    <row r="1864" spans="1:8">
      <c r="A1864" s="132">
        <v>184995</v>
      </c>
      <c r="B1864" s="134" t="s">
        <v>1146</v>
      </c>
      <c r="C1864" s="134">
        <v>64</v>
      </c>
      <c r="D1864" s="134">
        <v>32</v>
      </c>
      <c r="E1864" s="134">
        <v>43</v>
      </c>
      <c r="F1864" s="134">
        <v>35</v>
      </c>
      <c r="G1864" s="134">
        <v>47</v>
      </c>
      <c r="H1864" s="171">
        <f>IFERROR((Table5[[#This Row],[_202340]]-Table5[[#This Row],[_201940]])/Table5[[#This Row],[_201940]]*1,"")</f>
        <v>-0.265625</v>
      </c>
    </row>
    <row r="1865" spans="1:8" ht="28.5">
      <c r="A1865" s="132">
        <v>184995</v>
      </c>
      <c r="B1865" s="134" t="s">
        <v>1147</v>
      </c>
      <c r="C1865" s="134">
        <v>1</v>
      </c>
      <c r="D1865" s="134">
        <v>3</v>
      </c>
      <c r="E1865" s="134">
        <v>4</v>
      </c>
      <c r="F1865" s="134">
        <v>1</v>
      </c>
      <c r="G1865" s="134">
        <v>0</v>
      </c>
      <c r="H1865" s="171">
        <f>IFERROR((Table5[[#This Row],[_202340]]-Table5[[#This Row],[_201940]])/Table5[[#This Row],[_201940]]*1,"")</f>
        <v>-1</v>
      </c>
    </row>
    <row r="1866" spans="1:8" ht="28.5">
      <c r="A1866" s="132">
        <v>184995</v>
      </c>
      <c r="B1866" s="134" t="s">
        <v>1148</v>
      </c>
      <c r="C1866" s="134">
        <v>93</v>
      </c>
      <c r="D1866" s="134">
        <v>61</v>
      </c>
      <c r="E1866" s="134">
        <v>79</v>
      </c>
      <c r="F1866" s="134">
        <v>51</v>
      </c>
      <c r="G1866" s="134">
        <v>23</v>
      </c>
      <c r="H1866" s="171">
        <f>IFERROR((Table5[[#This Row],[_202340]]-Table5[[#This Row],[_201940]])/Table5[[#This Row],[_201940]]*1,"")</f>
        <v>-0.75268817204301075</v>
      </c>
    </row>
    <row r="1867" spans="1:8" ht="28.5">
      <c r="A1867" s="132">
        <v>184995</v>
      </c>
      <c r="B1867" s="134" t="s">
        <v>1149</v>
      </c>
      <c r="C1867" s="134">
        <v>87</v>
      </c>
      <c r="D1867" s="134">
        <v>78</v>
      </c>
      <c r="E1867" s="134">
        <v>126</v>
      </c>
      <c r="F1867" s="134">
        <v>58</v>
      </c>
      <c r="G1867" s="134">
        <v>154</v>
      </c>
      <c r="H1867" s="171">
        <f>IFERROR((Table5[[#This Row],[_202340]]-Table5[[#This Row],[_201940]])/Table5[[#This Row],[_201940]]*1,"")</f>
        <v>0.77011494252873558</v>
      </c>
    </row>
    <row r="1868" spans="1:8" ht="28.5">
      <c r="A1868" s="132">
        <v>184995</v>
      </c>
      <c r="B1868" s="134" t="s">
        <v>1150</v>
      </c>
      <c r="C1868" s="134">
        <v>181</v>
      </c>
      <c r="D1868" s="134">
        <v>142</v>
      </c>
      <c r="E1868" s="134">
        <v>209</v>
      </c>
      <c r="F1868" s="134">
        <v>110</v>
      </c>
      <c r="G1868" s="134">
        <v>177</v>
      </c>
      <c r="H1868" s="171">
        <f>IFERROR((Table5[[#This Row],[_202340]]-Table5[[#This Row],[_201940]])/Table5[[#This Row],[_201940]]*1,"")</f>
        <v>-2.2099447513812154E-2</v>
      </c>
    </row>
    <row r="1869" spans="1:8">
      <c r="A1869" s="132">
        <v>184995</v>
      </c>
      <c r="B1869" s="134" t="s">
        <v>1151</v>
      </c>
      <c r="C1869" s="134">
        <v>26</v>
      </c>
      <c r="D1869" s="134">
        <v>18</v>
      </c>
      <c r="E1869" s="134">
        <v>17</v>
      </c>
      <c r="F1869" s="134">
        <v>24</v>
      </c>
      <c r="G1869" s="134">
        <v>21</v>
      </c>
      <c r="H1869" s="171">
        <f>IFERROR((Table5[[#This Row],[_202340]]-Table5[[#This Row],[_201940]])/Table5[[#This Row],[_201940]]*1,"")</f>
        <v>-0.19230769230769232</v>
      </c>
    </row>
    <row r="1870" spans="1:8" ht="28.5">
      <c r="A1870" s="132">
        <v>184995</v>
      </c>
      <c r="B1870" s="134" t="s">
        <v>1152</v>
      </c>
      <c r="C1870" s="134">
        <v>38</v>
      </c>
      <c r="D1870" s="134">
        <v>37</v>
      </c>
      <c r="E1870" s="134">
        <v>33</v>
      </c>
      <c r="F1870" s="134">
        <v>36</v>
      </c>
      <c r="G1870" s="134">
        <v>10</v>
      </c>
      <c r="H1870" s="171">
        <f>IFERROR((Table5[[#This Row],[_202340]]-Table5[[#This Row],[_201940]])/Table5[[#This Row],[_201940]]*1,"")</f>
        <v>-0.73684210526315785</v>
      </c>
    </row>
    <row r="1871" spans="1:8" ht="28.5">
      <c r="A1871" s="132">
        <v>184995</v>
      </c>
      <c r="B1871" s="134" t="s">
        <v>1153</v>
      </c>
      <c r="C1871" s="134">
        <v>0</v>
      </c>
      <c r="D1871" s="134">
        <v>2</v>
      </c>
      <c r="E1871" s="134">
        <v>2</v>
      </c>
      <c r="F1871" s="134">
        <v>1</v>
      </c>
      <c r="G1871" s="134">
        <v>0</v>
      </c>
      <c r="H1871" s="171" t="str">
        <f>IFERROR((Table5[[#This Row],[_202340]]-Table5[[#This Row],[_201940]])/Table5[[#This Row],[_201940]]*1,"")</f>
        <v/>
      </c>
    </row>
    <row r="1872" spans="1:8" ht="28.5">
      <c r="A1872" s="132">
        <v>184995</v>
      </c>
      <c r="B1872" s="134" t="s">
        <v>1154</v>
      </c>
      <c r="C1872" s="134">
        <v>38</v>
      </c>
      <c r="D1872" s="134">
        <v>35</v>
      </c>
      <c r="E1872" s="134">
        <v>31</v>
      </c>
      <c r="F1872" s="134">
        <v>35</v>
      </c>
      <c r="G1872" s="134">
        <v>10</v>
      </c>
      <c r="H1872" s="171">
        <f>IFERROR((Table5[[#This Row],[_202340]]-Table5[[#This Row],[_201940]])/Table5[[#This Row],[_201940]]*1,"")</f>
        <v>-0.73684210526315785</v>
      </c>
    </row>
    <row r="1873" spans="1:8" ht="28.5">
      <c r="A1873" s="132">
        <v>184995</v>
      </c>
      <c r="B1873" s="134" t="s">
        <v>1155</v>
      </c>
      <c r="C1873" s="134">
        <v>36</v>
      </c>
      <c r="D1873" s="134">
        <v>45</v>
      </c>
      <c r="E1873" s="134">
        <v>50</v>
      </c>
      <c r="F1873" s="134">
        <v>40</v>
      </c>
      <c r="G1873" s="134">
        <v>69</v>
      </c>
      <c r="H1873" s="171">
        <f>IFERROR((Table5[[#This Row],[_202340]]-Table5[[#This Row],[_201940]])/Table5[[#This Row],[_201940]]*1,"")</f>
        <v>0.91666666666666663</v>
      </c>
    </row>
    <row r="1874" spans="1:8">
      <c r="A1874" s="132">
        <v>186034</v>
      </c>
      <c r="B1874" s="134" t="s">
        <v>1179</v>
      </c>
      <c r="C1874" s="134">
        <v>426</v>
      </c>
      <c r="D1874" s="134">
        <v>357</v>
      </c>
      <c r="E1874" s="134">
        <v>367</v>
      </c>
      <c r="F1874" s="134">
        <v>279</v>
      </c>
      <c r="G1874" s="134">
        <v>266</v>
      </c>
      <c r="H1874" s="171">
        <f>IFERROR((Table5[[#This Row],[_202340]]-Table5[[#This Row],[_201940]])/Table5[[#This Row],[_201940]]*1,"")</f>
        <v>-0.37558685446009388</v>
      </c>
    </row>
    <row r="1875" spans="1:8">
      <c r="A1875" s="132">
        <v>186034</v>
      </c>
      <c r="B1875" s="134" t="s">
        <v>1131</v>
      </c>
      <c r="C1875" s="134">
        <v>0</v>
      </c>
      <c r="D1875" s="134">
        <v>0</v>
      </c>
      <c r="E1875" s="134">
        <v>0</v>
      </c>
      <c r="F1875" s="134">
        <v>0</v>
      </c>
      <c r="G1875" s="134">
        <v>0</v>
      </c>
      <c r="H1875" s="171" t="str">
        <f>IFERROR((Table5[[#This Row],[_202340]]-Table5[[#This Row],[_201940]])/Table5[[#This Row],[_201940]]*1,"")</f>
        <v/>
      </c>
    </row>
    <row r="1876" spans="1:8">
      <c r="A1876" s="132">
        <v>186034</v>
      </c>
      <c r="B1876" s="134" t="s">
        <v>1132</v>
      </c>
      <c r="C1876" s="134">
        <v>426</v>
      </c>
      <c r="D1876" s="134">
        <v>357</v>
      </c>
      <c r="E1876" s="134">
        <v>367</v>
      </c>
      <c r="F1876" s="134">
        <v>279</v>
      </c>
      <c r="G1876" s="134">
        <v>266</v>
      </c>
      <c r="H1876" s="171">
        <f>IFERROR((Table5[[#This Row],[_202340]]-Table5[[#This Row],[_201940]])/Table5[[#This Row],[_201940]]*1,"")</f>
        <v>-0.37558685446009388</v>
      </c>
    </row>
    <row r="1877" spans="1:8">
      <c r="A1877" s="132">
        <v>186034</v>
      </c>
      <c r="B1877" s="134" t="s">
        <v>1133</v>
      </c>
      <c r="C1877" s="134">
        <v>10</v>
      </c>
      <c r="D1877" s="134">
        <v>6</v>
      </c>
      <c r="E1877" s="134">
        <v>4</v>
      </c>
      <c r="F1877" s="134">
        <v>1</v>
      </c>
      <c r="G1877" s="134">
        <v>4</v>
      </c>
      <c r="H1877" s="171">
        <f>IFERROR((Table5[[#This Row],[_202340]]-Table5[[#This Row],[_201940]])/Table5[[#This Row],[_201940]]*1,"")</f>
        <v>-0.6</v>
      </c>
    </row>
    <row r="1878" spans="1:8" ht="28.5">
      <c r="A1878" s="132">
        <v>186034</v>
      </c>
      <c r="B1878" s="134" t="s">
        <v>1162</v>
      </c>
      <c r="C1878" s="134">
        <v>43</v>
      </c>
      <c r="D1878" s="134">
        <v>30</v>
      </c>
      <c r="E1878" s="134">
        <v>35</v>
      </c>
      <c r="F1878" s="134">
        <v>24</v>
      </c>
      <c r="G1878" s="134">
        <v>38</v>
      </c>
      <c r="H1878" s="171">
        <f>IFERROR((Table5[[#This Row],[_202340]]-Table5[[#This Row],[_201940]])/Table5[[#This Row],[_201940]]*1,"")</f>
        <v>-0.11627906976744186</v>
      </c>
    </row>
    <row r="1879" spans="1:8" ht="28.5">
      <c r="A1879" s="132">
        <v>186034</v>
      </c>
      <c r="B1879" s="134" t="s">
        <v>1163</v>
      </c>
      <c r="C1879" s="134" t="s">
        <v>129</v>
      </c>
      <c r="D1879" s="134" t="s">
        <v>129</v>
      </c>
      <c r="E1879" s="134" t="s">
        <v>129</v>
      </c>
      <c r="F1879" s="134" t="s">
        <v>129</v>
      </c>
      <c r="G1879" s="134" t="s">
        <v>129</v>
      </c>
      <c r="H1879" s="171" t="str">
        <f>IFERROR((Table5[[#This Row],[_202340]]-Table5[[#This Row],[_201940]])/Table5[[#This Row],[_201940]]*1,"")</f>
        <v/>
      </c>
    </row>
    <row r="1880" spans="1:8">
      <c r="A1880" s="132">
        <v>186034</v>
      </c>
      <c r="B1880" s="134" t="s">
        <v>1136</v>
      </c>
      <c r="C1880" s="134">
        <v>53</v>
      </c>
      <c r="D1880" s="134">
        <v>36</v>
      </c>
      <c r="E1880" s="134">
        <v>39</v>
      </c>
      <c r="F1880" s="134">
        <v>25</v>
      </c>
      <c r="G1880" s="134">
        <v>42</v>
      </c>
      <c r="H1880" s="171">
        <f>IFERROR((Table5[[#This Row],[_202340]]-Table5[[#This Row],[_201940]])/Table5[[#This Row],[_201940]]*1,"")</f>
        <v>-0.20754716981132076</v>
      </c>
    </row>
    <row r="1881" spans="1:8">
      <c r="A1881" s="132">
        <v>186034</v>
      </c>
      <c r="B1881" s="134" t="s">
        <v>1137</v>
      </c>
      <c r="C1881" s="134">
        <v>12</v>
      </c>
      <c r="D1881" s="134">
        <v>10</v>
      </c>
      <c r="E1881" s="134">
        <v>11</v>
      </c>
      <c r="F1881" s="134">
        <v>9</v>
      </c>
      <c r="G1881" s="134">
        <v>16</v>
      </c>
      <c r="H1881" s="171">
        <f>IFERROR((Table5[[#This Row],[_202340]]-Table5[[#This Row],[_201940]])/Table5[[#This Row],[_201940]]*1,"")</f>
        <v>0.33333333333333331</v>
      </c>
    </row>
    <row r="1882" spans="1:8">
      <c r="A1882" s="132">
        <v>186034</v>
      </c>
      <c r="B1882" s="134" t="s">
        <v>1138</v>
      </c>
      <c r="C1882" s="134">
        <v>8</v>
      </c>
      <c r="D1882" s="134">
        <v>6</v>
      </c>
      <c r="E1882" s="134">
        <v>4</v>
      </c>
      <c r="F1882" s="134">
        <v>2</v>
      </c>
      <c r="G1882" s="134">
        <v>4</v>
      </c>
      <c r="H1882" s="171">
        <f>IFERROR((Table5[[#This Row],[_202340]]-Table5[[#This Row],[_201940]])/Table5[[#This Row],[_201940]]*1,"")</f>
        <v>-0.5</v>
      </c>
    </row>
    <row r="1883" spans="1:8" ht="28.5">
      <c r="A1883" s="132">
        <v>186034</v>
      </c>
      <c r="B1883" s="134" t="s">
        <v>1164</v>
      </c>
      <c r="C1883" s="134">
        <v>66</v>
      </c>
      <c r="D1883" s="134">
        <v>40</v>
      </c>
      <c r="E1883" s="134">
        <v>50</v>
      </c>
      <c r="F1883" s="134">
        <v>34</v>
      </c>
      <c r="G1883" s="134">
        <v>51</v>
      </c>
      <c r="H1883" s="171">
        <f>IFERROR((Table5[[#This Row],[_202340]]-Table5[[#This Row],[_201940]])/Table5[[#This Row],[_201940]]*1,"")</f>
        <v>-0.22727272727272727</v>
      </c>
    </row>
    <row r="1884" spans="1:8" ht="28.5">
      <c r="A1884" s="132">
        <v>186034</v>
      </c>
      <c r="B1884" s="134" t="s">
        <v>1165</v>
      </c>
      <c r="C1884" s="134" t="s">
        <v>129</v>
      </c>
      <c r="D1884" s="134" t="s">
        <v>129</v>
      </c>
      <c r="E1884" s="134" t="s">
        <v>129</v>
      </c>
      <c r="F1884" s="134" t="s">
        <v>129</v>
      </c>
      <c r="G1884" s="134" t="s">
        <v>129</v>
      </c>
      <c r="H1884" s="171" t="str">
        <f>IFERROR((Table5[[#This Row],[_202340]]-Table5[[#This Row],[_201940]])/Table5[[#This Row],[_201940]]*1,"")</f>
        <v/>
      </c>
    </row>
    <row r="1885" spans="1:8">
      <c r="A1885" s="132">
        <v>186034</v>
      </c>
      <c r="B1885" s="134" t="s">
        <v>1141</v>
      </c>
      <c r="C1885" s="134">
        <v>74</v>
      </c>
      <c r="D1885" s="134">
        <v>46</v>
      </c>
      <c r="E1885" s="134">
        <v>54</v>
      </c>
      <c r="F1885" s="134">
        <v>36</v>
      </c>
      <c r="G1885" s="134">
        <v>55</v>
      </c>
      <c r="H1885" s="171">
        <f>IFERROR((Table5[[#This Row],[_202340]]-Table5[[#This Row],[_201940]])/Table5[[#This Row],[_201940]]*1,"")</f>
        <v>-0.25675675675675674</v>
      </c>
    </row>
    <row r="1886" spans="1:8">
      <c r="A1886" s="132">
        <v>186034</v>
      </c>
      <c r="B1886" s="134" t="s">
        <v>1142</v>
      </c>
      <c r="C1886" s="134">
        <v>17</v>
      </c>
      <c r="D1886" s="134">
        <v>13</v>
      </c>
      <c r="E1886" s="134">
        <v>15</v>
      </c>
      <c r="F1886" s="134">
        <v>13</v>
      </c>
      <c r="G1886" s="134">
        <v>21</v>
      </c>
      <c r="H1886" s="171">
        <f>IFERROR((Table5[[#This Row],[_202340]]-Table5[[#This Row],[_201940]])/Table5[[#This Row],[_201940]]*1,"")</f>
        <v>0.23529411764705882</v>
      </c>
    </row>
    <row r="1887" spans="1:8">
      <c r="A1887" s="132">
        <v>186034</v>
      </c>
      <c r="B1887" s="134" t="s">
        <v>1143</v>
      </c>
      <c r="C1887" s="134">
        <v>6</v>
      </c>
      <c r="D1887" s="134">
        <v>6</v>
      </c>
      <c r="E1887" s="134">
        <v>3</v>
      </c>
      <c r="F1887" s="134">
        <v>2</v>
      </c>
      <c r="G1887" s="134">
        <v>4</v>
      </c>
      <c r="H1887" s="171">
        <f>IFERROR((Table5[[#This Row],[_202340]]-Table5[[#This Row],[_201940]])/Table5[[#This Row],[_201940]]*1,"")</f>
        <v>-0.33333333333333331</v>
      </c>
    </row>
    <row r="1888" spans="1:8" ht="28.5">
      <c r="A1888" s="132">
        <v>186034</v>
      </c>
      <c r="B1888" s="134" t="s">
        <v>1166</v>
      </c>
      <c r="C1888" s="134">
        <v>71</v>
      </c>
      <c r="D1888" s="134">
        <v>45</v>
      </c>
      <c r="E1888" s="134">
        <v>56</v>
      </c>
      <c r="F1888" s="134">
        <v>40</v>
      </c>
      <c r="G1888" s="134">
        <v>53</v>
      </c>
      <c r="H1888" s="171">
        <f>IFERROR((Table5[[#This Row],[_202340]]-Table5[[#This Row],[_201940]])/Table5[[#This Row],[_201940]]*1,"")</f>
        <v>-0.25352112676056338</v>
      </c>
    </row>
    <row r="1889" spans="1:8" ht="28.5">
      <c r="A1889" s="132">
        <v>186034</v>
      </c>
      <c r="B1889" s="134" t="s">
        <v>1167</v>
      </c>
      <c r="C1889" s="134" t="s">
        <v>129</v>
      </c>
      <c r="D1889" s="134" t="s">
        <v>129</v>
      </c>
      <c r="E1889" s="134" t="s">
        <v>129</v>
      </c>
      <c r="F1889" s="134" t="s">
        <v>129</v>
      </c>
      <c r="G1889" s="134" t="s">
        <v>129</v>
      </c>
      <c r="H1889" s="171" t="str">
        <f>IFERROR((Table5[[#This Row],[_202340]]-Table5[[#This Row],[_201940]])/Table5[[#This Row],[_201940]]*1,"")</f>
        <v/>
      </c>
    </row>
    <row r="1890" spans="1:8">
      <c r="A1890" s="132">
        <v>186034</v>
      </c>
      <c r="B1890" s="134" t="s">
        <v>1146</v>
      </c>
      <c r="C1890" s="134">
        <v>77</v>
      </c>
      <c r="D1890" s="134">
        <v>51</v>
      </c>
      <c r="E1890" s="134">
        <v>59</v>
      </c>
      <c r="F1890" s="134">
        <v>42</v>
      </c>
      <c r="G1890" s="134">
        <v>57</v>
      </c>
      <c r="H1890" s="171">
        <f>IFERROR((Table5[[#This Row],[_202340]]-Table5[[#This Row],[_201940]])/Table5[[#This Row],[_201940]]*1,"")</f>
        <v>-0.25974025974025972</v>
      </c>
    </row>
    <row r="1891" spans="1:8" ht="28.5">
      <c r="A1891" s="132">
        <v>186034</v>
      </c>
      <c r="B1891" s="134" t="s">
        <v>1147</v>
      </c>
      <c r="C1891" s="134">
        <v>12</v>
      </c>
      <c r="D1891" s="134">
        <v>18</v>
      </c>
      <c r="E1891" s="134">
        <v>6</v>
      </c>
      <c r="F1891" s="134">
        <v>10</v>
      </c>
      <c r="G1891" s="134">
        <v>5</v>
      </c>
      <c r="H1891" s="171">
        <f>IFERROR((Table5[[#This Row],[_202340]]-Table5[[#This Row],[_201940]])/Table5[[#This Row],[_201940]]*1,"")</f>
        <v>-0.58333333333333337</v>
      </c>
    </row>
    <row r="1892" spans="1:8" ht="28.5">
      <c r="A1892" s="132">
        <v>186034</v>
      </c>
      <c r="B1892" s="134" t="s">
        <v>1148</v>
      </c>
      <c r="C1892" s="134">
        <v>185</v>
      </c>
      <c r="D1892" s="134">
        <v>140</v>
      </c>
      <c r="E1892" s="134">
        <v>138</v>
      </c>
      <c r="F1892" s="134">
        <v>109</v>
      </c>
      <c r="G1892" s="134">
        <v>100</v>
      </c>
      <c r="H1892" s="171">
        <f>IFERROR((Table5[[#This Row],[_202340]]-Table5[[#This Row],[_201940]])/Table5[[#This Row],[_201940]]*1,"")</f>
        <v>-0.45945945945945948</v>
      </c>
    </row>
    <row r="1893" spans="1:8" ht="28.5">
      <c r="A1893" s="132">
        <v>186034</v>
      </c>
      <c r="B1893" s="134" t="s">
        <v>1149</v>
      </c>
      <c r="C1893" s="134">
        <v>152</v>
      </c>
      <c r="D1893" s="134">
        <v>148</v>
      </c>
      <c r="E1893" s="134">
        <v>164</v>
      </c>
      <c r="F1893" s="134">
        <v>118</v>
      </c>
      <c r="G1893" s="134">
        <v>104</v>
      </c>
      <c r="H1893" s="171">
        <f>IFERROR((Table5[[#This Row],[_202340]]-Table5[[#This Row],[_201940]])/Table5[[#This Row],[_201940]]*1,"")</f>
        <v>-0.31578947368421051</v>
      </c>
    </row>
    <row r="1894" spans="1:8" ht="28.5">
      <c r="A1894" s="132">
        <v>186034</v>
      </c>
      <c r="B1894" s="134" t="s">
        <v>1150</v>
      </c>
      <c r="C1894" s="134">
        <v>349</v>
      </c>
      <c r="D1894" s="134">
        <v>306</v>
      </c>
      <c r="E1894" s="134">
        <v>308</v>
      </c>
      <c r="F1894" s="134">
        <v>237</v>
      </c>
      <c r="G1894" s="134">
        <v>209</v>
      </c>
      <c r="H1894" s="171">
        <f>IFERROR((Table5[[#This Row],[_202340]]-Table5[[#This Row],[_201940]])/Table5[[#This Row],[_201940]]*1,"")</f>
        <v>-0.40114613180515757</v>
      </c>
    </row>
    <row r="1895" spans="1:8">
      <c r="A1895" s="132">
        <v>186034</v>
      </c>
      <c r="B1895" s="134" t="s">
        <v>1151</v>
      </c>
      <c r="C1895" s="134">
        <v>18</v>
      </c>
      <c r="D1895" s="134">
        <v>14</v>
      </c>
      <c r="E1895" s="134">
        <v>16</v>
      </c>
      <c r="F1895" s="134">
        <v>15</v>
      </c>
      <c r="G1895" s="134">
        <v>21</v>
      </c>
      <c r="H1895" s="171">
        <f>IFERROR((Table5[[#This Row],[_202340]]-Table5[[#This Row],[_201940]])/Table5[[#This Row],[_201940]]*1,"")</f>
        <v>0.16666666666666666</v>
      </c>
    </row>
    <row r="1896" spans="1:8" ht="28.5">
      <c r="A1896" s="132">
        <v>186034</v>
      </c>
      <c r="B1896" s="134" t="s">
        <v>1152</v>
      </c>
      <c r="C1896" s="134">
        <v>46</v>
      </c>
      <c r="D1896" s="134">
        <v>44</v>
      </c>
      <c r="E1896" s="134">
        <v>39</v>
      </c>
      <c r="F1896" s="134">
        <v>43</v>
      </c>
      <c r="G1896" s="134">
        <v>39</v>
      </c>
      <c r="H1896" s="171">
        <f>IFERROR((Table5[[#This Row],[_202340]]-Table5[[#This Row],[_201940]])/Table5[[#This Row],[_201940]]*1,"")</f>
        <v>-0.15217391304347827</v>
      </c>
    </row>
    <row r="1897" spans="1:8" ht="28.5">
      <c r="A1897" s="132">
        <v>186034</v>
      </c>
      <c r="B1897" s="134" t="s">
        <v>1153</v>
      </c>
      <c r="C1897" s="134">
        <v>3</v>
      </c>
      <c r="D1897" s="134">
        <v>5</v>
      </c>
      <c r="E1897" s="134">
        <v>2</v>
      </c>
      <c r="F1897" s="134">
        <v>4</v>
      </c>
      <c r="G1897" s="134">
        <v>2</v>
      </c>
      <c r="H1897" s="171">
        <f>IFERROR((Table5[[#This Row],[_202340]]-Table5[[#This Row],[_201940]])/Table5[[#This Row],[_201940]]*1,"")</f>
        <v>-0.33333333333333331</v>
      </c>
    </row>
    <row r="1898" spans="1:8" ht="28.5">
      <c r="A1898" s="132">
        <v>186034</v>
      </c>
      <c r="B1898" s="134" t="s">
        <v>1154</v>
      </c>
      <c r="C1898" s="134">
        <v>43</v>
      </c>
      <c r="D1898" s="134">
        <v>39</v>
      </c>
      <c r="E1898" s="134">
        <v>38</v>
      </c>
      <c r="F1898" s="134">
        <v>39</v>
      </c>
      <c r="G1898" s="134">
        <v>38</v>
      </c>
      <c r="H1898" s="171">
        <f>IFERROR((Table5[[#This Row],[_202340]]-Table5[[#This Row],[_201940]])/Table5[[#This Row],[_201940]]*1,"")</f>
        <v>-0.11627906976744186</v>
      </c>
    </row>
    <row r="1899" spans="1:8" ht="28.5">
      <c r="A1899" s="132">
        <v>186034</v>
      </c>
      <c r="B1899" s="134" t="s">
        <v>1155</v>
      </c>
      <c r="C1899" s="134">
        <v>36</v>
      </c>
      <c r="D1899" s="134">
        <v>41</v>
      </c>
      <c r="E1899" s="134">
        <v>45</v>
      </c>
      <c r="F1899" s="134">
        <v>42</v>
      </c>
      <c r="G1899" s="134">
        <v>39</v>
      </c>
      <c r="H1899" s="171">
        <f>IFERROR((Table5[[#This Row],[_202340]]-Table5[[#This Row],[_201940]])/Table5[[#This Row],[_201940]]*1,"")</f>
        <v>8.3333333333333329E-2</v>
      </c>
    </row>
    <row r="1900" spans="1:8">
      <c r="A1900" s="132">
        <v>187596</v>
      </c>
      <c r="B1900" s="134" t="s">
        <v>1179</v>
      </c>
      <c r="C1900" s="134">
        <v>216</v>
      </c>
      <c r="D1900" s="134">
        <v>309</v>
      </c>
      <c r="E1900" s="134">
        <v>404</v>
      </c>
      <c r="F1900" s="134">
        <v>372</v>
      </c>
      <c r="G1900" s="134">
        <v>284</v>
      </c>
      <c r="H1900" s="171">
        <f>IFERROR((Table5[[#This Row],[_202340]]-Table5[[#This Row],[_201940]])/Table5[[#This Row],[_201940]]*1,"")</f>
        <v>0.31481481481481483</v>
      </c>
    </row>
    <row r="1901" spans="1:8">
      <c r="A1901" s="132">
        <v>187596</v>
      </c>
      <c r="B1901" s="134" t="s">
        <v>1131</v>
      </c>
      <c r="C1901" s="134">
        <v>0</v>
      </c>
      <c r="D1901" s="134">
        <v>0</v>
      </c>
      <c r="E1901" s="134">
        <v>0</v>
      </c>
      <c r="F1901" s="134">
        <v>0</v>
      </c>
      <c r="G1901" s="134">
        <v>0</v>
      </c>
      <c r="H1901" s="171" t="str">
        <f>IFERROR((Table5[[#This Row],[_202340]]-Table5[[#This Row],[_201940]])/Table5[[#This Row],[_201940]]*1,"")</f>
        <v/>
      </c>
    </row>
    <row r="1902" spans="1:8">
      <c r="A1902" s="132">
        <v>187596</v>
      </c>
      <c r="B1902" s="134" t="s">
        <v>1132</v>
      </c>
      <c r="C1902" s="134">
        <v>216</v>
      </c>
      <c r="D1902" s="134">
        <v>309</v>
      </c>
      <c r="E1902" s="134">
        <v>404</v>
      </c>
      <c r="F1902" s="134">
        <v>372</v>
      </c>
      <c r="G1902" s="134">
        <v>284</v>
      </c>
      <c r="H1902" s="171">
        <f>IFERROR((Table5[[#This Row],[_202340]]-Table5[[#This Row],[_201940]])/Table5[[#This Row],[_201940]]*1,"")</f>
        <v>0.31481481481481483</v>
      </c>
    </row>
    <row r="1903" spans="1:8">
      <c r="A1903" s="132">
        <v>187596</v>
      </c>
      <c r="B1903" s="134" t="s">
        <v>1133</v>
      </c>
      <c r="C1903" s="134">
        <v>19</v>
      </c>
      <c r="D1903" s="134">
        <v>41</v>
      </c>
      <c r="E1903" s="134">
        <v>32</v>
      </c>
      <c r="F1903" s="134">
        <v>43</v>
      </c>
      <c r="G1903" s="134">
        <v>47</v>
      </c>
      <c r="H1903" s="171">
        <f>IFERROR((Table5[[#This Row],[_202340]]-Table5[[#This Row],[_201940]])/Table5[[#This Row],[_201940]]*1,"")</f>
        <v>1.4736842105263157</v>
      </c>
    </row>
    <row r="1904" spans="1:8" ht="28.5">
      <c r="A1904" s="132">
        <v>187596</v>
      </c>
      <c r="B1904" s="134" t="s">
        <v>1162</v>
      </c>
      <c r="C1904" s="134">
        <v>15</v>
      </c>
      <c r="D1904" s="134">
        <v>19</v>
      </c>
      <c r="E1904" s="134">
        <v>29</v>
      </c>
      <c r="F1904" s="134">
        <v>33</v>
      </c>
      <c r="G1904" s="134">
        <v>21</v>
      </c>
      <c r="H1904" s="171">
        <f>IFERROR((Table5[[#This Row],[_202340]]-Table5[[#This Row],[_201940]])/Table5[[#This Row],[_201940]]*1,"")</f>
        <v>0.4</v>
      </c>
    </row>
    <row r="1905" spans="1:8" ht="28.5">
      <c r="A1905" s="132">
        <v>187596</v>
      </c>
      <c r="B1905" s="134" t="s">
        <v>1163</v>
      </c>
      <c r="C1905" s="134">
        <v>0</v>
      </c>
      <c r="D1905" s="134">
        <v>2</v>
      </c>
      <c r="E1905" s="134">
        <v>4</v>
      </c>
      <c r="F1905" s="134">
        <v>14</v>
      </c>
      <c r="G1905" s="134">
        <v>16</v>
      </c>
      <c r="H1905" s="171" t="str">
        <f>IFERROR((Table5[[#This Row],[_202340]]-Table5[[#This Row],[_201940]])/Table5[[#This Row],[_201940]]*1,"")</f>
        <v/>
      </c>
    </row>
    <row r="1906" spans="1:8">
      <c r="A1906" s="132">
        <v>187596</v>
      </c>
      <c r="B1906" s="134" t="s">
        <v>1136</v>
      </c>
      <c r="C1906" s="134">
        <v>34</v>
      </c>
      <c r="D1906" s="134">
        <v>62</v>
      </c>
      <c r="E1906" s="134">
        <v>65</v>
      </c>
      <c r="F1906" s="134">
        <v>90</v>
      </c>
      <c r="G1906" s="134">
        <v>84</v>
      </c>
      <c r="H1906" s="171">
        <f>IFERROR((Table5[[#This Row],[_202340]]-Table5[[#This Row],[_201940]])/Table5[[#This Row],[_201940]]*1,"")</f>
        <v>1.4705882352941178</v>
      </c>
    </row>
    <row r="1907" spans="1:8">
      <c r="A1907" s="132">
        <v>187596</v>
      </c>
      <c r="B1907" s="134" t="s">
        <v>1137</v>
      </c>
      <c r="C1907" s="134">
        <v>16</v>
      </c>
      <c r="D1907" s="134">
        <v>20</v>
      </c>
      <c r="E1907" s="134">
        <v>16</v>
      </c>
      <c r="F1907" s="134">
        <v>24</v>
      </c>
      <c r="G1907" s="134">
        <v>30</v>
      </c>
      <c r="H1907" s="171">
        <f>IFERROR((Table5[[#This Row],[_202340]]-Table5[[#This Row],[_201940]])/Table5[[#This Row],[_201940]]*1,"")</f>
        <v>0.875</v>
      </c>
    </row>
    <row r="1908" spans="1:8">
      <c r="A1908" s="132">
        <v>187596</v>
      </c>
      <c r="B1908" s="134" t="s">
        <v>1138</v>
      </c>
      <c r="C1908" s="134">
        <v>21</v>
      </c>
      <c r="D1908" s="134">
        <v>46</v>
      </c>
      <c r="E1908" s="134">
        <v>31</v>
      </c>
      <c r="F1908" s="134">
        <v>46</v>
      </c>
      <c r="G1908" s="134">
        <v>50</v>
      </c>
      <c r="H1908" s="171">
        <f>IFERROR((Table5[[#This Row],[_202340]]-Table5[[#This Row],[_201940]])/Table5[[#This Row],[_201940]]*1,"")</f>
        <v>1.3809523809523809</v>
      </c>
    </row>
    <row r="1909" spans="1:8" ht="28.5">
      <c r="A1909" s="132">
        <v>187596</v>
      </c>
      <c r="B1909" s="134" t="s">
        <v>1164</v>
      </c>
      <c r="C1909" s="134">
        <v>17</v>
      </c>
      <c r="D1909" s="134">
        <v>23</v>
      </c>
      <c r="E1909" s="134">
        <v>34</v>
      </c>
      <c r="F1909" s="134">
        <v>35</v>
      </c>
      <c r="G1909" s="134">
        <v>22</v>
      </c>
      <c r="H1909" s="171">
        <f>IFERROR((Table5[[#This Row],[_202340]]-Table5[[#This Row],[_201940]])/Table5[[#This Row],[_201940]]*1,"")</f>
        <v>0.29411764705882354</v>
      </c>
    </row>
    <row r="1910" spans="1:8" ht="28.5">
      <c r="A1910" s="132">
        <v>187596</v>
      </c>
      <c r="B1910" s="134" t="s">
        <v>1165</v>
      </c>
      <c r="C1910" s="134">
        <v>0</v>
      </c>
      <c r="D1910" s="134">
        <v>5</v>
      </c>
      <c r="E1910" s="134">
        <v>7</v>
      </c>
      <c r="F1910" s="134">
        <v>18</v>
      </c>
      <c r="G1910" s="134">
        <v>18</v>
      </c>
      <c r="H1910" s="171" t="str">
        <f>IFERROR((Table5[[#This Row],[_202340]]-Table5[[#This Row],[_201940]])/Table5[[#This Row],[_201940]]*1,"")</f>
        <v/>
      </c>
    </row>
    <row r="1911" spans="1:8">
      <c r="A1911" s="132">
        <v>187596</v>
      </c>
      <c r="B1911" s="134" t="s">
        <v>1141</v>
      </c>
      <c r="C1911" s="134">
        <v>38</v>
      </c>
      <c r="D1911" s="134">
        <v>74</v>
      </c>
      <c r="E1911" s="134">
        <v>72</v>
      </c>
      <c r="F1911" s="134">
        <v>99</v>
      </c>
      <c r="G1911" s="134">
        <v>90</v>
      </c>
      <c r="H1911" s="171">
        <f>IFERROR((Table5[[#This Row],[_202340]]-Table5[[#This Row],[_201940]])/Table5[[#This Row],[_201940]]*1,"")</f>
        <v>1.368421052631579</v>
      </c>
    </row>
    <row r="1912" spans="1:8">
      <c r="A1912" s="132">
        <v>187596</v>
      </c>
      <c r="B1912" s="134" t="s">
        <v>1142</v>
      </c>
      <c r="C1912" s="134">
        <v>18</v>
      </c>
      <c r="D1912" s="134">
        <v>24</v>
      </c>
      <c r="E1912" s="134">
        <v>18</v>
      </c>
      <c r="F1912" s="134">
        <v>27</v>
      </c>
      <c r="G1912" s="134">
        <v>32</v>
      </c>
      <c r="H1912" s="171">
        <f>IFERROR((Table5[[#This Row],[_202340]]-Table5[[#This Row],[_201940]])/Table5[[#This Row],[_201940]]*1,"")</f>
        <v>0.77777777777777779</v>
      </c>
    </row>
    <row r="1913" spans="1:8">
      <c r="A1913" s="132">
        <v>187596</v>
      </c>
      <c r="B1913" s="134" t="s">
        <v>1143</v>
      </c>
      <c r="C1913" s="134">
        <v>24</v>
      </c>
      <c r="D1913" s="134">
        <v>49</v>
      </c>
      <c r="E1913" s="134">
        <v>40</v>
      </c>
      <c r="F1913" s="134">
        <v>48</v>
      </c>
      <c r="G1913" s="134">
        <v>52</v>
      </c>
      <c r="H1913" s="171">
        <f>IFERROR((Table5[[#This Row],[_202340]]-Table5[[#This Row],[_201940]])/Table5[[#This Row],[_201940]]*1,"")</f>
        <v>1.1666666666666667</v>
      </c>
    </row>
    <row r="1914" spans="1:8" ht="28.5">
      <c r="A1914" s="132">
        <v>187596</v>
      </c>
      <c r="B1914" s="134" t="s">
        <v>1166</v>
      </c>
      <c r="C1914" s="134">
        <v>17</v>
      </c>
      <c r="D1914" s="134">
        <v>23</v>
      </c>
      <c r="E1914" s="134">
        <v>37</v>
      </c>
      <c r="F1914" s="134">
        <v>36</v>
      </c>
      <c r="G1914" s="134">
        <v>23</v>
      </c>
      <c r="H1914" s="171">
        <f>IFERROR((Table5[[#This Row],[_202340]]-Table5[[#This Row],[_201940]])/Table5[[#This Row],[_201940]]*1,"")</f>
        <v>0.35294117647058826</v>
      </c>
    </row>
    <row r="1915" spans="1:8" ht="28.5">
      <c r="A1915" s="132">
        <v>187596</v>
      </c>
      <c r="B1915" s="134" t="s">
        <v>1167</v>
      </c>
      <c r="C1915" s="134">
        <v>3</v>
      </c>
      <c r="D1915" s="134">
        <v>7</v>
      </c>
      <c r="E1915" s="134">
        <v>9</v>
      </c>
      <c r="F1915" s="134">
        <v>19</v>
      </c>
      <c r="G1915" s="134">
        <v>19</v>
      </c>
      <c r="H1915" s="171">
        <f>IFERROR((Table5[[#This Row],[_202340]]-Table5[[#This Row],[_201940]])/Table5[[#This Row],[_201940]]*1,"")</f>
        <v>5.333333333333333</v>
      </c>
    </row>
    <row r="1916" spans="1:8">
      <c r="A1916" s="132">
        <v>187596</v>
      </c>
      <c r="B1916" s="134" t="s">
        <v>1146</v>
      </c>
      <c r="C1916" s="134">
        <v>44</v>
      </c>
      <c r="D1916" s="134">
        <v>79</v>
      </c>
      <c r="E1916" s="134">
        <v>86</v>
      </c>
      <c r="F1916" s="134">
        <v>103</v>
      </c>
      <c r="G1916" s="134">
        <v>94</v>
      </c>
      <c r="H1916" s="171">
        <f>IFERROR((Table5[[#This Row],[_202340]]-Table5[[#This Row],[_201940]])/Table5[[#This Row],[_201940]]*1,"")</f>
        <v>1.1363636363636365</v>
      </c>
    </row>
    <row r="1917" spans="1:8" ht="28.5">
      <c r="A1917" s="132">
        <v>187596</v>
      </c>
      <c r="B1917" s="134" t="s">
        <v>1147</v>
      </c>
      <c r="C1917" s="134">
        <v>12</v>
      </c>
      <c r="D1917" s="134">
        <v>12</v>
      </c>
      <c r="E1917" s="134">
        <v>8</v>
      </c>
      <c r="F1917" s="134">
        <v>12</v>
      </c>
      <c r="G1917" s="134">
        <v>22</v>
      </c>
      <c r="H1917" s="171">
        <f>IFERROR((Table5[[#This Row],[_202340]]-Table5[[#This Row],[_201940]])/Table5[[#This Row],[_201940]]*1,"")</f>
        <v>0.83333333333333337</v>
      </c>
    </row>
    <row r="1918" spans="1:8" ht="28.5">
      <c r="A1918" s="132">
        <v>187596</v>
      </c>
      <c r="B1918" s="134" t="s">
        <v>1148</v>
      </c>
      <c r="C1918" s="134">
        <v>0</v>
      </c>
      <c r="D1918" s="134">
        <v>3</v>
      </c>
      <c r="E1918" s="134">
        <v>5</v>
      </c>
      <c r="F1918" s="134">
        <v>5</v>
      </c>
      <c r="G1918" s="134">
        <v>6</v>
      </c>
      <c r="H1918" s="171" t="str">
        <f>IFERROR((Table5[[#This Row],[_202340]]-Table5[[#This Row],[_201940]])/Table5[[#This Row],[_201940]]*1,"")</f>
        <v/>
      </c>
    </row>
    <row r="1919" spans="1:8" ht="28.5">
      <c r="A1919" s="132">
        <v>187596</v>
      </c>
      <c r="B1919" s="134" t="s">
        <v>1149</v>
      </c>
      <c r="C1919" s="134">
        <v>160</v>
      </c>
      <c r="D1919" s="134">
        <v>215</v>
      </c>
      <c r="E1919" s="134">
        <v>305</v>
      </c>
      <c r="F1919" s="134">
        <v>252</v>
      </c>
      <c r="G1919" s="134">
        <v>162</v>
      </c>
      <c r="H1919" s="171">
        <f>IFERROR((Table5[[#This Row],[_202340]]-Table5[[#This Row],[_201940]])/Table5[[#This Row],[_201940]]*1,"")</f>
        <v>1.2500000000000001E-2</v>
      </c>
    </row>
    <row r="1920" spans="1:8" ht="28.5">
      <c r="A1920" s="132">
        <v>187596</v>
      </c>
      <c r="B1920" s="134" t="s">
        <v>1150</v>
      </c>
      <c r="C1920" s="134">
        <v>172</v>
      </c>
      <c r="D1920" s="134">
        <v>230</v>
      </c>
      <c r="E1920" s="134">
        <v>318</v>
      </c>
      <c r="F1920" s="134">
        <v>269</v>
      </c>
      <c r="G1920" s="134">
        <v>190</v>
      </c>
      <c r="H1920" s="171">
        <f>IFERROR((Table5[[#This Row],[_202340]]-Table5[[#This Row],[_201940]])/Table5[[#This Row],[_201940]]*1,"")</f>
        <v>0.10465116279069768</v>
      </c>
    </row>
    <row r="1921" spans="1:8">
      <c r="A1921" s="132">
        <v>187596</v>
      </c>
      <c r="B1921" s="134" t="s">
        <v>1151</v>
      </c>
      <c r="C1921" s="134">
        <v>20</v>
      </c>
      <c r="D1921" s="134">
        <v>26</v>
      </c>
      <c r="E1921" s="134">
        <v>21</v>
      </c>
      <c r="F1921" s="134">
        <v>28</v>
      </c>
      <c r="G1921" s="134">
        <v>33</v>
      </c>
      <c r="H1921" s="171">
        <f>IFERROR((Table5[[#This Row],[_202340]]-Table5[[#This Row],[_201940]])/Table5[[#This Row],[_201940]]*1,"")</f>
        <v>0.65</v>
      </c>
    </row>
    <row r="1922" spans="1:8" ht="28.5">
      <c r="A1922" s="132">
        <v>187596</v>
      </c>
      <c r="B1922" s="134" t="s">
        <v>1152</v>
      </c>
      <c r="C1922" s="134">
        <v>6</v>
      </c>
      <c r="D1922" s="134">
        <v>5</v>
      </c>
      <c r="E1922" s="134">
        <v>3</v>
      </c>
      <c r="F1922" s="134">
        <v>5</v>
      </c>
      <c r="G1922" s="134">
        <v>10</v>
      </c>
      <c r="H1922" s="171">
        <f>IFERROR((Table5[[#This Row],[_202340]]-Table5[[#This Row],[_201940]])/Table5[[#This Row],[_201940]]*1,"")</f>
        <v>0.66666666666666663</v>
      </c>
    </row>
    <row r="1923" spans="1:8" ht="28.5">
      <c r="A1923" s="132">
        <v>187596</v>
      </c>
      <c r="B1923" s="134" t="s">
        <v>1153</v>
      </c>
      <c r="C1923" s="134">
        <v>6</v>
      </c>
      <c r="D1923" s="134">
        <v>4</v>
      </c>
      <c r="E1923" s="134">
        <v>2</v>
      </c>
      <c r="F1923" s="134">
        <v>3</v>
      </c>
      <c r="G1923" s="134">
        <v>8</v>
      </c>
      <c r="H1923" s="171">
        <f>IFERROR((Table5[[#This Row],[_202340]]-Table5[[#This Row],[_201940]])/Table5[[#This Row],[_201940]]*1,"")</f>
        <v>0.33333333333333331</v>
      </c>
    </row>
    <row r="1924" spans="1:8" ht="28.5">
      <c r="A1924" s="132">
        <v>187596</v>
      </c>
      <c r="B1924" s="134" t="s">
        <v>1154</v>
      </c>
      <c r="C1924" s="134">
        <v>0</v>
      </c>
      <c r="D1924" s="134">
        <v>1</v>
      </c>
      <c r="E1924" s="134">
        <v>1</v>
      </c>
      <c r="F1924" s="134">
        <v>1</v>
      </c>
      <c r="G1924" s="134">
        <v>2</v>
      </c>
      <c r="H1924" s="171" t="str">
        <f>IFERROR((Table5[[#This Row],[_202340]]-Table5[[#This Row],[_201940]])/Table5[[#This Row],[_201940]]*1,"")</f>
        <v/>
      </c>
    </row>
    <row r="1925" spans="1:8" ht="28.5">
      <c r="A1925" s="132">
        <v>187596</v>
      </c>
      <c r="B1925" s="134" t="s">
        <v>1155</v>
      </c>
      <c r="C1925" s="134">
        <v>74</v>
      </c>
      <c r="D1925" s="134">
        <v>70</v>
      </c>
      <c r="E1925" s="134">
        <v>75</v>
      </c>
      <c r="F1925" s="134">
        <v>68</v>
      </c>
      <c r="G1925" s="134">
        <v>57</v>
      </c>
      <c r="H1925" s="171">
        <f>IFERROR((Table5[[#This Row],[_202340]]-Table5[[#This Row],[_201940]])/Table5[[#This Row],[_201940]]*1,"")</f>
        <v>-0.22972972972972974</v>
      </c>
    </row>
    <row r="1926" spans="1:8">
      <c r="A1926" s="132">
        <v>187620</v>
      </c>
      <c r="B1926" s="134" t="s">
        <v>1179</v>
      </c>
      <c r="C1926" s="134">
        <v>265</v>
      </c>
      <c r="D1926" s="134">
        <v>235</v>
      </c>
      <c r="E1926" s="134">
        <v>223</v>
      </c>
      <c r="F1926" s="134">
        <v>153</v>
      </c>
      <c r="G1926" s="134">
        <v>196</v>
      </c>
      <c r="H1926" s="171">
        <f>IFERROR((Table5[[#This Row],[_202340]]-Table5[[#This Row],[_201940]])/Table5[[#This Row],[_201940]]*1,"")</f>
        <v>-0.26037735849056604</v>
      </c>
    </row>
    <row r="1927" spans="1:8">
      <c r="A1927" s="132">
        <v>187620</v>
      </c>
      <c r="B1927" s="134" t="s">
        <v>1131</v>
      </c>
      <c r="C1927" s="134">
        <v>0</v>
      </c>
      <c r="D1927" s="134">
        <v>1</v>
      </c>
      <c r="E1927" s="134">
        <v>0</v>
      </c>
      <c r="F1927" s="134">
        <v>0</v>
      </c>
      <c r="G1927" s="134">
        <v>1</v>
      </c>
      <c r="H1927" s="171" t="str">
        <f>IFERROR((Table5[[#This Row],[_202340]]-Table5[[#This Row],[_201940]])/Table5[[#This Row],[_201940]]*1,"")</f>
        <v/>
      </c>
    </row>
    <row r="1928" spans="1:8">
      <c r="A1928" s="132">
        <v>187620</v>
      </c>
      <c r="B1928" s="134" t="s">
        <v>1132</v>
      </c>
      <c r="C1928" s="134">
        <v>265</v>
      </c>
      <c r="D1928" s="134">
        <v>234</v>
      </c>
      <c r="E1928" s="134">
        <v>223</v>
      </c>
      <c r="F1928" s="134">
        <v>153</v>
      </c>
      <c r="G1928" s="134">
        <v>195</v>
      </c>
      <c r="H1928" s="171">
        <f>IFERROR((Table5[[#This Row],[_202340]]-Table5[[#This Row],[_201940]])/Table5[[#This Row],[_201940]]*1,"")</f>
        <v>-0.26415094339622641</v>
      </c>
    </row>
    <row r="1929" spans="1:8">
      <c r="A1929" s="132">
        <v>187620</v>
      </c>
      <c r="B1929" s="134" t="s">
        <v>1133</v>
      </c>
      <c r="C1929" s="134">
        <v>11</v>
      </c>
      <c r="D1929" s="134">
        <v>9</v>
      </c>
      <c r="E1929" s="134">
        <v>12</v>
      </c>
      <c r="F1929" s="134">
        <v>6</v>
      </c>
      <c r="G1929" s="134">
        <v>14</v>
      </c>
      <c r="H1929" s="171">
        <f>IFERROR((Table5[[#This Row],[_202340]]-Table5[[#This Row],[_201940]])/Table5[[#This Row],[_201940]]*1,"")</f>
        <v>0.27272727272727271</v>
      </c>
    </row>
    <row r="1930" spans="1:8" ht="28.5">
      <c r="A1930" s="132">
        <v>187620</v>
      </c>
      <c r="B1930" s="134" t="s">
        <v>1162</v>
      </c>
      <c r="C1930" s="134">
        <v>34</v>
      </c>
      <c r="D1930" s="134">
        <v>33</v>
      </c>
      <c r="E1930" s="134">
        <v>22</v>
      </c>
      <c r="F1930" s="134">
        <v>21</v>
      </c>
      <c r="G1930" s="134">
        <v>28</v>
      </c>
      <c r="H1930" s="171">
        <f>IFERROR((Table5[[#This Row],[_202340]]-Table5[[#This Row],[_201940]])/Table5[[#This Row],[_201940]]*1,"")</f>
        <v>-0.17647058823529413</v>
      </c>
    </row>
    <row r="1931" spans="1:8" ht="28.5">
      <c r="A1931" s="132">
        <v>187620</v>
      </c>
      <c r="B1931" s="134" t="s">
        <v>1163</v>
      </c>
      <c r="C1931" s="134" t="s">
        <v>129</v>
      </c>
      <c r="D1931" s="134" t="s">
        <v>129</v>
      </c>
      <c r="E1931" s="134" t="s">
        <v>129</v>
      </c>
      <c r="F1931" s="134" t="s">
        <v>129</v>
      </c>
      <c r="G1931" s="134" t="s">
        <v>129</v>
      </c>
      <c r="H1931" s="171" t="str">
        <f>IFERROR((Table5[[#This Row],[_202340]]-Table5[[#This Row],[_201940]])/Table5[[#This Row],[_201940]]*1,"")</f>
        <v/>
      </c>
    </row>
    <row r="1932" spans="1:8">
      <c r="A1932" s="132">
        <v>187620</v>
      </c>
      <c r="B1932" s="134" t="s">
        <v>1136</v>
      </c>
      <c r="C1932" s="134">
        <v>45</v>
      </c>
      <c r="D1932" s="134">
        <v>42</v>
      </c>
      <c r="E1932" s="134">
        <v>34</v>
      </c>
      <c r="F1932" s="134">
        <v>27</v>
      </c>
      <c r="G1932" s="134">
        <v>42</v>
      </c>
      <c r="H1932" s="171">
        <f>IFERROR((Table5[[#This Row],[_202340]]-Table5[[#This Row],[_201940]])/Table5[[#This Row],[_201940]]*1,"")</f>
        <v>-6.6666666666666666E-2</v>
      </c>
    </row>
    <row r="1933" spans="1:8">
      <c r="A1933" s="132">
        <v>187620</v>
      </c>
      <c r="B1933" s="134" t="s">
        <v>1137</v>
      </c>
      <c r="C1933" s="134">
        <v>17</v>
      </c>
      <c r="D1933" s="134">
        <v>18</v>
      </c>
      <c r="E1933" s="134">
        <v>15</v>
      </c>
      <c r="F1933" s="134">
        <v>18</v>
      </c>
      <c r="G1933" s="134">
        <v>22</v>
      </c>
      <c r="H1933" s="171">
        <f>IFERROR((Table5[[#This Row],[_202340]]-Table5[[#This Row],[_201940]])/Table5[[#This Row],[_201940]]*1,"")</f>
        <v>0.29411764705882354</v>
      </c>
    </row>
    <row r="1934" spans="1:8">
      <c r="A1934" s="132">
        <v>187620</v>
      </c>
      <c r="B1934" s="134" t="s">
        <v>1138</v>
      </c>
      <c r="C1934" s="134">
        <v>11</v>
      </c>
      <c r="D1934" s="134">
        <v>9</v>
      </c>
      <c r="E1934" s="134">
        <v>11</v>
      </c>
      <c r="F1934" s="134">
        <v>5</v>
      </c>
      <c r="G1934" s="134">
        <v>15</v>
      </c>
      <c r="H1934" s="171">
        <f>IFERROR((Table5[[#This Row],[_202340]]-Table5[[#This Row],[_201940]])/Table5[[#This Row],[_201940]]*1,"")</f>
        <v>0.36363636363636365</v>
      </c>
    </row>
    <row r="1935" spans="1:8" ht="28.5">
      <c r="A1935" s="132">
        <v>187620</v>
      </c>
      <c r="B1935" s="134" t="s">
        <v>1164</v>
      </c>
      <c r="C1935" s="134">
        <v>47</v>
      </c>
      <c r="D1935" s="134">
        <v>42</v>
      </c>
      <c r="E1935" s="134">
        <v>31</v>
      </c>
      <c r="F1935" s="134">
        <v>25</v>
      </c>
      <c r="G1935" s="134">
        <v>35</v>
      </c>
      <c r="H1935" s="171">
        <f>IFERROR((Table5[[#This Row],[_202340]]-Table5[[#This Row],[_201940]])/Table5[[#This Row],[_201940]]*1,"")</f>
        <v>-0.25531914893617019</v>
      </c>
    </row>
    <row r="1936" spans="1:8" ht="28.5">
      <c r="A1936" s="132">
        <v>187620</v>
      </c>
      <c r="B1936" s="134" t="s">
        <v>1165</v>
      </c>
      <c r="C1936" s="134" t="s">
        <v>129</v>
      </c>
      <c r="D1936" s="134" t="s">
        <v>129</v>
      </c>
      <c r="E1936" s="134" t="s">
        <v>129</v>
      </c>
      <c r="F1936" s="134" t="s">
        <v>129</v>
      </c>
      <c r="G1936" s="134" t="s">
        <v>129</v>
      </c>
      <c r="H1936" s="171" t="str">
        <f>IFERROR((Table5[[#This Row],[_202340]]-Table5[[#This Row],[_201940]])/Table5[[#This Row],[_201940]]*1,"")</f>
        <v/>
      </c>
    </row>
    <row r="1937" spans="1:8">
      <c r="A1937" s="132">
        <v>187620</v>
      </c>
      <c r="B1937" s="134" t="s">
        <v>1141</v>
      </c>
      <c r="C1937" s="134">
        <v>58</v>
      </c>
      <c r="D1937" s="134">
        <v>51</v>
      </c>
      <c r="E1937" s="134">
        <v>42</v>
      </c>
      <c r="F1937" s="134">
        <v>30</v>
      </c>
      <c r="G1937" s="134">
        <v>50</v>
      </c>
      <c r="H1937" s="171">
        <f>IFERROR((Table5[[#This Row],[_202340]]-Table5[[#This Row],[_201940]])/Table5[[#This Row],[_201940]]*1,"")</f>
        <v>-0.13793103448275862</v>
      </c>
    </row>
    <row r="1938" spans="1:8">
      <c r="A1938" s="132">
        <v>187620</v>
      </c>
      <c r="B1938" s="134" t="s">
        <v>1142</v>
      </c>
      <c r="C1938" s="134">
        <v>22</v>
      </c>
      <c r="D1938" s="134">
        <v>22</v>
      </c>
      <c r="E1938" s="134">
        <v>19</v>
      </c>
      <c r="F1938" s="134">
        <v>20</v>
      </c>
      <c r="G1938" s="134">
        <v>26</v>
      </c>
      <c r="H1938" s="171">
        <f>IFERROR((Table5[[#This Row],[_202340]]-Table5[[#This Row],[_201940]])/Table5[[#This Row],[_201940]]*1,"")</f>
        <v>0.18181818181818182</v>
      </c>
    </row>
    <row r="1939" spans="1:8">
      <c r="A1939" s="132">
        <v>187620</v>
      </c>
      <c r="B1939" s="134" t="s">
        <v>1143</v>
      </c>
      <c r="C1939" s="134">
        <v>13</v>
      </c>
      <c r="D1939" s="134">
        <v>10</v>
      </c>
      <c r="E1939" s="134">
        <v>12</v>
      </c>
      <c r="F1939" s="134">
        <v>6</v>
      </c>
      <c r="G1939" s="134">
        <v>15</v>
      </c>
      <c r="H1939" s="171">
        <f>IFERROR((Table5[[#This Row],[_202340]]-Table5[[#This Row],[_201940]])/Table5[[#This Row],[_201940]]*1,"")</f>
        <v>0.15384615384615385</v>
      </c>
    </row>
    <row r="1940" spans="1:8" ht="28.5">
      <c r="A1940" s="132">
        <v>187620</v>
      </c>
      <c r="B1940" s="134" t="s">
        <v>1166</v>
      </c>
      <c r="C1940" s="134">
        <v>50</v>
      </c>
      <c r="D1940" s="134">
        <v>48</v>
      </c>
      <c r="E1940" s="134">
        <v>37</v>
      </c>
      <c r="F1940" s="134">
        <v>28</v>
      </c>
      <c r="G1940" s="134">
        <v>36</v>
      </c>
      <c r="H1940" s="171">
        <f>IFERROR((Table5[[#This Row],[_202340]]-Table5[[#This Row],[_201940]])/Table5[[#This Row],[_201940]]*1,"")</f>
        <v>-0.28000000000000003</v>
      </c>
    </row>
    <row r="1941" spans="1:8" ht="28.5">
      <c r="A1941" s="132">
        <v>187620</v>
      </c>
      <c r="B1941" s="134" t="s">
        <v>1167</v>
      </c>
      <c r="C1941" s="134" t="s">
        <v>129</v>
      </c>
      <c r="D1941" s="134" t="s">
        <v>129</v>
      </c>
      <c r="E1941" s="134" t="s">
        <v>129</v>
      </c>
      <c r="F1941" s="134" t="s">
        <v>129</v>
      </c>
      <c r="G1941" s="134" t="s">
        <v>129</v>
      </c>
      <c r="H1941" s="171" t="str">
        <f>IFERROR((Table5[[#This Row],[_202340]]-Table5[[#This Row],[_201940]])/Table5[[#This Row],[_201940]]*1,"")</f>
        <v/>
      </c>
    </row>
    <row r="1942" spans="1:8">
      <c r="A1942" s="132">
        <v>187620</v>
      </c>
      <c r="B1942" s="134" t="s">
        <v>1146</v>
      </c>
      <c r="C1942" s="134">
        <v>63</v>
      </c>
      <c r="D1942" s="134">
        <v>58</v>
      </c>
      <c r="E1942" s="134">
        <v>49</v>
      </c>
      <c r="F1942" s="134">
        <v>34</v>
      </c>
      <c r="G1942" s="134">
        <v>51</v>
      </c>
      <c r="H1942" s="171">
        <f>IFERROR((Table5[[#This Row],[_202340]]-Table5[[#This Row],[_201940]])/Table5[[#This Row],[_201940]]*1,"")</f>
        <v>-0.19047619047619047</v>
      </c>
    </row>
    <row r="1943" spans="1:8" ht="28.5">
      <c r="A1943" s="132">
        <v>187620</v>
      </c>
      <c r="B1943" s="134" t="s">
        <v>1147</v>
      </c>
      <c r="C1943" s="134">
        <v>1</v>
      </c>
      <c r="D1943" s="134">
        <v>3</v>
      </c>
      <c r="E1943" s="134">
        <v>0</v>
      </c>
      <c r="F1943" s="134">
        <v>3</v>
      </c>
      <c r="G1943" s="134">
        <v>3</v>
      </c>
      <c r="H1943" s="171">
        <f>IFERROR((Table5[[#This Row],[_202340]]-Table5[[#This Row],[_201940]])/Table5[[#This Row],[_201940]]*1,"")</f>
        <v>2</v>
      </c>
    </row>
    <row r="1944" spans="1:8" ht="28.5">
      <c r="A1944" s="132">
        <v>187620</v>
      </c>
      <c r="B1944" s="134" t="s">
        <v>1148</v>
      </c>
      <c r="C1944" s="134">
        <v>91</v>
      </c>
      <c r="D1944" s="134">
        <v>24</v>
      </c>
      <c r="E1944" s="134">
        <v>137</v>
      </c>
      <c r="F1944" s="134">
        <v>53</v>
      </c>
      <c r="G1944" s="134">
        <v>56</v>
      </c>
      <c r="H1944" s="171">
        <f>IFERROR((Table5[[#This Row],[_202340]]-Table5[[#This Row],[_201940]])/Table5[[#This Row],[_201940]]*1,"")</f>
        <v>-0.38461538461538464</v>
      </c>
    </row>
    <row r="1945" spans="1:8" ht="28.5">
      <c r="A1945" s="132">
        <v>187620</v>
      </c>
      <c r="B1945" s="134" t="s">
        <v>1149</v>
      </c>
      <c r="C1945" s="134">
        <v>110</v>
      </c>
      <c r="D1945" s="134">
        <v>149</v>
      </c>
      <c r="E1945" s="134">
        <v>37</v>
      </c>
      <c r="F1945" s="134">
        <v>63</v>
      </c>
      <c r="G1945" s="134">
        <v>85</v>
      </c>
      <c r="H1945" s="171">
        <f>IFERROR((Table5[[#This Row],[_202340]]-Table5[[#This Row],[_201940]])/Table5[[#This Row],[_201940]]*1,"")</f>
        <v>-0.22727272727272727</v>
      </c>
    </row>
    <row r="1946" spans="1:8" ht="28.5">
      <c r="A1946" s="132">
        <v>187620</v>
      </c>
      <c r="B1946" s="134" t="s">
        <v>1150</v>
      </c>
      <c r="C1946" s="134">
        <v>202</v>
      </c>
      <c r="D1946" s="134">
        <v>176</v>
      </c>
      <c r="E1946" s="134">
        <v>174</v>
      </c>
      <c r="F1946" s="134">
        <v>119</v>
      </c>
      <c r="G1946" s="134">
        <v>144</v>
      </c>
      <c r="H1946" s="171">
        <f>IFERROR((Table5[[#This Row],[_202340]]-Table5[[#This Row],[_201940]])/Table5[[#This Row],[_201940]]*1,"")</f>
        <v>-0.28712871287128711</v>
      </c>
    </row>
    <row r="1947" spans="1:8">
      <c r="A1947" s="132">
        <v>187620</v>
      </c>
      <c r="B1947" s="134" t="s">
        <v>1151</v>
      </c>
      <c r="C1947" s="134">
        <v>24</v>
      </c>
      <c r="D1947" s="134">
        <v>25</v>
      </c>
      <c r="E1947" s="134">
        <v>22</v>
      </c>
      <c r="F1947" s="134">
        <v>22</v>
      </c>
      <c r="G1947" s="134">
        <v>26</v>
      </c>
      <c r="H1947" s="171">
        <f>IFERROR((Table5[[#This Row],[_202340]]-Table5[[#This Row],[_201940]])/Table5[[#This Row],[_201940]]*1,"")</f>
        <v>8.3333333333333329E-2</v>
      </c>
    </row>
    <row r="1948" spans="1:8" ht="28.5">
      <c r="A1948" s="132">
        <v>187620</v>
      </c>
      <c r="B1948" s="134" t="s">
        <v>1152</v>
      </c>
      <c r="C1948" s="134">
        <v>35</v>
      </c>
      <c r="D1948" s="134">
        <v>12</v>
      </c>
      <c r="E1948" s="134">
        <v>61</v>
      </c>
      <c r="F1948" s="134">
        <v>37</v>
      </c>
      <c r="G1948" s="134">
        <v>30</v>
      </c>
      <c r="H1948" s="171">
        <f>IFERROR((Table5[[#This Row],[_202340]]-Table5[[#This Row],[_201940]])/Table5[[#This Row],[_201940]]*1,"")</f>
        <v>-0.14285714285714285</v>
      </c>
    </row>
    <row r="1949" spans="1:8" ht="28.5">
      <c r="A1949" s="132">
        <v>187620</v>
      </c>
      <c r="B1949" s="134" t="s">
        <v>1153</v>
      </c>
      <c r="C1949" s="134">
        <v>0</v>
      </c>
      <c r="D1949" s="134">
        <v>1</v>
      </c>
      <c r="E1949" s="134">
        <v>0</v>
      </c>
      <c r="F1949" s="134">
        <v>2</v>
      </c>
      <c r="G1949" s="134">
        <v>2</v>
      </c>
      <c r="H1949" s="171" t="str">
        <f>IFERROR((Table5[[#This Row],[_202340]]-Table5[[#This Row],[_201940]])/Table5[[#This Row],[_201940]]*1,"")</f>
        <v/>
      </c>
    </row>
    <row r="1950" spans="1:8" ht="28.5">
      <c r="A1950" s="132">
        <v>187620</v>
      </c>
      <c r="B1950" s="134" t="s">
        <v>1154</v>
      </c>
      <c r="C1950" s="134">
        <v>34</v>
      </c>
      <c r="D1950" s="134">
        <v>10</v>
      </c>
      <c r="E1950" s="134">
        <v>61</v>
      </c>
      <c r="F1950" s="134">
        <v>35</v>
      </c>
      <c r="G1950" s="134">
        <v>29</v>
      </c>
      <c r="H1950" s="171">
        <f>IFERROR((Table5[[#This Row],[_202340]]-Table5[[#This Row],[_201940]])/Table5[[#This Row],[_201940]]*1,"")</f>
        <v>-0.14705882352941177</v>
      </c>
    </row>
    <row r="1951" spans="1:8" ht="28.5">
      <c r="A1951" s="132">
        <v>187620</v>
      </c>
      <c r="B1951" s="134" t="s">
        <v>1155</v>
      </c>
      <c r="C1951" s="134">
        <v>42</v>
      </c>
      <c r="D1951" s="134">
        <v>64</v>
      </c>
      <c r="E1951" s="134">
        <v>17</v>
      </c>
      <c r="F1951" s="134">
        <v>41</v>
      </c>
      <c r="G1951" s="134">
        <v>44</v>
      </c>
      <c r="H1951" s="171">
        <f>IFERROR((Table5[[#This Row],[_202340]]-Table5[[#This Row],[_201940]])/Table5[[#This Row],[_201940]]*1,"")</f>
        <v>4.7619047619047616E-2</v>
      </c>
    </row>
    <row r="1952" spans="1:8">
      <c r="A1952" s="132">
        <v>187639</v>
      </c>
      <c r="B1952" s="134" t="s">
        <v>1179</v>
      </c>
      <c r="C1952" s="134">
        <v>254</v>
      </c>
      <c r="D1952" s="134">
        <v>248</v>
      </c>
      <c r="E1952" s="134">
        <v>301</v>
      </c>
      <c r="F1952" s="134">
        <v>337</v>
      </c>
      <c r="G1952" s="134">
        <v>183</v>
      </c>
      <c r="H1952" s="171">
        <f>IFERROR((Table5[[#This Row],[_202340]]-Table5[[#This Row],[_201940]])/Table5[[#This Row],[_201940]]*1,"")</f>
        <v>-0.27952755905511811</v>
      </c>
    </row>
    <row r="1953" spans="1:8">
      <c r="A1953" s="132">
        <v>187639</v>
      </c>
      <c r="B1953" s="134" t="s">
        <v>1131</v>
      </c>
      <c r="C1953" s="134">
        <v>0</v>
      </c>
      <c r="D1953" s="134">
        <v>1</v>
      </c>
      <c r="E1953" s="134">
        <v>1</v>
      </c>
      <c r="F1953" s="134">
        <v>3</v>
      </c>
      <c r="G1953" s="134">
        <v>1</v>
      </c>
      <c r="H1953" s="171" t="str">
        <f>IFERROR((Table5[[#This Row],[_202340]]-Table5[[#This Row],[_201940]])/Table5[[#This Row],[_201940]]*1,"")</f>
        <v/>
      </c>
    </row>
    <row r="1954" spans="1:8">
      <c r="A1954" s="132">
        <v>187639</v>
      </c>
      <c r="B1954" s="134" t="s">
        <v>1132</v>
      </c>
      <c r="C1954" s="134">
        <v>254</v>
      </c>
      <c r="D1954" s="134">
        <v>247</v>
      </c>
      <c r="E1954" s="134">
        <v>300</v>
      </c>
      <c r="F1954" s="134">
        <v>334</v>
      </c>
      <c r="G1954" s="134">
        <v>182</v>
      </c>
      <c r="H1954" s="171">
        <f>IFERROR((Table5[[#This Row],[_202340]]-Table5[[#This Row],[_201940]])/Table5[[#This Row],[_201940]]*1,"")</f>
        <v>-0.28346456692913385</v>
      </c>
    </row>
    <row r="1955" spans="1:8">
      <c r="A1955" s="132">
        <v>187639</v>
      </c>
      <c r="B1955" s="134" t="s">
        <v>1133</v>
      </c>
      <c r="C1955" s="134">
        <v>11</v>
      </c>
      <c r="D1955" s="134">
        <v>16</v>
      </c>
      <c r="E1955" s="134">
        <v>25</v>
      </c>
      <c r="F1955" s="134">
        <v>25</v>
      </c>
      <c r="G1955" s="134">
        <v>11</v>
      </c>
      <c r="H1955" s="171">
        <f>IFERROR((Table5[[#This Row],[_202340]]-Table5[[#This Row],[_201940]])/Table5[[#This Row],[_201940]]*1,"")</f>
        <v>0</v>
      </c>
    </row>
    <row r="1956" spans="1:8" ht="28.5">
      <c r="A1956" s="132">
        <v>187639</v>
      </c>
      <c r="B1956" s="134" t="s">
        <v>1162</v>
      </c>
      <c r="C1956" s="134">
        <v>29</v>
      </c>
      <c r="D1956" s="134">
        <v>31</v>
      </c>
      <c r="E1956" s="134">
        <v>50</v>
      </c>
      <c r="F1956" s="134">
        <v>26</v>
      </c>
      <c r="G1956" s="134">
        <v>41</v>
      </c>
      <c r="H1956" s="171">
        <f>IFERROR((Table5[[#This Row],[_202340]]-Table5[[#This Row],[_201940]])/Table5[[#This Row],[_201940]]*1,"")</f>
        <v>0.41379310344827586</v>
      </c>
    </row>
    <row r="1957" spans="1:8" ht="28.5">
      <c r="A1957" s="132">
        <v>187639</v>
      </c>
      <c r="B1957" s="134" t="s">
        <v>1163</v>
      </c>
      <c r="C1957" s="134" t="s">
        <v>129</v>
      </c>
      <c r="D1957" s="134" t="s">
        <v>129</v>
      </c>
      <c r="E1957" s="134" t="s">
        <v>129</v>
      </c>
      <c r="F1957" s="134" t="s">
        <v>129</v>
      </c>
      <c r="G1957" s="134" t="s">
        <v>129</v>
      </c>
      <c r="H1957" s="171" t="str">
        <f>IFERROR((Table5[[#This Row],[_202340]]-Table5[[#This Row],[_201940]])/Table5[[#This Row],[_201940]]*1,"")</f>
        <v/>
      </c>
    </row>
    <row r="1958" spans="1:8">
      <c r="A1958" s="132">
        <v>187639</v>
      </c>
      <c r="B1958" s="134" t="s">
        <v>1136</v>
      </c>
      <c r="C1958" s="134">
        <v>40</v>
      </c>
      <c r="D1958" s="134">
        <v>47</v>
      </c>
      <c r="E1958" s="134">
        <v>75</v>
      </c>
      <c r="F1958" s="134">
        <v>51</v>
      </c>
      <c r="G1958" s="134">
        <v>52</v>
      </c>
      <c r="H1958" s="171">
        <f>IFERROR((Table5[[#This Row],[_202340]]-Table5[[#This Row],[_201940]])/Table5[[#This Row],[_201940]]*1,"")</f>
        <v>0.3</v>
      </c>
    </row>
    <row r="1959" spans="1:8">
      <c r="A1959" s="132">
        <v>187639</v>
      </c>
      <c r="B1959" s="134" t="s">
        <v>1137</v>
      </c>
      <c r="C1959" s="134">
        <v>16</v>
      </c>
      <c r="D1959" s="134">
        <v>19</v>
      </c>
      <c r="E1959" s="134">
        <v>25</v>
      </c>
      <c r="F1959" s="134">
        <v>15</v>
      </c>
      <c r="G1959" s="134">
        <v>29</v>
      </c>
      <c r="H1959" s="171">
        <f>IFERROR((Table5[[#This Row],[_202340]]-Table5[[#This Row],[_201940]])/Table5[[#This Row],[_201940]]*1,"")</f>
        <v>0.8125</v>
      </c>
    </row>
    <row r="1960" spans="1:8">
      <c r="A1960" s="132">
        <v>187639</v>
      </c>
      <c r="B1960" s="134" t="s">
        <v>1138</v>
      </c>
      <c r="C1960" s="134">
        <v>10</v>
      </c>
      <c r="D1960" s="134">
        <v>16</v>
      </c>
      <c r="E1960" s="134">
        <v>22</v>
      </c>
      <c r="F1960" s="134">
        <v>26</v>
      </c>
      <c r="G1960" s="134">
        <v>10</v>
      </c>
      <c r="H1960" s="171">
        <f>IFERROR((Table5[[#This Row],[_202340]]-Table5[[#This Row],[_201940]])/Table5[[#This Row],[_201940]]*1,"")</f>
        <v>0</v>
      </c>
    </row>
    <row r="1961" spans="1:8" ht="28.5">
      <c r="A1961" s="132">
        <v>187639</v>
      </c>
      <c r="B1961" s="134" t="s">
        <v>1164</v>
      </c>
      <c r="C1961" s="134">
        <v>34</v>
      </c>
      <c r="D1961" s="134">
        <v>34</v>
      </c>
      <c r="E1961" s="134">
        <v>58</v>
      </c>
      <c r="F1961" s="134">
        <v>36</v>
      </c>
      <c r="G1961" s="134">
        <v>43</v>
      </c>
      <c r="H1961" s="171">
        <f>IFERROR((Table5[[#This Row],[_202340]]-Table5[[#This Row],[_201940]])/Table5[[#This Row],[_201940]]*1,"")</f>
        <v>0.26470588235294118</v>
      </c>
    </row>
    <row r="1962" spans="1:8" ht="28.5">
      <c r="A1962" s="132">
        <v>187639</v>
      </c>
      <c r="B1962" s="134" t="s">
        <v>1165</v>
      </c>
      <c r="C1962" s="134" t="s">
        <v>129</v>
      </c>
      <c r="D1962" s="134" t="s">
        <v>129</v>
      </c>
      <c r="E1962" s="134" t="s">
        <v>129</v>
      </c>
      <c r="F1962" s="134" t="s">
        <v>129</v>
      </c>
      <c r="G1962" s="134" t="s">
        <v>129</v>
      </c>
      <c r="H1962" s="171" t="str">
        <f>IFERROR((Table5[[#This Row],[_202340]]-Table5[[#This Row],[_201940]])/Table5[[#This Row],[_201940]]*1,"")</f>
        <v/>
      </c>
    </row>
    <row r="1963" spans="1:8">
      <c r="A1963" s="132">
        <v>187639</v>
      </c>
      <c r="B1963" s="134" t="s">
        <v>1141</v>
      </c>
      <c r="C1963" s="134">
        <v>44</v>
      </c>
      <c r="D1963" s="134">
        <v>50</v>
      </c>
      <c r="E1963" s="134">
        <v>80</v>
      </c>
      <c r="F1963" s="134">
        <v>62</v>
      </c>
      <c r="G1963" s="134">
        <v>53</v>
      </c>
      <c r="H1963" s="171">
        <f>IFERROR((Table5[[#This Row],[_202340]]-Table5[[#This Row],[_201940]])/Table5[[#This Row],[_201940]]*1,"")</f>
        <v>0.20454545454545456</v>
      </c>
    </row>
    <row r="1964" spans="1:8">
      <c r="A1964" s="132">
        <v>187639</v>
      </c>
      <c r="B1964" s="134" t="s">
        <v>1142</v>
      </c>
      <c r="C1964" s="134">
        <v>17</v>
      </c>
      <c r="D1964" s="134">
        <v>20</v>
      </c>
      <c r="E1964" s="134">
        <v>27</v>
      </c>
      <c r="F1964" s="134">
        <v>19</v>
      </c>
      <c r="G1964" s="134">
        <v>29</v>
      </c>
      <c r="H1964" s="171">
        <f>IFERROR((Table5[[#This Row],[_202340]]-Table5[[#This Row],[_201940]])/Table5[[#This Row],[_201940]]*1,"")</f>
        <v>0.70588235294117652</v>
      </c>
    </row>
    <row r="1965" spans="1:8">
      <c r="A1965" s="132">
        <v>187639</v>
      </c>
      <c r="B1965" s="134" t="s">
        <v>1143</v>
      </c>
      <c r="C1965" s="134">
        <v>11</v>
      </c>
      <c r="D1965" s="134">
        <v>14</v>
      </c>
      <c r="E1965" s="134">
        <v>23</v>
      </c>
      <c r="F1965" s="134">
        <v>23</v>
      </c>
      <c r="G1965" s="134">
        <v>10</v>
      </c>
      <c r="H1965" s="171">
        <f>IFERROR((Table5[[#This Row],[_202340]]-Table5[[#This Row],[_201940]])/Table5[[#This Row],[_201940]]*1,"")</f>
        <v>-9.0909090909090912E-2</v>
      </c>
    </row>
    <row r="1966" spans="1:8" ht="28.5">
      <c r="A1966" s="132">
        <v>187639</v>
      </c>
      <c r="B1966" s="134" t="s">
        <v>1166</v>
      </c>
      <c r="C1966" s="134">
        <v>37</v>
      </c>
      <c r="D1966" s="134">
        <v>38</v>
      </c>
      <c r="E1966" s="134">
        <v>58</v>
      </c>
      <c r="F1966" s="134">
        <v>42</v>
      </c>
      <c r="G1966" s="134">
        <v>44</v>
      </c>
      <c r="H1966" s="171">
        <f>IFERROR((Table5[[#This Row],[_202340]]-Table5[[#This Row],[_201940]])/Table5[[#This Row],[_201940]]*1,"")</f>
        <v>0.1891891891891892</v>
      </c>
    </row>
    <row r="1967" spans="1:8" ht="28.5">
      <c r="A1967" s="132">
        <v>187639</v>
      </c>
      <c r="B1967" s="134" t="s">
        <v>1167</v>
      </c>
      <c r="C1967" s="134" t="s">
        <v>129</v>
      </c>
      <c r="D1967" s="134" t="s">
        <v>129</v>
      </c>
      <c r="E1967" s="134" t="s">
        <v>129</v>
      </c>
      <c r="F1967" s="134" t="s">
        <v>129</v>
      </c>
      <c r="G1967" s="134" t="s">
        <v>129</v>
      </c>
      <c r="H1967" s="171" t="str">
        <f>IFERROR((Table5[[#This Row],[_202340]]-Table5[[#This Row],[_201940]])/Table5[[#This Row],[_201940]]*1,"")</f>
        <v/>
      </c>
    </row>
    <row r="1968" spans="1:8">
      <c r="A1968" s="132">
        <v>187639</v>
      </c>
      <c r="B1968" s="134" t="s">
        <v>1146</v>
      </c>
      <c r="C1968" s="134">
        <v>48</v>
      </c>
      <c r="D1968" s="134">
        <v>52</v>
      </c>
      <c r="E1968" s="134">
        <v>81</v>
      </c>
      <c r="F1968" s="134">
        <v>65</v>
      </c>
      <c r="G1968" s="134">
        <v>54</v>
      </c>
      <c r="H1968" s="171">
        <f>IFERROR((Table5[[#This Row],[_202340]]-Table5[[#This Row],[_201940]])/Table5[[#This Row],[_201940]]*1,"")</f>
        <v>0.125</v>
      </c>
    </row>
    <row r="1969" spans="1:8" ht="28.5">
      <c r="A1969" s="132">
        <v>187639</v>
      </c>
      <c r="B1969" s="134" t="s">
        <v>1147</v>
      </c>
      <c r="C1969" s="134">
        <v>3</v>
      </c>
      <c r="D1969" s="134">
        <v>1</v>
      </c>
      <c r="E1969" s="134">
        <v>3</v>
      </c>
      <c r="F1969" s="134">
        <v>4</v>
      </c>
      <c r="G1969" s="134">
        <v>0</v>
      </c>
      <c r="H1969" s="171">
        <f>IFERROR((Table5[[#This Row],[_202340]]-Table5[[#This Row],[_201940]])/Table5[[#This Row],[_201940]]*1,"")</f>
        <v>-1</v>
      </c>
    </row>
    <row r="1970" spans="1:8" ht="28.5">
      <c r="A1970" s="132">
        <v>187639</v>
      </c>
      <c r="B1970" s="134" t="s">
        <v>1148</v>
      </c>
      <c r="C1970" s="134">
        <v>121</v>
      </c>
      <c r="D1970" s="134">
        <v>131</v>
      </c>
      <c r="E1970" s="134">
        <v>141</v>
      </c>
      <c r="F1970" s="134">
        <v>179</v>
      </c>
      <c r="G1970" s="134">
        <v>95</v>
      </c>
      <c r="H1970" s="171">
        <f>IFERROR((Table5[[#This Row],[_202340]]-Table5[[#This Row],[_201940]])/Table5[[#This Row],[_201940]]*1,"")</f>
        <v>-0.21487603305785125</v>
      </c>
    </row>
    <row r="1971" spans="1:8" ht="28.5">
      <c r="A1971" s="132">
        <v>187639</v>
      </c>
      <c r="B1971" s="134" t="s">
        <v>1149</v>
      </c>
      <c r="C1971" s="134">
        <v>82</v>
      </c>
      <c r="D1971" s="134">
        <v>63</v>
      </c>
      <c r="E1971" s="134">
        <v>75</v>
      </c>
      <c r="F1971" s="134">
        <v>86</v>
      </c>
      <c r="G1971" s="134">
        <v>33</v>
      </c>
      <c r="H1971" s="171">
        <f>IFERROR((Table5[[#This Row],[_202340]]-Table5[[#This Row],[_201940]])/Table5[[#This Row],[_201940]]*1,"")</f>
        <v>-0.59756097560975607</v>
      </c>
    </row>
    <row r="1972" spans="1:8" ht="28.5">
      <c r="A1972" s="132">
        <v>187639</v>
      </c>
      <c r="B1972" s="134" t="s">
        <v>1150</v>
      </c>
      <c r="C1972" s="134">
        <v>206</v>
      </c>
      <c r="D1972" s="134">
        <v>195</v>
      </c>
      <c r="E1972" s="134">
        <v>219</v>
      </c>
      <c r="F1972" s="134">
        <v>269</v>
      </c>
      <c r="G1972" s="134">
        <v>128</v>
      </c>
      <c r="H1972" s="171">
        <f>IFERROR((Table5[[#This Row],[_202340]]-Table5[[#This Row],[_201940]])/Table5[[#This Row],[_201940]]*1,"")</f>
        <v>-0.37864077669902912</v>
      </c>
    </row>
    <row r="1973" spans="1:8">
      <c r="A1973" s="132">
        <v>187639</v>
      </c>
      <c r="B1973" s="134" t="s">
        <v>1151</v>
      </c>
      <c r="C1973" s="134">
        <v>19</v>
      </c>
      <c r="D1973" s="134">
        <v>21</v>
      </c>
      <c r="E1973" s="134">
        <v>27</v>
      </c>
      <c r="F1973" s="134">
        <v>19</v>
      </c>
      <c r="G1973" s="134">
        <v>30</v>
      </c>
      <c r="H1973" s="171">
        <f>IFERROR((Table5[[#This Row],[_202340]]-Table5[[#This Row],[_201940]])/Table5[[#This Row],[_201940]]*1,"")</f>
        <v>0.57894736842105265</v>
      </c>
    </row>
    <row r="1974" spans="1:8" ht="28.5">
      <c r="A1974" s="132">
        <v>187639</v>
      </c>
      <c r="B1974" s="134" t="s">
        <v>1152</v>
      </c>
      <c r="C1974" s="134">
        <v>49</v>
      </c>
      <c r="D1974" s="134">
        <v>53</v>
      </c>
      <c r="E1974" s="134">
        <v>48</v>
      </c>
      <c r="F1974" s="134">
        <v>55</v>
      </c>
      <c r="G1974" s="134">
        <v>52</v>
      </c>
      <c r="H1974" s="171">
        <f>IFERROR((Table5[[#This Row],[_202340]]-Table5[[#This Row],[_201940]])/Table5[[#This Row],[_201940]]*1,"")</f>
        <v>6.1224489795918366E-2</v>
      </c>
    </row>
    <row r="1975" spans="1:8" ht="28.5">
      <c r="A1975" s="132">
        <v>187639</v>
      </c>
      <c r="B1975" s="134" t="s">
        <v>1153</v>
      </c>
      <c r="C1975" s="134">
        <v>1</v>
      </c>
      <c r="D1975" s="134">
        <v>0</v>
      </c>
      <c r="E1975" s="134">
        <v>1</v>
      </c>
      <c r="F1975" s="134">
        <v>1</v>
      </c>
      <c r="G1975" s="134">
        <v>0</v>
      </c>
      <c r="H1975" s="171">
        <f>IFERROR((Table5[[#This Row],[_202340]]-Table5[[#This Row],[_201940]])/Table5[[#This Row],[_201940]]*1,"")</f>
        <v>-1</v>
      </c>
    </row>
    <row r="1976" spans="1:8" ht="28.5">
      <c r="A1976" s="132">
        <v>187639</v>
      </c>
      <c r="B1976" s="134" t="s">
        <v>1154</v>
      </c>
      <c r="C1976" s="134">
        <v>48</v>
      </c>
      <c r="D1976" s="134">
        <v>53</v>
      </c>
      <c r="E1976" s="134">
        <v>47</v>
      </c>
      <c r="F1976" s="134">
        <v>54</v>
      </c>
      <c r="G1976" s="134">
        <v>52</v>
      </c>
      <c r="H1976" s="171">
        <f>IFERROR((Table5[[#This Row],[_202340]]-Table5[[#This Row],[_201940]])/Table5[[#This Row],[_201940]]*1,"")</f>
        <v>8.3333333333333329E-2</v>
      </c>
    </row>
    <row r="1977" spans="1:8" ht="28.5">
      <c r="A1977" s="132">
        <v>187639</v>
      </c>
      <c r="B1977" s="134" t="s">
        <v>1155</v>
      </c>
      <c r="C1977" s="134">
        <v>32</v>
      </c>
      <c r="D1977" s="134">
        <v>26</v>
      </c>
      <c r="E1977" s="134">
        <v>25</v>
      </c>
      <c r="F1977" s="134">
        <v>26</v>
      </c>
      <c r="G1977" s="134">
        <v>18</v>
      </c>
      <c r="H1977" s="171">
        <f>IFERROR((Table5[[#This Row],[_202340]]-Table5[[#This Row],[_201940]])/Table5[[#This Row],[_201940]]*1,"")</f>
        <v>-0.4375</v>
      </c>
    </row>
    <row r="1978" spans="1:8">
      <c r="A1978" s="132">
        <v>187745</v>
      </c>
      <c r="B1978" s="134" t="s">
        <v>1179</v>
      </c>
      <c r="C1978" s="134">
        <v>14</v>
      </c>
      <c r="D1978" s="134">
        <v>12</v>
      </c>
      <c r="E1978" s="134">
        <v>9</v>
      </c>
      <c r="F1978" s="134">
        <v>9</v>
      </c>
      <c r="G1978" s="134">
        <v>18</v>
      </c>
      <c r="H1978" s="171">
        <f>IFERROR((Table5[[#This Row],[_202340]]-Table5[[#This Row],[_201940]])/Table5[[#This Row],[_201940]]*1,"")</f>
        <v>0.2857142857142857</v>
      </c>
    </row>
    <row r="1979" spans="1:8">
      <c r="A1979" s="132">
        <v>187745</v>
      </c>
      <c r="B1979" s="134" t="s">
        <v>1131</v>
      </c>
      <c r="C1979" s="134">
        <v>0</v>
      </c>
      <c r="D1979" s="134">
        <v>0</v>
      </c>
      <c r="E1979" s="134">
        <v>0</v>
      </c>
      <c r="F1979" s="134">
        <v>0</v>
      </c>
      <c r="G1979" s="134">
        <v>0</v>
      </c>
      <c r="H1979" s="171" t="str">
        <f>IFERROR((Table5[[#This Row],[_202340]]-Table5[[#This Row],[_201940]])/Table5[[#This Row],[_201940]]*1,"")</f>
        <v/>
      </c>
    </row>
    <row r="1980" spans="1:8">
      <c r="A1980" s="132">
        <v>187745</v>
      </c>
      <c r="B1980" s="134" t="s">
        <v>1132</v>
      </c>
      <c r="C1980" s="134">
        <v>14</v>
      </c>
      <c r="D1980" s="134">
        <v>12</v>
      </c>
      <c r="E1980" s="134">
        <v>9</v>
      </c>
      <c r="F1980" s="134">
        <v>9</v>
      </c>
      <c r="G1980" s="134">
        <v>18</v>
      </c>
      <c r="H1980" s="171">
        <f>IFERROR((Table5[[#This Row],[_202340]]-Table5[[#This Row],[_201940]])/Table5[[#This Row],[_201940]]*1,"")</f>
        <v>0.2857142857142857</v>
      </c>
    </row>
    <row r="1981" spans="1:8">
      <c r="A1981" s="132">
        <v>187745</v>
      </c>
      <c r="B1981" s="134" t="s">
        <v>1133</v>
      </c>
      <c r="C1981" s="134">
        <v>0</v>
      </c>
      <c r="D1981" s="134">
        <v>1</v>
      </c>
      <c r="E1981" s="134">
        <v>0</v>
      </c>
      <c r="F1981" s="134">
        <v>0</v>
      </c>
      <c r="G1981" s="134">
        <v>2</v>
      </c>
      <c r="H1981" s="171" t="str">
        <f>IFERROR((Table5[[#This Row],[_202340]]-Table5[[#This Row],[_201940]])/Table5[[#This Row],[_201940]]*1,"")</f>
        <v/>
      </c>
    </row>
    <row r="1982" spans="1:8" ht="28.5">
      <c r="A1982" s="132">
        <v>187745</v>
      </c>
      <c r="B1982" s="134" t="s">
        <v>1162</v>
      </c>
      <c r="C1982" s="134">
        <v>0</v>
      </c>
      <c r="D1982" s="134">
        <v>0</v>
      </c>
      <c r="E1982" s="134">
        <v>0</v>
      </c>
      <c r="F1982" s="134">
        <v>1</v>
      </c>
      <c r="G1982" s="134">
        <v>0</v>
      </c>
      <c r="H1982" s="171" t="str">
        <f>IFERROR((Table5[[#This Row],[_202340]]-Table5[[#This Row],[_201940]])/Table5[[#This Row],[_201940]]*1,"")</f>
        <v/>
      </c>
    </row>
    <row r="1983" spans="1:8" ht="28.5">
      <c r="A1983" s="132">
        <v>187745</v>
      </c>
      <c r="B1983" s="134" t="s">
        <v>1163</v>
      </c>
      <c r="C1983" s="134">
        <v>1</v>
      </c>
      <c r="D1983" s="134">
        <v>2</v>
      </c>
      <c r="E1983" s="134">
        <v>1</v>
      </c>
      <c r="F1983" s="134">
        <v>0</v>
      </c>
      <c r="G1983" s="134">
        <v>3</v>
      </c>
      <c r="H1983" s="171">
        <f>IFERROR((Table5[[#This Row],[_202340]]-Table5[[#This Row],[_201940]])/Table5[[#This Row],[_201940]]*1,"")</f>
        <v>2</v>
      </c>
    </row>
    <row r="1984" spans="1:8">
      <c r="A1984" s="132">
        <v>187745</v>
      </c>
      <c r="B1984" s="134" t="s">
        <v>1136</v>
      </c>
      <c r="C1984" s="134">
        <v>1</v>
      </c>
      <c r="D1984" s="134">
        <v>3</v>
      </c>
      <c r="E1984" s="134">
        <v>1</v>
      </c>
      <c r="F1984" s="134">
        <v>1</v>
      </c>
      <c r="G1984" s="134">
        <v>5</v>
      </c>
      <c r="H1984" s="171">
        <f>IFERROR((Table5[[#This Row],[_202340]]-Table5[[#This Row],[_201940]])/Table5[[#This Row],[_201940]]*1,"")</f>
        <v>4</v>
      </c>
    </row>
    <row r="1985" spans="1:8">
      <c r="A1985" s="132">
        <v>187745</v>
      </c>
      <c r="B1985" s="134" t="s">
        <v>1137</v>
      </c>
      <c r="C1985" s="134">
        <v>7</v>
      </c>
      <c r="D1985" s="134">
        <v>25</v>
      </c>
      <c r="E1985" s="134">
        <v>11</v>
      </c>
      <c r="F1985" s="134">
        <v>11</v>
      </c>
      <c r="G1985" s="134">
        <v>28</v>
      </c>
      <c r="H1985" s="171">
        <f>IFERROR((Table5[[#This Row],[_202340]]-Table5[[#This Row],[_201940]])/Table5[[#This Row],[_201940]]*1,"")</f>
        <v>3</v>
      </c>
    </row>
    <row r="1986" spans="1:8">
      <c r="A1986" s="132">
        <v>187745</v>
      </c>
      <c r="B1986" s="134" t="s">
        <v>1138</v>
      </c>
      <c r="C1986" s="134">
        <v>0</v>
      </c>
      <c r="D1986" s="134">
        <v>2</v>
      </c>
      <c r="E1986" s="134">
        <v>0</v>
      </c>
      <c r="F1986" s="134">
        <v>0</v>
      </c>
      <c r="G1986" s="134">
        <v>2</v>
      </c>
      <c r="H1986" s="171" t="str">
        <f>IFERROR((Table5[[#This Row],[_202340]]-Table5[[#This Row],[_201940]])/Table5[[#This Row],[_201940]]*1,"")</f>
        <v/>
      </c>
    </row>
    <row r="1987" spans="1:8" ht="28.5">
      <c r="A1987" s="132">
        <v>187745</v>
      </c>
      <c r="B1987" s="134" t="s">
        <v>1164</v>
      </c>
      <c r="C1987" s="134">
        <v>0</v>
      </c>
      <c r="D1987" s="134">
        <v>0</v>
      </c>
      <c r="E1987" s="134">
        <v>0</v>
      </c>
      <c r="F1987" s="134">
        <v>1</v>
      </c>
      <c r="G1987" s="134">
        <v>0</v>
      </c>
      <c r="H1987" s="171" t="str">
        <f>IFERROR((Table5[[#This Row],[_202340]]-Table5[[#This Row],[_201940]])/Table5[[#This Row],[_201940]]*1,"")</f>
        <v/>
      </c>
    </row>
    <row r="1988" spans="1:8" ht="28.5">
      <c r="A1988" s="132">
        <v>187745</v>
      </c>
      <c r="B1988" s="134" t="s">
        <v>1165</v>
      </c>
      <c r="C1988" s="134">
        <v>3</v>
      </c>
      <c r="D1988" s="134">
        <v>4</v>
      </c>
      <c r="E1988" s="134">
        <v>1</v>
      </c>
      <c r="F1988" s="134">
        <v>0</v>
      </c>
      <c r="G1988" s="134">
        <v>4</v>
      </c>
      <c r="H1988" s="171">
        <f>IFERROR((Table5[[#This Row],[_202340]]-Table5[[#This Row],[_201940]])/Table5[[#This Row],[_201940]]*1,"")</f>
        <v>0.33333333333333331</v>
      </c>
    </row>
    <row r="1989" spans="1:8">
      <c r="A1989" s="132">
        <v>187745</v>
      </c>
      <c r="B1989" s="134" t="s">
        <v>1141</v>
      </c>
      <c r="C1989" s="134">
        <v>3</v>
      </c>
      <c r="D1989" s="134">
        <v>6</v>
      </c>
      <c r="E1989" s="134">
        <v>1</v>
      </c>
      <c r="F1989" s="134">
        <v>1</v>
      </c>
      <c r="G1989" s="134">
        <v>6</v>
      </c>
      <c r="H1989" s="171">
        <f>IFERROR((Table5[[#This Row],[_202340]]-Table5[[#This Row],[_201940]])/Table5[[#This Row],[_201940]]*1,"")</f>
        <v>1</v>
      </c>
    </row>
    <row r="1990" spans="1:8">
      <c r="A1990" s="132">
        <v>187745</v>
      </c>
      <c r="B1990" s="134" t="s">
        <v>1142</v>
      </c>
      <c r="C1990" s="134">
        <v>21</v>
      </c>
      <c r="D1990" s="134">
        <v>50</v>
      </c>
      <c r="E1990" s="134">
        <v>11</v>
      </c>
      <c r="F1990" s="134">
        <v>11</v>
      </c>
      <c r="G1990" s="134">
        <v>33</v>
      </c>
      <c r="H1990" s="171">
        <f>IFERROR((Table5[[#This Row],[_202340]]-Table5[[#This Row],[_201940]])/Table5[[#This Row],[_201940]]*1,"")</f>
        <v>0.5714285714285714</v>
      </c>
    </row>
    <row r="1991" spans="1:8">
      <c r="A1991" s="132">
        <v>187745</v>
      </c>
      <c r="B1991" s="134" t="s">
        <v>1143</v>
      </c>
      <c r="C1991" s="134">
        <v>0</v>
      </c>
      <c r="D1991" s="134">
        <v>2</v>
      </c>
      <c r="E1991" s="134">
        <v>0</v>
      </c>
      <c r="F1991" s="134">
        <v>0</v>
      </c>
      <c r="G1991" s="134">
        <v>2</v>
      </c>
      <c r="H1991" s="171" t="str">
        <f>IFERROR((Table5[[#This Row],[_202340]]-Table5[[#This Row],[_201940]])/Table5[[#This Row],[_201940]]*1,"")</f>
        <v/>
      </c>
    </row>
    <row r="1992" spans="1:8" ht="28.5">
      <c r="A1992" s="132">
        <v>187745</v>
      </c>
      <c r="B1992" s="134" t="s">
        <v>1166</v>
      </c>
      <c r="C1992" s="134">
        <v>0</v>
      </c>
      <c r="D1992" s="134">
        <v>0</v>
      </c>
      <c r="E1992" s="134">
        <v>0</v>
      </c>
      <c r="F1992" s="134">
        <v>1</v>
      </c>
      <c r="G1992" s="134">
        <v>0</v>
      </c>
      <c r="H1992" s="171" t="str">
        <f>IFERROR((Table5[[#This Row],[_202340]]-Table5[[#This Row],[_201940]])/Table5[[#This Row],[_201940]]*1,"")</f>
        <v/>
      </c>
    </row>
    <row r="1993" spans="1:8" ht="28.5">
      <c r="A1993" s="132">
        <v>187745</v>
      </c>
      <c r="B1993" s="134" t="s">
        <v>1167</v>
      </c>
      <c r="C1993" s="134">
        <v>3</v>
      </c>
      <c r="D1993" s="134">
        <v>4</v>
      </c>
      <c r="E1993" s="134">
        <v>1</v>
      </c>
      <c r="F1993" s="134">
        <v>0</v>
      </c>
      <c r="G1993" s="134">
        <v>4</v>
      </c>
      <c r="H1993" s="171">
        <f>IFERROR((Table5[[#This Row],[_202340]]-Table5[[#This Row],[_201940]])/Table5[[#This Row],[_201940]]*1,"")</f>
        <v>0.33333333333333331</v>
      </c>
    </row>
    <row r="1994" spans="1:8">
      <c r="A1994" s="132">
        <v>187745</v>
      </c>
      <c r="B1994" s="134" t="s">
        <v>1146</v>
      </c>
      <c r="C1994" s="134">
        <v>3</v>
      </c>
      <c r="D1994" s="134">
        <v>6</v>
      </c>
      <c r="E1994" s="134">
        <v>1</v>
      </c>
      <c r="F1994" s="134">
        <v>1</v>
      </c>
      <c r="G1994" s="134">
        <v>6</v>
      </c>
      <c r="H1994" s="171">
        <f>IFERROR((Table5[[#This Row],[_202340]]-Table5[[#This Row],[_201940]])/Table5[[#This Row],[_201940]]*1,"")</f>
        <v>1</v>
      </c>
    </row>
    <row r="1995" spans="1:8" ht="28.5">
      <c r="A1995" s="132">
        <v>187745</v>
      </c>
      <c r="B1995" s="134" t="s">
        <v>1147</v>
      </c>
      <c r="C1995" s="134">
        <v>1</v>
      </c>
      <c r="D1995" s="134">
        <v>0</v>
      </c>
      <c r="E1995" s="134">
        <v>0</v>
      </c>
      <c r="F1995" s="134">
        <v>0</v>
      </c>
      <c r="G1995" s="134">
        <v>0</v>
      </c>
      <c r="H1995" s="171">
        <f>IFERROR((Table5[[#This Row],[_202340]]-Table5[[#This Row],[_201940]])/Table5[[#This Row],[_201940]]*1,"")</f>
        <v>-1</v>
      </c>
    </row>
    <row r="1996" spans="1:8" ht="28.5">
      <c r="A1996" s="132">
        <v>187745</v>
      </c>
      <c r="B1996" s="134" t="s">
        <v>1148</v>
      </c>
      <c r="C1996" s="134">
        <v>7</v>
      </c>
      <c r="D1996" s="134">
        <v>5</v>
      </c>
      <c r="E1996" s="134">
        <v>5</v>
      </c>
      <c r="F1996" s="134">
        <v>2</v>
      </c>
      <c r="G1996" s="134">
        <v>3</v>
      </c>
      <c r="H1996" s="171">
        <f>IFERROR((Table5[[#This Row],[_202340]]-Table5[[#This Row],[_201940]])/Table5[[#This Row],[_201940]]*1,"")</f>
        <v>-0.5714285714285714</v>
      </c>
    </row>
    <row r="1997" spans="1:8" ht="28.5">
      <c r="A1997" s="132">
        <v>187745</v>
      </c>
      <c r="B1997" s="134" t="s">
        <v>1149</v>
      </c>
      <c r="C1997" s="134">
        <v>3</v>
      </c>
      <c r="D1997" s="134">
        <v>1</v>
      </c>
      <c r="E1997" s="134">
        <v>3</v>
      </c>
      <c r="F1997" s="134">
        <v>6</v>
      </c>
      <c r="G1997" s="134">
        <v>9</v>
      </c>
      <c r="H1997" s="171">
        <f>IFERROR((Table5[[#This Row],[_202340]]-Table5[[#This Row],[_201940]])/Table5[[#This Row],[_201940]]*1,"")</f>
        <v>2</v>
      </c>
    </row>
    <row r="1998" spans="1:8" ht="28.5">
      <c r="A1998" s="132">
        <v>187745</v>
      </c>
      <c r="B1998" s="134" t="s">
        <v>1150</v>
      </c>
      <c r="C1998" s="134">
        <v>11</v>
      </c>
      <c r="D1998" s="134">
        <v>6</v>
      </c>
      <c r="E1998" s="134">
        <v>8</v>
      </c>
      <c r="F1998" s="134">
        <v>8</v>
      </c>
      <c r="G1998" s="134">
        <v>12</v>
      </c>
      <c r="H1998" s="171">
        <f>IFERROR((Table5[[#This Row],[_202340]]-Table5[[#This Row],[_201940]])/Table5[[#This Row],[_201940]]*1,"")</f>
        <v>9.0909090909090912E-2</v>
      </c>
    </row>
    <row r="1999" spans="1:8">
      <c r="A1999" s="132">
        <v>187745</v>
      </c>
      <c r="B1999" s="134" t="s">
        <v>1151</v>
      </c>
      <c r="C1999" s="134">
        <v>21</v>
      </c>
      <c r="D1999" s="134">
        <v>50</v>
      </c>
      <c r="E1999" s="134">
        <v>11</v>
      </c>
      <c r="F1999" s="134">
        <v>11</v>
      </c>
      <c r="G1999" s="134">
        <v>33</v>
      </c>
      <c r="H1999" s="171">
        <f>IFERROR((Table5[[#This Row],[_202340]]-Table5[[#This Row],[_201940]])/Table5[[#This Row],[_201940]]*1,"")</f>
        <v>0.5714285714285714</v>
      </c>
    </row>
    <row r="2000" spans="1:8" ht="28.5">
      <c r="A2000" s="132">
        <v>187745</v>
      </c>
      <c r="B2000" s="134" t="s">
        <v>1152</v>
      </c>
      <c r="C2000" s="134">
        <v>57</v>
      </c>
      <c r="D2000" s="134">
        <v>42</v>
      </c>
      <c r="E2000" s="134">
        <v>56</v>
      </c>
      <c r="F2000" s="134">
        <v>22</v>
      </c>
      <c r="G2000" s="134">
        <v>17</v>
      </c>
      <c r="H2000" s="171">
        <f>IFERROR((Table5[[#This Row],[_202340]]-Table5[[#This Row],[_201940]])/Table5[[#This Row],[_201940]]*1,"")</f>
        <v>-0.70175438596491224</v>
      </c>
    </row>
    <row r="2001" spans="1:8" ht="28.5">
      <c r="A2001" s="132">
        <v>187745</v>
      </c>
      <c r="B2001" s="134" t="s">
        <v>1153</v>
      </c>
      <c r="C2001" s="134">
        <v>7</v>
      </c>
      <c r="D2001" s="134">
        <v>0</v>
      </c>
      <c r="E2001" s="134">
        <v>0</v>
      </c>
      <c r="F2001" s="134">
        <v>0</v>
      </c>
      <c r="G2001" s="134">
        <v>0</v>
      </c>
      <c r="H2001" s="171">
        <f>IFERROR((Table5[[#This Row],[_202340]]-Table5[[#This Row],[_201940]])/Table5[[#This Row],[_201940]]*1,"")</f>
        <v>-1</v>
      </c>
    </row>
    <row r="2002" spans="1:8" ht="28.5">
      <c r="A2002" s="132">
        <v>187745</v>
      </c>
      <c r="B2002" s="134" t="s">
        <v>1154</v>
      </c>
      <c r="C2002" s="134">
        <v>50</v>
      </c>
      <c r="D2002" s="134">
        <v>42</v>
      </c>
      <c r="E2002" s="134">
        <v>56</v>
      </c>
      <c r="F2002" s="134">
        <v>22</v>
      </c>
      <c r="G2002" s="134">
        <v>17</v>
      </c>
      <c r="H2002" s="171">
        <f>IFERROR((Table5[[#This Row],[_202340]]-Table5[[#This Row],[_201940]])/Table5[[#This Row],[_201940]]*1,"")</f>
        <v>-0.66</v>
      </c>
    </row>
    <row r="2003" spans="1:8" ht="28.5">
      <c r="A2003" s="132">
        <v>187745</v>
      </c>
      <c r="B2003" s="134" t="s">
        <v>1155</v>
      </c>
      <c r="C2003" s="134">
        <v>21</v>
      </c>
      <c r="D2003" s="134">
        <v>8</v>
      </c>
      <c r="E2003" s="134">
        <v>33</v>
      </c>
      <c r="F2003" s="134">
        <v>67</v>
      </c>
      <c r="G2003" s="134">
        <v>50</v>
      </c>
      <c r="H2003" s="171">
        <f>IFERROR((Table5[[#This Row],[_202340]]-Table5[[#This Row],[_201940]])/Table5[[#This Row],[_201940]]*1,"")</f>
        <v>1.3809523809523809</v>
      </c>
    </row>
    <row r="2004" spans="1:8">
      <c r="A2004" s="132">
        <v>188137</v>
      </c>
      <c r="B2004" s="134" t="s">
        <v>1179</v>
      </c>
      <c r="C2004" s="134">
        <v>427</v>
      </c>
      <c r="D2004" s="134">
        <v>509</v>
      </c>
      <c r="E2004" s="134">
        <v>461</v>
      </c>
      <c r="F2004" s="134">
        <v>431</v>
      </c>
      <c r="G2004" s="134">
        <v>457</v>
      </c>
      <c r="H2004" s="171">
        <f>IFERROR((Table5[[#This Row],[_202340]]-Table5[[#This Row],[_201940]])/Table5[[#This Row],[_201940]]*1,"")</f>
        <v>7.0257611241217793E-2</v>
      </c>
    </row>
    <row r="2005" spans="1:8">
      <c r="A2005" s="132">
        <v>188137</v>
      </c>
      <c r="B2005" s="134" t="s">
        <v>1131</v>
      </c>
      <c r="C2005" s="134">
        <v>0</v>
      </c>
      <c r="D2005" s="134">
        <v>0</v>
      </c>
      <c r="E2005" s="134">
        <v>1</v>
      </c>
      <c r="F2005" s="134">
        <v>0</v>
      </c>
      <c r="G2005" s="134">
        <v>0</v>
      </c>
      <c r="H2005" s="171" t="str">
        <f>IFERROR((Table5[[#This Row],[_202340]]-Table5[[#This Row],[_201940]])/Table5[[#This Row],[_201940]]*1,"")</f>
        <v/>
      </c>
    </row>
    <row r="2006" spans="1:8">
      <c r="A2006" s="132">
        <v>188137</v>
      </c>
      <c r="B2006" s="134" t="s">
        <v>1132</v>
      </c>
      <c r="C2006" s="134">
        <v>427</v>
      </c>
      <c r="D2006" s="134">
        <v>509</v>
      </c>
      <c r="E2006" s="134">
        <v>460</v>
      </c>
      <c r="F2006" s="134">
        <v>431</v>
      </c>
      <c r="G2006" s="134">
        <v>457</v>
      </c>
      <c r="H2006" s="171">
        <f>IFERROR((Table5[[#This Row],[_202340]]-Table5[[#This Row],[_201940]])/Table5[[#This Row],[_201940]]*1,"")</f>
        <v>7.0257611241217793E-2</v>
      </c>
    </row>
    <row r="2007" spans="1:8">
      <c r="A2007" s="132">
        <v>188137</v>
      </c>
      <c r="B2007" s="134" t="s">
        <v>1133</v>
      </c>
      <c r="C2007" s="134">
        <v>48</v>
      </c>
      <c r="D2007" s="134">
        <v>92</v>
      </c>
      <c r="E2007" s="134">
        <v>104</v>
      </c>
      <c r="F2007" s="134">
        <v>81</v>
      </c>
      <c r="G2007" s="134">
        <v>65</v>
      </c>
      <c r="H2007" s="171">
        <f>IFERROR((Table5[[#This Row],[_202340]]-Table5[[#This Row],[_201940]])/Table5[[#This Row],[_201940]]*1,"")</f>
        <v>0.35416666666666669</v>
      </c>
    </row>
    <row r="2008" spans="1:8" ht="28.5">
      <c r="A2008" s="132">
        <v>188137</v>
      </c>
      <c r="B2008" s="134" t="s">
        <v>1162</v>
      </c>
      <c r="C2008" s="134">
        <v>19</v>
      </c>
      <c r="D2008" s="134">
        <v>37</v>
      </c>
      <c r="E2008" s="134">
        <v>36</v>
      </c>
      <c r="F2008" s="134">
        <v>46</v>
      </c>
      <c r="G2008" s="134">
        <v>32</v>
      </c>
      <c r="H2008" s="171">
        <f>IFERROR((Table5[[#This Row],[_202340]]-Table5[[#This Row],[_201940]])/Table5[[#This Row],[_201940]]*1,"")</f>
        <v>0.68421052631578949</v>
      </c>
    </row>
    <row r="2009" spans="1:8" ht="28.5">
      <c r="A2009" s="132">
        <v>188137</v>
      </c>
      <c r="B2009" s="134" t="s">
        <v>1163</v>
      </c>
      <c r="C2009" s="134" t="s">
        <v>129</v>
      </c>
      <c r="D2009" s="134" t="s">
        <v>129</v>
      </c>
      <c r="E2009" s="134" t="s">
        <v>129</v>
      </c>
      <c r="F2009" s="134" t="s">
        <v>129</v>
      </c>
      <c r="G2009" s="134" t="s">
        <v>129</v>
      </c>
      <c r="H2009" s="171" t="str">
        <f>IFERROR((Table5[[#This Row],[_202340]]-Table5[[#This Row],[_201940]])/Table5[[#This Row],[_201940]]*1,"")</f>
        <v/>
      </c>
    </row>
    <row r="2010" spans="1:8">
      <c r="A2010" s="132">
        <v>188137</v>
      </c>
      <c r="B2010" s="134" t="s">
        <v>1136</v>
      </c>
      <c r="C2010" s="134">
        <v>67</v>
      </c>
      <c r="D2010" s="134">
        <v>129</v>
      </c>
      <c r="E2010" s="134">
        <v>140</v>
      </c>
      <c r="F2010" s="134">
        <v>127</v>
      </c>
      <c r="G2010" s="134">
        <v>97</v>
      </c>
      <c r="H2010" s="171">
        <f>IFERROR((Table5[[#This Row],[_202340]]-Table5[[#This Row],[_201940]])/Table5[[#This Row],[_201940]]*1,"")</f>
        <v>0.44776119402985076</v>
      </c>
    </row>
    <row r="2011" spans="1:8">
      <c r="A2011" s="132">
        <v>188137</v>
      </c>
      <c r="B2011" s="134" t="s">
        <v>1137</v>
      </c>
      <c r="C2011" s="134">
        <v>16</v>
      </c>
      <c r="D2011" s="134">
        <v>25</v>
      </c>
      <c r="E2011" s="134">
        <v>30</v>
      </c>
      <c r="F2011" s="134">
        <v>29</v>
      </c>
      <c r="G2011" s="134">
        <v>21</v>
      </c>
      <c r="H2011" s="171">
        <f>IFERROR((Table5[[#This Row],[_202340]]-Table5[[#This Row],[_201940]])/Table5[[#This Row],[_201940]]*1,"")</f>
        <v>0.3125</v>
      </c>
    </row>
    <row r="2012" spans="1:8">
      <c r="A2012" s="132">
        <v>188137</v>
      </c>
      <c r="B2012" s="134" t="s">
        <v>1138</v>
      </c>
      <c r="C2012" s="134">
        <v>52</v>
      </c>
      <c r="D2012" s="134">
        <v>99</v>
      </c>
      <c r="E2012" s="134">
        <v>105</v>
      </c>
      <c r="F2012" s="134">
        <v>84</v>
      </c>
      <c r="G2012" s="134">
        <v>70</v>
      </c>
      <c r="H2012" s="171">
        <f>IFERROR((Table5[[#This Row],[_202340]]-Table5[[#This Row],[_201940]])/Table5[[#This Row],[_201940]]*1,"")</f>
        <v>0.34615384615384615</v>
      </c>
    </row>
    <row r="2013" spans="1:8" ht="28.5">
      <c r="A2013" s="132">
        <v>188137</v>
      </c>
      <c r="B2013" s="134" t="s">
        <v>1164</v>
      </c>
      <c r="C2013" s="134">
        <v>28</v>
      </c>
      <c r="D2013" s="134">
        <v>53</v>
      </c>
      <c r="E2013" s="134">
        <v>46</v>
      </c>
      <c r="F2013" s="134">
        <v>55</v>
      </c>
      <c r="G2013" s="134">
        <v>39</v>
      </c>
      <c r="H2013" s="171">
        <f>IFERROR((Table5[[#This Row],[_202340]]-Table5[[#This Row],[_201940]])/Table5[[#This Row],[_201940]]*1,"")</f>
        <v>0.39285714285714285</v>
      </c>
    </row>
    <row r="2014" spans="1:8" ht="28.5">
      <c r="A2014" s="132">
        <v>188137</v>
      </c>
      <c r="B2014" s="134" t="s">
        <v>1165</v>
      </c>
      <c r="C2014" s="134" t="s">
        <v>129</v>
      </c>
      <c r="D2014" s="134" t="s">
        <v>129</v>
      </c>
      <c r="E2014" s="134" t="s">
        <v>129</v>
      </c>
      <c r="F2014" s="134" t="s">
        <v>129</v>
      </c>
      <c r="G2014" s="134" t="s">
        <v>129</v>
      </c>
      <c r="H2014" s="171" t="str">
        <f>IFERROR((Table5[[#This Row],[_202340]]-Table5[[#This Row],[_201940]])/Table5[[#This Row],[_201940]]*1,"")</f>
        <v/>
      </c>
    </row>
    <row r="2015" spans="1:8">
      <c r="A2015" s="132">
        <v>188137</v>
      </c>
      <c r="B2015" s="134" t="s">
        <v>1141</v>
      </c>
      <c r="C2015" s="134">
        <v>80</v>
      </c>
      <c r="D2015" s="134">
        <v>152</v>
      </c>
      <c r="E2015" s="134">
        <v>151</v>
      </c>
      <c r="F2015" s="134">
        <v>139</v>
      </c>
      <c r="G2015" s="134">
        <v>109</v>
      </c>
      <c r="H2015" s="171">
        <f>IFERROR((Table5[[#This Row],[_202340]]-Table5[[#This Row],[_201940]])/Table5[[#This Row],[_201940]]*1,"")</f>
        <v>0.36249999999999999</v>
      </c>
    </row>
    <row r="2016" spans="1:8">
      <c r="A2016" s="132">
        <v>188137</v>
      </c>
      <c r="B2016" s="134" t="s">
        <v>1142</v>
      </c>
      <c r="C2016" s="134">
        <v>19</v>
      </c>
      <c r="D2016" s="134">
        <v>30</v>
      </c>
      <c r="E2016" s="134">
        <v>33</v>
      </c>
      <c r="F2016" s="134">
        <v>32</v>
      </c>
      <c r="G2016" s="134">
        <v>24</v>
      </c>
      <c r="H2016" s="171">
        <f>IFERROR((Table5[[#This Row],[_202340]]-Table5[[#This Row],[_201940]])/Table5[[#This Row],[_201940]]*1,"")</f>
        <v>0.26315789473684209</v>
      </c>
    </row>
    <row r="2017" spans="1:8">
      <c r="A2017" s="132">
        <v>188137</v>
      </c>
      <c r="B2017" s="134" t="s">
        <v>1143</v>
      </c>
      <c r="C2017" s="134">
        <v>53</v>
      </c>
      <c r="D2017" s="134">
        <v>100</v>
      </c>
      <c r="E2017" s="134">
        <v>105</v>
      </c>
      <c r="F2017" s="134">
        <v>83</v>
      </c>
      <c r="G2017" s="134">
        <v>72</v>
      </c>
      <c r="H2017" s="171">
        <f>IFERROR((Table5[[#This Row],[_202340]]-Table5[[#This Row],[_201940]])/Table5[[#This Row],[_201940]]*1,"")</f>
        <v>0.35849056603773582</v>
      </c>
    </row>
    <row r="2018" spans="1:8" ht="28.5">
      <c r="A2018" s="132">
        <v>188137</v>
      </c>
      <c r="B2018" s="134" t="s">
        <v>1166</v>
      </c>
      <c r="C2018" s="134">
        <v>30</v>
      </c>
      <c r="D2018" s="134">
        <v>56</v>
      </c>
      <c r="E2018" s="134">
        <v>48</v>
      </c>
      <c r="F2018" s="134">
        <v>61</v>
      </c>
      <c r="G2018" s="134">
        <v>47</v>
      </c>
      <c r="H2018" s="171">
        <f>IFERROR((Table5[[#This Row],[_202340]]-Table5[[#This Row],[_201940]])/Table5[[#This Row],[_201940]]*1,"")</f>
        <v>0.56666666666666665</v>
      </c>
    </row>
    <row r="2019" spans="1:8" ht="28.5">
      <c r="A2019" s="132">
        <v>188137</v>
      </c>
      <c r="B2019" s="134" t="s">
        <v>1167</v>
      </c>
      <c r="C2019" s="134" t="s">
        <v>129</v>
      </c>
      <c r="D2019" s="134" t="s">
        <v>129</v>
      </c>
      <c r="E2019" s="134" t="s">
        <v>129</v>
      </c>
      <c r="F2019" s="134" t="s">
        <v>129</v>
      </c>
      <c r="G2019" s="134" t="s">
        <v>129</v>
      </c>
      <c r="H2019" s="171" t="str">
        <f>IFERROR((Table5[[#This Row],[_202340]]-Table5[[#This Row],[_201940]])/Table5[[#This Row],[_201940]]*1,"")</f>
        <v/>
      </c>
    </row>
    <row r="2020" spans="1:8">
      <c r="A2020" s="132">
        <v>188137</v>
      </c>
      <c r="B2020" s="134" t="s">
        <v>1146</v>
      </c>
      <c r="C2020" s="134">
        <v>83</v>
      </c>
      <c r="D2020" s="134">
        <v>156</v>
      </c>
      <c r="E2020" s="134">
        <v>153</v>
      </c>
      <c r="F2020" s="134">
        <v>144</v>
      </c>
      <c r="G2020" s="134">
        <v>119</v>
      </c>
      <c r="H2020" s="171">
        <f>IFERROR((Table5[[#This Row],[_202340]]-Table5[[#This Row],[_201940]])/Table5[[#This Row],[_201940]]*1,"")</f>
        <v>0.43373493975903615</v>
      </c>
    </row>
    <row r="2021" spans="1:8" ht="28.5">
      <c r="A2021" s="132">
        <v>188137</v>
      </c>
      <c r="B2021" s="134" t="s">
        <v>1147</v>
      </c>
      <c r="C2021" s="134">
        <v>11</v>
      </c>
      <c r="D2021" s="134">
        <v>8</v>
      </c>
      <c r="E2021" s="134">
        <v>6</v>
      </c>
      <c r="F2021" s="134">
        <v>15</v>
      </c>
      <c r="G2021" s="134">
        <v>4</v>
      </c>
      <c r="H2021" s="171">
        <f>IFERROR((Table5[[#This Row],[_202340]]-Table5[[#This Row],[_201940]])/Table5[[#This Row],[_201940]]*1,"")</f>
        <v>-0.63636363636363635</v>
      </c>
    </row>
    <row r="2022" spans="1:8" ht="28.5">
      <c r="A2022" s="132">
        <v>188137</v>
      </c>
      <c r="B2022" s="134" t="s">
        <v>1148</v>
      </c>
      <c r="C2022" s="134">
        <v>147</v>
      </c>
      <c r="D2022" s="134">
        <v>156</v>
      </c>
      <c r="E2022" s="134">
        <v>130</v>
      </c>
      <c r="F2022" s="134">
        <v>126</v>
      </c>
      <c r="G2022" s="134">
        <v>134</v>
      </c>
      <c r="H2022" s="171">
        <f>IFERROR((Table5[[#This Row],[_202340]]-Table5[[#This Row],[_201940]])/Table5[[#This Row],[_201940]]*1,"")</f>
        <v>-8.8435374149659865E-2</v>
      </c>
    </row>
    <row r="2023" spans="1:8" ht="28.5">
      <c r="A2023" s="132">
        <v>188137</v>
      </c>
      <c r="B2023" s="134" t="s">
        <v>1149</v>
      </c>
      <c r="C2023" s="134">
        <v>186</v>
      </c>
      <c r="D2023" s="134">
        <v>189</v>
      </c>
      <c r="E2023" s="134">
        <v>171</v>
      </c>
      <c r="F2023" s="134">
        <v>146</v>
      </c>
      <c r="G2023" s="134">
        <v>200</v>
      </c>
      <c r="H2023" s="171">
        <f>IFERROR((Table5[[#This Row],[_202340]]-Table5[[#This Row],[_201940]])/Table5[[#This Row],[_201940]]*1,"")</f>
        <v>7.5268817204301078E-2</v>
      </c>
    </row>
    <row r="2024" spans="1:8" ht="28.5">
      <c r="A2024" s="132">
        <v>188137</v>
      </c>
      <c r="B2024" s="134" t="s">
        <v>1150</v>
      </c>
      <c r="C2024" s="134">
        <v>344</v>
      </c>
      <c r="D2024" s="134">
        <v>353</v>
      </c>
      <c r="E2024" s="134">
        <v>307</v>
      </c>
      <c r="F2024" s="134">
        <v>287</v>
      </c>
      <c r="G2024" s="134">
        <v>338</v>
      </c>
      <c r="H2024" s="171">
        <f>IFERROR((Table5[[#This Row],[_202340]]-Table5[[#This Row],[_201940]])/Table5[[#This Row],[_201940]]*1,"")</f>
        <v>-1.7441860465116279E-2</v>
      </c>
    </row>
    <row r="2025" spans="1:8">
      <c r="A2025" s="132">
        <v>188137</v>
      </c>
      <c r="B2025" s="134" t="s">
        <v>1151</v>
      </c>
      <c r="C2025" s="134">
        <v>19</v>
      </c>
      <c r="D2025" s="134">
        <v>31</v>
      </c>
      <c r="E2025" s="134">
        <v>33</v>
      </c>
      <c r="F2025" s="134">
        <v>33</v>
      </c>
      <c r="G2025" s="134">
        <v>26</v>
      </c>
      <c r="H2025" s="171">
        <f>IFERROR((Table5[[#This Row],[_202340]]-Table5[[#This Row],[_201940]])/Table5[[#This Row],[_201940]]*1,"")</f>
        <v>0.36842105263157893</v>
      </c>
    </row>
    <row r="2026" spans="1:8" ht="28.5">
      <c r="A2026" s="132">
        <v>188137</v>
      </c>
      <c r="B2026" s="134" t="s">
        <v>1152</v>
      </c>
      <c r="C2026" s="134">
        <v>37</v>
      </c>
      <c r="D2026" s="134">
        <v>32</v>
      </c>
      <c r="E2026" s="134">
        <v>30</v>
      </c>
      <c r="F2026" s="134">
        <v>33</v>
      </c>
      <c r="G2026" s="134">
        <v>30</v>
      </c>
      <c r="H2026" s="171">
        <f>IFERROR((Table5[[#This Row],[_202340]]-Table5[[#This Row],[_201940]])/Table5[[#This Row],[_201940]]*1,"")</f>
        <v>-0.1891891891891892</v>
      </c>
    </row>
    <row r="2027" spans="1:8" ht="28.5">
      <c r="A2027" s="132">
        <v>188137</v>
      </c>
      <c r="B2027" s="134" t="s">
        <v>1153</v>
      </c>
      <c r="C2027" s="134">
        <v>3</v>
      </c>
      <c r="D2027" s="134">
        <v>2</v>
      </c>
      <c r="E2027" s="134">
        <v>1</v>
      </c>
      <c r="F2027" s="134">
        <v>3</v>
      </c>
      <c r="G2027" s="134">
        <v>1</v>
      </c>
      <c r="H2027" s="171">
        <f>IFERROR((Table5[[#This Row],[_202340]]-Table5[[#This Row],[_201940]])/Table5[[#This Row],[_201940]]*1,"")</f>
        <v>-0.66666666666666663</v>
      </c>
    </row>
    <row r="2028" spans="1:8" ht="28.5">
      <c r="A2028" s="132">
        <v>188137</v>
      </c>
      <c r="B2028" s="134" t="s">
        <v>1154</v>
      </c>
      <c r="C2028" s="134">
        <v>34</v>
      </c>
      <c r="D2028" s="134">
        <v>31</v>
      </c>
      <c r="E2028" s="134">
        <v>28</v>
      </c>
      <c r="F2028" s="134">
        <v>29</v>
      </c>
      <c r="G2028" s="134">
        <v>29</v>
      </c>
      <c r="H2028" s="171">
        <f>IFERROR((Table5[[#This Row],[_202340]]-Table5[[#This Row],[_201940]])/Table5[[#This Row],[_201940]]*1,"")</f>
        <v>-0.14705882352941177</v>
      </c>
    </row>
    <row r="2029" spans="1:8" ht="28.5">
      <c r="A2029" s="132">
        <v>188137</v>
      </c>
      <c r="B2029" s="134" t="s">
        <v>1155</v>
      </c>
      <c r="C2029" s="134">
        <v>44</v>
      </c>
      <c r="D2029" s="134">
        <v>37</v>
      </c>
      <c r="E2029" s="134">
        <v>37</v>
      </c>
      <c r="F2029" s="134">
        <v>34</v>
      </c>
      <c r="G2029" s="134">
        <v>44</v>
      </c>
      <c r="H2029" s="171">
        <f>IFERROR((Table5[[#This Row],[_202340]]-Table5[[#This Row],[_201940]])/Table5[[#This Row],[_201940]]*1,"")</f>
        <v>0</v>
      </c>
    </row>
    <row r="2030" spans="1:8">
      <c r="A2030" s="132">
        <v>190619</v>
      </c>
      <c r="B2030" s="134" t="s">
        <v>1179</v>
      </c>
      <c r="C2030" s="134">
        <v>691</v>
      </c>
      <c r="D2030" s="134">
        <v>565</v>
      </c>
      <c r="E2030" s="134">
        <v>566</v>
      </c>
      <c r="F2030" s="134">
        <v>445</v>
      </c>
      <c r="G2030" s="134">
        <v>482</v>
      </c>
      <c r="H2030" s="171">
        <f>IFERROR((Table5[[#This Row],[_202340]]-Table5[[#This Row],[_201940]])/Table5[[#This Row],[_201940]]*1,"")</f>
        <v>-0.3024602026049204</v>
      </c>
    </row>
    <row r="2031" spans="1:8">
      <c r="A2031" s="132">
        <v>190619</v>
      </c>
      <c r="B2031" s="134" t="s">
        <v>1131</v>
      </c>
      <c r="C2031" s="134">
        <v>0</v>
      </c>
      <c r="D2031" s="134">
        <v>0</v>
      </c>
      <c r="E2031" s="134">
        <v>0</v>
      </c>
      <c r="F2031" s="134">
        <v>0</v>
      </c>
      <c r="G2031" s="134">
        <v>0</v>
      </c>
      <c r="H2031" s="171" t="str">
        <f>IFERROR((Table5[[#This Row],[_202340]]-Table5[[#This Row],[_201940]])/Table5[[#This Row],[_201940]]*1,"")</f>
        <v/>
      </c>
    </row>
    <row r="2032" spans="1:8">
      <c r="A2032" s="132">
        <v>190619</v>
      </c>
      <c r="B2032" s="134" t="s">
        <v>1132</v>
      </c>
      <c r="C2032" s="134">
        <v>691</v>
      </c>
      <c r="D2032" s="134">
        <v>565</v>
      </c>
      <c r="E2032" s="134">
        <v>566</v>
      </c>
      <c r="F2032" s="134">
        <v>445</v>
      </c>
      <c r="G2032" s="134">
        <v>482</v>
      </c>
      <c r="H2032" s="171">
        <f>IFERROR((Table5[[#This Row],[_202340]]-Table5[[#This Row],[_201940]])/Table5[[#This Row],[_201940]]*1,"")</f>
        <v>-0.3024602026049204</v>
      </c>
    </row>
    <row r="2033" spans="1:8">
      <c r="A2033" s="132">
        <v>190619</v>
      </c>
      <c r="B2033" s="134" t="s">
        <v>1133</v>
      </c>
      <c r="C2033" s="134">
        <v>1</v>
      </c>
      <c r="D2033" s="134">
        <v>0</v>
      </c>
      <c r="E2033" s="134">
        <v>0</v>
      </c>
      <c r="F2033" s="134">
        <v>1</v>
      </c>
      <c r="G2033" s="134">
        <v>1</v>
      </c>
      <c r="H2033" s="171">
        <f>IFERROR((Table5[[#This Row],[_202340]]-Table5[[#This Row],[_201940]])/Table5[[#This Row],[_201940]]*1,"")</f>
        <v>0</v>
      </c>
    </row>
    <row r="2034" spans="1:8" ht="28.5">
      <c r="A2034" s="132">
        <v>190619</v>
      </c>
      <c r="B2034" s="134" t="s">
        <v>1162</v>
      </c>
      <c r="C2034" s="134">
        <v>138</v>
      </c>
      <c r="D2034" s="134">
        <v>97</v>
      </c>
      <c r="E2034" s="134">
        <v>99</v>
      </c>
      <c r="F2034" s="134">
        <v>71</v>
      </c>
      <c r="G2034" s="134">
        <v>79</v>
      </c>
      <c r="H2034" s="171">
        <f>IFERROR((Table5[[#This Row],[_202340]]-Table5[[#This Row],[_201940]])/Table5[[#This Row],[_201940]]*1,"")</f>
        <v>-0.42753623188405798</v>
      </c>
    </row>
    <row r="2035" spans="1:8" ht="28.5">
      <c r="A2035" s="132">
        <v>190619</v>
      </c>
      <c r="B2035" s="134" t="s">
        <v>1163</v>
      </c>
      <c r="C2035" s="134" t="s">
        <v>129</v>
      </c>
      <c r="D2035" s="134" t="s">
        <v>129</v>
      </c>
      <c r="E2035" s="134" t="s">
        <v>129</v>
      </c>
      <c r="F2035" s="134" t="s">
        <v>129</v>
      </c>
      <c r="G2035" s="134" t="s">
        <v>129</v>
      </c>
      <c r="H2035" s="171" t="str">
        <f>IFERROR((Table5[[#This Row],[_202340]]-Table5[[#This Row],[_201940]])/Table5[[#This Row],[_201940]]*1,"")</f>
        <v/>
      </c>
    </row>
    <row r="2036" spans="1:8">
      <c r="A2036" s="132">
        <v>190619</v>
      </c>
      <c r="B2036" s="134" t="s">
        <v>1136</v>
      </c>
      <c r="C2036" s="134">
        <v>139</v>
      </c>
      <c r="D2036" s="134">
        <v>97</v>
      </c>
      <c r="E2036" s="134">
        <v>99</v>
      </c>
      <c r="F2036" s="134">
        <v>72</v>
      </c>
      <c r="G2036" s="134">
        <v>80</v>
      </c>
      <c r="H2036" s="171">
        <f>IFERROR((Table5[[#This Row],[_202340]]-Table5[[#This Row],[_201940]])/Table5[[#This Row],[_201940]]*1,"")</f>
        <v>-0.42446043165467628</v>
      </c>
    </row>
    <row r="2037" spans="1:8">
      <c r="A2037" s="132">
        <v>190619</v>
      </c>
      <c r="B2037" s="134" t="s">
        <v>1137</v>
      </c>
      <c r="C2037" s="134">
        <v>20</v>
      </c>
      <c r="D2037" s="134">
        <v>17</v>
      </c>
      <c r="E2037" s="134">
        <v>17</v>
      </c>
      <c r="F2037" s="134">
        <v>16</v>
      </c>
      <c r="G2037" s="134">
        <v>17</v>
      </c>
      <c r="H2037" s="171">
        <f>IFERROR((Table5[[#This Row],[_202340]]-Table5[[#This Row],[_201940]])/Table5[[#This Row],[_201940]]*1,"")</f>
        <v>-0.15</v>
      </c>
    </row>
    <row r="2038" spans="1:8">
      <c r="A2038" s="132">
        <v>190619</v>
      </c>
      <c r="B2038" s="134" t="s">
        <v>1138</v>
      </c>
      <c r="C2038" s="134">
        <v>1</v>
      </c>
      <c r="D2038" s="134">
        <v>0</v>
      </c>
      <c r="E2038" s="134">
        <v>0</v>
      </c>
      <c r="F2038" s="134">
        <v>1</v>
      </c>
      <c r="G2038" s="134">
        <v>1</v>
      </c>
      <c r="H2038" s="171">
        <f>IFERROR((Table5[[#This Row],[_202340]]-Table5[[#This Row],[_201940]])/Table5[[#This Row],[_201940]]*1,"")</f>
        <v>0</v>
      </c>
    </row>
    <row r="2039" spans="1:8" ht="28.5">
      <c r="A2039" s="132">
        <v>190619</v>
      </c>
      <c r="B2039" s="134" t="s">
        <v>1164</v>
      </c>
      <c r="C2039" s="134">
        <v>172</v>
      </c>
      <c r="D2039" s="134">
        <v>127</v>
      </c>
      <c r="E2039" s="134">
        <v>124</v>
      </c>
      <c r="F2039" s="134">
        <v>89</v>
      </c>
      <c r="G2039" s="134">
        <v>101</v>
      </c>
      <c r="H2039" s="171">
        <f>IFERROR((Table5[[#This Row],[_202340]]-Table5[[#This Row],[_201940]])/Table5[[#This Row],[_201940]]*1,"")</f>
        <v>-0.41279069767441862</v>
      </c>
    </row>
    <row r="2040" spans="1:8" ht="28.5">
      <c r="A2040" s="132">
        <v>190619</v>
      </c>
      <c r="B2040" s="134" t="s">
        <v>1165</v>
      </c>
      <c r="C2040" s="134" t="s">
        <v>129</v>
      </c>
      <c r="D2040" s="134" t="s">
        <v>129</v>
      </c>
      <c r="E2040" s="134" t="s">
        <v>129</v>
      </c>
      <c r="F2040" s="134" t="s">
        <v>129</v>
      </c>
      <c r="G2040" s="134" t="s">
        <v>129</v>
      </c>
      <c r="H2040" s="171" t="str">
        <f>IFERROR((Table5[[#This Row],[_202340]]-Table5[[#This Row],[_201940]])/Table5[[#This Row],[_201940]]*1,"")</f>
        <v/>
      </c>
    </row>
    <row r="2041" spans="1:8">
      <c r="A2041" s="132">
        <v>190619</v>
      </c>
      <c r="B2041" s="134" t="s">
        <v>1141</v>
      </c>
      <c r="C2041" s="134">
        <v>173</v>
      </c>
      <c r="D2041" s="134">
        <v>127</v>
      </c>
      <c r="E2041" s="134">
        <v>124</v>
      </c>
      <c r="F2041" s="134">
        <v>90</v>
      </c>
      <c r="G2041" s="134">
        <v>102</v>
      </c>
      <c r="H2041" s="171">
        <f>IFERROR((Table5[[#This Row],[_202340]]-Table5[[#This Row],[_201940]])/Table5[[#This Row],[_201940]]*1,"")</f>
        <v>-0.41040462427745666</v>
      </c>
    </row>
    <row r="2042" spans="1:8">
      <c r="A2042" s="132">
        <v>190619</v>
      </c>
      <c r="B2042" s="134" t="s">
        <v>1142</v>
      </c>
      <c r="C2042" s="134">
        <v>25</v>
      </c>
      <c r="D2042" s="134">
        <v>22</v>
      </c>
      <c r="E2042" s="134">
        <v>22</v>
      </c>
      <c r="F2042" s="134">
        <v>20</v>
      </c>
      <c r="G2042" s="134">
        <v>21</v>
      </c>
      <c r="H2042" s="171">
        <f>IFERROR((Table5[[#This Row],[_202340]]-Table5[[#This Row],[_201940]])/Table5[[#This Row],[_201940]]*1,"")</f>
        <v>-0.16</v>
      </c>
    </row>
    <row r="2043" spans="1:8">
      <c r="A2043" s="132">
        <v>190619</v>
      </c>
      <c r="B2043" s="134" t="s">
        <v>1143</v>
      </c>
      <c r="C2043" s="134">
        <v>1</v>
      </c>
      <c r="D2043" s="134">
        <v>0</v>
      </c>
      <c r="E2043" s="134">
        <v>0</v>
      </c>
      <c r="F2043" s="134">
        <v>1</v>
      </c>
      <c r="G2043" s="134">
        <v>1</v>
      </c>
      <c r="H2043" s="171">
        <f>IFERROR((Table5[[#This Row],[_202340]]-Table5[[#This Row],[_201940]])/Table5[[#This Row],[_201940]]*1,"")</f>
        <v>0</v>
      </c>
    </row>
    <row r="2044" spans="1:8" ht="28.5">
      <c r="A2044" s="132">
        <v>190619</v>
      </c>
      <c r="B2044" s="134" t="s">
        <v>1166</v>
      </c>
      <c r="C2044" s="134">
        <v>183</v>
      </c>
      <c r="D2044" s="134">
        <v>137</v>
      </c>
      <c r="E2044" s="134">
        <v>130</v>
      </c>
      <c r="F2044" s="134">
        <v>95</v>
      </c>
      <c r="G2044" s="134">
        <v>107</v>
      </c>
      <c r="H2044" s="171">
        <f>IFERROR((Table5[[#This Row],[_202340]]-Table5[[#This Row],[_201940]])/Table5[[#This Row],[_201940]]*1,"")</f>
        <v>-0.41530054644808745</v>
      </c>
    </row>
    <row r="2045" spans="1:8" ht="28.5">
      <c r="A2045" s="132">
        <v>190619</v>
      </c>
      <c r="B2045" s="134" t="s">
        <v>1167</v>
      </c>
      <c r="C2045" s="134" t="s">
        <v>129</v>
      </c>
      <c r="D2045" s="134" t="s">
        <v>129</v>
      </c>
      <c r="E2045" s="134" t="s">
        <v>129</v>
      </c>
      <c r="F2045" s="134" t="s">
        <v>129</v>
      </c>
      <c r="G2045" s="134" t="s">
        <v>129</v>
      </c>
      <c r="H2045" s="171" t="str">
        <f>IFERROR((Table5[[#This Row],[_202340]]-Table5[[#This Row],[_201940]])/Table5[[#This Row],[_201940]]*1,"")</f>
        <v/>
      </c>
    </row>
    <row r="2046" spans="1:8">
      <c r="A2046" s="132">
        <v>190619</v>
      </c>
      <c r="B2046" s="134" t="s">
        <v>1146</v>
      </c>
      <c r="C2046" s="134">
        <v>184</v>
      </c>
      <c r="D2046" s="134">
        <v>137</v>
      </c>
      <c r="E2046" s="134">
        <v>130</v>
      </c>
      <c r="F2046" s="134">
        <v>96</v>
      </c>
      <c r="G2046" s="134">
        <v>108</v>
      </c>
      <c r="H2046" s="171">
        <f>IFERROR((Table5[[#This Row],[_202340]]-Table5[[#This Row],[_201940]])/Table5[[#This Row],[_201940]]*1,"")</f>
        <v>-0.41304347826086957</v>
      </c>
    </row>
    <row r="2047" spans="1:8" ht="28.5">
      <c r="A2047" s="132">
        <v>190619</v>
      </c>
      <c r="B2047" s="134" t="s">
        <v>1147</v>
      </c>
      <c r="C2047" s="134">
        <v>10</v>
      </c>
      <c r="D2047" s="134">
        <v>8</v>
      </c>
      <c r="E2047" s="134">
        <v>4</v>
      </c>
      <c r="F2047" s="134">
        <v>6</v>
      </c>
      <c r="G2047" s="134">
        <v>4</v>
      </c>
      <c r="H2047" s="171">
        <f>IFERROR((Table5[[#This Row],[_202340]]-Table5[[#This Row],[_201940]])/Table5[[#This Row],[_201940]]*1,"")</f>
        <v>-0.6</v>
      </c>
    </row>
    <row r="2048" spans="1:8" ht="28.5">
      <c r="A2048" s="132">
        <v>190619</v>
      </c>
      <c r="B2048" s="134" t="s">
        <v>1148</v>
      </c>
      <c r="C2048" s="134">
        <v>238</v>
      </c>
      <c r="D2048" s="134">
        <v>215</v>
      </c>
      <c r="E2048" s="134">
        <v>229</v>
      </c>
      <c r="F2048" s="134">
        <v>176</v>
      </c>
      <c r="G2048" s="134">
        <v>179</v>
      </c>
      <c r="H2048" s="171">
        <f>IFERROR((Table5[[#This Row],[_202340]]-Table5[[#This Row],[_201940]])/Table5[[#This Row],[_201940]]*1,"")</f>
        <v>-0.24789915966386555</v>
      </c>
    </row>
    <row r="2049" spans="1:8" ht="28.5">
      <c r="A2049" s="132">
        <v>190619</v>
      </c>
      <c r="B2049" s="134" t="s">
        <v>1149</v>
      </c>
      <c r="C2049" s="134">
        <v>259</v>
      </c>
      <c r="D2049" s="134">
        <v>205</v>
      </c>
      <c r="E2049" s="134">
        <v>203</v>
      </c>
      <c r="F2049" s="134">
        <v>167</v>
      </c>
      <c r="G2049" s="134">
        <v>191</v>
      </c>
      <c r="H2049" s="171">
        <f>IFERROR((Table5[[#This Row],[_202340]]-Table5[[#This Row],[_201940]])/Table5[[#This Row],[_201940]]*1,"")</f>
        <v>-0.26254826254826252</v>
      </c>
    </row>
    <row r="2050" spans="1:8" ht="28.5">
      <c r="A2050" s="132">
        <v>190619</v>
      </c>
      <c r="B2050" s="134" t="s">
        <v>1150</v>
      </c>
      <c r="C2050" s="134">
        <v>507</v>
      </c>
      <c r="D2050" s="134">
        <v>428</v>
      </c>
      <c r="E2050" s="134">
        <v>436</v>
      </c>
      <c r="F2050" s="134">
        <v>349</v>
      </c>
      <c r="G2050" s="134">
        <v>374</v>
      </c>
      <c r="H2050" s="171">
        <f>IFERROR((Table5[[#This Row],[_202340]]-Table5[[#This Row],[_201940]])/Table5[[#This Row],[_201940]]*1,"")</f>
        <v>-0.26232741617357003</v>
      </c>
    </row>
    <row r="2051" spans="1:8">
      <c r="A2051" s="132">
        <v>190619</v>
      </c>
      <c r="B2051" s="134" t="s">
        <v>1151</v>
      </c>
      <c r="C2051" s="134">
        <v>27</v>
      </c>
      <c r="D2051" s="134">
        <v>24</v>
      </c>
      <c r="E2051" s="134">
        <v>23</v>
      </c>
      <c r="F2051" s="134">
        <v>22</v>
      </c>
      <c r="G2051" s="134">
        <v>22</v>
      </c>
      <c r="H2051" s="171">
        <f>IFERROR((Table5[[#This Row],[_202340]]-Table5[[#This Row],[_201940]])/Table5[[#This Row],[_201940]]*1,"")</f>
        <v>-0.18518518518518517</v>
      </c>
    </row>
    <row r="2052" spans="1:8" ht="28.5">
      <c r="A2052" s="132">
        <v>190619</v>
      </c>
      <c r="B2052" s="134" t="s">
        <v>1152</v>
      </c>
      <c r="C2052" s="134">
        <v>36</v>
      </c>
      <c r="D2052" s="134">
        <v>39</v>
      </c>
      <c r="E2052" s="134">
        <v>41</v>
      </c>
      <c r="F2052" s="134">
        <v>41</v>
      </c>
      <c r="G2052" s="134">
        <v>38</v>
      </c>
      <c r="H2052" s="171">
        <f>IFERROR((Table5[[#This Row],[_202340]]-Table5[[#This Row],[_201940]])/Table5[[#This Row],[_201940]]*1,"")</f>
        <v>5.5555555555555552E-2</v>
      </c>
    </row>
    <row r="2053" spans="1:8" ht="28.5">
      <c r="A2053" s="132">
        <v>190619</v>
      </c>
      <c r="B2053" s="134" t="s">
        <v>1153</v>
      </c>
      <c r="C2053" s="134">
        <v>1</v>
      </c>
      <c r="D2053" s="134">
        <v>1</v>
      </c>
      <c r="E2053" s="134">
        <v>1</v>
      </c>
      <c r="F2053" s="134">
        <v>1</v>
      </c>
      <c r="G2053" s="134">
        <v>1</v>
      </c>
      <c r="H2053" s="171">
        <f>IFERROR((Table5[[#This Row],[_202340]]-Table5[[#This Row],[_201940]])/Table5[[#This Row],[_201940]]*1,"")</f>
        <v>0</v>
      </c>
    </row>
    <row r="2054" spans="1:8" ht="28.5">
      <c r="A2054" s="132">
        <v>190619</v>
      </c>
      <c r="B2054" s="134" t="s">
        <v>1154</v>
      </c>
      <c r="C2054" s="134">
        <v>34</v>
      </c>
      <c r="D2054" s="134">
        <v>38</v>
      </c>
      <c r="E2054" s="134">
        <v>40</v>
      </c>
      <c r="F2054" s="134">
        <v>40</v>
      </c>
      <c r="G2054" s="134">
        <v>37</v>
      </c>
      <c r="H2054" s="171">
        <f>IFERROR((Table5[[#This Row],[_202340]]-Table5[[#This Row],[_201940]])/Table5[[#This Row],[_201940]]*1,"")</f>
        <v>8.8235294117647065E-2</v>
      </c>
    </row>
    <row r="2055" spans="1:8" ht="28.5">
      <c r="A2055" s="132">
        <v>190619</v>
      </c>
      <c r="B2055" s="134" t="s">
        <v>1155</v>
      </c>
      <c r="C2055" s="134">
        <v>37</v>
      </c>
      <c r="D2055" s="134">
        <v>36</v>
      </c>
      <c r="E2055" s="134">
        <v>36</v>
      </c>
      <c r="F2055" s="134">
        <v>38</v>
      </c>
      <c r="G2055" s="134">
        <v>40</v>
      </c>
      <c r="H2055" s="171">
        <f>IFERROR((Table5[[#This Row],[_202340]]-Table5[[#This Row],[_201940]])/Table5[[#This Row],[_201940]]*1,"")</f>
        <v>8.1081081081081086E-2</v>
      </c>
    </row>
    <row r="2056" spans="1:8">
      <c r="A2056" s="132">
        <v>193283</v>
      </c>
      <c r="B2056" s="134" t="s">
        <v>1179</v>
      </c>
      <c r="C2056" s="134">
        <v>158</v>
      </c>
      <c r="D2056" s="134">
        <v>176</v>
      </c>
      <c r="E2056" s="134">
        <v>119</v>
      </c>
      <c r="F2056" s="134">
        <v>100</v>
      </c>
      <c r="G2056" s="134">
        <v>93</v>
      </c>
      <c r="H2056" s="171">
        <f>IFERROR((Table5[[#This Row],[_202340]]-Table5[[#This Row],[_201940]])/Table5[[#This Row],[_201940]]*1,"")</f>
        <v>-0.41139240506329117</v>
      </c>
    </row>
    <row r="2057" spans="1:8">
      <c r="A2057" s="132">
        <v>193283</v>
      </c>
      <c r="B2057" s="134" t="s">
        <v>1131</v>
      </c>
      <c r="C2057" s="134">
        <v>0</v>
      </c>
      <c r="D2057" s="134">
        <v>0</v>
      </c>
      <c r="E2057" s="134">
        <v>0</v>
      </c>
      <c r="F2057" s="134">
        <v>0</v>
      </c>
      <c r="G2057" s="134">
        <v>0</v>
      </c>
      <c r="H2057" s="171" t="str">
        <f>IFERROR((Table5[[#This Row],[_202340]]-Table5[[#This Row],[_201940]])/Table5[[#This Row],[_201940]]*1,"")</f>
        <v/>
      </c>
    </row>
    <row r="2058" spans="1:8">
      <c r="A2058" s="132">
        <v>193283</v>
      </c>
      <c r="B2058" s="134" t="s">
        <v>1132</v>
      </c>
      <c r="C2058" s="134">
        <v>158</v>
      </c>
      <c r="D2058" s="134">
        <v>176</v>
      </c>
      <c r="E2058" s="134">
        <v>119</v>
      </c>
      <c r="F2058" s="134">
        <v>100</v>
      </c>
      <c r="G2058" s="134">
        <v>93</v>
      </c>
      <c r="H2058" s="171">
        <f>IFERROR((Table5[[#This Row],[_202340]]-Table5[[#This Row],[_201940]])/Table5[[#This Row],[_201940]]*1,"")</f>
        <v>-0.41139240506329117</v>
      </c>
    </row>
    <row r="2059" spans="1:8">
      <c r="A2059" s="132">
        <v>193283</v>
      </c>
      <c r="B2059" s="134" t="s">
        <v>1133</v>
      </c>
      <c r="C2059" s="134">
        <v>0</v>
      </c>
      <c r="D2059" s="134">
        <v>7</v>
      </c>
      <c r="E2059" s="134">
        <v>6</v>
      </c>
      <c r="F2059" s="134">
        <v>2</v>
      </c>
      <c r="G2059" s="134">
        <v>3</v>
      </c>
      <c r="H2059" s="171" t="str">
        <f>IFERROR((Table5[[#This Row],[_202340]]-Table5[[#This Row],[_201940]])/Table5[[#This Row],[_201940]]*1,"")</f>
        <v/>
      </c>
    </row>
    <row r="2060" spans="1:8" ht="28.5">
      <c r="A2060" s="132">
        <v>193283</v>
      </c>
      <c r="B2060" s="134" t="s">
        <v>1162</v>
      </c>
      <c r="C2060" s="134">
        <v>31</v>
      </c>
      <c r="D2060" s="134">
        <v>37</v>
      </c>
      <c r="E2060" s="134">
        <v>31</v>
      </c>
      <c r="F2060" s="134">
        <v>21</v>
      </c>
      <c r="G2060" s="134">
        <v>25</v>
      </c>
      <c r="H2060" s="171">
        <f>IFERROR((Table5[[#This Row],[_202340]]-Table5[[#This Row],[_201940]])/Table5[[#This Row],[_201940]]*1,"")</f>
        <v>-0.19354838709677419</v>
      </c>
    </row>
    <row r="2061" spans="1:8" ht="28.5">
      <c r="A2061" s="132">
        <v>193283</v>
      </c>
      <c r="B2061" s="134" t="s">
        <v>1163</v>
      </c>
      <c r="C2061" s="134" t="s">
        <v>129</v>
      </c>
      <c r="D2061" s="134" t="s">
        <v>129</v>
      </c>
      <c r="E2061" s="134" t="s">
        <v>129</v>
      </c>
      <c r="F2061" s="134" t="s">
        <v>129</v>
      </c>
      <c r="G2061" s="134" t="s">
        <v>129</v>
      </c>
      <c r="H2061" s="171" t="str">
        <f>IFERROR((Table5[[#This Row],[_202340]]-Table5[[#This Row],[_201940]])/Table5[[#This Row],[_201940]]*1,"")</f>
        <v/>
      </c>
    </row>
    <row r="2062" spans="1:8">
      <c r="A2062" s="132">
        <v>193283</v>
      </c>
      <c r="B2062" s="134" t="s">
        <v>1136</v>
      </c>
      <c r="C2062" s="134">
        <v>31</v>
      </c>
      <c r="D2062" s="134">
        <v>44</v>
      </c>
      <c r="E2062" s="134">
        <v>37</v>
      </c>
      <c r="F2062" s="134">
        <v>23</v>
      </c>
      <c r="G2062" s="134">
        <v>28</v>
      </c>
      <c r="H2062" s="171">
        <f>IFERROR((Table5[[#This Row],[_202340]]-Table5[[#This Row],[_201940]])/Table5[[#This Row],[_201940]]*1,"")</f>
        <v>-9.6774193548387094E-2</v>
      </c>
    </row>
    <row r="2063" spans="1:8">
      <c r="A2063" s="132">
        <v>193283</v>
      </c>
      <c r="B2063" s="134" t="s">
        <v>1137</v>
      </c>
      <c r="C2063" s="134">
        <v>20</v>
      </c>
      <c r="D2063" s="134">
        <v>25</v>
      </c>
      <c r="E2063" s="134">
        <v>31</v>
      </c>
      <c r="F2063" s="134">
        <v>23</v>
      </c>
      <c r="G2063" s="134">
        <v>30</v>
      </c>
      <c r="H2063" s="171">
        <f>IFERROR((Table5[[#This Row],[_202340]]-Table5[[#This Row],[_201940]])/Table5[[#This Row],[_201940]]*1,"")</f>
        <v>0.5</v>
      </c>
    </row>
    <row r="2064" spans="1:8">
      <c r="A2064" s="132">
        <v>193283</v>
      </c>
      <c r="B2064" s="134" t="s">
        <v>1138</v>
      </c>
      <c r="C2064" s="134">
        <v>0</v>
      </c>
      <c r="D2064" s="134">
        <v>6</v>
      </c>
      <c r="E2064" s="134">
        <v>7</v>
      </c>
      <c r="F2064" s="134">
        <v>3</v>
      </c>
      <c r="G2064" s="134">
        <v>3</v>
      </c>
      <c r="H2064" s="171" t="str">
        <f>IFERROR((Table5[[#This Row],[_202340]]-Table5[[#This Row],[_201940]])/Table5[[#This Row],[_201940]]*1,"")</f>
        <v/>
      </c>
    </row>
    <row r="2065" spans="1:8" ht="28.5">
      <c r="A2065" s="132">
        <v>193283</v>
      </c>
      <c r="B2065" s="134" t="s">
        <v>1164</v>
      </c>
      <c r="C2065" s="134">
        <v>37</v>
      </c>
      <c r="D2065" s="134">
        <v>45</v>
      </c>
      <c r="E2065" s="134">
        <v>34</v>
      </c>
      <c r="F2065" s="134">
        <v>28</v>
      </c>
      <c r="G2065" s="134">
        <v>28</v>
      </c>
      <c r="H2065" s="171">
        <f>IFERROR((Table5[[#This Row],[_202340]]-Table5[[#This Row],[_201940]])/Table5[[#This Row],[_201940]]*1,"")</f>
        <v>-0.24324324324324326</v>
      </c>
    </row>
    <row r="2066" spans="1:8" ht="28.5">
      <c r="A2066" s="132">
        <v>193283</v>
      </c>
      <c r="B2066" s="134" t="s">
        <v>1165</v>
      </c>
      <c r="C2066" s="134" t="s">
        <v>129</v>
      </c>
      <c r="D2066" s="134" t="s">
        <v>129</v>
      </c>
      <c r="E2066" s="134" t="s">
        <v>129</v>
      </c>
      <c r="F2066" s="134" t="s">
        <v>129</v>
      </c>
      <c r="G2066" s="134" t="s">
        <v>129</v>
      </c>
      <c r="H2066" s="171" t="str">
        <f>IFERROR((Table5[[#This Row],[_202340]]-Table5[[#This Row],[_201940]])/Table5[[#This Row],[_201940]]*1,"")</f>
        <v/>
      </c>
    </row>
    <row r="2067" spans="1:8">
      <c r="A2067" s="132">
        <v>193283</v>
      </c>
      <c r="B2067" s="134" t="s">
        <v>1141</v>
      </c>
      <c r="C2067" s="134">
        <v>37</v>
      </c>
      <c r="D2067" s="134">
        <v>51</v>
      </c>
      <c r="E2067" s="134">
        <v>41</v>
      </c>
      <c r="F2067" s="134">
        <v>31</v>
      </c>
      <c r="G2067" s="134">
        <v>31</v>
      </c>
      <c r="H2067" s="171">
        <f>IFERROR((Table5[[#This Row],[_202340]]-Table5[[#This Row],[_201940]])/Table5[[#This Row],[_201940]]*1,"")</f>
        <v>-0.16216216216216217</v>
      </c>
    </row>
    <row r="2068" spans="1:8">
      <c r="A2068" s="132">
        <v>193283</v>
      </c>
      <c r="B2068" s="134" t="s">
        <v>1142</v>
      </c>
      <c r="C2068" s="134">
        <v>23</v>
      </c>
      <c r="D2068" s="134">
        <v>29</v>
      </c>
      <c r="E2068" s="134">
        <v>34</v>
      </c>
      <c r="F2068" s="134">
        <v>31</v>
      </c>
      <c r="G2068" s="134">
        <v>33</v>
      </c>
      <c r="H2068" s="171">
        <f>IFERROR((Table5[[#This Row],[_202340]]-Table5[[#This Row],[_201940]])/Table5[[#This Row],[_201940]]*1,"")</f>
        <v>0.43478260869565216</v>
      </c>
    </row>
    <row r="2069" spans="1:8">
      <c r="A2069" s="132">
        <v>193283</v>
      </c>
      <c r="B2069" s="134" t="s">
        <v>1143</v>
      </c>
      <c r="C2069" s="134">
        <v>0</v>
      </c>
      <c r="D2069" s="134">
        <v>6</v>
      </c>
      <c r="E2069" s="134">
        <v>7</v>
      </c>
      <c r="F2069" s="134">
        <v>3</v>
      </c>
      <c r="G2069" s="134">
        <v>3</v>
      </c>
      <c r="H2069" s="171" t="str">
        <f>IFERROR((Table5[[#This Row],[_202340]]-Table5[[#This Row],[_201940]])/Table5[[#This Row],[_201940]]*1,"")</f>
        <v/>
      </c>
    </row>
    <row r="2070" spans="1:8" ht="28.5">
      <c r="A2070" s="132">
        <v>193283</v>
      </c>
      <c r="B2070" s="134" t="s">
        <v>1166</v>
      </c>
      <c r="C2070" s="134">
        <v>39</v>
      </c>
      <c r="D2070" s="134">
        <v>47</v>
      </c>
      <c r="E2070" s="134">
        <v>34</v>
      </c>
      <c r="F2070" s="134">
        <v>28</v>
      </c>
      <c r="G2070" s="134">
        <v>29</v>
      </c>
      <c r="H2070" s="171">
        <f>IFERROR((Table5[[#This Row],[_202340]]-Table5[[#This Row],[_201940]])/Table5[[#This Row],[_201940]]*1,"")</f>
        <v>-0.25641025641025639</v>
      </c>
    </row>
    <row r="2071" spans="1:8" ht="28.5">
      <c r="A2071" s="132">
        <v>193283</v>
      </c>
      <c r="B2071" s="134" t="s">
        <v>1167</v>
      </c>
      <c r="C2071" s="134" t="s">
        <v>129</v>
      </c>
      <c r="D2071" s="134" t="s">
        <v>129</v>
      </c>
      <c r="E2071" s="134" t="s">
        <v>129</v>
      </c>
      <c r="F2071" s="134" t="s">
        <v>129</v>
      </c>
      <c r="G2071" s="134" t="s">
        <v>129</v>
      </c>
      <c r="H2071" s="171" t="str">
        <f>IFERROR((Table5[[#This Row],[_202340]]-Table5[[#This Row],[_201940]])/Table5[[#This Row],[_201940]]*1,"")</f>
        <v/>
      </c>
    </row>
    <row r="2072" spans="1:8">
      <c r="A2072" s="132">
        <v>193283</v>
      </c>
      <c r="B2072" s="134" t="s">
        <v>1146</v>
      </c>
      <c r="C2072" s="134">
        <v>39</v>
      </c>
      <c r="D2072" s="134">
        <v>53</v>
      </c>
      <c r="E2072" s="134">
        <v>41</v>
      </c>
      <c r="F2072" s="134">
        <v>31</v>
      </c>
      <c r="G2072" s="134">
        <v>32</v>
      </c>
      <c r="H2072" s="171">
        <f>IFERROR((Table5[[#This Row],[_202340]]-Table5[[#This Row],[_201940]])/Table5[[#This Row],[_201940]]*1,"")</f>
        <v>-0.17948717948717949</v>
      </c>
    </row>
    <row r="2073" spans="1:8" ht="28.5">
      <c r="A2073" s="132">
        <v>193283</v>
      </c>
      <c r="B2073" s="134" t="s">
        <v>1147</v>
      </c>
      <c r="C2073" s="134">
        <v>1</v>
      </c>
      <c r="D2073" s="134">
        <v>1</v>
      </c>
      <c r="E2073" s="134">
        <v>2</v>
      </c>
      <c r="F2073" s="134">
        <v>1</v>
      </c>
      <c r="G2073" s="134">
        <v>0</v>
      </c>
      <c r="H2073" s="171">
        <f>IFERROR((Table5[[#This Row],[_202340]]-Table5[[#This Row],[_201940]])/Table5[[#This Row],[_201940]]*1,"")</f>
        <v>-1</v>
      </c>
    </row>
    <row r="2074" spans="1:8" ht="28.5">
      <c r="A2074" s="132">
        <v>193283</v>
      </c>
      <c r="B2074" s="134" t="s">
        <v>1148</v>
      </c>
      <c r="C2074" s="134">
        <v>57</v>
      </c>
      <c r="D2074" s="134">
        <v>56</v>
      </c>
      <c r="E2074" s="134">
        <v>29</v>
      </c>
      <c r="F2074" s="134">
        <v>25</v>
      </c>
      <c r="G2074" s="134">
        <v>26</v>
      </c>
      <c r="H2074" s="171">
        <f>IFERROR((Table5[[#This Row],[_202340]]-Table5[[#This Row],[_201940]])/Table5[[#This Row],[_201940]]*1,"")</f>
        <v>-0.54385964912280704</v>
      </c>
    </row>
    <row r="2075" spans="1:8" ht="28.5">
      <c r="A2075" s="132">
        <v>193283</v>
      </c>
      <c r="B2075" s="134" t="s">
        <v>1149</v>
      </c>
      <c r="C2075" s="134">
        <v>61</v>
      </c>
      <c r="D2075" s="134">
        <v>66</v>
      </c>
      <c r="E2075" s="134">
        <v>47</v>
      </c>
      <c r="F2075" s="134">
        <v>43</v>
      </c>
      <c r="G2075" s="134">
        <v>35</v>
      </c>
      <c r="H2075" s="171">
        <f>IFERROR((Table5[[#This Row],[_202340]]-Table5[[#This Row],[_201940]])/Table5[[#This Row],[_201940]]*1,"")</f>
        <v>-0.42622950819672129</v>
      </c>
    </row>
    <row r="2076" spans="1:8" ht="28.5">
      <c r="A2076" s="132">
        <v>193283</v>
      </c>
      <c r="B2076" s="134" t="s">
        <v>1150</v>
      </c>
      <c r="C2076" s="134">
        <v>119</v>
      </c>
      <c r="D2076" s="134">
        <v>123</v>
      </c>
      <c r="E2076" s="134">
        <v>78</v>
      </c>
      <c r="F2076" s="134">
        <v>69</v>
      </c>
      <c r="G2076" s="134">
        <v>61</v>
      </c>
      <c r="H2076" s="171">
        <f>IFERROR((Table5[[#This Row],[_202340]]-Table5[[#This Row],[_201940]])/Table5[[#This Row],[_201940]]*1,"")</f>
        <v>-0.48739495798319327</v>
      </c>
    </row>
    <row r="2077" spans="1:8">
      <c r="A2077" s="132">
        <v>193283</v>
      </c>
      <c r="B2077" s="134" t="s">
        <v>1151</v>
      </c>
      <c r="C2077" s="134">
        <v>25</v>
      </c>
      <c r="D2077" s="134">
        <v>30</v>
      </c>
      <c r="E2077" s="134">
        <v>34</v>
      </c>
      <c r="F2077" s="134">
        <v>31</v>
      </c>
      <c r="G2077" s="134">
        <v>34</v>
      </c>
      <c r="H2077" s="171">
        <f>IFERROR((Table5[[#This Row],[_202340]]-Table5[[#This Row],[_201940]])/Table5[[#This Row],[_201940]]*1,"")</f>
        <v>0.36</v>
      </c>
    </row>
    <row r="2078" spans="1:8" ht="28.5">
      <c r="A2078" s="132">
        <v>193283</v>
      </c>
      <c r="B2078" s="134" t="s">
        <v>1152</v>
      </c>
      <c r="C2078" s="134">
        <v>37</v>
      </c>
      <c r="D2078" s="134">
        <v>32</v>
      </c>
      <c r="E2078" s="134">
        <v>26</v>
      </c>
      <c r="F2078" s="134">
        <v>26</v>
      </c>
      <c r="G2078" s="134">
        <v>28</v>
      </c>
      <c r="H2078" s="171">
        <f>IFERROR((Table5[[#This Row],[_202340]]-Table5[[#This Row],[_201940]])/Table5[[#This Row],[_201940]]*1,"")</f>
        <v>-0.24324324324324326</v>
      </c>
    </row>
    <row r="2079" spans="1:8" ht="28.5">
      <c r="A2079" s="132">
        <v>193283</v>
      </c>
      <c r="B2079" s="134" t="s">
        <v>1153</v>
      </c>
      <c r="C2079" s="134">
        <v>1</v>
      </c>
      <c r="D2079" s="134">
        <v>1</v>
      </c>
      <c r="E2079" s="134">
        <v>2</v>
      </c>
      <c r="F2079" s="134">
        <v>1</v>
      </c>
      <c r="G2079" s="134">
        <v>0</v>
      </c>
      <c r="H2079" s="171">
        <f>IFERROR((Table5[[#This Row],[_202340]]-Table5[[#This Row],[_201940]])/Table5[[#This Row],[_201940]]*1,"")</f>
        <v>-1</v>
      </c>
    </row>
    <row r="2080" spans="1:8" ht="28.5">
      <c r="A2080" s="132">
        <v>193283</v>
      </c>
      <c r="B2080" s="134" t="s">
        <v>1154</v>
      </c>
      <c r="C2080" s="134">
        <v>36</v>
      </c>
      <c r="D2080" s="134">
        <v>32</v>
      </c>
      <c r="E2080" s="134">
        <v>24</v>
      </c>
      <c r="F2080" s="134">
        <v>25</v>
      </c>
      <c r="G2080" s="134">
        <v>28</v>
      </c>
      <c r="H2080" s="171">
        <f>IFERROR((Table5[[#This Row],[_202340]]-Table5[[#This Row],[_201940]])/Table5[[#This Row],[_201940]]*1,"")</f>
        <v>-0.22222222222222221</v>
      </c>
    </row>
    <row r="2081" spans="1:8" ht="28.5">
      <c r="A2081" s="132">
        <v>193283</v>
      </c>
      <c r="B2081" s="134" t="s">
        <v>1155</v>
      </c>
      <c r="C2081" s="134">
        <v>39</v>
      </c>
      <c r="D2081" s="134">
        <v>38</v>
      </c>
      <c r="E2081" s="134">
        <v>39</v>
      </c>
      <c r="F2081" s="134">
        <v>43</v>
      </c>
      <c r="G2081" s="134">
        <v>38</v>
      </c>
      <c r="H2081" s="171">
        <f>IFERROR((Table5[[#This Row],[_202340]]-Table5[[#This Row],[_201940]])/Table5[[#This Row],[_201940]]*1,"")</f>
        <v>-2.564102564102564E-2</v>
      </c>
    </row>
    <row r="2082" spans="1:8">
      <c r="A2082" s="132">
        <v>194222</v>
      </c>
      <c r="B2082" s="134" t="s">
        <v>1179</v>
      </c>
      <c r="C2082" s="134">
        <v>255</v>
      </c>
      <c r="D2082" s="134">
        <v>252</v>
      </c>
      <c r="E2082" s="134">
        <v>219</v>
      </c>
      <c r="F2082" s="134">
        <v>206</v>
      </c>
      <c r="G2082" s="134">
        <v>206</v>
      </c>
      <c r="H2082" s="171">
        <f>IFERROR((Table5[[#This Row],[_202340]]-Table5[[#This Row],[_201940]])/Table5[[#This Row],[_201940]]*1,"")</f>
        <v>-0.19215686274509805</v>
      </c>
    </row>
    <row r="2083" spans="1:8">
      <c r="A2083" s="132">
        <v>194222</v>
      </c>
      <c r="B2083" s="134" t="s">
        <v>1131</v>
      </c>
      <c r="C2083" s="134">
        <v>0</v>
      </c>
      <c r="D2083" s="134">
        <v>0</v>
      </c>
      <c r="E2083" s="134">
        <v>0</v>
      </c>
      <c r="F2083" s="134">
        <v>0</v>
      </c>
      <c r="G2083" s="134">
        <v>0</v>
      </c>
      <c r="H2083" s="171" t="str">
        <f>IFERROR((Table5[[#This Row],[_202340]]-Table5[[#This Row],[_201940]])/Table5[[#This Row],[_201940]]*1,"")</f>
        <v/>
      </c>
    </row>
    <row r="2084" spans="1:8">
      <c r="A2084" s="132">
        <v>194222</v>
      </c>
      <c r="B2084" s="134" t="s">
        <v>1132</v>
      </c>
      <c r="C2084" s="134">
        <v>255</v>
      </c>
      <c r="D2084" s="134">
        <v>252</v>
      </c>
      <c r="E2084" s="134">
        <v>219</v>
      </c>
      <c r="F2084" s="134">
        <v>206</v>
      </c>
      <c r="G2084" s="134">
        <v>206</v>
      </c>
      <c r="H2084" s="171">
        <f>IFERROR((Table5[[#This Row],[_202340]]-Table5[[#This Row],[_201940]])/Table5[[#This Row],[_201940]]*1,"")</f>
        <v>-0.19215686274509805</v>
      </c>
    </row>
    <row r="2085" spans="1:8">
      <c r="A2085" s="132">
        <v>194222</v>
      </c>
      <c r="B2085" s="134" t="s">
        <v>1133</v>
      </c>
      <c r="C2085" s="134">
        <v>2</v>
      </c>
      <c r="D2085" s="134">
        <v>7</v>
      </c>
      <c r="E2085" s="134">
        <v>2</v>
      </c>
      <c r="F2085" s="134">
        <v>0</v>
      </c>
      <c r="G2085" s="134">
        <v>4</v>
      </c>
      <c r="H2085" s="171">
        <f>IFERROR((Table5[[#This Row],[_202340]]-Table5[[#This Row],[_201940]])/Table5[[#This Row],[_201940]]*1,"")</f>
        <v>1</v>
      </c>
    </row>
    <row r="2086" spans="1:8" ht="28.5">
      <c r="A2086" s="132">
        <v>194222</v>
      </c>
      <c r="B2086" s="134" t="s">
        <v>1162</v>
      </c>
      <c r="C2086" s="134">
        <v>41</v>
      </c>
      <c r="D2086" s="134">
        <v>34</v>
      </c>
      <c r="E2086" s="134">
        <v>24</v>
      </c>
      <c r="F2086" s="134">
        <v>27</v>
      </c>
      <c r="G2086" s="134">
        <v>26</v>
      </c>
      <c r="H2086" s="171">
        <f>IFERROR((Table5[[#This Row],[_202340]]-Table5[[#This Row],[_201940]])/Table5[[#This Row],[_201940]]*1,"")</f>
        <v>-0.36585365853658536</v>
      </c>
    </row>
    <row r="2087" spans="1:8" ht="28.5">
      <c r="A2087" s="132">
        <v>194222</v>
      </c>
      <c r="B2087" s="134" t="s">
        <v>1163</v>
      </c>
      <c r="C2087" s="134" t="s">
        <v>129</v>
      </c>
      <c r="D2087" s="134" t="s">
        <v>129</v>
      </c>
      <c r="E2087" s="134" t="s">
        <v>129</v>
      </c>
      <c r="F2087" s="134" t="s">
        <v>129</v>
      </c>
      <c r="G2087" s="134" t="s">
        <v>129</v>
      </c>
      <c r="H2087" s="171" t="str">
        <f>IFERROR((Table5[[#This Row],[_202340]]-Table5[[#This Row],[_201940]])/Table5[[#This Row],[_201940]]*1,"")</f>
        <v/>
      </c>
    </row>
    <row r="2088" spans="1:8">
      <c r="A2088" s="132">
        <v>194222</v>
      </c>
      <c r="B2088" s="134" t="s">
        <v>1136</v>
      </c>
      <c r="C2088" s="134">
        <v>43</v>
      </c>
      <c r="D2088" s="134">
        <v>41</v>
      </c>
      <c r="E2088" s="134">
        <v>26</v>
      </c>
      <c r="F2088" s="134">
        <v>27</v>
      </c>
      <c r="G2088" s="134">
        <v>30</v>
      </c>
      <c r="H2088" s="171">
        <f>IFERROR((Table5[[#This Row],[_202340]]-Table5[[#This Row],[_201940]])/Table5[[#This Row],[_201940]]*1,"")</f>
        <v>-0.30232558139534882</v>
      </c>
    </row>
    <row r="2089" spans="1:8">
      <c r="A2089" s="132">
        <v>194222</v>
      </c>
      <c r="B2089" s="134" t="s">
        <v>1137</v>
      </c>
      <c r="C2089" s="134">
        <v>17</v>
      </c>
      <c r="D2089" s="134">
        <v>16</v>
      </c>
      <c r="E2089" s="134">
        <v>12</v>
      </c>
      <c r="F2089" s="134">
        <v>13</v>
      </c>
      <c r="G2089" s="134">
        <v>15</v>
      </c>
      <c r="H2089" s="171">
        <f>IFERROR((Table5[[#This Row],[_202340]]-Table5[[#This Row],[_201940]])/Table5[[#This Row],[_201940]]*1,"")</f>
        <v>-0.11764705882352941</v>
      </c>
    </row>
    <row r="2090" spans="1:8">
      <c r="A2090" s="132">
        <v>194222</v>
      </c>
      <c r="B2090" s="134" t="s">
        <v>1138</v>
      </c>
      <c r="C2090" s="134">
        <v>1</v>
      </c>
      <c r="D2090" s="134">
        <v>7</v>
      </c>
      <c r="E2090" s="134">
        <v>3</v>
      </c>
      <c r="F2090" s="134">
        <v>0</v>
      </c>
      <c r="G2090" s="134">
        <v>5</v>
      </c>
      <c r="H2090" s="171">
        <f>IFERROR((Table5[[#This Row],[_202340]]-Table5[[#This Row],[_201940]])/Table5[[#This Row],[_201940]]*1,"")</f>
        <v>4</v>
      </c>
    </row>
    <row r="2091" spans="1:8" ht="28.5">
      <c r="A2091" s="132">
        <v>194222</v>
      </c>
      <c r="B2091" s="134" t="s">
        <v>1164</v>
      </c>
      <c r="C2091" s="134">
        <v>51</v>
      </c>
      <c r="D2091" s="134">
        <v>38</v>
      </c>
      <c r="E2091" s="134">
        <v>33</v>
      </c>
      <c r="F2091" s="134">
        <v>33</v>
      </c>
      <c r="G2091" s="134">
        <v>31</v>
      </c>
      <c r="H2091" s="171">
        <f>IFERROR((Table5[[#This Row],[_202340]]-Table5[[#This Row],[_201940]])/Table5[[#This Row],[_201940]]*1,"")</f>
        <v>-0.39215686274509803</v>
      </c>
    </row>
    <row r="2092" spans="1:8" ht="28.5">
      <c r="A2092" s="132">
        <v>194222</v>
      </c>
      <c r="B2092" s="134" t="s">
        <v>1165</v>
      </c>
      <c r="C2092" s="134" t="s">
        <v>129</v>
      </c>
      <c r="D2092" s="134" t="s">
        <v>129</v>
      </c>
      <c r="E2092" s="134" t="s">
        <v>129</v>
      </c>
      <c r="F2092" s="134" t="s">
        <v>129</v>
      </c>
      <c r="G2092" s="134" t="s">
        <v>129</v>
      </c>
      <c r="H2092" s="171" t="str">
        <f>IFERROR((Table5[[#This Row],[_202340]]-Table5[[#This Row],[_201940]])/Table5[[#This Row],[_201940]]*1,"")</f>
        <v/>
      </c>
    </row>
    <row r="2093" spans="1:8">
      <c r="A2093" s="132">
        <v>194222</v>
      </c>
      <c r="B2093" s="134" t="s">
        <v>1141</v>
      </c>
      <c r="C2093" s="134">
        <v>52</v>
      </c>
      <c r="D2093" s="134">
        <v>45</v>
      </c>
      <c r="E2093" s="134">
        <v>36</v>
      </c>
      <c r="F2093" s="134">
        <v>33</v>
      </c>
      <c r="G2093" s="134">
        <v>36</v>
      </c>
      <c r="H2093" s="171">
        <f>IFERROR((Table5[[#This Row],[_202340]]-Table5[[#This Row],[_201940]])/Table5[[#This Row],[_201940]]*1,"")</f>
        <v>-0.30769230769230771</v>
      </c>
    </row>
    <row r="2094" spans="1:8">
      <c r="A2094" s="132">
        <v>194222</v>
      </c>
      <c r="B2094" s="134" t="s">
        <v>1142</v>
      </c>
      <c r="C2094" s="134">
        <v>20</v>
      </c>
      <c r="D2094" s="134">
        <v>18</v>
      </c>
      <c r="E2094" s="134">
        <v>16</v>
      </c>
      <c r="F2094" s="134">
        <v>16</v>
      </c>
      <c r="G2094" s="134">
        <v>17</v>
      </c>
      <c r="H2094" s="171">
        <f>IFERROR((Table5[[#This Row],[_202340]]-Table5[[#This Row],[_201940]])/Table5[[#This Row],[_201940]]*1,"")</f>
        <v>-0.15</v>
      </c>
    </row>
    <row r="2095" spans="1:8">
      <c r="A2095" s="132">
        <v>194222</v>
      </c>
      <c r="B2095" s="134" t="s">
        <v>1143</v>
      </c>
      <c r="C2095" s="134">
        <v>2</v>
      </c>
      <c r="D2095" s="134">
        <v>8</v>
      </c>
      <c r="E2095" s="134">
        <v>3</v>
      </c>
      <c r="F2095" s="134">
        <v>0</v>
      </c>
      <c r="G2095" s="134">
        <v>5</v>
      </c>
      <c r="H2095" s="171">
        <f>IFERROR((Table5[[#This Row],[_202340]]-Table5[[#This Row],[_201940]])/Table5[[#This Row],[_201940]]*1,"")</f>
        <v>1.5</v>
      </c>
    </row>
    <row r="2096" spans="1:8" ht="28.5">
      <c r="A2096" s="132">
        <v>194222</v>
      </c>
      <c r="B2096" s="134" t="s">
        <v>1166</v>
      </c>
      <c r="C2096" s="134">
        <v>53</v>
      </c>
      <c r="D2096" s="134">
        <v>40</v>
      </c>
      <c r="E2096" s="134">
        <v>34</v>
      </c>
      <c r="F2096" s="134">
        <v>34</v>
      </c>
      <c r="G2096" s="134">
        <v>34</v>
      </c>
      <c r="H2096" s="171">
        <f>IFERROR((Table5[[#This Row],[_202340]]-Table5[[#This Row],[_201940]])/Table5[[#This Row],[_201940]]*1,"")</f>
        <v>-0.35849056603773582</v>
      </c>
    </row>
    <row r="2097" spans="1:8" ht="28.5">
      <c r="A2097" s="132">
        <v>194222</v>
      </c>
      <c r="B2097" s="134" t="s">
        <v>1167</v>
      </c>
      <c r="C2097" s="134" t="s">
        <v>129</v>
      </c>
      <c r="D2097" s="134" t="s">
        <v>129</v>
      </c>
      <c r="E2097" s="134" t="s">
        <v>129</v>
      </c>
      <c r="F2097" s="134" t="s">
        <v>129</v>
      </c>
      <c r="G2097" s="134" t="s">
        <v>129</v>
      </c>
      <c r="H2097" s="171" t="str">
        <f>IFERROR((Table5[[#This Row],[_202340]]-Table5[[#This Row],[_201940]])/Table5[[#This Row],[_201940]]*1,"")</f>
        <v/>
      </c>
    </row>
    <row r="2098" spans="1:8">
      <c r="A2098" s="132">
        <v>194222</v>
      </c>
      <c r="B2098" s="134" t="s">
        <v>1146</v>
      </c>
      <c r="C2098" s="134">
        <v>55</v>
      </c>
      <c r="D2098" s="134">
        <v>48</v>
      </c>
      <c r="E2098" s="134">
        <v>37</v>
      </c>
      <c r="F2098" s="134">
        <v>34</v>
      </c>
      <c r="G2098" s="134">
        <v>39</v>
      </c>
      <c r="H2098" s="171">
        <f>IFERROR((Table5[[#This Row],[_202340]]-Table5[[#This Row],[_201940]])/Table5[[#This Row],[_201940]]*1,"")</f>
        <v>-0.29090909090909089</v>
      </c>
    </row>
    <row r="2099" spans="1:8" ht="28.5">
      <c r="A2099" s="132">
        <v>194222</v>
      </c>
      <c r="B2099" s="134" t="s">
        <v>1147</v>
      </c>
      <c r="C2099" s="134">
        <v>2</v>
      </c>
      <c r="D2099" s="134">
        <v>2</v>
      </c>
      <c r="E2099" s="134">
        <v>2</v>
      </c>
      <c r="F2099" s="134">
        <v>1</v>
      </c>
      <c r="G2099" s="134">
        <v>2</v>
      </c>
      <c r="H2099" s="171">
        <f>IFERROR((Table5[[#This Row],[_202340]]-Table5[[#This Row],[_201940]])/Table5[[#This Row],[_201940]]*1,"")</f>
        <v>0</v>
      </c>
    </row>
    <row r="2100" spans="1:8" ht="28.5">
      <c r="A2100" s="132">
        <v>194222</v>
      </c>
      <c r="B2100" s="134" t="s">
        <v>1148</v>
      </c>
      <c r="C2100" s="134">
        <v>93</v>
      </c>
      <c r="D2100" s="134">
        <v>110</v>
      </c>
      <c r="E2100" s="134">
        <v>74</v>
      </c>
      <c r="F2100" s="134">
        <v>82</v>
      </c>
      <c r="G2100" s="134">
        <v>83</v>
      </c>
      <c r="H2100" s="171">
        <f>IFERROR((Table5[[#This Row],[_202340]]-Table5[[#This Row],[_201940]])/Table5[[#This Row],[_201940]]*1,"")</f>
        <v>-0.10752688172043011</v>
      </c>
    </row>
    <row r="2101" spans="1:8" ht="28.5">
      <c r="A2101" s="132">
        <v>194222</v>
      </c>
      <c r="B2101" s="134" t="s">
        <v>1149</v>
      </c>
      <c r="C2101" s="134">
        <v>105</v>
      </c>
      <c r="D2101" s="134">
        <v>92</v>
      </c>
      <c r="E2101" s="134">
        <v>106</v>
      </c>
      <c r="F2101" s="134">
        <v>89</v>
      </c>
      <c r="G2101" s="134">
        <v>82</v>
      </c>
      <c r="H2101" s="171">
        <f>IFERROR((Table5[[#This Row],[_202340]]-Table5[[#This Row],[_201940]])/Table5[[#This Row],[_201940]]*1,"")</f>
        <v>-0.21904761904761905</v>
      </c>
    </row>
    <row r="2102" spans="1:8" ht="28.5">
      <c r="A2102" s="132">
        <v>194222</v>
      </c>
      <c r="B2102" s="134" t="s">
        <v>1150</v>
      </c>
      <c r="C2102" s="134">
        <v>200</v>
      </c>
      <c r="D2102" s="134">
        <v>204</v>
      </c>
      <c r="E2102" s="134">
        <v>182</v>
      </c>
      <c r="F2102" s="134">
        <v>172</v>
      </c>
      <c r="G2102" s="134">
        <v>167</v>
      </c>
      <c r="H2102" s="171">
        <f>IFERROR((Table5[[#This Row],[_202340]]-Table5[[#This Row],[_201940]])/Table5[[#This Row],[_201940]]*1,"")</f>
        <v>-0.16500000000000001</v>
      </c>
    </row>
    <row r="2103" spans="1:8">
      <c r="A2103" s="132">
        <v>194222</v>
      </c>
      <c r="B2103" s="134" t="s">
        <v>1151</v>
      </c>
      <c r="C2103" s="134">
        <v>22</v>
      </c>
      <c r="D2103" s="134">
        <v>19</v>
      </c>
      <c r="E2103" s="134">
        <v>17</v>
      </c>
      <c r="F2103" s="134">
        <v>17</v>
      </c>
      <c r="G2103" s="134">
        <v>19</v>
      </c>
      <c r="H2103" s="171">
        <f>IFERROR((Table5[[#This Row],[_202340]]-Table5[[#This Row],[_201940]])/Table5[[#This Row],[_201940]]*1,"")</f>
        <v>-0.13636363636363635</v>
      </c>
    </row>
    <row r="2104" spans="1:8" ht="28.5">
      <c r="A2104" s="132">
        <v>194222</v>
      </c>
      <c r="B2104" s="134" t="s">
        <v>1152</v>
      </c>
      <c r="C2104" s="134">
        <v>37</v>
      </c>
      <c r="D2104" s="134">
        <v>44</v>
      </c>
      <c r="E2104" s="134">
        <v>35</v>
      </c>
      <c r="F2104" s="134">
        <v>40</v>
      </c>
      <c r="G2104" s="134">
        <v>41</v>
      </c>
      <c r="H2104" s="171">
        <f>IFERROR((Table5[[#This Row],[_202340]]-Table5[[#This Row],[_201940]])/Table5[[#This Row],[_201940]]*1,"")</f>
        <v>0.10810810810810811</v>
      </c>
    </row>
    <row r="2105" spans="1:8" ht="28.5">
      <c r="A2105" s="132">
        <v>194222</v>
      </c>
      <c r="B2105" s="134" t="s">
        <v>1153</v>
      </c>
      <c r="C2105" s="134">
        <v>1</v>
      </c>
      <c r="D2105" s="134">
        <v>1</v>
      </c>
      <c r="E2105" s="134">
        <v>1</v>
      </c>
      <c r="F2105" s="134">
        <v>0</v>
      </c>
      <c r="G2105" s="134">
        <v>1</v>
      </c>
      <c r="H2105" s="171">
        <f>IFERROR((Table5[[#This Row],[_202340]]-Table5[[#This Row],[_201940]])/Table5[[#This Row],[_201940]]*1,"")</f>
        <v>0</v>
      </c>
    </row>
    <row r="2106" spans="1:8" ht="28.5">
      <c r="A2106" s="132">
        <v>194222</v>
      </c>
      <c r="B2106" s="134" t="s">
        <v>1154</v>
      </c>
      <c r="C2106" s="134">
        <v>36</v>
      </c>
      <c r="D2106" s="134">
        <v>44</v>
      </c>
      <c r="E2106" s="134">
        <v>34</v>
      </c>
      <c r="F2106" s="134">
        <v>40</v>
      </c>
      <c r="G2106" s="134">
        <v>40</v>
      </c>
      <c r="H2106" s="171">
        <f>IFERROR((Table5[[#This Row],[_202340]]-Table5[[#This Row],[_201940]])/Table5[[#This Row],[_201940]]*1,"")</f>
        <v>0.1111111111111111</v>
      </c>
    </row>
    <row r="2107" spans="1:8" ht="28.5">
      <c r="A2107" s="132">
        <v>194222</v>
      </c>
      <c r="B2107" s="134" t="s">
        <v>1155</v>
      </c>
      <c r="C2107" s="134">
        <v>41</v>
      </c>
      <c r="D2107" s="134">
        <v>37</v>
      </c>
      <c r="E2107" s="134">
        <v>48</v>
      </c>
      <c r="F2107" s="134">
        <v>43</v>
      </c>
      <c r="G2107" s="134">
        <v>40</v>
      </c>
      <c r="H2107" s="171">
        <f>IFERROR((Table5[[#This Row],[_202340]]-Table5[[#This Row],[_201940]])/Table5[[#This Row],[_201940]]*1,"")</f>
        <v>-2.4390243902439025E-2</v>
      </c>
    </row>
    <row r="2108" spans="1:8">
      <c r="A2108" s="132">
        <v>195322</v>
      </c>
      <c r="B2108" s="134" t="s">
        <v>1179</v>
      </c>
      <c r="C2108" s="134">
        <v>207</v>
      </c>
      <c r="D2108" s="134">
        <v>179</v>
      </c>
      <c r="E2108" s="134">
        <v>158</v>
      </c>
      <c r="F2108" s="134">
        <v>170</v>
      </c>
      <c r="G2108" s="134">
        <v>165</v>
      </c>
      <c r="H2108" s="171">
        <f>IFERROR((Table5[[#This Row],[_202340]]-Table5[[#This Row],[_201940]])/Table5[[#This Row],[_201940]]*1,"")</f>
        <v>-0.20289855072463769</v>
      </c>
    </row>
    <row r="2109" spans="1:8">
      <c r="A2109" s="132">
        <v>195322</v>
      </c>
      <c r="B2109" s="134" t="s">
        <v>1131</v>
      </c>
      <c r="C2109" s="134">
        <v>0</v>
      </c>
      <c r="D2109" s="134">
        <v>0</v>
      </c>
      <c r="E2109" s="134">
        <v>0</v>
      </c>
      <c r="F2109" s="134">
        <v>0</v>
      </c>
      <c r="G2109" s="134">
        <v>0</v>
      </c>
      <c r="H2109" s="171" t="str">
        <f>IFERROR((Table5[[#This Row],[_202340]]-Table5[[#This Row],[_201940]])/Table5[[#This Row],[_201940]]*1,"")</f>
        <v/>
      </c>
    </row>
    <row r="2110" spans="1:8">
      <c r="A2110" s="132">
        <v>195322</v>
      </c>
      <c r="B2110" s="134" t="s">
        <v>1132</v>
      </c>
      <c r="C2110" s="134">
        <v>207</v>
      </c>
      <c r="D2110" s="134">
        <v>179</v>
      </c>
      <c r="E2110" s="134">
        <v>158</v>
      </c>
      <c r="F2110" s="134">
        <v>170</v>
      </c>
      <c r="G2110" s="134">
        <v>165</v>
      </c>
      <c r="H2110" s="171">
        <f>IFERROR((Table5[[#This Row],[_202340]]-Table5[[#This Row],[_201940]])/Table5[[#This Row],[_201940]]*1,"")</f>
        <v>-0.20289855072463769</v>
      </c>
    </row>
    <row r="2111" spans="1:8">
      <c r="A2111" s="132">
        <v>195322</v>
      </c>
      <c r="B2111" s="134" t="s">
        <v>1133</v>
      </c>
      <c r="C2111" s="134">
        <v>9</v>
      </c>
      <c r="D2111" s="134">
        <v>4</v>
      </c>
      <c r="E2111" s="134">
        <v>3</v>
      </c>
      <c r="F2111" s="134">
        <v>8</v>
      </c>
      <c r="G2111" s="134">
        <v>4</v>
      </c>
      <c r="H2111" s="171">
        <f>IFERROR((Table5[[#This Row],[_202340]]-Table5[[#This Row],[_201940]])/Table5[[#This Row],[_201940]]*1,"")</f>
        <v>-0.55555555555555558</v>
      </c>
    </row>
    <row r="2112" spans="1:8" ht="28.5">
      <c r="A2112" s="132">
        <v>195322</v>
      </c>
      <c r="B2112" s="134" t="s">
        <v>1162</v>
      </c>
      <c r="C2112" s="134">
        <v>23</v>
      </c>
      <c r="D2112" s="134">
        <v>18</v>
      </c>
      <c r="E2112" s="134">
        <v>20</v>
      </c>
      <c r="F2112" s="134">
        <v>19</v>
      </c>
      <c r="G2112" s="134">
        <v>18</v>
      </c>
      <c r="H2112" s="171">
        <f>IFERROR((Table5[[#This Row],[_202340]]-Table5[[#This Row],[_201940]])/Table5[[#This Row],[_201940]]*1,"")</f>
        <v>-0.21739130434782608</v>
      </c>
    </row>
    <row r="2113" spans="1:8" ht="28.5">
      <c r="A2113" s="132">
        <v>195322</v>
      </c>
      <c r="B2113" s="134" t="s">
        <v>1163</v>
      </c>
      <c r="C2113" s="134" t="s">
        <v>129</v>
      </c>
      <c r="D2113" s="134" t="s">
        <v>129</v>
      </c>
      <c r="E2113" s="134" t="s">
        <v>129</v>
      </c>
      <c r="F2113" s="134" t="s">
        <v>129</v>
      </c>
      <c r="G2113" s="134" t="s">
        <v>129</v>
      </c>
      <c r="H2113" s="171" t="str">
        <f>IFERROR((Table5[[#This Row],[_202340]]-Table5[[#This Row],[_201940]])/Table5[[#This Row],[_201940]]*1,"")</f>
        <v/>
      </c>
    </row>
    <row r="2114" spans="1:8">
      <c r="A2114" s="132">
        <v>195322</v>
      </c>
      <c r="B2114" s="134" t="s">
        <v>1136</v>
      </c>
      <c r="C2114" s="134">
        <v>32</v>
      </c>
      <c r="D2114" s="134">
        <v>22</v>
      </c>
      <c r="E2114" s="134">
        <v>23</v>
      </c>
      <c r="F2114" s="134">
        <v>27</v>
      </c>
      <c r="G2114" s="134">
        <v>22</v>
      </c>
      <c r="H2114" s="171">
        <f>IFERROR((Table5[[#This Row],[_202340]]-Table5[[#This Row],[_201940]])/Table5[[#This Row],[_201940]]*1,"")</f>
        <v>-0.3125</v>
      </c>
    </row>
    <row r="2115" spans="1:8">
      <c r="A2115" s="132">
        <v>195322</v>
      </c>
      <c r="B2115" s="134" t="s">
        <v>1137</v>
      </c>
      <c r="C2115" s="134">
        <v>15</v>
      </c>
      <c r="D2115" s="134">
        <v>12</v>
      </c>
      <c r="E2115" s="134">
        <v>15</v>
      </c>
      <c r="F2115" s="134">
        <v>16</v>
      </c>
      <c r="G2115" s="134">
        <v>13</v>
      </c>
      <c r="H2115" s="171">
        <f>IFERROR((Table5[[#This Row],[_202340]]-Table5[[#This Row],[_201940]])/Table5[[#This Row],[_201940]]*1,"")</f>
        <v>-0.13333333333333333</v>
      </c>
    </row>
    <row r="2116" spans="1:8">
      <c r="A2116" s="132">
        <v>195322</v>
      </c>
      <c r="B2116" s="134" t="s">
        <v>1138</v>
      </c>
      <c r="C2116" s="134">
        <v>10</v>
      </c>
      <c r="D2116" s="134">
        <v>3</v>
      </c>
      <c r="E2116" s="134">
        <v>3</v>
      </c>
      <c r="F2116" s="134">
        <v>9</v>
      </c>
      <c r="G2116" s="134">
        <v>6</v>
      </c>
      <c r="H2116" s="171">
        <f>IFERROR((Table5[[#This Row],[_202340]]-Table5[[#This Row],[_201940]])/Table5[[#This Row],[_201940]]*1,"")</f>
        <v>-0.4</v>
      </c>
    </row>
    <row r="2117" spans="1:8" ht="28.5">
      <c r="A2117" s="132">
        <v>195322</v>
      </c>
      <c r="B2117" s="134" t="s">
        <v>1164</v>
      </c>
      <c r="C2117" s="134">
        <v>31</v>
      </c>
      <c r="D2117" s="134">
        <v>20</v>
      </c>
      <c r="E2117" s="134">
        <v>31</v>
      </c>
      <c r="F2117" s="134">
        <v>25</v>
      </c>
      <c r="G2117" s="134">
        <v>21</v>
      </c>
      <c r="H2117" s="171">
        <f>IFERROR((Table5[[#This Row],[_202340]]-Table5[[#This Row],[_201940]])/Table5[[#This Row],[_201940]]*1,"")</f>
        <v>-0.32258064516129031</v>
      </c>
    </row>
    <row r="2118" spans="1:8" ht="28.5">
      <c r="A2118" s="132">
        <v>195322</v>
      </c>
      <c r="B2118" s="134" t="s">
        <v>1165</v>
      </c>
      <c r="C2118" s="134" t="s">
        <v>129</v>
      </c>
      <c r="D2118" s="134" t="s">
        <v>129</v>
      </c>
      <c r="E2118" s="134" t="s">
        <v>129</v>
      </c>
      <c r="F2118" s="134" t="s">
        <v>129</v>
      </c>
      <c r="G2118" s="134" t="s">
        <v>129</v>
      </c>
      <c r="H2118" s="171" t="str">
        <f>IFERROR((Table5[[#This Row],[_202340]]-Table5[[#This Row],[_201940]])/Table5[[#This Row],[_201940]]*1,"")</f>
        <v/>
      </c>
    </row>
    <row r="2119" spans="1:8">
      <c r="A2119" s="132">
        <v>195322</v>
      </c>
      <c r="B2119" s="134" t="s">
        <v>1141</v>
      </c>
      <c r="C2119" s="134">
        <v>41</v>
      </c>
      <c r="D2119" s="134">
        <v>23</v>
      </c>
      <c r="E2119" s="134">
        <v>34</v>
      </c>
      <c r="F2119" s="134">
        <v>34</v>
      </c>
      <c r="G2119" s="134">
        <v>27</v>
      </c>
      <c r="H2119" s="171">
        <f>IFERROR((Table5[[#This Row],[_202340]]-Table5[[#This Row],[_201940]])/Table5[[#This Row],[_201940]]*1,"")</f>
        <v>-0.34146341463414637</v>
      </c>
    </row>
    <row r="2120" spans="1:8">
      <c r="A2120" s="132">
        <v>195322</v>
      </c>
      <c r="B2120" s="134" t="s">
        <v>1142</v>
      </c>
      <c r="C2120" s="134">
        <v>20</v>
      </c>
      <c r="D2120" s="134">
        <v>13</v>
      </c>
      <c r="E2120" s="134">
        <v>22</v>
      </c>
      <c r="F2120" s="134">
        <v>20</v>
      </c>
      <c r="G2120" s="134">
        <v>16</v>
      </c>
      <c r="H2120" s="171">
        <f>IFERROR((Table5[[#This Row],[_202340]]-Table5[[#This Row],[_201940]])/Table5[[#This Row],[_201940]]*1,"")</f>
        <v>-0.2</v>
      </c>
    </row>
    <row r="2121" spans="1:8">
      <c r="A2121" s="132">
        <v>195322</v>
      </c>
      <c r="B2121" s="134" t="s">
        <v>1143</v>
      </c>
      <c r="C2121" s="134">
        <v>11</v>
      </c>
      <c r="D2121" s="134">
        <v>5</v>
      </c>
      <c r="E2121" s="134">
        <v>3</v>
      </c>
      <c r="F2121" s="134">
        <v>9</v>
      </c>
      <c r="G2121" s="134">
        <v>6</v>
      </c>
      <c r="H2121" s="171">
        <f>IFERROR((Table5[[#This Row],[_202340]]-Table5[[#This Row],[_201940]])/Table5[[#This Row],[_201940]]*1,"")</f>
        <v>-0.45454545454545453</v>
      </c>
    </row>
    <row r="2122" spans="1:8" ht="28.5">
      <c r="A2122" s="132">
        <v>195322</v>
      </c>
      <c r="B2122" s="134" t="s">
        <v>1166</v>
      </c>
      <c r="C2122" s="134">
        <v>33</v>
      </c>
      <c r="D2122" s="134">
        <v>24</v>
      </c>
      <c r="E2122" s="134">
        <v>31</v>
      </c>
      <c r="F2122" s="134">
        <v>27</v>
      </c>
      <c r="G2122" s="134">
        <v>22</v>
      </c>
      <c r="H2122" s="171">
        <f>IFERROR((Table5[[#This Row],[_202340]]-Table5[[#This Row],[_201940]])/Table5[[#This Row],[_201940]]*1,"")</f>
        <v>-0.33333333333333331</v>
      </c>
    </row>
    <row r="2123" spans="1:8" ht="28.5">
      <c r="A2123" s="132">
        <v>195322</v>
      </c>
      <c r="B2123" s="134" t="s">
        <v>1167</v>
      </c>
      <c r="C2123" s="134" t="s">
        <v>129</v>
      </c>
      <c r="D2123" s="134" t="s">
        <v>129</v>
      </c>
      <c r="E2123" s="134" t="s">
        <v>129</v>
      </c>
      <c r="F2123" s="134" t="s">
        <v>129</v>
      </c>
      <c r="G2123" s="134" t="s">
        <v>129</v>
      </c>
      <c r="H2123" s="171" t="str">
        <f>IFERROR((Table5[[#This Row],[_202340]]-Table5[[#This Row],[_201940]])/Table5[[#This Row],[_201940]]*1,"")</f>
        <v/>
      </c>
    </row>
    <row r="2124" spans="1:8">
      <c r="A2124" s="132">
        <v>195322</v>
      </c>
      <c r="B2124" s="134" t="s">
        <v>1146</v>
      </c>
      <c r="C2124" s="134">
        <v>44</v>
      </c>
      <c r="D2124" s="134">
        <v>29</v>
      </c>
      <c r="E2124" s="134">
        <v>34</v>
      </c>
      <c r="F2124" s="134">
        <v>36</v>
      </c>
      <c r="G2124" s="134">
        <v>28</v>
      </c>
      <c r="H2124" s="171">
        <f>IFERROR((Table5[[#This Row],[_202340]]-Table5[[#This Row],[_201940]])/Table5[[#This Row],[_201940]]*1,"")</f>
        <v>-0.36363636363636365</v>
      </c>
    </row>
    <row r="2125" spans="1:8" ht="28.5">
      <c r="A2125" s="132">
        <v>195322</v>
      </c>
      <c r="B2125" s="134" t="s">
        <v>1147</v>
      </c>
      <c r="C2125" s="134">
        <v>3</v>
      </c>
      <c r="D2125" s="134">
        <v>2</v>
      </c>
      <c r="E2125" s="134">
        <v>1</v>
      </c>
      <c r="F2125" s="134">
        <v>2</v>
      </c>
      <c r="G2125" s="134">
        <v>0</v>
      </c>
      <c r="H2125" s="171">
        <f>IFERROR((Table5[[#This Row],[_202340]]-Table5[[#This Row],[_201940]])/Table5[[#This Row],[_201940]]*1,"")</f>
        <v>-1</v>
      </c>
    </row>
    <row r="2126" spans="1:8" ht="28.5">
      <c r="A2126" s="132">
        <v>195322</v>
      </c>
      <c r="B2126" s="134" t="s">
        <v>1148</v>
      </c>
      <c r="C2126" s="134">
        <v>84</v>
      </c>
      <c r="D2126" s="134">
        <v>59</v>
      </c>
      <c r="E2126" s="134">
        <v>58</v>
      </c>
      <c r="F2126" s="134">
        <v>62</v>
      </c>
      <c r="G2126" s="134">
        <v>60</v>
      </c>
      <c r="H2126" s="171">
        <f>IFERROR((Table5[[#This Row],[_202340]]-Table5[[#This Row],[_201940]])/Table5[[#This Row],[_201940]]*1,"")</f>
        <v>-0.2857142857142857</v>
      </c>
    </row>
    <row r="2127" spans="1:8" ht="28.5">
      <c r="A2127" s="132">
        <v>195322</v>
      </c>
      <c r="B2127" s="134" t="s">
        <v>1149</v>
      </c>
      <c r="C2127" s="134">
        <v>76</v>
      </c>
      <c r="D2127" s="134">
        <v>89</v>
      </c>
      <c r="E2127" s="134">
        <v>65</v>
      </c>
      <c r="F2127" s="134">
        <v>70</v>
      </c>
      <c r="G2127" s="134">
        <v>77</v>
      </c>
      <c r="H2127" s="171">
        <f>IFERROR((Table5[[#This Row],[_202340]]-Table5[[#This Row],[_201940]])/Table5[[#This Row],[_201940]]*1,"")</f>
        <v>1.3157894736842105E-2</v>
      </c>
    </row>
    <row r="2128" spans="1:8" ht="28.5">
      <c r="A2128" s="132">
        <v>195322</v>
      </c>
      <c r="B2128" s="134" t="s">
        <v>1150</v>
      </c>
      <c r="C2128" s="134">
        <v>163</v>
      </c>
      <c r="D2128" s="134">
        <v>150</v>
      </c>
      <c r="E2128" s="134">
        <v>124</v>
      </c>
      <c r="F2128" s="134">
        <v>134</v>
      </c>
      <c r="G2128" s="134">
        <v>137</v>
      </c>
      <c r="H2128" s="171">
        <f>IFERROR((Table5[[#This Row],[_202340]]-Table5[[#This Row],[_201940]])/Table5[[#This Row],[_201940]]*1,"")</f>
        <v>-0.15950920245398773</v>
      </c>
    </row>
    <row r="2129" spans="1:8">
      <c r="A2129" s="132">
        <v>195322</v>
      </c>
      <c r="B2129" s="134" t="s">
        <v>1151</v>
      </c>
      <c r="C2129" s="134">
        <v>21</v>
      </c>
      <c r="D2129" s="134">
        <v>16</v>
      </c>
      <c r="E2129" s="134">
        <v>22</v>
      </c>
      <c r="F2129" s="134">
        <v>21</v>
      </c>
      <c r="G2129" s="134">
        <v>17</v>
      </c>
      <c r="H2129" s="171">
        <f>IFERROR((Table5[[#This Row],[_202340]]-Table5[[#This Row],[_201940]])/Table5[[#This Row],[_201940]]*1,"")</f>
        <v>-0.19047619047619047</v>
      </c>
    </row>
    <row r="2130" spans="1:8" ht="28.5">
      <c r="A2130" s="132">
        <v>195322</v>
      </c>
      <c r="B2130" s="134" t="s">
        <v>1152</v>
      </c>
      <c r="C2130" s="134">
        <v>42</v>
      </c>
      <c r="D2130" s="134">
        <v>34</v>
      </c>
      <c r="E2130" s="134">
        <v>37</v>
      </c>
      <c r="F2130" s="134">
        <v>38</v>
      </c>
      <c r="G2130" s="134">
        <v>36</v>
      </c>
      <c r="H2130" s="171">
        <f>IFERROR((Table5[[#This Row],[_202340]]-Table5[[#This Row],[_201940]])/Table5[[#This Row],[_201940]]*1,"")</f>
        <v>-0.14285714285714285</v>
      </c>
    </row>
    <row r="2131" spans="1:8" ht="28.5">
      <c r="A2131" s="132">
        <v>195322</v>
      </c>
      <c r="B2131" s="134" t="s">
        <v>1153</v>
      </c>
      <c r="C2131" s="134">
        <v>1</v>
      </c>
      <c r="D2131" s="134">
        <v>1</v>
      </c>
      <c r="E2131" s="134">
        <v>1</v>
      </c>
      <c r="F2131" s="134">
        <v>1</v>
      </c>
      <c r="G2131" s="134">
        <v>0</v>
      </c>
      <c r="H2131" s="171">
        <f>IFERROR((Table5[[#This Row],[_202340]]-Table5[[#This Row],[_201940]])/Table5[[#This Row],[_201940]]*1,"")</f>
        <v>-1</v>
      </c>
    </row>
    <row r="2132" spans="1:8" ht="28.5">
      <c r="A2132" s="132">
        <v>195322</v>
      </c>
      <c r="B2132" s="134" t="s">
        <v>1154</v>
      </c>
      <c r="C2132" s="134">
        <v>41</v>
      </c>
      <c r="D2132" s="134">
        <v>33</v>
      </c>
      <c r="E2132" s="134">
        <v>37</v>
      </c>
      <c r="F2132" s="134">
        <v>36</v>
      </c>
      <c r="G2132" s="134">
        <v>36</v>
      </c>
      <c r="H2132" s="171">
        <f>IFERROR((Table5[[#This Row],[_202340]]-Table5[[#This Row],[_201940]])/Table5[[#This Row],[_201940]]*1,"")</f>
        <v>-0.12195121951219512</v>
      </c>
    </row>
    <row r="2133" spans="1:8" ht="28.5">
      <c r="A2133" s="132">
        <v>195322</v>
      </c>
      <c r="B2133" s="134" t="s">
        <v>1155</v>
      </c>
      <c r="C2133" s="134">
        <v>37</v>
      </c>
      <c r="D2133" s="134">
        <v>50</v>
      </c>
      <c r="E2133" s="134">
        <v>41</v>
      </c>
      <c r="F2133" s="134">
        <v>41</v>
      </c>
      <c r="G2133" s="134">
        <v>47</v>
      </c>
      <c r="H2133" s="171">
        <f>IFERROR((Table5[[#This Row],[_202340]]-Table5[[#This Row],[_201940]])/Table5[[#This Row],[_201940]]*1,"")</f>
        <v>0.27027027027027029</v>
      </c>
    </row>
    <row r="2134" spans="1:8">
      <c r="A2134" s="132">
        <v>197294</v>
      </c>
      <c r="B2134" s="134" t="s">
        <v>1179</v>
      </c>
      <c r="C2134" s="134">
        <v>693</v>
      </c>
      <c r="D2134" s="134">
        <v>692</v>
      </c>
      <c r="E2134" s="134">
        <v>618</v>
      </c>
      <c r="F2134" s="134">
        <v>586</v>
      </c>
      <c r="G2134" s="134">
        <v>530</v>
      </c>
      <c r="H2134" s="171">
        <f>IFERROR((Table5[[#This Row],[_202340]]-Table5[[#This Row],[_201940]])/Table5[[#This Row],[_201940]]*1,"")</f>
        <v>-0.2352092352092352</v>
      </c>
    </row>
    <row r="2135" spans="1:8">
      <c r="A2135" s="132">
        <v>197294</v>
      </c>
      <c r="B2135" s="134" t="s">
        <v>1131</v>
      </c>
      <c r="C2135" s="134">
        <v>0</v>
      </c>
      <c r="D2135" s="134">
        <v>0</v>
      </c>
      <c r="E2135" s="134">
        <v>0</v>
      </c>
      <c r="F2135" s="134">
        <v>0</v>
      </c>
      <c r="G2135" s="134">
        <v>0</v>
      </c>
      <c r="H2135" s="171" t="str">
        <f>IFERROR((Table5[[#This Row],[_202340]]-Table5[[#This Row],[_201940]])/Table5[[#This Row],[_201940]]*1,"")</f>
        <v/>
      </c>
    </row>
    <row r="2136" spans="1:8">
      <c r="A2136" s="132">
        <v>197294</v>
      </c>
      <c r="B2136" s="134" t="s">
        <v>1132</v>
      </c>
      <c r="C2136" s="134">
        <v>693</v>
      </c>
      <c r="D2136" s="134">
        <v>692</v>
      </c>
      <c r="E2136" s="134">
        <v>618</v>
      </c>
      <c r="F2136" s="134">
        <v>586</v>
      </c>
      <c r="G2136" s="134">
        <v>530</v>
      </c>
      <c r="H2136" s="171">
        <f>IFERROR((Table5[[#This Row],[_202340]]-Table5[[#This Row],[_201940]])/Table5[[#This Row],[_201940]]*1,"")</f>
        <v>-0.2352092352092352</v>
      </c>
    </row>
    <row r="2137" spans="1:8">
      <c r="A2137" s="132">
        <v>197294</v>
      </c>
      <c r="B2137" s="134" t="s">
        <v>1133</v>
      </c>
      <c r="C2137" s="134">
        <v>30</v>
      </c>
      <c r="D2137" s="134">
        <v>31</v>
      </c>
      <c r="E2137" s="134">
        <v>23</v>
      </c>
      <c r="F2137" s="134">
        <v>25</v>
      </c>
      <c r="G2137" s="134">
        <v>16</v>
      </c>
      <c r="H2137" s="171">
        <f>IFERROR((Table5[[#This Row],[_202340]]-Table5[[#This Row],[_201940]])/Table5[[#This Row],[_201940]]*1,"")</f>
        <v>-0.46666666666666667</v>
      </c>
    </row>
    <row r="2138" spans="1:8" ht="28.5">
      <c r="A2138" s="132">
        <v>197294</v>
      </c>
      <c r="B2138" s="134" t="s">
        <v>1162</v>
      </c>
      <c r="C2138" s="134">
        <v>77</v>
      </c>
      <c r="D2138" s="134">
        <v>85</v>
      </c>
      <c r="E2138" s="134">
        <v>73</v>
      </c>
      <c r="F2138" s="134">
        <v>90</v>
      </c>
      <c r="G2138" s="134">
        <v>82</v>
      </c>
      <c r="H2138" s="171">
        <f>IFERROR((Table5[[#This Row],[_202340]]-Table5[[#This Row],[_201940]])/Table5[[#This Row],[_201940]]*1,"")</f>
        <v>6.4935064935064929E-2</v>
      </c>
    </row>
    <row r="2139" spans="1:8" ht="28.5">
      <c r="A2139" s="132">
        <v>197294</v>
      </c>
      <c r="B2139" s="134" t="s">
        <v>1163</v>
      </c>
      <c r="C2139" s="134" t="s">
        <v>129</v>
      </c>
      <c r="D2139" s="134" t="s">
        <v>129</v>
      </c>
      <c r="E2139" s="134" t="s">
        <v>129</v>
      </c>
      <c r="F2139" s="134" t="s">
        <v>129</v>
      </c>
      <c r="G2139" s="134" t="s">
        <v>129</v>
      </c>
      <c r="H2139" s="171" t="str">
        <f>IFERROR((Table5[[#This Row],[_202340]]-Table5[[#This Row],[_201940]])/Table5[[#This Row],[_201940]]*1,"")</f>
        <v/>
      </c>
    </row>
    <row r="2140" spans="1:8">
      <c r="A2140" s="132">
        <v>197294</v>
      </c>
      <c r="B2140" s="134" t="s">
        <v>1136</v>
      </c>
      <c r="C2140" s="134">
        <v>107</v>
      </c>
      <c r="D2140" s="134">
        <v>116</v>
      </c>
      <c r="E2140" s="134">
        <v>96</v>
      </c>
      <c r="F2140" s="134">
        <v>115</v>
      </c>
      <c r="G2140" s="134">
        <v>98</v>
      </c>
      <c r="H2140" s="171">
        <f>IFERROR((Table5[[#This Row],[_202340]]-Table5[[#This Row],[_201940]])/Table5[[#This Row],[_201940]]*1,"")</f>
        <v>-8.4112149532710276E-2</v>
      </c>
    </row>
    <row r="2141" spans="1:8">
      <c r="A2141" s="132">
        <v>197294</v>
      </c>
      <c r="B2141" s="134" t="s">
        <v>1137</v>
      </c>
      <c r="C2141" s="134">
        <v>15</v>
      </c>
      <c r="D2141" s="134">
        <v>17</v>
      </c>
      <c r="E2141" s="134">
        <v>16</v>
      </c>
      <c r="F2141" s="134">
        <v>20</v>
      </c>
      <c r="G2141" s="134">
        <v>18</v>
      </c>
      <c r="H2141" s="171">
        <f>IFERROR((Table5[[#This Row],[_202340]]-Table5[[#This Row],[_201940]])/Table5[[#This Row],[_201940]]*1,"")</f>
        <v>0.2</v>
      </c>
    </row>
    <row r="2142" spans="1:8">
      <c r="A2142" s="132">
        <v>197294</v>
      </c>
      <c r="B2142" s="134" t="s">
        <v>1138</v>
      </c>
      <c r="C2142" s="134">
        <v>30</v>
      </c>
      <c r="D2142" s="134">
        <v>34</v>
      </c>
      <c r="E2142" s="134">
        <v>25</v>
      </c>
      <c r="F2142" s="134">
        <v>24</v>
      </c>
      <c r="G2142" s="134">
        <v>17</v>
      </c>
      <c r="H2142" s="171">
        <f>IFERROR((Table5[[#This Row],[_202340]]-Table5[[#This Row],[_201940]])/Table5[[#This Row],[_201940]]*1,"")</f>
        <v>-0.43333333333333335</v>
      </c>
    </row>
    <row r="2143" spans="1:8" ht="28.5">
      <c r="A2143" s="132">
        <v>197294</v>
      </c>
      <c r="B2143" s="134" t="s">
        <v>1164</v>
      </c>
      <c r="C2143" s="134">
        <v>101</v>
      </c>
      <c r="D2143" s="134">
        <v>109</v>
      </c>
      <c r="E2143" s="134">
        <v>97</v>
      </c>
      <c r="F2143" s="134">
        <v>108</v>
      </c>
      <c r="G2143" s="134">
        <v>101</v>
      </c>
      <c r="H2143" s="171">
        <f>IFERROR((Table5[[#This Row],[_202340]]-Table5[[#This Row],[_201940]])/Table5[[#This Row],[_201940]]*1,"")</f>
        <v>0</v>
      </c>
    </row>
    <row r="2144" spans="1:8" ht="28.5">
      <c r="A2144" s="132">
        <v>197294</v>
      </c>
      <c r="B2144" s="134" t="s">
        <v>1165</v>
      </c>
      <c r="C2144" s="134" t="s">
        <v>129</v>
      </c>
      <c r="D2144" s="134" t="s">
        <v>129</v>
      </c>
      <c r="E2144" s="134" t="s">
        <v>129</v>
      </c>
      <c r="F2144" s="134" t="s">
        <v>129</v>
      </c>
      <c r="G2144" s="134" t="s">
        <v>129</v>
      </c>
      <c r="H2144" s="171" t="str">
        <f>IFERROR((Table5[[#This Row],[_202340]]-Table5[[#This Row],[_201940]])/Table5[[#This Row],[_201940]]*1,"")</f>
        <v/>
      </c>
    </row>
    <row r="2145" spans="1:8">
      <c r="A2145" s="132">
        <v>197294</v>
      </c>
      <c r="B2145" s="134" t="s">
        <v>1141</v>
      </c>
      <c r="C2145" s="134">
        <v>131</v>
      </c>
      <c r="D2145" s="134">
        <v>143</v>
      </c>
      <c r="E2145" s="134">
        <v>122</v>
      </c>
      <c r="F2145" s="134">
        <v>132</v>
      </c>
      <c r="G2145" s="134">
        <v>118</v>
      </c>
      <c r="H2145" s="171">
        <f>IFERROR((Table5[[#This Row],[_202340]]-Table5[[#This Row],[_201940]])/Table5[[#This Row],[_201940]]*1,"")</f>
        <v>-9.9236641221374045E-2</v>
      </c>
    </row>
    <row r="2146" spans="1:8">
      <c r="A2146" s="132">
        <v>197294</v>
      </c>
      <c r="B2146" s="134" t="s">
        <v>1142</v>
      </c>
      <c r="C2146" s="134">
        <v>19</v>
      </c>
      <c r="D2146" s="134">
        <v>21</v>
      </c>
      <c r="E2146" s="134">
        <v>20</v>
      </c>
      <c r="F2146" s="134">
        <v>23</v>
      </c>
      <c r="G2146" s="134">
        <v>22</v>
      </c>
      <c r="H2146" s="171">
        <f>IFERROR((Table5[[#This Row],[_202340]]-Table5[[#This Row],[_201940]])/Table5[[#This Row],[_201940]]*1,"")</f>
        <v>0.15789473684210525</v>
      </c>
    </row>
    <row r="2147" spans="1:8">
      <c r="A2147" s="132">
        <v>197294</v>
      </c>
      <c r="B2147" s="134" t="s">
        <v>1143</v>
      </c>
      <c r="C2147" s="134">
        <v>31</v>
      </c>
      <c r="D2147" s="134">
        <v>35</v>
      </c>
      <c r="E2147" s="134">
        <v>25</v>
      </c>
      <c r="F2147" s="134">
        <v>25</v>
      </c>
      <c r="G2147" s="134">
        <v>17</v>
      </c>
      <c r="H2147" s="171">
        <f>IFERROR((Table5[[#This Row],[_202340]]-Table5[[#This Row],[_201940]])/Table5[[#This Row],[_201940]]*1,"")</f>
        <v>-0.45161290322580644</v>
      </c>
    </row>
    <row r="2148" spans="1:8" ht="28.5">
      <c r="A2148" s="132">
        <v>197294</v>
      </c>
      <c r="B2148" s="134" t="s">
        <v>1166</v>
      </c>
      <c r="C2148" s="134">
        <v>114</v>
      </c>
      <c r="D2148" s="134">
        <v>119</v>
      </c>
      <c r="E2148" s="134">
        <v>105</v>
      </c>
      <c r="F2148" s="134">
        <v>116</v>
      </c>
      <c r="G2148" s="134">
        <v>103</v>
      </c>
      <c r="H2148" s="171">
        <f>IFERROR((Table5[[#This Row],[_202340]]-Table5[[#This Row],[_201940]])/Table5[[#This Row],[_201940]]*1,"")</f>
        <v>-9.6491228070175433E-2</v>
      </c>
    </row>
    <row r="2149" spans="1:8" ht="28.5">
      <c r="A2149" s="132">
        <v>197294</v>
      </c>
      <c r="B2149" s="134" t="s">
        <v>1167</v>
      </c>
      <c r="C2149" s="134" t="s">
        <v>129</v>
      </c>
      <c r="D2149" s="134" t="s">
        <v>129</v>
      </c>
      <c r="E2149" s="134" t="s">
        <v>129</v>
      </c>
      <c r="F2149" s="134" t="s">
        <v>129</v>
      </c>
      <c r="G2149" s="134" t="s">
        <v>129</v>
      </c>
      <c r="H2149" s="171" t="str">
        <f>IFERROR((Table5[[#This Row],[_202340]]-Table5[[#This Row],[_201940]])/Table5[[#This Row],[_201940]]*1,"")</f>
        <v/>
      </c>
    </row>
    <row r="2150" spans="1:8">
      <c r="A2150" s="132">
        <v>197294</v>
      </c>
      <c r="B2150" s="134" t="s">
        <v>1146</v>
      </c>
      <c r="C2150" s="134">
        <v>145</v>
      </c>
      <c r="D2150" s="134">
        <v>154</v>
      </c>
      <c r="E2150" s="134">
        <v>130</v>
      </c>
      <c r="F2150" s="134">
        <v>141</v>
      </c>
      <c r="G2150" s="134">
        <v>120</v>
      </c>
      <c r="H2150" s="171">
        <f>IFERROR((Table5[[#This Row],[_202340]]-Table5[[#This Row],[_201940]])/Table5[[#This Row],[_201940]]*1,"")</f>
        <v>-0.17241379310344829</v>
      </c>
    </row>
    <row r="2151" spans="1:8" ht="28.5">
      <c r="A2151" s="132">
        <v>197294</v>
      </c>
      <c r="B2151" s="134" t="s">
        <v>1147</v>
      </c>
      <c r="C2151" s="134">
        <v>12</v>
      </c>
      <c r="D2151" s="134">
        <v>7</v>
      </c>
      <c r="E2151" s="134">
        <v>14</v>
      </c>
      <c r="F2151" s="134">
        <v>7</v>
      </c>
      <c r="G2151" s="134">
        <v>4</v>
      </c>
      <c r="H2151" s="171">
        <f>IFERROR((Table5[[#This Row],[_202340]]-Table5[[#This Row],[_201940]])/Table5[[#This Row],[_201940]]*1,"")</f>
        <v>-0.66666666666666663</v>
      </c>
    </row>
    <row r="2152" spans="1:8" ht="28.5">
      <c r="A2152" s="132">
        <v>197294</v>
      </c>
      <c r="B2152" s="134" t="s">
        <v>1148</v>
      </c>
      <c r="C2152" s="134">
        <v>264</v>
      </c>
      <c r="D2152" s="134">
        <v>269</v>
      </c>
      <c r="E2152" s="134">
        <v>229</v>
      </c>
      <c r="F2152" s="134">
        <v>231</v>
      </c>
      <c r="G2152" s="134">
        <v>213</v>
      </c>
      <c r="H2152" s="171">
        <f>IFERROR((Table5[[#This Row],[_202340]]-Table5[[#This Row],[_201940]])/Table5[[#This Row],[_201940]]*1,"")</f>
        <v>-0.19318181818181818</v>
      </c>
    </row>
    <row r="2153" spans="1:8" ht="28.5">
      <c r="A2153" s="132">
        <v>197294</v>
      </c>
      <c r="B2153" s="134" t="s">
        <v>1149</v>
      </c>
      <c r="C2153" s="134">
        <v>272</v>
      </c>
      <c r="D2153" s="134">
        <v>262</v>
      </c>
      <c r="E2153" s="134">
        <v>245</v>
      </c>
      <c r="F2153" s="134">
        <v>207</v>
      </c>
      <c r="G2153" s="134">
        <v>193</v>
      </c>
      <c r="H2153" s="171">
        <f>IFERROR((Table5[[#This Row],[_202340]]-Table5[[#This Row],[_201940]])/Table5[[#This Row],[_201940]]*1,"")</f>
        <v>-0.29044117647058826</v>
      </c>
    </row>
    <row r="2154" spans="1:8" ht="28.5">
      <c r="A2154" s="132">
        <v>197294</v>
      </c>
      <c r="B2154" s="134" t="s">
        <v>1150</v>
      </c>
      <c r="C2154" s="134">
        <v>548</v>
      </c>
      <c r="D2154" s="134">
        <v>538</v>
      </c>
      <c r="E2154" s="134">
        <v>488</v>
      </c>
      <c r="F2154" s="134">
        <v>445</v>
      </c>
      <c r="G2154" s="134">
        <v>410</v>
      </c>
      <c r="H2154" s="171">
        <f>IFERROR((Table5[[#This Row],[_202340]]-Table5[[#This Row],[_201940]])/Table5[[#This Row],[_201940]]*1,"")</f>
        <v>-0.2518248175182482</v>
      </c>
    </row>
    <row r="2155" spans="1:8">
      <c r="A2155" s="132">
        <v>197294</v>
      </c>
      <c r="B2155" s="134" t="s">
        <v>1151</v>
      </c>
      <c r="C2155" s="134">
        <v>21</v>
      </c>
      <c r="D2155" s="134">
        <v>22</v>
      </c>
      <c r="E2155" s="134">
        <v>21</v>
      </c>
      <c r="F2155" s="134">
        <v>24</v>
      </c>
      <c r="G2155" s="134">
        <v>23</v>
      </c>
      <c r="H2155" s="171">
        <f>IFERROR((Table5[[#This Row],[_202340]]-Table5[[#This Row],[_201940]])/Table5[[#This Row],[_201940]]*1,"")</f>
        <v>9.5238095238095233E-2</v>
      </c>
    </row>
    <row r="2156" spans="1:8" ht="28.5">
      <c r="A2156" s="132">
        <v>197294</v>
      </c>
      <c r="B2156" s="134" t="s">
        <v>1152</v>
      </c>
      <c r="C2156" s="134">
        <v>40</v>
      </c>
      <c r="D2156" s="134">
        <v>40</v>
      </c>
      <c r="E2156" s="134">
        <v>39</v>
      </c>
      <c r="F2156" s="134">
        <v>41</v>
      </c>
      <c r="G2156" s="134">
        <v>41</v>
      </c>
      <c r="H2156" s="171">
        <f>IFERROR((Table5[[#This Row],[_202340]]-Table5[[#This Row],[_201940]])/Table5[[#This Row],[_201940]]*1,"")</f>
        <v>2.5000000000000001E-2</v>
      </c>
    </row>
    <row r="2157" spans="1:8" ht="28.5">
      <c r="A2157" s="132">
        <v>197294</v>
      </c>
      <c r="B2157" s="134" t="s">
        <v>1153</v>
      </c>
      <c r="C2157" s="134">
        <v>2</v>
      </c>
      <c r="D2157" s="134">
        <v>1</v>
      </c>
      <c r="E2157" s="134">
        <v>2</v>
      </c>
      <c r="F2157" s="134">
        <v>1</v>
      </c>
      <c r="G2157" s="134">
        <v>1</v>
      </c>
      <c r="H2157" s="171">
        <f>IFERROR((Table5[[#This Row],[_202340]]-Table5[[#This Row],[_201940]])/Table5[[#This Row],[_201940]]*1,"")</f>
        <v>-0.5</v>
      </c>
    </row>
    <row r="2158" spans="1:8" ht="28.5">
      <c r="A2158" s="132">
        <v>197294</v>
      </c>
      <c r="B2158" s="134" t="s">
        <v>1154</v>
      </c>
      <c r="C2158" s="134">
        <v>38</v>
      </c>
      <c r="D2158" s="134">
        <v>39</v>
      </c>
      <c r="E2158" s="134">
        <v>37</v>
      </c>
      <c r="F2158" s="134">
        <v>39</v>
      </c>
      <c r="G2158" s="134">
        <v>40</v>
      </c>
      <c r="H2158" s="171">
        <f>IFERROR((Table5[[#This Row],[_202340]]-Table5[[#This Row],[_201940]])/Table5[[#This Row],[_201940]]*1,"")</f>
        <v>5.2631578947368418E-2</v>
      </c>
    </row>
    <row r="2159" spans="1:8" ht="28.5">
      <c r="A2159" s="132">
        <v>197294</v>
      </c>
      <c r="B2159" s="134" t="s">
        <v>1155</v>
      </c>
      <c r="C2159" s="134">
        <v>39</v>
      </c>
      <c r="D2159" s="134">
        <v>38</v>
      </c>
      <c r="E2159" s="134">
        <v>40</v>
      </c>
      <c r="F2159" s="134">
        <v>35</v>
      </c>
      <c r="G2159" s="134">
        <v>36</v>
      </c>
      <c r="H2159" s="171">
        <f>IFERROR((Table5[[#This Row],[_202340]]-Table5[[#This Row],[_201940]])/Table5[[#This Row],[_201940]]*1,"")</f>
        <v>-7.6923076923076927E-2</v>
      </c>
    </row>
    <row r="2160" spans="1:8">
      <c r="A2160" s="132">
        <v>198455</v>
      </c>
      <c r="B2160" s="134" t="s">
        <v>1179</v>
      </c>
      <c r="C2160" s="134">
        <v>1082</v>
      </c>
      <c r="D2160" s="134">
        <v>703</v>
      </c>
      <c r="E2160" s="134">
        <v>572</v>
      </c>
      <c r="F2160" s="134">
        <v>509</v>
      </c>
      <c r="G2160" s="134">
        <v>473</v>
      </c>
      <c r="H2160" s="171">
        <f>IFERROR((Table5[[#This Row],[_202340]]-Table5[[#This Row],[_201940]])/Table5[[#This Row],[_201940]]*1,"")</f>
        <v>-0.56284658040665436</v>
      </c>
    </row>
    <row r="2161" spans="1:8">
      <c r="A2161" s="132">
        <v>198455</v>
      </c>
      <c r="B2161" s="134" t="s">
        <v>1131</v>
      </c>
      <c r="C2161" s="134">
        <v>0</v>
      </c>
      <c r="D2161" s="134">
        <v>0</v>
      </c>
      <c r="E2161" s="134">
        <v>0</v>
      </c>
      <c r="F2161" s="134">
        <v>0</v>
      </c>
      <c r="G2161" s="134">
        <v>1</v>
      </c>
      <c r="H2161" s="171" t="str">
        <f>IFERROR((Table5[[#This Row],[_202340]]-Table5[[#This Row],[_201940]])/Table5[[#This Row],[_201940]]*1,"")</f>
        <v/>
      </c>
    </row>
    <row r="2162" spans="1:8">
      <c r="A2162" s="132">
        <v>198455</v>
      </c>
      <c r="B2162" s="134" t="s">
        <v>1132</v>
      </c>
      <c r="C2162" s="134">
        <v>1082</v>
      </c>
      <c r="D2162" s="134">
        <v>703</v>
      </c>
      <c r="E2162" s="134">
        <v>572</v>
      </c>
      <c r="F2162" s="134">
        <v>509</v>
      </c>
      <c r="G2162" s="134">
        <v>472</v>
      </c>
      <c r="H2162" s="171">
        <f>IFERROR((Table5[[#This Row],[_202340]]-Table5[[#This Row],[_201940]])/Table5[[#This Row],[_201940]]*1,"")</f>
        <v>-0.56377079482439929</v>
      </c>
    </row>
    <row r="2163" spans="1:8">
      <c r="A2163" s="132">
        <v>198455</v>
      </c>
      <c r="B2163" s="134" t="s">
        <v>1133</v>
      </c>
      <c r="C2163" s="134">
        <v>73</v>
      </c>
      <c r="D2163" s="134">
        <v>26</v>
      </c>
      <c r="E2163" s="134">
        <v>17</v>
      </c>
      <c r="F2163" s="134">
        <v>21</v>
      </c>
      <c r="G2163" s="134">
        <v>32</v>
      </c>
      <c r="H2163" s="171">
        <f>IFERROR((Table5[[#This Row],[_202340]]-Table5[[#This Row],[_201940]])/Table5[[#This Row],[_201940]]*1,"")</f>
        <v>-0.56164383561643838</v>
      </c>
    </row>
    <row r="2164" spans="1:8" ht="28.5">
      <c r="A2164" s="132">
        <v>198455</v>
      </c>
      <c r="B2164" s="134" t="s">
        <v>1162</v>
      </c>
      <c r="C2164" s="134">
        <v>44</v>
      </c>
      <c r="D2164" s="134">
        <v>62</v>
      </c>
      <c r="E2164" s="134">
        <v>55</v>
      </c>
      <c r="F2164" s="134">
        <v>53</v>
      </c>
      <c r="G2164" s="134">
        <v>58</v>
      </c>
      <c r="H2164" s="171">
        <f>IFERROR((Table5[[#This Row],[_202340]]-Table5[[#This Row],[_201940]])/Table5[[#This Row],[_201940]]*1,"")</f>
        <v>0.31818181818181818</v>
      </c>
    </row>
    <row r="2165" spans="1:8" ht="28.5">
      <c r="A2165" s="132">
        <v>198455</v>
      </c>
      <c r="B2165" s="134" t="s">
        <v>1163</v>
      </c>
      <c r="C2165" s="134" t="s">
        <v>129</v>
      </c>
      <c r="D2165" s="134" t="s">
        <v>129</v>
      </c>
      <c r="E2165" s="134" t="s">
        <v>129</v>
      </c>
      <c r="F2165" s="134" t="s">
        <v>129</v>
      </c>
      <c r="G2165" s="134" t="s">
        <v>129</v>
      </c>
      <c r="H2165" s="171" t="str">
        <f>IFERROR((Table5[[#This Row],[_202340]]-Table5[[#This Row],[_201940]])/Table5[[#This Row],[_201940]]*1,"")</f>
        <v/>
      </c>
    </row>
    <row r="2166" spans="1:8">
      <c r="A2166" s="132">
        <v>198455</v>
      </c>
      <c r="B2166" s="134" t="s">
        <v>1136</v>
      </c>
      <c r="C2166" s="134">
        <v>117</v>
      </c>
      <c r="D2166" s="134">
        <v>88</v>
      </c>
      <c r="E2166" s="134">
        <v>72</v>
      </c>
      <c r="F2166" s="134">
        <v>74</v>
      </c>
      <c r="G2166" s="134">
        <v>90</v>
      </c>
      <c r="H2166" s="171">
        <f>IFERROR((Table5[[#This Row],[_202340]]-Table5[[#This Row],[_201940]])/Table5[[#This Row],[_201940]]*1,"")</f>
        <v>-0.23076923076923078</v>
      </c>
    </row>
    <row r="2167" spans="1:8">
      <c r="A2167" s="132">
        <v>198455</v>
      </c>
      <c r="B2167" s="134" t="s">
        <v>1137</v>
      </c>
      <c r="C2167" s="134">
        <v>11</v>
      </c>
      <c r="D2167" s="134">
        <v>13</v>
      </c>
      <c r="E2167" s="134">
        <v>13</v>
      </c>
      <c r="F2167" s="134">
        <v>15</v>
      </c>
      <c r="G2167" s="134">
        <v>19</v>
      </c>
      <c r="H2167" s="171">
        <f>IFERROR((Table5[[#This Row],[_202340]]-Table5[[#This Row],[_201940]])/Table5[[#This Row],[_201940]]*1,"")</f>
        <v>0.72727272727272729</v>
      </c>
    </row>
    <row r="2168" spans="1:8">
      <c r="A2168" s="132">
        <v>198455</v>
      </c>
      <c r="B2168" s="134" t="s">
        <v>1138</v>
      </c>
      <c r="C2168" s="134">
        <v>87</v>
      </c>
      <c r="D2168" s="134">
        <v>30</v>
      </c>
      <c r="E2168" s="134">
        <v>26</v>
      </c>
      <c r="F2168" s="134">
        <v>24</v>
      </c>
      <c r="G2168" s="134">
        <v>28</v>
      </c>
      <c r="H2168" s="171">
        <f>IFERROR((Table5[[#This Row],[_202340]]-Table5[[#This Row],[_201940]])/Table5[[#This Row],[_201940]]*1,"")</f>
        <v>-0.67816091954022983</v>
      </c>
    </row>
    <row r="2169" spans="1:8" ht="28.5">
      <c r="A2169" s="132">
        <v>198455</v>
      </c>
      <c r="B2169" s="134" t="s">
        <v>1164</v>
      </c>
      <c r="C2169" s="134">
        <v>64</v>
      </c>
      <c r="D2169" s="134">
        <v>76</v>
      </c>
      <c r="E2169" s="134">
        <v>75</v>
      </c>
      <c r="F2169" s="134">
        <v>64</v>
      </c>
      <c r="G2169" s="134">
        <v>77</v>
      </c>
      <c r="H2169" s="171">
        <f>IFERROR((Table5[[#This Row],[_202340]]-Table5[[#This Row],[_201940]])/Table5[[#This Row],[_201940]]*1,"")</f>
        <v>0.203125</v>
      </c>
    </row>
    <row r="2170" spans="1:8" ht="28.5">
      <c r="A2170" s="132">
        <v>198455</v>
      </c>
      <c r="B2170" s="134" t="s">
        <v>1165</v>
      </c>
      <c r="C2170" s="134" t="s">
        <v>129</v>
      </c>
      <c r="D2170" s="134" t="s">
        <v>129</v>
      </c>
      <c r="E2170" s="134" t="s">
        <v>129</v>
      </c>
      <c r="F2170" s="134" t="s">
        <v>129</v>
      </c>
      <c r="G2170" s="134" t="s">
        <v>129</v>
      </c>
      <c r="H2170" s="171" t="str">
        <f>IFERROR((Table5[[#This Row],[_202340]]-Table5[[#This Row],[_201940]])/Table5[[#This Row],[_201940]]*1,"")</f>
        <v/>
      </c>
    </row>
    <row r="2171" spans="1:8">
      <c r="A2171" s="132">
        <v>198455</v>
      </c>
      <c r="B2171" s="134" t="s">
        <v>1141</v>
      </c>
      <c r="C2171" s="134">
        <v>151</v>
      </c>
      <c r="D2171" s="134">
        <v>106</v>
      </c>
      <c r="E2171" s="134">
        <v>101</v>
      </c>
      <c r="F2171" s="134">
        <v>88</v>
      </c>
      <c r="G2171" s="134">
        <v>105</v>
      </c>
      <c r="H2171" s="171">
        <f>IFERROR((Table5[[#This Row],[_202340]]-Table5[[#This Row],[_201940]])/Table5[[#This Row],[_201940]]*1,"")</f>
        <v>-0.30463576158940397</v>
      </c>
    </row>
    <row r="2172" spans="1:8">
      <c r="A2172" s="132">
        <v>198455</v>
      </c>
      <c r="B2172" s="134" t="s">
        <v>1142</v>
      </c>
      <c r="C2172" s="134">
        <v>14</v>
      </c>
      <c r="D2172" s="134">
        <v>15</v>
      </c>
      <c r="E2172" s="134">
        <v>18</v>
      </c>
      <c r="F2172" s="134">
        <v>17</v>
      </c>
      <c r="G2172" s="134">
        <v>22</v>
      </c>
      <c r="H2172" s="171">
        <f>IFERROR((Table5[[#This Row],[_202340]]-Table5[[#This Row],[_201940]])/Table5[[#This Row],[_201940]]*1,"")</f>
        <v>0.5714285714285714</v>
      </c>
    </row>
    <row r="2173" spans="1:8">
      <c r="A2173" s="132">
        <v>198455</v>
      </c>
      <c r="B2173" s="134" t="s">
        <v>1143</v>
      </c>
      <c r="C2173" s="134">
        <v>94</v>
      </c>
      <c r="D2173" s="134">
        <v>31</v>
      </c>
      <c r="E2173" s="134">
        <v>24</v>
      </c>
      <c r="F2173" s="134">
        <v>26</v>
      </c>
      <c r="G2173" s="134">
        <v>29</v>
      </c>
      <c r="H2173" s="171">
        <f>IFERROR((Table5[[#This Row],[_202340]]-Table5[[#This Row],[_201940]])/Table5[[#This Row],[_201940]]*1,"")</f>
        <v>-0.69148936170212771</v>
      </c>
    </row>
    <row r="2174" spans="1:8" ht="28.5">
      <c r="A2174" s="132">
        <v>198455</v>
      </c>
      <c r="B2174" s="134" t="s">
        <v>1166</v>
      </c>
      <c r="C2174" s="134">
        <v>70</v>
      </c>
      <c r="D2174" s="134">
        <v>82</v>
      </c>
      <c r="E2174" s="134">
        <v>82</v>
      </c>
      <c r="F2174" s="134">
        <v>67</v>
      </c>
      <c r="G2174" s="134">
        <v>79</v>
      </c>
      <c r="H2174" s="171">
        <f>IFERROR((Table5[[#This Row],[_202340]]-Table5[[#This Row],[_201940]])/Table5[[#This Row],[_201940]]*1,"")</f>
        <v>0.12857142857142856</v>
      </c>
    </row>
    <row r="2175" spans="1:8" ht="28.5">
      <c r="A2175" s="132">
        <v>198455</v>
      </c>
      <c r="B2175" s="134" t="s">
        <v>1167</v>
      </c>
      <c r="C2175" s="134" t="s">
        <v>129</v>
      </c>
      <c r="D2175" s="134" t="s">
        <v>129</v>
      </c>
      <c r="E2175" s="134" t="s">
        <v>129</v>
      </c>
      <c r="F2175" s="134" t="s">
        <v>129</v>
      </c>
      <c r="G2175" s="134" t="s">
        <v>129</v>
      </c>
      <c r="H2175" s="171" t="str">
        <f>IFERROR((Table5[[#This Row],[_202340]]-Table5[[#This Row],[_201940]])/Table5[[#This Row],[_201940]]*1,"")</f>
        <v/>
      </c>
    </row>
    <row r="2176" spans="1:8">
      <c r="A2176" s="132">
        <v>198455</v>
      </c>
      <c r="B2176" s="134" t="s">
        <v>1146</v>
      </c>
      <c r="C2176" s="134">
        <v>164</v>
      </c>
      <c r="D2176" s="134">
        <v>113</v>
      </c>
      <c r="E2176" s="134">
        <v>106</v>
      </c>
      <c r="F2176" s="134">
        <v>93</v>
      </c>
      <c r="G2176" s="134">
        <v>108</v>
      </c>
      <c r="H2176" s="171">
        <f>IFERROR((Table5[[#This Row],[_202340]]-Table5[[#This Row],[_201940]])/Table5[[#This Row],[_201940]]*1,"")</f>
        <v>-0.34146341463414637</v>
      </c>
    </row>
    <row r="2177" spans="1:8" ht="28.5">
      <c r="A2177" s="132">
        <v>198455</v>
      </c>
      <c r="B2177" s="134" t="s">
        <v>1147</v>
      </c>
      <c r="C2177" s="134">
        <v>18</v>
      </c>
      <c r="D2177" s="134">
        <v>10</v>
      </c>
      <c r="E2177" s="134">
        <v>9</v>
      </c>
      <c r="F2177" s="134">
        <v>2</v>
      </c>
      <c r="G2177" s="134">
        <v>2</v>
      </c>
      <c r="H2177" s="171">
        <f>IFERROR((Table5[[#This Row],[_202340]]-Table5[[#This Row],[_201940]])/Table5[[#This Row],[_201940]]*1,"")</f>
        <v>-0.88888888888888884</v>
      </c>
    </row>
    <row r="2178" spans="1:8" ht="28.5">
      <c r="A2178" s="132">
        <v>198455</v>
      </c>
      <c r="B2178" s="134" t="s">
        <v>1148</v>
      </c>
      <c r="C2178" s="134">
        <v>486</v>
      </c>
      <c r="D2178" s="134">
        <v>351</v>
      </c>
      <c r="E2178" s="134">
        <v>284</v>
      </c>
      <c r="F2178" s="134">
        <v>376</v>
      </c>
      <c r="G2178" s="134">
        <v>131</v>
      </c>
      <c r="H2178" s="171">
        <f>IFERROR((Table5[[#This Row],[_202340]]-Table5[[#This Row],[_201940]])/Table5[[#This Row],[_201940]]*1,"")</f>
        <v>-0.73045267489711929</v>
      </c>
    </row>
    <row r="2179" spans="1:8" ht="28.5">
      <c r="A2179" s="132">
        <v>198455</v>
      </c>
      <c r="B2179" s="134" t="s">
        <v>1149</v>
      </c>
      <c r="C2179" s="134">
        <v>414</v>
      </c>
      <c r="D2179" s="134">
        <v>229</v>
      </c>
      <c r="E2179" s="134">
        <v>173</v>
      </c>
      <c r="F2179" s="134">
        <v>38</v>
      </c>
      <c r="G2179" s="134">
        <v>231</v>
      </c>
      <c r="H2179" s="171">
        <f>IFERROR((Table5[[#This Row],[_202340]]-Table5[[#This Row],[_201940]])/Table5[[#This Row],[_201940]]*1,"")</f>
        <v>-0.4420289855072464</v>
      </c>
    </row>
    <row r="2180" spans="1:8" ht="28.5">
      <c r="A2180" s="132">
        <v>198455</v>
      </c>
      <c r="B2180" s="134" t="s">
        <v>1150</v>
      </c>
      <c r="C2180" s="134">
        <v>918</v>
      </c>
      <c r="D2180" s="134">
        <v>590</v>
      </c>
      <c r="E2180" s="134">
        <v>466</v>
      </c>
      <c r="F2180" s="134">
        <v>416</v>
      </c>
      <c r="G2180" s="134">
        <v>364</v>
      </c>
      <c r="H2180" s="171">
        <f>IFERROR((Table5[[#This Row],[_202340]]-Table5[[#This Row],[_201940]])/Table5[[#This Row],[_201940]]*1,"")</f>
        <v>-0.60348583877995643</v>
      </c>
    </row>
    <row r="2181" spans="1:8">
      <c r="A2181" s="132">
        <v>198455</v>
      </c>
      <c r="B2181" s="134" t="s">
        <v>1151</v>
      </c>
      <c r="C2181" s="134">
        <v>15</v>
      </c>
      <c r="D2181" s="134">
        <v>16</v>
      </c>
      <c r="E2181" s="134">
        <v>19</v>
      </c>
      <c r="F2181" s="134">
        <v>18</v>
      </c>
      <c r="G2181" s="134">
        <v>23</v>
      </c>
      <c r="H2181" s="171">
        <f>IFERROR((Table5[[#This Row],[_202340]]-Table5[[#This Row],[_201940]])/Table5[[#This Row],[_201940]]*1,"")</f>
        <v>0.53333333333333333</v>
      </c>
    </row>
    <row r="2182" spans="1:8" ht="28.5">
      <c r="A2182" s="132">
        <v>198455</v>
      </c>
      <c r="B2182" s="134" t="s">
        <v>1152</v>
      </c>
      <c r="C2182" s="134">
        <v>47</v>
      </c>
      <c r="D2182" s="134">
        <v>51</v>
      </c>
      <c r="E2182" s="134">
        <v>51</v>
      </c>
      <c r="F2182" s="134">
        <v>74</v>
      </c>
      <c r="G2182" s="134">
        <v>28</v>
      </c>
      <c r="H2182" s="171">
        <f>IFERROR((Table5[[#This Row],[_202340]]-Table5[[#This Row],[_201940]])/Table5[[#This Row],[_201940]]*1,"")</f>
        <v>-0.40425531914893614</v>
      </c>
    </row>
    <row r="2183" spans="1:8" ht="28.5">
      <c r="A2183" s="132">
        <v>198455</v>
      </c>
      <c r="B2183" s="134" t="s">
        <v>1153</v>
      </c>
      <c r="C2183" s="134">
        <v>2</v>
      </c>
      <c r="D2183" s="134">
        <v>1</v>
      </c>
      <c r="E2183" s="134">
        <v>2</v>
      </c>
      <c r="F2183" s="134">
        <v>0</v>
      </c>
      <c r="G2183" s="134">
        <v>0</v>
      </c>
      <c r="H2183" s="171">
        <f>IFERROR((Table5[[#This Row],[_202340]]-Table5[[#This Row],[_201940]])/Table5[[#This Row],[_201940]]*1,"")</f>
        <v>-1</v>
      </c>
    </row>
    <row r="2184" spans="1:8" ht="28.5">
      <c r="A2184" s="132">
        <v>198455</v>
      </c>
      <c r="B2184" s="134" t="s">
        <v>1154</v>
      </c>
      <c r="C2184" s="134">
        <v>45</v>
      </c>
      <c r="D2184" s="134">
        <v>50</v>
      </c>
      <c r="E2184" s="134">
        <v>50</v>
      </c>
      <c r="F2184" s="134">
        <v>74</v>
      </c>
      <c r="G2184" s="134">
        <v>28</v>
      </c>
      <c r="H2184" s="171">
        <f>IFERROR((Table5[[#This Row],[_202340]]-Table5[[#This Row],[_201940]])/Table5[[#This Row],[_201940]]*1,"")</f>
        <v>-0.37777777777777777</v>
      </c>
    </row>
    <row r="2185" spans="1:8" ht="28.5">
      <c r="A2185" s="132">
        <v>198455</v>
      </c>
      <c r="B2185" s="134" t="s">
        <v>1155</v>
      </c>
      <c r="C2185" s="134">
        <v>38</v>
      </c>
      <c r="D2185" s="134">
        <v>33</v>
      </c>
      <c r="E2185" s="134">
        <v>30</v>
      </c>
      <c r="F2185" s="134">
        <v>7</v>
      </c>
      <c r="G2185" s="134">
        <v>49</v>
      </c>
      <c r="H2185" s="171">
        <f>IFERROR((Table5[[#This Row],[_202340]]-Table5[[#This Row],[_201940]])/Table5[[#This Row],[_201940]]*1,"")</f>
        <v>0.28947368421052633</v>
      </c>
    </row>
    <row r="2186" spans="1:8">
      <c r="A2186" s="132">
        <v>198552</v>
      </c>
      <c r="B2186" s="134" t="s">
        <v>1179</v>
      </c>
      <c r="C2186" s="134">
        <v>611</v>
      </c>
      <c r="D2186" s="134">
        <v>1875</v>
      </c>
      <c r="E2186" s="134">
        <v>1034</v>
      </c>
      <c r="F2186" s="134">
        <v>962</v>
      </c>
      <c r="G2186" s="134">
        <v>782</v>
      </c>
      <c r="H2186" s="171">
        <f>IFERROR((Table5[[#This Row],[_202340]]-Table5[[#This Row],[_201940]])/Table5[[#This Row],[_201940]]*1,"")</f>
        <v>0.27986906710310966</v>
      </c>
    </row>
    <row r="2187" spans="1:8">
      <c r="A2187" s="132">
        <v>198552</v>
      </c>
      <c r="B2187" s="134" t="s">
        <v>1131</v>
      </c>
      <c r="C2187" s="134">
        <v>0</v>
      </c>
      <c r="D2187" s="134">
        <v>0</v>
      </c>
      <c r="E2187" s="134">
        <v>0</v>
      </c>
      <c r="F2187" s="134">
        <v>0</v>
      </c>
      <c r="G2187" s="134">
        <v>0</v>
      </c>
      <c r="H2187" s="171" t="str">
        <f>IFERROR((Table5[[#This Row],[_202340]]-Table5[[#This Row],[_201940]])/Table5[[#This Row],[_201940]]*1,"")</f>
        <v/>
      </c>
    </row>
    <row r="2188" spans="1:8">
      <c r="A2188" s="132">
        <v>198552</v>
      </c>
      <c r="B2188" s="134" t="s">
        <v>1132</v>
      </c>
      <c r="C2188" s="134">
        <v>611</v>
      </c>
      <c r="D2188" s="134">
        <v>1875</v>
      </c>
      <c r="E2188" s="134">
        <v>1034</v>
      </c>
      <c r="F2188" s="134">
        <v>962</v>
      </c>
      <c r="G2188" s="134">
        <v>782</v>
      </c>
      <c r="H2188" s="171">
        <f>IFERROR((Table5[[#This Row],[_202340]]-Table5[[#This Row],[_201940]])/Table5[[#This Row],[_201940]]*1,"")</f>
        <v>0.27986906710310966</v>
      </c>
    </row>
    <row r="2189" spans="1:8">
      <c r="A2189" s="132">
        <v>198552</v>
      </c>
      <c r="B2189" s="134" t="s">
        <v>1133</v>
      </c>
      <c r="C2189" s="134">
        <v>32</v>
      </c>
      <c r="D2189" s="134">
        <v>79</v>
      </c>
      <c r="E2189" s="134">
        <v>67</v>
      </c>
      <c r="F2189" s="134">
        <v>63</v>
      </c>
      <c r="G2189" s="134">
        <v>67</v>
      </c>
      <c r="H2189" s="171">
        <f>IFERROR((Table5[[#This Row],[_202340]]-Table5[[#This Row],[_201940]])/Table5[[#This Row],[_201940]]*1,"")</f>
        <v>1.09375</v>
      </c>
    </row>
    <row r="2190" spans="1:8" ht="28.5">
      <c r="A2190" s="132">
        <v>198552</v>
      </c>
      <c r="B2190" s="134" t="s">
        <v>1162</v>
      </c>
      <c r="C2190" s="134">
        <v>53</v>
      </c>
      <c r="D2190" s="134">
        <v>156</v>
      </c>
      <c r="E2190" s="134">
        <v>143</v>
      </c>
      <c r="F2190" s="134">
        <v>159</v>
      </c>
      <c r="G2190" s="134">
        <v>143</v>
      </c>
      <c r="H2190" s="171">
        <f>IFERROR((Table5[[#This Row],[_202340]]-Table5[[#This Row],[_201940]])/Table5[[#This Row],[_201940]]*1,"")</f>
        <v>1.6981132075471699</v>
      </c>
    </row>
    <row r="2191" spans="1:8" ht="28.5">
      <c r="A2191" s="132">
        <v>198552</v>
      </c>
      <c r="B2191" s="134" t="s">
        <v>1163</v>
      </c>
      <c r="C2191" s="134" t="s">
        <v>129</v>
      </c>
      <c r="D2191" s="134" t="s">
        <v>129</v>
      </c>
      <c r="E2191" s="134" t="s">
        <v>129</v>
      </c>
      <c r="F2191" s="134" t="s">
        <v>129</v>
      </c>
      <c r="G2191" s="134" t="s">
        <v>129</v>
      </c>
      <c r="H2191" s="171" t="str">
        <f>IFERROR((Table5[[#This Row],[_202340]]-Table5[[#This Row],[_201940]])/Table5[[#This Row],[_201940]]*1,"")</f>
        <v/>
      </c>
    </row>
    <row r="2192" spans="1:8">
      <c r="A2192" s="132">
        <v>198552</v>
      </c>
      <c r="B2192" s="134" t="s">
        <v>1136</v>
      </c>
      <c r="C2192" s="134">
        <v>85</v>
      </c>
      <c r="D2192" s="134">
        <v>235</v>
      </c>
      <c r="E2192" s="134">
        <v>210</v>
      </c>
      <c r="F2192" s="134">
        <v>222</v>
      </c>
      <c r="G2192" s="134">
        <v>210</v>
      </c>
      <c r="H2192" s="171">
        <f>IFERROR((Table5[[#This Row],[_202340]]-Table5[[#This Row],[_201940]])/Table5[[#This Row],[_201940]]*1,"")</f>
        <v>1.4705882352941178</v>
      </c>
    </row>
    <row r="2193" spans="1:8">
      <c r="A2193" s="132">
        <v>198552</v>
      </c>
      <c r="B2193" s="134" t="s">
        <v>1137</v>
      </c>
      <c r="C2193" s="134">
        <v>14</v>
      </c>
      <c r="D2193" s="134">
        <v>13</v>
      </c>
      <c r="E2193" s="134">
        <v>20</v>
      </c>
      <c r="F2193" s="134">
        <v>23</v>
      </c>
      <c r="G2193" s="134">
        <v>27</v>
      </c>
      <c r="H2193" s="171">
        <f>IFERROR((Table5[[#This Row],[_202340]]-Table5[[#This Row],[_201940]])/Table5[[#This Row],[_201940]]*1,"")</f>
        <v>0.9285714285714286</v>
      </c>
    </row>
    <row r="2194" spans="1:8">
      <c r="A2194" s="132">
        <v>198552</v>
      </c>
      <c r="B2194" s="134" t="s">
        <v>1138</v>
      </c>
      <c r="C2194" s="134">
        <v>34</v>
      </c>
      <c r="D2194" s="134">
        <v>86</v>
      </c>
      <c r="E2194" s="134">
        <v>70</v>
      </c>
      <c r="F2194" s="134">
        <v>63</v>
      </c>
      <c r="G2194" s="134">
        <v>78</v>
      </c>
      <c r="H2194" s="171">
        <f>IFERROR((Table5[[#This Row],[_202340]]-Table5[[#This Row],[_201940]])/Table5[[#This Row],[_201940]]*1,"")</f>
        <v>1.2941176470588236</v>
      </c>
    </row>
    <row r="2195" spans="1:8" ht="28.5">
      <c r="A2195" s="132">
        <v>198552</v>
      </c>
      <c r="B2195" s="134" t="s">
        <v>1164</v>
      </c>
      <c r="C2195" s="134">
        <v>63</v>
      </c>
      <c r="D2195" s="134">
        <v>210</v>
      </c>
      <c r="E2195" s="134">
        <v>180</v>
      </c>
      <c r="F2195" s="134">
        <v>190</v>
      </c>
      <c r="G2195" s="134">
        <v>170</v>
      </c>
      <c r="H2195" s="171">
        <f>IFERROR((Table5[[#This Row],[_202340]]-Table5[[#This Row],[_201940]])/Table5[[#This Row],[_201940]]*1,"")</f>
        <v>1.6984126984126984</v>
      </c>
    </row>
    <row r="2196" spans="1:8" ht="28.5">
      <c r="A2196" s="132">
        <v>198552</v>
      </c>
      <c r="B2196" s="134" t="s">
        <v>1165</v>
      </c>
      <c r="C2196" s="134" t="s">
        <v>129</v>
      </c>
      <c r="D2196" s="134" t="s">
        <v>129</v>
      </c>
      <c r="E2196" s="134" t="s">
        <v>129</v>
      </c>
      <c r="F2196" s="134" t="s">
        <v>129</v>
      </c>
      <c r="G2196" s="134" t="s">
        <v>129</v>
      </c>
      <c r="H2196" s="171" t="str">
        <f>IFERROR((Table5[[#This Row],[_202340]]-Table5[[#This Row],[_201940]])/Table5[[#This Row],[_201940]]*1,"")</f>
        <v/>
      </c>
    </row>
    <row r="2197" spans="1:8">
      <c r="A2197" s="132">
        <v>198552</v>
      </c>
      <c r="B2197" s="134" t="s">
        <v>1141</v>
      </c>
      <c r="C2197" s="134">
        <v>97</v>
      </c>
      <c r="D2197" s="134">
        <v>296</v>
      </c>
      <c r="E2197" s="134">
        <v>250</v>
      </c>
      <c r="F2197" s="134">
        <v>253</v>
      </c>
      <c r="G2197" s="134">
        <v>248</v>
      </c>
      <c r="H2197" s="171">
        <f>IFERROR((Table5[[#This Row],[_202340]]-Table5[[#This Row],[_201940]])/Table5[[#This Row],[_201940]]*1,"")</f>
        <v>1.5567010309278351</v>
      </c>
    </row>
    <row r="2198" spans="1:8">
      <c r="A2198" s="132">
        <v>198552</v>
      </c>
      <c r="B2198" s="134" t="s">
        <v>1142</v>
      </c>
      <c r="C2198" s="134">
        <v>16</v>
      </c>
      <c r="D2198" s="134">
        <v>16</v>
      </c>
      <c r="E2198" s="134">
        <v>24</v>
      </c>
      <c r="F2198" s="134">
        <v>26</v>
      </c>
      <c r="G2198" s="134">
        <v>32</v>
      </c>
      <c r="H2198" s="171">
        <f>IFERROR((Table5[[#This Row],[_202340]]-Table5[[#This Row],[_201940]])/Table5[[#This Row],[_201940]]*1,"")</f>
        <v>1</v>
      </c>
    </row>
    <row r="2199" spans="1:8">
      <c r="A2199" s="132">
        <v>198552</v>
      </c>
      <c r="B2199" s="134" t="s">
        <v>1143</v>
      </c>
      <c r="C2199" s="134">
        <v>37</v>
      </c>
      <c r="D2199" s="134">
        <v>91</v>
      </c>
      <c r="E2199" s="134">
        <v>70</v>
      </c>
      <c r="F2199" s="134">
        <v>65</v>
      </c>
      <c r="G2199" s="134">
        <v>80</v>
      </c>
      <c r="H2199" s="171">
        <f>IFERROR((Table5[[#This Row],[_202340]]-Table5[[#This Row],[_201940]])/Table5[[#This Row],[_201940]]*1,"")</f>
        <v>1.1621621621621621</v>
      </c>
    </row>
    <row r="2200" spans="1:8" ht="28.5">
      <c r="A2200" s="132">
        <v>198552</v>
      </c>
      <c r="B2200" s="134" t="s">
        <v>1166</v>
      </c>
      <c r="C2200" s="134">
        <v>67</v>
      </c>
      <c r="D2200" s="134">
        <v>230</v>
      </c>
      <c r="E2200" s="134">
        <v>192</v>
      </c>
      <c r="F2200" s="134">
        <v>203</v>
      </c>
      <c r="G2200" s="134">
        <v>179</v>
      </c>
      <c r="H2200" s="171">
        <f>IFERROR((Table5[[#This Row],[_202340]]-Table5[[#This Row],[_201940]])/Table5[[#This Row],[_201940]]*1,"")</f>
        <v>1.6716417910447761</v>
      </c>
    </row>
    <row r="2201" spans="1:8" ht="28.5">
      <c r="A2201" s="132">
        <v>198552</v>
      </c>
      <c r="B2201" s="134" t="s">
        <v>1167</v>
      </c>
      <c r="C2201" s="134" t="s">
        <v>129</v>
      </c>
      <c r="D2201" s="134" t="s">
        <v>129</v>
      </c>
      <c r="E2201" s="134" t="s">
        <v>129</v>
      </c>
      <c r="F2201" s="134" t="s">
        <v>129</v>
      </c>
      <c r="G2201" s="134" t="s">
        <v>129</v>
      </c>
      <c r="H2201" s="171" t="str">
        <f>IFERROR((Table5[[#This Row],[_202340]]-Table5[[#This Row],[_201940]])/Table5[[#This Row],[_201940]]*1,"")</f>
        <v/>
      </c>
    </row>
    <row r="2202" spans="1:8">
      <c r="A2202" s="132">
        <v>198552</v>
      </c>
      <c r="B2202" s="134" t="s">
        <v>1146</v>
      </c>
      <c r="C2202" s="134">
        <v>104</v>
      </c>
      <c r="D2202" s="134">
        <v>321</v>
      </c>
      <c r="E2202" s="134">
        <v>262</v>
      </c>
      <c r="F2202" s="134">
        <v>268</v>
      </c>
      <c r="G2202" s="134">
        <v>259</v>
      </c>
      <c r="H2202" s="171">
        <f>IFERROR((Table5[[#This Row],[_202340]]-Table5[[#This Row],[_201940]])/Table5[[#This Row],[_201940]]*1,"")</f>
        <v>1.4903846153846154</v>
      </c>
    </row>
    <row r="2203" spans="1:8" ht="28.5">
      <c r="A2203" s="132">
        <v>198552</v>
      </c>
      <c r="B2203" s="134" t="s">
        <v>1147</v>
      </c>
      <c r="C2203" s="134">
        <v>15</v>
      </c>
      <c r="D2203" s="134">
        <v>28</v>
      </c>
      <c r="E2203" s="134">
        <v>21</v>
      </c>
      <c r="F2203" s="134">
        <v>16</v>
      </c>
      <c r="G2203" s="134">
        <v>9</v>
      </c>
      <c r="H2203" s="171">
        <f>IFERROR((Table5[[#This Row],[_202340]]-Table5[[#This Row],[_201940]])/Table5[[#This Row],[_201940]]*1,"")</f>
        <v>-0.4</v>
      </c>
    </row>
    <row r="2204" spans="1:8" ht="28.5">
      <c r="A2204" s="132">
        <v>198552</v>
      </c>
      <c r="B2204" s="134" t="s">
        <v>1148</v>
      </c>
      <c r="C2204" s="134">
        <v>324</v>
      </c>
      <c r="D2204" s="134">
        <v>732</v>
      </c>
      <c r="E2204" s="134">
        <v>341</v>
      </c>
      <c r="F2204" s="134">
        <v>338</v>
      </c>
      <c r="G2204" s="134">
        <v>256</v>
      </c>
      <c r="H2204" s="171">
        <f>IFERROR((Table5[[#This Row],[_202340]]-Table5[[#This Row],[_201940]])/Table5[[#This Row],[_201940]]*1,"")</f>
        <v>-0.20987654320987653</v>
      </c>
    </row>
    <row r="2205" spans="1:8" ht="28.5">
      <c r="A2205" s="132">
        <v>198552</v>
      </c>
      <c r="B2205" s="134" t="s">
        <v>1149</v>
      </c>
      <c r="C2205" s="134">
        <v>168</v>
      </c>
      <c r="D2205" s="134">
        <v>794</v>
      </c>
      <c r="E2205" s="134">
        <v>410</v>
      </c>
      <c r="F2205" s="134">
        <v>340</v>
      </c>
      <c r="G2205" s="134">
        <v>258</v>
      </c>
      <c r="H2205" s="171">
        <f>IFERROR((Table5[[#This Row],[_202340]]-Table5[[#This Row],[_201940]])/Table5[[#This Row],[_201940]]*1,"")</f>
        <v>0.5357142857142857</v>
      </c>
    </row>
    <row r="2206" spans="1:8" ht="28.5">
      <c r="A2206" s="132">
        <v>198552</v>
      </c>
      <c r="B2206" s="134" t="s">
        <v>1150</v>
      </c>
      <c r="C2206" s="134">
        <v>507</v>
      </c>
      <c r="D2206" s="134">
        <v>1554</v>
      </c>
      <c r="E2206" s="134">
        <v>772</v>
      </c>
      <c r="F2206" s="134">
        <v>694</v>
      </c>
      <c r="G2206" s="134">
        <v>523</v>
      </c>
      <c r="H2206" s="171">
        <f>IFERROR((Table5[[#This Row],[_202340]]-Table5[[#This Row],[_201940]])/Table5[[#This Row],[_201940]]*1,"")</f>
        <v>3.1558185404339252E-2</v>
      </c>
    </row>
    <row r="2207" spans="1:8">
      <c r="A2207" s="132">
        <v>198552</v>
      </c>
      <c r="B2207" s="134" t="s">
        <v>1151</v>
      </c>
      <c r="C2207" s="134">
        <v>17</v>
      </c>
      <c r="D2207" s="134">
        <v>17</v>
      </c>
      <c r="E2207" s="134">
        <v>25</v>
      </c>
      <c r="F2207" s="134">
        <v>28</v>
      </c>
      <c r="G2207" s="134">
        <v>33</v>
      </c>
      <c r="H2207" s="171">
        <f>IFERROR((Table5[[#This Row],[_202340]]-Table5[[#This Row],[_201940]])/Table5[[#This Row],[_201940]]*1,"")</f>
        <v>0.94117647058823528</v>
      </c>
    </row>
    <row r="2208" spans="1:8" ht="28.5">
      <c r="A2208" s="132">
        <v>198552</v>
      </c>
      <c r="B2208" s="134" t="s">
        <v>1152</v>
      </c>
      <c r="C2208" s="134">
        <v>55</v>
      </c>
      <c r="D2208" s="134">
        <v>41</v>
      </c>
      <c r="E2208" s="134">
        <v>35</v>
      </c>
      <c r="F2208" s="134">
        <v>37</v>
      </c>
      <c r="G2208" s="134">
        <v>34</v>
      </c>
      <c r="H2208" s="171">
        <f>IFERROR((Table5[[#This Row],[_202340]]-Table5[[#This Row],[_201940]])/Table5[[#This Row],[_201940]]*1,"")</f>
        <v>-0.38181818181818183</v>
      </c>
    </row>
    <row r="2209" spans="1:8" ht="28.5">
      <c r="A2209" s="132">
        <v>198552</v>
      </c>
      <c r="B2209" s="134" t="s">
        <v>1153</v>
      </c>
      <c r="C2209" s="134">
        <v>2</v>
      </c>
      <c r="D2209" s="134">
        <v>1</v>
      </c>
      <c r="E2209" s="134">
        <v>2</v>
      </c>
      <c r="F2209" s="134">
        <v>2</v>
      </c>
      <c r="G2209" s="134">
        <v>1</v>
      </c>
      <c r="H2209" s="171">
        <f>IFERROR((Table5[[#This Row],[_202340]]-Table5[[#This Row],[_201940]])/Table5[[#This Row],[_201940]]*1,"")</f>
        <v>-0.5</v>
      </c>
    </row>
    <row r="2210" spans="1:8" ht="28.5">
      <c r="A2210" s="132">
        <v>198552</v>
      </c>
      <c r="B2210" s="134" t="s">
        <v>1154</v>
      </c>
      <c r="C2210" s="134">
        <v>53</v>
      </c>
      <c r="D2210" s="134">
        <v>39</v>
      </c>
      <c r="E2210" s="134">
        <v>33</v>
      </c>
      <c r="F2210" s="134">
        <v>35</v>
      </c>
      <c r="G2210" s="134">
        <v>33</v>
      </c>
      <c r="H2210" s="171">
        <f>IFERROR((Table5[[#This Row],[_202340]]-Table5[[#This Row],[_201940]])/Table5[[#This Row],[_201940]]*1,"")</f>
        <v>-0.37735849056603776</v>
      </c>
    </row>
    <row r="2211" spans="1:8" ht="28.5">
      <c r="A2211" s="132">
        <v>198552</v>
      </c>
      <c r="B2211" s="134" t="s">
        <v>1155</v>
      </c>
      <c r="C2211" s="134">
        <v>27</v>
      </c>
      <c r="D2211" s="134">
        <v>42</v>
      </c>
      <c r="E2211" s="134">
        <v>40</v>
      </c>
      <c r="F2211" s="134">
        <v>35</v>
      </c>
      <c r="G2211" s="134">
        <v>33</v>
      </c>
      <c r="H2211" s="171">
        <f>IFERROR((Table5[[#This Row],[_202340]]-Table5[[#This Row],[_201940]])/Table5[[#This Row],[_201940]]*1,"")</f>
        <v>0.22222222222222221</v>
      </c>
    </row>
    <row r="2212" spans="1:8">
      <c r="A2212" s="132">
        <v>198640</v>
      </c>
      <c r="B2212" s="134" t="s">
        <v>1179</v>
      </c>
      <c r="C2212" s="134">
        <v>183</v>
      </c>
      <c r="D2212" s="134">
        <v>155</v>
      </c>
      <c r="E2212" s="134">
        <v>131</v>
      </c>
      <c r="F2212" s="134">
        <v>63</v>
      </c>
      <c r="G2212" s="134">
        <v>55</v>
      </c>
      <c r="H2212" s="171">
        <f>IFERROR((Table5[[#This Row],[_202340]]-Table5[[#This Row],[_201940]])/Table5[[#This Row],[_201940]]*1,"")</f>
        <v>-0.69945355191256831</v>
      </c>
    </row>
    <row r="2213" spans="1:8">
      <c r="A2213" s="132">
        <v>198640</v>
      </c>
      <c r="B2213" s="134" t="s">
        <v>1131</v>
      </c>
      <c r="C2213" s="134">
        <v>0</v>
      </c>
      <c r="D2213" s="134">
        <v>0</v>
      </c>
      <c r="E2213" s="134">
        <v>0</v>
      </c>
      <c r="F2213" s="134">
        <v>0</v>
      </c>
      <c r="G2213" s="134">
        <v>0</v>
      </c>
      <c r="H2213" s="171" t="str">
        <f>IFERROR((Table5[[#This Row],[_202340]]-Table5[[#This Row],[_201940]])/Table5[[#This Row],[_201940]]*1,"")</f>
        <v/>
      </c>
    </row>
    <row r="2214" spans="1:8">
      <c r="A2214" s="132">
        <v>198640</v>
      </c>
      <c r="B2214" s="134" t="s">
        <v>1132</v>
      </c>
      <c r="C2214" s="134">
        <v>183</v>
      </c>
      <c r="D2214" s="134">
        <v>155</v>
      </c>
      <c r="E2214" s="134">
        <v>131</v>
      </c>
      <c r="F2214" s="134">
        <v>63</v>
      </c>
      <c r="G2214" s="134">
        <v>55</v>
      </c>
      <c r="H2214" s="171">
        <f>IFERROR((Table5[[#This Row],[_202340]]-Table5[[#This Row],[_201940]])/Table5[[#This Row],[_201940]]*1,"")</f>
        <v>-0.69945355191256831</v>
      </c>
    </row>
    <row r="2215" spans="1:8">
      <c r="A2215" s="132">
        <v>198640</v>
      </c>
      <c r="B2215" s="134" t="s">
        <v>1133</v>
      </c>
      <c r="C2215" s="134">
        <v>4</v>
      </c>
      <c r="D2215" s="134">
        <v>5</v>
      </c>
      <c r="E2215" s="134">
        <v>8</v>
      </c>
      <c r="F2215" s="134">
        <v>5</v>
      </c>
      <c r="G2215" s="134">
        <v>3</v>
      </c>
      <c r="H2215" s="171">
        <f>IFERROR((Table5[[#This Row],[_202340]]-Table5[[#This Row],[_201940]])/Table5[[#This Row],[_201940]]*1,"")</f>
        <v>-0.25</v>
      </c>
    </row>
    <row r="2216" spans="1:8" ht="28.5">
      <c r="A2216" s="132">
        <v>198640</v>
      </c>
      <c r="B2216" s="134" t="s">
        <v>1162</v>
      </c>
      <c r="C2216" s="134">
        <v>19</v>
      </c>
      <c r="D2216" s="134">
        <v>6</v>
      </c>
      <c r="E2216" s="134">
        <v>11</v>
      </c>
      <c r="F2216" s="134">
        <v>11</v>
      </c>
      <c r="G2216" s="134">
        <v>6</v>
      </c>
      <c r="H2216" s="171">
        <f>IFERROR((Table5[[#This Row],[_202340]]-Table5[[#This Row],[_201940]])/Table5[[#This Row],[_201940]]*1,"")</f>
        <v>-0.68421052631578949</v>
      </c>
    </row>
    <row r="2217" spans="1:8" ht="28.5">
      <c r="A2217" s="132">
        <v>198640</v>
      </c>
      <c r="B2217" s="134" t="s">
        <v>1163</v>
      </c>
      <c r="C2217" s="134" t="s">
        <v>129</v>
      </c>
      <c r="D2217" s="134" t="s">
        <v>129</v>
      </c>
      <c r="E2217" s="134" t="s">
        <v>129</v>
      </c>
      <c r="F2217" s="134" t="s">
        <v>129</v>
      </c>
      <c r="G2217" s="134" t="s">
        <v>129</v>
      </c>
      <c r="H2217" s="171" t="str">
        <f>IFERROR((Table5[[#This Row],[_202340]]-Table5[[#This Row],[_201940]])/Table5[[#This Row],[_201940]]*1,"")</f>
        <v/>
      </c>
    </row>
    <row r="2218" spans="1:8">
      <c r="A2218" s="132">
        <v>198640</v>
      </c>
      <c r="B2218" s="134" t="s">
        <v>1136</v>
      </c>
      <c r="C2218" s="134">
        <v>23</v>
      </c>
      <c r="D2218" s="134">
        <v>11</v>
      </c>
      <c r="E2218" s="134">
        <v>19</v>
      </c>
      <c r="F2218" s="134">
        <v>16</v>
      </c>
      <c r="G2218" s="134">
        <v>9</v>
      </c>
      <c r="H2218" s="171">
        <f>IFERROR((Table5[[#This Row],[_202340]]-Table5[[#This Row],[_201940]])/Table5[[#This Row],[_201940]]*1,"")</f>
        <v>-0.60869565217391308</v>
      </c>
    </row>
    <row r="2219" spans="1:8">
      <c r="A2219" s="132">
        <v>198640</v>
      </c>
      <c r="B2219" s="134" t="s">
        <v>1137</v>
      </c>
      <c r="C2219" s="134">
        <v>13</v>
      </c>
      <c r="D2219" s="134">
        <v>7</v>
      </c>
      <c r="E2219" s="134">
        <v>15</v>
      </c>
      <c r="F2219" s="134">
        <v>25</v>
      </c>
      <c r="G2219" s="134">
        <v>16</v>
      </c>
      <c r="H2219" s="171">
        <f>IFERROR((Table5[[#This Row],[_202340]]-Table5[[#This Row],[_201940]])/Table5[[#This Row],[_201940]]*1,"")</f>
        <v>0.23076923076923078</v>
      </c>
    </row>
    <row r="2220" spans="1:8">
      <c r="A2220" s="132">
        <v>198640</v>
      </c>
      <c r="B2220" s="134" t="s">
        <v>1138</v>
      </c>
      <c r="C2220" s="134">
        <v>3</v>
      </c>
      <c r="D2220" s="134">
        <v>5</v>
      </c>
      <c r="E2220" s="134">
        <v>8</v>
      </c>
      <c r="F2220" s="134">
        <v>5</v>
      </c>
      <c r="G2220" s="134">
        <v>3</v>
      </c>
      <c r="H2220" s="171">
        <f>IFERROR((Table5[[#This Row],[_202340]]-Table5[[#This Row],[_201940]])/Table5[[#This Row],[_201940]]*1,"")</f>
        <v>0</v>
      </c>
    </row>
    <row r="2221" spans="1:8" ht="28.5">
      <c r="A2221" s="132">
        <v>198640</v>
      </c>
      <c r="B2221" s="134" t="s">
        <v>1164</v>
      </c>
      <c r="C2221" s="134">
        <v>23</v>
      </c>
      <c r="D2221" s="134">
        <v>7</v>
      </c>
      <c r="E2221" s="134">
        <v>12</v>
      </c>
      <c r="F2221" s="134">
        <v>11</v>
      </c>
      <c r="G2221" s="134">
        <v>7</v>
      </c>
      <c r="H2221" s="171">
        <f>IFERROR((Table5[[#This Row],[_202340]]-Table5[[#This Row],[_201940]])/Table5[[#This Row],[_201940]]*1,"")</f>
        <v>-0.69565217391304346</v>
      </c>
    </row>
    <row r="2222" spans="1:8" ht="28.5">
      <c r="A2222" s="132">
        <v>198640</v>
      </c>
      <c r="B2222" s="134" t="s">
        <v>1165</v>
      </c>
      <c r="C2222" s="134" t="s">
        <v>129</v>
      </c>
      <c r="D2222" s="134" t="s">
        <v>129</v>
      </c>
      <c r="E2222" s="134" t="s">
        <v>129</v>
      </c>
      <c r="F2222" s="134" t="s">
        <v>129</v>
      </c>
      <c r="G2222" s="134" t="s">
        <v>129</v>
      </c>
      <c r="H2222" s="171" t="str">
        <f>IFERROR((Table5[[#This Row],[_202340]]-Table5[[#This Row],[_201940]])/Table5[[#This Row],[_201940]]*1,"")</f>
        <v/>
      </c>
    </row>
    <row r="2223" spans="1:8">
      <c r="A2223" s="132">
        <v>198640</v>
      </c>
      <c r="B2223" s="134" t="s">
        <v>1141</v>
      </c>
      <c r="C2223" s="134">
        <v>26</v>
      </c>
      <c r="D2223" s="134">
        <v>12</v>
      </c>
      <c r="E2223" s="134">
        <v>20</v>
      </c>
      <c r="F2223" s="134">
        <v>16</v>
      </c>
      <c r="G2223" s="134">
        <v>10</v>
      </c>
      <c r="H2223" s="171">
        <f>IFERROR((Table5[[#This Row],[_202340]]-Table5[[#This Row],[_201940]])/Table5[[#This Row],[_201940]]*1,"")</f>
        <v>-0.61538461538461542</v>
      </c>
    </row>
    <row r="2224" spans="1:8">
      <c r="A2224" s="132">
        <v>198640</v>
      </c>
      <c r="B2224" s="134" t="s">
        <v>1142</v>
      </c>
      <c r="C2224" s="134">
        <v>14</v>
      </c>
      <c r="D2224" s="134">
        <v>8</v>
      </c>
      <c r="E2224" s="134">
        <v>15</v>
      </c>
      <c r="F2224" s="134">
        <v>25</v>
      </c>
      <c r="G2224" s="134">
        <v>18</v>
      </c>
      <c r="H2224" s="171">
        <f>IFERROR((Table5[[#This Row],[_202340]]-Table5[[#This Row],[_201940]])/Table5[[#This Row],[_201940]]*1,"")</f>
        <v>0.2857142857142857</v>
      </c>
    </row>
    <row r="2225" spans="1:8">
      <c r="A2225" s="132">
        <v>198640</v>
      </c>
      <c r="B2225" s="134" t="s">
        <v>1143</v>
      </c>
      <c r="C2225" s="134">
        <v>3</v>
      </c>
      <c r="D2225" s="134">
        <v>5</v>
      </c>
      <c r="E2225" s="134">
        <v>8</v>
      </c>
      <c r="F2225" s="134">
        <v>5</v>
      </c>
      <c r="G2225" s="134">
        <v>3</v>
      </c>
      <c r="H2225" s="171">
        <f>IFERROR((Table5[[#This Row],[_202340]]-Table5[[#This Row],[_201940]])/Table5[[#This Row],[_201940]]*1,"")</f>
        <v>0</v>
      </c>
    </row>
    <row r="2226" spans="1:8" ht="28.5">
      <c r="A2226" s="132">
        <v>198640</v>
      </c>
      <c r="B2226" s="134" t="s">
        <v>1166</v>
      </c>
      <c r="C2226" s="134">
        <v>23</v>
      </c>
      <c r="D2226" s="134">
        <v>8</v>
      </c>
      <c r="E2226" s="134">
        <v>12</v>
      </c>
      <c r="F2226" s="134">
        <v>11</v>
      </c>
      <c r="G2226" s="134">
        <v>7</v>
      </c>
      <c r="H2226" s="171">
        <f>IFERROR((Table5[[#This Row],[_202340]]-Table5[[#This Row],[_201940]])/Table5[[#This Row],[_201940]]*1,"")</f>
        <v>-0.69565217391304346</v>
      </c>
    </row>
    <row r="2227" spans="1:8" ht="28.5">
      <c r="A2227" s="132">
        <v>198640</v>
      </c>
      <c r="B2227" s="134" t="s">
        <v>1167</v>
      </c>
      <c r="C2227" s="134" t="s">
        <v>129</v>
      </c>
      <c r="D2227" s="134" t="s">
        <v>129</v>
      </c>
      <c r="E2227" s="134" t="s">
        <v>129</v>
      </c>
      <c r="F2227" s="134" t="s">
        <v>129</v>
      </c>
      <c r="G2227" s="134" t="s">
        <v>129</v>
      </c>
      <c r="H2227" s="171" t="str">
        <f>IFERROR((Table5[[#This Row],[_202340]]-Table5[[#This Row],[_201940]])/Table5[[#This Row],[_201940]]*1,"")</f>
        <v/>
      </c>
    </row>
    <row r="2228" spans="1:8">
      <c r="A2228" s="132">
        <v>198640</v>
      </c>
      <c r="B2228" s="134" t="s">
        <v>1146</v>
      </c>
      <c r="C2228" s="134">
        <v>26</v>
      </c>
      <c r="D2228" s="134">
        <v>13</v>
      </c>
      <c r="E2228" s="134">
        <v>20</v>
      </c>
      <c r="F2228" s="134">
        <v>16</v>
      </c>
      <c r="G2228" s="134">
        <v>10</v>
      </c>
      <c r="H2228" s="171">
        <f>IFERROR((Table5[[#This Row],[_202340]]-Table5[[#This Row],[_201940]])/Table5[[#This Row],[_201940]]*1,"")</f>
        <v>-0.61538461538461542</v>
      </c>
    </row>
    <row r="2229" spans="1:8" ht="28.5">
      <c r="A2229" s="132">
        <v>198640</v>
      </c>
      <c r="B2229" s="134" t="s">
        <v>1147</v>
      </c>
      <c r="C2229" s="134">
        <v>1</v>
      </c>
      <c r="D2229" s="134">
        <v>0</v>
      </c>
      <c r="E2229" s="134">
        <v>0</v>
      </c>
      <c r="F2229" s="134">
        <v>0</v>
      </c>
      <c r="G2229" s="134">
        <v>1</v>
      </c>
      <c r="H2229" s="171">
        <f>IFERROR((Table5[[#This Row],[_202340]]-Table5[[#This Row],[_201940]])/Table5[[#This Row],[_201940]]*1,"")</f>
        <v>0</v>
      </c>
    </row>
    <row r="2230" spans="1:8" ht="28.5">
      <c r="A2230" s="132">
        <v>198640</v>
      </c>
      <c r="B2230" s="134" t="s">
        <v>1148</v>
      </c>
      <c r="C2230" s="134">
        <v>5</v>
      </c>
      <c r="D2230" s="134">
        <v>14</v>
      </c>
      <c r="E2230" s="134">
        <v>31</v>
      </c>
      <c r="F2230" s="134">
        <v>8</v>
      </c>
      <c r="G2230" s="134">
        <v>13</v>
      </c>
      <c r="H2230" s="171">
        <f>IFERROR((Table5[[#This Row],[_202340]]-Table5[[#This Row],[_201940]])/Table5[[#This Row],[_201940]]*1,"")</f>
        <v>1.6</v>
      </c>
    </row>
    <row r="2231" spans="1:8" ht="28.5">
      <c r="A2231" s="132">
        <v>198640</v>
      </c>
      <c r="B2231" s="134" t="s">
        <v>1149</v>
      </c>
      <c r="C2231" s="134">
        <v>151</v>
      </c>
      <c r="D2231" s="134">
        <v>128</v>
      </c>
      <c r="E2231" s="134">
        <v>80</v>
      </c>
      <c r="F2231" s="134">
        <v>39</v>
      </c>
      <c r="G2231" s="134">
        <v>31</v>
      </c>
      <c r="H2231" s="171">
        <f>IFERROR((Table5[[#This Row],[_202340]]-Table5[[#This Row],[_201940]])/Table5[[#This Row],[_201940]]*1,"")</f>
        <v>-0.79470198675496684</v>
      </c>
    </row>
    <row r="2232" spans="1:8" ht="28.5">
      <c r="A2232" s="132">
        <v>198640</v>
      </c>
      <c r="B2232" s="134" t="s">
        <v>1150</v>
      </c>
      <c r="C2232" s="134">
        <v>157</v>
      </c>
      <c r="D2232" s="134">
        <v>142</v>
      </c>
      <c r="E2232" s="134">
        <v>111</v>
      </c>
      <c r="F2232" s="134">
        <v>47</v>
      </c>
      <c r="G2232" s="134">
        <v>45</v>
      </c>
      <c r="H2232" s="171">
        <f>IFERROR((Table5[[#This Row],[_202340]]-Table5[[#This Row],[_201940]])/Table5[[#This Row],[_201940]]*1,"")</f>
        <v>-0.7133757961783439</v>
      </c>
    </row>
    <row r="2233" spans="1:8">
      <c r="A2233" s="132">
        <v>198640</v>
      </c>
      <c r="B2233" s="134" t="s">
        <v>1151</v>
      </c>
      <c r="C2233" s="134">
        <v>14</v>
      </c>
      <c r="D2233" s="134">
        <v>8</v>
      </c>
      <c r="E2233" s="134">
        <v>15</v>
      </c>
      <c r="F2233" s="134">
        <v>25</v>
      </c>
      <c r="G2233" s="134">
        <v>18</v>
      </c>
      <c r="H2233" s="171">
        <f>IFERROR((Table5[[#This Row],[_202340]]-Table5[[#This Row],[_201940]])/Table5[[#This Row],[_201940]]*1,"")</f>
        <v>0.2857142857142857</v>
      </c>
    </row>
    <row r="2234" spans="1:8" ht="28.5">
      <c r="A2234" s="132">
        <v>198640</v>
      </c>
      <c r="B2234" s="134" t="s">
        <v>1152</v>
      </c>
      <c r="C2234" s="134">
        <v>3</v>
      </c>
      <c r="D2234" s="134">
        <v>9</v>
      </c>
      <c r="E2234" s="134">
        <v>24</v>
      </c>
      <c r="F2234" s="134">
        <v>13</v>
      </c>
      <c r="G2234" s="134">
        <v>25</v>
      </c>
      <c r="H2234" s="171">
        <f>IFERROR((Table5[[#This Row],[_202340]]-Table5[[#This Row],[_201940]])/Table5[[#This Row],[_201940]]*1,"")</f>
        <v>7.333333333333333</v>
      </c>
    </row>
    <row r="2235" spans="1:8" ht="28.5">
      <c r="A2235" s="132">
        <v>198640</v>
      </c>
      <c r="B2235" s="134" t="s">
        <v>1153</v>
      </c>
      <c r="C2235" s="134">
        <v>1</v>
      </c>
      <c r="D2235" s="134">
        <v>0</v>
      </c>
      <c r="E2235" s="134">
        <v>0</v>
      </c>
      <c r="F2235" s="134">
        <v>0</v>
      </c>
      <c r="G2235" s="134">
        <v>2</v>
      </c>
      <c r="H2235" s="171">
        <f>IFERROR((Table5[[#This Row],[_202340]]-Table5[[#This Row],[_201940]])/Table5[[#This Row],[_201940]]*1,"")</f>
        <v>1</v>
      </c>
    </row>
    <row r="2236" spans="1:8" ht="28.5">
      <c r="A2236" s="132">
        <v>198640</v>
      </c>
      <c r="B2236" s="134" t="s">
        <v>1154</v>
      </c>
      <c r="C2236" s="134">
        <v>3</v>
      </c>
      <c r="D2236" s="134">
        <v>9</v>
      </c>
      <c r="E2236" s="134">
        <v>24</v>
      </c>
      <c r="F2236" s="134">
        <v>13</v>
      </c>
      <c r="G2236" s="134">
        <v>24</v>
      </c>
      <c r="H2236" s="171">
        <f>IFERROR((Table5[[#This Row],[_202340]]-Table5[[#This Row],[_201940]])/Table5[[#This Row],[_201940]]*1,"")</f>
        <v>7</v>
      </c>
    </row>
    <row r="2237" spans="1:8" ht="28.5">
      <c r="A2237" s="132">
        <v>198640</v>
      </c>
      <c r="B2237" s="134" t="s">
        <v>1155</v>
      </c>
      <c r="C2237" s="134">
        <v>83</v>
      </c>
      <c r="D2237" s="134">
        <v>83</v>
      </c>
      <c r="E2237" s="134">
        <v>61</v>
      </c>
      <c r="F2237" s="134">
        <v>62</v>
      </c>
      <c r="G2237" s="134">
        <v>56</v>
      </c>
      <c r="H2237" s="171">
        <f>IFERROR((Table5[[#This Row],[_202340]]-Table5[[#This Row],[_201940]])/Table5[[#This Row],[_201940]]*1,"")</f>
        <v>-0.3253012048192771</v>
      </c>
    </row>
    <row r="2238" spans="1:8">
      <c r="A2238" s="132">
        <v>199740</v>
      </c>
      <c r="B2238" s="134" t="s">
        <v>1179</v>
      </c>
      <c r="C2238" s="134">
        <v>297</v>
      </c>
      <c r="D2238" s="134">
        <v>486</v>
      </c>
      <c r="E2238" s="134">
        <v>455</v>
      </c>
      <c r="F2238" s="134">
        <v>537</v>
      </c>
      <c r="G2238" s="134">
        <v>374</v>
      </c>
      <c r="H2238" s="171">
        <f>IFERROR((Table5[[#This Row],[_202340]]-Table5[[#This Row],[_201940]])/Table5[[#This Row],[_201940]]*1,"")</f>
        <v>0.25925925925925924</v>
      </c>
    </row>
    <row r="2239" spans="1:8">
      <c r="A2239" s="132">
        <v>199740</v>
      </c>
      <c r="B2239" s="134" t="s">
        <v>1131</v>
      </c>
      <c r="C2239" s="134">
        <v>0</v>
      </c>
      <c r="D2239" s="134">
        <v>1</v>
      </c>
      <c r="E2239" s="134">
        <v>0</v>
      </c>
      <c r="F2239" s="134">
        <v>0</v>
      </c>
      <c r="G2239" s="134">
        <v>0</v>
      </c>
      <c r="H2239" s="171" t="str">
        <f>IFERROR((Table5[[#This Row],[_202340]]-Table5[[#This Row],[_201940]])/Table5[[#This Row],[_201940]]*1,"")</f>
        <v/>
      </c>
    </row>
    <row r="2240" spans="1:8">
      <c r="A2240" s="132">
        <v>199740</v>
      </c>
      <c r="B2240" s="134" t="s">
        <v>1132</v>
      </c>
      <c r="C2240" s="134">
        <v>297</v>
      </c>
      <c r="D2240" s="134">
        <v>485</v>
      </c>
      <c r="E2240" s="134">
        <v>455</v>
      </c>
      <c r="F2240" s="134">
        <v>537</v>
      </c>
      <c r="G2240" s="134">
        <v>374</v>
      </c>
      <c r="H2240" s="171">
        <f>IFERROR((Table5[[#This Row],[_202340]]-Table5[[#This Row],[_201940]])/Table5[[#This Row],[_201940]]*1,"")</f>
        <v>0.25925925925925924</v>
      </c>
    </row>
    <row r="2241" spans="1:8">
      <c r="A2241" s="132">
        <v>199740</v>
      </c>
      <c r="B2241" s="134" t="s">
        <v>1133</v>
      </c>
      <c r="C2241" s="134">
        <v>15</v>
      </c>
      <c r="D2241" s="134">
        <v>7</v>
      </c>
      <c r="E2241" s="134">
        <v>23</v>
      </c>
      <c r="F2241" s="134">
        <v>23</v>
      </c>
      <c r="G2241" s="134">
        <v>15</v>
      </c>
      <c r="H2241" s="171">
        <f>IFERROR((Table5[[#This Row],[_202340]]-Table5[[#This Row],[_201940]])/Table5[[#This Row],[_201940]]*1,"")</f>
        <v>0</v>
      </c>
    </row>
    <row r="2242" spans="1:8" ht="28.5">
      <c r="A2242" s="132">
        <v>199740</v>
      </c>
      <c r="B2242" s="134" t="s">
        <v>1162</v>
      </c>
      <c r="C2242" s="134">
        <v>41</v>
      </c>
      <c r="D2242" s="134">
        <v>34</v>
      </c>
      <c r="E2242" s="134">
        <v>57</v>
      </c>
      <c r="F2242" s="134">
        <v>72</v>
      </c>
      <c r="G2242" s="134">
        <v>83</v>
      </c>
      <c r="H2242" s="171">
        <f>IFERROR((Table5[[#This Row],[_202340]]-Table5[[#This Row],[_201940]])/Table5[[#This Row],[_201940]]*1,"")</f>
        <v>1.024390243902439</v>
      </c>
    </row>
    <row r="2243" spans="1:8" ht="28.5">
      <c r="A2243" s="132">
        <v>199740</v>
      </c>
      <c r="B2243" s="134" t="s">
        <v>1163</v>
      </c>
      <c r="C2243" s="134" t="s">
        <v>129</v>
      </c>
      <c r="D2243" s="134" t="s">
        <v>129</v>
      </c>
      <c r="E2243" s="134" t="s">
        <v>129</v>
      </c>
      <c r="F2243" s="134" t="s">
        <v>129</v>
      </c>
      <c r="G2243" s="134" t="s">
        <v>129</v>
      </c>
      <c r="H2243" s="171" t="str">
        <f>IFERROR((Table5[[#This Row],[_202340]]-Table5[[#This Row],[_201940]])/Table5[[#This Row],[_201940]]*1,"")</f>
        <v/>
      </c>
    </row>
    <row r="2244" spans="1:8">
      <c r="A2244" s="132">
        <v>199740</v>
      </c>
      <c r="B2244" s="134" t="s">
        <v>1136</v>
      </c>
      <c r="C2244" s="134">
        <v>56</v>
      </c>
      <c r="D2244" s="134">
        <v>41</v>
      </c>
      <c r="E2244" s="134">
        <v>80</v>
      </c>
      <c r="F2244" s="134">
        <v>95</v>
      </c>
      <c r="G2244" s="134">
        <v>98</v>
      </c>
      <c r="H2244" s="171">
        <f>IFERROR((Table5[[#This Row],[_202340]]-Table5[[#This Row],[_201940]])/Table5[[#This Row],[_201940]]*1,"")</f>
        <v>0.75</v>
      </c>
    </row>
    <row r="2245" spans="1:8">
      <c r="A2245" s="132">
        <v>199740</v>
      </c>
      <c r="B2245" s="134" t="s">
        <v>1137</v>
      </c>
      <c r="C2245" s="134">
        <v>19</v>
      </c>
      <c r="D2245" s="134">
        <v>8</v>
      </c>
      <c r="E2245" s="134">
        <v>18</v>
      </c>
      <c r="F2245" s="134">
        <v>18</v>
      </c>
      <c r="G2245" s="134">
        <v>26</v>
      </c>
      <c r="H2245" s="171">
        <f>IFERROR((Table5[[#This Row],[_202340]]-Table5[[#This Row],[_201940]])/Table5[[#This Row],[_201940]]*1,"")</f>
        <v>0.36842105263157893</v>
      </c>
    </row>
    <row r="2246" spans="1:8">
      <c r="A2246" s="132">
        <v>199740</v>
      </c>
      <c r="B2246" s="134" t="s">
        <v>1138</v>
      </c>
      <c r="C2246" s="134">
        <v>22</v>
      </c>
      <c r="D2246" s="134">
        <v>15</v>
      </c>
      <c r="E2246" s="134">
        <v>23</v>
      </c>
      <c r="F2246" s="134">
        <v>22</v>
      </c>
      <c r="G2246" s="134">
        <v>18</v>
      </c>
      <c r="H2246" s="171">
        <f>IFERROR((Table5[[#This Row],[_202340]]-Table5[[#This Row],[_201940]])/Table5[[#This Row],[_201940]]*1,"")</f>
        <v>-0.18181818181818182</v>
      </c>
    </row>
    <row r="2247" spans="1:8" ht="28.5">
      <c r="A2247" s="132">
        <v>199740</v>
      </c>
      <c r="B2247" s="134" t="s">
        <v>1164</v>
      </c>
      <c r="C2247" s="134">
        <v>48</v>
      </c>
      <c r="D2247" s="134">
        <v>44</v>
      </c>
      <c r="E2247" s="134">
        <v>65</v>
      </c>
      <c r="F2247" s="134">
        <v>85</v>
      </c>
      <c r="G2247" s="134">
        <v>93</v>
      </c>
      <c r="H2247" s="171">
        <f>IFERROR((Table5[[#This Row],[_202340]]-Table5[[#This Row],[_201940]])/Table5[[#This Row],[_201940]]*1,"")</f>
        <v>0.9375</v>
      </c>
    </row>
    <row r="2248" spans="1:8" ht="28.5">
      <c r="A2248" s="132">
        <v>199740</v>
      </c>
      <c r="B2248" s="134" t="s">
        <v>1165</v>
      </c>
      <c r="C2248" s="134" t="s">
        <v>129</v>
      </c>
      <c r="D2248" s="134" t="s">
        <v>129</v>
      </c>
      <c r="E2248" s="134" t="s">
        <v>129</v>
      </c>
      <c r="F2248" s="134" t="s">
        <v>129</v>
      </c>
      <c r="G2248" s="134" t="s">
        <v>129</v>
      </c>
      <c r="H2248" s="171" t="str">
        <f>IFERROR((Table5[[#This Row],[_202340]]-Table5[[#This Row],[_201940]])/Table5[[#This Row],[_201940]]*1,"")</f>
        <v/>
      </c>
    </row>
    <row r="2249" spans="1:8">
      <c r="A2249" s="132">
        <v>199740</v>
      </c>
      <c r="B2249" s="134" t="s">
        <v>1141</v>
      </c>
      <c r="C2249" s="134">
        <v>70</v>
      </c>
      <c r="D2249" s="134">
        <v>59</v>
      </c>
      <c r="E2249" s="134">
        <v>88</v>
      </c>
      <c r="F2249" s="134">
        <v>107</v>
      </c>
      <c r="G2249" s="134">
        <v>111</v>
      </c>
      <c r="H2249" s="171">
        <f>IFERROR((Table5[[#This Row],[_202340]]-Table5[[#This Row],[_201940]])/Table5[[#This Row],[_201940]]*1,"")</f>
        <v>0.58571428571428574</v>
      </c>
    </row>
    <row r="2250" spans="1:8">
      <c r="A2250" s="132">
        <v>199740</v>
      </c>
      <c r="B2250" s="134" t="s">
        <v>1142</v>
      </c>
      <c r="C2250" s="134">
        <v>24</v>
      </c>
      <c r="D2250" s="134">
        <v>12</v>
      </c>
      <c r="E2250" s="134">
        <v>19</v>
      </c>
      <c r="F2250" s="134">
        <v>20</v>
      </c>
      <c r="G2250" s="134">
        <v>30</v>
      </c>
      <c r="H2250" s="171">
        <f>IFERROR((Table5[[#This Row],[_202340]]-Table5[[#This Row],[_201940]])/Table5[[#This Row],[_201940]]*1,"")</f>
        <v>0.25</v>
      </c>
    </row>
    <row r="2251" spans="1:8">
      <c r="A2251" s="132">
        <v>199740</v>
      </c>
      <c r="B2251" s="134" t="s">
        <v>1143</v>
      </c>
      <c r="C2251" s="134">
        <v>28</v>
      </c>
      <c r="D2251" s="134">
        <v>14</v>
      </c>
      <c r="E2251" s="134">
        <v>26</v>
      </c>
      <c r="F2251" s="134">
        <v>23</v>
      </c>
      <c r="G2251" s="134">
        <v>18</v>
      </c>
      <c r="H2251" s="171">
        <f>IFERROR((Table5[[#This Row],[_202340]]-Table5[[#This Row],[_201940]])/Table5[[#This Row],[_201940]]*1,"")</f>
        <v>-0.35714285714285715</v>
      </c>
    </row>
    <row r="2252" spans="1:8" ht="28.5">
      <c r="A2252" s="132">
        <v>199740</v>
      </c>
      <c r="B2252" s="134" t="s">
        <v>1166</v>
      </c>
      <c r="C2252" s="134">
        <v>51</v>
      </c>
      <c r="D2252" s="134">
        <v>49</v>
      </c>
      <c r="E2252" s="134">
        <v>68</v>
      </c>
      <c r="F2252" s="134">
        <v>87</v>
      </c>
      <c r="G2252" s="134">
        <v>93</v>
      </c>
      <c r="H2252" s="171">
        <f>IFERROR((Table5[[#This Row],[_202340]]-Table5[[#This Row],[_201940]])/Table5[[#This Row],[_201940]]*1,"")</f>
        <v>0.82352941176470584</v>
      </c>
    </row>
    <row r="2253" spans="1:8" ht="28.5">
      <c r="A2253" s="132">
        <v>199740</v>
      </c>
      <c r="B2253" s="134" t="s">
        <v>1167</v>
      </c>
      <c r="C2253" s="134" t="s">
        <v>129</v>
      </c>
      <c r="D2253" s="134" t="s">
        <v>129</v>
      </c>
      <c r="E2253" s="134" t="s">
        <v>129</v>
      </c>
      <c r="F2253" s="134" t="s">
        <v>129</v>
      </c>
      <c r="G2253" s="134" t="s">
        <v>129</v>
      </c>
      <c r="H2253" s="171" t="str">
        <f>IFERROR((Table5[[#This Row],[_202340]]-Table5[[#This Row],[_201940]])/Table5[[#This Row],[_201940]]*1,"")</f>
        <v/>
      </c>
    </row>
    <row r="2254" spans="1:8">
      <c r="A2254" s="132">
        <v>199740</v>
      </c>
      <c r="B2254" s="134" t="s">
        <v>1146</v>
      </c>
      <c r="C2254" s="134">
        <v>79</v>
      </c>
      <c r="D2254" s="134">
        <v>63</v>
      </c>
      <c r="E2254" s="134">
        <v>94</v>
      </c>
      <c r="F2254" s="134">
        <v>110</v>
      </c>
      <c r="G2254" s="134">
        <v>111</v>
      </c>
      <c r="H2254" s="171">
        <f>IFERROR((Table5[[#This Row],[_202340]]-Table5[[#This Row],[_201940]])/Table5[[#This Row],[_201940]]*1,"")</f>
        <v>0.4050632911392405</v>
      </c>
    </row>
    <row r="2255" spans="1:8" ht="28.5">
      <c r="A2255" s="132">
        <v>199740</v>
      </c>
      <c r="B2255" s="134" t="s">
        <v>1147</v>
      </c>
      <c r="C2255" s="134">
        <v>7</v>
      </c>
      <c r="D2255" s="134">
        <v>6</v>
      </c>
      <c r="E2255" s="134">
        <v>11</v>
      </c>
      <c r="F2255" s="134">
        <v>7</v>
      </c>
      <c r="G2255" s="134">
        <v>1</v>
      </c>
      <c r="H2255" s="171">
        <f>IFERROR((Table5[[#This Row],[_202340]]-Table5[[#This Row],[_201940]])/Table5[[#This Row],[_201940]]*1,"")</f>
        <v>-0.8571428571428571</v>
      </c>
    </row>
    <row r="2256" spans="1:8" ht="28.5">
      <c r="A2256" s="132">
        <v>199740</v>
      </c>
      <c r="B2256" s="134" t="s">
        <v>1148</v>
      </c>
      <c r="C2256" s="134">
        <v>120</v>
      </c>
      <c r="D2256" s="134">
        <v>248</v>
      </c>
      <c r="E2256" s="134">
        <v>188</v>
      </c>
      <c r="F2256" s="134">
        <v>262</v>
      </c>
      <c r="G2256" s="134">
        <v>166</v>
      </c>
      <c r="H2256" s="171">
        <f>IFERROR((Table5[[#This Row],[_202340]]-Table5[[#This Row],[_201940]])/Table5[[#This Row],[_201940]]*1,"")</f>
        <v>0.38333333333333336</v>
      </c>
    </row>
    <row r="2257" spans="1:8" ht="28.5">
      <c r="A2257" s="132">
        <v>199740</v>
      </c>
      <c r="B2257" s="134" t="s">
        <v>1149</v>
      </c>
      <c r="C2257" s="134">
        <v>91</v>
      </c>
      <c r="D2257" s="134">
        <v>168</v>
      </c>
      <c r="E2257" s="134">
        <v>162</v>
      </c>
      <c r="F2257" s="134">
        <v>158</v>
      </c>
      <c r="G2257" s="134">
        <v>96</v>
      </c>
      <c r="H2257" s="171">
        <f>IFERROR((Table5[[#This Row],[_202340]]-Table5[[#This Row],[_201940]])/Table5[[#This Row],[_201940]]*1,"")</f>
        <v>5.4945054945054944E-2</v>
      </c>
    </row>
    <row r="2258" spans="1:8" ht="28.5">
      <c r="A2258" s="132">
        <v>199740</v>
      </c>
      <c r="B2258" s="134" t="s">
        <v>1150</v>
      </c>
      <c r="C2258" s="134">
        <v>218</v>
      </c>
      <c r="D2258" s="134">
        <v>422</v>
      </c>
      <c r="E2258" s="134">
        <v>361</v>
      </c>
      <c r="F2258" s="134">
        <v>427</v>
      </c>
      <c r="G2258" s="134">
        <v>263</v>
      </c>
      <c r="H2258" s="171">
        <f>IFERROR((Table5[[#This Row],[_202340]]-Table5[[#This Row],[_201940]])/Table5[[#This Row],[_201940]]*1,"")</f>
        <v>0.20642201834862386</v>
      </c>
    </row>
    <row r="2259" spans="1:8">
      <c r="A2259" s="132">
        <v>199740</v>
      </c>
      <c r="B2259" s="134" t="s">
        <v>1151</v>
      </c>
      <c r="C2259" s="134">
        <v>27</v>
      </c>
      <c r="D2259" s="134">
        <v>13</v>
      </c>
      <c r="E2259" s="134">
        <v>21</v>
      </c>
      <c r="F2259" s="134">
        <v>20</v>
      </c>
      <c r="G2259" s="134">
        <v>30</v>
      </c>
      <c r="H2259" s="171">
        <f>IFERROR((Table5[[#This Row],[_202340]]-Table5[[#This Row],[_201940]])/Table5[[#This Row],[_201940]]*1,"")</f>
        <v>0.1111111111111111</v>
      </c>
    </row>
    <row r="2260" spans="1:8" ht="28.5">
      <c r="A2260" s="132">
        <v>199740</v>
      </c>
      <c r="B2260" s="134" t="s">
        <v>1152</v>
      </c>
      <c r="C2260" s="134">
        <v>43</v>
      </c>
      <c r="D2260" s="134">
        <v>52</v>
      </c>
      <c r="E2260" s="134">
        <v>44</v>
      </c>
      <c r="F2260" s="134">
        <v>50</v>
      </c>
      <c r="G2260" s="134">
        <v>45</v>
      </c>
      <c r="H2260" s="171">
        <f>IFERROR((Table5[[#This Row],[_202340]]-Table5[[#This Row],[_201940]])/Table5[[#This Row],[_201940]]*1,"")</f>
        <v>4.6511627906976744E-2</v>
      </c>
    </row>
    <row r="2261" spans="1:8" ht="28.5">
      <c r="A2261" s="132">
        <v>199740</v>
      </c>
      <c r="B2261" s="134" t="s">
        <v>1153</v>
      </c>
      <c r="C2261" s="134">
        <v>2</v>
      </c>
      <c r="D2261" s="134">
        <v>1</v>
      </c>
      <c r="E2261" s="134">
        <v>2</v>
      </c>
      <c r="F2261" s="134">
        <v>1</v>
      </c>
      <c r="G2261" s="134">
        <v>0</v>
      </c>
      <c r="H2261" s="171">
        <f>IFERROR((Table5[[#This Row],[_202340]]-Table5[[#This Row],[_201940]])/Table5[[#This Row],[_201940]]*1,"")</f>
        <v>-1</v>
      </c>
    </row>
    <row r="2262" spans="1:8" ht="28.5">
      <c r="A2262" s="132">
        <v>199740</v>
      </c>
      <c r="B2262" s="134" t="s">
        <v>1154</v>
      </c>
      <c r="C2262" s="134">
        <v>40</v>
      </c>
      <c r="D2262" s="134">
        <v>51</v>
      </c>
      <c r="E2262" s="134">
        <v>41</v>
      </c>
      <c r="F2262" s="134">
        <v>49</v>
      </c>
      <c r="G2262" s="134">
        <v>44</v>
      </c>
      <c r="H2262" s="171">
        <f>IFERROR((Table5[[#This Row],[_202340]]-Table5[[#This Row],[_201940]])/Table5[[#This Row],[_201940]]*1,"")</f>
        <v>0.1</v>
      </c>
    </row>
    <row r="2263" spans="1:8" ht="28.5">
      <c r="A2263" s="132">
        <v>199740</v>
      </c>
      <c r="B2263" s="134" t="s">
        <v>1155</v>
      </c>
      <c r="C2263" s="134">
        <v>31</v>
      </c>
      <c r="D2263" s="134">
        <v>35</v>
      </c>
      <c r="E2263" s="134">
        <v>36</v>
      </c>
      <c r="F2263" s="134">
        <v>29</v>
      </c>
      <c r="G2263" s="134">
        <v>26</v>
      </c>
      <c r="H2263" s="171">
        <f>IFERROR((Table5[[#This Row],[_202340]]-Table5[[#This Row],[_201940]])/Table5[[#This Row],[_201940]]*1,"")</f>
        <v>-0.16129032258064516</v>
      </c>
    </row>
    <row r="2264" spans="1:8">
      <c r="A2264" s="132">
        <v>199838</v>
      </c>
      <c r="B2264" s="134" t="s">
        <v>1179</v>
      </c>
      <c r="C2264" s="134">
        <v>187</v>
      </c>
      <c r="D2264" s="134">
        <v>244</v>
      </c>
      <c r="E2264" s="134">
        <v>187</v>
      </c>
      <c r="F2264" s="134">
        <v>286</v>
      </c>
      <c r="G2264" s="134">
        <v>193</v>
      </c>
      <c r="H2264" s="171">
        <f>IFERROR((Table5[[#This Row],[_202340]]-Table5[[#This Row],[_201940]])/Table5[[#This Row],[_201940]]*1,"")</f>
        <v>3.2085561497326207E-2</v>
      </c>
    </row>
    <row r="2265" spans="1:8">
      <c r="A2265" s="132">
        <v>199838</v>
      </c>
      <c r="B2265" s="134" t="s">
        <v>1131</v>
      </c>
      <c r="C2265" s="134">
        <v>0</v>
      </c>
      <c r="D2265" s="134">
        <v>0</v>
      </c>
      <c r="E2265" s="134">
        <v>0</v>
      </c>
      <c r="F2265" s="134">
        <v>0</v>
      </c>
      <c r="G2265" s="134">
        <v>0</v>
      </c>
      <c r="H2265" s="171" t="str">
        <f>IFERROR((Table5[[#This Row],[_202340]]-Table5[[#This Row],[_201940]])/Table5[[#This Row],[_201940]]*1,"")</f>
        <v/>
      </c>
    </row>
    <row r="2266" spans="1:8">
      <c r="A2266" s="132">
        <v>199838</v>
      </c>
      <c r="B2266" s="134" t="s">
        <v>1132</v>
      </c>
      <c r="C2266" s="134">
        <v>187</v>
      </c>
      <c r="D2266" s="134">
        <v>244</v>
      </c>
      <c r="E2266" s="134">
        <v>187</v>
      </c>
      <c r="F2266" s="134">
        <v>286</v>
      </c>
      <c r="G2266" s="134">
        <v>193</v>
      </c>
      <c r="H2266" s="171">
        <f>IFERROR((Table5[[#This Row],[_202340]]-Table5[[#This Row],[_201940]])/Table5[[#This Row],[_201940]]*1,"")</f>
        <v>3.2085561497326207E-2</v>
      </c>
    </row>
    <row r="2267" spans="1:8">
      <c r="A2267" s="132">
        <v>199838</v>
      </c>
      <c r="B2267" s="134" t="s">
        <v>1133</v>
      </c>
      <c r="C2267" s="134">
        <v>8</v>
      </c>
      <c r="D2267" s="134">
        <v>10</v>
      </c>
      <c r="E2267" s="134">
        <v>4</v>
      </c>
      <c r="F2267" s="134">
        <v>18</v>
      </c>
      <c r="G2267" s="134">
        <v>21</v>
      </c>
      <c r="H2267" s="171">
        <f>IFERROR((Table5[[#This Row],[_202340]]-Table5[[#This Row],[_201940]])/Table5[[#This Row],[_201940]]*1,"")</f>
        <v>1.625</v>
      </c>
    </row>
    <row r="2268" spans="1:8" ht="28.5">
      <c r="A2268" s="132">
        <v>199838</v>
      </c>
      <c r="B2268" s="134" t="s">
        <v>1162</v>
      </c>
      <c r="C2268" s="134">
        <v>23</v>
      </c>
      <c r="D2268" s="134">
        <v>24</v>
      </c>
      <c r="E2268" s="134">
        <v>27</v>
      </c>
      <c r="F2268" s="134">
        <v>50</v>
      </c>
      <c r="G2268" s="134">
        <v>23</v>
      </c>
      <c r="H2268" s="171">
        <f>IFERROR((Table5[[#This Row],[_202340]]-Table5[[#This Row],[_201940]])/Table5[[#This Row],[_201940]]*1,"")</f>
        <v>0</v>
      </c>
    </row>
    <row r="2269" spans="1:8" ht="28.5">
      <c r="A2269" s="132">
        <v>199838</v>
      </c>
      <c r="B2269" s="134" t="s">
        <v>1163</v>
      </c>
      <c r="C2269" s="134" t="s">
        <v>129</v>
      </c>
      <c r="D2269" s="134" t="s">
        <v>129</v>
      </c>
      <c r="E2269" s="134" t="s">
        <v>129</v>
      </c>
      <c r="F2269" s="134" t="s">
        <v>129</v>
      </c>
      <c r="G2269" s="134" t="s">
        <v>129</v>
      </c>
      <c r="H2269" s="171" t="str">
        <f>IFERROR((Table5[[#This Row],[_202340]]-Table5[[#This Row],[_201940]])/Table5[[#This Row],[_201940]]*1,"")</f>
        <v/>
      </c>
    </row>
    <row r="2270" spans="1:8">
      <c r="A2270" s="132">
        <v>199838</v>
      </c>
      <c r="B2270" s="134" t="s">
        <v>1136</v>
      </c>
      <c r="C2270" s="134">
        <v>31</v>
      </c>
      <c r="D2270" s="134">
        <v>34</v>
      </c>
      <c r="E2270" s="134">
        <v>31</v>
      </c>
      <c r="F2270" s="134">
        <v>68</v>
      </c>
      <c r="G2270" s="134">
        <v>44</v>
      </c>
      <c r="H2270" s="171">
        <f>IFERROR((Table5[[#This Row],[_202340]]-Table5[[#This Row],[_201940]])/Table5[[#This Row],[_201940]]*1,"")</f>
        <v>0.41935483870967744</v>
      </c>
    </row>
    <row r="2271" spans="1:8">
      <c r="A2271" s="132">
        <v>199838</v>
      </c>
      <c r="B2271" s="134" t="s">
        <v>1137</v>
      </c>
      <c r="C2271" s="134">
        <v>17</v>
      </c>
      <c r="D2271" s="134">
        <v>14</v>
      </c>
      <c r="E2271" s="134">
        <v>17</v>
      </c>
      <c r="F2271" s="134">
        <v>24</v>
      </c>
      <c r="G2271" s="134">
        <v>23</v>
      </c>
      <c r="H2271" s="171">
        <f>IFERROR((Table5[[#This Row],[_202340]]-Table5[[#This Row],[_201940]])/Table5[[#This Row],[_201940]]*1,"")</f>
        <v>0.35294117647058826</v>
      </c>
    </row>
    <row r="2272" spans="1:8">
      <c r="A2272" s="132">
        <v>199838</v>
      </c>
      <c r="B2272" s="134" t="s">
        <v>1138</v>
      </c>
      <c r="C2272" s="134">
        <v>8</v>
      </c>
      <c r="D2272" s="134">
        <v>16</v>
      </c>
      <c r="E2272" s="134">
        <v>5</v>
      </c>
      <c r="F2272" s="134">
        <v>20</v>
      </c>
      <c r="G2272" s="134">
        <v>21</v>
      </c>
      <c r="H2272" s="171">
        <f>IFERROR((Table5[[#This Row],[_202340]]-Table5[[#This Row],[_201940]])/Table5[[#This Row],[_201940]]*1,"")</f>
        <v>1.625</v>
      </c>
    </row>
    <row r="2273" spans="1:8" ht="28.5">
      <c r="A2273" s="132">
        <v>199838</v>
      </c>
      <c r="B2273" s="134" t="s">
        <v>1164</v>
      </c>
      <c r="C2273" s="134">
        <v>25</v>
      </c>
      <c r="D2273" s="134">
        <v>30</v>
      </c>
      <c r="E2273" s="134">
        <v>33</v>
      </c>
      <c r="F2273" s="134">
        <v>55</v>
      </c>
      <c r="G2273" s="134">
        <v>27</v>
      </c>
      <c r="H2273" s="171">
        <f>IFERROR((Table5[[#This Row],[_202340]]-Table5[[#This Row],[_201940]])/Table5[[#This Row],[_201940]]*1,"")</f>
        <v>0.08</v>
      </c>
    </row>
    <row r="2274" spans="1:8" ht="28.5">
      <c r="A2274" s="132">
        <v>199838</v>
      </c>
      <c r="B2274" s="134" t="s">
        <v>1165</v>
      </c>
      <c r="C2274" s="134" t="s">
        <v>129</v>
      </c>
      <c r="D2274" s="134" t="s">
        <v>129</v>
      </c>
      <c r="E2274" s="134" t="s">
        <v>129</v>
      </c>
      <c r="F2274" s="134" t="s">
        <v>129</v>
      </c>
      <c r="G2274" s="134" t="s">
        <v>129</v>
      </c>
      <c r="H2274" s="171" t="str">
        <f>IFERROR((Table5[[#This Row],[_202340]]-Table5[[#This Row],[_201940]])/Table5[[#This Row],[_201940]]*1,"")</f>
        <v/>
      </c>
    </row>
    <row r="2275" spans="1:8">
      <c r="A2275" s="132">
        <v>199838</v>
      </c>
      <c r="B2275" s="134" t="s">
        <v>1141</v>
      </c>
      <c r="C2275" s="134">
        <v>33</v>
      </c>
      <c r="D2275" s="134">
        <v>46</v>
      </c>
      <c r="E2275" s="134">
        <v>38</v>
      </c>
      <c r="F2275" s="134">
        <v>75</v>
      </c>
      <c r="G2275" s="134">
        <v>48</v>
      </c>
      <c r="H2275" s="171">
        <f>IFERROR((Table5[[#This Row],[_202340]]-Table5[[#This Row],[_201940]])/Table5[[#This Row],[_201940]]*1,"")</f>
        <v>0.45454545454545453</v>
      </c>
    </row>
    <row r="2276" spans="1:8">
      <c r="A2276" s="132">
        <v>199838</v>
      </c>
      <c r="B2276" s="134" t="s">
        <v>1142</v>
      </c>
      <c r="C2276" s="134">
        <v>18</v>
      </c>
      <c r="D2276" s="134">
        <v>19</v>
      </c>
      <c r="E2276" s="134">
        <v>20</v>
      </c>
      <c r="F2276" s="134">
        <v>26</v>
      </c>
      <c r="G2276" s="134">
        <v>25</v>
      </c>
      <c r="H2276" s="171">
        <f>IFERROR((Table5[[#This Row],[_202340]]-Table5[[#This Row],[_201940]])/Table5[[#This Row],[_201940]]*1,"")</f>
        <v>0.3888888888888889</v>
      </c>
    </row>
    <row r="2277" spans="1:8">
      <c r="A2277" s="132">
        <v>199838</v>
      </c>
      <c r="B2277" s="134" t="s">
        <v>1143</v>
      </c>
      <c r="C2277" s="134">
        <v>8</v>
      </c>
      <c r="D2277" s="134">
        <v>19</v>
      </c>
      <c r="E2277" s="134">
        <v>6</v>
      </c>
      <c r="F2277" s="134">
        <v>21</v>
      </c>
      <c r="G2277" s="134">
        <v>22</v>
      </c>
      <c r="H2277" s="171">
        <f>IFERROR((Table5[[#This Row],[_202340]]-Table5[[#This Row],[_201940]])/Table5[[#This Row],[_201940]]*1,"")</f>
        <v>1.75</v>
      </c>
    </row>
    <row r="2278" spans="1:8" ht="28.5">
      <c r="A2278" s="132">
        <v>199838</v>
      </c>
      <c r="B2278" s="134" t="s">
        <v>1166</v>
      </c>
      <c r="C2278" s="134">
        <v>25</v>
      </c>
      <c r="D2278" s="134">
        <v>34</v>
      </c>
      <c r="E2278" s="134">
        <v>33</v>
      </c>
      <c r="F2278" s="134">
        <v>58</v>
      </c>
      <c r="G2278" s="134">
        <v>30</v>
      </c>
      <c r="H2278" s="171">
        <f>IFERROR((Table5[[#This Row],[_202340]]-Table5[[#This Row],[_201940]])/Table5[[#This Row],[_201940]]*1,"")</f>
        <v>0.2</v>
      </c>
    </row>
    <row r="2279" spans="1:8" ht="28.5">
      <c r="A2279" s="132">
        <v>199838</v>
      </c>
      <c r="B2279" s="134" t="s">
        <v>1167</v>
      </c>
      <c r="C2279" s="134" t="s">
        <v>129</v>
      </c>
      <c r="D2279" s="134" t="s">
        <v>129</v>
      </c>
      <c r="E2279" s="134" t="s">
        <v>129</v>
      </c>
      <c r="F2279" s="134" t="s">
        <v>129</v>
      </c>
      <c r="G2279" s="134" t="s">
        <v>129</v>
      </c>
      <c r="H2279" s="171" t="str">
        <f>IFERROR((Table5[[#This Row],[_202340]]-Table5[[#This Row],[_201940]])/Table5[[#This Row],[_201940]]*1,"")</f>
        <v/>
      </c>
    </row>
    <row r="2280" spans="1:8">
      <c r="A2280" s="132">
        <v>199838</v>
      </c>
      <c r="B2280" s="134" t="s">
        <v>1146</v>
      </c>
      <c r="C2280" s="134">
        <v>33</v>
      </c>
      <c r="D2280" s="134">
        <v>53</v>
      </c>
      <c r="E2280" s="134">
        <v>39</v>
      </c>
      <c r="F2280" s="134">
        <v>79</v>
      </c>
      <c r="G2280" s="134">
        <v>52</v>
      </c>
      <c r="H2280" s="171">
        <f>IFERROR((Table5[[#This Row],[_202340]]-Table5[[#This Row],[_201940]])/Table5[[#This Row],[_201940]]*1,"")</f>
        <v>0.5757575757575758</v>
      </c>
    </row>
    <row r="2281" spans="1:8" ht="28.5">
      <c r="A2281" s="132">
        <v>199838</v>
      </c>
      <c r="B2281" s="134" t="s">
        <v>1147</v>
      </c>
      <c r="C2281" s="134">
        <v>3</v>
      </c>
      <c r="D2281" s="134">
        <v>7</v>
      </c>
      <c r="E2281" s="134">
        <v>2</v>
      </c>
      <c r="F2281" s="134">
        <v>3</v>
      </c>
      <c r="G2281" s="134">
        <v>4</v>
      </c>
      <c r="H2281" s="171">
        <f>IFERROR((Table5[[#This Row],[_202340]]-Table5[[#This Row],[_201940]])/Table5[[#This Row],[_201940]]*1,"")</f>
        <v>0.33333333333333331</v>
      </c>
    </row>
    <row r="2282" spans="1:8" ht="28.5">
      <c r="A2282" s="132">
        <v>199838</v>
      </c>
      <c r="B2282" s="134" t="s">
        <v>1148</v>
      </c>
      <c r="C2282" s="134">
        <v>83</v>
      </c>
      <c r="D2282" s="134">
        <v>86</v>
      </c>
      <c r="E2282" s="134">
        <v>79</v>
      </c>
      <c r="F2282" s="134">
        <v>22</v>
      </c>
      <c r="G2282" s="134">
        <v>82</v>
      </c>
      <c r="H2282" s="171">
        <f>IFERROR((Table5[[#This Row],[_202340]]-Table5[[#This Row],[_201940]])/Table5[[#This Row],[_201940]]*1,"")</f>
        <v>-1.2048192771084338E-2</v>
      </c>
    </row>
    <row r="2283" spans="1:8" ht="28.5">
      <c r="A2283" s="132">
        <v>199838</v>
      </c>
      <c r="B2283" s="134" t="s">
        <v>1149</v>
      </c>
      <c r="C2283" s="134">
        <v>68</v>
      </c>
      <c r="D2283" s="134">
        <v>98</v>
      </c>
      <c r="E2283" s="134">
        <v>67</v>
      </c>
      <c r="F2283" s="134">
        <v>182</v>
      </c>
      <c r="G2283" s="134">
        <v>55</v>
      </c>
      <c r="H2283" s="171">
        <f>IFERROR((Table5[[#This Row],[_202340]]-Table5[[#This Row],[_201940]])/Table5[[#This Row],[_201940]]*1,"")</f>
        <v>-0.19117647058823528</v>
      </c>
    </row>
    <row r="2284" spans="1:8" ht="28.5">
      <c r="A2284" s="132">
        <v>199838</v>
      </c>
      <c r="B2284" s="134" t="s">
        <v>1150</v>
      </c>
      <c r="C2284" s="134">
        <v>154</v>
      </c>
      <c r="D2284" s="134">
        <v>191</v>
      </c>
      <c r="E2284" s="134">
        <v>148</v>
      </c>
      <c r="F2284" s="134">
        <v>207</v>
      </c>
      <c r="G2284" s="134">
        <v>141</v>
      </c>
      <c r="H2284" s="171">
        <f>IFERROR((Table5[[#This Row],[_202340]]-Table5[[#This Row],[_201940]])/Table5[[#This Row],[_201940]]*1,"")</f>
        <v>-8.4415584415584416E-2</v>
      </c>
    </row>
    <row r="2285" spans="1:8">
      <c r="A2285" s="132">
        <v>199838</v>
      </c>
      <c r="B2285" s="134" t="s">
        <v>1151</v>
      </c>
      <c r="C2285" s="134">
        <v>18</v>
      </c>
      <c r="D2285" s="134">
        <v>22</v>
      </c>
      <c r="E2285" s="134">
        <v>21</v>
      </c>
      <c r="F2285" s="134">
        <v>28</v>
      </c>
      <c r="G2285" s="134">
        <v>27</v>
      </c>
      <c r="H2285" s="171">
        <f>IFERROR((Table5[[#This Row],[_202340]]-Table5[[#This Row],[_201940]])/Table5[[#This Row],[_201940]]*1,"")</f>
        <v>0.5</v>
      </c>
    </row>
    <row r="2286" spans="1:8" ht="28.5">
      <c r="A2286" s="132">
        <v>199838</v>
      </c>
      <c r="B2286" s="134" t="s">
        <v>1152</v>
      </c>
      <c r="C2286" s="134">
        <v>46</v>
      </c>
      <c r="D2286" s="134">
        <v>38</v>
      </c>
      <c r="E2286" s="134">
        <v>43</v>
      </c>
      <c r="F2286" s="134">
        <v>9</v>
      </c>
      <c r="G2286" s="134">
        <v>45</v>
      </c>
      <c r="H2286" s="171">
        <f>IFERROR((Table5[[#This Row],[_202340]]-Table5[[#This Row],[_201940]])/Table5[[#This Row],[_201940]]*1,"")</f>
        <v>-2.1739130434782608E-2</v>
      </c>
    </row>
    <row r="2287" spans="1:8" ht="28.5">
      <c r="A2287" s="132">
        <v>199838</v>
      </c>
      <c r="B2287" s="134" t="s">
        <v>1153</v>
      </c>
      <c r="C2287" s="134">
        <v>2</v>
      </c>
      <c r="D2287" s="134">
        <v>3</v>
      </c>
      <c r="E2287" s="134">
        <v>1</v>
      </c>
      <c r="F2287" s="134">
        <v>1</v>
      </c>
      <c r="G2287" s="134">
        <v>2</v>
      </c>
      <c r="H2287" s="171">
        <f>IFERROR((Table5[[#This Row],[_202340]]-Table5[[#This Row],[_201940]])/Table5[[#This Row],[_201940]]*1,"")</f>
        <v>0</v>
      </c>
    </row>
    <row r="2288" spans="1:8" ht="28.5">
      <c r="A2288" s="132">
        <v>199838</v>
      </c>
      <c r="B2288" s="134" t="s">
        <v>1154</v>
      </c>
      <c r="C2288" s="134">
        <v>44</v>
      </c>
      <c r="D2288" s="134">
        <v>35</v>
      </c>
      <c r="E2288" s="134">
        <v>42</v>
      </c>
      <c r="F2288" s="134">
        <v>8</v>
      </c>
      <c r="G2288" s="134">
        <v>42</v>
      </c>
      <c r="H2288" s="171">
        <f>IFERROR((Table5[[#This Row],[_202340]]-Table5[[#This Row],[_201940]])/Table5[[#This Row],[_201940]]*1,"")</f>
        <v>-4.5454545454545456E-2</v>
      </c>
    </row>
    <row r="2289" spans="1:8" ht="28.5">
      <c r="A2289" s="132">
        <v>199838</v>
      </c>
      <c r="B2289" s="134" t="s">
        <v>1155</v>
      </c>
      <c r="C2289" s="134">
        <v>36</v>
      </c>
      <c r="D2289" s="134">
        <v>40</v>
      </c>
      <c r="E2289" s="134">
        <v>36</v>
      </c>
      <c r="F2289" s="134">
        <v>64</v>
      </c>
      <c r="G2289" s="134">
        <v>28</v>
      </c>
      <c r="H2289" s="171">
        <f>IFERROR((Table5[[#This Row],[_202340]]-Table5[[#This Row],[_201940]])/Table5[[#This Row],[_201940]]*1,"")</f>
        <v>-0.22222222222222221</v>
      </c>
    </row>
    <row r="2290" spans="1:8">
      <c r="A2290" s="132">
        <v>199856</v>
      </c>
      <c r="B2290" s="134" t="s">
        <v>1179</v>
      </c>
      <c r="C2290" s="134">
        <v>1811</v>
      </c>
      <c r="D2290" s="134">
        <v>1870</v>
      </c>
      <c r="E2290" s="134">
        <v>1792</v>
      </c>
      <c r="F2290" s="134">
        <v>1808</v>
      </c>
      <c r="G2290" s="134">
        <v>1710</v>
      </c>
      <c r="H2290" s="171">
        <f>IFERROR((Table5[[#This Row],[_202340]]-Table5[[#This Row],[_201940]])/Table5[[#This Row],[_201940]]*1,"")</f>
        <v>-5.5770292655991163E-2</v>
      </c>
    </row>
    <row r="2291" spans="1:8">
      <c r="A2291" s="132">
        <v>199856</v>
      </c>
      <c r="B2291" s="134" t="s">
        <v>1131</v>
      </c>
      <c r="C2291" s="134">
        <v>0</v>
      </c>
      <c r="D2291" s="134">
        <v>0</v>
      </c>
      <c r="E2291" s="134">
        <v>0</v>
      </c>
      <c r="F2291" s="134">
        <v>0</v>
      </c>
      <c r="G2291" s="134">
        <v>0</v>
      </c>
      <c r="H2291" s="171" t="str">
        <f>IFERROR((Table5[[#This Row],[_202340]]-Table5[[#This Row],[_201940]])/Table5[[#This Row],[_201940]]*1,"")</f>
        <v/>
      </c>
    </row>
    <row r="2292" spans="1:8">
      <c r="A2292" s="132">
        <v>199856</v>
      </c>
      <c r="B2292" s="134" t="s">
        <v>1132</v>
      </c>
      <c r="C2292" s="134">
        <v>1811</v>
      </c>
      <c r="D2292" s="134">
        <v>1870</v>
      </c>
      <c r="E2292" s="134">
        <v>1792</v>
      </c>
      <c r="F2292" s="134">
        <v>1808</v>
      </c>
      <c r="G2292" s="134">
        <v>1710</v>
      </c>
      <c r="H2292" s="171">
        <f>IFERROR((Table5[[#This Row],[_202340]]-Table5[[#This Row],[_201940]])/Table5[[#This Row],[_201940]]*1,"")</f>
        <v>-5.5770292655991163E-2</v>
      </c>
    </row>
    <row r="2293" spans="1:8">
      <c r="A2293" s="132">
        <v>199856</v>
      </c>
      <c r="B2293" s="134" t="s">
        <v>1133</v>
      </c>
      <c r="C2293" s="134">
        <v>90</v>
      </c>
      <c r="D2293" s="134">
        <v>98</v>
      </c>
      <c r="E2293" s="134">
        <v>139</v>
      </c>
      <c r="F2293" s="134">
        <v>192</v>
      </c>
      <c r="G2293" s="134">
        <v>166</v>
      </c>
      <c r="H2293" s="171">
        <f>IFERROR((Table5[[#This Row],[_202340]]-Table5[[#This Row],[_201940]])/Table5[[#This Row],[_201940]]*1,"")</f>
        <v>0.84444444444444444</v>
      </c>
    </row>
    <row r="2294" spans="1:8" ht="28.5">
      <c r="A2294" s="132">
        <v>199856</v>
      </c>
      <c r="B2294" s="134" t="s">
        <v>1162</v>
      </c>
      <c r="C2294" s="134">
        <v>186</v>
      </c>
      <c r="D2294" s="134">
        <v>214</v>
      </c>
      <c r="E2294" s="134">
        <v>201</v>
      </c>
      <c r="F2294" s="134">
        <v>236</v>
      </c>
      <c r="G2294" s="134">
        <v>220</v>
      </c>
      <c r="H2294" s="171">
        <f>IFERROR((Table5[[#This Row],[_202340]]-Table5[[#This Row],[_201940]])/Table5[[#This Row],[_201940]]*1,"")</f>
        <v>0.18279569892473119</v>
      </c>
    </row>
    <row r="2295" spans="1:8" ht="28.5">
      <c r="A2295" s="132">
        <v>199856</v>
      </c>
      <c r="B2295" s="134" t="s">
        <v>1163</v>
      </c>
      <c r="C2295" s="134" t="s">
        <v>129</v>
      </c>
      <c r="D2295" s="134" t="s">
        <v>129</v>
      </c>
      <c r="E2295" s="134" t="s">
        <v>129</v>
      </c>
      <c r="F2295" s="134" t="s">
        <v>129</v>
      </c>
      <c r="G2295" s="134" t="s">
        <v>129</v>
      </c>
      <c r="H2295" s="171" t="str">
        <f>IFERROR((Table5[[#This Row],[_202340]]-Table5[[#This Row],[_201940]])/Table5[[#This Row],[_201940]]*1,"")</f>
        <v/>
      </c>
    </row>
    <row r="2296" spans="1:8">
      <c r="A2296" s="132">
        <v>199856</v>
      </c>
      <c r="B2296" s="134" t="s">
        <v>1136</v>
      </c>
      <c r="C2296" s="134">
        <v>276</v>
      </c>
      <c r="D2296" s="134">
        <v>312</v>
      </c>
      <c r="E2296" s="134">
        <v>340</v>
      </c>
      <c r="F2296" s="134">
        <v>428</v>
      </c>
      <c r="G2296" s="134">
        <v>386</v>
      </c>
      <c r="H2296" s="171">
        <f>IFERROR((Table5[[#This Row],[_202340]]-Table5[[#This Row],[_201940]])/Table5[[#This Row],[_201940]]*1,"")</f>
        <v>0.39855072463768115</v>
      </c>
    </row>
    <row r="2297" spans="1:8">
      <c r="A2297" s="132">
        <v>199856</v>
      </c>
      <c r="B2297" s="134" t="s">
        <v>1137</v>
      </c>
      <c r="C2297" s="134">
        <v>15</v>
      </c>
      <c r="D2297" s="134">
        <v>17</v>
      </c>
      <c r="E2297" s="134">
        <v>19</v>
      </c>
      <c r="F2297" s="134">
        <v>24</v>
      </c>
      <c r="G2297" s="134">
        <v>23</v>
      </c>
      <c r="H2297" s="171">
        <f>IFERROR((Table5[[#This Row],[_202340]]-Table5[[#This Row],[_201940]])/Table5[[#This Row],[_201940]]*1,"")</f>
        <v>0.53333333333333333</v>
      </c>
    </row>
    <row r="2298" spans="1:8">
      <c r="A2298" s="132">
        <v>199856</v>
      </c>
      <c r="B2298" s="134" t="s">
        <v>1138</v>
      </c>
      <c r="C2298" s="134">
        <v>103</v>
      </c>
      <c r="D2298" s="134">
        <v>120</v>
      </c>
      <c r="E2298" s="134">
        <v>138</v>
      </c>
      <c r="F2298" s="134">
        <v>185</v>
      </c>
      <c r="G2298" s="134">
        <v>186</v>
      </c>
      <c r="H2298" s="171">
        <f>IFERROR((Table5[[#This Row],[_202340]]-Table5[[#This Row],[_201940]])/Table5[[#This Row],[_201940]]*1,"")</f>
        <v>0.80582524271844658</v>
      </c>
    </row>
    <row r="2299" spans="1:8" ht="28.5">
      <c r="A2299" s="132">
        <v>199856</v>
      </c>
      <c r="B2299" s="134" t="s">
        <v>1164</v>
      </c>
      <c r="C2299" s="134">
        <v>282</v>
      </c>
      <c r="D2299" s="134">
        <v>290</v>
      </c>
      <c r="E2299" s="134">
        <v>274</v>
      </c>
      <c r="F2299" s="134">
        <v>316</v>
      </c>
      <c r="G2299" s="134">
        <v>273</v>
      </c>
      <c r="H2299" s="171">
        <f>IFERROR((Table5[[#This Row],[_202340]]-Table5[[#This Row],[_201940]])/Table5[[#This Row],[_201940]]*1,"")</f>
        <v>-3.1914893617021274E-2</v>
      </c>
    </row>
    <row r="2300" spans="1:8" ht="28.5">
      <c r="A2300" s="132">
        <v>199856</v>
      </c>
      <c r="B2300" s="134" t="s">
        <v>1165</v>
      </c>
      <c r="C2300" s="134" t="s">
        <v>129</v>
      </c>
      <c r="D2300" s="134" t="s">
        <v>129</v>
      </c>
      <c r="E2300" s="134" t="s">
        <v>129</v>
      </c>
      <c r="F2300" s="134" t="s">
        <v>129</v>
      </c>
      <c r="G2300" s="134" t="s">
        <v>129</v>
      </c>
      <c r="H2300" s="171" t="str">
        <f>IFERROR((Table5[[#This Row],[_202340]]-Table5[[#This Row],[_201940]])/Table5[[#This Row],[_201940]]*1,"")</f>
        <v/>
      </c>
    </row>
    <row r="2301" spans="1:8">
      <c r="A2301" s="132">
        <v>199856</v>
      </c>
      <c r="B2301" s="134" t="s">
        <v>1141</v>
      </c>
      <c r="C2301" s="134">
        <v>385</v>
      </c>
      <c r="D2301" s="134">
        <v>410</v>
      </c>
      <c r="E2301" s="134">
        <v>412</v>
      </c>
      <c r="F2301" s="134">
        <v>501</v>
      </c>
      <c r="G2301" s="134">
        <v>459</v>
      </c>
      <c r="H2301" s="171">
        <f>IFERROR((Table5[[#This Row],[_202340]]-Table5[[#This Row],[_201940]])/Table5[[#This Row],[_201940]]*1,"")</f>
        <v>0.19220779220779222</v>
      </c>
    </row>
    <row r="2302" spans="1:8">
      <c r="A2302" s="132">
        <v>199856</v>
      </c>
      <c r="B2302" s="134" t="s">
        <v>1142</v>
      </c>
      <c r="C2302" s="134">
        <v>21</v>
      </c>
      <c r="D2302" s="134">
        <v>22</v>
      </c>
      <c r="E2302" s="134">
        <v>23</v>
      </c>
      <c r="F2302" s="134">
        <v>28</v>
      </c>
      <c r="G2302" s="134">
        <v>27</v>
      </c>
      <c r="H2302" s="171">
        <f>IFERROR((Table5[[#This Row],[_202340]]-Table5[[#This Row],[_201940]])/Table5[[#This Row],[_201940]]*1,"")</f>
        <v>0.2857142857142857</v>
      </c>
    </row>
    <row r="2303" spans="1:8">
      <c r="A2303" s="132">
        <v>199856</v>
      </c>
      <c r="B2303" s="134" t="s">
        <v>1143</v>
      </c>
      <c r="C2303" s="134">
        <v>100</v>
      </c>
      <c r="D2303" s="134">
        <v>127</v>
      </c>
      <c r="E2303" s="134">
        <v>141</v>
      </c>
      <c r="F2303" s="134">
        <v>172</v>
      </c>
      <c r="G2303" s="134">
        <v>189</v>
      </c>
      <c r="H2303" s="171">
        <f>IFERROR((Table5[[#This Row],[_202340]]-Table5[[#This Row],[_201940]])/Table5[[#This Row],[_201940]]*1,"")</f>
        <v>0.89</v>
      </c>
    </row>
    <row r="2304" spans="1:8" ht="28.5">
      <c r="A2304" s="132">
        <v>199856</v>
      </c>
      <c r="B2304" s="134" t="s">
        <v>1166</v>
      </c>
      <c r="C2304" s="134">
        <v>312</v>
      </c>
      <c r="D2304" s="134">
        <v>306</v>
      </c>
      <c r="E2304" s="134">
        <v>295</v>
      </c>
      <c r="F2304" s="134">
        <v>346</v>
      </c>
      <c r="G2304" s="134">
        <v>278</v>
      </c>
      <c r="H2304" s="171">
        <f>IFERROR((Table5[[#This Row],[_202340]]-Table5[[#This Row],[_201940]])/Table5[[#This Row],[_201940]]*1,"")</f>
        <v>-0.10897435897435898</v>
      </c>
    </row>
    <row r="2305" spans="1:8" ht="28.5">
      <c r="A2305" s="132">
        <v>199856</v>
      </c>
      <c r="B2305" s="134" t="s">
        <v>1167</v>
      </c>
      <c r="C2305" s="134" t="s">
        <v>129</v>
      </c>
      <c r="D2305" s="134" t="s">
        <v>129</v>
      </c>
      <c r="E2305" s="134" t="s">
        <v>129</v>
      </c>
      <c r="F2305" s="134" t="s">
        <v>129</v>
      </c>
      <c r="G2305" s="134" t="s">
        <v>129</v>
      </c>
      <c r="H2305" s="171" t="str">
        <f>IFERROR((Table5[[#This Row],[_202340]]-Table5[[#This Row],[_201940]])/Table5[[#This Row],[_201940]]*1,"")</f>
        <v/>
      </c>
    </row>
    <row r="2306" spans="1:8">
      <c r="A2306" s="132">
        <v>199856</v>
      </c>
      <c r="B2306" s="134" t="s">
        <v>1146</v>
      </c>
      <c r="C2306" s="134">
        <v>412</v>
      </c>
      <c r="D2306" s="134">
        <v>433</v>
      </c>
      <c r="E2306" s="134">
        <v>436</v>
      </c>
      <c r="F2306" s="134">
        <v>518</v>
      </c>
      <c r="G2306" s="134">
        <v>467</v>
      </c>
      <c r="H2306" s="171">
        <f>IFERROR((Table5[[#This Row],[_202340]]-Table5[[#This Row],[_201940]])/Table5[[#This Row],[_201940]]*1,"")</f>
        <v>0.13349514563106796</v>
      </c>
    </row>
    <row r="2307" spans="1:8" ht="28.5">
      <c r="A2307" s="132">
        <v>199856</v>
      </c>
      <c r="B2307" s="134" t="s">
        <v>1147</v>
      </c>
      <c r="C2307" s="134">
        <v>24</v>
      </c>
      <c r="D2307" s="134">
        <v>24</v>
      </c>
      <c r="E2307" s="134">
        <v>22</v>
      </c>
      <c r="F2307" s="134">
        <v>18</v>
      </c>
      <c r="G2307" s="134">
        <v>11</v>
      </c>
      <c r="H2307" s="171">
        <f>IFERROR((Table5[[#This Row],[_202340]]-Table5[[#This Row],[_201940]])/Table5[[#This Row],[_201940]]*1,"")</f>
        <v>-0.54166666666666663</v>
      </c>
    </row>
    <row r="2308" spans="1:8" ht="28.5">
      <c r="A2308" s="132">
        <v>199856</v>
      </c>
      <c r="B2308" s="134" t="s">
        <v>1148</v>
      </c>
      <c r="C2308" s="134">
        <v>693</v>
      </c>
      <c r="D2308" s="134">
        <v>708</v>
      </c>
      <c r="E2308" s="134">
        <v>677</v>
      </c>
      <c r="F2308" s="134">
        <v>633</v>
      </c>
      <c r="G2308" s="134">
        <v>627</v>
      </c>
      <c r="H2308" s="171">
        <f>IFERROR((Table5[[#This Row],[_202340]]-Table5[[#This Row],[_201940]])/Table5[[#This Row],[_201940]]*1,"")</f>
        <v>-9.5238095238095233E-2</v>
      </c>
    </row>
    <row r="2309" spans="1:8" ht="28.5">
      <c r="A2309" s="132">
        <v>199856</v>
      </c>
      <c r="B2309" s="134" t="s">
        <v>1149</v>
      </c>
      <c r="C2309" s="134">
        <v>682</v>
      </c>
      <c r="D2309" s="134">
        <v>705</v>
      </c>
      <c r="E2309" s="134">
        <v>657</v>
      </c>
      <c r="F2309" s="134">
        <v>639</v>
      </c>
      <c r="G2309" s="134">
        <v>605</v>
      </c>
      <c r="H2309" s="171">
        <f>IFERROR((Table5[[#This Row],[_202340]]-Table5[[#This Row],[_201940]])/Table5[[#This Row],[_201940]]*1,"")</f>
        <v>-0.11290322580645161</v>
      </c>
    </row>
    <row r="2310" spans="1:8" ht="28.5">
      <c r="A2310" s="132">
        <v>199856</v>
      </c>
      <c r="B2310" s="134" t="s">
        <v>1150</v>
      </c>
      <c r="C2310" s="134">
        <v>1399</v>
      </c>
      <c r="D2310" s="134">
        <v>1437</v>
      </c>
      <c r="E2310" s="134">
        <v>1356</v>
      </c>
      <c r="F2310" s="134">
        <v>1290</v>
      </c>
      <c r="G2310" s="134">
        <v>1243</v>
      </c>
      <c r="H2310" s="171">
        <f>IFERROR((Table5[[#This Row],[_202340]]-Table5[[#This Row],[_201940]])/Table5[[#This Row],[_201940]]*1,"")</f>
        <v>-0.11150822015725519</v>
      </c>
    </row>
    <row r="2311" spans="1:8">
      <c r="A2311" s="132">
        <v>199856</v>
      </c>
      <c r="B2311" s="134" t="s">
        <v>1151</v>
      </c>
      <c r="C2311" s="134">
        <v>23</v>
      </c>
      <c r="D2311" s="134">
        <v>23</v>
      </c>
      <c r="E2311" s="134">
        <v>24</v>
      </c>
      <c r="F2311" s="134">
        <v>29</v>
      </c>
      <c r="G2311" s="134">
        <v>27</v>
      </c>
      <c r="H2311" s="171">
        <f>IFERROR((Table5[[#This Row],[_202340]]-Table5[[#This Row],[_201940]])/Table5[[#This Row],[_201940]]*1,"")</f>
        <v>0.17391304347826086</v>
      </c>
    </row>
    <row r="2312" spans="1:8" ht="28.5">
      <c r="A2312" s="132">
        <v>199856</v>
      </c>
      <c r="B2312" s="134" t="s">
        <v>1152</v>
      </c>
      <c r="C2312" s="134">
        <v>40</v>
      </c>
      <c r="D2312" s="134">
        <v>39</v>
      </c>
      <c r="E2312" s="134">
        <v>39</v>
      </c>
      <c r="F2312" s="134">
        <v>36</v>
      </c>
      <c r="G2312" s="134">
        <v>37</v>
      </c>
      <c r="H2312" s="171">
        <f>IFERROR((Table5[[#This Row],[_202340]]-Table5[[#This Row],[_201940]])/Table5[[#This Row],[_201940]]*1,"")</f>
        <v>-7.4999999999999997E-2</v>
      </c>
    </row>
    <row r="2313" spans="1:8" ht="28.5">
      <c r="A2313" s="132">
        <v>199856</v>
      </c>
      <c r="B2313" s="134" t="s">
        <v>1153</v>
      </c>
      <c r="C2313" s="134">
        <v>1</v>
      </c>
      <c r="D2313" s="134">
        <v>1</v>
      </c>
      <c r="E2313" s="134">
        <v>1</v>
      </c>
      <c r="F2313" s="134">
        <v>1</v>
      </c>
      <c r="G2313" s="134">
        <v>1</v>
      </c>
      <c r="H2313" s="171">
        <f>IFERROR((Table5[[#This Row],[_202340]]-Table5[[#This Row],[_201940]])/Table5[[#This Row],[_201940]]*1,"")</f>
        <v>0</v>
      </c>
    </row>
    <row r="2314" spans="1:8" ht="28.5">
      <c r="A2314" s="132">
        <v>199856</v>
      </c>
      <c r="B2314" s="134" t="s">
        <v>1154</v>
      </c>
      <c r="C2314" s="134">
        <v>38</v>
      </c>
      <c r="D2314" s="134">
        <v>38</v>
      </c>
      <c r="E2314" s="134">
        <v>38</v>
      </c>
      <c r="F2314" s="134">
        <v>35</v>
      </c>
      <c r="G2314" s="134">
        <v>37</v>
      </c>
      <c r="H2314" s="171">
        <f>IFERROR((Table5[[#This Row],[_202340]]-Table5[[#This Row],[_201940]])/Table5[[#This Row],[_201940]]*1,"")</f>
        <v>-2.6315789473684209E-2</v>
      </c>
    </row>
    <row r="2315" spans="1:8" ht="28.5">
      <c r="A2315" s="132">
        <v>199856</v>
      </c>
      <c r="B2315" s="134" t="s">
        <v>1155</v>
      </c>
      <c r="C2315" s="134">
        <v>38</v>
      </c>
      <c r="D2315" s="134">
        <v>38</v>
      </c>
      <c r="E2315" s="134">
        <v>37</v>
      </c>
      <c r="F2315" s="134">
        <v>35</v>
      </c>
      <c r="G2315" s="134">
        <v>35</v>
      </c>
      <c r="H2315" s="171">
        <f>IFERROR((Table5[[#This Row],[_202340]]-Table5[[#This Row],[_201940]])/Table5[[#This Row],[_201940]]*1,"")</f>
        <v>-7.8947368421052627E-2</v>
      </c>
    </row>
    <row r="2316" spans="1:8">
      <c r="A2316" s="132">
        <v>200086</v>
      </c>
      <c r="B2316" s="134" t="s">
        <v>1179</v>
      </c>
      <c r="C2316" s="134">
        <v>1</v>
      </c>
      <c r="D2316" s="134">
        <v>10</v>
      </c>
      <c r="E2316" s="134">
        <v>5</v>
      </c>
      <c r="F2316" s="134">
        <v>5</v>
      </c>
      <c r="G2316" s="134">
        <v>4</v>
      </c>
      <c r="H2316" s="171">
        <f>IFERROR((Table5[[#This Row],[_202340]]-Table5[[#This Row],[_201940]])/Table5[[#This Row],[_201940]]*1,"")</f>
        <v>3</v>
      </c>
    </row>
    <row r="2317" spans="1:8">
      <c r="A2317" s="132">
        <v>200086</v>
      </c>
      <c r="B2317" s="134" t="s">
        <v>1131</v>
      </c>
      <c r="C2317" s="134">
        <v>0</v>
      </c>
      <c r="D2317" s="134">
        <v>0</v>
      </c>
      <c r="E2317" s="134">
        <v>0</v>
      </c>
      <c r="F2317" s="134">
        <v>0</v>
      </c>
      <c r="G2317" s="134">
        <v>0</v>
      </c>
      <c r="H2317" s="171" t="str">
        <f>IFERROR((Table5[[#This Row],[_202340]]-Table5[[#This Row],[_201940]])/Table5[[#This Row],[_201940]]*1,"")</f>
        <v/>
      </c>
    </row>
    <row r="2318" spans="1:8">
      <c r="A2318" s="132">
        <v>200086</v>
      </c>
      <c r="B2318" s="134" t="s">
        <v>1132</v>
      </c>
      <c r="C2318" s="134">
        <v>1</v>
      </c>
      <c r="D2318" s="134">
        <v>10</v>
      </c>
      <c r="E2318" s="134">
        <v>5</v>
      </c>
      <c r="F2318" s="134">
        <v>5</v>
      </c>
      <c r="G2318" s="134">
        <v>4</v>
      </c>
      <c r="H2318" s="171">
        <f>IFERROR((Table5[[#This Row],[_202340]]-Table5[[#This Row],[_201940]])/Table5[[#This Row],[_201940]]*1,"")</f>
        <v>3</v>
      </c>
    </row>
    <row r="2319" spans="1:8">
      <c r="A2319" s="132">
        <v>200086</v>
      </c>
      <c r="B2319" s="134" t="s">
        <v>1133</v>
      </c>
      <c r="C2319" s="134">
        <v>0</v>
      </c>
      <c r="D2319" s="134">
        <v>0</v>
      </c>
      <c r="E2319" s="134">
        <v>0</v>
      </c>
      <c r="F2319" s="134">
        <v>0</v>
      </c>
      <c r="G2319" s="134">
        <v>0</v>
      </c>
      <c r="H2319" s="171" t="str">
        <f>IFERROR((Table5[[#This Row],[_202340]]-Table5[[#This Row],[_201940]])/Table5[[#This Row],[_201940]]*1,"")</f>
        <v/>
      </c>
    </row>
    <row r="2320" spans="1:8" ht="28.5">
      <c r="A2320" s="132">
        <v>200086</v>
      </c>
      <c r="B2320" s="134" t="s">
        <v>1162</v>
      </c>
      <c r="C2320" s="134">
        <v>0</v>
      </c>
      <c r="D2320" s="134">
        <v>0</v>
      </c>
      <c r="E2320" s="134">
        <v>0</v>
      </c>
      <c r="F2320" s="134">
        <v>1</v>
      </c>
      <c r="G2320" s="134">
        <v>0</v>
      </c>
      <c r="H2320" s="171" t="str">
        <f>IFERROR((Table5[[#This Row],[_202340]]-Table5[[#This Row],[_201940]])/Table5[[#This Row],[_201940]]*1,"")</f>
        <v/>
      </c>
    </row>
    <row r="2321" spans="1:8" ht="28.5">
      <c r="A2321" s="132">
        <v>200086</v>
      </c>
      <c r="B2321" s="134" t="s">
        <v>1163</v>
      </c>
      <c r="C2321" s="134">
        <v>0</v>
      </c>
      <c r="D2321" s="134">
        <v>0</v>
      </c>
      <c r="E2321" s="134">
        <v>0</v>
      </c>
      <c r="F2321" s="134">
        <v>1</v>
      </c>
      <c r="G2321" s="134">
        <v>0</v>
      </c>
      <c r="H2321" s="171" t="str">
        <f>IFERROR((Table5[[#This Row],[_202340]]-Table5[[#This Row],[_201940]])/Table5[[#This Row],[_201940]]*1,"")</f>
        <v/>
      </c>
    </row>
    <row r="2322" spans="1:8">
      <c r="A2322" s="132">
        <v>200086</v>
      </c>
      <c r="B2322" s="134" t="s">
        <v>1136</v>
      </c>
      <c r="C2322" s="134">
        <v>0</v>
      </c>
      <c r="D2322" s="134">
        <v>0</v>
      </c>
      <c r="E2322" s="134">
        <v>0</v>
      </c>
      <c r="F2322" s="134">
        <v>2</v>
      </c>
      <c r="G2322" s="134">
        <v>0</v>
      </c>
      <c r="H2322" s="171" t="str">
        <f>IFERROR((Table5[[#This Row],[_202340]]-Table5[[#This Row],[_201940]])/Table5[[#This Row],[_201940]]*1,"")</f>
        <v/>
      </c>
    </row>
    <row r="2323" spans="1:8">
      <c r="A2323" s="132">
        <v>200086</v>
      </c>
      <c r="B2323" s="134" t="s">
        <v>1137</v>
      </c>
      <c r="C2323" s="134">
        <v>0</v>
      </c>
      <c r="D2323" s="134">
        <v>0</v>
      </c>
      <c r="E2323" s="134">
        <v>0</v>
      </c>
      <c r="F2323" s="134">
        <v>40</v>
      </c>
      <c r="G2323" s="134">
        <v>0</v>
      </c>
      <c r="H2323" s="171" t="str">
        <f>IFERROR((Table5[[#This Row],[_202340]]-Table5[[#This Row],[_201940]])/Table5[[#This Row],[_201940]]*1,"")</f>
        <v/>
      </c>
    </row>
    <row r="2324" spans="1:8">
      <c r="A2324" s="132">
        <v>200086</v>
      </c>
      <c r="B2324" s="134" t="s">
        <v>1138</v>
      </c>
      <c r="C2324" s="134">
        <v>0</v>
      </c>
      <c r="D2324" s="134">
        <v>0</v>
      </c>
      <c r="E2324" s="134">
        <v>0</v>
      </c>
      <c r="F2324" s="134">
        <v>0</v>
      </c>
      <c r="G2324" s="134">
        <v>0</v>
      </c>
      <c r="H2324" s="171" t="str">
        <f>IFERROR((Table5[[#This Row],[_202340]]-Table5[[#This Row],[_201940]])/Table5[[#This Row],[_201940]]*1,"")</f>
        <v/>
      </c>
    </row>
    <row r="2325" spans="1:8" ht="28.5">
      <c r="A2325" s="132">
        <v>200086</v>
      </c>
      <c r="B2325" s="134" t="s">
        <v>1164</v>
      </c>
      <c r="C2325" s="134">
        <v>0</v>
      </c>
      <c r="D2325" s="134">
        <v>0</v>
      </c>
      <c r="E2325" s="134">
        <v>1</v>
      </c>
      <c r="F2325" s="134">
        <v>2</v>
      </c>
      <c r="G2325" s="134">
        <v>0</v>
      </c>
      <c r="H2325" s="171" t="str">
        <f>IFERROR((Table5[[#This Row],[_202340]]-Table5[[#This Row],[_201940]])/Table5[[#This Row],[_201940]]*1,"")</f>
        <v/>
      </c>
    </row>
    <row r="2326" spans="1:8" ht="28.5">
      <c r="A2326" s="132">
        <v>200086</v>
      </c>
      <c r="B2326" s="134" t="s">
        <v>1165</v>
      </c>
      <c r="C2326" s="134">
        <v>0</v>
      </c>
      <c r="D2326" s="134">
        <v>0</v>
      </c>
      <c r="E2326" s="134">
        <v>0</v>
      </c>
      <c r="F2326" s="134">
        <v>1</v>
      </c>
      <c r="G2326" s="134">
        <v>0</v>
      </c>
      <c r="H2326" s="171" t="str">
        <f>IFERROR((Table5[[#This Row],[_202340]]-Table5[[#This Row],[_201940]])/Table5[[#This Row],[_201940]]*1,"")</f>
        <v/>
      </c>
    </row>
    <row r="2327" spans="1:8">
      <c r="A2327" s="132">
        <v>200086</v>
      </c>
      <c r="B2327" s="134" t="s">
        <v>1141</v>
      </c>
      <c r="C2327" s="134">
        <v>0</v>
      </c>
      <c r="D2327" s="134">
        <v>0</v>
      </c>
      <c r="E2327" s="134">
        <v>1</v>
      </c>
      <c r="F2327" s="134">
        <v>3</v>
      </c>
      <c r="G2327" s="134">
        <v>0</v>
      </c>
      <c r="H2327" s="171" t="str">
        <f>IFERROR((Table5[[#This Row],[_202340]]-Table5[[#This Row],[_201940]])/Table5[[#This Row],[_201940]]*1,"")</f>
        <v/>
      </c>
    </row>
    <row r="2328" spans="1:8">
      <c r="A2328" s="132">
        <v>200086</v>
      </c>
      <c r="B2328" s="134" t="s">
        <v>1142</v>
      </c>
      <c r="C2328" s="134">
        <v>0</v>
      </c>
      <c r="D2328" s="134">
        <v>0</v>
      </c>
      <c r="E2328" s="134">
        <v>20</v>
      </c>
      <c r="F2328" s="134">
        <v>60</v>
      </c>
      <c r="G2328" s="134">
        <v>0</v>
      </c>
      <c r="H2328" s="171" t="str">
        <f>IFERROR((Table5[[#This Row],[_202340]]-Table5[[#This Row],[_201940]])/Table5[[#This Row],[_201940]]*1,"")</f>
        <v/>
      </c>
    </row>
    <row r="2329" spans="1:8">
      <c r="A2329" s="132">
        <v>200086</v>
      </c>
      <c r="B2329" s="134" t="s">
        <v>1143</v>
      </c>
      <c r="C2329" s="134">
        <v>0</v>
      </c>
      <c r="D2329" s="134">
        <v>0</v>
      </c>
      <c r="E2329" s="134">
        <v>0</v>
      </c>
      <c r="F2329" s="134">
        <v>0</v>
      </c>
      <c r="G2329" s="134">
        <v>0</v>
      </c>
      <c r="H2329" s="171" t="str">
        <f>IFERROR((Table5[[#This Row],[_202340]]-Table5[[#This Row],[_201940]])/Table5[[#This Row],[_201940]]*1,"")</f>
        <v/>
      </c>
    </row>
    <row r="2330" spans="1:8" ht="28.5">
      <c r="A2330" s="132">
        <v>200086</v>
      </c>
      <c r="B2330" s="134" t="s">
        <v>1166</v>
      </c>
      <c r="C2330" s="134">
        <v>0</v>
      </c>
      <c r="D2330" s="134">
        <v>0</v>
      </c>
      <c r="E2330" s="134">
        <v>1</v>
      </c>
      <c r="F2330" s="134">
        <v>2</v>
      </c>
      <c r="G2330" s="134">
        <v>0</v>
      </c>
      <c r="H2330" s="171" t="str">
        <f>IFERROR((Table5[[#This Row],[_202340]]-Table5[[#This Row],[_201940]])/Table5[[#This Row],[_201940]]*1,"")</f>
        <v/>
      </c>
    </row>
    <row r="2331" spans="1:8" ht="28.5">
      <c r="A2331" s="132">
        <v>200086</v>
      </c>
      <c r="B2331" s="134" t="s">
        <v>1167</v>
      </c>
      <c r="C2331" s="134">
        <v>0</v>
      </c>
      <c r="D2331" s="134">
        <v>0</v>
      </c>
      <c r="E2331" s="134">
        <v>0</v>
      </c>
      <c r="F2331" s="134">
        <v>1</v>
      </c>
      <c r="G2331" s="134">
        <v>0</v>
      </c>
      <c r="H2331" s="171" t="str">
        <f>IFERROR((Table5[[#This Row],[_202340]]-Table5[[#This Row],[_201940]])/Table5[[#This Row],[_201940]]*1,"")</f>
        <v/>
      </c>
    </row>
    <row r="2332" spans="1:8">
      <c r="A2332" s="132">
        <v>200086</v>
      </c>
      <c r="B2332" s="134" t="s">
        <v>1146</v>
      </c>
      <c r="C2332" s="134">
        <v>0</v>
      </c>
      <c r="D2332" s="134">
        <v>0</v>
      </c>
      <c r="E2332" s="134">
        <v>1</v>
      </c>
      <c r="F2332" s="134">
        <v>3</v>
      </c>
      <c r="G2332" s="134">
        <v>0</v>
      </c>
      <c r="H2332" s="171" t="str">
        <f>IFERROR((Table5[[#This Row],[_202340]]-Table5[[#This Row],[_201940]])/Table5[[#This Row],[_201940]]*1,"")</f>
        <v/>
      </c>
    </row>
    <row r="2333" spans="1:8" ht="28.5">
      <c r="A2333" s="132">
        <v>200086</v>
      </c>
      <c r="B2333" s="134" t="s">
        <v>1147</v>
      </c>
      <c r="C2333" s="134">
        <v>0</v>
      </c>
      <c r="D2333" s="134">
        <v>0</v>
      </c>
      <c r="E2333" s="134">
        <v>0</v>
      </c>
      <c r="F2333" s="134">
        <v>0</v>
      </c>
      <c r="G2333" s="134">
        <v>0</v>
      </c>
      <c r="H2333" s="171" t="str">
        <f>IFERROR((Table5[[#This Row],[_202340]]-Table5[[#This Row],[_201940]])/Table5[[#This Row],[_201940]]*1,"")</f>
        <v/>
      </c>
    </row>
    <row r="2334" spans="1:8" ht="28.5">
      <c r="A2334" s="132">
        <v>200086</v>
      </c>
      <c r="B2334" s="134" t="s">
        <v>1148</v>
      </c>
      <c r="C2334" s="134">
        <v>1</v>
      </c>
      <c r="D2334" s="134">
        <v>0</v>
      </c>
      <c r="E2334" s="134">
        <v>0</v>
      </c>
      <c r="F2334" s="134">
        <v>0</v>
      </c>
      <c r="G2334" s="134">
        <v>0</v>
      </c>
      <c r="H2334" s="171">
        <f>IFERROR((Table5[[#This Row],[_202340]]-Table5[[#This Row],[_201940]])/Table5[[#This Row],[_201940]]*1,"")</f>
        <v>-1</v>
      </c>
    </row>
    <row r="2335" spans="1:8" ht="28.5">
      <c r="A2335" s="132">
        <v>200086</v>
      </c>
      <c r="B2335" s="134" t="s">
        <v>1149</v>
      </c>
      <c r="C2335" s="134">
        <v>0</v>
      </c>
      <c r="D2335" s="134">
        <v>10</v>
      </c>
      <c r="E2335" s="134">
        <v>4</v>
      </c>
      <c r="F2335" s="134">
        <v>2</v>
      </c>
      <c r="G2335" s="134">
        <v>4</v>
      </c>
      <c r="H2335" s="171" t="str">
        <f>IFERROR((Table5[[#This Row],[_202340]]-Table5[[#This Row],[_201940]])/Table5[[#This Row],[_201940]]*1,"")</f>
        <v/>
      </c>
    </row>
    <row r="2336" spans="1:8" ht="28.5">
      <c r="A2336" s="132">
        <v>200086</v>
      </c>
      <c r="B2336" s="134" t="s">
        <v>1150</v>
      </c>
      <c r="C2336" s="134">
        <v>1</v>
      </c>
      <c r="D2336" s="134">
        <v>10</v>
      </c>
      <c r="E2336" s="134">
        <v>4</v>
      </c>
      <c r="F2336" s="134">
        <v>2</v>
      </c>
      <c r="G2336" s="134">
        <v>4</v>
      </c>
      <c r="H2336" s="171">
        <f>IFERROR((Table5[[#This Row],[_202340]]-Table5[[#This Row],[_201940]])/Table5[[#This Row],[_201940]]*1,"")</f>
        <v>3</v>
      </c>
    </row>
    <row r="2337" spans="1:8">
      <c r="A2337" s="132">
        <v>200086</v>
      </c>
      <c r="B2337" s="134" t="s">
        <v>1151</v>
      </c>
      <c r="C2337" s="134">
        <v>0</v>
      </c>
      <c r="D2337" s="134">
        <v>0</v>
      </c>
      <c r="E2337" s="134">
        <v>20</v>
      </c>
      <c r="F2337" s="134">
        <v>60</v>
      </c>
      <c r="G2337" s="134">
        <v>0</v>
      </c>
      <c r="H2337" s="171" t="str">
        <f>IFERROR((Table5[[#This Row],[_202340]]-Table5[[#This Row],[_201940]])/Table5[[#This Row],[_201940]]*1,"")</f>
        <v/>
      </c>
    </row>
    <row r="2338" spans="1:8" ht="28.5">
      <c r="A2338" s="132">
        <v>200086</v>
      </c>
      <c r="B2338" s="134" t="s">
        <v>1152</v>
      </c>
      <c r="C2338" s="134">
        <v>100</v>
      </c>
      <c r="D2338" s="134">
        <v>0</v>
      </c>
      <c r="E2338" s="134">
        <v>0</v>
      </c>
      <c r="F2338" s="134">
        <v>0</v>
      </c>
      <c r="G2338" s="134">
        <v>0</v>
      </c>
      <c r="H2338" s="171">
        <f>IFERROR((Table5[[#This Row],[_202340]]-Table5[[#This Row],[_201940]])/Table5[[#This Row],[_201940]]*1,"")</f>
        <v>-1</v>
      </c>
    </row>
    <row r="2339" spans="1:8" ht="28.5">
      <c r="A2339" s="132">
        <v>200086</v>
      </c>
      <c r="B2339" s="134" t="s">
        <v>1153</v>
      </c>
      <c r="C2339" s="134">
        <v>0</v>
      </c>
      <c r="D2339" s="134">
        <v>0</v>
      </c>
      <c r="E2339" s="134">
        <v>0</v>
      </c>
      <c r="F2339" s="134">
        <v>0</v>
      </c>
      <c r="G2339" s="134">
        <v>0</v>
      </c>
      <c r="H2339" s="171" t="str">
        <f>IFERROR((Table5[[#This Row],[_202340]]-Table5[[#This Row],[_201940]])/Table5[[#This Row],[_201940]]*1,"")</f>
        <v/>
      </c>
    </row>
    <row r="2340" spans="1:8" ht="28.5">
      <c r="A2340" s="132">
        <v>200086</v>
      </c>
      <c r="B2340" s="134" t="s">
        <v>1154</v>
      </c>
      <c r="C2340" s="134">
        <v>100</v>
      </c>
      <c r="D2340" s="134">
        <v>0</v>
      </c>
      <c r="E2340" s="134">
        <v>0</v>
      </c>
      <c r="F2340" s="134">
        <v>0</v>
      </c>
      <c r="G2340" s="134">
        <v>0</v>
      </c>
      <c r="H2340" s="171">
        <f>IFERROR((Table5[[#This Row],[_202340]]-Table5[[#This Row],[_201940]])/Table5[[#This Row],[_201940]]*1,"")</f>
        <v>-1</v>
      </c>
    </row>
    <row r="2341" spans="1:8" ht="28.5">
      <c r="A2341" s="132">
        <v>200086</v>
      </c>
      <c r="B2341" s="134" t="s">
        <v>1155</v>
      </c>
      <c r="C2341" s="134">
        <v>0</v>
      </c>
      <c r="D2341" s="134">
        <v>100</v>
      </c>
      <c r="E2341" s="134">
        <v>80</v>
      </c>
      <c r="F2341" s="134">
        <v>40</v>
      </c>
      <c r="G2341" s="134">
        <v>100</v>
      </c>
      <c r="H2341" s="171" t="str">
        <f>IFERROR((Table5[[#This Row],[_202340]]-Table5[[#This Row],[_201940]])/Table5[[#This Row],[_201940]]*1,"")</f>
        <v/>
      </c>
    </row>
    <row r="2342" spans="1:8">
      <c r="A2342" s="132">
        <v>200527</v>
      </c>
      <c r="B2342" s="134" t="s">
        <v>1179</v>
      </c>
      <c r="C2342" s="134">
        <v>121</v>
      </c>
      <c r="D2342" s="134">
        <v>134</v>
      </c>
      <c r="E2342" s="134">
        <v>66</v>
      </c>
      <c r="F2342" s="134">
        <v>45</v>
      </c>
      <c r="G2342" s="134">
        <v>130</v>
      </c>
      <c r="H2342" s="171">
        <f>IFERROR((Table5[[#This Row],[_202340]]-Table5[[#This Row],[_201940]])/Table5[[#This Row],[_201940]]*1,"")</f>
        <v>7.43801652892562E-2</v>
      </c>
    </row>
    <row r="2343" spans="1:8">
      <c r="A2343" s="132">
        <v>200527</v>
      </c>
      <c r="B2343" s="134" t="s">
        <v>1131</v>
      </c>
      <c r="C2343" s="134">
        <v>1</v>
      </c>
      <c r="D2343" s="134">
        <v>0</v>
      </c>
      <c r="E2343" s="134">
        <v>0</v>
      </c>
      <c r="F2343" s="134">
        <v>1</v>
      </c>
      <c r="G2343" s="134">
        <v>2</v>
      </c>
      <c r="H2343" s="171">
        <f>IFERROR((Table5[[#This Row],[_202340]]-Table5[[#This Row],[_201940]])/Table5[[#This Row],[_201940]]*1,"")</f>
        <v>1</v>
      </c>
    </row>
    <row r="2344" spans="1:8">
      <c r="A2344" s="132">
        <v>200527</v>
      </c>
      <c r="B2344" s="134" t="s">
        <v>1132</v>
      </c>
      <c r="C2344" s="134">
        <v>120</v>
      </c>
      <c r="D2344" s="134">
        <v>134</v>
      </c>
      <c r="E2344" s="134">
        <v>66</v>
      </c>
      <c r="F2344" s="134">
        <v>44</v>
      </c>
      <c r="G2344" s="134">
        <v>128</v>
      </c>
      <c r="H2344" s="171">
        <f>IFERROR((Table5[[#This Row],[_202340]]-Table5[[#This Row],[_201940]])/Table5[[#This Row],[_201940]]*1,"")</f>
        <v>6.6666666666666666E-2</v>
      </c>
    </row>
    <row r="2345" spans="1:8">
      <c r="A2345" s="132">
        <v>200527</v>
      </c>
      <c r="B2345" s="134" t="s">
        <v>1133</v>
      </c>
      <c r="C2345" s="134">
        <v>1</v>
      </c>
      <c r="D2345" s="134">
        <v>2</v>
      </c>
      <c r="E2345" s="134">
        <v>2</v>
      </c>
      <c r="F2345" s="134">
        <v>3</v>
      </c>
      <c r="G2345" s="134">
        <v>17</v>
      </c>
      <c r="H2345" s="171">
        <f>IFERROR((Table5[[#This Row],[_202340]]-Table5[[#This Row],[_201940]])/Table5[[#This Row],[_201940]]*1,"")</f>
        <v>16</v>
      </c>
    </row>
    <row r="2346" spans="1:8" ht="28.5">
      <c r="A2346" s="132">
        <v>200527</v>
      </c>
      <c r="B2346" s="134" t="s">
        <v>1162</v>
      </c>
      <c r="C2346" s="134">
        <v>25</v>
      </c>
      <c r="D2346" s="134">
        <v>27</v>
      </c>
      <c r="E2346" s="134">
        <v>13</v>
      </c>
      <c r="F2346" s="134">
        <v>17</v>
      </c>
      <c r="G2346" s="134">
        <v>43</v>
      </c>
      <c r="H2346" s="171">
        <f>IFERROR((Table5[[#This Row],[_202340]]-Table5[[#This Row],[_201940]])/Table5[[#This Row],[_201940]]*1,"")</f>
        <v>0.72</v>
      </c>
    </row>
    <row r="2347" spans="1:8" ht="28.5">
      <c r="A2347" s="132">
        <v>200527</v>
      </c>
      <c r="B2347" s="134" t="s">
        <v>1163</v>
      </c>
      <c r="C2347" s="134">
        <v>2</v>
      </c>
      <c r="D2347" s="134">
        <v>2</v>
      </c>
      <c r="E2347" s="134">
        <v>0</v>
      </c>
      <c r="F2347" s="134">
        <v>1</v>
      </c>
      <c r="G2347" s="134">
        <v>6</v>
      </c>
      <c r="H2347" s="171">
        <f>IFERROR((Table5[[#This Row],[_202340]]-Table5[[#This Row],[_201940]])/Table5[[#This Row],[_201940]]*1,"")</f>
        <v>2</v>
      </c>
    </row>
    <row r="2348" spans="1:8">
      <c r="A2348" s="132">
        <v>200527</v>
      </c>
      <c r="B2348" s="134" t="s">
        <v>1136</v>
      </c>
      <c r="C2348" s="134">
        <v>28</v>
      </c>
      <c r="D2348" s="134">
        <v>31</v>
      </c>
      <c r="E2348" s="134">
        <v>15</v>
      </c>
      <c r="F2348" s="134">
        <v>21</v>
      </c>
      <c r="G2348" s="134">
        <v>66</v>
      </c>
      <c r="H2348" s="171">
        <f>IFERROR((Table5[[#This Row],[_202340]]-Table5[[#This Row],[_201940]])/Table5[[#This Row],[_201940]]*1,"")</f>
        <v>1.3571428571428572</v>
      </c>
    </row>
    <row r="2349" spans="1:8">
      <c r="A2349" s="132">
        <v>200527</v>
      </c>
      <c r="B2349" s="134" t="s">
        <v>1137</v>
      </c>
      <c r="C2349" s="134">
        <v>23</v>
      </c>
      <c r="D2349" s="134">
        <v>23</v>
      </c>
      <c r="E2349" s="134">
        <v>23</v>
      </c>
      <c r="F2349" s="134">
        <v>48</v>
      </c>
      <c r="G2349" s="134">
        <v>52</v>
      </c>
      <c r="H2349" s="171">
        <f>IFERROR((Table5[[#This Row],[_202340]]-Table5[[#This Row],[_201940]])/Table5[[#This Row],[_201940]]*1,"")</f>
        <v>1.2608695652173914</v>
      </c>
    </row>
    <row r="2350" spans="1:8">
      <c r="A2350" s="132">
        <v>200527</v>
      </c>
      <c r="B2350" s="134" t="s">
        <v>1138</v>
      </c>
      <c r="C2350" s="134">
        <v>2</v>
      </c>
      <c r="D2350" s="134">
        <v>3</v>
      </c>
      <c r="E2350" s="134">
        <v>3</v>
      </c>
      <c r="F2350" s="134">
        <v>4</v>
      </c>
      <c r="G2350" s="134">
        <v>18</v>
      </c>
      <c r="H2350" s="171">
        <f>IFERROR((Table5[[#This Row],[_202340]]-Table5[[#This Row],[_201940]])/Table5[[#This Row],[_201940]]*1,"")</f>
        <v>8</v>
      </c>
    </row>
    <row r="2351" spans="1:8" ht="28.5">
      <c r="A2351" s="132">
        <v>200527</v>
      </c>
      <c r="B2351" s="134" t="s">
        <v>1164</v>
      </c>
      <c r="C2351" s="134">
        <v>29</v>
      </c>
      <c r="D2351" s="134">
        <v>33</v>
      </c>
      <c r="E2351" s="134">
        <v>14</v>
      </c>
      <c r="F2351" s="134">
        <v>16</v>
      </c>
      <c r="G2351" s="134">
        <v>41</v>
      </c>
      <c r="H2351" s="171">
        <f>IFERROR((Table5[[#This Row],[_202340]]-Table5[[#This Row],[_201940]])/Table5[[#This Row],[_201940]]*1,"")</f>
        <v>0.41379310344827586</v>
      </c>
    </row>
    <row r="2352" spans="1:8" ht="28.5">
      <c r="A2352" s="132">
        <v>200527</v>
      </c>
      <c r="B2352" s="134" t="s">
        <v>1165</v>
      </c>
      <c r="C2352" s="134">
        <v>3</v>
      </c>
      <c r="D2352" s="134">
        <v>4</v>
      </c>
      <c r="E2352" s="134">
        <v>1</v>
      </c>
      <c r="F2352" s="134">
        <v>2</v>
      </c>
      <c r="G2352" s="134">
        <v>9</v>
      </c>
      <c r="H2352" s="171">
        <f>IFERROR((Table5[[#This Row],[_202340]]-Table5[[#This Row],[_201940]])/Table5[[#This Row],[_201940]]*1,"")</f>
        <v>2</v>
      </c>
    </row>
    <row r="2353" spans="1:8">
      <c r="A2353" s="132">
        <v>200527</v>
      </c>
      <c r="B2353" s="134" t="s">
        <v>1141</v>
      </c>
      <c r="C2353" s="134">
        <v>34</v>
      </c>
      <c r="D2353" s="134">
        <v>40</v>
      </c>
      <c r="E2353" s="134">
        <v>18</v>
      </c>
      <c r="F2353" s="134">
        <v>22</v>
      </c>
      <c r="G2353" s="134">
        <v>68</v>
      </c>
      <c r="H2353" s="171">
        <f>IFERROR((Table5[[#This Row],[_202340]]-Table5[[#This Row],[_201940]])/Table5[[#This Row],[_201940]]*1,"")</f>
        <v>1</v>
      </c>
    </row>
    <row r="2354" spans="1:8">
      <c r="A2354" s="132">
        <v>200527</v>
      </c>
      <c r="B2354" s="134" t="s">
        <v>1142</v>
      </c>
      <c r="C2354" s="134">
        <v>28</v>
      </c>
      <c r="D2354" s="134">
        <v>30</v>
      </c>
      <c r="E2354" s="134">
        <v>27</v>
      </c>
      <c r="F2354" s="134">
        <v>50</v>
      </c>
      <c r="G2354" s="134">
        <v>53</v>
      </c>
      <c r="H2354" s="171">
        <f>IFERROR((Table5[[#This Row],[_202340]]-Table5[[#This Row],[_201940]])/Table5[[#This Row],[_201940]]*1,"")</f>
        <v>0.8928571428571429</v>
      </c>
    </row>
    <row r="2355" spans="1:8">
      <c r="A2355" s="132">
        <v>200527</v>
      </c>
      <c r="B2355" s="134" t="s">
        <v>1143</v>
      </c>
      <c r="C2355" s="134">
        <v>2</v>
      </c>
      <c r="D2355" s="134">
        <v>4</v>
      </c>
      <c r="E2355" s="134">
        <v>4</v>
      </c>
      <c r="F2355" s="134">
        <v>4</v>
      </c>
      <c r="G2355" s="134">
        <v>20</v>
      </c>
      <c r="H2355" s="171">
        <f>IFERROR((Table5[[#This Row],[_202340]]-Table5[[#This Row],[_201940]])/Table5[[#This Row],[_201940]]*1,"")</f>
        <v>9</v>
      </c>
    </row>
    <row r="2356" spans="1:8" ht="28.5">
      <c r="A2356" s="132">
        <v>200527</v>
      </c>
      <c r="B2356" s="134" t="s">
        <v>1166</v>
      </c>
      <c r="C2356" s="134">
        <v>32</v>
      </c>
      <c r="D2356" s="134">
        <v>36</v>
      </c>
      <c r="E2356" s="134">
        <v>16</v>
      </c>
      <c r="F2356" s="134">
        <v>15</v>
      </c>
      <c r="G2356" s="134">
        <v>42</v>
      </c>
      <c r="H2356" s="171">
        <f>IFERROR((Table5[[#This Row],[_202340]]-Table5[[#This Row],[_201940]])/Table5[[#This Row],[_201940]]*1,"")</f>
        <v>0.3125</v>
      </c>
    </row>
    <row r="2357" spans="1:8" ht="28.5">
      <c r="A2357" s="132">
        <v>200527</v>
      </c>
      <c r="B2357" s="134" t="s">
        <v>1167</v>
      </c>
      <c r="C2357" s="134">
        <v>3</v>
      </c>
      <c r="D2357" s="134">
        <v>4</v>
      </c>
      <c r="E2357" s="134">
        <v>1</v>
      </c>
      <c r="F2357" s="134">
        <v>3</v>
      </c>
      <c r="G2357" s="134">
        <v>10</v>
      </c>
      <c r="H2357" s="171">
        <f>IFERROR((Table5[[#This Row],[_202340]]-Table5[[#This Row],[_201940]])/Table5[[#This Row],[_201940]]*1,"")</f>
        <v>2.3333333333333335</v>
      </c>
    </row>
    <row r="2358" spans="1:8">
      <c r="A2358" s="132">
        <v>200527</v>
      </c>
      <c r="B2358" s="134" t="s">
        <v>1146</v>
      </c>
      <c r="C2358" s="134">
        <v>37</v>
      </c>
      <c r="D2358" s="134">
        <v>44</v>
      </c>
      <c r="E2358" s="134">
        <v>21</v>
      </c>
      <c r="F2358" s="134">
        <v>22</v>
      </c>
      <c r="G2358" s="134">
        <v>72</v>
      </c>
      <c r="H2358" s="171">
        <f>IFERROR((Table5[[#This Row],[_202340]]-Table5[[#This Row],[_201940]])/Table5[[#This Row],[_201940]]*1,"")</f>
        <v>0.94594594594594594</v>
      </c>
    </row>
    <row r="2359" spans="1:8" ht="28.5">
      <c r="A2359" s="132">
        <v>200527</v>
      </c>
      <c r="B2359" s="134" t="s">
        <v>1147</v>
      </c>
      <c r="C2359" s="134">
        <v>3</v>
      </c>
      <c r="D2359" s="134">
        <v>6</v>
      </c>
      <c r="E2359" s="134">
        <v>32</v>
      </c>
      <c r="F2359" s="134">
        <v>0</v>
      </c>
      <c r="G2359" s="134">
        <v>1</v>
      </c>
      <c r="H2359" s="171">
        <f>IFERROR((Table5[[#This Row],[_202340]]-Table5[[#This Row],[_201940]])/Table5[[#This Row],[_201940]]*1,"")</f>
        <v>-0.66666666666666663</v>
      </c>
    </row>
    <row r="2360" spans="1:8" ht="28.5">
      <c r="A2360" s="132">
        <v>200527</v>
      </c>
      <c r="B2360" s="134" t="s">
        <v>1148</v>
      </c>
      <c r="C2360" s="134">
        <v>11</v>
      </c>
      <c r="D2360" s="134">
        <v>55</v>
      </c>
      <c r="E2360" s="134">
        <v>13</v>
      </c>
      <c r="F2360" s="134">
        <v>5</v>
      </c>
      <c r="G2360" s="134">
        <v>17</v>
      </c>
      <c r="H2360" s="171">
        <f>IFERROR((Table5[[#This Row],[_202340]]-Table5[[#This Row],[_201940]])/Table5[[#This Row],[_201940]]*1,"")</f>
        <v>0.54545454545454541</v>
      </c>
    </row>
    <row r="2361" spans="1:8" ht="28.5">
      <c r="A2361" s="132">
        <v>200527</v>
      </c>
      <c r="B2361" s="134" t="s">
        <v>1149</v>
      </c>
      <c r="C2361" s="134">
        <v>69</v>
      </c>
      <c r="D2361" s="134">
        <v>29</v>
      </c>
      <c r="E2361" s="134">
        <v>0</v>
      </c>
      <c r="F2361" s="134">
        <v>17</v>
      </c>
      <c r="G2361" s="134">
        <v>38</v>
      </c>
      <c r="H2361" s="171">
        <f>IFERROR((Table5[[#This Row],[_202340]]-Table5[[#This Row],[_201940]])/Table5[[#This Row],[_201940]]*1,"")</f>
        <v>-0.44927536231884058</v>
      </c>
    </row>
    <row r="2362" spans="1:8" ht="28.5">
      <c r="A2362" s="132">
        <v>200527</v>
      </c>
      <c r="B2362" s="134" t="s">
        <v>1150</v>
      </c>
      <c r="C2362" s="134">
        <v>83</v>
      </c>
      <c r="D2362" s="134">
        <v>90</v>
      </c>
      <c r="E2362" s="134">
        <v>45</v>
      </c>
      <c r="F2362" s="134">
        <v>22</v>
      </c>
      <c r="G2362" s="134">
        <v>56</v>
      </c>
      <c r="H2362" s="171">
        <f>IFERROR((Table5[[#This Row],[_202340]]-Table5[[#This Row],[_201940]])/Table5[[#This Row],[_201940]]*1,"")</f>
        <v>-0.3253012048192771</v>
      </c>
    </row>
    <row r="2363" spans="1:8">
      <c r="A2363" s="132">
        <v>200527</v>
      </c>
      <c r="B2363" s="134" t="s">
        <v>1151</v>
      </c>
      <c r="C2363" s="134">
        <v>31</v>
      </c>
      <c r="D2363" s="134">
        <v>33</v>
      </c>
      <c r="E2363" s="134">
        <v>32</v>
      </c>
      <c r="F2363" s="134">
        <v>50</v>
      </c>
      <c r="G2363" s="134">
        <v>56</v>
      </c>
      <c r="H2363" s="171">
        <f>IFERROR((Table5[[#This Row],[_202340]]-Table5[[#This Row],[_201940]])/Table5[[#This Row],[_201940]]*1,"")</f>
        <v>0.80645161290322576</v>
      </c>
    </row>
    <row r="2364" spans="1:8" ht="28.5">
      <c r="A2364" s="132">
        <v>200527</v>
      </c>
      <c r="B2364" s="134" t="s">
        <v>1152</v>
      </c>
      <c r="C2364" s="134">
        <v>12</v>
      </c>
      <c r="D2364" s="134">
        <v>46</v>
      </c>
      <c r="E2364" s="134">
        <v>68</v>
      </c>
      <c r="F2364" s="134">
        <v>11</v>
      </c>
      <c r="G2364" s="134">
        <v>14</v>
      </c>
      <c r="H2364" s="171">
        <f>IFERROR((Table5[[#This Row],[_202340]]-Table5[[#This Row],[_201940]])/Table5[[#This Row],[_201940]]*1,"")</f>
        <v>0.16666666666666666</v>
      </c>
    </row>
    <row r="2365" spans="1:8" ht="28.5">
      <c r="A2365" s="132">
        <v>200527</v>
      </c>
      <c r="B2365" s="134" t="s">
        <v>1153</v>
      </c>
      <c r="C2365" s="134">
        <v>3</v>
      </c>
      <c r="D2365" s="134">
        <v>4</v>
      </c>
      <c r="E2365" s="134">
        <v>48</v>
      </c>
      <c r="F2365" s="134">
        <v>0</v>
      </c>
      <c r="G2365" s="134">
        <v>1</v>
      </c>
      <c r="H2365" s="171">
        <f>IFERROR((Table5[[#This Row],[_202340]]-Table5[[#This Row],[_201940]])/Table5[[#This Row],[_201940]]*1,"")</f>
        <v>-0.66666666666666663</v>
      </c>
    </row>
    <row r="2366" spans="1:8" ht="28.5">
      <c r="A2366" s="132">
        <v>200527</v>
      </c>
      <c r="B2366" s="134" t="s">
        <v>1154</v>
      </c>
      <c r="C2366" s="134">
        <v>9</v>
      </c>
      <c r="D2366" s="134">
        <v>41</v>
      </c>
      <c r="E2366" s="134">
        <v>20</v>
      </c>
      <c r="F2366" s="134">
        <v>11</v>
      </c>
      <c r="G2366" s="134">
        <v>13</v>
      </c>
      <c r="H2366" s="171">
        <f>IFERROR((Table5[[#This Row],[_202340]]-Table5[[#This Row],[_201940]])/Table5[[#This Row],[_201940]]*1,"")</f>
        <v>0.44444444444444442</v>
      </c>
    </row>
    <row r="2367" spans="1:8" ht="28.5">
      <c r="A2367" s="132">
        <v>200527</v>
      </c>
      <c r="B2367" s="134" t="s">
        <v>1155</v>
      </c>
      <c r="C2367" s="134">
        <v>58</v>
      </c>
      <c r="D2367" s="134">
        <v>22</v>
      </c>
      <c r="E2367" s="134">
        <v>0</v>
      </c>
      <c r="F2367" s="134">
        <v>39</v>
      </c>
      <c r="G2367" s="134">
        <v>30</v>
      </c>
      <c r="H2367" s="171">
        <f>IFERROR((Table5[[#This Row],[_202340]]-Table5[[#This Row],[_201940]])/Table5[[#This Row],[_201940]]*1,"")</f>
        <v>-0.48275862068965519</v>
      </c>
    </row>
    <row r="2368" spans="1:8">
      <c r="A2368" s="132">
        <v>200554</v>
      </c>
      <c r="B2368" s="134" t="s">
        <v>1179</v>
      </c>
      <c r="C2368" s="134">
        <v>18</v>
      </c>
      <c r="D2368" s="134">
        <v>23</v>
      </c>
      <c r="E2368" s="134">
        <v>12</v>
      </c>
      <c r="F2368" s="134">
        <v>9</v>
      </c>
      <c r="G2368" s="134">
        <v>9</v>
      </c>
      <c r="H2368" s="171">
        <f>IFERROR((Table5[[#This Row],[_202340]]-Table5[[#This Row],[_201940]])/Table5[[#This Row],[_201940]]*1,"")</f>
        <v>-0.5</v>
      </c>
    </row>
    <row r="2369" spans="1:8">
      <c r="A2369" s="132">
        <v>200554</v>
      </c>
      <c r="B2369" s="134" t="s">
        <v>1131</v>
      </c>
      <c r="C2369" s="134">
        <v>0</v>
      </c>
      <c r="D2369" s="134">
        <v>0</v>
      </c>
      <c r="E2369" s="134">
        <v>0</v>
      </c>
      <c r="F2369" s="134">
        <v>0</v>
      </c>
      <c r="G2369" s="134">
        <v>0</v>
      </c>
      <c r="H2369" s="171" t="str">
        <f>IFERROR((Table5[[#This Row],[_202340]]-Table5[[#This Row],[_201940]])/Table5[[#This Row],[_201940]]*1,"")</f>
        <v/>
      </c>
    </row>
    <row r="2370" spans="1:8">
      <c r="A2370" s="132">
        <v>200554</v>
      </c>
      <c r="B2370" s="134" t="s">
        <v>1132</v>
      </c>
      <c r="C2370" s="134">
        <v>18</v>
      </c>
      <c r="D2370" s="134">
        <v>23</v>
      </c>
      <c r="E2370" s="134">
        <v>12</v>
      </c>
      <c r="F2370" s="134">
        <v>9</v>
      </c>
      <c r="G2370" s="134">
        <v>9</v>
      </c>
      <c r="H2370" s="171">
        <f>IFERROR((Table5[[#This Row],[_202340]]-Table5[[#This Row],[_201940]])/Table5[[#This Row],[_201940]]*1,"")</f>
        <v>-0.5</v>
      </c>
    </row>
    <row r="2371" spans="1:8">
      <c r="A2371" s="132">
        <v>200554</v>
      </c>
      <c r="B2371" s="134" t="s">
        <v>1133</v>
      </c>
      <c r="C2371" s="134">
        <v>0</v>
      </c>
      <c r="D2371" s="134">
        <v>1</v>
      </c>
      <c r="E2371" s="134">
        <v>0</v>
      </c>
      <c r="F2371" s="134">
        <v>0</v>
      </c>
      <c r="G2371" s="134">
        <v>0</v>
      </c>
      <c r="H2371" s="171" t="str">
        <f>IFERROR((Table5[[#This Row],[_202340]]-Table5[[#This Row],[_201940]])/Table5[[#This Row],[_201940]]*1,"")</f>
        <v/>
      </c>
    </row>
    <row r="2372" spans="1:8" ht="28.5">
      <c r="A2372" s="132">
        <v>200554</v>
      </c>
      <c r="B2372" s="134" t="s">
        <v>1162</v>
      </c>
      <c r="C2372" s="134">
        <v>1</v>
      </c>
      <c r="D2372" s="134">
        <v>3</v>
      </c>
      <c r="E2372" s="134">
        <v>4</v>
      </c>
      <c r="F2372" s="134">
        <v>1</v>
      </c>
      <c r="G2372" s="134">
        <v>1</v>
      </c>
      <c r="H2372" s="171">
        <f>IFERROR((Table5[[#This Row],[_202340]]-Table5[[#This Row],[_201940]])/Table5[[#This Row],[_201940]]*1,"")</f>
        <v>0</v>
      </c>
    </row>
    <row r="2373" spans="1:8" ht="28.5">
      <c r="A2373" s="132">
        <v>200554</v>
      </c>
      <c r="B2373" s="134" t="s">
        <v>1163</v>
      </c>
      <c r="C2373" s="134">
        <v>0</v>
      </c>
      <c r="D2373" s="134">
        <v>0</v>
      </c>
      <c r="E2373" s="134">
        <v>0</v>
      </c>
      <c r="F2373" s="134">
        <v>0</v>
      </c>
      <c r="G2373" s="134">
        <v>0</v>
      </c>
      <c r="H2373" s="171" t="str">
        <f>IFERROR((Table5[[#This Row],[_202340]]-Table5[[#This Row],[_201940]])/Table5[[#This Row],[_201940]]*1,"")</f>
        <v/>
      </c>
    </row>
    <row r="2374" spans="1:8">
      <c r="A2374" s="132">
        <v>200554</v>
      </c>
      <c r="B2374" s="134" t="s">
        <v>1136</v>
      </c>
      <c r="C2374" s="134">
        <v>1</v>
      </c>
      <c r="D2374" s="134">
        <v>4</v>
      </c>
      <c r="E2374" s="134">
        <v>4</v>
      </c>
      <c r="F2374" s="134">
        <v>1</v>
      </c>
      <c r="G2374" s="134">
        <v>1</v>
      </c>
      <c r="H2374" s="171">
        <f>IFERROR((Table5[[#This Row],[_202340]]-Table5[[#This Row],[_201940]])/Table5[[#This Row],[_201940]]*1,"")</f>
        <v>0</v>
      </c>
    </row>
    <row r="2375" spans="1:8">
      <c r="A2375" s="132">
        <v>200554</v>
      </c>
      <c r="B2375" s="134" t="s">
        <v>1137</v>
      </c>
      <c r="C2375" s="134">
        <v>6</v>
      </c>
      <c r="D2375" s="134">
        <v>17</v>
      </c>
      <c r="E2375" s="134">
        <v>33</v>
      </c>
      <c r="F2375" s="134">
        <v>11</v>
      </c>
      <c r="G2375" s="134">
        <v>11</v>
      </c>
      <c r="H2375" s="171">
        <f>IFERROR((Table5[[#This Row],[_202340]]-Table5[[#This Row],[_201940]])/Table5[[#This Row],[_201940]]*1,"")</f>
        <v>0.83333333333333337</v>
      </c>
    </row>
    <row r="2376" spans="1:8">
      <c r="A2376" s="132">
        <v>200554</v>
      </c>
      <c r="B2376" s="134" t="s">
        <v>1138</v>
      </c>
      <c r="C2376" s="134">
        <v>0</v>
      </c>
      <c r="D2376" s="134">
        <v>1</v>
      </c>
      <c r="E2376" s="134">
        <v>0</v>
      </c>
      <c r="F2376" s="134">
        <v>0</v>
      </c>
      <c r="G2376" s="134">
        <v>0</v>
      </c>
      <c r="H2376" s="171" t="str">
        <f>IFERROR((Table5[[#This Row],[_202340]]-Table5[[#This Row],[_201940]])/Table5[[#This Row],[_201940]]*1,"")</f>
        <v/>
      </c>
    </row>
    <row r="2377" spans="1:8" ht="28.5">
      <c r="A2377" s="132">
        <v>200554</v>
      </c>
      <c r="B2377" s="134" t="s">
        <v>1164</v>
      </c>
      <c r="C2377" s="134">
        <v>1</v>
      </c>
      <c r="D2377" s="134">
        <v>3</v>
      </c>
      <c r="E2377" s="134">
        <v>4</v>
      </c>
      <c r="F2377" s="134">
        <v>2</v>
      </c>
      <c r="G2377" s="134">
        <v>1</v>
      </c>
      <c r="H2377" s="171">
        <f>IFERROR((Table5[[#This Row],[_202340]]-Table5[[#This Row],[_201940]])/Table5[[#This Row],[_201940]]*1,"")</f>
        <v>0</v>
      </c>
    </row>
    <row r="2378" spans="1:8" ht="28.5">
      <c r="A2378" s="132">
        <v>200554</v>
      </c>
      <c r="B2378" s="134" t="s">
        <v>1165</v>
      </c>
      <c r="C2378" s="134">
        <v>0</v>
      </c>
      <c r="D2378" s="134">
        <v>0</v>
      </c>
      <c r="E2378" s="134">
        <v>0</v>
      </c>
      <c r="F2378" s="134">
        <v>0</v>
      </c>
      <c r="G2378" s="134">
        <v>0</v>
      </c>
      <c r="H2378" s="171" t="str">
        <f>IFERROR((Table5[[#This Row],[_202340]]-Table5[[#This Row],[_201940]])/Table5[[#This Row],[_201940]]*1,"")</f>
        <v/>
      </c>
    </row>
    <row r="2379" spans="1:8">
      <c r="A2379" s="132">
        <v>200554</v>
      </c>
      <c r="B2379" s="134" t="s">
        <v>1141</v>
      </c>
      <c r="C2379" s="134">
        <v>1</v>
      </c>
      <c r="D2379" s="134">
        <v>4</v>
      </c>
      <c r="E2379" s="134">
        <v>4</v>
      </c>
      <c r="F2379" s="134">
        <v>2</v>
      </c>
      <c r="G2379" s="134">
        <v>1</v>
      </c>
      <c r="H2379" s="171">
        <f>IFERROR((Table5[[#This Row],[_202340]]-Table5[[#This Row],[_201940]])/Table5[[#This Row],[_201940]]*1,"")</f>
        <v>0</v>
      </c>
    </row>
    <row r="2380" spans="1:8">
      <c r="A2380" s="132">
        <v>200554</v>
      </c>
      <c r="B2380" s="134" t="s">
        <v>1142</v>
      </c>
      <c r="C2380" s="134">
        <v>6</v>
      </c>
      <c r="D2380" s="134">
        <v>17</v>
      </c>
      <c r="E2380" s="134">
        <v>33</v>
      </c>
      <c r="F2380" s="134">
        <v>22</v>
      </c>
      <c r="G2380" s="134">
        <v>11</v>
      </c>
      <c r="H2380" s="171">
        <f>IFERROR((Table5[[#This Row],[_202340]]-Table5[[#This Row],[_201940]])/Table5[[#This Row],[_201940]]*1,"")</f>
        <v>0.83333333333333337</v>
      </c>
    </row>
    <row r="2381" spans="1:8">
      <c r="A2381" s="132">
        <v>200554</v>
      </c>
      <c r="B2381" s="134" t="s">
        <v>1143</v>
      </c>
      <c r="C2381" s="134">
        <v>0</v>
      </c>
      <c r="D2381" s="134">
        <v>1</v>
      </c>
      <c r="E2381" s="134">
        <v>0</v>
      </c>
      <c r="F2381" s="134">
        <v>0</v>
      </c>
      <c r="G2381" s="134">
        <v>0</v>
      </c>
      <c r="H2381" s="171" t="str">
        <f>IFERROR((Table5[[#This Row],[_202340]]-Table5[[#This Row],[_201940]])/Table5[[#This Row],[_201940]]*1,"")</f>
        <v/>
      </c>
    </row>
    <row r="2382" spans="1:8" ht="28.5">
      <c r="A2382" s="132">
        <v>200554</v>
      </c>
      <c r="B2382" s="134" t="s">
        <v>1166</v>
      </c>
      <c r="C2382" s="134">
        <v>1</v>
      </c>
      <c r="D2382" s="134">
        <v>3</v>
      </c>
      <c r="E2382" s="134">
        <v>4</v>
      </c>
      <c r="F2382" s="134">
        <v>2</v>
      </c>
      <c r="G2382" s="134">
        <v>1</v>
      </c>
      <c r="H2382" s="171">
        <f>IFERROR((Table5[[#This Row],[_202340]]-Table5[[#This Row],[_201940]])/Table5[[#This Row],[_201940]]*1,"")</f>
        <v>0</v>
      </c>
    </row>
    <row r="2383" spans="1:8" ht="28.5">
      <c r="A2383" s="132">
        <v>200554</v>
      </c>
      <c r="B2383" s="134" t="s">
        <v>1167</v>
      </c>
      <c r="C2383" s="134">
        <v>0</v>
      </c>
      <c r="D2383" s="134">
        <v>0</v>
      </c>
      <c r="E2383" s="134">
        <v>0</v>
      </c>
      <c r="F2383" s="134">
        <v>0</v>
      </c>
      <c r="G2383" s="134">
        <v>0</v>
      </c>
      <c r="H2383" s="171" t="str">
        <f>IFERROR((Table5[[#This Row],[_202340]]-Table5[[#This Row],[_201940]])/Table5[[#This Row],[_201940]]*1,"")</f>
        <v/>
      </c>
    </row>
    <row r="2384" spans="1:8">
      <c r="A2384" s="132">
        <v>200554</v>
      </c>
      <c r="B2384" s="134" t="s">
        <v>1146</v>
      </c>
      <c r="C2384" s="134">
        <v>1</v>
      </c>
      <c r="D2384" s="134">
        <v>4</v>
      </c>
      <c r="E2384" s="134">
        <v>4</v>
      </c>
      <c r="F2384" s="134">
        <v>2</v>
      </c>
      <c r="G2384" s="134">
        <v>1</v>
      </c>
      <c r="H2384" s="171">
        <f>IFERROR((Table5[[#This Row],[_202340]]-Table5[[#This Row],[_201940]])/Table5[[#This Row],[_201940]]*1,"")</f>
        <v>0</v>
      </c>
    </row>
    <row r="2385" spans="1:8" ht="28.5">
      <c r="A2385" s="132">
        <v>200554</v>
      </c>
      <c r="B2385" s="134" t="s">
        <v>1147</v>
      </c>
      <c r="C2385" s="134">
        <v>0</v>
      </c>
      <c r="D2385" s="134">
        <v>0</v>
      </c>
      <c r="E2385" s="134">
        <v>0</v>
      </c>
      <c r="F2385" s="134">
        <v>0</v>
      </c>
      <c r="G2385" s="134">
        <v>0</v>
      </c>
      <c r="H2385" s="171" t="str">
        <f>IFERROR((Table5[[#This Row],[_202340]]-Table5[[#This Row],[_201940]])/Table5[[#This Row],[_201940]]*1,"")</f>
        <v/>
      </c>
    </row>
    <row r="2386" spans="1:8" ht="28.5">
      <c r="A2386" s="132">
        <v>200554</v>
      </c>
      <c r="B2386" s="134" t="s">
        <v>1148</v>
      </c>
      <c r="C2386" s="134">
        <v>0</v>
      </c>
      <c r="D2386" s="134">
        <v>14</v>
      </c>
      <c r="E2386" s="134">
        <v>3</v>
      </c>
      <c r="F2386" s="134">
        <v>2</v>
      </c>
      <c r="G2386" s="134">
        <v>3</v>
      </c>
      <c r="H2386" s="171" t="str">
        <f>IFERROR((Table5[[#This Row],[_202340]]-Table5[[#This Row],[_201940]])/Table5[[#This Row],[_201940]]*1,"")</f>
        <v/>
      </c>
    </row>
    <row r="2387" spans="1:8" ht="28.5">
      <c r="A2387" s="132">
        <v>200554</v>
      </c>
      <c r="B2387" s="134" t="s">
        <v>1149</v>
      </c>
      <c r="C2387" s="134">
        <v>17</v>
      </c>
      <c r="D2387" s="134">
        <v>5</v>
      </c>
      <c r="E2387" s="134">
        <v>5</v>
      </c>
      <c r="F2387" s="134">
        <v>5</v>
      </c>
      <c r="G2387" s="134">
        <v>5</v>
      </c>
      <c r="H2387" s="171">
        <f>IFERROR((Table5[[#This Row],[_202340]]-Table5[[#This Row],[_201940]])/Table5[[#This Row],[_201940]]*1,"")</f>
        <v>-0.70588235294117652</v>
      </c>
    </row>
    <row r="2388" spans="1:8" ht="28.5">
      <c r="A2388" s="132">
        <v>200554</v>
      </c>
      <c r="B2388" s="134" t="s">
        <v>1150</v>
      </c>
      <c r="C2388" s="134">
        <v>17</v>
      </c>
      <c r="D2388" s="134">
        <v>19</v>
      </c>
      <c r="E2388" s="134">
        <v>8</v>
      </c>
      <c r="F2388" s="134">
        <v>7</v>
      </c>
      <c r="G2388" s="134">
        <v>8</v>
      </c>
      <c r="H2388" s="171">
        <f>IFERROR((Table5[[#This Row],[_202340]]-Table5[[#This Row],[_201940]])/Table5[[#This Row],[_201940]]*1,"")</f>
        <v>-0.52941176470588236</v>
      </c>
    </row>
    <row r="2389" spans="1:8">
      <c r="A2389" s="132">
        <v>200554</v>
      </c>
      <c r="B2389" s="134" t="s">
        <v>1151</v>
      </c>
      <c r="C2389" s="134">
        <v>6</v>
      </c>
      <c r="D2389" s="134">
        <v>17</v>
      </c>
      <c r="E2389" s="134">
        <v>33</v>
      </c>
      <c r="F2389" s="134">
        <v>22</v>
      </c>
      <c r="G2389" s="134">
        <v>11</v>
      </c>
      <c r="H2389" s="171">
        <f>IFERROR((Table5[[#This Row],[_202340]]-Table5[[#This Row],[_201940]])/Table5[[#This Row],[_201940]]*1,"")</f>
        <v>0.83333333333333337</v>
      </c>
    </row>
    <row r="2390" spans="1:8" ht="28.5">
      <c r="A2390" s="132">
        <v>200554</v>
      </c>
      <c r="B2390" s="134" t="s">
        <v>1152</v>
      </c>
      <c r="C2390" s="134">
        <v>0</v>
      </c>
      <c r="D2390" s="134">
        <v>61</v>
      </c>
      <c r="E2390" s="134">
        <v>25</v>
      </c>
      <c r="F2390" s="134">
        <v>22</v>
      </c>
      <c r="G2390" s="134">
        <v>33</v>
      </c>
      <c r="H2390" s="171" t="str">
        <f>IFERROR((Table5[[#This Row],[_202340]]-Table5[[#This Row],[_201940]])/Table5[[#This Row],[_201940]]*1,"")</f>
        <v/>
      </c>
    </row>
    <row r="2391" spans="1:8" ht="28.5">
      <c r="A2391" s="132">
        <v>200554</v>
      </c>
      <c r="B2391" s="134" t="s">
        <v>1153</v>
      </c>
      <c r="C2391" s="134">
        <v>0</v>
      </c>
      <c r="D2391" s="134">
        <v>0</v>
      </c>
      <c r="E2391" s="134">
        <v>0</v>
      </c>
      <c r="F2391" s="134">
        <v>0</v>
      </c>
      <c r="G2391" s="134">
        <v>0</v>
      </c>
      <c r="H2391" s="171" t="str">
        <f>IFERROR((Table5[[#This Row],[_202340]]-Table5[[#This Row],[_201940]])/Table5[[#This Row],[_201940]]*1,"")</f>
        <v/>
      </c>
    </row>
    <row r="2392" spans="1:8" ht="28.5">
      <c r="A2392" s="132">
        <v>200554</v>
      </c>
      <c r="B2392" s="134" t="s">
        <v>1154</v>
      </c>
      <c r="C2392" s="134">
        <v>0</v>
      </c>
      <c r="D2392" s="134">
        <v>61</v>
      </c>
      <c r="E2392" s="134">
        <v>25</v>
      </c>
      <c r="F2392" s="134">
        <v>22</v>
      </c>
      <c r="G2392" s="134">
        <v>33</v>
      </c>
      <c r="H2392" s="171" t="str">
        <f>IFERROR((Table5[[#This Row],[_202340]]-Table5[[#This Row],[_201940]])/Table5[[#This Row],[_201940]]*1,"")</f>
        <v/>
      </c>
    </row>
    <row r="2393" spans="1:8" ht="28.5">
      <c r="A2393" s="132">
        <v>200554</v>
      </c>
      <c r="B2393" s="134" t="s">
        <v>1155</v>
      </c>
      <c r="C2393" s="134">
        <v>94</v>
      </c>
      <c r="D2393" s="134">
        <v>22</v>
      </c>
      <c r="E2393" s="134">
        <v>42</v>
      </c>
      <c r="F2393" s="134">
        <v>56</v>
      </c>
      <c r="G2393" s="134">
        <v>56</v>
      </c>
      <c r="H2393" s="171">
        <f>IFERROR((Table5[[#This Row],[_202340]]-Table5[[#This Row],[_201940]])/Table5[[#This Row],[_201940]]*1,"")</f>
        <v>-0.40425531914893614</v>
      </c>
    </row>
    <row r="2394" spans="1:8">
      <c r="A2394" s="132">
        <v>201672</v>
      </c>
      <c r="B2394" s="134" t="s">
        <v>1179</v>
      </c>
      <c r="C2394" s="134">
        <v>485</v>
      </c>
      <c r="D2394" s="134">
        <v>535</v>
      </c>
      <c r="E2394" s="134">
        <v>588</v>
      </c>
      <c r="F2394" s="134">
        <v>452</v>
      </c>
      <c r="G2394" s="134">
        <v>407</v>
      </c>
      <c r="H2394" s="171">
        <f>IFERROR((Table5[[#This Row],[_202340]]-Table5[[#This Row],[_201940]])/Table5[[#This Row],[_201940]]*1,"")</f>
        <v>-0.16082474226804125</v>
      </c>
    </row>
    <row r="2395" spans="1:8">
      <c r="A2395" s="132">
        <v>201672</v>
      </c>
      <c r="B2395" s="134" t="s">
        <v>1131</v>
      </c>
      <c r="C2395" s="134">
        <v>1</v>
      </c>
      <c r="D2395" s="134">
        <v>2</v>
      </c>
      <c r="E2395" s="134">
        <v>1</v>
      </c>
      <c r="F2395" s="134">
        <v>0</v>
      </c>
      <c r="G2395" s="134">
        <v>1</v>
      </c>
      <c r="H2395" s="171">
        <f>IFERROR((Table5[[#This Row],[_202340]]-Table5[[#This Row],[_201940]])/Table5[[#This Row],[_201940]]*1,"")</f>
        <v>0</v>
      </c>
    </row>
    <row r="2396" spans="1:8">
      <c r="A2396" s="132">
        <v>201672</v>
      </c>
      <c r="B2396" s="134" t="s">
        <v>1132</v>
      </c>
      <c r="C2396" s="134">
        <v>484</v>
      </c>
      <c r="D2396" s="134">
        <v>533</v>
      </c>
      <c r="E2396" s="134">
        <v>587</v>
      </c>
      <c r="F2396" s="134">
        <v>452</v>
      </c>
      <c r="G2396" s="134">
        <v>406</v>
      </c>
      <c r="H2396" s="171">
        <f>IFERROR((Table5[[#This Row],[_202340]]-Table5[[#This Row],[_201940]])/Table5[[#This Row],[_201940]]*1,"")</f>
        <v>-0.16115702479338842</v>
      </c>
    </row>
    <row r="2397" spans="1:8">
      <c r="A2397" s="132">
        <v>201672</v>
      </c>
      <c r="B2397" s="134" t="s">
        <v>1133</v>
      </c>
      <c r="C2397" s="134">
        <v>10</v>
      </c>
      <c r="D2397" s="134">
        <v>14</v>
      </c>
      <c r="E2397" s="134">
        <v>17</v>
      </c>
      <c r="F2397" s="134">
        <v>18</v>
      </c>
      <c r="G2397" s="134">
        <v>22</v>
      </c>
      <c r="H2397" s="171">
        <f>IFERROR((Table5[[#This Row],[_202340]]-Table5[[#This Row],[_201940]])/Table5[[#This Row],[_201940]]*1,"")</f>
        <v>1.2</v>
      </c>
    </row>
    <row r="2398" spans="1:8" ht="28.5">
      <c r="A2398" s="132">
        <v>201672</v>
      </c>
      <c r="B2398" s="134" t="s">
        <v>1162</v>
      </c>
      <c r="C2398" s="134">
        <v>109</v>
      </c>
      <c r="D2398" s="134">
        <v>130</v>
      </c>
      <c r="E2398" s="134">
        <v>145</v>
      </c>
      <c r="F2398" s="134">
        <v>113</v>
      </c>
      <c r="G2398" s="134">
        <v>102</v>
      </c>
      <c r="H2398" s="171">
        <f>IFERROR((Table5[[#This Row],[_202340]]-Table5[[#This Row],[_201940]])/Table5[[#This Row],[_201940]]*1,"")</f>
        <v>-6.4220183486238536E-2</v>
      </c>
    </row>
    <row r="2399" spans="1:8" ht="28.5">
      <c r="A2399" s="132">
        <v>201672</v>
      </c>
      <c r="B2399" s="134" t="s">
        <v>1163</v>
      </c>
      <c r="C2399" s="134" t="s">
        <v>129</v>
      </c>
      <c r="D2399" s="134" t="s">
        <v>129</v>
      </c>
      <c r="E2399" s="134" t="s">
        <v>129</v>
      </c>
      <c r="F2399" s="134">
        <v>0</v>
      </c>
      <c r="G2399" s="134">
        <v>0</v>
      </c>
      <c r="H2399" s="171" t="str">
        <f>IFERROR((Table5[[#This Row],[_202340]]-Table5[[#This Row],[_201940]])/Table5[[#This Row],[_201940]]*1,"")</f>
        <v/>
      </c>
    </row>
    <row r="2400" spans="1:8">
      <c r="A2400" s="132">
        <v>201672</v>
      </c>
      <c r="B2400" s="134" t="s">
        <v>1136</v>
      </c>
      <c r="C2400" s="134">
        <v>119</v>
      </c>
      <c r="D2400" s="134">
        <v>144</v>
      </c>
      <c r="E2400" s="134">
        <v>162</v>
      </c>
      <c r="F2400" s="134">
        <v>131</v>
      </c>
      <c r="G2400" s="134">
        <v>124</v>
      </c>
      <c r="H2400" s="171">
        <f>IFERROR((Table5[[#This Row],[_202340]]-Table5[[#This Row],[_201940]])/Table5[[#This Row],[_201940]]*1,"")</f>
        <v>4.2016806722689079E-2</v>
      </c>
    </row>
    <row r="2401" spans="1:8">
      <c r="A2401" s="132">
        <v>201672</v>
      </c>
      <c r="B2401" s="134" t="s">
        <v>1137</v>
      </c>
      <c r="C2401" s="134">
        <v>25</v>
      </c>
      <c r="D2401" s="134">
        <v>27</v>
      </c>
      <c r="E2401" s="134">
        <v>28</v>
      </c>
      <c r="F2401" s="134">
        <v>29</v>
      </c>
      <c r="G2401" s="134">
        <v>31</v>
      </c>
      <c r="H2401" s="171">
        <f>IFERROR((Table5[[#This Row],[_202340]]-Table5[[#This Row],[_201940]])/Table5[[#This Row],[_201940]]*1,"")</f>
        <v>0.24</v>
      </c>
    </row>
    <row r="2402" spans="1:8">
      <c r="A2402" s="132">
        <v>201672</v>
      </c>
      <c r="B2402" s="134" t="s">
        <v>1138</v>
      </c>
      <c r="C2402" s="134">
        <v>12</v>
      </c>
      <c r="D2402" s="134">
        <v>13</v>
      </c>
      <c r="E2402" s="134">
        <v>17</v>
      </c>
      <c r="F2402" s="134">
        <v>18</v>
      </c>
      <c r="G2402" s="134">
        <v>17</v>
      </c>
      <c r="H2402" s="171">
        <f>IFERROR((Table5[[#This Row],[_202340]]-Table5[[#This Row],[_201940]])/Table5[[#This Row],[_201940]]*1,"")</f>
        <v>0.41666666666666669</v>
      </c>
    </row>
    <row r="2403" spans="1:8" ht="28.5">
      <c r="A2403" s="132">
        <v>201672</v>
      </c>
      <c r="B2403" s="134" t="s">
        <v>1164</v>
      </c>
      <c r="C2403" s="134">
        <v>120</v>
      </c>
      <c r="D2403" s="134">
        <v>144</v>
      </c>
      <c r="E2403" s="134">
        <v>160</v>
      </c>
      <c r="F2403" s="134">
        <v>131</v>
      </c>
      <c r="G2403" s="134">
        <v>115</v>
      </c>
      <c r="H2403" s="171">
        <f>IFERROR((Table5[[#This Row],[_202340]]-Table5[[#This Row],[_201940]])/Table5[[#This Row],[_201940]]*1,"")</f>
        <v>-4.1666666666666664E-2</v>
      </c>
    </row>
    <row r="2404" spans="1:8" ht="28.5">
      <c r="A2404" s="132">
        <v>201672</v>
      </c>
      <c r="B2404" s="134" t="s">
        <v>1165</v>
      </c>
      <c r="C2404" s="134" t="s">
        <v>129</v>
      </c>
      <c r="D2404" s="134" t="s">
        <v>129</v>
      </c>
      <c r="E2404" s="134" t="s">
        <v>129</v>
      </c>
      <c r="F2404" s="134">
        <v>0</v>
      </c>
      <c r="G2404" s="134">
        <v>0</v>
      </c>
      <c r="H2404" s="171" t="str">
        <f>IFERROR((Table5[[#This Row],[_202340]]-Table5[[#This Row],[_201940]])/Table5[[#This Row],[_201940]]*1,"")</f>
        <v/>
      </c>
    </row>
    <row r="2405" spans="1:8">
      <c r="A2405" s="132">
        <v>201672</v>
      </c>
      <c r="B2405" s="134" t="s">
        <v>1141</v>
      </c>
      <c r="C2405" s="134">
        <v>132</v>
      </c>
      <c r="D2405" s="134">
        <v>157</v>
      </c>
      <c r="E2405" s="134">
        <v>177</v>
      </c>
      <c r="F2405" s="134">
        <v>149</v>
      </c>
      <c r="G2405" s="134">
        <v>132</v>
      </c>
      <c r="H2405" s="171">
        <f>IFERROR((Table5[[#This Row],[_202340]]-Table5[[#This Row],[_201940]])/Table5[[#This Row],[_201940]]*1,"")</f>
        <v>0</v>
      </c>
    </row>
    <row r="2406" spans="1:8">
      <c r="A2406" s="132">
        <v>201672</v>
      </c>
      <c r="B2406" s="134" t="s">
        <v>1142</v>
      </c>
      <c r="C2406" s="134">
        <v>27</v>
      </c>
      <c r="D2406" s="134">
        <v>29</v>
      </c>
      <c r="E2406" s="134">
        <v>30</v>
      </c>
      <c r="F2406" s="134">
        <v>33</v>
      </c>
      <c r="G2406" s="134">
        <v>33</v>
      </c>
      <c r="H2406" s="171">
        <f>IFERROR((Table5[[#This Row],[_202340]]-Table5[[#This Row],[_201940]])/Table5[[#This Row],[_201940]]*1,"")</f>
        <v>0.22222222222222221</v>
      </c>
    </row>
    <row r="2407" spans="1:8">
      <c r="A2407" s="132">
        <v>201672</v>
      </c>
      <c r="B2407" s="134" t="s">
        <v>1143</v>
      </c>
      <c r="C2407" s="134">
        <v>12</v>
      </c>
      <c r="D2407" s="134">
        <v>15</v>
      </c>
      <c r="E2407" s="134">
        <v>16</v>
      </c>
      <c r="F2407" s="134">
        <v>18</v>
      </c>
      <c r="G2407" s="134">
        <v>17</v>
      </c>
      <c r="H2407" s="171">
        <f>IFERROR((Table5[[#This Row],[_202340]]-Table5[[#This Row],[_201940]])/Table5[[#This Row],[_201940]]*1,"")</f>
        <v>0.41666666666666669</v>
      </c>
    </row>
    <row r="2408" spans="1:8" ht="28.5">
      <c r="A2408" s="132">
        <v>201672</v>
      </c>
      <c r="B2408" s="134" t="s">
        <v>1166</v>
      </c>
      <c r="C2408" s="134">
        <v>124</v>
      </c>
      <c r="D2408" s="134">
        <v>148</v>
      </c>
      <c r="E2408" s="134">
        <v>164</v>
      </c>
      <c r="F2408" s="134">
        <v>133</v>
      </c>
      <c r="G2408" s="134">
        <v>119</v>
      </c>
      <c r="H2408" s="171">
        <f>IFERROR((Table5[[#This Row],[_202340]]-Table5[[#This Row],[_201940]])/Table5[[#This Row],[_201940]]*1,"")</f>
        <v>-4.0322580645161289E-2</v>
      </c>
    </row>
    <row r="2409" spans="1:8" ht="28.5">
      <c r="A2409" s="132">
        <v>201672</v>
      </c>
      <c r="B2409" s="134" t="s">
        <v>1167</v>
      </c>
      <c r="C2409" s="134" t="s">
        <v>129</v>
      </c>
      <c r="D2409" s="134" t="s">
        <v>129</v>
      </c>
      <c r="E2409" s="134" t="s">
        <v>129</v>
      </c>
      <c r="F2409" s="134">
        <v>0</v>
      </c>
      <c r="G2409" s="134">
        <v>0</v>
      </c>
      <c r="H2409" s="171" t="str">
        <f>IFERROR((Table5[[#This Row],[_202340]]-Table5[[#This Row],[_201940]])/Table5[[#This Row],[_201940]]*1,"")</f>
        <v/>
      </c>
    </row>
    <row r="2410" spans="1:8">
      <c r="A2410" s="132">
        <v>201672</v>
      </c>
      <c r="B2410" s="134" t="s">
        <v>1146</v>
      </c>
      <c r="C2410" s="134">
        <v>136</v>
      </c>
      <c r="D2410" s="134">
        <v>163</v>
      </c>
      <c r="E2410" s="134">
        <v>180</v>
      </c>
      <c r="F2410" s="134">
        <v>151</v>
      </c>
      <c r="G2410" s="134">
        <v>136</v>
      </c>
      <c r="H2410" s="171">
        <f>IFERROR((Table5[[#This Row],[_202340]]-Table5[[#This Row],[_201940]])/Table5[[#This Row],[_201940]]*1,"")</f>
        <v>0</v>
      </c>
    </row>
    <row r="2411" spans="1:8" ht="28.5">
      <c r="A2411" s="132">
        <v>201672</v>
      </c>
      <c r="B2411" s="134" t="s">
        <v>1147</v>
      </c>
      <c r="C2411" s="134">
        <v>9</v>
      </c>
      <c r="D2411" s="134">
        <v>8</v>
      </c>
      <c r="E2411" s="134">
        <v>8</v>
      </c>
      <c r="F2411" s="134">
        <v>4</v>
      </c>
      <c r="G2411" s="134">
        <v>3</v>
      </c>
      <c r="H2411" s="171">
        <f>IFERROR((Table5[[#This Row],[_202340]]-Table5[[#This Row],[_201940]])/Table5[[#This Row],[_201940]]*1,"")</f>
        <v>-0.66666666666666663</v>
      </c>
    </row>
    <row r="2412" spans="1:8" ht="28.5">
      <c r="A2412" s="132">
        <v>201672</v>
      </c>
      <c r="B2412" s="134" t="s">
        <v>1148</v>
      </c>
      <c r="C2412" s="134">
        <v>171</v>
      </c>
      <c r="D2412" s="134">
        <v>180</v>
      </c>
      <c r="E2412" s="134">
        <v>197</v>
      </c>
      <c r="F2412" s="134">
        <v>151</v>
      </c>
      <c r="G2412" s="134">
        <v>128</v>
      </c>
      <c r="H2412" s="171">
        <f>IFERROR((Table5[[#This Row],[_202340]]-Table5[[#This Row],[_201940]])/Table5[[#This Row],[_201940]]*1,"")</f>
        <v>-0.25146198830409355</v>
      </c>
    </row>
    <row r="2413" spans="1:8" ht="28.5">
      <c r="A2413" s="132">
        <v>201672</v>
      </c>
      <c r="B2413" s="134" t="s">
        <v>1149</v>
      </c>
      <c r="C2413" s="134">
        <v>168</v>
      </c>
      <c r="D2413" s="134">
        <v>182</v>
      </c>
      <c r="E2413" s="134">
        <v>202</v>
      </c>
      <c r="F2413" s="134">
        <v>146</v>
      </c>
      <c r="G2413" s="134">
        <v>139</v>
      </c>
      <c r="H2413" s="171">
        <f>IFERROR((Table5[[#This Row],[_202340]]-Table5[[#This Row],[_201940]])/Table5[[#This Row],[_201940]]*1,"")</f>
        <v>-0.17261904761904762</v>
      </c>
    </row>
    <row r="2414" spans="1:8" ht="28.5">
      <c r="A2414" s="132">
        <v>201672</v>
      </c>
      <c r="B2414" s="134" t="s">
        <v>1150</v>
      </c>
      <c r="C2414" s="134">
        <v>348</v>
      </c>
      <c r="D2414" s="134">
        <v>370</v>
      </c>
      <c r="E2414" s="134">
        <v>407</v>
      </c>
      <c r="F2414" s="134">
        <v>301</v>
      </c>
      <c r="G2414" s="134">
        <v>270</v>
      </c>
      <c r="H2414" s="171">
        <f>IFERROR((Table5[[#This Row],[_202340]]-Table5[[#This Row],[_201940]])/Table5[[#This Row],[_201940]]*1,"")</f>
        <v>-0.22413793103448276</v>
      </c>
    </row>
    <row r="2415" spans="1:8">
      <c r="A2415" s="132">
        <v>201672</v>
      </c>
      <c r="B2415" s="134" t="s">
        <v>1151</v>
      </c>
      <c r="C2415" s="134">
        <v>28</v>
      </c>
      <c r="D2415" s="134">
        <v>31</v>
      </c>
      <c r="E2415" s="134">
        <v>31</v>
      </c>
      <c r="F2415" s="134">
        <v>33</v>
      </c>
      <c r="G2415" s="134">
        <v>33</v>
      </c>
      <c r="H2415" s="171">
        <f>IFERROR((Table5[[#This Row],[_202340]]-Table5[[#This Row],[_201940]])/Table5[[#This Row],[_201940]]*1,"")</f>
        <v>0.17857142857142858</v>
      </c>
    </row>
    <row r="2416" spans="1:8" ht="28.5">
      <c r="A2416" s="132">
        <v>201672</v>
      </c>
      <c r="B2416" s="134" t="s">
        <v>1152</v>
      </c>
      <c r="C2416" s="134">
        <v>37</v>
      </c>
      <c r="D2416" s="134">
        <v>35</v>
      </c>
      <c r="E2416" s="134">
        <v>35</v>
      </c>
      <c r="F2416" s="134">
        <v>34</v>
      </c>
      <c r="G2416" s="134">
        <v>32</v>
      </c>
      <c r="H2416" s="171">
        <f>IFERROR((Table5[[#This Row],[_202340]]-Table5[[#This Row],[_201940]])/Table5[[#This Row],[_201940]]*1,"")</f>
        <v>-0.13513513513513514</v>
      </c>
    </row>
    <row r="2417" spans="1:8" ht="28.5">
      <c r="A2417" s="132">
        <v>201672</v>
      </c>
      <c r="B2417" s="134" t="s">
        <v>1153</v>
      </c>
      <c r="C2417" s="134">
        <v>2</v>
      </c>
      <c r="D2417" s="134">
        <v>2</v>
      </c>
      <c r="E2417" s="134">
        <v>1</v>
      </c>
      <c r="F2417" s="134">
        <v>1</v>
      </c>
      <c r="G2417" s="134">
        <v>1</v>
      </c>
      <c r="H2417" s="171">
        <f>IFERROR((Table5[[#This Row],[_202340]]-Table5[[#This Row],[_201940]])/Table5[[#This Row],[_201940]]*1,"")</f>
        <v>-0.5</v>
      </c>
    </row>
    <row r="2418" spans="1:8" ht="28.5">
      <c r="A2418" s="132">
        <v>201672</v>
      </c>
      <c r="B2418" s="134" t="s">
        <v>1154</v>
      </c>
      <c r="C2418" s="134">
        <v>35</v>
      </c>
      <c r="D2418" s="134">
        <v>34</v>
      </c>
      <c r="E2418" s="134">
        <v>34</v>
      </c>
      <c r="F2418" s="134">
        <v>33</v>
      </c>
      <c r="G2418" s="134">
        <v>32</v>
      </c>
      <c r="H2418" s="171">
        <f>IFERROR((Table5[[#This Row],[_202340]]-Table5[[#This Row],[_201940]])/Table5[[#This Row],[_201940]]*1,"")</f>
        <v>-8.5714285714285715E-2</v>
      </c>
    </row>
    <row r="2419" spans="1:8" ht="28.5">
      <c r="A2419" s="132">
        <v>201672</v>
      </c>
      <c r="B2419" s="134" t="s">
        <v>1155</v>
      </c>
      <c r="C2419" s="134">
        <v>35</v>
      </c>
      <c r="D2419" s="134">
        <v>34</v>
      </c>
      <c r="E2419" s="134">
        <v>34</v>
      </c>
      <c r="F2419" s="134">
        <v>32</v>
      </c>
      <c r="G2419" s="134">
        <v>34</v>
      </c>
      <c r="H2419" s="171">
        <f>IFERROR((Table5[[#This Row],[_202340]]-Table5[[#This Row],[_201940]])/Table5[[#This Row],[_201940]]*1,"")</f>
        <v>-2.8571428571428571E-2</v>
      </c>
    </row>
    <row r="2420" spans="1:8">
      <c r="A2420" s="132">
        <v>201973</v>
      </c>
      <c r="B2420" s="134" t="s">
        <v>1179</v>
      </c>
      <c r="C2420" s="134">
        <v>322</v>
      </c>
      <c r="D2420" s="134">
        <v>553</v>
      </c>
      <c r="E2420" s="134">
        <v>1041</v>
      </c>
      <c r="F2420" s="134">
        <v>1120</v>
      </c>
      <c r="G2420" s="134">
        <v>997</v>
      </c>
      <c r="H2420" s="171">
        <f>IFERROR((Table5[[#This Row],[_202340]]-Table5[[#This Row],[_201940]])/Table5[[#This Row],[_201940]]*1,"")</f>
        <v>2.0962732919254656</v>
      </c>
    </row>
    <row r="2421" spans="1:8">
      <c r="A2421" s="132">
        <v>201973</v>
      </c>
      <c r="B2421" s="134" t="s">
        <v>1131</v>
      </c>
      <c r="C2421" s="134">
        <v>0</v>
      </c>
      <c r="D2421" s="134">
        <v>1</v>
      </c>
      <c r="E2421" s="134">
        <v>1</v>
      </c>
      <c r="F2421" s="134">
        <v>2</v>
      </c>
      <c r="G2421" s="134">
        <v>1</v>
      </c>
      <c r="H2421" s="171" t="str">
        <f>IFERROR((Table5[[#This Row],[_202340]]-Table5[[#This Row],[_201940]])/Table5[[#This Row],[_201940]]*1,"")</f>
        <v/>
      </c>
    </row>
    <row r="2422" spans="1:8">
      <c r="A2422" s="132">
        <v>201973</v>
      </c>
      <c r="B2422" s="134" t="s">
        <v>1132</v>
      </c>
      <c r="C2422" s="134">
        <v>322</v>
      </c>
      <c r="D2422" s="134">
        <v>552</v>
      </c>
      <c r="E2422" s="134">
        <v>1040</v>
      </c>
      <c r="F2422" s="134">
        <v>1118</v>
      </c>
      <c r="G2422" s="134">
        <v>996</v>
      </c>
      <c r="H2422" s="171">
        <f>IFERROR((Table5[[#This Row],[_202340]]-Table5[[#This Row],[_201940]])/Table5[[#This Row],[_201940]]*1,"")</f>
        <v>2.0931677018633539</v>
      </c>
    </row>
    <row r="2423" spans="1:8">
      <c r="A2423" s="132">
        <v>201973</v>
      </c>
      <c r="B2423" s="134" t="s">
        <v>1133</v>
      </c>
      <c r="C2423" s="134">
        <v>16</v>
      </c>
      <c r="D2423" s="134">
        <v>48</v>
      </c>
      <c r="E2423" s="134">
        <v>155</v>
      </c>
      <c r="F2423" s="134">
        <v>193</v>
      </c>
      <c r="G2423" s="134">
        <v>177</v>
      </c>
      <c r="H2423" s="171">
        <f>IFERROR((Table5[[#This Row],[_202340]]-Table5[[#This Row],[_201940]])/Table5[[#This Row],[_201940]]*1,"")</f>
        <v>10.0625</v>
      </c>
    </row>
    <row r="2424" spans="1:8" ht="28.5">
      <c r="A2424" s="132">
        <v>201973</v>
      </c>
      <c r="B2424" s="134" t="s">
        <v>1162</v>
      </c>
      <c r="C2424" s="134">
        <v>23</v>
      </c>
      <c r="D2424" s="134">
        <v>45</v>
      </c>
      <c r="E2424" s="134">
        <v>87</v>
      </c>
      <c r="F2424" s="134">
        <v>105</v>
      </c>
      <c r="G2424" s="134">
        <v>106</v>
      </c>
      <c r="H2424" s="171">
        <f>IFERROR((Table5[[#This Row],[_202340]]-Table5[[#This Row],[_201940]])/Table5[[#This Row],[_201940]]*1,"")</f>
        <v>3.6086956521739131</v>
      </c>
    </row>
    <row r="2425" spans="1:8" ht="28.5">
      <c r="A2425" s="132">
        <v>201973</v>
      </c>
      <c r="B2425" s="134" t="s">
        <v>1163</v>
      </c>
      <c r="C2425" s="134">
        <v>0</v>
      </c>
      <c r="D2425" s="134">
        <v>0</v>
      </c>
      <c r="E2425" s="134">
        <v>0</v>
      </c>
      <c r="F2425" s="134">
        <v>0</v>
      </c>
      <c r="G2425" s="134">
        <v>0</v>
      </c>
      <c r="H2425" s="171" t="str">
        <f>IFERROR((Table5[[#This Row],[_202340]]-Table5[[#This Row],[_201940]])/Table5[[#This Row],[_201940]]*1,"")</f>
        <v/>
      </c>
    </row>
    <row r="2426" spans="1:8">
      <c r="A2426" s="132">
        <v>201973</v>
      </c>
      <c r="B2426" s="134" t="s">
        <v>1136</v>
      </c>
      <c r="C2426" s="134">
        <v>39</v>
      </c>
      <c r="D2426" s="134">
        <v>93</v>
      </c>
      <c r="E2426" s="134">
        <v>242</v>
      </c>
      <c r="F2426" s="134">
        <v>298</v>
      </c>
      <c r="G2426" s="134">
        <v>283</v>
      </c>
      <c r="H2426" s="171">
        <f>IFERROR((Table5[[#This Row],[_202340]]-Table5[[#This Row],[_201940]])/Table5[[#This Row],[_201940]]*1,"")</f>
        <v>6.2564102564102564</v>
      </c>
    </row>
    <row r="2427" spans="1:8">
      <c r="A2427" s="132">
        <v>201973</v>
      </c>
      <c r="B2427" s="134" t="s">
        <v>1137</v>
      </c>
      <c r="C2427" s="134">
        <v>12</v>
      </c>
      <c r="D2427" s="134">
        <v>17</v>
      </c>
      <c r="E2427" s="134">
        <v>23</v>
      </c>
      <c r="F2427" s="134">
        <v>27</v>
      </c>
      <c r="G2427" s="134">
        <v>28</v>
      </c>
      <c r="H2427" s="171">
        <f>IFERROR((Table5[[#This Row],[_202340]]-Table5[[#This Row],[_201940]])/Table5[[#This Row],[_201940]]*1,"")</f>
        <v>1.3333333333333333</v>
      </c>
    </row>
    <row r="2428" spans="1:8">
      <c r="A2428" s="132">
        <v>201973</v>
      </c>
      <c r="B2428" s="134" t="s">
        <v>1138</v>
      </c>
      <c r="C2428" s="134">
        <v>18</v>
      </c>
      <c r="D2428" s="134">
        <v>39</v>
      </c>
      <c r="E2428" s="134">
        <v>143</v>
      </c>
      <c r="F2428" s="134">
        <v>204</v>
      </c>
      <c r="G2428" s="134">
        <v>176</v>
      </c>
      <c r="H2428" s="171">
        <f>IFERROR((Table5[[#This Row],[_202340]]-Table5[[#This Row],[_201940]])/Table5[[#This Row],[_201940]]*1,"")</f>
        <v>8.7777777777777786</v>
      </c>
    </row>
    <row r="2429" spans="1:8" ht="28.5">
      <c r="A2429" s="132">
        <v>201973</v>
      </c>
      <c r="B2429" s="134" t="s">
        <v>1164</v>
      </c>
      <c r="C2429" s="134">
        <v>34</v>
      </c>
      <c r="D2429" s="134">
        <v>76</v>
      </c>
      <c r="E2429" s="134">
        <v>116</v>
      </c>
      <c r="F2429" s="134">
        <v>128</v>
      </c>
      <c r="G2429" s="134">
        <v>135</v>
      </c>
      <c r="H2429" s="171">
        <f>IFERROR((Table5[[#This Row],[_202340]]-Table5[[#This Row],[_201940]])/Table5[[#This Row],[_201940]]*1,"")</f>
        <v>2.9705882352941178</v>
      </c>
    </row>
    <row r="2430" spans="1:8" ht="28.5">
      <c r="A2430" s="132">
        <v>201973</v>
      </c>
      <c r="B2430" s="134" t="s">
        <v>1165</v>
      </c>
      <c r="C2430" s="134">
        <v>0</v>
      </c>
      <c r="D2430" s="134">
        <v>0</v>
      </c>
      <c r="E2430" s="134">
        <v>0</v>
      </c>
      <c r="F2430" s="134">
        <v>0</v>
      </c>
      <c r="G2430" s="134">
        <v>0</v>
      </c>
      <c r="H2430" s="171" t="str">
        <f>IFERROR((Table5[[#This Row],[_202340]]-Table5[[#This Row],[_201940]])/Table5[[#This Row],[_201940]]*1,"")</f>
        <v/>
      </c>
    </row>
    <row r="2431" spans="1:8">
      <c r="A2431" s="132">
        <v>201973</v>
      </c>
      <c r="B2431" s="134" t="s">
        <v>1141</v>
      </c>
      <c r="C2431" s="134">
        <v>52</v>
      </c>
      <c r="D2431" s="134">
        <v>115</v>
      </c>
      <c r="E2431" s="134">
        <v>259</v>
      </c>
      <c r="F2431" s="134">
        <v>332</v>
      </c>
      <c r="G2431" s="134">
        <v>311</v>
      </c>
      <c r="H2431" s="171">
        <f>IFERROR((Table5[[#This Row],[_202340]]-Table5[[#This Row],[_201940]])/Table5[[#This Row],[_201940]]*1,"")</f>
        <v>4.9807692307692308</v>
      </c>
    </row>
    <row r="2432" spans="1:8">
      <c r="A2432" s="132">
        <v>201973</v>
      </c>
      <c r="B2432" s="134" t="s">
        <v>1142</v>
      </c>
      <c r="C2432" s="134">
        <v>16</v>
      </c>
      <c r="D2432" s="134">
        <v>21</v>
      </c>
      <c r="E2432" s="134">
        <v>25</v>
      </c>
      <c r="F2432" s="134">
        <v>30</v>
      </c>
      <c r="G2432" s="134">
        <v>31</v>
      </c>
      <c r="H2432" s="171">
        <f>IFERROR((Table5[[#This Row],[_202340]]-Table5[[#This Row],[_201940]])/Table5[[#This Row],[_201940]]*1,"")</f>
        <v>0.9375</v>
      </c>
    </row>
    <row r="2433" spans="1:8">
      <c r="A2433" s="132">
        <v>201973</v>
      </c>
      <c r="B2433" s="134" t="s">
        <v>1143</v>
      </c>
      <c r="C2433" s="134">
        <v>19</v>
      </c>
      <c r="D2433" s="134">
        <v>42</v>
      </c>
      <c r="E2433" s="134">
        <v>140</v>
      </c>
      <c r="F2433" s="134">
        <v>205</v>
      </c>
      <c r="G2433" s="134">
        <v>178</v>
      </c>
      <c r="H2433" s="171">
        <f>IFERROR((Table5[[#This Row],[_202340]]-Table5[[#This Row],[_201940]])/Table5[[#This Row],[_201940]]*1,"")</f>
        <v>8.3684210526315788</v>
      </c>
    </row>
    <row r="2434" spans="1:8" ht="28.5">
      <c r="A2434" s="132">
        <v>201973</v>
      </c>
      <c r="B2434" s="134" t="s">
        <v>1166</v>
      </c>
      <c r="C2434" s="134">
        <v>36</v>
      </c>
      <c r="D2434" s="134">
        <v>78</v>
      </c>
      <c r="E2434" s="134">
        <v>125</v>
      </c>
      <c r="F2434" s="134">
        <v>133</v>
      </c>
      <c r="G2434" s="134">
        <v>144</v>
      </c>
      <c r="H2434" s="171">
        <f>IFERROR((Table5[[#This Row],[_202340]]-Table5[[#This Row],[_201940]])/Table5[[#This Row],[_201940]]*1,"")</f>
        <v>3</v>
      </c>
    </row>
    <row r="2435" spans="1:8" ht="28.5">
      <c r="A2435" s="132">
        <v>201973</v>
      </c>
      <c r="B2435" s="134" t="s">
        <v>1167</v>
      </c>
      <c r="C2435" s="134">
        <v>0</v>
      </c>
      <c r="D2435" s="134">
        <v>0</v>
      </c>
      <c r="E2435" s="134">
        <v>0</v>
      </c>
      <c r="F2435" s="134">
        <v>0</v>
      </c>
      <c r="G2435" s="134">
        <v>0</v>
      </c>
      <c r="H2435" s="171" t="str">
        <f>IFERROR((Table5[[#This Row],[_202340]]-Table5[[#This Row],[_201940]])/Table5[[#This Row],[_201940]]*1,"")</f>
        <v/>
      </c>
    </row>
    <row r="2436" spans="1:8">
      <c r="A2436" s="132">
        <v>201973</v>
      </c>
      <c r="B2436" s="134" t="s">
        <v>1146</v>
      </c>
      <c r="C2436" s="134">
        <v>55</v>
      </c>
      <c r="D2436" s="134">
        <v>120</v>
      </c>
      <c r="E2436" s="134">
        <v>265</v>
      </c>
      <c r="F2436" s="134">
        <v>338</v>
      </c>
      <c r="G2436" s="134">
        <v>322</v>
      </c>
      <c r="H2436" s="171">
        <f>IFERROR((Table5[[#This Row],[_202340]]-Table5[[#This Row],[_201940]])/Table5[[#This Row],[_201940]]*1,"")</f>
        <v>4.8545454545454545</v>
      </c>
    </row>
    <row r="2437" spans="1:8" ht="28.5">
      <c r="A2437" s="132">
        <v>201973</v>
      </c>
      <c r="B2437" s="134" t="s">
        <v>1147</v>
      </c>
      <c r="C2437" s="134">
        <v>2</v>
      </c>
      <c r="D2437" s="134">
        <v>7</v>
      </c>
      <c r="E2437" s="134">
        <v>11</v>
      </c>
      <c r="F2437" s="134">
        <v>13</v>
      </c>
      <c r="G2437" s="134">
        <v>11</v>
      </c>
      <c r="H2437" s="171">
        <f>IFERROR((Table5[[#This Row],[_202340]]-Table5[[#This Row],[_201940]])/Table5[[#This Row],[_201940]]*1,"")</f>
        <v>4.5</v>
      </c>
    </row>
    <row r="2438" spans="1:8" ht="28.5">
      <c r="A2438" s="132">
        <v>201973</v>
      </c>
      <c r="B2438" s="134" t="s">
        <v>1148</v>
      </c>
      <c r="C2438" s="134">
        <v>132</v>
      </c>
      <c r="D2438" s="134">
        <v>270</v>
      </c>
      <c r="E2438" s="134">
        <v>412</v>
      </c>
      <c r="F2438" s="134">
        <v>618</v>
      </c>
      <c r="G2438" s="134">
        <v>376</v>
      </c>
      <c r="H2438" s="171">
        <f>IFERROR((Table5[[#This Row],[_202340]]-Table5[[#This Row],[_201940]])/Table5[[#This Row],[_201940]]*1,"")</f>
        <v>1.8484848484848484</v>
      </c>
    </row>
    <row r="2439" spans="1:8" ht="28.5">
      <c r="A2439" s="132">
        <v>201973</v>
      </c>
      <c r="B2439" s="134" t="s">
        <v>1149</v>
      </c>
      <c r="C2439" s="134">
        <v>133</v>
      </c>
      <c r="D2439" s="134">
        <v>155</v>
      </c>
      <c r="E2439" s="134">
        <v>352</v>
      </c>
      <c r="F2439" s="134">
        <v>149</v>
      </c>
      <c r="G2439" s="134">
        <v>287</v>
      </c>
      <c r="H2439" s="171">
        <f>IFERROR((Table5[[#This Row],[_202340]]-Table5[[#This Row],[_201940]])/Table5[[#This Row],[_201940]]*1,"")</f>
        <v>1.1578947368421053</v>
      </c>
    </row>
    <row r="2440" spans="1:8" ht="28.5">
      <c r="A2440" s="132">
        <v>201973</v>
      </c>
      <c r="B2440" s="134" t="s">
        <v>1150</v>
      </c>
      <c r="C2440" s="134">
        <v>267</v>
      </c>
      <c r="D2440" s="134">
        <v>432</v>
      </c>
      <c r="E2440" s="134">
        <v>775</v>
      </c>
      <c r="F2440" s="134">
        <v>780</v>
      </c>
      <c r="G2440" s="134">
        <v>674</v>
      </c>
      <c r="H2440" s="171">
        <f>IFERROR((Table5[[#This Row],[_202340]]-Table5[[#This Row],[_201940]])/Table5[[#This Row],[_201940]]*1,"")</f>
        <v>1.5243445692883895</v>
      </c>
    </row>
    <row r="2441" spans="1:8">
      <c r="A2441" s="132">
        <v>201973</v>
      </c>
      <c r="B2441" s="134" t="s">
        <v>1151</v>
      </c>
      <c r="C2441" s="134">
        <v>17</v>
      </c>
      <c r="D2441" s="134">
        <v>22</v>
      </c>
      <c r="E2441" s="134">
        <v>25</v>
      </c>
      <c r="F2441" s="134">
        <v>30</v>
      </c>
      <c r="G2441" s="134">
        <v>32</v>
      </c>
      <c r="H2441" s="171">
        <f>IFERROR((Table5[[#This Row],[_202340]]-Table5[[#This Row],[_201940]])/Table5[[#This Row],[_201940]]*1,"")</f>
        <v>0.88235294117647056</v>
      </c>
    </row>
    <row r="2442" spans="1:8" ht="28.5">
      <c r="A2442" s="132">
        <v>201973</v>
      </c>
      <c r="B2442" s="134" t="s">
        <v>1152</v>
      </c>
      <c r="C2442" s="134">
        <v>42</v>
      </c>
      <c r="D2442" s="134">
        <v>50</v>
      </c>
      <c r="E2442" s="134">
        <v>41</v>
      </c>
      <c r="F2442" s="134">
        <v>56</v>
      </c>
      <c r="G2442" s="134">
        <v>39</v>
      </c>
      <c r="H2442" s="171">
        <f>IFERROR((Table5[[#This Row],[_202340]]-Table5[[#This Row],[_201940]])/Table5[[#This Row],[_201940]]*1,"")</f>
        <v>-7.1428571428571425E-2</v>
      </c>
    </row>
    <row r="2443" spans="1:8" ht="28.5">
      <c r="A2443" s="132">
        <v>201973</v>
      </c>
      <c r="B2443" s="134" t="s">
        <v>1153</v>
      </c>
      <c r="C2443" s="134">
        <v>1</v>
      </c>
      <c r="D2443" s="134">
        <v>1</v>
      </c>
      <c r="E2443" s="134">
        <v>1</v>
      </c>
      <c r="F2443" s="134">
        <v>1</v>
      </c>
      <c r="G2443" s="134">
        <v>1</v>
      </c>
      <c r="H2443" s="171">
        <f>IFERROR((Table5[[#This Row],[_202340]]-Table5[[#This Row],[_201940]])/Table5[[#This Row],[_201940]]*1,"")</f>
        <v>0</v>
      </c>
    </row>
    <row r="2444" spans="1:8" ht="28.5">
      <c r="A2444" s="132">
        <v>201973</v>
      </c>
      <c r="B2444" s="134" t="s">
        <v>1154</v>
      </c>
      <c r="C2444" s="134">
        <v>41</v>
      </c>
      <c r="D2444" s="134">
        <v>49</v>
      </c>
      <c r="E2444" s="134">
        <v>40</v>
      </c>
      <c r="F2444" s="134">
        <v>55</v>
      </c>
      <c r="G2444" s="134">
        <v>38</v>
      </c>
      <c r="H2444" s="171">
        <f>IFERROR((Table5[[#This Row],[_202340]]-Table5[[#This Row],[_201940]])/Table5[[#This Row],[_201940]]*1,"")</f>
        <v>-7.3170731707317069E-2</v>
      </c>
    </row>
    <row r="2445" spans="1:8" ht="28.5">
      <c r="A2445" s="132">
        <v>201973</v>
      </c>
      <c r="B2445" s="134" t="s">
        <v>1155</v>
      </c>
      <c r="C2445" s="134">
        <v>41</v>
      </c>
      <c r="D2445" s="134">
        <v>28</v>
      </c>
      <c r="E2445" s="134">
        <v>34</v>
      </c>
      <c r="F2445" s="134">
        <v>13</v>
      </c>
      <c r="G2445" s="134">
        <v>29</v>
      </c>
      <c r="H2445" s="171">
        <f>IFERROR((Table5[[#This Row],[_202340]]-Table5[[#This Row],[_201940]])/Table5[[#This Row],[_201940]]*1,"")</f>
        <v>-0.29268292682926828</v>
      </c>
    </row>
    <row r="2446" spans="1:8">
      <c r="A2446" s="132">
        <v>202222</v>
      </c>
      <c r="B2446" s="134" t="s">
        <v>1179</v>
      </c>
      <c r="C2446" s="134">
        <v>1680</v>
      </c>
      <c r="D2446" s="134">
        <v>2251</v>
      </c>
      <c r="E2446" s="134">
        <v>1841</v>
      </c>
      <c r="F2446" s="134">
        <v>1822</v>
      </c>
      <c r="G2446" s="134">
        <v>2415</v>
      </c>
      <c r="H2446" s="171">
        <f>IFERROR((Table5[[#This Row],[_202340]]-Table5[[#This Row],[_201940]])/Table5[[#This Row],[_201940]]*1,"")</f>
        <v>0.4375</v>
      </c>
    </row>
    <row r="2447" spans="1:8">
      <c r="A2447" s="132">
        <v>202222</v>
      </c>
      <c r="B2447" s="134" t="s">
        <v>1131</v>
      </c>
      <c r="C2447" s="134">
        <v>0</v>
      </c>
      <c r="D2447" s="134">
        <v>3</v>
      </c>
      <c r="E2447" s="134">
        <v>4</v>
      </c>
      <c r="F2447" s="134">
        <v>0</v>
      </c>
      <c r="G2447" s="134">
        <v>1</v>
      </c>
      <c r="H2447" s="171" t="str">
        <f>IFERROR((Table5[[#This Row],[_202340]]-Table5[[#This Row],[_201940]])/Table5[[#This Row],[_201940]]*1,"")</f>
        <v/>
      </c>
    </row>
    <row r="2448" spans="1:8">
      <c r="A2448" s="132">
        <v>202222</v>
      </c>
      <c r="B2448" s="134" t="s">
        <v>1132</v>
      </c>
      <c r="C2448" s="134">
        <v>1680</v>
      </c>
      <c r="D2448" s="134">
        <v>2248</v>
      </c>
      <c r="E2448" s="134">
        <v>1837</v>
      </c>
      <c r="F2448" s="134">
        <v>1822</v>
      </c>
      <c r="G2448" s="134">
        <v>2414</v>
      </c>
      <c r="H2448" s="171">
        <f>IFERROR((Table5[[#This Row],[_202340]]-Table5[[#This Row],[_201940]])/Table5[[#This Row],[_201940]]*1,"")</f>
        <v>0.43690476190476191</v>
      </c>
    </row>
    <row r="2449" spans="1:8">
      <c r="A2449" s="132">
        <v>202222</v>
      </c>
      <c r="B2449" s="134" t="s">
        <v>1133</v>
      </c>
      <c r="C2449" s="134">
        <v>178</v>
      </c>
      <c r="D2449" s="134">
        <v>173</v>
      </c>
      <c r="E2449" s="134">
        <v>170</v>
      </c>
      <c r="F2449" s="134">
        <v>201</v>
      </c>
      <c r="G2449" s="134">
        <v>260</v>
      </c>
      <c r="H2449" s="171">
        <f>IFERROR((Table5[[#This Row],[_202340]]-Table5[[#This Row],[_201940]])/Table5[[#This Row],[_201940]]*1,"")</f>
        <v>0.4606741573033708</v>
      </c>
    </row>
    <row r="2450" spans="1:8" ht="28.5">
      <c r="A2450" s="132">
        <v>202222</v>
      </c>
      <c r="B2450" s="134" t="s">
        <v>1162</v>
      </c>
      <c r="C2450" s="134">
        <v>127</v>
      </c>
      <c r="D2450" s="134">
        <v>201</v>
      </c>
      <c r="E2450" s="134">
        <v>168</v>
      </c>
      <c r="F2450" s="134">
        <v>215</v>
      </c>
      <c r="G2450" s="134">
        <v>285</v>
      </c>
      <c r="H2450" s="171">
        <f>IFERROR((Table5[[#This Row],[_202340]]-Table5[[#This Row],[_201940]])/Table5[[#This Row],[_201940]]*1,"")</f>
        <v>1.2440944881889764</v>
      </c>
    </row>
    <row r="2451" spans="1:8" ht="28.5">
      <c r="A2451" s="132">
        <v>202222</v>
      </c>
      <c r="B2451" s="134" t="s">
        <v>1163</v>
      </c>
      <c r="C2451" s="134" t="s">
        <v>129</v>
      </c>
      <c r="D2451" s="134" t="s">
        <v>129</v>
      </c>
      <c r="E2451" s="134" t="s">
        <v>129</v>
      </c>
      <c r="F2451" s="134" t="s">
        <v>129</v>
      </c>
      <c r="G2451" s="134" t="s">
        <v>129</v>
      </c>
      <c r="H2451" s="171" t="str">
        <f>IFERROR((Table5[[#This Row],[_202340]]-Table5[[#This Row],[_201940]])/Table5[[#This Row],[_201940]]*1,"")</f>
        <v/>
      </c>
    </row>
    <row r="2452" spans="1:8">
      <c r="A2452" s="132">
        <v>202222</v>
      </c>
      <c r="B2452" s="134" t="s">
        <v>1136</v>
      </c>
      <c r="C2452" s="134">
        <v>305</v>
      </c>
      <c r="D2452" s="134">
        <v>374</v>
      </c>
      <c r="E2452" s="134">
        <v>338</v>
      </c>
      <c r="F2452" s="134">
        <v>416</v>
      </c>
      <c r="G2452" s="134">
        <v>545</v>
      </c>
      <c r="H2452" s="171">
        <f>IFERROR((Table5[[#This Row],[_202340]]-Table5[[#This Row],[_201940]])/Table5[[#This Row],[_201940]]*1,"")</f>
        <v>0.78688524590163933</v>
      </c>
    </row>
    <row r="2453" spans="1:8">
      <c r="A2453" s="132">
        <v>202222</v>
      </c>
      <c r="B2453" s="134" t="s">
        <v>1137</v>
      </c>
      <c r="C2453" s="134">
        <v>18</v>
      </c>
      <c r="D2453" s="134">
        <v>17</v>
      </c>
      <c r="E2453" s="134">
        <v>18</v>
      </c>
      <c r="F2453" s="134">
        <v>23</v>
      </c>
      <c r="G2453" s="134">
        <v>23</v>
      </c>
      <c r="H2453" s="171">
        <f>IFERROR((Table5[[#This Row],[_202340]]-Table5[[#This Row],[_201940]])/Table5[[#This Row],[_201940]]*1,"")</f>
        <v>0.27777777777777779</v>
      </c>
    </row>
    <row r="2454" spans="1:8">
      <c r="A2454" s="132">
        <v>202222</v>
      </c>
      <c r="B2454" s="134" t="s">
        <v>1138</v>
      </c>
      <c r="C2454" s="134">
        <v>168</v>
      </c>
      <c r="D2454" s="134">
        <v>163</v>
      </c>
      <c r="E2454" s="134">
        <v>159</v>
      </c>
      <c r="F2454" s="134">
        <v>187</v>
      </c>
      <c r="G2454" s="134">
        <v>247</v>
      </c>
      <c r="H2454" s="171">
        <f>IFERROR((Table5[[#This Row],[_202340]]-Table5[[#This Row],[_201940]])/Table5[[#This Row],[_201940]]*1,"")</f>
        <v>0.47023809523809523</v>
      </c>
    </row>
    <row r="2455" spans="1:8" ht="28.5">
      <c r="A2455" s="132">
        <v>202222</v>
      </c>
      <c r="B2455" s="134" t="s">
        <v>1164</v>
      </c>
      <c r="C2455" s="134">
        <v>197</v>
      </c>
      <c r="D2455" s="134">
        <v>266</v>
      </c>
      <c r="E2455" s="134">
        <v>221</v>
      </c>
      <c r="F2455" s="134">
        <v>298</v>
      </c>
      <c r="G2455" s="134">
        <v>376</v>
      </c>
      <c r="H2455" s="171">
        <f>IFERROR((Table5[[#This Row],[_202340]]-Table5[[#This Row],[_201940]])/Table5[[#This Row],[_201940]]*1,"")</f>
        <v>0.90862944162436543</v>
      </c>
    </row>
    <row r="2456" spans="1:8" ht="28.5">
      <c r="A2456" s="132">
        <v>202222</v>
      </c>
      <c r="B2456" s="134" t="s">
        <v>1165</v>
      </c>
      <c r="C2456" s="134" t="s">
        <v>129</v>
      </c>
      <c r="D2456" s="134" t="s">
        <v>129</v>
      </c>
      <c r="E2456" s="134" t="s">
        <v>129</v>
      </c>
      <c r="F2456" s="134" t="s">
        <v>129</v>
      </c>
      <c r="G2456" s="134" t="s">
        <v>129</v>
      </c>
      <c r="H2456" s="171" t="str">
        <f>IFERROR((Table5[[#This Row],[_202340]]-Table5[[#This Row],[_201940]])/Table5[[#This Row],[_201940]]*1,"")</f>
        <v/>
      </c>
    </row>
    <row r="2457" spans="1:8">
      <c r="A2457" s="132">
        <v>202222</v>
      </c>
      <c r="B2457" s="134" t="s">
        <v>1141</v>
      </c>
      <c r="C2457" s="134">
        <v>365</v>
      </c>
      <c r="D2457" s="134">
        <v>429</v>
      </c>
      <c r="E2457" s="134">
        <v>380</v>
      </c>
      <c r="F2457" s="134">
        <v>485</v>
      </c>
      <c r="G2457" s="134">
        <v>623</v>
      </c>
      <c r="H2457" s="171">
        <f>IFERROR((Table5[[#This Row],[_202340]]-Table5[[#This Row],[_201940]])/Table5[[#This Row],[_201940]]*1,"")</f>
        <v>0.70684931506849313</v>
      </c>
    </row>
    <row r="2458" spans="1:8">
      <c r="A2458" s="132">
        <v>202222</v>
      </c>
      <c r="B2458" s="134" t="s">
        <v>1142</v>
      </c>
      <c r="C2458" s="134">
        <v>22</v>
      </c>
      <c r="D2458" s="134">
        <v>19</v>
      </c>
      <c r="E2458" s="134">
        <v>21</v>
      </c>
      <c r="F2458" s="134">
        <v>27</v>
      </c>
      <c r="G2458" s="134">
        <v>26</v>
      </c>
      <c r="H2458" s="171">
        <f>IFERROR((Table5[[#This Row],[_202340]]-Table5[[#This Row],[_201940]])/Table5[[#This Row],[_201940]]*1,"")</f>
        <v>0.18181818181818182</v>
      </c>
    </row>
    <row r="2459" spans="1:8">
      <c r="A2459" s="132">
        <v>202222</v>
      </c>
      <c r="B2459" s="134" t="s">
        <v>1143</v>
      </c>
      <c r="C2459" s="134">
        <v>167</v>
      </c>
      <c r="D2459" s="134">
        <v>159</v>
      </c>
      <c r="E2459" s="134">
        <v>151</v>
      </c>
      <c r="F2459" s="134">
        <v>189</v>
      </c>
      <c r="G2459" s="134">
        <v>243</v>
      </c>
      <c r="H2459" s="171">
        <f>IFERROR((Table5[[#This Row],[_202340]]-Table5[[#This Row],[_201940]])/Table5[[#This Row],[_201940]]*1,"")</f>
        <v>0.45508982035928142</v>
      </c>
    </row>
    <row r="2460" spans="1:8" ht="28.5">
      <c r="A2460" s="132">
        <v>202222</v>
      </c>
      <c r="B2460" s="134" t="s">
        <v>1166</v>
      </c>
      <c r="C2460" s="134">
        <v>216</v>
      </c>
      <c r="D2460" s="134">
        <v>301</v>
      </c>
      <c r="E2460" s="134">
        <v>250</v>
      </c>
      <c r="F2460" s="134">
        <v>316</v>
      </c>
      <c r="G2460" s="134">
        <v>405</v>
      </c>
      <c r="H2460" s="171">
        <f>IFERROR((Table5[[#This Row],[_202340]]-Table5[[#This Row],[_201940]])/Table5[[#This Row],[_201940]]*1,"")</f>
        <v>0.875</v>
      </c>
    </row>
    <row r="2461" spans="1:8" ht="28.5">
      <c r="A2461" s="132">
        <v>202222</v>
      </c>
      <c r="B2461" s="134" t="s">
        <v>1167</v>
      </c>
      <c r="C2461" s="134" t="s">
        <v>129</v>
      </c>
      <c r="D2461" s="134" t="s">
        <v>129</v>
      </c>
      <c r="E2461" s="134" t="s">
        <v>129</v>
      </c>
      <c r="F2461" s="134" t="s">
        <v>129</v>
      </c>
      <c r="G2461" s="134" t="s">
        <v>129</v>
      </c>
      <c r="H2461" s="171" t="str">
        <f>IFERROR((Table5[[#This Row],[_202340]]-Table5[[#This Row],[_201940]])/Table5[[#This Row],[_201940]]*1,"")</f>
        <v/>
      </c>
    </row>
    <row r="2462" spans="1:8">
      <c r="A2462" s="132">
        <v>202222</v>
      </c>
      <c r="B2462" s="134" t="s">
        <v>1146</v>
      </c>
      <c r="C2462" s="134">
        <v>383</v>
      </c>
      <c r="D2462" s="134">
        <v>460</v>
      </c>
      <c r="E2462" s="134">
        <v>401</v>
      </c>
      <c r="F2462" s="134">
        <v>505</v>
      </c>
      <c r="G2462" s="134">
        <v>648</v>
      </c>
      <c r="H2462" s="171">
        <f>IFERROR((Table5[[#This Row],[_202340]]-Table5[[#This Row],[_201940]])/Table5[[#This Row],[_201940]]*1,"")</f>
        <v>0.69190600522193213</v>
      </c>
    </row>
    <row r="2463" spans="1:8" ht="28.5">
      <c r="A2463" s="132">
        <v>202222</v>
      </c>
      <c r="B2463" s="134" t="s">
        <v>1147</v>
      </c>
      <c r="C2463" s="134">
        <v>18</v>
      </c>
      <c r="D2463" s="134">
        <v>20</v>
      </c>
      <c r="E2463" s="134">
        <v>19</v>
      </c>
      <c r="F2463" s="134">
        <v>12</v>
      </c>
      <c r="G2463" s="134">
        <v>23</v>
      </c>
      <c r="H2463" s="171">
        <f>IFERROR((Table5[[#This Row],[_202340]]-Table5[[#This Row],[_201940]])/Table5[[#This Row],[_201940]]*1,"")</f>
        <v>0.27777777777777779</v>
      </c>
    </row>
    <row r="2464" spans="1:8" ht="28.5">
      <c r="A2464" s="132">
        <v>202222</v>
      </c>
      <c r="B2464" s="134" t="s">
        <v>1148</v>
      </c>
      <c r="C2464" s="134">
        <v>668</v>
      </c>
      <c r="D2464" s="134">
        <v>1182</v>
      </c>
      <c r="E2464" s="134">
        <v>828</v>
      </c>
      <c r="F2464" s="134">
        <v>731</v>
      </c>
      <c r="G2464" s="134">
        <v>987</v>
      </c>
      <c r="H2464" s="171">
        <f>IFERROR((Table5[[#This Row],[_202340]]-Table5[[#This Row],[_201940]])/Table5[[#This Row],[_201940]]*1,"")</f>
        <v>0.47754491017964074</v>
      </c>
    </row>
    <row r="2465" spans="1:8" ht="28.5">
      <c r="A2465" s="132">
        <v>202222</v>
      </c>
      <c r="B2465" s="134" t="s">
        <v>1149</v>
      </c>
      <c r="C2465" s="134">
        <v>611</v>
      </c>
      <c r="D2465" s="134">
        <v>586</v>
      </c>
      <c r="E2465" s="134">
        <v>589</v>
      </c>
      <c r="F2465" s="134">
        <v>574</v>
      </c>
      <c r="G2465" s="134">
        <v>756</v>
      </c>
      <c r="H2465" s="171">
        <f>IFERROR((Table5[[#This Row],[_202340]]-Table5[[#This Row],[_201940]])/Table5[[#This Row],[_201940]]*1,"")</f>
        <v>0.23731587561374795</v>
      </c>
    </row>
    <row r="2466" spans="1:8" ht="28.5">
      <c r="A2466" s="132">
        <v>202222</v>
      </c>
      <c r="B2466" s="134" t="s">
        <v>1150</v>
      </c>
      <c r="C2466" s="134">
        <v>1297</v>
      </c>
      <c r="D2466" s="134">
        <v>1788</v>
      </c>
      <c r="E2466" s="134">
        <v>1436</v>
      </c>
      <c r="F2466" s="134">
        <v>1317</v>
      </c>
      <c r="G2466" s="134">
        <v>1766</v>
      </c>
      <c r="H2466" s="171">
        <f>IFERROR((Table5[[#This Row],[_202340]]-Table5[[#This Row],[_201940]])/Table5[[#This Row],[_201940]]*1,"")</f>
        <v>0.361603700848111</v>
      </c>
    </row>
    <row r="2467" spans="1:8">
      <c r="A2467" s="132">
        <v>202222</v>
      </c>
      <c r="B2467" s="134" t="s">
        <v>1151</v>
      </c>
      <c r="C2467" s="134">
        <v>23</v>
      </c>
      <c r="D2467" s="134">
        <v>20</v>
      </c>
      <c r="E2467" s="134">
        <v>22</v>
      </c>
      <c r="F2467" s="134">
        <v>28</v>
      </c>
      <c r="G2467" s="134">
        <v>27</v>
      </c>
      <c r="H2467" s="171">
        <f>IFERROR((Table5[[#This Row],[_202340]]-Table5[[#This Row],[_201940]])/Table5[[#This Row],[_201940]]*1,"")</f>
        <v>0.17391304347826086</v>
      </c>
    </row>
    <row r="2468" spans="1:8" ht="28.5">
      <c r="A2468" s="132">
        <v>202222</v>
      </c>
      <c r="B2468" s="134" t="s">
        <v>1152</v>
      </c>
      <c r="C2468" s="134">
        <v>41</v>
      </c>
      <c r="D2468" s="134">
        <v>53</v>
      </c>
      <c r="E2468" s="134">
        <v>46</v>
      </c>
      <c r="F2468" s="134">
        <v>41</v>
      </c>
      <c r="G2468" s="134">
        <v>42</v>
      </c>
      <c r="H2468" s="171">
        <f>IFERROR((Table5[[#This Row],[_202340]]-Table5[[#This Row],[_201940]])/Table5[[#This Row],[_201940]]*1,"")</f>
        <v>2.4390243902439025E-2</v>
      </c>
    </row>
    <row r="2469" spans="1:8" ht="28.5">
      <c r="A2469" s="132">
        <v>202222</v>
      </c>
      <c r="B2469" s="134" t="s">
        <v>1153</v>
      </c>
      <c r="C2469" s="134">
        <v>1</v>
      </c>
      <c r="D2469" s="134">
        <v>1</v>
      </c>
      <c r="E2469" s="134">
        <v>1</v>
      </c>
      <c r="F2469" s="134">
        <v>1</v>
      </c>
      <c r="G2469" s="134">
        <v>1</v>
      </c>
      <c r="H2469" s="171">
        <f>IFERROR((Table5[[#This Row],[_202340]]-Table5[[#This Row],[_201940]])/Table5[[#This Row],[_201940]]*1,"")</f>
        <v>0</v>
      </c>
    </row>
    <row r="2470" spans="1:8" ht="28.5">
      <c r="A2470" s="132">
        <v>202222</v>
      </c>
      <c r="B2470" s="134" t="s">
        <v>1154</v>
      </c>
      <c r="C2470" s="134">
        <v>40</v>
      </c>
      <c r="D2470" s="134">
        <v>53</v>
      </c>
      <c r="E2470" s="134">
        <v>45</v>
      </c>
      <c r="F2470" s="134">
        <v>40</v>
      </c>
      <c r="G2470" s="134">
        <v>41</v>
      </c>
      <c r="H2470" s="171">
        <f>IFERROR((Table5[[#This Row],[_202340]]-Table5[[#This Row],[_201940]])/Table5[[#This Row],[_201940]]*1,"")</f>
        <v>2.5000000000000001E-2</v>
      </c>
    </row>
    <row r="2471" spans="1:8" ht="28.5">
      <c r="A2471" s="132">
        <v>202222</v>
      </c>
      <c r="B2471" s="134" t="s">
        <v>1155</v>
      </c>
      <c r="C2471" s="134">
        <v>36</v>
      </c>
      <c r="D2471" s="134">
        <v>26</v>
      </c>
      <c r="E2471" s="134">
        <v>32</v>
      </c>
      <c r="F2471" s="134">
        <v>32</v>
      </c>
      <c r="G2471" s="134">
        <v>31</v>
      </c>
      <c r="H2471" s="171">
        <f>IFERROR((Table5[[#This Row],[_202340]]-Table5[[#This Row],[_201940]])/Table5[[#This Row],[_201940]]*1,"")</f>
        <v>-0.1388888888888889</v>
      </c>
    </row>
    <row r="2472" spans="1:8">
      <c r="A2472" s="132">
        <v>202356</v>
      </c>
      <c r="B2472" s="134" t="s">
        <v>1179</v>
      </c>
      <c r="C2472" s="134">
        <v>9721</v>
      </c>
      <c r="D2472" s="134">
        <v>10290</v>
      </c>
      <c r="E2472" s="134">
        <v>9999</v>
      </c>
      <c r="F2472" s="134">
        <v>1775</v>
      </c>
      <c r="G2472" s="134">
        <v>1669</v>
      </c>
      <c r="H2472" s="171">
        <f>IFERROR((Table5[[#This Row],[_202340]]-Table5[[#This Row],[_201940]])/Table5[[#This Row],[_201940]]*1,"")</f>
        <v>-0.82830984466618662</v>
      </c>
    </row>
    <row r="2473" spans="1:8">
      <c r="A2473" s="132">
        <v>202356</v>
      </c>
      <c r="B2473" s="134" t="s">
        <v>1131</v>
      </c>
      <c r="C2473" s="134">
        <v>9</v>
      </c>
      <c r="D2473" s="134">
        <v>5</v>
      </c>
      <c r="E2473" s="134">
        <v>7</v>
      </c>
      <c r="F2473" s="134">
        <v>3</v>
      </c>
      <c r="G2473" s="134">
        <v>2</v>
      </c>
      <c r="H2473" s="171">
        <f>IFERROR((Table5[[#This Row],[_202340]]-Table5[[#This Row],[_201940]])/Table5[[#This Row],[_201940]]*1,"")</f>
        <v>-0.77777777777777779</v>
      </c>
    </row>
    <row r="2474" spans="1:8">
      <c r="A2474" s="132">
        <v>202356</v>
      </c>
      <c r="B2474" s="134" t="s">
        <v>1132</v>
      </c>
      <c r="C2474" s="134">
        <v>9712</v>
      </c>
      <c r="D2474" s="134">
        <v>10285</v>
      </c>
      <c r="E2474" s="134">
        <v>9992</v>
      </c>
      <c r="F2474" s="134">
        <v>1772</v>
      </c>
      <c r="G2474" s="134">
        <v>1667</v>
      </c>
      <c r="H2474" s="171">
        <f>IFERROR((Table5[[#This Row],[_202340]]-Table5[[#This Row],[_201940]])/Table5[[#This Row],[_201940]]*1,"")</f>
        <v>-0.82835667215815489</v>
      </c>
    </row>
    <row r="2475" spans="1:8">
      <c r="A2475" s="132">
        <v>202356</v>
      </c>
      <c r="B2475" s="134" t="s">
        <v>1133</v>
      </c>
      <c r="C2475" s="134">
        <v>384</v>
      </c>
      <c r="D2475" s="134">
        <v>95</v>
      </c>
      <c r="E2475" s="134">
        <v>93</v>
      </c>
      <c r="F2475" s="134">
        <v>66</v>
      </c>
      <c r="G2475" s="134">
        <v>83</v>
      </c>
      <c r="H2475" s="171">
        <f>IFERROR((Table5[[#This Row],[_202340]]-Table5[[#This Row],[_201940]])/Table5[[#This Row],[_201940]]*1,"")</f>
        <v>-0.78385416666666663</v>
      </c>
    </row>
    <row r="2476" spans="1:8" ht="28.5">
      <c r="A2476" s="132">
        <v>202356</v>
      </c>
      <c r="B2476" s="134" t="s">
        <v>1162</v>
      </c>
      <c r="C2476" s="134">
        <v>1906</v>
      </c>
      <c r="D2476" s="134">
        <v>2281</v>
      </c>
      <c r="E2476" s="134">
        <v>2450</v>
      </c>
      <c r="F2476" s="134">
        <v>170</v>
      </c>
      <c r="G2476" s="134">
        <v>177</v>
      </c>
      <c r="H2476" s="171">
        <f>IFERROR((Table5[[#This Row],[_202340]]-Table5[[#This Row],[_201940]])/Table5[[#This Row],[_201940]]*1,"")</f>
        <v>-0.90713536201469047</v>
      </c>
    </row>
    <row r="2477" spans="1:8" ht="28.5">
      <c r="A2477" s="132">
        <v>202356</v>
      </c>
      <c r="B2477" s="134" t="s">
        <v>1163</v>
      </c>
      <c r="C2477" s="134" t="s">
        <v>129</v>
      </c>
      <c r="D2477" s="134" t="s">
        <v>129</v>
      </c>
      <c r="E2477" s="134" t="s">
        <v>129</v>
      </c>
      <c r="F2477" s="134" t="s">
        <v>129</v>
      </c>
      <c r="G2477" s="134" t="s">
        <v>129</v>
      </c>
      <c r="H2477" s="171" t="str">
        <f>IFERROR((Table5[[#This Row],[_202340]]-Table5[[#This Row],[_201940]])/Table5[[#This Row],[_201940]]*1,"")</f>
        <v/>
      </c>
    </row>
    <row r="2478" spans="1:8">
      <c r="A2478" s="132">
        <v>202356</v>
      </c>
      <c r="B2478" s="134" t="s">
        <v>1136</v>
      </c>
      <c r="C2478" s="134">
        <v>2290</v>
      </c>
      <c r="D2478" s="134">
        <v>2376</v>
      </c>
      <c r="E2478" s="134">
        <v>2543</v>
      </c>
      <c r="F2478" s="134">
        <v>236</v>
      </c>
      <c r="G2478" s="134">
        <v>260</v>
      </c>
      <c r="H2478" s="171">
        <f>IFERROR((Table5[[#This Row],[_202340]]-Table5[[#This Row],[_201940]])/Table5[[#This Row],[_201940]]*1,"")</f>
        <v>-0.88646288209606983</v>
      </c>
    </row>
    <row r="2479" spans="1:8">
      <c r="A2479" s="132">
        <v>202356</v>
      </c>
      <c r="B2479" s="134" t="s">
        <v>1137</v>
      </c>
      <c r="C2479" s="134">
        <v>24</v>
      </c>
      <c r="D2479" s="134">
        <v>23</v>
      </c>
      <c r="E2479" s="134">
        <v>25</v>
      </c>
      <c r="F2479" s="134">
        <v>13</v>
      </c>
      <c r="G2479" s="134">
        <v>16</v>
      </c>
      <c r="H2479" s="171">
        <f>IFERROR((Table5[[#This Row],[_202340]]-Table5[[#This Row],[_201940]])/Table5[[#This Row],[_201940]]*1,"")</f>
        <v>-0.33333333333333331</v>
      </c>
    </row>
    <row r="2480" spans="1:8">
      <c r="A2480" s="132">
        <v>202356</v>
      </c>
      <c r="B2480" s="134" t="s">
        <v>1138</v>
      </c>
      <c r="C2480" s="134">
        <v>475</v>
      </c>
      <c r="D2480" s="134">
        <v>110</v>
      </c>
      <c r="E2480" s="134">
        <v>103</v>
      </c>
      <c r="F2480" s="134">
        <v>78</v>
      </c>
      <c r="G2480" s="134">
        <v>86</v>
      </c>
      <c r="H2480" s="171">
        <f>IFERROR((Table5[[#This Row],[_202340]]-Table5[[#This Row],[_201940]])/Table5[[#This Row],[_201940]]*1,"")</f>
        <v>-0.81894736842105265</v>
      </c>
    </row>
    <row r="2481" spans="1:8" ht="28.5">
      <c r="A2481" s="132">
        <v>202356</v>
      </c>
      <c r="B2481" s="134" t="s">
        <v>1164</v>
      </c>
      <c r="C2481" s="134">
        <v>2301</v>
      </c>
      <c r="D2481" s="134">
        <v>2791</v>
      </c>
      <c r="E2481" s="134">
        <v>2910</v>
      </c>
      <c r="F2481" s="134">
        <v>233</v>
      </c>
      <c r="G2481" s="134">
        <v>243</v>
      </c>
      <c r="H2481" s="171">
        <f>IFERROR((Table5[[#This Row],[_202340]]-Table5[[#This Row],[_201940]])/Table5[[#This Row],[_201940]]*1,"")</f>
        <v>-0.894393741851369</v>
      </c>
    </row>
    <row r="2482" spans="1:8" ht="28.5">
      <c r="A2482" s="132">
        <v>202356</v>
      </c>
      <c r="B2482" s="134" t="s">
        <v>1165</v>
      </c>
      <c r="C2482" s="134" t="s">
        <v>129</v>
      </c>
      <c r="D2482" s="134" t="s">
        <v>129</v>
      </c>
      <c r="E2482" s="134" t="s">
        <v>129</v>
      </c>
      <c r="F2482" s="134" t="s">
        <v>129</v>
      </c>
      <c r="G2482" s="134" t="s">
        <v>129</v>
      </c>
      <c r="H2482" s="171" t="str">
        <f>IFERROR((Table5[[#This Row],[_202340]]-Table5[[#This Row],[_201940]])/Table5[[#This Row],[_201940]]*1,"")</f>
        <v/>
      </c>
    </row>
    <row r="2483" spans="1:8">
      <c r="A2483" s="132">
        <v>202356</v>
      </c>
      <c r="B2483" s="134" t="s">
        <v>1141</v>
      </c>
      <c r="C2483" s="134">
        <v>2776</v>
      </c>
      <c r="D2483" s="134">
        <v>2901</v>
      </c>
      <c r="E2483" s="134">
        <v>3013</v>
      </c>
      <c r="F2483" s="134">
        <v>311</v>
      </c>
      <c r="G2483" s="134">
        <v>329</v>
      </c>
      <c r="H2483" s="171">
        <f>IFERROR((Table5[[#This Row],[_202340]]-Table5[[#This Row],[_201940]])/Table5[[#This Row],[_201940]]*1,"")</f>
        <v>-0.88148414985590773</v>
      </c>
    </row>
    <row r="2484" spans="1:8">
      <c r="A2484" s="132">
        <v>202356</v>
      </c>
      <c r="B2484" s="134" t="s">
        <v>1142</v>
      </c>
      <c r="C2484" s="134">
        <v>29</v>
      </c>
      <c r="D2484" s="134">
        <v>28</v>
      </c>
      <c r="E2484" s="134">
        <v>30</v>
      </c>
      <c r="F2484" s="134">
        <v>18</v>
      </c>
      <c r="G2484" s="134">
        <v>20</v>
      </c>
      <c r="H2484" s="171">
        <f>IFERROR((Table5[[#This Row],[_202340]]-Table5[[#This Row],[_201940]])/Table5[[#This Row],[_201940]]*1,"")</f>
        <v>-0.31034482758620691</v>
      </c>
    </row>
    <row r="2485" spans="1:8">
      <c r="A2485" s="132">
        <v>202356</v>
      </c>
      <c r="B2485" s="134" t="s">
        <v>1143</v>
      </c>
      <c r="C2485" s="134">
        <v>520</v>
      </c>
      <c r="D2485" s="134">
        <v>115</v>
      </c>
      <c r="E2485" s="134">
        <v>107</v>
      </c>
      <c r="F2485" s="134">
        <v>80</v>
      </c>
      <c r="G2485" s="134">
        <v>87</v>
      </c>
      <c r="H2485" s="171">
        <f>IFERROR((Table5[[#This Row],[_202340]]-Table5[[#This Row],[_201940]])/Table5[[#This Row],[_201940]]*1,"")</f>
        <v>-0.83269230769230773</v>
      </c>
    </row>
    <row r="2486" spans="1:8" ht="28.5">
      <c r="A2486" s="132">
        <v>202356</v>
      </c>
      <c r="B2486" s="134" t="s">
        <v>1166</v>
      </c>
      <c r="C2486" s="134">
        <v>2471</v>
      </c>
      <c r="D2486" s="134">
        <v>3029</v>
      </c>
      <c r="E2486" s="134">
        <v>3114</v>
      </c>
      <c r="F2486" s="134">
        <v>255</v>
      </c>
      <c r="G2486" s="134">
        <v>253</v>
      </c>
      <c r="H2486" s="171">
        <f>IFERROR((Table5[[#This Row],[_202340]]-Table5[[#This Row],[_201940]])/Table5[[#This Row],[_201940]]*1,"")</f>
        <v>-0.89761230271145287</v>
      </c>
    </row>
    <row r="2487" spans="1:8" ht="28.5">
      <c r="A2487" s="132">
        <v>202356</v>
      </c>
      <c r="B2487" s="134" t="s">
        <v>1167</v>
      </c>
      <c r="C2487" s="134" t="s">
        <v>129</v>
      </c>
      <c r="D2487" s="134" t="s">
        <v>129</v>
      </c>
      <c r="E2487" s="134" t="s">
        <v>129</v>
      </c>
      <c r="F2487" s="134" t="s">
        <v>129</v>
      </c>
      <c r="G2487" s="134" t="s">
        <v>129</v>
      </c>
      <c r="H2487" s="171" t="str">
        <f>IFERROR((Table5[[#This Row],[_202340]]-Table5[[#This Row],[_201940]])/Table5[[#This Row],[_201940]]*1,"")</f>
        <v/>
      </c>
    </row>
    <row r="2488" spans="1:8">
      <c r="A2488" s="132">
        <v>202356</v>
      </c>
      <c r="B2488" s="134" t="s">
        <v>1146</v>
      </c>
      <c r="C2488" s="134">
        <v>2991</v>
      </c>
      <c r="D2488" s="134">
        <v>3144</v>
      </c>
      <c r="E2488" s="134">
        <v>3221</v>
      </c>
      <c r="F2488" s="134">
        <v>335</v>
      </c>
      <c r="G2488" s="134">
        <v>340</v>
      </c>
      <c r="H2488" s="171">
        <f>IFERROR((Table5[[#This Row],[_202340]]-Table5[[#This Row],[_201940]])/Table5[[#This Row],[_201940]]*1,"")</f>
        <v>-0.88632564359745902</v>
      </c>
    </row>
    <row r="2489" spans="1:8" ht="28.5">
      <c r="A2489" s="132">
        <v>202356</v>
      </c>
      <c r="B2489" s="134" t="s">
        <v>1147</v>
      </c>
      <c r="C2489" s="134">
        <v>304</v>
      </c>
      <c r="D2489" s="134">
        <v>281</v>
      </c>
      <c r="E2489" s="134">
        <v>276</v>
      </c>
      <c r="F2489" s="134">
        <v>22</v>
      </c>
      <c r="G2489" s="134">
        <v>15</v>
      </c>
      <c r="H2489" s="171">
        <f>IFERROR((Table5[[#This Row],[_202340]]-Table5[[#This Row],[_201940]])/Table5[[#This Row],[_201940]]*1,"")</f>
        <v>-0.95065789473684215</v>
      </c>
    </row>
    <row r="2490" spans="1:8" ht="28.5">
      <c r="A2490" s="132">
        <v>202356</v>
      </c>
      <c r="B2490" s="134" t="s">
        <v>1148</v>
      </c>
      <c r="C2490" s="134">
        <v>3276</v>
      </c>
      <c r="D2490" s="134">
        <v>3259</v>
      </c>
      <c r="E2490" s="134">
        <v>3388</v>
      </c>
      <c r="F2490" s="134">
        <v>484</v>
      </c>
      <c r="G2490" s="134">
        <v>423</v>
      </c>
      <c r="H2490" s="171">
        <f>IFERROR((Table5[[#This Row],[_202340]]-Table5[[#This Row],[_201940]])/Table5[[#This Row],[_201940]]*1,"")</f>
        <v>-0.87087912087912089</v>
      </c>
    </row>
    <row r="2491" spans="1:8" ht="28.5">
      <c r="A2491" s="132">
        <v>202356</v>
      </c>
      <c r="B2491" s="134" t="s">
        <v>1149</v>
      </c>
      <c r="C2491" s="134">
        <v>3141</v>
      </c>
      <c r="D2491" s="134">
        <v>3601</v>
      </c>
      <c r="E2491" s="134">
        <v>3107</v>
      </c>
      <c r="F2491" s="134">
        <v>931</v>
      </c>
      <c r="G2491" s="134">
        <v>889</v>
      </c>
      <c r="H2491" s="171">
        <f>IFERROR((Table5[[#This Row],[_202340]]-Table5[[#This Row],[_201940]])/Table5[[#This Row],[_201940]]*1,"")</f>
        <v>-0.71696911811524988</v>
      </c>
    </row>
    <row r="2492" spans="1:8" ht="28.5">
      <c r="A2492" s="132">
        <v>202356</v>
      </c>
      <c r="B2492" s="134" t="s">
        <v>1150</v>
      </c>
      <c r="C2492" s="134">
        <v>6721</v>
      </c>
      <c r="D2492" s="134">
        <v>7141</v>
      </c>
      <c r="E2492" s="134">
        <v>6771</v>
      </c>
      <c r="F2492" s="134">
        <v>1437</v>
      </c>
      <c r="G2492" s="134">
        <v>1327</v>
      </c>
      <c r="H2492" s="171">
        <f>IFERROR((Table5[[#This Row],[_202340]]-Table5[[#This Row],[_201940]])/Table5[[#This Row],[_201940]]*1,"")</f>
        <v>-0.8025591429846749</v>
      </c>
    </row>
    <row r="2493" spans="1:8">
      <c r="A2493" s="132">
        <v>202356</v>
      </c>
      <c r="B2493" s="134" t="s">
        <v>1151</v>
      </c>
      <c r="C2493" s="134">
        <v>31</v>
      </c>
      <c r="D2493" s="134">
        <v>31</v>
      </c>
      <c r="E2493" s="134">
        <v>32</v>
      </c>
      <c r="F2493" s="134">
        <v>19</v>
      </c>
      <c r="G2493" s="134">
        <v>20</v>
      </c>
      <c r="H2493" s="171">
        <f>IFERROR((Table5[[#This Row],[_202340]]-Table5[[#This Row],[_201940]])/Table5[[#This Row],[_201940]]*1,"")</f>
        <v>-0.35483870967741937</v>
      </c>
    </row>
    <row r="2494" spans="1:8" ht="28.5">
      <c r="A2494" s="132">
        <v>202356</v>
      </c>
      <c r="B2494" s="134" t="s">
        <v>1152</v>
      </c>
      <c r="C2494" s="134">
        <v>37</v>
      </c>
      <c r="D2494" s="134">
        <v>34</v>
      </c>
      <c r="E2494" s="134">
        <v>37</v>
      </c>
      <c r="F2494" s="134">
        <v>29</v>
      </c>
      <c r="G2494" s="134">
        <v>26</v>
      </c>
      <c r="H2494" s="171">
        <f>IFERROR((Table5[[#This Row],[_202340]]-Table5[[#This Row],[_201940]])/Table5[[#This Row],[_201940]]*1,"")</f>
        <v>-0.29729729729729731</v>
      </c>
    </row>
    <row r="2495" spans="1:8" ht="28.5">
      <c r="A2495" s="132">
        <v>202356</v>
      </c>
      <c r="B2495" s="134" t="s">
        <v>1153</v>
      </c>
      <c r="C2495" s="134">
        <v>3</v>
      </c>
      <c r="D2495" s="134">
        <v>3</v>
      </c>
      <c r="E2495" s="134">
        <v>3</v>
      </c>
      <c r="F2495" s="134">
        <v>1</v>
      </c>
      <c r="G2495" s="134">
        <v>1</v>
      </c>
      <c r="H2495" s="171">
        <f>IFERROR((Table5[[#This Row],[_202340]]-Table5[[#This Row],[_201940]])/Table5[[#This Row],[_201940]]*1,"")</f>
        <v>-0.66666666666666663</v>
      </c>
    </row>
    <row r="2496" spans="1:8" ht="28.5">
      <c r="A2496" s="132">
        <v>202356</v>
      </c>
      <c r="B2496" s="134" t="s">
        <v>1154</v>
      </c>
      <c r="C2496" s="134">
        <v>34</v>
      </c>
      <c r="D2496" s="134">
        <v>32</v>
      </c>
      <c r="E2496" s="134">
        <v>34</v>
      </c>
      <c r="F2496" s="134">
        <v>27</v>
      </c>
      <c r="G2496" s="134">
        <v>25</v>
      </c>
      <c r="H2496" s="171">
        <f>IFERROR((Table5[[#This Row],[_202340]]-Table5[[#This Row],[_201940]])/Table5[[#This Row],[_201940]]*1,"")</f>
        <v>-0.26470588235294118</v>
      </c>
    </row>
    <row r="2497" spans="1:8" ht="28.5">
      <c r="A2497" s="132">
        <v>202356</v>
      </c>
      <c r="B2497" s="134" t="s">
        <v>1155</v>
      </c>
      <c r="C2497" s="134">
        <v>32</v>
      </c>
      <c r="D2497" s="134">
        <v>35</v>
      </c>
      <c r="E2497" s="134">
        <v>31</v>
      </c>
      <c r="F2497" s="134">
        <v>53</v>
      </c>
      <c r="G2497" s="134">
        <v>53</v>
      </c>
      <c r="H2497" s="171">
        <f>IFERROR((Table5[[#This Row],[_202340]]-Table5[[#This Row],[_201940]])/Table5[[#This Row],[_201940]]*1,"")</f>
        <v>0.65625</v>
      </c>
    </row>
    <row r="2498" spans="1:8">
      <c r="A2498" s="132">
        <v>203748</v>
      </c>
      <c r="B2498" s="134" t="s">
        <v>1179</v>
      </c>
      <c r="C2498" s="134">
        <v>1054</v>
      </c>
      <c r="D2498" s="134">
        <v>979</v>
      </c>
      <c r="E2498" s="134">
        <v>887</v>
      </c>
      <c r="F2498" s="134">
        <v>756</v>
      </c>
      <c r="G2498" s="134">
        <v>627</v>
      </c>
      <c r="H2498" s="171">
        <f>IFERROR((Table5[[#This Row],[_202340]]-Table5[[#This Row],[_201940]])/Table5[[#This Row],[_201940]]*1,"")</f>
        <v>-0.40512333965844405</v>
      </c>
    </row>
    <row r="2499" spans="1:8">
      <c r="A2499" s="132">
        <v>203748</v>
      </c>
      <c r="B2499" s="134" t="s">
        <v>1131</v>
      </c>
      <c r="C2499" s="134">
        <v>0</v>
      </c>
      <c r="D2499" s="134">
        <v>0</v>
      </c>
      <c r="E2499" s="134">
        <v>3</v>
      </c>
      <c r="F2499" s="134">
        <v>0</v>
      </c>
      <c r="G2499" s="134">
        <v>0</v>
      </c>
      <c r="H2499" s="171" t="str">
        <f>IFERROR((Table5[[#This Row],[_202340]]-Table5[[#This Row],[_201940]])/Table5[[#This Row],[_201940]]*1,"")</f>
        <v/>
      </c>
    </row>
    <row r="2500" spans="1:8">
      <c r="A2500" s="132">
        <v>203748</v>
      </c>
      <c r="B2500" s="134" t="s">
        <v>1132</v>
      </c>
      <c r="C2500" s="134">
        <v>1054</v>
      </c>
      <c r="D2500" s="134">
        <v>979</v>
      </c>
      <c r="E2500" s="134">
        <v>884</v>
      </c>
      <c r="F2500" s="134">
        <v>756</v>
      </c>
      <c r="G2500" s="134">
        <v>627</v>
      </c>
      <c r="H2500" s="171">
        <f>IFERROR((Table5[[#This Row],[_202340]]-Table5[[#This Row],[_201940]])/Table5[[#This Row],[_201940]]*1,"")</f>
        <v>-0.40512333965844405</v>
      </c>
    </row>
    <row r="2501" spans="1:8">
      <c r="A2501" s="132">
        <v>203748</v>
      </c>
      <c r="B2501" s="134" t="s">
        <v>1133</v>
      </c>
      <c r="C2501" s="134">
        <v>9</v>
      </c>
      <c r="D2501" s="134">
        <v>17</v>
      </c>
      <c r="E2501" s="134">
        <v>11</v>
      </c>
      <c r="F2501" s="134">
        <v>12</v>
      </c>
      <c r="G2501" s="134">
        <v>19</v>
      </c>
      <c r="H2501" s="171">
        <f>IFERROR((Table5[[#This Row],[_202340]]-Table5[[#This Row],[_201940]])/Table5[[#This Row],[_201940]]*1,"")</f>
        <v>1.1111111111111112</v>
      </c>
    </row>
    <row r="2502" spans="1:8" ht="28.5">
      <c r="A2502" s="132">
        <v>203748</v>
      </c>
      <c r="B2502" s="134" t="s">
        <v>1162</v>
      </c>
      <c r="C2502" s="134">
        <v>119</v>
      </c>
      <c r="D2502" s="134">
        <v>123</v>
      </c>
      <c r="E2502" s="134">
        <v>111</v>
      </c>
      <c r="F2502" s="134">
        <v>110</v>
      </c>
      <c r="G2502" s="134">
        <v>87</v>
      </c>
      <c r="H2502" s="171">
        <f>IFERROR((Table5[[#This Row],[_202340]]-Table5[[#This Row],[_201940]])/Table5[[#This Row],[_201940]]*1,"")</f>
        <v>-0.26890756302521007</v>
      </c>
    </row>
    <row r="2503" spans="1:8" ht="28.5">
      <c r="A2503" s="132">
        <v>203748</v>
      </c>
      <c r="B2503" s="134" t="s">
        <v>1163</v>
      </c>
      <c r="C2503" s="134">
        <v>0</v>
      </c>
      <c r="D2503" s="134">
        <v>0</v>
      </c>
      <c r="E2503" s="134">
        <v>0</v>
      </c>
      <c r="F2503" s="134">
        <v>0</v>
      </c>
      <c r="G2503" s="134">
        <v>0</v>
      </c>
      <c r="H2503" s="171" t="str">
        <f>IFERROR((Table5[[#This Row],[_202340]]-Table5[[#This Row],[_201940]])/Table5[[#This Row],[_201940]]*1,"")</f>
        <v/>
      </c>
    </row>
    <row r="2504" spans="1:8">
      <c r="A2504" s="132">
        <v>203748</v>
      </c>
      <c r="B2504" s="134" t="s">
        <v>1136</v>
      </c>
      <c r="C2504" s="134">
        <v>128</v>
      </c>
      <c r="D2504" s="134">
        <v>140</v>
      </c>
      <c r="E2504" s="134">
        <v>122</v>
      </c>
      <c r="F2504" s="134">
        <v>122</v>
      </c>
      <c r="G2504" s="134">
        <v>106</v>
      </c>
      <c r="H2504" s="171">
        <f>IFERROR((Table5[[#This Row],[_202340]]-Table5[[#This Row],[_201940]])/Table5[[#This Row],[_201940]]*1,"")</f>
        <v>-0.171875</v>
      </c>
    </row>
    <row r="2505" spans="1:8">
      <c r="A2505" s="132">
        <v>203748</v>
      </c>
      <c r="B2505" s="134" t="s">
        <v>1137</v>
      </c>
      <c r="C2505" s="134">
        <v>12</v>
      </c>
      <c r="D2505" s="134">
        <v>14</v>
      </c>
      <c r="E2505" s="134">
        <v>14</v>
      </c>
      <c r="F2505" s="134">
        <v>16</v>
      </c>
      <c r="G2505" s="134">
        <v>17</v>
      </c>
      <c r="H2505" s="171">
        <f>IFERROR((Table5[[#This Row],[_202340]]-Table5[[#This Row],[_201940]])/Table5[[#This Row],[_201940]]*1,"")</f>
        <v>0.41666666666666669</v>
      </c>
    </row>
    <row r="2506" spans="1:8">
      <c r="A2506" s="132">
        <v>203748</v>
      </c>
      <c r="B2506" s="134" t="s">
        <v>1138</v>
      </c>
      <c r="C2506" s="134">
        <v>9</v>
      </c>
      <c r="D2506" s="134">
        <v>18</v>
      </c>
      <c r="E2506" s="134">
        <v>12</v>
      </c>
      <c r="F2506" s="134">
        <v>15</v>
      </c>
      <c r="G2506" s="134">
        <v>19</v>
      </c>
      <c r="H2506" s="171">
        <f>IFERROR((Table5[[#This Row],[_202340]]-Table5[[#This Row],[_201940]])/Table5[[#This Row],[_201940]]*1,"")</f>
        <v>1.1111111111111112</v>
      </c>
    </row>
    <row r="2507" spans="1:8" ht="28.5">
      <c r="A2507" s="132">
        <v>203748</v>
      </c>
      <c r="B2507" s="134" t="s">
        <v>1164</v>
      </c>
      <c r="C2507" s="134">
        <v>154</v>
      </c>
      <c r="D2507" s="134">
        <v>166</v>
      </c>
      <c r="E2507" s="134">
        <v>146</v>
      </c>
      <c r="F2507" s="134">
        <v>137</v>
      </c>
      <c r="G2507" s="134">
        <v>102</v>
      </c>
      <c r="H2507" s="171">
        <f>IFERROR((Table5[[#This Row],[_202340]]-Table5[[#This Row],[_201940]])/Table5[[#This Row],[_201940]]*1,"")</f>
        <v>-0.33766233766233766</v>
      </c>
    </row>
    <row r="2508" spans="1:8" ht="28.5">
      <c r="A2508" s="132">
        <v>203748</v>
      </c>
      <c r="B2508" s="134" t="s">
        <v>1165</v>
      </c>
      <c r="C2508" s="134">
        <v>0</v>
      </c>
      <c r="D2508" s="134">
        <v>0</v>
      </c>
      <c r="E2508" s="134">
        <v>0</v>
      </c>
      <c r="F2508" s="134">
        <v>0</v>
      </c>
      <c r="G2508" s="134">
        <v>0</v>
      </c>
      <c r="H2508" s="171" t="str">
        <f>IFERROR((Table5[[#This Row],[_202340]]-Table5[[#This Row],[_201940]])/Table5[[#This Row],[_201940]]*1,"")</f>
        <v/>
      </c>
    </row>
    <row r="2509" spans="1:8">
      <c r="A2509" s="132">
        <v>203748</v>
      </c>
      <c r="B2509" s="134" t="s">
        <v>1141</v>
      </c>
      <c r="C2509" s="134">
        <v>163</v>
      </c>
      <c r="D2509" s="134">
        <v>184</v>
      </c>
      <c r="E2509" s="134">
        <v>158</v>
      </c>
      <c r="F2509" s="134">
        <v>152</v>
      </c>
      <c r="G2509" s="134">
        <v>121</v>
      </c>
      <c r="H2509" s="171">
        <f>IFERROR((Table5[[#This Row],[_202340]]-Table5[[#This Row],[_201940]])/Table5[[#This Row],[_201940]]*1,"")</f>
        <v>-0.25766871165644173</v>
      </c>
    </row>
    <row r="2510" spans="1:8">
      <c r="A2510" s="132">
        <v>203748</v>
      </c>
      <c r="B2510" s="134" t="s">
        <v>1142</v>
      </c>
      <c r="C2510" s="134">
        <v>15</v>
      </c>
      <c r="D2510" s="134">
        <v>19</v>
      </c>
      <c r="E2510" s="134">
        <v>18</v>
      </c>
      <c r="F2510" s="134">
        <v>20</v>
      </c>
      <c r="G2510" s="134">
        <v>19</v>
      </c>
      <c r="H2510" s="171">
        <f>IFERROR((Table5[[#This Row],[_202340]]-Table5[[#This Row],[_201940]])/Table5[[#This Row],[_201940]]*1,"")</f>
        <v>0.26666666666666666</v>
      </c>
    </row>
    <row r="2511" spans="1:8">
      <c r="A2511" s="132">
        <v>203748</v>
      </c>
      <c r="B2511" s="134" t="s">
        <v>1143</v>
      </c>
      <c r="C2511" s="134">
        <v>9</v>
      </c>
      <c r="D2511" s="134">
        <v>20</v>
      </c>
      <c r="E2511" s="134">
        <v>13</v>
      </c>
      <c r="F2511" s="134">
        <v>23</v>
      </c>
      <c r="G2511" s="134">
        <v>23</v>
      </c>
      <c r="H2511" s="171">
        <f>IFERROR((Table5[[#This Row],[_202340]]-Table5[[#This Row],[_201940]])/Table5[[#This Row],[_201940]]*1,"")</f>
        <v>1.5555555555555556</v>
      </c>
    </row>
    <row r="2512" spans="1:8" ht="28.5">
      <c r="A2512" s="132">
        <v>203748</v>
      </c>
      <c r="B2512" s="134" t="s">
        <v>1166</v>
      </c>
      <c r="C2512" s="134">
        <v>175</v>
      </c>
      <c r="D2512" s="134">
        <v>183</v>
      </c>
      <c r="E2512" s="134">
        <v>158</v>
      </c>
      <c r="F2512" s="134">
        <v>142</v>
      </c>
      <c r="G2512" s="134">
        <v>108</v>
      </c>
      <c r="H2512" s="171">
        <f>IFERROR((Table5[[#This Row],[_202340]]-Table5[[#This Row],[_201940]])/Table5[[#This Row],[_201940]]*1,"")</f>
        <v>-0.38285714285714284</v>
      </c>
    </row>
    <row r="2513" spans="1:8" ht="28.5">
      <c r="A2513" s="132">
        <v>203748</v>
      </c>
      <c r="B2513" s="134" t="s">
        <v>1167</v>
      </c>
      <c r="C2513" s="134">
        <v>0</v>
      </c>
      <c r="D2513" s="134">
        <v>0</v>
      </c>
      <c r="E2513" s="134">
        <v>0</v>
      </c>
      <c r="F2513" s="134">
        <v>0</v>
      </c>
      <c r="G2513" s="134">
        <v>0</v>
      </c>
      <c r="H2513" s="171" t="str">
        <f>IFERROR((Table5[[#This Row],[_202340]]-Table5[[#This Row],[_201940]])/Table5[[#This Row],[_201940]]*1,"")</f>
        <v/>
      </c>
    </row>
    <row r="2514" spans="1:8">
      <c r="A2514" s="132">
        <v>203748</v>
      </c>
      <c r="B2514" s="134" t="s">
        <v>1146</v>
      </c>
      <c r="C2514" s="134">
        <v>184</v>
      </c>
      <c r="D2514" s="134">
        <v>203</v>
      </c>
      <c r="E2514" s="134">
        <v>171</v>
      </c>
      <c r="F2514" s="134">
        <v>165</v>
      </c>
      <c r="G2514" s="134">
        <v>131</v>
      </c>
      <c r="H2514" s="171">
        <f>IFERROR((Table5[[#This Row],[_202340]]-Table5[[#This Row],[_201940]])/Table5[[#This Row],[_201940]]*1,"")</f>
        <v>-0.28804347826086957</v>
      </c>
    </row>
    <row r="2515" spans="1:8" ht="28.5">
      <c r="A2515" s="132">
        <v>203748</v>
      </c>
      <c r="B2515" s="134" t="s">
        <v>1147</v>
      </c>
      <c r="C2515" s="134">
        <v>16</v>
      </c>
      <c r="D2515" s="134">
        <v>21</v>
      </c>
      <c r="E2515" s="134">
        <v>12</v>
      </c>
      <c r="F2515" s="134">
        <v>2</v>
      </c>
      <c r="G2515" s="134">
        <v>1</v>
      </c>
      <c r="H2515" s="171">
        <f>IFERROR((Table5[[#This Row],[_202340]]-Table5[[#This Row],[_201940]])/Table5[[#This Row],[_201940]]*1,"")</f>
        <v>-0.9375</v>
      </c>
    </row>
    <row r="2516" spans="1:8" ht="28.5">
      <c r="A2516" s="132">
        <v>203748</v>
      </c>
      <c r="B2516" s="134" t="s">
        <v>1148</v>
      </c>
      <c r="C2516" s="134">
        <v>351</v>
      </c>
      <c r="D2516" s="134">
        <v>310</v>
      </c>
      <c r="E2516" s="134">
        <v>338</v>
      </c>
      <c r="F2516" s="134">
        <v>308</v>
      </c>
      <c r="G2516" s="134">
        <v>228</v>
      </c>
      <c r="H2516" s="171">
        <f>IFERROR((Table5[[#This Row],[_202340]]-Table5[[#This Row],[_201940]])/Table5[[#This Row],[_201940]]*1,"")</f>
        <v>-0.3504273504273504</v>
      </c>
    </row>
    <row r="2517" spans="1:8" ht="28.5">
      <c r="A2517" s="132">
        <v>203748</v>
      </c>
      <c r="B2517" s="134" t="s">
        <v>1149</v>
      </c>
      <c r="C2517" s="134">
        <v>503</v>
      </c>
      <c r="D2517" s="134">
        <v>445</v>
      </c>
      <c r="E2517" s="134">
        <v>363</v>
      </c>
      <c r="F2517" s="134">
        <v>281</v>
      </c>
      <c r="G2517" s="134">
        <v>267</v>
      </c>
      <c r="H2517" s="171">
        <f>IFERROR((Table5[[#This Row],[_202340]]-Table5[[#This Row],[_201940]])/Table5[[#This Row],[_201940]]*1,"")</f>
        <v>-0.46918489065606361</v>
      </c>
    </row>
    <row r="2518" spans="1:8" ht="28.5">
      <c r="A2518" s="132">
        <v>203748</v>
      </c>
      <c r="B2518" s="134" t="s">
        <v>1150</v>
      </c>
      <c r="C2518" s="134">
        <v>870</v>
      </c>
      <c r="D2518" s="134">
        <v>776</v>
      </c>
      <c r="E2518" s="134">
        <v>713</v>
      </c>
      <c r="F2518" s="134">
        <v>591</v>
      </c>
      <c r="G2518" s="134">
        <v>496</v>
      </c>
      <c r="H2518" s="171">
        <f>IFERROR((Table5[[#This Row],[_202340]]-Table5[[#This Row],[_201940]])/Table5[[#This Row],[_201940]]*1,"")</f>
        <v>-0.42988505747126438</v>
      </c>
    </row>
    <row r="2519" spans="1:8">
      <c r="A2519" s="132">
        <v>203748</v>
      </c>
      <c r="B2519" s="134" t="s">
        <v>1151</v>
      </c>
      <c r="C2519" s="134">
        <v>17</v>
      </c>
      <c r="D2519" s="134">
        <v>21</v>
      </c>
      <c r="E2519" s="134">
        <v>19</v>
      </c>
      <c r="F2519" s="134">
        <v>22</v>
      </c>
      <c r="G2519" s="134">
        <v>21</v>
      </c>
      <c r="H2519" s="171">
        <f>IFERROR((Table5[[#This Row],[_202340]]-Table5[[#This Row],[_201940]])/Table5[[#This Row],[_201940]]*1,"")</f>
        <v>0.23529411764705882</v>
      </c>
    </row>
    <row r="2520" spans="1:8" ht="28.5">
      <c r="A2520" s="132">
        <v>203748</v>
      </c>
      <c r="B2520" s="134" t="s">
        <v>1152</v>
      </c>
      <c r="C2520" s="134">
        <v>35</v>
      </c>
      <c r="D2520" s="134">
        <v>34</v>
      </c>
      <c r="E2520" s="134">
        <v>40</v>
      </c>
      <c r="F2520" s="134">
        <v>41</v>
      </c>
      <c r="G2520" s="134">
        <v>37</v>
      </c>
      <c r="H2520" s="171">
        <f>IFERROR((Table5[[#This Row],[_202340]]-Table5[[#This Row],[_201940]])/Table5[[#This Row],[_201940]]*1,"")</f>
        <v>5.7142857142857141E-2</v>
      </c>
    </row>
    <row r="2521" spans="1:8" ht="28.5">
      <c r="A2521" s="132">
        <v>203748</v>
      </c>
      <c r="B2521" s="134" t="s">
        <v>1153</v>
      </c>
      <c r="C2521" s="134">
        <v>2</v>
      </c>
      <c r="D2521" s="134">
        <v>2</v>
      </c>
      <c r="E2521" s="134">
        <v>1</v>
      </c>
      <c r="F2521" s="134">
        <v>0</v>
      </c>
      <c r="G2521" s="134">
        <v>0</v>
      </c>
      <c r="H2521" s="171">
        <f>IFERROR((Table5[[#This Row],[_202340]]-Table5[[#This Row],[_201940]])/Table5[[#This Row],[_201940]]*1,"")</f>
        <v>-1</v>
      </c>
    </row>
    <row r="2522" spans="1:8" ht="28.5">
      <c r="A2522" s="132">
        <v>203748</v>
      </c>
      <c r="B2522" s="134" t="s">
        <v>1154</v>
      </c>
      <c r="C2522" s="134">
        <v>33</v>
      </c>
      <c r="D2522" s="134">
        <v>32</v>
      </c>
      <c r="E2522" s="134">
        <v>38</v>
      </c>
      <c r="F2522" s="134">
        <v>41</v>
      </c>
      <c r="G2522" s="134">
        <v>36</v>
      </c>
      <c r="H2522" s="171">
        <f>IFERROR((Table5[[#This Row],[_202340]]-Table5[[#This Row],[_201940]])/Table5[[#This Row],[_201940]]*1,"")</f>
        <v>9.0909090909090912E-2</v>
      </c>
    </row>
    <row r="2523" spans="1:8" ht="28.5">
      <c r="A2523" s="132">
        <v>203748</v>
      </c>
      <c r="B2523" s="134" t="s">
        <v>1155</v>
      </c>
      <c r="C2523" s="134">
        <v>48</v>
      </c>
      <c r="D2523" s="134">
        <v>45</v>
      </c>
      <c r="E2523" s="134">
        <v>41</v>
      </c>
      <c r="F2523" s="134">
        <v>37</v>
      </c>
      <c r="G2523" s="134">
        <v>43</v>
      </c>
      <c r="H2523" s="171">
        <f>IFERROR((Table5[[#This Row],[_202340]]-Table5[[#This Row],[_201940]])/Table5[[#This Row],[_201940]]*1,"")</f>
        <v>-0.10416666666666667</v>
      </c>
    </row>
    <row r="2524" spans="1:8">
      <c r="A2524" s="132">
        <v>204255</v>
      </c>
      <c r="B2524" s="134" t="s">
        <v>1179</v>
      </c>
      <c r="C2524" s="134">
        <v>136</v>
      </c>
      <c r="D2524" s="134">
        <v>153</v>
      </c>
      <c r="E2524" s="134">
        <v>96</v>
      </c>
      <c r="F2524" s="134">
        <v>97</v>
      </c>
      <c r="G2524" s="134">
        <v>80</v>
      </c>
      <c r="H2524" s="171">
        <f>IFERROR((Table5[[#This Row],[_202340]]-Table5[[#This Row],[_201940]])/Table5[[#This Row],[_201940]]*1,"")</f>
        <v>-0.41176470588235292</v>
      </c>
    </row>
    <row r="2525" spans="1:8">
      <c r="A2525" s="132">
        <v>204255</v>
      </c>
      <c r="B2525" s="134" t="s">
        <v>1131</v>
      </c>
      <c r="C2525" s="134">
        <v>0</v>
      </c>
      <c r="D2525" s="134">
        <v>0</v>
      </c>
      <c r="E2525" s="134">
        <v>0</v>
      </c>
      <c r="F2525" s="134">
        <v>0</v>
      </c>
      <c r="G2525" s="134">
        <v>0</v>
      </c>
      <c r="H2525" s="171" t="str">
        <f>IFERROR((Table5[[#This Row],[_202340]]-Table5[[#This Row],[_201940]])/Table5[[#This Row],[_201940]]*1,"")</f>
        <v/>
      </c>
    </row>
    <row r="2526" spans="1:8">
      <c r="A2526" s="132">
        <v>204255</v>
      </c>
      <c r="B2526" s="134" t="s">
        <v>1132</v>
      </c>
      <c r="C2526" s="134">
        <v>136</v>
      </c>
      <c r="D2526" s="134">
        <v>153</v>
      </c>
      <c r="E2526" s="134">
        <v>96</v>
      </c>
      <c r="F2526" s="134">
        <v>97</v>
      </c>
      <c r="G2526" s="134">
        <v>80</v>
      </c>
      <c r="H2526" s="171">
        <f>IFERROR((Table5[[#This Row],[_202340]]-Table5[[#This Row],[_201940]])/Table5[[#This Row],[_201940]]*1,"")</f>
        <v>-0.41176470588235292</v>
      </c>
    </row>
    <row r="2527" spans="1:8">
      <c r="A2527" s="132">
        <v>204255</v>
      </c>
      <c r="B2527" s="134" t="s">
        <v>1133</v>
      </c>
      <c r="C2527" s="134">
        <v>0</v>
      </c>
      <c r="D2527" s="134">
        <v>0</v>
      </c>
      <c r="E2527" s="134">
        <v>0</v>
      </c>
      <c r="F2527" s="134">
        <v>1</v>
      </c>
      <c r="G2527" s="134">
        <v>1</v>
      </c>
      <c r="H2527" s="171" t="str">
        <f>IFERROR((Table5[[#This Row],[_202340]]-Table5[[#This Row],[_201940]])/Table5[[#This Row],[_201940]]*1,"")</f>
        <v/>
      </c>
    </row>
    <row r="2528" spans="1:8" ht="28.5">
      <c r="A2528" s="132">
        <v>204255</v>
      </c>
      <c r="B2528" s="134" t="s">
        <v>1162</v>
      </c>
      <c r="C2528" s="134">
        <v>37</v>
      </c>
      <c r="D2528" s="134">
        <v>37</v>
      </c>
      <c r="E2528" s="134">
        <v>30</v>
      </c>
      <c r="F2528" s="134">
        <v>38</v>
      </c>
      <c r="G2528" s="134">
        <v>33</v>
      </c>
      <c r="H2528" s="171">
        <f>IFERROR((Table5[[#This Row],[_202340]]-Table5[[#This Row],[_201940]])/Table5[[#This Row],[_201940]]*1,"")</f>
        <v>-0.10810810810810811</v>
      </c>
    </row>
    <row r="2529" spans="1:8" ht="28.5">
      <c r="A2529" s="132">
        <v>204255</v>
      </c>
      <c r="B2529" s="134" t="s">
        <v>1163</v>
      </c>
      <c r="C2529" s="134" t="s">
        <v>129</v>
      </c>
      <c r="D2529" s="134">
        <v>0</v>
      </c>
      <c r="E2529" s="134">
        <v>0</v>
      </c>
      <c r="F2529" s="134">
        <v>0</v>
      </c>
      <c r="G2529" s="134">
        <v>0</v>
      </c>
      <c r="H2529" s="171" t="str">
        <f>IFERROR((Table5[[#This Row],[_202340]]-Table5[[#This Row],[_201940]])/Table5[[#This Row],[_201940]]*1,"")</f>
        <v/>
      </c>
    </row>
    <row r="2530" spans="1:8">
      <c r="A2530" s="132">
        <v>204255</v>
      </c>
      <c r="B2530" s="134" t="s">
        <v>1136</v>
      </c>
      <c r="C2530" s="134">
        <v>37</v>
      </c>
      <c r="D2530" s="134">
        <v>37</v>
      </c>
      <c r="E2530" s="134">
        <v>30</v>
      </c>
      <c r="F2530" s="134">
        <v>39</v>
      </c>
      <c r="G2530" s="134">
        <v>34</v>
      </c>
      <c r="H2530" s="171">
        <f>IFERROR((Table5[[#This Row],[_202340]]-Table5[[#This Row],[_201940]])/Table5[[#This Row],[_201940]]*1,"")</f>
        <v>-8.1081081081081086E-2</v>
      </c>
    </row>
    <row r="2531" spans="1:8">
      <c r="A2531" s="132">
        <v>204255</v>
      </c>
      <c r="B2531" s="134" t="s">
        <v>1137</v>
      </c>
      <c r="C2531" s="134">
        <v>27</v>
      </c>
      <c r="D2531" s="134">
        <v>24</v>
      </c>
      <c r="E2531" s="134">
        <v>31</v>
      </c>
      <c r="F2531" s="134">
        <v>40</v>
      </c>
      <c r="G2531" s="134">
        <v>43</v>
      </c>
      <c r="H2531" s="171">
        <f>IFERROR((Table5[[#This Row],[_202340]]-Table5[[#This Row],[_201940]])/Table5[[#This Row],[_201940]]*1,"")</f>
        <v>0.59259259259259256</v>
      </c>
    </row>
    <row r="2532" spans="1:8">
      <c r="A2532" s="132">
        <v>204255</v>
      </c>
      <c r="B2532" s="134" t="s">
        <v>1138</v>
      </c>
      <c r="C2532" s="134">
        <v>0</v>
      </c>
      <c r="D2532" s="134">
        <v>0</v>
      </c>
      <c r="E2532" s="134">
        <v>0</v>
      </c>
      <c r="F2532" s="134">
        <v>1</v>
      </c>
      <c r="G2532" s="134">
        <v>1</v>
      </c>
      <c r="H2532" s="171" t="str">
        <f>IFERROR((Table5[[#This Row],[_202340]]-Table5[[#This Row],[_201940]])/Table5[[#This Row],[_201940]]*1,"")</f>
        <v/>
      </c>
    </row>
    <row r="2533" spans="1:8" ht="28.5">
      <c r="A2533" s="132">
        <v>204255</v>
      </c>
      <c r="B2533" s="134" t="s">
        <v>1164</v>
      </c>
      <c r="C2533" s="134">
        <v>39</v>
      </c>
      <c r="D2533" s="134">
        <v>38</v>
      </c>
      <c r="E2533" s="134">
        <v>35</v>
      </c>
      <c r="F2533" s="134">
        <v>39</v>
      </c>
      <c r="G2533" s="134">
        <v>35</v>
      </c>
      <c r="H2533" s="171">
        <f>IFERROR((Table5[[#This Row],[_202340]]-Table5[[#This Row],[_201940]])/Table5[[#This Row],[_201940]]*1,"")</f>
        <v>-0.10256410256410256</v>
      </c>
    </row>
    <row r="2534" spans="1:8" ht="28.5">
      <c r="A2534" s="132">
        <v>204255</v>
      </c>
      <c r="B2534" s="134" t="s">
        <v>1165</v>
      </c>
      <c r="C2534" s="134" t="s">
        <v>129</v>
      </c>
      <c r="D2534" s="134">
        <v>0</v>
      </c>
      <c r="E2534" s="134">
        <v>0</v>
      </c>
      <c r="F2534" s="134">
        <v>0</v>
      </c>
      <c r="G2534" s="134">
        <v>0</v>
      </c>
      <c r="H2534" s="171" t="str">
        <f>IFERROR((Table5[[#This Row],[_202340]]-Table5[[#This Row],[_201940]])/Table5[[#This Row],[_201940]]*1,"")</f>
        <v/>
      </c>
    </row>
    <row r="2535" spans="1:8">
      <c r="A2535" s="132">
        <v>204255</v>
      </c>
      <c r="B2535" s="134" t="s">
        <v>1141</v>
      </c>
      <c r="C2535" s="134">
        <v>39</v>
      </c>
      <c r="D2535" s="134">
        <v>38</v>
      </c>
      <c r="E2535" s="134">
        <v>35</v>
      </c>
      <c r="F2535" s="134">
        <v>40</v>
      </c>
      <c r="G2535" s="134">
        <v>36</v>
      </c>
      <c r="H2535" s="171">
        <f>IFERROR((Table5[[#This Row],[_202340]]-Table5[[#This Row],[_201940]])/Table5[[#This Row],[_201940]]*1,"")</f>
        <v>-7.6923076923076927E-2</v>
      </c>
    </row>
    <row r="2536" spans="1:8">
      <c r="A2536" s="132">
        <v>204255</v>
      </c>
      <c r="B2536" s="134" t="s">
        <v>1142</v>
      </c>
      <c r="C2536" s="134">
        <v>29</v>
      </c>
      <c r="D2536" s="134">
        <v>25</v>
      </c>
      <c r="E2536" s="134">
        <v>36</v>
      </c>
      <c r="F2536" s="134">
        <v>41</v>
      </c>
      <c r="G2536" s="134">
        <v>45</v>
      </c>
      <c r="H2536" s="171">
        <f>IFERROR((Table5[[#This Row],[_202340]]-Table5[[#This Row],[_201940]])/Table5[[#This Row],[_201940]]*1,"")</f>
        <v>0.55172413793103448</v>
      </c>
    </row>
    <row r="2537" spans="1:8">
      <c r="A2537" s="132">
        <v>204255</v>
      </c>
      <c r="B2537" s="134" t="s">
        <v>1143</v>
      </c>
      <c r="C2537" s="134">
        <v>0</v>
      </c>
      <c r="D2537" s="134">
        <v>0</v>
      </c>
      <c r="E2537" s="134">
        <v>0</v>
      </c>
      <c r="F2537" s="134">
        <v>1</v>
      </c>
      <c r="G2537" s="134">
        <v>1</v>
      </c>
      <c r="H2537" s="171" t="str">
        <f>IFERROR((Table5[[#This Row],[_202340]]-Table5[[#This Row],[_201940]])/Table5[[#This Row],[_201940]]*1,"")</f>
        <v/>
      </c>
    </row>
    <row r="2538" spans="1:8" ht="28.5">
      <c r="A2538" s="132">
        <v>204255</v>
      </c>
      <c r="B2538" s="134" t="s">
        <v>1166</v>
      </c>
      <c r="C2538" s="134">
        <v>41</v>
      </c>
      <c r="D2538" s="134">
        <v>38</v>
      </c>
      <c r="E2538" s="134">
        <v>35</v>
      </c>
      <c r="F2538" s="134">
        <v>39</v>
      </c>
      <c r="G2538" s="134">
        <v>35</v>
      </c>
      <c r="H2538" s="171">
        <f>IFERROR((Table5[[#This Row],[_202340]]-Table5[[#This Row],[_201940]])/Table5[[#This Row],[_201940]]*1,"")</f>
        <v>-0.14634146341463414</v>
      </c>
    </row>
    <row r="2539" spans="1:8" ht="28.5">
      <c r="A2539" s="132">
        <v>204255</v>
      </c>
      <c r="B2539" s="134" t="s">
        <v>1167</v>
      </c>
      <c r="C2539" s="134" t="s">
        <v>129</v>
      </c>
      <c r="D2539" s="134">
        <v>0</v>
      </c>
      <c r="E2539" s="134">
        <v>0</v>
      </c>
      <c r="F2539" s="134">
        <v>0</v>
      </c>
      <c r="G2539" s="134">
        <v>0</v>
      </c>
      <c r="H2539" s="171" t="str">
        <f>IFERROR((Table5[[#This Row],[_202340]]-Table5[[#This Row],[_201940]])/Table5[[#This Row],[_201940]]*1,"")</f>
        <v/>
      </c>
    </row>
    <row r="2540" spans="1:8">
      <c r="A2540" s="132">
        <v>204255</v>
      </c>
      <c r="B2540" s="134" t="s">
        <v>1146</v>
      </c>
      <c r="C2540" s="134">
        <v>41</v>
      </c>
      <c r="D2540" s="134">
        <v>38</v>
      </c>
      <c r="E2540" s="134">
        <v>35</v>
      </c>
      <c r="F2540" s="134">
        <v>40</v>
      </c>
      <c r="G2540" s="134">
        <v>36</v>
      </c>
      <c r="H2540" s="171">
        <f>IFERROR((Table5[[#This Row],[_202340]]-Table5[[#This Row],[_201940]])/Table5[[#This Row],[_201940]]*1,"")</f>
        <v>-0.12195121951219512</v>
      </c>
    </row>
    <row r="2541" spans="1:8" ht="28.5">
      <c r="A2541" s="132">
        <v>204255</v>
      </c>
      <c r="B2541" s="134" t="s">
        <v>1147</v>
      </c>
      <c r="C2541" s="134">
        <v>0</v>
      </c>
      <c r="D2541" s="134">
        <v>0</v>
      </c>
      <c r="E2541" s="134">
        <v>1</v>
      </c>
      <c r="F2541" s="134">
        <v>0</v>
      </c>
      <c r="G2541" s="134">
        <v>1</v>
      </c>
      <c r="H2541" s="171" t="str">
        <f>IFERROR((Table5[[#This Row],[_202340]]-Table5[[#This Row],[_201940]])/Table5[[#This Row],[_201940]]*1,"")</f>
        <v/>
      </c>
    </row>
    <row r="2542" spans="1:8" ht="28.5">
      <c r="A2542" s="132">
        <v>204255</v>
      </c>
      <c r="B2542" s="134" t="s">
        <v>1148</v>
      </c>
      <c r="C2542" s="134">
        <v>40</v>
      </c>
      <c r="D2542" s="134">
        <v>54</v>
      </c>
      <c r="E2542" s="134">
        <v>20</v>
      </c>
      <c r="F2542" s="134">
        <v>16</v>
      </c>
      <c r="G2542" s="134">
        <v>20</v>
      </c>
      <c r="H2542" s="171">
        <f>IFERROR((Table5[[#This Row],[_202340]]-Table5[[#This Row],[_201940]])/Table5[[#This Row],[_201940]]*1,"")</f>
        <v>-0.5</v>
      </c>
    </row>
    <row r="2543" spans="1:8" ht="28.5">
      <c r="A2543" s="132">
        <v>204255</v>
      </c>
      <c r="B2543" s="134" t="s">
        <v>1149</v>
      </c>
      <c r="C2543" s="134">
        <v>55</v>
      </c>
      <c r="D2543" s="134">
        <v>61</v>
      </c>
      <c r="E2543" s="134">
        <v>40</v>
      </c>
      <c r="F2543" s="134">
        <v>41</v>
      </c>
      <c r="G2543" s="134">
        <v>23</v>
      </c>
      <c r="H2543" s="171">
        <f>IFERROR((Table5[[#This Row],[_202340]]-Table5[[#This Row],[_201940]])/Table5[[#This Row],[_201940]]*1,"")</f>
        <v>-0.58181818181818179</v>
      </c>
    </row>
    <row r="2544" spans="1:8" ht="28.5">
      <c r="A2544" s="132">
        <v>204255</v>
      </c>
      <c r="B2544" s="134" t="s">
        <v>1150</v>
      </c>
      <c r="C2544" s="134">
        <v>95</v>
      </c>
      <c r="D2544" s="134">
        <v>115</v>
      </c>
      <c r="E2544" s="134">
        <v>61</v>
      </c>
      <c r="F2544" s="134">
        <v>57</v>
      </c>
      <c r="G2544" s="134">
        <v>44</v>
      </c>
      <c r="H2544" s="171">
        <f>IFERROR((Table5[[#This Row],[_202340]]-Table5[[#This Row],[_201940]])/Table5[[#This Row],[_201940]]*1,"")</f>
        <v>-0.5368421052631579</v>
      </c>
    </row>
    <row r="2545" spans="1:8">
      <c r="A2545" s="132">
        <v>204255</v>
      </c>
      <c r="B2545" s="134" t="s">
        <v>1151</v>
      </c>
      <c r="C2545" s="134">
        <v>30</v>
      </c>
      <c r="D2545" s="134">
        <v>25</v>
      </c>
      <c r="E2545" s="134">
        <v>36</v>
      </c>
      <c r="F2545" s="134">
        <v>41</v>
      </c>
      <c r="G2545" s="134">
        <v>45</v>
      </c>
      <c r="H2545" s="171">
        <f>IFERROR((Table5[[#This Row],[_202340]]-Table5[[#This Row],[_201940]])/Table5[[#This Row],[_201940]]*1,"")</f>
        <v>0.5</v>
      </c>
    </row>
    <row r="2546" spans="1:8" ht="28.5">
      <c r="A2546" s="132">
        <v>204255</v>
      </c>
      <c r="B2546" s="134" t="s">
        <v>1152</v>
      </c>
      <c r="C2546" s="134">
        <v>29</v>
      </c>
      <c r="D2546" s="134">
        <v>35</v>
      </c>
      <c r="E2546" s="134">
        <v>22</v>
      </c>
      <c r="F2546" s="134">
        <v>16</v>
      </c>
      <c r="G2546" s="134">
        <v>26</v>
      </c>
      <c r="H2546" s="171">
        <f>IFERROR((Table5[[#This Row],[_202340]]-Table5[[#This Row],[_201940]])/Table5[[#This Row],[_201940]]*1,"")</f>
        <v>-0.10344827586206896</v>
      </c>
    </row>
    <row r="2547" spans="1:8" ht="28.5">
      <c r="A2547" s="132">
        <v>204255</v>
      </c>
      <c r="B2547" s="134" t="s">
        <v>1153</v>
      </c>
      <c r="C2547" s="134">
        <v>0</v>
      </c>
      <c r="D2547" s="134">
        <v>0</v>
      </c>
      <c r="E2547" s="134">
        <v>1</v>
      </c>
      <c r="F2547" s="134">
        <v>0</v>
      </c>
      <c r="G2547" s="134">
        <v>1</v>
      </c>
      <c r="H2547" s="171" t="str">
        <f>IFERROR((Table5[[#This Row],[_202340]]-Table5[[#This Row],[_201940]])/Table5[[#This Row],[_201940]]*1,"")</f>
        <v/>
      </c>
    </row>
    <row r="2548" spans="1:8" ht="28.5">
      <c r="A2548" s="132">
        <v>204255</v>
      </c>
      <c r="B2548" s="134" t="s">
        <v>1154</v>
      </c>
      <c r="C2548" s="134">
        <v>29</v>
      </c>
      <c r="D2548" s="134">
        <v>35</v>
      </c>
      <c r="E2548" s="134">
        <v>21</v>
      </c>
      <c r="F2548" s="134">
        <v>16</v>
      </c>
      <c r="G2548" s="134">
        <v>25</v>
      </c>
      <c r="H2548" s="171">
        <f>IFERROR((Table5[[#This Row],[_202340]]-Table5[[#This Row],[_201940]])/Table5[[#This Row],[_201940]]*1,"")</f>
        <v>-0.13793103448275862</v>
      </c>
    </row>
    <row r="2549" spans="1:8" ht="28.5">
      <c r="A2549" s="132">
        <v>204255</v>
      </c>
      <c r="B2549" s="134" t="s">
        <v>1155</v>
      </c>
      <c r="C2549" s="134">
        <v>40</v>
      </c>
      <c r="D2549" s="134">
        <v>40</v>
      </c>
      <c r="E2549" s="134">
        <v>42</v>
      </c>
      <c r="F2549" s="134">
        <v>42</v>
      </c>
      <c r="G2549" s="134">
        <v>29</v>
      </c>
      <c r="H2549" s="171">
        <f>IFERROR((Table5[[#This Row],[_202340]]-Table5[[#This Row],[_201940]])/Table5[[#This Row],[_201940]]*1,"")</f>
        <v>-0.27500000000000002</v>
      </c>
    </row>
    <row r="2550" spans="1:8">
      <c r="A2550" s="132">
        <v>204422</v>
      </c>
      <c r="B2550" s="134" t="s">
        <v>1179</v>
      </c>
      <c r="C2550" s="134">
        <v>131</v>
      </c>
      <c r="D2550" s="134">
        <v>91</v>
      </c>
      <c r="E2550" s="134">
        <v>131</v>
      </c>
      <c r="F2550" s="134">
        <v>96</v>
      </c>
      <c r="G2550" s="134">
        <v>128</v>
      </c>
      <c r="H2550" s="171">
        <f>IFERROR((Table5[[#This Row],[_202340]]-Table5[[#This Row],[_201940]])/Table5[[#This Row],[_201940]]*1,"")</f>
        <v>-2.2900763358778626E-2</v>
      </c>
    </row>
    <row r="2551" spans="1:8">
      <c r="A2551" s="132">
        <v>204422</v>
      </c>
      <c r="B2551" s="134" t="s">
        <v>1131</v>
      </c>
      <c r="C2551" s="134">
        <v>0</v>
      </c>
      <c r="D2551" s="134">
        <v>0</v>
      </c>
      <c r="E2551" s="134">
        <v>0</v>
      </c>
      <c r="F2551" s="134">
        <v>0</v>
      </c>
      <c r="G2551" s="134">
        <v>0</v>
      </c>
      <c r="H2551" s="171" t="str">
        <f>IFERROR((Table5[[#This Row],[_202340]]-Table5[[#This Row],[_201940]])/Table5[[#This Row],[_201940]]*1,"")</f>
        <v/>
      </c>
    </row>
    <row r="2552" spans="1:8">
      <c r="A2552" s="132">
        <v>204422</v>
      </c>
      <c r="B2552" s="134" t="s">
        <v>1132</v>
      </c>
      <c r="C2552" s="134">
        <v>131</v>
      </c>
      <c r="D2552" s="134">
        <v>91</v>
      </c>
      <c r="E2552" s="134">
        <v>131</v>
      </c>
      <c r="F2552" s="134">
        <v>96</v>
      </c>
      <c r="G2552" s="134">
        <v>128</v>
      </c>
      <c r="H2552" s="171">
        <f>IFERROR((Table5[[#This Row],[_202340]]-Table5[[#This Row],[_201940]])/Table5[[#This Row],[_201940]]*1,"")</f>
        <v>-2.2900763358778626E-2</v>
      </c>
    </row>
    <row r="2553" spans="1:8">
      <c r="A2553" s="132">
        <v>204422</v>
      </c>
      <c r="B2553" s="134" t="s">
        <v>1133</v>
      </c>
      <c r="C2553" s="134">
        <v>2</v>
      </c>
      <c r="D2553" s="134">
        <v>2</v>
      </c>
      <c r="E2553" s="134">
        <v>3</v>
      </c>
      <c r="F2553" s="134">
        <v>3</v>
      </c>
      <c r="G2553" s="134">
        <v>3</v>
      </c>
      <c r="H2553" s="171">
        <f>IFERROR((Table5[[#This Row],[_202340]]-Table5[[#This Row],[_201940]])/Table5[[#This Row],[_201940]]*1,"")</f>
        <v>0.5</v>
      </c>
    </row>
    <row r="2554" spans="1:8" ht="28.5">
      <c r="A2554" s="132">
        <v>204422</v>
      </c>
      <c r="B2554" s="134" t="s">
        <v>1162</v>
      </c>
      <c r="C2554" s="134">
        <v>25</v>
      </c>
      <c r="D2554" s="134">
        <v>19</v>
      </c>
      <c r="E2554" s="134">
        <v>37</v>
      </c>
      <c r="F2554" s="134">
        <v>29</v>
      </c>
      <c r="G2554" s="134">
        <v>34</v>
      </c>
      <c r="H2554" s="171">
        <f>IFERROR((Table5[[#This Row],[_202340]]-Table5[[#This Row],[_201940]])/Table5[[#This Row],[_201940]]*1,"")</f>
        <v>0.36</v>
      </c>
    </row>
    <row r="2555" spans="1:8" ht="28.5">
      <c r="A2555" s="132">
        <v>204422</v>
      </c>
      <c r="B2555" s="134" t="s">
        <v>1163</v>
      </c>
      <c r="C2555" s="134">
        <v>0</v>
      </c>
      <c r="D2555" s="134">
        <v>0</v>
      </c>
      <c r="E2555" s="134">
        <v>0</v>
      </c>
      <c r="F2555" s="134">
        <v>0</v>
      </c>
      <c r="G2555" s="134">
        <v>0</v>
      </c>
      <c r="H2555" s="171" t="str">
        <f>IFERROR((Table5[[#This Row],[_202340]]-Table5[[#This Row],[_201940]])/Table5[[#This Row],[_201940]]*1,"")</f>
        <v/>
      </c>
    </row>
    <row r="2556" spans="1:8">
      <c r="A2556" s="132">
        <v>204422</v>
      </c>
      <c r="B2556" s="134" t="s">
        <v>1136</v>
      </c>
      <c r="C2556" s="134">
        <v>27</v>
      </c>
      <c r="D2556" s="134">
        <v>21</v>
      </c>
      <c r="E2556" s="134">
        <v>40</v>
      </c>
      <c r="F2556" s="134">
        <v>32</v>
      </c>
      <c r="G2556" s="134">
        <v>37</v>
      </c>
      <c r="H2556" s="171">
        <f>IFERROR((Table5[[#This Row],[_202340]]-Table5[[#This Row],[_201940]])/Table5[[#This Row],[_201940]]*1,"")</f>
        <v>0.37037037037037035</v>
      </c>
    </row>
    <row r="2557" spans="1:8">
      <c r="A2557" s="132">
        <v>204422</v>
      </c>
      <c r="B2557" s="134" t="s">
        <v>1137</v>
      </c>
      <c r="C2557" s="134">
        <v>21</v>
      </c>
      <c r="D2557" s="134">
        <v>23</v>
      </c>
      <c r="E2557" s="134">
        <v>31</v>
      </c>
      <c r="F2557" s="134">
        <v>33</v>
      </c>
      <c r="G2557" s="134">
        <v>29</v>
      </c>
      <c r="H2557" s="171">
        <f>IFERROR((Table5[[#This Row],[_202340]]-Table5[[#This Row],[_201940]])/Table5[[#This Row],[_201940]]*1,"")</f>
        <v>0.38095238095238093</v>
      </c>
    </row>
    <row r="2558" spans="1:8">
      <c r="A2558" s="132">
        <v>204422</v>
      </c>
      <c r="B2558" s="134" t="s">
        <v>1138</v>
      </c>
      <c r="C2558" s="134">
        <v>2</v>
      </c>
      <c r="D2558" s="134">
        <v>2</v>
      </c>
      <c r="E2558" s="134">
        <v>4</v>
      </c>
      <c r="F2558" s="134">
        <v>4</v>
      </c>
      <c r="G2558" s="134">
        <v>5</v>
      </c>
      <c r="H2558" s="171">
        <f>IFERROR((Table5[[#This Row],[_202340]]-Table5[[#This Row],[_201940]])/Table5[[#This Row],[_201940]]*1,"")</f>
        <v>1.5</v>
      </c>
    </row>
    <row r="2559" spans="1:8" ht="28.5">
      <c r="A2559" s="132">
        <v>204422</v>
      </c>
      <c r="B2559" s="134" t="s">
        <v>1164</v>
      </c>
      <c r="C2559" s="134">
        <v>35</v>
      </c>
      <c r="D2559" s="134">
        <v>23</v>
      </c>
      <c r="E2559" s="134">
        <v>45</v>
      </c>
      <c r="F2559" s="134">
        <v>31</v>
      </c>
      <c r="G2559" s="134">
        <v>39</v>
      </c>
      <c r="H2559" s="171">
        <f>IFERROR((Table5[[#This Row],[_202340]]-Table5[[#This Row],[_201940]])/Table5[[#This Row],[_201940]]*1,"")</f>
        <v>0.11428571428571428</v>
      </c>
    </row>
    <row r="2560" spans="1:8" ht="28.5">
      <c r="A2560" s="132">
        <v>204422</v>
      </c>
      <c r="B2560" s="134" t="s">
        <v>1165</v>
      </c>
      <c r="C2560" s="134">
        <v>0</v>
      </c>
      <c r="D2560" s="134">
        <v>0</v>
      </c>
      <c r="E2560" s="134">
        <v>0</v>
      </c>
      <c r="F2560" s="134">
        <v>0</v>
      </c>
      <c r="G2560" s="134">
        <v>0</v>
      </c>
      <c r="H2560" s="171" t="str">
        <f>IFERROR((Table5[[#This Row],[_202340]]-Table5[[#This Row],[_201940]])/Table5[[#This Row],[_201940]]*1,"")</f>
        <v/>
      </c>
    </row>
    <row r="2561" spans="1:8">
      <c r="A2561" s="132">
        <v>204422</v>
      </c>
      <c r="B2561" s="134" t="s">
        <v>1141</v>
      </c>
      <c r="C2561" s="134">
        <v>37</v>
      </c>
      <c r="D2561" s="134">
        <v>25</v>
      </c>
      <c r="E2561" s="134">
        <v>49</v>
      </c>
      <c r="F2561" s="134">
        <v>35</v>
      </c>
      <c r="G2561" s="134">
        <v>44</v>
      </c>
      <c r="H2561" s="171">
        <f>IFERROR((Table5[[#This Row],[_202340]]-Table5[[#This Row],[_201940]])/Table5[[#This Row],[_201940]]*1,"")</f>
        <v>0.1891891891891892</v>
      </c>
    </row>
    <row r="2562" spans="1:8">
      <c r="A2562" s="132">
        <v>204422</v>
      </c>
      <c r="B2562" s="134" t="s">
        <v>1142</v>
      </c>
      <c r="C2562" s="134">
        <v>28</v>
      </c>
      <c r="D2562" s="134">
        <v>27</v>
      </c>
      <c r="E2562" s="134">
        <v>37</v>
      </c>
      <c r="F2562" s="134">
        <v>36</v>
      </c>
      <c r="G2562" s="134">
        <v>34</v>
      </c>
      <c r="H2562" s="171">
        <f>IFERROR((Table5[[#This Row],[_202340]]-Table5[[#This Row],[_201940]])/Table5[[#This Row],[_201940]]*1,"")</f>
        <v>0.21428571428571427</v>
      </c>
    </row>
    <row r="2563" spans="1:8">
      <c r="A2563" s="132">
        <v>204422</v>
      </c>
      <c r="B2563" s="134" t="s">
        <v>1143</v>
      </c>
      <c r="C2563" s="134">
        <v>2</v>
      </c>
      <c r="D2563" s="134">
        <v>2</v>
      </c>
      <c r="E2563" s="134">
        <v>4</v>
      </c>
      <c r="F2563" s="134">
        <v>4</v>
      </c>
      <c r="G2563" s="134">
        <v>4</v>
      </c>
      <c r="H2563" s="171">
        <f>IFERROR((Table5[[#This Row],[_202340]]-Table5[[#This Row],[_201940]])/Table5[[#This Row],[_201940]]*1,"")</f>
        <v>1</v>
      </c>
    </row>
    <row r="2564" spans="1:8" ht="28.5">
      <c r="A2564" s="132">
        <v>204422</v>
      </c>
      <c r="B2564" s="134" t="s">
        <v>1166</v>
      </c>
      <c r="C2564" s="134">
        <v>35</v>
      </c>
      <c r="D2564" s="134">
        <v>23</v>
      </c>
      <c r="E2564" s="134">
        <v>46</v>
      </c>
      <c r="F2564" s="134">
        <v>32</v>
      </c>
      <c r="G2564" s="134">
        <v>40</v>
      </c>
      <c r="H2564" s="171">
        <f>IFERROR((Table5[[#This Row],[_202340]]-Table5[[#This Row],[_201940]])/Table5[[#This Row],[_201940]]*1,"")</f>
        <v>0.14285714285714285</v>
      </c>
    </row>
    <row r="2565" spans="1:8" ht="28.5">
      <c r="A2565" s="132">
        <v>204422</v>
      </c>
      <c r="B2565" s="134" t="s">
        <v>1167</v>
      </c>
      <c r="C2565" s="134">
        <v>0</v>
      </c>
      <c r="D2565" s="134">
        <v>0</v>
      </c>
      <c r="E2565" s="134">
        <v>0</v>
      </c>
      <c r="F2565" s="134">
        <v>0</v>
      </c>
      <c r="G2565" s="134">
        <v>0</v>
      </c>
      <c r="H2565" s="171" t="str">
        <f>IFERROR((Table5[[#This Row],[_202340]]-Table5[[#This Row],[_201940]])/Table5[[#This Row],[_201940]]*1,"")</f>
        <v/>
      </c>
    </row>
    <row r="2566" spans="1:8">
      <c r="A2566" s="132">
        <v>204422</v>
      </c>
      <c r="B2566" s="134" t="s">
        <v>1146</v>
      </c>
      <c r="C2566" s="134">
        <v>37</v>
      </c>
      <c r="D2566" s="134">
        <v>25</v>
      </c>
      <c r="E2566" s="134">
        <v>50</v>
      </c>
      <c r="F2566" s="134">
        <v>36</v>
      </c>
      <c r="G2566" s="134">
        <v>44</v>
      </c>
      <c r="H2566" s="171">
        <f>IFERROR((Table5[[#This Row],[_202340]]-Table5[[#This Row],[_201940]])/Table5[[#This Row],[_201940]]*1,"")</f>
        <v>0.1891891891891892</v>
      </c>
    </row>
    <row r="2567" spans="1:8" ht="28.5">
      <c r="A2567" s="132">
        <v>204422</v>
      </c>
      <c r="B2567" s="134" t="s">
        <v>1147</v>
      </c>
      <c r="C2567" s="134">
        <v>1</v>
      </c>
      <c r="D2567" s="134">
        <v>2</v>
      </c>
      <c r="E2567" s="134">
        <v>1</v>
      </c>
      <c r="F2567" s="134">
        <v>1</v>
      </c>
      <c r="G2567" s="134">
        <v>0</v>
      </c>
      <c r="H2567" s="171">
        <f>IFERROR((Table5[[#This Row],[_202340]]-Table5[[#This Row],[_201940]])/Table5[[#This Row],[_201940]]*1,"")</f>
        <v>-1</v>
      </c>
    </row>
    <row r="2568" spans="1:8" ht="28.5">
      <c r="A2568" s="132">
        <v>204422</v>
      </c>
      <c r="B2568" s="134" t="s">
        <v>1148</v>
      </c>
      <c r="C2568" s="134">
        <v>38</v>
      </c>
      <c r="D2568" s="134">
        <v>30</v>
      </c>
      <c r="E2568" s="134">
        <v>36</v>
      </c>
      <c r="F2568" s="134">
        <v>31</v>
      </c>
      <c r="G2568" s="134">
        <v>44</v>
      </c>
      <c r="H2568" s="171">
        <f>IFERROR((Table5[[#This Row],[_202340]]-Table5[[#This Row],[_201940]])/Table5[[#This Row],[_201940]]*1,"")</f>
        <v>0.15789473684210525</v>
      </c>
    </row>
    <row r="2569" spans="1:8" ht="28.5">
      <c r="A2569" s="132">
        <v>204422</v>
      </c>
      <c r="B2569" s="134" t="s">
        <v>1149</v>
      </c>
      <c r="C2569" s="134">
        <v>55</v>
      </c>
      <c r="D2569" s="134">
        <v>34</v>
      </c>
      <c r="E2569" s="134">
        <v>44</v>
      </c>
      <c r="F2569" s="134">
        <v>28</v>
      </c>
      <c r="G2569" s="134">
        <v>40</v>
      </c>
      <c r="H2569" s="171">
        <f>IFERROR((Table5[[#This Row],[_202340]]-Table5[[#This Row],[_201940]])/Table5[[#This Row],[_201940]]*1,"")</f>
        <v>-0.27272727272727271</v>
      </c>
    </row>
    <row r="2570" spans="1:8" ht="28.5">
      <c r="A2570" s="132">
        <v>204422</v>
      </c>
      <c r="B2570" s="134" t="s">
        <v>1150</v>
      </c>
      <c r="C2570" s="134">
        <v>94</v>
      </c>
      <c r="D2570" s="134">
        <v>66</v>
      </c>
      <c r="E2570" s="134">
        <v>81</v>
      </c>
      <c r="F2570" s="134">
        <v>60</v>
      </c>
      <c r="G2570" s="134">
        <v>84</v>
      </c>
      <c r="H2570" s="171">
        <f>IFERROR((Table5[[#This Row],[_202340]]-Table5[[#This Row],[_201940]])/Table5[[#This Row],[_201940]]*1,"")</f>
        <v>-0.10638297872340426</v>
      </c>
    </row>
    <row r="2571" spans="1:8">
      <c r="A2571" s="132">
        <v>204422</v>
      </c>
      <c r="B2571" s="134" t="s">
        <v>1151</v>
      </c>
      <c r="C2571" s="134">
        <v>28</v>
      </c>
      <c r="D2571" s="134">
        <v>27</v>
      </c>
      <c r="E2571" s="134">
        <v>38</v>
      </c>
      <c r="F2571" s="134">
        <v>38</v>
      </c>
      <c r="G2571" s="134">
        <v>34</v>
      </c>
      <c r="H2571" s="171">
        <f>IFERROR((Table5[[#This Row],[_202340]]-Table5[[#This Row],[_201940]])/Table5[[#This Row],[_201940]]*1,"")</f>
        <v>0.21428571428571427</v>
      </c>
    </row>
    <row r="2572" spans="1:8" ht="28.5">
      <c r="A2572" s="132">
        <v>204422</v>
      </c>
      <c r="B2572" s="134" t="s">
        <v>1152</v>
      </c>
      <c r="C2572" s="134">
        <v>30</v>
      </c>
      <c r="D2572" s="134">
        <v>35</v>
      </c>
      <c r="E2572" s="134">
        <v>28</v>
      </c>
      <c r="F2572" s="134">
        <v>33</v>
      </c>
      <c r="G2572" s="134">
        <v>34</v>
      </c>
      <c r="H2572" s="171">
        <f>IFERROR((Table5[[#This Row],[_202340]]-Table5[[#This Row],[_201940]])/Table5[[#This Row],[_201940]]*1,"")</f>
        <v>0.13333333333333333</v>
      </c>
    </row>
    <row r="2573" spans="1:8" ht="28.5">
      <c r="A2573" s="132">
        <v>204422</v>
      </c>
      <c r="B2573" s="134" t="s">
        <v>1153</v>
      </c>
      <c r="C2573" s="134">
        <v>1</v>
      </c>
      <c r="D2573" s="134">
        <v>2</v>
      </c>
      <c r="E2573" s="134">
        <v>1</v>
      </c>
      <c r="F2573" s="134">
        <v>1</v>
      </c>
      <c r="G2573" s="134">
        <v>0</v>
      </c>
      <c r="H2573" s="171">
        <f>IFERROR((Table5[[#This Row],[_202340]]-Table5[[#This Row],[_201940]])/Table5[[#This Row],[_201940]]*1,"")</f>
        <v>-1</v>
      </c>
    </row>
    <row r="2574" spans="1:8" ht="28.5">
      <c r="A2574" s="132">
        <v>204422</v>
      </c>
      <c r="B2574" s="134" t="s">
        <v>1154</v>
      </c>
      <c r="C2574" s="134">
        <v>29</v>
      </c>
      <c r="D2574" s="134">
        <v>33</v>
      </c>
      <c r="E2574" s="134">
        <v>27</v>
      </c>
      <c r="F2574" s="134">
        <v>32</v>
      </c>
      <c r="G2574" s="134">
        <v>34</v>
      </c>
      <c r="H2574" s="171">
        <f>IFERROR((Table5[[#This Row],[_202340]]-Table5[[#This Row],[_201940]])/Table5[[#This Row],[_201940]]*1,"")</f>
        <v>0.17241379310344829</v>
      </c>
    </row>
    <row r="2575" spans="1:8" ht="28.5">
      <c r="A2575" s="132">
        <v>204422</v>
      </c>
      <c r="B2575" s="134" t="s">
        <v>1155</v>
      </c>
      <c r="C2575" s="134">
        <v>42</v>
      </c>
      <c r="D2575" s="134">
        <v>37</v>
      </c>
      <c r="E2575" s="134">
        <v>34</v>
      </c>
      <c r="F2575" s="134">
        <v>29</v>
      </c>
      <c r="G2575" s="134">
        <v>31</v>
      </c>
      <c r="H2575" s="171">
        <f>IFERROR((Table5[[#This Row],[_202340]]-Table5[[#This Row],[_201940]])/Table5[[#This Row],[_201940]]*1,"")</f>
        <v>-0.26190476190476192</v>
      </c>
    </row>
    <row r="2576" spans="1:8">
      <c r="A2576" s="132">
        <v>204440</v>
      </c>
      <c r="B2576" s="134" t="s">
        <v>1179</v>
      </c>
      <c r="C2576" s="134">
        <v>115</v>
      </c>
      <c r="D2576" s="134">
        <v>103</v>
      </c>
      <c r="E2576" s="134">
        <v>107</v>
      </c>
      <c r="F2576" s="134">
        <v>78</v>
      </c>
      <c r="G2576" s="134">
        <v>94</v>
      </c>
      <c r="H2576" s="171">
        <f>IFERROR((Table5[[#This Row],[_202340]]-Table5[[#This Row],[_201940]])/Table5[[#This Row],[_201940]]*1,"")</f>
        <v>-0.18260869565217391</v>
      </c>
    </row>
    <row r="2577" spans="1:8">
      <c r="A2577" s="132">
        <v>204440</v>
      </c>
      <c r="B2577" s="134" t="s">
        <v>1131</v>
      </c>
      <c r="C2577" s="134">
        <v>0</v>
      </c>
      <c r="D2577" s="134">
        <v>0</v>
      </c>
      <c r="E2577" s="134">
        <v>0</v>
      </c>
      <c r="F2577" s="134">
        <v>0</v>
      </c>
      <c r="G2577" s="134">
        <v>0</v>
      </c>
      <c r="H2577" s="171" t="str">
        <f>IFERROR((Table5[[#This Row],[_202340]]-Table5[[#This Row],[_201940]])/Table5[[#This Row],[_201940]]*1,"")</f>
        <v/>
      </c>
    </row>
    <row r="2578" spans="1:8">
      <c r="A2578" s="132">
        <v>204440</v>
      </c>
      <c r="B2578" s="134" t="s">
        <v>1132</v>
      </c>
      <c r="C2578" s="134">
        <v>115</v>
      </c>
      <c r="D2578" s="134">
        <v>103</v>
      </c>
      <c r="E2578" s="134">
        <v>107</v>
      </c>
      <c r="F2578" s="134">
        <v>78</v>
      </c>
      <c r="G2578" s="134">
        <v>94</v>
      </c>
      <c r="H2578" s="171">
        <f>IFERROR((Table5[[#This Row],[_202340]]-Table5[[#This Row],[_201940]])/Table5[[#This Row],[_201940]]*1,"")</f>
        <v>-0.18260869565217391</v>
      </c>
    </row>
    <row r="2579" spans="1:8">
      <c r="A2579" s="132">
        <v>204440</v>
      </c>
      <c r="B2579" s="134" t="s">
        <v>1133</v>
      </c>
      <c r="C2579" s="134">
        <v>12</v>
      </c>
      <c r="D2579" s="134">
        <v>12</v>
      </c>
      <c r="E2579" s="134">
        <v>17</v>
      </c>
      <c r="F2579" s="134">
        <v>10</v>
      </c>
      <c r="G2579" s="134">
        <v>11</v>
      </c>
      <c r="H2579" s="171">
        <f>IFERROR((Table5[[#This Row],[_202340]]-Table5[[#This Row],[_201940]])/Table5[[#This Row],[_201940]]*1,"")</f>
        <v>-8.3333333333333329E-2</v>
      </c>
    </row>
    <row r="2580" spans="1:8" ht="28.5">
      <c r="A2580" s="132">
        <v>204440</v>
      </c>
      <c r="B2580" s="134" t="s">
        <v>1162</v>
      </c>
      <c r="C2580" s="134">
        <v>17</v>
      </c>
      <c r="D2580" s="134">
        <v>12</v>
      </c>
      <c r="E2580" s="134">
        <v>18</v>
      </c>
      <c r="F2580" s="134">
        <v>10</v>
      </c>
      <c r="G2580" s="134">
        <v>21</v>
      </c>
      <c r="H2580" s="171">
        <f>IFERROR((Table5[[#This Row],[_202340]]-Table5[[#This Row],[_201940]])/Table5[[#This Row],[_201940]]*1,"")</f>
        <v>0.23529411764705882</v>
      </c>
    </row>
    <row r="2581" spans="1:8" ht="28.5">
      <c r="A2581" s="132">
        <v>204440</v>
      </c>
      <c r="B2581" s="134" t="s">
        <v>1163</v>
      </c>
      <c r="C2581" s="134" t="s">
        <v>129</v>
      </c>
      <c r="D2581" s="134" t="s">
        <v>129</v>
      </c>
      <c r="E2581" s="134" t="s">
        <v>129</v>
      </c>
      <c r="F2581" s="134" t="s">
        <v>129</v>
      </c>
      <c r="G2581" s="134" t="s">
        <v>129</v>
      </c>
      <c r="H2581" s="171" t="str">
        <f>IFERROR((Table5[[#This Row],[_202340]]-Table5[[#This Row],[_201940]])/Table5[[#This Row],[_201940]]*1,"")</f>
        <v/>
      </c>
    </row>
    <row r="2582" spans="1:8">
      <c r="A2582" s="132">
        <v>204440</v>
      </c>
      <c r="B2582" s="134" t="s">
        <v>1136</v>
      </c>
      <c r="C2582" s="134">
        <v>29</v>
      </c>
      <c r="D2582" s="134">
        <v>24</v>
      </c>
      <c r="E2582" s="134">
        <v>35</v>
      </c>
      <c r="F2582" s="134">
        <v>20</v>
      </c>
      <c r="G2582" s="134">
        <v>32</v>
      </c>
      <c r="H2582" s="171">
        <f>IFERROR((Table5[[#This Row],[_202340]]-Table5[[#This Row],[_201940]])/Table5[[#This Row],[_201940]]*1,"")</f>
        <v>0.10344827586206896</v>
      </c>
    </row>
    <row r="2583" spans="1:8">
      <c r="A2583" s="132">
        <v>204440</v>
      </c>
      <c r="B2583" s="134" t="s">
        <v>1137</v>
      </c>
      <c r="C2583" s="134">
        <v>25</v>
      </c>
      <c r="D2583" s="134">
        <v>23</v>
      </c>
      <c r="E2583" s="134">
        <v>33</v>
      </c>
      <c r="F2583" s="134">
        <v>26</v>
      </c>
      <c r="G2583" s="134">
        <v>34</v>
      </c>
      <c r="H2583" s="171">
        <f>IFERROR((Table5[[#This Row],[_202340]]-Table5[[#This Row],[_201940]])/Table5[[#This Row],[_201940]]*1,"")</f>
        <v>0.36</v>
      </c>
    </row>
    <row r="2584" spans="1:8">
      <c r="A2584" s="132">
        <v>204440</v>
      </c>
      <c r="B2584" s="134" t="s">
        <v>1138</v>
      </c>
      <c r="C2584" s="134">
        <v>12</v>
      </c>
      <c r="D2584" s="134">
        <v>11</v>
      </c>
      <c r="E2584" s="134">
        <v>18</v>
      </c>
      <c r="F2584" s="134">
        <v>10</v>
      </c>
      <c r="G2584" s="134">
        <v>10</v>
      </c>
      <c r="H2584" s="171">
        <f>IFERROR((Table5[[#This Row],[_202340]]-Table5[[#This Row],[_201940]])/Table5[[#This Row],[_201940]]*1,"")</f>
        <v>-0.16666666666666666</v>
      </c>
    </row>
    <row r="2585" spans="1:8" ht="28.5">
      <c r="A2585" s="132">
        <v>204440</v>
      </c>
      <c r="B2585" s="134" t="s">
        <v>1164</v>
      </c>
      <c r="C2585" s="134">
        <v>23</v>
      </c>
      <c r="D2585" s="134">
        <v>16</v>
      </c>
      <c r="E2585" s="134">
        <v>21</v>
      </c>
      <c r="F2585" s="134">
        <v>12</v>
      </c>
      <c r="G2585" s="134">
        <v>25</v>
      </c>
      <c r="H2585" s="171">
        <f>IFERROR((Table5[[#This Row],[_202340]]-Table5[[#This Row],[_201940]])/Table5[[#This Row],[_201940]]*1,"")</f>
        <v>8.6956521739130432E-2</v>
      </c>
    </row>
    <row r="2586" spans="1:8" ht="28.5">
      <c r="A2586" s="132">
        <v>204440</v>
      </c>
      <c r="B2586" s="134" t="s">
        <v>1165</v>
      </c>
      <c r="C2586" s="134" t="s">
        <v>129</v>
      </c>
      <c r="D2586" s="134" t="s">
        <v>129</v>
      </c>
      <c r="E2586" s="134" t="s">
        <v>129</v>
      </c>
      <c r="F2586" s="134" t="s">
        <v>129</v>
      </c>
      <c r="G2586" s="134" t="s">
        <v>129</v>
      </c>
      <c r="H2586" s="171" t="str">
        <f>IFERROR((Table5[[#This Row],[_202340]]-Table5[[#This Row],[_201940]])/Table5[[#This Row],[_201940]]*1,"")</f>
        <v/>
      </c>
    </row>
    <row r="2587" spans="1:8">
      <c r="A2587" s="132">
        <v>204440</v>
      </c>
      <c r="B2587" s="134" t="s">
        <v>1141</v>
      </c>
      <c r="C2587" s="134">
        <v>35</v>
      </c>
      <c r="D2587" s="134">
        <v>27</v>
      </c>
      <c r="E2587" s="134">
        <v>39</v>
      </c>
      <c r="F2587" s="134">
        <v>22</v>
      </c>
      <c r="G2587" s="134">
        <v>35</v>
      </c>
      <c r="H2587" s="171">
        <f>IFERROR((Table5[[#This Row],[_202340]]-Table5[[#This Row],[_201940]])/Table5[[#This Row],[_201940]]*1,"")</f>
        <v>0</v>
      </c>
    </row>
    <row r="2588" spans="1:8">
      <c r="A2588" s="132">
        <v>204440</v>
      </c>
      <c r="B2588" s="134" t="s">
        <v>1142</v>
      </c>
      <c r="C2588" s="134">
        <v>30</v>
      </c>
      <c r="D2588" s="134">
        <v>26</v>
      </c>
      <c r="E2588" s="134">
        <v>36</v>
      </c>
      <c r="F2588" s="134">
        <v>28</v>
      </c>
      <c r="G2588" s="134">
        <v>37</v>
      </c>
      <c r="H2588" s="171">
        <f>IFERROR((Table5[[#This Row],[_202340]]-Table5[[#This Row],[_201940]])/Table5[[#This Row],[_201940]]*1,"")</f>
        <v>0.23333333333333334</v>
      </c>
    </row>
    <row r="2589" spans="1:8">
      <c r="A2589" s="132">
        <v>204440</v>
      </c>
      <c r="B2589" s="134" t="s">
        <v>1143</v>
      </c>
      <c r="C2589" s="134">
        <v>12</v>
      </c>
      <c r="D2589" s="134">
        <v>9</v>
      </c>
      <c r="E2589" s="134">
        <v>18</v>
      </c>
      <c r="F2589" s="134">
        <v>9</v>
      </c>
      <c r="G2589" s="134">
        <v>10</v>
      </c>
      <c r="H2589" s="171">
        <f>IFERROR((Table5[[#This Row],[_202340]]-Table5[[#This Row],[_201940]])/Table5[[#This Row],[_201940]]*1,"")</f>
        <v>-0.16666666666666666</v>
      </c>
    </row>
    <row r="2590" spans="1:8" ht="28.5">
      <c r="A2590" s="132">
        <v>204440</v>
      </c>
      <c r="B2590" s="134" t="s">
        <v>1166</v>
      </c>
      <c r="C2590" s="134">
        <v>24</v>
      </c>
      <c r="D2590" s="134">
        <v>20</v>
      </c>
      <c r="E2590" s="134">
        <v>21</v>
      </c>
      <c r="F2590" s="134">
        <v>14</v>
      </c>
      <c r="G2590" s="134">
        <v>26</v>
      </c>
      <c r="H2590" s="171">
        <f>IFERROR((Table5[[#This Row],[_202340]]-Table5[[#This Row],[_201940]])/Table5[[#This Row],[_201940]]*1,"")</f>
        <v>8.3333333333333329E-2</v>
      </c>
    </row>
    <row r="2591" spans="1:8" ht="28.5">
      <c r="A2591" s="132">
        <v>204440</v>
      </c>
      <c r="B2591" s="134" t="s">
        <v>1167</v>
      </c>
      <c r="C2591" s="134" t="s">
        <v>129</v>
      </c>
      <c r="D2591" s="134" t="s">
        <v>129</v>
      </c>
      <c r="E2591" s="134" t="s">
        <v>129</v>
      </c>
      <c r="F2591" s="134" t="s">
        <v>129</v>
      </c>
      <c r="G2591" s="134" t="s">
        <v>129</v>
      </c>
      <c r="H2591" s="171" t="str">
        <f>IFERROR((Table5[[#This Row],[_202340]]-Table5[[#This Row],[_201940]])/Table5[[#This Row],[_201940]]*1,"")</f>
        <v/>
      </c>
    </row>
    <row r="2592" spans="1:8">
      <c r="A2592" s="132">
        <v>204440</v>
      </c>
      <c r="B2592" s="134" t="s">
        <v>1146</v>
      </c>
      <c r="C2592" s="134">
        <v>36</v>
      </c>
      <c r="D2592" s="134">
        <v>29</v>
      </c>
      <c r="E2592" s="134">
        <v>39</v>
      </c>
      <c r="F2592" s="134">
        <v>23</v>
      </c>
      <c r="G2592" s="134">
        <v>36</v>
      </c>
      <c r="H2592" s="171">
        <f>IFERROR((Table5[[#This Row],[_202340]]-Table5[[#This Row],[_201940]])/Table5[[#This Row],[_201940]]*1,"")</f>
        <v>0</v>
      </c>
    </row>
    <row r="2593" spans="1:8" ht="28.5">
      <c r="A2593" s="132">
        <v>204440</v>
      </c>
      <c r="B2593" s="134" t="s">
        <v>1147</v>
      </c>
      <c r="C2593" s="134">
        <v>3</v>
      </c>
      <c r="D2593" s="134">
        <v>1</v>
      </c>
      <c r="E2593" s="134">
        <v>0</v>
      </c>
      <c r="F2593" s="134">
        <v>1</v>
      </c>
      <c r="G2593" s="134">
        <v>0</v>
      </c>
      <c r="H2593" s="171">
        <f>IFERROR((Table5[[#This Row],[_202340]]-Table5[[#This Row],[_201940]])/Table5[[#This Row],[_201940]]*1,"")</f>
        <v>-1</v>
      </c>
    </row>
    <row r="2594" spans="1:8" ht="28.5">
      <c r="A2594" s="132">
        <v>204440</v>
      </c>
      <c r="B2594" s="134" t="s">
        <v>1148</v>
      </c>
      <c r="C2594" s="134">
        <v>24</v>
      </c>
      <c r="D2594" s="134">
        <v>22</v>
      </c>
      <c r="E2594" s="134">
        <v>20</v>
      </c>
      <c r="F2594" s="134">
        <v>15</v>
      </c>
      <c r="G2594" s="134">
        <v>20</v>
      </c>
      <c r="H2594" s="171">
        <f>IFERROR((Table5[[#This Row],[_202340]]-Table5[[#This Row],[_201940]])/Table5[[#This Row],[_201940]]*1,"")</f>
        <v>-0.16666666666666666</v>
      </c>
    </row>
    <row r="2595" spans="1:8" ht="28.5">
      <c r="A2595" s="132">
        <v>204440</v>
      </c>
      <c r="B2595" s="134" t="s">
        <v>1149</v>
      </c>
      <c r="C2595" s="134">
        <v>52</v>
      </c>
      <c r="D2595" s="134">
        <v>51</v>
      </c>
      <c r="E2595" s="134">
        <v>48</v>
      </c>
      <c r="F2595" s="134">
        <v>39</v>
      </c>
      <c r="G2595" s="134">
        <v>38</v>
      </c>
      <c r="H2595" s="171">
        <f>IFERROR((Table5[[#This Row],[_202340]]-Table5[[#This Row],[_201940]])/Table5[[#This Row],[_201940]]*1,"")</f>
        <v>-0.26923076923076922</v>
      </c>
    </row>
    <row r="2596" spans="1:8" ht="28.5">
      <c r="A2596" s="132">
        <v>204440</v>
      </c>
      <c r="B2596" s="134" t="s">
        <v>1150</v>
      </c>
      <c r="C2596" s="134">
        <v>79</v>
      </c>
      <c r="D2596" s="134">
        <v>74</v>
      </c>
      <c r="E2596" s="134">
        <v>68</v>
      </c>
      <c r="F2596" s="134">
        <v>55</v>
      </c>
      <c r="G2596" s="134">
        <v>58</v>
      </c>
      <c r="H2596" s="171">
        <f>IFERROR((Table5[[#This Row],[_202340]]-Table5[[#This Row],[_201940]])/Table5[[#This Row],[_201940]]*1,"")</f>
        <v>-0.26582278481012656</v>
      </c>
    </row>
    <row r="2597" spans="1:8">
      <c r="A2597" s="132">
        <v>204440</v>
      </c>
      <c r="B2597" s="134" t="s">
        <v>1151</v>
      </c>
      <c r="C2597" s="134">
        <v>31</v>
      </c>
      <c r="D2597" s="134">
        <v>28</v>
      </c>
      <c r="E2597" s="134">
        <v>36</v>
      </c>
      <c r="F2597" s="134">
        <v>29</v>
      </c>
      <c r="G2597" s="134">
        <v>38</v>
      </c>
      <c r="H2597" s="171">
        <f>IFERROR((Table5[[#This Row],[_202340]]-Table5[[#This Row],[_201940]])/Table5[[#This Row],[_201940]]*1,"")</f>
        <v>0.22580645161290322</v>
      </c>
    </row>
    <row r="2598" spans="1:8" ht="28.5">
      <c r="A2598" s="132">
        <v>204440</v>
      </c>
      <c r="B2598" s="134" t="s">
        <v>1152</v>
      </c>
      <c r="C2598" s="134">
        <v>23</v>
      </c>
      <c r="D2598" s="134">
        <v>22</v>
      </c>
      <c r="E2598" s="134">
        <v>19</v>
      </c>
      <c r="F2598" s="134">
        <v>21</v>
      </c>
      <c r="G2598" s="134">
        <v>21</v>
      </c>
      <c r="H2598" s="171">
        <f>IFERROR((Table5[[#This Row],[_202340]]-Table5[[#This Row],[_201940]])/Table5[[#This Row],[_201940]]*1,"")</f>
        <v>-8.6956521739130432E-2</v>
      </c>
    </row>
    <row r="2599" spans="1:8" ht="28.5">
      <c r="A2599" s="132">
        <v>204440</v>
      </c>
      <c r="B2599" s="134" t="s">
        <v>1153</v>
      </c>
      <c r="C2599" s="134">
        <v>3</v>
      </c>
      <c r="D2599" s="134">
        <v>1</v>
      </c>
      <c r="E2599" s="134">
        <v>0</v>
      </c>
      <c r="F2599" s="134">
        <v>1</v>
      </c>
      <c r="G2599" s="134">
        <v>0</v>
      </c>
      <c r="H2599" s="171">
        <f>IFERROR((Table5[[#This Row],[_202340]]-Table5[[#This Row],[_201940]])/Table5[[#This Row],[_201940]]*1,"")</f>
        <v>-1</v>
      </c>
    </row>
    <row r="2600" spans="1:8" ht="28.5">
      <c r="A2600" s="132">
        <v>204440</v>
      </c>
      <c r="B2600" s="134" t="s">
        <v>1154</v>
      </c>
      <c r="C2600" s="134">
        <v>21</v>
      </c>
      <c r="D2600" s="134">
        <v>21</v>
      </c>
      <c r="E2600" s="134">
        <v>19</v>
      </c>
      <c r="F2600" s="134">
        <v>19</v>
      </c>
      <c r="G2600" s="134">
        <v>21</v>
      </c>
      <c r="H2600" s="171">
        <f>IFERROR((Table5[[#This Row],[_202340]]-Table5[[#This Row],[_201940]])/Table5[[#This Row],[_201940]]*1,"")</f>
        <v>0</v>
      </c>
    </row>
    <row r="2601" spans="1:8" ht="28.5">
      <c r="A2601" s="132">
        <v>204440</v>
      </c>
      <c r="B2601" s="134" t="s">
        <v>1155</v>
      </c>
      <c r="C2601" s="134">
        <v>45</v>
      </c>
      <c r="D2601" s="134">
        <v>50</v>
      </c>
      <c r="E2601" s="134">
        <v>45</v>
      </c>
      <c r="F2601" s="134">
        <v>50</v>
      </c>
      <c r="G2601" s="134">
        <v>40</v>
      </c>
      <c r="H2601" s="171">
        <f>IFERROR((Table5[[#This Row],[_202340]]-Table5[[#This Row],[_201940]])/Table5[[#This Row],[_201940]]*1,"")</f>
        <v>-0.1111111111111111</v>
      </c>
    </row>
    <row r="2602" spans="1:8">
      <c r="A2602" s="132">
        <v>205470</v>
      </c>
      <c r="B2602" s="134" t="s">
        <v>1179</v>
      </c>
      <c r="C2602" s="134">
        <v>1918</v>
      </c>
      <c r="D2602" s="134">
        <v>1611</v>
      </c>
      <c r="E2602" s="134">
        <v>2336</v>
      </c>
      <c r="F2602" s="134">
        <v>2200</v>
      </c>
      <c r="G2602" s="134">
        <v>2135</v>
      </c>
      <c r="H2602" s="171">
        <f>IFERROR((Table5[[#This Row],[_202340]]-Table5[[#This Row],[_201940]])/Table5[[#This Row],[_201940]]*1,"")</f>
        <v>0.11313868613138686</v>
      </c>
    </row>
    <row r="2603" spans="1:8">
      <c r="A2603" s="132">
        <v>205470</v>
      </c>
      <c r="B2603" s="134" t="s">
        <v>1131</v>
      </c>
      <c r="C2603" s="134">
        <v>4</v>
      </c>
      <c r="D2603" s="134">
        <v>3</v>
      </c>
      <c r="E2603" s="134">
        <v>1</v>
      </c>
      <c r="F2603" s="134">
        <v>3</v>
      </c>
      <c r="G2603" s="134">
        <v>10</v>
      </c>
      <c r="H2603" s="171">
        <f>IFERROR((Table5[[#This Row],[_202340]]-Table5[[#This Row],[_201940]])/Table5[[#This Row],[_201940]]*1,"")</f>
        <v>1.5</v>
      </c>
    </row>
    <row r="2604" spans="1:8">
      <c r="A2604" s="132">
        <v>205470</v>
      </c>
      <c r="B2604" s="134" t="s">
        <v>1132</v>
      </c>
      <c r="C2604" s="134">
        <v>1914</v>
      </c>
      <c r="D2604" s="134">
        <v>1608</v>
      </c>
      <c r="E2604" s="134">
        <v>2335</v>
      </c>
      <c r="F2604" s="134">
        <v>2197</v>
      </c>
      <c r="G2604" s="134">
        <v>2125</v>
      </c>
      <c r="H2604" s="171">
        <f>IFERROR((Table5[[#This Row],[_202340]]-Table5[[#This Row],[_201940]])/Table5[[#This Row],[_201940]]*1,"")</f>
        <v>0.11024033437826541</v>
      </c>
    </row>
    <row r="2605" spans="1:8">
      <c r="A2605" s="132">
        <v>205470</v>
      </c>
      <c r="B2605" s="134" t="s">
        <v>1133</v>
      </c>
      <c r="C2605" s="134">
        <v>160</v>
      </c>
      <c r="D2605" s="134">
        <v>187</v>
      </c>
      <c r="E2605" s="134">
        <v>205</v>
      </c>
      <c r="F2605" s="134">
        <v>223</v>
      </c>
      <c r="G2605" s="134">
        <v>277</v>
      </c>
      <c r="H2605" s="171">
        <f>IFERROR((Table5[[#This Row],[_202340]]-Table5[[#This Row],[_201940]])/Table5[[#This Row],[_201940]]*1,"")</f>
        <v>0.73124999999999996</v>
      </c>
    </row>
    <row r="2606" spans="1:8" ht="28.5">
      <c r="A2606" s="132">
        <v>205470</v>
      </c>
      <c r="B2606" s="134" t="s">
        <v>1162</v>
      </c>
      <c r="C2606" s="134">
        <v>129</v>
      </c>
      <c r="D2606" s="134">
        <v>167</v>
      </c>
      <c r="E2606" s="134">
        <v>194</v>
      </c>
      <c r="F2606" s="134">
        <v>195</v>
      </c>
      <c r="G2606" s="134">
        <v>231</v>
      </c>
      <c r="H2606" s="171">
        <f>IFERROR((Table5[[#This Row],[_202340]]-Table5[[#This Row],[_201940]])/Table5[[#This Row],[_201940]]*1,"")</f>
        <v>0.79069767441860461</v>
      </c>
    </row>
    <row r="2607" spans="1:8" ht="28.5">
      <c r="A2607" s="132">
        <v>205470</v>
      </c>
      <c r="B2607" s="134" t="s">
        <v>1163</v>
      </c>
      <c r="C2607" s="134">
        <v>0</v>
      </c>
      <c r="D2607" s="134">
        <v>0</v>
      </c>
      <c r="E2607" s="134">
        <v>0</v>
      </c>
      <c r="F2607" s="134">
        <v>0</v>
      </c>
      <c r="G2607" s="134">
        <v>0</v>
      </c>
      <c r="H2607" s="171" t="str">
        <f>IFERROR((Table5[[#This Row],[_202340]]-Table5[[#This Row],[_201940]])/Table5[[#This Row],[_201940]]*1,"")</f>
        <v/>
      </c>
    </row>
    <row r="2608" spans="1:8">
      <c r="A2608" s="132">
        <v>205470</v>
      </c>
      <c r="B2608" s="134" t="s">
        <v>1136</v>
      </c>
      <c r="C2608" s="134">
        <v>289</v>
      </c>
      <c r="D2608" s="134">
        <v>354</v>
      </c>
      <c r="E2608" s="134">
        <v>399</v>
      </c>
      <c r="F2608" s="134">
        <v>418</v>
      </c>
      <c r="G2608" s="134">
        <v>508</v>
      </c>
      <c r="H2608" s="171">
        <f>IFERROR((Table5[[#This Row],[_202340]]-Table5[[#This Row],[_201940]])/Table5[[#This Row],[_201940]]*1,"")</f>
        <v>0.75778546712802763</v>
      </c>
    </row>
    <row r="2609" spans="1:8">
      <c r="A2609" s="132">
        <v>205470</v>
      </c>
      <c r="B2609" s="134" t="s">
        <v>1137</v>
      </c>
      <c r="C2609" s="134">
        <v>15</v>
      </c>
      <c r="D2609" s="134">
        <v>22</v>
      </c>
      <c r="E2609" s="134">
        <v>17</v>
      </c>
      <c r="F2609" s="134">
        <v>19</v>
      </c>
      <c r="G2609" s="134">
        <v>24</v>
      </c>
      <c r="H2609" s="171">
        <f>IFERROR((Table5[[#This Row],[_202340]]-Table5[[#This Row],[_201940]])/Table5[[#This Row],[_201940]]*1,"")</f>
        <v>0.6</v>
      </c>
    </row>
    <row r="2610" spans="1:8">
      <c r="A2610" s="132">
        <v>205470</v>
      </c>
      <c r="B2610" s="134" t="s">
        <v>1138</v>
      </c>
      <c r="C2610" s="134">
        <v>156</v>
      </c>
      <c r="D2610" s="134">
        <v>186</v>
      </c>
      <c r="E2610" s="134">
        <v>201</v>
      </c>
      <c r="F2610" s="134">
        <v>218</v>
      </c>
      <c r="G2610" s="134">
        <v>265</v>
      </c>
      <c r="H2610" s="171">
        <f>IFERROR((Table5[[#This Row],[_202340]]-Table5[[#This Row],[_201940]])/Table5[[#This Row],[_201940]]*1,"")</f>
        <v>0.69871794871794868</v>
      </c>
    </row>
    <row r="2611" spans="1:8" ht="28.5">
      <c r="A2611" s="132">
        <v>205470</v>
      </c>
      <c r="B2611" s="134" t="s">
        <v>1164</v>
      </c>
      <c r="C2611" s="134">
        <v>181</v>
      </c>
      <c r="D2611" s="134">
        <v>231</v>
      </c>
      <c r="E2611" s="134">
        <v>261</v>
      </c>
      <c r="F2611" s="134">
        <v>257</v>
      </c>
      <c r="G2611" s="134">
        <v>297</v>
      </c>
      <c r="H2611" s="171">
        <f>IFERROR((Table5[[#This Row],[_202340]]-Table5[[#This Row],[_201940]])/Table5[[#This Row],[_201940]]*1,"")</f>
        <v>0.64088397790055252</v>
      </c>
    </row>
    <row r="2612" spans="1:8" ht="28.5">
      <c r="A2612" s="132">
        <v>205470</v>
      </c>
      <c r="B2612" s="134" t="s">
        <v>1165</v>
      </c>
      <c r="C2612" s="134">
        <v>0</v>
      </c>
      <c r="D2612" s="134">
        <v>0</v>
      </c>
      <c r="E2612" s="134">
        <v>0</v>
      </c>
      <c r="F2612" s="134">
        <v>0</v>
      </c>
      <c r="G2612" s="134">
        <v>0</v>
      </c>
      <c r="H2612" s="171" t="str">
        <f>IFERROR((Table5[[#This Row],[_202340]]-Table5[[#This Row],[_201940]])/Table5[[#This Row],[_201940]]*1,"")</f>
        <v/>
      </c>
    </row>
    <row r="2613" spans="1:8">
      <c r="A2613" s="132">
        <v>205470</v>
      </c>
      <c r="B2613" s="134" t="s">
        <v>1141</v>
      </c>
      <c r="C2613" s="134">
        <v>337</v>
      </c>
      <c r="D2613" s="134">
        <v>417</v>
      </c>
      <c r="E2613" s="134">
        <v>462</v>
      </c>
      <c r="F2613" s="134">
        <v>475</v>
      </c>
      <c r="G2613" s="134">
        <v>562</v>
      </c>
      <c r="H2613" s="171">
        <f>IFERROR((Table5[[#This Row],[_202340]]-Table5[[#This Row],[_201940]])/Table5[[#This Row],[_201940]]*1,"")</f>
        <v>0.66765578635014833</v>
      </c>
    </row>
    <row r="2614" spans="1:8">
      <c r="A2614" s="132">
        <v>205470</v>
      </c>
      <c r="B2614" s="134" t="s">
        <v>1142</v>
      </c>
      <c r="C2614" s="134">
        <v>18</v>
      </c>
      <c r="D2614" s="134">
        <v>26</v>
      </c>
      <c r="E2614" s="134">
        <v>20</v>
      </c>
      <c r="F2614" s="134">
        <v>22</v>
      </c>
      <c r="G2614" s="134">
        <v>26</v>
      </c>
      <c r="H2614" s="171">
        <f>IFERROR((Table5[[#This Row],[_202340]]-Table5[[#This Row],[_201940]])/Table5[[#This Row],[_201940]]*1,"")</f>
        <v>0.44444444444444442</v>
      </c>
    </row>
    <row r="2615" spans="1:8">
      <c r="A2615" s="132">
        <v>205470</v>
      </c>
      <c r="B2615" s="134" t="s">
        <v>1143</v>
      </c>
      <c r="C2615" s="134">
        <v>163</v>
      </c>
      <c r="D2615" s="134">
        <v>186</v>
      </c>
      <c r="E2615" s="134">
        <v>207</v>
      </c>
      <c r="F2615" s="134">
        <v>221</v>
      </c>
      <c r="G2615" s="134">
        <v>269</v>
      </c>
      <c r="H2615" s="171">
        <f>IFERROR((Table5[[#This Row],[_202340]]-Table5[[#This Row],[_201940]])/Table5[[#This Row],[_201940]]*1,"")</f>
        <v>0.65030674846625769</v>
      </c>
    </row>
    <row r="2616" spans="1:8" ht="28.5">
      <c r="A2616" s="132">
        <v>205470</v>
      </c>
      <c r="B2616" s="134" t="s">
        <v>1166</v>
      </c>
      <c r="C2616" s="134">
        <v>204</v>
      </c>
      <c r="D2616" s="134">
        <v>255</v>
      </c>
      <c r="E2616" s="134">
        <v>287</v>
      </c>
      <c r="F2616" s="134">
        <v>272</v>
      </c>
      <c r="G2616" s="134">
        <v>317</v>
      </c>
      <c r="H2616" s="171">
        <f>IFERROR((Table5[[#This Row],[_202340]]-Table5[[#This Row],[_201940]])/Table5[[#This Row],[_201940]]*1,"")</f>
        <v>0.55392156862745101</v>
      </c>
    </row>
    <row r="2617" spans="1:8" ht="28.5">
      <c r="A2617" s="132">
        <v>205470</v>
      </c>
      <c r="B2617" s="134" t="s">
        <v>1167</v>
      </c>
      <c r="C2617" s="134">
        <v>0</v>
      </c>
      <c r="D2617" s="134">
        <v>0</v>
      </c>
      <c r="E2617" s="134">
        <v>0</v>
      </c>
      <c r="F2617" s="134">
        <v>0</v>
      </c>
      <c r="G2617" s="134">
        <v>0</v>
      </c>
      <c r="H2617" s="171" t="str">
        <f>IFERROR((Table5[[#This Row],[_202340]]-Table5[[#This Row],[_201940]])/Table5[[#This Row],[_201940]]*1,"")</f>
        <v/>
      </c>
    </row>
    <row r="2618" spans="1:8">
      <c r="A2618" s="132">
        <v>205470</v>
      </c>
      <c r="B2618" s="134" t="s">
        <v>1146</v>
      </c>
      <c r="C2618" s="134">
        <v>367</v>
      </c>
      <c r="D2618" s="134">
        <v>441</v>
      </c>
      <c r="E2618" s="134">
        <v>494</v>
      </c>
      <c r="F2618" s="134">
        <v>493</v>
      </c>
      <c r="G2618" s="134">
        <v>586</v>
      </c>
      <c r="H2618" s="171">
        <f>IFERROR((Table5[[#This Row],[_202340]]-Table5[[#This Row],[_201940]])/Table5[[#This Row],[_201940]]*1,"")</f>
        <v>0.59673024523160767</v>
      </c>
    </row>
    <row r="2619" spans="1:8" ht="28.5">
      <c r="A2619" s="132">
        <v>205470</v>
      </c>
      <c r="B2619" s="134" t="s">
        <v>1147</v>
      </c>
      <c r="C2619" s="134">
        <v>33</v>
      </c>
      <c r="D2619" s="134">
        <v>42</v>
      </c>
      <c r="E2619" s="134">
        <v>44</v>
      </c>
      <c r="F2619" s="134">
        <v>36</v>
      </c>
      <c r="G2619" s="134">
        <v>39</v>
      </c>
      <c r="H2619" s="171">
        <f>IFERROR((Table5[[#This Row],[_202340]]-Table5[[#This Row],[_201940]])/Table5[[#This Row],[_201940]]*1,"")</f>
        <v>0.18181818181818182</v>
      </c>
    </row>
    <row r="2620" spans="1:8" ht="28.5">
      <c r="A2620" s="132">
        <v>205470</v>
      </c>
      <c r="B2620" s="134" t="s">
        <v>1148</v>
      </c>
      <c r="C2620" s="134">
        <v>833</v>
      </c>
      <c r="D2620" s="134">
        <v>853</v>
      </c>
      <c r="E2620" s="134">
        <v>1044</v>
      </c>
      <c r="F2620" s="134">
        <v>1011</v>
      </c>
      <c r="G2620" s="134">
        <v>827</v>
      </c>
      <c r="H2620" s="171">
        <f>IFERROR((Table5[[#This Row],[_202340]]-Table5[[#This Row],[_201940]])/Table5[[#This Row],[_201940]]*1,"")</f>
        <v>-7.2028811524609843E-3</v>
      </c>
    </row>
    <row r="2621" spans="1:8" ht="28.5">
      <c r="A2621" s="132">
        <v>205470</v>
      </c>
      <c r="B2621" s="134" t="s">
        <v>1149</v>
      </c>
      <c r="C2621" s="134">
        <v>681</v>
      </c>
      <c r="D2621" s="134">
        <v>272</v>
      </c>
      <c r="E2621" s="134">
        <v>753</v>
      </c>
      <c r="F2621" s="134">
        <v>657</v>
      </c>
      <c r="G2621" s="134">
        <v>673</v>
      </c>
      <c r="H2621" s="171">
        <f>IFERROR((Table5[[#This Row],[_202340]]-Table5[[#This Row],[_201940]])/Table5[[#This Row],[_201940]]*1,"")</f>
        <v>-1.1747430249632892E-2</v>
      </c>
    </row>
    <row r="2622" spans="1:8" ht="28.5">
      <c r="A2622" s="132">
        <v>205470</v>
      </c>
      <c r="B2622" s="134" t="s">
        <v>1150</v>
      </c>
      <c r="C2622" s="134">
        <v>1547</v>
      </c>
      <c r="D2622" s="134">
        <v>1167</v>
      </c>
      <c r="E2622" s="134">
        <v>1841</v>
      </c>
      <c r="F2622" s="134">
        <v>1704</v>
      </c>
      <c r="G2622" s="134">
        <v>1539</v>
      </c>
      <c r="H2622" s="171">
        <f>IFERROR((Table5[[#This Row],[_202340]]-Table5[[#This Row],[_201940]])/Table5[[#This Row],[_201940]]*1,"")</f>
        <v>-5.1712992889463476E-3</v>
      </c>
    </row>
    <row r="2623" spans="1:8">
      <c r="A2623" s="132">
        <v>205470</v>
      </c>
      <c r="B2623" s="134" t="s">
        <v>1151</v>
      </c>
      <c r="C2623" s="134">
        <v>19</v>
      </c>
      <c r="D2623" s="134">
        <v>27</v>
      </c>
      <c r="E2623" s="134">
        <v>21</v>
      </c>
      <c r="F2623" s="134">
        <v>22</v>
      </c>
      <c r="G2623" s="134">
        <v>28</v>
      </c>
      <c r="H2623" s="171">
        <f>IFERROR((Table5[[#This Row],[_202340]]-Table5[[#This Row],[_201940]])/Table5[[#This Row],[_201940]]*1,"")</f>
        <v>0.47368421052631576</v>
      </c>
    </row>
    <row r="2624" spans="1:8" ht="28.5">
      <c r="A2624" s="132">
        <v>205470</v>
      </c>
      <c r="B2624" s="134" t="s">
        <v>1152</v>
      </c>
      <c r="C2624" s="134">
        <v>45</v>
      </c>
      <c r="D2624" s="134">
        <v>56</v>
      </c>
      <c r="E2624" s="134">
        <v>47</v>
      </c>
      <c r="F2624" s="134">
        <v>48</v>
      </c>
      <c r="G2624" s="134">
        <v>41</v>
      </c>
      <c r="H2624" s="171">
        <f>IFERROR((Table5[[#This Row],[_202340]]-Table5[[#This Row],[_201940]])/Table5[[#This Row],[_201940]]*1,"")</f>
        <v>-8.8888888888888892E-2</v>
      </c>
    </row>
    <row r="2625" spans="1:8" ht="28.5">
      <c r="A2625" s="132">
        <v>205470</v>
      </c>
      <c r="B2625" s="134" t="s">
        <v>1153</v>
      </c>
      <c r="C2625" s="134">
        <v>2</v>
      </c>
      <c r="D2625" s="134">
        <v>3</v>
      </c>
      <c r="E2625" s="134">
        <v>2</v>
      </c>
      <c r="F2625" s="134">
        <v>2</v>
      </c>
      <c r="G2625" s="134">
        <v>2</v>
      </c>
      <c r="H2625" s="171">
        <f>IFERROR((Table5[[#This Row],[_202340]]-Table5[[#This Row],[_201940]])/Table5[[#This Row],[_201940]]*1,"")</f>
        <v>0</v>
      </c>
    </row>
    <row r="2626" spans="1:8" ht="28.5">
      <c r="A2626" s="132">
        <v>205470</v>
      </c>
      <c r="B2626" s="134" t="s">
        <v>1154</v>
      </c>
      <c r="C2626" s="134">
        <v>44</v>
      </c>
      <c r="D2626" s="134">
        <v>53</v>
      </c>
      <c r="E2626" s="134">
        <v>45</v>
      </c>
      <c r="F2626" s="134">
        <v>46</v>
      </c>
      <c r="G2626" s="134">
        <v>39</v>
      </c>
      <c r="H2626" s="171">
        <f>IFERROR((Table5[[#This Row],[_202340]]-Table5[[#This Row],[_201940]])/Table5[[#This Row],[_201940]]*1,"")</f>
        <v>-0.11363636363636363</v>
      </c>
    </row>
    <row r="2627" spans="1:8" ht="28.5">
      <c r="A2627" s="132">
        <v>205470</v>
      </c>
      <c r="B2627" s="134" t="s">
        <v>1155</v>
      </c>
      <c r="C2627" s="134">
        <v>36</v>
      </c>
      <c r="D2627" s="134">
        <v>17</v>
      </c>
      <c r="E2627" s="134">
        <v>32</v>
      </c>
      <c r="F2627" s="134">
        <v>30</v>
      </c>
      <c r="G2627" s="134">
        <v>32</v>
      </c>
      <c r="H2627" s="171">
        <f>IFERROR((Table5[[#This Row],[_202340]]-Table5[[#This Row],[_201940]])/Table5[[#This Row],[_201940]]*1,"")</f>
        <v>-0.1111111111111111</v>
      </c>
    </row>
    <row r="2628" spans="1:8">
      <c r="A2628" s="132">
        <v>207449</v>
      </c>
      <c r="B2628" s="134" t="s">
        <v>1179</v>
      </c>
      <c r="C2628" s="134">
        <v>2294</v>
      </c>
      <c r="D2628" s="134">
        <v>2032</v>
      </c>
      <c r="E2628" s="134">
        <v>1889</v>
      </c>
      <c r="F2628" s="134">
        <v>2073</v>
      </c>
      <c r="G2628" s="134">
        <v>1642</v>
      </c>
      <c r="H2628" s="171">
        <f>IFERROR((Table5[[#This Row],[_202340]]-Table5[[#This Row],[_201940]])/Table5[[#This Row],[_201940]]*1,"")</f>
        <v>-0.28421970357454229</v>
      </c>
    </row>
    <row r="2629" spans="1:8">
      <c r="A2629" s="132">
        <v>207449</v>
      </c>
      <c r="B2629" s="134" t="s">
        <v>1131</v>
      </c>
      <c r="C2629" s="134">
        <v>0</v>
      </c>
      <c r="D2629" s="134">
        <v>0</v>
      </c>
      <c r="E2629" s="134">
        <v>0</v>
      </c>
      <c r="F2629" s="134">
        <v>0</v>
      </c>
      <c r="G2629" s="134">
        <v>0</v>
      </c>
      <c r="H2629" s="171" t="str">
        <f>IFERROR((Table5[[#This Row],[_202340]]-Table5[[#This Row],[_201940]])/Table5[[#This Row],[_201940]]*1,"")</f>
        <v/>
      </c>
    </row>
    <row r="2630" spans="1:8">
      <c r="A2630" s="132">
        <v>207449</v>
      </c>
      <c r="B2630" s="134" t="s">
        <v>1132</v>
      </c>
      <c r="C2630" s="134">
        <v>2294</v>
      </c>
      <c r="D2630" s="134">
        <v>2032</v>
      </c>
      <c r="E2630" s="134">
        <v>1889</v>
      </c>
      <c r="F2630" s="134">
        <v>2073</v>
      </c>
      <c r="G2630" s="134">
        <v>1642</v>
      </c>
      <c r="H2630" s="171">
        <f>IFERROR((Table5[[#This Row],[_202340]]-Table5[[#This Row],[_201940]])/Table5[[#This Row],[_201940]]*1,"")</f>
        <v>-0.28421970357454229</v>
      </c>
    </row>
    <row r="2631" spans="1:8">
      <c r="A2631" s="132">
        <v>207449</v>
      </c>
      <c r="B2631" s="134" t="s">
        <v>1133</v>
      </c>
      <c r="C2631" s="134">
        <v>20</v>
      </c>
      <c r="D2631" s="134">
        <v>29</v>
      </c>
      <c r="E2631" s="134">
        <v>29</v>
      </c>
      <c r="F2631" s="134">
        <v>37</v>
      </c>
      <c r="G2631" s="134">
        <v>34</v>
      </c>
      <c r="H2631" s="171">
        <f>IFERROR((Table5[[#This Row],[_202340]]-Table5[[#This Row],[_201940]])/Table5[[#This Row],[_201940]]*1,"")</f>
        <v>0.7</v>
      </c>
    </row>
    <row r="2632" spans="1:8" ht="28.5">
      <c r="A2632" s="132">
        <v>207449</v>
      </c>
      <c r="B2632" s="134" t="s">
        <v>1162</v>
      </c>
      <c r="C2632" s="134">
        <v>159</v>
      </c>
      <c r="D2632" s="134">
        <v>151</v>
      </c>
      <c r="E2632" s="134">
        <v>146</v>
      </c>
      <c r="F2632" s="134">
        <v>174</v>
      </c>
      <c r="G2632" s="134">
        <v>163</v>
      </c>
      <c r="H2632" s="171">
        <f>IFERROR((Table5[[#This Row],[_202340]]-Table5[[#This Row],[_201940]])/Table5[[#This Row],[_201940]]*1,"")</f>
        <v>2.5157232704402517E-2</v>
      </c>
    </row>
    <row r="2633" spans="1:8" ht="28.5">
      <c r="A2633" s="132">
        <v>207449</v>
      </c>
      <c r="B2633" s="134" t="s">
        <v>1163</v>
      </c>
      <c r="C2633" s="134" t="s">
        <v>129</v>
      </c>
      <c r="D2633" s="134" t="s">
        <v>129</v>
      </c>
      <c r="E2633" s="134" t="s">
        <v>129</v>
      </c>
      <c r="F2633" s="134" t="s">
        <v>129</v>
      </c>
      <c r="G2633" s="134" t="s">
        <v>129</v>
      </c>
      <c r="H2633" s="171" t="str">
        <f>IFERROR((Table5[[#This Row],[_202340]]-Table5[[#This Row],[_201940]])/Table5[[#This Row],[_201940]]*1,"")</f>
        <v/>
      </c>
    </row>
    <row r="2634" spans="1:8">
      <c r="A2634" s="132">
        <v>207449</v>
      </c>
      <c r="B2634" s="134" t="s">
        <v>1136</v>
      </c>
      <c r="C2634" s="134">
        <v>179</v>
      </c>
      <c r="D2634" s="134">
        <v>180</v>
      </c>
      <c r="E2634" s="134">
        <v>175</v>
      </c>
      <c r="F2634" s="134">
        <v>211</v>
      </c>
      <c r="G2634" s="134">
        <v>197</v>
      </c>
      <c r="H2634" s="171">
        <f>IFERROR((Table5[[#This Row],[_202340]]-Table5[[#This Row],[_201940]])/Table5[[#This Row],[_201940]]*1,"")</f>
        <v>0.1005586592178771</v>
      </c>
    </row>
    <row r="2635" spans="1:8">
      <c r="A2635" s="132">
        <v>207449</v>
      </c>
      <c r="B2635" s="134" t="s">
        <v>1137</v>
      </c>
      <c r="C2635" s="134">
        <v>8</v>
      </c>
      <c r="D2635" s="134">
        <v>9</v>
      </c>
      <c r="E2635" s="134">
        <v>9</v>
      </c>
      <c r="F2635" s="134">
        <v>10</v>
      </c>
      <c r="G2635" s="134">
        <v>12</v>
      </c>
      <c r="H2635" s="171">
        <f>IFERROR((Table5[[#This Row],[_202340]]-Table5[[#This Row],[_201940]])/Table5[[#This Row],[_201940]]*1,"")</f>
        <v>0.5</v>
      </c>
    </row>
    <row r="2636" spans="1:8">
      <c r="A2636" s="132">
        <v>207449</v>
      </c>
      <c r="B2636" s="134" t="s">
        <v>1138</v>
      </c>
      <c r="C2636" s="134">
        <v>22</v>
      </c>
      <c r="D2636" s="134">
        <v>30</v>
      </c>
      <c r="E2636" s="134">
        <v>27</v>
      </c>
      <c r="F2636" s="134">
        <v>39</v>
      </c>
      <c r="G2636" s="134">
        <v>34</v>
      </c>
      <c r="H2636" s="171">
        <f>IFERROR((Table5[[#This Row],[_202340]]-Table5[[#This Row],[_201940]])/Table5[[#This Row],[_201940]]*1,"")</f>
        <v>0.54545454545454541</v>
      </c>
    </row>
    <row r="2637" spans="1:8" ht="28.5">
      <c r="A2637" s="132">
        <v>207449</v>
      </c>
      <c r="B2637" s="134" t="s">
        <v>1164</v>
      </c>
      <c r="C2637" s="134">
        <v>171</v>
      </c>
      <c r="D2637" s="134">
        <v>180</v>
      </c>
      <c r="E2637" s="134">
        <v>183</v>
      </c>
      <c r="F2637" s="134">
        <v>207</v>
      </c>
      <c r="G2637" s="134">
        <v>205</v>
      </c>
      <c r="H2637" s="171">
        <f>IFERROR((Table5[[#This Row],[_202340]]-Table5[[#This Row],[_201940]])/Table5[[#This Row],[_201940]]*1,"")</f>
        <v>0.19883040935672514</v>
      </c>
    </row>
    <row r="2638" spans="1:8" ht="28.5">
      <c r="A2638" s="132">
        <v>207449</v>
      </c>
      <c r="B2638" s="134" t="s">
        <v>1165</v>
      </c>
      <c r="C2638" s="134" t="s">
        <v>129</v>
      </c>
      <c r="D2638" s="134" t="s">
        <v>129</v>
      </c>
      <c r="E2638" s="134" t="s">
        <v>129</v>
      </c>
      <c r="F2638" s="134" t="s">
        <v>129</v>
      </c>
      <c r="G2638" s="134" t="s">
        <v>129</v>
      </c>
      <c r="H2638" s="171" t="str">
        <f>IFERROR((Table5[[#This Row],[_202340]]-Table5[[#This Row],[_201940]])/Table5[[#This Row],[_201940]]*1,"")</f>
        <v/>
      </c>
    </row>
    <row r="2639" spans="1:8">
      <c r="A2639" s="132">
        <v>207449</v>
      </c>
      <c r="B2639" s="134" t="s">
        <v>1141</v>
      </c>
      <c r="C2639" s="134">
        <v>193</v>
      </c>
      <c r="D2639" s="134">
        <v>210</v>
      </c>
      <c r="E2639" s="134">
        <v>210</v>
      </c>
      <c r="F2639" s="134">
        <v>246</v>
      </c>
      <c r="G2639" s="134">
        <v>239</v>
      </c>
      <c r="H2639" s="171">
        <f>IFERROR((Table5[[#This Row],[_202340]]-Table5[[#This Row],[_201940]])/Table5[[#This Row],[_201940]]*1,"")</f>
        <v>0.23834196891191708</v>
      </c>
    </row>
    <row r="2640" spans="1:8">
      <c r="A2640" s="132">
        <v>207449</v>
      </c>
      <c r="B2640" s="134" t="s">
        <v>1142</v>
      </c>
      <c r="C2640" s="134">
        <v>8</v>
      </c>
      <c r="D2640" s="134">
        <v>10</v>
      </c>
      <c r="E2640" s="134">
        <v>11</v>
      </c>
      <c r="F2640" s="134">
        <v>12</v>
      </c>
      <c r="G2640" s="134">
        <v>15</v>
      </c>
      <c r="H2640" s="171">
        <f>IFERROR((Table5[[#This Row],[_202340]]-Table5[[#This Row],[_201940]])/Table5[[#This Row],[_201940]]*1,"")</f>
        <v>0.875</v>
      </c>
    </row>
    <row r="2641" spans="1:8">
      <c r="A2641" s="132">
        <v>207449</v>
      </c>
      <c r="B2641" s="134" t="s">
        <v>1143</v>
      </c>
      <c r="C2641" s="134">
        <v>21</v>
      </c>
      <c r="D2641" s="134">
        <v>28</v>
      </c>
      <c r="E2641" s="134">
        <v>27</v>
      </c>
      <c r="F2641" s="134">
        <v>39</v>
      </c>
      <c r="G2641" s="134">
        <v>33</v>
      </c>
      <c r="H2641" s="171">
        <f>IFERROR((Table5[[#This Row],[_202340]]-Table5[[#This Row],[_201940]])/Table5[[#This Row],[_201940]]*1,"")</f>
        <v>0.5714285714285714</v>
      </c>
    </row>
    <row r="2642" spans="1:8" ht="28.5">
      <c r="A2642" s="132">
        <v>207449</v>
      </c>
      <c r="B2642" s="134" t="s">
        <v>1166</v>
      </c>
      <c r="C2642" s="134">
        <v>184</v>
      </c>
      <c r="D2642" s="134">
        <v>198</v>
      </c>
      <c r="E2642" s="134">
        <v>198</v>
      </c>
      <c r="F2642" s="134">
        <v>219</v>
      </c>
      <c r="G2642" s="134">
        <v>212</v>
      </c>
      <c r="H2642" s="171">
        <f>IFERROR((Table5[[#This Row],[_202340]]-Table5[[#This Row],[_201940]])/Table5[[#This Row],[_201940]]*1,"")</f>
        <v>0.15217391304347827</v>
      </c>
    </row>
    <row r="2643" spans="1:8" ht="28.5">
      <c r="A2643" s="132">
        <v>207449</v>
      </c>
      <c r="B2643" s="134" t="s">
        <v>1167</v>
      </c>
      <c r="C2643" s="134" t="s">
        <v>129</v>
      </c>
      <c r="D2643" s="134" t="s">
        <v>129</v>
      </c>
      <c r="E2643" s="134" t="s">
        <v>129</v>
      </c>
      <c r="F2643" s="134" t="s">
        <v>129</v>
      </c>
      <c r="G2643" s="134" t="s">
        <v>129</v>
      </c>
      <c r="H2643" s="171" t="str">
        <f>IFERROR((Table5[[#This Row],[_202340]]-Table5[[#This Row],[_201940]])/Table5[[#This Row],[_201940]]*1,"")</f>
        <v/>
      </c>
    </row>
    <row r="2644" spans="1:8">
      <c r="A2644" s="132">
        <v>207449</v>
      </c>
      <c r="B2644" s="134" t="s">
        <v>1146</v>
      </c>
      <c r="C2644" s="134">
        <v>205</v>
      </c>
      <c r="D2644" s="134">
        <v>226</v>
      </c>
      <c r="E2644" s="134">
        <v>225</v>
      </c>
      <c r="F2644" s="134">
        <v>258</v>
      </c>
      <c r="G2644" s="134">
        <v>245</v>
      </c>
      <c r="H2644" s="171">
        <f>IFERROR((Table5[[#This Row],[_202340]]-Table5[[#This Row],[_201940]])/Table5[[#This Row],[_201940]]*1,"")</f>
        <v>0.1951219512195122</v>
      </c>
    </row>
    <row r="2645" spans="1:8" ht="28.5">
      <c r="A2645" s="132">
        <v>207449</v>
      </c>
      <c r="B2645" s="134" t="s">
        <v>1147</v>
      </c>
      <c r="C2645" s="134">
        <v>8</v>
      </c>
      <c r="D2645" s="134">
        <v>8</v>
      </c>
      <c r="E2645" s="134">
        <v>6</v>
      </c>
      <c r="F2645" s="134">
        <v>15</v>
      </c>
      <c r="G2645" s="134">
        <v>10</v>
      </c>
      <c r="H2645" s="171">
        <f>IFERROR((Table5[[#This Row],[_202340]]-Table5[[#This Row],[_201940]])/Table5[[#This Row],[_201940]]*1,"")</f>
        <v>0.25</v>
      </c>
    </row>
    <row r="2646" spans="1:8" ht="28.5">
      <c r="A2646" s="132">
        <v>207449</v>
      </c>
      <c r="B2646" s="134" t="s">
        <v>1148</v>
      </c>
      <c r="C2646" s="134">
        <v>1458</v>
      </c>
      <c r="D2646" s="134">
        <v>1303</v>
      </c>
      <c r="E2646" s="134">
        <v>1164</v>
      </c>
      <c r="F2646" s="134">
        <v>1443</v>
      </c>
      <c r="G2646" s="134">
        <v>1005</v>
      </c>
      <c r="H2646" s="171">
        <f>IFERROR((Table5[[#This Row],[_202340]]-Table5[[#This Row],[_201940]])/Table5[[#This Row],[_201940]]*1,"")</f>
        <v>-0.31069958847736623</v>
      </c>
    </row>
    <row r="2647" spans="1:8" ht="28.5">
      <c r="A2647" s="132">
        <v>207449</v>
      </c>
      <c r="B2647" s="134" t="s">
        <v>1149</v>
      </c>
      <c r="C2647" s="134">
        <v>623</v>
      </c>
      <c r="D2647" s="134">
        <v>495</v>
      </c>
      <c r="E2647" s="134">
        <v>494</v>
      </c>
      <c r="F2647" s="134">
        <v>357</v>
      </c>
      <c r="G2647" s="134">
        <v>382</v>
      </c>
      <c r="H2647" s="171">
        <f>IFERROR((Table5[[#This Row],[_202340]]-Table5[[#This Row],[_201940]])/Table5[[#This Row],[_201940]]*1,"")</f>
        <v>-0.3868378812199037</v>
      </c>
    </row>
    <row r="2648" spans="1:8" ht="28.5">
      <c r="A2648" s="132">
        <v>207449</v>
      </c>
      <c r="B2648" s="134" t="s">
        <v>1150</v>
      </c>
      <c r="C2648" s="134">
        <v>2089</v>
      </c>
      <c r="D2648" s="134">
        <v>1806</v>
      </c>
      <c r="E2648" s="134">
        <v>1664</v>
      </c>
      <c r="F2648" s="134">
        <v>1815</v>
      </c>
      <c r="G2648" s="134">
        <v>1397</v>
      </c>
      <c r="H2648" s="171">
        <f>IFERROR((Table5[[#This Row],[_202340]]-Table5[[#This Row],[_201940]])/Table5[[#This Row],[_201940]]*1,"")</f>
        <v>-0.33125897558640499</v>
      </c>
    </row>
    <row r="2649" spans="1:8">
      <c r="A2649" s="132">
        <v>207449</v>
      </c>
      <c r="B2649" s="134" t="s">
        <v>1151</v>
      </c>
      <c r="C2649" s="134">
        <v>9</v>
      </c>
      <c r="D2649" s="134">
        <v>11</v>
      </c>
      <c r="E2649" s="134">
        <v>12</v>
      </c>
      <c r="F2649" s="134">
        <v>12</v>
      </c>
      <c r="G2649" s="134">
        <v>15</v>
      </c>
      <c r="H2649" s="171">
        <f>IFERROR((Table5[[#This Row],[_202340]]-Table5[[#This Row],[_201940]])/Table5[[#This Row],[_201940]]*1,"")</f>
        <v>0.66666666666666663</v>
      </c>
    </row>
    <row r="2650" spans="1:8" ht="28.5">
      <c r="A2650" s="132">
        <v>207449</v>
      </c>
      <c r="B2650" s="134" t="s">
        <v>1152</v>
      </c>
      <c r="C2650" s="134">
        <v>64</v>
      </c>
      <c r="D2650" s="134">
        <v>65</v>
      </c>
      <c r="E2650" s="134">
        <v>62</v>
      </c>
      <c r="F2650" s="134">
        <v>70</v>
      </c>
      <c r="G2650" s="134">
        <v>62</v>
      </c>
      <c r="H2650" s="171">
        <f>IFERROR((Table5[[#This Row],[_202340]]-Table5[[#This Row],[_201940]])/Table5[[#This Row],[_201940]]*1,"")</f>
        <v>-3.125E-2</v>
      </c>
    </row>
    <row r="2651" spans="1:8" ht="28.5">
      <c r="A2651" s="132">
        <v>207449</v>
      </c>
      <c r="B2651" s="134" t="s">
        <v>1153</v>
      </c>
      <c r="C2651" s="134">
        <v>0</v>
      </c>
      <c r="D2651" s="134">
        <v>0</v>
      </c>
      <c r="E2651" s="134">
        <v>0</v>
      </c>
      <c r="F2651" s="134">
        <v>1</v>
      </c>
      <c r="G2651" s="134">
        <v>1</v>
      </c>
      <c r="H2651" s="171" t="str">
        <f>IFERROR((Table5[[#This Row],[_202340]]-Table5[[#This Row],[_201940]])/Table5[[#This Row],[_201940]]*1,"")</f>
        <v/>
      </c>
    </row>
    <row r="2652" spans="1:8" ht="28.5">
      <c r="A2652" s="132">
        <v>207449</v>
      </c>
      <c r="B2652" s="134" t="s">
        <v>1154</v>
      </c>
      <c r="C2652" s="134">
        <v>64</v>
      </c>
      <c r="D2652" s="134">
        <v>64</v>
      </c>
      <c r="E2652" s="134">
        <v>62</v>
      </c>
      <c r="F2652" s="134">
        <v>70</v>
      </c>
      <c r="G2652" s="134">
        <v>61</v>
      </c>
      <c r="H2652" s="171">
        <f>IFERROR((Table5[[#This Row],[_202340]]-Table5[[#This Row],[_201940]])/Table5[[#This Row],[_201940]]*1,"")</f>
        <v>-4.6875E-2</v>
      </c>
    </row>
    <row r="2653" spans="1:8" ht="28.5">
      <c r="A2653" s="132">
        <v>207449</v>
      </c>
      <c r="B2653" s="134" t="s">
        <v>1155</v>
      </c>
      <c r="C2653" s="134">
        <v>27</v>
      </c>
      <c r="D2653" s="134">
        <v>24</v>
      </c>
      <c r="E2653" s="134">
        <v>26</v>
      </c>
      <c r="F2653" s="134">
        <v>17</v>
      </c>
      <c r="G2653" s="134">
        <v>23</v>
      </c>
      <c r="H2653" s="171">
        <f>IFERROR((Table5[[#This Row],[_202340]]-Table5[[#This Row],[_201940]])/Table5[[#This Row],[_201940]]*1,"")</f>
        <v>-0.14814814814814814</v>
      </c>
    </row>
    <row r="2654" spans="1:8">
      <c r="A2654" s="132">
        <v>207935</v>
      </c>
      <c r="B2654" s="134" t="s">
        <v>1179</v>
      </c>
      <c r="C2654" s="134">
        <v>926</v>
      </c>
      <c r="D2654" s="134">
        <v>789</v>
      </c>
      <c r="E2654" s="134">
        <v>729</v>
      </c>
      <c r="F2654" s="134">
        <v>685</v>
      </c>
      <c r="G2654" s="134">
        <v>680</v>
      </c>
      <c r="H2654" s="171">
        <f>IFERROR((Table5[[#This Row],[_202340]]-Table5[[#This Row],[_201940]])/Table5[[#This Row],[_201940]]*1,"")</f>
        <v>-0.26565874730021599</v>
      </c>
    </row>
    <row r="2655" spans="1:8">
      <c r="A2655" s="132">
        <v>207935</v>
      </c>
      <c r="B2655" s="134" t="s">
        <v>1131</v>
      </c>
      <c r="C2655" s="134">
        <v>0</v>
      </c>
      <c r="D2655" s="134">
        <v>0</v>
      </c>
      <c r="E2655" s="134">
        <v>0</v>
      </c>
      <c r="F2655" s="134">
        <v>0</v>
      </c>
      <c r="G2655" s="134">
        <v>0</v>
      </c>
      <c r="H2655" s="171" t="str">
        <f>IFERROR((Table5[[#This Row],[_202340]]-Table5[[#This Row],[_201940]])/Table5[[#This Row],[_201940]]*1,"")</f>
        <v/>
      </c>
    </row>
    <row r="2656" spans="1:8">
      <c r="A2656" s="132">
        <v>207935</v>
      </c>
      <c r="B2656" s="134" t="s">
        <v>1132</v>
      </c>
      <c r="C2656" s="134">
        <v>926</v>
      </c>
      <c r="D2656" s="134">
        <v>789</v>
      </c>
      <c r="E2656" s="134">
        <v>729</v>
      </c>
      <c r="F2656" s="134">
        <v>685</v>
      </c>
      <c r="G2656" s="134">
        <v>680</v>
      </c>
      <c r="H2656" s="171">
        <f>IFERROR((Table5[[#This Row],[_202340]]-Table5[[#This Row],[_201940]])/Table5[[#This Row],[_201940]]*1,"")</f>
        <v>-0.26565874730021599</v>
      </c>
    </row>
    <row r="2657" spans="1:8">
      <c r="A2657" s="132">
        <v>207935</v>
      </c>
      <c r="B2657" s="134" t="s">
        <v>1133</v>
      </c>
      <c r="C2657" s="134">
        <v>10</v>
      </c>
      <c r="D2657" s="134">
        <v>13</v>
      </c>
      <c r="E2657" s="134">
        <v>11</v>
      </c>
      <c r="F2657" s="134">
        <v>9</v>
      </c>
      <c r="G2657" s="134">
        <v>8</v>
      </c>
      <c r="H2657" s="171">
        <f>IFERROR((Table5[[#This Row],[_202340]]-Table5[[#This Row],[_201940]])/Table5[[#This Row],[_201940]]*1,"")</f>
        <v>-0.2</v>
      </c>
    </row>
    <row r="2658" spans="1:8" ht="28.5">
      <c r="A2658" s="132">
        <v>207935</v>
      </c>
      <c r="B2658" s="134" t="s">
        <v>1162</v>
      </c>
      <c r="C2658" s="134">
        <v>156</v>
      </c>
      <c r="D2658" s="134">
        <v>129</v>
      </c>
      <c r="E2658" s="134">
        <v>111</v>
      </c>
      <c r="F2658" s="134">
        <v>118</v>
      </c>
      <c r="G2658" s="134">
        <v>118</v>
      </c>
      <c r="H2658" s="171">
        <f>IFERROR((Table5[[#This Row],[_202340]]-Table5[[#This Row],[_201940]])/Table5[[#This Row],[_201940]]*1,"")</f>
        <v>-0.24358974358974358</v>
      </c>
    </row>
    <row r="2659" spans="1:8" ht="28.5">
      <c r="A2659" s="132">
        <v>207935</v>
      </c>
      <c r="B2659" s="134" t="s">
        <v>1163</v>
      </c>
      <c r="C2659" s="134" t="s">
        <v>129</v>
      </c>
      <c r="D2659" s="134" t="s">
        <v>129</v>
      </c>
      <c r="E2659" s="134" t="s">
        <v>129</v>
      </c>
      <c r="F2659" s="134" t="s">
        <v>129</v>
      </c>
      <c r="G2659" s="134" t="s">
        <v>129</v>
      </c>
      <c r="H2659" s="171" t="str">
        <f>IFERROR((Table5[[#This Row],[_202340]]-Table5[[#This Row],[_201940]])/Table5[[#This Row],[_201940]]*1,"")</f>
        <v/>
      </c>
    </row>
    <row r="2660" spans="1:8">
      <c r="A2660" s="132">
        <v>207935</v>
      </c>
      <c r="B2660" s="134" t="s">
        <v>1136</v>
      </c>
      <c r="C2660" s="134">
        <v>166</v>
      </c>
      <c r="D2660" s="134">
        <v>142</v>
      </c>
      <c r="E2660" s="134">
        <v>122</v>
      </c>
      <c r="F2660" s="134">
        <v>127</v>
      </c>
      <c r="G2660" s="134">
        <v>126</v>
      </c>
      <c r="H2660" s="171">
        <f>IFERROR((Table5[[#This Row],[_202340]]-Table5[[#This Row],[_201940]])/Table5[[#This Row],[_201940]]*1,"")</f>
        <v>-0.24096385542168675</v>
      </c>
    </row>
    <row r="2661" spans="1:8">
      <c r="A2661" s="132">
        <v>207935</v>
      </c>
      <c r="B2661" s="134" t="s">
        <v>1137</v>
      </c>
      <c r="C2661" s="134">
        <v>18</v>
      </c>
      <c r="D2661" s="134">
        <v>18</v>
      </c>
      <c r="E2661" s="134">
        <v>17</v>
      </c>
      <c r="F2661" s="134">
        <v>19</v>
      </c>
      <c r="G2661" s="134">
        <v>19</v>
      </c>
      <c r="H2661" s="171">
        <f>IFERROR((Table5[[#This Row],[_202340]]-Table5[[#This Row],[_201940]])/Table5[[#This Row],[_201940]]*1,"")</f>
        <v>5.5555555555555552E-2</v>
      </c>
    </row>
    <row r="2662" spans="1:8">
      <c r="A2662" s="132">
        <v>207935</v>
      </c>
      <c r="B2662" s="134" t="s">
        <v>1138</v>
      </c>
      <c r="C2662" s="134">
        <v>10</v>
      </c>
      <c r="D2662" s="134">
        <v>10</v>
      </c>
      <c r="E2662" s="134">
        <v>9</v>
      </c>
      <c r="F2662" s="134">
        <v>8</v>
      </c>
      <c r="G2662" s="134">
        <v>9</v>
      </c>
      <c r="H2662" s="171">
        <f>IFERROR((Table5[[#This Row],[_202340]]-Table5[[#This Row],[_201940]])/Table5[[#This Row],[_201940]]*1,"")</f>
        <v>-0.1</v>
      </c>
    </row>
    <row r="2663" spans="1:8" ht="28.5">
      <c r="A2663" s="132">
        <v>207935</v>
      </c>
      <c r="B2663" s="134" t="s">
        <v>1164</v>
      </c>
      <c r="C2663" s="134">
        <v>181</v>
      </c>
      <c r="D2663" s="134">
        <v>163</v>
      </c>
      <c r="E2663" s="134">
        <v>140</v>
      </c>
      <c r="F2663" s="134">
        <v>146</v>
      </c>
      <c r="G2663" s="134">
        <v>145</v>
      </c>
      <c r="H2663" s="171">
        <f>IFERROR((Table5[[#This Row],[_202340]]-Table5[[#This Row],[_201940]])/Table5[[#This Row],[_201940]]*1,"")</f>
        <v>-0.19889502762430938</v>
      </c>
    </row>
    <row r="2664" spans="1:8" ht="28.5">
      <c r="A2664" s="132">
        <v>207935</v>
      </c>
      <c r="B2664" s="134" t="s">
        <v>1165</v>
      </c>
      <c r="C2664" s="134" t="s">
        <v>129</v>
      </c>
      <c r="D2664" s="134" t="s">
        <v>129</v>
      </c>
      <c r="E2664" s="134" t="s">
        <v>129</v>
      </c>
      <c r="F2664" s="134" t="s">
        <v>129</v>
      </c>
      <c r="G2664" s="134" t="s">
        <v>129</v>
      </c>
      <c r="H2664" s="171" t="str">
        <f>IFERROR((Table5[[#This Row],[_202340]]-Table5[[#This Row],[_201940]])/Table5[[#This Row],[_201940]]*1,"")</f>
        <v/>
      </c>
    </row>
    <row r="2665" spans="1:8">
      <c r="A2665" s="132">
        <v>207935</v>
      </c>
      <c r="B2665" s="134" t="s">
        <v>1141</v>
      </c>
      <c r="C2665" s="134">
        <v>191</v>
      </c>
      <c r="D2665" s="134">
        <v>173</v>
      </c>
      <c r="E2665" s="134">
        <v>149</v>
      </c>
      <c r="F2665" s="134">
        <v>154</v>
      </c>
      <c r="G2665" s="134">
        <v>154</v>
      </c>
      <c r="H2665" s="171">
        <f>IFERROR((Table5[[#This Row],[_202340]]-Table5[[#This Row],[_201940]])/Table5[[#This Row],[_201940]]*1,"")</f>
        <v>-0.193717277486911</v>
      </c>
    </row>
    <row r="2666" spans="1:8">
      <c r="A2666" s="132">
        <v>207935</v>
      </c>
      <c r="B2666" s="134" t="s">
        <v>1142</v>
      </c>
      <c r="C2666" s="134">
        <v>21</v>
      </c>
      <c r="D2666" s="134">
        <v>22</v>
      </c>
      <c r="E2666" s="134">
        <v>20</v>
      </c>
      <c r="F2666" s="134">
        <v>22</v>
      </c>
      <c r="G2666" s="134">
        <v>23</v>
      </c>
      <c r="H2666" s="171">
        <f>IFERROR((Table5[[#This Row],[_202340]]-Table5[[#This Row],[_201940]])/Table5[[#This Row],[_201940]]*1,"")</f>
        <v>9.5238095238095233E-2</v>
      </c>
    </row>
    <row r="2667" spans="1:8">
      <c r="A2667" s="132">
        <v>207935</v>
      </c>
      <c r="B2667" s="134" t="s">
        <v>1143</v>
      </c>
      <c r="C2667" s="134">
        <v>10</v>
      </c>
      <c r="D2667" s="134">
        <v>10</v>
      </c>
      <c r="E2667" s="134">
        <v>9</v>
      </c>
      <c r="F2667" s="134">
        <v>8</v>
      </c>
      <c r="G2667" s="134">
        <v>9</v>
      </c>
      <c r="H2667" s="171">
        <f>IFERROR((Table5[[#This Row],[_202340]]-Table5[[#This Row],[_201940]])/Table5[[#This Row],[_201940]]*1,"")</f>
        <v>-0.1</v>
      </c>
    </row>
    <row r="2668" spans="1:8" ht="28.5">
      <c r="A2668" s="132">
        <v>207935</v>
      </c>
      <c r="B2668" s="134" t="s">
        <v>1166</v>
      </c>
      <c r="C2668" s="134">
        <v>199</v>
      </c>
      <c r="D2668" s="134">
        <v>177</v>
      </c>
      <c r="E2668" s="134">
        <v>155</v>
      </c>
      <c r="F2668" s="134">
        <v>154</v>
      </c>
      <c r="G2668" s="134">
        <v>152</v>
      </c>
      <c r="H2668" s="171">
        <f>IFERROR((Table5[[#This Row],[_202340]]-Table5[[#This Row],[_201940]])/Table5[[#This Row],[_201940]]*1,"")</f>
        <v>-0.23618090452261306</v>
      </c>
    </row>
    <row r="2669" spans="1:8" ht="28.5">
      <c r="A2669" s="132">
        <v>207935</v>
      </c>
      <c r="B2669" s="134" t="s">
        <v>1167</v>
      </c>
      <c r="C2669" s="134" t="s">
        <v>129</v>
      </c>
      <c r="D2669" s="134" t="s">
        <v>129</v>
      </c>
      <c r="E2669" s="134" t="s">
        <v>129</v>
      </c>
      <c r="F2669" s="134" t="s">
        <v>129</v>
      </c>
      <c r="G2669" s="134" t="s">
        <v>129</v>
      </c>
      <c r="H2669" s="171" t="str">
        <f>IFERROR((Table5[[#This Row],[_202340]]-Table5[[#This Row],[_201940]])/Table5[[#This Row],[_201940]]*1,"")</f>
        <v/>
      </c>
    </row>
    <row r="2670" spans="1:8">
      <c r="A2670" s="132">
        <v>207935</v>
      </c>
      <c r="B2670" s="134" t="s">
        <v>1146</v>
      </c>
      <c r="C2670" s="134">
        <v>209</v>
      </c>
      <c r="D2670" s="134">
        <v>187</v>
      </c>
      <c r="E2670" s="134">
        <v>164</v>
      </c>
      <c r="F2670" s="134">
        <v>162</v>
      </c>
      <c r="G2670" s="134">
        <v>161</v>
      </c>
      <c r="H2670" s="171">
        <f>IFERROR((Table5[[#This Row],[_202340]]-Table5[[#This Row],[_201940]])/Table5[[#This Row],[_201940]]*1,"")</f>
        <v>-0.22966507177033493</v>
      </c>
    </row>
    <row r="2671" spans="1:8" ht="28.5">
      <c r="A2671" s="132">
        <v>207935</v>
      </c>
      <c r="B2671" s="134" t="s">
        <v>1147</v>
      </c>
      <c r="C2671" s="134">
        <v>4</v>
      </c>
      <c r="D2671" s="134">
        <v>19</v>
      </c>
      <c r="E2671" s="134">
        <v>8</v>
      </c>
      <c r="F2671" s="134">
        <v>7</v>
      </c>
      <c r="G2671" s="134">
        <v>5</v>
      </c>
      <c r="H2671" s="171">
        <f>IFERROR((Table5[[#This Row],[_202340]]-Table5[[#This Row],[_201940]])/Table5[[#This Row],[_201940]]*1,"")</f>
        <v>0.25</v>
      </c>
    </row>
    <row r="2672" spans="1:8" ht="28.5">
      <c r="A2672" s="132">
        <v>207935</v>
      </c>
      <c r="B2672" s="134" t="s">
        <v>1148</v>
      </c>
      <c r="C2672" s="134">
        <v>390</v>
      </c>
      <c r="D2672" s="134">
        <v>290</v>
      </c>
      <c r="E2672" s="134">
        <v>270</v>
      </c>
      <c r="F2672" s="134">
        <v>251</v>
      </c>
      <c r="G2672" s="134">
        <v>194</v>
      </c>
      <c r="H2672" s="171">
        <f>IFERROR((Table5[[#This Row],[_202340]]-Table5[[#This Row],[_201940]])/Table5[[#This Row],[_201940]]*1,"")</f>
        <v>-0.50256410256410255</v>
      </c>
    </row>
    <row r="2673" spans="1:8" ht="28.5">
      <c r="A2673" s="132">
        <v>207935</v>
      </c>
      <c r="B2673" s="134" t="s">
        <v>1149</v>
      </c>
      <c r="C2673" s="134">
        <v>323</v>
      </c>
      <c r="D2673" s="134">
        <v>293</v>
      </c>
      <c r="E2673" s="134">
        <v>287</v>
      </c>
      <c r="F2673" s="134">
        <v>265</v>
      </c>
      <c r="G2673" s="134">
        <v>320</v>
      </c>
      <c r="H2673" s="171">
        <f>IFERROR((Table5[[#This Row],[_202340]]-Table5[[#This Row],[_201940]])/Table5[[#This Row],[_201940]]*1,"")</f>
        <v>-9.2879256965944269E-3</v>
      </c>
    </row>
    <row r="2674" spans="1:8" ht="28.5">
      <c r="A2674" s="132">
        <v>207935</v>
      </c>
      <c r="B2674" s="134" t="s">
        <v>1150</v>
      </c>
      <c r="C2674" s="134">
        <v>717</v>
      </c>
      <c r="D2674" s="134">
        <v>602</v>
      </c>
      <c r="E2674" s="134">
        <v>565</v>
      </c>
      <c r="F2674" s="134">
        <v>523</v>
      </c>
      <c r="G2674" s="134">
        <v>519</v>
      </c>
      <c r="H2674" s="171">
        <f>IFERROR((Table5[[#This Row],[_202340]]-Table5[[#This Row],[_201940]])/Table5[[#This Row],[_201940]]*1,"")</f>
        <v>-0.27615062761506276</v>
      </c>
    </row>
    <row r="2675" spans="1:8">
      <c r="A2675" s="132">
        <v>207935</v>
      </c>
      <c r="B2675" s="134" t="s">
        <v>1151</v>
      </c>
      <c r="C2675" s="134">
        <v>23</v>
      </c>
      <c r="D2675" s="134">
        <v>24</v>
      </c>
      <c r="E2675" s="134">
        <v>22</v>
      </c>
      <c r="F2675" s="134">
        <v>24</v>
      </c>
      <c r="G2675" s="134">
        <v>24</v>
      </c>
      <c r="H2675" s="171">
        <f>IFERROR((Table5[[#This Row],[_202340]]-Table5[[#This Row],[_201940]])/Table5[[#This Row],[_201940]]*1,"")</f>
        <v>4.3478260869565216E-2</v>
      </c>
    </row>
    <row r="2676" spans="1:8" ht="28.5">
      <c r="A2676" s="132">
        <v>207935</v>
      </c>
      <c r="B2676" s="134" t="s">
        <v>1152</v>
      </c>
      <c r="C2676" s="134">
        <v>43</v>
      </c>
      <c r="D2676" s="134">
        <v>39</v>
      </c>
      <c r="E2676" s="134">
        <v>38</v>
      </c>
      <c r="F2676" s="134">
        <v>38</v>
      </c>
      <c r="G2676" s="134">
        <v>29</v>
      </c>
      <c r="H2676" s="171">
        <f>IFERROR((Table5[[#This Row],[_202340]]-Table5[[#This Row],[_201940]])/Table5[[#This Row],[_201940]]*1,"")</f>
        <v>-0.32558139534883723</v>
      </c>
    </row>
    <row r="2677" spans="1:8" ht="28.5">
      <c r="A2677" s="132">
        <v>207935</v>
      </c>
      <c r="B2677" s="134" t="s">
        <v>1153</v>
      </c>
      <c r="C2677" s="134">
        <v>0</v>
      </c>
      <c r="D2677" s="134">
        <v>2</v>
      </c>
      <c r="E2677" s="134">
        <v>1</v>
      </c>
      <c r="F2677" s="134">
        <v>1</v>
      </c>
      <c r="G2677" s="134">
        <v>1</v>
      </c>
      <c r="H2677" s="171" t="str">
        <f>IFERROR((Table5[[#This Row],[_202340]]-Table5[[#This Row],[_201940]])/Table5[[#This Row],[_201940]]*1,"")</f>
        <v/>
      </c>
    </row>
    <row r="2678" spans="1:8" ht="28.5">
      <c r="A2678" s="132">
        <v>207935</v>
      </c>
      <c r="B2678" s="134" t="s">
        <v>1154</v>
      </c>
      <c r="C2678" s="134">
        <v>42</v>
      </c>
      <c r="D2678" s="134">
        <v>37</v>
      </c>
      <c r="E2678" s="134">
        <v>37</v>
      </c>
      <c r="F2678" s="134">
        <v>37</v>
      </c>
      <c r="G2678" s="134">
        <v>29</v>
      </c>
      <c r="H2678" s="171">
        <f>IFERROR((Table5[[#This Row],[_202340]]-Table5[[#This Row],[_201940]])/Table5[[#This Row],[_201940]]*1,"")</f>
        <v>-0.30952380952380953</v>
      </c>
    </row>
    <row r="2679" spans="1:8" ht="28.5">
      <c r="A2679" s="132">
        <v>207935</v>
      </c>
      <c r="B2679" s="134" t="s">
        <v>1155</v>
      </c>
      <c r="C2679" s="134">
        <v>35</v>
      </c>
      <c r="D2679" s="134">
        <v>37</v>
      </c>
      <c r="E2679" s="134">
        <v>39</v>
      </c>
      <c r="F2679" s="134">
        <v>39</v>
      </c>
      <c r="G2679" s="134">
        <v>47</v>
      </c>
      <c r="H2679" s="171">
        <f>IFERROR((Table5[[#This Row],[_202340]]-Table5[[#This Row],[_201940]])/Table5[[#This Row],[_201940]]*1,"")</f>
        <v>0.34285714285714286</v>
      </c>
    </row>
    <row r="2680" spans="1:8">
      <c r="A2680" s="132">
        <v>209038</v>
      </c>
      <c r="B2680" s="134" t="s">
        <v>1179</v>
      </c>
      <c r="C2680" s="134">
        <v>771</v>
      </c>
      <c r="D2680" s="134">
        <v>1070</v>
      </c>
      <c r="E2680" s="134">
        <v>946</v>
      </c>
      <c r="F2680" s="134">
        <v>924</v>
      </c>
      <c r="G2680" s="134">
        <v>910</v>
      </c>
      <c r="H2680" s="171">
        <f>IFERROR((Table5[[#This Row],[_202340]]-Table5[[#This Row],[_201940]])/Table5[[#This Row],[_201940]]*1,"")</f>
        <v>0.18028534370946822</v>
      </c>
    </row>
    <row r="2681" spans="1:8">
      <c r="A2681" s="132">
        <v>209038</v>
      </c>
      <c r="B2681" s="134" t="s">
        <v>1131</v>
      </c>
      <c r="C2681" s="134">
        <v>2</v>
      </c>
      <c r="D2681" s="134">
        <v>0</v>
      </c>
      <c r="E2681" s="134">
        <v>0</v>
      </c>
      <c r="F2681" s="134">
        <v>0</v>
      </c>
      <c r="G2681" s="134">
        <v>1</v>
      </c>
      <c r="H2681" s="171">
        <f>IFERROR((Table5[[#This Row],[_202340]]-Table5[[#This Row],[_201940]])/Table5[[#This Row],[_201940]]*1,"")</f>
        <v>-0.5</v>
      </c>
    </row>
    <row r="2682" spans="1:8">
      <c r="A2682" s="132">
        <v>209038</v>
      </c>
      <c r="B2682" s="134" t="s">
        <v>1132</v>
      </c>
      <c r="C2682" s="134">
        <v>769</v>
      </c>
      <c r="D2682" s="134">
        <v>1070</v>
      </c>
      <c r="E2682" s="134">
        <v>946</v>
      </c>
      <c r="F2682" s="134">
        <v>924</v>
      </c>
      <c r="G2682" s="134">
        <v>909</v>
      </c>
      <c r="H2682" s="171">
        <f>IFERROR((Table5[[#This Row],[_202340]]-Table5[[#This Row],[_201940]])/Table5[[#This Row],[_201940]]*1,"")</f>
        <v>0.18205461638491546</v>
      </c>
    </row>
    <row r="2683" spans="1:8">
      <c r="A2683" s="132">
        <v>209038</v>
      </c>
      <c r="B2683" s="134" t="s">
        <v>1133</v>
      </c>
      <c r="C2683" s="134">
        <v>5</v>
      </c>
      <c r="D2683" s="134">
        <v>10</v>
      </c>
      <c r="E2683" s="134">
        <v>7</v>
      </c>
      <c r="F2683" s="134">
        <v>15</v>
      </c>
      <c r="G2683" s="134">
        <v>38</v>
      </c>
      <c r="H2683" s="171">
        <f>IFERROR((Table5[[#This Row],[_202340]]-Table5[[#This Row],[_201940]])/Table5[[#This Row],[_201940]]*1,"")</f>
        <v>6.6</v>
      </c>
    </row>
    <row r="2684" spans="1:8" ht="28.5">
      <c r="A2684" s="132">
        <v>209038</v>
      </c>
      <c r="B2684" s="134" t="s">
        <v>1162</v>
      </c>
      <c r="C2684" s="134">
        <v>54</v>
      </c>
      <c r="D2684" s="134">
        <v>91</v>
      </c>
      <c r="E2684" s="134">
        <v>85</v>
      </c>
      <c r="F2684" s="134">
        <v>86</v>
      </c>
      <c r="G2684" s="134">
        <v>99</v>
      </c>
      <c r="H2684" s="171">
        <f>IFERROR((Table5[[#This Row],[_202340]]-Table5[[#This Row],[_201940]])/Table5[[#This Row],[_201940]]*1,"")</f>
        <v>0.83333333333333337</v>
      </c>
    </row>
    <row r="2685" spans="1:8" ht="28.5">
      <c r="A2685" s="132">
        <v>209038</v>
      </c>
      <c r="B2685" s="134" t="s">
        <v>1163</v>
      </c>
      <c r="C2685" s="134" t="s">
        <v>129</v>
      </c>
      <c r="D2685" s="134" t="s">
        <v>129</v>
      </c>
      <c r="E2685" s="134" t="s">
        <v>129</v>
      </c>
      <c r="F2685" s="134" t="s">
        <v>129</v>
      </c>
      <c r="G2685" s="134" t="s">
        <v>129</v>
      </c>
      <c r="H2685" s="171" t="str">
        <f>IFERROR((Table5[[#This Row],[_202340]]-Table5[[#This Row],[_201940]])/Table5[[#This Row],[_201940]]*1,"")</f>
        <v/>
      </c>
    </row>
    <row r="2686" spans="1:8">
      <c r="A2686" s="132">
        <v>209038</v>
      </c>
      <c r="B2686" s="134" t="s">
        <v>1136</v>
      </c>
      <c r="C2686" s="134">
        <v>59</v>
      </c>
      <c r="D2686" s="134">
        <v>101</v>
      </c>
      <c r="E2686" s="134">
        <v>92</v>
      </c>
      <c r="F2686" s="134">
        <v>101</v>
      </c>
      <c r="G2686" s="134">
        <v>137</v>
      </c>
      <c r="H2686" s="171">
        <f>IFERROR((Table5[[#This Row],[_202340]]-Table5[[#This Row],[_201940]])/Table5[[#This Row],[_201940]]*1,"")</f>
        <v>1.3220338983050848</v>
      </c>
    </row>
    <row r="2687" spans="1:8">
      <c r="A2687" s="132">
        <v>209038</v>
      </c>
      <c r="B2687" s="134" t="s">
        <v>1137</v>
      </c>
      <c r="C2687" s="134">
        <v>8</v>
      </c>
      <c r="D2687" s="134">
        <v>9</v>
      </c>
      <c r="E2687" s="134">
        <v>10</v>
      </c>
      <c r="F2687" s="134">
        <v>11</v>
      </c>
      <c r="G2687" s="134">
        <v>15</v>
      </c>
      <c r="H2687" s="171">
        <f>IFERROR((Table5[[#This Row],[_202340]]-Table5[[#This Row],[_201940]])/Table5[[#This Row],[_201940]]*1,"")</f>
        <v>0.875</v>
      </c>
    </row>
    <row r="2688" spans="1:8">
      <c r="A2688" s="132">
        <v>209038</v>
      </c>
      <c r="B2688" s="134" t="s">
        <v>1138</v>
      </c>
      <c r="C2688" s="134">
        <v>7</v>
      </c>
      <c r="D2688" s="134">
        <v>13</v>
      </c>
      <c r="E2688" s="134">
        <v>8</v>
      </c>
      <c r="F2688" s="134">
        <v>14</v>
      </c>
      <c r="G2688" s="134">
        <v>43</v>
      </c>
      <c r="H2688" s="171">
        <f>IFERROR((Table5[[#This Row],[_202340]]-Table5[[#This Row],[_201940]])/Table5[[#This Row],[_201940]]*1,"")</f>
        <v>5.1428571428571432</v>
      </c>
    </row>
    <row r="2689" spans="1:8" ht="28.5">
      <c r="A2689" s="132">
        <v>209038</v>
      </c>
      <c r="B2689" s="134" t="s">
        <v>1164</v>
      </c>
      <c r="C2689" s="134">
        <v>86</v>
      </c>
      <c r="D2689" s="134">
        <v>118</v>
      </c>
      <c r="E2689" s="134">
        <v>110</v>
      </c>
      <c r="F2689" s="134">
        <v>119</v>
      </c>
      <c r="G2689" s="134">
        <v>129</v>
      </c>
      <c r="H2689" s="171">
        <f>IFERROR((Table5[[#This Row],[_202340]]-Table5[[#This Row],[_201940]])/Table5[[#This Row],[_201940]]*1,"")</f>
        <v>0.5</v>
      </c>
    </row>
    <row r="2690" spans="1:8" ht="28.5">
      <c r="A2690" s="132">
        <v>209038</v>
      </c>
      <c r="B2690" s="134" t="s">
        <v>1165</v>
      </c>
      <c r="C2690" s="134" t="s">
        <v>129</v>
      </c>
      <c r="D2690" s="134" t="s">
        <v>129</v>
      </c>
      <c r="E2690" s="134" t="s">
        <v>129</v>
      </c>
      <c r="F2690" s="134" t="s">
        <v>129</v>
      </c>
      <c r="G2690" s="134" t="s">
        <v>129</v>
      </c>
      <c r="H2690" s="171" t="str">
        <f>IFERROR((Table5[[#This Row],[_202340]]-Table5[[#This Row],[_201940]])/Table5[[#This Row],[_201940]]*1,"")</f>
        <v/>
      </c>
    </row>
    <row r="2691" spans="1:8">
      <c r="A2691" s="132">
        <v>209038</v>
      </c>
      <c r="B2691" s="134" t="s">
        <v>1141</v>
      </c>
      <c r="C2691" s="134">
        <v>93</v>
      </c>
      <c r="D2691" s="134">
        <v>131</v>
      </c>
      <c r="E2691" s="134">
        <v>118</v>
      </c>
      <c r="F2691" s="134">
        <v>133</v>
      </c>
      <c r="G2691" s="134">
        <v>172</v>
      </c>
      <c r="H2691" s="171">
        <f>IFERROR((Table5[[#This Row],[_202340]]-Table5[[#This Row],[_201940]])/Table5[[#This Row],[_201940]]*1,"")</f>
        <v>0.84946236559139787</v>
      </c>
    </row>
    <row r="2692" spans="1:8">
      <c r="A2692" s="132">
        <v>209038</v>
      </c>
      <c r="B2692" s="134" t="s">
        <v>1142</v>
      </c>
      <c r="C2692" s="134">
        <v>12</v>
      </c>
      <c r="D2692" s="134">
        <v>12</v>
      </c>
      <c r="E2692" s="134">
        <v>12</v>
      </c>
      <c r="F2692" s="134">
        <v>14</v>
      </c>
      <c r="G2692" s="134">
        <v>19</v>
      </c>
      <c r="H2692" s="171">
        <f>IFERROR((Table5[[#This Row],[_202340]]-Table5[[#This Row],[_201940]])/Table5[[#This Row],[_201940]]*1,"")</f>
        <v>0.58333333333333337</v>
      </c>
    </row>
    <row r="2693" spans="1:8">
      <c r="A2693" s="132">
        <v>209038</v>
      </c>
      <c r="B2693" s="134" t="s">
        <v>1143</v>
      </c>
      <c r="C2693" s="134">
        <v>13</v>
      </c>
      <c r="D2693" s="134">
        <v>14</v>
      </c>
      <c r="E2693" s="134">
        <v>10</v>
      </c>
      <c r="F2693" s="134">
        <v>12</v>
      </c>
      <c r="G2693" s="134">
        <v>44</v>
      </c>
      <c r="H2693" s="171">
        <f>IFERROR((Table5[[#This Row],[_202340]]-Table5[[#This Row],[_201940]])/Table5[[#This Row],[_201940]]*1,"")</f>
        <v>2.3846153846153846</v>
      </c>
    </row>
    <row r="2694" spans="1:8" ht="28.5">
      <c r="A2694" s="132">
        <v>209038</v>
      </c>
      <c r="B2694" s="134" t="s">
        <v>1166</v>
      </c>
      <c r="C2694" s="134">
        <v>130</v>
      </c>
      <c r="D2694" s="134">
        <v>125</v>
      </c>
      <c r="E2694" s="134">
        <v>118</v>
      </c>
      <c r="F2694" s="134">
        <v>127</v>
      </c>
      <c r="G2694" s="134">
        <v>139</v>
      </c>
      <c r="H2694" s="171">
        <f>IFERROR((Table5[[#This Row],[_202340]]-Table5[[#This Row],[_201940]])/Table5[[#This Row],[_201940]]*1,"")</f>
        <v>6.9230769230769235E-2</v>
      </c>
    </row>
    <row r="2695" spans="1:8" ht="28.5">
      <c r="A2695" s="132">
        <v>209038</v>
      </c>
      <c r="B2695" s="134" t="s">
        <v>1167</v>
      </c>
      <c r="C2695" s="134" t="s">
        <v>129</v>
      </c>
      <c r="D2695" s="134" t="s">
        <v>129</v>
      </c>
      <c r="E2695" s="134" t="s">
        <v>129</v>
      </c>
      <c r="F2695" s="134" t="s">
        <v>129</v>
      </c>
      <c r="G2695" s="134" t="s">
        <v>129</v>
      </c>
      <c r="H2695" s="171" t="str">
        <f>IFERROR((Table5[[#This Row],[_202340]]-Table5[[#This Row],[_201940]])/Table5[[#This Row],[_201940]]*1,"")</f>
        <v/>
      </c>
    </row>
    <row r="2696" spans="1:8">
      <c r="A2696" s="132">
        <v>209038</v>
      </c>
      <c r="B2696" s="134" t="s">
        <v>1146</v>
      </c>
      <c r="C2696" s="134">
        <v>143</v>
      </c>
      <c r="D2696" s="134">
        <v>139</v>
      </c>
      <c r="E2696" s="134">
        <v>128</v>
      </c>
      <c r="F2696" s="134">
        <v>139</v>
      </c>
      <c r="G2696" s="134">
        <v>183</v>
      </c>
      <c r="H2696" s="171">
        <f>IFERROR((Table5[[#This Row],[_202340]]-Table5[[#This Row],[_201940]])/Table5[[#This Row],[_201940]]*1,"")</f>
        <v>0.27972027972027974</v>
      </c>
    </row>
    <row r="2697" spans="1:8" ht="28.5">
      <c r="A2697" s="132">
        <v>209038</v>
      </c>
      <c r="B2697" s="134" t="s">
        <v>1147</v>
      </c>
      <c r="C2697" s="134">
        <v>5</v>
      </c>
      <c r="D2697" s="134">
        <v>15</v>
      </c>
      <c r="E2697" s="134">
        <v>8</v>
      </c>
      <c r="F2697" s="134">
        <v>2</v>
      </c>
      <c r="G2697" s="134">
        <v>6</v>
      </c>
      <c r="H2697" s="171">
        <f>IFERROR((Table5[[#This Row],[_202340]]-Table5[[#This Row],[_201940]])/Table5[[#This Row],[_201940]]*1,"")</f>
        <v>0.2</v>
      </c>
    </row>
    <row r="2698" spans="1:8" ht="28.5">
      <c r="A2698" s="132">
        <v>209038</v>
      </c>
      <c r="B2698" s="134" t="s">
        <v>1148</v>
      </c>
      <c r="C2698" s="134">
        <v>372</v>
      </c>
      <c r="D2698" s="134">
        <v>479</v>
      </c>
      <c r="E2698" s="134">
        <v>494</v>
      </c>
      <c r="F2698" s="134">
        <v>76</v>
      </c>
      <c r="G2698" s="134">
        <v>492</v>
      </c>
      <c r="H2698" s="171">
        <f>IFERROR((Table5[[#This Row],[_202340]]-Table5[[#This Row],[_201940]])/Table5[[#This Row],[_201940]]*1,"")</f>
        <v>0.32258064516129031</v>
      </c>
    </row>
    <row r="2699" spans="1:8" ht="28.5">
      <c r="A2699" s="132">
        <v>209038</v>
      </c>
      <c r="B2699" s="134" t="s">
        <v>1149</v>
      </c>
      <c r="C2699" s="134">
        <v>249</v>
      </c>
      <c r="D2699" s="134">
        <v>437</v>
      </c>
      <c r="E2699" s="134">
        <v>316</v>
      </c>
      <c r="F2699" s="134">
        <v>707</v>
      </c>
      <c r="G2699" s="134">
        <v>228</v>
      </c>
      <c r="H2699" s="171">
        <f>IFERROR((Table5[[#This Row],[_202340]]-Table5[[#This Row],[_201940]])/Table5[[#This Row],[_201940]]*1,"")</f>
        <v>-8.4337349397590355E-2</v>
      </c>
    </row>
    <row r="2700" spans="1:8" ht="28.5">
      <c r="A2700" s="132">
        <v>209038</v>
      </c>
      <c r="B2700" s="134" t="s">
        <v>1150</v>
      </c>
      <c r="C2700" s="134">
        <v>626</v>
      </c>
      <c r="D2700" s="134">
        <v>931</v>
      </c>
      <c r="E2700" s="134">
        <v>818</v>
      </c>
      <c r="F2700" s="134">
        <v>785</v>
      </c>
      <c r="G2700" s="134">
        <v>726</v>
      </c>
      <c r="H2700" s="171">
        <f>IFERROR((Table5[[#This Row],[_202340]]-Table5[[#This Row],[_201940]])/Table5[[#This Row],[_201940]]*1,"")</f>
        <v>0.15974440894568689</v>
      </c>
    </row>
    <row r="2701" spans="1:8">
      <c r="A2701" s="132">
        <v>209038</v>
      </c>
      <c r="B2701" s="134" t="s">
        <v>1151</v>
      </c>
      <c r="C2701" s="134">
        <v>19</v>
      </c>
      <c r="D2701" s="134">
        <v>13</v>
      </c>
      <c r="E2701" s="134">
        <v>14</v>
      </c>
      <c r="F2701" s="134">
        <v>15</v>
      </c>
      <c r="G2701" s="134">
        <v>20</v>
      </c>
      <c r="H2701" s="171">
        <f>IFERROR((Table5[[#This Row],[_202340]]-Table5[[#This Row],[_201940]])/Table5[[#This Row],[_201940]]*1,"")</f>
        <v>5.2631578947368418E-2</v>
      </c>
    </row>
    <row r="2702" spans="1:8" ht="28.5">
      <c r="A2702" s="132">
        <v>209038</v>
      </c>
      <c r="B2702" s="134" t="s">
        <v>1152</v>
      </c>
      <c r="C2702" s="134">
        <v>49</v>
      </c>
      <c r="D2702" s="134">
        <v>46</v>
      </c>
      <c r="E2702" s="134">
        <v>53</v>
      </c>
      <c r="F2702" s="134">
        <v>8</v>
      </c>
      <c r="G2702" s="134">
        <v>55</v>
      </c>
      <c r="H2702" s="171">
        <f>IFERROR((Table5[[#This Row],[_202340]]-Table5[[#This Row],[_201940]])/Table5[[#This Row],[_201940]]*1,"")</f>
        <v>0.12244897959183673</v>
      </c>
    </row>
    <row r="2703" spans="1:8" ht="28.5">
      <c r="A2703" s="132">
        <v>209038</v>
      </c>
      <c r="B2703" s="134" t="s">
        <v>1153</v>
      </c>
      <c r="C2703" s="134">
        <v>1</v>
      </c>
      <c r="D2703" s="134">
        <v>1</v>
      </c>
      <c r="E2703" s="134">
        <v>1</v>
      </c>
      <c r="F2703" s="134">
        <v>0</v>
      </c>
      <c r="G2703" s="134">
        <v>1</v>
      </c>
      <c r="H2703" s="171">
        <f>IFERROR((Table5[[#This Row],[_202340]]-Table5[[#This Row],[_201940]])/Table5[[#This Row],[_201940]]*1,"")</f>
        <v>0</v>
      </c>
    </row>
    <row r="2704" spans="1:8" ht="28.5">
      <c r="A2704" s="132">
        <v>209038</v>
      </c>
      <c r="B2704" s="134" t="s">
        <v>1154</v>
      </c>
      <c r="C2704" s="134">
        <v>48</v>
      </c>
      <c r="D2704" s="134">
        <v>45</v>
      </c>
      <c r="E2704" s="134">
        <v>52</v>
      </c>
      <c r="F2704" s="134">
        <v>8</v>
      </c>
      <c r="G2704" s="134">
        <v>54</v>
      </c>
      <c r="H2704" s="171">
        <f>IFERROR((Table5[[#This Row],[_202340]]-Table5[[#This Row],[_201940]])/Table5[[#This Row],[_201940]]*1,"")</f>
        <v>0.125</v>
      </c>
    </row>
    <row r="2705" spans="1:8" ht="28.5">
      <c r="A2705" s="132">
        <v>209038</v>
      </c>
      <c r="B2705" s="134" t="s">
        <v>1155</v>
      </c>
      <c r="C2705" s="134">
        <v>32</v>
      </c>
      <c r="D2705" s="134">
        <v>41</v>
      </c>
      <c r="E2705" s="134">
        <v>33</v>
      </c>
      <c r="F2705" s="134">
        <v>77</v>
      </c>
      <c r="G2705" s="134">
        <v>25</v>
      </c>
      <c r="H2705" s="171">
        <f>IFERROR((Table5[[#This Row],[_202340]]-Table5[[#This Row],[_201940]])/Table5[[#This Row],[_201940]]*1,"")</f>
        <v>-0.21875</v>
      </c>
    </row>
    <row r="2706" spans="1:8">
      <c r="A2706" s="132">
        <v>210605</v>
      </c>
      <c r="B2706" s="134" t="s">
        <v>1179</v>
      </c>
      <c r="C2706" s="134">
        <v>1357</v>
      </c>
      <c r="D2706" s="134">
        <v>1295</v>
      </c>
      <c r="E2706" s="134">
        <v>836</v>
      </c>
      <c r="F2706" s="134">
        <v>757</v>
      </c>
      <c r="G2706" s="134">
        <v>723</v>
      </c>
      <c r="H2706" s="171">
        <f>IFERROR((Table5[[#This Row],[_202340]]-Table5[[#This Row],[_201940]])/Table5[[#This Row],[_201940]]*1,"")</f>
        <v>-0.46720707442888726</v>
      </c>
    </row>
    <row r="2707" spans="1:8">
      <c r="A2707" s="132">
        <v>210605</v>
      </c>
      <c r="B2707" s="134" t="s">
        <v>1131</v>
      </c>
      <c r="C2707" s="134">
        <v>0</v>
      </c>
      <c r="D2707" s="134">
        <v>0</v>
      </c>
      <c r="E2707" s="134">
        <v>0</v>
      </c>
      <c r="F2707" s="134">
        <v>1</v>
      </c>
      <c r="G2707" s="134">
        <v>0</v>
      </c>
      <c r="H2707" s="171" t="str">
        <f>IFERROR((Table5[[#This Row],[_202340]]-Table5[[#This Row],[_201940]])/Table5[[#This Row],[_201940]]*1,"")</f>
        <v/>
      </c>
    </row>
    <row r="2708" spans="1:8">
      <c r="A2708" s="132">
        <v>210605</v>
      </c>
      <c r="B2708" s="134" t="s">
        <v>1132</v>
      </c>
      <c r="C2708" s="134">
        <v>1357</v>
      </c>
      <c r="D2708" s="134">
        <v>1295</v>
      </c>
      <c r="E2708" s="134">
        <v>836</v>
      </c>
      <c r="F2708" s="134">
        <v>756</v>
      </c>
      <c r="G2708" s="134">
        <v>723</v>
      </c>
      <c r="H2708" s="171">
        <f>IFERROR((Table5[[#This Row],[_202340]]-Table5[[#This Row],[_201940]])/Table5[[#This Row],[_201940]]*1,"")</f>
        <v>-0.46720707442888726</v>
      </c>
    </row>
    <row r="2709" spans="1:8">
      <c r="A2709" s="132">
        <v>210605</v>
      </c>
      <c r="B2709" s="134" t="s">
        <v>1133</v>
      </c>
      <c r="C2709" s="134">
        <v>48</v>
      </c>
      <c r="D2709" s="134">
        <v>28</v>
      </c>
      <c r="E2709" s="134">
        <v>19</v>
      </c>
      <c r="F2709" s="134">
        <v>17</v>
      </c>
      <c r="G2709" s="134">
        <v>12</v>
      </c>
      <c r="H2709" s="171">
        <f>IFERROR((Table5[[#This Row],[_202340]]-Table5[[#This Row],[_201940]])/Table5[[#This Row],[_201940]]*1,"")</f>
        <v>-0.75</v>
      </c>
    </row>
    <row r="2710" spans="1:8" ht="28.5">
      <c r="A2710" s="132">
        <v>210605</v>
      </c>
      <c r="B2710" s="134" t="s">
        <v>1162</v>
      </c>
      <c r="C2710" s="134">
        <v>122</v>
      </c>
      <c r="D2710" s="134">
        <v>105</v>
      </c>
      <c r="E2710" s="134">
        <v>99</v>
      </c>
      <c r="F2710" s="134">
        <v>79</v>
      </c>
      <c r="G2710" s="134">
        <v>78</v>
      </c>
      <c r="H2710" s="171">
        <f>IFERROR((Table5[[#This Row],[_202340]]-Table5[[#This Row],[_201940]])/Table5[[#This Row],[_201940]]*1,"")</f>
        <v>-0.36065573770491804</v>
      </c>
    </row>
    <row r="2711" spans="1:8" ht="28.5">
      <c r="A2711" s="132">
        <v>210605</v>
      </c>
      <c r="B2711" s="134" t="s">
        <v>1163</v>
      </c>
      <c r="C2711" s="134" t="s">
        <v>129</v>
      </c>
      <c r="D2711" s="134" t="s">
        <v>129</v>
      </c>
      <c r="E2711" s="134" t="s">
        <v>129</v>
      </c>
      <c r="F2711" s="134" t="s">
        <v>129</v>
      </c>
      <c r="G2711" s="134" t="s">
        <v>129</v>
      </c>
      <c r="H2711" s="171" t="str">
        <f>IFERROR((Table5[[#This Row],[_202340]]-Table5[[#This Row],[_201940]])/Table5[[#This Row],[_201940]]*1,"")</f>
        <v/>
      </c>
    </row>
    <row r="2712" spans="1:8">
      <c r="A2712" s="132">
        <v>210605</v>
      </c>
      <c r="B2712" s="134" t="s">
        <v>1136</v>
      </c>
      <c r="C2712" s="134">
        <v>170</v>
      </c>
      <c r="D2712" s="134">
        <v>133</v>
      </c>
      <c r="E2712" s="134">
        <v>118</v>
      </c>
      <c r="F2712" s="134">
        <v>96</v>
      </c>
      <c r="G2712" s="134">
        <v>90</v>
      </c>
      <c r="H2712" s="171">
        <f>IFERROR((Table5[[#This Row],[_202340]]-Table5[[#This Row],[_201940]])/Table5[[#This Row],[_201940]]*1,"")</f>
        <v>-0.47058823529411764</v>
      </c>
    </row>
    <row r="2713" spans="1:8">
      <c r="A2713" s="132">
        <v>210605</v>
      </c>
      <c r="B2713" s="134" t="s">
        <v>1137</v>
      </c>
      <c r="C2713" s="134">
        <v>13</v>
      </c>
      <c r="D2713" s="134">
        <v>10</v>
      </c>
      <c r="E2713" s="134">
        <v>14</v>
      </c>
      <c r="F2713" s="134">
        <v>13</v>
      </c>
      <c r="G2713" s="134">
        <v>12</v>
      </c>
      <c r="H2713" s="171">
        <f>IFERROR((Table5[[#This Row],[_202340]]-Table5[[#This Row],[_201940]])/Table5[[#This Row],[_201940]]*1,"")</f>
        <v>-7.6923076923076927E-2</v>
      </c>
    </row>
    <row r="2714" spans="1:8">
      <c r="A2714" s="132">
        <v>210605</v>
      </c>
      <c r="B2714" s="134" t="s">
        <v>1138</v>
      </c>
      <c r="C2714" s="134">
        <v>54</v>
      </c>
      <c r="D2714" s="134">
        <v>38</v>
      </c>
      <c r="E2714" s="134">
        <v>24</v>
      </c>
      <c r="F2714" s="134">
        <v>25</v>
      </c>
      <c r="G2714" s="134">
        <v>14</v>
      </c>
      <c r="H2714" s="171">
        <f>IFERROR((Table5[[#This Row],[_202340]]-Table5[[#This Row],[_201940]])/Table5[[#This Row],[_201940]]*1,"")</f>
        <v>-0.7407407407407407</v>
      </c>
    </row>
    <row r="2715" spans="1:8" ht="28.5">
      <c r="A2715" s="132">
        <v>210605</v>
      </c>
      <c r="B2715" s="134" t="s">
        <v>1164</v>
      </c>
      <c r="C2715" s="134">
        <v>148</v>
      </c>
      <c r="D2715" s="134">
        <v>152</v>
      </c>
      <c r="E2715" s="134">
        <v>123</v>
      </c>
      <c r="F2715" s="134">
        <v>107</v>
      </c>
      <c r="G2715" s="134">
        <v>100</v>
      </c>
      <c r="H2715" s="171">
        <f>IFERROR((Table5[[#This Row],[_202340]]-Table5[[#This Row],[_201940]])/Table5[[#This Row],[_201940]]*1,"")</f>
        <v>-0.32432432432432434</v>
      </c>
    </row>
    <row r="2716" spans="1:8" ht="28.5">
      <c r="A2716" s="132">
        <v>210605</v>
      </c>
      <c r="B2716" s="134" t="s">
        <v>1165</v>
      </c>
      <c r="C2716" s="134" t="s">
        <v>129</v>
      </c>
      <c r="D2716" s="134" t="s">
        <v>129</v>
      </c>
      <c r="E2716" s="134" t="s">
        <v>129</v>
      </c>
      <c r="F2716" s="134" t="s">
        <v>129</v>
      </c>
      <c r="G2716" s="134" t="s">
        <v>129</v>
      </c>
      <c r="H2716" s="171" t="str">
        <f>IFERROR((Table5[[#This Row],[_202340]]-Table5[[#This Row],[_201940]])/Table5[[#This Row],[_201940]]*1,"")</f>
        <v/>
      </c>
    </row>
    <row r="2717" spans="1:8">
      <c r="A2717" s="132">
        <v>210605</v>
      </c>
      <c r="B2717" s="134" t="s">
        <v>1141</v>
      </c>
      <c r="C2717" s="134">
        <v>202</v>
      </c>
      <c r="D2717" s="134">
        <v>190</v>
      </c>
      <c r="E2717" s="134">
        <v>147</v>
      </c>
      <c r="F2717" s="134">
        <v>132</v>
      </c>
      <c r="G2717" s="134">
        <v>114</v>
      </c>
      <c r="H2717" s="171">
        <f>IFERROR((Table5[[#This Row],[_202340]]-Table5[[#This Row],[_201940]])/Table5[[#This Row],[_201940]]*1,"")</f>
        <v>-0.43564356435643564</v>
      </c>
    </row>
    <row r="2718" spans="1:8">
      <c r="A2718" s="132">
        <v>210605</v>
      </c>
      <c r="B2718" s="134" t="s">
        <v>1142</v>
      </c>
      <c r="C2718" s="134">
        <v>15</v>
      </c>
      <c r="D2718" s="134">
        <v>15</v>
      </c>
      <c r="E2718" s="134">
        <v>18</v>
      </c>
      <c r="F2718" s="134">
        <v>17</v>
      </c>
      <c r="G2718" s="134">
        <v>16</v>
      </c>
      <c r="H2718" s="171">
        <f>IFERROR((Table5[[#This Row],[_202340]]-Table5[[#This Row],[_201940]])/Table5[[#This Row],[_201940]]*1,"")</f>
        <v>6.6666666666666666E-2</v>
      </c>
    </row>
    <row r="2719" spans="1:8">
      <c r="A2719" s="132">
        <v>210605</v>
      </c>
      <c r="B2719" s="134" t="s">
        <v>1143</v>
      </c>
      <c r="C2719" s="134">
        <v>57</v>
      </c>
      <c r="D2719" s="134">
        <v>35</v>
      </c>
      <c r="E2719" s="134">
        <v>24</v>
      </c>
      <c r="F2719" s="134">
        <v>26</v>
      </c>
      <c r="G2719" s="134">
        <v>14</v>
      </c>
      <c r="H2719" s="171">
        <f>IFERROR((Table5[[#This Row],[_202340]]-Table5[[#This Row],[_201940]])/Table5[[#This Row],[_201940]]*1,"")</f>
        <v>-0.75438596491228072</v>
      </c>
    </row>
    <row r="2720" spans="1:8" ht="28.5">
      <c r="A2720" s="132">
        <v>210605</v>
      </c>
      <c r="B2720" s="134" t="s">
        <v>1166</v>
      </c>
      <c r="C2720" s="134">
        <v>166</v>
      </c>
      <c r="D2720" s="134">
        <v>172</v>
      </c>
      <c r="E2720" s="134">
        <v>138</v>
      </c>
      <c r="F2720" s="134">
        <v>115</v>
      </c>
      <c r="G2720" s="134">
        <v>111</v>
      </c>
      <c r="H2720" s="171">
        <f>IFERROR((Table5[[#This Row],[_202340]]-Table5[[#This Row],[_201940]])/Table5[[#This Row],[_201940]]*1,"")</f>
        <v>-0.33132530120481929</v>
      </c>
    </row>
    <row r="2721" spans="1:8" ht="28.5">
      <c r="A2721" s="132">
        <v>210605</v>
      </c>
      <c r="B2721" s="134" t="s">
        <v>1167</v>
      </c>
      <c r="C2721" s="134" t="s">
        <v>129</v>
      </c>
      <c r="D2721" s="134" t="s">
        <v>129</v>
      </c>
      <c r="E2721" s="134" t="s">
        <v>129</v>
      </c>
      <c r="F2721" s="134" t="s">
        <v>129</v>
      </c>
      <c r="G2721" s="134" t="s">
        <v>129</v>
      </c>
      <c r="H2721" s="171" t="str">
        <f>IFERROR((Table5[[#This Row],[_202340]]-Table5[[#This Row],[_201940]])/Table5[[#This Row],[_201940]]*1,"")</f>
        <v/>
      </c>
    </row>
    <row r="2722" spans="1:8">
      <c r="A2722" s="132">
        <v>210605</v>
      </c>
      <c r="B2722" s="134" t="s">
        <v>1146</v>
      </c>
      <c r="C2722" s="134">
        <v>223</v>
      </c>
      <c r="D2722" s="134">
        <v>207</v>
      </c>
      <c r="E2722" s="134">
        <v>162</v>
      </c>
      <c r="F2722" s="134">
        <v>141</v>
      </c>
      <c r="G2722" s="134">
        <v>125</v>
      </c>
      <c r="H2722" s="171">
        <f>IFERROR((Table5[[#This Row],[_202340]]-Table5[[#This Row],[_201940]])/Table5[[#This Row],[_201940]]*1,"")</f>
        <v>-0.43946188340807174</v>
      </c>
    </row>
    <row r="2723" spans="1:8" ht="28.5">
      <c r="A2723" s="132">
        <v>210605</v>
      </c>
      <c r="B2723" s="134" t="s">
        <v>1147</v>
      </c>
      <c r="C2723" s="134">
        <v>17</v>
      </c>
      <c r="D2723" s="134">
        <v>14</v>
      </c>
      <c r="E2723" s="134">
        <v>9</v>
      </c>
      <c r="F2723" s="134">
        <v>6</v>
      </c>
      <c r="G2723" s="134">
        <v>7</v>
      </c>
      <c r="H2723" s="171">
        <f>IFERROR((Table5[[#This Row],[_202340]]-Table5[[#This Row],[_201940]])/Table5[[#This Row],[_201940]]*1,"")</f>
        <v>-0.58823529411764708</v>
      </c>
    </row>
    <row r="2724" spans="1:8" ht="28.5">
      <c r="A2724" s="132">
        <v>210605</v>
      </c>
      <c r="B2724" s="134" t="s">
        <v>1148</v>
      </c>
      <c r="C2724" s="134">
        <v>542</v>
      </c>
      <c r="D2724" s="134">
        <v>529</v>
      </c>
      <c r="E2724" s="134">
        <v>248</v>
      </c>
      <c r="F2724" s="134">
        <v>306</v>
      </c>
      <c r="G2724" s="134">
        <v>296</v>
      </c>
      <c r="H2724" s="171">
        <f>IFERROR((Table5[[#This Row],[_202340]]-Table5[[#This Row],[_201940]])/Table5[[#This Row],[_201940]]*1,"")</f>
        <v>-0.45387453874538747</v>
      </c>
    </row>
    <row r="2725" spans="1:8" ht="28.5">
      <c r="A2725" s="132">
        <v>210605</v>
      </c>
      <c r="B2725" s="134" t="s">
        <v>1149</v>
      </c>
      <c r="C2725" s="134">
        <v>575</v>
      </c>
      <c r="D2725" s="134">
        <v>545</v>
      </c>
      <c r="E2725" s="134">
        <v>417</v>
      </c>
      <c r="F2725" s="134">
        <v>303</v>
      </c>
      <c r="G2725" s="134">
        <v>295</v>
      </c>
      <c r="H2725" s="171">
        <f>IFERROR((Table5[[#This Row],[_202340]]-Table5[[#This Row],[_201940]])/Table5[[#This Row],[_201940]]*1,"")</f>
        <v>-0.48695652173913045</v>
      </c>
    </row>
    <row r="2726" spans="1:8" ht="28.5">
      <c r="A2726" s="132">
        <v>210605</v>
      </c>
      <c r="B2726" s="134" t="s">
        <v>1150</v>
      </c>
      <c r="C2726" s="134">
        <v>1134</v>
      </c>
      <c r="D2726" s="134">
        <v>1088</v>
      </c>
      <c r="E2726" s="134">
        <v>674</v>
      </c>
      <c r="F2726" s="134">
        <v>615</v>
      </c>
      <c r="G2726" s="134">
        <v>598</v>
      </c>
      <c r="H2726" s="171">
        <f>IFERROR((Table5[[#This Row],[_202340]]-Table5[[#This Row],[_201940]])/Table5[[#This Row],[_201940]]*1,"")</f>
        <v>-0.47266313932980597</v>
      </c>
    </row>
    <row r="2727" spans="1:8">
      <c r="A2727" s="132">
        <v>210605</v>
      </c>
      <c r="B2727" s="134" t="s">
        <v>1151</v>
      </c>
      <c r="C2727" s="134">
        <v>16</v>
      </c>
      <c r="D2727" s="134">
        <v>16</v>
      </c>
      <c r="E2727" s="134">
        <v>19</v>
      </c>
      <c r="F2727" s="134">
        <v>19</v>
      </c>
      <c r="G2727" s="134">
        <v>17</v>
      </c>
      <c r="H2727" s="171">
        <f>IFERROR((Table5[[#This Row],[_202340]]-Table5[[#This Row],[_201940]])/Table5[[#This Row],[_201940]]*1,"")</f>
        <v>6.25E-2</v>
      </c>
    </row>
    <row r="2728" spans="1:8" ht="28.5">
      <c r="A2728" s="132">
        <v>210605</v>
      </c>
      <c r="B2728" s="134" t="s">
        <v>1152</v>
      </c>
      <c r="C2728" s="134">
        <v>41</v>
      </c>
      <c r="D2728" s="134">
        <v>42</v>
      </c>
      <c r="E2728" s="134">
        <v>31</v>
      </c>
      <c r="F2728" s="134">
        <v>41</v>
      </c>
      <c r="G2728" s="134">
        <v>42</v>
      </c>
      <c r="H2728" s="171">
        <f>IFERROR((Table5[[#This Row],[_202340]]-Table5[[#This Row],[_201940]])/Table5[[#This Row],[_201940]]*1,"")</f>
        <v>2.4390243902439025E-2</v>
      </c>
    </row>
    <row r="2729" spans="1:8" ht="28.5">
      <c r="A2729" s="132">
        <v>210605</v>
      </c>
      <c r="B2729" s="134" t="s">
        <v>1153</v>
      </c>
      <c r="C2729" s="134">
        <v>1</v>
      </c>
      <c r="D2729" s="134">
        <v>1</v>
      </c>
      <c r="E2729" s="134">
        <v>1</v>
      </c>
      <c r="F2729" s="134">
        <v>1</v>
      </c>
      <c r="G2729" s="134">
        <v>1</v>
      </c>
      <c r="H2729" s="171">
        <f>IFERROR((Table5[[#This Row],[_202340]]-Table5[[#This Row],[_201940]])/Table5[[#This Row],[_201940]]*1,"")</f>
        <v>0</v>
      </c>
    </row>
    <row r="2730" spans="1:8" ht="28.5">
      <c r="A2730" s="132">
        <v>210605</v>
      </c>
      <c r="B2730" s="134" t="s">
        <v>1154</v>
      </c>
      <c r="C2730" s="134">
        <v>40</v>
      </c>
      <c r="D2730" s="134">
        <v>41</v>
      </c>
      <c r="E2730" s="134">
        <v>30</v>
      </c>
      <c r="F2730" s="134">
        <v>40</v>
      </c>
      <c r="G2730" s="134">
        <v>41</v>
      </c>
      <c r="H2730" s="171">
        <f>IFERROR((Table5[[#This Row],[_202340]]-Table5[[#This Row],[_201940]])/Table5[[#This Row],[_201940]]*1,"")</f>
        <v>2.5000000000000001E-2</v>
      </c>
    </row>
    <row r="2731" spans="1:8" ht="28.5">
      <c r="A2731" s="132">
        <v>210605</v>
      </c>
      <c r="B2731" s="134" t="s">
        <v>1155</v>
      </c>
      <c r="C2731" s="134">
        <v>42</v>
      </c>
      <c r="D2731" s="134">
        <v>42</v>
      </c>
      <c r="E2731" s="134">
        <v>50</v>
      </c>
      <c r="F2731" s="134">
        <v>40</v>
      </c>
      <c r="G2731" s="134">
        <v>41</v>
      </c>
      <c r="H2731" s="171">
        <f>IFERROR((Table5[[#This Row],[_202340]]-Table5[[#This Row],[_201940]])/Table5[[#This Row],[_201940]]*1,"")</f>
        <v>-2.3809523809523808E-2</v>
      </c>
    </row>
    <row r="2732" spans="1:8">
      <c r="A2732" s="132">
        <v>211079</v>
      </c>
      <c r="B2732" s="134" t="s">
        <v>1179</v>
      </c>
      <c r="C2732" s="134">
        <v>208</v>
      </c>
      <c r="D2732" s="134">
        <v>224</v>
      </c>
      <c r="E2732" s="134">
        <v>185</v>
      </c>
      <c r="F2732" s="134">
        <v>139</v>
      </c>
      <c r="G2732" s="134">
        <v>174</v>
      </c>
      <c r="H2732" s="171">
        <f>IFERROR((Table5[[#This Row],[_202340]]-Table5[[#This Row],[_201940]])/Table5[[#This Row],[_201940]]*1,"")</f>
        <v>-0.16346153846153846</v>
      </c>
    </row>
    <row r="2733" spans="1:8">
      <c r="A2733" s="132">
        <v>211079</v>
      </c>
      <c r="B2733" s="134" t="s">
        <v>1131</v>
      </c>
      <c r="C2733" s="134">
        <v>0</v>
      </c>
      <c r="D2733" s="134">
        <v>1</v>
      </c>
      <c r="E2733" s="134">
        <v>0</v>
      </c>
      <c r="F2733" s="134">
        <v>0</v>
      </c>
      <c r="G2733" s="134">
        <v>0</v>
      </c>
      <c r="H2733" s="171" t="str">
        <f>IFERROR((Table5[[#This Row],[_202340]]-Table5[[#This Row],[_201940]])/Table5[[#This Row],[_201940]]*1,"")</f>
        <v/>
      </c>
    </row>
    <row r="2734" spans="1:8">
      <c r="A2734" s="132">
        <v>211079</v>
      </c>
      <c r="B2734" s="134" t="s">
        <v>1132</v>
      </c>
      <c r="C2734" s="134">
        <v>208</v>
      </c>
      <c r="D2734" s="134">
        <v>223</v>
      </c>
      <c r="E2734" s="134">
        <v>185</v>
      </c>
      <c r="F2734" s="134">
        <v>139</v>
      </c>
      <c r="G2734" s="134">
        <v>174</v>
      </c>
      <c r="H2734" s="171">
        <f>IFERROR((Table5[[#This Row],[_202340]]-Table5[[#This Row],[_201940]])/Table5[[#This Row],[_201940]]*1,"")</f>
        <v>-0.16346153846153846</v>
      </c>
    </row>
    <row r="2735" spans="1:8">
      <c r="A2735" s="132">
        <v>211079</v>
      </c>
      <c r="B2735" s="134" t="s">
        <v>1133</v>
      </c>
      <c r="C2735" s="134">
        <v>5</v>
      </c>
      <c r="D2735" s="134">
        <v>9</v>
      </c>
      <c r="E2735" s="134">
        <v>7</v>
      </c>
      <c r="F2735" s="134">
        <v>6</v>
      </c>
      <c r="G2735" s="134">
        <v>3</v>
      </c>
      <c r="H2735" s="171">
        <f>IFERROR((Table5[[#This Row],[_202340]]-Table5[[#This Row],[_201940]])/Table5[[#This Row],[_201940]]*1,"")</f>
        <v>-0.4</v>
      </c>
    </row>
    <row r="2736" spans="1:8" ht="28.5">
      <c r="A2736" s="132">
        <v>211079</v>
      </c>
      <c r="B2736" s="134" t="s">
        <v>1162</v>
      </c>
      <c r="C2736" s="134">
        <v>57</v>
      </c>
      <c r="D2736" s="134">
        <v>52</v>
      </c>
      <c r="E2736" s="134">
        <v>52</v>
      </c>
      <c r="F2736" s="134">
        <v>36</v>
      </c>
      <c r="G2736" s="134">
        <v>32</v>
      </c>
      <c r="H2736" s="171">
        <f>IFERROR((Table5[[#This Row],[_202340]]-Table5[[#This Row],[_201940]])/Table5[[#This Row],[_201940]]*1,"")</f>
        <v>-0.43859649122807015</v>
      </c>
    </row>
    <row r="2737" spans="1:8" ht="28.5">
      <c r="A2737" s="132">
        <v>211079</v>
      </c>
      <c r="B2737" s="134" t="s">
        <v>1163</v>
      </c>
      <c r="C2737" s="134" t="s">
        <v>129</v>
      </c>
      <c r="D2737" s="134" t="s">
        <v>129</v>
      </c>
      <c r="E2737" s="134" t="s">
        <v>129</v>
      </c>
      <c r="F2737" s="134" t="s">
        <v>129</v>
      </c>
      <c r="G2737" s="134" t="s">
        <v>129</v>
      </c>
      <c r="H2737" s="171" t="str">
        <f>IFERROR((Table5[[#This Row],[_202340]]-Table5[[#This Row],[_201940]])/Table5[[#This Row],[_201940]]*1,"")</f>
        <v/>
      </c>
    </row>
    <row r="2738" spans="1:8">
      <c r="A2738" s="132">
        <v>211079</v>
      </c>
      <c r="B2738" s="134" t="s">
        <v>1136</v>
      </c>
      <c r="C2738" s="134">
        <v>62</v>
      </c>
      <c r="D2738" s="134">
        <v>61</v>
      </c>
      <c r="E2738" s="134">
        <v>59</v>
      </c>
      <c r="F2738" s="134">
        <v>42</v>
      </c>
      <c r="G2738" s="134">
        <v>35</v>
      </c>
      <c r="H2738" s="171">
        <f>IFERROR((Table5[[#This Row],[_202340]]-Table5[[#This Row],[_201940]])/Table5[[#This Row],[_201940]]*1,"")</f>
        <v>-0.43548387096774194</v>
      </c>
    </row>
    <row r="2739" spans="1:8">
      <c r="A2739" s="132">
        <v>211079</v>
      </c>
      <c r="B2739" s="134" t="s">
        <v>1137</v>
      </c>
      <c r="C2739" s="134">
        <v>30</v>
      </c>
      <c r="D2739" s="134">
        <v>27</v>
      </c>
      <c r="E2739" s="134">
        <v>32</v>
      </c>
      <c r="F2739" s="134">
        <v>30</v>
      </c>
      <c r="G2739" s="134">
        <v>20</v>
      </c>
      <c r="H2739" s="171">
        <f>IFERROR((Table5[[#This Row],[_202340]]-Table5[[#This Row],[_201940]])/Table5[[#This Row],[_201940]]*1,"")</f>
        <v>-0.33333333333333331</v>
      </c>
    </row>
    <row r="2740" spans="1:8">
      <c r="A2740" s="132">
        <v>211079</v>
      </c>
      <c r="B2740" s="134" t="s">
        <v>1138</v>
      </c>
      <c r="C2740" s="134">
        <v>4</v>
      </c>
      <c r="D2740" s="134">
        <v>8</v>
      </c>
      <c r="E2740" s="134">
        <v>7</v>
      </c>
      <c r="F2740" s="134">
        <v>4</v>
      </c>
      <c r="G2740" s="134">
        <v>3</v>
      </c>
      <c r="H2740" s="171">
        <f>IFERROR((Table5[[#This Row],[_202340]]-Table5[[#This Row],[_201940]])/Table5[[#This Row],[_201940]]*1,"")</f>
        <v>-0.25</v>
      </c>
    </row>
    <row r="2741" spans="1:8" ht="28.5">
      <c r="A2741" s="132">
        <v>211079</v>
      </c>
      <c r="B2741" s="134" t="s">
        <v>1164</v>
      </c>
      <c r="C2741" s="134">
        <v>61</v>
      </c>
      <c r="D2741" s="134">
        <v>62</v>
      </c>
      <c r="E2741" s="134">
        <v>57</v>
      </c>
      <c r="F2741" s="134">
        <v>41</v>
      </c>
      <c r="G2741" s="134">
        <v>35</v>
      </c>
      <c r="H2741" s="171">
        <f>IFERROR((Table5[[#This Row],[_202340]]-Table5[[#This Row],[_201940]])/Table5[[#This Row],[_201940]]*1,"")</f>
        <v>-0.42622950819672129</v>
      </c>
    </row>
    <row r="2742" spans="1:8" ht="28.5">
      <c r="A2742" s="132">
        <v>211079</v>
      </c>
      <c r="B2742" s="134" t="s">
        <v>1165</v>
      </c>
      <c r="C2742" s="134" t="s">
        <v>129</v>
      </c>
      <c r="D2742" s="134" t="s">
        <v>129</v>
      </c>
      <c r="E2742" s="134" t="s">
        <v>129</v>
      </c>
      <c r="F2742" s="134" t="s">
        <v>129</v>
      </c>
      <c r="G2742" s="134" t="s">
        <v>129</v>
      </c>
      <c r="H2742" s="171" t="str">
        <f>IFERROR((Table5[[#This Row],[_202340]]-Table5[[#This Row],[_201940]])/Table5[[#This Row],[_201940]]*1,"")</f>
        <v/>
      </c>
    </row>
    <row r="2743" spans="1:8">
      <c r="A2743" s="132">
        <v>211079</v>
      </c>
      <c r="B2743" s="134" t="s">
        <v>1141</v>
      </c>
      <c r="C2743" s="134">
        <v>65</v>
      </c>
      <c r="D2743" s="134">
        <v>70</v>
      </c>
      <c r="E2743" s="134">
        <v>64</v>
      </c>
      <c r="F2743" s="134">
        <v>45</v>
      </c>
      <c r="G2743" s="134">
        <v>38</v>
      </c>
      <c r="H2743" s="171">
        <f>IFERROR((Table5[[#This Row],[_202340]]-Table5[[#This Row],[_201940]])/Table5[[#This Row],[_201940]]*1,"")</f>
        <v>-0.41538461538461541</v>
      </c>
    </row>
    <row r="2744" spans="1:8">
      <c r="A2744" s="132">
        <v>211079</v>
      </c>
      <c r="B2744" s="134" t="s">
        <v>1142</v>
      </c>
      <c r="C2744" s="134">
        <v>31</v>
      </c>
      <c r="D2744" s="134">
        <v>31</v>
      </c>
      <c r="E2744" s="134">
        <v>35</v>
      </c>
      <c r="F2744" s="134">
        <v>32</v>
      </c>
      <c r="G2744" s="134">
        <v>22</v>
      </c>
      <c r="H2744" s="171">
        <f>IFERROR((Table5[[#This Row],[_202340]]-Table5[[#This Row],[_201940]])/Table5[[#This Row],[_201940]]*1,"")</f>
        <v>-0.29032258064516131</v>
      </c>
    </row>
    <row r="2745" spans="1:8">
      <c r="A2745" s="132">
        <v>211079</v>
      </c>
      <c r="B2745" s="134" t="s">
        <v>1143</v>
      </c>
      <c r="C2745" s="134">
        <v>4</v>
      </c>
      <c r="D2745" s="134">
        <v>8</v>
      </c>
      <c r="E2745" s="134">
        <v>7</v>
      </c>
      <c r="F2745" s="134">
        <v>4</v>
      </c>
      <c r="G2745" s="134">
        <v>3</v>
      </c>
      <c r="H2745" s="171">
        <f>IFERROR((Table5[[#This Row],[_202340]]-Table5[[#This Row],[_201940]])/Table5[[#This Row],[_201940]]*1,"")</f>
        <v>-0.25</v>
      </c>
    </row>
    <row r="2746" spans="1:8" ht="28.5">
      <c r="A2746" s="132">
        <v>211079</v>
      </c>
      <c r="B2746" s="134" t="s">
        <v>1166</v>
      </c>
      <c r="C2746" s="134">
        <v>62</v>
      </c>
      <c r="D2746" s="134">
        <v>65</v>
      </c>
      <c r="E2746" s="134">
        <v>61</v>
      </c>
      <c r="F2746" s="134">
        <v>44</v>
      </c>
      <c r="G2746" s="134">
        <v>36</v>
      </c>
      <c r="H2746" s="171">
        <f>IFERROR((Table5[[#This Row],[_202340]]-Table5[[#This Row],[_201940]])/Table5[[#This Row],[_201940]]*1,"")</f>
        <v>-0.41935483870967744</v>
      </c>
    </row>
    <row r="2747" spans="1:8" ht="28.5">
      <c r="A2747" s="132">
        <v>211079</v>
      </c>
      <c r="B2747" s="134" t="s">
        <v>1167</v>
      </c>
      <c r="C2747" s="134" t="s">
        <v>129</v>
      </c>
      <c r="D2747" s="134" t="s">
        <v>129</v>
      </c>
      <c r="E2747" s="134" t="s">
        <v>129</v>
      </c>
      <c r="F2747" s="134" t="s">
        <v>129</v>
      </c>
      <c r="G2747" s="134" t="s">
        <v>129</v>
      </c>
      <c r="H2747" s="171" t="str">
        <f>IFERROR((Table5[[#This Row],[_202340]]-Table5[[#This Row],[_201940]])/Table5[[#This Row],[_201940]]*1,"")</f>
        <v/>
      </c>
    </row>
    <row r="2748" spans="1:8">
      <c r="A2748" s="132">
        <v>211079</v>
      </c>
      <c r="B2748" s="134" t="s">
        <v>1146</v>
      </c>
      <c r="C2748" s="134">
        <v>66</v>
      </c>
      <c r="D2748" s="134">
        <v>73</v>
      </c>
      <c r="E2748" s="134">
        <v>68</v>
      </c>
      <c r="F2748" s="134">
        <v>48</v>
      </c>
      <c r="G2748" s="134">
        <v>39</v>
      </c>
      <c r="H2748" s="171">
        <f>IFERROR((Table5[[#This Row],[_202340]]-Table5[[#This Row],[_201940]])/Table5[[#This Row],[_201940]]*1,"")</f>
        <v>-0.40909090909090912</v>
      </c>
    </row>
    <row r="2749" spans="1:8" ht="28.5">
      <c r="A2749" s="132">
        <v>211079</v>
      </c>
      <c r="B2749" s="134" t="s">
        <v>1147</v>
      </c>
      <c r="C2749" s="134">
        <v>1</v>
      </c>
      <c r="D2749" s="134">
        <v>3</v>
      </c>
      <c r="E2749" s="134">
        <v>3</v>
      </c>
      <c r="F2749" s="134">
        <v>1</v>
      </c>
      <c r="G2749" s="134">
        <v>3</v>
      </c>
      <c r="H2749" s="171">
        <f>IFERROR((Table5[[#This Row],[_202340]]-Table5[[#This Row],[_201940]])/Table5[[#This Row],[_201940]]*1,"")</f>
        <v>2</v>
      </c>
    </row>
    <row r="2750" spans="1:8" ht="28.5">
      <c r="A2750" s="132">
        <v>211079</v>
      </c>
      <c r="B2750" s="134" t="s">
        <v>1148</v>
      </c>
      <c r="C2750" s="134">
        <v>44</v>
      </c>
      <c r="D2750" s="134">
        <v>38</v>
      </c>
      <c r="E2750" s="134">
        <v>27</v>
      </c>
      <c r="F2750" s="134">
        <v>48</v>
      </c>
      <c r="G2750" s="134">
        <v>67</v>
      </c>
      <c r="H2750" s="171">
        <f>IFERROR((Table5[[#This Row],[_202340]]-Table5[[#This Row],[_201940]])/Table5[[#This Row],[_201940]]*1,"")</f>
        <v>0.52272727272727271</v>
      </c>
    </row>
    <row r="2751" spans="1:8" ht="28.5">
      <c r="A2751" s="132">
        <v>211079</v>
      </c>
      <c r="B2751" s="134" t="s">
        <v>1149</v>
      </c>
      <c r="C2751" s="134">
        <v>97</v>
      </c>
      <c r="D2751" s="134">
        <v>109</v>
      </c>
      <c r="E2751" s="134">
        <v>87</v>
      </c>
      <c r="F2751" s="134">
        <v>42</v>
      </c>
      <c r="G2751" s="134">
        <v>65</v>
      </c>
      <c r="H2751" s="171">
        <f>IFERROR((Table5[[#This Row],[_202340]]-Table5[[#This Row],[_201940]])/Table5[[#This Row],[_201940]]*1,"")</f>
        <v>-0.32989690721649484</v>
      </c>
    </row>
    <row r="2752" spans="1:8" ht="28.5">
      <c r="A2752" s="132">
        <v>211079</v>
      </c>
      <c r="B2752" s="134" t="s">
        <v>1150</v>
      </c>
      <c r="C2752" s="134">
        <v>142</v>
      </c>
      <c r="D2752" s="134">
        <v>150</v>
      </c>
      <c r="E2752" s="134">
        <v>117</v>
      </c>
      <c r="F2752" s="134">
        <v>91</v>
      </c>
      <c r="G2752" s="134">
        <v>135</v>
      </c>
      <c r="H2752" s="171">
        <f>IFERROR((Table5[[#This Row],[_202340]]-Table5[[#This Row],[_201940]])/Table5[[#This Row],[_201940]]*1,"")</f>
        <v>-4.9295774647887321E-2</v>
      </c>
    </row>
    <row r="2753" spans="1:8">
      <c r="A2753" s="132">
        <v>211079</v>
      </c>
      <c r="B2753" s="134" t="s">
        <v>1151</v>
      </c>
      <c r="C2753" s="134">
        <v>32</v>
      </c>
      <c r="D2753" s="134">
        <v>33</v>
      </c>
      <c r="E2753" s="134">
        <v>37</v>
      </c>
      <c r="F2753" s="134">
        <v>35</v>
      </c>
      <c r="G2753" s="134">
        <v>22</v>
      </c>
      <c r="H2753" s="171">
        <f>IFERROR((Table5[[#This Row],[_202340]]-Table5[[#This Row],[_201940]])/Table5[[#This Row],[_201940]]*1,"")</f>
        <v>-0.3125</v>
      </c>
    </row>
    <row r="2754" spans="1:8" ht="28.5">
      <c r="A2754" s="132">
        <v>211079</v>
      </c>
      <c r="B2754" s="134" t="s">
        <v>1152</v>
      </c>
      <c r="C2754" s="134">
        <v>22</v>
      </c>
      <c r="D2754" s="134">
        <v>18</v>
      </c>
      <c r="E2754" s="134">
        <v>16</v>
      </c>
      <c r="F2754" s="134">
        <v>35</v>
      </c>
      <c r="G2754" s="134">
        <v>40</v>
      </c>
      <c r="H2754" s="171">
        <f>IFERROR((Table5[[#This Row],[_202340]]-Table5[[#This Row],[_201940]])/Table5[[#This Row],[_201940]]*1,"")</f>
        <v>0.81818181818181823</v>
      </c>
    </row>
    <row r="2755" spans="1:8" ht="28.5">
      <c r="A2755" s="132">
        <v>211079</v>
      </c>
      <c r="B2755" s="134" t="s">
        <v>1153</v>
      </c>
      <c r="C2755" s="134">
        <v>0</v>
      </c>
      <c r="D2755" s="134">
        <v>1</v>
      </c>
      <c r="E2755" s="134">
        <v>2</v>
      </c>
      <c r="F2755" s="134">
        <v>1</v>
      </c>
      <c r="G2755" s="134">
        <v>2</v>
      </c>
      <c r="H2755" s="171" t="str">
        <f>IFERROR((Table5[[#This Row],[_202340]]-Table5[[#This Row],[_201940]])/Table5[[#This Row],[_201940]]*1,"")</f>
        <v/>
      </c>
    </row>
    <row r="2756" spans="1:8" ht="28.5">
      <c r="A2756" s="132">
        <v>211079</v>
      </c>
      <c r="B2756" s="134" t="s">
        <v>1154</v>
      </c>
      <c r="C2756" s="134">
        <v>21</v>
      </c>
      <c r="D2756" s="134">
        <v>17</v>
      </c>
      <c r="E2756" s="134">
        <v>15</v>
      </c>
      <c r="F2756" s="134">
        <v>35</v>
      </c>
      <c r="G2756" s="134">
        <v>39</v>
      </c>
      <c r="H2756" s="171">
        <f>IFERROR((Table5[[#This Row],[_202340]]-Table5[[#This Row],[_201940]])/Table5[[#This Row],[_201940]]*1,"")</f>
        <v>0.8571428571428571</v>
      </c>
    </row>
    <row r="2757" spans="1:8" ht="28.5">
      <c r="A2757" s="132">
        <v>211079</v>
      </c>
      <c r="B2757" s="134" t="s">
        <v>1155</v>
      </c>
      <c r="C2757" s="134">
        <v>47</v>
      </c>
      <c r="D2757" s="134">
        <v>49</v>
      </c>
      <c r="E2757" s="134">
        <v>47</v>
      </c>
      <c r="F2757" s="134">
        <v>30</v>
      </c>
      <c r="G2757" s="134">
        <v>37</v>
      </c>
      <c r="H2757" s="171">
        <f>IFERROR((Table5[[#This Row],[_202340]]-Table5[[#This Row],[_201940]])/Table5[[#This Row],[_201940]]*1,"")</f>
        <v>-0.21276595744680851</v>
      </c>
    </row>
    <row r="2758" spans="1:8">
      <c r="A2758" s="132">
        <v>212878</v>
      </c>
      <c r="B2758" s="134" t="s">
        <v>1179</v>
      </c>
      <c r="C2758" s="134">
        <v>689</v>
      </c>
      <c r="D2758" s="134">
        <v>680</v>
      </c>
      <c r="E2758" s="134">
        <v>546</v>
      </c>
      <c r="F2758" s="134">
        <v>1043</v>
      </c>
      <c r="G2758" s="134">
        <v>1596</v>
      </c>
      <c r="H2758" s="171">
        <f>IFERROR((Table5[[#This Row],[_202340]]-Table5[[#This Row],[_201940]])/Table5[[#This Row],[_201940]]*1,"")</f>
        <v>1.316400580551524</v>
      </c>
    </row>
    <row r="2759" spans="1:8">
      <c r="A2759" s="132">
        <v>212878</v>
      </c>
      <c r="B2759" s="134" t="s">
        <v>1131</v>
      </c>
      <c r="C2759" s="134">
        <v>1</v>
      </c>
      <c r="D2759" s="134">
        <v>1</v>
      </c>
      <c r="E2759" s="134">
        <v>2</v>
      </c>
      <c r="F2759" s="134">
        <v>3</v>
      </c>
      <c r="G2759" s="134">
        <v>2</v>
      </c>
      <c r="H2759" s="171">
        <f>IFERROR((Table5[[#This Row],[_202340]]-Table5[[#This Row],[_201940]])/Table5[[#This Row],[_201940]]*1,"")</f>
        <v>1</v>
      </c>
    </row>
    <row r="2760" spans="1:8">
      <c r="A2760" s="132">
        <v>212878</v>
      </c>
      <c r="B2760" s="134" t="s">
        <v>1132</v>
      </c>
      <c r="C2760" s="134">
        <v>688</v>
      </c>
      <c r="D2760" s="134">
        <v>679</v>
      </c>
      <c r="E2760" s="134">
        <v>544</v>
      </c>
      <c r="F2760" s="134">
        <v>1040</v>
      </c>
      <c r="G2760" s="134">
        <v>1594</v>
      </c>
      <c r="H2760" s="171">
        <f>IFERROR((Table5[[#This Row],[_202340]]-Table5[[#This Row],[_201940]])/Table5[[#This Row],[_201940]]*1,"")</f>
        <v>1.316860465116279</v>
      </c>
    </row>
    <row r="2761" spans="1:8">
      <c r="A2761" s="132">
        <v>212878</v>
      </c>
      <c r="B2761" s="134" t="s">
        <v>1133</v>
      </c>
      <c r="C2761" s="134">
        <v>31</v>
      </c>
      <c r="D2761" s="134">
        <v>22</v>
      </c>
      <c r="E2761" s="134">
        <v>38</v>
      </c>
      <c r="F2761" s="134">
        <v>26</v>
      </c>
      <c r="G2761" s="134">
        <v>35</v>
      </c>
      <c r="H2761" s="171">
        <f>IFERROR((Table5[[#This Row],[_202340]]-Table5[[#This Row],[_201940]])/Table5[[#This Row],[_201940]]*1,"")</f>
        <v>0.12903225806451613</v>
      </c>
    </row>
    <row r="2762" spans="1:8" ht="28.5">
      <c r="A2762" s="132">
        <v>212878</v>
      </c>
      <c r="B2762" s="134" t="s">
        <v>1162</v>
      </c>
      <c r="C2762" s="134">
        <v>120</v>
      </c>
      <c r="D2762" s="134">
        <v>112</v>
      </c>
      <c r="E2762" s="134">
        <v>86</v>
      </c>
      <c r="F2762" s="134">
        <v>151</v>
      </c>
      <c r="G2762" s="134">
        <v>189</v>
      </c>
      <c r="H2762" s="171">
        <f>IFERROR((Table5[[#This Row],[_202340]]-Table5[[#This Row],[_201940]])/Table5[[#This Row],[_201940]]*1,"")</f>
        <v>0.57499999999999996</v>
      </c>
    </row>
    <row r="2763" spans="1:8" ht="28.5">
      <c r="A2763" s="132">
        <v>212878</v>
      </c>
      <c r="B2763" s="134" t="s">
        <v>1163</v>
      </c>
      <c r="C2763" s="134" t="s">
        <v>129</v>
      </c>
      <c r="D2763" s="134" t="s">
        <v>129</v>
      </c>
      <c r="E2763" s="134" t="s">
        <v>129</v>
      </c>
      <c r="F2763" s="134" t="s">
        <v>129</v>
      </c>
      <c r="G2763" s="134" t="s">
        <v>129</v>
      </c>
      <c r="H2763" s="171" t="str">
        <f>IFERROR((Table5[[#This Row],[_202340]]-Table5[[#This Row],[_201940]])/Table5[[#This Row],[_201940]]*1,"")</f>
        <v/>
      </c>
    </row>
    <row r="2764" spans="1:8">
      <c r="A2764" s="132">
        <v>212878</v>
      </c>
      <c r="B2764" s="134" t="s">
        <v>1136</v>
      </c>
      <c r="C2764" s="134">
        <v>151</v>
      </c>
      <c r="D2764" s="134">
        <v>134</v>
      </c>
      <c r="E2764" s="134">
        <v>124</v>
      </c>
      <c r="F2764" s="134">
        <v>177</v>
      </c>
      <c r="G2764" s="134">
        <v>224</v>
      </c>
      <c r="H2764" s="171">
        <f>IFERROR((Table5[[#This Row],[_202340]]-Table5[[#This Row],[_201940]])/Table5[[#This Row],[_201940]]*1,"")</f>
        <v>0.48344370860927155</v>
      </c>
    </row>
    <row r="2765" spans="1:8">
      <c r="A2765" s="132">
        <v>212878</v>
      </c>
      <c r="B2765" s="134" t="s">
        <v>1137</v>
      </c>
      <c r="C2765" s="134">
        <v>22</v>
      </c>
      <c r="D2765" s="134">
        <v>20</v>
      </c>
      <c r="E2765" s="134">
        <v>23</v>
      </c>
      <c r="F2765" s="134">
        <v>17</v>
      </c>
      <c r="G2765" s="134">
        <v>14</v>
      </c>
      <c r="H2765" s="171">
        <f>IFERROR((Table5[[#This Row],[_202340]]-Table5[[#This Row],[_201940]])/Table5[[#This Row],[_201940]]*1,"")</f>
        <v>-0.36363636363636365</v>
      </c>
    </row>
    <row r="2766" spans="1:8">
      <c r="A2766" s="132">
        <v>212878</v>
      </c>
      <c r="B2766" s="134" t="s">
        <v>1138</v>
      </c>
      <c r="C2766" s="134">
        <v>32</v>
      </c>
      <c r="D2766" s="134">
        <v>24</v>
      </c>
      <c r="E2766" s="134">
        <v>42</v>
      </c>
      <c r="F2766" s="134">
        <v>33</v>
      </c>
      <c r="G2766" s="134">
        <v>35</v>
      </c>
      <c r="H2766" s="171">
        <f>IFERROR((Table5[[#This Row],[_202340]]-Table5[[#This Row],[_201940]])/Table5[[#This Row],[_201940]]*1,"")</f>
        <v>9.375E-2</v>
      </c>
    </row>
    <row r="2767" spans="1:8" ht="28.5">
      <c r="A2767" s="132">
        <v>212878</v>
      </c>
      <c r="B2767" s="134" t="s">
        <v>1164</v>
      </c>
      <c r="C2767" s="134">
        <v>182</v>
      </c>
      <c r="D2767" s="134">
        <v>179</v>
      </c>
      <c r="E2767" s="134">
        <v>134</v>
      </c>
      <c r="F2767" s="134">
        <v>215</v>
      </c>
      <c r="G2767" s="134">
        <v>279</v>
      </c>
      <c r="H2767" s="171">
        <f>IFERROR((Table5[[#This Row],[_202340]]-Table5[[#This Row],[_201940]])/Table5[[#This Row],[_201940]]*1,"")</f>
        <v>0.53296703296703296</v>
      </c>
    </row>
    <row r="2768" spans="1:8" ht="28.5">
      <c r="A2768" s="132">
        <v>212878</v>
      </c>
      <c r="B2768" s="134" t="s">
        <v>1165</v>
      </c>
      <c r="C2768" s="134" t="s">
        <v>129</v>
      </c>
      <c r="D2768" s="134" t="s">
        <v>129</v>
      </c>
      <c r="E2768" s="134" t="s">
        <v>129</v>
      </c>
      <c r="F2768" s="134" t="s">
        <v>129</v>
      </c>
      <c r="G2768" s="134" t="s">
        <v>129</v>
      </c>
      <c r="H2768" s="171" t="str">
        <f>IFERROR((Table5[[#This Row],[_202340]]-Table5[[#This Row],[_201940]])/Table5[[#This Row],[_201940]]*1,"")</f>
        <v/>
      </c>
    </row>
    <row r="2769" spans="1:8">
      <c r="A2769" s="132">
        <v>212878</v>
      </c>
      <c r="B2769" s="134" t="s">
        <v>1141</v>
      </c>
      <c r="C2769" s="134">
        <v>214</v>
      </c>
      <c r="D2769" s="134">
        <v>203</v>
      </c>
      <c r="E2769" s="134">
        <v>176</v>
      </c>
      <c r="F2769" s="134">
        <v>248</v>
      </c>
      <c r="G2769" s="134">
        <v>314</v>
      </c>
      <c r="H2769" s="171">
        <f>IFERROR((Table5[[#This Row],[_202340]]-Table5[[#This Row],[_201940]])/Table5[[#This Row],[_201940]]*1,"")</f>
        <v>0.46728971962616822</v>
      </c>
    </row>
    <row r="2770" spans="1:8">
      <c r="A2770" s="132">
        <v>212878</v>
      </c>
      <c r="B2770" s="134" t="s">
        <v>1142</v>
      </c>
      <c r="C2770" s="134">
        <v>31</v>
      </c>
      <c r="D2770" s="134">
        <v>30</v>
      </c>
      <c r="E2770" s="134">
        <v>32</v>
      </c>
      <c r="F2770" s="134">
        <v>24</v>
      </c>
      <c r="G2770" s="134">
        <v>20</v>
      </c>
      <c r="H2770" s="171">
        <f>IFERROR((Table5[[#This Row],[_202340]]-Table5[[#This Row],[_201940]])/Table5[[#This Row],[_201940]]*1,"")</f>
        <v>-0.35483870967741937</v>
      </c>
    </row>
    <row r="2771" spans="1:8">
      <c r="A2771" s="132">
        <v>212878</v>
      </c>
      <c r="B2771" s="134" t="s">
        <v>1143</v>
      </c>
      <c r="C2771" s="134">
        <v>31</v>
      </c>
      <c r="D2771" s="134">
        <v>25</v>
      </c>
      <c r="E2771" s="134">
        <v>41</v>
      </c>
      <c r="F2771" s="134">
        <v>35</v>
      </c>
      <c r="G2771" s="134">
        <v>32</v>
      </c>
      <c r="H2771" s="171">
        <f>IFERROR((Table5[[#This Row],[_202340]]-Table5[[#This Row],[_201940]])/Table5[[#This Row],[_201940]]*1,"")</f>
        <v>3.2258064516129031E-2</v>
      </c>
    </row>
    <row r="2772" spans="1:8" ht="28.5">
      <c r="A2772" s="132">
        <v>212878</v>
      </c>
      <c r="B2772" s="134" t="s">
        <v>1166</v>
      </c>
      <c r="C2772" s="134">
        <v>207</v>
      </c>
      <c r="D2772" s="134">
        <v>195</v>
      </c>
      <c r="E2772" s="134">
        <v>142</v>
      </c>
      <c r="F2772" s="134">
        <v>233</v>
      </c>
      <c r="G2772" s="134">
        <v>303</v>
      </c>
      <c r="H2772" s="171">
        <f>IFERROR((Table5[[#This Row],[_202340]]-Table5[[#This Row],[_201940]])/Table5[[#This Row],[_201940]]*1,"")</f>
        <v>0.46376811594202899</v>
      </c>
    </row>
    <row r="2773" spans="1:8" ht="28.5">
      <c r="A2773" s="132">
        <v>212878</v>
      </c>
      <c r="B2773" s="134" t="s">
        <v>1167</v>
      </c>
      <c r="C2773" s="134" t="s">
        <v>129</v>
      </c>
      <c r="D2773" s="134" t="s">
        <v>129</v>
      </c>
      <c r="E2773" s="134" t="s">
        <v>129</v>
      </c>
      <c r="F2773" s="134" t="s">
        <v>129</v>
      </c>
      <c r="G2773" s="134" t="s">
        <v>129</v>
      </c>
      <c r="H2773" s="171" t="str">
        <f>IFERROR((Table5[[#This Row],[_202340]]-Table5[[#This Row],[_201940]])/Table5[[#This Row],[_201940]]*1,"")</f>
        <v/>
      </c>
    </row>
    <row r="2774" spans="1:8">
      <c r="A2774" s="132">
        <v>212878</v>
      </c>
      <c r="B2774" s="134" t="s">
        <v>1146</v>
      </c>
      <c r="C2774" s="134">
        <v>238</v>
      </c>
      <c r="D2774" s="134">
        <v>220</v>
      </c>
      <c r="E2774" s="134">
        <v>183</v>
      </c>
      <c r="F2774" s="134">
        <v>268</v>
      </c>
      <c r="G2774" s="134">
        <v>335</v>
      </c>
      <c r="H2774" s="171">
        <f>IFERROR((Table5[[#This Row],[_202340]]-Table5[[#This Row],[_201940]])/Table5[[#This Row],[_201940]]*1,"")</f>
        <v>0.40756302521008403</v>
      </c>
    </row>
    <row r="2775" spans="1:8" ht="28.5">
      <c r="A2775" s="132">
        <v>212878</v>
      </c>
      <c r="B2775" s="134" t="s">
        <v>1147</v>
      </c>
      <c r="C2775" s="134">
        <v>11</v>
      </c>
      <c r="D2775" s="134">
        <v>8</v>
      </c>
      <c r="E2775" s="134">
        <v>11</v>
      </c>
      <c r="F2775" s="134">
        <v>16</v>
      </c>
      <c r="G2775" s="134">
        <v>24</v>
      </c>
      <c r="H2775" s="171">
        <f>IFERROR((Table5[[#This Row],[_202340]]-Table5[[#This Row],[_201940]])/Table5[[#This Row],[_201940]]*1,"")</f>
        <v>1.1818181818181819</v>
      </c>
    </row>
    <row r="2776" spans="1:8" ht="28.5">
      <c r="A2776" s="132">
        <v>212878</v>
      </c>
      <c r="B2776" s="134" t="s">
        <v>1148</v>
      </c>
      <c r="C2776" s="134">
        <v>186</v>
      </c>
      <c r="D2776" s="134">
        <v>191</v>
      </c>
      <c r="E2776" s="134">
        <v>133</v>
      </c>
      <c r="F2776" s="134">
        <v>332</v>
      </c>
      <c r="G2776" s="134">
        <v>630</v>
      </c>
      <c r="H2776" s="171">
        <f>IFERROR((Table5[[#This Row],[_202340]]-Table5[[#This Row],[_201940]])/Table5[[#This Row],[_201940]]*1,"")</f>
        <v>2.3870967741935485</v>
      </c>
    </row>
    <row r="2777" spans="1:8" ht="28.5">
      <c r="A2777" s="132">
        <v>212878</v>
      </c>
      <c r="B2777" s="134" t="s">
        <v>1149</v>
      </c>
      <c r="C2777" s="134">
        <v>253</v>
      </c>
      <c r="D2777" s="134">
        <v>260</v>
      </c>
      <c r="E2777" s="134">
        <v>217</v>
      </c>
      <c r="F2777" s="134">
        <v>424</v>
      </c>
      <c r="G2777" s="134">
        <v>605</v>
      </c>
      <c r="H2777" s="171">
        <f>IFERROR((Table5[[#This Row],[_202340]]-Table5[[#This Row],[_201940]])/Table5[[#This Row],[_201940]]*1,"")</f>
        <v>1.3913043478260869</v>
      </c>
    </row>
    <row r="2778" spans="1:8" ht="28.5">
      <c r="A2778" s="132">
        <v>212878</v>
      </c>
      <c r="B2778" s="134" t="s">
        <v>1150</v>
      </c>
      <c r="C2778" s="134">
        <v>450</v>
      </c>
      <c r="D2778" s="134">
        <v>459</v>
      </c>
      <c r="E2778" s="134">
        <v>361</v>
      </c>
      <c r="F2778" s="134">
        <v>772</v>
      </c>
      <c r="G2778" s="134">
        <v>1259</v>
      </c>
      <c r="H2778" s="171">
        <f>IFERROR((Table5[[#This Row],[_202340]]-Table5[[#This Row],[_201940]])/Table5[[#This Row],[_201940]]*1,"")</f>
        <v>1.7977777777777777</v>
      </c>
    </row>
    <row r="2779" spans="1:8">
      <c r="A2779" s="132">
        <v>212878</v>
      </c>
      <c r="B2779" s="134" t="s">
        <v>1151</v>
      </c>
      <c r="C2779" s="134">
        <v>35</v>
      </c>
      <c r="D2779" s="134">
        <v>32</v>
      </c>
      <c r="E2779" s="134">
        <v>34</v>
      </c>
      <c r="F2779" s="134">
        <v>26</v>
      </c>
      <c r="G2779" s="134">
        <v>21</v>
      </c>
      <c r="H2779" s="171">
        <f>IFERROR((Table5[[#This Row],[_202340]]-Table5[[#This Row],[_201940]])/Table5[[#This Row],[_201940]]*1,"")</f>
        <v>-0.4</v>
      </c>
    </row>
    <row r="2780" spans="1:8" ht="28.5">
      <c r="A2780" s="132">
        <v>212878</v>
      </c>
      <c r="B2780" s="134" t="s">
        <v>1152</v>
      </c>
      <c r="C2780" s="134">
        <v>29</v>
      </c>
      <c r="D2780" s="134">
        <v>29</v>
      </c>
      <c r="E2780" s="134">
        <v>26</v>
      </c>
      <c r="F2780" s="134">
        <v>33</v>
      </c>
      <c r="G2780" s="134">
        <v>41</v>
      </c>
      <c r="H2780" s="171">
        <f>IFERROR((Table5[[#This Row],[_202340]]-Table5[[#This Row],[_201940]])/Table5[[#This Row],[_201940]]*1,"")</f>
        <v>0.41379310344827586</v>
      </c>
    </row>
    <row r="2781" spans="1:8" ht="28.5">
      <c r="A2781" s="132">
        <v>212878</v>
      </c>
      <c r="B2781" s="134" t="s">
        <v>1153</v>
      </c>
      <c r="C2781" s="134">
        <v>2</v>
      </c>
      <c r="D2781" s="134">
        <v>1</v>
      </c>
      <c r="E2781" s="134">
        <v>2</v>
      </c>
      <c r="F2781" s="134">
        <v>2</v>
      </c>
      <c r="G2781" s="134">
        <v>2</v>
      </c>
      <c r="H2781" s="171">
        <f>IFERROR((Table5[[#This Row],[_202340]]-Table5[[#This Row],[_201940]])/Table5[[#This Row],[_201940]]*1,"")</f>
        <v>0</v>
      </c>
    </row>
    <row r="2782" spans="1:8" ht="28.5">
      <c r="A2782" s="132">
        <v>212878</v>
      </c>
      <c r="B2782" s="134" t="s">
        <v>1154</v>
      </c>
      <c r="C2782" s="134">
        <v>27</v>
      </c>
      <c r="D2782" s="134">
        <v>28</v>
      </c>
      <c r="E2782" s="134">
        <v>24</v>
      </c>
      <c r="F2782" s="134">
        <v>32</v>
      </c>
      <c r="G2782" s="134">
        <v>40</v>
      </c>
      <c r="H2782" s="171">
        <f>IFERROR((Table5[[#This Row],[_202340]]-Table5[[#This Row],[_201940]])/Table5[[#This Row],[_201940]]*1,"")</f>
        <v>0.48148148148148145</v>
      </c>
    </row>
    <row r="2783" spans="1:8" ht="28.5">
      <c r="A2783" s="132">
        <v>212878</v>
      </c>
      <c r="B2783" s="134" t="s">
        <v>1155</v>
      </c>
      <c r="C2783" s="134">
        <v>37</v>
      </c>
      <c r="D2783" s="134">
        <v>38</v>
      </c>
      <c r="E2783" s="134">
        <v>40</v>
      </c>
      <c r="F2783" s="134">
        <v>41</v>
      </c>
      <c r="G2783" s="134">
        <v>38</v>
      </c>
      <c r="H2783" s="171">
        <f>IFERROR((Table5[[#This Row],[_202340]]-Table5[[#This Row],[_201940]])/Table5[[#This Row],[_201940]]*1,"")</f>
        <v>2.7027027027027029E-2</v>
      </c>
    </row>
    <row r="2784" spans="1:8">
      <c r="A2784" s="132">
        <v>214111</v>
      </c>
      <c r="B2784" s="134" t="s">
        <v>1179</v>
      </c>
      <c r="C2784" s="134">
        <v>1604</v>
      </c>
      <c r="D2784" s="134">
        <v>1059</v>
      </c>
      <c r="E2784" s="134">
        <v>1538</v>
      </c>
      <c r="F2784" s="134">
        <v>922</v>
      </c>
      <c r="G2784" s="134">
        <v>928</v>
      </c>
      <c r="H2784" s="171">
        <f>IFERROR((Table5[[#This Row],[_202340]]-Table5[[#This Row],[_201940]])/Table5[[#This Row],[_201940]]*1,"")</f>
        <v>-0.42144638403990026</v>
      </c>
    </row>
    <row r="2785" spans="1:8">
      <c r="A2785" s="132">
        <v>214111</v>
      </c>
      <c r="B2785" s="134" t="s">
        <v>1131</v>
      </c>
      <c r="C2785" s="134">
        <v>3</v>
      </c>
      <c r="D2785" s="134">
        <v>0</v>
      </c>
      <c r="E2785" s="134">
        <v>0</v>
      </c>
      <c r="F2785" s="134">
        <v>1</v>
      </c>
      <c r="G2785" s="134">
        <v>2</v>
      </c>
      <c r="H2785" s="171">
        <f>IFERROR((Table5[[#This Row],[_202340]]-Table5[[#This Row],[_201940]])/Table5[[#This Row],[_201940]]*1,"")</f>
        <v>-0.33333333333333331</v>
      </c>
    </row>
    <row r="2786" spans="1:8">
      <c r="A2786" s="132">
        <v>214111</v>
      </c>
      <c r="B2786" s="134" t="s">
        <v>1132</v>
      </c>
      <c r="C2786" s="134">
        <v>1601</v>
      </c>
      <c r="D2786" s="134">
        <v>1059</v>
      </c>
      <c r="E2786" s="134">
        <v>1538</v>
      </c>
      <c r="F2786" s="134">
        <v>921</v>
      </c>
      <c r="G2786" s="134">
        <v>926</v>
      </c>
      <c r="H2786" s="171">
        <f>IFERROR((Table5[[#This Row],[_202340]]-Table5[[#This Row],[_201940]])/Table5[[#This Row],[_201940]]*1,"")</f>
        <v>-0.4216114928169894</v>
      </c>
    </row>
    <row r="2787" spans="1:8">
      <c r="A2787" s="132">
        <v>214111</v>
      </c>
      <c r="B2787" s="134" t="s">
        <v>1133</v>
      </c>
      <c r="C2787" s="134">
        <v>10</v>
      </c>
      <c r="D2787" s="134">
        <v>19</v>
      </c>
      <c r="E2787" s="134">
        <v>23</v>
      </c>
      <c r="F2787" s="134">
        <v>20</v>
      </c>
      <c r="G2787" s="134">
        <v>26</v>
      </c>
      <c r="H2787" s="171">
        <f>IFERROR((Table5[[#This Row],[_202340]]-Table5[[#This Row],[_201940]])/Table5[[#This Row],[_201940]]*1,"")</f>
        <v>1.6</v>
      </c>
    </row>
    <row r="2788" spans="1:8" ht="28.5">
      <c r="A2788" s="132">
        <v>214111</v>
      </c>
      <c r="B2788" s="134" t="s">
        <v>1162</v>
      </c>
      <c r="C2788" s="134">
        <v>92</v>
      </c>
      <c r="D2788" s="134">
        <v>83</v>
      </c>
      <c r="E2788" s="134">
        <v>106</v>
      </c>
      <c r="F2788" s="134">
        <v>112</v>
      </c>
      <c r="G2788" s="134">
        <v>89</v>
      </c>
      <c r="H2788" s="171">
        <f>IFERROR((Table5[[#This Row],[_202340]]-Table5[[#This Row],[_201940]])/Table5[[#This Row],[_201940]]*1,"")</f>
        <v>-3.2608695652173912E-2</v>
      </c>
    </row>
    <row r="2789" spans="1:8" ht="28.5">
      <c r="A2789" s="132">
        <v>214111</v>
      </c>
      <c r="B2789" s="134" t="s">
        <v>1163</v>
      </c>
      <c r="C2789" s="134" t="s">
        <v>129</v>
      </c>
      <c r="D2789" s="134" t="s">
        <v>129</v>
      </c>
      <c r="E2789" s="134" t="s">
        <v>129</v>
      </c>
      <c r="F2789" s="134" t="s">
        <v>129</v>
      </c>
      <c r="G2789" s="134" t="s">
        <v>129</v>
      </c>
      <c r="H2789" s="171" t="str">
        <f>IFERROR((Table5[[#This Row],[_202340]]-Table5[[#This Row],[_201940]])/Table5[[#This Row],[_201940]]*1,"")</f>
        <v/>
      </c>
    </row>
    <row r="2790" spans="1:8">
      <c r="A2790" s="132">
        <v>214111</v>
      </c>
      <c r="B2790" s="134" t="s">
        <v>1136</v>
      </c>
      <c r="C2790" s="134">
        <v>102</v>
      </c>
      <c r="D2790" s="134">
        <v>102</v>
      </c>
      <c r="E2790" s="134">
        <v>129</v>
      </c>
      <c r="F2790" s="134">
        <v>132</v>
      </c>
      <c r="G2790" s="134">
        <v>115</v>
      </c>
      <c r="H2790" s="171">
        <f>IFERROR((Table5[[#This Row],[_202340]]-Table5[[#This Row],[_201940]])/Table5[[#This Row],[_201940]]*1,"")</f>
        <v>0.12745098039215685</v>
      </c>
    </row>
    <row r="2791" spans="1:8">
      <c r="A2791" s="132">
        <v>214111</v>
      </c>
      <c r="B2791" s="134" t="s">
        <v>1137</v>
      </c>
      <c r="C2791" s="134">
        <v>6</v>
      </c>
      <c r="D2791" s="134">
        <v>10</v>
      </c>
      <c r="E2791" s="134">
        <v>8</v>
      </c>
      <c r="F2791" s="134">
        <v>14</v>
      </c>
      <c r="G2791" s="134">
        <v>12</v>
      </c>
      <c r="H2791" s="171">
        <f>IFERROR((Table5[[#This Row],[_202340]]-Table5[[#This Row],[_201940]])/Table5[[#This Row],[_201940]]*1,"")</f>
        <v>1</v>
      </c>
    </row>
    <row r="2792" spans="1:8">
      <c r="A2792" s="132">
        <v>214111</v>
      </c>
      <c r="B2792" s="134" t="s">
        <v>1138</v>
      </c>
      <c r="C2792" s="134">
        <v>13</v>
      </c>
      <c r="D2792" s="134">
        <v>18</v>
      </c>
      <c r="E2792" s="134">
        <v>28</v>
      </c>
      <c r="F2792" s="134">
        <v>25</v>
      </c>
      <c r="G2792" s="134">
        <v>26</v>
      </c>
      <c r="H2792" s="171">
        <f>IFERROR((Table5[[#This Row],[_202340]]-Table5[[#This Row],[_201940]])/Table5[[#This Row],[_201940]]*1,"")</f>
        <v>1</v>
      </c>
    </row>
    <row r="2793" spans="1:8" ht="28.5">
      <c r="A2793" s="132">
        <v>214111</v>
      </c>
      <c r="B2793" s="134" t="s">
        <v>1164</v>
      </c>
      <c r="C2793" s="134">
        <v>127</v>
      </c>
      <c r="D2793" s="134">
        <v>124</v>
      </c>
      <c r="E2793" s="134">
        <v>135</v>
      </c>
      <c r="F2793" s="134">
        <v>135</v>
      </c>
      <c r="G2793" s="134">
        <v>119</v>
      </c>
      <c r="H2793" s="171">
        <f>IFERROR((Table5[[#This Row],[_202340]]-Table5[[#This Row],[_201940]])/Table5[[#This Row],[_201940]]*1,"")</f>
        <v>-6.2992125984251968E-2</v>
      </c>
    </row>
    <row r="2794" spans="1:8" ht="28.5">
      <c r="A2794" s="132">
        <v>214111</v>
      </c>
      <c r="B2794" s="134" t="s">
        <v>1165</v>
      </c>
      <c r="C2794" s="134" t="s">
        <v>129</v>
      </c>
      <c r="D2794" s="134" t="s">
        <v>129</v>
      </c>
      <c r="E2794" s="134" t="s">
        <v>129</v>
      </c>
      <c r="F2794" s="134" t="s">
        <v>129</v>
      </c>
      <c r="G2794" s="134" t="s">
        <v>129</v>
      </c>
      <c r="H2794" s="171" t="str">
        <f>IFERROR((Table5[[#This Row],[_202340]]-Table5[[#This Row],[_201940]])/Table5[[#This Row],[_201940]]*1,"")</f>
        <v/>
      </c>
    </row>
    <row r="2795" spans="1:8">
      <c r="A2795" s="132">
        <v>214111</v>
      </c>
      <c r="B2795" s="134" t="s">
        <v>1141</v>
      </c>
      <c r="C2795" s="134">
        <v>140</v>
      </c>
      <c r="D2795" s="134">
        <v>142</v>
      </c>
      <c r="E2795" s="134">
        <v>163</v>
      </c>
      <c r="F2795" s="134">
        <v>160</v>
      </c>
      <c r="G2795" s="134">
        <v>145</v>
      </c>
      <c r="H2795" s="171">
        <f>IFERROR((Table5[[#This Row],[_202340]]-Table5[[#This Row],[_201940]])/Table5[[#This Row],[_201940]]*1,"")</f>
        <v>3.5714285714285712E-2</v>
      </c>
    </row>
    <row r="2796" spans="1:8">
      <c r="A2796" s="132">
        <v>214111</v>
      </c>
      <c r="B2796" s="134" t="s">
        <v>1142</v>
      </c>
      <c r="C2796" s="134">
        <v>9</v>
      </c>
      <c r="D2796" s="134">
        <v>13</v>
      </c>
      <c r="E2796" s="134">
        <v>11</v>
      </c>
      <c r="F2796" s="134">
        <v>17</v>
      </c>
      <c r="G2796" s="134">
        <v>16</v>
      </c>
      <c r="H2796" s="171">
        <f>IFERROR((Table5[[#This Row],[_202340]]-Table5[[#This Row],[_201940]])/Table5[[#This Row],[_201940]]*1,"")</f>
        <v>0.77777777777777779</v>
      </c>
    </row>
    <row r="2797" spans="1:8">
      <c r="A2797" s="132">
        <v>214111</v>
      </c>
      <c r="B2797" s="134" t="s">
        <v>1143</v>
      </c>
      <c r="C2797" s="134">
        <v>14</v>
      </c>
      <c r="D2797" s="134">
        <v>18</v>
      </c>
      <c r="E2797" s="134">
        <v>28</v>
      </c>
      <c r="F2797" s="134">
        <v>24</v>
      </c>
      <c r="G2797" s="134">
        <v>25</v>
      </c>
      <c r="H2797" s="171">
        <f>IFERROR((Table5[[#This Row],[_202340]]-Table5[[#This Row],[_201940]])/Table5[[#This Row],[_201940]]*1,"")</f>
        <v>0.7857142857142857</v>
      </c>
    </row>
    <row r="2798" spans="1:8" ht="28.5">
      <c r="A2798" s="132">
        <v>214111</v>
      </c>
      <c r="B2798" s="134" t="s">
        <v>1166</v>
      </c>
      <c r="C2798" s="134">
        <v>138</v>
      </c>
      <c r="D2798" s="134">
        <v>134</v>
      </c>
      <c r="E2798" s="134">
        <v>145</v>
      </c>
      <c r="F2798" s="134">
        <v>150</v>
      </c>
      <c r="G2798" s="134">
        <v>127</v>
      </c>
      <c r="H2798" s="171">
        <f>IFERROR((Table5[[#This Row],[_202340]]-Table5[[#This Row],[_201940]])/Table5[[#This Row],[_201940]]*1,"")</f>
        <v>-7.9710144927536225E-2</v>
      </c>
    </row>
    <row r="2799" spans="1:8" ht="28.5">
      <c r="A2799" s="132">
        <v>214111</v>
      </c>
      <c r="B2799" s="134" t="s">
        <v>1167</v>
      </c>
      <c r="C2799" s="134" t="s">
        <v>129</v>
      </c>
      <c r="D2799" s="134" t="s">
        <v>129</v>
      </c>
      <c r="E2799" s="134" t="s">
        <v>129</v>
      </c>
      <c r="F2799" s="134" t="s">
        <v>129</v>
      </c>
      <c r="G2799" s="134" t="s">
        <v>129</v>
      </c>
      <c r="H2799" s="171" t="str">
        <f>IFERROR((Table5[[#This Row],[_202340]]-Table5[[#This Row],[_201940]])/Table5[[#This Row],[_201940]]*1,"")</f>
        <v/>
      </c>
    </row>
    <row r="2800" spans="1:8">
      <c r="A2800" s="132">
        <v>214111</v>
      </c>
      <c r="B2800" s="134" t="s">
        <v>1146</v>
      </c>
      <c r="C2800" s="134">
        <v>152</v>
      </c>
      <c r="D2800" s="134">
        <v>152</v>
      </c>
      <c r="E2800" s="134">
        <v>173</v>
      </c>
      <c r="F2800" s="134">
        <v>174</v>
      </c>
      <c r="G2800" s="134">
        <v>152</v>
      </c>
      <c r="H2800" s="171">
        <f>IFERROR((Table5[[#This Row],[_202340]]-Table5[[#This Row],[_201940]])/Table5[[#This Row],[_201940]]*1,"")</f>
        <v>0</v>
      </c>
    </row>
    <row r="2801" spans="1:8" ht="28.5">
      <c r="A2801" s="132">
        <v>214111</v>
      </c>
      <c r="B2801" s="134" t="s">
        <v>1147</v>
      </c>
      <c r="C2801" s="134">
        <v>31</v>
      </c>
      <c r="D2801" s="134">
        <v>12</v>
      </c>
      <c r="E2801" s="134">
        <v>26</v>
      </c>
      <c r="F2801" s="134">
        <v>11</v>
      </c>
      <c r="G2801" s="134">
        <v>10</v>
      </c>
      <c r="H2801" s="171">
        <f>IFERROR((Table5[[#This Row],[_202340]]-Table5[[#This Row],[_201940]])/Table5[[#This Row],[_201940]]*1,"")</f>
        <v>-0.67741935483870963</v>
      </c>
    </row>
    <row r="2802" spans="1:8" ht="28.5">
      <c r="A2802" s="132">
        <v>214111</v>
      </c>
      <c r="B2802" s="134" t="s">
        <v>1148</v>
      </c>
      <c r="C2802" s="134">
        <v>829</v>
      </c>
      <c r="D2802" s="134">
        <v>448</v>
      </c>
      <c r="E2802" s="134">
        <v>897</v>
      </c>
      <c r="F2802" s="134">
        <v>141</v>
      </c>
      <c r="G2802" s="134">
        <v>411</v>
      </c>
      <c r="H2802" s="171">
        <f>IFERROR((Table5[[#This Row],[_202340]]-Table5[[#This Row],[_201940]])/Table5[[#This Row],[_201940]]*1,"")</f>
        <v>-0.50422195416164051</v>
      </c>
    </row>
    <row r="2803" spans="1:8" ht="28.5">
      <c r="A2803" s="132">
        <v>214111</v>
      </c>
      <c r="B2803" s="134" t="s">
        <v>1149</v>
      </c>
      <c r="C2803" s="134">
        <v>589</v>
      </c>
      <c r="D2803" s="134">
        <v>447</v>
      </c>
      <c r="E2803" s="134">
        <v>442</v>
      </c>
      <c r="F2803" s="134">
        <v>595</v>
      </c>
      <c r="G2803" s="134">
        <v>353</v>
      </c>
      <c r="H2803" s="171">
        <f>IFERROR((Table5[[#This Row],[_202340]]-Table5[[#This Row],[_201940]])/Table5[[#This Row],[_201940]]*1,"")</f>
        <v>-0.40067911714770799</v>
      </c>
    </row>
    <row r="2804" spans="1:8" ht="28.5">
      <c r="A2804" s="132">
        <v>214111</v>
      </c>
      <c r="B2804" s="134" t="s">
        <v>1150</v>
      </c>
      <c r="C2804" s="134">
        <v>1449</v>
      </c>
      <c r="D2804" s="134">
        <v>907</v>
      </c>
      <c r="E2804" s="134">
        <v>1365</v>
      </c>
      <c r="F2804" s="134">
        <v>747</v>
      </c>
      <c r="G2804" s="134">
        <v>774</v>
      </c>
      <c r="H2804" s="171">
        <f>IFERROR((Table5[[#This Row],[_202340]]-Table5[[#This Row],[_201940]])/Table5[[#This Row],[_201940]]*1,"")</f>
        <v>-0.46583850931677018</v>
      </c>
    </row>
    <row r="2805" spans="1:8">
      <c r="A2805" s="132">
        <v>214111</v>
      </c>
      <c r="B2805" s="134" t="s">
        <v>1151</v>
      </c>
      <c r="C2805" s="134">
        <v>9</v>
      </c>
      <c r="D2805" s="134">
        <v>14</v>
      </c>
      <c r="E2805" s="134">
        <v>11</v>
      </c>
      <c r="F2805" s="134">
        <v>19</v>
      </c>
      <c r="G2805" s="134">
        <v>16</v>
      </c>
      <c r="H2805" s="171">
        <f>IFERROR((Table5[[#This Row],[_202340]]-Table5[[#This Row],[_201940]])/Table5[[#This Row],[_201940]]*1,"")</f>
        <v>0.77777777777777779</v>
      </c>
    </row>
    <row r="2806" spans="1:8" ht="28.5">
      <c r="A2806" s="132">
        <v>214111</v>
      </c>
      <c r="B2806" s="134" t="s">
        <v>1152</v>
      </c>
      <c r="C2806" s="134">
        <v>54</v>
      </c>
      <c r="D2806" s="134">
        <v>43</v>
      </c>
      <c r="E2806" s="134">
        <v>60</v>
      </c>
      <c r="F2806" s="134">
        <v>17</v>
      </c>
      <c r="G2806" s="134">
        <v>45</v>
      </c>
      <c r="H2806" s="171">
        <f>IFERROR((Table5[[#This Row],[_202340]]-Table5[[#This Row],[_201940]])/Table5[[#This Row],[_201940]]*1,"")</f>
        <v>-0.16666666666666666</v>
      </c>
    </row>
    <row r="2807" spans="1:8" ht="28.5">
      <c r="A2807" s="132">
        <v>214111</v>
      </c>
      <c r="B2807" s="134" t="s">
        <v>1153</v>
      </c>
      <c r="C2807" s="134">
        <v>2</v>
      </c>
      <c r="D2807" s="134">
        <v>1</v>
      </c>
      <c r="E2807" s="134">
        <v>2</v>
      </c>
      <c r="F2807" s="134">
        <v>1</v>
      </c>
      <c r="G2807" s="134">
        <v>1</v>
      </c>
      <c r="H2807" s="171">
        <f>IFERROR((Table5[[#This Row],[_202340]]-Table5[[#This Row],[_201940]])/Table5[[#This Row],[_201940]]*1,"")</f>
        <v>-0.5</v>
      </c>
    </row>
    <row r="2808" spans="1:8" ht="28.5">
      <c r="A2808" s="132">
        <v>214111</v>
      </c>
      <c r="B2808" s="134" t="s">
        <v>1154</v>
      </c>
      <c r="C2808" s="134">
        <v>52</v>
      </c>
      <c r="D2808" s="134">
        <v>42</v>
      </c>
      <c r="E2808" s="134">
        <v>58</v>
      </c>
      <c r="F2808" s="134">
        <v>15</v>
      </c>
      <c r="G2808" s="134">
        <v>44</v>
      </c>
      <c r="H2808" s="171">
        <f>IFERROR((Table5[[#This Row],[_202340]]-Table5[[#This Row],[_201940]])/Table5[[#This Row],[_201940]]*1,"")</f>
        <v>-0.15384615384615385</v>
      </c>
    </row>
    <row r="2809" spans="1:8" ht="28.5">
      <c r="A2809" s="132">
        <v>214111</v>
      </c>
      <c r="B2809" s="134" t="s">
        <v>1155</v>
      </c>
      <c r="C2809" s="134">
        <v>37</v>
      </c>
      <c r="D2809" s="134">
        <v>42</v>
      </c>
      <c r="E2809" s="134">
        <v>29</v>
      </c>
      <c r="F2809" s="134">
        <v>65</v>
      </c>
      <c r="G2809" s="134">
        <v>38</v>
      </c>
      <c r="H2809" s="171">
        <f>IFERROR((Table5[[#This Row],[_202340]]-Table5[[#This Row],[_201940]])/Table5[[#This Row],[_201940]]*1,"")</f>
        <v>2.7027027027027029E-2</v>
      </c>
    </row>
    <row r="2810" spans="1:8">
      <c r="A2810" s="132">
        <v>215239</v>
      </c>
      <c r="B2810" s="134" t="s">
        <v>1179</v>
      </c>
      <c r="C2810" s="134">
        <v>536</v>
      </c>
      <c r="D2810" s="134">
        <v>585</v>
      </c>
      <c r="E2810" s="134">
        <v>625</v>
      </c>
      <c r="F2810" s="134">
        <v>652</v>
      </c>
      <c r="G2810" s="134">
        <v>646</v>
      </c>
      <c r="H2810" s="171">
        <f>IFERROR((Table5[[#This Row],[_202340]]-Table5[[#This Row],[_201940]])/Table5[[#This Row],[_201940]]*1,"")</f>
        <v>0.20522388059701493</v>
      </c>
    </row>
    <row r="2811" spans="1:8">
      <c r="A2811" s="132">
        <v>215239</v>
      </c>
      <c r="B2811" s="134" t="s">
        <v>1131</v>
      </c>
      <c r="C2811" s="134">
        <v>0</v>
      </c>
      <c r="D2811" s="134">
        <v>0</v>
      </c>
      <c r="E2811" s="134">
        <v>0</v>
      </c>
      <c r="F2811" s="134">
        <v>0</v>
      </c>
      <c r="G2811" s="134">
        <v>0</v>
      </c>
      <c r="H2811" s="171" t="str">
        <f>IFERROR((Table5[[#This Row],[_202340]]-Table5[[#This Row],[_201940]])/Table5[[#This Row],[_201940]]*1,"")</f>
        <v/>
      </c>
    </row>
    <row r="2812" spans="1:8">
      <c r="A2812" s="132">
        <v>215239</v>
      </c>
      <c r="B2812" s="134" t="s">
        <v>1132</v>
      </c>
      <c r="C2812" s="134">
        <v>536</v>
      </c>
      <c r="D2812" s="134">
        <v>585</v>
      </c>
      <c r="E2812" s="134">
        <v>625</v>
      </c>
      <c r="F2812" s="134">
        <v>652</v>
      </c>
      <c r="G2812" s="134">
        <v>646</v>
      </c>
      <c r="H2812" s="171">
        <f>IFERROR((Table5[[#This Row],[_202340]]-Table5[[#This Row],[_201940]])/Table5[[#This Row],[_201940]]*1,"")</f>
        <v>0.20522388059701493</v>
      </c>
    </row>
    <row r="2813" spans="1:8">
      <c r="A2813" s="132">
        <v>215239</v>
      </c>
      <c r="B2813" s="134" t="s">
        <v>1133</v>
      </c>
      <c r="C2813" s="134">
        <v>14</v>
      </c>
      <c r="D2813" s="134">
        <v>11</v>
      </c>
      <c r="E2813" s="134">
        <v>11</v>
      </c>
      <c r="F2813" s="134">
        <v>17</v>
      </c>
      <c r="G2813" s="134">
        <v>21</v>
      </c>
      <c r="H2813" s="171">
        <f>IFERROR((Table5[[#This Row],[_202340]]-Table5[[#This Row],[_201940]])/Table5[[#This Row],[_201940]]*1,"")</f>
        <v>0.5</v>
      </c>
    </row>
    <row r="2814" spans="1:8" ht="28.5">
      <c r="A2814" s="132">
        <v>215239</v>
      </c>
      <c r="B2814" s="134" t="s">
        <v>1162</v>
      </c>
      <c r="C2814" s="134">
        <v>114</v>
      </c>
      <c r="D2814" s="134">
        <v>120</v>
      </c>
      <c r="E2814" s="134">
        <v>103</v>
      </c>
      <c r="F2814" s="134">
        <v>121</v>
      </c>
      <c r="G2814" s="134">
        <v>128</v>
      </c>
      <c r="H2814" s="171">
        <f>IFERROR((Table5[[#This Row],[_202340]]-Table5[[#This Row],[_201940]])/Table5[[#This Row],[_201940]]*1,"")</f>
        <v>0.12280701754385964</v>
      </c>
    </row>
    <row r="2815" spans="1:8" ht="28.5">
      <c r="A2815" s="132">
        <v>215239</v>
      </c>
      <c r="B2815" s="134" t="s">
        <v>1163</v>
      </c>
      <c r="C2815" s="134" t="s">
        <v>129</v>
      </c>
      <c r="D2815" s="134" t="s">
        <v>129</v>
      </c>
      <c r="E2815" s="134" t="s">
        <v>129</v>
      </c>
      <c r="F2815" s="134" t="s">
        <v>129</v>
      </c>
      <c r="G2815" s="134" t="s">
        <v>129</v>
      </c>
      <c r="H2815" s="171" t="str">
        <f>IFERROR((Table5[[#This Row],[_202340]]-Table5[[#This Row],[_201940]])/Table5[[#This Row],[_201940]]*1,"")</f>
        <v/>
      </c>
    </row>
    <row r="2816" spans="1:8">
      <c r="A2816" s="132">
        <v>215239</v>
      </c>
      <c r="B2816" s="134" t="s">
        <v>1136</v>
      </c>
      <c r="C2816" s="134">
        <v>128</v>
      </c>
      <c r="D2816" s="134">
        <v>131</v>
      </c>
      <c r="E2816" s="134">
        <v>114</v>
      </c>
      <c r="F2816" s="134">
        <v>138</v>
      </c>
      <c r="G2816" s="134">
        <v>149</v>
      </c>
      <c r="H2816" s="171">
        <f>IFERROR((Table5[[#This Row],[_202340]]-Table5[[#This Row],[_201940]])/Table5[[#This Row],[_201940]]*1,"")</f>
        <v>0.1640625</v>
      </c>
    </row>
    <row r="2817" spans="1:8">
      <c r="A2817" s="132">
        <v>215239</v>
      </c>
      <c r="B2817" s="134" t="s">
        <v>1137</v>
      </c>
      <c r="C2817" s="134">
        <v>24</v>
      </c>
      <c r="D2817" s="134">
        <v>22</v>
      </c>
      <c r="E2817" s="134">
        <v>18</v>
      </c>
      <c r="F2817" s="134">
        <v>21</v>
      </c>
      <c r="G2817" s="134">
        <v>23</v>
      </c>
      <c r="H2817" s="171">
        <f>IFERROR((Table5[[#This Row],[_202340]]-Table5[[#This Row],[_201940]])/Table5[[#This Row],[_201940]]*1,"")</f>
        <v>-4.1666666666666664E-2</v>
      </c>
    </row>
    <row r="2818" spans="1:8">
      <c r="A2818" s="132">
        <v>215239</v>
      </c>
      <c r="B2818" s="134" t="s">
        <v>1138</v>
      </c>
      <c r="C2818" s="134">
        <v>15</v>
      </c>
      <c r="D2818" s="134">
        <v>11</v>
      </c>
      <c r="E2818" s="134">
        <v>12</v>
      </c>
      <c r="F2818" s="134">
        <v>20</v>
      </c>
      <c r="G2818" s="134">
        <v>22</v>
      </c>
      <c r="H2818" s="171">
        <f>IFERROR((Table5[[#This Row],[_202340]]-Table5[[#This Row],[_201940]])/Table5[[#This Row],[_201940]]*1,"")</f>
        <v>0.46666666666666667</v>
      </c>
    </row>
    <row r="2819" spans="1:8" ht="28.5">
      <c r="A2819" s="132">
        <v>215239</v>
      </c>
      <c r="B2819" s="134" t="s">
        <v>1164</v>
      </c>
      <c r="C2819" s="134">
        <v>133</v>
      </c>
      <c r="D2819" s="134">
        <v>148</v>
      </c>
      <c r="E2819" s="134">
        <v>129</v>
      </c>
      <c r="F2819" s="134">
        <v>153</v>
      </c>
      <c r="G2819" s="134">
        <v>157</v>
      </c>
      <c r="H2819" s="171">
        <f>IFERROR((Table5[[#This Row],[_202340]]-Table5[[#This Row],[_201940]])/Table5[[#This Row],[_201940]]*1,"")</f>
        <v>0.18045112781954886</v>
      </c>
    </row>
    <row r="2820" spans="1:8" ht="28.5">
      <c r="A2820" s="132">
        <v>215239</v>
      </c>
      <c r="B2820" s="134" t="s">
        <v>1165</v>
      </c>
      <c r="C2820" s="134" t="s">
        <v>129</v>
      </c>
      <c r="D2820" s="134" t="s">
        <v>129</v>
      </c>
      <c r="E2820" s="134" t="s">
        <v>129</v>
      </c>
      <c r="F2820" s="134" t="s">
        <v>129</v>
      </c>
      <c r="G2820" s="134" t="s">
        <v>129</v>
      </c>
      <c r="H2820" s="171" t="str">
        <f>IFERROR((Table5[[#This Row],[_202340]]-Table5[[#This Row],[_201940]])/Table5[[#This Row],[_201940]]*1,"")</f>
        <v/>
      </c>
    </row>
    <row r="2821" spans="1:8">
      <c r="A2821" s="132">
        <v>215239</v>
      </c>
      <c r="B2821" s="134" t="s">
        <v>1141</v>
      </c>
      <c r="C2821" s="134">
        <v>148</v>
      </c>
      <c r="D2821" s="134">
        <v>159</v>
      </c>
      <c r="E2821" s="134">
        <v>141</v>
      </c>
      <c r="F2821" s="134">
        <v>173</v>
      </c>
      <c r="G2821" s="134">
        <v>179</v>
      </c>
      <c r="H2821" s="171">
        <f>IFERROR((Table5[[#This Row],[_202340]]-Table5[[#This Row],[_201940]])/Table5[[#This Row],[_201940]]*1,"")</f>
        <v>0.20945945945945946</v>
      </c>
    </row>
    <row r="2822" spans="1:8">
      <c r="A2822" s="132">
        <v>215239</v>
      </c>
      <c r="B2822" s="134" t="s">
        <v>1142</v>
      </c>
      <c r="C2822" s="134">
        <v>28</v>
      </c>
      <c r="D2822" s="134">
        <v>27</v>
      </c>
      <c r="E2822" s="134">
        <v>23</v>
      </c>
      <c r="F2822" s="134">
        <v>27</v>
      </c>
      <c r="G2822" s="134">
        <v>28</v>
      </c>
      <c r="H2822" s="171">
        <f>IFERROR((Table5[[#This Row],[_202340]]-Table5[[#This Row],[_201940]])/Table5[[#This Row],[_201940]]*1,"")</f>
        <v>0</v>
      </c>
    </row>
    <row r="2823" spans="1:8">
      <c r="A2823" s="132">
        <v>215239</v>
      </c>
      <c r="B2823" s="134" t="s">
        <v>1143</v>
      </c>
      <c r="C2823" s="134">
        <v>15</v>
      </c>
      <c r="D2823" s="134">
        <v>12</v>
      </c>
      <c r="E2823" s="134">
        <v>12</v>
      </c>
      <c r="F2823" s="134">
        <v>20</v>
      </c>
      <c r="G2823" s="134">
        <v>22</v>
      </c>
      <c r="H2823" s="171">
        <f>IFERROR((Table5[[#This Row],[_202340]]-Table5[[#This Row],[_201940]])/Table5[[#This Row],[_201940]]*1,"")</f>
        <v>0.46666666666666667</v>
      </c>
    </row>
    <row r="2824" spans="1:8" ht="28.5">
      <c r="A2824" s="132">
        <v>215239</v>
      </c>
      <c r="B2824" s="134" t="s">
        <v>1166</v>
      </c>
      <c r="C2824" s="134">
        <v>133</v>
      </c>
      <c r="D2824" s="134">
        <v>152</v>
      </c>
      <c r="E2824" s="134">
        <v>137</v>
      </c>
      <c r="F2824" s="134">
        <v>169</v>
      </c>
      <c r="G2824" s="134">
        <v>162</v>
      </c>
      <c r="H2824" s="171">
        <f>IFERROR((Table5[[#This Row],[_202340]]-Table5[[#This Row],[_201940]])/Table5[[#This Row],[_201940]]*1,"")</f>
        <v>0.21804511278195488</v>
      </c>
    </row>
    <row r="2825" spans="1:8" ht="28.5">
      <c r="A2825" s="132">
        <v>215239</v>
      </c>
      <c r="B2825" s="134" t="s">
        <v>1167</v>
      </c>
      <c r="C2825" s="134" t="s">
        <v>129</v>
      </c>
      <c r="D2825" s="134" t="s">
        <v>129</v>
      </c>
      <c r="E2825" s="134" t="s">
        <v>129</v>
      </c>
      <c r="F2825" s="134" t="s">
        <v>129</v>
      </c>
      <c r="G2825" s="134" t="s">
        <v>129</v>
      </c>
      <c r="H2825" s="171" t="str">
        <f>IFERROR((Table5[[#This Row],[_202340]]-Table5[[#This Row],[_201940]])/Table5[[#This Row],[_201940]]*1,"")</f>
        <v/>
      </c>
    </row>
    <row r="2826" spans="1:8">
      <c r="A2826" s="132">
        <v>215239</v>
      </c>
      <c r="B2826" s="134" t="s">
        <v>1146</v>
      </c>
      <c r="C2826" s="134">
        <v>148</v>
      </c>
      <c r="D2826" s="134">
        <v>164</v>
      </c>
      <c r="E2826" s="134">
        <v>149</v>
      </c>
      <c r="F2826" s="134">
        <v>189</v>
      </c>
      <c r="G2826" s="134">
        <v>184</v>
      </c>
      <c r="H2826" s="171">
        <f>IFERROR((Table5[[#This Row],[_202340]]-Table5[[#This Row],[_201940]])/Table5[[#This Row],[_201940]]*1,"")</f>
        <v>0.24324324324324326</v>
      </c>
    </row>
    <row r="2827" spans="1:8" ht="28.5">
      <c r="A2827" s="132">
        <v>215239</v>
      </c>
      <c r="B2827" s="134" t="s">
        <v>1147</v>
      </c>
      <c r="C2827" s="134">
        <v>10</v>
      </c>
      <c r="D2827" s="134">
        <v>8</v>
      </c>
      <c r="E2827" s="134">
        <v>13</v>
      </c>
      <c r="F2827" s="134">
        <v>14</v>
      </c>
      <c r="G2827" s="134">
        <v>5</v>
      </c>
      <c r="H2827" s="171">
        <f>IFERROR((Table5[[#This Row],[_202340]]-Table5[[#This Row],[_201940]])/Table5[[#This Row],[_201940]]*1,"")</f>
        <v>-0.5</v>
      </c>
    </row>
    <row r="2828" spans="1:8" ht="28.5">
      <c r="A2828" s="132">
        <v>215239</v>
      </c>
      <c r="B2828" s="134" t="s">
        <v>1148</v>
      </c>
      <c r="C2828" s="134">
        <v>240</v>
      </c>
      <c r="D2828" s="134">
        <v>270</v>
      </c>
      <c r="E2828" s="134">
        <v>296</v>
      </c>
      <c r="F2828" s="134">
        <v>233</v>
      </c>
      <c r="G2828" s="134">
        <v>228</v>
      </c>
      <c r="H2828" s="171">
        <f>IFERROR((Table5[[#This Row],[_202340]]-Table5[[#This Row],[_201940]])/Table5[[#This Row],[_201940]]*1,"")</f>
        <v>-0.05</v>
      </c>
    </row>
    <row r="2829" spans="1:8" ht="28.5">
      <c r="A2829" s="132">
        <v>215239</v>
      </c>
      <c r="B2829" s="134" t="s">
        <v>1149</v>
      </c>
      <c r="C2829" s="134">
        <v>138</v>
      </c>
      <c r="D2829" s="134">
        <v>143</v>
      </c>
      <c r="E2829" s="134">
        <v>167</v>
      </c>
      <c r="F2829" s="134">
        <v>216</v>
      </c>
      <c r="G2829" s="134">
        <v>229</v>
      </c>
      <c r="H2829" s="171">
        <f>IFERROR((Table5[[#This Row],[_202340]]-Table5[[#This Row],[_201940]])/Table5[[#This Row],[_201940]]*1,"")</f>
        <v>0.65942028985507251</v>
      </c>
    </row>
    <row r="2830" spans="1:8" ht="28.5">
      <c r="A2830" s="132">
        <v>215239</v>
      </c>
      <c r="B2830" s="134" t="s">
        <v>1150</v>
      </c>
      <c r="C2830" s="134">
        <v>388</v>
      </c>
      <c r="D2830" s="134">
        <v>421</v>
      </c>
      <c r="E2830" s="134">
        <v>476</v>
      </c>
      <c r="F2830" s="134">
        <v>463</v>
      </c>
      <c r="G2830" s="134">
        <v>462</v>
      </c>
      <c r="H2830" s="171">
        <f>IFERROR((Table5[[#This Row],[_202340]]-Table5[[#This Row],[_201940]])/Table5[[#This Row],[_201940]]*1,"")</f>
        <v>0.19072164948453607</v>
      </c>
    </row>
    <row r="2831" spans="1:8">
      <c r="A2831" s="132">
        <v>215239</v>
      </c>
      <c r="B2831" s="134" t="s">
        <v>1151</v>
      </c>
      <c r="C2831" s="134">
        <v>28</v>
      </c>
      <c r="D2831" s="134">
        <v>28</v>
      </c>
      <c r="E2831" s="134">
        <v>24</v>
      </c>
      <c r="F2831" s="134">
        <v>29</v>
      </c>
      <c r="G2831" s="134">
        <v>28</v>
      </c>
      <c r="H2831" s="171">
        <f>IFERROR((Table5[[#This Row],[_202340]]-Table5[[#This Row],[_201940]])/Table5[[#This Row],[_201940]]*1,"")</f>
        <v>0</v>
      </c>
    </row>
    <row r="2832" spans="1:8" ht="28.5">
      <c r="A2832" s="132">
        <v>215239</v>
      </c>
      <c r="B2832" s="134" t="s">
        <v>1152</v>
      </c>
      <c r="C2832" s="134">
        <v>47</v>
      </c>
      <c r="D2832" s="134">
        <v>48</v>
      </c>
      <c r="E2832" s="134">
        <v>49</v>
      </c>
      <c r="F2832" s="134">
        <v>38</v>
      </c>
      <c r="G2832" s="134">
        <v>36</v>
      </c>
      <c r="H2832" s="171">
        <f>IFERROR((Table5[[#This Row],[_202340]]-Table5[[#This Row],[_201940]])/Table5[[#This Row],[_201940]]*1,"")</f>
        <v>-0.23404255319148937</v>
      </c>
    </row>
    <row r="2833" spans="1:8" ht="28.5">
      <c r="A2833" s="132">
        <v>215239</v>
      </c>
      <c r="B2833" s="134" t="s">
        <v>1153</v>
      </c>
      <c r="C2833" s="134">
        <v>2</v>
      </c>
      <c r="D2833" s="134">
        <v>1</v>
      </c>
      <c r="E2833" s="134">
        <v>2</v>
      </c>
      <c r="F2833" s="134">
        <v>2</v>
      </c>
      <c r="G2833" s="134">
        <v>1</v>
      </c>
      <c r="H2833" s="171">
        <f>IFERROR((Table5[[#This Row],[_202340]]-Table5[[#This Row],[_201940]])/Table5[[#This Row],[_201940]]*1,"")</f>
        <v>-0.5</v>
      </c>
    </row>
    <row r="2834" spans="1:8" ht="28.5">
      <c r="A2834" s="132">
        <v>215239</v>
      </c>
      <c r="B2834" s="134" t="s">
        <v>1154</v>
      </c>
      <c r="C2834" s="134">
        <v>45</v>
      </c>
      <c r="D2834" s="134">
        <v>46</v>
      </c>
      <c r="E2834" s="134">
        <v>47</v>
      </c>
      <c r="F2834" s="134">
        <v>36</v>
      </c>
      <c r="G2834" s="134">
        <v>35</v>
      </c>
      <c r="H2834" s="171">
        <f>IFERROR((Table5[[#This Row],[_202340]]-Table5[[#This Row],[_201940]])/Table5[[#This Row],[_201940]]*1,"")</f>
        <v>-0.22222222222222221</v>
      </c>
    </row>
    <row r="2835" spans="1:8" ht="28.5">
      <c r="A2835" s="132">
        <v>215239</v>
      </c>
      <c r="B2835" s="134" t="s">
        <v>1155</v>
      </c>
      <c r="C2835" s="134">
        <v>26</v>
      </c>
      <c r="D2835" s="134">
        <v>24</v>
      </c>
      <c r="E2835" s="134">
        <v>27</v>
      </c>
      <c r="F2835" s="134">
        <v>33</v>
      </c>
      <c r="G2835" s="134">
        <v>35</v>
      </c>
      <c r="H2835" s="171">
        <f>IFERROR((Table5[[#This Row],[_202340]]-Table5[[#This Row],[_201940]])/Table5[[#This Row],[_201940]]*1,"")</f>
        <v>0.34615384615384615</v>
      </c>
    </row>
    <row r="2836" spans="1:8">
      <c r="A2836" s="132">
        <v>218858</v>
      </c>
      <c r="B2836" s="134" t="s">
        <v>1179</v>
      </c>
      <c r="C2836" s="134">
        <v>384</v>
      </c>
      <c r="D2836" s="134">
        <v>384</v>
      </c>
      <c r="E2836" s="134">
        <v>357</v>
      </c>
      <c r="F2836" s="134">
        <v>204</v>
      </c>
      <c r="G2836" s="134">
        <v>98</v>
      </c>
      <c r="H2836" s="171">
        <f>IFERROR((Table5[[#This Row],[_202340]]-Table5[[#This Row],[_201940]])/Table5[[#This Row],[_201940]]*1,"")</f>
        <v>-0.74479166666666663</v>
      </c>
    </row>
    <row r="2837" spans="1:8">
      <c r="A2837" s="132">
        <v>218858</v>
      </c>
      <c r="B2837" s="134" t="s">
        <v>1131</v>
      </c>
      <c r="C2837" s="134">
        <v>0</v>
      </c>
      <c r="D2837" s="134">
        <v>0</v>
      </c>
      <c r="E2837" s="134">
        <v>0</v>
      </c>
      <c r="F2837" s="134">
        <v>0</v>
      </c>
      <c r="G2837" s="134">
        <v>0</v>
      </c>
      <c r="H2837" s="171" t="str">
        <f>IFERROR((Table5[[#This Row],[_202340]]-Table5[[#This Row],[_201940]])/Table5[[#This Row],[_201940]]*1,"")</f>
        <v/>
      </c>
    </row>
    <row r="2838" spans="1:8">
      <c r="A2838" s="132">
        <v>218858</v>
      </c>
      <c r="B2838" s="134" t="s">
        <v>1132</v>
      </c>
      <c r="C2838" s="134">
        <v>384</v>
      </c>
      <c r="D2838" s="134">
        <v>384</v>
      </c>
      <c r="E2838" s="134">
        <v>357</v>
      </c>
      <c r="F2838" s="134">
        <v>204</v>
      </c>
      <c r="G2838" s="134">
        <v>98</v>
      </c>
      <c r="H2838" s="171">
        <f>IFERROR((Table5[[#This Row],[_202340]]-Table5[[#This Row],[_201940]])/Table5[[#This Row],[_201940]]*1,"")</f>
        <v>-0.74479166666666663</v>
      </c>
    </row>
    <row r="2839" spans="1:8">
      <c r="A2839" s="132">
        <v>218858</v>
      </c>
      <c r="B2839" s="134" t="s">
        <v>1133</v>
      </c>
      <c r="C2839" s="134">
        <v>24</v>
      </c>
      <c r="D2839" s="134">
        <v>16</v>
      </c>
      <c r="E2839" s="134">
        <v>13</v>
      </c>
      <c r="F2839" s="134">
        <v>10</v>
      </c>
      <c r="G2839" s="134">
        <v>4</v>
      </c>
      <c r="H2839" s="171">
        <f>IFERROR((Table5[[#This Row],[_202340]]-Table5[[#This Row],[_201940]])/Table5[[#This Row],[_201940]]*1,"")</f>
        <v>-0.83333333333333337</v>
      </c>
    </row>
    <row r="2840" spans="1:8" ht="28.5">
      <c r="A2840" s="132">
        <v>218858</v>
      </c>
      <c r="B2840" s="134" t="s">
        <v>1162</v>
      </c>
      <c r="C2840" s="134">
        <v>42</v>
      </c>
      <c r="D2840" s="134">
        <v>52</v>
      </c>
      <c r="E2840" s="134">
        <v>40</v>
      </c>
      <c r="F2840" s="134">
        <v>29</v>
      </c>
      <c r="G2840" s="134">
        <v>17</v>
      </c>
      <c r="H2840" s="171">
        <f>IFERROR((Table5[[#This Row],[_202340]]-Table5[[#This Row],[_201940]])/Table5[[#This Row],[_201940]]*1,"")</f>
        <v>-0.59523809523809523</v>
      </c>
    </row>
    <row r="2841" spans="1:8" ht="28.5">
      <c r="A2841" s="132">
        <v>218858</v>
      </c>
      <c r="B2841" s="134" t="s">
        <v>1163</v>
      </c>
      <c r="C2841" s="134" t="s">
        <v>129</v>
      </c>
      <c r="D2841" s="134" t="s">
        <v>129</v>
      </c>
      <c r="E2841" s="134" t="s">
        <v>129</v>
      </c>
      <c r="F2841" s="134" t="s">
        <v>129</v>
      </c>
      <c r="G2841" s="134" t="s">
        <v>129</v>
      </c>
      <c r="H2841" s="171" t="str">
        <f>IFERROR((Table5[[#This Row],[_202340]]-Table5[[#This Row],[_201940]])/Table5[[#This Row],[_201940]]*1,"")</f>
        <v/>
      </c>
    </row>
    <row r="2842" spans="1:8">
      <c r="A2842" s="132">
        <v>218858</v>
      </c>
      <c r="B2842" s="134" t="s">
        <v>1136</v>
      </c>
      <c r="C2842" s="134">
        <v>66</v>
      </c>
      <c r="D2842" s="134">
        <v>68</v>
      </c>
      <c r="E2842" s="134">
        <v>53</v>
      </c>
      <c r="F2842" s="134">
        <v>39</v>
      </c>
      <c r="G2842" s="134">
        <v>21</v>
      </c>
      <c r="H2842" s="171">
        <f>IFERROR((Table5[[#This Row],[_202340]]-Table5[[#This Row],[_201940]])/Table5[[#This Row],[_201940]]*1,"")</f>
        <v>-0.68181818181818177</v>
      </c>
    </row>
    <row r="2843" spans="1:8">
      <c r="A2843" s="132">
        <v>218858</v>
      </c>
      <c r="B2843" s="134" t="s">
        <v>1137</v>
      </c>
      <c r="C2843" s="134">
        <v>17</v>
      </c>
      <c r="D2843" s="134">
        <v>18</v>
      </c>
      <c r="E2843" s="134">
        <v>15</v>
      </c>
      <c r="F2843" s="134">
        <v>19</v>
      </c>
      <c r="G2843" s="134">
        <v>21</v>
      </c>
      <c r="H2843" s="171">
        <f>IFERROR((Table5[[#This Row],[_202340]]-Table5[[#This Row],[_201940]])/Table5[[#This Row],[_201940]]*1,"")</f>
        <v>0.23529411764705882</v>
      </c>
    </row>
    <row r="2844" spans="1:8">
      <c r="A2844" s="132">
        <v>218858</v>
      </c>
      <c r="B2844" s="134" t="s">
        <v>1138</v>
      </c>
      <c r="C2844" s="134">
        <v>31</v>
      </c>
      <c r="D2844" s="134">
        <v>19</v>
      </c>
      <c r="E2844" s="134">
        <v>16</v>
      </c>
      <c r="F2844" s="134">
        <v>10</v>
      </c>
      <c r="G2844" s="134">
        <v>3</v>
      </c>
      <c r="H2844" s="171">
        <f>IFERROR((Table5[[#This Row],[_202340]]-Table5[[#This Row],[_201940]])/Table5[[#This Row],[_201940]]*1,"")</f>
        <v>-0.90322580645161288</v>
      </c>
    </row>
    <row r="2845" spans="1:8" ht="28.5">
      <c r="A2845" s="132">
        <v>218858</v>
      </c>
      <c r="B2845" s="134" t="s">
        <v>1164</v>
      </c>
      <c r="C2845" s="134">
        <v>52</v>
      </c>
      <c r="D2845" s="134">
        <v>58</v>
      </c>
      <c r="E2845" s="134">
        <v>47</v>
      </c>
      <c r="F2845" s="134">
        <v>31</v>
      </c>
      <c r="G2845" s="134">
        <v>21</v>
      </c>
      <c r="H2845" s="171">
        <f>IFERROR((Table5[[#This Row],[_202340]]-Table5[[#This Row],[_201940]])/Table5[[#This Row],[_201940]]*1,"")</f>
        <v>-0.59615384615384615</v>
      </c>
    </row>
    <row r="2846" spans="1:8" ht="28.5">
      <c r="A2846" s="132">
        <v>218858</v>
      </c>
      <c r="B2846" s="134" t="s">
        <v>1165</v>
      </c>
      <c r="C2846" s="134" t="s">
        <v>129</v>
      </c>
      <c r="D2846" s="134" t="s">
        <v>129</v>
      </c>
      <c r="E2846" s="134" t="s">
        <v>129</v>
      </c>
      <c r="F2846" s="134" t="s">
        <v>129</v>
      </c>
      <c r="G2846" s="134" t="s">
        <v>129</v>
      </c>
      <c r="H2846" s="171" t="str">
        <f>IFERROR((Table5[[#This Row],[_202340]]-Table5[[#This Row],[_201940]])/Table5[[#This Row],[_201940]]*1,"")</f>
        <v/>
      </c>
    </row>
    <row r="2847" spans="1:8">
      <c r="A2847" s="132">
        <v>218858</v>
      </c>
      <c r="B2847" s="134" t="s">
        <v>1141</v>
      </c>
      <c r="C2847" s="134">
        <v>83</v>
      </c>
      <c r="D2847" s="134">
        <v>77</v>
      </c>
      <c r="E2847" s="134">
        <v>63</v>
      </c>
      <c r="F2847" s="134">
        <v>41</v>
      </c>
      <c r="G2847" s="134">
        <v>24</v>
      </c>
      <c r="H2847" s="171">
        <f>IFERROR((Table5[[#This Row],[_202340]]-Table5[[#This Row],[_201940]])/Table5[[#This Row],[_201940]]*1,"")</f>
        <v>-0.71084337349397586</v>
      </c>
    </row>
    <row r="2848" spans="1:8">
      <c r="A2848" s="132">
        <v>218858</v>
      </c>
      <c r="B2848" s="134" t="s">
        <v>1142</v>
      </c>
      <c r="C2848" s="134">
        <v>22</v>
      </c>
      <c r="D2848" s="134">
        <v>20</v>
      </c>
      <c r="E2848" s="134">
        <v>18</v>
      </c>
      <c r="F2848" s="134">
        <v>20</v>
      </c>
      <c r="G2848" s="134">
        <v>24</v>
      </c>
      <c r="H2848" s="171">
        <f>IFERROR((Table5[[#This Row],[_202340]]-Table5[[#This Row],[_201940]])/Table5[[#This Row],[_201940]]*1,"")</f>
        <v>9.0909090909090912E-2</v>
      </c>
    </row>
    <row r="2849" spans="1:8">
      <c r="A2849" s="132">
        <v>218858</v>
      </c>
      <c r="B2849" s="134" t="s">
        <v>1143</v>
      </c>
      <c r="C2849" s="134">
        <v>31</v>
      </c>
      <c r="D2849" s="134">
        <v>16</v>
      </c>
      <c r="E2849" s="134">
        <v>17</v>
      </c>
      <c r="F2849" s="134">
        <v>9</v>
      </c>
      <c r="G2849" s="134">
        <v>4</v>
      </c>
      <c r="H2849" s="171">
        <f>IFERROR((Table5[[#This Row],[_202340]]-Table5[[#This Row],[_201940]])/Table5[[#This Row],[_201940]]*1,"")</f>
        <v>-0.87096774193548387</v>
      </c>
    </row>
    <row r="2850" spans="1:8" ht="28.5">
      <c r="A2850" s="132">
        <v>218858</v>
      </c>
      <c r="B2850" s="134" t="s">
        <v>1166</v>
      </c>
      <c r="C2850" s="134">
        <v>53</v>
      </c>
      <c r="D2850" s="134">
        <v>64</v>
      </c>
      <c r="E2850" s="134">
        <v>51</v>
      </c>
      <c r="F2850" s="134">
        <v>32</v>
      </c>
      <c r="G2850" s="134">
        <v>24</v>
      </c>
      <c r="H2850" s="171">
        <f>IFERROR((Table5[[#This Row],[_202340]]-Table5[[#This Row],[_201940]])/Table5[[#This Row],[_201940]]*1,"")</f>
        <v>-0.54716981132075471</v>
      </c>
    </row>
    <row r="2851" spans="1:8" ht="28.5">
      <c r="A2851" s="132">
        <v>218858</v>
      </c>
      <c r="B2851" s="134" t="s">
        <v>1167</v>
      </c>
      <c r="C2851" s="134" t="s">
        <v>129</v>
      </c>
      <c r="D2851" s="134" t="s">
        <v>129</v>
      </c>
      <c r="E2851" s="134" t="s">
        <v>129</v>
      </c>
      <c r="F2851" s="134" t="s">
        <v>129</v>
      </c>
      <c r="G2851" s="134" t="s">
        <v>129</v>
      </c>
      <c r="H2851" s="171" t="str">
        <f>IFERROR((Table5[[#This Row],[_202340]]-Table5[[#This Row],[_201940]])/Table5[[#This Row],[_201940]]*1,"")</f>
        <v/>
      </c>
    </row>
    <row r="2852" spans="1:8">
      <c r="A2852" s="132">
        <v>218858</v>
      </c>
      <c r="B2852" s="134" t="s">
        <v>1146</v>
      </c>
      <c r="C2852" s="134">
        <v>84</v>
      </c>
      <c r="D2852" s="134">
        <v>80</v>
      </c>
      <c r="E2852" s="134">
        <v>68</v>
      </c>
      <c r="F2852" s="134">
        <v>41</v>
      </c>
      <c r="G2852" s="134">
        <v>28</v>
      </c>
      <c r="H2852" s="171">
        <f>IFERROR((Table5[[#This Row],[_202340]]-Table5[[#This Row],[_201940]])/Table5[[#This Row],[_201940]]*1,"")</f>
        <v>-0.66666666666666663</v>
      </c>
    </row>
    <row r="2853" spans="1:8" ht="28.5">
      <c r="A2853" s="132">
        <v>218858</v>
      </c>
      <c r="B2853" s="134" t="s">
        <v>1147</v>
      </c>
      <c r="C2853" s="134">
        <v>2</v>
      </c>
      <c r="D2853" s="134">
        <v>3</v>
      </c>
      <c r="E2853" s="134">
        <v>1</v>
      </c>
      <c r="F2853" s="134">
        <v>4</v>
      </c>
      <c r="G2853" s="134">
        <v>1</v>
      </c>
      <c r="H2853" s="171">
        <f>IFERROR((Table5[[#This Row],[_202340]]-Table5[[#This Row],[_201940]])/Table5[[#This Row],[_201940]]*1,"")</f>
        <v>-0.5</v>
      </c>
    </row>
    <row r="2854" spans="1:8" ht="28.5">
      <c r="A2854" s="132">
        <v>218858</v>
      </c>
      <c r="B2854" s="134" t="s">
        <v>1148</v>
      </c>
      <c r="C2854" s="134">
        <v>150</v>
      </c>
      <c r="D2854" s="134">
        <v>120</v>
      </c>
      <c r="E2854" s="134">
        <v>117</v>
      </c>
      <c r="F2854" s="134">
        <v>92</v>
      </c>
      <c r="G2854" s="134">
        <v>44</v>
      </c>
      <c r="H2854" s="171">
        <f>IFERROR((Table5[[#This Row],[_202340]]-Table5[[#This Row],[_201940]])/Table5[[#This Row],[_201940]]*1,"")</f>
        <v>-0.70666666666666667</v>
      </c>
    </row>
    <row r="2855" spans="1:8" ht="28.5">
      <c r="A2855" s="132">
        <v>218858</v>
      </c>
      <c r="B2855" s="134" t="s">
        <v>1149</v>
      </c>
      <c r="C2855" s="134">
        <v>148</v>
      </c>
      <c r="D2855" s="134">
        <v>181</v>
      </c>
      <c r="E2855" s="134">
        <v>171</v>
      </c>
      <c r="F2855" s="134">
        <v>67</v>
      </c>
      <c r="G2855" s="134">
        <v>25</v>
      </c>
      <c r="H2855" s="171">
        <f>IFERROR((Table5[[#This Row],[_202340]]-Table5[[#This Row],[_201940]])/Table5[[#This Row],[_201940]]*1,"")</f>
        <v>-0.83108108108108103</v>
      </c>
    </row>
    <row r="2856" spans="1:8" ht="28.5">
      <c r="A2856" s="132">
        <v>218858</v>
      </c>
      <c r="B2856" s="134" t="s">
        <v>1150</v>
      </c>
      <c r="C2856" s="134">
        <v>300</v>
      </c>
      <c r="D2856" s="134">
        <v>304</v>
      </c>
      <c r="E2856" s="134">
        <v>289</v>
      </c>
      <c r="F2856" s="134">
        <v>163</v>
      </c>
      <c r="G2856" s="134">
        <v>70</v>
      </c>
      <c r="H2856" s="171">
        <f>IFERROR((Table5[[#This Row],[_202340]]-Table5[[#This Row],[_201940]])/Table5[[#This Row],[_201940]]*1,"")</f>
        <v>-0.76666666666666672</v>
      </c>
    </row>
    <row r="2857" spans="1:8">
      <c r="A2857" s="132">
        <v>218858</v>
      </c>
      <c r="B2857" s="134" t="s">
        <v>1151</v>
      </c>
      <c r="C2857" s="134">
        <v>22</v>
      </c>
      <c r="D2857" s="134">
        <v>21</v>
      </c>
      <c r="E2857" s="134">
        <v>19</v>
      </c>
      <c r="F2857" s="134">
        <v>20</v>
      </c>
      <c r="G2857" s="134">
        <v>29</v>
      </c>
      <c r="H2857" s="171">
        <f>IFERROR((Table5[[#This Row],[_202340]]-Table5[[#This Row],[_201940]])/Table5[[#This Row],[_201940]]*1,"")</f>
        <v>0.31818181818181818</v>
      </c>
    </row>
    <row r="2858" spans="1:8" ht="28.5">
      <c r="A2858" s="132">
        <v>218858</v>
      </c>
      <c r="B2858" s="134" t="s">
        <v>1152</v>
      </c>
      <c r="C2858" s="134">
        <v>40</v>
      </c>
      <c r="D2858" s="134">
        <v>32</v>
      </c>
      <c r="E2858" s="134">
        <v>33</v>
      </c>
      <c r="F2858" s="134">
        <v>47</v>
      </c>
      <c r="G2858" s="134">
        <v>46</v>
      </c>
      <c r="H2858" s="171">
        <f>IFERROR((Table5[[#This Row],[_202340]]-Table5[[#This Row],[_201940]])/Table5[[#This Row],[_201940]]*1,"")</f>
        <v>0.15</v>
      </c>
    </row>
    <row r="2859" spans="1:8" ht="28.5">
      <c r="A2859" s="132">
        <v>218858</v>
      </c>
      <c r="B2859" s="134" t="s">
        <v>1153</v>
      </c>
      <c r="C2859" s="134">
        <v>1</v>
      </c>
      <c r="D2859" s="134">
        <v>1</v>
      </c>
      <c r="E2859" s="134">
        <v>0</v>
      </c>
      <c r="F2859" s="134">
        <v>2</v>
      </c>
      <c r="G2859" s="134">
        <v>1</v>
      </c>
      <c r="H2859" s="171">
        <f>IFERROR((Table5[[#This Row],[_202340]]-Table5[[#This Row],[_201940]])/Table5[[#This Row],[_201940]]*1,"")</f>
        <v>0</v>
      </c>
    </row>
    <row r="2860" spans="1:8" ht="28.5">
      <c r="A2860" s="132">
        <v>218858</v>
      </c>
      <c r="B2860" s="134" t="s">
        <v>1154</v>
      </c>
      <c r="C2860" s="134">
        <v>39</v>
      </c>
      <c r="D2860" s="134">
        <v>31</v>
      </c>
      <c r="E2860" s="134">
        <v>33</v>
      </c>
      <c r="F2860" s="134">
        <v>45</v>
      </c>
      <c r="G2860" s="134">
        <v>45</v>
      </c>
      <c r="H2860" s="171">
        <f>IFERROR((Table5[[#This Row],[_202340]]-Table5[[#This Row],[_201940]])/Table5[[#This Row],[_201940]]*1,"")</f>
        <v>0.15384615384615385</v>
      </c>
    </row>
    <row r="2861" spans="1:8" ht="28.5">
      <c r="A2861" s="132">
        <v>218858</v>
      </c>
      <c r="B2861" s="134" t="s">
        <v>1155</v>
      </c>
      <c r="C2861" s="134">
        <v>39</v>
      </c>
      <c r="D2861" s="134">
        <v>47</v>
      </c>
      <c r="E2861" s="134">
        <v>48</v>
      </c>
      <c r="F2861" s="134">
        <v>33</v>
      </c>
      <c r="G2861" s="134">
        <v>26</v>
      </c>
      <c r="H2861" s="171">
        <f>IFERROR((Table5[[#This Row],[_202340]]-Table5[[#This Row],[_201940]])/Table5[[#This Row],[_201940]]*1,"")</f>
        <v>-0.33333333333333331</v>
      </c>
    </row>
    <row r="2862" spans="1:8">
      <c r="A2862" s="132">
        <v>219408</v>
      </c>
      <c r="B2862" s="134" t="s">
        <v>1179</v>
      </c>
      <c r="C2862" s="134">
        <v>45</v>
      </c>
      <c r="D2862" s="134">
        <v>28</v>
      </c>
      <c r="E2862" s="134">
        <v>2</v>
      </c>
      <c r="F2862" s="134" t="s">
        <v>129</v>
      </c>
      <c r="G2862" s="134" t="s">
        <v>129</v>
      </c>
      <c r="H2862" s="171" t="str">
        <f>IFERROR((Table5[[#This Row],[_202340]]-Table5[[#This Row],[_201940]])/Table5[[#This Row],[_201940]]*1,"")</f>
        <v/>
      </c>
    </row>
    <row r="2863" spans="1:8">
      <c r="A2863" s="132">
        <v>219408</v>
      </c>
      <c r="B2863" s="134" t="s">
        <v>1131</v>
      </c>
      <c r="C2863" s="134">
        <v>0</v>
      </c>
      <c r="D2863" s="134">
        <v>0</v>
      </c>
      <c r="E2863" s="134">
        <v>0</v>
      </c>
      <c r="F2863" s="134" t="s">
        <v>129</v>
      </c>
      <c r="G2863" s="134" t="s">
        <v>129</v>
      </c>
      <c r="H2863" s="171" t="str">
        <f>IFERROR((Table5[[#This Row],[_202340]]-Table5[[#This Row],[_201940]])/Table5[[#This Row],[_201940]]*1,"")</f>
        <v/>
      </c>
    </row>
    <row r="2864" spans="1:8">
      <c r="A2864" s="132">
        <v>219408</v>
      </c>
      <c r="B2864" s="134" t="s">
        <v>1132</v>
      </c>
      <c r="C2864" s="134">
        <v>45</v>
      </c>
      <c r="D2864" s="134">
        <v>28</v>
      </c>
      <c r="E2864" s="134">
        <v>2</v>
      </c>
      <c r="F2864" s="134" t="s">
        <v>129</v>
      </c>
      <c r="G2864" s="134" t="s">
        <v>129</v>
      </c>
      <c r="H2864" s="171" t="str">
        <f>IFERROR((Table5[[#This Row],[_202340]]-Table5[[#This Row],[_201940]])/Table5[[#This Row],[_201940]]*1,"")</f>
        <v/>
      </c>
    </row>
    <row r="2865" spans="1:8">
      <c r="A2865" s="132">
        <v>219408</v>
      </c>
      <c r="B2865" s="134" t="s">
        <v>1133</v>
      </c>
      <c r="C2865" s="134">
        <v>0</v>
      </c>
      <c r="D2865" s="134">
        <v>1</v>
      </c>
      <c r="E2865" s="134">
        <v>0</v>
      </c>
      <c r="F2865" s="134" t="s">
        <v>129</v>
      </c>
      <c r="G2865" s="134" t="s">
        <v>129</v>
      </c>
      <c r="H2865" s="171" t="str">
        <f>IFERROR((Table5[[#This Row],[_202340]]-Table5[[#This Row],[_201940]])/Table5[[#This Row],[_201940]]*1,"")</f>
        <v/>
      </c>
    </row>
    <row r="2866" spans="1:8" ht="28.5">
      <c r="A2866" s="132">
        <v>219408</v>
      </c>
      <c r="B2866" s="134" t="s">
        <v>1162</v>
      </c>
      <c r="C2866" s="134">
        <v>0</v>
      </c>
      <c r="D2866" s="134">
        <v>24</v>
      </c>
      <c r="E2866" s="134">
        <v>0</v>
      </c>
      <c r="F2866" s="134" t="s">
        <v>129</v>
      </c>
      <c r="G2866" s="134" t="s">
        <v>129</v>
      </c>
      <c r="H2866" s="171" t="str">
        <f>IFERROR((Table5[[#This Row],[_202340]]-Table5[[#This Row],[_201940]])/Table5[[#This Row],[_201940]]*1,"")</f>
        <v/>
      </c>
    </row>
    <row r="2867" spans="1:8" ht="28.5">
      <c r="A2867" s="132">
        <v>219408</v>
      </c>
      <c r="B2867" s="134" t="s">
        <v>1163</v>
      </c>
      <c r="C2867" s="134" t="s">
        <v>129</v>
      </c>
      <c r="D2867" s="134" t="s">
        <v>129</v>
      </c>
      <c r="E2867" s="134" t="s">
        <v>129</v>
      </c>
      <c r="F2867" s="134" t="s">
        <v>129</v>
      </c>
      <c r="G2867" s="134" t="s">
        <v>129</v>
      </c>
      <c r="H2867" s="171" t="str">
        <f>IFERROR((Table5[[#This Row],[_202340]]-Table5[[#This Row],[_201940]])/Table5[[#This Row],[_201940]]*1,"")</f>
        <v/>
      </c>
    </row>
    <row r="2868" spans="1:8">
      <c r="A2868" s="132">
        <v>219408</v>
      </c>
      <c r="B2868" s="134" t="s">
        <v>1136</v>
      </c>
      <c r="C2868" s="134">
        <v>0</v>
      </c>
      <c r="D2868" s="134">
        <v>25</v>
      </c>
      <c r="E2868" s="134">
        <v>0</v>
      </c>
      <c r="F2868" s="134" t="s">
        <v>129</v>
      </c>
      <c r="G2868" s="134" t="s">
        <v>129</v>
      </c>
      <c r="H2868" s="171" t="str">
        <f>IFERROR((Table5[[#This Row],[_202340]]-Table5[[#This Row],[_201940]])/Table5[[#This Row],[_201940]]*1,"")</f>
        <v/>
      </c>
    </row>
    <row r="2869" spans="1:8">
      <c r="A2869" s="132">
        <v>219408</v>
      </c>
      <c r="B2869" s="134" t="s">
        <v>1137</v>
      </c>
      <c r="C2869" s="134">
        <v>0</v>
      </c>
      <c r="D2869" s="134">
        <v>89</v>
      </c>
      <c r="E2869" s="134">
        <v>0</v>
      </c>
      <c r="F2869" s="134" t="s">
        <v>129</v>
      </c>
      <c r="G2869" s="134" t="s">
        <v>129</v>
      </c>
      <c r="H2869" s="171" t="str">
        <f>IFERROR((Table5[[#This Row],[_202340]]-Table5[[#This Row],[_201940]])/Table5[[#This Row],[_201940]]*1,"")</f>
        <v/>
      </c>
    </row>
    <row r="2870" spans="1:8">
      <c r="A2870" s="132">
        <v>219408</v>
      </c>
      <c r="B2870" s="134" t="s">
        <v>1138</v>
      </c>
      <c r="C2870" s="134">
        <v>0</v>
      </c>
      <c r="D2870" s="134">
        <v>0</v>
      </c>
      <c r="E2870" s="134">
        <v>0</v>
      </c>
      <c r="F2870" s="134" t="s">
        <v>129</v>
      </c>
      <c r="G2870" s="134" t="s">
        <v>129</v>
      </c>
      <c r="H2870" s="171" t="str">
        <f>IFERROR((Table5[[#This Row],[_202340]]-Table5[[#This Row],[_201940]])/Table5[[#This Row],[_201940]]*1,"")</f>
        <v/>
      </c>
    </row>
    <row r="2871" spans="1:8" ht="28.5">
      <c r="A2871" s="132">
        <v>219408</v>
      </c>
      <c r="B2871" s="134" t="s">
        <v>1164</v>
      </c>
      <c r="C2871" s="134">
        <v>0</v>
      </c>
      <c r="D2871" s="134">
        <v>25</v>
      </c>
      <c r="E2871" s="134">
        <v>0</v>
      </c>
      <c r="F2871" s="134" t="s">
        <v>129</v>
      </c>
      <c r="G2871" s="134" t="s">
        <v>129</v>
      </c>
      <c r="H2871" s="171" t="str">
        <f>IFERROR((Table5[[#This Row],[_202340]]-Table5[[#This Row],[_201940]])/Table5[[#This Row],[_201940]]*1,"")</f>
        <v/>
      </c>
    </row>
    <row r="2872" spans="1:8" ht="28.5">
      <c r="A2872" s="132">
        <v>219408</v>
      </c>
      <c r="B2872" s="134" t="s">
        <v>1165</v>
      </c>
      <c r="C2872" s="134" t="s">
        <v>129</v>
      </c>
      <c r="D2872" s="134" t="s">
        <v>129</v>
      </c>
      <c r="E2872" s="134" t="s">
        <v>129</v>
      </c>
      <c r="F2872" s="134" t="s">
        <v>129</v>
      </c>
      <c r="G2872" s="134" t="s">
        <v>129</v>
      </c>
      <c r="H2872" s="171" t="str">
        <f>IFERROR((Table5[[#This Row],[_202340]]-Table5[[#This Row],[_201940]])/Table5[[#This Row],[_201940]]*1,"")</f>
        <v/>
      </c>
    </row>
    <row r="2873" spans="1:8">
      <c r="A2873" s="132">
        <v>219408</v>
      </c>
      <c r="B2873" s="134" t="s">
        <v>1141</v>
      </c>
      <c r="C2873" s="134">
        <v>0</v>
      </c>
      <c r="D2873" s="134">
        <v>25</v>
      </c>
      <c r="E2873" s="134">
        <v>0</v>
      </c>
      <c r="F2873" s="134" t="s">
        <v>129</v>
      </c>
      <c r="G2873" s="134" t="s">
        <v>129</v>
      </c>
      <c r="H2873" s="171" t="str">
        <f>IFERROR((Table5[[#This Row],[_202340]]-Table5[[#This Row],[_201940]])/Table5[[#This Row],[_201940]]*1,"")</f>
        <v/>
      </c>
    </row>
    <row r="2874" spans="1:8">
      <c r="A2874" s="132">
        <v>219408</v>
      </c>
      <c r="B2874" s="134" t="s">
        <v>1142</v>
      </c>
      <c r="C2874" s="134">
        <v>0</v>
      </c>
      <c r="D2874" s="134">
        <v>89</v>
      </c>
      <c r="E2874" s="134">
        <v>0</v>
      </c>
      <c r="F2874" s="134" t="s">
        <v>129</v>
      </c>
      <c r="G2874" s="134" t="s">
        <v>129</v>
      </c>
      <c r="H2874" s="171" t="str">
        <f>IFERROR((Table5[[#This Row],[_202340]]-Table5[[#This Row],[_201940]])/Table5[[#This Row],[_201940]]*1,"")</f>
        <v/>
      </c>
    </row>
    <row r="2875" spans="1:8">
      <c r="A2875" s="132">
        <v>219408</v>
      </c>
      <c r="B2875" s="134" t="s">
        <v>1143</v>
      </c>
      <c r="C2875" s="134">
        <v>0</v>
      </c>
      <c r="D2875" s="134">
        <v>0</v>
      </c>
      <c r="E2875" s="134">
        <v>0</v>
      </c>
      <c r="F2875" s="134" t="s">
        <v>129</v>
      </c>
      <c r="G2875" s="134" t="s">
        <v>129</v>
      </c>
      <c r="H2875" s="171" t="str">
        <f>IFERROR((Table5[[#This Row],[_202340]]-Table5[[#This Row],[_201940]])/Table5[[#This Row],[_201940]]*1,"")</f>
        <v/>
      </c>
    </row>
    <row r="2876" spans="1:8" ht="28.5">
      <c r="A2876" s="132">
        <v>219408</v>
      </c>
      <c r="B2876" s="134" t="s">
        <v>1166</v>
      </c>
      <c r="C2876" s="134">
        <v>1</v>
      </c>
      <c r="D2876" s="134">
        <v>25</v>
      </c>
      <c r="E2876" s="134">
        <v>0</v>
      </c>
      <c r="F2876" s="134" t="s">
        <v>129</v>
      </c>
      <c r="G2876" s="134" t="s">
        <v>129</v>
      </c>
      <c r="H2876" s="171" t="str">
        <f>IFERROR((Table5[[#This Row],[_202340]]-Table5[[#This Row],[_201940]])/Table5[[#This Row],[_201940]]*1,"")</f>
        <v/>
      </c>
    </row>
    <row r="2877" spans="1:8" ht="28.5">
      <c r="A2877" s="132">
        <v>219408</v>
      </c>
      <c r="B2877" s="134" t="s">
        <v>1167</v>
      </c>
      <c r="C2877" s="134" t="s">
        <v>129</v>
      </c>
      <c r="D2877" s="134" t="s">
        <v>129</v>
      </c>
      <c r="E2877" s="134" t="s">
        <v>129</v>
      </c>
      <c r="F2877" s="134" t="s">
        <v>129</v>
      </c>
      <c r="G2877" s="134" t="s">
        <v>129</v>
      </c>
      <c r="H2877" s="171" t="str">
        <f>IFERROR((Table5[[#This Row],[_202340]]-Table5[[#This Row],[_201940]])/Table5[[#This Row],[_201940]]*1,"")</f>
        <v/>
      </c>
    </row>
    <row r="2878" spans="1:8">
      <c r="A2878" s="132">
        <v>219408</v>
      </c>
      <c r="B2878" s="134" t="s">
        <v>1146</v>
      </c>
      <c r="C2878" s="134">
        <v>1</v>
      </c>
      <c r="D2878" s="134">
        <v>25</v>
      </c>
      <c r="E2878" s="134">
        <v>0</v>
      </c>
      <c r="F2878" s="134" t="s">
        <v>129</v>
      </c>
      <c r="G2878" s="134" t="s">
        <v>129</v>
      </c>
      <c r="H2878" s="171" t="str">
        <f>IFERROR((Table5[[#This Row],[_202340]]-Table5[[#This Row],[_201940]])/Table5[[#This Row],[_201940]]*1,"")</f>
        <v/>
      </c>
    </row>
    <row r="2879" spans="1:8" ht="28.5">
      <c r="A2879" s="132">
        <v>219408</v>
      </c>
      <c r="B2879" s="134" t="s">
        <v>1147</v>
      </c>
      <c r="C2879" s="134">
        <v>0</v>
      </c>
      <c r="D2879" s="134">
        <v>0</v>
      </c>
      <c r="E2879" s="134">
        <v>0</v>
      </c>
      <c r="F2879" s="134" t="s">
        <v>129</v>
      </c>
      <c r="G2879" s="134" t="s">
        <v>129</v>
      </c>
      <c r="H2879" s="171" t="str">
        <f>IFERROR((Table5[[#This Row],[_202340]]-Table5[[#This Row],[_201940]])/Table5[[#This Row],[_201940]]*1,"")</f>
        <v/>
      </c>
    </row>
    <row r="2880" spans="1:8" ht="28.5">
      <c r="A2880" s="132">
        <v>219408</v>
      </c>
      <c r="B2880" s="134" t="s">
        <v>1148</v>
      </c>
      <c r="C2880" s="134">
        <v>0</v>
      </c>
      <c r="D2880" s="134">
        <v>0</v>
      </c>
      <c r="E2880" s="134">
        <v>0</v>
      </c>
      <c r="F2880" s="134" t="s">
        <v>129</v>
      </c>
      <c r="G2880" s="134" t="s">
        <v>129</v>
      </c>
      <c r="H2880" s="171" t="str">
        <f>IFERROR((Table5[[#This Row],[_202340]]-Table5[[#This Row],[_201940]])/Table5[[#This Row],[_201940]]*1,"")</f>
        <v/>
      </c>
    </row>
    <row r="2881" spans="1:8" ht="28.5">
      <c r="A2881" s="132">
        <v>219408</v>
      </c>
      <c r="B2881" s="134" t="s">
        <v>1149</v>
      </c>
      <c r="C2881" s="134">
        <v>44</v>
      </c>
      <c r="D2881" s="134">
        <v>3</v>
      </c>
      <c r="E2881" s="134">
        <v>2</v>
      </c>
      <c r="F2881" s="134" t="s">
        <v>129</v>
      </c>
      <c r="G2881" s="134" t="s">
        <v>129</v>
      </c>
      <c r="H2881" s="171" t="str">
        <f>IFERROR((Table5[[#This Row],[_202340]]-Table5[[#This Row],[_201940]])/Table5[[#This Row],[_201940]]*1,"")</f>
        <v/>
      </c>
    </row>
    <row r="2882" spans="1:8" ht="28.5">
      <c r="A2882" s="132">
        <v>219408</v>
      </c>
      <c r="B2882" s="134" t="s">
        <v>1150</v>
      </c>
      <c r="C2882" s="134">
        <v>44</v>
      </c>
      <c r="D2882" s="134">
        <v>3</v>
      </c>
      <c r="E2882" s="134">
        <v>2</v>
      </c>
      <c r="F2882" s="134" t="s">
        <v>129</v>
      </c>
      <c r="G2882" s="134" t="s">
        <v>129</v>
      </c>
      <c r="H2882" s="171" t="str">
        <f>IFERROR((Table5[[#This Row],[_202340]]-Table5[[#This Row],[_201940]])/Table5[[#This Row],[_201940]]*1,"")</f>
        <v/>
      </c>
    </row>
    <row r="2883" spans="1:8">
      <c r="A2883" s="132">
        <v>219408</v>
      </c>
      <c r="B2883" s="134" t="s">
        <v>1151</v>
      </c>
      <c r="C2883" s="134">
        <v>2</v>
      </c>
      <c r="D2883" s="134">
        <v>89</v>
      </c>
      <c r="E2883" s="134">
        <v>0</v>
      </c>
      <c r="F2883" s="134" t="s">
        <v>129</v>
      </c>
      <c r="G2883" s="134" t="s">
        <v>129</v>
      </c>
      <c r="H2883" s="171" t="str">
        <f>IFERROR((Table5[[#This Row],[_202340]]-Table5[[#This Row],[_201940]])/Table5[[#This Row],[_201940]]*1,"")</f>
        <v/>
      </c>
    </row>
    <row r="2884" spans="1:8" ht="28.5">
      <c r="A2884" s="132">
        <v>219408</v>
      </c>
      <c r="B2884" s="134" t="s">
        <v>1152</v>
      </c>
      <c r="C2884" s="134">
        <v>0</v>
      </c>
      <c r="D2884" s="134">
        <v>0</v>
      </c>
      <c r="E2884" s="134">
        <v>0</v>
      </c>
      <c r="F2884" s="134" t="s">
        <v>129</v>
      </c>
      <c r="G2884" s="134" t="s">
        <v>129</v>
      </c>
      <c r="H2884" s="171" t="str">
        <f>IFERROR((Table5[[#This Row],[_202340]]-Table5[[#This Row],[_201940]])/Table5[[#This Row],[_201940]]*1,"")</f>
        <v/>
      </c>
    </row>
    <row r="2885" spans="1:8" ht="28.5">
      <c r="A2885" s="132">
        <v>219408</v>
      </c>
      <c r="B2885" s="134" t="s">
        <v>1153</v>
      </c>
      <c r="C2885" s="134">
        <v>0</v>
      </c>
      <c r="D2885" s="134">
        <v>0</v>
      </c>
      <c r="E2885" s="134">
        <v>0</v>
      </c>
      <c r="F2885" s="134" t="s">
        <v>129</v>
      </c>
      <c r="G2885" s="134" t="s">
        <v>129</v>
      </c>
      <c r="H2885" s="171" t="str">
        <f>IFERROR((Table5[[#This Row],[_202340]]-Table5[[#This Row],[_201940]])/Table5[[#This Row],[_201940]]*1,"")</f>
        <v/>
      </c>
    </row>
    <row r="2886" spans="1:8" ht="28.5">
      <c r="A2886" s="132">
        <v>219408</v>
      </c>
      <c r="B2886" s="134" t="s">
        <v>1154</v>
      </c>
      <c r="C2886" s="134">
        <v>0</v>
      </c>
      <c r="D2886" s="134">
        <v>0</v>
      </c>
      <c r="E2886" s="134">
        <v>0</v>
      </c>
      <c r="F2886" s="134" t="s">
        <v>129</v>
      </c>
      <c r="G2886" s="134" t="s">
        <v>129</v>
      </c>
      <c r="H2886" s="171" t="str">
        <f>IFERROR((Table5[[#This Row],[_202340]]-Table5[[#This Row],[_201940]])/Table5[[#This Row],[_201940]]*1,"")</f>
        <v/>
      </c>
    </row>
    <row r="2887" spans="1:8" ht="28.5">
      <c r="A2887" s="132">
        <v>219408</v>
      </c>
      <c r="B2887" s="134" t="s">
        <v>1155</v>
      </c>
      <c r="C2887" s="134">
        <v>98</v>
      </c>
      <c r="D2887" s="134">
        <v>11</v>
      </c>
      <c r="E2887" s="134">
        <v>100</v>
      </c>
      <c r="F2887" s="134" t="s">
        <v>129</v>
      </c>
      <c r="G2887" s="134" t="s">
        <v>129</v>
      </c>
      <c r="H2887" s="171" t="str">
        <f>IFERROR((Table5[[#This Row],[_202340]]-Table5[[#This Row],[_201940]])/Table5[[#This Row],[_201940]]*1,"")</f>
        <v/>
      </c>
    </row>
    <row r="2888" spans="1:8">
      <c r="A2888" s="132">
        <v>219879</v>
      </c>
      <c r="B2888" s="134" t="s">
        <v>1179</v>
      </c>
      <c r="C2888" s="134">
        <v>129</v>
      </c>
      <c r="D2888" s="134">
        <v>137</v>
      </c>
      <c r="E2888" s="134">
        <v>123</v>
      </c>
      <c r="F2888" s="134">
        <v>141</v>
      </c>
      <c r="G2888" s="134">
        <v>119</v>
      </c>
      <c r="H2888" s="171">
        <f>IFERROR((Table5[[#This Row],[_202340]]-Table5[[#This Row],[_201940]])/Table5[[#This Row],[_201940]]*1,"")</f>
        <v>-7.7519379844961239E-2</v>
      </c>
    </row>
    <row r="2889" spans="1:8">
      <c r="A2889" s="132">
        <v>219879</v>
      </c>
      <c r="B2889" s="134" t="s">
        <v>1131</v>
      </c>
      <c r="C2889" s="134">
        <v>0</v>
      </c>
      <c r="D2889" s="134">
        <v>0</v>
      </c>
      <c r="E2889" s="134">
        <v>0</v>
      </c>
      <c r="F2889" s="134">
        <v>0</v>
      </c>
      <c r="G2889" s="134">
        <v>0</v>
      </c>
      <c r="H2889" s="171" t="str">
        <f>IFERROR((Table5[[#This Row],[_202340]]-Table5[[#This Row],[_201940]])/Table5[[#This Row],[_201940]]*1,"")</f>
        <v/>
      </c>
    </row>
    <row r="2890" spans="1:8">
      <c r="A2890" s="132">
        <v>219879</v>
      </c>
      <c r="B2890" s="134" t="s">
        <v>1132</v>
      </c>
      <c r="C2890" s="134">
        <v>129</v>
      </c>
      <c r="D2890" s="134">
        <v>137</v>
      </c>
      <c r="E2890" s="134">
        <v>123</v>
      </c>
      <c r="F2890" s="134">
        <v>141</v>
      </c>
      <c r="G2890" s="134">
        <v>119</v>
      </c>
      <c r="H2890" s="171">
        <f>IFERROR((Table5[[#This Row],[_202340]]-Table5[[#This Row],[_201940]])/Table5[[#This Row],[_201940]]*1,"")</f>
        <v>-7.7519379844961239E-2</v>
      </c>
    </row>
    <row r="2891" spans="1:8">
      <c r="A2891" s="132">
        <v>219879</v>
      </c>
      <c r="B2891" s="134" t="s">
        <v>1133</v>
      </c>
      <c r="C2891" s="134">
        <v>6</v>
      </c>
      <c r="D2891" s="134">
        <v>4</v>
      </c>
      <c r="E2891" s="134">
        <v>3</v>
      </c>
      <c r="F2891" s="134">
        <v>5</v>
      </c>
      <c r="G2891" s="134">
        <v>1</v>
      </c>
      <c r="H2891" s="171">
        <f>IFERROR((Table5[[#This Row],[_202340]]-Table5[[#This Row],[_201940]])/Table5[[#This Row],[_201940]]*1,"")</f>
        <v>-0.83333333333333337</v>
      </c>
    </row>
    <row r="2892" spans="1:8" ht="28.5">
      <c r="A2892" s="132">
        <v>219879</v>
      </c>
      <c r="B2892" s="134" t="s">
        <v>1162</v>
      </c>
      <c r="C2892" s="134">
        <v>24</v>
      </c>
      <c r="D2892" s="134">
        <v>26</v>
      </c>
      <c r="E2892" s="134">
        <v>30</v>
      </c>
      <c r="F2892" s="134">
        <v>23</v>
      </c>
      <c r="G2892" s="134">
        <v>20</v>
      </c>
      <c r="H2892" s="171">
        <f>IFERROR((Table5[[#This Row],[_202340]]-Table5[[#This Row],[_201940]])/Table5[[#This Row],[_201940]]*1,"")</f>
        <v>-0.16666666666666666</v>
      </c>
    </row>
    <row r="2893" spans="1:8" ht="28.5">
      <c r="A2893" s="132">
        <v>219879</v>
      </c>
      <c r="B2893" s="134" t="s">
        <v>1163</v>
      </c>
      <c r="C2893" s="134" t="s">
        <v>129</v>
      </c>
      <c r="D2893" s="134" t="s">
        <v>129</v>
      </c>
      <c r="E2893" s="134" t="s">
        <v>129</v>
      </c>
      <c r="F2893" s="134" t="s">
        <v>129</v>
      </c>
      <c r="G2893" s="134" t="s">
        <v>129</v>
      </c>
      <c r="H2893" s="171" t="str">
        <f>IFERROR((Table5[[#This Row],[_202340]]-Table5[[#This Row],[_201940]])/Table5[[#This Row],[_201940]]*1,"")</f>
        <v/>
      </c>
    </row>
    <row r="2894" spans="1:8">
      <c r="A2894" s="132">
        <v>219879</v>
      </c>
      <c r="B2894" s="134" t="s">
        <v>1136</v>
      </c>
      <c r="C2894" s="134">
        <v>30</v>
      </c>
      <c r="D2894" s="134">
        <v>30</v>
      </c>
      <c r="E2894" s="134">
        <v>33</v>
      </c>
      <c r="F2894" s="134">
        <v>28</v>
      </c>
      <c r="G2894" s="134">
        <v>21</v>
      </c>
      <c r="H2894" s="171">
        <f>IFERROR((Table5[[#This Row],[_202340]]-Table5[[#This Row],[_201940]])/Table5[[#This Row],[_201940]]*1,"")</f>
        <v>-0.3</v>
      </c>
    </row>
    <row r="2895" spans="1:8">
      <c r="A2895" s="132">
        <v>219879</v>
      </c>
      <c r="B2895" s="134" t="s">
        <v>1137</v>
      </c>
      <c r="C2895" s="134">
        <v>23</v>
      </c>
      <c r="D2895" s="134">
        <v>22</v>
      </c>
      <c r="E2895" s="134">
        <v>27</v>
      </c>
      <c r="F2895" s="134">
        <v>20</v>
      </c>
      <c r="G2895" s="134">
        <v>18</v>
      </c>
      <c r="H2895" s="171">
        <f>IFERROR((Table5[[#This Row],[_202340]]-Table5[[#This Row],[_201940]])/Table5[[#This Row],[_201940]]*1,"")</f>
        <v>-0.21739130434782608</v>
      </c>
    </row>
    <row r="2896" spans="1:8">
      <c r="A2896" s="132">
        <v>219879</v>
      </c>
      <c r="B2896" s="134" t="s">
        <v>1138</v>
      </c>
      <c r="C2896" s="134">
        <v>2</v>
      </c>
      <c r="D2896" s="134">
        <v>4</v>
      </c>
      <c r="E2896" s="134">
        <v>3</v>
      </c>
      <c r="F2896" s="134">
        <v>5</v>
      </c>
      <c r="G2896" s="134">
        <v>1</v>
      </c>
      <c r="H2896" s="171">
        <f>IFERROR((Table5[[#This Row],[_202340]]-Table5[[#This Row],[_201940]])/Table5[[#This Row],[_201940]]*1,"")</f>
        <v>-0.5</v>
      </c>
    </row>
    <row r="2897" spans="1:8" ht="28.5">
      <c r="A2897" s="132">
        <v>219879</v>
      </c>
      <c r="B2897" s="134" t="s">
        <v>1164</v>
      </c>
      <c r="C2897" s="134">
        <v>31</v>
      </c>
      <c r="D2897" s="134">
        <v>31</v>
      </c>
      <c r="E2897" s="134">
        <v>35</v>
      </c>
      <c r="F2897" s="134">
        <v>23</v>
      </c>
      <c r="G2897" s="134">
        <v>21</v>
      </c>
      <c r="H2897" s="171">
        <f>IFERROR((Table5[[#This Row],[_202340]]-Table5[[#This Row],[_201940]])/Table5[[#This Row],[_201940]]*1,"")</f>
        <v>-0.32258064516129031</v>
      </c>
    </row>
    <row r="2898" spans="1:8" ht="28.5">
      <c r="A2898" s="132">
        <v>219879</v>
      </c>
      <c r="B2898" s="134" t="s">
        <v>1165</v>
      </c>
      <c r="C2898" s="134" t="s">
        <v>129</v>
      </c>
      <c r="D2898" s="134" t="s">
        <v>129</v>
      </c>
      <c r="E2898" s="134" t="s">
        <v>129</v>
      </c>
      <c r="F2898" s="134" t="s">
        <v>129</v>
      </c>
      <c r="G2898" s="134" t="s">
        <v>129</v>
      </c>
      <c r="H2898" s="171" t="str">
        <f>IFERROR((Table5[[#This Row],[_202340]]-Table5[[#This Row],[_201940]])/Table5[[#This Row],[_201940]]*1,"")</f>
        <v/>
      </c>
    </row>
    <row r="2899" spans="1:8">
      <c r="A2899" s="132">
        <v>219879</v>
      </c>
      <c r="B2899" s="134" t="s">
        <v>1141</v>
      </c>
      <c r="C2899" s="134">
        <v>33</v>
      </c>
      <c r="D2899" s="134">
        <v>35</v>
      </c>
      <c r="E2899" s="134">
        <v>38</v>
      </c>
      <c r="F2899" s="134">
        <v>28</v>
      </c>
      <c r="G2899" s="134">
        <v>22</v>
      </c>
      <c r="H2899" s="171">
        <f>IFERROR((Table5[[#This Row],[_202340]]-Table5[[#This Row],[_201940]])/Table5[[#This Row],[_201940]]*1,"")</f>
        <v>-0.33333333333333331</v>
      </c>
    </row>
    <row r="2900" spans="1:8">
      <c r="A2900" s="132">
        <v>219879</v>
      </c>
      <c r="B2900" s="134" t="s">
        <v>1142</v>
      </c>
      <c r="C2900" s="134">
        <v>26</v>
      </c>
      <c r="D2900" s="134">
        <v>26</v>
      </c>
      <c r="E2900" s="134">
        <v>31</v>
      </c>
      <c r="F2900" s="134">
        <v>20</v>
      </c>
      <c r="G2900" s="134">
        <v>18</v>
      </c>
      <c r="H2900" s="171">
        <f>IFERROR((Table5[[#This Row],[_202340]]-Table5[[#This Row],[_201940]])/Table5[[#This Row],[_201940]]*1,"")</f>
        <v>-0.30769230769230771</v>
      </c>
    </row>
    <row r="2901" spans="1:8">
      <c r="A2901" s="132">
        <v>219879</v>
      </c>
      <c r="B2901" s="134" t="s">
        <v>1143</v>
      </c>
      <c r="C2901" s="134">
        <v>2</v>
      </c>
      <c r="D2901" s="134">
        <v>4</v>
      </c>
      <c r="E2901" s="134">
        <v>4</v>
      </c>
      <c r="F2901" s="134">
        <v>4</v>
      </c>
      <c r="G2901" s="134">
        <v>1</v>
      </c>
      <c r="H2901" s="171">
        <f>IFERROR((Table5[[#This Row],[_202340]]-Table5[[#This Row],[_201940]])/Table5[[#This Row],[_201940]]*1,"")</f>
        <v>-0.5</v>
      </c>
    </row>
    <row r="2902" spans="1:8" ht="28.5">
      <c r="A2902" s="132">
        <v>219879</v>
      </c>
      <c r="B2902" s="134" t="s">
        <v>1166</v>
      </c>
      <c r="C2902" s="134">
        <v>34</v>
      </c>
      <c r="D2902" s="134">
        <v>33</v>
      </c>
      <c r="E2902" s="134">
        <v>35</v>
      </c>
      <c r="F2902" s="134">
        <v>26</v>
      </c>
      <c r="G2902" s="134">
        <v>21</v>
      </c>
      <c r="H2902" s="171">
        <f>IFERROR((Table5[[#This Row],[_202340]]-Table5[[#This Row],[_201940]])/Table5[[#This Row],[_201940]]*1,"")</f>
        <v>-0.38235294117647056</v>
      </c>
    </row>
    <row r="2903" spans="1:8" ht="28.5">
      <c r="A2903" s="132">
        <v>219879</v>
      </c>
      <c r="B2903" s="134" t="s">
        <v>1167</v>
      </c>
      <c r="C2903" s="134" t="s">
        <v>129</v>
      </c>
      <c r="D2903" s="134" t="s">
        <v>129</v>
      </c>
      <c r="E2903" s="134" t="s">
        <v>129</v>
      </c>
      <c r="F2903" s="134" t="s">
        <v>129</v>
      </c>
      <c r="G2903" s="134" t="s">
        <v>129</v>
      </c>
      <c r="H2903" s="171" t="str">
        <f>IFERROR((Table5[[#This Row],[_202340]]-Table5[[#This Row],[_201940]])/Table5[[#This Row],[_201940]]*1,"")</f>
        <v/>
      </c>
    </row>
    <row r="2904" spans="1:8">
      <c r="A2904" s="132">
        <v>219879</v>
      </c>
      <c r="B2904" s="134" t="s">
        <v>1146</v>
      </c>
      <c r="C2904" s="134">
        <v>36</v>
      </c>
      <c r="D2904" s="134">
        <v>37</v>
      </c>
      <c r="E2904" s="134">
        <v>39</v>
      </c>
      <c r="F2904" s="134">
        <v>30</v>
      </c>
      <c r="G2904" s="134">
        <v>22</v>
      </c>
      <c r="H2904" s="171">
        <f>IFERROR((Table5[[#This Row],[_202340]]-Table5[[#This Row],[_201940]])/Table5[[#This Row],[_201940]]*1,"")</f>
        <v>-0.3888888888888889</v>
      </c>
    </row>
    <row r="2905" spans="1:8" ht="28.5">
      <c r="A2905" s="132">
        <v>219879</v>
      </c>
      <c r="B2905" s="134" t="s">
        <v>1147</v>
      </c>
      <c r="C2905" s="134">
        <v>2</v>
      </c>
      <c r="D2905" s="134">
        <v>2</v>
      </c>
      <c r="E2905" s="134">
        <v>0</v>
      </c>
      <c r="F2905" s="134">
        <v>1</v>
      </c>
      <c r="G2905" s="134">
        <v>0</v>
      </c>
      <c r="H2905" s="171">
        <f>IFERROR((Table5[[#This Row],[_202340]]-Table5[[#This Row],[_201940]])/Table5[[#This Row],[_201940]]*1,"")</f>
        <v>-1</v>
      </c>
    </row>
    <row r="2906" spans="1:8" ht="28.5">
      <c r="A2906" s="132">
        <v>219879</v>
      </c>
      <c r="B2906" s="134" t="s">
        <v>1148</v>
      </c>
      <c r="C2906" s="134">
        <v>17</v>
      </c>
      <c r="D2906" s="134">
        <v>15</v>
      </c>
      <c r="E2906" s="134">
        <v>9</v>
      </c>
      <c r="F2906" s="134">
        <v>50</v>
      </c>
      <c r="G2906" s="134">
        <v>53</v>
      </c>
      <c r="H2906" s="171">
        <f>IFERROR((Table5[[#This Row],[_202340]]-Table5[[#This Row],[_201940]])/Table5[[#This Row],[_201940]]*1,"")</f>
        <v>2.1176470588235294</v>
      </c>
    </row>
    <row r="2907" spans="1:8" ht="28.5">
      <c r="A2907" s="132">
        <v>219879</v>
      </c>
      <c r="B2907" s="134" t="s">
        <v>1149</v>
      </c>
      <c r="C2907" s="134">
        <v>74</v>
      </c>
      <c r="D2907" s="134">
        <v>83</v>
      </c>
      <c r="E2907" s="134">
        <v>75</v>
      </c>
      <c r="F2907" s="134">
        <v>60</v>
      </c>
      <c r="G2907" s="134">
        <v>44</v>
      </c>
      <c r="H2907" s="171">
        <f>IFERROR((Table5[[#This Row],[_202340]]-Table5[[#This Row],[_201940]])/Table5[[#This Row],[_201940]]*1,"")</f>
        <v>-0.40540540540540543</v>
      </c>
    </row>
    <row r="2908" spans="1:8" ht="28.5">
      <c r="A2908" s="132">
        <v>219879</v>
      </c>
      <c r="B2908" s="134" t="s">
        <v>1150</v>
      </c>
      <c r="C2908" s="134">
        <v>93</v>
      </c>
      <c r="D2908" s="134">
        <v>100</v>
      </c>
      <c r="E2908" s="134">
        <v>84</v>
      </c>
      <c r="F2908" s="134">
        <v>111</v>
      </c>
      <c r="G2908" s="134">
        <v>97</v>
      </c>
      <c r="H2908" s="171">
        <f>IFERROR((Table5[[#This Row],[_202340]]-Table5[[#This Row],[_201940]])/Table5[[#This Row],[_201940]]*1,"")</f>
        <v>4.3010752688172046E-2</v>
      </c>
    </row>
    <row r="2909" spans="1:8">
      <c r="A2909" s="132">
        <v>219879</v>
      </c>
      <c r="B2909" s="134" t="s">
        <v>1151</v>
      </c>
      <c r="C2909" s="134">
        <v>28</v>
      </c>
      <c r="D2909" s="134">
        <v>27</v>
      </c>
      <c r="E2909" s="134">
        <v>32</v>
      </c>
      <c r="F2909" s="134">
        <v>21</v>
      </c>
      <c r="G2909" s="134">
        <v>18</v>
      </c>
      <c r="H2909" s="171">
        <f>IFERROR((Table5[[#This Row],[_202340]]-Table5[[#This Row],[_201940]])/Table5[[#This Row],[_201940]]*1,"")</f>
        <v>-0.35714285714285715</v>
      </c>
    </row>
    <row r="2910" spans="1:8" ht="28.5">
      <c r="A2910" s="132">
        <v>219879</v>
      </c>
      <c r="B2910" s="134" t="s">
        <v>1152</v>
      </c>
      <c r="C2910" s="134">
        <v>15</v>
      </c>
      <c r="D2910" s="134">
        <v>12</v>
      </c>
      <c r="E2910" s="134">
        <v>7</v>
      </c>
      <c r="F2910" s="134">
        <v>36</v>
      </c>
      <c r="G2910" s="134">
        <v>45</v>
      </c>
      <c r="H2910" s="171">
        <f>IFERROR((Table5[[#This Row],[_202340]]-Table5[[#This Row],[_201940]])/Table5[[#This Row],[_201940]]*1,"")</f>
        <v>2</v>
      </c>
    </row>
    <row r="2911" spans="1:8" ht="28.5">
      <c r="A2911" s="132">
        <v>219879</v>
      </c>
      <c r="B2911" s="134" t="s">
        <v>1153</v>
      </c>
      <c r="C2911" s="134">
        <v>2</v>
      </c>
      <c r="D2911" s="134">
        <v>1</v>
      </c>
      <c r="E2911" s="134">
        <v>0</v>
      </c>
      <c r="F2911" s="134">
        <v>1</v>
      </c>
      <c r="G2911" s="134">
        <v>0</v>
      </c>
      <c r="H2911" s="171">
        <f>IFERROR((Table5[[#This Row],[_202340]]-Table5[[#This Row],[_201940]])/Table5[[#This Row],[_201940]]*1,"")</f>
        <v>-1</v>
      </c>
    </row>
    <row r="2912" spans="1:8" ht="28.5">
      <c r="A2912" s="132">
        <v>219879</v>
      </c>
      <c r="B2912" s="134" t="s">
        <v>1154</v>
      </c>
      <c r="C2912" s="134">
        <v>13</v>
      </c>
      <c r="D2912" s="134">
        <v>11</v>
      </c>
      <c r="E2912" s="134">
        <v>7</v>
      </c>
      <c r="F2912" s="134">
        <v>35</v>
      </c>
      <c r="G2912" s="134">
        <v>45</v>
      </c>
      <c r="H2912" s="171">
        <f>IFERROR((Table5[[#This Row],[_202340]]-Table5[[#This Row],[_201940]])/Table5[[#This Row],[_201940]]*1,"")</f>
        <v>2.4615384615384617</v>
      </c>
    </row>
    <row r="2913" spans="1:8" ht="28.5">
      <c r="A2913" s="132">
        <v>219879</v>
      </c>
      <c r="B2913" s="134" t="s">
        <v>1155</v>
      </c>
      <c r="C2913" s="134">
        <v>57</v>
      </c>
      <c r="D2913" s="134">
        <v>61</v>
      </c>
      <c r="E2913" s="134">
        <v>61</v>
      </c>
      <c r="F2913" s="134">
        <v>43</v>
      </c>
      <c r="G2913" s="134">
        <v>37</v>
      </c>
      <c r="H2913" s="171">
        <f>IFERROR((Table5[[#This Row],[_202340]]-Table5[[#This Row],[_201940]])/Table5[[#This Row],[_201940]]*1,"")</f>
        <v>-0.35087719298245612</v>
      </c>
    </row>
    <row r="2914" spans="1:8">
      <c r="A2914" s="132">
        <v>220057</v>
      </c>
      <c r="B2914" s="134" t="s">
        <v>1179</v>
      </c>
      <c r="C2914" s="134">
        <v>197</v>
      </c>
      <c r="D2914" s="134">
        <v>225</v>
      </c>
      <c r="E2914" s="134">
        <v>139</v>
      </c>
      <c r="F2914" s="134">
        <v>169</v>
      </c>
      <c r="G2914" s="134">
        <v>173</v>
      </c>
      <c r="H2914" s="171">
        <f>IFERROR((Table5[[#This Row],[_202340]]-Table5[[#This Row],[_201940]])/Table5[[#This Row],[_201940]]*1,"")</f>
        <v>-0.12182741116751269</v>
      </c>
    </row>
    <row r="2915" spans="1:8">
      <c r="A2915" s="132">
        <v>220057</v>
      </c>
      <c r="B2915" s="134" t="s">
        <v>1131</v>
      </c>
      <c r="C2915" s="134">
        <v>0</v>
      </c>
      <c r="D2915" s="134">
        <v>0</v>
      </c>
      <c r="E2915" s="134">
        <v>0</v>
      </c>
      <c r="F2915" s="134">
        <v>0</v>
      </c>
      <c r="G2915" s="134">
        <v>0</v>
      </c>
      <c r="H2915" s="171" t="str">
        <f>IFERROR((Table5[[#This Row],[_202340]]-Table5[[#This Row],[_201940]])/Table5[[#This Row],[_201940]]*1,"")</f>
        <v/>
      </c>
    </row>
    <row r="2916" spans="1:8">
      <c r="A2916" s="132">
        <v>220057</v>
      </c>
      <c r="B2916" s="134" t="s">
        <v>1132</v>
      </c>
      <c r="C2916" s="134">
        <v>197</v>
      </c>
      <c r="D2916" s="134">
        <v>225</v>
      </c>
      <c r="E2916" s="134">
        <v>139</v>
      </c>
      <c r="F2916" s="134">
        <v>169</v>
      </c>
      <c r="G2916" s="134">
        <v>173</v>
      </c>
      <c r="H2916" s="171">
        <f>IFERROR((Table5[[#This Row],[_202340]]-Table5[[#This Row],[_201940]])/Table5[[#This Row],[_201940]]*1,"")</f>
        <v>-0.12182741116751269</v>
      </c>
    </row>
    <row r="2917" spans="1:8">
      <c r="A2917" s="132">
        <v>220057</v>
      </c>
      <c r="B2917" s="134" t="s">
        <v>1133</v>
      </c>
      <c r="C2917" s="134">
        <v>5</v>
      </c>
      <c r="D2917" s="134">
        <v>3</v>
      </c>
      <c r="E2917" s="134">
        <v>1</v>
      </c>
      <c r="F2917" s="134">
        <v>2</v>
      </c>
      <c r="G2917" s="134">
        <v>4</v>
      </c>
      <c r="H2917" s="171">
        <f>IFERROR((Table5[[#This Row],[_202340]]-Table5[[#This Row],[_201940]])/Table5[[#This Row],[_201940]]*1,"")</f>
        <v>-0.2</v>
      </c>
    </row>
    <row r="2918" spans="1:8" ht="28.5">
      <c r="A2918" s="132">
        <v>220057</v>
      </c>
      <c r="B2918" s="134" t="s">
        <v>1162</v>
      </c>
      <c r="C2918" s="134">
        <v>26</v>
      </c>
      <c r="D2918" s="134">
        <v>32</v>
      </c>
      <c r="E2918" s="134">
        <v>28</v>
      </c>
      <c r="F2918" s="134">
        <v>33</v>
      </c>
      <c r="G2918" s="134">
        <v>47</v>
      </c>
      <c r="H2918" s="171">
        <f>IFERROR((Table5[[#This Row],[_202340]]-Table5[[#This Row],[_201940]])/Table5[[#This Row],[_201940]]*1,"")</f>
        <v>0.80769230769230771</v>
      </c>
    </row>
    <row r="2919" spans="1:8" ht="28.5">
      <c r="A2919" s="132">
        <v>220057</v>
      </c>
      <c r="B2919" s="134" t="s">
        <v>1163</v>
      </c>
      <c r="C2919" s="134" t="s">
        <v>129</v>
      </c>
      <c r="D2919" s="134" t="s">
        <v>129</v>
      </c>
      <c r="E2919" s="134" t="s">
        <v>129</v>
      </c>
      <c r="F2919" s="134" t="s">
        <v>129</v>
      </c>
      <c r="G2919" s="134" t="s">
        <v>129</v>
      </c>
      <c r="H2919" s="171" t="str">
        <f>IFERROR((Table5[[#This Row],[_202340]]-Table5[[#This Row],[_201940]])/Table5[[#This Row],[_201940]]*1,"")</f>
        <v/>
      </c>
    </row>
    <row r="2920" spans="1:8">
      <c r="A2920" s="132">
        <v>220057</v>
      </c>
      <c r="B2920" s="134" t="s">
        <v>1136</v>
      </c>
      <c r="C2920" s="134">
        <v>31</v>
      </c>
      <c r="D2920" s="134">
        <v>35</v>
      </c>
      <c r="E2920" s="134">
        <v>29</v>
      </c>
      <c r="F2920" s="134">
        <v>35</v>
      </c>
      <c r="G2920" s="134">
        <v>51</v>
      </c>
      <c r="H2920" s="171">
        <f>IFERROR((Table5[[#This Row],[_202340]]-Table5[[#This Row],[_201940]])/Table5[[#This Row],[_201940]]*1,"")</f>
        <v>0.64516129032258063</v>
      </c>
    </row>
    <row r="2921" spans="1:8">
      <c r="A2921" s="132">
        <v>220057</v>
      </c>
      <c r="B2921" s="134" t="s">
        <v>1137</v>
      </c>
      <c r="C2921" s="134">
        <v>16</v>
      </c>
      <c r="D2921" s="134">
        <v>16</v>
      </c>
      <c r="E2921" s="134">
        <v>21</v>
      </c>
      <c r="F2921" s="134">
        <v>21</v>
      </c>
      <c r="G2921" s="134">
        <v>29</v>
      </c>
      <c r="H2921" s="171">
        <f>IFERROR((Table5[[#This Row],[_202340]]-Table5[[#This Row],[_201940]])/Table5[[#This Row],[_201940]]*1,"")</f>
        <v>0.8125</v>
      </c>
    </row>
    <row r="2922" spans="1:8">
      <c r="A2922" s="132">
        <v>220057</v>
      </c>
      <c r="B2922" s="134" t="s">
        <v>1138</v>
      </c>
      <c r="C2922" s="134">
        <v>3</v>
      </c>
      <c r="D2922" s="134">
        <v>3</v>
      </c>
      <c r="E2922" s="134">
        <v>1</v>
      </c>
      <c r="F2922" s="134">
        <v>4</v>
      </c>
      <c r="G2922" s="134">
        <v>3</v>
      </c>
      <c r="H2922" s="171">
        <f>IFERROR((Table5[[#This Row],[_202340]]-Table5[[#This Row],[_201940]])/Table5[[#This Row],[_201940]]*1,"")</f>
        <v>0</v>
      </c>
    </row>
    <row r="2923" spans="1:8" ht="28.5">
      <c r="A2923" s="132">
        <v>220057</v>
      </c>
      <c r="B2923" s="134" t="s">
        <v>1164</v>
      </c>
      <c r="C2923" s="134">
        <v>41</v>
      </c>
      <c r="D2923" s="134">
        <v>41</v>
      </c>
      <c r="E2923" s="134">
        <v>31</v>
      </c>
      <c r="F2923" s="134">
        <v>39</v>
      </c>
      <c r="G2923" s="134">
        <v>51</v>
      </c>
      <c r="H2923" s="171">
        <f>IFERROR((Table5[[#This Row],[_202340]]-Table5[[#This Row],[_201940]])/Table5[[#This Row],[_201940]]*1,"")</f>
        <v>0.24390243902439024</v>
      </c>
    </row>
    <row r="2924" spans="1:8" ht="28.5">
      <c r="A2924" s="132">
        <v>220057</v>
      </c>
      <c r="B2924" s="134" t="s">
        <v>1165</v>
      </c>
      <c r="C2924" s="134" t="s">
        <v>129</v>
      </c>
      <c r="D2924" s="134" t="s">
        <v>129</v>
      </c>
      <c r="E2924" s="134" t="s">
        <v>129</v>
      </c>
      <c r="F2924" s="134" t="s">
        <v>129</v>
      </c>
      <c r="G2924" s="134" t="s">
        <v>129</v>
      </c>
      <c r="H2924" s="171" t="str">
        <f>IFERROR((Table5[[#This Row],[_202340]]-Table5[[#This Row],[_201940]])/Table5[[#This Row],[_201940]]*1,"")</f>
        <v/>
      </c>
    </row>
    <row r="2925" spans="1:8">
      <c r="A2925" s="132">
        <v>220057</v>
      </c>
      <c r="B2925" s="134" t="s">
        <v>1141</v>
      </c>
      <c r="C2925" s="134">
        <v>44</v>
      </c>
      <c r="D2925" s="134">
        <v>44</v>
      </c>
      <c r="E2925" s="134">
        <v>32</v>
      </c>
      <c r="F2925" s="134">
        <v>43</v>
      </c>
      <c r="G2925" s="134">
        <v>54</v>
      </c>
      <c r="H2925" s="171">
        <f>IFERROR((Table5[[#This Row],[_202340]]-Table5[[#This Row],[_201940]])/Table5[[#This Row],[_201940]]*1,"")</f>
        <v>0.22727272727272727</v>
      </c>
    </row>
    <row r="2926" spans="1:8">
      <c r="A2926" s="132">
        <v>220057</v>
      </c>
      <c r="B2926" s="134" t="s">
        <v>1142</v>
      </c>
      <c r="C2926" s="134">
        <v>22</v>
      </c>
      <c r="D2926" s="134">
        <v>20</v>
      </c>
      <c r="E2926" s="134">
        <v>23</v>
      </c>
      <c r="F2926" s="134">
        <v>25</v>
      </c>
      <c r="G2926" s="134">
        <v>31</v>
      </c>
      <c r="H2926" s="171">
        <f>IFERROR((Table5[[#This Row],[_202340]]-Table5[[#This Row],[_201940]])/Table5[[#This Row],[_201940]]*1,"")</f>
        <v>0.40909090909090912</v>
      </c>
    </row>
    <row r="2927" spans="1:8">
      <c r="A2927" s="132">
        <v>220057</v>
      </c>
      <c r="B2927" s="134" t="s">
        <v>1143</v>
      </c>
      <c r="C2927" s="134">
        <v>2</v>
      </c>
      <c r="D2927" s="134">
        <v>3</v>
      </c>
      <c r="E2927" s="134">
        <v>2</v>
      </c>
      <c r="F2927" s="134">
        <v>4</v>
      </c>
      <c r="G2927" s="134">
        <v>3</v>
      </c>
      <c r="H2927" s="171">
        <f>IFERROR((Table5[[#This Row],[_202340]]-Table5[[#This Row],[_201940]])/Table5[[#This Row],[_201940]]*1,"")</f>
        <v>0.5</v>
      </c>
    </row>
    <row r="2928" spans="1:8" ht="28.5">
      <c r="A2928" s="132">
        <v>220057</v>
      </c>
      <c r="B2928" s="134" t="s">
        <v>1166</v>
      </c>
      <c r="C2928" s="134">
        <v>43</v>
      </c>
      <c r="D2928" s="134">
        <v>42</v>
      </c>
      <c r="E2928" s="134">
        <v>32</v>
      </c>
      <c r="F2928" s="134">
        <v>40</v>
      </c>
      <c r="G2928" s="134">
        <v>54</v>
      </c>
      <c r="H2928" s="171">
        <f>IFERROR((Table5[[#This Row],[_202340]]-Table5[[#This Row],[_201940]])/Table5[[#This Row],[_201940]]*1,"")</f>
        <v>0.2558139534883721</v>
      </c>
    </row>
    <row r="2929" spans="1:8" ht="28.5">
      <c r="A2929" s="132">
        <v>220057</v>
      </c>
      <c r="B2929" s="134" t="s">
        <v>1167</v>
      </c>
      <c r="C2929" s="134" t="s">
        <v>129</v>
      </c>
      <c r="D2929" s="134" t="s">
        <v>129</v>
      </c>
      <c r="E2929" s="134" t="s">
        <v>129</v>
      </c>
      <c r="F2929" s="134" t="s">
        <v>129</v>
      </c>
      <c r="G2929" s="134" t="s">
        <v>129</v>
      </c>
      <c r="H2929" s="171" t="str">
        <f>IFERROR((Table5[[#This Row],[_202340]]-Table5[[#This Row],[_201940]])/Table5[[#This Row],[_201940]]*1,"")</f>
        <v/>
      </c>
    </row>
    <row r="2930" spans="1:8">
      <c r="A2930" s="132">
        <v>220057</v>
      </c>
      <c r="B2930" s="134" t="s">
        <v>1146</v>
      </c>
      <c r="C2930" s="134">
        <v>45</v>
      </c>
      <c r="D2930" s="134">
        <v>45</v>
      </c>
      <c r="E2930" s="134">
        <v>34</v>
      </c>
      <c r="F2930" s="134">
        <v>44</v>
      </c>
      <c r="G2930" s="134">
        <v>57</v>
      </c>
      <c r="H2930" s="171">
        <f>IFERROR((Table5[[#This Row],[_202340]]-Table5[[#This Row],[_201940]])/Table5[[#This Row],[_201940]]*1,"")</f>
        <v>0.26666666666666666</v>
      </c>
    </row>
    <row r="2931" spans="1:8" ht="28.5">
      <c r="A2931" s="132">
        <v>220057</v>
      </c>
      <c r="B2931" s="134" t="s">
        <v>1147</v>
      </c>
      <c r="C2931" s="134">
        <v>4</v>
      </c>
      <c r="D2931" s="134">
        <v>3</v>
      </c>
      <c r="E2931" s="134">
        <v>3</v>
      </c>
      <c r="F2931" s="134">
        <v>2</v>
      </c>
      <c r="G2931" s="134">
        <v>6</v>
      </c>
      <c r="H2931" s="171">
        <f>IFERROR((Table5[[#This Row],[_202340]]-Table5[[#This Row],[_201940]])/Table5[[#This Row],[_201940]]*1,"")</f>
        <v>0.5</v>
      </c>
    </row>
    <row r="2932" spans="1:8" ht="28.5">
      <c r="A2932" s="132">
        <v>220057</v>
      </c>
      <c r="B2932" s="134" t="s">
        <v>1148</v>
      </c>
      <c r="C2932" s="134">
        <v>28</v>
      </c>
      <c r="D2932" s="134">
        <v>33</v>
      </c>
      <c r="E2932" s="134">
        <v>18</v>
      </c>
      <c r="F2932" s="134">
        <v>55</v>
      </c>
      <c r="G2932" s="134">
        <v>53</v>
      </c>
      <c r="H2932" s="171">
        <f>IFERROR((Table5[[#This Row],[_202340]]-Table5[[#This Row],[_201940]])/Table5[[#This Row],[_201940]]*1,"")</f>
        <v>0.8928571428571429</v>
      </c>
    </row>
    <row r="2933" spans="1:8" ht="28.5">
      <c r="A2933" s="132">
        <v>220057</v>
      </c>
      <c r="B2933" s="134" t="s">
        <v>1149</v>
      </c>
      <c r="C2933" s="134">
        <v>120</v>
      </c>
      <c r="D2933" s="134">
        <v>144</v>
      </c>
      <c r="E2933" s="134">
        <v>84</v>
      </c>
      <c r="F2933" s="134">
        <v>68</v>
      </c>
      <c r="G2933" s="134">
        <v>57</v>
      </c>
      <c r="H2933" s="171">
        <f>IFERROR((Table5[[#This Row],[_202340]]-Table5[[#This Row],[_201940]])/Table5[[#This Row],[_201940]]*1,"")</f>
        <v>-0.52500000000000002</v>
      </c>
    </row>
    <row r="2934" spans="1:8" ht="28.5">
      <c r="A2934" s="132">
        <v>220057</v>
      </c>
      <c r="B2934" s="134" t="s">
        <v>1150</v>
      </c>
      <c r="C2934" s="134">
        <v>152</v>
      </c>
      <c r="D2934" s="134">
        <v>180</v>
      </c>
      <c r="E2934" s="134">
        <v>105</v>
      </c>
      <c r="F2934" s="134">
        <v>125</v>
      </c>
      <c r="G2934" s="134">
        <v>116</v>
      </c>
      <c r="H2934" s="171">
        <f>IFERROR((Table5[[#This Row],[_202340]]-Table5[[#This Row],[_201940]])/Table5[[#This Row],[_201940]]*1,"")</f>
        <v>-0.23684210526315788</v>
      </c>
    </row>
    <row r="2935" spans="1:8">
      <c r="A2935" s="132">
        <v>220057</v>
      </c>
      <c r="B2935" s="134" t="s">
        <v>1151</v>
      </c>
      <c r="C2935" s="134">
        <v>23</v>
      </c>
      <c r="D2935" s="134">
        <v>20</v>
      </c>
      <c r="E2935" s="134">
        <v>24</v>
      </c>
      <c r="F2935" s="134">
        <v>26</v>
      </c>
      <c r="G2935" s="134">
        <v>33</v>
      </c>
      <c r="H2935" s="171">
        <f>IFERROR((Table5[[#This Row],[_202340]]-Table5[[#This Row],[_201940]])/Table5[[#This Row],[_201940]]*1,"")</f>
        <v>0.43478260869565216</v>
      </c>
    </row>
    <row r="2936" spans="1:8" ht="28.5">
      <c r="A2936" s="132">
        <v>220057</v>
      </c>
      <c r="B2936" s="134" t="s">
        <v>1152</v>
      </c>
      <c r="C2936" s="134">
        <v>16</v>
      </c>
      <c r="D2936" s="134">
        <v>16</v>
      </c>
      <c r="E2936" s="134">
        <v>15</v>
      </c>
      <c r="F2936" s="134">
        <v>34</v>
      </c>
      <c r="G2936" s="134">
        <v>34</v>
      </c>
      <c r="H2936" s="171">
        <f>IFERROR((Table5[[#This Row],[_202340]]-Table5[[#This Row],[_201940]])/Table5[[#This Row],[_201940]]*1,"")</f>
        <v>1.125</v>
      </c>
    </row>
    <row r="2937" spans="1:8" ht="28.5">
      <c r="A2937" s="132">
        <v>220057</v>
      </c>
      <c r="B2937" s="134" t="s">
        <v>1153</v>
      </c>
      <c r="C2937" s="134">
        <v>2</v>
      </c>
      <c r="D2937" s="134">
        <v>1</v>
      </c>
      <c r="E2937" s="134">
        <v>2</v>
      </c>
      <c r="F2937" s="134">
        <v>1</v>
      </c>
      <c r="G2937" s="134">
        <v>3</v>
      </c>
      <c r="H2937" s="171">
        <f>IFERROR((Table5[[#This Row],[_202340]]-Table5[[#This Row],[_201940]])/Table5[[#This Row],[_201940]]*1,"")</f>
        <v>0.5</v>
      </c>
    </row>
    <row r="2938" spans="1:8" ht="28.5">
      <c r="A2938" s="132">
        <v>220057</v>
      </c>
      <c r="B2938" s="134" t="s">
        <v>1154</v>
      </c>
      <c r="C2938" s="134">
        <v>14</v>
      </c>
      <c r="D2938" s="134">
        <v>15</v>
      </c>
      <c r="E2938" s="134">
        <v>13</v>
      </c>
      <c r="F2938" s="134">
        <v>33</v>
      </c>
      <c r="G2938" s="134">
        <v>31</v>
      </c>
      <c r="H2938" s="171">
        <f>IFERROR((Table5[[#This Row],[_202340]]-Table5[[#This Row],[_201940]])/Table5[[#This Row],[_201940]]*1,"")</f>
        <v>1.2142857142857142</v>
      </c>
    </row>
    <row r="2939" spans="1:8" ht="28.5">
      <c r="A2939" s="132">
        <v>220057</v>
      </c>
      <c r="B2939" s="134" t="s">
        <v>1155</v>
      </c>
      <c r="C2939" s="134">
        <v>61</v>
      </c>
      <c r="D2939" s="134">
        <v>64</v>
      </c>
      <c r="E2939" s="134">
        <v>60</v>
      </c>
      <c r="F2939" s="134">
        <v>40</v>
      </c>
      <c r="G2939" s="134">
        <v>33</v>
      </c>
      <c r="H2939" s="171">
        <f>IFERROR((Table5[[#This Row],[_202340]]-Table5[[#This Row],[_201940]])/Table5[[#This Row],[_201940]]*1,"")</f>
        <v>-0.45901639344262296</v>
      </c>
    </row>
    <row r="2940" spans="1:8">
      <c r="A2940" s="132">
        <v>221184</v>
      </c>
      <c r="B2940" s="134" t="s">
        <v>1179</v>
      </c>
      <c r="C2940" s="134">
        <v>932</v>
      </c>
      <c r="D2940" s="134">
        <v>943</v>
      </c>
      <c r="E2940" s="134">
        <v>938</v>
      </c>
      <c r="F2940" s="134">
        <v>957</v>
      </c>
      <c r="G2940" s="134">
        <v>694</v>
      </c>
      <c r="H2940" s="171">
        <f>IFERROR((Table5[[#This Row],[_202340]]-Table5[[#This Row],[_201940]])/Table5[[#This Row],[_201940]]*1,"")</f>
        <v>-0.25536480686695279</v>
      </c>
    </row>
    <row r="2941" spans="1:8">
      <c r="A2941" s="132">
        <v>221184</v>
      </c>
      <c r="B2941" s="134" t="s">
        <v>1131</v>
      </c>
      <c r="C2941" s="134">
        <v>0</v>
      </c>
      <c r="D2941" s="134">
        <v>0</v>
      </c>
      <c r="E2941" s="134">
        <v>0</v>
      </c>
      <c r="F2941" s="134">
        <v>0</v>
      </c>
      <c r="G2941" s="134">
        <v>0</v>
      </c>
      <c r="H2941" s="171" t="str">
        <f>IFERROR((Table5[[#This Row],[_202340]]-Table5[[#This Row],[_201940]])/Table5[[#This Row],[_201940]]*1,"")</f>
        <v/>
      </c>
    </row>
    <row r="2942" spans="1:8">
      <c r="A2942" s="132">
        <v>221184</v>
      </c>
      <c r="B2942" s="134" t="s">
        <v>1132</v>
      </c>
      <c r="C2942" s="134">
        <v>932</v>
      </c>
      <c r="D2942" s="134">
        <v>943</v>
      </c>
      <c r="E2942" s="134">
        <v>938</v>
      </c>
      <c r="F2942" s="134">
        <v>957</v>
      </c>
      <c r="G2942" s="134">
        <v>694</v>
      </c>
      <c r="H2942" s="171">
        <f>IFERROR((Table5[[#This Row],[_202340]]-Table5[[#This Row],[_201940]])/Table5[[#This Row],[_201940]]*1,"")</f>
        <v>-0.25536480686695279</v>
      </c>
    </row>
    <row r="2943" spans="1:8">
      <c r="A2943" s="132">
        <v>221184</v>
      </c>
      <c r="B2943" s="134" t="s">
        <v>1133</v>
      </c>
      <c r="C2943" s="134">
        <v>56</v>
      </c>
      <c r="D2943" s="134">
        <v>86</v>
      </c>
      <c r="E2943" s="134">
        <v>93</v>
      </c>
      <c r="F2943" s="134">
        <v>102</v>
      </c>
      <c r="G2943" s="134">
        <v>66</v>
      </c>
      <c r="H2943" s="171">
        <f>IFERROR((Table5[[#This Row],[_202340]]-Table5[[#This Row],[_201940]])/Table5[[#This Row],[_201940]]*1,"")</f>
        <v>0.17857142857142858</v>
      </c>
    </row>
    <row r="2944" spans="1:8" ht="28.5">
      <c r="A2944" s="132">
        <v>221184</v>
      </c>
      <c r="B2944" s="134" t="s">
        <v>1162</v>
      </c>
      <c r="C2944" s="134">
        <v>87</v>
      </c>
      <c r="D2944" s="134">
        <v>115</v>
      </c>
      <c r="E2944" s="134">
        <v>97</v>
      </c>
      <c r="F2944" s="134">
        <v>118</v>
      </c>
      <c r="G2944" s="134">
        <v>93</v>
      </c>
      <c r="H2944" s="171">
        <f>IFERROR((Table5[[#This Row],[_202340]]-Table5[[#This Row],[_201940]])/Table5[[#This Row],[_201940]]*1,"")</f>
        <v>6.8965517241379309E-2</v>
      </c>
    </row>
    <row r="2945" spans="1:8" ht="28.5">
      <c r="A2945" s="132">
        <v>221184</v>
      </c>
      <c r="B2945" s="134" t="s">
        <v>1163</v>
      </c>
      <c r="C2945" s="134" t="s">
        <v>129</v>
      </c>
      <c r="D2945" s="134" t="s">
        <v>129</v>
      </c>
      <c r="E2945" s="134" t="s">
        <v>129</v>
      </c>
      <c r="F2945" s="134" t="s">
        <v>129</v>
      </c>
      <c r="G2945" s="134" t="s">
        <v>129</v>
      </c>
      <c r="H2945" s="171" t="str">
        <f>IFERROR((Table5[[#This Row],[_202340]]-Table5[[#This Row],[_201940]])/Table5[[#This Row],[_201940]]*1,"")</f>
        <v/>
      </c>
    </row>
    <row r="2946" spans="1:8">
      <c r="A2946" s="132">
        <v>221184</v>
      </c>
      <c r="B2946" s="134" t="s">
        <v>1136</v>
      </c>
      <c r="C2946" s="134">
        <v>143</v>
      </c>
      <c r="D2946" s="134">
        <v>201</v>
      </c>
      <c r="E2946" s="134">
        <v>190</v>
      </c>
      <c r="F2946" s="134">
        <v>220</v>
      </c>
      <c r="G2946" s="134">
        <v>159</v>
      </c>
      <c r="H2946" s="171">
        <f>IFERROR((Table5[[#This Row],[_202340]]-Table5[[#This Row],[_201940]])/Table5[[#This Row],[_201940]]*1,"")</f>
        <v>0.11188811188811189</v>
      </c>
    </row>
    <row r="2947" spans="1:8">
      <c r="A2947" s="132">
        <v>221184</v>
      </c>
      <c r="B2947" s="134" t="s">
        <v>1137</v>
      </c>
      <c r="C2947" s="134">
        <v>15</v>
      </c>
      <c r="D2947" s="134">
        <v>21</v>
      </c>
      <c r="E2947" s="134">
        <v>20</v>
      </c>
      <c r="F2947" s="134">
        <v>23</v>
      </c>
      <c r="G2947" s="134">
        <v>23</v>
      </c>
      <c r="H2947" s="171">
        <f>IFERROR((Table5[[#This Row],[_202340]]-Table5[[#This Row],[_201940]])/Table5[[#This Row],[_201940]]*1,"")</f>
        <v>0.53333333333333333</v>
      </c>
    </row>
    <row r="2948" spans="1:8">
      <c r="A2948" s="132">
        <v>221184</v>
      </c>
      <c r="B2948" s="134" t="s">
        <v>1138</v>
      </c>
      <c r="C2948" s="134">
        <v>60</v>
      </c>
      <c r="D2948" s="134">
        <v>80</v>
      </c>
      <c r="E2948" s="134">
        <v>84</v>
      </c>
      <c r="F2948" s="134">
        <v>94</v>
      </c>
      <c r="G2948" s="134">
        <v>66</v>
      </c>
      <c r="H2948" s="171">
        <f>IFERROR((Table5[[#This Row],[_202340]]-Table5[[#This Row],[_201940]])/Table5[[#This Row],[_201940]]*1,"")</f>
        <v>0.1</v>
      </c>
    </row>
    <row r="2949" spans="1:8" ht="28.5">
      <c r="A2949" s="132">
        <v>221184</v>
      </c>
      <c r="B2949" s="134" t="s">
        <v>1164</v>
      </c>
      <c r="C2949" s="134">
        <v>106</v>
      </c>
      <c r="D2949" s="134">
        <v>147</v>
      </c>
      <c r="E2949" s="134">
        <v>128</v>
      </c>
      <c r="F2949" s="134">
        <v>151</v>
      </c>
      <c r="G2949" s="134">
        <v>114</v>
      </c>
      <c r="H2949" s="171">
        <f>IFERROR((Table5[[#This Row],[_202340]]-Table5[[#This Row],[_201940]])/Table5[[#This Row],[_201940]]*1,"")</f>
        <v>7.5471698113207544E-2</v>
      </c>
    </row>
    <row r="2950" spans="1:8" ht="28.5">
      <c r="A2950" s="132">
        <v>221184</v>
      </c>
      <c r="B2950" s="134" t="s">
        <v>1165</v>
      </c>
      <c r="C2950" s="134" t="s">
        <v>129</v>
      </c>
      <c r="D2950" s="134" t="s">
        <v>129</v>
      </c>
      <c r="E2950" s="134" t="s">
        <v>129</v>
      </c>
      <c r="F2950" s="134" t="s">
        <v>129</v>
      </c>
      <c r="G2950" s="134" t="s">
        <v>129</v>
      </c>
      <c r="H2950" s="171" t="str">
        <f>IFERROR((Table5[[#This Row],[_202340]]-Table5[[#This Row],[_201940]])/Table5[[#This Row],[_201940]]*1,"")</f>
        <v/>
      </c>
    </row>
    <row r="2951" spans="1:8">
      <c r="A2951" s="132">
        <v>221184</v>
      </c>
      <c r="B2951" s="134" t="s">
        <v>1141</v>
      </c>
      <c r="C2951" s="134">
        <v>166</v>
      </c>
      <c r="D2951" s="134">
        <v>227</v>
      </c>
      <c r="E2951" s="134">
        <v>212</v>
      </c>
      <c r="F2951" s="134">
        <v>245</v>
      </c>
      <c r="G2951" s="134">
        <v>180</v>
      </c>
      <c r="H2951" s="171">
        <f>IFERROR((Table5[[#This Row],[_202340]]-Table5[[#This Row],[_201940]])/Table5[[#This Row],[_201940]]*1,"")</f>
        <v>8.4337349397590355E-2</v>
      </c>
    </row>
    <row r="2952" spans="1:8">
      <c r="A2952" s="132">
        <v>221184</v>
      </c>
      <c r="B2952" s="134" t="s">
        <v>1142</v>
      </c>
      <c r="C2952" s="134">
        <v>18</v>
      </c>
      <c r="D2952" s="134">
        <v>24</v>
      </c>
      <c r="E2952" s="134">
        <v>23</v>
      </c>
      <c r="F2952" s="134">
        <v>26</v>
      </c>
      <c r="G2952" s="134">
        <v>26</v>
      </c>
      <c r="H2952" s="171">
        <f>IFERROR((Table5[[#This Row],[_202340]]-Table5[[#This Row],[_201940]])/Table5[[#This Row],[_201940]]*1,"")</f>
        <v>0.44444444444444442</v>
      </c>
    </row>
    <row r="2953" spans="1:8">
      <c r="A2953" s="132">
        <v>221184</v>
      </c>
      <c r="B2953" s="134" t="s">
        <v>1143</v>
      </c>
      <c r="C2953" s="134">
        <v>59</v>
      </c>
      <c r="D2953" s="134">
        <v>76</v>
      </c>
      <c r="E2953" s="134">
        <v>81</v>
      </c>
      <c r="F2953" s="134">
        <v>92</v>
      </c>
      <c r="G2953" s="134">
        <v>67</v>
      </c>
      <c r="H2953" s="171">
        <f>IFERROR((Table5[[#This Row],[_202340]]-Table5[[#This Row],[_201940]])/Table5[[#This Row],[_201940]]*1,"")</f>
        <v>0.13559322033898305</v>
      </c>
    </row>
    <row r="2954" spans="1:8" ht="28.5">
      <c r="A2954" s="132">
        <v>221184</v>
      </c>
      <c r="B2954" s="134" t="s">
        <v>1166</v>
      </c>
      <c r="C2954" s="134">
        <v>109</v>
      </c>
      <c r="D2954" s="134">
        <v>155</v>
      </c>
      <c r="E2954" s="134">
        <v>137</v>
      </c>
      <c r="F2954" s="134">
        <v>160</v>
      </c>
      <c r="G2954" s="134">
        <v>125</v>
      </c>
      <c r="H2954" s="171">
        <f>IFERROR((Table5[[#This Row],[_202340]]-Table5[[#This Row],[_201940]])/Table5[[#This Row],[_201940]]*1,"")</f>
        <v>0.14678899082568808</v>
      </c>
    </row>
    <row r="2955" spans="1:8" ht="28.5">
      <c r="A2955" s="132">
        <v>221184</v>
      </c>
      <c r="B2955" s="134" t="s">
        <v>1167</v>
      </c>
      <c r="C2955" s="134" t="s">
        <v>129</v>
      </c>
      <c r="D2955" s="134" t="s">
        <v>129</v>
      </c>
      <c r="E2955" s="134" t="s">
        <v>129</v>
      </c>
      <c r="F2955" s="134" t="s">
        <v>129</v>
      </c>
      <c r="G2955" s="134" t="s">
        <v>129</v>
      </c>
      <c r="H2955" s="171" t="str">
        <f>IFERROR((Table5[[#This Row],[_202340]]-Table5[[#This Row],[_201940]])/Table5[[#This Row],[_201940]]*1,"")</f>
        <v/>
      </c>
    </row>
    <row r="2956" spans="1:8">
      <c r="A2956" s="132">
        <v>221184</v>
      </c>
      <c r="B2956" s="134" t="s">
        <v>1146</v>
      </c>
      <c r="C2956" s="134">
        <v>168</v>
      </c>
      <c r="D2956" s="134">
        <v>231</v>
      </c>
      <c r="E2956" s="134">
        <v>218</v>
      </c>
      <c r="F2956" s="134">
        <v>252</v>
      </c>
      <c r="G2956" s="134">
        <v>192</v>
      </c>
      <c r="H2956" s="171">
        <f>IFERROR((Table5[[#This Row],[_202340]]-Table5[[#This Row],[_201940]])/Table5[[#This Row],[_201940]]*1,"")</f>
        <v>0.14285714285714285</v>
      </c>
    </row>
    <row r="2957" spans="1:8" ht="28.5">
      <c r="A2957" s="132">
        <v>221184</v>
      </c>
      <c r="B2957" s="134" t="s">
        <v>1147</v>
      </c>
      <c r="C2957" s="134">
        <v>10</v>
      </c>
      <c r="D2957" s="134">
        <v>14</v>
      </c>
      <c r="E2957" s="134">
        <v>9</v>
      </c>
      <c r="F2957" s="134">
        <v>6</v>
      </c>
      <c r="G2957" s="134">
        <v>7</v>
      </c>
      <c r="H2957" s="171">
        <f>IFERROR((Table5[[#This Row],[_202340]]-Table5[[#This Row],[_201940]])/Table5[[#This Row],[_201940]]*1,"")</f>
        <v>-0.3</v>
      </c>
    </row>
    <row r="2958" spans="1:8" ht="28.5">
      <c r="A2958" s="132">
        <v>221184</v>
      </c>
      <c r="B2958" s="134" t="s">
        <v>1148</v>
      </c>
      <c r="C2958" s="134">
        <v>170</v>
      </c>
      <c r="D2958" s="134">
        <v>147</v>
      </c>
      <c r="E2958" s="134">
        <v>151</v>
      </c>
      <c r="F2958" s="134">
        <v>345</v>
      </c>
      <c r="G2958" s="134">
        <v>256</v>
      </c>
      <c r="H2958" s="171">
        <f>IFERROR((Table5[[#This Row],[_202340]]-Table5[[#This Row],[_201940]])/Table5[[#This Row],[_201940]]*1,"")</f>
        <v>0.50588235294117645</v>
      </c>
    </row>
    <row r="2959" spans="1:8" ht="28.5">
      <c r="A2959" s="132">
        <v>221184</v>
      </c>
      <c r="B2959" s="134" t="s">
        <v>1149</v>
      </c>
      <c r="C2959" s="134">
        <v>584</v>
      </c>
      <c r="D2959" s="134">
        <v>551</v>
      </c>
      <c r="E2959" s="134">
        <v>560</v>
      </c>
      <c r="F2959" s="134">
        <v>354</v>
      </c>
      <c r="G2959" s="134">
        <v>239</v>
      </c>
      <c r="H2959" s="171">
        <f>IFERROR((Table5[[#This Row],[_202340]]-Table5[[#This Row],[_201940]])/Table5[[#This Row],[_201940]]*1,"")</f>
        <v>-0.59075342465753422</v>
      </c>
    </row>
    <row r="2960" spans="1:8" ht="28.5">
      <c r="A2960" s="132">
        <v>221184</v>
      </c>
      <c r="B2960" s="134" t="s">
        <v>1150</v>
      </c>
      <c r="C2960" s="134">
        <v>764</v>
      </c>
      <c r="D2960" s="134">
        <v>712</v>
      </c>
      <c r="E2960" s="134">
        <v>720</v>
      </c>
      <c r="F2960" s="134">
        <v>705</v>
      </c>
      <c r="G2960" s="134">
        <v>502</v>
      </c>
      <c r="H2960" s="171">
        <f>IFERROR((Table5[[#This Row],[_202340]]-Table5[[#This Row],[_201940]])/Table5[[#This Row],[_201940]]*1,"")</f>
        <v>-0.34293193717277487</v>
      </c>
    </row>
    <row r="2961" spans="1:8">
      <c r="A2961" s="132">
        <v>221184</v>
      </c>
      <c r="B2961" s="134" t="s">
        <v>1151</v>
      </c>
      <c r="C2961" s="134">
        <v>18</v>
      </c>
      <c r="D2961" s="134">
        <v>24</v>
      </c>
      <c r="E2961" s="134">
        <v>23</v>
      </c>
      <c r="F2961" s="134">
        <v>26</v>
      </c>
      <c r="G2961" s="134">
        <v>28</v>
      </c>
      <c r="H2961" s="171">
        <f>IFERROR((Table5[[#This Row],[_202340]]-Table5[[#This Row],[_201940]])/Table5[[#This Row],[_201940]]*1,"")</f>
        <v>0.55555555555555558</v>
      </c>
    </row>
    <row r="2962" spans="1:8" ht="28.5">
      <c r="A2962" s="132">
        <v>221184</v>
      </c>
      <c r="B2962" s="134" t="s">
        <v>1152</v>
      </c>
      <c r="C2962" s="134">
        <v>19</v>
      </c>
      <c r="D2962" s="134">
        <v>17</v>
      </c>
      <c r="E2962" s="134">
        <v>17</v>
      </c>
      <c r="F2962" s="134">
        <v>37</v>
      </c>
      <c r="G2962" s="134">
        <v>38</v>
      </c>
      <c r="H2962" s="171">
        <f>IFERROR((Table5[[#This Row],[_202340]]-Table5[[#This Row],[_201940]])/Table5[[#This Row],[_201940]]*1,"")</f>
        <v>1</v>
      </c>
    </row>
    <row r="2963" spans="1:8" ht="28.5">
      <c r="A2963" s="132">
        <v>221184</v>
      </c>
      <c r="B2963" s="134" t="s">
        <v>1153</v>
      </c>
      <c r="C2963" s="134">
        <v>1</v>
      </c>
      <c r="D2963" s="134">
        <v>1</v>
      </c>
      <c r="E2963" s="134">
        <v>1</v>
      </c>
      <c r="F2963" s="134">
        <v>1</v>
      </c>
      <c r="G2963" s="134">
        <v>1</v>
      </c>
      <c r="H2963" s="171">
        <f>IFERROR((Table5[[#This Row],[_202340]]-Table5[[#This Row],[_201940]])/Table5[[#This Row],[_201940]]*1,"")</f>
        <v>0</v>
      </c>
    </row>
    <row r="2964" spans="1:8" ht="28.5">
      <c r="A2964" s="132">
        <v>221184</v>
      </c>
      <c r="B2964" s="134" t="s">
        <v>1154</v>
      </c>
      <c r="C2964" s="134">
        <v>18</v>
      </c>
      <c r="D2964" s="134">
        <v>16</v>
      </c>
      <c r="E2964" s="134">
        <v>16</v>
      </c>
      <c r="F2964" s="134">
        <v>36</v>
      </c>
      <c r="G2964" s="134">
        <v>37</v>
      </c>
      <c r="H2964" s="171">
        <f>IFERROR((Table5[[#This Row],[_202340]]-Table5[[#This Row],[_201940]])/Table5[[#This Row],[_201940]]*1,"")</f>
        <v>1.0555555555555556</v>
      </c>
    </row>
    <row r="2965" spans="1:8" ht="28.5">
      <c r="A2965" s="132">
        <v>221184</v>
      </c>
      <c r="B2965" s="134" t="s">
        <v>1155</v>
      </c>
      <c r="C2965" s="134">
        <v>63</v>
      </c>
      <c r="D2965" s="134">
        <v>58</v>
      </c>
      <c r="E2965" s="134">
        <v>60</v>
      </c>
      <c r="F2965" s="134">
        <v>37</v>
      </c>
      <c r="G2965" s="134">
        <v>34</v>
      </c>
      <c r="H2965" s="171">
        <f>IFERROR((Table5[[#This Row],[_202340]]-Table5[[#This Row],[_201940]])/Table5[[#This Row],[_201940]]*1,"")</f>
        <v>-0.46031746031746029</v>
      </c>
    </row>
    <row r="2966" spans="1:8">
      <c r="A2966" s="132">
        <v>221397</v>
      </c>
      <c r="B2966" s="134" t="s">
        <v>1179</v>
      </c>
      <c r="C2966" s="134">
        <v>369</v>
      </c>
      <c r="D2966" s="134">
        <v>337</v>
      </c>
      <c r="E2966" s="134">
        <v>386</v>
      </c>
      <c r="F2966" s="134">
        <v>382</v>
      </c>
      <c r="G2966" s="134">
        <v>322</v>
      </c>
      <c r="H2966" s="171">
        <f>IFERROR((Table5[[#This Row],[_202340]]-Table5[[#This Row],[_201940]])/Table5[[#This Row],[_201940]]*1,"")</f>
        <v>-0.12737127371273713</v>
      </c>
    </row>
    <row r="2967" spans="1:8">
      <c r="A2967" s="132">
        <v>221397</v>
      </c>
      <c r="B2967" s="134" t="s">
        <v>1131</v>
      </c>
      <c r="C2967" s="134">
        <v>0</v>
      </c>
      <c r="D2967" s="134">
        <v>0</v>
      </c>
      <c r="E2967" s="134">
        <v>0</v>
      </c>
      <c r="F2967" s="134">
        <v>0</v>
      </c>
      <c r="G2967" s="134">
        <v>0</v>
      </c>
      <c r="H2967" s="171" t="str">
        <f>IFERROR((Table5[[#This Row],[_202340]]-Table5[[#This Row],[_201940]])/Table5[[#This Row],[_201940]]*1,"")</f>
        <v/>
      </c>
    </row>
    <row r="2968" spans="1:8">
      <c r="A2968" s="132">
        <v>221397</v>
      </c>
      <c r="B2968" s="134" t="s">
        <v>1132</v>
      </c>
      <c r="C2968" s="134">
        <v>369</v>
      </c>
      <c r="D2968" s="134">
        <v>337</v>
      </c>
      <c r="E2968" s="134">
        <v>386</v>
      </c>
      <c r="F2968" s="134">
        <v>382</v>
      </c>
      <c r="G2968" s="134">
        <v>322</v>
      </c>
      <c r="H2968" s="171">
        <f>IFERROR((Table5[[#This Row],[_202340]]-Table5[[#This Row],[_201940]])/Table5[[#This Row],[_201940]]*1,"")</f>
        <v>-0.12737127371273713</v>
      </c>
    </row>
    <row r="2969" spans="1:8">
      <c r="A2969" s="132">
        <v>221397</v>
      </c>
      <c r="B2969" s="134" t="s">
        <v>1133</v>
      </c>
      <c r="C2969" s="134">
        <v>2</v>
      </c>
      <c r="D2969" s="134">
        <v>5</v>
      </c>
      <c r="E2969" s="134">
        <v>4</v>
      </c>
      <c r="F2969" s="134">
        <v>3</v>
      </c>
      <c r="G2969" s="134">
        <v>3</v>
      </c>
      <c r="H2969" s="171">
        <f>IFERROR((Table5[[#This Row],[_202340]]-Table5[[#This Row],[_201940]])/Table5[[#This Row],[_201940]]*1,"")</f>
        <v>0.5</v>
      </c>
    </row>
    <row r="2970" spans="1:8" ht="28.5">
      <c r="A2970" s="132">
        <v>221397</v>
      </c>
      <c r="B2970" s="134" t="s">
        <v>1162</v>
      </c>
      <c r="C2970" s="134">
        <v>73</v>
      </c>
      <c r="D2970" s="134">
        <v>90</v>
      </c>
      <c r="E2970" s="134">
        <v>83</v>
      </c>
      <c r="F2970" s="134">
        <v>103</v>
      </c>
      <c r="G2970" s="134">
        <v>82</v>
      </c>
      <c r="H2970" s="171">
        <f>IFERROR((Table5[[#This Row],[_202340]]-Table5[[#This Row],[_201940]])/Table5[[#This Row],[_201940]]*1,"")</f>
        <v>0.12328767123287671</v>
      </c>
    </row>
    <row r="2971" spans="1:8" ht="28.5">
      <c r="A2971" s="132">
        <v>221397</v>
      </c>
      <c r="B2971" s="134" t="s">
        <v>1163</v>
      </c>
      <c r="C2971" s="134" t="s">
        <v>129</v>
      </c>
      <c r="D2971" s="134" t="s">
        <v>129</v>
      </c>
      <c r="E2971" s="134" t="s">
        <v>129</v>
      </c>
      <c r="F2971" s="134" t="s">
        <v>129</v>
      </c>
      <c r="G2971" s="134" t="s">
        <v>129</v>
      </c>
      <c r="H2971" s="171" t="str">
        <f>IFERROR((Table5[[#This Row],[_202340]]-Table5[[#This Row],[_201940]])/Table5[[#This Row],[_201940]]*1,"")</f>
        <v/>
      </c>
    </row>
    <row r="2972" spans="1:8">
      <c r="A2972" s="132">
        <v>221397</v>
      </c>
      <c r="B2972" s="134" t="s">
        <v>1136</v>
      </c>
      <c r="C2972" s="134">
        <v>75</v>
      </c>
      <c r="D2972" s="134">
        <v>95</v>
      </c>
      <c r="E2972" s="134">
        <v>87</v>
      </c>
      <c r="F2972" s="134">
        <v>106</v>
      </c>
      <c r="G2972" s="134">
        <v>85</v>
      </c>
      <c r="H2972" s="171">
        <f>IFERROR((Table5[[#This Row],[_202340]]-Table5[[#This Row],[_201940]])/Table5[[#This Row],[_201940]]*1,"")</f>
        <v>0.13333333333333333</v>
      </c>
    </row>
    <row r="2973" spans="1:8">
      <c r="A2973" s="132">
        <v>221397</v>
      </c>
      <c r="B2973" s="134" t="s">
        <v>1137</v>
      </c>
      <c r="C2973" s="134">
        <v>20</v>
      </c>
      <c r="D2973" s="134">
        <v>28</v>
      </c>
      <c r="E2973" s="134">
        <v>23</v>
      </c>
      <c r="F2973" s="134">
        <v>28</v>
      </c>
      <c r="G2973" s="134">
        <v>26</v>
      </c>
      <c r="H2973" s="171">
        <f>IFERROR((Table5[[#This Row],[_202340]]-Table5[[#This Row],[_201940]])/Table5[[#This Row],[_201940]]*1,"")</f>
        <v>0.3</v>
      </c>
    </row>
    <row r="2974" spans="1:8">
      <c r="A2974" s="132">
        <v>221397</v>
      </c>
      <c r="B2974" s="134" t="s">
        <v>1138</v>
      </c>
      <c r="C2974" s="134">
        <v>3</v>
      </c>
      <c r="D2974" s="134">
        <v>5</v>
      </c>
      <c r="E2974" s="134">
        <v>4</v>
      </c>
      <c r="F2974" s="134">
        <v>4</v>
      </c>
      <c r="G2974" s="134">
        <v>2</v>
      </c>
      <c r="H2974" s="171">
        <f>IFERROR((Table5[[#This Row],[_202340]]-Table5[[#This Row],[_201940]])/Table5[[#This Row],[_201940]]*1,"")</f>
        <v>-0.33333333333333331</v>
      </c>
    </row>
    <row r="2975" spans="1:8" ht="28.5">
      <c r="A2975" s="132">
        <v>221397</v>
      </c>
      <c r="B2975" s="134" t="s">
        <v>1164</v>
      </c>
      <c r="C2975" s="134">
        <v>80</v>
      </c>
      <c r="D2975" s="134">
        <v>97</v>
      </c>
      <c r="E2975" s="134">
        <v>98</v>
      </c>
      <c r="F2975" s="134">
        <v>117</v>
      </c>
      <c r="G2975" s="134">
        <v>94</v>
      </c>
      <c r="H2975" s="171">
        <f>IFERROR((Table5[[#This Row],[_202340]]-Table5[[#This Row],[_201940]])/Table5[[#This Row],[_201940]]*1,"")</f>
        <v>0.17499999999999999</v>
      </c>
    </row>
    <row r="2976" spans="1:8" ht="28.5">
      <c r="A2976" s="132">
        <v>221397</v>
      </c>
      <c r="B2976" s="134" t="s">
        <v>1165</v>
      </c>
      <c r="C2976" s="134" t="s">
        <v>129</v>
      </c>
      <c r="D2976" s="134" t="s">
        <v>129</v>
      </c>
      <c r="E2976" s="134" t="s">
        <v>129</v>
      </c>
      <c r="F2976" s="134" t="s">
        <v>129</v>
      </c>
      <c r="G2976" s="134" t="s">
        <v>129</v>
      </c>
      <c r="H2976" s="171" t="str">
        <f>IFERROR((Table5[[#This Row],[_202340]]-Table5[[#This Row],[_201940]])/Table5[[#This Row],[_201940]]*1,"")</f>
        <v/>
      </c>
    </row>
    <row r="2977" spans="1:8">
      <c r="A2977" s="132">
        <v>221397</v>
      </c>
      <c r="B2977" s="134" t="s">
        <v>1141</v>
      </c>
      <c r="C2977" s="134">
        <v>83</v>
      </c>
      <c r="D2977" s="134">
        <v>102</v>
      </c>
      <c r="E2977" s="134">
        <v>102</v>
      </c>
      <c r="F2977" s="134">
        <v>121</v>
      </c>
      <c r="G2977" s="134">
        <v>96</v>
      </c>
      <c r="H2977" s="171">
        <f>IFERROR((Table5[[#This Row],[_202340]]-Table5[[#This Row],[_201940]])/Table5[[#This Row],[_201940]]*1,"")</f>
        <v>0.15662650602409639</v>
      </c>
    </row>
    <row r="2978" spans="1:8">
      <c r="A2978" s="132">
        <v>221397</v>
      </c>
      <c r="B2978" s="134" t="s">
        <v>1142</v>
      </c>
      <c r="C2978" s="134">
        <v>22</v>
      </c>
      <c r="D2978" s="134">
        <v>30</v>
      </c>
      <c r="E2978" s="134">
        <v>26</v>
      </c>
      <c r="F2978" s="134">
        <v>32</v>
      </c>
      <c r="G2978" s="134">
        <v>30</v>
      </c>
      <c r="H2978" s="171">
        <f>IFERROR((Table5[[#This Row],[_202340]]-Table5[[#This Row],[_201940]])/Table5[[#This Row],[_201940]]*1,"")</f>
        <v>0.36363636363636365</v>
      </c>
    </row>
    <row r="2979" spans="1:8">
      <c r="A2979" s="132">
        <v>221397</v>
      </c>
      <c r="B2979" s="134" t="s">
        <v>1143</v>
      </c>
      <c r="C2979" s="134">
        <v>4</v>
      </c>
      <c r="D2979" s="134">
        <v>5</v>
      </c>
      <c r="E2979" s="134">
        <v>4</v>
      </c>
      <c r="F2979" s="134">
        <v>4</v>
      </c>
      <c r="G2979" s="134">
        <v>2</v>
      </c>
      <c r="H2979" s="171">
        <f>IFERROR((Table5[[#This Row],[_202340]]-Table5[[#This Row],[_201940]])/Table5[[#This Row],[_201940]]*1,"")</f>
        <v>-0.5</v>
      </c>
    </row>
    <row r="2980" spans="1:8" ht="28.5">
      <c r="A2980" s="132">
        <v>221397</v>
      </c>
      <c r="B2980" s="134" t="s">
        <v>1166</v>
      </c>
      <c r="C2980" s="134">
        <v>82</v>
      </c>
      <c r="D2980" s="134">
        <v>100</v>
      </c>
      <c r="E2980" s="134">
        <v>103</v>
      </c>
      <c r="F2980" s="134">
        <v>122</v>
      </c>
      <c r="G2980" s="134">
        <v>99</v>
      </c>
      <c r="H2980" s="171">
        <f>IFERROR((Table5[[#This Row],[_202340]]-Table5[[#This Row],[_201940]])/Table5[[#This Row],[_201940]]*1,"")</f>
        <v>0.2073170731707317</v>
      </c>
    </row>
    <row r="2981" spans="1:8" ht="28.5">
      <c r="A2981" s="132">
        <v>221397</v>
      </c>
      <c r="B2981" s="134" t="s">
        <v>1167</v>
      </c>
      <c r="C2981" s="134" t="s">
        <v>129</v>
      </c>
      <c r="D2981" s="134" t="s">
        <v>129</v>
      </c>
      <c r="E2981" s="134" t="s">
        <v>129</v>
      </c>
      <c r="F2981" s="134" t="s">
        <v>129</v>
      </c>
      <c r="G2981" s="134" t="s">
        <v>129</v>
      </c>
      <c r="H2981" s="171" t="str">
        <f>IFERROR((Table5[[#This Row],[_202340]]-Table5[[#This Row],[_201940]])/Table5[[#This Row],[_201940]]*1,"")</f>
        <v/>
      </c>
    </row>
    <row r="2982" spans="1:8">
      <c r="A2982" s="132">
        <v>221397</v>
      </c>
      <c r="B2982" s="134" t="s">
        <v>1146</v>
      </c>
      <c r="C2982" s="134">
        <v>86</v>
      </c>
      <c r="D2982" s="134">
        <v>105</v>
      </c>
      <c r="E2982" s="134">
        <v>107</v>
      </c>
      <c r="F2982" s="134">
        <v>126</v>
      </c>
      <c r="G2982" s="134">
        <v>101</v>
      </c>
      <c r="H2982" s="171">
        <f>IFERROR((Table5[[#This Row],[_202340]]-Table5[[#This Row],[_201940]])/Table5[[#This Row],[_201940]]*1,"")</f>
        <v>0.1744186046511628</v>
      </c>
    </row>
    <row r="2983" spans="1:8" ht="28.5">
      <c r="A2983" s="132">
        <v>221397</v>
      </c>
      <c r="B2983" s="134" t="s">
        <v>1147</v>
      </c>
      <c r="C2983" s="134">
        <v>5</v>
      </c>
      <c r="D2983" s="134">
        <v>5</v>
      </c>
      <c r="E2983" s="134">
        <v>3</v>
      </c>
      <c r="F2983" s="134">
        <v>1</v>
      </c>
      <c r="G2983" s="134">
        <v>2</v>
      </c>
      <c r="H2983" s="171">
        <f>IFERROR((Table5[[#This Row],[_202340]]-Table5[[#This Row],[_201940]])/Table5[[#This Row],[_201940]]*1,"")</f>
        <v>-0.6</v>
      </c>
    </row>
    <row r="2984" spans="1:8" ht="28.5">
      <c r="A2984" s="132">
        <v>221397</v>
      </c>
      <c r="B2984" s="134" t="s">
        <v>1148</v>
      </c>
      <c r="C2984" s="134">
        <v>56</v>
      </c>
      <c r="D2984" s="134">
        <v>40</v>
      </c>
      <c r="E2984" s="134">
        <v>33</v>
      </c>
      <c r="F2984" s="134">
        <v>119</v>
      </c>
      <c r="G2984" s="134">
        <v>98</v>
      </c>
      <c r="H2984" s="171">
        <f>IFERROR((Table5[[#This Row],[_202340]]-Table5[[#This Row],[_201940]])/Table5[[#This Row],[_201940]]*1,"")</f>
        <v>0.75</v>
      </c>
    </row>
    <row r="2985" spans="1:8" ht="28.5">
      <c r="A2985" s="132">
        <v>221397</v>
      </c>
      <c r="B2985" s="134" t="s">
        <v>1149</v>
      </c>
      <c r="C2985" s="134">
        <v>222</v>
      </c>
      <c r="D2985" s="134">
        <v>187</v>
      </c>
      <c r="E2985" s="134">
        <v>243</v>
      </c>
      <c r="F2985" s="134">
        <v>136</v>
      </c>
      <c r="G2985" s="134">
        <v>121</v>
      </c>
      <c r="H2985" s="171">
        <f>IFERROR((Table5[[#This Row],[_202340]]-Table5[[#This Row],[_201940]])/Table5[[#This Row],[_201940]]*1,"")</f>
        <v>-0.45495495495495497</v>
      </c>
    </row>
    <row r="2986" spans="1:8" ht="28.5">
      <c r="A2986" s="132">
        <v>221397</v>
      </c>
      <c r="B2986" s="134" t="s">
        <v>1150</v>
      </c>
      <c r="C2986" s="134">
        <v>283</v>
      </c>
      <c r="D2986" s="134">
        <v>232</v>
      </c>
      <c r="E2986" s="134">
        <v>279</v>
      </c>
      <c r="F2986" s="134">
        <v>256</v>
      </c>
      <c r="G2986" s="134">
        <v>221</v>
      </c>
      <c r="H2986" s="171">
        <f>IFERROR((Table5[[#This Row],[_202340]]-Table5[[#This Row],[_201940]])/Table5[[#This Row],[_201940]]*1,"")</f>
        <v>-0.21908127208480566</v>
      </c>
    </row>
    <row r="2987" spans="1:8">
      <c r="A2987" s="132">
        <v>221397</v>
      </c>
      <c r="B2987" s="134" t="s">
        <v>1151</v>
      </c>
      <c r="C2987" s="134">
        <v>23</v>
      </c>
      <c r="D2987" s="134">
        <v>31</v>
      </c>
      <c r="E2987" s="134">
        <v>28</v>
      </c>
      <c r="F2987" s="134">
        <v>33</v>
      </c>
      <c r="G2987" s="134">
        <v>31</v>
      </c>
      <c r="H2987" s="171">
        <f>IFERROR((Table5[[#This Row],[_202340]]-Table5[[#This Row],[_201940]])/Table5[[#This Row],[_201940]]*1,"")</f>
        <v>0.34782608695652173</v>
      </c>
    </row>
    <row r="2988" spans="1:8" ht="28.5">
      <c r="A2988" s="132">
        <v>221397</v>
      </c>
      <c r="B2988" s="134" t="s">
        <v>1152</v>
      </c>
      <c r="C2988" s="134">
        <v>17</v>
      </c>
      <c r="D2988" s="134">
        <v>13</v>
      </c>
      <c r="E2988" s="134">
        <v>9</v>
      </c>
      <c r="F2988" s="134">
        <v>31</v>
      </c>
      <c r="G2988" s="134">
        <v>31</v>
      </c>
      <c r="H2988" s="171">
        <f>IFERROR((Table5[[#This Row],[_202340]]-Table5[[#This Row],[_201940]])/Table5[[#This Row],[_201940]]*1,"")</f>
        <v>0.82352941176470584</v>
      </c>
    </row>
    <row r="2989" spans="1:8" ht="28.5">
      <c r="A2989" s="132">
        <v>221397</v>
      </c>
      <c r="B2989" s="134" t="s">
        <v>1153</v>
      </c>
      <c r="C2989" s="134">
        <v>1</v>
      </c>
      <c r="D2989" s="134">
        <v>1</v>
      </c>
      <c r="E2989" s="134">
        <v>1</v>
      </c>
      <c r="F2989" s="134">
        <v>0</v>
      </c>
      <c r="G2989" s="134">
        <v>1</v>
      </c>
      <c r="H2989" s="171">
        <f>IFERROR((Table5[[#This Row],[_202340]]-Table5[[#This Row],[_201940]])/Table5[[#This Row],[_201940]]*1,"")</f>
        <v>0</v>
      </c>
    </row>
    <row r="2990" spans="1:8" ht="28.5">
      <c r="A2990" s="132">
        <v>221397</v>
      </c>
      <c r="B2990" s="134" t="s">
        <v>1154</v>
      </c>
      <c r="C2990" s="134">
        <v>15</v>
      </c>
      <c r="D2990" s="134">
        <v>12</v>
      </c>
      <c r="E2990" s="134">
        <v>9</v>
      </c>
      <c r="F2990" s="134">
        <v>31</v>
      </c>
      <c r="G2990" s="134">
        <v>30</v>
      </c>
      <c r="H2990" s="171">
        <f>IFERROR((Table5[[#This Row],[_202340]]-Table5[[#This Row],[_201940]])/Table5[[#This Row],[_201940]]*1,"")</f>
        <v>1</v>
      </c>
    </row>
    <row r="2991" spans="1:8" ht="28.5">
      <c r="A2991" s="132">
        <v>221397</v>
      </c>
      <c r="B2991" s="134" t="s">
        <v>1155</v>
      </c>
      <c r="C2991" s="134">
        <v>60</v>
      </c>
      <c r="D2991" s="134">
        <v>55</v>
      </c>
      <c r="E2991" s="134">
        <v>63</v>
      </c>
      <c r="F2991" s="134">
        <v>36</v>
      </c>
      <c r="G2991" s="134">
        <v>38</v>
      </c>
      <c r="H2991" s="171">
        <f>IFERROR((Table5[[#This Row],[_202340]]-Table5[[#This Row],[_201940]])/Table5[[#This Row],[_201940]]*1,"")</f>
        <v>-0.36666666666666664</v>
      </c>
    </row>
    <row r="2992" spans="1:8">
      <c r="A2992" s="132">
        <v>221485</v>
      </c>
      <c r="B2992" s="134" t="s">
        <v>1179</v>
      </c>
      <c r="C2992" s="134">
        <v>1359</v>
      </c>
      <c r="D2992" s="134">
        <v>1208</v>
      </c>
      <c r="E2992" s="134">
        <v>957</v>
      </c>
      <c r="F2992" s="134">
        <v>760</v>
      </c>
      <c r="G2992" s="134">
        <v>440</v>
      </c>
      <c r="H2992" s="171">
        <f>IFERROR((Table5[[#This Row],[_202340]]-Table5[[#This Row],[_201940]])/Table5[[#This Row],[_201940]]*1,"")</f>
        <v>-0.67623252391464317</v>
      </c>
    </row>
    <row r="2993" spans="1:8">
      <c r="A2993" s="132">
        <v>221485</v>
      </c>
      <c r="B2993" s="134" t="s">
        <v>1131</v>
      </c>
      <c r="C2993" s="134">
        <v>0</v>
      </c>
      <c r="D2993" s="134">
        <v>0</v>
      </c>
      <c r="E2993" s="134">
        <v>0</v>
      </c>
      <c r="F2993" s="134">
        <v>0</v>
      </c>
      <c r="G2993" s="134">
        <v>0</v>
      </c>
      <c r="H2993" s="171" t="str">
        <f>IFERROR((Table5[[#This Row],[_202340]]-Table5[[#This Row],[_201940]])/Table5[[#This Row],[_201940]]*1,"")</f>
        <v/>
      </c>
    </row>
    <row r="2994" spans="1:8">
      <c r="A2994" s="132">
        <v>221485</v>
      </c>
      <c r="B2994" s="134" t="s">
        <v>1132</v>
      </c>
      <c r="C2994" s="134">
        <v>1359</v>
      </c>
      <c r="D2994" s="134">
        <v>1208</v>
      </c>
      <c r="E2994" s="134">
        <v>957</v>
      </c>
      <c r="F2994" s="134">
        <v>760</v>
      </c>
      <c r="G2994" s="134">
        <v>440</v>
      </c>
      <c r="H2994" s="171">
        <f>IFERROR((Table5[[#This Row],[_202340]]-Table5[[#This Row],[_201940]])/Table5[[#This Row],[_201940]]*1,"")</f>
        <v>-0.67623252391464317</v>
      </c>
    </row>
    <row r="2995" spans="1:8">
      <c r="A2995" s="132">
        <v>221485</v>
      </c>
      <c r="B2995" s="134" t="s">
        <v>1133</v>
      </c>
      <c r="C2995" s="134">
        <v>19</v>
      </c>
      <c r="D2995" s="134">
        <v>13</v>
      </c>
      <c r="E2995" s="134">
        <v>13</v>
      </c>
      <c r="F2995" s="134">
        <v>5</v>
      </c>
      <c r="G2995" s="134">
        <v>6</v>
      </c>
      <c r="H2995" s="171">
        <f>IFERROR((Table5[[#This Row],[_202340]]-Table5[[#This Row],[_201940]])/Table5[[#This Row],[_201940]]*1,"")</f>
        <v>-0.68421052631578949</v>
      </c>
    </row>
    <row r="2996" spans="1:8" ht="28.5">
      <c r="A2996" s="132">
        <v>221485</v>
      </c>
      <c r="B2996" s="134" t="s">
        <v>1162</v>
      </c>
      <c r="C2996" s="134">
        <v>86</v>
      </c>
      <c r="D2996" s="134">
        <v>89</v>
      </c>
      <c r="E2996" s="134">
        <v>61</v>
      </c>
      <c r="F2996" s="134">
        <v>63</v>
      </c>
      <c r="G2996" s="134">
        <v>55</v>
      </c>
      <c r="H2996" s="171">
        <f>IFERROR((Table5[[#This Row],[_202340]]-Table5[[#This Row],[_201940]])/Table5[[#This Row],[_201940]]*1,"")</f>
        <v>-0.36046511627906974</v>
      </c>
    </row>
    <row r="2997" spans="1:8" ht="28.5">
      <c r="A2997" s="132">
        <v>221485</v>
      </c>
      <c r="B2997" s="134" t="s">
        <v>1163</v>
      </c>
      <c r="C2997" s="134" t="s">
        <v>129</v>
      </c>
      <c r="D2997" s="134" t="s">
        <v>129</v>
      </c>
      <c r="E2997" s="134" t="s">
        <v>129</v>
      </c>
      <c r="F2997" s="134" t="s">
        <v>129</v>
      </c>
      <c r="G2997" s="134" t="s">
        <v>129</v>
      </c>
      <c r="H2997" s="171" t="str">
        <f>IFERROR((Table5[[#This Row],[_202340]]-Table5[[#This Row],[_201940]])/Table5[[#This Row],[_201940]]*1,"")</f>
        <v/>
      </c>
    </row>
    <row r="2998" spans="1:8">
      <c r="A2998" s="132">
        <v>221485</v>
      </c>
      <c r="B2998" s="134" t="s">
        <v>1136</v>
      </c>
      <c r="C2998" s="134">
        <v>105</v>
      </c>
      <c r="D2998" s="134">
        <v>102</v>
      </c>
      <c r="E2998" s="134">
        <v>74</v>
      </c>
      <c r="F2998" s="134">
        <v>68</v>
      </c>
      <c r="G2998" s="134">
        <v>61</v>
      </c>
      <c r="H2998" s="171">
        <f>IFERROR((Table5[[#This Row],[_202340]]-Table5[[#This Row],[_201940]])/Table5[[#This Row],[_201940]]*1,"")</f>
        <v>-0.41904761904761906</v>
      </c>
    </row>
    <row r="2999" spans="1:8">
      <c r="A2999" s="132">
        <v>221485</v>
      </c>
      <c r="B2999" s="134" t="s">
        <v>1137</v>
      </c>
      <c r="C2999" s="134">
        <v>8</v>
      </c>
      <c r="D2999" s="134">
        <v>8</v>
      </c>
      <c r="E2999" s="134">
        <v>8</v>
      </c>
      <c r="F2999" s="134">
        <v>9</v>
      </c>
      <c r="G2999" s="134">
        <v>14</v>
      </c>
      <c r="H2999" s="171">
        <f>IFERROR((Table5[[#This Row],[_202340]]-Table5[[#This Row],[_201940]])/Table5[[#This Row],[_201940]]*1,"")</f>
        <v>0.75</v>
      </c>
    </row>
    <row r="3000" spans="1:8">
      <c r="A3000" s="132">
        <v>221485</v>
      </c>
      <c r="B3000" s="134" t="s">
        <v>1138</v>
      </c>
      <c r="C3000" s="134">
        <v>22</v>
      </c>
      <c r="D3000" s="134">
        <v>14</v>
      </c>
      <c r="E3000" s="134">
        <v>15</v>
      </c>
      <c r="F3000" s="134">
        <v>5</v>
      </c>
      <c r="G3000" s="134">
        <v>7</v>
      </c>
      <c r="H3000" s="171">
        <f>IFERROR((Table5[[#This Row],[_202340]]-Table5[[#This Row],[_201940]])/Table5[[#This Row],[_201940]]*1,"")</f>
        <v>-0.68181818181818177</v>
      </c>
    </row>
    <row r="3001" spans="1:8" ht="28.5">
      <c r="A3001" s="132">
        <v>221485</v>
      </c>
      <c r="B3001" s="134" t="s">
        <v>1164</v>
      </c>
      <c r="C3001" s="134">
        <v>113</v>
      </c>
      <c r="D3001" s="134">
        <v>120</v>
      </c>
      <c r="E3001" s="134">
        <v>85</v>
      </c>
      <c r="F3001" s="134">
        <v>81</v>
      </c>
      <c r="G3001" s="134">
        <v>69</v>
      </c>
      <c r="H3001" s="171">
        <f>IFERROR((Table5[[#This Row],[_202340]]-Table5[[#This Row],[_201940]])/Table5[[#This Row],[_201940]]*1,"")</f>
        <v>-0.38938053097345132</v>
      </c>
    </row>
    <row r="3002" spans="1:8" ht="28.5">
      <c r="A3002" s="132">
        <v>221485</v>
      </c>
      <c r="B3002" s="134" t="s">
        <v>1165</v>
      </c>
      <c r="C3002" s="134" t="s">
        <v>129</v>
      </c>
      <c r="D3002" s="134" t="s">
        <v>129</v>
      </c>
      <c r="E3002" s="134" t="s">
        <v>129</v>
      </c>
      <c r="F3002" s="134" t="s">
        <v>129</v>
      </c>
      <c r="G3002" s="134" t="s">
        <v>129</v>
      </c>
      <c r="H3002" s="171" t="str">
        <f>IFERROR((Table5[[#This Row],[_202340]]-Table5[[#This Row],[_201940]])/Table5[[#This Row],[_201940]]*1,"")</f>
        <v/>
      </c>
    </row>
    <row r="3003" spans="1:8">
      <c r="A3003" s="132">
        <v>221485</v>
      </c>
      <c r="B3003" s="134" t="s">
        <v>1141</v>
      </c>
      <c r="C3003" s="134">
        <v>135</v>
      </c>
      <c r="D3003" s="134">
        <v>134</v>
      </c>
      <c r="E3003" s="134">
        <v>100</v>
      </c>
      <c r="F3003" s="134">
        <v>86</v>
      </c>
      <c r="G3003" s="134">
        <v>76</v>
      </c>
      <c r="H3003" s="171">
        <f>IFERROR((Table5[[#This Row],[_202340]]-Table5[[#This Row],[_201940]])/Table5[[#This Row],[_201940]]*1,"")</f>
        <v>-0.43703703703703706</v>
      </c>
    </row>
    <row r="3004" spans="1:8">
      <c r="A3004" s="132">
        <v>221485</v>
      </c>
      <c r="B3004" s="134" t="s">
        <v>1142</v>
      </c>
      <c r="C3004" s="134">
        <v>10</v>
      </c>
      <c r="D3004" s="134">
        <v>11</v>
      </c>
      <c r="E3004" s="134">
        <v>10</v>
      </c>
      <c r="F3004" s="134">
        <v>11</v>
      </c>
      <c r="G3004" s="134">
        <v>17</v>
      </c>
      <c r="H3004" s="171">
        <f>IFERROR((Table5[[#This Row],[_202340]]-Table5[[#This Row],[_201940]])/Table5[[#This Row],[_201940]]*1,"")</f>
        <v>0.7</v>
      </c>
    </row>
    <row r="3005" spans="1:8">
      <c r="A3005" s="132">
        <v>221485</v>
      </c>
      <c r="B3005" s="134" t="s">
        <v>1143</v>
      </c>
      <c r="C3005" s="134">
        <v>23</v>
      </c>
      <c r="D3005" s="134">
        <v>12</v>
      </c>
      <c r="E3005" s="134">
        <v>17</v>
      </c>
      <c r="F3005" s="134">
        <v>5</v>
      </c>
      <c r="G3005" s="134">
        <v>7</v>
      </c>
      <c r="H3005" s="171">
        <f>IFERROR((Table5[[#This Row],[_202340]]-Table5[[#This Row],[_201940]])/Table5[[#This Row],[_201940]]*1,"")</f>
        <v>-0.69565217391304346</v>
      </c>
    </row>
    <row r="3006" spans="1:8" ht="28.5">
      <c r="A3006" s="132">
        <v>221485</v>
      </c>
      <c r="B3006" s="134" t="s">
        <v>1166</v>
      </c>
      <c r="C3006" s="134">
        <v>122</v>
      </c>
      <c r="D3006" s="134">
        <v>132</v>
      </c>
      <c r="E3006" s="134">
        <v>91</v>
      </c>
      <c r="F3006" s="134">
        <v>84</v>
      </c>
      <c r="G3006" s="134">
        <v>72</v>
      </c>
      <c r="H3006" s="171">
        <f>IFERROR((Table5[[#This Row],[_202340]]-Table5[[#This Row],[_201940]])/Table5[[#This Row],[_201940]]*1,"")</f>
        <v>-0.4098360655737705</v>
      </c>
    </row>
    <row r="3007" spans="1:8" ht="28.5">
      <c r="A3007" s="132">
        <v>221485</v>
      </c>
      <c r="B3007" s="134" t="s">
        <v>1167</v>
      </c>
      <c r="C3007" s="134" t="s">
        <v>129</v>
      </c>
      <c r="D3007" s="134" t="s">
        <v>129</v>
      </c>
      <c r="E3007" s="134" t="s">
        <v>129</v>
      </c>
      <c r="F3007" s="134" t="s">
        <v>129</v>
      </c>
      <c r="G3007" s="134" t="s">
        <v>129</v>
      </c>
      <c r="H3007" s="171" t="str">
        <f>IFERROR((Table5[[#This Row],[_202340]]-Table5[[#This Row],[_201940]])/Table5[[#This Row],[_201940]]*1,"")</f>
        <v/>
      </c>
    </row>
    <row r="3008" spans="1:8">
      <c r="A3008" s="132">
        <v>221485</v>
      </c>
      <c r="B3008" s="134" t="s">
        <v>1146</v>
      </c>
      <c r="C3008" s="134">
        <v>145</v>
      </c>
      <c r="D3008" s="134">
        <v>144</v>
      </c>
      <c r="E3008" s="134">
        <v>108</v>
      </c>
      <c r="F3008" s="134">
        <v>89</v>
      </c>
      <c r="G3008" s="134">
        <v>79</v>
      </c>
      <c r="H3008" s="171">
        <f>IFERROR((Table5[[#This Row],[_202340]]-Table5[[#This Row],[_201940]])/Table5[[#This Row],[_201940]]*1,"")</f>
        <v>-0.45517241379310347</v>
      </c>
    </row>
    <row r="3009" spans="1:8" ht="28.5">
      <c r="A3009" s="132">
        <v>221485</v>
      </c>
      <c r="B3009" s="134" t="s">
        <v>1147</v>
      </c>
      <c r="C3009" s="134">
        <v>19</v>
      </c>
      <c r="D3009" s="134">
        <v>19</v>
      </c>
      <c r="E3009" s="134">
        <v>17</v>
      </c>
      <c r="F3009" s="134">
        <v>6</v>
      </c>
      <c r="G3009" s="134">
        <v>5</v>
      </c>
      <c r="H3009" s="171">
        <f>IFERROR((Table5[[#This Row],[_202340]]-Table5[[#This Row],[_201940]])/Table5[[#This Row],[_201940]]*1,"")</f>
        <v>-0.73684210526315785</v>
      </c>
    </row>
    <row r="3010" spans="1:8" ht="28.5">
      <c r="A3010" s="132">
        <v>221485</v>
      </c>
      <c r="B3010" s="134" t="s">
        <v>1148</v>
      </c>
      <c r="C3010" s="134">
        <v>374</v>
      </c>
      <c r="D3010" s="134">
        <v>312</v>
      </c>
      <c r="E3010" s="134">
        <v>250</v>
      </c>
      <c r="F3010" s="134">
        <v>402</v>
      </c>
      <c r="G3010" s="134">
        <v>207</v>
      </c>
      <c r="H3010" s="171">
        <f>IFERROR((Table5[[#This Row],[_202340]]-Table5[[#This Row],[_201940]])/Table5[[#This Row],[_201940]]*1,"")</f>
        <v>-0.446524064171123</v>
      </c>
    </row>
    <row r="3011" spans="1:8" ht="28.5">
      <c r="A3011" s="132">
        <v>221485</v>
      </c>
      <c r="B3011" s="134" t="s">
        <v>1149</v>
      </c>
      <c r="C3011" s="134">
        <v>821</v>
      </c>
      <c r="D3011" s="134">
        <v>733</v>
      </c>
      <c r="E3011" s="134">
        <v>582</v>
      </c>
      <c r="F3011" s="134">
        <v>263</v>
      </c>
      <c r="G3011" s="134">
        <v>149</v>
      </c>
      <c r="H3011" s="171">
        <f>IFERROR((Table5[[#This Row],[_202340]]-Table5[[#This Row],[_201940]])/Table5[[#This Row],[_201940]]*1,"")</f>
        <v>-0.81851400730816082</v>
      </c>
    </row>
    <row r="3012" spans="1:8" ht="28.5">
      <c r="A3012" s="132">
        <v>221485</v>
      </c>
      <c r="B3012" s="134" t="s">
        <v>1150</v>
      </c>
      <c r="C3012" s="134">
        <v>1214</v>
      </c>
      <c r="D3012" s="134">
        <v>1064</v>
      </c>
      <c r="E3012" s="134">
        <v>849</v>
      </c>
      <c r="F3012" s="134">
        <v>671</v>
      </c>
      <c r="G3012" s="134">
        <v>361</v>
      </c>
      <c r="H3012" s="171">
        <f>IFERROR((Table5[[#This Row],[_202340]]-Table5[[#This Row],[_201940]])/Table5[[#This Row],[_201940]]*1,"")</f>
        <v>-0.70263591433278416</v>
      </c>
    </row>
    <row r="3013" spans="1:8">
      <c r="A3013" s="132">
        <v>221485</v>
      </c>
      <c r="B3013" s="134" t="s">
        <v>1151</v>
      </c>
      <c r="C3013" s="134">
        <v>11</v>
      </c>
      <c r="D3013" s="134">
        <v>12</v>
      </c>
      <c r="E3013" s="134">
        <v>11</v>
      </c>
      <c r="F3013" s="134">
        <v>12</v>
      </c>
      <c r="G3013" s="134">
        <v>18</v>
      </c>
      <c r="H3013" s="171">
        <f>IFERROR((Table5[[#This Row],[_202340]]-Table5[[#This Row],[_201940]])/Table5[[#This Row],[_201940]]*1,"")</f>
        <v>0.63636363636363635</v>
      </c>
    </row>
    <row r="3014" spans="1:8" ht="28.5">
      <c r="A3014" s="132">
        <v>221485</v>
      </c>
      <c r="B3014" s="134" t="s">
        <v>1152</v>
      </c>
      <c r="C3014" s="134">
        <v>29</v>
      </c>
      <c r="D3014" s="134">
        <v>27</v>
      </c>
      <c r="E3014" s="134">
        <v>28</v>
      </c>
      <c r="F3014" s="134">
        <v>54</v>
      </c>
      <c r="G3014" s="134">
        <v>48</v>
      </c>
      <c r="H3014" s="171">
        <f>IFERROR((Table5[[#This Row],[_202340]]-Table5[[#This Row],[_201940]])/Table5[[#This Row],[_201940]]*1,"")</f>
        <v>0.65517241379310343</v>
      </c>
    </row>
    <row r="3015" spans="1:8" ht="28.5">
      <c r="A3015" s="132">
        <v>221485</v>
      </c>
      <c r="B3015" s="134" t="s">
        <v>1153</v>
      </c>
      <c r="C3015" s="134">
        <v>1</v>
      </c>
      <c r="D3015" s="134">
        <v>2</v>
      </c>
      <c r="E3015" s="134">
        <v>2</v>
      </c>
      <c r="F3015" s="134">
        <v>1</v>
      </c>
      <c r="G3015" s="134">
        <v>1</v>
      </c>
      <c r="H3015" s="171">
        <f>IFERROR((Table5[[#This Row],[_202340]]-Table5[[#This Row],[_201940]])/Table5[[#This Row],[_201940]]*1,"")</f>
        <v>0</v>
      </c>
    </row>
    <row r="3016" spans="1:8" ht="28.5">
      <c r="A3016" s="132">
        <v>221485</v>
      </c>
      <c r="B3016" s="134" t="s">
        <v>1154</v>
      </c>
      <c r="C3016" s="134">
        <v>28</v>
      </c>
      <c r="D3016" s="134">
        <v>26</v>
      </c>
      <c r="E3016" s="134">
        <v>26</v>
      </c>
      <c r="F3016" s="134">
        <v>53</v>
      </c>
      <c r="G3016" s="134">
        <v>47</v>
      </c>
      <c r="H3016" s="171">
        <f>IFERROR((Table5[[#This Row],[_202340]]-Table5[[#This Row],[_201940]])/Table5[[#This Row],[_201940]]*1,"")</f>
        <v>0.6785714285714286</v>
      </c>
    </row>
    <row r="3017" spans="1:8" ht="28.5">
      <c r="A3017" s="132">
        <v>221485</v>
      </c>
      <c r="B3017" s="134" t="s">
        <v>1155</v>
      </c>
      <c r="C3017" s="134">
        <v>60</v>
      </c>
      <c r="D3017" s="134">
        <v>61</v>
      </c>
      <c r="E3017" s="134">
        <v>61</v>
      </c>
      <c r="F3017" s="134">
        <v>35</v>
      </c>
      <c r="G3017" s="134">
        <v>34</v>
      </c>
      <c r="H3017" s="171">
        <f>IFERROR((Table5[[#This Row],[_202340]]-Table5[[#This Row],[_201940]])/Table5[[#This Row],[_201940]]*1,"")</f>
        <v>-0.43333333333333335</v>
      </c>
    </row>
    <row r="3018" spans="1:8">
      <c r="A3018" s="132">
        <v>221643</v>
      </c>
      <c r="B3018" s="134" t="s">
        <v>1179</v>
      </c>
      <c r="C3018" s="134">
        <v>573</v>
      </c>
      <c r="D3018" s="134">
        <v>580</v>
      </c>
      <c r="E3018" s="134">
        <v>588</v>
      </c>
      <c r="F3018" s="134">
        <v>585</v>
      </c>
      <c r="G3018" s="134">
        <v>591</v>
      </c>
      <c r="H3018" s="171">
        <f>IFERROR((Table5[[#This Row],[_202340]]-Table5[[#This Row],[_201940]])/Table5[[#This Row],[_201940]]*1,"")</f>
        <v>3.1413612565445025E-2</v>
      </c>
    </row>
    <row r="3019" spans="1:8">
      <c r="A3019" s="132">
        <v>221643</v>
      </c>
      <c r="B3019" s="134" t="s">
        <v>1131</v>
      </c>
      <c r="C3019" s="134">
        <v>0</v>
      </c>
      <c r="D3019" s="134">
        <v>0</v>
      </c>
      <c r="E3019" s="134">
        <v>0</v>
      </c>
      <c r="F3019" s="134">
        <v>0</v>
      </c>
      <c r="G3019" s="134">
        <v>0</v>
      </c>
      <c r="H3019" s="171" t="str">
        <f>IFERROR((Table5[[#This Row],[_202340]]-Table5[[#This Row],[_201940]])/Table5[[#This Row],[_201940]]*1,"")</f>
        <v/>
      </c>
    </row>
    <row r="3020" spans="1:8">
      <c r="A3020" s="132">
        <v>221643</v>
      </c>
      <c r="B3020" s="134" t="s">
        <v>1132</v>
      </c>
      <c r="C3020" s="134">
        <v>573</v>
      </c>
      <c r="D3020" s="134">
        <v>580</v>
      </c>
      <c r="E3020" s="134">
        <v>588</v>
      </c>
      <c r="F3020" s="134">
        <v>585</v>
      </c>
      <c r="G3020" s="134">
        <v>591</v>
      </c>
      <c r="H3020" s="171">
        <f>IFERROR((Table5[[#This Row],[_202340]]-Table5[[#This Row],[_201940]])/Table5[[#This Row],[_201940]]*1,"")</f>
        <v>3.1413612565445025E-2</v>
      </c>
    </row>
    <row r="3021" spans="1:8">
      <c r="A3021" s="132">
        <v>221643</v>
      </c>
      <c r="B3021" s="134" t="s">
        <v>1133</v>
      </c>
      <c r="C3021" s="134">
        <v>66</v>
      </c>
      <c r="D3021" s="134">
        <v>19</v>
      </c>
      <c r="E3021" s="134">
        <v>32</v>
      </c>
      <c r="F3021" s="134">
        <v>28</v>
      </c>
      <c r="G3021" s="134">
        <v>33</v>
      </c>
      <c r="H3021" s="171">
        <f>IFERROR((Table5[[#This Row],[_202340]]-Table5[[#This Row],[_201940]])/Table5[[#This Row],[_201940]]*1,"")</f>
        <v>-0.5</v>
      </c>
    </row>
    <row r="3022" spans="1:8" ht="28.5">
      <c r="A3022" s="132">
        <v>221643</v>
      </c>
      <c r="B3022" s="134" t="s">
        <v>1162</v>
      </c>
      <c r="C3022" s="134">
        <v>94</v>
      </c>
      <c r="D3022" s="134">
        <v>106</v>
      </c>
      <c r="E3022" s="134">
        <v>118</v>
      </c>
      <c r="F3022" s="134">
        <v>142</v>
      </c>
      <c r="G3022" s="134">
        <v>126</v>
      </c>
      <c r="H3022" s="171">
        <f>IFERROR((Table5[[#This Row],[_202340]]-Table5[[#This Row],[_201940]])/Table5[[#This Row],[_201940]]*1,"")</f>
        <v>0.34042553191489361</v>
      </c>
    </row>
    <row r="3023" spans="1:8" ht="28.5">
      <c r="A3023" s="132">
        <v>221643</v>
      </c>
      <c r="B3023" s="134" t="s">
        <v>1163</v>
      </c>
      <c r="C3023" s="134" t="s">
        <v>129</v>
      </c>
      <c r="D3023" s="134" t="s">
        <v>129</v>
      </c>
      <c r="E3023" s="134" t="s">
        <v>129</v>
      </c>
      <c r="F3023" s="134" t="s">
        <v>129</v>
      </c>
      <c r="G3023" s="134" t="s">
        <v>129</v>
      </c>
      <c r="H3023" s="171" t="str">
        <f>IFERROR((Table5[[#This Row],[_202340]]-Table5[[#This Row],[_201940]])/Table5[[#This Row],[_201940]]*1,"")</f>
        <v/>
      </c>
    </row>
    <row r="3024" spans="1:8">
      <c r="A3024" s="132">
        <v>221643</v>
      </c>
      <c r="B3024" s="134" t="s">
        <v>1136</v>
      </c>
      <c r="C3024" s="134">
        <v>160</v>
      </c>
      <c r="D3024" s="134">
        <v>125</v>
      </c>
      <c r="E3024" s="134">
        <v>150</v>
      </c>
      <c r="F3024" s="134">
        <v>170</v>
      </c>
      <c r="G3024" s="134">
        <v>159</v>
      </c>
      <c r="H3024" s="171">
        <f>IFERROR((Table5[[#This Row],[_202340]]-Table5[[#This Row],[_201940]])/Table5[[#This Row],[_201940]]*1,"")</f>
        <v>-6.2500000000000003E-3</v>
      </c>
    </row>
    <row r="3025" spans="1:8">
      <c r="A3025" s="132">
        <v>221643</v>
      </c>
      <c r="B3025" s="134" t="s">
        <v>1137</v>
      </c>
      <c r="C3025" s="134">
        <v>28</v>
      </c>
      <c r="D3025" s="134">
        <v>22</v>
      </c>
      <c r="E3025" s="134">
        <v>26</v>
      </c>
      <c r="F3025" s="134">
        <v>29</v>
      </c>
      <c r="G3025" s="134">
        <v>27</v>
      </c>
      <c r="H3025" s="171">
        <f>IFERROR((Table5[[#This Row],[_202340]]-Table5[[#This Row],[_201940]])/Table5[[#This Row],[_201940]]*1,"")</f>
        <v>-3.5714285714285712E-2</v>
      </c>
    </row>
    <row r="3026" spans="1:8">
      <c r="A3026" s="132">
        <v>221643</v>
      </c>
      <c r="B3026" s="134" t="s">
        <v>1138</v>
      </c>
      <c r="C3026" s="134">
        <v>55</v>
      </c>
      <c r="D3026" s="134">
        <v>17</v>
      </c>
      <c r="E3026" s="134">
        <v>27</v>
      </c>
      <c r="F3026" s="134">
        <v>21</v>
      </c>
      <c r="G3026" s="134">
        <v>32</v>
      </c>
      <c r="H3026" s="171">
        <f>IFERROR((Table5[[#This Row],[_202340]]-Table5[[#This Row],[_201940]])/Table5[[#This Row],[_201940]]*1,"")</f>
        <v>-0.41818181818181815</v>
      </c>
    </row>
    <row r="3027" spans="1:8" ht="28.5">
      <c r="A3027" s="132">
        <v>221643</v>
      </c>
      <c r="B3027" s="134" t="s">
        <v>1164</v>
      </c>
      <c r="C3027" s="134">
        <v>115</v>
      </c>
      <c r="D3027" s="134">
        <v>117</v>
      </c>
      <c r="E3027" s="134">
        <v>145</v>
      </c>
      <c r="F3027" s="134">
        <v>162</v>
      </c>
      <c r="G3027" s="134">
        <v>149</v>
      </c>
      <c r="H3027" s="171">
        <f>IFERROR((Table5[[#This Row],[_202340]]-Table5[[#This Row],[_201940]])/Table5[[#This Row],[_201940]]*1,"")</f>
        <v>0.29565217391304349</v>
      </c>
    </row>
    <row r="3028" spans="1:8" ht="28.5">
      <c r="A3028" s="132">
        <v>221643</v>
      </c>
      <c r="B3028" s="134" t="s">
        <v>1165</v>
      </c>
      <c r="C3028" s="134" t="s">
        <v>129</v>
      </c>
      <c r="D3028" s="134" t="s">
        <v>129</v>
      </c>
      <c r="E3028" s="134" t="s">
        <v>129</v>
      </c>
      <c r="F3028" s="134" t="s">
        <v>129</v>
      </c>
      <c r="G3028" s="134" t="s">
        <v>129</v>
      </c>
      <c r="H3028" s="171" t="str">
        <f>IFERROR((Table5[[#This Row],[_202340]]-Table5[[#This Row],[_201940]])/Table5[[#This Row],[_201940]]*1,"")</f>
        <v/>
      </c>
    </row>
    <row r="3029" spans="1:8">
      <c r="A3029" s="132">
        <v>221643</v>
      </c>
      <c r="B3029" s="134" t="s">
        <v>1141</v>
      </c>
      <c r="C3029" s="134">
        <v>170</v>
      </c>
      <c r="D3029" s="134">
        <v>134</v>
      </c>
      <c r="E3029" s="134">
        <v>172</v>
      </c>
      <c r="F3029" s="134">
        <v>183</v>
      </c>
      <c r="G3029" s="134">
        <v>181</v>
      </c>
      <c r="H3029" s="171">
        <f>IFERROR((Table5[[#This Row],[_202340]]-Table5[[#This Row],[_201940]])/Table5[[#This Row],[_201940]]*1,"")</f>
        <v>6.4705882352941183E-2</v>
      </c>
    </row>
    <row r="3030" spans="1:8">
      <c r="A3030" s="132">
        <v>221643</v>
      </c>
      <c r="B3030" s="134" t="s">
        <v>1142</v>
      </c>
      <c r="C3030" s="134">
        <v>30</v>
      </c>
      <c r="D3030" s="134">
        <v>23</v>
      </c>
      <c r="E3030" s="134">
        <v>29</v>
      </c>
      <c r="F3030" s="134">
        <v>31</v>
      </c>
      <c r="G3030" s="134">
        <v>31</v>
      </c>
      <c r="H3030" s="171">
        <f>IFERROR((Table5[[#This Row],[_202340]]-Table5[[#This Row],[_201940]])/Table5[[#This Row],[_201940]]*1,"")</f>
        <v>3.3333333333333333E-2</v>
      </c>
    </row>
    <row r="3031" spans="1:8">
      <c r="A3031" s="132">
        <v>221643</v>
      </c>
      <c r="B3031" s="134" t="s">
        <v>1143</v>
      </c>
      <c r="C3031" s="134">
        <v>53</v>
      </c>
      <c r="D3031" s="134">
        <v>17</v>
      </c>
      <c r="E3031" s="134">
        <v>25</v>
      </c>
      <c r="F3031" s="134">
        <v>23</v>
      </c>
      <c r="G3031" s="134">
        <v>31</v>
      </c>
      <c r="H3031" s="171">
        <f>IFERROR((Table5[[#This Row],[_202340]]-Table5[[#This Row],[_201940]])/Table5[[#This Row],[_201940]]*1,"")</f>
        <v>-0.41509433962264153</v>
      </c>
    </row>
    <row r="3032" spans="1:8" ht="28.5">
      <c r="A3032" s="132">
        <v>221643</v>
      </c>
      <c r="B3032" s="134" t="s">
        <v>1166</v>
      </c>
      <c r="C3032" s="134">
        <v>128</v>
      </c>
      <c r="D3032" s="134">
        <v>124</v>
      </c>
      <c r="E3032" s="134">
        <v>156</v>
      </c>
      <c r="F3032" s="134">
        <v>168</v>
      </c>
      <c r="G3032" s="134">
        <v>153</v>
      </c>
      <c r="H3032" s="171">
        <f>IFERROR((Table5[[#This Row],[_202340]]-Table5[[#This Row],[_201940]])/Table5[[#This Row],[_201940]]*1,"")</f>
        <v>0.1953125</v>
      </c>
    </row>
    <row r="3033" spans="1:8" ht="28.5">
      <c r="A3033" s="132">
        <v>221643</v>
      </c>
      <c r="B3033" s="134" t="s">
        <v>1167</v>
      </c>
      <c r="C3033" s="134" t="s">
        <v>129</v>
      </c>
      <c r="D3033" s="134" t="s">
        <v>129</v>
      </c>
      <c r="E3033" s="134" t="s">
        <v>129</v>
      </c>
      <c r="F3033" s="134" t="s">
        <v>129</v>
      </c>
      <c r="G3033" s="134" t="s">
        <v>129</v>
      </c>
      <c r="H3033" s="171" t="str">
        <f>IFERROR((Table5[[#This Row],[_202340]]-Table5[[#This Row],[_201940]])/Table5[[#This Row],[_201940]]*1,"")</f>
        <v/>
      </c>
    </row>
    <row r="3034" spans="1:8">
      <c r="A3034" s="132">
        <v>221643</v>
      </c>
      <c r="B3034" s="134" t="s">
        <v>1146</v>
      </c>
      <c r="C3034" s="134">
        <v>181</v>
      </c>
      <c r="D3034" s="134">
        <v>141</v>
      </c>
      <c r="E3034" s="134">
        <v>181</v>
      </c>
      <c r="F3034" s="134">
        <v>191</v>
      </c>
      <c r="G3034" s="134">
        <v>184</v>
      </c>
      <c r="H3034" s="171">
        <f>IFERROR((Table5[[#This Row],[_202340]]-Table5[[#This Row],[_201940]])/Table5[[#This Row],[_201940]]*1,"")</f>
        <v>1.6574585635359115E-2</v>
      </c>
    </row>
    <row r="3035" spans="1:8" ht="28.5">
      <c r="A3035" s="132">
        <v>221643</v>
      </c>
      <c r="B3035" s="134" t="s">
        <v>1147</v>
      </c>
      <c r="C3035" s="134">
        <v>3</v>
      </c>
      <c r="D3035" s="134">
        <v>8</v>
      </c>
      <c r="E3035" s="134">
        <v>1</v>
      </c>
      <c r="F3035" s="134">
        <v>9</v>
      </c>
      <c r="G3035" s="134">
        <v>3</v>
      </c>
      <c r="H3035" s="171">
        <f>IFERROR((Table5[[#This Row],[_202340]]-Table5[[#This Row],[_201940]])/Table5[[#This Row],[_201940]]*1,"")</f>
        <v>0</v>
      </c>
    </row>
    <row r="3036" spans="1:8" ht="28.5">
      <c r="A3036" s="132">
        <v>221643</v>
      </c>
      <c r="B3036" s="134" t="s">
        <v>1148</v>
      </c>
      <c r="C3036" s="134">
        <v>50</v>
      </c>
      <c r="D3036" s="134">
        <v>49</v>
      </c>
      <c r="E3036" s="134">
        <v>58</v>
      </c>
      <c r="F3036" s="134">
        <v>190</v>
      </c>
      <c r="G3036" s="134">
        <v>214</v>
      </c>
      <c r="H3036" s="171">
        <f>IFERROR((Table5[[#This Row],[_202340]]-Table5[[#This Row],[_201940]])/Table5[[#This Row],[_201940]]*1,"")</f>
        <v>3.28</v>
      </c>
    </row>
    <row r="3037" spans="1:8" ht="28.5">
      <c r="A3037" s="132">
        <v>221643</v>
      </c>
      <c r="B3037" s="134" t="s">
        <v>1149</v>
      </c>
      <c r="C3037" s="134">
        <v>339</v>
      </c>
      <c r="D3037" s="134">
        <v>382</v>
      </c>
      <c r="E3037" s="134">
        <v>348</v>
      </c>
      <c r="F3037" s="134">
        <v>195</v>
      </c>
      <c r="G3037" s="134">
        <v>190</v>
      </c>
      <c r="H3037" s="171">
        <f>IFERROR((Table5[[#This Row],[_202340]]-Table5[[#This Row],[_201940]])/Table5[[#This Row],[_201940]]*1,"")</f>
        <v>-0.43952802359882004</v>
      </c>
    </row>
    <row r="3038" spans="1:8" ht="28.5">
      <c r="A3038" s="132">
        <v>221643</v>
      </c>
      <c r="B3038" s="134" t="s">
        <v>1150</v>
      </c>
      <c r="C3038" s="134">
        <v>392</v>
      </c>
      <c r="D3038" s="134">
        <v>439</v>
      </c>
      <c r="E3038" s="134">
        <v>407</v>
      </c>
      <c r="F3038" s="134">
        <v>394</v>
      </c>
      <c r="G3038" s="134">
        <v>407</v>
      </c>
      <c r="H3038" s="171">
        <f>IFERROR((Table5[[#This Row],[_202340]]-Table5[[#This Row],[_201940]])/Table5[[#This Row],[_201940]]*1,"")</f>
        <v>3.826530612244898E-2</v>
      </c>
    </row>
    <row r="3039" spans="1:8">
      <c r="A3039" s="132">
        <v>221643</v>
      </c>
      <c r="B3039" s="134" t="s">
        <v>1151</v>
      </c>
      <c r="C3039" s="134">
        <v>32</v>
      </c>
      <c r="D3039" s="134">
        <v>24</v>
      </c>
      <c r="E3039" s="134">
        <v>31</v>
      </c>
      <c r="F3039" s="134">
        <v>33</v>
      </c>
      <c r="G3039" s="134">
        <v>31</v>
      </c>
      <c r="H3039" s="171">
        <f>IFERROR((Table5[[#This Row],[_202340]]-Table5[[#This Row],[_201940]])/Table5[[#This Row],[_201940]]*1,"")</f>
        <v>-3.125E-2</v>
      </c>
    </row>
    <row r="3040" spans="1:8" ht="28.5">
      <c r="A3040" s="132">
        <v>221643</v>
      </c>
      <c r="B3040" s="134" t="s">
        <v>1152</v>
      </c>
      <c r="C3040" s="134">
        <v>9</v>
      </c>
      <c r="D3040" s="134">
        <v>10</v>
      </c>
      <c r="E3040" s="134">
        <v>10</v>
      </c>
      <c r="F3040" s="134">
        <v>34</v>
      </c>
      <c r="G3040" s="134">
        <v>37</v>
      </c>
      <c r="H3040" s="171">
        <f>IFERROR((Table5[[#This Row],[_202340]]-Table5[[#This Row],[_201940]])/Table5[[#This Row],[_201940]]*1,"")</f>
        <v>3.1111111111111112</v>
      </c>
    </row>
    <row r="3041" spans="1:8" ht="28.5">
      <c r="A3041" s="132">
        <v>221643</v>
      </c>
      <c r="B3041" s="134" t="s">
        <v>1153</v>
      </c>
      <c r="C3041" s="134">
        <v>1</v>
      </c>
      <c r="D3041" s="134">
        <v>1</v>
      </c>
      <c r="E3041" s="134">
        <v>0</v>
      </c>
      <c r="F3041" s="134">
        <v>2</v>
      </c>
      <c r="G3041" s="134">
        <v>1</v>
      </c>
      <c r="H3041" s="171">
        <f>IFERROR((Table5[[#This Row],[_202340]]-Table5[[#This Row],[_201940]])/Table5[[#This Row],[_201940]]*1,"")</f>
        <v>0</v>
      </c>
    </row>
    <row r="3042" spans="1:8" ht="28.5">
      <c r="A3042" s="132">
        <v>221643</v>
      </c>
      <c r="B3042" s="134" t="s">
        <v>1154</v>
      </c>
      <c r="C3042" s="134">
        <v>9</v>
      </c>
      <c r="D3042" s="134">
        <v>8</v>
      </c>
      <c r="E3042" s="134">
        <v>10</v>
      </c>
      <c r="F3042" s="134">
        <v>32</v>
      </c>
      <c r="G3042" s="134">
        <v>36</v>
      </c>
      <c r="H3042" s="171">
        <f>IFERROR((Table5[[#This Row],[_202340]]-Table5[[#This Row],[_201940]])/Table5[[#This Row],[_201940]]*1,"")</f>
        <v>3</v>
      </c>
    </row>
    <row r="3043" spans="1:8" ht="28.5">
      <c r="A3043" s="132">
        <v>221643</v>
      </c>
      <c r="B3043" s="134" t="s">
        <v>1155</v>
      </c>
      <c r="C3043" s="134">
        <v>59</v>
      </c>
      <c r="D3043" s="134">
        <v>66</v>
      </c>
      <c r="E3043" s="134">
        <v>59</v>
      </c>
      <c r="F3043" s="134">
        <v>33</v>
      </c>
      <c r="G3043" s="134">
        <v>32</v>
      </c>
      <c r="H3043" s="171">
        <f>IFERROR((Table5[[#This Row],[_202340]]-Table5[[#This Row],[_201940]])/Table5[[#This Row],[_201940]]*1,"")</f>
        <v>-0.4576271186440678</v>
      </c>
    </row>
    <row r="3044" spans="1:8">
      <c r="A3044" s="132">
        <v>221908</v>
      </c>
      <c r="B3044" s="134" t="s">
        <v>1179</v>
      </c>
      <c r="C3044" s="134">
        <v>323</v>
      </c>
      <c r="D3044" s="134">
        <v>314</v>
      </c>
      <c r="E3044" s="134">
        <v>267</v>
      </c>
      <c r="F3044" s="134">
        <v>217</v>
      </c>
      <c r="G3044" s="134">
        <v>212</v>
      </c>
      <c r="H3044" s="171">
        <f>IFERROR((Table5[[#This Row],[_202340]]-Table5[[#This Row],[_201940]])/Table5[[#This Row],[_201940]]*1,"")</f>
        <v>-0.34365325077399383</v>
      </c>
    </row>
    <row r="3045" spans="1:8">
      <c r="A3045" s="132">
        <v>221908</v>
      </c>
      <c r="B3045" s="134" t="s">
        <v>1131</v>
      </c>
      <c r="C3045" s="134">
        <v>0</v>
      </c>
      <c r="D3045" s="134">
        <v>0</v>
      </c>
      <c r="E3045" s="134">
        <v>0</v>
      </c>
      <c r="F3045" s="134">
        <v>0</v>
      </c>
      <c r="G3045" s="134">
        <v>0</v>
      </c>
      <c r="H3045" s="171" t="str">
        <f>IFERROR((Table5[[#This Row],[_202340]]-Table5[[#This Row],[_201940]])/Table5[[#This Row],[_201940]]*1,"")</f>
        <v/>
      </c>
    </row>
    <row r="3046" spans="1:8">
      <c r="A3046" s="132">
        <v>221908</v>
      </c>
      <c r="B3046" s="134" t="s">
        <v>1132</v>
      </c>
      <c r="C3046" s="134">
        <v>323</v>
      </c>
      <c r="D3046" s="134">
        <v>314</v>
      </c>
      <c r="E3046" s="134">
        <v>267</v>
      </c>
      <c r="F3046" s="134">
        <v>217</v>
      </c>
      <c r="G3046" s="134">
        <v>212</v>
      </c>
      <c r="H3046" s="171">
        <f>IFERROR((Table5[[#This Row],[_202340]]-Table5[[#This Row],[_201940]])/Table5[[#This Row],[_201940]]*1,"")</f>
        <v>-0.34365325077399383</v>
      </c>
    </row>
    <row r="3047" spans="1:8">
      <c r="A3047" s="132">
        <v>221908</v>
      </c>
      <c r="B3047" s="134" t="s">
        <v>1133</v>
      </c>
      <c r="C3047" s="134">
        <v>4</v>
      </c>
      <c r="D3047" s="134">
        <v>5</v>
      </c>
      <c r="E3047" s="134">
        <v>1</v>
      </c>
      <c r="F3047" s="134">
        <v>5</v>
      </c>
      <c r="G3047" s="134">
        <v>1</v>
      </c>
      <c r="H3047" s="171">
        <f>IFERROR((Table5[[#This Row],[_202340]]-Table5[[#This Row],[_201940]])/Table5[[#This Row],[_201940]]*1,"")</f>
        <v>-0.75</v>
      </c>
    </row>
    <row r="3048" spans="1:8" ht="28.5">
      <c r="A3048" s="132">
        <v>221908</v>
      </c>
      <c r="B3048" s="134" t="s">
        <v>1162</v>
      </c>
      <c r="C3048" s="134">
        <v>51</v>
      </c>
      <c r="D3048" s="134">
        <v>47</v>
      </c>
      <c r="E3048" s="134">
        <v>47</v>
      </c>
      <c r="F3048" s="134">
        <v>33</v>
      </c>
      <c r="G3048" s="134">
        <v>47</v>
      </c>
      <c r="H3048" s="171">
        <f>IFERROR((Table5[[#This Row],[_202340]]-Table5[[#This Row],[_201940]])/Table5[[#This Row],[_201940]]*1,"")</f>
        <v>-7.8431372549019607E-2</v>
      </c>
    </row>
    <row r="3049" spans="1:8" ht="28.5">
      <c r="A3049" s="132">
        <v>221908</v>
      </c>
      <c r="B3049" s="134" t="s">
        <v>1163</v>
      </c>
      <c r="C3049" s="134" t="s">
        <v>129</v>
      </c>
      <c r="D3049" s="134" t="s">
        <v>129</v>
      </c>
      <c r="E3049" s="134" t="s">
        <v>129</v>
      </c>
      <c r="F3049" s="134" t="s">
        <v>129</v>
      </c>
      <c r="G3049" s="134" t="s">
        <v>129</v>
      </c>
      <c r="H3049" s="171" t="str">
        <f>IFERROR((Table5[[#This Row],[_202340]]-Table5[[#This Row],[_201940]])/Table5[[#This Row],[_201940]]*1,"")</f>
        <v/>
      </c>
    </row>
    <row r="3050" spans="1:8">
      <c r="A3050" s="132">
        <v>221908</v>
      </c>
      <c r="B3050" s="134" t="s">
        <v>1136</v>
      </c>
      <c r="C3050" s="134">
        <v>55</v>
      </c>
      <c r="D3050" s="134">
        <v>52</v>
      </c>
      <c r="E3050" s="134">
        <v>48</v>
      </c>
      <c r="F3050" s="134">
        <v>38</v>
      </c>
      <c r="G3050" s="134">
        <v>48</v>
      </c>
      <c r="H3050" s="171">
        <f>IFERROR((Table5[[#This Row],[_202340]]-Table5[[#This Row],[_201940]])/Table5[[#This Row],[_201940]]*1,"")</f>
        <v>-0.12727272727272726</v>
      </c>
    </row>
    <row r="3051" spans="1:8">
      <c r="A3051" s="132">
        <v>221908</v>
      </c>
      <c r="B3051" s="134" t="s">
        <v>1137</v>
      </c>
      <c r="C3051" s="134">
        <v>17</v>
      </c>
      <c r="D3051" s="134">
        <v>17</v>
      </c>
      <c r="E3051" s="134">
        <v>18</v>
      </c>
      <c r="F3051" s="134">
        <v>18</v>
      </c>
      <c r="G3051" s="134">
        <v>23</v>
      </c>
      <c r="H3051" s="171">
        <f>IFERROR((Table5[[#This Row],[_202340]]-Table5[[#This Row],[_201940]])/Table5[[#This Row],[_201940]]*1,"")</f>
        <v>0.35294117647058826</v>
      </c>
    </row>
    <row r="3052" spans="1:8">
      <c r="A3052" s="132">
        <v>221908</v>
      </c>
      <c r="B3052" s="134" t="s">
        <v>1138</v>
      </c>
      <c r="C3052" s="134">
        <v>4</v>
      </c>
      <c r="D3052" s="134">
        <v>5</v>
      </c>
      <c r="E3052" s="134">
        <v>0</v>
      </c>
      <c r="F3052" s="134">
        <v>6</v>
      </c>
      <c r="G3052" s="134">
        <v>1</v>
      </c>
      <c r="H3052" s="171">
        <f>IFERROR((Table5[[#This Row],[_202340]]-Table5[[#This Row],[_201940]])/Table5[[#This Row],[_201940]]*1,"")</f>
        <v>-0.75</v>
      </c>
    </row>
    <row r="3053" spans="1:8" ht="28.5">
      <c r="A3053" s="132">
        <v>221908</v>
      </c>
      <c r="B3053" s="134" t="s">
        <v>1164</v>
      </c>
      <c r="C3053" s="134">
        <v>72</v>
      </c>
      <c r="D3053" s="134">
        <v>60</v>
      </c>
      <c r="E3053" s="134">
        <v>57</v>
      </c>
      <c r="F3053" s="134">
        <v>36</v>
      </c>
      <c r="G3053" s="134">
        <v>52</v>
      </c>
      <c r="H3053" s="171">
        <f>IFERROR((Table5[[#This Row],[_202340]]-Table5[[#This Row],[_201940]])/Table5[[#This Row],[_201940]]*1,"")</f>
        <v>-0.27777777777777779</v>
      </c>
    </row>
    <row r="3054" spans="1:8" ht="28.5">
      <c r="A3054" s="132">
        <v>221908</v>
      </c>
      <c r="B3054" s="134" t="s">
        <v>1165</v>
      </c>
      <c r="C3054" s="134" t="s">
        <v>129</v>
      </c>
      <c r="D3054" s="134" t="s">
        <v>129</v>
      </c>
      <c r="E3054" s="134" t="s">
        <v>129</v>
      </c>
      <c r="F3054" s="134" t="s">
        <v>129</v>
      </c>
      <c r="G3054" s="134" t="s">
        <v>129</v>
      </c>
      <c r="H3054" s="171" t="str">
        <f>IFERROR((Table5[[#This Row],[_202340]]-Table5[[#This Row],[_201940]])/Table5[[#This Row],[_201940]]*1,"")</f>
        <v/>
      </c>
    </row>
    <row r="3055" spans="1:8">
      <c r="A3055" s="132">
        <v>221908</v>
      </c>
      <c r="B3055" s="134" t="s">
        <v>1141</v>
      </c>
      <c r="C3055" s="134">
        <v>76</v>
      </c>
      <c r="D3055" s="134">
        <v>65</v>
      </c>
      <c r="E3055" s="134">
        <v>57</v>
      </c>
      <c r="F3055" s="134">
        <v>42</v>
      </c>
      <c r="G3055" s="134">
        <v>53</v>
      </c>
      <c r="H3055" s="171">
        <f>IFERROR((Table5[[#This Row],[_202340]]-Table5[[#This Row],[_201940]])/Table5[[#This Row],[_201940]]*1,"")</f>
        <v>-0.30263157894736842</v>
      </c>
    </row>
    <row r="3056" spans="1:8">
      <c r="A3056" s="132">
        <v>221908</v>
      </c>
      <c r="B3056" s="134" t="s">
        <v>1142</v>
      </c>
      <c r="C3056" s="134">
        <v>24</v>
      </c>
      <c r="D3056" s="134">
        <v>21</v>
      </c>
      <c r="E3056" s="134">
        <v>21</v>
      </c>
      <c r="F3056" s="134">
        <v>19</v>
      </c>
      <c r="G3056" s="134">
        <v>25</v>
      </c>
      <c r="H3056" s="171">
        <f>IFERROR((Table5[[#This Row],[_202340]]-Table5[[#This Row],[_201940]])/Table5[[#This Row],[_201940]]*1,"")</f>
        <v>4.1666666666666664E-2</v>
      </c>
    </row>
    <row r="3057" spans="1:8">
      <c r="A3057" s="132">
        <v>221908</v>
      </c>
      <c r="B3057" s="134" t="s">
        <v>1143</v>
      </c>
      <c r="C3057" s="134">
        <v>5</v>
      </c>
      <c r="D3057" s="134">
        <v>5</v>
      </c>
      <c r="E3057" s="134">
        <v>0</v>
      </c>
      <c r="F3057" s="134">
        <v>6</v>
      </c>
      <c r="G3057" s="134">
        <v>1</v>
      </c>
      <c r="H3057" s="171">
        <f>IFERROR((Table5[[#This Row],[_202340]]-Table5[[#This Row],[_201940]])/Table5[[#This Row],[_201940]]*1,"")</f>
        <v>-0.8</v>
      </c>
    </row>
    <row r="3058" spans="1:8" ht="28.5">
      <c r="A3058" s="132">
        <v>221908</v>
      </c>
      <c r="B3058" s="134" t="s">
        <v>1166</v>
      </c>
      <c r="C3058" s="134">
        <v>76</v>
      </c>
      <c r="D3058" s="134">
        <v>63</v>
      </c>
      <c r="E3058" s="134">
        <v>63</v>
      </c>
      <c r="F3058" s="134">
        <v>38</v>
      </c>
      <c r="G3058" s="134">
        <v>55</v>
      </c>
      <c r="H3058" s="171">
        <f>IFERROR((Table5[[#This Row],[_202340]]-Table5[[#This Row],[_201940]])/Table5[[#This Row],[_201940]]*1,"")</f>
        <v>-0.27631578947368424</v>
      </c>
    </row>
    <row r="3059" spans="1:8" ht="28.5">
      <c r="A3059" s="132">
        <v>221908</v>
      </c>
      <c r="B3059" s="134" t="s">
        <v>1167</v>
      </c>
      <c r="C3059" s="134" t="s">
        <v>129</v>
      </c>
      <c r="D3059" s="134" t="s">
        <v>129</v>
      </c>
      <c r="E3059" s="134" t="s">
        <v>129</v>
      </c>
      <c r="F3059" s="134" t="s">
        <v>129</v>
      </c>
      <c r="G3059" s="134" t="s">
        <v>129</v>
      </c>
      <c r="H3059" s="171" t="str">
        <f>IFERROR((Table5[[#This Row],[_202340]]-Table5[[#This Row],[_201940]])/Table5[[#This Row],[_201940]]*1,"")</f>
        <v/>
      </c>
    </row>
    <row r="3060" spans="1:8">
      <c r="A3060" s="132">
        <v>221908</v>
      </c>
      <c r="B3060" s="134" t="s">
        <v>1146</v>
      </c>
      <c r="C3060" s="134">
        <v>81</v>
      </c>
      <c r="D3060" s="134">
        <v>68</v>
      </c>
      <c r="E3060" s="134">
        <v>63</v>
      </c>
      <c r="F3060" s="134">
        <v>44</v>
      </c>
      <c r="G3060" s="134">
        <v>56</v>
      </c>
      <c r="H3060" s="171">
        <f>IFERROR((Table5[[#This Row],[_202340]]-Table5[[#This Row],[_201940]])/Table5[[#This Row],[_201940]]*1,"")</f>
        <v>-0.30864197530864196</v>
      </c>
    </row>
    <row r="3061" spans="1:8" ht="28.5">
      <c r="A3061" s="132">
        <v>221908</v>
      </c>
      <c r="B3061" s="134" t="s">
        <v>1147</v>
      </c>
      <c r="C3061" s="134">
        <v>5</v>
      </c>
      <c r="D3061" s="134">
        <v>3</v>
      </c>
      <c r="E3061" s="134">
        <v>3</v>
      </c>
      <c r="F3061" s="134">
        <v>4</v>
      </c>
      <c r="G3061" s="134">
        <v>3</v>
      </c>
      <c r="H3061" s="171">
        <f>IFERROR((Table5[[#This Row],[_202340]]-Table5[[#This Row],[_201940]])/Table5[[#This Row],[_201940]]*1,"")</f>
        <v>-0.4</v>
      </c>
    </row>
    <row r="3062" spans="1:8" ht="28.5">
      <c r="A3062" s="132">
        <v>221908</v>
      </c>
      <c r="B3062" s="134" t="s">
        <v>1148</v>
      </c>
      <c r="C3062" s="134">
        <v>62</v>
      </c>
      <c r="D3062" s="134">
        <v>57</v>
      </c>
      <c r="E3062" s="134">
        <v>42</v>
      </c>
      <c r="F3062" s="134">
        <v>73</v>
      </c>
      <c r="G3062" s="134">
        <v>83</v>
      </c>
      <c r="H3062" s="171">
        <f>IFERROR((Table5[[#This Row],[_202340]]-Table5[[#This Row],[_201940]])/Table5[[#This Row],[_201940]]*1,"")</f>
        <v>0.33870967741935482</v>
      </c>
    </row>
    <row r="3063" spans="1:8" ht="28.5">
      <c r="A3063" s="132">
        <v>221908</v>
      </c>
      <c r="B3063" s="134" t="s">
        <v>1149</v>
      </c>
      <c r="C3063" s="134">
        <v>175</v>
      </c>
      <c r="D3063" s="134">
        <v>186</v>
      </c>
      <c r="E3063" s="134">
        <v>159</v>
      </c>
      <c r="F3063" s="134">
        <v>96</v>
      </c>
      <c r="G3063" s="134">
        <v>70</v>
      </c>
      <c r="H3063" s="171">
        <f>IFERROR((Table5[[#This Row],[_202340]]-Table5[[#This Row],[_201940]])/Table5[[#This Row],[_201940]]*1,"")</f>
        <v>-0.6</v>
      </c>
    </row>
    <row r="3064" spans="1:8" ht="28.5">
      <c r="A3064" s="132">
        <v>221908</v>
      </c>
      <c r="B3064" s="134" t="s">
        <v>1150</v>
      </c>
      <c r="C3064" s="134">
        <v>242</v>
      </c>
      <c r="D3064" s="134">
        <v>246</v>
      </c>
      <c r="E3064" s="134">
        <v>204</v>
      </c>
      <c r="F3064" s="134">
        <v>173</v>
      </c>
      <c r="G3064" s="134">
        <v>156</v>
      </c>
      <c r="H3064" s="171">
        <f>IFERROR((Table5[[#This Row],[_202340]]-Table5[[#This Row],[_201940]])/Table5[[#This Row],[_201940]]*1,"")</f>
        <v>-0.35537190082644626</v>
      </c>
    </row>
    <row r="3065" spans="1:8">
      <c r="A3065" s="132">
        <v>221908</v>
      </c>
      <c r="B3065" s="134" t="s">
        <v>1151</v>
      </c>
      <c r="C3065" s="134">
        <v>25</v>
      </c>
      <c r="D3065" s="134">
        <v>22</v>
      </c>
      <c r="E3065" s="134">
        <v>24</v>
      </c>
      <c r="F3065" s="134">
        <v>20</v>
      </c>
      <c r="G3065" s="134">
        <v>26</v>
      </c>
      <c r="H3065" s="171">
        <f>IFERROR((Table5[[#This Row],[_202340]]-Table5[[#This Row],[_201940]])/Table5[[#This Row],[_201940]]*1,"")</f>
        <v>0.04</v>
      </c>
    </row>
    <row r="3066" spans="1:8" ht="28.5">
      <c r="A3066" s="132">
        <v>221908</v>
      </c>
      <c r="B3066" s="134" t="s">
        <v>1152</v>
      </c>
      <c r="C3066" s="134">
        <v>21</v>
      </c>
      <c r="D3066" s="134">
        <v>19</v>
      </c>
      <c r="E3066" s="134">
        <v>17</v>
      </c>
      <c r="F3066" s="134">
        <v>35</v>
      </c>
      <c r="G3066" s="134">
        <v>41</v>
      </c>
      <c r="H3066" s="171">
        <f>IFERROR((Table5[[#This Row],[_202340]]-Table5[[#This Row],[_201940]])/Table5[[#This Row],[_201940]]*1,"")</f>
        <v>0.95238095238095233</v>
      </c>
    </row>
    <row r="3067" spans="1:8" ht="28.5">
      <c r="A3067" s="132">
        <v>221908</v>
      </c>
      <c r="B3067" s="134" t="s">
        <v>1153</v>
      </c>
      <c r="C3067" s="134">
        <v>2</v>
      </c>
      <c r="D3067" s="134">
        <v>1</v>
      </c>
      <c r="E3067" s="134">
        <v>1</v>
      </c>
      <c r="F3067" s="134">
        <v>2</v>
      </c>
      <c r="G3067" s="134">
        <v>1</v>
      </c>
      <c r="H3067" s="171">
        <f>IFERROR((Table5[[#This Row],[_202340]]-Table5[[#This Row],[_201940]])/Table5[[#This Row],[_201940]]*1,"")</f>
        <v>-0.5</v>
      </c>
    </row>
    <row r="3068" spans="1:8" ht="28.5">
      <c r="A3068" s="132">
        <v>221908</v>
      </c>
      <c r="B3068" s="134" t="s">
        <v>1154</v>
      </c>
      <c r="C3068" s="134">
        <v>19</v>
      </c>
      <c r="D3068" s="134">
        <v>18</v>
      </c>
      <c r="E3068" s="134">
        <v>16</v>
      </c>
      <c r="F3068" s="134">
        <v>34</v>
      </c>
      <c r="G3068" s="134">
        <v>39</v>
      </c>
      <c r="H3068" s="171">
        <f>IFERROR((Table5[[#This Row],[_202340]]-Table5[[#This Row],[_201940]])/Table5[[#This Row],[_201940]]*1,"")</f>
        <v>1.0526315789473684</v>
      </c>
    </row>
    <row r="3069" spans="1:8" ht="28.5">
      <c r="A3069" s="132">
        <v>221908</v>
      </c>
      <c r="B3069" s="134" t="s">
        <v>1155</v>
      </c>
      <c r="C3069" s="134">
        <v>54</v>
      </c>
      <c r="D3069" s="134">
        <v>59</v>
      </c>
      <c r="E3069" s="134">
        <v>60</v>
      </c>
      <c r="F3069" s="134">
        <v>44</v>
      </c>
      <c r="G3069" s="134">
        <v>33</v>
      </c>
      <c r="H3069" s="171">
        <f>IFERROR((Table5[[#This Row],[_202340]]-Table5[[#This Row],[_201940]])/Table5[[#This Row],[_201940]]*1,"")</f>
        <v>-0.3888888888888889</v>
      </c>
    </row>
    <row r="3070" spans="1:8">
      <c r="A3070" s="132">
        <v>222053</v>
      </c>
      <c r="B3070" s="134" t="s">
        <v>1179</v>
      </c>
      <c r="C3070" s="134">
        <v>692</v>
      </c>
      <c r="D3070" s="134">
        <v>553</v>
      </c>
      <c r="E3070" s="134">
        <v>531</v>
      </c>
      <c r="F3070" s="134">
        <v>470</v>
      </c>
      <c r="G3070" s="134">
        <v>444</v>
      </c>
      <c r="H3070" s="171">
        <f>IFERROR((Table5[[#This Row],[_202340]]-Table5[[#This Row],[_201940]])/Table5[[#This Row],[_201940]]*1,"")</f>
        <v>-0.3583815028901734</v>
      </c>
    </row>
    <row r="3071" spans="1:8">
      <c r="A3071" s="132">
        <v>222053</v>
      </c>
      <c r="B3071" s="134" t="s">
        <v>1131</v>
      </c>
      <c r="C3071" s="134">
        <v>0</v>
      </c>
      <c r="D3071" s="134">
        <v>1</v>
      </c>
      <c r="E3071" s="134">
        <v>2</v>
      </c>
      <c r="F3071" s="134">
        <v>0</v>
      </c>
      <c r="G3071" s="134">
        <v>0</v>
      </c>
      <c r="H3071" s="171" t="str">
        <f>IFERROR((Table5[[#This Row],[_202340]]-Table5[[#This Row],[_201940]])/Table5[[#This Row],[_201940]]*1,"")</f>
        <v/>
      </c>
    </row>
    <row r="3072" spans="1:8">
      <c r="A3072" s="132">
        <v>222053</v>
      </c>
      <c r="B3072" s="134" t="s">
        <v>1132</v>
      </c>
      <c r="C3072" s="134">
        <v>692</v>
      </c>
      <c r="D3072" s="134">
        <v>552</v>
      </c>
      <c r="E3072" s="134">
        <v>529</v>
      </c>
      <c r="F3072" s="134">
        <v>470</v>
      </c>
      <c r="G3072" s="134">
        <v>444</v>
      </c>
      <c r="H3072" s="171">
        <f>IFERROR((Table5[[#This Row],[_202340]]-Table5[[#This Row],[_201940]])/Table5[[#This Row],[_201940]]*1,"")</f>
        <v>-0.3583815028901734</v>
      </c>
    </row>
    <row r="3073" spans="1:8">
      <c r="A3073" s="132">
        <v>222053</v>
      </c>
      <c r="B3073" s="134" t="s">
        <v>1133</v>
      </c>
      <c r="C3073" s="134">
        <v>17</v>
      </c>
      <c r="D3073" s="134">
        <v>8</v>
      </c>
      <c r="E3073" s="134">
        <v>12</v>
      </c>
      <c r="F3073" s="134">
        <v>6</v>
      </c>
      <c r="G3073" s="134">
        <v>12</v>
      </c>
      <c r="H3073" s="171">
        <f>IFERROR((Table5[[#This Row],[_202340]]-Table5[[#This Row],[_201940]])/Table5[[#This Row],[_201940]]*1,"")</f>
        <v>-0.29411764705882354</v>
      </c>
    </row>
    <row r="3074" spans="1:8" ht="28.5">
      <c r="A3074" s="132">
        <v>222053</v>
      </c>
      <c r="B3074" s="134" t="s">
        <v>1162</v>
      </c>
      <c r="C3074" s="134">
        <v>77</v>
      </c>
      <c r="D3074" s="134">
        <v>75</v>
      </c>
      <c r="E3074" s="134">
        <v>79</v>
      </c>
      <c r="F3074" s="134">
        <v>78</v>
      </c>
      <c r="G3074" s="134">
        <v>81</v>
      </c>
      <c r="H3074" s="171">
        <f>IFERROR((Table5[[#This Row],[_202340]]-Table5[[#This Row],[_201940]])/Table5[[#This Row],[_201940]]*1,"")</f>
        <v>5.1948051948051951E-2</v>
      </c>
    </row>
    <row r="3075" spans="1:8" ht="28.5">
      <c r="A3075" s="132">
        <v>222053</v>
      </c>
      <c r="B3075" s="134" t="s">
        <v>1163</v>
      </c>
      <c r="C3075" s="134" t="s">
        <v>129</v>
      </c>
      <c r="D3075" s="134" t="s">
        <v>129</v>
      </c>
      <c r="E3075" s="134" t="s">
        <v>129</v>
      </c>
      <c r="F3075" s="134" t="s">
        <v>129</v>
      </c>
      <c r="G3075" s="134" t="s">
        <v>129</v>
      </c>
      <c r="H3075" s="171" t="str">
        <f>IFERROR((Table5[[#This Row],[_202340]]-Table5[[#This Row],[_201940]])/Table5[[#This Row],[_201940]]*1,"")</f>
        <v/>
      </c>
    </row>
    <row r="3076" spans="1:8">
      <c r="A3076" s="132">
        <v>222053</v>
      </c>
      <c r="B3076" s="134" t="s">
        <v>1136</v>
      </c>
      <c r="C3076" s="134">
        <v>94</v>
      </c>
      <c r="D3076" s="134">
        <v>83</v>
      </c>
      <c r="E3076" s="134">
        <v>91</v>
      </c>
      <c r="F3076" s="134">
        <v>84</v>
      </c>
      <c r="G3076" s="134">
        <v>93</v>
      </c>
      <c r="H3076" s="171">
        <f>IFERROR((Table5[[#This Row],[_202340]]-Table5[[#This Row],[_201940]])/Table5[[#This Row],[_201940]]*1,"")</f>
        <v>-1.0638297872340425E-2</v>
      </c>
    </row>
    <row r="3077" spans="1:8">
      <c r="A3077" s="132">
        <v>222053</v>
      </c>
      <c r="B3077" s="134" t="s">
        <v>1137</v>
      </c>
      <c r="C3077" s="134">
        <v>14</v>
      </c>
      <c r="D3077" s="134">
        <v>15</v>
      </c>
      <c r="E3077" s="134">
        <v>17</v>
      </c>
      <c r="F3077" s="134">
        <v>18</v>
      </c>
      <c r="G3077" s="134">
        <v>21</v>
      </c>
      <c r="H3077" s="171">
        <f>IFERROR((Table5[[#This Row],[_202340]]-Table5[[#This Row],[_201940]])/Table5[[#This Row],[_201940]]*1,"")</f>
        <v>0.5</v>
      </c>
    </row>
    <row r="3078" spans="1:8">
      <c r="A3078" s="132">
        <v>222053</v>
      </c>
      <c r="B3078" s="134" t="s">
        <v>1138</v>
      </c>
      <c r="C3078" s="134">
        <v>16</v>
      </c>
      <c r="D3078" s="134">
        <v>9</v>
      </c>
      <c r="E3078" s="134">
        <v>12</v>
      </c>
      <c r="F3078" s="134">
        <v>6</v>
      </c>
      <c r="G3078" s="134">
        <v>12</v>
      </c>
      <c r="H3078" s="171">
        <f>IFERROR((Table5[[#This Row],[_202340]]-Table5[[#This Row],[_201940]])/Table5[[#This Row],[_201940]]*1,"")</f>
        <v>-0.25</v>
      </c>
    </row>
    <row r="3079" spans="1:8" ht="28.5">
      <c r="A3079" s="132">
        <v>222053</v>
      </c>
      <c r="B3079" s="134" t="s">
        <v>1164</v>
      </c>
      <c r="C3079" s="134">
        <v>92</v>
      </c>
      <c r="D3079" s="134">
        <v>86</v>
      </c>
      <c r="E3079" s="134">
        <v>94</v>
      </c>
      <c r="F3079" s="134">
        <v>89</v>
      </c>
      <c r="G3079" s="134">
        <v>88</v>
      </c>
      <c r="H3079" s="171">
        <f>IFERROR((Table5[[#This Row],[_202340]]-Table5[[#This Row],[_201940]])/Table5[[#This Row],[_201940]]*1,"")</f>
        <v>-4.3478260869565216E-2</v>
      </c>
    </row>
    <row r="3080" spans="1:8" ht="28.5">
      <c r="A3080" s="132">
        <v>222053</v>
      </c>
      <c r="B3080" s="134" t="s">
        <v>1165</v>
      </c>
      <c r="C3080" s="134" t="s">
        <v>129</v>
      </c>
      <c r="D3080" s="134" t="s">
        <v>129</v>
      </c>
      <c r="E3080" s="134" t="s">
        <v>129</v>
      </c>
      <c r="F3080" s="134" t="s">
        <v>129</v>
      </c>
      <c r="G3080" s="134" t="s">
        <v>129</v>
      </c>
      <c r="H3080" s="171" t="str">
        <f>IFERROR((Table5[[#This Row],[_202340]]-Table5[[#This Row],[_201940]])/Table5[[#This Row],[_201940]]*1,"")</f>
        <v/>
      </c>
    </row>
    <row r="3081" spans="1:8">
      <c r="A3081" s="132">
        <v>222053</v>
      </c>
      <c r="B3081" s="134" t="s">
        <v>1141</v>
      </c>
      <c r="C3081" s="134">
        <v>108</v>
      </c>
      <c r="D3081" s="134">
        <v>95</v>
      </c>
      <c r="E3081" s="134">
        <v>106</v>
      </c>
      <c r="F3081" s="134">
        <v>95</v>
      </c>
      <c r="G3081" s="134">
        <v>100</v>
      </c>
      <c r="H3081" s="171">
        <f>IFERROR((Table5[[#This Row],[_202340]]-Table5[[#This Row],[_201940]])/Table5[[#This Row],[_201940]]*1,"")</f>
        <v>-7.407407407407407E-2</v>
      </c>
    </row>
    <row r="3082" spans="1:8">
      <c r="A3082" s="132">
        <v>222053</v>
      </c>
      <c r="B3082" s="134" t="s">
        <v>1142</v>
      </c>
      <c r="C3082" s="134">
        <v>16</v>
      </c>
      <c r="D3082" s="134">
        <v>17</v>
      </c>
      <c r="E3082" s="134">
        <v>20</v>
      </c>
      <c r="F3082" s="134">
        <v>20</v>
      </c>
      <c r="G3082" s="134">
        <v>23</v>
      </c>
      <c r="H3082" s="171">
        <f>IFERROR((Table5[[#This Row],[_202340]]-Table5[[#This Row],[_201940]])/Table5[[#This Row],[_201940]]*1,"")</f>
        <v>0.4375</v>
      </c>
    </row>
    <row r="3083" spans="1:8">
      <c r="A3083" s="132">
        <v>222053</v>
      </c>
      <c r="B3083" s="134" t="s">
        <v>1143</v>
      </c>
      <c r="C3083" s="134">
        <v>16</v>
      </c>
      <c r="D3083" s="134">
        <v>10</v>
      </c>
      <c r="E3083" s="134">
        <v>11</v>
      </c>
      <c r="F3083" s="134">
        <v>6</v>
      </c>
      <c r="G3083" s="134">
        <v>12</v>
      </c>
      <c r="H3083" s="171">
        <f>IFERROR((Table5[[#This Row],[_202340]]-Table5[[#This Row],[_201940]])/Table5[[#This Row],[_201940]]*1,"")</f>
        <v>-0.25</v>
      </c>
    </row>
    <row r="3084" spans="1:8" ht="28.5">
      <c r="A3084" s="132">
        <v>222053</v>
      </c>
      <c r="B3084" s="134" t="s">
        <v>1166</v>
      </c>
      <c r="C3084" s="134">
        <v>97</v>
      </c>
      <c r="D3084" s="134">
        <v>89</v>
      </c>
      <c r="E3084" s="134">
        <v>100</v>
      </c>
      <c r="F3084" s="134">
        <v>96</v>
      </c>
      <c r="G3084" s="134">
        <v>91</v>
      </c>
      <c r="H3084" s="171">
        <f>IFERROR((Table5[[#This Row],[_202340]]-Table5[[#This Row],[_201940]])/Table5[[#This Row],[_201940]]*1,"")</f>
        <v>-6.1855670103092786E-2</v>
      </c>
    </row>
    <row r="3085" spans="1:8" ht="28.5">
      <c r="A3085" s="132">
        <v>222053</v>
      </c>
      <c r="B3085" s="134" t="s">
        <v>1167</v>
      </c>
      <c r="C3085" s="134" t="s">
        <v>129</v>
      </c>
      <c r="D3085" s="134" t="s">
        <v>129</v>
      </c>
      <c r="E3085" s="134" t="s">
        <v>129</v>
      </c>
      <c r="F3085" s="134" t="s">
        <v>129</v>
      </c>
      <c r="G3085" s="134" t="s">
        <v>129</v>
      </c>
      <c r="H3085" s="171" t="str">
        <f>IFERROR((Table5[[#This Row],[_202340]]-Table5[[#This Row],[_201940]])/Table5[[#This Row],[_201940]]*1,"")</f>
        <v/>
      </c>
    </row>
    <row r="3086" spans="1:8">
      <c r="A3086" s="132">
        <v>222053</v>
      </c>
      <c r="B3086" s="134" t="s">
        <v>1146</v>
      </c>
      <c r="C3086" s="134">
        <v>113</v>
      </c>
      <c r="D3086" s="134">
        <v>99</v>
      </c>
      <c r="E3086" s="134">
        <v>111</v>
      </c>
      <c r="F3086" s="134">
        <v>102</v>
      </c>
      <c r="G3086" s="134">
        <v>103</v>
      </c>
      <c r="H3086" s="171">
        <f>IFERROR((Table5[[#This Row],[_202340]]-Table5[[#This Row],[_201940]])/Table5[[#This Row],[_201940]]*1,"")</f>
        <v>-8.8495575221238937E-2</v>
      </c>
    </row>
    <row r="3087" spans="1:8" ht="28.5">
      <c r="A3087" s="132">
        <v>222053</v>
      </c>
      <c r="B3087" s="134" t="s">
        <v>1147</v>
      </c>
      <c r="C3087" s="134">
        <v>8</v>
      </c>
      <c r="D3087" s="134">
        <v>7</v>
      </c>
      <c r="E3087" s="134">
        <v>3</v>
      </c>
      <c r="F3087" s="134">
        <v>6</v>
      </c>
      <c r="G3087" s="134">
        <v>2</v>
      </c>
      <c r="H3087" s="171">
        <f>IFERROR((Table5[[#This Row],[_202340]]-Table5[[#This Row],[_201940]])/Table5[[#This Row],[_201940]]*1,"")</f>
        <v>-0.75</v>
      </c>
    </row>
    <row r="3088" spans="1:8" ht="28.5">
      <c r="A3088" s="132">
        <v>222053</v>
      </c>
      <c r="B3088" s="134" t="s">
        <v>1148</v>
      </c>
      <c r="C3088" s="134">
        <v>277</v>
      </c>
      <c r="D3088" s="134">
        <v>153</v>
      </c>
      <c r="E3088" s="134">
        <v>83</v>
      </c>
      <c r="F3088" s="134">
        <v>169</v>
      </c>
      <c r="G3088" s="134">
        <v>152</v>
      </c>
      <c r="H3088" s="171">
        <f>IFERROR((Table5[[#This Row],[_202340]]-Table5[[#This Row],[_201940]])/Table5[[#This Row],[_201940]]*1,"")</f>
        <v>-0.45126353790613716</v>
      </c>
    </row>
    <row r="3089" spans="1:8" ht="28.5">
      <c r="A3089" s="132">
        <v>222053</v>
      </c>
      <c r="B3089" s="134" t="s">
        <v>1149</v>
      </c>
      <c r="C3089" s="134">
        <v>294</v>
      </c>
      <c r="D3089" s="134">
        <v>293</v>
      </c>
      <c r="E3089" s="134">
        <v>332</v>
      </c>
      <c r="F3089" s="134">
        <v>193</v>
      </c>
      <c r="G3089" s="134">
        <v>187</v>
      </c>
      <c r="H3089" s="171">
        <f>IFERROR((Table5[[#This Row],[_202340]]-Table5[[#This Row],[_201940]])/Table5[[#This Row],[_201940]]*1,"")</f>
        <v>-0.36394557823129253</v>
      </c>
    </row>
    <row r="3090" spans="1:8" ht="28.5">
      <c r="A3090" s="132">
        <v>222053</v>
      </c>
      <c r="B3090" s="134" t="s">
        <v>1150</v>
      </c>
      <c r="C3090" s="134">
        <v>579</v>
      </c>
      <c r="D3090" s="134">
        <v>453</v>
      </c>
      <c r="E3090" s="134">
        <v>418</v>
      </c>
      <c r="F3090" s="134">
        <v>368</v>
      </c>
      <c r="G3090" s="134">
        <v>341</v>
      </c>
      <c r="H3090" s="171">
        <f>IFERROR((Table5[[#This Row],[_202340]]-Table5[[#This Row],[_201940]])/Table5[[#This Row],[_201940]]*1,"")</f>
        <v>-0.41105354058721932</v>
      </c>
    </row>
    <row r="3091" spans="1:8">
      <c r="A3091" s="132">
        <v>222053</v>
      </c>
      <c r="B3091" s="134" t="s">
        <v>1151</v>
      </c>
      <c r="C3091" s="134">
        <v>16</v>
      </c>
      <c r="D3091" s="134">
        <v>18</v>
      </c>
      <c r="E3091" s="134">
        <v>21</v>
      </c>
      <c r="F3091" s="134">
        <v>22</v>
      </c>
      <c r="G3091" s="134">
        <v>23</v>
      </c>
      <c r="H3091" s="171">
        <f>IFERROR((Table5[[#This Row],[_202340]]-Table5[[#This Row],[_201940]])/Table5[[#This Row],[_201940]]*1,"")</f>
        <v>0.4375</v>
      </c>
    </row>
    <row r="3092" spans="1:8" ht="28.5">
      <c r="A3092" s="132">
        <v>222053</v>
      </c>
      <c r="B3092" s="134" t="s">
        <v>1152</v>
      </c>
      <c r="C3092" s="134">
        <v>41</v>
      </c>
      <c r="D3092" s="134">
        <v>29</v>
      </c>
      <c r="E3092" s="134">
        <v>16</v>
      </c>
      <c r="F3092" s="134">
        <v>37</v>
      </c>
      <c r="G3092" s="134">
        <v>35</v>
      </c>
      <c r="H3092" s="171">
        <f>IFERROR((Table5[[#This Row],[_202340]]-Table5[[#This Row],[_201940]])/Table5[[#This Row],[_201940]]*1,"")</f>
        <v>-0.14634146341463414</v>
      </c>
    </row>
    <row r="3093" spans="1:8" ht="28.5">
      <c r="A3093" s="132">
        <v>222053</v>
      </c>
      <c r="B3093" s="134" t="s">
        <v>1153</v>
      </c>
      <c r="C3093" s="134">
        <v>1</v>
      </c>
      <c r="D3093" s="134">
        <v>1</v>
      </c>
      <c r="E3093" s="134">
        <v>1</v>
      </c>
      <c r="F3093" s="134">
        <v>1</v>
      </c>
      <c r="G3093" s="134">
        <v>0</v>
      </c>
      <c r="H3093" s="171">
        <f>IFERROR((Table5[[#This Row],[_202340]]-Table5[[#This Row],[_201940]])/Table5[[#This Row],[_201940]]*1,"")</f>
        <v>-1</v>
      </c>
    </row>
    <row r="3094" spans="1:8" ht="28.5">
      <c r="A3094" s="132">
        <v>222053</v>
      </c>
      <c r="B3094" s="134" t="s">
        <v>1154</v>
      </c>
      <c r="C3094" s="134">
        <v>40</v>
      </c>
      <c r="D3094" s="134">
        <v>28</v>
      </c>
      <c r="E3094" s="134">
        <v>16</v>
      </c>
      <c r="F3094" s="134">
        <v>36</v>
      </c>
      <c r="G3094" s="134">
        <v>34</v>
      </c>
      <c r="H3094" s="171">
        <f>IFERROR((Table5[[#This Row],[_202340]]-Table5[[#This Row],[_201940]])/Table5[[#This Row],[_201940]]*1,"")</f>
        <v>-0.15</v>
      </c>
    </row>
    <row r="3095" spans="1:8" ht="28.5">
      <c r="A3095" s="132">
        <v>222053</v>
      </c>
      <c r="B3095" s="134" t="s">
        <v>1155</v>
      </c>
      <c r="C3095" s="134">
        <v>42</v>
      </c>
      <c r="D3095" s="134">
        <v>53</v>
      </c>
      <c r="E3095" s="134">
        <v>63</v>
      </c>
      <c r="F3095" s="134">
        <v>41</v>
      </c>
      <c r="G3095" s="134">
        <v>42</v>
      </c>
      <c r="H3095" s="171">
        <f>IFERROR((Table5[[#This Row],[_202340]]-Table5[[#This Row],[_201940]])/Table5[[#This Row],[_201940]]*1,"")</f>
        <v>0</v>
      </c>
    </row>
    <row r="3096" spans="1:8">
      <c r="A3096" s="132">
        <v>222062</v>
      </c>
      <c r="B3096" s="134" t="s">
        <v>1179</v>
      </c>
      <c r="C3096" s="134">
        <v>186</v>
      </c>
      <c r="D3096" s="134">
        <v>195</v>
      </c>
      <c r="E3096" s="134">
        <v>158</v>
      </c>
      <c r="F3096" s="134">
        <v>161</v>
      </c>
      <c r="G3096" s="134">
        <v>133</v>
      </c>
      <c r="H3096" s="171">
        <f>IFERROR((Table5[[#This Row],[_202340]]-Table5[[#This Row],[_201940]])/Table5[[#This Row],[_201940]]*1,"")</f>
        <v>-0.28494623655913981</v>
      </c>
    </row>
    <row r="3097" spans="1:8">
      <c r="A3097" s="132">
        <v>222062</v>
      </c>
      <c r="B3097" s="134" t="s">
        <v>1131</v>
      </c>
      <c r="C3097" s="134">
        <v>0</v>
      </c>
      <c r="D3097" s="134">
        <v>0</v>
      </c>
      <c r="E3097" s="134">
        <v>0</v>
      </c>
      <c r="F3097" s="134">
        <v>0</v>
      </c>
      <c r="G3097" s="134">
        <v>0</v>
      </c>
      <c r="H3097" s="171" t="str">
        <f>IFERROR((Table5[[#This Row],[_202340]]-Table5[[#This Row],[_201940]])/Table5[[#This Row],[_201940]]*1,"")</f>
        <v/>
      </c>
    </row>
    <row r="3098" spans="1:8">
      <c r="A3098" s="132">
        <v>222062</v>
      </c>
      <c r="B3098" s="134" t="s">
        <v>1132</v>
      </c>
      <c r="C3098" s="134">
        <v>186</v>
      </c>
      <c r="D3098" s="134">
        <v>195</v>
      </c>
      <c r="E3098" s="134">
        <v>158</v>
      </c>
      <c r="F3098" s="134">
        <v>161</v>
      </c>
      <c r="G3098" s="134">
        <v>133</v>
      </c>
      <c r="H3098" s="171">
        <f>IFERROR((Table5[[#This Row],[_202340]]-Table5[[#This Row],[_201940]])/Table5[[#This Row],[_201940]]*1,"")</f>
        <v>-0.28494623655913981</v>
      </c>
    </row>
    <row r="3099" spans="1:8">
      <c r="A3099" s="132">
        <v>222062</v>
      </c>
      <c r="B3099" s="134" t="s">
        <v>1133</v>
      </c>
      <c r="C3099" s="134">
        <v>6</v>
      </c>
      <c r="D3099" s="134">
        <v>1</v>
      </c>
      <c r="E3099" s="134">
        <v>1</v>
      </c>
      <c r="F3099" s="134">
        <v>1</v>
      </c>
      <c r="G3099" s="134">
        <v>0</v>
      </c>
      <c r="H3099" s="171">
        <f>IFERROR((Table5[[#This Row],[_202340]]-Table5[[#This Row],[_201940]])/Table5[[#This Row],[_201940]]*1,"")</f>
        <v>-1</v>
      </c>
    </row>
    <row r="3100" spans="1:8" ht="28.5">
      <c r="A3100" s="132">
        <v>222062</v>
      </c>
      <c r="B3100" s="134" t="s">
        <v>1162</v>
      </c>
      <c r="C3100" s="134">
        <v>51</v>
      </c>
      <c r="D3100" s="134">
        <v>42</v>
      </c>
      <c r="E3100" s="134">
        <v>45</v>
      </c>
      <c r="F3100" s="134">
        <v>43</v>
      </c>
      <c r="G3100" s="134">
        <v>33</v>
      </c>
      <c r="H3100" s="171">
        <f>IFERROR((Table5[[#This Row],[_202340]]-Table5[[#This Row],[_201940]])/Table5[[#This Row],[_201940]]*1,"")</f>
        <v>-0.35294117647058826</v>
      </c>
    </row>
    <row r="3101" spans="1:8" ht="28.5">
      <c r="A3101" s="132">
        <v>222062</v>
      </c>
      <c r="B3101" s="134" t="s">
        <v>1163</v>
      </c>
      <c r="C3101" s="134" t="s">
        <v>129</v>
      </c>
      <c r="D3101" s="134" t="s">
        <v>129</v>
      </c>
      <c r="E3101" s="134" t="s">
        <v>129</v>
      </c>
      <c r="F3101" s="134" t="s">
        <v>129</v>
      </c>
      <c r="G3101" s="134" t="s">
        <v>129</v>
      </c>
      <c r="H3101" s="171" t="str">
        <f>IFERROR((Table5[[#This Row],[_202340]]-Table5[[#This Row],[_201940]])/Table5[[#This Row],[_201940]]*1,"")</f>
        <v/>
      </c>
    </row>
    <row r="3102" spans="1:8">
      <c r="A3102" s="132">
        <v>222062</v>
      </c>
      <c r="B3102" s="134" t="s">
        <v>1136</v>
      </c>
      <c r="C3102" s="134">
        <v>57</v>
      </c>
      <c r="D3102" s="134">
        <v>43</v>
      </c>
      <c r="E3102" s="134">
        <v>46</v>
      </c>
      <c r="F3102" s="134">
        <v>44</v>
      </c>
      <c r="G3102" s="134">
        <v>33</v>
      </c>
      <c r="H3102" s="171">
        <f>IFERROR((Table5[[#This Row],[_202340]]-Table5[[#This Row],[_201940]])/Table5[[#This Row],[_201940]]*1,"")</f>
        <v>-0.42105263157894735</v>
      </c>
    </row>
    <row r="3103" spans="1:8">
      <c r="A3103" s="132">
        <v>222062</v>
      </c>
      <c r="B3103" s="134" t="s">
        <v>1137</v>
      </c>
      <c r="C3103" s="134">
        <v>31</v>
      </c>
      <c r="D3103" s="134">
        <v>22</v>
      </c>
      <c r="E3103" s="134">
        <v>29</v>
      </c>
      <c r="F3103" s="134">
        <v>27</v>
      </c>
      <c r="G3103" s="134">
        <v>25</v>
      </c>
      <c r="H3103" s="171">
        <f>IFERROR((Table5[[#This Row],[_202340]]-Table5[[#This Row],[_201940]])/Table5[[#This Row],[_201940]]*1,"")</f>
        <v>-0.19354838709677419</v>
      </c>
    </row>
    <row r="3104" spans="1:8">
      <c r="A3104" s="132">
        <v>222062</v>
      </c>
      <c r="B3104" s="134" t="s">
        <v>1138</v>
      </c>
      <c r="C3104" s="134">
        <v>8</v>
      </c>
      <c r="D3104" s="134">
        <v>3</v>
      </c>
      <c r="E3104" s="134">
        <v>1</v>
      </c>
      <c r="F3104" s="134">
        <v>2</v>
      </c>
      <c r="G3104" s="134">
        <v>0</v>
      </c>
      <c r="H3104" s="171">
        <f>IFERROR((Table5[[#This Row],[_202340]]-Table5[[#This Row],[_201940]])/Table5[[#This Row],[_201940]]*1,"")</f>
        <v>-1</v>
      </c>
    </row>
    <row r="3105" spans="1:8" ht="28.5">
      <c r="A3105" s="132">
        <v>222062</v>
      </c>
      <c r="B3105" s="134" t="s">
        <v>1164</v>
      </c>
      <c r="C3105" s="134">
        <v>54</v>
      </c>
      <c r="D3105" s="134">
        <v>44</v>
      </c>
      <c r="E3105" s="134">
        <v>50</v>
      </c>
      <c r="F3105" s="134">
        <v>48</v>
      </c>
      <c r="G3105" s="134">
        <v>41</v>
      </c>
      <c r="H3105" s="171">
        <f>IFERROR((Table5[[#This Row],[_202340]]-Table5[[#This Row],[_201940]])/Table5[[#This Row],[_201940]]*1,"")</f>
        <v>-0.24074074074074073</v>
      </c>
    </row>
    <row r="3106" spans="1:8" ht="28.5">
      <c r="A3106" s="132">
        <v>222062</v>
      </c>
      <c r="B3106" s="134" t="s">
        <v>1165</v>
      </c>
      <c r="C3106" s="134" t="s">
        <v>129</v>
      </c>
      <c r="D3106" s="134" t="s">
        <v>129</v>
      </c>
      <c r="E3106" s="134" t="s">
        <v>129</v>
      </c>
      <c r="F3106" s="134" t="s">
        <v>129</v>
      </c>
      <c r="G3106" s="134" t="s">
        <v>129</v>
      </c>
      <c r="H3106" s="171" t="str">
        <f>IFERROR((Table5[[#This Row],[_202340]]-Table5[[#This Row],[_201940]])/Table5[[#This Row],[_201940]]*1,"")</f>
        <v/>
      </c>
    </row>
    <row r="3107" spans="1:8">
      <c r="A3107" s="132">
        <v>222062</v>
      </c>
      <c r="B3107" s="134" t="s">
        <v>1141</v>
      </c>
      <c r="C3107" s="134">
        <v>62</v>
      </c>
      <c r="D3107" s="134">
        <v>47</v>
      </c>
      <c r="E3107" s="134">
        <v>51</v>
      </c>
      <c r="F3107" s="134">
        <v>50</v>
      </c>
      <c r="G3107" s="134">
        <v>41</v>
      </c>
      <c r="H3107" s="171">
        <f>IFERROR((Table5[[#This Row],[_202340]]-Table5[[#This Row],[_201940]])/Table5[[#This Row],[_201940]]*1,"")</f>
        <v>-0.33870967741935482</v>
      </c>
    </row>
    <row r="3108" spans="1:8">
      <c r="A3108" s="132">
        <v>222062</v>
      </c>
      <c r="B3108" s="134" t="s">
        <v>1142</v>
      </c>
      <c r="C3108" s="134">
        <v>33</v>
      </c>
      <c r="D3108" s="134">
        <v>24</v>
      </c>
      <c r="E3108" s="134">
        <v>32</v>
      </c>
      <c r="F3108" s="134">
        <v>31</v>
      </c>
      <c r="G3108" s="134">
        <v>31</v>
      </c>
      <c r="H3108" s="171">
        <f>IFERROR((Table5[[#This Row],[_202340]]-Table5[[#This Row],[_201940]])/Table5[[#This Row],[_201940]]*1,"")</f>
        <v>-6.0606060606060608E-2</v>
      </c>
    </row>
    <row r="3109" spans="1:8">
      <c r="A3109" s="132">
        <v>222062</v>
      </c>
      <c r="B3109" s="134" t="s">
        <v>1143</v>
      </c>
      <c r="C3109" s="134">
        <v>7</v>
      </c>
      <c r="D3109" s="134">
        <v>3</v>
      </c>
      <c r="E3109" s="134">
        <v>1</v>
      </c>
      <c r="F3109" s="134">
        <v>1</v>
      </c>
      <c r="G3109" s="134">
        <v>0</v>
      </c>
      <c r="H3109" s="171">
        <f>IFERROR((Table5[[#This Row],[_202340]]-Table5[[#This Row],[_201940]])/Table5[[#This Row],[_201940]]*1,"")</f>
        <v>-1</v>
      </c>
    </row>
    <row r="3110" spans="1:8" ht="28.5">
      <c r="A3110" s="132">
        <v>222062</v>
      </c>
      <c r="B3110" s="134" t="s">
        <v>1166</v>
      </c>
      <c r="C3110" s="134">
        <v>58</v>
      </c>
      <c r="D3110" s="134">
        <v>46</v>
      </c>
      <c r="E3110" s="134">
        <v>53</v>
      </c>
      <c r="F3110" s="134">
        <v>53</v>
      </c>
      <c r="G3110" s="134">
        <v>44</v>
      </c>
      <c r="H3110" s="171">
        <f>IFERROR((Table5[[#This Row],[_202340]]-Table5[[#This Row],[_201940]])/Table5[[#This Row],[_201940]]*1,"")</f>
        <v>-0.2413793103448276</v>
      </c>
    </row>
    <row r="3111" spans="1:8" ht="28.5">
      <c r="A3111" s="132">
        <v>222062</v>
      </c>
      <c r="B3111" s="134" t="s">
        <v>1167</v>
      </c>
      <c r="C3111" s="134" t="s">
        <v>129</v>
      </c>
      <c r="D3111" s="134" t="s">
        <v>129</v>
      </c>
      <c r="E3111" s="134" t="s">
        <v>129</v>
      </c>
      <c r="F3111" s="134" t="s">
        <v>129</v>
      </c>
      <c r="G3111" s="134" t="s">
        <v>129</v>
      </c>
      <c r="H3111" s="171" t="str">
        <f>IFERROR((Table5[[#This Row],[_202340]]-Table5[[#This Row],[_201940]])/Table5[[#This Row],[_201940]]*1,"")</f>
        <v/>
      </c>
    </row>
    <row r="3112" spans="1:8">
      <c r="A3112" s="132">
        <v>222062</v>
      </c>
      <c r="B3112" s="134" t="s">
        <v>1146</v>
      </c>
      <c r="C3112" s="134">
        <v>65</v>
      </c>
      <c r="D3112" s="134">
        <v>49</v>
      </c>
      <c r="E3112" s="134">
        <v>54</v>
      </c>
      <c r="F3112" s="134">
        <v>54</v>
      </c>
      <c r="G3112" s="134">
        <v>44</v>
      </c>
      <c r="H3112" s="171">
        <f>IFERROR((Table5[[#This Row],[_202340]]-Table5[[#This Row],[_201940]])/Table5[[#This Row],[_201940]]*1,"")</f>
        <v>-0.32307692307692309</v>
      </c>
    </row>
    <row r="3113" spans="1:8" ht="28.5">
      <c r="A3113" s="132">
        <v>222062</v>
      </c>
      <c r="B3113" s="134" t="s">
        <v>1147</v>
      </c>
      <c r="C3113" s="134">
        <v>5</v>
      </c>
      <c r="D3113" s="134">
        <v>3</v>
      </c>
      <c r="E3113" s="134">
        <v>0</v>
      </c>
      <c r="F3113" s="134">
        <v>0</v>
      </c>
      <c r="G3113" s="134">
        <v>3</v>
      </c>
      <c r="H3113" s="171">
        <f>IFERROR((Table5[[#This Row],[_202340]]-Table5[[#This Row],[_201940]])/Table5[[#This Row],[_201940]]*1,"")</f>
        <v>-0.4</v>
      </c>
    </row>
    <row r="3114" spans="1:8" ht="28.5">
      <c r="A3114" s="132">
        <v>222062</v>
      </c>
      <c r="B3114" s="134" t="s">
        <v>1148</v>
      </c>
      <c r="C3114" s="134">
        <v>19</v>
      </c>
      <c r="D3114" s="134">
        <v>20</v>
      </c>
      <c r="E3114" s="134">
        <v>18</v>
      </c>
      <c r="F3114" s="134">
        <v>43</v>
      </c>
      <c r="G3114" s="134">
        <v>41</v>
      </c>
      <c r="H3114" s="171">
        <f>IFERROR((Table5[[#This Row],[_202340]]-Table5[[#This Row],[_201940]])/Table5[[#This Row],[_201940]]*1,"")</f>
        <v>1.1578947368421053</v>
      </c>
    </row>
    <row r="3115" spans="1:8" ht="28.5">
      <c r="A3115" s="132">
        <v>222062</v>
      </c>
      <c r="B3115" s="134" t="s">
        <v>1149</v>
      </c>
      <c r="C3115" s="134">
        <v>97</v>
      </c>
      <c r="D3115" s="134">
        <v>123</v>
      </c>
      <c r="E3115" s="134">
        <v>86</v>
      </c>
      <c r="F3115" s="134">
        <v>64</v>
      </c>
      <c r="G3115" s="134">
        <v>45</v>
      </c>
      <c r="H3115" s="171">
        <f>IFERROR((Table5[[#This Row],[_202340]]-Table5[[#This Row],[_201940]])/Table5[[#This Row],[_201940]]*1,"")</f>
        <v>-0.53608247422680411</v>
      </c>
    </row>
    <row r="3116" spans="1:8" ht="28.5">
      <c r="A3116" s="132">
        <v>222062</v>
      </c>
      <c r="B3116" s="134" t="s">
        <v>1150</v>
      </c>
      <c r="C3116" s="134">
        <v>121</v>
      </c>
      <c r="D3116" s="134">
        <v>146</v>
      </c>
      <c r="E3116" s="134">
        <v>104</v>
      </c>
      <c r="F3116" s="134">
        <v>107</v>
      </c>
      <c r="G3116" s="134">
        <v>89</v>
      </c>
      <c r="H3116" s="171">
        <f>IFERROR((Table5[[#This Row],[_202340]]-Table5[[#This Row],[_201940]])/Table5[[#This Row],[_201940]]*1,"")</f>
        <v>-0.26446280991735538</v>
      </c>
    </row>
    <row r="3117" spans="1:8">
      <c r="A3117" s="132">
        <v>222062</v>
      </c>
      <c r="B3117" s="134" t="s">
        <v>1151</v>
      </c>
      <c r="C3117" s="134">
        <v>35</v>
      </c>
      <c r="D3117" s="134">
        <v>25</v>
      </c>
      <c r="E3117" s="134">
        <v>34</v>
      </c>
      <c r="F3117" s="134">
        <v>34</v>
      </c>
      <c r="G3117" s="134">
        <v>33</v>
      </c>
      <c r="H3117" s="171">
        <f>IFERROR((Table5[[#This Row],[_202340]]-Table5[[#This Row],[_201940]])/Table5[[#This Row],[_201940]]*1,"")</f>
        <v>-5.7142857142857141E-2</v>
      </c>
    </row>
    <row r="3118" spans="1:8" ht="28.5">
      <c r="A3118" s="132">
        <v>222062</v>
      </c>
      <c r="B3118" s="134" t="s">
        <v>1152</v>
      </c>
      <c r="C3118" s="134">
        <v>13</v>
      </c>
      <c r="D3118" s="134">
        <v>12</v>
      </c>
      <c r="E3118" s="134">
        <v>11</v>
      </c>
      <c r="F3118" s="134">
        <v>27</v>
      </c>
      <c r="G3118" s="134">
        <v>33</v>
      </c>
      <c r="H3118" s="171">
        <f>IFERROR((Table5[[#This Row],[_202340]]-Table5[[#This Row],[_201940]])/Table5[[#This Row],[_201940]]*1,"")</f>
        <v>1.5384615384615385</v>
      </c>
    </row>
    <row r="3119" spans="1:8" ht="28.5">
      <c r="A3119" s="132">
        <v>222062</v>
      </c>
      <c r="B3119" s="134" t="s">
        <v>1153</v>
      </c>
      <c r="C3119" s="134">
        <v>3</v>
      </c>
      <c r="D3119" s="134">
        <v>2</v>
      </c>
      <c r="E3119" s="134">
        <v>0</v>
      </c>
      <c r="F3119" s="134">
        <v>0</v>
      </c>
      <c r="G3119" s="134">
        <v>2</v>
      </c>
      <c r="H3119" s="171">
        <f>IFERROR((Table5[[#This Row],[_202340]]-Table5[[#This Row],[_201940]])/Table5[[#This Row],[_201940]]*1,"")</f>
        <v>-0.33333333333333331</v>
      </c>
    </row>
    <row r="3120" spans="1:8" ht="28.5">
      <c r="A3120" s="132">
        <v>222062</v>
      </c>
      <c r="B3120" s="134" t="s">
        <v>1154</v>
      </c>
      <c r="C3120" s="134">
        <v>10</v>
      </c>
      <c r="D3120" s="134">
        <v>10</v>
      </c>
      <c r="E3120" s="134">
        <v>11</v>
      </c>
      <c r="F3120" s="134">
        <v>27</v>
      </c>
      <c r="G3120" s="134">
        <v>31</v>
      </c>
      <c r="H3120" s="171">
        <f>IFERROR((Table5[[#This Row],[_202340]]-Table5[[#This Row],[_201940]])/Table5[[#This Row],[_201940]]*1,"")</f>
        <v>2.1</v>
      </c>
    </row>
    <row r="3121" spans="1:8" ht="28.5">
      <c r="A3121" s="132">
        <v>222062</v>
      </c>
      <c r="B3121" s="134" t="s">
        <v>1155</v>
      </c>
      <c r="C3121" s="134">
        <v>52</v>
      </c>
      <c r="D3121" s="134">
        <v>63</v>
      </c>
      <c r="E3121" s="134">
        <v>54</v>
      </c>
      <c r="F3121" s="134">
        <v>40</v>
      </c>
      <c r="G3121" s="134">
        <v>34</v>
      </c>
      <c r="H3121" s="171">
        <f>IFERROR((Table5[[#This Row],[_202340]]-Table5[[#This Row],[_201940]])/Table5[[#This Row],[_201940]]*1,"")</f>
        <v>-0.34615384615384615</v>
      </c>
    </row>
    <row r="3122" spans="1:8">
      <c r="A3122" s="132">
        <v>222576</v>
      </c>
      <c r="B3122" s="134" t="s">
        <v>1179</v>
      </c>
      <c r="C3122" s="134">
        <v>528</v>
      </c>
      <c r="D3122" s="134">
        <v>512</v>
      </c>
      <c r="E3122" s="134">
        <v>435</v>
      </c>
      <c r="F3122" s="134">
        <v>408</v>
      </c>
      <c r="G3122" s="134">
        <v>414</v>
      </c>
      <c r="H3122" s="171">
        <f>IFERROR((Table5[[#This Row],[_202340]]-Table5[[#This Row],[_201940]])/Table5[[#This Row],[_201940]]*1,"")</f>
        <v>-0.21590909090909091</v>
      </c>
    </row>
    <row r="3123" spans="1:8">
      <c r="A3123" s="132">
        <v>222576</v>
      </c>
      <c r="B3123" s="134" t="s">
        <v>1131</v>
      </c>
      <c r="C3123" s="134">
        <v>1</v>
      </c>
      <c r="D3123" s="134">
        <v>1</v>
      </c>
      <c r="E3123" s="134">
        <v>0</v>
      </c>
      <c r="F3123" s="134">
        <v>1</v>
      </c>
      <c r="G3123" s="134">
        <v>2</v>
      </c>
      <c r="H3123" s="171">
        <f>IFERROR((Table5[[#This Row],[_202340]]-Table5[[#This Row],[_201940]])/Table5[[#This Row],[_201940]]*1,"")</f>
        <v>1</v>
      </c>
    </row>
    <row r="3124" spans="1:8">
      <c r="A3124" s="132">
        <v>222576</v>
      </c>
      <c r="B3124" s="134" t="s">
        <v>1132</v>
      </c>
      <c r="C3124" s="134">
        <v>527</v>
      </c>
      <c r="D3124" s="134">
        <v>511</v>
      </c>
      <c r="E3124" s="134">
        <v>435</v>
      </c>
      <c r="F3124" s="134">
        <v>407</v>
      </c>
      <c r="G3124" s="134">
        <v>412</v>
      </c>
      <c r="H3124" s="171">
        <f>IFERROR((Table5[[#This Row],[_202340]]-Table5[[#This Row],[_201940]])/Table5[[#This Row],[_201940]]*1,"")</f>
        <v>-0.21821631878557876</v>
      </c>
    </row>
    <row r="3125" spans="1:8">
      <c r="A3125" s="132">
        <v>222576</v>
      </c>
      <c r="B3125" s="134" t="s">
        <v>1133</v>
      </c>
      <c r="C3125" s="134">
        <v>33</v>
      </c>
      <c r="D3125" s="134">
        <v>39</v>
      </c>
      <c r="E3125" s="134">
        <v>33</v>
      </c>
      <c r="F3125" s="134">
        <v>33</v>
      </c>
      <c r="G3125" s="134">
        <v>24</v>
      </c>
      <c r="H3125" s="171">
        <f>IFERROR((Table5[[#This Row],[_202340]]-Table5[[#This Row],[_201940]])/Table5[[#This Row],[_201940]]*1,"")</f>
        <v>-0.27272727272727271</v>
      </c>
    </row>
    <row r="3126" spans="1:8" ht="28.5">
      <c r="A3126" s="132">
        <v>222576</v>
      </c>
      <c r="B3126" s="134" t="s">
        <v>1162</v>
      </c>
      <c r="C3126" s="134">
        <v>84</v>
      </c>
      <c r="D3126" s="134">
        <v>95</v>
      </c>
      <c r="E3126" s="134">
        <v>83</v>
      </c>
      <c r="F3126" s="134">
        <v>78</v>
      </c>
      <c r="G3126" s="134">
        <v>89</v>
      </c>
      <c r="H3126" s="171">
        <f>IFERROR((Table5[[#This Row],[_202340]]-Table5[[#This Row],[_201940]])/Table5[[#This Row],[_201940]]*1,"")</f>
        <v>5.9523809523809521E-2</v>
      </c>
    </row>
    <row r="3127" spans="1:8" ht="28.5">
      <c r="A3127" s="132">
        <v>222576</v>
      </c>
      <c r="B3127" s="134" t="s">
        <v>1163</v>
      </c>
      <c r="C3127" s="134" t="s">
        <v>129</v>
      </c>
      <c r="D3127" s="134" t="s">
        <v>129</v>
      </c>
      <c r="E3127" s="134" t="s">
        <v>129</v>
      </c>
      <c r="F3127" s="134" t="s">
        <v>129</v>
      </c>
      <c r="G3127" s="134" t="s">
        <v>129</v>
      </c>
      <c r="H3127" s="171" t="str">
        <f>IFERROR((Table5[[#This Row],[_202340]]-Table5[[#This Row],[_201940]])/Table5[[#This Row],[_201940]]*1,"")</f>
        <v/>
      </c>
    </row>
    <row r="3128" spans="1:8">
      <c r="A3128" s="132">
        <v>222576</v>
      </c>
      <c r="B3128" s="134" t="s">
        <v>1136</v>
      </c>
      <c r="C3128" s="134">
        <v>117</v>
      </c>
      <c r="D3128" s="134">
        <v>134</v>
      </c>
      <c r="E3128" s="134">
        <v>116</v>
      </c>
      <c r="F3128" s="134">
        <v>111</v>
      </c>
      <c r="G3128" s="134">
        <v>113</v>
      </c>
      <c r="H3128" s="171">
        <f>IFERROR((Table5[[#This Row],[_202340]]-Table5[[#This Row],[_201940]])/Table5[[#This Row],[_201940]]*1,"")</f>
        <v>-3.4188034188034191E-2</v>
      </c>
    </row>
    <row r="3129" spans="1:8">
      <c r="A3129" s="132">
        <v>222576</v>
      </c>
      <c r="B3129" s="134" t="s">
        <v>1137</v>
      </c>
      <c r="C3129" s="134">
        <v>22</v>
      </c>
      <c r="D3129" s="134">
        <v>26</v>
      </c>
      <c r="E3129" s="134">
        <v>27</v>
      </c>
      <c r="F3129" s="134">
        <v>27</v>
      </c>
      <c r="G3129" s="134">
        <v>27</v>
      </c>
      <c r="H3129" s="171">
        <f>IFERROR((Table5[[#This Row],[_202340]]-Table5[[#This Row],[_201940]])/Table5[[#This Row],[_201940]]*1,"")</f>
        <v>0.22727272727272727</v>
      </c>
    </row>
    <row r="3130" spans="1:8">
      <c r="A3130" s="132">
        <v>222576</v>
      </c>
      <c r="B3130" s="134" t="s">
        <v>1138</v>
      </c>
      <c r="C3130" s="134">
        <v>35</v>
      </c>
      <c r="D3130" s="134">
        <v>44</v>
      </c>
      <c r="E3130" s="134">
        <v>34</v>
      </c>
      <c r="F3130" s="134">
        <v>31</v>
      </c>
      <c r="G3130" s="134">
        <v>22</v>
      </c>
      <c r="H3130" s="171">
        <f>IFERROR((Table5[[#This Row],[_202340]]-Table5[[#This Row],[_201940]])/Table5[[#This Row],[_201940]]*1,"")</f>
        <v>-0.37142857142857144</v>
      </c>
    </row>
    <row r="3131" spans="1:8" ht="28.5">
      <c r="A3131" s="132">
        <v>222576</v>
      </c>
      <c r="B3131" s="134" t="s">
        <v>1164</v>
      </c>
      <c r="C3131" s="134">
        <v>100</v>
      </c>
      <c r="D3131" s="134">
        <v>110</v>
      </c>
      <c r="E3131" s="134">
        <v>105</v>
      </c>
      <c r="F3131" s="134">
        <v>98</v>
      </c>
      <c r="G3131" s="134">
        <v>110</v>
      </c>
      <c r="H3131" s="171">
        <f>IFERROR((Table5[[#This Row],[_202340]]-Table5[[#This Row],[_201940]])/Table5[[#This Row],[_201940]]*1,"")</f>
        <v>0.1</v>
      </c>
    </row>
    <row r="3132" spans="1:8" ht="28.5">
      <c r="A3132" s="132">
        <v>222576</v>
      </c>
      <c r="B3132" s="134" t="s">
        <v>1165</v>
      </c>
      <c r="C3132" s="134" t="s">
        <v>129</v>
      </c>
      <c r="D3132" s="134" t="s">
        <v>129</v>
      </c>
      <c r="E3132" s="134" t="s">
        <v>129</v>
      </c>
      <c r="F3132" s="134" t="s">
        <v>129</v>
      </c>
      <c r="G3132" s="134" t="s">
        <v>129</v>
      </c>
      <c r="H3132" s="171" t="str">
        <f>IFERROR((Table5[[#This Row],[_202340]]-Table5[[#This Row],[_201940]])/Table5[[#This Row],[_201940]]*1,"")</f>
        <v/>
      </c>
    </row>
    <row r="3133" spans="1:8">
      <c r="A3133" s="132">
        <v>222576</v>
      </c>
      <c r="B3133" s="134" t="s">
        <v>1141</v>
      </c>
      <c r="C3133" s="134">
        <v>135</v>
      </c>
      <c r="D3133" s="134">
        <v>154</v>
      </c>
      <c r="E3133" s="134">
        <v>139</v>
      </c>
      <c r="F3133" s="134">
        <v>129</v>
      </c>
      <c r="G3133" s="134">
        <v>132</v>
      </c>
      <c r="H3133" s="171">
        <f>IFERROR((Table5[[#This Row],[_202340]]-Table5[[#This Row],[_201940]])/Table5[[#This Row],[_201940]]*1,"")</f>
        <v>-2.2222222222222223E-2</v>
      </c>
    </row>
    <row r="3134" spans="1:8">
      <c r="A3134" s="132">
        <v>222576</v>
      </c>
      <c r="B3134" s="134" t="s">
        <v>1142</v>
      </c>
      <c r="C3134" s="134">
        <v>26</v>
      </c>
      <c r="D3134" s="134">
        <v>30</v>
      </c>
      <c r="E3134" s="134">
        <v>32</v>
      </c>
      <c r="F3134" s="134">
        <v>32</v>
      </c>
      <c r="G3134" s="134">
        <v>32</v>
      </c>
      <c r="H3134" s="171">
        <f>IFERROR((Table5[[#This Row],[_202340]]-Table5[[#This Row],[_201940]])/Table5[[#This Row],[_201940]]*1,"")</f>
        <v>0.23076923076923078</v>
      </c>
    </row>
    <row r="3135" spans="1:8">
      <c r="A3135" s="132">
        <v>222576</v>
      </c>
      <c r="B3135" s="134" t="s">
        <v>1143</v>
      </c>
      <c r="C3135" s="134">
        <v>36</v>
      </c>
      <c r="D3135" s="134">
        <v>44</v>
      </c>
      <c r="E3135" s="134">
        <v>33</v>
      </c>
      <c r="F3135" s="134">
        <v>30</v>
      </c>
      <c r="G3135" s="134">
        <v>22</v>
      </c>
      <c r="H3135" s="171">
        <f>IFERROR((Table5[[#This Row],[_202340]]-Table5[[#This Row],[_201940]])/Table5[[#This Row],[_201940]]*1,"")</f>
        <v>-0.3888888888888889</v>
      </c>
    </row>
    <row r="3136" spans="1:8" ht="28.5">
      <c r="A3136" s="132">
        <v>222576</v>
      </c>
      <c r="B3136" s="134" t="s">
        <v>1166</v>
      </c>
      <c r="C3136" s="134">
        <v>104</v>
      </c>
      <c r="D3136" s="134">
        <v>114</v>
      </c>
      <c r="E3136" s="134">
        <v>112</v>
      </c>
      <c r="F3136" s="134">
        <v>106</v>
      </c>
      <c r="G3136" s="134">
        <v>114</v>
      </c>
      <c r="H3136" s="171">
        <f>IFERROR((Table5[[#This Row],[_202340]]-Table5[[#This Row],[_201940]])/Table5[[#This Row],[_201940]]*1,"")</f>
        <v>9.6153846153846159E-2</v>
      </c>
    </row>
    <row r="3137" spans="1:8" ht="28.5">
      <c r="A3137" s="132">
        <v>222576</v>
      </c>
      <c r="B3137" s="134" t="s">
        <v>1167</v>
      </c>
      <c r="C3137" s="134" t="s">
        <v>129</v>
      </c>
      <c r="D3137" s="134" t="s">
        <v>129</v>
      </c>
      <c r="E3137" s="134" t="s">
        <v>129</v>
      </c>
      <c r="F3137" s="134" t="s">
        <v>129</v>
      </c>
      <c r="G3137" s="134" t="s">
        <v>129</v>
      </c>
      <c r="H3137" s="171" t="str">
        <f>IFERROR((Table5[[#This Row],[_202340]]-Table5[[#This Row],[_201940]])/Table5[[#This Row],[_201940]]*1,"")</f>
        <v/>
      </c>
    </row>
    <row r="3138" spans="1:8">
      <c r="A3138" s="132">
        <v>222576</v>
      </c>
      <c r="B3138" s="134" t="s">
        <v>1146</v>
      </c>
      <c r="C3138" s="134">
        <v>140</v>
      </c>
      <c r="D3138" s="134">
        <v>158</v>
      </c>
      <c r="E3138" s="134">
        <v>145</v>
      </c>
      <c r="F3138" s="134">
        <v>136</v>
      </c>
      <c r="G3138" s="134">
        <v>136</v>
      </c>
      <c r="H3138" s="171">
        <f>IFERROR((Table5[[#This Row],[_202340]]-Table5[[#This Row],[_201940]])/Table5[[#This Row],[_201940]]*1,"")</f>
        <v>-2.8571428571428571E-2</v>
      </c>
    </row>
    <row r="3139" spans="1:8" ht="28.5">
      <c r="A3139" s="132">
        <v>222576</v>
      </c>
      <c r="B3139" s="134" t="s">
        <v>1147</v>
      </c>
      <c r="C3139" s="134">
        <v>4</v>
      </c>
      <c r="D3139" s="134">
        <v>4</v>
      </c>
      <c r="E3139" s="134">
        <v>5</v>
      </c>
      <c r="F3139" s="134">
        <v>4</v>
      </c>
      <c r="G3139" s="134">
        <v>5</v>
      </c>
      <c r="H3139" s="171">
        <f>IFERROR((Table5[[#This Row],[_202340]]-Table5[[#This Row],[_201940]])/Table5[[#This Row],[_201940]]*1,"")</f>
        <v>0.25</v>
      </c>
    </row>
    <row r="3140" spans="1:8" ht="28.5">
      <c r="A3140" s="132">
        <v>222576</v>
      </c>
      <c r="B3140" s="134" t="s">
        <v>1148</v>
      </c>
      <c r="C3140" s="134">
        <v>258</v>
      </c>
      <c r="D3140" s="134">
        <v>220</v>
      </c>
      <c r="E3140" s="134">
        <v>203</v>
      </c>
      <c r="F3140" s="134">
        <v>202</v>
      </c>
      <c r="G3140" s="134">
        <v>128</v>
      </c>
      <c r="H3140" s="171">
        <f>IFERROR((Table5[[#This Row],[_202340]]-Table5[[#This Row],[_201940]])/Table5[[#This Row],[_201940]]*1,"")</f>
        <v>-0.50387596899224807</v>
      </c>
    </row>
    <row r="3141" spans="1:8" ht="28.5">
      <c r="A3141" s="132">
        <v>222576</v>
      </c>
      <c r="B3141" s="134" t="s">
        <v>1149</v>
      </c>
      <c r="C3141" s="134">
        <v>125</v>
      </c>
      <c r="D3141" s="134">
        <v>129</v>
      </c>
      <c r="E3141" s="134">
        <v>82</v>
      </c>
      <c r="F3141" s="134">
        <v>65</v>
      </c>
      <c r="G3141" s="134">
        <v>143</v>
      </c>
      <c r="H3141" s="171">
        <f>IFERROR((Table5[[#This Row],[_202340]]-Table5[[#This Row],[_201940]])/Table5[[#This Row],[_201940]]*1,"")</f>
        <v>0.14399999999999999</v>
      </c>
    </row>
    <row r="3142" spans="1:8" ht="28.5">
      <c r="A3142" s="132">
        <v>222576</v>
      </c>
      <c r="B3142" s="134" t="s">
        <v>1150</v>
      </c>
      <c r="C3142" s="134">
        <v>387</v>
      </c>
      <c r="D3142" s="134">
        <v>353</v>
      </c>
      <c r="E3142" s="134">
        <v>290</v>
      </c>
      <c r="F3142" s="134">
        <v>271</v>
      </c>
      <c r="G3142" s="134">
        <v>276</v>
      </c>
      <c r="H3142" s="171">
        <f>IFERROR((Table5[[#This Row],[_202340]]-Table5[[#This Row],[_201940]])/Table5[[#This Row],[_201940]]*1,"")</f>
        <v>-0.2868217054263566</v>
      </c>
    </row>
    <row r="3143" spans="1:8">
      <c r="A3143" s="132">
        <v>222576</v>
      </c>
      <c r="B3143" s="134" t="s">
        <v>1151</v>
      </c>
      <c r="C3143" s="134">
        <v>27</v>
      </c>
      <c r="D3143" s="134">
        <v>31</v>
      </c>
      <c r="E3143" s="134">
        <v>33</v>
      </c>
      <c r="F3143" s="134">
        <v>33</v>
      </c>
      <c r="G3143" s="134">
        <v>33</v>
      </c>
      <c r="H3143" s="171">
        <f>IFERROR((Table5[[#This Row],[_202340]]-Table5[[#This Row],[_201940]])/Table5[[#This Row],[_201940]]*1,"")</f>
        <v>0.22222222222222221</v>
      </c>
    </row>
    <row r="3144" spans="1:8" ht="28.5">
      <c r="A3144" s="132">
        <v>222576</v>
      </c>
      <c r="B3144" s="134" t="s">
        <v>1152</v>
      </c>
      <c r="C3144" s="134">
        <v>50</v>
      </c>
      <c r="D3144" s="134">
        <v>44</v>
      </c>
      <c r="E3144" s="134">
        <v>48</v>
      </c>
      <c r="F3144" s="134">
        <v>51</v>
      </c>
      <c r="G3144" s="134">
        <v>32</v>
      </c>
      <c r="H3144" s="171">
        <f>IFERROR((Table5[[#This Row],[_202340]]-Table5[[#This Row],[_201940]])/Table5[[#This Row],[_201940]]*1,"")</f>
        <v>-0.36</v>
      </c>
    </row>
    <row r="3145" spans="1:8" ht="28.5">
      <c r="A3145" s="132">
        <v>222576</v>
      </c>
      <c r="B3145" s="134" t="s">
        <v>1153</v>
      </c>
      <c r="C3145" s="134">
        <v>1</v>
      </c>
      <c r="D3145" s="134">
        <v>1</v>
      </c>
      <c r="E3145" s="134">
        <v>1</v>
      </c>
      <c r="F3145" s="134">
        <v>1</v>
      </c>
      <c r="G3145" s="134">
        <v>1</v>
      </c>
      <c r="H3145" s="171">
        <f>IFERROR((Table5[[#This Row],[_202340]]-Table5[[#This Row],[_201940]])/Table5[[#This Row],[_201940]]*1,"")</f>
        <v>0</v>
      </c>
    </row>
    <row r="3146" spans="1:8" ht="28.5">
      <c r="A3146" s="132">
        <v>222576</v>
      </c>
      <c r="B3146" s="134" t="s">
        <v>1154</v>
      </c>
      <c r="C3146" s="134">
        <v>49</v>
      </c>
      <c r="D3146" s="134">
        <v>43</v>
      </c>
      <c r="E3146" s="134">
        <v>47</v>
      </c>
      <c r="F3146" s="134">
        <v>50</v>
      </c>
      <c r="G3146" s="134">
        <v>31</v>
      </c>
      <c r="H3146" s="171">
        <f>IFERROR((Table5[[#This Row],[_202340]]-Table5[[#This Row],[_201940]])/Table5[[#This Row],[_201940]]*1,"")</f>
        <v>-0.36734693877551022</v>
      </c>
    </row>
    <row r="3147" spans="1:8" ht="28.5">
      <c r="A3147" s="132">
        <v>222576</v>
      </c>
      <c r="B3147" s="134" t="s">
        <v>1155</v>
      </c>
      <c r="C3147" s="134">
        <v>24</v>
      </c>
      <c r="D3147" s="134">
        <v>25</v>
      </c>
      <c r="E3147" s="134">
        <v>19</v>
      </c>
      <c r="F3147" s="134">
        <v>16</v>
      </c>
      <c r="G3147" s="134">
        <v>35</v>
      </c>
      <c r="H3147" s="171">
        <f>IFERROR((Table5[[#This Row],[_202340]]-Table5[[#This Row],[_201940]])/Table5[[#This Row],[_201940]]*1,"")</f>
        <v>0.45833333333333331</v>
      </c>
    </row>
    <row r="3148" spans="1:8">
      <c r="A3148" s="132">
        <v>222992</v>
      </c>
      <c r="B3148" s="134" t="s">
        <v>1179</v>
      </c>
      <c r="C3148" s="134">
        <v>8712</v>
      </c>
      <c r="D3148" s="134">
        <v>7460</v>
      </c>
      <c r="E3148" s="134">
        <v>7316</v>
      </c>
      <c r="F3148" s="134">
        <v>7579</v>
      </c>
      <c r="G3148" s="134">
        <v>7596</v>
      </c>
      <c r="H3148" s="171">
        <f>IFERROR((Table5[[#This Row],[_202340]]-Table5[[#This Row],[_201940]])/Table5[[#This Row],[_201940]]*1,"")</f>
        <v>-0.128099173553719</v>
      </c>
    </row>
    <row r="3149" spans="1:8">
      <c r="A3149" s="132">
        <v>222992</v>
      </c>
      <c r="B3149" s="134" t="s">
        <v>1131</v>
      </c>
      <c r="C3149" s="134">
        <v>0</v>
      </c>
      <c r="D3149" s="134">
        <v>0</v>
      </c>
      <c r="E3149" s="134">
        <v>0</v>
      </c>
      <c r="F3149" s="134">
        <v>0</v>
      </c>
      <c r="G3149" s="134">
        <v>0</v>
      </c>
      <c r="H3149" s="171" t="str">
        <f>IFERROR((Table5[[#This Row],[_202340]]-Table5[[#This Row],[_201940]])/Table5[[#This Row],[_201940]]*1,"")</f>
        <v/>
      </c>
    </row>
    <row r="3150" spans="1:8">
      <c r="A3150" s="132">
        <v>222992</v>
      </c>
      <c r="B3150" s="134" t="s">
        <v>1132</v>
      </c>
      <c r="C3150" s="134">
        <v>8712</v>
      </c>
      <c r="D3150" s="134">
        <v>7460</v>
      </c>
      <c r="E3150" s="134">
        <v>7316</v>
      </c>
      <c r="F3150" s="134">
        <v>7579</v>
      </c>
      <c r="G3150" s="134">
        <v>7596</v>
      </c>
      <c r="H3150" s="171">
        <f>IFERROR((Table5[[#This Row],[_202340]]-Table5[[#This Row],[_201940]])/Table5[[#This Row],[_201940]]*1,"")</f>
        <v>-0.128099173553719</v>
      </c>
    </row>
    <row r="3151" spans="1:8">
      <c r="A3151" s="132">
        <v>222992</v>
      </c>
      <c r="B3151" s="134" t="s">
        <v>1133</v>
      </c>
      <c r="C3151" s="134">
        <v>106</v>
      </c>
      <c r="D3151" s="134">
        <v>84</v>
      </c>
      <c r="E3151" s="134">
        <v>98</v>
      </c>
      <c r="F3151" s="134">
        <v>116</v>
      </c>
      <c r="G3151" s="134">
        <v>124</v>
      </c>
      <c r="H3151" s="171">
        <f>IFERROR((Table5[[#This Row],[_202340]]-Table5[[#This Row],[_201940]])/Table5[[#This Row],[_201940]]*1,"")</f>
        <v>0.16981132075471697</v>
      </c>
    </row>
    <row r="3152" spans="1:8" ht="28.5">
      <c r="A3152" s="132">
        <v>222992</v>
      </c>
      <c r="B3152" s="134" t="s">
        <v>1162</v>
      </c>
      <c r="C3152" s="134">
        <v>259</v>
      </c>
      <c r="D3152" s="134">
        <v>255</v>
      </c>
      <c r="E3152" s="134">
        <v>273</v>
      </c>
      <c r="F3152" s="134">
        <v>341</v>
      </c>
      <c r="G3152" s="134">
        <v>368</v>
      </c>
      <c r="H3152" s="171">
        <f>IFERROR((Table5[[#This Row],[_202340]]-Table5[[#This Row],[_201940]])/Table5[[#This Row],[_201940]]*1,"")</f>
        <v>0.42084942084942084</v>
      </c>
    </row>
    <row r="3153" spans="1:8" ht="28.5">
      <c r="A3153" s="132">
        <v>222992</v>
      </c>
      <c r="B3153" s="134" t="s">
        <v>1163</v>
      </c>
      <c r="C3153" s="134">
        <v>0</v>
      </c>
      <c r="D3153" s="134">
        <v>0</v>
      </c>
      <c r="E3153" s="134">
        <v>0</v>
      </c>
      <c r="F3153" s="134">
        <v>0</v>
      </c>
      <c r="G3153" s="134">
        <v>0</v>
      </c>
      <c r="H3153" s="171" t="str">
        <f>IFERROR((Table5[[#This Row],[_202340]]-Table5[[#This Row],[_201940]])/Table5[[#This Row],[_201940]]*1,"")</f>
        <v/>
      </c>
    </row>
    <row r="3154" spans="1:8">
      <c r="A3154" s="132">
        <v>222992</v>
      </c>
      <c r="B3154" s="134" t="s">
        <v>1136</v>
      </c>
      <c r="C3154" s="134">
        <v>365</v>
      </c>
      <c r="D3154" s="134">
        <v>339</v>
      </c>
      <c r="E3154" s="134">
        <v>371</v>
      </c>
      <c r="F3154" s="134">
        <v>457</v>
      </c>
      <c r="G3154" s="134">
        <v>492</v>
      </c>
      <c r="H3154" s="171">
        <f>IFERROR((Table5[[#This Row],[_202340]]-Table5[[#This Row],[_201940]])/Table5[[#This Row],[_201940]]*1,"")</f>
        <v>0.34794520547945207</v>
      </c>
    </row>
    <row r="3155" spans="1:8">
      <c r="A3155" s="132">
        <v>222992</v>
      </c>
      <c r="B3155" s="134" t="s">
        <v>1137</v>
      </c>
      <c r="C3155" s="134">
        <v>4</v>
      </c>
      <c r="D3155" s="134">
        <v>5</v>
      </c>
      <c r="E3155" s="134">
        <v>5</v>
      </c>
      <c r="F3155" s="134">
        <v>6</v>
      </c>
      <c r="G3155" s="134">
        <v>6</v>
      </c>
      <c r="H3155" s="171">
        <f>IFERROR((Table5[[#This Row],[_202340]]-Table5[[#This Row],[_201940]])/Table5[[#This Row],[_201940]]*1,"")</f>
        <v>0.5</v>
      </c>
    </row>
    <row r="3156" spans="1:8">
      <c r="A3156" s="132">
        <v>222992</v>
      </c>
      <c r="B3156" s="134" t="s">
        <v>1138</v>
      </c>
      <c r="C3156" s="134">
        <v>126</v>
      </c>
      <c r="D3156" s="134">
        <v>99</v>
      </c>
      <c r="E3156" s="134">
        <v>119</v>
      </c>
      <c r="F3156" s="134">
        <v>135</v>
      </c>
      <c r="G3156" s="134">
        <v>147</v>
      </c>
      <c r="H3156" s="171">
        <f>IFERROR((Table5[[#This Row],[_202340]]-Table5[[#This Row],[_201940]])/Table5[[#This Row],[_201940]]*1,"")</f>
        <v>0.16666666666666666</v>
      </c>
    </row>
    <row r="3157" spans="1:8" ht="28.5">
      <c r="A3157" s="132">
        <v>222992</v>
      </c>
      <c r="B3157" s="134" t="s">
        <v>1164</v>
      </c>
      <c r="C3157" s="134">
        <v>473</v>
      </c>
      <c r="D3157" s="134">
        <v>455</v>
      </c>
      <c r="E3157" s="134">
        <v>438</v>
      </c>
      <c r="F3157" s="134">
        <v>524</v>
      </c>
      <c r="G3157" s="134">
        <v>565</v>
      </c>
      <c r="H3157" s="171">
        <f>IFERROR((Table5[[#This Row],[_202340]]-Table5[[#This Row],[_201940]])/Table5[[#This Row],[_201940]]*1,"")</f>
        <v>0.1945031712473573</v>
      </c>
    </row>
    <row r="3158" spans="1:8" ht="28.5">
      <c r="A3158" s="132">
        <v>222992</v>
      </c>
      <c r="B3158" s="134" t="s">
        <v>1165</v>
      </c>
      <c r="C3158" s="134">
        <v>0</v>
      </c>
      <c r="D3158" s="134">
        <v>0</v>
      </c>
      <c r="E3158" s="134">
        <v>0</v>
      </c>
      <c r="F3158" s="134">
        <v>0</v>
      </c>
      <c r="G3158" s="134">
        <v>5</v>
      </c>
      <c r="H3158" s="171" t="str">
        <f>IFERROR((Table5[[#This Row],[_202340]]-Table5[[#This Row],[_201940]])/Table5[[#This Row],[_201940]]*1,"")</f>
        <v/>
      </c>
    </row>
    <row r="3159" spans="1:8">
      <c r="A3159" s="132">
        <v>222992</v>
      </c>
      <c r="B3159" s="134" t="s">
        <v>1141</v>
      </c>
      <c r="C3159" s="134">
        <v>599</v>
      </c>
      <c r="D3159" s="134">
        <v>554</v>
      </c>
      <c r="E3159" s="134">
        <v>557</v>
      </c>
      <c r="F3159" s="134">
        <v>659</v>
      </c>
      <c r="G3159" s="134">
        <v>717</v>
      </c>
      <c r="H3159" s="171">
        <f>IFERROR((Table5[[#This Row],[_202340]]-Table5[[#This Row],[_201940]])/Table5[[#This Row],[_201940]]*1,"")</f>
        <v>0.19699499165275458</v>
      </c>
    </row>
    <row r="3160" spans="1:8">
      <c r="A3160" s="132">
        <v>222992</v>
      </c>
      <c r="B3160" s="134" t="s">
        <v>1142</v>
      </c>
      <c r="C3160" s="134">
        <v>7</v>
      </c>
      <c r="D3160" s="134">
        <v>7</v>
      </c>
      <c r="E3160" s="134">
        <v>8</v>
      </c>
      <c r="F3160" s="134">
        <v>9</v>
      </c>
      <c r="G3160" s="134">
        <v>9</v>
      </c>
      <c r="H3160" s="171">
        <f>IFERROR((Table5[[#This Row],[_202340]]-Table5[[#This Row],[_201940]])/Table5[[#This Row],[_201940]]*1,"")</f>
        <v>0.2857142857142857</v>
      </c>
    </row>
    <row r="3161" spans="1:8">
      <c r="A3161" s="132">
        <v>222992</v>
      </c>
      <c r="B3161" s="134" t="s">
        <v>1143</v>
      </c>
      <c r="C3161" s="134">
        <v>134</v>
      </c>
      <c r="D3161" s="134">
        <v>119</v>
      </c>
      <c r="E3161" s="134">
        <v>133</v>
      </c>
      <c r="F3161" s="134">
        <v>141</v>
      </c>
      <c r="G3161" s="134">
        <v>152</v>
      </c>
      <c r="H3161" s="171">
        <f>IFERROR((Table5[[#This Row],[_202340]]-Table5[[#This Row],[_201940]])/Table5[[#This Row],[_201940]]*1,"")</f>
        <v>0.13432835820895522</v>
      </c>
    </row>
    <row r="3162" spans="1:8" ht="28.5">
      <c r="A3162" s="132">
        <v>222992</v>
      </c>
      <c r="B3162" s="134" t="s">
        <v>1166</v>
      </c>
      <c r="C3162" s="134">
        <v>565</v>
      </c>
      <c r="D3162" s="134">
        <v>531</v>
      </c>
      <c r="E3162" s="134">
        <v>519</v>
      </c>
      <c r="F3162" s="134">
        <v>602</v>
      </c>
      <c r="G3162" s="134">
        <v>646</v>
      </c>
      <c r="H3162" s="171">
        <f>IFERROR((Table5[[#This Row],[_202340]]-Table5[[#This Row],[_201940]])/Table5[[#This Row],[_201940]]*1,"")</f>
        <v>0.14336283185840709</v>
      </c>
    </row>
    <row r="3163" spans="1:8" ht="28.5">
      <c r="A3163" s="132">
        <v>222992</v>
      </c>
      <c r="B3163" s="134" t="s">
        <v>1167</v>
      </c>
      <c r="C3163" s="134">
        <v>2</v>
      </c>
      <c r="D3163" s="134">
        <v>4</v>
      </c>
      <c r="E3163" s="134">
        <v>3</v>
      </c>
      <c r="F3163" s="134">
        <v>4</v>
      </c>
      <c r="G3163" s="134">
        <v>11</v>
      </c>
      <c r="H3163" s="171">
        <f>IFERROR((Table5[[#This Row],[_202340]]-Table5[[#This Row],[_201940]])/Table5[[#This Row],[_201940]]*1,"")</f>
        <v>4.5</v>
      </c>
    </row>
    <row r="3164" spans="1:8">
      <c r="A3164" s="132">
        <v>222992</v>
      </c>
      <c r="B3164" s="134" t="s">
        <v>1146</v>
      </c>
      <c r="C3164" s="134">
        <v>701</v>
      </c>
      <c r="D3164" s="134">
        <v>654</v>
      </c>
      <c r="E3164" s="134">
        <v>655</v>
      </c>
      <c r="F3164" s="134">
        <v>747</v>
      </c>
      <c r="G3164" s="134">
        <v>809</v>
      </c>
      <c r="H3164" s="171">
        <f>IFERROR((Table5[[#This Row],[_202340]]-Table5[[#This Row],[_201940]])/Table5[[#This Row],[_201940]]*1,"")</f>
        <v>0.15406562054208273</v>
      </c>
    </row>
    <row r="3165" spans="1:8" ht="28.5">
      <c r="A3165" s="132">
        <v>222992</v>
      </c>
      <c r="B3165" s="134" t="s">
        <v>1147</v>
      </c>
      <c r="C3165" s="134">
        <v>206</v>
      </c>
      <c r="D3165" s="134">
        <v>165</v>
      </c>
      <c r="E3165" s="134">
        <v>176</v>
      </c>
      <c r="F3165" s="134">
        <v>134</v>
      </c>
      <c r="G3165" s="134">
        <v>158</v>
      </c>
      <c r="H3165" s="171">
        <f>IFERROR((Table5[[#This Row],[_202340]]-Table5[[#This Row],[_201940]])/Table5[[#This Row],[_201940]]*1,"")</f>
        <v>-0.23300970873786409</v>
      </c>
    </row>
    <row r="3166" spans="1:8" ht="28.5">
      <c r="A3166" s="132">
        <v>222992</v>
      </c>
      <c r="B3166" s="134" t="s">
        <v>1148</v>
      </c>
      <c r="C3166" s="134">
        <v>2990</v>
      </c>
      <c r="D3166" s="134">
        <v>2553</v>
      </c>
      <c r="E3166" s="134">
        <v>2494</v>
      </c>
      <c r="F3166" s="134">
        <v>2656</v>
      </c>
      <c r="G3166" s="134">
        <v>2509</v>
      </c>
      <c r="H3166" s="171">
        <f>IFERROR((Table5[[#This Row],[_202340]]-Table5[[#This Row],[_201940]])/Table5[[#This Row],[_201940]]*1,"")</f>
        <v>-0.16086956521739129</v>
      </c>
    </row>
    <row r="3167" spans="1:8" ht="28.5">
      <c r="A3167" s="132">
        <v>222992</v>
      </c>
      <c r="B3167" s="134" t="s">
        <v>1149</v>
      </c>
      <c r="C3167" s="134">
        <v>4815</v>
      </c>
      <c r="D3167" s="134">
        <v>4088</v>
      </c>
      <c r="E3167" s="134">
        <v>3991</v>
      </c>
      <c r="F3167" s="134">
        <v>4042</v>
      </c>
      <c r="G3167" s="134">
        <v>4120</v>
      </c>
      <c r="H3167" s="171">
        <f>IFERROR((Table5[[#This Row],[_202340]]-Table5[[#This Row],[_201940]])/Table5[[#This Row],[_201940]]*1,"")</f>
        <v>-0.14434060228452752</v>
      </c>
    </row>
    <row r="3168" spans="1:8" ht="28.5">
      <c r="A3168" s="132">
        <v>222992</v>
      </c>
      <c r="B3168" s="134" t="s">
        <v>1150</v>
      </c>
      <c r="C3168" s="134">
        <v>8011</v>
      </c>
      <c r="D3168" s="134">
        <v>6806</v>
      </c>
      <c r="E3168" s="134">
        <v>6661</v>
      </c>
      <c r="F3168" s="134">
        <v>6832</v>
      </c>
      <c r="G3168" s="134">
        <v>6787</v>
      </c>
      <c r="H3168" s="171">
        <f>IFERROR((Table5[[#This Row],[_202340]]-Table5[[#This Row],[_201940]])/Table5[[#This Row],[_201940]]*1,"")</f>
        <v>-0.15278991386843091</v>
      </c>
    </row>
    <row r="3169" spans="1:8">
      <c r="A3169" s="132">
        <v>222992</v>
      </c>
      <c r="B3169" s="134" t="s">
        <v>1151</v>
      </c>
      <c r="C3169" s="134">
        <v>8</v>
      </c>
      <c r="D3169" s="134">
        <v>9</v>
      </c>
      <c r="E3169" s="134">
        <v>9</v>
      </c>
      <c r="F3169" s="134">
        <v>10</v>
      </c>
      <c r="G3169" s="134">
        <v>11</v>
      </c>
      <c r="H3169" s="171">
        <f>IFERROR((Table5[[#This Row],[_202340]]-Table5[[#This Row],[_201940]])/Table5[[#This Row],[_201940]]*1,"")</f>
        <v>0.375</v>
      </c>
    </row>
    <row r="3170" spans="1:8" ht="28.5">
      <c r="A3170" s="132">
        <v>222992</v>
      </c>
      <c r="B3170" s="134" t="s">
        <v>1152</v>
      </c>
      <c r="C3170" s="134">
        <v>37</v>
      </c>
      <c r="D3170" s="134">
        <v>36</v>
      </c>
      <c r="E3170" s="134">
        <v>36</v>
      </c>
      <c r="F3170" s="134">
        <v>37</v>
      </c>
      <c r="G3170" s="134">
        <v>35</v>
      </c>
      <c r="H3170" s="171">
        <f>IFERROR((Table5[[#This Row],[_202340]]-Table5[[#This Row],[_201940]])/Table5[[#This Row],[_201940]]*1,"")</f>
        <v>-5.4054054054054057E-2</v>
      </c>
    </row>
    <row r="3171" spans="1:8" ht="28.5">
      <c r="A3171" s="132">
        <v>222992</v>
      </c>
      <c r="B3171" s="134" t="s">
        <v>1153</v>
      </c>
      <c r="C3171" s="134">
        <v>2</v>
      </c>
      <c r="D3171" s="134">
        <v>2</v>
      </c>
      <c r="E3171" s="134">
        <v>2</v>
      </c>
      <c r="F3171" s="134">
        <v>2</v>
      </c>
      <c r="G3171" s="134">
        <v>2</v>
      </c>
      <c r="H3171" s="171">
        <f>IFERROR((Table5[[#This Row],[_202340]]-Table5[[#This Row],[_201940]])/Table5[[#This Row],[_201940]]*1,"")</f>
        <v>0</v>
      </c>
    </row>
    <row r="3172" spans="1:8" ht="28.5">
      <c r="A3172" s="132">
        <v>222992</v>
      </c>
      <c r="B3172" s="134" t="s">
        <v>1154</v>
      </c>
      <c r="C3172" s="134">
        <v>34</v>
      </c>
      <c r="D3172" s="134">
        <v>34</v>
      </c>
      <c r="E3172" s="134">
        <v>34</v>
      </c>
      <c r="F3172" s="134">
        <v>35</v>
      </c>
      <c r="G3172" s="134">
        <v>33</v>
      </c>
      <c r="H3172" s="171">
        <f>IFERROR((Table5[[#This Row],[_202340]]-Table5[[#This Row],[_201940]])/Table5[[#This Row],[_201940]]*1,"")</f>
        <v>-2.9411764705882353E-2</v>
      </c>
    </row>
    <row r="3173" spans="1:8" ht="28.5">
      <c r="A3173" s="132">
        <v>222992</v>
      </c>
      <c r="B3173" s="134" t="s">
        <v>1155</v>
      </c>
      <c r="C3173" s="134">
        <v>55</v>
      </c>
      <c r="D3173" s="134">
        <v>55</v>
      </c>
      <c r="E3173" s="134">
        <v>55</v>
      </c>
      <c r="F3173" s="134">
        <v>53</v>
      </c>
      <c r="G3173" s="134">
        <v>54</v>
      </c>
      <c r="H3173" s="171">
        <f>IFERROR((Table5[[#This Row],[_202340]]-Table5[[#This Row],[_201940]])/Table5[[#This Row],[_201940]]*1,"")</f>
        <v>-1.8181818181818181E-2</v>
      </c>
    </row>
    <row r="3174" spans="1:8">
      <c r="A3174" s="132">
        <v>223320</v>
      </c>
      <c r="B3174" s="134" t="s">
        <v>1179</v>
      </c>
      <c r="C3174" s="134">
        <v>124</v>
      </c>
      <c r="D3174" s="134">
        <v>178</v>
      </c>
      <c r="E3174" s="134">
        <v>157</v>
      </c>
      <c r="F3174" s="134">
        <v>198</v>
      </c>
      <c r="G3174" s="134">
        <v>96</v>
      </c>
      <c r="H3174" s="171">
        <f>IFERROR((Table5[[#This Row],[_202340]]-Table5[[#This Row],[_201940]])/Table5[[#This Row],[_201940]]*1,"")</f>
        <v>-0.22580645161290322</v>
      </c>
    </row>
    <row r="3175" spans="1:8">
      <c r="A3175" s="132">
        <v>223320</v>
      </c>
      <c r="B3175" s="134" t="s">
        <v>1131</v>
      </c>
      <c r="C3175" s="134">
        <v>0</v>
      </c>
      <c r="D3175" s="134">
        <v>0</v>
      </c>
      <c r="E3175" s="134">
        <v>0</v>
      </c>
      <c r="F3175" s="134">
        <v>0</v>
      </c>
      <c r="G3175" s="134">
        <v>0</v>
      </c>
      <c r="H3175" s="171" t="str">
        <f>IFERROR((Table5[[#This Row],[_202340]]-Table5[[#This Row],[_201940]])/Table5[[#This Row],[_201940]]*1,"")</f>
        <v/>
      </c>
    </row>
    <row r="3176" spans="1:8">
      <c r="A3176" s="132">
        <v>223320</v>
      </c>
      <c r="B3176" s="134" t="s">
        <v>1132</v>
      </c>
      <c r="C3176" s="134">
        <v>124</v>
      </c>
      <c r="D3176" s="134">
        <v>178</v>
      </c>
      <c r="E3176" s="134">
        <v>157</v>
      </c>
      <c r="F3176" s="134">
        <v>198</v>
      </c>
      <c r="G3176" s="134">
        <v>96</v>
      </c>
      <c r="H3176" s="171">
        <f>IFERROR((Table5[[#This Row],[_202340]]-Table5[[#This Row],[_201940]])/Table5[[#This Row],[_201940]]*1,"")</f>
        <v>-0.22580645161290322</v>
      </c>
    </row>
    <row r="3177" spans="1:8">
      <c r="A3177" s="132">
        <v>223320</v>
      </c>
      <c r="B3177" s="134" t="s">
        <v>1133</v>
      </c>
      <c r="C3177" s="134">
        <v>8</v>
      </c>
      <c r="D3177" s="134">
        <v>14</v>
      </c>
      <c r="E3177" s="134">
        <v>11</v>
      </c>
      <c r="F3177" s="134">
        <v>16</v>
      </c>
      <c r="G3177" s="134">
        <v>11</v>
      </c>
      <c r="H3177" s="171">
        <f>IFERROR((Table5[[#This Row],[_202340]]-Table5[[#This Row],[_201940]])/Table5[[#This Row],[_201940]]*1,"")</f>
        <v>0.375</v>
      </c>
    </row>
    <row r="3178" spans="1:8" ht="28.5">
      <c r="A3178" s="132">
        <v>223320</v>
      </c>
      <c r="B3178" s="134" t="s">
        <v>1162</v>
      </c>
      <c r="C3178" s="134">
        <v>21</v>
      </c>
      <c r="D3178" s="134">
        <v>28</v>
      </c>
      <c r="E3178" s="134">
        <v>16</v>
      </c>
      <c r="F3178" s="134">
        <v>25</v>
      </c>
      <c r="G3178" s="134">
        <v>22</v>
      </c>
      <c r="H3178" s="171">
        <f>IFERROR((Table5[[#This Row],[_202340]]-Table5[[#This Row],[_201940]])/Table5[[#This Row],[_201940]]*1,"")</f>
        <v>4.7619047619047616E-2</v>
      </c>
    </row>
    <row r="3179" spans="1:8" ht="28.5">
      <c r="A3179" s="132">
        <v>223320</v>
      </c>
      <c r="B3179" s="134" t="s">
        <v>1163</v>
      </c>
      <c r="C3179" s="134" t="s">
        <v>129</v>
      </c>
      <c r="D3179" s="134" t="s">
        <v>129</v>
      </c>
      <c r="E3179" s="134" t="s">
        <v>129</v>
      </c>
      <c r="F3179" s="134" t="s">
        <v>129</v>
      </c>
      <c r="G3179" s="134" t="s">
        <v>129</v>
      </c>
      <c r="H3179" s="171" t="str">
        <f>IFERROR((Table5[[#This Row],[_202340]]-Table5[[#This Row],[_201940]])/Table5[[#This Row],[_201940]]*1,"")</f>
        <v/>
      </c>
    </row>
    <row r="3180" spans="1:8">
      <c r="A3180" s="132">
        <v>223320</v>
      </c>
      <c r="B3180" s="134" t="s">
        <v>1136</v>
      </c>
      <c r="C3180" s="134">
        <v>29</v>
      </c>
      <c r="D3180" s="134">
        <v>42</v>
      </c>
      <c r="E3180" s="134">
        <v>27</v>
      </c>
      <c r="F3180" s="134">
        <v>41</v>
      </c>
      <c r="G3180" s="134">
        <v>33</v>
      </c>
      <c r="H3180" s="171">
        <f>IFERROR((Table5[[#This Row],[_202340]]-Table5[[#This Row],[_201940]])/Table5[[#This Row],[_201940]]*1,"")</f>
        <v>0.13793103448275862</v>
      </c>
    </row>
    <row r="3181" spans="1:8">
      <c r="A3181" s="132">
        <v>223320</v>
      </c>
      <c r="B3181" s="134" t="s">
        <v>1137</v>
      </c>
      <c r="C3181" s="134">
        <v>23</v>
      </c>
      <c r="D3181" s="134">
        <v>24</v>
      </c>
      <c r="E3181" s="134">
        <v>17</v>
      </c>
      <c r="F3181" s="134">
        <v>21</v>
      </c>
      <c r="G3181" s="134">
        <v>34</v>
      </c>
      <c r="H3181" s="171">
        <f>IFERROR((Table5[[#This Row],[_202340]]-Table5[[#This Row],[_201940]])/Table5[[#This Row],[_201940]]*1,"")</f>
        <v>0.47826086956521741</v>
      </c>
    </row>
    <row r="3182" spans="1:8">
      <c r="A3182" s="132">
        <v>223320</v>
      </c>
      <c r="B3182" s="134" t="s">
        <v>1138</v>
      </c>
      <c r="C3182" s="134">
        <v>7</v>
      </c>
      <c r="D3182" s="134">
        <v>14</v>
      </c>
      <c r="E3182" s="134">
        <v>14</v>
      </c>
      <c r="F3182" s="134">
        <v>14</v>
      </c>
      <c r="G3182" s="134">
        <v>10</v>
      </c>
      <c r="H3182" s="171">
        <f>IFERROR((Table5[[#This Row],[_202340]]-Table5[[#This Row],[_201940]])/Table5[[#This Row],[_201940]]*1,"")</f>
        <v>0.42857142857142855</v>
      </c>
    </row>
    <row r="3183" spans="1:8" ht="28.5">
      <c r="A3183" s="132">
        <v>223320</v>
      </c>
      <c r="B3183" s="134" t="s">
        <v>1164</v>
      </c>
      <c r="C3183" s="134">
        <v>25</v>
      </c>
      <c r="D3183" s="134">
        <v>28</v>
      </c>
      <c r="E3183" s="134">
        <v>19</v>
      </c>
      <c r="F3183" s="134">
        <v>29</v>
      </c>
      <c r="G3183" s="134">
        <v>25</v>
      </c>
      <c r="H3183" s="171">
        <f>IFERROR((Table5[[#This Row],[_202340]]-Table5[[#This Row],[_201940]])/Table5[[#This Row],[_201940]]*1,"")</f>
        <v>0</v>
      </c>
    </row>
    <row r="3184" spans="1:8" ht="28.5">
      <c r="A3184" s="132">
        <v>223320</v>
      </c>
      <c r="B3184" s="134" t="s">
        <v>1165</v>
      </c>
      <c r="C3184" s="134" t="s">
        <v>129</v>
      </c>
      <c r="D3184" s="134" t="s">
        <v>129</v>
      </c>
      <c r="E3184" s="134" t="s">
        <v>129</v>
      </c>
      <c r="F3184" s="134" t="s">
        <v>129</v>
      </c>
      <c r="G3184" s="134" t="s">
        <v>129</v>
      </c>
      <c r="H3184" s="171" t="str">
        <f>IFERROR((Table5[[#This Row],[_202340]]-Table5[[#This Row],[_201940]])/Table5[[#This Row],[_201940]]*1,"")</f>
        <v/>
      </c>
    </row>
    <row r="3185" spans="1:8">
      <c r="A3185" s="132">
        <v>223320</v>
      </c>
      <c r="B3185" s="134" t="s">
        <v>1141</v>
      </c>
      <c r="C3185" s="134">
        <v>32</v>
      </c>
      <c r="D3185" s="134">
        <v>42</v>
      </c>
      <c r="E3185" s="134">
        <v>33</v>
      </c>
      <c r="F3185" s="134">
        <v>43</v>
      </c>
      <c r="G3185" s="134">
        <v>35</v>
      </c>
      <c r="H3185" s="171">
        <f>IFERROR((Table5[[#This Row],[_202340]]-Table5[[#This Row],[_201940]])/Table5[[#This Row],[_201940]]*1,"")</f>
        <v>9.375E-2</v>
      </c>
    </row>
    <row r="3186" spans="1:8">
      <c r="A3186" s="132">
        <v>223320</v>
      </c>
      <c r="B3186" s="134" t="s">
        <v>1142</v>
      </c>
      <c r="C3186" s="134">
        <v>26</v>
      </c>
      <c r="D3186" s="134">
        <v>24</v>
      </c>
      <c r="E3186" s="134">
        <v>21</v>
      </c>
      <c r="F3186" s="134">
        <v>22</v>
      </c>
      <c r="G3186" s="134">
        <v>36</v>
      </c>
      <c r="H3186" s="171">
        <f>IFERROR((Table5[[#This Row],[_202340]]-Table5[[#This Row],[_201940]])/Table5[[#This Row],[_201940]]*1,"")</f>
        <v>0.38461538461538464</v>
      </c>
    </row>
    <row r="3187" spans="1:8">
      <c r="A3187" s="132">
        <v>223320</v>
      </c>
      <c r="B3187" s="134" t="s">
        <v>1143</v>
      </c>
      <c r="C3187" s="134">
        <v>5</v>
      </c>
      <c r="D3187" s="134">
        <v>14</v>
      </c>
      <c r="E3187" s="134">
        <v>14</v>
      </c>
      <c r="F3187" s="134">
        <v>14</v>
      </c>
      <c r="G3187" s="134">
        <v>9</v>
      </c>
      <c r="H3187" s="171">
        <f>IFERROR((Table5[[#This Row],[_202340]]-Table5[[#This Row],[_201940]])/Table5[[#This Row],[_201940]]*1,"")</f>
        <v>0.8</v>
      </c>
    </row>
    <row r="3188" spans="1:8" ht="28.5">
      <c r="A3188" s="132">
        <v>223320</v>
      </c>
      <c r="B3188" s="134" t="s">
        <v>1166</v>
      </c>
      <c r="C3188" s="134">
        <v>27</v>
      </c>
      <c r="D3188" s="134">
        <v>32</v>
      </c>
      <c r="E3188" s="134">
        <v>21</v>
      </c>
      <c r="F3188" s="134">
        <v>31</v>
      </c>
      <c r="G3188" s="134">
        <v>26</v>
      </c>
      <c r="H3188" s="171">
        <f>IFERROR((Table5[[#This Row],[_202340]]-Table5[[#This Row],[_201940]])/Table5[[#This Row],[_201940]]*1,"")</f>
        <v>-3.7037037037037035E-2</v>
      </c>
    </row>
    <row r="3189" spans="1:8" ht="28.5">
      <c r="A3189" s="132">
        <v>223320</v>
      </c>
      <c r="B3189" s="134" t="s">
        <v>1167</v>
      </c>
      <c r="C3189" s="134" t="s">
        <v>129</v>
      </c>
      <c r="D3189" s="134" t="s">
        <v>129</v>
      </c>
      <c r="E3189" s="134" t="s">
        <v>129</v>
      </c>
      <c r="F3189" s="134" t="s">
        <v>129</v>
      </c>
      <c r="G3189" s="134" t="s">
        <v>129</v>
      </c>
      <c r="H3189" s="171" t="str">
        <f>IFERROR((Table5[[#This Row],[_202340]]-Table5[[#This Row],[_201940]])/Table5[[#This Row],[_201940]]*1,"")</f>
        <v/>
      </c>
    </row>
    <row r="3190" spans="1:8">
      <c r="A3190" s="132">
        <v>223320</v>
      </c>
      <c r="B3190" s="134" t="s">
        <v>1146</v>
      </c>
      <c r="C3190" s="134">
        <v>32</v>
      </c>
      <c r="D3190" s="134">
        <v>46</v>
      </c>
      <c r="E3190" s="134">
        <v>35</v>
      </c>
      <c r="F3190" s="134">
        <v>45</v>
      </c>
      <c r="G3190" s="134">
        <v>35</v>
      </c>
      <c r="H3190" s="171">
        <f>IFERROR((Table5[[#This Row],[_202340]]-Table5[[#This Row],[_201940]])/Table5[[#This Row],[_201940]]*1,"")</f>
        <v>9.375E-2</v>
      </c>
    </row>
    <row r="3191" spans="1:8" ht="28.5">
      <c r="A3191" s="132">
        <v>223320</v>
      </c>
      <c r="B3191" s="134" t="s">
        <v>1147</v>
      </c>
      <c r="C3191" s="134">
        <v>1</v>
      </c>
      <c r="D3191" s="134">
        <v>1</v>
      </c>
      <c r="E3191" s="134">
        <v>1</v>
      </c>
      <c r="F3191" s="134">
        <v>4</v>
      </c>
      <c r="G3191" s="134">
        <v>2</v>
      </c>
      <c r="H3191" s="171">
        <f>IFERROR((Table5[[#This Row],[_202340]]-Table5[[#This Row],[_201940]])/Table5[[#This Row],[_201940]]*1,"")</f>
        <v>1</v>
      </c>
    </row>
    <row r="3192" spans="1:8" ht="28.5">
      <c r="A3192" s="132">
        <v>223320</v>
      </c>
      <c r="B3192" s="134" t="s">
        <v>1148</v>
      </c>
      <c r="C3192" s="134">
        <v>53</v>
      </c>
      <c r="D3192" s="134">
        <v>68</v>
      </c>
      <c r="E3192" s="134">
        <v>69</v>
      </c>
      <c r="F3192" s="134">
        <v>86</v>
      </c>
      <c r="G3192" s="134">
        <v>0</v>
      </c>
      <c r="H3192" s="171">
        <f>IFERROR((Table5[[#This Row],[_202340]]-Table5[[#This Row],[_201940]])/Table5[[#This Row],[_201940]]*1,"")</f>
        <v>-1</v>
      </c>
    </row>
    <row r="3193" spans="1:8" ht="28.5">
      <c r="A3193" s="132">
        <v>223320</v>
      </c>
      <c r="B3193" s="134" t="s">
        <v>1149</v>
      </c>
      <c r="C3193" s="134">
        <v>38</v>
      </c>
      <c r="D3193" s="134">
        <v>63</v>
      </c>
      <c r="E3193" s="134">
        <v>52</v>
      </c>
      <c r="F3193" s="134">
        <v>63</v>
      </c>
      <c r="G3193" s="134">
        <v>59</v>
      </c>
      <c r="H3193" s="171">
        <f>IFERROR((Table5[[#This Row],[_202340]]-Table5[[#This Row],[_201940]])/Table5[[#This Row],[_201940]]*1,"")</f>
        <v>0.55263157894736847</v>
      </c>
    </row>
    <row r="3194" spans="1:8" ht="28.5">
      <c r="A3194" s="132">
        <v>223320</v>
      </c>
      <c r="B3194" s="134" t="s">
        <v>1150</v>
      </c>
      <c r="C3194" s="134">
        <v>92</v>
      </c>
      <c r="D3194" s="134">
        <v>132</v>
      </c>
      <c r="E3194" s="134">
        <v>122</v>
      </c>
      <c r="F3194" s="134">
        <v>153</v>
      </c>
      <c r="G3194" s="134">
        <v>61</v>
      </c>
      <c r="H3194" s="171">
        <f>IFERROR((Table5[[#This Row],[_202340]]-Table5[[#This Row],[_201940]])/Table5[[#This Row],[_201940]]*1,"")</f>
        <v>-0.33695652173913043</v>
      </c>
    </row>
    <row r="3195" spans="1:8">
      <c r="A3195" s="132">
        <v>223320</v>
      </c>
      <c r="B3195" s="134" t="s">
        <v>1151</v>
      </c>
      <c r="C3195" s="134">
        <v>26</v>
      </c>
      <c r="D3195" s="134">
        <v>26</v>
      </c>
      <c r="E3195" s="134">
        <v>22</v>
      </c>
      <c r="F3195" s="134">
        <v>23</v>
      </c>
      <c r="G3195" s="134">
        <v>36</v>
      </c>
      <c r="H3195" s="171">
        <f>IFERROR((Table5[[#This Row],[_202340]]-Table5[[#This Row],[_201940]])/Table5[[#This Row],[_201940]]*1,"")</f>
        <v>0.38461538461538464</v>
      </c>
    </row>
    <row r="3196" spans="1:8" ht="28.5">
      <c r="A3196" s="132">
        <v>223320</v>
      </c>
      <c r="B3196" s="134" t="s">
        <v>1152</v>
      </c>
      <c r="C3196" s="134">
        <v>44</v>
      </c>
      <c r="D3196" s="134">
        <v>39</v>
      </c>
      <c r="E3196" s="134">
        <v>45</v>
      </c>
      <c r="F3196" s="134">
        <v>45</v>
      </c>
      <c r="G3196" s="134">
        <v>2</v>
      </c>
      <c r="H3196" s="171">
        <f>IFERROR((Table5[[#This Row],[_202340]]-Table5[[#This Row],[_201940]])/Table5[[#This Row],[_201940]]*1,"")</f>
        <v>-0.95454545454545459</v>
      </c>
    </row>
    <row r="3197" spans="1:8" ht="28.5">
      <c r="A3197" s="132">
        <v>223320</v>
      </c>
      <c r="B3197" s="134" t="s">
        <v>1153</v>
      </c>
      <c r="C3197" s="134">
        <v>1</v>
      </c>
      <c r="D3197" s="134">
        <v>1</v>
      </c>
      <c r="E3197" s="134">
        <v>1</v>
      </c>
      <c r="F3197" s="134">
        <v>2</v>
      </c>
      <c r="G3197" s="134">
        <v>2</v>
      </c>
      <c r="H3197" s="171">
        <f>IFERROR((Table5[[#This Row],[_202340]]-Table5[[#This Row],[_201940]])/Table5[[#This Row],[_201940]]*1,"")</f>
        <v>1</v>
      </c>
    </row>
    <row r="3198" spans="1:8" ht="28.5">
      <c r="A3198" s="132">
        <v>223320</v>
      </c>
      <c r="B3198" s="134" t="s">
        <v>1154</v>
      </c>
      <c r="C3198" s="134">
        <v>43</v>
      </c>
      <c r="D3198" s="134">
        <v>38</v>
      </c>
      <c r="E3198" s="134">
        <v>44</v>
      </c>
      <c r="F3198" s="134">
        <v>43</v>
      </c>
      <c r="G3198" s="134">
        <v>0</v>
      </c>
      <c r="H3198" s="171">
        <f>IFERROR((Table5[[#This Row],[_202340]]-Table5[[#This Row],[_201940]])/Table5[[#This Row],[_201940]]*1,"")</f>
        <v>-1</v>
      </c>
    </row>
    <row r="3199" spans="1:8" ht="28.5">
      <c r="A3199" s="132">
        <v>223320</v>
      </c>
      <c r="B3199" s="134" t="s">
        <v>1155</v>
      </c>
      <c r="C3199" s="134">
        <v>31</v>
      </c>
      <c r="D3199" s="134">
        <v>35</v>
      </c>
      <c r="E3199" s="134">
        <v>33</v>
      </c>
      <c r="F3199" s="134">
        <v>32</v>
      </c>
      <c r="G3199" s="134">
        <v>61</v>
      </c>
      <c r="H3199" s="171">
        <f>IFERROR((Table5[[#This Row],[_202340]]-Table5[[#This Row],[_201940]])/Table5[[#This Row],[_201940]]*1,"")</f>
        <v>0.967741935483871</v>
      </c>
    </row>
    <row r="3200" spans="1:8">
      <c r="A3200" s="132">
        <v>223506</v>
      </c>
      <c r="B3200" s="134" t="s">
        <v>1179</v>
      </c>
      <c r="C3200" s="134">
        <v>323</v>
      </c>
      <c r="D3200" s="134">
        <v>294</v>
      </c>
      <c r="E3200" s="134">
        <v>302</v>
      </c>
      <c r="F3200" s="134">
        <v>320</v>
      </c>
      <c r="G3200" s="134">
        <v>322</v>
      </c>
      <c r="H3200" s="171">
        <f>IFERROR((Table5[[#This Row],[_202340]]-Table5[[#This Row],[_201940]])/Table5[[#This Row],[_201940]]*1,"")</f>
        <v>-3.0959752321981426E-3</v>
      </c>
    </row>
    <row r="3201" spans="1:8">
      <c r="A3201" s="132">
        <v>223506</v>
      </c>
      <c r="B3201" s="134" t="s">
        <v>1131</v>
      </c>
      <c r="C3201" s="134">
        <v>0</v>
      </c>
      <c r="D3201" s="134">
        <v>0</v>
      </c>
      <c r="E3201" s="134">
        <v>0</v>
      </c>
      <c r="F3201" s="134">
        <v>0</v>
      </c>
      <c r="G3201" s="134">
        <v>0</v>
      </c>
      <c r="H3201" s="171" t="str">
        <f>IFERROR((Table5[[#This Row],[_202340]]-Table5[[#This Row],[_201940]])/Table5[[#This Row],[_201940]]*1,"")</f>
        <v/>
      </c>
    </row>
    <row r="3202" spans="1:8">
      <c r="A3202" s="132">
        <v>223506</v>
      </c>
      <c r="B3202" s="134" t="s">
        <v>1132</v>
      </c>
      <c r="C3202" s="134">
        <v>323</v>
      </c>
      <c r="D3202" s="134">
        <v>294</v>
      </c>
      <c r="E3202" s="134">
        <v>302</v>
      </c>
      <c r="F3202" s="134">
        <v>320</v>
      </c>
      <c r="G3202" s="134">
        <v>322</v>
      </c>
      <c r="H3202" s="171">
        <f>IFERROR((Table5[[#This Row],[_202340]]-Table5[[#This Row],[_201940]])/Table5[[#This Row],[_201940]]*1,"")</f>
        <v>-3.0959752321981426E-3</v>
      </c>
    </row>
    <row r="3203" spans="1:8">
      <c r="A3203" s="132">
        <v>223506</v>
      </c>
      <c r="B3203" s="134" t="s">
        <v>1133</v>
      </c>
      <c r="C3203" s="134">
        <v>15</v>
      </c>
      <c r="D3203" s="134">
        <v>31</v>
      </c>
      <c r="E3203" s="134">
        <v>39</v>
      </c>
      <c r="F3203" s="134">
        <v>20</v>
      </c>
      <c r="G3203" s="134">
        <v>57</v>
      </c>
      <c r="H3203" s="171">
        <f>IFERROR((Table5[[#This Row],[_202340]]-Table5[[#This Row],[_201940]])/Table5[[#This Row],[_201940]]*1,"")</f>
        <v>2.8</v>
      </c>
    </row>
    <row r="3204" spans="1:8" ht="28.5">
      <c r="A3204" s="132">
        <v>223506</v>
      </c>
      <c r="B3204" s="134" t="s">
        <v>1162</v>
      </c>
      <c r="C3204" s="134">
        <v>31</v>
      </c>
      <c r="D3204" s="134">
        <v>37</v>
      </c>
      <c r="E3204" s="134">
        <v>33</v>
      </c>
      <c r="F3204" s="134">
        <v>40</v>
      </c>
      <c r="G3204" s="134">
        <v>35</v>
      </c>
      <c r="H3204" s="171">
        <f>IFERROR((Table5[[#This Row],[_202340]]-Table5[[#This Row],[_201940]])/Table5[[#This Row],[_201940]]*1,"")</f>
        <v>0.12903225806451613</v>
      </c>
    </row>
    <row r="3205" spans="1:8" ht="28.5">
      <c r="A3205" s="132">
        <v>223506</v>
      </c>
      <c r="B3205" s="134" t="s">
        <v>1163</v>
      </c>
      <c r="C3205" s="134">
        <v>1</v>
      </c>
      <c r="D3205" s="134">
        <v>1</v>
      </c>
      <c r="E3205" s="134">
        <v>2</v>
      </c>
      <c r="F3205" s="134">
        <v>6</v>
      </c>
      <c r="G3205" s="134">
        <v>6</v>
      </c>
      <c r="H3205" s="171">
        <f>IFERROR((Table5[[#This Row],[_202340]]-Table5[[#This Row],[_201940]])/Table5[[#This Row],[_201940]]*1,"")</f>
        <v>5</v>
      </c>
    </row>
    <row r="3206" spans="1:8">
      <c r="A3206" s="132">
        <v>223506</v>
      </c>
      <c r="B3206" s="134" t="s">
        <v>1136</v>
      </c>
      <c r="C3206" s="134">
        <v>47</v>
      </c>
      <c r="D3206" s="134">
        <v>69</v>
      </c>
      <c r="E3206" s="134">
        <v>74</v>
      </c>
      <c r="F3206" s="134">
        <v>66</v>
      </c>
      <c r="G3206" s="134">
        <v>98</v>
      </c>
      <c r="H3206" s="171">
        <f>IFERROR((Table5[[#This Row],[_202340]]-Table5[[#This Row],[_201940]])/Table5[[#This Row],[_201940]]*1,"")</f>
        <v>1.0851063829787233</v>
      </c>
    </row>
    <row r="3207" spans="1:8">
      <c r="A3207" s="132">
        <v>223506</v>
      </c>
      <c r="B3207" s="134" t="s">
        <v>1137</v>
      </c>
      <c r="C3207" s="134">
        <v>15</v>
      </c>
      <c r="D3207" s="134">
        <v>23</v>
      </c>
      <c r="E3207" s="134">
        <v>25</v>
      </c>
      <c r="F3207" s="134">
        <v>21</v>
      </c>
      <c r="G3207" s="134">
        <v>30</v>
      </c>
      <c r="H3207" s="171">
        <f>IFERROR((Table5[[#This Row],[_202340]]-Table5[[#This Row],[_201940]])/Table5[[#This Row],[_201940]]*1,"")</f>
        <v>1</v>
      </c>
    </row>
    <row r="3208" spans="1:8">
      <c r="A3208" s="132">
        <v>223506</v>
      </c>
      <c r="B3208" s="134" t="s">
        <v>1138</v>
      </c>
      <c r="C3208" s="134">
        <v>16</v>
      </c>
      <c r="D3208" s="134">
        <v>35</v>
      </c>
      <c r="E3208" s="134">
        <v>42</v>
      </c>
      <c r="F3208" s="134">
        <v>20</v>
      </c>
      <c r="G3208" s="134">
        <v>54</v>
      </c>
      <c r="H3208" s="171">
        <f>IFERROR((Table5[[#This Row],[_202340]]-Table5[[#This Row],[_201940]])/Table5[[#This Row],[_201940]]*1,"")</f>
        <v>2.375</v>
      </c>
    </row>
    <row r="3209" spans="1:8" ht="28.5">
      <c r="A3209" s="132">
        <v>223506</v>
      </c>
      <c r="B3209" s="134" t="s">
        <v>1164</v>
      </c>
      <c r="C3209" s="134">
        <v>41</v>
      </c>
      <c r="D3209" s="134">
        <v>49</v>
      </c>
      <c r="E3209" s="134">
        <v>37</v>
      </c>
      <c r="F3209" s="134">
        <v>46</v>
      </c>
      <c r="G3209" s="134">
        <v>46</v>
      </c>
      <c r="H3209" s="171">
        <f>IFERROR((Table5[[#This Row],[_202340]]-Table5[[#This Row],[_201940]])/Table5[[#This Row],[_201940]]*1,"")</f>
        <v>0.12195121951219512</v>
      </c>
    </row>
    <row r="3210" spans="1:8" ht="28.5">
      <c r="A3210" s="132">
        <v>223506</v>
      </c>
      <c r="B3210" s="134" t="s">
        <v>1165</v>
      </c>
      <c r="C3210" s="134">
        <v>4</v>
      </c>
      <c r="D3210" s="134">
        <v>3</v>
      </c>
      <c r="E3210" s="134">
        <v>5</v>
      </c>
      <c r="F3210" s="134">
        <v>10</v>
      </c>
      <c r="G3210" s="134">
        <v>7</v>
      </c>
      <c r="H3210" s="171">
        <f>IFERROR((Table5[[#This Row],[_202340]]-Table5[[#This Row],[_201940]])/Table5[[#This Row],[_201940]]*1,"")</f>
        <v>0.75</v>
      </c>
    </row>
    <row r="3211" spans="1:8">
      <c r="A3211" s="132">
        <v>223506</v>
      </c>
      <c r="B3211" s="134" t="s">
        <v>1141</v>
      </c>
      <c r="C3211" s="134">
        <v>61</v>
      </c>
      <c r="D3211" s="134">
        <v>87</v>
      </c>
      <c r="E3211" s="134">
        <v>84</v>
      </c>
      <c r="F3211" s="134">
        <v>76</v>
      </c>
      <c r="G3211" s="134">
        <v>107</v>
      </c>
      <c r="H3211" s="171">
        <f>IFERROR((Table5[[#This Row],[_202340]]-Table5[[#This Row],[_201940]])/Table5[[#This Row],[_201940]]*1,"")</f>
        <v>0.75409836065573765</v>
      </c>
    </row>
    <row r="3212" spans="1:8">
      <c r="A3212" s="132">
        <v>223506</v>
      </c>
      <c r="B3212" s="134" t="s">
        <v>1142</v>
      </c>
      <c r="C3212" s="134">
        <v>19</v>
      </c>
      <c r="D3212" s="134">
        <v>30</v>
      </c>
      <c r="E3212" s="134">
        <v>28</v>
      </c>
      <c r="F3212" s="134">
        <v>24</v>
      </c>
      <c r="G3212" s="134">
        <v>33</v>
      </c>
      <c r="H3212" s="171">
        <f>IFERROR((Table5[[#This Row],[_202340]]-Table5[[#This Row],[_201940]])/Table5[[#This Row],[_201940]]*1,"")</f>
        <v>0.73684210526315785</v>
      </c>
    </row>
    <row r="3213" spans="1:8">
      <c r="A3213" s="132">
        <v>223506</v>
      </c>
      <c r="B3213" s="134" t="s">
        <v>1143</v>
      </c>
      <c r="C3213" s="134">
        <v>17</v>
      </c>
      <c r="D3213" s="134">
        <v>33</v>
      </c>
      <c r="E3213" s="134">
        <v>44</v>
      </c>
      <c r="F3213" s="134">
        <v>20</v>
      </c>
      <c r="G3213" s="134">
        <v>55</v>
      </c>
      <c r="H3213" s="171">
        <f>IFERROR((Table5[[#This Row],[_202340]]-Table5[[#This Row],[_201940]])/Table5[[#This Row],[_201940]]*1,"")</f>
        <v>2.2352941176470589</v>
      </c>
    </row>
    <row r="3214" spans="1:8" ht="28.5">
      <c r="A3214" s="132">
        <v>223506</v>
      </c>
      <c r="B3214" s="134" t="s">
        <v>1166</v>
      </c>
      <c r="C3214" s="134">
        <v>50</v>
      </c>
      <c r="D3214" s="134">
        <v>49</v>
      </c>
      <c r="E3214" s="134">
        <v>40</v>
      </c>
      <c r="F3214" s="134">
        <v>46</v>
      </c>
      <c r="G3214" s="134">
        <v>49</v>
      </c>
      <c r="H3214" s="171">
        <f>IFERROR((Table5[[#This Row],[_202340]]-Table5[[#This Row],[_201940]])/Table5[[#This Row],[_201940]]*1,"")</f>
        <v>-0.02</v>
      </c>
    </row>
    <row r="3215" spans="1:8" ht="28.5">
      <c r="A3215" s="132">
        <v>223506</v>
      </c>
      <c r="B3215" s="134" t="s">
        <v>1167</v>
      </c>
      <c r="C3215" s="134">
        <v>4</v>
      </c>
      <c r="D3215" s="134">
        <v>5</v>
      </c>
      <c r="E3215" s="134">
        <v>6</v>
      </c>
      <c r="F3215" s="134">
        <v>11</v>
      </c>
      <c r="G3215" s="134">
        <v>7</v>
      </c>
      <c r="H3215" s="171">
        <f>IFERROR((Table5[[#This Row],[_202340]]-Table5[[#This Row],[_201940]])/Table5[[#This Row],[_201940]]*1,"")</f>
        <v>0.75</v>
      </c>
    </row>
    <row r="3216" spans="1:8">
      <c r="A3216" s="132">
        <v>223506</v>
      </c>
      <c r="B3216" s="134" t="s">
        <v>1146</v>
      </c>
      <c r="C3216" s="134">
        <v>71</v>
      </c>
      <c r="D3216" s="134">
        <v>87</v>
      </c>
      <c r="E3216" s="134">
        <v>90</v>
      </c>
      <c r="F3216" s="134">
        <v>77</v>
      </c>
      <c r="G3216" s="134">
        <v>111</v>
      </c>
      <c r="H3216" s="171">
        <f>IFERROR((Table5[[#This Row],[_202340]]-Table5[[#This Row],[_201940]])/Table5[[#This Row],[_201940]]*1,"")</f>
        <v>0.56338028169014087</v>
      </c>
    </row>
    <row r="3217" spans="1:8" ht="28.5">
      <c r="A3217" s="132">
        <v>223506</v>
      </c>
      <c r="B3217" s="134" t="s">
        <v>1147</v>
      </c>
      <c r="C3217" s="134">
        <v>10</v>
      </c>
      <c r="D3217" s="134">
        <v>9</v>
      </c>
      <c r="E3217" s="134">
        <v>10</v>
      </c>
      <c r="F3217" s="134">
        <v>6</v>
      </c>
      <c r="G3217" s="134">
        <v>6</v>
      </c>
      <c r="H3217" s="171">
        <f>IFERROR((Table5[[#This Row],[_202340]]-Table5[[#This Row],[_201940]])/Table5[[#This Row],[_201940]]*1,"")</f>
        <v>-0.4</v>
      </c>
    </row>
    <row r="3218" spans="1:8" ht="28.5">
      <c r="A3218" s="132">
        <v>223506</v>
      </c>
      <c r="B3218" s="134" t="s">
        <v>1148</v>
      </c>
      <c r="C3218" s="134">
        <v>127</v>
      </c>
      <c r="D3218" s="134">
        <v>112</v>
      </c>
      <c r="E3218" s="134">
        <v>99</v>
      </c>
      <c r="F3218" s="134">
        <v>119</v>
      </c>
      <c r="G3218" s="134">
        <v>104</v>
      </c>
      <c r="H3218" s="171">
        <f>IFERROR((Table5[[#This Row],[_202340]]-Table5[[#This Row],[_201940]])/Table5[[#This Row],[_201940]]*1,"")</f>
        <v>-0.18110236220472442</v>
      </c>
    </row>
    <row r="3219" spans="1:8" ht="28.5">
      <c r="A3219" s="132">
        <v>223506</v>
      </c>
      <c r="B3219" s="134" t="s">
        <v>1149</v>
      </c>
      <c r="C3219" s="134">
        <v>115</v>
      </c>
      <c r="D3219" s="134">
        <v>86</v>
      </c>
      <c r="E3219" s="134">
        <v>103</v>
      </c>
      <c r="F3219" s="134">
        <v>118</v>
      </c>
      <c r="G3219" s="134">
        <v>101</v>
      </c>
      <c r="H3219" s="171">
        <f>IFERROR((Table5[[#This Row],[_202340]]-Table5[[#This Row],[_201940]])/Table5[[#This Row],[_201940]]*1,"")</f>
        <v>-0.12173913043478261</v>
      </c>
    </row>
    <row r="3220" spans="1:8" ht="28.5">
      <c r="A3220" s="132">
        <v>223506</v>
      </c>
      <c r="B3220" s="134" t="s">
        <v>1150</v>
      </c>
      <c r="C3220" s="134">
        <v>252</v>
      </c>
      <c r="D3220" s="134">
        <v>207</v>
      </c>
      <c r="E3220" s="134">
        <v>212</v>
      </c>
      <c r="F3220" s="134">
        <v>243</v>
      </c>
      <c r="G3220" s="134">
        <v>211</v>
      </c>
      <c r="H3220" s="171">
        <f>IFERROR((Table5[[#This Row],[_202340]]-Table5[[#This Row],[_201940]])/Table5[[#This Row],[_201940]]*1,"")</f>
        <v>-0.1626984126984127</v>
      </c>
    </row>
    <row r="3221" spans="1:8">
      <c r="A3221" s="132">
        <v>223506</v>
      </c>
      <c r="B3221" s="134" t="s">
        <v>1151</v>
      </c>
      <c r="C3221" s="134">
        <v>22</v>
      </c>
      <c r="D3221" s="134">
        <v>30</v>
      </c>
      <c r="E3221" s="134">
        <v>30</v>
      </c>
      <c r="F3221" s="134">
        <v>24</v>
      </c>
      <c r="G3221" s="134">
        <v>34</v>
      </c>
      <c r="H3221" s="171">
        <f>IFERROR((Table5[[#This Row],[_202340]]-Table5[[#This Row],[_201940]])/Table5[[#This Row],[_201940]]*1,"")</f>
        <v>0.54545454545454541</v>
      </c>
    </row>
    <row r="3222" spans="1:8" ht="28.5">
      <c r="A3222" s="132">
        <v>223506</v>
      </c>
      <c r="B3222" s="134" t="s">
        <v>1152</v>
      </c>
      <c r="C3222" s="134">
        <v>42</v>
      </c>
      <c r="D3222" s="134">
        <v>41</v>
      </c>
      <c r="E3222" s="134">
        <v>36</v>
      </c>
      <c r="F3222" s="134">
        <v>39</v>
      </c>
      <c r="G3222" s="134">
        <v>34</v>
      </c>
      <c r="H3222" s="171">
        <f>IFERROR((Table5[[#This Row],[_202340]]-Table5[[#This Row],[_201940]])/Table5[[#This Row],[_201940]]*1,"")</f>
        <v>-0.19047619047619047</v>
      </c>
    </row>
    <row r="3223" spans="1:8" ht="28.5">
      <c r="A3223" s="132">
        <v>223506</v>
      </c>
      <c r="B3223" s="134" t="s">
        <v>1153</v>
      </c>
      <c r="C3223" s="134">
        <v>3</v>
      </c>
      <c r="D3223" s="134">
        <v>3</v>
      </c>
      <c r="E3223" s="134">
        <v>3</v>
      </c>
      <c r="F3223" s="134">
        <v>2</v>
      </c>
      <c r="G3223" s="134">
        <v>2</v>
      </c>
      <c r="H3223" s="171">
        <f>IFERROR((Table5[[#This Row],[_202340]]-Table5[[#This Row],[_201940]])/Table5[[#This Row],[_201940]]*1,"")</f>
        <v>-0.33333333333333331</v>
      </c>
    </row>
    <row r="3224" spans="1:8" ht="28.5">
      <c r="A3224" s="132">
        <v>223506</v>
      </c>
      <c r="B3224" s="134" t="s">
        <v>1154</v>
      </c>
      <c r="C3224" s="134">
        <v>39</v>
      </c>
      <c r="D3224" s="134">
        <v>38</v>
      </c>
      <c r="E3224" s="134">
        <v>33</v>
      </c>
      <c r="F3224" s="134">
        <v>37</v>
      </c>
      <c r="G3224" s="134">
        <v>32</v>
      </c>
      <c r="H3224" s="171">
        <f>IFERROR((Table5[[#This Row],[_202340]]-Table5[[#This Row],[_201940]])/Table5[[#This Row],[_201940]]*1,"")</f>
        <v>-0.17948717948717949</v>
      </c>
    </row>
    <row r="3225" spans="1:8" ht="28.5">
      <c r="A3225" s="132">
        <v>223506</v>
      </c>
      <c r="B3225" s="134" t="s">
        <v>1155</v>
      </c>
      <c r="C3225" s="134">
        <v>36</v>
      </c>
      <c r="D3225" s="134">
        <v>29</v>
      </c>
      <c r="E3225" s="134">
        <v>34</v>
      </c>
      <c r="F3225" s="134">
        <v>37</v>
      </c>
      <c r="G3225" s="134">
        <v>31</v>
      </c>
      <c r="H3225" s="171">
        <f>IFERROR((Table5[[#This Row],[_202340]]-Table5[[#This Row],[_201940]])/Table5[[#This Row],[_201940]]*1,"")</f>
        <v>-0.1388888888888889</v>
      </c>
    </row>
    <row r="3226" spans="1:8">
      <c r="A3226" s="132">
        <v>224615</v>
      </c>
      <c r="B3226" s="134" t="s">
        <v>1179</v>
      </c>
      <c r="C3226" s="134">
        <v>230</v>
      </c>
      <c r="D3226" s="134">
        <v>2846</v>
      </c>
      <c r="E3226" s="134">
        <v>3133</v>
      </c>
      <c r="F3226" s="134">
        <v>4229</v>
      </c>
      <c r="G3226" s="134">
        <v>11278</v>
      </c>
      <c r="H3226" s="171">
        <f>IFERROR((Table5[[#This Row],[_202340]]-Table5[[#This Row],[_201940]])/Table5[[#This Row],[_201940]]*1,"")</f>
        <v>48.03478260869565</v>
      </c>
    </row>
    <row r="3227" spans="1:8">
      <c r="A3227" s="132">
        <v>224615</v>
      </c>
      <c r="B3227" s="134" t="s">
        <v>1131</v>
      </c>
      <c r="C3227" s="134">
        <v>0</v>
      </c>
      <c r="D3227" s="134">
        <v>0</v>
      </c>
      <c r="E3227" s="134">
        <v>0</v>
      </c>
      <c r="F3227" s="134">
        <v>0</v>
      </c>
      <c r="G3227" s="134">
        <v>0</v>
      </c>
      <c r="H3227" s="171" t="str">
        <f>IFERROR((Table5[[#This Row],[_202340]]-Table5[[#This Row],[_201940]])/Table5[[#This Row],[_201940]]*1,"")</f>
        <v/>
      </c>
    </row>
    <row r="3228" spans="1:8">
      <c r="A3228" s="132">
        <v>224615</v>
      </c>
      <c r="B3228" s="134" t="s">
        <v>1132</v>
      </c>
      <c r="C3228" s="134">
        <v>230</v>
      </c>
      <c r="D3228" s="134">
        <v>2846</v>
      </c>
      <c r="E3228" s="134">
        <v>3133</v>
      </c>
      <c r="F3228" s="134">
        <v>4229</v>
      </c>
      <c r="G3228" s="134">
        <v>11278</v>
      </c>
      <c r="H3228" s="171">
        <f>IFERROR((Table5[[#This Row],[_202340]]-Table5[[#This Row],[_201940]])/Table5[[#This Row],[_201940]]*1,"")</f>
        <v>48.03478260869565</v>
      </c>
    </row>
    <row r="3229" spans="1:8">
      <c r="A3229" s="132">
        <v>224615</v>
      </c>
      <c r="B3229" s="134" t="s">
        <v>1133</v>
      </c>
      <c r="C3229" s="134">
        <v>3</v>
      </c>
      <c r="D3229" s="134">
        <v>62</v>
      </c>
      <c r="E3229" s="134">
        <v>85</v>
      </c>
      <c r="F3229" s="134">
        <v>144</v>
      </c>
      <c r="G3229" s="134">
        <v>222</v>
      </c>
      <c r="H3229" s="171">
        <f>IFERROR((Table5[[#This Row],[_202340]]-Table5[[#This Row],[_201940]])/Table5[[#This Row],[_201940]]*1,"")</f>
        <v>73</v>
      </c>
    </row>
    <row r="3230" spans="1:8" ht="28.5">
      <c r="A3230" s="132">
        <v>224615</v>
      </c>
      <c r="B3230" s="134" t="s">
        <v>1162</v>
      </c>
      <c r="C3230" s="134">
        <v>20</v>
      </c>
      <c r="D3230" s="134">
        <v>187</v>
      </c>
      <c r="E3230" s="134">
        <v>274</v>
      </c>
      <c r="F3230" s="134">
        <v>454</v>
      </c>
      <c r="G3230" s="134">
        <v>694</v>
      </c>
      <c r="H3230" s="171">
        <f>IFERROR((Table5[[#This Row],[_202340]]-Table5[[#This Row],[_201940]])/Table5[[#This Row],[_201940]]*1,"")</f>
        <v>33.700000000000003</v>
      </c>
    </row>
    <row r="3231" spans="1:8" ht="28.5">
      <c r="A3231" s="132">
        <v>224615</v>
      </c>
      <c r="B3231" s="134" t="s">
        <v>1163</v>
      </c>
      <c r="C3231" s="134" t="s">
        <v>129</v>
      </c>
      <c r="D3231" s="134">
        <v>0</v>
      </c>
      <c r="E3231" s="134">
        <v>0</v>
      </c>
      <c r="F3231" s="134">
        <v>0</v>
      </c>
      <c r="G3231" s="134">
        <v>0</v>
      </c>
      <c r="H3231" s="171" t="str">
        <f>IFERROR((Table5[[#This Row],[_202340]]-Table5[[#This Row],[_201940]])/Table5[[#This Row],[_201940]]*1,"")</f>
        <v/>
      </c>
    </row>
    <row r="3232" spans="1:8">
      <c r="A3232" s="132">
        <v>224615</v>
      </c>
      <c r="B3232" s="134" t="s">
        <v>1136</v>
      </c>
      <c r="C3232" s="134">
        <v>23</v>
      </c>
      <c r="D3232" s="134">
        <v>249</v>
      </c>
      <c r="E3232" s="134">
        <v>359</v>
      </c>
      <c r="F3232" s="134">
        <v>598</v>
      </c>
      <c r="G3232" s="134">
        <v>916</v>
      </c>
      <c r="H3232" s="171">
        <f>IFERROR((Table5[[#This Row],[_202340]]-Table5[[#This Row],[_201940]])/Table5[[#This Row],[_201940]]*1,"")</f>
        <v>38.826086956521742</v>
      </c>
    </row>
    <row r="3233" spans="1:8">
      <c r="A3233" s="132">
        <v>224615</v>
      </c>
      <c r="B3233" s="134" t="s">
        <v>1137</v>
      </c>
      <c r="C3233" s="134">
        <v>10</v>
      </c>
      <c r="D3233" s="134">
        <v>9</v>
      </c>
      <c r="E3233" s="134">
        <v>11</v>
      </c>
      <c r="F3233" s="134">
        <v>14</v>
      </c>
      <c r="G3233" s="134">
        <v>8</v>
      </c>
      <c r="H3233" s="171">
        <f>IFERROR((Table5[[#This Row],[_202340]]-Table5[[#This Row],[_201940]])/Table5[[#This Row],[_201940]]*1,"")</f>
        <v>-0.2</v>
      </c>
    </row>
    <row r="3234" spans="1:8">
      <c r="A3234" s="132">
        <v>224615</v>
      </c>
      <c r="B3234" s="134" t="s">
        <v>1138</v>
      </c>
      <c r="C3234" s="134">
        <v>4</v>
      </c>
      <c r="D3234" s="134">
        <v>68</v>
      </c>
      <c r="E3234" s="134">
        <v>94</v>
      </c>
      <c r="F3234" s="134">
        <v>155</v>
      </c>
      <c r="G3234" s="134">
        <v>237</v>
      </c>
      <c r="H3234" s="171">
        <f>IFERROR((Table5[[#This Row],[_202340]]-Table5[[#This Row],[_201940]])/Table5[[#This Row],[_201940]]*1,"")</f>
        <v>58.25</v>
      </c>
    </row>
    <row r="3235" spans="1:8" ht="28.5">
      <c r="A3235" s="132">
        <v>224615</v>
      </c>
      <c r="B3235" s="134" t="s">
        <v>1164</v>
      </c>
      <c r="C3235" s="134">
        <v>24</v>
      </c>
      <c r="D3235" s="134">
        <v>242</v>
      </c>
      <c r="E3235" s="134">
        <v>335</v>
      </c>
      <c r="F3235" s="134">
        <v>601</v>
      </c>
      <c r="G3235" s="134">
        <v>867</v>
      </c>
      <c r="H3235" s="171">
        <f>IFERROR((Table5[[#This Row],[_202340]]-Table5[[#This Row],[_201940]])/Table5[[#This Row],[_201940]]*1,"")</f>
        <v>35.125</v>
      </c>
    </row>
    <row r="3236" spans="1:8" ht="28.5">
      <c r="A3236" s="132">
        <v>224615</v>
      </c>
      <c r="B3236" s="134" t="s">
        <v>1165</v>
      </c>
      <c r="C3236" s="134" t="s">
        <v>129</v>
      </c>
      <c r="D3236" s="134">
        <v>0</v>
      </c>
      <c r="E3236" s="134">
        <v>0</v>
      </c>
      <c r="F3236" s="134">
        <v>0</v>
      </c>
      <c r="G3236" s="134">
        <v>0</v>
      </c>
      <c r="H3236" s="171" t="str">
        <f>IFERROR((Table5[[#This Row],[_202340]]-Table5[[#This Row],[_201940]])/Table5[[#This Row],[_201940]]*1,"")</f>
        <v/>
      </c>
    </row>
    <row r="3237" spans="1:8">
      <c r="A3237" s="132">
        <v>224615</v>
      </c>
      <c r="B3237" s="134" t="s">
        <v>1141</v>
      </c>
      <c r="C3237" s="134">
        <v>28</v>
      </c>
      <c r="D3237" s="134">
        <v>310</v>
      </c>
      <c r="E3237" s="134">
        <v>429</v>
      </c>
      <c r="F3237" s="134">
        <v>756</v>
      </c>
      <c r="G3237" s="134">
        <v>1104</v>
      </c>
      <c r="H3237" s="171">
        <f>IFERROR((Table5[[#This Row],[_202340]]-Table5[[#This Row],[_201940]])/Table5[[#This Row],[_201940]]*1,"")</f>
        <v>38.428571428571431</v>
      </c>
    </row>
    <row r="3238" spans="1:8">
      <c r="A3238" s="132">
        <v>224615</v>
      </c>
      <c r="B3238" s="134" t="s">
        <v>1142</v>
      </c>
      <c r="C3238" s="134">
        <v>12</v>
      </c>
      <c r="D3238" s="134">
        <v>11</v>
      </c>
      <c r="E3238" s="134">
        <v>14</v>
      </c>
      <c r="F3238" s="134">
        <v>18</v>
      </c>
      <c r="G3238" s="134">
        <v>10</v>
      </c>
      <c r="H3238" s="171">
        <f>IFERROR((Table5[[#This Row],[_202340]]-Table5[[#This Row],[_201940]])/Table5[[#This Row],[_201940]]*1,"")</f>
        <v>-0.16666666666666666</v>
      </c>
    </row>
    <row r="3239" spans="1:8">
      <c r="A3239" s="132">
        <v>224615</v>
      </c>
      <c r="B3239" s="134" t="s">
        <v>1143</v>
      </c>
      <c r="C3239" s="134">
        <v>4</v>
      </c>
      <c r="D3239" s="134">
        <v>71</v>
      </c>
      <c r="E3239" s="134">
        <v>95</v>
      </c>
      <c r="F3239" s="134">
        <v>166</v>
      </c>
      <c r="G3239" s="134">
        <v>253</v>
      </c>
      <c r="H3239" s="171">
        <f>IFERROR((Table5[[#This Row],[_202340]]-Table5[[#This Row],[_201940]])/Table5[[#This Row],[_201940]]*1,"")</f>
        <v>62.25</v>
      </c>
    </row>
    <row r="3240" spans="1:8" ht="28.5">
      <c r="A3240" s="132">
        <v>224615</v>
      </c>
      <c r="B3240" s="134" t="s">
        <v>1166</v>
      </c>
      <c r="C3240" s="134">
        <v>24</v>
      </c>
      <c r="D3240" s="134">
        <v>265</v>
      </c>
      <c r="E3240" s="134">
        <v>371</v>
      </c>
      <c r="F3240" s="134">
        <v>688</v>
      </c>
      <c r="G3240" s="134">
        <v>925</v>
      </c>
      <c r="H3240" s="171">
        <f>IFERROR((Table5[[#This Row],[_202340]]-Table5[[#This Row],[_201940]])/Table5[[#This Row],[_201940]]*1,"")</f>
        <v>37.541666666666664</v>
      </c>
    </row>
    <row r="3241" spans="1:8" ht="28.5">
      <c r="A3241" s="132">
        <v>224615</v>
      </c>
      <c r="B3241" s="134" t="s">
        <v>1167</v>
      </c>
      <c r="C3241" s="134" t="s">
        <v>129</v>
      </c>
      <c r="D3241" s="134">
        <v>0</v>
      </c>
      <c r="E3241" s="134">
        <v>0</v>
      </c>
      <c r="F3241" s="134">
        <v>0</v>
      </c>
      <c r="G3241" s="134">
        <v>0</v>
      </c>
      <c r="H3241" s="171" t="str">
        <f>IFERROR((Table5[[#This Row],[_202340]]-Table5[[#This Row],[_201940]])/Table5[[#This Row],[_201940]]*1,"")</f>
        <v/>
      </c>
    </row>
    <row r="3242" spans="1:8">
      <c r="A3242" s="132">
        <v>224615</v>
      </c>
      <c r="B3242" s="134" t="s">
        <v>1146</v>
      </c>
      <c r="C3242" s="134">
        <v>28</v>
      </c>
      <c r="D3242" s="134">
        <v>336</v>
      </c>
      <c r="E3242" s="134">
        <v>466</v>
      </c>
      <c r="F3242" s="134">
        <v>854</v>
      </c>
      <c r="G3242" s="134">
        <v>1178</v>
      </c>
      <c r="H3242" s="171">
        <f>IFERROR((Table5[[#This Row],[_202340]]-Table5[[#This Row],[_201940]])/Table5[[#This Row],[_201940]]*1,"")</f>
        <v>41.071428571428569</v>
      </c>
    </row>
    <row r="3243" spans="1:8" ht="28.5">
      <c r="A3243" s="132">
        <v>224615</v>
      </c>
      <c r="B3243" s="134" t="s">
        <v>1147</v>
      </c>
      <c r="C3243" s="134">
        <v>0</v>
      </c>
      <c r="D3243" s="134">
        <v>22</v>
      </c>
      <c r="E3243" s="134">
        <v>21</v>
      </c>
      <c r="F3243" s="134">
        <v>55</v>
      </c>
      <c r="G3243" s="134">
        <v>125</v>
      </c>
      <c r="H3243" s="171" t="str">
        <f>IFERROR((Table5[[#This Row],[_202340]]-Table5[[#This Row],[_201940]])/Table5[[#This Row],[_201940]]*1,"")</f>
        <v/>
      </c>
    </row>
    <row r="3244" spans="1:8" ht="28.5">
      <c r="A3244" s="132">
        <v>224615</v>
      </c>
      <c r="B3244" s="134" t="s">
        <v>1148</v>
      </c>
      <c r="C3244" s="134">
        <v>145</v>
      </c>
      <c r="D3244" s="134">
        <v>1106</v>
      </c>
      <c r="E3244" s="134">
        <v>1386</v>
      </c>
      <c r="F3244" s="134">
        <v>1611</v>
      </c>
      <c r="G3244" s="134">
        <v>5523</v>
      </c>
      <c r="H3244" s="171">
        <f>IFERROR((Table5[[#This Row],[_202340]]-Table5[[#This Row],[_201940]])/Table5[[#This Row],[_201940]]*1,"")</f>
        <v>37.089655172413792</v>
      </c>
    </row>
    <row r="3245" spans="1:8" ht="28.5">
      <c r="A3245" s="132">
        <v>224615</v>
      </c>
      <c r="B3245" s="134" t="s">
        <v>1149</v>
      </c>
      <c r="C3245" s="134">
        <v>57</v>
      </c>
      <c r="D3245" s="134">
        <v>1382</v>
      </c>
      <c r="E3245" s="134">
        <v>1260</v>
      </c>
      <c r="F3245" s="134">
        <v>1709</v>
      </c>
      <c r="G3245" s="134">
        <v>4452</v>
      </c>
      <c r="H3245" s="171">
        <f>IFERROR((Table5[[#This Row],[_202340]]-Table5[[#This Row],[_201940]])/Table5[[#This Row],[_201940]]*1,"")</f>
        <v>77.10526315789474</v>
      </c>
    </row>
    <row r="3246" spans="1:8" ht="28.5">
      <c r="A3246" s="132">
        <v>224615</v>
      </c>
      <c r="B3246" s="134" t="s">
        <v>1150</v>
      </c>
      <c r="C3246" s="134">
        <v>202</v>
      </c>
      <c r="D3246" s="134">
        <v>2510</v>
      </c>
      <c r="E3246" s="134">
        <v>2667</v>
      </c>
      <c r="F3246" s="134">
        <v>3375</v>
      </c>
      <c r="G3246" s="134">
        <v>10100</v>
      </c>
      <c r="H3246" s="171">
        <f>IFERROR((Table5[[#This Row],[_202340]]-Table5[[#This Row],[_201940]])/Table5[[#This Row],[_201940]]*1,"")</f>
        <v>49</v>
      </c>
    </row>
    <row r="3247" spans="1:8">
      <c r="A3247" s="132">
        <v>224615</v>
      </c>
      <c r="B3247" s="134" t="s">
        <v>1151</v>
      </c>
      <c r="C3247" s="134">
        <v>12</v>
      </c>
      <c r="D3247" s="134">
        <v>12</v>
      </c>
      <c r="E3247" s="134">
        <v>15</v>
      </c>
      <c r="F3247" s="134">
        <v>20</v>
      </c>
      <c r="G3247" s="134">
        <v>10</v>
      </c>
      <c r="H3247" s="171">
        <f>IFERROR((Table5[[#This Row],[_202340]]-Table5[[#This Row],[_201940]])/Table5[[#This Row],[_201940]]*1,"")</f>
        <v>-0.16666666666666666</v>
      </c>
    </row>
    <row r="3248" spans="1:8" ht="28.5">
      <c r="A3248" s="132">
        <v>224615</v>
      </c>
      <c r="B3248" s="134" t="s">
        <v>1152</v>
      </c>
      <c r="C3248" s="134">
        <v>63</v>
      </c>
      <c r="D3248" s="134">
        <v>40</v>
      </c>
      <c r="E3248" s="134">
        <v>45</v>
      </c>
      <c r="F3248" s="134">
        <v>39</v>
      </c>
      <c r="G3248" s="134">
        <v>50</v>
      </c>
      <c r="H3248" s="171">
        <f>IFERROR((Table5[[#This Row],[_202340]]-Table5[[#This Row],[_201940]])/Table5[[#This Row],[_201940]]*1,"")</f>
        <v>-0.20634920634920634</v>
      </c>
    </row>
    <row r="3249" spans="1:8" ht="28.5">
      <c r="A3249" s="132">
        <v>224615</v>
      </c>
      <c r="B3249" s="134" t="s">
        <v>1153</v>
      </c>
      <c r="C3249" s="134">
        <v>0</v>
      </c>
      <c r="D3249" s="134">
        <v>1</v>
      </c>
      <c r="E3249" s="134">
        <v>1</v>
      </c>
      <c r="F3249" s="134">
        <v>1</v>
      </c>
      <c r="G3249" s="134">
        <v>1</v>
      </c>
      <c r="H3249" s="171" t="str">
        <f>IFERROR((Table5[[#This Row],[_202340]]-Table5[[#This Row],[_201940]])/Table5[[#This Row],[_201940]]*1,"")</f>
        <v/>
      </c>
    </row>
    <row r="3250" spans="1:8" ht="28.5">
      <c r="A3250" s="132">
        <v>224615</v>
      </c>
      <c r="B3250" s="134" t="s">
        <v>1154</v>
      </c>
      <c r="C3250" s="134">
        <v>63</v>
      </c>
      <c r="D3250" s="134">
        <v>39</v>
      </c>
      <c r="E3250" s="134">
        <v>44</v>
      </c>
      <c r="F3250" s="134">
        <v>38</v>
      </c>
      <c r="G3250" s="134">
        <v>49</v>
      </c>
      <c r="H3250" s="171">
        <f>IFERROR((Table5[[#This Row],[_202340]]-Table5[[#This Row],[_201940]])/Table5[[#This Row],[_201940]]*1,"")</f>
        <v>-0.22222222222222221</v>
      </c>
    </row>
    <row r="3251" spans="1:8" ht="28.5">
      <c r="A3251" s="132">
        <v>224615</v>
      </c>
      <c r="B3251" s="134" t="s">
        <v>1155</v>
      </c>
      <c r="C3251" s="134">
        <v>25</v>
      </c>
      <c r="D3251" s="134">
        <v>49</v>
      </c>
      <c r="E3251" s="134">
        <v>40</v>
      </c>
      <c r="F3251" s="134">
        <v>40</v>
      </c>
      <c r="G3251" s="134">
        <v>39</v>
      </c>
      <c r="H3251" s="171">
        <f>IFERROR((Table5[[#This Row],[_202340]]-Table5[[#This Row],[_201940]])/Table5[[#This Row],[_201940]]*1,"")</f>
        <v>0.56000000000000005</v>
      </c>
    </row>
    <row r="3252" spans="1:8">
      <c r="A3252" s="132">
        <v>224642</v>
      </c>
      <c r="B3252" s="134" t="s">
        <v>1179</v>
      </c>
      <c r="C3252" s="134">
        <v>2069</v>
      </c>
      <c r="D3252" s="134">
        <v>2130</v>
      </c>
      <c r="E3252" s="134">
        <v>2179</v>
      </c>
      <c r="F3252" s="134">
        <v>2199</v>
      </c>
      <c r="G3252" s="134">
        <v>2191</v>
      </c>
      <c r="H3252" s="171">
        <f>IFERROR((Table5[[#This Row],[_202340]]-Table5[[#This Row],[_201940]])/Table5[[#This Row],[_201940]]*1,"")</f>
        <v>5.8965683905268247E-2</v>
      </c>
    </row>
    <row r="3253" spans="1:8">
      <c r="A3253" s="132">
        <v>224642</v>
      </c>
      <c r="B3253" s="134" t="s">
        <v>1131</v>
      </c>
      <c r="C3253" s="134">
        <v>3</v>
      </c>
      <c r="D3253" s="134">
        <v>1</v>
      </c>
      <c r="E3253" s="134">
        <v>2</v>
      </c>
      <c r="F3253" s="134">
        <v>3</v>
      </c>
      <c r="G3253" s="134">
        <v>3</v>
      </c>
      <c r="H3253" s="171">
        <f>IFERROR((Table5[[#This Row],[_202340]]-Table5[[#This Row],[_201940]])/Table5[[#This Row],[_201940]]*1,"")</f>
        <v>0</v>
      </c>
    </row>
    <row r="3254" spans="1:8">
      <c r="A3254" s="132">
        <v>224642</v>
      </c>
      <c r="B3254" s="134" t="s">
        <v>1132</v>
      </c>
      <c r="C3254" s="134">
        <v>2066</v>
      </c>
      <c r="D3254" s="134">
        <v>2129</v>
      </c>
      <c r="E3254" s="134">
        <v>2177</v>
      </c>
      <c r="F3254" s="134">
        <v>2196</v>
      </c>
      <c r="G3254" s="134">
        <v>2188</v>
      </c>
      <c r="H3254" s="171">
        <f>IFERROR((Table5[[#This Row],[_202340]]-Table5[[#This Row],[_201940]])/Table5[[#This Row],[_201940]]*1,"")</f>
        <v>5.9051306873184897E-2</v>
      </c>
    </row>
    <row r="3255" spans="1:8">
      <c r="A3255" s="132">
        <v>224642</v>
      </c>
      <c r="B3255" s="134" t="s">
        <v>1133</v>
      </c>
      <c r="C3255" s="134">
        <v>18</v>
      </c>
      <c r="D3255" s="134">
        <v>23</v>
      </c>
      <c r="E3255" s="134">
        <v>22</v>
      </c>
      <c r="F3255" s="134">
        <v>15</v>
      </c>
      <c r="G3255" s="134">
        <v>11</v>
      </c>
      <c r="H3255" s="171">
        <f>IFERROR((Table5[[#This Row],[_202340]]-Table5[[#This Row],[_201940]])/Table5[[#This Row],[_201940]]*1,"")</f>
        <v>-0.3888888888888889</v>
      </c>
    </row>
    <row r="3256" spans="1:8" ht="28.5">
      <c r="A3256" s="132">
        <v>224642</v>
      </c>
      <c r="B3256" s="134" t="s">
        <v>1162</v>
      </c>
      <c r="C3256" s="134">
        <v>181</v>
      </c>
      <c r="D3256" s="134">
        <v>215</v>
      </c>
      <c r="E3256" s="134">
        <v>245</v>
      </c>
      <c r="F3256" s="134">
        <v>264</v>
      </c>
      <c r="G3256" s="134">
        <v>254</v>
      </c>
      <c r="H3256" s="171">
        <f>IFERROR((Table5[[#This Row],[_202340]]-Table5[[#This Row],[_201940]])/Table5[[#This Row],[_201940]]*1,"")</f>
        <v>0.40331491712707185</v>
      </c>
    </row>
    <row r="3257" spans="1:8" ht="28.5">
      <c r="A3257" s="132">
        <v>224642</v>
      </c>
      <c r="B3257" s="134" t="s">
        <v>1163</v>
      </c>
      <c r="C3257" s="134" t="s">
        <v>129</v>
      </c>
      <c r="D3257" s="134" t="s">
        <v>129</v>
      </c>
      <c r="E3257" s="134" t="s">
        <v>129</v>
      </c>
      <c r="F3257" s="134" t="s">
        <v>129</v>
      </c>
      <c r="G3257" s="134" t="s">
        <v>129</v>
      </c>
      <c r="H3257" s="171" t="str">
        <f>IFERROR((Table5[[#This Row],[_202340]]-Table5[[#This Row],[_201940]])/Table5[[#This Row],[_201940]]*1,"")</f>
        <v/>
      </c>
    </row>
    <row r="3258" spans="1:8">
      <c r="A3258" s="132">
        <v>224642</v>
      </c>
      <c r="B3258" s="134" t="s">
        <v>1136</v>
      </c>
      <c r="C3258" s="134">
        <v>199</v>
      </c>
      <c r="D3258" s="134">
        <v>238</v>
      </c>
      <c r="E3258" s="134">
        <v>267</v>
      </c>
      <c r="F3258" s="134">
        <v>279</v>
      </c>
      <c r="G3258" s="134">
        <v>265</v>
      </c>
      <c r="H3258" s="171">
        <f>IFERROR((Table5[[#This Row],[_202340]]-Table5[[#This Row],[_201940]])/Table5[[#This Row],[_201940]]*1,"")</f>
        <v>0.33165829145728642</v>
      </c>
    </row>
    <row r="3259" spans="1:8">
      <c r="A3259" s="132">
        <v>224642</v>
      </c>
      <c r="B3259" s="134" t="s">
        <v>1137</v>
      </c>
      <c r="C3259" s="134">
        <v>10</v>
      </c>
      <c r="D3259" s="134">
        <v>11</v>
      </c>
      <c r="E3259" s="134">
        <v>12</v>
      </c>
      <c r="F3259" s="134">
        <v>13</v>
      </c>
      <c r="G3259" s="134">
        <v>12</v>
      </c>
      <c r="H3259" s="171">
        <f>IFERROR((Table5[[#This Row],[_202340]]-Table5[[#This Row],[_201940]])/Table5[[#This Row],[_201940]]*1,"")</f>
        <v>0.2</v>
      </c>
    </row>
    <row r="3260" spans="1:8">
      <c r="A3260" s="132">
        <v>224642</v>
      </c>
      <c r="B3260" s="134" t="s">
        <v>1138</v>
      </c>
      <c r="C3260" s="134">
        <v>16</v>
      </c>
      <c r="D3260" s="134">
        <v>22</v>
      </c>
      <c r="E3260" s="134">
        <v>25</v>
      </c>
      <c r="F3260" s="134">
        <v>17</v>
      </c>
      <c r="G3260" s="134">
        <v>16</v>
      </c>
      <c r="H3260" s="171">
        <f>IFERROR((Table5[[#This Row],[_202340]]-Table5[[#This Row],[_201940]])/Table5[[#This Row],[_201940]]*1,"")</f>
        <v>0</v>
      </c>
    </row>
    <row r="3261" spans="1:8" ht="28.5">
      <c r="A3261" s="132">
        <v>224642</v>
      </c>
      <c r="B3261" s="134" t="s">
        <v>1164</v>
      </c>
      <c r="C3261" s="134">
        <v>267</v>
      </c>
      <c r="D3261" s="134">
        <v>284</v>
      </c>
      <c r="E3261" s="134">
        <v>309</v>
      </c>
      <c r="F3261" s="134">
        <v>336</v>
      </c>
      <c r="G3261" s="134">
        <v>328</v>
      </c>
      <c r="H3261" s="171">
        <f>IFERROR((Table5[[#This Row],[_202340]]-Table5[[#This Row],[_201940]])/Table5[[#This Row],[_201940]]*1,"")</f>
        <v>0.22846441947565543</v>
      </c>
    </row>
    <row r="3262" spans="1:8" ht="28.5">
      <c r="A3262" s="132">
        <v>224642</v>
      </c>
      <c r="B3262" s="134" t="s">
        <v>1165</v>
      </c>
      <c r="C3262" s="134" t="s">
        <v>129</v>
      </c>
      <c r="D3262" s="134" t="s">
        <v>129</v>
      </c>
      <c r="E3262" s="134" t="s">
        <v>129</v>
      </c>
      <c r="F3262" s="134" t="s">
        <v>129</v>
      </c>
      <c r="G3262" s="134" t="s">
        <v>129</v>
      </c>
      <c r="H3262" s="171" t="str">
        <f>IFERROR((Table5[[#This Row],[_202340]]-Table5[[#This Row],[_201940]])/Table5[[#This Row],[_201940]]*1,"")</f>
        <v/>
      </c>
    </row>
    <row r="3263" spans="1:8">
      <c r="A3263" s="132">
        <v>224642</v>
      </c>
      <c r="B3263" s="134" t="s">
        <v>1141</v>
      </c>
      <c r="C3263" s="134">
        <v>283</v>
      </c>
      <c r="D3263" s="134">
        <v>306</v>
      </c>
      <c r="E3263" s="134">
        <v>334</v>
      </c>
      <c r="F3263" s="134">
        <v>353</v>
      </c>
      <c r="G3263" s="134">
        <v>344</v>
      </c>
      <c r="H3263" s="171">
        <f>IFERROR((Table5[[#This Row],[_202340]]-Table5[[#This Row],[_201940]])/Table5[[#This Row],[_201940]]*1,"")</f>
        <v>0.21554770318021202</v>
      </c>
    </row>
    <row r="3264" spans="1:8">
      <c r="A3264" s="132">
        <v>224642</v>
      </c>
      <c r="B3264" s="134" t="s">
        <v>1142</v>
      </c>
      <c r="C3264" s="134">
        <v>14</v>
      </c>
      <c r="D3264" s="134">
        <v>14</v>
      </c>
      <c r="E3264" s="134">
        <v>15</v>
      </c>
      <c r="F3264" s="134">
        <v>16</v>
      </c>
      <c r="G3264" s="134">
        <v>16</v>
      </c>
      <c r="H3264" s="171">
        <f>IFERROR((Table5[[#This Row],[_202340]]-Table5[[#This Row],[_201940]])/Table5[[#This Row],[_201940]]*1,"")</f>
        <v>0.14285714285714285</v>
      </c>
    </row>
    <row r="3265" spans="1:8">
      <c r="A3265" s="132">
        <v>224642</v>
      </c>
      <c r="B3265" s="134" t="s">
        <v>1143</v>
      </c>
      <c r="C3265" s="134">
        <v>17</v>
      </c>
      <c r="D3265" s="134">
        <v>21</v>
      </c>
      <c r="E3265" s="134">
        <v>25</v>
      </c>
      <c r="F3265" s="134">
        <v>21</v>
      </c>
      <c r="G3265" s="134">
        <v>17</v>
      </c>
      <c r="H3265" s="171">
        <f>IFERROR((Table5[[#This Row],[_202340]]-Table5[[#This Row],[_201940]])/Table5[[#This Row],[_201940]]*1,"")</f>
        <v>0</v>
      </c>
    </row>
    <row r="3266" spans="1:8" ht="28.5">
      <c r="A3266" s="132">
        <v>224642</v>
      </c>
      <c r="B3266" s="134" t="s">
        <v>1166</v>
      </c>
      <c r="C3266" s="134">
        <v>299</v>
      </c>
      <c r="D3266" s="134">
        <v>314</v>
      </c>
      <c r="E3266" s="134">
        <v>338</v>
      </c>
      <c r="F3266" s="134">
        <v>369</v>
      </c>
      <c r="G3266" s="134">
        <v>359</v>
      </c>
      <c r="H3266" s="171">
        <f>IFERROR((Table5[[#This Row],[_202340]]-Table5[[#This Row],[_201940]])/Table5[[#This Row],[_201940]]*1,"")</f>
        <v>0.20066889632107024</v>
      </c>
    </row>
    <row r="3267" spans="1:8" ht="28.5">
      <c r="A3267" s="132">
        <v>224642</v>
      </c>
      <c r="B3267" s="134" t="s">
        <v>1167</v>
      </c>
      <c r="C3267" s="134" t="s">
        <v>129</v>
      </c>
      <c r="D3267" s="134" t="s">
        <v>129</v>
      </c>
      <c r="E3267" s="134" t="s">
        <v>129</v>
      </c>
      <c r="F3267" s="134" t="s">
        <v>129</v>
      </c>
      <c r="G3267" s="134" t="s">
        <v>129</v>
      </c>
      <c r="H3267" s="171" t="str">
        <f>IFERROR((Table5[[#This Row],[_202340]]-Table5[[#This Row],[_201940]])/Table5[[#This Row],[_201940]]*1,"")</f>
        <v/>
      </c>
    </row>
    <row r="3268" spans="1:8">
      <c r="A3268" s="132">
        <v>224642</v>
      </c>
      <c r="B3268" s="134" t="s">
        <v>1146</v>
      </c>
      <c r="C3268" s="134">
        <v>316</v>
      </c>
      <c r="D3268" s="134">
        <v>335</v>
      </c>
      <c r="E3268" s="134">
        <v>363</v>
      </c>
      <c r="F3268" s="134">
        <v>390</v>
      </c>
      <c r="G3268" s="134">
        <v>376</v>
      </c>
      <c r="H3268" s="171">
        <f>IFERROR((Table5[[#This Row],[_202340]]-Table5[[#This Row],[_201940]])/Table5[[#This Row],[_201940]]*1,"")</f>
        <v>0.189873417721519</v>
      </c>
    </row>
    <row r="3269" spans="1:8" ht="28.5">
      <c r="A3269" s="132">
        <v>224642</v>
      </c>
      <c r="B3269" s="134" t="s">
        <v>1147</v>
      </c>
      <c r="C3269" s="134">
        <v>42</v>
      </c>
      <c r="D3269" s="134">
        <v>41</v>
      </c>
      <c r="E3269" s="134">
        <v>38</v>
      </c>
      <c r="F3269" s="134">
        <v>35</v>
      </c>
      <c r="G3269" s="134">
        <v>39</v>
      </c>
      <c r="H3269" s="171">
        <f>IFERROR((Table5[[#This Row],[_202340]]-Table5[[#This Row],[_201940]])/Table5[[#This Row],[_201940]]*1,"")</f>
        <v>-7.1428571428571425E-2</v>
      </c>
    </row>
    <row r="3270" spans="1:8" ht="28.5">
      <c r="A3270" s="132">
        <v>224642</v>
      </c>
      <c r="B3270" s="134" t="s">
        <v>1148</v>
      </c>
      <c r="C3270" s="134">
        <v>728</v>
      </c>
      <c r="D3270" s="134">
        <v>715</v>
      </c>
      <c r="E3270" s="134">
        <v>792</v>
      </c>
      <c r="F3270" s="134">
        <v>690</v>
      </c>
      <c r="G3270" s="134">
        <v>686</v>
      </c>
      <c r="H3270" s="171">
        <f>IFERROR((Table5[[#This Row],[_202340]]-Table5[[#This Row],[_201940]])/Table5[[#This Row],[_201940]]*1,"")</f>
        <v>-5.7692307692307696E-2</v>
      </c>
    </row>
    <row r="3271" spans="1:8" ht="28.5">
      <c r="A3271" s="132">
        <v>224642</v>
      </c>
      <c r="B3271" s="134" t="s">
        <v>1149</v>
      </c>
      <c r="C3271" s="134">
        <v>980</v>
      </c>
      <c r="D3271" s="134">
        <v>1038</v>
      </c>
      <c r="E3271" s="134">
        <v>984</v>
      </c>
      <c r="F3271" s="134">
        <v>1081</v>
      </c>
      <c r="G3271" s="134">
        <v>1087</v>
      </c>
      <c r="H3271" s="171">
        <f>IFERROR((Table5[[#This Row],[_202340]]-Table5[[#This Row],[_201940]])/Table5[[#This Row],[_201940]]*1,"")</f>
        <v>0.10918367346938776</v>
      </c>
    </row>
    <row r="3272" spans="1:8" ht="28.5">
      <c r="A3272" s="132">
        <v>224642</v>
      </c>
      <c r="B3272" s="134" t="s">
        <v>1150</v>
      </c>
      <c r="C3272" s="134">
        <v>1750</v>
      </c>
      <c r="D3272" s="134">
        <v>1794</v>
      </c>
      <c r="E3272" s="134">
        <v>1814</v>
      </c>
      <c r="F3272" s="134">
        <v>1806</v>
      </c>
      <c r="G3272" s="134">
        <v>1812</v>
      </c>
      <c r="H3272" s="171">
        <f>IFERROR((Table5[[#This Row],[_202340]]-Table5[[#This Row],[_201940]])/Table5[[#This Row],[_201940]]*1,"")</f>
        <v>3.5428571428571427E-2</v>
      </c>
    </row>
    <row r="3273" spans="1:8">
      <c r="A3273" s="132">
        <v>224642</v>
      </c>
      <c r="B3273" s="134" t="s">
        <v>1151</v>
      </c>
      <c r="C3273" s="134">
        <v>15</v>
      </c>
      <c r="D3273" s="134">
        <v>16</v>
      </c>
      <c r="E3273" s="134">
        <v>17</v>
      </c>
      <c r="F3273" s="134">
        <v>18</v>
      </c>
      <c r="G3273" s="134">
        <v>17</v>
      </c>
      <c r="H3273" s="171">
        <f>IFERROR((Table5[[#This Row],[_202340]]-Table5[[#This Row],[_201940]])/Table5[[#This Row],[_201940]]*1,"")</f>
        <v>0.13333333333333333</v>
      </c>
    </row>
    <row r="3274" spans="1:8" ht="28.5">
      <c r="A3274" s="132">
        <v>224642</v>
      </c>
      <c r="B3274" s="134" t="s">
        <v>1152</v>
      </c>
      <c r="C3274" s="134">
        <v>37</v>
      </c>
      <c r="D3274" s="134">
        <v>36</v>
      </c>
      <c r="E3274" s="134">
        <v>38</v>
      </c>
      <c r="F3274" s="134">
        <v>33</v>
      </c>
      <c r="G3274" s="134">
        <v>33</v>
      </c>
      <c r="H3274" s="171">
        <f>IFERROR((Table5[[#This Row],[_202340]]-Table5[[#This Row],[_201940]])/Table5[[#This Row],[_201940]]*1,"")</f>
        <v>-0.10810810810810811</v>
      </c>
    </row>
    <row r="3275" spans="1:8" ht="28.5">
      <c r="A3275" s="132">
        <v>224642</v>
      </c>
      <c r="B3275" s="134" t="s">
        <v>1153</v>
      </c>
      <c r="C3275" s="134">
        <v>2</v>
      </c>
      <c r="D3275" s="134">
        <v>2</v>
      </c>
      <c r="E3275" s="134">
        <v>2</v>
      </c>
      <c r="F3275" s="134">
        <v>2</v>
      </c>
      <c r="G3275" s="134">
        <v>2</v>
      </c>
      <c r="H3275" s="171">
        <f>IFERROR((Table5[[#This Row],[_202340]]-Table5[[#This Row],[_201940]])/Table5[[#This Row],[_201940]]*1,"")</f>
        <v>0</v>
      </c>
    </row>
    <row r="3276" spans="1:8" ht="28.5">
      <c r="A3276" s="132">
        <v>224642</v>
      </c>
      <c r="B3276" s="134" t="s">
        <v>1154</v>
      </c>
      <c r="C3276" s="134">
        <v>35</v>
      </c>
      <c r="D3276" s="134">
        <v>34</v>
      </c>
      <c r="E3276" s="134">
        <v>36</v>
      </c>
      <c r="F3276" s="134">
        <v>31</v>
      </c>
      <c r="G3276" s="134">
        <v>31</v>
      </c>
      <c r="H3276" s="171">
        <f>IFERROR((Table5[[#This Row],[_202340]]-Table5[[#This Row],[_201940]])/Table5[[#This Row],[_201940]]*1,"")</f>
        <v>-0.11428571428571428</v>
      </c>
    </row>
    <row r="3277" spans="1:8" ht="28.5">
      <c r="A3277" s="132">
        <v>224642</v>
      </c>
      <c r="B3277" s="134" t="s">
        <v>1155</v>
      </c>
      <c r="C3277" s="134">
        <v>47</v>
      </c>
      <c r="D3277" s="134">
        <v>49</v>
      </c>
      <c r="E3277" s="134">
        <v>45</v>
      </c>
      <c r="F3277" s="134">
        <v>49</v>
      </c>
      <c r="G3277" s="134">
        <v>50</v>
      </c>
      <c r="H3277" s="171">
        <f>IFERROR((Table5[[#This Row],[_202340]]-Table5[[#This Row],[_201940]])/Table5[[#This Row],[_201940]]*1,"")</f>
        <v>6.3829787234042548E-2</v>
      </c>
    </row>
    <row r="3278" spans="1:8">
      <c r="A3278" s="132">
        <v>225070</v>
      </c>
      <c r="B3278" s="134" t="s">
        <v>1179</v>
      </c>
      <c r="C3278" s="134">
        <v>254</v>
      </c>
      <c r="D3278" s="134">
        <v>260</v>
      </c>
      <c r="E3278" s="134">
        <v>95</v>
      </c>
      <c r="F3278" s="134">
        <v>231</v>
      </c>
      <c r="G3278" s="134">
        <v>275</v>
      </c>
      <c r="H3278" s="171">
        <f>IFERROR((Table5[[#This Row],[_202340]]-Table5[[#This Row],[_201940]])/Table5[[#This Row],[_201940]]*1,"")</f>
        <v>8.2677165354330714E-2</v>
      </c>
    </row>
    <row r="3279" spans="1:8">
      <c r="A3279" s="132">
        <v>225070</v>
      </c>
      <c r="B3279" s="134" t="s">
        <v>1131</v>
      </c>
      <c r="C3279" s="134">
        <v>0</v>
      </c>
      <c r="D3279" s="134">
        <v>0</v>
      </c>
      <c r="E3279" s="134">
        <v>0</v>
      </c>
      <c r="F3279" s="134">
        <v>0</v>
      </c>
      <c r="G3279" s="134">
        <v>0</v>
      </c>
      <c r="H3279" s="171" t="str">
        <f>IFERROR((Table5[[#This Row],[_202340]]-Table5[[#This Row],[_201940]])/Table5[[#This Row],[_201940]]*1,"")</f>
        <v/>
      </c>
    </row>
    <row r="3280" spans="1:8">
      <c r="A3280" s="132">
        <v>225070</v>
      </c>
      <c r="B3280" s="134" t="s">
        <v>1132</v>
      </c>
      <c r="C3280" s="134">
        <v>254</v>
      </c>
      <c r="D3280" s="134">
        <v>260</v>
      </c>
      <c r="E3280" s="134">
        <v>95</v>
      </c>
      <c r="F3280" s="134">
        <v>231</v>
      </c>
      <c r="G3280" s="134">
        <v>275</v>
      </c>
      <c r="H3280" s="171">
        <f>IFERROR((Table5[[#This Row],[_202340]]-Table5[[#This Row],[_201940]])/Table5[[#This Row],[_201940]]*1,"")</f>
        <v>8.2677165354330714E-2</v>
      </c>
    </row>
    <row r="3281" spans="1:8">
      <c r="A3281" s="132">
        <v>225070</v>
      </c>
      <c r="B3281" s="134" t="s">
        <v>1133</v>
      </c>
      <c r="C3281" s="134">
        <v>10</v>
      </c>
      <c r="D3281" s="134">
        <v>11</v>
      </c>
      <c r="E3281" s="134">
        <v>12</v>
      </c>
      <c r="F3281" s="134">
        <v>13</v>
      </c>
      <c r="G3281" s="134">
        <v>20</v>
      </c>
      <c r="H3281" s="171">
        <f>IFERROR((Table5[[#This Row],[_202340]]-Table5[[#This Row],[_201940]])/Table5[[#This Row],[_201940]]*1,"")</f>
        <v>1</v>
      </c>
    </row>
    <row r="3282" spans="1:8" ht="28.5">
      <c r="A3282" s="132">
        <v>225070</v>
      </c>
      <c r="B3282" s="134" t="s">
        <v>1162</v>
      </c>
      <c r="C3282" s="134">
        <v>66</v>
      </c>
      <c r="D3282" s="134">
        <v>64</v>
      </c>
      <c r="E3282" s="134">
        <v>11</v>
      </c>
      <c r="F3282" s="134">
        <v>61</v>
      </c>
      <c r="G3282" s="134">
        <v>66</v>
      </c>
      <c r="H3282" s="171">
        <f>IFERROR((Table5[[#This Row],[_202340]]-Table5[[#This Row],[_201940]])/Table5[[#This Row],[_201940]]*1,"")</f>
        <v>0</v>
      </c>
    </row>
    <row r="3283" spans="1:8" ht="28.5">
      <c r="A3283" s="132">
        <v>225070</v>
      </c>
      <c r="B3283" s="134" t="s">
        <v>1163</v>
      </c>
      <c r="C3283" s="134">
        <v>0</v>
      </c>
      <c r="D3283" s="134">
        <v>0</v>
      </c>
      <c r="E3283" s="134">
        <v>0</v>
      </c>
      <c r="F3283" s="134">
        <v>0</v>
      </c>
      <c r="G3283" s="134">
        <v>0</v>
      </c>
      <c r="H3283" s="171" t="str">
        <f>IFERROR((Table5[[#This Row],[_202340]]-Table5[[#This Row],[_201940]])/Table5[[#This Row],[_201940]]*1,"")</f>
        <v/>
      </c>
    </row>
    <row r="3284" spans="1:8">
      <c r="A3284" s="132">
        <v>225070</v>
      </c>
      <c r="B3284" s="134" t="s">
        <v>1136</v>
      </c>
      <c r="C3284" s="134">
        <v>76</v>
      </c>
      <c r="D3284" s="134">
        <v>75</v>
      </c>
      <c r="E3284" s="134">
        <v>23</v>
      </c>
      <c r="F3284" s="134">
        <v>74</v>
      </c>
      <c r="G3284" s="134">
        <v>86</v>
      </c>
      <c r="H3284" s="171">
        <f>IFERROR((Table5[[#This Row],[_202340]]-Table5[[#This Row],[_201940]])/Table5[[#This Row],[_201940]]*1,"")</f>
        <v>0.13157894736842105</v>
      </c>
    </row>
    <row r="3285" spans="1:8">
      <c r="A3285" s="132">
        <v>225070</v>
      </c>
      <c r="B3285" s="134" t="s">
        <v>1137</v>
      </c>
      <c r="C3285" s="134">
        <v>30</v>
      </c>
      <c r="D3285" s="134">
        <v>29</v>
      </c>
      <c r="E3285" s="134">
        <v>24</v>
      </c>
      <c r="F3285" s="134">
        <v>32</v>
      </c>
      <c r="G3285" s="134">
        <v>31</v>
      </c>
      <c r="H3285" s="171">
        <f>IFERROR((Table5[[#This Row],[_202340]]-Table5[[#This Row],[_201940]])/Table5[[#This Row],[_201940]]*1,"")</f>
        <v>3.3333333333333333E-2</v>
      </c>
    </row>
    <row r="3286" spans="1:8">
      <c r="A3286" s="132">
        <v>225070</v>
      </c>
      <c r="B3286" s="134" t="s">
        <v>1138</v>
      </c>
      <c r="C3286" s="134">
        <v>11</v>
      </c>
      <c r="D3286" s="134">
        <v>11</v>
      </c>
      <c r="E3286" s="134">
        <v>16</v>
      </c>
      <c r="F3286" s="134">
        <v>13</v>
      </c>
      <c r="G3286" s="134">
        <v>28</v>
      </c>
      <c r="H3286" s="171">
        <f>IFERROR((Table5[[#This Row],[_202340]]-Table5[[#This Row],[_201940]])/Table5[[#This Row],[_201940]]*1,"")</f>
        <v>1.5454545454545454</v>
      </c>
    </row>
    <row r="3287" spans="1:8" ht="28.5">
      <c r="A3287" s="132">
        <v>225070</v>
      </c>
      <c r="B3287" s="134" t="s">
        <v>1164</v>
      </c>
      <c r="C3287" s="134">
        <v>68</v>
      </c>
      <c r="D3287" s="134">
        <v>67</v>
      </c>
      <c r="E3287" s="134">
        <v>17</v>
      </c>
      <c r="F3287" s="134">
        <v>65</v>
      </c>
      <c r="G3287" s="134">
        <v>73</v>
      </c>
      <c r="H3287" s="171">
        <f>IFERROR((Table5[[#This Row],[_202340]]-Table5[[#This Row],[_201940]])/Table5[[#This Row],[_201940]]*1,"")</f>
        <v>7.3529411764705885E-2</v>
      </c>
    </row>
    <row r="3288" spans="1:8" ht="28.5">
      <c r="A3288" s="132">
        <v>225070</v>
      </c>
      <c r="B3288" s="134" t="s">
        <v>1165</v>
      </c>
      <c r="C3288" s="134">
        <v>0</v>
      </c>
      <c r="D3288" s="134">
        <v>0</v>
      </c>
      <c r="E3288" s="134">
        <v>0</v>
      </c>
      <c r="F3288" s="134">
        <v>3</v>
      </c>
      <c r="G3288" s="134">
        <v>2</v>
      </c>
      <c r="H3288" s="171" t="str">
        <f>IFERROR((Table5[[#This Row],[_202340]]-Table5[[#This Row],[_201940]])/Table5[[#This Row],[_201940]]*1,"")</f>
        <v/>
      </c>
    </row>
    <row r="3289" spans="1:8">
      <c r="A3289" s="132">
        <v>225070</v>
      </c>
      <c r="B3289" s="134" t="s">
        <v>1141</v>
      </c>
      <c r="C3289" s="134">
        <v>79</v>
      </c>
      <c r="D3289" s="134">
        <v>78</v>
      </c>
      <c r="E3289" s="134">
        <v>33</v>
      </c>
      <c r="F3289" s="134">
        <v>81</v>
      </c>
      <c r="G3289" s="134">
        <v>103</v>
      </c>
      <c r="H3289" s="171">
        <f>IFERROR((Table5[[#This Row],[_202340]]-Table5[[#This Row],[_201940]])/Table5[[#This Row],[_201940]]*1,"")</f>
        <v>0.30379746835443039</v>
      </c>
    </row>
    <row r="3290" spans="1:8">
      <c r="A3290" s="132">
        <v>225070</v>
      </c>
      <c r="B3290" s="134" t="s">
        <v>1142</v>
      </c>
      <c r="C3290" s="134">
        <v>31</v>
      </c>
      <c r="D3290" s="134">
        <v>30</v>
      </c>
      <c r="E3290" s="134">
        <v>35</v>
      </c>
      <c r="F3290" s="134">
        <v>35</v>
      </c>
      <c r="G3290" s="134">
        <v>37</v>
      </c>
      <c r="H3290" s="171">
        <f>IFERROR((Table5[[#This Row],[_202340]]-Table5[[#This Row],[_201940]])/Table5[[#This Row],[_201940]]*1,"")</f>
        <v>0.19354838709677419</v>
      </c>
    </row>
    <row r="3291" spans="1:8">
      <c r="A3291" s="132">
        <v>225070</v>
      </c>
      <c r="B3291" s="134" t="s">
        <v>1143</v>
      </c>
      <c r="C3291" s="134">
        <v>10</v>
      </c>
      <c r="D3291" s="134">
        <v>10</v>
      </c>
      <c r="E3291" s="134">
        <v>19</v>
      </c>
      <c r="F3291" s="134">
        <v>13</v>
      </c>
      <c r="G3291" s="134">
        <v>29</v>
      </c>
      <c r="H3291" s="171">
        <f>IFERROR((Table5[[#This Row],[_202340]]-Table5[[#This Row],[_201940]])/Table5[[#This Row],[_201940]]*1,"")</f>
        <v>1.9</v>
      </c>
    </row>
    <row r="3292" spans="1:8" ht="28.5">
      <c r="A3292" s="132">
        <v>225070</v>
      </c>
      <c r="B3292" s="134" t="s">
        <v>1166</v>
      </c>
      <c r="C3292" s="134">
        <v>71</v>
      </c>
      <c r="D3292" s="134">
        <v>71</v>
      </c>
      <c r="E3292" s="134">
        <v>20</v>
      </c>
      <c r="F3292" s="134">
        <v>64</v>
      </c>
      <c r="G3292" s="134">
        <v>70</v>
      </c>
      <c r="H3292" s="171">
        <f>IFERROR((Table5[[#This Row],[_202340]]-Table5[[#This Row],[_201940]])/Table5[[#This Row],[_201940]]*1,"")</f>
        <v>-1.4084507042253521E-2</v>
      </c>
    </row>
    <row r="3293" spans="1:8" ht="28.5">
      <c r="A3293" s="132">
        <v>225070</v>
      </c>
      <c r="B3293" s="134" t="s">
        <v>1167</v>
      </c>
      <c r="C3293" s="134">
        <v>0</v>
      </c>
      <c r="D3293" s="134">
        <v>0</v>
      </c>
      <c r="E3293" s="134">
        <v>0</v>
      </c>
      <c r="F3293" s="134">
        <v>5</v>
      </c>
      <c r="G3293" s="134">
        <v>5</v>
      </c>
      <c r="H3293" s="171" t="str">
        <f>IFERROR((Table5[[#This Row],[_202340]]-Table5[[#This Row],[_201940]])/Table5[[#This Row],[_201940]]*1,"")</f>
        <v/>
      </c>
    </row>
    <row r="3294" spans="1:8">
      <c r="A3294" s="132">
        <v>225070</v>
      </c>
      <c r="B3294" s="134" t="s">
        <v>1146</v>
      </c>
      <c r="C3294" s="134">
        <v>81</v>
      </c>
      <c r="D3294" s="134">
        <v>81</v>
      </c>
      <c r="E3294" s="134">
        <v>39</v>
      </c>
      <c r="F3294" s="134">
        <v>82</v>
      </c>
      <c r="G3294" s="134">
        <v>104</v>
      </c>
      <c r="H3294" s="171">
        <f>IFERROR((Table5[[#This Row],[_202340]]-Table5[[#This Row],[_201940]])/Table5[[#This Row],[_201940]]*1,"")</f>
        <v>0.2839506172839506</v>
      </c>
    </row>
    <row r="3295" spans="1:8" ht="28.5">
      <c r="A3295" s="132">
        <v>225070</v>
      </c>
      <c r="B3295" s="134" t="s">
        <v>1147</v>
      </c>
      <c r="C3295" s="134">
        <v>3</v>
      </c>
      <c r="D3295" s="134">
        <v>4</v>
      </c>
      <c r="E3295" s="134">
        <v>1</v>
      </c>
      <c r="F3295" s="134">
        <v>2</v>
      </c>
      <c r="G3295" s="134">
        <v>0</v>
      </c>
      <c r="H3295" s="171">
        <f>IFERROR((Table5[[#This Row],[_202340]]-Table5[[#This Row],[_201940]])/Table5[[#This Row],[_201940]]*1,"")</f>
        <v>-1</v>
      </c>
    </row>
    <row r="3296" spans="1:8" ht="28.5">
      <c r="A3296" s="132">
        <v>225070</v>
      </c>
      <c r="B3296" s="134" t="s">
        <v>1148</v>
      </c>
      <c r="C3296" s="134">
        <v>77</v>
      </c>
      <c r="D3296" s="134">
        <v>72</v>
      </c>
      <c r="E3296" s="134">
        <v>41</v>
      </c>
      <c r="F3296" s="134">
        <v>52</v>
      </c>
      <c r="G3296" s="134">
        <v>68</v>
      </c>
      <c r="H3296" s="171">
        <f>IFERROR((Table5[[#This Row],[_202340]]-Table5[[#This Row],[_201940]])/Table5[[#This Row],[_201940]]*1,"")</f>
        <v>-0.11688311688311688</v>
      </c>
    </row>
    <row r="3297" spans="1:8" ht="28.5">
      <c r="A3297" s="132">
        <v>225070</v>
      </c>
      <c r="B3297" s="134" t="s">
        <v>1149</v>
      </c>
      <c r="C3297" s="134">
        <v>93</v>
      </c>
      <c r="D3297" s="134">
        <v>103</v>
      </c>
      <c r="E3297" s="134">
        <v>14</v>
      </c>
      <c r="F3297" s="134">
        <v>95</v>
      </c>
      <c r="G3297" s="134">
        <v>103</v>
      </c>
      <c r="H3297" s="171">
        <f>IFERROR((Table5[[#This Row],[_202340]]-Table5[[#This Row],[_201940]])/Table5[[#This Row],[_201940]]*1,"")</f>
        <v>0.10752688172043011</v>
      </c>
    </row>
    <row r="3298" spans="1:8" ht="28.5">
      <c r="A3298" s="132">
        <v>225070</v>
      </c>
      <c r="B3298" s="134" t="s">
        <v>1150</v>
      </c>
      <c r="C3298" s="134">
        <v>173</v>
      </c>
      <c r="D3298" s="134">
        <v>179</v>
      </c>
      <c r="E3298" s="134">
        <v>56</v>
      </c>
      <c r="F3298" s="134">
        <v>149</v>
      </c>
      <c r="G3298" s="134">
        <v>171</v>
      </c>
      <c r="H3298" s="171">
        <f>IFERROR((Table5[[#This Row],[_202340]]-Table5[[#This Row],[_201940]])/Table5[[#This Row],[_201940]]*1,"")</f>
        <v>-1.1560693641618497E-2</v>
      </c>
    </row>
    <row r="3299" spans="1:8">
      <c r="A3299" s="132">
        <v>225070</v>
      </c>
      <c r="B3299" s="134" t="s">
        <v>1151</v>
      </c>
      <c r="C3299" s="134">
        <v>32</v>
      </c>
      <c r="D3299" s="134">
        <v>31</v>
      </c>
      <c r="E3299" s="134">
        <v>41</v>
      </c>
      <c r="F3299" s="134">
        <v>35</v>
      </c>
      <c r="G3299" s="134">
        <v>38</v>
      </c>
      <c r="H3299" s="171">
        <f>IFERROR((Table5[[#This Row],[_202340]]-Table5[[#This Row],[_201940]])/Table5[[#This Row],[_201940]]*1,"")</f>
        <v>0.1875</v>
      </c>
    </row>
    <row r="3300" spans="1:8" ht="28.5">
      <c r="A3300" s="132">
        <v>225070</v>
      </c>
      <c r="B3300" s="134" t="s">
        <v>1152</v>
      </c>
      <c r="C3300" s="134">
        <v>31</v>
      </c>
      <c r="D3300" s="134">
        <v>29</v>
      </c>
      <c r="E3300" s="134">
        <v>44</v>
      </c>
      <c r="F3300" s="134">
        <v>23</v>
      </c>
      <c r="G3300" s="134">
        <v>25</v>
      </c>
      <c r="H3300" s="171">
        <f>IFERROR((Table5[[#This Row],[_202340]]-Table5[[#This Row],[_201940]])/Table5[[#This Row],[_201940]]*1,"")</f>
        <v>-0.19354838709677419</v>
      </c>
    </row>
    <row r="3301" spans="1:8" ht="28.5">
      <c r="A3301" s="132">
        <v>225070</v>
      </c>
      <c r="B3301" s="134" t="s">
        <v>1153</v>
      </c>
      <c r="C3301" s="134">
        <v>1</v>
      </c>
      <c r="D3301" s="134">
        <v>2</v>
      </c>
      <c r="E3301" s="134">
        <v>1</v>
      </c>
      <c r="F3301" s="134">
        <v>1</v>
      </c>
      <c r="G3301" s="134">
        <v>0</v>
      </c>
      <c r="H3301" s="171">
        <f>IFERROR((Table5[[#This Row],[_202340]]-Table5[[#This Row],[_201940]])/Table5[[#This Row],[_201940]]*1,"")</f>
        <v>-1</v>
      </c>
    </row>
    <row r="3302" spans="1:8" ht="28.5">
      <c r="A3302" s="132">
        <v>225070</v>
      </c>
      <c r="B3302" s="134" t="s">
        <v>1154</v>
      </c>
      <c r="C3302" s="134">
        <v>30</v>
      </c>
      <c r="D3302" s="134">
        <v>28</v>
      </c>
      <c r="E3302" s="134">
        <v>43</v>
      </c>
      <c r="F3302" s="134">
        <v>23</v>
      </c>
      <c r="G3302" s="134">
        <v>25</v>
      </c>
      <c r="H3302" s="171">
        <f>IFERROR((Table5[[#This Row],[_202340]]-Table5[[#This Row],[_201940]])/Table5[[#This Row],[_201940]]*1,"")</f>
        <v>-0.16666666666666666</v>
      </c>
    </row>
    <row r="3303" spans="1:8" ht="28.5">
      <c r="A3303" s="132">
        <v>225070</v>
      </c>
      <c r="B3303" s="134" t="s">
        <v>1155</v>
      </c>
      <c r="C3303" s="134">
        <v>37</v>
      </c>
      <c r="D3303" s="134">
        <v>40</v>
      </c>
      <c r="E3303" s="134">
        <v>15</v>
      </c>
      <c r="F3303" s="134">
        <v>41</v>
      </c>
      <c r="G3303" s="134">
        <v>37</v>
      </c>
      <c r="H3303" s="171">
        <f>IFERROR((Table5[[#This Row],[_202340]]-Table5[[#This Row],[_201940]])/Table5[[#This Row],[_201940]]*1,"")</f>
        <v>0</v>
      </c>
    </row>
    <row r="3304" spans="1:8">
      <c r="A3304" s="132">
        <v>226204</v>
      </c>
      <c r="B3304" s="134" t="s">
        <v>1179</v>
      </c>
      <c r="C3304" s="134">
        <v>549</v>
      </c>
      <c r="D3304" s="134">
        <v>733</v>
      </c>
      <c r="E3304" s="134">
        <v>890</v>
      </c>
      <c r="F3304" s="134">
        <v>937</v>
      </c>
      <c r="G3304" s="134">
        <v>892</v>
      </c>
      <c r="H3304" s="171">
        <f>IFERROR((Table5[[#This Row],[_202340]]-Table5[[#This Row],[_201940]])/Table5[[#This Row],[_201940]]*1,"")</f>
        <v>0.62477231329690341</v>
      </c>
    </row>
    <row r="3305" spans="1:8">
      <c r="A3305" s="132">
        <v>226204</v>
      </c>
      <c r="B3305" s="134" t="s">
        <v>1131</v>
      </c>
      <c r="C3305" s="134">
        <v>1</v>
      </c>
      <c r="D3305" s="134">
        <v>1</v>
      </c>
      <c r="E3305" s="134">
        <v>2</v>
      </c>
      <c r="F3305" s="134">
        <v>0</v>
      </c>
      <c r="G3305" s="134">
        <v>0</v>
      </c>
      <c r="H3305" s="171">
        <f>IFERROR((Table5[[#This Row],[_202340]]-Table5[[#This Row],[_201940]])/Table5[[#This Row],[_201940]]*1,"")</f>
        <v>-1</v>
      </c>
    </row>
    <row r="3306" spans="1:8">
      <c r="A3306" s="132">
        <v>226204</v>
      </c>
      <c r="B3306" s="134" t="s">
        <v>1132</v>
      </c>
      <c r="C3306" s="134">
        <v>548</v>
      </c>
      <c r="D3306" s="134">
        <v>732</v>
      </c>
      <c r="E3306" s="134">
        <v>888</v>
      </c>
      <c r="F3306" s="134">
        <v>937</v>
      </c>
      <c r="G3306" s="134">
        <v>892</v>
      </c>
      <c r="H3306" s="171">
        <f>IFERROR((Table5[[#This Row],[_202340]]-Table5[[#This Row],[_201940]])/Table5[[#This Row],[_201940]]*1,"")</f>
        <v>0.62773722627737227</v>
      </c>
    </row>
    <row r="3307" spans="1:8">
      <c r="A3307" s="132">
        <v>226204</v>
      </c>
      <c r="B3307" s="134" t="s">
        <v>1133</v>
      </c>
      <c r="C3307" s="134">
        <v>46</v>
      </c>
      <c r="D3307" s="134">
        <v>64</v>
      </c>
      <c r="E3307" s="134">
        <v>86</v>
      </c>
      <c r="F3307" s="134">
        <v>95</v>
      </c>
      <c r="G3307" s="134">
        <v>92</v>
      </c>
      <c r="H3307" s="171">
        <f>IFERROR((Table5[[#This Row],[_202340]]-Table5[[#This Row],[_201940]])/Table5[[#This Row],[_201940]]*1,"")</f>
        <v>1</v>
      </c>
    </row>
    <row r="3308" spans="1:8" ht="28.5">
      <c r="A3308" s="132">
        <v>226204</v>
      </c>
      <c r="B3308" s="134" t="s">
        <v>1162</v>
      </c>
      <c r="C3308" s="134">
        <v>76</v>
      </c>
      <c r="D3308" s="134">
        <v>106</v>
      </c>
      <c r="E3308" s="134">
        <v>139</v>
      </c>
      <c r="F3308" s="134">
        <v>157</v>
      </c>
      <c r="G3308" s="134">
        <v>179</v>
      </c>
      <c r="H3308" s="171">
        <f>IFERROR((Table5[[#This Row],[_202340]]-Table5[[#This Row],[_201940]])/Table5[[#This Row],[_201940]]*1,"")</f>
        <v>1.3552631578947369</v>
      </c>
    </row>
    <row r="3309" spans="1:8" ht="28.5">
      <c r="A3309" s="132">
        <v>226204</v>
      </c>
      <c r="B3309" s="134" t="s">
        <v>1163</v>
      </c>
      <c r="C3309" s="134" t="s">
        <v>129</v>
      </c>
      <c r="D3309" s="134" t="s">
        <v>129</v>
      </c>
      <c r="E3309" s="134" t="s">
        <v>129</v>
      </c>
      <c r="F3309" s="134" t="s">
        <v>129</v>
      </c>
      <c r="G3309" s="134" t="s">
        <v>129</v>
      </c>
      <c r="H3309" s="171" t="str">
        <f>IFERROR((Table5[[#This Row],[_202340]]-Table5[[#This Row],[_201940]])/Table5[[#This Row],[_201940]]*1,"")</f>
        <v/>
      </c>
    </row>
    <row r="3310" spans="1:8">
      <c r="A3310" s="132">
        <v>226204</v>
      </c>
      <c r="B3310" s="134" t="s">
        <v>1136</v>
      </c>
      <c r="C3310" s="134">
        <v>122</v>
      </c>
      <c r="D3310" s="134">
        <v>170</v>
      </c>
      <c r="E3310" s="134">
        <v>225</v>
      </c>
      <c r="F3310" s="134">
        <v>252</v>
      </c>
      <c r="G3310" s="134">
        <v>271</v>
      </c>
      <c r="H3310" s="171">
        <f>IFERROR((Table5[[#This Row],[_202340]]-Table5[[#This Row],[_201940]])/Table5[[#This Row],[_201940]]*1,"")</f>
        <v>1.221311475409836</v>
      </c>
    </row>
    <row r="3311" spans="1:8">
      <c r="A3311" s="132">
        <v>226204</v>
      </c>
      <c r="B3311" s="134" t="s">
        <v>1137</v>
      </c>
      <c r="C3311" s="134">
        <v>22</v>
      </c>
      <c r="D3311" s="134">
        <v>23</v>
      </c>
      <c r="E3311" s="134">
        <v>25</v>
      </c>
      <c r="F3311" s="134">
        <v>27</v>
      </c>
      <c r="G3311" s="134">
        <v>30</v>
      </c>
      <c r="H3311" s="171">
        <f>IFERROR((Table5[[#This Row],[_202340]]-Table5[[#This Row],[_201940]])/Table5[[#This Row],[_201940]]*1,"")</f>
        <v>0.36363636363636365</v>
      </c>
    </row>
    <row r="3312" spans="1:8">
      <c r="A3312" s="132">
        <v>226204</v>
      </c>
      <c r="B3312" s="134" t="s">
        <v>1138</v>
      </c>
      <c r="C3312" s="134">
        <v>47</v>
      </c>
      <c r="D3312" s="134">
        <v>65</v>
      </c>
      <c r="E3312" s="134">
        <v>77</v>
      </c>
      <c r="F3312" s="134">
        <v>93</v>
      </c>
      <c r="G3312" s="134">
        <v>86</v>
      </c>
      <c r="H3312" s="171">
        <f>IFERROR((Table5[[#This Row],[_202340]]-Table5[[#This Row],[_201940]])/Table5[[#This Row],[_201940]]*1,"")</f>
        <v>0.82978723404255317</v>
      </c>
    </row>
    <row r="3313" spans="1:8" ht="28.5">
      <c r="A3313" s="132">
        <v>226204</v>
      </c>
      <c r="B3313" s="134" t="s">
        <v>1164</v>
      </c>
      <c r="C3313" s="134">
        <v>86</v>
      </c>
      <c r="D3313" s="134">
        <v>126</v>
      </c>
      <c r="E3313" s="134">
        <v>165</v>
      </c>
      <c r="F3313" s="134">
        <v>184</v>
      </c>
      <c r="G3313" s="134">
        <v>204</v>
      </c>
      <c r="H3313" s="171">
        <f>IFERROR((Table5[[#This Row],[_202340]]-Table5[[#This Row],[_201940]])/Table5[[#This Row],[_201940]]*1,"")</f>
        <v>1.3720930232558139</v>
      </c>
    </row>
    <row r="3314" spans="1:8" ht="28.5">
      <c r="A3314" s="132">
        <v>226204</v>
      </c>
      <c r="B3314" s="134" t="s">
        <v>1165</v>
      </c>
      <c r="C3314" s="134" t="s">
        <v>129</v>
      </c>
      <c r="D3314" s="134" t="s">
        <v>129</v>
      </c>
      <c r="E3314" s="134" t="s">
        <v>129</v>
      </c>
      <c r="F3314" s="134" t="s">
        <v>129</v>
      </c>
      <c r="G3314" s="134" t="s">
        <v>129</v>
      </c>
      <c r="H3314" s="171" t="str">
        <f>IFERROR((Table5[[#This Row],[_202340]]-Table5[[#This Row],[_201940]])/Table5[[#This Row],[_201940]]*1,"")</f>
        <v/>
      </c>
    </row>
    <row r="3315" spans="1:8">
      <c r="A3315" s="132">
        <v>226204</v>
      </c>
      <c r="B3315" s="134" t="s">
        <v>1141</v>
      </c>
      <c r="C3315" s="134">
        <v>133</v>
      </c>
      <c r="D3315" s="134">
        <v>191</v>
      </c>
      <c r="E3315" s="134">
        <v>242</v>
      </c>
      <c r="F3315" s="134">
        <v>277</v>
      </c>
      <c r="G3315" s="134">
        <v>290</v>
      </c>
      <c r="H3315" s="171">
        <f>IFERROR((Table5[[#This Row],[_202340]]-Table5[[#This Row],[_201940]])/Table5[[#This Row],[_201940]]*1,"")</f>
        <v>1.1804511278195489</v>
      </c>
    </row>
    <row r="3316" spans="1:8">
      <c r="A3316" s="132">
        <v>226204</v>
      </c>
      <c r="B3316" s="134" t="s">
        <v>1142</v>
      </c>
      <c r="C3316" s="134">
        <v>24</v>
      </c>
      <c r="D3316" s="134">
        <v>26</v>
      </c>
      <c r="E3316" s="134">
        <v>27</v>
      </c>
      <c r="F3316" s="134">
        <v>30</v>
      </c>
      <c r="G3316" s="134">
        <v>33</v>
      </c>
      <c r="H3316" s="171">
        <f>IFERROR((Table5[[#This Row],[_202340]]-Table5[[#This Row],[_201940]])/Table5[[#This Row],[_201940]]*1,"")</f>
        <v>0.375</v>
      </c>
    </row>
    <row r="3317" spans="1:8">
      <c r="A3317" s="132">
        <v>226204</v>
      </c>
      <c r="B3317" s="134" t="s">
        <v>1143</v>
      </c>
      <c r="C3317" s="134">
        <v>43</v>
      </c>
      <c r="D3317" s="134">
        <v>64</v>
      </c>
      <c r="E3317" s="134">
        <v>76</v>
      </c>
      <c r="F3317" s="134">
        <v>90</v>
      </c>
      <c r="G3317" s="134">
        <v>84</v>
      </c>
      <c r="H3317" s="171">
        <f>IFERROR((Table5[[#This Row],[_202340]]-Table5[[#This Row],[_201940]])/Table5[[#This Row],[_201940]]*1,"")</f>
        <v>0.95348837209302328</v>
      </c>
    </row>
    <row r="3318" spans="1:8" ht="28.5">
      <c r="A3318" s="132">
        <v>226204</v>
      </c>
      <c r="B3318" s="134" t="s">
        <v>1166</v>
      </c>
      <c r="C3318" s="134">
        <v>93</v>
      </c>
      <c r="D3318" s="134">
        <v>137</v>
      </c>
      <c r="E3318" s="134">
        <v>176</v>
      </c>
      <c r="F3318" s="134">
        <v>194</v>
      </c>
      <c r="G3318" s="134">
        <v>211</v>
      </c>
      <c r="H3318" s="171">
        <f>IFERROR((Table5[[#This Row],[_202340]]-Table5[[#This Row],[_201940]])/Table5[[#This Row],[_201940]]*1,"")</f>
        <v>1.2688172043010753</v>
      </c>
    </row>
    <row r="3319" spans="1:8" ht="28.5">
      <c r="A3319" s="132">
        <v>226204</v>
      </c>
      <c r="B3319" s="134" t="s">
        <v>1167</v>
      </c>
      <c r="C3319" s="134" t="s">
        <v>129</v>
      </c>
      <c r="D3319" s="134" t="s">
        <v>129</v>
      </c>
      <c r="E3319" s="134" t="s">
        <v>129</v>
      </c>
      <c r="F3319" s="134" t="s">
        <v>129</v>
      </c>
      <c r="G3319" s="134" t="s">
        <v>129</v>
      </c>
      <c r="H3319" s="171" t="str">
        <f>IFERROR((Table5[[#This Row],[_202340]]-Table5[[#This Row],[_201940]])/Table5[[#This Row],[_201940]]*1,"")</f>
        <v/>
      </c>
    </row>
    <row r="3320" spans="1:8">
      <c r="A3320" s="132">
        <v>226204</v>
      </c>
      <c r="B3320" s="134" t="s">
        <v>1146</v>
      </c>
      <c r="C3320" s="134">
        <v>136</v>
      </c>
      <c r="D3320" s="134">
        <v>201</v>
      </c>
      <c r="E3320" s="134">
        <v>252</v>
      </c>
      <c r="F3320" s="134">
        <v>284</v>
      </c>
      <c r="G3320" s="134">
        <v>295</v>
      </c>
      <c r="H3320" s="171">
        <f>IFERROR((Table5[[#This Row],[_202340]]-Table5[[#This Row],[_201940]])/Table5[[#This Row],[_201940]]*1,"")</f>
        <v>1.1691176470588236</v>
      </c>
    </row>
    <row r="3321" spans="1:8" ht="28.5">
      <c r="A3321" s="132">
        <v>226204</v>
      </c>
      <c r="B3321" s="134" t="s">
        <v>1147</v>
      </c>
      <c r="C3321" s="134">
        <v>12</v>
      </c>
      <c r="D3321" s="134">
        <v>10</v>
      </c>
      <c r="E3321" s="134">
        <v>21</v>
      </c>
      <c r="F3321" s="134">
        <v>38</v>
      </c>
      <c r="G3321" s="134">
        <v>39</v>
      </c>
      <c r="H3321" s="171">
        <f>IFERROR((Table5[[#This Row],[_202340]]-Table5[[#This Row],[_201940]])/Table5[[#This Row],[_201940]]*1,"")</f>
        <v>2.25</v>
      </c>
    </row>
    <row r="3322" spans="1:8" ht="28.5">
      <c r="A3322" s="132">
        <v>226204</v>
      </c>
      <c r="B3322" s="134" t="s">
        <v>1148</v>
      </c>
      <c r="C3322" s="134">
        <v>258</v>
      </c>
      <c r="D3322" s="134">
        <v>295</v>
      </c>
      <c r="E3322" s="134">
        <v>319</v>
      </c>
      <c r="F3322" s="134">
        <v>290</v>
      </c>
      <c r="G3322" s="134">
        <v>278</v>
      </c>
      <c r="H3322" s="171">
        <f>IFERROR((Table5[[#This Row],[_202340]]-Table5[[#This Row],[_201940]])/Table5[[#This Row],[_201940]]*1,"")</f>
        <v>7.7519379844961239E-2</v>
      </c>
    </row>
    <row r="3323" spans="1:8" ht="28.5">
      <c r="A3323" s="132">
        <v>226204</v>
      </c>
      <c r="B3323" s="134" t="s">
        <v>1149</v>
      </c>
      <c r="C3323" s="134">
        <v>142</v>
      </c>
      <c r="D3323" s="134">
        <v>226</v>
      </c>
      <c r="E3323" s="134">
        <v>296</v>
      </c>
      <c r="F3323" s="134">
        <v>325</v>
      </c>
      <c r="G3323" s="134">
        <v>280</v>
      </c>
      <c r="H3323" s="171">
        <f>IFERROR((Table5[[#This Row],[_202340]]-Table5[[#This Row],[_201940]])/Table5[[#This Row],[_201940]]*1,"")</f>
        <v>0.971830985915493</v>
      </c>
    </row>
    <row r="3324" spans="1:8" ht="28.5">
      <c r="A3324" s="132">
        <v>226204</v>
      </c>
      <c r="B3324" s="134" t="s">
        <v>1150</v>
      </c>
      <c r="C3324" s="134">
        <v>412</v>
      </c>
      <c r="D3324" s="134">
        <v>531</v>
      </c>
      <c r="E3324" s="134">
        <v>636</v>
      </c>
      <c r="F3324" s="134">
        <v>653</v>
      </c>
      <c r="G3324" s="134">
        <v>597</v>
      </c>
      <c r="H3324" s="171">
        <f>IFERROR((Table5[[#This Row],[_202340]]-Table5[[#This Row],[_201940]])/Table5[[#This Row],[_201940]]*1,"")</f>
        <v>0.44902912621359226</v>
      </c>
    </row>
    <row r="3325" spans="1:8">
      <c r="A3325" s="132">
        <v>226204</v>
      </c>
      <c r="B3325" s="134" t="s">
        <v>1151</v>
      </c>
      <c r="C3325" s="134">
        <v>25</v>
      </c>
      <c r="D3325" s="134">
        <v>27</v>
      </c>
      <c r="E3325" s="134">
        <v>28</v>
      </c>
      <c r="F3325" s="134">
        <v>30</v>
      </c>
      <c r="G3325" s="134">
        <v>33</v>
      </c>
      <c r="H3325" s="171">
        <f>IFERROR((Table5[[#This Row],[_202340]]-Table5[[#This Row],[_201940]])/Table5[[#This Row],[_201940]]*1,"")</f>
        <v>0.32</v>
      </c>
    </row>
    <row r="3326" spans="1:8" ht="28.5">
      <c r="A3326" s="132">
        <v>226204</v>
      </c>
      <c r="B3326" s="134" t="s">
        <v>1152</v>
      </c>
      <c r="C3326" s="134">
        <v>49</v>
      </c>
      <c r="D3326" s="134">
        <v>42</v>
      </c>
      <c r="E3326" s="134">
        <v>38</v>
      </c>
      <c r="F3326" s="134">
        <v>35</v>
      </c>
      <c r="G3326" s="134">
        <v>36</v>
      </c>
      <c r="H3326" s="171">
        <f>IFERROR((Table5[[#This Row],[_202340]]-Table5[[#This Row],[_201940]])/Table5[[#This Row],[_201940]]*1,"")</f>
        <v>-0.26530612244897961</v>
      </c>
    </row>
    <row r="3327" spans="1:8" ht="28.5">
      <c r="A3327" s="132">
        <v>226204</v>
      </c>
      <c r="B3327" s="134" t="s">
        <v>1153</v>
      </c>
      <c r="C3327" s="134">
        <v>2</v>
      </c>
      <c r="D3327" s="134">
        <v>1</v>
      </c>
      <c r="E3327" s="134">
        <v>2</v>
      </c>
      <c r="F3327" s="134">
        <v>4</v>
      </c>
      <c r="G3327" s="134">
        <v>4</v>
      </c>
      <c r="H3327" s="171">
        <f>IFERROR((Table5[[#This Row],[_202340]]-Table5[[#This Row],[_201940]])/Table5[[#This Row],[_201940]]*1,"")</f>
        <v>1</v>
      </c>
    </row>
    <row r="3328" spans="1:8" ht="28.5">
      <c r="A3328" s="132">
        <v>226204</v>
      </c>
      <c r="B3328" s="134" t="s">
        <v>1154</v>
      </c>
      <c r="C3328" s="134">
        <v>47</v>
      </c>
      <c r="D3328" s="134">
        <v>40</v>
      </c>
      <c r="E3328" s="134">
        <v>36</v>
      </c>
      <c r="F3328" s="134">
        <v>31</v>
      </c>
      <c r="G3328" s="134">
        <v>31</v>
      </c>
      <c r="H3328" s="171">
        <f>IFERROR((Table5[[#This Row],[_202340]]-Table5[[#This Row],[_201940]])/Table5[[#This Row],[_201940]]*1,"")</f>
        <v>-0.34042553191489361</v>
      </c>
    </row>
    <row r="3329" spans="1:8" ht="28.5">
      <c r="A3329" s="132">
        <v>226204</v>
      </c>
      <c r="B3329" s="134" t="s">
        <v>1155</v>
      </c>
      <c r="C3329" s="134">
        <v>26</v>
      </c>
      <c r="D3329" s="134">
        <v>31</v>
      </c>
      <c r="E3329" s="134">
        <v>33</v>
      </c>
      <c r="F3329" s="134">
        <v>35</v>
      </c>
      <c r="G3329" s="134">
        <v>31</v>
      </c>
      <c r="H3329" s="171">
        <f>IFERROR((Table5[[#This Row],[_202340]]-Table5[[#This Row],[_201940]])/Table5[[#This Row],[_201940]]*1,"")</f>
        <v>0.19230769230769232</v>
      </c>
    </row>
    <row r="3330" spans="1:8">
      <c r="A3330" s="132">
        <v>227182</v>
      </c>
      <c r="B3330" s="134" t="s">
        <v>1179</v>
      </c>
      <c r="C3330" s="134">
        <v>5981</v>
      </c>
      <c r="D3330" s="134">
        <v>9566</v>
      </c>
      <c r="E3330" s="134">
        <v>9327</v>
      </c>
      <c r="F3330" s="134">
        <v>10456</v>
      </c>
      <c r="G3330" s="134">
        <v>11239</v>
      </c>
      <c r="H3330" s="171">
        <f>IFERROR((Table5[[#This Row],[_202340]]-Table5[[#This Row],[_201940]])/Table5[[#This Row],[_201940]]*1,"")</f>
        <v>0.87911720448085606</v>
      </c>
    </row>
    <row r="3331" spans="1:8">
      <c r="A3331" s="132">
        <v>227182</v>
      </c>
      <c r="B3331" s="134" t="s">
        <v>1131</v>
      </c>
      <c r="C3331" s="134">
        <v>0</v>
      </c>
      <c r="D3331" s="134">
        <v>0</v>
      </c>
      <c r="E3331" s="134">
        <v>0</v>
      </c>
      <c r="F3331" s="134">
        <v>0</v>
      </c>
      <c r="G3331" s="134">
        <v>0</v>
      </c>
      <c r="H3331" s="171" t="str">
        <f>IFERROR((Table5[[#This Row],[_202340]]-Table5[[#This Row],[_201940]])/Table5[[#This Row],[_201940]]*1,"")</f>
        <v/>
      </c>
    </row>
    <row r="3332" spans="1:8">
      <c r="A3332" s="132">
        <v>227182</v>
      </c>
      <c r="B3332" s="134" t="s">
        <v>1132</v>
      </c>
      <c r="C3332" s="134">
        <v>5981</v>
      </c>
      <c r="D3332" s="134">
        <v>9566</v>
      </c>
      <c r="E3332" s="134">
        <v>9327</v>
      </c>
      <c r="F3332" s="134">
        <v>10456</v>
      </c>
      <c r="G3332" s="134">
        <v>11239</v>
      </c>
      <c r="H3332" s="171">
        <f>IFERROR((Table5[[#This Row],[_202340]]-Table5[[#This Row],[_201940]])/Table5[[#This Row],[_201940]]*1,"")</f>
        <v>0.87911720448085606</v>
      </c>
    </row>
    <row r="3333" spans="1:8">
      <c r="A3333" s="132">
        <v>227182</v>
      </c>
      <c r="B3333" s="134" t="s">
        <v>1133</v>
      </c>
      <c r="C3333" s="134">
        <v>194</v>
      </c>
      <c r="D3333" s="134">
        <v>158</v>
      </c>
      <c r="E3333" s="134">
        <v>161</v>
      </c>
      <c r="F3333" s="134">
        <v>172</v>
      </c>
      <c r="G3333" s="134">
        <v>185</v>
      </c>
      <c r="H3333" s="171">
        <f>IFERROR((Table5[[#This Row],[_202340]]-Table5[[#This Row],[_201940]])/Table5[[#This Row],[_201940]]*1,"")</f>
        <v>-4.6391752577319589E-2</v>
      </c>
    </row>
    <row r="3334" spans="1:8" ht="28.5">
      <c r="A3334" s="132">
        <v>227182</v>
      </c>
      <c r="B3334" s="134" t="s">
        <v>1162</v>
      </c>
      <c r="C3334" s="134">
        <v>435</v>
      </c>
      <c r="D3334" s="134">
        <v>502</v>
      </c>
      <c r="E3334" s="134">
        <v>552</v>
      </c>
      <c r="F3334" s="134">
        <v>614</v>
      </c>
      <c r="G3334" s="134">
        <v>759</v>
      </c>
      <c r="H3334" s="171">
        <f>IFERROR((Table5[[#This Row],[_202340]]-Table5[[#This Row],[_201940]])/Table5[[#This Row],[_201940]]*1,"")</f>
        <v>0.7448275862068966</v>
      </c>
    </row>
    <row r="3335" spans="1:8" ht="28.5">
      <c r="A3335" s="132">
        <v>227182</v>
      </c>
      <c r="B3335" s="134" t="s">
        <v>1163</v>
      </c>
      <c r="C3335" s="134" t="s">
        <v>129</v>
      </c>
      <c r="D3335" s="134">
        <v>0</v>
      </c>
      <c r="E3335" s="134">
        <v>0</v>
      </c>
      <c r="F3335" s="134">
        <v>0</v>
      </c>
      <c r="G3335" s="134">
        <v>0</v>
      </c>
      <c r="H3335" s="171" t="str">
        <f>IFERROR((Table5[[#This Row],[_202340]]-Table5[[#This Row],[_201940]])/Table5[[#This Row],[_201940]]*1,"")</f>
        <v/>
      </c>
    </row>
    <row r="3336" spans="1:8">
      <c r="A3336" s="132">
        <v>227182</v>
      </c>
      <c r="B3336" s="134" t="s">
        <v>1136</v>
      </c>
      <c r="C3336" s="134">
        <v>629</v>
      </c>
      <c r="D3336" s="134">
        <v>660</v>
      </c>
      <c r="E3336" s="134">
        <v>713</v>
      </c>
      <c r="F3336" s="134">
        <v>786</v>
      </c>
      <c r="G3336" s="134">
        <v>944</v>
      </c>
      <c r="H3336" s="171">
        <f>IFERROR((Table5[[#This Row],[_202340]]-Table5[[#This Row],[_201940]])/Table5[[#This Row],[_201940]]*1,"")</f>
        <v>0.50079491255961839</v>
      </c>
    </row>
    <row r="3337" spans="1:8">
      <c r="A3337" s="132">
        <v>227182</v>
      </c>
      <c r="B3337" s="134" t="s">
        <v>1137</v>
      </c>
      <c r="C3337" s="134">
        <v>11</v>
      </c>
      <c r="D3337" s="134">
        <v>7</v>
      </c>
      <c r="E3337" s="134">
        <v>8</v>
      </c>
      <c r="F3337" s="134">
        <v>8</v>
      </c>
      <c r="G3337" s="134">
        <v>8</v>
      </c>
      <c r="H3337" s="171">
        <f>IFERROR((Table5[[#This Row],[_202340]]-Table5[[#This Row],[_201940]])/Table5[[#This Row],[_201940]]*1,"")</f>
        <v>-0.27272727272727271</v>
      </c>
    </row>
    <row r="3338" spans="1:8">
      <c r="A3338" s="132">
        <v>227182</v>
      </c>
      <c r="B3338" s="134" t="s">
        <v>1138</v>
      </c>
      <c r="C3338" s="134">
        <v>239</v>
      </c>
      <c r="D3338" s="134">
        <v>186</v>
      </c>
      <c r="E3338" s="134">
        <v>189</v>
      </c>
      <c r="F3338" s="134">
        <v>186</v>
      </c>
      <c r="G3338" s="134">
        <v>211</v>
      </c>
      <c r="H3338" s="171">
        <f>IFERROR((Table5[[#This Row],[_202340]]-Table5[[#This Row],[_201940]])/Table5[[#This Row],[_201940]]*1,"")</f>
        <v>-0.11715481171548117</v>
      </c>
    </row>
    <row r="3339" spans="1:8" ht="28.5">
      <c r="A3339" s="132">
        <v>227182</v>
      </c>
      <c r="B3339" s="134" t="s">
        <v>1164</v>
      </c>
      <c r="C3339" s="134">
        <v>651</v>
      </c>
      <c r="D3339" s="134">
        <v>777</v>
      </c>
      <c r="E3339" s="134">
        <v>773</v>
      </c>
      <c r="F3339" s="134">
        <v>852</v>
      </c>
      <c r="G3339" s="134">
        <v>1004</v>
      </c>
      <c r="H3339" s="171">
        <f>IFERROR((Table5[[#This Row],[_202340]]-Table5[[#This Row],[_201940]])/Table5[[#This Row],[_201940]]*1,"")</f>
        <v>0.54224270353302606</v>
      </c>
    </row>
    <row r="3340" spans="1:8" ht="28.5">
      <c r="A3340" s="132">
        <v>227182</v>
      </c>
      <c r="B3340" s="134" t="s">
        <v>1165</v>
      </c>
      <c r="C3340" s="134" t="s">
        <v>129</v>
      </c>
      <c r="D3340" s="134">
        <v>0</v>
      </c>
      <c r="E3340" s="134">
        <v>0</v>
      </c>
      <c r="F3340" s="134">
        <v>0</v>
      </c>
      <c r="G3340" s="134">
        <v>0</v>
      </c>
      <c r="H3340" s="171" t="str">
        <f>IFERROR((Table5[[#This Row],[_202340]]-Table5[[#This Row],[_201940]])/Table5[[#This Row],[_201940]]*1,"")</f>
        <v/>
      </c>
    </row>
    <row r="3341" spans="1:8">
      <c r="A3341" s="132">
        <v>227182</v>
      </c>
      <c r="B3341" s="134" t="s">
        <v>1141</v>
      </c>
      <c r="C3341" s="134">
        <v>890</v>
      </c>
      <c r="D3341" s="134">
        <v>963</v>
      </c>
      <c r="E3341" s="134">
        <v>962</v>
      </c>
      <c r="F3341" s="134">
        <v>1038</v>
      </c>
      <c r="G3341" s="134">
        <v>1215</v>
      </c>
      <c r="H3341" s="171">
        <f>IFERROR((Table5[[#This Row],[_202340]]-Table5[[#This Row],[_201940]])/Table5[[#This Row],[_201940]]*1,"")</f>
        <v>0.3651685393258427</v>
      </c>
    </row>
    <row r="3342" spans="1:8">
      <c r="A3342" s="132">
        <v>227182</v>
      </c>
      <c r="B3342" s="134" t="s">
        <v>1142</v>
      </c>
      <c r="C3342" s="134">
        <v>15</v>
      </c>
      <c r="D3342" s="134">
        <v>10</v>
      </c>
      <c r="E3342" s="134">
        <v>10</v>
      </c>
      <c r="F3342" s="134">
        <v>10</v>
      </c>
      <c r="G3342" s="134">
        <v>11</v>
      </c>
      <c r="H3342" s="171">
        <f>IFERROR((Table5[[#This Row],[_202340]]-Table5[[#This Row],[_201940]])/Table5[[#This Row],[_201940]]*1,"")</f>
        <v>-0.26666666666666666</v>
      </c>
    </row>
    <row r="3343" spans="1:8">
      <c r="A3343" s="132">
        <v>227182</v>
      </c>
      <c r="B3343" s="134" t="s">
        <v>1143</v>
      </c>
      <c r="C3343" s="134">
        <v>239</v>
      </c>
      <c r="D3343" s="134">
        <v>200</v>
      </c>
      <c r="E3343" s="134">
        <v>194</v>
      </c>
      <c r="F3343" s="134">
        <v>203</v>
      </c>
      <c r="G3343" s="134">
        <v>218</v>
      </c>
      <c r="H3343" s="171">
        <f>IFERROR((Table5[[#This Row],[_202340]]-Table5[[#This Row],[_201940]])/Table5[[#This Row],[_201940]]*1,"")</f>
        <v>-8.7866108786610872E-2</v>
      </c>
    </row>
    <row r="3344" spans="1:8" ht="28.5">
      <c r="A3344" s="132">
        <v>227182</v>
      </c>
      <c r="B3344" s="134" t="s">
        <v>1166</v>
      </c>
      <c r="C3344" s="134">
        <v>742</v>
      </c>
      <c r="D3344" s="134">
        <v>880</v>
      </c>
      <c r="E3344" s="134">
        <v>868</v>
      </c>
      <c r="F3344" s="134">
        <v>986</v>
      </c>
      <c r="G3344" s="134">
        <v>1066</v>
      </c>
      <c r="H3344" s="171">
        <f>IFERROR((Table5[[#This Row],[_202340]]-Table5[[#This Row],[_201940]])/Table5[[#This Row],[_201940]]*1,"")</f>
        <v>0.43665768194070081</v>
      </c>
    </row>
    <row r="3345" spans="1:8" ht="28.5">
      <c r="A3345" s="132">
        <v>227182</v>
      </c>
      <c r="B3345" s="134" t="s">
        <v>1167</v>
      </c>
      <c r="C3345" s="134" t="s">
        <v>129</v>
      </c>
      <c r="D3345" s="134">
        <v>0</v>
      </c>
      <c r="E3345" s="134">
        <v>0</v>
      </c>
      <c r="F3345" s="134">
        <v>0</v>
      </c>
      <c r="G3345" s="134">
        <v>0</v>
      </c>
      <c r="H3345" s="171" t="str">
        <f>IFERROR((Table5[[#This Row],[_202340]]-Table5[[#This Row],[_201940]])/Table5[[#This Row],[_201940]]*1,"")</f>
        <v/>
      </c>
    </row>
    <row r="3346" spans="1:8">
      <c r="A3346" s="132">
        <v>227182</v>
      </c>
      <c r="B3346" s="134" t="s">
        <v>1146</v>
      </c>
      <c r="C3346" s="134">
        <v>981</v>
      </c>
      <c r="D3346" s="134">
        <v>1080</v>
      </c>
      <c r="E3346" s="134">
        <v>1062</v>
      </c>
      <c r="F3346" s="134">
        <v>1189</v>
      </c>
      <c r="G3346" s="134">
        <v>1284</v>
      </c>
      <c r="H3346" s="171">
        <f>IFERROR((Table5[[#This Row],[_202340]]-Table5[[#This Row],[_201940]])/Table5[[#This Row],[_201940]]*1,"")</f>
        <v>0.30886850152905199</v>
      </c>
    </row>
    <row r="3347" spans="1:8" ht="28.5">
      <c r="A3347" s="132">
        <v>227182</v>
      </c>
      <c r="B3347" s="134" t="s">
        <v>1147</v>
      </c>
      <c r="C3347" s="134">
        <v>117</v>
      </c>
      <c r="D3347" s="134">
        <v>160</v>
      </c>
      <c r="E3347" s="134">
        <v>126</v>
      </c>
      <c r="F3347" s="134">
        <v>115</v>
      </c>
      <c r="G3347" s="134">
        <v>118</v>
      </c>
      <c r="H3347" s="171">
        <f>IFERROR((Table5[[#This Row],[_202340]]-Table5[[#This Row],[_201940]])/Table5[[#This Row],[_201940]]*1,"")</f>
        <v>8.5470085470085479E-3</v>
      </c>
    </row>
    <row r="3348" spans="1:8" ht="28.5">
      <c r="A3348" s="132">
        <v>227182</v>
      </c>
      <c r="B3348" s="134" t="s">
        <v>1148</v>
      </c>
      <c r="C3348" s="134">
        <v>2445</v>
      </c>
      <c r="D3348" s="134">
        <v>5245</v>
      </c>
      <c r="E3348" s="134">
        <v>5103</v>
      </c>
      <c r="F3348" s="134">
        <v>5312</v>
      </c>
      <c r="G3348" s="134">
        <v>5623</v>
      </c>
      <c r="H3348" s="171">
        <f>IFERROR((Table5[[#This Row],[_202340]]-Table5[[#This Row],[_201940]])/Table5[[#This Row],[_201940]]*1,"")</f>
        <v>1.2997955010224949</v>
      </c>
    </row>
    <row r="3349" spans="1:8" ht="28.5">
      <c r="A3349" s="132">
        <v>227182</v>
      </c>
      <c r="B3349" s="134" t="s">
        <v>1149</v>
      </c>
      <c r="C3349" s="134">
        <v>2438</v>
      </c>
      <c r="D3349" s="134">
        <v>3081</v>
      </c>
      <c r="E3349" s="134">
        <v>3036</v>
      </c>
      <c r="F3349" s="134">
        <v>3840</v>
      </c>
      <c r="G3349" s="134">
        <v>4214</v>
      </c>
      <c r="H3349" s="171">
        <f>IFERROR((Table5[[#This Row],[_202340]]-Table5[[#This Row],[_201940]])/Table5[[#This Row],[_201940]]*1,"")</f>
        <v>0.72846595570139461</v>
      </c>
    </row>
    <row r="3350" spans="1:8" ht="28.5">
      <c r="A3350" s="132">
        <v>227182</v>
      </c>
      <c r="B3350" s="134" t="s">
        <v>1150</v>
      </c>
      <c r="C3350" s="134">
        <v>5000</v>
      </c>
      <c r="D3350" s="134">
        <v>8486</v>
      </c>
      <c r="E3350" s="134">
        <v>8265</v>
      </c>
      <c r="F3350" s="134">
        <v>9267</v>
      </c>
      <c r="G3350" s="134">
        <v>9955</v>
      </c>
      <c r="H3350" s="171">
        <f>IFERROR((Table5[[#This Row],[_202340]]-Table5[[#This Row],[_201940]])/Table5[[#This Row],[_201940]]*1,"")</f>
        <v>0.99099999999999999</v>
      </c>
    </row>
    <row r="3351" spans="1:8">
      <c r="A3351" s="132">
        <v>227182</v>
      </c>
      <c r="B3351" s="134" t="s">
        <v>1151</v>
      </c>
      <c r="C3351" s="134">
        <v>16</v>
      </c>
      <c r="D3351" s="134">
        <v>11</v>
      </c>
      <c r="E3351" s="134">
        <v>11</v>
      </c>
      <c r="F3351" s="134">
        <v>11</v>
      </c>
      <c r="G3351" s="134">
        <v>11</v>
      </c>
      <c r="H3351" s="171">
        <f>IFERROR((Table5[[#This Row],[_202340]]-Table5[[#This Row],[_201940]])/Table5[[#This Row],[_201940]]*1,"")</f>
        <v>-0.3125</v>
      </c>
    </row>
    <row r="3352" spans="1:8" ht="28.5">
      <c r="A3352" s="132">
        <v>227182</v>
      </c>
      <c r="B3352" s="134" t="s">
        <v>1152</v>
      </c>
      <c r="C3352" s="134">
        <v>43</v>
      </c>
      <c r="D3352" s="134">
        <v>57</v>
      </c>
      <c r="E3352" s="134">
        <v>56</v>
      </c>
      <c r="F3352" s="134">
        <v>52</v>
      </c>
      <c r="G3352" s="134">
        <v>51</v>
      </c>
      <c r="H3352" s="171">
        <f>IFERROR((Table5[[#This Row],[_202340]]-Table5[[#This Row],[_201940]])/Table5[[#This Row],[_201940]]*1,"")</f>
        <v>0.18604651162790697</v>
      </c>
    </row>
    <row r="3353" spans="1:8" ht="28.5">
      <c r="A3353" s="132">
        <v>227182</v>
      </c>
      <c r="B3353" s="134" t="s">
        <v>1153</v>
      </c>
      <c r="C3353" s="134">
        <v>2</v>
      </c>
      <c r="D3353" s="134">
        <v>2</v>
      </c>
      <c r="E3353" s="134">
        <v>1</v>
      </c>
      <c r="F3353" s="134">
        <v>1</v>
      </c>
      <c r="G3353" s="134">
        <v>1</v>
      </c>
      <c r="H3353" s="171">
        <f>IFERROR((Table5[[#This Row],[_202340]]-Table5[[#This Row],[_201940]])/Table5[[#This Row],[_201940]]*1,"")</f>
        <v>-0.5</v>
      </c>
    </row>
    <row r="3354" spans="1:8" ht="28.5">
      <c r="A3354" s="132">
        <v>227182</v>
      </c>
      <c r="B3354" s="134" t="s">
        <v>1154</v>
      </c>
      <c r="C3354" s="134">
        <v>41</v>
      </c>
      <c r="D3354" s="134">
        <v>55</v>
      </c>
      <c r="E3354" s="134">
        <v>55</v>
      </c>
      <c r="F3354" s="134">
        <v>51</v>
      </c>
      <c r="G3354" s="134">
        <v>50</v>
      </c>
      <c r="H3354" s="171">
        <f>IFERROR((Table5[[#This Row],[_202340]]-Table5[[#This Row],[_201940]])/Table5[[#This Row],[_201940]]*1,"")</f>
        <v>0.21951219512195122</v>
      </c>
    </row>
    <row r="3355" spans="1:8" ht="28.5">
      <c r="A3355" s="132">
        <v>227182</v>
      </c>
      <c r="B3355" s="134" t="s">
        <v>1155</v>
      </c>
      <c r="C3355" s="134">
        <v>41</v>
      </c>
      <c r="D3355" s="134">
        <v>32</v>
      </c>
      <c r="E3355" s="134">
        <v>33</v>
      </c>
      <c r="F3355" s="134">
        <v>37</v>
      </c>
      <c r="G3355" s="134">
        <v>37</v>
      </c>
      <c r="H3355" s="171">
        <f>IFERROR((Table5[[#This Row],[_202340]]-Table5[[#This Row],[_201940]])/Table5[[#This Row],[_201940]]*1,"")</f>
        <v>-9.7560975609756101E-2</v>
      </c>
    </row>
    <row r="3356" spans="1:8">
      <c r="A3356" s="132">
        <v>227304</v>
      </c>
      <c r="B3356" s="134" t="s">
        <v>1179</v>
      </c>
      <c r="C3356" s="134">
        <v>372</v>
      </c>
      <c r="D3356" s="134">
        <v>413</v>
      </c>
      <c r="E3356" s="134">
        <v>431</v>
      </c>
      <c r="F3356" s="134">
        <v>487</v>
      </c>
      <c r="G3356" s="134">
        <v>372</v>
      </c>
      <c r="H3356" s="171">
        <f>IFERROR((Table5[[#This Row],[_202340]]-Table5[[#This Row],[_201940]])/Table5[[#This Row],[_201940]]*1,"")</f>
        <v>0</v>
      </c>
    </row>
    <row r="3357" spans="1:8">
      <c r="A3357" s="132">
        <v>227304</v>
      </c>
      <c r="B3357" s="134" t="s">
        <v>1131</v>
      </c>
      <c r="C3357" s="134">
        <v>0</v>
      </c>
      <c r="D3357" s="134">
        <v>0</v>
      </c>
      <c r="E3357" s="134">
        <v>0</v>
      </c>
      <c r="F3357" s="134">
        <v>0</v>
      </c>
      <c r="G3357" s="134">
        <v>0</v>
      </c>
      <c r="H3357" s="171" t="str">
        <f>IFERROR((Table5[[#This Row],[_202340]]-Table5[[#This Row],[_201940]])/Table5[[#This Row],[_201940]]*1,"")</f>
        <v/>
      </c>
    </row>
    <row r="3358" spans="1:8">
      <c r="A3358" s="132">
        <v>227304</v>
      </c>
      <c r="B3358" s="134" t="s">
        <v>1132</v>
      </c>
      <c r="C3358" s="134">
        <v>372</v>
      </c>
      <c r="D3358" s="134">
        <v>413</v>
      </c>
      <c r="E3358" s="134">
        <v>431</v>
      </c>
      <c r="F3358" s="134">
        <v>487</v>
      </c>
      <c r="G3358" s="134">
        <v>372</v>
      </c>
      <c r="H3358" s="171">
        <f>IFERROR((Table5[[#This Row],[_202340]]-Table5[[#This Row],[_201940]])/Table5[[#This Row],[_201940]]*1,"")</f>
        <v>0</v>
      </c>
    </row>
    <row r="3359" spans="1:8">
      <c r="A3359" s="132">
        <v>227304</v>
      </c>
      <c r="B3359" s="134" t="s">
        <v>1133</v>
      </c>
      <c r="C3359" s="134">
        <v>22</v>
      </c>
      <c r="D3359" s="134">
        <v>20</v>
      </c>
      <c r="E3359" s="134">
        <v>23</v>
      </c>
      <c r="F3359" s="134">
        <v>14</v>
      </c>
      <c r="G3359" s="134">
        <v>8</v>
      </c>
      <c r="H3359" s="171">
        <f>IFERROR((Table5[[#This Row],[_202340]]-Table5[[#This Row],[_201940]])/Table5[[#This Row],[_201940]]*1,"")</f>
        <v>-0.63636363636363635</v>
      </c>
    </row>
    <row r="3360" spans="1:8" ht="28.5">
      <c r="A3360" s="132">
        <v>227304</v>
      </c>
      <c r="B3360" s="134" t="s">
        <v>1162</v>
      </c>
      <c r="C3360" s="134">
        <v>28</v>
      </c>
      <c r="D3360" s="134">
        <v>27</v>
      </c>
      <c r="E3360" s="134">
        <v>42</v>
      </c>
      <c r="F3360" s="134">
        <v>37</v>
      </c>
      <c r="G3360" s="134">
        <v>12</v>
      </c>
      <c r="H3360" s="171">
        <f>IFERROR((Table5[[#This Row],[_202340]]-Table5[[#This Row],[_201940]])/Table5[[#This Row],[_201940]]*1,"")</f>
        <v>-0.5714285714285714</v>
      </c>
    </row>
    <row r="3361" spans="1:8" ht="28.5">
      <c r="A3361" s="132">
        <v>227304</v>
      </c>
      <c r="B3361" s="134" t="s">
        <v>1163</v>
      </c>
      <c r="C3361" s="134" t="s">
        <v>129</v>
      </c>
      <c r="D3361" s="134">
        <v>0</v>
      </c>
      <c r="E3361" s="134">
        <v>0</v>
      </c>
      <c r="F3361" s="134">
        <v>0</v>
      </c>
      <c r="G3361" s="134">
        <v>0</v>
      </c>
      <c r="H3361" s="171" t="str">
        <f>IFERROR((Table5[[#This Row],[_202340]]-Table5[[#This Row],[_201940]])/Table5[[#This Row],[_201940]]*1,"")</f>
        <v/>
      </c>
    </row>
    <row r="3362" spans="1:8">
      <c r="A3362" s="132">
        <v>227304</v>
      </c>
      <c r="B3362" s="134" t="s">
        <v>1136</v>
      </c>
      <c r="C3362" s="134">
        <v>50</v>
      </c>
      <c r="D3362" s="134">
        <v>47</v>
      </c>
      <c r="E3362" s="134">
        <v>65</v>
      </c>
      <c r="F3362" s="134">
        <v>51</v>
      </c>
      <c r="G3362" s="134">
        <v>20</v>
      </c>
      <c r="H3362" s="171">
        <f>IFERROR((Table5[[#This Row],[_202340]]-Table5[[#This Row],[_201940]])/Table5[[#This Row],[_201940]]*1,"")</f>
        <v>-0.6</v>
      </c>
    </row>
    <row r="3363" spans="1:8">
      <c r="A3363" s="132">
        <v>227304</v>
      </c>
      <c r="B3363" s="134" t="s">
        <v>1137</v>
      </c>
      <c r="C3363" s="134">
        <v>13</v>
      </c>
      <c r="D3363" s="134">
        <v>11</v>
      </c>
      <c r="E3363" s="134">
        <v>15</v>
      </c>
      <c r="F3363" s="134">
        <v>10</v>
      </c>
      <c r="G3363" s="134">
        <v>5</v>
      </c>
      <c r="H3363" s="171">
        <f>IFERROR((Table5[[#This Row],[_202340]]-Table5[[#This Row],[_201940]])/Table5[[#This Row],[_201940]]*1,"")</f>
        <v>-0.61538461538461542</v>
      </c>
    </row>
    <row r="3364" spans="1:8">
      <c r="A3364" s="132">
        <v>227304</v>
      </c>
      <c r="B3364" s="134" t="s">
        <v>1138</v>
      </c>
      <c r="C3364" s="134">
        <v>28</v>
      </c>
      <c r="D3364" s="134">
        <v>21</v>
      </c>
      <c r="E3364" s="134">
        <v>23</v>
      </c>
      <c r="F3364" s="134">
        <v>12</v>
      </c>
      <c r="G3364" s="134">
        <v>6</v>
      </c>
      <c r="H3364" s="171">
        <f>IFERROR((Table5[[#This Row],[_202340]]-Table5[[#This Row],[_201940]])/Table5[[#This Row],[_201940]]*1,"")</f>
        <v>-0.7857142857142857</v>
      </c>
    </row>
    <row r="3365" spans="1:8" ht="28.5">
      <c r="A3365" s="132">
        <v>227304</v>
      </c>
      <c r="B3365" s="134" t="s">
        <v>1164</v>
      </c>
      <c r="C3365" s="134">
        <v>38</v>
      </c>
      <c r="D3365" s="134">
        <v>43</v>
      </c>
      <c r="E3365" s="134">
        <v>54</v>
      </c>
      <c r="F3365" s="134">
        <v>41</v>
      </c>
      <c r="G3365" s="134">
        <v>19</v>
      </c>
      <c r="H3365" s="171">
        <f>IFERROR((Table5[[#This Row],[_202340]]-Table5[[#This Row],[_201940]])/Table5[[#This Row],[_201940]]*1,"")</f>
        <v>-0.5</v>
      </c>
    </row>
    <row r="3366" spans="1:8" ht="28.5">
      <c r="A3366" s="132">
        <v>227304</v>
      </c>
      <c r="B3366" s="134" t="s">
        <v>1165</v>
      </c>
      <c r="C3366" s="134" t="s">
        <v>129</v>
      </c>
      <c r="D3366" s="134">
        <v>0</v>
      </c>
      <c r="E3366" s="134">
        <v>0</v>
      </c>
      <c r="F3366" s="134">
        <v>0</v>
      </c>
      <c r="G3366" s="134">
        <v>0</v>
      </c>
      <c r="H3366" s="171" t="str">
        <f>IFERROR((Table5[[#This Row],[_202340]]-Table5[[#This Row],[_201940]])/Table5[[#This Row],[_201940]]*1,"")</f>
        <v/>
      </c>
    </row>
    <row r="3367" spans="1:8">
      <c r="A3367" s="132">
        <v>227304</v>
      </c>
      <c r="B3367" s="134" t="s">
        <v>1141</v>
      </c>
      <c r="C3367" s="134">
        <v>66</v>
      </c>
      <c r="D3367" s="134">
        <v>64</v>
      </c>
      <c r="E3367" s="134">
        <v>77</v>
      </c>
      <c r="F3367" s="134">
        <v>53</v>
      </c>
      <c r="G3367" s="134">
        <v>25</v>
      </c>
      <c r="H3367" s="171">
        <f>IFERROR((Table5[[#This Row],[_202340]]-Table5[[#This Row],[_201940]])/Table5[[#This Row],[_201940]]*1,"")</f>
        <v>-0.62121212121212122</v>
      </c>
    </row>
    <row r="3368" spans="1:8">
      <c r="A3368" s="132">
        <v>227304</v>
      </c>
      <c r="B3368" s="134" t="s">
        <v>1142</v>
      </c>
      <c r="C3368" s="134">
        <v>18</v>
      </c>
      <c r="D3368" s="134">
        <v>15</v>
      </c>
      <c r="E3368" s="134">
        <v>18</v>
      </c>
      <c r="F3368" s="134">
        <v>11</v>
      </c>
      <c r="G3368" s="134">
        <v>7</v>
      </c>
      <c r="H3368" s="171">
        <f>IFERROR((Table5[[#This Row],[_202340]]-Table5[[#This Row],[_201940]])/Table5[[#This Row],[_201940]]*1,"")</f>
        <v>-0.61111111111111116</v>
      </c>
    </row>
    <row r="3369" spans="1:8">
      <c r="A3369" s="132">
        <v>227304</v>
      </c>
      <c r="B3369" s="134" t="s">
        <v>1143</v>
      </c>
      <c r="C3369" s="134">
        <v>29</v>
      </c>
      <c r="D3369" s="134">
        <v>18</v>
      </c>
      <c r="E3369" s="134">
        <v>23</v>
      </c>
      <c r="F3369" s="134">
        <v>11</v>
      </c>
      <c r="G3369" s="134">
        <v>7</v>
      </c>
      <c r="H3369" s="171">
        <f>IFERROR((Table5[[#This Row],[_202340]]-Table5[[#This Row],[_201940]])/Table5[[#This Row],[_201940]]*1,"")</f>
        <v>-0.75862068965517238</v>
      </c>
    </row>
    <row r="3370" spans="1:8" ht="28.5">
      <c r="A3370" s="132">
        <v>227304</v>
      </c>
      <c r="B3370" s="134" t="s">
        <v>1166</v>
      </c>
      <c r="C3370" s="134">
        <v>43</v>
      </c>
      <c r="D3370" s="134">
        <v>50</v>
      </c>
      <c r="E3370" s="134">
        <v>60</v>
      </c>
      <c r="F3370" s="134">
        <v>54</v>
      </c>
      <c r="G3370" s="134">
        <v>18</v>
      </c>
      <c r="H3370" s="171">
        <f>IFERROR((Table5[[#This Row],[_202340]]-Table5[[#This Row],[_201940]])/Table5[[#This Row],[_201940]]*1,"")</f>
        <v>-0.58139534883720934</v>
      </c>
    </row>
    <row r="3371" spans="1:8" ht="28.5">
      <c r="A3371" s="132">
        <v>227304</v>
      </c>
      <c r="B3371" s="134" t="s">
        <v>1167</v>
      </c>
      <c r="C3371" s="134" t="s">
        <v>129</v>
      </c>
      <c r="D3371" s="134">
        <v>0</v>
      </c>
      <c r="E3371" s="134">
        <v>0</v>
      </c>
      <c r="F3371" s="134">
        <v>2</v>
      </c>
      <c r="G3371" s="134">
        <v>1</v>
      </c>
      <c r="H3371" s="171" t="str">
        <f>IFERROR((Table5[[#This Row],[_202340]]-Table5[[#This Row],[_201940]])/Table5[[#This Row],[_201940]]*1,"")</f>
        <v/>
      </c>
    </row>
    <row r="3372" spans="1:8">
      <c r="A3372" s="132">
        <v>227304</v>
      </c>
      <c r="B3372" s="134" t="s">
        <v>1146</v>
      </c>
      <c r="C3372" s="134">
        <v>72</v>
      </c>
      <c r="D3372" s="134">
        <v>68</v>
      </c>
      <c r="E3372" s="134">
        <v>83</v>
      </c>
      <c r="F3372" s="134">
        <v>67</v>
      </c>
      <c r="G3372" s="134">
        <v>26</v>
      </c>
      <c r="H3372" s="171">
        <f>IFERROR((Table5[[#This Row],[_202340]]-Table5[[#This Row],[_201940]])/Table5[[#This Row],[_201940]]*1,"")</f>
        <v>-0.63888888888888884</v>
      </c>
    </row>
    <row r="3373" spans="1:8" ht="28.5">
      <c r="A3373" s="132">
        <v>227304</v>
      </c>
      <c r="B3373" s="134" t="s">
        <v>1147</v>
      </c>
      <c r="C3373" s="134">
        <v>7</v>
      </c>
      <c r="D3373" s="134">
        <v>6</v>
      </c>
      <c r="E3373" s="134">
        <v>7</v>
      </c>
      <c r="F3373" s="134">
        <v>3</v>
      </c>
      <c r="G3373" s="134">
        <v>0</v>
      </c>
      <c r="H3373" s="171">
        <f>IFERROR((Table5[[#This Row],[_202340]]-Table5[[#This Row],[_201940]])/Table5[[#This Row],[_201940]]*1,"")</f>
        <v>-1</v>
      </c>
    </row>
    <row r="3374" spans="1:8" ht="28.5">
      <c r="A3374" s="132">
        <v>227304</v>
      </c>
      <c r="B3374" s="134" t="s">
        <v>1148</v>
      </c>
      <c r="C3374" s="134">
        <v>103</v>
      </c>
      <c r="D3374" s="134">
        <v>176</v>
      </c>
      <c r="E3374" s="134">
        <v>179</v>
      </c>
      <c r="F3374" s="134">
        <v>264</v>
      </c>
      <c r="G3374" s="134">
        <v>248</v>
      </c>
      <c r="H3374" s="171">
        <f>IFERROR((Table5[[#This Row],[_202340]]-Table5[[#This Row],[_201940]])/Table5[[#This Row],[_201940]]*1,"")</f>
        <v>1.4077669902912622</v>
      </c>
    </row>
    <row r="3375" spans="1:8" ht="28.5">
      <c r="A3375" s="132">
        <v>227304</v>
      </c>
      <c r="B3375" s="134" t="s">
        <v>1149</v>
      </c>
      <c r="C3375" s="134">
        <v>190</v>
      </c>
      <c r="D3375" s="134">
        <v>163</v>
      </c>
      <c r="E3375" s="134">
        <v>162</v>
      </c>
      <c r="F3375" s="134">
        <v>153</v>
      </c>
      <c r="G3375" s="134">
        <v>98</v>
      </c>
      <c r="H3375" s="171">
        <f>IFERROR((Table5[[#This Row],[_202340]]-Table5[[#This Row],[_201940]])/Table5[[#This Row],[_201940]]*1,"")</f>
        <v>-0.48421052631578948</v>
      </c>
    </row>
    <row r="3376" spans="1:8" ht="28.5">
      <c r="A3376" s="132">
        <v>227304</v>
      </c>
      <c r="B3376" s="134" t="s">
        <v>1150</v>
      </c>
      <c r="C3376" s="134">
        <v>300</v>
      </c>
      <c r="D3376" s="134">
        <v>345</v>
      </c>
      <c r="E3376" s="134">
        <v>348</v>
      </c>
      <c r="F3376" s="134">
        <v>420</v>
      </c>
      <c r="G3376" s="134">
        <v>346</v>
      </c>
      <c r="H3376" s="171">
        <f>IFERROR((Table5[[#This Row],[_202340]]-Table5[[#This Row],[_201940]])/Table5[[#This Row],[_201940]]*1,"")</f>
        <v>0.15333333333333332</v>
      </c>
    </row>
    <row r="3377" spans="1:8">
      <c r="A3377" s="132">
        <v>227304</v>
      </c>
      <c r="B3377" s="134" t="s">
        <v>1151</v>
      </c>
      <c r="C3377" s="134">
        <v>19</v>
      </c>
      <c r="D3377" s="134">
        <v>16</v>
      </c>
      <c r="E3377" s="134">
        <v>19</v>
      </c>
      <c r="F3377" s="134">
        <v>14</v>
      </c>
      <c r="G3377" s="134">
        <v>7</v>
      </c>
      <c r="H3377" s="171">
        <f>IFERROR((Table5[[#This Row],[_202340]]-Table5[[#This Row],[_201940]])/Table5[[#This Row],[_201940]]*1,"")</f>
        <v>-0.63157894736842102</v>
      </c>
    </row>
    <row r="3378" spans="1:8" ht="28.5">
      <c r="A3378" s="132">
        <v>227304</v>
      </c>
      <c r="B3378" s="134" t="s">
        <v>1152</v>
      </c>
      <c r="C3378" s="134">
        <v>30</v>
      </c>
      <c r="D3378" s="134">
        <v>44</v>
      </c>
      <c r="E3378" s="134">
        <v>43</v>
      </c>
      <c r="F3378" s="134">
        <v>55</v>
      </c>
      <c r="G3378" s="134">
        <v>67</v>
      </c>
      <c r="H3378" s="171">
        <f>IFERROR((Table5[[#This Row],[_202340]]-Table5[[#This Row],[_201940]])/Table5[[#This Row],[_201940]]*1,"")</f>
        <v>1.2333333333333334</v>
      </c>
    </row>
    <row r="3379" spans="1:8" ht="28.5">
      <c r="A3379" s="132">
        <v>227304</v>
      </c>
      <c r="B3379" s="134" t="s">
        <v>1153</v>
      </c>
      <c r="C3379" s="134">
        <v>2</v>
      </c>
      <c r="D3379" s="134">
        <v>1</v>
      </c>
      <c r="E3379" s="134">
        <v>2</v>
      </c>
      <c r="F3379" s="134">
        <v>1</v>
      </c>
      <c r="G3379" s="134">
        <v>0</v>
      </c>
      <c r="H3379" s="171">
        <f>IFERROR((Table5[[#This Row],[_202340]]-Table5[[#This Row],[_201940]])/Table5[[#This Row],[_201940]]*1,"")</f>
        <v>-1</v>
      </c>
    </row>
    <row r="3380" spans="1:8" ht="28.5">
      <c r="A3380" s="132">
        <v>227304</v>
      </c>
      <c r="B3380" s="134" t="s">
        <v>1154</v>
      </c>
      <c r="C3380" s="134">
        <v>28</v>
      </c>
      <c r="D3380" s="134">
        <v>43</v>
      </c>
      <c r="E3380" s="134">
        <v>42</v>
      </c>
      <c r="F3380" s="134">
        <v>54</v>
      </c>
      <c r="G3380" s="134">
        <v>67</v>
      </c>
      <c r="H3380" s="171">
        <f>IFERROR((Table5[[#This Row],[_202340]]-Table5[[#This Row],[_201940]])/Table5[[#This Row],[_201940]]*1,"")</f>
        <v>1.3928571428571428</v>
      </c>
    </row>
    <row r="3381" spans="1:8" ht="28.5">
      <c r="A3381" s="132">
        <v>227304</v>
      </c>
      <c r="B3381" s="134" t="s">
        <v>1155</v>
      </c>
      <c r="C3381" s="134">
        <v>51</v>
      </c>
      <c r="D3381" s="134">
        <v>39</v>
      </c>
      <c r="E3381" s="134">
        <v>38</v>
      </c>
      <c r="F3381" s="134">
        <v>31</v>
      </c>
      <c r="G3381" s="134">
        <v>26</v>
      </c>
      <c r="H3381" s="171">
        <f>IFERROR((Table5[[#This Row],[_202340]]-Table5[[#This Row],[_201940]])/Table5[[#This Row],[_201940]]*1,"")</f>
        <v>-0.49019607843137253</v>
      </c>
    </row>
    <row r="3382" spans="1:8">
      <c r="A3382" s="132">
        <v>227854</v>
      </c>
      <c r="B3382" s="134" t="s">
        <v>1179</v>
      </c>
      <c r="C3382" s="134">
        <v>1679</v>
      </c>
      <c r="D3382" s="134">
        <v>1558</v>
      </c>
      <c r="E3382" s="134">
        <v>1436</v>
      </c>
      <c r="F3382" s="134">
        <v>1251</v>
      </c>
      <c r="G3382" s="134">
        <v>1627</v>
      </c>
      <c r="H3382" s="171">
        <f>IFERROR((Table5[[#This Row],[_202340]]-Table5[[#This Row],[_201940]])/Table5[[#This Row],[_201940]]*1,"")</f>
        <v>-3.0970815961882073E-2</v>
      </c>
    </row>
    <row r="3383" spans="1:8">
      <c r="A3383" s="132">
        <v>227854</v>
      </c>
      <c r="B3383" s="134" t="s">
        <v>1131</v>
      </c>
      <c r="C3383" s="134">
        <v>0</v>
      </c>
      <c r="D3383" s="134">
        <v>0</v>
      </c>
      <c r="E3383" s="134">
        <v>0</v>
      </c>
      <c r="F3383" s="134">
        <v>0</v>
      </c>
      <c r="G3383" s="134">
        <v>0</v>
      </c>
      <c r="H3383" s="171" t="str">
        <f>IFERROR((Table5[[#This Row],[_202340]]-Table5[[#This Row],[_201940]])/Table5[[#This Row],[_201940]]*1,"")</f>
        <v/>
      </c>
    </row>
    <row r="3384" spans="1:8">
      <c r="A3384" s="132">
        <v>227854</v>
      </c>
      <c r="B3384" s="134" t="s">
        <v>1132</v>
      </c>
      <c r="C3384" s="134">
        <v>1679</v>
      </c>
      <c r="D3384" s="134">
        <v>1558</v>
      </c>
      <c r="E3384" s="134">
        <v>1436</v>
      </c>
      <c r="F3384" s="134">
        <v>1251</v>
      </c>
      <c r="G3384" s="134">
        <v>1627</v>
      </c>
      <c r="H3384" s="171">
        <f>IFERROR((Table5[[#This Row],[_202340]]-Table5[[#This Row],[_201940]])/Table5[[#This Row],[_201940]]*1,"")</f>
        <v>-3.0970815961882073E-2</v>
      </c>
    </row>
    <row r="3385" spans="1:8">
      <c r="A3385" s="132">
        <v>227854</v>
      </c>
      <c r="B3385" s="134" t="s">
        <v>1133</v>
      </c>
      <c r="C3385" s="134">
        <v>41</v>
      </c>
      <c r="D3385" s="134">
        <v>25</v>
      </c>
      <c r="E3385" s="134">
        <v>12</v>
      </c>
      <c r="F3385" s="134">
        <v>13</v>
      </c>
      <c r="G3385" s="134">
        <v>23</v>
      </c>
      <c r="H3385" s="171">
        <f>IFERROR((Table5[[#This Row],[_202340]]-Table5[[#This Row],[_201940]])/Table5[[#This Row],[_201940]]*1,"")</f>
        <v>-0.43902439024390244</v>
      </c>
    </row>
    <row r="3386" spans="1:8" ht="28.5">
      <c r="A3386" s="132">
        <v>227854</v>
      </c>
      <c r="B3386" s="134" t="s">
        <v>1162</v>
      </c>
      <c r="C3386" s="134">
        <v>151</v>
      </c>
      <c r="D3386" s="134">
        <v>113</v>
      </c>
      <c r="E3386" s="134">
        <v>98</v>
      </c>
      <c r="F3386" s="134">
        <v>115</v>
      </c>
      <c r="G3386" s="134">
        <v>114</v>
      </c>
      <c r="H3386" s="171">
        <f>IFERROR((Table5[[#This Row],[_202340]]-Table5[[#This Row],[_201940]])/Table5[[#This Row],[_201940]]*1,"")</f>
        <v>-0.24503311258278146</v>
      </c>
    </row>
    <row r="3387" spans="1:8" ht="28.5">
      <c r="A3387" s="132">
        <v>227854</v>
      </c>
      <c r="B3387" s="134" t="s">
        <v>1163</v>
      </c>
      <c r="C3387" s="134" t="s">
        <v>129</v>
      </c>
      <c r="D3387" s="134" t="s">
        <v>129</v>
      </c>
      <c r="E3387" s="134" t="s">
        <v>129</v>
      </c>
      <c r="F3387" s="134" t="s">
        <v>129</v>
      </c>
      <c r="G3387" s="134" t="s">
        <v>129</v>
      </c>
      <c r="H3387" s="171" t="str">
        <f>IFERROR((Table5[[#This Row],[_202340]]-Table5[[#This Row],[_201940]])/Table5[[#This Row],[_201940]]*1,"")</f>
        <v/>
      </c>
    </row>
    <row r="3388" spans="1:8">
      <c r="A3388" s="132">
        <v>227854</v>
      </c>
      <c r="B3388" s="134" t="s">
        <v>1136</v>
      </c>
      <c r="C3388" s="134">
        <v>192</v>
      </c>
      <c r="D3388" s="134">
        <v>138</v>
      </c>
      <c r="E3388" s="134">
        <v>110</v>
      </c>
      <c r="F3388" s="134">
        <v>128</v>
      </c>
      <c r="G3388" s="134">
        <v>137</v>
      </c>
      <c r="H3388" s="171">
        <f>IFERROR((Table5[[#This Row],[_202340]]-Table5[[#This Row],[_201940]])/Table5[[#This Row],[_201940]]*1,"")</f>
        <v>-0.28645833333333331</v>
      </c>
    </row>
    <row r="3389" spans="1:8">
      <c r="A3389" s="132">
        <v>227854</v>
      </c>
      <c r="B3389" s="134" t="s">
        <v>1137</v>
      </c>
      <c r="C3389" s="134">
        <v>11</v>
      </c>
      <c r="D3389" s="134">
        <v>9</v>
      </c>
      <c r="E3389" s="134">
        <v>8</v>
      </c>
      <c r="F3389" s="134">
        <v>10</v>
      </c>
      <c r="G3389" s="134">
        <v>8</v>
      </c>
      <c r="H3389" s="171">
        <f>IFERROR((Table5[[#This Row],[_202340]]-Table5[[#This Row],[_201940]])/Table5[[#This Row],[_201940]]*1,"")</f>
        <v>-0.27272727272727271</v>
      </c>
    </row>
    <row r="3390" spans="1:8">
      <c r="A3390" s="132">
        <v>227854</v>
      </c>
      <c r="B3390" s="134" t="s">
        <v>1138</v>
      </c>
      <c r="C3390" s="134">
        <v>42</v>
      </c>
      <c r="D3390" s="134">
        <v>26</v>
      </c>
      <c r="E3390" s="134">
        <v>13</v>
      </c>
      <c r="F3390" s="134">
        <v>15</v>
      </c>
      <c r="G3390" s="134">
        <v>22</v>
      </c>
      <c r="H3390" s="171">
        <f>IFERROR((Table5[[#This Row],[_202340]]-Table5[[#This Row],[_201940]])/Table5[[#This Row],[_201940]]*1,"")</f>
        <v>-0.47619047619047616</v>
      </c>
    </row>
    <row r="3391" spans="1:8" ht="28.5">
      <c r="A3391" s="132">
        <v>227854</v>
      </c>
      <c r="B3391" s="134" t="s">
        <v>1164</v>
      </c>
      <c r="C3391" s="134">
        <v>191</v>
      </c>
      <c r="D3391" s="134">
        <v>138</v>
      </c>
      <c r="E3391" s="134">
        <v>127</v>
      </c>
      <c r="F3391" s="134">
        <v>131</v>
      </c>
      <c r="G3391" s="134">
        <v>142</v>
      </c>
      <c r="H3391" s="171">
        <f>IFERROR((Table5[[#This Row],[_202340]]-Table5[[#This Row],[_201940]])/Table5[[#This Row],[_201940]]*1,"")</f>
        <v>-0.25654450261780104</v>
      </c>
    </row>
    <row r="3392" spans="1:8" ht="28.5">
      <c r="A3392" s="132">
        <v>227854</v>
      </c>
      <c r="B3392" s="134" t="s">
        <v>1165</v>
      </c>
      <c r="C3392" s="134" t="s">
        <v>129</v>
      </c>
      <c r="D3392" s="134" t="s">
        <v>129</v>
      </c>
      <c r="E3392" s="134" t="s">
        <v>129</v>
      </c>
      <c r="F3392" s="134" t="s">
        <v>129</v>
      </c>
      <c r="G3392" s="134" t="s">
        <v>129</v>
      </c>
      <c r="H3392" s="171" t="str">
        <f>IFERROR((Table5[[#This Row],[_202340]]-Table5[[#This Row],[_201940]])/Table5[[#This Row],[_201940]]*1,"")</f>
        <v/>
      </c>
    </row>
    <row r="3393" spans="1:8">
      <c r="A3393" s="132">
        <v>227854</v>
      </c>
      <c r="B3393" s="134" t="s">
        <v>1141</v>
      </c>
      <c r="C3393" s="134">
        <v>233</v>
      </c>
      <c r="D3393" s="134">
        <v>164</v>
      </c>
      <c r="E3393" s="134">
        <v>140</v>
      </c>
      <c r="F3393" s="134">
        <v>146</v>
      </c>
      <c r="G3393" s="134">
        <v>164</v>
      </c>
      <c r="H3393" s="171">
        <f>IFERROR((Table5[[#This Row],[_202340]]-Table5[[#This Row],[_201940]])/Table5[[#This Row],[_201940]]*1,"")</f>
        <v>-0.29613733905579398</v>
      </c>
    </row>
    <row r="3394" spans="1:8">
      <c r="A3394" s="132">
        <v>227854</v>
      </c>
      <c r="B3394" s="134" t="s">
        <v>1142</v>
      </c>
      <c r="C3394" s="134">
        <v>14</v>
      </c>
      <c r="D3394" s="134">
        <v>11</v>
      </c>
      <c r="E3394" s="134">
        <v>10</v>
      </c>
      <c r="F3394" s="134">
        <v>12</v>
      </c>
      <c r="G3394" s="134">
        <v>10</v>
      </c>
      <c r="H3394" s="171">
        <f>IFERROR((Table5[[#This Row],[_202340]]-Table5[[#This Row],[_201940]])/Table5[[#This Row],[_201940]]*1,"")</f>
        <v>-0.2857142857142857</v>
      </c>
    </row>
    <row r="3395" spans="1:8">
      <c r="A3395" s="132">
        <v>227854</v>
      </c>
      <c r="B3395" s="134" t="s">
        <v>1143</v>
      </c>
      <c r="C3395" s="134">
        <v>43</v>
      </c>
      <c r="D3395" s="134">
        <v>26</v>
      </c>
      <c r="E3395" s="134">
        <v>16</v>
      </c>
      <c r="F3395" s="134">
        <v>14</v>
      </c>
      <c r="G3395" s="134">
        <v>21</v>
      </c>
      <c r="H3395" s="171">
        <f>IFERROR((Table5[[#This Row],[_202340]]-Table5[[#This Row],[_201940]])/Table5[[#This Row],[_201940]]*1,"")</f>
        <v>-0.51162790697674421</v>
      </c>
    </row>
    <row r="3396" spans="1:8" ht="28.5">
      <c r="A3396" s="132">
        <v>227854</v>
      </c>
      <c r="B3396" s="134" t="s">
        <v>1166</v>
      </c>
      <c r="C3396" s="134">
        <v>201</v>
      </c>
      <c r="D3396" s="134">
        <v>148</v>
      </c>
      <c r="E3396" s="134">
        <v>134</v>
      </c>
      <c r="F3396" s="134">
        <v>140</v>
      </c>
      <c r="G3396" s="134">
        <v>149</v>
      </c>
      <c r="H3396" s="171">
        <f>IFERROR((Table5[[#This Row],[_202340]]-Table5[[#This Row],[_201940]])/Table5[[#This Row],[_201940]]*1,"")</f>
        <v>-0.25870646766169153</v>
      </c>
    </row>
    <row r="3397" spans="1:8" ht="28.5">
      <c r="A3397" s="132">
        <v>227854</v>
      </c>
      <c r="B3397" s="134" t="s">
        <v>1167</v>
      </c>
      <c r="C3397" s="134" t="s">
        <v>129</v>
      </c>
      <c r="D3397" s="134" t="s">
        <v>129</v>
      </c>
      <c r="E3397" s="134" t="s">
        <v>129</v>
      </c>
      <c r="F3397" s="134" t="s">
        <v>129</v>
      </c>
      <c r="G3397" s="134" t="s">
        <v>129</v>
      </c>
      <c r="H3397" s="171" t="str">
        <f>IFERROR((Table5[[#This Row],[_202340]]-Table5[[#This Row],[_201940]])/Table5[[#This Row],[_201940]]*1,"")</f>
        <v/>
      </c>
    </row>
    <row r="3398" spans="1:8">
      <c r="A3398" s="132">
        <v>227854</v>
      </c>
      <c r="B3398" s="134" t="s">
        <v>1146</v>
      </c>
      <c r="C3398" s="134">
        <v>244</v>
      </c>
      <c r="D3398" s="134">
        <v>174</v>
      </c>
      <c r="E3398" s="134">
        <v>150</v>
      </c>
      <c r="F3398" s="134">
        <v>154</v>
      </c>
      <c r="G3398" s="134">
        <v>170</v>
      </c>
      <c r="H3398" s="171">
        <f>IFERROR((Table5[[#This Row],[_202340]]-Table5[[#This Row],[_201940]])/Table5[[#This Row],[_201940]]*1,"")</f>
        <v>-0.30327868852459017</v>
      </c>
    </row>
    <row r="3399" spans="1:8" ht="28.5">
      <c r="A3399" s="132">
        <v>227854</v>
      </c>
      <c r="B3399" s="134" t="s">
        <v>1147</v>
      </c>
      <c r="C3399" s="134">
        <v>10</v>
      </c>
      <c r="D3399" s="134">
        <v>8</v>
      </c>
      <c r="E3399" s="134">
        <v>7</v>
      </c>
      <c r="F3399" s="134">
        <v>7</v>
      </c>
      <c r="G3399" s="134">
        <v>7</v>
      </c>
      <c r="H3399" s="171">
        <f>IFERROR((Table5[[#This Row],[_202340]]-Table5[[#This Row],[_201940]])/Table5[[#This Row],[_201940]]*1,"")</f>
        <v>-0.3</v>
      </c>
    </row>
    <row r="3400" spans="1:8" ht="28.5">
      <c r="A3400" s="132">
        <v>227854</v>
      </c>
      <c r="B3400" s="134" t="s">
        <v>1148</v>
      </c>
      <c r="C3400" s="134">
        <v>826</v>
      </c>
      <c r="D3400" s="134">
        <v>822</v>
      </c>
      <c r="E3400" s="134">
        <v>750</v>
      </c>
      <c r="F3400" s="134">
        <v>640</v>
      </c>
      <c r="G3400" s="134">
        <v>1008</v>
      </c>
      <c r="H3400" s="171">
        <f>IFERROR((Table5[[#This Row],[_202340]]-Table5[[#This Row],[_201940]])/Table5[[#This Row],[_201940]]*1,"")</f>
        <v>0.22033898305084745</v>
      </c>
    </row>
    <row r="3401" spans="1:8" ht="28.5">
      <c r="A3401" s="132">
        <v>227854</v>
      </c>
      <c r="B3401" s="134" t="s">
        <v>1149</v>
      </c>
      <c r="C3401" s="134">
        <v>599</v>
      </c>
      <c r="D3401" s="134">
        <v>554</v>
      </c>
      <c r="E3401" s="134">
        <v>529</v>
      </c>
      <c r="F3401" s="134">
        <v>450</v>
      </c>
      <c r="G3401" s="134">
        <v>442</v>
      </c>
      <c r="H3401" s="171">
        <f>IFERROR((Table5[[#This Row],[_202340]]-Table5[[#This Row],[_201940]])/Table5[[#This Row],[_201940]]*1,"")</f>
        <v>-0.26210350584307179</v>
      </c>
    </row>
    <row r="3402" spans="1:8" ht="28.5">
      <c r="A3402" s="132">
        <v>227854</v>
      </c>
      <c r="B3402" s="134" t="s">
        <v>1150</v>
      </c>
      <c r="C3402" s="134">
        <v>1435</v>
      </c>
      <c r="D3402" s="134">
        <v>1384</v>
      </c>
      <c r="E3402" s="134">
        <v>1286</v>
      </c>
      <c r="F3402" s="134">
        <v>1097</v>
      </c>
      <c r="G3402" s="134">
        <v>1457</v>
      </c>
      <c r="H3402" s="171">
        <f>IFERROR((Table5[[#This Row],[_202340]]-Table5[[#This Row],[_201940]])/Table5[[#This Row],[_201940]]*1,"")</f>
        <v>1.5331010452961672E-2</v>
      </c>
    </row>
    <row r="3403" spans="1:8">
      <c r="A3403" s="132">
        <v>227854</v>
      </c>
      <c r="B3403" s="134" t="s">
        <v>1151</v>
      </c>
      <c r="C3403" s="134">
        <v>15</v>
      </c>
      <c r="D3403" s="134">
        <v>11</v>
      </c>
      <c r="E3403" s="134">
        <v>10</v>
      </c>
      <c r="F3403" s="134">
        <v>12</v>
      </c>
      <c r="G3403" s="134">
        <v>10</v>
      </c>
      <c r="H3403" s="171">
        <f>IFERROR((Table5[[#This Row],[_202340]]-Table5[[#This Row],[_201940]])/Table5[[#This Row],[_201940]]*1,"")</f>
        <v>-0.33333333333333331</v>
      </c>
    </row>
    <row r="3404" spans="1:8" ht="28.5">
      <c r="A3404" s="132">
        <v>227854</v>
      </c>
      <c r="B3404" s="134" t="s">
        <v>1152</v>
      </c>
      <c r="C3404" s="134">
        <v>50</v>
      </c>
      <c r="D3404" s="134">
        <v>53</v>
      </c>
      <c r="E3404" s="134">
        <v>53</v>
      </c>
      <c r="F3404" s="134">
        <v>52</v>
      </c>
      <c r="G3404" s="134">
        <v>62</v>
      </c>
      <c r="H3404" s="171">
        <f>IFERROR((Table5[[#This Row],[_202340]]-Table5[[#This Row],[_201940]])/Table5[[#This Row],[_201940]]*1,"")</f>
        <v>0.24</v>
      </c>
    </row>
    <row r="3405" spans="1:8" ht="28.5">
      <c r="A3405" s="132">
        <v>227854</v>
      </c>
      <c r="B3405" s="134" t="s">
        <v>1153</v>
      </c>
      <c r="C3405" s="134">
        <v>1</v>
      </c>
      <c r="D3405" s="134">
        <v>1</v>
      </c>
      <c r="E3405" s="134">
        <v>0</v>
      </c>
      <c r="F3405" s="134">
        <v>1</v>
      </c>
      <c r="G3405" s="134">
        <v>0</v>
      </c>
      <c r="H3405" s="171">
        <f>IFERROR((Table5[[#This Row],[_202340]]-Table5[[#This Row],[_201940]])/Table5[[#This Row],[_201940]]*1,"")</f>
        <v>-1</v>
      </c>
    </row>
    <row r="3406" spans="1:8" ht="28.5">
      <c r="A3406" s="132">
        <v>227854</v>
      </c>
      <c r="B3406" s="134" t="s">
        <v>1154</v>
      </c>
      <c r="C3406" s="134">
        <v>49</v>
      </c>
      <c r="D3406" s="134">
        <v>53</v>
      </c>
      <c r="E3406" s="134">
        <v>52</v>
      </c>
      <c r="F3406" s="134">
        <v>51</v>
      </c>
      <c r="G3406" s="134">
        <v>62</v>
      </c>
      <c r="H3406" s="171">
        <f>IFERROR((Table5[[#This Row],[_202340]]-Table5[[#This Row],[_201940]])/Table5[[#This Row],[_201940]]*1,"")</f>
        <v>0.26530612244897961</v>
      </c>
    </row>
    <row r="3407" spans="1:8" ht="28.5">
      <c r="A3407" s="132">
        <v>227854</v>
      </c>
      <c r="B3407" s="134" t="s">
        <v>1155</v>
      </c>
      <c r="C3407" s="134">
        <v>36</v>
      </c>
      <c r="D3407" s="134">
        <v>36</v>
      </c>
      <c r="E3407" s="134">
        <v>37</v>
      </c>
      <c r="F3407" s="134">
        <v>36</v>
      </c>
      <c r="G3407" s="134">
        <v>27</v>
      </c>
      <c r="H3407" s="171">
        <f>IFERROR((Table5[[#This Row],[_202340]]-Table5[[#This Row],[_201940]])/Table5[[#This Row],[_201940]]*1,"")</f>
        <v>-0.25</v>
      </c>
    </row>
    <row r="3408" spans="1:8">
      <c r="A3408" s="132">
        <v>227924</v>
      </c>
      <c r="B3408" s="134" t="s">
        <v>1179</v>
      </c>
      <c r="C3408" s="134">
        <v>4689</v>
      </c>
      <c r="D3408" s="134">
        <v>3751</v>
      </c>
      <c r="E3408" s="134">
        <v>3018</v>
      </c>
      <c r="F3408" s="134">
        <v>2380</v>
      </c>
      <c r="G3408" s="134">
        <v>3240</v>
      </c>
      <c r="H3408" s="171">
        <f>IFERROR((Table5[[#This Row],[_202340]]-Table5[[#This Row],[_201940]])/Table5[[#This Row],[_201940]]*1,"")</f>
        <v>-0.30902111324376197</v>
      </c>
    </row>
    <row r="3409" spans="1:8">
      <c r="A3409" s="132">
        <v>227924</v>
      </c>
      <c r="B3409" s="134" t="s">
        <v>1131</v>
      </c>
      <c r="C3409" s="134">
        <v>0</v>
      </c>
      <c r="D3409" s="134">
        <v>0</v>
      </c>
      <c r="E3409" s="134">
        <v>0</v>
      </c>
      <c r="F3409" s="134">
        <v>0</v>
      </c>
      <c r="G3409" s="134">
        <v>0</v>
      </c>
      <c r="H3409" s="171" t="str">
        <f>IFERROR((Table5[[#This Row],[_202340]]-Table5[[#This Row],[_201940]])/Table5[[#This Row],[_201940]]*1,"")</f>
        <v/>
      </c>
    </row>
    <row r="3410" spans="1:8">
      <c r="A3410" s="132">
        <v>227924</v>
      </c>
      <c r="B3410" s="134" t="s">
        <v>1132</v>
      </c>
      <c r="C3410" s="134">
        <v>4689</v>
      </c>
      <c r="D3410" s="134">
        <v>3751</v>
      </c>
      <c r="E3410" s="134">
        <v>3018</v>
      </c>
      <c r="F3410" s="134">
        <v>2380</v>
      </c>
      <c r="G3410" s="134">
        <v>3240</v>
      </c>
      <c r="H3410" s="171">
        <f>IFERROR((Table5[[#This Row],[_202340]]-Table5[[#This Row],[_201940]])/Table5[[#This Row],[_201940]]*1,"")</f>
        <v>-0.30902111324376197</v>
      </c>
    </row>
    <row r="3411" spans="1:8">
      <c r="A3411" s="132">
        <v>227924</v>
      </c>
      <c r="B3411" s="134" t="s">
        <v>1133</v>
      </c>
      <c r="C3411" s="134">
        <v>35</v>
      </c>
      <c r="D3411" s="134">
        <v>47</v>
      </c>
      <c r="E3411" s="134">
        <v>34</v>
      </c>
      <c r="F3411" s="134">
        <v>27</v>
      </c>
      <c r="G3411" s="134">
        <v>23</v>
      </c>
      <c r="H3411" s="171">
        <f>IFERROR((Table5[[#This Row],[_202340]]-Table5[[#This Row],[_201940]])/Table5[[#This Row],[_201940]]*1,"")</f>
        <v>-0.34285714285714286</v>
      </c>
    </row>
    <row r="3412" spans="1:8" ht="28.5">
      <c r="A3412" s="132">
        <v>227924</v>
      </c>
      <c r="B3412" s="134" t="s">
        <v>1162</v>
      </c>
      <c r="C3412" s="134">
        <v>440</v>
      </c>
      <c r="D3412" s="134">
        <v>409</v>
      </c>
      <c r="E3412" s="134">
        <v>368</v>
      </c>
      <c r="F3412" s="134">
        <v>326</v>
      </c>
      <c r="G3412" s="134">
        <v>313</v>
      </c>
      <c r="H3412" s="171">
        <f>IFERROR((Table5[[#This Row],[_202340]]-Table5[[#This Row],[_201940]])/Table5[[#This Row],[_201940]]*1,"")</f>
        <v>-0.28863636363636364</v>
      </c>
    </row>
    <row r="3413" spans="1:8" ht="28.5">
      <c r="A3413" s="132">
        <v>227924</v>
      </c>
      <c r="B3413" s="134" t="s">
        <v>1163</v>
      </c>
      <c r="C3413" s="134" t="s">
        <v>129</v>
      </c>
      <c r="D3413" s="134" t="s">
        <v>129</v>
      </c>
      <c r="E3413" s="134" t="s">
        <v>129</v>
      </c>
      <c r="F3413" s="134">
        <v>0</v>
      </c>
      <c r="G3413" s="134">
        <v>0</v>
      </c>
      <c r="H3413" s="171" t="str">
        <f>IFERROR((Table5[[#This Row],[_202340]]-Table5[[#This Row],[_201940]])/Table5[[#This Row],[_201940]]*1,"")</f>
        <v/>
      </c>
    </row>
    <row r="3414" spans="1:8">
      <c r="A3414" s="132">
        <v>227924</v>
      </c>
      <c r="B3414" s="134" t="s">
        <v>1136</v>
      </c>
      <c r="C3414" s="134">
        <v>475</v>
      </c>
      <c r="D3414" s="134">
        <v>456</v>
      </c>
      <c r="E3414" s="134">
        <v>402</v>
      </c>
      <c r="F3414" s="134">
        <v>353</v>
      </c>
      <c r="G3414" s="134">
        <v>336</v>
      </c>
      <c r="H3414" s="171">
        <f>IFERROR((Table5[[#This Row],[_202340]]-Table5[[#This Row],[_201940]])/Table5[[#This Row],[_201940]]*1,"")</f>
        <v>-0.29263157894736841</v>
      </c>
    </row>
    <row r="3415" spans="1:8">
      <c r="A3415" s="132">
        <v>227924</v>
      </c>
      <c r="B3415" s="134" t="s">
        <v>1137</v>
      </c>
      <c r="C3415" s="134">
        <v>10</v>
      </c>
      <c r="D3415" s="134">
        <v>12</v>
      </c>
      <c r="E3415" s="134">
        <v>13</v>
      </c>
      <c r="F3415" s="134">
        <v>15</v>
      </c>
      <c r="G3415" s="134">
        <v>10</v>
      </c>
      <c r="H3415" s="171">
        <f>IFERROR((Table5[[#This Row],[_202340]]-Table5[[#This Row],[_201940]])/Table5[[#This Row],[_201940]]*1,"")</f>
        <v>0</v>
      </c>
    </row>
    <row r="3416" spans="1:8">
      <c r="A3416" s="132">
        <v>227924</v>
      </c>
      <c r="B3416" s="134" t="s">
        <v>1138</v>
      </c>
      <c r="C3416" s="134">
        <v>48</v>
      </c>
      <c r="D3416" s="134">
        <v>49</v>
      </c>
      <c r="E3416" s="134">
        <v>37</v>
      </c>
      <c r="F3416" s="134">
        <v>29</v>
      </c>
      <c r="G3416" s="134">
        <v>26</v>
      </c>
      <c r="H3416" s="171">
        <f>IFERROR((Table5[[#This Row],[_202340]]-Table5[[#This Row],[_201940]])/Table5[[#This Row],[_201940]]*1,"")</f>
        <v>-0.45833333333333331</v>
      </c>
    </row>
    <row r="3417" spans="1:8" ht="28.5">
      <c r="A3417" s="132">
        <v>227924</v>
      </c>
      <c r="B3417" s="134" t="s">
        <v>1164</v>
      </c>
      <c r="C3417" s="134">
        <v>579</v>
      </c>
      <c r="D3417" s="134">
        <v>562</v>
      </c>
      <c r="E3417" s="134">
        <v>450</v>
      </c>
      <c r="F3417" s="134">
        <v>383</v>
      </c>
      <c r="G3417" s="134">
        <v>382</v>
      </c>
      <c r="H3417" s="171">
        <f>IFERROR((Table5[[#This Row],[_202340]]-Table5[[#This Row],[_201940]])/Table5[[#This Row],[_201940]]*1,"")</f>
        <v>-0.34024179620034545</v>
      </c>
    </row>
    <row r="3418" spans="1:8" ht="28.5">
      <c r="A3418" s="132">
        <v>227924</v>
      </c>
      <c r="B3418" s="134" t="s">
        <v>1165</v>
      </c>
      <c r="C3418" s="134" t="s">
        <v>129</v>
      </c>
      <c r="D3418" s="134" t="s">
        <v>129</v>
      </c>
      <c r="E3418" s="134" t="s">
        <v>129</v>
      </c>
      <c r="F3418" s="134">
        <v>0</v>
      </c>
      <c r="G3418" s="134">
        <v>0</v>
      </c>
      <c r="H3418" s="171" t="str">
        <f>IFERROR((Table5[[#This Row],[_202340]]-Table5[[#This Row],[_201940]])/Table5[[#This Row],[_201940]]*1,"")</f>
        <v/>
      </c>
    </row>
    <row r="3419" spans="1:8">
      <c r="A3419" s="132">
        <v>227924</v>
      </c>
      <c r="B3419" s="134" t="s">
        <v>1141</v>
      </c>
      <c r="C3419" s="134">
        <v>627</v>
      </c>
      <c r="D3419" s="134">
        <v>611</v>
      </c>
      <c r="E3419" s="134">
        <v>487</v>
      </c>
      <c r="F3419" s="134">
        <v>412</v>
      </c>
      <c r="G3419" s="134">
        <v>408</v>
      </c>
      <c r="H3419" s="171">
        <f>IFERROR((Table5[[#This Row],[_202340]]-Table5[[#This Row],[_201940]])/Table5[[#This Row],[_201940]]*1,"")</f>
        <v>-0.34928229665071769</v>
      </c>
    </row>
    <row r="3420" spans="1:8">
      <c r="A3420" s="132">
        <v>227924</v>
      </c>
      <c r="B3420" s="134" t="s">
        <v>1142</v>
      </c>
      <c r="C3420" s="134">
        <v>13</v>
      </c>
      <c r="D3420" s="134">
        <v>16</v>
      </c>
      <c r="E3420" s="134">
        <v>16</v>
      </c>
      <c r="F3420" s="134">
        <v>17</v>
      </c>
      <c r="G3420" s="134">
        <v>13</v>
      </c>
      <c r="H3420" s="171">
        <f>IFERROR((Table5[[#This Row],[_202340]]-Table5[[#This Row],[_201940]])/Table5[[#This Row],[_201940]]*1,"")</f>
        <v>0</v>
      </c>
    </row>
    <row r="3421" spans="1:8">
      <c r="A3421" s="132">
        <v>227924</v>
      </c>
      <c r="B3421" s="134" t="s">
        <v>1143</v>
      </c>
      <c r="C3421" s="134">
        <v>47</v>
      </c>
      <c r="D3421" s="134">
        <v>54</v>
      </c>
      <c r="E3421" s="134">
        <v>38</v>
      </c>
      <c r="F3421" s="134">
        <v>32</v>
      </c>
      <c r="G3421" s="134">
        <v>27</v>
      </c>
      <c r="H3421" s="171">
        <f>IFERROR((Table5[[#This Row],[_202340]]-Table5[[#This Row],[_201940]])/Table5[[#This Row],[_201940]]*1,"")</f>
        <v>-0.42553191489361702</v>
      </c>
    </row>
    <row r="3422" spans="1:8" ht="28.5">
      <c r="A3422" s="132">
        <v>227924</v>
      </c>
      <c r="B3422" s="134" t="s">
        <v>1166</v>
      </c>
      <c r="C3422" s="134">
        <v>632</v>
      </c>
      <c r="D3422" s="134">
        <v>602</v>
      </c>
      <c r="E3422" s="134">
        <v>477</v>
      </c>
      <c r="F3422" s="134">
        <v>413</v>
      </c>
      <c r="G3422" s="134">
        <v>414</v>
      </c>
      <c r="H3422" s="171">
        <f>IFERROR((Table5[[#This Row],[_202340]]-Table5[[#This Row],[_201940]])/Table5[[#This Row],[_201940]]*1,"")</f>
        <v>-0.3449367088607595</v>
      </c>
    </row>
    <row r="3423" spans="1:8" ht="28.5">
      <c r="A3423" s="132">
        <v>227924</v>
      </c>
      <c r="B3423" s="134" t="s">
        <v>1167</v>
      </c>
      <c r="C3423" s="134" t="s">
        <v>129</v>
      </c>
      <c r="D3423" s="134" t="s">
        <v>129</v>
      </c>
      <c r="E3423" s="134" t="s">
        <v>129</v>
      </c>
      <c r="F3423" s="134">
        <v>0</v>
      </c>
      <c r="G3423" s="134">
        <v>0</v>
      </c>
      <c r="H3423" s="171" t="str">
        <f>IFERROR((Table5[[#This Row],[_202340]]-Table5[[#This Row],[_201940]])/Table5[[#This Row],[_201940]]*1,"")</f>
        <v/>
      </c>
    </row>
    <row r="3424" spans="1:8">
      <c r="A3424" s="132">
        <v>227924</v>
      </c>
      <c r="B3424" s="134" t="s">
        <v>1146</v>
      </c>
      <c r="C3424" s="134">
        <v>679</v>
      </c>
      <c r="D3424" s="134">
        <v>656</v>
      </c>
      <c r="E3424" s="134">
        <v>515</v>
      </c>
      <c r="F3424" s="134">
        <v>445</v>
      </c>
      <c r="G3424" s="134">
        <v>441</v>
      </c>
      <c r="H3424" s="171">
        <f>IFERROR((Table5[[#This Row],[_202340]]-Table5[[#This Row],[_201940]])/Table5[[#This Row],[_201940]]*1,"")</f>
        <v>-0.35051546391752575</v>
      </c>
    </row>
    <row r="3425" spans="1:8" ht="28.5">
      <c r="A3425" s="132">
        <v>227924</v>
      </c>
      <c r="B3425" s="134" t="s">
        <v>1147</v>
      </c>
      <c r="C3425" s="134">
        <v>60</v>
      </c>
      <c r="D3425" s="134">
        <v>52</v>
      </c>
      <c r="E3425" s="134">
        <v>33</v>
      </c>
      <c r="F3425" s="134">
        <v>20</v>
      </c>
      <c r="G3425" s="134">
        <v>26</v>
      </c>
      <c r="H3425" s="171">
        <f>IFERROR((Table5[[#This Row],[_202340]]-Table5[[#This Row],[_201940]])/Table5[[#This Row],[_201940]]*1,"")</f>
        <v>-0.56666666666666665</v>
      </c>
    </row>
    <row r="3426" spans="1:8" ht="28.5">
      <c r="A3426" s="132">
        <v>227924</v>
      </c>
      <c r="B3426" s="134" t="s">
        <v>1148</v>
      </c>
      <c r="C3426" s="134">
        <v>1843</v>
      </c>
      <c r="D3426" s="134">
        <v>1373</v>
      </c>
      <c r="E3426" s="134">
        <v>1156</v>
      </c>
      <c r="F3426" s="134">
        <v>880</v>
      </c>
      <c r="G3426" s="134">
        <v>1807</v>
      </c>
      <c r="H3426" s="171">
        <f>IFERROR((Table5[[#This Row],[_202340]]-Table5[[#This Row],[_201940]])/Table5[[#This Row],[_201940]]*1,"")</f>
        <v>-1.9533369506239826E-2</v>
      </c>
    </row>
    <row r="3427" spans="1:8" ht="28.5">
      <c r="A3427" s="132">
        <v>227924</v>
      </c>
      <c r="B3427" s="134" t="s">
        <v>1149</v>
      </c>
      <c r="C3427" s="134">
        <v>2107</v>
      </c>
      <c r="D3427" s="134">
        <v>1670</v>
      </c>
      <c r="E3427" s="134">
        <v>1314</v>
      </c>
      <c r="F3427" s="134">
        <v>1035</v>
      </c>
      <c r="G3427" s="134">
        <v>966</v>
      </c>
      <c r="H3427" s="171">
        <f>IFERROR((Table5[[#This Row],[_202340]]-Table5[[#This Row],[_201940]])/Table5[[#This Row],[_201940]]*1,"")</f>
        <v>-0.5415282392026578</v>
      </c>
    </row>
    <row r="3428" spans="1:8" ht="28.5">
      <c r="A3428" s="132">
        <v>227924</v>
      </c>
      <c r="B3428" s="134" t="s">
        <v>1150</v>
      </c>
      <c r="C3428" s="134">
        <v>4010</v>
      </c>
      <c r="D3428" s="134">
        <v>3095</v>
      </c>
      <c r="E3428" s="134">
        <v>2503</v>
      </c>
      <c r="F3428" s="134">
        <v>1935</v>
      </c>
      <c r="G3428" s="134">
        <v>2799</v>
      </c>
      <c r="H3428" s="171">
        <f>IFERROR((Table5[[#This Row],[_202340]]-Table5[[#This Row],[_201940]])/Table5[[#This Row],[_201940]]*1,"")</f>
        <v>-0.30199501246882793</v>
      </c>
    </row>
    <row r="3429" spans="1:8">
      <c r="A3429" s="132">
        <v>227924</v>
      </c>
      <c r="B3429" s="134" t="s">
        <v>1151</v>
      </c>
      <c r="C3429" s="134">
        <v>14</v>
      </c>
      <c r="D3429" s="134">
        <v>17</v>
      </c>
      <c r="E3429" s="134">
        <v>17</v>
      </c>
      <c r="F3429" s="134">
        <v>19</v>
      </c>
      <c r="G3429" s="134">
        <v>14</v>
      </c>
      <c r="H3429" s="171">
        <f>IFERROR((Table5[[#This Row],[_202340]]-Table5[[#This Row],[_201940]])/Table5[[#This Row],[_201940]]*1,"")</f>
        <v>0</v>
      </c>
    </row>
    <row r="3430" spans="1:8" ht="28.5">
      <c r="A3430" s="132">
        <v>227924</v>
      </c>
      <c r="B3430" s="134" t="s">
        <v>1152</v>
      </c>
      <c r="C3430" s="134">
        <v>41</v>
      </c>
      <c r="D3430" s="134">
        <v>38</v>
      </c>
      <c r="E3430" s="134">
        <v>39</v>
      </c>
      <c r="F3430" s="134">
        <v>38</v>
      </c>
      <c r="G3430" s="134">
        <v>57</v>
      </c>
      <c r="H3430" s="171">
        <f>IFERROR((Table5[[#This Row],[_202340]]-Table5[[#This Row],[_201940]])/Table5[[#This Row],[_201940]]*1,"")</f>
        <v>0.3902439024390244</v>
      </c>
    </row>
    <row r="3431" spans="1:8" ht="28.5">
      <c r="A3431" s="132">
        <v>227924</v>
      </c>
      <c r="B3431" s="134" t="s">
        <v>1153</v>
      </c>
      <c r="C3431" s="134">
        <v>1</v>
      </c>
      <c r="D3431" s="134">
        <v>1</v>
      </c>
      <c r="E3431" s="134">
        <v>1</v>
      </c>
      <c r="F3431" s="134">
        <v>1</v>
      </c>
      <c r="G3431" s="134">
        <v>1</v>
      </c>
      <c r="H3431" s="171">
        <f>IFERROR((Table5[[#This Row],[_202340]]-Table5[[#This Row],[_201940]])/Table5[[#This Row],[_201940]]*1,"")</f>
        <v>0</v>
      </c>
    </row>
    <row r="3432" spans="1:8" ht="28.5">
      <c r="A3432" s="132">
        <v>227924</v>
      </c>
      <c r="B3432" s="134" t="s">
        <v>1154</v>
      </c>
      <c r="C3432" s="134">
        <v>39</v>
      </c>
      <c r="D3432" s="134">
        <v>37</v>
      </c>
      <c r="E3432" s="134">
        <v>38</v>
      </c>
      <c r="F3432" s="134">
        <v>37</v>
      </c>
      <c r="G3432" s="134">
        <v>56</v>
      </c>
      <c r="H3432" s="171">
        <f>IFERROR((Table5[[#This Row],[_202340]]-Table5[[#This Row],[_201940]])/Table5[[#This Row],[_201940]]*1,"")</f>
        <v>0.4358974358974359</v>
      </c>
    </row>
    <row r="3433" spans="1:8" ht="28.5">
      <c r="A3433" s="132">
        <v>227924</v>
      </c>
      <c r="B3433" s="134" t="s">
        <v>1155</v>
      </c>
      <c r="C3433" s="134">
        <v>45</v>
      </c>
      <c r="D3433" s="134">
        <v>45</v>
      </c>
      <c r="E3433" s="134">
        <v>44</v>
      </c>
      <c r="F3433" s="134">
        <v>43</v>
      </c>
      <c r="G3433" s="134">
        <v>30</v>
      </c>
      <c r="H3433" s="171">
        <f>IFERROR((Table5[[#This Row],[_202340]]-Table5[[#This Row],[_201940]])/Table5[[#This Row],[_201940]]*1,"")</f>
        <v>-0.33333333333333331</v>
      </c>
    </row>
    <row r="3434" spans="1:8">
      <c r="A3434" s="132">
        <v>227979</v>
      </c>
      <c r="B3434" s="134" t="s">
        <v>1179</v>
      </c>
      <c r="C3434" s="134">
        <v>4057</v>
      </c>
      <c r="D3434" s="134">
        <v>4307</v>
      </c>
      <c r="E3434" s="134">
        <v>2923</v>
      </c>
      <c r="F3434" s="134">
        <v>3026</v>
      </c>
      <c r="G3434" s="134">
        <v>3718</v>
      </c>
      <c r="H3434" s="171">
        <f>IFERROR((Table5[[#This Row],[_202340]]-Table5[[#This Row],[_201940]])/Table5[[#This Row],[_201940]]*1,"")</f>
        <v>-8.3559280256347054E-2</v>
      </c>
    </row>
    <row r="3435" spans="1:8">
      <c r="A3435" s="132">
        <v>227979</v>
      </c>
      <c r="B3435" s="134" t="s">
        <v>1131</v>
      </c>
      <c r="C3435" s="134">
        <v>0</v>
      </c>
      <c r="D3435" s="134">
        <v>0</v>
      </c>
      <c r="E3435" s="134">
        <v>0</v>
      </c>
      <c r="F3435" s="134">
        <v>0</v>
      </c>
      <c r="G3435" s="134">
        <v>0</v>
      </c>
      <c r="H3435" s="171" t="str">
        <f>IFERROR((Table5[[#This Row],[_202340]]-Table5[[#This Row],[_201940]])/Table5[[#This Row],[_201940]]*1,"")</f>
        <v/>
      </c>
    </row>
    <row r="3436" spans="1:8">
      <c r="A3436" s="132">
        <v>227979</v>
      </c>
      <c r="B3436" s="134" t="s">
        <v>1132</v>
      </c>
      <c r="C3436" s="134">
        <v>4057</v>
      </c>
      <c r="D3436" s="134">
        <v>4307</v>
      </c>
      <c r="E3436" s="134">
        <v>2923</v>
      </c>
      <c r="F3436" s="134">
        <v>3026</v>
      </c>
      <c r="G3436" s="134">
        <v>3718</v>
      </c>
      <c r="H3436" s="171">
        <f>IFERROR((Table5[[#This Row],[_202340]]-Table5[[#This Row],[_201940]])/Table5[[#This Row],[_201940]]*1,"")</f>
        <v>-8.3559280256347054E-2</v>
      </c>
    </row>
    <row r="3437" spans="1:8">
      <c r="A3437" s="132">
        <v>227979</v>
      </c>
      <c r="B3437" s="134" t="s">
        <v>1133</v>
      </c>
      <c r="C3437" s="134">
        <v>115</v>
      </c>
      <c r="D3437" s="134">
        <v>105</v>
      </c>
      <c r="E3437" s="134">
        <v>100</v>
      </c>
      <c r="F3437" s="134">
        <v>70</v>
      </c>
      <c r="G3437" s="134">
        <v>76</v>
      </c>
      <c r="H3437" s="171">
        <f>IFERROR((Table5[[#This Row],[_202340]]-Table5[[#This Row],[_201940]])/Table5[[#This Row],[_201940]]*1,"")</f>
        <v>-0.33913043478260868</v>
      </c>
    </row>
    <row r="3438" spans="1:8" ht="28.5">
      <c r="A3438" s="132">
        <v>227979</v>
      </c>
      <c r="B3438" s="134" t="s">
        <v>1162</v>
      </c>
      <c r="C3438" s="134">
        <v>362</v>
      </c>
      <c r="D3438" s="134">
        <v>441</v>
      </c>
      <c r="E3438" s="134">
        <v>338</v>
      </c>
      <c r="F3438" s="134">
        <v>384</v>
      </c>
      <c r="G3438" s="134">
        <v>511</v>
      </c>
      <c r="H3438" s="171">
        <f>IFERROR((Table5[[#This Row],[_202340]]-Table5[[#This Row],[_201940]])/Table5[[#This Row],[_201940]]*1,"")</f>
        <v>0.41160220994475138</v>
      </c>
    </row>
    <row r="3439" spans="1:8" ht="28.5">
      <c r="A3439" s="132">
        <v>227979</v>
      </c>
      <c r="B3439" s="134" t="s">
        <v>1163</v>
      </c>
      <c r="C3439" s="134" t="s">
        <v>129</v>
      </c>
      <c r="D3439" s="134">
        <v>0</v>
      </c>
      <c r="E3439" s="134">
        <v>0</v>
      </c>
      <c r="F3439" s="134">
        <v>0</v>
      </c>
      <c r="G3439" s="134">
        <v>0</v>
      </c>
      <c r="H3439" s="171" t="str">
        <f>IFERROR((Table5[[#This Row],[_202340]]-Table5[[#This Row],[_201940]])/Table5[[#This Row],[_201940]]*1,"")</f>
        <v/>
      </c>
    </row>
    <row r="3440" spans="1:8">
      <c r="A3440" s="132">
        <v>227979</v>
      </c>
      <c r="B3440" s="134" t="s">
        <v>1136</v>
      </c>
      <c r="C3440" s="134">
        <v>477</v>
      </c>
      <c r="D3440" s="134">
        <v>546</v>
      </c>
      <c r="E3440" s="134">
        <v>438</v>
      </c>
      <c r="F3440" s="134">
        <v>454</v>
      </c>
      <c r="G3440" s="134">
        <v>587</v>
      </c>
      <c r="H3440" s="171">
        <f>IFERROR((Table5[[#This Row],[_202340]]-Table5[[#This Row],[_201940]])/Table5[[#This Row],[_201940]]*1,"")</f>
        <v>0.23060796645702306</v>
      </c>
    </row>
    <row r="3441" spans="1:8">
      <c r="A3441" s="132">
        <v>227979</v>
      </c>
      <c r="B3441" s="134" t="s">
        <v>1137</v>
      </c>
      <c r="C3441" s="134">
        <v>12</v>
      </c>
      <c r="D3441" s="134">
        <v>13</v>
      </c>
      <c r="E3441" s="134">
        <v>15</v>
      </c>
      <c r="F3441" s="134">
        <v>15</v>
      </c>
      <c r="G3441" s="134">
        <v>16</v>
      </c>
      <c r="H3441" s="171">
        <f>IFERROR((Table5[[#This Row],[_202340]]-Table5[[#This Row],[_201940]])/Table5[[#This Row],[_201940]]*1,"")</f>
        <v>0.33333333333333331</v>
      </c>
    </row>
    <row r="3442" spans="1:8">
      <c r="A3442" s="132">
        <v>227979</v>
      </c>
      <c r="B3442" s="134" t="s">
        <v>1138</v>
      </c>
      <c r="C3442" s="134">
        <v>117</v>
      </c>
      <c r="D3442" s="134">
        <v>112</v>
      </c>
      <c r="E3442" s="134">
        <v>105</v>
      </c>
      <c r="F3442" s="134">
        <v>73</v>
      </c>
      <c r="G3442" s="134">
        <v>76</v>
      </c>
      <c r="H3442" s="171">
        <f>IFERROR((Table5[[#This Row],[_202340]]-Table5[[#This Row],[_201940]])/Table5[[#This Row],[_201940]]*1,"")</f>
        <v>-0.3504273504273504</v>
      </c>
    </row>
    <row r="3443" spans="1:8" ht="28.5">
      <c r="A3443" s="132">
        <v>227979</v>
      </c>
      <c r="B3443" s="134" t="s">
        <v>1164</v>
      </c>
      <c r="C3443" s="134">
        <v>466</v>
      </c>
      <c r="D3443" s="134">
        <v>564</v>
      </c>
      <c r="E3443" s="134">
        <v>402</v>
      </c>
      <c r="F3443" s="134">
        <v>466</v>
      </c>
      <c r="G3443" s="134">
        <v>608</v>
      </c>
      <c r="H3443" s="171">
        <f>IFERROR((Table5[[#This Row],[_202340]]-Table5[[#This Row],[_201940]])/Table5[[#This Row],[_201940]]*1,"")</f>
        <v>0.30472103004291845</v>
      </c>
    </row>
    <row r="3444" spans="1:8" ht="28.5">
      <c r="A3444" s="132">
        <v>227979</v>
      </c>
      <c r="B3444" s="134" t="s">
        <v>1165</v>
      </c>
      <c r="C3444" s="134" t="s">
        <v>129</v>
      </c>
      <c r="D3444" s="134">
        <v>0</v>
      </c>
      <c r="E3444" s="134">
        <v>0</v>
      </c>
      <c r="F3444" s="134">
        <v>0</v>
      </c>
      <c r="G3444" s="134">
        <v>0</v>
      </c>
      <c r="H3444" s="171" t="str">
        <f>IFERROR((Table5[[#This Row],[_202340]]-Table5[[#This Row],[_201940]])/Table5[[#This Row],[_201940]]*1,"")</f>
        <v/>
      </c>
    </row>
    <row r="3445" spans="1:8">
      <c r="A3445" s="132">
        <v>227979</v>
      </c>
      <c r="B3445" s="134" t="s">
        <v>1141</v>
      </c>
      <c r="C3445" s="134">
        <v>583</v>
      </c>
      <c r="D3445" s="134">
        <v>676</v>
      </c>
      <c r="E3445" s="134">
        <v>507</v>
      </c>
      <c r="F3445" s="134">
        <v>539</v>
      </c>
      <c r="G3445" s="134">
        <v>684</v>
      </c>
      <c r="H3445" s="171">
        <f>IFERROR((Table5[[#This Row],[_202340]]-Table5[[#This Row],[_201940]])/Table5[[#This Row],[_201940]]*1,"")</f>
        <v>0.1732418524871355</v>
      </c>
    </row>
    <row r="3446" spans="1:8">
      <c r="A3446" s="132">
        <v>227979</v>
      </c>
      <c r="B3446" s="134" t="s">
        <v>1142</v>
      </c>
      <c r="C3446" s="134">
        <v>14</v>
      </c>
      <c r="D3446" s="134">
        <v>16</v>
      </c>
      <c r="E3446" s="134">
        <v>17</v>
      </c>
      <c r="F3446" s="134">
        <v>18</v>
      </c>
      <c r="G3446" s="134">
        <v>18</v>
      </c>
      <c r="H3446" s="171">
        <f>IFERROR((Table5[[#This Row],[_202340]]-Table5[[#This Row],[_201940]])/Table5[[#This Row],[_201940]]*1,"")</f>
        <v>0.2857142857142857</v>
      </c>
    </row>
    <row r="3447" spans="1:8">
      <c r="A3447" s="132">
        <v>227979</v>
      </c>
      <c r="B3447" s="134" t="s">
        <v>1143</v>
      </c>
      <c r="C3447" s="134">
        <v>125</v>
      </c>
      <c r="D3447" s="134">
        <v>114</v>
      </c>
      <c r="E3447" s="134">
        <v>105</v>
      </c>
      <c r="F3447" s="134">
        <v>70</v>
      </c>
      <c r="G3447" s="134">
        <v>82</v>
      </c>
      <c r="H3447" s="171">
        <f>IFERROR((Table5[[#This Row],[_202340]]-Table5[[#This Row],[_201940]])/Table5[[#This Row],[_201940]]*1,"")</f>
        <v>-0.34399999999999997</v>
      </c>
    </row>
    <row r="3448" spans="1:8" ht="28.5">
      <c r="A3448" s="132">
        <v>227979</v>
      </c>
      <c r="B3448" s="134" t="s">
        <v>1166</v>
      </c>
      <c r="C3448" s="134">
        <v>513</v>
      </c>
      <c r="D3448" s="134">
        <v>620</v>
      </c>
      <c r="E3448" s="134">
        <v>445</v>
      </c>
      <c r="F3448" s="134">
        <v>504</v>
      </c>
      <c r="G3448" s="134">
        <v>679</v>
      </c>
      <c r="H3448" s="171">
        <f>IFERROR((Table5[[#This Row],[_202340]]-Table5[[#This Row],[_201940]])/Table5[[#This Row],[_201940]]*1,"")</f>
        <v>0.3235867446393762</v>
      </c>
    </row>
    <row r="3449" spans="1:8" ht="28.5">
      <c r="A3449" s="132">
        <v>227979</v>
      </c>
      <c r="B3449" s="134" t="s">
        <v>1167</v>
      </c>
      <c r="C3449" s="134" t="s">
        <v>129</v>
      </c>
      <c r="D3449" s="134">
        <v>0</v>
      </c>
      <c r="E3449" s="134">
        <v>0</v>
      </c>
      <c r="F3449" s="134">
        <v>0</v>
      </c>
      <c r="G3449" s="134">
        <v>0</v>
      </c>
      <c r="H3449" s="171" t="str">
        <f>IFERROR((Table5[[#This Row],[_202340]]-Table5[[#This Row],[_201940]])/Table5[[#This Row],[_201940]]*1,"")</f>
        <v/>
      </c>
    </row>
    <row r="3450" spans="1:8">
      <c r="A3450" s="132">
        <v>227979</v>
      </c>
      <c r="B3450" s="134" t="s">
        <v>1146</v>
      </c>
      <c r="C3450" s="134">
        <v>638</v>
      </c>
      <c r="D3450" s="134">
        <v>734</v>
      </c>
      <c r="E3450" s="134">
        <v>550</v>
      </c>
      <c r="F3450" s="134">
        <v>574</v>
      </c>
      <c r="G3450" s="134">
        <v>761</v>
      </c>
      <c r="H3450" s="171">
        <f>IFERROR((Table5[[#This Row],[_202340]]-Table5[[#This Row],[_201940]])/Table5[[#This Row],[_201940]]*1,"")</f>
        <v>0.19278996865203762</v>
      </c>
    </row>
    <row r="3451" spans="1:8" ht="28.5">
      <c r="A3451" s="132">
        <v>227979</v>
      </c>
      <c r="B3451" s="134" t="s">
        <v>1147</v>
      </c>
      <c r="C3451" s="134">
        <v>0</v>
      </c>
      <c r="D3451" s="134">
        <v>48</v>
      </c>
      <c r="E3451" s="134">
        <v>38</v>
      </c>
      <c r="F3451" s="134">
        <v>24</v>
      </c>
      <c r="G3451" s="134">
        <v>35</v>
      </c>
      <c r="H3451" s="171" t="str">
        <f>IFERROR((Table5[[#This Row],[_202340]]-Table5[[#This Row],[_201940]])/Table5[[#This Row],[_201940]]*1,"")</f>
        <v/>
      </c>
    </row>
    <row r="3452" spans="1:8" ht="28.5">
      <c r="A3452" s="132">
        <v>227979</v>
      </c>
      <c r="B3452" s="134" t="s">
        <v>1148</v>
      </c>
      <c r="C3452" s="134">
        <v>2500</v>
      </c>
      <c r="D3452" s="134">
        <v>2661</v>
      </c>
      <c r="E3452" s="134">
        <v>1708</v>
      </c>
      <c r="F3452" s="134">
        <v>1688</v>
      </c>
      <c r="G3452" s="134">
        <v>2024</v>
      </c>
      <c r="H3452" s="171">
        <f>IFERROR((Table5[[#This Row],[_202340]]-Table5[[#This Row],[_201940]])/Table5[[#This Row],[_201940]]*1,"")</f>
        <v>-0.19040000000000001</v>
      </c>
    </row>
    <row r="3453" spans="1:8" ht="28.5">
      <c r="A3453" s="132">
        <v>227979</v>
      </c>
      <c r="B3453" s="134" t="s">
        <v>1149</v>
      </c>
      <c r="C3453" s="134">
        <v>919</v>
      </c>
      <c r="D3453" s="134">
        <v>864</v>
      </c>
      <c r="E3453" s="134">
        <v>627</v>
      </c>
      <c r="F3453" s="134">
        <v>740</v>
      </c>
      <c r="G3453" s="134">
        <v>898</v>
      </c>
      <c r="H3453" s="171">
        <f>IFERROR((Table5[[#This Row],[_202340]]-Table5[[#This Row],[_201940]])/Table5[[#This Row],[_201940]]*1,"")</f>
        <v>-2.2850924918389554E-2</v>
      </c>
    </row>
    <row r="3454" spans="1:8" ht="28.5">
      <c r="A3454" s="132">
        <v>227979</v>
      </c>
      <c r="B3454" s="134" t="s">
        <v>1150</v>
      </c>
      <c r="C3454" s="134">
        <v>3419</v>
      </c>
      <c r="D3454" s="134">
        <v>3573</v>
      </c>
      <c r="E3454" s="134">
        <v>2373</v>
      </c>
      <c r="F3454" s="134">
        <v>2452</v>
      </c>
      <c r="G3454" s="134">
        <v>2957</v>
      </c>
      <c r="H3454" s="171">
        <f>IFERROR((Table5[[#This Row],[_202340]]-Table5[[#This Row],[_201940]])/Table5[[#This Row],[_201940]]*1,"")</f>
        <v>-0.1351272301842644</v>
      </c>
    </row>
    <row r="3455" spans="1:8">
      <c r="A3455" s="132">
        <v>227979</v>
      </c>
      <c r="B3455" s="134" t="s">
        <v>1151</v>
      </c>
      <c r="C3455" s="134">
        <v>16</v>
      </c>
      <c r="D3455" s="134">
        <v>17</v>
      </c>
      <c r="E3455" s="134">
        <v>19</v>
      </c>
      <c r="F3455" s="134">
        <v>19</v>
      </c>
      <c r="G3455" s="134">
        <v>20</v>
      </c>
      <c r="H3455" s="171">
        <f>IFERROR((Table5[[#This Row],[_202340]]-Table5[[#This Row],[_201940]])/Table5[[#This Row],[_201940]]*1,"")</f>
        <v>0.25</v>
      </c>
    </row>
    <row r="3456" spans="1:8" ht="28.5">
      <c r="A3456" s="132">
        <v>227979</v>
      </c>
      <c r="B3456" s="134" t="s">
        <v>1152</v>
      </c>
      <c r="C3456" s="134">
        <v>62</v>
      </c>
      <c r="D3456" s="134">
        <v>63</v>
      </c>
      <c r="E3456" s="134">
        <v>60</v>
      </c>
      <c r="F3456" s="134">
        <v>57</v>
      </c>
      <c r="G3456" s="134">
        <v>55</v>
      </c>
      <c r="H3456" s="171">
        <f>IFERROR((Table5[[#This Row],[_202340]]-Table5[[#This Row],[_201940]])/Table5[[#This Row],[_201940]]*1,"")</f>
        <v>-0.11290322580645161</v>
      </c>
    </row>
    <row r="3457" spans="1:8" ht="28.5">
      <c r="A3457" s="132">
        <v>227979</v>
      </c>
      <c r="B3457" s="134" t="s">
        <v>1153</v>
      </c>
      <c r="C3457" s="134">
        <v>0</v>
      </c>
      <c r="D3457" s="134">
        <v>1</v>
      </c>
      <c r="E3457" s="134">
        <v>1</v>
      </c>
      <c r="F3457" s="134">
        <v>1</v>
      </c>
      <c r="G3457" s="134">
        <v>1</v>
      </c>
      <c r="H3457" s="171" t="str">
        <f>IFERROR((Table5[[#This Row],[_202340]]-Table5[[#This Row],[_201940]])/Table5[[#This Row],[_201940]]*1,"")</f>
        <v/>
      </c>
    </row>
    <row r="3458" spans="1:8" ht="28.5">
      <c r="A3458" s="132">
        <v>227979</v>
      </c>
      <c r="B3458" s="134" t="s">
        <v>1154</v>
      </c>
      <c r="C3458" s="134">
        <v>62</v>
      </c>
      <c r="D3458" s="134">
        <v>62</v>
      </c>
      <c r="E3458" s="134">
        <v>58</v>
      </c>
      <c r="F3458" s="134">
        <v>56</v>
      </c>
      <c r="G3458" s="134">
        <v>54</v>
      </c>
      <c r="H3458" s="171">
        <f>IFERROR((Table5[[#This Row],[_202340]]-Table5[[#This Row],[_201940]])/Table5[[#This Row],[_201940]]*1,"")</f>
        <v>-0.12903225806451613</v>
      </c>
    </row>
    <row r="3459" spans="1:8" ht="28.5">
      <c r="A3459" s="132">
        <v>227979</v>
      </c>
      <c r="B3459" s="134" t="s">
        <v>1155</v>
      </c>
      <c r="C3459" s="134">
        <v>23</v>
      </c>
      <c r="D3459" s="134">
        <v>20</v>
      </c>
      <c r="E3459" s="134">
        <v>21</v>
      </c>
      <c r="F3459" s="134">
        <v>24</v>
      </c>
      <c r="G3459" s="134">
        <v>24</v>
      </c>
      <c r="H3459" s="171">
        <f>IFERROR((Table5[[#This Row],[_202340]]-Table5[[#This Row],[_201940]])/Table5[[#This Row],[_201940]]*1,"")</f>
        <v>4.3478260869565216E-2</v>
      </c>
    </row>
    <row r="3460" spans="1:8">
      <c r="A3460" s="132">
        <v>228608</v>
      </c>
      <c r="B3460" s="134" t="s">
        <v>1179</v>
      </c>
      <c r="C3460" s="134">
        <v>436</v>
      </c>
      <c r="D3460" s="134">
        <v>905</v>
      </c>
      <c r="E3460" s="134">
        <v>462</v>
      </c>
      <c r="F3460" s="134">
        <v>469</v>
      </c>
      <c r="G3460" s="134">
        <v>452</v>
      </c>
      <c r="H3460" s="171">
        <f>IFERROR((Table5[[#This Row],[_202340]]-Table5[[#This Row],[_201940]])/Table5[[#This Row],[_201940]]*1,"")</f>
        <v>3.669724770642202E-2</v>
      </c>
    </row>
    <row r="3461" spans="1:8">
      <c r="A3461" s="132">
        <v>228608</v>
      </c>
      <c r="B3461" s="134" t="s">
        <v>1131</v>
      </c>
      <c r="C3461" s="134">
        <v>0</v>
      </c>
      <c r="D3461" s="134">
        <v>0</v>
      </c>
      <c r="E3461" s="134">
        <v>0</v>
      </c>
      <c r="F3461" s="134">
        <v>0</v>
      </c>
      <c r="G3461" s="134">
        <v>0</v>
      </c>
      <c r="H3461" s="171" t="str">
        <f>IFERROR((Table5[[#This Row],[_202340]]-Table5[[#This Row],[_201940]])/Table5[[#This Row],[_201940]]*1,"")</f>
        <v/>
      </c>
    </row>
    <row r="3462" spans="1:8">
      <c r="A3462" s="132">
        <v>228608</v>
      </c>
      <c r="B3462" s="134" t="s">
        <v>1132</v>
      </c>
      <c r="C3462" s="134">
        <v>436</v>
      </c>
      <c r="D3462" s="134">
        <v>905</v>
      </c>
      <c r="E3462" s="134">
        <v>462</v>
      </c>
      <c r="F3462" s="134">
        <v>469</v>
      </c>
      <c r="G3462" s="134">
        <v>452</v>
      </c>
      <c r="H3462" s="171">
        <f>IFERROR((Table5[[#This Row],[_202340]]-Table5[[#This Row],[_201940]])/Table5[[#This Row],[_201940]]*1,"")</f>
        <v>3.669724770642202E-2</v>
      </c>
    </row>
    <row r="3463" spans="1:8">
      <c r="A3463" s="132">
        <v>228608</v>
      </c>
      <c r="B3463" s="134" t="s">
        <v>1133</v>
      </c>
      <c r="C3463" s="134">
        <v>18</v>
      </c>
      <c r="D3463" s="134">
        <v>11</v>
      </c>
      <c r="E3463" s="134">
        <v>17</v>
      </c>
      <c r="F3463" s="134">
        <v>18</v>
      </c>
      <c r="G3463" s="134">
        <v>18</v>
      </c>
      <c r="H3463" s="171">
        <f>IFERROR((Table5[[#This Row],[_202340]]-Table5[[#This Row],[_201940]])/Table5[[#This Row],[_201940]]*1,"")</f>
        <v>0</v>
      </c>
    </row>
    <row r="3464" spans="1:8" ht="28.5">
      <c r="A3464" s="132">
        <v>228608</v>
      </c>
      <c r="B3464" s="134" t="s">
        <v>1162</v>
      </c>
      <c r="C3464" s="134">
        <v>35</v>
      </c>
      <c r="D3464" s="134">
        <v>47</v>
      </c>
      <c r="E3464" s="134">
        <v>60</v>
      </c>
      <c r="F3464" s="134">
        <v>54</v>
      </c>
      <c r="G3464" s="134">
        <v>61</v>
      </c>
      <c r="H3464" s="171">
        <f>IFERROR((Table5[[#This Row],[_202340]]-Table5[[#This Row],[_201940]])/Table5[[#This Row],[_201940]]*1,"")</f>
        <v>0.74285714285714288</v>
      </c>
    </row>
    <row r="3465" spans="1:8" ht="28.5">
      <c r="A3465" s="132">
        <v>228608</v>
      </c>
      <c r="B3465" s="134" t="s">
        <v>1163</v>
      </c>
      <c r="C3465" s="134" t="s">
        <v>129</v>
      </c>
      <c r="D3465" s="134" t="s">
        <v>129</v>
      </c>
      <c r="E3465" s="134" t="s">
        <v>129</v>
      </c>
      <c r="F3465" s="134" t="s">
        <v>129</v>
      </c>
      <c r="G3465" s="134" t="s">
        <v>129</v>
      </c>
      <c r="H3465" s="171" t="str">
        <f>IFERROR((Table5[[#This Row],[_202340]]-Table5[[#This Row],[_201940]])/Table5[[#This Row],[_201940]]*1,"")</f>
        <v/>
      </c>
    </row>
    <row r="3466" spans="1:8">
      <c r="A3466" s="132">
        <v>228608</v>
      </c>
      <c r="B3466" s="134" t="s">
        <v>1136</v>
      </c>
      <c r="C3466" s="134">
        <v>53</v>
      </c>
      <c r="D3466" s="134">
        <v>58</v>
      </c>
      <c r="E3466" s="134">
        <v>77</v>
      </c>
      <c r="F3466" s="134">
        <v>72</v>
      </c>
      <c r="G3466" s="134">
        <v>79</v>
      </c>
      <c r="H3466" s="171">
        <f>IFERROR((Table5[[#This Row],[_202340]]-Table5[[#This Row],[_201940]])/Table5[[#This Row],[_201940]]*1,"")</f>
        <v>0.49056603773584906</v>
      </c>
    </row>
    <row r="3467" spans="1:8">
      <c r="A3467" s="132">
        <v>228608</v>
      </c>
      <c r="B3467" s="134" t="s">
        <v>1137</v>
      </c>
      <c r="C3467" s="134">
        <v>12</v>
      </c>
      <c r="D3467" s="134">
        <v>6</v>
      </c>
      <c r="E3467" s="134">
        <v>17</v>
      </c>
      <c r="F3467" s="134">
        <v>15</v>
      </c>
      <c r="G3467" s="134">
        <v>17</v>
      </c>
      <c r="H3467" s="171">
        <f>IFERROR((Table5[[#This Row],[_202340]]-Table5[[#This Row],[_201940]])/Table5[[#This Row],[_201940]]*1,"")</f>
        <v>0.41666666666666669</v>
      </c>
    </row>
    <row r="3468" spans="1:8">
      <c r="A3468" s="132">
        <v>228608</v>
      </c>
      <c r="B3468" s="134" t="s">
        <v>1138</v>
      </c>
      <c r="C3468" s="134">
        <v>15</v>
      </c>
      <c r="D3468" s="134">
        <v>14</v>
      </c>
      <c r="E3468" s="134">
        <v>18</v>
      </c>
      <c r="F3468" s="134">
        <v>18</v>
      </c>
      <c r="G3468" s="134">
        <v>17</v>
      </c>
      <c r="H3468" s="171">
        <f>IFERROR((Table5[[#This Row],[_202340]]-Table5[[#This Row],[_201940]])/Table5[[#This Row],[_201940]]*1,"")</f>
        <v>0.13333333333333333</v>
      </c>
    </row>
    <row r="3469" spans="1:8" ht="28.5">
      <c r="A3469" s="132">
        <v>228608</v>
      </c>
      <c r="B3469" s="134" t="s">
        <v>1164</v>
      </c>
      <c r="C3469" s="134">
        <v>47</v>
      </c>
      <c r="D3469" s="134">
        <v>52</v>
      </c>
      <c r="E3469" s="134">
        <v>67</v>
      </c>
      <c r="F3469" s="134">
        <v>65</v>
      </c>
      <c r="G3469" s="134">
        <v>69</v>
      </c>
      <c r="H3469" s="171">
        <f>IFERROR((Table5[[#This Row],[_202340]]-Table5[[#This Row],[_201940]])/Table5[[#This Row],[_201940]]*1,"")</f>
        <v>0.46808510638297873</v>
      </c>
    </row>
    <row r="3470" spans="1:8" ht="28.5">
      <c r="A3470" s="132">
        <v>228608</v>
      </c>
      <c r="B3470" s="134" t="s">
        <v>1165</v>
      </c>
      <c r="C3470" s="134" t="s">
        <v>129</v>
      </c>
      <c r="D3470" s="134" t="s">
        <v>129</v>
      </c>
      <c r="E3470" s="134" t="s">
        <v>129</v>
      </c>
      <c r="F3470" s="134" t="s">
        <v>129</v>
      </c>
      <c r="G3470" s="134" t="s">
        <v>129</v>
      </c>
      <c r="H3470" s="171" t="str">
        <f>IFERROR((Table5[[#This Row],[_202340]]-Table5[[#This Row],[_201940]])/Table5[[#This Row],[_201940]]*1,"")</f>
        <v/>
      </c>
    </row>
    <row r="3471" spans="1:8">
      <c r="A3471" s="132">
        <v>228608</v>
      </c>
      <c r="B3471" s="134" t="s">
        <v>1141</v>
      </c>
      <c r="C3471" s="134">
        <v>62</v>
      </c>
      <c r="D3471" s="134">
        <v>66</v>
      </c>
      <c r="E3471" s="134">
        <v>85</v>
      </c>
      <c r="F3471" s="134">
        <v>83</v>
      </c>
      <c r="G3471" s="134">
        <v>86</v>
      </c>
      <c r="H3471" s="171">
        <f>IFERROR((Table5[[#This Row],[_202340]]-Table5[[#This Row],[_201940]])/Table5[[#This Row],[_201940]]*1,"")</f>
        <v>0.38709677419354838</v>
      </c>
    </row>
    <row r="3472" spans="1:8">
      <c r="A3472" s="132">
        <v>228608</v>
      </c>
      <c r="B3472" s="134" t="s">
        <v>1142</v>
      </c>
      <c r="C3472" s="134">
        <v>14</v>
      </c>
      <c r="D3472" s="134">
        <v>7</v>
      </c>
      <c r="E3472" s="134">
        <v>18</v>
      </c>
      <c r="F3472" s="134">
        <v>18</v>
      </c>
      <c r="G3472" s="134">
        <v>19</v>
      </c>
      <c r="H3472" s="171">
        <f>IFERROR((Table5[[#This Row],[_202340]]-Table5[[#This Row],[_201940]])/Table5[[#This Row],[_201940]]*1,"")</f>
        <v>0.35714285714285715</v>
      </c>
    </row>
    <row r="3473" spans="1:8">
      <c r="A3473" s="132">
        <v>228608</v>
      </c>
      <c r="B3473" s="134" t="s">
        <v>1143</v>
      </c>
      <c r="C3473" s="134">
        <v>15</v>
      </c>
      <c r="D3473" s="134">
        <v>13</v>
      </c>
      <c r="E3473" s="134">
        <v>18</v>
      </c>
      <c r="F3473" s="134">
        <v>14</v>
      </c>
      <c r="G3473" s="134">
        <v>19</v>
      </c>
      <c r="H3473" s="171">
        <f>IFERROR((Table5[[#This Row],[_202340]]-Table5[[#This Row],[_201940]])/Table5[[#This Row],[_201940]]*1,"")</f>
        <v>0.26666666666666666</v>
      </c>
    </row>
    <row r="3474" spans="1:8" ht="28.5">
      <c r="A3474" s="132">
        <v>228608</v>
      </c>
      <c r="B3474" s="134" t="s">
        <v>1166</v>
      </c>
      <c r="C3474" s="134">
        <v>48</v>
      </c>
      <c r="D3474" s="134">
        <v>56</v>
      </c>
      <c r="E3474" s="134">
        <v>72</v>
      </c>
      <c r="F3474" s="134">
        <v>75</v>
      </c>
      <c r="G3474" s="134">
        <v>73</v>
      </c>
      <c r="H3474" s="171">
        <f>IFERROR((Table5[[#This Row],[_202340]]-Table5[[#This Row],[_201940]])/Table5[[#This Row],[_201940]]*1,"")</f>
        <v>0.52083333333333337</v>
      </c>
    </row>
    <row r="3475" spans="1:8" ht="28.5">
      <c r="A3475" s="132">
        <v>228608</v>
      </c>
      <c r="B3475" s="134" t="s">
        <v>1167</v>
      </c>
      <c r="C3475" s="134" t="s">
        <v>129</v>
      </c>
      <c r="D3475" s="134" t="s">
        <v>129</v>
      </c>
      <c r="E3475" s="134" t="s">
        <v>129</v>
      </c>
      <c r="F3475" s="134" t="s">
        <v>129</v>
      </c>
      <c r="G3475" s="134" t="s">
        <v>129</v>
      </c>
      <c r="H3475" s="171" t="str">
        <f>IFERROR((Table5[[#This Row],[_202340]]-Table5[[#This Row],[_201940]])/Table5[[#This Row],[_201940]]*1,"")</f>
        <v/>
      </c>
    </row>
    <row r="3476" spans="1:8">
      <c r="A3476" s="132">
        <v>228608</v>
      </c>
      <c r="B3476" s="134" t="s">
        <v>1146</v>
      </c>
      <c r="C3476" s="134">
        <v>63</v>
      </c>
      <c r="D3476" s="134">
        <v>69</v>
      </c>
      <c r="E3476" s="134">
        <v>90</v>
      </c>
      <c r="F3476" s="134">
        <v>89</v>
      </c>
      <c r="G3476" s="134">
        <v>92</v>
      </c>
      <c r="H3476" s="171">
        <f>IFERROR((Table5[[#This Row],[_202340]]-Table5[[#This Row],[_201940]])/Table5[[#This Row],[_201940]]*1,"")</f>
        <v>0.46031746031746029</v>
      </c>
    </row>
    <row r="3477" spans="1:8" ht="28.5">
      <c r="A3477" s="132">
        <v>228608</v>
      </c>
      <c r="B3477" s="134" t="s">
        <v>1147</v>
      </c>
      <c r="C3477" s="134">
        <v>3</v>
      </c>
      <c r="D3477" s="134">
        <v>4</v>
      </c>
      <c r="E3477" s="134">
        <v>7</v>
      </c>
      <c r="F3477" s="134">
        <v>3</v>
      </c>
      <c r="G3477" s="134">
        <v>3</v>
      </c>
      <c r="H3477" s="171">
        <f>IFERROR((Table5[[#This Row],[_202340]]-Table5[[#This Row],[_201940]])/Table5[[#This Row],[_201940]]*1,"")</f>
        <v>0</v>
      </c>
    </row>
    <row r="3478" spans="1:8" ht="28.5">
      <c r="A3478" s="132">
        <v>228608</v>
      </c>
      <c r="B3478" s="134" t="s">
        <v>1148</v>
      </c>
      <c r="C3478" s="134">
        <v>211</v>
      </c>
      <c r="D3478" s="134">
        <v>192</v>
      </c>
      <c r="E3478" s="134">
        <v>201</v>
      </c>
      <c r="F3478" s="134">
        <v>210</v>
      </c>
      <c r="G3478" s="134">
        <v>212</v>
      </c>
      <c r="H3478" s="171">
        <f>IFERROR((Table5[[#This Row],[_202340]]-Table5[[#This Row],[_201940]])/Table5[[#This Row],[_201940]]*1,"")</f>
        <v>4.7393364928909956E-3</v>
      </c>
    </row>
    <row r="3479" spans="1:8" ht="28.5">
      <c r="A3479" s="132">
        <v>228608</v>
      </c>
      <c r="B3479" s="134" t="s">
        <v>1149</v>
      </c>
      <c r="C3479" s="134">
        <v>159</v>
      </c>
      <c r="D3479" s="134">
        <v>640</v>
      </c>
      <c r="E3479" s="134">
        <v>164</v>
      </c>
      <c r="F3479" s="134">
        <v>167</v>
      </c>
      <c r="G3479" s="134">
        <v>145</v>
      </c>
      <c r="H3479" s="171">
        <f>IFERROR((Table5[[#This Row],[_202340]]-Table5[[#This Row],[_201940]])/Table5[[#This Row],[_201940]]*1,"")</f>
        <v>-8.8050314465408799E-2</v>
      </c>
    </row>
    <row r="3480" spans="1:8" ht="28.5">
      <c r="A3480" s="132">
        <v>228608</v>
      </c>
      <c r="B3480" s="134" t="s">
        <v>1150</v>
      </c>
      <c r="C3480" s="134">
        <v>373</v>
      </c>
      <c r="D3480" s="134">
        <v>836</v>
      </c>
      <c r="E3480" s="134">
        <v>372</v>
      </c>
      <c r="F3480" s="134">
        <v>380</v>
      </c>
      <c r="G3480" s="134">
        <v>360</v>
      </c>
      <c r="H3480" s="171">
        <f>IFERROR((Table5[[#This Row],[_202340]]-Table5[[#This Row],[_201940]])/Table5[[#This Row],[_201940]]*1,"")</f>
        <v>-3.4852546916890083E-2</v>
      </c>
    </row>
    <row r="3481" spans="1:8">
      <c r="A3481" s="132">
        <v>228608</v>
      </c>
      <c r="B3481" s="134" t="s">
        <v>1151</v>
      </c>
      <c r="C3481" s="134">
        <v>14</v>
      </c>
      <c r="D3481" s="134">
        <v>8</v>
      </c>
      <c r="E3481" s="134">
        <v>19</v>
      </c>
      <c r="F3481" s="134">
        <v>19</v>
      </c>
      <c r="G3481" s="134">
        <v>20</v>
      </c>
      <c r="H3481" s="171">
        <f>IFERROR((Table5[[#This Row],[_202340]]-Table5[[#This Row],[_201940]])/Table5[[#This Row],[_201940]]*1,"")</f>
        <v>0.42857142857142855</v>
      </c>
    </row>
    <row r="3482" spans="1:8" ht="28.5">
      <c r="A3482" s="132">
        <v>228608</v>
      </c>
      <c r="B3482" s="134" t="s">
        <v>1152</v>
      </c>
      <c r="C3482" s="134">
        <v>49</v>
      </c>
      <c r="D3482" s="134">
        <v>22</v>
      </c>
      <c r="E3482" s="134">
        <v>45</v>
      </c>
      <c r="F3482" s="134">
        <v>45</v>
      </c>
      <c r="G3482" s="134">
        <v>48</v>
      </c>
      <c r="H3482" s="171">
        <f>IFERROR((Table5[[#This Row],[_202340]]-Table5[[#This Row],[_201940]])/Table5[[#This Row],[_201940]]*1,"")</f>
        <v>-2.0408163265306121E-2</v>
      </c>
    </row>
    <row r="3483" spans="1:8" ht="28.5">
      <c r="A3483" s="132">
        <v>228608</v>
      </c>
      <c r="B3483" s="134" t="s">
        <v>1153</v>
      </c>
      <c r="C3483" s="134">
        <v>1</v>
      </c>
      <c r="D3483" s="134">
        <v>0</v>
      </c>
      <c r="E3483" s="134">
        <v>2</v>
      </c>
      <c r="F3483" s="134">
        <v>1</v>
      </c>
      <c r="G3483" s="134">
        <v>1</v>
      </c>
      <c r="H3483" s="171">
        <f>IFERROR((Table5[[#This Row],[_202340]]-Table5[[#This Row],[_201940]])/Table5[[#This Row],[_201940]]*1,"")</f>
        <v>0</v>
      </c>
    </row>
    <row r="3484" spans="1:8" ht="28.5">
      <c r="A3484" s="132">
        <v>228608</v>
      </c>
      <c r="B3484" s="134" t="s">
        <v>1154</v>
      </c>
      <c r="C3484" s="134">
        <v>48</v>
      </c>
      <c r="D3484" s="134">
        <v>21</v>
      </c>
      <c r="E3484" s="134">
        <v>44</v>
      </c>
      <c r="F3484" s="134">
        <v>45</v>
      </c>
      <c r="G3484" s="134">
        <v>47</v>
      </c>
      <c r="H3484" s="171">
        <f>IFERROR((Table5[[#This Row],[_202340]]-Table5[[#This Row],[_201940]])/Table5[[#This Row],[_201940]]*1,"")</f>
        <v>-2.0833333333333332E-2</v>
      </c>
    </row>
    <row r="3485" spans="1:8" ht="28.5">
      <c r="A3485" s="132">
        <v>228608</v>
      </c>
      <c r="B3485" s="134" t="s">
        <v>1155</v>
      </c>
      <c r="C3485" s="134">
        <v>36</v>
      </c>
      <c r="D3485" s="134">
        <v>71</v>
      </c>
      <c r="E3485" s="134">
        <v>35</v>
      </c>
      <c r="F3485" s="134">
        <v>36</v>
      </c>
      <c r="G3485" s="134">
        <v>32</v>
      </c>
      <c r="H3485" s="171">
        <f>IFERROR((Table5[[#This Row],[_202340]]-Table5[[#This Row],[_201940]])/Table5[[#This Row],[_201940]]*1,"")</f>
        <v>-0.1111111111111111</v>
      </c>
    </row>
    <row r="3486" spans="1:8">
      <c r="A3486" s="132">
        <v>232414</v>
      </c>
      <c r="B3486" s="134" t="s">
        <v>1179</v>
      </c>
      <c r="C3486" s="134">
        <v>1461</v>
      </c>
      <c r="D3486" s="134">
        <v>1479</v>
      </c>
      <c r="E3486" s="134">
        <v>1250</v>
      </c>
      <c r="F3486" s="134">
        <v>1291</v>
      </c>
      <c r="G3486" s="134">
        <v>1088</v>
      </c>
      <c r="H3486" s="171">
        <f>IFERROR((Table5[[#This Row],[_202340]]-Table5[[#This Row],[_201940]])/Table5[[#This Row],[_201940]]*1,"")</f>
        <v>-0.25530458590006844</v>
      </c>
    </row>
    <row r="3487" spans="1:8">
      <c r="A3487" s="132">
        <v>232414</v>
      </c>
      <c r="B3487" s="134" t="s">
        <v>1131</v>
      </c>
      <c r="C3487" s="134">
        <v>0</v>
      </c>
      <c r="D3487" s="134">
        <v>0</v>
      </c>
      <c r="E3487" s="134">
        <v>0</v>
      </c>
      <c r="F3487" s="134">
        <v>0</v>
      </c>
      <c r="G3487" s="134">
        <v>0</v>
      </c>
      <c r="H3487" s="171" t="str">
        <f>IFERROR((Table5[[#This Row],[_202340]]-Table5[[#This Row],[_201940]])/Table5[[#This Row],[_201940]]*1,"")</f>
        <v/>
      </c>
    </row>
    <row r="3488" spans="1:8">
      <c r="A3488" s="132">
        <v>232414</v>
      </c>
      <c r="B3488" s="134" t="s">
        <v>1132</v>
      </c>
      <c r="C3488" s="134">
        <v>1461</v>
      </c>
      <c r="D3488" s="134">
        <v>1479</v>
      </c>
      <c r="E3488" s="134">
        <v>1250</v>
      </c>
      <c r="F3488" s="134">
        <v>1291</v>
      </c>
      <c r="G3488" s="134">
        <v>1088</v>
      </c>
      <c r="H3488" s="171">
        <f>IFERROR((Table5[[#This Row],[_202340]]-Table5[[#This Row],[_201940]])/Table5[[#This Row],[_201940]]*1,"")</f>
        <v>-0.25530458590006844</v>
      </c>
    </row>
    <row r="3489" spans="1:8">
      <c r="A3489" s="132">
        <v>232414</v>
      </c>
      <c r="B3489" s="134" t="s">
        <v>1133</v>
      </c>
      <c r="C3489" s="134">
        <v>92</v>
      </c>
      <c r="D3489" s="134">
        <v>82</v>
      </c>
      <c r="E3489" s="134">
        <v>57</v>
      </c>
      <c r="F3489" s="134">
        <v>84</v>
      </c>
      <c r="G3489" s="134">
        <v>63</v>
      </c>
      <c r="H3489" s="171">
        <f>IFERROR((Table5[[#This Row],[_202340]]-Table5[[#This Row],[_201940]])/Table5[[#This Row],[_201940]]*1,"")</f>
        <v>-0.31521739130434784</v>
      </c>
    </row>
    <row r="3490" spans="1:8" ht="28.5">
      <c r="A3490" s="132">
        <v>232414</v>
      </c>
      <c r="B3490" s="134" t="s">
        <v>1162</v>
      </c>
      <c r="C3490" s="134">
        <v>74</v>
      </c>
      <c r="D3490" s="134">
        <v>76</v>
      </c>
      <c r="E3490" s="134">
        <v>71</v>
      </c>
      <c r="F3490" s="134">
        <v>85</v>
      </c>
      <c r="G3490" s="134">
        <v>71</v>
      </c>
      <c r="H3490" s="171">
        <f>IFERROR((Table5[[#This Row],[_202340]]-Table5[[#This Row],[_201940]])/Table5[[#This Row],[_201940]]*1,"")</f>
        <v>-4.0540540540540543E-2</v>
      </c>
    </row>
    <row r="3491" spans="1:8" ht="28.5">
      <c r="A3491" s="132">
        <v>232414</v>
      </c>
      <c r="B3491" s="134" t="s">
        <v>1163</v>
      </c>
      <c r="C3491" s="134" t="s">
        <v>129</v>
      </c>
      <c r="D3491" s="134" t="s">
        <v>129</v>
      </c>
      <c r="E3491" s="134" t="s">
        <v>129</v>
      </c>
      <c r="F3491" s="134" t="s">
        <v>129</v>
      </c>
      <c r="G3491" s="134" t="s">
        <v>129</v>
      </c>
      <c r="H3491" s="171" t="str">
        <f>IFERROR((Table5[[#This Row],[_202340]]-Table5[[#This Row],[_201940]])/Table5[[#This Row],[_201940]]*1,"")</f>
        <v/>
      </c>
    </row>
    <row r="3492" spans="1:8">
      <c r="A3492" s="132">
        <v>232414</v>
      </c>
      <c r="B3492" s="134" t="s">
        <v>1136</v>
      </c>
      <c r="C3492" s="134">
        <v>166</v>
      </c>
      <c r="D3492" s="134">
        <v>158</v>
      </c>
      <c r="E3492" s="134">
        <v>128</v>
      </c>
      <c r="F3492" s="134">
        <v>169</v>
      </c>
      <c r="G3492" s="134">
        <v>134</v>
      </c>
      <c r="H3492" s="171">
        <f>IFERROR((Table5[[#This Row],[_202340]]-Table5[[#This Row],[_201940]])/Table5[[#This Row],[_201940]]*1,"")</f>
        <v>-0.19277108433734941</v>
      </c>
    </row>
    <row r="3493" spans="1:8">
      <c r="A3493" s="132">
        <v>232414</v>
      </c>
      <c r="B3493" s="134" t="s">
        <v>1137</v>
      </c>
      <c r="C3493" s="134">
        <v>11</v>
      </c>
      <c r="D3493" s="134">
        <v>11</v>
      </c>
      <c r="E3493" s="134">
        <v>10</v>
      </c>
      <c r="F3493" s="134">
        <v>13</v>
      </c>
      <c r="G3493" s="134">
        <v>12</v>
      </c>
      <c r="H3493" s="171">
        <f>IFERROR((Table5[[#This Row],[_202340]]-Table5[[#This Row],[_201940]])/Table5[[#This Row],[_201940]]*1,"")</f>
        <v>9.0909090909090912E-2</v>
      </c>
    </row>
    <row r="3494" spans="1:8">
      <c r="A3494" s="132">
        <v>232414</v>
      </c>
      <c r="B3494" s="134" t="s">
        <v>1138</v>
      </c>
      <c r="C3494" s="134">
        <v>108</v>
      </c>
      <c r="D3494" s="134">
        <v>94</v>
      </c>
      <c r="E3494" s="134">
        <v>65</v>
      </c>
      <c r="F3494" s="134">
        <v>89</v>
      </c>
      <c r="G3494" s="134">
        <v>68</v>
      </c>
      <c r="H3494" s="171">
        <f>IFERROR((Table5[[#This Row],[_202340]]-Table5[[#This Row],[_201940]])/Table5[[#This Row],[_201940]]*1,"")</f>
        <v>-0.37037037037037035</v>
      </c>
    </row>
    <row r="3495" spans="1:8" ht="28.5">
      <c r="A3495" s="132">
        <v>232414</v>
      </c>
      <c r="B3495" s="134" t="s">
        <v>1164</v>
      </c>
      <c r="C3495" s="134">
        <v>96</v>
      </c>
      <c r="D3495" s="134">
        <v>97</v>
      </c>
      <c r="E3495" s="134">
        <v>96</v>
      </c>
      <c r="F3495" s="134">
        <v>107</v>
      </c>
      <c r="G3495" s="134">
        <v>104</v>
      </c>
      <c r="H3495" s="171">
        <f>IFERROR((Table5[[#This Row],[_202340]]-Table5[[#This Row],[_201940]])/Table5[[#This Row],[_201940]]*1,"")</f>
        <v>8.3333333333333329E-2</v>
      </c>
    </row>
    <row r="3496" spans="1:8" ht="28.5">
      <c r="A3496" s="132">
        <v>232414</v>
      </c>
      <c r="B3496" s="134" t="s">
        <v>1165</v>
      </c>
      <c r="C3496" s="134" t="s">
        <v>129</v>
      </c>
      <c r="D3496" s="134" t="s">
        <v>129</v>
      </c>
      <c r="E3496" s="134" t="s">
        <v>129</v>
      </c>
      <c r="F3496" s="134" t="s">
        <v>129</v>
      </c>
      <c r="G3496" s="134" t="s">
        <v>129</v>
      </c>
      <c r="H3496" s="171" t="str">
        <f>IFERROR((Table5[[#This Row],[_202340]]-Table5[[#This Row],[_201940]])/Table5[[#This Row],[_201940]]*1,"")</f>
        <v/>
      </c>
    </row>
    <row r="3497" spans="1:8">
      <c r="A3497" s="132">
        <v>232414</v>
      </c>
      <c r="B3497" s="134" t="s">
        <v>1141</v>
      </c>
      <c r="C3497" s="134">
        <v>204</v>
      </c>
      <c r="D3497" s="134">
        <v>191</v>
      </c>
      <c r="E3497" s="134">
        <v>161</v>
      </c>
      <c r="F3497" s="134">
        <v>196</v>
      </c>
      <c r="G3497" s="134">
        <v>172</v>
      </c>
      <c r="H3497" s="171">
        <f>IFERROR((Table5[[#This Row],[_202340]]-Table5[[#This Row],[_201940]])/Table5[[#This Row],[_201940]]*1,"")</f>
        <v>-0.15686274509803921</v>
      </c>
    </row>
    <row r="3498" spans="1:8">
      <c r="A3498" s="132">
        <v>232414</v>
      </c>
      <c r="B3498" s="134" t="s">
        <v>1142</v>
      </c>
      <c r="C3498" s="134">
        <v>14</v>
      </c>
      <c r="D3498" s="134">
        <v>13</v>
      </c>
      <c r="E3498" s="134">
        <v>13</v>
      </c>
      <c r="F3498" s="134">
        <v>15</v>
      </c>
      <c r="G3498" s="134">
        <v>16</v>
      </c>
      <c r="H3498" s="171">
        <f>IFERROR((Table5[[#This Row],[_202340]]-Table5[[#This Row],[_201940]])/Table5[[#This Row],[_201940]]*1,"")</f>
        <v>0.14285714285714285</v>
      </c>
    </row>
    <row r="3499" spans="1:8">
      <c r="A3499" s="132">
        <v>232414</v>
      </c>
      <c r="B3499" s="134" t="s">
        <v>1143</v>
      </c>
      <c r="C3499" s="134">
        <v>115</v>
      </c>
      <c r="D3499" s="134">
        <v>99</v>
      </c>
      <c r="E3499" s="134">
        <v>66</v>
      </c>
      <c r="F3499" s="134">
        <v>90</v>
      </c>
      <c r="G3499" s="134">
        <v>71</v>
      </c>
      <c r="H3499" s="171">
        <f>IFERROR((Table5[[#This Row],[_202340]]-Table5[[#This Row],[_201940]])/Table5[[#This Row],[_201940]]*1,"")</f>
        <v>-0.38260869565217392</v>
      </c>
    </row>
    <row r="3500" spans="1:8" ht="28.5">
      <c r="A3500" s="132">
        <v>232414</v>
      </c>
      <c r="B3500" s="134" t="s">
        <v>1166</v>
      </c>
      <c r="C3500" s="134">
        <v>103</v>
      </c>
      <c r="D3500" s="134">
        <v>108</v>
      </c>
      <c r="E3500" s="134">
        <v>101</v>
      </c>
      <c r="F3500" s="134">
        <v>119</v>
      </c>
      <c r="G3500" s="134">
        <v>106</v>
      </c>
      <c r="H3500" s="171">
        <f>IFERROR((Table5[[#This Row],[_202340]]-Table5[[#This Row],[_201940]])/Table5[[#This Row],[_201940]]*1,"")</f>
        <v>2.9126213592233011E-2</v>
      </c>
    </row>
    <row r="3501" spans="1:8" ht="28.5">
      <c r="A3501" s="132">
        <v>232414</v>
      </c>
      <c r="B3501" s="134" t="s">
        <v>1167</v>
      </c>
      <c r="C3501" s="134" t="s">
        <v>129</v>
      </c>
      <c r="D3501" s="134" t="s">
        <v>129</v>
      </c>
      <c r="E3501" s="134" t="s">
        <v>129</v>
      </c>
      <c r="F3501" s="134" t="s">
        <v>129</v>
      </c>
      <c r="G3501" s="134" t="s">
        <v>129</v>
      </c>
      <c r="H3501" s="171" t="str">
        <f>IFERROR((Table5[[#This Row],[_202340]]-Table5[[#This Row],[_201940]])/Table5[[#This Row],[_201940]]*1,"")</f>
        <v/>
      </c>
    </row>
    <row r="3502" spans="1:8">
      <c r="A3502" s="132">
        <v>232414</v>
      </c>
      <c r="B3502" s="134" t="s">
        <v>1146</v>
      </c>
      <c r="C3502" s="134">
        <v>218</v>
      </c>
      <c r="D3502" s="134">
        <v>207</v>
      </c>
      <c r="E3502" s="134">
        <v>167</v>
      </c>
      <c r="F3502" s="134">
        <v>209</v>
      </c>
      <c r="G3502" s="134">
        <v>177</v>
      </c>
      <c r="H3502" s="171">
        <f>IFERROR((Table5[[#This Row],[_202340]]-Table5[[#This Row],[_201940]])/Table5[[#This Row],[_201940]]*1,"")</f>
        <v>-0.18807339449541285</v>
      </c>
    </row>
    <row r="3503" spans="1:8" ht="28.5">
      <c r="A3503" s="132">
        <v>232414</v>
      </c>
      <c r="B3503" s="134" t="s">
        <v>1147</v>
      </c>
      <c r="C3503" s="134">
        <v>20</v>
      </c>
      <c r="D3503" s="134">
        <v>14</v>
      </c>
      <c r="E3503" s="134">
        <v>11</v>
      </c>
      <c r="F3503" s="134">
        <v>6</v>
      </c>
      <c r="G3503" s="134">
        <v>13</v>
      </c>
      <c r="H3503" s="171">
        <f>IFERROR((Table5[[#This Row],[_202340]]-Table5[[#This Row],[_201940]])/Table5[[#This Row],[_201940]]*1,"")</f>
        <v>-0.35</v>
      </c>
    </row>
    <row r="3504" spans="1:8" ht="28.5">
      <c r="A3504" s="132">
        <v>232414</v>
      </c>
      <c r="B3504" s="134" t="s">
        <v>1148</v>
      </c>
      <c r="C3504" s="134">
        <v>283</v>
      </c>
      <c r="D3504" s="134">
        <v>237</v>
      </c>
      <c r="E3504" s="134">
        <v>214</v>
      </c>
      <c r="F3504" s="134">
        <v>229</v>
      </c>
      <c r="G3504" s="134">
        <v>147</v>
      </c>
      <c r="H3504" s="171">
        <f>IFERROR((Table5[[#This Row],[_202340]]-Table5[[#This Row],[_201940]])/Table5[[#This Row],[_201940]]*1,"")</f>
        <v>-0.48056537102473496</v>
      </c>
    </row>
    <row r="3505" spans="1:8" ht="28.5">
      <c r="A3505" s="132">
        <v>232414</v>
      </c>
      <c r="B3505" s="134" t="s">
        <v>1149</v>
      </c>
      <c r="C3505" s="134">
        <v>940</v>
      </c>
      <c r="D3505" s="134">
        <v>1021</v>
      </c>
      <c r="E3505" s="134">
        <v>858</v>
      </c>
      <c r="F3505" s="134">
        <v>847</v>
      </c>
      <c r="G3505" s="134">
        <v>751</v>
      </c>
      <c r="H3505" s="171">
        <f>IFERROR((Table5[[#This Row],[_202340]]-Table5[[#This Row],[_201940]])/Table5[[#This Row],[_201940]]*1,"")</f>
        <v>-0.20106382978723406</v>
      </c>
    </row>
    <row r="3506" spans="1:8" ht="28.5">
      <c r="A3506" s="132">
        <v>232414</v>
      </c>
      <c r="B3506" s="134" t="s">
        <v>1150</v>
      </c>
      <c r="C3506" s="134">
        <v>1243</v>
      </c>
      <c r="D3506" s="134">
        <v>1272</v>
      </c>
      <c r="E3506" s="134">
        <v>1083</v>
      </c>
      <c r="F3506" s="134">
        <v>1082</v>
      </c>
      <c r="G3506" s="134">
        <v>911</v>
      </c>
      <c r="H3506" s="171">
        <f>IFERROR((Table5[[#This Row],[_202340]]-Table5[[#This Row],[_201940]])/Table5[[#This Row],[_201940]]*1,"")</f>
        <v>-0.26709573612228482</v>
      </c>
    </row>
    <row r="3507" spans="1:8">
      <c r="A3507" s="132">
        <v>232414</v>
      </c>
      <c r="B3507" s="134" t="s">
        <v>1151</v>
      </c>
      <c r="C3507" s="134">
        <v>15</v>
      </c>
      <c r="D3507" s="134">
        <v>14</v>
      </c>
      <c r="E3507" s="134">
        <v>13</v>
      </c>
      <c r="F3507" s="134">
        <v>16</v>
      </c>
      <c r="G3507" s="134">
        <v>16</v>
      </c>
      <c r="H3507" s="171">
        <f>IFERROR((Table5[[#This Row],[_202340]]-Table5[[#This Row],[_201940]])/Table5[[#This Row],[_201940]]*1,"")</f>
        <v>6.6666666666666666E-2</v>
      </c>
    </row>
    <row r="3508" spans="1:8" ht="28.5">
      <c r="A3508" s="132">
        <v>232414</v>
      </c>
      <c r="B3508" s="134" t="s">
        <v>1152</v>
      </c>
      <c r="C3508" s="134">
        <v>21</v>
      </c>
      <c r="D3508" s="134">
        <v>17</v>
      </c>
      <c r="E3508" s="134">
        <v>18</v>
      </c>
      <c r="F3508" s="134">
        <v>18</v>
      </c>
      <c r="G3508" s="134">
        <v>15</v>
      </c>
      <c r="H3508" s="171">
        <f>IFERROR((Table5[[#This Row],[_202340]]-Table5[[#This Row],[_201940]])/Table5[[#This Row],[_201940]]*1,"")</f>
        <v>-0.2857142857142857</v>
      </c>
    </row>
    <row r="3509" spans="1:8" ht="28.5">
      <c r="A3509" s="132">
        <v>232414</v>
      </c>
      <c r="B3509" s="134" t="s">
        <v>1153</v>
      </c>
      <c r="C3509" s="134">
        <v>1</v>
      </c>
      <c r="D3509" s="134">
        <v>1</v>
      </c>
      <c r="E3509" s="134">
        <v>1</v>
      </c>
      <c r="F3509" s="134">
        <v>0</v>
      </c>
      <c r="G3509" s="134">
        <v>1</v>
      </c>
      <c r="H3509" s="171">
        <f>IFERROR((Table5[[#This Row],[_202340]]-Table5[[#This Row],[_201940]])/Table5[[#This Row],[_201940]]*1,"")</f>
        <v>0</v>
      </c>
    </row>
    <row r="3510" spans="1:8" ht="28.5">
      <c r="A3510" s="132">
        <v>232414</v>
      </c>
      <c r="B3510" s="134" t="s">
        <v>1154</v>
      </c>
      <c r="C3510" s="134">
        <v>19</v>
      </c>
      <c r="D3510" s="134">
        <v>16</v>
      </c>
      <c r="E3510" s="134">
        <v>17</v>
      </c>
      <c r="F3510" s="134">
        <v>18</v>
      </c>
      <c r="G3510" s="134">
        <v>14</v>
      </c>
      <c r="H3510" s="171">
        <f>IFERROR((Table5[[#This Row],[_202340]]-Table5[[#This Row],[_201940]])/Table5[[#This Row],[_201940]]*1,"")</f>
        <v>-0.26315789473684209</v>
      </c>
    </row>
    <row r="3511" spans="1:8" ht="28.5">
      <c r="A3511" s="132">
        <v>232414</v>
      </c>
      <c r="B3511" s="134" t="s">
        <v>1155</v>
      </c>
      <c r="C3511" s="134">
        <v>64</v>
      </c>
      <c r="D3511" s="134">
        <v>69</v>
      </c>
      <c r="E3511" s="134">
        <v>69</v>
      </c>
      <c r="F3511" s="134">
        <v>66</v>
      </c>
      <c r="G3511" s="134">
        <v>69</v>
      </c>
      <c r="H3511" s="171">
        <f>IFERROR((Table5[[#This Row],[_202340]]-Table5[[#This Row],[_201940]])/Table5[[#This Row],[_201940]]*1,"")</f>
        <v>7.8125E-2</v>
      </c>
    </row>
    <row r="3512" spans="1:8">
      <c r="A3512" s="132">
        <v>232946</v>
      </c>
      <c r="B3512" s="134" t="s">
        <v>1179</v>
      </c>
      <c r="C3512" s="134">
        <v>4038</v>
      </c>
      <c r="D3512" s="134">
        <v>3825</v>
      </c>
      <c r="E3512" s="134">
        <v>3586</v>
      </c>
      <c r="F3512" s="134">
        <v>3212</v>
      </c>
      <c r="G3512" s="134">
        <v>2998</v>
      </c>
      <c r="H3512" s="171">
        <f>IFERROR((Table5[[#This Row],[_202340]]-Table5[[#This Row],[_201940]])/Table5[[#This Row],[_201940]]*1,"")</f>
        <v>-0.25755324418028724</v>
      </c>
    </row>
    <row r="3513" spans="1:8">
      <c r="A3513" s="132">
        <v>232946</v>
      </c>
      <c r="B3513" s="134" t="s">
        <v>1131</v>
      </c>
      <c r="C3513" s="134">
        <v>0</v>
      </c>
      <c r="D3513" s="134">
        <v>0</v>
      </c>
      <c r="E3513" s="134">
        <v>0</v>
      </c>
      <c r="F3513" s="134">
        <v>0</v>
      </c>
      <c r="G3513" s="134">
        <v>0</v>
      </c>
      <c r="H3513" s="171" t="str">
        <f>IFERROR((Table5[[#This Row],[_202340]]-Table5[[#This Row],[_201940]])/Table5[[#This Row],[_201940]]*1,"")</f>
        <v/>
      </c>
    </row>
    <row r="3514" spans="1:8">
      <c r="A3514" s="132">
        <v>232946</v>
      </c>
      <c r="B3514" s="134" t="s">
        <v>1132</v>
      </c>
      <c r="C3514" s="134">
        <v>4038</v>
      </c>
      <c r="D3514" s="134">
        <v>3825</v>
      </c>
      <c r="E3514" s="134">
        <v>3586</v>
      </c>
      <c r="F3514" s="134">
        <v>3212</v>
      </c>
      <c r="G3514" s="134">
        <v>2998</v>
      </c>
      <c r="H3514" s="171">
        <f>IFERROR((Table5[[#This Row],[_202340]]-Table5[[#This Row],[_201940]])/Table5[[#This Row],[_201940]]*1,"")</f>
        <v>-0.25755324418028724</v>
      </c>
    </row>
    <row r="3515" spans="1:8">
      <c r="A3515" s="132">
        <v>232946</v>
      </c>
      <c r="B3515" s="134" t="s">
        <v>1133</v>
      </c>
      <c r="C3515" s="134">
        <v>136</v>
      </c>
      <c r="D3515" s="134">
        <v>108</v>
      </c>
      <c r="E3515" s="134">
        <v>131</v>
      </c>
      <c r="F3515" s="134">
        <v>92</v>
      </c>
      <c r="G3515" s="134">
        <v>99</v>
      </c>
      <c r="H3515" s="171">
        <f>IFERROR((Table5[[#This Row],[_202340]]-Table5[[#This Row],[_201940]])/Table5[[#This Row],[_201940]]*1,"")</f>
        <v>-0.27205882352941174</v>
      </c>
    </row>
    <row r="3516" spans="1:8" ht="28.5">
      <c r="A3516" s="132">
        <v>232946</v>
      </c>
      <c r="B3516" s="134" t="s">
        <v>1162</v>
      </c>
      <c r="C3516" s="134">
        <v>319</v>
      </c>
      <c r="D3516" s="134">
        <v>312</v>
      </c>
      <c r="E3516" s="134">
        <v>260</v>
      </c>
      <c r="F3516" s="134">
        <v>271</v>
      </c>
      <c r="G3516" s="134">
        <v>226</v>
      </c>
      <c r="H3516" s="171">
        <f>IFERROR((Table5[[#This Row],[_202340]]-Table5[[#This Row],[_201940]])/Table5[[#This Row],[_201940]]*1,"")</f>
        <v>-0.29153605015673983</v>
      </c>
    </row>
    <row r="3517" spans="1:8" ht="28.5">
      <c r="A3517" s="132">
        <v>232946</v>
      </c>
      <c r="B3517" s="134" t="s">
        <v>1163</v>
      </c>
      <c r="C3517" s="134" t="s">
        <v>129</v>
      </c>
      <c r="D3517" s="134" t="s">
        <v>129</v>
      </c>
      <c r="E3517" s="134" t="s">
        <v>129</v>
      </c>
      <c r="F3517" s="134" t="s">
        <v>129</v>
      </c>
      <c r="G3517" s="134" t="s">
        <v>129</v>
      </c>
      <c r="H3517" s="171" t="str">
        <f>IFERROR((Table5[[#This Row],[_202340]]-Table5[[#This Row],[_201940]])/Table5[[#This Row],[_201940]]*1,"")</f>
        <v/>
      </c>
    </row>
    <row r="3518" spans="1:8">
      <c r="A3518" s="132">
        <v>232946</v>
      </c>
      <c r="B3518" s="134" t="s">
        <v>1136</v>
      </c>
      <c r="C3518" s="134">
        <v>455</v>
      </c>
      <c r="D3518" s="134">
        <v>420</v>
      </c>
      <c r="E3518" s="134">
        <v>391</v>
      </c>
      <c r="F3518" s="134">
        <v>363</v>
      </c>
      <c r="G3518" s="134">
        <v>325</v>
      </c>
      <c r="H3518" s="171">
        <f>IFERROR((Table5[[#This Row],[_202340]]-Table5[[#This Row],[_201940]])/Table5[[#This Row],[_201940]]*1,"")</f>
        <v>-0.2857142857142857</v>
      </c>
    </row>
    <row r="3519" spans="1:8">
      <c r="A3519" s="132">
        <v>232946</v>
      </c>
      <c r="B3519" s="134" t="s">
        <v>1137</v>
      </c>
      <c r="C3519" s="134">
        <v>11</v>
      </c>
      <c r="D3519" s="134">
        <v>11</v>
      </c>
      <c r="E3519" s="134">
        <v>11</v>
      </c>
      <c r="F3519" s="134">
        <v>11</v>
      </c>
      <c r="G3519" s="134">
        <v>11</v>
      </c>
      <c r="H3519" s="171">
        <f>IFERROR((Table5[[#This Row],[_202340]]-Table5[[#This Row],[_201940]])/Table5[[#This Row],[_201940]]*1,"")</f>
        <v>0</v>
      </c>
    </row>
    <row r="3520" spans="1:8">
      <c r="A3520" s="132">
        <v>232946</v>
      </c>
      <c r="B3520" s="134" t="s">
        <v>1138</v>
      </c>
      <c r="C3520" s="134">
        <v>153</v>
      </c>
      <c r="D3520" s="134">
        <v>134</v>
      </c>
      <c r="E3520" s="134">
        <v>152</v>
      </c>
      <c r="F3520" s="134">
        <v>104</v>
      </c>
      <c r="G3520" s="134">
        <v>120</v>
      </c>
      <c r="H3520" s="171">
        <f>IFERROR((Table5[[#This Row],[_202340]]-Table5[[#This Row],[_201940]])/Table5[[#This Row],[_201940]]*1,"")</f>
        <v>-0.21568627450980393</v>
      </c>
    </row>
    <row r="3521" spans="1:8" ht="28.5">
      <c r="A3521" s="132">
        <v>232946</v>
      </c>
      <c r="B3521" s="134" t="s">
        <v>1164</v>
      </c>
      <c r="C3521" s="134">
        <v>428</v>
      </c>
      <c r="D3521" s="134">
        <v>405</v>
      </c>
      <c r="E3521" s="134">
        <v>330</v>
      </c>
      <c r="F3521" s="134">
        <v>349</v>
      </c>
      <c r="G3521" s="134">
        <v>297</v>
      </c>
      <c r="H3521" s="171">
        <f>IFERROR((Table5[[#This Row],[_202340]]-Table5[[#This Row],[_201940]])/Table5[[#This Row],[_201940]]*1,"")</f>
        <v>-0.30607476635514019</v>
      </c>
    </row>
    <row r="3522" spans="1:8" ht="28.5">
      <c r="A3522" s="132">
        <v>232946</v>
      </c>
      <c r="B3522" s="134" t="s">
        <v>1165</v>
      </c>
      <c r="C3522" s="134" t="s">
        <v>129</v>
      </c>
      <c r="D3522" s="134" t="s">
        <v>129</v>
      </c>
      <c r="E3522" s="134" t="s">
        <v>129</v>
      </c>
      <c r="F3522" s="134" t="s">
        <v>129</v>
      </c>
      <c r="G3522" s="134" t="s">
        <v>129</v>
      </c>
      <c r="H3522" s="171" t="str">
        <f>IFERROR((Table5[[#This Row],[_202340]]-Table5[[#This Row],[_201940]])/Table5[[#This Row],[_201940]]*1,"")</f>
        <v/>
      </c>
    </row>
    <row r="3523" spans="1:8">
      <c r="A3523" s="132">
        <v>232946</v>
      </c>
      <c r="B3523" s="134" t="s">
        <v>1141</v>
      </c>
      <c r="C3523" s="134">
        <v>581</v>
      </c>
      <c r="D3523" s="134">
        <v>539</v>
      </c>
      <c r="E3523" s="134">
        <v>482</v>
      </c>
      <c r="F3523" s="134">
        <v>453</v>
      </c>
      <c r="G3523" s="134">
        <v>417</v>
      </c>
      <c r="H3523" s="171">
        <f>IFERROR((Table5[[#This Row],[_202340]]-Table5[[#This Row],[_201940]])/Table5[[#This Row],[_201940]]*1,"")</f>
        <v>-0.28227194492254731</v>
      </c>
    </row>
    <row r="3524" spans="1:8">
      <c r="A3524" s="132">
        <v>232946</v>
      </c>
      <c r="B3524" s="134" t="s">
        <v>1142</v>
      </c>
      <c r="C3524" s="134">
        <v>14</v>
      </c>
      <c r="D3524" s="134">
        <v>14</v>
      </c>
      <c r="E3524" s="134">
        <v>13</v>
      </c>
      <c r="F3524" s="134">
        <v>14</v>
      </c>
      <c r="G3524" s="134">
        <v>14</v>
      </c>
      <c r="H3524" s="171">
        <f>IFERROR((Table5[[#This Row],[_202340]]-Table5[[#This Row],[_201940]])/Table5[[#This Row],[_201940]]*1,"")</f>
        <v>0</v>
      </c>
    </row>
    <row r="3525" spans="1:8">
      <c r="A3525" s="132">
        <v>232946</v>
      </c>
      <c r="B3525" s="134" t="s">
        <v>1143</v>
      </c>
      <c r="C3525" s="134">
        <v>157</v>
      </c>
      <c r="D3525" s="134">
        <v>144</v>
      </c>
      <c r="E3525" s="134">
        <v>163</v>
      </c>
      <c r="F3525" s="134">
        <v>117</v>
      </c>
      <c r="G3525" s="134">
        <v>122</v>
      </c>
      <c r="H3525" s="171">
        <f>IFERROR((Table5[[#This Row],[_202340]]-Table5[[#This Row],[_201940]])/Table5[[#This Row],[_201940]]*1,"")</f>
        <v>-0.22292993630573249</v>
      </c>
    </row>
    <row r="3526" spans="1:8" ht="28.5">
      <c r="A3526" s="132">
        <v>232946</v>
      </c>
      <c r="B3526" s="134" t="s">
        <v>1166</v>
      </c>
      <c r="C3526" s="134">
        <v>472</v>
      </c>
      <c r="D3526" s="134">
        <v>428</v>
      </c>
      <c r="E3526" s="134">
        <v>367</v>
      </c>
      <c r="F3526" s="134">
        <v>388</v>
      </c>
      <c r="G3526" s="134">
        <v>326</v>
      </c>
      <c r="H3526" s="171">
        <f>IFERROR((Table5[[#This Row],[_202340]]-Table5[[#This Row],[_201940]])/Table5[[#This Row],[_201940]]*1,"")</f>
        <v>-0.30932203389830509</v>
      </c>
    </row>
    <row r="3527" spans="1:8" ht="28.5">
      <c r="A3527" s="132">
        <v>232946</v>
      </c>
      <c r="B3527" s="134" t="s">
        <v>1167</v>
      </c>
      <c r="C3527" s="134" t="s">
        <v>129</v>
      </c>
      <c r="D3527" s="134" t="s">
        <v>129</v>
      </c>
      <c r="E3527" s="134" t="s">
        <v>129</v>
      </c>
      <c r="F3527" s="134" t="s">
        <v>129</v>
      </c>
      <c r="G3527" s="134" t="s">
        <v>129</v>
      </c>
      <c r="H3527" s="171" t="str">
        <f>IFERROR((Table5[[#This Row],[_202340]]-Table5[[#This Row],[_201940]])/Table5[[#This Row],[_201940]]*1,"")</f>
        <v/>
      </c>
    </row>
    <row r="3528" spans="1:8">
      <c r="A3528" s="132">
        <v>232946</v>
      </c>
      <c r="B3528" s="134" t="s">
        <v>1146</v>
      </c>
      <c r="C3528" s="134">
        <v>629</v>
      </c>
      <c r="D3528" s="134">
        <v>572</v>
      </c>
      <c r="E3528" s="134">
        <v>530</v>
      </c>
      <c r="F3528" s="134">
        <v>505</v>
      </c>
      <c r="G3528" s="134">
        <v>448</v>
      </c>
      <c r="H3528" s="171">
        <f>IFERROR((Table5[[#This Row],[_202340]]-Table5[[#This Row],[_201940]])/Table5[[#This Row],[_201940]]*1,"")</f>
        <v>-0.28775834658187599</v>
      </c>
    </row>
    <row r="3529" spans="1:8" ht="28.5">
      <c r="A3529" s="132">
        <v>232946</v>
      </c>
      <c r="B3529" s="134" t="s">
        <v>1147</v>
      </c>
      <c r="C3529" s="134">
        <v>71</v>
      </c>
      <c r="D3529" s="134">
        <v>53</v>
      </c>
      <c r="E3529" s="134">
        <v>49</v>
      </c>
      <c r="F3529" s="134">
        <v>34</v>
      </c>
      <c r="G3529" s="134">
        <v>37</v>
      </c>
      <c r="H3529" s="171">
        <f>IFERROR((Table5[[#This Row],[_202340]]-Table5[[#This Row],[_201940]])/Table5[[#This Row],[_201940]]*1,"")</f>
        <v>-0.47887323943661969</v>
      </c>
    </row>
    <row r="3530" spans="1:8" ht="28.5">
      <c r="A3530" s="132">
        <v>232946</v>
      </c>
      <c r="B3530" s="134" t="s">
        <v>1148</v>
      </c>
      <c r="C3530" s="134">
        <v>698</v>
      </c>
      <c r="D3530" s="134">
        <v>696</v>
      </c>
      <c r="E3530" s="134">
        <v>623</v>
      </c>
      <c r="F3530" s="134">
        <v>541</v>
      </c>
      <c r="G3530" s="134">
        <v>503</v>
      </c>
      <c r="H3530" s="171">
        <f>IFERROR((Table5[[#This Row],[_202340]]-Table5[[#This Row],[_201940]])/Table5[[#This Row],[_201940]]*1,"")</f>
        <v>-0.27936962750716332</v>
      </c>
    </row>
    <row r="3531" spans="1:8" ht="28.5">
      <c r="A3531" s="132">
        <v>232946</v>
      </c>
      <c r="B3531" s="134" t="s">
        <v>1149</v>
      </c>
      <c r="C3531" s="134">
        <v>2640</v>
      </c>
      <c r="D3531" s="134">
        <v>2504</v>
      </c>
      <c r="E3531" s="134">
        <v>2384</v>
      </c>
      <c r="F3531" s="134">
        <v>2132</v>
      </c>
      <c r="G3531" s="134">
        <v>2010</v>
      </c>
      <c r="H3531" s="171">
        <f>IFERROR((Table5[[#This Row],[_202340]]-Table5[[#This Row],[_201940]])/Table5[[#This Row],[_201940]]*1,"")</f>
        <v>-0.23863636363636365</v>
      </c>
    </row>
    <row r="3532" spans="1:8" ht="28.5">
      <c r="A3532" s="132">
        <v>232946</v>
      </c>
      <c r="B3532" s="134" t="s">
        <v>1150</v>
      </c>
      <c r="C3532" s="134">
        <v>3409</v>
      </c>
      <c r="D3532" s="134">
        <v>3253</v>
      </c>
      <c r="E3532" s="134">
        <v>3056</v>
      </c>
      <c r="F3532" s="134">
        <v>2707</v>
      </c>
      <c r="G3532" s="134">
        <v>2550</v>
      </c>
      <c r="H3532" s="171">
        <f>IFERROR((Table5[[#This Row],[_202340]]-Table5[[#This Row],[_201940]])/Table5[[#This Row],[_201940]]*1,"")</f>
        <v>-0.25198005280140806</v>
      </c>
    </row>
    <row r="3533" spans="1:8">
      <c r="A3533" s="132">
        <v>232946</v>
      </c>
      <c r="B3533" s="134" t="s">
        <v>1151</v>
      </c>
      <c r="C3533" s="134">
        <v>16</v>
      </c>
      <c r="D3533" s="134">
        <v>15</v>
      </c>
      <c r="E3533" s="134">
        <v>15</v>
      </c>
      <c r="F3533" s="134">
        <v>16</v>
      </c>
      <c r="G3533" s="134">
        <v>15</v>
      </c>
      <c r="H3533" s="171">
        <f>IFERROR((Table5[[#This Row],[_202340]]-Table5[[#This Row],[_201940]])/Table5[[#This Row],[_201940]]*1,"")</f>
        <v>-6.25E-2</v>
      </c>
    </row>
    <row r="3534" spans="1:8" ht="28.5">
      <c r="A3534" s="132">
        <v>232946</v>
      </c>
      <c r="B3534" s="134" t="s">
        <v>1152</v>
      </c>
      <c r="C3534" s="134">
        <v>19</v>
      </c>
      <c r="D3534" s="134">
        <v>20</v>
      </c>
      <c r="E3534" s="134">
        <v>19</v>
      </c>
      <c r="F3534" s="134">
        <v>18</v>
      </c>
      <c r="G3534" s="134">
        <v>18</v>
      </c>
      <c r="H3534" s="171">
        <f>IFERROR((Table5[[#This Row],[_202340]]-Table5[[#This Row],[_201940]])/Table5[[#This Row],[_201940]]*1,"")</f>
        <v>-5.2631578947368418E-2</v>
      </c>
    </row>
    <row r="3535" spans="1:8" ht="28.5">
      <c r="A3535" s="132">
        <v>232946</v>
      </c>
      <c r="B3535" s="134" t="s">
        <v>1153</v>
      </c>
      <c r="C3535" s="134">
        <v>2</v>
      </c>
      <c r="D3535" s="134">
        <v>1</v>
      </c>
      <c r="E3535" s="134">
        <v>1</v>
      </c>
      <c r="F3535" s="134">
        <v>1</v>
      </c>
      <c r="G3535" s="134">
        <v>1</v>
      </c>
      <c r="H3535" s="171">
        <f>IFERROR((Table5[[#This Row],[_202340]]-Table5[[#This Row],[_201940]])/Table5[[#This Row],[_201940]]*1,"")</f>
        <v>-0.5</v>
      </c>
    </row>
    <row r="3536" spans="1:8" ht="28.5">
      <c r="A3536" s="132">
        <v>232946</v>
      </c>
      <c r="B3536" s="134" t="s">
        <v>1154</v>
      </c>
      <c r="C3536" s="134">
        <v>17</v>
      </c>
      <c r="D3536" s="134">
        <v>18</v>
      </c>
      <c r="E3536" s="134">
        <v>17</v>
      </c>
      <c r="F3536" s="134">
        <v>17</v>
      </c>
      <c r="G3536" s="134">
        <v>17</v>
      </c>
      <c r="H3536" s="171">
        <f>IFERROR((Table5[[#This Row],[_202340]]-Table5[[#This Row],[_201940]])/Table5[[#This Row],[_201940]]*1,"")</f>
        <v>0</v>
      </c>
    </row>
    <row r="3537" spans="1:8" ht="28.5">
      <c r="A3537" s="132">
        <v>232946</v>
      </c>
      <c r="B3537" s="134" t="s">
        <v>1155</v>
      </c>
      <c r="C3537" s="134">
        <v>65</v>
      </c>
      <c r="D3537" s="134">
        <v>65</v>
      </c>
      <c r="E3537" s="134">
        <v>66</v>
      </c>
      <c r="F3537" s="134">
        <v>66</v>
      </c>
      <c r="G3537" s="134">
        <v>67</v>
      </c>
      <c r="H3537" s="171">
        <f>IFERROR((Table5[[#This Row],[_202340]]-Table5[[#This Row],[_201940]])/Table5[[#This Row],[_201940]]*1,"")</f>
        <v>3.0769230769230771E-2</v>
      </c>
    </row>
    <row r="3538" spans="1:8">
      <c r="A3538" s="132">
        <v>233019</v>
      </c>
      <c r="B3538" s="134" t="s">
        <v>1179</v>
      </c>
      <c r="C3538" s="134">
        <v>198</v>
      </c>
      <c r="D3538" s="134">
        <v>146</v>
      </c>
      <c r="E3538" s="134">
        <v>141</v>
      </c>
      <c r="F3538" s="134">
        <v>127</v>
      </c>
      <c r="G3538" s="134">
        <v>124</v>
      </c>
      <c r="H3538" s="171">
        <f>IFERROR((Table5[[#This Row],[_202340]]-Table5[[#This Row],[_201940]])/Table5[[#This Row],[_201940]]*1,"")</f>
        <v>-0.37373737373737376</v>
      </c>
    </row>
    <row r="3539" spans="1:8">
      <c r="A3539" s="132">
        <v>233019</v>
      </c>
      <c r="B3539" s="134" t="s">
        <v>1131</v>
      </c>
      <c r="C3539" s="134">
        <v>0</v>
      </c>
      <c r="D3539" s="134">
        <v>0</v>
      </c>
      <c r="E3539" s="134">
        <v>0</v>
      </c>
      <c r="F3539" s="134">
        <v>0</v>
      </c>
      <c r="G3539" s="134">
        <v>0</v>
      </c>
      <c r="H3539" s="171" t="str">
        <f>IFERROR((Table5[[#This Row],[_202340]]-Table5[[#This Row],[_201940]])/Table5[[#This Row],[_201940]]*1,"")</f>
        <v/>
      </c>
    </row>
    <row r="3540" spans="1:8">
      <c r="A3540" s="132">
        <v>233019</v>
      </c>
      <c r="B3540" s="134" t="s">
        <v>1132</v>
      </c>
      <c r="C3540" s="134">
        <v>198</v>
      </c>
      <c r="D3540" s="134">
        <v>146</v>
      </c>
      <c r="E3540" s="134">
        <v>141</v>
      </c>
      <c r="F3540" s="134">
        <v>127</v>
      </c>
      <c r="G3540" s="134">
        <v>124</v>
      </c>
      <c r="H3540" s="171">
        <f>IFERROR((Table5[[#This Row],[_202340]]-Table5[[#This Row],[_201940]])/Table5[[#This Row],[_201940]]*1,"")</f>
        <v>-0.37373737373737376</v>
      </c>
    </row>
    <row r="3541" spans="1:8">
      <c r="A3541" s="132">
        <v>233019</v>
      </c>
      <c r="B3541" s="134" t="s">
        <v>1133</v>
      </c>
      <c r="C3541" s="134">
        <v>8</v>
      </c>
      <c r="D3541" s="134">
        <v>3</v>
      </c>
      <c r="E3541" s="134">
        <v>6</v>
      </c>
      <c r="F3541" s="134">
        <v>8</v>
      </c>
      <c r="G3541" s="134">
        <v>10</v>
      </c>
      <c r="H3541" s="171">
        <f>IFERROR((Table5[[#This Row],[_202340]]-Table5[[#This Row],[_201940]])/Table5[[#This Row],[_201940]]*1,"")</f>
        <v>0.25</v>
      </c>
    </row>
    <row r="3542" spans="1:8" ht="28.5">
      <c r="A3542" s="132">
        <v>233019</v>
      </c>
      <c r="B3542" s="134" t="s">
        <v>1162</v>
      </c>
      <c r="C3542" s="134">
        <v>7</v>
      </c>
      <c r="D3542" s="134">
        <v>5</v>
      </c>
      <c r="E3542" s="134">
        <v>7</v>
      </c>
      <c r="F3542" s="134">
        <v>5</v>
      </c>
      <c r="G3542" s="134">
        <v>5</v>
      </c>
      <c r="H3542" s="171">
        <f>IFERROR((Table5[[#This Row],[_202340]]-Table5[[#This Row],[_201940]])/Table5[[#This Row],[_201940]]*1,"")</f>
        <v>-0.2857142857142857</v>
      </c>
    </row>
    <row r="3543" spans="1:8" ht="28.5">
      <c r="A3543" s="132">
        <v>233019</v>
      </c>
      <c r="B3543" s="134" t="s">
        <v>1163</v>
      </c>
      <c r="C3543" s="134" t="s">
        <v>129</v>
      </c>
      <c r="D3543" s="134" t="s">
        <v>129</v>
      </c>
      <c r="E3543" s="134" t="s">
        <v>129</v>
      </c>
      <c r="F3543" s="134" t="s">
        <v>129</v>
      </c>
      <c r="G3543" s="134" t="s">
        <v>129</v>
      </c>
      <c r="H3543" s="171" t="str">
        <f>IFERROR((Table5[[#This Row],[_202340]]-Table5[[#This Row],[_201940]])/Table5[[#This Row],[_201940]]*1,"")</f>
        <v/>
      </c>
    </row>
    <row r="3544" spans="1:8">
      <c r="A3544" s="132">
        <v>233019</v>
      </c>
      <c r="B3544" s="134" t="s">
        <v>1136</v>
      </c>
      <c r="C3544" s="134">
        <v>15</v>
      </c>
      <c r="D3544" s="134">
        <v>8</v>
      </c>
      <c r="E3544" s="134">
        <v>13</v>
      </c>
      <c r="F3544" s="134">
        <v>13</v>
      </c>
      <c r="G3544" s="134">
        <v>15</v>
      </c>
      <c r="H3544" s="171">
        <f>IFERROR((Table5[[#This Row],[_202340]]-Table5[[#This Row],[_201940]])/Table5[[#This Row],[_201940]]*1,"")</f>
        <v>0</v>
      </c>
    </row>
    <row r="3545" spans="1:8">
      <c r="A3545" s="132">
        <v>233019</v>
      </c>
      <c r="B3545" s="134" t="s">
        <v>1137</v>
      </c>
      <c r="C3545" s="134">
        <v>8</v>
      </c>
      <c r="D3545" s="134">
        <v>5</v>
      </c>
      <c r="E3545" s="134">
        <v>9</v>
      </c>
      <c r="F3545" s="134">
        <v>10</v>
      </c>
      <c r="G3545" s="134">
        <v>12</v>
      </c>
      <c r="H3545" s="171">
        <f>IFERROR((Table5[[#This Row],[_202340]]-Table5[[#This Row],[_201940]])/Table5[[#This Row],[_201940]]*1,"")</f>
        <v>0.5</v>
      </c>
    </row>
    <row r="3546" spans="1:8">
      <c r="A3546" s="132">
        <v>233019</v>
      </c>
      <c r="B3546" s="134" t="s">
        <v>1138</v>
      </c>
      <c r="C3546" s="134">
        <v>10</v>
      </c>
      <c r="D3546" s="134">
        <v>4</v>
      </c>
      <c r="E3546" s="134">
        <v>6</v>
      </c>
      <c r="F3546" s="134">
        <v>8</v>
      </c>
      <c r="G3546" s="134">
        <v>11</v>
      </c>
      <c r="H3546" s="171">
        <f>IFERROR((Table5[[#This Row],[_202340]]-Table5[[#This Row],[_201940]])/Table5[[#This Row],[_201940]]*1,"")</f>
        <v>0.1</v>
      </c>
    </row>
    <row r="3547" spans="1:8" ht="28.5">
      <c r="A3547" s="132">
        <v>233019</v>
      </c>
      <c r="B3547" s="134" t="s">
        <v>1164</v>
      </c>
      <c r="C3547" s="134">
        <v>7</v>
      </c>
      <c r="D3547" s="134">
        <v>6</v>
      </c>
      <c r="E3547" s="134">
        <v>8</v>
      </c>
      <c r="F3547" s="134">
        <v>8</v>
      </c>
      <c r="G3547" s="134">
        <v>5</v>
      </c>
      <c r="H3547" s="171">
        <f>IFERROR((Table5[[#This Row],[_202340]]-Table5[[#This Row],[_201940]])/Table5[[#This Row],[_201940]]*1,"")</f>
        <v>-0.2857142857142857</v>
      </c>
    </row>
    <row r="3548" spans="1:8" ht="28.5">
      <c r="A3548" s="132">
        <v>233019</v>
      </c>
      <c r="B3548" s="134" t="s">
        <v>1165</v>
      </c>
      <c r="C3548" s="134" t="s">
        <v>129</v>
      </c>
      <c r="D3548" s="134" t="s">
        <v>129</v>
      </c>
      <c r="E3548" s="134" t="s">
        <v>129</v>
      </c>
      <c r="F3548" s="134" t="s">
        <v>129</v>
      </c>
      <c r="G3548" s="134" t="s">
        <v>129</v>
      </c>
      <c r="H3548" s="171" t="str">
        <f>IFERROR((Table5[[#This Row],[_202340]]-Table5[[#This Row],[_201940]])/Table5[[#This Row],[_201940]]*1,"")</f>
        <v/>
      </c>
    </row>
    <row r="3549" spans="1:8">
      <c r="A3549" s="132">
        <v>233019</v>
      </c>
      <c r="B3549" s="134" t="s">
        <v>1141</v>
      </c>
      <c r="C3549" s="134">
        <v>17</v>
      </c>
      <c r="D3549" s="134">
        <v>10</v>
      </c>
      <c r="E3549" s="134">
        <v>14</v>
      </c>
      <c r="F3549" s="134">
        <v>16</v>
      </c>
      <c r="G3549" s="134">
        <v>16</v>
      </c>
      <c r="H3549" s="171">
        <f>IFERROR((Table5[[#This Row],[_202340]]-Table5[[#This Row],[_201940]])/Table5[[#This Row],[_201940]]*1,"")</f>
        <v>-5.8823529411764705E-2</v>
      </c>
    </row>
    <row r="3550" spans="1:8">
      <c r="A3550" s="132">
        <v>233019</v>
      </c>
      <c r="B3550" s="134" t="s">
        <v>1142</v>
      </c>
      <c r="C3550" s="134">
        <v>9</v>
      </c>
      <c r="D3550" s="134">
        <v>7</v>
      </c>
      <c r="E3550" s="134">
        <v>10</v>
      </c>
      <c r="F3550" s="134">
        <v>13</v>
      </c>
      <c r="G3550" s="134">
        <v>13</v>
      </c>
      <c r="H3550" s="171">
        <f>IFERROR((Table5[[#This Row],[_202340]]-Table5[[#This Row],[_201940]])/Table5[[#This Row],[_201940]]*1,"")</f>
        <v>0.44444444444444442</v>
      </c>
    </row>
    <row r="3551" spans="1:8">
      <c r="A3551" s="132">
        <v>233019</v>
      </c>
      <c r="B3551" s="134" t="s">
        <v>1143</v>
      </c>
      <c r="C3551" s="134">
        <v>11</v>
      </c>
      <c r="D3551" s="134">
        <v>4</v>
      </c>
      <c r="E3551" s="134">
        <v>6</v>
      </c>
      <c r="F3551" s="134">
        <v>8</v>
      </c>
      <c r="G3551" s="134">
        <v>11</v>
      </c>
      <c r="H3551" s="171">
        <f>IFERROR((Table5[[#This Row],[_202340]]-Table5[[#This Row],[_201940]])/Table5[[#This Row],[_201940]]*1,"")</f>
        <v>0</v>
      </c>
    </row>
    <row r="3552" spans="1:8" ht="28.5">
      <c r="A3552" s="132">
        <v>233019</v>
      </c>
      <c r="B3552" s="134" t="s">
        <v>1166</v>
      </c>
      <c r="C3552" s="134">
        <v>7</v>
      </c>
      <c r="D3552" s="134">
        <v>6</v>
      </c>
      <c r="E3552" s="134">
        <v>9</v>
      </c>
      <c r="F3552" s="134">
        <v>8</v>
      </c>
      <c r="G3552" s="134">
        <v>5</v>
      </c>
      <c r="H3552" s="171">
        <f>IFERROR((Table5[[#This Row],[_202340]]-Table5[[#This Row],[_201940]])/Table5[[#This Row],[_201940]]*1,"")</f>
        <v>-0.2857142857142857</v>
      </c>
    </row>
    <row r="3553" spans="1:8" ht="28.5">
      <c r="A3553" s="132">
        <v>233019</v>
      </c>
      <c r="B3553" s="134" t="s">
        <v>1167</v>
      </c>
      <c r="C3553" s="134" t="s">
        <v>129</v>
      </c>
      <c r="D3553" s="134" t="s">
        <v>129</v>
      </c>
      <c r="E3553" s="134" t="s">
        <v>129</v>
      </c>
      <c r="F3553" s="134" t="s">
        <v>129</v>
      </c>
      <c r="G3553" s="134" t="s">
        <v>129</v>
      </c>
      <c r="H3553" s="171" t="str">
        <f>IFERROR((Table5[[#This Row],[_202340]]-Table5[[#This Row],[_201940]])/Table5[[#This Row],[_201940]]*1,"")</f>
        <v/>
      </c>
    </row>
    <row r="3554" spans="1:8">
      <c r="A3554" s="132">
        <v>233019</v>
      </c>
      <c r="B3554" s="134" t="s">
        <v>1146</v>
      </c>
      <c r="C3554" s="134">
        <v>18</v>
      </c>
      <c r="D3554" s="134">
        <v>10</v>
      </c>
      <c r="E3554" s="134">
        <v>15</v>
      </c>
      <c r="F3554" s="134">
        <v>16</v>
      </c>
      <c r="G3554" s="134">
        <v>16</v>
      </c>
      <c r="H3554" s="171">
        <f>IFERROR((Table5[[#This Row],[_202340]]-Table5[[#This Row],[_201940]])/Table5[[#This Row],[_201940]]*1,"")</f>
        <v>-0.1111111111111111</v>
      </c>
    </row>
    <row r="3555" spans="1:8" ht="28.5">
      <c r="A3555" s="132">
        <v>233019</v>
      </c>
      <c r="B3555" s="134" t="s">
        <v>1147</v>
      </c>
      <c r="C3555" s="134">
        <v>1</v>
      </c>
      <c r="D3555" s="134">
        <v>2</v>
      </c>
      <c r="E3555" s="134">
        <v>1</v>
      </c>
      <c r="F3555" s="134">
        <v>3</v>
      </c>
      <c r="G3555" s="134">
        <v>0</v>
      </c>
      <c r="H3555" s="171">
        <f>IFERROR((Table5[[#This Row],[_202340]]-Table5[[#This Row],[_201940]])/Table5[[#This Row],[_201940]]*1,"")</f>
        <v>-1</v>
      </c>
    </row>
    <row r="3556" spans="1:8" ht="28.5">
      <c r="A3556" s="132">
        <v>233019</v>
      </c>
      <c r="B3556" s="134" t="s">
        <v>1148</v>
      </c>
      <c r="C3556" s="134">
        <v>52</v>
      </c>
      <c r="D3556" s="134">
        <v>38</v>
      </c>
      <c r="E3556" s="134">
        <v>27</v>
      </c>
      <c r="F3556" s="134">
        <v>24</v>
      </c>
      <c r="G3556" s="134">
        <v>20</v>
      </c>
      <c r="H3556" s="171">
        <f>IFERROR((Table5[[#This Row],[_202340]]-Table5[[#This Row],[_201940]])/Table5[[#This Row],[_201940]]*1,"")</f>
        <v>-0.61538461538461542</v>
      </c>
    </row>
    <row r="3557" spans="1:8" ht="28.5">
      <c r="A3557" s="132">
        <v>233019</v>
      </c>
      <c r="B3557" s="134" t="s">
        <v>1149</v>
      </c>
      <c r="C3557" s="134">
        <v>127</v>
      </c>
      <c r="D3557" s="134">
        <v>96</v>
      </c>
      <c r="E3557" s="134">
        <v>98</v>
      </c>
      <c r="F3557" s="134">
        <v>84</v>
      </c>
      <c r="G3557" s="134">
        <v>88</v>
      </c>
      <c r="H3557" s="171">
        <f>IFERROR((Table5[[#This Row],[_202340]]-Table5[[#This Row],[_201940]])/Table5[[#This Row],[_201940]]*1,"")</f>
        <v>-0.30708661417322836</v>
      </c>
    </row>
    <row r="3558" spans="1:8" ht="28.5">
      <c r="A3558" s="132">
        <v>233019</v>
      </c>
      <c r="B3558" s="134" t="s">
        <v>1150</v>
      </c>
      <c r="C3558" s="134">
        <v>180</v>
      </c>
      <c r="D3558" s="134">
        <v>136</v>
      </c>
      <c r="E3558" s="134">
        <v>126</v>
      </c>
      <c r="F3558" s="134">
        <v>111</v>
      </c>
      <c r="G3558" s="134">
        <v>108</v>
      </c>
      <c r="H3558" s="171">
        <f>IFERROR((Table5[[#This Row],[_202340]]-Table5[[#This Row],[_201940]])/Table5[[#This Row],[_201940]]*1,"")</f>
        <v>-0.4</v>
      </c>
    </row>
    <row r="3559" spans="1:8">
      <c r="A3559" s="132">
        <v>233019</v>
      </c>
      <c r="B3559" s="134" t="s">
        <v>1151</v>
      </c>
      <c r="C3559" s="134">
        <v>9</v>
      </c>
      <c r="D3559" s="134">
        <v>7</v>
      </c>
      <c r="E3559" s="134">
        <v>11</v>
      </c>
      <c r="F3559" s="134">
        <v>13</v>
      </c>
      <c r="G3559" s="134">
        <v>13</v>
      </c>
      <c r="H3559" s="171">
        <f>IFERROR((Table5[[#This Row],[_202340]]-Table5[[#This Row],[_201940]])/Table5[[#This Row],[_201940]]*1,"")</f>
        <v>0.44444444444444442</v>
      </c>
    </row>
    <row r="3560" spans="1:8" ht="28.5">
      <c r="A3560" s="132">
        <v>233019</v>
      </c>
      <c r="B3560" s="134" t="s">
        <v>1152</v>
      </c>
      <c r="C3560" s="134">
        <v>27</v>
      </c>
      <c r="D3560" s="134">
        <v>27</v>
      </c>
      <c r="E3560" s="134">
        <v>20</v>
      </c>
      <c r="F3560" s="134">
        <v>21</v>
      </c>
      <c r="G3560" s="134">
        <v>16</v>
      </c>
      <c r="H3560" s="171">
        <f>IFERROR((Table5[[#This Row],[_202340]]-Table5[[#This Row],[_201940]])/Table5[[#This Row],[_201940]]*1,"")</f>
        <v>-0.40740740740740738</v>
      </c>
    </row>
    <row r="3561" spans="1:8" ht="28.5">
      <c r="A3561" s="132">
        <v>233019</v>
      </c>
      <c r="B3561" s="134" t="s">
        <v>1153</v>
      </c>
      <c r="C3561" s="134">
        <v>1</v>
      </c>
      <c r="D3561" s="134">
        <v>1</v>
      </c>
      <c r="E3561" s="134">
        <v>1</v>
      </c>
      <c r="F3561" s="134">
        <v>2</v>
      </c>
      <c r="G3561" s="134">
        <v>0</v>
      </c>
      <c r="H3561" s="171">
        <f>IFERROR((Table5[[#This Row],[_202340]]-Table5[[#This Row],[_201940]])/Table5[[#This Row],[_201940]]*1,"")</f>
        <v>-1</v>
      </c>
    </row>
    <row r="3562" spans="1:8" ht="28.5">
      <c r="A3562" s="132">
        <v>233019</v>
      </c>
      <c r="B3562" s="134" t="s">
        <v>1154</v>
      </c>
      <c r="C3562" s="134">
        <v>26</v>
      </c>
      <c r="D3562" s="134">
        <v>26</v>
      </c>
      <c r="E3562" s="134">
        <v>19</v>
      </c>
      <c r="F3562" s="134">
        <v>19</v>
      </c>
      <c r="G3562" s="134">
        <v>16</v>
      </c>
      <c r="H3562" s="171">
        <f>IFERROR((Table5[[#This Row],[_202340]]-Table5[[#This Row],[_201940]])/Table5[[#This Row],[_201940]]*1,"")</f>
        <v>-0.38461538461538464</v>
      </c>
    </row>
    <row r="3563" spans="1:8" ht="28.5">
      <c r="A3563" s="132">
        <v>233019</v>
      </c>
      <c r="B3563" s="134" t="s">
        <v>1155</v>
      </c>
      <c r="C3563" s="134">
        <v>64</v>
      </c>
      <c r="D3563" s="134">
        <v>66</v>
      </c>
      <c r="E3563" s="134">
        <v>70</v>
      </c>
      <c r="F3563" s="134">
        <v>66</v>
      </c>
      <c r="G3563" s="134">
        <v>71</v>
      </c>
      <c r="H3563" s="171">
        <f>IFERROR((Table5[[#This Row],[_202340]]-Table5[[#This Row],[_201940]])/Table5[[#This Row],[_201940]]*1,"")</f>
        <v>0.109375</v>
      </c>
    </row>
    <row r="3564" spans="1:8">
      <c r="A3564" s="132">
        <v>233772</v>
      </c>
      <c r="B3564" s="134" t="s">
        <v>1179</v>
      </c>
      <c r="C3564" s="134">
        <v>2968</v>
      </c>
      <c r="D3564" s="134">
        <v>2601</v>
      </c>
      <c r="E3564" s="134">
        <v>2458</v>
      </c>
      <c r="F3564" s="134">
        <v>2370</v>
      </c>
      <c r="G3564" s="134">
        <v>2361</v>
      </c>
      <c r="H3564" s="171">
        <f>IFERROR((Table5[[#This Row],[_202340]]-Table5[[#This Row],[_201940]])/Table5[[#This Row],[_201940]]*1,"")</f>
        <v>-0.20451482479784366</v>
      </c>
    </row>
    <row r="3565" spans="1:8">
      <c r="A3565" s="132">
        <v>233772</v>
      </c>
      <c r="B3565" s="134" t="s">
        <v>1131</v>
      </c>
      <c r="C3565" s="134">
        <v>0</v>
      </c>
      <c r="D3565" s="134">
        <v>0</v>
      </c>
      <c r="E3565" s="134">
        <v>0</v>
      </c>
      <c r="F3565" s="134">
        <v>0</v>
      </c>
      <c r="G3565" s="134">
        <v>0</v>
      </c>
      <c r="H3565" s="171" t="str">
        <f>IFERROR((Table5[[#This Row],[_202340]]-Table5[[#This Row],[_201940]])/Table5[[#This Row],[_201940]]*1,"")</f>
        <v/>
      </c>
    </row>
    <row r="3566" spans="1:8">
      <c r="A3566" s="132">
        <v>233772</v>
      </c>
      <c r="B3566" s="134" t="s">
        <v>1132</v>
      </c>
      <c r="C3566" s="134">
        <v>2968</v>
      </c>
      <c r="D3566" s="134">
        <v>2601</v>
      </c>
      <c r="E3566" s="134">
        <v>2458</v>
      </c>
      <c r="F3566" s="134">
        <v>2370</v>
      </c>
      <c r="G3566" s="134">
        <v>2361</v>
      </c>
      <c r="H3566" s="171">
        <f>IFERROR((Table5[[#This Row],[_202340]]-Table5[[#This Row],[_201940]])/Table5[[#This Row],[_201940]]*1,"")</f>
        <v>-0.20451482479784366</v>
      </c>
    </row>
    <row r="3567" spans="1:8">
      <c r="A3567" s="132">
        <v>233772</v>
      </c>
      <c r="B3567" s="134" t="s">
        <v>1133</v>
      </c>
      <c r="C3567" s="134">
        <v>129</v>
      </c>
      <c r="D3567" s="134">
        <v>68</v>
      </c>
      <c r="E3567" s="134">
        <v>75</v>
      </c>
      <c r="F3567" s="134">
        <v>53</v>
      </c>
      <c r="G3567" s="134">
        <v>84</v>
      </c>
      <c r="H3567" s="171">
        <f>IFERROR((Table5[[#This Row],[_202340]]-Table5[[#This Row],[_201940]])/Table5[[#This Row],[_201940]]*1,"")</f>
        <v>-0.34883720930232559</v>
      </c>
    </row>
    <row r="3568" spans="1:8" ht="28.5">
      <c r="A3568" s="132">
        <v>233772</v>
      </c>
      <c r="B3568" s="134" t="s">
        <v>1162</v>
      </c>
      <c r="C3568" s="134">
        <v>210</v>
      </c>
      <c r="D3568" s="134">
        <v>186</v>
      </c>
      <c r="E3568" s="134">
        <v>187</v>
      </c>
      <c r="F3568" s="134">
        <v>202</v>
      </c>
      <c r="G3568" s="134">
        <v>206</v>
      </c>
      <c r="H3568" s="171">
        <f>IFERROR((Table5[[#This Row],[_202340]]-Table5[[#This Row],[_201940]])/Table5[[#This Row],[_201940]]*1,"")</f>
        <v>-1.9047619047619049E-2</v>
      </c>
    </row>
    <row r="3569" spans="1:8" ht="28.5">
      <c r="A3569" s="132">
        <v>233772</v>
      </c>
      <c r="B3569" s="134" t="s">
        <v>1163</v>
      </c>
      <c r="C3569" s="134" t="s">
        <v>129</v>
      </c>
      <c r="D3569" s="134" t="s">
        <v>129</v>
      </c>
      <c r="E3569" s="134" t="s">
        <v>129</v>
      </c>
      <c r="F3569" s="134" t="s">
        <v>129</v>
      </c>
      <c r="G3569" s="134" t="s">
        <v>129</v>
      </c>
      <c r="H3569" s="171" t="str">
        <f>IFERROR((Table5[[#This Row],[_202340]]-Table5[[#This Row],[_201940]])/Table5[[#This Row],[_201940]]*1,"")</f>
        <v/>
      </c>
    </row>
    <row r="3570" spans="1:8">
      <c r="A3570" s="132">
        <v>233772</v>
      </c>
      <c r="B3570" s="134" t="s">
        <v>1136</v>
      </c>
      <c r="C3570" s="134">
        <v>339</v>
      </c>
      <c r="D3570" s="134">
        <v>254</v>
      </c>
      <c r="E3570" s="134">
        <v>262</v>
      </c>
      <c r="F3570" s="134">
        <v>255</v>
      </c>
      <c r="G3570" s="134">
        <v>290</v>
      </c>
      <c r="H3570" s="171">
        <f>IFERROR((Table5[[#This Row],[_202340]]-Table5[[#This Row],[_201940]])/Table5[[#This Row],[_201940]]*1,"")</f>
        <v>-0.14454277286135694</v>
      </c>
    </row>
    <row r="3571" spans="1:8">
      <c r="A3571" s="132">
        <v>233772</v>
      </c>
      <c r="B3571" s="134" t="s">
        <v>1137</v>
      </c>
      <c r="C3571" s="134">
        <v>11</v>
      </c>
      <c r="D3571" s="134">
        <v>10</v>
      </c>
      <c r="E3571" s="134">
        <v>11</v>
      </c>
      <c r="F3571" s="134">
        <v>11</v>
      </c>
      <c r="G3571" s="134">
        <v>12</v>
      </c>
      <c r="H3571" s="171">
        <f>IFERROR((Table5[[#This Row],[_202340]]-Table5[[#This Row],[_201940]])/Table5[[#This Row],[_201940]]*1,"")</f>
        <v>9.0909090909090912E-2</v>
      </c>
    </row>
    <row r="3572" spans="1:8">
      <c r="A3572" s="132">
        <v>233772</v>
      </c>
      <c r="B3572" s="134" t="s">
        <v>1138</v>
      </c>
      <c r="C3572" s="134">
        <v>150</v>
      </c>
      <c r="D3572" s="134">
        <v>87</v>
      </c>
      <c r="E3572" s="134">
        <v>89</v>
      </c>
      <c r="F3572" s="134">
        <v>62</v>
      </c>
      <c r="G3572" s="134">
        <v>92</v>
      </c>
      <c r="H3572" s="171">
        <f>IFERROR((Table5[[#This Row],[_202340]]-Table5[[#This Row],[_201940]])/Table5[[#This Row],[_201940]]*1,"")</f>
        <v>-0.38666666666666666</v>
      </c>
    </row>
    <row r="3573" spans="1:8" ht="28.5">
      <c r="A3573" s="132">
        <v>233772</v>
      </c>
      <c r="B3573" s="134" t="s">
        <v>1164</v>
      </c>
      <c r="C3573" s="134">
        <v>286</v>
      </c>
      <c r="D3573" s="134">
        <v>254</v>
      </c>
      <c r="E3573" s="134">
        <v>239</v>
      </c>
      <c r="F3573" s="134">
        <v>260</v>
      </c>
      <c r="G3573" s="134">
        <v>256</v>
      </c>
      <c r="H3573" s="171">
        <f>IFERROR((Table5[[#This Row],[_202340]]-Table5[[#This Row],[_201940]])/Table5[[#This Row],[_201940]]*1,"")</f>
        <v>-0.1048951048951049</v>
      </c>
    </row>
    <row r="3574" spans="1:8" ht="28.5">
      <c r="A3574" s="132">
        <v>233772</v>
      </c>
      <c r="B3574" s="134" t="s">
        <v>1165</v>
      </c>
      <c r="C3574" s="134" t="s">
        <v>129</v>
      </c>
      <c r="D3574" s="134" t="s">
        <v>129</v>
      </c>
      <c r="E3574" s="134" t="s">
        <v>129</v>
      </c>
      <c r="F3574" s="134" t="s">
        <v>129</v>
      </c>
      <c r="G3574" s="134" t="s">
        <v>129</v>
      </c>
      <c r="H3574" s="171" t="str">
        <f>IFERROR((Table5[[#This Row],[_202340]]-Table5[[#This Row],[_201940]])/Table5[[#This Row],[_201940]]*1,"")</f>
        <v/>
      </c>
    </row>
    <row r="3575" spans="1:8">
      <c r="A3575" s="132">
        <v>233772</v>
      </c>
      <c r="B3575" s="134" t="s">
        <v>1141</v>
      </c>
      <c r="C3575" s="134">
        <v>436</v>
      </c>
      <c r="D3575" s="134">
        <v>341</v>
      </c>
      <c r="E3575" s="134">
        <v>328</v>
      </c>
      <c r="F3575" s="134">
        <v>322</v>
      </c>
      <c r="G3575" s="134">
        <v>348</v>
      </c>
      <c r="H3575" s="171">
        <f>IFERROR((Table5[[#This Row],[_202340]]-Table5[[#This Row],[_201940]])/Table5[[#This Row],[_201940]]*1,"")</f>
        <v>-0.20183486238532111</v>
      </c>
    </row>
    <row r="3576" spans="1:8">
      <c r="A3576" s="132">
        <v>233772</v>
      </c>
      <c r="B3576" s="134" t="s">
        <v>1142</v>
      </c>
      <c r="C3576" s="134">
        <v>15</v>
      </c>
      <c r="D3576" s="134">
        <v>13</v>
      </c>
      <c r="E3576" s="134">
        <v>13</v>
      </c>
      <c r="F3576" s="134">
        <v>14</v>
      </c>
      <c r="G3576" s="134">
        <v>15</v>
      </c>
      <c r="H3576" s="171">
        <f>IFERROR((Table5[[#This Row],[_202340]]-Table5[[#This Row],[_201940]])/Table5[[#This Row],[_201940]]*1,"")</f>
        <v>0</v>
      </c>
    </row>
    <row r="3577" spans="1:8">
      <c r="A3577" s="132">
        <v>233772</v>
      </c>
      <c r="B3577" s="134" t="s">
        <v>1143</v>
      </c>
      <c r="C3577" s="134">
        <v>157</v>
      </c>
      <c r="D3577" s="134">
        <v>93</v>
      </c>
      <c r="E3577" s="134">
        <v>96</v>
      </c>
      <c r="F3577" s="134">
        <v>67</v>
      </c>
      <c r="G3577" s="134">
        <v>96</v>
      </c>
      <c r="H3577" s="171">
        <f>IFERROR((Table5[[#This Row],[_202340]]-Table5[[#This Row],[_201940]])/Table5[[#This Row],[_201940]]*1,"")</f>
        <v>-0.38853503184713378</v>
      </c>
    </row>
    <row r="3578" spans="1:8" ht="28.5">
      <c r="A3578" s="132">
        <v>233772</v>
      </c>
      <c r="B3578" s="134" t="s">
        <v>1166</v>
      </c>
      <c r="C3578" s="134">
        <v>312</v>
      </c>
      <c r="D3578" s="134">
        <v>279</v>
      </c>
      <c r="E3578" s="134">
        <v>262</v>
      </c>
      <c r="F3578" s="134">
        <v>280</v>
      </c>
      <c r="G3578" s="134">
        <v>273</v>
      </c>
      <c r="H3578" s="171">
        <f>IFERROR((Table5[[#This Row],[_202340]]-Table5[[#This Row],[_201940]])/Table5[[#This Row],[_201940]]*1,"")</f>
        <v>-0.125</v>
      </c>
    </row>
    <row r="3579" spans="1:8" ht="28.5">
      <c r="A3579" s="132">
        <v>233772</v>
      </c>
      <c r="B3579" s="134" t="s">
        <v>1167</v>
      </c>
      <c r="C3579" s="134" t="s">
        <v>129</v>
      </c>
      <c r="D3579" s="134" t="s">
        <v>129</v>
      </c>
      <c r="E3579" s="134" t="s">
        <v>129</v>
      </c>
      <c r="F3579" s="134" t="s">
        <v>129</v>
      </c>
      <c r="G3579" s="134" t="s">
        <v>129</v>
      </c>
      <c r="H3579" s="171" t="str">
        <f>IFERROR((Table5[[#This Row],[_202340]]-Table5[[#This Row],[_201940]])/Table5[[#This Row],[_201940]]*1,"")</f>
        <v/>
      </c>
    </row>
    <row r="3580" spans="1:8">
      <c r="A3580" s="132">
        <v>233772</v>
      </c>
      <c r="B3580" s="134" t="s">
        <v>1146</v>
      </c>
      <c r="C3580" s="134">
        <v>469</v>
      </c>
      <c r="D3580" s="134">
        <v>372</v>
      </c>
      <c r="E3580" s="134">
        <v>358</v>
      </c>
      <c r="F3580" s="134">
        <v>347</v>
      </c>
      <c r="G3580" s="134">
        <v>369</v>
      </c>
      <c r="H3580" s="171">
        <f>IFERROR((Table5[[#This Row],[_202340]]-Table5[[#This Row],[_201940]])/Table5[[#This Row],[_201940]]*1,"")</f>
        <v>-0.21321961620469082</v>
      </c>
    </row>
    <row r="3581" spans="1:8" ht="28.5">
      <c r="A3581" s="132">
        <v>233772</v>
      </c>
      <c r="B3581" s="134" t="s">
        <v>1147</v>
      </c>
      <c r="C3581" s="134">
        <v>31</v>
      </c>
      <c r="D3581" s="134">
        <v>27</v>
      </c>
      <c r="E3581" s="134">
        <v>21</v>
      </c>
      <c r="F3581" s="134">
        <v>22</v>
      </c>
      <c r="G3581" s="134">
        <v>40</v>
      </c>
      <c r="H3581" s="171">
        <f>IFERROR((Table5[[#This Row],[_202340]]-Table5[[#This Row],[_201940]])/Table5[[#This Row],[_201940]]*1,"")</f>
        <v>0.29032258064516131</v>
      </c>
    </row>
    <row r="3582" spans="1:8" ht="28.5">
      <c r="A3582" s="132">
        <v>233772</v>
      </c>
      <c r="B3582" s="134" t="s">
        <v>1148</v>
      </c>
      <c r="C3582" s="134">
        <v>649</v>
      </c>
      <c r="D3582" s="134">
        <v>502</v>
      </c>
      <c r="E3582" s="134">
        <v>483</v>
      </c>
      <c r="F3582" s="134">
        <v>444</v>
      </c>
      <c r="G3582" s="134">
        <v>380</v>
      </c>
      <c r="H3582" s="171">
        <f>IFERROR((Table5[[#This Row],[_202340]]-Table5[[#This Row],[_201940]])/Table5[[#This Row],[_201940]]*1,"")</f>
        <v>-0.41448382126348227</v>
      </c>
    </row>
    <row r="3583" spans="1:8" ht="28.5">
      <c r="A3583" s="132">
        <v>233772</v>
      </c>
      <c r="B3583" s="134" t="s">
        <v>1149</v>
      </c>
      <c r="C3583" s="134">
        <v>1819</v>
      </c>
      <c r="D3583" s="134">
        <v>1700</v>
      </c>
      <c r="E3583" s="134">
        <v>1596</v>
      </c>
      <c r="F3583" s="134">
        <v>1557</v>
      </c>
      <c r="G3583" s="134">
        <v>1572</v>
      </c>
      <c r="H3583" s="171">
        <f>IFERROR((Table5[[#This Row],[_202340]]-Table5[[#This Row],[_201940]])/Table5[[#This Row],[_201940]]*1,"")</f>
        <v>-0.13578889499725125</v>
      </c>
    </row>
    <row r="3584" spans="1:8" ht="28.5">
      <c r="A3584" s="132">
        <v>233772</v>
      </c>
      <c r="B3584" s="134" t="s">
        <v>1150</v>
      </c>
      <c r="C3584" s="134">
        <v>2499</v>
      </c>
      <c r="D3584" s="134">
        <v>2229</v>
      </c>
      <c r="E3584" s="134">
        <v>2100</v>
      </c>
      <c r="F3584" s="134">
        <v>2023</v>
      </c>
      <c r="G3584" s="134">
        <v>1992</v>
      </c>
      <c r="H3584" s="171">
        <f>IFERROR((Table5[[#This Row],[_202340]]-Table5[[#This Row],[_201940]])/Table5[[#This Row],[_201940]]*1,"")</f>
        <v>-0.2028811524609844</v>
      </c>
    </row>
    <row r="3585" spans="1:8">
      <c r="A3585" s="132">
        <v>233772</v>
      </c>
      <c r="B3585" s="134" t="s">
        <v>1151</v>
      </c>
      <c r="C3585" s="134">
        <v>16</v>
      </c>
      <c r="D3585" s="134">
        <v>14</v>
      </c>
      <c r="E3585" s="134">
        <v>15</v>
      </c>
      <c r="F3585" s="134">
        <v>15</v>
      </c>
      <c r="G3585" s="134">
        <v>16</v>
      </c>
      <c r="H3585" s="171">
        <f>IFERROR((Table5[[#This Row],[_202340]]-Table5[[#This Row],[_201940]])/Table5[[#This Row],[_201940]]*1,"")</f>
        <v>0</v>
      </c>
    </row>
    <row r="3586" spans="1:8" ht="28.5">
      <c r="A3586" s="132">
        <v>233772</v>
      </c>
      <c r="B3586" s="134" t="s">
        <v>1152</v>
      </c>
      <c r="C3586" s="134">
        <v>23</v>
      </c>
      <c r="D3586" s="134">
        <v>20</v>
      </c>
      <c r="E3586" s="134">
        <v>21</v>
      </c>
      <c r="F3586" s="134">
        <v>20</v>
      </c>
      <c r="G3586" s="134">
        <v>18</v>
      </c>
      <c r="H3586" s="171">
        <f>IFERROR((Table5[[#This Row],[_202340]]-Table5[[#This Row],[_201940]])/Table5[[#This Row],[_201940]]*1,"")</f>
        <v>-0.21739130434782608</v>
      </c>
    </row>
    <row r="3587" spans="1:8" ht="28.5">
      <c r="A3587" s="132">
        <v>233772</v>
      </c>
      <c r="B3587" s="134" t="s">
        <v>1153</v>
      </c>
      <c r="C3587" s="134">
        <v>1</v>
      </c>
      <c r="D3587" s="134">
        <v>1</v>
      </c>
      <c r="E3587" s="134">
        <v>1</v>
      </c>
      <c r="F3587" s="134">
        <v>1</v>
      </c>
      <c r="G3587" s="134">
        <v>2</v>
      </c>
      <c r="H3587" s="171">
        <f>IFERROR((Table5[[#This Row],[_202340]]-Table5[[#This Row],[_201940]])/Table5[[#This Row],[_201940]]*1,"")</f>
        <v>1</v>
      </c>
    </row>
    <row r="3588" spans="1:8" ht="28.5">
      <c r="A3588" s="132">
        <v>233772</v>
      </c>
      <c r="B3588" s="134" t="s">
        <v>1154</v>
      </c>
      <c r="C3588" s="134">
        <v>22</v>
      </c>
      <c r="D3588" s="134">
        <v>19</v>
      </c>
      <c r="E3588" s="134">
        <v>20</v>
      </c>
      <c r="F3588" s="134">
        <v>19</v>
      </c>
      <c r="G3588" s="134">
        <v>16</v>
      </c>
      <c r="H3588" s="171">
        <f>IFERROR((Table5[[#This Row],[_202340]]-Table5[[#This Row],[_201940]])/Table5[[#This Row],[_201940]]*1,"")</f>
        <v>-0.27272727272727271</v>
      </c>
    </row>
    <row r="3589" spans="1:8" ht="28.5">
      <c r="A3589" s="132">
        <v>233772</v>
      </c>
      <c r="B3589" s="134" t="s">
        <v>1155</v>
      </c>
      <c r="C3589" s="134">
        <v>61</v>
      </c>
      <c r="D3589" s="134">
        <v>65</v>
      </c>
      <c r="E3589" s="134">
        <v>65</v>
      </c>
      <c r="F3589" s="134">
        <v>66</v>
      </c>
      <c r="G3589" s="134">
        <v>67</v>
      </c>
      <c r="H3589" s="171">
        <f>IFERROR((Table5[[#This Row],[_202340]]-Table5[[#This Row],[_201940]])/Table5[[#This Row],[_201940]]*1,"")</f>
        <v>9.8360655737704916E-2</v>
      </c>
    </row>
    <row r="3590" spans="1:8">
      <c r="A3590" s="132">
        <v>234669</v>
      </c>
      <c r="B3590" s="134" t="s">
        <v>1179</v>
      </c>
      <c r="C3590" s="134">
        <v>5404</v>
      </c>
      <c r="D3590" s="134">
        <v>5864</v>
      </c>
      <c r="E3590" s="134">
        <v>5415</v>
      </c>
      <c r="F3590" s="134">
        <v>5161</v>
      </c>
      <c r="G3590" s="134">
        <v>4859</v>
      </c>
      <c r="H3590" s="171">
        <f>IFERROR((Table5[[#This Row],[_202340]]-Table5[[#This Row],[_201940]])/Table5[[#This Row],[_201940]]*1,"")</f>
        <v>-0.10085122131754257</v>
      </c>
    </row>
    <row r="3591" spans="1:8">
      <c r="A3591" s="132">
        <v>234669</v>
      </c>
      <c r="B3591" s="134" t="s">
        <v>1131</v>
      </c>
      <c r="C3591" s="134">
        <v>0</v>
      </c>
      <c r="D3591" s="134">
        <v>0</v>
      </c>
      <c r="E3591" s="134">
        <v>0</v>
      </c>
      <c r="F3591" s="134">
        <v>0</v>
      </c>
      <c r="G3591" s="134">
        <v>0</v>
      </c>
      <c r="H3591" s="171" t="str">
        <f>IFERROR((Table5[[#This Row],[_202340]]-Table5[[#This Row],[_201940]])/Table5[[#This Row],[_201940]]*1,"")</f>
        <v/>
      </c>
    </row>
    <row r="3592" spans="1:8">
      <c r="A3592" s="132">
        <v>234669</v>
      </c>
      <c r="B3592" s="134" t="s">
        <v>1132</v>
      </c>
      <c r="C3592" s="134">
        <v>5404</v>
      </c>
      <c r="D3592" s="134">
        <v>5864</v>
      </c>
      <c r="E3592" s="134">
        <v>5415</v>
      </c>
      <c r="F3592" s="134">
        <v>5161</v>
      </c>
      <c r="G3592" s="134">
        <v>4859</v>
      </c>
      <c r="H3592" s="171">
        <f>IFERROR((Table5[[#This Row],[_202340]]-Table5[[#This Row],[_201940]])/Table5[[#This Row],[_201940]]*1,"")</f>
        <v>-0.10085122131754257</v>
      </c>
    </row>
    <row r="3593" spans="1:8">
      <c r="A3593" s="132">
        <v>234669</v>
      </c>
      <c r="B3593" s="134" t="s">
        <v>1133</v>
      </c>
      <c r="C3593" s="134">
        <v>342</v>
      </c>
      <c r="D3593" s="134">
        <v>283</v>
      </c>
      <c r="E3593" s="134">
        <v>272</v>
      </c>
      <c r="F3593" s="134">
        <v>216</v>
      </c>
      <c r="G3593" s="134">
        <v>198</v>
      </c>
      <c r="H3593" s="171">
        <f>IFERROR((Table5[[#This Row],[_202340]]-Table5[[#This Row],[_201940]])/Table5[[#This Row],[_201940]]*1,"")</f>
        <v>-0.42105263157894735</v>
      </c>
    </row>
    <row r="3594" spans="1:8" ht="28.5">
      <c r="A3594" s="132">
        <v>234669</v>
      </c>
      <c r="B3594" s="134" t="s">
        <v>1162</v>
      </c>
      <c r="C3594" s="134">
        <v>1485</v>
      </c>
      <c r="D3594" s="134">
        <v>1774</v>
      </c>
      <c r="E3594" s="134">
        <v>1594</v>
      </c>
      <c r="F3594" s="134">
        <v>1602</v>
      </c>
      <c r="G3594" s="134">
        <v>1439</v>
      </c>
      <c r="H3594" s="171">
        <f>IFERROR((Table5[[#This Row],[_202340]]-Table5[[#This Row],[_201940]])/Table5[[#This Row],[_201940]]*1,"")</f>
        <v>-3.0976430976430977E-2</v>
      </c>
    </row>
    <row r="3595" spans="1:8" ht="28.5">
      <c r="A3595" s="132">
        <v>234669</v>
      </c>
      <c r="B3595" s="134" t="s">
        <v>1163</v>
      </c>
      <c r="C3595" s="134">
        <v>127</v>
      </c>
      <c r="D3595" s="134">
        <v>126</v>
      </c>
      <c r="E3595" s="134">
        <v>135</v>
      </c>
      <c r="F3595" s="134">
        <v>216</v>
      </c>
      <c r="G3595" s="134">
        <v>261</v>
      </c>
      <c r="H3595" s="171">
        <f>IFERROR((Table5[[#This Row],[_202340]]-Table5[[#This Row],[_201940]])/Table5[[#This Row],[_201940]]*1,"")</f>
        <v>1.0551181102362204</v>
      </c>
    </row>
    <row r="3596" spans="1:8">
      <c r="A3596" s="132">
        <v>234669</v>
      </c>
      <c r="B3596" s="134" t="s">
        <v>1136</v>
      </c>
      <c r="C3596" s="134">
        <v>1954</v>
      </c>
      <c r="D3596" s="134">
        <v>2183</v>
      </c>
      <c r="E3596" s="134">
        <v>2001</v>
      </c>
      <c r="F3596" s="134">
        <v>2034</v>
      </c>
      <c r="G3596" s="134">
        <v>1898</v>
      </c>
      <c r="H3596" s="171">
        <f>IFERROR((Table5[[#This Row],[_202340]]-Table5[[#This Row],[_201940]])/Table5[[#This Row],[_201940]]*1,"")</f>
        <v>-2.8659160696008188E-2</v>
      </c>
    </row>
    <row r="3597" spans="1:8">
      <c r="A3597" s="132">
        <v>234669</v>
      </c>
      <c r="B3597" s="134" t="s">
        <v>1137</v>
      </c>
      <c r="C3597" s="134">
        <v>36</v>
      </c>
      <c r="D3597" s="134">
        <v>37</v>
      </c>
      <c r="E3597" s="134">
        <v>37</v>
      </c>
      <c r="F3597" s="134">
        <v>39</v>
      </c>
      <c r="G3597" s="134">
        <v>39</v>
      </c>
      <c r="H3597" s="171">
        <f>IFERROR((Table5[[#This Row],[_202340]]-Table5[[#This Row],[_201940]])/Table5[[#This Row],[_201940]]*1,"")</f>
        <v>8.3333333333333329E-2</v>
      </c>
    </row>
    <row r="3598" spans="1:8">
      <c r="A3598" s="132">
        <v>234669</v>
      </c>
      <c r="B3598" s="134" t="s">
        <v>1138</v>
      </c>
      <c r="C3598" s="134">
        <v>342</v>
      </c>
      <c r="D3598" s="134">
        <v>280</v>
      </c>
      <c r="E3598" s="134">
        <v>274</v>
      </c>
      <c r="F3598" s="134">
        <v>222</v>
      </c>
      <c r="G3598" s="134">
        <v>198</v>
      </c>
      <c r="H3598" s="171">
        <f>IFERROR((Table5[[#This Row],[_202340]]-Table5[[#This Row],[_201940]])/Table5[[#This Row],[_201940]]*1,"")</f>
        <v>-0.42105263157894735</v>
      </c>
    </row>
    <row r="3599" spans="1:8" ht="28.5">
      <c r="A3599" s="132">
        <v>234669</v>
      </c>
      <c r="B3599" s="134" t="s">
        <v>1164</v>
      </c>
      <c r="C3599" s="134">
        <v>1595</v>
      </c>
      <c r="D3599" s="134">
        <v>1890</v>
      </c>
      <c r="E3599" s="134">
        <v>1691</v>
      </c>
      <c r="F3599" s="134">
        <v>1683</v>
      </c>
      <c r="G3599" s="134">
        <v>1520</v>
      </c>
      <c r="H3599" s="171">
        <f>IFERROR((Table5[[#This Row],[_202340]]-Table5[[#This Row],[_201940]])/Table5[[#This Row],[_201940]]*1,"")</f>
        <v>-4.7021943573667714E-2</v>
      </c>
    </row>
    <row r="3600" spans="1:8" ht="28.5">
      <c r="A3600" s="132">
        <v>234669</v>
      </c>
      <c r="B3600" s="134" t="s">
        <v>1165</v>
      </c>
      <c r="C3600" s="134">
        <v>166</v>
      </c>
      <c r="D3600" s="134">
        <v>170</v>
      </c>
      <c r="E3600" s="134">
        <v>190</v>
      </c>
      <c r="F3600" s="134">
        <v>282</v>
      </c>
      <c r="G3600" s="134">
        <v>320</v>
      </c>
      <c r="H3600" s="171">
        <f>IFERROR((Table5[[#This Row],[_202340]]-Table5[[#This Row],[_201940]])/Table5[[#This Row],[_201940]]*1,"")</f>
        <v>0.92771084337349397</v>
      </c>
    </row>
    <row r="3601" spans="1:8">
      <c r="A3601" s="132">
        <v>234669</v>
      </c>
      <c r="B3601" s="134" t="s">
        <v>1141</v>
      </c>
      <c r="C3601" s="134">
        <v>2103</v>
      </c>
      <c r="D3601" s="134">
        <v>2340</v>
      </c>
      <c r="E3601" s="134">
        <v>2155</v>
      </c>
      <c r="F3601" s="134">
        <v>2187</v>
      </c>
      <c r="G3601" s="134">
        <v>2038</v>
      </c>
      <c r="H3601" s="171">
        <f>IFERROR((Table5[[#This Row],[_202340]]-Table5[[#This Row],[_201940]])/Table5[[#This Row],[_201940]]*1,"")</f>
        <v>-3.0908226343319068E-2</v>
      </c>
    </row>
    <row r="3602" spans="1:8">
      <c r="A3602" s="132">
        <v>234669</v>
      </c>
      <c r="B3602" s="134" t="s">
        <v>1142</v>
      </c>
      <c r="C3602" s="134">
        <v>39</v>
      </c>
      <c r="D3602" s="134">
        <v>40</v>
      </c>
      <c r="E3602" s="134">
        <v>40</v>
      </c>
      <c r="F3602" s="134">
        <v>42</v>
      </c>
      <c r="G3602" s="134">
        <v>42</v>
      </c>
      <c r="H3602" s="171">
        <f>IFERROR((Table5[[#This Row],[_202340]]-Table5[[#This Row],[_201940]])/Table5[[#This Row],[_201940]]*1,"")</f>
        <v>7.6923076923076927E-2</v>
      </c>
    </row>
    <row r="3603" spans="1:8">
      <c r="A3603" s="132">
        <v>234669</v>
      </c>
      <c r="B3603" s="134" t="s">
        <v>1143</v>
      </c>
      <c r="C3603" s="134">
        <v>339</v>
      </c>
      <c r="D3603" s="134">
        <v>275</v>
      </c>
      <c r="E3603" s="134">
        <v>271</v>
      </c>
      <c r="F3603" s="134">
        <v>218</v>
      </c>
      <c r="G3603" s="134">
        <v>196</v>
      </c>
      <c r="H3603" s="171">
        <f>IFERROR((Table5[[#This Row],[_202340]]-Table5[[#This Row],[_201940]])/Table5[[#This Row],[_201940]]*1,"")</f>
        <v>-0.42182890855457228</v>
      </c>
    </row>
    <row r="3604" spans="1:8" ht="28.5">
      <c r="A3604" s="132">
        <v>234669</v>
      </c>
      <c r="B3604" s="134" t="s">
        <v>1166</v>
      </c>
      <c r="C3604" s="134">
        <v>1617</v>
      </c>
      <c r="D3604" s="134">
        <v>1920</v>
      </c>
      <c r="E3604" s="134">
        <v>1725</v>
      </c>
      <c r="F3604" s="134">
        <v>1707</v>
      </c>
      <c r="G3604" s="134">
        <v>1538</v>
      </c>
      <c r="H3604" s="171">
        <f>IFERROR((Table5[[#This Row],[_202340]]-Table5[[#This Row],[_201940]])/Table5[[#This Row],[_201940]]*1,"")</f>
        <v>-4.885590599876314E-2</v>
      </c>
    </row>
    <row r="3605" spans="1:8" ht="28.5">
      <c r="A3605" s="132">
        <v>234669</v>
      </c>
      <c r="B3605" s="134" t="s">
        <v>1167</v>
      </c>
      <c r="C3605" s="134">
        <v>203</v>
      </c>
      <c r="D3605" s="134">
        <v>209</v>
      </c>
      <c r="E3605" s="134">
        <v>217</v>
      </c>
      <c r="F3605" s="134">
        <v>315</v>
      </c>
      <c r="G3605" s="134">
        <v>355</v>
      </c>
      <c r="H3605" s="171">
        <f>IFERROR((Table5[[#This Row],[_202340]]-Table5[[#This Row],[_201940]])/Table5[[#This Row],[_201940]]*1,"")</f>
        <v>0.74876847290640391</v>
      </c>
    </row>
    <row r="3606" spans="1:8">
      <c r="A3606" s="132">
        <v>234669</v>
      </c>
      <c r="B3606" s="134" t="s">
        <v>1146</v>
      </c>
      <c r="C3606" s="134">
        <v>2159</v>
      </c>
      <c r="D3606" s="134">
        <v>2404</v>
      </c>
      <c r="E3606" s="134">
        <v>2213</v>
      </c>
      <c r="F3606" s="134">
        <v>2240</v>
      </c>
      <c r="G3606" s="134">
        <v>2089</v>
      </c>
      <c r="H3606" s="171">
        <f>IFERROR((Table5[[#This Row],[_202340]]-Table5[[#This Row],[_201940]])/Table5[[#This Row],[_201940]]*1,"")</f>
        <v>-3.2422417786012042E-2</v>
      </c>
    </row>
    <row r="3607" spans="1:8" ht="28.5">
      <c r="A3607" s="132">
        <v>234669</v>
      </c>
      <c r="B3607" s="134" t="s">
        <v>1147</v>
      </c>
      <c r="C3607" s="134">
        <v>91</v>
      </c>
      <c r="D3607" s="134">
        <v>82</v>
      </c>
      <c r="E3607" s="134">
        <v>99</v>
      </c>
      <c r="F3607" s="134">
        <v>61</v>
      </c>
      <c r="G3607" s="134">
        <v>60</v>
      </c>
      <c r="H3607" s="171">
        <f>IFERROR((Table5[[#This Row],[_202340]]-Table5[[#This Row],[_201940]])/Table5[[#This Row],[_201940]]*1,"")</f>
        <v>-0.34065934065934067</v>
      </c>
    </row>
    <row r="3608" spans="1:8" ht="28.5">
      <c r="A3608" s="132">
        <v>234669</v>
      </c>
      <c r="B3608" s="134" t="s">
        <v>1148</v>
      </c>
      <c r="C3608" s="134">
        <v>1158</v>
      </c>
      <c r="D3608" s="134">
        <v>1270</v>
      </c>
      <c r="E3608" s="134">
        <v>1131</v>
      </c>
      <c r="F3608" s="134">
        <v>962</v>
      </c>
      <c r="G3608" s="134">
        <v>901</v>
      </c>
      <c r="H3608" s="171">
        <f>IFERROR((Table5[[#This Row],[_202340]]-Table5[[#This Row],[_201940]])/Table5[[#This Row],[_201940]]*1,"")</f>
        <v>-0.22193436960276339</v>
      </c>
    </row>
    <row r="3609" spans="1:8" ht="28.5">
      <c r="A3609" s="132">
        <v>234669</v>
      </c>
      <c r="B3609" s="134" t="s">
        <v>1149</v>
      </c>
      <c r="C3609" s="134">
        <v>1996</v>
      </c>
      <c r="D3609" s="134">
        <v>2108</v>
      </c>
      <c r="E3609" s="134">
        <v>1972</v>
      </c>
      <c r="F3609" s="134">
        <v>1898</v>
      </c>
      <c r="G3609" s="134">
        <v>1809</v>
      </c>
      <c r="H3609" s="171">
        <f>IFERROR((Table5[[#This Row],[_202340]]-Table5[[#This Row],[_201940]])/Table5[[#This Row],[_201940]]*1,"")</f>
        <v>-9.3687374749498994E-2</v>
      </c>
    </row>
    <row r="3610" spans="1:8" ht="28.5">
      <c r="A3610" s="132">
        <v>234669</v>
      </c>
      <c r="B3610" s="134" t="s">
        <v>1150</v>
      </c>
      <c r="C3610" s="134">
        <v>3245</v>
      </c>
      <c r="D3610" s="134">
        <v>3460</v>
      </c>
      <c r="E3610" s="134">
        <v>3202</v>
      </c>
      <c r="F3610" s="134">
        <v>2921</v>
      </c>
      <c r="G3610" s="134">
        <v>2770</v>
      </c>
      <c r="H3610" s="171">
        <f>IFERROR((Table5[[#This Row],[_202340]]-Table5[[#This Row],[_201940]])/Table5[[#This Row],[_201940]]*1,"")</f>
        <v>-0.14637904468412943</v>
      </c>
    </row>
    <row r="3611" spans="1:8">
      <c r="A3611" s="132">
        <v>234669</v>
      </c>
      <c r="B3611" s="134" t="s">
        <v>1151</v>
      </c>
      <c r="C3611" s="134">
        <v>40</v>
      </c>
      <c r="D3611" s="134">
        <v>41</v>
      </c>
      <c r="E3611" s="134">
        <v>41</v>
      </c>
      <c r="F3611" s="134">
        <v>43</v>
      </c>
      <c r="G3611" s="134">
        <v>43</v>
      </c>
      <c r="H3611" s="171">
        <f>IFERROR((Table5[[#This Row],[_202340]]-Table5[[#This Row],[_201940]])/Table5[[#This Row],[_201940]]*1,"")</f>
        <v>7.4999999999999997E-2</v>
      </c>
    </row>
    <row r="3612" spans="1:8" ht="28.5">
      <c r="A3612" s="132">
        <v>234669</v>
      </c>
      <c r="B3612" s="134" t="s">
        <v>1152</v>
      </c>
      <c r="C3612" s="134">
        <v>23</v>
      </c>
      <c r="D3612" s="134">
        <v>23</v>
      </c>
      <c r="E3612" s="134">
        <v>23</v>
      </c>
      <c r="F3612" s="134">
        <v>20</v>
      </c>
      <c r="G3612" s="134">
        <v>20</v>
      </c>
      <c r="H3612" s="171">
        <f>IFERROR((Table5[[#This Row],[_202340]]-Table5[[#This Row],[_201940]])/Table5[[#This Row],[_201940]]*1,"")</f>
        <v>-0.13043478260869565</v>
      </c>
    </row>
    <row r="3613" spans="1:8" ht="28.5">
      <c r="A3613" s="132">
        <v>234669</v>
      </c>
      <c r="B3613" s="134" t="s">
        <v>1153</v>
      </c>
      <c r="C3613" s="134">
        <v>2</v>
      </c>
      <c r="D3613" s="134">
        <v>1</v>
      </c>
      <c r="E3613" s="134">
        <v>2</v>
      </c>
      <c r="F3613" s="134">
        <v>1</v>
      </c>
      <c r="G3613" s="134">
        <v>1</v>
      </c>
      <c r="H3613" s="171">
        <f>IFERROR((Table5[[#This Row],[_202340]]-Table5[[#This Row],[_201940]])/Table5[[#This Row],[_201940]]*1,"")</f>
        <v>-0.5</v>
      </c>
    </row>
    <row r="3614" spans="1:8" ht="28.5">
      <c r="A3614" s="132">
        <v>234669</v>
      </c>
      <c r="B3614" s="134" t="s">
        <v>1154</v>
      </c>
      <c r="C3614" s="134">
        <v>21</v>
      </c>
      <c r="D3614" s="134">
        <v>22</v>
      </c>
      <c r="E3614" s="134">
        <v>21</v>
      </c>
      <c r="F3614" s="134">
        <v>19</v>
      </c>
      <c r="G3614" s="134">
        <v>19</v>
      </c>
      <c r="H3614" s="171">
        <f>IFERROR((Table5[[#This Row],[_202340]]-Table5[[#This Row],[_201940]])/Table5[[#This Row],[_201940]]*1,"")</f>
        <v>-9.5238095238095233E-2</v>
      </c>
    </row>
    <row r="3615" spans="1:8" ht="28.5">
      <c r="A3615" s="132">
        <v>234669</v>
      </c>
      <c r="B3615" s="134" t="s">
        <v>1155</v>
      </c>
      <c r="C3615" s="134">
        <v>37</v>
      </c>
      <c r="D3615" s="134">
        <v>36</v>
      </c>
      <c r="E3615" s="134">
        <v>36</v>
      </c>
      <c r="F3615" s="134">
        <v>37</v>
      </c>
      <c r="G3615" s="134">
        <v>37</v>
      </c>
      <c r="H3615" s="171">
        <f>IFERROR((Table5[[#This Row],[_202340]]-Table5[[#This Row],[_201940]])/Table5[[#This Row],[_201940]]*1,"")</f>
        <v>0</v>
      </c>
    </row>
    <row r="3616" spans="1:8">
      <c r="A3616" s="132">
        <v>234951</v>
      </c>
      <c r="B3616" s="134" t="s">
        <v>1179</v>
      </c>
      <c r="C3616" s="134">
        <v>676</v>
      </c>
      <c r="D3616" s="134">
        <v>653</v>
      </c>
      <c r="E3616" s="134">
        <v>572</v>
      </c>
      <c r="F3616" s="134">
        <v>618</v>
      </c>
      <c r="G3616" s="134">
        <v>655</v>
      </c>
      <c r="H3616" s="171">
        <f>IFERROR((Table5[[#This Row],[_202340]]-Table5[[#This Row],[_201940]])/Table5[[#This Row],[_201940]]*1,"")</f>
        <v>-3.1065088757396449E-2</v>
      </c>
    </row>
    <row r="3617" spans="1:8">
      <c r="A3617" s="132">
        <v>234951</v>
      </c>
      <c r="B3617" s="134" t="s">
        <v>1131</v>
      </c>
      <c r="C3617" s="134">
        <v>0</v>
      </c>
      <c r="D3617" s="134">
        <v>0</v>
      </c>
      <c r="E3617" s="134">
        <v>0</v>
      </c>
      <c r="F3617" s="134">
        <v>0</v>
      </c>
      <c r="G3617" s="134">
        <v>0</v>
      </c>
      <c r="H3617" s="171" t="str">
        <f>IFERROR((Table5[[#This Row],[_202340]]-Table5[[#This Row],[_201940]])/Table5[[#This Row],[_201940]]*1,"")</f>
        <v/>
      </c>
    </row>
    <row r="3618" spans="1:8">
      <c r="A3618" s="132">
        <v>234951</v>
      </c>
      <c r="B3618" s="134" t="s">
        <v>1132</v>
      </c>
      <c r="C3618" s="134">
        <v>676</v>
      </c>
      <c r="D3618" s="134">
        <v>653</v>
      </c>
      <c r="E3618" s="134">
        <v>572</v>
      </c>
      <c r="F3618" s="134">
        <v>618</v>
      </c>
      <c r="G3618" s="134">
        <v>655</v>
      </c>
      <c r="H3618" s="171">
        <f>IFERROR((Table5[[#This Row],[_202340]]-Table5[[#This Row],[_201940]])/Table5[[#This Row],[_201940]]*1,"")</f>
        <v>-3.1065088757396449E-2</v>
      </c>
    </row>
    <row r="3619" spans="1:8">
      <c r="A3619" s="132">
        <v>234951</v>
      </c>
      <c r="B3619" s="134" t="s">
        <v>1133</v>
      </c>
      <c r="C3619" s="134">
        <v>102</v>
      </c>
      <c r="D3619" s="134">
        <v>103</v>
      </c>
      <c r="E3619" s="134">
        <v>89</v>
      </c>
      <c r="F3619" s="134">
        <v>64</v>
      </c>
      <c r="G3619" s="134">
        <v>87</v>
      </c>
      <c r="H3619" s="171">
        <f>IFERROR((Table5[[#This Row],[_202340]]-Table5[[#This Row],[_201940]])/Table5[[#This Row],[_201940]]*1,"")</f>
        <v>-0.14705882352941177</v>
      </c>
    </row>
    <row r="3620" spans="1:8" ht="28.5">
      <c r="A3620" s="132">
        <v>234951</v>
      </c>
      <c r="B3620" s="134" t="s">
        <v>1162</v>
      </c>
      <c r="C3620" s="134">
        <v>157</v>
      </c>
      <c r="D3620" s="134">
        <v>123</v>
      </c>
      <c r="E3620" s="134">
        <v>113</v>
      </c>
      <c r="F3620" s="134">
        <v>119</v>
      </c>
      <c r="G3620" s="134">
        <v>160</v>
      </c>
      <c r="H3620" s="171">
        <f>IFERROR((Table5[[#This Row],[_202340]]-Table5[[#This Row],[_201940]])/Table5[[#This Row],[_201940]]*1,"")</f>
        <v>1.9108280254777069E-2</v>
      </c>
    </row>
    <row r="3621" spans="1:8" ht="28.5">
      <c r="A3621" s="132">
        <v>234951</v>
      </c>
      <c r="B3621" s="134" t="s">
        <v>1163</v>
      </c>
      <c r="C3621" s="134">
        <v>0</v>
      </c>
      <c r="D3621" s="134">
        <v>1</v>
      </c>
      <c r="E3621" s="134">
        <v>1</v>
      </c>
      <c r="F3621" s="134">
        <v>0</v>
      </c>
      <c r="G3621" s="134">
        <v>2</v>
      </c>
      <c r="H3621" s="171" t="str">
        <f>IFERROR((Table5[[#This Row],[_202340]]-Table5[[#This Row],[_201940]])/Table5[[#This Row],[_201940]]*1,"")</f>
        <v/>
      </c>
    </row>
    <row r="3622" spans="1:8">
      <c r="A3622" s="132">
        <v>234951</v>
      </c>
      <c r="B3622" s="134" t="s">
        <v>1136</v>
      </c>
      <c r="C3622" s="134">
        <v>259</v>
      </c>
      <c r="D3622" s="134">
        <v>227</v>
      </c>
      <c r="E3622" s="134">
        <v>203</v>
      </c>
      <c r="F3622" s="134">
        <v>183</v>
      </c>
      <c r="G3622" s="134">
        <v>249</v>
      </c>
      <c r="H3622" s="171">
        <f>IFERROR((Table5[[#This Row],[_202340]]-Table5[[#This Row],[_201940]])/Table5[[#This Row],[_201940]]*1,"")</f>
        <v>-3.8610038610038609E-2</v>
      </c>
    </row>
    <row r="3623" spans="1:8">
      <c r="A3623" s="132">
        <v>234951</v>
      </c>
      <c r="B3623" s="134" t="s">
        <v>1137</v>
      </c>
      <c r="C3623" s="134">
        <v>38</v>
      </c>
      <c r="D3623" s="134">
        <v>35</v>
      </c>
      <c r="E3623" s="134">
        <v>35</v>
      </c>
      <c r="F3623" s="134">
        <v>30</v>
      </c>
      <c r="G3623" s="134">
        <v>38</v>
      </c>
      <c r="H3623" s="171">
        <f>IFERROR((Table5[[#This Row],[_202340]]-Table5[[#This Row],[_201940]])/Table5[[#This Row],[_201940]]*1,"")</f>
        <v>0</v>
      </c>
    </row>
    <row r="3624" spans="1:8">
      <c r="A3624" s="132">
        <v>234951</v>
      </c>
      <c r="B3624" s="134" t="s">
        <v>1138</v>
      </c>
      <c r="C3624" s="134">
        <v>102</v>
      </c>
      <c r="D3624" s="134">
        <v>103</v>
      </c>
      <c r="E3624" s="134">
        <v>91</v>
      </c>
      <c r="F3624" s="134">
        <v>70</v>
      </c>
      <c r="G3624" s="134">
        <v>88</v>
      </c>
      <c r="H3624" s="171">
        <f>IFERROR((Table5[[#This Row],[_202340]]-Table5[[#This Row],[_201940]])/Table5[[#This Row],[_201940]]*1,"")</f>
        <v>-0.13725490196078433</v>
      </c>
    </row>
    <row r="3625" spans="1:8" ht="28.5">
      <c r="A3625" s="132">
        <v>234951</v>
      </c>
      <c r="B3625" s="134" t="s">
        <v>1164</v>
      </c>
      <c r="C3625" s="134">
        <v>168</v>
      </c>
      <c r="D3625" s="134">
        <v>140</v>
      </c>
      <c r="E3625" s="134">
        <v>121</v>
      </c>
      <c r="F3625" s="134">
        <v>122</v>
      </c>
      <c r="G3625" s="134">
        <v>170</v>
      </c>
      <c r="H3625" s="171">
        <f>IFERROR((Table5[[#This Row],[_202340]]-Table5[[#This Row],[_201940]])/Table5[[#This Row],[_201940]]*1,"")</f>
        <v>1.1904761904761904E-2</v>
      </c>
    </row>
    <row r="3626" spans="1:8" ht="28.5">
      <c r="A3626" s="132">
        <v>234951</v>
      </c>
      <c r="B3626" s="134" t="s">
        <v>1165</v>
      </c>
      <c r="C3626" s="134">
        <v>1</v>
      </c>
      <c r="D3626" s="134">
        <v>1</v>
      </c>
      <c r="E3626" s="134">
        <v>2</v>
      </c>
      <c r="F3626" s="134">
        <v>0</v>
      </c>
      <c r="G3626" s="134">
        <v>2</v>
      </c>
      <c r="H3626" s="171">
        <f>IFERROR((Table5[[#This Row],[_202340]]-Table5[[#This Row],[_201940]])/Table5[[#This Row],[_201940]]*1,"")</f>
        <v>1</v>
      </c>
    </row>
    <row r="3627" spans="1:8">
      <c r="A3627" s="132">
        <v>234951</v>
      </c>
      <c r="B3627" s="134" t="s">
        <v>1141</v>
      </c>
      <c r="C3627" s="134">
        <v>271</v>
      </c>
      <c r="D3627" s="134">
        <v>244</v>
      </c>
      <c r="E3627" s="134">
        <v>214</v>
      </c>
      <c r="F3627" s="134">
        <v>192</v>
      </c>
      <c r="G3627" s="134">
        <v>260</v>
      </c>
      <c r="H3627" s="171">
        <f>IFERROR((Table5[[#This Row],[_202340]]-Table5[[#This Row],[_201940]])/Table5[[#This Row],[_201940]]*1,"")</f>
        <v>-4.0590405904059039E-2</v>
      </c>
    </row>
    <row r="3628" spans="1:8">
      <c r="A3628" s="132">
        <v>234951</v>
      </c>
      <c r="B3628" s="134" t="s">
        <v>1142</v>
      </c>
      <c r="C3628" s="134">
        <v>40</v>
      </c>
      <c r="D3628" s="134">
        <v>37</v>
      </c>
      <c r="E3628" s="134">
        <v>37</v>
      </c>
      <c r="F3628" s="134">
        <v>31</v>
      </c>
      <c r="G3628" s="134">
        <v>40</v>
      </c>
      <c r="H3628" s="171">
        <f>IFERROR((Table5[[#This Row],[_202340]]-Table5[[#This Row],[_201940]])/Table5[[#This Row],[_201940]]*1,"")</f>
        <v>0</v>
      </c>
    </row>
    <row r="3629" spans="1:8">
      <c r="A3629" s="132">
        <v>234951</v>
      </c>
      <c r="B3629" s="134" t="s">
        <v>1143</v>
      </c>
      <c r="C3629" s="134">
        <v>103</v>
      </c>
      <c r="D3629" s="134">
        <v>107</v>
      </c>
      <c r="E3629" s="134">
        <v>92</v>
      </c>
      <c r="F3629" s="134">
        <v>71</v>
      </c>
      <c r="G3629" s="134">
        <v>88</v>
      </c>
      <c r="H3629" s="171">
        <f>IFERROR((Table5[[#This Row],[_202340]]-Table5[[#This Row],[_201940]])/Table5[[#This Row],[_201940]]*1,"")</f>
        <v>-0.14563106796116504</v>
      </c>
    </row>
    <row r="3630" spans="1:8" ht="28.5">
      <c r="A3630" s="132">
        <v>234951</v>
      </c>
      <c r="B3630" s="134" t="s">
        <v>1166</v>
      </c>
      <c r="C3630" s="134">
        <v>171</v>
      </c>
      <c r="D3630" s="134">
        <v>143</v>
      </c>
      <c r="E3630" s="134">
        <v>123</v>
      </c>
      <c r="F3630" s="134">
        <v>126</v>
      </c>
      <c r="G3630" s="134">
        <v>169</v>
      </c>
      <c r="H3630" s="171">
        <f>IFERROR((Table5[[#This Row],[_202340]]-Table5[[#This Row],[_201940]])/Table5[[#This Row],[_201940]]*1,"")</f>
        <v>-1.1695906432748537E-2</v>
      </c>
    </row>
    <row r="3631" spans="1:8" ht="28.5">
      <c r="A3631" s="132">
        <v>234951</v>
      </c>
      <c r="B3631" s="134" t="s">
        <v>1167</v>
      </c>
      <c r="C3631" s="134">
        <v>1</v>
      </c>
      <c r="D3631" s="134">
        <v>1</v>
      </c>
      <c r="E3631" s="134">
        <v>2</v>
      </c>
      <c r="F3631" s="134">
        <v>0</v>
      </c>
      <c r="G3631" s="134">
        <v>3</v>
      </c>
      <c r="H3631" s="171">
        <f>IFERROR((Table5[[#This Row],[_202340]]-Table5[[#This Row],[_201940]])/Table5[[#This Row],[_201940]]*1,"")</f>
        <v>2</v>
      </c>
    </row>
    <row r="3632" spans="1:8">
      <c r="A3632" s="132">
        <v>234951</v>
      </c>
      <c r="B3632" s="134" t="s">
        <v>1146</v>
      </c>
      <c r="C3632" s="134">
        <v>275</v>
      </c>
      <c r="D3632" s="134">
        <v>251</v>
      </c>
      <c r="E3632" s="134">
        <v>217</v>
      </c>
      <c r="F3632" s="134">
        <v>197</v>
      </c>
      <c r="G3632" s="134">
        <v>260</v>
      </c>
      <c r="H3632" s="171">
        <f>IFERROR((Table5[[#This Row],[_202340]]-Table5[[#This Row],[_201940]])/Table5[[#This Row],[_201940]]*1,"")</f>
        <v>-5.4545454545454543E-2</v>
      </c>
    </row>
    <row r="3633" spans="1:8" ht="28.5">
      <c r="A3633" s="132">
        <v>234951</v>
      </c>
      <c r="B3633" s="134" t="s">
        <v>1147</v>
      </c>
      <c r="C3633" s="134">
        <v>5</v>
      </c>
      <c r="D3633" s="134">
        <v>4</v>
      </c>
      <c r="E3633" s="134">
        <v>8</v>
      </c>
      <c r="F3633" s="134">
        <v>8</v>
      </c>
      <c r="G3633" s="134">
        <v>8</v>
      </c>
      <c r="H3633" s="171">
        <f>IFERROR((Table5[[#This Row],[_202340]]-Table5[[#This Row],[_201940]])/Table5[[#This Row],[_201940]]*1,"")</f>
        <v>0.6</v>
      </c>
    </row>
    <row r="3634" spans="1:8" ht="28.5">
      <c r="A3634" s="132">
        <v>234951</v>
      </c>
      <c r="B3634" s="134" t="s">
        <v>1148</v>
      </c>
      <c r="C3634" s="134">
        <v>186</v>
      </c>
      <c r="D3634" s="134">
        <v>186</v>
      </c>
      <c r="E3634" s="134">
        <v>174</v>
      </c>
      <c r="F3634" s="134">
        <v>192</v>
      </c>
      <c r="G3634" s="134">
        <v>172</v>
      </c>
      <c r="H3634" s="171">
        <f>IFERROR((Table5[[#This Row],[_202340]]-Table5[[#This Row],[_201940]])/Table5[[#This Row],[_201940]]*1,"")</f>
        <v>-7.5268817204301078E-2</v>
      </c>
    </row>
    <row r="3635" spans="1:8" ht="28.5">
      <c r="A3635" s="132">
        <v>234951</v>
      </c>
      <c r="B3635" s="134" t="s">
        <v>1149</v>
      </c>
      <c r="C3635" s="134">
        <v>210</v>
      </c>
      <c r="D3635" s="134">
        <v>212</v>
      </c>
      <c r="E3635" s="134">
        <v>173</v>
      </c>
      <c r="F3635" s="134">
        <v>221</v>
      </c>
      <c r="G3635" s="134">
        <v>215</v>
      </c>
      <c r="H3635" s="171">
        <f>IFERROR((Table5[[#This Row],[_202340]]-Table5[[#This Row],[_201940]])/Table5[[#This Row],[_201940]]*1,"")</f>
        <v>2.3809523809523808E-2</v>
      </c>
    </row>
    <row r="3636" spans="1:8" ht="28.5">
      <c r="A3636" s="132">
        <v>234951</v>
      </c>
      <c r="B3636" s="134" t="s">
        <v>1150</v>
      </c>
      <c r="C3636" s="134">
        <v>401</v>
      </c>
      <c r="D3636" s="134">
        <v>402</v>
      </c>
      <c r="E3636" s="134">
        <v>355</v>
      </c>
      <c r="F3636" s="134">
        <v>421</v>
      </c>
      <c r="G3636" s="134">
        <v>395</v>
      </c>
      <c r="H3636" s="171">
        <f>IFERROR((Table5[[#This Row],[_202340]]-Table5[[#This Row],[_201940]])/Table5[[#This Row],[_201940]]*1,"")</f>
        <v>-1.4962593516209476E-2</v>
      </c>
    </row>
    <row r="3637" spans="1:8">
      <c r="A3637" s="132">
        <v>234951</v>
      </c>
      <c r="B3637" s="134" t="s">
        <v>1151</v>
      </c>
      <c r="C3637" s="134">
        <v>41</v>
      </c>
      <c r="D3637" s="134">
        <v>38</v>
      </c>
      <c r="E3637" s="134">
        <v>38</v>
      </c>
      <c r="F3637" s="134">
        <v>32</v>
      </c>
      <c r="G3637" s="134">
        <v>40</v>
      </c>
      <c r="H3637" s="171">
        <f>IFERROR((Table5[[#This Row],[_202340]]-Table5[[#This Row],[_201940]])/Table5[[#This Row],[_201940]]*1,"")</f>
        <v>-2.4390243902439025E-2</v>
      </c>
    </row>
    <row r="3638" spans="1:8" ht="28.5">
      <c r="A3638" s="132">
        <v>234951</v>
      </c>
      <c r="B3638" s="134" t="s">
        <v>1152</v>
      </c>
      <c r="C3638" s="134">
        <v>28</v>
      </c>
      <c r="D3638" s="134">
        <v>29</v>
      </c>
      <c r="E3638" s="134">
        <v>32</v>
      </c>
      <c r="F3638" s="134">
        <v>32</v>
      </c>
      <c r="G3638" s="134">
        <v>27</v>
      </c>
      <c r="H3638" s="171">
        <f>IFERROR((Table5[[#This Row],[_202340]]-Table5[[#This Row],[_201940]])/Table5[[#This Row],[_201940]]*1,"")</f>
        <v>-3.5714285714285712E-2</v>
      </c>
    </row>
    <row r="3639" spans="1:8" ht="28.5">
      <c r="A3639" s="132">
        <v>234951</v>
      </c>
      <c r="B3639" s="134" t="s">
        <v>1153</v>
      </c>
      <c r="C3639" s="134">
        <v>1</v>
      </c>
      <c r="D3639" s="134">
        <v>1</v>
      </c>
      <c r="E3639" s="134">
        <v>1</v>
      </c>
      <c r="F3639" s="134">
        <v>1</v>
      </c>
      <c r="G3639" s="134">
        <v>1</v>
      </c>
      <c r="H3639" s="171">
        <f>IFERROR((Table5[[#This Row],[_202340]]-Table5[[#This Row],[_201940]])/Table5[[#This Row],[_201940]]*1,"")</f>
        <v>0</v>
      </c>
    </row>
    <row r="3640" spans="1:8" ht="28.5">
      <c r="A3640" s="132">
        <v>234951</v>
      </c>
      <c r="B3640" s="134" t="s">
        <v>1154</v>
      </c>
      <c r="C3640" s="134">
        <v>28</v>
      </c>
      <c r="D3640" s="134">
        <v>28</v>
      </c>
      <c r="E3640" s="134">
        <v>30</v>
      </c>
      <c r="F3640" s="134">
        <v>31</v>
      </c>
      <c r="G3640" s="134">
        <v>26</v>
      </c>
      <c r="H3640" s="171">
        <f>IFERROR((Table5[[#This Row],[_202340]]-Table5[[#This Row],[_201940]])/Table5[[#This Row],[_201940]]*1,"")</f>
        <v>-7.1428571428571425E-2</v>
      </c>
    </row>
    <row r="3641" spans="1:8" ht="28.5">
      <c r="A3641" s="132">
        <v>234951</v>
      </c>
      <c r="B3641" s="134" t="s">
        <v>1155</v>
      </c>
      <c r="C3641" s="134">
        <v>31</v>
      </c>
      <c r="D3641" s="134">
        <v>32</v>
      </c>
      <c r="E3641" s="134">
        <v>30</v>
      </c>
      <c r="F3641" s="134">
        <v>36</v>
      </c>
      <c r="G3641" s="134">
        <v>33</v>
      </c>
      <c r="H3641" s="171">
        <f>IFERROR((Table5[[#This Row],[_202340]]-Table5[[#This Row],[_201940]])/Table5[[#This Row],[_201940]]*1,"")</f>
        <v>6.4516129032258063E-2</v>
      </c>
    </row>
    <row r="3642" spans="1:8">
      <c r="A3642" s="132">
        <v>235103</v>
      </c>
      <c r="B3642" s="134" t="s">
        <v>1179</v>
      </c>
      <c r="C3642" s="134">
        <v>4183</v>
      </c>
      <c r="D3642" s="134">
        <v>3895</v>
      </c>
      <c r="E3642" s="134">
        <v>3793</v>
      </c>
      <c r="F3642" s="134">
        <v>4113</v>
      </c>
      <c r="G3642" s="134">
        <v>3845</v>
      </c>
      <c r="H3642" s="171">
        <f>IFERROR((Table5[[#This Row],[_202340]]-Table5[[#This Row],[_201940]])/Table5[[#This Row],[_201940]]*1,"")</f>
        <v>-8.0803251255080089E-2</v>
      </c>
    </row>
    <row r="3643" spans="1:8">
      <c r="A3643" s="132">
        <v>235103</v>
      </c>
      <c r="B3643" s="134" t="s">
        <v>1131</v>
      </c>
      <c r="C3643" s="134">
        <v>0</v>
      </c>
      <c r="D3643" s="134">
        <v>0</v>
      </c>
      <c r="E3643" s="134">
        <v>0</v>
      </c>
      <c r="F3643" s="134">
        <v>0</v>
      </c>
      <c r="G3643" s="134">
        <v>0</v>
      </c>
      <c r="H3643" s="171" t="str">
        <f>IFERROR((Table5[[#This Row],[_202340]]-Table5[[#This Row],[_201940]])/Table5[[#This Row],[_201940]]*1,"")</f>
        <v/>
      </c>
    </row>
    <row r="3644" spans="1:8">
      <c r="A3644" s="132">
        <v>235103</v>
      </c>
      <c r="B3644" s="134" t="s">
        <v>1132</v>
      </c>
      <c r="C3644" s="134">
        <v>4183</v>
      </c>
      <c r="D3644" s="134">
        <v>3895</v>
      </c>
      <c r="E3644" s="134">
        <v>3793</v>
      </c>
      <c r="F3644" s="134">
        <v>4113</v>
      </c>
      <c r="G3644" s="134">
        <v>3845</v>
      </c>
      <c r="H3644" s="171">
        <f>IFERROR((Table5[[#This Row],[_202340]]-Table5[[#This Row],[_201940]])/Table5[[#This Row],[_201940]]*1,"")</f>
        <v>-8.0803251255080089E-2</v>
      </c>
    </row>
    <row r="3645" spans="1:8">
      <c r="A3645" s="132">
        <v>235103</v>
      </c>
      <c r="B3645" s="134" t="s">
        <v>1133</v>
      </c>
      <c r="C3645" s="134">
        <v>411</v>
      </c>
      <c r="D3645" s="134">
        <v>332</v>
      </c>
      <c r="E3645" s="134">
        <v>239</v>
      </c>
      <c r="F3645" s="134">
        <v>232</v>
      </c>
      <c r="G3645" s="134">
        <v>238</v>
      </c>
      <c r="H3645" s="171">
        <f>IFERROR((Table5[[#This Row],[_202340]]-Table5[[#This Row],[_201940]])/Table5[[#This Row],[_201940]]*1,"")</f>
        <v>-0.42092457420924573</v>
      </c>
    </row>
    <row r="3646" spans="1:8" ht="28.5">
      <c r="A3646" s="132">
        <v>235103</v>
      </c>
      <c r="B3646" s="134" t="s">
        <v>1162</v>
      </c>
      <c r="C3646" s="134">
        <v>1072</v>
      </c>
      <c r="D3646" s="134">
        <v>1101</v>
      </c>
      <c r="E3646" s="134">
        <v>1144</v>
      </c>
      <c r="F3646" s="134">
        <v>1131</v>
      </c>
      <c r="G3646" s="134">
        <v>1093</v>
      </c>
      <c r="H3646" s="171">
        <f>IFERROR((Table5[[#This Row],[_202340]]-Table5[[#This Row],[_201940]])/Table5[[#This Row],[_201940]]*1,"")</f>
        <v>1.9589552238805971E-2</v>
      </c>
    </row>
    <row r="3647" spans="1:8" ht="28.5">
      <c r="A3647" s="132">
        <v>235103</v>
      </c>
      <c r="B3647" s="134" t="s">
        <v>1163</v>
      </c>
      <c r="C3647" s="134">
        <v>0</v>
      </c>
      <c r="D3647" s="134">
        <v>0</v>
      </c>
      <c r="E3647" s="134">
        <v>0</v>
      </c>
      <c r="F3647" s="134">
        <v>0</v>
      </c>
      <c r="G3647" s="134">
        <v>7</v>
      </c>
      <c r="H3647" s="171" t="str">
        <f>IFERROR((Table5[[#This Row],[_202340]]-Table5[[#This Row],[_201940]])/Table5[[#This Row],[_201940]]*1,"")</f>
        <v/>
      </c>
    </row>
    <row r="3648" spans="1:8">
      <c r="A3648" s="132">
        <v>235103</v>
      </c>
      <c r="B3648" s="134" t="s">
        <v>1136</v>
      </c>
      <c r="C3648" s="134">
        <v>1483</v>
      </c>
      <c r="D3648" s="134">
        <v>1433</v>
      </c>
      <c r="E3648" s="134">
        <v>1383</v>
      </c>
      <c r="F3648" s="134">
        <v>1363</v>
      </c>
      <c r="G3648" s="134">
        <v>1338</v>
      </c>
      <c r="H3648" s="171">
        <f>IFERROR((Table5[[#This Row],[_202340]]-Table5[[#This Row],[_201940]])/Table5[[#This Row],[_201940]]*1,"")</f>
        <v>-9.7774780849629137E-2</v>
      </c>
    </row>
    <row r="3649" spans="1:8">
      <c r="A3649" s="132">
        <v>235103</v>
      </c>
      <c r="B3649" s="134" t="s">
        <v>1137</v>
      </c>
      <c r="C3649" s="134">
        <v>35</v>
      </c>
      <c r="D3649" s="134">
        <v>37</v>
      </c>
      <c r="E3649" s="134">
        <v>36</v>
      </c>
      <c r="F3649" s="134">
        <v>33</v>
      </c>
      <c r="G3649" s="134">
        <v>35</v>
      </c>
      <c r="H3649" s="171">
        <f>IFERROR((Table5[[#This Row],[_202340]]-Table5[[#This Row],[_201940]])/Table5[[#This Row],[_201940]]*1,"")</f>
        <v>0</v>
      </c>
    </row>
    <row r="3650" spans="1:8">
      <c r="A3650" s="132">
        <v>235103</v>
      </c>
      <c r="B3650" s="134" t="s">
        <v>1138</v>
      </c>
      <c r="C3650" s="134">
        <v>417</v>
      </c>
      <c r="D3650" s="134">
        <v>334</v>
      </c>
      <c r="E3650" s="134">
        <v>247</v>
      </c>
      <c r="F3650" s="134">
        <v>235</v>
      </c>
      <c r="G3650" s="134">
        <v>245</v>
      </c>
      <c r="H3650" s="171">
        <f>IFERROR((Table5[[#This Row],[_202340]]-Table5[[#This Row],[_201940]])/Table5[[#This Row],[_201940]]*1,"")</f>
        <v>-0.41247002398081534</v>
      </c>
    </row>
    <row r="3651" spans="1:8" ht="28.5">
      <c r="A3651" s="132">
        <v>235103</v>
      </c>
      <c r="B3651" s="134" t="s">
        <v>1164</v>
      </c>
      <c r="C3651" s="134">
        <v>1158</v>
      </c>
      <c r="D3651" s="134">
        <v>1200</v>
      </c>
      <c r="E3651" s="134">
        <v>1230</v>
      </c>
      <c r="F3651" s="134">
        <v>1194</v>
      </c>
      <c r="G3651" s="134">
        <v>1154</v>
      </c>
      <c r="H3651" s="171">
        <f>IFERROR((Table5[[#This Row],[_202340]]-Table5[[#This Row],[_201940]])/Table5[[#This Row],[_201940]]*1,"")</f>
        <v>-3.4542314335060447E-3</v>
      </c>
    </row>
    <row r="3652" spans="1:8" ht="28.5">
      <c r="A3652" s="132">
        <v>235103</v>
      </c>
      <c r="B3652" s="134" t="s">
        <v>1165</v>
      </c>
      <c r="C3652" s="134">
        <v>0</v>
      </c>
      <c r="D3652" s="134">
        <v>0</v>
      </c>
      <c r="E3652" s="134">
        <v>3</v>
      </c>
      <c r="F3652" s="134">
        <v>8</v>
      </c>
      <c r="G3652" s="134">
        <v>11</v>
      </c>
      <c r="H3652" s="171" t="str">
        <f>IFERROR((Table5[[#This Row],[_202340]]-Table5[[#This Row],[_201940]])/Table5[[#This Row],[_201940]]*1,"")</f>
        <v/>
      </c>
    </row>
    <row r="3653" spans="1:8">
      <c r="A3653" s="132">
        <v>235103</v>
      </c>
      <c r="B3653" s="134" t="s">
        <v>1141</v>
      </c>
      <c r="C3653" s="134">
        <v>1575</v>
      </c>
      <c r="D3653" s="134">
        <v>1534</v>
      </c>
      <c r="E3653" s="134">
        <v>1480</v>
      </c>
      <c r="F3653" s="134">
        <v>1437</v>
      </c>
      <c r="G3653" s="134">
        <v>1410</v>
      </c>
      <c r="H3653" s="171">
        <f>IFERROR((Table5[[#This Row],[_202340]]-Table5[[#This Row],[_201940]])/Table5[[#This Row],[_201940]]*1,"")</f>
        <v>-0.10476190476190476</v>
      </c>
    </row>
    <row r="3654" spans="1:8">
      <c r="A3654" s="132">
        <v>235103</v>
      </c>
      <c r="B3654" s="134" t="s">
        <v>1142</v>
      </c>
      <c r="C3654" s="134">
        <v>38</v>
      </c>
      <c r="D3654" s="134">
        <v>39</v>
      </c>
      <c r="E3654" s="134">
        <v>39</v>
      </c>
      <c r="F3654" s="134">
        <v>35</v>
      </c>
      <c r="G3654" s="134">
        <v>37</v>
      </c>
      <c r="H3654" s="171">
        <f>IFERROR((Table5[[#This Row],[_202340]]-Table5[[#This Row],[_201940]])/Table5[[#This Row],[_201940]]*1,"")</f>
        <v>-2.6315789473684209E-2</v>
      </c>
    </row>
    <row r="3655" spans="1:8">
      <c r="A3655" s="132">
        <v>235103</v>
      </c>
      <c r="B3655" s="134" t="s">
        <v>1143</v>
      </c>
      <c r="C3655" s="134">
        <v>417</v>
      </c>
      <c r="D3655" s="134">
        <v>335</v>
      </c>
      <c r="E3655" s="134">
        <v>250</v>
      </c>
      <c r="F3655" s="134">
        <v>240</v>
      </c>
      <c r="G3655" s="134">
        <v>245</v>
      </c>
      <c r="H3655" s="171">
        <f>IFERROR((Table5[[#This Row],[_202340]]-Table5[[#This Row],[_201940]])/Table5[[#This Row],[_201940]]*1,"")</f>
        <v>-0.41247002398081534</v>
      </c>
    </row>
    <row r="3656" spans="1:8" ht="28.5">
      <c r="A3656" s="132">
        <v>235103</v>
      </c>
      <c r="B3656" s="134" t="s">
        <v>1166</v>
      </c>
      <c r="C3656" s="134">
        <v>1194</v>
      </c>
      <c r="D3656" s="134">
        <v>1235</v>
      </c>
      <c r="E3656" s="134">
        <v>1255</v>
      </c>
      <c r="F3656" s="134">
        <v>1221</v>
      </c>
      <c r="G3656" s="134">
        <v>1174</v>
      </c>
      <c r="H3656" s="171">
        <f>IFERROR((Table5[[#This Row],[_202340]]-Table5[[#This Row],[_201940]])/Table5[[#This Row],[_201940]]*1,"")</f>
        <v>-1.675041876046901E-2</v>
      </c>
    </row>
    <row r="3657" spans="1:8" ht="28.5">
      <c r="A3657" s="132">
        <v>235103</v>
      </c>
      <c r="B3657" s="134" t="s">
        <v>1167</v>
      </c>
      <c r="C3657" s="134">
        <v>1</v>
      </c>
      <c r="D3657" s="134">
        <v>3</v>
      </c>
      <c r="E3657" s="134">
        <v>6</v>
      </c>
      <c r="F3657" s="134">
        <v>10</v>
      </c>
      <c r="G3657" s="134">
        <v>11</v>
      </c>
      <c r="H3657" s="171">
        <f>IFERROR((Table5[[#This Row],[_202340]]-Table5[[#This Row],[_201940]])/Table5[[#This Row],[_201940]]*1,"")</f>
        <v>10</v>
      </c>
    </row>
    <row r="3658" spans="1:8">
      <c r="A3658" s="132">
        <v>235103</v>
      </c>
      <c r="B3658" s="134" t="s">
        <v>1146</v>
      </c>
      <c r="C3658" s="134">
        <v>1612</v>
      </c>
      <c r="D3658" s="134">
        <v>1573</v>
      </c>
      <c r="E3658" s="134">
        <v>1511</v>
      </c>
      <c r="F3658" s="134">
        <v>1471</v>
      </c>
      <c r="G3658" s="134">
        <v>1430</v>
      </c>
      <c r="H3658" s="171">
        <f>IFERROR((Table5[[#This Row],[_202340]]-Table5[[#This Row],[_201940]])/Table5[[#This Row],[_201940]]*1,"")</f>
        <v>-0.11290322580645161</v>
      </c>
    </row>
    <row r="3659" spans="1:8" ht="28.5">
      <c r="A3659" s="132">
        <v>235103</v>
      </c>
      <c r="B3659" s="134" t="s">
        <v>1147</v>
      </c>
      <c r="C3659" s="134">
        <v>45</v>
      </c>
      <c r="D3659" s="134">
        <v>42</v>
      </c>
      <c r="E3659" s="134">
        <v>45</v>
      </c>
      <c r="F3659" s="134">
        <v>49</v>
      </c>
      <c r="G3659" s="134">
        <v>40</v>
      </c>
      <c r="H3659" s="171">
        <f>IFERROR((Table5[[#This Row],[_202340]]-Table5[[#This Row],[_201940]])/Table5[[#This Row],[_201940]]*1,"")</f>
        <v>-0.1111111111111111</v>
      </c>
    </row>
    <row r="3660" spans="1:8" ht="28.5">
      <c r="A3660" s="132">
        <v>235103</v>
      </c>
      <c r="B3660" s="134" t="s">
        <v>1148</v>
      </c>
      <c r="C3660" s="134">
        <v>1118</v>
      </c>
      <c r="D3660" s="134">
        <v>1010</v>
      </c>
      <c r="E3660" s="134">
        <v>1017</v>
      </c>
      <c r="F3660" s="134">
        <v>1149</v>
      </c>
      <c r="G3660" s="134">
        <v>1010</v>
      </c>
      <c r="H3660" s="171">
        <f>IFERROR((Table5[[#This Row],[_202340]]-Table5[[#This Row],[_201940]])/Table5[[#This Row],[_201940]]*1,"")</f>
        <v>-9.6601073345259386E-2</v>
      </c>
    </row>
    <row r="3661" spans="1:8" ht="28.5">
      <c r="A3661" s="132">
        <v>235103</v>
      </c>
      <c r="B3661" s="134" t="s">
        <v>1149</v>
      </c>
      <c r="C3661" s="134">
        <v>1408</v>
      </c>
      <c r="D3661" s="134">
        <v>1270</v>
      </c>
      <c r="E3661" s="134">
        <v>1220</v>
      </c>
      <c r="F3661" s="134">
        <v>1444</v>
      </c>
      <c r="G3661" s="134">
        <v>1365</v>
      </c>
      <c r="H3661" s="171">
        <f>IFERROR((Table5[[#This Row],[_202340]]-Table5[[#This Row],[_201940]])/Table5[[#This Row],[_201940]]*1,"")</f>
        <v>-3.0539772727272728E-2</v>
      </c>
    </row>
    <row r="3662" spans="1:8" ht="28.5">
      <c r="A3662" s="132">
        <v>235103</v>
      </c>
      <c r="B3662" s="134" t="s">
        <v>1150</v>
      </c>
      <c r="C3662" s="134">
        <v>2571</v>
      </c>
      <c r="D3662" s="134">
        <v>2322</v>
      </c>
      <c r="E3662" s="134">
        <v>2282</v>
      </c>
      <c r="F3662" s="134">
        <v>2642</v>
      </c>
      <c r="G3662" s="134">
        <v>2415</v>
      </c>
      <c r="H3662" s="171">
        <f>IFERROR((Table5[[#This Row],[_202340]]-Table5[[#This Row],[_201940]])/Table5[[#This Row],[_201940]]*1,"")</f>
        <v>-6.0676779463243874E-2</v>
      </c>
    </row>
    <row r="3663" spans="1:8">
      <c r="A3663" s="132">
        <v>235103</v>
      </c>
      <c r="B3663" s="134" t="s">
        <v>1151</v>
      </c>
      <c r="C3663" s="134">
        <v>39</v>
      </c>
      <c r="D3663" s="134">
        <v>40</v>
      </c>
      <c r="E3663" s="134">
        <v>40</v>
      </c>
      <c r="F3663" s="134">
        <v>36</v>
      </c>
      <c r="G3663" s="134">
        <v>37</v>
      </c>
      <c r="H3663" s="171">
        <f>IFERROR((Table5[[#This Row],[_202340]]-Table5[[#This Row],[_201940]])/Table5[[#This Row],[_201940]]*1,"")</f>
        <v>-5.128205128205128E-2</v>
      </c>
    </row>
    <row r="3664" spans="1:8" ht="28.5">
      <c r="A3664" s="132">
        <v>235103</v>
      </c>
      <c r="B3664" s="134" t="s">
        <v>1152</v>
      </c>
      <c r="C3664" s="134">
        <v>28</v>
      </c>
      <c r="D3664" s="134">
        <v>27</v>
      </c>
      <c r="E3664" s="134">
        <v>28</v>
      </c>
      <c r="F3664" s="134">
        <v>29</v>
      </c>
      <c r="G3664" s="134">
        <v>27</v>
      </c>
      <c r="H3664" s="171">
        <f>IFERROR((Table5[[#This Row],[_202340]]-Table5[[#This Row],[_201940]])/Table5[[#This Row],[_201940]]*1,"")</f>
        <v>-3.5714285714285712E-2</v>
      </c>
    </row>
    <row r="3665" spans="1:8" ht="28.5">
      <c r="A3665" s="132">
        <v>235103</v>
      </c>
      <c r="B3665" s="134" t="s">
        <v>1153</v>
      </c>
      <c r="C3665" s="134">
        <v>1</v>
      </c>
      <c r="D3665" s="134">
        <v>1</v>
      </c>
      <c r="E3665" s="134">
        <v>1</v>
      </c>
      <c r="F3665" s="134">
        <v>1</v>
      </c>
      <c r="G3665" s="134">
        <v>1</v>
      </c>
      <c r="H3665" s="171">
        <f>IFERROR((Table5[[#This Row],[_202340]]-Table5[[#This Row],[_201940]])/Table5[[#This Row],[_201940]]*1,"")</f>
        <v>0</v>
      </c>
    </row>
    <row r="3666" spans="1:8" ht="28.5">
      <c r="A3666" s="132">
        <v>235103</v>
      </c>
      <c r="B3666" s="134" t="s">
        <v>1154</v>
      </c>
      <c r="C3666" s="134">
        <v>27</v>
      </c>
      <c r="D3666" s="134">
        <v>26</v>
      </c>
      <c r="E3666" s="134">
        <v>27</v>
      </c>
      <c r="F3666" s="134">
        <v>28</v>
      </c>
      <c r="G3666" s="134">
        <v>26</v>
      </c>
      <c r="H3666" s="171">
        <f>IFERROR((Table5[[#This Row],[_202340]]-Table5[[#This Row],[_201940]])/Table5[[#This Row],[_201940]]*1,"")</f>
        <v>-3.7037037037037035E-2</v>
      </c>
    </row>
    <row r="3667" spans="1:8" ht="28.5">
      <c r="A3667" s="132">
        <v>235103</v>
      </c>
      <c r="B3667" s="134" t="s">
        <v>1155</v>
      </c>
      <c r="C3667" s="134">
        <v>34</v>
      </c>
      <c r="D3667" s="134">
        <v>33</v>
      </c>
      <c r="E3667" s="134">
        <v>32</v>
      </c>
      <c r="F3667" s="134">
        <v>35</v>
      </c>
      <c r="G3667" s="134">
        <v>36</v>
      </c>
      <c r="H3667" s="171">
        <f>IFERROR((Table5[[#This Row],[_202340]]-Table5[[#This Row],[_201940]])/Table5[[#This Row],[_201940]]*1,"")</f>
        <v>5.8823529411764705E-2</v>
      </c>
    </row>
    <row r="3668" spans="1:8">
      <c r="A3668" s="132">
        <v>235149</v>
      </c>
      <c r="B3668" s="134" t="s">
        <v>1179</v>
      </c>
      <c r="C3668" s="134">
        <v>6468</v>
      </c>
      <c r="D3668" s="134">
        <v>4984</v>
      </c>
      <c r="E3668" s="134">
        <v>4921</v>
      </c>
      <c r="F3668" s="134">
        <v>4876</v>
      </c>
      <c r="G3668" s="134">
        <v>4954</v>
      </c>
      <c r="H3668" s="171">
        <f>IFERROR((Table5[[#This Row],[_202340]]-Table5[[#This Row],[_201940]])/Table5[[#This Row],[_201940]]*1,"")</f>
        <v>-0.23407544836116265</v>
      </c>
    </row>
    <row r="3669" spans="1:8">
      <c r="A3669" s="132">
        <v>235149</v>
      </c>
      <c r="B3669" s="134" t="s">
        <v>1131</v>
      </c>
      <c r="C3669" s="134">
        <v>0</v>
      </c>
      <c r="D3669" s="134">
        <v>0</v>
      </c>
      <c r="E3669" s="134">
        <v>0</v>
      </c>
      <c r="F3669" s="134">
        <v>0</v>
      </c>
      <c r="G3669" s="134">
        <v>0</v>
      </c>
      <c r="H3669" s="171" t="str">
        <f>IFERROR((Table5[[#This Row],[_202340]]-Table5[[#This Row],[_201940]])/Table5[[#This Row],[_201940]]*1,"")</f>
        <v/>
      </c>
    </row>
    <row r="3670" spans="1:8">
      <c r="A3670" s="132">
        <v>235149</v>
      </c>
      <c r="B3670" s="134" t="s">
        <v>1132</v>
      </c>
      <c r="C3670" s="134">
        <v>6468</v>
      </c>
      <c r="D3670" s="134">
        <v>4984</v>
      </c>
      <c r="E3670" s="134">
        <v>4921</v>
      </c>
      <c r="F3670" s="134">
        <v>4876</v>
      </c>
      <c r="G3670" s="134">
        <v>4954</v>
      </c>
      <c r="H3670" s="171">
        <f>IFERROR((Table5[[#This Row],[_202340]]-Table5[[#This Row],[_201940]])/Table5[[#This Row],[_201940]]*1,"")</f>
        <v>-0.23407544836116265</v>
      </c>
    </row>
    <row r="3671" spans="1:8">
      <c r="A3671" s="132">
        <v>235149</v>
      </c>
      <c r="B3671" s="134" t="s">
        <v>1133</v>
      </c>
      <c r="C3671" s="134">
        <v>186</v>
      </c>
      <c r="D3671" s="134">
        <v>224</v>
      </c>
      <c r="E3671" s="134">
        <v>234</v>
      </c>
      <c r="F3671" s="134">
        <v>236</v>
      </c>
      <c r="G3671" s="134">
        <v>288</v>
      </c>
      <c r="H3671" s="171">
        <f>IFERROR((Table5[[#This Row],[_202340]]-Table5[[#This Row],[_201940]])/Table5[[#This Row],[_201940]]*1,"")</f>
        <v>0.54838709677419351</v>
      </c>
    </row>
    <row r="3672" spans="1:8" ht="28.5">
      <c r="A3672" s="132">
        <v>235149</v>
      </c>
      <c r="B3672" s="134" t="s">
        <v>1162</v>
      </c>
      <c r="C3672" s="134">
        <v>1356</v>
      </c>
      <c r="D3672" s="134">
        <v>1422</v>
      </c>
      <c r="E3672" s="134">
        <v>1345</v>
      </c>
      <c r="F3672" s="134">
        <v>1291</v>
      </c>
      <c r="G3672" s="134">
        <v>1360</v>
      </c>
      <c r="H3672" s="171">
        <f>IFERROR((Table5[[#This Row],[_202340]]-Table5[[#This Row],[_201940]])/Table5[[#This Row],[_201940]]*1,"")</f>
        <v>2.9498525073746312E-3</v>
      </c>
    </row>
    <row r="3673" spans="1:8" ht="28.5">
      <c r="A3673" s="132">
        <v>235149</v>
      </c>
      <c r="B3673" s="134" t="s">
        <v>1163</v>
      </c>
      <c r="C3673" s="134" t="s">
        <v>129</v>
      </c>
      <c r="D3673" s="134" t="s">
        <v>129</v>
      </c>
      <c r="E3673" s="134" t="s">
        <v>129</v>
      </c>
      <c r="F3673" s="134" t="s">
        <v>129</v>
      </c>
      <c r="G3673" s="134">
        <v>0</v>
      </c>
      <c r="H3673" s="171" t="str">
        <f>IFERROR((Table5[[#This Row],[_202340]]-Table5[[#This Row],[_201940]])/Table5[[#This Row],[_201940]]*1,"")</f>
        <v/>
      </c>
    </row>
    <row r="3674" spans="1:8">
      <c r="A3674" s="132">
        <v>235149</v>
      </c>
      <c r="B3674" s="134" t="s">
        <v>1136</v>
      </c>
      <c r="C3674" s="134">
        <v>1542</v>
      </c>
      <c r="D3674" s="134">
        <v>1646</v>
      </c>
      <c r="E3674" s="134">
        <v>1579</v>
      </c>
      <c r="F3674" s="134">
        <v>1527</v>
      </c>
      <c r="G3674" s="134">
        <v>1648</v>
      </c>
      <c r="H3674" s="171">
        <f>IFERROR((Table5[[#This Row],[_202340]]-Table5[[#This Row],[_201940]])/Table5[[#This Row],[_201940]]*1,"")</f>
        <v>6.8741893644617386E-2</v>
      </c>
    </row>
    <row r="3675" spans="1:8">
      <c r="A3675" s="132">
        <v>235149</v>
      </c>
      <c r="B3675" s="134" t="s">
        <v>1137</v>
      </c>
      <c r="C3675" s="134">
        <v>24</v>
      </c>
      <c r="D3675" s="134">
        <v>33</v>
      </c>
      <c r="E3675" s="134">
        <v>32</v>
      </c>
      <c r="F3675" s="134">
        <v>31</v>
      </c>
      <c r="G3675" s="134">
        <v>33</v>
      </c>
      <c r="H3675" s="171">
        <f>IFERROR((Table5[[#This Row],[_202340]]-Table5[[#This Row],[_201940]])/Table5[[#This Row],[_201940]]*1,"")</f>
        <v>0.375</v>
      </c>
    </row>
    <row r="3676" spans="1:8">
      <c r="A3676" s="132">
        <v>235149</v>
      </c>
      <c r="B3676" s="134" t="s">
        <v>1138</v>
      </c>
      <c r="C3676" s="134">
        <v>189</v>
      </c>
      <c r="D3676" s="134">
        <v>229</v>
      </c>
      <c r="E3676" s="134">
        <v>240</v>
      </c>
      <c r="F3676" s="134">
        <v>235</v>
      </c>
      <c r="G3676" s="134">
        <v>287</v>
      </c>
      <c r="H3676" s="171">
        <f>IFERROR((Table5[[#This Row],[_202340]]-Table5[[#This Row],[_201940]])/Table5[[#This Row],[_201940]]*1,"")</f>
        <v>0.51851851851851849</v>
      </c>
    </row>
    <row r="3677" spans="1:8" ht="28.5">
      <c r="A3677" s="132">
        <v>235149</v>
      </c>
      <c r="B3677" s="134" t="s">
        <v>1164</v>
      </c>
      <c r="C3677" s="134">
        <v>1529</v>
      </c>
      <c r="D3677" s="134">
        <v>1552</v>
      </c>
      <c r="E3677" s="134">
        <v>1460</v>
      </c>
      <c r="F3677" s="134">
        <v>1402</v>
      </c>
      <c r="G3677" s="134">
        <v>1501</v>
      </c>
      <c r="H3677" s="171">
        <f>IFERROR((Table5[[#This Row],[_202340]]-Table5[[#This Row],[_201940]])/Table5[[#This Row],[_201940]]*1,"")</f>
        <v>-1.8312622629169391E-2</v>
      </c>
    </row>
    <row r="3678" spans="1:8" ht="28.5">
      <c r="A3678" s="132">
        <v>235149</v>
      </c>
      <c r="B3678" s="134" t="s">
        <v>1165</v>
      </c>
      <c r="C3678" s="134" t="s">
        <v>129</v>
      </c>
      <c r="D3678" s="134" t="s">
        <v>129</v>
      </c>
      <c r="E3678" s="134" t="s">
        <v>129</v>
      </c>
      <c r="F3678" s="134" t="s">
        <v>129</v>
      </c>
      <c r="G3678" s="134">
        <v>0</v>
      </c>
      <c r="H3678" s="171" t="str">
        <f>IFERROR((Table5[[#This Row],[_202340]]-Table5[[#This Row],[_201940]])/Table5[[#This Row],[_201940]]*1,"")</f>
        <v/>
      </c>
    </row>
    <row r="3679" spans="1:8">
      <c r="A3679" s="132">
        <v>235149</v>
      </c>
      <c r="B3679" s="134" t="s">
        <v>1141</v>
      </c>
      <c r="C3679" s="134">
        <v>1718</v>
      </c>
      <c r="D3679" s="134">
        <v>1781</v>
      </c>
      <c r="E3679" s="134">
        <v>1700</v>
      </c>
      <c r="F3679" s="134">
        <v>1637</v>
      </c>
      <c r="G3679" s="134">
        <v>1788</v>
      </c>
      <c r="H3679" s="171">
        <f>IFERROR((Table5[[#This Row],[_202340]]-Table5[[#This Row],[_201940]])/Table5[[#This Row],[_201940]]*1,"")</f>
        <v>4.0745052386495922E-2</v>
      </c>
    </row>
    <row r="3680" spans="1:8">
      <c r="A3680" s="132">
        <v>235149</v>
      </c>
      <c r="B3680" s="134" t="s">
        <v>1142</v>
      </c>
      <c r="C3680" s="134">
        <v>27</v>
      </c>
      <c r="D3680" s="134">
        <v>36</v>
      </c>
      <c r="E3680" s="134">
        <v>35</v>
      </c>
      <c r="F3680" s="134">
        <v>34</v>
      </c>
      <c r="G3680" s="134">
        <v>36</v>
      </c>
      <c r="H3680" s="171">
        <f>IFERROR((Table5[[#This Row],[_202340]]-Table5[[#This Row],[_201940]])/Table5[[#This Row],[_201940]]*1,"")</f>
        <v>0.33333333333333331</v>
      </c>
    </row>
    <row r="3681" spans="1:8">
      <c r="A3681" s="132">
        <v>235149</v>
      </c>
      <c r="B3681" s="134" t="s">
        <v>1143</v>
      </c>
      <c r="C3681" s="134">
        <v>192</v>
      </c>
      <c r="D3681" s="134">
        <v>228</v>
      </c>
      <c r="E3681" s="134">
        <v>241</v>
      </c>
      <c r="F3681" s="134">
        <v>238</v>
      </c>
      <c r="G3681" s="134">
        <v>283</v>
      </c>
      <c r="H3681" s="171">
        <f>IFERROR((Table5[[#This Row],[_202340]]-Table5[[#This Row],[_201940]])/Table5[[#This Row],[_201940]]*1,"")</f>
        <v>0.47395833333333331</v>
      </c>
    </row>
    <row r="3682" spans="1:8" ht="28.5">
      <c r="A3682" s="132">
        <v>235149</v>
      </c>
      <c r="B3682" s="134" t="s">
        <v>1166</v>
      </c>
      <c r="C3682" s="134">
        <v>1600</v>
      </c>
      <c r="D3682" s="134">
        <v>1601</v>
      </c>
      <c r="E3682" s="134">
        <v>1527</v>
      </c>
      <c r="F3682" s="134">
        <v>1484</v>
      </c>
      <c r="G3682" s="134">
        <v>1563</v>
      </c>
      <c r="H3682" s="171">
        <f>IFERROR((Table5[[#This Row],[_202340]]-Table5[[#This Row],[_201940]])/Table5[[#This Row],[_201940]]*1,"")</f>
        <v>-2.3125E-2</v>
      </c>
    </row>
    <row r="3683" spans="1:8" ht="28.5">
      <c r="A3683" s="132">
        <v>235149</v>
      </c>
      <c r="B3683" s="134" t="s">
        <v>1167</v>
      </c>
      <c r="C3683" s="134" t="s">
        <v>129</v>
      </c>
      <c r="D3683" s="134" t="s">
        <v>129</v>
      </c>
      <c r="E3683" s="134" t="s">
        <v>129</v>
      </c>
      <c r="F3683" s="134" t="s">
        <v>129</v>
      </c>
      <c r="G3683" s="134">
        <v>0</v>
      </c>
      <c r="H3683" s="171" t="str">
        <f>IFERROR((Table5[[#This Row],[_202340]]-Table5[[#This Row],[_201940]])/Table5[[#This Row],[_201940]]*1,"")</f>
        <v/>
      </c>
    </row>
    <row r="3684" spans="1:8">
      <c r="A3684" s="132">
        <v>235149</v>
      </c>
      <c r="B3684" s="134" t="s">
        <v>1146</v>
      </c>
      <c r="C3684" s="134">
        <v>1792</v>
      </c>
      <c r="D3684" s="134">
        <v>1829</v>
      </c>
      <c r="E3684" s="134">
        <v>1768</v>
      </c>
      <c r="F3684" s="134">
        <v>1722</v>
      </c>
      <c r="G3684" s="134">
        <v>1846</v>
      </c>
      <c r="H3684" s="171">
        <f>IFERROR((Table5[[#This Row],[_202340]]-Table5[[#This Row],[_201940]])/Table5[[#This Row],[_201940]]*1,"")</f>
        <v>3.0133928571428572E-2</v>
      </c>
    </row>
    <row r="3685" spans="1:8" ht="28.5">
      <c r="A3685" s="132">
        <v>235149</v>
      </c>
      <c r="B3685" s="134" t="s">
        <v>1147</v>
      </c>
      <c r="C3685" s="134">
        <v>76</v>
      </c>
      <c r="D3685" s="134">
        <v>102</v>
      </c>
      <c r="E3685" s="134">
        <v>83</v>
      </c>
      <c r="F3685" s="134">
        <v>59</v>
      </c>
      <c r="G3685" s="134">
        <v>61</v>
      </c>
      <c r="H3685" s="171">
        <f>IFERROR((Table5[[#This Row],[_202340]]-Table5[[#This Row],[_201940]])/Table5[[#This Row],[_201940]]*1,"")</f>
        <v>-0.19736842105263158</v>
      </c>
    </row>
    <row r="3686" spans="1:8" ht="28.5">
      <c r="A3686" s="132">
        <v>235149</v>
      </c>
      <c r="B3686" s="134" t="s">
        <v>1148</v>
      </c>
      <c r="C3686" s="134">
        <v>1979</v>
      </c>
      <c r="D3686" s="134">
        <v>1225</v>
      </c>
      <c r="E3686" s="134">
        <v>1154</v>
      </c>
      <c r="F3686" s="134">
        <v>1160</v>
      </c>
      <c r="G3686" s="134">
        <v>1122</v>
      </c>
      <c r="H3686" s="171">
        <f>IFERROR((Table5[[#This Row],[_202340]]-Table5[[#This Row],[_201940]])/Table5[[#This Row],[_201940]]*1,"")</f>
        <v>-0.43304699343102576</v>
      </c>
    </row>
    <row r="3687" spans="1:8" ht="28.5">
      <c r="A3687" s="132">
        <v>235149</v>
      </c>
      <c r="B3687" s="134" t="s">
        <v>1149</v>
      </c>
      <c r="C3687" s="134">
        <v>2621</v>
      </c>
      <c r="D3687" s="134">
        <v>1828</v>
      </c>
      <c r="E3687" s="134">
        <v>1916</v>
      </c>
      <c r="F3687" s="134">
        <v>1935</v>
      </c>
      <c r="G3687" s="134">
        <v>1925</v>
      </c>
      <c r="H3687" s="171">
        <f>IFERROR((Table5[[#This Row],[_202340]]-Table5[[#This Row],[_201940]])/Table5[[#This Row],[_201940]]*1,"")</f>
        <v>-0.26554750095383439</v>
      </c>
    </row>
    <row r="3688" spans="1:8" ht="28.5">
      <c r="A3688" s="132">
        <v>235149</v>
      </c>
      <c r="B3688" s="134" t="s">
        <v>1150</v>
      </c>
      <c r="C3688" s="134">
        <v>4676</v>
      </c>
      <c r="D3688" s="134">
        <v>3155</v>
      </c>
      <c r="E3688" s="134">
        <v>3153</v>
      </c>
      <c r="F3688" s="134">
        <v>3154</v>
      </c>
      <c r="G3688" s="134">
        <v>3108</v>
      </c>
      <c r="H3688" s="171">
        <f>IFERROR((Table5[[#This Row],[_202340]]-Table5[[#This Row],[_201940]])/Table5[[#This Row],[_201940]]*1,"")</f>
        <v>-0.33532934131736525</v>
      </c>
    </row>
    <row r="3689" spans="1:8">
      <c r="A3689" s="132">
        <v>235149</v>
      </c>
      <c r="B3689" s="134" t="s">
        <v>1151</v>
      </c>
      <c r="C3689" s="134">
        <v>28</v>
      </c>
      <c r="D3689" s="134">
        <v>37</v>
      </c>
      <c r="E3689" s="134">
        <v>36</v>
      </c>
      <c r="F3689" s="134">
        <v>35</v>
      </c>
      <c r="G3689" s="134">
        <v>37</v>
      </c>
      <c r="H3689" s="171">
        <f>IFERROR((Table5[[#This Row],[_202340]]-Table5[[#This Row],[_201940]])/Table5[[#This Row],[_201940]]*1,"")</f>
        <v>0.32142857142857145</v>
      </c>
    </row>
    <row r="3690" spans="1:8" ht="28.5">
      <c r="A3690" s="132">
        <v>235149</v>
      </c>
      <c r="B3690" s="134" t="s">
        <v>1152</v>
      </c>
      <c r="C3690" s="134">
        <v>32</v>
      </c>
      <c r="D3690" s="134">
        <v>27</v>
      </c>
      <c r="E3690" s="134">
        <v>25</v>
      </c>
      <c r="F3690" s="134">
        <v>25</v>
      </c>
      <c r="G3690" s="134">
        <v>24</v>
      </c>
      <c r="H3690" s="171">
        <f>IFERROR((Table5[[#This Row],[_202340]]-Table5[[#This Row],[_201940]])/Table5[[#This Row],[_201940]]*1,"")</f>
        <v>-0.25</v>
      </c>
    </row>
    <row r="3691" spans="1:8" ht="28.5">
      <c r="A3691" s="132">
        <v>235149</v>
      </c>
      <c r="B3691" s="134" t="s">
        <v>1153</v>
      </c>
      <c r="C3691" s="134">
        <v>1</v>
      </c>
      <c r="D3691" s="134">
        <v>2</v>
      </c>
      <c r="E3691" s="134">
        <v>2</v>
      </c>
      <c r="F3691" s="134">
        <v>1</v>
      </c>
      <c r="G3691" s="134">
        <v>1</v>
      </c>
      <c r="H3691" s="171">
        <f>IFERROR((Table5[[#This Row],[_202340]]-Table5[[#This Row],[_201940]])/Table5[[#This Row],[_201940]]*1,"")</f>
        <v>0</v>
      </c>
    </row>
    <row r="3692" spans="1:8" ht="28.5">
      <c r="A3692" s="132">
        <v>235149</v>
      </c>
      <c r="B3692" s="134" t="s">
        <v>1154</v>
      </c>
      <c r="C3692" s="134">
        <v>31</v>
      </c>
      <c r="D3692" s="134">
        <v>25</v>
      </c>
      <c r="E3692" s="134">
        <v>23</v>
      </c>
      <c r="F3692" s="134">
        <v>24</v>
      </c>
      <c r="G3692" s="134">
        <v>23</v>
      </c>
      <c r="H3692" s="171">
        <f>IFERROR((Table5[[#This Row],[_202340]]-Table5[[#This Row],[_201940]])/Table5[[#This Row],[_201940]]*1,"")</f>
        <v>-0.25806451612903225</v>
      </c>
    </row>
    <row r="3693" spans="1:8" ht="28.5">
      <c r="A3693" s="132">
        <v>235149</v>
      </c>
      <c r="B3693" s="134" t="s">
        <v>1155</v>
      </c>
      <c r="C3693" s="134">
        <v>41</v>
      </c>
      <c r="D3693" s="134">
        <v>37</v>
      </c>
      <c r="E3693" s="134">
        <v>39</v>
      </c>
      <c r="F3693" s="134">
        <v>40</v>
      </c>
      <c r="G3693" s="134">
        <v>39</v>
      </c>
      <c r="H3693" s="171">
        <f>IFERROR((Table5[[#This Row],[_202340]]-Table5[[#This Row],[_201940]])/Table5[[#This Row],[_201940]]*1,"")</f>
        <v>-4.878048780487805E-2</v>
      </c>
    </row>
    <row r="3694" spans="1:8">
      <c r="A3694" s="132">
        <v>235237</v>
      </c>
      <c r="B3694" s="134" t="s">
        <v>1179</v>
      </c>
      <c r="C3694" s="134">
        <v>6400</v>
      </c>
      <c r="D3694" s="134">
        <v>6159</v>
      </c>
      <c r="E3694" s="134">
        <v>5531</v>
      </c>
      <c r="F3694" s="134">
        <v>4905</v>
      </c>
      <c r="G3694" s="134">
        <v>4618</v>
      </c>
      <c r="H3694" s="171">
        <f>IFERROR((Table5[[#This Row],[_202340]]-Table5[[#This Row],[_201940]])/Table5[[#This Row],[_201940]]*1,"")</f>
        <v>-0.2784375</v>
      </c>
    </row>
    <row r="3695" spans="1:8">
      <c r="A3695" s="132">
        <v>235237</v>
      </c>
      <c r="B3695" s="134" t="s">
        <v>1131</v>
      </c>
      <c r="C3695" s="134">
        <v>0</v>
      </c>
      <c r="D3695" s="134">
        <v>0</v>
      </c>
      <c r="E3695" s="134">
        <v>0</v>
      </c>
      <c r="F3695" s="134">
        <v>0</v>
      </c>
      <c r="G3695" s="134">
        <v>0</v>
      </c>
      <c r="H3695" s="171" t="str">
        <f>IFERROR((Table5[[#This Row],[_202340]]-Table5[[#This Row],[_201940]])/Table5[[#This Row],[_201940]]*1,"")</f>
        <v/>
      </c>
    </row>
    <row r="3696" spans="1:8">
      <c r="A3696" s="132">
        <v>235237</v>
      </c>
      <c r="B3696" s="134" t="s">
        <v>1132</v>
      </c>
      <c r="C3696" s="134">
        <v>6400</v>
      </c>
      <c r="D3696" s="134">
        <v>6159</v>
      </c>
      <c r="E3696" s="134">
        <v>5531</v>
      </c>
      <c r="F3696" s="134">
        <v>4905</v>
      </c>
      <c r="G3696" s="134">
        <v>4618</v>
      </c>
      <c r="H3696" s="171">
        <f>IFERROR((Table5[[#This Row],[_202340]]-Table5[[#This Row],[_201940]])/Table5[[#This Row],[_201940]]*1,"")</f>
        <v>-0.2784375</v>
      </c>
    </row>
    <row r="3697" spans="1:8">
      <c r="A3697" s="132">
        <v>235237</v>
      </c>
      <c r="B3697" s="134" t="s">
        <v>1133</v>
      </c>
      <c r="C3697" s="134">
        <v>57</v>
      </c>
      <c r="D3697" s="134">
        <v>99</v>
      </c>
      <c r="E3697" s="134">
        <v>103</v>
      </c>
      <c r="F3697" s="134">
        <v>104</v>
      </c>
      <c r="G3697" s="134">
        <v>116</v>
      </c>
      <c r="H3697" s="171">
        <f>IFERROR((Table5[[#This Row],[_202340]]-Table5[[#This Row],[_201940]])/Table5[[#This Row],[_201940]]*1,"")</f>
        <v>1.0350877192982457</v>
      </c>
    </row>
    <row r="3698" spans="1:8" ht="28.5">
      <c r="A3698" s="132">
        <v>235237</v>
      </c>
      <c r="B3698" s="134" t="s">
        <v>1162</v>
      </c>
      <c r="C3698" s="134">
        <v>1222</v>
      </c>
      <c r="D3698" s="134">
        <v>1746</v>
      </c>
      <c r="E3698" s="134">
        <v>1847</v>
      </c>
      <c r="F3698" s="134">
        <v>1771</v>
      </c>
      <c r="G3698" s="134">
        <v>1744</v>
      </c>
      <c r="H3698" s="171">
        <f>IFERROR((Table5[[#This Row],[_202340]]-Table5[[#This Row],[_201940]])/Table5[[#This Row],[_201940]]*1,"")</f>
        <v>0.42716857610474634</v>
      </c>
    </row>
    <row r="3699" spans="1:8" ht="28.5">
      <c r="A3699" s="132">
        <v>235237</v>
      </c>
      <c r="B3699" s="134" t="s">
        <v>1163</v>
      </c>
      <c r="C3699" s="134">
        <v>0</v>
      </c>
      <c r="D3699" s="134">
        <v>0</v>
      </c>
      <c r="E3699" s="134">
        <v>2</v>
      </c>
      <c r="F3699" s="134">
        <v>6</v>
      </c>
      <c r="G3699" s="134">
        <v>22</v>
      </c>
      <c r="H3699" s="171" t="str">
        <f>IFERROR((Table5[[#This Row],[_202340]]-Table5[[#This Row],[_201940]])/Table5[[#This Row],[_201940]]*1,"")</f>
        <v/>
      </c>
    </row>
    <row r="3700" spans="1:8">
      <c r="A3700" s="132">
        <v>235237</v>
      </c>
      <c r="B3700" s="134" t="s">
        <v>1136</v>
      </c>
      <c r="C3700" s="134">
        <v>1279</v>
      </c>
      <c r="D3700" s="134">
        <v>1845</v>
      </c>
      <c r="E3700" s="134">
        <v>1952</v>
      </c>
      <c r="F3700" s="134">
        <v>1881</v>
      </c>
      <c r="G3700" s="134">
        <v>1882</v>
      </c>
      <c r="H3700" s="171">
        <f>IFERROR((Table5[[#This Row],[_202340]]-Table5[[#This Row],[_201940]])/Table5[[#This Row],[_201940]]*1,"")</f>
        <v>0.47146207974980453</v>
      </c>
    </row>
    <row r="3701" spans="1:8">
      <c r="A3701" s="132">
        <v>235237</v>
      </c>
      <c r="B3701" s="134" t="s">
        <v>1137</v>
      </c>
      <c r="C3701" s="134">
        <v>20</v>
      </c>
      <c r="D3701" s="134">
        <v>30</v>
      </c>
      <c r="E3701" s="134">
        <v>35</v>
      </c>
      <c r="F3701" s="134">
        <v>38</v>
      </c>
      <c r="G3701" s="134">
        <v>41</v>
      </c>
      <c r="H3701" s="171">
        <f>IFERROR((Table5[[#This Row],[_202340]]-Table5[[#This Row],[_201940]])/Table5[[#This Row],[_201940]]*1,"")</f>
        <v>1.05</v>
      </c>
    </row>
    <row r="3702" spans="1:8">
      <c r="A3702" s="132">
        <v>235237</v>
      </c>
      <c r="B3702" s="134" t="s">
        <v>1138</v>
      </c>
      <c r="C3702" s="134">
        <v>60</v>
      </c>
      <c r="D3702" s="134">
        <v>104</v>
      </c>
      <c r="E3702" s="134">
        <v>106</v>
      </c>
      <c r="F3702" s="134">
        <v>106</v>
      </c>
      <c r="G3702" s="134">
        <v>113</v>
      </c>
      <c r="H3702" s="171">
        <f>IFERROR((Table5[[#This Row],[_202340]]-Table5[[#This Row],[_201940]])/Table5[[#This Row],[_201940]]*1,"")</f>
        <v>0.8833333333333333</v>
      </c>
    </row>
    <row r="3703" spans="1:8" ht="28.5">
      <c r="A3703" s="132">
        <v>235237</v>
      </c>
      <c r="B3703" s="134" t="s">
        <v>1164</v>
      </c>
      <c r="C3703" s="134">
        <v>1351</v>
      </c>
      <c r="D3703" s="134">
        <v>1889</v>
      </c>
      <c r="E3703" s="134">
        <v>1967</v>
      </c>
      <c r="F3703" s="134">
        <v>1844</v>
      </c>
      <c r="G3703" s="134">
        <v>1813</v>
      </c>
      <c r="H3703" s="171">
        <f>IFERROR((Table5[[#This Row],[_202340]]-Table5[[#This Row],[_201940]])/Table5[[#This Row],[_201940]]*1,"")</f>
        <v>0.34196891191709844</v>
      </c>
    </row>
    <row r="3704" spans="1:8" ht="28.5">
      <c r="A3704" s="132">
        <v>235237</v>
      </c>
      <c r="B3704" s="134" t="s">
        <v>1165</v>
      </c>
      <c r="C3704" s="134">
        <v>1</v>
      </c>
      <c r="D3704" s="134">
        <v>3</v>
      </c>
      <c r="E3704" s="134">
        <v>7</v>
      </c>
      <c r="F3704" s="134">
        <v>14</v>
      </c>
      <c r="G3704" s="134">
        <v>32</v>
      </c>
      <c r="H3704" s="171">
        <f>IFERROR((Table5[[#This Row],[_202340]]-Table5[[#This Row],[_201940]])/Table5[[#This Row],[_201940]]*1,"")</f>
        <v>31</v>
      </c>
    </row>
    <row r="3705" spans="1:8">
      <c r="A3705" s="132">
        <v>235237</v>
      </c>
      <c r="B3705" s="134" t="s">
        <v>1141</v>
      </c>
      <c r="C3705" s="134">
        <v>1412</v>
      </c>
      <c r="D3705" s="134">
        <v>1996</v>
      </c>
      <c r="E3705" s="134">
        <v>2080</v>
      </c>
      <c r="F3705" s="134">
        <v>1964</v>
      </c>
      <c r="G3705" s="134">
        <v>1958</v>
      </c>
      <c r="H3705" s="171">
        <f>IFERROR((Table5[[#This Row],[_202340]]-Table5[[#This Row],[_201940]])/Table5[[#This Row],[_201940]]*1,"")</f>
        <v>0.38668555240793201</v>
      </c>
    </row>
    <row r="3706" spans="1:8">
      <c r="A3706" s="132">
        <v>235237</v>
      </c>
      <c r="B3706" s="134" t="s">
        <v>1142</v>
      </c>
      <c r="C3706" s="134">
        <v>22</v>
      </c>
      <c r="D3706" s="134">
        <v>32</v>
      </c>
      <c r="E3706" s="134">
        <v>38</v>
      </c>
      <c r="F3706" s="134">
        <v>40</v>
      </c>
      <c r="G3706" s="134">
        <v>42</v>
      </c>
      <c r="H3706" s="171">
        <f>IFERROR((Table5[[#This Row],[_202340]]-Table5[[#This Row],[_201940]])/Table5[[#This Row],[_201940]]*1,"")</f>
        <v>0.90909090909090906</v>
      </c>
    </row>
    <row r="3707" spans="1:8">
      <c r="A3707" s="132">
        <v>235237</v>
      </c>
      <c r="B3707" s="134" t="s">
        <v>1143</v>
      </c>
      <c r="C3707" s="134">
        <v>61</v>
      </c>
      <c r="D3707" s="134">
        <v>105</v>
      </c>
      <c r="E3707" s="134">
        <v>105</v>
      </c>
      <c r="F3707" s="134">
        <v>102</v>
      </c>
      <c r="G3707" s="134">
        <v>110</v>
      </c>
      <c r="H3707" s="171">
        <f>IFERROR((Table5[[#This Row],[_202340]]-Table5[[#This Row],[_201940]])/Table5[[#This Row],[_201940]]*1,"")</f>
        <v>0.80327868852459017</v>
      </c>
    </row>
    <row r="3708" spans="1:8" ht="28.5">
      <c r="A3708" s="132">
        <v>235237</v>
      </c>
      <c r="B3708" s="134" t="s">
        <v>1166</v>
      </c>
      <c r="C3708" s="134">
        <v>1394</v>
      </c>
      <c r="D3708" s="134">
        <v>1929</v>
      </c>
      <c r="E3708" s="134">
        <v>2002</v>
      </c>
      <c r="F3708" s="134">
        <v>1881</v>
      </c>
      <c r="G3708" s="134">
        <v>1852</v>
      </c>
      <c r="H3708" s="171">
        <f>IFERROR((Table5[[#This Row],[_202340]]-Table5[[#This Row],[_201940]])/Table5[[#This Row],[_201940]]*1,"")</f>
        <v>0.32855093256814921</v>
      </c>
    </row>
    <row r="3709" spans="1:8" ht="28.5">
      <c r="A3709" s="132">
        <v>235237</v>
      </c>
      <c r="B3709" s="134" t="s">
        <v>1167</v>
      </c>
      <c r="C3709" s="134">
        <v>8</v>
      </c>
      <c r="D3709" s="134">
        <v>7</v>
      </c>
      <c r="E3709" s="134">
        <v>14</v>
      </c>
      <c r="F3709" s="134">
        <v>17</v>
      </c>
      <c r="G3709" s="134">
        <v>32</v>
      </c>
      <c r="H3709" s="171">
        <f>IFERROR((Table5[[#This Row],[_202340]]-Table5[[#This Row],[_201940]])/Table5[[#This Row],[_201940]]*1,"")</f>
        <v>3</v>
      </c>
    </row>
    <row r="3710" spans="1:8">
      <c r="A3710" s="132">
        <v>235237</v>
      </c>
      <c r="B3710" s="134" t="s">
        <v>1146</v>
      </c>
      <c r="C3710" s="134">
        <v>1463</v>
      </c>
      <c r="D3710" s="134">
        <v>2041</v>
      </c>
      <c r="E3710" s="134">
        <v>2121</v>
      </c>
      <c r="F3710" s="134">
        <v>2000</v>
      </c>
      <c r="G3710" s="134">
        <v>1994</v>
      </c>
      <c r="H3710" s="171">
        <f>IFERROR((Table5[[#This Row],[_202340]]-Table5[[#This Row],[_201940]])/Table5[[#This Row],[_201940]]*1,"")</f>
        <v>0.36295283663704714</v>
      </c>
    </row>
    <row r="3711" spans="1:8" ht="28.5">
      <c r="A3711" s="132">
        <v>235237</v>
      </c>
      <c r="B3711" s="134" t="s">
        <v>1147</v>
      </c>
      <c r="C3711" s="134">
        <v>50</v>
      </c>
      <c r="D3711" s="134">
        <v>47</v>
      </c>
      <c r="E3711" s="134">
        <v>45</v>
      </c>
      <c r="F3711" s="134">
        <v>30</v>
      </c>
      <c r="G3711" s="134">
        <v>41</v>
      </c>
      <c r="H3711" s="171">
        <f>IFERROR((Table5[[#This Row],[_202340]]-Table5[[#This Row],[_201940]])/Table5[[#This Row],[_201940]]*1,"")</f>
        <v>-0.18</v>
      </c>
    </row>
    <row r="3712" spans="1:8" ht="28.5">
      <c r="A3712" s="132">
        <v>235237</v>
      </c>
      <c r="B3712" s="134" t="s">
        <v>1148</v>
      </c>
      <c r="C3712" s="134">
        <v>3207</v>
      </c>
      <c r="D3712" s="134">
        <v>2357</v>
      </c>
      <c r="E3712" s="134">
        <v>1953</v>
      </c>
      <c r="F3712" s="134">
        <v>1616</v>
      </c>
      <c r="G3712" s="134">
        <v>1411</v>
      </c>
      <c r="H3712" s="171">
        <f>IFERROR((Table5[[#This Row],[_202340]]-Table5[[#This Row],[_201940]])/Table5[[#This Row],[_201940]]*1,"")</f>
        <v>-0.56002494543186776</v>
      </c>
    </row>
    <row r="3713" spans="1:8" ht="28.5">
      <c r="A3713" s="132">
        <v>235237</v>
      </c>
      <c r="B3713" s="134" t="s">
        <v>1149</v>
      </c>
      <c r="C3713" s="134">
        <v>1680</v>
      </c>
      <c r="D3713" s="134">
        <v>1714</v>
      </c>
      <c r="E3713" s="134">
        <v>1412</v>
      </c>
      <c r="F3713" s="134">
        <v>1259</v>
      </c>
      <c r="G3713" s="134">
        <v>1172</v>
      </c>
      <c r="H3713" s="171">
        <f>IFERROR((Table5[[#This Row],[_202340]]-Table5[[#This Row],[_201940]])/Table5[[#This Row],[_201940]]*1,"")</f>
        <v>-0.30238095238095236</v>
      </c>
    </row>
    <row r="3714" spans="1:8" ht="28.5">
      <c r="A3714" s="132">
        <v>235237</v>
      </c>
      <c r="B3714" s="134" t="s">
        <v>1150</v>
      </c>
      <c r="C3714" s="134">
        <v>4937</v>
      </c>
      <c r="D3714" s="134">
        <v>4118</v>
      </c>
      <c r="E3714" s="134">
        <v>3410</v>
      </c>
      <c r="F3714" s="134">
        <v>2905</v>
      </c>
      <c r="G3714" s="134">
        <v>2624</v>
      </c>
      <c r="H3714" s="171">
        <f>IFERROR((Table5[[#This Row],[_202340]]-Table5[[#This Row],[_201940]])/Table5[[#This Row],[_201940]]*1,"")</f>
        <v>-0.46850313955843631</v>
      </c>
    </row>
    <row r="3715" spans="1:8">
      <c r="A3715" s="132">
        <v>235237</v>
      </c>
      <c r="B3715" s="134" t="s">
        <v>1151</v>
      </c>
      <c r="C3715" s="134">
        <v>23</v>
      </c>
      <c r="D3715" s="134">
        <v>33</v>
      </c>
      <c r="E3715" s="134">
        <v>38</v>
      </c>
      <c r="F3715" s="134">
        <v>41</v>
      </c>
      <c r="G3715" s="134">
        <v>43</v>
      </c>
      <c r="H3715" s="171">
        <f>IFERROR((Table5[[#This Row],[_202340]]-Table5[[#This Row],[_201940]])/Table5[[#This Row],[_201940]]*1,"")</f>
        <v>0.86956521739130432</v>
      </c>
    </row>
    <row r="3716" spans="1:8" ht="28.5">
      <c r="A3716" s="132">
        <v>235237</v>
      </c>
      <c r="B3716" s="134" t="s">
        <v>1152</v>
      </c>
      <c r="C3716" s="134">
        <v>51</v>
      </c>
      <c r="D3716" s="134">
        <v>39</v>
      </c>
      <c r="E3716" s="134">
        <v>36</v>
      </c>
      <c r="F3716" s="134">
        <v>34</v>
      </c>
      <c r="G3716" s="134">
        <v>31</v>
      </c>
      <c r="H3716" s="171">
        <f>IFERROR((Table5[[#This Row],[_202340]]-Table5[[#This Row],[_201940]])/Table5[[#This Row],[_201940]]*1,"")</f>
        <v>-0.39215686274509803</v>
      </c>
    </row>
    <row r="3717" spans="1:8" ht="28.5">
      <c r="A3717" s="132">
        <v>235237</v>
      </c>
      <c r="B3717" s="134" t="s">
        <v>1153</v>
      </c>
      <c r="C3717" s="134">
        <v>1</v>
      </c>
      <c r="D3717" s="134">
        <v>1</v>
      </c>
      <c r="E3717" s="134">
        <v>1</v>
      </c>
      <c r="F3717" s="134">
        <v>1</v>
      </c>
      <c r="G3717" s="134">
        <v>1</v>
      </c>
      <c r="H3717" s="171">
        <f>IFERROR((Table5[[#This Row],[_202340]]-Table5[[#This Row],[_201940]])/Table5[[#This Row],[_201940]]*1,"")</f>
        <v>0</v>
      </c>
    </row>
    <row r="3718" spans="1:8" ht="28.5">
      <c r="A3718" s="132">
        <v>235237</v>
      </c>
      <c r="B3718" s="134" t="s">
        <v>1154</v>
      </c>
      <c r="C3718" s="134">
        <v>50</v>
      </c>
      <c r="D3718" s="134">
        <v>38</v>
      </c>
      <c r="E3718" s="134">
        <v>35</v>
      </c>
      <c r="F3718" s="134">
        <v>33</v>
      </c>
      <c r="G3718" s="134">
        <v>31</v>
      </c>
      <c r="H3718" s="171">
        <f>IFERROR((Table5[[#This Row],[_202340]]-Table5[[#This Row],[_201940]])/Table5[[#This Row],[_201940]]*1,"")</f>
        <v>-0.38</v>
      </c>
    </row>
    <row r="3719" spans="1:8" ht="28.5">
      <c r="A3719" s="132">
        <v>235237</v>
      </c>
      <c r="B3719" s="134" t="s">
        <v>1155</v>
      </c>
      <c r="C3719" s="134">
        <v>26</v>
      </c>
      <c r="D3719" s="134">
        <v>28</v>
      </c>
      <c r="E3719" s="134">
        <v>26</v>
      </c>
      <c r="F3719" s="134">
        <v>26</v>
      </c>
      <c r="G3719" s="134">
        <v>25</v>
      </c>
      <c r="H3719" s="171">
        <f>IFERROR((Table5[[#This Row],[_202340]]-Table5[[#This Row],[_201940]])/Table5[[#This Row],[_201940]]*1,"")</f>
        <v>-3.8461538461538464E-2</v>
      </c>
    </row>
    <row r="3720" spans="1:8">
      <c r="A3720" s="132">
        <v>235431</v>
      </c>
      <c r="B3720" s="134" t="s">
        <v>1179</v>
      </c>
      <c r="C3720" s="134">
        <v>4077</v>
      </c>
      <c r="D3720" s="134">
        <v>4187</v>
      </c>
      <c r="E3720" s="134">
        <v>4101</v>
      </c>
      <c r="F3720" s="134">
        <v>4095</v>
      </c>
      <c r="G3720" s="134">
        <v>3926</v>
      </c>
      <c r="H3720" s="171">
        <f>IFERROR((Table5[[#This Row],[_202340]]-Table5[[#This Row],[_201940]])/Table5[[#This Row],[_201940]]*1,"")</f>
        <v>-3.7037037037037035E-2</v>
      </c>
    </row>
    <row r="3721" spans="1:8">
      <c r="A3721" s="132">
        <v>235431</v>
      </c>
      <c r="B3721" s="134" t="s">
        <v>1131</v>
      </c>
      <c r="C3721" s="134">
        <v>0</v>
      </c>
      <c r="D3721" s="134">
        <v>0</v>
      </c>
      <c r="E3721" s="134">
        <v>0</v>
      </c>
      <c r="F3721" s="134">
        <v>0</v>
      </c>
      <c r="G3721" s="134">
        <v>0</v>
      </c>
      <c r="H3721" s="171" t="str">
        <f>IFERROR((Table5[[#This Row],[_202340]]-Table5[[#This Row],[_201940]])/Table5[[#This Row],[_201940]]*1,"")</f>
        <v/>
      </c>
    </row>
    <row r="3722" spans="1:8">
      <c r="A3722" s="132">
        <v>235431</v>
      </c>
      <c r="B3722" s="134" t="s">
        <v>1132</v>
      </c>
      <c r="C3722" s="134">
        <v>4077</v>
      </c>
      <c r="D3722" s="134">
        <v>4187</v>
      </c>
      <c r="E3722" s="134">
        <v>4101</v>
      </c>
      <c r="F3722" s="134">
        <v>4095</v>
      </c>
      <c r="G3722" s="134">
        <v>3926</v>
      </c>
      <c r="H3722" s="171">
        <f>IFERROR((Table5[[#This Row],[_202340]]-Table5[[#This Row],[_201940]])/Table5[[#This Row],[_201940]]*1,"")</f>
        <v>-3.7037037037037035E-2</v>
      </c>
    </row>
    <row r="3723" spans="1:8">
      <c r="A3723" s="132">
        <v>235431</v>
      </c>
      <c r="B3723" s="134" t="s">
        <v>1133</v>
      </c>
      <c r="C3723" s="134">
        <v>147</v>
      </c>
      <c r="D3723" s="134">
        <v>163</v>
      </c>
      <c r="E3723" s="134">
        <v>163</v>
      </c>
      <c r="F3723" s="134">
        <v>86</v>
      </c>
      <c r="G3723" s="134">
        <v>71</v>
      </c>
      <c r="H3723" s="171">
        <f>IFERROR((Table5[[#This Row],[_202340]]-Table5[[#This Row],[_201940]])/Table5[[#This Row],[_201940]]*1,"")</f>
        <v>-0.51700680272108845</v>
      </c>
    </row>
    <row r="3724" spans="1:8" ht="28.5">
      <c r="A3724" s="132">
        <v>235431</v>
      </c>
      <c r="B3724" s="134" t="s">
        <v>1162</v>
      </c>
      <c r="C3724" s="134">
        <v>1324</v>
      </c>
      <c r="D3724" s="134">
        <v>1367</v>
      </c>
      <c r="E3724" s="134">
        <v>1238</v>
      </c>
      <c r="F3724" s="134">
        <v>1266</v>
      </c>
      <c r="G3724" s="134">
        <v>1188</v>
      </c>
      <c r="H3724" s="171">
        <f>IFERROR((Table5[[#This Row],[_202340]]-Table5[[#This Row],[_201940]])/Table5[[#This Row],[_201940]]*1,"")</f>
        <v>-0.1027190332326284</v>
      </c>
    </row>
    <row r="3725" spans="1:8" ht="28.5">
      <c r="A3725" s="132">
        <v>235431</v>
      </c>
      <c r="B3725" s="134" t="s">
        <v>1163</v>
      </c>
      <c r="C3725" s="134">
        <v>0</v>
      </c>
      <c r="D3725" s="134">
        <v>4</v>
      </c>
      <c r="E3725" s="134">
        <v>8</v>
      </c>
      <c r="F3725" s="134">
        <v>36</v>
      </c>
      <c r="G3725" s="134">
        <v>62</v>
      </c>
      <c r="H3725" s="171" t="str">
        <f>IFERROR((Table5[[#This Row],[_202340]]-Table5[[#This Row],[_201940]])/Table5[[#This Row],[_201940]]*1,"")</f>
        <v/>
      </c>
    </row>
    <row r="3726" spans="1:8">
      <c r="A3726" s="132">
        <v>235431</v>
      </c>
      <c r="B3726" s="134" t="s">
        <v>1136</v>
      </c>
      <c r="C3726" s="134">
        <v>1471</v>
      </c>
      <c r="D3726" s="134">
        <v>1534</v>
      </c>
      <c r="E3726" s="134">
        <v>1409</v>
      </c>
      <c r="F3726" s="134">
        <v>1388</v>
      </c>
      <c r="G3726" s="134">
        <v>1321</v>
      </c>
      <c r="H3726" s="171">
        <f>IFERROR((Table5[[#This Row],[_202340]]-Table5[[#This Row],[_201940]])/Table5[[#This Row],[_201940]]*1,"")</f>
        <v>-0.10197144799456152</v>
      </c>
    </row>
    <row r="3727" spans="1:8">
      <c r="A3727" s="132">
        <v>235431</v>
      </c>
      <c r="B3727" s="134" t="s">
        <v>1137</v>
      </c>
      <c r="C3727" s="134">
        <v>36</v>
      </c>
      <c r="D3727" s="134">
        <v>37</v>
      </c>
      <c r="E3727" s="134">
        <v>34</v>
      </c>
      <c r="F3727" s="134">
        <v>34</v>
      </c>
      <c r="G3727" s="134">
        <v>34</v>
      </c>
      <c r="H3727" s="171">
        <f>IFERROR((Table5[[#This Row],[_202340]]-Table5[[#This Row],[_201940]])/Table5[[#This Row],[_201940]]*1,"")</f>
        <v>-5.5555555555555552E-2</v>
      </c>
    </row>
    <row r="3728" spans="1:8">
      <c r="A3728" s="132">
        <v>235431</v>
      </c>
      <c r="B3728" s="134" t="s">
        <v>1138</v>
      </c>
      <c r="C3728" s="134">
        <v>147</v>
      </c>
      <c r="D3728" s="134">
        <v>164</v>
      </c>
      <c r="E3728" s="134">
        <v>163</v>
      </c>
      <c r="F3728" s="134">
        <v>84</v>
      </c>
      <c r="G3728" s="134">
        <v>68</v>
      </c>
      <c r="H3728" s="171">
        <f>IFERROR((Table5[[#This Row],[_202340]]-Table5[[#This Row],[_201940]])/Table5[[#This Row],[_201940]]*1,"")</f>
        <v>-0.5374149659863946</v>
      </c>
    </row>
    <row r="3729" spans="1:8" ht="28.5">
      <c r="A3729" s="132">
        <v>235431</v>
      </c>
      <c r="B3729" s="134" t="s">
        <v>1164</v>
      </c>
      <c r="C3729" s="134">
        <v>1394</v>
      </c>
      <c r="D3729" s="134">
        <v>1445</v>
      </c>
      <c r="E3729" s="134">
        <v>1308</v>
      </c>
      <c r="F3729" s="134">
        <v>1329</v>
      </c>
      <c r="G3729" s="134">
        <v>1252</v>
      </c>
      <c r="H3729" s="171">
        <f>IFERROR((Table5[[#This Row],[_202340]]-Table5[[#This Row],[_201940]])/Table5[[#This Row],[_201940]]*1,"")</f>
        <v>-0.10186513629842181</v>
      </c>
    </row>
    <row r="3730" spans="1:8" ht="28.5">
      <c r="A3730" s="132">
        <v>235431</v>
      </c>
      <c r="B3730" s="134" t="s">
        <v>1165</v>
      </c>
      <c r="C3730" s="134">
        <v>5</v>
      </c>
      <c r="D3730" s="134">
        <v>11</v>
      </c>
      <c r="E3730" s="134">
        <v>17</v>
      </c>
      <c r="F3730" s="134">
        <v>53</v>
      </c>
      <c r="G3730" s="134">
        <v>83</v>
      </c>
      <c r="H3730" s="171">
        <f>IFERROR((Table5[[#This Row],[_202340]]-Table5[[#This Row],[_201940]])/Table5[[#This Row],[_201940]]*1,"")</f>
        <v>15.6</v>
      </c>
    </row>
    <row r="3731" spans="1:8">
      <c r="A3731" s="132">
        <v>235431</v>
      </c>
      <c r="B3731" s="134" t="s">
        <v>1141</v>
      </c>
      <c r="C3731" s="134">
        <v>1546</v>
      </c>
      <c r="D3731" s="134">
        <v>1620</v>
      </c>
      <c r="E3731" s="134">
        <v>1488</v>
      </c>
      <c r="F3731" s="134">
        <v>1466</v>
      </c>
      <c r="G3731" s="134">
        <v>1403</v>
      </c>
      <c r="H3731" s="171">
        <f>IFERROR((Table5[[#This Row],[_202340]]-Table5[[#This Row],[_201940]])/Table5[[#This Row],[_201940]]*1,"")</f>
        <v>-9.2496765847347992E-2</v>
      </c>
    </row>
    <row r="3732" spans="1:8">
      <c r="A3732" s="132">
        <v>235431</v>
      </c>
      <c r="B3732" s="134" t="s">
        <v>1142</v>
      </c>
      <c r="C3732" s="134">
        <v>38</v>
      </c>
      <c r="D3732" s="134">
        <v>39</v>
      </c>
      <c r="E3732" s="134">
        <v>36</v>
      </c>
      <c r="F3732" s="134">
        <v>36</v>
      </c>
      <c r="G3732" s="134">
        <v>36</v>
      </c>
      <c r="H3732" s="171">
        <f>IFERROR((Table5[[#This Row],[_202340]]-Table5[[#This Row],[_201940]])/Table5[[#This Row],[_201940]]*1,"")</f>
        <v>-5.2631578947368418E-2</v>
      </c>
    </row>
    <row r="3733" spans="1:8">
      <c r="A3733" s="132">
        <v>235431</v>
      </c>
      <c r="B3733" s="134" t="s">
        <v>1143</v>
      </c>
      <c r="C3733" s="134">
        <v>148</v>
      </c>
      <c r="D3733" s="134">
        <v>160</v>
      </c>
      <c r="E3733" s="134">
        <v>161</v>
      </c>
      <c r="F3733" s="134">
        <v>85</v>
      </c>
      <c r="G3733" s="134">
        <v>69</v>
      </c>
      <c r="H3733" s="171">
        <f>IFERROR((Table5[[#This Row],[_202340]]-Table5[[#This Row],[_201940]])/Table5[[#This Row],[_201940]]*1,"")</f>
        <v>-0.53378378378378377</v>
      </c>
    </row>
    <row r="3734" spans="1:8" ht="28.5">
      <c r="A3734" s="132">
        <v>235431</v>
      </c>
      <c r="B3734" s="134" t="s">
        <v>1166</v>
      </c>
      <c r="C3734" s="134">
        <v>1415</v>
      </c>
      <c r="D3734" s="134">
        <v>1485</v>
      </c>
      <c r="E3734" s="134">
        <v>1335</v>
      </c>
      <c r="F3734" s="134">
        <v>1343</v>
      </c>
      <c r="G3734" s="134">
        <v>1285</v>
      </c>
      <c r="H3734" s="171">
        <f>IFERROR((Table5[[#This Row],[_202340]]-Table5[[#This Row],[_201940]])/Table5[[#This Row],[_201940]]*1,"")</f>
        <v>-9.187279151943463E-2</v>
      </c>
    </row>
    <row r="3735" spans="1:8" ht="28.5">
      <c r="A3735" s="132">
        <v>235431</v>
      </c>
      <c r="B3735" s="134" t="s">
        <v>1167</v>
      </c>
      <c r="C3735" s="134">
        <v>11</v>
      </c>
      <c r="D3735" s="134">
        <v>16</v>
      </c>
      <c r="E3735" s="134">
        <v>24</v>
      </c>
      <c r="F3735" s="134">
        <v>62</v>
      </c>
      <c r="G3735" s="134">
        <v>98</v>
      </c>
      <c r="H3735" s="171">
        <f>IFERROR((Table5[[#This Row],[_202340]]-Table5[[#This Row],[_201940]])/Table5[[#This Row],[_201940]]*1,"")</f>
        <v>7.9090909090909092</v>
      </c>
    </row>
    <row r="3736" spans="1:8">
      <c r="A3736" s="132">
        <v>235431</v>
      </c>
      <c r="B3736" s="134" t="s">
        <v>1146</v>
      </c>
      <c r="C3736" s="134">
        <v>1574</v>
      </c>
      <c r="D3736" s="134">
        <v>1661</v>
      </c>
      <c r="E3736" s="134">
        <v>1520</v>
      </c>
      <c r="F3736" s="134">
        <v>1490</v>
      </c>
      <c r="G3736" s="134">
        <v>1452</v>
      </c>
      <c r="H3736" s="171">
        <f>IFERROR((Table5[[#This Row],[_202340]]-Table5[[#This Row],[_201940]])/Table5[[#This Row],[_201940]]*1,"")</f>
        <v>-7.7509529860228715E-2</v>
      </c>
    </row>
    <row r="3737" spans="1:8" ht="28.5">
      <c r="A3737" s="132">
        <v>235431</v>
      </c>
      <c r="B3737" s="134" t="s">
        <v>1147</v>
      </c>
      <c r="C3737" s="134">
        <v>59</v>
      </c>
      <c r="D3737" s="134">
        <v>68</v>
      </c>
      <c r="E3737" s="134">
        <v>45</v>
      </c>
      <c r="F3737" s="134">
        <v>59</v>
      </c>
      <c r="G3737" s="134">
        <v>41</v>
      </c>
      <c r="H3737" s="171">
        <f>IFERROR((Table5[[#This Row],[_202340]]-Table5[[#This Row],[_201940]])/Table5[[#This Row],[_201940]]*1,"")</f>
        <v>-0.30508474576271188</v>
      </c>
    </row>
    <row r="3738" spans="1:8" ht="28.5">
      <c r="A3738" s="132">
        <v>235431</v>
      </c>
      <c r="B3738" s="134" t="s">
        <v>1148</v>
      </c>
      <c r="C3738" s="134">
        <v>1222</v>
      </c>
      <c r="D3738" s="134">
        <v>1243</v>
      </c>
      <c r="E3738" s="134">
        <v>1260</v>
      </c>
      <c r="F3738" s="134">
        <v>1261</v>
      </c>
      <c r="G3738" s="134">
        <v>1137</v>
      </c>
      <c r="H3738" s="171">
        <f>IFERROR((Table5[[#This Row],[_202340]]-Table5[[#This Row],[_201940]])/Table5[[#This Row],[_201940]]*1,"")</f>
        <v>-6.9558101472995085E-2</v>
      </c>
    </row>
    <row r="3739" spans="1:8" ht="28.5">
      <c r="A3739" s="132">
        <v>235431</v>
      </c>
      <c r="B3739" s="134" t="s">
        <v>1149</v>
      </c>
      <c r="C3739" s="134">
        <v>1222</v>
      </c>
      <c r="D3739" s="134">
        <v>1215</v>
      </c>
      <c r="E3739" s="134">
        <v>1276</v>
      </c>
      <c r="F3739" s="134">
        <v>1285</v>
      </c>
      <c r="G3739" s="134">
        <v>1296</v>
      </c>
      <c r="H3739" s="171">
        <f>IFERROR((Table5[[#This Row],[_202340]]-Table5[[#This Row],[_201940]])/Table5[[#This Row],[_201940]]*1,"")</f>
        <v>6.0556464811783964E-2</v>
      </c>
    </row>
    <row r="3740" spans="1:8" ht="28.5">
      <c r="A3740" s="132">
        <v>235431</v>
      </c>
      <c r="B3740" s="134" t="s">
        <v>1150</v>
      </c>
      <c r="C3740" s="134">
        <v>2503</v>
      </c>
      <c r="D3740" s="134">
        <v>2526</v>
      </c>
      <c r="E3740" s="134">
        <v>2581</v>
      </c>
      <c r="F3740" s="134">
        <v>2605</v>
      </c>
      <c r="G3740" s="134">
        <v>2474</v>
      </c>
      <c r="H3740" s="171">
        <f>IFERROR((Table5[[#This Row],[_202340]]-Table5[[#This Row],[_201940]])/Table5[[#This Row],[_201940]]*1,"")</f>
        <v>-1.1586096683979225E-2</v>
      </c>
    </row>
    <row r="3741" spans="1:8">
      <c r="A3741" s="132">
        <v>235431</v>
      </c>
      <c r="B3741" s="134" t="s">
        <v>1151</v>
      </c>
      <c r="C3741" s="134">
        <v>39</v>
      </c>
      <c r="D3741" s="134">
        <v>40</v>
      </c>
      <c r="E3741" s="134">
        <v>37</v>
      </c>
      <c r="F3741" s="134">
        <v>36</v>
      </c>
      <c r="G3741" s="134">
        <v>37</v>
      </c>
      <c r="H3741" s="171">
        <f>IFERROR((Table5[[#This Row],[_202340]]-Table5[[#This Row],[_201940]])/Table5[[#This Row],[_201940]]*1,"")</f>
        <v>-5.128205128205128E-2</v>
      </c>
    </row>
    <row r="3742" spans="1:8" ht="28.5">
      <c r="A3742" s="132">
        <v>235431</v>
      </c>
      <c r="B3742" s="134" t="s">
        <v>1152</v>
      </c>
      <c r="C3742" s="134">
        <v>31</v>
      </c>
      <c r="D3742" s="134">
        <v>31</v>
      </c>
      <c r="E3742" s="134">
        <v>32</v>
      </c>
      <c r="F3742" s="134">
        <v>32</v>
      </c>
      <c r="G3742" s="134">
        <v>30</v>
      </c>
      <c r="H3742" s="171">
        <f>IFERROR((Table5[[#This Row],[_202340]]-Table5[[#This Row],[_201940]])/Table5[[#This Row],[_201940]]*1,"")</f>
        <v>-3.2258064516129031E-2</v>
      </c>
    </row>
    <row r="3743" spans="1:8" ht="28.5">
      <c r="A3743" s="132">
        <v>235431</v>
      </c>
      <c r="B3743" s="134" t="s">
        <v>1153</v>
      </c>
      <c r="C3743" s="134">
        <v>1</v>
      </c>
      <c r="D3743" s="134">
        <v>2</v>
      </c>
      <c r="E3743" s="134">
        <v>1</v>
      </c>
      <c r="F3743" s="134">
        <v>1</v>
      </c>
      <c r="G3743" s="134">
        <v>1</v>
      </c>
      <c r="H3743" s="171">
        <f>IFERROR((Table5[[#This Row],[_202340]]-Table5[[#This Row],[_201940]])/Table5[[#This Row],[_201940]]*1,"")</f>
        <v>0</v>
      </c>
    </row>
    <row r="3744" spans="1:8" ht="28.5">
      <c r="A3744" s="132">
        <v>235431</v>
      </c>
      <c r="B3744" s="134" t="s">
        <v>1154</v>
      </c>
      <c r="C3744" s="134">
        <v>30</v>
      </c>
      <c r="D3744" s="134">
        <v>30</v>
      </c>
      <c r="E3744" s="134">
        <v>31</v>
      </c>
      <c r="F3744" s="134">
        <v>31</v>
      </c>
      <c r="G3744" s="134">
        <v>29</v>
      </c>
      <c r="H3744" s="171">
        <f>IFERROR((Table5[[#This Row],[_202340]]-Table5[[#This Row],[_201940]])/Table5[[#This Row],[_201940]]*1,"")</f>
        <v>-3.3333333333333333E-2</v>
      </c>
    </row>
    <row r="3745" spans="1:8" ht="28.5">
      <c r="A3745" s="132">
        <v>235431</v>
      </c>
      <c r="B3745" s="134" t="s">
        <v>1155</v>
      </c>
      <c r="C3745" s="134">
        <v>30</v>
      </c>
      <c r="D3745" s="134">
        <v>29</v>
      </c>
      <c r="E3745" s="134">
        <v>31</v>
      </c>
      <c r="F3745" s="134">
        <v>31</v>
      </c>
      <c r="G3745" s="134">
        <v>33</v>
      </c>
      <c r="H3745" s="171">
        <f>IFERROR((Table5[[#This Row],[_202340]]-Table5[[#This Row],[_201940]])/Table5[[#This Row],[_201940]]*1,"")</f>
        <v>0.1</v>
      </c>
    </row>
    <row r="3746" spans="1:8">
      <c r="A3746" s="132">
        <v>238263</v>
      </c>
      <c r="B3746" s="134" t="s">
        <v>1179</v>
      </c>
      <c r="C3746" s="134">
        <v>977</v>
      </c>
      <c r="D3746" s="134">
        <v>607</v>
      </c>
      <c r="E3746" s="134">
        <v>639</v>
      </c>
      <c r="F3746" s="134">
        <v>594</v>
      </c>
      <c r="G3746" s="134">
        <v>548</v>
      </c>
      <c r="H3746" s="171">
        <f>IFERROR((Table5[[#This Row],[_202340]]-Table5[[#This Row],[_201940]])/Table5[[#This Row],[_201940]]*1,"")</f>
        <v>-0.4390992835209826</v>
      </c>
    </row>
    <row r="3747" spans="1:8">
      <c r="A3747" s="132">
        <v>238263</v>
      </c>
      <c r="B3747" s="134" t="s">
        <v>1131</v>
      </c>
      <c r="C3747" s="134">
        <v>0</v>
      </c>
      <c r="D3747" s="134">
        <v>0</v>
      </c>
      <c r="E3747" s="134">
        <v>0</v>
      </c>
      <c r="F3747" s="134">
        <v>0</v>
      </c>
      <c r="G3747" s="134">
        <v>0</v>
      </c>
      <c r="H3747" s="171" t="str">
        <f>IFERROR((Table5[[#This Row],[_202340]]-Table5[[#This Row],[_201940]])/Table5[[#This Row],[_201940]]*1,"")</f>
        <v/>
      </c>
    </row>
    <row r="3748" spans="1:8">
      <c r="A3748" s="132">
        <v>238263</v>
      </c>
      <c r="B3748" s="134" t="s">
        <v>1132</v>
      </c>
      <c r="C3748" s="134">
        <v>977</v>
      </c>
      <c r="D3748" s="134">
        <v>607</v>
      </c>
      <c r="E3748" s="134">
        <v>639</v>
      </c>
      <c r="F3748" s="134">
        <v>594</v>
      </c>
      <c r="G3748" s="134">
        <v>548</v>
      </c>
      <c r="H3748" s="171">
        <f>IFERROR((Table5[[#This Row],[_202340]]-Table5[[#This Row],[_201940]])/Table5[[#This Row],[_201940]]*1,"")</f>
        <v>-0.4390992835209826</v>
      </c>
    </row>
    <row r="3749" spans="1:8">
      <c r="A3749" s="132">
        <v>238263</v>
      </c>
      <c r="B3749" s="134" t="s">
        <v>1133</v>
      </c>
      <c r="C3749" s="134">
        <v>279</v>
      </c>
      <c r="D3749" s="134">
        <v>77</v>
      </c>
      <c r="E3749" s="134">
        <v>101</v>
      </c>
      <c r="F3749" s="134">
        <v>79</v>
      </c>
      <c r="G3749" s="134">
        <v>85</v>
      </c>
      <c r="H3749" s="171">
        <f>IFERROR((Table5[[#This Row],[_202340]]-Table5[[#This Row],[_201940]])/Table5[[#This Row],[_201940]]*1,"")</f>
        <v>-0.69534050179211471</v>
      </c>
    </row>
    <row r="3750" spans="1:8" ht="28.5">
      <c r="A3750" s="132">
        <v>238263</v>
      </c>
      <c r="B3750" s="134" t="s">
        <v>1162</v>
      </c>
      <c r="C3750" s="134">
        <v>150</v>
      </c>
      <c r="D3750" s="134">
        <v>102</v>
      </c>
      <c r="E3750" s="134">
        <v>122</v>
      </c>
      <c r="F3750" s="134">
        <v>93</v>
      </c>
      <c r="G3750" s="134">
        <v>116</v>
      </c>
      <c r="H3750" s="171">
        <f>IFERROR((Table5[[#This Row],[_202340]]-Table5[[#This Row],[_201940]])/Table5[[#This Row],[_201940]]*1,"")</f>
        <v>-0.22666666666666666</v>
      </c>
    </row>
    <row r="3751" spans="1:8" ht="28.5">
      <c r="A3751" s="132">
        <v>238263</v>
      </c>
      <c r="B3751" s="134" t="s">
        <v>1163</v>
      </c>
      <c r="C3751" s="134">
        <v>0</v>
      </c>
      <c r="D3751" s="134">
        <v>0</v>
      </c>
      <c r="E3751" s="134">
        <v>0</v>
      </c>
      <c r="F3751" s="134">
        <v>0</v>
      </c>
      <c r="G3751" s="134">
        <v>0</v>
      </c>
      <c r="H3751" s="171" t="str">
        <f>IFERROR((Table5[[#This Row],[_202340]]-Table5[[#This Row],[_201940]])/Table5[[#This Row],[_201940]]*1,"")</f>
        <v/>
      </c>
    </row>
    <row r="3752" spans="1:8">
      <c r="A3752" s="132">
        <v>238263</v>
      </c>
      <c r="B3752" s="134" t="s">
        <v>1136</v>
      </c>
      <c r="C3752" s="134">
        <v>429</v>
      </c>
      <c r="D3752" s="134">
        <v>179</v>
      </c>
      <c r="E3752" s="134">
        <v>223</v>
      </c>
      <c r="F3752" s="134">
        <v>172</v>
      </c>
      <c r="G3752" s="134">
        <v>201</v>
      </c>
      <c r="H3752" s="171">
        <f>IFERROR((Table5[[#This Row],[_202340]]-Table5[[#This Row],[_201940]])/Table5[[#This Row],[_201940]]*1,"")</f>
        <v>-0.53146853146853146</v>
      </c>
    </row>
    <row r="3753" spans="1:8">
      <c r="A3753" s="132">
        <v>238263</v>
      </c>
      <c r="B3753" s="134" t="s">
        <v>1137</v>
      </c>
      <c r="C3753" s="134">
        <v>44</v>
      </c>
      <c r="D3753" s="134">
        <v>29</v>
      </c>
      <c r="E3753" s="134">
        <v>35</v>
      </c>
      <c r="F3753" s="134">
        <v>29</v>
      </c>
      <c r="G3753" s="134">
        <v>37</v>
      </c>
      <c r="H3753" s="171">
        <f>IFERROR((Table5[[#This Row],[_202340]]-Table5[[#This Row],[_201940]])/Table5[[#This Row],[_201940]]*1,"")</f>
        <v>-0.15909090909090909</v>
      </c>
    </row>
    <row r="3754" spans="1:8">
      <c r="A3754" s="132">
        <v>238263</v>
      </c>
      <c r="B3754" s="134" t="s">
        <v>1138</v>
      </c>
      <c r="C3754" s="134">
        <v>281</v>
      </c>
      <c r="D3754" s="134">
        <v>80</v>
      </c>
      <c r="E3754" s="134">
        <v>94</v>
      </c>
      <c r="F3754" s="134">
        <v>76</v>
      </c>
      <c r="G3754" s="134">
        <v>82</v>
      </c>
      <c r="H3754" s="171">
        <f>IFERROR((Table5[[#This Row],[_202340]]-Table5[[#This Row],[_201940]])/Table5[[#This Row],[_201940]]*1,"")</f>
        <v>-0.70818505338078297</v>
      </c>
    </row>
    <row r="3755" spans="1:8" ht="28.5">
      <c r="A3755" s="132">
        <v>238263</v>
      </c>
      <c r="B3755" s="134" t="s">
        <v>1164</v>
      </c>
      <c r="C3755" s="134">
        <v>192</v>
      </c>
      <c r="D3755" s="134">
        <v>146</v>
      </c>
      <c r="E3755" s="134">
        <v>168</v>
      </c>
      <c r="F3755" s="134">
        <v>140</v>
      </c>
      <c r="G3755" s="134">
        <v>149</v>
      </c>
      <c r="H3755" s="171">
        <f>IFERROR((Table5[[#This Row],[_202340]]-Table5[[#This Row],[_201940]])/Table5[[#This Row],[_201940]]*1,"")</f>
        <v>-0.22395833333333334</v>
      </c>
    </row>
    <row r="3756" spans="1:8" ht="28.5">
      <c r="A3756" s="132">
        <v>238263</v>
      </c>
      <c r="B3756" s="134" t="s">
        <v>1165</v>
      </c>
      <c r="C3756" s="134">
        <v>0</v>
      </c>
      <c r="D3756" s="134">
        <v>0</v>
      </c>
      <c r="E3756" s="134">
        <v>0</v>
      </c>
      <c r="F3756" s="134">
        <v>0</v>
      </c>
      <c r="G3756" s="134">
        <v>0</v>
      </c>
      <c r="H3756" s="171" t="str">
        <f>IFERROR((Table5[[#This Row],[_202340]]-Table5[[#This Row],[_201940]])/Table5[[#This Row],[_201940]]*1,"")</f>
        <v/>
      </c>
    </row>
    <row r="3757" spans="1:8">
      <c r="A3757" s="132">
        <v>238263</v>
      </c>
      <c r="B3757" s="134" t="s">
        <v>1141</v>
      </c>
      <c r="C3757" s="134">
        <v>473</v>
      </c>
      <c r="D3757" s="134">
        <v>226</v>
      </c>
      <c r="E3757" s="134">
        <v>262</v>
      </c>
      <c r="F3757" s="134">
        <v>216</v>
      </c>
      <c r="G3757" s="134">
        <v>231</v>
      </c>
      <c r="H3757" s="171">
        <f>IFERROR((Table5[[#This Row],[_202340]]-Table5[[#This Row],[_201940]])/Table5[[#This Row],[_201940]]*1,"")</f>
        <v>-0.51162790697674421</v>
      </c>
    </row>
    <row r="3758" spans="1:8">
      <c r="A3758" s="132">
        <v>238263</v>
      </c>
      <c r="B3758" s="134" t="s">
        <v>1142</v>
      </c>
      <c r="C3758" s="134">
        <v>48</v>
      </c>
      <c r="D3758" s="134">
        <v>37</v>
      </c>
      <c r="E3758" s="134">
        <v>41</v>
      </c>
      <c r="F3758" s="134">
        <v>36</v>
      </c>
      <c r="G3758" s="134">
        <v>42</v>
      </c>
      <c r="H3758" s="171">
        <f>IFERROR((Table5[[#This Row],[_202340]]-Table5[[#This Row],[_201940]])/Table5[[#This Row],[_201940]]*1,"")</f>
        <v>-0.125</v>
      </c>
    </row>
    <row r="3759" spans="1:8">
      <c r="A3759" s="132">
        <v>238263</v>
      </c>
      <c r="B3759" s="134" t="s">
        <v>1143</v>
      </c>
      <c r="C3759" s="134">
        <v>287</v>
      </c>
      <c r="D3759" s="134">
        <v>73</v>
      </c>
      <c r="E3759" s="134">
        <v>91</v>
      </c>
      <c r="F3759" s="134">
        <v>76</v>
      </c>
      <c r="G3759" s="134">
        <v>79</v>
      </c>
      <c r="H3759" s="171">
        <f>IFERROR((Table5[[#This Row],[_202340]]-Table5[[#This Row],[_201940]])/Table5[[#This Row],[_201940]]*1,"")</f>
        <v>-0.72473867595818819</v>
      </c>
    </row>
    <row r="3760" spans="1:8" ht="28.5">
      <c r="A3760" s="132">
        <v>238263</v>
      </c>
      <c r="B3760" s="134" t="s">
        <v>1166</v>
      </c>
      <c r="C3760" s="134">
        <v>218</v>
      </c>
      <c r="D3760" s="134">
        <v>161</v>
      </c>
      <c r="E3760" s="134">
        <v>183</v>
      </c>
      <c r="F3760" s="134">
        <v>150</v>
      </c>
      <c r="G3760" s="134">
        <v>158</v>
      </c>
      <c r="H3760" s="171">
        <f>IFERROR((Table5[[#This Row],[_202340]]-Table5[[#This Row],[_201940]])/Table5[[#This Row],[_201940]]*1,"")</f>
        <v>-0.27522935779816515</v>
      </c>
    </row>
    <row r="3761" spans="1:8" ht="28.5">
      <c r="A3761" s="132">
        <v>238263</v>
      </c>
      <c r="B3761" s="134" t="s">
        <v>1167</v>
      </c>
      <c r="C3761" s="134">
        <v>0</v>
      </c>
      <c r="D3761" s="134">
        <v>0</v>
      </c>
      <c r="E3761" s="134">
        <v>0</v>
      </c>
      <c r="F3761" s="134">
        <v>0</v>
      </c>
      <c r="G3761" s="134">
        <v>0</v>
      </c>
      <c r="H3761" s="171" t="str">
        <f>IFERROR((Table5[[#This Row],[_202340]]-Table5[[#This Row],[_201940]])/Table5[[#This Row],[_201940]]*1,"")</f>
        <v/>
      </c>
    </row>
    <row r="3762" spans="1:8">
      <c r="A3762" s="132">
        <v>238263</v>
      </c>
      <c r="B3762" s="134" t="s">
        <v>1146</v>
      </c>
      <c r="C3762" s="134">
        <v>505</v>
      </c>
      <c r="D3762" s="134">
        <v>234</v>
      </c>
      <c r="E3762" s="134">
        <v>274</v>
      </c>
      <c r="F3762" s="134">
        <v>226</v>
      </c>
      <c r="G3762" s="134">
        <v>237</v>
      </c>
      <c r="H3762" s="171">
        <f>IFERROR((Table5[[#This Row],[_202340]]-Table5[[#This Row],[_201940]])/Table5[[#This Row],[_201940]]*1,"")</f>
        <v>-0.53069306930693072</v>
      </c>
    </row>
    <row r="3763" spans="1:8" ht="28.5">
      <c r="A3763" s="132">
        <v>238263</v>
      </c>
      <c r="B3763" s="134" t="s">
        <v>1147</v>
      </c>
      <c r="C3763" s="134">
        <v>10</v>
      </c>
      <c r="D3763" s="134">
        <v>7</v>
      </c>
      <c r="E3763" s="134">
        <v>12</v>
      </c>
      <c r="F3763" s="134">
        <v>7</v>
      </c>
      <c r="G3763" s="134">
        <v>10</v>
      </c>
      <c r="H3763" s="171">
        <f>IFERROR((Table5[[#This Row],[_202340]]-Table5[[#This Row],[_201940]])/Table5[[#This Row],[_201940]]*1,"")</f>
        <v>0</v>
      </c>
    </row>
    <row r="3764" spans="1:8" ht="28.5">
      <c r="A3764" s="132">
        <v>238263</v>
      </c>
      <c r="B3764" s="134" t="s">
        <v>1148</v>
      </c>
      <c r="C3764" s="134">
        <v>167</v>
      </c>
      <c r="D3764" s="134">
        <v>155</v>
      </c>
      <c r="E3764" s="134">
        <v>161</v>
      </c>
      <c r="F3764" s="134">
        <v>174</v>
      </c>
      <c r="G3764" s="134">
        <v>135</v>
      </c>
      <c r="H3764" s="171">
        <f>IFERROR((Table5[[#This Row],[_202340]]-Table5[[#This Row],[_201940]])/Table5[[#This Row],[_201940]]*1,"")</f>
        <v>-0.19161676646706588</v>
      </c>
    </row>
    <row r="3765" spans="1:8" ht="28.5">
      <c r="A3765" s="132">
        <v>238263</v>
      </c>
      <c r="B3765" s="134" t="s">
        <v>1149</v>
      </c>
      <c r="C3765" s="134">
        <v>295</v>
      </c>
      <c r="D3765" s="134">
        <v>211</v>
      </c>
      <c r="E3765" s="134">
        <v>192</v>
      </c>
      <c r="F3765" s="134">
        <v>187</v>
      </c>
      <c r="G3765" s="134">
        <v>166</v>
      </c>
      <c r="H3765" s="171">
        <f>IFERROR((Table5[[#This Row],[_202340]]-Table5[[#This Row],[_201940]])/Table5[[#This Row],[_201940]]*1,"")</f>
        <v>-0.43728813559322033</v>
      </c>
    </row>
    <row r="3766" spans="1:8" ht="28.5">
      <c r="A3766" s="132">
        <v>238263</v>
      </c>
      <c r="B3766" s="134" t="s">
        <v>1150</v>
      </c>
      <c r="C3766" s="134">
        <v>472</v>
      </c>
      <c r="D3766" s="134">
        <v>373</v>
      </c>
      <c r="E3766" s="134">
        <v>365</v>
      </c>
      <c r="F3766" s="134">
        <v>368</v>
      </c>
      <c r="G3766" s="134">
        <v>311</v>
      </c>
      <c r="H3766" s="171">
        <f>IFERROR((Table5[[#This Row],[_202340]]-Table5[[#This Row],[_201940]])/Table5[[#This Row],[_201940]]*1,"")</f>
        <v>-0.34110169491525422</v>
      </c>
    </row>
    <row r="3767" spans="1:8">
      <c r="A3767" s="132">
        <v>238263</v>
      </c>
      <c r="B3767" s="134" t="s">
        <v>1151</v>
      </c>
      <c r="C3767" s="134">
        <v>52</v>
      </c>
      <c r="D3767" s="134">
        <v>39</v>
      </c>
      <c r="E3767" s="134">
        <v>43</v>
      </c>
      <c r="F3767" s="134">
        <v>38</v>
      </c>
      <c r="G3767" s="134">
        <v>43</v>
      </c>
      <c r="H3767" s="171">
        <f>IFERROR((Table5[[#This Row],[_202340]]-Table5[[#This Row],[_201940]])/Table5[[#This Row],[_201940]]*1,"")</f>
        <v>-0.17307692307692307</v>
      </c>
    </row>
    <row r="3768" spans="1:8" ht="28.5">
      <c r="A3768" s="132">
        <v>238263</v>
      </c>
      <c r="B3768" s="134" t="s">
        <v>1152</v>
      </c>
      <c r="C3768" s="134">
        <v>18</v>
      </c>
      <c r="D3768" s="134">
        <v>27</v>
      </c>
      <c r="E3768" s="134">
        <v>27</v>
      </c>
      <c r="F3768" s="134">
        <v>30</v>
      </c>
      <c r="G3768" s="134">
        <v>26</v>
      </c>
      <c r="H3768" s="171">
        <f>IFERROR((Table5[[#This Row],[_202340]]-Table5[[#This Row],[_201940]])/Table5[[#This Row],[_201940]]*1,"")</f>
        <v>0.44444444444444442</v>
      </c>
    </row>
    <row r="3769" spans="1:8" ht="28.5">
      <c r="A3769" s="132">
        <v>238263</v>
      </c>
      <c r="B3769" s="134" t="s">
        <v>1153</v>
      </c>
      <c r="C3769" s="134">
        <v>1</v>
      </c>
      <c r="D3769" s="134">
        <v>1</v>
      </c>
      <c r="E3769" s="134">
        <v>2</v>
      </c>
      <c r="F3769" s="134">
        <v>1</v>
      </c>
      <c r="G3769" s="134">
        <v>2</v>
      </c>
      <c r="H3769" s="171">
        <f>IFERROR((Table5[[#This Row],[_202340]]-Table5[[#This Row],[_201940]])/Table5[[#This Row],[_201940]]*1,"")</f>
        <v>1</v>
      </c>
    </row>
    <row r="3770" spans="1:8" ht="28.5">
      <c r="A3770" s="132">
        <v>238263</v>
      </c>
      <c r="B3770" s="134" t="s">
        <v>1154</v>
      </c>
      <c r="C3770" s="134">
        <v>17</v>
      </c>
      <c r="D3770" s="134">
        <v>26</v>
      </c>
      <c r="E3770" s="134">
        <v>25</v>
      </c>
      <c r="F3770" s="134">
        <v>29</v>
      </c>
      <c r="G3770" s="134">
        <v>25</v>
      </c>
      <c r="H3770" s="171">
        <f>IFERROR((Table5[[#This Row],[_202340]]-Table5[[#This Row],[_201940]])/Table5[[#This Row],[_201940]]*1,"")</f>
        <v>0.47058823529411764</v>
      </c>
    </row>
    <row r="3771" spans="1:8" ht="28.5">
      <c r="A3771" s="132">
        <v>238263</v>
      </c>
      <c r="B3771" s="134" t="s">
        <v>1155</v>
      </c>
      <c r="C3771" s="134">
        <v>30</v>
      </c>
      <c r="D3771" s="134">
        <v>35</v>
      </c>
      <c r="E3771" s="134">
        <v>30</v>
      </c>
      <c r="F3771" s="134">
        <v>31</v>
      </c>
      <c r="G3771" s="134">
        <v>30</v>
      </c>
      <c r="H3771" s="171">
        <f>IFERROR((Table5[[#This Row],[_202340]]-Table5[[#This Row],[_201940]])/Table5[[#This Row],[_201940]]*1,"")</f>
        <v>0</v>
      </c>
    </row>
    <row r="3772" spans="1:8">
      <c r="A3772" s="132">
        <v>239248</v>
      </c>
      <c r="B3772" s="134" t="s">
        <v>1179</v>
      </c>
      <c r="C3772" s="134">
        <v>14681</v>
      </c>
      <c r="D3772" s="134">
        <v>14609</v>
      </c>
      <c r="E3772" s="134">
        <v>11128</v>
      </c>
      <c r="F3772" s="134">
        <v>630</v>
      </c>
      <c r="G3772" s="134">
        <v>688</v>
      </c>
      <c r="H3772" s="171">
        <f>IFERROR((Table5[[#This Row],[_202340]]-Table5[[#This Row],[_201940]])/Table5[[#This Row],[_201940]]*1,"")</f>
        <v>-0.95313670730876643</v>
      </c>
    </row>
    <row r="3773" spans="1:8">
      <c r="A3773" s="132">
        <v>239248</v>
      </c>
      <c r="B3773" s="134" t="s">
        <v>1131</v>
      </c>
      <c r="C3773" s="134">
        <v>0</v>
      </c>
      <c r="D3773" s="134">
        <v>0</v>
      </c>
      <c r="E3773" s="134">
        <v>0</v>
      </c>
      <c r="F3773" s="134">
        <v>0</v>
      </c>
      <c r="G3773" s="134">
        <v>0</v>
      </c>
      <c r="H3773" s="171" t="str">
        <f>IFERROR((Table5[[#This Row],[_202340]]-Table5[[#This Row],[_201940]])/Table5[[#This Row],[_201940]]*1,"")</f>
        <v/>
      </c>
    </row>
    <row r="3774" spans="1:8">
      <c r="A3774" s="132">
        <v>239248</v>
      </c>
      <c r="B3774" s="134" t="s">
        <v>1132</v>
      </c>
      <c r="C3774" s="134">
        <v>14681</v>
      </c>
      <c r="D3774" s="134">
        <v>14609</v>
      </c>
      <c r="E3774" s="134">
        <v>11128</v>
      </c>
      <c r="F3774" s="134">
        <v>630</v>
      </c>
      <c r="G3774" s="134">
        <v>688</v>
      </c>
      <c r="H3774" s="171">
        <f>IFERROR((Table5[[#This Row],[_202340]]-Table5[[#This Row],[_201940]])/Table5[[#This Row],[_201940]]*1,"")</f>
        <v>-0.95313670730876643</v>
      </c>
    </row>
    <row r="3775" spans="1:8">
      <c r="A3775" s="132">
        <v>239248</v>
      </c>
      <c r="B3775" s="134" t="s">
        <v>1133</v>
      </c>
      <c r="C3775" s="134">
        <v>1301</v>
      </c>
      <c r="D3775" s="134">
        <v>1105</v>
      </c>
      <c r="E3775" s="134">
        <v>825</v>
      </c>
      <c r="F3775" s="134">
        <v>115</v>
      </c>
      <c r="G3775" s="134">
        <v>148</v>
      </c>
      <c r="H3775" s="171">
        <f>IFERROR((Table5[[#This Row],[_202340]]-Table5[[#This Row],[_201940]])/Table5[[#This Row],[_201940]]*1,"")</f>
        <v>-0.88624135280553418</v>
      </c>
    </row>
    <row r="3776" spans="1:8" ht="28.5">
      <c r="A3776" s="132">
        <v>239248</v>
      </c>
      <c r="B3776" s="134" t="s">
        <v>1162</v>
      </c>
      <c r="C3776" s="134">
        <v>3447</v>
      </c>
      <c r="D3776" s="134">
        <v>3318</v>
      </c>
      <c r="E3776" s="134">
        <v>2317</v>
      </c>
      <c r="F3776" s="134">
        <v>64</v>
      </c>
      <c r="G3776" s="134">
        <v>57</v>
      </c>
      <c r="H3776" s="171">
        <f>IFERROR((Table5[[#This Row],[_202340]]-Table5[[#This Row],[_201940]])/Table5[[#This Row],[_201940]]*1,"")</f>
        <v>-0.98346388163620535</v>
      </c>
    </row>
    <row r="3777" spans="1:8" ht="28.5">
      <c r="A3777" s="132">
        <v>239248</v>
      </c>
      <c r="B3777" s="134" t="s">
        <v>1163</v>
      </c>
      <c r="C3777" s="134" t="s">
        <v>129</v>
      </c>
      <c r="D3777" s="134" t="s">
        <v>129</v>
      </c>
      <c r="E3777" s="134" t="s">
        <v>129</v>
      </c>
      <c r="F3777" s="134" t="s">
        <v>129</v>
      </c>
      <c r="G3777" s="134" t="s">
        <v>129</v>
      </c>
      <c r="H3777" s="171" t="str">
        <f>IFERROR((Table5[[#This Row],[_202340]]-Table5[[#This Row],[_201940]])/Table5[[#This Row],[_201940]]*1,"")</f>
        <v/>
      </c>
    </row>
    <row r="3778" spans="1:8">
      <c r="A3778" s="132">
        <v>239248</v>
      </c>
      <c r="B3778" s="134" t="s">
        <v>1136</v>
      </c>
      <c r="C3778" s="134">
        <v>4748</v>
      </c>
      <c r="D3778" s="134">
        <v>4423</v>
      </c>
      <c r="E3778" s="134">
        <v>3142</v>
      </c>
      <c r="F3778" s="134">
        <v>179</v>
      </c>
      <c r="G3778" s="134">
        <v>205</v>
      </c>
      <c r="H3778" s="171">
        <f>IFERROR((Table5[[#This Row],[_202340]]-Table5[[#This Row],[_201940]])/Table5[[#This Row],[_201940]]*1,"")</f>
        <v>-0.9568239258635215</v>
      </c>
    </row>
    <row r="3779" spans="1:8">
      <c r="A3779" s="132">
        <v>239248</v>
      </c>
      <c r="B3779" s="134" t="s">
        <v>1137</v>
      </c>
      <c r="C3779" s="134">
        <v>32</v>
      </c>
      <c r="D3779" s="134">
        <v>30</v>
      </c>
      <c r="E3779" s="134">
        <v>28</v>
      </c>
      <c r="F3779" s="134">
        <v>28</v>
      </c>
      <c r="G3779" s="134">
        <v>30</v>
      </c>
      <c r="H3779" s="171">
        <f>IFERROR((Table5[[#This Row],[_202340]]-Table5[[#This Row],[_201940]])/Table5[[#This Row],[_201940]]*1,"")</f>
        <v>-6.25E-2</v>
      </c>
    </row>
    <row r="3780" spans="1:8">
      <c r="A3780" s="132">
        <v>239248</v>
      </c>
      <c r="B3780" s="134" t="s">
        <v>1138</v>
      </c>
      <c r="C3780" s="134">
        <v>1461</v>
      </c>
      <c r="D3780" s="134">
        <v>1185</v>
      </c>
      <c r="E3780" s="134">
        <v>1233</v>
      </c>
      <c r="F3780" s="134">
        <v>112</v>
      </c>
      <c r="G3780" s="134">
        <v>142</v>
      </c>
      <c r="H3780" s="171">
        <f>IFERROR((Table5[[#This Row],[_202340]]-Table5[[#This Row],[_201940]])/Table5[[#This Row],[_201940]]*1,"")</f>
        <v>-0.90280629705681037</v>
      </c>
    </row>
    <row r="3781" spans="1:8" ht="28.5">
      <c r="A3781" s="132">
        <v>239248</v>
      </c>
      <c r="B3781" s="134" t="s">
        <v>1164</v>
      </c>
      <c r="C3781" s="134">
        <v>3894</v>
      </c>
      <c r="D3781" s="134">
        <v>3832</v>
      </c>
      <c r="E3781" s="134">
        <v>3299</v>
      </c>
      <c r="F3781" s="134">
        <v>85</v>
      </c>
      <c r="G3781" s="134">
        <v>88</v>
      </c>
      <c r="H3781" s="171">
        <f>IFERROR((Table5[[#This Row],[_202340]]-Table5[[#This Row],[_201940]])/Table5[[#This Row],[_201940]]*1,"")</f>
        <v>-0.97740112994350281</v>
      </c>
    </row>
    <row r="3782" spans="1:8" ht="28.5">
      <c r="A3782" s="132">
        <v>239248</v>
      </c>
      <c r="B3782" s="134" t="s">
        <v>1165</v>
      </c>
      <c r="C3782" s="134" t="s">
        <v>129</v>
      </c>
      <c r="D3782" s="134" t="s">
        <v>129</v>
      </c>
      <c r="E3782" s="134" t="s">
        <v>129</v>
      </c>
      <c r="F3782" s="134" t="s">
        <v>129</v>
      </c>
      <c r="G3782" s="134" t="s">
        <v>129</v>
      </c>
      <c r="H3782" s="171" t="str">
        <f>IFERROR((Table5[[#This Row],[_202340]]-Table5[[#This Row],[_201940]])/Table5[[#This Row],[_201940]]*1,"")</f>
        <v/>
      </c>
    </row>
    <row r="3783" spans="1:8">
      <c r="A3783" s="132">
        <v>239248</v>
      </c>
      <c r="B3783" s="134" t="s">
        <v>1141</v>
      </c>
      <c r="C3783" s="134">
        <v>5355</v>
      </c>
      <c r="D3783" s="134">
        <v>5017</v>
      </c>
      <c r="E3783" s="134">
        <v>4532</v>
      </c>
      <c r="F3783" s="134">
        <v>197</v>
      </c>
      <c r="G3783" s="134">
        <v>230</v>
      </c>
      <c r="H3783" s="171">
        <f>IFERROR((Table5[[#This Row],[_202340]]-Table5[[#This Row],[_201940]])/Table5[[#This Row],[_201940]]*1,"")</f>
        <v>-0.95704948646125121</v>
      </c>
    </row>
    <row r="3784" spans="1:8">
      <c r="A3784" s="132">
        <v>239248</v>
      </c>
      <c r="B3784" s="134" t="s">
        <v>1142</v>
      </c>
      <c r="C3784" s="134">
        <v>36</v>
      </c>
      <c r="D3784" s="134">
        <v>34</v>
      </c>
      <c r="E3784" s="134">
        <v>41</v>
      </c>
      <c r="F3784" s="134">
        <v>31</v>
      </c>
      <c r="G3784" s="134">
        <v>33</v>
      </c>
      <c r="H3784" s="171">
        <f>IFERROR((Table5[[#This Row],[_202340]]-Table5[[#This Row],[_201940]])/Table5[[#This Row],[_201940]]*1,"")</f>
        <v>-8.3333333333333329E-2</v>
      </c>
    </row>
    <row r="3785" spans="1:8">
      <c r="A3785" s="132">
        <v>239248</v>
      </c>
      <c r="B3785" s="134" t="s">
        <v>1143</v>
      </c>
      <c r="C3785" s="134">
        <v>1543</v>
      </c>
      <c r="D3785" s="134">
        <v>1214</v>
      </c>
      <c r="E3785" s="134">
        <v>1240</v>
      </c>
      <c r="F3785" s="134">
        <v>112</v>
      </c>
      <c r="G3785" s="134">
        <v>145</v>
      </c>
      <c r="H3785" s="171">
        <f>IFERROR((Table5[[#This Row],[_202340]]-Table5[[#This Row],[_201940]])/Table5[[#This Row],[_201940]]*1,"")</f>
        <v>-0.90602721970187949</v>
      </c>
    </row>
    <row r="3786" spans="1:8" ht="28.5">
      <c r="A3786" s="132">
        <v>239248</v>
      </c>
      <c r="B3786" s="134" t="s">
        <v>1166</v>
      </c>
      <c r="C3786" s="134">
        <v>4037</v>
      </c>
      <c r="D3786" s="134">
        <v>4014</v>
      </c>
      <c r="E3786" s="134">
        <v>3376</v>
      </c>
      <c r="F3786" s="134">
        <v>93</v>
      </c>
      <c r="G3786" s="134">
        <v>96</v>
      </c>
      <c r="H3786" s="171">
        <f>IFERROR((Table5[[#This Row],[_202340]]-Table5[[#This Row],[_201940]])/Table5[[#This Row],[_201940]]*1,"")</f>
        <v>-0.97621996532078281</v>
      </c>
    </row>
    <row r="3787" spans="1:8" ht="28.5">
      <c r="A3787" s="132">
        <v>239248</v>
      </c>
      <c r="B3787" s="134" t="s">
        <v>1167</v>
      </c>
      <c r="C3787" s="134" t="s">
        <v>129</v>
      </c>
      <c r="D3787" s="134" t="s">
        <v>129</v>
      </c>
      <c r="E3787" s="134" t="s">
        <v>129</v>
      </c>
      <c r="F3787" s="134" t="s">
        <v>129</v>
      </c>
      <c r="G3787" s="134" t="s">
        <v>129</v>
      </c>
      <c r="H3787" s="171" t="str">
        <f>IFERROR((Table5[[#This Row],[_202340]]-Table5[[#This Row],[_201940]])/Table5[[#This Row],[_201940]]*1,"")</f>
        <v/>
      </c>
    </row>
    <row r="3788" spans="1:8">
      <c r="A3788" s="132">
        <v>239248</v>
      </c>
      <c r="B3788" s="134" t="s">
        <v>1146</v>
      </c>
      <c r="C3788" s="134">
        <v>5580</v>
      </c>
      <c r="D3788" s="134">
        <v>5228</v>
      </c>
      <c r="E3788" s="134">
        <v>4616</v>
      </c>
      <c r="F3788" s="134">
        <v>205</v>
      </c>
      <c r="G3788" s="134">
        <v>241</v>
      </c>
      <c r="H3788" s="171">
        <f>IFERROR((Table5[[#This Row],[_202340]]-Table5[[#This Row],[_201940]])/Table5[[#This Row],[_201940]]*1,"")</f>
        <v>-0.95681003584229396</v>
      </c>
    </row>
    <row r="3789" spans="1:8" ht="28.5">
      <c r="A3789" s="132">
        <v>239248</v>
      </c>
      <c r="B3789" s="134" t="s">
        <v>1147</v>
      </c>
      <c r="C3789" s="134">
        <v>319</v>
      </c>
      <c r="D3789" s="134">
        <v>355</v>
      </c>
      <c r="E3789" s="134">
        <v>200</v>
      </c>
      <c r="F3789" s="134">
        <v>15</v>
      </c>
      <c r="G3789" s="134">
        <v>18</v>
      </c>
      <c r="H3789" s="171">
        <f>IFERROR((Table5[[#This Row],[_202340]]-Table5[[#This Row],[_201940]])/Table5[[#This Row],[_201940]]*1,"")</f>
        <v>-0.94357366771159878</v>
      </c>
    </row>
    <row r="3790" spans="1:8" ht="28.5">
      <c r="A3790" s="132">
        <v>239248</v>
      </c>
      <c r="B3790" s="134" t="s">
        <v>1148</v>
      </c>
      <c r="C3790" s="134">
        <v>3239</v>
      </c>
      <c r="D3790" s="134">
        <v>3335</v>
      </c>
      <c r="E3790" s="134">
        <v>2269</v>
      </c>
      <c r="F3790" s="134">
        <v>157</v>
      </c>
      <c r="G3790" s="134">
        <v>157</v>
      </c>
      <c r="H3790" s="171">
        <f>IFERROR((Table5[[#This Row],[_202340]]-Table5[[#This Row],[_201940]])/Table5[[#This Row],[_201940]]*1,"")</f>
        <v>-0.95152824945970982</v>
      </c>
    </row>
    <row r="3791" spans="1:8" ht="28.5">
      <c r="A3791" s="132">
        <v>239248</v>
      </c>
      <c r="B3791" s="134" t="s">
        <v>1149</v>
      </c>
      <c r="C3791" s="134">
        <v>5543</v>
      </c>
      <c r="D3791" s="134">
        <v>5691</v>
      </c>
      <c r="E3791" s="134">
        <v>4043</v>
      </c>
      <c r="F3791" s="134">
        <v>253</v>
      </c>
      <c r="G3791" s="134">
        <v>272</v>
      </c>
      <c r="H3791" s="171">
        <f>IFERROR((Table5[[#This Row],[_202340]]-Table5[[#This Row],[_201940]])/Table5[[#This Row],[_201940]]*1,"")</f>
        <v>-0.95092909976546991</v>
      </c>
    </row>
    <row r="3792" spans="1:8" ht="28.5">
      <c r="A3792" s="132">
        <v>239248</v>
      </c>
      <c r="B3792" s="134" t="s">
        <v>1150</v>
      </c>
      <c r="C3792" s="134">
        <v>9101</v>
      </c>
      <c r="D3792" s="134">
        <v>9381</v>
      </c>
      <c r="E3792" s="134">
        <v>6512</v>
      </c>
      <c r="F3792" s="134">
        <v>425</v>
      </c>
      <c r="G3792" s="134">
        <v>447</v>
      </c>
      <c r="H3792" s="171">
        <f>IFERROR((Table5[[#This Row],[_202340]]-Table5[[#This Row],[_201940]])/Table5[[#This Row],[_201940]]*1,"")</f>
        <v>-0.9508845181848149</v>
      </c>
    </row>
    <row r="3793" spans="1:8">
      <c r="A3793" s="132">
        <v>239248</v>
      </c>
      <c r="B3793" s="134" t="s">
        <v>1151</v>
      </c>
      <c r="C3793" s="134">
        <v>38</v>
      </c>
      <c r="D3793" s="134">
        <v>36</v>
      </c>
      <c r="E3793" s="134">
        <v>41</v>
      </c>
      <c r="F3793" s="134">
        <v>33</v>
      </c>
      <c r="G3793" s="134">
        <v>35</v>
      </c>
      <c r="H3793" s="171">
        <f>IFERROR((Table5[[#This Row],[_202340]]-Table5[[#This Row],[_201940]])/Table5[[#This Row],[_201940]]*1,"")</f>
        <v>-7.8947368421052627E-2</v>
      </c>
    </row>
    <row r="3794" spans="1:8" ht="28.5">
      <c r="A3794" s="132">
        <v>239248</v>
      </c>
      <c r="B3794" s="134" t="s">
        <v>1152</v>
      </c>
      <c r="C3794" s="134">
        <v>24</v>
      </c>
      <c r="D3794" s="134">
        <v>25</v>
      </c>
      <c r="E3794" s="134">
        <v>22</v>
      </c>
      <c r="F3794" s="134">
        <v>27</v>
      </c>
      <c r="G3794" s="134">
        <v>25</v>
      </c>
      <c r="H3794" s="171">
        <f>IFERROR((Table5[[#This Row],[_202340]]-Table5[[#This Row],[_201940]])/Table5[[#This Row],[_201940]]*1,"")</f>
        <v>4.1666666666666664E-2</v>
      </c>
    </row>
    <row r="3795" spans="1:8" ht="28.5">
      <c r="A3795" s="132">
        <v>239248</v>
      </c>
      <c r="B3795" s="134" t="s">
        <v>1153</v>
      </c>
      <c r="C3795" s="134">
        <v>2</v>
      </c>
      <c r="D3795" s="134">
        <v>2</v>
      </c>
      <c r="E3795" s="134">
        <v>2</v>
      </c>
      <c r="F3795" s="134">
        <v>2</v>
      </c>
      <c r="G3795" s="134">
        <v>3</v>
      </c>
      <c r="H3795" s="171">
        <f>IFERROR((Table5[[#This Row],[_202340]]-Table5[[#This Row],[_201940]])/Table5[[#This Row],[_201940]]*1,"")</f>
        <v>0.5</v>
      </c>
    </row>
    <row r="3796" spans="1:8" ht="28.5">
      <c r="A3796" s="132">
        <v>239248</v>
      </c>
      <c r="B3796" s="134" t="s">
        <v>1154</v>
      </c>
      <c r="C3796" s="134">
        <v>22</v>
      </c>
      <c r="D3796" s="134">
        <v>23</v>
      </c>
      <c r="E3796" s="134">
        <v>20</v>
      </c>
      <c r="F3796" s="134">
        <v>25</v>
      </c>
      <c r="G3796" s="134">
        <v>23</v>
      </c>
      <c r="H3796" s="171">
        <f>IFERROR((Table5[[#This Row],[_202340]]-Table5[[#This Row],[_201940]])/Table5[[#This Row],[_201940]]*1,"")</f>
        <v>4.5454545454545456E-2</v>
      </c>
    </row>
    <row r="3797" spans="1:8" ht="28.5">
      <c r="A3797" s="132">
        <v>239248</v>
      </c>
      <c r="B3797" s="134" t="s">
        <v>1155</v>
      </c>
      <c r="C3797" s="134">
        <v>38</v>
      </c>
      <c r="D3797" s="134">
        <v>39</v>
      </c>
      <c r="E3797" s="134">
        <v>36</v>
      </c>
      <c r="F3797" s="134">
        <v>40</v>
      </c>
      <c r="G3797" s="134">
        <v>40</v>
      </c>
      <c r="H3797" s="171">
        <f>IFERROR((Table5[[#This Row],[_202340]]-Table5[[#This Row],[_201940]])/Table5[[#This Row],[_201940]]*1,"")</f>
        <v>5.2631578947368418E-2</v>
      </c>
    </row>
    <row r="3798" spans="1:8">
      <c r="A3798" s="132">
        <v>239488</v>
      </c>
      <c r="B3798" s="134" t="s">
        <v>1179</v>
      </c>
      <c r="C3798" s="134">
        <v>2945</v>
      </c>
      <c r="D3798" s="134">
        <v>3487</v>
      </c>
      <c r="E3798" s="134">
        <v>3896</v>
      </c>
      <c r="F3798" s="134">
        <v>2534</v>
      </c>
      <c r="G3798" s="134">
        <v>643</v>
      </c>
      <c r="H3798" s="171">
        <f>IFERROR((Table5[[#This Row],[_202340]]-Table5[[#This Row],[_201940]])/Table5[[#This Row],[_201940]]*1,"")</f>
        <v>-0.78166383701188458</v>
      </c>
    </row>
    <row r="3799" spans="1:8">
      <c r="A3799" s="132">
        <v>239488</v>
      </c>
      <c r="B3799" s="134" t="s">
        <v>1131</v>
      </c>
      <c r="C3799" s="134">
        <v>4</v>
      </c>
      <c r="D3799" s="134">
        <v>3</v>
      </c>
      <c r="E3799" s="134">
        <v>0</v>
      </c>
      <c r="F3799" s="134">
        <v>1</v>
      </c>
      <c r="G3799" s="134">
        <v>1</v>
      </c>
      <c r="H3799" s="171">
        <f>IFERROR((Table5[[#This Row],[_202340]]-Table5[[#This Row],[_201940]])/Table5[[#This Row],[_201940]]*1,"")</f>
        <v>-0.75</v>
      </c>
    </row>
    <row r="3800" spans="1:8">
      <c r="A3800" s="132">
        <v>239488</v>
      </c>
      <c r="B3800" s="134" t="s">
        <v>1132</v>
      </c>
      <c r="C3800" s="134">
        <v>2941</v>
      </c>
      <c r="D3800" s="134">
        <v>3484</v>
      </c>
      <c r="E3800" s="134">
        <v>3896</v>
      </c>
      <c r="F3800" s="134">
        <v>2533</v>
      </c>
      <c r="G3800" s="134">
        <v>642</v>
      </c>
      <c r="H3800" s="171">
        <f>IFERROR((Table5[[#This Row],[_202340]]-Table5[[#This Row],[_201940]])/Table5[[#This Row],[_201940]]*1,"")</f>
        <v>-0.78170690241414487</v>
      </c>
    </row>
    <row r="3801" spans="1:8">
      <c r="A3801" s="132">
        <v>239488</v>
      </c>
      <c r="B3801" s="134" t="s">
        <v>1133</v>
      </c>
      <c r="C3801" s="134">
        <v>713</v>
      </c>
      <c r="D3801" s="134">
        <v>805</v>
      </c>
      <c r="E3801" s="134">
        <v>847</v>
      </c>
      <c r="F3801" s="134">
        <v>502</v>
      </c>
      <c r="G3801" s="134">
        <v>238</v>
      </c>
      <c r="H3801" s="171">
        <f>IFERROR((Table5[[#This Row],[_202340]]-Table5[[#This Row],[_201940]])/Table5[[#This Row],[_201940]]*1,"")</f>
        <v>-0.66619915848527345</v>
      </c>
    </row>
    <row r="3802" spans="1:8" ht="28.5">
      <c r="A3802" s="132">
        <v>239488</v>
      </c>
      <c r="B3802" s="134" t="s">
        <v>1162</v>
      </c>
      <c r="C3802" s="134">
        <v>634</v>
      </c>
      <c r="D3802" s="134">
        <v>715</v>
      </c>
      <c r="E3802" s="134">
        <v>777</v>
      </c>
      <c r="F3802" s="134">
        <v>1106</v>
      </c>
      <c r="G3802" s="134">
        <v>111</v>
      </c>
      <c r="H3802" s="171">
        <f>IFERROR((Table5[[#This Row],[_202340]]-Table5[[#This Row],[_201940]])/Table5[[#This Row],[_201940]]*1,"")</f>
        <v>-0.82492113564668768</v>
      </c>
    </row>
    <row r="3803" spans="1:8" ht="28.5">
      <c r="A3803" s="132">
        <v>239488</v>
      </c>
      <c r="B3803" s="134" t="s">
        <v>1163</v>
      </c>
      <c r="C3803" s="134" t="s">
        <v>129</v>
      </c>
      <c r="D3803" s="134" t="s">
        <v>129</v>
      </c>
      <c r="E3803" s="134" t="s">
        <v>129</v>
      </c>
      <c r="F3803" s="134" t="s">
        <v>129</v>
      </c>
      <c r="G3803" s="134" t="s">
        <v>129</v>
      </c>
      <c r="H3803" s="171" t="str">
        <f>IFERROR((Table5[[#This Row],[_202340]]-Table5[[#This Row],[_201940]])/Table5[[#This Row],[_201940]]*1,"")</f>
        <v/>
      </c>
    </row>
    <row r="3804" spans="1:8">
      <c r="A3804" s="132">
        <v>239488</v>
      </c>
      <c r="B3804" s="134" t="s">
        <v>1136</v>
      </c>
      <c r="C3804" s="134">
        <v>1347</v>
      </c>
      <c r="D3804" s="134">
        <v>1520</v>
      </c>
      <c r="E3804" s="134">
        <v>1624</v>
      </c>
      <c r="F3804" s="134">
        <v>1608</v>
      </c>
      <c r="G3804" s="134">
        <v>349</v>
      </c>
      <c r="H3804" s="171">
        <f>IFERROR((Table5[[#This Row],[_202340]]-Table5[[#This Row],[_201940]])/Table5[[#This Row],[_201940]]*1,"")</f>
        <v>-0.74090571640683001</v>
      </c>
    </row>
    <row r="3805" spans="1:8">
      <c r="A3805" s="132">
        <v>239488</v>
      </c>
      <c r="B3805" s="134" t="s">
        <v>1137</v>
      </c>
      <c r="C3805" s="134">
        <v>46</v>
      </c>
      <c r="D3805" s="134">
        <v>44</v>
      </c>
      <c r="E3805" s="134">
        <v>42</v>
      </c>
      <c r="F3805" s="134">
        <v>63</v>
      </c>
      <c r="G3805" s="134">
        <v>54</v>
      </c>
      <c r="H3805" s="171">
        <f>IFERROR((Table5[[#This Row],[_202340]]-Table5[[#This Row],[_201940]])/Table5[[#This Row],[_201940]]*1,"")</f>
        <v>0.17391304347826086</v>
      </c>
    </row>
    <row r="3806" spans="1:8">
      <c r="A3806" s="132">
        <v>239488</v>
      </c>
      <c r="B3806" s="134" t="s">
        <v>1138</v>
      </c>
      <c r="C3806" s="134">
        <v>693</v>
      </c>
      <c r="D3806" s="134">
        <v>784</v>
      </c>
      <c r="E3806" s="134">
        <v>823</v>
      </c>
      <c r="F3806" s="134">
        <v>475</v>
      </c>
      <c r="G3806" s="134">
        <v>229</v>
      </c>
      <c r="H3806" s="171">
        <f>IFERROR((Table5[[#This Row],[_202340]]-Table5[[#This Row],[_201940]])/Table5[[#This Row],[_201940]]*1,"")</f>
        <v>-0.66955266955266957</v>
      </c>
    </row>
    <row r="3807" spans="1:8" ht="28.5">
      <c r="A3807" s="132">
        <v>239488</v>
      </c>
      <c r="B3807" s="134" t="s">
        <v>1164</v>
      </c>
      <c r="C3807" s="134">
        <v>756</v>
      </c>
      <c r="D3807" s="134">
        <v>869</v>
      </c>
      <c r="E3807" s="134">
        <v>955</v>
      </c>
      <c r="F3807" s="134">
        <v>1225</v>
      </c>
      <c r="G3807" s="134">
        <v>141</v>
      </c>
      <c r="H3807" s="171">
        <f>IFERROR((Table5[[#This Row],[_202340]]-Table5[[#This Row],[_201940]])/Table5[[#This Row],[_201940]]*1,"")</f>
        <v>-0.81349206349206349</v>
      </c>
    </row>
    <row r="3808" spans="1:8" ht="28.5">
      <c r="A3808" s="132">
        <v>239488</v>
      </c>
      <c r="B3808" s="134" t="s">
        <v>1165</v>
      </c>
      <c r="C3808" s="134" t="s">
        <v>129</v>
      </c>
      <c r="D3808" s="134" t="s">
        <v>129</v>
      </c>
      <c r="E3808" s="134" t="s">
        <v>129</v>
      </c>
      <c r="F3808" s="134" t="s">
        <v>129</v>
      </c>
      <c r="G3808" s="134" t="s">
        <v>129</v>
      </c>
      <c r="H3808" s="171" t="str">
        <f>IFERROR((Table5[[#This Row],[_202340]]-Table5[[#This Row],[_201940]])/Table5[[#This Row],[_201940]]*1,"")</f>
        <v/>
      </c>
    </row>
    <row r="3809" spans="1:8">
      <c r="A3809" s="132">
        <v>239488</v>
      </c>
      <c r="B3809" s="134" t="s">
        <v>1141</v>
      </c>
      <c r="C3809" s="134">
        <v>1449</v>
      </c>
      <c r="D3809" s="134">
        <v>1653</v>
      </c>
      <c r="E3809" s="134">
        <v>1778</v>
      </c>
      <c r="F3809" s="134">
        <v>1700</v>
      </c>
      <c r="G3809" s="134">
        <v>370</v>
      </c>
      <c r="H3809" s="171">
        <f>IFERROR((Table5[[#This Row],[_202340]]-Table5[[#This Row],[_201940]])/Table5[[#This Row],[_201940]]*1,"")</f>
        <v>-0.74465148378191859</v>
      </c>
    </row>
    <row r="3810" spans="1:8">
      <c r="A3810" s="132">
        <v>239488</v>
      </c>
      <c r="B3810" s="134" t="s">
        <v>1142</v>
      </c>
      <c r="C3810" s="134">
        <v>49</v>
      </c>
      <c r="D3810" s="134">
        <v>47</v>
      </c>
      <c r="E3810" s="134">
        <v>46</v>
      </c>
      <c r="F3810" s="134">
        <v>67</v>
      </c>
      <c r="G3810" s="134">
        <v>58</v>
      </c>
      <c r="H3810" s="171">
        <f>IFERROR((Table5[[#This Row],[_202340]]-Table5[[#This Row],[_201940]])/Table5[[#This Row],[_201940]]*1,"")</f>
        <v>0.18367346938775511</v>
      </c>
    </row>
    <row r="3811" spans="1:8">
      <c r="A3811" s="132">
        <v>239488</v>
      </c>
      <c r="B3811" s="134" t="s">
        <v>1143</v>
      </c>
      <c r="C3811" s="134">
        <v>685</v>
      </c>
      <c r="D3811" s="134">
        <v>769</v>
      </c>
      <c r="E3811" s="134">
        <v>800</v>
      </c>
      <c r="F3811" s="134">
        <v>469</v>
      </c>
      <c r="G3811" s="134">
        <v>224</v>
      </c>
      <c r="H3811" s="171">
        <f>IFERROR((Table5[[#This Row],[_202340]]-Table5[[#This Row],[_201940]])/Table5[[#This Row],[_201940]]*1,"")</f>
        <v>-0.67299270072992701</v>
      </c>
    </row>
    <row r="3812" spans="1:8" ht="28.5">
      <c r="A3812" s="132">
        <v>239488</v>
      </c>
      <c r="B3812" s="134" t="s">
        <v>1166</v>
      </c>
      <c r="C3812" s="134">
        <v>813</v>
      </c>
      <c r="D3812" s="134">
        <v>955</v>
      </c>
      <c r="E3812" s="134">
        <v>1044</v>
      </c>
      <c r="F3812" s="134">
        <v>1271</v>
      </c>
      <c r="G3812" s="134">
        <v>148</v>
      </c>
      <c r="H3812" s="171">
        <f>IFERROR((Table5[[#This Row],[_202340]]-Table5[[#This Row],[_201940]])/Table5[[#This Row],[_201940]]*1,"")</f>
        <v>-0.81795817958179584</v>
      </c>
    </row>
    <row r="3813" spans="1:8" ht="28.5">
      <c r="A3813" s="132">
        <v>239488</v>
      </c>
      <c r="B3813" s="134" t="s">
        <v>1167</v>
      </c>
      <c r="C3813" s="134" t="s">
        <v>129</v>
      </c>
      <c r="D3813" s="134" t="s">
        <v>129</v>
      </c>
      <c r="E3813" s="134" t="s">
        <v>129</v>
      </c>
      <c r="F3813" s="134" t="s">
        <v>129</v>
      </c>
      <c r="G3813" s="134" t="s">
        <v>129</v>
      </c>
      <c r="H3813" s="171" t="str">
        <f>IFERROR((Table5[[#This Row],[_202340]]-Table5[[#This Row],[_201940]])/Table5[[#This Row],[_201940]]*1,"")</f>
        <v/>
      </c>
    </row>
    <row r="3814" spans="1:8">
      <c r="A3814" s="132">
        <v>239488</v>
      </c>
      <c r="B3814" s="134" t="s">
        <v>1146</v>
      </c>
      <c r="C3814" s="134">
        <v>1498</v>
      </c>
      <c r="D3814" s="134">
        <v>1724</v>
      </c>
      <c r="E3814" s="134">
        <v>1844</v>
      </c>
      <c r="F3814" s="134">
        <v>1740</v>
      </c>
      <c r="G3814" s="134">
        <v>372</v>
      </c>
      <c r="H3814" s="171">
        <f>IFERROR((Table5[[#This Row],[_202340]]-Table5[[#This Row],[_201940]])/Table5[[#This Row],[_201940]]*1,"")</f>
        <v>-0.75166889185580776</v>
      </c>
    </row>
    <row r="3815" spans="1:8" ht="28.5">
      <c r="A3815" s="132">
        <v>239488</v>
      </c>
      <c r="B3815" s="134" t="s">
        <v>1147</v>
      </c>
      <c r="C3815" s="134">
        <v>65</v>
      </c>
      <c r="D3815" s="134">
        <v>95</v>
      </c>
      <c r="E3815" s="134">
        <v>95</v>
      </c>
      <c r="F3815" s="134">
        <v>39</v>
      </c>
      <c r="G3815" s="134">
        <v>4</v>
      </c>
      <c r="H3815" s="171">
        <f>IFERROR((Table5[[#This Row],[_202340]]-Table5[[#This Row],[_201940]])/Table5[[#This Row],[_201940]]*1,"")</f>
        <v>-0.93846153846153846</v>
      </c>
    </row>
    <row r="3816" spans="1:8" ht="28.5">
      <c r="A3816" s="132">
        <v>239488</v>
      </c>
      <c r="B3816" s="134" t="s">
        <v>1148</v>
      </c>
      <c r="C3816" s="134">
        <v>537</v>
      </c>
      <c r="D3816" s="134">
        <v>674</v>
      </c>
      <c r="E3816" s="134">
        <v>706</v>
      </c>
      <c r="F3816" s="134">
        <v>305</v>
      </c>
      <c r="G3816" s="134">
        <v>142</v>
      </c>
      <c r="H3816" s="171">
        <f>IFERROR((Table5[[#This Row],[_202340]]-Table5[[#This Row],[_201940]])/Table5[[#This Row],[_201940]]*1,"")</f>
        <v>-0.73556797020484166</v>
      </c>
    </row>
    <row r="3817" spans="1:8" ht="28.5">
      <c r="A3817" s="132">
        <v>239488</v>
      </c>
      <c r="B3817" s="134" t="s">
        <v>1149</v>
      </c>
      <c r="C3817" s="134">
        <v>841</v>
      </c>
      <c r="D3817" s="134">
        <v>991</v>
      </c>
      <c r="E3817" s="134">
        <v>1251</v>
      </c>
      <c r="F3817" s="134">
        <v>449</v>
      </c>
      <c r="G3817" s="134">
        <v>124</v>
      </c>
      <c r="H3817" s="171">
        <f>IFERROR((Table5[[#This Row],[_202340]]-Table5[[#This Row],[_201940]])/Table5[[#This Row],[_201940]]*1,"")</f>
        <v>-0.85255648038049936</v>
      </c>
    </row>
    <row r="3818" spans="1:8" ht="28.5">
      <c r="A3818" s="132">
        <v>239488</v>
      </c>
      <c r="B3818" s="134" t="s">
        <v>1150</v>
      </c>
      <c r="C3818" s="134">
        <v>1443</v>
      </c>
      <c r="D3818" s="134">
        <v>1760</v>
      </c>
      <c r="E3818" s="134">
        <v>2052</v>
      </c>
      <c r="F3818" s="134">
        <v>793</v>
      </c>
      <c r="G3818" s="134">
        <v>270</v>
      </c>
      <c r="H3818" s="171">
        <f>IFERROR((Table5[[#This Row],[_202340]]-Table5[[#This Row],[_201940]])/Table5[[#This Row],[_201940]]*1,"")</f>
        <v>-0.81288981288981288</v>
      </c>
    </row>
    <row r="3819" spans="1:8">
      <c r="A3819" s="132">
        <v>239488</v>
      </c>
      <c r="B3819" s="134" t="s">
        <v>1151</v>
      </c>
      <c r="C3819" s="134">
        <v>51</v>
      </c>
      <c r="D3819" s="134">
        <v>49</v>
      </c>
      <c r="E3819" s="134">
        <v>47</v>
      </c>
      <c r="F3819" s="134">
        <v>69</v>
      </c>
      <c r="G3819" s="134">
        <v>58</v>
      </c>
      <c r="H3819" s="171">
        <f>IFERROR((Table5[[#This Row],[_202340]]-Table5[[#This Row],[_201940]])/Table5[[#This Row],[_201940]]*1,"")</f>
        <v>0.13725490196078433</v>
      </c>
    </row>
    <row r="3820" spans="1:8" ht="28.5">
      <c r="A3820" s="132">
        <v>239488</v>
      </c>
      <c r="B3820" s="134" t="s">
        <v>1152</v>
      </c>
      <c r="C3820" s="134">
        <v>20</v>
      </c>
      <c r="D3820" s="134">
        <v>22</v>
      </c>
      <c r="E3820" s="134">
        <v>21</v>
      </c>
      <c r="F3820" s="134">
        <v>14</v>
      </c>
      <c r="G3820" s="134">
        <v>23</v>
      </c>
      <c r="H3820" s="171">
        <f>IFERROR((Table5[[#This Row],[_202340]]-Table5[[#This Row],[_201940]])/Table5[[#This Row],[_201940]]*1,"")</f>
        <v>0.15</v>
      </c>
    </row>
    <row r="3821" spans="1:8" ht="28.5">
      <c r="A3821" s="132">
        <v>239488</v>
      </c>
      <c r="B3821" s="134" t="s">
        <v>1153</v>
      </c>
      <c r="C3821" s="134">
        <v>2</v>
      </c>
      <c r="D3821" s="134">
        <v>3</v>
      </c>
      <c r="E3821" s="134">
        <v>2</v>
      </c>
      <c r="F3821" s="134">
        <v>2</v>
      </c>
      <c r="G3821" s="134">
        <v>1</v>
      </c>
      <c r="H3821" s="171">
        <f>IFERROR((Table5[[#This Row],[_202340]]-Table5[[#This Row],[_201940]])/Table5[[#This Row],[_201940]]*1,"")</f>
        <v>-0.5</v>
      </c>
    </row>
    <row r="3822" spans="1:8" ht="28.5">
      <c r="A3822" s="132">
        <v>239488</v>
      </c>
      <c r="B3822" s="134" t="s">
        <v>1154</v>
      </c>
      <c r="C3822" s="134">
        <v>18</v>
      </c>
      <c r="D3822" s="134">
        <v>19</v>
      </c>
      <c r="E3822" s="134">
        <v>18</v>
      </c>
      <c r="F3822" s="134">
        <v>12</v>
      </c>
      <c r="G3822" s="134">
        <v>22</v>
      </c>
      <c r="H3822" s="171">
        <f>IFERROR((Table5[[#This Row],[_202340]]-Table5[[#This Row],[_201940]])/Table5[[#This Row],[_201940]]*1,"")</f>
        <v>0.22222222222222221</v>
      </c>
    </row>
    <row r="3823" spans="1:8" ht="28.5">
      <c r="A3823" s="132">
        <v>239488</v>
      </c>
      <c r="B3823" s="134" t="s">
        <v>1155</v>
      </c>
      <c r="C3823" s="134">
        <v>29</v>
      </c>
      <c r="D3823" s="134">
        <v>28</v>
      </c>
      <c r="E3823" s="134">
        <v>32</v>
      </c>
      <c r="F3823" s="134">
        <v>18</v>
      </c>
      <c r="G3823" s="134">
        <v>19</v>
      </c>
      <c r="H3823" s="171">
        <f>IFERROR((Table5[[#This Row],[_202340]]-Table5[[#This Row],[_201940]])/Table5[[#This Row],[_201940]]*1,"")</f>
        <v>-0.34482758620689657</v>
      </c>
    </row>
    <row r="3824" spans="1:8">
      <c r="A3824" s="132">
        <v>240170</v>
      </c>
      <c r="B3824" s="134" t="s">
        <v>1179</v>
      </c>
      <c r="C3824" s="134">
        <v>243</v>
      </c>
      <c r="D3824" s="134">
        <v>222</v>
      </c>
      <c r="E3824" s="134">
        <v>229</v>
      </c>
      <c r="F3824" s="134">
        <v>202</v>
      </c>
      <c r="G3824" s="134">
        <v>194</v>
      </c>
      <c r="H3824" s="171">
        <f>IFERROR((Table5[[#This Row],[_202340]]-Table5[[#This Row],[_201940]])/Table5[[#This Row],[_201940]]*1,"")</f>
        <v>-0.20164609053497942</v>
      </c>
    </row>
    <row r="3825" spans="1:8">
      <c r="A3825" s="132">
        <v>240170</v>
      </c>
      <c r="B3825" s="134" t="s">
        <v>1131</v>
      </c>
      <c r="C3825" s="134">
        <v>0</v>
      </c>
      <c r="D3825" s="134">
        <v>0</v>
      </c>
      <c r="E3825" s="134">
        <v>0</v>
      </c>
      <c r="F3825" s="134">
        <v>0</v>
      </c>
      <c r="G3825" s="134">
        <v>0</v>
      </c>
      <c r="H3825" s="171" t="str">
        <f>IFERROR((Table5[[#This Row],[_202340]]-Table5[[#This Row],[_201940]])/Table5[[#This Row],[_201940]]*1,"")</f>
        <v/>
      </c>
    </row>
    <row r="3826" spans="1:8">
      <c r="A3826" s="132">
        <v>240170</v>
      </c>
      <c r="B3826" s="134" t="s">
        <v>1132</v>
      </c>
      <c r="C3826" s="134">
        <v>243</v>
      </c>
      <c r="D3826" s="134">
        <v>222</v>
      </c>
      <c r="E3826" s="134">
        <v>229</v>
      </c>
      <c r="F3826" s="134">
        <v>202</v>
      </c>
      <c r="G3826" s="134">
        <v>194</v>
      </c>
      <c r="H3826" s="171">
        <f>IFERROR((Table5[[#This Row],[_202340]]-Table5[[#This Row],[_201940]])/Table5[[#This Row],[_201940]]*1,"")</f>
        <v>-0.20164609053497942</v>
      </c>
    </row>
    <row r="3827" spans="1:8">
      <c r="A3827" s="132">
        <v>240170</v>
      </c>
      <c r="B3827" s="134" t="s">
        <v>1133</v>
      </c>
      <c r="C3827" s="134">
        <v>71</v>
      </c>
      <c r="D3827" s="134">
        <v>63</v>
      </c>
      <c r="E3827" s="134">
        <v>64</v>
      </c>
      <c r="F3827" s="134">
        <v>54</v>
      </c>
      <c r="G3827" s="134">
        <v>47</v>
      </c>
      <c r="H3827" s="171">
        <f>IFERROR((Table5[[#This Row],[_202340]]-Table5[[#This Row],[_201940]])/Table5[[#This Row],[_201940]]*1,"")</f>
        <v>-0.3380281690140845</v>
      </c>
    </row>
    <row r="3828" spans="1:8" ht="28.5">
      <c r="A3828" s="132">
        <v>240170</v>
      </c>
      <c r="B3828" s="134" t="s">
        <v>1162</v>
      </c>
      <c r="C3828" s="134">
        <v>74</v>
      </c>
      <c r="D3828" s="134">
        <v>73</v>
      </c>
      <c r="E3828" s="134">
        <v>85</v>
      </c>
      <c r="F3828" s="134">
        <v>68</v>
      </c>
      <c r="G3828" s="134">
        <v>69</v>
      </c>
      <c r="H3828" s="171">
        <f>IFERROR((Table5[[#This Row],[_202340]]-Table5[[#This Row],[_201940]])/Table5[[#This Row],[_201940]]*1,"")</f>
        <v>-6.7567567567567571E-2</v>
      </c>
    </row>
    <row r="3829" spans="1:8" ht="28.5">
      <c r="A3829" s="132">
        <v>240170</v>
      </c>
      <c r="B3829" s="134" t="s">
        <v>1163</v>
      </c>
      <c r="C3829" s="134" t="s">
        <v>129</v>
      </c>
      <c r="D3829" s="134" t="s">
        <v>129</v>
      </c>
      <c r="E3829" s="134" t="s">
        <v>129</v>
      </c>
      <c r="F3829" s="134" t="s">
        <v>129</v>
      </c>
      <c r="G3829" s="134" t="s">
        <v>129</v>
      </c>
      <c r="H3829" s="171" t="str">
        <f>IFERROR((Table5[[#This Row],[_202340]]-Table5[[#This Row],[_201940]])/Table5[[#This Row],[_201940]]*1,"")</f>
        <v/>
      </c>
    </row>
    <row r="3830" spans="1:8">
      <c r="A3830" s="132">
        <v>240170</v>
      </c>
      <c r="B3830" s="134" t="s">
        <v>1136</v>
      </c>
      <c r="C3830" s="134">
        <v>145</v>
      </c>
      <c r="D3830" s="134">
        <v>136</v>
      </c>
      <c r="E3830" s="134">
        <v>149</v>
      </c>
      <c r="F3830" s="134">
        <v>122</v>
      </c>
      <c r="G3830" s="134">
        <v>116</v>
      </c>
      <c r="H3830" s="171">
        <f>IFERROR((Table5[[#This Row],[_202340]]-Table5[[#This Row],[_201940]])/Table5[[#This Row],[_201940]]*1,"")</f>
        <v>-0.2</v>
      </c>
    </row>
    <row r="3831" spans="1:8">
      <c r="A3831" s="132">
        <v>240170</v>
      </c>
      <c r="B3831" s="134" t="s">
        <v>1137</v>
      </c>
      <c r="C3831" s="134">
        <v>60</v>
      </c>
      <c r="D3831" s="134">
        <v>61</v>
      </c>
      <c r="E3831" s="134">
        <v>65</v>
      </c>
      <c r="F3831" s="134">
        <v>60</v>
      </c>
      <c r="G3831" s="134">
        <v>60</v>
      </c>
      <c r="H3831" s="171">
        <f>IFERROR((Table5[[#This Row],[_202340]]-Table5[[#This Row],[_201940]])/Table5[[#This Row],[_201940]]*1,"")</f>
        <v>0</v>
      </c>
    </row>
    <row r="3832" spans="1:8">
      <c r="A3832" s="132">
        <v>240170</v>
      </c>
      <c r="B3832" s="134" t="s">
        <v>1138</v>
      </c>
      <c r="C3832" s="134">
        <v>60</v>
      </c>
      <c r="D3832" s="134">
        <v>57</v>
      </c>
      <c r="E3832" s="134">
        <v>50</v>
      </c>
      <c r="F3832" s="134">
        <v>46</v>
      </c>
      <c r="G3832" s="134">
        <v>35</v>
      </c>
      <c r="H3832" s="171">
        <f>IFERROR((Table5[[#This Row],[_202340]]-Table5[[#This Row],[_201940]])/Table5[[#This Row],[_201940]]*1,"")</f>
        <v>-0.41666666666666669</v>
      </c>
    </row>
    <row r="3833" spans="1:8" ht="28.5">
      <c r="A3833" s="132">
        <v>240170</v>
      </c>
      <c r="B3833" s="134" t="s">
        <v>1164</v>
      </c>
      <c r="C3833" s="134">
        <v>95</v>
      </c>
      <c r="D3833" s="134">
        <v>88</v>
      </c>
      <c r="E3833" s="134">
        <v>102</v>
      </c>
      <c r="F3833" s="134">
        <v>85</v>
      </c>
      <c r="G3833" s="134">
        <v>93</v>
      </c>
      <c r="H3833" s="171">
        <f>IFERROR((Table5[[#This Row],[_202340]]-Table5[[#This Row],[_201940]])/Table5[[#This Row],[_201940]]*1,"")</f>
        <v>-2.1052631578947368E-2</v>
      </c>
    </row>
    <row r="3834" spans="1:8" ht="28.5">
      <c r="A3834" s="132">
        <v>240170</v>
      </c>
      <c r="B3834" s="134" t="s">
        <v>1165</v>
      </c>
      <c r="C3834" s="134" t="s">
        <v>129</v>
      </c>
      <c r="D3834" s="134" t="s">
        <v>129</v>
      </c>
      <c r="E3834" s="134" t="s">
        <v>129</v>
      </c>
      <c r="F3834" s="134" t="s">
        <v>129</v>
      </c>
      <c r="G3834" s="134" t="s">
        <v>129</v>
      </c>
      <c r="H3834" s="171" t="str">
        <f>IFERROR((Table5[[#This Row],[_202340]]-Table5[[#This Row],[_201940]])/Table5[[#This Row],[_201940]]*1,"")</f>
        <v/>
      </c>
    </row>
    <row r="3835" spans="1:8">
      <c r="A3835" s="132">
        <v>240170</v>
      </c>
      <c r="B3835" s="134" t="s">
        <v>1141</v>
      </c>
      <c r="C3835" s="134">
        <v>155</v>
      </c>
      <c r="D3835" s="134">
        <v>145</v>
      </c>
      <c r="E3835" s="134">
        <v>152</v>
      </c>
      <c r="F3835" s="134">
        <v>131</v>
      </c>
      <c r="G3835" s="134">
        <v>128</v>
      </c>
      <c r="H3835" s="171">
        <f>IFERROR((Table5[[#This Row],[_202340]]-Table5[[#This Row],[_201940]])/Table5[[#This Row],[_201940]]*1,"")</f>
        <v>-0.17419354838709677</v>
      </c>
    </row>
    <row r="3836" spans="1:8">
      <c r="A3836" s="132">
        <v>240170</v>
      </c>
      <c r="B3836" s="134" t="s">
        <v>1142</v>
      </c>
      <c r="C3836" s="134">
        <v>64</v>
      </c>
      <c r="D3836" s="134">
        <v>65</v>
      </c>
      <c r="E3836" s="134">
        <v>66</v>
      </c>
      <c r="F3836" s="134">
        <v>65</v>
      </c>
      <c r="G3836" s="134">
        <v>66</v>
      </c>
      <c r="H3836" s="171">
        <f>IFERROR((Table5[[#This Row],[_202340]]-Table5[[#This Row],[_201940]])/Table5[[#This Row],[_201940]]*1,"")</f>
        <v>3.125E-2</v>
      </c>
    </row>
    <row r="3837" spans="1:8">
      <c r="A3837" s="132">
        <v>240170</v>
      </c>
      <c r="B3837" s="134" t="s">
        <v>1143</v>
      </c>
      <c r="C3837" s="134">
        <v>55</v>
      </c>
      <c r="D3837" s="134">
        <v>51</v>
      </c>
      <c r="E3837" s="134">
        <v>50</v>
      </c>
      <c r="F3837" s="134">
        <v>44</v>
      </c>
      <c r="G3837" s="134">
        <v>34</v>
      </c>
      <c r="H3837" s="171">
        <f>IFERROR((Table5[[#This Row],[_202340]]-Table5[[#This Row],[_201940]])/Table5[[#This Row],[_201940]]*1,"")</f>
        <v>-0.38181818181818183</v>
      </c>
    </row>
    <row r="3838" spans="1:8" ht="28.5">
      <c r="A3838" s="132">
        <v>240170</v>
      </c>
      <c r="B3838" s="134" t="s">
        <v>1166</v>
      </c>
      <c r="C3838" s="134">
        <v>105</v>
      </c>
      <c r="D3838" s="134">
        <v>99</v>
      </c>
      <c r="E3838" s="134">
        <v>109</v>
      </c>
      <c r="F3838" s="134">
        <v>87</v>
      </c>
      <c r="G3838" s="134">
        <v>99</v>
      </c>
      <c r="H3838" s="171">
        <f>IFERROR((Table5[[#This Row],[_202340]]-Table5[[#This Row],[_201940]])/Table5[[#This Row],[_201940]]*1,"")</f>
        <v>-5.7142857142857141E-2</v>
      </c>
    </row>
    <row r="3839" spans="1:8" ht="28.5">
      <c r="A3839" s="132">
        <v>240170</v>
      </c>
      <c r="B3839" s="134" t="s">
        <v>1167</v>
      </c>
      <c r="C3839" s="134" t="s">
        <v>129</v>
      </c>
      <c r="D3839" s="134" t="s">
        <v>129</v>
      </c>
      <c r="E3839" s="134" t="s">
        <v>129</v>
      </c>
      <c r="F3839" s="134" t="s">
        <v>129</v>
      </c>
      <c r="G3839" s="134" t="s">
        <v>129</v>
      </c>
      <c r="H3839" s="171" t="str">
        <f>IFERROR((Table5[[#This Row],[_202340]]-Table5[[#This Row],[_201940]])/Table5[[#This Row],[_201940]]*1,"")</f>
        <v/>
      </c>
    </row>
    <row r="3840" spans="1:8">
      <c r="A3840" s="132">
        <v>240170</v>
      </c>
      <c r="B3840" s="134" t="s">
        <v>1146</v>
      </c>
      <c r="C3840" s="134">
        <v>160</v>
      </c>
      <c r="D3840" s="134">
        <v>150</v>
      </c>
      <c r="E3840" s="134">
        <v>159</v>
      </c>
      <c r="F3840" s="134">
        <v>131</v>
      </c>
      <c r="G3840" s="134">
        <v>133</v>
      </c>
      <c r="H3840" s="171">
        <f>IFERROR((Table5[[#This Row],[_202340]]-Table5[[#This Row],[_201940]])/Table5[[#This Row],[_201940]]*1,"")</f>
        <v>-0.16875000000000001</v>
      </c>
    </row>
    <row r="3841" spans="1:8" ht="28.5">
      <c r="A3841" s="132">
        <v>240170</v>
      </c>
      <c r="B3841" s="134" t="s">
        <v>1147</v>
      </c>
      <c r="C3841" s="134">
        <v>7</v>
      </c>
      <c r="D3841" s="134">
        <v>2</v>
      </c>
      <c r="E3841" s="134">
        <v>2</v>
      </c>
      <c r="F3841" s="134">
        <v>3</v>
      </c>
      <c r="G3841" s="134">
        <v>1</v>
      </c>
      <c r="H3841" s="171">
        <f>IFERROR((Table5[[#This Row],[_202340]]-Table5[[#This Row],[_201940]])/Table5[[#This Row],[_201940]]*1,"")</f>
        <v>-0.8571428571428571</v>
      </c>
    </row>
    <row r="3842" spans="1:8" ht="28.5">
      <c r="A3842" s="132">
        <v>240170</v>
      </c>
      <c r="B3842" s="134" t="s">
        <v>1148</v>
      </c>
      <c r="C3842" s="134">
        <v>38</v>
      </c>
      <c r="D3842" s="134">
        <v>19</v>
      </c>
      <c r="E3842" s="134">
        <v>26</v>
      </c>
      <c r="F3842" s="134">
        <v>34</v>
      </c>
      <c r="G3842" s="134">
        <v>34</v>
      </c>
      <c r="H3842" s="171">
        <f>IFERROR((Table5[[#This Row],[_202340]]-Table5[[#This Row],[_201940]])/Table5[[#This Row],[_201940]]*1,"")</f>
        <v>-0.10526315789473684</v>
      </c>
    </row>
    <row r="3843" spans="1:8" ht="28.5">
      <c r="A3843" s="132">
        <v>240170</v>
      </c>
      <c r="B3843" s="134" t="s">
        <v>1149</v>
      </c>
      <c r="C3843" s="134">
        <v>38</v>
      </c>
      <c r="D3843" s="134">
        <v>51</v>
      </c>
      <c r="E3843" s="134">
        <v>42</v>
      </c>
      <c r="F3843" s="134">
        <v>34</v>
      </c>
      <c r="G3843" s="134">
        <v>26</v>
      </c>
      <c r="H3843" s="171">
        <f>IFERROR((Table5[[#This Row],[_202340]]-Table5[[#This Row],[_201940]])/Table5[[#This Row],[_201940]]*1,"")</f>
        <v>-0.31578947368421051</v>
      </c>
    </row>
    <row r="3844" spans="1:8" ht="28.5">
      <c r="A3844" s="132">
        <v>240170</v>
      </c>
      <c r="B3844" s="134" t="s">
        <v>1150</v>
      </c>
      <c r="C3844" s="134">
        <v>83</v>
      </c>
      <c r="D3844" s="134">
        <v>72</v>
      </c>
      <c r="E3844" s="134">
        <v>70</v>
      </c>
      <c r="F3844" s="134">
        <v>71</v>
      </c>
      <c r="G3844" s="134">
        <v>61</v>
      </c>
      <c r="H3844" s="171">
        <f>IFERROR((Table5[[#This Row],[_202340]]-Table5[[#This Row],[_201940]])/Table5[[#This Row],[_201940]]*1,"")</f>
        <v>-0.26506024096385544</v>
      </c>
    </row>
    <row r="3845" spans="1:8">
      <c r="A3845" s="132">
        <v>240170</v>
      </c>
      <c r="B3845" s="134" t="s">
        <v>1151</v>
      </c>
      <c r="C3845" s="134">
        <v>66</v>
      </c>
      <c r="D3845" s="134">
        <v>68</v>
      </c>
      <c r="E3845" s="134">
        <v>69</v>
      </c>
      <c r="F3845" s="134">
        <v>65</v>
      </c>
      <c r="G3845" s="134">
        <v>69</v>
      </c>
      <c r="H3845" s="171">
        <f>IFERROR((Table5[[#This Row],[_202340]]-Table5[[#This Row],[_201940]])/Table5[[#This Row],[_201940]]*1,"")</f>
        <v>4.5454545454545456E-2</v>
      </c>
    </row>
    <row r="3846" spans="1:8" ht="28.5">
      <c r="A3846" s="132">
        <v>240170</v>
      </c>
      <c r="B3846" s="134" t="s">
        <v>1152</v>
      </c>
      <c r="C3846" s="134">
        <v>19</v>
      </c>
      <c r="D3846" s="134">
        <v>9</v>
      </c>
      <c r="E3846" s="134">
        <v>12</v>
      </c>
      <c r="F3846" s="134">
        <v>18</v>
      </c>
      <c r="G3846" s="134">
        <v>18</v>
      </c>
      <c r="H3846" s="171">
        <f>IFERROR((Table5[[#This Row],[_202340]]-Table5[[#This Row],[_201940]])/Table5[[#This Row],[_201940]]*1,"")</f>
        <v>-5.2631578947368418E-2</v>
      </c>
    </row>
    <row r="3847" spans="1:8" ht="28.5">
      <c r="A3847" s="132">
        <v>240170</v>
      </c>
      <c r="B3847" s="134" t="s">
        <v>1153</v>
      </c>
      <c r="C3847" s="134">
        <v>3</v>
      </c>
      <c r="D3847" s="134">
        <v>1</v>
      </c>
      <c r="E3847" s="134">
        <v>1</v>
      </c>
      <c r="F3847" s="134">
        <v>1</v>
      </c>
      <c r="G3847" s="134">
        <v>1</v>
      </c>
      <c r="H3847" s="171">
        <f>IFERROR((Table5[[#This Row],[_202340]]-Table5[[#This Row],[_201940]])/Table5[[#This Row],[_201940]]*1,"")</f>
        <v>-0.66666666666666663</v>
      </c>
    </row>
    <row r="3848" spans="1:8" ht="28.5">
      <c r="A3848" s="132">
        <v>240170</v>
      </c>
      <c r="B3848" s="134" t="s">
        <v>1154</v>
      </c>
      <c r="C3848" s="134">
        <v>16</v>
      </c>
      <c r="D3848" s="134">
        <v>9</v>
      </c>
      <c r="E3848" s="134">
        <v>11</v>
      </c>
      <c r="F3848" s="134">
        <v>17</v>
      </c>
      <c r="G3848" s="134">
        <v>18</v>
      </c>
      <c r="H3848" s="171">
        <f>IFERROR((Table5[[#This Row],[_202340]]-Table5[[#This Row],[_201940]])/Table5[[#This Row],[_201940]]*1,"")</f>
        <v>0.125</v>
      </c>
    </row>
    <row r="3849" spans="1:8" ht="28.5">
      <c r="A3849" s="132">
        <v>240170</v>
      </c>
      <c r="B3849" s="134" t="s">
        <v>1155</v>
      </c>
      <c r="C3849" s="134">
        <v>16</v>
      </c>
      <c r="D3849" s="134">
        <v>23</v>
      </c>
      <c r="E3849" s="134">
        <v>18</v>
      </c>
      <c r="F3849" s="134">
        <v>17</v>
      </c>
      <c r="G3849" s="134">
        <v>13</v>
      </c>
      <c r="H3849" s="171">
        <f>IFERROR((Table5[[#This Row],[_202340]]-Table5[[#This Row],[_201940]])/Table5[[#This Row],[_201940]]*1,"")</f>
        <v>-0.1875</v>
      </c>
    </row>
    <row r="3850" spans="1:8">
      <c r="A3850" s="132">
        <v>240198</v>
      </c>
      <c r="B3850" s="134" t="s">
        <v>1179</v>
      </c>
      <c r="C3850" s="134">
        <v>1912</v>
      </c>
      <c r="D3850" s="134">
        <v>307</v>
      </c>
      <c r="E3850" s="134">
        <v>341</v>
      </c>
      <c r="F3850" s="134">
        <v>312</v>
      </c>
      <c r="G3850" s="134">
        <v>291</v>
      </c>
      <c r="H3850" s="171">
        <f>IFERROR((Table5[[#This Row],[_202340]]-Table5[[#This Row],[_201940]])/Table5[[#This Row],[_201940]]*1,"")</f>
        <v>-0.84780334728033468</v>
      </c>
    </row>
    <row r="3851" spans="1:8">
      <c r="A3851" s="132">
        <v>240198</v>
      </c>
      <c r="B3851" s="134" t="s">
        <v>1131</v>
      </c>
      <c r="C3851" s="134">
        <v>7</v>
      </c>
      <c r="D3851" s="134">
        <v>1</v>
      </c>
      <c r="E3851" s="134">
        <v>0</v>
      </c>
      <c r="F3851" s="134">
        <v>0</v>
      </c>
      <c r="G3851" s="134">
        <v>0</v>
      </c>
      <c r="H3851" s="171">
        <f>IFERROR((Table5[[#This Row],[_202340]]-Table5[[#This Row],[_201940]])/Table5[[#This Row],[_201940]]*1,"")</f>
        <v>-1</v>
      </c>
    </row>
    <row r="3852" spans="1:8">
      <c r="A3852" s="132">
        <v>240198</v>
      </c>
      <c r="B3852" s="134" t="s">
        <v>1132</v>
      </c>
      <c r="C3852" s="134">
        <v>1905</v>
      </c>
      <c r="D3852" s="134">
        <v>306</v>
      </c>
      <c r="E3852" s="134">
        <v>341</v>
      </c>
      <c r="F3852" s="134">
        <v>312</v>
      </c>
      <c r="G3852" s="134">
        <v>291</v>
      </c>
      <c r="H3852" s="171">
        <f>IFERROR((Table5[[#This Row],[_202340]]-Table5[[#This Row],[_201940]])/Table5[[#This Row],[_201940]]*1,"")</f>
        <v>-0.84724409448818894</v>
      </c>
    </row>
    <row r="3853" spans="1:8">
      <c r="A3853" s="132">
        <v>240198</v>
      </c>
      <c r="B3853" s="134" t="s">
        <v>1133</v>
      </c>
      <c r="C3853" s="134">
        <v>408</v>
      </c>
      <c r="D3853" s="134">
        <v>121</v>
      </c>
      <c r="E3853" s="134">
        <v>144</v>
      </c>
      <c r="F3853" s="134">
        <v>92</v>
      </c>
      <c r="G3853" s="134">
        <v>93</v>
      </c>
      <c r="H3853" s="171">
        <f>IFERROR((Table5[[#This Row],[_202340]]-Table5[[#This Row],[_201940]])/Table5[[#This Row],[_201940]]*1,"")</f>
        <v>-0.7720588235294118</v>
      </c>
    </row>
    <row r="3854" spans="1:8" ht="28.5">
      <c r="A3854" s="132">
        <v>240198</v>
      </c>
      <c r="B3854" s="134" t="s">
        <v>1162</v>
      </c>
      <c r="C3854" s="134">
        <v>731</v>
      </c>
      <c r="D3854" s="134">
        <v>50</v>
      </c>
      <c r="E3854" s="134">
        <v>55</v>
      </c>
      <c r="F3854" s="134">
        <v>58</v>
      </c>
      <c r="G3854" s="134">
        <v>47</v>
      </c>
      <c r="H3854" s="171">
        <f>IFERROR((Table5[[#This Row],[_202340]]-Table5[[#This Row],[_201940]])/Table5[[#This Row],[_201940]]*1,"")</f>
        <v>-0.93570451436388513</v>
      </c>
    </row>
    <row r="3855" spans="1:8" ht="28.5">
      <c r="A3855" s="132">
        <v>240198</v>
      </c>
      <c r="B3855" s="134" t="s">
        <v>1163</v>
      </c>
      <c r="C3855" s="134" t="s">
        <v>129</v>
      </c>
      <c r="D3855" s="134" t="s">
        <v>129</v>
      </c>
      <c r="E3855" s="134" t="s">
        <v>129</v>
      </c>
      <c r="F3855" s="134" t="s">
        <v>129</v>
      </c>
      <c r="G3855" s="134" t="s">
        <v>129</v>
      </c>
      <c r="H3855" s="171" t="str">
        <f>IFERROR((Table5[[#This Row],[_202340]]-Table5[[#This Row],[_201940]])/Table5[[#This Row],[_201940]]*1,"")</f>
        <v/>
      </c>
    </row>
    <row r="3856" spans="1:8">
      <c r="A3856" s="132">
        <v>240198</v>
      </c>
      <c r="B3856" s="134" t="s">
        <v>1136</v>
      </c>
      <c r="C3856" s="134">
        <v>1139</v>
      </c>
      <c r="D3856" s="134">
        <v>171</v>
      </c>
      <c r="E3856" s="134">
        <v>199</v>
      </c>
      <c r="F3856" s="134">
        <v>150</v>
      </c>
      <c r="G3856" s="134">
        <v>140</v>
      </c>
      <c r="H3856" s="171">
        <f>IFERROR((Table5[[#This Row],[_202340]]-Table5[[#This Row],[_201940]])/Table5[[#This Row],[_201940]]*1,"")</f>
        <v>-0.87708516242317824</v>
      </c>
    </row>
    <row r="3857" spans="1:8">
      <c r="A3857" s="132">
        <v>240198</v>
      </c>
      <c r="B3857" s="134" t="s">
        <v>1137</v>
      </c>
      <c r="C3857" s="134">
        <v>60</v>
      </c>
      <c r="D3857" s="134">
        <v>56</v>
      </c>
      <c r="E3857" s="134">
        <v>58</v>
      </c>
      <c r="F3857" s="134">
        <v>48</v>
      </c>
      <c r="G3857" s="134">
        <v>48</v>
      </c>
      <c r="H3857" s="171">
        <f>IFERROR((Table5[[#This Row],[_202340]]-Table5[[#This Row],[_201940]])/Table5[[#This Row],[_201940]]*1,"")</f>
        <v>-0.2</v>
      </c>
    </row>
    <row r="3858" spans="1:8">
      <c r="A3858" s="132">
        <v>240198</v>
      </c>
      <c r="B3858" s="134" t="s">
        <v>1138</v>
      </c>
      <c r="C3858" s="134">
        <v>398</v>
      </c>
      <c r="D3858" s="134">
        <v>114</v>
      </c>
      <c r="E3858" s="134">
        <v>138</v>
      </c>
      <c r="F3858" s="134">
        <v>89</v>
      </c>
      <c r="G3858" s="134">
        <v>90</v>
      </c>
      <c r="H3858" s="171">
        <f>IFERROR((Table5[[#This Row],[_202340]]-Table5[[#This Row],[_201940]])/Table5[[#This Row],[_201940]]*1,"")</f>
        <v>-0.77386934673366836</v>
      </c>
    </row>
    <row r="3859" spans="1:8" ht="28.5">
      <c r="A3859" s="132">
        <v>240198</v>
      </c>
      <c r="B3859" s="134" t="s">
        <v>1164</v>
      </c>
      <c r="C3859" s="134">
        <v>781</v>
      </c>
      <c r="D3859" s="134">
        <v>72</v>
      </c>
      <c r="E3859" s="134">
        <v>71</v>
      </c>
      <c r="F3859" s="134">
        <v>67</v>
      </c>
      <c r="G3859" s="134">
        <v>59</v>
      </c>
      <c r="H3859" s="171">
        <f>IFERROR((Table5[[#This Row],[_202340]]-Table5[[#This Row],[_201940]])/Table5[[#This Row],[_201940]]*1,"")</f>
        <v>-0.92445582586427655</v>
      </c>
    </row>
    <row r="3860" spans="1:8" ht="28.5">
      <c r="A3860" s="132">
        <v>240198</v>
      </c>
      <c r="B3860" s="134" t="s">
        <v>1165</v>
      </c>
      <c r="C3860" s="134" t="s">
        <v>129</v>
      </c>
      <c r="D3860" s="134" t="s">
        <v>129</v>
      </c>
      <c r="E3860" s="134" t="s">
        <v>129</v>
      </c>
      <c r="F3860" s="134" t="s">
        <v>129</v>
      </c>
      <c r="G3860" s="134" t="s">
        <v>129</v>
      </c>
      <c r="H3860" s="171" t="str">
        <f>IFERROR((Table5[[#This Row],[_202340]]-Table5[[#This Row],[_201940]])/Table5[[#This Row],[_201940]]*1,"")</f>
        <v/>
      </c>
    </row>
    <row r="3861" spans="1:8">
      <c r="A3861" s="132">
        <v>240198</v>
      </c>
      <c r="B3861" s="134" t="s">
        <v>1141</v>
      </c>
      <c r="C3861" s="134">
        <v>1179</v>
      </c>
      <c r="D3861" s="134">
        <v>186</v>
      </c>
      <c r="E3861" s="134">
        <v>209</v>
      </c>
      <c r="F3861" s="134">
        <v>156</v>
      </c>
      <c r="G3861" s="134">
        <v>149</v>
      </c>
      <c r="H3861" s="171">
        <f>IFERROR((Table5[[#This Row],[_202340]]-Table5[[#This Row],[_201940]])/Table5[[#This Row],[_201940]]*1,"")</f>
        <v>-0.87362171331636984</v>
      </c>
    </row>
    <row r="3862" spans="1:8">
      <c r="A3862" s="132">
        <v>240198</v>
      </c>
      <c r="B3862" s="134" t="s">
        <v>1142</v>
      </c>
      <c r="C3862" s="134">
        <v>62</v>
      </c>
      <c r="D3862" s="134">
        <v>61</v>
      </c>
      <c r="E3862" s="134">
        <v>61</v>
      </c>
      <c r="F3862" s="134">
        <v>50</v>
      </c>
      <c r="G3862" s="134">
        <v>51</v>
      </c>
      <c r="H3862" s="171">
        <f>IFERROR((Table5[[#This Row],[_202340]]-Table5[[#This Row],[_201940]])/Table5[[#This Row],[_201940]]*1,"")</f>
        <v>-0.17741935483870969</v>
      </c>
    </row>
    <row r="3863" spans="1:8">
      <c r="A3863" s="132">
        <v>240198</v>
      </c>
      <c r="B3863" s="134" t="s">
        <v>1143</v>
      </c>
      <c r="C3863" s="134">
        <v>403</v>
      </c>
      <c r="D3863" s="134">
        <v>117</v>
      </c>
      <c r="E3863" s="134">
        <v>134</v>
      </c>
      <c r="F3863" s="134">
        <v>88</v>
      </c>
      <c r="G3863" s="134">
        <v>88</v>
      </c>
      <c r="H3863" s="171">
        <f>IFERROR((Table5[[#This Row],[_202340]]-Table5[[#This Row],[_201940]])/Table5[[#This Row],[_201940]]*1,"")</f>
        <v>-0.78163771712158814</v>
      </c>
    </row>
    <row r="3864" spans="1:8" ht="28.5">
      <c r="A3864" s="132">
        <v>240198</v>
      </c>
      <c r="B3864" s="134" t="s">
        <v>1166</v>
      </c>
      <c r="C3864" s="134">
        <v>802</v>
      </c>
      <c r="D3864" s="134">
        <v>77</v>
      </c>
      <c r="E3864" s="134">
        <v>77</v>
      </c>
      <c r="F3864" s="134">
        <v>72</v>
      </c>
      <c r="G3864" s="134">
        <v>62</v>
      </c>
      <c r="H3864" s="171">
        <f>IFERROR((Table5[[#This Row],[_202340]]-Table5[[#This Row],[_201940]])/Table5[[#This Row],[_201940]]*1,"")</f>
        <v>-0.92269326683291775</v>
      </c>
    </row>
    <row r="3865" spans="1:8" ht="28.5">
      <c r="A3865" s="132">
        <v>240198</v>
      </c>
      <c r="B3865" s="134" t="s">
        <v>1167</v>
      </c>
      <c r="C3865" s="134" t="s">
        <v>129</v>
      </c>
      <c r="D3865" s="134" t="s">
        <v>129</v>
      </c>
      <c r="E3865" s="134" t="s">
        <v>129</v>
      </c>
      <c r="F3865" s="134" t="s">
        <v>129</v>
      </c>
      <c r="G3865" s="134" t="s">
        <v>129</v>
      </c>
      <c r="H3865" s="171" t="str">
        <f>IFERROR((Table5[[#This Row],[_202340]]-Table5[[#This Row],[_201940]])/Table5[[#This Row],[_201940]]*1,"")</f>
        <v/>
      </c>
    </row>
    <row r="3866" spans="1:8">
      <c r="A3866" s="132">
        <v>240198</v>
      </c>
      <c r="B3866" s="134" t="s">
        <v>1146</v>
      </c>
      <c r="C3866" s="134">
        <v>1205</v>
      </c>
      <c r="D3866" s="134">
        <v>194</v>
      </c>
      <c r="E3866" s="134">
        <v>211</v>
      </c>
      <c r="F3866" s="134">
        <v>160</v>
      </c>
      <c r="G3866" s="134">
        <v>150</v>
      </c>
      <c r="H3866" s="171">
        <f>IFERROR((Table5[[#This Row],[_202340]]-Table5[[#This Row],[_201940]])/Table5[[#This Row],[_201940]]*1,"")</f>
        <v>-0.87551867219917012</v>
      </c>
    </row>
    <row r="3867" spans="1:8" ht="28.5">
      <c r="A3867" s="132">
        <v>240198</v>
      </c>
      <c r="B3867" s="134" t="s">
        <v>1147</v>
      </c>
      <c r="C3867" s="134">
        <v>14</v>
      </c>
      <c r="D3867" s="134">
        <v>1</v>
      </c>
      <c r="E3867" s="134">
        <v>1</v>
      </c>
      <c r="F3867" s="134">
        <v>2</v>
      </c>
      <c r="G3867" s="134">
        <v>1</v>
      </c>
      <c r="H3867" s="171">
        <f>IFERROR((Table5[[#This Row],[_202340]]-Table5[[#This Row],[_201940]])/Table5[[#This Row],[_201940]]*1,"")</f>
        <v>-0.9285714285714286</v>
      </c>
    </row>
    <row r="3868" spans="1:8" ht="28.5">
      <c r="A3868" s="132">
        <v>240198</v>
      </c>
      <c r="B3868" s="134" t="s">
        <v>1148</v>
      </c>
      <c r="C3868" s="134">
        <v>178</v>
      </c>
      <c r="D3868" s="134">
        <v>13</v>
      </c>
      <c r="E3868" s="134">
        <v>41</v>
      </c>
      <c r="F3868" s="134">
        <v>40</v>
      </c>
      <c r="G3868" s="134">
        <v>38</v>
      </c>
      <c r="H3868" s="171">
        <f>IFERROR((Table5[[#This Row],[_202340]]-Table5[[#This Row],[_201940]])/Table5[[#This Row],[_201940]]*1,"")</f>
        <v>-0.7865168539325843</v>
      </c>
    </row>
    <row r="3869" spans="1:8" ht="28.5">
      <c r="A3869" s="132">
        <v>240198</v>
      </c>
      <c r="B3869" s="134" t="s">
        <v>1149</v>
      </c>
      <c r="C3869" s="134">
        <v>508</v>
      </c>
      <c r="D3869" s="134">
        <v>98</v>
      </c>
      <c r="E3869" s="134">
        <v>88</v>
      </c>
      <c r="F3869" s="134">
        <v>110</v>
      </c>
      <c r="G3869" s="134">
        <v>102</v>
      </c>
      <c r="H3869" s="171">
        <f>IFERROR((Table5[[#This Row],[_202340]]-Table5[[#This Row],[_201940]])/Table5[[#This Row],[_201940]]*1,"")</f>
        <v>-0.79921259842519687</v>
      </c>
    </row>
    <row r="3870" spans="1:8" ht="28.5">
      <c r="A3870" s="132">
        <v>240198</v>
      </c>
      <c r="B3870" s="134" t="s">
        <v>1150</v>
      </c>
      <c r="C3870" s="134">
        <v>700</v>
      </c>
      <c r="D3870" s="134">
        <v>112</v>
      </c>
      <c r="E3870" s="134">
        <v>130</v>
      </c>
      <c r="F3870" s="134">
        <v>152</v>
      </c>
      <c r="G3870" s="134">
        <v>141</v>
      </c>
      <c r="H3870" s="171">
        <f>IFERROR((Table5[[#This Row],[_202340]]-Table5[[#This Row],[_201940]])/Table5[[#This Row],[_201940]]*1,"")</f>
        <v>-0.7985714285714286</v>
      </c>
    </row>
    <row r="3871" spans="1:8">
      <c r="A3871" s="132">
        <v>240198</v>
      </c>
      <c r="B3871" s="134" t="s">
        <v>1151</v>
      </c>
      <c r="C3871" s="134">
        <v>63</v>
      </c>
      <c r="D3871" s="134">
        <v>63</v>
      </c>
      <c r="E3871" s="134">
        <v>62</v>
      </c>
      <c r="F3871" s="134">
        <v>51</v>
      </c>
      <c r="G3871" s="134">
        <v>52</v>
      </c>
      <c r="H3871" s="171">
        <f>IFERROR((Table5[[#This Row],[_202340]]-Table5[[#This Row],[_201940]])/Table5[[#This Row],[_201940]]*1,"")</f>
        <v>-0.17460317460317459</v>
      </c>
    </row>
    <row r="3872" spans="1:8" ht="28.5">
      <c r="A3872" s="132">
        <v>240198</v>
      </c>
      <c r="B3872" s="134" t="s">
        <v>1152</v>
      </c>
      <c r="C3872" s="134">
        <v>10</v>
      </c>
      <c r="D3872" s="134">
        <v>5</v>
      </c>
      <c r="E3872" s="134">
        <v>12</v>
      </c>
      <c r="F3872" s="134">
        <v>13</v>
      </c>
      <c r="G3872" s="134">
        <v>13</v>
      </c>
      <c r="H3872" s="171">
        <f>IFERROR((Table5[[#This Row],[_202340]]-Table5[[#This Row],[_201940]])/Table5[[#This Row],[_201940]]*1,"")</f>
        <v>0.3</v>
      </c>
    </row>
    <row r="3873" spans="1:8" ht="28.5">
      <c r="A3873" s="132">
        <v>240198</v>
      </c>
      <c r="B3873" s="134" t="s">
        <v>1153</v>
      </c>
      <c r="C3873" s="134">
        <v>1</v>
      </c>
      <c r="D3873" s="134">
        <v>0</v>
      </c>
      <c r="E3873" s="134">
        <v>0</v>
      </c>
      <c r="F3873" s="134">
        <v>1</v>
      </c>
      <c r="G3873" s="134">
        <v>0</v>
      </c>
      <c r="H3873" s="171">
        <f>IFERROR((Table5[[#This Row],[_202340]]-Table5[[#This Row],[_201940]])/Table5[[#This Row],[_201940]]*1,"")</f>
        <v>-1</v>
      </c>
    </row>
    <row r="3874" spans="1:8" ht="28.5">
      <c r="A3874" s="132">
        <v>240198</v>
      </c>
      <c r="B3874" s="134" t="s">
        <v>1154</v>
      </c>
      <c r="C3874" s="134">
        <v>9</v>
      </c>
      <c r="D3874" s="134">
        <v>4</v>
      </c>
      <c r="E3874" s="134">
        <v>12</v>
      </c>
      <c r="F3874" s="134">
        <v>13</v>
      </c>
      <c r="G3874" s="134">
        <v>13</v>
      </c>
      <c r="H3874" s="171">
        <f>IFERROR((Table5[[#This Row],[_202340]]-Table5[[#This Row],[_201940]])/Table5[[#This Row],[_201940]]*1,"")</f>
        <v>0.44444444444444442</v>
      </c>
    </row>
    <row r="3875" spans="1:8" ht="28.5">
      <c r="A3875" s="132">
        <v>240198</v>
      </c>
      <c r="B3875" s="134" t="s">
        <v>1155</v>
      </c>
      <c r="C3875" s="134">
        <v>27</v>
      </c>
      <c r="D3875" s="134">
        <v>32</v>
      </c>
      <c r="E3875" s="134">
        <v>26</v>
      </c>
      <c r="F3875" s="134">
        <v>35</v>
      </c>
      <c r="G3875" s="134">
        <v>35</v>
      </c>
      <c r="H3875" s="171">
        <f>IFERROR((Table5[[#This Row],[_202340]]-Table5[[#This Row],[_201940]])/Table5[[#This Row],[_201940]]*1,"")</f>
        <v>0.29629629629629628</v>
      </c>
    </row>
    <row r="3876" spans="1:8">
      <c r="A3876" s="132">
        <v>246354</v>
      </c>
      <c r="B3876" s="134" t="s">
        <v>1179</v>
      </c>
      <c r="C3876" s="134">
        <v>1549</v>
      </c>
      <c r="D3876" s="134">
        <v>1276</v>
      </c>
      <c r="E3876" s="134">
        <v>1005</v>
      </c>
      <c r="F3876" s="134">
        <v>872</v>
      </c>
      <c r="G3876" s="134">
        <v>1349</v>
      </c>
      <c r="H3876" s="171">
        <f>IFERROR((Table5[[#This Row],[_202340]]-Table5[[#This Row],[_201940]])/Table5[[#This Row],[_201940]]*1,"")</f>
        <v>-0.12911555842479019</v>
      </c>
    </row>
    <row r="3877" spans="1:8">
      <c r="A3877" s="132">
        <v>246354</v>
      </c>
      <c r="B3877" s="134" t="s">
        <v>1131</v>
      </c>
      <c r="C3877" s="134">
        <v>0</v>
      </c>
      <c r="D3877" s="134">
        <v>0</v>
      </c>
      <c r="E3877" s="134">
        <v>0</v>
      </c>
      <c r="F3877" s="134">
        <v>0</v>
      </c>
      <c r="G3877" s="134">
        <v>0</v>
      </c>
      <c r="H3877" s="171" t="str">
        <f>IFERROR((Table5[[#This Row],[_202340]]-Table5[[#This Row],[_201940]])/Table5[[#This Row],[_201940]]*1,"")</f>
        <v/>
      </c>
    </row>
    <row r="3878" spans="1:8">
      <c r="A3878" s="132">
        <v>246354</v>
      </c>
      <c r="B3878" s="134" t="s">
        <v>1132</v>
      </c>
      <c r="C3878" s="134">
        <v>1549</v>
      </c>
      <c r="D3878" s="134">
        <v>1276</v>
      </c>
      <c r="E3878" s="134">
        <v>1005</v>
      </c>
      <c r="F3878" s="134">
        <v>872</v>
      </c>
      <c r="G3878" s="134">
        <v>1349</v>
      </c>
      <c r="H3878" s="171">
        <f>IFERROR((Table5[[#This Row],[_202340]]-Table5[[#This Row],[_201940]])/Table5[[#This Row],[_201940]]*1,"")</f>
        <v>-0.12911555842479019</v>
      </c>
    </row>
    <row r="3879" spans="1:8">
      <c r="A3879" s="132">
        <v>246354</v>
      </c>
      <c r="B3879" s="134" t="s">
        <v>1133</v>
      </c>
      <c r="C3879" s="134">
        <v>3</v>
      </c>
      <c r="D3879" s="134">
        <v>5</v>
      </c>
      <c r="E3879" s="134">
        <v>2</v>
      </c>
      <c r="F3879" s="134">
        <v>4</v>
      </c>
      <c r="G3879" s="134">
        <v>0</v>
      </c>
      <c r="H3879" s="171">
        <f>IFERROR((Table5[[#This Row],[_202340]]-Table5[[#This Row],[_201940]])/Table5[[#This Row],[_201940]]*1,"")</f>
        <v>-1</v>
      </c>
    </row>
    <row r="3880" spans="1:8" ht="28.5">
      <c r="A3880" s="132">
        <v>246354</v>
      </c>
      <c r="B3880" s="134" t="s">
        <v>1162</v>
      </c>
      <c r="C3880" s="134">
        <v>112</v>
      </c>
      <c r="D3880" s="134">
        <v>79</v>
      </c>
      <c r="E3880" s="134">
        <v>88</v>
      </c>
      <c r="F3880" s="134">
        <v>77</v>
      </c>
      <c r="G3880" s="134">
        <v>101</v>
      </c>
      <c r="H3880" s="171">
        <f>IFERROR((Table5[[#This Row],[_202340]]-Table5[[#This Row],[_201940]])/Table5[[#This Row],[_201940]]*1,"")</f>
        <v>-9.8214285714285712E-2</v>
      </c>
    </row>
    <row r="3881" spans="1:8" ht="28.5">
      <c r="A3881" s="132">
        <v>246354</v>
      </c>
      <c r="B3881" s="134" t="s">
        <v>1163</v>
      </c>
      <c r="C3881" s="134" t="s">
        <v>129</v>
      </c>
      <c r="D3881" s="134" t="s">
        <v>129</v>
      </c>
      <c r="E3881" s="134" t="s">
        <v>129</v>
      </c>
      <c r="F3881" s="134" t="s">
        <v>129</v>
      </c>
      <c r="G3881" s="134" t="s">
        <v>129</v>
      </c>
      <c r="H3881" s="171" t="str">
        <f>IFERROR((Table5[[#This Row],[_202340]]-Table5[[#This Row],[_201940]])/Table5[[#This Row],[_201940]]*1,"")</f>
        <v/>
      </c>
    </row>
    <row r="3882" spans="1:8">
      <c r="A3882" s="132">
        <v>246354</v>
      </c>
      <c r="B3882" s="134" t="s">
        <v>1136</v>
      </c>
      <c r="C3882" s="134">
        <v>115</v>
      </c>
      <c r="D3882" s="134">
        <v>84</v>
      </c>
      <c r="E3882" s="134">
        <v>90</v>
      </c>
      <c r="F3882" s="134">
        <v>81</v>
      </c>
      <c r="G3882" s="134">
        <v>101</v>
      </c>
      <c r="H3882" s="171">
        <f>IFERROR((Table5[[#This Row],[_202340]]-Table5[[#This Row],[_201940]])/Table5[[#This Row],[_201940]]*1,"")</f>
        <v>-0.12173913043478261</v>
      </c>
    </row>
    <row r="3883" spans="1:8">
      <c r="A3883" s="132">
        <v>246354</v>
      </c>
      <c r="B3883" s="134" t="s">
        <v>1137</v>
      </c>
      <c r="C3883" s="134">
        <v>7</v>
      </c>
      <c r="D3883" s="134">
        <v>7</v>
      </c>
      <c r="E3883" s="134">
        <v>9</v>
      </c>
      <c r="F3883" s="134">
        <v>9</v>
      </c>
      <c r="G3883" s="134">
        <v>7</v>
      </c>
      <c r="H3883" s="171">
        <f>IFERROR((Table5[[#This Row],[_202340]]-Table5[[#This Row],[_201940]])/Table5[[#This Row],[_201940]]*1,"")</f>
        <v>0</v>
      </c>
    </row>
    <row r="3884" spans="1:8">
      <c r="A3884" s="132">
        <v>246354</v>
      </c>
      <c r="B3884" s="134" t="s">
        <v>1138</v>
      </c>
      <c r="C3884" s="134">
        <v>3</v>
      </c>
      <c r="D3884" s="134">
        <v>3</v>
      </c>
      <c r="E3884" s="134">
        <v>2</v>
      </c>
      <c r="F3884" s="134">
        <v>4</v>
      </c>
      <c r="G3884" s="134">
        <v>0</v>
      </c>
      <c r="H3884" s="171">
        <f>IFERROR((Table5[[#This Row],[_202340]]-Table5[[#This Row],[_201940]])/Table5[[#This Row],[_201940]]*1,"")</f>
        <v>-1</v>
      </c>
    </row>
    <row r="3885" spans="1:8" ht="28.5">
      <c r="A3885" s="132">
        <v>246354</v>
      </c>
      <c r="B3885" s="134" t="s">
        <v>1164</v>
      </c>
      <c r="C3885" s="134">
        <v>139</v>
      </c>
      <c r="D3885" s="134">
        <v>106</v>
      </c>
      <c r="E3885" s="134">
        <v>94</v>
      </c>
      <c r="F3885" s="134">
        <v>89</v>
      </c>
      <c r="G3885" s="134">
        <v>115</v>
      </c>
      <c r="H3885" s="171">
        <f>IFERROR((Table5[[#This Row],[_202340]]-Table5[[#This Row],[_201940]])/Table5[[#This Row],[_201940]]*1,"")</f>
        <v>-0.17266187050359713</v>
      </c>
    </row>
    <row r="3886" spans="1:8" ht="28.5">
      <c r="A3886" s="132">
        <v>246354</v>
      </c>
      <c r="B3886" s="134" t="s">
        <v>1165</v>
      </c>
      <c r="C3886" s="134" t="s">
        <v>129</v>
      </c>
      <c r="D3886" s="134" t="s">
        <v>129</v>
      </c>
      <c r="E3886" s="134" t="s">
        <v>129</v>
      </c>
      <c r="F3886" s="134" t="s">
        <v>129</v>
      </c>
      <c r="G3886" s="134" t="s">
        <v>129</v>
      </c>
      <c r="H3886" s="171" t="str">
        <f>IFERROR((Table5[[#This Row],[_202340]]-Table5[[#This Row],[_201940]])/Table5[[#This Row],[_201940]]*1,"")</f>
        <v/>
      </c>
    </row>
    <row r="3887" spans="1:8">
      <c r="A3887" s="132">
        <v>246354</v>
      </c>
      <c r="B3887" s="134" t="s">
        <v>1141</v>
      </c>
      <c r="C3887" s="134">
        <v>142</v>
      </c>
      <c r="D3887" s="134">
        <v>109</v>
      </c>
      <c r="E3887" s="134">
        <v>96</v>
      </c>
      <c r="F3887" s="134">
        <v>93</v>
      </c>
      <c r="G3887" s="134">
        <v>115</v>
      </c>
      <c r="H3887" s="171">
        <f>IFERROR((Table5[[#This Row],[_202340]]-Table5[[#This Row],[_201940]])/Table5[[#This Row],[_201940]]*1,"")</f>
        <v>-0.19014084507042253</v>
      </c>
    </row>
    <row r="3888" spans="1:8">
      <c r="A3888" s="132">
        <v>246354</v>
      </c>
      <c r="B3888" s="134" t="s">
        <v>1142</v>
      </c>
      <c r="C3888" s="134">
        <v>9</v>
      </c>
      <c r="D3888" s="134">
        <v>9</v>
      </c>
      <c r="E3888" s="134">
        <v>10</v>
      </c>
      <c r="F3888" s="134">
        <v>11</v>
      </c>
      <c r="G3888" s="134">
        <v>9</v>
      </c>
      <c r="H3888" s="171">
        <f>IFERROR((Table5[[#This Row],[_202340]]-Table5[[#This Row],[_201940]])/Table5[[#This Row],[_201940]]*1,"")</f>
        <v>0</v>
      </c>
    </row>
    <row r="3889" spans="1:8">
      <c r="A3889" s="132">
        <v>246354</v>
      </c>
      <c r="B3889" s="134" t="s">
        <v>1143</v>
      </c>
      <c r="C3889" s="134">
        <v>2</v>
      </c>
      <c r="D3889" s="134">
        <v>3</v>
      </c>
      <c r="E3889" s="134">
        <v>2</v>
      </c>
      <c r="F3889" s="134">
        <v>4</v>
      </c>
      <c r="G3889" s="134">
        <v>0</v>
      </c>
      <c r="H3889" s="171">
        <f>IFERROR((Table5[[#This Row],[_202340]]-Table5[[#This Row],[_201940]])/Table5[[#This Row],[_201940]]*1,"")</f>
        <v>-1</v>
      </c>
    </row>
    <row r="3890" spans="1:8" ht="28.5">
      <c r="A3890" s="132">
        <v>246354</v>
      </c>
      <c r="B3890" s="134" t="s">
        <v>1166</v>
      </c>
      <c r="C3890" s="134">
        <v>158</v>
      </c>
      <c r="D3890" s="134">
        <v>113</v>
      </c>
      <c r="E3890" s="134">
        <v>101</v>
      </c>
      <c r="F3890" s="134">
        <v>95</v>
      </c>
      <c r="G3890" s="134">
        <v>119</v>
      </c>
      <c r="H3890" s="171">
        <f>IFERROR((Table5[[#This Row],[_202340]]-Table5[[#This Row],[_201940]])/Table5[[#This Row],[_201940]]*1,"")</f>
        <v>-0.24683544303797469</v>
      </c>
    </row>
    <row r="3891" spans="1:8" ht="28.5">
      <c r="A3891" s="132">
        <v>246354</v>
      </c>
      <c r="B3891" s="134" t="s">
        <v>1167</v>
      </c>
      <c r="C3891" s="134" t="s">
        <v>129</v>
      </c>
      <c r="D3891" s="134" t="s">
        <v>129</v>
      </c>
      <c r="E3891" s="134" t="s">
        <v>129</v>
      </c>
      <c r="F3891" s="134" t="s">
        <v>129</v>
      </c>
      <c r="G3891" s="134" t="s">
        <v>129</v>
      </c>
      <c r="H3891" s="171" t="str">
        <f>IFERROR((Table5[[#This Row],[_202340]]-Table5[[#This Row],[_201940]])/Table5[[#This Row],[_201940]]*1,"")</f>
        <v/>
      </c>
    </row>
    <row r="3892" spans="1:8">
      <c r="A3892" s="132">
        <v>246354</v>
      </c>
      <c r="B3892" s="134" t="s">
        <v>1146</v>
      </c>
      <c r="C3892" s="134">
        <v>160</v>
      </c>
      <c r="D3892" s="134">
        <v>116</v>
      </c>
      <c r="E3892" s="134">
        <v>103</v>
      </c>
      <c r="F3892" s="134">
        <v>99</v>
      </c>
      <c r="G3892" s="134">
        <v>119</v>
      </c>
      <c r="H3892" s="171">
        <f>IFERROR((Table5[[#This Row],[_202340]]-Table5[[#This Row],[_201940]])/Table5[[#This Row],[_201940]]*1,"")</f>
        <v>-0.25624999999999998</v>
      </c>
    </row>
    <row r="3893" spans="1:8" ht="28.5">
      <c r="A3893" s="132">
        <v>246354</v>
      </c>
      <c r="B3893" s="134" t="s">
        <v>1147</v>
      </c>
      <c r="C3893" s="134">
        <v>12</v>
      </c>
      <c r="D3893" s="134">
        <v>8</v>
      </c>
      <c r="E3893" s="134">
        <v>7</v>
      </c>
      <c r="F3893" s="134">
        <v>4</v>
      </c>
      <c r="G3893" s="134">
        <v>8</v>
      </c>
      <c r="H3893" s="171">
        <f>IFERROR((Table5[[#This Row],[_202340]]-Table5[[#This Row],[_201940]])/Table5[[#This Row],[_201940]]*1,"")</f>
        <v>-0.33333333333333331</v>
      </c>
    </row>
    <row r="3894" spans="1:8" ht="28.5">
      <c r="A3894" s="132">
        <v>246354</v>
      </c>
      <c r="B3894" s="134" t="s">
        <v>1148</v>
      </c>
      <c r="C3894" s="134">
        <v>770</v>
      </c>
      <c r="D3894" s="134">
        <v>671</v>
      </c>
      <c r="E3894" s="134">
        <v>544</v>
      </c>
      <c r="F3894" s="134">
        <v>465</v>
      </c>
      <c r="G3894" s="134">
        <v>841</v>
      </c>
      <c r="H3894" s="171">
        <f>IFERROR((Table5[[#This Row],[_202340]]-Table5[[#This Row],[_201940]])/Table5[[#This Row],[_201940]]*1,"")</f>
        <v>9.2207792207792211E-2</v>
      </c>
    </row>
    <row r="3895" spans="1:8" ht="28.5">
      <c r="A3895" s="132">
        <v>246354</v>
      </c>
      <c r="B3895" s="134" t="s">
        <v>1149</v>
      </c>
      <c r="C3895" s="134">
        <v>607</v>
      </c>
      <c r="D3895" s="134">
        <v>481</v>
      </c>
      <c r="E3895" s="134">
        <v>351</v>
      </c>
      <c r="F3895" s="134">
        <v>304</v>
      </c>
      <c r="G3895" s="134">
        <v>381</v>
      </c>
      <c r="H3895" s="171">
        <f>IFERROR((Table5[[#This Row],[_202340]]-Table5[[#This Row],[_201940]])/Table5[[#This Row],[_201940]]*1,"")</f>
        <v>-0.37232289950576608</v>
      </c>
    </row>
    <row r="3896" spans="1:8" ht="28.5">
      <c r="A3896" s="132">
        <v>246354</v>
      </c>
      <c r="B3896" s="134" t="s">
        <v>1150</v>
      </c>
      <c r="C3896" s="134">
        <v>1389</v>
      </c>
      <c r="D3896" s="134">
        <v>1160</v>
      </c>
      <c r="E3896" s="134">
        <v>902</v>
      </c>
      <c r="F3896" s="134">
        <v>773</v>
      </c>
      <c r="G3896" s="134">
        <v>1230</v>
      </c>
      <c r="H3896" s="171">
        <f>IFERROR((Table5[[#This Row],[_202340]]-Table5[[#This Row],[_201940]])/Table5[[#This Row],[_201940]]*1,"")</f>
        <v>-0.11447084233261338</v>
      </c>
    </row>
    <row r="3897" spans="1:8">
      <c r="A3897" s="132">
        <v>246354</v>
      </c>
      <c r="B3897" s="134" t="s">
        <v>1151</v>
      </c>
      <c r="C3897" s="134">
        <v>10</v>
      </c>
      <c r="D3897" s="134">
        <v>9</v>
      </c>
      <c r="E3897" s="134">
        <v>10</v>
      </c>
      <c r="F3897" s="134">
        <v>11</v>
      </c>
      <c r="G3897" s="134">
        <v>9</v>
      </c>
      <c r="H3897" s="171">
        <f>IFERROR((Table5[[#This Row],[_202340]]-Table5[[#This Row],[_201940]])/Table5[[#This Row],[_201940]]*1,"")</f>
        <v>-0.1</v>
      </c>
    </row>
    <row r="3898" spans="1:8" ht="28.5">
      <c r="A3898" s="132">
        <v>246354</v>
      </c>
      <c r="B3898" s="134" t="s">
        <v>1152</v>
      </c>
      <c r="C3898" s="134">
        <v>50</v>
      </c>
      <c r="D3898" s="134">
        <v>53</v>
      </c>
      <c r="E3898" s="134">
        <v>55</v>
      </c>
      <c r="F3898" s="134">
        <v>54</v>
      </c>
      <c r="G3898" s="134">
        <v>63</v>
      </c>
      <c r="H3898" s="171">
        <f>IFERROR((Table5[[#This Row],[_202340]]-Table5[[#This Row],[_201940]])/Table5[[#This Row],[_201940]]*1,"")</f>
        <v>0.26</v>
      </c>
    </row>
    <row r="3899" spans="1:8" ht="28.5">
      <c r="A3899" s="132">
        <v>246354</v>
      </c>
      <c r="B3899" s="134" t="s">
        <v>1153</v>
      </c>
      <c r="C3899" s="134">
        <v>1</v>
      </c>
      <c r="D3899" s="134">
        <v>1</v>
      </c>
      <c r="E3899" s="134">
        <v>1</v>
      </c>
      <c r="F3899" s="134">
        <v>0</v>
      </c>
      <c r="G3899" s="134">
        <v>1</v>
      </c>
      <c r="H3899" s="171">
        <f>IFERROR((Table5[[#This Row],[_202340]]-Table5[[#This Row],[_201940]])/Table5[[#This Row],[_201940]]*1,"")</f>
        <v>0</v>
      </c>
    </row>
    <row r="3900" spans="1:8" ht="28.5">
      <c r="A3900" s="132">
        <v>246354</v>
      </c>
      <c r="B3900" s="134" t="s">
        <v>1154</v>
      </c>
      <c r="C3900" s="134">
        <v>50</v>
      </c>
      <c r="D3900" s="134">
        <v>53</v>
      </c>
      <c r="E3900" s="134">
        <v>54</v>
      </c>
      <c r="F3900" s="134">
        <v>53</v>
      </c>
      <c r="G3900" s="134">
        <v>62</v>
      </c>
      <c r="H3900" s="171">
        <f>IFERROR((Table5[[#This Row],[_202340]]-Table5[[#This Row],[_201940]])/Table5[[#This Row],[_201940]]*1,"")</f>
        <v>0.24</v>
      </c>
    </row>
    <row r="3901" spans="1:8" ht="28.5">
      <c r="A3901" s="132">
        <v>246354</v>
      </c>
      <c r="B3901" s="134" t="s">
        <v>1155</v>
      </c>
      <c r="C3901" s="134">
        <v>39</v>
      </c>
      <c r="D3901" s="134">
        <v>38</v>
      </c>
      <c r="E3901" s="134">
        <v>35</v>
      </c>
      <c r="F3901" s="134">
        <v>35</v>
      </c>
      <c r="G3901" s="134">
        <v>28</v>
      </c>
      <c r="H3901" s="171">
        <f>IFERROR((Table5[[#This Row],[_202340]]-Table5[[#This Row],[_201940]])/Table5[[#This Row],[_201940]]*1,"")</f>
        <v>-0.28205128205128205</v>
      </c>
    </row>
    <row r="3902" spans="1:8">
      <c r="A3902" s="132">
        <v>260372</v>
      </c>
      <c r="B3902" s="134" t="s">
        <v>1179</v>
      </c>
      <c r="C3902" s="134">
        <v>17</v>
      </c>
      <c r="D3902" s="134">
        <v>15</v>
      </c>
      <c r="E3902" s="134">
        <v>6</v>
      </c>
      <c r="F3902" s="134">
        <v>9</v>
      </c>
      <c r="G3902" s="134">
        <v>7</v>
      </c>
      <c r="H3902" s="171">
        <f>IFERROR((Table5[[#This Row],[_202340]]-Table5[[#This Row],[_201940]])/Table5[[#This Row],[_201940]]*1,"")</f>
        <v>-0.58823529411764708</v>
      </c>
    </row>
    <row r="3903" spans="1:8">
      <c r="A3903" s="132">
        <v>260372</v>
      </c>
      <c r="B3903" s="134" t="s">
        <v>1131</v>
      </c>
      <c r="C3903" s="134">
        <v>0</v>
      </c>
      <c r="D3903" s="134">
        <v>0</v>
      </c>
      <c r="E3903" s="134">
        <v>0</v>
      </c>
      <c r="F3903" s="134">
        <v>0</v>
      </c>
      <c r="G3903" s="134">
        <v>0</v>
      </c>
      <c r="H3903" s="171" t="str">
        <f>IFERROR((Table5[[#This Row],[_202340]]-Table5[[#This Row],[_201940]])/Table5[[#This Row],[_201940]]*1,"")</f>
        <v/>
      </c>
    </row>
    <row r="3904" spans="1:8">
      <c r="A3904" s="132">
        <v>260372</v>
      </c>
      <c r="B3904" s="134" t="s">
        <v>1132</v>
      </c>
      <c r="C3904" s="134">
        <v>17</v>
      </c>
      <c r="D3904" s="134">
        <v>15</v>
      </c>
      <c r="E3904" s="134">
        <v>6</v>
      </c>
      <c r="F3904" s="134">
        <v>9</v>
      </c>
      <c r="G3904" s="134">
        <v>7</v>
      </c>
      <c r="H3904" s="171">
        <f>IFERROR((Table5[[#This Row],[_202340]]-Table5[[#This Row],[_201940]])/Table5[[#This Row],[_201940]]*1,"")</f>
        <v>-0.58823529411764708</v>
      </c>
    </row>
    <row r="3905" spans="1:8">
      <c r="A3905" s="132">
        <v>260372</v>
      </c>
      <c r="B3905" s="134" t="s">
        <v>1133</v>
      </c>
      <c r="C3905" s="134">
        <v>0</v>
      </c>
      <c r="D3905" s="134">
        <v>0</v>
      </c>
      <c r="E3905" s="134">
        <v>0</v>
      </c>
      <c r="F3905" s="134">
        <v>0</v>
      </c>
      <c r="G3905" s="134">
        <v>0</v>
      </c>
      <c r="H3905" s="171" t="str">
        <f>IFERROR((Table5[[#This Row],[_202340]]-Table5[[#This Row],[_201940]])/Table5[[#This Row],[_201940]]*1,"")</f>
        <v/>
      </c>
    </row>
    <row r="3906" spans="1:8" ht="28.5">
      <c r="A3906" s="132">
        <v>260372</v>
      </c>
      <c r="B3906" s="134" t="s">
        <v>1162</v>
      </c>
      <c r="C3906" s="134">
        <v>0</v>
      </c>
      <c r="D3906" s="134">
        <v>0</v>
      </c>
      <c r="E3906" s="134">
        <v>0</v>
      </c>
      <c r="F3906" s="134">
        <v>2</v>
      </c>
      <c r="G3906" s="134">
        <v>3</v>
      </c>
      <c r="H3906" s="171" t="str">
        <f>IFERROR((Table5[[#This Row],[_202340]]-Table5[[#This Row],[_201940]])/Table5[[#This Row],[_201940]]*1,"")</f>
        <v/>
      </c>
    </row>
    <row r="3907" spans="1:8" ht="28.5">
      <c r="A3907" s="132">
        <v>260372</v>
      </c>
      <c r="B3907" s="134" t="s">
        <v>1163</v>
      </c>
      <c r="C3907" s="134" t="s">
        <v>129</v>
      </c>
      <c r="D3907" s="134">
        <v>0</v>
      </c>
      <c r="E3907" s="134">
        <v>0</v>
      </c>
      <c r="F3907" s="134">
        <v>0</v>
      </c>
      <c r="G3907" s="134">
        <v>0</v>
      </c>
      <c r="H3907" s="171" t="str">
        <f>IFERROR((Table5[[#This Row],[_202340]]-Table5[[#This Row],[_201940]])/Table5[[#This Row],[_201940]]*1,"")</f>
        <v/>
      </c>
    </row>
    <row r="3908" spans="1:8">
      <c r="A3908" s="132">
        <v>260372</v>
      </c>
      <c r="B3908" s="134" t="s">
        <v>1136</v>
      </c>
      <c r="C3908" s="134">
        <v>0</v>
      </c>
      <c r="D3908" s="134">
        <v>0</v>
      </c>
      <c r="E3908" s="134">
        <v>0</v>
      </c>
      <c r="F3908" s="134">
        <v>2</v>
      </c>
      <c r="G3908" s="134">
        <v>3</v>
      </c>
      <c r="H3908" s="171" t="str">
        <f>IFERROR((Table5[[#This Row],[_202340]]-Table5[[#This Row],[_201940]])/Table5[[#This Row],[_201940]]*1,"")</f>
        <v/>
      </c>
    </row>
    <row r="3909" spans="1:8">
      <c r="A3909" s="132">
        <v>260372</v>
      </c>
      <c r="B3909" s="134" t="s">
        <v>1137</v>
      </c>
      <c r="C3909" s="134">
        <v>0</v>
      </c>
      <c r="D3909" s="134">
        <v>0</v>
      </c>
      <c r="E3909" s="134">
        <v>0</v>
      </c>
      <c r="F3909" s="134">
        <v>22</v>
      </c>
      <c r="G3909" s="134">
        <v>43</v>
      </c>
      <c r="H3909" s="171" t="str">
        <f>IFERROR((Table5[[#This Row],[_202340]]-Table5[[#This Row],[_201940]])/Table5[[#This Row],[_201940]]*1,"")</f>
        <v/>
      </c>
    </row>
    <row r="3910" spans="1:8">
      <c r="A3910" s="132">
        <v>260372</v>
      </c>
      <c r="B3910" s="134" t="s">
        <v>1138</v>
      </c>
      <c r="C3910" s="134">
        <v>0</v>
      </c>
      <c r="D3910" s="134">
        <v>0</v>
      </c>
      <c r="E3910" s="134">
        <v>0</v>
      </c>
      <c r="F3910" s="134">
        <v>0</v>
      </c>
      <c r="G3910" s="134">
        <v>0</v>
      </c>
      <c r="H3910" s="171" t="str">
        <f>IFERROR((Table5[[#This Row],[_202340]]-Table5[[#This Row],[_201940]])/Table5[[#This Row],[_201940]]*1,"")</f>
        <v/>
      </c>
    </row>
    <row r="3911" spans="1:8" ht="28.5">
      <c r="A3911" s="132">
        <v>260372</v>
      </c>
      <c r="B3911" s="134" t="s">
        <v>1164</v>
      </c>
      <c r="C3911" s="134">
        <v>0</v>
      </c>
      <c r="D3911" s="134">
        <v>0</v>
      </c>
      <c r="E3911" s="134">
        <v>0</v>
      </c>
      <c r="F3911" s="134">
        <v>2</v>
      </c>
      <c r="G3911" s="134">
        <v>3</v>
      </c>
      <c r="H3911" s="171" t="str">
        <f>IFERROR((Table5[[#This Row],[_202340]]-Table5[[#This Row],[_201940]])/Table5[[#This Row],[_201940]]*1,"")</f>
        <v/>
      </c>
    </row>
    <row r="3912" spans="1:8" ht="28.5">
      <c r="A3912" s="132">
        <v>260372</v>
      </c>
      <c r="B3912" s="134" t="s">
        <v>1165</v>
      </c>
      <c r="C3912" s="134" t="s">
        <v>129</v>
      </c>
      <c r="D3912" s="134">
        <v>0</v>
      </c>
      <c r="E3912" s="134">
        <v>0</v>
      </c>
      <c r="F3912" s="134">
        <v>0</v>
      </c>
      <c r="G3912" s="134">
        <v>0</v>
      </c>
      <c r="H3912" s="171" t="str">
        <f>IFERROR((Table5[[#This Row],[_202340]]-Table5[[#This Row],[_201940]])/Table5[[#This Row],[_201940]]*1,"")</f>
        <v/>
      </c>
    </row>
    <row r="3913" spans="1:8">
      <c r="A3913" s="132">
        <v>260372</v>
      </c>
      <c r="B3913" s="134" t="s">
        <v>1141</v>
      </c>
      <c r="C3913" s="134">
        <v>0</v>
      </c>
      <c r="D3913" s="134">
        <v>0</v>
      </c>
      <c r="E3913" s="134">
        <v>0</v>
      </c>
      <c r="F3913" s="134">
        <v>2</v>
      </c>
      <c r="G3913" s="134">
        <v>3</v>
      </c>
      <c r="H3913" s="171" t="str">
        <f>IFERROR((Table5[[#This Row],[_202340]]-Table5[[#This Row],[_201940]])/Table5[[#This Row],[_201940]]*1,"")</f>
        <v/>
      </c>
    </row>
    <row r="3914" spans="1:8">
      <c r="A3914" s="132">
        <v>260372</v>
      </c>
      <c r="B3914" s="134" t="s">
        <v>1142</v>
      </c>
      <c r="C3914" s="134">
        <v>0</v>
      </c>
      <c r="D3914" s="134">
        <v>0</v>
      </c>
      <c r="E3914" s="134">
        <v>0</v>
      </c>
      <c r="F3914" s="134">
        <v>22</v>
      </c>
      <c r="G3914" s="134">
        <v>43</v>
      </c>
      <c r="H3914" s="171" t="str">
        <f>IFERROR((Table5[[#This Row],[_202340]]-Table5[[#This Row],[_201940]])/Table5[[#This Row],[_201940]]*1,"")</f>
        <v/>
      </c>
    </row>
    <row r="3915" spans="1:8">
      <c r="A3915" s="132">
        <v>260372</v>
      </c>
      <c r="B3915" s="134" t="s">
        <v>1143</v>
      </c>
      <c r="C3915" s="134">
        <v>0</v>
      </c>
      <c r="D3915" s="134">
        <v>0</v>
      </c>
      <c r="E3915" s="134">
        <v>0</v>
      </c>
      <c r="F3915" s="134">
        <v>0</v>
      </c>
      <c r="G3915" s="134">
        <v>0</v>
      </c>
      <c r="H3915" s="171" t="str">
        <f>IFERROR((Table5[[#This Row],[_202340]]-Table5[[#This Row],[_201940]])/Table5[[#This Row],[_201940]]*1,"")</f>
        <v/>
      </c>
    </row>
    <row r="3916" spans="1:8" ht="28.5">
      <c r="A3916" s="132">
        <v>260372</v>
      </c>
      <c r="B3916" s="134" t="s">
        <v>1166</v>
      </c>
      <c r="C3916" s="134">
        <v>0</v>
      </c>
      <c r="D3916" s="134">
        <v>0</v>
      </c>
      <c r="E3916" s="134">
        <v>1</v>
      </c>
      <c r="F3916" s="134">
        <v>2</v>
      </c>
      <c r="G3916" s="134">
        <v>4</v>
      </c>
      <c r="H3916" s="171" t="str">
        <f>IFERROR((Table5[[#This Row],[_202340]]-Table5[[#This Row],[_201940]])/Table5[[#This Row],[_201940]]*1,"")</f>
        <v/>
      </c>
    </row>
    <row r="3917" spans="1:8" ht="28.5">
      <c r="A3917" s="132">
        <v>260372</v>
      </c>
      <c r="B3917" s="134" t="s">
        <v>1167</v>
      </c>
      <c r="C3917" s="134" t="s">
        <v>129</v>
      </c>
      <c r="D3917" s="134">
        <v>0</v>
      </c>
      <c r="E3917" s="134">
        <v>0</v>
      </c>
      <c r="F3917" s="134">
        <v>0</v>
      </c>
      <c r="G3917" s="134">
        <v>0</v>
      </c>
      <c r="H3917" s="171" t="str">
        <f>IFERROR((Table5[[#This Row],[_202340]]-Table5[[#This Row],[_201940]])/Table5[[#This Row],[_201940]]*1,"")</f>
        <v/>
      </c>
    </row>
    <row r="3918" spans="1:8">
      <c r="A3918" s="132">
        <v>260372</v>
      </c>
      <c r="B3918" s="134" t="s">
        <v>1146</v>
      </c>
      <c r="C3918" s="134">
        <v>0</v>
      </c>
      <c r="D3918" s="134">
        <v>0</v>
      </c>
      <c r="E3918" s="134">
        <v>1</v>
      </c>
      <c r="F3918" s="134">
        <v>2</v>
      </c>
      <c r="G3918" s="134">
        <v>4</v>
      </c>
      <c r="H3918" s="171" t="str">
        <f>IFERROR((Table5[[#This Row],[_202340]]-Table5[[#This Row],[_201940]])/Table5[[#This Row],[_201940]]*1,"")</f>
        <v/>
      </c>
    </row>
    <row r="3919" spans="1:8" ht="28.5">
      <c r="A3919" s="132">
        <v>260372</v>
      </c>
      <c r="B3919" s="134" t="s">
        <v>1147</v>
      </c>
      <c r="C3919" s="134">
        <v>0</v>
      </c>
      <c r="D3919" s="134">
        <v>0</v>
      </c>
      <c r="E3919" s="134">
        <v>0</v>
      </c>
      <c r="F3919" s="134">
        <v>0</v>
      </c>
      <c r="G3919" s="134">
        <v>0</v>
      </c>
      <c r="H3919" s="171" t="str">
        <f>IFERROR((Table5[[#This Row],[_202340]]-Table5[[#This Row],[_201940]])/Table5[[#This Row],[_201940]]*1,"")</f>
        <v/>
      </c>
    </row>
    <row r="3920" spans="1:8" ht="28.5">
      <c r="A3920" s="132">
        <v>260372</v>
      </c>
      <c r="B3920" s="134" t="s">
        <v>1148</v>
      </c>
      <c r="C3920" s="134">
        <v>0</v>
      </c>
      <c r="D3920" s="134">
        <v>0</v>
      </c>
      <c r="E3920" s="134">
        <v>0</v>
      </c>
      <c r="F3920" s="134">
        <v>0</v>
      </c>
      <c r="G3920" s="134">
        <v>0</v>
      </c>
      <c r="H3920" s="171" t="str">
        <f>IFERROR((Table5[[#This Row],[_202340]]-Table5[[#This Row],[_201940]])/Table5[[#This Row],[_201940]]*1,"")</f>
        <v/>
      </c>
    </row>
    <row r="3921" spans="1:8" ht="28.5">
      <c r="A3921" s="132">
        <v>260372</v>
      </c>
      <c r="B3921" s="134" t="s">
        <v>1149</v>
      </c>
      <c r="C3921" s="134">
        <v>17</v>
      </c>
      <c r="D3921" s="134">
        <v>15</v>
      </c>
      <c r="E3921" s="134">
        <v>5</v>
      </c>
      <c r="F3921" s="134">
        <v>7</v>
      </c>
      <c r="G3921" s="134">
        <v>3</v>
      </c>
      <c r="H3921" s="171">
        <f>IFERROR((Table5[[#This Row],[_202340]]-Table5[[#This Row],[_201940]])/Table5[[#This Row],[_201940]]*1,"")</f>
        <v>-0.82352941176470584</v>
      </c>
    </row>
    <row r="3922" spans="1:8" ht="28.5">
      <c r="A3922" s="132">
        <v>260372</v>
      </c>
      <c r="B3922" s="134" t="s">
        <v>1150</v>
      </c>
      <c r="C3922" s="134">
        <v>17</v>
      </c>
      <c r="D3922" s="134">
        <v>15</v>
      </c>
      <c r="E3922" s="134">
        <v>5</v>
      </c>
      <c r="F3922" s="134">
        <v>7</v>
      </c>
      <c r="G3922" s="134">
        <v>3</v>
      </c>
      <c r="H3922" s="171">
        <f>IFERROR((Table5[[#This Row],[_202340]]-Table5[[#This Row],[_201940]])/Table5[[#This Row],[_201940]]*1,"")</f>
        <v>-0.82352941176470584</v>
      </c>
    </row>
    <row r="3923" spans="1:8">
      <c r="A3923" s="132">
        <v>260372</v>
      </c>
      <c r="B3923" s="134" t="s">
        <v>1151</v>
      </c>
      <c r="C3923" s="134">
        <v>0</v>
      </c>
      <c r="D3923" s="134">
        <v>0</v>
      </c>
      <c r="E3923" s="134">
        <v>17</v>
      </c>
      <c r="F3923" s="134">
        <v>22</v>
      </c>
      <c r="G3923" s="134">
        <v>57</v>
      </c>
      <c r="H3923" s="171" t="str">
        <f>IFERROR((Table5[[#This Row],[_202340]]-Table5[[#This Row],[_201940]])/Table5[[#This Row],[_201940]]*1,"")</f>
        <v/>
      </c>
    </row>
    <row r="3924" spans="1:8" ht="28.5">
      <c r="A3924" s="132">
        <v>260372</v>
      </c>
      <c r="B3924" s="134" t="s">
        <v>1152</v>
      </c>
      <c r="C3924" s="134">
        <v>0</v>
      </c>
      <c r="D3924" s="134">
        <v>0</v>
      </c>
      <c r="E3924" s="134">
        <v>0</v>
      </c>
      <c r="F3924" s="134">
        <v>0</v>
      </c>
      <c r="G3924" s="134">
        <v>0</v>
      </c>
      <c r="H3924" s="171" t="str">
        <f>IFERROR((Table5[[#This Row],[_202340]]-Table5[[#This Row],[_201940]])/Table5[[#This Row],[_201940]]*1,"")</f>
        <v/>
      </c>
    </row>
    <row r="3925" spans="1:8" ht="28.5">
      <c r="A3925" s="132">
        <v>260372</v>
      </c>
      <c r="B3925" s="134" t="s">
        <v>1153</v>
      </c>
      <c r="C3925" s="134">
        <v>0</v>
      </c>
      <c r="D3925" s="134">
        <v>0</v>
      </c>
      <c r="E3925" s="134">
        <v>0</v>
      </c>
      <c r="F3925" s="134">
        <v>0</v>
      </c>
      <c r="G3925" s="134">
        <v>0</v>
      </c>
      <c r="H3925" s="171" t="str">
        <f>IFERROR((Table5[[#This Row],[_202340]]-Table5[[#This Row],[_201940]])/Table5[[#This Row],[_201940]]*1,"")</f>
        <v/>
      </c>
    </row>
    <row r="3926" spans="1:8" ht="28.5">
      <c r="A3926" s="132">
        <v>260372</v>
      </c>
      <c r="B3926" s="134" t="s">
        <v>1154</v>
      </c>
      <c r="C3926" s="134">
        <v>0</v>
      </c>
      <c r="D3926" s="134">
        <v>0</v>
      </c>
      <c r="E3926" s="134">
        <v>0</v>
      </c>
      <c r="F3926" s="134">
        <v>0</v>
      </c>
      <c r="G3926" s="134">
        <v>0</v>
      </c>
      <c r="H3926" s="171" t="str">
        <f>IFERROR((Table5[[#This Row],[_202340]]-Table5[[#This Row],[_201940]])/Table5[[#This Row],[_201940]]*1,"")</f>
        <v/>
      </c>
    </row>
    <row r="3927" spans="1:8" ht="28.5">
      <c r="A3927" s="132">
        <v>260372</v>
      </c>
      <c r="B3927" s="134" t="s">
        <v>1155</v>
      </c>
      <c r="C3927" s="134">
        <v>100</v>
      </c>
      <c r="D3927" s="134">
        <v>100</v>
      </c>
      <c r="E3927" s="134">
        <v>83</v>
      </c>
      <c r="F3927" s="134">
        <v>78</v>
      </c>
      <c r="G3927" s="134">
        <v>43</v>
      </c>
      <c r="H3927" s="171">
        <f>IFERROR((Table5[[#This Row],[_202340]]-Table5[[#This Row],[_201940]])/Table5[[#This Row],[_201940]]*1,"")</f>
        <v>-0.56999999999999995</v>
      </c>
    </row>
    <row r="3928" spans="1:8">
      <c r="A3928" s="132">
        <v>366340</v>
      </c>
      <c r="B3928" s="134" t="s">
        <v>1179</v>
      </c>
      <c r="C3928" s="134">
        <v>82</v>
      </c>
      <c r="D3928" s="134">
        <v>136</v>
      </c>
      <c r="E3928" s="134">
        <v>364</v>
      </c>
      <c r="F3928" s="134">
        <v>425</v>
      </c>
      <c r="G3928" s="134">
        <v>480</v>
      </c>
      <c r="H3928" s="171">
        <f>IFERROR((Table5[[#This Row],[_202340]]-Table5[[#This Row],[_201940]])/Table5[[#This Row],[_201940]]*1,"")</f>
        <v>4.8536585365853657</v>
      </c>
    </row>
    <row r="3929" spans="1:8">
      <c r="A3929" s="132">
        <v>366340</v>
      </c>
      <c r="B3929" s="134" t="s">
        <v>1131</v>
      </c>
      <c r="C3929" s="134">
        <v>1</v>
      </c>
      <c r="D3929" s="134">
        <v>16</v>
      </c>
      <c r="E3929" s="134">
        <v>0</v>
      </c>
      <c r="F3929" s="134">
        <v>36</v>
      </c>
      <c r="G3929" s="134">
        <v>45</v>
      </c>
      <c r="H3929" s="171">
        <f>IFERROR((Table5[[#This Row],[_202340]]-Table5[[#This Row],[_201940]])/Table5[[#This Row],[_201940]]*1,"")</f>
        <v>44</v>
      </c>
    </row>
    <row r="3930" spans="1:8">
      <c r="A3930" s="132">
        <v>366340</v>
      </c>
      <c r="B3930" s="134" t="s">
        <v>1132</v>
      </c>
      <c r="C3930" s="134">
        <v>81</v>
      </c>
      <c r="D3930" s="134">
        <v>120</v>
      </c>
      <c r="E3930" s="134">
        <v>364</v>
      </c>
      <c r="F3930" s="134">
        <v>389</v>
      </c>
      <c r="G3930" s="134">
        <v>435</v>
      </c>
      <c r="H3930" s="171">
        <f>IFERROR((Table5[[#This Row],[_202340]]-Table5[[#This Row],[_201940]])/Table5[[#This Row],[_201940]]*1,"")</f>
        <v>4.3703703703703702</v>
      </c>
    </row>
    <row r="3931" spans="1:8">
      <c r="A3931" s="132">
        <v>366340</v>
      </c>
      <c r="B3931" s="134" t="s">
        <v>1133</v>
      </c>
      <c r="C3931" s="134">
        <v>7</v>
      </c>
      <c r="D3931" s="134">
        <v>1</v>
      </c>
      <c r="E3931" s="134">
        <v>1</v>
      </c>
      <c r="F3931" s="134">
        <v>1</v>
      </c>
      <c r="G3931" s="134">
        <v>6</v>
      </c>
      <c r="H3931" s="171">
        <f>IFERROR((Table5[[#This Row],[_202340]]-Table5[[#This Row],[_201940]])/Table5[[#This Row],[_201940]]*1,"")</f>
        <v>-0.14285714285714285</v>
      </c>
    </row>
    <row r="3932" spans="1:8" ht="28.5">
      <c r="A3932" s="132">
        <v>366340</v>
      </c>
      <c r="B3932" s="134" t="s">
        <v>1162</v>
      </c>
      <c r="C3932" s="134">
        <v>16</v>
      </c>
      <c r="D3932" s="134">
        <v>2</v>
      </c>
      <c r="E3932" s="134">
        <v>8</v>
      </c>
      <c r="F3932" s="134">
        <v>13</v>
      </c>
      <c r="G3932" s="134">
        <v>9</v>
      </c>
      <c r="H3932" s="171">
        <f>IFERROR((Table5[[#This Row],[_202340]]-Table5[[#This Row],[_201940]])/Table5[[#This Row],[_201940]]*1,"")</f>
        <v>-0.4375</v>
      </c>
    </row>
    <row r="3933" spans="1:8" ht="28.5">
      <c r="A3933" s="132">
        <v>366340</v>
      </c>
      <c r="B3933" s="134" t="s">
        <v>1163</v>
      </c>
      <c r="C3933" s="134">
        <v>0</v>
      </c>
      <c r="D3933" s="134">
        <v>0</v>
      </c>
      <c r="E3933" s="134">
        <v>0</v>
      </c>
      <c r="F3933" s="134">
        <v>0</v>
      </c>
      <c r="G3933" s="134">
        <v>0</v>
      </c>
      <c r="H3933" s="171" t="str">
        <f>IFERROR((Table5[[#This Row],[_202340]]-Table5[[#This Row],[_201940]])/Table5[[#This Row],[_201940]]*1,"")</f>
        <v/>
      </c>
    </row>
    <row r="3934" spans="1:8">
      <c r="A3934" s="132">
        <v>366340</v>
      </c>
      <c r="B3934" s="134" t="s">
        <v>1136</v>
      </c>
      <c r="C3934" s="134">
        <v>23</v>
      </c>
      <c r="D3934" s="134">
        <v>3</v>
      </c>
      <c r="E3934" s="134">
        <v>9</v>
      </c>
      <c r="F3934" s="134">
        <v>14</v>
      </c>
      <c r="G3934" s="134">
        <v>15</v>
      </c>
      <c r="H3934" s="171">
        <f>IFERROR((Table5[[#This Row],[_202340]]-Table5[[#This Row],[_201940]])/Table5[[#This Row],[_201940]]*1,"")</f>
        <v>-0.34782608695652173</v>
      </c>
    </row>
    <row r="3935" spans="1:8">
      <c r="A3935" s="132">
        <v>366340</v>
      </c>
      <c r="B3935" s="134" t="s">
        <v>1137</v>
      </c>
      <c r="C3935" s="134">
        <v>28</v>
      </c>
      <c r="D3935" s="134">
        <v>3</v>
      </c>
      <c r="E3935" s="134">
        <v>2</v>
      </c>
      <c r="F3935" s="134">
        <v>4</v>
      </c>
      <c r="G3935" s="134">
        <v>3</v>
      </c>
      <c r="H3935" s="171">
        <f>IFERROR((Table5[[#This Row],[_202340]]-Table5[[#This Row],[_201940]])/Table5[[#This Row],[_201940]]*1,"")</f>
        <v>-0.8928571428571429</v>
      </c>
    </row>
    <row r="3936" spans="1:8">
      <c r="A3936" s="132">
        <v>366340</v>
      </c>
      <c r="B3936" s="134" t="s">
        <v>1138</v>
      </c>
      <c r="C3936" s="134">
        <v>8</v>
      </c>
      <c r="D3936" s="134">
        <v>1</v>
      </c>
      <c r="E3936" s="134">
        <v>1</v>
      </c>
      <c r="F3936" s="134">
        <v>1</v>
      </c>
      <c r="G3936" s="134">
        <v>7</v>
      </c>
      <c r="H3936" s="171">
        <f>IFERROR((Table5[[#This Row],[_202340]]-Table5[[#This Row],[_201940]])/Table5[[#This Row],[_201940]]*1,"")</f>
        <v>-0.125</v>
      </c>
    </row>
    <row r="3937" spans="1:8" ht="28.5">
      <c r="A3937" s="132">
        <v>366340</v>
      </c>
      <c r="B3937" s="134" t="s">
        <v>1164</v>
      </c>
      <c r="C3937" s="134">
        <v>19</v>
      </c>
      <c r="D3937" s="134">
        <v>2</v>
      </c>
      <c r="E3937" s="134">
        <v>11</v>
      </c>
      <c r="F3937" s="134">
        <v>15</v>
      </c>
      <c r="G3937" s="134">
        <v>11</v>
      </c>
      <c r="H3937" s="171">
        <f>IFERROR((Table5[[#This Row],[_202340]]-Table5[[#This Row],[_201940]])/Table5[[#This Row],[_201940]]*1,"")</f>
        <v>-0.42105263157894735</v>
      </c>
    </row>
    <row r="3938" spans="1:8" ht="28.5">
      <c r="A3938" s="132">
        <v>366340</v>
      </c>
      <c r="B3938" s="134" t="s">
        <v>1165</v>
      </c>
      <c r="C3938" s="134">
        <v>0</v>
      </c>
      <c r="D3938" s="134">
        <v>0</v>
      </c>
      <c r="E3938" s="134">
        <v>0</v>
      </c>
      <c r="F3938" s="134">
        <v>0</v>
      </c>
      <c r="G3938" s="134">
        <v>0</v>
      </c>
      <c r="H3938" s="171" t="str">
        <f>IFERROR((Table5[[#This Row],[_202340]]-Table5[[#This Row],[_201940]])/Table5[[#This Row],[_201940]]*1,"")</f>
        <v/>
      </c>
    </row>
    <row r="3939" spans="1:8">
      <c r="A3939" s="132">
        <v>366340</v>
      </c>
      <c r="B3939" s="134" t="s">
        <v>1141</v>
      </c>
      <c r="C3939" s="134">
        <v>27</v>
      </c>
      <c r="D3939" s="134">
        <v>3</v>
      </c>
      <c r="E3939" s="134">
        <v>12</v>
      </c>
      <c r="F3939" s="134">
        <v>16</v>
      </c>
      <c r="G3939" s="134">
        <v>18</v>
      </c>
      <c r="H3939" s="171">
        <f>IFERROR((Table5[[#This Row],[_202340]]-Table5[[#This Row],[_201940]])/Table5[[#This Row],[_201940]]*1,"")</f>
        <v>-0.33333333333333331</v>
      </c>
    </row>
    <row r="3940" spans="1:8">
      <c r="A3940" s="132">
        <v>366340</v>
      </c>
      <c r="B3940" s="134" t="s">
        <v>1142</v>
      </c>
      <c r="C3940" s="134">
        <v>33</v>
      </c>
      <c r="D3940" s="134">
        <v>3</v>
      </c>
      <c r="E3940" s="134">
        <v>3</v>
      </c>
      <c r="F3940" s="134">
        <v>4</v>
      </c>
      <c r="G3940" s="134">
        <v>4</v>
      </c>
      <c r="H3940" s="171">
        <f>IFERROR((Table5[[#This Row],[_202340]]-Table5[[#This Row],[_201940]])/Table5[[#This Row],[_201940]]*1,"")</f>
        <v>-0.87878787878787878</v>
      </c>
    </row>
    <row r="3941" spans="1:8">
      <c r="A3941" s="132">
        <v>366340</v>
      </c>
      <c r="B3941" s="134" t="s">
        <v>1143</v>
      </c>
      <c r="C3941" s="134">
        <v>8</v>
      </c>
      <c r="D3941" s="134">
        <v>1</v>
      </c>
      <c r="E3941" s="134">
        <v>3</v>
      </c>
      <c r="F3941" s="134">
        <v>2</v>
      </c>
      <c r="G3941" s="134">
        <v>8</v>
      </c>
      <c r="H3941" s="171">
        <f>IFERROR((Table5[[#This Row],[_202340]]-Table5[[#This Row],[_201940]])/Table5[[#This Row],[_201940]]*1,"")</f>
        <v>0</v>
      </c>
    </row>
    <row r="3942" spans="1:8" ht="28.5">
      <c r="A3942" s="132">
        <v>366340</v>
      </c>
      <c r="B3942" s="134" t="s">
        <v>1166</v>
      </c>
      <c r="C3942" s="134">
        <v>19</v>
      </c>
      <c r="D3942" s="134">
        <v>2</v>
      </c>
      <c r="E3942" s="134">
        <v>12</v>
      </c>
      <c r="F3942" s="134">
        <v>15</v>
      </c>
      <c r="G3942" s="134">
        <v>17</v>
      </c>
      <c r="H3942" s="171">
        <f>IFERROR((Table5[[#This Row],[_202340]]-Table5[[#This Row],[_201940]])/Table5[[#This Row],[_201940]]*1,"")</f>
        <v>-0.10526315789473684</v>
      </c>
    </row>
    <row r="3943" spans="1:8" ht="28.5">
      <c r="A3943" s="132">
        <v>366340</v>
      </c>
      <c r="B3943" s="134" t="s">
        <v>1167</v>
      </c>
      <c r="C3943" s="134">
        <v>0</v>
      </c>
      <c r="D3943" s="134">
        <v>0</v>
      </c>
      <c r="E3943" s="134">
        <v>0</v>
      </c>
      <c r="F3943" s="134">
        <v>1</v>
      </c>
      <c r="G3943" s="134">
        <v>0</v>
      </c>
      <c r="H3943" s="171" t="str">
        <f>IFERROR((Table5[[#This Row],[_202340]]-Table5[[#This Row],[_201940]])/Table5[[#This Row],[_201940]]*1,"")</f>
        <v/>
      </c>
    </row>
    <row r="3944" spans="1:8">
      <c r="A3944" s="132">
        <v>366340</v>
      </c>
      <c r="B3944" s="134" t="s">
        <v>1146</v>
      </c>
      <c r="C3944" s="134">
        <v>27</v>
      </c>
      <c r="D3944" s="134">
        <v>3</v>
      </c>
      <c r="E3944" s="134">
        <v>15</v>
      </c>
      <c r="F3944" s="134">
        <v>18</v>
      </c>
      <c r="G3944" s="134">
        <v>25</v>
      </c>
      <c r="H3944" s="171">
        <f>IFERROR((Table5[[#This Row],[_202340]]-Table5[[#This Row],[_201940]])/Table5[[#This Row],[_201940]]*1,"")</f>
        <v>-7.407407407407407E-2</v>
      </c>
    </row>
    <row r="3945" spans="1:8" ht="28.5">
      <c r="A3945" s="132">
        <v>366340</v>
      </c>
      <c r="B3945" s="134" t="s">
        <v>1147</v>
      </c>
      <c r="C3945" s="134">
        <v>0</v>
      </c>
      <c r="D3945" s="134">
        <v>4</v>
      </c>
      <c r="E3945" s="134">
        <v>31</v>
      </c>
      <c r="F3945" s="134">
        <v>2</v>
      </c>
      <c r="G3945" s="134">
        <v>50</v>
      </c>
      <c r="H3945" s="171" t="str">
        <f>IFERROR((Table5[[#This Row],[_202340]]-Table5[[#This Row],[_201940]])/Table5[[#This Row],[_201940]]*1,"")</f>
        <v/>
      </c>
    </row>
    <row r="3946" spans="1:8" ht="28.5">
      <c r="A3946" s="132">
        <v>366340</v>
      </c>
      <c r="B3946" s="134" t="s">
        <v>1148</v>
      </c>
      <c r="C3946" s="134">
        <v>1</v>
      </c>
      <c r="D3946" s="134">
        <v>1</v>
      </c>
      <c r="E3946" s="134">
        <v>2</v>
      </c>
      <c r="F3946" s="134">
        <v>1</v>
      </c>
      <c r="G3946" s="134">
        <v>94</v>
      </c>
      <c r="H3946" s="171">
        <f>IFERROR((Table5[[#This Row],[_202340]]-Table5[[#This Row],[_201940]])/Table5[[#This Row],[_201940]]*1,"")</f>
        <v>93</v>
      </c>
    </row>
    <row r="3947" spans="1:8" ht="28.5">
      <c r="A3947" s="132">
        <v>366340</v>
      </c>
      <c r="B3947" s="134" t="s">
        <v>1149</v>
      </c>
      <c r="C3947" s="134">
        <v>53</v>
      </c>
      <c r="D3947" s="134">
        <v>112</v>
      </c>
      <c r="E3947" s="134">
        <v>316</v>
      </c>
      <c r="F3947" s="134">
        <v>368</v>
      </c>
      <c r="G3947" s="134">
        <v>266</v>
      </c>
      <c r="H3947" s="171">
        <f>IFERROR((Table5[[#This Row],[_202340]]-Table5[[#This Row],[_201940]])/Table5[[#This Row],[_201940]]*1,"")</f>
        <v>4.0188679245283021</v>
      </c>
    </row>
    <row r="3948" spans="1:8" ht="28.5">
      <c r="A3948" s="132">
        <v>366340</v>
      </c>
      <c r="B3948" s="134" t="s">
        <v>1150</v>
      </c>
      <c r="C3948" s="134">
        <v>54</v>
      </c>
      <c r="D3948" s="134">
        <v>117</v>
      </c>
      <c r="E3948" s="134">
        <v>349</v>
      </c>
      <c r="F3948" s="134">
        <v>371</v>
      </c>
      <c r="G3948" s="134">
        <v>410</v>
      </c>
      <c r="H3948" s="171">
        <f>IFERROR((Table5[[#This Row],[_202340]]-Table5[[#This Row],[_201940]])/Table5[[#This Row],[_201940]]*1,"")</f>
        <v>6.5925925925925926</v>
      </c>
    </row>
    <row r="3949" spans="1:8">
      <c r="A3949" s="132">
        <v>366340</v>
      </c>
      <c r="B3949" s="134" t="s">
        <v>1151</v>
      </c>
      <c r="C3949" s="134">
        <v>33</v>
      </c>
      <c r="D3949" s="134">
        <v>3</v>
      </c>
      <c r="E3949" s="134">
        <v>4</v>
      </c>
      <c r="F3949" s="134">
        <v>5</v>
      </c>
      <c r="G3949" s="134">
        <v>6</v>
      </c>
      <c r="H3949" s="171">
        <f>IFERROR((Table5[[#This Row],[_202340]]-Table5[[#This Row],[_201940]])/Table5[[#This Row],[_201940]]*1,"")</f>
        <v>-0.81818181818181823</v>
      </c>
    </row>
    <row r="3950" spans="1:8" ht="28.5">
      <c r="A3950" s="132">
        <v>366340</v>
      </c>
      <c r="B3950" s="134" t="s">
        <v>1152</v>
      </c>
      <c r="C3950" s="134">
        <v>1</v>
      </c>
      <c r="D3950" s="134">
        <v>4</v>
      </c>
      <c r="E3950" s="134">
        <v>9</v>
      </c>
      <c r="F3950" s="134">
        <v>1</v>
      </c>
      <c r="G3950" s="134">
        <v>33</v>
      </c>
      <c r="H3950" s="171">
        <f>IFERROR((Table5[[#This Row],[_202340]]-Table5[[#This Row],[_201940]])/Table5[[#This Row],[_201940]]*1,"")</f>
        <v>32</v>
      </c>
    </row>
    <row r="3951" spans="1:8" ht="28.5">
      <c r="A3951" s="132">
        <v>366340</v>
      </c>
      <c r="B3951" s="134" t="s">
        <v>1153</v>
      </c>
      <c r="C3951" s="134">
        <v>0</v>
      </c>
      <c r="D3951" s="134">
        <v>3</v>
      </c>
      <c r="E3951" s="134">
        <v>9</v>
      </c>
      <c r="F3951" s="134">
        <v>1</v>
      </c>
      <c r="G3951" s="134">
        <v>11</v>
      </c>
      <c r="H3951" s="171" t="str">
        <f>IFERROR((Table5[[#This Row],[_202340]]-Table5[[#This Row],[_201940]])/Table5[[#This Row],[_201940]]*1,"")</f>
        <v/>
      </c>
    </row>
    <row r="3952" spans="1:8" ht="28.5">
      <c r="A3952" s="132">
        <v>366340</v>
      </c>
      <c r="B3952" s="134" t="s">
        <v>1154</v>
      </c>
      <c r="C3952" s="134">
        <v>1</v>
      </c>
      <c r="D3952" s="134">
        <v>1</v>
      </c>
      <c r="E3952" s="134">
        <v>1</v>
      </c>
      <c r="F3952" s="134">
        <v>0</v>
      </c>
      <c r="G3952" s="134">
        <v>22</v>
      </c>
      <c r="H3952" s="171">
        <f>IFERROR((Table5[[#This Row],[_202340]]-Table5[[#This Row],[_201940]])/Table5[[#This Row],[_201940]]*1,"")</f>
        <v>21</v>
      </c>
    </row>
    <row r="3953" spans="1:8" ht="28.5">
      <c r="A3953" s="132">
        <v>366340</v>
      </c>
      <c r="B3953" s="134" t="s">
        <v>1155</v>
      </c>
      <c r="C3953" s="134">
        <v>65</v>
      </c>
      <c r="D3953" s="134">
        <v>93</v>
      </c>
      <c r="E3953" s="134">
        <v>87</v>
      </c>
      <c r="F3953" s="134">
        <v>95</v>
      </c>
      <c r="G3953" s="134">
        <v>61</v>
      </c>
      <c r="H3953" s="171">
        <f>IFERROR((Table5[[#This Row],[_202340]]-Table5[[#This Row],[_201940]])/Table5[[#This Row],[_201940]]*1,"")</f>
        <v>-6.1538461538461542E-2</v>
      </c>
    </row>
    <row r="3954" spans="1:8">
      <c r="A3954" s="132">
        <v>380359</v>
      </c>
      <c r="B3954" s="134" t="s">
        <v>1179</v>
      </c>
      <c r="C3954" s="134">
        <v>36</v>
      </c>
      <c r="D3954" s="134">
        <v>32</v>
      </c>
      <c r="E3954" s="134">
        <v>24</v>
      </c>
      <c r="F3954" s="134">
        <v>24</v>
      </c>
      <c r="G3954" s="134">
        <v>30</v>
      </c>
      <c r="H3954" s="171">
        <f>IFERROR((Table5[[#This Row],[_202340]]-Table5[[#This Row],[_201940]])/Table5[[#This Row],[_201940]]*1,"")</f>
        <v>-0.16666666666666666</v>
      </c>
    </row>
    <row r="3955" spans="1:8">
      <c r="A3955" s="132">
        <v>380359</v>
      </c>
      <c r="B3955" s="134" t="s">
        <v>1131</v>
      </c>
      <c r="C3955" s="134">
        <v>0</v>
      </c>
      <c r="D3955" s="134">
        <v>0</v>
      </c>
      <c r="E3955" s="134">
        <v>0</v>
      </c>
      <c r="F3955" s="134">
        <v>0</v>
      </c>
      <c r="G3955" s="134">
        <v>0</v>
      </c>
      <c r="H3955" s="171" t="str">
        <f>IFERROR((Table5[[#This Row],[_202340]]-Table5[[#This Row],[_201940]])/Table5[[#This Row],[_201940]]*1,"")</f>
        <v/>
      </c>
    </row>
    <row r="3956" spans="1:8">
      <c r="A3956" s="132">
        <v>380359</v>
      </c>
      <c r="B3956" s="134" t="s">
        <v>1132</v>
      </c>
      <c r="C3956" s="134">
        <v>36</v>
      </c>
      <c r="D3956" s="134">
        <v>32</v>
      </c>
      <c r="E3956" s="134">
        <v>24</v>
      </c>
      <c r="F3956" s="134">
        <v>24</v>
      </c>
      <c r="G3956" s="134">
        <v>30</v>
      </c>
      <c r="H3956" s="171">
        <f>IFERROR((Table5[[#This Row],[_202340]]-Table5[[#This Row],[_201940]])/Table5[[#This Row],[_201940]]*1,"")</f>
        <v>-0.16666666666666666</v>
      </c>
    </row>
    <row r="3957" spans="1:8">
      <c r="A3957" s="132">
        <v>380359</v>
      </c>
      <c r="B3957" s="134" t="s">
        <v>1133</v>
      </c>
      <c r="C3957" s="134">
        <v>1</v>
      </c>
      <c r="D3957" s="134">
        <v>4</v>
      </c>
      <c r="E3957" s="134">
        <v>1</v>
      </c>
      <c r="F3957" s="134">
        <v>1</v>
      </c>
      <c r="G3957" s="134">
        <v>0</v>
      </c>
      <c r="H3957" s="171">
        <f>IFERROR((Table5[[#This Row],[_202340]]-Table5[[#This Row],[_201940]])/Table5[[#This Row],[_201940]]*1,"")</f>
        <v>-1</v>
      </c>
    </row>
    <row r="3958" spans="1:8" ht="28.5">
      <c r="A3958" s="132">
        <v>380359</v>
      </c>
      <c r="B3958" s="134" t="s">
        <v>1162</v>
      </c>
      <c r="C3958" s="134">
        <v>5</v>
      </c>
      <c r="D3958" s="134">
        <v>4</v>
      </c>
      <c r="E3958" s="134">
        <v>4</v>
      </c>
      <c r="F3958" s="134">
        <v>1</v>
      </c>
      <c r="G3958" s="134">
        <v>2</v>
      </c>
      <c r="H3958" s="171">
        <f>IFERROR((Table5[[#This Row],[_202340]]-Table5[[#This Row],[_201940]])/Table5[[#This Row],[_201940]]*1,"")</f>
        <v>-0.6</v>
      </c>
    </row>
    <row r="3959" spans="1:8" ht="28.5">
      <c r="A3959" s="132">
        <v>380359</v>
      </c>
      <c r="B3959" s="134" t="s">
        <v>1163</v>
      </c>
      <c r="C3959" s="134">
        <v>0</v>
      </c>
      <c r="D3959" s="134">
        <v>0</v>
      </c>
      <c r="E3959" s="134">
        <v>0</v>
      </c>
      <c r="F3959" s="134">
        <v>0</v>
      </c>
      <c r="G3959" s="134">
        <v>0</v>
      </c>
      <c r="H3959" s="171" t="str">
        <f>IFERROR((Table5[[#This Row],[_202340]]-Table5[[#This Row],[_201940]])/Table5[[#This Row],[_201940]]*1,"")</f>
        <v/>
      </c>
    </row>
    <row r="3960" spans="1:8">
      <c r="A3960" s="132">
        <v>380359</v>
      </c>
      <c r="B3960" s="134" t="s">
        <v>1136</v>
      </c>
      <c r="C3960" s="134">
        <v>6</v>
      </c>
      <c r="D3960" s="134">
        <v>8</v>
      </c>
      <c r="E3960" s="134">
        <v>5</v>
      </c>
      <c r="F3960" s="134">
        <v>2</v>
      </c>
      <c r="G3960" s="134">
        <v>2</v>
      </c>
      <c r="H3960" s="171">
        <f>IFERROR((Table5[[#This Row],[_202340]]-Table5[[#This Row],[_201940]])/Table5[[#This Row],[_201940]]*1,"")</f>
        <v>-0.66666666666666663</v>
      </c>
    </row>
    <row r="3961" spans="1:8">
      <c r="A3961" s="132">
        <v>380359</v>
      </c>
      <c r="B3961" s="134" t="s">
        <v>1137</v>
      </c>
      <c r="C3961" s="134">
        <v>17</v>
      </c>
      <c r="D3961" s="134">
        <v>25</v>
      </c>
      <c r="E3961" s="134">
        <v>21</v>
      </c>
      <c r="F3961" s="134">
        <v>8</v>
      </c>
      <c r="G3961" s="134">
        <v>7</v>
      </c>
      <c r="H3961" s="171">
        <f>IFERROR((Table5[[#This Row],[_202340]]-Table5[[#This Row],[_201940]])/Table5[[#This Row],[_201940]]*1,"")</f>
        <v>-0.58823529411764708</v>
      </c>
    </row>
    <row r="3962" spans="1:8">
      <c r="A3962" s="132">
        <v>380359</v>
      </c>
      <c r="B3962" s="134" t="s">
        <v>1138</v>
      </c>
      <c r="C3962" s="134">
        <v>1</v>
      </c>
      <c r="D3962" s="134">
        <v>4</v>
      </c>
      <c r="E3962" s="134">
        <v>1</v>
      </c>
      <c r="F3962" s="134">
        <v>1</v>
      </c>
      <c r="G3962" s="134">
        <v>0</v>
      </c>
      <c r="H3962" s="171">
        <f>IFERROR((Table5[[#This Row],[_202340]]-Table5[[#This Row],[_201940]])/Table5[[#This Row],[_201940]]*1,"")</f>
        <v>-1</v>
      </c>
    </row>
    <row r="3963" spans="1:8" ht="28.5">
      <c r="A3963" s="132">
        <v>380359</v>
      </c>
      <c r="B3963" s="134" t="s">
        <v>1164</v>
      </c>
      <c r="C3963" s="134">
        <v>6</v>
      </c>
      <c r="D3963" s="134">
        <v>5</v>
      </c>
      <c r="E3963" s="134">
        <v>4</v>
      </c>
      <c r="F3963" s="134">
        <v>3</v>
      </c>
      <c r="G3963" s="134">
        <v>2</v>
      </c>
      <c r="H3963" s="171">
        <f>IFERROR((Table5[[#This Row],[_202340]]-Table5[[#This Row],[_201940]])/Table5[[#This Row],[_201940]]*1,"")</f>
        <v>-0.66666666666666663</v>
      </c>
    </row>
    <row r="3964" spans="1:8" ht="28.5">
      <c r="A3964" s="132">
        <v>380359</v>
      </c>
      <c r="B3964" s="134" t="s">
        <v>1165</v>
      </c>
      <c r="C3964" s="134">
        <v>0</v>
      </c>
      <c r="D3964" s="134">
        <v>0</v>
      </c>
      <c r="E3964" s="134">
        <v>0</v>
      </c>
      <c r="F3964" s="134">
        <v>0</v>
      </c>
      <c r="G3964" s="134">
        <v>0</v>
      </c>
      <c r="H3964" s="171" t="str">
        <f>IFERROR((Table5[[#This Row],[_202340]]-Table5[[#This Row],[_201940]])/Table5[[#This Row],[_201940]]*1,"")</f>
        <v/>
      </c>
    </row>
    <row r="3965" spans="1:8">
      <c r="A3965" s="132">
        <v>380359</v>
      </c>
      <c r="B3965" s="134" t="s">
        <v>1141</v>
      </c>
      <c r="C3965" s="134">
        <v>7</v>
      </c>
      <c r="D3965" s="134">
        <v>9</v>
      </c>
      <c r="E3965" s="134">
        <v>5</v>
      </c>
      <c r="F3965" s="134">
        <v>4</v>
      </c>
      <c r="G3965" s="134">
        <v>2</v>
      </c>
      <c r="H3965" s="171">
        <f>IFERROR((Table5[[#This Row],[_202340]]-Table5[[#This Row],[_201940]])/Table5[[#This Row],[_201940]]*1,"")</f>
        <v>-0.7142857142857143</v>
      </c>
    </row>
    <row r="3966" spans="1:8">
      <c r="A3966" s="132">
        <v>380359</v>
      </c>
      <c r="B3966" s="134" t="s">
        <v>1142</v>
      </c>
      <c r="C3966" s="134">
        <v>19</v>
      </c>
      <c r="D3966" s="134">
        <v>28</v>
      </c>
      <c r="E3966" s="134">
        <v>21</v>
      </c>
      <c r="F3966" s="134">
        <v>17</v>
      </c>
      <c r="G3966" s="134">
        <v>7</v>
      </c>
      <c r="H3966" s="171">
        <f>IFERROR((Table5[[#This Row],[_202340]]-Table5[[#This Row],[_201940]])/Table5[[#This Row],[_201940]]*1,"")</f>
        <v>-0.63157894736842102</v>
      </c>
    </row>
    <row r="3967" spans="1:8">
      <c r="A3967" s="132">
        <v>380359</v>
      </c>
      <c r="B3967" s="134" t="s">
        <v>1143</v>
      </c>
      <c r="C3967" s="134">
        <v>1</v>
      </c>
      <c r="D3967" s="134">
        <v>4</v>
      </c>
      <c r="E3967" s="134">
        <v>1</v>
      </c>
      <c r="F3967" s="134">
        <v>1</v>
      </c>
      <c r="G3967" s="134">
        <v>0</v>
      </c>
      <c r="H3967" s="171">
        <f>IFERROR((Table5[[#This Row],[_202340]]-Table5[[#This Row],[_201940]])/Table5[[#This Row],[_201940]]*1,"")</f>
        <v>-1</v>
      </c>
    </row>
    <row r="3968" spans="1:8" ht="28.5">
      <c r="A3968" s="132">
        <v>380359</v>
      </c>
      <c r="B3968" s="134" t="s">
        <v>1166</v>
      </c>
      <c r="C3968" s="134">
        <v>8</v>
      </c>
      <c r="D3968" s="134">
        <v>7</v>
      </c>
      <c r="E3968" s="134">
        <v>4</v>
      </c>
      <c r="F3968" s="134">
        <v>3</v>
      </c>
      <c r="G3968" s="134">
        <v>2</v>
      </c>
      <c r="H3968" s="171">
        <f>IFERROR((Table5[[#This Row],[_202340]]-Table5[[#This Row],[_201940]])/Table5[[#This Row],[_201940]]*1,"")</f>
        <v>-0.75</v>
      </c>
    </row>
    <row r="3969" spans="1:8" ht="28.5">
      <c r="A3969" s="132">
        <v>380359</v>
      </c>
      <c r="B3969" s="134" t="s">
        <v>1167</v>
      </c>
      <c r="C3969" s="134">
        <v>0</v>
      </c>
      <c r="D3969" s="134">
        <v>0</v>
      </c>
      <c r="E3969" s="134">
        <v>0</v>
      </c>
      <c r="F3969" s="134">
        <v>1</v>
      </c>
      <c r="G3969" s="134">
        <v>0</v>
      </c>
      <c r="H3969" s="171" t="str">
        <f>IFERROR((Table5[[#This Row],[_202340]]-Table5[[#This Row],[_201940]])/Table5[[#This Row],[_201940]]*1,"")</f>
        <v/>
      </c>
    </row>
    <row r="3970" spans="1:8">
      <c r="A3970" s="132">
        <v>380359</v>
      </c>
      <c r="B3970" s="134" t="s">
        <v>1146</v>
      </c>
      <c r="C3970" s="134">
        <v>9</v>
      </c>
      <c r="D3970" s="134">
        <v>11</v>
      </c>
      <c r="E3970" s="134">
        <v>5</v>
      </c>
      <c r="F3970" s="134">
        <v>5</v>
      </c>
      <c r="G3970" s="134">
        <v>2</v>
      </c>
      <c r="H3970" s="171">
        <f>IFERROR((Table5[[#This Row],[_202340]]-Table5[[#This Row],[_201940]])/Table5[[#This Row],[_201940]]*1,"")</f>
        <v>-0.77777777777777779</v>
      </c>
    </row>
    <row r="3971" spans="1:8" ht="28.5">
      <c r="A3971" s="132">
        <v>380359</v>
      </c>
      <c r="B3971" s="134" t="s">
        <v>1147</v>
      </c>
      <c r="C3971" s="134">
        <v>1</v>
      </c>
      <c r="D3971" s="134">
        <v>0</v>
      </c>
      <c r="E3971" s="134">
        <v>0</v>
      </c>
      <c r="F3971" s="134">
        <v>1</v>
      </c>
      <c r="G3971" s="134">
        <v>2</v>
      </c>
      <c r="H3971" s="171">
        <f>IFERROR((Table5[[#This Row],[_202340]]-Table5[[#This Row],[_201940]])/Table5[[#This Row],[_201940]]*1,"")</f>
        <v>1</v>
      </c>
    </row>
    <row r="3972" spans="1:8" ht="28.5">
      <c r="A3972" s="132">
        <v>380359</v>
      </c>
      <c r="B3972" s="134" t="s">
        <v>1148</v>
      </c>
      <c r="C3972" s="134">
        <v>19</v>
      </c>
      <c r="D3972" s="134">
        <v>1</v>
      </c>
      <c r="E3972" s="134">
        <v>2</v>
      </c>
      <c r="F3972" s="134">
        <v>12</v>
      </c>
      <c r="G3972" s="134">
        <v>11</v>
      </c>
      <c r="H3972" s="171">
        <f>IFERROR((Table5[[#This Row],[_202340]]-Table5[[#This Row],[_201940]])/Table5[[#This Row],[_201940]]*1,"")</f>
        <v>-0.42105263157894735</v>
      </c>
    </row>
    <row r="3973" spans="1:8" ht="28.5">
      <c r="A3973" s="132">
        <v>380359</v>
      </c>
      <c r="B3973" s="134" t="s">
        <v>1149</v>
      </c>
      <c r="C3973" s="134">
        <v>7</v>
      </c>
      <c r="D3973" s="134">
        <v>20</v>
      </c>
      <c r="E3973" s="134">
        <v>17</v>
      </c>
      <c r="F3973" s="134">
        <v>6</v>
      </c>
      <c r="G3973" s="134">
        <v>15</v>
      </c>
      <c r="H3973" s="171">
        <f>IFERROR((Table5[[#This Row],[_202340]]-Table5[[#This Row],[_201940]])/Table5[[#This Row],[_201940]]*1,"")</f>
        <v>1.1428571428571428</v>
      </c>
    </row>
    <row r="3974" spans="1:8" ht="28.5">
      <c r="A3974" s="132">
        <v>380359</v>
      </c>
      <c r="B3974" s="134" t="s">
        <v>1150</v>
      </c>
      <c r="C3974" s="134">
        <v>27</v>
      </c>
      <c r="D3974" s="134">
        <v>21</v>
      </c>
      <c r="E3974" s="134">
        <v>19</v>
      </c>
      <c r="F3974" s="134">
        <v>19</v>
      </c>
      <c r="G3974" s="134">
        <v>28</v>
      </c>
      <c r="H3974" s="171">
        <f>IFERROR((Table5[[#This Row],[_202340]]-Table5[[#This Row],[_201940]])/Table5[[#This Row],[_201940]]*1,"")</f>
        <v>3.7037037037037035E-2</v>
      </c>
    </row>
    <row r="3975" spans="1:8">
      <c r="A3975" s="132">
        <v>380359</v>
      </c>
      <c r="B3975" s="134" t="s">
        <v>1151</v>
      </c>
      <c r="C3975" s="134">
        <v>25</v>
      </c>
      <c r="D3975" s="134">
        <v>34</v>
      </c>
      <c r="E3975" s="134">
        <v>21</v>
      </c>
      <c r="F3975" s="134">
        <v>21</v>
      </c>
      <c r="G3975" s="134">
        <v>7</v>
      </c>
      <c r="H3975" s="171">
        <f>IFERROR((Table5[[#This Row],[_202340]]-Table5[[#This Row],[_201940]])/Table5[[#This Row],[_201940]]*1,"")</f>
        <v>-0.72</v>
      </c>
    </row>
    <row r="3976" spans="1:8" ht="28.5">
      <c r="A3976" s="132">
        <v>380359</v>
      </c>
      <c r="B3976" s="134" t="s">
        <v>1152</v>
      </c>
      <c r="C3976" s="134">
        <v>56</v>
      </c>
      <c r="D3976" s="134">
        <v>3</v>
      </c>
      <c r="E3976" s="134">
        <v>8</v>
      </c>
      <c r="F3976" s="134">
        <v>54</v>
      </c>
      <c r="G3976" s="134">
        <v>43</v>
      </c>
      <c r="H3976" s="171">
        <f>IFERROR((Table5[[#This Row],[_202340]]-Table5[[#This Row],[_201940]])/Table5[[#This Row],[_201940]]*1,"")</f>
        <v>-0.23214285714285715</v>
      </c>
    </row>
    <row r="3977" spans="1:8" ht="28.5">
      <c r="A3977" s="132">
        <v>380359</v>
      </c>
      <c r="B3977" s="134" t="s">
        <v>1153</v>
      </c>
      <c r="C3977" s="134">
        <v>3</v>
      </c>
      <c r="D3977" s="134">
        <v>0</v>
      </c>
      <c r="E3977" s="134">
        <v>0</v>
      </c>
      <c r="F3977" s="134">
        <v>4</v>
      </c>
      <c r="G3977" s="134">
        <v>7</v>
      </c>
      <c r="H3977" s="171">
        <f>IFERROR((Table5[[#This Row],[_202340]]-Table5[[#This Row],[_201940]])/Table5[[#This Row],[_201940]]*1,"")</f>
        <v>1.3333333333333333</v>
      </c>
    </row>
    <row r="3978" spans="1:8" ht="28.5">
      <c r="A3978" s="132">
        <v>380359</v>
      </c>
      <c r="B3978" s="134" t="s">
        <v>1154</v>
      </c>
      <c r="C3978" s="134">
        <v>53</v>
      </c>
      <c r="D3978" s="134">
        <v>3</v>
      </c>
      <c r="E3978" s="134">
        <v>8</v>
      </c>
      <c r="F3978" s="134">
        <v>50</v>
      </c>
      <c r="G3978" s="134">
        <v>37</v>
      </c>
      <c r="H3978" s="171">
        <f>IFERROR((Table5[[#This Row],[_202340]]-Table5[[#This Row],[_201940]])/Table5[[#This Row],[_201940]]*1,"")</f>
        <v>-0.30188679245283018</v>
      </c>
    </row>
    <row r="3979" spans="1:8" ht="28.5">
      <c r="A3979" s="132">
        <v>380359</v>
      </c>
      <c r="B3979" s="134" t="s">
        <v>1155</v>
      </c>
      <c r="C3979" s="134">
        <v>19</v>
      </c>
      <c r="D3979" s="134">
        <v>63</v>
      </c>
      <c r="E3979" s="134">
        <v>71</v>
      </c>
      <c r="F3979" s="134">
        <v>25</v>
      </c>
      <c r="G3979" s="134">
        <v>50</v>
      </c>
      <c r="H3979" s="171">
        <f>IFERROR((Table5[[#This Row],[_202340]]-Table5[[#This Row],[_201940]])/Table5[[#This Row],[_201940]]*1,"")</f>
        <v>1.631578947368421</v>
      </c>
    </row>
    <row r="3980" spans="1:8">
      <c r="A3980" s="132">
        <v>383190</v>
      </c>
      <c r="B3980" s="134" t="s">
        <v>1179</v>
      </c>
      <c r="C3980" s="134">
        <v>195</v>
      </c>
      <c r="D3980" s="134">
        <v>158</v>
      </c>
      <c r="E3980" s="134">
        <v>149</v>
      </c>
      <c r="F3980" s="134">
        <v>179</v>
      </c>
      <c r="G3980" s="134">
        <v>157</v>
      </c>
      <c r="H3980" s="171">
        <f>IFERROR((Table5[[#This Row],[_202340]]-Table5[[#This Row],[_201940]])/Table5[[#This Row],[_201940]]*1,"")</f>
        <v>-0.19487179487179487</v>
      </c>
    </row>
    <row r="3981" spans="1:8">
      <c r="A3981" s="132">
        <v>383190</v>
      </c>
      <c r="B3981" s="134" t="s">
        <v>1131</v>
      </c>
      <c r="C3981" s="134">
        <v>0</v>
      </c>
      <c r="D3981" s="134">
        <v>0</v>
      </c>
      <c r="E3981" s="134">
        <v>1</v>
      </c>
      <c r="F3981" s="134">
        <v>0</v>
      </c>
      <c r="G3981" s="134">
        <v>0</v>
      </c>
      <c r="H3981" s="171" t="str">
        <f>IFERROR((Table5[[#This Row],[_202340]]-Table5[[#This Row],[_201940]])/Table5[[#This Row],[_201940]]*1,"")</f>
        <v/>
      </c>
    </row>
    <row r="3982" spans="1:8">
      <c r="A3982" s="132">
        <v>383190</v>
      </c>
      <c r="B3982" s="134" t="s">
        <v>1132</v>
      </c>
      <c r="C3982" s="134">
        <v>195</v>
      </c>
      <c r="D3982" s="134">
        <v>158</v>
      </c>
      <c r="E3982" s="134">
        <v>148</v>
      </c>
      <c r="F3982" s="134">
        <v>179</v>
      </c>
      <c r="G3982" s="134">
        <v>157</v>
      </c>
      <c r="H3982" s="171">
        <f>IFERROR((Table5[[#This Row],[_202340]]-Table5[[#This Row],[_201940]])/Table5[[#This Row],[_201940]]*1,"")</f>
        <v>-0.19487179487179487</v>
      </c>
    </row>
    <row r="3983" spans="1:8">
      <c r="A3983" s="132">
        <v>383190</v>
      </c>
      <c r="B3983" s="134" t="s">
        <v>1133</v>
      </c>
      <c r="C3983" s="134">
        <v>3</v>
      </c>
      <c r="D3983" s="134">
        <v>3</v>
      </c>
      <c r="E3983" s="134">
        <v>2</v>
      </c>
      <c r="F3983" s="134">
        <v>0</v>
      </c>
      <c r="G3983" s="134">
        <v>5</v>
      </c>
      <c r="H3983" s="171">
        <f>IFERROR((Table5[[#This Row],[_202340]]-Table5[[#This Row],[_201940]])/Table5[[#This Row],[_201940]]*1,"")</f>
        <v>0.66666666666666663</v>
      </c>
    </row>
    <row r="3984" spans="1:8" ht="28.5">
      <c r="A3984" s="132">
        <v>383190</v>
      </c>
      <c r="B3984" s="134" t="s">
        <v>1162</v>
      </c>
      <c r="C3984" s="134">
        <v>41</v>
      </c>
      <c r="D3984" s="134">
        <v>41</v>
      </c>
      <c r="E3984" s="134">
        <v>45</v>
      </c>
      <c r="F3984" s="134">
        <v>42</v>
      </c>
      <c r="G3984" s="134">
        <v>28</v>
      </c>
      <c r="H3984" s="171">
        <f>IFERROR((Table5[[#This Row],[_202340]]-Table5[[#This Row],[_201940]])/Table5[[#This Row],[_201940]]*1,"")</f>
        <v>-0.31707317073170732</v>
      </c>
    </row>
    <row r="3985" spans="1:8" ht="28.5">
      <c r="A3985" s="132">
        <v>383190</v>
      </c>
      <c r="B3985" s="134" t="s">
        <v>1163</v>
      </c>
      <c r="C3985" s="134" t="s">
        <v>129</v>
      </c>
      <c r="D3985" s="134" t="s">
        <v>129</v>
      </c>
      <c r="E3985" s="134" t="s">
        <v>129</v>
      </c>
      <c r="F3985" s="134" t="s">
        <v>129</v>
      </c>
      <c r="G3985" s="134" t="s">
        <v>129</v>
      </c>
      <c r="H3985" s="171" t="str">
        <f>IFERROR((Table5[[#This Row],[_202340]]-Table5[[#This Row],[_201940]])/Table5[[#This Row],[_201940]]*1,"")</f>
        <v/>
      </c>
    </row>
    <row r="3986" spans="1:8">
      <c r="A3986" s="132">
        <v>383190</v>
      </c>
      <c r="B3986" s="134" t="s">
        <v>1136</v>
      </c>
      <c r="C3986" s="134">
        <v>44</v>
      </c>
      <c r="D3986" s="134">
        <v>44</v>
      </c>
      <c r="E3986" s="134">
        <v>47</v>
      </c>
      <c r="F3986" s="134">
        <v>42</v>
      </c>
      <c r="G3986" s="134">
        <v>33</v>
      </c>
      <c r="H3986" s="171">
        <f>IFERROR((Table5[[#This Row],[_202340]]-Table5[[#This Row],[_201940]])/Table5[[#This Row],[_201940]]*1,"")</f>
        <v>-0.25</v>
      </c>
    </row>
    <row r="3987" spans="1:8">
      <c r="A3987" s="132">
        <v>383190</v>
      </c>
      <c r="B3987" s="134" t="s">
        <v>1137</v>
      </c>
      <c r="C3987" s="134">
        <v>23</v>
      </c>
      <c r="D3987" s="134">
        <v>28</v>
      </c>
      <c r="E3987" s="134">
        <v>32</v>
      </c>
      <c r="F3987" s="134">
        <v>23</v>
      </c>
      <c r="G3987" s="134">
        <v>21</v>
      </c>
      <c r="H3987" s="171">
        <f>IFERROR((Table5[[#This Row],[_202340]]-Table5[[#This Row],[_201940]])/Table5[[#This Row],[_201940]]*1,"")</f>
        <v>-8.6956521739130432E-2</v>
      </c>
    </row>
    <row r="3988" spans="1:8">
      <c r="A3988" s="132">
        <v>383190</v>
      </c>
      <c r="B3988" s="134" t="s">
        <v>1138</v>
      </c>
      <c r="C3988" s="134">
        <v>3</v>
      </c>
      <c r="D3988" s="134">
        <v>3</v>
      </c>
      <c r="E3988" s="134">
        <v>1</v>
      </c>
      <c r="F3988" s="134">
        <v>0</v>
      </c>
      <c r="G3988" s="134">
        <v>2</v>
      </c>
      <c r="H3988" s="171">
        <f>IFERROR((Table5[[#This Row],[_202340]]-Table5[[#This Row],[_201940]])/Table5[[#This Row],[_201940]]*1,"")</f>
        <v>-0.33333333333333331</v>
      </c>
    </row>
    <row r="3989" spans="1:8" ht="28.5">
      <c r="A3989" s="132">
        <v>383190</v>
      </c>
      <c r="B3989" s="134" t="s">
        <v>1164</v>
      </c>
      <c r="C3989" s="134">
        <v>48</v>
      </c>
      <c r="D3989" s="134">
        <v>49</v>
      </c>
      <c r="E3989" s="134">
        <v>53</v>
      </c>
      <c r="F3989" s="134">
        <v>49</v>
      </c>
      <c r="G3989" s="134">
        <v>36</v>
      </c>
      <c r="H3989" s="171">
        <f>IFERROR((Table5[[#This Row],[_202340]]-Table5[[#This Row],[_201940]])/Table5[[#This Row],[_201940]]*1,"")</f>
        <v>-0.25</v>
      </c>
    </row>
    <row r="3990" spans="1:8" ht="28.5">
      <c r="A3990" s="132">
        <v>383190</v>
      </c>
      <c r="B3990" s="134" t="s">
        <v>1165</v>
      </c>
      <c r="C3990" s="134" t="s">
        <v>129</v>
      </c>
      <c r="D3990" s="134" t="s">
        <v>129</v>
      </c>
      <c r="E3990" s="134" t="s">
        <v>129</v>
      </c>
      <c r="F3990" s="134" t="s">
        <v>129</v>
      </c>
      <c r="G3990" s="134" t="s">
        <v>129</v>
      </c>
      <c r="H3990" s="171" t="str">
        <f>IFERROR((Table5[[#This Row],[_202340]]-Table5[[#This Row],[_201940]])/Table5[[#This Row],[_201940]]*1,"")</f>
        <v/>
      </c>
    </row>
    <row r="3991" spans="1:8">
      <c r="A3991" s="132">
        <v>383190</v>
      </c>
      <c r="B3991" s="134" t="s">
        <v>1141</v>
      </c>
      <c r="C3991" s="134">
        <v>51</v>
      </c>
      <c r="D3991" s="134">
        <v>52</v>
      </c>
      <c r="E3991" s="134">
        <v>54</v>
      </c>
      <c r="F3991" s="134">
        <v>49</v>
      </c>
      <c r="G3991" s="134">
        <v>38</v>
      </c>
      <c r="H3991" s="171">
        <f>IFERROR((Table5[[#This Row],[_202340]]-Table5[[#This Row],[_201940]])/Table5[[#This Row],[_201940]]*1,"")</f>
        <v>-0.25490196078431371</v>
      </c>
    </row>
    <row r="3992" spans="1:8">
      <c r="A3992" s="132">
        <v>383190</v>
      </c>
      <c r="B3992" s="134" t="s">
        <v>1142</v>
      </c>
      <c r="C3992" s="134">
        <v>26</v>
      </c>
      <c r="D3992" s="134">
        <v>33</v>
      </c>
      <c r="E3992" s="134">
        <v>36</v>
      </c>
      <c r="F3992" s="134">
        <v>27</v>
      </c>
      <c r="G3992" s="134">
        <v>24</v>
      </c>
      <c r="H3992" s="171">
        <f>IFERROR((Table5[[#This Row],[_202340]]-Table5[[#This Row],[_201940]])/Table5[[#This Row],[_201940]]*1,"")</f>
        <v>-7.6923076923076927E-2</v>
      </c>
    </row>
    <row r="3993" spans="1:8">
      <c r="A3993" s="132">
        <v>383190</v>
      </c>
      <c r="B3993" s="134" t="s">
        <v>1143</v>
      </c>
      <c r="C3993" s="134">
        <v>3</v>
      </c>
      <c r="D3993" s="134">
        <v>3</v>
      </c>
      <c r="E3993" s="134">
        <v>1</v>
      </c>
      <c r="F3993" s="134">
        <v>0</v>
      </c>
      <c r="G3993" s="134">
        <v>2</v>
      </c>
      <c r="H3993" s="171">
        <f>IFERROR((Table5[[#This Row],[_202340]]-Table5[[#This Row],[_201940]])/Table5[[#This Row],[_201940]]*1,"")</f>
        <v>-0.33333333333333331</v>
      </c>
    </row>
    <row r="3994" spans="1:8" ht="28.5">
      <c r="A3994" s="132">
        <v>383190</v>
      </c>
      <c r="B3994" s="134" t="s">
        <v>1166</v>
      </c>
      <c r="C3994" s="134">
        <v>51</v>
      </c>
      <c r="D3994" s="134">
        <v>50</v>
      </c>
      <c r="E3994" s="134">
        <v>53</v>
      </c>
      <c r="F3994" s="134">
        <v>52</v>
      </c>
      <c r="G3994" s="134">
        <v>40</v>
      </c>
      <c r="H3994" s="171">
        <f>IFERROR((Table5[[#This Row],[_202340]]-Table5[[#This Row],[_201940]])/Table5[[#This Row],[_201940]]*1,"")</f>
        <v>-0.21568627450980393</v>
      </c>
    </row>
    <row r="3995" spans="1:8" ht="28.5">
      <c r="A3995" s="132">
        <v>383190</v>
      </c>
      <c r="B3995" s="134" t="s">
        <v>1167</v>
      </c>
      <c r="C3995" s="134" t="s">
        <v>129</v>
      </c>
      <c r="D3995" s="134" t="s">
        <v>129</v>
      </c>
      <c r="E3995" s="134" t="s">
        <v>129</v>
      </c>
      <c r="F3995" s="134" t="s">
        <v>129</v>
      </c>
      <c r="G3995" s="134" t="s">
        <v>129</v>
      </c>
      <c r="H3995" s="171" t="str">
        <f>IFERROR((Table5[[#This Row],[_202340]]-Table5[[#This Row],[_201940]])/Table5[[#This Row],[_201940]]*1,"")</f>
        <v/>
      </c>
    </row>
    <row r="3996" spans="1:8">
      <c r="A3996" s="132">
        <v>383190</v>
      </c>
      <c r="B3996" s="134" t="s">
        <v>1146</v>
      </c>
      <c r="C3996" s="134">
        <v>54</v>
      </c>
      <c r="D3996" s="134">
        <v>53</v>
      </c>
      <c r="E3996" s="134">
        <v>54</v>
      </c>
      <c r="F3996" s="134">
        <v>52</v>
      </c>
      <c r="G3996" s="134">
        <v>42</v>
      </c>
      <c r="H3996" s="171">
        <f>IFERROR((Table5[[#This Row],[_202340]]-Table5[[#This Row],[_201940]])/Table5[[#This Row],[_201940]]*1,"")</f>
        <v>-0.22222222222222221</v>
      </c>
    </row>
    <row r="3997" spans="1:8" ht="28.5">
      <c r="A3997" s="132">
        <v>383190</v>
      </c>
      <c r="B3997" s="134" t="s">
        <v>1147</v>
      </c>
      <c r="C3997" s="134">
        <v>3</v>
      </c>
      <c r="D3997" s="134">
        <v>1</v>
      </c>
      <c r="E3997" s="134">
        <v>5</v>
      </c>
      <c r="F3997" s="134">
        <v>3</v>
      </c>
      <c r="G3997" s="134">
        <v>1</v>
      </c>
      <c r="H3997" s="171">
        <f>IFERROR((Table5[[#This Row],[_202340]]-Table5[[#This Row],[_201940]])/Table5[[#This Row],[_201940]]*1,"")</f>
        <v>-0.66666666666666663</v>
      </c>
    </row>
    <row r="3998" spans="1:8" ht="28.5">
      <c r="A3998" s="132">
        <v>383190</v>
      </c>
      <c r="B3998" s="134" t="s">
        <v>1148</v>
      </c>
      <c r="C3998" s="134">
        <v>58</v>
      </c>
      <c r="D3998" s="134">
        <v>31</v>
      </c>
      <c r="E3998" s="134">
        <v>12</v>
      </c>
      <c r="F3998" s="134">
        <v>47</v>
      </c>
      <c r="G3998" s="134">
        <v>42</v>
      </c>
      <c r="H3998" s="171">
        <f>IFERROR((Table5[[#This Row],[_202340]]-Table5[[#This Row],[_201940]])/Table5[[#This Row],[_201940]]*1,"")</f>
        <v>-0.27586206896551724</v>
      </c>
    </row>
    <row r="3999" spans="1:8" ht="28.5">
      <c r="A3999" s="132">
        <v>383190</v>
      </c>
      <c r="B3999" s="134" t="s">
        <v>1149</v>
      </c>
      <c r="C3999" s="134">
        <v>80</v>
      </c>
      <c r="D3999" s="134">
        <v>73</v>
      </c>
      <c r="E3999" s="134">
        <v>77</v>
      </c>
      <c r="F3999" s="134">
        <v>77</v>
      </c>
      <c r="G3999" s="134">
        <v>72</v>
      </c>
      <c r="H3999" s="171">
        <f>IFERROR((Table5[[#This Row],[_202340]]-Table5[[#This Row],[_201940]])/Table5[[#This Row],[_201940]]*1,"")</f>
        <v>-0.1</v>
      </c>
    </row>
    <row r="4000" spans="1:8" ht="28.5">
      <c r="A4000" s="132">
        <v>383190</v>
      </c>
      <c r="B4000" s="134" t="s">
        <v>1150</v>
      </c>
      <c r="C4000" s="134">
        <v>141</v>
      </c>
      <c r="D4000" s="134">
        <v>105</v>
      </c>
      <c r="E4000" s="134">
        <v>94</v>
      </c>
      <c r="F4000" s="134">
        <v>127</v>
      </c>
      <c r="G4000" s="134">
        <v>115</v>
      </c>
      <c r="H4000" s="171">
        <f>IFERROR((Table5[[#This Row],[_202340]]-Table5[[#This Row],[_201940]])/Table5[[#This Row],[_201940]]*1,"")</f>
        <v>-0.18439716312056736</v>
      </c>
    </row>
    <row r="4001" spans="1:8">
      <c r="A4001" s="132">
        <v>383190</v>
      </c>
      <c r="B4001" s="134" t="s">
        <v>1151</v>
      </c>
      <c r="C4001" s="134">
        <v>28</v>
      </c>
      <c r="D4001" s="134">
        <v>34</v>
      </c>
      <c r="E4001" s="134">
        <v>36</v>
      </c>
      <c r="F4001" s="134">
        <v>29</v>
      </c>
      <c r="G4001" s="134">
        <v>27</v>
      </c>
      <c r="H4001" s="171">
        <f>IFERROR((Table5[[#This Row],[_202340]]-Table5[[#This Row],[_201940]])/Table5[[#This Row],[_201940]]*1,"")</f>
        <v>-3.5714285714285712E-2</v>
      </c>
    </row>
    <row r="4002" spans="1:8" ht="28.5">
      <c r="A4002" s="132">
        <v>383190</v>
      </c>
      <c r="B4002" s="134" t="s">
        <v>1152</v>
      </c>
      <c r="C4002" s="134">
        <v>31</v>
      </c>
      <c r="D4002" s="134">
        <v>20</v>
      </c>
      <c r="E4002" s="134">
        <v>11</v>
      </c>
      <c r="F4002" s="134">
        <v>28</v>
      </c>
      <c r="G4002" s="134">
        <v>27</v>
      </c>
      <c r="H4002" s="171">
        <f>IFERROR((Table5[[#This Row],[_202340]]-Table5[[#This Row],[_201940]])/Table5[[#This Row],[_201940]]*1,"")</f>
        <v>-0.12903225806451613</v>
      </c>
    </row>
    <row r="4003" spans="1:8" ht="28.5">
      <c r="A4003" s="132">
        <v>383190</v>
      </c>
      <c r="B4003" s="134" t="s">
        <v>1153</v>
      </c>
      <c r="C4003" s="134">
        <v>2</v>
      </c>
      <c r="D4003" s="134">
        <v>1</v>
      </c>
      <c r="E4003" s="134">
        <v>3</v>
      </c>
      <c r="F4003" s="134">
        <v>2</v>
      </c>
      <c r="G4003" s="134">
        <v>1</v>
      </c>
      <c r="H4003" s="171">
        <f>IFERROR((Table5[[#This Row],[_202340]]-Table5[[#This Row],[_201940]])/Table5[[#This Row],[_201940]]*1,"")</f>
        <v>-0.5</v>
      </c>
    </row>
    <row r="4004" spans="1:8" ht="28.5">
      <c r="A4004" s="132">
        <v>383190</v>
      </c>
      <c r="B4004" s="134" t="s">
        <v>1154</v>
      </c>
      <c r="C4004" s="134">
        <v>30</v>
      </c>
      <c r="D4004" s="134">
        <v>20</v>
      </c>
      <c r="E4004" s="134">
        <v>8</v>
      </c>
      <c r="F4004" s="134">
        <v>26</v>
      </c>
      <c r="G4004" s="134">
        <v>27</v>
      </c>
      <c r="H4004" s="171">
        <f>IFERROR((Table5[[#This Row],[_202340]]-Table5[[#This Row],[_201940]])/Table5[[#This Row],[_201940]]*1,"")</f>
        <v>-0.1</v>
      </c>
    </row>
    <row r="4005" spans="1:8" ht="28.5">
      <c r="A4005" s="132">
        <v>383190</v>
      </c>
      <c r="B4005" s="134" t="s">
        <v>1155</v>
      </c>
      <c r="C4005" s="134">
        <v>41</v>
      </c>
      <c r="D4005" s="134">
        <v>46</v>
      </c>
      <c r="E4005" s="134">
        <v>52</v>
      </c>
      <c r="F4005" s="134">
        <v>43</v>
      </c>
      <c r="G4005" s="134">
        <v>46</v>
      </c>
      <c r="H4005" s="171">
        <f>IFERROR((Table5[[#This Row],[_202340]]-Table5[[#This Row],[_201940]])/Table5[[#This Row],[_201940]]*1,"")</f>
        <v>0.12195121951219512</v>
      </c>
    </row>
    <row r="4006" spans="1:8">
      <c r="A4006" s="132">
        <v>409315</v>
      </c>
      <c r="B4006" s="134" t="s">
        <v>1179</v>
      </c>
      <c r="C4006" s="134">
        <v>1023</v>
      </c>
      <c r="D4006" s="134">
        <v>1532</v>
      </c>
      <c r="E4006" s="134">
        <v>1440</v>
      </c>
      <c r="F4006" s="134">
        <v>1947</v>
      </c>
      <c r="G4006" s="134">
        <v>1881</v>
      </c>
      <c r="H4006" s="171">
        <f>IFERROR((Table5[[#This Row],[_202340]]-Table5[[#This Row],[_201940]])/Table5[[#This Row],[_201940]]*1,"")</f>
        <v>0.83870967741935487</v>
      </c>
    </row>
    <row r="4007" spans="1:8">
      <c r="A4007" s="132">
        <v>409315</v>
      </c>
      <c r="B4007" s="134" t="s">
        <v>1131</v>
      </c>
      <c r="C4007" s="134">
        <v>0</v>
      </c>
      <c r="D4007" s="134">
        <v>0</v>
      </c>
      <c r="E4007" s="134">
        <v>0</v>
      </c>
      <c r="F4007" s="134">
        <v>0</v>
      </c>
      <c r="G4007" s="134">
        <v>0</v>
      </c>
      <c r="H4007" s="171" t="str">
        <f>IFERROR((Table5[[#This Row],[_202340]]-Table5[[#This Row],[_201940]])/Table5[[#This Row],[_201940]]*1,"")</f>
        <v/>
      </c>
    </row>
    <row r="4008" spans="1:8">
      <c r="A4008" s="132">
        <v>409315</v>
      </c>
      <c r="B4008" s="134" t="s">
        <v>1132</v>
      </c>
      <c r="C4008" s="134">
        <v>1023</v>
      </c>
      <c r="D4008" s="134">
        <v>1532</v>
      </c>
      <c r="E4008" s="134">
        <v>1440</v>
      </c>
      <c r="F4008" s="134">
        <v>1947</v>
      </c>
      <c r="G4008" s="134">
        <v>1881</v>
      </c>
      <c r="H4008" s="171">
        <f>IFERROR((Table5[[#This Row],[_202340]]-Table5[[#This Row],[_201940]])/Table5[[#This Row],[_201940]]*1,"")</f>
        <v>0.83870967741935487</v>
      </c>
    </row>
    <row r="4009" spans="1:8">
      <c r="A4009" s="132">
        <v>409315</v>
      </c>
      <c r="B4009" s="134" t="s">
        <v>1133</v>
      </c>
      <c r="C4009" s="134">
        <v>30</v>
      </c>
      <c r="D4009" s="134">
        <v>41</v>
      </c>
      <c r="E4009" s="134">
        <v>28</v>
      </c>
      <c r="F4009" s="134">
        <v>50</v>
      </c>
      <c r="G4009" s="134">
        <v>39</v>
      </c>
      <c r="H4009" s="171">
        <f>IFERROR((Table5[[#This Row],[_202340]]-Table5[[#This Row],[_201940]])/Table5[[#This Row],[_201940]]*1,"")</f>
        <v>0.3</v>
      </c>
    </row>
    <row r="4010" spans="1:8" ht="28.5">
      <c r="A4010" s="132">
        <v>409315</v>
      </c>
      <c r="B4010" s="134" t="s">
        <v>1162</v>
      </c>
      <c r="C4010" s="134">
        <v>101</v>
      </c>
      <c r="D4010" s="134">
        <v>137</v>
      </c>
      <c r="E4010" s="134">
        <v>137</v>
      </c>
      <c r="F4010" s="134">
        <v>225</v>
      </c>
      <c r="G4010" s="134">
        <v>256</v>
      </c>
      <c r="H4010" s="171">
        <f>IFERROR((Table5[[#This Row],[_202340]]-Table5[[#This Row],[_201940]])/Table5[[#This Row],[_201940]]*1,"")</f>
        <v>1.5346534653465347</v>
      </c>
    </row>
    <row r="4011" spans="1:8" ht="28.5">
      <c r="A4011" s="132">
        <v>409315</v>
      </c>
      <c r="B4011" s="134" t="s">
        <v>1163</v>
      </c>
      <c r="C4011" s="134">
        <v>2</v>
      </c>
      <c r="D4011" s="134">
        <v>16</v>
      </c>
      <c r="E4011" s="134">
        <v>10</v>
      </c>
      <c r="F4011" s="134">
        <v>19</v>
      </c>
      <c r="G4011" s="134">
        <v>30</v>
      </c>
      <c r="H4011" s="171">
        <f>IFERROR((Table5[[#This Row],[_202340]]-Table5[[#This Row],[_201940]])/Table5[[#This Row],[_201940]]*1,"")</f>
        <v>14</v>
      </c>
    </row>
    <row r="4012" spans="1:8">
      <c r="A4012" s="132">
        <v>409315</v>
      </c>
      <c r="B4012" s="134" t="s">
        <v>1136</v>
      </c>
      <c r="C4012" s="134">
        <v>133</v>
      </c>
      <c r="D4012" s="134">
        <v>194</v>
      </c>
      <c r="E4012" s="134">
        <v>175</v>
      </c>
      <c r="F4012" s="134">
        <v>294</v>
      </c>
      <c r="G4012" s="134">
        <v>325</v>
      </c>
      <c r="H4012" s="171">
        <f>IFERROR((Table5[[#This Row],[_202340]]-Table5[[#This Row],[_201940]])/Table5[[#This Row],[_201940]]*1,"")</f>
        <v>1.4436090225563909</v>
      </c>
    </row>
    <row r="4013" spans="1:8">
      <c r="A4013" s="132">
        <v>409315</v>
      </c>
      <c r="B4013" s="134" t="s">
        <v>1137</v>
      </c>
      <c r="C4013" s="134">
        <v>13</v>
      </c>
      <c r="D4013" s="134">
        <v>13</v>
      </c>
      <c r="E4013" s="134">
        <v>12</v>
      </c>
      <c r="F4013" s="134">
        <v>15</v>
      </c>
      <c r="G4013" s="134">
        <v>17</v>
      </c>
      <c r="H4013" s="171">
        <f>IFERROR((Table5[[#This Row],[_202340]]-Table5[[#This Row],[_201940]])/Table5[[#This Row],[_201940]]*1,"")</f>
        <v>0.30769230769230771</v>
      </c>
    </row>
    <row r="4014" spans="1:8">
      <c r="A4014" s="132">
        <v>409315</v>
      </c>
      <c r="B4014" s="134" t="s">
        <v>1138</v>
      </c>
      <c r="C4014" s="134">
        <v>39</v>
      </c>
      <c r="D4014" s="134">
        <v>50</v>
      </c>
      <c r="E4014" s="134">
        <v>30</v>
      </c>
      <c r="F4014" s="134">
        <v>48</v>
      </c>
      <c r="G4014" s="134">
        <v>45</v>
      </c>
      <c r="H4014" s="171">
        <f>IFERROR((Table5[[#This Row],[_202340]]-Table5[[#This Row],[_201940]])/Table5[[#This Row],[_201940]]*1,"")</f>
        <v>0.15384615384615385</v>
      </c>
    </row>
    <row r="4015" spans="1:8" ht="28.5">
      <c r="A4015" s="132">
        <v>409315</v>
      </c>
      <c r="B4015" s="134" t="s">
        <v>1164</v>
      </c>
      <c r="C4015" s="134">
        <v>144</v>
      </c>
      <c r="D4015" s="134">
        <v>198</v>
      </c>
      <c r="E4015" s="134">
        <v>176</v>
      </c>
      <c r="F4015" s="134">
        <v>272</v>
      </c>
      <c r="G4015" s="134">
        <v>293</v>
      </c>
      <c r="H4015" s="171">
        <f>IFERROR((Table5[[#This Row],[_202340]]-Table5[[#This Row],[_201940]])/Table5[[#This Row],[_201940]]*1,"")</f>
        <v>1.0347222222222223</v>
      </c>
    </row>
    <row r="4016" spans="1:8" ht="28.5">
      <c r="A4016" s="132">
        <v>409315</v>
      </c>
      <c r="B4016" s="134" t="s">
        <v>1165</v>
      </c>
      <c r="C4016" s="134">
        <v>7</v>
      </c>
      <c r="D4016" s="134">
        <v>28</v>
      </c>
      <c r="E4016" s="134">
        <v>21</v>
      </c>
      <c r="F4016" s="134">
        <v>36</v>
      </c>
      <c r="G4016" s="134">
        <v>47</v>
      </c>
      <c r="H4016" s="171">
        <f>IFERROR((Table5[[#This Row],[_202340]]-Table5[[#This Row],[_201940]])/Table5[[#This Row],[_201940]]*1,"")</f>
        <v>5.7142857142857144</v>
      </c>
    </row>
    <row r="4017" spans="1:8">
      <c r="A4017" s="132">
        <v>409315</v>
      </c>
      <c r="B4017" s="134" t="s">
        <v>1141</v>
      </c>
      <c r="C4017" s="134">
        <v>190</v>
      </c>
      <c r="D4017" s="134">
        <v>276</v>
      </c>
      <c r="E4017" s="134">
        <v>227</v>
      </c>
      <c r="F4017" s="134">
        <v>356</v>
      </c>
      <c r="G4017" s="134">
        <v>385</v>
      </c>
      <c r="H4017" s="171">
        <f>IFERROR((Table5[[#This Row],[_202340]]-Table5[[#This Row],[_201940]])/Table5[[#This Row],[_201940]]*1,"")</f>
        <v>1.0263157894736843</v>
      </c>
    </row>
    <row r="4018" spans="1:8">
      <c r="A4018" s="132">
        <v>409315</v>
      </c>
      <c r="B4018" s="134" t="s">
        <v>1142</v>
      </c>
      <c r="C4018" s="134">
        <v>19</v>
      </c>
      <c r="D4018" s="134">
        <v>18</v>
      </c>
      <c r="E4018" s="134">
        <v>16</v>
      </c>
      <c r="F4018" s="134">
        <v>18</v>
      </c>
      <c r="G4018" s="134">
        <v>20</v>
      </c>
      <c r="H4018" s="171">
        <f>IFERROR((Table5[[#This Row],[_202340]]-Table5[[#This Row],[_201940]])/Table5[[#This Row],[_201940]]*1,"")</f>
        <v>5.2631578947368418E-2</v>
      </c>
    </row>
    <row r="4019" spans="1:8">
      <c r="A4019" s="132">
        <v>409315</v>
      </c>
      <c r="B4019" s="134" t="s">
        <v>1143</v>
      </c>
      <c r="C4019" s="134">
        <v>45</v>
      </c>
      <c r="D4019" s="134">
        <v>55</v>
      </c>
      <c r="E4019" s="134">
        <v>29</v>
      </c>
      <c r="F4019" s="134">
        <v>46</v>
      </c>
      <c r="G4019" s="134">
        <v>44</v>
      </c>
      <c r="H4019" s="171">
        <f>IFERROR((Table5[[#This Row],[_202340]]-Table5[[#This Row],[_201940]])/Table5[[#This Row],[_201940]]*1,"")</f>
        <v>-2.2222222222222223E-2</v>
      </c>
    </row>
    <row r="4020" spans="1:8" ht="28.5">
      <c r="A4020" s="132">
        <v>409315</v>
      </c>
      <c r="B4020" s="134" t="s">
        <v>1166</v>
      </c>
      <c r="C4020" s="134">
        <v>169</v>
      </c>
      <c r="D4020" s="134">
        <v>241</v>
      </c>
      <c r="E4020" s="134">
        <v>190</v>
      </c>
      <c r="F4020" s="134">
        <v>291</v>
      </c>
      <c r="G4020" s="134">
        <v>310</v>
      </c>
      <c r="H4020" s="171">
        <f>IFERROR((Table5[[#This Row],[_202340]]-Table5[[#This Row],[_201940]])/Table5[[#This Row],[_201940]]*1,"")</f>
        <v>0.83431952662721898</v>
      </c>
    </row>
    <row r="4021" spans="1:8" ht="28.5">
      <c r="A4021" s="132">
        <v>409315</v>
      </c>
      <c r="B4021" s="134" t="s">
        <v>1167</v>
      </c>
      <c r="C4021" s="134">
        <v>16</v>
      </c>
      <c r="D4021" s="134">
        <v>36</v>
      </c>
      <c r="E4021" s="134">
        <v>30</v>
      </c>
      <c r="F4021" s="134">
        <v>42</v>
      </c>
      <c r="G4021" s="134">
        <v>54</v>
      </c>
      <c r="H4021" s="171">
        <f>IFERROR((Table5[[#This Row],[_202340]]-Table5[[#This Row],[_201940]])/Table5[[#This Row],[_201940]]*1,"")</f>
        <v>2.375</v>
      </c>
    </row>
    <row r="4022" spans="1:8">
      <c r="A4022" s="132">
        <v>409315</v>
      </c>
      <c r="B4022" s="134" t="s">
        <v>1146</v>
      </c>
      <c r="C4022" s="134">
        <v>230</v>
      </c>
      <c r="D4022" s="134">
        <v>332</v>
      </c>
      <c r="E4022" s="134">
        <v>249</v>
      </c>
      <c r="F4022" s="134">
        <v>379</v>
      </c>
      <c r="G4022" s="134">
        <v>408</v>
      </c>
      <c r="H4022" s="171">
        <f>IFERROR((Table5[[#This Row],[_202340]]-Table5[[#This Row],[_201940]])/Table5[[#This Row],[_201940]]*1,"")</f>
        <v>0.77391304347826084</v>
      </c>
    </row>
    <row r="4023" spans="1:8" ht="28.5">
      <c r="A4023" s="132">
        <v>409315</v>
      </c>
      <c r="B4023" s="134" t="s">
        <v>1147</v>
      </c>
      <c r="C4023" s="134">
        <v>26</v>
      </c>
      <c r="D4023" s="134">
        <v>55</v>
      </c>
      <c r="E4023" s="134">
        <v>36</v>
      </c>
      <c r="F4023" s="134">
        <v>29</v>
      </c>
      <c r="G4023" s="134">
        <v>20</v>
      </c>
      <c r="H4023" s="171">
        <f>IFERROR((Table5[[#This Row],[_202340]]-Table5[[#This Row],[_201940]])/Table5[[#This Row],[_201940]]*1,"")</f>
        <v>-0.23076923076923078</v>
      </c>
    </row>
    <row r="4024" spans="1:8" ht="28.5">
      <c r="A4024" s="132">
        <v>409315</v>
      </c>
      <c r="B4024" s="134" t="s">
        <v>1148</v>
      </c>
      <c r="C4024" s="134">
        <v>447</v>
      </c>
      <c r="D4024" s="134">
        <v>732</v>
      </c>
      <c r="E4024" s="134">
        <v>819</v>
      </c>
      <c r="F4024" s="134">
        <v>1086</v>
      </c>
      <c r="G4024" s="134">
        <v>977</v>
      </c>
      <c r="H4024" s="171">
        <f>IFERROR((Table5[[#This Row],[_202340]]-Table5[[#This Row],[_201940]])/Table5[[#This Row],[_201940]]*1,"")</f>
        <v>1.1856823266219239</v>
      </c>
    </row>
    <row r="4025" spans="1:8" ht="28.5">
      <c r="A4025" s="132">
        <v>409315</v>
      </c>
      <c r="B4025" s="134" t="s">
        <v>1149</v>
      </c>
      <c r="C4025" s="134">
        <v>320</v>
      </c>
      <c r="D4025" s="134">
        <v>413</v>
      </c>
      <c r="E4025" s="134">
        <v>336</v>
      </c>
      <c r="F4025" s="134">
        <v>453</v>
      </c>
      <c r="G4025" s="134">
        <v>476</v>
      </c>
      <c r="H4025" s="171">
        <f>IFERROR((Table5[[#This Row],[_202340]]-Table5[[#This Row],[_201940]])/Table5[[#This Row],[_201940]]*1,"")</f>
        <v>0.48749999999999999</v>
      </c>
    </row>
    <row r="4026" spans="1:8" ht="28.5">
      <c r="A4026" s="132">
        <v>409315</v>
      </c>
      <c r="B4026" s="134" t="s">
        <v>1150</v>
      </c>
      <c r="C4026" s="134">
        <v>793</v>
      </c>
      <c r="D4026" s="134">
        <v>1200</v>
      </c>
      <c r="E4026" s="134">
        <v>1191</v>
      </c>
      <c r="F4026" s="134">
        <v>1568</v>
      </c>
      <c r="G4026" s="134">
        <v>1473</v>
      </c>
      <c r="H4026" s="171">
        <f>IFERROR((Table5[[#This Row],[_202340]]-Table5[[#This Row],[_201940]])/Table5[[#This Row],[_201940]]*1,"")</f>
        <v>0.85750315258511978</v>
      </c>
    </row>
    <row r="4027" spans="1:8">
      <c r="A4027" s="132">
        <v>409315</v>
      </c>
      <c r="B4027" s="134" t="s">
        <v>1151</v>
      </c>
      <c r="C4027" s="134">
        <v>22</v>
      </c>
      <c r="D4027" s="134">
        <v>22</v>
      </c>
      <c r="E4027" s="134">
        <v>17</v>
      </c>
      <c r="F4027" s="134">
        <v>19</v>
      </c>
      <c r="G4027" s="134">
        <v>22</v>
      </c>
      <c r="H4027" s="171">
        <f>IFERROR((Table5[[#This Row],[_202340]]-Table5[[#This Row],[_201940]])/Table5[[#This Row],[_201940]]*1,"")</f>
        <v>0</v>
      </c>
    </row>
    <row r="4028" spans="1:8" ht="28.5">
      <c r="A4028" s="132">
        <v>409315</v>
      </c>
      <c r="B4028" s="134" t="s">
        <v>1152</v>
      </c>
      <c r="C4028" s="134">
        <v>46</v>
      </c>
      <c r="D4028" s="134">
        <v>51</v>
      </c>
      <c r="E4028" s="134">
        <v>59</v>
      </c>
      <c r="F4028" s="134">
        <v>57</v>
      </c>
      <c r="G4028" s="134">
        <v>53</v>
      </c>
      <c r="H4028" s="171">
        <f>IFERROR((Table5[[#This Row],[_202340]]-Table5[[#This Row],[_201940]])/Table5[[#This Row],[_201940]]*1,"")</f>
        <v>0.15217391304347827</v>
      </c>
    </row>
    <row r="4029" spans="1:8" ht="28.5">
      <c r="A4029" s="132">
        <v>409315</v>
      </c>
      <c r="B4029" s="134" t="s">
        <v>1153</v>
      </c>
      <c r="C4029" s="134">
        <v>3</v>
      </c>
      <c r="D4029" s="134">
        <v>4</v>
      </c>
      <c r="E4029" s="134">
        <v>3</v>
      </c>
      <c r="F4029" s="134">
        <v>1</v>
      </c>
      <c r="G4029" s="134">
        <v>1</v>
      </c>
      <c r="H4029" s="171">
        <f>IFERROR((Table5[[#This Row],[_202340]]-Table5[[#This Row],[_201940]])/Table5[[#This Row],[_201940]]*1,"")</f>
        <v>-0.66666666666666663</v>
      </c>
    </row>
    <row r="4030" spans="1:8" ht="28.5">
      <c r="A4030" s="132">
        <v>409315</v>
      </c>
      <c r="B4030" s="134" t="s">
        <v>1154</v>
      </c>
      <c r="C4030" s="134">
        <v>44</v>
      </c>
      <c r="D4030" s="134">
        <v>48</v>
      </c>
      <c r="E4030" s="134">
        <v>57</v>
      </c>
      <c r="F4030" s="134">
        <v>56</v>
      </c>
      <c r="G4030" s="134">
        <v>52</v>
      </c>
      <c r="H4030" s="171">
        <f>IFERROR((Table5[[#This Row],[_202340]]-Table5[[#This Row],[_201940]])/Table5[[#This Row],[_201940]]*1,"")</f>
        <v>0.18181818181818182</v>
      </c>
    </row>
    <row r="4031" spans="1:8" ht="28.5">
      <c r="A4031" s="132">
        <v>409315</v>
      </c>
      <c r="B4031" s="134" t="s">
        <v>1155</v>
      </c>
      <c r="C4031" s="134">
        <v>31</v>
      </c>
      <c r="D4031" s="134">
        <v>27</v>
      </c>
      <c r="E4031" s="134">
        <v>23</v>
      </c>
      <c r="F4031" s="134">
        <v>23</v>
      </c>
      <c r="G4031" s="134">
        <v>25</v>
      </c>
      <c r="H4031" s="171">
        <f>IFERROR((Table5[[#This Row],[_202340]]-Table5[[#This Row],[_201940]])/Table5[[#This Row],[_201940]]*1,"")</f>
        <v>-0.19354838709677419</v>
      </c>
    </row>
    <row r="4032" spans="1:8">
      <c r="A4032" s="132">
        <v>413617</v>
      </c>
      <c r="B4032" s="134" t="s">
        <v>1179</v>
      </c>
      <c r="C4032" s="134">
        <v>70</v>
      </c>
      <c r="D4032" s="134">
        <v>76</v>
      </c>
      <c r="E4032" s="134">
        <v>43</v>
      </c>
      <c r="F4032" s="134">
        <v>18</v>
      </c>
      <c r="G4032" s="134">
        <v>15</v>
      </c>
      <c r="H4032" s="171">
        <f>IFERROR((Table5[[#This Row],[_202340]]-Table5[[#This Row],[_201940]])/Table5[[#This Row],[_201940]]*1,"")</f>
        <v>-0.7857142857142857</v>
      </c>
    </row>
    <row r="4033" spans="1:8">
      <c r="A4033" s="132">
        <v>413617</v>
      </c>
      <c r="B4033" s="134" t="s">
        <v>1131</v>
      </c>
      <c r="C4033" s="134">
        <v>0</v>
      </c>
      <c r="D4033" s="134">
        <v>0</v>
      </c>
      <c r="E4033" s="134">
        <v>0</v>
      </c>
      <c r="F4033" s="134">
        <v>0</v>
      </c>
      <c r="G4033" s="134">
        <v>1</v>
      </c>
      <c r="H4033" s="171" t="str">
        <f>IFERROR((Table5[[#This Row],[_202340]]-Table5[[#This Row],[_201940]])/Table5[[#This Row],[_201940]]*1,"")</f>
        <v/>
      </c>
    </row>
    <row r="4034" spans="1:8">
      <c r="A4034" s="132">
        <v>413617</v>
      </c>
      <c r="B4034" s="134" t="s">
        <v>1132</v>
      </c>
      <c r="C4034" s="134">
        <v>70</v>
      </c>
      <c r="D4034" s="134">
        <v>76</v>
      </c>
      <c r="E4034" s="134">
        <v>43</v>
      </c>
      <c r="F4034" s="134">
        <v>18</v>
      </c>
      <c r="G4034" s="134">
        <v>14</v>
      </c>
      <c r="H4034" s="171">
        <f>IFERROR((Table5[[#This Row],[_202340]]-Table5[[#This Row],[_201940]])/Table5[[#This Row],[_201940]]*1,"")</f>
        <v>-0.8</v>
      </c>
    </row>
    <row r="4035" spans="1:8">
      <c r="A4035" s="132">
        <v>413617</v>
      </c>
      <c r="B4035" s="134" t="s">
        <v>1133</v>
      </c>
      <c r="C4035" s="134">
        <v>8</v>
      </c>
      <c r="D4035" s="134">
        <v>5</v>
      </c>
      <c r="E4035" s="134">
        <v>12</v>
      </c>
      <c r="F4035" s="134">
        <v>7</v>
      </c>
      <c r="G4035" s="134">
        <v>0</v>
      </c>
      <c r="H4035" s="171">
        <f>IFERROR((Table5[[#This Row],[_202340]]-Table5[[#This Row],[_201940]])/Table5[[#This Row],[_201940]]*1,"")</f>
        <v>-1</v>
      </c>
    </row>
    <row r="4036" spans="1:8" ht="28.5">
      <c r="A4036" s="132">
        <v>413617</v>
      </c>
      <c r="B4036" s="134" t="s">
        <v>1162</v>
      </c>
      <c r="C4036" s="134">
        <v>3</v>
      </c>
      <c r="D4036" s="134">
        <v>5</v>
      </c>
      <c r="E4036" s="134">
        <v>4</v>
      </c>
      <c r="F4036" s="134">
        <v>1</v>
      </c>
      <c r="G4036" s="134">
        <v>2</v>
      </c>
      <c r="H4036" s="171">
        <f>IFERROR((Table5[[#This Row],[_202340]]-Table5[[#This Row],[_201940]])/Table5[[#This Row],[_201940]]*1,"")</f>
        <v>-0.33333333333333331</v>
      </c>
    </row>
    <row r="4037" spans="1:8" ht="28.5">
      <c r="A4037" s="132">
        <v>413617</v>
      </c>
      <c r="B4037" s="134" t="s">
        <v>1163</v>
      </c>
      <c r="C4037" s="134">
        <v>0</v>
      </c>
      <c r="D4037" s="134">
        <v>0</v>
      </c>
      <c r="E4037" s="134">
        <v>0</v>
      </c>
      <c r="F4037" s="134">
        <v>2</v>
      </c>
      <c r="G4037" s="134">
        <v>0</v>
      </c>
      <c r="H4037" s="171" t="str">
        <f>IFERROR((Table5[[#This Row],[_202340]]-Table5[[#This Row],[_201940]])/Table5[[#This Row],[_201940]]*1,"")</f>
        <v/>
      </c>
    </row>
    <row r="4038" spans="1:8">
      <c r="A4038" s="132">
        <v>413617</v>
      </c>
      <c r="B4038" s="134" t="s">
        <v>1136</v>
      </c>
      <c r="C4038" s="134">
        <v>11</v>
      </c>
      <c r="D4038" s="134">
        <v>10</v>
      </c>
      <c r="E4038" s="134">
        <v>16</v>
      </c>
      <c r="F4038" s="134">
        <v>10</v>
      </c>
      <c r="G4038" s="134">
        <v>2</v>
      </c>
      <c r="H4038" s="171">
        <f>IFERROR((Table5[[#This Row],[_202340]]-Table5[[#This Row],[_201940]])/Table5[[#This Row],[_201940]]*1,"")</f>
        <v>-0.81818181818181823</v>
      </c>
    </row>
    <row r="4039" spans="1:8">
      <c r="A4039" s="132">
        <v>413617</v>
      </c>
      <c r="B4039" s="134" t="s">
        <v>1137</v>
      </c>
      <c r="C4039" s="134">
        <v>16</v>
      </c>
      <c r="D4039" s="134">
        <v>13</v>
      </c>
      <c r="E4039" s="134">
        <v>37</v>
      </c>
      <c r="F4039" s="134">
        <v>56</v>
      </c>
      <c r="G4039" s="134">
        <v>14</v>
      </c>
      <c r="H4039" s="171">
        <f>IFERROR((Table5[[#This Row],[_202340]]-Table5[[#This Row],[_201940]])/Table5[[#This Row],[_201940]]*1,"")</f>
        <v>-0.125</v>
      </c>
    </row>
    <row r="4040" spans="1:8">
      <c r="A4040" s="132">
        <v>413617</v>
      </c>
      <c r="B4040" s="134" t="s">
        <v>1138</v>
      </c>
      <c r="C4040" s="134">
        <v>10</v>
      </c>
      <c r="D4040" s="134">
        <v>5</v>
      </c>
      <c r="E4040" s="134">
        <v>12</v>
      </c>
      <c r="F4040" s="134">
        <v>7</v>
      </c>
      <c r="G4040" s="134">
        <v>0</v>
      </c>
      <c r="H4040" s="171">
        <f>IFERROR((Table5[[#This Row],[_202340]]-Table5[[#This Row],[_201940]])/Table5[[#This Row],[_201940]]*1,"")</f>
        <v>-1</v>
      </c>
    </row>
    <row r="4041" spans="1:8" ht="28.5">
      <c r="A4041" s="132">
        <v>413617</v>
      </c>
      <c r="B4041" s="134" t="s">
        <v>1164</v>
      </c>
      <c r="C4041" s="134">
        <v>3</v>
      </c>
      <c r="D4041" s="134">
        <v>6</v>
      </c>
      <c r="E4041" s="134">
        <v>4</v>
      </c>
      <c r="F4041" s="134">
        <v>1</v>
      </c>
      <c r="G4041" s="134">
        <v>2</v>
      </c>
      <c r="H4041" s="171">
        <f>IFERROR((Table5[[#This Row],[_202340]]-Table5[[#This Row],[_201940]])/Table5[[#This Row],[_201940]]*1,"")</f>
        <v>-0.33333333333333331</v>
      </c>
    </row>
    <row r="4042" spans="1:8" ht="28.5">
      <c r="A4042" s="132">
        <v>413617</v>
      </c>
      <c r="B4042" s="134" t="s">
        <v>1165</v>
      </c>
      <c r="C4042" s="134">
        <v>0</v>
      </c>
      <c r="D4042" s="134">
        <v>0</v>
      </c>
      <c r="E4042" s="134">
        <v>0</v>
      </c>
      <c r="F4042" s="134">
        <v>2</v>
      </c>
      <c r="G4042" s="134">
        <v>0</v>
      </c>
      <c r="H4042" s="171" t="str">
        <f>IFERROR((Table5[[#This Row],[_202340]]-Table5[[#This Row],[_201940]])/Table5[[#This Row],[_201940]]*1,"")</f>
        <v/>
      </c>
    </row>
    <row r="4043" spans="1:8">
      <c r="A4043" s="132">
        <v>413617</v>
      </c>
      <c r="B4043" s="134" t="s">
        <v>1141</v>
      </c>
      <c r="C4043" s="134">
        <v>13</v>
      </c>
      <c r="D4043" s="134">
        <v>11</v>
      </c>
      <c r="E4043" s="134">
        <v>16</v>
      </c>
      <c r="F4043" s="134">
        <v>10</v>
      </c>
      <c r="G4043" s="134">
        <v>2</v>
      </c>
      <c r="H4043" s="171">
        <f>IFERROR((Table5[[#This Row],[_202340]]-Table5[[#This Row],[_201940]])/Table5[[#This Row],[_201940]]*1,"")</f>
        <v>-0.84615384615384615</v>
      </c>
    </row>
    <row r="4044" spans="1:8">
      <c r="A4044" s="132">
        <v>413617</v>
      </c>
      <c r="B4044" s="134" t="s">
        <v>1142</v>
      </c>
      <c r="C4044" s="134">
        <v>19</v>
      </c>
      <c r="D4044" s="134">
        <v>14</v>
      </c>
      <c r="E4044" s="134">
        <v>37</v>
      </c>
      <c r="F4044" s="134">
        <v>56</v>
      </c>
      <c r="G4044" s="134">
        <v>14</v>
      </c>
      <c r="H4044" s="171">
        <f>IFERROR((Table5[[#This Row],[_202340]]-Table5[[#This Row],[_201940]])/Table5[[#This Row],[_201940]]*1,"")</f>
        <v>-0.26315789473684209</v>
      </c>
    </row>
    <row r="4045" spans="1:8">
      <c r="A4045" s="132">
        <v>413617</v>
      </c>
      <c r="B4045" s="134" t="s">
        <v>1143</v>
      </c>
      <c r="C4045" s="134">
        <v>10</v>
      </c>
      <c r="D4045" s="134">
        <v>5</v>
      </c>
      <c r="E4045" s="134">
        <v>12</v>
      </c>
      <c r="F4045" s="134">
        <v>7</v>
      </c>
      <c r="G4045" s="134">
        <v>0</v>
      </c>
      <c r="H4045" s="171">
        <f>IFERROR((Table5[[#This Row],[_202340]]-Table5[[#This Row],[_201940]])/Table5[[#This Row],[_201940]]*1,"")</f>
        <v>-1</v>
      </c>
    </row>
    <row r="4046" spans="1:8" ht="28.5">
      <c r="A4046" s="132">
        <v>413617</v>
      </c>
      <c r="B4046" s="134" t="s">
        <v>1166</v>
      </c>
      <c r="C4046" s="134">
        <v>3</v>
      </c>
      <c r="D4046" s="134">
        <v>6</v>
      </c>
      <c r="E4046" s="134">
        <v>5</v>
      </c>
      <c r="F4046" s="134">
        <v>1</v>
      </c>
      <c r="G4046" s="134">
        <v>2</v>
      </c>
      <c r="H4046" s="171">
        <f>IFERROR((Table5[[#This Row],[_202340]]-Table5[[#This Row],[_201940]])/Table5[[#This Row],[_201940]]*1,"")</f>
        <v>-0.33333333333333331</v>
      </c>
    </row>
    <row r="4047" spans="1:8" ht="28.5">
      <c r="A4047" s="132">
        <v>413617</v>
      </c>
      <c r="B4047" s="134" t="s">
        <v>1167</v>
      </c>
      <c r="C4047" s="134">
        <v>0</v>
      </c>
      <c r="D4047" s="134">
        <v>0</v>
      </c>
      <c r="E4047" s="134">
        <v>0</v>
      </c>
      <c r="F4047" s="134">
        <v>2</v>
      </c>
      <c r="G4047" s="134">
        <v>0</v>
      </c>
      <c r="H4047" s="171" t="str">
        <f>IFERROR((Table5[[#This Row],[_202340]]-Table5[[#This Row],[_201940]])/Table5[[#This Row],[_201940]]*1,"")</f>
        <v/>
      </c>
    </row>
    <row r="4048" spans="1:8">
      <c r="A4048" s="132">
        <v>413617</v>
      </c>
      <c r="B4048" s="134" t="s">
        <v>1146</v>
      </c>
      <c r="C4048" s="134">
        <v>13</v>
      </c>
      <c r="D4048" s="134">
        <v>11</v>
      </c>
      <c r="E4048" s="134">
        <v>17</v>
      </c>
      <c r="F4048" s="134">
        <v>10</v>
      </c>
      <c r="G4048" s="134">
        <v>2</v>
      </c>
      <c r="H4048" s="171">
        <f>IFERROR((Table5[[#This Row],[_202340]]-Table5[[#This Row],[_201940]])/Table5[[#This Row],[_201940]]*1,"")</f>
        <v>-0.84615384615384615</v>
      </c>
    </row>
    <row r="4049" spans="1:8" ht="28.5">
      <c r="A4049" s="132">
        <v>413617</v>
      </c>
      <c r="B4049" s="134" t="s">
        <v>1147</v>
      </c>
      <c r="C4049" s="134">
        <v>0</v>
      </c>
      <c r="D4049" s="134">
        <v>0</v>
      </c>
      <c r="E4049" s="134">
        <v>1</v>
      </c>
      <c r="F4049" s="134">
        <v>0</v>
      </c>
      <c r="G4049" s="134">
        <v>0</v>
      </c>
      <c r="H4049" s="171" t="str">
        <f>IFERROR((Table5[[#This Row],[_202340]]-Table5[[#This Row],[_201940]])/Table5[[#This Row],[_201940]]*1,"")</f>
        <v/>
      </c>
    </row>
    <row r="4050" spans="1:8" ht="28.5">
      <c r="A4050" s="132">
        <v>413617</v>
      </c>
      <c r="B4050" s="134" t="s">
        <v>1148</v>
      </c>
      <c r="C4050" s="134">
        <v>7</v>
      </c>
      <c r="D4050" s="134">
        <v>20</v>
      </c>
      <c r="E4050" s="134">
        <v>0</v>
      </c>
      <c r="F4050" s="134">
        <v>0</v>
      </c>
      <c r="G4050" s="134">
        <v>0</v>
      </c>
      <c r="H4050" s="171">
        <f>IFERROR((Table5[[#This Row],[_202340]]-Table5[[#This Row],[_201940]])/Table5[[#This Row],[_201940]]*1,"")</f>
        <v>-1</v>
      </c>
    </row>
    <row r="4051" spans="1:8" ht="28.5">
      <c r="A4051" s="132">
        <v>413617</v>
      </c>
      <c r="B4051" s="134" t="s">
        <v>1149</v>
      </c>
      <c r="C4051" s="134">
        <v>50</v>
      </c>
      <c r="D4051" s="134">
        <v>45</v>
      </c>
      <c r="E4051" s="134">
        <v>25</v>
      </c>
      <c r="F4051" s="134">
        <v>8</v>
      </c>
      <c r="G4051" s="134">
        <v>12</v>
      </c>
      <c r="H4051" s="171">
        <f>IFERROR((Table5[[#This Row],[_202340]]-Table5[[#This Row],[_201940]])/Table5[[#This Row],[_201940]]*1,"")</f>
        <v>-0.76</v>
      </c>
    </row>
    <row r="4052" spans="1:8" ht="28.5">
      <c r="A4052" s="132">
        <v>413617</v>
      </c>
      <c r="B4052" s="134" t="s">
        <v>1150</v>
      </c>
      <c r="C4052" s="134">
        <v>57</v>
      </c>
      <c r="D4052" s="134">
        <v>65</v>
      </c>
      <c r="E4052" s="134">
        <v>26</v>
      </c>
      <c r="F4052" s="134">
        <v>8</v>
      </c>
      <c r="G4052" s="134">
        <v>12</v>
      </c>
      <c r="H4052" s="171">
        <f>IFERROR((Table5[[#This Row],[_202340]]-Table5[[#This Row],[_201940]])/Table5[[#This Row],[_201940]]*1,"")</f>
        <v>-0.78947368421052633</v>
      </c>
    </row>
    <row r="4053" spans="1:8">
      <c r="A4053" s="132">
        <v>413617</v>
      </c>
      <c r="B4053" s="134" t="s">
        <v>1151</v>
      </c>
      <c r="C4053" s="134">
        <v>19</v>
      </c>
      <c r="D4053" s="134">
        <v>14</v>
      </c>
      <c r="E4053" s="134">
        <v>40</v>
      </c>
      <c r="F4053" s="134">
        <v>56</v>
      </c>
      <c r="G4053" s="134">
        <v>14</v>
      </c>
      <c r="H4053" s="171">
        <f>IFERROR((Table5[[#This Row],[_202340]]-Table5[[#This Row],[_201940]])/Table5[[#This Row],[_201940]]*1,"")</f>
        <v>-0.26315789473684209</v>
      </c>
    </row>
    <row r="4054" spans="1:8" ht="28.5">
      <c r="A4054" s="132">
        <v>413617</v>
      </c>
      <c r="B4054" s="134" t="s">
        <v>1152</v>
      </c>
      <c r="C4054" s="134">
        <v>10</v>
      </c>
      <c r="D4054" s="134">
        <v>26</v>
      </c>
      <c r="E4054" s="134">
        <v>2</v>
      </c>
      <c r="F4054" s="134">
        <v>0</v>
      </c>
      <c r="G4054" s="134">
        <v>0</v>
      </c>
      <c r="H4054" s="171">
        <f>IFERROR((Table5[[#This Row],[_202340]]-Table5[[#This Row],[_201940]])/Table5[[#This Row],[_201940]]*1,"")</f>
        <v>-1</v>
      </c>
    </row>
    <row r="4055" spans="1:8" ht="28.5">
      <c r="A4055" s="132">
        <v>413617</v>
      </c>
      <c r="B4055" s="134" t="s">
        <v>1153</v>
      </c>
      <c r="C4055" s="134">
        <v>0</v>
      </c>
      <c r="D4055" s="134">
        <v>0</v>
      </c>
      <c r="E4055" s="134">
        <v>2</v>
      </c>
      <c r="F4055" s="134">
        <v>0</v>
      </c>
      <c r="G4055" s="134">
        <v>0</v>
      </c>
      <c r="H4055" s="171" t="str">
        <f>IFERROR((Table5[[#This Row],[_202340]]-Table5[[#This Row],[_201940]])/Table5[[#This Row],[_201940]]*1,"")</f>
        <v/>
      </c>
    </row>
    <row r="4056" spans="1:8" ht="28.5">
      <c r="A4056" s="132">
        <v>413617</v>
      </c>
      <c r="B4056" s="134" t="s">
        <v>1154</v>
      </c>
      <c r="C4056" s="134">
        <v>10</v>
      </c>
      <c r="D4056" s="134">
        <v>26</v>
      </c>
      <c r="E4056" s="134">
        <v>0</v>
      </c>
      <c r="F4056" s="134">
        <v>0</v>
      </c>
      <c r="G4056" s="134">
        <v>0</v>
      </c>
      <c r="H4056" s="171">
        <f>IFERROR((Table5[[#This Row],[_202340]]-Table5[[#This Row],[_201940]])/Table5[[#This Row],[_201940]]*1,"")</f>
        <v>-1</v>
      </c>
    </row>
    <row r="4057" spans="1:8" ht="28.5">
      <c r="A4057" s="132">
        <v>413617</v>
      </c>
      <c r="B4057" s="134" t="s">
        <v>1155</v>
      </c>
      <c r="C4057" s="134">
        <v>71</v>
      </c>
      <c r="D4057" s="134">
        <v>59</v>
      </c>
      <c r="E4057" s="134">
        <v>58</v>
      </c>
      <c r="F4057" s="134">
        <v>44</v>
      </c>
      <c r="G4057" s="134">
        <v>86</v>
      </c>
      <c r="H4057" s="171">
        <f>IFERROR((Table5[[#This Row],[_202340]]-Table5[[#This Row],[_201940]])/Table5[[#This Row],[_201940]]*1,"")</f>
        <v>0.21126760563380281</v>
      </c>
    </row>
    <row r="4058" spans="1:8">
      <c r="A4058" s="132">
        <v>413626</v>
      </c>
      <c r="B4058" s="134" t="s">
        <v>1179</v>
      </c>
      <c r="C4058" s="134">
        <v>38</v>
      </c>
      <c r="D4058" s="134">
        <v>24</v>
      </c>
      <c r="E4058" s="134">
        <v>24</v>
      </c>
      <c r="F4058" s="134">
        <v>24</v>
      </c>
      <c r="G4058" s="134">
        <v>36</v>
      </c>
      <c r="H4058" s="171">
        <f>IFERROR((Table5[[#This Row],[_202340]]-Table5[[#This Row],[_201940]])/Table5[[#This Row],[_201940]]*1,"")</f>
        <v>-5.2631578947368418E-2</v>
      </c>
    </row>
    <row r="4059" spans="1:8">
      <c r="A4059" s="132">
        <v>413626</v>
      </c>
      <c r="B4059" s="134" t="s">
        <v>1131</v>
      </c>
      <c r="C4059" s="134">
        <v>0</v>
      </c>
      <c r="D4059" s="134">
        <v>0</v>
      </c>
      <c r="E4059" s="134">
        <v>0</v>
      </c>
      <c r="F4059" s="134">
        <v>0</v>
      </c>
      <c r="G4059" s="134">
        <v>0</v>
      </c>
      <c r="H4059" s="171" t="str">
        <f>IFERROR((Table5[[#This Row],[_202340]]-Table5[[#This Row],[_201940]])/Table5[[#This Row],[_201940]]*1,"")</f>
        <v/>
      </c>
    </row>
    <row r="4060" spans="1:8">
      <c r="A4060" s="132">
        <v>413626</v>
      </c>
      <c r="B4060" s="134" t="s">
        <v>1132</v>
      </c>
      <c r="C4060" s="134">
        <v>38</v>
      </c>
      <c r="D4060" s="134">
        <v>24</v>
      </c>
      <c r="E4060" s="134">
        <v>24</v>
      </c>
      <c r="F4060" s="134">
        <v>24</v>
      </c>
      <c r="G4060" s="134">
        <v>36</v>
      </c>
      <c r="H4060" s="171">
        <f>IFERROR((Table5[[#This Row],[_202340]]-Table5[[#This Row],[_201940]])/Table5[[#This Row],[_201940]]*1,"")</f>
        <v>-5.2631578947368418E-2</v>
      </c>
    </row>
    <row r="4061" spans="1:8">
      <c r="A4061" s="132">
        <v>413626</v>
      </c>
      <c r="B4061" s="134" t="s">
        <v>1133</v>
      </c>
      <c r="C4061" s="134">
        <v>0</v>
      </c>
      <c r="D4061" s="134">
        <v>1</v>
      </c>
      <c r="E4061" s="134">
        <v>0</v>
      </c>
      <c r="F4061" s="134">
        <v>0</v>
      </c>
      <c r="G4061" s="134">
        <v>0</v>
      </c>
      <c r="H4061" s="171" t="str">
        <f>IFERROR((Table5[[#This Row],[_202340]]-Table5[[#This Row],[_201940]])/Table5[[#This Row],[_201940]]*1,"")</f>
        <v/>
      </c>
    </row>
    <row r="4062" spans="1:8" ht="28.5">
      <c r="A4062" s="132">
        <v>413626</v>
      </c>
      <c r="B4062" s="134" t="s">
        <v>1162</v>
      </c>
      <c r="C4062" s="134">
        <v>0</v>
      </c>
      <c r="D4062" s="134">
        <v>18</v>
      </c>
      <c r="E4062" s="134">
        <v>0</v>
      </c>
      <c r="F4062" s="134">
        <v>15</v>
      </c>
      <c r="G4062" s="134">
        <v>5</v>
      </c>
      <c r="H4062" s="171" t="str">
        <f>IFERROR((Table5[[#This Row],[_202340]]-Table5[[#This Row],[_201940]])/Table5[[#This Row],[_201940]]*1,"")</f>
        <v/>
      </c>
    </row>
    <row r="4063" spans="1:8" ht="28.5">
      <c r="A4063" s="132">
        <v>413626</v>
      </c>
      <c r="B4063" s="134" t="s">
        <v>1163</v>
      </c>
      <c r="C4063" s="134" t="s">
        <v>129</v>
      </c>
      <c r="D4063" s="134" t="s">
        <v>129</v>
      </c>
      <c r="E4063" s="134" t="s">
        <v>129</v>
      </c>
      <c r="F4063" s="134" t="s">
        <v>129</v>
      </c>
      <c r="G4063" s="134" t="s">
        <v>129</v>
      </c>
      <c r="H4063" s="171" t="str">
        <f>IFERROR((Table5[[#This Row],[_202340]]-Table5[[#This Row],[_201940]])/Table5[[#This Row],[_201940]]*1,"")</f>
        <v/>
      </c>
    </row>
    <row r="4064" spans="1:8">
      <c r="A4064" s="132">
        <v>413626</v>
      </c>
      <c r="B4064" s="134" t="s">
        <v>1136</v>
      </c>
      <c r="C4064" s="134">
        <v>0</v>
      </c>
      <c r="D4064" s="134">
        <v>19</v>
      </c>
      <c r="E4064" s="134">
        <v>0</v>
      </c>
      <c r="F4064" s="134">
        <v>15</v>
      </c>
      <c r="G4064" s="134">
        <v>5</v>
      </c>
      <c r="H4064" s="171" t="str">
        <f>IFERROR((Table5[[#This Row],[_202340]]-Table5[[#This Row],[_201940]])/Table5[[#This Row],[_201940]]*1,"")</f>
        <v/>
      </c>
    </row>
    <row r="4065" spans="1:8">
      <c r="A4065" s="132">
        <v>413626</v>
      </c>
      <c r="B4065" s="134" t="s">
        <v>1137</v>
      </c>
      <c r="C4065" s="134">
        <v>0</v>
      </c>
      <c r="D4065" s="134">
        <v>79</v>
      </c>
      <c r="E4065" s="134">
        <v>0</v>
      </c>
      <c r="F4065" s="134">
        <v>63</v>
      </c>
      <c r="G4065" s="134">
        <v>14</v>
      </c>
      <c r="H4065" s="171" t="str">
        <f>IFERROR((Table5[[#This Row],[_202340]]-Table5[[#This Row],[_201940]])/Table5[[#This Row],[_201940]]*1,"")</f>
        <v/>
      </c>
    </row>
    <row r="4066" spans="1:8">
      <c r="A4066" s="132">
        <v>413626</v>
      </c>
      <c r="B4066" s="134" t="s">
        <v>1138</v>
      </c>
      <c r="C4066" s="134">
        <v>0</v>
      </c>
      <c r="D4066" s="134">
        <v>1</v>
      </c>
      <c r="E4066" s="134">
        <v>0</v>
      </c>
      <c r="F4066" s="134">
        <v>0</v>
      </c>
      <c r="G4066" s="134">
        <v>1</v>
      </c>
      <c r="H4066" s="171" t="str">
        <f>IFERROR((Table5[[#This Row],[_202340]]-Table5[[#This Row],[_201940]])/Table5[[#This Row],[_201940]]*1,"")</f>
        <v/>
      </c>
    </row>
    <row r="4067" spans="1:8" ht="28.5">
      <c r="A4067" s="132">
        <v>413626</v>
      </c>
      <c r="B4067" s="134" t="s">
        <v>1164</v>
      </c>
      <c r="C4067" s="134">
        <v>0</v>
      </c>
      <c r="D4067" s="134">
        <v>21</v>
      </c>
      <c r="E4067" s="134">
        <v>6</v>
      </c>
      <c r="F4067" s="134">
        <v>18</v>
      </c>
      <c r="G4067" s="134">
        <v>9</v>
      </c>
      <c r="H4067" s="171" t="str">
        <f>IFERROR((Table5[[#This Row],[_202340]]-Table5[[#This Row],[_201940]])/Table5[[#This Row],[_201940]]*1,"")</f>
        <v/>
      </c>
    </row>
    <row r="4068" spans="1:8" ht="28.5">
      <c r="A4068" s="132">
        <v>413626</v>
      </c>
      <c r="B4068" s="134" t="s">
        <v>1165</v>
      </c>
      <c r="C4068" s="134" t="s">
        <v>129</v>
      </c>
      <c r="D4068" s="134" t="s">
        <v>129</v>
      </c>
      <c r="E4068" s="134" t="s">
        <v>129</v>
      </c>
      <c r="F4068" s="134" t="s">
        <v>129</v>
      </c>
      <c r="G4068" s="134" t="s">
        <v>129</v>
      </c>
      <c r="H4068" s="171" t="str">
        <f>IFERROR((Table5[[#This Row],[_202340]]-Table5[[#This Row],[_201940]])/Table5[[#This Row],[_201940]]*1,"")</f>
        <v/>
      </c>
    </row>
    <row r="4069" spans="1:8">
      <c r="A4069" s="132">
        <v>413626</v>
      </c>
      <c r="B4069" s="134" t="s">
        <v>1141</v>
      </c>
      <c r="C4069" s="134">
        <v>0</v>
      </c>
      <c r="D4069" s="134">
        <v>22</v>
      </c>
      <c r="E4069" s="134">
        <v>6</v>
      </c>
      <c r="F4069" s="134">
        <v>18</v>
      </c>
      <c r="G4069" s="134">
        <v>10</v>
      </c>
      <c r="H4069" s="171" t="str">
        <f>IFERROR((Table5[[#This Row],[_202340]]-Table5[[#This Row],[_201940]])/Table5[[#This Row],[_201940]]*1,"")</f>
        <v/>
      </c>
    </row>
    <row r="4070" spans="1:8">
      <c r="A4070" s="132">
        <v>413626</v>
      </c>
      <c r="B4070" s="134" t="s">
        <v>1142</v>
      </c>
      <c r="C4070" s="134">
        <v>0</v>
      </c>
      <c r="D4070" s="134">
        <v>92</v>
      </c>
      <c r="E4070" s="134">
        <v>25</v>
      </c>
      <c r="F4070" s="134">
        <v>75</v>
      </c>
      <c r="G4070" s="134">
        <v>28</v>
      </c>
      <c r="H4070" s="171" t="str">
        <f>IFERROR((Table5[[#This Row],[_202340]]-Table5[[#This Row],[_201940]])/Table5[[#This Row],[_201940]]*1,"")</f>
        <v/>
      </c>
    </row>
    <row r="4071" spans="1:8">
      <c r="A4071" s="132">
        <v>413626</v>
      </c>
      <c r="B4071" s="134" t="s">
        <v>1143</v>
      </c>
      <c r="C4071" s="134">
        <v>7</v>
      </c>
      <c r="D4071" s="134">
        <v>0</v>
      </c>
      <c r="E4071" s="134">
        <v>0</v>
      </c>
      <c r="F4071" s="134">
        <v>0</v>
      </c>
      <c r="G4071" s="134">
        <v>2</v>
      </c>
      <c r="H4071" s="171">
        <f>IFERROR((Table5[[#This Row],[_202340]]-Table5[[#This Row],[_201940]])/Table5[[#This Row],[_201940]]*1,"")</f>
        <v>-0.7142857142857143</v>
      </c>
    </row>
    <row r="4072" spans="1:8" ht="28.5">
      <c r="A4072" s="132">
        <v>413626</v>
      </c>
      <c r="B4072" s="134" t="s">
        <v>1166</v>
      </c>
      <c r="C4072" s="134">
        <v>4</v>
      </c>
      <c r="D4072" s="134">
        <v>22</v>
      </c>
      <c r="E4072" s="134">
        <v>7</v>
      </c>
      <c r="F4072" s="134">
        <v>18</v>
      </c>
      <c r="G4072" s="134">
        <v>9</v>
      </c>
      <c r="H4072" s="171">
        <f>IFERROR((Table5[[#This Row],[_202340]]-Table5[[#This Row],[_201940]])/Table5[[#This Row],[_201940]]*1,"")</f>
        <v>1.25</v>
      </c>
    </row>
    <row r="4073" spans="1:8" ht="28.5">
      <c r="A4073" s="132">
        <v>413626</v>
      </c>
      <c r="B4073" s="134" t="s">
        <v>1167</v>
      </c>
      <c r="C4073" s="134" t="s">
        <v>129</v>
      </c>
      <c r="D4073" s="134" t="s">
        <v>129</v>
      </c>
      <c r="E4073" s="134" t="s">
        <v>129</v>
      </c>
      <c r="F4073" s="134" t="s">
        <v>129</v>
      </c>
      <c r="G4073" s="134" t="s">
        <v>129</v>
      </c>
      <c r="H4073" s="171" t="str">
        <f>IFERROR((Table5[[#This Row],[_202340]]-Table5[[#This Row],[_201940]])/Table5[[#This Row],[_201940]]*1,"")</f>
        <v/>
      </c>
    </row>
    <row r="4074" spans="1:8">
      <c r="A4074" s="132">
        <v>413626</v>
      </c>
      <c r="B4074" s="134" t="s">
        <v>1146</v>
      </c>
      <c r="C4074" s="134">
        <v>11</v>
      </c>
      <c r="D4074" s="134">
        <v>22</v>
      </c>
      <c r="E4074" s="134">
        <v>7</v>
      </c>
      <c r="F4074" s="134">
        <v>18</v>
      </c>
      <c r="G4074" s="134">
        <v>11</v>
      </c>
      <c r="H4074" s="171">
        <f>IFERROR((Table5[[#This Row],[_202340]]-Table5[[#This Row],[_201940]])/Table5[[#This Row],[_201940]]*1,"")</f>
        <v>0</v>
      </c>
    </row>
    <row r="4075" spans="1:8" ht="28.5">
      <c r="A4075" s="132">
        <v>413626</v>
      </c>
      <c r="B4075" s="134" t="s">
        <v>1147</v>
      </c>
      <c r="C4075" s="134">
        <v>1</v>
      </c>
      <c r="D4075" s="134">
        <v>0</v>
      </c>
      <c r="E4075" s="134">
        <v>0</v>
      </c>
      <c r="F4075" s="134">
        <v>0</v>
      </c>
      <c r="G4075" s="134">
        <v>0</v>
      </c>
      <c r="H4075" s="171">
        <f>IFERROR((Table5[[#This Row],[_202340]]-Table5[[#This Row],[_201940]])/Table5[[#This Row],[_201940]]*1,"")</f>
        <v>-1</v>
      </c>
    </row>
    <row r="4076" spans="1:8" ht="28.5">
      <c r="A4076" s="132">
        <v>413626</v>
      </c>
      <c r="B4076" s="134" t="s">
        <v>1148</v>
      </c>
      <c r="C4076" s="134">
        <v>5</v>
      </c>
      <c r="D4076" s="134">
        <v>0</v>
      </c>
      <c r="E4076" s="134">
        <v>0</v>
      </c>
      <c r="F4076" s="134">
        <v>0</v>
      </c>
      <c r="G4076" s="134">
        <v>2</v>
      </c>
      <c r="H4076" s="171">
        <f>IFERROR((Table5[[#This Row],[_202340]]-Table5[[#This Row],[_201940]])/Table5[[#This Row],[_201940]]*1,"")</f>
        <v>-0.6</v>
      </c>
    </row>
    <row r="4077" spans="1:8" ht="28.5">
      <c r="A4077" s="132">
        <v>413626</v>
      </c>
      <c r="B4077" s="134" t="s">
        <v>1149</v>
      </c>
      <c r="C4077" s="134">
        <v>21</v>
      </c>
      <c r="D4077" s="134">
        <v>2</v>
      </c>
      <c r="E4077" s="134">
        <v>17</v>
      </c>
      <c r="F4077" s="134">
        <v>6</v>
      </c>
      <c r="G4077" s="134">
        <v>23</v>
      </c>
      <c r="H4077" s="171">
        <f>IFERROR((Table5[[#This Row],[_202340]]-Table5[[#This Row],[_201940]])/Table5[[#This Row],[_201940]]*1,"")</f>
        <v>9.5238095238095233E-2</v>
      </c>
    </row>
    <row r="4078" spans="1:8" ht="28.5">
      <c r="A4078" s="132">
        <v>413626</v>
      </c>
      <c r="B4078" s="134" t="s">
        <v>1150</v>
      </c>
      <c r="C4078" s="134">
        <v>27</v>
      </c>
      <c r="D4078" s="134">
        <v>2</v>
      </c>
      <c r="E4078" s="134">
        <v>17</v>
      </c>
      <c r="F4078" s="134">
        <v>6</v>
      </c>
      <c r="G4078" s="134">
        <v>25</v>
      </c>
      <c r="H4078" s="171">
        <f>IFERROR((Table5[[#This Row],[_202340]]-Table5[[#This Row],[_201940]])/Table5[[#This Row],[_201940]]*1,"")</f>
        <v>-7.407407407407407E-2</v>
      </c>
    </row>
    <row r="4079" spans="1:8">
      <c r="A4079" s="132">
        <v>413626</v>
      </c>
      <c r="B4079" s="134" t="s">
        <v>1151</v>
      </c>
      <c r="C4079" s="134">
        <v>29</v>
      </c>
      <c r="D4079" s="134">
        <v>92</v>
      </c>
      <c r="E4079" s="134">
        <v>29</v>
      </c>
      <c r="F4079" s="134">
        <v>75</v>
      </c>
      <c r="G4079" s="134">
        <v>31</v>
      </c>
      <c r="H4079" s="171">
        <f>IFERROR((Table5[[#This Row],[_202340]]-Table5[[#This Row],[_201940]])/Table5[[#This Row],[_201940]]*1,"")</f>
        <v>6.8965517241379309E-2</v>
      </c>
    </row>
    <row r="4080" spans="1:8" ht="28.5">
      <c r="A4080" s="132">
        <v>413626</v>
      </c>
      <c r="B4080" s="134" t="s">
        <v>1152</v>
      </c>
      <c r="C4080" s="134">
        <v>16</v>
      </c>
      <c r="D4080" s="134">
        <v>0</v>
      </c>
      <c r="E4080" s="134">
        <v>0</v>
      </c>
      <c r="F4080" s="134">
        <v>0</v>
      </c>
      <c r="G4080" s="134">
        <v>6</v>
      </c>
      <c r="H4080" s="171">
        <f>IFERROR((Table5[[#This Row],[_202340]]-Table5[[#This Row],[_201940]])/Table5[[#This Row],[_201940]]*1,"")</f>
        <v>-0.625</v>
      </c>
    </row>
    <row r="4081" spans="1:8" ht="28.5">
      <c r="A4081" s="132">
        <v>413626</v>
      </c>
      <c r="B4081" s="134" t="s">
        <v>1153</v>
      </c>
      <c r="C4081" s="134">
        <v>3</v>
      </c>
      <c r="D4081" s="134">
        <v>0</v>
      </c>
      <c r="E4081" s="134">
        <v>0</v>
      </c>
      <c r="F4081" s="134">
        <v>0</v>
      </c>
      <c r="G4081" s="134">
        <v>0</v>
      </c>
      <c r="H4081" s="171">
        <f>IFERROR((Table5[[#This Row],[_202340]]-Table5[[#This Row],[_201940]])/Table5[[#This Row],[_201940]]*1,"")</f>
        <v>-1</v>
      </c>
    </row>
    <row r="4082" spans="1:8" ht="28.5">
      <c r="A4082" s="132">
        <v>413626</v>
      </c>
      <c r="B4082" s="134" t="s">
        <v>1154</v>
      </c>
      <c r="C4082" s="134">
        <v>13</v>
      </c>
      <c r="D4082" s="134">
        <v>0</v>
      </c>
      <c r="E4082" s="134">
        <v>0</v>
      </c>
      <c r="F4082" s="134">
        <v>0</v>
      </c>
      <c r="G4082" s="134">
        <v>6</v>
      </c>
      <c r="H4082" s="171">
        <f>IFERROR((Table5[[#This Row],[_202340]]-Table5[[#This Row],[_201940]])/Table5[[#This Row],[_201940]]*1,"")</f>
        <v>-0.53846153846153844</v>
      </c>
    </row>
    <row r="4083" spans="1:8" ht="28.5">
      <c r="A4083" s="132">
        <v>413626</v>
      </c>
      <c r="B4083" s="134" t="s">
        <v>1155</v>
      </c>
      <c r="C4083" s="134">
        <v>55</v>
      </c>
      <c r="D4083" s="134">
        <v>8</v>
      </c>
      <c r="E4083" s="134">
        <v>71</v>
      </c>
      <c r="F4083" s="134">
        <v>25</v>
      </c>
      <c r="G4083" s="134">
        <v>64</v>
      </c>
      <c r="H4083" s="171">
        <f>IFERROR((Table5[[#This Row],[_202340]]-Table5[[#This Row],[_201940]])/Table5[[#This Row],[_201940]]*1,"")</f>
        <v>0.16363636363636364</v>
      </c>
    </row>
    <row r="4084" spans="1:8">
      <c r="A4084" s="132">
        <v>420398</v>
      </c>
      <c r="B4084" s="134" t="s">
        <v>1179</v>
      </c>
      <c r="C4084" s="134">
        <v>2463</v>
      </c>
      <c r="D4084" s="134">
        <v>2089</v>
      </c>
      <c r="E4084" s="134">
        <v>1703</v>
      </c>
      <c r="F4084" s="134">
        <v>1540</v>
      </c>
      <c r="G4084" s="134">
        <v>2347</v>
      </c>
      <c r="H4084" s="171">
        <f>IFERROR((Table5[[#This Row],[_202340]]-Table5[[#This Row],[_201940]])/Table5[[#This Row],[_201940]]*1,"")</f>
        <v>-4.7097036134794969E-2</v>
      </c>
    </row>
    <row r="4085" spans="1:8">
      <c r="A4085" s="132">
        <v>420398</v>
      </c>
      <c r="B4085" s="134" t="s">
        <v>1131</v>
      </c>
      <c r="C4085" s="134">
        <v>0</v>
      </c>
      <c r="D4085" s="134">
        <v>0</v>
      </c>
      <c r="E4085" s="134">
        <v>0</v>
      </c>
      <c r="F4085" s="134">
        <v>0</v>
      </c>
      <c r="G4085" s="134">
        <v>0</v>
      </c>
      <c r="H4085" s="171" t="str">
        <f>IFERROR((Table5[[#This Row],[_202340]]-Table5[[#This Row],[_201940]])/Table5[[#This Row],[_201940]]*1,"")</f>
        <v/>
      </c>
    </row>
    <row r="4086" spans="1:8">
      <c r="A4086" s="132">
        <v>420398</v>
      </c>
      <c r="B4086" s="134" t="s">
        <v>1132</v>
      </c>
      <c r="C4086" s="134">
        <v>2463</v>
      </c>
      <c r="D4086" s="134">
        <v>2089</v>
      </c>
      <c r="E4086" s="134">
        <v>1703</v>
      </c>
      <c r="F4086" s="134">
        <v>1540</v>
      </c>
      <c r="G4086" s="134">
        <v>2347</v>
      </c>
      <c r="H4086" s="171">
        <f>IFERROR((Table5[[#This Row],[_202340]]-Table5[[#This Row],[_201940]])/Table5[[#This Row],[_201940]]*1,"")</f>
        <v>-4.7097036134794969E-2</v>
      </c>
    </row>
    <row r="4087" spans="1:8">
      <c r="A4087" s="132">
        <v>420398</v>
      </c>
      <c r="B4087" s="134" t="s">
        <v>1133</v>
      </c>
      <c r="C4087" s="134">
        <v>27</v>
      </c>
      <c r="D4087" s="134">
        <v>9</v>
      </c>
      <c r="E4087" s="134">
        <v>12</v>
      </c>
      <c r="F4087" s="134">
        <v>5</v>
      </c>
      <c r="G4087" s="134">
        <v>3</v>
      </c>
      <c r="H4087" s="171">
        <f>IFERROR((Table5[[#This Row],[_202340]]-Table5[[#This Row],[_201940]])/Table5[[#This Row],[_201940]]*1,"")</f>
        <v>-0.88888888888888884</v>
      </c>
    </row>
    <row r="4088" spans="1:8" ht="28.5">
      <c r="A4088" s="132">
        <v>420398</v>
      </c>
      <c r="B4088" s="134" t="s">
        <v>1162</v>
      </c>
      <c r="C4088" s="134">
        <v>241</v>
      </c>
      <c r="D4088" s="134">
        <v>236</v>
      </c>
      <c r="E4088" s="134">
        <v>214</v>
      </c>
      <c r="F4088" s="134">
        <v>232</v>
      </c>
      <c r="G4088" s="134">
        <v>273</v>
      </c>
      <c r="H4088" s="171">
        <f>IFERROR((Table5[[#This Row],[_202340]]-Table5[[#This Row],[_201940]])/Table5[[#This Row],[_201940]]*1,"")</f>
        <v>0.13278008298755187</v>
      </c>
    </row>
    <row r="4089" spans="1:8" ht="28.5">
      <c r="A4089" s="132">
        <v>420398</v>
      </c>
      <c r="B4089" s="134" t="s">
        <v>1163</v>
      </c>
      <c r="C4089" s="134" t="s">
        <v>129</v>
      </c>
      <c r="D4089" s="134" t="s">
        <v>129</v>
      </c>
      <c r="E4089" s="134" t="s">
        <v>129</v>
      </c>
      <c r="F4089" s="134" t="s">
        <v>129</v>
      </c>
      <c r="G4089" s="134" t="s">
        <v>129</v>
      </c>
      <c r="H4089" s="171" t="str">
        <f>IFERROR((Table5[[#This Row],[_202340]]-Table5[[#This Row],[_201940]])/Table5[[#This Row],[_201940]]*1,"")</f>
        <v/>
      </c>
    </row>
    <row r="4090" spans="1:8">
      <c r="A4090" s="132">
        <v>420398</v>
      </c>
      <c r="B4090" s="134" t="s">
        <v>1136</v>
      </c>
      <c r="C4090" s="134">
        <v>268</v>
      </c>
      <c r="D4090" s="134">
        <v>245</v>
      </c>
      <c r="E4090" s="134">
        <v>226</v>
      </c>
      <c r="F4090" s="134">
        <v>237</v>
      </c>
      <c r="G4090" s="134">
        <v>276</v>
      </c>
      <c r="H4090" s="171">
        <f>IFERROR((Table5[[#This Row],[_202340]]-Table5[[#This Row],[_201940]])/Table5[[#This Row],[_201940]]*1,"")</f>
        <v>2.9850746268656716E-2</v>
      </c>
    </row>
    <row r="4091" spans="1:8">
      <c r="A4091" s="132">
        <v>420398</v>
      </c>
      <c r="B4091" s="134" t="s">
        <v>1137</v>
      </c>
      <c r="C4091" s="134">
        <v>11</v>
      </c>
      <c r="D4091" s="134">
        <v>12</v>
      </c>
      <c r="E4091" s="134">
        <v>13</v>
      </c>
      <c r="F4091" s="134">
        <v>15</v>
      </c>
      <c r="G4091" s="134">
        <v>12</v>
      </c>
      <c r="H4091" s="171">
        <f>IFERROR((Table5[[#This Row],[_202340]]-Table5[[#This Row],[_201940]])/Table5[[#This Row],[_201940]]*1,"")</f>
        <v>9.0909090909090912E-2</v>
      </c>
    </row>
    <row r="4092" spans="1:8">
      <c r="A4092" s="132">
        <v>420398</v>
      </c>
      <c r="B4092" s="134" t="s">
        <v>1138</v>
      </c>
      <c r="C4092" s="134">
        <v>24</v>
      </c>
      <c r="D4092" s="134">
        <v>9</v>
      </c>
      <c r="E4092" s="134">
        <v>12</v>
      </c>
      <c r="F4092" s="134">
        <v>5</v>
      </c>
      <c r="G4092" s="134">
        <v>2</v>
      </c>
      <c r="H4092" s="171">
        <f>IFERROR((Table5[[#This Row],[_202340]]-Table5[[#This Row],[_201940]])/Table5[[#This Row],[_201940]]*1,"")</f>
        <v>-0.91666666666666663</v>
      </c>
    </row>
    <row r="4093" spans="1:8" ht="28.5">
      <c r="A4093" s="132">
        <v>420398</v>
      </c>
      <c r="B4093" s="134" t="s">
        <v>1164</v>
      </c>
      <c r="C4093" s="134">
        <v>307</v>
      </c>
      <c r="D4093" s="134">
        <v>292</v>
      </c>
      <c r="E4093" s="134">
        <v>272</v>
      </c>
      <c r="F4093" s="134">
        <v>293</v>
      </c>
      <c r="G4093" s="134">
        <v>352</v>
      </c>
      <c r="H4093" s="171">
        <f>IFERROR((Table5[[#This Row],[_202340]]-Table5[[#This Row],[_201940]])/Table5[[#This Row],[_201940]]*1,"")</f>
        <v>0.1465798045602606</v>
      </c>
    </row>
    <row r="4094" spans="1:8" ht="28.5">
      <c r="A4094" s="132">
        <v>420398</v>
      </c>
      <c r="B4094" s="134" t="s">
        <v>1165</v>
      </c>
      <c r="C4094" s="134" t="s">
        <v>129</v>
      </c>
      <c r="D4094" s="134" t="s">
        <v>129</v>
      </c>
      <c r="E4094" s="134" t="s">
        <v>129</v>
      </c>
      <c r="F4094" s="134" t="s">
        <v>129</v>
      </c>
      <c r="G4094" s="134" t="s">
        <v>129</v>
      </c>
      <c r="H4094" s="171" t="str">
        <f>IFERROR((Table5[[#This Row],[_202340]]-Table5[[#This Row],[_201940]])/Table5[[#This Row],[_201940]]*1,"")</f>
        <v/>
      </c>
    </row>
    <row r="4095" spans="1:8">
      <c r="A4095" s="132">
        <v>420398</v>
      </c>
      <c r="B4095" s="134" t="s">
        <v>1141</v>
      </c>
      <c r="C4095" s="134">
        <v>331</v>
      </c>
      <c r="D4095" s="134">
        <v>301</v>
      </c>
      <c r="E4095" s="134">
        <v>284</v>
      </c>
      <c r="F4095" s="134">
        <v>298</v>
      </c>
      <c r="G4095" s="134">
        <v>354</v>
      </c>
      <c r="H4095" s="171">
        <f>IFERROR((Table5[[#This Row],[_202340]]-Table5[[#This Row],[_201940]])/Table5[[#This Row],[_201940]]*1,"")</f>
        <v>6.9486404833836862E-2</v>
      </c>
    </row>
    <row r="4096" spans="1:8">
      <c r="A4096" s="132">
        <v>420398</v>
      </c>
      <c r="B4096" s="134" t="s">
        <v>1142</v>
      </c>
      <c r="C4096" s="134">
        <v>13</v>
      </c>
      <c r="D4096" s="134">
        <v>14</v>
      </c>
      <c r="E4096" s="134">
        <v>17</v>
      </c>
      <c r="F4096" s="134">
        <v>19</v>
      </c>
      <c r="G4096" s="134">
        <v>15</v>
      </c>
      <c r="H4096" s="171">
        <f>IFERROR((Table5[[#This Row],[_202340]]-Table5[[#This Row],[_201940]])/Table5[[#This Row],[_201940]]*1,"")</f>
        <v>0.15384615384615385</v>
      </c>
    </row>
    <row r="4097" spans="1:8">
      <c r="A4097" s="132">
        <v>420398</v>
      </c>
      <c r="B4097" s="134" t="s">
        <v>1143</v>
      </c>
      <c r="C4097" s="134">
        <v>23</v>
      </c>
      <c r="D4097" s="134">
        <v>10</v>
      </c>
      <c r="E4097" s="134">
        <v>11</v>
      </c>
      <c r="F4097" s="134">
        <v>5</v>
      </c>
      <c r="G4097" s="134">
        <v>2</v>
      </c>
      <c r="H4097" s="171">
        <f>IFERROR((Table5[[#This Row],[_202340]]-Table5[[#This Row],[_201940]])/Table5[[#This Row],[_201940]]*1,"")</f>
        <v>-0.91304347826086951</v>
      </c>
    </row>
    <row r="4098" spans="1:8" ht="28.5">
      <c r="A4098" s="132">
        <v>420398</v>
      </c>
      <c r="B4098" s="134" t="s">
        <v>1166</v>
      </c>
      <c r="C4098" s="134">
        <v>331</v>
      </c>
      <c r="D4098" s="134">
        <v>320</v>
      </c>
      <c r="E4098" s="134">
        <v>306</v>
      </c>
      <c r="F4098" s="134">
        <v>320</v>
      </c>
      <c r="G4098" s="134">
        <v>380</v>
      </c>
      <c r="H4098" s="171">
        <f>IFERROR((Table5[[#This Row],[_202340]]-Table5[[#This Row],[_201940]])/Table5[[#This Row],[_201940]]*1,"")</f>
        <v>0.14803625377643503</v>
      </c>
    </row>
    <row r="4099" spans="1:8" ht="28.5">
      <c r="A4099" s="132">
        <v>420398</v>
      </c>
      <c r="B4099" s="134" t="s">
        <v>1167</v>
      </c>
      <c r="C4099" s="134" t="s">
        <v>129</v>
      </c>
      <c r="D4099" s="134" t="s">
        <v>129</v>
      </c>
      <c r="E4099" s="134" t="s">
        <v>129</v>
      </c>
      <c r="F4099" s="134" t="s">
        <v>129</v>
      </c>
      <c r="G4099" s="134" t="s">
        <v>129</v>
      </c>
      <c r="H4099" s="171" t="str">
        <f>IFERROR((Table5[[#This Row],[_202340]]-Table5[[#This Row],[_201940]])/Table5[[#This Row],[_201940]]*1,"")</f>
        <v/>
      </c>
    </row>
    <row r="4100" spans="1:8">
      <c r="A4100" s="132">
        <v>420398</v>
      </c>
      <c r="B4100" s="134" t="s">
        <v>1146</v>
      </c>
      <c r="C4100" s="134">
        <v>354</v>
      </c>
      <c r="D4100" s="134">
        <v>330</v>
      </c>
      <c r="E4100" s="134">
        <v>317</v>
      </c>
      <c r="F4100" s="134">
        <v>325</v>
      </c>
      <c r="G4100" s="134">
        <v>382</v>
      </c>
      <c r="H4100" s="171">
        <f>IFERROR((Table5[[#This Row],[_202340]]-Table5[[#This Row],[_201940]])/Table5[[#This Row],[_201940]]*1,"")</f>
        <v>7.909604519774012E-2</v>
      </c>
    </row>
    <row r="4101" spans="1:8" ht="28.5">
      <c r="A4101" s="132">
        <v>420398</v>
      </c>
      <c r="B4101" s="134" t="s">
        <v>1147</v>
      </c>
      <c r="C4101" s="134">
        <v>23</v>
      </c>
      <c r="D4101" s="134">
        <v>17</v>
      </c>
      <c r="E4101" s="134">
        <v>10</v>
      </c>
      <c r="F4101" s="134">
        <v>14</v>
      </c>
      <c r="G4101" s="134">
        <v>9</v>
      </c>
      <c r="H4101" s="171">
        <f>IFERROR((Table5[[#This Row],[_202340]]-Table5[[#This Row],[_201940]])/Table5[[#This Row],[_201940]]*1,"")</f>
        <v>-0.60869565217391308</v>
      </c>
    </row>
    <row r="4102" spans="1:8" ht="28.5">
      <c r="A4102" s="132">
        <v>420398</v>
      </c>
      <c r="B4102" s="134" t="s">
        <v>1148</v>
      </c>
      <c r="C4102" s="134">
        <v>954</v>
      </c>
      <c r="D4102" s="134">
        <v>737</v>
      </c>
      <c r="E4102" s="134">
        <v>649</v>
      </c>
      <c r="F4102" s="134">
        <v>569</v>
      </c>
      <c r="G4102" s="134">
        <v>1259</v>
      </c>
      <c r="H4102" s="171">
        <f>IFERROR((Table5[[#This Row],[_202340]]-Table5[[#This Row],[_201940]])/Table5[[#This Row],[_201940]]*1,"")</f>
        <v>0.31970649895178199</v>
      </c>
    </row>
    <row r="4103" spans="1:8" ht="28.5">
      <c r="A4103" s="132">
        <v>420398</v>
      </c>
      <c r="B4103" s="134" t="s">
        <v>1149</v>
      </c>
      <c r="C4103" s="134">
        <v>1132</v>
      </c>
      <c r="D4103" s="134">
        <v>1005</v>
      </c>
      <c r="E4103" s="134">
        <v>727</v>
      </c>
      <c r="F4103" s="134">
        <v>632</v>
      </c>
      <c r="G4103" s="134">
        <v>697</v>
      </c>
      <c r="H4103" s="171">
        <f>IFERROR((Table5[[#This Row],[_202340]]-Table5[[#This Row],[_201940]])/Table5[[#This Row],[_201940]]*1,"")</f>
        <v>-0.38427561837455831</v>
      </c>
    </row>
    <row r="4104" spans="1:8" ht="28.5">
      <c r="A4104" s="132">
        <v>420398</v>
      </c>
      <c r="B4104" s="134" t="s">
        <v>1150</v>
      </c>
      <c r="C4104" s="134">
        <v>2109</v>
      </c>
      <c r="D4104" s="134">
        <v>1759</v>
      </c>
      <c r="E4104" s="134">
        <v>1386</v>
      </c>
      <c r="F4104" s="134">
        <v>1215</v>
      </c>
      <c r="G4104" s="134">
        <v>1965</v>
      </c>
      <c r="H4104" s="171">
        <f>IFERROR((Table5[[#This Row],[_202340]]-Table5[[#This Row],[_201940]])/Table5[[#This Row],[_201940]]*1,"")</f>
        <v>-6.8278805120910391E-2</v>
      </c>
    </row>
    <row r="4105" spans="1:8">
      <c r="A4105" s="132">
        <v>420398</v>
      </c>
      <c r="B4105" s="134" t="s">
        <v>1151</v>
      </c>
      <c r="C4105" s="134">
        <v>14</v>
      </c>
      <c r="D4105" s="134">
        <v>16</v>
      </c>
      <c r="E4105" s="134">
        <v>19</v>
      </c>
      <c r="F4105" s="134">
        <v>21</v>
      </c>
      <c r="G4105" s="134">
        <v>16</v>
      </c>
      <c r="H4105" s="171">
        <f>IFERROR((Table5[[#This Row],[_202340]]-Table5[[#This Row],[_201940]])/Table5[[#This Row],[_201940]]*1,"")</f>
        <v>0.14285714285714285</v>
      </c>
    </row>
    <row r="4106" spans="1:8" ht="28.5">
      <c r="A4106" s="132">
        <v>420398</v>
      </c>
      <c r="B4106" s="134" t="s">
        <v>1152</v>
      </c>
      <c r="C4106" s="134">
        <v>40</v>
      </c>
      <c r="D4106" s="134">
        <v>36</v>
      </c>
      <c r="E4106" s="134">
        <v>39</v>
      </c>
      <c r="F4106" s="134">
        <v>38</v>
      </c>
      <c r="G4106" s="134">
        <v>54</v>
      </c>
      <c r="H4106" s="171">
        <f>IFERROR((Table5[[#This Row],[_202340]]-Table5[[#This Row],[_201940]])/Table5[[#This Row],[_201940]]*1,"")</f>
        <v>0.35</v>
      </c>
    </row>
    <row r="4107" spans="1:8" ht="28.5">
      <c r="A4107" s="132">
        <v>420398</v>
      </c>
      <c r="B4107" s="134" t="s">
        <v>1153</v>
      </c>
      <c r="C4107" s="134">
        <v>1</v>
      </c>
      <c r="D4107" s="134">
        <v>1</v>
      </c>
      <c r="E4107" s="134">
        <v>1</v>
      </c>
      <c r="F4107" s="134">
        <v>1</v>
      </c>
      <c r="G4107" s="134">
        <v>0</v>
      </c>
      <c r="H4107" s="171">
        <f>IFERROR((Table5[[#This Row],[_202340]]-Table5[[#This Row],[_201940]])/Table5[[#This Row],[_201940]]*1,"")</f>
        <v>-1</v>
      </c>
    </row>
    <row r="4108" spans="1:8" ht="28.5">
      <c r="A4108" s="132">
        <v>420398</v>
      </c>
      <c r="B4108" s="134" t="s">
        <v>1154</v>
      </c>
      <c r="C4108" s="134">
        <v>39</v>
      </c>
      <c r="D4108" s="134">
        <v>35</v>
      </c>
      <c r="E4108" s="134">
        <v>38</v>
      </c>
      <c r="F4108" s="134">
        <v>37</v>
      </c>
      <c r="G4108" s="134">
        <v>54</v>
      </c>
      <c r="H4108" s="171">
        <f>IFERROR((Table5[[#This Row],[_202340]]-Table5[[#This Row],[_201940]])/Table5[[#This Row],[_201940]]*1,"")</f>
        <v>0.38461538461538464</v>
      </c>
    </row>
    <row r="4109" spans="1:8" ht="28.5">
      <c r="A4109" s="132">
        <v>420398</v>
      </c>
      <c r="B4109" s="134" t="s">
        <v>1155</v>
      </c>
      <c r="C4109" s="134">
        <v>46</v>
      </c>
      <c r="D4109" s="134">
        <v>48</v>
      </c>
      <c r="E4109" s="134">
        <v>43</v>
      </c>
      <c r="F4109" s="134">
        <v>41</v>
      </c>
      <c r="G4109" s="134">
        <v>30</v>
      </c>
      <c r="H4109" s="171">
        <f>IFERROR((Table5[[#This Row],[_202340]]-Table5[[#This Row],[_201940]])/Table5[[#This Row],[_201940]]*1,"")</f>
        <v>-0.34782608695652173</v>
      </c>
    </row>
    <row r="4110" spans="1:8">
      <c r="A4110" s="132">
        <v>434016</v>
      </c>
      <c r="B4110" s="134" t="s">
        <v>1179</v>
      </c>
      <c r="C4110" s="134" t="s">
        <v>129</v>
      </c>
      <c r="D4110" s="134">
        <v>68</v>
      </c>
      <c r="E4110" s="134">
        <v>66</v>
      </c>
      <c r="F4110" s="134">
        <v>44</v>
      </c>
      <c r="G4110" s="134">
        <v>54</v>
      </c>
      <c r="H4110" s="171" t="str">
        <f>IFERROR((Table5[[#This Row],[_202340]]-Table5[[#This Row],[_201940]])/Table5[[#This Row],[_201940]]*1,"")</f>
        <v/>
      </c>
    </row>
    <row r="4111" spans="1:8">
      <c r="A4111" s="132">
        <v>434016</v>
      </c>
      <c r="B4111" s="134" t="s">
        <v>1131</v>
      </c>
      <c r="C4111" s="134" t="s">
        <v>129</v>
      </c>
      <c r="D4111" s="134">
        <v>0</v>
      </c>
      <c r="E4111" s="134">
        <v>0</v>
      </c>
      <c r="F4111" s="134">
        <v>0</v>
      </c>
      <c r="G4111" s="134">
        <v>0</v>
      </c>
      <c r="H4111" s="171" t="str">
        <f>IFERROR((Table5[[#This Row],[_202340]]-Table5[[#This Row],[_201940]])/Table5[[#This Row],[_201940]]*1,"")</f>
        <v/>
      </c>
    </row>
    <row r="4112" spans="1:8">
      <c r="A4112" s="132">
        <v>434016</v>
      </c>
      <c r="B4112" s="134" t="s">
        <v>1132</v>
      </c>
      <c r="C4112" s="134" t="s">
        <v>129</v>
      </c>
      <c r="D4112" s="134">
        <v>68</v>
      </c>
      <c r="E4112" s="134">
        <v>66</v>
      </c>
      <c r="F4112" s="134">
        <v>44</v>
      </c>
      <c r="G4112" s="134">
        <v>54</v>
      </c>
      <c r="H4112" s="171" t="str">
        <f>IFERROR((Table5[[#This Row],[_202340]]-Table5[[#This Row],[_201940]])/Table5[[#This Row],[_201940]]*1,"")</f>
        <v/>
      </c>
    </row>
    <row r="4113" spans="1:8">
      <c r="A4113" s="132">
        <v>434016</v>
      </c>
      <c r="B4113" s="134" t="s">
        <v>1133</v>
      </c>
      <c r="C4113" s="134" t="s">
        <v>129</v>
      </c>
      <c r="D4113" s="134">
        <v>0</v>
      </c>
      <c r="E4113" s="134">
        <v>0</v>
      </c>
      <c r="F4113" s="134">
        <v>0</v>
      </c>
      <c r="G4113" s="134">
        <v>0</v>
      </c>
      <c r="H4113" s="171" t="str">
        <f>IFERROR((Table5[[#This Row],[_202340]]-Table5[[#This Row],[_201940]])/Table5[[#This Row],[_201940]]*1,"")</f>
        <v/>
      </c>
    </row>
    <row r="4114" spans="1:8" ht="28.5">
      <c r="A4114" s="132">
        <v>434016</v>
      </c>
      <c r="B4114" s="134" t="s">
        <v>1162</v>
      </c>
      <c r="C4114" s="134" t="s">
        <v>129</v>
      </c>
      <c r="D4114" s="134">
        <v>8</v>
      </c>
      <c r="E4114" s="134">
        <v>18</v>
      </c>
      <c r="F4114" s="134">
        <v>7</v>
      </c>
      <c r="G4114" s="134">
        <v>1</v>
      </c>
      <c r="H4114" s="171" t="str">
        <f>IFERROR((Table5[[#This Row],[_202340]]-Table5[[#This Row],[_201940]])/Table5[[#This Row],[_201940]]*1,"")</f>
        <v/>
      </c>
    </row>
    <row r="4115" spans="1:8" ht="28.5">
      <c r="A4115" s="132">
        <v>434016</v>
      </c>
      <c r="B4115" s="134" t="s">
        <v>1163</v>
      </c>
      <c r="C4115" s="134" t="s">
        <v>129</v>
      </c>
      <c r="D4115" s="134" t="s">
        <v>129</v>
      </c>
      <c r="E4115" s="134" t="s">
        <v>129</v>
      </c>
      <c r="F4115" s="134" t="s">
        <v>129</v>
      </c>
      <c r="G4115" s="134" t="s">
        <v>129</v>
      </c>
      <c r="H4115" s="171" t="str">
        <f>IFERROR((Table5[[#This Row],[_202340]]-Table5[[#This Row],[_201940]])/Table5[[#This Row],[_201940]]*1,"")</f>
        <v/>
      </c>
    </row>
    <row r="4116" spans="1:8">
      <c r="A4116" s="132">
        <v>434016</v>
      </c>
      <c r="B4116" s="134" t="s">
        <v>1136</v>
      </c>
      <c r="C4116" s="134" t="s">
        <v>129</v>
      </c>
      <c r="D4116" s="134">
        <v>8</v>
      </c>
      <c r="E4116" s="134">
        <v>18</v>
      </c>
      <c r="F4116" s="134">
        <v>7</v>
      </c>
      <c r="G4116" s="134">
        <v>1</v>
      </c>
      <c r="H4116" s="171" t="str">
        <f>IFERROR((Table5[[#This Row],[_202340]]-Table5[[#This Row],[_201940]])/Table5[[#This Row],[_201940]]*1,"")</f>
        <v/>
      </c>
    </row>
    <row r="4117" spans="1:8">
      <c r="A4117" s="132">
        <v>434016</v>
      </c>
      <c r="B4117" s="134" t="s">
        <v>1137</v>
      </c>
      <c r="C4117" s="134" t="s">
        <v>129</v>
      </c>
      <c r="D4117" s="134">
        <v>12</v>
      </c>
      <c r="E4117" s="134">
        <v>27</v>
      </c>
      <c r="F4117" s="134">
        <v>16</v>
      </c>
      <c r="G4117" s="134">
        <v>2</v>
      </c>
      <c r="H4117" s="171" t="str">
        <f>IFERROR((Table5[[#This Row],[_202340]]-Table5[[#This Row],[_201940]])/Table5[[#This Row],[_201940]]*1,"")</f>
        <v/>
      </c>
    </row>
    <row r="4118" spans="1:8">
      <c r="A4118" s="132">
        <v>434016</v>
      </c>
      <c r="B4118" s="134" t="s">
        <v>1138</v>
      </c>
      <c r="C4118" s="134" t="s">
        <v>129</v>
      </c>
      <c r="D4118" s="134">
        <v>0</v>
      </c>
      <c r="E4118" s="134">
        <v>0</v>
      </c>
      <c r="F4118" s="134">
        <v>0</v>
      </c>
      <c r="G4118" s="134">
        <v>0</v>
      </c>
      <c r="H4118" s="171" t="str">
        <f>IFERROR((Table5[[#This Row],[_202340]]-Table5[[#This Row],[_201940]])/Table5[[#This Row],[_201940]]*1,"")</f>
        <v/>
      </c>
    </row>
    <row r="4119" spans="1:8" ht="28.5">
      <c r="A4119" s="132">
        <v>434016</v>
      </c>
      <c r="B4119" s="134" t="s">
        <v>1164</v>
      </c>
      <c r="C4119" s="134" t="s">
        <v>129</v>
      </c>
      <c r="D4119" s="134">
        <v>9</v>
      </c>
      <c r="E4119" s="134">
        <v>19</v>
      </c>
      <c r="F4119" s="134">
        <v>8</v>
      </c>
      <c r="G4119" s="134">
        <v>3</v>
      </c>
      <c r="H4119" s="171" t="str">
        <f>IFERROR((Table5[[#This Row],[_202340]]-Table5[[#This Row],[_201940]])/Table5[[#This Row],[_201940]]*1,"")</f>
        <v/>
      </c>
    </row>
    <row r="4120" spans="1:8" ht="28.5">
      <c r="A4120" s="132">
        <v>434016</v>
      </c>
      <c r="B4120" s="134" t="s">
        <v>1165</v>
      </c>
      <c r="C4120" s="134" t="s">
        <v>129</v>
      </c>
      <c r="D4120" s="134" t="s">
        <v>129</v>
      </c>
      <c r="E4120" s="134" t="s">
        <v>129</v>
      </c>
      <c r="F4120" s="134" t="s">
        <v>129</v>
      </c>
      <c r="G4120" s="134" t="s">
        <v>129</v>
      </c>
      <c r="H4120" s="171" t="str">
        <f>IFERROR((Table5[[#This Row],[_202340]]-Table5[[#This Row],[_201940]])/Table5[[#This Row],[_201940]]*1,"")</f>
        <v/>
      </c>
    </row>
    <row r="4121" spans="1:8">
      <c r="A4121" s="132">
        <v>434016</v>
      </c>
      <c r="B4121" s="134" t="s">
        <v>1141</v>
      </c>
      <c r="C4121" s="134" t="s">
        <v>129</v>
      </c>
      <c r="D4121" s="134">
        <v>9</v>
      </c>
      <c r="E4121" s="134">
        <v>19</v>
      </c>
      <c r="F4121" s="134">
        <v>8</v>
      </c>
      <c r="G4121" s="134">
        <v>3</v>
      </c>
      <c r="H4121" s="171" t="str">
        <f>IFERROR((Table5[[#This Row],[_202340]]-Table5[[#This Row],[_201940]])/Table5[[#This Row],[_201940]]*1,"")</f>
        <v/>
      </c>
    </row>
    <row r="4122" spans="1:8">
      <c r="A4122" s="132">
        <v>434016</v>
      </c>
      <c r="B4122" s="134" t="s">
        <v>1142</v>
      </c>
      <c r="C4122" s="134" t="s">
        <v>129</v>
      </c>
      <c r="D4122" s="134">
        <v>13</v>
      </c>
      <c r="E4122" s="134">
        <v>29</v>
      </c>
      <c r="F4122" s="134">
        <v>18</v>
      </c>
      <c r="G4122" s="134">
        <v>6</v>
      </c>
      <c r="H4122" s="171" t="str">
        <f>IFERROR((Table5[[#This Row],[_202340]]-Table5[[#This Row],[_201940]])/Table5[[#This Row],[_201940]]*1,"")</f>
        <v/>
      </c>
    </row>
    <row r="4123" spans="1:8">
      <c r="A4123" s="132">
        <v>434016</v>
      </c>
      <c r="B4123" s="134" t="s">
        <v>1143</v>
      </c>
      <c r="C4123" s="134" t="s">
        <v>129</v>
      </c>
      <c r="D4123" s="134">
        <v>0</v>
      </c>
      <c r="E4123" s="134">
        <v>0</v>
      </c>
      <c r="F4123" s="134">
        <v>0</v>
      </c>
      <c r="G4123" s="134">
        <v>0</v>
      </c>
      <c r="H4123" s="171" t="str">
        <f>IFERROR((Table5[[#This Row],[_202340]]-Table5[[#This Row],[_201940]])/Table5[[#This Row],[_201940]]*1,"")</f>
        <v/>
      </c>
    </row>
    <row r="4124" spans="1:8" ht="28.5">
      <c r="A4124" s="132">
        <v>434016</v>
      </c>
      <c r="B4124" s="134" t="s">
        <v>1166</v>
      </c>
      <c r="C4124" s="134" t="s">
        <v>129</v>
      </c>
      <c r="D4124" s="134">
        <v>9</v>
      </c>
      <c r="E4124" s="134">
        <v>20</v>
      </c>
      <c r="F4124" s="134">
        <v>10</v>
      </c>
      <c r="G4124" s="134">
        <v>5</v>
      </c>
      <c r="H4124" s="171" t="str">
        <f>IFERROR((Table5[[#This Row],[_202340]]-Table5[[#This Row],[_201940]])/Table5[[#This Row],[_201940]]*1,"")</f>
        <v/>
      </c>
    </row>
    <row r="4125" spans="1:8" ht="28.5">
      <c r="A4125" s="132">
        <v>434016</v>
      </c>
      <c r="B4125" s="134" t="s">
        <v>1167</v>
      </c>
      <c r="C4125" s="134" t="s">
        <v>129</v>
      </c>
      <c r="D4125" s="134" t="s">
        <v>129</v>
      </c>
      <c r="E4125" s="134" t="s">
        <v>129</v>
      </c>
      <c r="F4125" s="134" t="s">
        <v>129</v>
      </c>
      <c r="G4125" s="134" t="s">
        <v>129</v>
      </c>
      <c r="H4125" s="171" t="str">
        <f>IFERROR((Table5[[#This Row],[_202340]]-Table5[[#This Row],[_201940]])/Table5[[#This Row],[_201940]]*1,"")</f>
        <v/>
      </c>
    </row>
    <row r="4126" spans="1:8">
      <c r="A4126" s="132">
        <v>434016</v>
      </c>
      <c r="B4126" s="134" t="s">
        <v>1146</v>
      </c>
      <c r="C4126" s="134" t="s">
        <v>129</v>
      </c>
      <c r="D4126" s="134">
        <v>9</v>
      </c>
      <c r="E4126" s="134">
        <v>20</v>
      </c>
      <c r="F4126" s="134">
        <v>10</v>
      </c>
      <c r="G4126" s="134">
        <v>5</v>
      </c>
      <c r="H4126" s="171" t="str">
        <f>IFERROR((Table5[[#This Row],[_202340]]-Table5[[#This Row],[_201940]])/Table5[[#This Row],[_201940]]*1,"")</f>
        <v/>
      </c>
    </row>
    <row r="4127" spans="1:8" ht="28.5">
      <c r="A4127" s="132">
        <v>434016</v>
      </c>
      <c r="B4127" s="134" t="s">
        <v>1147</v>
      </c>
      <c r="C4127" s="134" t="s">
        <v>129</v>
      </c>
      <c r="D4127" s="134">
        <v>4</v>
      </c>
      <c r="E4127" s="134">
        <v>8</v>
      </c>
      <c r="F4127" s="134">
        <v>4</v>
      </c>
      <c r="G4127" s="134">
        <v>5</v>
      </c>
      <c r="H4127" s="171" t="str">
        <f>IFERROR((Table5[[#This Row],[_202340]]-Table5[[#This Row],[_201940]])/Table5[[#This Row],[_201940]]*1,"")</f>
        <v/>
      </c>
    </row>
    <row r="4128" spans="1:8" ht="28.5">
      <c r="A4128" s="132">
        <v>434016</v>
      </c>
      <c r="B4128" s="134" t="s">
        <v>1148</v>
      </c>
      <c r="C4128" s="134" t="s">
        <v>129</v>
      </c>
      <c r="D4128" s="134">
        <v>1</v>
      </c>
      <c r="E4128" s="134">
        <v>0</v>
      </c>
      <c r="F4128" s="134">
        <v>0</v>
      </c>
      <c r="G4128" s="134">
        <v>1</v>
      </c>
      <c r="H4128" s="171" t="str">
        <f>IFERROR((Table5[[#This Row],[_202340]]-Table5[[#This Row],[_201940]])/Table5[[#This Row],[_201940]]*1,"")</f>
        <v/>
      </c>
    </row>
    <row r="4129" spans="1:8" ht="28.5">
      <c r="A4129" s="132">
        <v>434016</v>
      </c>
      <c r="B4129" s="134" t="s">
        <v>1149</v>
      </c>
      <c r="C4129" s="134" t="s">
        <v>129</v>
      </c>
      <c r="D4129" s="134">
        <v>54</v>
      </c>
      <c r="E4129" s="134">
        <v>38</v>
      </c>
      <c r="F4129" s="134">
        <v>30</v>
      </c>
      <c r="G4129" s="134">
        <v>43</v>
      </c>
      <c r="H4129" s="171" t="str">
        <f>IFERROR((Table5[[#This Row],[_202340]]-Table5[[#This Row],[_201940]])/Table5[[#This Row],[_201940]]*1,"")</f>
        <v/>
      </c>
    </row>
    <row r="4130" spans="1:8" ht="28.5">
      <c r="A4130" s="132">
        <v>434016</v>
      </c>
      <c r="B4130" s="134" t="s">
        <v>1150</v>
      </c>
      <c r="C4130" s="134" t="s">
        <v>129</v>
      </c>
      <c r="D4130" s="134">
        <v>59</v>
      </c>
      <c r="E4130" s="134">
        <v>46</v>
      </c>
      <c r="F4130" s="134">
        <v>34</v>
      </c>
      <c r="G4130" s="134">
        <v>49</v>
      </c>
      <c r="H4130" s="171" t="str">
        <f>IFERROR((Table5[[#This Row],[_202340]]-Table5[[#This Row],[_201940]])/Table5[[#This Row],[_201940]]*1,"")</f>
        <v/>
      </c>
    </row>
    <row r="4131" spans="1:8">
      <c r="A4131" s="132">
        <v>434016</v>
      </c>
      <c r="B4131" s="134" t="s">
        <v>1151</v>
      </c>
      <c r="C4131" s="134" t="s">
        <v>129</v>
      </c>
      <c r="D4131" s="134">
        <v>13</v>
      </c>
      <c r="E4131" s="134">
        <v>30</v>
      </c>
      <c r="F4131" s="134">
        <v>23</v>
      </c>
      <c r="G4131" s="134">
        <v>9</v>
      </c>
      <c r="H4131" s="171" t="str">
        <f>IFERROR((Table5[[#This Row],[_202340]]-Table5[[#This Row],[_201940]])/Table5[[#This Row],[_201940]]*1,"")</f>
        <v/>
      </c>
    </row>
    <row r="4132" spans="1:8" ht="28.5">
      <c r="A4132" s="132">
        <v>434016</v>
      </c>
      <c r="B4132" s="134" t="s">
        <v>1152</v>
      </c>
      <c r="C4132" s="134" t="s">
        <v>129</v>
      </c>
      <c r="D4132" s="134">
        <v>7</v>
      </c>
      <c r="E4132" s="134">
        <v>12</v>
      </c>
      <c r="F4132" s="134">
        <v>9</v>
      </c>
      <c r="G4132" s="134">
        <v>11</v>
      </c>
      <c r="H4132" s="171" t="str">
        <f>IFERROR((Table5[[#This Row],[_202340]]-Table5[[#This Row],[_201940]])/Table5[[#This Row],[_201940]]*1,"")</f>
        <v/>
      </c>
    </row>
    <row r="4133" spans="1:8" ht="28.5">
      <c r="A4133" s="132">
        <v>434016</v>
      </c>
      <c r="B4133" s="134" t="s">
        <v>1153</v>
      </c>
      <c r="C4133" s="134" t="s">
        <v>129</v>
      </c>
      <c r="D4133" s="134">
        <v>6</v>
      </c>
      <c r="E4133" s="134">
        <v>12</v>
      </c>
      <c r="F4133" s="134">
        <v>9</v>
      </c>
      <c r="G4133" s="134">
        <v>9</v>
      </c>
      <c r="H4133" s="171" t="str">
        <f>IFERROR((Table5[[#This Row],[_202340]]-Table5[[#This Row],[_201940]])/Table5[[#This Row],[_201940]]*1,"")</f>
        <v/>
      </c>
    </row>
    <row r="4134" spans="1:8" ht="28.5">
      <c r="A4134" s="132">
        <v>434016</v>
      </c>
      <c r="B4134" s="134" t="s">
        <v>1154</v>
      </c>
      <c r="C4134" s="134" t="s">
        <v>129</v>
      </c>
      <c r="D4134" s="134">
        <v>1</v>
      </c>
      <c r="E4134" s="134">
        <v>0</v>
      </c>
      <c r="F4134" s="134">
        <v>0</v>
      </c>
      <c r="G4134" s="134">
        <v>2</v>
      </c>
      <c r="H4134" s="171" t="str">
        <f>IFERROR((Table5[[#This Row],[_202340]]-Table5[[#This Row],[_201940]])/Table5[[#This Row],[_201940]]*1,"")</f>
        <v/>
      </c>
    </row>
    <row r="4135" spans="1:8" ht="28.5">
      <c r="A4135" s="132">
        <v>434016</v>
      </c>
      <c r="B4135" s="134" t="s">
        <v>1155</v>
      </c>
      <c r="C4135" s="134" t="s">
        <v>129</v>
      </c>
      <c r="D4135" s="134">
        <v>79</v>
      </c>
      <c r="E4135" s="134">
        <v>58</v>
      </c>
      <c r="F4135" s="134">
        <v>68</v>
      </c>
      <c r="G4135" s="134">
        <v>80</v>
      </c>
      <c r="H4135" s="171" t="str">
        <f>IFERROR((Table5[[#This Row],[_202340]]-Table5[[#This Row],[_201940]])/Table5[[#This Row],[_201940]]*1,"")</f>
        <v/>
      </c>
    </row>
    <row r="4136" spans="1:8">
      <c r="A4136" s="132">
        <v>434584</v>
      </c>
      <c r="B4136" s="134" t="s">
        <v>1179</v>
      </c>
      <c r="C4136" s="134">
        <v>11</v>
      </c>
      <c r="D4136" s="134">
        <v>20</v>
      </c>
      <c r="E4136" s="134">
        <v>6</v>
      </c>
      <c r="F4136" s="134">
        <v>1</v>
      </c>
      <c r="G4136" s="134">
        <v>81</v>
      </c>
      <c r="H4136" s="171">
        <f>IFERROR((Table5[[#This Row],[_202340]]-Table5[[#This Row],[_201940]])/Table5[[#This Row],[_201940]]*1,"")</f>
        <v>6.3636363636363633</v>
      </c>
    </row>
    <row r="4137" spans="1:8">
      <c r="A4137" s="132">
        <v>434584</v>
      </c>
      <c r="B4137" s="134" t="s">
        <v>1131</v>
      </c>
      <c r="C4137" s="134">
        <v>0</v>
      </c>
      <c r="D4137" s="134">
        <v>0</v>
      </c>
      <c r="E4137" s="134">
        <v>0</v>
      </c>
      <c r="F4137" s="134">
        <v>0</v>
      </c>
      <c r="G4137" s="134">
        <v>1</v>
      </c>
      <c r="H4137" s="171" t="str">
        <f>IFERROR((Table5[[#This Row],[_202340]]-Table5[[#This Row],[_201940]])/Table5[[#This Row],[_201940]]*1,"")</f>
        <v/>
      </c>
    </row>
    <row r="4138" spans="1:8">
      <c r="A4138" s="132">
        <v>434584</v>
      </c>
      <c r="B4138" s="134" t="s">
        <v>1132</v>
      </c>
      <c r="C4138" s="134">
        <v>11</v>
      </c>
      <c r="D4138" s="134">
        <v>20</v>
      </c>
      <c r="E4138" s="134">
        <v>6</v>
      </c>
      <c r="F4138" s="134">
        <v>1</v>
      </c>
      <c r="G4138" s="134">
        <v>80</v>
      </c>
      <c r="H4138" s="171">
        <f>IFERROR((Table5[[#This Row],[_202340]]-Table5[[#This Row],[_201940]])/Table5[[#This Row],[_201940]]*1,"")</f>
        <v>6.2727272727272725</v>
      </c>
    </row>
    <row r="4139" spans="1:8">
      <c r="A4139" s="132">
        <v>434584</v>
      </c>
      <c r="B4139" s="134" t="s">
        <v>1133</v>
      </c>
      <c r="C4139" s="134">
        <v>1</v>
      </c>
      <c r="D4139" s="134">
        <v>1</v>
      </c>
      <c r="E4139" s="134">
        <v>2</v>
      </c>
      <c r="F4139" s="134">
        <v>0</v>
      </c>
      <c r="G4139" s="134">
        <v>12</v>
      </c>
      <c r="H4139" s="171">
        <f>IFERROR((Table5[[#This Row],[_202340]]-Table5[[#This Row],[_201940]])/Table5[[#This Row],[_201940]]*1,"")</f>
        <v>11</v>
      </c>
    </row>
    <row r="4140" spans="1:8" ht="28.5">
      <c r="A4140" s="132">
        <v>434584</v>
      </c>
      <c r="B4140" s="134" t="s">
        <v>1162</v>
      </c>
      <c r="C4140" s="134">
        <v>0</v>
      </c>
      <c r="D4140" s="134">
        <v>2</v>
      </c>
      <c r="E4140" s="134">
        <v>0</v>
      </c>
      <c r="F4140" s="134">
        <v>0</v>
      </c>
      <c r="G4140" s="134">
        <v>15</v>
      </c>
      <c r="H4140" s="171" t="str">
        <f>IFERROR((Table5[[#This Row],[_202340]]-Table5[[#This Row],[_201940]])/Table5[[#This Row],[_201940]]*1,"")</f>
        <v/>
      </c>
    </row>
    <row r="4141" spans="1:8" ht="28.5">
      <c r="A4141" s="132">
        <v>434584</v>
      </c>
      <c r="B4141" s="134" t="s">
        <v>1163</v>
      </c>
      <c r="C4141" s="134">
        <v>0</v>
      </c>
      <c r="D4141" s="134">
        <v>0</v>
      </c>
      <c r="E4141" s="134">
        <v>0</v>
      </c>
      <c r="F4141" s="134">
        <v>0</v>
      </c>
      <c r="G4141" s="134">
        <v>0</v>
      </c>
      <c r="H4141" s="171" t="str">
        <f>IFERROR((Table5[[#This Row],[_202340]]-Table5[[#This Row],[_201940]])/Table5[[#This Row],[_201940]]*1,"")</f>
        <v/>
      </c>
    </row>
    <row r="4142" spans="1:8">
      <c r="A4142" s="132">
        <v>434584</v>
      </c>
      <c r="B4142" s="134" t="s">
        <v>1136</v>
      </c>
      <c r="C4142" s="134">
        <v>1</v>
      </c>
      <c r="D4142" s="134">
        <v>3</v>
      </c>
      <c r="E4142" s="134">
        <v>2</v>
      </c>
      <c r="F4142" s="134">
        <v>0</v>
      </c>
      <c r="G4142" s="134">
        <v>27</v>
      </c>
      <c r="H4142" s="171">
        <f>IFERROR((Table5[[#This Row],[_202340]]-Table5[[#This Row],[_201940]])/Table5[[#This Row],[_201940]]*1,"")</f>
        <v>26</v>
      </c>
    </row>
    <row r="4143" spans="1:8">
      <c r="A4143" s="132">
        <v>434584</v>
      </c>
      <c r="B4143" s="134" t="s">
        <v>1137</v>
      </c>
      <c r="C4143" s="134">
        <v>9</v>
      </c>
      <c r="D4143" s="134">
        <v>15</v>
      </c>
      <c r="E4143" s="134">
        <v>33</v>
      </c>
      <c r="F4143" s="134">
        <v>0</v>
      </c>
      <c r="G4143" s="134">
        <v>34</v>
      </c>
      <c r="H4143" s="171">
        <f>IFERROR((Table5[[#This Row],[_202340]]-Table5[[#This Row],[_201940]])/Table5[[#This Row],[_201940]]*1,"")</f>
        <v>2.7777777777777777</v>
      </c>
    </row>
    <row r="4144" spans="1:8">
      <c r="A4144" s="132">
        <v>434584</v>
      </c>
      <c r="B4144" s="134" t="s">
        <v>1138</v>
      </c>
      <c r="C4144" s="134">
        <v>1</v>
      </c>
      <c r="D4144" s="134">
        <v>1</v>
      </c>
      <c r="E4144" s="134">
        <v>2</v>
      </c>
      <c r="F4144" s="134">
        <v>0</v>
      </c>
      <c r="G4144" s="134">
        <v>13</v>
      </c>
      <c r="H4144" s="171">
        <f>IFERROR((Table5[[#This Row],[_202340]]-Table5[[#This Row],[_201940]])/Table5[[#This Row],[_201940]]*1,"")</f>
        <v>12</v>
      </c>
    </row>
    <row r="4145" spans="1:8" ht="28.5">
      <c r="A4145" s="132">
        <v>434584</v>
      </c>
      <c r="B4145" s="134" t="s">
        <v>1164</v>
      </c>
      <c r="C4145" s="134">
        <v>0</v>
      </c>
      <c r="D4145" s="134">
        <v>4</v>
      </c>
      <c r="E4145" s="134">
        <v>1</v>
      </c>
      <c r="F4145" s="134">
        <v>0</v>
      </c>
      <c r="G4145" s="134">
        <v>17</v>
      </c>
      <c r="H4145" s="171" t="str">
        <f>IFERROR((Table5[[#This Row],[_202340]]-Table5[[#This Row],[_201940]])/Table5[[#This Row],[_201940]]*1,"")</f>
        <v/>
      </c>
    </row>
    <row r="4146" spans="1:8" ht="28.5">
      <c r="A4146" s="132">
        <v>434584</v>
      </c>
      <c r="B4146" s="134" t="s">
        <v>1165</v>
      </c>
      <c r="C4146" s="134">
        <v>0</v>
      </c>
      <c r="D4146" s="134">
        <v>0</v>
      </c>
      <c r="E4146" s="134">
        <v>0</v>
      </c>
      <c r="F4146" s="134">
        <v>0</v>
      </c>
      <c r="G4146" s="134">
        <v>0</v>
      </c>
      <c r="H4146" s="171" t="str">
        <f>IFERROR((Table5[[#This Row],[_202340]]-Table5[[#This Row],[_201940]])/Table5[[#This Row],[_201940]]*1,"")</f>
        <v/>
      </c>
    </row>
    <row r="4147" spans="1:8">
      <c r="A4147" s="132">
        <v>434584</v>
      </c>
      <c r="B4147" s="134" t="s">
        <v>1141</v>
      </c>
      <c r="C4147" s="134">
        <v>1</v>
      </c>
      <c r="D4147" s="134">
        <v>5</v>
      </c>
      <c r="E4147" s="134">
        <v>3</v>
      </c>
      <c r="F4147" s="134">
        <v>0</v>
      </c>
      <c r="G4147" s="134">
        <v>30</v>
      </c>
      <c r="H4147" s="171">
        <f>IFERROR((Table5[[#This Row],[_202340]]-Table5[[#This Row],[_201940]])/Table5[[#This Row],[_201940]]*1,"")</f>
        <v>29</v>
      </c>
    </row>
    <row r="4148" spans="1:8">
      <c r="A4148" s="132">
        <v>434584</v>
      </c>
      <c r="B4148" s="134" t="s">
        <v>1142</v>
      </c>
      <c r="C4148" s="134">
        <v>9</v>
      </c>
      <c r="D4148" s="134">
        <v>25</v>
      </c>
      <c r="E4148" s="134">
        <v>50</v>
      </c>
      <c r="F4148" s="134">
        <v>0</v>
      </c>
      <c r="G4148" s="134">
        <v>38</v>
      </c>
      <c r="H4148" s="171">
        <f>IFERROR((Table5[[#This Row],[_202340]]-Table5[[#This Row],[_201940]])/Table5[[#This Row],[_201940]]*1,"")</f>
        <v>3.2222222222222223</v>
      </c>
    </row>
    <row r="4149" spans="1:8">
      <c r="A4149" s="132">
        <v>434584</v>
      </c>
      <c r="B4149" s="134" t="s">
        <v>1143</v>
      </c>
      <c r="C4149" s="134">
        <v>1</v>
      </c>
      <c r="D4149" s="134">
        <v>1</v>
      </c>
      <c r="E4149" s="134">
        <v>2</v>
      </c>
      <c r="F4149" s="134">
        <v>0</v>
      </c>
      <c r="G4149" s="134">
        <v>15</v>
      </c>
      <c r="H4149" s="171">
        <f>IFERROR((Table5[[#This Row],[_202340]]-Table5[[#This Row],[_201940]])/Table5[[#This Row],[_201940]]*1,"")</f>
        <v>14</v>
      </c>
    </row>
    <row r="4150" spans="1:8" ht="28.5">
      <c r="A4150" s="132">
        <v>434584</v>
      </c>
      <c r="B4150" s="134" t="s">
        <v>1166</v>
      </c>
      <c r="C4150" s="134">
        <v>0</v>
      </c>
      <c r="D4150" s="134">
        <v>4</v>
      </c>
      <c r="E4150" s="134">
        <v>1</v>
      </c>
      <c r="F4150" s="134">
        <v>0</v>
      </c>
      <c r="G4150" s="134">
        <v>19</v>
      </c>
      <c r="H4150" s="171" t="str">
        <f>IFERROR((Table5[[#This Row],[_202340]]-Table5[[#This Row],[_201940]])/Table5[[#This Row],[_201940]]*1,"")</f>
        <v/>
      </c>
    </row>
    <row r="4151" spans="1:8" ht="28.5">
      <c r="A4151" s="132">
        <v>434584</v>
      </c>
      <c r="B4151" s="134" t="s">
        <v>1167</v>
      </c>
      <c r="C4151" s="134">
        <v>0</v>
      </c>
      <c r="D4151" s="134">
        <v>0</v>
      </c>
      <c r="E4151" s="134">
        <v>0</v>
      </c>
      <c r="F4151" s="134">
        <v>0</v>
      </c>
      <c r="G4151" s="134">
        <v>0</v>
      </c>
      <c r="H4151" s="171" t="str">
        <f>IFERROR((Table5[[#This Row],[_202340]]-Table5[[#This Row],[_201940]])/Table5[[#This Row],[_201940]]*1,"")</f>
        <v/>
      </c>
    </row>
    <row r="4152" spans="1:8">
      <c r="A4152" s="132">
        <v>434584</v>
      </c>
      <c r="B4152" s="134" t="s">
        <v>1146</v>
      </c>
      <c r="C4152" s="134">
        <v>1</v>
      </c>
      <c r="D4152" s="134">
        <v>5</v>
      </c>
      <c r="E4152" s="134">
        <v>3</v>
      </c>
      <c r="F4152" s="134">
        <v>0</v>
      </c>
      <c r="G4152" s="134">
        <v>34</v>
      </c>
      <c r="H4152" s="171">
        <f>IFERROR((Table5[[#This Row],[_202340]]-Table5[[#This Row],[_201940]])/Table5[[#This Row],[_201940]]*1,"")</f>
        <v>33</v>
      </c>
    </row>
    <row r="4153" spans="1:8" ht="28.5">
      <c r="A4153" s="132">
        <v>434584</v>
      </c>
      <c r="B4153" s="134" t="s">
        <v>1147</v>
      </c>
      <c r="C4153" s="134">
        <v>0</v>
      </c>
      <c r="D4153" s="134">
        <v>0</v>
      </c>
      <c r="E4153" s="134">
        <v>0</v>
      </c>
      <c r="F4153" s="134">
        <v>0</v>
      </c>
      <c r="G4153" s="134">
        <v>4</v>
      </c>
      <c r="H4153" s="171" t="str">
        <f>IFERROR((Table5[[#This Row],[_202340]]-Table5[[#This Row],[_201940]])/Table5[[#This Row],[_201940]]*1,"")</f>
        <v/>
      </c>
    </row>
    <row r="4154" spans="1:8" ht="28.5">
      <c r="A4154" s="132">
        <v>434584</v>
      </c>
      <c r="B4154" s="134" t="s">
        <v>1148</v>
      </c>
      <c r="C4154" s="134">
        <v>0</v>
      </c>
      <c r="D4154" s="134">
        <v>4</v>
      </c>
      <c r="E4154" s="134">
        <v>0</v>
      </c>
      <c r="F4154" s="134">
        <v>0</v>
      </c>
      <c r="G4154" s="134">
        <v>11</v>
      </c>
      <c r="H4154" s="171" t="str">
        <f>IFERROR((Table5[[#This Row],[_202340]]-Table5[[#This Row],[_201940]])/Table5[[#This Row],[_201940]]*1,"")</f>
        <v/>
      </c>
    </row>
    <row r="4155" spans="1:8" ht="28.5">
      <c r="A4155" s="132">
        <v>434584</v>
      </c>
      <c r="B4155" s="134" t="s">
        <v>1149</v>
      </c>
      <c r="C4155" s="134">
        <v>10</v>
      </c>
      <c r="D4155" s="134">
        <v>11</v>
      </c>
      <c r="E4155" s="134">
        <v>3</v>
      </c>
      <c r="F4155" s="134">
        <v>1</v>
      </c>
      <c r="G4155" s="134">
        <v>31</v>
      </c>
      <c r="H4155" s="171">
        <f>IFERROR((Table5[[#This Row],[_202340]]-Table5[[#This Row],[_201940]])/Table5[[#This Row],[_201940]]*1,"")</f>
        <v>2.1</v>
      </c>
    </row>
    <row r="4156" spans="1:8" ht="28.5">
      <c r="A4156" s="132">
        <v>434584</v>
      </c>
      <c r="B4156" s="134" t="s">
        <v>1150</v>
      </c>
      <c r="C4156" s="134">
        <v>10</v>
      </c>
      <c r="D4156" s="134">
        <v>15</v>
      </c>
      <c r="E4156" s="134">
        <v>3</v>
      </c>
      <c r="F4156" s="134">
        <v>1</v>
      </c>
      <c r="G4156" s="134">
        <v>46</v>
      </c>
      <c r="H4156" s="171">
        <f>IFERROR((Table5[[#This Row],[_202340]]-Table5[[#This Row],[_201940]])/Table5[[#This Row],[_201940]]*1,"")</f>
        <v>3.6</v>
      </c>
    </row>
    <row r="4157" spans="1:8">
      <c r="A4157" s="132">
        <v>434584</v>
      </c>
      <c r="B4157" s="134" t="s">
        <v>1151</v>
      </c>
      <c r="C4157" s="134">
        <v>9</v>
      </c>
      <c r="D4157" s="134">
        <v>25</v>
      </c>
      <c r="E4157" s="134">
        <v>50</v>
      </c>
      <c r="F4157" s="134">
        <v>0</v>
      </c>
      <c r="G4157" s="134">
        <v>43</v>
      </c>
      <c r="H4157" s="171">
        <f>IFERROR((Table5[[#This Row],[_202340]]-Table5[[#This Row],[_201940]])/Table5[[#This Row],[_201940]]*1,"")</f>
        <v>3.7777777777777777</v>
      </c>
    </row>
    <row r="4158" spans="1:8" ht="28.5">
      <c r="A4158" s="132">
        <v>434584</v>
      </c>
      <c r="B4158" s="134" t="s">
        <v>1152</v>
      </c>
      <c r="C4158" s="134">
        <v>0</v>
      </c>
      <c r="D4158" s="134">
        <v>20</v>
      </c>
      <c r="E4158" s="134">
        <v>0</v>
      </c>
      <c r="F4158" s="134">
        <v>0</v>
      </c>
      <c r="G4158" s="134">
        <v>19</v>
      </c>
      <c r="H4158" s="171" t="str">
        <f>IFERROR((Table5[[#This Row],[_202340]]-Table5[[#This Row],[_201940]])/Table5[[#This Row],[_201940]]*1,"")</f>
        <v/>
      </c>
    </row>
    <row r="4159" spans="1:8" ht="28.5">
      <c r="A4159" s="132">
        <v>434584</v>
      </c>
      <c r="B4159" s="134" t="s">
        <v>1153</v>
      </c>
      <c r="C4159" s="134">
        <v>0</v>
      </c>
      <c r="D4159" s="134">
        <v>0</v>
      </c>
      <c r="E4159" s="134">
        <v>0</v>
      </c>
      <c r="F4159" s="134">
        <v>0</v>
      </c>
      <c r="G4159" s="134">
        <v>5</v>
      </c>
      <c r="H4159" s="171" t="str">
        <f>IFERROR((Table5[[#This Row],[_202340]]-Table5[[#This Row],[_201940]])/Table5[[#This Row],[_201940]]*1,"")</f>
        <v/>
      </c>
    </row>
    <row r="4160" spans="1:8" ht="28.5">
      <c r="A4160" s="132">
        <v>434584</v>
      </c>
      <c r="B4160" s="134" t="s">
        <v>1154</v>
      </c>
      <c r="C4160" s="134">
        <v>0</v>
      </c>
      <c r="D4160" s="134">
        <v>20</v>
      </c>
      <c r="E4160" s="134">
        <v>0</v>
      </c>
      <c r="F4160" s="134">
        <v>0</v>
      </c>
      <c r="G4160" s="134">
        <v>14</v>
      </c>
      <c r="H4160" s="171" t="str">
        <f>IFERROR((Table5[[#This Row],[_202340]]-Table5[[#This Row],[_201940]])/Table5[[#This Row],[_201940]]*1,"")</f>
        <v/>
      </c>
    </row>
    <row r="4161" spans="1:8" ht="28.5">
      <c r="A4161" s="132">
        <v>434584</v>
      </c>
      <c r="B4161" s="134" t="s">
        <v>1155</v>
      </c>
      <c r="C4161" s="134">
        <v>91</v>
      </c>
      <c r="D4161" s="134">
        <v>55</v>
      </c>
      <c r="E4161" s="134">
        <v>50</v>
      </c>
      <c r="F4161" s="134">
        <v>100</v>
      </c>
      <c r="G4161" s="134">
        <v>39</v>
      </c>
      <c r="H4161" s="171">
        <f>IFERROR((Table5[[#This Row],[_202340]]-Table5[[#This Row],[_201940]])/Table5[[#This Row],[_201940]]*1,"")</f>
        <v>-0.5714285714285714</v>
      </c>
    </row>
    <row r="4162" spans="1:8">
      <c r="A4162" s="132">
        <v>434672</v>
      </c>
      <c r="B4162" s="134" t="s">
        <v>1179</v>
      </c>
      <c r="C4162" s="134">
        <v>2692</v>
      </c>
      <c r="D4162" s="134">
        <v>2739</v>
      </c>
      <c r="E4162" s="134">
        <v>2682</v>
      </c>
      <c r="F4162" s="134">
        <v>2556</v>
      </c>
      <c r="G4162" s="134">
        <v>2541</v>
      </c>
      <c r="H4162" s="171">
        <f>IFERROR((Table5[[#This Row],[_202340]]-Table5[[#This Row],[_201940]])/Table5[[#This Row],[_201940]]*1,"")</f>
        <v>-5.6092124814264489E-2</v>
      </c>
    </row>
    <row r="4163" spans="1:8">
      <c r="A4163" s="132">
        <v>434672</v>
      </c>
      <c r="B4163" s="134" t="s">
        <v>1131</v>
      </c>
      <c r="C4163" s="134">
        <v>0</v>
      </c>
      <c r="D4163" s="134">
        <v>0</v>
      </c>
      <c r="E4163" s="134">
        <v>0</v>
      </c>
      <c r="F4163" s="134">
        <v>0</v>
      </c>
      <c r="G4163" s="134">
        <v>0</v>
      </c>
      <c r="H4163" s="171" t="str">
        <f>IFERROR((Table5[[#This Row],[_202340]]-Table5[[#This Row],[_201940]])/Table5[[#This Row],[_201940]]*1,"")</f>
        <v/>
      </c>
    </row>
    <row r="4164" spans="1:8">
      <c r="A4164" s="132">
        <v>434672</v>
      </c>
      <c r="B4164" s="134" t="s">
        <v>1132</v>
      </c>
      <c r="C4164" s="134">
        <v>2692</v>
      </c>
      <c r="D4164" s="134">
        <v>2739</v>
      </c>
      <c r="E4164" s="134">
        <v>2682</v>
      </c>
      <c r="F4164" s="134">
        <v>2556</v>
      </c>
      <c r="G4164" s="134">
        <v>2541</v>
      </c>
      <c r="H4164" s="171">
        <f>IFERROR((Table5[[#This Row],[_202340]]-Table5[[#This Row],[_201940]])/Table5[[#This Row],[_201940]]*1,"")</f>
        <v>-5.6092124814264489E-2</v>
      </c>
    </row>
    <row r="4165" spans="1:8">
      <c r="A4165" s="132">
        <v>434672</v>
      </c>
      <c r="B4165" s="134" t="s">
        <v>1133</v>
      </c>
      <c r="C4165" s="134">
        <v>65</v>
      </c>
      <c r="D4165" s="134">
        <v>49</v>
      </c>
      <c r="E4165" s="134">
        <v>78</v>
      </c>
      <c r="F4165" s="134">
        <v>53</v>
      </c>
      <c r="G4165" s="134">
        <v>73</v>
      </c>
      <c r="H4165" s="171">
        <f>IFERROR((Table5[[#This Row],[_202340]]-Table5[[#This Row],[_201940]])/Table5[[#This Row],[_201940]]*1,"")</f>
        <v>0.12307692307692308</v>
      </c>
    </row>
    <row r="4166" spans="1:8" ht="28.5">
      <c r="A4166" s="132">
        <v>434672</v>
      </c>
      <c r="B4166" s="134" t="s">
        <v>1162</v>
      </c>
      <c r="C4166" s="134">
        <v>247</v>
      </c>
      <c r="D4166" s="134">
        <v>252</v>
      </c>
      <c r="E4166" s="134">
        <v>251</v>
      </c>
      <c r="F4166" s="134">
        <v>246</v>
      </c>
      <c r="G4166" s="134">
        <v>270</v>
      </c>
      <c r="H4166" s="171">
        <f>IFERROR((Table5[[#This Row],[_202340]]-Table5[[#This Row],[_201940]])/Table5[[#This Row],[_201940]]*1,"")</f>
        <v>9.3117408906882596E-2</v>
      </c>
    </row>
    <row r="4167" spans="1:8" ht="28.5">
      <c r="A4167" s="132">
        <v>434672</v>
      </c>
      <c r="B4167" s="134" t="s">
        <v>1163</v>
      </c>
      <c r="C4167" s="134" t="s">
        <v>129</v>
      </c>
      <c r="D4167" s="134" t="s">
        <v>129</v>
      </c>
      <c r="E4167" s="134" t="s">
        <v>129</v>
      </c>
      <c r="F4167" s="134" t="s">
        <v>129</v>
      </c>
      <c r="G4167" s="134" t="s">
        <v>129</v>
      </c>
      <c r="H4167" s="171" t="str">
        <f>IFERROR((Table5[[#This Row],[_202340]]-Table5[[#This Row],[_201940]])/Table5[[#This Row],[_201940]]*1,"")</f>
        <v/>
      </c>
    </row>
    <row r="4168" spans="1:8">
      <c r="A4168" s="132">
        <v>434672</v>
      </c>
      <c r="B4168" s="134" t="s">
        <v>1136</v>
      </c>
      <c r="C4168" s="134">
        <v>312</v>
      </c>
      <c r="D4168" s="134">
        <v>301</v>
      </c>
      <c r="E4168" s="134">
        <v>329</v>
      </c>
      <c r="F4168" s="134">
        <v>299</v>
      </c>
      <c r="G4168" s="134">
        <v>343</v>
      </c>
      <c r="H4168" s="171">
        <f>IFERROR((Table5[[#This Row],[_202340]]-Table5[[#This Row],[_201940]])/Table5[[#This Row],[_201940]]*1,"")</f>
        <v>9.9358974358974353E-2</v>
      </c>
    </row>
    <row r="4169" spans="1:8">
      <c r="A4169" s="132">
        <v>434672</v>
      </c>
      <c r="B4169" s="134" t="s">
        <v>1137</v>
      </c>
      <c r="C4169" s="134">
        <v>12</v>
      </c>
      <c r="D4169" s="134">
        <v>11</v>
      </c>
      <c r="E4169" s="134">
        <v>12</v>
      </c>
      <c r="F4169" s="134">
        <v>12</v>
      </c>
      <c r="G4169" s="134">
        <v>13</v>
      </c>
      <c r="H4169" s="171">
        <f>IFERROR((Table5[[#This Row],[_202340]]-Table5[[#This Row],[_201940]])/Table5[[#This Row],[_201940]]*1,"")</f>
        <v>8.3333333333333329E-2</v>
      </c>
    </row>
    <row r="4170" spans="1:8">
      <c r="A4170" s="132">
        <v>434672</v>
      </c>
      <c r="B4170" s="134" t="s">
        <v>1138</v>
      </c>
      <c r="C4170" s="134">
        <v>68</v>
      </c>
      <c r="D4170" s="134">
        <v>60</v>
      </c>
      <c r="E4170" s="134">
        <v>89</v>
      </c>
      <c r="F4170" s="134">
        <v>57</v>
      </c>
      <c r="G4170" s="134">
        <v>82</v>
      </c>
      <c r="H4170" s="171">
        <f>IFERROR((Table5[[#This Row],[_202340]]-Table5[[#This Row],[_201940]])/Table5[[#This Row],[_201940]]*1,"")</f>
        <v>0.20588235294117646</v>
      </c>
    </row>
    <row r="4171" spans="1:8" ht="28.5">
      <c r="A4171" s="132">
        <v>434672</v>
      </c>
      <c r="B4171" s="134" t="s">
        <v>1164</v>
      </c>
      <c r="C4171" s="134">
        <v>323</v>
      </c>
      <c r="D4171" s="134">
        <v>334</v>
      </c>
      <c r="E4171" s="134">
        <v>319</v>
      </c>
      <c r="F4171" s="134">
        <v>316</v>
      </c>
      <c r="G4171" s="134">
        <v>341</v>
      </c>
      <c r="H4171" s="171">
        <f>IFERROR((Table5[[#This Row],[_202340]]-Table5[[#This Row],[_201940]])/Table5[[#This Row],[_201940]]*1,"")</f>
        <v>5.5727554179566562E-2</v>
      </c>
    </row>
    <row r="4172" spans="1:8" ht="28.5">
      <c r="A4172" s="132">
        <v>434672</v>
      </c>
      <c r="B4172" s="134" t="s">
        <v>1165</v>
      </c>
      <c r="C4172" s="134" t="s">
        <v>129</v>
      </c>
      <c r="D4172" s="134" t="s">
        <v>129</v>
      </c>
      <c r="E4172" s="134" t="s">
        <v>129</v>
      </c>
      <c r="F4172" s="134" t="s">
        <v>129</v>
      </c>
      <c r="G4172" s="134" t="s">
        <v>129</v>
      </c>
      <c r="H4172" s="171" t="str">
        <f>IFERROR((Table5[[#This Row],[_202340]]-Table5[[#This Row],[_201940]])/Table5[[#This Row],[_201940]]*1,"")</f>
        <v/>
      </c>
    </row>
    <row r="4173" spans="1:8">
      <c r="A4173" s="132">
        <v>434672</v>
      </c>
      <c r="B4173" s="134" t="s">
        <v>1141</v>
      </c>
      <c r="C4173" s="134">
        <v>391</v>
      </c>
      <c r="D4173" s="134">
        <v>394</v>
      </c>
      <c r="E4173" s="134">
        <v>408</v>
      </c>
      <c r="F4173" s="134">
        <v>373</v>
      </c>
      <c r="G4173" s="134">
        <v>423</v>
      </c>
      <c r="H4173" s="171">
        <f>IFERROR((Table5[[#This Row],[_202340]]-Table5[[#This Row],[_201940]])/Table5[[#This Row],[_201940]]*1,"")</f>
        <v>8.1841432225063945E-2</v>
      </c>
    </row>
    <row r="4174" spans="1:8">
      <c r="A4174" s="132">
        <v>434672</v>
      </c>
      <c r="B4174" s="134" t="s">
        <v>1142</v>
      </c>
      <c r="C4174" s="134">
        <v>15</v>
      </c>
      <c r="D4174" s="134">
        <v>14</v>
      </c>
      <c r="E4174" s="134">
        <v>15</v>
      </c>
      <c r="F4174" s="134">
        <v>15</v>
      </c>
      <c r="G4174" s="134">
        <v>17</v>
      </c>
      <c r="H4174" s="171">
        <f>IFERROR((Table5[[#This Row],[_202340]]-Table5[[#This Row],[_201940]])/Table5[[#This Row],[_201940]]*1,"")</f>
        <v>0.13333333333333333</v>
      </c>
    </row>
    <row r="4175" spans="1:8">
      <c r="A4175" s="132">
        <v>434672</v>
      </c>
      <c r="B4175" s="134" t="s">
        <v>1143</v>
      </c>
      <c r="C4175" s="134">
        <v>69</v>
      </c>
      <c r="D4175" s="134">
        <v>63</v>
      </c>
      <c r="E4175" s="134">
        <v>90</v>
      </c>
      <c r="F4175" s="134">
        <v>62</v>
      </c>
      <c r="G4175" s="134">
        <v>85</v>
      </c>
      <c r="H4175" s="171">
        <f>IFERROR((Table5[[#This Row],[_202340]]-Table5[[#This Row],[_201940]])/Table5[[#This Row],[_201940]]*1,"")</f>
        <v>0.2318840579710145</v>
      </c>
    </row>
    <row r="4176" spans="1:8" ht="28.5">
      <c r="A4176" s="132">
        <v>434672</v>
      </c>
      <c r="B4176" s="134" t="s">
        <v>1166</v>
      </c>
      <c r="C4176" s="134">
        <v>359</v>
      </c>
      <c r="D4176" s="134">
        <v>370</v>
      </c>
      <c r="E4176" s="134">
        <v>346</v>
      </c>
      <c r="F4176" s="134">
        <v>341</v>
      </c>
      <c r="G4176" s="134">
        <v>367</v>
      </c>
      <c r="H4176" s="171">
        <f>IFERROR((Table5[[#This Row],[_202340]]-Table5[[#This Row],[_201940]])/Table5[[#This Row],[_201940]]*1,"")</f>
        <v>2.2284122562674095E-2</v>
      </c>
    </row>
    <row r="4177" spans="1:8" ht="28.5">
      <c r="A4177" s="132">
        <v>434672</v>
      </c>
      <c r="B4177" s="134" t="s">
        <v>1167</v>
      </c>
      <c r="C4177" s="134" t="s">
        <v>129</v>
      </c>
      <c r="D4177" s="134" t="s">
        <v>129</v>
      </c>
      <c r="E4177" s="134" t="s">
        <v>129</v>
      </c>
      <c r="F4177" s="134" t="s">
        <v>129</v>
      </c>
      <c r="G4177" s="134" t="s">
        <v>129</v>
      </c>
      <c r="H4177" s="171" t="str">
        <f>IFERROR((Table5[[#This Row],[_202340]]-Table5[[#This Row],[_201940]])/Table5[[#This Row],[_201940]]*1,"")</f>
        <v/>
      </c>
    </row>
    <row r="4178" spans="1:8">
      <c r="A4178" s="132">
        <v>434672</v>
      </c>
      <c r="B4178" s="134" t="s">
        <v>1146</v>
      </c>
      <c r="C4178" s="134">
        <v>428</v>
      </c>
      <c r="D4178" s="134">
        <v>433</v>
      </c>
      <c r="E4178" s="134">
        <v>436</v>
      </c>
      <c r="F4178" s="134">
        <v>403</v>
      </c>
      <c r="G4178" s="134">
        <v>452</v>
      </c>
      <c r="H4178" s="171">
        <f>IFERROR((Table5[[#This Row],[_202340]]-Table5[[#This Row],[_201940]])/Table5[[#This Row],[_201940]]*1,"")</f>
        <v>5.6074766355140186E-2</v>
      </c>
    </row>
    <row r="4179" spans="1:8" ht="28.5">
      <c r="A4179" s="132">
        <v>434672</v>
      </c>
      <c r="B4179" s="134" t="s">
        <v>1147</v>
      </c>
      <c r="C4179" s="134">
        <v>49</v>
      </c>
      <c r="D4179" s="134">
        <v>47</v>
      </c>
      <c r="E4179" s="134">
        <v>66</v>
      </c>
      <c r="F4179" s="134">
        <v>57</v>
      </c>
      <c r="G4179" s="134">
        <v>44</v>
      </c>
      <c r="H4179" s="171">
        <f>IFERROR((Table5[[#This Row],[_202340]]-Table5[[#This Row],[_201940]])/Table5[[#This Row],[_201940]]*1,"")</f>
        <v>-0.10204081632653061</v>
      </c>
    </row>
    <row r="4180" spans="1:8" ht="28.5">
      <c r="A4180" s="132">
        <v>434672</v>
      </c>
      <c r="B4180" s="134" t="s">
        <v>1148</v>
      </c>
      <c r="C4180" s="134">
        <v>1211</v>
      </c>
      <c r="D4180" s="134">
        <v>1329</v>
      </c>
      <c r="E4180" s="134">
        <v>1241</v>
      </c>
      <c r="F4180" s="134">
        <v>1148</v>
      </c>
      <c r="G4180" s="134">
        <v>1157</v>
      </c>
      <c r="H4180" s="171">
        <f>IFERROR((Table5[[#This Row],[_202340]]-Table5[[#This Row],[_201940]])/Table5[[#This Row],[_201940]]*1,"")</f>
        <v>-4.4591246903385631E-2</v>
      </c>
    </row>
    <row r="4181" spans="1:8" ht="28.5">
      <c r="A4181" s="132">
        <v>434672</v>
      </c>
      <c r="B4181" s="134" t="s">
        <v>1149</v>
      </c>
      <c r="C4181" s="134">
        <v>1004</v>
      </c>
      <c r="D4181" s="134">
        <v>930</v>
      </c>
      <c r="E4181" s="134">
        <v>939</v>
      </c>
      <c r="F4181" s="134">
        <v>948</v>
      </c>
      <c r="G4181" s="134">
        <v>888</v>
      </c>
      <c r="H4181" s="171">
        <f>IFERROR((Table5[[#This Row],[_202340]]-Table5[[#This Row],[_201940]])/Table5[[#This Row],[_201940]]*1,"")</f>
        <v>-0.11553784860557768</v>
      </c>
    </row>
    <row r="4182" spans="1:8" ht="28.5">
      <c r="A4182" s="132">
        <v>434672</v>
      </c>
      <c r="B4182" s="134" t="s">
        <v>1150</v>
      </c>
      <c r="C4182" s="134">
        <v>2264</v>
      </c>
      <c r="D4182" s="134">
        <v>2306</v>
      </c>
      <c r="E4182" s="134">
        <v>2246</v>
      </c>
      <c r="F4182" s="134">
        <v>2153</v>
      </c>
      <c r="G4182" s="134">
        <v>2089</v>
      </c>
      <c r="H4182" s="171">
        <f>IFERROR((Table5[[#This Row],[_202340]]-Table5[[#This Row],[_201940]])/Table5[[#This Row],[_201940]]*1,"")</f>
        <v>-7.729681978798586E-2</v>
      </c>
    </row>
    <row r="4183" spans="1:8">
      <c r="A4183" s="132">
        <v>434672</v>
      </c>
      <c r="B4183" s="134" t="s">
        <v>1151</v>
      </c>
      <c r="C4183" s="134">
        <v>16</v>
      </c>
      <c r="D4183" s="134">
        <v>16</v>
      </c>
      <c r="E4183" s="134">
        <v>16</v>
      </c>
      <c r="F4183" s="134">
        <v>16</v>
      </c>
      <c r="G4183" s="134">
        <v>18</v>
      </c>
      <c r="H4183" s="171">
        <f>IFERROR((Table5[[#This Row],[_202340]]-Table5[[#This Row],[_201940]])/Table5[[#This Row],[_201940]]*1,"")</f>
        <v>0.125</v>
      </c>
    </row>
    <row r="4184" spans="1:8" ht="28.5">
      <c r="A4184" s="132">
        <v>434672</v>
      </c>
      <c r="B4184" s="134" t="s">
        <v>1152</v>
      </c>
      <c r="C4184" s="134">
        <v>47</v>
      </c>
      <c r="D4184" s="134">
        <v>50</v>
      </c>
      <c r="E4184" s="134">
        <v>49</v>
      </c>
      <c r="F4184" s="134">
        <v>47</v>
      </c>
      <c r="G4184" s="134">
        <v>47</v>
      </c>
      <c r="H4184" s="171">
        <f>IFERROR((Table5[[#This Row],[_202340]]-Table5[[#This Row],[_201940]])/Table5[[#This Row],[_201940]]*1,"")</f>
        <v>0</v>
      </c>
    </row>
    <row r="4185" spans="1:8" ht="28.5">
      <c r="A4185" s="132">
        <v>434672</v>
      </c>
      <c r="B4185" s="134" t="s">
        <v>1153</v>
      </c>
      <c r="C4185" s="134">
        <v>2</v>
      </c>
      <c r="D4185" s="134">
        <v>2</v>
      </c>
      <c r="E4185" s="134">
        <v>2</v>
      </c>
      <c r="F4185" s="134">
        <v>2</v>
      </c>
      <c r="G4185" s="134">
        <v>2</v>
      </c>
      <c r="H4185" s="171">
        <f>IFERROR((Table5[[#This Row],[_202340]]-Table5[[#This Row],[_201940]])/Table5[[#This Row],[_201940]]*1,"")</f>
        <v>0</v>
      </c>
    </row>
    <row r="4186" spans="1:8" ht="28.5">
      <c r="A4186" s="132">
        <v>434672</v>
      </c>
      <c r="B4186" s="134" t="s">
        <v>1154</v>
      </c>
      <c r="C4186" s="134">
        <v>45</v>
      </c>
      <c r="D4186" s="134">
        <v>49</v>
      </c>
      <c r="E4186" s="134">
        <v>46</v>
      </c>
      <c r="F4186" s="134">
        <v>45</v>
      </c>
      <c r="G4186" s="134">
        <v>46</v>
      </c>
      <c r="H4186" s="171">
        <f>IFERROR((Table5[[#This Row],[_202340]]-Table5[[#This Row],[_201940]])/Table5[[#This Row],[_201940]]*1,"")</f>
        <v>2.2222222222222223E-2</v>
      </c>
    </row>
    <row r="4187" spans="1:8" ht="28.5">
      <c r="A4187" s="132">
        <v>434672</v>
      </c>
      <c r="B4187" s="134" t="s">
        <v>1155</v>
      </c>
      <c r="C4187" s="134">
        <v>37</v>
      </c>
      <c r="D4187" s="134">
        <v>34</v>
      </c>
      <c r="E4187" s="134">
        <v>35</v>
      </c>
      <c r="F4187" s="134">
        <v>37</v>
      </c>
      <c r="G4187" s="134">
        <v>35</v>
      </c>
      <c r="H4187" s="171">
        <f>IFERROR((Table5[[#This Row],[_202340]]-Table5[[#This Row],[_201940]])/Table5[[#This Row],[_201940]]*1,"")</f>
        <v>-5.4054054054054057E-2</v>
      </c>
    </row>
    <row r="4188" spans="1:8">
      <c r="A4188" s="132">
        <v>434751</v>
      </c>
      <c r="B4188" s="134" t="s">
        <v>1179</v>
      </c>
      <c r="C4188" s="134">
        <v>6</v>
      </c>
      <c r="D4188" s="134">
        <v>3</v>
      </c>
      <c r="E4188" s="134">
        <v>1</v>
      </c>
      <c r="F4188" s="134">
        <v>1</v>
      </c>
      <c r="G4188" s="134">
        <v>27</v>
      </c>
      <c r="H4188" s="171">
        <f>IFERROR((Table5[[#This Row],[_202340]]-Table5[[#This Row],[_201940]])/Table5[[#This Row],[_201940]]*1,"")</f>
        <v>3.5</v>
      </c>
    </row>
    <row r="4189" spans="1:8">
      <c r="A4189" s="132">
        <v>434751</v>
      </c>
      <c r="B4189" s="134" t="s">
        <v>1131</v>
      </c>
      <c r="C4189" s="134">
        <v>0</v>
      </c>
      <c r="D4189" s="134">
        <v>0</v>
      </c>
      <c r="E4189" s="134">
        <v>0</v>
      </c>
      <c r="F4189" s="134">
        <v>0</v>
      </c>
      <c r="G4189" s="134">
        <v>0</v>
      </c>
      <c r="H4189" s="171" t="str">
        <f>IFERROR((Table5[[#This Row],[_202340]]-Table5[[#This Row],[_201940]])/Table5[[#This Row],[_201940]]*1,"")</f>
        <v/>
      </c>
    </row>
    <row r="4190" spans="1:8">
      <c r="A4190" s="132">
        <v>434751</v>
      </c>
      <c r="B4190" s="134" t="s">
        <v>1132</v>
      </c>
      <c r="C4190" s="134">
        <v>6</v>
      </c>
      <c r="D4190" s="134">
        <v>3</v>
      </c>
      <c r="E4190" s="134">
        <v>1</v>
      </c>
      <c r="F4190" s="134">
        <v>1</v>
      </c>
      <c r="G4190" s="134">
        <v>27</v>
      </c>
      <c r="H4190" s="171">
        <f>IFERROR((Table5[[#This Row],[_202340]]-Table5[[#This Row],[_201940]])/Table5[[#This Row],[_201940]]*1,"")</f>
        <v>3.5</v>
      </c>
    </row>
    <row r="4191" spans="1:8">
      <c r="A4191" s="132">
        <v>434751</v>
      </c>
      <c r="B4191" s="134" t="s">
        <v>1133</v>
      </c>
      <c r="C4191" s="134">
        <v>0</v>
      </c>
      <c r="D4191" s="134">
        <v>0</v>
      </c>
      <c r="E4191" s="134">
        <v>0</v>
      </c>
      <c r="F4191" s="134">
        <v>0</v>
      </c>
      <c r="G4191" s="134">
        <v>0</v>
      </c>
      <c r="H4191" s="171" t="str">
        <f>IFERROR((Table5[[#This Row],[_202340]]-Table5[[#This Row],[_201940]])/Table5[[#This Row],[_201940]]*1,"")</f>
        <v/>
      </c>
    </row>
    <row r="4192" spans="1:8" ht="28.5">
      <c r="A4192" s="132">
        <v>434751</v>
      </c>
      <c r="B4192" s="134" t="s">
        <v>1162</v>
      </c>
      <c r="C4192" s="134">
        <v>0</v>
      </c>
      <c r="D4192" s="134">
        <v>0</v>
      </c>
      <c r="E4192" s="134">
        <v>1</v>
      </c>
      <c r="F4192" s="134">
        <v>0</v>
      </c>
      <c r="G4192" s="134">
        <v>10</v>
      </c>
      <c r="H4192" s="171" t="str">
        <f>IFERROR((Table5[[#This Row],[_202340]]-Table5[[#This Row],[_201940]])/Table5[[#This Row],[_201940]]*1,"")</f>
        <v/>
      </c>
    </row>
    <row r="4193" spans="1:8" ht="28.5">
      <c r="A4193" s="132">
        <v>434751</v>
      </c>
      <c r="B4193" s="134" t="s">
        <v>1163</v>
      </c>
      <c r="C4193" s="134" t="s">
        <v>129</v>
      </c>
      <c r="D4193" s="134" t="s">
        <v>129</v>
      </c>
      <c r="E4193" s="134" t="s">
        <v>129</v>
      </c>
      <c r="F4193" s="134" t="s">
        <v>129</v>
      </c>
      <c r="G4193" s="134" t="s">
        <v>129</v>
      </c>
      <c r="H4193" s="171" t="str">
        <f>IFERROR((Table5[[#This Row],[_202340]]-Table5[[#This Row],[_201940]])/Table5[[#This Row],[_201940]]*1,"")</f>
        <v/>
      </c>
    </row>
    <row r="4194" spans="1:8">
      <c r="A4194" s="132">
        <v>434751</v>
      </c>
      <c r="B4194" s="134" t="s">
        <v>1136</v>
      </c>
      <c r="C4194" s="134">
        <v>0</v>
      </c>
      <c r="D4194" s="134">
        <v>0</v>
      </c>
      <c r="E4194" s="134">
        <v>1</v>
      </c>
      <c r="F4194" s="134">
        <v>0</v>
      </c>
      <c r="G4194" s="134">
        <v>10</v>
      </c>
      <c r="H4194" s="171" t="str">
        <f>IFERROR((Table5[[#This Row],[_202340]]-Table5[[#This Row],[_201940]])/Table5[[#This Row],[_201940]]*1,"")</f>
        <v/>
      </c>
    </row>
    <row r="4195" spans="1:8">
      <c r="A4195" s="132">
        <v>434751</v>
      </c>
      <c r="B4195" s="134" t="s">
        <v>1137</v>
      </c>
      <c r="C4195" s="134">
        <v>0</v>
      </c>
      <c r="D4195" s="134">
        <v>0</v>
      </c>
      <c r="E4195" s="134">
        <v>100</v>
      </c>
      <c r="F4195" s="134">
        <v>0</v>
      </c>
      <c r="G4195" s="134">
        <v>37</v>
      </c>
      <c r="H4195" s="171" t="str">
        <f>IFERROR((Table5[[#This Row],[_202340]]-Table5[[#This Row],[_201940]])/Table5[[#This Row],[_201940]]*1,"")</f>
        <v/>
      </c>
    </row>
    <row r="4196" spans="1:8">
      <c r="A4196" s="132">
        <v>434751</v>
      </c>
      <c r="B4196" s="134" t="s">
        <v>1138</v>
      </c>
      <c r="C4196" s="134">
        <v>0</v>
      </c>
      <c r="D4196" s="134">
        <v>0</v>
      </c>
      <c r="E4196" s="134">
        <v>0</v>
      </c>
      <c r="F4196" s="134">
        <v>0</v>
      </c>
      <c r="G4196" s="134">
        <v>0</v>
      </c>
      <c r="H4196" s="171" t="str">
        <f>IFERROR((Table5[[#This Row],[_202340]]-Table5[[#This Row],[_201940]])/Table5[[#This Row],[_201940]]*1,"")</f>
        <v/>
      </c>
    </row>
    <row r="4197" spans="1:8" ht="28.5">
      <c r="A4197" s="132">
        <v>434751</v>
      </c>
      <c r="B4197" s="134" t="s">
        <v>1164</v>
      </c>
      <c r="C4197" s="134">
        <v>0</v>
      </c>
      <c r="D4197" s="134">
        <v>0</v>
      </c>
      <c r="E4197" s="134">
        <v>1</v>
      </c>
      <c r="F4197" s="134">
        <v>0</v>
      </c>
      <c r="G4197" s="134">
        <v>10</v>
      </c>
      <c r="H4197" s="171" t="str">
        <f>IFERROR((Table5[[#This Row],[_202340]]-Table5[[#This Row],[_201940]])/Table5[[#This Row],[_201940]]*1,"")</f>
        <v/>
      </c>
    </row>
    <row r="4198" spans="1:8" ht="28.5">
      <c r="A4198" s="132">
        <v>434751</v>
      </c>
      <c r="B4198" s="134" t="s">
        <v>1165</v>
      </c>
      <c r="C4198" s="134" t="s">
        <v>129</v>
      </c>
      <c r="D4198" s="134" t="s">
        <v>129</v>
      </c>
      <c r="E4198" s="134" t="s">
        <v>129</v>
      </c>
      <c r="F4198" s="134" t="s">
        <v>129</v>
      </c>
      <c r="G4198" s="134" t="s">
        <v>129</v>
      </c>
      <c r="H4198" s="171" t="str">
        <f>IFERROR((Table5[[#This Row],[_202340]]-Table5[[#This Row],[_201940]])/Table5[[#This Row],[_201940]]*1,"")</f>
        <v/>
      </c>
    </row>
    <row r="4199" spans="1:8">
      <c r="A4199" s="132">
        <v>434751</v>
      </c>
      <c r="B4199" s="134" t="s">
        <v>1141</v>
      </c>
      <c r="C4199" s="134">
        <v>0</v>
      </c>
      <c r="D4199" s="134">
        <v>0</v>
      </c>
      <c r="E4199" s="134">
        <v>1</v>
      </c>
      <c r="F4199" s="134">
        <v>0</v>
      </c>
      <c r="G4199" s="134">
        <v>10</v>
      </c>
      <c r="H4199" s="171" t="str">
        <f>IFERROR((Table5[[#This Row],[_202340]]-Table5[[#This Row],[_201940]])/Table5[[#This Row],[_201940]]*1,"")</f>
        <v/>
      </c>
    </row>
    <row r="4200" spans="1:8">
      <c r="A4200" s="132">
        <v>434751</v>
      </c>
      <c r="B4200" s="134" t="s">
        <v>1142</v>
      </c>
      <c r="C4200" s="134">
        <v>0</v>
      </c>
      <c r="D4200" s="134">
        <v>0</v>
      </c>
      <c r="E4200" s="134">
        <v>100</v>
      </c>
      <c r="F4200" s="134">
        <v>0</v>
      </c>
      <c r="G4200" s="134">
        <v>37</v>
      </c>
      <c r="H4200" s="171" t="str">
        <f>IFERROR((Table5[[#This Row],[_202340]]-Table5[[#This Row],[_201940]])/Table5[[#This Row],[_201940]]*1,"")</f>
        <v/>
      </c>
    </row>
    <row r="4201" spans="1:8">
      <c r="A4201" s="132">
        <v>434751</v>
      </c>
      <c r="B4201" s="134" t="s">
        <v>1143</v>
      </c>
      <c r="C4201" s="134">
        <v>0</v>
      </c>
      <c r="D4201" s="134">
        <v>0</v>
      </c>
      <c r="E4201" s="134">
        <v>0</v>
      </c>
      <c r="F4201" s="134">
        <v>0</v>
      </c>
      <c r="G4201" s="134">
        <v>0</v>
      </c>
      <c r="H4201" s="171" t="str">
        <f>IFERROR((Table5[[#This Row],[_202340]]-Table5[[#This Row],[_201940]])/Table5[[#This Row],[_201940]]*1,"")</f>
        <v/>
      </c>
    </row>
    <row r="4202" spans="1:8" ht="28.5">
      <c r="A4202" s="132">
        <v>434751</v>
      </c>
      <c r="B4202" s="134" t="s">
        <v>1166</v>
      </c>
      <c r="C4202" s="134">
        <v>0</v>
      </c>
      <c r="D4202" s="134">
        <v>0</v>
      </c>
      <c r="E4202" s="134">
        <v>1</v>
      </c>
      <c r="F4202" s="134">
        <v>0</v>
      </c>
      <c r="G4202" s="134">
        <v>10</v>
      </c>
      <c r="H4202" s="171" t="str">
        <f>IFERROR((Table5[[#This Row],[_202340]]-Table5[[#This Row],[_201940]])/Table5[[#This Row],[_201940]]*1,"")</f>
        <v/>
      </c>
    </row>
    <row r="4203" spans="1:8" ht="28.5">
      <c r="A4203" s="132">
        <v>434751</v>
      </c>
      <c r="B4203" s="134" t="s">
        <v>1167</v>
      </c>
      <c r="C4203" s="134" t="s">
        <v>129</v>
      </c>
      <c r="D4203" s="134" t="s">
        <v>129</v>
      </c>
      <c r="E4203" s="134" t="s">
        <v>129</v>
      </c>
      <c r="F4203" s="134" t="s">
        <v>129</v>
      </c>
      <c r="G4203" s="134" t="s">
        <v>129</v>
      </c>
      <c r="H4203" s="171" t="str">
        <f>IFERROR((Table5[[#This Row],[_202340]]-Table5[[#This Row],[_201940]])/Table5[[#This Row],[_201940]]*1,"")</f>
        <v/>
      </c>
    </row>
    <row r="4204" spans="1:8">
      <c r="A4204" s="132">
        <v>434751</v>
      </c>
      <c r="B4204" s="134" t="s">
        <v>1146</v>
      </c>
      <c r="C4204" s="134">
        <v>0</v>
      </c>
      <c r="D4204" s="134">
        <v>0</v>
      </c>
      <c r="E4204" s="134">
        <v>1</v>
      </c>
      <c r="F4204" s="134">
        <v>0</v>
      </c>
      <c r="G4204" s="134">
        <v>10</v>
      </c>
      <c r="H4204" s="171" t="str">
        <f>IFERROR((Table5[[#This Row],[_202340]]-Table5[[#This Row],[_201940]])/Table5[[#This Row],[_201940]]*1,"")</f>
        <v/>
      </c>
    </row>
    <row r="4205" spans="1:8" ht="28.5">
      <c r="A4205" s="132">
        <v>434751</v>
      </c>
      <c r="B4205" s="134" t="s">
        <v>1147</v>
      </c>
      <c r="C4205" s="134">
        <v>0</v>
      </c>
      <c r="D4205" s="134">
        <v>0</v>
      </c>
      <c r="E4205" s="134">
        <v>0</v>
      </c>
      <c r="F4205" s="134">
        <v>0</v>
      </c>
      <c r="G4205" s="134">
        <v>0</v>
      </c>
      <c r="H4205" s="171" t="str">
        <f>IFERROR((Table5[[#This Row],[_202340]]-Table5[[#This Row],[_201940]])/Table5[[#This Row],[_201940]]*1,"")</f>
        <v/>
      </c>
    </row>
    <row r="4206" spans="1:8" ht="28.5">
      <c r="A4206" s="132">
        <v>434751</v>
      </c>
      <c r="B4206" s="134" t="s">
        <v>1148</v>
      </c>
      <c r="C4206" s="134">
        <v>0</v>
      </c>
      <c r="D4206" s="134">
        <v>0</v>
      </c>
      <c r="E4206" s="134">
        <v>0</v>
      </c>
      <c r="F4206" s="134">
        <v>0</v>
      </c>
      <c r="G4206" s="134">
        <v>0</v>
      </c>
      <c r="H4206" s="171" t="str">
        <f>IFERROR((Table5[[#This Row],[_202340]]-Table5[[#This Row],[_201940]])/Table5[[#This Row],[_201940]]*1,"")</f>
        <v/>
      </c>
    </row>
    <row r="4207" spans="1:8" ht="28.5">
      <c r="A4207" s="132">
        <v>434751</v>
      </c>
      <c r="B4207" s="134" t="s">
        <v>1149</v>
      </c>
      <c r="C4207" s="134">
        <v>6</v>
      </c>
      <c r="D4207" s="134">
        <v>3</v>
      </c>
      <c r="E4207" s="134">
        <v>0</v>
      </c>
      <c r="F4207" s="134">
        <v>1</v>
      </c>
      <c r="G4207" s="134">
        <v>17</v>
      </c>
      <c r="H4207" s="171">
        <f>IFERROR((Table5[[#This Row],[_202340]]-Table5[[#This Row],[_201940]])/Table5[[#This Row],[_201940]]*1,"")</f>
        <v>1.8333333333333333</v>
      </c>
    </row>
    <row r="4208" spans="1:8" ht="28.5">
      <c r="A4208" s="132">
        <v>434751</v>
      </c>
      <c r="B4208" s="134" t="s">
        <v>1150</v>
      </c>
      <c r="C4208" s="134">
        <v>6</v>
      </c>
      <c r="D4208" s="134">
        <v>3</v>
      </c>
      <c r="E4208" s="134">
        <v>0</v>
      </c>
      <c r="F4208" s="134">
        <v>1</v>
      </c>
      <c r="G4208" s="134">
        <v>17</v>
      </c>
      <c r="H4208" s="171">
        <f>IFERROR((Table5[[#This Row],[_202340]]-Table5[[#This Row],[_201940]])/Table5[[#This Row],[_201940]]*1,"")</f>
        <v>1.8333333333333333</v>
      </c>
    </row>
    <row r="4209" spans="1:8">
      <c r="A4209" s="132">
        <v>434751</v>
      </c>
      <c r="B4209" s="134" t="s">
        <v>1151</v>
      </c>
      <c r="C4209" s="134">
        <v>0</v>
      </c>
      <c r="D4209" s="134">
        <v>0</v>
      </c>
      <c r="E4209" s="134">
        <v>100</v>
      </c>
      <c r="F4209" s="134">
        <v>0</v>
      </c>
      <c r="G4209" s="134">
        <v>37</v>
      </c>
      <c r="H4209" s="171" t="str">
        <f>IFERROR((Table5[[#This Row],[_202340]]-Table5[[#This Row],[_201940]])/Table5[[#This Row],[_201940]]*1,"")</f>
        <v/>
      </c>
    </row>
    <row r="4210" spans="1:8" ht="28.5">
      <c r="A4210" s="132">
        <v>434751</v>
      </c>
      <c r="B4210" s="134" t="s">
        <v>1152</v>
      </c>
      <c r="C4210" s="134">
        <v>0</v>
      </c>
      <c r="D4210" s="134">
        <v>0</v>
      </c>
      <c r="E4210" s="134">
        <v>0</v>
      </c>
      <c r="F4210" s="134">
        <v>0</v>
      </c>
      <c r="G4210" s="134">
        <v>0</v>
      </c>
      <c r="H4210" s="171" t="str">
        <f>IFERROR((Table5[[#This Row],[_202340]]-Table5[[#This Row],[_201940]])/Table5[[#This Row],[_201940]]*1,"")</f>
        <v/>
      </c>
    </row>
    <row r="4211" spans="1:8" ht="28.5">
      <c r="A4211" s="132">
        <v>434751</v>
      </c>
      <c r="B4211" s="134" t="s">
        <v>1153</v>
      </c>
      <c r="C4211" s="134">
        <v>0</v>
      </c>
      <c r="D4211" s="134">
        <v>0</v>
      </c>
      <c r="E4211" s="134">
        <v>0</v>
      </c>
      <c r="F4211" s="134">
        <v>0</v>
      </c>
      <c r="G4211" s="134">
        <v>0</v>
      </c>
      <c r="H4211" s="171" t="str">
        <f>IFERROR((Table5[[#This Row],[_202340]]-Table5[[#This Row],[_201940]])/Table5[[#This Row],[_201940]]*1,"")</f>
        <v/>
      </c>
    </row>
    <row r="4212" spans="1:8" ht="28.5">
      <c r="A4212" s="132">
        <v>434751</v>
      </c>
      <c r="B4212" s="134" t="s">
        <v>1154</v>
      </c>
      <c r="C4212" s="134">
        <v>0</v>
      </c>
      <c r="D4212" s="134">
        <v>0</v>
      </c>
      <c r="E4212" s="134">
        <v>0</v>
      </c>
      <c r="F4212" s="134">
        <v>0</v>
      </c>
      <c r="G4212" s="134">
        <v>0</v>
      </c>
      <c r="H4212" s="171" t="str">
        <f>IFERROR((Table5[[#This Row],[_202340]]-Table5[[#This Row],[_201940]])/Table5[[#This Row],[_201940]]*1,"")</f>
        <v/>
      </c>
    </row>
    <row r="4213" spans="1:8" ht="28.5">
      <c r="A4213" s="132">
        <v>434751</v>
      </c>
      <c r="B4213" s="134" t="s">
        <v>1155</v>
      </c>
      <c r="C4213" s="134">
        <v>100</v>
      </c>
      <c r="D4213" s="134">
        <v>100</v>
      </c>
      <c r="E4213" s="134">
        <v>0</v>
      </c>
      <c r="F4213" s="134">
        <v>100</v>
      </c>
      <c r="G4213" s="134">
        <v>63</v>
      </c>
      <c r="H4213" s="171">
        <f>IFERROR((Table5[[#This Row],[_202340]]-Table5[[#This Row],[_201940]])/Table5[[#This Row],[_201940]]*1,"")</f>
        <v>-0.37</v>
      </c>
    </row>
    <row r="4214" spans="1:8">
      <c r="A4214" s="132">
        <v>442781</v>
      </c>
      <c r="B4214" s="134" t="s">
        <v>1179</v>
      </c>
      <c r="C4214" s="134">
        <v>3</v>
      </c>
      <c r="D4214" s="134">
        <v>2</v>
      </c>
      <c r="E4214" s="134">
        <v>3</v>
      </c>
      <c r="F4214" s="134">
        <v>9</v>
      </c>
      <c r="G4214" s="134">
        <v>1</v>
      </c>
      <c r="H4214" s="171">
        <f>IFERROR((Table5[[#This Row],[_202340]]-Table5[[#This Row],[_201940]])/Table5[[#This Row],[_201940]]*1,"")</f>
        <v>-0.66666666666666663</v>
      </c>
    </row>
    <row r="4215" spans="1:8">
      <c r="A4215" s="132">
        <v>442781</v>
      </c>
      <c r="B4215" s="134" t="s">
        <v>1131</v>
      </c>
      <c r="C4215" s="134">
        <v>0</v>
      </c>
      <c r="D4215" s="134">
        <v>0</v>
      </c>
      <c r="E4215" s="134">
        <v>0</v>
      </c>
      <c r="F4215" s="134">
        <v>0</v>
      </c>
      <c r="G4215" s="134">
        <v>0</v>
      </c>
      <c r="H4215" s="171" t="str">
        <f>IFERROR((Table5[[#This Row],[_202340]]-Table5[[#This Row],[_201940]])/Table5[[#This Row],[_201940]]*1,"")</f>
        <v/>
      </c>
    </row>
    <row r="4216" spans="1:8">
      <c r="A4216" s="132">
        <v>442781</v>
      </c>
      <c r="B4216" s="134" t="s">
        <v>1132</v>
      </c>
      <c r="C4216" s="134">
        <v>3</v>
      </c>
      <c r="D4216" s="134">
        <v>2</v>
      </c>
      <c r="E4216" s="134">
        <v>3</v>
      </c>
      <c r="F4216" s="134">
        <v>9</v>
      </c>
      <c r="G4216" s="134">
        <v>1</v>
      </c>
      <c r="H4216" s="171">
        <f>IFERROR((Table5[[#This Row],[_202340]]-Table5[[#This Row],[_201940]])/Table5[[#This Row],[_201940]]*1,"")</f>
        <v>-0.66666666666666663</v>
      </c>
    </row>
    <row r="4217" spans="1:8">
      <c r="A4217" s="132">
        <v>442781</v>
      </c>
      <c r="B4217" s="134" t="s">
        <v>1133</v>
      </c>
      <c r="C4217" s="134">
        <v>0</v>
      </c>
      <c r="D4217" s="134">
        <v>0</v>
      </c>
      <c r="E4217" s="134">
        <v>0</v>
      </c>
      <c r="F4217" s="134">
        <v>0</v>
      </c>
      <c r="G4217" s="134">
        <v>0</v>
      </c>
      <c r="H4217" s="171" t="str">
        <f>IFERROR((Table5[[#This Row],[_202340]]-Table5[[#This Row],[_201940]])/Table5[[#This Row],[_201940]]*1,"")</f>
        <v/>
      </c>
    </row>
    <row r="4218" spans="1:8" ht="28.5">
      <c r="A4218" s="132">
        <v>442781</v>
      </c>
      <c r="B4218" s="134" t="s">
        <v>1162</v>
      </c>
      <c r="C4218" s="134">
        <v>0</v>
      </c>
      <c r="D4218" s="134">
        <v>2</v>
      </c>
      <c r="E4218" s="134">
        <v>0</v>
      </c>
      <c r="F4218" s="134">
        <v>0</v>
      </c>
      <c r="G4218" s="134">
        <v>0</v>
      </c>
      <c r="H4218" s="171" t="str">
        <f>IFERROR((Table5[[#This Row],[_202340]]-Table5[[#This Row],[_201940]])/Table5[[#This Row],[_201940]]*1,"")</f>
        <v/>
      </c>
    </row>
    <row r="4219" spans="1:8" ht="28.5">
      <c r="A4219" s="132">
        <v>442781</v>
      </c>
      <c r="B4219" s="134" t="s">
        <v>1163</v>
      </c>
      <c r="C4219" s="134" t="s">
        <v>129</v>
      </c>
      <c r="D4219" s="134" t="s">
        <v>129</v>
      </c>
      <c r="E4219" s="134" t="s">
        <v>129</v>
      </c>
      <c r="F4219" s="134" t="s">
        <v>129</v>
      </c>
      <c r="G4219" s="134" t="s">
        <v>129</v>
      </c>
      <c r="H4219" s="171" t="str">
        <f>IFERROR((Table5[[#This Row],[_202340]]-Table5[[#This Row],[_201940]])/Table5[[#This Row],[_201940]]*1,"")</f>
        <v/>
      </c>
    </row>
    <row r="4220" spans="1:8">
      <c r="A4220" s="132">
        <v>442781</v>
      </c>
      <c r="B4220" s="134" t="s">
        <v>1136</v>
      </c>
      <c r="C4220" s="134">
        <v>0</v>
      </c>
      <c r="D4220" s="134">
        <v>2</v>
      </c>
      <c r="E4220" s="134">
        <v>0</v>
      </c>
      <c r="F4220" s="134">
        <v>0</v>
      </c>
      <c r="G4220" s="134">
        <v>0</v>
      </c>
      <c r="H4220" s="171" t="str">
        <f>IFERROR((Table5[[#This Row],[_202340]]-Table5[[#This Row],[_201940]])/Table5[[#This Row],[_201940]]*1,"")</f>
        <v/>
      </c>
    </row>
    <row r="4221" spans="1:8">
      <c r="A4221" s="132">
        <v>442781</v>
      </c>
      <c r="B4221" s="134" t="s">
        <v>1137</v>
      </c>
      <c r="C4221" s="134">
        <v>0</v>
      </c>
      <c r="D4221" s="134">
        <v>100</v>
      </c>
      <c r="E4221" s="134">
        <v>0</v>
      </c>
      <c r="F4221" s="134">
        <v>0</v>
      </c>
      <c r="G4221" s="134">
        <v>0</v>
      </c>
      <c r="H4221" s="171" t="str">
        <f>IFERROR((Table5[[#This Row],[_202340]]-Table5[[#This Row],[_201940]])/Table5[[#This Row],[_201940]]*1,"")</f>
        <v/>
      </c>
    </row>
    <row r="4222" spans="1:8">
      <c r="A4222" s="132">
        <v>442781</v>
      </c>
      <c r="B4222" s="134" t="s">
        <v>1138</v>
      </c>
      <c r="C4222" s="134">
        <v>0</v>
      </c>
      <c r="D4222" s="134">
        <v>0</v>
      </c>
      <c r="E4222" s="134">
        <v>0</v>
      </c>
      <c r="F4222" s="134">
        <v>0</v>
      </c>
      <c r="G4222" s="134">
        <v>0</v>
      </c>
      <c r="H4222" s="171" t="str">
        <f>IFERROR((Table5[[#This Row],[_202340]]-Table5[[#This Row],[_201940]])/Table5[[#This Row],[_201940]]*1,"")</f>
        <v/>
      </c>
    </row>
    <row r="4223" spans="1:8" ht="28.5">
      <c r="A4223" s="132">
        <v>442781</v>
      </c>
      <c r="B4223" s="134" t="s">
        <v>1164</v>
      </c>
      <c r="C4223" s="134">
        <v>2</v>
      </c>
      <c r="D4223" s="134">
        <v>2</v>
      </c>
      <c r="E4223" s="134">
        <v>0</v>
      </c>
      <c r="F4223" s="134">
        <v>1</v>
      </c>
      <c r="G4223" s="134">
        <v>0</v>
      </c>
      <c r="H4223" s="171">
        <f>IFERROR((Table5[[#This Row],[_202340]]-Table5[[#This Row],[_201940]])/Table5[[#This Row],[_201940]]*1,"")</f>
        <v>-1</v>
      </c>
    </row>
    <row r="4224" spans="1:8" ht="28.5">
      <c r="A4224" s="132">
        <v>442781</v>
      </c>
      <c r="B4224" s="134" t="s">
        <v>1165</v>
      </c>
      <c r="C4224" s="134" t="s">
        <v>129</v>
      </c>
      <c r="D4224" s="134" t="s">
        <v>129</v>
      </c>
      <c r="E4224" s="134" t="s">
        <v>129</v>
      </c>
      <c r="F4224" s="134" t="s">
        <v>129</v>
      </c>
      <c r="G4224" s="134" t="s">
        <v>129</v>
      </c>
      <c r="H4224" s="171" t="str">
        <f>IFERROR((Table5[[#This Row],[_202340]]-Table5[[#This Row],[_201940]])/Table5[[#This Row],[_201940]]*1,"")</f>
        <v/>
      </c>
    </row>
    <row r="4225" spans="1:8">
      <c r="A4225" s="132">
        <v>442781</v>
      </c>
      <c r="B4225" s="134" t="s">
        <v>1141</v>
      </c>
      <c r="C4225" s="134">
        <v>2</v>
      </c>
      <c r="D4225" s="134">
        <v>2</v>
      </c>
      <c r="E4225" s="134">
        <v>0</v>
      </c>
      <c r="F4225" s="134">
        <v>1</v>
      </c>
      <c r="G4225" s="134">
        <v>0</v>
      </c>
      <c r="H4225" s="171">
        <f>IFERROR((Table5[[#This Row],[_202340]]-Table5[[#This Row],[_201940]])/Table5[[#This Row],[_201940]]*1,"")</f>
        <v>-1</v>
      </c>
    </row>
    <row r="4226" spans="1:8">
      <c r="A4226" s="132">
        <v>442781</v>
      </c>
      <c r="B4226" s="134" t="s">
        <v>1142</v>
      </c>
      <c r="C4226" s="134">
        <v>67</v>
      </c>
      <c r="D4226" s="134">
        <v>100</v>
      </c>
      <c r="E4226" s="134">
        <v>0</v>
      </c>
      <c r="F4226" s="134">
        <v>11</v>
      </c>
      <c r="G4226" s="134">
        <v>0</v>
      </c>
      <c r="H4226" s="171">
        <f>IFERROR((Table5[[#This Row],[_202340]]-Table5[[#This Row],[_201940]])/Table5[[#This Row],[_201940]]*1,"")</f>
        <v>-1</v>
      </c>
    </row>
    <row r="4227" spans="1:8">
      <c r="A4227" s="132">
        <v>442781</v>
      </c>
      <c r="B4227" s="134" t="s">
        <v>1143</v>
      </c>
      <c r="C4227" s="134">
        <v>0</v>
      </c>
      <c r="D4227" s="134">
        <v>0</v>
      </c>
      <c r="E4227" s="134">
        <v>0</v>
      </c>
      <c r="F4227" s="134">
        <v>0</v>
      </c>
      <c r="G4227" s="134">
        <v>0</v>
      </c>
      <c r="H4227" s="171" t="str">
        <f>IFERROR((Table5[[#This Row],[_202340]]-Table5[[#This Row],[_201940]])/Table5[[#This Row],[_201940]]*1,"")</f>
        <v/>
      </c>
    </row>
    <row r="4228" spans="1:8" ht="28.5">
      <c r="A4228" s="132">
        <v>442781</v>
      </c>
      <c r="B4228" s="134" t="s">
        <v>1166</v>
      </c>
      <c r="C4228" s="134">
        <v>2</v>
      </c>
      <c r="D4228" s="134">
        <v>2</v>
      </c>
      <c r="E4228" s="134">
        <v>1</v>
      </c>
      <c r="F4228" s="134">
        <v>2</v>
      </c>
      <c r="G4228" s="134">
        <v>0</v>
      </c>
      <c r="H4228" s="171">
        <f>IFERROR((Table5[[#This Row],[_202340]]-Table5[[#This Row],[_201940]])/Table5[[#This Row],[_201940]]*1,"")</f>
        <v>-1</v>
      </c>
    </row>
    <row r="4229" spans="1:8" ht="28.5">
      <c r="A4229" s="132">
        <v>442781</v>
      </c>
      <c r="B4229" s="134" t="s">
        <v>1167</v>
      </c>
      <c r="C4229" s="134" t="s">
        <v>129</v>
      </c>
      <c r="D4229" s="134" t="s">
        <v>129</v>
      </c>
      <c r="E4229" s="134" t="s">
        <v>129</v>
      </c>
      <c r="F4229" s="134" t="s">
        <v>129</v>
      </c>
      <c r="G4229" s="134" t="s">
        <v>129</v>
      </c>
      <c r="H4229" s="171" t="str">
        <f>IFERROR((Table5[[#This Row],[_202340]]-Table5[[#This Row],[_201940]])/Table5[[#This Row],[_201940]]*1,"")</f>
        <v/>
      </c>
    </row>
    <row r="4230" spans="1:8">
      <c r="A4230" s="132">
        <v>442781</v>
      </c>
      <c r="B4230" s="134" t="s">
        <v>1146</v>
      </c>
      <c r="C4230" s="134">
        <v>2</v>
      </c>
      <c r="D4230" s="134">
        <v>2</v>
      </c>
      <c r="E4230" s="134">
        <v>1</v>
      </c>
      <c r="F4230" s="134">
        <v>2</v>
      </c>
      <c r="G4230" s="134">
        <v>0</v>
      </c>
      <c r="H4230" s="171">
        <f>IFERROR((Table5[[#This Row],[_202340]]-Table5[[#This Row],[_201940]])/Table5[[#This Row],[_201940]]*1,"")</f>
        <v>-1</v>
      </c>
    </row>
    <row r="4231" spans="1:8" ht="28.5">
      <c r="A4231" s="132">
        <v>442781</v>
      </c>
      <c r="B4231" s="134" t="s">
        <v>1147</v>
      </c>
      <c r="C4231" s="134">
        <v>1</v>
      </c>
      <c r="D4231" s="134">
        <v>0</v>
      </c>
      <c r="E4231" s="134">
        <v>0</v>
      </c>
      <c r="F4231" s="134">
        <v>3</v>
      </c>
      <c r="G4231" s="134">
        <v>0</v>
      </c>
      <c r="H4231" s="171">
        <f>IFERROR((Table5[[#This Row],[_202340]]-Table5[[#This Row],[_201940]])/Table5[[#This Row],[_201940]]*1,"")</f>
        <v>-1</v>
      </c>
    </row>
    <row r="4232" spans="1:8" ht="28.5">
      <c r="A4232" s="132">
        <v>442781</v>
      </c>
      <c r="B4232" s="134" t="s">
        <v>1148</v>
      </c>
      <c r="C4232" s="134">
        <v>0</v>
      </c>
      <c r="D4232" s="134">
        <v>0</v>
      </c>
      <c r="E4232" s="134">
        <v>2</v>
      </c>
      <c r="F4232" s="134">
        <v>0</v>
      </c>
      <c r="G4232" s="134">
        <v>0</v>
      </c>
      <c r="H4232" s="171" t="str">
        <f>IFERROR((Table5[[#This Row],[_202340]]-Table5[[#This Row],[_201940]])/Table5[[#This Row],[_201940]]*1,"")</f>
        <v/>
      </c>
    </row>
    <row r="4233" spans="1:8" ht="28.5">
      <c r="A4233" s="132">
        <v>442781</v>
      </c>
      <c r="B4233" s="134" t="s">
        <v>1149</v>
      </c>
      <c r="C4233" s="134">
        <v>0</v>
      </c>
      <c r="D4233" s="134">
        <v>0</v>
      </c>
      <c r="E4233" s="134">
        <v>0</v>
      </c>
      <c r="F4233" s="134">
        <v>4</v>
      </c>
      <c r="G4233" s="134">
        <v>1</v>
      </c>
      <c r="H4233" s="171" t="str">
        <f>IFERROR((Table5[[#This Row],[_202340]]-Table5[[#This Row],[_201940]])/Table5[[#This Row],[_201940]]*1,"")</f>
        <v/>
      </c>
    </row>
    <row r="4234" spans="1:8" ht="28.5">
      <c r="A4234" s="132">
        <v>442781</v>
      </c>
      <c r="B4234" s="134" t="s">
        <v>1150</v>
      </c>
      <c r="C4234" s="134">
        <v>1</v>
      </c>
      <c r="D4234" s="134">
        <v>0</v>
      </c>
      <c r="E4234" s="134">
        <v>2</v>
      </c>
      <c r="F4234" s="134">
        <v>7</v>
      </c>
      <c r="G4234" s="134">
        <v>1</v>
      </c>
      <c r="H4234" s="171">
        <f>IFERROR((Table5[[#This Row],[_202340]]-Table5[[#This Row],[_201940]])/Table5[[#This Row],[_201940]]*1,"")</f>
        <v>0</v>
      </c>
    </row>
    <row r="4235" spans="1:8">
      <c r="A4235" s="132">
        <v>442781</v>
      </c>
      <c r="B4235" s="134" t="s">
        <v>1151</v>
      </c>
      <c r="C4235" s="134">
        <v>67</v>
      </c>
      <c r="D4235" s="134">
        <v>100</v>
      </c>
      <c r="E4235" s="134">
        <v>33</v>
      </c>
      <c r="F4235" s="134">
        <v>22</v>
      </c>
      <c r="G4235" s="134">
        <v>0</v>
      </c>
      <c r="H4235" s="171">
        <f>IFERROR((Table5[[#This Row],[_202340]]-Table5[[#This Row],[_201940]])/Table5[[#This Row],[_201940]]*1,"")</f>
        <v>-1</v>
      </c>
    </row>
    <row r="4236" spans="1:8" ht="28.5">
      <c r="A4236" s="132">
        <v>442781</v>
      </c>
      <c r="B4236" s="134" t="s">
        <v>1152</v>
      </c>
      <c r="C4236" s="134">
        <v>33</v>
      </c>
      <c r="D4236" s="134">
        <v>0</v>
      </c>
      <c r="E4236" s="134">
        <v>67</v>
      </c>
      <c r="F4236" s="134">
        <v>33</v>
      </c>
      <c r="G4236" s="134">
        <v>0</v>
      </c>
      <c r="H4236" s="171">
        <f>IFERROR((Table5[[#This Row],[_202340]]-Table5[[#This Row],[_201940]])/Table5[[#This Row],[_201940]]*1,"")</f>
        <v>-1</v>
      </c>
    </row>
    <row r="4237" spans="1:8" ht="28.5">
      <c r="A4237" s="132">
        <v>442781</v>
      </c>
      <c r="B4237" s="134" t="s">
        <v>1153</v>
      </c>
      <c r="C4237" s="134">
        <v>33</v>
      </c>
      <c r="D4237" s="134">
        <v>0</v>
      </c>
      <c r="E4237" s="134">
        <v>0</v>
      </c>
      <c r="F4237" s="134">
        <v>33</v>
      </c>
      <c r="G4237" s="134">
        <v>0</v>
      </c>
      <c r="H4237" s="171">
        <f>IFERROR((Table5[[#This Row],[_202340]]-Table5[[#This Row],[_201940]])/Table5[[#This Row],[_201940]]*1,"")</f>
        <v>-1</v>
      </c>
    </row>
    <row r="4238" spans="1:8" ht="28.5">
      <c r="A4238" s="132">
        <v>442781</v>
      </c>
      <c r="B4238" s="134" t="s">
        <v>1154</v>
      </c>
      <c r="C4238" s="134">
        <v>0</v>
      </c>
      <c r="D4238" s="134">
        <v>0</v>
      </c>
      <c r="E4238" s="134">
        <v>67</v>
      </c>
      <c r="F4238" s="134">
        <v>0</v>
      </c>
      <c r="G4238" s="134">
        <v>0</v>
      </c>
      <c r="H4238" s="171" t="str">
        <f>IFERROR((Table5[[#This Row],[_202340]]-Table5[[#This Row],[_201940]])/Table5[[#This Row],[_201940]]*1,"")</f>
        <v/>
      </c>
    </row>
    <row r="4239" spans="1:8" ht="28.5">
      <c r="A4239" s="132">
        <v>442781</v>
      </c>
      <c r="B4239" s="134" t="s">
        <v>1155</v>
      </c>
      <c r="C4239" s="134">
        <v>0</v>
      </c>
      <c r="D4239" s="134">
        <v>0</v>
      </c>
      <c r="E4239" s="134">
        <v>0</v>
      </c>
      <c r="F4239" s="134">
        <v>44</v>
      </c>
      <c r="G4239" s="134">
        <v>100</v>
      </c>
      <c r="H4239" s="171" t="str">
        <f>IFERROR((Table5[[#This Row],[_202340]]-Table5[[#This Row],[_201940]])/Table5[[#This Row],[_201940]]*1,"")</f>
        <v/>
      </c>
    </row>
    <row r="4240" spans="1:8">
      <c r="A4240" s="132">
        <v>448594</v>
      </c>
      <c r="B4240" s="134" t="s">
        <v>1179</v>
      </c>
      <c r="C4240" s="134">
        <v>3264</v>
      </c>
      <c r="D4240" s="134">
        <v>3075</v>
      </c>
      <c r="E4240" s="134">
        <v>909</v>
      </c>
      <c r="F4240" s="134">
        <v>812</v>
      </c>
      <c r="G4240" s="134">
        <v>780</v>
      </c>
      <c r="H4240" s="171">
        <f>IFERROR((Table5[[#This Row],[_202340]]-Table5[[#This Row],[_201940]])/Table5[[#This Row],[_201940]]*1,"")</f>
        <v>-0.76102941176470584</v>
      </c>
    </row>
    <row r="4241" spans="1:8">
      <c r="A4241" s="132">
        <v>448594</v>
      </c>
      <c r="B4241" s="134" t="s">
        <v>1131</v>
      </c>
      <c r="C4241" s="134">
        <v>0</v>
      </c>
      <c r="D4241" s="134">
        <v>0</v>
      </c>
      <c r="E4241" s="134">
        <v>0</v>
      </c>
      <c r="F4241" s="134">
        <v>0</v>
      </c>
      <c r="G4241" s="134">
        <v>0</v>
      </c>
      <c r="H4241" s="171" t="str">
        <f>IFERROR((Table5[[#This Row],[_202340]]-Table5[[#This Row],[_201940]])/Table5[[#This Row],[_201940]]*1,"")</f>
        <v/>
      </c>
    </row>
    <row r="4242" spans="1:8">
      <c r="A4242" s="132">
        <v>448594</v>
      </c>
      <c r="B4242" s="134" t="s">
        <v>1132</v>
      </c>
      <c r="C4242" s="134">
        <v>3264</v>
      </c>
      <c r="D4242" s="134">
        <v>3075</v>
      </c>
      <c r="E4242" s="134">
        <v>909</v>
      </c>
      <c r="F4242" s="134">
        <v>812</v>
      </c>
      <c r="G4242" s="134">
        <v>780</v>
      </c>
      <c r="H4242" s="171">
        <f>IFERROR((Table5[[#This Row],[_202340]]-Table5[[#This Row],[_201940]])/Table5[[#This Row],[_201940]]*1,"")</f>
        <v>-0.76102941176470584</v>
      </c>
    </row>
    <row r="4243" spans="1:8">
      <c r="A4243" s="132">
        <v>448594</v>
      </c>
      <c r="B4243" s="134" t="s">
        <v>1133</v>
      </c>
      <c r="C4243" s="134">
        <v>44</v>
      </c>
      <c r="D4243" s="134">
        <v>66</v>
      </c>
      <c r="E4243" s="134">
        <v>12</v>
      </c>
      <c r="F4243" s="134">
        <v>9</v>
      </c>
      <c r="G4243" s="134">
        <v>9</v>
      </c>
      <c r="H4243" s="171">
        <f>IFERROR((Table5[[#This Row],[_202340]]-Table5[[#This Row],[_201940]])/Table5[[#This Row],[_201940]]*1,"")</f>
        <v>-0.79545454545454541</v>
      </c>
    </row>
    <row r="4244" spans="1:8" ht="28.5">
      <c r="A4244" s="132">
        <v>448594</v>
      </c>
      <c r="B4244" s="134" t="s">
        <v>1162</v>
      </c>
      <c r="C4244" s="134">
        <v>564</v>
      </c>
      <c r="D4244" s="134">
        <v>602</v>
      </c>
      <c r="E4244" s="134">
        <v>94</v>
      </c>
      <c r="F4244" s="134">
        <v>103</v>
      </c>
      <c r="G4244" s="134">
        <v>96</v>
      </c>
      <c r="H4244" s="171">
        <f>IFERROR((Table5[[#This Row],[_202340]]-Table5[[#This Row],[_201940]])/Table5[[#This Row],[_201940]]*1,"")</f>
        <v>-0.82978723404255317</v>
      </c>
    </row>
    <row r="4245" spans="1:8" ht="28.5">
      <c r="A4245" s="132">
        <v>448594</v>
      </c>
      <c r="B4245" s="134" t="s">
        <v>1163</v>
      </c>
      <c r="C4245" s="134" t="s">
        <v>129</v>
      </c>
      <c r="D4245" s="134" t="s">
        <v>129</v>
      </c>
      <c r="E4245" s="134" t="s">
        <v>129</v>
      </c>
      <c r="F4245" s="134" t="s">
        <v>129</v>
      </c>
      <c r="G4245" s="134" t="s">
        <v>129</v>
      </c>
      <c r="H4245" s="171" t="str">
        <f>IFERROR((Table5[[#This Row],[_202340]]-Table5[[#This Row],[_201940]])/Table5[[#This Row],[_201940]]*1,"")</f>
        <v/>
      </c>
    </row>
    <row r="4246" spans="1:8">
      <c r="A4246" s="132">
        <v>448594</v>
      </c>
      <c r="B4246" s="134" t="s">
        <v>1136</v>
      </c>
      <c r="C4246" s="134">
        <v>608</v>
      </c>
      <c r="D4246" s="134">
        <v>668</v>
      </c>
      <c r="E4246" s="134">
        <v>106</v>
      </c>
      <c r="F4246" s="134">
        <v>112</v>
      </c>
      <c r="G4246" s="134">
        <v>105</v>
      </c>
      <c r="H4246" s="171">
        <f>IFERROR((Table5[[#This Row],[_202340]]-Table5[[#This Row],[_201940]])/Table5[[#This Row],[_201940]]*1,"")</f>
        <v>-0.82730263157894735</v>
      </c>
    </row>
    <row r="4247" spans="1:8">
      <c r="A4247" s="132">
        <v>448594</v>
      </c>
      <c r="B4247" s="134" t="s">
        <v>1137</v>
      </c>
      <c r="C4247" s="134">
        <v>19</v>
      </c>
      <c r="D4247" s="134">
        <v>22</v>
      </c>
      <c r="E4247" s="134">
        <v>12</v>
      </c>
      <c r="F4247" s="134">
        <v>14</v>
      </c>
      <c r="G4247" s="134">
        <v>13</v>
      </c>
      <c r="H4247" s="171">
        <f>IFERROR((Table5[[#This Row],[_202340]]-Table5[[#This Row],[_201940]])/Table5[[#This Row],[_201940]]*1,"")</f>
        <v>-0.31578947368421051</v>
      </c>
    </row>
    <row r="4248" spans="1:8">
      <c r="A4248" s="132">
        <v>448594</v>
      </c>
      <c r="B4248" s="134" t="s">
        <v>1138</v>
      </c>
      <c r="C4248" s="134">
        <v>57</v>
      </c>
      <c r="D4248" s="134">
        <v>64</v>
      </c>
      <c r="E4248" s="134">
        <v>10</v>
      </c>
      <c r="F4248" s="134">
        <v>9</v>
      </c>
      <c r="G4248" s="134">
        <v>9</v>
      </c>
      <c r="H4248" s="171">
        <f>IFERROR((Table5[[#This Row],[_202340]]-Table5[[#This Row],[_201940]])/Table5[[#This Row],[_201940]]*1,"")</f>
        <v>-0.84210526315789469</v>
      </c>
    </row>
    <row r="4249" spans="1:8" ht="28.5">
      <c r="A4249" s="132">
        <v>448594</v>
      </c>
      <c r="B4249" s="134" t="s">
        <v>1164</v>
      </c>
      <c r="C4249" s="134">
        <v>696</v>
      </c>
      <c r="D4249" s="134">
        <v>708</v>
      </c>
      <c r="E4249" s="134">
        <v>122</v>
      </c>
      <c r="F4249" s="134">
        <v>130</v>
      </c>
      <c r="G4249" s="134">
        <v>123</v>
      </c>
      <c r="H4249" s="171">
        <f>IFERROR((Table5[[#This Row],[_202340]]-Table5[[#This Row],[_201940]])/Table5[[#This Row],[_201940]]*1,"")</f>
        <v>-0.82327586206896552</v>
      </c>
    </row>
    <row r="4250" spans="1:8" ht="28.5">
      <c r="A4250" s="132">
        <v>448594</v>
      </c>
      <c r="B4250" s="134" t="s">
        <v>1165</v>
      </c>
      <c r="C4250" s="134" t="s">
        <v>129</v>
      </c>
      <c r="D4250" s="134" t="s">
        <v>129</v>
      </c>
      <c r="E4250" s="134" t="s">
        <v>129</v>
      </c>
      <c r="F4250" s="134" t="s">
        <v>129</v>
      </c>
      <c r="G4250" s="134" t="s">
        <v>129</v>
      </c>
      <c r="H4250" s="171" t="str">
        <f>IFERROR((Table5[[#This Row],[_202340]]-Table5[[#This Row],[_201940]])/Table5[[#This Row],[_201940]]*1,"")</f>
        <v/>
      </c>
    </row>
    <row r="4251" spans="1:8">
      <c r="A4251" s="132">
        <v>448594</v>
      </c>
      <c r="B4251" s="134" t="s">
        <v>1141</v>
      </c>
      <c r="C4251" s="134">
        <v>753</v>
      </c>
      <c r="D4251" s="134">
        <v>772</v>
      </c>
      <c r="E4251" s="134">
        <v>132</v>
      </c>
      <c r="F4251" s="134">
        <v>139</v>
      </c>
      <c r="G4251" s="134">
        <v>132</v>
      </c>
      <c r="H4251" s="171">
        <f>IFERROR((Table5[[#This Row],[_202340]]-Table5[[#This Row],[_201940]])/Table5[[#This Row],[_201940]]*1,"")</f>
        <v>-0.82470119521912355</v>
      </c>
    </row>
    <row r="4252" spans="1:8">
      <c r="A4252" s="132">
        <v>448594</v>
      </c>
      <c r="B4252" s="134" t="s">
        <v>1142</v>
      </c>
      <c r="C4252" s="134">
        <v>23</v>
      </c>
      <c r="D4252" s="134">
        <v>25</v>
      </c>
      <c r="E4252" s="134">
        <v>15</v>
      </c>
      <c r="F4252" s="134">
        <v>17</v>
      </c>
      <c r="G4252" s="134">
        <v>17</v>
      </c>
      <c r="H4252" s="171">
        <f>IFERROR((Table5[[#This Row],[_202340]]-Table5[[#This Row],[_201940]])/Table5[[#This Row],[_201940]]*1,"")</f>
        <v>-0.2608695652173913</v>
      </c>
    </row>
    <row r="4253" spans="1:8">
      <c r="A4253" s="132">
        <v>448594</v>
      </c>
      <c r="B4253" s="134" t="s">
        <v>1143</v>
      </c>
      <c r="C4253" s="134">
        <v>59</v>
      </c>
      <c r="D4253" s="134">
        <v>58</v>
      </c>
      <c r="E4253" s="134">
        <v>10</v>
      </c>
      <c r="F4253" s="134">
        <v>9</v>
      </c>
      <c r="G4253" s="134">
        <v>10</v>
      </c>
      <c r="H4253" s="171">
        <f>IFERROR((Table5[[#This Row],[_202340]]-Table5[[#This Row],[_201940]])/Table5[[#This Row],[_201940]]*1,"")</f>
        <v>-0.83050847457627119</v>
      </c>
    </row>
    <row r="4254" spans="1:8" ht="28.5">
      <c r="A4254" s="132">
        <v>448594</v>
      </c>
      <c r="B4254" s="134" t="s">
        <v>1166</v>
      </c>
      <c r="C4254" s="134">
        <v>753</v>
      </c>
      <c r="D4254" s="134">
        <v>776</v>
      </c>
      <c r="E4254" s="134">
        <v>145</v>
      </c>
      <c r="F4254" s="134">
        <v>145</v>
      </c>
      <c r="G4254" s="134">
        <v>138</v>
      </c>
      <c r="H4254" s="171">
        <f>IFERROR((Table5[[#This Row],[_202340]]-Table5[[#This Row],[_201940]])/Table5[[#This Row],[_201940]]*1,"")</f>
        <v>-0.81673306772908372</v>
      </c>
    </row>
    <row r="4255" spans="1:8" ht="28.5">
      <c r="A4255" s="132">
        <v>448594</v>
      </c>
      <c r="B4255" s="134" t="s">
        <v>1167</v>
      </c>
      <c r="C4255" s="134" t="s">
        <v>129</v>
      </c>
      <c r="D4255" s="134" t="s">
        <v>129</v>
      </c>
      <c r="E4255" s="134" t="s">
        <v>129</v>
      </c>
      <c r="F4255" s="134" t="s">
        <v>129</v>
      </c>
      <c r="G4255" s="134" t="s">
        <v>129</v>
      </c>
      <c r="H4255" s="171" t="str">
        <f>IFERROR((Table5[[#This Row],[_202340]]-Table5[[#This Row],[_201940]])/Table5[[#This Row],[_201940]]*1,"")</f>
        <v/>
      </c>
    </row>
    <row r="4256" spans="1:8">
      <c r="A4256" s="132">
        <v>448594</v>
      </c>
      <c r="B4256" s="134" t="s">
        <v>1146</v>
      </c>
      <c r="C4256" s="134">
        <v>812</v>
      </c>
      <c r="D4256" s="134">
        <v>834</v>
      </c>
      <c r="E4256" s="134">
        <v>155</v>
      </c>
      <c r="F4256" s="134">
        <v>154</v>
      </c>
      <c r="G4256" s="134">
        <v>148</v>
      </c>
      <c r="H4256" s="171">
        <f>IFERROR((Table5[[#This Row],[_202340]]-Table5[[#This Row],[_201940]])/Table5[[#This Row],[_201940]]*1,"")</f>
        <v>-0.81773399014778325</v>
      </c>
    </row>
    <row r="4257" spans="1:8" ht="28.5">
      <c r="A4257" s="132">
        <v>448594</v>
      </c>
      <c r="B4257" s="134" t="s">
        <v>1147</v>
      </c>
      <c r="C4257" s="134">
        <v>43</v>
      </c>
      <c r="D4257" s="134">
        <v>39</v>
      </c>
      <c r="E4257" s="134">
        <v>15</v>
      </c>
      <c r="F4257" s="134">
        <v>2</v>
      </c>
      <c r="G4257" s="134">
        <v>8</v>
      </c>
      <c r="H4257" s="171">
        <f>IFERROR((Table5[[#This Row],[_202340]]-Table5[[#This Row],[_201940]])/Table5[[#This Row],[_201940]]*1,"")</f>
        <v>-0.81395348837209303</v>
      </c>
    </row>
    <row r="4258" spans="1:8" ht="28.5">
      <c r="A4258" s="132">
        <v>448594</v>
      </c>
      <c r="B4258" s="134" t="s">
        <v>1148</v>
      </c>
      <c r="C4258" s="134">
        <v>1127</v>
      </c>
      <c r="D4258" s="134">
        <v>1036</v>
      </c>
      <c r="E4258" s="134">
        <v>379</v>
      </c>
      <c r="F4258" s="134">
        <v>367</v>
      </c>
      <c r="G4258" s="134">
        <v>349</v>
      </c>
      <c r="H4258" s="171">
        <f>IFERROR((Table5[[#This Row],[_202340]]-Table5[[#This Row],[_201940]])/Table5[[#This Row],[_201940]]*1,"")</f>
        <v>-0.69032830523513755</v>
      </c>
    </row>
    <row r="4259" spans="1:8" ht="28.5">
      <c r="A4259" s="132">
        <v>448594</v>
      </c>
      <c r="B4259" s="134" t="s">
        <v>1149</v>
      </c>
      <c r="C4259" s="134">
        <v>1282</v>
      </c>
      <c r="D4259" s="134">
        <v>1166</v>
      </c>
      <c r="E4259" s="134">
        <v>360</v>
      </c>
      <c r="F4259" s="134">
        <v>289</v>
      </c>
      <c r="G4259" s="134">
        <v>275</v>
      </c>
      <c r="H4259" s="171">
        <f>IFERROR((Table5[[#This Row],[_202340]]-Table5[[#This Row],[_201940]])/Table5[[#This Row],[_201940]]*1,"")</f>
        <v>-0.78549141965678626</v>
      </c>
    </row>
    <row r="4260" spans="1:8" ht="28.5">
      <c r="A4260" s="132">
        <v>448594</v>
      </c>
      <c r="B4260" s="134" t="s">
        <v>1150</v>
      </c>
      <c r="C4260" s="134">
        <v>2452</v>
      </c>
      <c r="D4260" s="134">
        <v>2241</v>
      </c>
      <c r="E4260" s="134">
        <v>754</v>
      </c>
      <c r="F4260" s="134">
        <v>658</v>
      </c>
      <c r="G4260" s="134">
        <v>632</v>
      </c>
      <c r="H4260" s="171">
        <f>IFERROR((Table5[[#This Row],[_202340]]-Table5[[#This Row],[_201940]])/Table5[[#This Row],[_201940]]*1,"")</f>
        <v>-0.74225122349102768</v>
      </c>
    </row>
    <row r="4261" spans="1:8">
      <c r="A4261" s="132">
        <v>448594</v>
      </c>
      <c r="B4261" s="134" t="s">
        <v>1151</v>
      </c>
      <c r="C4261" s="134">
        <v>25</v>
      </c>
      <c r="D4261" s="134">
        <v>27</v>
      </c>
      <c r="E4261" s="134">
        <v>17</v>
      </c>
      <c r="F4261" s="134">
        <v>19</v>
      </c>
      <c r="G4261" s="134">
        <v>19</v>
      </c>
      <c r="H4261" s="171">
        <f>IFERROR((Table5[[#This Row],[_202340]]-Table5[[#This Row],[_201940]])/Table5[[#This Row],[_201940]]*1,"")</f>
        <v>-0.24</v>
      </c>
    </row>
    <row r="4262" spans="1:8" ht="28.5">
      <c r="A4262" s="132">
        <v>448594</v>
      </c>
      <c r="B4262" s="134" t="s">
        <v>1152</v>
      </c>
      <c r="C4262" s="134">
        <v>36</v>
      </c>
      <c r="D4262" s="134">
        <v>35</v>
      </c>
      <c r="E4262" s="134">
        <v>43</v>
      </c>
      <c r="F4262" s="134">
        <v>45</v>
      </c>
      <c r="G4262" s="134">
        <v>46</v>
      </c>
      <c r="H4262" s="171">
        <f>IFERROR((Table5[[#This Row],[_202340]]-Table5[[#This Row],[_201940]])/Table5[[#This Row],[_201940]]*1,"")</f>
        <v>0.27777777777777779</v>
      </c>
    </row>
    <row r="4263" spans="1:8" ht="28.5">
      <c r="A4263" s="132">
        <v>448594</v>
      </c>
      <c r="B4263" s="134" t="s">
        <v>1153</v>
      </c>
      <c r="C4263" s="134">
        <v>1</v>
      </c>
      <c r="D4263" s="134">
        <v>1</v>
      </c>
      <c r="E4263" s="134">
        <v>2</v>
      </c>
      <c r="F4263" s="134">
        <v>0</v>
      </c>
      <c r="G4263" s="134">
        <v>1</v>
      </c>
      <c r="H4263" s="171">
        <f>IFERROR((Table5[[#This Row],[_202340]]-Table5[[#This Row],[_201940]])/Table5[[#This Row],[_201940]]*1,"")</f>
        <v>0</v>
      </c>
    </row>
    <row r="4264" spans="1:8" ht="28.5">
      <c r="A4264" s="132">
        <v>448594</v>
      </c>
      <c r="B4264" s="134" t="s">
        <v>1154</v>
      </c>
      <c r="C4264" s="134">
        <v>35</v>
      </c>
      <c r="D4264" s="134">
        <v>34</v>
      </c>
      <c r="E4264" s="134">
        <v>42</v>
      </c>
      <c r="F4264" s="134">
        <v>45</v>
      </c>
      <c r="G4264" s="134">
        <v>45</v>
      </c>
      <c r="H4264" s="171">
        <f>IFERROR((Table5[[#This Row],[_202340]]-Table5[[#This Row],[_201940]])/Table5[[#This Row],[_201940]]*1,"")</f>
        <v>0.2857142857142857</v>
      </c>
    </row>
    <row r="4265" spans="1:8" ht="28.5">
      <c r="A4265" s="132">
        <v>448594</v>
      </c>
      <c r="B4265" s="134" t="s">
        <v>1155</v>
      </c>
      <c r="C4265" s="134">
        <v>39</v>
      </c>
      <c r="D4265" s="134">
        <v>38</v>
      </c>
      <c r="E4265" s="134">
        <v>40</v>
      </c>
      <c r="F4265" s="134">
        <v>36</v>
      </c>
      <c r="G4265" s="134">
        <v>35</v>
      </c>
      <c r="H4265" s="171">
        <f>IFERROR((Table5[[#This Row],[_202340]]-Table5[[#This Row],[_201940]])/Table5[[#This Row],[_201940]]*1,"")</f>
        <v>-0.10256410256410256</v>
      </c>
    </row>
    <row r="4266" spans="1:8">
      <c r="A4266" s="132">
        <v>461315</v>
      </c>
      <c r="B4266" s="134" t="s">
        <v>1179</v>
      </c>
      <c r="C4266" s="134">
        <v>40</v>
      </c>
      <c r="D4266" s="134">
        <v>22</v>
      </c>
      <c r="E4266" s="134">
        <v>33</v>
      </c>
      <c r="F4266" s="134">
        <v>5</v>
      </c>
      <c r="G4266" s="134">
        <v>3</v>
      </c>
      <c r="H4266" s="171">
        <f>IFERROR((Table5[[#This Row],[_202340]]-Table5[[#This Row],[_201940]])/Table5[[#This Row],[_201940]]*1,"")</f>
        <v>-0.92500000000000004</v>
      </c>
    </row>
    <row r="4267" spans="1:8">
      <c r="A4267" s="132">
        <v>461315</v>
      </c>
      <c r="B4267" s="134" t="s">
        <v>1131</v>
      </c>
      <c r="C4267" s="134">
        <v>0</v>
      </c>
      <c r="D4267" s="134">
        <v>0</v>
      </c>
      <c r="E4267" s="134">
        <v>0</v>
      </c>
      <c r="F4267" s="134">
        <v>0</v>
      </c>
      <c r="G4267" s="134">
        <v>0</v>
      </c>
      <c r="H4267" s="171" t="str">
        <f>IFERROR((Table5[[#This Row],[_202340]]-Table5[[#This Row],[_201940]])/Table5[[#This Row],[_201940]]*1,"")</f>
        <v/>
      </c>
    </row>
    <row r="4268" spans="1:8">
      <c r="A4268" s="132">
        <v>461315</v>
      </c>
      <c r="B4268" s="134" t="s">
        <v>1132</v>
      </c>
      <c r="C4268" s="134">
        <v>40</v>
      </c>
      <c r="D4268" s="134">
        <v>22</v>
      </c>
      <c r="E4268" s="134">
        <v>33</v>
      </c>
      <c r="F4268" s="134">
        <v>5</v>
      </c>
      <c r="G4268" s="134">
        <v>3</v>
      </c>
      <c r="H4268" s="171">
        <f>IFERROR((Table5[[#This Row],[_202340]]-Table5[[#This Row],[_201940]])/Table5[[#This Row],[_201940]]*1,"")</f>
        <v>-0.92500000000000004</v>
      </c>
    </row>
    <row r="4269" spans="1:8">
      <c r="A4269" s="132">
        <v>461315</v>
      </c>
      <c r="B4269" s="134" t="s">
        <v>1133</v>
      </c>
      <c r="C4269" s="134">
        <v>0</v>
      </c>
      <c r="D4269" s="134">
        <v>0</v>
      </c>
      <c r="E4269" s="134">
        <v>0</v>
      </c>
      <c r="F4269" s="134">
        <v>0</v>
      </c>
      <c r="G4269" s="134">
        <v>0</v>
      </c>
      <c r="H4269" s="171" t="str">
        <f>IFERROR((Table5[[#This Row],[_202340]]-Table5[[#This Row],[_201940]])/Table5[[#This Row],[_201940]]*1,"")</f>
        <v/>
      </c>
    </row>
    <row r="4270" spans="1:8" ht="28.5">
      <c r="A4270" s="132">
        <v>461315</v>
      </c>
      <c r="B4270" s="134" t="s">
        <v>1162</v>
      </c>
      <c r="C4270" s="134">
        <v>0</v>
      </c>
      <c r="D4270" s="134">
        <v>6</v>
      </c>
      <c r="E4270" s="134">
        <v>2</v>
      </c>
      <c r="F4270" s="134">
        <v>1</v>
      </c>
      <c r="G4270" s="134">
        <v>0</v>
      </c>
      <c r="H4270" s="171" t="str">
        <f>IFERROR((Table5[[#This Row],[_202340]]-Table5[[#This Row],[_201940]])/Table5[[#This Row],[_201940]]*1,"")</f>
        <v/>
      </c>
    </row>
    <row r="4271" spans="1:8" ht="28.5">
      <c r="A4271" s="132">
        <v>461315</v>
      </c>
      <c r="B4271" s="134" t="s">
        <v>1163</v>
      </c>
      <c r="C4271" s="134" t="s">
        <v>129</v>
      </c>
      <c r="D4271" s="134" t="s">
        <v>129</v>
      </c>
      <c r="E4271" s="134" t="s">
        <v>129</v>
      </c>
      <c r="F4271" s="134" t="s">
        <v>129</v>
      </c>
      <c r="G4271" s="134" t="s">
        <v>129</v>
      </c>
      <c r="H4271" s="171" t="str">
        <f>IFERROR((Table5[[#This Row],[_202340]]-Table5[[#This Row],[_201940]])/Table5[[#This Row],[_201940]]*1,"")</f>
        <v/>
      </c>
    </row>
    <row r="4272" spans="1:8">
      <c r="A4272" s="132">
        <v>461315</v>
      </c>
      <c r="B4272" s="134" t="s">
        <v>1136</v>
      </c>
      <c r="C4272" s="134">
        <v>0</v>
      </c>
      <c r="D4272" s="134">
        <v>6</v>
      </c>
      <c r="E4272" s="134">
        <v>2</v>
      </c>
      <c r="F4272" s="134">
        <v>1</v>
      </c>
      <c r="G4272" s="134">
        <v>0</v>
      </c>
      <c r="H4272" s="171" t="str">
        <f>IFERROR((Table5[[#This Row],[_202340]]-Table5[[#This Row],[_201940]])/Table5[[#This Row],[_201940]]*1,"")</f>
        <v/>
      </c>
    </row>
    <row r="4273" spans="1:8">
      <c r="A4273" s="132">
        <v>461315</v>
      </c>
      <c r="B4273" s="134" t="s">
        <v>1137</v>
      </c>
      <c r="C4273" s="134">
        <v>0</v>
      </c>
      <c r="D4273" s="134">
        <v>27</v>
      </c>
      <c r="E4273" s="134">
        <v>6</v>
      </c>
      <c r="F4273" s="134">
        <v>20</v>
      </c>
      <c r="G4273" s="134">
        <v>0</v>
      </c>
      <c r="H4273" s="171" t="str">
        <f>IFERROR((Table5[[#This Row],[_202340]]-Table5[[#This Row],[_201940]])/Table5[[#This Row],[_201940]]*1,"")</f>
        <v/>
      </c>
    </row>
    <row r="4274" spans="1:8">
      <c r="A4274" s="132">
        <v>461315</v>
      </c>
      <c r="B4274" s="134" t="s">
        <v>1138</v>
      </c>
      <c r="C4274" s="134">
        <v>0</v>
      </c>
      <c r="D4274" s="134">
        <v>0</v>
      </c>
      <c r="E4274" s="134">
        <v>0</v>
      </c>
      <c r="F4274" s="134">
        <v>0</v>
      </c>
      <c r="G4274" s="134">
        <v>0</v>
      </c>
      <c r="H4274" s="171" t="str">
        <f>IFERROR((Table5[[#This Row],[_202340]]-Table5[[#This Row],[_201940]])/Table5[[#This Row],[_201940]]*1,"")</f>
        <v/>
      </c>
    </row>
    <row r="4275" spans="1:8" ht="28.5">
      <c r="A4275" s="132">
        <v>461315</v>
      </c>
      <c r="B4275" s="134" t="s">
        <v>1164</v>
      </c>
      <c r="C4275" s="134">
        <v>0</v>
      </c>
      <c r="D4275" s="134">
        <v>6</v>
      </c>
      <c r="E4275" s="134">
        <v>2</v>
      </c>
      <c r="F4275" s="134">
        <v>1</v>
      </c>
      <c r="G4275" s="134">
        <v>2</v>
      </c>
      <c r="H4275" s="171" t="str">
        <f>IFERROR((Table5[[#This Row],[_202340]]-Table5[[#This Row],[_201940]])/Table5[[#This Row],[_201940]]*1,"")</f>
        <v/>
      </c>
    </row>
    <row r="4276" spans="1:8" ht="28.5">
      <c r="A4276" s="132">
        <v>461315</v>
      </c>
      <c r="B4276" s="134" t="s">
        <v>1165</v>
      </c>
      <c r="C4276" s="134" t="s">
        <v>129</v>
      </c>
      <c r="D4276" s="134" t="s">
        <v>129</v>
      </c>
      <c r="E4276" s="134" t="s">
        <v>129</v>
      </c>
      <c r="F4276" s="134" t="s">
        <v>129</v>
      </c>
      <c r="G4276" s="134" t="s">
        <v>129</v>
      </c>
      <c r="H4276" s="171" t="str">
        <f>IFERROR((Table5[[#This Row],[_202340]]-Table5[[#This Row],[_201940]])/Table5[[#This Row],[_201940]]*1,"")</f>
        <v/>
      </c>
    </row>
    <row r="4277" spans="1:8">
      <c r="A4277" s="132">
        <v>461315</v>
      </c>
      <c r="B4277" s="134" t="s">
        <v>1141</v>
      </c>
      <c r="C4277" s="134">
        <v>0</v>
      </c>
      <c r="D4277" s="134">
        <v>6</v>
      </c>
      <c r="E4277" s="134">
        <v>2</v>
      </c>
      <c r="F4277" s="134">
        <v>1</v>
      </c>
      <c r="G4277" s="134">
        <v>2</v>
      </c>
      <c r="H4277" s="171" t="str">
        <f>IFERROR((Table5[[#This Row],[_202340]]-Table5[[#This Row],[_201940]])/Table5[[#This Row],[_201940]]*1,"")</f>
        <v/>
      </c>
    </row>
    <row r="4278" spans="1:8">
      <c r="A4278" s="132">
        <v>461315</v>
      </c>
      <c r="B4278" s="134" t="s">
        <v>1142</v>
      </c>
      <c r="C4278" s="134">
        <v>0</v>
      </c>
      <c r="D4278" s="134">
        <v>27</v>
      </c>
      <c r="E4278" s="134">
        <v>6</v>
      </c>
      <c r="F4278" s="134">
        <v>20</v>
      </c>
      <c r="G4278" s="134">
        <v>67</v>
      </c>
      <c r="H4278" s="171" t="str">
        <f>IFERROR((Table5[[#This Row],[_202340]]-Table5[[#This Row],[_201940]])/Table5[[#This Row],[_201940]]*1,"")</f>
        <v/>
      </c>
    </row>
    <row r="4279" spans="1:8">
      <c r="A4279" s="132">
        <v>461315</v>
      </c>
      <c r="B4279" s="134" t="s">
        <v>1143</v>
      </c>
      <c r="C4279" s="134">
        <v>0</v>
      </c>
      <c r="D4279" s="134">
        <v>0</v>
      </c>
      <c r="E4279" s="134">
        <v>0</v>
      </c>
      <c r="F4279" s="134">
        <v>0</v>
      </c>
      <c r="G4279" s="134">
        <v>0</v>
      </c>
      <c r="H4279" s="171" t="str">
        <f>IFERROR((Table5[[#This Row],[_202340]]-Table5[[#This Row],[_201940]])/Table5[[#This Row],[_201940]]*1,"")</f>
        <v/>
      </c>
    </row>
    <row r="4280" spans="1:8" ht="28.5">
      <c r="A4280" s="132">
        <v>461315</v>
      </c>
      <c r="B4280" s="134" t="s">
        <v>1166</v>
      </c>
      <c r="C4280" s="134">
        <v>0</v>
      </c>
      <c r="D4280" s="134">
        <v>6</v>
      </c>
      <c r="E4280" s="134">
        <v>2</v>
      </c>
      <c r="F4280" s="134">
        <v>1</v>
      </c>
      <c r="G4280" s="134">
        <v>2</v>
      </c>
      <c r="H4280" s="171" t="str">
        <f>IFERROR((Table5[[#This Row],[_202340]]-Table5[[#This Row],[_201940]])/Table5[[#This Row],[_201940]]*1,"")</f>
        <v/>
      </c>
    </row>
    <row r="4281" spans="1:8" ht="28.5">
      <c r="A4281" s="132">
        <v>461315</v>
      </c>
      <c r="B4281" s="134" t="s">
        <v>1167</v>
      </c>
      <c r="C4281" s="134" t="s">
        <v>129</v>
      </c>
      <c r="D4281" s="134" t="s">
        <v>129</v>
      </c>
      <c r="E4281" s="134" t="s">
        <v>129</v>
      </c>
      <c r="F4281" s="134" t="s">
        <v>129</v>
      </c>
      <c r="G4281" s="134" t="s">
        <v>129</v>
      </c>
      <c r="H4281" s="171" t="str">
        <f>IFERROR((Table5[[#This Row],[_202340]]-Table5[[#This Row],[_201940]])/Table5[[#This Row],[_201940]]*1,"")</f>
        <v/>
      </c>
    </row>
    <row r="4282" spans="1:8">
      <c r="A4282" s="132">
        <v>461315</v>
      </c>
      <c r="B4282" s="134" t="s">
        <v>1146</v>
      </c>
      <c r="C4282" s="134">
        <v>0</v>
      </c>
      <c r="D4282" s="134">
        <v>6</v>
      </c>
      <c r="E4282" s="134">
        <v>2</v>
      </c>
      <c r="F4282" s="134">
        <v>1</v>
      </c>
      <c r="G4282" s="134">
        <v>2</v>
      </c>
      <c r="H4282" s="171" t="str">
        <f>IFERROR((Table5[[#This Row],[_202340]]-Table5[[#This Row],[_201940]])/Table5[[#This Row],[_201940]]*1,"")</f>
        <v/>
      </c>
    </row>
    <row r="4283" spans="1:8" ht="28.5">
      <c r="A4283" s="132">
        <v>461315</v>
      </c>
      <c r="B4283" s="134" t="s">
        <v>1147</v>
      </c>
      <c r="C4283" s="134">
        <v>1</v>
      </c>
      <c r="D4283" s="134">
        <v>2</v>
      </c>
      <c r="E4283" s="134">
        <v>2</v>
      </c>
      <c r="F4283" s="134">
        <v>0</v>
      </c>
      <c r="G4283" s="134">
        <v>1</v>
      </c>
      <c r="H4283" s="171">
        <f>IFERROR((Table5[[#This Row],[_202340]]-Table5[[#This Row],[_201940]])/Table5[[#This Row],[_201940]]*1,"")</f>
        <v>0</v>
      </c>
    </row>
    <row r="4284" spans="1:8" ht="28.5">
      <c r="A4284" s="132">
        <v>461315</v>
      </c>
      <c r="B4284" s="134" t="s">
        <v>1148</v>
      </c>
      <c r="C4284" s="134">
        <v>0</v>
      </c>
      <c r="D4284" s="134">
        <v>0</v>
      </c>
      <c r="E4284" s="134">
        <v>1</v>
      </c>
      <c r="F4284" s="134">
        <v>0</v>
      </c>
      <c r="G4284" s="134">
        <v>0</v>
      </c>
      <c r="H4284" s="171" t="str">
        <f>IFERROR((Table5[[#This Row],[_202340]]-Table5[[#This Row],[_201940]])/Table5[[#This Row],[_201940]]*1,"")</f>
        <v/>
      </c>
    </row>
    <row r="4285" spans="1:8" ht="28.5">
      <c r="A4285" s="132">
        <v>461315</v>
      </c>
      <c r="B4285" s="134" t="s">
        <v>1149</v>
      </c>
      <c r="C4285" s="134">
        <v>39</v>
      </c>
      <c r="D4285" s="134">
        <v>14</v>
      </c>
      <c r="E4285" s="134">
        <v>28</v>
      </c>
      <c r="F4285" s="134">
        <v>4</v>
      </c>
      <c r="G4285" s="134">
        <v>0</v>
      </c>
      <c r="H4285" s="171">
        <f>IFERROR((Table5[[#This Row],[_202340]]-Table5[[#This Row],[_201940]])/Table5[[#This Row],[_201940]]*1,"")</f>
        <v>-1</v>
      </c>
    </row>
    <row r="4286" spans="1:8" ht="28.5">
      <c r="A4286" s="132">
        <v>461315</v>
      </c>
      <c r="B4286" s="134" t="s">
        <v>1150</v>
      </c>
      <c r="C4286" s="134">
        <v>40</v>
      </c>
      <c r="D4286" s="134">
        <v>16</v>
      </c>
      <c r="E4286" s="134">
        <v>31</v>
      </c>
      <c r="F4286" s="134">
        <v>4</v>
      </c>
      <c r="G4286" s="134">
        <v>1</v>
      </c>
      <c r="H4286" s="171">
        <f>IFERROR((Table5[[#This Row],[_202340]]-Table5[[#This Row],[_201940]])/Table5[[#This Row],[_201940]]*1,"")</f>
        <v>-0.97499999999999998</v>
      </c>
    </row>
    <row r="4287" spans="1:8">
      <c r="A4287" s="132">
        <v>461315</v>
      </c>
      <c r="B4287" s="134" t="s">
        <v>1151</v>
      </c>
      <c r="C4287" s="134">
        <v>0</v>
      </c>
      <c r="D4287" s="134">
        <v>27</v>
      </c>
      <c r="E4287" s="134">
        <v>6</v>
      </c>
      <c r="F4287" s="134">
        <v>20</v>
      </c>
      <c r="G4287" s="134">
        <v>67</v>
      </c>
      <c r="H4287" s="171" t="str">
        <f>IFERROR((Table5[[#This Row],[_202340]]-Table5[[#This Row],[_201940]])/Table5[[#This Row],[_201940]]*1,"")</f>
        <v/>
      </c>
    </row>
    <row r="4288" spans="1:8" ht="28.5">
      <c r="A4288" s="132">
        <v>461315</v>
      </c>
      <c r="B4288" s="134" t="s">
        <v>1152</v>
      </c>
      <c r="C4288" s="134">
        <v>3</v>
      </c>
      <c r="D4288" s="134">
        <v>9</v>
      </c>
      <c r="E4288" s="134">
        <v>9</v>
      </c>
      <c r="F4288" s="134">
        <v>0</v>
      </c>
      <c r="G4288" s="134">
        <v>33</v>
      </c>
      <c r="H4288" s="171">
        <f>IFERROR((Table5[[#This Row],[_202340]]-Table5[[#This Row],[_201940]])/Table5[[#This Row],[_201940]]*1,"")</f>
        <v>10</v>
      </c>
    </row>
    <row r="4289" spans="1:8" ht="28.5">
      <c r="A4289" s="132">
        <v>461315</v>
      </c>
      <c r="B4289" s="134" t="s">
        <v>1153</v>
      </c>
      <c r="C4289" s="134">
        <v>3</v>
      </c>
      <c r="D4289" s="134">
        <v>9</v>
      </c>
      <c r="E4289" s="134">
        <v>6</v>
      </c>
      <c r="F4289" s="134">
        <v>0</v>
      </c>
      <c r="G4289" s="134">
        <v>33</v>
      </c>
      <c r="H4289" s="171">
        <f>IFERROR((Table5[[#This Row],[_202340]]-Table5[[#This Row],[_201940]])/Table5[[#This Row],[_201940]]*1,"")</f>
        <v>10</v>
      </c>
    </row>
    <row r="4290" spans="1:8" ht="28.5">
      <c r="A4290" s="132">
        <v>461315</v>
      </c>
      <c r="B4290" s="134" t="s">
        <v>1154</v>
      </c>
      <c r="C4290" s="134">
        <v>0</v>
      </c>
      <c r="D4290" s="134">
        <v>0</v>
      </c>
      <c r="E4290" s="134">
        <v>3</v>
      </c>
      <c r="F4290" s="134">
        <v>0</v>
      </c>
      <c r="G4290" s="134">
        <v>0</v>
      </c>
      <c r="H4290" s="171" t="str">
        <f>IFERROR((Table5[[#This Row],[_202340]]-Table5[[#This Row],[_201940]])/Table5[[#This Row],[_201940]]*1,"")</f>
        <v/>
      </c>
    </row>
    <row r="4291" spans="1:8" ht="28.5">
      <c r="A4291" s="132">
        <v>461315</v>
      </c>
      <c r="B4291" s="134" t="s">
        <v>1155</v>
      </c>
      <c r="C4291" s="134">
        <v>98</v>
      </c>
      <c r="D4291" s="134">
        <v>64</v>
      </c>
      <c r="E4291" s="134">
        <v>85</v>
      </c>
      <c r="F4291" s="134">
        <v>80</v>
      </c>
      <c r="G4291" s="134">
        <v>0</v>
      </c>
      <c r="H4291" s="171">
        <f>IFERROR((Table5[[#This Row],[_202340]]-Table5[[#This Row],[_201940]])/Table5[[#This Row],[_201940]]*1,"")</f>
        <v>-1</v>
      </c>
    </row>
    <row r="4292" spans="1:8">
      <c r="A4292" s="132">
        <v>480967</v>
      </c>
      <c r="B4292" s="134" t="s">
        <v>1179</v>
      </c>
      <c r="C4292" s="134">
        <v>14</v>
      </c>
      <c r="D4292" s="134">
        <v>16</v>
      </c>
      <c r="E4292" s="134">
        <v>47</v>
      </c>
      <c r="F4292" s="134">
        <v>37</v>
      </c>
      <c r="G4292" s="134">
        <v>12</v>
      </c>
      <c r="H4292" s="171">
        <f>IFERROR((Table5[[#This Row],[_202340]]-Table5[[#This Row],[_201940]])/Table5[[#This Row],[_201940]]*1,"")</f>
        <v>-0.14285714285714285</v>
      </c>
    </row>
    <row r="4293" spans="1:8">
      <c r="A4293" s="132">
        <v>480967</v>
      </c>
      <c r="B4293" s="134" t="s">
        <v>1131</v>
      </c>
      <c r="C4293" s="134">
        <v>1</v>
      </c>
      <c r="D4293" s="134">
        <v>0</v>
      </c>
      <c r="E4293" s="134">
        <v>0</v>
      </c>
      <c r="F4293" s="134">
        <v>0</v>
      </c>
      <c r="G4293" s="134">
        <v>0</v>
      </c>
      <c r="H4293" s="171">
        <f>IFERROR((Table5[[#This Row],[_202340]]-Table5[[#This Row],[_201940]])/Table5[[#This Row],[_201940]]*1,"")</f>
        <v>-1</v>
      </c>
    </row>
    <row r="4294" spans="1:8">
      <c r="A4294" s="132">
        <v>480967</v>
      </c>
      <c r="B4294" s="134" t="s">
        <v>1132</v>
      </c>
      <c r="C4294" s="134">
        <v>13</v>
      </c>
      <c r="D4294" s="134">
        <v>16</v>
      </c>
      <c r="E4294" s="134">
        <v>47</v>
      </c>
      <c r="F4294" s="134">
        <v>37</v>
      </c>
      <c r="G4294" s="134">
        <v>12</v>
      </c>
      <c r="H4294" s="171">
        <f>IFERROR((Table5[[#This Row],[_202340]]-Table5[[#This Row],[_201940]])/Table5[[#This Row],[_201940]]*1,"")</f>
        <v>-7.6923076923076927E-2</v>
      </c>
    </row>
    <row r="4295" spans="1:8">
      <c r="A4295" s="132">
        <v>480967</v>
      </c>
      <c r="B4295" s="134" t="s">
        <v>1133</v>
      </c>
      <c r="C4295" s="134">
        <v>0</v>
      </c>
      <c r="D4295" s="134">
        <v>0</v>
      </c>
      <c r="E4295" s="134">
        <v>0</v>
      </c>
      <c r="F4295" s="134">
        <v>1</v>
      </c>
      <c r="G4295" s="134">
        <v>0</v>
      </c>
      <c r="H4295" s="171" t="str">
        <f>IFERROR((Table5[[#This Row],[_202340]]-Table5[[#This Row],[_201940]])/Table5[[#This Row],[_201940]]*1,"")</f>
        <v/>
      </c>
    </row>
    <row r="4296" spans="1:8" ht="28.5">
      <c r="A4296" s="132">
        <v>480967</v>
      </c>
      <c r="B4296" s="134" t="s">
        <v>1162</v>
      </c>
      <c r="C4296" s="134">
        <v>2</v>
      </c>
      <c r="D4296" s="134">
        <v>3</v>
      </c>
      <c r="E4296" s="134">
        <v>4</v>
      </c>
      <c r="F4296" s="134">
        <v>10</v>
      </c>
      <c r="G4296" s="134">
        <v>5</v>
      </c>
      <c r="H4296" s="171">
        <f>IFERROR((Table5[[#This Row],[_202340]]-Table5[[#This Row],[_201940]])/Table5[[#This Row],[_201940]]*1,"")</f>
        <v>1.5</v>
      </c>
    </row>
    <row r="4297" spans="1:8" ht="28.5">
      <c r="A4297" s="132">
        <v>480967</v>
      </c>
      <c r="B4297" s="134" t="s">
        <v>1163</v>
      </c>
      <c r="C4297" s="134" t="s">
        <v>129</v>
      </c>
      <c r="D4297" s="134" t="s">
        <v>129</v>
      </c>
      <c r="E4297" s="134" t="s">
        <v>129</v>
      </c>
      <c r="F4297" s="134" t="s">
        <v>129</v>
      </c>
      <c r="G4297" s="134" t="s">
        <v>129</v>
      </c>
      <c r="H4297" s="171" t="str">
        <f>IFERROR((Table5[[#This Row],[_202340]]-Table5[[#This Row],[_201940]])/Table5[[#This Row],[_201940]]*1,"")</f>
        <v/>
      </c>
    </row>
    <row r="4298" spans="1:8">
      <c r="A4298" s="132">
        <v>480967</v>
      </c>
      <c r="B4298" s="134" t="s">
        <v>1136</v>
      </c>
      <c r="C4298" s="134">
        <v>2</v>
      </c>
      <c r="D4298" s="134">
        <v>3</v>
      </c>
      <c r="E4298" s="134">
        <v>4</v>
      </c>
      <c r="F4298" s="134">
        <v>11</v>
      </c>
      <c r="G4298" s="134">
        <v>5</v>
      </c>
      <c r="H4298" s="171">
        <f>IFERROR((Table5[[#This Row],[_202340]]-Table5[[#This Row],[_201940]])/Table5[[#This Row],[_201940]]*1,"")</f>
        <v>1.5</v>
      </c>
    </row>
    <row r="4299" spans="1:8">
      <c r="A4299" s="132">
        <v>480967</v>
      </c>
      <c r="B4299" s="134" t="s">
        <v>1137</v>
      </c>
      <c r="C4299" s="134">
        <v>15</v>
      </c>
      <c r="D4299" s="134">
        <v>19</v>
      </c>
      <c r="E4299" s="134">
        <v>9</v>
      </c>
      <c r="F4299" s="134">
        <v>30</v>
      </c>
      <c r="G4299" s="134">
        <v>42</v>
      </c>
      <c r="H4299" s="171">
        <f>IFERROR((Table5[[#This Row],[_202340]]-Table5[[#This Row],[_201940]])/Table5[[#This Row],[_201940]]*1,"")</f>
        <v>1.8</v>
      </c>
    </row>
    <row r="4300" spans="1:8">
      <c r="A4300" s="132">
        <v>480967</v>
      </c>
      <c r="B4300" s="134" t="s">
        <v>1138</v>
      </c>
      <c r="C4300" s="134">
        <v>0</v>
      </c>
      <c r="D4300" s="134">
        <v>0</v>
      </c>
      <c r="E4300" s="134">
        <v>0</v>
      </c>
      <c r="F4300" s="134">
        <v>1</v>
      </c>
      <c r="G4300" s="134">
        <v>0</v>
      </c>
      <c r="H4300" s="171" t="str">
        <f>IFERROR((Table5[[#This Row],[_202340]]-Table5[[#This Row],[_201940]])/Table5[[#This Row],[_201940]]*1,"")</f>
        <v/>
      </c>
    </row>
    <row r="4301" spans="1:8" ht="28.5">
      <c r="A4301" s="132">
        <v>480967</v>
      </c>
      <c r="B4301" s="134" t="s">
        <v>1164</v>
      </c>
      <c r="C4301" s="134">
        <v>2</v>
      </c>
      <c r="D4301" s="134">
        <v>5</v>
      </c>
      <c r="E4301" s="134">
        <v>4</v>
      </c>
      <c r="F4301" s="134">
        <v>11</v>
      </c>
      <c r="G4301" s="134">
        <v>5</v>
      </c>
      <c r="H4301" s="171">
        <f>IFERROR((Table5[[#This Row],[_202340]]-Table5[[#This Row],[_201940]])/Table5[[#This Row],[_201940]]*1,"")</f>
        <v>1.5</v>
      </c>
    </row>
    <row r="4302" spans="1:8" ht="28.5">
      <c r="A4302" s="132">
        <v>480967</v>
      </c>
      <c r="B4302" s="134" t="s">
        <v>1165</v>
      </c>
      <c r="C4302" s="134" t="s">
        <v>129</v>
      </c>
      <c r="D4302" s="134" t="s">
        <v>129</v>
      </c>
      <c r="E4302" s="134" t="s">
        <v>129</v>
      </c>
      <c r="F4302" s="134" t="s">
        <v>129</v>
      </c>
      <c r="G4302" s="134" t="s">
        <v>129</v>
      </c>
      <c r="H4302" s="171" t="str">
        <f>IFERROR((Table5[[#This Row],[_202340]]-Table5[[#This Row],[_201940]])/Table5[[#This Row],[_201940]]*1,"")</f>
        <v/>
      </c>
    </row>
    <row r="4303" spans="1:8">
      <c r="A4303" s="132">
        <v>480967</v>
      </c>
      <c r="B4303" s="134" t="s">
        <v>1141</v>
      </c>
      <c r="C4303" s="134">
        <v>2</v>
      </c>
      <c r="D4303" s="134">
        <v>5</v>
      </c>
      <c r="E4303" s="134">
        <v>4</v>
      </c>
      <c r="F4303" s="134">
        <v>12</v>
      </c>
      <c r="G4303" s="134">
        <v>5</v>
      </c>
      <c r="H4303" s="171">
        <f>IFERROR((Table5[[#This Row],[_202340]]-Table5[[#This Row],[_201940]])/Table5[[#This Row],[_201940]]*1,"")</f>
        <v>1.5</v>
      </c>
    </row>
    <row r="4304" spans="1:8">
      <c r="A4304" s="132">
        <v>480967</v>
      </c>
      <c r="B4304" s="134" t="s">
        <v>1142</v>
      </c>
      <c r="C4304" s="134">
        <v>15</v>
      </c>
      <c r="D4304" s="134">
        <v>31</v>
      </c>
      <c r="E4304" s="134">
        <v>9</v>
      </c>
      <c r="F4304" s="134">
        <v>32</v>
      </c>
      <c r="G4304" s="134">
        <v>42</v>
      </c>
      <c r="H4304" s="171">
        <f>IFERROR((Table5[[#This Row],[_202340]]-Table5[[#This Row],[_201940]])/Table5[[#This Row],[_201940]]*1,"")</f>
        <v>1.8</v>
      </c>
    </row>
    <row r="4305" spans="1:8">
      <c r="A4305" s="132">
        <v>480967</v>
      </c>
      <c r="B4305" s="134" t="s">
        <v>1143</v>
      </c>
      <c r="C4305" s="134">
        <v>0</v>
      </c>
      <c r="D4305" s="134">
        <v>1</v>
      </c>
      <c r="E4305" s="134">
        <v>0</v>
      </c>
      <c r="F4305" s="134">
        <v>1</v>
      </c>
      <c r="G4305" s="134">
        <v>0</v>
      </c>
      <c r="H4305" s="171" t="str">
        <f>IFERROR((Table5[[#This Row],[_202340]]-Table5[[#This Row],[_201940]])/Table5[[#This Row],[_201940]]*1,"")</f>
        <v/>
      </c>
    </row>
    <row r="4306" spans="1:8" ht="28.5">
      <c r="A4306" s="132">
        <v>480967</v>
      </c>
      <c r="B4306" s="134" t="s">
        <v>1166</v>
      </c>
      <c r="C4306" s="134">
        <v>2</v>
      </c>
      <c r="D4306" s="134">
        <v>6</v>
      </c>
      <c r="E4306" s="134">
        <v>4</v>
      </c>
      <c r="F4306" s="134">
        <v>11</v>
      </c>
      <c r="G4306" s="134">
        <v>5</v>
      </c>
      <c r="H4306" s="171">
        <f>IFERROR((Table5[[#This Row],[_202340]]-Table5[[#This Row],[_201940]])/Table5[[#This Row],[_201940]]*1,"")</f>
        <v>1.5</v>
      </c>
    </row>
    <row r="4307" spans="1:8" ht="28.5">
      <c r="A4307" s="132">
        <v>480967</v>
      </c>
      <c r="B4307" s="134" t="s">
        <v>1167</v>
      </c>
      <c r="C4307" s="134" t="s">
        <v>129</v>
      </c>
      <c r="D4307" s="134" t="s">
        <v>129</v>
      </c>
      <c r="E4307" s="134" t="s">
        <v>129</v>
      </c>
      <c r="F4307" s="134" t="s">
        <v>129</v>
      </c>
      <c r="G4307" s="134" t="s">
        <v>129</v>
      </c>
      <c r="H4307" s="171" t="str">
        <f>IFERROR((Table5[[#This Row],[_202340]]-Table5[[#This Row],[_201940]])/Table5[[#This Row],[_201940]]*1,"")</f>
        <v/>
      </c>
    </row>
    <row r="4308" spans="1:8">
      <c r="A4308" s="132">
        <v>480967</v>
      </c>
      <c r="B4308" s="134" t="s">
        <v>1146</v>
      </c>
      <c r="C4308" s="134">
        <v>2</v>
      </c>
      <c r="D4308" s="134">
        <v>7</v>
      </c>
      <c r="E4308" s="134">
        <v>4</v>
      </c>
      <c r="F4308" s="134">
        <v>12</v>
      </c>
      <c r="G4308" s="134">
        <v>5</v>
      </c>
      <c r="H4308" s="171">
        <f>IFERROR((Table5[[#This Row],[_202340]]-Table5[[#This Row],[_201940]])/Table5[[#This Row],[_201940]]*1,"")</f>
        <v>1.5</v>
      </c>
    </row>
    <row r="4309" spans="1:8" ht="28.5">
      <c r="A4309" s="132">
        <v>480967</v>
      </c>
      <c r="B4309" s="134" t="s">
        <v>1147</v>
      </c>
      <c r="C4309" s="134">
        <v>0</v>
      </c>
      <c r="D4309" s="134">
        <v>0</v>
      </c>
      <c r="E4309" s="134">
        <v>0</v>
      </c>
      <c r="F4309" s="134">
        <v>0</v>
      </c>
      <c r="G4309" s="134">
        <v>0</v>
      </c>
      <c r="H4309" s="171" t="str">
        <f>IFERROR((Table5[[#This Row],[_202340]]-Table5[[#This Row],[_201940]])/Table5[[#This Row],[_201940]]*1,"")</f>
        <v/>
      </c>
    </row>
    <row r="4310" spans="1:8" ht="28.5">
      <c r="A4310" s="132">
        <v>480967</v>
      </c>
      <c r="B4310" s="134" t="s">
        <v>1148</v>
      </c>
      <c r="C4310" s="134">
        <v>1</v>
      </c>
      <c r="D4310" s="134">
        <v>1</v>
      </c>
      <c r="E4310" s="134">
        <v>0</v>
      </c>
      <c r="F4310" s="134">
        <v>2</v>
      </c>
      <c r="G4310" s="134">
        <v>0</v>
      </c>
      <c r="H4310" s="171">
        <f>IFERROR((Table5[[#This Row],[_202340]]-Table5[[#This Row],[_201940]])/Table5[[#This Row],[_201940]]*1,"")</f>
        <v>-1</v>
      </c>
    </row>
    <row r="4311" spans="1:8" ht="28.5">
      <c r="A4311" s="132">
        <v>480967</v>
      </c>
      <c r="B4311" s="134" t="s">
        <v>1149</v>
      </c>
      <c r="C4311" s="134">
        <v>10</v>
      </c>
      <c r="D4311" s="134">
        <v>8</v>
      </c>
      <c r="E4311" s="134">
        <v>43</v>
      </c>
      <c r="F4311" s="134">
        <v>23</v>
      </c>
      <c r="G4311" s="134">
        <v>7</v>
      </c>
      <c r="H4311" s="171">
        <f>IFERROR((Table5[[#This Row],[_202340]]-Table5[[#This Row],[_201940]])/Table5[[#This Row],[_201940]]*1,"")</f>
        <v>-0.3</v>
      </c>
    </row>
    <row r="4312" spans="1:8" ht="28.5">
      <c r="A4312" s="132">
        <v>480967</v>
      </c>
      <c r="B4312" s="134" t="s">
        <v>1150</v>
      </c>
      <c r="C4312" s="134">
        <v>11</v>
      </c>
      <c r="D4312" s="134">
        <v>9</v>
      </c>
      <c r="E4312" s="134">
        <v>43</v>
      </c>
      <c r="F4312" s="134">
        <v>25</v>
      </c>
      <c r="G4312" s="134">
        <v>7</v>
      </c>
      <c r="H4312" s="171">
        <f>IFERROR((Table5[[#This Row],[_202340]]-Table5[[#This Row],[_201940]])/Table5[[#This Row],[_201940]]*1,"")</f>
        <v>-0.36363636363636365</v>
      </c>
    </row>
    <row r="4313" spans="1:8">
      <c r="A4313" s="132">
        <v>480967</v>
      </c>
      <c r="B4313" s="134" t="s">
        <v>1151</v>
      </c>
      <c r="C4313" s="134">
        <v>15</v>
      </c>
      <c r="D4313" s="134">
        <v>44</v>
      </c>
      <c r="E4313" s="134">
        <v>9</v>
      </c>
      <c r="F4313" s="134">
        <v>32</v>
      </c>
      <c r="G4313" s="134">
        <v>42</v>
      </c>
      <c r="H4313" s="171">
        <f>IFERROR((Table5[[#This Row],[_202340]]-Table5[[#This Row],[_201940]])/Table5[[#This Row],[_201940]]*1,"")</f>
        <v>1.8</v>
      </c>
    </row>
    <row r="4314" spans="1:8" ht="28.5">
      <c r="A4314" s="132">
        <v>480967</v>
      </c>
      <c r="B4314" s="134" t="s">
        <v>1152</v>
      </c>
      <c r="C4314" s="134">
        <v>8</v>
      </c>
      <c r="D4314" s="134">
        <v>6</v>
      </c>
      <c r="E4314" s="134">
        <v>0</v>
      </c>
      <c r="F4314" s="134">
        <v>5</v>
      </c>
      <c r="G4314" s="134">
        <v>0</v>
      </c>
      <c r="H4314" s="171">
        <f>IFERROR((Table5[[#This Row],[_202340]]-Table5[[#This Row],[_201940]])/Table5[[#This Row],[_201940]]*1,"")</f>
        <v>-1</v>
      </c>
    </row>
    <row r="4315" spans="1:8" ht="28.5">
      <c r="A4315" s="132">
        <v>480967</v>
      </c>
      <c r="B4315" s="134" t="s">
        <v>1153</v>
      </c>
      <c r="C4315" s="134">
        <v>0</v>
      </c>
      <c r="D4315" s="134">
        <v>0</v>
      </c>
      <c r="E4315" s="134">
        <v>0</v>
      </c>
      <c r="F4315" s="134">
        <v>0</v>
      </c>
      <c r="G4315" s="134">
        <v>0</v>
      </c>
      <c r="H4315" s="171" t="str">
        <f>IFERROR((Table5[[#This Row],[_202340]]-Table5[[#This Row],[_201940]])/Table5[[#This Row],[_201940]]*1,"")</f>
        <v/>
      </c>
    </row>
    <row r="4316" spans="1:8" ht="28.5">
      <c r="A4316" s="132">
        <v>480967</v>
      </c>
      <c r="B4316" s="134" t="s">
        <v>1154</v>
      </c>
      <c r="C4316" s="134">
        <v>8</v>
      </c>
      <c r="D4316" s="134">
        <v>6</v>
      </c>
      <c r="E4316" s="134">
        <v>0</v>
      </c>
      <c r="F4316" s="134">
        <v>5</v>
      </c>
      <c r="G4316" s="134">
        <v>0</v>
      </c>
      <c r="H4316" s="171">
        <f>IFERROR((Table5[[#This Row],[_202340]]-Table5[[#This Row],[_201940]])/Table5[[#This Row],[_201940]]*1,"")</f>
        <v>-1</v>
      </c>
    </row>
    <row r="4317" spans="1:8" ht="28.5">
      <c r="A4317" s="132">
        <v>480967</v>
      </c>
      <c r="B4317" s="134" t="s">
        <v>1155</v>
      </c>
      <c r="C4317" s="134">
        <v>77</v>
      </c>
      <c r="D4317" s="134">
        <v>50</v>
      </c>
      <c r="E4317" s="134">
        <v>91</v>
      </c>
      <c r="F4317" s="134">
        <v>62</v>
      </c>
      <c r="G4317" s="134">
        <v>58</v>
      </c>
      <c r="H4317" s="171">
        <f>IFERROR((Table5[[#This Row],[_202340]]-Table5[[#This Row],[_201940]])/Table5[[#This Row],[_201940]]*1,"")</f>
        <v>-0.24675324675324675</v>
      </c>
    </row>
    <row r="4318" spans="1:8">
      <c r="A4318" s="132">
        <v>488730</v>
      </c>
      <c r="B4318" s="134" t="s">
        <v>1179</v>
      </c>
      <c r="C4318" s="134">
        <v>201</v>
      </c>
      <c r="D4318" s="134">
        <v>195</v>
      </c>
      <c r="E4318" s="134">
        <v>301</v>
      </c>
      <c r="F4318" s="134">
        <v>382</v>
      </c>
      <c r="G4318" s="134">
        <v>635</v>
      </c>
      <c r="H4318" s="171">
        <f>IFERROR((Table5[[#This Row],[_202340]]-Table5[[#This Row],[_201940]])/Table5[[#This Row],[_201940]]*1,"")</f>
        <v>2.1592039800995027</v>
      </c>
    </row>
    <row r="4319" spans="1:8">
      <c r="A4319" s="132">
        <v>488730</v>
      </c>
      <c r="B4319" s="134" t="s">
        <v>1131</v>
      </c>
      <c r="C4319" s="134">
        <v>0</v>
      </c>
      <c r="D4319" s="134">
        <v>0</v>
      </c>
      <c r="E4319" s="134">
        <v>0</v>
      </c>
      <c r="F4319" s="134">
        <v>0</v>
      </c>
      <c r="G4319" s="134">
        <v>0</v>
      </c>
      <c r="H4319" s="171" t="str">
        <f>IFERROR((Table5[[#This Row],[_202340]]-Table5[[#This Row],[_201940]])/Table5[[#This Row],[_201940]]*1,"")</f>
        <v/>
      </c>
    </row>
    <row r="4320" spans="1:8">
      <c r="A4320" s="132">
        <v>488730</v>
      </c>
      <c r="B4320" s="134" t="s">
        <v>1132</v>
      </c>
      <c r="C4320" s="134">
        <v>201</v>
      </c>
      <c r="D4320" s="134">
        <v>195</v>
      </c>
      <c r="E4320" s="134">
        <v>301</v>
      </c>
      <c r="F4320" s="134">
        <v>382</v>
      </c>
      <c r="G4320" s="134">
        <v>635</v>
      </c>
      <c r="H4320" s="171">
        <f>IFERROR((Table5[[#This Row],[_202340]]-Table5[[#This Row],[_201940]])/Table5[[#This Row],[_201940]]*1,"")</f>
        <v>2.1592039800995027</v>
      </c>
    </row>
    <row r="4321" spans="1:8">
      <c r="A4321" s="132">
        <v>488730</v>
      </c>
      <c r="B4321" s="134" t="s">
        <v>1133</v>
      </c>
      <c r="C4321" s="134">
        <v>0</v>
      </c>
      <c r="D4321" s="134">
        <v>0</v>
      </c>
      <c r="E4321" s="134">
        <v>0</v>
      </c>
      <c r="F4321" s="134">
        <v>0</v>
      </c>
      <c r="G4321" s="134">
        <v>0</v>
      </c>
      <c r="H4321" s="171" t="str">
        <f>IFERROR((Table5[[#This Row],[_202340]]-Table5[[#This Row],[_201940]])/Table5[[#This Row],[_201940]]*1,"")</f>
        <v/>
      </c>
    </row>
    <row r="4322" spans="1:8" ht="28.5">
      <c r="A4322" s="132">
        <v>488730</v>
      </c>
      <c r="B4322" s="134" t="s">
        <v>1162</v>
      </c>
      <c r="C4322" s="134">
        <v>3</v>
      </c>
      <c r="D4322" s="134">
        <v>5</v>
      </c>
      <c r="E4322" s="134">
        <v>13</v>
      </c>
      <c r="F4322" s="134">
        <v>25</v>
      </c>
      <c r="G4322" s="134">
        <v>30</v>
      </c>
      <c r="H4322" s="171">
        <f>IFERROR((Table5[[#This Row],[_202340]]-Table5[[#This Row],[_201940]])/Table5[[#This Row],[_201940]]*1,"")</f>
        <v>9</v>
      </c>
    </row>
    <row r="4323" spans="1:8" ht="28.5">
      <c r="A4323" s="132">
        <v>488730</v>
      </c>
      <c r="B4323" s="134" t="s">
        <v>1163</v>
      </c>
      <c r="C4323" s="134" t="s">
        <v>129</v>
      </c>
      <c r="D4323" s="134" t="s">
        <v>129</v>
      </c>
      <c r="E4323" s="134" t="s">
        <v>129</v>
      </c>
      <c r="F4323" s="134" t="s">
        <v>129</v>
      </c>
      <c r="G4323" s="134" t="s">
        <v>129</v>
      </c>
      <c r="H4323" s="171" t="str">
        <f>IFERROR((Table5[[#This Row],[_202340]]-Table5[[#This Row],[_201940]])/Table5[[#This Row],[_201940]]*1,"")</f>
        <v/>
      </c>
    </row>
    <row r="4324" spans="1:8">
      <c r="A4324" s="132">
        <v>488730</v>
      </c>
      <c r="B4324" s="134" t="s">
        <v>1136</v>
      </c>
      <c r="C4324" s="134">
        <v>3</v>
      </c>
      <c r="D4324" s="134">
        <v>5</v>
      </c>
      <c r="E4324" s="134">
        <v>13</v>
      </c>
      <c r="F4324" s="134">
        <v>25</v>
      </c>
      <c r="G4324" s="134">
        <v>30</v>
      </c>
      <c r="H4324" s="171">
        <f>IFERROR((Table5[[#This Row],[_202340]]-Table5[[#This Row],[_201940]])/Table5[[#This Row],[_201940]]*1,"")</f>
        <v>9</v>
      </c>
    </row>
    <row r="4325" spans="1:8">
      <c r="A4325" s="132">
        <v>488730</v>
      </c>
      <c r="B4325" s="134" t="s">
        <v>1137</v>
      </c>
      <c r="C4325" s="134">
        <v>1</v>
      </c>
      <c r="D4325" s="134">
        <v>3</v>
      </c>
      <c r="E4325" s="134">
        <v>4</v>
      </c>
      <c r="F4325" s="134">
        <v>7</v>
      </c>
      <c r="G4325" s="134">
        <v>5</v>
      </c>
      <c r="H4325" s="171">
        <f>IFERROR((Table5[[#This Row],[_202340]]-Table5[[#This Row],[_201940]])/Table5[[#This Row],[_201940]]*1,"")</f>
        <v>4</v>
      </c>
    </row>
    <row r="4326" spans="1:8">
      <c r="A4326" s="132">
        <v>488730</v>
      </c>
      <c r="B4326" s="134" t="s">
        <v>1138</v>
      </c>
      <c r="C4326" s="134">
        <v>0</v>
      </c>
      <c r="D4326" s="134">
        <v>0</v>
      </c>
      <c r="E4326" s="134">
        <v>0</v>
      </c>
      <c r="F4326" s="134">
        <v>0</v>
      </c>
      <c r="G4326" s="134">
        <v>0</v>
      </c>
      <c r="H4326" s="171" t="str">
        <f>IFERROR((Table5[[#This Row],[_202340]]-Table5[[#This Row],[_201940]])/Table5[[#This Row],[_201940]]*1,"")</f>
        <v/>
      </c>
    </row>
    <row r="4327" spans="1:8" ht="28.5">
      <c r="A4327" s="132">
        <v>488730</v>
      </c>
      <c r="B4327" s="134" t="s">
        <v>1164</v>
      </c>
      <c r="C4327" s="134">
        <v>8</v>
      </c>
      <c r="D4327" s="134">
        <v>8</v>
      </c>
      <c r="E4327" s="134">
        <v>15</v>
      </c>
      <c r="F4327" s="134">
        <v>34</v>
      </c>
      <c r="G4327" s="134">
        <v>40</v>
      </c>
      <c r="H4327" s="171">
        <f>IFERROR((Table5[[#This Row],[_202340]]-Table5[[#This Row],[_201940]])/Table5[[#This Row],[_201940]]*1,"")</f>
        <v>4</v>
      </c>
    </row>
    <row r="4328" spans="1:8" ht="28.5">
      <c r="A4328" s="132">
        <v>488730</v>
      </c>
      <c r="B4328" s="134" t="s">
        <v>1165</v>
      </c>
      <c r="C4328" s="134" t="s">
        <v>129</v>
      </c>
      <c r="D4328" s="134" t="s">
        <v>129</v>
      </c>
      <c r="E4328" s="134" t="s">
        <v>129</v>
      </c>
      <c r="F4328" s="134" t="s">
        <v>129</v>
      </c>
      <c r="G4328" s="134" t="s">
        <v>129</v>
      </c>
      <c r="H4328" s="171" t="str">
        <f>IFERROR((Table5[[#This Row],[_202340]]-Table5[[#This Row],[_201940]])/Table5[[#This Row],[_201940]]*1,"")</f>
        <v/>
      </c>
    </row>
    <row r="4329" spans="1:8">
      <c r="A4329" s="132">
        <v>488730</v>
      </c>
      <c r="B4329" s="134" t="s">
        <v>1141</v>
      </c>
      <c r="C4329" s="134">
        <v>8</v>
      </c>
      <c r="D4329" s="134">
        <v>8</v>
      </c>
      <c r="E4329" s="134">
        <v>15</v>
      </c>
      <c r="F4329" s="134">
        <v>34</v>
      </c>
      <c r="G4329" s="134">
        <v>40</v>
      </c>
      <c r="H4329" s="171">
        <f>IFERROR((Table5[[#This Row],[_202340]]-Table5[[#This Row],[_201940]])/Table5[[#This Row],[_201940]]*1,"")</f>
        <v>4</v>
      </c>
    </row>
    <row r="4330" spans="1:8">
      <c r="A4330" s="132">
        <v>488730</v>
      </c>
      <c r="B4330" s="134" t="s">
        <v>1142</v>
      </c>
      <c r="C4330" s="134">
        <v>4</v>
      </c>
      <c r="D4330" s="134">
        <v>4</v>
      </c>
      <c r="E4330" s="134">
        <v>5</v>
      </c>
      <c r="F4330" s="134">
        <v>9</v>
      </c>
      <c r="G4330" s="134">
        <v>6</v>
      </c>
      <c r="H4330" s="171">
        <f>IFERROR((Table5[[#This Row],[_202340]]-Table5[[#This Row],[_201940]])/Table5[[#This Row],[_201940]]*1,"")</f>
        <v>0.5</v>
      </c>
    </row>
    <row r="4331" spans="1:8">
      <c r="A4331" s="132">
        <v>488730</v>
      </c>
      <c r="B4331" s="134" t="s">
        <v>1143</v>
      </c>
      <c r="C4331" s="134">
        <v>0</v>
      </c>
      <c r="D4331" s="134">
        <v>0</v>
      </c>
      <c r="E4331" s="134">
        <v>0</v>
      </c>
      <c r="F4331" s="134">
        <v>0</v>
      </c>
      <c r="G4331" s="134">
        <v>0</v>
      </c>
      <c r="H4331" s="171" t="str">
        <f>IFERROR((Table5[[#This Row],[_202340]]-Table5[[#This Row],[_201940]])/Table5[[#This Row],[_201940]]*1,"")</f>
        <v/>
      </c>
    </row>
    <row r="4332" spans="1:8" ht="28.5">
      <c r="A4332" s="132">
        <v>488730</v>
      </c>
      <c r="B4332" s="134" t="s">
        <v>1166</v>
      </c>
      <c r="C4332" s="134">
        <v>8</v>
      </c>
      <c r="D4332" s="134">
        <v>8</v>
      </c>
      <c r="E4332" s="134">
        <v>16</v>
      </c>
      <c r="F4332" s="134">
        <v>37</v>
      </c>
      <c r="G4332" s="134">
        <v>43</v>
      </c>
      <c r="H4332" s="171">
        <f>IFERROR((Table5[[#This Row],[_202340]]-Table5[[#This Row],[_201940]])/Table5[[#This Row],[_201940]]*1,"")</f>
        <v>4.375</v>
      </c>
    </row>
    <row r="4333" spans="1:8" ht="28.5">
      <c r="A4333" s="132">
        <v>488730</v>
      </c>
      <c r="B4333" s="134" t="s">
        <v>1167</v>
      </c>
      <c r="C4333" s="134" t="s">
        <v>129</v>
      </c>
      <c r="D4333" s="134" t="s">
        <v>129</v>
      </c>
      <c r="E4333" s="134" t="s">
        <v>129</v>
      </c>
      <c r="F4333" s="134" t="s">
        <v>129</v>
      </c>
      <c r="G4333" s="134" t="s">
        <v>129</v>
      </c>
      <c r="H4333" s="171" t="str">
        <f>IFERROR((Table5[[#This Row],[_202340]]-Table5[[#This Row],[_201940]])/Table5[[#This Row],[_201940]]*1,"")</f>
        <v/>
      </c>
    </row>
    <row r="4334" spans="1:8">
      <c r="A4334" s="132">
        <v>488730</v>
      </c>
      <c r="B4334" s="134" t="s">
        <v>1146</v>
      </c>
      <c r="C4334" s="134">
        <v>8</v>
      </c>
      <c r="D4334" s="134">
        <v>8</v>
      </c>
      <c r="E4334" s="134">
        <v>16</v>
      </c>
      <c r="F4334" s="134">
        <v>37</v>
      </c>
      <c r="G4334" s="134">
        <v>43</v>
      </c>
      <c r="H4334" s="171">
        <f>IFERROR((Table5[[#This Row],[_202340]]-Table5[[#This Row],[_201940]])/Table5[[#This Row],[_201940]]*1,"")</f>
        <v>4.375</v>
      </c>
    </row>
    <row r="4335" spans="1:8" ht="28.5">
      <c r="A4335" s="132">
        <v>488730</v>
      </c>
      <c r="B4335" s="134" t="s">
        <v>1147</v>
      </c>
      <c r="C4335" s="134">
        <v>1</v>
      </c>
      <c r="D4335" s="134">
        <v>1</v>
      </c>
      <c r="E4335" s="134">
        <v>1</v>
      </c>
      <c r="F4335" s="134">
        <v>1</v>
      </c>
      <c r="G4335" s="134">
        <v>1</v>
      </c>
      <c r="H4335" s="171">
        <f>IFERROR((Table5[[#This Row],[_202340]]-Table5[[#This Row],[_201940]])/Table5[[#This Row],[_201940]]*1,"")</f>
        <v>0</v>
      </c>
    </row>
    <row r="4336" spans="1:8" ht="28.5">
      <c r="A4336" s="132">
        <v>488730</v>
      </c>
      <c r="B4336" s="134" t="s">
        <v>1148</v>
      </c>
      <c r="C4336" s="134">
        <v>57</v>
      </c>
      <c r="D4336" s="134">
        <v>55</v>
      </c>
      <c r="E4336" s="134">
        <v>105</v>
      </c>
      <c r="F4336" s="134">
        <v>131</v>
      </c>
      <c r="G4336" s="134">
        <v>330</v>
      </c>
      <c r="H4336" s="171">
        <f>IFERROR((Table5[[#This Row],[_202340]]-Table5[[#This Row],[_201940]])/Table5[[#This Row],[_201940]]*1,"")</f>
        <v>4.7894736842105265</v>
      </c>
    </row>
    <row r="4337" spans="1:8" ht="28.5">
      <c r="A4337" s="132">
        <v>488730</v>
      </c>
      <c r="B4337" s="134" t="s">
        <v>1149</v>
      </c>
      <c r="C4337" s="134">
        <v>135</v>
      </c>
      <c r="D4337" s="134">
        <v>131</v>
      </c>
      <c r="E4337" s="134">
        <v>179</v>
      </c>
      <c r="F4337" s="134">
        <v>213</v>
      </c>
      <c r="G4337" s="134">
        <v>261</v>
      </c>
      <c r="H4337" s="171">
        <f>IFERROR((Table5[[#This Row],[_202340]]-Table5[[#This Row],[_201940]])/Table5[[#This Row],[_201940]]*1,"")</f>
        <v>0.93333333333333335</v>
      </c>
    </row>
    <row r="4338" spans="1:8" ht="28.5">
      <c r="A4338" s="132">
        <v>488730</v>
      </c>
      <c r="B4338" s="134" t="s">
        <v>1150</v>
      </c>
      <c r="C4338" s="134">
        <v>193</v>
      </c>
      <c r="D4338" s="134">
        <v>187</v>
      </c>
      <c r="E4338" s="134">
        <v>285</v>
      </c>
      <c r="F4338" s="134">
        <v>345</v>
      </c>
      <c r="G4338" s="134">
        <v>592</v>
      </c>
      <c r="H4338" s="171">
        <f>IFERROR((Table5[[#This Row],[_202340]]-Table5[[#This Row],[_201940]])/Table5[[#This Row],[_201940]]*1,"")</f>
        <v>2.0673575129533677</v>
      </c>
    </row>
    <row r="4339" spans="1:8">
      <c r="A4339" s="132">
        <v>488730</v>
      </c>
      <c r="B4339" s="134" t="s">
        <v>1151</v>
      </c>
      <c r="C4339" s="134">
        <v>4</v>
      </c>
      <c r="D4339" s="134">
        <v>4</v>
      </c>
      <c r="E4339" s="134">
        <v>5</v>
      </c>
      <c r="F4339" s="134">
        <v>10</v>
      </c>
      <c r="G4339" s="134">
        <v>7</v>
      </c>
      <c r="H4339" s="171">
        <f>IFERROR((Table5[[#This Row],[_202340]]-Table5[[#This Row],[_201940]])/Table5[[#This Row],[_201940]]*1,"")</f>
        <v>0.75</v>
      </c>
    </row>
    <row r="4340" spans="1:8" ht="28.5">
      <c r="A4340" s="132">
        <v>488730</v>
      </c>
      <c r="B4340" s="134" t="s">
        <v>1152</v>
      </c>
      <c r="C4340" s="134">
        <v>29</v>
      </c>
      <c r="D4340" s="134">
        <v>29</v>
      </c>
      <c r="E4340" s="134">
        <v>35</v>
      </c>
      <c r="F4340" s="134">
        <v>35</v>
      </c>
      <c r="G4340" s="134">
        <v>52</v>
      </c>
      <c r="H4340" s="171">
        <f>IFERROR((Table5[[#This Row],[_202340]]-Table5[[#This Row],[_201940]])/Table5[[#This Row],[_201940]]*1,"")</f>
        <v>0.7931034482758621</v>
      </c>
    </row>
    <row r="4341" spans="1:8" ht="28.5">
      <c r="A4341" s="132">
        <v>488730</v>
      </c>
      <c r="B4341" s="134" t="s">
        <v>1153</v>
      </c>
      <c r="C4341" s="134">
        <v>0</v>
      </c>
      <c r="D4341" s="134">
        <v>1</v>
      </c>
      <c r="E4341" s="134">
        <v>0</v>
      </c>
      <c r="F4341" s="134">
        <v>0</v>
      </c>
      <c r="G4341" s="134">
        <v>0</v>
      </c>
      <c r="H4341" s="171" t="str">
        <f>IFERROR((Table5[[#This Row],[_202340]]-Table5[[#This Row],[_201940]])/Table5[[#This Row],[_201940]]*1,"")</f>
        <v/>
      </c>
    </row>
    <row r="4342" spans="1:8" ht="28.5">
      <c r="A4342" s="132">
        <v>488730</v>
      </c>
      <c r="B4342" s="134" t="s">
        <v>1154</v>
      </c>
      <c r="C4342" s="134">
        <v>28</v>
      </c>
      <c r="D4342" s="134">
        <v>28</v>
      </c>
      <c r="E4342" s="134">
        <v>35</v>
      </c>
      <c r="F4342" s="134">
        <v>34</v>
      </c>
      <c r="G4342" s="134">
        <v>52</v>
      </c>
      <c r="H4342" s="171">
        <f>IFERROR((Table5[[#This Row],[_202340]]-Table5[[#This Row],[_201940]])/Table5[[#This Row],[_201940]]*1,"")</f>
        <v>0.8571428571428571</v>
      </c>
    </row>
    <row r="4343" spans="1:8" ht="28.5">
      <c r="A4343" s="132">
        <v>488730</v>
      </c>
      <c r="B4343" s="134" t="s">
        <v>1155</v>
      </c>
      <c r="C4343" s="134">
        <v>67</v>
      </c>
      <c r="D4343" s="134">
        <v>67</v>
      </c>
      <c r="E4343" s="134">
        <v>59</v>
      </c>
      <c r="F4343" s="134">
        <v>56</v>
      </c>
      <c r="G4343" s="134">
        <v>41</v>
      </c>
      <c r="H4343" s="191">
        <f>IFERROR((Table5[[#This Row],[_202340]]-Table5[[#This Row],[_201940]])/Table5[[#This Row],[_201940]]*1,"")</f>
        <v>-0.38805970149253732</v>
      </c>
    </row>
    <row r="4344" spans="1:8">
      <c r="A4344" s="138">
        <v>491844</v>
      </c>
      <c r="B4344" s="140"/>
      <c r="C4344" s="140" t="s">
        <v>129</v>
      </c>
      <c r="D4344" s="140" t="s">
        <v>129</v>
      </c>
      <c r="E4344" s="140" t="s">
        <v>129</v>
      </c>
      <c r="F4344" s="140" t="s">
        <v>129</v>
      </c>
      <c r="G4344" s="140" t="s">
        <v>129</v>
      </c>
      <c r="H4344" s="191" t="str">
        <f>IFERROR((Table5[[#This Row],[_202340]]-Table5[[#This Row],[_201940]])/Table5[[#This Row],[_201940]]*1,"")</f>
        <v/>
      </c>
    </row>
  </sheetData>
  <phoneticPr fontId="7" type="noConversion"/>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440C3-011D-4215-9FEC-F5D2624EE5B8}">
  <sheetPr>
    <tabColor rgb="FF002060"/>
  </sheetPr>
  <dimension ref="A1:AL31"/>
  <sheetViews>
    <sheetView zoomScale="77" zoomScaleNormal="77" workbookViewId="0">
      <pane ySplit="1" topLeftCell="B31" activePane="bottomLeft" state="frozen"/>
      <selection pane="bottomLeft" activeCell="B31" sqref="B31"/>
    </sheetView>
  </sheetViews>
  <sheetFormatPr defaultColWidth="9" defaultRowHeight="15.75"/>
  <cols>
    <col min="1" max="1" width="25.625" style="101" customWidth="1"/>
    <col min="2" max="2" width="20" style="101" customWidth="1"/>
    <col min="3" max="3" width="45.625" style="101" customWidth="1"/>
    <col min="4" max="4" width="52.625" style="100" customWidth="1"/>
    <col min="5" max="5" width="57" style="100" customWidth="1"/>
    <col min="6" max="6" width="47.25" style="101" customWidth="1"/>
    <col min="7" max="38" width="9" style="107"/>
    <col min="39" max="16384" width="9" style="75"/>
  </cols>
  <sheetData>
    <row r="1" spans="1:19" ht="16.149999999999999" thickBot="1">
      <c r="A1" s="102" t="s">
        <v>27</v>
      </c>
      <c r="B1" s="103" t="s">
        <v>28</v>
      </c>
      <c r="C1" s="103" t="s">
        <v>29</v>
      </c>
      <c r="D1" s="104" t="s">
        <v>30</v>
      </c>
      <c r="E1" s="104" t="s">
        <v>31</v>
      </c>
      <c r="F1" s="105" t="s">
        <v>32</v>
      </c>
    </row>
    <row r="2" spans="1:19" ht="37.15" customHeight="1">
      <c r="A2" s="291" t="s">
        <v>33</v>
      </c>
      <c r="B2" s="291"/>
      <c r="C2" s="291"/>
      <c r="D2" s="291"/>
      <c r="E2" s="291"/>
      <c r="F2" s="291"/>
      <c r="G2" s="106"/>
      <c r="H2" s="106"/>
      <c r="I2" s="106"/>
      <c r="J2" s="106"/>
      <c r="K2" s="106"/>
      <c r="L2" s="106"/>
      <c r="M2" s="106"/>
      <c r="N2" s="106"/>
      <c r="O2" s="106"/>
      <c r="P2" s="106"/>
      <c r="Q2" s="106"/>
      <c r="R2" s="106"/>
      <c r="S2" s="106"/>
    </row>
    <row r="3" spans="1:19" ht="45.4" customHeight="1">
      <c r="A3" s="292" t="s">
        <v>11</v>
      </c>
      <c r="B3" s="76">
        <v>1</v>
      </c>
      <c r="C3" s="78" t="s">
        <v>34</v>
      </c>
      <c r="D3" s="78" t="s">
        <v>35</v>
      </c>
      <c r="E3" s="78" t="s">
        <v>36</v>
      </c>
      <c r="F3" s="146" t="s">
        <v>37</v>
      </c>
      <c r="G3" s="108"/>
      <c r="H3" s="108"/>
      <c r="I3" s="108"/>
    </row>
    <row r="4" spans="1:19" ht="59.65" customHeight="1">
      <c r="A4" s="292"/>
      <c r="B4" s="76">
        <v>2</v>
      </c>
      <c r="C4" s="78" t="s">
        <v>38</v>
      </c>
      <c r="D4" s="78" t="s">
        <v>39</v>
      </c>
      <c r="E4" s="78" t="s">
        <v>36</v>
      </c>
      <c r="F4" s="124" t="s">
        <v>37</v>
      </c>
    </row>
    <row r="5" spans="1:19" ht="54.4" customHeight="1">
      <c r="A5" s="292"/>
      <c r="B5" s="79">
        <v>3</v>
      </c>
      <c r="C5" s="78" t="s">
        <v>40</v>
      </c>
      <c r="D5" s="78" t="s">
        <v>41</v>
      </c>
      <c r="E5" s="78" t="s">
        <v>42</v>
      </c>
      <c r="F5" s="125" t="s">
        <v>43</v>
      </c>
      <c r="G5" s="108"/>
      <c r="H5" s="109"/>
      <c r="I5" s="110"/>
      <c r="J5" s="110"/>
      <c r="K5" s="110"/>
      <c r="L5" s="110"/>
      <c r="M5" s="110"/>
      <c r="N5" s="110"/>
      <c r="O5" s="110"/>
    </row>
    <row r="6" spans="1:19" ht="45.4" customHeight="1">
      <c r="A6" s="292"/>
      <c r="B6" s="76">
        <v>4</v>
      </c>
      <c r="C6" s="78" t="s">
        <v>44</v>
      </c>
      <c r="D6" s="78" t="s">
        <v>45</v>
      </c>
      <c r="E6" s="78" t="s">
        <v>42</v>
      </c>
      <c r="F6" s="126" t="s">
        <v>43</v>
      </c>
      <c r="G6" s="108"/>
      <c r="H6" s="108"/>
      <c r="I6" s="108"/>
    </row>
    <row r="7" spans="1:19" ht="45.4" customHeight="1">
      <c r="A7" s="292"/>
      <c r="B7" s="76">
        <v>5</v>
      </c>
      <c r="C7" s="77" t="s">
        <v>46</v>
      </c>
      <c r="D7" s="295" t="s">
        <v>47</v>
      </c>
      <c r="E7" s="80" t="s">
        <v>48</v>
      </c>
      <c r="F7" s="116" t="s">
        <v>49</v>
      </c>
      <c r="G7" s="108"/>
      <c r="H7" s="108"/>
      <c r="I7" s="108"/>
    </row>
    <row r="8" spans="1:19" ht="45.4" customHeight="1">
      <c r="A8" s="292"/>
      <c r="B8" s="81"/>
      <c r="C8" s="77"/>
      <c r="D8" s="294"/>
      <c r="E8" s="82"/>
      <c r="F8" s="116" t="s">
        <v>50</v>
      </c>
      <c r="G8" s="108"/>
      <c r="H8" s="108"/>
      <c r="I8" s="108"/>
    </row>
    <row r="9" spans="1:19" ht="45.4" customHeight="1">
      <c r="A9" s="292"/>
      <c r="B9" s="81"/>
      <c r="C9" s="77"/>
      <c r="D9" s="122" t="s">
        <v>51</v>
      </c>
      <c r="E9" s="83" t="s">
        <v>36</v>
      </c>
      <c r="F9" s="116" t="s">
        <v>52</v>
      </c>
      <c r="G9" s="108"/>
      <c r="H9" s="108"/>
      <c r="I9" s="108"/>
    </row>
    <row r="10" spans="1:19" ht="45.4" customHeight="1">
      <c r="A10" s="292"/>
      <c r="B10" s="76">
        <v>6</v>
      </c>
      <c r="C10" s="84" t="s">
        <v>53</v>
      </c>
      <c r="D10" s="123" t="s">
        <v>47</v>
      </c>
      <c r="E10" s="80" t="s">
        <v>54</v>
      </c>
      <c r="F10" s="116" t="s">
        <v>49</v>
      </c>
      <c r="G10" s="108"/>
      <c r="H10" s="108"/>
      <c r="I10" s="108"/>
    </row>
    <row r="11" spans="1:19" ht="45.4" customHeight="1">
      <c r="A11" s="292"/>
      <c r="B11" s="81"/>
      <c r="C11" s="85"/>
      <c r="D11" s="123" t="s">
        <v>51</v>
      </c>
      <c r="E11" s="83" t="s">
        <v>36</v>
      </c>
      <c r="F11" s="116" t="s">
        <v>52</v>
      </c>
      <c r="G11" s="108"/>
      <c r="H11" s="108"/>
      <c r="I11" s="108"/>
    </row>
    <row r="12" spans="1:19" ht="63">
      <c r="A12" s="292"/>
      <c r="B12" s="76">
        <v>7</v>
      </c>
      <c r="C12" s="294" t="s">
        <v>55</v>
      </c>
      <c r="D12" s="123" t="s">
        <v>56</v>
      </c>
      <c r="E12" s="80" t="s">
        <v>57</v>
      </c>
      <c r="F12" s="116" t="s">
        <v>58</v>
      </c>
      <c r="G12" s="108"/>
      <c r="H12" s="109"/>
      <c r="I12" s="110"/>
      <c r="J12" s="110"/>
      <c r="K12" s="110"/>
      <c r="L12" s="110"/>
      <c r="M12" s="110"/>
      <c r="N12" s="110"/>
      <c r="O12" s="110"/>
    </row>
    <row r="13" spans="1:19" ht="47.25">
      <c r="A13" s="292"/>
      <c r="B13" s="81"/>
      <c r="C13" s="294"/>
      <c r="D13" s="302" t="s">
        <v>51</v>
      </c>
      <c r="E13" s="83" t="s">
        <v>36</v>
      </c>
      <c r="F13" s="116" t="s">
        <v>52</v>
      </c>
      <c r="G13" s="108"/>
      <c r="H13" s="109"/>
      <c r="I13" s="110"/>
      <c r="J13" s="110"/>
      <c r="K13" s="110"/>
      <c r="L13" s="110"/>
      <c r="M13" s="110"/>
      <c r="N13" s="110"/>
      <c r="O13" s="110"/>
    </row>
    <row r="14" spans="1:19">
      <c r="A14" s="293"/>
      <c r="B14" s="81"/>
      <c r="C14" s="77"/>
      <c r="D14" s="303"/>
      <c r="E14" s="86"/>
      <c r="F14" s="117"/>
      <c r="G14" s="108"/>
      <c r="H14" s="108"/>
      <c r="I14" s="108"/>
    </row>
    <row r="15" spans="1:19" ht="79.5" customHeight="1">
      <c r="A15" s="286" t="s">
        <v>12</v>
      </c>
      <c r="B15" s="111">
        <v>8</v>
      </c>
      <c r="C15" s="295" t="s">
        <v>59</v>
      </c>
      <c r="D15" s="88" t="s">
        <v>60</v>
      </c>
      <c r="E15" s="89" t="s">
        <v>61</v>
      </c>
      <c r="F15" s="118" t="s">
        <v>62</v>
      </c>
      <c r="G15" s="108"/>
      <c r="H15" s="108"/>
      <c r="I15" s="108"/>
    </row>
    <row r="16" spans="1:19" ht="71.650000000000006" customHeight="1">
      <c r="A16" s="287"/>
      <c r="B16" s="90"/>
      <c r="C16" s="296"/>
      <c r="D16" s="88" t="s">
        <v>63</v>
      </c>
      <c r="E16" s="89" t="s">
        <v>64</v>
      </c>
      <c r="F16" s="118" t="s">
        <v>62</v>
      </c>
      <c r="G16" s="108"/>
      <c r="H16" s="108"/>
      <c r="I16" s="108"/>
    </row>
    <row r="17" spans="1:9" ht="99.75" customHeight="1">
      <c r="A17" s="289" t="s">
        <v>13</v>
      </c>
      <c r="B17" s="111">
        <v>9</v>
      </c>
      <c r="C17" s="91" t="s">
        <v>65</v>
      </c>
      <c r="D17" s="91" t="s">
        <v>66</v>
      </c>
      <c r="E17" s="92" t="s">
        <v>67</v>
      </c>
      <c r="F17" s="116" t="s">
        <v>68</v>
      </c>
      <c r="G17" s="108"/>
      <c r="H17" s="108"/>
      <c r="I17" s="108"/>
    </row>
    <row r="18" spans="1:9" ht="96.75" customHeight="1">
      <c r="A18" s="290"/>
      <c r="B18" s="87">
        <v>10</v>
      </c>
      <c r="C18" s="91" t="s">
        <v>69</v>
      </c>
      <c r="D18" s="91" t="s">
        <v>70</v>
      </c>
      <c r="E18" s="92" t="s">
        <v>67</v>
      </c>
      <c r="F18" s="116" t="s">
        <v>68</v>
      </c>
      <c r="G18" s="108"/>
      <c r="H18" s="108"/>
      <c r="I18" s="108"/>
    </row>
    <row r="19" spans="1:9" ht="95.65" customHeight="1">
      <c r="A19" s="290"/>
      <c r="B19" s="87">
        <v>11</v>
      </c>
      <c r="C19" s="91" t="s">
        <v>71</v>
      </c>
      <c r="D19" s="91" t="s">
        <v>72</v>
      </c>
      <c r="E19" s="92" t="s">
        <v>73</v>
      </c>
      <c r="F19" s="116" t="s">
        <v>68</v>
      </c>
      <c r="G19" s="108"/>
      <c r="H19" s="108"/>
      <c r="I19" s="108"/>
    </row>
    <row r="20" spans="1:9" ht="89.25" customHeight="1">
      <c r="A20" s="290"/>
      <c r="B20" s="87">
        <v>12</v>
      </c>
      <c r="C20" s="91" t="s">
        <v>74</v>
      </c>
      <c r="D20" s="91" t="s">
        <v>75</v>
      </c>
      <c r="E20" s="92" t="s">
        <v>67</v>
      </c>
      <c r="F20" s="116" t="s">
        <v>68</v>
      </c>
      <c r="G20" s="108"/>
      <c r="H20" s="108"/>
      <c r="I20" s="108"/>
    </row>
    <row r="21" spans="1:9" ht="78.75">
      <c r="A21" s="290"/>
      <c r="B21" s="87">
        <v>13</v>
      </c>
      <c r="C21" s="113" t="s">
        <v>76</v>
      </c>
      <c r="D21" s="91" t="s">
        <v>77</v>
      </c>
      <c r="E21" s="92" t="s">
        <v>78</v>
      </c>
      <c r="F21" s="116" t="s">
        <v>79</v>
      </c>
      <c r="G21" s="108"/>
      <c r="H21" s="108"/>
      <c r="I21" s="108"/>
    </row>
    <row r="22" spans="1:9" ht="45.75" customHeight="1">
      <c r="A22" s="286" t="s">
        <v>80</v>
      </c>
      <c r="B22" s="112">
        <v>14</v>
      </c>
      <c r="C22" s="91" t="s">
        <v>81</v>
      </c>
      <c r="D22" s="91" t="s">
        <v>81</v>
      </c>
      <c r="E22" s="93" t="s">
        <v>82</v>
      </c>
      <c r="F22" s="118" t="s">
        <v>83</v>
      </c>
      <c r="G22" s="108"/>
      <c r="H22" s="108"/>
      <c r="I22" s="108"/>
    </row>
    <row r="23" spans="1:9" ht="45.75" customHeight="1">
      <c r="A23" s="287"/>
      <c r="B23" s="90"/>
      <c r="C23" s="114" t="s">
        <v>84</v>
      </c>
      <c r="D23" s="115" t="s">
        <v>85</v>
      </c>
      <c r="E23" s="93" t="s">
        <v>82</v>
      </c>
      <c r="F23" s="118" t="s">
        <v>83</v>
      </c>
      <c r="G23" s="108"/>
      <c r="H23" s="108"/>
      <c r="I23" s="108"/>
    </row>
    <row r="24" spans="1:9" ht="32.25" customHeight="1">
      <c r="A24" s="287"/>
      <c r="B24" s="90"/>
      <c r="C24" s="297" t="s">
        <v>86</v>
      </c>
      <c r="D24" s="298" t="s">
        <v>87</v>
      </c>
      <c r="E24" s="300" t="s">
        <v>82</v>
      </c>
      <c r="F24" s="118" t="s">
        <v>83</v>
      </c>
      <c r="G24" s="108"/>
      <c r="H24" s="108"/>
      <c r="I24" s="108"/>
    </row>
    <row r="25" spans="1:9">
      <c r="A25" s="287"/>
      <c r="B25" s="90"/>
      <c r="C25" s="296"/>
      <c r="D25" s="299"/>
      <c r="E25" s="301"/>
      <c r="F25" s="118"/>
      <c r="G25" s="108"/>
      <c r="H25" s="108"/>
      <c r="I25" s="108"/>
    </row>
    <row r="26" spans="1:9" ht="38.65" customHeight="1">
      <c r="A26" s="287"/>
      <c r="B26" s="90"/>
      <c r="C26" s="95" t="s">
        <v>88</v>
      </c>
      <c r="D26" s="95" t="s">
        <v>88</v>
      </c>
      <c r="E26" s="96" t="s">
        <v>89</v>
      </c>
      <c r="F26" s="119" t="s">
        <v>90</v>
      </c>
      <c r="G26" s="108"/>
      <c r="H26" s="108"/>
      <c r="I26" s="108"/>
    </row>
    <row r="27" spans="1:9" ht="27" customHeight="1">
      <c r="A27" s="287"/>
      <c r="B27" s="90"/>
      <c r="C27" s="97" t="s">
        <v>91</v>
      </c>
      <c r="D27" s="97" t="s">
        <v>91</v>
      </c>
      <c r="E27" s="84" t="s">
        <v>82</v>
      </c>
      <c r="F27" s="118" t="s">
        <v>83</v>
      </c>
      <c r="G27" s="108"/>
      <c r="H27" s="108"/>
      <c r="I27" s="108"/>
    </row>
    <row r="28" spans="1:9">
      <c r="A28" s="287"/>
      <c r="B28" s="90"/>
      <c r="C28" s="98" t="s">
        <v>92</v>
      </c>
      <c r="D28" s="98" t="s">
        <v>92</v>
      </c>
      <c r="E28" s="93" t="s">
        <v>82</v>
      </c>
      <c r="F28" s="118" t="s">
        <v>83</v>
      </c>
      <c r="G28" s="108"/>
      <c r="H28" s="108"/>
      <c r="I28" s="108"/>
    </row>
    <row r="29" spans="1:9" ht="31.5">
      <c r="A29" s="287"/>
      <c r="B29" s="90"/>
      <c r="C29" s="98" t="s">
        <v>93</v>
      </c>
      <c r="D29" s="98" t="s">
        <v>94</v>
      </c>
      <c r="E29" s="99" t="s">
        <v>95</v>
      </c>
      <c r="F29" s="119" t="s">
        <v>83</v>
      </c>
      <c r="G29" s="108"/>
      <c r="H29" s="108"/>
      <c r="I29" s="108"/>
    </row>
    <row r="30" spans="1:9" ht="171.75" customHeight="1">
      <c r="A30" s="287"/>
      <c r="B30" s="90"/>
      <c r="C30" s="143" t="s">
        <v>96</v>
      </c>
      <c r="D30" s="94" t="s">
        <v>97</v>
      </c>
      <c r="E30" s="99" t="s">
        <v>98</v>
      </c>
      <c r="F30" s="119" t="s">
        <v>83</v>
      </c>
      <c r="G30" s="108"/>
      <c r="H30" s="108"/>
      <c r="I30" s="108"/>
    </row>
    <row r="31" spans="1:9" ht="78.75">
      <c r="A31" s="288"/>
      <c r="B31" s="144">
        <v>15</v>
      </c>
      <c r="C31" s="143" t="s">
        <v>99</v>
      </c>
      <c r="D31" s="121" t="s">
        <v>100</v>
      </c>
      <c r="E31" s="127" t="s">
        <v>101</v>
      </c>
      <c r="F31" s="120" t="s">
        <v>102</v>
      </c>
      <c r="G31" s="108"/>
      <c r="H31" s="108"/>
      <c r="I31" s="108"/>
    </row>
  </sheetData>
  <mergeCells count="12">
    <mergeCell ref="A22:A31"/>
    <mergeCell ref="A15:A16"/>
    <mergeCell ref="A17:A21"/>
    <mergeCell ref="A2:F2"/>
    <mergeCell ref="A3:A14"/>
    <mergeCell ref="C12:C13"/>
    <mergeCell ref="C15:C16"/>
    <mergeCell ref="C24:C25"/>
    <mergeCell ref="D24:D25"/>
    <mergeCell ref="E24:E25"/>
    <mergeCell ref="D7:D8"/>
    <mergeCell ref="D13:D14"/>
  </mergeCells>
  <hyperlinks>
    <hyperlink ref="F27" r:id="rId1" xr:uid="{27FCA984-8F08-43ED-A978-2ED28FCFBF78}"/>
    <hyperlink ref="F28" r:id="rId2" xr:uid="{C5AA847E-7EB7-41AA-AB2A-832CA829804C}"/>
    <hyperlink ref="F29" r:id="rId3" xr:uid="{B6F27C81-693E-4E68-BBD8-A345C3950339}"/>
    <hyperlink ref="F6" r:id="rId4" xr:uid="{6CFC1487-7BBA-43B6-B370-47E86C501676}"/>
    <hyperlink ref="F15" r:id="rId5" xr:uid="{26DEEBEF-9195-4B99-8C84-258B7D8D4865}"/>
    <hyperlink ref="F12" r:id="rId6" display="https://nces.ed.gov/ipeds/datacenter/DataFiles.aspx?year=2022&amp;surveyNumber=5&amp;sid=cda9d5ed-0af6-47bb-b3ea-a731a562d4e8&amp;rtid=7" xr:uid="{EADB72CE-782C-40C4-BA9C-92E399013680}"/>
    <hyperlink ref="F26" r:id="rId7" xr:uid="{889D9756-1FAE-4FC0-ADA2-D643E3FE54A8}"/>
    <hyperlink ref="F20" r:id="rId8" xr:uid="{B83BC549-4362-48D6-9292-A52811DFAD1E}"/>
    <hyperlink ref="F5" r:id="rId9" xr:uid="{923ACC23-054D-4484-8B10-1B692063B94A}"/>
    <hyperlink ref="F16" r:id="rId10" xr:uid="{525CC800-32D4-4E8B-B030-D47B501D1180}"/>
    <hyperlink ref="F18" r:id="rId11" xr:uid="{16AD61E7-0B3F-46E2-84E4-7A11EDC0E370}"/>
    <hyperlink ref="F19" r:id="rId12" xr:uid="{57E839B3-ABC4-40BB-87FE-C1CE23C86F05}"/>
    <hyperlink ref="B12" location="Access_Faculty_Staff!A1" tooltip="Minority Faculty Staff VS Service Area" display="Access_Faculty_Staff!A1" xr:uid="{A99433E5-16AA-43DE-8BB4-4B1E1439202F}"/>
    <hyperlink ref="F17" r:id="rId13" xr:uid="{45C14556-F514-4F37-B759-8D8A5006CD6B}"/>
    <hyperlink ref="F10" r:id="rId14" xr:uid="{28A9E754-256B-4D30-8583-E9B53E9014CA}"/>
    <hyperlink ref="F7" r:id="rId15" xr:uid="{7C543E16-010F-4E42-9F24-CAF59241BDF8}"/>
    <hyperlink ref="F8" r:id="rId16" display="https://nces.ed.gov/ipeds/datacenter/DataFiles.aspx?year=2022&amp;surveyNumber=7&amp;sid=cda9d5ed-0af6-47bb-b3ea-a731a562d4e8&amp;rtid=7" xr:uid="{FECFBDA9-7565-46E5-B302-5784D2873012}"/>
    <hyperlink ref="F22" r:id="rId17" xr:uid="{168781E9-B456-402A-A2CE-0F08D460EFB5}"/>
    <hyperlink ref="F30" r:id="rId18" xr:uid="{4CCC2114-D20D-4E95-8B7F-05CDE85FB6C1}"/>
    <hyperlink ref="F21" r:id="rId19" xr:uid="{6F356239-5955-4651-8008-E33FD48F41A3}"/>
    <hyperlink ref="F31" r:id="rId20" display="https://carnegieclassifications.acenet.edu/carnegie-classification/classification-methodology/2025-institutional-classification/" xr:uid="{BF2EAE93-2B28-4A60-8C93-3F5C63545F68}"/>
    <hyperlink ref="F24" r:id="rId21" xr:uid="{EC07DCFD-401D-4FDE-86E2-C3CA24B556AF}"/>
    <hyperlink ref="F23" r:id="rId22" xr:uid="{94CF1B4E-C118-4333-B230-75790E90863C}"/>
    <hyperlink ref="A3:A14" location="Access_Summary!A1" display="Access" xr:uid="{B277C1C5-B220-403B-ACE6-4CD704176211}"/>
    <hyperlink ref="A15:A16" location="'Early Momentum_Summary'!A1" display="Early Momentum" xr:uid="{4294D443-7C1E-4AAC-AF0C-ECAC091BD10A}"/>
    <hyperlink ref="A22:A31" location="'Economic Mobility_Summary'!A1" display="Economic Mobility" xr:uid="{97640FFC-D8D6-468F-A4C7-6A8652830E1B}"/>
    <hyperlink ref="A17:A21" location="'MM_Outcomes Measures_Summary'!A1" display="Milestone Momentum" xr:uid="{F75B1228-8F3C-4DBC-A2A6-A972C61148D8}"/>
    <hyperlink ref="B3" location="'Access Poverty_ServiceArea'!A1" display="'Access Poverty_ServiceArea'!A1" xr:uid="{CCE8A956-F739-4D56-9474-93C220C82329}"/>
    <hyperlink ref="B4" location="'Access Poverty'!A1" display="'Access Poverty'!A1" xr:uid="{016E40B2-D3F7-458D-AE03-BFD479A657E7}"/>
    <hyperlink ref="B5" location="'Access ALICE_ServiceArea'!A1" display="'Access ALICE_ServiceArea'!A1" xr:uid="{C458E193-1AC3-4265-AF79-AF5B31C14CB1}"/>
    <hyperlink ref="B6" location="'Access ALICE'!A1" display="'Access ALICE'!A1" xr:uid="{D110786B-C327-431E-A6EB-62AB4887C082}"/>
    <hyperlink ref="B7" location="'Access PELL_Poverty_ALICE_SA'!A1" display="'Access PELL_Poverty_ALICE_SA'!A1" xr:uid="{49842F96-A026-4A34-97C5-6AD73573BE00}"/>
    <hyperlink ref="B10" location="Access_Enrollment_ServiceArea!A1" display="Access_Enrollment_ServiceArea!A1" xr:uid="{57BA42E4-9070-4422-A083-6ED11B943A91}"/>
    <hyperlink ref="B15" location="'Early Momentum'!A1" display="'Early Momentum'!A1" xr:uid="{C184ADFD-87F1-42E1-9401-58387CFEC73E}"/>
    <hyperlink ref="B17" location="'MM_OM_First-Time, Full-Time'!A1" display="'MM_OM_First-Time, Full-Time'!A1" xr:uid="{3D82A0B5-24A9-43D6-90CC-4309BC1F100F}"/>
    <hyperlink ref="B18" location="'MM_OM_First-Time, Part-Time'!A1" display="'MM_OM_First-Time, Part-Time'!A1" xr:uid="{074E1B5B-2D80-4EA2-8CCC-2231177A2976}"/>
    <hyperlink ref="B19" location="'MM_OM_Transfer-in, Full-Time'!A1" display="'MM_OM_Transfer-in, Full-Time'!A1" xr:uid="{DB99B4C6-0811-4EC9-A6CE-FBE832E2823E}"/>
    <hyperlink ref="B20" location="'MM_OM_Transfer-in, Part-time'!A1" display="'MM_OM_Transfer-in, Part-time'!A1" xr:uid="{2E4D3DE1-A8C1-4D0D-95D0-1B700D3E677F}"/>
    <hyperlink ref="B21" location="'MM Associates'!A1" display="'MM Associates'!A1" xr:uid="{467B9E14-A2C0-425B-8818-0F6B0DAE7EDF}"/>
    <hyperlink ref="B22" location="'Economic Mobility'!A1" display="'Economic Mobility'!A1" xr:uid="{5107B397-FC5F-4FD8-AA87-5EF25EE169CD}"/>
    <hyperlink ref="B31" location="'EM_Carnegie(Access_Earnings)'!A1" display="'EM_Carnegie(Access_Earnings)'!A1" xr:uid="{37518714-9FDB-48E5-97B2-C9B6895BA184}"/>
    <hyperlink ref="F3" r:id="rId23" display="https://data.census.gov/table/ACSST5Y2022.S1701?q=s1701&amp;g=040XX00US24" xr:uid="{23C5DF02-0003-4690-A420-089ADDBE96F4}"/>
    <hyperlink ref="F9" r:id="rId24" display="https://data.census.gov/table/ACSDP5Y2022.DP05?q=dp05&amp;g=010XX00US$0500000" xr:uid="{6B5DE393-C5EB-49AF-AD6C-5B38D592FA39}"/>
    <hyperlink ref="F11" r:id="rId25" display="https://data.census.gov/table/ACSDP5Y2022.DP05?q=dp05&amp;g=010XX00US$0500000" xr:uid="{D85CD386-DD57-4107-9EDD-6C3F2E8937E0}"/>
    <hyperlink ref="F13" r:id="rId26" display="https://data.census.gov/table/ACSDP5Y2022.DP05?q=dp05&amp;g=010XX00US$0500000" xr:uid="{2B7BD3C0-956E-448A-AE24-983DCB78C22E}"/>
    <hyperlink ref="F4" r:id="rId27" display="https://data.census.gov/table/ACSST5Y2022.S1701?q=s1701&amp;g=040XX00US24" xr:uid="{94347894-9C0A-4C83-9CBE-A75B2DDB1998}"/>
  </hyperlinks>
  <pageMargins left="0.7" right="0.7" top="0.75" bottom="0.75" header="0.3" footer="0.3"/>
  <pageSetup orientation="portrait" r:id="rId2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75D84-DB39-4F63-9B6D-A699762DACEB}">
  <sheetPr>
    <tabColor rgb="FF1C7370"/>
  </sheetPr>
  <dimension ref="A1:I2857"/>
  <sheetViews>
    <sheetView workbookViewId="0">
      <pane ySplit="1" topLeftCell="A148" activePane="bottomLeft" state="frozen"/>
      <selection pane="bottomLeft" activeCell="G137" sqref="G137"/>
      <selection activeCell="A21" sqref="A21"/>
    </sheetView>
  </sheetViews>
  <sheetFormatPr defaultColWidth="9" defaultRowHeight="14.25"/>
  <cols>
    <col min="1" max="1" width="11.625" style="63" customWidth="1"/>
    <col min="2" max="2" width="42.625" style="63" customWidth="1"/>
    <col min="3" max="7" width="10.375" style="219" customWidth="1"/>
    <col min="8" max="8" width="16.625" style="261" customWidth="1"/>
    <col min="9" max="9" width="7" style="63" customWidth="1"/>
    <col min="10" max="16384" width="9" style="63"/>
  </cols>
  <sheetData>
    <row r="1" spans="1:8">
      <c r="A1" s="259" t="s">
        <v>103</v>
      </c>
      <c r="B1" s="260" t="s">
        <v>118</v>
      </c>
      <c r="C1" s="260" t="s">
        <v>1180</v>
      </c>
      <c r="D1" s="260" t="s">
        <v>1181</v>
      </c>
      <c r="E1" s="260" t="s">
        <v>1182</v>
      </c>
      <c r="F1" s="260" t="s">
        <v>1183</v>
      </c>
      <c r="G1" s="260" t="s">
        <v>1184</v>
      </c>
      <c r="H1" s="129" t="s">
        <v>1129</v>
      </c>
    </row>
    <row r="2" spans="1:8">
      <c r="A2" s="159">
        <v>101295</v>
      </c>
      <c r="B2" s="133" t="s">
        <v>1185</v>
      </c>
      <c r="C2" s="174">
        <v>979</v>
      </c>
      <c r="D2" s="174">
        <v>975</v>
      </c>
      <c r="E2" s="174">
        <v>975</v>
      </c>
      <c r="F2" s="174">
        <v>908</v>
      </c>
      <c r="G2" s="216">
        <v>907</v>
      </c>
      <c r="H2" s="160">
        <f>IFERROR((G2-C2)/C2,"")</f>
        <v>-7.3544433094994893E-2</v>
      </c>
    </row>
    <row r="3" spans="1:8">
      <c r="A3" s="159">
        <v>101295</v>
      </c>
      <c r="B3" s="133" t="s">
        <v>1186</v>
      </c>
      <c r="C3" s="174">
        <v>2</v>
      </c>
      <c r="D3" s="174">
        <v>1</v>
      </c>
      <c r="E3" s="174">
        <v>3</v>
      </c>
      <c r="F3" s="174">
        <v>0</v>
      </c>
      <c r="G3" s="216">
        <v>0</v>
      </c>
      <c r="H3" s="160">
        <f t="shared" ref="H3:H66" si="0">IFERROR((G3-C3)/C3,"")</f>
        <v>-1</v>
      </c>
    </row>
    <row r="4" spans="1:8">
      <c r="A4" s="159">
        <v>101295</v>
      </c>
      <c r="B4" s="133" t="s">
        <v>1187</v>
      </c>
      <c r="C4" s="174">
        <v>632</v>
      </c>
      <c r="D4" s="174">
        <v>607</v>
      </c>
      <c r="E4" s="174">
        <v>647</v>
      </c>
      <c r="F4" s="174">
        <v>611</v>
      </c>
      <c r="G4" s="216">
        <v>604</v>
      </c>
      <c r="H4" s="160">
        <f t="shared" si="0"/>
        <v>-4.4303797468354431E-2</v>
      </c>
    </row>
    <row r="5" spans="1:8">
      <c r="A5" s="159">
        <v>101295</v>
      </c>
      <c r="B5" s="133" t="s">
        <v>1188</v>
      </c>
      <c r="C5" s="174">
        <v>255</v>
      </c>
      <c r="D5" s="174">
        <v>318</v>
      </c>
      <c r="E5" s="174">
        <v>266</v>
      </c>
      <c r="F5" s="174">
        <v>238</v>
      </c>
      <c r="G5" s="216">
        <v>243</v>
      </c>
      <c r="H5" s="160">
        <f t="shared" si="0"/>
        <v>-4.7058823529411764E-2</v>
      </c>
    </row>
    <row r="6" spans="1:8">
      <c r="A6" s="159">
        <v>101295</v>
      </c>
      <c r="B6" s="133" t="s">
        <v>1189</v>
      </c>
      <c r="C6" s="174">
        <v>90</v>
      </c>
      <c r="D6" s="174">
        <v>49</v>
      </c>
      <c r="E6" s="174">
        <v>59</v>
      </c>
      <c r="F6" s="174">
        <v>59</v>
      </c>
      <c r="G6" s="216">
        <v>60</v>
      </c>
      <c r="H6" s="160">
        <f t="shared" si="0"/>
        <v>-0.33333333333333331</v>
      </c>
    </row>
    <row r="7" spans="1:8">
      <c r="A7" s="159">
        <v>101295</v>
      </c>
      <c r="B7" s="133" t="s">
        <v>1190</v>
      </c>
      <c r="C7" s="174">
        <v>0</v>
      </c>
      <c r="D7" s="174">
        <v>0</v>
      </c>
      <c r="E7" s="174">
        <v>0</v>
      </c>
      <c r="F7" s="174">
        <v>0</v>
      </c>
      <c r="G7" s="216">
        <v>0</v>
      </c>
      <c r="H7" s="160" t="str">
        <f t="shared" si="0"/>
        <v/>
      </c>
    </row>
    <row r="8" spans="1:8">
      <c r="A8" s="159">
        <v>101295</v>
      </c>
      <c r="B8" s="133" t="s">
        <v>1191</v>
      </c>
      <c r="C8" s="174">
        <v>324</v>
      </c>
      <c r="D8" s="174">
        <v>302</v>
      </c>
      <c r="E8" s="174">
        <v>270</v>
      </c>
      <c r="F8" s="174">
        <v>268</v>
      </c>
      <c r="G8" s="216">
        <v>281</v>
      </c>
      <c r="H8" s="160">
        <f t="shared" si="0"/>
        <v>-0.13271604938271606</v>
      </c>
    </row>
    <row r="9" spans="1:8">
      <c r="A9" s="159">
        <v>101295</v>
      </c>
      <c r="B9" s="133" t="s">
        <v>1192</v>
      </c>
      <c r="C9" s="174">
        <v>655</v>
      </c>
      <c r="D9" s="174">
        <v>673</v>
      </c>
      <c r="E9" s="174">
        <v>705</v>
      </c>
      <c r="F9" s="174">
        <v>640</v>
      </c>
      <c r="G9" s="216">
        <v>626</v>
      </c>
      <c r="H9" s="160">
        <f t="shared" si="0"/>
        <v>-4.4274809160305344E-2</v>
      </c>
    </row>
    <row r="10" spans="1:8">
      <c r="A10" s="159">
        <v>101295</v>
      </c>
      <c r="B10" s="133" t="s">
        <v>1193</v>
      </c>
      <c r="C10" s="174">
        <v>4</v>
      </c>
      <c r="D10" s="174">
        <v>15</v>
      </c>
      <c r="E10" s="174">
        <v>9</v>
      </c>
      <c r="F10" s="174">
        <v>11</v>
      </c>
      <c r="G10" s="216">
        <v>27</v>
      </c>
      <c r="H10" s="160">
        <f t="shared" si="0"/>
        <v>5.75</v>
      </c>
    </row>
    <row r="11" spans="1:8">
      <c r="A11" s="159">
        <v>101295</v>
      </c>
      <c r="B11" s="133" t="s">
        <v>1194</v>
      </c>
      <c r="C11" s="174">
        <v>9</v>
      </c>
      <c r="D11" s="174">
        <v>4</v>
      </c>
      <c r="E11" s="174">
        <v>6</v>
      </c>
      <c r="F11" s="174">
        <v>7</v>
      </c>
      <c r="G11" s="216">
        <v>4</v>
      </c>
      <c r="H11" s="160">
        <f t="shared" si="0"/>
        <v>-0.55555555555555558</v>
      </c>
    </row>
    <row r="12" spans="1:8">
      <c r="A12" s="159">
        <v>101295</v>
      </c>
      <c r="B12" s="133" t="s">
        <v>1195</v>
      </c>
      <c r="C12" s="174">
        <v>3</v>
      </c>
      <c r="D12" s="174">
        <v>17</v>
      </c>
      <c r="E12" s="174">
        <v>10</v>
      </c>
      <c r="F12" s="174">
        <v>7</v>
      </c>
      <c r="G12" s="216">
        <v>4</v>
      </c>
      <c r="H12" s="160">
        <f t="shared" si="0"/>
        <v>0.33333333333333331</v>
      </c>
    </row>
    <row r="13" spans="1:8">
      <c r="A13" s="159">
        <v>101295</v>
      </c>
      <c r="B13" s="133" t="s">
        <v>1196</v>
      </c>
      <c r="C13" s="174">
        <v>37</v>
      </c>
      <c r="D13" s="174">
        <v>44</v>
      </c>
      <c r="E13" s="174">
        <v>35</v>
      </c>
      <c r="F13" s="174">
        <v>53</v>
      </c>
      <c r="G13" s="216">
        <v>53</v>
      </c>
      <c r="H13" s="160">
        <f t="shared" si="0"/>
        <v>0.43243243243243246</v>
      </c>
    </row>
    <row r="14" spans="1:8">
      <c r="A14" s="159">
        <v>101295</v>
      </c>
      <c r="B14" s="133" t="s">
        <v>1197</v>
      </c>
      <c r="C14" s="174">
        <v>53</v>
      </c>
      <c r="D14" s="174">
        <v>55</v>
      </c>
      <c r="E14" s="174">
        <v>51</v>
      </c>
      <c r="F14" s="174">
        <v>58</v>
      </c>
      <c r="G14" s="216">
        <v>79</v>
      </c>
      <c r="H14" s="160">
        <f t="shared" si="0"/>
        <v>0.49056603773584906</v>
      </c>
    </row>
    <row r="15" spans="1:8">
      <c r="A15" s="159">
        <v>101295</v>
      </c>
      <c r="B15" s="133" t="s">
        <v>1198</v>
      </c>
      <c r="C15" s="174">
        <v>0</v>
      </c>
      <c r="D15" s="174">
        <v>1</v>
      </c>
      <c r="E15" s="174">
        <v>3</v>
      </c>
      <c r="F15" s="174">
        <v>0</v>
      </c>
      <c r="G15" s="216">
        <v>1</v>
      </c>
      <c r="H15" s="160" t="str">
        <f t="shared" si="0"/>
        <v/>
      </c>
    </row>
    <row r="16" spans="1:8">
      <c r="A16" s="159">
        <v>101295</v>
      </c>
      <c r="B16" s="133" t="s">
        <v>1199</v>
      </c>
      <c r="C16" s="174">
        <v>4</v>
      </c>
      <c r="D16" s="174">
        <v>7</v>
      </c>
      <c r="E16" s="174">
        <v>5</v>
      </c>
      <c r="F16" s="174">
        <v>8</v>
      </c>
      <c r="G16" s="216">
        <v>8</v>
      </c>
      <c r="H16" s="160">
        <f t="shared" si="0"/>
        <v>1</v>
      </c>
    </row>
    <row r="17" spans="1:8">
      <c r="A17" s="159">
        <v>101295</v>
      </c>
      <c r="B17" s="133" t="s">
        <v>1200</v>
      </c>
      <c r="C17" s="174">
        <v>846</v>
      </c>
      <c r="D17" s="174">
        <v>816</v>
      </c>
      <c r="E17" s="174">
        <v>845</v>
      </c>
      <c r="F17" s="174">
        <v>761</v>
      </c>
      <c r="G17" s="216">
        <v>727</v>
      </c>
      <c r="H17" s="160">
        <f t="shared" si="0"/>
        <v>-0.14066193853427897</v>
      </c>
    </row>
    <row r="18" spans="1:8">
      <c r="A18" s="159">
        <v>101295</v>
      </c>
      <c r="B18" s="133" t="s">
        <v>1201</v>
      </c>
      <c r="C18" s="174">
        <v>23</v>
      </c>
      <c r="D18" s="174">
        <v>16</v>
      </c>
      <c r="E18" s="174">
        <v>11</v>
      </c>
      <c r="F18" s="174">
        <v>3</v>
      </c>
      <c r="G18" s="216">
        <v>4</v>
      </c>
      <c r="H18" s="160">
        <f t="shared" si="0"/>
        <v>-0.82608695652173914</v>
      </c>
    </row>
    <row r="19" spans="1:8">
      <c r="A19" s="159">
        <v>105297</v>
      </c>
      <c r="B19" s="133" t="s">
        <v>1185</v>
      </c>
      <c r="C19" s="174">
        <v>122</v>
      </c>
      <c r="D19" s="174">
        <v>95</v>
      </c>
      <c r="E19" s="174">
        <v>85</v>
      </c>
      <c r="F19" s="174">
        <v>111</v>
      </c>
      <c r="G19" s="216">
        <v>60</v>
      </c>
      <c r="H19" s="160">
        <f t="shared" si="0"/>
        <v>-0.50819672131147542</v>
      </c>
    </row>
    <row r="20" spans="1:8">
      <c r="A20" s="159">
        <v>105297</v>
      </c>
      <c r="B20" s="133" t="s">
        <v>1186</v>
      </c>
      <c r="C20" s="174">
        <v>0</v>
      </c>
      <c r="D20" s="174">
        <v>0</v>
      </c>
      <c r="E20" s="174">
        <v>0</v>
      </c>
      <c r="F20" s="174">
        <v>0</v>
      </c>
      <c r="G20" s="216">
        <v>0</v>
      </c>
      <c r="H20" s="160" t="str">
        <f t="shared" si="0"/>
        <v/>
      </c>
    </row>
    <row r="21" spans="1:8">
      <c r="A21" s="159">
        <v>105297</v>
      </c>
      <c r="B21" s="133" t="s">
        <v>1187</v>
      </c>
      <c r="C21" s="174">
        <v>47</v>
      </c>
      <c r="D21" s="174">
        <v>33</v>
      </c>
      <c r="E21" s="174">
        <v>25</v>
      </c>
      <c r="F21" s="174">
        <v>50</v>
      </c>
      <c r="G21" s="216">
        <v>19</v>
      </c>
      <c r="H21" s="160">
        <f t="shared" si="0"/>
        <v>-0.5957446808510638</v>
      </c>
    </row>
    <row r="22" spans="1:8">
      <c r="A22" s="159">
        <v>105297</v>
      </c>
      <c r="B22" s="133" t="s">
        <v>1188</v>
      </c>
      <c r="C22" s="174">
        <v>54</v>
      </c>
      <c r="D22" s="174">
        <v>45</v>
      </c>
      <c r="E22" s="174">
        <v>43</v>
      </c>
      <c r="F22" s="174">
        <v>41</v>
      </c>
      <c r="G22" s="216">
        <v>32</v>
      </c>
      <c r="H22" s="160">
        <f t="shared" si="0"/>
        <v>-0.40740740740740738</v>
      </c>
    </row>
    <row r="23" spans="1:8">
      <c r="A23" s="159">
        <v>105297</v>
      </c>
      <c r="B23" s="133" t="s">
        <v>1189</v>
      </c>
      <c r="C23" s="174">
        <v>21</v>
      </c>
      <c r="D23" s="174">
        <v>17</v>
      </c>
      <c r="E23" s="174">
        <v>17</v>
      </c>
      <c r="F23" s="174">
        <v>20</v>
      </c>
      <c r="G23" s="216">
        <v>9</v>
      </c>
      <c r="H23" s="160">
        <f t="shared" si="0"/>
        <v>-0.5714285714285714</v>
      </c>
    </row>
    <row r="24" spans="1:8">
      <c r="A24" s="159">
        <v>105297</v>
      </c>
      <c r="B24" s="133" t="s">
        <v>1190</v>
      </c>
      <c r="C24" s="174">
        <v>0</v>
      </c>
      <c r="D24" s="174">
        <v>0</v>
      </c>
      <c r="E24" s="174">
        <v>0</v>
      </c>
      <c r="F24" s="174">
        <v>0</v>
      </c>
      <c r="G24" s="216">
        <v>0</v>
      </c>
      <c r="H24" s="160" t="str">
        <f t="shared" si="0"/>
        <v/>
      </c>
    </row>
    <row r="25" spans="1:8">
      <c r="A25" s="159">
        <v>105297</v>
      </c>
      <c r="B25" s="133" t="s">
        <v>1191</v>
      </c>
      <c r="C25" s="174">
        <v>26</v>
      </c>
      <c r="D25" s="174">
        <v>20</v>
      </c>
      <c r="E25" s="174">
        <v>21</v>
      </c>
      <c r="F25" s="174">
        <v>27</v>
      </c>
      <c r="G25" s="216">
        <v>13</v>
      </c>
      <c r="H25" s="160">
        <f t="shared" si="0"/>
        <v>-0.5</v>
      </c>
    </row>
    <row r="26" spans="1:8">
      <c r="A26" s="159">
        <v>105297</v>
      </c>
      <c r="B26" s="133" t="s">
        <v>1192</v>
      </c>
      <c r="C26" s="174">
        <v>96</v>
      </c>
      <c r="D26" s="174">
        <v>75</v>
      </c>
      <c r="E26" s="174">
        <v>64</v>
      </c>
      <c r="F26" s="174">
        <v>84</v>
      </c>
      <c r="G26" s="216">
        <v>47</v>
      </c>
      <c r="H26" s="160">
        <f t="shared" si="0"/>
        <v>-0.51041666666666663</v>
      </c>
    </row>
    <row r="27" spans="1:8">
      <c r="A27" s="159">
        <v>105297</v>
      </c>
      <c r="B27" s="133" t="s">
        <v>1193</v>
      </c>
      <c r="C27" s="174">
        <v>0</v>
      </c>
      <c r="D27" s="174">
        <v>0</v>
      </c>
      <c r="E27" s="174">
        <v>0</v>
      </c>
      <c r="F27" s="174">
        <v>0</v>
      </c>
      <c r="G27" s="216">
        <v>0</v>
      </c>
      <c r="H27" s="160" t="str">
        <f t="shared" si="0"/>
        <v/>
      </c>
    </row>
    <row r="28" spans="1:8">
      <c r="A28" s="159">
        <v>105297</v>
      </c>
      <c r="B28" s="133" t="s">
        <v>1194</v>
      </c>
      <c r="C28" s="174">
        <v>119</v>
      </c>
      <c r="D28" s="174">
        <v>93</v>
      </c>
      <c r="E28" s="174">
        <v>85</v>
      </c>
      <c r="F28" s="174">
        <v>110</v>
      </c>
      <c r="G28" s="216">
        <v>59</v>
      </c>
      <c r="H28" s="160">
        <f t="shared" si="0"/>
        <v>-0.50420168067226889</v>
      </c>
    </row>
    <row r="29" spans="1:8">
      <c r="A29" s="159">
        <v>105297</v>
      </c>
      <c r="B29" s="133" t="s">
        <v>1195</v>
      </c>
      <c r="C29" s="174">
        <v>0</v>
      </c>
      <c r="D29" s="174">
        <v>0</v>
      </c>
      <c r="E29" s="174">
        <v>0</v>
      </c>
      <c r="F29" s="174">
        <v>0</v>
      </c>
      <c r="G29" s="216">
        <v>0</v>
      </c>
      <c r="H29" s="160" t="str">
        <f t="shared" si="0"/>
        <v/>
      </c>
    </row>
    <row r="30" spans="1:8">
      <c r="A30" s="159">
        <v>105297</v>
      </c>
      <c r="B30" s="133" t="s">
        <v>1196</v>
      </c>
      <c r="C30" s="174">
        <v>0</v>
      </c>
      <c r="D30" s="174">
        <v>1</v>
      </c>
      <c r="E30" s="174">
        <v>0</v>
      </c>
      <c r="F30" s="174">
        <v>0</v>
      </c>
      <c r="G30" s="216">
        <v>0</v>
      </c>
      <c r="H30" s="160" t="str">
        <f t="shared" si="0"/>
        <v/>
      </c>
    </row>
    <row r="31" spans="1:8">
      <c r="A31" s="159">
        <v>105297</v>
      </c>
      <c r="B31" s="133" t="s">
        <v>1197</v>
      </c>
      <c r="C31" s="174">
        <v>1</v>
      </c>
      <c r="D31" s="174">
        <v>0</v>
      </c>
      <c r="E31" s="174">
        <v>0</v>
      </c>
      <c r="F31" s="174">
        <v>0</v>
      </c>
      <c r="G31" s="216">
        <v>0</v>
      </c>
      <c r="H31" s="160">
        <f t="shared" si="0"/>
        <v>-1</v>
      </c>
    </row>
    <row r="32" spans="1:8">
      <c r="A32" s="159">
        <v>105297</v>
      </c>
      <c r="B32" s="133" t="s">
        <v>1198</v>
      </c>
      <c r="C32" s="174">
        <v>0</v>
      </c>
      <c r="D32" s="174">
        <v>0</v>
      </c>
      <c r="E32" s="174">
        <v>0</v>
      </c>
      <c r="F32" s="174">
        <v>0</v>
      </c>
      <c r="G32" s="216">
        <v>1</v>
      </c>
      <c r="H32" s="160" t="str">
        <f t="shared" si="0"/>
        <v/>
      </c>
    </row>
    <row r="33" spans="1:8">
      <c r="A33" s="159">
        <v>105297</v>
      </c>
      <c r="B33" s="133" t="s">
        <v>1199</v>
      </c>
      <c r="C33" s="174">
        <v>0</v>
      </c>
      <c r="D33" s="174">
        <v>1</v>
      </c>
      <c r="E33" s="174">
        <v>0</v>
      </c>
      <c r="F33" s="174">
        <v>1</v>
      </c>
      <c r="G33" s="216">
        <v>0</v>
      </c>
      <c r="H33" s="160" t="str">
        <f t="shared" si="0"/>
        <v/>
      </c>
    </row>
    <row r="34" spans="1:8">
      <c r="A34" s="159">
        <v>105297</v>
      </c>
      <c r="B34" s="133" t="s">
        <v>1200</v>
      </c>
      <c r="C34" s="174">
        <v>2</v>
      </c>
      <c r="D34" s="174">
        <v>0</v>
      </c>
      <c r="E34" s="174">
        <v>0</v>
      </c>
      <c r="F34" s="174">
        <v>0</v>
      </c>
      <c r="G34" s="216">
        <v>0</v>
      </c>
      <c r="H34" s="160">
        <f t="shared" si="0"/>
        <v>-1</v>
      </c>
    </row>
    <row r="35" spans="1:8">
      <c r="A35" s="159">
        <v>105297</v>
      </c>
      <c r="B35" s="133" t="s">
        <v>1201</v>
      </c>
      <c r="C35" s="174">
        <v>0</v>
      </c>
      <c r="D35" s="174">
        <v>0</v>
      </c>
      <c r="E35" s="174">
        <v>0</v>
      </c>
      <c r="F35" s="174">
        <v>0</v>
      </c>
      <c r="G35" s="216">
        <v>0</v>
      </c>
      <c r="H35" s="160" t="str">
        <f t="shared" si="0"/>
        <v/>
      </c>
    </row>
    <row r="36" spans="1:8">
      <c r="A36" s="159">
        <v>109819</v>
      </c>
      <c r="B36" s="133" t="s">
        <v>1185</v>
      </c>
      <c r="C36" s="174">
        <v>1909</v>
      </c>
      <c r="D36" s="174">
        <v>2138</v>
      </c>
      <c r="E36" s="174">
        <v>2241</v>
      </c>
      <c r="F36" s="174">
        <v>2841</v>
      </c>
      <c r="G36" s="216">
        <v>2499</v>
      </c>
      <c r="H36" s="160">
        <f t="shared" si="0"/>
        <v>0.30906233630172864</v>
      </c>
    </row>
    <row r="37" spans="1:8">
      <c r="A37" s="159">
        <v>109819</v>
      </c>
      <c r="B37" s="133" t="s">
        <v>1186</v>
      </c>
      <c r="C37" s="174">
        <v>13</v>
      </c>
      <c r="D37" s="174">
        <v>5</v>
      </c>
      <c r="E37" s="174">
        <v>6</v>
      </c>
      <c r="F37" s="174">
        <v>28</v>
      </c>
      <c r="G37" s="216">
        <v>13</v>
      </c>
      <c r="H37" s="160">
        <f t="shared" si="0"/>
        <v>0</v>
      </c>
    </row>
    <row r="38" spans="1:8">
      <c r="A38" s="159">
        <v>109819</v>
      </c>
      <c r="B38" s="133" t="s">
        <v>1187</v>
      </c>
      <c r="C38" s="174">
        <v>1030</v>
      </c>
      <c r="D38" s="174">
        <v>1209</v>
      </c>
      <c r="E38" s="174">
        <v>1216</v>
      </c>
      <c r="F38" s="174">
        <v>1486</v>
      </c>
      <c r="G38" s="216">
        <v>1394</v>
      </c>
      <c r="H38" s="160">
        <f t="shared" si="0"/>
        <v>0.35339805825242721</v>
      </c>
    </row>
    <row r="39" spans="1:8">
      <c r="A39" s="159">
        <v>109819</v>
      </c>
      <c r="B39" s="133" t="s">
        <v>1188</v>
      </c>
      <c r="C39" s="174">
        <v>736</v>
      </c>
      <c r="D39" s="174">
        <v>767</v>
      </c>
      <c r="E39" s="174">
        <v>852</v>
      </c>
      <c r="F39" s="174">
        <v>1107</v>
      </c>
      <c r="G39" s="216">
        <v>922</v>
      </c>
      <c r="H39" s="160">
        <f t="shared" si="0"/>
        <v>0.25271739130434784</v>
      </c>
    </row>
    <row r="40" spans="1:8">
      <c r="A40" s="159">
        <v>109819</v>
      </c>
      <c r="B40" s="133" t="s">
        <v>1189</v>
      </c>
      <c r="C40" s="174">
        <v>130</v>
      </c>
      <c r="D40" s="174">
        <v>157</v>
      </c>
      <c r="E40" s="174">
        <v>167</v>
      </c>
      <c r="F40" s="174">
        <v>220</v>
      </c>
      <c r="G40" s="216">
        <v>170</v>
      </c>
      <c r="H40" s="160">
        <f t="shared" si="0"/>
        <v>0.30769230769230771</v>
      </c>
    </row>
    <row r="41" spans="1:8">
      <c r="A41" s="159">
        <v>109819</v>
      </c>
      <c r="B41" s="133" t="s">
        <v>1190</v>
      </c>
      <c r="C41" s="174">
        <v>0</v>
      </c>
      <c r="D41" s="174">
        <v>0</v>
      </c>
      <c r="E41" s="174">
        <v>0</v>
      </c>
      <c r="F41" s="174">
        <v>0</v>
      </c>
      <c r="G41" s="216">
        <v>0</v>
      </c>
      <c r="H41" s="160" t="str">
        <f t="shared" si="0"/>
        <v/>
      </c>
    </row>
    <row r="42" spans="1:8">
      <c r="A42" s="159">
        <v>109819</v>
      </c>
      <c r="B42" s="133" t="s">
        <v>1191</v>
      </c>
      <c r="C42" s="174">
        <v>710</v>
      </c>
      <c r="D42" s="174">
        <v>805</v>
      </c>
      <c r="E42" s="174">
        <v>715</v>
      </c>
      <c r="F42" s="174">
        <v>1027</v>
      </c>
      <c r="G42" s="216">
        <v>906</v>
      </c>
      <c r="H42" s="160">
        <f t="shared" si="0"/>
        <v>0.27605633802816903</v>
      </c>
    </row>
    <row r="43" spans="1:8">
      <c r="A43" s="159">
        <v>109819</v>
      </c>
      <c r="B43" s="133" t="s">
        <v>1192</v>
      </c>
      <c r="C43" s="174">
        <v>1199</v>
      </c>
      <c r="D43" s="174">
        <v>1333</v>
      </c>
      <c r="E43" s="174">
        <v>1526</v>
      </c>
      <c r="F43" s="174">
        <v>1814</v>
      </c>
      <c r="G43" s="216">
        <v>1593</v>
      </c>
      <c r="H43" s="160">
        <f t="shared" si="0"/>
        <v>0.3286071726438699</v>
      </c>
    </row>
    <row r="44" spans="1:8">
      <c r="A44" s="159">
        <v>109819</v>
      </c>
      <c r="B44" s="133" t="s">
        <v>1193</v>
      </c>
      <c r="C44" s="174">
        <v>76</v>
      </c>
      <c r="D44" s="174">
        <v>96</v>
      </c>
      <c r="E44" s="174">
        <v>72</v>
      </c>
      <c r="F44" s="174">
        <v>98</v>
      </c>
      <c r="G44" s="216">
        <v>98</v>
      </c>
      <c r="H44" s="160">
        <f t="shared" si="0"/>
        <v>0.28947368421052633</v>
      </c>
    </row>
    <row r="45" spans="1:8">
      <c r="A45" s="159">
        <v>109819</v>
      </c>
      <c r="B45" s="133" t="s">
        <v>1194</v>
      </c>
      <c r="C45" s="174">
        <v>4</v>
      </c>
      <c r="D45" s="174">
        <v>6</v>
      </c>
      <c r="E45" s="174">
        <v>4</v>
      </c>
      <c r="F45" s="174">
        <v>2</v>
      </c>
      <c r="G45" s="216">
        <v>3</v>
      </c>
      <c r="H45" s="160">
        <f t="shared" si="0"/>
        <v>-0.25</v>
      </c>
    </row>
    <row r="46" spans="1:8">
      <c r="A46" s="159">
        <v>109819</v>
      </c>
      <c r="B46" s="133" t="s">
        <v>1195</v>
      </c>
      <c r="C46" s="174">
        <v>105</v>
      </c>
      <c r="D46" s="174">
        <v>98</v>
      </c>
      <c r="E46" s="174">
        <v>101</v>
      </c>
      <c r="F46" s="174">
        <v>153</v>
      </c>
      <c r="G46" s="216">
        <v>133</v>
      </c>
      <c r="H46" s="160">
        <f t="shared" si="0"/>
        <v>0.26666666666666666</v>
      </c>
    </row>
    <row r="47" spans="1:8">
      <c r="A47" s="159">
        <v>109819</v>
      </c>
      <c r="B47" s="133" t="s">
        <v>1196</v>
      </c>
      <c r="C47" s="174">
        <v>52</v>
      </c>
      <c r="D47" s="174">
        <v>73</v>
      </c>
      <c r="E47" s="174">
        <v>63</v>
      </c>
      <c r="F47" s="174">
        <v>89</v>
      </c>
      <c r="G47" s="216">
        <v>82</v>
      </c>
      <c r="H47" s="160">
        <f t="shared" si="0"/>
        <v>0.57692307692307687</v>
      </c>
    </row>
    <row r="48" spans="1:8">
      <c r="A48" s="159">
        <v>109819</v>
      </c>
      <c r="B48" s="133" t="s">
        <v>1197</v>
      </c>
      <c r="C48" s="174">
        <v>1264</v>
      </c>
      <c r="D48" s="174">
        <v>1440</v>
      </c>
      <c r="E48" s="174">
        <v>1529</v>
      </c>
      <c r="F48" s="174">
        <v>1907</v>
      </c>
      <c r="G48" s="216">
        <v>1745</v>
      </c>
      <c r="H48" s="160">
        <f t="shared" si="0"/>
        <v>0.38053797468354428</v>
      </c>
    </row>
    <row r="49" spans="1:8">
      <c r="A49" s="159">
        <v>109819</v>
      </c>
      <c r="B49" s="133" t="s">
        <v>1198</v>
      </c>
      <c r="C49" s="174">
        <v>4</v>
      </c>
      <c r="D49" s="174">
        <v>3</v>
      </c>
      <c r="E49" s="174">
        <v>1</v>
      </c>
      <c r="F49" s="174">
        <v>2</v>
      </c>
      <c r="G49" s="216">
        <v>2</v>
      </c>
      <c r="H49" s="160">
        <f t="shared" si="0"/>
        <v>-0.5</v>
      </c>
    </row>
    <row r="50" spans="1:8">
      <c r="A50" s="159">
        <v>109819</v>
      </c>
      <c r="B50" s="133" t="s">
        <v>1199</v>
      </c>
      <c r="C50" s="174">
        <v>8</v>
      </c>
      <c r="D50" s="174">
        <v>10</v>
      </c>
      <c r="E50" s="174">
        <v>14</v>
      </c>
      <c r="F50" s="174">
        <v>7</v>
      </c>
      <c r="G50" s="216">
        <v>4</v>
      </c>
      <c r="H50" s="160">
        <f t="shared" si="0"/>
        <v>-0.5</v>
      </c>
    </row>
    <row r="51" spans="1:8">
      <c r="A51" s="159">
        <v>109819</v>
      </c>
      <c r="B51" s="133" t="s">
        <v>1200</v>
      </c>
      <c r="C51" s="174">
        <v>396</v>
      </c>
      <c r="D51" s="174">
        <v>411</v>
      </c>
      <c r="E51" s="174">
        <v>456</v>
      </c>
      <c r="F51" s="174">
        <v>579</v>
      </c>
      <c r="G51" s="216">
        <v>420</v>
      </c>
      <c r="H51" s="160">
        <f t="shared" si="0"/>
        <v>6.0606060606060608E-2</v>
      </c>
    </row>
    <row r="52" spans="1:8">
      <c r="A52" s="159">
        <v>109819</v>
      </c>
      <c r="B52" s="133" t="s">
        <v>1201</v>
      </c>
      <c r="C52" s="174">
        <v>0</v>
      </c>
      <c r="D52" s="174">
        <v>1</v>
      </c>
      <c r="E52" s="174">
        <v>1</v>
      </c>
      <c r="F52" s="174">
        <v>4</v>
      </c>
      <c r="G52" s="216">
        <v>12</v>
      </c>
      <c r="H52" s="160" t="str">
        <f t="shared" si="0"/>
        <v/>
      </c>
    </row>
    <row r="53" spans="1:8">
      <c r="A53" s="159">
        <v>112686</v>
      </c>
      <c r="B53" s="133" t="s">
        <v>1185</v>
      </c>
      <c r="C53" s="174">
        <v>497</v>
      </c>
      <c r="D53" s="174">
        <v>368</v>
      </c>
      <c r="E53" s="174">
        <v>449</v>
      </c>
      <c r="F53" s="174">
        <v>400</v>
      </c>
      <c r="G53" s="216">
        <v>325</v>
      </c>
      <c r="H53" s="160">
        <f t="shared" si="0"/>
        <v>-0.34607645875251508</v>
      </c>
    </row>
    <row r="54" spans="1:8">
      <c r="A54" s="159">
        <v>112686</v>
      </c>
      <c r="B54" s="133" t="s">
        <v>1186</v>
      </c>
      <c r="C54" s="174">
        <v>10</v>
      </c>
      <c r="D54" s="174">
        <v>12</v>
      </c>
      <c r="E54" s="174">
        <v>33</v>
      </c>
      <c r="F54" s="174">
        <v>13</v>
      </c>
      <c r="G54" s="216">
        <v>33</v>
      </c>
      <c r="H54" s="160">
        <f t="shared" si="0"/>
        <v>2.2999999999999998</v>
      </c>
    </row>
    <row r="55" spans="1:8">
      <c r="A55" s="159">
        <v>112686</v>
      </c>
      <c r="B55" s="133" t="s">
        <v>1187</v>
      </c>
      <c r="C55" s="174">
        <v>228</v>
      </c>
      <c r="D55" s="174">
        <v>160</v>
      </c>
      <c r="E55" s="174">
        <v>176</v>
      </c>
      <c r="F55" s="174">
        <v>144</v>
      </c>
      <c r="G55" s="216">
        <v>120</v>
      </c>
      <c r="H55" s="160">
        <f t="shared" si="0"/>
        <v>-0.47368421052631576</v>
      </c>
    </row>
    <row r="56" spans="1:8">
      <c r="A56" s="159">
        <v>112686</v>
      </c>
      <c r="B56" s="133" t="s">
        <v>1188</v>
      </c>
      <c r="C56" s="174">
        <v>210</v>
      </c>
      <c r="D56" s="174">
        <v>157</v>
      </c>
      <c r="E56" s="174">
        <v>191</v>
      </c>
      <c r="F56" s="174">
        <v>193</v>
      </c>
      <c r="G56" s="216">
        <v>140</v>
      </c>
      <c r="H56" s="160">
        <f t="shared" si="0"/>
        <v>-0.33333333333333331</v>
      </c>
    </row>
    <row r="57" spans="1:8">
      <c r="A57" s="159">
        <v>112686</v>
      </c>
      <c r="B57" s="133" t="s">
        <v>1189</v>
      </c>
      <c r="C57" s="174">
        <v>49</v>
      </c>
      <c r="D57" s="174">
        <v>39</v>
      </c>
      <c r="E57" s="174">
        <v>44</v>
      </c>
      <c r="F57" s="174">
        <v>50</v>
      </c>
      <c r="G57" s="216">
        <v>32</v>
      </c>
      <c r="H57" s="160">
        <f t="shared" si="0"/>
        <v>-0.34693877551020408</v>
      </c>
    </row>
    <row r="58" spans="1:8">
      <c r="A58" s="159">
        <v>112686</v>
      </c>
      <c r="B58" s="133" t="s">
        <v>1190</v>
      </c>
      <c r="C58" s="174">
        <v>0</v>
      </c>
      <c r="D58" s="174">
        <v>0</v>
      </c>
      <c r="E58" s="174">
        <v>5</v>
      </c>
      <c r="F58" s="174">
        <v>0</v>
      </c>
      <c r="G58" s="216">
        <v>0</v>
      </c>
      <c r="H58" s="160" t="str">
        <f t="shared" si="0"/>
        <v/>
      </c>
    </row>
    <row r="59" spans="1:8">
      <c r="A59" s="159">
        <v>112686</v>
      </c>
      <c r="B59" s="133" t="s">
        <v>1191</v>
      </c>
      <c r="C59" s="174">
        <v>144</v>
      </c>
      <c r="D59" s="174">
        <v>101</v>
      </c>
      <c r="E59" s="174">
        <v>98</v>
      </c>
      <c r="F59" s="174">
        <v>95</v>
      </c>
      <c r="G59" s="216">
        <v>102</v>
      </c>
      <c r="H59" s="160">
        <f t="shared" si="0"/>
        <v>-0.29166666666666669</v>
      </c>
    </row>
    <row r="60" spans="1:8">
      <c r="A60" s="159">
        <v>112686</v>
      </c>
      <c r="B60" s="133" t="s">
        <v>1192</v>
      </c>
      <c r="C60" s="174">
        <v>353</v>
      </c>
      <c r="D60" s="174">
        <v>267</v>
      </c>
      <c r="E60" s="174">
        <v>351</v>
      </c>
      <c r="F60" s="174">
        <v>305</v>
      </c>
      <c r="G60" s="216">
        <v>223</v>
      </c>
      <c r="H60" s="160">
        <f t="shared" si="0"/>
        <v>-0.36827195467422097</v>
      </c>
    </row>
    <row r="61" spans="1:8">
      <c r="A61" s="159">
        <v>112686</v>
      </c>
      <c r="B61" s="133" t="s">
        <v>1193</v>
      </c>
      <c r="C61" s="174">
        <v>9</v>
      </c>
      <c r="D61" s="174">
        <v>7</v>
      </c>
      <c r="E61" s="174">
        <v>12</v>
      </c>
      <c r="F61" s="174">
        <v>12</v>
      </c>
      <c r="G61" s="216">
        <v>2</v>
      </c>
      <c r="H61" s="160">
        <f t="shared" si="0"/>
        <v>-0.77777777777777779</v>
      </c>
    </row>
    <row r="62" spans="1:8">
      <c r="A62" s="159">
        <v>112686</v>
      </c>
      <c r="B62" s="133" t="s">
        <v>1194</v>
      </c>
      <c r="C62" s="174">
        <v>0</v>
      </c>
      <c r="D62" s="174">
        <v>0</v>
      </c>
      <c r="E62" s="174">
        <v>0</v>
      </c>
      <c r="F62" s="174">
        <v>0</v>
      </c>
      <c r="G62" s="216">
        <v>0</v>
      </c>
      <c r="H62" s="160" t="str">
        <f t="shared" si="0"/>
        <v/>
      </c>
    </row>
    <row r="63" spans="1:8">
      <c r="A63" s="159">
        <v>112686</v>
      </c>
      <c r="B63" s="133" t="s">
        <v>1195</v>
      </c>
      <c r="C63" s="174">
        <v>14</v>
      </c>
      <c r="D63" s="174">
        <v>17</v>
      </c>
      <c r="E63" s="174">
        <v>17</v>
      </c>
      <c r="F63" s="174">
        <v>13</v>
      </c>
      <c r="G63" s="216">
        <v>6</v>
      </c>
      <c r="H63" s="160">
        <f t="shared" si="0"/>
        <v>-0.5714285714285714</v>
      </c>
    </row>
    <row r="64" spans="1:8">
      <c r="A64" s="159">
        <v>112686</v>
      </c>
      <c r="B64" s="133" t="s">
        <v>1196</v>
      </c>
      <c r="C64" s="174">
        <v>136</v>
      </c>
      <c r="D64" s="174">
        <v>70</v>
      </c>
      <c r="E64" s="174">
        <v>92</v>
      </c>
      <c r="F64" s="174">
        <v>107</v>
      </c>
      <c r="G64" s="216">
        <v>73</v>
      </c>
      <c r="H64" s="160">
        <f t="shared" si="0"/>
        <v>-0.46323529411764708</v>
      </c>
    </row>
    <row r="65" spans="1:8">
      <c r="A65" s="159">
        <v>112686</v>
      </c>
      <c r="B65" s="133" t="s">
        <v>1197</v>
      </c>
      <c r="C65" s="174">
        <v>331</v>
      </c>
      <c r="D65" s="174">
        <v>258</v>
      </c>
      <c r="E65" s="174">
        <v>301</v>
      </c>
      <c r="F65" s="174">
        <v>255</v>
      </c>
      <c r="G65" s="216">
        <v>221</v>
      </c>
      <c r="H65" s="160">
        <f t="shared" si="0"/>
        <v>-0.33232628398791542</v>
      </c>
    </row>
    <row r="66" spans="1:8">
      <c r="A66" s="159">
        <v>112686</v>
      </c>
      <c r="B66" s="133" t="s">
        <v>1198</v>
      </c>
      <c r="C66" s="174">
        <v>1</v>
      </c>
      <c r="D66" s="174">
        <v>1</v>
      </c>
      <c r="E66" s="174">
        <v>2</v>
      </c>
      <c r="F66" s="174">
        <v>3</v>
      </c>
      <c r="G66" s="216">
        <v>3</v>
      </c>
      <c r="H66" s="160">
        <f t="shared" si="0"/>
        <v>2</v>
      </c>
    </row>
    <row r="67" spans="1:8">
      <c r="A67" s="159">
        <v>112686</v>
      </c>
      <c r="B67" s="133" t="s">
        <v>1199</v>
      </c>
      <c r="C67" s="174">
        <v>0</v>
      </c>
      <c r="D67" s="174">
        <v>0</v>
      </c>
      <c r="E67" s="174">
        <v>0</v>
      </c>
      <c r="F67" s="174">
        <v>0</v>
      </c>
      <c r="G67" s="216">
        <v>0</v>
      </c>
      <c r="H67" s="160" t="str">
        <f t="shared" ref="H67:H130" si="1">IFERROR((G67-C67)/C67,"")</f>
        <v/>
      </c>
    </row>
    <row r="68" spans="1:8">
      <c r="A68" s="159">
        <v>112686</v>
      </c>
      <c r="B68" s="133" t="s">
        <v>1200</v>
      </c>
      <c r="C68" s="174">
        <v>5</v>
      </c>
      <c r="D68" s="174">
        <v>8</v>
      </c>
      <c r="E68" s="174">
        <v>6</v>
      </c>
      <c r="F68" s="174">
        <v>1</v>
      </c>
      <c r="G68" s="216">
        <v>3</v>
      </c>
      <c r="H68" s="160">
        <f t="shared" si="1"/>
        <v>-0.4</v>
      </c>
    </row>
    <row r="69" spans="1:8">
      <c r="A69" s="159">
        <v>112686</v>
      </c>
      <c r="B69" s="133" t="s">
        <v>1201</v>
      </c>
      <c r="C69" s="174">
        <v>1</v>
      </c>
      <c r="D69" s="174">
        <v>7</v>
      </c>
      <c r="E69" s="174">
        <v>19</v>
      </c>
      <c r="F69" s="174">
        <v>9</v>
      </c>
      <c r="G69" s="216">
        <v>17</v>
      </c>
      <c r="H69" s="160">
        <f t="shared" si="1"/>
        <v>16</v>
      </c>
    </row>
    <row r="70" spans="1:8">
      <c r="A70" s="159">
        <v>118912</v>
      </c>
      <c r="B70" s="133" t="s">
        <v>1185</v>
      </c>
      <c r="C70" s="174">
        <v>1657</v>
      </c>
      <c r="D70" s="174">
        <v>1691</v>
      </c>
      <c r="E70" s="174">
        <v>1688</v>
      </c>
      <c r="F70" s="174">
        <v>1418</v>
      </c>
      <c r="G70" s="216">
        <v>1302</v>
      </c>
      <c r="H70" s="160">
        <f t="shared" si="1"/>
        <v>-0.21424260712130355</v>
      </c>
    </row>
    <row r="71" spans="1:8">
      <c r="A71" s="159">
        <v>118912</v>
      </c>
      <c r="B71" s="133" t="s">
        <v>1186</v>
      </c>
      <c r="C71" s="174">
        <v>0</v>
      </c>
      <c r="D71" s="174">
        <v>5</v>
      </c>
      <c r="E71" s="174">
        <v>2</v>
      </c>
      <c r="F71" s="174">
        <v>2</v>
      </c>
      <c r="G71" s="216">
        <v>5</v>
      </c>
      <c r="H71" s="160" t="str">
        <f t="shared" si="1"/>
        <v/>
      </c>
    </row>
    <row r="72" spans="1:8">
      <c r="A72" s="159">
        <v>118912</v>
      </c>
      <c r="B72" s="133" t="s">
        <v>1187</v>
      </c>
      <c r="C72" s="174">
        <v>942</v>
      </c>
      <c r="D72" s="174">
        <v>943</v>
      </c>
      <c r="E72" s="174">
        <v>882</v>
      </c>
      <c r="F72" s="174">
        <v>755</v>
      </c>
      <c r="G72" s="216">
        <v>723</v>
      </c>
      <c r="H72" s="160">
        <f t="shared" si="1"/>
        <v>-0.23248407643312102</v>
      </c>
    </row>
    <row r="73" spans="1:8">
      <c r="A73" s="159">
        <v>118912</v>
      </c>
      <c r="B73" s="133" t="s">
        <v>1188</v>
      </c>
      <c r="C73" s="174">
        <v>591</v>
      </c>
      <c r="D73" s="174">
        <v>575</v>
      </c>
      <c r="E73" s="174">
        <v>615</v>
      </c>
      <c r="F73" s="174">
        <v>502</v>
      </c>
      <c r="G73" s="216">
        <v>445</v>
      </c>
      <c r="H73" s="160">
        <f t="shared" si="1"/>
        <v>-0.24703891708967851</v>
      </c>
    </row>
    <row r="74" spans="1:8">
      <c r="A74" s="159">
        <v>118912</v>
      </c>
      <c r="B74" s="133" t="s">
        <v>1189</v>
      </c>
      <c r="C74" s="174">
        <v>124</v>
      </c>
      <c r="D74" s="174">
        <v>168</v>
      </c>
      <c r="E74" s="174">
        <v>189</v>
      </c>
      <c r="F74" s="174">
        <v>159</v>
      </c>
      <c r="G74" s="216">
        <v>129</v>
      </c>
      <c r="H74" s="160">
        <f t="shared" si="1"/>
        <v>4.0322580645161289E-2</v>
      </c>
    </row>
    <row r="75" spans="1:8">
      <c r="A75" s="159">
        <v>118912</v>
      </c>
      <c r="B75" s="133" t="s">
        <v>1190</v>
      </c>
      <c r="C75" s="174">
        <v>0</v>
      </c>
      <c r="D75" s="174">
        <v>0</v>
      </c>
      <c r="E75" s="174">
        <v>0</v>
      </c>
      <c r="F75" s="174">
        <v>0</v>
      </c>
      <c r="G75" s="216">
        <v>0</v>
      </c>
      <c r="H75" s="160" t="str">
        <f t="shared" si="1"/>
        <v/>
      </c>
    </row>
    <row r="76" spans="1:8">
      <c r="A76" s="159">
        <v>118912</v>
      </c>
      <c r="B76" s="133" t="s">
        <v>1191</v>
      </c>
      <c r="C76" s="174">
        <v>639</v>
      </c>
      <c r="D76" s="174">
        <v>660</v>
      </c>
      <c r="E76" s="174">
        <v>551</v>
      </c>
      <c r="F76" s="174">
        <v>503</v>
      </c>
      <c r="G76" s="216">
        <v>487</v>
      </c>
      <c r="H76" s="160">
        <f t="shared" si="1"/>
        <v>-0.23787167449139279</v>
      </c>
    </row>
    <row r="77" spans="1:8">
      <c r="A77" s="159">
        <v>118912</v>
      </c>
      <c r="B77" s="133" t="s">
        <v>1192</v>
      </c>
      <c r="C77" s="174">
        <v>1018</v>
      </c>
      <c r="D77" s="174">
        <v>1031</v>
      </c>
      <c r="E77" s="174">
        <v>1137</v>
      </c>
      <c r="F77" s="174">
        <v>915</v>
      </c>
      <c r="G77" s="216">
        <v>815</v>
      </c>
      <c r="H77" s="160">
        <f t="shared" si="1"/>
        <v>-0.1994106090373281</v>
      </c>
    </row>
    <row r="78" spans="1:8">
      <c r="A78" s="159">
        <v>118912</v>
      </c>
      <c r="B78" s="133" t="s">
        <v>1193</v>
      </c>
      <c r="C78" s="174">
        <v>123</v>
      </c>
      <c r="D78" s="174">
        <v>130</v>
      </c>
      <c r="E78" s="174">
        <v>118</v>
      </c>
      <c r="F78" s="174">
        <v>106</v>
      </c>
      <c r="G78" s="216">
        <v>83</v>
      </c>
      <c r="H78" s="160">
        <f t="shared" si="1"/>
        <v>-0.32520325203252032</v>
      </c>
    </row>
    <row r="79" spans="1:8">
      <c r="A79" s="159">
        <v>118912</v>
      </c>
      <c r="B79" s="133" t="s">
        <v>1194</v>
      </c>
      <c r="C79" s="174">
        <v>4</v>
      </c>
      <c r="D79" s="174">
        <v>3</v>
      </c>
      <c r="E79" s="174">
        <v>12</v>
      </c>
      <c r="F79" s="174">
        <v>6</v>
      </c>
      <c r="G79" s="216">
        <v>2</v>
      </c>
      <c r="H79" s="160">
        <f t="shared" si="1"/>
        <v>-0.5</v>
      </c>
    </row>
    <row r="80" spans="1:8">
      <c r="A80" s="159">
        <v>118912</v>
      </c>
      <c r="B80" s="133" t="s">
        <v>1195</v>
      </c>
      <c r="C80" s="174">
        <v>108</v>
      </c>
      <c r="D80" s="174">
        <v>92</v>
      </c>
      <c r="E80" s="174">
        <v>112</v>
      </c>
      <c r="F80" s="174">
        <v>93</v>
      </c>
      <c r="G80" s="216">
        <v>73</v>
      </c>
      <c r="H80" s="160">
        <f t="shared" si="1"/>
        <v>-0.32407407407407407</v>
      </c>
    </row>
    <row r="81" spans="1:8">
      <c r="A81" s="159">
        <v>118912</v>
      </c>
      <c r="B81" s="133" t="s">
        <v>1196</v>
      </c>
      <c r="C81" s="174">
        <v>54</v>
      </c>
      <c r="D81" s="174">
        <v>48</v>
      </c>
      <c r="E81" s="174">
        <v>56</v>
      </c>
      <c r="F81" s="174">
        <v>45</v>
      </c>
      <c r="G81" s="216">
        <v>44</v>
      </c>
      <c r="H81" s="160">
        <f t="shared" si="1"/>
        <v>-0.18518518518518517</v>
      </c>
    </row>
    <row r="82" spans="1:8">
      <c r="A82" s="159">
        <v>118912</v>
      </c>
      <c r="B82" s="133" t="s">
        <v>1197</v>
      </c>
      <c r="C82" s="174">
        <v>576</v>
      </c>
      <c r="D82" s="174">
        <v>628</v>
      </c>
      <c r="E82" s="174">
        <v>601</v>
      </c>
      <c r="F82" s="174">
        <v>549</v>
      </c>
      <c r="G82" s="216">
        <v>563</v>
      </c>
      <c r="H82" s="160">
        <f t="shared" si="1"/>
        <v>-2.2569444444444444E-2</v>
      </c>
    </row>
    <row r="83" spans="1:8">
      <c r="A83" s="159">
        <v>118912</v>
      </c>
      <c r="B83" s="133" t="s">
        <v>1198</v>
      </c>
      <c r="C83" s="174">
        <v>5</v>
      </c>
      <c r="D83" s="174">
        <v>8</v>
      </c>
      <c r="E83" s="174">
        <v>10</v>
      </c>
      <c r="F83" s="174">
        <v>6</v>
      </c>
      <c r="G83" s="216">
        <v>4</v>
      </c>
      <c r="H83" s="160">
        <f t="shared" si="1"/>
        <v>-0.2</v>
      </c>
    </row>
    <row r="84" spans="1:8">
      <c r="A84" s="159">
        <v>118912</v>
      </c>
      <c r="B84" s="133" t="s">
        <v>1199</v>
      </c>
      <c r="C84" s="174">
        <v>46</v>
      </c>
      <c r="D84" s="174">
        <v>32</v>
      </c>
      <c r="E84" s="174">
        <v>31</v>
      </c>
      <c r="F84" s="174">
        <v>29</v>
      </c>
      <c r="G84" s="216">
        <v>22</v>
      </c>
      <c r="H84" s="160">
        <f t="shared" si="1"/>
        <v>-0.52173913043478259</v>
      </c>
    </row>
    <row r="85" spans="1:8">
      <c r="A85" s="159">
        <v>118912</v>
      </c>
      <c r="B85" s="133" t="s">
        <v>1200</v>
      </c>
      <c r="C85" s="174">
        <v>714</v>
      </c>
      <c r="D85" s="174">
        <v>719</v>
      </c>
      <c r="E85" s="174">
        <v>698</v>
      </c>
      <c r="F85" s="174">
        <v>546</v>
      </c>
      <c r="G85" s="216">
        <v>483</v>
      </c>
      <c r="H85" s="160">
        <f t="shared" si="1"/>
        <v>-0.3235294117647059</v>
      </c>
    </row>
    <row r="86" spans="1:8">
      <c r="A86" s="159">
        <v>118912</v>
      </c>
      <c r="B86" s="133" t="s">
        <v>1201</v>
      </c>
      <c r="C86" s="174">
        <v>27</v>
      </c>
      <c r="D86" s="174">
        <v>31</v>
      </c>
      <c r="E86" s="174">
        <v>50</v>
      </c>
      <c r="F86" s="174">
        <v>38</v>
      </c>
      <c r="G86" s="216">
        <v>28</v>
      </c>
      <c r="H86" s="160">
        <f t="shared" si="1"/>
        <v>3.7037037037037035E-2</v>
      </c>
    </row>
    <row r="87" spans="1:8">
      <c r="A87" s="159">
        <v>121363</v>
      </c>
      <c r="B87" s="133" t="s">
        <v>1185</v>
      </c>
      <c r="C87" s="174">
        <v>554</v>
      </c>
      <c r="D87" s="174">
        <v>616</v>
      </c>
      <c r="E87" s="174">
        <v>532</v>
      </c>
      <c r="F87" s="174">
        <v>510</v>
      </c>
      <c r="G87" s="216">
        <v>468</v>
      </c>
      <c r="H87" s="160">
        <f t="shared" si="1"/>
        <v>-0.1552346570397112</v>
      </c>
    </row>
    <row r="88" spans="1:8">
      <c r="A88" s="159">
        <v>121363</v>
      </c>
      <c r="B88" s="133" t="s">
        <v>1186</v>
      </c>
      <c r="C88" s="174">
        <v>1</v>
      </c>
      <c r="D88" s="174">
        <v>6</v>
      </c>
      <c r="E88" s="174">
        <v>4</v>
      </c>
      <c r="F88" s="174">
        <v>8</v>
      </c>
      <c r="G88" s="216">
        <v>9</v>
      </c>
      <c r="H88" s="160">
        <f t="shared" si="1"/>
        <v>8</v>
      </c>
    </row>
    <row r="89" spans="1:8">
      <c r="A89" s="159">
        <v>121363</v>
      </c>
      <c r="B89" s="133" t="s">
        <v>1187</v>
      </c>
      <c r="C89" s="174">
        <v>352</v>
      </c>
      <c r="D89" s="174">
        <v>414</v>
      </c>
      <c r="E89" s="174">
        <v>376</v>
      </c>
      <c r="F89" s="174">
        <v>318</v>
      </c>
      <c r="G89" s="216">
        <v>322</v>
      </c>
      <c r="H89" s="160">
        <f t="shared" si="1"/>
        <v>-8.5227272727272721E-2</v>
      </c>
    </row>
    <row r="90" spans="1:8">
      <c r="A90" s="159">
        <v>121363</v>
      </c>
      <c r="B90" s="133" t="s">
        <v>1188</v>
      </c>
      <c r="C90" s="174">
        <v>164</v>
      </c>
      <c r="D90" s="174">
        <v>167</v>
      </c>
      <c r="E90" s="174">
        <v>128</v>
      </c>
      <c r="F90" s="174">
        <v>152</v>
      </c>
      <c r="G90" s="216">
        <v>115</v>
      </c>
      <c r="H90" s="160">
        <f t="shared" si="1"/>
        <v>-0.29878048780487804</v>
      </c>
    </row>
    <row r="91" spans="1:8">
      <c r="A91" s="159">
        <v>121363</v>
      </c>
      <c r="B91" s="133" t="s">
        <v>1189</v>
      </c>
      <c r="C91" s="174">
        <v>37</v>
      </c>
      <c r="D91" s="174">
        <v>29</v>
      </c>
      <c r="E91" s="174">
        <v>24</v>
      </c>
      <c r="F91" s="174">
        <v>32</v>
      </c>
      <c r="G91" s="216">
        <v>22</v>
      </c>
      <c r="H91" s="160">
        <f t="shared" si="1"/>
        <v>-0.40540540540540543</v>
      </c>
    </row>
    <row r="92" spans="1:8">
      <c r="A92" s="159">
        <v>121363</v>
      </c>
      <c r="B92" s="133" t="s">
        <v>1190</v>
      </c>
      <c r="C92" s="174">
        <v>0</v>
      </c>
      <c r="D92" s="174">
        <v>0</v>
      </c>
      <c r="E92" s="174">
        <v>0</v>
      </c>
      <c r="F92" s="174">
        <v>0</v>
      </c>
      <c r="G92" s="216">
        <v>0</v>
      </c>
      <c r="H92" s="160" t="str">
        <f t="shared" si="1"/>
        <v/>
      </c>
    </row>
    <row r="93" spans="1:8">
      <c r="A93" s="159">
        <v>121363</v>
      </c>
      <c r="B93" s="133" t="s">
        <v>1191</v>
      </c>
      <c r="C93" s="174">
        <v>183</v>
      </c>
      <c r="D93" s="174">
        <v>216</v>
      </c>
      <c r="E93" s="174">
        <v>165</v>
      </c>
      <c r="F93" s="174">
        <v>140</v>
      </c>
      <c r="G93" s="216">
        <v>150</v>
      </c>
      <c r="H93" s="160">
        <f t="shared" si="1"/>
        <v>-0.18032786885245902</v>
      </c>
    </row>
    <row r="94" spans="1:8">
      <c r="A94" s="159">
        <v>121363</v>
      </c>
      <c r="B94" s="133" t="s">
        <v>1192</v>
      </c>
      <c r="C94" s="174">
        <v>371</v>
      </c>
      <c r="D94" s="174">
        <v>400</v>
      </c>
      <c r="E94" s="174">
        <v>367</v>
      </c>
      <c r="F94" s="174">
        <v>370</v>
      </c>
      <c r="G94" s="216">
        <v>318</v>
      </c>
      <c r="H94" s="160">
        <f t="shared" si="1"/>
        <v>-0.14285714285714285</v>
      </c>
    </row>
    <row r="95" spans="1:8">
      <c r="A95" s="159">
        <v>121363</v>
      </c>
      <c r="B95" s="133" t="s">
        <v>1193</v>
      </c>
      <c r="C95" s="174">
        <v>17</v>
      </c>
      <c r="D95" s="174">
        <v>13</v>
      </c>
      <c r="E95" s="174">
        <v>7</v>
      </c>
      <c r="F95" s="174">
        <v>16</v>
      </c>
      <c r="G95" s="216">
        <v>11</v>
      </c>
      <c r="H95" s="160">
        <f t="shared" si="1"/>
        <v>-0.35294117647058826</v>
      </c>
    </row>
    <row r="96" spans="1:8">
      <c r="A96" s="159">
        <v>121363</v>
      </c>
      <c r="B96" s="133" t="s">
        <v>1194</v>
      </c>
      <c r="C96" s="174">
        <v>6</v>
      </c>
      <c r="D96" s="174">
        <v>0</v>
      </c>
      <c r="E96" s="174">
        <v>3</v>
      </c>
      <c r="F96" s="174">
        <v>1</v>
      </c>
      <c r="G96" s="216">
        <v>3</v>
      </c>
      <c r="H96" s="160">
        <f t="shared" si="1"/>
        <v>-0.5</v>
      </c>
    </row>
    <row r="97" spans="1:8">
      <c r="A97" s="159">
        <v>121363</v>
      </c>
      <c r="B97" s="133" t="s">
        <v>1195</v>
      </c>
      <c r="C97" s="174">
        <v>15</v>
      </c>
      <c r="D97" s="174">
        <v>27</v>
      </c>
      <c r="E97" s="174">
        <v>20</v>
      </c>
      <c r="F97" s="174">
        <v>18</v>
      </c>
      <c r="G97" s="216">
        <v>13</v>
      </c>
      <c r="H97" s="160">
        <f t="shared" si="1"/>
        <v>-0.13333333333333333</v>
      </c>
    </row>
    <row r="98" spans="1:8">
      <c r="A98" s="159">
        <v>121363</v>
      </c>
      <c r="B98" s="133" t="s">
        <v>1196</v>
      </c>
      <c r="C98" s="174">
        <v>1</v>
      </c>
      <c r="D98" s="174">
        <v>6</v>
      </c>
      <c r="E98" s="174">
        <v>1</v>
      </c>
      <c r="F98" s="174">
        <v>1</v>
      </c>
      <c r="G98" s="216">
        <v>2</v>
      </c>
      <c r="H98" s="160">
        <f t="shared" si="1"/>
        <v>1</v>
      </c>
    </row>
    <row r="99" spans="1:8">
      <c r="A99" s="159">
        <v>121363</v>
      </c>
      <c r="B99" s="133" t="s">
        <v>1197</v>
      </c>
      <c r="C99" s="174">
        <v>429</v>
      </c>
      <c r="D99" s="174">
        <v>489</v>
      </c>
      <c r="E99" s="174">
        <v>429</v>
      </c>
      <c r="F99" s="174">
        <v>413</v>
      </c>
      <c r="G99" s="216">
        <v>388</v>
      </c>
      <c r="H99" s="160">
        <f t="shared" si="1"/>
        <v>-9.5571095571095568E-2</v>
      </c>
    </row>
    <row r="100" spans="1:8">
      <c r="A100" s="159">
        <v>121363</v>
      </c>
      <c r="B100" s="133" t="s">
        <v>1198</v>
      </c>
      <c r="C100" s="174">
        <v>1</v>
      </c>
      <c r="D100" s="174">
        <v>0</v>
      </c>
      <c r="E100" s="174">
        <v>1</v>
      </c>
      <c r="F100" s="174">
        <v>0</v>
      </c>
      <c r="G100" s="216">
        <v>1</v>
      </c>
      <c r="H100" s="160">
        <f t="shared" si="1"/>
        <v>0</v>
      </c>
    </row>
    <row r="101" spans="1:8">
      <c r="A101" s="159">
        <v>121363</v>
      </c>
      <c r="B101" s="133" t="s">
        <v>1199</v>
      </c>
      <c r="C101" s="174">
        <v>0</v>
      </c>
      <c r="D101" s="174">
        <v>1</v>
      </c>
      <c r="E101" s="174">
        <v>3</v>
      </c>
      <c r="F101" s="174">
        <v>1</v>
      </c>
      <c r="G101" s="216">
        <v>1</v>
      </c>
      <c r="H101" s="160" t="str">
        <f t="shared" si="1"/>
        <v/>
      </c>
    </row>
    <row r="102" spans="1:8">
      <c r="A102" s="159">
        <v>121363</v>
      </c>
      <c r="B102" s="133" t="s">
        <v>1200</v>
      </c>
      <c r="C102" s="174">
        <v>85</v>
      </c>
      <c r="D102" s="174">
        <v>79</v>
      </c>
      <c r="E102" s="174">
        <v>68</v>
      </c>
      <c r="F102" s="174">
        <v>59</v>
      </c>
      <c r="G102" s="216">
        <v>48</v>
      </c>
      <c r="H102" s="160">
        <f t="shared" si="1"/>
        <v>-0.43529411764705883</v>
      </c>
    </row>
    <row r="103" spans="1:8">
      <c r="A103" s="159">
        <v>121363</v>
      </c>
      <c r="B103" s="133" t="s">
        <v>1201</v>
      </c>
      <c r="C103" s="174">
        <v>0</v>
      </c>
      <c r="D103" s="174">
        <v>1</v>
      </c>
      <c r="E103" s="174">
        <v>0</v>
      </c>
      <c r="F103" s="174">
        <v>1</v>
      </c>
      <c r="G103" s="216">
        <v>1</v>
      </c>
      <c r="H103" s="160" t="str">
        <f t="shared" si="1"/>
        <v/>
      </c>
    </row>
    <row r="104" spans="1:8">
      <c r="A104" s="159">
        <v>125462</v>
      </c>
      <c r="B104" s="133" t="s">
        <v>1185</v>
      </c>
      <c r="C104" s="174">
        <v>354</v>
      </c>
      <c r="D104" s="174">
        <v>310</v>
      </c>
      <c r="E104" s="174">
        <v>328</v>
      </c>
      <c r="F104" s="174">
        <v>343</v>
      </c>
      <c r="G104" s="216">
        <v>312</v>
      </c>
      <c r="H104" s="160">
        <f t="shared" si="1"/>
        <v>-0.11864406779661017</v>
      </c>
    </row>
    <row r="105" spans="1:8">
      <c r="A105" s="159">
        <v>125462</v>
      </c>
      <c r="B105" s="133" t="s">
        <v>1186</v>
      </c>
      <c r="C105" s="174">
        <v>12</v>
      </c>
      <c r="D105" s="174">
        <v>2</v>
      </c>
      <c r="E105" s="174">
        <v>5</v>
      </c>
      <c r="F105" s="174">
        <v>6</v>
      </c>
      <c r="G105" s="216">
        <v>13</v>
      </c>
      <c r="H105" s="160">
        <f t="shared" si="1"/>
        <v>8.3333333333333329E-2</v>
      </c>
    </row>
    <row r="106" spans="1:8">
      <c r="A106" s="159">
        <v>125462</v>
      </c>
      <c r="B106" s="133" t="s">
        <v>1187</v>
      </c>
      <c r="C106" s="174">
        <v>269</v>
      </c>
      <c r="D106" s="174">
        <v>236</v>
      </c>
      <c r="E106" s="174">
        <v>239</v>
      </c>
      <c r="F106" s="174">
        <v>219</v>
      </c>
      <c r="G106" s="216">
        <v>230</v>
      </c>
      <c r="H106" s="160">
        <f t="shared" si="1"/>
        <v>-0.1449814126394052</v>
      </c>
    </row>
    <row r="107" spans="1:8">
      <c r="A107" s="159">
        <v>125462</v>
      </c>
      <c r="B107" s="133" t="s">
        <v>1188</v>
      </c>
      <c r="C107" s="174">
        <v>61</v>
      </c>
      <c r="D107" s="174">
        <v>60</v>
      </c>
      <c r="E107" s="174">
        <v>62</v>
      </c>
      <c r="F107" s="174">
        <v>90</v>
      </c>
      <c r="G107" s="216">
        <v>51</v>
      </c>
      <c r="H107" s="160">
        <f t="shared" si="1"/>
        <v>-0.16393442622950818</v>
      </c>
    </row>
    <row r="108" spans="1:8">
      <c r="A108" s="159">
        <v>125462</v>
      </c>
      <c r="B108" s="133" t="s">
        <v>1189</v>
      </c>
      <c r="C108" s="174">
        <v>12</v>
      </c>
      <c r="D108" s="174">
        <v>12</v>
      </c>
      <c r="E108" s="174">
        <v>22</v>
      </c>
      <c r="F108" s="174">
        <v>28</v>
      </c>
      <c r="G108" s="216">
        <v>18</v>
      </c>
      <c r="H108" s="160">
        <f t="shared" si="1"/>
        <v>0.5</v>
      </c>
    </row>
    <row r="109" spans="1:8">
      <c r="A109" s="159">
        <v>125462</v>
      </c>
      <c r="B109" s="133" t="s">
        <v>1190</v>
      </c>
      <c r="C109" s="174">
        <v>0</v>
      </c>
      <c r="D109" s="174">
        <v>0</v>
      </c>
      <c r="E109" s="174">
        <v>0</v>
      </c>
      <c r="F109" s="174">
        <v>0</v>
      </c>
      <c r="G109" s="216">
        <v>0</v>
      </c>
      <c r="H109" s="160" t="str">
        <f t="shared" si="1"/>
        <v/>
      </c>
    </row>
    <row r="110" spans="1:8">
      <c r="A110" s="159">
        <v>125462</v>
      </c>
      <c r="B110" s="133" t="s">
        <v>1191</v>
      </c>
      <c r="C110" s="174">
        <v>130</v>
      </c>
      <c r="D110" s="174">
        <v>110</v>
      </c>
      <c r="E110" s="174">
        <v>112</v>
      </c>
      <c r="F110" s="174">
        <v>111</v>
      </c>
      <c r="G110" s="216">
        <v>128</v>
      </c>
      <c r="H110" s="160">
        <f t="shared" si="1"/>
        <v>-1.5384615384615385E-2</v>
      </c>
    </row>
    <row r="111" spans="1:8">
      <c r="A111" s="159">
        <v>125462</v>
      </c>
      <c r="B111" s="133" t="s">
        <v>1192</v>
      </c>
      <c r="C111" s="174">
        <v>224</v>
      </c>
      <c r="D111" s="174">
        <v>200</v>
      </c>
      <c r="E111" s="174">
        <v>216</v>
      </c>
      <c r="F111" s="174">
        <v>232</v>
      </c>
      <c r="G111" s="216">
        <v>184</v>
      </c>
      <c r="H111" s="160">
        <f t="shared" si="1"/>
        <v>-0.17857142857142858</v>
      </c>
    </row>
    <row r="112" spans="1:8">
      <c r="A112" s="159">
        <v>125462</v>
      </c>
      <c r="B112" s="133" t="s">
        <v>1193</v>
      </c>
      <c r="C112" s="174">
        <v>5</v>
      </c>
      <c r="D112" s="174">
        <v>1</v>
      </c>
      <c r="E112" s="174">
        <v>3</v>
      </c>
      <c r="F112" s="174">
        <v>3</v>
      </c>
      <c r="G112" s="216">
        <v>6</v>
      </c>
      <c r="H112" s="160">
        <f t="shared" si="1"/>
        <v>0.2</v>
      </c>
    </row>
    <row r="113" spans="1:8">
      <c r="A113" s="159">
        <v>125462</v>
      </c>
      <c r="B113" s="133" t="s">
        <v>1194</v>
      </c>
      <c r="C113" s="174">
        <v>2</v>
      </c>
      <c r="D113" s="174">
        <v>1</v>
      </c>
      <c r="E113" s="174">
        <v>4</v>
      </c>
      <c r="F113" s="174">
        <v>0</v>
      </c>
      <c r="G113" s="216">
        <v>2</v>
      </c>
      <c r="H113" s="160">
        <f t="shared" si="1"/>
        <v>0</v>
      </c>
    </row>
    <row r="114" spans="1:8">
      <c r="A114" s="159">
        <v>125462</v>
      </c>
      <c r="B114" s="133" t="s">
        <v>1195</v>
      </c>
      <c r="C114" s="174">
        <v>9</v>
      </c>
      <c r="D114" s="174">
        <v>6</v>
      </c>
      <c r="E114" s="174">
        <v>5</v>
      </c>
      <c r="F114" s="174">
        <v>4</v>
      </c>
      <c r="G114" s="216">
        <v>1</v>
      </c>
      <c r="H114" s="160">
        <f t="shared" si="1"/>
        <v>-0.88888888888888884</v>
      </c>
    </row>
    <row r="115" spans="1:8">
      <c r="A115" s="159">
        <v>125462</v>
      </c>
      <c r="B115" s="133" t="s">
        <v>1196</v>
      </c>
      <c r="C115" s="174">
        <v>16</v>
      </c>
      <c r="D115" s="174">
        <v>13</v>
      </c>
      <c r="E115" s="174">
        <v>5</v>
      </c>
      <c r="F115" s="174">
        <v>6</v>
      </c>
      <c r="G115" s="216">
        <v>14</v>
      </c>
      <c r="H115" s="160">
        <f t="shared" si="1"/>
        <v>-0.125</v>
      </c>
    </row>
    <row r="116" spans="1:8">
      <c r="A116" s="159">
        <v>125462</v>
      </c>
      <c r="B116" s="133" t="s">
        <v>1197</v>
      </c>
      <c r="C116" s="174">
        <v>273</v>
      </c>
      <c r="D116" s="174">
        <v>249</v>
      </c>
      <c r="E116" s="174">
        <v>275</v>
      </c>
      <c r="F116" s="174">
        <v>285</v>
      </c>
      <c r="G116" s="216">
        <v>257</v>
      </c>
      <c r="H116" s="160">
        <f t="shared" si="1"/>
        <v>-5.8608058608058608E-2</v>
      </c>
    </row>
    <row r="117" spans="1:8">
      <c r="A117" s="159">
        <v>125462</v>
      </c>
      <c r="B117" s="133" t="s">
        <v>1198</v>
      </c>
      <c r="C117" s="174">
        <v>0</v>
      </c>
      <c r="D117" s="174">
        <v>0</v>
      </c>
      <c r="E117" s="174">
        <v>0</v>
      </c>
      <c r="F117" s="174">
        <v>2</v>
      </c>
      <c r="G117" s="216">
        <v>1</v>
      </c>
      <c r="H117" s="160" t="str">
        <f t="shared" si="1"/>
        <v/>
      </c>
    </row>
    <row r="118" spans="1:8">
      <c r="A118" s="159">
        <v>125462</v>
      </c>
      <c r="B118" s="133" t="s">
        <v>1199</v>
      </c>
      <c r="C118" s="174">
        <v>8</v>
      </c>
      <c r="D118" s="174">
        <v>4</v>
      </c>
      <c r="E118" s="174">
        <v>1</v>
      </c>
      <c r="F118" s="174">
        <v>2</v>
      </c>
      <c r="G118" s="216">
        <v>3</v>
      </c>
      <c r="H118" s="160">
        <f t="shared" si="1"/>
        <v>-0.625</v>
      </c>
    </row>
    <row r="119" spans="1:8">
      <c r="A119" s="159">
        <v>125462</v>
      </c>
      <c r="B119" s="133" t="s">
        <v>1200</v>
      </c>
      <c r="C119" s="174">
        <v>32</v>
      </c>
      <c r="D119" s="174">
        <v>32</v>
      </c>
      <c r="E119" s="174">
        <v>32</v>
      </c>
      <c r="F119" s="174">
        <v>32</v>
      </c>
      <c r="G119" s="216">
        <v>24</v>
      </c>
      <c r="H119" s="160">
        <f t="shared" si="1"/>
        <v>-0.25</v>
      </c>
    </row>
    <row r="120" spans="1:8">
      <c r="A120" s="159">
        <v>125462</v>
      </c>
      <c r="B120" s="133" t="s">
        <v>1201</v>
      </c>
      <c r="C120" s="174">
        <v>9</v>
      </c>
      <c r="D120" s="174">
        <v>4</v>
      </c>
      <c r="E120" s="174">
        <v>3</v>
      </c>
      <c r="F120" s="174">
        <v>9</v>
      </c>
      <c r="G120" s="216">
        <v>4</v>
      </c>
      <c r="H120" s="160">
        <f t="shared" si="1"/>
        <v>-0.55555555555555558</v>
      </c>
    </row>
    <row r="121" spans="1:8">
      <c r="A121" s="159">
        <v>126863</v>
      </c>
      <c r="B121" s="133" t="s">
        <v>1185</v>
      </c>
      <c r="C121" s="174">
        <v>575</v>
      </c>
      <c r="D121" s="174">
        <v>567</v>
      </c>
      <c r="E121" s="174">
        <v>534</v>
      </c>
      <c r="F121" s="174">
        <v>617</v>
      </c>
      <c r="G121" s="216">
        <v>624</v>
      </c>
      <c r="H121" s="160">
        <f t="shared" si="1"/>
        <v>8.5217391304347828E-2</v>
      </c>
    </row>
    <row r="122" spans="1:8">
      <c r="A122" s="159">
        <v>126863</v>
      </c>
      <c r="B122" s="133" t="s">
        <v>1186</v>
      </c>
      <c r="C122" s="174">
        <v>11</v>
      </c>
      <c r="D122" s="174">
        <v>8</v>
      </c>
      <c r="E122" s="174">
        <v>18</v>
      </c>
      <c r="F122" s="174">
        <v>27</v>
      </c>
      <c r="G122" s="216">
        <v>50</v>
      </c>
      <c r="H122" s="160">
        <f t="shared" si="1"/>
        <v>3.5454545454545454</v>
      </c>
    </row>
    <row r="123" spans="1:8">
      <c r="A123" s="159">
        <v>126863</v>
      </c>
      <c r="B123" s="133" t="s">
        <v>1187</v>
      </c>
      <c r="C123" s="174">
        <v>281</v>
      </c>
      <c r="D123" s="174">
        <v>288</v>
      </c>
      <c r="E123" s="174">
        <v>280</v>
      </c>
      <c r="F123" s="174">
        <v>347</v>
      </c>
      <c r="G123" s="216">
        <v>333</v>
      </c>
      <c r="H123" s="160">
        <f t="shared" si="1"/>
        <v>0.18505338078291814</v>
      </c>
    </row>
    <row r="124" spans="1:8">
      <c r="A124" s="159">
        <v>126863</v>
      </c>
      <c r="B124" s="133" t="s">
        <v>1188</v>
      </c>
      <c r="C124" s="174">
        <v>213</v>
      </c>
      <c r="D124" s="174">
        <v>217</v>
      </c>
      <c r="E124" s="174">
        <v>183</v>
      </c>
      <c r="F124" s="174">
        <v>182</v>
      </c>
      <c r="G124" s="216">
        <v>187</v>
      </c>
      <c r="H124" s="160">
        <f t="shared" si="1"/>
        <v>-0.12206572769953052</v>
      </c>
    </row>
    <row r="125" spans="1:8">
      <c r="A125" s="159">
        <v>126863</v>
      </c>
      <c r="B125" s="133" t="s">
        <v>1189</v>
      </c>
      <c r="C125" s="174">
        <v>70</v>
      </c>
      <c r="D125" s="174">
        <v>54</v>
      </c>
      <c r="E125" s="174">
        <v>53</v>
      </c>
      <c r="F125" s="174">
        <v>61</v>
      </c>
      <c r="G125" s="216">
        <v>54</v>
      </c>
      <c r="H125" s="160">
        <f t="shared" si="1"/>
        <v>-0.22857142857142856</v>
      </c>
    </row>
    <row r="126" spans="1:8">
      <c r="A126" s="159">
        <v>126863</v>
      </c>
      <c r="B126" s="133" t="s">
        <v>1190</v>
      </c>
      <c r="C126" s="174">
        <v>0</v>
      </c>
      <c r="D126" s="174">
        <v>0</v>
      </c>
      <c r="E126" s="174">
        <v>0</v>
      </c>
      <c r="F126" s="174">
        <v>0</v>
      </c>
      <c r="G126" s="216">
        <v>0</v>
      </c>
      <c r="H126" s="160" t="str">
        <f t="shared" si="1"/>
        <v/>
      </c>
    </row>
    <row r="127" spans="1:8">
      <c r="A127" s="159">
        <v>126863</v>
      </c>
      <c r="B127" s="133" t="s">
        <v>1191</v>
      </c>
      <c r="C127" s="174">
        <v>231</v>
      </c>
      <c r="D127" s="174">
        <v>251</v>
      </c>
      <c r="E127" s="174">
        <v>178</v>
      </c>
      <c r="F127" s="174">
        <v>214</v>
      </c>
      <c r="G127" s="216">
        <v>223</v>
      </c>
      <c r="H127" s="160">
        <f t="shared" si="1"/>
        <v>-3.4632034632034632E-2</v>
      </c>
    </row>
    <row r="128" spans="1:8">
      <c r="A128" s="159">
        <v>126863</v>
      </c>
      <c r="B128" s="133" t="s">
        <v>1192</v>
      </c>
      <c r="C128" s="174">
        <v>344</v>
      </c>
      <c r="D128" s="174">
        <v>316</v>
      </c>
      <c r="E128" s="174">
        <v>356</v>
      </c>
      <c r="F128" s="174">
        <v>403</v>
      </c>
      <c r="G128" s="216">
        <v>401</v>
      </c>
      <c r="H128" s="160">
        <f t="shared" si="1"/>
        <v>0.16569767441860464</v>
      </c>
    </row>
    <row r="129" spans="1:8">
      <c r="A129" s="159">
        <v>126863</v>
      </c>
      <c r="B129" s="133" t="s">
        <v>1193</v>
      </c>
      <c r="C129" s="174">
        <v>32</v>
      </c>
      <c r="D129" s="174">
        <v>26</v>
      </c>
      <c r="E129" s="174">
        <v>20</v>
      </c>
      <c r="F129" s="174">
        <v>30</v>
      </c>
      <c r="G129" s="216">
        <v>30</v>
      </c>
      <c r="H129" s="160">
        <f t="shared" si="1"/>
        <v>-6.25E-2</v>
      </c>
    </row>
    <row r="130" spans="1:8">
      <c r="A130" s="159">
        <v>126863</v>
      </c>
      <c r="B130" s="133" t="s">
        <v>1194</v>
      </c>
      <c r="C130" s="174">
        <v>5</v>
      </c>
      <c r="D130" s="174">
        <v>2</v>
      </c>
      <c r="E130" s="174">
        <v>2</v>
      </c>
      <c r="F130" s="174">
        <v>4</v>
      </c>
      <c r="G130" s="216">
        <v>4</v>
      </c>
      <c r="H130" s="160">
        <f t="shared" si="1"/>
        <v>-0.2</v>
      </c>
    </row>
    <row r="131" spans="1:8">
      <c r="A131" s="159">
        <v>126863</v>
      </c>
      <c r="B131" s="133" t="s">
        <v>1195</v>
      </c>
      <c r="C131" s="174">
        <v>31</v>
      </c>
      <c r="D131" s="174">
        <v>34</v>
      </c>
      <c r="E131" s="174">
        <v>35</v>
      </c>
      <c r="F131" s="174">
        <v>40</v>
      </c>
      <c r="G131" s="216">
        <v>44</v>
      </c>
      <c r="H131" s="160">
        <f t="shared" ref="H131:H194" si="2">IFERROR((G131-C131)/C131,"")</f>
        <v>0.41935483870967744</v>
      </c>
    </row>
    <row r="132" spans="1:8">
      <c r="A132" s="159">
        <v>126863</v>
      </c>
      <c r="B132" s="133" t="s">
        <v>1196</v>
      </c>
      <c r="C132" s="174">
        <v>97</v>
      </c>
      <c r="D132" s="174">
        <v>96</v>
      </c>
      <c r="E132" s="174">
        <v>73</v>
      </c>
      <c r="F132" s="174">
        <v>103</v>
      </c>
      <c r="G132" s="216">
        <v>119</v>
      </c>
      <c r="H132" s="160">
        <f t="shared" si="2"/>
        <v>0.22680412371134021</v>
      </c>
    </row>
    <row r="133" spans="1:8">
      <c r="A133" s="159">
        <v>126863</v>
      </c>
      <c r="B133" s="133" t="s">
        <v>1197</v>
      </c>
      <c r="C133" s="174">
        <v>150</v>
      </c>
      <c r="D133" s="174">
        <v>155</v>
      </c>
      <c r="E133" s="174">
        <v>163</v>
      </c>
      <c r="F133" s="174">
        <v>195</v>
      </c>
      <c r="G133" s="216">
        <v>180</v>
      </c>
      <c r="H133" s="160">
        <f t="shared" si="2"/>
        <v>0.2</v>
      </c>
    </row>
    <row r="134" spans="1:8">
      <c r="A134" s="159">
        <v>126863</v>
      </c>
      <c r="B134" s="133" t="s">
        <v>1198</v>
      </c>
      <c r="C134" s="174">
        <v>2</v>
      </c>
      <c r="D134" s="174">
        <v>1</v>
      </c>
      <c r="E134" s="174">
        <v>2</v>
      </c>
      <c r="F134" s="174">
        <v>6</v>
      </c>
      <c r="G134" s="216">
        <v>1</v>
      </c>
      <c r="H134" s="160">
        <f t="shared" si="2"/>
        <v>-0.5</v>
      </c>
    </row>
    <row r="135" spans="1:8">
      <c r="A135" s="159">
        <v>126863</v>
      </c>
      <c r="B135" s="133" t="s">
        <v>1199</v>
      </c>
      <c r="C135" s="174">
        <v>34</v>
      </c>
      <c r="D135" s="174">
        <v>23</v>
      </c>
      <c r="E135" s="174">
        <v>24</v>
      </c>
      <c r="F135" s="174">
        <v>32</v>
      </c>
      <c r="G135" s="216">
        <v>30</v>
      </c>
      <c r="H135" s="160">
        <f t="shared" si="2"/>
        <v>-0.11764705882352941</v>
      </c>
    </row>
    <row r="136" spans="1:8">
      <c r="A136" s="159">
        <v>126863</v>
      </c>
      <c r="B136" s="133" t="s">
        <v>1200</v>
      </c>
      <c r="C136" s="174">
        <v>210</v>
      </c>
      <c r="D136" s="174">
        <v>205</v>
      </c>
      <c r="E136" s="174">
        <v>194</v>
      </c>
      <c r="F136" s="174">
        <v>192</v>
      </c>
      <c r="G136" s="216">
        <v>204</v>
      </c>
      <c r="H136" s="160">
        <f t="shared" si="2"/>
        <v>-2.8571428571428571E-2</v>
      </c>
    </row>
    <row r="137" spans="1:8">
      <c r="A137" s="159">
        <v>126863</v>
      </c>
      <c r="B137" s="133" t="s">
        <v>1201</v>
      </c>
      <c r="C137" s="174">
        <v>14</v>
      </c>
      <c r="D137" s="174">
        <v>25</v>
      </c>
      <c r="E137" s="174">
        <v>21</v>
      </c>
      <c r="F137" s="174">
        <v>15</v>
      </c>
      <c r="G137" s="216">
        <v>12</v>
      </c>
      <c r="H137" s="160">
        <f t="shared" si="2"/>
        <v>-0.14285714285714285</v>
      </c>
    </row>
    <row r="138" spans="1:8">
      <c r="A138" s="159">
        <v>128577</v>
      </c>
      <c r="B138" s="133" t="s">
        <v>1185</v>
      </c>
      <c r="C138" s="174">
        <v>149</v>
      </c>
      <c r="D138" s="174">
        <v>140</v>
      </c>
      <c r="E138" s="174">
        <v>142</v>
      </c>
      <c r="F138" s="174">
        <v>132</v>
      </c>
      <c r="G138" s="216" t="s">
        <v>129</v>
      </c>
      <c r="H138" s="160" t="str">
        <f t="shared" si="2"/>
        <v/>
      </c>
    </row>
    <row r="139" spans="1:8">
      <c r="A139" s="159">
        <v>128577</v>
      </c>
      <c r="B139" s="133" t="s">
        <v>1186</v>
      </c>
      <c r="C139" s="174">
        <v>1</v>
      </c>
      <c r="D139" s="174">
        <v>0</v>
      </c>
      <c r="E139" s="174">
        <v>0</v>
      </c>
      <c r="F139" s="174">
        <v>2</v>
      </c>
      <c r="G139" s="216" t="s">
        <v>129</v>
      </c>
      <c r="H139" s="160" t="str">
        <f t="shared" si="2"/>
        <v/>
      </c>
    </row>
    <row r="140" spans="1:8">
      <c r="A140" s="159">
        <v>128577</v>
      </c>
      <c r="B140" s="133" t="s">
        <v>1187</v>
      </c>
      <c r="C140" s="174">
        <v>82</v>
      </c>
      <c r="D140" s="174">
        <v>88</v>
      </c>
      <c r="E140" s="174">
        <v>74</v>
      </c>
      <c r="F140" s="174">
        <v>69</v>
      </c>
      <c r="G140" s="216" t="s">
        <v>129</v>
      </c>
      <c r="H140" s="160" t="str">
        <f t="shared" si="2"/>
        <v/>
      </c>
    </row>
    <row r="141" spans="1:8">
      <c r="A141" s="159">
        <v>128577</v>
      </c>
      <c r="B141" s="133" t="s">
        <v>1188</v>
      </c>
      <c r="C141" s="174">
        <v>47</v>
      </c>
      <c r="D141" s="174">
        <v>25</v>
      </c>
      <c r="E141" s="174">
        <v>49</v>
      </c>
      <c r="F141" s="174">
        <v>39</v>
      </c>
      <c r="G141" s="216" t="s">
        <v>129</v>
      </c>
      <c r="H141" s="160" t="str">
        <f t="shared" si="2"/>
        <v/>
      </c>
    </row>
    <row r="142" spans="1:8">
      <c r="A142" s="159">
        <v>128577</v>
      </c>
      <c r="B142" s="133" t="s">
        <v>1189</v>
      </c>
      <c r="C142" s="174">
        <v>19</v>
      </c>
      <c r="D142" s="174">
        <v>27</v>
      </c>
      <c r="E142" s="174">
        <v>19</v>
      </c>
      <c r="F142" s="174">
        <v>22</v>
      </c>
      <c r="G142" s="216" t="s">
        <v>129</v>
      </c>
      <c r="H142" s="160" t="str">
        <f t="shared" si="2"/>
        <v/>
      </c>
    </row>
    <row r="143" spans="1:8">
      <c r="A143" s="159">
        <v>128577</v>
      </c>
      <c r="B143" s="133" t="s">
        <v>1190</v>
      </c>
      <c r="C143" s="174">
        <v>0</v>
      </c>
      <c r="D143" s="174">
        <v>0</v>
      </c>
      <c r="E143" s="174">
        <v>0</v>
      </c>
      <c r="F143" s="174">
        <v>0</v>
      </c>
      <c r="G143" s="216" t="s">
        <v>129</v>
      </c>
      <c r="H143" s="160" t="str">
        <f t="shared" si="2"/>
        <v/>
      </c>
    </row>
    <row r="144" spans="1:8">
      <c r="A144" s="159">
        <v>128577</v>
      </c>
      <c r="B144" s="133" t="s">
        <v>1191</v>
      </c>
      <c r="C144" s="174">
        <v>51</v>
      </c>
      <c r="D144" s="174">
        <v>50</v>
      </c>
      <c r="E144" s="174">
        <v>55</v>
      </c>
      <c r="F144" s="174">
        <v>44</v>
      </c>
      <c r="G144" s="216" t="s">
        <v>129</v>
      </c>
      <c r="H144" s="160" t="str">
        <f t="shared" si="2"/>
        <v/>
      </c>
    </row>
    <row r="145" spans="1:8">
      <c r="A145" s="159">
        <v>128577</v>
      </c>
      <c r="B145" s="133" t="s">
        <v>1192</v>
      </c>
      <c r="C145" s="174">
        <v>98</v>
      </c>
      <c r="D145" s="174">
        <v>90</v>
      </c>
      <c r="E145" s="174">
        <v>87</v>
      </c>
      <c r="F145" s="174">
        <v>88</v>
      </c>
      <c r="G145" s="216" t="s">
        <v>129</v>
      </c>
      <c r="H145" s="160" t="str">
        <f t="shared" si="2"/>
        <v/>
      </c>
    </row>
    <row r="146" spans="1:8">
      <c r="A146" s="159">
        <v>128577</v>
      </c>
      <c r="B146" s="133" t="s">
        <v>1193</v>
      </c>
      <c r="C146" s="174">
        <v>3</v>
      </c>
      <c r="D146" s="174">
        <v>3</v>
      </c>
      <c r="E146" s="174">
        <v>3</v>
      </c>
      <c r="F146" s="174">
        <v>4</v>
      </c>
      <c r="G146" s="216" t="s">
        <v>129</v>
      </c>
      <c r="H146" s="160" t="str">
        <f t="shared" si="2"/>
        <v/>
      </c>
    </row>
    <row r="147" spans="1:8">
      <c r="A147" s="159">
        <v>128577</v>
      </c>
      <c r="B147" s="133" t="s">
        <v>1194</v>
      </c>
      <c r="C147" s="174">
        <v>0</v>
      </c>
      <c r="D147" s="174">
        <v>0</v>
      </c>
      <c r="E147" s="174">
        <v>2</v>
      </c>
      <c r="F147" s="174">
        <v>0</v>
      </c>
      <c r="G147" s="216" t="s">
        <v>129</v>
      </c>
      <c r="H147" s="160" t="str">
        <f t="shared" si="2"/>
        <v/>
      </c>
    </row>
    <row r="148" spans="1:8">
      <c r="A148" s="159">
        <v>128577</v>
      </c>
      <c r="B148" s="133" t="s">
        <v>1195</v>
      </c>
      <c r="C148" s="174">
        <v>2</v>
      </c>
      <c r="D148" s="174">
        <v>3</v>
      </c>
      <c r="E148" s="174">
        <v>2</v>
      </c>
      <c r="F148" s="174">
        <v>0</v>
      </c>
      <c r="G148" s="216" t="s">
        <v>129</v>
      </c>
      <c r="H148" s="160" t="str">
        <f t="shared" si="2"/>
        <v/>
      </c>
    </row>
    <row r="149" spans="1:8">
      <c r="A149" s="159">
        <v>128577</v>
      </c>
      <c r="B149" s="133" t="s">
        <v>1196</v>
      </c>
      <c r="C149" s="174">
        <v>10</v>
      </c>
      <c r="D149" s="174">
        <v>12</v>
      </c>
      <c r="E149" s="174">
        <v>13</v>
      </c>
      <c r="F149" s="174">
        <v>16</v>
      </c>
      <c r="G149" s="216" t="s">
        <v>129</v>
      </c>
      <c r="H149" s="160" t="str">
        <f t="shared" si="2"/>
        <v/>
      </c>
    </row>
    <row r="150" spans="1:8">
      <c r="A150" s="159">
        <v>128577</v>
      </c>
      <c r="B150" s="133" t="s">
        <v>1197</v>
      </c>
      <c r="C150" s="174">
        <v>19</v>
      </c>
      <c r="D150" s="174">
        <v>14</v>
      </c>
      <c r="E150" s="174">
        <v>20</v>
      </c>
      <c r="F150" s="174">
        <v>8</v>
      </c>
      <c r="G150" s="216" t="s">
        <v>129</v>
      </c>
      <c r="H150" s="160" t="str">
        <f t="shared" si="2"/>
        <v/>
      </c>
    </row>
    <row r="151" spans="1:8">
      <c r="A151" s="159">
        <v>128577</v>
      </c>
      <c r="B151" s="133" t="s">
        <v>1198</v>
      </c>
      <c r="C151" s="174">
        <v>0</v>
      </c>
      <c r="D151" s="174">
        <v>2</v>
      </c>
      <c r="E151" s="174">
        <v>1</v>
      </c>
      <c r="F151" s="174">
        <v>0</v>
      </c>
      <c r="G151" s="216" t="s">
        <v>129</v>
      </c>
      <c r="H151" s="160" t="str">
        <f t="shared" si="2"/>
        <v/>
      </c>
    </row>
    <row r="152" spans="1:8">
      <c r="A152" s="159">
        <v>128577</v>
      </c>
      <c r="B152" s="133" t="s">
        <v>1199</v>
      </c>
      <c r="C152" s="174">
        <v>0</v>
      </c>
      <c r="D152" s="174">
        <v>0</v>
      </c>
      <c r="E152" s="174">
        <v>1</v>
      </c>
      <c r="F152" s="174">
        <v>1</v>
      </c>
      <c r="G152" s="216" t="s">
        <v>129</v>
      </c>
      <c r="H152" s="160" t="str">
        <f t="shared" si="2"/>
        <v/>
      </c>
    </row>
    <row r="153" spans="1:8">
      <c r="A153" s="159">
        <v>128577</v>
      </c>
      <c r="B153" s="133" t="s">
        <v>1200</v>
      </c>
      <c r="C153" s="174">
        <v>114</v>
      </c>
      <c r="D153" s="174">
        <v>104</v>
      </c>
      <c r="E153" s="174">
        <v>97</v>
      </c>
      <c r="F153" s="174">
        <v>100</v>
      </c>
      <c r="G153" s="216" t="s">
        <v>129</v>
      </c>
      <c r="H153" s="160" t="str">
        <f t="shared" si="2"/>
        <v/>
      </c>
    </row>
    <row r="154" spans="1:8">
      <c r="A154" s="159">
        <v>128577</v>
      </c>
      <c r="B154" s="133" t="s">
        <v>1201</v>
      </c>
      <c r="C154" s="174">
        <v>1</v>
      </c>
      <c r="D154" s="174">
        <v>2</v>
      </c>
      <c r="E154" s="174">
        <v>3</v>
      </c>
      <c r="F154" s="174">
        <v>3</v>
      </c>
      <c r="G154" s="216" t="s">
        <v>129</v>
      </c>
      <c r="H154" s="160" t="str">
        <f t="shared" si="2"/>
        <v/>
      </c>
    </row>
    <row r="155" spans="1:8">
      <c r="A155" s="159">
        <v>129367</v>
      </c>
      <c r="B155" s="133" t="s">
        <v>1185</v>
      </c>
      <c r="C155" s="174">
        <v>347</v>
      </c>
      <c r="D155" s="174">
        <v>303</v>
      </c>
      <c r="E155" s="174">
        <v>310</v>
      </c>
      <c r="F155" s="174">
        <v>258</v>
      </c>
      <c r="G155" s="216" t="s">
        <v>129</v>
      </c>
      <c r="H155" s="160" t="str">
        <f t="shared" si="2"/>
        <v/>
      </c>
    </row>
    <row r="156" spans="1:8">
      <c r="A156" s="159">
        <v>129367</v>
      </c>
      <c r="B156" s="133" t="s">
        <v>1186</v>
      </c>
      <c r="C156" s="174">
        <v>1</v>
      </c>
      <c r="D156" s="174">
        <v>0</v>
      </c>
      <c r="E156" s="174">
        <v>0</v>
      </c>
      <c r="F156" s="174">
        <v>1</v>
      </c>
      <c r="G156" s="216" t="s">
        <v>129</v>
      </c>
      <c r="H156" s="160" t="str">
        <f t="shared" si="2"/>
        <v/>
      </c>
    </row>
    <row r="157" spans="1:8">
      <c r="A157" s="159">
        <v>129367</v>
      </c>
      <c r="B157" s="133" t="s">
        <v>1187</v>
      </c>
      <c r="C157" s="174">
        <v>85</v>
      </c>
      <c r="D157" s="174">
        <v>73</v>
      </c>
      <c r="E157" s="174">
        <v>67</v>
      </c>
      <c r="F157" s="174">
        <v>57</v>
      </c>
      <c r="G157" s="216" t="s">
        <v>129</v>
      </c>
      <c r="H157" s="160" t="str">
        <f t="shared" si="2"/>
        <v/>
      </c>
    </row>
    <row r="158" spans="1:8">
      <c r="A158" s="159">
        <v>129367</v>
      </c>
      <c r="B158" s="133" t="s">
        <v>1188</v>
      </c>
      <c r="C158" s="174">
        <v>185</v>
      </c>
      <c r="D158" s="174">
        <v>172</v>
      </c>
      <c r="E158" s="174">
        <v>187</v>
      </c>
      <c r="F158" s="174">
        <v>139</v>
      </c>
      <c r="G158" s="216" t="s">
        <v>129</v>
      </c>
      <c r="H158" s="160" t="str">
        <f t="shared" si="2"/>
        <v/>
      </c>
    </row>
    <row r="159" spans="1:8">
      <c r="A159" s="159">
        <v>129367</v>
      </c>
      <c r="B159" s="133" t="s">
        <v>1189</v>
      </c>
      <c r="C159" s="174">
        <v>76</v>
      </c>
      <c r="D159" s="174">
        <v>58</v>
      </c>
      <c r="E159" s="174">
        <v>56</v>
      </c>
      <c r="F159" s="174">
        <v>61</v>
      </c>
      <c r="G159" s="216" t="s">
        <v>129</v>
      </c>
      <c r="H159" s="160" t="str">
        <f t="shared" si="2"/>
        <v/>
      </c>
    </row>
    <row r="160" spans="1:8">
      <c r="A160" s="159">
        <v>129367</v>
      </c>
      <c r="B160" s="133" t="s">
        <v>1190</v>
      </c>
      <c r="C160" s="174">
        <v>0</v>
      </c>
      <c r="D160" s="174">
        <v>0</v>
      </c>
      <c r="E160" s="174">
        <v>0</v>
      </c>
      <c r="F160" s="174">
        <v>0</v>
      </c>
      <c r="G160" s="216" t="s">
        <v>129</v>
      </c>
      <c r="H160" s="160" t="str">
        <f t="shared" si="2"/>
        <v/>
      </c>
    </row>
    <row r="161" spans="1:8">
      <c r="A161" s="159">
        <v>129367</v>
      </c>
      <c r="B161" s="133" t="s">
        <v>1191</v>
      </c>
      <c r="C161" s="174">
        <v>63</v>
      </c>
      <c r="D161" s="174">
        <v>75</v>
      </c>
      <c r="E161" s="174">
        <v>101</v>
      </c>
      <c r="F161" s="174">
        <v>52</v>
      </c>
      <c r="G161" s="216" t="s">
        <v>129</v>
      </c>
      <c r="H161" s="160" t="str">
        <f t="shared" si="2"/>
        <v/>
      </c>
    </row>
    <row r="162" spans="1:8">
      <c r="A162" s="159">
        <v>129367</v>
      </c>
      <c r="B162" s="133" t="s">
        <v>1192</v>
      </c>
      <c r="C162" s="174">
        <v>284</v>
      </c>
      <c r="D162" s="174">
        <v>228</v>
      </c>
      <c r="E162" s="174">
        <v>209</v>
      </c>
      <c r="F162" s="174">
        <v>206</v>
      </c>
      <c r="G162" s="216" t="s">
        <v>129</v>
      </c>
      <c r="H162" s="160" t="str">
        <f t="shared" si="2"/>
        <v/>
      </c>
    </row>
    <row r="163" spans="1:8">
      <c r="A163" s="159">
        <v>129367</v>
      </c>
      <c r="B163" s="133" t="s">
        <v>1193</v>
      </c>
      <c r="C163" s="174">
        <v>10</v>
      </c>
      <c r="D163" s="174">
        <v>4</v>
      </c>
      <c r="E163" s="174">
        <v>6</v>
      </c>
      <c r="F163" s="174">
        <v>6</v>
      </c>
      <c r="G163" s="216" t="s">
        <v>129</v>
      </c>
      <c r="H163" s="160" t="str">
        <f t="shared" si="2"/>
        <v/>
      </c>
    </row>
    <row r="164" spans="1:8">
      <c r="A164" s="159">
        <v>129367</v>
      </c>
      <c r="B164" s="133" t="s">
        <v>1194</v>
      </c>
      <c r="C164" s="174">
        <v>1</v>
      </c>
      <c r="D164" s="174">
        <v>2</v>
      </c>
      <c r="E164" s="174">
        <v>3</v>
      </c>
      <c r="F164" s="174">
        <v>0</v>
      </c>
      <c r="G164" s="216" t="s">
        <v>129</v>
      </c>
      <c r="H164" s="160" t="str">
        <f t="shared" si="2"/>
        <v/>
      </c>
    </row>
    <row r="165" spans="1:8">
      <c r="A165" s="159">
        <v>129367</v>
      </c>
      <c r="B165" s="133" t="s">
        <v>1195</v>
      </c>
      <c r="C165" s="174">
        <v>24</v>
      </c>
      <c r="D165" s="174">
        <v>16</v>
      </c>
      <c r="E165" s="174">
        <v>19</v>
      </c>
      <c r="F165" s="174">
        <v>8</v>
      </c>
      <c r="G165" s="216" t="s">
        <v>129</v>
      </c>
      <c r="H165" s="160" t="str">
        <f t="shared" si="2"/>
        <v/>
      </c>
    </row>
    <row r="166" spans="1:8">
      <c r="A166" s="159">
        <v>129367</v>
      </c>
      <c r="B166" s="133" t="s">
        <v>1196</v>
      </c>
      <c r="C166" s="174">
        <v>117</v>
      </c>
      <c r="D166" s="174">
        <v>101</v>
      </c>
      <c r="E166" s="174">
        <v>93</v>
      </c>
      <c r="F166" s="174">
        <v>89</v>
      </c>
      <c r="G166" s="216" t="s">
        <v>129</v>
      </c>
      <c r="H166" s="160" t="str">
        <f t="shared" si="2"/>
        <v/>
      </c>
    </row>
    <row r="167" spans="1:8">
      <c r="A167" s="159">
        <v>129367</v>
      </c>
      <c r="B167" s="133" t="s">
        <v>1197</v>
      </c>
      <c r="C167" s="174">
        <v>93</v>
      </c>
      <c r="D167" s="174">
        <v>68</v>
      </c>
      <c r="E167" s="174">
        <v>71</v>
      </c>
      <c r="F167" s="174">
        <v>61</v>
      </c>
      <c r="G167" s="216" t="s">
        <v>129</v>
      </c>
      <c r="H167" s="160" t="str">
        <f t="shared" si="2"/>
        <v/>
      </c>
    </row>
    <row r="168" spans="1:8">
      <c r="A168" s="159">
        <v>129367</v>
      </c>
      <c r="B168" s="133" t="s">
        <v>1198</v>
      </c>
      <c r="C168" s="174">
        <v>1</v>
      </c>
      <c r="D168" s="174">
        <v>1</v>
      </c>
      <c r="E168" s="174">
        <v>1</v>
      </c>
      <c r="F168" s="174">
        <v>0</v>
      </c>
      <c r="G168" s="216" t="s">
        <v>129</v>
      </c>
      <c r="H168" s="160" t="str">
        <f t="shared" si="2"/>
        <v/>
      </c>
    </row>
    <row r="169" spans="1:8">
      <c r="A169" s="159">
        <v>129367</v>
      </c>
      <c r="B169" s="133" t="s">
        <v>1199</v>
      </c>
      <c r="C169" s="174">
        <v>0</v>
      </c>
      <c r="D169" s="174">
        <v>8</v>
      </c>
      <c r="E169" s="174">
        <v>8</v>
      </c>
      <c r="F169" s="174">
        <v>8</v>
      </c>
      <c r="G169" s="216" t="s">
        <v>129</v>
      </c>
      <c r="H169" s="160" t="str">
        <f t="shared" si="2"/>
        <v/>
      </c>
    </row>
    <row r="170" spans="1:8">
      <c r="A170" s="159">
        <v>129367</v>
      </c>
      <c r="B170" s="133" t="s">
        <v>1200</v>
      </c>
      <c r="C170" s="174">
        <v>69</v>
      </c>
      <c r="D170" s="174">
        <v>85</v>
      </c>
      <c r="E170" s="174">
        <v>98</v>
      </c>
      <c r="F170" s="174">
        <v>73</v>
      </c>
      <c r="G170" s="216" t="s">
        <v>129</v>
      </c>
      <c r="H170" s="160" t="str">
        <f t="shared" si="2"/>
        <v/>
      </c>
    </row>
    <row r="171" spans="1:8">
      <c r="A171" s="159">
        <v>129367</v>
      </c>
      <c r="B171" s="133" t="s">
        <v>1201</v>
      </c>
      <c r="C171" s="174">
        <v>32</v>
      </c>
      <c r="D171" s="174">
        <v>18</v>
      </c>
      <c r="E171" s="174">
        <v>11</v>
      </c>
      <c r="F171" s="174">
        <v>13</v>
      </c>
      <c r="G171" s="216" t="s">
        <v>129</v>
      </c>
      <c r="H171" s="160" t="str">
        <f t="shared" si="2"/>
        <v/>
      </c>
    </row>
    <row r="172" spans="1:8">
      <c r="A172" s="159">
        <v>129543</v>
      </c>
      <c r="B172" s="133" t="s">
        <v>1185</v>
      </c>
      <c r="C172" s="174">
        <v>463</v>
      </c>
      <c r="D172" s="174">
        <v>349</v>
      </c>
      <c r="E172" s="174">
        <v>357</v>
      </c>
      <c r="F172" s="174">
        <v>330</v>
      </c>
      <c r="G172" s="216" t="s">
        <v>129</v>
      </c>
      <c r="H172" s="160" t="str">
        <f t="shared" si="2"/>
        <v/>
      </c>
    </row>
    <row r="173" spans="1:8">
      <c r="A173" s="159">
        <v>129543</v>
      </c>
      <c r="B173" s="133" t="s">
        <v>1186</v>
      </c>
      <c r="C173" s="174">
        <v>0</v>
      </c>
      <c r="D173" s="174">
        <v>3</v>
      </c>
      <c r="E173" s="174">
        <v>0</v>
      </c>
      <c r="F173" s="174">
        <v>2</v>
      </c>
      <c r="G173" s="216" t="s">
        <v>129</v>
      </c>
      <c r="H173" s="160" t="str">
        <f t="shared" si="2"/>
        <v/>
      </c>
    </row>
    <row r="174" spans="1:8">
      <c r="A174" s="159">
        <v>129543</v>
      </c>
      <c r="B174" s="133" t="s">
        <v>1187</v>
      </c>
      <c r="C174" s="174">
        <v>190</v>
      </c>
      <c r="D174" s="174">
        <v>144</v>
      </c>
      <c r="E174" s="174">
        <v>157</v>
      </c>
      <c r="F174" s="174">
        <v>147</v>
      </c>
      <c r="G174" s="216" t="s">
        <v>129</v>
      </c>
      <c r="H174" s="160" t="str">
        <f t="shared" si="2"/>
        <v/>
      </c>
    </row>
    <row r="175" spans="1:8">
      <c r="A175" s="159">
        <v>129543</v>
      </c>
      <c r="B175" s="133" t="s">
        <v>1188</v>
      </c>
      <c r="C175" s="174">
        <v>188</v>
      </c>
      <c r="D175" s="174">
        <v>139</v>
      </c>
      <c r="E175" s="174">
        <v>147</v>
      </c>
      <c r="F175" s="174">
        <v>136</v>
      </c>
      <c r="G175" s="216" t="s">
        <v>129</v>
      </c>
      <c r="H175" s="160" t="str">
        <f t="shared" si="2"/>
        <v/>
      </c>
    </row>
    <row r="176" spans="1:8">
      <c r="A176" s="159">
        <v>129543</v>
      </c>
      <c r="B176" s="133" t="s">
        <v>1189</v>
      </c>
      <c r="C176" s="174">
        <v>85</v>
      </c>
      <c r="D176" s="174">
        <v>63</v>
      </c>
      <c r="E176" s="174">
        <v>53</v>
      </c>
      <c r="F176" s="174">
        <v>45</v>
      </c>
      <c r="G176" s="216" t="s">
        <v>129</v>
      </c>
      <c r="H176" s="160" t="str">
        <f t="shared" si="2"/>
        <v/>
      </c>
    </row>
    <row r="177" spans="1:8">
      <c r="A177" s="159">
        <v>129543</v>
      </c>
      <c r="B177" s="133" t="s">
        <v>1190</v>
      </c>
      <c r="C177" s="174">
        <v>0</v>
      </c>
      <c r="D177" s="174">
        <v>0</v>
      </c>
      <c r="E177" s="174">
        <v>0</v>
      </c>
      <c r="F177" s="174">
        <v>0</v>
      </c>
      <c r="G177" s="216" t="s">
        <v>129</v>
      </c>
      <c r="H177" s="160" t="str">
        <f t="shared" si="2"/>
        <v/>
      </c>
    </row>
    <row r="178" spans="1:8">
      <c r="A178" s="159">
        <v>129543</v>
      </c>
      <c r="B178" s="133" t="s">
        <v>1191</v>
      </c>
      <c r="C178" s="174">
        <v>152</v>
      </c>
      <c r="D178" s="174">
        <v>119</v>
      </c>
      <c r="E178" s="174">
        <v>110</v>
      </c>
      <c r="F178" s="174">
        <v>114</v>
      </c>
      <c r="G178" s="216" t="s">
        <v>129</v>
      </c>
      <c r="H178" s="160" t="str">
        <f t="shared" si="2"/>
        <v/>
      </c>
    </row>
    <row r="179" spans="1:8">
      <c r="A179" s="159">
        <v>129543</v>
      </c>
      <c r="B179" s="133" t="s">
        <v>1192</v>
      </c>
      <c r="C179" s="174">
        <v>311</v>
      </c>
      <c r="D179" s="174">
        <v>230</v>
      </c>
      <c r="E179" s="174">
        <v>247</v>
      </c>
      <c r="F179" s="174">
        <v>216</v>
      </c>
      <c r="G179" s="216" t="s">
        <v>129</v>
      </c>
      <c r="H179" s="160" t="str">
        <f t="shared" si="2"/>
        <v/>
      </c>
    </row>
    <row r="180" spans="1:8">
      <c r="A180" s="159">
        <v>129543</v>
      </c>
      <c r="B180" s="133" t="s">
        <v>1193</v>
      </c>
      <c r="C180" s="174">
        <v>9</v>
      </c>
      <c r="D180" s="174">
        <v>3</v>
      </c>
      <c r="E180" s="174">
        <v>9</v>
      </c>
      <c r="F180" s="174">
        <v>3</v>
      </c>
      <c r="G180" s="216" t="s">
        <v>129</v>
      </c>
      <c r="H180" s="160" t="str">
        <f t="shared" si="2"/>
        <v/>
      </c>
    </row>
    <row r="181" spans="1:8">
      <c r="A181" s="159">
        <v>129543</v>
      </c>
      <c r="B181" s="133" t="s">
        <v>1194</v>
      </c>
      <c r="C181" s="174">
        <v>0</v>
      </c>
      <c r="D181" s="174">
        <v>2</v>
      </c>
      <c r="E181" s="174">
        <v>0</v>
      </c>
      <c r="F181" s="174">
        <v>0</v>
      </c>
      <c r="G181" s="216" t="s">
        <v>129</v>
      </c>
      <c r="H181" s="160" t="str">
        <f t="shared" si="2"/>
        <v/>
      </c>
    </row>
    <row r="182" spans="1:8">
      <c r="A182" s="159">
        <v>129543</v>
      </c>
      <c r="B182" s="133" t="s">
        <v>1195</v>
      </c>
      <c r="C182" s="174">
        <v>12</v>
      </c>
      <c r="D182" s="174">
        <v>8</v>
      </c>
      <c r="E182" s="174">
        <v>15</v>
      </c>
      <c r="F182" s="174">
        <v>10</v>
      </c>
      <c r="G182" s="216" t="s">
        <v>129</v>
      </c>
      <c r="H182" s="160" t="str">
        <f t="shared" si="2"/>
        <v/>
      </c>
    </row>
    <row r="183" spans="1:8">
      <c r="A183" s="159">
        <v>129543</v>
      </c>
      <c r="B183" s="133" t="s">
        <v>1196</v>
      </c>
      <c r="C183" s="174">
        <v>133</v>
      </c>
      <c r="D183" s="174">
        <v>103</v>
      </c>
      <c r="E183" s="174">
        <v>110</v>
      </c>
      <c r="F183" s="174">
        <v>80</v>
      </c>
      <c r="G183" s="216" t="s">
        <v>129</v>
      </c>
      <c r="H183" s="160" t="str">
        <f t="shared" si="2"/>
        <v/>
      </c>
    </row>
    <row r="184" spans="1:8">
      <c r="A184" s="159">
        <v>129543</v>
      </c>
      <c r="B184" s="133" t="s">
        <v>1197</v>
      </c>
      <c r="C184" s="174">
        <v>157</v>
      </c>
      <c r="D184" s="174">
        <v>115</v>
      </c>
      <c r="E184" s="174">
        <v>130</v>
      </c>
      <c r="F184" s="174">
        <v>126</v>
      </c>
      <c r="G184" s="216" t="s">
        <v>129</v>
      </c>
      <c r="H184" s="160" t="str">
        <f t="shared" si="2"/>
        <v/>
      </c>
    </row>
    <row r="185" spans="1:8">
      <c r="A185" s="159">
        <v>129543</v>
      </c>
      <c r="B185" s="133" t="s">
        <v>1198</v>
      </c>
      <c r="C185" s="174">
        <v>0</v>
      </c>
      <c r="D185" s="174">
        <v>2</v>
      </c>
      <c r="E185" s="174">
        <v>0</v>
      </c>
      <c r="F185" s="174">
        <v>0</v>
      </c>
      <c r="G185" s="216" t="s">
        <v>129</v>
      </c>
      <c r="H185" s="160" t="str">
        <f t="shared" si="2"/>
        <v/>
      </c>
    </row>
    <row r="186" spans="1:8">
      <c r="A186" s="159">
        <v>129543</v>
      </c>
      <c r="B186" s="133" t="s">
        <v>1199</v>
      </c>
      <c r="C186" s="174">
        <v>4</v>
      </c>
      <c r="D186" s="174">
        <v>7</v>
      </c>
      <c r="E186" s="174">
        <v>3</v>
      </c>
      <c r="F186" s="174">
        <v>10</v>
      </c>
      <c r="G186" s="216" t="s">
        <v>129</v>
      </c>
      <c r="H186" s="160" t="str">
        <f t="shared" si="2"/>
        <v/>
      </c>
    </row>
    <row r="187" spans="1:8">
      <c r="A187" s="159">
        <v>129543</v>
      </c>
      <c r="B187" s="133" t="s">
        <v>1200</v>
      </c>
      <c r="C187" s="174">
        <v>148</v>
      </c>
      <c r="D187" s="174">
        <v>106</v>
      </c>
      <c r="E187" s="174">
        <v>90</v>
      </c>
      <c r="F187" s="174">
        <v>100</v>
      </c>
      <c r="G187" s="216" t="s">
        <v>129</v>
      </c>
      <c r="H187" s="160" t="str">
        <f t="shared" si="2"/>
        <v/>
      </c>
    </row>
    <row r="188" spans="1:8">
      <c r="A188" s="159">
        <v>129543</v>
      </c>
      <c r="B188" s="133" t="s">
        <v>1201</v>
      </c>
      <c r="C188" s="174">
        <v>0</v>
      </c>
      <c r="D188" s="174">
        <v>3</v>
      </c>
      <c r="E188" s="174">
        <v>0</v>
      </c>
      <c r="F188" s="174">
        <v>1</v>
      </c>
      <c r="G188" s="216" t="s">
        <v>129</v>
      </c>
      <c r="H188" s="160" t="str">
        <f t="shared" si="2"/>
        <v/>
      </c>
    </row>
    <row r="189" spans="1:8">
      <c r="A189" s="159">
        <v>129695</v>
      </c>
      <c r="B189" s="133" t="s">
        <v>1185</v>
      </c>
      <c r="C189" s="174">
        <v>692</v>
      </c>
      <c r="D189" s="174">
        <v>549</v>
      </c>
      <c r="E189" s="174">
        <v>591</v>
      </c>
      <c r="F189" s="174">
        <v>609</v>
      </c>
      <c r="G189" s="216" t="s">
        <v>129</v>
      </c>
      <c r="H189" s="160" t="str">
        <f t="shared" si="2"/>
        <v/>
      </c>
    </row>
    <row r="190" spans="1:8">
      <c r="A190" s="159">
        <v>129695</v>
      </c>
      <c r="B190" s="133" t="s">
        <v>1186</v>
      </c>
      <c r="C190" s="174">
        <v>0</v>
      </c>
      <c r="D190" s="174">
        <v>0</v>
      </c>
      <c r="E190" s="174">
        <v>0</v>
      </c>
      <c r="F190" s="174">
        <v>0</v>
      </c>
      <c r="G190" s="216" t="s">
        <v>129</v>
      </c>
      <c r="H190" s="160" t="str">
        <f t="shared" si="2"/>
        <v/>
      </c>
    </row>
    <row r="191" spans="1:8">
      <c r="A191" s="159">
        <v>129695</v>
      </c>
      <c r="B191" s="133" t="s">
        <v>1187</v>
      </c>
      <c r="C191" s="174">
        <v>391</v>
      </c>
      <c r="D191" s="174">
        <v>324</v>
      </c>
      <c r="E191" s="174">
        <v>290</v>
      </c>
      <c r="F191" s="174">
        <v>315</v>
      </c>
      <c r="G191" s="216" t="s">
        <v>129</v>
      </c>
      <c r="H191" s="160" t="str">
        <f t="shared" si="2"/>
        <v/>
      </c>
    </row>
    <row r="192" spans="1:8">
      <c r="A192" s="159">
        <v>129695</v>
      </c>
      <c r="B192" s="133" t="s">
        <v>1188</v>
      </c>
      <c r="C192" s="174">
        <v>234</v>
      </c>
      <c r="D192" s="174">
        <v>170</v>
      </c>
      <c r="E192" s="174">
        <v>239</v>
      </c>
      <c r="F192" s="174">
        <v>225</v>
      </c>
      <c r="G192" s="216" t="s">
        <v>129</v>
      </c>
      <c r="H192" s="160" t="str">
        <f t="shared" si="2"/>
        <v/>
      </c>
    </row>
    <row r="193" spans="1:8">
      <c r="A193" s="159">
        <v>129695</v>
      </c>
      <c r="B193" s="133" t="s">
        <v>1189</v>
      </c>
      <c r="C193" s="174">
        <v>67</v>
      </c>
      <c r="D193" s="174">
        <v>55</v>
      </c>
      <c r="E193" s="174">
        <v>62</v>
      </c>
      <c r="F193" s="174">
        <v>68</v>
      </c>
      <c r="G193" s="216" t="s">
        <v>129</v>
      </c>
      <c r="H193" s="160" t="str">
        <f t="shared" si="2"/>
        <v/>
      </c>
    </row>
    <row r="194" spans="1:8">
      <c r="A194" s="159">
        <v>129695</v>
      </c>
      <c r="B194" s="133" t="s">
        <v>1190</v>
      </c>
      <c r="C194" s="174">
        <v>0</v>
      </c>
      <c r="D194" s="174">
        <v>0</v>
      </c>
      <c r="E194" s="174">
        <v>0</v>
      </c>
      <c r="F194" s="174">
        <v>1</v>
      </c>
      <c r="G194" s="216" t="s">
        <v>129</v>
      </c>
      <c r="H194" s="160" t="str">
        <f t="shared" si="2"/>
        <v/>
      </c>
    </row>
    <row r="195" spans="1:8">
      <c r="A195" s="159">
        <v>129695</v>
      </c>
      <c r="B195" s="133" t="s">
        <v>1191</v>
      </c>
      <c r="C195" s="174">
        <v>303</v>
      </c>
      <c r="D195" s="174">
        <v>215</v>
      </c>
      <c r="E195" s="174">
        <v>229</v>
      </c>
      <c r="F195" s="174">
        <v>244</v>
      </c>
      <c r="G195" s="216" t="s">
        <v>129</v>
      </c>
      <c r="H195" s="160" t="str">
        <f t="shared" ref="H195:H258" si="3">IFERROR((G195-C195)/C195,"")</f>
        <v/>
      </c>
    </row>
    <row r="196" spans="1:8">
      <c r="A196" s="159">
        <v>129695</v>
      </c>
      <c r="B196" s="133" t="s">
        <v>1192</v>
      </c>
      <c r="C196" s="174">
        <v>389</v>
      </c>
      <c r="D196" s="174">
        <v>334</v>
      </c>
      <c r="E196" s="174">
        <v>362</v>
      </c>
      <c r="F196" s="174">
        <v>365</v>
      </c>
      <c r="G196" s="216" t="s">
        <v>129</v>
      </c>
      <c r="H196" s="160" t="str">
        <f t="shared" si="3"/>
        <v/>
      </c>
    </row>
    <row r="197" spans="1:8">
      <c r="A197" s="159">
        <v>129695</v>
      </c>
      <c r="B197" s="133" t="s">
        <v>1193</v>
      </c>
      <c r="C197" s="174">
        <v>23</v>
      </c>
      <c r="D197" s="174">
        <v>9</v>
      </c>
      <c r="E197" s="174">
        <v>21</v>
      </c>
      <c r="F197" s="174">
        <v>6</v>
      </c>
      <c r="G197" s="216" t="s">
        <v>129</v>
      </c>
      <c r="H197" s="160" t="str">
        <f t="shared" si="3"/>
        <v/>
      </c>
    </row>
    <row r="198" spans="1:8">
      <c r="A198" s="159">
        <v>129695</v>
      </c>
      <c r="B198" s="133" t="s">
        <v>1194</v>
      </c>
      <c r="C198" s="174">
        <v>0</v>
      </c>
      <c r="D198" s="174">
        <v>3</v>
      </c>
      <c r="E198" s="174">
        <v>3</v>
      </c>
      <c r="F198" s="174">
        <v>0</v>
      </c>
      <c r="G198" s="216" t="s">
        <v>129</v>
      </c>
      <c r="H198" s="160" t="str">
        <f t="shared" si="3"/>
        <v/>
      </c>
    </row>
    <row r="199" spans="1:8">
      <c r="A199" s="159">
        <v>129695</v>
      </c>
      <c r="B199" s="133" t="s">
        <v>1195</v>
      </c>
      <c r="C199" s="174">
        <v>38</v>
      </c>
      <c r="D199" s="174">
        <v>25</v>
      </c>
      <c r="E199" s="174">
        <v>21</v>
      </c>
      <c r="F199" s="174">
        <v>37</v>
      </c>
      <c r="G199" s="216" t="s">
        <v>129</v>
      </c>
      <c r="H199" s="160" t="str">
        <f t="shared" si="3"/>
        <v/>
      </c>
    </row>
    <row r="200" spans="1:8">
      <c r="A200" s="159">
        <v>129695</v>
      </c>
      <c r="B200" s="133" t="s">
        <v>1196</v>
      </c>
      <c r="C200" s="174">
        <v>89</v>
      </c>
      <c r="D200" s="174">
        <v>76</v>
      </c>
      <c r="E200" s="174">
        <v>79</v>
      </c>
      <c r="F200" s="174">
        <v>76</v>
      </c>
      <c r="G200" s="216" t="s">
        <v>129</v>
      </c>
      <c r="H200" s="160" t="str">
        <f t="shared" si="3"/>
        <v/>
      </c>
    </row>
    <row r="201" spans="1:8">
      <c r="A201" s="159">
        <v>129695</v>
      </c>
      <c r="B201" s="133" t="s">
        <v>1197</v>
      </c>
      <c r="C201" s="174">
        <v>96</v>
      </c>
      <c r="D201" s="174">
        <v>89</v>
      </c>
      <c r="E201" s="174">
        <v>104</v>
      </c>
      <c r="F201" s="174">
        <v>126</v>
      </c>
      <c r="G201" s="216" t="s">
        <v>129</v>
      </c>
      <c r="H201" s="160" t="str">
        <f t="shared" si="3"/>
        <v/>
      </c>
    </row>
    <row r="202" spans="1:8">
      <c r="A202" s="159">
        <v>129695</v>
      </c>
      <c r="B202" s="133" t="s">
        <v>1198</v>
      </c>
      <c r="C202" s="174">
        <v>0</v>
      </c>
      <c r="D202" s="174">
        <v>1</v>
      </c>
      <c r="E202" s="174">
        <v>2</v>
      </c>
      <c r="F202" s="174">
        <v>0</v>
      </c>
      <c r="G202" s="216" t="s">
        <v>129</v>
      </c>
      <c r="H202" s="160" t="str">
        <f t="shared" si="3"/>
        <v/>
      </c>
    </row>
    <row r="203" spans="1:8">
      <c r="A203" s="159">
        <v>129695</v>
      </c>
      <c r="B203" s="133" t="s">
        <v>1199</v>
      </c>
      <c r="C203" s="174">
        <v>0</v>
      </c>
      <c r="D203" s="174">
        <v>6</v>
      </c>
      <c r="E203" s="174">
        <v>9</v>
      </c>
      <c r="F203" s="174">
        <v>4</v>
      </c>
      <c r="G203" s="216" t="s">
        <v>129</v>
      </c>
      <c r="H203" s="160" t="str">
        <f t="shared" si="3"/>
        <v/>
      </c>
    </row>
    <row r="204" spans="1:8">
      <c r="A204" s="159">
        <v>129695</v>
      </c>
      <c r="B204" s="133" t="s">
        <v>1200</v>
      </c>
      <c r="C204" s="174">
        <v>410</v>
      </c>
      <c r="D204" s="174">
        <v>312</v>
      </c>
      <c r="E204" s="174">
        <v>335</v>
      </c>
      <c r="F204" s="174">
        <v>340</v>
      </c>
      <c r="G204" s="216" t="s">
        <v>129</v>
      </c>
      <c r="H204" s="160" t="str">
        <f t="shared" si="3"/>
        <v/>
      </c>
    </row>
    <row r="205" spans="1:8">
      <c r="A205" s="159">
        <v>129695</v>
      </c>
      <c r="B205" s="133" t="s">
        <v>1201</v>
      </c>
      <c r="C205" s="174">
        <v>36</v>
      </c>
      <c r="D205" s="174">
        <v>28</v>
      </c>
      <c r="E205" s="174">
        <v>17</v>
      </c>
      <c r="F205" s="174">
        <v>20</v>
      </c>
      <c r="G205" s="216" t="s">
        <v>129</v>
      </c>
      <c r="H205" s="160" t="str">
        <f t="shared" si="3"/>
        <v/>
      </c>
    </row>
    <row r="206" spans="1:8">
      <c r="A206" s="159">
        <v>129729</v>
      </c>
      <c r="B206" s="133" t="s">
        <v>1185</v>
      </c>
      <c r="C206" s="174">
        <v>696</v>
      </c>
      <c r="D206" s="174">
        <v>685</v>
      </c>
      <c r="E206" s="174">
        <v>604</v>
      </c>
      <c r="F206" s="174">
        <v>547</v>
      </c>
      <c r="G206" s="216" t="s">
        <v>129</v>
      </c>
      <c r="H206" s="160" t="str">
        <f t="shared" si="3"/>
        <v/>
      </c>
    </row>
    <row r="207" spans="1:8">
      <c r="A207" s="159">
        <v>129729</v>
      </c>
      <c r="B207" s="133" t="s">
        <v>1186</v>
      </c>
      <c r="C207" s="174">
        <v>2</v>
      </c>
      <c r="D207" s="174">
        <v>0</v>
      </c>
      <c r="E207" s="174">
        <v>1</v>
      </c>
      <c r="F207" s="174">
        <v>0</v>
      </c>
      <c r="G207" s="216" t="s">
        <v>129</v>
      </c>
      <c r="H207" s="160" t="str">
        <f t="shared" si="3"/>
        <v/>
      </c>
    </row>
    <row r="208" spans="1:8">
      <c r="A208" s="159">
        <v>129729</v>
      </c>
      <c r="B208" s="133" t="s">
        <v>1187</v>
      </c>
      <c r="C208" s="174">
        <v>330</v>
      </c>
      <c r="D208" s="174">
        <v>337</v>
      </c>
      <c r="E208" s="174">
        <v>298</v>
      </c>
      <c r="F208" s="174">
        <v>255</v>
      </c>
      <c r="G208" s="216" t="s">
        <v>129</v>
      </c>
      <c r="H208" s="160" t="str">
        <f t="shared" si="3"/>
        <v/>
      </c>
    </row>
    <row r="209" spans="1:8">
      <c r="A209" s="159">
        <v>129729</v>
      </c>
      <c r="B209" s="133" t="s">
        <v>1188</v>
      </c>
      <c r="C209" s="174">
        <v>281</v>
      </c>
      <c r="D209" s="174">
        <v>260</v>
      </c>
      <c r="E209" s="174">
        <v>245</v>
      </c>
      <c r="F209" s="174">
        <v>225</v>
      </c>
      <c r="G209" s="216" t="s">
        <v>129</v>
      </c>
      <c r="H209" s="160" t="str">
        <f t="shared" si="3"/>
        <v/>
      </c>
    </row>
    <row r="210" spans="1:8">
      <c r="A210" s="159">
        <v>129729</v>
      </c>
      <c r="B210" s="133" t="s">
        <v>1189</v>
      </c>
      <c r="C210" s="174">
        <v>83</v>
      </c>
      <c r="D210" s="174">
        <v>88</v>
      </c>
      <c r="E210" s="174">
        <v>60</v>
      </c>
      <c r="F210" s="174">
        <v>67</v>
      </c>
      <c r="G210" s="216" t="s">
        <v>129</v>
      </c>
      <c r="H210" s="160" t="str">
        <f t="shared" si="3"/>
        <v/>
      </c>
    </row>
    <row r="211" spans="1:8">
      <c r="A211" s="159">
        <v>129729</v>
      </c>
      <c r="B211" s="133" t="s">
        <v>1190</v>
      </c>
      <c r="C211" s="174">
        <v>0</v>
      </c>
      <c r="D211" s="174">
        <v>0</v>
      </c>
      <c r="E211" s="174">
        <v>0</v>
      </c>
      <c r="F211" s="174">
        <v>0</v>
      </c>
      <c r="G211" s="216" t="s">
        <v>129</v>
      </c>
      <c r="H211" s="160" t="str">
        <f t="shared" si="3"/>
        <v/>
      </c>
    </row>
    <row r="212" spans="1:8">
      <c r="A212" s="159">
        <v>129729</v>
      </c>
      <c r="B212" s="133" t="s">
        <v>1191</v>
      </c>
      <c r="C212" s="174">
        <v>286</v>
      </c>
      <c r="D212" s="174">
        <v>245</v>
      </c>
      <c r="E212" s="174">
        <v>202</v>
      </c>
      <c r="F212" s="174">
        <v>180</v>
      </c>
      <c r="G212" s="216" t="s">
        <v>129</v>
      </c>
      <c r="H212" s="160" t="str">
        <f t="shared" si="3"/>
        <v/>
      </c>
    </row>
    <row r="213" spans="1:8">
      <c r="A213" s="159">
        <v>129729</v>
      </c>
      <c r="B213" s="133" t="s">
        <v>1192</v>
      </c>
      <c r="C213" s="174">
        <v>410</v>
      </c>
      <c r="D213" s="174">
        <v>440</v>
      </c>
      <c r="E213" s="174">
        <v>402</v>
      </c>
      <c r="F213" s="174">
        <v>367</v>
      </c>
      <c r="G213" s="216" t="s">
        <v>129</v>
      </c>
      <c r="H213" s="160" t="str">
        <f t="shared" si="3"/>
        <v/>
      </c>
    </row>
    <row r="214" spans="1:8">
      <c r="A214" s="159">
        <v>129729</v>
      </c>
      <c r="B214" s="133" t="s">
        <v>1193</v>
      </c>
      <c r="C214" s="174">
        <v>31</v>
      </c>
      <c r="D214" s="174">
        <v>10</v>
      </c>
      <c r="E214" s="174">
        <v>9</v>
      </c>
      <c r="F214" s="174">
        <v>10</v>
      </c>
      <c r="G214" s="216" t="s">
        <v>129</v>
      </c>
      <c r="H214" s="160" t="str">
        <f t="shared" si="3"/>
        <v/>
      </c>
    </row>
    <row r="215" spans="1:8">
      <c r="A215" s="159">
        <v>129729</v>
      </c>
      <c r="B215" s="133" t="s">
        <v>1194</v>
      </c>
      <c r="C215" s="174">
        <v>1</v>
      </c>
      <c r="D215" s="174">
        <v>1</v>
      </c>
      <c r="E215" s="174">
        <v>0</v>
      </c>
      <c r="F215" s="174">
        <v>2</v>
      </c>
      <c r="G215" s="216" t="s">
        <v>129</v>
      </c>
      <c r="H215" s="160" t="str">
        <f t="shared" si="3"/>
        <v/>
      </c>
    </row>
    <row r="216" spans="1:8">
      <c r="A216" s="159">
        <v>129729</v>
      </c>
      <c r="B216" s="133" t="s">
        <v>1195</v>
      </c>
      <c r="C216" s="174">
        <v>21</v>
      </c>
      <c r="D216" s="174">
        <v>22</v>
      </c>
      <c r="E216" s="174">
        <v>24</v>
      </c>
      <c r="F216" s="174">
        <v>23</v>
      </c>
      <c r="G216" s="216" t="s">
        <v>129</v>
      </c>
      <c r="H216" s="160" t="str">
        <f t="shared" si="3"/>
        <v/>
      </c>
    </row>
    <row r="217" spans="1:8">
      <c r="A217" s="159">
        <v>129729</v>
      </c>
      <c r="B217" s="133" t="s">
        <v>1196</v>
      </c>
      <c r="C217" s="174">
        <v>58</v>
      </c>
      <c r="D217" s="174">
        <v>64</v>
      </c>
      <c r="E217" s="174">
        <v>50</v>
      </c>
      <c r="F217" s="174">
        <v>44</v>
      </c>
      <c r="G217" s="216" t="s">
        <v>129</v>
      </c>
      <c r="H217" s="160" t="str">
        <f t="shared" si="3"/>
        <v/>
      </c>
    </row>
    <row r="218" spans="1:8">
      <c r="A218" s="159">
        <v>129729</v>
      </c>
      <c r="B218" s="133" t="s">
        <v>1197</v>
      </c>
      <c r="C218" s="174">
        <v>169</v>
      </c>
      <c r="D218" s="174">
        <v>164</v>
      </c>
      <c r="E218" s="174">
        <v>136</v>
      </c>
      <c r="F218" s="174">
        <v>143</v>
      </c>
      <c r="G218" s="216" t="s">
        <v>129</v>
      </c>
      <c r="H218" s="160" t="str">
        <f t="shared" si="3"/>
        <v/>
      </c>
    </row>
    <row r="219" spans="1:8">
      <c r="A219" s="159">
        <v>129729</v>
      </c>
      <c r="B219" s="133" t="s">
        <v>1198</v>
      </c>
      <c r="C219" s="174">
        <v>1</v>
      </c>
      <c r="D219" s="174">
        <v>2</v>
      </c>
      <c r="E219" s="174">
        <v>1</v>
      </c>
      <c r="F219" s="174">
        <v>0</v>
      </c>
      <c r="G219" s="216" t="s">
        <v>129</v>
      </c>
      <c r="H219" s="160" t="str">
        <f t="shared" si="3"/>
        <v/>
      </c>
    </row>
    <row r="220" spans="1:8">
      <c r="A220" s="159">
        <v>129729</v>
      </c>
      <c r="B220" s="133" t="s">
        <v>1199</v>
      </c>
      <c r="C220" s="174">
        <v>0</v>
      </c>
      <c r="D220" s="174">
        <v>12</v>
      </c>
      <c r="E220" s="174">
        <v>18</v>
      </c>
      <c r="F220" s="174">
        <v>11</v>
      </c>
      <c r="G220" s="216" t="s">
        <v>129</v>
      </c>
      <c r="H220" s="160" t="str">
        <f t="shared" si="3"/>
        <v/>
      </c>
    </row>
    <row r="221" spans="1:8">
      <c r="A221" s="159">
        <v>129729</v>
      </c>
      <c r="B221" s="133" t="s">
        <v>1200</v>
      </c>
      <c r="C221" s="174">
        <v>387</v>
      </c>
      <c r="D221" s="174">
        <v>390</v>
      </c>
      <c r="E221" s="174">
        <v>341</v>
      </c>
      <c r="F221" s="174">
        <v>292</v>
      </c>
      <c r="G221" s="216" t="s">
        <v>129</v>
      </c>
      <c r="H221" s="160" t="str">
        <f t="shared" si="3"/>
        <v/>
      </c>
    </row>
    <row r="222" spans="1:8">
      <c r="A222" s="159">
        <v>129729</v>
      </c>
      <c r="B222" s="133" t="s">
        <v>1201</v>
      </c>
      <c r="C222" s="174">
        <v>28</v>
      </c>
      <c r="D222" s="174">
        <v>20</v>
      </c>
      <c r="E222" s="174">
        <v>25</v>
      </c>
      <c r="F222" s="174">
        <v>22</v>
      </c>
      <c r="G222" s="216" t="s">
        <v>129</v>
      </c>
      <c r="H222" s="160" t="str">
        <f t="shared" si="3"/>
        <v/>
      </c>
    </row>
    <row r="223" spans="1:8">
      <c r="A223" s="159">
        <v>129756</v>
      </c>
      <c r="B223" s="133" t="s">
        <v>1185</v>
      </c>
      <c r="C223" s="174">
        <v>345</v>
      </c>
      <c r="D223" s="174">
        <v>317</v>
      </c>
      <c r="E223" s="174">
        <v>303</v>
      </c>
      <c r="F223" s="174">
        <v>279</v>
      </c>
      <c r="G223" s="216" t="s">
        <v>129</v>
      </c>
      <c r="H223" s="160" t="str">
        <f t="shared" si="3"/>
        <v/>
      </c>
    </row>
    <row r="224" spans="1:8">
      <c r="A224" s="159">
        <v>129756</v>
      </c>
      <c r="B224" s="133" t="s">
        <v>1186</v>
      </c>
      <c r="C224" s="174">
        <v>0</v>
      </c>
      <c r="D224" s="174">
        <v>1</v>
      </c>
      <c r="E224" s="174">
        <v>1</v>
      </c>
      <c r="F224" s="174">
        <v>0</v>
      </c>
      <c r="G224" s="216" t="s">
        <v>129</v>
      </c>
      <c r="H224" s="160" t="str">
        <f t="shared" si="3"/>
        <v/>
      </c>
    </row>
    <row r="225" spans="1:8">
      <c r="A225" s="159">
        <v>129756</v>
      </c>
      <c r="B225" s="133" t="s">
        <v>1187</v>
      </c>
      <c r="C225" s="174">
        <v>196</v>
      </c>
      <c r="D225" s="174">
        <v>174</v>
      </c>
      <c r="E225" s="174">
        <v>165</v>
      </c>
      <c r="F225" s="174">
        <v>154</v>
      </c>
      <c r="G225" s="216" t="s">
        <v>129</v>
      </c>
      <c r="H225" s="160" t="str">
        <f t="shared" si="3"/>
        <v/>
      </c>
    </row>
    <row r="226" spans="1:8">
      <c r="A226" s="159">
        <v>129756</v>
      </c>
      <c r="B226" s="133" t="s">
        <v>1188</v>
      </c>
      <c r="C226" s="174">
        <v>112</v>
      </c>
      <c r="D226" s="174">
        <v>115</v>
      </c>
      <c r="E226" s="174">
        <v>107</v>
      </c>
      <c r="F226" s="174">
        <v>88</v>
      </c>
      <c r="G226" s="216" t="s">
        <v>129</v>
      </c>
      <c r="H226" s="160" t="str">
        <f t="shared" si="3"/>
        <v/>
      </c>
    </row>
    <row r="227" spans="1:8">
      <c r="A227" s="159">
        <v>129756</v>
      </c>
      <c r="B227" s="133" t="s">
        <v>1189</v>
      </c>
      <c r="C227" s="174">
        <v>37</v>
      </c>
      <c r="D227" s="174">
        <v>27</v>
      </c>
      <c r="E227" s="174">
        <v>30</v>
      </c>
      <c r="F227" s="174">
        <v>37</v>
      </c>
      <c r="G227" s="216" t="s">
        <v>129</v>
      </c>
      <c r="H227" s="160" t="str">
        <f t="shared" si="3"/>
        <v/>
      </c>
    </row>
    <row r="228" spans="1:8">
      <c r="A228" s="159">
        <v>129756</v>
      </c>
      <c r="B228" s="133" t="s">
        <v>1190</v>
      </c>
      <c r="C228" s="174">
        <v>0</v>
      </c>
      <c r="D228" s="174">
        <v>0</v>
      </c>
      <c r="E228" s="174">
        <v>0</v>
      </c>
      <c r="F228" s="174">
        <v>0</v>
      </c>
      <c r="G228" s="216" t="s">
        <v>129</v>
      </c>
      <c r="H228" s="160" t="str">
        <f t="shared" si="3"/>
        <v/>
      </c>
    </row>
    <row r="229" spans="1:8">
      <c r="A229" s="159">
        <v>129756</v>
      </c>
      <c r="B229" s="133" t="s">
        <v>1191</v>
      </c>
      <c r="C229" s="174">
        <v>139</v>
      </c>
      <c r="D229" s="174">
        <v>133</v>
      </c>
      <c r="E229" s="174">
        <v>106</v>
      </c>
      <c r="F229" s="174">
        <v>111</v>
      </c>
      <c r="G229" s="216" t="s">
        <v>129</v>
      </c>
      <c r="H229" s="160" t="str">
        <f t="shared" si="3"/>
        <v/>
      </c>
    </row>
    <row r="230" spans="1:8">
      <c r="A230" s="159">
        <v>129756</v>
      </c>
      <c r="B230" s="133" t="s">
        <v>1192</v>
      </c>
      <c r="C230" s="174">
        <v>206</v>
      </c>
      <c r="D230" s="174">
        <v>184</v>
      </c>
      <c r="E230" s="174">
        <v>197</v>
      </c>
      <c r="F230" s="174">
        <v>168</v>
      </c>
      <c r="G230" s="216" t="s">
        <v>129</v>
      </c>
      <c r="H230" s="160" t="str">
        <f t="shared" si="3"/>
        <v/>
      </c>
    </row>
    <row r="231" spans="1:8">
      <c r="A231" s="159">
        <v>129756</v>
      </c>
      <c r="B231" s="133" t="s">
        <v>1193</v>
      </c>
      <c r="C231" s="174">
        <v>20</v>
      </c>
      <c r="D231" s="174">
        <v>5</v>
      </c>
      <c r="E231" s="174">
        <v>10</v>
      </c>
      <c r="F231" s="174">
        <v>9</v>
      </c>
      <c r="G231" s="216" t="s">
        <v>129</v>
      </c>
      <c r="H231" s="160" t="str">
        <f t="shared" si="3"/>
        <v/>
      </c>
    </row>
    <row r="232" spans="1:8">
      <c r="A232" s="159">
        <v>129756</v>
      </c>
      <c r="B232" s="133" t="s">
        <v>1194</v>
      </c>
      <c r="C232" s="174">
        <v>0</v>
      </c>
      <c r="D232" s="174">
        <v>2</v>
      </c>
      <c r="E232" s="174">
        <v>1</v>
      </c>
      <c r="F232" s="174">
        <v>2</v>
      </c>
      <c r="G232" s="216" t="s">
        <v>129</v>
      </c>
      <c r="H232" s="160" t="str">
        <f t="shared" si="3"/>
        <v/>
      </c>
    </row>
    <row r="233" spans="1:8">
      <c r="A233" s="159">
        <v>129756</v>
      </c>
      <c r="B233" s="133" t="s">
        <v>1195</v>
      </c>
      <c r="C233" s="174">
        <v>7</v>
      </c>
      <c r="D233" s="174">
        <v>7</v>
      </c>
      <c r="E233" s="174">
        <v>12</v>
      </c>
      <c r="F233" s="174">
        <v>15</v>
      </c>
      <c r="G233" s="216" t="s">
        <v>129</v>
      </c>
      <c r="H233" s="160" t="str">
        <f t="shared" si="3"/>
        <v/>
      </c>
    </row>
    <row r="234" spans="1:8">
      <c r="A234" s="159">
        <v>129756</v>
      </c>
      <c r="B234" s="133" t="s">
        <v>1196</v>
      </c>
      <c r="C234" s="174">
        <v>15</v>
      </c>
      <c r="D234" s="174">
        <v>15</v>
      </c>
      <c r="E234" s="174">
        <v>19</v>
      </c>
      <c r="F234" s="174">
        <v>22</v>
      </c>
      <c r="G234" s="216" t="s">
        <v>129</v>
      </c>
      <c r="H234" s="160" t="str">
        <f t="shared" si="3"/>
        <v/>
      </c>
    </row>
    <row r="235" spans="1:8">
      <c r="A235" s="159">
        <v>129756</v>
      </c>
      <c r="B235" s="133" t="s">
        <v>1197</v>
      </c>
      <c r="C235" s="174">
        <v>55</v>
      </c>
      <c r="D235" s="174">
        <v>48</v>
      </c>
      <c r="E235" s="174">
        <v>56</v>
      </c>
      <c r="F235" s="174">
        <v>48</v>
      </c>
      <c r="G235" s="216" t="s">
        <v>129</v>
      </c>
      <c r="H235" s="160" t="str">
        <f t="shared" si="3"/>
        <v/>
      </c>
    </row>
    <row r="236" spans="1:8">
      <c r="A236" s="159">
        <v>129756</v>
      </c>
      <c r="B236" s="133" t="s">
        <v>1198</v>
      </c>
      <c r="C236" s="174">
        <v>0</v>
      </c>
      <c r="D236" s="174">
        <v>1</v>
      </c>
      <c r="E236" s="174">
        <v>1</v>
      </c>
      <c r="F236" s="174">
        <v>0</v>
      </c>
      <c r="G236" s="216" t="s">
        <v>129</v>
      </c>
      <c r="H236" s="160" t="str">
        <f t="shared" si="3"/>
        <v/>
      </c>
    </row>
    <row r="237" spans="1:8">
      <c r="A237" s="159">
        <v>129756</v>
      </c>
      <c r="B237" s="133" t="s">
        <v>1199</v>
      </c>
      <c r="C237" s="174">
        <v>0</v>
      </c>
      <c r="D237" s="174">
        <v>2</v>
      </c>
      <c r="E237" s="174">
        <v>3</v>
      </c>
      <c r="F237" s="174">
        <v>2</v>
      </c>
      <c r="G237" s="216" t="s">
        <v>129</v>
      </c>
      <c r="H237" s="160" t="str">
        <f t="shared" si="3"/>
        <v/>
      </c>
    </row>
    <row r="238" spans="1:8">
      <c r="A238" s="159">
        <v>129756</v>
      </c>
      <c r="B238" s="133" t="s">
        <v>1200</v>
      </c>
      <c r="C238" s="174">
        <v>238</v>
      </c>
      <c r="D238" s="174">
        <v>232</v>
      </c>
      <c r="E238" s="174">
        <v>196</v>
      </c>
      <c r="F238" s="174">
        <v>176</v>
      </c>
      <c r="G238" s="216" t="s">
        <v>129</v>
      </c>
      <c r="H238" s="160" t="str">
        <f t="shared" si="3"/>
        <v/>
      </c>
    </row>
    <row r="239" spans="1:8">
      <c r="A239" s="159">
        <v>129756</v>
      </c>
      <c r="B239" s="133" t="s">
        <v>1201</v>
      </c>
      <c r="C239" s="174">
        <v>10</v>
      </c>
      <c r="D239" s="174">
        <v>5</v>
      </c>
      <c r="E239" s="174">
        <v>5</v>
      </c>
      <c r="F239" s="174">
        <v>5</v>
      </c>
      <c r="G239" s="216" t="s">
        <v>129</v>
      </c>
      <c r="H239" s="160" t="str">
        <f t="shared" si="3"/>
        <v/>
      </c>
    </row>
    <row r="240" spans="1:8">
      <c r="A240" s="159">
        <v>129808</v>
      </c>
      <c r="B240" s="133" t="s">
        <v>1185</v>
      </c>
      <c r="C240" s="174">
        <v>472</v>
      </c>
      <c r="D240" s="174">
        <v>461</v>
      </c>
      <c r="E240" s="174">
        <v>390</v>
      </c>
      <c r="F240" s="174">
        <v>373</v>
      </c>
      <c r="G240" s="216" t="s">
        <v>129</v>
      </c>
      <c r="H240" s="160" t="str">
        <f t="shared" si="3"/>
        <v/>
      </c>
    </row>
    <row r="241" spans="1:8">
      <c r="A241" s="159">
        <v>129808</v>
      </c>
      <c r="B241" s="133" t="s">
        <v>1186</v>
      </c>
      <c r="C241" s="174">
        <v>0</v>
      </c>
      <c r="D241" s="174">
        <v>1</v>
      </c>
      <c r="E241" s="174">
        <v>0</v>
      </c>
      <c r="F241" s="174">
        <v>1</v>
      </c>
      <c r="G241" s="216" t="s">
        <v>129</v>
      </c>
      <c r="H241" s="160" t="str">
        <f t="shared" si="3"/>
        <v/>
      </c>
    </row>
    <row r="242" spans="1:8">
      <c r="A242" s="159">
        <v>129808</v>
      </c>
      <c r="B242" s="133" t="s">
        <v>1187</v>
      </c>
      <c r="C242" s="174">
        <v>241</v>
      </c>
      <c r="D242" s="174">
        <v>229</v>
      </c>
      <c r="E242" s="174">
        <v>175</v>
      </c>
      <c r="F242" s="174">
        <v>173</v>
      </c>
      <c r="G242" s="216" t="s">
        <v>129</v>
      </c>
      <c r="H242" s="160" t="str">
        <f t="shared" si="3"/>
        <v/>
      </c>
    </row>
    <row r="243" spans="1:8">
      <c r="A243" s="159">
        <v>129808</v>
      </c>
      <c r="B243" s="133" t="s">
        <v>1188</v>
      </c>
      <c r="C243" s="174">
        <v>164</v>
      </c>
      <c r="D243" s="174">
        <v>168</v>
      </c>
      <c r="E243" s="174">
        <v>164</v>
      </c>
      <c r="F243" s="174">
        <v>151</v>
      </c>
      <c r="G243" s="216" t="s">
        <v>129</v>
      </c>
      <c r="H243" s="160" t="str">
        <f t="shared" si="3"/>
        <v/>
      </c>
    </row>
    <row r="244" spans="1:8">
      <c r="A244" s="159">
        <v>129808</v>
      </c>
      <c r="B244" s="133" t="s">
        <v>1189</v>
      </c>
      <c r="C244" s="174">
        <v>67</v>
      </c>
      <c r="D244" s="174">
        <v>63</v>
      </c>
      <c r="E244" s="174">
        <v>51</v>
      </c>
      <c r="F244" s="174">
        <v>48</v>
      </c>
      <c r="G244" s="216" t="s">
        <v>129</v>
      </c>
      <c r="H244" s="160" t="str">
        <f t="shared" si="3"/>
        <v/>
      </c>
    </row>
    <row r="245" spans="1:8">
      <c r="A245" s="159">
        <v>129808</v>
      </c>
      <c r="B245" s="133" t="s">
        <v>1190</v>
      </c>
      <c r="C245" s="174">
        <v>0</v>
      </c>
      <c r="D245" s="174">
        <v>0</v>
      </c>
      <c r="E245" s="174">
        <v>0</v>
      </c>
      <c r="F245" s="174">
        <v>0</v>
      </c>
      <c r="G245" s="216" t="s">
        <v>129</v>
      </c>
      <c r="H245" s="160" t="str">
        <f t="shared" si="3"/>
        <v/>
      </c>
    </row>
    <row r="246" spans="1:8">
      <c r="A246" s="159">
        <v>129808</v>
      </c>
      <c r="B246" s="133" t="s">
        <v>1191</v>
      </c>
      <c r="C246" s="174">
        <v>189</v>
      </c>
      <c r="D246" s="174">
        <v>170</v>
      </c>
      <c r="E246" s="174">
        <v>141</v>
      </c>
      <c r="F246" s="174">
        <v>128</v>
      </c>
      <c r="G246" s="216" t="s">
        <v>129</v>
      </c>
      <c r="H246" s="160" t="str">
        <f t="shared" si="3"/>
        <v/>
      </c>
    </row>
    <row r="247" spans="1:8">
      <c r="A247" s="159">
        <v>129808</v>
      </c>
      <c r="B247" s="133" t="s">
        <v>1192</v>
      </c>
      <c r="C247" s="174">
        <v>283</v>
      </c>
      <c r="D247" s="174">
        <v>291</v>
      </c>
      <c r="E247" s="174">
        <v>249</v>
      </c>
      <c r="F247" s="174">
        <v>245</v>
      </c>
      <c r="G247" s="216" t="s">
        <v>129</v>
      </c>
      <c r="H247" s="160" t="str">
        <f t="shared" si="3"/>
        <v/>
      </c>
    </row>
    <row r="248" spans="1:8">
      <c r="A248" s="159">
        <v>129808</v>
      </c>
      <c r="B248" s="133" t="s">
        <v>1193</v>
      </c>
      <c r="C248" s="174">
        <v>25</v>
      </c>
      <c r="D248" s="174">
        <v>17</v>
      </c>
      <c r="E248" s="174">
        <v>14</v>
      </c>
      <c r="F248" s="174">
        <v>15</v>
      </c>
      <c r="G248" s="216" t="s">
        <v>129</v>
      </c>
      <c r="H248" s="160" t="str">
        <f t="shared" si="3"/>
        <v/>
      </c>
    </row>
    <row r="249" spans="1:8">
      <c r="A249" s="159">
        <v>129808</v>
      </c>
      <c r="B249" s="133" t="s">
        <v>1194</v>
      </c>
      <c r="C249" s="174">
        <v>5</v>
      </c>
      <c r="D249" s="174">
        <v>5</v>
      </c>
      <c r="E249" s="174">
        <v>5</v>
      </c>
      <c r="F249" s="174">
        <v>4</v>
      </c>
      <c r="G249" s="216" t="s">
        <v>129</v>
      </c>
      <c r="H249" s="160" t="str">
        <f t="shared" si="3"/>
        <v/>
      </c>
    </row>
    <row r="250" spans="1:8">
      <c r="A250" s="159">
        <v>129808</v>
      </c>
      <c r="B250" s="133" t="s">
        <v>1195</v>
      </c>
      <c r="C250" s="174">
        <v>18</v>
      </c>
      <c r="D250" s="174">
        <v>14</v>
      </c>
      <c r="E250" s="174">
        <v>15</v>
      </c>
      <c r="F250" s="174">
        <v>28</v>
      </c>
      <c r="G250" s="216" t="s">
        <v>129</v>
      </c>
      <c r="H250" s="160" t="str">
        <f t="shared" si="3"/>
        <v/>
      </c>
    </row>
    <row r="251" spans="1:8">
      <c r="A251" s="159">
        <v>129808</v>
      </c>
      <c r="B251" s="133" t="s">
        <v>1196</v>
      </c>
      <c r="C251" s="174">
        <v>25</v>
      </c>
      <c r="D251" s="174">
        <v>27</v>
      </c>
      <c r="E251" s="174">
        <v>25</v>
      </c>
      <c r="F251" s="174">
        <v>28</v>
      </c>
      <c r="G251" s="216" t="s">
        <v>129</v>
      </c>
      <c r="H251" s="160" t="str">
        <f t="shared" si="3"/>
        <v/>
      </c>
    </row>
    <row r="252" spans="1:8">
      <c r="A252" s="159">
        <v>129808</v>
      </c>
      <c r="B252" s="133" t="s">
        <v>1197</v>
      </c>
      <c r="C252" s="174">
        <v>50</v>
      </c>
      <c r="D252" s="174">
        <v>47</v>
      </c>
      <c r="E252" s="174">
        <v>60</v>
      </c>
      <c r="F252" s="174">
        <v>47</v>
      </c>
      <c r="G252" s="216" t="s">
        <v>129</v>
      </c>
      <c r="H252" s="160" t="str">
        <f t="shared" si="3"/>
        <v/>
      </c>
    </row>
    <row r="253" spans="1:8">
      <c r="A253" s="159">
        <v>129808</v>
      </c>
      <c r="B253" s="133" t="s">
        <v>1198</v>
      </c>
      <c r="C253" s="174">
        <v>3</v>
      </c>
      <c r="D253" s="174">
        <v>1</v>
      </c>
      <c r="E253" s="174">
        <v>1</v>
      </c>
      <c r="F253" s="174">
        <v>3</v>
      </c>
      <c r="G253" s="216" t="s">
        <v>129</v>
      </c>
      <c r="H253" s="160" t="str">
        <f t="shared" si="3"/>
        <v/>
      </c>
    </row>
    <row r="254" spans="1:8">
      <c r="A254" s="159">
        <v>129808</v>
      </c>
      <c r="B254" s="133" t="s">
        <v>1199</v>
      </c>
      <c r="C254" s="174">
        <v>14</v>
      </c>
      <c r="D254" s="174">
        <v>3</v>
      </c>
      <c r="E254" s="174">
        <v>6</v>
      </c>
      <c r="F254" s="174">
        <v>1</v>
      </c>
      <c r="G254" s="216" t="s">
        <v>129</v>
      </c>
      <c r="H254" s="160" t="str">
        <f t="shared" si="3"/>
        <v/>
      </c>
    </row>
    <row r="255" spans="1:8">
      <c r="A255" s="159">
        <v>129808</v>
      </c>
      <c r="B255" s="133" t="s">
        <v>1200</v>
      </c>
      <c r="C255" s="174">
        <v>317</v>
      </c>
      <c r="D255" s="174">
        <v>341</v>
      </c>
      <c r="E255" s="174">
        <v>256</v>
      </c>
      <c r="F255" s="174">
        <v>244</v>
      </c>
      <c r="G255" s="216" t="s">
        <v>129</v>
      </c>
      <c r="H255" s="160" t="str">
        <f t="shared" si="3"/>
        <v/>
      </c>
    </row>
    <row r="256" spans="1:8">
      <c r="A256" s="159">
        <v>129808</v>
      </c>
      <c r="B256" s="133" t="s">
        <v>1201</v>
      </c>
      <c r="C256" s="174">
        <v>15</v>
      </c>
      <c r="D256" s="174">
        <v>6</v>
      </c>
      <c r="E256" s="174">
        <v>8</v>
      </c>
      <c r="F256" s="174">
        <v>3</v>
      </c>
      <c r="G256" s="216" t="s">
        <v>129</v>
      </c>
      <c r="H256" s="160" t="str">
        <f t="shared" si="3"/>
        <v/>
      </c>
    </row>
    <row r="257" spans="1:8">
      <c r="A257" s="159">
        <v>130004</v>
      </c>
      <c r="B257" s="133" t="s">
        <v>1185</v>
      </c>
      <c r="C257" s="174">
        <v>626</v>
      </c>
      <c r="D257" s="174">
        <v>563</v>
      </c>
      <c r="E257" s="174">
        <v>542</v>
      </c>
      <c r="F257" s="174">
        <v>473</v>
      </c>
      <c r="G257" s="216" t="s">
        <v>129</v>
      </c>
      <c r="H257" s="160" t="str">
        <f t="shared" si="3"/>
        <v/>
      </c>
    </row>
    <row r="258" spans="1:8">
      <c r="A258" s="159">
        <v>130004</v>
      </c>
      <c r="B258" s="133" t="s">
        <v>1186</v>
      </c>
      <c r="C258" s="174">
        <v>4</v>
      </c>
      <c r="D258" s="174">
        <v>5</v>
      </c>
      <c r="E258" s="174">
        <v>8</v>
      </c>
      <c r="F258" s="174">
        <v>5</v>
      </c>
      <c r="G258" s="216" t="s">
        <v>129</v>
      </c>
      <c r="H258" s="160" t="str">
        <f t="shared" si="3"/>
        <v/>
      </c>
    </row>
    <row r="259" spans="1:8">
      <c r="A259" s="159">
        <v>130004</v>
      </c>
      <c r="B259" s="133" t="s">
        <v>1187</v>
      </c>
      <c r="C259" s="174">
        <v>313</v>
      </c>
      <c r="D259" s="174">
        <v>279</v>
      </c>
      <c r="E259" s="174">
        <v>266</v>
      </c>
      <c r="F259" s="174">
        <v>223</v>
      </c>
      <c r="G259" s="216" t="s">
        <v>129</v>
      </c>
      <c r="H259" s="160" t="str">
        <f t="shared" ref="H259:H322" si="4">IFERROR((G259-C259)/C259,"")</f>
        <v/>
      </c>
    </row>
    <row r="260" spans="1:8">
      <c r="A260" s="159">
        <v>130004</v>
      </c>
      <c r="B260" s="133" t="s">
        <v>1188</v>
      </c>
      <c r="C260" s="174">
        <v>245</v>
      </c>
      <c r="D260" s="174">
        <v>218</v>
      </c>
      <c r="E260" s="174">
        <v>215</v>
      </c>
      <c r="F260" s="174">
        <v>198</v>
      </c>
      <c r="G260" s="216" t="s">
        <v>129</v>
      </c>
      <c r="H260" s="160" t="str">
        <f t="shared" si="4"/>
        <v/>
      </c>
    </row>
    <row r="261" spans="1:8">
      <c r="A261" s="159">
        <v>130004</v>
      </c>
      <c r="B261" s="133" t="s">
        <v>1189</v>
      </c>
      <c r="C261" s="174">
        <v>64</v>
      </c>
      <c r="D261" s="174">
        <v>61</v>
      </c>
      <c r="E261" s="174">
        <v>53</v>
      </c>
      <c r="F261" s="174">
        <v>47</v>
      </c>
      <c r="G261" s="216" t="s">
        <v>129</v>
      </c>
      <c r="H261" s="160" t="str">
        <f t="shared" si="4"/>
        <v/>
      </c>
    </row>
    <row r="262" spans="1:8">
      <c r="A262" s="159">
        <v>130004</v>
      </c>
      <c r="B262" s="133" t="s">
        <v>1190</v>
      </c>
      <c r="C262" s="174">
        <v>0</v>
      </c>
      <c r="D262" s="174">
        <v>0</v>
      </c>
      <c r="E262" s="174">
        <v>0</v>
      </c>
      <c r="F262" s="174">
        <v>0</v>
      </c>
      <c r="G262" s="216" t="s">
        <v>129</v>
      </c>
      <c r="H262" s="160" t="str">
        <f t="shared" si="4"/>
        <v/>
      </c>
    </row>
    <row r="263" spans="1:8">
      <c r="A263" s="159">
        <v>130004</v>
      </c>
      <c r="B263" s="133" t="s">
        <v>1191</v>
      </c>
      <c r="C263" s="174">
        <v>239</v>
      </c>
      <c r="D263" s="174">
        <v>226</v>
      </c>
      <c r="E263" s="174">
        <v>194</v>
      </c>
      <c r="F263" s="174">
        <v>192</v>
      </c>
      <c r="G263" s="216" t="s">
        <v>129</v>
      </c>
      <c r="H263" s="160" t="str">
        <f t="shared" si="4"/>
        <v/>
      </c>
    </row>
    <row r="264" spans="1:8">
      <c r="A264" s="159">
        <v>130004</v>
      </c>
      <c r="B264" s="133" t="s">
        <v>1192</v>
      </c>
      <c r="C264" s="174">
        <v>387</v>
      </c>
      <c r="D264" s="174">
        <v>337</v>
      </c>
      <c r="E264" s="174">
        <v>348</v>
      </c>
      <c r="F264" s="174">
        <v>281</v>
      </c>
      <c r="G264" s="216" t="s">
        <v>129</v>
      </c>
      <c r="H264" s="160" t="str">
        <f t="shared" si="4"/>
        <v/>
      </c>
    </row>
    <row r="265" spans="1:8">
      <c r="A265" s="159">
        <v>130004</v>
      </c>
      <c r="B265" s="133" t="s">
        <v>1193</v>
      </c>
      <c r="C265" s="174">
        <v>18</v>
      </c>
      <c r="D265" s="174">
        <v>5</v>
      </c>
      <c r="E265" s="174">
        <v>4</v>
      </c>
      <c r="F265" s="174">
        <v>7</v>
      </c>
      <c r="G265" s="216" t="s">
        <v>129</v>
      </c>
      <c r="H265" s="160" t="str">
        <f t="shared" si="4"/>
        <v/>
      </c>
    </row>
    <row r="266" spans="1:8">
      <c r="A266" s="159">
        <v>130004</v>
      </c>
      <c r="B266" s="133" t="s">
        <v>1194</v>
      </c>
      <c r="C266" s="174">
        <v>1</v>
      </c>
      <c r="D266" s="174">
        <v>0</v>
      </c>
      <c r="E266" s="174">
        <v>3</v>
      </c>
      <c r="F266" s="174">
        <v>1</v>
      </c>
      <c r="G266" s="216" t="s">
        <v>129</v>
      </c>
      <c r="H266" s="160" t="str">
        <f t="shared" si="4"/>
        <v/>
      </c>
    </row>
    <row r="267" spans="1:8">
      <c r="A267" s="159">
        <v>130004</v>
      </c>
      <c r="B267" s="133" t="s">
        <v>1195</v>
      </c>
      <c r="C267" s="174">
        <v>25</v>
      </c>
      <c r="D267" s="174">
        <v>25</v>
      </c>
      <c r="E267" s="174">
        <v>30</v>
      </c>
      <c r="F267" s="174">
        <v>32</v>
      </c>
      <c r="G267" s="216" t="s">
        <v>129</v>
      </c>
      <c r="H267" s="160" t="str">
        <f t="shared" si="4"/>
        <v/>
      </c>
    </row>
    <row r="268" spans="1:8">
      <c r="A268" s="159">
        <v>130004</v>
      </c>
      <c r="B268" s="133" t="s">
        <v>1196</v>
      </c>
      <c r="C268" s="174">
        <v>108</v>
      </c>
      <c r="D268" s="174">
        <v>87</v>
      </c>
      <c r="E268" s="174">
        <v>67</v>
      </c>
      <c r="F268" s="174">
        <v>57</v>
      </c>
      <c r="G268" s="216" t="s">
        <v>129</v>
      </c>
      <c r="H268" s="160" t="str">
        <f t="shared" si="4"/>
        <v/>
      </c>
    </row>
    <row r="269" spans="1:8">
      <c r="A269" s="159">
        <v>130004</v>
      </c>
      <c r="B269" s="133" t="s">
        <v>1197</v>
      </c>
      <c r="C269" s="174">
        <v>229</v>
      </c>
      <c r="D269" s="174">
        <v>185</v>
      </c>
      <c r="E269" s="174">
        <v>169</v>
      </c>
      <c r="F269" s="174">
        <v>153</v>
      </c>
      <c r="G269" s="216" t="s">
        <v>129</v>
      </c>
      <c r="H269" s="160" t="str">
        <f t="shared" si="4"/>
        <v/>
      </c>
    </row>
    <row r="270" spans="1:8">
      <c r="A270" s="159">
        <v>130004</v>
      </c>
      <c r="B270" s="133" t="s">
        <v>1198</v>
      </c>
      <c r="C270" s="174">
        <v>0</v>
      </c>
      <c r="D270" s="174">
        <v>3</v>
      </c>
      <c r="E270" s="174">
        <v>2</v>
      </c>
      <c r="F270" s="174">
        <v>1</v>
      </c>
      <c r="G270" s="216" t="s">
        <v>129</v>
      </c>
      <c r="H270" s="160" t="str">
        <f t="shared" si="4"/>
        <v/>
      </c>
    </row>
    <row r="271" spans="1:8">
      <c r="A271" s="159">
        <v>130004</v>
      </c>
      <c r="B271" s="133" t="s">
        <v>1199</v>
      </c>
      <c r="C271" s="174">
        <v>0</v>
      </c>
      <c r="D271" s="174">
        <v>50</v>
      </c>
      <c r="E271" s="174">
        <v>46</v>
      </c>
      <c r="F271" s="174">
        <v>41</v>
      </c>
      <c r="G271" s="216" t="s">
        <v>129</v>
      </c>
      <c r="H271" s="160" t="str">
        <f t="shared" si="4"/>
        <v/>
      </c>
    </row>
    <row r="272" spans="1:8">
      <c r="A272" s="159">
        <v>130004</v>
      </c>
      <c r="B272" s="133" t="s">
        <v>1200</v>
      </c>
      <c r="C272" s="174">
        <v>222</v>
      </c>
      <c r="D272" s="174">
        <v>193</v>
      </c>
      <c r="E272" s="174">
        <v>207</v>
      </c>
      <c r="F272" s="174">
        <v>171</v>
      </c>
      <c r="G272" s="216" t="s">
        <v>129</v>
      </c>
      <c r="H272" s="160" t="str">
        <f t="shared" si="4"/>
        <v/>
      </c>
    </row>
    <row r="273" spans="1:8">
      <c r="A273" s="159">
        <v>130004</v>
      </c>
      <c r="B273" s="133" t="s">
        <v>1201</v>
      </c>
      <c r="C273" s="174">
        <v>23</v>
      </c>
      <c r="D273" s="174">
        <v>15</v>
      </c>
      <c r="E273" s="174">
        <v>14</v>
      </c>
      <c r="F273" s="174">
        <v>10</v>
      </c>
      <c r="G273" s="216" t="s">
        <v>129</v>
      </c>
      <c r="H273" s="160" t="str">
        <f t="shared" si="4"/>
        <v/>
      </c>
    </row>
    <row r="274" spans="1:8">
      <c r="A274" s="159">
        <v>130040</v>
      </c>
      <c r="B274" s="133" t="s">
        <v>1185</v>
      </c>
      <c r="C274" s="174">
        <v>160</v>
      </c>
      <c r="D274" s="174">
        <v>137</v>
      </c>
      <c r="E274" s="174">
        <v>142</v>
      </c>
      <c r="F274" s="174">
        <v>153</v>
      </c>
      <c r="G274" s="216" t="s">
        <v>129</v>
      </c>
      <c r="H274" s="160" t="str">
        <f t="shared" si="4"/>
        <v/>
      </c>
    </row>
    <row r="275" spans="1:8">
      <c r="A275" s="159">
        <v>130040</v>
      </c>
      <c r="B275" s="133" t="s">
        <v>1186</v>
      </c>
      <c r="C275" s="174">
        <v>0</v>
      </c>
      <c r="D275" s="174">
        <v>0</v>
      </c>
      <c r="E275" s="174">
        <v>1</v>
      </c>
      <c r="F275" s="174">
        <v>0</v>
      </c>
      <c r="G275" s="216" t="s">
        <v>129</v>
      </c>
      <c r="H275" s="160" t="str">
        <f t="shared" si="4"/>
        <v/>
      </c>
    </row>
    <row r="276" spans="1:8">
      <c r="A276" s="159">
        <v>130040</v>
      </c>
      <c r="B276" s="133" t="s">
        <v>1187</v>
      </c>
      <c r="C276" s="174">
        <v>79</v>
      </c>
      <c r="D276" s="174">
        <v>68</v>
      </c>
      <c r="E276" s="174">
        <v>79</v>
      </c>
      <c r="F276" s="174">
        <v>84</v>
      </c>
      <c r="G276" s="216" t="s">
        <v>129</v>
      </c>
      <c r="H276" s="160" t="str">
        <f t="shared" si="4"/>
        <v/>
      </c>
    </row>
    <row r="277" spans="1:8">
      <c r="A277" s="159">
        <v>130040</v>
      </c>
      <c r="B277" s="133" t="s">
        <v>1188</v>
      </c>
      <c r="C277" s="174">
        <v>61</v>
      </c>
      <c r="D277" s="174">
        <v>50</v>
      </c>
      <c r="E277" s="174">
        <v>50</v>
      </c>
      <c r="F277" s="174">
        <v>56</v>
      </c>
      <c r="G277" s="216" t="s">
        <v>129</v>
      </c>
      <c r="H277" s="160" t="str">
        <f t="shared" si="4"/>
        <v/>
      </c>
    </row>
    <row r="278" spans="1:8">
      <c r="A278" s="159">
        <v>130040</v>
      </c>
      <c r="B278" s="133" t="s">
        <v>1189</v>
      </c>
      <c r="C278" s="174">
        <v>20</v>
      </c>
      <c r="D278" s="174">
        <v>19</v>
      </c>
      <c r="E278" s="174">
        <v>12</v>
      </c>
      <c r="F278" s="174">
        <v>13</v>
      </c>
      <c r="G278" s="216" t="s">
        <v>129</v>
      </c>
      <c r="H278" s="160" t="str">
        <f t="shared" si="4"/>
        <v/>
      </c>
    </row>
    <row r="279" spans="1:8">
      <c r="A279" s="159">
        <v>130040</v>
      </c>
      <c r="B279" s="133" t="s">
        <v>1190</v>
      </c>
      <c r="C279" s="174">
        <v>0</v>
      </c>
      <c r="D279" s="174">
        <v>0</v>
      </c>
      <c r="E279" s="174">
        <v>0</v>
      </c>
      <c r="F279" s="174">
        <v>0</v>
      </c>
      <c r="G279" s="216" t="s">
        <v>129</v>
      </c>
      <c r="H279" s="160" t="str">
        <f t="shared" si="4"/>
        <v/>
      </c>
    </row>
    <row r="280" spans="1:8">
      <c r="A280" s="159">
        <v>130040</v>
      </c>
      <c r="B280" s="133" t="s">
        <v>1191</v>
      </c>
      <c r="C280" s="174">
        <v>45</v>
      </c>
      <c r="D280" s="174">
        <v>44</v>
      </c>
      <c r="E280" s="174">
        <v>46</v>
      </c>
      <c r="F280" s="174">
        <v>51</v>
      </c>
      <c r="G280" s="216" t="s">
        <v>129</v>
      </c>
      <c r="H280" s="160" t="str">
        <f t="shared" si="4"/>
        <v/>
      </c>
    </row>
    <row r="281" spans="1:8">
      <c r="A281" s="159">
        <v>130040</v>
      </c>
      <c r="B281" s="133" t="s">
        <v>1192</v>
      </c>
      <c r="C281" s="174">
        <v>115</v>
      </c>
      <c r="D281" s="174">
        <v>93</v>
      </c>
      <c r="E281" s="174">
        <v>96</v>
      </c>
      <c r="F281" s="174">
        <v>102</v>
      </c>
      <c r="G281" s="216" t="s">
        <v>129</v>
      </c>
      <c r="H281" s="160" t="str">
        <f t="shared" si="4"/>
        <v/>
      </c>
    </row>
    <row r="282" spans="1:8">
      <c r="A282" s="159">
        <v>130040</v>
      </c>
      <c r="B282" s="133" t="s">
        <v>1193</v>
      </c>
      <c r="C282" s="174">
        <v>7</v>
      </c>
      <c r="D282" s="174">
        <v>0</v>
      </c>
      <c r="E282" s="174">
        <v>0</v>
      </c>
      <c r="F282" s="174">
        <v>1</v>
      </c>
      <c r="G282" s="216" t="s">
        <v>129</v>
      </c>
      <c r="H282" s="160" t="str">
        <f t="shared" si="4"/>
        <v/>
      </c>
    </row>
    <row r="283" spans="1:8">
      <c r="A283" s="159">
        <v>130040</v>
      </c>
      <c r="B283" s="133" t="s">
        <v>1194</v>
      </c>
      <c r="C283" s="174">
        <v>0</v>
      </c>
      <c r="D283" s="174">
        <v>1</v>
      </c>
      <c r="E283" s="174">
        <v>0</v>
      </c>
      <c r="F283" s="174">
        <v>0</v>
      </c>
      <c r="G283" s="216" t="s">
        <v>129</v>
      </c>
      <c r="H283" s="160" t="str">
        <f t="shared" si="4"/>
        <v/>
      </c>
    </row>
    <row r="284" spans="1:8">
      <c r="A284" s="159">
        <v>130040</v>
      </c>
      <c r="B284" s="133" t="s">
        <v>1195</v>
      </c>
      <c r="C284" s="174">
        <v>2</v>
      </c>
      <c r="D284" s="174">
        <v>3</v>
      </c>
      <c r="E284" s="174">
        <v>1</v>
      </c>
      <c r="F284" s="174">
        <v>3</v>
      </c>
      <c r="G284" s="216" t="s">
        <v>129</v>
      </c>
      <c r="H284" s="160" t="str">
        <f t="shared" si="4"/>
        <v/>
      </c>
    </row>
    <row r="285" spans="1:8">
      <c r="A285" s="159">
        <v>130040</v>
      </c>
      <c r="B285" s="133" t="s">
        <v>1196</v>
      </c>
      <c r="C285" s="174">
        <v>4</v>
      </c>
      <c r="D285" s="174">
        <v>6</v>
      </c>
      <c r="E285" s="174">
        <v>3</v>
      </c>
      <c r="F285" s="174">
        <v>5</v>
      </c>
      <c r="G285" s="216" t="s">
        <v>129</v>
      </c>
      <c r="H285" s="160" t="str">
        <f t="shared" si="4"/>
        <v/>
      </c>
    </row>
    <row r="286" spans="1:8">
      <c r="A286" s="159">
        <v>130040</v>
      </c>
      <c r="B286" s="133" t="s">
        <v>1197</v>
      </c>
      <c r="C286" s="174">
        <v>13</v>
      </c>
      <c r="D286" s="174">
        <v>14</v>
      </c>
      <c r="E286" s="174">
        <v>20</v>
      </c>
      <c r="F286" s="174">
        <v>20</v>
      </c>
      <c r="G286" s="216" t="s">
        <v>129</v>
      </c>
      <c r="H286" s="160" t="str">
        <f t="shared" si="4"/>
        <v/>
      </c>
    </row>
    <row r="287" spans="1:8">
      <c r="A287" s="159">
        <v>130040</v>
      </c>
      <c r="B287" s="133" t="s">
        <v>1198</v>
      </c>
      <c r="C287" s="174">
        <v>0</v>
      </c>
      <c r="D287" s="174">
        <v>2</v>
      </c>
      <c r="E287" s="174">
        <v>0</v>
      </c>
      <c r="F287" s="174">
        <v>0</v>
      </c>
      <c r="G287" s="216" t="s">
        <v>129</v>
      </c>
      <c r="H287" s="160" t="str">
        <f t="shared" si="4"/>
        <v/>
      </c>
    </row>
    <row r="288" spans="1:8">
      <c r="A288" s="159">
        <v>130040</v>
      </c>
      <c r="B288" s="133" t="s">
        <v>1199</v>
      </c>
      <c r="C288" s="174">
        <v>0</v>
      </c>
      <c r="D288" s="174">
        <v>0</v>
      </c>
      <c r="E288" s="174">
        <v>0</v>
      </c>
      <c r="F288" s="174">
        <v>1</v>
      </c>
      <c r="G288" s="216" t="s">
        <v>129</v>
      </c>
      <c r="H288" s="160" t="str">
        <f t="shared" si="4"/>
        <v/>
      </c>
    </row>
    <row r="289" spans="1:8">
      <c r="A289" s="159">
        <v>130040</v>
      </c>
      <c r="B289" s="133" t="s">
        <v>1200</v>
      </c>
      <c r="C289" s="174">
        <v>125</v>
      </c>
      <c r="D289" s="174">
        <v>110</v>
      </c>
      <c r="E289" s="174">
        <v>114</v>
      </c>
      <c r="F289" s="174">
        <v>121</v>
      </c>
      <c r="G289" s="216" t="s">
        <v>129</v>
      </c>
      <c r="H289" s="160" t="str">
        <f t="shared" si="4"/>
        <v/>
      </c>
    </row>
    <row r="290" spans="1:8">
      <c r="A290" s="159">
        <v>130040</v>
      </c>
      <c r="B290" s="133" t="s">
        <v>1201</v>
      </c>
      <c r="C290" s="174">
        <v>9</v>
      </c>
      <c r="D290" s="174">
        <v>1</v>
      </c>
      <c r="E290" s="174">
        <v>4</v>
      </c>
      <c r="F290" s="174">
        <v>2</v>
      </c>
      <c r="G290" s="216" t="s">
        <v>129</v>
      </c>
      <c r="H290" s="160" t="str">
        <f t="shared" si="4"/>
        <v/>
      </c>
    </row>
    <row r="291" spans="1:8">
      <c r="A291" s="159">
        <v>130217</v>
      </c>
      <c r="B291" s="133" t="s">
        <v>1185</v>
      </c>
      <c r="C291" s="174">
        <v>161</v>
      </c>
      <c r="D291" s="174">
        <v>131</v>
      </c>
      <c r="E291" s="174">
        <v>162</v>
      </c>
      <c r="F291" s="174">
        <v>130</v>
      </c>
      <c r="G291" s="216" t="s">
        <v>129</v>
      </c>
      <c r="H291" s="160" t="str">
        <f t="shared" si="4"/>
        <v/>
      </c>
    </row>
    <row r="292" spans="1:8">
      <c r="A292" s="159">
        <v>130217</v>
      </c>
      <c r="B292" s="133" t="s">
        <v>1186</v>
      </c>
      <c r="C292" s="174">
        <v>0</v>
      </c>
      <c r="D292" s="174">
        <v>0</v>
      </c>
      <c r="E292" s="174">
        <v>1</v>
      </c>
      <c r="F292" s="174">
        <v>2</v>
      </c>
      <c r="G292" s="216" t="s">
        <v>129</v>
      </c>
      <c r="H292" s="160" t="str">
        <f t="shared" si="4"/>
        <v/>
      </c>
    </row>
    <row r="293" spans="1:8">
      <c r="A293" s="159">
        <v>130217</v>
      </c>
      <c r="B293" s="133" t="s">
        <v>1187</v>
      </c>
      <c r="C293" s="174">
        <v>98</v>
      </c>
      <c r="D293" s="174">
        <v>70</v>
      </c>
      <c r="E293" s="174">
        <v>90</v>
      </c>
      <c r="F293" s="174">
        <v>73</v>
      </c>
      <c r="G293" s="216" t="s">
        <v>129</v>
      </c>
      <c r="H293" s="160" t="str">
        <f t="shared" si="4"/>
        <v/>
      </c>
    </row>
    <row r="294" spans="1:8">
      <c r="A294" s="159">
        <v>130217</v>
      </c>
      <c r="B294" s="133" t="s">
        <v>1188</v>
      </c>
      <c r="C294" s="174">
        <v>46</v>
      </c>
      <c r="D294" s="174">
        <v>42</v>
      </c>
      <c r="E294" s="174">
        <v>54</v>
      </c>
      <c r="F294" s="174">
        <v>40</v>
      </c>
      <c r="G294" s="216" t="s">
        <v>129</v>
      </c>
      <c r="H294" s="160" t="str">
        <f t="shared" si="4"/>
        <v/>
      </c>
    </row>
    <row r="295" spans="1:8">
      <c r="A295" s="159">
        <v>130217</v>
      </c>
      <c r="B295" s="133" t="s">
        <v>1189</v>
      </c>
      <c r="C295" s="174">
        <v>17</v>
      </c>
      <c r="D295" s="174">
        <v>19</v>
      </c>
      <c r="E295" s="174">
        <v>17</v>
      </c>
      <c r="F295" s="174">
        <v>15</v>
      </c>
      <c r="G295" s="216" t="s">
        <v>129</v>
      </c>
      <c r="H295" s="160" t="str">
        <f t="shared" si="4"/>
        <v/>
      </c>
    </row>
    <row r="296" spans="1:8">
      <c r="A296" s="159">
        <v>130217</v>
      </c>
      <c r="B296" s="133" t="s">
        <v>1190</v>
      </c>
      <c r="C296" s="174">
        <v>0</v>
      </c>
      <c r="D296" s="174">
        <v>0</v>
      </c>
      <c r="E296" s="174">
        <v>0</v>
      </c>
      <c r="F296" s="174">
        <v>0</v>
      </c>
      <c r="G296" s="216" t="s">
        <v>129</v>
      </c>
      <c r="H296" s="160" t="str">
        <f t="shared" si="4"/>
        <v/>
      </c>
    </row>
    <row r="297" spans="1:8">
      <c r="A297" s="159">
        <v>130217</v>
      </c>
      <c r="B297" s="133" t="s">
        <v>1191</v>
      </c>
      <c r="C297" s="174">
        <v>59</v>
      </c>
      <c r="D297" s="174">
        <v>49</v>
      </c>
      <c r="E297" s="174">
        <v>64</v>
      </c>
      <c r="F297" s="174">
        <v>41</v>
      </c>
      <c r="G297" s="216" t="s">
        <v>129</v>
      </c>
      <c r="H297" s="160" t="str">
        <f t="shared" si="4"/>
        <v/>
      </c>
    </row>
    <row r="298" spans="1:8">
      <c r="A298" s="159">
        <v>130217</v>
      </c>
      <c r="B298" s="133" t="s">
        <v>1192</v>
      </c>
      <c r="C298" s="174">
        <v>102</v>
      </c>
      <c r="D298" s="174">
        <v>82</v>
      </c>
      <c r="E298" s="174">
        <v>98</v>
      </c>
      <c r="F298" s="174">
        <v>89</v>
      </c>
      <c r="G298" s="216" t="s">
        <v>129</v>
      </c>
      <c r="H298" s="160" t="str">
        <f t="shared" si="4"/>
        <v/>
      </c>
    </row>
    <row r="299" spans="1:8">
      <c r="A299" s="159">
        <v>130217</v>
      </c>
      <c r="B299" s="133" t="s">
        <v>1193</v>
      </c>
      <c r="C299" s="174">
        <v>4</v>
      </c>
      <c r="D299" s="174">
        <v>2</v>
      </c>
      <c r="E299" s="174">
        <v>1</v>
      </c>
      <c r="F299" s="174">
        <v>0</v>
      </c>
      <c r="G299" s="216" t="s">
        <v>129</v>
      </c>
      <c r="H299" s="160" t="str">
        <f t="shared" si="4"/>
        <v/>
      </c>
    </row>
    <row r="300" spans="1:8">
      <c r="A300" s="159">
        <v>130217</v>
      </c>
      <c r="B300" s="133" t="s">
        <v>1194</v>
      </c>
      <c r="C300" s="174">
        <v>0</v>
      </c>
      <c r="D300" s="174">
        <v>0</v>
      </c>
      <c r="E300" s="174">
        <v>2</v>
      </c>
      <c r="F300" s="174">
        <v>2</v>
      </c>
      <c r="G300" s="216" t="s">
        <v>129</v>
      </c>
      <c r="H300" s="160" t="str">
        <f t="shared" si="4"/>
        <v/>
      </c>
    </row>
    <row r="301" spans="1:8">
      <c r="A301" s="159">
        <v>130217</v>
      </c>
      <c r="B301" s="133" t="s">
        <v>1195</v>
      </c>
      <c r="C301" s="174">
        <v>4</v>
      </c>
      <c r="D301" s="174">
        <v>4</v>
      </c>
      <c r="E301" s="174">
        <v>4</v>
      </c>
      <c r="F301" s="174">
        <v>6</v>
      </c>
      <c r="G301" s="216" t="s">
        <v>129</v>
      </c>
      <c r="H301" s="160" t="str">
        <f t="shared" si="4"/>
        <v/>
      </c>
    </row>
    <row r="302" spans="1:8">
      <c r="A302" s="159">
        <v>130217</v>
      </c>
      <c r="B302" s="133" t="s">
        <v>1196</v>
      </c>
      <c r="C302" s="174">
        <v>1</v>
      </c>
      <c r="D302" s="174">
        <v>2</v>
      </c>
      <c r="E302" s="174">
        <v>1</v>
      </c>
      <c r="F302" s="174">
        <v>2</v>
      </c>
      <c r="G302" s="216" t="s">
        <v>129</v>
      </c>
      <c r="H302" s="160" t="str">
        <f t="shared" si="4"/>
        <v/>
      </c>
    </row>
    <row r="303" spans="1:8">
      <c r="A303" s="159">
        <v>130217</v>
      </c>
      <c r="B303" s="133" t="s">
        <v>1197</v>
      </c>
      <c r="C303" s="174">
        <v>10</v>
      </c>
      <c r="D303" s="174">
        <v>11</v>
      </c>
      <c r="E303" s="174">
        <v>11</v>
      </c>
      <c r="F303" s="174">
        <v>14</v>
      </c>
      <c r="G303" s="216" t="s">
        <v>129</v>
      </c>
      <c r="H303" s="160" t="str">
        <f t="shared" si="4"/>
        <v/>
      </c>
    </row>
    <row r="304" spans="1:8">
      <c r="A304" s="159">
        <v>130217</v>
      </c>
      <c r="B304" s="133" t="s">
        <v>1198</v>
      </c>
      <c r="C304" s="174">
        <v>0</v>
      </c>
      <c r="D304" s="174">
        <v>0</v>
      </c>
      <c r="E304" s="174">
        <v>0</v>
      </c>
      <c r="F304" s="174">
        <v>0</v>
      </c>
      <c r="G304" s="216" t="s">
        <v>129</v>
      </c>
      <c r="H304" s="160" t="str">
        <f t="shared" si="4"/>
        <v/>
      </c>
    </row>
    <row r="305" spans="1:8">
      <c r="A305" s="159">
        <v>130217</v>
      </c>
      <c r="B305" s="133" t="s">
        <v>1199</v>
      </c>
      <c r="C305" s="174">
        <v>0</v>
      </c>
      <c r="D305" s="174">
        <v>0</v>
      </c>
      <c r="E305" s="174">
        <v>0</v>
      </c>
      <c r="F305" s="174">
        <v>0</v>
      </c>
      <c r="G305" s="216" t="s">
        <v>129</v>
      </c>
      <c r="H305" s="160" t="str">
        <f t="shared" si="4"/>
        <v/>
      </c>
    </row>
    <row r="306" spans="1:8">
      <c r="A306" s="159">
        <v>130217</v>
      </c>
      <c r="B306" s="133" t="s">
        <v>1200</v>
      </c>
      <c r="C306" s="174">
        <v>140</v>
      </c>
      <c r="D306" s="174">
        <v>108</v>
      </c>
      <c r="E306" s="174">
        <v>137</v>
      </c>
      <c r="F306" s="174">
        <v>102</v>
      </c>
      <c r="G306" s="216" t="s">
        <v>129</v>
      </c>
      <c r="H306" s="160" t="str">
        <f t="shared" si="4"/>
        <v/>
      </c>
    </row>
    <row r="307" spans="1:8">
      <c r="A307" s="159">
        <v>130217</v>
      </c>
      <c r="B307" s="133" t="s">
        <v>1201</v>
      </c>
      <c r="C307" s="174">
        <v>2</v>
      </c>
      <c r="D307" s="174">
        <v>4</v>
      </c>
      <c r="E307" s="174">
        <v>6</v>
      </c>
      <c r="F307" s="174">
        <v>4</v>
      </c>
      <c r="G307" s="216" t="s">
        <v>129</v>
      </c>
      <c r="H307" s="160" t="str">
        <f t="shared" si="4"/>
        <v/>
      </c>
    </row>
    <row r="308" spans="1:8">
      <c r="A308" s="159">
        <v>130396</v>
      </c>
      <c r="B308" s="133" t="s">
        <v>1185</v>
      </c>
      <c r="C308" s="174">
        <v>652</v>
      </c>
      <c r="D308" s="174">
        <v>628</v>
      </c>
      <c r="E308" s="174">
        <v>566</v>
      </c>
      <c r="F308" s="174">
        <v>595</v>
      </c>
      <c r="G308" s="216" t="s">
        <v>129</v>
      </c>
      <c r="H308" s="160" t="str">
        <f t="shared" si="4"/>
        <v/>
      </c>
    </row>
    <row r="309" spans="1:8">
      <c r="A309" s="159">
        <v>130396</v>
      </c>
      <c r="B309" s="133" t="s">
        <v>1186</v>
      </c>
      <c r="C309" s="174">
        <v>0</v>
      </c>
      <c r="D309" s="174">
        <v>1</v>
      </c>
      <c r="E309" s="174">
        <v>0</v>
      </c>
      <c r="F309" s="174">
        <v>1</v>
      </c>
      <c r="G309" s="216" t="s">
        <v>129</v>
      </c>
      <c r="H309" s="160" t="str">
        <f t="shared" si="4"/>
        <v/>
      </c>
    </row>
    <row r="310" spans="1:8">
      <c r="A310" s="159">
        <v>130396</v>
      </c>
      <c r="B310" s="133" t="s">
        <v>1187</v>
      </c>
      <c r="C310" s="174">
        <v>261</v>
      </c>
      <c r="D310" s="174">
        <v>269</v>
      </c>
      <c r="E310" s="174">
        <v>224</v>
      </c>
      <c r="F310" s="174">
        <v>255</v>
      </c>
      <c r="G310" s="216" t="s">
        <v>129</v>
      </c>
      <c r="H310" s="160" t="str">
        <f t="shared" si="4"/>
        <v/>
      </c>
    </row>
    <row r="311" spans="1:8">
      <c r="A311" s="159">
        <v>130396</v>
      </c>
      <c r="B311" s="133" t="s">
        <v>1188</v>
      </c>
      <c r="C311" s="174">
        <v>282</v>
      </c>
      <c r="D311" s="174">
        <v>271</v>
      </c>
      <c r="E311" s="174">
        <v>273</v>
      </c>
      <c r="F311" s="174">
        <v>253</v>
      </c>
      <c r="G311" s="216" t="s">
        <v>129</v>
      </c>
      <c r="H311" s="160" t="str">
        <f t="shared" si="4"/>
        <v/>
      </c>
    </row>
    <row r="312" spans="1:8">
      <c r="A312" s="159">
        <v>130396</v>
      </c>
      <c r="B312" s="133" t="s">
        <v>1189</v>
      </c>
      <c r="C312" s="174">
        <v>109</v>
      </c>
      <c r="D312" s="174">
        <v>87</v>
      </c>
      <c r="E312" s="174">
        <v>69</v>
      </c>
      <c r="F312" s="174">
        <v>86</v>
      </c>
      <c r="G312" s="216" t="s">
        <v>129</v>
      </c>
      <c r="H312" s="160" t="str">
        <f t="shared" si="4"/>
        <v/>
      </c>
    </row>
    <row r="313" spans="1:8">
      <c r="A313" s="159">
        <v>130396</v>
      </c>
      <c r="B313" s="133" t="s">
        <v>1190</v>
      </c>
      <c r="C313" s="174">
        <v>0</v>
      </c>
      <c r="D313" s="174">
        <v>0</v>
      </c>
      <c r="E313" s="174">
        <v>0</v>
      </c>
      <c r="F313" s="174">
        <v>0</v>
      </c>
      <c r="G313" s="216" t="s">
        <v>129</v>
      </c>
      <c r="H313" s="160" t="str">
        <f t="shared" si="4"/>
        <v/>
      </c>
    </row>
    <row r="314" spans="1:8">
      <c r="A314" s="159">
        <v>130396</v>
      </c>
      <c r="B314" s="133" t="s">
        <v>1191</v>
      </c>
      <c r="C314" s="174">
        <v>243</v>
      </c>
      <c r="D314" s="174">
        <v>220</v>
      </c>
      <c r="E314" s="174">
        <v>185</v>
      </c>
      <c r="F314" s="174">
        <v>220</v>
      </c>
      <c r="G314" s="216" t="s">
        <v>129</v>
      </c>
      <c r="H314" s="160" t="str">
        <f t="shared" si="4"/>
        <v/>
      </c>
    </row>
    <row r="315" spans="1:8">
      <c r="A315" s="159">
        <v>130396</v>
      </c>
      <c r="B315" s="133" t="s">
        <v>1192</v>
      </c>
      <c r="C315" s="174">
        <v>409</v>
      </c>
      <c r="D315" s="174">
        <v>408</v>
      </c>
      <c r="E315" s="174">
        <v>381</v>
      </c>
      <c r="F315" s="174">
        <v>375</v>
      </c>
      <c r="G315" s="216" t="s">
        <v>129</v>
      </c>
      <c r="H315" s="160" t="str">
        <f t="shared" si="4"/>
        <v/>
      </c>
    </row>
    <row r="316" spans="1:8">
      <c r="A316" s="159">
        <v>130396</v>
      </c>
      <c r="B316" s="133" t="s">
        <v>1193</v>
      </c>
      <c r="C316" s="174">
        <v>19</v>
      </c>
      <c r="D316" s="174">
        <v>6</v>
      </c>
      <c r="E316" s="174">
        <v>14</v>
      </c>
      <c r="F316" s="174">
        <v>15</v>
      </c>
      <c r="G316" s="216" t="s">
        <v>129</v>
      </c>
      <c r="H316" s="160" t="str">
        <f t="shared" si="4"/>
        <v/>
      </c>
    </row>
    <row r="317" spans="1:8">
      <c r="A317" s="159">
        <v>130396</v>
      </c>
      <c r="B317" s="133" t="s">
        <v>1194</v>
      </c>
      <c r="C317" s="174">
        <v>2</v>
      </c>
      <c r="D317" s="174">
        <v>4</v>
      </c>
      <c r="E317" s="174">
        <v>2</v>
      </c>
      <c r="F317" s="174">
        <v>2</v>
      </c>
      <c r="G317" s="216" t="s">
        <v>129</v>
      </c>
      <c r="H317" s="160" t="str">
        <f t="shared" si="4"/>
        <v/>
      </c>
    </row>
    <row r="318" spans="1:8">
      <c r="A318" s="159">
        <v>130396</v>
      </c>
      <c r="B318" s="133" t="s">
        <v>1195</v>
      </c>
      <c r="C318" s="174">
        <v>33</v>
      </c>
      <c r="D318" s="174">
        <v>35</v>
      </c>
      <c r="E318" s="174">
        <v>31</v>
      </c>
      <c r="F318" s="174">
        <v>34</v>
      </c>
      <c r="G318" s="216" t="s">
        <v>129</v>
      </c>
      <c r="H318" s="160" t="str">
        <f t="shared" si="4"/>
        <v/>
      </c>
    </row>
    <row r="319" spans="1:8">
      <c r="A319" s="159">
        <v>130396</v>
      </c>
      <c r="B319" s="133" t="s">
        <v>1196</v>
      </c>
      <c r="C319" s="174">
        <v>125</v>
      </c>
      <c r="D319" s="174">
        <v>115</v>
      </c>
      <c r="E319" s="174">
        <v>104</v>
      </c>
      <c r="F319" s="174">
        <v>111</v>
      </c>
      <c r="G319" s="216" t="s">
        <v>129</v>
      </c>
      <c r="H319" s="160" t="str">
        <f t="shared" si="4"/>
        <v/>
      </c>
    </row>
    <row r="320" spans="1:8">
      <c r="A320" s="159">
        <v>130396</v>
      </c>
      <c r="B320" s="133" t="s">
        <v>1197</v>
      </c>
      <c r="C320" s="174">
        <v>158</v>
      </c>
      <c r="D320" s="174">
        <v>140</v>
      </c>
      <c r="E320" s="174">
        <v>135</v>
      </c>
      <c r="F320" s="174">
        <v>142</v>
      </c>
      <c r="G320" s="216" t="s">
        <v>129</v>
      </c>
      <c r="H320" s="160" t="str">
        <f t="shared" si="4"/>
        <v/>
      </c>
    </row>
    <row r="321" spans="1:8">
      <c r="A321" s="159">
        <v>130396</v>
      </c>
      <c r="B321" s="133" t="s">
        <v>1198</v>
      </c>
      <c r="C321" s="174">
        <v>1</v>
      </c>
      <c r="D321" s="174">
        <v>2</v>
      </c>
      <c r="E321" s="174">
        <v>0</v>
      </c>
      <c r="F321" s="174">
        <v>2</v>
      </c>
      <c r="G321" s="216" t="s">
        <v>129</v>
      </c>
      <c r="H321" s="160" t="str">
        <f t="shared" si="4"/>
        <v/>
      </c>
    </row>
    <row r="322" spans="1:8">
      <c r="A322" s="159">
        <v>130396</v>
      </c>
      <c r="B322" s="133" t="s">
        <v>1199</v>
      </c>
      <c r="C322" s="174">
        <v>9</v>
      </c>
      <c r="D322" s="174">
        <v>19</v>
      </c>
      <c r="E322" s="174">
        <v>8</v>
      </c>
      <c r="F322" s="174">
        <v>9</v>
      </c>
      <c r="G322" s="216" t="s">
        <v>129</v>
      </c>
      <c r="H322" s="160" t="str">
        <f t="shared" si="4"/>
        <v/>
      </c>
    </row>
    <row r="323" spans="1:8">
      <c r="A323" s="159">
        <v>130396</v>
      </c>
      <c r="B323" s="133" t="s">
        <v>1200</v>
      </c>
      <c r="C323" s="174">
        <v>290</v>
      </c>
      <c r="D323" s="174">
        <v>289</v>
      </c>
      <c r="E323" s="174">
        <v>267</v>
      </c>
      <c r="F323" s="174">
        <v>272</v>
      </c>
      <c r="G323" s="216" t="s">
        <v>129</v>
      </c>
      <c r="H323" s="160" t="str">
        <f t="shared" ref="H323:H386" si="5">IFERROR((G323-C323)/C323,"")</f>
        <v/>
      </c>
    </row>
    <row r="324" spans="1:8">
      <c r="A324" s="159">
        <v>130396</v>
      </c>
      <c r="B324" s="133" t="s">
        <v>1201</v>
      </c>
      <c r="C324" s="174">
        <v>15</v>
      </c>
      <c r="D324" s="174">
        <v>18</v>
      </c>
      <c r="E324" s="174">
        <v>5</v>
      </c>
      <c r="F324" s="174">
        <v>8</v>
      </c>
      <c r="G324" s="216" t="s">
        <v>129</v>
      </c>
      <c r="H324" s="160" t="str">
        <f t="shared" si="5"/>
        <v/>
      </c>
    </row>
    <row r="325" spans="1:8">
      <c r="A325" s="159">
        <v>130606</v>
      </c>
      <c r="B325" s="133" t="s">
        <v>1185</v>
      </c>
      <c r="C325" s="174">
        <v>434</v>
      </c>
      <c r="D325" s="174">
        <v>373</v>
      </c>
      <c r="E325" s="174">
        <v>361</v>
      </c>
      <c r="F325" s="174">
        <v>377</v>
      </c>
      <c r="G325" s="216" t="s">
        <v>129</v>
      </c>
      <c r="H325" s="160" t="str">
        <f t="shared" si="5"/>
        <v/>
      </c>
    </row>
    <row r="326" spans="1:8">
      <c r="A326" s="159">
        <v>130606</v>
      </c>
      <c r="B326" s="133" t="s">
        <v>1186</v>
      </c>
      <c r="C326" s="174">
        <v>0</v>
      </c>
      <c r="D326" s="174">
        <v>0</v>
      </c>
      <c r="E326" s="174">
        <v>0</v>
      </c>
      <c r="F326" s="174">
        <v>0</v>
      </c>
      <c r="G326" s="216" t="s">
        <v>129</v>
      </c>
      <c r="H326" s="160" t="str">
        <f t="shared" si="5"/>
        <v/>
      </c>
    </row>
    <row r="327" spans="1:8">
      <c r="A327" s="159">
        <v>130606</v>
      </c>
      <c r="B327" s="133" t="s">
        <v>1187</v>
      </c>
      <c r="C327" s="174">
        <v>244</v>
      </c>
      <c r="D327" s="174">
        <v>225</v>
      </c>
      <c r="E327" s="174">
        <v>210</v>
      </c>
      <c r="F327" s="174">
        <v>234</v>
      </c>
      <c r="G327" s="216" t="s">
        <v>129</v>
      </c>
      <c r="H327" s="160" t="str">
        <f t="shared" si="5"/>
        <v/>
      </c>
    </row>
    <row r="328" spans="1:8">
      <c r="A328" s="159">
        <v>130606</v>
      </c>
      <c r="B328" s="133" t="s">
        <v>1188</v>
      </c>
      <c r="C328" s="174">
        <v>152</v>
      </c>
      <c r="D328" s="174">
        <v>120</v>
      </c>
      <c r="E328" s="174">
        <v>117</v>
      </c>
      <c r="F328" s="174">
        <v>116</v>
      </c>
      <c r="G328" s="216" t="s">
        <v>129</v>
      </c>
      <c r="H328" s="160" t="str">
        <f t="shared" si="5"/>
        <v/>
      </c>
    </row>
    <row r="329" spans="1:8">
      <c r="A329" s="159">
        <v>130606</v>
      </c>
      <c r="B329" s="133" t="s">
        <v>1189</v>
      </c>
      <c r="C329" s="174">
        <v>38</v>
      </c>
      <c r="D329" s="174">
        <v>28</v>
      </c>
      <c r="E329" s="174">
        <v>34</v>
      </c>
      <c r="F329" s="174">
        <v>27</v>
      </c>
      <c r="G329" s="216" t="s">
        <v>129</v>
      </c>
      <c r="H329" s="160" t="str">
        <f t="shared" si="5"/>
        <v/>
      </c>
    </row>
    <row r="330" spans="1:8">
      <c r="A330" s="159">
        <v>130606</v>
      </c>
      <c r="B330" s="133" t="s">
        <v>1190</v>
      </c>
      <c r="C330" s="174">
        <v>0</v>
      </c>
      <c r="D330" s="174">
        <v>0</v>
      </c>
      <c r="E330" s="174">
        <v>0</v>
      </c>
      <c r="F330" s="174">
        <v>0</v>
      </c>
      <c r="G330" s="216" t="s">
        <v>129</v>
      </c>
      <c r="H330" s="160" t="str">
        <f t="shared" si="5"/>
        <v/>
      </c>
    </row>
    <row r="331" spans="1:8">
      <c r="A331" s="159">
        <v>130606</v>
      </c>
      <c r="B331" s="133" t="s">
        <v>1191</v>
      </c>
      <c r="C331" s="174">
        <v>177</v>
      </c>
      <c r="D331" s="174">
        <v>159</v>
      </c>
      <c r="E331" s="174">
        <v>124</v>
      </c>
      <c r="F331" s="174">
        <v>146</v>
      </c>
      <c r="G331" s="216" t="s">
        <v>129</v>
      </c>
      <c r="H331" s="160" t="str">
        <f t="shared" si="5"/>
        <v/>
      </c>
    </row>
    <row r="332" spans="1:8">
      <c r="A332" s="159">
        <v>130606</v>
      </c>
      <c r="B332" s="133" t="s">
        <v>1192</v>
      </c>
      <c r="C332" s="174">
        <v>257</v>
      </c>
      <c r="D332" s="174">
        <v>214</v>
      </c>
      <c r="E332" s="174">
        <v>237</v>
      </c>
      <c r="F332" s="174">
        <v>231</v>
      </c>
      <c r="G332" s="216" t="s">
        <v>129</v>
      </c>
      <c r="H332" s="160" t="str">
        <f t="shared" si="5"/>
        <v/>
      </c>
    </row>
    <row r="333" spans="1:8">
      <c r="A333" s="159">
        <v>130606</v>
      </c>
      <c r="B333" s="133" t="s">
        <v>1193</v>
      </c>
      <c r="C333" s="174">
        <v>9</v>
      </c>
      <c r="D333" s="174">
        <v>3</v>
      </c>
      <c r="E333" s="174">
        <v>12</v>
      </c>
      <c r="F333" s="174">
        <v>14</v>
      </c>
      <c r="G333" s="216" t="s">
        <v>129</v>
      </c>
      <c r="H333" s="160" t="str">
        <f t="shared" si="5"/>
        <v/>
      </c>
    </row>
    <row r="334" spans="1:8">
      <c r="A334" s="159">
        <v>130606</v>
      </c>
      <c r="B334" s="133" t="s">
        <v>1194</v>
      </c>
      <c r="C334" s="174">
        <v>0</v>
      </c>
      <c r="D334" s="174">
        <v>1</v>
      </c>
      <c r="E334" s="174">
        <v>1</v>
      </c>
      <c r="F334" s="174">
        <v>1</v>
      </c>
      <c r="G334" s="216" t="s">
        <v>129</v>
      </c>
      <c r="H334" s="160" t="str">
        <f t="shared" si="5"/>
        <v/>
      </c>
    </row>
    <row r="335" spans="1:8">
      <c r="A335" s="159">
        <v>130606</v>
      </c>
      <c r="B335" s="133" t="s">
        <v>1195</v>
      </c>
      <c r="C335" s="174">
        <v>17</v>
      </c>
      <c r="D335" s="174">
        <v>9</v>
      </c>
      <c r="E335" s="174">
        <v>8</v>
      </c>
      <c r="F335" s="174">
        <v>17</v>
      </c>
      <c r="G335" s="216" t="s">
        <v>129</v>
      </c>
      <c r="H335" s="160" t="str">
        <f t="shared" si="5"/>
        <v/>
      </c>
    </row>
    <row r="336" spans="1:8">
      <c r="A336" s="159">
        <v>130606</v>
      </c>
      <c r="B336" s="133" t="s">
        <v>1196</v>
      </c>
      <c r="C336" s="174">
        <v>25</v>
      </c>
      <c r="D336" s="174">
        <v>25</v>
      </c>
      <c r="E336" s="174">
        <v>38</v>
      </c>
      <c r="F336" s="174">
        <v>29</v>
      </c>
      <c r="G336" s="216" t="s">
        <v>129</v>
      </c>
      <c r="H336" s="160" t="str">
        <f t="shared" si="5"/>
        <v/>
      </c>
    </row>
    <row r="337" spans="1:8">
      <c r="A337" s="159">
        <v>130606</v>
      </c>
      <c r="B337" s="133" t="s">
        <v>1197</v>
      </c>
      <c r="C337" s="174">
        <v>70</v>
      </c>
      <c r="D337" s="174">
        <v>69</v>
      </c>
      <c r="E337" s="174">
        <v>80</v>
      </c>
      <c r="F337" s="174">
        <v>82</v>
      </c>
      <c r="G337" s="216" t="s">
        <v>129</v>
      </c>
      <c r="H337" s="160" t="str">
        <f t="shared" si="5"/>
        <v/>
      </c>
    </row>
    <row r="338" spans="1:8">
      <c r="A338" s="159">
        <v>130606</v>
      </c>
      <c r="B338" s="133" t="s">
        <v>1198</v>
      </c>
      <c r="C338" s="174">
        <v>1</v>
      </c>
      <c r="D338" s="174">
        <v>0</v>
      </c>
      <c r="E338" s="174">
        <v>0</v>
      </c>
      <c r="F338" s="174">
        <v>0</v>
      </c>
      <c r="G338" s="216" t="s">
        <v>129</v>
      </c>
      <c r="H338" s="160" t="str">
        <f t="shared" si="5"/>
        <v/>
      </c>
    </row>
    <row r="339" spans="1:8">
      <c r="A339" s="159">
        <v>130606</v>
      </c>
      <c r="B339" s="133" t="s">
        <v>1199</v>
      </c>
      <c r="C339" s="174">
        <v>1</v>
      </c>
      <c r="D339" s="174">
        <v>6</v>
      </c>
      <c r="E339" s="174">
        <v>3</v>
      </c>
      <c r="F339" s="174">
        <v>7</v>
      </c>
      <c r="G339" s="216" t="s">
        <v>129</v>
      </c>
      <c r="H339" s="160" t="str">
        <f t="shared" si="5"/>
        <v/>
      </c>
    </row>
    <row r="340" spans="1:8">
      <c r="A340" s="159">
        <v>130606</v>
      </c>
      <c r="B340" s="133" t="s">
        <v>1200</v>
      </c>
      <c r="C340" s="174">
        <v>293</v>
      </c>
      <c r="D340" s="174">
        <v>251</v>
      </c>
      <c r="E340" s="174">
        <v>214</v>
      </c>
      <c r="F340" s="174">
        <v>221</v>
      </c>
      <c r="G340" s="216" t="s">
        <v>129</v>
      </c>
      <c r="H340" s="160" t="str">
        <f t="shared" si="5"/>
        <v/>
      </c>
    </row>
    <row r="341" spans="1:8">
      <c r="A341" s="159">
        <v>130606</v>
      </c>
      <c r="B341" s="133" t="s">
        <v>1201</v>
      </c>
      <c r="C341" s="174">
        <v>18</v>
      </c>
      <c r="D341" s="174">
        <v>9</v>
      </c>
      <c r="E341" s="174">
        <v>5</v>
      </c>
      <c r="F341" s="174">
        <v>6</v>
      </c>
      <c r="G341" s="216" t="s">
        <v>129</v>
      </c>
      <c r="H341" s="160" t="str">
        <f t="shared" si="5"/>
        <v/>
      </c>
    </row>
    <row r="342" spans="1:8">
      <c r="A342" s="159">
        <v>130907</v>
      </c>
      <c r="B342" s="133" t="s">
        <v>1185</v>
      </c>
      <c r="C342" s="174">
        <v>1673</v>
      </c>
      <c r="D342" s="174">
        <v>1596</v>
      </c>
      <c r="E342" s="174">
        <v>1685</v>
      </c>
      <c r="F342" s="174">
        <v>1741</v>
      </c>
      <c r="G342" s="216">
        <v>1464</v>
      </c>
      <c r="H342" s="160">
        <f t="shared" si="5"/>
        <v>-0.12492528392109982</v>
      </c>
    </row>
    <row r="343" spans="1:8">
      <c r="A343" s="159">
        <v>130907</v>
      </c>
      <c r="B343" s="133" t="s">
        <v>1186</v>
      </c>
      <c r="C343" s="174">
        <v>0</v>
      </c>
      <c r="D343" s="174">
        <v>0</v>
      </c>
      <c r="E343" s="174">
        <v>0</v>
      </c>
      <c r="F343" s="174">
        <v>0</v>
      </c>
      <c r="G343" s="216">
        <v>0</v>
      </c>
      <c r="H343" s="160" t="str">
        <f t="shared" si="5"/>
        <v/>
      </c>
    </row>
    <row r="344" spans="1:8">
      <c r="A344" s="159">
        <v>130907</v>
      </c>
      <c r="B344" s="133" t="s">
        <v>1187</v>
      </c>
      <c r="C344" s="174">
        <v>897</v>
      </c>
      <c r="D344" s="174">
        <v>870</v>
      </c>
      <c r="E344" s="174">
        <v>925</v>
      </c>
      <c r="F344" s="174">
        <v>974</v>
      </c>
      <c r="G344" s="216">
        <v>810</v>
      </c>
      <c r="H344" s="160">
        <f t="shared" si="5"/>
        <v>-9.6989966555183951E-2</v>
      </c>
    </row>
    <row r="345" spans="1:8">
      <c r="A345" s="159">
        <v>130907</v>
      </c>
      <c r="B345" s="133" t="s">
        <v>1188</v>
      </c>
      <c r="C345" s="174">
        <v>589</v>
      </c>
      <c r="D345" s="174">
        <v>559</v>
      </c>
      <c r="E345" s="174">
        <v>589</v>
      </c>
      <c r="F345" s="174">
        <v>590</v>
      </c>
      <c r="G345" s="216">
        <v>496</v>
      </c>
      <c r="H345" s="160">
        <f t="shared" si="5"/>
        <v>-0.15789473684210525</v>
      </c>
    </row>
    <row r="346" spans="1:8">
      <c r="A346" s="159">
        <v>130907</v>
      </c>
      <c r="B346" s="133" t="s">
        <v>1189</v>
      </c>
      <c r="C346" s="174">
        <v>187</v>
      </c>
      <c r="D346" s="174">
        <v>167</v>
      </c>
      <c r="E346" s="174">
        <v>171</v>
      </c>
      <c r="F346" s="174">
        <v>177</v>
      </c>
      <c r="G346" s="216">
        <v>158</v>
      </c>
      <c r="H346" s="160">
        <f t="shared" si="5"/>
        <v>-0.15508021390374332</v>
      </c>
    </row>
    <row r="347" spans="1:8">
      <c r="A347" s="159">
        <v>130907</v>
      </c>
      <c r="B347" s="133" t="s">
        <v>1190</v>
      </c>
      <c r="C347" s="174">
        <v>0</v>
      </c>
      <c r="D347" s="174">
        <v>0</v>
      </c>
      <c r="E347" s="174">
        <v>0</v>
      </c>
      <c r="F347" s="174">
        <v>0</v>
      </c>
      <c r="G347" s="216">
        <v>0</v>
      </c>
      <c r="H347" s="160" t="str">
        <f t="shared" si="5"/>
        <v/>
      </c>
    </row>
    <row r="348" spans="1:8">
      <c r="A348" s="159">
        <v>130907</v>
      </c>
      <c r="B348" s="133" t="s">
        <v>1191</v>
      </c>
      <c r="C348" s="174">
        <v>596</v>
      </c>
      <c r="D348" s="174">
        <v>560</v>
      </c>
      <c r="E348" s="174">
        <v>529</v>
      </c>
      <c r="F348" s="174">
        <v>573</v>
      </c>
      <c r="G348" s="216">
        <v>495</v>
      </c>
      <c r="H348" s="160">
        <f t="shared" si="5"/>
        <v>-0.16946308724832215</v>
      </c>
    </row>
    <row r="349" spans="1:8">
      <c r="A349" s="159">
        <v>130907</v>
      </c>
      <c r="B349" s="133" t="s">
        <v>1192</v>
      </c>
      <c r="C349" s="174">
        <v>1077</v>
      </c>
      <c r="D349" s="174">
        <v>1036</v>
      </c>
      <c r="E349" s="174">
        <v>1156</v>
      </c>
      <c r="F349" s="174">
        <v>1168</v>
      </c>
      <c r="G349" s="216">
        <v>969</v>
      </c>
      <c r="H349" s="160">
        <f t="shared" si="5"/>
        <v>-0.10027855153203342</v>
      </c>
    </row>
    <row r="350" spans="1:8">
      <c r="A350" s="159">
        <v>130907</v>
      </c>
      <c r="B350" s="133" t="s">
        <v>1193</v>
      </c>
      <c r="C350" s="174">
        <v>54</v>
      </c>
      <c r="D350" s="174">
        <v>53</v>
      </c>
      <c r="E350" s="174">
        <v>46</v>
      </c>
      <c r="F350" s="174">
        <v>70</v>
      </c>
      <c r="G350" s="216">
        <v>64</v>
      </c>
      <c r="H350" s="160">
        <f t="shared" si="5"/>
        <v>0.18518518518518517</v>
      </c>
    </row>
    <row r="351" spans="1:8">
      <c r="A351" s="159">
        <v>130907</v>
      </c>
      <c r="B351" s="133" t="s">
        <v>1194</v>
      </c>
      <c r="C351" s="174">
        <v>11</v>
      </c>
      <c r="D351" s="174">
        <v>2</v>
      </c>
      <c r="E351" s="174">
        <v>3</v>
      </c>
      <c r="F351" s="174">
        <v>7</v>
      </c>
      <c r="G351" s="216">
        <v>9</v>
      </c>
      <c r="H351" s="160">
        <f t="shared" si="5"/>
        <v>-0.18181818181818182</v>
      </c>
    </row>
    <row r="352" spans="1:8">
      <c r="A352" s="159">
        <v>130907</v>
      </c>
      <c r="B352" s="133" t="s">
        <v>1195</v>
      </c>
      <c r="C352" s="174">
        <v>56</v>
      </c>
      <c r="D352" s="174">
        <v>64</v>
      </c>
      <c r="E352" s="174">
        <v>74</v>
      </c>
      <c r="F352" s="174">
        <v>69</v>
      </c>
      <c r="G352" s="216">
        <v>70</v>
      </c>
      <c r="H352" s="160">
        <f t="shared" si="5"/>
        <v>0.25</v>
      </c>
    </row>
    <row r="353" spans="1:8">
      <c r="A353" s="159">
        <v>130907</v>
      </c>
      <c r="B353" s="133" t="s">
        <v>1196</v>
      </c>
      <c r="C353" s="174">
        <v>299</v>
      </c>
      <c r="D353" s="174">
        <v>280</v>
      </c>
      <c r="E353" s="174">
        <v>310</v>
      </c>
      <c r="F353" s="174">
        <v>346</v>
      </c>
      <c r="G353" s="216">
        <v>271</v>
      </c>
      <c r="H353" s="160">
        <f t="shared" si="5"/>
        <v>-9.3645484949832769E-2</v>
      </c>
    </row>
    <row r="354" spans="1:8">
      <c r="A354" s="159">
        <v>130907</v>
      </c>
      <c r="B354" s="133" t="s">
        <v>1197</v>
      </c>
      <c r="C354" s="174">
        <v>175</v>
      </c>
      <c r="D354" s="174">
        <v>180</v>
      </c>
      <c r="E354" s="174">
        <v>196</v>
      </c>
      <c r="F354" s="174">
        <v>225</v>
      </c>
      <c r="G354" s="216">
        <v>210</v>
      </c>
      <c r="H354" s="160">
        <f t="shared" si="5"/>
        <v>0.2</v>
      </c>
    </row>
    <row r="355" spans="1:8">
      <c r="A355" s="159">
        <v>130907</v>
      </c>
      <c r="B355" s="133" t="s">
        <v>1198</v>
      </c>
      <c r="C355" s="174">
        <v>2</v>
      </c>
      <c r="D355" s="174">
        <v>3</v>
      </c>
      <c r="E355" s="174">
        <v>4</v>
      </c>
      <c r="F355" s="174">
        <v>1</v>
      </c>
      <c r="G355" s="216">
        <v>0</v>
      </c>
      <c r="H355" s="160">
        <f t="shared" si="5"/>
        <v>-1</v>
      </c>
    </row>
    <row r="356" spans="1:8">
      <c r="A356" s="159">
        <v>130907</v>
      </c>
      <c r="B356" s="133" t="s">
        <v>1199</v>
      </c>
      <c r="C356" s="174">
        <v>25</v>
      </c>
      <c r="D356" s="174">
        <v>22</v>
      </c>
      <c r="E356" s="174">
        <v>25</v>
      </c>
      <c r="F356" s="174">
        <v>37</v>
      </c>
      <c r="G356" s="216">
        <v>17</v>
      </c>
      <c r="H356" s="160">
        <f t="shared" si="5"/>
        <v>-0.32</v>
      </c>
    </row>
    <row r="357" spans="1:8">
      <c r="A357" s="159">
        <v>130907</v>
      </c>
      <c r="B357" s="133" t="s">
        <v>1200</v>
      </c>
      <c r="C357" s="174">
        <v>1019</v>
      </c>
      <c r="D357" s="174">
        <v>957</v>
      </c>
      <c r="E357" s="174">
        <v>990</v>
      </c>
      <c r="F357" s="174">
        <v>954</v>
      </c>
      <c r="G357" s="216">
        <v>783</v>
      </c>
      <c r="H357" s="160">
        <f t="shared" si="5"/>
        <v>-0.23159960745829244</v>
      </c>
    </row>
    <row r="358" spans="1:8">
      <c r="A358" s="159">
        <v>130907</v>
      </c>
      <c r="B358" s="133" t="s">
        <v>1201</v>
      </c>
      <c r="C358" s="174">
        <v>32</v>
      </c>
      <c r="D358" s="174">
        <v>35</v>
      </c>
      <c r="E358" s="174">
        <v>37</v>
      </c>
      <c r="F358" s="174">
        <v>32</v>
      </c>
      <c r="G358" s="216">
        <v>40</v>
      </c>
      <c r="H358" s="160">
        <f t="shared" si="5"/>
        <v>0.25</v>
      </c>
    </row>
    <row r="359" spans="1:8">
      <c r="A359" s="159">
        <v>133702</v>
      </c>
      <c r="B359" s="133" t="s">
        <v>1185</v>
      </c>
      <c r="C359" s="174">
        <v>3611</v>
      </c>
      <c r="D359" s="174">
        <v>2189</v>
      </c>
      <c r="E359" s="174">
        <v>4649</v>
      </c>
      <c r="F359" s="174">
        <v>3206</v>
      </c>
      <c r="G359" s="216">
        <v>2631</v>
      </c>
      <c r="H359" s="160">
        <f t="shared" si="5"/>
        <v>-0.27139296593741347</v>
      </c>
    </row>
    <row r="360" spans="1:8">
      <c r="A360" s="159">
        <v>133702</v>
      </c>
      <c r="B360" s="133" t="s">
        <v>1186</v>
      </c>
      <c r="C360" s="174">
        <v>7</v>
      </c>
      <c r="D360" s="174">
        <v>6</v>
      </c>
      <c r="E360" s="174">
        <v>17</v>
      </c>
      <c r="F360" s="174">
        <v>4</v>
      </c>
      <c r="G360" s="216">
        <v>4</v>
      </c>
      <c r="H360" s="160">
        <f t="shared" si="5"/>
        <v>-0.42857142857142855</v>
      </c>
    </row>
    <row r="361" spans="1:8">
      <c r="A361" s="159">
        <v>133702</v>
      </c>
      <c r="B361" s="133" t="s">
        <v>1187</v>
      </c>
      <c r="C361" s="174">
        <v>1986</v>
      </c>
      <c r="D361" s="174">
        <v>1179</v>
      </c>
      <c r="E361" s="174">
        <v>2369</v>
      </c>
      <c r="F361" s="174">
        <v>1693</v>
      </c>
      <c r="G361" s="216">
        <v>1442</v>
      </c>
      <c r="H361" s="160">
        <f t="shared" si="5"/>
        <v>-0.27391742195367574</v>
      </c>
    </row>
    <row r="362" spans="1:8">
      <c r="A362" s="159">
        <v>133702</v>
      </c>
      <c r="B362" s="133" t="s">
        <v>1188</v>
      </c>
      <c r="C362" s="174">
        <v>1241</v>
      </c>
      <c r="D362" s="174">
        <v>805</v>
      </c>
      <c r="E362" s="174">
        <v>1786</v>
      </c>
      <c r="F362" s="174">
        <v>1171</v>
      </c>
      <c r="G362" s="216">
        <v>962</v>
      </c>
      <c r="H362" s="160">
        <f t="shared" si="5"/>
        <v>-0.22481869460112813</v>
      </c>
    </row>
    <row r="363" spans="1:8">
      <c r="A363" s="159">
        <v>133702</v>
      </c>
      <c r="B363" s="133" t="s">
        <v>1189</v>
      </c>
      <c r="C363" s="174">
        <v>377</v>
      </c>
      <c r="D363" s="174">
        <v>199</v>
      </c>
      <c r="E363" s="174">
        <v>477</v>
      </c>
      <c r="F363" s="174">
        <v>338</v>
      </c>
      <c r="G363" s="216">
        <v>223</v>
      </c>
      <c r="H363" s="160">
        <f t="shared" si="5"/>
        <v>-0.40848806366047746</v>
      </c>
    </row>
    <row r="364" spans="1:8">
      <c r="A364" s="159">
        <v>133702</v>
      </c>
      <c r="B364" s="133" t="s">
        <v>1190</v>
      </c>
      <c r="C364" s="174">
        <v>0</v>
      </c>
      <c r="D364" s="174">
        <v>0</v>
      </c>
      <c r="E364" s="174">
        <v>0</v>
      </c>
      <c r="F364" s="174">
        <v>0</v>
      </c>
      <c r="G364" s="216">
        <v>0</v>
      </c>
      <c r="H364" s="160" t="str">
        <f t="shared" si="5"/>
        <v/>
      </c>
    </row>
    <row r="365" spans="1:8">
      <c r="A365" s="159">
        <v>133702</v>
      </c>
      <c r="B365" s="133" t="s">
        <v>1191</v>
      </c>
      <c r="C365" s="174">
        <v>1334</v>
      </c>
      <c r="D365" s="174">
        <v>787</v>
      </c>
      <c r="E365" s="174">
        <v>1553</v>
      </c>
      <c r="F365" s="174">
        <v>1044</v>
      </c>
      <c r="G365" s="216">
        <v>889</v>
      </c>
      <c r="H365" s="160">
        <f t="shared" si="5"/>
        <v>-0.33358320839580208</v>
      </c>
    </row>
    <row r="366" spans="1:8">
      <c r="A366" s="159">
        <v>133702</v>
      </c>
      <c r="B366" s="133" t="s">
        <v>1192</v>
      </c>
      <c r="C366" s="174">
        <v>2277</v>
      </c>
      <c r="D366" s="174">
        <v>1402</v>
      </c>
      <c r="E366" s="174">
        <v>3096</v>
      </c>
      <c r="F366" s="174">
        <v>2162</v>
      </c>
      <c r="G366" s="216">
        <v>1742</v>
      </c>
      <c r="H366" s="160">
        <f t="shared" si="5"/>
        <v>-0.2349582784365393</v>
      </c>
    </row>
    <row r="367" spans="1:8">
      <c r="A367" s="159">
        <v>133702</v>
      </c>
      <c r="B367" s="133" t="s">
        <v>1193</v>
      </c>
      <c r="C367" s="174">
        <v>113</v>
      </c>
      <c r="D367" s="174">
        <v>71</v>
      </c>
      <c r="E367" s="174">
        <v>188</v>
      </c>
      <c r="F367" s="174">
        <v>249</v>
      </c>
      <c r="G367" s="216">
        <v>254</v>
      </c>
      <c r="H367" s="160">
        <f t="shared" si="5"/>
        <v>1.247787610619469</v>
      </c>
    </row>
    <row r="368" spans="1:8">
      <c r="A368" s="159">
        <v>133702</v>
      </c>
      <c r="B368" s="133" t="s">
        <v>1194</v>
      </c>
      <c r="C368" s="174">
        <v>8</v>
      </c>
      <c r="D368" s="174">
        <v>3</v>
      </c>
      <c r="E368" s="174">
        <v>13</v>
      </c>
      <c r="F368" s="174">
        <v>9</v>
      </c>
      <c r="G368" s="216">
        <v>7</v>
      </c>
      <c r="H368" s="160">
        <f t="shared" si="5"/>
        <v>-0.125</v>
      </c>
    </row>
    <row r="369" spans="1:8">
      <c r="A369" s="159">
        <v>133702</v>
      </c>
      <c r="B369" s="133" t="s">
        <v>1195</v>
      </c>
      <c r="C369" s="174">
        <v>210</v>
      </c>
      <c r="D369" s="174">
        <v>121</v>
      </c>
      <c r="E369" s="174">
        <v>247</v>
      </c>
      <c r="F369" s="174">
        <v>145</v>
      </c>
      <c r="G369" s="216">
        <v>115</v>
      </c>
      <c r="H369" s="160">
        <f t="shared" si="5"/>
        <v>-0.45238095238095238</v>
      </c>
    </row>
    <row r="370" spans="1:8">
      <c r="A370" s="159">
        <v>133702</v>
      </c>
      <c r="B370" s="133" t="s">
        <v>1196</v>
      </c>
      <c r="C370" s="174">
        <v>750</v>
      </c>
      <c r="D370" s="174">
        <v>476</v>
      </c>
      <c r="E370" s="174">
        <v>1005</v>
      </c>
      <c r="F370" s="174">
        <v>717</v>
      </c>
      <c r="G370" s="216">
        <v>540</v>
      </c>
      <c r="H370" s="160">
        <f t="shared" si="5"/>
        <v>-0.28000000000000003</v>
      </c>
    </row>
    <row r="371" spans="1:8">
      <c r="A371" s="159">
        <v>133702</v>
      </c>
      <c r="B371" s="133" t="s">
        <v>1197</v>
      </c>
      <c r="C371" s="174">
        <v>347</v>
      </c>
      <c r="D371" s="174">
        <v>258</v>
      </c>
      <c r="E371" s="174">
        <v>554</v>
      </c>
      <c r="F371" s="174">
        <v>414</v>
      </c>
      <c r="G371" s="216">
        <v>341</v>
      </c>
      <c r="H371" s="160">
        <f t="shared" si="5"/>
        <v>-1.7291066282420751E-2</v>
      </c>
    </row>
    <row r="372" spans="1:8">
      <c r="A372" s="159">
        <v>133702</v>
      </c>
      <c r="B372" s="133" t="s">
        <v>1198</v>
      </c>
      <c r="C372" s="174">
        <v>15</v>
      </c>
      <c r="D372" s="174">
        <v>8</v>
      </c>
      <c r="E372" s="174">
        <v>13</v>
      </c>
      <c r="F372" s="174">
        <v>14</v>
      </c>
      <c r="G372" s="216">
        <v>10</v>
      </c>
      <c r="H372" s="160">
        <f t="shared" si="5"/>
        <v>-0.33333333333333331</v>
      </c>
    </row>
    <row r="373" spans="1:8">
      <c r="A373" s="159">
        <v>133702</v>
      </c>
      <c r="B373" s="133" t="s">
        <v>1199</v>
      </c>
      <c r="C373" s="174">
        <v>34</v>
      </c>
      <c r="D373" s="174">
        <v>17</v>
      </c>
      <c r="E373" s="174">
        <v>49</v>
      </c>
      <c r="F373" s="174">
        <v>61</v>
      </c>
      <c r="G373" s="216">
        <v>89</v>
      </c>
      <c r="H373" s="160">
        <f t="shared" si="5"/>
        <v>1.6176470588235294</v>
      </c>
    </row>
    <row r="374" spans="1:8">
      <c r="A374" s="159">
        <v>133702</v>
      </c>
      <c r="B374" s="133" t="s">
        <v>1200</v>
      </c>
      <c r="C374" s="174">
        <v>1912</v>
      </c>
      <c r="D374" s="174">
        <v>1122</v>
      </c>
      <c r="E374" s="174">
        <v>2413</v>
      </c>
      <c r="F374" s="174">
        <v>1553</v>
      </c>
      <c r="G374" s="216">
        <v>1247</v>
      </c>
      <c r="H374" s="160">
        <f t="shared" si="5"/>
        <v>-0.34780334728033474</v>
      </c>
    </row>
    <row r="375" spans="1:8">
      <c r="A375" s="159">
        <v>133702</v>
      </c>
      <c r="B375" s="133" t="s">
        <v>1201</v>
      </c>
      <c r="C375" s="174">
        <v>222</v>
      </c>
      <c r="D375" s="174">
        <v>113</v>
      </c>
      <c r="E375" s="174">
        <v>167</v>
      </c>
      <c r="F375" s="174">
        <v>44</v>
      </c>
      <c r="G375" s="216">
        <v>28</v>
      </c>
      <c r="H375" s="160">
        <f t="shared" si="5"/>
        <v>-0.87387387387387383</v>
      </c>
    </row>
    <row r="376" spans="1:8">
      <c r="A376" s="159">
        <v>135717</v>
      </c>
      <c r="B376" s="133" t="s">
        <v>1185</v>
      </c>
      <c r="C376" s="174">
        <v>10602</v>
      </c>
      <c r="D376" s="174">
        <v>10651</v>
      </c>
      <c r="E376" s="174">
        <v>11361</v>
      </c>
      <c r="F376" s="174">
        <v>10355</v>
      </c>
      <c r="G376" s="216">
        <v>8595</v>
      </c>
      <c r="H376" s="160">
        <f t="shared" si="5"/>
        <v>-0.18930390492359933</v>
      </c>
    </row>
    <row r="377" spans="1:8">
      <c r="A377" s="159">
        <v>135717</v>
      </c>
      <c r="B377" s="133" t="s">
        <v>1186</v>
      </c>
      <c r="C377" s="174">
        <v>30</v>
      </c>
      <c r="D377" s="174">
        <v>324</v>
      </c>
      <c r="E377" s="174">
        <v>362</v>
      </c>
      <c r="F377" s="174">
        <v>365</v>
      </c>
      <c r="G377" s="216">
        <v>379</v>
      </c>
      <c r="H377" s="160">
        <f t="shared" si="5"/>
        <v>11.633333333333333</v>
      </c>
    </row>
    <row r="378" spans="1:8">
      <c r="A378" s="159">
        <v>135717</v>
      </c>
      <c r="B378" s="133" t="s">
        <v>1187</v>
      </c>
      <c r="C378" s="174">
        <v>7268</v>
      </c>
      <c r="D378" s="174">
        <v>7216</v>
      </c>
      <c r="E378" s="174">
        <v>7584</v>
      </c>
      <c r="F378" s="174">
        <v>6955</v>
      </c>
      <c r="G378" s="216">
        <v>5889</v>
      </c>
      <c r="H378" s="160">
        <f t="shared" si="5"/>
        <v>-0.18973582828838745</v>
      </c>
    </row>
    <row r="379" spans="1:8">
      <c r="A379" s="159">
        <v>135717</v>
      </c>
      <c r="B379" s="133" t="s">
        <v>1188</v>
      </c>
      <c r="C379" s="174">
        <v>2768</v>
      </c>
      <c r="D379" s="174">
        <v>2635</v>
      </c>
      <c r="E379" s="174">
        <v>2879</v>
      </c>
      <c r="F379" s="174">
        <v>2489</v>
      </c>
      <c r="G379" s="216">
        <v>1872</v>
      </c>
      <c r="H379" s="160">
        <f t="shared" si="5"/>
        <v>-0.32369942196531792</v>
      </c>
    </row>
    <row r="380" spans="1:8">
      <c r="A380" s="159">
        <v>135717</v>
      </c>
      <c r="B380" s="133" t="s">
        <v>1189</v>
      </c>
      <c r="C380" s="174">
        <v>536</v>
      </c>
      <c r="D380" s="174">
        <v>476</v>
      </c>
      <c r="E380" s="174">
        <v>536</v>
      </c>
      <c r="F380" s="174">
        <v>546</v>
      </c>
      <c r="G380" s="216">
        <v>455</v>
      </c>
      <c r="H380" s="160">
        <f t="shared" si="5"/>
        <v>-0.15111940298507462</v>
      </c>
    </row>
    <row r="381" spans="1:8">
      <c r="A381" s="159">
        <v>135717</v>
      </c>
      <c r="B381" s="133" t="s">
        <v>1190</v>
      </c>
      <c r="C381" s="174">
        <v>0</v>
      </c>
      <c r="D381" s="174">
        <v>0</v>
      </c>
      <c r="E381" s="174">
        <v>0</v>
      </c>
      <c r="F381" s="174">
        <v>0</v>
      </c>
      <c r="G381" s="216">
        <v>0</v>
      </c>
      <c r="H381" s="160" t="str">
        <f t="shared" si="5"/>
        <v/>
      </c>
    </row>
    <row r="382" spans="1:8">
      <c r="A382" s="159">
        <v>135717</v>
      </c>
      <c r="B382" s="133" t="s">
        <v>1191</v>
      </c>
      <c r="C382" s="174">
        <v>4214</v>
      </c>
      <c r="D382" s="174">
        <v>4035</v>
      </c>
      <c r="E382" s="174">
        <v>4268</v>
      </c>
      <c r="F382" s="174">
        <v>3906</v>
      </c>
      <c r="G382" s="216">
        <v>3225</v>
      </c>
      <c r="H382" s="160">
        <f t="shared" si="5"/>
        <v>-0.23469387755102042</v>
      </c>
    </row>
    <row r="383" spans="1:8">
      <c r="A383" s="159">
        <v>135717</v>
      </c>
      <c r="B383" s="133" t="s">
        <v>1192</v>
      </c>
      <c r="C383" s="174">
        <v>6388</v>
      </c>
      <c r="D383" s="174">
        <v>6616</v>
      </c>
      <c r="E383" s="174">
        <v>7093</v>
      </c>
      <c r="F383" s="174">
        <v>6449</v>
      </c>
      <c r="G383" s="216">
        <v>5370</v>
      </c>
      <c r="H383" s="160">
        <f t="shared" si="5"/>
        <v>-0.15936130244207891</v>
      </c>
    </row>
    <row r="384" spans="1:8">
      <c r="A384" s="159">
        <v>135717</v>
      </c>
      <c r="B384" s="133" t="s">
        <v>1193</v>
      </c>
      <c r="C384" s="174">
        <v>61</v>
      </c>
      <c r="D384" s="174">
        <v>103</v>
      </c>
      <c r="E384" s="174">
        <v>95</v>
      </c>
      <c r="F384" s="174">
        <v>91</v>
      </c>
      <c r="G384" s="216">
        <v>75</v>
      </c>
      <c r="H384" s="160">
        <f t="shared" si="5"/>
        <v>0.22950819672131148</v>
      </c>
    </row>
    <row r="385" spans="1:8">
      <c r="A385" s="159">
        <v>135717</v>
      </c>
      <c r="B385" s="133" t="s">
        <v>1194</v>
      </c>
      <c r="C385" s="174">
        <v>5</v>
      </c>
      <c r="D385" s="174">
        <v>10</v>
      </c>
      <c r="E385" s="174">
        <v>7</v>
      </c>
      <c r="F385" s="174">
        <v>4</v>
      </c>
      <c r="G385" s="216">
        <v>1</v>
      </c>
      <c r="H385" s="160">
        <f t="shared" si="5"/>
        <v>-0.8</v>
      </c>
    </row>
    <row r="386" spans="1:8">
      <c r="A386" s="159">
        <v>135717</v>
      </c>
      <c r="B386" s="133" t="s">
        <v>1195</v>
      </c>
      <c r="C386" s="174">
        <v>114</v>
      </c>
      <c r="D386" s="174">
        <v>136</v>
      </c>
      <c r="E386" s="174">
        <v>141</v>
      </c>
      <c r="F386" s="174">
        <v>128</v>
      </c>
      <c r="G386" s="216">
        <v>125</v>
      </c>
      <c r="H386" s="160">
        <f t="shared" si="5"/>
        <v>9.6491228070175433E-2</v>
      </c>
    </row>
    <row r="387" spans="1:8">
      <c r="A387" s="159">
        <v>135717</v>
      </c>
      <c r="B387" s="133" t="s">
        <v>1196</v>
      </c>
      <c r="C387" s="174">
        <v>1404</v>
      </c>
      <c r="D387" s="174">
        <v>1283</v>
      </c>
      <c r="E387" s="174">
        <v>1464</v>
      </c>
      <c r="F387" s="174">
        <v>1386</v>
      </c>
      <c r="G387" s="216">
        <v>1076</v>
      </c>
      <c r="H387" s="160">
        <f t="shared" ref="H387:H450" si="6">IFERROR((G387-C387)/C387,"")</f>
        <v>-0.23361823361823361</v>
      </c>
    </row>
    <row r="388" spans="1:8">
      <c r="A388" s="159">
        <v>135717</v>
      </c>
      <c r="B388" s="133" t="s">
        <v>1197</v>
      </c>
      <c r="C388" s="174">
        <v>7381</v>
      </c>
      <c r="D388" s="174">
        <v>7353</v>
      </c>
      <c r="E388" s="174">
        <v>8043</v>
      </c>
      <c r="F388" s="174">
        <v>7452</v>
      </c>
      <c r="G388" s="216">
        <v>6218</v>
      </c>
      <c r="H388" s="160">
        <f t="shared" si="6"/>
        <v>-0.15756672537596531</v>
      </c>
    </row>
    <row r="389" spans="1:8">
      <c r="A389" s="159">
        <v>135717</v>
      </c>
      <c r="B389" s="133" t="s">
        <v>1198</v>
      </c>
      <c r="C389" s="174">
        <v>4</v>
      </c>
      <c r="D389" s="174">
        <v>4</v>
      </c>
      <c r="E389" s="174">
        <v>6</v>
      </c>
      <c r="F389" s="174">
        <v>4</v>
      </c>
      <c r="G389" s="216">
        <v>5</v>
      </c>
      <c r="H389" s="160">
        <f t="shared" si="6"/>
        <v>0.25</v>
      </c>
    </row>
    <row r="390" spans="1:8">
      <c r="A390" s="159">
        <v>135717</v>
      </c>
      <c r="B390" s="133" t="s">
        <v>1199</v>
      </c>
      <c r="C390" s="174">
        <v>753</v>
      </c>
      <c r="D390" s="174">
        <v>743</v>
      </c>
      <c r="E390" s="174">
        <v>791</v>
      </c>
      <c r="F390" s="174">
        <v>710</v>
      </c>
      <c r="G390" s="216">
        <v>660</v>
      </c>
      <c r="H390" s="160">
        <f t="shared" si="6"/>
        <v>-0.12350597609561753</v>
      </c>
    </row>
    <row r="391" spans="1:8">
      <c r="A391" s="159">
        <v>135717</v>
      </c>
      <c r="B391" s="133" t="s">
        <v>1200</v>
      </c>
      <c r="C391" s="174">
        <v>597</v>
      </c>
      <c r="D391" s="174">
        <v>712</v>
      </c>
      <c r="E391" s="174">
        <v>562</v>
      </c>
      <c r="F391" s="174">
        <v>471</v>
      </c>
      <c r="G391" s="216">
        <v>360</v>
      </c>
      <c r="H391" s="160">
        <f t="shared" si="6"/>
        <v>-0.39698492462311558</v>
      </c>
    </row>
    <row r="392" spans="1:8">
      <c r="A392" s="159">
        <v>135717</v>
      </c>
      <c r="B392" s="133" t="s">
        <v>1201</v>
      </c>
      <c r="C392" s="174">
        <v>283</v>
      </c>
      <c r="D392" s="174">
        <v>307</v>
      </c>
      <c r="E392" s="174">
        <v>252</v>
      </c>
      <c r="F392" s="174">
        <v>109</v>
      </c>
      <c r="G392" s="216">
        <v>75</v>
      </c>
      <c r="H392" s="160">
        <f t="shared" si="6"/>
        <v>-0.73498233215547704</v>
      </c>
    </row>
    <row r="393" spans="1:8">
      <c r="A393" s="159">
        <v>136358</v>
      </c>
      <c r="B393" s="133" t="s">
        <v>1185</v>
      </c>
      <c r="C393" s="174">
        <v>4864</v>
      </c>
      <c r="D393" s="174">
        <v>4645</v>
      </c>
      <c r="E393" s="174">
        <v>4813</v>
      </c>
      <c r="F393" s="174">
        <v>4022</v>
      </c>
      <c r="G393" s="216">
        <v>3257</v>
      </c>
      <c r="H393" s="160">
        <f t="shared" si="6"/>
        <v>-0.33038651315789475</v>
      </c>
    </row>
    <row r="394" spans="1:8">
      <c r="A394" s="159">
        <v>136358</v>
      </c>
      <c r="B394" s="133" t="s">
        <v>1186</v>
      </c>
      <c r="C394" s="174">
        <v>33</v>
      </c>
      <c r="D394" s="174">
        <v>49</v>
      </c>
      <c r="E394" s="174">
        <v>53</v>
      </c>
      <c r="F394" s="174">
        <v>38</v>
      </c>
      <c r="G394" s="216">
        <v>56</v>
      </c>
      <c r="H394" s="160">
        <f t="shared" si="6"/>
        <v>0.69696969696969702</v>
      </c>
    </row>
    <row r="395" spans="1:8">
      <c r="A395" s="159">
        <v>136358</v>
      </c>
      <c r="B395" s="133" t="s">
        <v>1187</v>
      </c>
      <c r="C395" s="174">
        <v>3068</v>
      </c>
      <c r="D395" s="174">
        <v>2921</v>
      </c>
      <c r="E395" s="174">
        <v>2996</v>
      </c>
      <c r="F395" s="174">
        <v>2574</v>
      </c>
      <c r="G395" s="216">
        <v>2065</v>
      </c>
      <c r="H395" s="160">
        <f t="shared" si="6"/>
        <v>-0.32692307692307693</v>
      </c>
    </row>
    <row r="396" spans="1:8">
      <c r="A396" s="159">
        <v>136358</v>
      </c>
      <c r="B396" s="133" t="s">
        <v>1188</v>
      </c>
      <c r="C396" s="174">
        <v>1463</v>
      </c>
      <c r="D396" s="174">
        <v>1401</v>
      </c>
      <c r="E396" s="174">
        <v>1455</v>
      </c>
      <c r="F396" s="174">
        <v>1170</v>
      </c>
      <c r="G396" s="216">
        <v>918</v>
      </c>
      <c r="H396" s="160">
        <f t="shared" si="6"/>
        <v>-0.37252221462747781</v>
      </c>
    </row>
    <row r="397" spans="1:8">
      <c r="A397" s="159">
        <v>136358</v>
      </c>
      <c r="B397" s="133" t="s">
        <v>1189</v>
      </c>
      <c r="C397" s="174">
        <v>300</v>
      </c>
      <c r="D397" s="174">
        <v>274</v>
      </c>
      <c r="E397" s="174">
        <v>309</v>
      </c>
      <c r="F397" s="174">
        <v>240</v>
      </c>
      <c r="G397" s="216">
        <v>218</v>
      </c>
      <c r="H397" s="160">
        <f t="shared" si="6"/>
        <v>-0.27333333333333332</v>
      </c>
    </row>
    <row r="398" spans="1:8">
      <c r="A398" s="159">
        <v>136358</v>
      </c>
      <c r="B398" s="133" t="s">
        <v>1190</v>
      </c>
      <c r="C398" s="174">
        <v>0</v>
      </c>
      <c r="D398" s="174">
        <v>0</v>
      </c>
      <c r="E398" s="174">
        <v>0</v>
      </c>
      <c r="F398" s="174">
        <v>0</v>
      </c>
      <c r="G398" s="216">
        <v>0</v>
      </c>
      <c r="H398" s="160" t="str">
        <f t="shared" si="6"/>
        <v/>
      </c>
    </row>
    <row r="399" spans="1:8">
      <c r="A399" s="159">
        <v>136358</v>
      </c>
      <c r="B399" s="133" t="s">
        <v>1191</v>
      </c>
      <c r="C399" s="174">
        <v>1817</v>
      </c>
      <c r="D399" s="174">
        <v>1726</v>
      </c>
      <c r="E399" s="174">
        <v>1711</v>
      </c>
      <c r="F399" s="174">
        <v>1393</v>
      </c>
      <c r="G399" s="216">
        <v>1154</v>
      </c>
      <c r="H399" s="160">
        <f t="shared" si="6"/>
        <v>-0.36488717666483211</v>
      </c>
    </row>
    <row r="400" spans="1:8">
      <c r="A400" s="159">
        <v>136358</v>
      </c>
      <c r="B400" s="133" t="s">
        <v>1192</v>
      </c>
      <c r="C400" s="174">
        <v>3047</v>
      </c>
      <c r="D400" s="174">
        <v>2919</v>
      </c>
      <c r="E400" s="174">
        <v>3102</v>
      </c>
      <c r="F400" s="174">
        <v>2629</v>
      </c>
      <c r="G400" s="216">
        <v>2103</v>
      </c>
      <c r="H400" s="160">
        <f t="shared" si="6"/>
        <v>-0.30981293075155891</v>
      </c>
    </row>
    <row r="401" spans="1:8">
      <c r="A401" s="159">
        <v>136358</v>
      </c>
      <c r="B401" s="133" t="s">
        <v>1193</v>
      </c>
      <c r="C401" s="174">
        <v>124</v>
      </c>
      <c r="D401" s="174">
        <v>106</v>
      </c>
      <c r="E401" s="174">
        <v>124</v>
      </c>
      <c r="F401" s="174">
        <v>119</v>
      </c>
      <c r="G401" s="216">
        <v>88</v>
      </c>
      <c r="H401" s="160">
        <f t="shared" si="6"/>
        <v>-0.29032258064516131</v>
      </c>
    </row>
    <row r="402" spans="1:8">
      <c r="A402" s="159">
        <v>136358</v>
      </c>
      <c r="B402" s="133" t="s">
        <v>1194</v>
      </c>
      <c r="C402" s="174">
        <v>14</v>
      </c>
      <c r="D402" s="174">
        <v>10</v>
      </c>
      <c r="E402" s="174">
        <v>7</v>
      </c>
      <c r="F402" s="174">
        <v>2</v>
      </c>
      <c r="G402" s="216">
        <v>7</v>
      </c>
      <c r="H402" s="160">
        <f t="shared" si="6"/>
        <v>-0.5</v>
      </c>
    </row>
    <row r="403" spans="1:8">
      <c r="A403" s="159">
        <v>136358</v>
      </c>
      <c r="B403" s="133" t="s">
        <v>1195</v>
      </c>
      <c r="C403" s="174">
        <v>149</v>
      </c>
      <c r="D403" s="174">
        <v>125</v>
      </c>
      <c r="E403" s="174">
        <v>165</v>
      </c>
      <c r="F403" s="174">
        <v>139</v>
      </c>
      <c r="G403" s="216">
        <v>97</v>
      </c>
      <c r="H403" s="160">
        <f t="shared" si="6"/>
        <v>-0.34899328859060402</v>
      </c>
    </row>
    <row r="404" spans="1:8">
      <c r="A404" s="159">
        <v>136358</v>
      </c>
      <c r="B404" s="133" t="s">
        <v>1196</v>
      </c>
      <c r="C404" s="174">
        <v>1188</v>
      </c>
      <c r="D404" s="174">
        <v>1099</v>
      </c>
      <c r="E404" s="174">
        <v>1263</v>
      </c>
      <c r="F404" s="174">
        <v>1078</v>
      </c>
      <c r="G404" s="216">
        <v>920</v>
      </c>
      <c r="H404" s="160">
        <f t="shared" si="6"/>
        <v>-0.22558922558922559</v>
      </c>
    </row>
    <row r="405" spans="1:8">
      <c r="A405" s="159">
        <v>136358</v>
      </c>
      <c r="B405" s="133" t="s">
        <v>1197</v>
      </c>
      <c r="C405" s="174">
        <v>1458</v>
      </c>
      <c r="D405" s="174">
        <v>1477</v>
      </c>
      <c r="E405" s="174">
        <v>1459</v>
      </c>
      <c r="F405" s="174">
        <v>1336</v>
      </c>
      <c r="G405" s="216">
        <v>1074</v>
      </c>
      <c r="H405" s="160">
        <f t="shared" si="6"/>
        <v>-0.26337448559670784</v>
      </c>
    </row>
    <row r="406" spans="1:8">
      <c r="A406" s="159">
        <v>136358</v>
      </c>
      <c r="B406" s="133" t="s">
        <v>1198</v>
      </c>
      <c r="C406" s="174">
        <v>12</v>
      </c>
      <c r="D406" s="174">
        <v>6</v>
      </c>
      <c r="E406" s="174">
        <v>11</v>
      </c>
      <c r="F406" s="174">
        <v>8</v>
      </c>
      <c r="G406" s="216">
        <v>3</v>
      </c>
      <c r="H406" s="160">
        <f t="shared" si="6"/>
        <v>-0.75</v>
      </c>
    </row>
    <row r="407" spans="1:8">
      <c r="A407" s="159">
        <v>136358</v>
      </c>
      <c r="B407" s="133" t="s">
        <v>1199</v>
      </c>
      <c r="C407" s="174">
        <v>91</v>
      </c>
      <c r="D407" s="174">
        <v>97</v>
      </c>
      <c r="E407" s="174">
        <v>92</v>
      </c>
      <c r="F407" s="174">
        <v>30</v>
      </c>
      <c r="G407" s="216">
        <v>32</v>
      </c>
      <c r="H407" s="160">
        <f t="shared" si="6"/>
        <v>-0.64835164835164838</v>
      </c>
    </row>
    <row r="408" spans="1:8">
      <c r="A408" s="159">
        <v>136358</v>
      </c>
      <c r="B408" s="133" t="s">
        <v>1200</v>
      </c>
      <c r="C408" s="174">
        <v>1650</v>
      </c>
      <c r="D408" s="174">
        <v>1563</v>
      </c>
      <c r="E408" s="174">
        <v>1539</v>
      </c>
      <c r="F408" s="174">
        <v>1195</v>
      </c>
      <c r="G408" s="216">
        <v>938</v>
      </c>
      <c r="H408" s="160">
        <f t="shared" si="6"/>
        <v>-0.43151515151515152</v>
      </c>
    </row>
    <row r="409" spans="1:8">
      <c r="A409" s="159">
        <v>136358</v>
      </c>
      <c r="B409" s="133" t="s">
        <v>1201</v>
      </c>
      <c r="C409" s="174">
        <v>178</v>
      </c>
      <c r="D409" s="174">
        <v>162</v>
      </c>
      <c r="E409" s="174">
        <v>153</v>
      </c>
      <c r="F409" s="174">
        <v>115</v>
      </c>
      <c r="G409" s="216">
        <v>98</v>
      </c>
      <c r="H409" s="160">
        <f t="shared" si="6"/>
        <v>-0.449438202247191</v>
      </c>
    </row>
    <row r="410" spans="1:8">
      <c r="A410" s="159">
        <v>137759</v>
      </c>
      <c r="B410" s="133" t="s">
        <v>1185</v>
      </c>
      <c r="C410" s="174">
        <v>2476</v>
      </c>
      <c r="D410" s="174">
        <v>2831</v>
      </c>
      <c r="E410" s="174">
        <v>2443</v>
      </c>
      <c r="F410" s="174">
        <v>2503</v>
      </c>
      <c r="G410" s="216">
        <v>2395</v>
      </c>
      <c r="H410" s="160">
        <f t="shared" si="6"/>
        <v>-3.2714054927302103E-2</v>
      </c>
    </row>
    <row r="411" spans="1:8">
      <c r="A411" s="159">
        <v>137759</v>
      </c>
      <c r="B411" s="133" t="s">
        <v>1186</v>
      </c>
      <c r="C411" s="174">
        <v>12</v>
      </c>
      <c r="D411" s="174">
        <v>17</v>
      </c>
      <c r="E411" s="174">
        <v>13</v>
      </c>
      <c r="F411" s="174">
        <v>30</v>
      </c>
      <c r="G411" s="216">
        <v>23</v>
      </c>
      <c r="H411" s="160">
        <f t="shared" si="6"/>
        <v>0.91666666666666663</v>
      </c>
    </row>
    <row r="412" spans="1:8">
      <c r="A412" s="159">
        <v>137759</v>
      </c>
      <c r="B412" s="133" t="s">
        <v>1187</v>
      </c>
      <c r="C412" s="174">
        <v>1925</v>
      </c>
      <c r="D412" s="174">
        <v>2233</v>
      </c>
      <c r="E412" s="174">
        <v>1970</v>
      </c>
      <c r="F412" s="174">
        <v>1939</v>
      </c>
      <c r="G412" s="216">
        <v>1912</v>
      </c>
      <c r="H412" s="160">
        <f t="shared" si="6"/>
        <v>-6.7532467532467532E-3</v>
      </c>
    </row>
    <row r="413" spans="1:8">
      <c r="A413" s="159">
        <v>137759</v>
      </c>
      <c r="B413" s="133" t="s">
        <v>1188</v>
      </c>
      <c r="C413" s="174">
        <v>425</v>
      </c>
      <c r="D413" s="174">
        <v>458</v>
      </c>
      <c r="E413" s="174">
        <v>368</v>
      </c>
      <c r="F413" s="174">
        <v>440</v>
      </c>
      <c r="G413" s="216">
        <v>356</v>
      </c>
      <c r="H413" s="160">
        <f t="shared" si="6"/>
        <v>-0.16235294117647059</v>
      </c>
    </row>
    <row r="414" spans="1:8">
      <c r="A414" s="159">
        <v>137759</v>
      </c>
      <c r="B414" s="133" t="s">
        <v>1189</v>
      </c>
      <c r="C414" s="174">
        <v>114</v>
      </c>
      <c r="D414" s="174">
        <v>123</v>
      </c>
      <c r="E414" s="174">
        <v>92</v>
      </c>
      <c r="F414" s="174">
        <v>94</v>
      </c>
      <c r="G414" s="216">
        <v>104</v>
      </c>
      <c r="H414" s="160">
        <f t="shared" si="6"/>
        <v>-8.771929824561403E-2</v>
      </c>
    </row>
    <row r="415" spans="1:8">
      <c r="A415" s="159">
        <v>137759</v>
      </c>
      <c r="B415" s="133" t="s">
        <v>1190</v>
      </c>
      <c r="C415" s="174">
        <v>0</v>
      </c>
      <c r="D415" s="174">
        <v>0</v>
      </c>
      <c r="E415" s="174">
        <v>0</v>
      </c>
      <c r="F415" s="174">
        <v>0</v>
      </c>
      <c r="G415" s="216">
        <v>0</v>
      </c>
      <c r="H415" s="160" t="str">
        <f t="shared" si="6"/>
        <v/>
      </c>
    </row>
    <row r="416" spans="1:8">
      <c r="A416" s="159">
        <v>137759</v>
      </c>
      <c r="B416" s="133" t="s">
        <v>1191</v>
      </c>
      <c r="C416" s="174">
        <v>1070</v>
      </c>
      <c r="D416" s="174">
        <v>1306</v>
      </c>
      <c r="E416" s="174">
        <v>1063</v>
      </c>
      <c r="F416" s="174">
        <v>1063</v>
      </c>
      <c r="G416" s="216">
        <v>992</v>
      </c>
      <c r="H416" s="160">
        <f t="shared" si="6"/>
        <v>-7.2897196261682243E-2</v>
      </c>
    </row>
    <row r="417" spans="1:8">
      <c r="A417" s="159">
        <v>137759</v>
      </c>
      <c r="B417" s="133" t="s">
        <v>1192</v>
      </c>
      <c r="C417" s="174">
        <v>1406</v>
      </c>
      <c r="D417" s="174">
        <v>1525</v>
      </c>
      <c r="E417" s="174">
        <v>1380</v>
      </c>
      <c r="F417" s="174">
        <v>1440</v>
      </c>
      <c r="G417" s="216">
        <v>1403</v>
      </c>
      <c r="H417" s="160">
        <f t="shared" si="6"/>
        <v>-2.1337126600284497E-3</v>
      </c>
    </row>
    <row r="418" spans="1:8">
      <c r="A418" s="159">
        <v>137759</v>
      </c>
      <c r="B418" s="133" t="s">
        <v>1193</v>
      </c>
      <c r="C418" s="174">
        <v>80</v>
      </c>
      <c r="D418" s="174">
        <v>91</v>
      </c>
      <c r="E418" s="174">
        <v>97</v>
      </c>
      <c r="F418" s="174">
        <v>95</v>
      </c>
      <c r="G418" s="216">
        <v>61</v>
      </c>
      <c r="H418" s="160">
        <f t="shared" si="6"/>
        <v>-0.23749999999999999</v>
      </c>
    </row>
    <row r="419" spans="1:8">
      <c r="A419" s="159">
        <v>137759</v>
      </c>
      <c r="B419" s="133" t="s">
        <v>1194</v>
      </c>
      <c r="C419" s="174">
        <v>5</v>
      </c>
      <c r="D419" s="174">
        <v>5</v>
      </c>
      <c r="E419" s="174">
        <v>5</v>
      </c>
      <c r="F419" s="174">
        <v>7</v>
      </c>
      <c r="G419" s="216">
        <v>5</v>
      </c>
      <c r="H419" s="160">
        <f t="shared" si="6"/>
        <v>0</v>
      </c>
    </row>
    <row r="420" spans="1:8">
      <c r="A420" s="159">
        <v>137759</v>
      </c>
      <c r="B420" s="133" t="s">
        <v>1195</v>
      </c>
      <c r="C420" s="174">
        <v>42</v>
      </c>
      <c r="D420" s="174">
        <v>50</v>
      </c>
      <c r="E420" s="174">
        <v>38</v>
      </c>
      <c r="F420" s="174">
        <v>38</v>
      </c>
      <c r="G420" s="216">
        <v>45</v>
      </c>
      <c r="H420" s="160">
        <f t="shared" si="6"/>
        <v>7.1428571428571425E-2</v>
      </c>
    </row>
    <row r="421" spans="1:8">
      <c r="A421" s="159">
        <v>137759</v>
      </c>
      <c r="B421" s="133" t="s">
        <v>1196</v>
      </c>
      <c r="C421" s="174">
        <v>591</v>
      </c>
      <c r="D421" s="174">
        <v>666</v>
      </c>
      <c r="E421" s="174">
        <v>568</v>
      </c>
      <c r="F421" s="174">
        <v>678</v>
      </c>
      <c r="G421" s="216">
        <v>634</v>
      </c>
      <c r="H421" s="160">
        <f t="shared" si="6"/>
        <v>7.2758037225042302E-2</v>
      </c>
    </row>
    <row r="422" spans="1:8">
      <c r="A422" s="159">
        <v>137759</v>
      </c>
      <c r="B422" s="133" t="s">
        <v>1197</v>
      </c>
      <c r="C422" s="174">
        <v>361</v>
      </c>
      <c r="D422" s="174">
        <v>407</v>
      </c>
      <c r="E422" s="174">
        <v>373</v>
      </c>
      <c r="F422" s="174">
        <v>452</v>
      </c>
      <c r="G422" s="216">
        <v>552</v>
      </c>
      <c r="H422" s="160">
        <f t="shared" si="6"/>
        <v>0.52908587257617734</v>
      </c>
    </row>
    <row r="423" spans="1:8">
      <c r="A423" s="159">
        <v>137759</v>
      </c>
      <c r="B423" s="133" t="s">
        <v>1198</v>
      </c>
      <c r="C423" s="174">
        <v>3</v>
      </c>
      <c r="D423" s="174">
        <v>4</v>
      </c>
      <c r="E423" s="174">
        <v>1</v>
      </c>
      <c r="F423" s="174">
        <v>3</v>
      </c>
      <c r="G423" s="216">
        <v>1</v>
      </c>
      <c r="H423" s="160">
        <f t="shared" si="6"/>
        <v>-0.66666666666666663</v>
      </c>
    </row>
    <row r="424" spans="1:8">
      <c r="A424" s="159">
        <v>137759</v>
      </c>
      <c r="B424" s="133" t="s">
        <v>1199</v>
      </c>
      <c r="C424" s="174">
        <v>46</v>
      </c>
      <c r="D424" s="174">
        <v>43</v>
      </c>
      <c r="E424" s="174">
        <v>31</v>
      </c>
      <c r="F424" s="174">
        <v>34</v>
      </c>
      <c r="G424" s="216">
        <v>21</v>
      </c>
      <c r="H424" s="160">
        <f t="shared" si="6"/>
        <v>-0.54347826086956519</v>
      </c>
    </row>
    <row r="425" spans="1:8">
      <c r="A425" s="159">
        <v>137759</v>
      </c>
      <c r="B425" s="133" t="s">
        <v>1200</v>
      </c>
      <c r="C425" s="174">
        <v>1306</v>
      </c>
      <c r="D425" s="174">
        <v>1501</v>
      </c>
      <c r="E425" s="174">
        <v>1293</v>
      </c>
      <c r="F425" s="174">
        <v>1164</v>
      </c>
      <c r="G425" s="216">
        <v>1047</v>
      </c>
      <c r="H425" s="160">
        <f t="shared" si="6"/>
        <v>-0.19831546707503828</v>
      </c>
    </row>
    <row r="426" spans="1:8">
      <c r="A426" s="159">
        <v>137759</v>
      </c>
      <c r="B426" s="133" t="s">
        <v>1201</v>
      </c>
      <c r="C426" s="174">
        <v>42</v>
      </c>
      <c r="D426" s="174">
        <v>64</v>
      </c>
      <c r="E426" s="174">
        <v>37</v>
      </c>
      <c r="F426" s="174">
        <v>32</v>
      </c>
      <c r="G426" s="216">
        <v>29</v>
      </c>
      <c r="H426" s="160">
        <f t="shared" si="6"/>
        <v>-0.30952380952380953</v>
      </c>
    </row>
    <row r="427" spans="1:8">
      <c r="A427" s="159">
        <v>141680</v>
      </c>
      <c r="B427" s="133" t="s">
        <v>1185</v>
      </c>
      <c r="C427" s="174">
        <v>576</v>
      </c>
      <c r="D427" s="174">
        <v>705</v>
      </c>
      <c r="E427" s="174">
        <v>560</v>
      </c>
      <c r="F427" s="174">
        <v>490</v>
      </c>
      <c r="G427" s="216">
        <v>456</v>
      </c>
      <c r="H427" s="160">
        <f t="shared" si="6"/>
        <v>-0.20833333333333334</v>
      </c>
    </row>
    <row r="428" spans="1:8">
      <c r="A428" s="159">
        <v>141680</v>
      </c>
      <c r="B428" s="133" t="s">
        <v>1186</v>
      </c>
      <c r="C428" s="174">
        <v>0</v>
      </c>
      <c r="D428" s="174">
        <v>0</v>
      </c>
      <c r="E428" s="174">
        <v>1</v>
      </c>
      <c r="F428" s="174">
        <v>0</v>
      </c>
      <c r="G428" s="216">
        <v>7</v>
      </c>
      <c r="H428" s="160" t="str">
        <f t="shared" si="6"/>
        <v/>
      </c>
    </row>
    <row r="429" spans="1:8">
      <c r="A429" s="159">
        <v>141680</v>
      </c>
      <c r="B429" s="133" t="s">
        <v>1187</v>
      </c>
      <c r="C429" s="174">
        <v>245</v>
      </c>
      <c r="D429" s="174">
        <v>232</v>
      </c>
      <c r="E429" s="174">
        <v>231</v>
      </c>
      <c r="F429" s="174">
        <v>220</v>
      </c>
      <c r="G429" s="216">
        <v>183</v>
      </c>
      <c r="H429" s="160">
        <f t="shared" si="6"/>
        <v>-0.2530612244897959</v>
      </c>
    </row>
    <row r="430" spans="1:8">
      <c r="A430" s="159">
        <v>141680</v>
      </c>
      <c r="B430" s="133" t="s">
        <v>1188</v>
      </c>
      <c r="C430" s="174">
        <v>278</v>
      </c>
      <c r="D430" s="174">
        <v>383</v>
      </c>
      <c r="E430" s="174">
        <v>274</v>
      </c>
      <c r="F430" s="174">
        <v>221</v>
      </c>
      <c r="G430" s="216">
        <v>216</v>
      </c>
      <c r="H430" s="160">
        <f t="shared" si="6"/>
        <v>-0.22302158273381295</v>
      </c>
    </row>
    <row r="431" spans="1:8">
      <c r="A431" s="159">
        <v>141680</v>
      </c>
      <c r="B431" s="133" t="s">
        <v>1189</v>
      </c>
      <c r="C431" s="174">
        <v>53</v>
      </c>
      <c r="D431" s="174">
        <v>90</v>
      </c>
      <c r="E431" s="174">
        <v>54</v>
      </c>
      <c r="F431" s="174">
        <v>49</v>
      </c>
      <c r="G431" s="216">
        <v>50</v>
      </c>
      <c r="H431" s="160">
        <f t="shared" si="6"/>
        <v>-5.6603773584905662E-2</v>
      </c>
    </row>
    <row r="432" spans="1:8">
      <c r="A432" s="159">
        <v>141680</v>
      </c>
      <c r="B432" s="133" t="s">
        <v>1190</v>
      </c>
      <c r="C432" s="174">
        <v>0</v>
      </c>
      <c r="D432" s="174">
        <v>0</v>
      </c>
      <c r="E432" s="174">
        <v>0</v>
      </c>
      <c r="F432" s="174">
        <v>0</v>
      </c>
      <c r="G432" s="216">
        <v>0</v>
      </c>
      <c r="H432" s="160" t="str">
        <f t="shared" si="6"/>
        <v/>
      </c>
    </row>
    <row r="433" spans="1:8">
      <c r="A433" s="159">
        <v>141680</v>
      </c>
      <c r="B433" s="133" t="s">
        <v>1191</v>
      </c>
      <c r="C433" s="174">
        <v>404</v>
      </c>
      <c r="D433" s="174">
        <v>497</v>
      </c>
      <c r="E433" s="174">
        <v>395</v>
      </c>
      <c r="F433" s="174">
        <v>316</v>
      </c>
      <c r="G433" s="216">
        <v>302</v>
      </c>
      <c r="H433" s="160">
        <f t="shared" si="6"/>
        <v>-0.25247524752475248</v>
      </c>
    </row>
    <row r="434" spans="1:8">
      <c r="A434" s="159">
        <v>141680</v>
      </c>
      <c r="B434" s="133" t="s">
        <v>1192</v>
      </c>
      <c r="C434" s="174">
        <v>172</v>
      </c>
      <c r="D434" s="174">
        <v>208</v>
      </c>
      <c r="E434" s="174">
        <v>165</v>
      </c>
      <c r="F434" s="174">
        <v>174</v>
      </c>
      <c r="G434" s="216">
        <v>154</v>
      </c>
      <c r="H434" s="160">
        <f t="shared" si="6"/>
        <v>-0.10465116279069768</v>
      </c>
    </row>
    <row r="435" spans="1:8">
      <c r="A435" s="159">
        <v>141680</v>
      </c>
      <c r="B435" s="133" t="s">
        <v>1193</v>
      </c>
      <c r="C435" s="174">
        <v>172</v>
      </c>
      <c r="D435" s="174">
        <v>195</v>
      </c>
      <c r="E435" s="174">
        <v>170</v>
      </c>
      <c r="F435" s="174">
        <v>166</v>
      </c>
      <c r="G435" s="216">
        <v>139</v>
      </c>
      <c r="H435" s="160">
        <f t="shared" si="6"/>
        <v>-0.19186046511627908</v>
      </c>
    </row>
    <row r="436" spans="1:8">
      <c r="A436" s="159">
        <v>141680</v>
      </c>
      <c r="B436" s="133" t="s">
        <v>1194</v>
      </c>
      <c r="C436" s="174">
        <v>0</v>
      </c>
      <c r="D436" s="174">
        <v>1</v>
      </c>
      <c r="E436" s="174">
        <v>0</v>
      </c>
      <c r="F436" s="174">
        <v>1</v>
      </c>
      <c r="G436" s="216">
        <v>0</v>
      </c>
      <c r="H436" s="160" t="str">
        <f t="shared" si="6"/>
        <v/>
      </c>
    </row>
    <row r="437" spans="1:8">
      <c r="A437" s="159">
        <v>141680</v>
      </c>
      <c r="B437" s="133" t="s">
        <v>1195</v>
      </c>
      <c r="C437" s="174">
        <v>263</v>
      </c>
      <c r="D437" s="174">
        <v>353</v>
      </c>
      <c r="E437" s="174">
        <v>239</v>
      </c>
      <c r="F437" s="174">
        <v>197</v>
      </c>
      <c r="G437" s="216">
        <v>165</v>
      </c>
      <c r="H437" s="160">
        <f t="shared" si="6"/>
        <v>-0.37262357414448671</v>
      </c>
    </row>
    <row r="438" spans="1:8">
      <c r="A438" s="159">
        <v>141680</v>
      </c>
      <c r="B438" s="133" t="s">
        <v>1196</v>
      </c>
      <c r="C438" s="174">
        <v>8</v>
      </c>
      <c r="D438" s="174">
        <v>7</v>
      </c>
      <c r="E438" s="174">
        <v>9</v>
      </c>
      <c r="F438" s="174">
        <v>7</v>
      </c>
      <c r="G438" s="216">
        <v>10</v>
      </c>
      <c r="H438" s="160">
        <f t="shared" si="6"/>
        <v>0.25</v>
      </c>
    </row>
    <row r="439" spans="1:8">
      <c r="A439" s="159">
        <v>141680</v>
      </c>
      <c r="B439" s="133" t="s">
        <v>1197</v>
      </c>
      <c r="C439" s="174">
        <v>49</v>
      </c>
      <c r="D439" s="174">
        <v>46</v>
      </c>
      <c r="E439" s="174">
        <v>62</v>
      </c>
      <c r="F439" s="174">
        <v>59</v>
      </c>
      <c r="G439" s="216">
        <v>56</v>
      </c>
      <c r="H439" s="160">
        <f t="shared" si="6"/>
        <v>0.14285714285714285</v>
      </c>
    </row>
    <row r="440" spans="1:8">
      <c r="A440" s="159">
        <v>141680</v>
      </c>
      <c r="B440" s="133" t="s">
        <v>1198</v>
      </c>
      <c r="C440" s="174">
        <v>35</v>
      </c>
      <c r="D440" s="174">
        <v>48</v>
      </c>
      <c r="E440" s="174">
        <v>32</v>
      </c>
      <c r="F440" s="174">
        <v>20</v>
      </c>
      <c r="G440" s="216">
        <v>39</v>
      </c>
      <c r="H440" s="160">
        <f t="shared" si="6"/>
        <v>0.11428571428571428</v>
      </c>
    </row>
    <row r="441" spans="1:8">
      <c r="A441" s="159">
        <v>141680</v>
      </c>
      <c r="B441" s="133" t="s">
        <v>1199</v>
      </c>
      <c r="C441" s="174">
        <v>8</v>
      </c>
      <c r="D441" s="174">
        <v>3</v>
      </c>
      <c r="E441" s="174">
        <v>4</v>
      </c>
      <c r="F441" s="174">
        <v>2</v>
      </c>
      <c r="G441" s="216">
        <v>3</v>
      </c>
      <c r="H441" s="160">
        <f t="shared" si="6"/>
        <v>-0.625</v>
      </c>
    </row>
    <row r="442" spans="1:8">
      <c r="A442" s="159">
        <v>141680</v>
      </c>
      <c r="B442" s="133" t="s">
        <v>1200</v>
      </c>
      <c r="C442" s="174">
        <v>33</v>
      </c>
      <c r="D442" s="174">
        <v>34</v>
      </c>
      <c r="E442" s="174">
        <v>27</v>
      </c>
      <c r="F442" s="174">
        <v>32</v>
      </c>
      <c r="G442" s="216">
        <v>34</v>
      </c>
      <c r="H442" s="160">
        <f t="shared" si="6"/>
        <v>3.0303030303030304E-2</v>
      </c>
    </row>
    <row r="443" spans="1:8">
      <c r="A443" s="159">
        <v>141680</v>
      </c>
      <c r="B443" s="133" t="s">
        <v>1201</v>
      </c>
      <c r="C443" s="174">
        <v>8</v>
      </c>
      <c r="D443" s="174">
        <v>18</v>
      </c>
      <c r="E443" s="174">
        <v>17</v>
      </c>
      <c r="F443" s="174">
        <v>6</v>
      </c>
      <c r="G443" s="216">
        <v>10</v>
      </c>
      <c r="H443" s="160">
        <f t="shared" si="6"/>
        <v>0.25</v>
      </c>
    </row>
    <row r="444" spans="1:8">
      <c r="A444" s="159">
        <v>141802</v>
      </c>
      <c r="B444" s="133" t="s">
        <v>1185</v>
      </c>
      <c r="C444" s="174">
        <v>143</v>
      </c>
      <c r="D444" s="174">
        <v>122</v>
      </c>
      <c r="E444" s="174">
        <v>121</v>
      </c>
      <c r="F444" s="174">
        <v>146</v>
      </c>
      <c r="G444" s="216">
        <v>140</v>
      </c>
      <c r="H444" s="160">
        <f t="shared" si="6"/>
        <v>-2.097902097902098E-2</v>
      </c>
    </row>
    <row r="445" spans="1:8">
      <c r="A445" s="159">
        <v>141802</v>
      </c>
      <c r="B445" s="133" t="s">
        <v>1186</v>
      </c>
      <c r="C445" s="174">
        <v>0</v>
      </c>
      <c r="D445" s="174">
        <v>1</v>
      </c>
      <c r="E445" s="174">
        <v>0</v>
      </c>
      <c r="F445" s="174">
        <v>1</v>
      </c>
      <c r="G445" s="216">
        <v>0</v>
      </c>
      <c r="H445" s="160" t="str">
        <f t="shared" si="6"/>
        <v/>
      </c>
    </row>
    <row r="446" spans="1:8">
      <c r="A446" s="159">
        <v>141802</v>
      </c>
      <c r="B446" s="133" t="s">
        <v>1187</v>
      </c>
      <c r="C446" s="174">
        <v>94</v>
      </c>
      <c r="D446" s="174">
        <v>80</v>
      </c>
      <c r="E446" s="174">
        <v>73</v>
      </c>
      <c r="F446" s="174">
        <v>99</v>
      </c>
      <c r="G446" s="216">
        <v>90</v>
      </c>
      <c r="H446" s="160">
        <f t="shared" si="6"/>
        <v>-4.2553191489361701E-2</v>
      </c>
    </row>
    <row r="447" spans="1:8">
      <c r="A447" s="159">
        <v>141802</v>
      </c>
      <c r="B447" s="133" t="s">
        <v>1188</v>
      </c>
      <c r="C447" s="174">
        <v>39</v>
      </c>
      <c r="D447" s="174">
        <v>32</v>
      </c>
      <c r="E447" s="174">
        <v>40</v>
      </c>
      <c r="F447" s="174">
        <v>40</v>
      </c>
      <c r="G447" s="216">
        <v>37</v>
      </c>
      <c r="H447" s="160">
        <f t="shared" si="6"/>
        <v>-5.128205128205128E-2</v>
      </c>
    </row>
    <row r="448" spans="1:8">
      <c r="A448" s="159">
        <v>141802</v>
      </c>
      <c r="B448" s="133" t="s">
        <v>1189</v>
      </c>
      <c r="C448" s="174">
        <v>10</v>
      </c>
      <c r="D448" s="174">
        <v>9</v>
      </c>
      <c r="E448" s="174">
        <v>8</v>
      </c>
      <c r="F448" s="174">
        <v>6</v>
      </c>
      <c r="G448" s="216">
        <v>13</v>
      </c>
      <c r="H448" s="160">
        <f t="shared" si="6"/>
        <v>0.3</v>
      </c>
    </row>
    <row r="449" spans="1:8">
      <c r="A449" s="159">
        <v>141802</v>
      </c>
      <c r="B449" s="133" t="s">
        <v>1190</v>
      </c>
      <c r="C449" s="174">
        <v>0</v>
      </c>
      <c r="D449" s="174">
        <v>0</v>
      </c>
      <c r="E449" s="174">
        <v>0</v>
      </c>
      <c r="F449" s="174">
        <v>0</v>
      </c>
      <c r="G449" s="216">
        <v>0</v>
      </c>
      <c r="H449" s="160" t="str">
        <f t="shared" si="6"/>
        <v/>
      </c>
    </row>
    <row r="450" spans="1:8">
      <c r="A450" s="159">
        <v>141802</v>
      </c>
      <c r="B450" s="133" t="s">
        <v>1191</v>
      </c>
      <c r="C450" s="174">
        <v>46</v>
      </c>
      <c r="D450" s="174">
        <v>39</v>
      </c>
      <c r="E450" s="174">
        <v>47</v>
      </c>
      <c r="F450" s="174">
        <v>51</v>
      </c>
      <c r="G450" s="216">
        <v>51</v>
      </c>
      <c r="H450" s="160">
        <f t="shared" si="6"/>
        <v>0.10869565217391304</v>
      </c>
    </row>
    <row r="451" spans="1:8">
      <c r="A451" s="159">
        <v>141802</v>
      </c>
      <c r="B451" s="133" t="s">
        <v>1192</v>
      </c>
      <c r="C451" s="174">
        <v>97</v>
      </c>
      <c r="D451" s="174">
        <v>83</v>
      </c>
      <c r="E451" s="174">
        <v>74</v>
      </c>
      <c r="F451" s="174">
        <v>95</v>
      </c>
      <c r="G451" s="216">
        <v>89</v>
      </c>
      <c r="H451" s="160">
        <f t="shared" ref="H451:H514" si="7">IFERROR((G451-C451)/C451,"")</f>
        <v>-8.247422680412371E-2</v>
      </c>
    </row>
    <row r="452" spans="1:8">
      <c r="A452" s="159">
        <v>141802</v>
      </c>
      <c r="B452" s="133" t="s">
        <v>1193</v>
      </c>
      <c r="C452" s="174">
        <v>55</v>
      </c>
      <c r="D452" s="174">
        <v>36</v>
      </c>
      <c r="E452" s="174">
        <v>44</v>
      </c>
      <c r="F452" s="174">
        <v>48</v>
      </c>
      <c r="G452" s="216">
        <v>45</v>
      </c>
      <c r="H452" s="160">
        <f t="shared" si="7"/>
        <v>-0.18181818181818182</v>
      </c>
    </row>
    <row r="453" spans="1:8">
      <c r="A453" s="159">
        <v>141802</v>
      </c>
      <c r="B453" s="133" t="s">
        <v>1194</v>
      </c>
      <c r="C453" s="174">
        <v>1</v>
      </c>
      <c r="D453" s="174">
        <v>0</v>
      </c>
      <c r="E453" s="174">
        <v>0</v>
      </c>
      <c r="F453" s="174">
        <v>0</v>
      </c>
      <c r="G453" s="216">
        <v>0</v>
      </c>
      <c r="H453" s="160">
        <f t="shared" si="7"/>
        <v>-1</v>
      </c>
    </row>
    <row r="454" spans="1:8">
      <c r="A454" s="159">
        <v>141802</v>
      </c>
      <c r="B454" s="133" t="s">
        <v>1195</v>
      </c>
      <c r="C454" s="174">
        <v>46</v>
      </c>
      <c r="D454" s="174">
        <v>38</v>
      </c>
      <c r="E454" s="174">
        <v>33</v>
      </c>
      <c r="F454" s="174">
        <v>44</v>
      </c>
      <c r="G454" s="216">
        <v>33</v>
      </c>
      <c r="H454" s="160">
        <f t="shared" si="7"/>
        <v>-0.28260869565217389</v>
      </c>
    </row>
    <row r="455" spans="1:8">
      <c r="A455" s="159">
        <v>141802</v>
      </c>
      <c r="B455" s="133" t="s">
        <v>1196</v>
      </c>
      <c r="C455" s="174">
        <v>0</v>
      </c>
      <c r="D455" s="174">
        <v>0</v>
      </c>
      <c r="E455" s="174">
        <v>0</v>
      </c>
      <c r="F455" s="174">
        <v>1</v>
      </c>
      <c r="G455" s="216">
        <v>0</v>
      </c>
      <c r="H455" s="160" t="str">
        <f t="shared" si="7"/>
        <v/>
      </c>
    </row>
    <row r="456" spans="1:8">
      <c r="A456" s="159">
        <v>141802</v>
      </c>
      <c r="B456" s="133" t="s">
        <v>1197</v>
      </c>
      <c r="C456" s="174">
        <v>12</v>
      </c>
      <c r="D456" s="174">
        <v>17</v>
      </c>
      <c r="E456" s="174">
        <v>21</v>
      </c>
      <c r="F456" s="174">
        <v>26</v>
      </c>
      <c r="G456" s="216">
        <v>23</v>
      </c>
      <c r="H456" s="160">
        <f t="shared" si="7"/>
        <v>0.91666666666666663</v>
      </c>
    </row>
    <row r="457" spans="1:8">
      <c r="A457" s="159">
        <v>141802</v>
      </c>
      <c r="B457" s="133" t="s">
        <v>1198</v>
      </c>
      <c r="C457" s="174">
        <v>4</v>
      </c>
      <c r="D457" s="174">
        <v>3</v>
      </c>
      <c r="E457" s="174">
        <v>7</v>
      </c>
      <c r="F457" s="174">
        <v>3</v>
      </c>
      <c r="G457" s="216">
        <v>6</v>
      </c>
      <c r="H457" s="160">
        <f t="shared" si="7"/>
        <v>0.5</v>
      </c>
    </row>
    <row r="458" spans="1:8">
      <c r="A458" s="159">
        <v>141802</v>
      </c>
      <c r="B458" s="133" t="s">
        <v>1199</v>
      </c>
      <c r="C458" s="174">
        <v>3</v>
      </c>
      <c r="D458" s="174">
        <v>1</v>
      </c>
      <c r="E458" s="174">
        <v>1</v>
      </c>
      <c r="F458" s="174">
        <v>1</v>
      </c>
      <c r="G458" s="216">
        <v>2</v>
      </c>
      <c r="H458" s="160">
        <f t="shared" si="7"/>
        <v>-0.33333333333333331</v>
      </c>
    </row>
    <row r="459" spans="1:8">
      <c r="A459" s="159">
        <v>141802</v>
      </c>
      <c r="B459" s="133" t="s">
        <v>1200</v>
      </c>
      <c r="C459" s="174">
        <v>22</v>
      </c>
      <c r="D459" s="174">
        <v>27</v>
      </c>
      <c r="E459" s="174">
        <v>14</v>
      </c>
      <c r="F459" s="174">
        <v>20</v>
      </c>
      <c r="G459" s="216">
        <v>30</v>
      </c>
      <c r="H459" s="160">
        <f t="shared" si="7"/>
        <v>0.36363636363636365</v>
      </c>
    </row>
    <row r="460" spans="1:8">
      <c r="A460" s="159">
        <v>141802</v>
      </c>
      <c r="B460" s="133" t="s">
        <v>1201</v>
      </c>
      <c r="C460" s="174">
        <v>0</v>
      </c>
      <c r="D460" s="174">
        <v>0</v>
      </c>
      <c r="E460" s="174">
        <v>1</v>
      </c>
      <c r="F460" s="174">
        <v>3</v>
      </c>
      <c r="G460" s="216">
        <v>1</v>
      </c>
      <c r="H460" s="160" t="str">
        <f t="shared" si="7"/>
        <v/>
      </c>
    </row>
    <row r="461" spans="1:8">
      <c r="A461" s="159">
        <v>141839</v>
      </c>
      <c r="B461" s="133" t="s">
        <v>1185</v>
      </c>
      <c r="C461" s="174">
        <v>472</v>
      </c>
      <c r="D461" s="174">
        <v>381</v>
      </c>
      <c r="E461" s="174">
        <v>377</v>
      </c>
      <c r="F461" s="174">
        <v>319</v>
      </c>
      <c r="G461" s="216">
        <v>320</v>
      </c>
      <c r="H461" s="160">
        <f t="shared" si="7"/>
        <v>-0.32203389830508472</v>
      </c>
    </row>
    <row r="462" spans="1:8">
      <c r="A462" s="159">
        <v>141839</v>
      </c>
      <c r="B462" s="133" t="s">
        <v>1186</v>
      </c>
      <c r="C462" s="174">
        <v>1</v>
      </c>
      <c r="D462" s="174">
        <v>1</v>
      </c>
      <c r="E462" s="174">
        <v>4</v>
      </c>
      <c r="F462" s="174">
        <v>1</v>
      </c>
      <c r="G462" s="216">
        <v>7</v>
      </c>
      <c r="H462" s="160">
        <f t="shared" si="7"/>
        <v>6</v>
      </c>
    </row>
    <row r="463" spans="1:8">
      <c r="A463" s="159">
        <v>141839</v>
      </c>
      <c r="B463" s="133" t="s">
        <v>1187</v>
      </c>
      <c r="C463" s="174">
        <v>254</v>
      </c>
      <c r="D463" s="174">
        <v>227</v>
      </c>
      <c r="E463" s="174">
        <v>204</v>
      </c>
      <c r="F463" s="174">
        <v>187</v>
      </c>
      <c r="G463" s="216">
        <v>174</v>
      </c>
      <c r="H463" s="160">
        <f t="shared" si="7"/>
        <v>-0.31496062992125984</v>
      </c>
    </row>
    <row r="464" spans="1:8">
      <c r="A464" s="159">
        <v>141839</v>
      </c>
      <c r="B464" s="133" t="s">
        <v>1188</v>
      </c>
      <c r="C464" s="174">
        <v>154</v>
      </c>
      <c r="D464" s="174">
        <v>101</v>
      </c>
      <c r="E464" s="174">
        <v>118</v>
      </c>
      <c r="F464" s="174">
        <v>94</v>
      </c>
      <c r="G464" s="216">
        <v>96</v>
      </c>
      <c r="H464" s="160">
        <f t="shared" si="7"/>
        <v>-0.37662337662337664</v>
      </c>
    </row>
    <row r="465" spans="1:8">
      <c r="A465" s="159">
        <v>141839</v>
      </c>
      <c r="B465" s="133" t="s">
        <v>1189</v>
      </c>
      <c r="C465" s="174">
        <v>63</v>
      </c>
      <c r="D465" s="174">
        <v>52</v>
      </c>
      <c r="E465" s="174">
        <v>51</v>
      </c>
      <c r="F465" s="174">
        <v>37</v>
      </c>
      <c r="G465" s="216">
        <v>43</v>
      </c>
      <c r="H465" s="160">
        <f t="shared" si="7"/>
        <v>-0.31746031746031744</v>
      </c>
    </row>
    <row r="466" spans="1:8">
      <c r="A466" s="159">
        <v>141839</v>
      </c>
      <c r="B466" s="133" t="s">
        <v>1190</v>
      </c>
      <c r="C466" s="174">
        <v>0</v>
      </c>
      <c r="D466" s="174">
        <v>0</v>
      </c>
      <c r="E466" s="174">
        <v>0</v>
      </c>
      <c r="F466" s="174">
        <v>0</v>
      </c>
      <c r="G466" s="216">
        <v>0</v>
      </c>
      <c r="H466" s="160" t="str">
        <f t="shared" si="7"/>
        <v/>
      </c>
    </row>
    <row r="467" spans="1:8">
      <c r="A467" s="159">
        <v>141839</v>
      </c>
      <c r="B467" s="133" t="s">
        <v>1191</v>
      </c>
      <c r="C467" s="174">
        <v>160</v>
      </c>
      <c r="D467" s="174">
        <v>130</v>
      </c>
      <c r="E467" s="174">
        <v>107</v>
      </c>
      <c r="F467" s="174">
        <v>82</v>
      </c>
      <c r="G467" s="216">
        <v>83</v>
      </c>
      <c r="H467" s="160">
        <f t="shared" si="7"/>
        <v>-0.48125000000000001</v>
      </c>
    </row>
    <row r="468" spans="1:8">
      <c r="A468" s="159">
        <v>141839</v>
      </c>
      <c r="B468" s="133" t="s">
        <v>1192</v>
      </c>
      <c r="C468" s="174">
        <v>312</v>
      </c>
      <c r="D468" s="174">
        <v>251</v>
      </c>
      <c r="E468" s="174">
        <v>270</v>
      </c>
      <c r="F468" s="174">
        <v>237</v>
      </c>
      <c r="G468" s="216">
        <v>237</v>
      </c>
      <c r="H468" s="160">
        <f t="shared" si="7"/>
        <v>-0.24038461538461539</v>
      </c>
    </row>
    <row r="469" spans="1:8">
      <c r="A469" s="159">
        <v>141839</v>
      </c>
      <c r="B469" s="133" t="s">
        <v>1193</v>
      </c>
      <c r="C469" s="174">
        <v>146</v>
      </c>
      <c r="D469" s="174">
        <v>111</v>
      </c>
      <c r="E469" s="174">
        <v>119</v>
      </c>
      <c r="F469" s="174">
        <v>95</v>
      </c>
      <c r="G469" s="216">
        <v>94</v>
      </c>
      <c r="H469" s="160">
        <f t="shared" si="7"/>
        <v>-0.35616438356164382</v>
      </c>
    </row>
    <row r="470" spans="1:8">
      <c r="A470" s="159">
        <v>141839</v>
      </c>
      <c r="B470" s="133" t="s">
        <v>1194</v>
      </c>
      <c r="C470" s="174">
        <v>2</v>
      </c>
      <c r="D470" s="174">
        <v>1</v>
      </c>
      <c r="E470" s="174">
        <v>2</v>
      </c>
      <c r="F470" s="174">
        <v>1</v>
      </c>
      <c r="G470" s="216">
        <v>2</v>
      </c>
      <c r="H470" s="160">
        <f t="shared" si="7"/>
        <v>0</v>
      </c>
    </row>
    <row r="471" spans="1:8">
      <c r="A471" s="159">
        <v>141839</v>
      </c>
      <c r="B471" s="133" t="s">
        <v>1195</v>
      </c>
      <c r="C471" s="174">
        <v>163</v>
      </c>
      <c r="D471" s="174">
        <v>122</v>
      </c>
      <c r="E471" s="174">
        <v>112</v>
      </c>
      <c r="F471" s="174">
        <v>108</v>
      </c>
      <c r="G471" s="216">
        <v>102</v>
      </c>
      <c r="H471" s="160">
        <f t="shared" si="7"/>
        <v>-0.37423312883435583</v>
      </c>
    </row>
    <row r="472" spans="1:8">
      <c r="A472" s="159">
        <v>141839</v>
      </c>
      <c r="B472" s="133" t="s">
        <v>1196</v>
      </c>
      <c r="C472" s="174">
        <v>0</v>
      </c>
      <c r="D472" s="174">
        <v>2</v>
      </c>
      <c r="E472" s="174">
        <v>2</v>
      </c>
      <c r="F472" s="174">
        <v>0</v>
      </c>
      <c r="G472" s="216">
        <v>2</v>
      </c>
      <c r="H472" s="160" t="str">
        <f t="shared" si="7"/>
        <v/>
      </c>
    </row>
    <row r="473" spans="1:8">
      <c r="A473" s="159">
        <v>141839</v>
      </c>
      <c r="B473" s="133" t="s">
        <v>1197</v>
      </c>
      <c r="C473" s="174">
        <v>50</v>
      </c>
      <c r="D473" s="174">
        <v>54</v>
      </c>
      <c r="E473" s="174">
        <v>51</v>
      </c>
      <c r="F473" s="174">
        <v>37</v>
      </c>
      <c r="G473" s="216">
        <v>51</v>
      </c>
      <c r="H473" s="160">
        <f t="shared" si="7"/>
        <v>0.02</v>
      </c>
    </row>
    <row r="474" spans="1:8">
      <c r="A474" s="159">
        <v>141839</v>
      </c>
      <c r="B474" s="133" t="s">
        <v>1198</v>
      </c>
      <c r="C474" s="174">
        <v>22</v>
      </c>
      <c r="D474" s="174">
        <v>17</v>
      </c>
      <c r="E474" s="174">
        <v>17</v>
      </c>
      <c r="F474" s="174">
        <v>14</v>
      </c>
      <c r="G474" s="216">
        <v>20</v>
      </c>
      <c r="H474" s="160">
        <f t="shared" si="7"/>
        <v>-9.0909090909090912E-2</v>
      </c>
    </row>
    <row r="475" spans="1:8">
      <c r="A475" s="159">
        <v>141839</v>
      </c>
      <c r="B475" s="133" t="s">
        <v>1199</v>
      </c>
      <c r="C475" s="174">
        <v>7</v>
      </c>
      <c r="D475" s="174">
        <v>7</v>
      </c>
      <c r="E475" s="174">
        <v>7</v>
      </c>
      <c r="F475" s="174">
        <v>7</v>
      </c>
      <c r="G475" s="216">
        <v>4</v>
      </c>
      <c r="H475" s="160">
        <f t="shared" si="7"/>
        <v>-0.42857142857142855</v>
      </c>
    </row>
    <row r="476" spans="1:8">
      <c r="A476" s="159">
        <v>141839</v>
      </c>
      <c r="B476" s="133" t="s">
        <v>1200</v>
      </c>
      <c r="C476" s="174">
        <v>82</v>
      </c>
      <c r="D476" s="174">
        <v>66</v>
      </c>
      <c r="E476" s="174">
        <v>65</v>
      </c>
      <c r="F476" s="174">
        <v>53</v>
      </c>
      <c r="G476" s="216">
        <v>44</v>
      </c>
      <c r="H476" s="160">
        <f t="shared" si="7"/>
        <v>-0.46341463414634149</v>
      </c>
    </row>
    <row r="477" spans="1:8">
      <c r="A477" s="159">
        <v>141839</v>
      </c>
      <c r="B477" s="133" t="s">
        <v>1201</v>
      </c>
      <c r="C477" s="174">
        <v>0</v>
      </c>
      <c r="D477" s="174">
        <v>1</v>
      </c>
      <c r="E477" s="174">
        <v>2</v>
      </c>
      <c r="F477" s="174">
        <v>4</v>
      </c>
      <c r="G477" s="216">
        <v>1</v>
      </c>
      <c r="H477" s="160" t="str">
        <f t="shared" si="7"/>
        <v/>
      </c>
    </row>
    <row r="478" spans="1:8">
      <c r="A478" s="159">
        <v>141990</v>
      </c>
      <c r="B478" s="133" t="s">
        <v>1185</v>
      </c>
      <c r="C478" s="174">
        <v>263</v>
      </c>
      <c r="D478" s="174">
        <v>233</v>
      </c>
      <c r="E478" s="174">
        <v>229</v>
      </c>
      <c r="F478" s="174">
        <v>205</v>
      </c>
      <c r="G478" s="216">
        <v>254</v>
      </c>
      <c r="H478" s="160">
        <f t="shared" si="7"/>
        <v>-3.4220532319391636E-2</v>
      </c>
    </row>
    <row r="479" spans="1:8">
      <c r="A479" s="159">
        <v>141990</v>
      </c>
      <c r="B479" s="133" t="s">
        <v>1186</v>
      </c>
      <c r="C479" s="174">
        <v>3</v>
      </c>
      <c r="D479" s="174">
        <v>1</v>
      </c>
      <c r="E479" s="174">
        <v>1</v>
      </c>
      <c r="F479" s="174">
        <v>3</v>
      </c>
      <c r="G479" s="216">
        <v>9</v>
      </c>
      <c r="H479" s="160">
        <f t="shared" si="7"/>
        <v>2</v>
      </c>
    </row>
    <row r="480" spans="1:8">
      <c r="A480" s="159">
        <v>141990</v>
      </c>
      <c r="B480" s="133" t="s">
        <v>1187</v>
      </c>
      <c r="C480" s="174">
        <v>151</v>
      </c>
      <c r="D480" s="174">
        <v>139</v>
      </c>
      <c r="E480" s="174">
        <v>134</v>
      </c>
      <c r="F480" s="174">
        <v>113</v>
      </c>
      <c r="G480" s="216">
        <v>132</v>
      </c>
      <c r="H480" s="160">
        <f t="shared" si="7"/>
        <v>-0.12582781456953643</v>
      </c>
    </row>
    <row r="481" spans="1:8">
      <c r="A481" s="159">
        <v>141990</v>
      </c>
      <c r="B481" s="133" t="s">
        <v>1188</v>
      </c>
      <c r="C481" s="174">
        <v>85</v>
      </c>
      <c r="D481" s="174">
        <v>80</v>
      </c>
      <c r="E481" s="174">
        <v>73</v>
      </c>
      <c r="F481" s="174">
        <v>60</v>
      </c>
      <c r="G481" s="216">
        <v>73</v>
      </c>
      <c r="H481" s="160">
        <f t="shared" si="7"/>
        <v>-0.14117647058823529</v>
      </c>
    </row>
    <row r="482" spans="1:8">
      <c r="A482" s="159">
        <v>141990</v>
      </c>
      <c r="B482" s="133" t="s">
        <v>1189</v>
      </c>
      <c r="C482" s="174">
        <v>24</v>
      </c>
      <c r="D482" s="174">
        <v>13</v>
      </c>
      <c r="E482" s="174">
        <v>21</v>
      </c>
      <c r="F482" s="174">
        <v>29</v>
      </c>
      <c r="G482" s="216">
        <v>40</v>
      </c>
      <c r="H482" s="160">
        <f t="shared" si="7"/>
        <v>0.66666666666666663</v>
      </c>
    </row>
    <row r="483" spans="1:8">
      <c r="A483" s="159">
        <v>141990</v>
      </c>
      <c r="B483" s="133" t="s">
        <v>1190</v>
      </c>
      <c r="C483" s="174">
        <v>0</v>
      </c>
      <c r="D483" s="174">
        <v>0</v>
      </c>
      <c r="E483" s="174">
        <v>0</v>
      </c>
      <c r="F483" s="174">
        <v>0</v>
      </c>
      <c r="G483" s="216">
        <v>0</v>
      </c>
      <c r="H483" s="160" t="str">
        <f t="shared" si="7"/>
        <v/>
      </c>
    </row>
    <row r="484" spans="1:8">
      <c r="A484" s="159">
        <v>141990</v>
      </c>
      <c r="B484" s="133" t="s">
        <v>1191</v>
      </c>
      <c r="C484" s="174">
        <v>82</v>
      </c>
      <c r="D484" s="174">
        <v>96</v>
      </c>
      <c r="E484" s="174">
        <v>85</v>
      </c>
      <c r="F484" s="174">
        <v>48</v>
      </c>
      <c r="G484" s="216">
        <v>54</v>
      </c>
      <c r="H484" s="160">
        <f t="shared" si="7"/>
        <v>-0.34146341463414637</v>
      </c>
    </row>
    <row r="485" spans="1:8">
      <c r="A485" s="159">
        <v>141990</v>
      </c>
      <c r="B485" s="133" t="s">
        <v>1192</v>
      </c>
      <c r="C485" s="174">
        <v>181</v>
      </c>
      <c r="D485" s="174">
        <v>137</v>
      </c>
      <c r="E485" s="174">
        <v>144</v>
      </c>
      <c r="F485" s="174">
        <v>157</v>
      </c>
      <c r="G485" s="216">
        <v>200</v>
      </c>
      <c r="H485" s="160">
        <f t="shared" si="7"/>
        <v>0.10497237569060773</v>
      </c>
    </row>
    <row r="486" spans="1:8">
      <c r="A486" s="159">
        <v>141990</v>
      </c>
      <c r="B486" s="133" t="s">
        <v>1193</v>
      </c>
      <c r="C486" s="174">
        <v>122</v>
      </c>
      <c r="D486" s="174">
        <v>101</v>
      </c>
      <c r="E486" s="174">
        <v>107</v>
      </c>
      <c r="F486" s="174">
        <v>95</v>
      </c>
      <c r="G486" s="216">
        <v>110</v>
      </c>
      <c r="H486" s="160">
        <f t="shared" si="7"/>
        <v>-9.8360655737704916E-2</v>
      </c>
    </row>
    <row r="487" spans="1:8">
      <c r="A487" s="159">
        <v>141990</v>
      </c>
      <c r="B487" s="133" t="s">
        <v>1194</v>
      </c>
      <c r="C487" s="174">
        <v>1</v>
      </c>
      <c r="D487" s="174">
        <v>0</v>
      </c>
      <c r="E487" s="174">
        <v>0</v>
      </c>
      <c r="F487" s="174">
        <v>0</v>
      </c>
      <c r="G487" s="216">
        <v>2</v>
      </c>
      <c r="H487" s="160">
        <f t="shared" si="7"/>
        <v>1</v>
      </c>
    </row>
    <row r="488" spans="1:8">
      <c r="A488" s="159">
        <v>141990</v>
      </c>
      <c r="B488" s="133" t="s">
        <v>1195</v>
      </c>
      <c r="C488" s="174">
        <v>40</v>
      </c>
      <c r="D488" s="174">
        <v>43</v>
      </c>
      <c r="E488" s="174">
        <v>32</v>
      </c>
      <c r="F488" s="174">
        <v>28</v>
      </c>
      <c r="G488" s="216">
        <v>36</v>
      </c>
      <c r="H488" s="160">
        <f t="shared" si="7"/>
        <v>-0.1</v>
      </c>
    </row>
    <row r="489" spans="1:8">
      <c r="A489" s="159">
        <v>141990</v>
      </c>
      <c r="B489" s="133" t="s">
        <v>1196</v>
      </c>
      <c r="C489" s="174">
        <v>3</v>
      </c>
      <c r="D489" s="174">
        <v>3</v>
      </c>
      <c r="E489" s="174">
        <v>1</v>
      </c>
      <c r="F489" s="174">
        <v>1</v>
      </c>
      <c r="G489" s="216">
        <v>1</v>
      </c>
      <c r="H489" s="160">
        <f t="shared" si="7"/>
        <v>-0.66666666666666663</v>
      </c>
    </row>
    <row r="490" spans="1:8">
      <c r="A490" s="159">
        <v>141990</v>
      </c>
      <c r="B490" s="133" t="s">
        <v>1197</v>
      </c>
      <c r="C490" s="174">
        <v>41</v>
      </c>
      <c r="D490" s="174">
        <v>39</v>
      </c>
      <c r="E490" s="174">
        <v>43</v>
      </c>
      <c r="F490" s="174">
        <v>40</v>
      </c>
      <c r="G490" s="216">
        <v>52</v>
      </c>
      <c r="H490" s="160">
        <f t="shared" si="7"/>
        <v>0.26829268292682928</v>
      </c>
    </row>
    <row r="491" spans="1:8">
      <c r="A491" s="159">
        <v>141990</v>
      </c>
      <c r="B491" s="133" t="s">
        <v>1198</v>
      </c>
      <c r="C491" s="174">
        <v>22</v>
      </c>
      <c r="D491" s="174">
        <v>10</v>
      </c>
      <c r="E491" s="174">
        <v>12</v>
      </c>
      <c r="F491" s="174">
        <v>11</v>
      </c>
      <c r="G491" s="216">
        <v>22</v>
      </c>
      <c r="H491" s="160">
        <f t="shared" si="7"/>
        <v>0</v>
      </c>
    </row>
    <row r="492" spans="1:8">
      <c r="A492" s="159">
        <v>141990</v>
      </c>
      <c r="B492" s="133" t="s">
        <v>1199</v>
      </c>
      <c r="C492" s="174">
        <v>0</v>
      </c>
      <c r="D492" s="174">
        <v>0</v>
      </c>
      <c r="E492" s="174">
        <v>1</v>
      </c>
      <c r="F492" s="174">
        <v>1</v>
      </c>
      <c r="G492" s="216">
        <v>0</v>
      </c>
      <c r="H492" s="160" t="str">
        <f t="shared" si="7"/>
        <v/>
      </c>
    </row>
    <row r="493" spans="1:8">
      <c r="A493" s="159">
        <v>141990</v>
      </c>
      <c r="B493" s="133" t="s">
        <v>1200</v>
      </c>
      <c r="C493" s="174">
        <v>33</v>
      </c>
      <c r="D493" s="174">
        <v>36</v>
      </c>
      <c r="E493" s="174">
        <v>32</v>
      </c>
      <c r="F493" s="174">
        <v>28</v>
      </c>
      <c r="G493" s="216">
        <v>28</v>
      </c>
      <c r="H493" s="160">
        <f t="shared" si="7"/>
        <v>-0.15151515151515152</v>
      </c>
    </row>
    <row r="494" spans="1:8">
      <c r="A494" s="159">
        <v>141990</v>
      </c>
      <c r="B494" s="133" t="s">
        <v>1201</v>
      </c>
      <c r="C494" s="174">
        <v>1</v>
      </c>
      <c r="D494" s="174">
        <v>1</v>
      </c>
      <c r="E494" s="174">
        <v>1</v>
      </c>
      <c r="F494" s="174">
        <v>1</v>
      </c>
      <c r="G494" s="216">
        <v>3</v>
      </c>
      <c r="H494" s="160">
        <f t="shared" si="7"/>
        <v>2</v>
      </c>
    </row>
    <row r="495" spans="1:8">
      <c r="A495" s="159">
        <v>144944</v>
      </c>
      <c r="B495" s="133" t="s">
        <v>1185</v>
      </c>
      <c r="C495" s="174">
        <v>1092</v>
      </c>
      <c r="D495" s="174">
        <v>1085</v>
      </c>
      <c r="E495" s="174">
        <v>1155</v>
      </c>
      <c r="F495" s="174">
        <v>1078</v>
      </c>
      <c r="G495" s="216">
        <v>986</v>
      </c>
      <c r="H495" s="160">
        <f t="shared" si="7"/>
        <v>-9.7069597069597072E-2</v>
      </c>
    </row>
    <row r="496" spans="1:8">
      <c r="A496" s="159">
        <v>144944</v>
      </c>
      <c r="B496" s="133" t="s">
        <v>1186</v>
      </c>
      <c r="C496" s="174">
        <v>0</v>
      </c>
      <c r="D496" s="174">
        <v>6</v>
      </c>
      <c r="E496" s="174">
        <v>1</v>
      </c>
      <c r="F496" s="174">
        <v>11</v>
      </c>
      <c r="G496" s="216">
        <v>15</v>
      </c>
      <c r="H496" s="160" t="str">
        <f t="shared" si="7"/>
        <v/>
      </c>
    </row>
    <row r="497" spans="1:8">
      <c r="A497" s="159">
        <v>144944</v>
      </c>
      <c r="B497" s="133" t="s">
        <v>1187</v>
      </c>
      <c r="C497" s="174">
        <v>738</v>
      </c>
      <c r="D497" s="174">
        <v>736</v>
      </c>
      <c r="E497" s="174">
        <v>768</v>
      </c>
      <c r="F497" s="174">
        <v>735</v>
      </c>
      <c r="G497" s="216">
        <v>680</v>
      </c>
      <c r="H497" s="160">
        <f t="shared" si="7"/>
        <v>-7.8590785907859076E-2</v>
      </c>
    </row>
    <row r="498" spans="1:8">
      <c r="A498" s="159">
        <v>144944</v>
      </c>
      <c r="B498" s="133" t="s">
        <v>1188</v>
      </c>
      <c r="C498" s="174">
        <v>283</v>
      </c>
      <c r="D498" s="174">
        <v>285</v>
      </c>
      <c r="E498" s="174">
        <v>331</v>
      </c>
      <c r="F498" s="174">
        <v>279</v>
      </c>
      <c r="G498" s="216">
        <v>241</v>
      </c>
      <c r="H498" s="160">
        <f t="shared" si="7"/>
        <v>-0.14840989399293286</v>
      </c>
    </row>
    <row r="499" spans="1:8">
      <c r="A499" s="159">
        <v>144944</v>
      </c>
      <c r="B499" s="133" t="s">
        <v>1189</v>
      </c>
      <c r="C499" s="174">
        <v>71</v>
      </c>
      <c r="D499" s="174">
        <v>58</v>
      </c>
      <c r="E499" s="174">
        <v>55</v>
      </c>
      <c r="F499" s="174">
        <v>53</v>
      </c>
      <c r="G499" s="216">
        <v>50</v>
      </c>
      <c r="H499" s="160">
        <f t="shared" si="7"/>
        <v>-0.29577464788732394</v>
      </c>
    </row>
    <row r="500" spans="1:8">
      <c r="A500" s="159">
        <v>144944</v>
      </c>
      <c r="B500" s="133" t="s">
        <v>1190</v>
      </c>
      <c r="C500" s="174">
        <v>0</v>
      </c>
      <c r="D500" s="174">
        <v>0</v>
      </c>
      <c r="E500" s="174">
        <v>0</v>
      </c>
      <c r="F500" s="174">
        <v>0</v>
      </c>
      <c r="G500" s="216">
        <v>0</v>
      </c>
      <c r="H500" s="160" t="str">
        <f t="shared" si="7"/>
        <v/>
      </c>
    </row>
    <row r="501" spans="1:8">
      <c r="A501" s="159">
        <v>144944</v>
      </c>
      <c r="B501" s="133" t="s">
        <v>1191</v>
      </c>
      <c r="C501" s="174">
        <v>492</v>
      </c>
      <c r="D501" s="174">
        <v>474</v>
      </c>
      <c r="E501" s="174">
        <v>446</v>
      </c>
      <c r="F501" s="174">
        <v>444</v>
      </c>
      <c r="G501" s="216">
        <v>396</v>
      </c>
      <c r="H501" s="160">
        <f t="shared" si="7"/>
        <v>-0.1951219512195122</v>
      </c>
    </row>
    <row r="502" spans="1:8">
      <c r="A502" s="159">
        <v>144944</v>
      </c>
      <c r="B502" s="133" t="s">
        <v>1192</v>
      </c>
      <c r="C502" s="174">
        <v>600</v>
      </c>
      <c r="D502" s="174">
        <v>611</v>
      </c>
      <c r="E502" s="174">
        <v>709</v>
      </c>
      <c r="F502" s="174">
        <v>634</v>
      </c>
      <c r="G502" s="216">
        <v>590</v>
      </c>
      <c r="H502" s="160">
        <f t="shared" si="7"/>
        <v>-1.6666666666666666E-2</v>
      </c>
    </row>
    <row r="503" spans="1:8">
      <c r="A503" s="159">
        <v>144944</v>
      </c>
      <c r="B503" s="133" t="s">
        <v>1193</v>
      </c>
      <c r="C503" s="174">
        <v>45</v>
      </c>
      <c r="D503" s="174">
        <v>50</v>
      </c>
      <c r="E503" s="174">
        <v>40</v>
      </c>
      <c r="F503" s="174">
        <v>59</v>
      </c>
      <c r="G503" s="216">
        <v>48</v>
      </c>
      <c r="H503" s="160">
        <f t="shared" si="7"/>
        <v>6.6666666666666666E-2</v>
      </c>
    </row>
    <row r="504" spans="1:8">
      <c r="A504" s="159">
        <v>144944</v>
      </c>
      <c r="B504" s="133" t="s">
        <v>1194</v>
      </c>
      <c r="C504" s="174">
        <v>5</v>
      </c>
      <c r="D504" s="174">
        <v>2</v>
      </c>
      <c r="E504" s="174">
        <v>2</v>
      </c>
      <c r="F504" s="174">
        <v>6</v>
      </c>
      <c r="G504" s="216">
        <v>18</v>
      </c>
      <c r="H504" s="160">
        <f t="shared" si="7"/>
        <v>2.6</v>
      </c>
    </row>
    <row r="505" spans="1:8">
      <c r="A505" s="159">
        <v>144944</v>
      </c>
      <c r="B505" s="133" t="s">
        <v>1195</v>
      </c>
      <c r="C505" s="174">
        <v>71</v>
      </c>
      <c r="D505" s="174">
        <v>65</v>
      </c>
      <c r="E505" s="174">
        <v>97</v>
      </c>
      <c r="F505" s="174">
        <v>79</v>
      </c>
      <c r="G505" s="216">
        <v>97</v>
      </c>
      <c r="H505" s="160">
        <f t="shared" si="7"/>
        <v>0.36619718309859156</v>
      </c>
    </row>
    <row r="506" spans="1:8">
      <c r="A506" s="159">
        <v>144944</v>
      </c>
      <c r="B506" s="133" t="s">
        <v>1196</v>
      </c>
      <c r="C506" s="174">
        <v>29</v>
      </c>
      <c r="D506" s="174">
        <v>27</v>
      </c>
      <c r="E506" s="174">
        <v>33</v>
      </c>
      <c r="F506" s="174">
        <v>19</v>
      </c>
      <c r="G506" s="216">
        <v>27</v>
      </c>
      <c r="H506" s="160">
        <f t="shared" si="7"/>
        <v>-6.8965517241379309E-2</v>
      </c>
    </row>
    <row r="507" spans="1:8">
      <c r="A507" s="159">
        <v>144944</v>
      </c>
      <c r="B507" s="133" t="s">
        <v>1197</v>
      </c>
      <c r="C507" s="174">
        <v>346</v>
      </c>
      <c r="D507" s="174">
        <v>367</v>
      </c>
      <c r="E507" s="174">
        <v>388</v>
      </c>
      <c r="F507" s="174">
        <v>383</v>
      </c>
      <c r="G507" s="216">
        <v>318</v>
      </c>
      <c r="H507" s="160">
        <f t="shared" si="7"/>
        <v>-8.0924855491329481E-2</v>
      </c>
    </row>
    <row r="508" spans="1:8">
      <c r="A508" s="159">
        <v>144944</v>
      </c>
      <c r="B508" s="133" t="s">
        <v>1198</v>
      </c>
      <c r="C508" s="174">
        <v>0</v>
      </c>
      <c r="D508" s="174">
        <v>2</v>
      </c>
      <c r="E508" s="174">
        <v>1</v>
      </c>
      <c r="F508" s="174">
        <v>1</v>
      </c>
      <c r="G508" s="216">
        <v>0</v>
      </c>
      <c r="H508" s="160" t="str">
        <f t="shared" si="7"/>
        <v/>
      </c>
    </row>
    <row r="509" spans="1:8">
      <c r="A509" s="159">
        <v>144944</v>
      </c>
      <c r="B509" s="133" t="s">
        <v>1199</v>
      </c>
      <c r="C509" s="174">
        <v>12</v>
      </c>
      <c r="D509" s="174">
        <v>7</v>
      </c>
      <c r="E509" s="174">
        <v>9</v>
      </c>
      <c r="F509" s="174">
        <v>4</v>
      </c>
      <c r="G509" s="216">
        <v>9</v>
      </c>
      <c r="H509" s="160">
        <f t="shared" si="7"/>
        <v>-0.25</v>
      </c>
    </row>
    <row r="510" spans="1:8">
      <c r="A510" s="159">
        <v>144944</v>
      </c>
      <c r="B510" s="133" t="s">
        <v>1200</v>
      </c>
      <c r="C510" s="174">
        <v>565</v>
      </c>
      <c r="D510" s="174">
        <v>545</v>
      </c>
      <c r="E510" s="174">
        <v>557</v>
      </c>
      <c r="F510" s="174">
        <v>503</v>
      </c>
      <c r="G510" s="216">
        <v>449</v>
      </c>
      <c r="H510" s="160">
        <f t="shared" si="7"/>
        <v>-0.20530973451327433</v>
      </c>
    </row>
    <row r="511" spans="1:8">
      <c r="A511" s="159">
        <v>144944</v>
      </c>
      <c r="B511" s="133" t="s">
        <v>1201</v>
      </c>
      <c r="C511" s="174">
        <v>19</v>
      </c>
      <c r="D511" s="174">
        <v>20</v>
      </c>
      <c r="E511" s="174">
        <v>28</v>
      </c>
      <c r="F511" s="174">
        <v>24</v>
      </c>
      <c r="G511" s="216">
        <v>20</v>
      </c>
      <c r="H511" s="160">
        <f t="shared" si="7"/>
        <v>5.2631578947368418E-2</v>
      </c>
    </row>
    <row r="512" spans="1:8">
      <c r="A512" s="159">
        <v>145682</v>
      </c>
      <c r="B512" s="133" t="s">
        <v>1185</v>
      </c>
      <c r="C512" s="174">
        <v>1001</v>
      </c>
      <c r="D512" s="174">
        <v>1242</v>
      </c>
      <c r="E512" s="174">
        <v>951</v>
      </c>
      <c r="F512" s="174">
        <v>970</v>
      </c>
      <c r="G512" s="216">
        <v>879</v>
      </c>
      <c r="H512" s="160">
        <f t="shared" si="7"/>
        <v>-0.12187812187812187</v>
      </c>
    </row>
    <row r="513" spans="1:8">
      <c r="A513" s="159">
        <v>145682</v>
      </c>
      <c r="B513" s="133" t="s">
        <v>1186</v>
      </c>
      <c r="C513" s="174">
        <v>1</v>
      </c>
      <c r="D513" s="174">
        <v>0</v>
      </c>
      <c r="E513" s="174">
        <v>2</v>
      </c>
      <c r="F513" s="174">
        <v>1</v>
      </c>
      <c r="G513" s="216">
        <v>0</v>
      </c>
      <c r="H513" s="160">
        <f t="shared" si="7"/>
        <v>-1</v>
      </c>
    </row>
    <row r="514" spans="1:8">
      <c r="A514" s="159">
        <v>145682</v>
      </c>
      <c r="B514" s="133" t="s">
        <v>1187</v>
      </c>
      <c r="C514" s="174">
        <v>629</v>
      </c>
      <c r="D514" s="174">
        <v>726</v>
      </c>
      <c r="E514" s="174">
        <v>591</v>
      </c>
      <c r="F514" s="174">
        <v>665</v>
      </c>
      <c r="G514" s="216">
        <v>593</v>
      </c>
      <c r="H514" s="160">
        <f t="shared" si="7"/>
        <v>-5.7233704292527825E-2</v>
      </c>
    </row>
    <row r="515" spans="1:8">
      <c r="A515" s="159">
        <v>145682</v>
      </c>
      <c r="B515" s="133" t="s">
        <v>1188</v>
      </c>
      <c r="C515" s="174">
        <v>288</v>
      </c>
      <c r="D515" s="174">
        <v>399</v>
      </c>
      <c r="E515" s="174">
        <v>281</v>
      </c>
      <c r="F515" s="174">
        <v>235</v>
      </c>
      <c r="G515" s="216">
        <v>224</v>
      </c>
      <c r="H515" s="160">
        <f t="shared" ref="H515:H578" si="8">IFERROR((G515-C515)/C515,"")</f>
        <v>-0.22222222222222221</v>
      </c>
    </row>
    <row r="516" spans="1:8">
      <c r="A516" s="159">
        <v>145682</v>
      </c>
      <c r="B516" s="133" t="s">
        <v>1189</v>
      </c>
      <c r="C516" s="174">
        <v>83</v>
      </c>
      <c r="D516" s="174">
        <v>117</v>
      </c>
      <c r="E516" s="174">
        <v>77</v>
      </c>
      <c r="F516" s="174">
        <v>69</v>
      </c>
      <c r="G516" s="216">
        <v>62</v>
      </c>
      <c r="H516" s="160">
        <f t="shared" si="8"/>
        <v>-0.25301204819277107</v>
      </c>
    </row>
    <row r="517" spans="1:8">
      <c r="A517" s="159">
        <v>145682</v>
      </c>
      <c r="B517" s="133" t="s">
        <v>1190</v>
      </c>
      <c r="C517" s="174">
        <v>0</v>
      </c>
      <c r="D517" s="174">
        <v>0</v>
      </c>
      <c r="E517" s="174">
        <v>0</v>
      </c>
      <c r="F517" s="174">
        <v>0</v>
      </c>
      <c r="G517" s="216">
        <v>0</v>
      </c>
      <c r="H517" s="160" t="str">
        <f t="shared" si="8"/>
        <v/>
      </c>
    </row>
    <row r="518" spans="1:8">
      <c r="A518" s="159">
        <v>145682</v>
      </c>
      <c r="B518" s="133" t="s">
        <v>1191</v>
      </c>
      <c r="C518" s="174">
        <v>468</v>
      </c>
      <c r="D518" s="174">
        <v>592</v>
      </c>
      <c r="E518" s="174">
        <v>399</v>
      </c>
      <c r="F518" s="174">
        <v>414</v>
      </c>
      <c r="G518" s="216">
        <v>375</v>
      </c>
      <c r="H518" s="160">
        <f t="shared" si="8"/>
        <v>-0.19871794871794871</v>
      </c>
    </row>
    <row r="519" spans="1:8">
      <c r="A519" s="159">
        <v>145682</v>
      </c>
      <c r="B519" s="133" t="s">
        <v>1192</v>
      </c>
      <c r="C519" s="174">
        <v>533</v>
      </c>
      <c r="D519" s="174">
        <v>650</v>
      </c>
      <c r="E519" s="174">
        <v>552</v>
      </c>
      <c r="F519" s="174">
        <v>556</v>
      </c>
      <c r="G519" s="216">
        <v>504</v>
      </c>
      <c r="H519" s="160">
        <f t="shared" si="8"/>
        <v>-5.4409005628517824E-2</v>
      </c>
    </row>
    <row r="520" spans="1:8">
      <c r="A520" s="159">
        <v>145682</v>
      </c>
      <c r="B520" s="133" t="s">
        <v>1193</v>
      </c>
      <c r="C520" s="174">
        <v>21</v>
      </c>
      <c r="D520" s="174">
        <v>36</v>
      </c>
      <c r="E520" s="174">
        <v>26</v>
      </c>
      <c r="F520" s="174">
        <v>27</v>
      </c>
      <c r="G520" s="216">
        <v>35</v>
      </c>
      <c r="H520" s="160">
        <f t="shared" si="8"/>
        <v>0.66666666666666663</v>
      </c>
    </row>
    <row r="521" spans="1:8">
      <c r="A521" s="159">
        <v>145682</v>
      </c>
      <c r="B521" s="133" t="s">
        <v>1194</v>
      </c>
      <c r="C521" s="174">
        <v>4</v>
      </c>
      <c r="D521" s="174">
        <v>4</v>
      </c>
      <c r="E521" s="174">
        <v>1</v>
      </c>
      <c r="F521" s="174">
        <v>2</v>
      </c>
      <c r="G521" s="216">
        <v>0</v>
      </c>
      <c r="H521" s="160">
        <f t="shared" si="8"/>
        <v>-1</v>
      </c>
    </row>
    <row r="522" spans="1:8">
      <c r="A522" s="159">
        <v>145682</v>
      </c>
      <c r="B522" s="133" t="s">
        <v>1195</v>
      </c>
      <c r="C522" s="174">
        <v>19</v>
      </c>
      <c r="D522" s="174">
        <v>27</v>
      </c>
      <c r="E522" s="174">
        <v>16</v>
      </c>
      <c r="F522" s="174">
        <v>23</v>
      </c>
      <c r="G522" s="216">
        <v>20</v>
      </c>
      <c r="H522" s="160">
        <f t="shared" si="8"/>
        <v>5.2631578947368418E-2</v>
      </c>
    </row>
    <row r="523" spans="1:8">
      <c r="A523" s="159">
        <v>145682</v>
      </c>
      <c r="B523" s="133" t="s">
        <v>1196</v>
      </c>
      <c r="C523" s="174">
        <v>50</v>
      </c>
      <c r="D523" s="174">
        <v>84</v>
      </c>
      <c r="E523" s="174">
        <v>45</v>
      </c>
      <c r="F523" s="174">
        <v>63</v>
      </c>
      <c r="G523" s="216">
        <v>49</v>
      </c>
      <c r="H523" s="160">
        <f t="shared" si="8"/>
        <v>-0.02</v>
      </c>
    </row>
    <row r="524" spans="1:8">
      <c r="A524" s="159">
        <v>145682</v>
      </c>
      <c r="B524" s="133" t="s">
        <v>1197</v>
      </c>
      <c r="C524" s="174">
        <v>65</v>
      </c>
      <c r="D524" s="174">
        <v>90</v>
      </c>
      <c r="E524" s="174">
        <v>55</v>
      </c>
      <c r="F524" s="174">
        <v>52</v>
      </c>
      <c r="G524" s="216">
        <v>36</v>
      </c>
      <c r="H524" s="160">
        <f t="shared" si="8"/>
        <v>-0.44615384615384618</v>
      </c>
    </row>
    <row r="525" spans="1:8">
      <c r="A525" s="159">
        <v>145682</v>
      </c>
      <c r="B525" s="133" t="s">
        <v>1198</v>
      </c>
      <c r="C525" s="174">
        <v>0</v>
      </c>
      <c r="D525" s="174">
        <v>0</v>
      </c>
      <c r="E525" s="174">
        <v>1</v>
      </c>
      <c r="F525" s="174">
        <v>1</v>
      </c>
      <c r="G525" s="216">
        <v>1</v>
      </c>
      <c r="H525" s="160" t="str">
        <f t="shared" si="8"/>
        <v/>
      </c>
    </row>
    <row r="526" spans="1:8">
      <c r="A526" s="159">
        <v>145682</v>
      </c>
      <c r="B526" s="133" t="s">
        <v>1199</v>
      </c>
      <c r="C526" s="174">
        <v>18</v>
      </c>
      <c r="D526" s="174">
        <v>21</v>
      </c>
      <c r="E526" s="174">
        <v>21</v>
      </c>
      <c r="F526" s="174">
        <v>18</v>
      </c>
      <c r="G526" s="216">
        <v>24</v>
      </c>
      <c r="H526" s="160">
        <f t="shared" si="8"/>
        <v>0.33333333333333331</v>
      </c>
    </row>
    <row r="527" spans="1:8">
      <c r="A527" s="159">
        <v>145682</v>
      </c>
      <c r="B527" s="133" t="s">
        <v>1200</v>
      </c>
      <c r="C527" s="174">
        <v>823</v>
      </c>
      <c r="D527" s="174">
        <v>977</v>
      </c>
      <c r="E527" s="174">
        <v>781</v>
      </c>
      <c r="F527" s="174">
        <v>783</v>
      </c>
      <c r="G527" s="216">
        <v>711</v>
      </c>
      <c r="H527" s="160">
        <f t="shared" si="8"/>
        <v>-0.13608748481166463</v>
      </c>
    </row>
    <row r="528" spans="1:8">
      <c r="A528" s="159">
        <v>145682</v>
      </c>
      <c r="B528" s="133" t="s">
        <v>1201</v>
      </c>
      <c r="C528" s="174">
        <v>1</v>
      </c>
      <c r="D528" s="174">
        <v>3</v>
      </c>
      <c r="E528" s="174">
        <v>5</v>
      </c>
      <c r="F528" s="174">
        <v>1</v>
      </c>
      <c r="G528" s="216">
        <v>3</v>
      </c>
      <c r="H528" s="160">
        <f t="shared" si="8"/>
        <v>2</v>
      </c>
    </row>
    <row r="529" spans="1:8">
      <c r="A529" s="159">
        <v>146472</v>
      </c>
      <c r="B529" s="133" t="s">
        <v>1185</v>
      </c>
      <c r="C529" s="174">
        <v>1382</v>
      </c>
      <c r="D529" s="174">
        <v>1385</v>
      </c>
      <c r="E529" s="174">
        <v>1233</v>
      </c>
      <c r="F529" s="174">
        <v>1520</v>
      </c>
      <c r="G529" s="216">
        <v>1363</v>
      </c>
      <c r="H529" s="160">
        <f t="shared" si="8"/>
        <v>-1.3748191027496382E-2</v>
      </c>
    </row>
    <row r="530" spans="1:8">
      <c r="A530" s="159">
        <v>146472</v>
      </c>
      <c r="B530" s="133" t="s">
        <v>1186</v>
      </c>
      <c r="C530" s="174">
        <v>0</v>
      </c>
      <c r="D530" s="174">
        <v>0</v>
      </c>
      <c r="E530" s="174">
        <v>1</v>
      </c>
      <c r="F530" s="174">
        <v>1</v>
      </c>
      <c r="G530" s="216">
        <v>0</v>
      </c>
      <c r="H530" s="160" t="str">
        <f t="shared" si="8"/>
        <v/>
      </c>
    </row>
    <row r="531" spans="1:8">
      <c r="A531" s="159">
        <v>146472</v>
      </c>
      <c r="B531" s="133" t="s">
        <v>1187</v>
      </c>
      <c r="C531" s="174">
        <v>813</v>
      </c>
      <c r="D531" s="174">
        <v>837</v>
      </c>
      <c r="E531" s="174">
        <v>749</v>
      </c>
      <c r="F531" s="174">
        <v>947</v>
      </c>
      <c r="G531" s="216">
        <v>901</v>
      </c>
      <c r="H531" s="160">
        <f t="shared" si="8"/>
        <v>0.10824108241082411</v>
      </c>
    </row>
    <row r="532" spans="1:8">
      <c r="A532" s="159">
        <v>146472</v>
      </c>
      <c r="B532" s="133" t="s">
        <v>1188</v>
      </c>
      <c r="C532" s="174">
        <v>449</v>
      </c>
      <c r="D532" s="174">
        <v>425</v>
      </c>
      <c r="E532" s="174">
        <v>367</v>
      </c>
      <c r="F532" s="174">
        <v>458</v>
      </c>
      <c r="G532" s="216">
        <v>372</v>
      </c>
      <c r="H532" s="160">
        <f t="shared" si="8"/>
        <v>-0.17149220489977729</v>
      </c>
    </row>
    <row r="533" spans="1:8">
      <c r="A533" s="159">
        <v>146472</v>
      </c>
      <c r="B533" s="133" t="s">
        <v>1189</v>
      </c>
      <c r="C533" s="174">
        <v>120</v>
      </c>
      <c r="D533" s="174">
        <v>123</v>
      </c>
      <c r="E533" s="174">
        <v>116</v>
      </c>
      <c r="F533" s="174">
        <v>114</v>
      </c>
      <c r="G533" s="216">
        <v>90</v>
      </c>
      <c r="H533" s="160">
        <f t="shared" si="8"/>
        <v>-0.25</v>
      </c>
    </row>
    <row r="534" spans="1:8">
      <c r="A534" s="159">
        <v>146472</v>
      </c>
      <c r="B534" s="133" t="s">
        <v>1190</v>
      </c>
      <c r="C534" s="174">
        <v>0</v>
      </c>
      <c r="D534" s="174">
        <v>0</v>
      </c>
      <c r="E534" s="174">
        <v>0</v>
      </c>
      <c r="F534" s="174">
        <v>0</v>
      </c>
      <c r="G534" s="216">
        <v>0</v>
      </c>
      <c r="H534" s="160" t="str">
        <f t="shared" si="8"/>
        <v/>
      </c>
    </row>
    <row r="535" spans="1:8">
      <c r="A535" s="159">
        <v>146472</v>
      </c>
      <c r="B535" s="133" t="s">
        <v>1191</v>
      </c>
      <c r="C535" s="174">
        <v>591</v>
      </c>
      <c r="D535" s="174">
        <v>593</v>
      </c>
      <c r="E535" s="174">
        <v>526</v>
      </c>
      <c r="F535" s="174">
        <v>641</v>
      </c>
      <c r="G535" s="216">
        <v>599</v>
      </c>
      <c r="H535" s="160">
        <f t="shared" si="8"/>
        <v>1.3536379018612521E-2</v>
      </c>
    </row>
    <row r="536" spans="1:8">
      <c r="A536" s="159">
        <v>146472</v>
      </c>
      <c r="B536" s="133" t="s">
        <v>1192</v>
      </c>
      <c r="C536" s="174">
        <v>791</v>
      </c>
      <c r="D536" s="174">
        <v>792</v>
      </c>
      <c r="E536" s="174">
        <v>707</v>
      </c>
      <c r="F536" s="174">
        <v>879</v>
      </c>
      <c r="G536" s="216">
        <v>764</v>
      </c>
      <c r="H536" s="160">
        <f t="shared" si="8"/>
        <v>-3.4134007585335017E-2</v>
      </c>
    </row>
    <row r="537" spans="1:8">
      <c r="A537" s="159">
        <v>146472</v>
      </c>
      <c r="B537" s="133" t="s">
        <v>1193</v>
      </c>
      <c r="C537" s="174">
        <v>40</v>
      </c>
      <c r="D537" s="174">
        <v>44</v>
      </c>
      <c r="E537" s="174">
        <v>51</v>
      </c>
      <c r="F537" s="174">
        <v>53</v>
      </c>
      <c r="G537" s="216">
        <v>42</v>
      </c>
      <c r="H537" s="160">
        <f t="shared" si="8"/>
        <v>0.05</v>
      </c>
    </row>
    <row r="538" spans="1:8">
      <c r="A538" s="159">
        <v>146472</v>
      </c>
      <c r="B538" s="133" t="s">
        <v>1194</v>
      </c>
      <c r="C538" s="174">
        <v>3</v>
      </c>
      <c r="D538" s="174">
        <v>3</v>
      </c>
      <c r="E538" s="174">
        <v>1</v>
      </c>
      <c r="F538" s="174">
        <v>1</v>
      </c>
      <c r="G538" s="216">
        <v>4</v>
      </c>
      <c r="H538" s="160">
        <f t="shared" si="8"/>
        <v>0.33333333333333331</v>
      </c>
    </row>
    <row r="539" spans="1:8">
      <c r="A539" s="159">
        <v>146472</v>
      </c>
      <c r="B539" s="133" t="s">
        <v>1195</v>
      </c>
      <c r="C539" s="174">
        <v>77</v>
      </c>
      <c r="D539" s="174">
        <v>92</v>
      </c>
      <c r="E539" s="174">
        <v>61</v>
      </c>
      <c r="F539" s="174">
        <v>84</v>
      </c>
      <c r="G539" s="216">
        <v>82</v>
      </c>
      <c r="H539" s="160">
        <f t="shared" si="8"/>
        <v>6.4935064935064929E-2</v>
      </c>
    </row>
    <row r="540" spans="1:8">
      <c r="A540" s="159">
        <v>146472</v>
      </c>
      <c r="B540" s="133" t="s">
        <v>1196</v>
      </c>
      <c r="C540" s="174">
        <v>65</v>
      </c>
      <c r="D540" s="174">
        <v>72</v>
      </c>
      <c r="E540" s="174">
        <v>63</v>
      </c>
      <c r="F540" s="174">
        <v>79</v>
      </c>
      <c r="G540" s="216">
        <v>69</v>
      </c>
      <c r="H540" s="160">
        <f t="shared" si="8"/>
        <v>6.1538461538461542E-2</v>
      </c>
    </row>
    <row r="541" spans="1:8">
      <c r="A541" s="159">
        <v>146472</v>
      </c>
      <c r="B541" s="133" t="s">
        <v>1197</v>
      </c>
      <c r="C541" s="174">
        <v>453</v>
      </c>
      <c r="D541" s="174">
        <v>423</v>
      </c>
      <c r="E541" s="174">
        <v>432</v>
      </c>
      <c r="F541" s="174">
        <v>532</v>
      </c>
      <c r="G541" s="216">
        <v>483</v>
      </c>
      <c r="H541" s="160">
        <f t="shared" si="8"/>
        <v>6.6225165562913912E-2</v>
      </c>
    </row>
    <row r="542" spans="1:8">
      <c r="A542" s="159">
        <v>146472</v>
      </c>
      <c r="B542" s="133" t="s">
        <v>1198</v>
      </c>
      <c r="C542" s="174">
        <v>3</v>
      </c>
      <c r="D542" s="174">
        <v>6</v>
      </c>
      <c r="E542" s="174">
        <v>0</v>
      </c>
      <c r="F542" s="174">
        <v>7</v>
      </c>
      <c r="G542" s="216">
        <v>1</v>
      </c>
      <c r="H542" s="160">
        <f t="shared" si="8"/>
        <v>-0.66666666666666663</v>
      </c>
    </row>
    <row r="543" spans="1:8">
      <c r="A543" s="159">
        <v>146472</v>
      </c>
      <c r="B543" s="133" t="s">
        <v>1199</v>
      </c>
      <c r="C543" s="174">
        <v>13</v>
      </c>
      <c r="D543" s="174">
        <v>10</v>
      </c>
      <c r="E543" s="174">
        <v>7</v>
      </c>
      <c r="F543" s="174">
        <v>8</v>
      </c>
      <c r="G543" s="216">
        <v>11</v>
      </c>
      <c r="H543" s="160">
        <f t="shared" si="8"/>
        <v>-0.15384615384615385</v>
      </c>
    </row>
    <row r="544" spans="1:8">
      <c r="A544" s="159">
        <v>146472</v>
      </c>
      <c r="B544" s="133" t="s">
        <v>1200</v>
      </c>
      <c r="C544" s="174">
        <v>668</v>
      </c>
      <c r="D544" s="174">
        <v>678</v>
      </c>
      <c r="E544" s="174">
        <v>574</v>
      </c>
      <c r="F544" s="174">
        <v>696</v>
      </c>
      <c r="G544" s="216">
        <v>610</v>
      </c>
      <c r="H544" s="160">
        <f t="shared" si="8"/>
        <v>-8.6826347305389226E-2</v>
      </c>
    </row>
    <row r="545" spans="1:8">
      <c r="A545" s="159">
        <v>146472</v>
      </c>
      <c r="B545" s="133" t="s">
        <v>1201</v>
      </c>
      <c r="C545" s="174">
        <v>60</v>
      </c>
      <c r="D545" s="174">
        <v>57</v>
      </c>
      <c r="E545" s="174">
        <v>44</v>
      </c>
      <c r="F545" s="174">
        <v>60</v>
      </c>
      <c r="G545" s="216">
        <v>61</v>
      </c>
      <c r="H545" s="160">
        <f t="shared" si="8"/>
        <v>1.6666666666666666E-2</v>
      </c>
    </row>
    <row r="546" spans="1:8">
      <c r="A546" s="159">
        <v>147800</v>
      </c>
      <c r="B546" s="133" t="s">
        <v>1185</v>
      </c>
      <c r="C546" s="174">
        <v>791</v>
      </c>
      <c r="D546" s="174">
        <v>768</v>
      </c>
      <c r="E546" s="174">
        <v>719</v>
      </c>
      <c r="F546" s="174">
        <v>682</v>
      </c>
      <c r="G546" s="216">
        <v>776</v>
      </c>
      <c r="H546" s="160">
        <f t="shared" si="8"/>
        <v>-1.8963337547408345E-2</v>
      </c>
    </row>
    <row r="547" spans="1:8">
      <c r="A547" s="159">
        <v>147800</v>
      </c>
      <c r="B547" s="133" t="s">
        <v>1186</v>
      </c>
      <c r="C547" s="174">
        <v>0</v>
      </c>
      <c r="D547" s="174">
        <v>0</v>
      </c>
      <c r="E547" s="174">
        <v>0</v>
      </c>
      <c r="F547" s="174">
        <v>0</v>
      </c>
      <c r="G547" s="216">
        <v>0</v>
      </c>
      <c r="H547" s="160" t="str">
        <f t="shared" si="8"/>
        <v/>
      </c>
    </row>
    <row r="548" spans="1:8">
      <c r="A548" s="159">
        <v>147800</v>
      </c>
      <c r="B548" s="133" t="s">
        <v>1187</v>
      </c>
      <c r="C548" s="174">
        <v>471</v>
      </c>
      <c r="D548" s="174">
        <v>452</v>
      </c>
      <c r="E548" s="174">
        <v>451</v>
      </c>
      <c r="F548" s="174">
        <v>447</v>
      </c>
      <c r="G548" s="216">
        <v>484</v>
      </c>
      <c r="H548" s="160">
        <f t="shared" si="8"/>
        <v>2.7600849256900213E-2</v>
      </c>
    </row>
    <row r="549" spans="1:8">
      <c r="A549" s="159">
        <v>147800</v>
      </c>
      <c r="B549" s="133" t="s">
        <v>1188</v>
      </c>
      <c r="C549" s="174">
        <v>256</v>
      </c>
      <c r="D549" s="174">
        <v>250</v>
      </c>
      <c r="E549" s="174">
        <v>210</v>
      </c>
      <c r="F549" s="174">
        <v>172</v>
      </c>
      <c r="G549" s="216">
        <v>218</v>
      </c>
      <c r="H549" s="160">
        <f t="shared" si="8"/>
        <v>-0.1484375</v>
      </c>
    </row>
    <row r="550" spans="1:8">
      <c r="A550" s="159">
        <v>147800</v>
      </c>
      <c r="B550" s="133" t="s">
        <v>1189</v>
      </c>
      <c r="C550" s="174">
        <v>64</v>
      </c>
      <c r="D550" s="174">
        <v>66</v>
      </c>
      <c r="E550" s="174">
        <v>58</v>
      </c>
      <c r="F550" s="174">
        <v>63</v>
      </c>
      <c r="G550" s="216">
        <v>74</v>
      </c>
      <c r="H550" s="160">
        <f t="shared" si="8"/>
        <v>0.15625</v>
      </c>
    </row>
    <row r="551" spans="1:8">
      <c r="A551" s="159">
        <v>147800</v>
      </c>
      <c r="B551" s="133" t="s">
        <v>1190</v>
      </c>
      <c r="C551" s="174">
        <v>0</v>
      </c>
      <c r="D551" s="174">
        <v>0</v>
      </c>
      <c r="E551" s="174">
        <v>0</v>
      </c>
      <c r="F551" s="174">
        <v>0</v>
      </c>
      <c r="G551" s="216">
        <v>0</v>
      </c>
      <c r="H551" s="160" t="str">
        <f t="shared" si="8"/>
        <v/>
      </c>
    </row>
    <row r="552" spans="1:8">
      <c r="A552" s="159">
        <v>147800</v>
      </c>
      <c r="B552" s="133" t="s">
        <v>1191</v>
      </c>
      <c r="C552" s="174">
        <v>358</v>
      </c>
      <c r="D552" s="174">
        <v>333</v>
      </c>
      <c r="E552" s="174">
        <v>309</v>
      </c>
      <c r="F552" s="174">
        <v>321</v>
      </c>
      <c r="G552" s="216">
        <v>348</v>
      </c>
      <c r="H552" s="160">
        <f t="shared" si="8"/>
        <v>-2.7932960893854747E-2</v>
      </c>
    </row>
    <row r="553" spans="1:8">
      <c r="A553" s="159">
        <v>147800</v>
      </c>
      <c r="B553" s="133" t="s">
        <v>1192</v>
      </c>
      <c r="C553" s="174">
        <v>433</v>
      </c>
      <c r="D553" s="174">
        <v>435</v>
      </c>
      <c r="E553" s="174">
        <v>410</v>
      </c>
      <c r="F553" s="174">
        <v>361</v>
      </c>
      <c r="G553" s="216">
        <v>428</v>
      </c>
      <c r="H553" s="160">
        <f t="shared" si="8"/>
        <v>-1.1547344110854504E-2</v>
      </c>
    </row>
    <row r="554" spans="1:8">
      <c r="A554" s="159">
        <v>147800</v>
      </c>
      <c r="B554" s="133" t="s">
        <v>1193</v>
      </c>
      <c r="C554" s="174">
        <v>36</v>
      </c>
      <c r="D554" s="174">
        <v>27</v>
      </c>
      <c r="E554" s="174">
        <v>28</v>
      </c>
      <c r="F554" s="174">
        <v>20</v>
      </c>
      <c r="G554" s="216">
        <v>34</v>
      </c>
      <c r="H554" s="160">
        <f t="shared" si="8"/>
        <v>-5.5555555555555552E-2</v>
      </c>
    </row>
    <row r="555" spans="1:8">
      <c r="A555" s="159">
        <v>147800</v>
      </c>
      <c r="B555" s="133" t="s">
        <v>1194</v>
      </c>
      <c r="C555" s="174">
        <v>0</v>
      </c>
      <c r="D555" s="174">
        <v>1</v>
      </c>
      <c r="E555" s="174">
        <v>2</v>
      </c>
      <c r="F555" s="174">
        <v>0</v>
      </c>
      <c r="G555" s="216">
        <v>1</v>
      </c>
      <c r="H555" s="160" t="str">
        <f t="shared" si="8"/>
        <v/>
      </c>
    </row>
    <row r="556" spans="1:8">
      <c r="A556" s="159">
        <v>147800</v>
      </c>
      <c r="B556" s="133" t="s">
        <v>1195</v>
      </c>
      <c r="C556" s="174">
        <v>172</v>
      </c>
      <c r="D556" s="174">
        <v>160</v>
      </c>
      <c r="E556" s="174">
        <v>145</v>
      </c>
      <c r="F556" s="174">
        <v>163</v>
      </c>
      <c r="G556" s="216">
        <v>163</v>
      </c>
      <c r="H556" s="160">
        <f t="shared" si="8"/>
        <v>-5.232558139534884E-2</v>
      </c>
    </row>
    <row r="557" spans="1:8">
      <c r="A557" s="159">
        <v>147800</v>
      </c>
      <c r="B557" s="133" t="s">
        <v>1196</v>
      </c>
      <c r="C557" s="174">
        <v>32</v>
      </c>
      <c r="D557" s="174">
        <v>42</v>
      </c>
      <c r="E557" s="174">
        <v>26</v>
      </c>
      <c r="F557" s="174">
        <v>50</v>
      </c>
      <c r="G557" s="216">
        <v>45</v>
      </c>
      <c r="H557" s="160">
        <f t="shared" si="8"/>
        <v>0.40625</v>
      </c>
    </row>
    <row r="558" spans="1:8">
      <c r="A558" s="159">
        <v>147800</v>
      </c>
      <c r="B558" s="133" t="s">
        <v>1197</v>
      </c>
      <c r="C558" s="174">
        <v>143</v>
      </c>
      <c r="D558" s="174">
        <v>141</v>
      </c>
      <c r="E558" s="174">
        <v>127</v>
      </c>
      <c r="F558" s="174">
        <v>122</v>
      </c>
      <c r="G558" s="216">
        <v>155</v>
      </c>
      <c r="H558" s="160">
        <f t="shared" si="8"/>
        <v>8.3916083916083919E-2</v>
      </c>
    </row>
    <row r="559" spans="1:8">
      <c r="A559" s="159">
        <v>147800</v>
      </c>
      <c r="B559" s="133" t="s">
        <v>1198</v>
      </c>
      <c r="C559" s="174">
        <v>6</v>
      </c>
      <c r="D559" s="174">
        <v>4</v>
      </c>
      <c r="E559" s="174">
        <v>1</v>
      </c>
      <c r="F559" s="174">
        <v>5</v>
      </c>
      <c r="G559" s="216">
        <v>4</v>
      </c>
      <c r="H559" s="160">
        <f t="shared" si="8"/>
        <v>-0.33333333333333331</v>
      </c>
    </row>
    <row r="560" spans="1:8">
      <c r="A560" s="159">
        <v>147800</v>
      </c>
      <c r="B560" s="133" t="s">
        <v>1199</v>
      </c>
      <c r="C560" s="174">
        <v>18</v>
      </c>
      <c r="D560" s="174">
        <v>14</v>
      </c>
      <c r="E560" s="174">
        <v>12</v>
      </c>
      <c r="F560" s="174">
        <v>13</v>
      </c>
      <c r="G560" s="216">
        <v>8</v>
      </c>
      <c r="H560" s="160">
        <f t="shared" si="8"/>
        <v>-0.55555555555555558</v>
      </c>
    </row>
    <row r="561" spans="1:8">
      <c r="A561" s="159">
        <v>147800</v>
      </c>
      <c r="B561" s="133" t="s">
        <v>1200</v>
      </c>
      <c r="C561" s="174">
        <v>346</v>
      </c>
      <c r="D561" s="174">
        <v>365</v>
      </c>
      <c r="E561" s="174">
        <v>358</v>
      </c>
      <c r="F561" s="174">
        <v>287</v>
      </c>
      <c r="G561" s="216">
        <v>331</v>
      </c>
      <c r="H561" s="160">
        <f t="shared" si="8"/>
        <v>-4.3352601156069363E-2</v>
      </c>
    </row>
    <row r="562" spans="1:8">
      <c r="A562" s="159">
        <v>147800</v>
      </c>
      <c r="B562" s="133" t="s">
        <v>1201</v>
      </c>
      <c r="C562" s="174">
        <v>38</v>
      </c>
      <c r="D562" s="174">
        <v>14</v>
      </c>
      <c r="E562" s="174">
        <v>20</v>
      </c>
      <c r="F562" s="174">
        <v>22</v>
      </c>
      <c r="G562" s="216">
        <v>35</v>
      </c>
      <c r="H562" s="160">
        <f t="shared" si="8"/>
        <v>-7.8947368421052627E-2</v>
      </c>
    </row>
    <row r="563" spans="1:8">
      <c r="A563" s="159">
        <v>149532</v>
      </c>
      <c r="B563" s="133" t="s">
        <v>1185</v>
      </c>
      <c r="C563" s="174">
        <v>948</v>
      </c>
      <c r="D563" s="174">
        <v>911</v>
      </c>
      <c r="E563" s="174">
        <v>921</v>
      </c>
      <c r="F563" s="174">
        <v>927</v>
      </c>
      <c r="G563" s="216">
        <v>810</v>
      </c>
      <c r="H563" s="160">
        <f t="shared" si="8"/>
        <v>-0.14556962025316456</v>
      </c>
    </row>
    <row r="564" spans="1:8">
      <c r="A564" s="159">
        <v>149532</v>
      </c>
      <c r="B564" s="133" t="s">
        <v>1186</v>
      </c>
      <c r="C564" s="174">
        <v>0</v>
      </c>
      <c r="D564" s="174">
        <v>1</v>
      </c>
      <c r="E564" s="174">
        <v>0</v>
      </c>
      <c r="F564" s="174">
        <v>0</v>
      </c>
      <c r="G564" s="216">
        <v>0</v>
      </c>
      <c r="H564" s="160" t="str">
        <f t="shared" si="8"/>
        <v/>
      </c>
    </row>
    <row r="565" spans="1:8">
      <c r="A565" s="159">
        <v>149532</v>
      </c>
      <c r="B565" s="133" t="s">
        <v>1187</v>
      </c>
      <c r="C565" s="174">
        <v>517</v>
      </c>
      <c r="D565" s="174">
        <v>493</v>
      </c>
      <c r="E565" s="174">
        <v>519</v>
      </c>
      <c r="F565" s="174">
        <v>532</v>
      </c>
      <c r="G565" s="216">
        <v>474</v>
      </c>
      <c r="H565" s="160">
        <f t="shared" si="8"/>
        <v>-8.3172147001934232E-2</v>
      </c>
    </row>
    <row r="566" spans="1:8">
      <c r="A566" s="159">
        <v>149532</v>
      </c>
      <c r="B566" s="133" t="s">
        <v>1188</v>
      </c>
      <c r="C566" s="174">
        <v>338</v>
      </c>
      <c r="D566" s="174">
        <v>334</v>
      </c>
      <c r="E566" s="174">
        <v>309</v>
      </c>
      <c r="F566" s="174">
        <v>313</v>
      </c>
      <c r="G566" s="216">
        <v>270</v>
      </c>
      <c r="H566" s="160">
        <f t="shared" si="8"/>
        <v>-0.20118343195266272</v>
      </c>
    </row>
    <row r="567" spans="1:8">
      <c r="A567" s="159">
        <v>149532</v>
      </c>
      <c r="B567" s="133" t="s">
        <v>1189</v>
      </c>
      <c r="C567" s="174">
        <v>93</v>
      </c>
      <c r="D567" s="174">
        <v>83</v>
      </c>
      <c r="E567" s="174">
        <v>93</v>
      </c>
      <c r="F567" s="174">
        <v>82</v>
      </c>
      <c r="G567" s="216">
        <v>66</v>
      </c>
      <c r="H567" s="160">
        <f t="shared" si="8"/>
        <v>-0.29032258064516131</v>
      </c>
    </row>
    <row r="568" spans="1:8">
      <c r="A568" s="159">
        <v>149532</v>
      </c>
      <c r="B568" s="133" t="s">
        <v>1190</v>
      </c>
      <c r="C568" s="174">
        <v>0</v>
      </c>
      <c r="D568" s="174">
        <v>0</v>
      </c>
      <c r="E568" s="174">
        <v>0</v>
      </c>
      <c r="F568" s="174">
        <v>0</v>
      </c>
      <c r="G568" s="216">
        <v>0</v>
      </c>
      <c r="H568" s="160" t="str">
        <f t="shared" si="8"/>
        <v/>
      </c>
    </row>
    <row r="569" spans="1:8">
      <c r="A569" s="159">
        <v>149532</v>
      </c>
      <c r="B569" s="133" t="s">
        <v>1191</v>
      </c>
      <c r="C569" s="174">
        <v>388</v>
      </c>
      <c r="D569" s="174">
        <v>382</v>
      </c>
      <c r="E569" s="174">
        <v>360</v>
      </c>
      <c r="F569" s="174">
        <v>346</v>
      </c>
      <c r="G569" s="216">
        <v>343</v>
      </c>
      <c r="H569" s="160">
        <f t="shared" si="8"/>
        <v>-0.11597938144329897</v>
      </c>
    </row>
    <row r="570" spans="1:8">
      <c r="A570" s="159">
        <v>149532</v>
      </c>
      <c r="B570" s="133" t="s">
        <v>1192</v>
      </c>
      <c r="C570" s="174">
        <v>560</v>
      </c>
      <c r="D570" s="174">
        <v>529</v>
      </c>
      <c r="E570" s="174">
        <v>561</v>
      </c>
      <c r="F570" s="174">
        <v>581</v>
      </c>
      <c r="G570" s="216">
        <v>467</v>
      </c>
      <c r="H570" s="160">
        <f t="shared" si="8"/>
        <v>-0.16607142857142856</v>
      </c>
    </row>
    <row r="571" spans="1:8">
      <c r="A571" s="159">
        <v>149532</v>
      </c>
      <c r="B571" s="133" t="s">
        <v>1193</v>
      </c>
      <c r="C571" s="174">
        <v>14</v>
      </c>
      <c r="D571" s="174">
        <v>22</v>
      </c>
      <c r="E571" s="174">
        <v>20</v>
      </c>
      <c r="F571" s="174">
        <v>12</v>
      </c>
      <c r="G571" s="216">
        <v>24</v>
      </c>
      <c r="H571" s="160">
        <f t="shared" si="8"/>
        <v>0.7142857142857143</v>
      </c>
    </row>
    <row r="572" spans="1:8">
      <c r="A572" s="159">
        <v>149532</v>
      </c>
      <c r="B572" s="133" t="s">
        <v>1194</v>
      </c>
      <c r="C572" s="174">
        <v>4</v>
      </c>
      <c r="D572" s="174">
        <v>0</v>
      </c>
      <c r="E572" s="174">
        <v>3</v>
      </c>
      <c r="F572" s="174">
        <v>3</v>
      </c>
      <c r="G572" s="216">
        <v>2</v>
      </c>
      <c r="H572" s="160">
        <f t="shared" si="8"/>
        <v>-0.5</v>
      </c>
    </row>
    <row r="573" spans="1:8">
      <c r="A573" s="159">
        <v>149532</v>
      </c>
      <c r="B573" s="133" t="s">
        <v>1195</v>
      </c>
      <c r="C573" s="174">
        <v>25</v>
      </c>
      <c r="D573" s="174">
        <v>32</v>
      </c>
      <c r="E573" s="174">
        <v>28</v>
      </c>
      <c r="F573" s="174">
        <v>27</v>
      </c>
      <c r="G573" s="216">
        <v>19</v>
      </c>
      <c r="H573" s="160">
        <f t="shared" si="8"/>
        <v>-0.24</v>
      </c>
    </row>
    <row r="574" spans="1:8">
      <c r="A574" s="159">
        <v>149532</v>
      </c>
      <c r="B574" s="133" t="s">
        <v>1196</v>
      </c>
      <c r="C574" s="174">
        <v>129</v>
      </c>
      <c r="D574" s="174">
        <v>110</v>
      </c>
      <c r="E574" s="174">
        <v>102</v>
      </c>
      <c r="F574" s="174">
        <v>114</v>
      </c>
      <c r="G574" s="216">
        <v>94</v>
      </c>
      <c r="H574" s="160">
        <f t="shared" si="8"/>
        <v>-0.27131782945736432</v>
      </c>
    </row>
    <row r="575" spans="1:8">
      <c r="A575" s="159">
        <v>149532</v>
      </c>
      <c r="B575" s="133" t="s">
        <v>1197</v>
      </c>
      <c r="C575" s="174">
        <v>396</v>
      </c>
      <c r="D575" s="174">
        <v>391</v>
      </c>
      <c r="E575" s="174">
        <v>423</v>
      </c>
      <c r="F575" s="174">
        <v>406</v>
      </c>
      <c r="G575" s="216">
        <v>366</v>
      </c>
      <c r="H575" s="160">
        <f t="shared" si="8"/>
        <v>-7.575757575757576E-2</v>
      </c>
    </row>
    <row r="576" spans="1:8">
      <c r="A576" s="159">
        <v>149532</v>
      </c>
      <c r="B576" s="133" t="s">
        <v>1198</v>
      </c>
      <c r="C576" s="174">
        <v>1</v>
      </c>
      <c r="D576" s="174">
        <v>1</v>
      </c>
      <c r="E576" s="174">
        <v>0</v>
      </c>
      <c r="F576" s="174">
        <v>2</v>
      </c>
      <c r="G576" s="216">
        <v>3</v>
      </c>
      <c r="H576" s="160">
        <f t="shared" si="8"/>
        <v>2</v>
      </c>
    </row>
    <row r="577" spans="1:8">
      <c r="A577" s="159">
        <v>149532</v>
      </c>
      <c r="B577" s="133" t="s">
        <v>1199</v>
      </c>
      <c r="C577" s="174">
        <v>13</v>
      </c>
      <c r="D577" s="174">
        <v>11</v>
      </c>
      <c r="E577" s="174">
        <v>10</v>
      </c>
      <c r="F577" s="174">
        <v>18</v>
      </c>
      <c r="G577" s="216">
        <v>13</v>
      </c>
      <c r="H577" s="160">
        <f t="shared" si="8"/>
        <v>0</v>
      </c>
    </row>
    <row r="578" spans="1:8">
      <c r="A578" s="159">
        <v>149532</v>
      </c>
      <c r="B578" s="133" t="s">
        <v>1200</v>
      </c>
      <c r="C578" s="174">
        <v>327</v>
      </c>
      <c r="D578" s="174">
        <v>324</v>
      </c>
      <c r="E578" s="174">
        <v>282</v>
      </c>
      <c r="F578" s="174">
        <v>303</v>
      </c>
      <c r="G578" s="216">
        <v>253</v>
      </c>
      <c r="H578" s="160">
        <f t="shared" si="8"/>
        <v>-0.22629969418960244</v>
      </c>
    </row>
    <row r="579" spans="1:8">
      <c r="A579" s="159">
        <v>149532</v>
      </c>
      <c r="B579" s="133" t="s">
        <v>1201</v>
      </c>
      <c r="C579" s="174">
        <v>39</v>
      </c>
      <c r="D579" s="174">
        <v>20</v>
      </c>
      <c r="E579" s="174">
        <v>53</v>
      </c>
      <c r="F579" s="174">
        <v>42</v>
      </c>
      <c r="G579" s="216">
        <v>36</v>
      </c>
      <c r="H579" s="160">
        <f t="shared" ref="H579:H642" si="9">IFERROR((G579-C579)/C579,"")</f>
        <v>-7.6923076923076927E-2</v>
      </c>
    </row>
    <row r="580" spans="1:8">
      <c r="A580" s="159">
        <v>149842</v>
      </c>
      <c r="B580" s="133" t="s">
        <v>1185</v>
      </c>
      <c r="C580" s="174">
        <v>1832</v>
      </c>
      <c r="D580" s="174">
        <v>1791</v>
      </c>
      <c r="E580" s="174">
        <v>1921</v>
      </c>
      <c r="F580" s="174">
        <v>1821</v>
      </c>
      <c r="G580" s="216">
        <v>1810</v>
      </c>
      <c r="H580" s="160">
        <f t="shared" si="9"/>
        <v>-1.2008733624454149E-2</v>
      </c>
    </row>
    <row r="581" spans="1:8">
      <c r="A581" s="159">
        <v>149842</v>
      </c>
      <c r="B581" s="133" t="s">
        <v>1186</v>
      </c>
      <c r="C581" s="174">
        <v>0</v>
      </c>
      <c r="D581" s="174">
        <v>0</v>
      </c>
      <c r="E581" s="174">
        <v>0</v>
      </c>
      <c r="F581" s="174">
        <v>1</v>
      </c>
      <c r="G581" s="216">
        <v>0</v>
      </c>
      <c r="H581" s="160" t="str">
        <f t="shared" si="9"/>
        <v/>
      </c>
    </row>
    <row r="582" spans="1:8">
      <c r="A582" s="159">
        <v>149842</v>
      </c>
      <c r="B582" s="133" t="s">
        <v>1187</v>
      </c>
      <c r="C582" s="174">
        <v>1212</v>
      </c>
      <c r="D582" s="174">
        <v>1205</v>
      </c>
      <c r="E582" s="174">
        <v>1286</v>
      </c>
      <c r="F582" s="174">
        <v>1283</v>
      </c>
      <c r="G582" s="216">
        <v>1279</v>
      </c>
      <c r="H582" s="160">
        <f t="shared" si="9"/>
        <v>5.5280528052805283E-2</v>
      </c>
    </row>
    <row r="583" spans="1:8">
      <c r="A583" s="159">
        <v>149842</v>
      </c>
      <c r="B583" s="133" t="s">
        <v>1188</v>
      </c>
      <c r="C583" s="174">
        <v>506</v>
      </c>
      <c r="D583" s="174">
        <v>499</v>
      </c>
      <c r="E583" s="174">
        <v>528</v>
      </c>
      <c r="F583" s="174">
        <v>446</v>
      </c>
      <c r="G583" s="216">
        <v>425</v>
      </c>
      <c r="H583" s="160">
        <f t="shared" si="9"/>
        <v>-0.1600790513833992</v>
      </c>
    </row>
    <row r="584" spans="1:8">
      <c r="A584" s="159">
        <v>149842</v>
      </c>
      <c r="B584" s="133" t="s">
        <v>1189</v>
      </c>
      <c r="C584" s="174">
        <v>114</v>
      </c>
      <c r="D584" s="174">
        <v>87</v>
      </c>
      <c r="E584" s="174">
        <v>107</v>
      </c>
      <c r="F584" s="174">
        <v>91</v>
      </c>
      <c r="G584" s="216">
        <v>106</v>
      </c>
      <c r="H584" s="160">
        <f t="shared" si="9"/>
        <v>-7.0175438596491224E-2</v>
      </c>
    </row>
    <row r="585" spans="1:8">
      <c r="A585" s="159">
        <v>149842</v>
      </c>
      <c r="B585" s="133" t="s">
        <v>1190</v>
      </c>
      <c r="C585" s="174">
        <v>0</v>
      </c>
      <c r="D585" s="174">
        <v>0</v>
      </c>
      <c r="E585" s="174">
        <v>0</v>
      </c>
      <c r="F585" s="174">
        <v>0</v>
      </c>
      <c r="G585" s="216">
        <v>0</v>
      </c>
      <c r="H585" s="160" t="str">
        <f t="shared" si="9"/>
        <v/>
      </c>
    </row>
    <row r="586" spans="1:8">
      <c r="A586" s="159">
        <v>149842</v>
      </c>
      <c r="B586" s="133" t="s">
        <v>1191</v>
      </c>
      <c r="C586" s="174">
        <v>847</v>
      </c>
      <c r="D586" s="174">
        <v>824</v>
      </c>
      <c r="E586" s="174">
        <v>789</v>
      </c>
      <c r="F586" s="174">
        <v>765</v>
      </c>
      <c r="G586" s="216">
        <v>780</v>
      </c>
      <c r="H586" s="160">
        <f t="shared" si="9"/>
        <v>-7.9102715466351836E-2</v>
      </c>
    </row>
    <row r="587" spans="1:8">
      <c r="A587" s="159">
        <v>149842</v>
      </c>
      <c r="B587" s="133" t="s">
        <v>1192</v>
      </c>
      <c r="C587" s="174">
        <v>985</v>
      </c>
      <c r="D587" s="174">
        <v>967</v>
      </c>
      <c r="E587" s="174">
        <v>1132</v>
      </c>
      <c r="F587" s="174">
        <v>1056</v>
      </c>
      <c r="G587" s="216">
        <v>1030</v>
      </c>
      <c r="H587" s="160">
        <f t="shared" si="9"/>
        <v>4.5685279187817257E-2</v>
      </c>
    </row>
    <row r="588" spans="1:8">
      <c r="A588" s="159">
        <v>149842</v>
      </c>
      <c r="B588" s="133" t="s">
        <v>1193</v>
      </c>
      <c r="C588" s="174">
        <v>36</v>
      </c>
      <c r="D588" s="174">
        <v>39</v>
      </c>
      <c r="E588" s="174">
        <v>59</v>
      </c>
      <c r="F588" s="174">
        <v>62</v>
      </c>
      <c r="G588" s="216">
        <v>57</v>
      </c>
      <c r="H588" s="160">
        <f t="shared" si="9"/>
        <v>0.58333333333333337</v>
      </c>
    </row>
    <row r="589" spans="1:8">
      <c r="A589" s="159">
        <v>149842</v>
      </c>
      <c r="B589" s="133" t="s">
        <v>1194</v>
      </c>
      <c r="C589" s="174">
        <v>7</v>
      </c>
      <c r="D589" s="174">
        <v>1</v>
      </c>
      <c r="E589" s="174">
        <v>6</v>
      </c>
      <c r="F589" s="174">
        <v>2</v>
      </c>
      <c r="G589" s="216">
        <v>7</v>
      </c>
      <c r="H589" s="160">
        <f t="shared" si="9"/>
        <v>0</v>
      </c>
    </row>
    <row r="590" spans="1:8">
      <c r="A590" s="159">
        <v>149842</v>
      </c>
      <c r="B590" s="133" t="s">
        <v>1195</v>
      </c>
      <c r="C590" s="174">
        <v>202</v>
      </c>
      <c r="D590" s="174">
        <v>235</v>
      </c>
      <c r="E590" s="174">
        <v>232</v>
      </c>
      <c r="F590" s="174">
        <v>236</v>
      </c>
      <c r="G590" s="216">
        <v>262</v>
      </c>
      <c r="H590" s="160">
        <f t="shared" si="9"/>
        <v>0.29702970297029702</v>
      </c>
    </row>
    <row r="591" spans="1:8">
      <c r="A591" s="159">
        <v>149842</v>
      </c>
      <c r="B591" s="133" t="s">
        <v>1196</v>
      </c>
      <c r="C591" s="174">
        <v>45</v>
      </c>
      <c r="D591" s="174">
        <v>39</v>
      </c>
      <c r="E591" s="174">
        <v>55</v>
      </c>
      <c r="F591" s="174">
        <v>54</v>
      </c>
      <c r="G591" s="216">
        <v>53</v>
      </c>
      <c r="H591" s="160">
        <f t="shared" si="9"/>
        <v>0.17777777777777778</v>
      </c>
    </row>
    <row r="592" spans="1:8">
      <c r="A592" s="159">
        <v>149842</v>
      </c>
      <c r="B592" s="133" t="s">
        <v>1197</v>
      </c>
      <c r="C592" s="174">
        <v>402</v>
      </c>
      <c r="D592" s="174">
        <v>386</v>
      </c>
      <c r="E592" s="174">
        <v>475</v>
      </c>
      <c r="F592" s="174">
        <v>443</v>
      </c>
      <c r="G592" s="216">
        <v>444</v>
      </c>
      <c r="H592" s="160">
        <f t="shared" si="9"/>
        <v>0.1044776119402985</v>
      </c>
    </row>
    <row r="593" spans="1:8">
      <c r="A593" s="159">
        <v>149842</v>
      </c>
      <c r="B593" s="133" t="s">
        <v>1198</v>
      </c>
      <c r="C593" s="174">
        <v>1</v>
      </c>
      <c r="D593" s="174">
        <v>2</v>
      </c>
      <c r="E593" s="174">
        <v>0</v>
      </c>
      <c r="F593" s="174">
        <v>0</v>
      </c>
      <c r="G593" s="216">
        <v>3</v>
      </c>
      <c r="H593" s="160">
        <f t="shared" si="9"/>
        <v>2</v>
      </c>
    </row>
    <row r="594" spans="1:8">
      <c r="A594" s="159">
        <v>149842</v>
      </c>
      <c r="B594" s="133" t="s">
        <v>1199</v>
      </c>
      <c r="C594" s="174">
        <v>14</v>
      </c>
      <c r="D594" s="174">
        <v>15</v>
      </c>
      <c r="E594" s="174">
        <v>24</v>
      </c>
      <c r="F594" s="174">
        <v>20</v>
      </c>
      <c r="G594" s="216">
        <v>16</v>
      </c>
      <c r="H594" s="160">
        <f t="shared" si="9"/>
        <v>0.14285714285714285</v>
      </c>
    </row>
    <row r="595" spans="1:8">
      <c r="A595" s="159">
        <v>149842</v>
      </c>
      <c r="B595" s="133" t="s">
        <v>1200</v>
      </c>
      <c r="C595" s="174">
        <v>1099</v>
      </c>
      <c r="D595" s="174">
        <v>1048</v>
      </c>
      <c r="E595" s="174">
        <v>1046</v>
      </c>
      <c r="F595" s="174">
        <v>978</v>
      </c>
      <c r="G595" s="216">
        <v>936</v>
      </c>
      <c r="H595" s="160">
        <f t="shared" si="9"/>
        <v>-0.14831665150136489</v>
      </c>
    </row>
    <row r="596" spans="1:8">
      <c r="A596" s="159">
        <v>149842</v>
      </c>
      <c r="B596" s="133" t="s">
        <v>1201</v>
      </c>
      <c r="C596" s="174">
        <v>26</v>
      </c>
      <c r="D596" s="174">
        <v>26</v>
      </c>
      <c r="E596" s="174">
        <v>24</v>
      </c>
      <c r="F596" s="174">
        <v>26</v>
      </c>
      <c r="G596" s="216">
        <v>32</v>
      </c>
      <c r="H596" s="160">
        <f t="shared" si="9"/>
        <v>0.23076923076923078</v>
      </c>
    </row>
    <row r="597" spans="1:8">
      <c r="A597" s="159">
        <v>155140</v>
      </c>
      <c r="B597" s="133" t="s">
        <v>1185</v>
      </c>
      <c r="C597" s="174">
        <v>121</v>
      </c>
      <c r="D597" s="174">
        <v>91</v>
      </c>
      <c r="E597" s="174">
        <v>66</v>
      </c>
      <c r="F597" s="174">
        <v>78</v>
      </c>
      <c r="G597" s="216">
        <v>65</v>
      </c>
      <c r="H597" s="160">
        <f t="shared" si="9"/>
        <v>-0.46280991735537191</v>
      </c>
    </row>
    <row r="598" spans="1:8">
      <c r="A598" s="159">
        <v>155140</v>
      </c>
      <c r="B598" s="133" t="s">
        <v>1186</v>
      </c>
      <c r="C598" s="174">
        <v>0</v>
      </c>
      <c r="D598" s="174">
        <v>0</v>
      </c>
      <c r="E598" s="174">
        <v>0</v>
      </c>
      <c r="F598" s="174">
        <v>0</v>
      </c>
      <c r="G598" s="216">
        <v>0</v>
      </c>
      <c r="H598" s="160" t="str">
        <f t="shared" si="9"/>
        <v/>
      </c>
    </row>
    <row r="599" spans="1:8">
      <c r="A599" s="159">
        <v>155140</v>
      </c>
      <c r="B599" s="133" t="s">
        <v>1187</v>
      </c>
      <c r="C599" s="174">
        <v>100</v>
      </c>
      <c r="D599" s="174">
        <v>77</v>
      </c>
      <c r="E599" s="174">
        <v>57</v>
      </c>
      <c r="F599" s="174">
        <v>59</v>
      </c>
      <c r="G599" s="216">
        <v>47</v>
      </c>
      <c r="H599" s="160">
        <f t="shared" si="9"/>
        <v>-0.53</v>
      </c>
    </row>
    <row r="600" spans="1:8">
      <c r="A600" s="159">
        <v>155140</v>
      </c>
      <c r="B600" s="133" t="s">
        <v>1188</v>
      </c>
      <c r="C600" s="174">
        <v>20</v>
      </c>
      <c r="D600" s="174">
        <v>12</v>
      </c>
      <c r="E600" s="174">
        <v>8</v>
      </c>
      <c r="F600" s="174">
        <v>18</v>
      </c>
      <c r="G600" s="216">
        <v>15</v>
      </c>
      <c r="H600" s="160">
        <f t="shared" si="9"/>
        <v>-0.25</v>
      </c>
    </row>
    <row r="601" spans="1:8">
      <c r="A601" s="159">
        <v>155140</v>
      </c>
      <c r="B601" s="133" t="s">
        <v>1189</v>
      </c>
      <c r="C601" s="174">
        <v>1</v>
      </c>
      <c r="D601" s="174">
        <v>1</v>
      </c>
      <c r="E601" s="174">
        <v>1</v>
      </c>
      <c r="F601" s="174">
        <v>1</v>
      </c>
      <c r="G601" s="216">
        <v>3</v>
      </c>
      <c r="H601" s="160">
        <f t="shared" si="9"/>
        <v>2</v>
      </c>
    </row>
    <row r="602" spans="1:8">
      <c r="A602" s="159">
        <v>155140</v>
      </c>
      <c r="B602" s="133" t="s">
        <v>1190</v>
      </c>
      <c r="C602" s="174">
        <v>0</v>
      </c>
      <c r="D602" s="174">
        <v>1</v>
      </c>
      <c r="E602" s="174">
        <v>0</v>
      </c>
      <c r="F602" s="174">
        <v>0</v>
      </c>
      <c r="G602" s="216">
        <v>0</v>
      </c>
      <c r="H602" s="160" t="str">
        <f t="shared" si="9"/>
        <v/>
      </c>
    </row>
    <row r="603" spans="1:8">
      <c r="A603" s="159">
        <v>155140</v>
      </c>
      <c r="B603" s="133" t="s">
        <v>1191</v>
      </c>
      <c r="C603" s="174">
        <v>39</v>
      </c>
      <c r="D603" s="174">
        <v>36</v>
      </c>
      <c r="E603" s="174">
        <v>15</v>
      </c>
      <c r="F603" s="174">
        <v>25</v>
      </c>
      <c r="G603" s="216">
        <v>25</v>
      </c>
      <c r="H603" s="160">
        <f t="shared" si="9"/>
        <v>-0.35897435897435898</v>
      </c>
    </row>
    <row r="604" spans="1:8">
      <c r="A604" s="159">
        <v>155140</v>
      </c>
      <c r="B604" s="133" t="s">
        <v>1192</v>
      </c>
      <c r="C604" s="174">
        <v>82</v>
      </c>
      <c r="D604" s="174">
        <v>55</v>
      </c>
      <c r="E604" s="174">
        <v>51</v>
      </c>
      <c r="F604" s="174">
        <v>53</v>
      </c>
      <c r="G604" s="216">
        <v>40</v>
      </c>
      <c r="H604" s="160">
        <f t="shared" si="9"/>
        <v>-0.51219512195121952</v>
      </c>
    </row>
    <row r="605" spans="1:8">
      <c r="A605" s="159">
        <v>155140</v>
      </c>
      <c r="B605" s="133" t="s">
        <v>1193</v>
      </c>
      <c r="C605" s="174">
        <v>0</v>
      </c>
      <c r="D605" s="174">
        <v>0</v>
      </c>
      <c r="E605" s="174">
        <v>0</v>
      </c>
      <c r="F605" s="174">
        <v>0</v>
      </c>
      <c r="G605" s="216">
        <v>0</v>
      </c>
      <c r="H605" s="160" t="str">
        <f t="shared" si="9"/>
        <v/>
      </c>
    </row>
    <row r="606" spans="1:8">
      <c r="A606" s="159">
        <v>155140</v>
      </c>
      <c r="B606" s="133" t="s">
        <v>1194</v>
      </c>
      <c r="C606" s="174">
        <v>121</v>
      </c>
      <c r="D606" s="174">
        <v>91</v>
      </c>
      <c r="E606" s="174">
        <v>66</v>
      </c>
      <c r="F606" s="174">
        <v>78</v>
      </c>
      <c r="G606" s="216">
        <v>65</v>
      </c>
      <c r="H606" s="160">
        <f t="shared" si="9"/>
        <v>-0.46280991735537191</v>
      </c>
    </row>
    <row r="607" spans="1:8">
      <c r="A607" s="159">
        <v>155140</v>
      </c>
      <c r="B607" s="133" t="s">
        <v>1195</v>
      </c>
      <c r="C607" s="174">
        <v>0</v>
      </c>
      <c r="D607" s="174">
        <v>0</v>
      </c>
      <c r="E607" s="174">
        <v>0</v>
      </c>
      <c r="F607" s="174">
        <v>0</v>
      </c>
      <c r="G607" s="216">
        <v>0</v>
      </c>
      <c r="H607" s="160" t="str">
        <f t="shared" si="9"/>
        <v/>
      </c>
    </row>
    <row r="608" spans="1:8">
      <c r="A608" s="159">
        <v>155140</v>
      </c>
      <c r="B608" s="133" t="s">
        <v>1196</v>
      </c>
      <c r="C608" s="174">
        <v>0</v>
      </c>
      <c r="D608" s="174">
        <v>0</v>
      </c>
      <c r="E608" s="174">
        <v>0</v>
      </c>
      <c r="F608" s="174">
        <v>0</v>
      </c>
      <c r="G608" s="216">
        <v>0</v>
      </c>
      <c r="H608" s="160" t="str">
        <f t="shared" si="9"/>
        <v/>
      </c>
    </row>
    <row r="609" spans="1:8">
      <c r="A609" s="159">
        <v>155140</v>
      </c>
      <c r="B609" s="133" t="s">
        <v>1197</v>
      </c>
      <c r="C609" s="174">
        <v>0</v>
      </c>
      <c r="D609" s="174">
        <v>0</v>
      </c>
      <c r="E609" s="174">
        <v>0</v>
      </c>
      <c r="F609" s="174">
        <v>0</v>
      </c>
      <c r="G609" s="216">
        <v>0</v>
      </c>
      <c r="H609" s="160" t="str">
        <f t="shared" si="9"/>
        <v/>
      </c>
    </row>
    <row r="610" spans="1:8">
      <c r="A610" s="159">
        <v>155140</v>
      </c>
      <c r="B610" s="133" t="s">
        <v>1198</v>
      </c>
      <c r="C610" s="174">
        <v>0</v>
      </c>
      <c r="D610" s="174">
        <v>0</v>
      </c>
      <c r="E610" s="174">
        <v>0</v>
      </c>
      <c r="F610" s="174">
        <v>0</v>
      </c>
      <c r="G610" s="216">
        <v>0</v>
      </c>
      <c r="H610" s="160" t="str">
        <f t="shared" si="9"/>
        <v/>
      </c>
    </row>
    <row r="611" spans="1:8">
      <c r="A611" s="159">
        <v>155140</v>
      </c>
      <c r="B611" s="133" t="s">
        <v>1199</v>
      </c>
      <c r="C611" s="174">
        <v>0</v>
      </c>
      <c r="D611" s="174">
        <v>0</v>
      </c>
      <c r="E611" s="174">
        <v>0</v>
      </c>
      <c r="F611" s="174">
        <v>0</v>
      </c>
      <c r="G611" s="216">
        <v>0</v>
      </c>
      <c r="H611" s="160" t="str">
        <f t="shared" si="9"/>
        <v/>
      </c>
    </row>
    <row r="612" spans="1:8">
      <c r="A612" s="159">
        <v>155140</v>
      </c>
      <c r="B612" s="133" t="s">
        <v>1200</v>
      </c>
      <c r="C612" s="174">
        <v>0</v>
      </c>
      <c r="D612" s="174">
        <v>0</v>
      </c>
      <c r="E612" s="174">
        <v>0</v>
      </c>
      <c r="F612" s="174">
        <v>0</v>
      </c>
      <c r="G612" s="216">
        <v>0</v>
      </c>
      <c r="H612" s="160" t="str">
        <f t="shared" si="9"/>
        <v/>
      </c>
    </row>
    <row r="613" spans="1:8">
      <c r="A613" s="159">
        <v>155140</v>
      </c>
      <c r="B613" s="133" t="s">
        <v>1201</v>
      </c>
      <c r="C613" s="174">
        <v>0</v>
      </c>
      <c r="D613" s="174">
        <v>0</v>
      </c>
      <c r="E613" s="174">
        <v>0</v>
      </c>
      <c r="F613" s="174">
        <v>0</v>
      </c>
      <c r="G613" s="216">
        <v>0</v>
      </c>
      <c r="H613" s="160" t="str">
        <f t="shared" si="9"/>
        <v/>
      </c>
    </row>
    <row r="614" spans="1:8">
      <c r="A614" s="159">
        <v>157739</v>
      </c>
      <c r="B614" s="133" t="s">
        <v>1185</v>
      </c>
      <c r="C614" s="174">
        <v>332</v>
      </c>
      <c r="D614" s="174">
        <v>305</v>
      </c>
      <c r="E614" s="174">
        <v>275</v>
      </c>
      <c r="F614" s="174">
        <v>318</v>
      </c>
      <c r="G614" s="216">
        <v>286</v>
      </c>
      <c r="H614" s="160">
        <f t="shared" si="9"/>
        <v>-0.13855421686746988</v>
      </c>
    </row>
    <row r="615" spans="1:8">
      <c r="A615" s="159">
        <v>157739</v>
      </c>
      <c r="B615" s="133" t="s">
        <v>1186</v>
      </c>
      <c r="C615" s="174">
        <v>2</v>
      </c>
      <c r="D615" s="174">
        <v>2</v>
      </c>
      <c r="E615" s="174">
        <v>1</v>
      </c>
      <c r="F615" s="174">
        <v>2</v>
      </c>
      <c r="G615" s="216">
        <v>6</v>
      </c>
      <c r="H615" s="160">
        <f t="shared" si="9"/>
        <v>2</v>
      </c>
    </row>
    <row r="616" spans="1:8">
      <c r="A616" s="159">
        <v>157739</v>
      </c>
      <c r="B616" s="133" t="s">
        <v>1187</v>
      </c>
      <c r="C616" s="174">
        <v>167</v>
      </c>
      <c r="D616" s="174">
        <v>160</v>
      </c>
      <c r="E616" s="174">
        <v>143</v>
      </c>
      <c r="F616" s="174">
        <v>154</v>
      </c>
      <c r="G616" s="216">
        <v>153</v>
      </c>
      <c r="H616" s="160">
        <f t="shared" si="9"/>
        <v>-8.3832335329341312E-2</v>
      </c>
    </row>
    <row r="617" spans="1:8">
      <c r="A617" s="159">
        <v>157739</v>
      </c>
      <c r="B617" s="133" t="s">
        <v>1188</v>
      </c>
      <c r="C617" s="174">
        <v>120</v>
      </c>
      <c r="D617" s="174">
        <v>104</v>
      </c>
      <c r="E617" s="174">
        <v>101</v>
      </c>
      <c r="F617" s="174">
        <v>132</v>
      </c>
      <c r="G617" s="216">
        <v>95</v>
      </c>
      <c r="H617" s="160">
        <f t="shared" si="9"/>
        <v>-0.20833333333333334</v>
      </c>
    </row>
    <row r="618" spans="1:8">
      <c r="A618" s="159">
        <v>157739</v>
      </c>
      <c r="B618" s="133" t="s">
        <v>1189</v>
      </c>
      <c r="C618" s="174">
        <v>43</v>
      </c>
      <c r="D618" s="174">
        <v>39</v>
      </c>
      <c r="E618" s="174">
        <v>30</v>
      </c>
      <c r="F618" s="174">
        <v>30</v>
      </c>
      <c r="G618" s="216">
        <v>32</v>
      </c>
      <c r="H618" s="160">
        <f t="shared" si="9"/>
        <v>-0.2558139534883721</v>
      </c>
    </row>
    <row r="619" spans="1:8">
      <c r="A619" s="159">
        <v>157739</v>
      </c>
      <c r="B619" s="133" t="s">
        <v>1190</v>
      </c>
      <c r="C619" s="174">
        <v>0</v>
      </c>
      <c r="D619" s="174">
        <v>0</v>
      </c>
      <c r="E619" s="174">
        <v>0</v>
      </c>
      <c r="F619" s="174">
        <v>0</v>
      </c>
      <c r="G619" s="216">
        <v>0</v>
      </c>
      <c r="H619" s="160" t="str">
        <f t="shared" si="9"/>
        <v/>
      </c>
    </row>
    <row r="620" spans="1:8">
      <c r="A620" s="159">
        <v>157739</v>
      </c>
      <c r="B620" s="133" t="s">
        <v>1191</v>
      </c>
      <c r="C620" s="174">
        <v>118</v>
      </c>
      <c r="D620" s="174">
        <v>97</v>
      </c>
      <c r="E620" s="174">
        <v>71</v>
      </c>
      <c r="F620" s="174">
        <v>92</v>
      </c>
      <c r="G620" s="216">
        <v>69</v>
      </c>
      <c r="H620" s="160">
        <f t="shared" si="9"/>
        <v>-0.4152542372881356</v>
      </c>
    </row>
    <row r="621" spans="1:8">
      <c r="A621" s="159">
        <v>157739</v>
      </c>
      <c r="B621" s="133" t="s">
        <v>1192</v>
      </c>
      <c r="C621" s="174">
        <v>214</v>
      </c>
      <c r="D621" s="174">
        <v>208</v>
      </c>
      <c r="E621" s="174">
        <v>204</v>
      </c>
      <c r="F621" s="174">
        <v>226</v>
      </c>
      <c r="G621" s="216">
        <v>217</v>
      </c>
      <c r="H621" s="160">
        <f t="shared" si="9"/>
        <v>1.4018691588785047E-2</v>
      </c>
    </row>
    <row r="622" spans="1:8">
      <c r="A622" s="159">
        <v>157739</v>
      </c>
      <c r="B622" s="133" t="s">
        <v>1193</v>
      </c>
      <c r="C622" s="174">
        <v>2</v>
      </c>
      <c r="D622" s="174">
        <v>6</v>
      </c>
      <c r="E622" s="174">
        <v>4</v>
      </c>
      <c r="F622" s="174">
        <v>6</v>
      </c>
      <c r="G622" s="216">
        <v>3</v>
      </c>
      <c r="H622" s="160">
        <f t="shared" si="9"/>
        <v>0.5</v>
      </c>
    </row>
    <row r="623" spans="1:8">
      <c r="A623" s="159">
        <v>157739</v>
      </c>
      <c r="B623" s="133" t="s">
        <v>1194</v>
      </c>
      <c r="C623" s="174">
        <v>2</v>
      </c>
      <c r="D623" s="174">
        <v>0</v>
      </c>
      <c r="E623" s="174">
        <v>0</v>
      </c>
      <c r="F623" s="174">
        <v>0</v>
      </c>
      <c r="G623" s="216">
        <v>1</v>
      </c>
      <c r="H623" s="160">
        <f t="shared" si="9"/>
        <v>-0.5</v>
      </c>
    </row>
    <row r="624" spans="1:8">
      <c r="A624" s="159">
        <v>157739</v>
      </c>
      <c r="B624" s="133" t="s">
        <v>1195</v>
      </c>
      <c r="C624" s="174">
        <v>2</v>
      </c>
      <c r="D624" s="174">
        <v>2</v>
      </c>
      <c r="E624" s="174">
        <v>2</v>
      </c>
      <c r="F624" s="174">
        <v>1</v>
      </c>
      <c r="G624" s="216">
        <v>1</v>
      </c>
      <c r="H624" s="160">
        <f t="shared" si="9"/>
        <v>-0.5</v>
      </c>
    </row>
    <row r="625" spans="1:8">
      <c r="A625" s="159">
        <v>157739</v>
      </c>
      <c r="B625" s="133" t="s">
        <v>1196</v>
      </c>
      <c r="C625" s="174">
        <v>10</v>
      </c>
      <c r="D625" s="174">
        <v>6</v>
      </c>
      <c r="E625" s="174">
        <v>6</v>
      </c>
      <c r="F625" s="174">
        <v>4</v>
      </c>
      <c r="G625" s="216">
        <v>2</v>
      </c>
      <c r="H625" s="160">
        <f t="shared" si="9"/>
        <v>-0.8</v>
      </c>
    </row>
    <row r="626" spans="1:8">
      <c r="A626" s="159">
        <v>157739</v>
      </c>
      <c r="B626" s="133" t="s">
        <v>1197</v>
      </c>
      <c r="C626" s="174">
        <v>5</v>
      </c>
      <c r="D626" s="174">
        <v>4</v>
      </c>
      <c r="E626" s="174">
        <v>3</v>
      </c>
      <c r="F626" s="174">
        <v>1</v>
      </c>
      <c r="G626" s="216">
        <v>3</v>
      </c>
      <c r="H626" s="160">
        <f t="shared" si="9"/>
        <v>-0.4</v>
      </c>
    </row>
    <row r="627" spans="1:8">
      <c r="A627" s="159">
        <v>157739</v>
      </c>
      <c r="B627" s="133" t="s">
        <v>1198</v>
      </c>
      <c r="C627" s="174">
        <v>0</v>
      </c>
      <c r="D627" s="174">
        <v>0</v>
      </c>
      <c r="E627" s="174">
        <v>0</v>
      </c>
      <c r="F627" s="174">
        <v>0</v>
      </c>
      <c r="G627" s="216">
        <v>0</v>
      </c>
      <c r="H627" s="160" t="str">
        <f t="shared" si="9"/>
        <v/>
      </c>
    </row>
    <row r="628" spans="1:8">
      <c r="A628" s="159">
        <v>157739</v>
      </c>
      <c r="B628" s="133" t="s">
        <v>1199</v>
      </c>
      <c r="C628" s="174">
        <v>0</v>
      </c>
      <c r="D628" s="174">
        <v>0</v>
      </c>
      <c r="E628" s="174">
        <v>0</v>
      </c>
      <c r="F628" s="174">
        <v>0</v>
      </c>
      <c r="G628" s="216">
        <v>0</v>
      </c>
      <c r="H628" s="160" t="str">
        <f t="shared" si="9"/>
        <v/>
      </c>
    </row>
    <row r="629" spans="1:8">
      <c r="A629" s="159">
        <v>157739</v>
      </c>
      <c r="B629" s="133" t="s">
        <v>1200</v>
      </c>
      <c r="C629" s="174">
        <v>309</v>
      </c>
      <c r="D629" s="174">
        <v>285</v>
      </c>
      <c r="E629" s="174">
        <v>258</v>
      </c>
      <c r="F629" s="174">
        <v>300</v>
      </c>
      <c r="G629" s="216">
        <v>271</v>
      </c>
      <c r="H629" s="160">
        <f t="shared" si="9"/>
        <v>-0.12297734627831715</v>
      </c>
    </row>
    <row r="630" spans="1:8">
      <c r="A630" s="159">
        <v>157739</v>
      </c>
      <c r="B630" s="133" t="s">
        <v>1201</v>
      </c>
      <c r="C630" s="174">
        <v>2</v>
      </c>
      <c r="D630" s="174">
        <v>2</v>
      </c>
      <c r="E630" s="174">
        <v>2</v>
      </c>
      <c r="F630" s="174">
        <v>6</v>
      </c>
      <c r="G630" s="216">
        <v>5</v>
      </c>
      <c r="H630" s="160">
        <f t="shared" si="9"/>
        <v>1.5</v>
      </c>
    </row>
    <row r="631" spans="1:8">
      <c r="A631" s="159">
        <v>159407</v>
      </c>
      <c r="B631" s="133" t="s">
        <v>1185</v>
      </c>
      <c r="C631" s="174">
        <v>299</v>
      </c>
      <c r="D631" s="174">
        <v>341</v>
      </c>
      <c r="E631" s="174">
        <v>316</v>
      </c>
      <c r="F631" s="174">
        <v>327</v>
      </c>
      <c r="G631" s="216">
        <v>378</v>
      </c>
      <c r="H631" s="160">
        <f t="shared" si="9"/>
        <v>0.26421404682274247</v>
      </c>
    </row>
    <row r="632" spans="1:8">
      <c r="A632" s="159">
        <v>159407</v>
      </c>
      <c r="B632" s="133" t="s">
        <v>1186</v>
      </c>
      <c r="C632" s="174">
        <v>8</v>
      </c>
      <c r="D632" s="174">
        <v>8</v>
      </c>
      <c r="E632" s="174">
        <v>8</v>
      </c>
      <c r="F632" s="174">
        <v>7</v>
      </c>
      <c r="G632" s="216">
        <v>17</v>
      </c>
      <c r="H632" s="160">
        <f t="shared" si="9"/>
        <v>1.125</v>
      </c>
    </row>
    <row r="633" spans="1:8">
      <c r="A633" s="159">
        <v>159407</v>
      </c>
      <c r="B633" s="133" t="s">
        <v>1187</v>
      </c>
      <c r="C633" s="174">
        <v>202</v>
      </c>
      <c r="D633" s="174">
        <v>228</v>
      </c>
      <c r="E633" s="174">
        <v>205</v>
      </c>
      <c r="F633" s="174">
        <v>246</v>
      </c>
      <c r="G633" s="216">
        <v>259</v>
      </c>
      <c r="H633" s="160">
        <f t="shared" si="9"/>
        <v>0.28217821782178215</v>
      </c>
    </row>
    <row r="634" spans="1:8">
      <c r="A634" s="159">
        <v>159407</v>
      </c>
      <c r="B634" s="133" t="s">
        <v>1188</v>
      </c>
      <c r="C634" s="174">
        <v>72</v>
      </c>
      <c r="D634" s="174">
        <v>86</v>
      </c>
      <c r="E634" s="174">
        <v>87</v>
      </c>
      <c r="F634" s="174">
        <v>61</v>
      </c>
      <c r="G634" s="216">
        <v>79</v>
      </c>
      <c r="H634" s="160">
        <f t="shared" si="9"/>
        <v>9.7222222222222224E-2</v>
      </c>
    </row>
    <row r="635" spans="1:8">
      <c r="A635" s="159">
        <v>159407</v>
      </c>
      <c r="B635" s="133" t="s">
        <v>1189</v>
      </c>
      <c r="C635" s="174">
        <v>17</v>
      </c>
      <c r="D635" s="174">
        <v>19</v>
      </c>
      <c r="E635" s="174">
        <v>16</v>
      </c>
      <c r="F635" s="174">
        <v>13</v>
      </c>
      <c r="G635" s="216">
        <v>23</v>
      </c>
      <c r="H635" s="160">
        <f t="shared" si="9"/>
        <v>0.35294117647058826</v>
      </c>
    </row>
    <row r="636" spans="1:8">
      <c r="A636" s="159">
        <v>159407</v>
      </c>
      <c r="B636" s="133" t="s">
        <v>1190</v>
      </c>
      <c r="C636" s="174">
        <v>0</v>
      </c>
      <c r="D636" s="174">
        <v>0</v>
      </c>
      <c r="E636" s="174">
        <v>0</v>
      </c>
      <c r="F636" s="174">
        <v>0</v>
      </c>
      <c r="G636" s="216">
        <v>0</v>
      </c>
      <c r="H636" s="160" t="str">
        <f t="shared" si="9"/>
        <v/>
      </c>
    </row>
    <row r="637" spans="1:8">
      <c r="A637" s="159">
        <v>159407</v>
      </c>
      <c r="B637" s="133" t="s">
        <v>1191</v>
      </c>
      <c r="C637" s="174">
        <v>71</v>
      </c>
      <c r="D637" s="174">
        <v>93</v>
      </c>
      <c r="E637" s="174">
        <v>70</v>
      </c>
      <c r="F637" s="174">
        <v>101</v>
      </c>
      <c r="G637" s="216">
        <v>93</v>
      </c>
      <c r="H637" s="160">
        <f t="shared" si="9"/>
        <v>0.30985915492957744</v>
      </c>
    </row>
    <row r="638" spans="1:8">
      <c r="A638" s="159">
        <v>159407</v>
      </c>
      <c r="B638" s="133" t="s">
        <v>1192</v>
      </c>
      <c r="C638" s="174">
        <v>228</v>
      </c>
      <c r="D638" s="174">
        <v>248</v>
      </c>
      <c r="E638" s="174">
        <v>246</v>
      </c>
      <c r="F638" s="174">
        <v>226</v>
      </c>
      <c r="G638" s="216">
        <v>285</v>
      </c>
      <c r="H638" s="160">
        <f t="shared" si="9"/>
        <v>0.25</v>
      </c>
    </row>
    <row r="639" spans="1:8">
      <c r="A639" s="159">
        <v>159407</v>
      </c>
      <c r="B639" s="133" t="s">
        <v>1193</v>
      </c>
      <c r="C639" s="174">
        <v>7</v>
      </c>
      <c r="D639" s="174">
        <v>11</v>
      </c>
      <c r="E639" s="174">
        <v>3</v>
      </c>
      <c r="F639" s="174">
        <v>7</v>
      </c>
      <c r="G639" s="216">
        <v>5</v>
      </c>
      <c r="H639" s="160">
        <f t="shared" si="9"/>
        <v>-0.2857142857142857</v>
      </c>
    </row>
    <row r="640" spans="1:8">
      <c r="A640" s="159">
        <v>159407</v>
      </c>
      <c r="B640" s="133" t="s">
        <v>1194</v>
      </c>
      <c r="C640" s="174">
        <v>1</v>
      </c>
      <c r="D640" s="174">
        <v>2</v>
      </c>
      <c r="E640" s="174">
        <v>2</v>
      </c>
      <c r="F640" s="174">
        <v>2</v>
      </c>
      <c r="G640" s="216">
        <v>1</v>
      </c>
      <c r="H640" s="160">
        <f t="shared" si="9"/>
        <v>0</v>
      </c>
    </row>
    <row r="641" spans="1:8">
      <c r="A641" s="159">
        <v>159407</v>
      </c>
      <c r="B641" s="133" t="s">
        <v>1195</v>
      </c>
      <c r="C641" s="174">
        <v>1</v>
      </c>
      <c r="D641" s="174">
        <v>1</v>
      </c>
      <c r="E641" s="174">
        <v>3</v>
      </c>
      <c r="F641" s="174">
        <v>3</v>
      </c>
      <c r="G641" s="216">
        <v>1</v>
      </c>
      <c r="H641" s="160">
        <f t="shared" si="9"/>
        <v>0</v>
      </c>
    </row>
    <row r="642" spans="1:8">
      <c r="A642" s="159">
        <v>159407</v>
      </c>
      <c r="B642" s="133" t="s">
        <v>1196</v>
      </c>
      <c r="C642" s="174">
        <v>51</v>
      </c>
      <c r="D642" s="174">
        <v>46</v>
      </c>
      <c r="E642" s="174">
        <v>37</v>
      </c>
      <c r="F642" s="174">
        <v>36</v>
      </c>
      <c r="G642" s="216">
        <v>45</v>
      </c>
      <c r="H642" s="160">
        <f t="shared" si="9"/>
        <v>-0.11764705882352941</v>
      </c>
    </row>
    <row r="643" spans="1:8">
      <c r="A643" s="159">
        <v>159407</v>
      </c>
      <c r="B643" s="133" t="s">
        <v>1197</v>
      </c>
      <c r="C643" s="174">
        <v>5</v>
      </c>
      <c r="D643" s="174">
        <v>4</v>
      </c>
      <c r="E643" s="174">
        <v>11</v>
      </c>
      <c r="F643" s="174">
        <v>6</v>
      </c>
      <c r="G643" s="216">
        <v>5</v>
      </c>
      <c r="H643" s="160">
        <f t="shared" ref="H643:H706" si="10">IFERROR((G643-C643)/C643,"")</f>
        <v>0</v>
      </c>
    </row>
    <row r="644" spans="1:8">
      <c r="A644" s="159">
        <v>159407</v>
      </c>
      <c r="B644" s="133" t="s">
        <v>1198</v>
      </c>
      <c r="C644" s="174">
        <v>0</v>
      </c>
      <c r="D644" s="174">
        <v>0</v>
      </c>
      <c r="E644" s="174">
        <v>0</v>
      </c>
      <c r="F644" s="174">
        <v>0</v>
      </c>
      <c r="G644" s="216">
        <v>0</v>
      </c>
      <c r="H644" s="160" t="str">
        <f t="shared" si="10"/>
        <v/>
      </c>
    </row>
    <row r="645" spans="1:8">
      <c r="A645" s="159">
        <v>159407</v>
      </c>
      <c r="B645" s="133" t="s">
        <v>1199</v>
      </c>
      <c r="C645" s="174">
        <v>0</v>
      </c>
      <c r="D645" s="174">
        <v>5</v>
      </c>
      <c r="E645" s="174">
        <v>2</v>
      </c>
      <c r="F645" s="174">
        <v>1</v>
      </c>
      <c r="G645" s="216">
        <v>2</v>
      </c>
      <c r="H645" s="160" t="str">
        <f t="shared" si="10"/>
        <v/>
      </c>
    </row>
    <row r="646" spans="1:8">
      <c r="A646" s="159">
        <v>159407</v>
      </c>
      <c r="B646" s="133" t="s">
        <v>1200</v>
      </c>
      <c r="C646" s="174">
        <v>229</v>
      </c>
      <c r="D646" s="174">
        <v>267</v>
      </c>
      <c r="E646" s="174">
        <v>252</v>
      </c>
      <c r="F646" s="174">
        <v>268</v>
      </c>
      <c r="G646" s="216">
        <v>305</v>
      </c>
      <c r="H646" s="160">
        <f t="shared" si="10"/>
        <v>0.33187772925764192</v>
      </c>
    </row>
    <row r="647" spans="1:8">
      <c r="A647" s="159">
        <v>159407</v>
      </c>
      <c r="B647" s="133" t="s">
        <v>1201</v>
      </c>
      <c r="C647" s="174">
        <v>5</v>
      </c>
      <c r="D647" s="174">
        <v>5</v>
      </c>
      <c r="E647" s="174">
        <v>6</v>
      </c>
      <c r="F647" s="174">
        <v>4</v>
      </c>
      <c r="G647" s="216">
        <v>14</v>
      </c>
      <c r="H647" s="160">
        <f t="shared" si="10"/>
        <v>1.8</v>
      </c>
    </row>
    <row r="648" spans="1:8">
      <c r="A648" s="159">
        <v>161767</v>
      </c>
      <c r="B648" s="133" t="s">
        <v>1185</v>
      </c>
      <c r="C648" s="174">
        <v>1719</v>
      </c>
      <c r="D648" s="174">
        <v>1665</v>
      </c>
      <c r="E648" s="174">
        <v>1712</v>
      </c>
      <c r="F648" s="174">
        <v>1502</v>
      </c>
      <c r="G648" s="216">
        <v>1346</v>
      </c>
      <c r="H648" s="160">
        <f t="shared" si="10"/>
        <v>-0.21698662012798139</v>
      </c>
    </row>
    <row r="649" spans="1:8">
      <c r="A649" s="159">
        <v>161767</v>
      </c>
      <c r="B649" s="133" t="s">
        <v>1186</v>
      </c>
      <c r="C649" s="174">
        <v>4</v>
      </c>
      <c r="D649" s="174">
        <v>6</v>
      </c>
      <c r="E649" s="174">
        <v>6</v>
      </c>
      <c r="F649" s="174">
        <v>6</v>
      </c>
      <c r="G649" s="216">
        <v>2</v>
      </c>
      <c r="H649" s="160">
        <f t="shared" si="10"/>
        <v>-0.5</v>
      </c>
    </row>
    <row r="650" spans="1:8">
      <c r="A650" s="159">
        <v>161767</v>
      </c>
      <c r="B650" s="133" t="s">
        <v>1187</v>
      </c>
      <c r="C650" s="174">
        <v>967</v>
      </c>
      <c r="D650" s="174">
        <v>945</v>
      </c>
      <c r="E650" s="174">
        <v>942</v>
      </c>
      <c r="F650" s="174">
        <v>834</v>
      </c>
      <c r="G650" s="216">
        <v>788</v>
      </c>
      <c r="H650" s="160">
        <f t="shared" si="10"/>
        <v>-0.18510858324715615</v>
      </c>
    </row>
    <row r="651" spans="1:8">
      <c r="A651" s="159">
        <v>161767</v>
      </c>
      <c r="B651" s="133" t="s">
        <v>1188</v>
      </c>
      <c r="C651" s="174">
        <v>565</v>
      </c>
      <c r="D651" s="174">
        <v>537</v>
      </c>
      <c r="E651" s="174">
        <v>580</v>
      </c>
      <c r="F651" s="174">
        <v>504</v>
      </c>
      <c r="G651" s="216">
        <v>428</v>
      </c>
      <c r="H651" s="160">
        <f t="shared" si="10"/>
        <v>-0.2424778761061947</v>
      </c>
    </row>
    <row r="652" spans="1:8">
      <c r="A652" s="159">
        <v>161767</v>
      </c>
      <c r="B652" s="133" t="s">
        <v>1189</v>
      </c>
      <c r="C652" s="174">
        <v>183</v>
      </c>
      <c r="D652" s="174">
        <v>177</v>
      </c>
      <c r="E652" s="174">
        <v>184</v>
      </c>
      <c r="F652" s="174">
        <v>158</v>
      </c>
      <c r="G652" s="216">
        <v>128</v>
      </c>
      <c r="H652" s="160">
        <f t="shared" si="10"/>
        <v>-0.30054644808743169</v>
      </c>
    </row>
    <row r="653" spans="1:8">
      <c r="A653" s="159">
        <v>161767</v>
      </c>
      <c r="B653" s="133" t="s">
        <v>1190</v>
      </c>
      <c r="C653" s="174">
        <v>0</v>
      </c>
      <c r="D653" s="174">
        <v>0</v>
      </c>
      <c r="E653" s="174">
        <v>0</v>
      </c>
      <c r="F653" s="174">
        <v>0</v>
      </c>
      <c r="G653" s="216">
        <v>0</v>
      </c>
      <c r="H653" s="160" t="str">
        <f t="shared" si="10"/>
        <v/>
      </c>
    </row>
    <row r="654" spans="1:8">
      <c r="A654" s="159">
        <v>161767</v>
      </c>
      <c r="B654" s="133" t="s">
        <v>1191</v>
      </c>
      <c r="C654" s="174">
        <v>700</v>
      </c>
      <c r="D654" s="174">
        <v>620</v>
      </c>
      <c r="E654" s="174">
        <v>640</v>
      </c>
      <c r="F654" s="174">
        <v>569</v>
      </c>
      <c r="G654" s="216">
        <v>513</v>
      </c>
      <c r="H654" s="160">
        <f t="shared" si="10"/>
        <v>-0.26714285714285713</v>
      </c>
    </row>
    <row r="655" spans="1:8">
      <c r="A655" s="159">
        <v>161767</v>
      </c>
      <c r="B655" s="133" t="s">
        <v>1192</v>
      </c>
      <c r="C655" s="174">
        <v>1019</v>
      </c>
      <c r="D655" s="174">
        <v>1045</v>
      </c>
      <c r="E655" s="174">
        <v>1072</v>
      </c>
      <c r="F655" s="174">
        <v>933</v>
      </c>
      <c r="G655" s="216">
        <v>833</v>
      </c>
      <c r="H655" s="160">
        <f t="shared" si="10"/>
        <v>-0.18253189401373895</v>
      </c>
    </row>
    <row r="656" spans="1:8">
      <c r="A656" s="159">
        <v>161767</v>
      </c>
      <c r="B656" s="133" t="s">
        <v>1193</v>
      </c>
      <c r="C656" s="174">
        <v>67</v>
      </c>
      <c r="D656" s="174">
        <v>74</v>
      </c>
      <c r="E656" s="174">
        <v>92</v>
      </c>
      <c r="F656" s="174">
        <v>72</v>
      </c>
      <c r="G656" s="216">
        <v>89</v>
      </c>
      <c r="H656" s="160">
        <f t="shared" si="10"/>
        <v>0.32835820895522388</v>
      </c>
    </row>
    <row r="657" spans="1:8">
      <c r="A657" s="159">
        <v>161767</v>
      </c>
      <c r="B657" s="133" t="s">
        <v>1194</v>
      </c>
      <c r="C657" s="174">
        <v>6</v>
      </c>
      <c r="D657" s="174">
        <v>8</v>
      </c>
      <c r="E657" s="174">
        <v>6</v>
      </c>
      <c r="F657" s="174">
        <v>7</v>
      </c>
      <c r="G657" s="216">
        <v>4</v>
      </c>
      <c r="H657" s="160">
        <f t="shared" si="10"/>
        <v>-0.33333333333333331</v>
      </c>
    </row>
    <row r="658" spans="1:8">
      <c r="A658" s="159">
        <v>161767</v>
      </c>
      <c r="B658" s="133" t="s">
        <v>1195</v>
      </c>
      <c r="C658" s="174">
        <v>96</v>
      </c>
      <c r="D658" s="174">
        <v>72</v>
      </c>
      <c r="E658" s="174">
        <v>88</v>
      </c>
      <c r="F658" s="174">
        <v>79</v>
      </c>
      <c r="G658" s="216">
        <v>72</v>
      </c>
      <c r="H658" s="160">
        <f t="shared" si="10"/>
        <v>-0.25</v>
      </c>
    </row>
    <row r="659" spans="1:8">
      <c r="A659" s="159">
        <v>161767</v>
      </c>
      <c r="B659" s="133" t="s">
        <v>1196</v>
      </c>
      <c r="C659" s="174">
        <v>225</v>
      </c>
      <c r="D659" s="174">
        <v>221</v>
      </c>
      <c r="E659" s="174">
        <v>238</v>
      </c>
      <c r="F659" s="174">
        <v>217</v>
      </c>
      <c r="G659" s="216">
        <v>161</v>
      </c>
      <c r="H659" s="160">
        <f t="shared" si="10"/>
        <v>-0.28444444444444444</v>
      </c>
    </row>
    <row r="660" spans="1:8">
      <c r="A660" s="159">
        <v>161767</v>
      </c>
      <c r="B660" s="133" t="s">
        <v>1197</v>
      </c>
      <c r="C660" s="174">
        <v>134</v>
      </c>
      <c r="D660" s="174">
        <v>148</v>
      </c>
      <c r="E660" s="174">
        <v>145</v>
      </c>
      <c r="F660" s="174">
        <v>114</v>
      </c>
      <c r="G660" s="216">
        <v>128</v>
      </c>
      <c r="H660" s="160">
        <f t="shared" si="10"/>
        <v>-4.4776119402985072E-2</v>
      </c>
    </row>
    <row r="661" spans="1:8">
      <c r="A661" s="159">
        <v>161767</v>
      </c>
      <c r="B661" s="133" t="s">
        <v>1198</v>
      </c>
      <c r="C661" s="174">
        <v>5</v>
      </c>
      <c r="D661" s="174">
        <v>2</v>
      </c>
      <c r="E661" s="174">
        <v>1</v>
      </c>
      <c r="F661" s="174">
        <v>1</v>
      </c>
      <c r="G661" s="216">
        <v>2</v>
      </c>
      <c r="H661" s="160">
        <f t="shared" si="10"/>
        <v>-0.6</v>
      </c>
    </row>
    <row r="662" spans="1:8">
      <c r="A662" s="159">
        <v>161767</v>
      </c>
      <c r="B662" s="133" t="s">
        <v>1199</v>
      </c>
      <c r="C662" s="174">
        <v>29</v>
      </c>
      <c r="D662" s="174">
        <v>33</v>
      </c>
      <c r="E662" s="174">
        <v>31</v>
      </c>
      <c r="F662" s="174">
        <v>23</v>
      </c>
      <c r="G662" s="216">
        <v>31</v>
      </c>
      <c r="H662" s="160">
        <f t="shared" si="10"/>
        <v>6.8965517241379309E-2</v>
      </c>
    </row>
    <row r="663" spans="1:8">
      <c r="A663" s="159">
        <v>161767</v>
      </c>
      <c r="B663" s="133" t="s">
        <v>1200</v>
      </c>
      <c r="C663" s="174">
        <v>1061</v>
      </c>
      <c r="D663" s="174">
        <v>1018</v>
      </c>
      <c r="E663" s="174">
        <v>1006</v>
      </c>
      <c r="F663" s="174">
        <v>901</v>
      </c>
      <c r="G663" s="216">
        <v>785</v>
      </c>
      <c r="H663" s="160">
        <f t="shared" si="10"/>
        <v>-0.26013195098963243</v>
      </c>
    </row>
    <row r="664" spans="1:8">
      <c r="A664" s="159">
        <v>161767</v>
      </c>
      <c r="B664" s="133" t="s">
        <v>1201</v>
      </c>
      <c r="C664" s="174">
        <v>96</v>
      </c>
      <c r="D664" s="174">
        <v>89</v>
      </c>
      <c r="E664" s="174">
        <v>105</v>
      </c>
      <c r="F664" s="174">
        <v>88</v>
      </c>
      <c r="G664" s="216">
        <v>74</v>
      </c>
      <c r="H664" s="160">
        <f t="shared" si="10"/>
        <v>-0.22916666666666666</v>
      </c>
    </row>
    <row r="665" spans="1:8">
      <c r="A665" s="159">
        <v>162122</v>
      </c>
      <c r="B665" s="133" t="s">
        <v>1185</v>
      </c>
      <c r="C665" s="174">
        <v>1002</v>
      </c>
      <c r="D665" s="174">
        <v>871</v>
      </c>
      <c r="E665" s="174">
        <v>554</v>
      </c>
      <c r="F665" s="174">
        <v>873</v>
      </c>
      <c r="G665" s="216">
        <v>831</v>
      </c>
      <c r="H665" s="160">
        <f t="shared" si="10"/>
        <v>-0.17065868263473055</v>
      </c>
    </row>
    <row r="666" spans="1:8">
      <c r="A666" s="159">
        <v>162122</v>
      </c>
      <c r="B666" s="133" t="s">
        <v>1186</v>
      </c>
      <c r="C666" s="174">
        <v>1</v>
      </c>
      <c r="D666" s="174">
        <v>1</v>
      </c>
      <c r="E666" s="174">
        <v>1</v>
      </c>
      <c r="F666" s="174">
        <v>4</v>
      </c>
      <c r="G666" s="216">
        <v>1</v>
      </c>
      <c r="H666" s="160">
        <f t="shared" si="10"/>
        <v>0</v>
      </c>
    </row>
    <row r="667" spans="1:8">
      <c r="A667" s="159">
        <v>162122</v>
      </c>
      <c r="B667" s="133" t="s">
        <v>1187</v>
      </c>
      <c r="C667" s="174">
        <v>661</v>
      </c>
      <c r="D667" s="174">
        <v>553</v>
      </c>
      <c r="E667" s="174">
        <v>390</v>
      </c>
      <c r="F667" s="174">
        <v>585</v>
      </c>
      <c r="G667" s="216">
        <v>522</v>
      </c>
      <c r="H667" s="160">
        <f t="shared" si="10"/>
        <v>-0.2102874432677761</v>
      </c>
    </row>
    <row r="668" spans="1:8">
      <c r="A668" s="159">
        <v>162122</v>
      </c>
      <c r="B668" s="133" t="s">
        <v>1188</v>
      </c>
      <c r="C668" s="174">
        <v>250</v>
      </c>
      <c r="D668" s="174">
        <v>235</v>
      </c>
      <c r="E668" s="174">
        <v>130</v>
      </c>
      <c r="F668" s="174">
        <v>213</v>
      </c>
      <c r="G668" s="216">
        <v>229</v>
      </c>
      <c r="H668" s="160">
        <f t="shared" si="10"/>
        <v>-8.4000000000000005E-2</v>
      </c>
    </row>
    <row r="669" spans="1:8">
      <c r="A669" s="159">
        <v>162122</v>
      </c>
      <c r="B669" s="133" t="s">
        <v>1189</v>
      </c>
      <c r="C669" s="174">
        <v>90</v>
      </c>
      <c r="D669" s="174">
        <v>82</v>
      </c>
      <c r="E669" s="174">
        <v>33</v>
      </c>
      <c r="F669" s="174">
        <v>71</v>
      </c>
      <c r="G669" s="216">
        <v>79</v>
      </c>
      <c r="H669" s="160">
        <f t="shared" si="10"/>
        <v>-0.12222222222222222</v>
      </c>
    </row>
    <row r="670" spans="1:8">
      <c r="A670" s="159">
        <v>162122</v>
      </c>
      <c r="B670" s="133" t="s">
        <v>1190</v>
      </c>
      <c r="C670" s="174">
        <v>0</v>
      </c>
      <c r="D670" s="174">
        <v>0</v>
      </c>
      <c r="E670" s="174">
        <v>0</v>
      </c>
      <c r="F670" s="174">
        <v>0</v>
      </c>
      <c r="G670" s="216">
        <v>0</v>
      </c>
      <c r="H670" s="160" t="str">
        <f t="shared" si="10"/>
        <v/>
      </c>
    </row>
    <row r="671" spans="1:8">
      <c r="A671" s="159">
        <v>162122</v>
      </c>
      <c r="B671" s="133" t="s">
        <v>1191</v>
      </c>
      <c r="C671" s="174">
        <v>390</v>
      </c>
      <c r="D671" s="174">
        <v>334</v>
      </c>
      <c r="E671" s="174">
        <v>169</v>
      </c>
      <c r="F671" s="174">
        <v>322</v>
      </c>
      <c r="G671" s="216">
        <v>299</v>
      </c>
      <c r="H671" s="160">
        <f t="shared" si="10"/>
        <v>-0.23333333333333334</v>
      </c>
    </row>
    <row r="672" spans="1:8">
      <c r="A672" s="159">
        <v>162122</v>
      </c>
      <c r="B672" s="133" t="s">
        <v>1192</v>
      </c>
      <c r="C672" s="174">
        <v>612</v>
      </c>
      <c r="D672" s="174">
        <v>537</v>
      </c>
      <c r="E672" s="174">
        <v>385</v>
      </c>
      <c r="F672" s="174">
        <v>551</v>
      </c>
      <c r="G672" s="216">
        <v>532</v>
      </c>
      <c r="H672" s="160">
        <f t="shared" si="10"/>
        <v>-0.13071895424836602</v>
      </c>
    </row>
    <row r="673" spans="1:8">
      <c r="A673" s="159">
        <v>162122</v>
      </c>
      <c r="B673" s="133" t="s">
        <v>1193</v>
      </c>
      <c r="C673" s="174">
        <v>54</v>
      </c>
      <c r="D673" s="174">
        <v>50</v>
      </c>
      <c r="E673" s="174">
        <v>40</v>
      </c>
      <c r="F673" s="174">
        <v>63</v>
      </c>
      <c r="G673" s="216">
        <v>53</v>
      </c>
      <c r="H673" s="160">
        <f t="shared" si="10"/>
        <v>-1.8518518518518517E-2</v>
      </c>
    </row>
    <row r="674" spans="1:8">
      <c r="A674" s="159">
        <v>162122</v>
      </c>
      <c r="B674" s="133" t="s">
        <v>1194</v>
      </c>
      <c r="C674" s="174">
        <v>1</v>
      </c>
      <c r="D674" s="174">
        <v>2</v>
      </c>
      <c r="E674" s="174">
        <v>4</v>
      </c>
      <c r="F674" s="174">
        <v>1</v>
      </c>
      <c r="G674" s="216">
        <v>1</v>
      </c>
      <c r="H674" s="160">
        <f t="shared" si="10"/>
        <v>0</v>
      </c>
    </row>
    <row r="675" spans="1:8">
      <c r="A675" s="159">
        <v>162122</v>
      </c>
      <c r="B675" s="133" t="s">
        <v>1195</v>
      </c>
      <c r="C675" s="174">
        <v>29</v>
      </c>
      <c r="D675" s="174">
        <v>33</v>
      </c>
      <c r="E675" s="174">
        <v>24</v>
      </c>
      <c r="F675" s="174">
        <v>34</v>
      </c>
      <c r="G675" s="216">
        <v>47</v>
      </c>
      <c r="H675" s="160">
        <f t="shared" si="10"/>
        <v>0.62068965517241381</v>
      </c>
    </row>
    <row r="676" spans="1:8">
      <c r="A676" s="159">
        <v>162122</v>
      </c>
      <c r="B676" s="133" t="s">
        <v>1196</v>
      </c>
      <c r="C676" s="174">
        <v>199</v>
      </c>
      <c r="D676" s="174">
        <v>152</v>
      </c>
      <c r="E676" s="174">
        <v>98</v>
      </c>
      <c r="F676" s="174">
        <v>169</v>
      </c>
      <c r="G676" s="216">
        <v>182</v>
      </c>
      <c r="H676" s="160">
        <f t="shared" si="10"/>
        <v>-8.5427135678391955E-2</v>
      </c>
    </row>
    <row r="677" spans="1:8">
      <c r="A677" s="159">
        <v>162122</v>
      </c>
      <c r="B677" s="133" t="s">
        <v>1197</v>
      </c>
      <c r="C677" s="174">
        <v>58</v>
      </c>
      <c r="D677" s="174">
        <v>54</v>
      </c>
      <c r="E677" s="174">
        <v>41</v>
      </c>
      <c r="F677" s="174">
        <v>76</v>
      </c>
      <c r="G677" s="216">
        <v>82</v>
      </c>
      <c r="H677" s="160">
        <f t="shared" si="10"/>
        <v>0.41379310344827586</v>
      </c>
    </row>
    <row r="678" spans="1:8">
      <c r="A678" s="159">
        <v>162122</v>
      </c>
      <c r="B678" s="133" t="s">
        <v>1198</v>
      </c>
      <c r="C678" s="174">
        <v>4</v>
      </c>
      <c r="D678" s="174">
        <v>4</v>
      </c>
      <c r="E678" s="174">
        <v>2</v>
      </c>
      <c r="F678" s="174">
        <v>2</v>
      </c>
      <c r="G678" s="216">
        <v>1</v>
      </c>
      <c r="H678" s="160">
        <f t="shared" si="10"/>
        <v>-0.75</v>
      </c>
    </row>
    <row r="679" spans="1:8">
      <c r="A679" s="159">
        <v>162122</v>
      </c>
      <c r="B679" s="133" t="s">
        <v>1199</v>
      </c>
      <c r="C679" s="174">
        <v>5</v>
      </c>
      <c r="D679" s="174">
        <v>5</v>
      </c>
      <c r="E679" s="174">
        <v>6</v>
      </c>
      <c r="F679" s="174">
        <v>6</v>
      </c>
      <c r="G679" s="216">
        <v>0</v>
      </c>
      <c r="H679" s="160">
        <f t="shared" si="10"/>
        <v>-1</v>
      </c>
    </row>
    <row r="680" spans="1:8">
      <c r="A680" s="159">
        <v>162122</v>
      </c>
      <c r="B680" s="133" t="s">
        <v>1200</v>
      </c>
      <c r="C680" s="174">
        <v>636</v>
      </c>
      <c r="D680" s="174">
        <v>552</v>
      </c>
      <c r="E680" s="174">
        <v>335</v>
      </c>
      <c r="F680" s="174">
        <v>502</v>
      </c>
      <c r="G680" s="216">
        <v>439</v>
      </c>
      <c r="H680" s="160">
        <f t="shared" si="10"/>
        <v>-0.30974842767295596</v>
      </c>
    </row>
    <row r="681" spans="1:8">
      <c r="A681" s="159">
        <v>162122</v>
      </c>
      <c r="B681" s="133" t="s">
        <v>1201</v>
      </c>
      <c r="C681" s="174">
        <v>16</v>
      </c>
      <c r="D681" s="174">
        <v>19</v>
      </c>
      <c r="E681" s="174">
        <v>4</v>
      </c>
      <c r="F681" s="174">
        <v>20</v>
      </c>
      <c r="G681" s="216">
        <v>26</v>
      </c>
      <c r="H681" s="160">
        <f t="shared" si="10"/>
        <v>0.625</v>
      </c>
    </row>
    <row r="682" spans="1:8">
      <c r="A682" s="159">
        <v>162706</v>
      </c>
      <c r="B682" s="133" t="s">
        <v>1185</v>
      </c>
      <c r="C682" s="174">
        <v>881</v>
      </c>
      <c r="D682" s="174">
        <v>794</v>
      </c>
      <c r="E682" s="174">
        <v>846</v>
      </c>
      <c r="F682" s="174">
        <v>851</v>
      </c>
      <c r="G682" s="216">
        <v>822</v>
      </c>
      <c r="H682" s="160">
        <f t="shared" si="10"/>
        <v>-6.6969353007945515E-2</v>
      </c>
    </row>
    <row r="683" spans="1:8">
      <c r="A683" s="159">
        <v>162706</v>
      </c>
      <c r="B683" s="133" t="s">
        <v>1186</v>
      </c>
      <c r="C683" s="174">
        <v>1</v>
      </c>
      <c r="D683" s="174">
        <v>0</v>
      </c>
      <c r="E683" s="174">
        <v>0</v>
      </c>
      <c r="F683" s="174">
        <v>3</v>
      </c>
      <c r="G683" s="216">
        <v>0</v>
      </c>
      <c r="H683" s="160">
        <f t="shared" si="10"/>
        <v>-1</v>
      </c>
    </row>
    <row r="684" spans="1:8">
      <c r="A684" s="159">
        <v>162706</v>
      </c>
      <c r="B684" s="133" t="s">
        <v>1187</v>
      </c>
      <c r="C684" s="174">
        <v>575</v>
      </c>
      <c r="D684" s="174">
        <v>506</v>
      </c>
      <c r="E684" s="174">
        <v>519</v>
      </c>
      <c r="F684" s="174">
        <v>549</v>
      </c>
      <c r="G684" s="216">
        <v>547</v>
      </c>
      <c r="H684" s="160">
        <f t="shared" si="10"/>
        <v>-4.8695652173913043E-2</v>
      </c>
    </row>
    <row r="685" spans="1:8">
      <c r="A685" s="159">
        <v>162706</v>
      </c>
      <c r="B685" s="133" t="s">
        <v>1188</v>
      </c>
      <c r="C685" s="174">
        <v>215</v>
      </c>
      <c r="D685" s="174">
        <v>224</v>
      </c>
      <c r="E685" s="174">
        <v>254</v>
      </c>
      <c r="F685" s="174">
        <v>230</v>
      </c>
      <c r="G685" s="216">
        <v>211</v>
      </c>
      <c r="H685" s="160">
        <f t="shared" si="10"/>
        <v>-1.8604651162790697E-2</v>
      </c>
    </row>
    <row r="686" spans="1:8">
      <c r="A686" s="159">
        <v>162706</v>
      </c>
      <c r="B686" s="133" t="s">
        <v>1189</v>
      </c>
      <c r="C686" s="174">
        <v>90</v>
      </c>
      <c r="D686" s="174">
        <v>64</v>
      </c>
      <c r="E686" s="174">
        <v>73</v>
      </c>
      <c r="F686" s="174">
        <v>69</v>
      </c>
      <c r="G686" s="216">
        <v>64</v>
      </c>
      <c r="H686" s="160">
        <f t="shared" si="10"/>
        <v>-0.28888888888888886</v>
      </c>
    </row>
    <row r="687" spans="1:8">
      <c r="A687" s="159">
        <v>162706</v>
      </c>
      <c r="B687" s="133" t="s">
        <v>1190</v>
      </c>
      <c r="C687" s="174">
        <v>0</v>
      </c>
      <c r="D687" s="174">
        <v>0</v>
      </c>
      <c r="E687" s="174">
        <v>0</v>
      </c>
      <c r="F687" s="174">
        <v>0</v>
      </c>
      <c r="G687" s="216">
        <v>0</v>
      </c>
      <c r="H687" s="160" t="str">
        <f t="shared" si="10"/>
        <v/>
      </c>
    </row>
    <row r="688" spans="1:8">
      <c r="A688" s="159">
        <v>162706</v>
      </c>
      <c r="B688" s="133" t="s">
        <v>1191</v>
      </c>
      <c r="C688" s="174">
        <v>366</v>
      </c>
      <c r="D688" s="174">
        <v>309</v>
      </c>
      <c r="E688" s="174">
        <v>302</v>
      </c>
      <c r="F688" s="174">
        <v>360</v>
      </c>
      <c r="G688" s="216">
        <v>331</v>
      </c>
      <c r="H688" s="160">
        <f t="shared" si="10"/>
        <v>-9.5628415300546443E-2</v>
      </c>
    </row>
    <row r="689" spans="1:8">
      <c r="A689" s="159">
        <v>162706</v>
      </c>
      <c r="B689" s="133" t="s">
        <v>1192</v>
      </c>
      <c r="C689" s="174">
        <v>515</v>
      </c>
      <c r="D689" s="174">
        <v>485</v>
      </c>
      <c r="E689" s="174">
        <v>544</v>
      </c>
      <c r="F689" s="174">
        <v>491</v>
      </c>
      <c r="G689" s="216">
        <v>491</v>
      </c>
      <c r="H689" s="160">
        <f t="shared" si="10"/>
        <v>-4.6601941747572817E-2</v>
      </c>
    </row>
    <row r="690" spans="1:8">
      <c r="A690" s="159">
        <v>162706</v>
      </c>
      <c r="B690" s="133" t="s">
        <v>1193</v>
      </c>
      <c r="C690" s="174">
        <v>26</v>
      </c>
      <c r="D690" s="174">
        <v>18</v>
      </c>
      <c r="E690" s="174">
        <v>30</v>
      </c>
      <c r="F690" s="174">
        <v>37</v>
      </c>
      <c r="G690" s="216">
        <v>41</v>
      </c>
      <c r="H690" s="160">
        <f t="shared" si="10"/>
        <v>0.57692307692307687</v>
      </c>
    </row>
    <row r="691" spans="1:8">
      <c r="A691" s="159">
        <v>162706</v>
      </c>
      <c r="B691" s="133" t="s">
        <v>1194</v>
      </c>
      <c r="C691" s="174">
        <v>4</v>
      </c>
      <c r="D691" s="174">
        <v>1</v>
      </c>
      <c r="E691" s="174">
        <v>2</v>
      </c>
      <c r="F691" s="174">
        <v>2</v>
      </c>
      <c r="G691" s="216">
        <v>0</v>
      </c>
      <c r="H691" s="160">
        <f t="shared" si="10"/>
        <v>-1</v>
      </c>
    </row>
    <row r="692" spans="1:8">
      <c r="A692" s="159">
        <v>162706</v>
      </c>
      <c r="B692" s="133" t="s">
        <v>1195</v>
      </c>
      <c r="C692" s="174">
        <v>21</v>
      </c>
      <c r="D692" s="174">
        <v>27</v>
      </c>
      <c r="E692" s="174">
        <v>29</v>
      </c>
      <c r="F692" s="174">
        <v>29</v>
      </c>
      <c r="G692" s="216">
        <v>33</v>
      </c>
      <c r="H692" s="160">
        <f t="shared" si="10"/>
        <v>0.5714285714285714</v>
      </c>
    </row>
    <row r="693" spans="1:8">
      <c r="A693" s="159">
        <v>162706</v>
      </c>
      <c r="B693" s="133" t="s">
        <v>1196</v>
      </c>
      <c r="C693" s="174">
        <v>125</v>
      </c>
      <c r="D693" s="174">
        <v>107</v>
      </c>
      <c r="E693" s="174">
        <v>99</v>
      </c>
      <c r="F693" s="174">
        <v>116</v>
      </c>
      <c r="G693" s="216">
        <v>107</v>
      </c>
      <c r="H693" s="160">
        <f t="shared" si="10"/>
        <v>-0.14399999999999999</v>
      </c>
    </row>
    <row r="694" spans="1:8">
      <c r="A694" s="159">
        <v>162706</v>
      </c>
      <c r="B694" s="133" t="s">
        <v>1197</v>
      </c>
      <c r="C694" s="174">
        <v>45</v>
      </c>
      <c r="D694" s="174">
        <v>34</v>
      </c>
      <c r="E694" s="174">
        <v>46</v>
      </c>
      <c r="F694" s="174">
        <v>52</v>
      </c>
      <c r="G694" s="216">
        <v>51</v>
      </c>
      <c r="H694" s="160">
        <f t="shared" si="10"/>
        <v>0.13333333333333333</v>
      </c>
    </row>
    <row r="695" spans="1:8">
      <c r="A695" s="159">
        <v>162706</v>
      </c>
      <c r="B695" s="133" t="s">
        <v>1198</v>
      </c>
      <c r="C695" s="174">
        <v>1</v>
      </c>
      <c r="D695" s="174">
        <v>0</v>
      </c>
      <c r="E695" s="174">
        <v>1</v>
      </c>
      <c r="F695" s="174">
        <v>1</v>
      </c>
      <c r="G695" s="216">
        <v>0</v>
      </c>
      <c r="H695" s="160">
        <f t="shared" si="10"/>
        <v>-1</v>
      </c>
    </row>
    <row r="696" spans="1:8">
      <c r="A696" s="159">
        <v>162706</v>
      </c>
      <c r="B696" s="133" t="s">
        <v>1199</v>
      </c>
      <c r="C696" s="174">
        <v>14</v>
      </c>
      <c r="D696" s="174">
        <v>18</v>
      </c>
      <c r="E696" s="174">
        <v>15</v>
      </c>
      <c r="F696" s="174">
        <v>12</v>
      </c>
      <c r="G696" s="216">
        <v>11</v>
      </c>
      <c r="H696" s="160">
        <f t="shared" si="10"/>
        <v>-0.21428571428571427</v>
      </c>
    </row>
    <row r="697" spans="1:8">
      <c r="A697" s="159">
        <v>162706</v>
      </c>
      <c r="B697" s="133" t="s">
        <v>1200</v>
      </c>
      <c r="C697" s="174">
        <v>644</v>
      </c>
      <c r="D697" s="174">
        <v>588</v>
      </c>
      <c r="E697" s="174">
        <v>621</v>
      </c>
      <c r="F697" s="174">
        <v>597</v>
      </c>
      <c r="G697" s="216">
        <v>576</v>
      </c>
      <c r="H697" s="160">
        <f t="shared" si="10"/>
        <v>-0.10559006211180125</v>
      </c>
    </row>
    <row r="698" spans="1:8">
      <c r="A698" s="159">
        <v>162706</v>
      </c>
      <c r="B698" s="133" t="s">
        <v>1201</v>
      </c>
      <c r="C698" s="174">
        <v>1</v>
      </c>
      <c r="D698" s="174">
        <v>1</v>
      </c>
      <c r="E698" s="174">
        <v>3</v>
      </c>
      <c r="F698" s="174">
        <v>5</v>
      </c>
      <c r="G698" s="216">
        <v>3</v>
      </c>
      <c r="H698" s="160">
        <f t="shared" si="10"/>
        <v>2</v>
      </c>
    </row>
    <row r="699" spans="1:8">
      <c r="A699" s="159">
        <v>163426</v>
      </c>
      <c r="B699" s="133" t="s">
        <v>1185</v>
      </c>
      <c r="C699" s="174">
        <v>2713</v>
      </c>
      <c r="D699" s="174">
        <v>2762</v>
      </c>
      <c r="E699" s="174">
        <v>2874</v>
      </c>
      <c r="F699" s="174">
        <v>2738</v>
      </c>
      <c r="G699" s="216">
        <v>2565</v>
      </c>
      <c r="H699" s="160">
        <f t="shared" si="10"/>
        <v>-5.4552156284555842E-2</v>
      </c>
    </row>
    <row r="700" spans="1:8">
      <c r="A700" s="159">
        <v>163426</v>
      </c>
      <c r="B700" s="133" t="s">
        <v>1186</v>
      </c>
      <c r="C700" s="174">
        <v>0</v>
      </c>
      <c r="D700" s="174">
        <v>3</v>
      </c>
      <c r="E700" s="174">
        <v>4</v>
      </c>
      <c r="F700" s="174">
        <v>3</v>
      </c>
      <c r="G700" s="216">
        <v>5</v>
      </c>
      <c r="H700" s="160" t="str">
        <f t="shared" si="10"/>
        <v/>
      </c>
    </row>
    <row r="701" spans="1:8">
      <c r="A701" s="159">
        <v>163426</v>
      </c>
      <c r="B701" s="133" t="s">
        <v>1187</v>
      </c>
      <c r="C701" s="174">
        <v>1538</v>
      </c>
      <c r="D701" s="174">
        <v>1660</v>
      </c>
      <c r="E701" s="174">
        <v>1785</v>
      </c>
      <c r="F701" s="174">
        <v>1675</v>
      </c>
      <c r="G701" s="216">
        <v>1638</v>
      </c>
      <c r="H701" s="160">
        <f t="shared" si="10"/>
        <v>6.5019505851755532E-2</v>
      </c>
    </row>
    <row r="702" spans="1:8">
      <c r="A702" s="159">
        <v>163426</v>
      </c>
      <c r="B702" s="133" t="s">
        <v>1188</v>
      </c>
      <c r="C702" s="174">
        <v>994</v>
      </c>
      <c r="D702" s="174">
        <v>909</v>
      </c>
      <c r="E702" s="174">
        <v>878</v>
      </c>
      <c r="F702" s="174">
        <v>867</v>
      </c>
      <c r="G702" s="216">
        <v>739</v>
      </c>
      <c r="H702" s="160">
        <f t="shared" si="10"/>
        <v>-0.25653923541247486</v>
      </c>
    </row>
    <row r="703" spans="1:8">
      <c r="A703" s="159">
        <v>163426</v>
      </c>
      <c r="B703" s="133" t="s">
        <v>1189</v>
      </c>
      <c r="C703" s="174">
        <v>181</v>
      </c>
      <c r="D703" s="174">
        <v>190</v>
      </c>
      <c r="E703" s="174">
        <v>207</v>
      </c>
      <c r="F703" s="174">
        <v>193</v>
      </c>
      <c r="G703" s="216">
        <v>183</v>
      </c>
      <c r="H703" s="160">
        <f t="shared" si="10"/>
        <v>1.1049723756906077E-2</v>
      </c>
    </row>
    <row r="704" spans="1:8">
      <c r="A704" s="159">
        <v>163426</v>
      </c>
      <c r="B704" s="133" t="s">
        <v>1190</v>
      </c>
      <c r="C704" s="174">
        <v>0</v>
      </c>
      <c r="D704" s="174">
        <v>0</v>
      </c>
      <c r="E704" s="174">
        <v>0</v>
      </c>
      <c r="F704" s="174">
        <v>0</v>
      </c>
      <c r="G704" s="216">
        <v>0</v>
      </c>
      <c r="H704" s="160" t="str">
        <f t="shared" si="10"/>
        <v/>
      </c>
    </row>
    <row r="705" spans="1:8">
      <c r="A705" s="159">
        <v>163426</v>
      </c>
      <c r="B705" s="133" t="s">
        <v>1191</v>
      </c>
      <c r="C705" s="174">
        <v>1201</v>
      </c>
      <c r="D705" s="174">
        <v>1242</v>
      </c>
      <c r="E705" s="174">
        <v>1137</v>
      </c>
      <c r="F705" s="174">
        <v>1165</v>
      </c>
      <c r="G705" s="216">
        <v>1146</v>
      </c>
      <c r="H705" s="160">
        <f t="shared" si="10"/>
        <v>-4.5795170691090757E-2</v>
      </c>
    </row>
    <row r="706" spans="1:8">
      <c r="A706" s="159">
        <v>163426</v>
      </c>
      <c r="B706" s="133" t="s">
        <v>1192</v>
      </c>
      <c r="C706" s="174">
        <v>1512</v>
      </c>
      <c r="D706" s="174">
        <v>1520</v>
      </c>
      <c r="E706" s="174">
        <v>1737</v>
      </c>
      <c r="F706" s="174">
        <v>1573</v>
      </c>
      <c r="G706" s="216">
        <v>1419</v>
      </c>
      <c r="H706" s="160">
        <f t="shared" si="10"/>
        <v>-6.1507936507936505E-2</v>
      </c>
    </row>
    <row r="707" spans="1:8">
      <c r="A707" s="159">
        <v>163426</v>
      </c>
      <c r="B707" s="133" t="s">
        <v>1193</v>
      </c>
      <c r="C707" s="174">
        <v>78</v>
      </c>
      <c r="D707" s="174">
        <v>77</v>
      </c>
      <c r="E707" s="174">
        <v>88</v>
      </c>
      <c r="F707" s="174">
        <v>95</v>
      </c>
      <c r="G707" s="216">
        <v>91</v>
      </c>
      <c r="H707" s="160">
        <f t="shared" ref="H707:H770" si="11">IFERROR((G707-C707)/C707,"")</f>
        <v>0.16666666666666666</v>
      </c>
    </row>
    <row r="708" spans="1:8">
      <c r="A708" s="159">
        <v>163426</v>
      </c>
      <c r="B708" s="133" t="s">
        <v>1194</v>
      </c>
      <c r="C708" s="174">
        <v>6</v>
      </c>
      <c r="D708" s="174">
        <v>3</v>
      </c>
      <c r="E708" s="174">
        <v>8</v>
      </c>
      <c r="F708" s="174">
        <v>6</v>
      </c>
      <c r="G708" s="216">
        <v>8</v>
      </c>
      <c r="H708" s="160">
        <f t="shared" si="11"/>
        <v>0.33333333333333331</v>
      </c>
    </row>
    <row r="709" spans="1:8">
      <c r="A709" s="159">
        <v>163426</v>
      </c>
      <c r="B709" s="133" t="s">
        <v>1195</v>
      </c>
      <c r="C709" s="174">
        <v>344</v>
      </c>
      <c r="D709" s="174">
        <v>384</v>
      </c>
      <c r="E709" s="174">
        <v>428</v>
      </c>
      <c r="F709" s="174">
        <v>429</v>
      </c>
      <c r="G709" s="216">
        <v>395</v>
      </c>
      <c r="H709" s="160">
        <f t="shared" si="11"/>
        <v>0.14825581395348839</v>
      </c>
    </row>
    <row r="710" spans="1:8">
      <c r="A710" s="159">
        <v>163426</v>
      </c>
      <c r="B710" s="133" t="s">
        <v>1196</v>
      </c>
      <c r="C710" s="174">
        <v>663</v>
      </c>
      <c r="D710" s="174">
        <v>648</v>
      </c>
      <c r="E710" s="174">
        <v>701</v>
      </c>
      <c r="F710" s="174">
        <v>694</v>
      </c>
      <c r="G710" s="216">
        <v>620</v>
      </c>
      <c r="H710" s="160">
        <f t="shared" si="11"/>
        <v>-6.485671191553545E-2</v>
      </c>
    </row>
    <row r="711" spans="1:8">
      <c r="A711" s="159">
        <v>163426</v>
      </c>
      <c r="B711" s="133" t="s">
        <v>1197</v>
      </c>
      <c r="C711" s="174">
        <v>632</v>
      </c>
      <c r="D711" s="174">
        <v>697</v>
      </c>
      <c r="E711" s="174">
        <v>709</v>
      </c>
      <c r="F711" s="174">
        <v>625</v>
      </c>
      <c r="G711" s="216">
        <v>639</v>
      </c>
      <c r="H711" s="160">
        <f t="shared" si="11"/>
        <v>1.1075949367088608E-2</v>
      </c>
    </row>
    <row r="712" spans="1:8">
      <c r="A712" s="159">
        <v>163426</v>
      </c>
      <c r="B712" s="133" t="s">
        <v>1198</v>
      </c>
      <c r="C712" s="174">
        <v>5</v>
      </c>
      <c r="D712" s="174">
        <v>7</v>
      </c>
      <c r="E712" s="174">
        <v>12</v>
      </c>
      <c r="F712" s="174">
        <v>4</v>
      </c>
      <c r="G712" s="216">
        <v>4</v>
      </c>
      <c r="H712" s="160">
        <f t="shared" si="11"/>
        <v>-0.2</v>
      </c>
    </row>
    <row r="713" spans="1:8">
      <c r="A713" s="159">
        <v>163426</v>
      </c>
      <c r="B713" s="133" t="s">
        <v>1199</v>
      </c>
      <c r="C713" s="174">
        <v>348</v>
      </c>
      <c r="D713" s="174">
        <v>340</v>
      </c>
      <c r="E713" s="174">
        <v>308</v>
      </c>
      <c r="F713" s="174">
        <v>283</v>
      </c>
      <c r="G713" s="216">
        <v>247</v>
      </c>
      <c r="H713" s="160">
        <f t="shared" si="11"/>
        <v>-0.29022988505747127</v>
      </c>
    </row>
    <row r="714" spans="1:8">
      <c r="A714" s="159">
        <v>163426</v>
      </c>
      <c r="B714" s="133" t="s">
        <v>1200</v>
      </c>
      <c r="C714" s="174">
        <v>633</v>
      </c>
      <c r="D714" s="174">
        <v>602</v>
      </c>
      <c r="E714" s="174">
        <v>617</v>
      </c>
      <c r="F714" s="174">
        <v>593</v>
      </c>
      <c r="G714" s="216">
        <v>555</v>
      </c>
      <c r="H714" s="160">
        <f t="shared" si="11"/>
        <v>-0.12322274881516587</v>
      </c>
    </row>
    <row r="715" spans="1:8">
      <c r="A715" s="159">
        <v>163426</v>
      </c>
      <c r="B715" s="133" t="s">
        <v>1201</v>
      </c>
      <c r="C715" s="174">
        <v>4</v>
      </c>
      <c r="D715" s="174">
        <v>4</v>
      </c>
      <c r="E715" s="174">
        <v>3</v>
      </c>
      <c r="F715" s="174">
        <v>9</v>
      </c>
      <c r="G715" s="216">
        <v>6</v>
      </c>
      <c r="H715" s="160">
        <f t="shared" si="11"/>
        <v>0.5</v>
      </c>
    </row>
    <row r="716" spans="1:8">
      <c r="A716" s="159">
        <v>163657</v>
      </c>
      <c r="B716" s="133" t="s">
        <v>1185</v>
      </c>
      <c r="C716" s="174">
        <v>964</v>
      </c>
      <c r="D716" s="174">
        <v>1086</v>
      </c>
      <c r="E716" s="174">
        <v>1203</v>
      </c>
      <c r="F716" s="174">
        <v>1349</v>
      </c>
      <c r="G716" s="216">
        <v>1249</v>
      </c>
      <c r="H716" s="160">
        <f t="shared" si="11"/>
        <v>0.29564315352697096</v>
      </c>
    </row>
    <row r="717" spans="1:8">
      <c r="A717" s="159">
        <v>163657</v>
      </c>
      <c r="B717" s="133" t="s">
        <v>1186</v>
      </c>
      <c r="C717" s="174">
        <v>38</v>
      </c>
      <c r="D717" s="174">
        <v>48</v>
      </c>
      <c r="E717" s="174">
        <v>75</v>
      </c>
      <c r="F717" s="174">
        <v>67</v>
      </c>
      <c r="G717" s="216">
        <v>75</v>
      </c>
      <c r="H717" s="160">
        <f t="shared" si="11"/>
        <v>0.97368421052631582</v>
      </c>
    </row>
    <row r="718" spans="1:8">
      <c r="A718" s="159">
        <v>163657</v>
      </c>
      <c r="B718" s="133" t="s">
        <v>1187</v>
      </c>
      <c r="C718" s="174">
        <v>462</v>
      </c>
      <c r="D718" s="174">
        <v>550</v>
      </c>
      <c r="E718" s="174">
        <v>640</v>
      </c>
      <c r="F718" s="174">
        <v>707</v>
      </c>
      <c r="G718" s="216">
        <v>696</v>
      </c>
      <c r="H718" s="160">
        <f t="shared" si="11"/>
        <v>0.50649350649350644</v>
      </c>
    </row>
    <row r="719" spans="1:8">
      <c r="A719" s="159">
        <v>163657</v>
      </c>
      <c r="B719" s="133" t="s">
        <v>1188</v>
      </c>
      <c r="C719" s="174">
        <v>315</v>
      </c>
      <c r="D719" s="174">
        <v>329</v>
      </c>
      <c r="E719" s="174">
        <v>338</v>
      </c>
      <c r="F719" s="174">
        <v>395</v>
      </c>
      <c r="G719" s="216">
        <v>316</v>
      </c>
      <c r="H719" s="160">
        <f t="shared" si="11"/>
        <v>3.1746031746031746E-3</v>
      </c>
    </row>
    <row r="720" spans="1:8">
      <c r="A720" s="159">
        <v>163657</v>
      </c>
      <c r="B720" s="133" t="s">
        <v>1189</v>
      </c>
      <c r="C720" s="174">
        <v>149</v>
      </c>
      <c r="D720" s="174">
        <v>159</v>
      </c>
      <c r="E720" s="174">
        <v>150</v>
      </c>
      <c r="F720" s="174">
        <v>180</v>
      </c>
      <c r="G720" s="216">
        <v>162</v>
      </c>
      <c r="H720" s="160">
        <f t="shared" si="11"/>
        <v>8.7248322147651006E-2</v>
      </c>
    </row>
    <row r="721" spans="1:8">
      <c r="A721" s="159">
        <v>163657</v>
      </c>
      <c r="B721" s="133" t="s">
        <v>1190</v>
      </c>
      <c r="C721" s="174">
        <v>0</v>
      </c>
      <c r="D721" s="174">
        <v>0</v>
      </c>
      <c r="E721" s="174">
        <v>0</v>
      </c>
      <c r="F721" s="174">
        <v>0</v>
      </c>
      <c r="G721" s="216">
        <v>0</v>
      </c>
      <c r="H721" s="160" t="str">
        <f t="shared" si="11"/>
        <v/>
      </c>
    </row>
    <row r="722" spans="1:8">
      <c r="A722" s="159">
        <v>163657</v>
      </c>
      <c r="B722" s="133" t="s">
        <v>1191</v>
      </c>
      <c r="C722" s="174">
        <v>375</v>
      </c>
      <c r="D722" s="174">
        <v>390</v>
      </c>
      <c r="E722" s="174">
        <v>386</v>
      </c>
      <c r="F722" s="174">
        <v>446</v>
      </c>
      <c r="G722" s="216">
        <v>460</v>
      </c>
      <c r="H722" s="160">
        <f t="shared" si="11"/>
        <v>0.22666666666666666</v>
      </c>
    </row>
    <row r="723" spans="1:8">
      <c r="A723" s="159">
        <v>163657</v>
      </c>
      <c r="B723" s="133" t="s">
        <v>1192</v>
      </c>
      <c r="C723" s="174">
        <v>589</v>
      </c>
      <c r="D723" s="174">
        <v>696</v>
      </c>
      <c r="E723" s="174">
        <v>817</v>
      </c>
      <c r="F723" s="174">
        <v>903</v>
      </c>
      <c r="G723" s="216">
        <v>789</v>
      </c>
      <c r="H723" s="160">
        <f t="shared" si="11"/>
        <v>0.3395585738539898</v>
      </c>
    </row>
    <row r="724" spans="1:8">
      <c r="A724" s="159">
        <v>163657</v>
      </c>
      <c r="B724" s="133" t="s">
        <v>1193</v>
      </c>
      <c r="C724" s="174">
        <v>6</v>
      </c>
      <c r="D724" s="174">
        <v>1</v>
      </c>
      <c r="E724" s="174">
        <v>13</v>
      </c>
      <c r="F724" s="174">
        <v>11</v>
      </c>
      <c r="G724" s="216">
        <v>8</v>
      </c>
      <c r="H724" s="160">
        <f t="shared" si="11"/>
        <v>0.33333333333333331</v>
      </c>
    </row>
    <row r="725" spans="1:8">
      <c r="A725" s="159">
        <v>163657</v>
      </c>
      <c r="B725" s="133" t="s">
        <v>1194</v>
      </c>
      <c r="C725" s="174">
        <v>12</v>
      </c>
      <c r="D725" s="174">
        <v>15</v>
      </c>
      <c r="E725" s="174">
        <v>15</v>
      </c>
      <c r="F725" s="174">
        <v>15</v>
      </c>
      <c r="G725" s="216">
        <v>10</v>
      </c>
      <c r="H725" s="160">
        <f t="shared" si="11"/>
        <v>-0.16666666666666666</v>
      </c>
    </row>
    <row r="726" spans="1:8">
      <c r="A726" s="159">
        <v>163657</v>
      </c>
      <c r="B726" s="133" t="s">
        <v>1195</v>
      </c>
      <c r="C726" s="174">
        <v>63</v>
      </c>
      <c r="D726" s="174">
        <v>86</v>
      </c>
      <c r="E726" s="174">
        <v>100</v>
      </c>
      <c r="F726" s="174">
        <v>100</v>
      </c>
      <c r="G726" s="216">
        <v>78</v>
      </c>
      <c r="H726" s="160">
        <f t="shared" si="11"/>
        <v>0.23809523809523808</v>
      </c>
    </row>
    <row r="727" spans="1:8">
      <c r="A727" s="159">
        <v>163657</v>
      </c>
      <c r="B727" s="133" t="s">
        <v>1196</v>
      </c>
      <c r="C727" s="174">
        <v>663</v>
      </c>
      <c r="D727" s="174">
        <v>691</v>
      </c>
      <c r="E727" s="174">
        <v>796</v>
      </c>
      <c r="F727" s="174">
        <v>883</v>
      </c>
      <c r="G727" s="216">
        <v>818</v>
      </c>
      <c r="H727" s="160">
        <f t="shared" si="11"/>
        <v>0.23378582202111614</v>
      </c>
    </row>
    <row r="728" spans="1:8">
      <c r="A728" s="159">
        <v>163657</v>
      </c>
      <c r="B728" s="133" t="s">
        <v>1197</v>
      </c>
      <c r="C728" s="174">
        <v>113</v>
      </c>
      <c r="D728" s="174">
        <v>164</v>
      </c>
      <c r="E728" s="174">
        <v>169</v>
      </c>
      <c r="F728" s="174">
        <v>203</v>
      </c>
      <c r="G728" s="216">
        <v>203</v>
      </c>
      <c r="H728" s="160">
        <f t="shared" si="11"/>
        <v>0.79646017699115046</v>
      </c>
    </row>
    <row r="729" spans="1:8">
      <c r="A729" s="159">
        <v>163657</v>
      </c>
      <c r="B729" s="133" t="s">
        <v>1198</v>
      </c>
      <c r="C729" s="174">
        <v>0</v>
      </c>
      <c r="D729" s="174">
        <v>0</v>
      </c>
      <c r="E729" s="174">
        <v>0</v>
      </c>
      <c r="F729" s="174">
        <v>0</v>
      </c>
      <c r="G729" s="216">
        <v>0</v>
      </c>
      <c r="H729" s="160" t="str">
        <f t="shared" si="11"/>
        <v/>
      </c>
    </row>
    <row r="730" spans="1:8">
      <c r="A730" s="159">
        <v>163657</v>
      </c>
      <c r="B730" s="133" t="s">
        <v>1199</v>
      </c>
      <c r="C730" s="174">
        <v>24</v>
      </c>
      <c r="D730" s="174">
        <v>49</v>
      </c>
      <c r="E730" s="174">
        <v>46</v>
      </c>
      <c r="F730" s="174">
        <v>48</v>
      </c>
      <c r="G730" s="216">
        <v>35</v>
      </c>
      <c r="H730" s="160">
        <f t="shared" si="11"/>
        <v>0.45833333333333331</v>
      </c>
    </row>
    <row r="731" spans="1:8">
      <c r="A731" s="159">
        <v>163657</v>
      </c>
      <c r="B731" s="133" t="s">
        <v>1200</v>
      </c>
      <c r="C731" s="174">
        <v>66</v>
      </c>
      <c r="D731" s="174">
        <v>62</v>
      </c>
      <c r="E731" s="174">
        <v>52</v>
      </c>
      <c r="F731" s="174">
        <v>77</v>
      </c>
      <c r="G731" s="216">
        <v>85</v>
      </c>
      <c r="H731" s="160">
        <f t="shared" si="11"/>
        <v>0.2878787878787879</v>
      </c>
    </row>
    <row r="732" spans="1:8">
      <c r="A732" s="159">
        <v>163657</v>
      </c>
      <c r="B732" s="133" t="s">
        <v>1201</v>
      </c>
      <c r="C732" s="174">
        <v>17</v>
      </c>
      <c r="D732" s="174">
        <v>18</v>
      </c>
      <c r="E732" s="174">
        <v>12</v>
      </c>
      <c r="F732" s="174">
        <v>12</v>
      </c>
      <c r="G732" s="216">
        <v>12</v>
      </c>
      <c r="H732" s="160">
        <f t="shared" si="11"/>
        <v>-0.29411764705882354</v>
      </c>
    </row>
    <row r="733" spans="1:8">
      <c r="A733" s="159">
        <v>164775</v>
      </c>
      <c r="B733" s="133" t="s">
        <v>1185</v>
      </c>
      <c r="C733" s="174">
        <v>223</v>
      </c>
      <c r="D733" s="174">
        <v>206</v>
      </c>
      <c r="E733" s="174">
        <v>179</v>
      </c>
      <c r="F733" s="174">
        <v>184</v>
      </c>
      <c r="G733" s="216">
        <v>189</v>
      </c>
      <c r="H733" s="160">
        <f t="shared" si="11"/>
        <v>-0.15246636771300448</v>
      </c>
    </row>
    <row r="734" spans="1:8">
      <c r="A734" s="159">
        <v>164775</v>
      </c>
      <c r="B734" s="133" t="s">
        <v>1186</v>
      </c>
      <c r="C734" s="174">
        <v>1</v>
      </c>
      <c r="D734" s="174">
        <v>0</v>
      </c>
      <c r="E734" s="174">
        <v>0</v>
      </c>
      <c r="F734" s="174">
        <v>0</v>
      </c>
      <c r="G734" s="216">
        <v>0</v>
      </c>
      <c r="H734" s="160">
        <f t="shared" si="11"/>
        <v>-1</v>
      </c>
    </row>
    <row r="735" spans="1:8">
      <c r="A735" s="159">
        <v>164775</v>
      </c>
      <c r="B735" s="133" t="s">
        <v>1187</v>
      </c>
      <c r="C735" s="174">
        <v>119</v>
      </c>
      <c r="D735" s="174">
        <v>80</v>
      </c>
      <c r="E735" s="174">
        <v>66</v>
      </c>
      <c r="F735" s="174">
        <v>69</v>
      </c>
      <c r="G735" s="216">
        <v>74</v>
      </c>
      <c r="H735" s="160">
        <f t="shared" si="11"/>
        <v>-0.37815126050420167</v>
      </c>
    </row>
    <row r="736" spans="1:8">
      <c r="A736" s="159">
        <v>164775</v>
      </c>
      <c r="B736" s="133" t="s">
        <v>1188</v>
      </c>
      <c r="C736" s="174">
        <v>78</v>
      </c>
      <c r="D736" s="174">
        <v>94</v>
      </c>
      <c r="E736" s="174">
        <v>80</v>
      </c>
      <c r="F736" s="174">
        <v>85</v>
      </c>
      <c r="G736" s="216">
        <v>80</v>
      </c>
      <c r="H736" s="160">
        <f t="shared" si="11"/>
        <v>2.564102564102564E-2</v>
      </c>
    </row>
    <row r="737" spans="1:8">
      <c r="A737" s="159">
        <v>164775</v>
      </c>
      <c r="B737" s="133" t="s">
        <v>1189</v>
      </c>
      <c r="C737" s="174">
        <v>25</v>
      </c>
      <c r="D737" s="174">
        <v>32</v>
      </c>
      <c r="E737" s="174">
        <v>33</v>
      </c>
      <c r="F737" s="174">
        <v>28</v>
      </c>
      <c r="G737" s="216">
        <v>35</v>
      </c>
      <c r="H737" s="160">
        <f t="shared" si="11"/>
        <v>0.4</v>
      </c>
    </row>
    <row r="738" spans="1:8">
      <c r="A738" s="159">
        <v>164775</v>
      </c>
      <c r="B738" s="133" t="s">
        <v>1190</v>
      </c>
      <c r="C738" s="174">
        <v>0</v>
      </c>
      <c r="D738" s="174">
        <v>0</v>
      </c>
      <c r="E738" s="174">
        <v>0</v>
      </c>
      <c r="F738" s="174">
        <v>2</v>
      </c>
      <c r="G738" s="216">
        <v>0</v>
      </c>
      <c r="H738" s="160" t="str">
        <f t="shared" si="11"/>
        <v/>
      </c>
    </row>
    <row r="739" spans="1:8">
      <c r="A739" s="159">
        <v>164775</v>
      </c>
      <c r="B739" s="133" t="s">
        <v>1191</v>
      </c>
      <c r="C739" s="174">
        <v>81</v>
      </c>
      <c r="D739" s="174">
        <v>57</v>
      </c>
      <c r="E739" s="174">
        <v>52</v>
      </c>
      <c r="F739" s="174">
        <v>55</v>
      </c>
      <c r="G739" s="216">
        <v>42</v>
      </c>
      <c r="H739" s="160">
        <f t="shared" si="11"/>
        <v>-0.48148148148148145</v>
      </c>
    </row>
    <row r="740" spans="1:8">
      <c r="A740" s="159">
        <v>164775</v>
      </c>
      <c r="B740" s="133" t="s">
        <v>1192</v>
      </c>
      <c r="C740" s="174">
        <v>142</v>
      </c>
      <c r="D740" s="174">
        <v>149</v>
      </c>
      <c r="E740" s="174">
        <v>127</v>
      </c>
      <c r="F740" s="174">
        <v>129</v>
      </c>
      <c r="G740" s="216">
        <v>147</v>
      </c>
      <c r="H740" s="160">
        <f t="shared" si="11"/>
        <v>3.5211267605633804E-2</v>
      </c>
    </row>
    <row r="741" spans="1:8">
      <c r="A741" s="159">
        <v>164775</v>
      </c>
      <c r="B741" s="133" t="s">
        <v>1193</v>
      </c>
      <c r="C741" s="174">
        <v>2</v>
      </c>
      <c r="D741" s="174">
        <v>6</v>
      </c>
      <c r="E741" s="174">
        <v>5</v>
      </c>
      <c r="F741" s="174">
        <v>3</v>
      </c>
      <c r="G741" s="216">
        <v>3</v>
      </c>
      <c r="H741" s="160">
        <f t="shared" si="11"/>
        <v>0.5</v>
      </c>
    </row>
    <row r="742" spans="1:8">
      <c r="A742" s="159">
        <v>164775</v>
      </c>
      <c r="B742" s="133" t="s">
        <v>1194</v>
      </c>
      <c r="C742" s="174">
        <v>0</v>
      </c>
      <c r="D742" s="174">
        <v>1</v>
      </c>
      <c r="E742" s="174">
        <v>2</v>
      </c>
      <c r="F742" s="174">
        <v>3</v>
      </c>
      <c r="G742" s="216">
        <v>0</v>
      </c>
      <c r="H742" s="160" t="str">
        <f t="shared" si="11"/>
        <v/>
      </c>
    </row>
    <row r="743" spans="1:8">
      <c r="A743" s="159">
        <v>164775</v>
      </c>
      <c r="B743" s="133" t="s">
        <v>1195</v>
      </c>
      <c r="C743" s="174">
        <v>8</v>
      </c>
      <c r="D743" s="174">
        <v>2</v>
      </c>
      <c r="E743" s="174">
        <v>6</v>
      </c>
      <c r="F743" s="174">
        <v>3</v>
      </c>
      <c r="G743" s="216">
        <v>3</v>
      </c>
      <c r="H743" s="160">
        <f t="shared" si="11"/>
        <v>-0.625</v>
      </c>
    </row>
    <row r="744" spans="1:8">
      <c r="A744" s="159">
        <v>164775</v>
      </c>
      <c r="B744" s="133" t="s">
        <v>1196</v>
      </c>
      <c r="C744" s="174">
        <v>9</v>
      </c>
      <c r="D744" s="174">
        <v>16</v>
      </c>
      <c r="E744" s="174">
        <v>20</v>
      </c>
      <c r="F744" s="174">
        <v>11</v>
      </c>
      <c r="G744" s="216">
        <v>18</v>
      </c>
      <c r="H744" s="160">
        <f t="shared" si="11"/>
        <v>1</v>
      </c>
    </row>
    <row r="745" spans="1:8">
      <c r="A745" s="159">
        <v>164775</v>
      </c>
      <c r="B745" s="133" t="s">
        <v>1197</v>
      </c>
      <c r="C745" s="174">
        <v>24</v>
      </c>
      <c r="D745" s="174">
        <v>11</v>
      </c>
      <c r="E745" s="174">
        <v>13</v>
      </c>
      <c r="F745" s="174">
        <v>16</v>
      </c>
      <c r="G745" s="216">
        <v>23</v>
      </c>
      <c r="H745" s="160">
        <f t="shared" si="11"/>
        <v>-4.1666666666666664E-2</v>
      </c>
    </row>
    <row r="746" spans="1:8">
      <c r="A746" s="159">
        <v>164775</v>
      </c>
      <c r="B746" s="133" t="s">
        <v>1198</v>
      </c>
      <c r="C746" s="174">
        <v>0</v>
      </c>
      <c r="D746" s="174">
        <v>1</v>
      </c>
      <c r="E746" s="174">
        <v>0</v>
      </c>
      <c r="F746" s="174">
        <v>0</v>
      </c>
      <c r="G746" s="216">
        <v>0</v>
      </c>
      <c r="H746" s="160" t="str">
        <f t="shared" si="11"/>
        <v/>
      </c>
    </row>
    <row r="747" spans="1:8">
      <c r="A747" s="159">
        <v>164775</v>
      </c>
      <c r="B747" s="133" t="s">
        <v>1199</v>
      </c>
      <c r="C747" s="174">
        <v>4</v>
      </c>
      <c r="D747" s="174">
        <v>2</v>
      </c>
      <c r="E747" s="174">
        <v>0</v>
      </c>
      <c r="F747" s="174">
        <v>0</v>
      </c>
      <c r="G747" s="216">
        <v>1</v>
      </c>
      <c r="H747" s="160">
        <f t="shared" si="11"/>
        <v>-0.75</v>
      </c>
    </row>
    <row r="748" spans="1:8">
      <c r="A748" s="159">
        <v>164775</v>
      </c>
      <c r="B748" s="133" t="s">
        <v>1200</v>
      </c>
      <c r="C748" s="174">
        <v>172</v>
      </c>
      <c r="D748" s="174">
        <v>161</v>
      </c>
      <c r="E748" s="174">
        <v>124</v>
      </c>
      <c r="F748" s="174">
        <v>139</v>
      </c>
      <c r="G748" s="216">
        <v>134</v>
      </c>
      <c r="H748" s="160">
        <f t="shared" si="11"/>
        <v>-0.22093023255813954</v>
      </c>
    </row>
    <row r="749" spans="1:8">
      <c r="A749" s="159">
        <v>164775</v>
      </c>
      <c r="B749" s="133" t="s">
        <v>1201</v>
      </c>
      <c r="C749" s="174">
        <v>4</v>
      </c>
      <c r="D749" s="174">
        <v>6</v>
      </c>
      <c r="E749" s="174">
        <v>9</v>
      </c>
      <c r="F749" s="174">
        <v>9</v>
      </c>
      <c r="G749" s="216">
        <v>7</v>
      </c>
      <c r="H749" s="160">
        <f t="shared" si="11"/>
        <v>0.75</v>
      </c>
    </row>
    <row r="750" spans="1:8">
      <c r="A750" s="159">
        <v>165112</v>
      </c>
      <c r="B750" s="133" t="s">
        <v>1185</v>
      </c>
      <c r="C750" s="174">
        <v>1260</v>
      </c>
      <c r="D750" s="174">
        <v>1155</v>
      </c>
      <c r="E750" s="174">
        <v>1173</v>
      </c>
      <c r="F750" s="174">
        <v>1122</v>
      </c>
      <c r="G750" s="216">
        <v>938</v>
      </c>
      <c r="H750" s="160">
        <f t="shared" si="11"/>
        <v>-0.25555555555555554</v>
      </c>
    </row>
    <row r="751" spans="1:8">
      <c r="A751" s="159">
        <v>165112</v>
      </c>
      <c r="B751" s="133" t="s">
        <v>1186</v>
      </c>
      <c r="C751" s="174">
        <v>0</v>
      </c>
      <c r="D751" s="174">
        <v>0</v>
      </c>
      <c r="E751" s="174">
        <v>0</v>
      </c>
      <c r="F751" s="174">
        <v>2</v>
      </c>
      <c r="G751" s="216">
        <v>0</v>
      </c>
      <c r="H751" s="160" t="str">
        <f t="shared" si="11"/>
        <v/>
      </c>
    </row>
    <row r="752" spans="1:8">
      <c r="A752" s="159">
        <v>165112</v>
      </c>
      <c r="B752" s="133" t="s">
        <v>1187</v>
      </c>
      <c r="C752" s="174">
        <v>526</v>
      </c>
      <c r="D752" s="174">
        <v>485</v>
      </c>
      <c r="E752" s="174">
        <v>496</v>
      </c>
      <c r="F752" s="174">
        <v>447</v>
      </c>
      <c r="G752" s="216">
        <v>383</v>
      </c>
      <c r="H752" s="160">
        <f t="shared" si="11"/>
        <v>-0.27186311787072243</v>
      </c>
    </row>
    <row r="753" spans="1:8">
      <c r="A753" s="159">
        <v>165112</v>
      </c>
      <c r="B753" s="133" t="s">
        <v>1188</v>
      </c>
      <c r="C753" s="174">
        <v>631</v>
      </c>
      <c r="D753" s="174">
        <v>537</v>
      </c>
      <c r="E753" s="174">
        <v>569</v>
      </c>
      <c r="F753" s="174">
        <v>552</v>
      </c>
      <c r="G753" s="216">
        <v>458</v>
      </c>
      <c r="H753" s="160">
        <f t="shared" si="11"/>
        <v>-0.27416798732171155</v>
      </c>
    </row>
    <row r="754" spans="1:8">
      <c r="A754" s="159">
        <v>165112</v>
      </c>
      <c r="B754" s="133" t="s">
        <v>1189</v>
      </c>
      <c r="C754" s="174">
        <v>103</v>
      </c>
      <c r="D754" s="174">
        <v>133</v>
      </c>
      <c r="E754" s="174">
        <v>108</v>
      </c>
      <c r="F754" s="174">
        <v>121</v>
      </c>
      <c r="G754" s="216">
        <v>97</v>
      </c>
      <c r="H754" s="160">
        <f t="shared" si="11"/>
        <v>-5.8252427184466021E-2</v>
      </c>
    </row>
    <row r="755" spans="1:8">
      <c r="A755" s="159">
        <v>165112</v>
      </c>
      <c r="B755" s="133" t="s">
        <v>1190</v>
      </c>
      <c r="C755" s="174">
        <v>0</v>
      </c>
      <c r="D755" s="174">
        <v>0</v>
      </c>
      <c r="E755" s="174">
        <v>0</v>
      </c>
      <c r="F755" s="174">
        <v>0</v>
      </c>
      <c r="G755" s="216">
        <v>0</v>
      </c>
      <c r="H755" s="160" t="str">
        <f t="shared" si="11"/>
        <v/>
      </c>
    </row>
    <row r="756" spans="1:8">
      <c r="A756" s="159">
        <v>165112</v>
      </c>
      <c r="B756" s="133" t="s">
        <v>1191</v>
      </c>
      <c r="C756" s="174">
        <v>515</v>
      </c>
      <c r="D756" s="174">
        <v>476</v>
      </c>
      <c r="E756" s="174">
        <v>478</v>
      </c>
      <c r="F756" s="174">
        <v>439</v>
      </c>
      <c r="G756" s="216">
        <v>390</v>
      </c>
      <c r="H756" s="160">
        <f t="shared" si="11"/>
        <v>-0.24271844660194175</v>
      </c>
    </row>
    <row r="757" spans="1:8">
      <c r="A757" s="159">
        <v>165112</v>
      </c>
      <c r="B757" s="133" t="s">
        <v>1192</v>
      </c>
      <c r="C757" s="174">
        <v>745</v>
      </c>
      <c r="D757" s="174">
        <v>679</v>
      </c>
      <c r="E757" s="174">
        <v>695</v>
      </c>
      <c r="F757" s="174">
        <v>683</v>
      </c>
      <c r="G757" s="216">
        <v>548</v>
      </c>
      <c r="H757" s="160">
        <f t="shared" si="11"/>
        <v>-0.2644295302013423</v>
      </c>
    </row>
    <row r="758" spans="1:8">
      <c r="A758" s="159">
        <v>165112</v>
      </c>
      <c r="B758" s="133" t="s">
        <v>1193</v>
      </c>
      <c r="C758" s="174">
        <v>31</v>
      </c>
      <c r="D758" s="174">
        <v>42</v>
      </c>
      <c r="E758" s="174">
        <v>13</v>
      </c>
      <c r="F758" s="174">
        <v>12</v>
      </c>
      <c r="G758" s="216">
        <v>54</v>
      </c>
      <c r="H758" s="160">
        <f t="shared" si="11"/>
        <v>0.74193548387096775</v>
      </c>
    </row>
    <row r="759" spans="1:8">
      <c r="A759" s="159">
        <v>165112</v>
      </c>
      <c r="B759" s="133" t="s">
        <v>1194</v>
      </c>
      <c r="C759" s="174">
        <v>0</v>
      </c>
      <c r="D759" s="174">
        <v>2</v>
      </c>
      <c r="E759" s="174">
        <v>5</v>
      </c>
      <c r="F759" s="174">
        <v>5</v>
      </c>
      <c r="G759" s="216">
        <v>2</v>
      </c>
      <c r="H759" s="160" t="str">
        <f t="shared" si="11"/>
        <v/>
      </c>
    </row>
    <row r="760" spans="1:8">
      <c r="A760" s="159">
        <v>165112</v>
      </c>
      <c r="B760" s="133" t="s">
        <v>1195</v>
      </c>
      <c r="C760" s="174">
        <v>149</v>
      </c>
      <c r="D760" s="174">
        <v>155</v>
      </c>
      <c r="E760" s="174">
        <v>135</v>
      </c>
      <c r="F760" s="174">
        <v>154</v>
      </c>
      <c r="G760" s="216">
        <v>112</v>
      </c>
      <c r="H760" s="160">
        <f t="shared" si="11"/>
        <v>-0.24832214765100671</v>
      </c>
    </row>
    <row r="761" spans="1:8">
      <c r="A761" s="159">
        <v>165112</v>
      </c>
      <c r="B761" s="133" t="s">
        <v>1196</v>
      </c>
      <c r="C761" s="174">
        <v>259</v>
      </c>
      <c r="D761" s="174">
        <v>252</v>
      </c>
      <c r="E761" s="174">
        <v>252</v>
      </c>
      <c r="F761" s="174">
        <v>243</v>
      </c>
      <c r="G761" s="216">
        <v>182</v>
      </c>
      <c r="H761" s="160">
        <f t="shared" si="11"/>
        <v>-0.29729729729729731</v>
      </c>
    </row>
    <row r="762" spans="1:8">
      <c r="A762" s="159">
        <v>165112</v>
      </c>
      <c r="B762" s="133" t="s">
        <v>1197</v>
      </c>
      <c r="C762" s="174">
        <v>292</v>
      </c>
      <c r="D762" s="174">
        <v>264</v>
      </c>
      <c r="E762" s="174">
        <v>290</v>
      </c>
      <c r="F762" s="174">
        <v>276</v>
      </c>
      <c r="G762" s="216">
        <v>222</v>
      </c>
      <c r="H762" s="160">
        <f t="shared" si="11"/>
        <v>-0.23972602739726026</v>
      </c>
    </row>
    <row r="763" spans="1:8">
      <c r="A763" s="159">
        <v>165112</v>
      </c>
      <c r="B763" s="133" t="s">
        <v>1198</v>
      </c>
      <c r="C763" s="174">
        <v>1</v>
      </c>
      <c r="D763" s="174">
        <v>2</v>
      </c>
      <c r="E763" s="174">
        <v>0</v>
      </c>
      <c r="F763" s="174">
        <v>0</v>
      </c>
      <c r="G763" s="216">
        <v>1</v>
      </c>
      <c r="H763" s="160">
        <f t="shared" si="11"/>
        <v>0</v>
      </c>
    </row>
    <row r="764" spans="1:8">
      <c r="A764" s="159">
        <v>165112</v>
      </c>
      <c r="B764" s="133" t="s">
        <v>1199</v>
      </c>
      <c r="C764" s="174">
        <v>136</v>
      </c>
      <c r="D764" s="174">
        <v>93</v>
      </c>
      <c r="E764" s="174">
        <v>126</v>
      </c>
      <c r="F764" s="174">
        <v>75</v>
      </c>
      <c r="G764" s="216">
        <v>76</v>
      </c>
      <c r="H764" s="160">
        <f t="shared" si="11"/>
        <v>-0.44117647058823528</v>
      </c>
    </row>
    <row r="765" spans="1:8">
      <c r="A765" s="159">
        <v>165112</v>
      </c>
      <c r="B765" s="133" t="s">
        <v>1200</v>
      </c>
      <c r="C765" s="174">
        <v>307</v>
      </c>
      <c r="D765" s="174">
        <v>256</v>
      </c>
      <c r="E765" s="174">
        <v>264</v>
      </c>
      <c r="F765" s="174">
        <v>255</v>
      </c>
      <c r="G765" s="216">
        <v>202</v>
      </c>
      <c r="H765" s="160">
        <f t="shared" si="11"/>
        <v>-0.34201954397394135</v>
      </c>
    </row>
    <row r="766" spans="1:8">
      <c r="A766" s="159">
        <v>165112</v>
      </c>
      <c r="B766" s="133" t="s">
        <v>1201</v>
      </c>
      <c r="C766" s="174">
        <v>85</v>
      </c>
      <c r="D766" s="174">
        <v>89</v>
      </c>
      <c r="E766" s="174">
        <v>88</v>
      </c>
      <c r="F766" s="174">
        <v>102</v>
      </c>
      <c r="G766" s="216">
        <v>87</v>
      </c>
      <c r="H766" s="160">
        <f t="shared" si="11"/>
        <v>2.3529411764705882E-2</v>
      </c>
    </row>
    <row r="767" spans="1:8">
      <c r="A767" s="159">
        <v>166887</v>
      </c>
      <c r="B767" s="133" t="s">
        <v>1185</v>
      </c>
      <c r="C767" s="174">
        <v>979</v>
      </c>
      <c r="D767" s="174">
        <v>880</v>
      </c>
      <c r="E767" s="174">
        <v>881</v>
      </c>
      <c r="F767" s="174">
        <v>724</v>
      </c>
      <c r="G767" s="216">
        <v>740</v>
      </c>
      <c r="H767" s="160">
        <f t="shared" si="11"/>
        <v>-0.24412665985699694</v>
      </c>
    </row>
    <row r="768" spans="1:8">
      <c r="A768" s="159">
        <v>166887</v>
      </c>
      <c r="B768" s="133" t="s">
        <v>1186</v>
      </c>
      <c r="C768" s="174">
        <v>2</v>
      </c>
      <c r="D768" s="174">
        <v>0</v>
      </c>
      <c r="E768" s="174">
        <v>2</v>
      </c>
      <c r="F768" s="174">
        <v>1</v>
      </c>
      <c r="G768" s="216">
        <v>3</v>
      </c>
      <c r="H768" s="160">
        <f t="shared" si="11"/>
        <v>0.5</v>
      </c>
    </row>
    <row r="769" spans="1:8">
      <c r="A769" s="159">
        <v>166887</v>
      </c>
      <c r="B769" s="133" t="s">
        <v>1187</v>
      </c>
      <c r="C769" s="174">
        <v>480</v>
      </c>
      <c r="D769" s="174">
        <v>458</v>
      </c>
      <c r="E769" s="174">
        <v>409</v>
      </c>
      <c r="F769" s="174">
        <v>352</v>
      </c>
      <c r="G769" s="216">
        <v>378</v>
      </c>
      <c r="H769" s="160">
        <f t="shared" si="11"/>
        <v>-0.21249999999999999</v>
      </c>
    </row>
    <row r="770" spans="1:8">
      <c r="A770" s="159">
        <v>166887</v>
      </c>
      <c r="B770" s="133" t="s">
        <v>1188</v>
      </c>
      <c r="C770" s="174">
        <v>402</v>
      </c>
      <c r="D770" s="174">
        <v>349</v>
      </c>
      <c r="E770" s="174">
        <v>376</v>
      </c>
      <c r="F770" s="174">
        <v>293</v>
      </c>
      <c r="G770" s="216">
        <v>286</v>
      </c>
      <c r="H770" s="160">
        <f t="shared" si="11"/>
        <v>-0.28855721393034828</v>
      </c>
    </row>
    <row r="771" spans="1:8">
      <c r="A771" s="159">
        <v>166887</v>
      </c>
      <c r="B771" s="133" t="s">
        <v>1189</v>
      </c>
      <c r="C771" s="174">
        <v>95</v>
      </c>
      <c r="D771" s="174">
        <v>73</v>
      </c>
      <c r="E771" s="174">
        <v>94</v>
      </c>
      <c r="F771" s="174">
        <v>78</v>
      </c>
      <c r="G771" s="216">
        <v>73</v>
      </c>
      <c r="H771" s="160">
        <f t="shared" ref="H771:H834" si="12">IFERROR((G771-C771)/C771,"")</f>
        <v>-0.23157894736842105</v>
      </c>
    </row>
    <row r="772" spans="1:8">
      <c r="A772" s="159">
        <v>166887</v>
      </c>
      <c r="B772" s="133" t="s">
        <v>1190</v>
      </c>
      <c r="C772" s="174">
        <v>0</v>
      </c>
      <c r="D772" s="174">
        <v>0</v>
      </c>
      <c r="E772" s="174">
        <v>0</v>
      </c>
      <c r="F772" s="174">
        <v>0</v>
      </c>
      <c r="G772" s="216">
        <v>0</v>
      </c>
      <c r="H772" s="160" t="str">
        <f t="shared" si="12"/>
        <v/>
      </c>
    </row>
    <row r="773" spans="1:8">
      <c r="A773" s="159">
        <v>166887</v>
      </c>
      <c r="B773" s="133" t="s">
        <v>1191</v>
      </c>
      <c r="C773" s="174">
        <v>409</v>
      </c>
      <c r="D773" s="174">
        <v>384</v>
      </c>
      <c r="E773" s="174">
        <v>347</v>
      </c>
      <c r="F773" s="174">
        <v>296</v>
      </c>
      <c r="G773" s="216">
        <v>281</v>
      </c>
      <c r="H773" s="160">
        <f t="shared" si="12"/>
        <v>-0.31295843520782396</v>
      </c>
    </row>
    <row r="774" spans="1:8">
      <c r="A774" s="159">
        <v>166887</v>
      </c>
      <c r="B774" s="133" t="s">
        <v>1192</v>
      </c>
      <c r="C774" s="174">
        <v>570</v>
      </c>
      <c r="D774" s="174">
        <v>496</v>
      </c>
      <c r="E774" s="174">
        <v>534</v>
      </c>
      <c r="F774" s="174">
        <v>428</v>
      </c>
      <c r="G774" s="216">
        <v>459</v>
      </c>
      <c r="H774" s="160">
        <f t="shared" si="12"/>
        <v>-0.19473684210526315</v>
      </c>
    </row>
    <row r="775" spans="1:8">
      <c r="A775" s="159">
        <v>166887</v>
      </c>
      <c r="B775" s="133" t="s">
        <v>1193</v>
      </c>
      <c r="C775" s="174">
        <v>15</v>
      </c>
      <c r="D775" s="174">
        <v>23</v>
      </c>
      <c r="E775" s="174">
        <v>20</v>
      </c>
      <c r="F775" s="174">
        <v>15</v>
      </c>
      <c r="G775" s="216">
        <v>21</v>
      </c>
      <c r="H775" s="160">
        <f t="shared" si="12"/>
        <v>0.4</v>
      </c>
    </row>
    <row r="776" spans="1:8">
      <c r="A776" s="159">
        <v>166887</v>
      </c>
      <c r="B776" s="133" t="s">
        <v>1194</v>
      </c>
      <c r="C776" s="174">
        <v>2</v>
      </c>
      <c r="D776" s="174">
        <v>2</v>
      </c>
      <c r="E776" s="174">
        <v>1</v>
      </c>
      <c r="F776" s="174">
        <v>1</v>
      </c>
      <c r="G776" s="216">
        <v>1</v>
      </c>
      <c r="H776" s="160">
        <f t="shared" si="12"/>
        <v>-0.5</v>
      </c>
    </row>
    <row r="777" spans="1:8">
      <c r="A777" s="159">
        <v>166887</v>
      </c>
      <c r="B777" s="133" t="s">
        <v>1195</v>
      </c>
      <c r="C777" s="174">
        <v>105</v>
      </c>
      <c r="D777" s="174">
        <v>131</v>
      </c>
      <c r="E777" s="174">
        <v>125</v>
      </c>
      <c r="F777" s="174">
        <v>81</v>
      </c>
      <c r="G777" s="216">
        <v>111</v>
      </c>
      <c r="H777" s="160">
        <f t="shared" si="12"/>
        <v>5.7142857142857141E-2</v>
      </c>
    </row>
    <row r="778" spans="1:8">
      <c r="A778" s="159">
        <v>166887</v>
      </c>
      <c r="B778" s="133" t="s">
        <v>1196</v>
      </c>
      <c r="C778" s="174">
        <v>64</v>
      </c>
      <c r="D778" s="174">
        <v>48</v>
      </c>
      <c r="E778" s="174">
        <v>55</v>
      </c>
      <c r="F778" s="174">
        <v>50</v>
      </c>
      <c r="G778" s="216">
        <v>53</v>
      </c>
      <c r="H778" s="160">
        <f t="shared" si="12"/>
        <v>-0.171875</v>
      </c>
    </row>
    <row r="779" spans="1:8">
      <c r="A779" s="159">
        <v>166887</v>
      </c>
      <c r="B779" s="133" t="s">
        <v>1197</v>
      </c>
      <c r="C779" s="174">
        <v>154</v>
      </c>
      <c r="D779" s="174">
        <v>132</v>
      </c>
      <c r="E779" s="174">
        <v>141</v>
      </c>
      <c r="F779" s="174">
        <v>123</v>
      </c>
      <c r="G779" s="216">
        <v>124</v>
      </c>
      <c r="H779" s="160">
        <f t="shared" si="12"/>
        <v>-0.19480519480519481</v>
      </c>
    </row>
    <row r="780" spans="1:8">
      <c r="A780" s="159">
        <v>166887</v>
      </c>
      <c r="B780" s="133" t="s">
        <v>1198</v>
      </c>
      <c r="C780" s="174">
        <v>0</v>
      </c>
      <c r="D780" s="174">
        <v>0</v>
      </c>
      <c r="E780" s="174">
        <v>1</v>
      </c>
      <c r="F780" s="174">
        <v>0</v>
      </c>
      <c r="G780" s="216">
        <v>1</v>
      </c>
      <c r="H780" s="160" t="str">
        <f t="shared" si="12"/>
        <v/>
      </c>
    </row>
    <row r="781" spans="1:8">
      <c r="A781" s="159">
        <v>166887</v>
      </c>
      <c r="B781" s="133" t="s">
        <v>1199</v>
      </c>
      <c r="C781" s="174">
        <v>14</v>
      </c>
      <c r="D781" s="174">
        <v>24</v>
      </c>
      <c r="E781" s="174">
        <v>18</v>
      </c>
      <c r="F781" s="174">
        <v>12</v>
      </c>
      <c r="G781" s="216">
        <v>15</v>
      </c>
      <c r="H781" s="160">
        <f t="shared" si="12"/>
        <v>7.1428571428571425E-2</v>
      </c>
    </row>
    <row r="782" spans="1:8">
      <c r="A782" s="159">
        <v>166887</v>
      </c>
      <c r="B782" s="133" t="s">
        <v>1200</v>
      </c>
      <c r="C782" s="174">
        <v>623</v>
      </c>
      <c r="D782" s="174">
        <v>519</v>
      </c>
      <c r="E782" s="174">
        <v>519</v>
      </c>
      <c r="F782" s="174">
        <v>438</v>
      </c>
      <c r="G782" s="216">
        <v>412</v>
      </c>
      <c r="H782" s="160">
        <f t="shared" si="12"/>
        <v>-0.33868378812199035</v>
      </c>
    </row>
    <row r="783" spans="1:8">
      <c r="A783" s="159">
        <v>166887</v>
      </c>
      <c r="B783" s="133" t="s">
        <v>1201</v>
      </c>
      <c r="C783" s="174">
        <v>2</v>
      </c>
      <c r="D783" s="174">
        <v>1</v>
      </c>
      <c r="E783" s="174">
        <v>1</v>
      </c>
      <c r="F783" s="174">
        <v>4</v>
      </c>
      <c r="G783" s="216">
        <v>2</v>
      </c>
      <c r="H783" s="160">
        <f t="shared" si="12"/>
        <v>0</v>
      </c>
    </row>
    <row r="784" spans="1:8">
      <c r="A784" s="159">
        <v>167376</v>
      </c>
      <c r="B784" s="133" t="s">
        <v>1185</v>
      </c>
      <c r="C784" s="174">
        <v>622</v>
      </c>
      <c r="D784" s="174">
        <v>540</v>
      </c>
      <c r="E784" s="174">
        <v>478</v>
      </c>
      <c r="F784" s="174">
        <v>465</v>
      </c>
      <c r="G784" s="216">
        <v>400</v>
      </c>
      <c r="H784" s="160">
        <f t="shared" si="12"/>
        <v>-0.35691318327974275</v>
      </c>
    </row>
    <row r="785" spans="1:8">
      <c r="A785" s="159">
        <v>167376</v>
      </c>
      <c r="B785" s="133" t="s">
        <v>1186</v>
      </c>
      <c r="C785" s="174">
        <v>1</v>
      </c>
      <c r="D785" s="174">
        <v>0</v>
      </c>
      <c r="E785" s="174">
        <v>3</v>
      </c>
      <c r="F785" s="174">
        <v>1</v>
      </c>
      <c r="G785" s="216">
        <v>2</v>
      </c>
      <c r="H785" s="160">
        <f t="shared" si="12"/>
        <v>1</v>
      </c>
    </row>
    <row r="786" spans="1:8">
      <c r="A786" s="159">
        <v>167376</v>
      </c>
      <c r="B786" s="133" t="s">
        <v>1187</v>
      </c>
      <c r="C786" s="174">
        <v>316</v>
      </c>
      <c r="D786" s="174">
        <v>284</v>
      </c>
      <c r="E786" s="174">
        <v>264</v>
      </c>
      <c r="F786" s="174">
        <v>258</v>
      </c>
      <c r="G786" s="216">
        <v>243</v>
      </c>
      <c r="H786" s="160">
        <f t="shared" si="12"/>
        <v>-0.23101265822784811</v>
      </c>
    </row>
    <row r="787" spans="1:8">
      <c r="A787" s="159">
        <v>167376</v>
      </c>
      <c r="B787" s="133" t="s">
        <v>1188</v>
      </c>
      <c r="C787" s="174">
        <v>242</v>
      </c>
      <c r="D787" s="174">
        <v>213</v>
      </c>
      <c r="E787" s="174">
        <v>170</v>
      </c>
      <c r="F787" s="174">
        <v>164</v>
      </c>
      <c r="G787" s="216">
        <v>121</v>
      </c>
      <c r="H787" s="160">
        <f t="shared" si="12"/>
        <v>-0.5</v>
      </c>
    </row>
    <row r="788" spans="1:8">
      <c r="A788" s="159">
        <v>167376</v>
      </c>
      <c r="B788" s="133" t="s">
        <v>1189</v>
      </c>
      <c r="C788" s="174">
        <v>63</v>
      </c>
      <c r="D788" s="174">
        <v>43</v>
      </c>
      <c r="E788" s="174">
        <v>41</v>
      </c>
      <c r="F788" s="174">
        <v>42</v>
      </c>
      <c r="G788" s="216">
        <v>34</v>
      </c>
      <c r="H788" s="160">
        <f t="shared" si="12"/>
        <v>-0.46031746031746029</v>
      </c>
    </row>
    <row r="789" spans="1:8">
      <c r="A789" s="159">
        <v>167376</v>
      </c>
      <c r="B789" s="133" t="s">
        <v>1190</v>
      </c>
      <c r="C789" s="174">
        <v>0</v>
      </c>
      <c r="D789" s="174">
        <v>0</v>
      </c>
      <c r="E789" s="174">
        <v>0</v>
      </c>
      <c r="F789" s="174">
        <v>0</v>
      </c>
      <c r="G789" s="216">
        <v>0</v>
      </c>
      <c r="H789" s="160" t="str">
        <f t="shared" si="12"/>
        <v/>
      </c>
    </row>
    <row r="790" spans="1:8">
      <c r="A790" s="159">
        <v>167376</v>
      </c>
      <c r="B790" s="133" t="s">
        <v>1191</v>
      </c>
      <c r="C790" s="174">
        <v>234</v>
      </c>
      <c r="D790" s="174">
        <v>213</v>
      </c>
      <c r="E790" s="174">
        <v>190</v>
      </c>
      <c r="F790" s="174">
        <v>178</v>
      </c>
      <c r="G790" s="216">
        <v>169</v>
      </c>
      <c r="H790" s="160">
        <f t="shared" si="12"/>
        <v>-0.27777777777777779</v>
      </c>
    </row>
    <row r="791" spans="1:8">
      <c r="A791" s="159">
        <v>167376</v>
      </c>
      <c r="B791" s="133" t="s">
        <v>1192</v>
      </c>
      <c r="C791" s="174">
        <v>388</v>
      </c>
      <c r="D791" s="174">
        <v>327</v>
      </c>
      <c r="E791" s="174">
        <v>288</v>
      </c>
      <c r="F791" s="174">
        <v>287</v>
      </c>
      <c r="G791" s="216">
        <v>231</v>
      </c>
      <c r="H791" s="160">
        <f t="shared" si="12"/>
        <v>-0.40463917525773196</v>
      </c>
    </row>
    <row r="792" spans="1:8">
      <c r="A792" s="159">
        <v>167376</v>
      </c>
      <c r="B792" s="133" t="s">
        <v>1193</v>
      </c>
      <c r="C792" s="174">
        <v>11</v>
      </c>
      <c r="D792" s="174">
        <v>12</v>
      </c>
      <c r="E792" s="174">
        <v>11</v>
      </c>
      <c r="F792" s="174">
        <v>15</v>
      </c>
      <c r="G792" s="216">
        <v>12</v>
      </c>
      <c r="H792" s="160">
        <f t="shared" si="12"/>
        <v>9.0909090909090912E-2</v>
      </c>
    </row>
    <row r="793" spans="1:8">
      <c r="A793" s="159">
        <v>167376</v>
      </c>
      <c r="B793" s="133" t="s">
        <v>1194</v>
      </c>
      <c r="C793" s="174">
        <v>2</v>
      </c>
      <c r="D793" s="174">
        <v>0</v>
      </c>
      <c r="E793" s="174">
        <v>0</v>
      </c>
      <c r="F793" s="174">
        <v>1</v>
      </c>
      <c r="G793" s="216">
        <v>0</v>
      </c>
      <c r="H793" s="160">
        <f t="shared" si="12"/>
        <v>-1</v>
      </c>
    </row>
    <row r="794" spans="1:8">
      <c r="A794" s="159">
        <v>167376</v>
      </c>
      <c r="B794" s="133" t="s">
        <v>1195</v>
      </c>
      <c r="C794" s="174">
        <v>21</v>
      </c>
      <c r="D794" s="174">
        <v>17</v>
      </c>
      <c r="E794" s="174">
        <v>13</v>
      </c>
      <c r="F794" s="174">
        <v>10</v>
      </c>
      <c r="G794" s="216">
        <v>7</v>
      </c>
      <c r="H794" s="160">
        <f t="shared" si="12"/>
        <v>-0.66666666666666663</v>
      </c>
    </row>
    <row r="795" spans="1:8">
      <c r="A795" s="159">
        <v>167376</v>
      </c>
      <c r="B795" s="133" t="s">
        <v>1196</v>
      </c>
      <c r="C795" s="174">
        <v>21</v>
      </c>
      <c r="D795" s="174">
        <v>18</v>
      </c>
      <c r="E795" s="174">
        <v>13</v>
      </c>
      <c r="F795" s="174">
        <v>10</v>
      </c>
      <c r="G795" s="216">
        <v>13</v>
      </c>
      <c r="H795" s="160">
        <f t="shared" si="12"/>
        <v>-0.38095238095238093</v>
      </c>
    </row>
    <row r="796" spans="1:8">
      <c r="A796" s="159">
        <v>167376</v>
      </c>
      <c r="B796" s="133" t="s">
        <v>1197</v>
      </c>
      <c r="C796" s="174">
        <v>213</v>
      </c>
      <c r="D796" s="174">
        <v>185</v>
      </c>
      <c r="E796" s="174">
        <v>159</v>
      </c>
      <c r="F796" s="174">
        <v>176</v>
      </c>
      <c r="G796" s="216">
        <v>137</v>
      </c>
      <c r="H796" s="160">
        <f t="shared" si="12"/>
        <v>-0.35680751173708919</v>
      </c>
    </row>
    <row r="797" spans="1:8">
      <c r="A797" s="159">
        <v>167376</v>
      </c>
      <c r="B797" s="133" t="s">
        <v>1198</v>
      </c>
      <c r="C797" s="174">
        <v>5</v>
      </c>
      <c r="D797" s="174">
        <v>2</v>
      </c>
      <c r="E797" s="174">
        <v>0</v>
      </c>
      <c r="F797" s="174">
        <v>2</v>
      </c>
      <c r="G797" s="216">
        <v>1</v>
      </c>
      <c r="H797" s="160">
        <f t="shared" si="12"/>
        <v>-0.8</v>
      </c>
    </row>
    <row r="798" spans="1:8">
      <c r="A798" s="159">
        <v>167376</v>
      </c>
      <c r="B798" s="133" t="s">
        <v>1199</v>
      </c>
      <c r="C798" s="174">
        <v>5</v>
      </c>
      <c r="D798" s="174">
        <v>5</v>
      </c>
      <c r="E798" s="174">
        <v>5</v>
      </c>
      <c r="F798" s="174">
        <v>9</v>
      </c>
      <c r="G798" s="216">
        <v>4</v>
      </c>
      <c r="H798" s="160">
        <f t="shared" si="12"/>
        <v>-0.2</v>
      </c>
    </row>
    <row r="799" spans="1:8">
      <c r="A799" s="159">
        <v>167376</v>
      </c>
      <c r="B799" s="133" t="s">
        <v>1200</v>
      </c>
      <c r="C799" s="174">
        <v>339</v>
      </c>
      <c r="D799" s="174">
        <v>296</v>
      </c>
      <c r="E799" s="174">
        <v>272</v>
      </c>
      <c r="F799" s="174">
        <v>240</v>
      </c>
      <c r="G799" s="216">
        <v>224</v>
      </c>
      <c r="H799" s="160">
        <f t="shared" si="12"/>
        <v>-0.33923303834808261</v>
      </c>
    </row>
    <row r="800" spans="1:8">
      <c r="A800" s="159">
        <v>167376</v>
      </c>
      <c r="B800" s="133" t="s">
        <v>1201</v>
      </c>
      <c r="C800" s="174">
        <v>5</v>
      </c>
      <c r="D800" s="174">
        <v>5</v>
      </c>
      <c r="E800" s="174">
        <v>5</v>
      </c>
      <c r="F800" s="174">
        <v>2</v>
      </c>
      <c r="G800" s="216">
        <v>2</v>
      </c>
      <c r="H800" s="160">
        <f t="shared" si="12"/>
        <v>-0.6</v>
      </c>
    </row>
    <row r="801" spans="1:8">
      <c r="A801" s="159">
        <v>168883</v>
      </c>
      <c r="B801" s="133" t="s">
        <v>1185</v>
      </c>
      <c r="C801" s="174">
        <v>281</v>
      </c>
      <c r="D801" s="174">
        <v>285</v>
      </c>
      <c r="E801" s="174">
        <v>216</v>
      </c>
      <c r="F801" s="174">
        <v>245</v>
      </c>
      <c r="G801" s="216">
        <v>246</v>
      </c>
      <c r="H801" s="160">
        <f t="shared" si="12"/>
        <v>-0.12455516014234876</v>
      </c>
    </row>
    <row r="802" spans="1:8">
      <c r="A802" s="159">
        <v>168883</v>
      </c>
      <c r="B802" s="133" t="s">
        <v>1186</v>
      </c>
      <c r="C802" s="174">
        <v>0</v>
      </c>
      <c r="D802" s="174">
        <v>1</v>
      </c>
      <c r="E802" s="174">
        <v>0</v>
      </c>
      <c r="F802" s="174">
        <v>0</v>
      </c>
      <c r="G802" s="216">
        <v>0</v>
      </c>
      <c r="H802" s="160" t="str">
        <f t="shared" si="12"/>
        <v/>
      </c>
    </row>
    <row r="803" spans="1:8">
      <c r="A803" s="159">
        <v>168883</v>
      </c>
      <c r="B803" s="133" t="s">
        <v>1187</v>
      </c>
      <c r="C803" s="174">
        <v>170</v>
      </c>
      <c r="D803" s="174">
        <v>163</v>
      </c>
      <c r="E803" s="174">
        <v>130</v>
      </c>
      <c r="F803" s="174">
        <v>148</v>
      </c>
      <c r="G803" s="216">
        <v>134</v>
      </c>
      <c r="H803" s="160">
        <f t="shared" si="12"/>
        <v>-0.21176470588235294</v>
      </c>
    </row>
    <row r="804" spans="1:8">
      <c r="A804" s="159">
        <v>168883</v>
      </c>
      <c r="B804" s="133" t="s">
        <v>1188</v>
      </c>
      <c r="C804" s="174">
        <v>105</v>
      </c>
      <c r="D804" s="174">
        <v>85</v>
      </c>
      <c r="E804" s="174">
        <v>81</v>
      </c>
      <c r="F804" s="174">
        <v>74</v>
      </c>
      <c r="G804" s="216">
        <v>81</v>
      </c>
      <c r="H804" s="160">
        <f t="shared" si="12"/>
        <v>-0.22857142857142856</v>
      </c>
    </row>
    <row r="805" spans="1:8">
      <c r="A805" s="159">
        <v>168883</v>
      </c>
      <c r="B805" s="133" t="s">
        <v>1189</v>
      </c>
      <c r="C805" s="174">
        <v>6</v>
      </c>
      <c r="D805" s="174">
        <v>36</v>
      </c>
      <c r="E805" s="174">
        <v>5</v>
      </c>
      <c r="F805" s="174">
        <v>23</v>
      </c>
      <c r="G805" s="216">
        <v>31</v>
      </c>
      <c r="H805" s="160">
        <f t="shared" si="12"/>
        <v>4.166666666666667</v>
      </c>
    </row>
    <row r="806" spans="1:8">
      <c r="A806" s="159">
        <v>168883</v>
      </c>
      <c r="B806" s="133" t="s">
        <v>1190</v>
      </c>
      <c r="C806" s="174">
        <v>0</v>
      </c>
      <c r="D806" s="174">
        <v>0</v>
      </c>
      <c r="E806" s="174">
        <v>0</v>
      </c>
      <c r="F806" s="174">
        <v>0</v>
      </c>
      <c r="G806" s="216">
        <v>0</v>
      </c>
      <c r="H806" s="160" t="str">
        <f t="shared" si="12"/>
        <v/>
      </c>
    </row>
    <row r="807" spans="1:8">
      <c r="A807" s="159">
        <v>168883</v>
      </c>
      <c r="B807" s="133" t="s">
        <v>1191</v>
      </c>
      <c r="C807" s="174">
        <v>92</v>
      </c>
      <c r="D807" s="174">
        <v>100</v>
      </c>
      <c r="E807" s="174">
        <v>72</v>
      </c>
      <c r="F807" s="174">
        <v>87</v>
      </c>
      <c r="G807" s="216">
        <v>81</v>
      </c>
      <c r="H807" s="160">
        <f t="shared" si="12"/>
        <v>-0.11956521739130435</v>
      </c>
    </row>
    <row r="808" spans="1:8">
      <c r="A808" s="159">
        <v>168883</v>
      </c>
      <c r="B808" s="133" t="s">
        <v>1192</v>
      </c>
      <c r="C808" s="174">
        <v>189</v>
      </c>
      <c r="D808" s="174">
        <v>185</v>
      </c>
      <c r="E808" s="174">
        <v>144</v>
      </c>
      <c r="F808" s="174">
        <v>158</v>
      </c>
      <c r="G808" s="216">
        <v>165</v>
      </c>
      <c r="H808" s="160">
        <f t="shared" si="12"/>
        <v>-0.12698412698412698</v>
      </c>
    </row>
    <row r="809" spans="1:8">
      <c r="A809" s="159">
        <v>168883</v>
      </c>
      <c r="B809" s="133" t="s">
        <v>1193</v>
      </c>
      <c r="C809" s="174">
        <v>11</v>
      </c>
      <c r="D809" s="174">
        <v>12</v>
      </c>
      <c r="E809" s="174">
        <v>8</v>
      </c>
      <c r="F809" s="174">
        <v>17</v>
      </c>
      <c r="G809" s="216">
        <v>10</v>
      </c>
      <c r="H809" s="160">
        <f t="shared" si="12"/>
        <v>-9.0909090909090912E-2</v>
      </c>
    </row>
    <row r="810" spans="1:8">
      <c r="A810" s="159">
        <v>168883</v>
      </c>
      <c r="B810" s="133" t="s">
        <v>1194</v>
      </c>
      <c r="C810" s="174">
        <v>4</v>
      </c>
      <c r="D810" s="174">
        <v>7</v>
      </c>
      <c r="E810" s="174">
        <v>8</v>
      </c>
      <c r="F810" s="174">
        <v>2</v>
      </c>
      <c r="G810" s="216">
        <v>5</v>
      </c>
      <c r="H810" s="160">
        <f t="shared" si="12"/>
        <v>0.25</v>
      </c>
    </row>
    <row r="811" spans="1:8">
      <c r="A811" s="159">
        <v>168883</v>
      </c>
      <c r="B811" s="133" t="s">
        <v>1195</v>
      </c>
      <c r="C811" s="174">
        <v>2</v>
      </c>
      <c r="D811" s="174">
        <v>3</v>
      </c>
      <c r="E811" s="174">
        <v>2</v>
      </c>
      <c r="F811" s="174">
        <v>1</v>
      </c>
      <c r="G811" s="216">
        <v>2</v>
      </c>
      <c r="H811" s="160">
        <f t="shared" si="12"/>
        <v>0</v>
      </c>
    </row>
    <row r="812" spans="1:8">
      <c r="A812" s="159">
        <v>168883</v>
      </c>
      <c r="B812" s="133" t="s">
        <v>1196</v>
      </c>
      <c r="C812" s="174">
        <v>0</v>
      </c>
      <c r="D812" s="174">
        <v>4</v>
      </c>
      <c r="E812" s="174">
        <v>1</v>
      </c>
      <c r="F812" s="174">
        <v>1</v>
      </c>
      <c r="G812" s="216">
        <v>1</v>
      </c>
      <c r="H812" s="160" t="str">
        <f t="shared" si="12"/>
        <v/>
      </c>
    </row>
    <row r="813" spans="1:8">
      <c r="A813" s="159">
        <v>168883</v>
      </c>
      <c r="B813" s="133" t="s">
        <v>1197</v>
      </c>
      <c r="C813" s="174">
        <v>6</v>
      </c>
      <c r="D813" s="174">
        <v>5</v>
      </c>
      <c r="E813" s="174">
        <v>3</v>
      </c>
      <c r="F813" s="174">
        <v>5</v>
      </c>
      <c r="G813" s="216">
        <v>5</v>
      </c>
      <c r="H813" s="160">
        <f t="shared" si="12"/>
        <v>-0.16666666666666666</v>
      </c>
    </row>
    <row r="814" spans="1:8">
      <c r="A814" s="159">
        <v>168883</v>
      </c>
      <c r="B814" s="133" t="s">
        <v>1198</v>
      </c>
      <c r="C814" s="174">
        <v>1</v>
      </c>
      <c r="D814" s="174">
        <v>0</v>
      </c>
      <c r="E814" s="174">
        <v>0</v>
      </c>
      <c r="F814" s="174">
        <v>0</v>
      </c>
      <c r="G814" s="216">
        <v>0</v>
      </c>
      <c r="H814" s="160">
        <f t="shared" si="12"/>
        <v>-1</v>
      </c>
    </row>
    <row r="815" spans="1:8">
      <c r="A815" s="159">
        <v>168883</v>
      </c>
      <c r="B815" s="133" t="s">
        <v>1199</v>
      </c>
      <c r="C815" s="174">
        <v>0</v>
      </c>
      <c r="D815" s="174">
        <v>0</v>
      </c>
      <c r="E815" s="174">
        <v>0</v>
      </c>
      <c r="F815" s="174">
        <v>0</v>
      </c>
      <c r="G815" s="216">
        <v>0</v>
      </c>
      <c r="H815" s="160" t="str">
        <f t="shared" si="12"/>
        <v/>
      </c>
    </row>
    <row r="816" spans="1:8">
      <c r="A816" s="159">
        <v>168883</v>
      </c>
      <c r="B816" s="133" t="s">
        <v>1200</v>
      </c>
      <c r="C816" s="174">
        <v>253</v>
      </c>
      <c r="D816" s="174">
        <v>250</v>
      </c>
      <c r="E816" s="174">
        <v>194</v>
      </c>
      <c r="F816" s="174">
        <v>219</v>
      </c>
      <c r="G816" s="216">
        <v>219</v>
      </c>
      <c r="H816" s="160">
        <f t="shared" si="12"/>
        <v>-0.13438735177865613</v>
      </c>
    </row>
    <row r="817" spans="1:8">
      <c r="A817" s="159">
        <v>168883</v>
      </c>
      <c r="B817" s="133" t="s">
        <v>1201</v>
      </c>
      <c r="C817" s="174">
        <v>4</v>
      </c>
      <c r="D817" s="174">
        <v>4</v>
      </c>
      <c r="E817" s="174">
        <v>0</v>
      </c>
      <c r="F817" s="174">
        <v>0</v>
      </c>
      <c r="G817" s="216">
        <v>4</v>
      </c>
      <c r="H817" s="160">
        <f t="shared" si="12"/>
        <v>0</v>
      </c>
    </row>
    <row r="818" spans="1:8">
      <c r="A818" s="159">
        <v>169275</v>
      </c>
      <c r="B818" s="133" t="s">
        <v>1185</v>
      </c>
      <c r="C818" s="174">
        <v>962</v>
      </c>
      <c r="D818" s="174">
        <v>863</v>
      </c>
      <c r="E818" s="174">
        <v>905</v>
      </c>
      <c r="F818" s="174">
        <v>853</v>
      </c>
      <c r="G818" s="216">
        <v>1007</v>
      </c>
      <c r="H818" s="160">
        <f t="shared" si="12"/>
        <v>4.677754677754678E-2</v>
      </c>
    </row>
    <row r="819" spans="1:8">
      <c r="A819" s="159">
        <v>169275</v>
      </c>
      <c r="B819" s="133" t="s">
        <v>1186</v>
      </c>
      <c r="C819" s="174">
        <v>1</v>
      </c>
      <c r="D819" s="174">
        <v>0</v>
      </c>
      <c r="E819" s="174">
        <v>0</v>
      </c>
      <c r="F819" s="174">
        <v>0</v>
      </c>
      <c r="G819" s="216">
        <v>1</v>
      </c>
      <c r="H819" s="160">
        <f t="shared" si="12"/>
        <v>0</v>
      </c>
    </row>
    <row r="820" spans="1:8">
      <c r="A820" s="159">
        <v>169275</v>
      </c>
      <c r="B820" s="133" t="s">
        <v>1187</v>
      </c>
      <c r="C820" s="174">
        <v>518</v>
      </c>
      <c r="D820" s="174">
        <v>493</v>
      </c>
      <c r="E820" s="174">
        <v>486</v>
      </c>
      <c r="F820" s="174">
        <v>473</v>
      </c>
      <c r="G820" s="216">
        <v>547</v>
      </c>
      <c r="H820" s="160">
        <f t="shared" si="12"/>
        <v>5.5984555984555984E-2</v>
      </c>
    </row>
    <row r="821" spans="1:8">
      <c r="A821" s="159">
        <v>169275</v>
      </c>
      <c r="B821" s="133" t="s">
        <v>1188</v>
      </c>
      <c r="C821" s="174">
        <v>332</v>
      </c>
      <c r="D821" s="174">
        <v>279</v>
      </c>
      <c r="E821" s="174">
        <v>321</v>
      </c>
      <c r="F821" s="174">
        <v>281</v>
      </c>
      <c r="G821" s="216">
        <v>338</v>
      </c>
      <c r="H821" s="160">
        <f t="shared" si="12"/>
        <v>1.8072289156626505E-2</v>
      </c>
    </row>
    <row r="822" spans="1:8">
      <c r="A822" s="159">
        <v>169275</v>
      </c>
      <c r="B822" s="133" t="s">
        <v>1189</v>
      </c>
      <c r="C822" s="174">
        <v>111</v>
      </c>
      <c r="D822" s="174">
        <v>91</v>
      </c>
      <c r="E822" s="174">
        <v>98</v>
      </c>
      <c r="F822" s="174">
        <v>99</v>
      </c>
      <c r="G822" s="216">
        <v>121</v>
      </c>
      <c r="H822" s="160">
        <f t="shared" si="12"/>
        <v>9.0090090090090086E-2</v>
      </c>
    </row>
    <row r="823" spans="1:8">
      <c r="A823" s="159">
        <v>169275</v>
      </c>
      <c r="B823" s="133" t="s">
        <v>1190</v>
      </c>
      <c r="C823" s="174">
        <v>0</v>
      </c>
      <c r="D823" s="174">
        <v>0</v>
      </c>
      <c r="E823" s="174">
        <v>0</v>
      </c>
      <c r="F823" s="174">
        <v>0</v>
      </c>
      <c r="G823" s="216">
        <v>0</v>
      </c>
      <c r="H823" s="160" t="str">
        <f t="shared" si="12"/>
        <v/>
      </c>
    </row>
    <row r="824" spans="1:8">
      <c r="A824" s="159">
        <v>169275</v>
      </c>
      <c r="B824" s="133" t="s">
        <v>1191</v>
      </c>
      <c r="C824" s="174">
        <v>339</v>
      </c>
      <c r="D824" s="174">
        <v>321</v>
      </c>
      <c r="E824" s="174">
        <v>345</v>
      </c>
      <c r="F824" s="174">
        <v>269</v>
      </c>
      <c r="G824" s="216">
        <v>349</v>
      </c>
      <c r="H824" s="160">
        <f t="shared" si="12"/>
        <v>2.9498525073746312E-2</v>
      </c>
    </row>
    <row r="825" spans="1:8">
      <c r="A825" s="159">
        <v>169275</v>
      </c>
      <c r="B825" s="133" t="s">
        <v>1192</v>
      </c>
      <c r="C825" s="174">
        <v>623</v>
      </c>
      <c r="D825" s="174">
        <v>542</v>
      </c>
      <c r="E825" s="174">
        <v>560</v>
      </c>
      <c r="F825" s="174">
        <v>584</v>
      </c>
      <c r="G825" s="216">
        <v>658</v>
      </c>
      <c r="H825" s="160">
        <f t="shared" si="12"/>
        <v>5.6179775280898875E-2</v>
      </c>
    </row>
    <row r="826" spans="1:8">
      <c r="A826" s="159">
        <v>169275</v>
      </c>
      <c r="B826" s="133" t="s">
        <v>1193</v>
      </c>
      <c r="C826" s="174">
        <v>39</v>
      </c>
      <c r="D826" s="174">
        <v>40</v>
      </c>
      <c r="E826" s="174">
        <v>31</v>
      </c>
      <c r="F826" s="174">
        <v>35</v>
      </c>
      <c r="G826" s="216">
        <v>33</v>
      </c>
      <c r="H826" s="160">
        <f t="shared" si="12"/>
        <v>-0.15384615384615385</v>
      </c>
    </row>
    <row r="827" spans="1:8">
      <c r="A827" s="159">
        <v>169275</v>
      </c>
      <c r="B827" s="133" t="s">
        <v>1194</v>
      </c>
      <c r="C827" s="174">
        <v>3</v>
      </c>
      <c r="D827" s="174">
        <v>3</v>
      </c>
      <c r="E827" s="174">
        <v>3</v>
      </c>
      <c r="F827" s="174">
        <v>0</v>
      </c>
      <c r="G827" s="216">
        <v>3</v>
      </c>
      <c r="H827" s="160">
        <f t="shared" si="12"/>
        <v>0</v>
      </c>
    </row>
    <row r="828" spans="1:8">
      <c r="A828" s="159">
        <v>169275</v>
      </c>
      <c r="B828" s="133" t="s">
        <v>1195</v>
      </c>
      <c r="C828" s="174">
        <v>10</v>
      </c>
      <c r="D828" s="174">
        <v>7</v>
      </c>
      <c r="E828" s="174">
        <v>7</v>
      </c>
      <c r="F828" s="174">
        <v>10</v>
      </c>
      <c r="G828" s="216">
        <v>4</v>
      </c>
      <c r="H828" s="160">
        <f t="shared" si="12"/>
        <v>-0.6</v>
      </c>
    </row>
    <row r="829" spans="1:8">
      <c r="A829" s="159">
        <v>169275</v>
      </c>
      <c r="B829" s="133" t="s">
        <v>1196</v>
      </c>
      <c r="C829" s="174">
        <v>114</v>
      </c>
      <c r="D829" s="174">
        <v>113</v>
      </c>
      <c r="E829" s="174">
        <v>96</v>
      </c>
      <c r="F829" s="174">
        <v>107</v>
      </c>
      <c r="G829" s="216">
        <v>86</v>
      </c>
      <c r="H829" s="160">
        <f t="shared" si="12"/>
        <v>-0.24561403508771928</v>
      </c>
    </row>
    <row r="830" spans="1:8">
      <c r="A830" s="159">
        <v>169275</v>
      </c>
      <c r="B830" s="133" t="s">
        <v>1197</v>
      </c>
      <c r="C830" s="174">
        <v>38</v>
      </c>
      <c r="D830" s="174">
        <v>39</v>
      </c>
      <c r="E830" s="174">
        <v>56</v>
      </c>
      <c r="F830" s="174">
        <v>63</v>
      </c>
      <c r="G830" s="216">
        <v>100</v>
      </c>
      <c r="H830" s="160">
        <f t="shared" si="12"/>
        <v>1.631578947368421</v>
      </c>
    </row>
    <row r="831" spans="1:8">
      <c r="A831" s="159">
        <v>169275</v>
      </c>
      <c r="B831" s="133" t="s">
        <v>1198</v>
      </c>
      <c r="C831" s="174">
        <v>0</v>
      </c>
      <c r="D831" s="174">
        <v>2</v>
      </c>
      <c r="E831" s="174">
        <v>0</v>
      </c>
      <c r="F831" s="174">
        <v>1</v>
      </c>
      <c r="G831" s="216">
        <v>3</v>
      </c>
      <c r="H831" s="160" t="str">
        <f t="shared" si="12"/>
        <v/>
      </c>
    </row>
    <row r="832" spans="1:8">
      <c r="A832" s="159">
        <v>169275</v>
      </c>
      <c r="B832" s="133" t="s">
        <v>1199</v>
      </c>
      <c r="C832" s="174">
        <v>2</v>
      </c>
      <c r="D832" s="174">
        <v>3</v>
      </c>
      <c r="E832" s="174">
        <v>4</v>
      </c>
      <c r="F832" s="174">
        <v>5</v>
      </c>
      <c r="G832" s="216">
        <v>5</v>
      </c>
      <c r="H832" s="160">
        <f t="shared" si="12"/>
        <v>1.5</v>
      </c>
    </row>
    <row r="833" spans="1:8">
      <c r="A833" s="159">
        <v>169275</v>
      </c>
      <c r="B833" s="133" t="s">
        <v>1200</v>
      </c>
      <c r="C833" s="174">
        <v>725</v>
      </c>
      <c r="D833" s="174">
        <v>627</v>
      </c>
      <c r="E833" s="174">
        <v>697</v>
      </c>
      <c r="F833" s="174">
        <v>613</v>
      </c>
      <c r="G833" s="216">
        <v>667</v>
      </c>
      <c r="H833" s="160">
        <f t="shared" si="12"/>
        <v>-0.08</v>
      </c>
    </row>
    <row r="834" spans="1:8">
      <c r="A834" s="159">
        <v>169275</v>
      </c>
      <c r="B834" s="133" t="s">
        <v>1201</v>
      </c>
      <c r="C834" s="174">
        <v>31</v>
      </c>
      <c r="D834" s="174">
        <v>29</v>
      </c>
      <c r="E834" s="174">
        <v>11</v>
      </c>
      <c r="F834" s="174">
        <v>19</v>
      </c>
      <c r="G834" s="216">
        <v>106</v>
      </c>
      <c r="H834" s="160">
        <f t="shared" si="12"/>
        <v>2.4193548387096775</v>
      </c>
    </row>
    <row r="835" spans="1:8">
      <c r="A835" s="159">
        <v>169521</v>
      </c>
      <c r="B835" s="133" t="s">
        <v>1185</v>
      </c>
      <c r="C835" s="174">
        <v>951</v>
      </c>
      <c r="D835" s="174">
        <v>1433</v>
      </c>
      <c r="E835" s="174">
        <v>911</v>
      </c>
      <c r="F835" s="174">
        <v>875</v>
      </c>
      <c r="G835" s="216">
        <v>860</v>
      </c>
      <c r="H835" s="160">
        <f t="shared" ref="H835:H898" si="13">IFERROR((G835-C835)/C835,"")</f>
        <v>-9.5688748685594113E-2</v>
      </c>
    </row>
    <row r="836" spans="1:8">
      <c r="A836" s="159">
        <v>169521</v>
      </c>
      <c r="B836" s="133" t="s">
        <v>1186</v>
      </c>
      <c r="C836" s="174">
        <v>2</v>
      </c>
      <c r="D836" s="174">
        <v>1</v>
      </c>
      <c r="E836" s="174">
        <v>1</v>
      </c>
      <c r="F836" s="174">
        <v>0</v>
      </c>
      <c r="G836" s="216">
        <v>0</v>
      </c>
      <c r="H836" s="160">
        <f t="shared" si="13"/>
        <v>-1</v>
      </c>
    </row>
    <row r="837" spans="1:8">
      <c r="A837" s="159">
        <v>169521</v>
      </c>
      <c r="B837" s="133" t="s">
        <v>1187</v>
      </c>
      <c r="C837" s="174">
        <v>498</v>
      </c>
      <c r="D837" s="174">
        <v>532</v>
      </c>
      <c r="E837" s="174">
        <v>465</v>
      </c>
      <c r="F837" s="174">
        <v>451</v>
      </c>
      <c r="G837" s="216">
        <v>392</v>
      </c>
      <c r="H837" s="160">
        <f t="shared" si="13"/>
        <v>-0.21285140562248997</v>
      </c>
    </row>
    <row r="838" spans="1:8">
      <c r="A838" s="159">
        <v>169521</v>
      </c>
      <c r="B838" s="133" t="s">
        <v>1188</v>
      </c>
      <c r="C838" s="174">
        <v>352</v>
      </c>
      <c r="D838" s="174">
        <v>700</v>
      </c>
      <c r="E838" s="174">
        <v>366</v>
      </c>
      <c r="F838" s="174">
        <v>330</v>
      </c>
      <c r="G838" s="216">
        <v>357</v>
      </c>
      <c r="H838" s="160">
        <f t="shared" si="13"/>
        <v>1.4204545454545454E-2</v>
      </c>
    </row>
    <row r="839" spans="1:8">
      <c r="A839" s="159">
        <v>169521</v>
      </c>
      <c r="B839" s="133" t="s">
        <v>1189</v>
      </c>
      <c r="C839" s="174">
        <v>99</v>
      </c>
      <c r="D839" s="174">
        <v>200</v>
      </c>
      <c r="E839" s="174">
        <v>79</v>
      </c>
      <c r="F839" s="174">
        <v>94</v>
      </c>
      <c r="G839" s="216">
        <v>111</v>
      </c>
      <c r="H839" s="160">
        <f t="shared" si="13"/>
        <v>0.12121212121212122</v>
      </c>
    </row>
    <row r="840" spans="1:8">
      <c r="A840" s="159">
        <v>169521</v>
      </c>
      <c r="B840" s="133" t="s">
        <v>1190</v>
      </c>
      <c r="C840" s="174">
        <v>0</v>
      </c>
      <c r="D840" s="174">
        <v>0</v>
      </c>
      <c r="E840" s="174">
        <v>0</v>
      </c>
      <c r="F840" s="174">
        <v>0</v>
      </c>
      <c r="G840" s="216">
        <v>0</v>
      </c>
      <c r="H840" s="160" t="str">
        <f t="shared" si="13"/>
        <v/>
      </c>
    </row>
    <row r="841" spans="1:8">
      <c r="A841" s="159">
        <v>169521</v>
      </c>
      <c r="B841" s="133" t="s">
        <v>1191</v>
      </c>
      <c r="C841" s="174">
        <v>348</v>
      </c>
      <c r="D841" s="174">
        <v>625</v>
      </c>
      <c r="E841" s="174">
        <v>308</v>
      </c>
      <c r="F841" s="174">
        <v>304</v>
      </c>
      <c r="G841" s="216">
        <v>313</v>
      </c>
      <c r="H841" s="160">
        <f t="shared" si="13"/>
        <v>-0.10057471264367816</v>
      </c>
    </row>
    <row r="842" spans="1:8">
      <c r="A842" s="159">
        <v>169521</v>
      </c>
      <c r="B842" s="133" t="s">
        <v>1192</v>
      </c>
      <c r="C842" s="174">
        <v>603</v>
      </c>
      <c r="D842" s="174">
        <v>808</v>
      </c>
      <c r="E842" s="174">
        <v>603</v>
      </c>
      <c r="F842" s="174">
        <v>571</v>
      </c>
      <c r="G842" s="216">
        <v>547</v>
      </c>
      <c r="H842" s="160">
        <f t="shared" si="13"/>
        <v>-9.2868988391376445E-2</v>
      </c>
    </row>
    <row r="843" spans="1:8">
      <c r="A843" s="159">
        <v>169521</v>
      </c>
      <c r="B843" s="133" t="s">
        <v>1193</v>
      </c>
      <c r="C843" s="174">
        <v>13</v>
      </c>
      <c r="D843" s="174">
        <v>36</v>
      </c>
      <c r="E843" s="174">
        <v>16</v>
      </c>
      <c r="F843" s="174">
        <v>16</v>
      </c>
      <c r="G843" s="216">
        <v>32</v>
      </c>
      <c r="H843" s="160">
        <f t="shared" si="13"/>
        <v>1.4615384615384615</v>
      </c>
    </row>
    <row r="844" spans="1:8">
      <c r="A844" s="159">
        <v>169521</v>
      </c>
      <c r="B844" s="133" t="s">
        <v>1194</v>
      </c>
      <c r="C844" s="174">
        <v>5</v>
      </c>
      <c r="D844" s="174">
        <v>5</v>
      </c>
      <c r="E844" s="174">
        <v>2</v>
      </c>
      <c r="F844" s="174">
        <v>2</v>
      </c>
      <c r="G844" s="216">
        <v>5</v>
      </c>
      <c r="H844" s="160">
        <f t="shared" si="13"/>
        <v>0</v>
      </c>
    </row>
    <row r="845" spans="1:8">
      <c r="A845" s="159">
        <v>169521</v>
      </c>
      <c r="B845" s="133" t="s">
        <v>1195</v>
      </c>
      <c r="C845" s="174">
        <v>6</v>
      </c>
      <c r="D845" s="174">
        <v>14</v>
      </c>
      <c r="E845" s="174">
        <v>7</v>
      </c>
      <c r="F845" s="174">
        <v>4</v>
      </c>
      <c r="G845" s="216">
        <v>6</v>
      </c>
      <c r="H845" s="160">
        <f t="shared" si="13"/>
        <v>0</v>
      </c>
    </row>
    <row r="846" spans="1:8">
      <c r="A846" s="159">
        <v>169521</v>
      </c>
      <c r="B846" s="133" t="s">
        <v>1196</v>
      </c>
      <c r="C846" s="174">
        <v>56</v>
      </c>
      <c r="D846" s="174">
        <v>79</v>
      </c>
      <c r="E846" s="174">
        <v>49</v>
      </c>
      <c r="F846" s="174">
        <v>75</v>
      </c>
      <c r="G846" s="216">
        <v>47</v>
      </c>
      <c r="H846" s="160">
        <f t="shared" si="13"/>
        <v>-0.16071428571428573</v>
      </c>
    </row>
    <row r="847" spans="1:8">
      <c r="A847" s="159">
        <v>169521</v>
      </c>
      <c r="B847" s="133" t="s">
        <v>1197</v>
      </c>
      <c r="C847" s="174">
        <v>58</v>
      </c>
      <c r="D847" s="174">
        <v>77</v>
      </c>
      <c r="E847" s="174">
        <v>66</v>
      </c>
      <c r="F847" s="174">
        <v>51</v>
      </c>
      <c r="G847" s="216">
        <v>60</v>
      </c>
      <c r="H847" s="160">
        <f t="shared" si="13"/>
        <v>3.4482758620689655E-2</v>
      </c>
    </row>
    <row r="848" spans="1:8">
      <c r="A848" s="159">
        <v>169521</v>
      </c>
      <c r="B848" s="133" t="s">
        <v>1198</v>
      </c>
      <c r="C848" s="174">
        <v>0</v>
      </c>
      <c r="D848" s="174">
        <v>0</v>
      </c>
      <c r="E848" s="174">
        <v>1</v>
      </c>
      <c r="F848" s="174">
        <v>1</v>
      </c>
      <c r="G848" s="216">
        <v>0</v>
      </c>
      <c r="H848" s="160" t="str">
        <f t="shared" si="13"/>
        <v/>
      </c>
    </row>
    <row r="849" spans="1:8">
      <c r="A849" s="159">
        <v>169521</v>
      </c>
      <c r="B849" s="133" t="s">
        <v>1199</v>
      </c>
      <c r="C849" s="174">
        <v>1</v>
      </c>
      <c r="D849" s="174">
        <v>2</v>
      </c>
      <c r="E849" s="174">
        <v>0</v>
      </c>
      <c r="F849" s="174">
        <v>5</v>
      </c>
      <c r="G849" s="216">
        <v>3</v>
      </c>
      <c r="H849" s="160">
        <f t="shared" si="13"/>
        <v>2</v>
      </c>
    </row>
    <row r="850" spans="1:8">
      <c r="A850" s="159">
        <v>169521</v>
      </c>
      <c r="B850" s="133" t="s">
        <v>1200</v>
      </c>
      <c r="C850" s="174">
        <v>801</v>
      </c>
      <c r="D850" s="174">
        <v>1190</v>
      </c>
      <c r="E850" s="174">
        <v>749</v>
      </c>
      <c r="F850" s="174">
        <v>692</v>
      </c>
      <c r="G850" s="216">
        <v>681</v>
      </c>
      <c r="H850" s="160">
        <f t="shared" si="13"/>
        <v>-0.14981273408239701</v>
      </c>
    </row>
    <row r="851" spans="1:8">
      <c r="A851" s="159">
        <v>169521</v>
      </c>
      <c r="B851" s="133" t="s">
        <v>1201</v>
      </c>
      <c r="C851" s="174">
        <v>11</v>
      </c>
      <c r="D851" s="174">
        <v>30</v>
      </c>
      <c r="E851" s="174">
        <v>21</v>
      </c>
      <c r="F851" s="174">
        <v>29</v>
      </c>
      <c r="G851" s="216">
        <v>26</v>
      </c>
      <c r="H851" s="160">
        <f t="shared" si="13"/>
        <v>1.3636363636363635</v>
      </c>
    </row>
    <row r="852" spans="1:8">
      <c r="A852" s="159">
        <v>170055</v>
      </c>
      <c r="B852" s="133" t="s">
        <v>1185</v>
      </c>
      <c r="C852" s="174">
        <v>1967</v>
      </c>
      <c r="D852" s="174">
        <v>1483</v>
      </c>
      <c r="E852" s="174">
        <v>1393</v>
      </c>
      <c r="F852" s="174">
        <v>1199</v>
      </c>
      <c r="G852" s="216">
        <v>1344</v>
      </c>
      <c r="H852" s="160">
        <f t="shared" si="13"/>
        <v>-0.31672597864768681</v>
      </c>
    </row>
    <row r="853" spans="1:8">
      <c r="A853" s="159">
        <v>170055</v>
      </c>
      <c r="B853" s="133" t="s">
        <v>1186</v>
      </c>
      <c r="C853" s="174">
        <v>0</v>
      </c>
      <c r="D853" s="174">
        <v>1</v>
      </c>
      <c r="E853" s="174">
        <v>0</v>
      </c>
      <c r="F853" s="174">
        <v>1</v>
      </c>
      <c r="G853" s="216">
        <v>1</v>
      </c>
      <c r="H853" s="160" t="str">
        <f t="shared" si="13"/>
        <v/>
      </c>
    </row>
    <row r="854" spans="1:8">
      <c r="A854" s="159">
        <v>170055</v>
      </c>
      <c r="B854" s="133" t="s">
        <v>1187</v>
      </c>
      <c r="C854" s="174">
        <v>969</v>
      </c>
      <c r="D854" s="174">
        <v>835</v>
      </c>
      <c r="E854" s="174">
        <v>781</v>
      </c>
      <c r="F854" s="174">
        <v>676</v>
      </c>
      <c r="G854" s="216">
        <v>790</v>
      </c>
      <c r="H854" s="160">
        <f t="shared" si="13"/>
        <v>-0.18472652218782248</v>
      </c>
    </row>
    <row r="855" spans="1:8">
      <c r="A855" s="159">
        <v>170055</v>
      </c>
      <c r="B855" s="133" t="s">
        <v>1188</v>
      </c>
      <c r="C855" s="174">
        <v>864</v>
      </c>
      <c r="D855" s="174">
        <v>554</v>
      </c>
      <c r="E855" s="174">
        <v>520</v>
      </c>
      <c r="F855" s="174">
        <v>438</v>
      </c>
      <c r="G855" s="216">
        <v>456</v>
      </c>
      <c r="H855" s="160">
        <f t="shared" si="13"/>
        <v>-0.47222222222222221</v>
      </c>
    </row>
    <row r="856" spans="1:8">
      <c r="A856" s="159">
        <v>170055</v>
      </c>
      <c r="B856" s="133" t="s">
        <v>1189</v>
      </c>
      <c r="C856" s="174">
        <v>134</v>
      </c>
      <c r="D856" s="174">
        <v>93</v>
      </c>
      <c r="E856" s="174">
        <v>92</v>
      </c>
      <c r="F856" s="174">
        <v>84</v>
      </c>
      <c r="G856" s="216">
        <v>97</v>
      </c>
      <c r="H856" s="160">
        <f t="shared" si="13"/>
        <v>-0.27611940298507465</v>
      </c>
    </row>
    <row r="857" spans="1:8">
      <c r="A857" s="159">
        <v>170055</v>
      </c>
      <c r="B857" s="133" t="s">
        <v>1190</v>
      </c>
      <c r="C857" s="174">
        <v>0</v>
      </c>
      <c r="D857" s="174">
        <v>0</v>
      </c>
      <c r="E857" s="174">
        <v>0</v>
      </c>
      <c r="F857" s="174">
        <v>0</v>
      </c>
      <c r="G857" s="216">
        <v>0</v>
      </c>
      <c r="H857" s="160" t="str">
        <f t="shared" si="13"/>
        <v/>
      </c>
    </row>
    <row r="858" spans="1:8">
      <c r="A858" s="159">
        <v>170055</v>
      </c>
      <c r="B858" s="133" t="s">
        <v>1191</v>
      </c>
      <c r="C858" s="174">
        <v>899</v>
      </c>
      <c r="D858" s="174">
        <v>632</v>
      </c>
      <c r="E858" s="174">
        <v>562</v>
      </c>
      <c r="F858" s="174">
        <v>464</v>
      </c>
      <c r="G858" s="216">
        <v>499</v>
      </c>
      <c r="H858" s="160">
        <f t="shared" si="13"/>
        <v>-0.44493882091212456</v>
      </c>
    </row>
    <row r="859" spans="1:8">
      <c r="A859" s="159">
        <v>170055</v>
      </c>
      <c r="B859" s="133" t="s">
        <v>1192</v>
      </c>
      <c r="C859" s="174">
        <v>1068</v>
      </c>
      <c r="D859" s="174">
        <v>851</v>
      </c>
      <c r="E859" s="174">
        <v>831</v>
      </c>
      <c r="F859" s="174">
        <v>735</v>
      </c>
      <c r="G859" s="216">
        <v>845</v>
      </c>
      <c r="H859" s="160">
        <f t="shared" si="13"/>
        <v>-0.20880149812734083</v>
      </c>
    </row>
    <row r="860" spans="1:8">
      <c r="A860" s="159">
        <v>170055</v>
      </c>
      <c r="B860" s="133" t="s">
        <v>1193</v>
      </c>
      <c r="C860" s="174">
        <v>38</v>
      </c>
      <c r="D860" s="174">
        <v>43</v>
      </c>
      <c r="E860" s="174">
        <v>38</v>
      </c>
      <c r="F860" s="174">
        <v>28</v>
      </c>
      <c r="G860" s="216">
        <v>33</v>
      </c>
      <c r="H860" s="160">
        <f t="shared" si="13"/>
        <v>-0.13157894736842105</v>
      </c>
    </row>
    <row r="861" spans="1:8">
      <c r="A861" s="159">
        <v>170055</v>
      </c>
      <c r="B861" s="133" t="s">
        <v>1194</v>
      </c>
      <c r="C861" s="174">
        <v>11</v>
      </c>
      <c r="D861" s="174">
        <v>6</v>
      </c>
      <c r="E861" s="174">
        <v>7</v>
      </c>
      <c r="F861" s="174">
        <v>2</v>
      </c>
      <c r="G861" s="216">
        <v>5</v>
      </c>
      <c r="H861" s="160">
        <f t="shared" si="13"/>
        <v>-0.54545454545454541</v>
      </c>
    </row>
    <row r="862" spans="1:8">
      <c r="A862" s="159">
        <v>170055</v>
      </c>
      <c r="B862" s="133" t="s">
        <v>1195</v>
      </c>
      <c r="C862" s="174">
        <v>72</v>
      </c>
      <c r="D862" s="174">
        <v>48</v>
      </c>
      <c r="E862" s="174">
        <v>60</v>
      </c>
      <c r="F862" s="174">
        <v>36</v>
      </c>
      <c r="G862" s="216">
        <v>52</v>
      </c>
      <c r="H862" s="160">
        <f t="shared" si="13"/>
        <v>-0.27777777777777779</v>
      </c>
    </row>
    <row r="863" spans="1:8">
      <c r="A863" s="159">
        <v>170055</v>
      </c>
      <c r="B863" s="133" t="s">
        <v>1196</v>
      </c>
      <c r="C863" s="174">
        <v>132</v>
      </c>
      <c r="D863" s="174">
        <v>79</v>
      </c>
      <c r="E863" s="174">
        <v>92</v>
      </c>
      <c r="F863" s="174">
        <v>80</v>
      </c>
      <c r="G863" s="216">
        <v>94</v>
      </c>
      <c r="H863" s="160">
        <f t="shared" si="13"/>
        <v>-0.2878787878787879</v>
      </c>
    </row>
    <row r="864" spans="1:8">
      <c r="A864" s="159">
        <v>170055</v>
      </c>
      <c r="B864" s="133" t="s">
        <v>1197</v>
      </c>
      <c r="C864" s="174">
        <v>184</v>
      </c>
      <c r="D864" s="174">
        <v>171</v>
      </c>
      <c r="E864" s="174">
        <v>152</v>
      </c>
      <c r="F864" s="174">
        <v>139</v>
      </c>
      <c r="G864" s="216">
        <v>160</v>
      </c>
      <c r="H864" s="160">
        <f t="shared" si="13"/>
        <v>-0.13043478260869565</v>
      </c>
    </row>
    <row r="865" spans="1:8">
      <c r="A865" s="159">
        <v>170055</v>
      </c>
      <c r="B865" s="133" t="s">
        <v>1198</v>
      </c>
      <c r="C865" s="174">
        <v>2</v>
      </c>
      <c r="D865" s="174">
        <v>1</v>
      </c>
      <c r="E865" s="174">
        <v>0</v>
      </c>
      <c r="F865" s="174">
        <v>0</v>
      </c>
      <c r="G865" s="216">
        <v>0</v>
      </c>
      <c r="H865" s="160">
        <f t="shared" si="13"/>
        <v>-1</v>
      </c>
    </row>
    <row r="866" spans="1:8">
      <c r="A866" s="159">
        <v>170055</v>
      </c>
      <c r="B866" s="133" t="s">
        <v>1199</v>
      </c>
      <c r="C866" s="174">
        <v>9</v>
      </c>
      <c r="D866" s="174">
        <v>6</v>
      </c>
      <c r="E866" s="174">
        <v>14</v>
      </c>
      <c r="F866" s="174">
        <v>7</v>
      </c>
      <c r="G866" s="216">
        <v>1</v>
      </c>
      <c r="H866" s="160">
        <f t="shared" si="13"/>
        <v>-0.88888888888888884</v>
      </c>
    </row>
    <row r="867" spans="1:8">
      <c r="A867" s="159">
        <v>170055</v>
      </c>
      <c r="B867" s="133" t="s">
        <v>1200</v>
      </c>
      <c r="C867" s="174">
        <v>1461</v>
      </c>
      <c r="D867" s="174">
        <v>1069</v>
      </c>
      <c r="E867" s="174">
        <v>949</v>
      </c>
      <c r="F867" s="174">
        <v>838</v>
      </c>
      <c r="G867" s="216">
        <v>913</v>
      </c>
      <c r="H867" s="160">
        <f t="shared" si="13"/>
        <v>-0.3750855578370979</v>
      </c>
    </row>
    <row r="868" spans="1:8">
      <c r="A868" s="159">
        <v>170055</v>
      </c>
      <c r="B868" s="133" t="s">
        <v>1201</v>
      </c>
      <c r="C868" s="174">
        <v>58</v>
      </c>
      <c r="D868" s="174">
        <v>60</v>
      </c>
      <c r="E868" s="174">
        <v>81</v>
      </c>
      <c r="F868" s="174">
        <v>69</v>
      </c>
      <c r="G868" s="216">
        <v>86</v>
      </c>
      <c r="H868" s="160">
        <f t="shared" si="13"/>
        <v>0.48275862068965519</v>
      </c>
    </row>
    <row r="869" spans="1:8">
      <c r="A869" s="159">
        <v>170657</v>
      </c>
      <c r="B869" s="133" t="s">
        <v>1185</v>
      </c>
      <c r="C869" s="174">
        <v>1264</v>
      </c>
      <c r="D869" s="174">
        <v>1203</v>
      </c>
      <c r="E869" s="174">
        <v>1157</v>
      </c>
      <c r="F869" s="174">
        <v>1199</v>
      </c>
      <c r="G869" s="216">
        <v>1188</v>
      </c>
      <c r="H869" s="160">
        <f t="shared" si="13"/>
        <v>-6.0126582278481014E-2</v>
      </c>
    </row>
    <row r="870" spans="1:8">
      <c r="A870" s="159">
        <v>170657</v>
      </c>
      <c r="B870" s="133" t="s">
        <v>1186</v>
      </c>
      <c r="C870" s="174">
        <v>2</v>
      </c>
      <c r="D870" s="174">
        <v>0</v>
      </c>
      <c r="E870" s="174">
        <v>1</v>
      </c>
      <c r="F870" s="174">
        <v>3</v>
      </c>
      <c r="G870" s="216">
        <v>2</v>
      </c>
      <c r="H870" s="160">
        <f t="shared" si="13"/>
        <v>0</v>
      </c>
    </row>
    <row r="871" spans="1:8">
      <c r="A871" s="159">
        <v>170657</v>
      </c>
      <c r="B871" s="133" t="s">
        <v>1187</v>
      </c>
      <c r="C871" s="174">
        <v>687</v>
      </c>
      <c r="D871" s="174">
        <v>631</v>
      </c>
      <c r="E871" s="174">
        <v>652</v>
      </c>
      <c r="F871" s="174">
        <v>669</v>
      </c>
      <c r="G871" s="216">
        <v>672</v>
      </c>
      <c r="H871" s="160">
        <f t="shared" si="13"/>
        <v>-2.1834061135371178E-2</v>
      </c>
    </row>
    <row r="872" spans="1:8">
      <c r="A872" s="159">
        <v>170657</v>
      </c>
      <c r="B872" s="133" t="s">
        <v>1188</v>
      </c>
      <c r="C872" s="174">
        <v>460</v>
      </c>
      <c r="D872" s="174">
        <v>469</v>
      </c>
      <c r="E872" s="174">
        <v>420</v>
      </c>
      <c r="F872" s="174">
        <v>426</v>
      </c>
      <c r="G872" s="216">
        <v>407</v>
      </c>
      <c r="H872" s="160">
        <f t="shared" si="13"/>
        <v>-0.11521739130434783</v>
      </c>
    </row>
    <row r="873" spans="1:8">
      <c r="A873" s="159">
        <v>170657</v>
      </c>
      <c r="B873" s="133" t="s">
        <v>1189</v>
      </c>
      <c r="C873" s="174">
        <v>115</v>
      </c>
      <c r="D873" s="174">
        <v>103</v>
      </c>
      <c r="E873" s="174">
        <v>84</v>
      </c>
      <c r="F873" s="174">
        <v>101</v>
      </c>
      <c r="G873" s="216">
        <v>107</v>
      </c>
      <c r="H873" s="160">
        <f t="shared" si="13"/>
        <v>-6.9565217391304349E-2</v>
      </c>
    </row>
    <row r="874" spans="1:8">
      <c r="A874" s="159">
        <v>170657</v>
      </c>
      <c r="B874" s="133" t="s">
        <v>1190</v>
      </c>
      <c r="C874" s="174">
        <v>0</v>
      </c>
      <c r="D874" s="174">
        <v>0</v>
      </c>
      <c r="E874" s="174">
        <v>0</v>
      </c>
      <c r="F874" s="174">
        <v>0</v>
      </c>
      <c r="G874" s="216">
        <v>0</v>
      </c>
      <c r="H874" s="160" t="str">
        <f t="shared" si="13"/>
        <v/>
      </c>
    </row>
    <row r="875" spans="1:8">
      <c r="A875" s="159">
        <v>170657</v>
      </c>
      <c r="B875" s="133" t="s">
        <v>1191</v>
      </c>
      <c r="C875" s="174">
        <v>467</v>
      </c>
      <c r="D875" s="174">
        <v>477</v>
      </c>
      <c r="E875" s="174">
        <v>439</v>
      </c>
      <c r="F875" s="174">
        <v>402</v>
      </c>
      <c r="G875" s="216">
        <v>446</v>
      </c>
      <c r="H875" s="160">
        <f t="shared" si="13"/>
        <v>-4.4967880085653104E-2</v>
      </c>
    </row>
    <row r="876" spans="1:8">
      <c r="A876" s="159">
        <v>170657</v>
      </c>
      <c r="B876" s="133" t="s">
        <v>1192</v>
      </c>
      <c r="C876" s="174">
        <v>797</v>
      </c>
      <c r="D876" s="174">
        <v>726</v>
      </c>
      <c r="E876" s="174">
        <v>718</v>
      </c>
      <c r="F876" s="174">
        <v>797</v>
      </c>
      <c r="G876" s="216">
        <v>742</v>
      </c>
      <c r="H876" s="160">
        <f t="shared" si="13"/>
        <v>-6.9008782936010038E-2</v>
      </c>
    </row>
    <row r="877" spans="1:8">
      <c r="A877" s="159">
        <v>170657</v>
      </c>
      <c r="B877" s="133" t="s">
        <v>1193</v>
      </c>
      <c r="C877" s="174">
        <v>38</v>
      </c>
      <c r="D877" s="174">
        <v>38</v>
      </c>
      <c r="E877" s="174">
        <v>41</v>
      </c>
      <c r="F877" s="174">
        <v>65</v>
      </c>
      <c r="G877" s="216">
        <v>35</v>
      </c>
      <c r="H877" s="160">
        <f t="shared" si="13"/>
        <v>-7.8947368421052627E-2</v>
      </c>
    </row>
    <row r="878" spans="1:8">
      <c r="A878" s="159">
        <v>170657</v>
      </c>
      <c r="B878" s="133" t="s">
        <v>1194</v>
      </c>
      <c r="C878" s="174">
        <v>7</v>
      </c>
      <c r="D878" s="174">
        <v>5</v>
      </c>
      <c r="E878" s="174">
        <v>2</v>
      </c>
      <c r="F878" s="174">
        <v>2</v>
      </c>
      <c r="G878" s="216">
        <v>4</v>
      </c>
      <c r="H878" s="160">
        <f t="shared" si="13"/>
        <v>-0.42857142857142855</v>
      </c>
    </row>
    <row r="879" spans="1:8">
      <c r="A879" s="159">
        <v>170657</v>
      </c>
      <c r="B879" s="133" t="s">
        <v>1195</v>
      </c>
      <c r="C879" s="174">
        <v>53</v>
      </c>
      <c r="D879" s="174">
        <v>34</v>
      </c>
      <c r="E879" s="174">
        <v>30</v>
      </c>
      <c r="F879" s="174">
        <v>41</v>
      </c>
      <c r="G879" s="216">
        <v>38</v>
      </c>
      <c r="H879" s="160">
        <f t="shared" si="13"/>
        <v>-0.28301886792452829</v>
      </c>
    </row>
    <row r="880" spans="1:8">
      <c r="A880" s="159">
        <v>170657</v>
      </c>
      <c r="B880" s="133" t="s">
        <v>1196</v>
      </c>
      <c r="C880" s="174">
        <v>96</v>
      </c>
      <c r="D880" s="174">
        <v>64</v>
      </c>
      <c r="E880" s="174">
        <v>59</v>
      </c>
      <c r="F880" s="174">
        <v>87</v>
      </c>
      <c r="G880" s="216">
        <v>83</v>
      </c>
      <c r="H880" s="160">
        <f t="shared" si="13"/>
        <v>-0.13541666666666666</v>
      </c>
    </row>
    <row r="881" spans="1:8">
      <c r="A881" s="159">
        <v>170657</v>
      </c>
      <c r="B881" s="133" t="s">
        <v>1197</v>
      </c>
      <c r="C881" s="174">
        <v>99</v>
      </c>
      <c r="D881" s="174">
        <v>85</v>
      </c>
      <c r="E881" s="174">
        <v>93</v>
      </c>
      <c r="F881" s="174">
        <v>86</v>
      </c>
      <c r="G881" s="216">
        <v>88</v>
      </c>
      <c r="H881" s="160">
        <f t="shared" si="13"/>
        <v>-0.1111111111111111</v>
      </c>
    </row>
    <row r="882" spans="1:8">
      <c r="A882" s="159">
        <v>170657</v>
      </c>
      <c r="B882" s="133" t="s">
        <v>1198</v>
      </c>
      <c r="C882" s="174">
        <v>2</v>
      </c>
      <c r="D882" s="174">
        <v>2</v>
      </c>
      <c r="E882" s="174">
        <v>4</v>
      </c>
      <c r="F882" s="174">
        <v>1</v>
      </c>
      <c r="G882" s="216">
        <v>4</v>
      </c>
      <c r="H882" s="160">
        <f t="shared" si="13"/>
        <v>1</v>
      </c>
    </row>
    <row r="883" spans="1:8">
      <c r="A883" s="159">
        <v>170657</v>
      </c>
      <c r="B883" s="133" t="s">
        <v>1199</v>
      </c>
      <c r="C883" s="174">
        <v>20</v>
      </c>
      <c r="D883" s="174">
        <v>13</v>
      </c>
      <c r="E883" s="174">
        <v>9</v>
      </c>
      <c r="F883" s="174">
        <v>12</v>
      </c>
      <c r="G883" s="216">
        <v>6</v>
      </c>
      <c r="H883" s="160">
        <f t="shared" si="13"/>
        <v>-0.7</v>
      </c>
    </row>
    <row r="884" spans="1:8">
      <c r="A884" s="159">
        <v>170657</v>
      </c>
      <c r="B884" s="133" t="s">
        <v>1200</v>
      </c>
      <c r="C884" s="174">
        <v>893</v>
      </c>
      <c r="D884" s="174">
        <v>910</v>
      </c>
      <c r="E884" s="174">
        <v>868</v>
      </c>
      <c r="F884" s="174">
        <v>858</v>
      </c>
      <c r="G884" s="216">
        <v>898</v>
      </c>
      <c r="H884" s="160">
        <f t="shared" si="13"/>
        <v>5.5991041433370659E-3</v>
      </c>
    </row>
    <row r="885" spans="1:8">
      <c r="A885" s="159">
        <v>170657</v>
      </c>
      <c r="B885" s="133" t="s">
        <v>1201</v>
      </c>
      <c r="C885" s="174">
        <v>56</v>
      </c>
      <c r="D885" s="174">
        <v>52</v>
      </c>
      <c r="E885" s="174">
        <v>51</v>
      </c>
      <c r="F885" s="174">
        <v>47</v>
      </c>
      <c r="G885" s="216">
        <v>32</v>
      </c>
      <c r="H885" s="160">
        <f t="shared" si="13"/>
        <v>-0.42857142857142855</v>
      </c>
    </row>
    <row r="886" spans="1:8">
      <c r="A886" s="159">
        <v>170790</v>
      </c>
      <c r="B886" s="133" t="s">
        <v>1185</v>
      </c>
      <c r="C886" s="174">
        <v>2322</v>
      </c>
      <c r="D886" s="174">
        <v>1408</v>
      </c>
      <c r="E886" s="174">
        <v>2138</v>
      </c>
      <c r="F886" s="174">
        <v>2108</v>
      </c>
      <c r="G886" s="216">
        <v>2117</v>
      </c>
      <c r="H886" s="160">
        <f t="shared" si="13"/>
        <v>-8.8285960378983633E-2</v>
      </c>
    </row>
    <row r="887" spans="1:8">
      <c r="A887" s="159">
        <v>170790</v>
      </c>
      <c r="B887" s="133" t="s">
        <v>1186</v>
      </c>
      <c r="C887" s="174">
        <v>1</v>
      </c>
      <c r="D887" s="174">
        <v>2</v>
      </c>
      <c r="E887" s="174">
        <v>5</v>
      </c>
      <c r="F887" s="174">
        <v>4</v>
      </c>
      <c r="G887" s="216">
        <v>4</v>
      </c>
      <c r="H887" s="160">
        <f t="shared" si="13"/>
        <v>3</v>
      </c>
    </row>
    <row r="888" spans="1:8">
      <c r="A888" s="159">
        <v>170790</v>
      </c>
      <c r="B888" s="133" t="s">
        <v>1187</v>
      </c>
      <c r="C888" s="174">
        <v>1170</v>
      </c>
      <c r="D888" s="174">
        <v>786</v>
      </c>
      <c r="E888" s="174">
        <v>1231</v>
      </c>
      <c r="F888" s="174">
        <v>1145</v>
      </c>
      <c r="G888" s="216">
        <v>1120</v>
      </c>
      <c r="H888" s="160">
        <f t="shared" si="13"/>
        <v>-4.2735042735042736E-2</v>
      </c>
    </row>
    <row r="889" spans="1:8">
      <c r="A889" s="159">
        <v>170790</v>
      </c>
      <c r="B889" s="133" t="s">
        <v>1188</v>
      </c>
      <c r="C889" s="174">
        <v>909</v>
      </c>
      <c r="D889" s="174">
        <v>483</v>
      </c>
      <c r="E889" s="174">
        <v>709</v>
      </c>
      <c r="F889" s="174">
        <v>755</v>
      </c>
      <c r="G889" s="216">
        <v>754</v>
      </c>
      <c r="H889" s="160">
        <f t="shared" si="13"/>
        <v>-0.17051705170517051</v>
      </c>
    </row>
    <row r="890" spans="1:8">
      <c r="A890" s="159">
        <v>170790</v>
      </c>
      <c r="B890" s="133" t="s">
        <v>1189</v>
      </c>
      <c r="C890" s="174">
        <v>242</v>
      </c>
      <c r="D890" s="174">
        <v>137</v>
      </c>
      <c r="E890" s="174">
        <v>193</v>
      </c>
      <c r="F890" s="174">
        <v>204</v>
      </c>
      <c r="G890" s="216">
        <v>239</v>
      </c>
      <c r="H890" s="160">
        <f t="shared" si="13"/>
        <v>-1.2396694214876033E-2</v>
      </c>
    </row>
    <row r="891" spans="1:8">
      <c r="A891" s="159">
        <v>170790</v>
      </c>
      <c r="B891" s="133" t="s">
        <v>1190</v>
      </c>
      <c r="C891" s="174">
        <v>0</v>
      </c>
      <c r="D891" s="174">
        <v>0</v>
      </c>
      <c r="E891" s="174">
        <v>0</v>
      </c>
      <c r="F891" s="174">
        <v>0</v>
      </c>
      <c r="G891" s="216">
        <v>0</v>
      </c>
      <c r="H891" s="160" t="str">
        <f t="shared" si="13"/>
        <v/>
      </c>
    </row>
    <row r="892" spans="1:8">
      <c r="A892" s="159">
        <v>170790</v>
      </c>
      <c r="B892" s="133" t="s">
        <v>1191</v>
      </c>
      <c r="C892" s="174">
        <v>1014</v>
      </c>
      <c r="D892" s="174">
        <v>620</v>
      </c>
      <c r="E892" s="174">
        <v>863</v>
      </c>
      <c r="F892" s="174">
        <v>849</v>
      </c>
      <c r="G892" s="216">
        <v>810</v>
      </c>
      <c r="H892" s="160">
        <f t="shared" si="13"/>
        <v>-0.20118343195266272</v>
      </c>
    </row>
    <row r="893" spans="1:8">
      <c r="A893" s="159">
        <v>170790</v>
      </c>
      <c r="B893" s="133" t="s">
        <v>1192</v>
      </c>
      <c r="C893" s="174">
        <v>1308</v>
      </c>
      <c r="D893" s="174">
        <v>788</v>
      </c>
      <c r="E893" s="174">
        <v>1275</v>
      </c>
      <c r="F893" s="174">
        <v>1259</v>
      </c>
      <c r="G893" s="216">
        <v>1307</v>
      </c>
      <c r="H893" s="160">
        <f t="shared" si="13"/>
        <v>-7.6452599388379206E-4</v>
      </c>
    </row>
    <row r="894" spans="1:8">
      <c r="A894" s="159">
        <v>170790</v>
      </c>
      <c r="B894" s="133" t="s">
        <v>1193</v>
      </c>
      <c r="C894" s="174">
        <v>31</v>
      </c>
      <c r="D894" s="174">
        <v>32</v>
      </c>
      <c r="E894" s="174">
        <v>52</v>
      </c>
      <c r="F894" s="174">
        <v>41</v>
      </c>
      <c r="G894" s="216">
        <v>51</v>
      </c>
      <c r="H894" s="160">
        <f t="shared" si="13"/>
        <v>0.64516129032258063</v>
      </c>
    </row>
    <row r="895" spans="1:8">
      <c r="A895" s="159">
        <v>170790</v>
      </c>
      <c r="B895" s="133" t="s">
        <v>1194</v>
      </c>
      <c r="C895" s="174">
        <v>15</v>
      </c>
      <c r="D895" s="174">
        <v>6</v>
      </c>
      <c r="E895" s="174">
        <v>12</v>
      </c>
      <c r="F895" s="174">
        <v>8</v>
      </c>
      <c r="G895" s="216">
        <v>11</v>
      </c>
      <c r="H895" s="160">
        <f t="shared" si="13"/>
        <v>-0.26666666666666666</v>
      </c>
    </row>
    <row r="896" spans="1:8">
      <c r="A896" s="159">
        <v>170790</v>
      </c>
      <c r="B896" s="133" t="s">
        <v>1195</v>
      </c>
      <c r="C896" s="174">
        <v>97</v>
      </c>
      <c r="D896" s="174">
        <v>70</v>
      </c>
      <c r="E896" s="174">
        <v>107</v>
      </c>
      <c r="F896" s="174">
        <v>105</v>
      </c>
      <c r="G896" s="216">
        <v>111</v>
      </c>
      <c r="H896" s="160">
        <f t="shared" si="13"/>
        <v>0.14432989690721648</v>
      </c>
    </row>
    <row r="897" spans="1:8">
      <c r="A897" s="159">
        <v>170790</v>
      </c>
      <c r="B897" s="133" t="s">
        <v>1196</v>
      </c>
      <c r="C897" s="174">
        <v>195</v>
      </c>
      <c r="D897" s="174">
        <v>125</v>
      </c>
      <c r="E897" s="174">
        <v>178</v>
      </c>
      <c r="F897" s="174">
        <v>167</v>
      </c>
      <c r="G897" s="216">
        <v>214</v>
      </c>
      <c r="H897" s="160">
        <f t="shared" si="13"/>
        <v>9.7435897435897437E-2</v>
      </c>
    </row>
    <row r="898" spans="1:8">
      <c r="A898" s="159">
        <v>170790</v>
      </c>
      <c r="B898" s="133" t="s">
        <v>1197</v>
      </c>
      <c r="C898" s="174">
        <v>51</v>
      </c>
      <c r="D898" s="174">
        <v>44</v>
      </c>
      <c r="E898" s="174">
        <v>65</v>
      </c>
      <c r="F898" s="174">
        <v>75</v>
      </c>
      <c r="G898" s="216">
        <v>84</v>
      </c>
      <c r="H898" s="160">
        <f t="shared" si="13"/>
        <v>0.6470588235294118</v>
      </c>
    </row>
    <row r="899" spans="1:8">
      <c r="A899" s="159">
        <v>170790</v>
      </c>
      <c r="B899" s="133" t="s">
        <v>1198</v>
      </c>
      <c r="C899" s="174">
        <v>3</v>
      </c>
      <c r="D899" s="174">
        <v>0</v>
      </c>
      <c r="E899" s="174">
        <v>2</v>
      </c>
      <c r="F899" s="174">
        <v>2</v>
      </c>
      <c r="G899" s="216">
        <v>5</v>
      </c>
      <c r="H899" s="160">
        <f t="shared" ref="H899:H962" si="14">IFERROR((G899-C899)/C899,"")</f>
        <v>0.66666666666666663</v>
      </c>
    </row>
    <row r="900" spans="1:8">
      <c r="A900" s="159">
        <v>170790</v>
      </c>
      <c r="B900" s="133" t="s">
        <v>1199</v>
      </c>
      <c r="C900" s="174">
        <v>15</v>
      </c>
      <c r="D900" s="174">
        <v>8</v>
      </c>
      <c r="E900" s="174">
        <v>48</v>
      </c>
      <c r="F900" s="174">
        <v>22</v>
      </c>
      <c r="G900" s="216">
        <v>42</v>
      </c>
      <c r="H900" s="160">
        <f t="shared" si="14"/>
        <v>1.8</v>
      </c>
    </row>
    <row r="901" spans="1:8">
      <c r="A901" s="159">
        <v>170790</v>
      </c>
      <c r="B901" s="133" t="s">
        <v>1200</v>
      </c>
      <c r="C901" s="174">
        <v>1726</v>
      </c>
      <c r="D901" s="174">
        <v>1021</v>
      </c>
      <c r="E901" s="174">
        <v>1538</v>
      </c>
      <c r="F901" s="174">
        <v>1549</v>
      </c>
      <c r="G901" s="216">
        <v>1512</v>
      </c>
      <c r="H901" s="160">
        <f t="shared" si="14"/>
        <v>-0.12398609501738123</v>
      </c>
    </row>
    <row r="902" spans="1:8">
      <c r="A902" s="159">
        <v>170790</v>
      </c>
      <c r="B902" s="133" t="s">
        <v>1201</v>
      </c>
      <c r="C902" s="174">
        <v>189</v>
      </c>
      <c r="D902" s="174">
        <v>102</v>
      </c>
      <c r="E902" s="174">
        <v>136</v>
      </c>
      <c r="F902" s="174">
        <v>139</v>
      </c>
      <c r="G902" s="216">
        <v>87</v>
      </c>
      <c r="H902" s="160">
        <f t="shared" si="14"/>
        <v>-0.53968253968253965</v>
      </c>
    </row>
    <row r="903" spans="1:8">
      <c r="A903" s="159">
        <v>171304</v>
      </c>
      <c r="B903" s="133" t="s">
        <v>1185</v>
      </c>
      <c r="C903" s="174">
        <v>516</v>
      </c>
      <c r="D903" s="174">
        <v>502</v>
      </c>
      <c r="E903" s="174">
        <v>434</v>
      </c>
      <c r="F903" s="174">
        <v>501</v>
      </c>
      <c r="G903" s="216">
        <v>517</v>
      </c>
      <c r="H903" s="160">
        <f t="shared" si="14"/>
        <v>1.937984496124031E-3</v>
      </c>
    </row>
    <row r="904" spans="1:8">
      <c r="A904" s="159">
        <v>171304</v>
      </c>
      <c r="B904" s="133" t="s">
        <v>1186</v>
      </c>
      <c r="C904" s="174">
        <v>0</v>
      </c>
      <c r="D904" s="174">
        <v>0</v>
      </c>
      <c r="E904" s="174">
        <v>0</v>
      </c>
      <c r="F904" s="174">
        <v>0</v>
      </c>
      <c r="G904" s="216">
        <v>1</v>
      </c>
      <c r="H904" s="160" t="str">
        <f t="shared" si="14"/>
        <v/>
      </c>
    </row>
    <row r="905" spans="1:8">
      <c r="A905" s="159">
        <v>171304</v>
      </c>
      <c r="B905" s="133" t="s">
        <v>1187</v>
      </c>
      <c r="C905" s="174">
        <v>351</v>
      </c>
      <c r="D905" s="174">
        <v>352</v>
      </c>
      <c r="E905" s="174">
        <v>328</v>
      </c>
      <c r="F905" s="174">
        <v>351</v>
      </c>
      <c r="G905" s="216">
        <v>361</v>
      </c>
      <c r="H905" s="160">
        <f t="shared" si="14"/>
        <v>2.8490028490028491E-2</v>
      </c>
    </row>
    <row r="906" spans="1:8">
      <c r="A906" s="159">
        <v>171304</v>
      </c>
      <c r="B906" s="133" t="s">
        <v>1188</v>
      </c>
      <c r="C906" s="174">
        <v>135</v>
      </c>
      <c r="D906" s="174">
        <v>123</v>
      </c>
      <c r="E906" s="174">
        <v>86</v>
      </c>
      <c r="F906" s="174">
        <v>126</v>
      </c>
      <c r="G906" s="216">
        <v>120</v>
      </c>
      <c r="H906" s="160">
        <f t="shared" si="14"/>
        <v>-0.1111111111111111</v>
      </c>
    </row>
    <row r="907" spans="1:8">
      <c r="A907" s="159">
        <v>171304</v>
      </c>
      <c r="B907" s="133" t="s">
        <v>1189</v>
      </c>
      <c r="C907" s="174">
        <v>30</v>
      </c>
      <c r="D907" s="174">
        <v>27</v>
      </c>
      <c r="E907" s="174">
        <v>20</v>
      </c>
      <c r="F907" s="174">
        <v>24</v>
      </c>
      <c r="G907" s="216">
        <v>35</v>
      </c>
      <c r="H907" s="160">
        <f t="shared" si="14"/>
        <v>0.16666666666666666</v>
      </c>
    </row>
    <row r="908" spans="1:8">
      <c r="A908" s="159">
        <v>171304</v>
      </c>
      <c r="B908" s="133" t="s">
        <v>1190</v>
      </c>
      <c r="C908" s="174">
        <v>0</v>
      </c>
      <c r="D908" s="174">
        <v>0</v>
      </c>
      <c r="E908" s="174">
        <v>0</v>
      </c>
      <c r="F908" s="174">
        <v>0</v>
      </c>
      <c r="G908" s="216">
        <v>0</v>
      </c>
      <c r="H908" s="160" t="str">
        <f t="shared" si="14"/>
        <v/>
      </c>
    </row>
    <row r="909" spans="1:8">
      <c r="A909" s="159">
        <v>171304</v>
      </c>
      <c r="B909" s="133" t="s">
        <v>1191</v>
      </c>
      <c r="C909" s="174">
        <v>192</v>
      </c>
      <c r="D909" s="174">
        <v>194</v>
      </c>
      <c r="E909" s="174">
        <v>149</v>
      </c>
      <c r="F909" s="174">
        <v>189</v>
      </c>
      <c r="G909" s="216">
        <v>172</v>
      </c>
      <c r="H909" s="160">
        <f t="shared" si="14"/>
        <v>-0.10416666666666667</v>
      </c>
    </row>
    <row r="910" spans="1:8">
      <c r="A910" s="159">
        <v>171304</v>
      </c>
      <c r="B910" s="133" t="s">
        <v>1192</v>
      </c>
      <c r="C910" s="174">
        <v>324</v>
      </c>
      <c r="D910" s="174">
        <v>308</v>
      </c>
      <c r="E910" s="174">
        <v>285</v>
      </c>
      <c r="F910" s="174">
        <v>312</v>
      </c>
      <c r="G910" s="216">
        <v>345</v>
      </c>
      <c r="H910" s="160">
        <f t="shared" si="14"/>
        <v>6.4814814814814811E-2</v>
      </c>
    </row>
    <row r="911" spans="1:8">
      <c r="A911" s="159">
        <v>171304</v>
      </c>
      <c r="B911" s="133" t="s">
        <v>1193</v>
      </c>
      <c r="C911" s="174">
        <v>16</v>
      </c>
      <c r="D911" s="174">
        <v>14</v>
      </c>
      <c r="E911" s="174">
        <v>18</v>
      </c>
      <c r="F911" s="174">
        <v>15</v>
      </c>
      <c r="G911" s="216">
        <v>15</v>
      </c>
      <c r="H911" s="160">
        <f t="shared" si="14"/>
        <v>-6.25E-2</v>
      </c>
    </row>
    <row r="912" spans="1:8">
      <c r="A912" s="159">
        <v>171304</v>
      </c>
      <c r="B912" s="133" t="s">
        <v>1194</v>
      </c>
      <c r="C912" s="174">
        <v>4</v>
      </c>
      <c r="D912" s="174">
        <v>4</v>
      </c>
      <c r="E912" s="174">
        <v>2</v>
      </c>
      <c r="F912" s="174">
        <v>5</v>
      </c>
      <c r="G912" s="216">
        <v>2</v>
      </c>
      <c r="H912" s="160">
        <f t="shared" si="14"/>
        <v>-0.5</v>
      </c>
    </row>
    <row r="913" spans="1:8">
      <c r="A913" s="159">
        <v>171304</v>
      </c>
      <c r="B913" s="133" t="s">
        <v>1195</v>
      </c>
      <c r="C913" s="174">
        <v>4</v>
      </c>
      <c r="D913" s="174">
        <v>3</v>
      </c>
      <c r="E913" s="174">
        <v>7</v>
      </c>
      <c r="F913" s="174">
        <v>8</v>
      </c>
      <c r="G913" s="216">
        <v>10</v>
      </c>
      <c r="H913" s="160">
        <f t="shared" si="14"/>
        <v>1.5</v>
      </c>
    </row>
    <row r="914" spans="1:8">
      <c r="A914" s="159">
        <v>171304</v>
      </c>
      <c r="B914" s="133" t="s">
        <v>1196</v>
      </c>
      <c r="C914" s="174">
        <v>20</v>
      </c>
      <c r="D914" s="174">
        <v>16</v>
      </c>
      <c r="E914" s="174">
        <v>21</v>
      </c>
      <c r="F914" s="174">
        <v>15</v>
      </c>
      <c r="G914" s="216">
        <v>27</v>
      </c>
      <c r="H914" s="160">
        <f t="shared" si="14"/>
        <v>0.35</v>
      </c>
    </row>
    <row r="915" spans="1:8">
      <c r="A915" s="159">
        <v>171304</v>
      </c>
      <c r="B915" s="133" t="s">
        <v>1197</v>
      </c>
      <c r="C915" s="174">
        <v>14</v>
      </c>
      <c r="D915" s="174">
        <v>18</v>
      </c>
      <c r="E915" s="174">
        <v>14</v>
      </c>
      <c r="F915" s="174">
        <v>33</v>
      </c>
      <c r="G915" s="216">
        <v>40</v>
      </c>
      <c r="H915" s="160">
        <f t="shared" si="14"/>
        <v>1.8571428571428572</v>
      </c>
    </row>
    <row r="916" spans="1:8">
      <c r="A916" s="159">
        <v>171304</v>
      </c>
      <c r="B916" s="133" t="s">
        <v>1198</v>
      </c>
      <c r="C916" s="174">
        <v>1</v>
      </c>
      <c r="D916" s="174">
        <v>1</v>
      </c>
      <c r="E916" s="174">
        <v>0</v>
      </c>
      <c r="F916" s="174">
        <v>0</v>
      </c>
      <c r="G916" s="216">
        <v>0</v>
      </c>
      <c r="H916" s="160">
        <f t="shared" si="14"/>
        <v>-1</v>
      </c>
    </row>
    <row r="917" spans="1:8">
      <c r="A917" s="159">
        <v>171304</v>
      </c>
      <c r="B917" s="133" t="s">
        <v>1199</v>
      </c>
      <c r="C917" s="174">
        <v>3</v>
      </c>
      <c r="D917" s="174">
        <v>3</v>
      </c>
      <c r="E917" s="174">
        <v>4</v>
      </c>
      <c r="F917" s="174">
        <v>1</v>
      </c>
      <c r="G917" s="216">
        <v>1</v>
      </c>
      <c r="H917" s="160">
        <f t="shared" si="14"/>
        <v>-0.66666666666666663</v>
      </c>
    </row>
    <row r="918" spans="1:8">
      <c r="A918" s="159">
        <v>171304</v>
      </c>
      <c r="B918" s="133" t="s">
        <v>1200</v>
      </c>
      <c r="C918" s="174">
        <v>427</v>
      </c>
      <c r="D918" s="174">
        <v>417</v>
      </c>
      <c r="E918" s="174">
        <v>350</v>
      </c>
      <c r="F918" s="174">
        <v>406</v>
      </c>
      <c r="G918" s="216">
        <v>410</v>
      </c>
      <c r="H918" s="160">
        <f t="shared" si="14"/>
        <v>-3.9812646370023422E-2</v>
      </c>
    </row>
    <row r="919" spans="1:8">
      <c r="A919" s="159">
        <v>171304</v>
      </c>
      <c r="B919" s="133" t="s">
        <v>1201</v>
      </c>
      <c r="C919" s="174">
        <v>27</v>
      </c>
      <c r="D919" s="174">
        <v>26</v>
      </c>
      <c r="E919" s="174">
        <v>18</v>
      </c>
      <c r="F919" s="174">
        <v>18</v>
      </c>
      <c r="G919" s="216">
        <v>12</v>
      </c>
      <c r="H919" s="160">
        <f t="shared" si="14"/>
        <v>-0.55555555555555558</v>
      </c>
    </row>
    <row r="920" spans="1:8">
      <c r="A920" s="159">
        <v>172635</v>
      </c>
      <c r="B920" s="133" t="s">
        <v>1185</v>
      </c>
      <c r="C920" s="174">
        <v>1397</v>
      </c>
      <c r="D920" s="174">
        <v>922</v>
      </c>
      <c r="E920" s="174">
        <v>743</v>
      </c>
      <c r="F920" s="174">
        <v>1042</v>
      </c>
      <c r="G920" s="216">
        <v>1383</v>
      </c>
      <c r="H920" s="160">
        <f t="shared" si="14"/>
        <v>-1.0021474588403722E-2</v>
      </c>
    </row>
    <row r="921" spans="1:8">
      <c r="A921" s="159">
        <v>172635</v>
      </c>
      <c r="B921" s="133" t="s">
        <v>1186</v>
      </c>
      <c r="C921" s="174">
        <v>1</v>
      </c>
      <c r="D921" s="174">
        <v>3</v>
      </c>
      <c r="E921" s="174">
        <v>3</v>
      </c>
      <c r="F921" s="174">
        <v>2</v>
      </c>
      <c r="G921" s="216">
        <v>3</v>
      </c>
      <c r="H921" s="160">
        <f t="shared" si="14"/>
        <v>2</v>
      </c>
    </row>
    <row r="922" spans="1:8">
      <c r="A922" s="159">
        <v>172635</v>
      </c>
      <c r="B922" s="133" t="s">
        <v>1187</v>
      </c>
      <c r="C922" s="174">
        <v>371</v>
      </c>
      <c r="D922" s="174">
        <v>267</v>
      </c>
      <c r="E922" s="174">
        <v>271</v>
      </c>
      <c r="F922" s="174">
        <v>372</v>
      </c>
      <c r="G922" s="216">
        <v>407</v>
      </c>
      <c r="H922" s="160">
        <f t="shared" si="14"/>
        <v>9.7035040431266845E-2</v>
      </c>
    </row>
    <row r="923" spans="1:8">
      <c r="A923" s="159">
        <v>172635</v>
      </c>
      <c r="B923" s="133" t="s">
        <v>1188</v>
      </c>
      <c r="C923" s="174">
        <v>616</v>
      </c>
      <c r="D923" s="174">
        <v>426</v>
      </c>
      <c r="E923" s="174">
        <v>289</v>
      </c>
      <c r="F923" s="174">
        <v>431</v>
      </c>
      <c r="G923" s="216">
        <v>580</v>
      </c>
      <c r="H923" s="160">
        <f t="shared" si="14"/>
        <v>-5.844155844155844E-2</v>
      </c>
    </row>
    <row r="924" spans="1:8">
      <c r="A924" s="159">
        <v>172635</v>
      </c>
      <c r="B924" s="133" t="s">
        <v>1189</v>
      </c>
      <c r="C924" s="174">
        <v>409</v>
      </c>
      <c r="D924" s="174">
        <v>226</v>
      </c>
      <c r="E924" s="174">
        <v>180</v>
      </c>
      <c r="F924" s="174">
        <v>237</v>
      </c>
      <c r="G924" s="216">
        <v>393</v>
      </c>
      <c r="H924" s="160">
        <f t="shared" si="14"/>
        <v>-3.9119804400977995E-2</v>
      </c>
    </row>
    <row r="925" spans="1:8">
      <c r="A925" s="159">
        <v>172635</v>
      </c>
      <c r="B925" s="133" t="s">
        <v>1190</v>
      </c>
      <c r="C925" s="174">
        <v>0</v>
      </c>
      <c r="D925" s="174">
        <v>0</v>
      </c>
      <c r="E925" s="174">
        <v>0</v>
      </c>
      <c r="F925" s="174">
        <v>0</v>
      </c>
      <c r="G925" s="216">
        <v>0</v>
      </c>
      <c r="H925" s="160" t="str">
        <f t="shared" si="14"/>
        <v/>
      </c>
    </row>
    <row r="926" spans="1:8">
      <c r="A926" s="159">
        <v>172635</v>
      </c>
      <c r="B926" s="133" t="s">
        <v>1191</v>
      </c>
      <c r="C926" s="174">
        <v>403</v>
      </c>
      <c r="D926" s="174">
        <v>271</v>
      </c>
      <c r="E926" s="174">
        <v>182</v>
      </c>
      <c r="F926" s="174">
        <v>275</v>
      </c>
      <c r="G926" s="216">
        <v>405</v>
      </c>
      <c r="H926" s="160">
        <f t="shared" si="14"/>
        <v>4.9627791563275434E-3</v>
      </c>
    </row>
    <row r="927" spans="1:8">
      <c r="A927" s="159">
        <v>172635</v>
      </c>
      <c r="B927" s="133" t="s">
        <v>1192</v>
      </c>
      <c r="C927" s="174">
        <v>994</v>
      </c>
      <c r="D927" s="174">
        <v>651</v>
      </c>
      <c r="E927" s="174">
        <v>561</v>
      </c>
      <c r="F927" s="174">
        <v>767</v>
      </c>
      <c r="G927" s="216">
        <v>978</v>
      </c>
      <c r="H927" s="160">
        <f t="shared" si="14"/>
        <v>-1.6096579476861168E-2</v>
      </c>
    </row>
    <row r="928" spans="1:8">
      <c r="A928" s="159">
        <v>172635</v>
      </c>
      <c r="B928" s="133" t="s">
        <v>1193</v>
      </c>
      <c r="C928" s="174">
        <v>65</v>
      </c>
      <c r="D928" s="174">
        <v>51</v>
      </c>
      <c r="E928" s="174">
        <v>36</v>
      </c>
      <c r="F928" s="174">
        <v>56</v>
      </c>
      <c r="G928" s="216">
        <v>67</v>
      </c>
      <c r="H928" s="160">
        <f t="shared" si="14"/>
        <v>3.0769230769230771E-2</v>
      </c>
    </row>
    <row r="929" spans="1:8">
      <c r="A929" s="159">
        <v>172635</v>
      </c>
      <c r="B929" s="133" t="s">
        <v>1194</v>
      </c>
      <c r="C929" s="174">
        <v>3</v>
      </c>
      <c r="D929" s="174">
        <v>1</v>
      </c>
      <c r="E929" s="174">
        <v>0</v>
      </c>
      <c r="F929" s="174">
        <v>3</v>
      </c>
      <c r="G929" s="216">
        <v>3</v>
      </c>
      <c r="H929" s="160">
        <f t="shared" si="14"/>
        <v>0</v>
      </c>
    </row>
    <row r="930" spans="1:8">
      <c r="A930" s="159">
        <v>172635</v>
      </c>
      <c r="B930" s="133" t="s">
        <v>1195</v>
      </c>
      <c r="C930" s="174">
        <v>13</v>
      </c>
      <c r="D930" s="174">
        <v>8</v>
      </c>
      <c r="E930" s="174">
        <v>3</v>
      </c>
      <c r="F930" s="174">
        <v>11</v>
      </c>
      <c r="G930" s="216">
        <v>24</v>
      </c>
      <c r="H930" s="160">
        <f t="shared" si="14"/>
        <v>0.84615384615384615</v>
      </c>
    </row>
    <row r="931" spans="1:8">
      <c r="A931" s="159">
        <v>172635</v>
      </c>
      <c r="B931" s="133" t="s">
        <v>1196</v>
      </c>
      <c r="C931" s="174">
        <v>983</v>
      </c>
      <c r="D931" s="174">
        <v>647</v>
      </c>
      <c r="E931" s="174">
        <v>512</v>
      </c>
      <c r="F931" s="174">
        <v>714</v>
      </c>
      <c r="G931" s="216">
        <v>899</v>
      </c>
      <c r="H931" s="160">
        <f t="shared" si="14"/>
        <v>-8.5452695829094608E-2</v>
      </c>
    </row>
    <row r="932" spans="1:8">
      <c r="A932" s="159">
        <v>172635</v>
      </c>
      <c r="B932" s="133" t="s">
        <v>1197</v>
      </c>
      <c r="C932" s="174">
        <v>25</v>
      </c>
      <c r="D932" s="174">
        <v>14</v>
      </c>
      <c r="E932" s="174">
        <v>21</v>
      </c>
      <c r="F932" s="174">
        <v>29</v>
      </c>
      <c r="G932" s="216">
        <v>32</v>
      </c>
      <c r="H932" s="160">
        <f t="shared" si="14"/>
        <v>0.28000000000000003</v>
      </c>
    </row>
    <row r="933" spans="1:8">
      <c r="A933" s="159">
        <v>172635</v>
      </c>
      <c r="B933" s="133" t="s">
        <v>1198</v>
      </c>
      <c r="C933" s="174">
        <v>0</v>
      </c>
      <c r="D933" s="174">
        <v>2</v>
      </c>
      <c r="E933" s="174">
        <v>1</v>
      </c>
      <c r="F933" s="174">
        <v>4</v>
      </c>
      <c r="G933" s="216">
        <v>2</v>
      </c>
      <c r="H933" s="160" t="str">
        <f t="shared" si="14"/>
        <v/>
      </c>
    </row>
    <row r="934" spans="1:8">
      <c r="A934" s="159">
        <v>172635</v>
      </c>
      <c r="B934" s="133" t="s">
        <v>1199</v>
      </c>
      <c r="C934" s="174">
        <v>27</v>
      </c>
      <c r="D934" s="174">
        <v>0</v>
      </c>
      <c r="E934" s="174">
        <v>5</v>
      </c>
      <c r="F934" s="174">
        <v>0</v>
      </c>
      <c r="G934" s="216">
        <v>24</v>
      </c>
      <c r="H934" s="160">
        <f t="shared" si="14"/>
        <v>-0.1111111111111111</v>
      </c>
    </row>
    <row r="935" spans="1:8">
      <c r="A935" s="159">
        <v>172635</v>
      </c>
      <c r="B935" s="133" t="s">
        <v>1200</v>
      </c>
      <c r="C935" s="174">
        <v>269</v>
      </c>
      <c r="D935" s="174">
        <v>195</v>
      </c>
      <c r="E935" s="174">
        <v>153</v>
      </c>
      <c r="F935" s="174">
        <v>211</v>
      </c>
      <c r="G935" s="216">
        <v>304</v>
      </c>
      <c r="H935" s="160">
        <f t="shared" si="14"/>
        <v>0.13011152416356878</v>
      </c>
    </row>
    <row r="936" spans="1:8">
      <c r="A936" s="159">
        <v>172635</v>
      </c>
      <c r="B936" s="133" t="s">
        <v>1201</v>
      </c>
      <c r="C936" s="174">
        <v>12</v>
      </c>
      <c r="D936" s="174">
        <v>4</v>
      </c>
      <c r="E936" s="174">
        <v>12</v>
      </c>
      <c r="F936" s="174">
        <v>14</v>
      </c>
      <c r="G936" s="216">
        <v>28</v>
      </c>
      <c r="H936" s="160">
        <f t="shared" si="14"/>
        <v>1.3333333333333333</v>
      </c>
    </row>
    <row r="937" spans="1:8">
      <c r="A937" s="159">
        <v>173911</v>
      </c>
      <c r="B937" s="133" t="s">
        <v>1185</v>
      </c>
      <c r="C937" s="174">
        <v>434</v>
      </c>
      <c r="D937" s="174">
        <v>391</v>
      </c>
      <c r="E937" s="174">
        <v>374</v>
      </c>
      <c r="F937" s="174">
        <v>366</v>
      </c>
      <c r="G937" s="216">
        <v>364</v>
      </c>
      <c r="H937" s="160">
        <f t="shared" si="14"/>
        <v>-0.16129032258064516</v>
      </c>
    </row>
    <row r="938" spans="1:8">
      <c r="A938" s="159">
        <v>173911</v>
      </c>
      <c r="B938" s="133" t="s">
        <v>1186</v>
      </c>
      <c r="C938" s="174">
        <v>1</v>
      </c>
      <c r="D938" s="174">
        <v>4</v>
      </c>
      <c r="E938" s="174">
        <v>1</v>
      </c>
      <c r="F938" s="174">
        <v>2</v>
      </c>
      <c r="G938" s="216">
        <v>2</v>
      </c>
      <c r="H938" s="160">
        <f t="shared" si="14"/>
        <v>1</v>
      </c>
    </row>
    <row r="939" spans="1:8">
      <c r="A939" s="159">
        <v>173911</v>
      </c>
      <c r="B939" s="133" t="s">
        <v>1187</v>
      </c>
      <c r="C939" s="174">
        <v>257</v>
      </c>
      <c r="D939" s="174">
        <v>223</v>
      </c>
      <c r="E939" s="174">
        <v>215</v>
      </c>
      <c r="F939" s="174">
        <v>235</v>
      </c>
      <c r="G939" s="216">
        <v>238</v>
      </c>
      <c r="H939" s="160">
        <f t="shared" si="14"/>
        <v>-7.3929961089494164E-2</v>
      </c>
    </row>
    <row r="940" spans="1:8">
      <c r="A940" s="159">
        <v>173911</v>
      </c>
      <c r="B940" s="133" t="s">
        <v>1188</v>
      </c>
      <c r="C940" s="174">
        <v>142</v>
      </c>
      <c r="D940" s="174">
        <v>124</v>
      </c>
      <c r="E940" s="174">
        <v>125</v>
      </c>
      <c r="F940" s="174">
        <v>103</v>
      </c>
      <c r="G940" s="216">
        <v>105</v>
      </c>
      <c r="H940" s="160">
        <f t="shared" si="14"/>
        <v>-0.26056338028169013</v>
      </c>
    </row>
    <row r="941" spans="1:8">
      <c r="A941" s="159">
        <v>173911</v>
      </c>
      <c r="B941" s="133" t="s">
        <v>1189</v>
      </c>
      <c r="C941" s="174">
        <v>34</v>
      </c>
      <c r="D941" s="174">
        <v>40</v>
      </c>
      <c r="E941" s="174">
        <v>33</v>
      </c>
      <c r="F941" s="174">
        <v>26</v>
      </c>
      <c r="G941" s="216">
        <v>19</v>
      </c>
      <c r="H941" s="160">
        <f t="shared" si="14"/>
        <v>-0.44117647058823528</v>
      </c>
    </row>
    <row r="942" spans="1:8">
      <c r="A942" s="159">
        <v>173911</v>
      </c>
      <c r="B942" s="133" t="s">
        <v>1190</v>
      </c>
      <c r="C942" s="174">
        <v>0</v>
      </c>
      <c r="D942" s="174">
        <v>0</v>
      </c>
      <c r="E942" s="174">
        <v>0</v>
      </c>
      <c r="F942" s="174">
        <v>0</v>
      </c>
      <c r="G942" s="216">
        <v>0</v>
      </c>
      <c r="H942" s="160" t="str">
        <f t="shared" si="14"/>
        <v/>
      </c>
    </row>
    <row r="943" spans="1:8">
      <c r="A943" s="159">
        <v>173911</v>
      </c>
      <c r="B943" s="133" t="s">
        <v>1191</v>
      </c>
      <c r="C943" s="174">
        <v>204</v>
      </c>
      <c r="D943" s="174">
        <v>192</v>
      </c>
      <c r="E943" s="174">
        <v>145</v>
      </c>
      <c r="F943" s="174">
        <v>143</v>
      </c>
      <c r="G943" s="216">
        <v>143</v>
      </c>
      <c r="H943" s="160">
        <f t="shared" si="14"/>
        <v>-0.29901960784313725</v>
      </c>
    </row>
    <row r="944" spans="1:8">
      <c r="A944" s="159">
        <v>173911</v>
      </c>
      <c r="B944" s="133" t="s">
        <v>1192</v>
      </c>
      <c r="C944" s="174">
        <v>230</v>
      </c>
      <c r="D944" s="174">
        <v>199</v>
      </c>
      <c r="E944" s="174">
        <v>229</v>
      </c>
      <c r="F944" s="174">
        <v>223</v>
      </c>
      <c r="G944" s="216">
        <v>221</v>
      </c>
      <c r="H944" s="160">
        <f t="shared" si="14"/>
        <v>-3.9130434782608699E-2</v>
      </c>
    </row>
    <row r="945" spans="1:8">
      <c r="A945" s="159">
        <v>173911</v>
      </c>
      <c r="B945" s="133" t="s">
        <v>1193</v>
      </c>
      <c r="C945" s="174">
        <v>11</v>
      </c>
      <c r="D945" s="174">
        <v>18</v>
      </c>
      <c r="E945" s="174">
        <v>10</v>
      </c>
      <c r="F945" s="174">
        <v>8</v>
      </c>
      <c r="G945" s="216">
        <v>9</v>
      </c>
      <c r="H945" s="160">
        <f t="shared" si="14"/>
        <v>-0.18181818181818182</v>
      </c>
    </row>
    <row r="946" spans="1:8">
      <c r="A946" s="159">
        <v>173911</v>
      </c>
      <c r="B946" s="133" t="s">
        <v>1194</v>
      </c>
      <c r="C946" s="174">
        <v>4</v>
      </c>
      <c r="D946" s="174">
        <v>1</v>
      </c>
      <c r="E946" s="174">
        <v>2</v>
      </c>
      <c r="F946" s="174">
        <v>0</v>
      </c>
      <c r="G946" s="216">
        <v>0</v>
      </c>
      <c r="H946" s="160">
        <f t="shared" si="14"/>
        <v>-1</v>
      </c>
    </row>
    <row r="947" spans="1:8">
      <c r="A947" s="159">
        <v>173911</v>
      </c>
      <c r="B947" s="133" t="s">
        <v>1195</v>
      </c>
      <c r="C947" s="174">
        <v>3</v>
      </c>
      <c r="D947" s="174">
        <v>5</v>
      </c>
      <c r="E947" s="174">
        <v>9</v>
      </c>
      <c r="F947" s="174">
        <v>10</v>
      </c>
      <c r="G947" s="216">
        <v>1</v>
      </c>
      <c r="H947" s="160">
        <f t="shared" si="14"/>
        <v>-0.66666666666666663</v>
      </c>
    </row>
    <row r="948" spans="1:8">
      <c r="A948" s="159">
        <v>173911</v>
      </c>
      <c r="B948" s="133" t="s">
        <v>1196</v>
      </c>
      <c r="C948" s="174">
        <v>35</v>
      </c>
      <c r="D948" s="174">
        <v>45</v>
      </c>
      <c r="E948" s="174">
        <v>28</v>
      </c>
      <c r="F948" s="174">
        <v>30</v>
      </c>
      <c r="G948" s="216">
        <v>21</v>
      </c>
      <c r="H948" s="160">
        <f t="shared" si="14"/>
        <v>-0.4</v>
      </c>
    </row>
    <row r="949" spans="1:8">
      <c r="A949" s="159">
        <v>173911</v>
      </c>
      <c r="B949" s="133" t="s">
        <v>1197</v>
      </c>
      <c r="C949" s="174">
        <v>35</v>
      </c>
      <c r="D949" s="174">
        <v>27</v>
      </c>
      <c r="E949" s="174">
        <v>44</v>
      </c>
      <c r="F949" s="174">
        <v>37</v>
      </c>
      <c r="G949" s="216">
        <v>38</v>
      </c>
      <c r="H949" s="160">
        <f t="shared" si="14"/>
        <v>8.5714285714285715E-2</v>
      </c>
    </row>
    <row r="950" spans="1:8">
      <c r="A950" s="159">
        <v>173911</v>
      </c>
      <c r="B950" s="133" t="s">
        <v>1198</v>
      </c>
      <c r="C950" s="174">
        <v>1</v>
      </c>
      <c r="D950" s="174">
        <v>0</v>
      </c>
      <c r="E950" s="174">
        <v>0</v>
      </c>
      <c r="F950" s="174">
        <v>0</v>
      </c>
      <c r="G950" s="216">
        <v>0</v>
      </c>
      <c r="H950" s="160">
        <f t="shared" si="14"/>
        <v>-1</v>
      </c>
    </row>
    <row r="951" spans="1:8">
      <c r="A951" s="159">
        <v>173911</v>
      </c>
      <c r="B951" s="133" t="s">
        <v>1199</v>
      </c>
      <c r="C951" s="174">
        <v>3</v>
      </c>
      <c r="D951" s="174">
        <v>3</v>
      </c>
      <c r="E951" s="174">
        <v>3</v>
      </c>
      <c r="F951" s="174">
        <v>13</v>
      </c>
      <c r="G951" s="216">
        <v>15</v>
      </c>
      <c r="H951" s="160">
        <f t="shared" si="14"/>
        <v>4</v>
      </c>
    </row>
    <row r="952" spans="1:8">
      <c r="A952" s="159">
        <v>173911</v>
      </c>
      <c r="B952" s="133" t="s">
        <v>1200</v>
      </c>
      <c r="C952" s="174">
        <v>339</v>
      </c>
      <c r="D952" s="174">
        <v>290</v>
      </c>
      <c r="E952" s="174">
        <v>276</v>
      </c>
      <c r="F952" s="174">
        <v>267</v>
      </c>
      <c r="G952" s="216">
        <v>279</v>
      </c>
      <c r="H952" s="160">
        <f t="shared" si="14"/>
        <v>-0.17699115044247787</v>
      </c>
    </row>
    <row r="953" spans="1:8">
      <c r="A953" s="159">
        <v>173911</v>
      </c>
      <c r="B953" s="133" t="s">
        <v>1201</v>
      </c>
      <c r="C953" s="174">
        <v>3</v>
      </c>
      <c r="D953" s="174">
        <v>2</v>
      </c>
      <c r="E953" s="174">
        <v>2</v>
      </c>
      <c r="F953" s="174">
        <v>1</v>
      </c>
      <c r="G953" s="216">
        <v>1</v>
      </c>
      <c r="H953" s="160">
        <f t="shared" si="14"/>
        <v>-0.66666666666666663</v>
      </c>
    </row>
    <row r="954" spans="1:8">
      <c r="A954" s="159">
        <v>175315</v>
      </c>
      <c r="B954" s="133" t="s">
        <v>1185</v>
      </c>
      <c r="C954" s="174">
        <v>1216</v>
      </c>
      <c r="D954" s="174">
        <v>1155</v>
      </c>
      <c r="E954" s="174">
        <v>1086</v>
      </c>
      <c r="F954" s="174">
        <v>1125</v>
      </c>
      <c r="G954" s="216">
        <v>972</v>
      </c>
      <c r="H954" s="160">
        <f t="shared" si="14"/>
        <v>-0.20065789473684212</v>
      </c>
    </row>
    <row r="955" spans="1:8">
      <c r="A955" s="159">
        <v>175315</v>
      </c>
      <c r="B955" s="133" t="s">
        <v>1186</v>
      </c>
      <c r="C955" s="174">
        <v>5</v>
      </c>
      <c r="D955" s="174">
        <v>7</v>
      </c>
      <c r="E955" s="174">
        <v>7</v>
      </c>
      <c r="F955" s="174">
        <v>4</v>
      </c>
      <c r="G955" s="216">
        <v>10</v>
      </c>
      <c r="H955" s="160">
        <f t="shared" si="14"/>
        <v>1</v>
      </c>
    </row>
    <row r="956" spans="1:8">
      <c r="A956" s="159">
        <v>175315</v>
      </c>
      <c r="B956" s="133" t="s">
        <v>1187</v>
      </c>
      <c r="C956" s="174">
        <v>589</v>
      </c>
      <c r="D956" s="174">
        <v>527</v>
      </c>
      <c r="E956" s="174">
        <v>527</v>
      </c>
      <c r="F956" s="174">
        <v>572</v>
      </c>
      <c r="G956" s="216">
        <v>525</v>
      </c>
      <c r="H956" s="160">
        <f t="shared" si="14"/>
        <v>-0.10865874363327674</v>
      </c>
    </row>
    <row r="957" spans="1:8">
      <c r="A957" s="159">
        <v>175315</v>
      </c>
      <c r="B957" s="133" t="s">
        <v>1188</v>
      </c>
      <c r="C957" s="174">
        <v>516</v>
      </c>
      <c r="D957" s="174">
        <v>532</v>
      </c>
      <c r="E957" s="174">
        <v>459</v>
      </c>
      <c r="F957" s="174">
        <v>460</v>
      </c>
      <c r="G957" s="216">
        <v>367</v>
      </c>
      <c r="H957" s="160">
        <f t="shared" si="14"/>
        <v>-0.28875968992248063</v>
      </c>
    </row>
    <row r="958" spans="1:8">
      <c r="A958" s="159">
        <v>175315</v>
      </c>
      <c r="B958" s="133" t="s">
        <v>1189</v>
      </c>
      <c r="C958" s="174">
        <v>106</v>
      </c>
      <c r="D958" s="174">
        <v>87</v>
      </c>
      <c r="E958" s="174">
        <v>93</v>
      </c>
      <c r="F958" s="174">
        <v>88</v>
      </c>
      <c r="G958" s="216">
        <v>70</v>
      </c>
      <c r="H958" s="160">
        <f t="shared" si="14"/>
        <v>-0.33962264150943394</v>
      </c>
    </row>
    <row r="959" spans="1:8">
      <c r="A959" s="159">
        <v>175315</v>
      </c>
      <c r="B959" s="133" t="s">
        <v>1190</v>
      </c>
      <c r="C959" s="174">
        <v>0</v>
      </c>
      <c r="D959" s="174">
        <v>2</v>
      </c>
      <c r="E959" s="174">
        <v>0</v>
      </c>
      <c r="F959" s="174">
        <v>1</v>
      </c>
      <c r="G959" s="216">
        <v>0</v>
      </c>
      <c r="H959" s="160" t="str">
        <f t="shared" si="14"/>
        <v/>
      </c>
    </row>
    <row r="960" spans="1:8">
      <c r="A960" s="159">
        <v>175315</v>
      </c>
      <c r="B960" s="133" t="s">
        <v>1191</v>
      </c>
      <c r="C960" s="174">
        <v>506</v>
      </c>
      <c r="D960" s="174">
        <v>438</v>
      </c>
      <c r="E960" s="174">
        <v>432</v>
      </c>
      <c r="F960" s="174">
        <v>468</v>
      </c>
      <c r="G960" s="216">
        <v>373</v>
      </c>
      <c r="H960" s="160">
        <f t="shared" si="14"/>
        <v>-0.26284584980237152</v>
      </c>
    </row>
    <row r="961" spans="1:8">
      <c r="A961" s="159">
        <v>175315</v>
      </c>
      <c r="B961" s="133" t="s">
        <v>1192</v>
      </c>
      <c r="C961" s="174">
        <v>710</v>
      </c>
      <c r="D961" s="174">
        <v>717</v>
      </c>
      <c r="E961" s="174">
        <v>654</v>
      </c>
      <c r="F961" s="174">
        <v>657</v>
      </c>
      <c r="G961" s="216">
        <v>599</v>
      </c>
      <c r="H961" s="160">
        <f t="shared" si="14"/>
        <v>-0.1563380281690141</v>
      </c>
    </row>
    <row r="962" spans="1:8">
      <c r="A962" s="159">
        <v>175315</v>
      </c>
      <c r="B962" s="133" t="s">
        <v>1193</v>
      </c>
      <c r="C962" s="174">
        <v>59</v>
      </c>
      <c r="D962" s="174">
        <v>46</v>
      </c>
      <c r="E962" s="174">
        <v>44</v>
      </c>
      <c r="F962" s="174">
        <v>49</v>
      </c>
      <c r="G962" s="216">
        <v>42</v>
      </c>
      <c r="H962" s="160">
        <f t="shared" si="14"/>
        <v>-0.28813559322033899</v>
      </c>
    </row>
    <row r="963" spans="1:8">
      <c r="A963" s="159">
        <v>175315</v>
      </c>
      <c r="B963" s="133" t="s">
        <v>1194</v>
      </c>
      <c r="C963" s="174">
        <v>4</v>
      </c>
      <c r="D963" s="174">
        <v>2</v>
      </c>
      <c r="E963" s="174">
        <v>1</v>
      </c>
      <c r="F963" s="174">
        <v>5</v>
      </c>
      <c r="G963" s="216">
        <v>1</v>
      </c>
      <c r="H963" s="160">
        <f t="shared" ref="H963:H1026" si="15">IFERROR((G963-C963)/C963,"")</f>
        <v>-0.75</v>
      </c>
    </row>
    <row r="964" spans="1:8">
      <c r="A964" s="159">
        <v>175315</v>
      </c>
      <c r="B964" s="133" t="s">
        <v>1195</v>
      </c>
      <c r="C964" s="174">
        <v>208</v>
      </c>
      <c r="D964" s="174">
        <v>191</v>
      </c>
      <c r="E964" s="174">
        <v>179</v>
      </c>
      <c r="F964" s="174">
        <v>214</v>
      </c>
      <c r="G964" s="216">
        <v>179</v>
      </c>
      <c r="H964" s="160">
        <f t="shared" si="15"/>
        <v>-0.13942307692307693</v>
      </c>
    </row>
    <row r="965" spans="1:8">
      <c r="A965" s="159">
        <v>175315</v>
      </c>
      <c r="B965" s="133" t="s">
        <v>1196</v>
      </c>
      <c r="C965" s="174">
        <v>95</v>
      </c>
      <c r="D965" s="174">
        <v>95</v>
      </c>
      <c r="E965" s="174">
        <v>79</v>
      </c>
      <c r="F965" s="174">
        <v>71</v>
      </c>
      <c r="G965" s="216">
        <v>69</v>
      </c>
      <c r="H965" s="160">
        <f t="shared" si="15"/>
        <v>-0.27368421052631581</v>
      </c>
    </row>
    <row r="966" spans="1:8">
      <c r="A966" s="159">
        <v>175315</v>
      </c>
      <c r="B966" s="133" t="s">
        <v>1197</v>
      </c>
      <c r="C966" s="174">
        <v>90</v>
      </c>
      <c r="D966" s="174">
        <v>74</v>
      </c>
      <c r="E966" s="174">
        <v>73</v>
      </c>
      <c r="F966" s="174">
        <v>77</v>
      </c>
      <c r="G966" s="216">
        <v>79</v>
      </c>
      <c r="H966" s="160">
        <f t="shared" si="15"/>
        <v>-0.12222222222222222</v>
      </c>
    </row>
    <row r="967" spans="1:8">
      <c r="A967" s="159">
        <v>175315</v>
      </c>
      <c r="B967" s="133" t="s">
        <v>1198</v>
      </c>
      <c r="C967" s="174">
        <v>0</v>
      </c>
      <c r="D967" s="174">
        <v>0</v>
      </c>
      <c r="E967" s="174">
        <v>3</v>
      </c>
      <c r="F967" s="174">
        <v>1</v>
      </c>
      <c r="G967" s="216">
        <v>1</v>
      </c>
      <c r="H967" s="160" t="str">
        <f t="shared" si="15"/>
        <v/>
      </c>
    </row>
    <row r="968" spans="1:8">
      <c r="A968" s="159">
        <v>175315</v>
      </c>
      <c r="B968" s="133" t="s">
        <v>1199</v>
      </c>
      <c r="C968" s="174">
        <v>22</v>
      </c>
      <c r="D968" s="174">
        <v>32</v>
      </c>
      <c r="E968" s="174">
        <v>24</v>
      </c>
      <c r="F968" s="174">
        <v>21</v>
      </c>
      <c r="G968" s="216">
        <v>21</v>
      </c>
      <c r="H968" s="160">
        <f t="shared" si="15"/>
        <v>-4.5454545454545456E-2</v>
      </c>
    </row>
    <row r="969" spans="1:8">
      <c r="A969" s="159">
        <v>175315</v>
      </c>
      <c r="B969" s="133" t="s">
        <v>1200</v>
      </c>
      <c r="C969" s="174">
        <v>729</v>
      </c>
      <c r="D969" s="174">
        <v>707</v>
      </c>
      <c r="E969" s="174">
        <v>675</v>
      </c>
      <c r="F969" s="174">
        <v>681</v>
      </c>
      <c r="G969" s="216">
        <v>572</v>
      </c>
      <c r="H969" s="160">
        <f t="shared" si="15"/>
        <v>-0.21536351165980797</v>
      </c>
    </row>
    <row r="970" spans="1:8">
      <c r="A970" s="159">
        <v>175315</v>
      </c>
      <c r="B970" s="133" t="s">
        <v>1201</v>
      </c>
      <c r="C970" s="174">
        <v>9</v>
      </c>
      <c r="D970" s="174">
        <v>8</v>
      </c>
      <c r="E970" s="174">
        <v>8</v>
      </c>
      <c r="F970" s="174">
        <v>6</v>
      </c>
      <c r="G970" s="216">
        <v>8</v>
      </c>
      <c r="H970" s="160">
        <f t="shared" si="15"/>
        <v>-0.1111111111111111</v>
      </c>
    </row>
    <row r="971" spans="1:8">
      <c r="A971" s="159">
        <v>175519</v>
      </c>
      <c r="B971" s="133" t="s">
        <v>1185</v>
      </c>
      <c r="C971" s="174">
        <v>286</v>
      </c>
      <c r="D971" s="174">
        <v>227</v>
      </c>
      <c r="E971" s="174">
        <v>247</v>
      </c>
      <c r="F971" s="174">
        <v>249</v>
      </c>
      <c r="G971" s="216">
        <v>261</v>
      </c>
      <c r="H971" s="160">
        <f t="shared" si="15"/>
        <v>-8.7412587412587409E-2</v>
      </c>
    </row>
    <row r="972" spans="1:8">
      <c r="A972" s="159">
        <v>175519</v>
      </c>
      <c r="B972" s="133" t="s">
        <v>1186</v>
      </c>
      <c r="C972" s="174">
        <v>0</v>
      </c>
      <c r="D972" s="174">
        <v>0</v>
      </c>
      <c r="E972" s="174">
        <v>0</v>
      </c>
      <c r="F972" s="174">
        <v>0</v>
      </c>
      <c r="G972" s="216">
        <v>0</v>
      </c>
      <c r="H972" s="160" t="str">
        <f t="shared" si="15"/>
        <v/>
      </c>
    </row>
    <row r="973" spans="1:8">
      <c r="A973" s="159">
        <v>175519</v>
      </c>
      <c r="B973" s="133" t="s">
        <v>1187</v>
      </c>
      <c r="C973" s="174">
        <v>200</v>
      </c>
      <c r="D973" s="174">
        <v>166</v>
      </c>
      <c r="E973" s="174">
        <v>175</v>
      </c>
      <c r="F973" s="174">
        <v>158</v>
      </c>
      <c r="G973" s="216">
        <v>175</v>
      </c>
      <c r="H973" s="160">
        <f t="shared" si="15"/>
        <v>-0.125</v>
      </c>
    </row>
    <row r="974" spans="1:8">
      <c r="A974" s="159">
        <v>175519</v>
      </c>
      <c r="B974" s="133" t="s">
        <v>1188</v>
      </c>
      <c r="C974" s="174">
        <v>67</v>
      </c>
      <c r="D974" s="174">
        <v>44</v>
      </c>
      <c r="E974" s="174">
        <v>53</v>
      </c>
      <c r="F974" s="174">
        <v>63</v>
      </c>
      <c r="G974" s="216">
        <v>64</v>
      </c>
      <c r="H974" s="160">
        <f t="shared" si="15"/>
        <v>-4.4776119402985072E-2</v>
      </c>
    </row>
    <row r="975" spans="1:8">
      <c r="A975" s="159">
        <v>175519</v>
      </c>
      <c r="B975" s="133" t="s">
        <v>1189</v>
      </c>
      <c r="C975" s="174">
        <v>19</v>
      </c>
      <c r="D975" s="174">
        <v>17</v>
      </c>
      <c r="E975" s="174">
        <v>19</v>
      </c>
      <c r="F975" s="174">
        <v>28</v>
      </c>
      <c r="G975" s="216">
        <v>22</v>
      </c>
      <c r="H975" s="160">
        <f t="shared" si="15"/>
        <v>0.15789473684210525</v>
      </c>
    </row>
    <row r="976" spans="1:8">
      <c r="A976" s="159">
        <v>175519</v>
      </c>
      <c r="B976" s="133" t="s">
        <v>1190</v>
      </c>
      <c r="C976" s="174">
        <v>0</v>
      </c>
      <c r="D976" s="174">
        <v>0</v>
      </c>
      <c r="E976" s="174">
        <v>0</v>
      </c>
      <c r="F976" s="174">
        <v>0</v>
      </c>
      <c r="G976" s="216">
        <v>0</v>
      </c>
      <c r="H976" s="160" t="str">
        <f t="shared" si="15"/>
        <v/>
      </c>
    </row>
    <row r="977" spans="1:8">
      <c r="A977" s="159">
        <v>175519</v>
      </c>
      <c r="B977" s="133" t="s">
        <v>1191</v>
      </c>
      <c r="C977" s="174">
        <v>89</v>
      </c>
      <c r="D977" s="174">
        <v>57</v>
      </c>
      <c r="E977" s="174">
        <v>55</v>
      </c>
      <c r="F977" s="174">
        <v>77</v>
      </c>
      <c r="G977" s="216">
        <v>79</v>
      </c>
      <c r="H977" s="160">
        <f t="shared" si="15"/>
        <v>-0.11235955056179775</v>
      </c>
    </row>
    <row r="978" spans="1:8">
      <c r="A978" s="159">
        <v>175519</v>
      </c>
      <c r="B978" s="133" t="s">
        <v>1192</v>
      </c>
      <c r="C978" s="174">
        <v>197</v>
      </c>
      <c r="D978" s="174">
        <v>170</v>
      </c>
      <c r="E978" s="174">
        <v>192</v>
      </c>
      <c r="F978" s="174">
        <v>172</v>
      </c>
      <c r="G978" s="216">
        <v>182</v>
      </c>
      <c r="H978" s="160">
        <f t="shared" si="15"/>
        <v>-7.6142131979695438E-2</v>
      </c>
    </row>
    <row r="979" spans="1:8">
      <c r="A979" s="159">
        <v>175519</v>
      </c>
      <c r="B979" s="133" t="s">
        <v>1193</v>
      </c>
      <c r="C979" s="174">
        <v>1</v>
      </c>
      <c r="D979" s="174">
        <v>2</v>
      </c>
      <c r="E979" s="174">
        <v>1</v>
      </c>
      <c r="F979" s="174">
        <v>0</v>
      </c>
      <c r="G979" s="216">
        <v>1</v>
      </c>
      <c r="H979" s="160">
        <f t="shared" si="15"/>
        <v>0</v>
      </c>
    </row>
    <row r="980" spans="1:8">
      <c r="A980" s="159">
        <v>175519</v>
      </c>
      <c r="B980" s="133" t="s">
        <v>1194</v>
      </c>
      <c r="C980" s="174">
        <v>0</v>
      </c>
      <c r="D980" s="174">
        <v>1</v>
      </c>
      <c r="E980" s="174">
        <v>0</v>
      </c>
      <c r="F980" s="174">
        <v>1</v>
      </c>
      <c r="G980" s="216">
        <v>2</v>
      </c>
      <c r="H980" s="160" t="str">
        <f t="shared" si="15"/>
        <v/>
      </c>
    </row>
    <row r="981" spans="1:8">
      <c r="A981" s="159">
        <v>175519</v>
      </c>
      <c r="B981" s="133" t="s">
        <v>1195</v>
      </c>
      <c r="C981" s="174">
        <v>0</v>
      </c>
      <c r="D981" s="174">
        <v>1</v>
      </c>
      <c r="E981" s="174">
        <v>1</v>
      </c>
      <c r="F981" s="174">
        <v>0</v>
      </c>
      <c r="G981" s="216">
        <v>0</v>
      </c>
      <c r="H981" s="160" t="str">
        <f t="shared" si="15"/>
        <v/>
      </c>
    </row>
    <row r="982" spans="1:8">
      <c r="A982" s="159">
        <v>175519</v>
      </c>
      <c r="B982" s="133" t="s">
        <v>1196</v>
      </c>
      <c r="C982" s="174">
        <v>257</v>
      </c>
      <c r="D982" s="174">
        <v>211</v>
      </c>
      <c r="E982" s="174">
        <v>229</v>
      </c>
      <c r="F982" s="174">
        <v>232</v>
      </c>
      <c r="G982" s="216">
        <v>249</v>
      </c>
      <c r="H982" s="160">
        <f t="shared" si="15"/>
        <v>-3.1128404669260701E-2</v>
      </c>
    </row>
    <row r="983" spans="1:8">
      <c r="A983" s="159">
        <v>175519</v>
      </c>
      <c r="B983" s="133" t="s">
        <v>1197</v>
      </c>
      <c r="C983" s="174">
        <v>2</v>
      </c>
      <c r="D983" s="174">
        <v>1</v>
      </c>
      <c r="E983" s="174">
        <v>0</v>
      </c>
      <c r="F983" s="174">
        <v>3</v>
      </c>
      <c r="G983" s="216">
        <v>0</v>
      </c>
      <c r="H983" s="160">
        <f t="shared" si="15"/>
        <v>-1</v>
      </c>
    </row>
    <row r="984" spans="1:8">
      <c r="A984" s="159">
        <v>175519</v>
      </c>
      <c r="B984" s="133" t="s">
        <v>1198</v>
      </c>
      <c r="C984" s="174">
        <v>1</v>
      </c>
      <c r="D984" s="174">
        <v>0</v>
      </c>
      <c r="E984" s="174">
        <v>0</v>
      </c>
      <c r="F984" s="174">
        <v>1</v>
      </c>
      <c r="G984" s="216">
        <v>0</v>
      </c>
      <c r="H984" s="160">
        <f t="shared" si="15"/>
        <v>-1</v>
      </c>
    </row>
    <row r="985" spans="1:8">
      <c r="A985" s="159">
        <v>175519</v>
      </c>
      <c r="B985" s="133" t="s">
        <v>1199</v>
      </c>
      <c r="C985" s="174">
        <v>1</v>
      </c>
      <c r="D985" s="174">
        <v>2</v>
      </c>
      <c r="E985" s="174">
        <v>1</v>
      </c>
      <c r="F985" s="174">
        <v>3</v>
      </c>
      <c r="G985" s="216">
        <v>0</v>
      </c>
      <c r="H985" s="160">
        <f t="shared" si="15"/>
        <v>-1</v>
      </c>
    </row>
    <row r="986" spans="1:8">
      <c r="A986" s="159">
        <v>175519</v>
      </c>
      <c r="B986" s="133" t="s">
        <v>1200</v>
      </c>
      <c r="C986" s="174">
        <v>23</v>
      </c>
      <c r="D986" s="174">
        <v>8</v>
      </c>
      <c r="E986" s="174">
        <v>11</v>
      </c>
      <c r="F986" s="174">
        <v>9</v>
      </c>
      <c r="G986" s="216">
        <v>9</v>
      </c>
      <c r="H986" s="160">
        <f t="shared" si="15"/>
        <v>-0.60869565217391308</v>
      </c>
    </row>
    <row r="987" spans="1:8">
      <c r="A987" s="159">
        <v>175519</v>
      </c>
      <c r="B987" s="133" t="s">
        <v>1201</v>
      </c>
      <c r="C987" s="174">
        <v>1</v>
      </c>
      <c r="D987" s="174">
        <v>1</v>
      </c>
      <c r="E987" s="174">
        <v>4</v>
      </c>
      <c r="F987" s="174">
        <v>0</v>
      </c>
      <c r="G987" s="216">
        <v>0</v>
      </c>
      <c r="H987" s="160">
        <f t="shared" si="15"/>
        <v>-1</v>
      </c>
    </row>
    <row r="988" spans="1:8">
      <c r="A988" s="159">
        <v>175652</v>
      </c>
      <c r="B988" s="133" t="s">
        <v>1185</v>
      </c>
      <c r="C988" s="174">
        <v>775</v>
      </c>
      <c r="D988" s="174">
        <v>815</v>
      </c>
      <c r="E988" s="174">
        <v>717</v>
      </c>
      <c r="F988" s="174">
        <v>600</v>
      </c>
      <c r="G988" s="216">
        <v>691</v>
      </c>
      <c r="H988" s="160">
        <f t="shared" si="15"/>
        <v>-0.10838709677419354</v>
      </c>
    </row>
    <row r="989" spans="1:8">
      <c r="A989" s="159">
        <v>175652</v>
      </c>
      <c r="B989" s="133" t="s">
        <v>1186</v>
      </c>
      <c r="C989" s="174">
        <v>0</v>
      </c>
      <c r="D989" s="174">
        <v>3</v>
      </c>
      <c r="E989" s="174">
        <v>2</v>
      </c>
      <c r="F989" s="174">
        <v>0</v>
      </c>
      <c r="G989" s="216">
        <v>15</v>
      </c>
      <c r="H989" s="160" t="str">
        <f t="shared" si="15"/>
        <v/>
      </c>
    </row>
    <row r="990" spans="1:8">
      <c r="A990" s="159">
        <v>175652</v>
      </c>
      <c r="B990" s="133" t="s">
        <v>1187</v>
      </c>
      <c r="C990" s="174">
        <v>596</v>
      </c>
      <c r="D990" s="174">
        <v>636</v>
      </c>
      <c r="E990" s="174">
        <v>541</v>
      </c>
      <c r="F990" s="174">
        <v>461</v>
      </c>
      <c r="G990" s="216">
        <v>526</v>
      </c>
      <c r="H990" s="160">
        <f t="shared" si="15"/>
        <v>-0.1174496644295302</v>
      </c>
    </row>
    <row r="991" spans="1:8">
      <c r="A991" s="159">
        <v>175652</v>
      </c>
      <c r="B991" s="133" t="s">
        <v>1188</v>
      </c>
      <c r="C991" s="174">
        <v>139</v>
      </c>
      <c r="D991" s="174">
        <v>148</v>
      </c>
      <c r="E991" s="174">
        <v>139</v>
      </c>
      <c r="F991" s="174">
        <v>103</v>
      </c>
      <c r="G991" s="216">
        <v>122</v>
      </c>
      <c r="H991" s="160">
        <f t="shared" si="15"/>
        <v>-0.1223021582733813</v>
      </c>
    </row>
    <row r="992" spans="1:8">
      <c r="A992" s="159">
        <v>175652</v>
      </c>
      <c r="B992" s="133" t="s">
        <v>1189</v>
      </c>
      <c r="C992" s="174">
        <v>40</v>
      </c>
      <c r="D992" s="174">
        <v>28</v>
      </c>
      <c r="E992" s="174">
        <v>35</v>
      </c>
      <c r="F992" s="174">
        <v>36</v>
      </c>
      <c r="G992" s="216">
        <v>28</v>
      </c>
      <c r="H992" s="160">
        <f t="shared" si="15"/>
        <v>-0.3</v>
      </c>
    </row>
    <row r="993" spans="1:8">
      <c r="A993" s="159">
        <v>175652</v>
      </c>
      <c r="B993" s="133" t="s">
        <v>1190</v>
      </c>
      <c r="C993" s="174">
        <v>0</v>
      </c>
      <c r="D993" s="174">
        <v>0</v>
      </c>
      <c r="E993" s="174">
        <v>0</v>
      </c>
      <c r="F993" s="174">
        <v>0</v>
      </c>
      <c r="G993" s="216">
        <v>0</v>
      </c>
      <c r="H993" s="160" t="str">
        <f t="shared" si="15"/>
        <v/>
      </c>
    </row>
    <row r="994" spans="1:8">
      <c r="A994" s="159">
        <v>175652</v>
      </c>
      <c r="B994" s="133" t="s">
        <v>1191</v>
      </c>
      <c r="C994" s="174">
        <v>329</v>
      </c>
      <c r="D994" s="174">
        <v>364</v>
      </c>
      <c r="E994" s="174">
        <v>272</v>
      </c>
      <c r="F994" s="174">
        <v>269</v>
      </c>
      <c r="G994" s="216">
        <v>295</v>
      </c>
      <c r="H994" s="160">
        <f t="shared" si="15"/>
        <v>-0.10334346504559271</v>
      </c>
    </row>
    <row r="995" spans="1:8">
      <c r="A995" s="159">
        <v>175652</v>
      </c>
      <c r="B995" s="133" t="s">
        <v>1192</v>
      </c>
      <c r="C995" s="174">
        <v>446</v>
      </c>
      <c r="D995" s="174">
        <v>451</v>
      </c>
      <c r="E995" s="174">
        <v>445</v>
      </c>
      <c r="F995" s="174">
        <v>331</v>
      </c>
      <c r="G995" s="216">
        <v>396</v>
      </c>
      <c r="H995" s="160">
        <f t="shared" si="15"/>
        <v>-0.11210762331838565</v>
      </c>
    </row>
    <row r="996" spans="1:8">
      <c r="A996" s="159">
        <v>175652</v>
      </c>
      <c r="B996" s="133" t="s">
        <v>1193</v>
      </c>
      <c r="C996" s="174">
        <v>22</v>
      </c>
      <c r="D996" s="174">
        <v>2</v>
      </c>
      <c r="E996" s="174">
        <v>0</v>
      </c>
      <c r="F996" s="174">
        <v>0</v>
      </c>
      <c r="G996" s="216">
        <v>0</v>
      </c>
      <c r="H996" s="160">
        <f t="shared" si="15"/>
        <v>-1</v>
      </c>
    </row>
    <row r="997" spans="1:8">
      <c r="A997" s="159">
        <v>175652</v>
      </c>
      <c r="B997" s="133" t="s">
        <v>1194</v>
      </c>
      <c r="C997" s="174">
        <v>0</v>
      </c>
      <c r="D997" s="174">
        <v>7</v>
      </c>
      <c r="E997" s="174">
        <v>6</v>
      </c>
      <c r="F997" s="174">
        <v>9</v>
      </c>
      <c r="G997" s="216">
        <v>7</v>
      </c>
      <c r="H997" s="160" t="str">
        <f t="shared" si="15"/>
        <v/>
      </c>
    </row>
    <row r="998" spans="1:8">
      <c r="A998" s="159">
        <v>175652</v>
      </c>
      <c r="B998" s="133" t="s">
        <v>1195</v>
      </c>
      <c r="C998" s="174">
        <v>6</v>
      </c>
      <c r="D998" s="174">
        <v>10</v>
      </c>
      <c r="E998" s="174">
        <v>5</v>
      </c>
      <c r="F998" s="174">
        <v>7</v>
      </c>
      <c r="G998" s="216">
        <v>6</v>
      </c>
      <c r="H998" s="160">
        <f t="shared" si="15"/>
        <v>0</v>
      </c>
    </row>
    <row r="999" spans="1:8">
      <c r="A999" s="159">
        <v>175652</v>
      </c>
      <c r="B999" s="133" t="s">
        <v>1196</v>
      </c>
      <c r="C999" s="174">
        <v>317</v>
      </c>
      <c r="D999" s="174">
        <v>404</v>
      </c>
      <c r="E999" s="174">
        <v>331</v>
      </c>
      <c r="F999" s="174">
        <v>279</v>
      </c>
      <c r="G999" s="216">
        <v>271</v>
      </c>
      <c r="H999" s="160">
        <f t="shared" si="15"/>
        <v>-0.14511041009463724</v>
      </c>
    </row>
    <row r="1000" spans="1:8">
      <c r="A1000" s="159">
        <v>175652</v>
      </c>
      <c r="B1000" s="133" t="s">
        <v>1197</v>
      </c>
      <c r="C1000" s="174">
        <v>18</v>
      </c>
      <c r="D1000" s="174">
        <v>8</v>
      </c>
      <c r="E1000" s="174">
        <v>4</v>
      </c>
      <c r="F1000" s="174">
        <v>12</v>
      </c>
      <c r="G1000" s="216">
        <v>0</v>
      </c>
      <c r="H1000" s="160">
        <f t="shared" si="15"/>
        <v>-1</v>
      </c>
    </row>
    <row r="1001" spans="1:8">
      <c r="A1001" s="159">
        <v>175652</v>
      </c>
      <c r="B1001" s="133" t="s">
        <v>1198</v>
      </c>
      <c r="C1001" s="174">
        <v>0</v>
      </c>
      <c r="D1001" s="174">
        <v>0</v>
      </c>
      <c r="E1001" s="174">
        <v>0</v>
      </c>
      <c r="F1001" s="174">
        <v>0</v>
      </c>
      <c r="G1001" s="216">
        <v>0</v>
      </c>
      <c r="H1001" s="160" t="str">
        <f t="shared" si="15"/>
        <v/>
      </c>
    </row>
    <row r="1002" spans="1:8">
      <c r="A1002" s="159">
        <v>175652</v>
      </c>
      <c r="B1002" s="133" t="s">
        <v>1199</v>
      </c>
      <c r="C1002" s="174">
        <v>0</v>
      </c>
      <c r="D1002" s="174">
        <v>0</v>
      </c>
      <c r="E1002" s="174">
        <v>0</v>
      </c>
      <c r="F1002" s="174">
        <v>0</v>
      </c>
      <c r="G1002" s="216">
        <v>0</v>
      </c>
      <c r="H1002" s="160" t="str">
        <f t="shared" si="15"/>
        <v/>
      </c>
    </row>
    <row r="1003" spans="1:8">
      <c r="A1003" s="159">
        <v>175652</v>
      </c>
      <c r="B1003" s="133" t="s">
        <v>1200</v>
      </c>
      <c r="C1003" s="174">
        <v>392</v>
      </c>
      <c r="D1003" s="174">
        <v>374</v>
      </c>
      <c r="E1003" s="174">
        <v>366</v>
      </c>
      <c r="F1003" s="174">
        <v>278</v>
      </c>
      <c r="G1003" s="216">
        <v>357</v>
      </c>
      <c r="H1003" s="160">
        <f t="shared" si="15"/>
        <v>-8.9285714285714288E-2</v>
      </c>
    </row>
    <row r="1004" spans="1:8">
      <c r="A1004" s="159">
        <v>175652</v>
      </c>
      <c r="B1004" s="133" t="s">
        <v>1201</v>
      </c>
      <c r="C1004" s="174">
        <v>20</v>
      </c>
      <c r="D1004" s="174">
        <v>10</v>
      </c>
      <c r="E1004" s="174">
        <v>5</v>
      </c>
      <c r="F1004" s="174">
        <v>15</v>
      </c>
      <c r="G1004" s="216">
        <v>50</v>
      </c>
      <c r="H1004" s="160">
        <f t="shared" si="15"/>
        <v>1.5</v>
      </c>
    </row>
    <row r="1005" spans="1:8">
      <c r="A1005" s="159">
        <v>175935</v>
      </c>
      <c r="B1005" s="133" t="s">
        <v>1185</v>
      </c>
      <c r="C1005" s="174">
        <v>592</v>
      </c>
      <c r="D1005" s="174">
        <v>537</v>
      </c>
      <c r="E1005" s="174">
        <v>497</v>
      </c>
      <c r="F1005" s="174">
        <v>448</v>
      </c>
      <c r="G1005" s="216">
        <v>460</v>
      </c>
      <c r="H1005" s="160">
        <f t="shared" si="15"/>
        <v>-0.22297297297297297</v>
      </c>
    </row>
    <row r="1006" spans="1:8">
      <c r="A1006" s="159">
        <v>175935</v>
      </c>
      <c r="B1006" s="133" t="s">
        <v>1186</v>
      </c>
      <c r="C1006" s="174">
        <v>0</v>
      </c>
      <c r="D1006" s="174">
        <v>0</v>
      </c>
      <c r="E1006" s="174">
        <v>0</v>
      </c>
      <c r="F1006" s="174">
        <v>0</v>
      </c>
      <c r="G1006" s="216">
        <v>0</v>
      </c>
      <c r="H1006" s="160" t="str">
        <f t="shared" si="15"/>
        <v/>
      </c>
    </row>
    <row r="1007" spans="1:8">
      <c r="A1007" s="159">
        <v>175935</v>
      </c>
      <c r="B1007" s="133" t="s">
        <v>1187</v>
      </c>
      <c r="C1007" s="174">
        <v>314</v>
      </c>
      <c r="D1007" s="174">
        <v>293</v>
      </c>
      <c r="E1007" s="174">
        <v>305</v>
      </c>
      <c r="F1007" s="174">
        <v>280</v>
      </c>
      <c r="G1007" s="216">
        <v>289</v>
      </c>
      <c r="H1007" s="160">
        <f t="shared" si="15"/>
        <v>-7.9617834394904455E-2</v>
      </c>
    </row>
    <row r="1008" spans="1:8">
      <c r="A1008" s="159">
        <v>175935</v>
      </c>
      <c r="B1008" s="133" t="s">
        <v>1188</v>
      </c>
      <c r="C1008" s="174">
        <v>209</v>
      </c>
      <c r="D1008" s="174">
        <v>189</v>
      </c>
      <c r="E1008" s="174">
        <v>153</v>
      </c>
      <c r="F1008" s="174">
        <v>135</v>
      </c>
      <c r="G1008" s="216">
        <v>128</v>
      </c>
      <c r="H1008" s="160">
        <f t="shared" si="15"/>
        <v>-0.38755980861244022</v>
      </c>
    </row>
    <row r="1009" spans="1:8">
      <c r="A1009" s="159">
        <v>175935</v>
      </c>
      <c r="B1009" s="133" t="s">
        <v>1189</v>
      </c>
      <c r="C1009" s="174">
        <v>69</v>
      </c>
      <c r="D1009" s="174">
        <v>55</v>
      </c>
      <c r="E1009" s="174">
        <v>39</v>
      </c>
      <c r="F1009" s="174">
        <v>33</v>
      </c>
      <c r="G1009" s="216">
        <v>43</v>
      </c>
      <c r="H1009" s="160">
        <f t="shared" si="15"/>
        <v>-0.37681159420289856</v>
      </c>
    </row>
    <row r="1010" spans="1:8">
      <c r="A1010" s="159">
        <v>175935</v>
      </c>
      <c r="B1010" s="133" t="s">
        <v>1190</v>
      </c>
      <c r="C1010" s="174">
        <v>0</v>
      </c>
      <c r="D1010" s="174">
        <v>0</v>
      </c>
      <c r="E1010" s="174">
        <v>0</v>
      </c>
      <c r="F1010" s="174">
        <v>0</v>
      </c>
      <c r="G1010" s="216">
        <v>0</v>
      </c>
      <c r="H1010" s="160" t="str">
        <f t="shared" si="15"/>
        <v/>
      </c>
    </row>
    <row r="1011" spans="1:8">
      <c r="A1011" s="159">
        <v>175935</v>
      </c>
      <c r="B1011" s="133" t="s">
        <v>1191</v>
      </c>
      <c r="C1011" s="174">
        <v>177</v>
      </c>
      <c r="D1011" s="174">
        <v>182</v>
      </c>
      <c r="E1011" s="174">
        <v>128</v>
      </c>
      <c r="F1011" s="174">
        <v>136</v>
      </c>
      <c r="G1011" s="216">
        <v>155</v>
      </c>
      <c r="H1011" s="160">
        <f t="shared" si="15"/>
        <v>-0.12429378531073447</v>
      </c>
    </row>
    <row r="1012" spans="1:8">
      <c r="A1012" s="159">
        <v>175935</v>
      </c>
      <c r="B1012" s="133" t="s">
        <v>1192</v>
      </c>
      <c r="C1012" s="174">
        <v>415</v>
      </c>
      <c r="D1012" s="174">
        <v>355</v>
      </c>
      <c r="E1012" s="174">
        <v>369</v>
      </c>
      <c r="F1012" s="174">
        <v>312</v>
      </c>
      <c r="G1012" s="216">
        <v>305</v>
      </c>
      <c r="H1012" s="160">
        <f t="shared" si="15"/>
        <v>-0.26506024096385544</v>
      </c>
    </row>
    <row r="1013" spans="1:8">
      <c r="A1013" s="159">
        <v>175935</v>
      </c>
      <c r="B1013" s="133" t="s">
        <v>1193</v>
      </c>
      <c r="C1013" s="174">
        <v>1</v>
      </c>
      <c r="D1013" s="174">
        <v>4</v>
      </c>
      <c r="E1013" s="174">
        <v>4</v>
      </c>
      <c r="F1013" s="174">
        <v>5</v>
      </c>
      <c r="G1013" s="216">
        <v>7</v>
      </c>
      <c r="H1013" s="160">
        <f t="shared" si="15"/>
        <v>6</v>
      </c>
    </row>
    <row r="1014" spans="1:8">
      <c r="A1014" s="159">
        <v>175935</v>
      </c>
      <c r="B1014" s="133" t="s">
        <v>1194</v>
      </c>
      <c r="C1014" s="174">
        <v>12</v>
      </c>
      <c r="D1014" s="174">
        <v>14</v>
      </c>
      <c r="E1014" s="174">
        <v>4</v>
      </c>
      <c r="F1014" s="174">
        <v>8</v>
      </c>
      <c r="G1014" s="216">
        <v>6</v>
      </c>
      <c r="H1014" s="160">
        <f t="shared" si="15"/>
        <v>-0.5</v>
      </c>
    </row>
    <row r="1015" spans="1:8">
      <c r="A1015" s="159">
        <v>175935</v>
      </c>
      <c r="B1015" s="133" t="s">
        <v>1195</v>
      </c>
      <c r="C1015" s="174">
        <v>5</v>
      </c>
      <c r="D1015" s="174">
        <v>3</v>
      </c>
      <c r="E1015" s="174">
        <v>6</v>
      </c>
      <c r="F1015" s="174">
        <v>5</v>
      </c>
      <c r="G1015" s="216">
        <v>5</v>
      </c>
      <c r="H1015" s="160">
        <f t="shared" si="15"/>
        <v>0</v>
      </c>
    </row>
    <row r="1016" spans="1:8">
      <c r="A1016" s="159">
        <v>175935</v>
      </c>
      <c r="B1016" s="133" t="s">
        <v>1196</v>
      </c>
      <c r="C1016" s="174">
        <v>249</v>
      </c>
      <c r="D1016" s="174">
        <v>175</v>
      </c>
      <c r="E1016" s="174">
        <v>202</v>
      </c>
      <c r="F1016" s="174">
        <v>182</v>
      </c>
      <c r="G1016" s="216">
        <v>169</v>
      </c>
      <c r="H1016" s="160">
        <f t="shared" si="15"/>
        <v>-0.32128514056224899</v>
      </c>
    </row>
    <row r="1017" spans="1:8">
      <c r="A1017" s="159">
        <v>175935</v>
      </c>
      <c r="B1017" s="133" t="s">
        <v>1197</v>
      </c>
      <c r="C1017" s="174">
        <v>6</v>
      </c>
      <c r="D1017" s="174">
        <v>5</v>
      </c>
      <c r="E1017" s="174">
        <v>9</v>
      </c>
      <c r="F1017" s="174">
        <v>7</v>
      </c>
      <c r="G1017" s="216">
        <v>20</v>
      </c>
      <c r="H1017" s="160">
        <f t="shared" si="15"/>
        <v>2.3333333333333335</v>
      </c>
    </row>
    <row r="1018" spans="1:8">
      <c r="A1018" s="159">
        <v>175935</v>
      </c>
      <c r="B1018" s="133" t="s">
        <v>1198</v>
      </c>
      <c r="C1018" s="174">
        <v>0</v>
      </c>
      <c r="D1018" s="174">
        <v>0</v>
      </c>
      <c r="E1018" s="174">
        <v>0</v>
      </c>
      <c r="F1018" s="174">
        <v>0</v>
      </c>
      <c r="G1018" s="216">
        <v>1</v>
      </c>
      <c r="H1018" s="160" t="str">
        <f t="shared" si="15"/>
        <v/>
      </c>
    </row>
    <row r="1019" spans="1:8">
      <c r="A1019" s="159">
        <v>175935</v>
      </c>
      <c r="B1019" s="133" t="s">
        <v>1199</v>
      </c>
      <c r="C1019" s="174">
        <v>0</v>
      </c>
      <c r="D1019" s="174">
        <v>0</v>
      </c>
      <c r="E1019" s="174">
        <v>0</v>
      </c>
      <c r="F1019" s="174">
        <v>0</v>
      </c>
      <c r="G1019" s="216">
        <v>0</v>
      </c>
      <c r="H1019" s="160" t="str">
        <f t="shared" si="15"/>
        <v/>
      </c>
    </row>
    <row r="1020" spans="1:8">
      <c r="A1020" s="159">
        <v>175935</v>
      </c>
      <c r="B1020" s="133" t="s">
        <v>1200</v>
      </c>
      <c r="C1020" s="174">
        <v>304</v>
      </c>
      <c r="D1020" s="174">
        <v>326</v>
      </c>
      <c r="E1020" s="174">
        <v>249</v>
      </c>
      <c r="F1020" s="174">
        <v>222</v>
      </c>
      <c r="G1020" s="216">
        <v>206</v>
      </c>
      <c r="H1020" s="160">
        <f t="shared" si="15"/>
        <v>-0.32236842105263158</v>
      </c>
    </row>
    <row r="1021" spans="1:8">
      <c r="A1021" s="159">
        <v>175935</v>
      </c>
      <c r="B1021" s="133" t="s">
        <v>1201</v>
      </c>
      <c r="C1021" s="174">
        <v>15</v>
      </c>
      <c r="D1021" s="174">
        <v>10</v>
      </c>
      <c r="E1021" s="174">
        <v>23</v>
      </c>
      <c r="F1021" s="174">
        <v>19</v>
      </c>
      <c r="G1021" s="216">
        <v>46</v>
      </c>
      <c r="H1021" s="160">
        <f t="shared" si="15"/>
        <v>2.0666666666666669</v>
      </c>
    </row>
    <row r="1022" spans="1:8">
      <c r="A1022" s="159">
        <v>176178</v>
      </c>
      <c r="B1022" s="133" t="s">
        <v>1185</v>
      </c>
      <c r="C1022" s="174">
        <v>1164</v>
      </c>
      <c r="D1022" s="174">
        <v>1082</v>
      </c>
      <c r="E1022" s="174">
        <v>1060</v>
      </c>
      <c r="F1022" s="174">
        <v>1017</v>
      </c>
      <c r="G1022" s="216">
        <v>1085</v>
      </c>
      <c r="H1022" s="160">
        <f t="shared" si="15"/>
        <v>-6.7869415807560132E-2</v>
      </c>
    </row>
    <row r="1023" spans="1:8">
      <c r="A1023" s="159">
        <v>176178</v>
      </c>
      <c r="B1023" s="133" t="s">
        <v>1186</v>
      </c>
      <c r="C1023" s="174">
        <v>0</v>
      </c>
      <c r="D1023" s="174">
        <v>1</v>
      </c>
      <c r="E1023" s="174">
        <v>5</v>
      </c>
      <c r="F1023" s="174">
        <v>3</v>
      </c>
      <c r="G1023" s="216">
        <v>3</v>
      </c>
      <c r="H1023" s="160" t="str">
        <f t="shared" si="15"/>
        <v/>
      </c>
    </row>
    <row r="1024" spans="1:8">
      <c r="A1024" s="159">
        <v>176178</v>
      </c>
      <c r="B1024" s="133" t="s">
        <v>1187</v>
      </c>
      <c r="C1024" s="174">
        <v>815</v>
      </c>
      <c r="D1024" s="174">
        <v>848</v>
      </c>
      <c r="E1024" s="174">
        <v>847</v>
      </c>
      <c r="F1024" s="174">
        <v>827</v>
      </c>
      <c r="G1024" s="216">
        <v>877</v>
      </c>
      <c r="H1024" s="160">
        <f t="shared" si="15"/>
        <v>7.6073619631901845E-2</v>
      </c>
    </row>
    <row r="1025" spans="1:8">
      <c r="A1025" s="159">
        <v>176178</v>
      </c>
      <c r="B1025" s="133" t="s">
        <v>1188</v>
      </c>
      <c r="C1025" s="174">
        <v>263</v>
      </c>
      <c r="D1025" s="174">
        <v>169</v>
      </c>
      <c r="E1025" s="174">
        <v>146</v>
      </c>
      <c r="F1025" s="174">
        <v>141</v>
      </c>
      <c r="G1025" s="216">
        <v>167</v>
      </c>
      <c r="H1025" s="160">
        <f t="shared" si="15"/>
        <v>-0.36501901140684412</v>
      </c>
    </row>
    <row r="1026" spans="1:8">
      <c r="A1026" s="159">
        <v>176178</v>
      </c>
      <c r="B1026" s="133" t="s">
        <v>1189</v>
      </c>
      <c r="C1026" s="174">
        <v>86</v>
      </c>
      <c r="D1026" s="174">
        <v>64</v>
      </c>
      <c r="E1026" s="174">
        <v>62</v>
      </c>
      <c r="F1026" s="174">
        <v>46</v>
      </c>
      <c r="G1026" s="216">
        <v>38</v>
      </c>
      <c r="H1026" s="160">
        <f t="shared" si="15"/>
        <v>-0.55813953488372092</v>
      </c>
    </row>
    <row r="1027" spans="1:8">
      <c r="A1027" s="159">
        <v>176178</v>
      </c>
      <c r="B1027" s="133" t="s">
        <v>1190</v>
      </c>
      <c r="C1027" s="174">
        <v>0</v>
      </c>
      <c r="D1027" s="174">
        <v>0</v>
      </c>
      <c r="E1027" s="174">
        <v>0</v>
      </c>
      <c r="F1027" s="174">
        <v>0</v>
      </c>
      <c r="G1027" s="216">
        <v>0</v>
      </c>
      <c r="H1027" s="160" t="str">
        <f t="shared" ref="H1027:H1090" si="16">IFERROR((G1027-C1027)/C1027,"")</f>
        <v/>
      </c>
    </row>
    <row r="1028" spans="1:8">
      <c r="A1028" s="159">
        <v>176178</v>
      </c>
      <c r="B1028" s="133" t="s">
        <v>1191</v>
      </c>
      <c r="C1028" s="174">
        <v>415</v>
      </c>
      <c r="D1028" s="174">
        <v>401</v>
      </c>
      <c r="E1028" s="174">
        <v>401</v>
      </c>
      <c r="F1028" s="174">
        <v>353</v>
      </c>
      <c r="G1028" s="216">
        <v>408</v>
      </c>
      <c r="H1028" s="160">
        <f t="shared" si="16"/>
        <v>-1.6867469879518072E-2</v>
      </c>
    </row>
    <row r="1029" spans="1:8">
      <c r="A1029" s="159">
        <v>176178</v>
      </c>
      <c r="B1029" s="133" t="s">
        <v>1192</v>
      </c>
      <c r="C1029" s="174">
        <v>749</v>
      </c>
      <c r="D1029" s="174">
        <v>681</v>
      </c>
      <c r="E1029" s="174">
        <v>659</v>
      </c>
      <c r="F1029" s="174">
        <v>664</v>
      </c>
      <c r="G1029" s="216">
        <v>677</v>
      </c>
      <c r="H1029" s="160">
        <f t="shared" si="16"/>
        <v>-9.6128170894526035E-2</v>
      </c>
    </row>
    <row r="1030" spans="1:8">
      <c r="A1030" s="159">
        <v>176178</v>
      </c>
      <c r="B1030" s="133" t="s">
        <v>1193</v>
      </c>
      <c r="C1030" s="174">
        <v>16</v>
      </c>
      <c r="D1030" s="174">
        <v>21</v>
      </c>
      <c r="E1030" s="174">
        <v>19</v>
      </c>
      <c r="F1030" s="174">
        <v>19</v>
      </c>
      <c r="G1030" s="216">
        <v>25</v>
      </c>
      <c r="H1030" s="160">
        <f t="shared" si="16"/>
        <v>0.5625</v>
      </c>
    </row>
    <row r="1031" spans="1:8">
      <c r="A1031" s="159">
        <v>176178</v>
      </c>
      <c r="B1031" s="133" t="s">
        <v>1194</v>
      </c>
      <c r="C1031" s="174">
        <v>4</v>
      </c>
      <c r="D1031" s="174">
        <v>5</v>
      </c>
      <c r="E1031" s="174">
        <v>2</v>
      </c>
      <c r="F1031" s="174">
        <v>3</v>
      </c>
      <c r="G1031" s="216">
        <v>1</v>
      </c>
      <c r="H1031" s="160">
        <f t="shared" si="16"/>
        <v>-0.75</v>
      </c>
    </row>
    <row r="1032" spans="1:8">
      <c r="A1032" s="159">
        <v>176178</v>
      </c>
      <c r="B1032" s="133" t="s">
        <v>1195</v>
      </c>
      <c r="C1032" s="174">
        <v>15</v>
      </c>
      <c r="D1032" s="174">
        <v>4</v>
      </c>
      <c r="E1032" s="174">
        <v>10</v>
      </c>
      <c r="F1032" s="174">
        <v>9</v>
      </c>
      <c r="G1032" s="216">
        <v>12</v>
      </c>
      <c r="H1032" s="160">
        <f t="shared" si="16"/>
        <v>-0.2</v>
      </c>
    </row>
    <row r="1033" spans="1:8">
      <c r="A1033" s="159">
        <v>176178</v>
      </c>
      <c r="B1033" s="133" t="s">
        <v>1196</v>
      </c>
      <c r="C1033" s="174">
        <v>373</v>
      </c>
      <c r="D1033" s="174">
        <v>333</v>
      </c>
      <c r="E1033" s="174">
        <v>307</v>
      </c>
      <c r="F1033" s="174">
        <v>296</v>
      </c>
      <c r="G1033" s="216">
        <v>372</v>
      </c>
      <c r="H1033" s="160">
        <f t="shared" si="16"/>
        <v>-2.6809651474530832E-3</v>
      </c>
    </row>
    <row r="1034" spans="1:8">
      <c r="A1034" s="159">
        <v>176178</v>
      </c>
      <c r="B1034" s="133" t="s">
        <v>1197</v>
      </c>
      <c r="C1034" s="174">
        <v>33</v>
      </c>
      <c r="D1034" s="174">
        <v>46</v>
      </c>
      <c r="E1034" s="174">
        <v>46</v>
      </c>
      <c r="F1034" s="174">
        <v>54</v>
      </c>
      <c r="G1034" s="216">
        <v>67</v>
      </c>
      <c r="H1034" s="160">
        <f t="shared" si="16"/>
        <v>1.0303030303030303</v>
      </c>
    </row>
    <row r="1035" spans="1:8">
      <c r="A1035" s="159">
        <v>176178</v>
      </c>
      <c r="B1035" s="133" t="s">
        <v>1198</v>
      </c>
      <c r="C1035" s="174">
        <v>1</v>
      </c>
      <c r="D1035" s="174">
        <v>0</v>
      </c>
      <c r="E1035" s="174">
        <v>1</v>
      </c>
      <c r="F1035" s="174">
        <v>0</v>
      </c>
      <c r="G1035" s="216">
        <v>3</v>
      </c>
      <c r="H1035" s="160">
        <f t="shared" si="16"/>
        <v>2</v>
      </c>
    </row>
    <row r="1036" spans="1:8">
      <c r="A1036" s="159">
        <v>176178</v>
      </c>
      <c r="B1036" s="133" t="s">
        <v>1199</v>
      </c>
      <c r="C1036" s="174">
        <v>0</v>
      </c>
      <c r="D1036" s="174">
        <v>0</v>
      </c>
      <c r="E1036" s="174">
        <v>0</v>
      </c>
      <c r="F1036" s="174">
        <v>0</v>
      </c>
      <c r="G1036" s="216">
        <v>0</v>
      </c>
      <c r="H1036" s="160" t="str">
        <f t="shared" si="16"/>
        <v/>
      </c>
    </row>
    <row r="1037" spans="1:8">
      <c r="A1037" s="159">
        <v>176178</v>
      </c>
      <c r="B1037" s="133" t="s">
        <v>1200</v>
      </c>
      <c r="C1037" s="174">
        <v>721</v>
      </c>
      <c r="D1037" s="174">
        <v>671</v>
      </c>
      <c r="E1037" s="174">
        <v>665</v>
      </c>
      <c r="F1037" s="174">
        <v>632</v>
      </c>
      <c r="G1037" s="216">
        <v>604</v>
      </c>
      <c r="H1037" s="160">
        <f t="shared" si="16"/>
        <v>-0.16227461858529821</v>
      </c>
    </row>
    <row r="1038" spans="1:8">
      <c r="A1038" s="159">
        <v>176178</v>
      </c>
      <c r="B1038" s="133" t="s">
        <v>1201</v>
      </c>
      <c r="C1038" s="174">
        <v>1</v>
      </c>
      <c r="D1038" s="174">
        <v>2</v>
      </c>
      <c r="E1038" s="174">
        <v>10</v>
      </c>
      <c r="F1038" s="174">
        <v>4</v>
      </c>
      <c r="G1038" s="216">
        <v>1</v>
      </c>
      <c r="H1038" s="160">
        <f t="shared" si="16"/>
        <v>0</v>
      </c>
    </row>
    <row r="1039" spans="1:8">
      <c r="A1039" s="159">
        <v>180054</v>
      </c>
      <c r="B1039" s="133" t="s">
        <v>1185</v>
      </c>
      <c r="C1039" s="174">
        <v>51</v>
      </c>
      <c r="D1039" s="174">
        <v>44</v>
      </c>
      <c r="E1039" s="174">
        <v>68</v>
      </c>
      <c r="F1039" s="174">
        <v>54</v>
      </c>
      <c r="G1039" s="216">
        <v>53</v>
      </c>
      <c r="H1039" s="160">
        <f t="shared" si="16"/>
        <v>3.9215686274509803E-2</v>
      </c>
    </row>
    <row r="1040" spans="1:8">
      <c r="A1040" s="159">
        <v>180054</v>
      </c>
      <c r="B1040" s="133" t="s">
        <v>1186</v>
      </c>
      <c r="C1040" s="174">
        <v>0</v>
      </c>
      <c r="D1040" s="174">
        <v>0</v>
      </c>
      <c r="E1040" s="174">
        <v>0</v>
      </c>
      <c r="F1040" s="174">
        <v>0</v>
      </c>
      <c r="G1040" s="216">
        <v>0</v>
      </c>
      <c r="H1040" s="160" t="str">
        <f t="shared" si="16"/>
        <v/>
      </c>
    </row>
    <row r="1041" spans="1:8">
      <c r="A1041" s="159">
        <v>180054</v>
      </c>
      <c r="B1041" s="133" t="s">
        <v>1187</v>
      </c>
      <c r="C1041" s="174">
        <v>13</v>
      </c>
      <c r="D1041" s="174">
        <v>15</v>
      </c>
      <c r="E1041" s="174">
        <v>23</v>
      </c>
      <c r="F1041" s="174">
        <v>10</v>
      </c>
      <c r="G1041" s="216">
        <v>6</v>
      </c>
      <c r="H1041" s="160">
        <f t="shared" si="16"/>
        <v>-0.53846153846153844</v>
      </c>
    </row>
    <row r="1042" spans="1:8">
      <c r="A1042" s="159">
        <v>180054</v>
      </c>
      <c r="B1042" s="133" t="s">
        <v>1188</v>
      </c>
      <c r="C1042" s="174">
        <v>14</v>
      </c>
      <c r="D1042" s="174">
        <v>19</v>
      </c>
      <c r="E1042" s="174">
        <v>31</v>
      </c>
      <c r="F1042" s="174">
        <v>28</v>
      </c>
      <c r="G1042" s="216">
        <v>33</v>
      </c>
      <c r="H1042" s="160">
        <f t="shared" si="16"/>
        <v>1.3571428571428572</v>
      </c>
    </row>
    <row r="1043" spans="1:8">
      <c r="A1043" s="159">
        <v>180054</v>
      </c>
      <c r="B1043" s="133" t="s">
        <v>1189</v>
      </c>
      <c r="C1043" s="174">
        <v>24</v>
      </c>
      <c r="D1043" s="174">
        <v>10</v>
      </c>
      <c r="E1043" s="174">
        <v>14</v>
      </c>
      <c r="F1043" s="174">
        <v>16</v>
      </c>
      <c r="G1043" s="216">
        <v>14</v>
      </c>
      <c r="H1043" s="160">
        <f t="shared" si="16"/>
        <v>-0.41666666666666669</v>
      </c>
    </row>
    <row r="1044" spans="1:8">
      <c r="A1044" s="159">
        <v>180054</v>
      </c>
      <c r="B1044" s="133" t="s">
        <v>1190</v>
      </c>
      <c r="C1044" s="174">
        <v>0</v>
      </c>
      <c r="D1044" s="174">
        <v>0</v>
      </c>
      <c r="E1044" s="174">
        <v>0</v>
      </c>
      <c r="F1044" s="174">
        <v>0</v>
      </c>
      <c r="G1044" s="216">
        <v>0</v>
      </c>
      <c r="H1044" s="160" t="str">
        <f t="shared" si="16"/>
        <v/>
      </c>
    </row>
    <row r="1045" spans="1:8">
      <c r="A1045" s="159">
        <v>180054</v>
      </c>
      <c r="B1045" s="133" t="s">
        <v>1191</v>
      </c>
      <c r="C1045" s="174">
        <v>10</v>
      </c>
      <c r="D1045" s="174">
        <v>12</v>
      </c>
      <c r="E1045" s="174">
        <v>14</v>
      </c>
      <c r="F1045" s="174">
        <v>13</v>
      </c>
      <c r="G1045" s="216">
        <v>11</v>
      </c>
      <c r="H1045" s="160">
        <f t="shared" si="16"/>
        <v>0.1</v>
      </c>
    </row>
    <row r="1046" spans="1:8">
      <c r="A1046" s="159">
        <v>180054</v>
      </c>
      <c r="B1046" s="133" t="s">
        <v>1192</v>
      </c>
      <c r="C1046" s="174">
        <v>41</v>
      </c>
      <c r="D1046" s="174">
        <v>32</v>
      </c>
      <c r="E1046" s="174">
        <v>54</v>
      </c>
      <c r="F1046" s="174">
        <v>41</v>
      </c>
      <c r="G1046" s="216">
        <v>42</v>
      </c>
      <c r="H1046" s="160">
        <f t="shared" si="16"/>
        <v>2.4390243902439025E-2</v>
      </c>
    </row>
    <row r="1047" spans="1:8">
      <c r="A1047" s="159">
        <v>180054</v>
      </c>
      <c r="B1047" s="133" t="s">
        <v>1193</v>
      </c>
      <c r="C1047" s="174">
        <v>0</v>
      </c>
      <c r="D1047" s="174">
        <v>0</v>
      </c>
      <c r="E1047" s="174">
        <v>0</v>
      </c>
      <c r="F1047" s="174">
        <v>0</v>
      </c>
      <c r="G1047" s="216">
        <v>0</v>
      </c>
      <c r="H1047" s="160" t="str">
        <f t="shared" si="16"/>
        <v/>
      </c>
    </row>
    <row r="1048" spans="1:8">
      <c r="A1048" s="159">
        <v>180054</v>
      </c>
      <c r="B1048" s="133" t="s">
        <v>1194</v>
      </c>
      <c r="C1048" s="174">
        <v>45</v>
      </c>
      <c r="D1048" s="174">
        <v>38</v>
      </c>
      <c r="E1048" s="174">
        <v>64</v>
      </c>
      <c r="F1048" s="174">
        <v>48</v>
      </c>
      <c r="G1048" s="216">
        <v>48</v>
      </c>
      <c r="H1048" s="160">
        <f t="shared" si="16"/>
        <v>6.6666666666666666E-2</v>
      </c>
    </row>
    <row r="1049" spans="1:8">
      <c r="A1049" s="159">
        <v>180054</v>
      </c>
      <c r="B1049" s="133" t="s">
        <v>1195</v>
      </c>
      <c r="C1049" s="174">
        <v>0</v>
      </c>
      <c r="D1049" s="174">
        <v>0</v>
      </c>
      <c r="E1049" s="174">
        <v>0</v>
      </c>
      <c r="F1049" s="174">
        <v>0</v>
      </c>
      <c r="G1049" s="216">
        <v>0</v>
      </c>
      <c r="H1049" s="160" t="str">
        <f t="shared" si="16"/>
        <v/>
      </c>
    </row>
    <row r="1050" spans="1:8">
      <c r="A1050" s="159">
        <v>180054</v>
      </c>
      <c r="B1050" s="133" t="s">
        <v>1196</v>
      </c>
      <c r="C1050" s="174">
        <v>0</v>
      </c>
      <c r="D1050" s="174">
        <v>0</v>
      </c>
      <c r="E1050" s="174">
        <v>0</v>
      </c>
      <c r="F1050" s="174">
        <v>0</v>
      </c>
      <c r="G1050" s="216">
        <v>0</v>
      </c>
      <c r="H1050" s="160" t="str">
        <f t="shared" si="16"/>
        <v/>
      </c>
    </row>
    <row r="1051" spans="1:8">
      <c r="A1051" s="159">
        <v>180054</v>
      </c>
      <c r="B1051" s="133" t="s">
        <v>1197</v>
      </c>
      <c r="C1051" s="174">
        <v>0</v>
      </c>
      <c r="D1051" s="174">
        <v>0</v>
      </c>
      <c r="E1051" s="174">
        <v>1</v>
      </c>
      <c r="F1051" s="174">
        <v>0</v>
      </c>
      <c r="G1051" s="216">
        <v>1</v>
      </c>
      <c r="H1051" s="160" t="str">
        <f t="shared" si="16"/>
        <v/>
      </c>
    </row>
    <row r="1052" spans="1:8">
      <c r="A1052" s="159">
        <v>180054</v>
      </c>
      <c r="B1052" s="133" t="s">
        <v>1198</v>
      </c>
      <c r="C1052" s="174">
        <v>0</v>
      </c>
      <c r="D1052" s="174">
        <v>0</v>
      </c>
      <c r="E1052" s="174">
        <v>0</v>
      </c>
      <c r="F1052" s="174">
        <v>0</v>
      </c>
      <c r="G1052" s="216">
        <v>0</v>
      </c>
      <c r="H1052" s="160" t="str">
        <f t="shared" si="16"/>
        <v/>
      </c>
    </row>
    <row r="1053" spans="1:8">
      <c r="A1053" s="159">
        <v>180054</v>
      </c>
      <c r="B1053" s="133" t="s">
        <v>1199</v>
      </c>
      <c r="C1053" s="174">
        <v>0</v>
      </c>
      <c r="D1053" s="174">
        <v>0</v>
      </c>
      <c r="E1053" s="174">
        <v>0</v>
      </c>
      <c r="F1053" s="174">
        <v>0</v>
      </c>
      <c r="G1053" s="216">
        <v>0</v>
      </c>
      <c r="H1053" s="160" t="str">
        <f t="shared" si="16"/>
        <v/>
      </c>
    </row>
    <row r="1054" spans="1:8">
      <c r="A1054" s="159">
        <v>180054</v>
      </c>
      <c r="B1054" s="133" t="s">
        <v>1200</v>
      </c>
      <c r="C1054" s="174">
        <v>6</v>
      </c>
      <c r="D1054" s="174">
        <v>6</v>
      </c>
      <c r="E1054" s="174">
        <v>3</v>
      </c>
      <c r="F1054" s="174">
        <v>6</v>
      </c>
      <c r="G1054" s="216">
        <v>4</v>
      </c>
      <c r="H1054" s="160">
        <f t="shared" si="16"/>
        <v>-0.33333333333333331</v>
      </c>
    </row>
    <row r="1055" spans="1:8">
      <c r="A1055" s="159">
        <v>180054</v>
      </c>
      <c r="B1055" s="133" t="s">
        <v>1201</v>
      </c>
      <c r="C1055" s="174">
        <v>0</v>
      </c>
      <c r="D1055" s="174">
        <v>0</v>
      </c>
      <c r="E1055" s="174">
        <v>0</v>
      </c>
      <c r="F1055" s="174">
        <v>0</v>
      </c>
      <c r="G1055" s="216">
        <v>0</v>
      </c>
      <c r="H1055" s="160" t="str">
        <f t="shared" si="16"/>
        <v/>
      </c>
    </row>
    <row r="1056" spans="1:8">
      <c r="A1056" s="159">
        <v>180160</v>
      </c>
      <c r="B1056" s="133" t="s">
        <v>1185</v>
      </c>
      <c r="C1056" s="174">
        <v>25</v>
      </c>
      <c r="D1056" s="174">
        <v>12</v>
      </c>
      <c r="E1056" s="174">
        <v>8</v>
      </c>
      <c r="F1056" s="174">
        <v>9</v>
      </c>
      <c r="G1056" s="216">
        <v>9</v>
      </c>
      <c r="H1056" s="160">
        <f t="shared" si="16"/>
        <v>-0.64</v>
      </c>
    </row>
    <row r="1057" spans="1:8">
      <c r="A1057" s="159">
        <v>180160</v>
      </c>
      <c r="B1057" s="133" t="s">
        <v>1186</v>
      </c>
      <c r="C1057" s="174">
        <v>0</v>
      </c>
      <c r="D1057" s="174">
        <v>0</v>
      </c>
      <c r="E1057" s="174">
        <v>0</v>
      </c>
      <c r="F1057" s="174">
        <v>0</v>
      </c>
      <c r="G1057" s="216">
        <v>0</v>
      </c>
      <c r="H1057" s="160" t="str">
        <f t="shared" si="16"/>
        <v/>
      </c>
    </row>
    <row r="1058" spans="1:8">
      <c r="A1058" s="159">
        <v>180160</v>
      </c>
      <c r="B1058" s="133" t="s">
        <v>1187</v>
      </c>
      <c r="C1058" s="174">
        <v>13</v>
      </c>
      <c r="D1058" s="174">
        <v>0</v>
      </c>
      <c r="E1058" s="174">
        <v>2</v>
      </c>
      <c r="F1058" s="174">
        <v>2</v>
      </c>
      <c r="G1058" s="216">
        <v>2</v>
      </c>
      <c r="H1058" s="160">
        <f t="shared" si="16"/>
        <v>-0.84615384615384615</v>
      </c>
    </row>
    <row r="1059" spans="1:8">
      <c r="A1059" s="159">
        <v>180160</v>
      </c>
      <c r="B1059" s="133" t="s">
        <v>1188</v>
      </c>
      <c r="C1059" s="174">
        <v>7</v>
      </c>
      <c r="D1059" s="174">
        <v>12</v>
      </c>
      <c r="E1059" s="174">
        <v>4</v>
      </c>
      <c r="F1059" s="174">
        <v>4</v>
      </c>
      <c r="G1059" s="216">
        <v>6</v>
      </c>
      <c r="H1059" s="160">
        <f t="shared" si="16"/>
        <v>-0.14285714285714285</v>
      </c>
    </row>
    <row r="1060" spans="1:8">
      <c r="A1060" s="159">
        <v>180160</v>
      </c>
      <c r="B1060" s="133" t="s">
        <v>1189</v>
      </c>
      <c r="C1060" s="174">
        <v>5</v>
      </c>
      <c r="D1060" s="174">
        <v>0</v>
      </c>
      <c r="E1060" s="174">
        <v>2</v>
      </c>
      <c r="F1060" s="174">
        <v>3</v>
      </c>
      <c r="G1060" s="216">
        <v>1</v>
      </c>
      <c r="H1060" s="160">
        <f t="shared" si="16"/>
        <v>-0.8</v>
      </c>
    </row>
    <row r="1061" spans="1:8">
      <c r="A1061" s="159">
        <v>180160</v>
      </c>
      <c r="B1061" s="133" t="s">
        <v>1190</v>
      </c>
      <c r="C1061" s="174">
        <v>0</v>
      </c>
      <c r="D1061" s="174">
        <v>0</v>
      </c>
      <c r="E1061" s="174">
        <v>0</v>
      </c>
      <c r="F1061" s="174">
        <v>0</v>
      </c>
      <c r="G1061" s="216">
        <v>0</v>
      </c>
      <c r="H1061" s="160" t="str">
        <f t="shared" si="16"/>
        <v/>
      </c>
    </row>
    <row r="1062" spans="1:8">
      <c r="A1062" s="159">
        <v>180160</v>
      </c>
      <c r="B1062" s="133" t="s">
        <v>1191</v>
      </c>
      <c r="C1062" s="174">
        <v>10</v>
      </c>
      <c r="D1062" s="174">
        <v>8</v>
      </c>
      <c r="E1062" s="174">
        <v>5</v>
      </c>
      <c r="F1062" s="174">
        <v>3</v>
      </c>
      <c r="G1062" s="216">
        <v>4</v>
      </c>
      <c r="H1062" s="160">
        <f t="shared" si="16"/>
        <v>-0.6</v>
      </c>
    </row>
    <row r="1063" spans="1:8">
      <c r="A1063" s="159">
        <v>180160</v>
      </c>
      <c r="B1063" s="133" t="s">
        <v>1192</v>
      </c>
      <c r="C1063" s="174">
        <v>15</v>
      </c>
      <c r="D1063" s="174">
        <v>4</v>
      </c>
      <c r="E1063" s="174">
        <v>3</v>
      </c>
      <c r="F1063" s="174">
        <v>6</v>
      </c>
      <c r="G1063" s="216">
        <v>5</v>
      </c>
      <c r="H1063" s="160">
        <f t="shared" si="16"/>
        <v>-0.66666666666666663</v>
      </c>
    </row>
    <row r="1064" spans="1:8">
      <c r="A1064" s="159">
        <v>180160</v>
      </c>
      <c r="B1064" s="133" t="s">
        <v>1193</v>
      </c>
      <c r="C1064" s="174">
        <v>0</v>
      </c>
      <c r="D1064" s="174">
        <v>0</v>
      </c>
      <c r="E1064" s="174">
        <v>0</v>
      </c>
      <c r="F1064" s="174">
        <v>0</v>
      </c>
      <c r="G1064" s="216">
        <v>0</v>
      </c>
      <c r="H1064" s="160" t="str">
        <f t="shared" si="16"/>
        <v/>
      </c>
    </row>
    <row r="1065" spans="1:8">
      <c r="A1065" s="159">
        <v>180160</v>
      </c>
      <c r="B1065" s="133" t="s">
        <v>1194</v>
      </c>
      <c r="C1065" s="174">
        <v>21</v>
      </c>
      <c r="D1065" s="174">
        <v>8</v>
      </c>
      <c r="E1065" s="174">
        <v>7</v>
      </c>
      <c r="F1065" s="174">
        <v>9</v>
      </c>
      <c r="G1065" s="216">
        <v>9</v>
      </c>
      <c r="H1065" s="160">
        <f t="shared" si="16"/>
        <v>-0.5714285714285714</v>
      </c>
    </row>
    <row r="1066" spans="1:8">
      <c r="A1066" s="159">
        <v>180160</v>
      </c>
      <c r="B1066" s="133" t="s">
        <v>1195</v>
      </c>
      <c r="C1066" s="174">
        <v>0</v>
      </c>
      <c r="D1066" s="174">
        <v>0</v>
      </c>
      <c r="E1066" s="174">
        <v>0</v>
      </c>
      <c r="F1066" s="174">
        <v>0</v>
      </c>
      <c r="G1066" s="216">
        <v>0</v>
      </c>
      <c r="H1066" s="160" t="str">
        <f t="shared" si="16"/>
        <v/>
      </c>
    </row>
    <row r="1067" spans="1:8">
      <c r="A1067" s="159">
        <v>180160</v>
      </c>
      <c r="B1067" s="133" t="s">
        <v>1196</v>
      </c>
      <c r="C1067" s="174">
        <v>0</v>
      </c>
      <c r="D1067" s="174">
        <v>0</v>
      </c>
      <c r="E1067" s="174">
        <v>0</v>
      </c>
      <c r="F1067" s="174">
        <v>0</v>
      </c>
      <c r="G1067" s="216">
        <v>0</v>
      </c>
      <c r="H1067" s="160" t="str">
        <f t="shared" si="16"/>
        <v/>
      </c>
    </row>
    <row r="1068" spans="1:8">
      <c r="A1068" s="159">
        <v>180160</v>
      </c>
      <c r="B1068" s="133" t="s">
        <v>1197</v>
      </c>
      <c r="C1068" s="174">
        <v>0</v>
      </c>
      <c r="D1068" s="174">
        <v>0</v>
      </c>
      <c r="E1068" s="174">
        <v>0</v>
      </c>
      <c r="F1068" s="174">
        <v>0</v>
      </c>
      <c r="G1068" s="216">
        <v>0</v>
      </c>
      <c r="H1068" s="160" t="str">
        <f t="shared" si="16"/>
        <v/>
      </c>
    </row>
    <row r="1069" spans="1:8">
      <c r="A1069" s="159">
        <v>180160</v>
      </c>
      <c r="B1069" s="133" t="s">
        <v>1198</v>
      </c>
      <c r="C1069" s="174">
        <v>0</v>
      </c>
      <c r="D1069" s="174">
        <v>0</v>
      </c>
      <c r="E1069" s="174">
        <v>0</v>
      </c>
      <c r="F1069" s="174">
        <v>0</v>
      </c>
      <c r="G1069" s="216">
        <v>0</v>
      </c>
      <c r="H1069" s="160" t="str">
        <f t="shared" si="16"/>
        <v/>
      </c>
    </row>
    <row r="1070" spans="1:8">
      <c r="A1070" s="159">
        <v>180160</v>
      </c>
      <c r="B1070" s="133" t="s">
        <v>1199</v>
      </c>
      <c r="C1070" s="174">
        <v>0</v>
      </c>
      <c r="D1070" s="174">
        <v>0</v>
      </c>
      <c r="E1070" s="174">
        <v>0</v>
      </c>
      <c r="F1070" s="174">
        <v>0</v>
      </c>
      <c r="G1070" s="216">
        <v>0</v>
      </c>
      <c r="H1070" s="160" t="str">
        <f t="shared" si="16"/>
        <v/>
      </c>
    </row>
    <row r="1071" spans="1:8">
      <c r="A1071" s="159">
        <v>180160</v>
      </c>
      <c r="B1071" s="133" t="s">
        <v>1200</v>
      </c>
      <c r="C1071" s="174">
        <v>4</v>
      </c>
      <c r="D1071" s="174">
        <v>4</v>
      </c>
      <c r="E1071" s="174">
        <v>1</v>
      </c>
      <c r="F1071" s="174">
        <v>0</v>
      </c>
      <c r="G1071" s="216">
        <v>0</v>
      </c>
      <c r="H1071" s="160">
        <f t="shared" si="16"/>
        <v>-1</v>
      </c>
    </row>
    <row r="1072" spans="1:8">
      <c r="A1072" s="159">
        <v>180160</v>
      </c>
      <c r="B1072" s="133" t="s">
        <v>1201</v>
      </c>
      <c r="C1072" s="174">
        <v>0</v>
      </c>
      <c r="D1072" s="174">
        <v>0</v>
      </c>
      <c r="E1072" s="174">
        <v>0</v>
      </c>
      <c r="F1072" s="174">
        <v>0</v>
      </c>
      <c r="G1072" s="216">
        <v>0</v>
      </c>
      <c r="H1072" s="160" t="str">
        <f t="shared" si="16"/>
        <v/>
      </c>
    </row>
    <row r="1073" spans="1:8">
      <c r="A1073" s="159">
        <v>180197</v>
      </c>
      <c r="B1073" s="133" t="s">
        <v>1185</v>
      </c>
      <c r="C1073" s="174">
        <v>306</v>
      </c>
      <c r="D1073" s="174">
        <v>263</v>
      </c>
      <c r="E1073" s="174">
        <v>261</v>
      </c>
      <c r="F1073" s="174">
        <v>231</v>
      </c>
      <c r="G1073" s="216">
        <v>220</v>
      </c>
      <c r="H1073" s="160">
        <f t="shared" si="16"/>
        <v>-0.28104575163398693</v>
      </c>
    </row>
    <row r="1074" spans="1:8">
      <c r="A1074" s="159">
        <v>180197</v>
      </c>
      <c r="B1074" s="133" t="s">
        <v>1186</v>
      </c>
      <c r="C1074" s="174">
        <v>1</v>
      </c>
      <c r="D1074" s="174">
        <v>1</v>
      </c>
      <c r="E1074" s="174">
        <v>0</v>
      </c>
      <c r="F1074" s="174">
        <v>0</v>
      </c>
      <c r="G1074" s="216">
        <v>0</v>
      </c>
      <c r="H1074" s="160">
        <f t="shared" si="16"/>
        <v>-1</v>
      </c>
    </row>
    <row r="1075" spans="1:8">
      <c r="A1075" s="159">
        <v>180197</v>
      </c>
      <c r="B1075" s="133" t="s">
        <v>1187</v>
      </c>
      <c r="C1075" s="174">
        <v>155</v>
      </c>
      <c r="D1075" s="174">
        <v>146</v>
      </c>
      <c r="E1075" s="174">
        <v>156</v>
      </c>
      <c r="F1075" s="174">
        <v>119</v>
      </c>
      <c r="G1075" s="216">
        <v>109</v>
      </c>
      <c r="H1075" s="160">
        <f t="shared" si="16"/>
        <v>-0.29677419354838708</v>
      </c>
    </row>
    <row r="1076" spans="1:8">
      <c r="A1076" s="159">
        <v>180197</v>
      </c>
      <c r="B1076" s="133" t="s">
        <v>1188</v>
      </c>
      <c r="C1076" s="174">
        <v>108</v>
      </c>
      <c r="D1076" s="174">
        <v>76</v>
      </c>
      <c r="E1076" s="174">
        <v>85</v>
      </c>
      <c r="F1076" s="174">
        <v>83</v>
      </c>
      <c r="G1076" s="216">
        <v>84</v>
      </c>
      <c r="H1076" s="160">
        <f t="shared" si="16"/>
        <v>-0.22222222222222221</v>
      </c>
    </row>
    <row r="1077" spans="1:8">
      <c r="A1077" s="159">
        <v>180197</v>
      </c>
      <c r="B1077" s="133" t="s">
        <v>1189</v>
      </c>
      <c r="C1077" s="174">
        <v>42</v>
      </c>
      <c r="D1077" s="174">
        <v>40</v>
      </c>
      <c r="E1077" s="174">
        <v>20</v>
      </c>
      <c r="F1077" s="174">
        <v>29</v>
      </c>
      <c r="G1077" s="216">
        <v>27</v>
      </c>
      <c r="H1077" s="160">
        <f t="shared" si="16"/>
        <v>-0.35714285714285715</v>
      </c>
    </row>
    <row r="1078" spans="1:8">
      <c r="A1078" s="159">
        <v>180197</v>
      </c>
      <c r="B1078" s="133" t="s">
        <v>1190</v>
      </c>
      <c r="C1078" s="174">
        <v>0</v>
      </c>
      <c r="D1078" s="174">
        <v>0</v>
      </c>
      <c r="E1078" s="174">
        <v>0</v>
      </c>
      <c r="F1078" s="174">
        <v>0</v>
      </c>
      <c r="G1078" s="216">
        <v>0</v>
      </c>
      <c r="H1078" s="160" t="str">
        <f t="shared" si="16"/>
        <v/>
      </c>
    </row>
    <row r="1079" spans="1:8">
      <c r="A1079" s="159">
        <v>180197</v>
      </c>
      <c r="B1079" s="133" t="s">
        <v>1191</v>
      </c>
      <c r="C1079" s="174">
        <v>128</v>
      </c>
      <c r="D1079" s="174">
        <v>106</v>
      </c>
      <c r="E1079" s="174">
        <v>101</v>
      </c>
      <c r="F1079" s="174">
        <v>93</v>
      </c>
      <c r="G1079" s="216">
        <v>73</v>
      </c>
      <c r="H1079" s="160">
        <f t="shared" si="16"/>
        <v>-0.4296875</v>
      </c>
    </row>
    <row r="1080" spans="1:8">
      <c r="A1080" s="159">
        <v>180197</v>
      </c>
      <c r="B1080" s="133" t="s">
        <v>1192</v>
      </c>
      <c r="C1080" s="174">
        <v>178</v>
      </c>
      <c r="D1080" s="174">
        <v>157</v>
      </c>
      <c r="E1080" s="174">
        <v>160</v>
      </c>
      <c r="F1080" s="174">
        <v>138</v>
      </c>
      <c r="G1080" s="216">
        <v>147</v>
      </c>
      <c r="H1080" s="160">
        <f t="shared" si="16"/>
        <v>-0.17415730337078653</v>
      </c>
    </row>
    <row r="1081" spans="1:8">
      <c r="A1081" s="159">
        <v>180197</v>
      </c>
      <c r="B1081" s="133" t="s">
        <v>1193</v>
      </c>
      <c r="C1081" s="174">
        <v>31</v>
      </c>
      <c r="D1081" s="174">
        <v>35</v>
      </c>
      <c r="E1081" s="174">
        <v>3</v>
      </c>
      <c r="F1081" s="174">
        <v>1</v>
      </c>
      <c r="G1081" s="216">
        <v>3</v>
      </c>
      <c r="H1081" s="160">
        <f t="shared" si="16"/>
        <v>-0.90322580645161288</v>
      </c>
    </row>
    <row r="1082" spans="1:8">
      <c r="A1082" s="159">
        <v>180197</v>
      </c>
      <c r="B1082" s="133" t="s">
        <v>1194</v>
      </c>
      <c r="C1082" s="174">
        <v>6</v>
      </c>
      <c r="D1082" s="174">
        <v>0</v>
      </c>
      <c r="E1082" s="174">
        <v>5</v>
      </c>
      <c r="F1082" s="174">
        <v>3</v>
      </c>
      <c r="G1082" s="216">
        <v>1</v>
      </c>
      <c r="H1082" s="160">
        <f t="shared" si="16"/>
        <v>-0.83333333333333337</v>
      </c>
    </row>
    <row r="1083" spans="1:8">
      <c r="A1083" s="159">
        <v>180197</v>
      </c>
      <c r="B1083" s="133" t="s">
        <v>1195</v>
      </c>
      <c r="C1083" s="174">
        <v>5</v>
      </c>
      <c r="D1083" s="174">
        <v>2</v>
      </c>
      <c r="E1083" s="174">
        <v>2</v>
      </c>
      <c r="F1083" s="174">
        <v>4</v>
      </c>
      <c r="G1083" s="216">
        <v>5</v>
      </c>
      <c r="H1083" s="160">
        <f t="shared" si="16"/>
        <v>0</v>
      </c>
    </row>
    <row r="1084" spans="1:8">
      <c r="A1084" s="159">
        <v>180197</v>
      </c>
      <c r="B1084" s="133" t="s">
        <v>1196</v>
      </c>
      <c r="C1084" s="174">
        <v>1</v>
      </c>
      <c r="D1084" s="174">
        <v>2</v>
      </c>
      <c r="E1084" s="174">
        <v>2</v>
      </c>
      <c r="F1084" s="174">
        <v>1</v>
      </c>
      <c r="G1084" s="216">
        <v>1</v>
      </c>
      <c r="H1084" s="160">
        <f t="shared" si="16"/>
        <v>0</v>
      </c>
    </row>
    <row r="1085" spans="1:8">
      <c r="A1085" s="159">
        <v>180197</v>
      </c>
      <c r="B1085" s="133" t="s">
        <v>1197</v>
      </c>
      <c r="C1085" s="174">
        <v>3</v>
      </c>
      <c r="D1085" s="174">
        <v>3</v>
      </c>
      <c r="E1085" s="174">
        <v>5</v>
      </c>
      <c r="F1085" s="174">
        <v>10</v>
      </c>
      <c r="G1085" s="216">
        <v>5</v>
      </c>
      <c r="H1085" s="160">
        <f t="shared" si="16"/>
        <v>0.66666666666666663</v>
      </c>
    </row>
    <row r="1086" spans="1:8">
      <c r="A1086" s="159">
        <v>180197</v>
      </c>
      <c r="B1086" s="133" t="s">
        <v>1198</v>
      </c>
      <c r="C1086" s="174">
        <v>0</v>
      </c>
      <c r="D1086" s="174">
        <v>1</v>
      </c>
      <c r="E1086" s="174">
        <v>1</v>
      </c>
      <c r="F1086" s="174">
        <v>0</v>
      </c>
      <c r="G1086" s="216">
        <v>1</v>
      </c>
      <c r="H1086" s="160" t="str">
        <f t="shared" si="16"/>
        <v/>
      </c>
    </row>
    <row r="1087" spans="1:8">
      <c r="A1087" s="159">
        <v>180197</v>
      </c>
      <c r="B1087" s="133" t="s">
        <v>1199</v>
      </c>
      <c r="C1087" s="174">
        <v>2</v>
      </c>
      <c r="D1087" s="174">
        <v>2</v>
      </c>
      <c r="E1087" s="174">
        <v>2</v>
      </c>
      <c r="F1087" s="174">
        <v>1</v>
      </c>
      <c r="G1087" s="216">
        <v>1</v>
      </c>
      <c r="H1087" s="160">
        <f t="shared" si="16"/>
        <v>-0.5</v>
      </c>
    </row>
    <row r="1088" spans="1:8">
      <c r="A1088" s="159">
        <v>180197</v>
      </c>
      <c r="B1088" s="133" t="s">
        <v>1200</v>
      </c>
      <c r="C1088" s="174">
        <v>235</v>
      </c>
      <c r="D1088" s="174">
        <v>191</v>
      </c>
      <c r="E1088" s="174">
        <v>207</v>
      </c>
      <c r="F1088" s="174">
        <v>197</v>
      </c>
      <c r="G1088" s="216">
        <v>194</v>
      </c>
      <c r="H1088" s="160">
        <f t="shared" si="16"/>
        <v>-0.17446808510638298</v>
      </c>
    </row>
    <row r="1089" spans="1:8">
      <c r="A1089" s="159">
        <v>180197</v>
      </c>
      <c r="B1089" s="133" t="s">
        <v>1201</v>
      </c>
      <c r="C1089" s="174">
        <v>23</v>
      </c>
      <c r="D1089" s="174">
        <v>27</v>
      </c>
      <c r="E1089" s="174">
        <v>34</v>
      </c>
      <c r="F1089" s="174">
        <v>14</v>
      </c>
      <c r="G1089" s="216">
        <v>9</v>
      </c>
      <c r="H1089" s="160">
        <f t="shared" si="16"/>
        <v>-0.60869565217391308</v>
      </c>
    </row>
    <row r="1090" spans="1:8">
      <c r="A1090" s="159">
        <v>180203</v>
      </c>
      <c r="B1090" s="133" t="s">
        <v>1185</v>
      </c>
      <c r="C1090" s="174">
        <v>26</v>
      </c>
      <c r="D1090" s="174">
        <v>32</v>
      </c>
      <c r="E1090" s="174">
        <v>25</v>
      </c>
      <c r="F1090" s="174">
        <v>31</v>
      </c>
      <c r="G1090" s="216">
        <v>15</v>
      </c>
      <c r="H1090" s="160">
        <f t="shared" si="16"/>
        <v>-0.42307692307692307</v>
      </c>
    </row>
    <row r="1091" spans="1:8">
      <c r="A1091" s="159">
        <v>180203</v>
      </c>
      <c r="B1091" s="133" t="s">
        <v>1186</v>
      </c>
      <c r="C1091" s="174">
        <v>0</v>
      </c>
      <c r="D1091" s="174">
        <v>0</v>
      </c>
      <c r="E1091" s="174">
        <v>0</v>
      </c>
      <c r="F1091" s="174">
        <v>0</v>
      </c>
      <c r="G1091" s="216">
        <v>0</v>
      </c>
      <c r="H1091" s="160" t="str">
        <f t="shared" ref="H1091:H1154" si="17">IFERROR((G1091-C1091)/C1091,"")</f>
        <v/>
      </c>
    </row>
    <row r="1092" spans="1:8">
      <c r="A1092" s="159">
        <v>180203</v>
      </c>
      <c r="B1092" s="133" t="s">
        <v>1187</v>
      </c>
      <c r="C1092" s="174">
        <v>14</v>
      </c>
      <c r="D1092" s="174">
        <v>18</v>
      </c>
      <c r="E1092" s="174">
        <v>11</v>
      </c>
      <c r="F1092" s="174">
        <v>11</v>
      </c>
      <c r="G1092" s="216">
        <v>7</v>
      </c>
      <c r="H1092" s="160">
        <f t="shared" si="17"/>
        <v>-0.5</v>
      </c>
    </row>
    <row r="1093" spans="1:8">
      <c r="A1093" s="159">
        <v>180203</v>
      </c>
      <c r="B1093" s="133" t="s">
        <v>1188</v>
      </c>
      <c r="C1093" s="174">
        <v>10</v>
      </c>
      <c r="D1093" s="174">
        <v>9</v>
      </c>
      <c r="E1093" s="174">
        <v>11</v>
      </c>
      <c r="F1093" s="174">
        <v>15</v>
      </c>
      <c r="G1093" s="216">
        <v>8</v>
      </c>
      <c r="H1093" s="160">
        <f t="shared" si="17"/>
        <v>-0.2</v>
      </c>
    </row>
    <row r="1094" spans="1:8">
      <c r="A1094" s="159">
        <v>180203</v>
      </c>
      <c r="B1094" s="133" t="s">
        <v>1189</v>
      </c>
      <c r="C1094" s="174">
        <v>2</v>
      </c>
      <c r="D1094" s="174">
        <v>5</v>
      </c>
      <c r="E1094" s="174">
        <v>3</v>
      </c>
      <c r="F1094" s="174">
        <v>5</v>
      </c>
      <c r="G1094" s="216">
        <v>0</v>
      </c>
      <c r="H1094" s="160">
        <f t="shared" si="17"/>
        <v>-1</v>
      </c>
    </row>
    <row r="1095" spans="1:8">
      <c r="A1095" s="159">
        <v>180203</v>
      </c>
      <c r="B1095" s="133" t="s">
        <v>1190</v>
      </c>
      <c r="C1095" s="174">
        <v>0</v>
      </c>
      <c r="D1095" s="174">
        <v>0</v>
      </c>
      <c r="E1095" s="174">
        <v>0</v>
      </c>
      <c r="F1095" s="174">
        <v>0</v>
      </c>
      <c r="G1095" s="216">
        <v>0</v>
      </c>
      <c r="H1095" s="160" t="str">
        <f t="shared" si="17"/>
        <v/>
      </c>
    </row>
    <row r="1096" spans="1:8">
      <c r="A1096" s="159">
        <v>180203</v>
      </c>
      <c r="B1096" s="133" t="s">
        <v>1191</v>
      </c>
      <c r="C1096" s="174">
        <v>10</v>
      </c>
      <c r="D1096" s="174">
        <v>15</v>
      </c>
      <c r="E1096" s="174">
        <v>14</v>
      </c>
      <c r="F1096" s="174">
        <v>10</v>
      </c>
      <c r="G1096" s="216">
        <v>8</v>
      </c>
      <c r="H1096" s="160">
        <f t="shared" si="17"/>
        <v>-0.2</v>
      </c>
    </row>
    <row r="1097" spans="1:8">
      <c r="A1097" s="159">
        <v>180203</v>
      </c>
      <c r="B1097" s="133" t="s">
        <v>1192</v>
      </c>
      <c r="C1097" s="174">
        <v>16</v>
      </c>
      <c r="D1097" s="174">
        <v>17</v>
      </c>
      <c r="E1097" s="174">
        <v>11</v>
      </c>
      <c r="F1097" s="174">
        <v>21</v>
      </c>
      <c r="G1097" s="216">
        <v>7</v>
      </c>
      <c r="H1097" s="160">
        <f t="shared" si="17"/>
        <v>-0.5625</v>
      </c>
    </row>
    <row r="1098" spans="1:8">
      <c r="A1098" s="159">
        <v>180203</v>
      </c>
      <c r="B1098" s="133" t="s">
        <v>1193</v>
      </c>
      <c r="C1098" s="174">
        <v>0</v>
      </c>
      <c r="D1098" s="174">
        <v>0</v>
      </c>
      <c r="E1098" s="174">
        <v>0</v>
      </c>
      <c r="F1098" s="174">
        <v>0</v>
      </c>
      <c r="G1098" s="216">
        <v>0</v>
      </c>
      <c r="H1098" s="160" t="str">
        <f t="shared" si="17"/>
        <v/>
      </c>
    </row>
    <row r="1099" spans="1:8">
      <c r="A1099" s="159">
        <v>180203</v>
      </c>
      <c r="B1099" s="133" t="s">
        <v>1194</v>
      </c>
      <c r="C1099" s="174">
        <v>23</v>
      </c>
      <c r="D1099" s="174">
        <v>26</v>
      </c>
      <c r="E1099" s="174">
        <v>24</v>
      </c>
      <c r="F1099" s="174">
        <v>23</v>
      </c>
      <c r="G1099" s="216">
        <v>14</v>
      </c>
      <c r="H1099" s="160">
        <f t="shared" si="17"/>
        <v>-0.39130434782608697</v>
      </c>
    </row>
    <row r="1100" spans="1:8">
      <c r="A1100" s="159">
        <v>180203</v>
      </c>
      <c r="B1100" s="133" t="s">
        <v>1195</v>
      </c>
      <c r="C1100" s="174">
        <v>0</v>
      </c>
      <c r="D1100" s="174">
        <v>0</v>
      </c>
      <c r="E1100" s="174">
        <v>0</v>
      </c>
      <c r="F1100" s="174">
        <v>0</v>
      </c>
      <c r="G1100" s="216">
        <v>0</v>
      </c>
      <c r="H1100" s="160" t="str">
        <f t="shared" si="17"/>
        <v/>
      </c>
    </row>
    <row r="1101" spans="1:8">
      <c r="A1101" s="159">
        <v>180203</v>
      </c>
      <c r="B1101" s="133" t="s">
        <v>1196</v>
      </c>
      <c r="C1101" s="174">
        <v>0</v>
      </c>
      <c r="D1101" s="174">
        <v>0</v>
      </c>
      <c r="E1101" s="174">
        <v>0</v>
      </c>
      <c r="F1101" s="174">
        <v>0</v>
      </c>
      <c r="G1101" s="216">
        <v>0</v>
      </c>
      <c r="H1101" s="160" t="str">
        <f t="shared" si="17"/>
        <v/>
      </c>
    </row>
    <row r="1102" spans="1:8">
      <c r="A1102" s="159">
        <v>180203</v>
      </c>
      <c r="B1102" s="133" t="s">
        <v>1197</v>
      </c>
      <c r="C1102" s="174">
        <v>0</v>
      </c>
      <c r="D1102" s="174">
        <v>0</v>
      </c>
      <c r="E1102" s="174">
        <v>0</v>
      </c>
      <c r="F1102" s="174">
        <v>0</v>
      </c>
      <c r="G1102" s="216">
        <v>0</v>
      </c>
      <c r="H1102" s="160" t="str">
        <f t="shared" si="17"/>
        <v/>
      </c>
    </row>
    <row r="1103" spans="1:8">
      <c r="A1103" s="159">
        <v>180203</v>
      </c>
      <c r="B1103" s="133" t="s">
        <v>1198</v>
      </c>
      <c r="C1103" s="174">
        <v>0</v>
      </c>
      <c r="D1103" s="174">
        <v>0</v>
      </c>
      <c r="E1103" s="174">
        <v>0</v>
      </c>
      <c r="F1103" s="174">
        <v>0</v>
      </c>
      <c r="G1103" s="216">
        <v>0</v>
      </c>
      <c r="H1103" s="160" t="str">
        <f t="shared" si="17"/>
        <v/>
      </c>
    </row>
    <row r="1104" spans="1:8">
      <c r="A1104" s="159">
        <v>180203</v>
      </c>
      <c r="B1104" s="133" t="s">
        <v>1199</v>
      </c>
      <c r="C1104" s="174">
        <v>0</v>
      </c>
      <c r="D1104" s="174">
        <v>0</v>
      </c>
      <c r="E1104" s="174">
        <v>0</v>
      </c>
      <c r="F1104" s="174">
        <v>0</v>
      </c>
      <c r="G1104" s="216">
        <v>0</v>
      </c>
      <c r="H1104" s="160" t="str">
        <f t="shared" si="17"/>
        <v/>
      </c>
    </row>
    <row r="1105" spans="1:8">
      <c r="A1105" s="159">
        <v>180203</v>
      </c>
      <c r="B1105" s="133" t="s">
        <v>1200</v>
      </c>
      <c r="C1105" s="174">
        <v>3</v>
      </c>
      <c r="D1105" s="174">
        <v>6</v>
      </c>
      <c r="E1105" s="174">
        <v>1</v>
      </c>
      <c r="F1105" s="174">
        <v>8</v>
      </c>
      <c r="G1105" s="216">
        <v>1</v>
      </c>
      <c r="H1105" s="160">
        <f t="shared" si="17"/>
        <v>-0.66666666666666663</v>
      </c>
    </row>
    <row r="1106" spans="1:8">
      <c r="A1106" s="159">
        <v>180203</v>
      </c>
      <c r="B1106" s="133" t="s">
        <v>1201</v>
      </c>
      <c r="C1106" s="174">
        <v>0</v>
      </c>
      <c r="D1106" s="174">
        <v>0</v>
      </c>
      <c r="E1106" s="174">
        <v>0</v>
      </c>
      <c r="F1106" s="174">
        <v>0</v>
      </c>
      <c r="G1106" s="216">
        <v>0</v>
      </c>
      <c r="H1106" s="160" t="str">
        <f t="shared" si="17"/>
        <v/>
      </c>
    </row>
    <row r="1107" spans="1:8">
      <c r="A1107" s="159">
        <v>180212</v>
      </c>
      <c r="B1107" s="133" t="s">
        <v>1185</v>
      </c>
      <c r="C1107" s="174">
        <v>38</v>
      </c>
      <c r="D1107" s="174">
        <v>34</v>
      </c>
      <c r="E1107" s="174">
        <v>44</v>
      </c>
      <c r="F1107" s="174">
        <v>54</v>
      </c>
      <c r="G1107" s="216">
        <v>84</v>
      </c>
      <c r="H1107" s="160">
        <f t="shared" si="17"/>
        <v>1.2105263157894737</v>
      </c>
    </row>
    <row r="1108" spans="1:8">
      <c r="A1108" s="159">
        <v>180212</v>
      </c>
      <c r="B1108" s="133" t="s">
        <v>1186</v>
      </c>
      <c r="C1108" s="174">
        <v>0</v>
      </c>
      <c r="D1108" s="174">
        <v>0</v>
      </c>
      <c r="E1108" s="174">
        <v>0</v>
      </c>
      <c r="F1108" s="174">
        <v>0</v>
      </c>
      <c r="G1108" s="216">
        <v>0</v>
      </c>
      <c r="H1108" s="160" t="str">
        <f t="shared" si="17"/>
        <v/>
      </c>
    </row>
    <row r="1109" spans="1:8">
      <c r="A1109" s="159">
        <v>180212</v>
      </c>
      <c r="B1109" s="133" t="s">
        <v>1187</v>
      </c>
      <c r="C1109" s="174">
        <v>14</v>
      </c>
      <c r="D1109" s="174">
        <v>18</v>
      </c>
      <c r="E1109" s="174">
        <v>16</v>
      </c>
      <c r="F1109" s="174">
        <v>12</v>
      </c>
      <c r="G1109" s="216">
        <v>16</v>
      </c>
      <c r="H1109" s="160">
        <f t="shared" si="17"/>
        <v>0.14285714285714285</v>
      </c>
    </row>
    <row r="1110" spans="1:8">
      <c r="A1110" s="159">
        <v>180212</v>
      </c>
      <c r="B1110" s="133" t="s">
        <v>1188</v>
      </c>
      <c r="C1110" s="174">
        <v>15</v>
      </c>
      <c r="D1110" s="174">
        <v>12</v>
      </c>
      <c r="E1110" s="174">
        <v>11</v>
      </c>
      <c r="F1110" s="174">
        <v>21</v>
      </c>
      <c r="G1110" s="216">
        <v>39</v>
      </c>
      <c r="H1110" s="160">
        <f t="shared" si="17"/>
        <v>1.6</v>
      </c>
    </row>
    <row r="1111" spans="1:8">
      <c r="A1111" s="159">
        <v>180212</v>
      </c>
      <c r="B1111" s="133" t="s">
        <v>1189</v>
      </c>
      <c r="C1111" s="174">
        <v>9</v>
      </c>
      <c r="D1111" s="174">
        <v>4</v>
      </c>
      <c r="E1111" s="174">
        <v>17</v>
      </c>
      <c r="F1111" s="174">
        <v>21</v>
      </c>
      <c r="G1111" s="216">
        <v>29</v>
      </c>
      <c r="H1111" s="160">
        <f t="shared" si="17"/>
        <v>2.2222222222222223</v>
      </c>
    </row>
    <row r="1112" spans="1:8">
      <c r="A1112" s="159">
        <v>180212</v>
      </c>
      <c r="B1112" s="133" t="s">
        <v>1190</v>
      </c>
      <c r="C1112" s="174">
        <v>0</v>
      </c>
      <c r="D1112" s="174">
        <v>0</v>
      </c>
      <c r="E1112" s="174">
        <v>0</v>
      </c>
      <c r="F1112" s="174">
        <v>0</v>
      </c>
      <c r="G1112" s="216">
        <v>0</v>
      </c>
      <c r="H1112" s="160" t="str">
        <f t="shared" si="17"/>
        <v/>
      </c>
    </row>
    <row r="1113" spans="1:8">
      <c r="A1113" s="159">
        <v>180212</v>
      </c>
      <c r="B1113" s="133" t="s">
        <v>1191</v>
      </c>
      <c r="C1113" s="174">
        <v>13</v>
      </c>
      <c r="D1113" s="174">
        <v>7</v>
      </c>
      <c r="E1113" s="174">
        <v>16</v>
      </c>
      <c r="F1113" s="174">
        <v>13</v>
      </c>
      <c r="G1113" s="216">
        <v>12</v>
      </c>
      <c r="H1113" s="160">
        <f t="shared" si="17"/>
        <v>-7.6923076923076927E-2</v>
      </c>
    </row>
    <row r="1114" spans="1:8">
      <c r="A1114" s="159">
        <v>180212</v>
      </c>
      <c r="B1114" s="133" t="s">
        <v>1192</v>
      </c>
      <c r="C1114" s="174">
        <v>25</v>
      </c>
      <c r="D1114" s="174">
        <v>27</v>
      </c>
      <c r="E1114" s="174">
        <v>28</v>
      </c>
      <c r="F1114" s="174">
        <v>41</v>
      </c>
      <c r="G1114" s="216">
        <v>72</v>
      </c>
      <c r="H1114" s="160">
        <f t="shared" si="17"/>
        <v>1.88</v>
      </c>
    </row>
    <row r="1115" spans="1:8">
      <c r="A1115" s="159">
        <v>180212</v>
      </c>
      <c r="B1115" s="133" t="s">
        <v>1193</v>
      </c>
      <c r="C1115" s="174">
        <v>0</v>
      </c>
      <c r="D1115" s="174">
        <v>0</v>
      </c>
      <c r="E1115" s="174">
        <v>0</v>
      </c>
      <c r="F1115" s="174">
        <v>0</v>
      </c>
      <c r="G1115" s="216">
        <v>0</v>
      </c>
      <c r="H1115" s="160" t="str">
        <f t="shared" si="17"/>
        <v/>
      </c>
    </row>
    <row r="1116" spans="1:8">
      <c r="A1116" s="159">
        <v>180212</v>
      </c>
      <c r="B1116" s="133" t="s">
        <v>1194</v>
      </c>
      <c r="C1116" s="174">
        <v>32</v>
      </c>
      <c r="D1116" s="174">
        <v>27</v>
      </c>
      <c r="E1116" s="174">
        <v>36</v>
      </c>
      <c r="F1116" s="174">
        <v>44</v>
      </c>
      <c r="G1116" s="216">
        <v>64</v>
      </c>
      <c r="H1116" s="160">
        <f t="shared" si="17"/>
        <v>1</v>
      </c>
    </row>
    <row r="1117" spans="1:8">
      <c r="A1117" s="159">
        <v>180212</v>
      </c>
      <c r="B1117" s="133" t="s">
        <v>1195</v>
      </c>
      <c r="C1117" s="174">
        <v>1</v>
      </c>
      <c r="D1117" s="174">
        <v>0</v>
      </c>
      <c r="E1117" s="174">
        <v>0</v>
      </c>
      <c r="F1117" s="174">
        <v>0</v>
      </c>
      <c r="G1117" s="216">
        <v>0</v>
      </c>
      <c r="H1117" s="160">
        <f t="shared" si="17"/>
        <v>-1</v>
      </c>
    </row>
    <row r="1118" spans="1:8">
      <c r="A1118" s="159">
        <v>180212</v>
      </c>
      <c r="B1118" s="133" t="s">
        <v>1196</v>
      </c>
      <c r="C1118" s="174">
        <v>1</v>
      </c>
      <c r="D1118" s="174">
        <v>0</v>
      </c>
      <c r="E1118" s="174">
        <v>0</v>
      </c>
      <c r="F1118" s="174">
        <v>0</v>
      </c>
      <c r="G1118" s="216">
        <v>0</v>
      </c>
      <c r="H1118" s="160">
        <f t="shared" si="17"/>
        <v>-1</v>
      </c>
    </row>
    <row r="1119" spans="1:8">
      <c r="A1119" s="159">
        <v>180212</v>
      </c>
      <c r="B1119" s="133" t="s">
        <v>1197</v>
      </c>
      <c r="C1119" s="174">
        <v>0</v>
      </c>
      <c r="D1119" s="174">
        <v>0</v>
      </c>
      <c r="E1119" s="174">
        <v>0</v>
      </c>
      <c r="F1119" s="174">
        <v>0</v>
      </c>
      <c r="G1119" s="216">
        <v>0</v>
      </c>
      <c r="H1119" s="160" t="str">
        <f t="shared" si="17"/>
        <v/>
      </c>
    </row>
    <row r="1120" spans="1:8">
      <c r="A1120" s="159">
        <v>180212</v>
      </c>
      <c r="B1120" s="133" t="s">
        <v>1198</v>
      </c>
      <c r="C1120" s="174">
        <v>0</v>
      </c>
      <c r="D1120" s="174">
        <v>0</v>
      </c>
      <c r="E1120" s="174">
        <v>0</v>
      </c>
      <c r="F1120" s="174">
        <v>0</v>
      </c>
      <c r="G1120" s="216">
        <v>0</v>
      </c>
      <c r="H1120" s="160" t="str">
        <f t="shared" si="17"/>
        <v/>
      </c>
    </row>
    <row r="1121" spans="1:8">
      <c r="A1121" s="159">
        <v>180212</v>
      </c>
      <c r="B1121" s="133" t="s">
        <v>1199</v>
      </c>
      <c r="C1121" s="174">
        <v>0</v>
      </c>
      <c r="D1121" s="174">
        <v>0</v>
      </c>
      <c r="E1121" s="174">
        <v>0</v>
      </c>
      <c r="F1121" s="174">
        <v>0</v>
      </c>
      <c r="G1121" s="216">
        <v>0</v>
      </c>
      <c r="H1121" s="160" t="str">
        <f t="shared" si="17"/>
        <v/>
      </c>
    </row>
    <row r="1122" spans="1:8">
      <c r="A1122" s="159">
        <v>180212</v>
      </c>
      <c r="B1122" s="133" t="s">
        <v>1200</v>
      </c>
      <c r="C1122" s="174">
        <v>4</v>
      </c>
      <c r="D1122" s="174">
        <v>7</v>
      </c>
      <c r="E1122" s="174">
        <v>8</v>
      </c>
      <c r="F1122" s="174">
        <v>10</v>
      </c>
      <c r="G1122" s="216">
        <v>20</v>
      </c>
      <c r="H1122" s="160">
        <f t="shared" si="17"/>
        <v>4</v>
      </c>
    </row>
    <row r="1123" spans="1:8">
      <c r="A1123" s="159">
        <v>180212</v>
      </c>
      <c r="B1123" s="133" t="s">
        <v>1201</v>
      </c>
      <c r="C1123" s="174">
        <v>0</v>
      </c>
      <c r="D1123" s="174">
        <v>0</v>
      </c>
      <c r="E1123" s="174">
        <v>0</v>
      </c>
      <c r="F1123" s="174">
        <v>0</v>
      </c>
      <c r="G1123" s="216">
        <v>0</v>
      </c>
      <c r="H1123" s="160" t="str">
        <f t="shared" si="17"/>
        <v/>
      </c>
    </row>
    <row r="1124" spans="1:8">
      <c r="A1124" s="159">
        <v>180328</v>
      </c>
      <c r="B1124" s="133" t="s">
        <v>1185</v>
      </c>
      <c r="C1124" s="174">
        <v>43</v>
      </c>
      <c r="D1124" s="174">
        <v>26</v>
      </c>
      <c r="E1124" s="174">
        <v>30</v>
      </c>
      <c r="F1124" s="174">
        <v>33</v>
      </c>
      <c r="G1124" s="216">
        <v>26</v>
      </c>
      <c r="H1124" s="160">
        <f t="shared" si="17"/>
        <v>-0.39534883720930231</v>
      </c>
    </row>
    <row r="1125" spans="1:8">
      <c r="A1125" s="159">
        <v>180328</v>
      </c>
      <c r="B1125" s="133" t="s">
        <v>1186</v>
      </c>
      <c r="C1125" s="174">
        <v>0</v>
      </c>
      <c r="D1125" s="174">
        <v>0</v>
      </c>
      <c r="E1125" s="174">
        <v>0</v>
      </c>
      <c r="F1125" s="174">
        <v>0</v>
      </c>
      <c r="G1125" s="216">
        <v>0</v>
      </c>
      <c r="H1125" s="160" t="str">
        <f t="shared" si="17"/>
        <v/>
      </c>
    </row>
    <row r="1126" spans="1:8">
      <c r="A1126" s="159">
        <v>180328</v>
      </c>
      <c r="B1126" s="133" t="s">
        <v>1187</v>
      </c>
      <c r="C1126" s="174">
        <v>30</v>
      </c>
      <c r="D1126" s="174">
        <v>8</v>
      </c>
      <c r="E1126" s="174">
        <v>16</v>
      </c>
      <c r="F1126" s="174">
        <v>17</v>
      </c>
      <c r="G1126" s="216">
        <v>2</v>
      </c>
      <c r="H1126" s="160">
        <f t="shared" si="17"/>
        <v>-0.93333333333333335</v>
      </c>
    </row>
    <row r="1127" spans="1:8">
      <c r="A1127" s="159">
        <v>180328</v>
      </c>
      <c r="B1127" s="133" t="s">
        <v>1188</v>
      </c>
      <c r="C1127" s="174">
        <v>3</v>
      </c>
      <c r="D1127" s="174">
        <v>10</v>
      </c>
      <c r="E1127" s="174">
        <v>9</v>
      </c>
      <c r="F1127" s="174">
        <v>11</v>
      </c>
      <c r="G1127" s="216">
        <v>15</v>
      </c>
      <c r="H1127" s="160">
        <f t="shared" si="17"/>
        <v>4</v>
      </c>
    </row>
    <row r="1128" spans="1:8">
      <c r="A1128" s="159">
        <v>180328</v>
      </c>
      <c r="B1128" s="133" t="s">
        <v>1189</v>
      </c>
      <c r="C1128" s="174">
        <v>10</v>
      </c>
      <c r="D1128" s="174">
        <v>8</v>
      </c>
      <c r="E1128" s="174">
        <v>5</v>
      </c>
      <c r="F1128" s="174">
        <v>5</v>
      </c>
      <c r="G1128" s="216">
        <v>9</v>
      </c>
      <c r="H1128" s="160">
        <f t="shared" si="17"/>
        <v>-0.1</v>
      </c>
    </row>
    <row r="1129" spans="1:8">
      <c r="A1129" s="159">
        <v>180328</v>
      </c>
      <c r="B1129" s="133" t="s">
        <v>1190</v>
      </c>
      <c r="C1129" s="174">
        <v>0</v>
      </c>
      <c r="D1129" s="174">
        <v>0</v>
      </c>
      <c r="E1129" s="174">
        <v>0</v>
      </c>
      <c r="F1129" s="174">
        <v>0</v>
      </c>
      <c r="G1129" s="216">
        <v>0</v>
      </c>
      <c r="H1129" s="160" t="str">
        <f t="shared" si="17"/>
        <v/>
      </c>
    </row>
    <row r="1130" spans="1:8">
      <c r="A1130" s="159">
        <v>180328</v>
      </c>
      <c r="B1130" s="133" t="s">
        <v>1191</v>
      </c>
      <c r="C1130" s="174">
        <v>9</v>
      </c>
      <c r="D1130" s="174">
        <v>8</v>
      </c>
      <c r="E1130" s="174">
        <v>5</v>
      </c>
      <c r="F1130" s="174">
        <v>5</v>
      </c>
      <c r="G1130" s="216">
        <v>4</v>
      </c>
      <c r="H1130" s="160">
        <f t="shared" si="17"/>
        <v>-0.55555555555555558</v>
      </c>
    </row>
    <row r="1131" spans="1:8">
      <c r="A1131" s="159">
        <v>180328</v>
      </c>
      <c r="B1131" s="133" t="s">
        <v>1192</v>
      </c>
      <c r="C1131" s="174">
        <v>34</v>
      </c>
      <c r="D1131" s="174">
        <v>18</v>
      </c>
      <c r="E1131" s="174">
        <v>25</v>
      </c>
      <c r="F1131" s="174">
        <v>28</v>
      </c>
      <c r="G1131" s="216">
        <v>22</v>
      </c>
      <c r="H1131" s="160">
        <f t="shared" si="17"/>
        <v>-0.35294117647058826</v>
      </c>
    </row>
    <row r="1132" spans="1:8">
      <c r="A1132" s="159">
        <v>180328</v>
      </c>
      <c r="B1132" s="133" t="s">
        <v>1193</v>
      </c>
      <c r="C1132" s="174">
        <v>0</v>
      </c>
      <c r="D1132" s="174">
        <v>0</v>
      </c>
      <c r="E1132" s="174">
        <v>0</v>
      </c>
      <c r="F1132" s="174">
        <v>0</v>
      </c>
      <c r="G1132" s="216">
        <v>0</v>
      </c>
      <c r="H1132" s="160" t="str">
        <f t="shared" si="17"/>
        <v/>
      </c>
    </row>
    <row r="1133" spans="1:8">
      <c r="A1133" s="159">
        <v>180328</v>
      </c>
      <c r="B1133" s="133" t="s">
        <v>1194</v>
      </c>
      <c r="C1133" s="174">
        <v>43</v>
      </c>
      <c r="D1133" s="174">
        <v>26</v>
      </c>
      <c r="E1133" s="174">
        <v>28</v>
      </c>
      <c r="F1133" s="174">
        <v>33</v>
      </c>
      <c r="G1133" s="216">
        <v>25</v>
      </c>
      <c r="H1133" s="160">
        <f t="shared" si="17"/>
        <v>-0.41860465116279072</v>
      </c>
    </row>
    <row r="1134" spans="1:8">
      <c r="A1134" s="159">
        <v>180328</v>
      </c>
      <c r="B1134" s="133" t="s">
        <v>1195</v>
      </c>
      <c r="C1134" s="174">
        <v>0</v>
      </c>
      <c r="D1134" s="174">
        <v>0</v>
      </c>
      <c r="E1134" s="174">
        <v>0</v>
      </c>
      <c r="F1134" s="174">
        <v>0</v>
      </c>
      <c r="G1134" s="216">
        <v>0</v>
      </c>
      <c r="H1134" s="160" t="str">
        <f t="shared" si="17"/>
        <v/>
      </c>
    </row>
    <row r="1135" spans="1:8">
      <c r="A1135" s="159">
        <v>180328</v>
      </c>
      <c r="B1135" s="133" t="s">
        <v>1196</v>
      </c>
      <c r="C1135" s="174">
        <v>0</v>
      </c>
      <c r="D1135" s="174">
        <v>0</v>
      </c>
      <c r="E1135" s="174">
        <v>0</v>
      </c>
      <c r="F1135" s="174">
        <v>0</v>
      </c>
      <c r="G1135" s="216">
        <v>0</v>
      </c>
      <c r="H1135" s="160" t="str">
        <f t="shared" si="17"/>
        <v/>
      </c>
    </row>
    <row r="1136" spans="1:8">
      <c r="A1136" s="159">
        <v>180328</v>
      </c>
      <c r="B1136" s="133" t="s">
        <v>1197</v>
      </c>
      <c r="C1136" s="174">
        <v>0</v>
      </c>
      <c r="D1136" s="174">
        <v>0</v>
      </c>
      <c r="E1136" s="174">
        <v>0</v>
      </c>
      <c r="F1136" s="174">
        <v>0</v>
      </c>
      <c r="G1136" s="216">
        <v>1</v>
      </c>
      <c r="H1136" s="160" t="str">
        <f t="shared" si="17"/>
        <v/>
      </c>
    </row>
    <row r="1137" spans="1:8">
      <c r="A1137" s="159">
        <v>180328</v>
      </c>
      <c r="B1137" s="133" t="s">
        <v>1198</v>
      </c>
      <c r="C1137" s="174">
        <v>0</v>
      </c>
      <c r="D1137" s="174">
        <v>0</v>
      </c>
      <c r="E1137" s="174">
        <v>0</v>
      </c>
      <c r="F1137" s="174">
        <v>0</v>
      </c>
      <c r="G1137" s="216">
        <v>0</v>
      </c>
      <c r="H1137" s="160" t="str">
        <f t="shared" si="17"/>
        <v/>
      </c>
    </row>
    <row r="1138" spans="1:8">
      <c r="A1138" s="159">
        <v>180328</v>
      </c>
      <c r="B1138" s="133" t="s">
        <v>1199</v>
      </c>
      <c r="C1138" s="174">
        <v>0</v>
      </c>
      <c r="D1138" s="174">
        <v>0</v>
      </c>
      <c r="E1138" s="174">
        <v>0</v>
      </c>
      <c r="F1138" s="174">
        <v>0</v>
      </c>
      <c r="G1138" s="216">
        <v>0</v>
      </c>
      <c r="H1138" s="160" t="str">
        <f t="shared" si="17"/>
        <v/>
      </c>
    </row>
    <row r="1139" spans="1:8">
      <c r="A1139" s="159">
        <v>180328</v>
      </c>
      <c r="B1139" s="133" t="s">
        <v>1200</v>
      </c>
      <c r="C1139" s="174">
        <v>0</v>
      </c>
      <c r="D1139" s="174">
        <v>0</v>
      </c>
      <c r="E1139" s="174">
        <v>2</v>
      </c>
      <c r="F1139" s="174">
        <v>0</v>
      </c>
      <c r="G1139" s="216">
        <v>0</v>
      </c>
      <c r="H1139" s="160" t="str">
        <f t="shared" si="17"/>
        <v/>
      </c>
    </row>
    <row r="1140" spans="1:8">
      <c r="A1140" s="159">
        <v>180328</v>
      </c>
      <c r="B1140" s="133" t="s">
        <v>1201</v>
      </c>
      <c r="C1140" s="174">
        <v>0</v>
      </c>
      <c r="D1140" s="174">
        <v>0</v>
      </c>
      <c r="E1140" s="174">
        <v>0</v>
      </c>
      <c r="F1140" s="174">
        <v>0</v>
      </c>
      <c r="G1140" s="216">
        <v>0</v>
      </c>
      <c r="H1140" s="160" t="str">
        <f t="shared" si="17"/>
        <v/>
      </c>
    </row>
    <row r="1141" spans="1:8">
      <c r="A1141" s="159">
        <v>180647</v>
      </c>
      <c r="B1141" s="133" t="s">
        <v>1185</v>
      </c>
      <c r="C1141" s="174">
        <v>98</v>
      </c>
      <c r="D1141" s="174">
        <v>51</v>
      </c>
      <c r="E1141" s="174">
        <v>79</v>
      </c>
      <c r="F1141" s="174">
        <v>68</v>
      </c>
      <c r="G1141" s="216">
        <v>47</v>
      </c>
      <c r="H1141" s="160">
        <f t="shared" si="17"/>
        <v>-0.52040816326530615</v>
      </c>
    </row>
    <row r="1142" spans="1:8">
      <c r="A1142" s="159">
        <v>180647</v>
      </c>
      <c r="B1142" s="133" t="s">
        <v>1186</v>
      </c>
      <c r="C1142" s="174">
        <v>0</v>
      </c>
      <c r="D1142" s="174">
        <v>0</v>
      </c>
      <c r="E1142" s="174">
        <v>0</v>
      </c>
      <c r="F1142" s="174">
        <v>0</v>
      </c>
      <c r="G1142" s="216">
        <v>0</v>
      </c>
      <c r="H1142" s="160" t="str">
        <f t="shared" si="17"/>
        <v/>
      </c>
    </row>
    <row r="1143" spans="1:8">
      <c r="A1143" s="159">
        <v>180647</v>
      </c>
      <c r="B1143" s="133" t="s">
        <v>1187</v>
      </c>
      <c r="C1143" s="174">
        <v>32</v>
      </c>
      <c r="D1143" s="174">
        <v>14</v>
      </c>
      <c r="E1143" s="174">
        <v>21</v>
      </c>
      <c r="F1143" s="174">
        <v>26</v>
      </c>
      <c r="G1143" s="216">
        <v>12</v>
      </c>
      <c r="H1143" s="160">
        <f t="shared" si="17"/>
        <v>-0.625</v>
      </c>
    </row>
    <row r="1144" spans="1:8">
      <c r="A1144" s="159">
        <v>180647</v>
      </c>
      <c r="B1144" s="133" t="s">
        <v>1188</v>
      </c>
      <c r="C1144" s="174">
        <v>49</v>
      </c>
      <c r="D1144" s="174">
        <v>30</v>
      </c>
      <c r="E1144" s="174">
        <v>35</v>
      </c>
      <c r="F1144" s="174">
        <v>24</v>
      </c>
      <c r="G1144" s="216">
        <v>21</v>
      </c>
      <c r="H1144" s="160">
        <f t="shared" si="17"/>
        <v>-0.5714285714285714</v>
      </c>
    </row>
    <row r="1145" spans="1:8">
      <c r="A1145" s="159">
        <v>180647</v>
      </c>
      <c r="B1145" s="133" t="s">
        <v>1189</v>
      </c>
      <c r="C1145" s="174">
        <v>17</v>
      </c>
      <c r="D1145" s="174">
        <v>7</v>
      </c>
      <c r="E1145" s="174">
        <v>23</v>
      </c>
      <c r="F1145" s="174">
        <v>18</v>
      </c>
      <c r="G1145" s="216">
        <v>14</v>
      </c>
      <c r="H1145" s="160">
        <f t="shared" si="17"/>
        <v>-0.17647058823529413</v>
      </c>
    </row>
    <row r="1146" spans="1:8">
      <c r="A1146" s="159">
        <v>180647</v>
      </c>
      <c r="B1146" s="133" t="s">
        <v>1190</v>
      </c>
      <c r="C1146" s="174">
        <v>0</v>
      </c>
      <c r="D1146" s="174">
        <v>0</v>
      </c>
      <c r="E1146" s="174">
        <v>0</v>
      </c>
      <c r="F1146" s="174">
        <v>0</v>
      </c>
      <c r="G1146" s="216">
        <v>0</v>
      </c>
      <c r="H1146" s="160" t="str">
        <f t="shared" si="17"/>
        <v/>
      </c>
    </row>
    <row r="1147" spans="1:8">
      <c r="A1147" s="159">
        <v>180647</v>
      </c>
      <c r="B1147" s="133" t="s">
        <v>1191</v>
      </c>
      <c r="C1147" s="174">
        <v>30</v>
      </c>
      <c r="D1147" s="174">
        <v>14</v>
      </c>
      <c r="E1147" s="174">
        <v>24</v>
      </c>
      <c r="F1147" s="174">
        <v>23</v>
      </c>
      <c r="G1147" s="216">
        <v>13</v>
      </c>
      <c r="H1147" s="160">
        <f t="shared" si="17"/>
        <v>-0.56666666666666665</v>
      </c>
    </row>
    <row r="1148" spans="1:8">
      <c r="A1148" s="159">
        <v>180647</v>
      </c>
      <c r="B1148" s="133" t="s">
        <v>1192</v>
      </c>
      <c r="C1148" s="174">
        <v>68</v>
      </c>
      <c r="D1148" s="174">
        <v>37</v>
      </c>
      <c r="E1148" s="174">
        <v>55</v>
      </c>
      <c r="F1148" s="174">
        <v>45</v>
      </c>
      <c r="G1148" s="216">
        <v>34</v>
      </c>
      <c r="H1148" s="160">
        <f t="shared" si="17"/>
        <v>-0.5</v>
      </c>
    </row>
    <row r="1149" spans="1:8">
      <c r="A1149" s="159">
        <v>180647</v>
      </c>
      <c r="B1149" s="133" t="s">
        <v>1193</v>
      </c>
      <c r="C1149" s="174">
        <v>0</v>
      </c>
      <c r="D1149" s="174">
        <v>0</v>
      </c>
      <c r="E1149" s="174">
        <v>0</v>
      </c>
      <c r="F1149" s="174">
        <v>0</v>
      </c>
      <c r="G1149" s="216">
        <v>0</v>
      </c>
      <c r="H1149" s="160" t="str">
        <f t="shared" si="17"/>
        <v/>
      </c>
    </row>
    <row r="1150" spans="1:8">
      <c r="A1150" s="159">
        <v>180647</v>
      </c>
      <c r="B1150" s="133" t="s">
        <v>1194</v>
      </c>
      <c r="C1150" s="174">
        <v>66</v>
      </c>
      <c r="D1150" s="174">
        <v>34</v>
      </c>
      <c r="E1150" s="174">
        <v>61</v>
      </c>
      <c r="F1150" s="174">
        <v>42</v>
      </c>
      <c r="G1150" s="216">
        <v>40</v>
      </c>
      <c r="H1150" s="160">
        <f t="shared" si="17"/>
        <v>-0.39393939393939392</v>
      </c>
    </row>
    <row r="1151" spans="1:8">
      <c r="A1151" s="159">
        <v>180647</v>
      </c>
      <c r="B1151" s="133" t="s">
        <v>1195</v>
      </c>
      <c r="C1151" s="174">
        <v>0</v>
      </c>
      <c r="D1151" s="174">
        <v>0</v>
      </c>
      <c r="E1151" s="174">
        <v>0</v>
      </c>
      <c r="F1151" s="174">
        <v>1</v>
      </c>
      <c r="G1151" s="216">
        <v>0</v>
      </c>
      <c r="H1151" s="160" t="str">
        <f t="shared" si="17"/>
        <v/>
      </c>
    </row>
    <row r="1152" spans="1:8">
      <c r="A1152" s="159">
        <v>180647</v>
      </c>
      <c r="B1152" s="133" t="s">
        <v>1196</v>
      </c>
      <c r="C1152" s="174">
        <v>0</v>
      </c>
      <c r="D1152" s="174">
        <v>0</v>
      </c>
      <c r="E1152" s="174">
        <v>0</v>
      </c>
      <c r="F1152" s="174">
        <v>0</v>
      </c>
      <c r="G1152" s="216">
        <v>1</v>
      </c>
      <c r="H1152" s="160" t="str">
        <f t="shared" si="17"/>
        <v/>
      </c>
    </row>
    <row r="1153" spans="1:8">
      <c r="A1153" s="159">
        <v>180647</v>
      </c>
      <c r="B1153" s="133" t="s">
        <v>1197</v>
      </c>
      <c r="C1153" s="174">
        <v>1</v>
      </c>
      <c r="D1153" s="174">
        <v>1</v>
      </c>
      <c r="E1153" s="174">
        <v>1</v>
      </c>
      <c r="F1153" s="174">
        <v>1</v>
      </c>
      <c r="G1153" s="216">
        <v>0</v>
      </c>
      <c r="H1153" s="160">
        <f t="shared" si="17"/>
        <v>-1</v>
      </c>
    </row>
    <row r="1154" spans="1:8">
      <c r="A1154" s="159">
        <v>180647</v>
      </c>
      <c r="B1154" s="133" t="s">
        <v>1198</v>
      </c>
      <c r="C1154" s="174">
        <v>0</v>
      </c>
      <c r="D1154" s="174">
        <v>0</v>
      </c>
      <c r="E1154" s="174">
        <v>0</v>
      </c>
      <c r="F1154" s="174">
        <v>0</v>
      </c>
      <c r="G1154" s="216">
        <v>0</v>
      </c>
      <c r="H1154" s="160" t="str">
        <f t="shared" si="17"/>
        <v/>
      </c>
    </row>
    <row r="1155" spans="1:8">
      <c r="A1155" s="159">
        <v>180647</v>
      </c>
      <c r="B1155" s="133" t="s">
        <v>1199</v>
      </c>
      <c r="C1155" s="174">
        <v>0</v>
      </c>
      <c r="D1155" s="174">
        <v>0</v>
      </c>
      <c r="E1155" s="174">
        <v>0</v>
      </c>
      <c r="F1155" s="174">
        <v>0</v>
      </c>
      <c r="G1155" s="216">
        <v>0</v>
      </c>
      <c r="H1155" s="160" t="str">
        <f t="shared" ref="H1155:H1208" si="18">IFERROR((G1155-C1155)/C1155,"")</f>
        <v/>
      </c>
    </row>
    <row r="1156" spans="1:8">
      <c r="A1156" s="159">
        <v>180647</v>
      </c>
      <c r="B1156" s="133" t="s">
        <v>1200</v>
      </c>
      <c r="C1156" s="174">
        <v>31</v>
      </c>
      <c r="D1156" s="174">
        <v>16</v>
      </c>
      <c r="E1156" s="174">
        <v>17</v>
      </c>
      <c r="F1156" s="174">
        <v>24</v>
      </c>
      <c r="G1156" s="216">
        <v>6</v>
      </c>
      <c r="H1156" s="160">
        <f t="shared" si="18"/>
        <v>-0.80645161290322576</v>
      </c>
    </row>
    <row r="1157" spans="1:8">
      <c r="A1157" s="159">
        <v>180647</v>
      </c>
      <c r="B1157" s="133" t="s">
        <v>1201</v>
      </c>
      <c r="C1157" s="174">
        <v>0</v>
      </c>
      <c r="D1157" s="174">
        <v>0</v>
      </c>
      <c r="E1157" s="174">
        <v>0</v>
      </c>
      <c r="F1157" s="174">
        <v>0</v>
      </c>
      <c r="G1157" s="216">
        <v>0</v>
      </c>
      <c r="H1157" s="160" t="str">
        <f t="shared" si="18"/>
        <v/>
      </c>
    </row>
    <row r="1158" spans="1:8">
      <c r="A1158" s="159">
        <v>181419</v>
      </c>
      <c r="B1158" s="133" t="s">
        <v>1185</v>
      </c>
      <c r="C1158" s="174">
        <v>12</v>
      </c>
      <c r="D1158" s="174">
        <v>11</v>
      </c>
      <c r="E1158" s="174">
        <v>10</v>
      </c>
      <c r="F1158" s="174">
        <v>13</v>
      </c>
      <c r="G1158" s="216">
        <v>32</v>
      </c>
      <c r="H1158" s="160">
        <f t="shared" si="18"/>
        <v>1.6666666666666667</v>
      </c>
    </row>
    <row r="1159" spans="1:8">
      <c r="A1159" s="159">
        <v>181419</v>
      </c>
      <c r="B1159" s="133" t="s">
        <v>1186</v>
      </c>
      <c r="C1159" s="174">
        <v>0</v>
      </c>
      <c r="D1159" s="174">
        <v>0</v>
      </c>
      <c r="E1159" s="174">
        <v>0</v>
      </c>
      <c r="F1159" s="174">
        <v>0</v>
      </c>
      <c r="G1159" s="216">
        <v>0</v>
      </c>
      <c r="H1159" s="160" t="str">
        <f t="shared" si="18"/>
        <v/>
      </c>
    </row>
    <row r="1160" spans="1:8">
      <c r="A1160" s="159">
        <v>181419</v>
      </c>
      <c r="B1160" s="133" t="s">
        <v>1187</v>
      </c>
      <c r="C1160" s="174">
        <v>4</v>
      </c>
      <c r="D1160" s="174">
        <v>2</v>
      </c>
      <c r="E1160" s="174">
        <v>5</v>
      </c>
      <c r="F1160" s="174">
        <v>2</v>
      </c>
      <c r="G1160" s="216">
        <v>5</v>
      </c>
      <c r="H1160" s="160">
        <f t="shared" si="18"/>
        <v>0.25</v>
      </c>
    </row>
    <row r="1161" spans="1:8">
      <c r="A1161" s="159">
        <v>181419</v>
      </c>
      <c r="B1161" s="133" t="s">
        <v>1188</v>
      </c>
      <c r="C1161" s="174">
        <v>6</v>
      </c>
      <c r="D1161" s="174">
        <v>7</v>
      </c>
      <c r="E1161" s="174">
        <v>4</v>
      </c>
      <c r="F1161" s="174">
        <v>8</v>
      </c>
      <c r="G1161" s="216">
        <v>12</v>
      </c>
      <c r="H1161" s="160">
        <f t="shared" si="18"/>
        <v>1</v>
      </c>
    </row>
    <row r="1162" spans="1:8">
      <c r="A1162" s="159">
        <v>181419</v>
      </c>
      <c r="B1162" s="133" t="s">
        <v>1189</v>
      </c>
      <c r="C1162" s="174">
        <v>2</v>
      </c>
      <c r="D1162" s="174">
        <v>2</v>
      </c>
      <c r="E1162" s="174">
        <v>1</v>
      </c>
      <c r="F1162" s="174">
        <v>3</v>
      </c>
      <c r="G1162" s="216">
        <v>15</v>
      </c>
      <c r="H1162" s="160">
        <f t="shared" si="18"/>
        <v>6.5</v>
      </c>
    </row>
    <row r="1163" spans="1:8">
      <c r="A1163" s="159">
        <v>181419</v>
      </c>
      <c r="B1163" s="133" t="s">
        <v>1190</v>
      </c>
      <c r="C1163" s="174">
        <v>0</v>
      </c>
      <c r="D1163" s="174">
        <v>0</v>
      </c>
      <c r="E1163" s="174">
        <v>0</v>
      </c>
      <c r="F1163" s="174">
        <v>0</v>
      </c>
      <c r="G1163" s="216">
        <v>0</v>
      </c>
      <c r="H1163" s="160" t="str">
        <f t="shared" si="18"/>
        <v/>
      </c>
    </row>
    <row r="1164" spans="1:8">
      <c r="A1164" s="159">
        <v>181419</v>
      </c>
      <c r="B1164" s="133" t="s">
        <v>1191</v>
      </c>
      <c r="C1164" s="174">
        <v>3</v>
      </c>
      <c r="D1164" s="174">
        <v>4</v>
      </c>
      <c r="E1164" s="174">
        <v>1</v>
      </c>
      <c r="F1164" s="174">
        <v>2</v>
      </c>
      <c r="G1164" s="216">
        <v>4</v>
      </c>
      <c r="H1164" s="160">
        <f t="shared" si="18"/>
        <v>0.33333333333333331</v>
      </c>
    </row>
    <row r="1165" spans="1:8">
      <c r="A1165" s="159">
        <v>181419</v>
      </c>
      <c r="B1165" s="133" t="s">
        <v>1192</v>
      </c>
      <c r="C1165" s="174">
        <v>9</v>
      </c>
      <c r="D1165" s="174">
        <v>7</v>
      </c>
      <c r="E1165" s="174">
        <v>9</v>
      </c>
      <c r="F1165" s="174">
        <v>11</v>
      </c>
      <c r="G1165" s="216">
        <v>28</v>
      </c>
      <c r="H1165" s="160">
        <f t="shared" si="18"/>
        <v>2.1111111111111112</v>
      </c>
    </row>
    <row r="1166" spans="1:8">
      <c r="A1166" s="159">
        <v>181419</v>
      </c>
      <c r="B1166" s="133" t="s">
        <v>1193</v>
      </c>
      <c r="C1166" s="174">
        <v>0</v>
      </c>
      <c r="D1166" s="174">
        <v>0</v>
      </c>
      <c r="E1166" s="174">
        <v>0</v>
      </c>
      <c r="F1166" s="174">
        <v>0</v>
      </c>
      <c r="G1166" s="216">
        <v>0</v>
      </c>
      <c r="H1166" s="160" t="str">
        <f t="shared" si="18"/>
        <v/>
      </c>
    </row>
    <row r="1167" spans="1:8">
      <c r="A1167" s="159">
        <v>181419</v>
      </c>
      <c r="B1167" s="133" t="s">
        <v>1194</v>
      </c>
      <c r="C1167" s="174">
        <v>11</v>
      </c>
      <c r="D1167" s="174">
        <v>10</v>
      </c>
      <c r="E1167" s="174">
        <v>9</v>
      </c>
      <c r="F1167" s="174">
        <v>13</v>
      </c>
      <c r="G1167" s="216">
        <v>25</v>
      </c>
      <c r="H1167" s="160">
        <f t="shared" si="18"/>
        <v>1.2727272727272727</v>
      </c>
    </row>
    <row r="1168" spans="1:8">
      <c r="A1168" s="159">
        <v>181419</v>
      </c>
      <c r="B1168" s="133" t="s">
        <v>1195</v>
      </c>
      <c r="C1168" s="174">
        <v>0</v>
      </c>
      <c r="D1168" s="174">
        <v>0</v>
      </c>
      <c r="E1168" s="174">
        <v>0</v>
      </c>
      <c r="F1168" s="174">
        <v>0</v>
      </c>
      <c r="G1168" s="216">
        <v>1</v>
      </c>
      <c r="H1168" s="160" t="str">
        <f t="shared" si="18"/>
        <v/>
      </c>
    </row>
    <row r="1169" spans="1:8">
      <c r="A1169" s="159">
        <v>181419</v>
      </c>
      <c r="B1169" s="133" t="s">
        <v>1196</v>
      </c>
      <c r="C1169" s="174">
        <v>0</v>
      </c>
      <c r="D1169" s="174">
        <v>0</v>
      </c>
      <c r="E1169" s="174">
        <v>0</v>
      </c>
      <c r="F1169" s="174">
        <v>0</v>
      </c>
      <c r="G1169" s="216">
        <v>0</v>
      </c>
      <c r="H1169" s="160" t="str">
        <f t="shared" si="18"/>
        <v/>
      </c>
    </row>
    <row r="1170" spans="1:8">
      <c r="A1170" s="159">
        <v>181419</v>
      </c>
      <c r="B1170" s="133" t="s">
        <v>1197</v>
      </c>
      <c r="C1170" s="174">
        <v>1</v>
      </c>
      <c r="D1170" s="174">
        <v>0</v>
      </c>
      <c r="E1170" s="174">
        <v>0</v>
      </c>
      <c r="F1170" s="174">
        <v>0</v>
      </c>
      <c r="G1170" s="216">
        <v>3</v>
      </c>
      <c r="H1170" s="160">
        <f t="shared" si="18"/>
        <v>2</v>
      </c>
    </row>
    <row r="1171" spans="1:8">
      <c r="A1171" s="159">
        <v>181419</v>
      </c>
      <c r="B1171" s="133" t="s">
        <v>1198</v>
      </c>
      <c r="C1171" s="174">
        <v>0</v>
      </c>
      <c r="D1171" s="174">
        <v>0</v>
      </c>
      <c r="E1171" s="174">
        <v>0</v>
      </c>
      <c r="F1171" s="174">
        <v>0</v>
      </c>
      <c r="G1171" s="216">
        <v>0</v>
      </c>
      <c r="H1171" s="160" t="str">
        <f t="shared" si="18"/>
        <v/>
      </c>
    </row>
    <row r="1172" spans="1:8">
      <c r="A1172" s="159">
        <v>181419</v>
      </c>
      <c r="B1172" s="133" t="s">
        <v>1199</v>
      </c>
      <c r="C1172" s="174">
        <v>0</v>
      </c>
      <c r="D1172" s="174">
        <v>0</v>
      </c>
      <c r="E1172" s="174">
        <v>0</v>
      </c>
      <c r="F1172" s="174">
        <v>0</v>
      </c>
      <c r="G1172" s="216">
        <v>0</v>
      </c>
      <c r="H1172" s="160" t="str">
        <f t="shared" si="18"/>
        <v/>
      </c>
    </row>
    <row r="1173" spans="1:8">
      <c r="A1173" s="159">
        <v>181419</v>
      </c>
      <c r="B1173" s="133" t="s">
        <v>1200</v>
      </c>
      <c r="C1173" s="174">
        <v>0</v>
      </c>
      <c r="D1173" s="174">
        <v>1</v>
      </c>
      <c r="E1173" s="174">
        <v>1</v>
      </c>
      <c r="F1173" s="174">
        <v>0</v>
      </c>
      <c r="G1173" s="216">
        <v>3</v>
      </c>
      <c r="H1173" s="160" t="str">
        <f t="shared" si="18"/>
        <v/>
      </c>
    </row>
    <row r="1174" spans="1:8">
      <c r="A1174" s="159">
        <v>181419</v>
      </c>
      <c r="B1174" s="133" t="s">
        <v>1201</v>
      </c>
      <c r="C1174" s="174">
        <v>0</v>
      </c>
      <c r="D1174" s="174">
        <v>0</v>
      </c>
      <c r="E1174" s="174">
        <v>0</v>
      </c>
      <c r="F1174" s="174">
        <v>0</v>
      </c>
      <c r="G1174" s="216">
        <v>0</v>
      </c>
      <c r="H1174" s="160" t="str">
        <f t="shared" si="18"/>
        <v/>
      </c>
    </row>
    <row r="1175" spans="1:8">
      <c r="A1175" s="159">
        <v>182005</v>
      </c>
      <c r="B1175" s="133" t="s">
        <v>1185</v>
      </c>
      <c r="C1175" s="174">
        <v>3408</v>
      </c>
      <c r="D1175" s="174">
        <v>3262</v>
      </c>
      <c r="E1175" s="174">
        <v>3323</v>
      </c>
      <c r="F1175" s="174">
        <v>3732</v>
      </c>
      <c r="G1175" s="216">
        <v>3135</v>
      </c>
      <c r="H1175" s="160">
        <f t="shared" si="18"/>
        <v>-8.0105633802816906E-2</v>
      </c>
    </row>
    <row r="1176" spans="1:8">
      <c r="A1176" s="159">
        <v>182005</v>
      </c>
      <c r="B1176" s="133" t="s">
        <v>1186</v>
      </c>
      <c r="C1176" s="174">
        <v>58</v>
      </c>
      <c r="D1176" s="174">
        <v>34</v>
      </c>
      <c r="E1176" s="174">
        <v>36</v>
      </c>
      <c r="F1176" s="174">
        <v>45</v>
      </c>
      <c r="G1176" s="216">
        <v>68</v>
      </c>
      <c r="H1176" s="160">
        <f t="shared" si="18"/>
        <v>0.17241379310344829</v>
      </c>
    </row>
    <row r="1177" spans="1:8">
      <c r="A1177" s="159">
        <v>182005</v>
      </c>
      <c r="B1177" s="133" t="s">
        <v>1187</v>
      </c>
      <c r="C1177" s="174">
        <v>1661</v>
      </c>
      <c r="D1177" s="174">
        <v>1644</v>
      </c>
      <c r="E1177" s="174">
        <v>1679</v>
      </c>
      <c r="F1177" s="174">
        <v>1974</v>
      </c>
      <c r="G1177" s="216">
        <v>1689</v>
      </c>
      <c r="H1177" s="160">
        <f t="shared" si="18"/>
        <v>1.6857314870559904E-2</v>
      </c>
    </row>
    <row r="1178" spans="1:8">
      <c r="A1178" s="159">
        <v>182005</v>
      </c>
      <c r="B1178" s="133" t="s">
        <v>1188</v>
      </c>
      <c r="C1178" s="174">
        <v>1351</v>
      </c>
      <c r="D1178" s="174">
        <v>1226</v>
      </c>
      <c r="E1178" s="174">
        <v>1258</v>
      </c>
      <c r="F1178" s="174">
        <v>1347</v>
      </c>
      <c r="G1178" s="216">
        <v>1113</v>
      </c>
      <c r="H1178" s="160">
        <f t="shared" si="18"/>
        <v>-0.17616580310880828</v>
      </c>
    </row>
    <row r="1179" spans="1:8">
      <c r="A1179" s="159">
        <v>182005</v>
      </c>
      <c r="B1179" s="133" t="s">
        <v>1189</v>
      </c>
      <c r="C1179" s="174">
        <v>338</v>
      </c>
      <c r="D1179" s="174">
        <v>358</v>
      </c>
      <c r="E1179" s="174">
        <v>350</v>
      </c>
      <c r="F1179" s="174">
        <v>360</v>
      </c>
      <c r="G1179" s="216">
        <v>258</v>
      </c>
      <c r="H1179" s="160">
        <f t="shared" si="18"/>
        <v>-0.23668639053254437</v>
      </c>
    </row>
    <row r="1180" spans="1:8">
      <c r="A1180" s="159">
        <v>182005</v>
      </c>
      <c r="B1180" s="133" t="s">
        <v>1190</v>
      </c>
      <c r="C1180" s="174">
        <v>0</v>
      </c>
      <c r="D1180" s="174">
        <v>0</v>
      </c>
      <c r="E1180" s="174">
        <v>0</v>
      </c>
      <c r="F1180" s="174">
        <v>6</v>
      </c>
      <c r="G1180" s="216">
        <v>7</v>
      </c>
      <c r="H1180" s="160" t="str">
        <f t="shared" si="18"/>
        <v/>
      </c>
    </row>
    <row r="1181" spans="1:8">
      <c r="A1181" s="159">
        <v>182005</v>
      </c>
      <c r="B1181" s="133" t="s">
        <v>1191</v>
      </c>
      <c r="C1181" s="174">
        <v>1298</v>
      </c>
      <c r="D1181" s="174">
        <v>1228</v>
      </c>
      <c r="E1181" s="174">
        <v>1179</v>
      </c>
      <c r="F1181" s="174">
        <v>1395</v>
      </c>
      <c r="G1181" s="216">
        <v>1139</v>
      </c>
      <c r="H1181" s="160">
        <f t="shared" si="18"/>
        <v>-0.12249614791987673</v>
      </c>
    </row>
    <row r="1182" spans="1:8">
      <c r="A1182" s="159">
        <v>182005</v>
      </c>
      <c r="B1182" s="133" t="s">
        <v>1192</v>
      </c>
      <c r="C1182" s="174">
        <v>2110</v>
      </c>
      <c r="D1182" s="174">
        <v>2034</v>
      </c>
      <c r="E1182" s="174">
        <v>2144</v>
      </c>
      <c r="F1182" s="174">
        <v>2337</v>
      </c>
      <c r="G1182" s="216">
        <v>1996</v>
      </c>
      <c r="H1182" s="160">
        <f t="shared" si="18"/>
        <v>-5.4028436018957349E-2</v>
      </c>
    </row>
    <row r="1183" spans="1:8">
      <c r="A1183" s="159">
        <v>182005</v>
      </c>
      <c r="B1183" s="133" t="s">
        <v>1193</v>
      </c>
      <c r="C1183" s="174">
        <v>216</v>
      </c>
      <c r="D1183" s="174">
        <v>216</v>
      </c>
      <c r="E1183" s="174">
        <v>245</v>
      </c>
      <c r="F1183" s="174">
        <v>262</v>
      </c>
      <c r="G1183" s="216">
        <v>235</v>
      </c>
      <c r="H1183" s="160">
        <f t="shared" si="18"/>
        <v>8.7962962962962965E-2</v>
      </c>
    </row>
    <row r="1184" spans="1:8">
      <c r="A1184" s="159">
        <v>182005</v>
      </c>
      <c r="B1184" s="133" t="s">
        <v>1194</v>
      </c>
      <c r="C1184" s="174">
        <v>20</v>
      </c>
      <c r="D1184" s="174">
        <v>19</v>
      </c>
      <c r="E1184" s="174">
        <v>14</v>
      </c>
      <c r="F1184" s="174">
        <v>14</v>
      </c>
      <c r="G1184" s="216">
        <v>15</v>
      </c>
      <c r="H1184" s="160">
        <f t="shared" si="18"/>
        <v>-0.25</v>
      </c>
    </row>
    <row r="1185" spans="1:8">
      <c r="A1185" s="159">
        <v>182005</v>
      </c>
      <c r="B1185" s="133" t="s">
        <v>1195</v>
      </c>
      <c r="C1185" s="174">
        <v>373</v>
      </c>
      <c r="D1185" s="174">
        <v>371</v>
      </c>
      <c r="E1185" s="174">
        <v>338</v>
      </c>
      <c r="F1185" s="174">
        <v>373</v>
      </c>
      <c r="G1185" s="216">
        <v>307</v>
      </c>
      <c r="H1185" s="160">
        <f t="shared" si="18"/>
        <v>-0.17694369973190349</v>
      </c>
    </row>
    <row r="1186" spans="1:8">
      <c r="A1186" s="159">
        <v>182005</v>
      </c>
      <c r="B1186" s="133" t="s">
        <v>1196</v>
      </c>
      <c r="C1186" s="174">
        <v>255</v>
      </c>
      <c r="D1186" s="174">
        <v>245</v>
      </c>
      <c r="E1186" s="174">
        <v>303</v>
      </c>
      <c r="F1186" s="174">
        <v>346</v>
      </c>
      <c r="G1186" s="216">
        <v>274</v>
      </c>
      <c r="H1186" s="160">
        <f t="shared" si="18"/>
        <v>7.4509803921568626E-2</v>
      </c>
    </row>
    <row r="1187" spans="1:8">
      <c r="A1187" s="159">
        <v>182005</v>
      </c>
      <c r="B1187" s="133" t="s">
        <v>1197</v>
      </c>
      <c r="C1187" s="174">
        <v>1080</v>
      </c>
      <c r="D1187" s="174">
        <v>1020</v>
      </c>
      <c r="E1187" s="174">
        <v>1105</v>
      </c>
      <c r="F1187" s="174">
        <v>1346</v>
      </c>
      <c r="G1187" s="216">
        <v>1166</v>
      </c>
      <c r="H1187" s="160">
        <f t="shared" si="18"/>
        <v>7.9629629629629634E-2</v>
      </c>
    </row>
    <row r="1188" spans="1:8">
      <c r="A1188" s="159">
        <v>182005</v>
      </c>
      <c r="B1188" s="133" t="s">
        <v>1198</v>
      </c>
      <c r="C1188" s="174">
        <v>37</v>
      </c>
      <c r="D1188" s="174">
        <v>44</v>
      </c>
      <c r="E1188" s="174">
        <v>31</v>
      </c>
      <c r="F1188" s="174">
        <v>52</v>
      </c>
      <c r="G1188" s="216">
        <v>25</v>
      </c>
      <c r="H1188" s="160">
        <f t="shared" si="18"/>
        <v>-0.32432432432432434</v>
      </c>
    </row>
    <row r="1189" spans="1:8">
      <c r="A1189" s="159">
        <v>182005</v>
      </c>
      <c r="B1189" s="133" t="s">
        <v>1199</v>
      </c>
      <c r="C1189" s="174">
        <v>48</v>
      </c>
      <c r="D1189" s="174">
        <v>79</v>
      </c>
      <c r="E1189" s="174">
        <v>51</v>
      </c>
      <c r="F1189" s="174">
        <v>71</v>
      </c>
      <c r="G1189" s="216">
        <v>46</v>
      </c>
      <c r="H1189" s="160">
        <f t="shared" si="18"/>
        <v>-4.1666666666666664E-2</v>
      </c>
    </row>
    <row r="1190" spans="1:8">
      <c r="A1190" s="159">
        <v>182005</v>
      </c>
      <c r="B1190" s="133" t="s">
        <v>1200</v>
      </c>
      <c r="C1190" s="174">
        <v>1203</v>
      </c>
      <c r="D1190" s="174">
        <v>1110</v>
      </c>
      <c r="E1190" s="174">
        <v>1088</v>
      </c>
      <c r="F1190" s="174">
        <v>1112</v>
      </c>
      <c r="G1190" s="216">
        <v>957</v>
      </c>
      <c r="H1190" s="160">
        <f t="shared" si="18"/>
        <v>-0.20448877805486285</v>
      </c>
    </row>
    <row r="1191" spans="1:8">
      <c r="A1191" s="159">
        <v>182005</v>
      </c>
      <c r="B1191" s="133" t="s">
        <v>1201</v>
      </c>
      <c r="C1191" s="174">
        <v>176</v>
      </c>
      <c r="D1191" s="174">
        <v>158</v>
      </c>
      <c r="E1191" s="174">
        <v>148</v>
      </c>
      <c r="F1191" s="174">
        <v>156</v>
      </c>
      <c r="G1191" s="216">
        <v>110</v>
      </c>
      <c r="H1191" s="160">
        <f t="shared" si="18"/>
        <v>-0.375</v>
      </c>
    </row>
    <row r="1192" spans="1:8">
      <c r="A1192" s="159">
        <v>183655</v>
      </c>
      <c r="B1192" s="133" t="s">
        <v>1185</v>
      </c>
      <c r="C1192" s="174">
        <v>627</v>
      </c>
      <c r="D1192" s="174">
        <v>678</v>
      </c>
      <c r="E1192" s="174">
        <v>592</v>
      </c>
      <c r="F1192" s="174">
        <v>781</v>
      </c>
      <c r="G1192" s="216">
        <v>632</v>
      </c>
      <c r="H1192" s="160">
        <f t="shared" si="18"/>
        <v>7.9744816586921844E-3</v>
      </c>
    </row>
    <row r="1193" spans="1:8">
      <c r="A1193" s="159">
        <v>183655</v>
      </c>
      <c r="B1193" s="133" t="s">
        <v>1186</v>
      </c>
      <c r="C1193" s="174">
        <v>0</v>
      </c>
      <c r="D1193" s="174">
        <v>1</v>
      </c>
      <c r="E1193" s="174">
        <v>0</v>
      </c>
      <c r="F1193" s="174">
        <v>0</v>
      </c>
      <c r="G1193" s="216">
        <v>1</v>
      </c>
      <c r="H1193" s="160" t="str">
        <f t="shared" si="18"/>
        <v/>
      </c>
    </row>
    <row r="1194" spans="1:8">
      <c r="A1194" s="159">
        <v>183655</v>
      </c>
      <c r="B1194" s="133" t="s">
        <v>1187</v>
      </c>
      <c r="C1194" s="174">
        <v>354</v>
      </c>
      <c r="D1194" s="174">
        <v>376</v>
      </c>
      <c r="E1194" s="174">
        <v>333</v>
      </c>
      <c r="F1194" s="174">
        <v>463</v>
      </c>
      <c r="G1194" s="216">
        <v>370</v>
      </c>
      <c r="H1194" s="160">
        <f t="shared" si="18"/>
        <v>4.519774011299435E-2</v>
      </c>
    </row>
    <row r="1195" spans="1:8">
      <c r="A1195" s="159">
        <v>183655</v>
      </c>
      <c r="B1195" s="133" t="s">
        <v>1188</v>
      </c>
      <c r="C1195" s="174">
        <v>206</v>
      </c>
      <c r="D1195" s="174">
        <v>237</v>
      </c>
      <c r="E1195" s="174">
        <v>189</v>
      </c>
      <c r="F1195" s="174">
        <v>250</v>
      </c>
      <c r="G1195" s="216">
        <v>207</v>
      </c>
      <c r="H1195" s="160">
        <f t="shared" si="18"/>
        <v>4.8543689320388345E-3</v>
      </c>
    </row>
    <row r="1196" spans="1:8">
      <c r="A1196" s="159">
        <v>183655</v>
      </c>
      <c r="B1196" s="133" t="s">
        <v>1189</v>
      </c>
      <c r="C1196" s="174">
        <v>67</v>
      </c>
      <c r="D1196" s="174">
        <v>64</v>
      </c>
      <c r="E1196" s="174">
        <v>70</v>
      </c>
      <c r="F1196" s="174">
        <v>68</v>
      </c>
      <c r="G1196" s="216">
        <v>54</v>
      </c>
      <c r="H1196" s="160">
        <f t="shared" si="18"/>
        <v>-0.19402985074626866</v>
      </c>
    </row>
    <row r="1197" spans="1:8">
      <c r="A1197" s="159">
        <v>183655</v>
      </c>
      <c r="B1197" s="133" t="s">
        <v>1190</v>
      </c>
      <c r="C1197" s="174">
        <v>0</v>
      </c>
      <c r="D1197" s="174">
        <v>0</v>
      </c>
      <c r="E1197" s="174">
        <v>0</v>
      </c>
      <c r="F1197" s="174">
        <v>0</v>
      </c>
      <c r="G1197" s="216">
        <v>0</v>
      </c>
      <c r="H1197" s="160" t="str">
        <f t="shared" si="18"/>
        <v/>
      </c>
    </row>
    <row r="1198" spans="1:8">
      <c r="A1198" s="159">
        <v>183655</v>
      </c>
      <c r="B1198" s="133" t="s">
        <v>1191</v>
      </c>
      <c r="C1198" s="174">
        <v>211</v>
      </c>
      <c r="D1198" s="174">
        <v>239</v>
      </c>
      <c r="E1198" s="174">
        <v>191</v>
      </c>
      <c r="F1198" s="174">
        <v>264</v>
      </c>
      <c r="G1198" s="216">
        <v>203</v>
      </c>
      <c r="H1198" s="160">
        <f t="shared" si="18"/>
        <v>-3.7914691943127965E-2</v>
      </c>
    </row>
    <row r="1199" spans="1:8">
      <c r="A1199" s="159">
        <v>183655</v>
      </c>
      <c r="B1199" s="133" t="s">
        <v>1192</v>
      </c>
      <c r="C1199" s="174">
        <v>416</v>
      </c>
      <c r="D1199" s="174">
        <v>439</v>
      </c>
      <c r="E1199" s="174">
        <v>401</v>
      </c>
      <c r="F1199" s="174">
        <v>517</v>
      </c>
      <c r="G1199" s="216">
        <v>429</v>
      </c>
      <c r="H1199" s="160">
        <f t="shared" si="18"/>
        <v>3.125E-2</v>
      </c>
    </row>
    <row r="1200" spans="1:8">
      <c r="A1200" s="159">
        <v>183655</v>
      </c>
      <c r="B1200" s="133" t="s">
        <v>1193</v>
      </c>
      <c r="C1200" s="174">
        <v>18</v>
      </c>
      <c r="D1200" s="174">
        <v>7</v>
      </c>
      <c r="E1200" s="174">
        <v>12</v>
      </c>
      <c r="F1200" s="174">
        <v>17</v>
      </c>
      <c r="G1200" s="216">
        <v>25</v>
      </c>
      <c r="H1200" s="160">
        <f t="shared" si="18"/>
        <v>0.3888888888888889</v>
      </c>
    </row>
    <row r="1201" spans="1:8">
      <c r="A1201" s="159">
        <v>183655</v>
      </c>
      <c r="B1201" s="133" t="s">
        <v>1194</v>
      </c>
      <c r="C1201" s="174">
        <v>5</v>
      </c>
      <c r="D1201" s="174">
        <v>2</v>
      </c>
      <c r="E1201" s="174">
        <v>2</v>
      </c>
      <c r="F1201" s="174">
        <v>4</v>
      </c>
      <c r="G1201" s="216">
        <v>3</v>
      </c>
      <c r="H1201" s="160">
        <f t="shared" si="18"/>
        <v>-0.4</v>
      </c>
    </row>
    <row r="1202" spans="1:8">
      <c r="A1202" s="159">
        <v>183655</v>
      </c>
      <c r="B1202" s="133" t="s">
        <v>1195</v>
      </c>
      <c r="C1202" s="174">
        <v>41</v>
      </c>
      <c r="D1202" s="174">
        <v>65</v>
      </c>
      <c r="E1202" s="174">
        <v>36</v>
      </c>
      <c r="F1202" s="174">
        <v>52</v>
      </c>
      <c r="G1202" s="216">
        <v>37</v>
      </c>
      <c r="H1202" s="160">
        <f t="shared" si="18"/>
        <v>-9.7560975609756101E-2</v>
      </c>
    </row>
    <row r="1203" spans="1:8">
      <c r="A1203" s="159">
        <v>183655</v>
      </c>
      <c r="B1203" s="133" t="s">
        <v>1196</v>
      </c>
      <c r="C1203" s="174">
        <v>69</v>
      </c>
      <c r="D1203" s="174">
        <v>70</v>
      </c>
      <c r="E1203" s="174">
        <v>67</v>
      </c>
      <c r="F1203" s="174">
        <v>90</v>
      </c>
      <c r="G1203" s="216">
        <v>62</v>
      </c>
      <c r="H1203" s="160">
        <f t="shared" si="18"/>
        <v>-0.10144927536231885</v>
      </c>
    </row>
    <row r="1204" spans="1:8">
      <c r="A1204" s="159">
        <v>183655</v>
      </c>
      <c r="B1204" s="133" t="s">
        <v>1197</v>
      </c>
      <c r="C1204" s="174">
        <v>104</v>
      </c>
      <c r="D1204" s="174">
        <v>150</v>
      </c>
      <c r="E1204" s="174">
        <v>124</v>
      </c>
      <c r="F1204" s="174">
        <v>177</v>
      </c>
      <c r="G1204" s="216">
        <v>140</v>
      </c>
      <c r="H1204" s="160">
        <f t="shared" si="18"/>
        <v>0.34615384615384615</v>
      </c>
    </row>
    <row r="1205" spans="1:8">
      <c r="A1205" s="159">
        <v>183655</v>
      </c>
      <c r="B1205" s="133" t="s">
        <v>1198</v>
      </c>
      <c r="C1205" s="174">
        <v>0</v>
      </c>
      <c r="D1205" s="174">
        <v>2</v>
      </c>
      <c r="E1205" s="174">
        <v>1</v>
      </c>
      <c r="F1205" s="174">
        <v>1</v>
      </c>
      <c r="G1205" s="216">
        <v>2</v>
      </c>
      <c r="H1205" s="160" t="str">
        <f t="shared" si="18"/>
        <v/>
      </c>
    </row>
    <row r="1206" spans="1:8">
      <c r="A1206" s="159">
        <v>183655</v>
      </c>
      <c r="B1206" s="133" t="s">
        <v>1199</v>
      </c>
      <c r="C1206" s="174">
        <v>43</v>
      </c>
      <c r="D1206" s="174">
        <v>5</v>
      </c>
      <c r="E1206" s="174">
        <v>31</v>
      </c>
      <c r="F1206" s="174">
        <v>5</v>
      </c>
      <c r="G1206" s="216">
        <v>6</v>
      </c>
      <c r="H1206" s="160">
        <f t="shared" si="18"/>
        <v>-0.86046511627906974</v>
      </c>
    </row>
    <row r="1207" spans="1:8">
      <c r="A1207" s="159">
        <v>183655</v>
      </c>
      <c r="B1207" s="133" t="s">
        <v>1200</v>
      </c>
      <c r="C1207" s="174">
        <v>318</v>
      </c>
      <c r="D1207" s="174">
        <v>337</v>
      </c>
      <c r="E1207" s="174">
        <v>294</v>
      </c>
      <c r="F1207" s="174">
        <v>386</v>
      </c>
      <c r="G1207" s="216">
        <v>324</v>
      </c>
      <c r="H1207" s="160">
        <f t="shared" si="18"/>
        <v>1.8867924528301886E-2</v>
      </c>
    </row>
    <row r="1208" spans="1:8">
      <c r="A1208" s="159">
        <v>183655</v>
      </c>
      <c r="B1208" s="133" t="s">
        <v>1201</v>
      </c>
      <c r="C1208" s="174">
        <v>29</v>
      </c>
      <c r="D1208" s="174">
        <v>40</v>
      </c>
      <c r="E1208" s="174">
        <v>25</v>
      </c>
      <c r="F1208" s="174">
        <v>49</v>
      </c>
      <c r="G1208" s="216">
        <v>33</v>
      </c>
      <c r="H1208" s="160">
        <f t="shared" si="18"/>
        <v>0.13793103448275862</v>
      </c>
    </row>
    <row r="1209" spans="1:8">
      <c r="A1209" s="159">
        <v>184995</v>
      </c>
      <c r="B1209" s="133" t="s">
        <v>1185</v>
      </c>
      <c r="C1209" s="174">
        <v>864</v>
      </c>
      <c r="D1209" s="174">
        <v>1046</v>
      </c>
      <c r="E1209" s="174">
        <v>1066</v>
      </c>
      <c r="F1209" s="174">
        <v>1185</v>
      </c>
      <c r="G1209" s="216">
        <v>1079</v>
      </c>
      <c r="H1209" s="160">
        <f t="shared" ref="H1209:H1248" si="19">IFERROR((G1209-C1209)/C1209,"")</f>
        <v>0.24884259259259259</v>
      </c>
    </row>
    <row r="1210" spans="1:8">
      <c r="A1210" s="159">
        <v>184995</v>
      </c>
      <c r="B1210" s="133" t="s">
        <v>1186</v>
      </c>
      <c r="C1210" s="174">
        <v>0</v>
      </c>
      <c r="D1210" s="174">
        <v>1</v>
      </c>
      <c r="E1210" s="174">
        <v>1</v>
      </c>
      <c r="F1210" s="174">
        <v>9</v>
      </c>
      <c r="G1210" s="216">
        <v>0</v>
      </c>
      <c r="H1210" s="160" t="str">
        <f t="shared" si="19"/>
        <v/>
      </c>
    </row>
    <row r="1211" spans="1:8">
      <c r="A1211" s="159">
        <v>184995</v>
      </c>
      <c r="B1211" s="133" t="s">
        <v>1187</v>
      </c>
      <c r="C1211" s="174">
        <v>451</v>
      </c>
      <c r="D1211" s="174">
        <v>582</v>
      </c>
      <c r="E1211" s="174">
        <v>587</v>
      </c>
      <c r="F1211" s="174">
        <v>638</v>
      </c>
      <c r="G1211" s="216">
        <v>576</v>
      </c>
      <c r="H1211" s="160">
        <f t="shared" si="19"/>
        <v>0.27716186252771619</v>
      </c>
    </row>
    <row r="1212" spans="1:8">
      <c r="A1212" s="159">
        <v>184995</v>
      </c>
      <c r="B1212" s="133" t="s">
        <v>1188</v>
      </c>
      <c r="C1212" s="174">
        <v>347</v>
      </c>
      <c r="D1212" s="174">
        <v>385</v>
      </c>
      <c r="E1212" s="174">
        <v>411</v>
      </c>
      <c r="F1212" s="174">
        <v>439</v>
      </c>
      <c r="G1212" s="216">
        <v>393</v>
      </c>
      <c r="H1212" s="160">
        <f t="shared" si="19"/>
        <v>0.13256484149855907</v>
      </c>
    </row>
    <row r="1213" spans="1:8">
      <c r="A1213" s="159">
        <v>184995</v>
      </c>
      <c r="B1213" s="133" t="s">
        <v>1189</v>
      </c>
      <c r="C1213" s="174">
        <v>66</v>
      </c>
      <c r="D1213" s="174">
        <v>78</v>
      </c>
      <c r="E1213" s="174">
        <v>67</v>
      </c>
      <c r="F1213" s="174">
        <v>99</v>
      </c>
      <c r="G1213" s="216">
        <v>110</v>
      </c>
      <c r="H1213" s="160">
        <f t="shared" si="19"/>
        <v>0.66666666666666663</v>
      </c>
    </row>
    <row r="1214" spans="1:8">
      <c r="A1214" s="159">
        <v>184995</v>
      </c>
      <c r="B1214" s="133" t="s">
        <v>1190</v>
      </c>
      <c r="C1214" s="174">
        <v>0</v>
      </c>
      <c r="D1214" s="174">
        <v>0</v>
      </c>
      <c r="E1214" s="174">
        <v>0</v>
      </c>
      <c r="F1214" s="174">
        <v>0</v>
      </c>
      <c r="G1214" s="216">
        <v>0</v>
      </c>
      <c r="H1214" s="160" t="str">
        <f t="shared" si="19"/>
        <v/>
      </c>
    </row>
    <row r="1215" spans="1:8">
      <c r="A1215" s="159">
        <v>184995</v>
      </c>
      <c r="B1215" s="133" t="s">
        <v>1191</v>
      </c>
      <c r="C1215" s="174">
        <v>334</v>
      </c>
      <c r="D1215" s="174">
        <v>424</v>
      </c>
      <c r="E1215" s="174">
        <v>415</v>
      </c>
      <c r="F1215" s="174">
        <v>457</v>
      </c>
      <c r="G1215" s="216">
        <v>375</v>
      </c>
      <c r="H1215" s="160">
        <f t="shared" si="19"/>
        <v>0.12275449101796407</v>
      </c>
    </row>
    <row r="1216" spans="1:8">
      <c r="A1216" s="159">
        <v>184995</v>
      </c>
      <c r="B1216" s="133" t="s">
        <v>1192</v>
      </c>
      <c r="C1216" s="174">
        <v>530</v>
      </c>
      <c r="D1216" s="174">
        <v>622</v>
      </c>
      <c r="E1216" s="174">
        <v>651</v>
      </c>
      <c r="F1216" s="174">
        <v>728</v>
      </c>
      <c r="G1216" s="216">
        <v>704</v>
      </c>
      <c r="H1216" s="160">
        <f t="shared" si="19"/>
        <v>0.32830188679245281</v>
      </c>
    </row>
    <row r="1217" spans="1:8">
      <c r="A1217" s="159">
        <v>184995</v>
      </c>
      <c r="B1217" s="133" t="s">
        <v>1193</v>
      </c>
      <c r="C1217" s="174">
        <v>14</v>
      </c>
      <c r="D1217" s="174">
        <v>29</v>
      </c>
      <c r="E1217" s="174">
        <v>31</v>
      </c>
      <c r="F1217" s="174">
        <v>21</v>
      </c>
      <c r="G1217" s="216">
        <v>25</v>
      </c>
      <c r="H1217" s="160">
        <f t="shared" si="19"/>
        <v>0.7857142857142857</v>
      </c>
    </row>
    <row r="1218" spans="1:8">
      <c r="A1218" s="159">
        <v>184995</v>
      </c>
      <c r="B1218" s="133" t="s">
        <v>1194</v>
      </c>
      <c r="C1218" s="174">
        <v>7</v>
      </c>
      <c r="D1218" s="174">
        <v>2</v>
      </c>
      <c r="E1218" s="174">
        <v>3</v>
      </c>
      <c r="F1218" s="174">
        <v>6</v>
      </c>
      <c r="G1218" s="216">
        <v>5</v>
      </c>
      <c r="H1218" s="160">
        <f t="shared" si="19"/>
        <v>-0.2857142857142857</v>
      </c>
    </row>
    <row r="1219" spans="1:8">
      <c r="A1219" s="159">
        <v>184995</v>
      </c>
      <c r="B1219" s="133" t="s">
        <v>1195</v>
      </c>
      <c r="C1219" s="174">
        <v>89</v>
      </c>
      <c r="D1219" s="174">
        <v>103</v>
      </c>
      <c r="E1219" s="174">
        <v>109</v>
      </c>
      <c r="F1219" s="174">
        <v>134</v>
      </c>
      <c r="G1219" s="216">
        <v>85</v>
      </c>
      <c r="H1219" s="160">
        <f t="shared" si="19"/>
        <v>-4.49438202247191E-2</v>
      </c>
    </row>
    <row r="1220" spans="1:8">
      <c r="A1220" s="159">
        <v>184995</v>
      </c>
      <c r="B1220" s="133" t="s">
        <v>1196</v>
      </c>
      <c r="C1220" s="174">
        <v>114</v>
      </c>
      <c r="D1220" s="174">
        <v>140</v>
      </c>
      <c r="E1220" s="174">
        <v>133</v>
      </c>
      <c r="F1220" s="174">
        <v>138</v>
      </c>
      <c r="G1220" s="216">
        <v>132</v>
      </c>
      <c r="H1220" s="160">
        <f t="shared" si="19"/>
        <v>0.15789473684210525</v>
      </c>
    </row>
    <row r="1221" spans="1:8">
      <c r="A1221" s="159">
        <v>184995</v>
      </c>
      <c r="B1221" s="133" t="s">
        <v>1197</v>
      </c>
      <c r="C1221" s="174">
        <v>480</v>
      </c>
      <c r="D1221" s="174">
        <v>557</v>
      </c>
      <c r="E1221" s="174">
        <v>578</v>
      </c>
      <c r="F1221" s="174">
        <v>621</v>
      </c>
      <c r="G1221" s="216">
        <v>587</v>
      </c>
      <c r="H1221" s="160">
        <f t="shared" si="19"/>
        <v>0.22291666666666668</v>
      </c>
    </row>
    <row r="1222" spans="1:8">
      <c r="A1222" s="159">
        <v>184995</v>
      </c>
      <c r="B1222" s="133" t="s">
        <v>1198</v>
      </c>
      <c r="C1222" s="174">
        <v>4</v>
      </c>
      <c r="D1222" s="174">
        <v>6</v>
      </c>
      <c r="E1222" s="174">
        <v>4</v>
      </c>
      <c r="F1222" s="174">
        <v>7</v>
      </c>
      <c r="G1222" s="216">
        <v>8</v>
      </c>
      <c r="H1222" s="160">
        <f t="shared" si="19"/>
        <v>1</v>
      </c>
    </row>
    <row r="1223" spans="1:8">
      <c r="A1223" s="159">
        <v>184995</v>
      </c>
      <c r="B1223" s="133" t="s">
        <v>1199</v>
      </c>
      <c r="C1223" s="174">
        <v>13</v>
      </c>
      <c r="D1223" s="174">
        <v>8</v>
      </c>
      <c r="E1223" s="174">
        <v>8</v>
      </c>
      <c r="F1223" s="174">
        <v>15</v>
      </c>
      <c r="G1223" s="216">
        <v>20</v>
      </c>
      <c r="H1223" s="160">
        <f t="shared" si="19"/>
        <v>0.53846153846153844</v>
      </c>
    </row>
    <row r="1224" spans="1:8">
      <c r="A1224" s="159">
        <v>184995</v>
      </c>
      <c r="B1224" s="133" t="s">
        <v>1200</v>
      </c>
      <c r="C1224" s="174">
        <v>108</v>
      </c>
      <c r="D1224" s="174">
        <v>129</v>
      </c>
      <c r="E1224" s="174">
        <v>140</v>
      </c>
      <c r="F1224" s="174">
        <v>166</v>
      </c>
      <c r="G1224" s="216">
        <v>143</v>
      </c>
      <c r="H1224" s="160">
        <f t="shared" si="19"/>
        <v>0.32407407407407407</v>
      </c>
    </row>
    <row r="1225" spans="1:8">
      <c r="A1225" s="159">
        <v>184995</v>
      </c>
      <c r="B1225" s="133" t="s">
        <v>1201</v>
      </c>
      <c r="C1225" s="174">
        <v>35</v>
      </c>
      <c r="D1225" s="174">
        <v>72</v>
      </c>
      <c r="E1225" s="174">
        <v>60</v>
      </c>
      <c r="F1225" s="174">
        <v>77</v>
      </c>
      <c r="G1225" s="216">
        <v>74</v>
      </c>
      <c r="H1225" s="160">
        <f t="shared" si="19"/>
        <v>1.1142857142857143</v>
      </c>
    </row>
    <row r="1226" spans="1:8">
      <c r="A1226" s="159">
        <v>186034</v>
      </c>
      <c r="B1226" s="133" t="s">
        <v>1185</v>
      </c>
      <c r="C1226" s="174">
        <v>733</v>
      </c>
      <c r="D1226" s="174">
        <v>635</v>
      </c>
      <c r="E1226" s="174">
        <v>513</v>
      </c>
      <c r="F1226" s="174">
        <v>554</v>
      </c>
      <c r="G1226" s="216">
        <v>552</v>
      </c>
      <c r="H1226" s="160">
        <f t="shared" si="19"/>
        <v>-0.24693042291950887</v>
      </c>
    </row>
    <row r="1227" spans="1:8">
      <c r="A1227" s="159">
        <v>186034</v>
      </c>
      <c r="B1227" s="133" t="s">
        <v>1186</v>
      </c>
      <c r="C1227" s="174">
        <v>0</v>
      </c>
      <c r="D1227" s="174">
        <v>1</v>
      </c>
      <c r="E1227" s="174">
        <v>0</v>
      </c>
      <c r="F1227" s="174">
        <v>0</v>
      </c>
      <c r="G1227" s="216">
        <v>0</v>
      </c>
      <c r="H1227" s="160" t="str">
        <f t="shared" si="19"/>
        <v/>
      </c>
    </row>
    <row r="1228" spans="1:8">
      <c r="A1228" s="159">
        <v>186034</v>
      </c>
      <c r="B1228" s="133" t="s">
        <v>1187</v>
      </c>
      <c r="C1228" s="174">
        <v>321</v>
      </c>
      <c r="D1228" s="174">
        <v>333</v>
      </c>
      <c r="E1228" s="174">
        <v>280</v>
      </c>
      <c r="F1228" s="174">
        <v>324</v>
      </c>
      <c r="G1228" s="216">
        <v>275</v>
      </c>
      <c r="H1228" s="160">
        <f t="shared" si="19"/>
        <v>-0.14330218068535824</v>
      </c>
    </row>
    <row r="1229" spans="1:8">
      <c r="A1229" s="159">
        <v>186034</v>
      </c>
      <c r="B1229" s="133" t="s">
        <v>1188</v>
      </c>
      <c r="C1229" s="174">
        <v>326</v>
      </c>
      <c r="D1229" s="174">
        <v>241</v>
      </c>
      <c r="E1229" s="174">
        <v>200</v>
      </c>
      <c r="F1229" s="174">
        <v>181</v>
      </c>
      <c r="G1229" s="216">
        <v>228</v>
      </c>
      <c r="H1229" s="160">
        <f t="shared" si="19"/>
        <v>-0.30061349693251532</v>
      </c>
    </row>
    <row r="1230" spans="1:8">
      <c r="A1230" s="159">
        <v>186034</v>
      </c>
      <c r="B1230" s="133" t="s">
        <v>1189</v>
      </c>
      <c r="C1230" s="174">
        <v>86</v>
      </c>
      <c r="D1230" s="174">
        <v>60</v>
      </c>
      <c r="E1230" s="174">
        <v>33</v>
      </c>
      <c r="F1230" s="174">
        <v>49</v>
      </c>
      <c r="G1230" s="216">
        <v>49</v>
      </c>
      <c r="H1230" s="160">
        <f t="shared" si="19"/>
        <v>-0.43023255813953487</v>
      </c>
    </row>
    <row r="1231" spans="1:8">
      <c r="A1231" s="159">
        <v>186034</v>
      </c>
      <c r="B1231" s="133" t="s">
        <v>1190</v>
      </c>
      <c r="C1231" s="174">
        <v>0</v>
      </c>
      <c r="D1231" s="174">
        <v>0</v>
      </c>
      <c r="E1231" s="174">
        <v>0</v>
      </c>
      <c r="F1231" s="174">
        <v>0</v>
      </c>
      <c r="G1231" s="216">
        <v>0</v>
      </c>
      <c r="H1231" s="160" t="str">
        <f t="shared" si="19"/>
        <v/>
      </c>
    </row>
    <row r="1232" spans="1:8">
      <c r="A1232" s="159">
        <v>186034</v>
      </c>
      <c r="B1232" s="133" t="s">
        <v>1191</v>
      </c>
      <c r="C1232" s="174">
        <v>262</v>
      </c>
      <c r="D1232" s="174">
        <v>208</v>
      </c>
      <c r="E1232" s="174">
        <v>169</v>
      </c>
      <c r="F1232" s="174">
        <v>184</v>
      </c>
      <c r="G1232" s="216">
        <v>186</v>
      </c>
      <c r="H1232" s="160">
        <f t="shared" si="19"/>
        <v>-0.29007633587786258</v>
      </c>
    </row>
    <row r="1233" spans="1:8">
      <c r="A1233" s="159">
        <v>186034</v>
      </c>
      <c r="B1233" s="133" t="s">
        <v>1192</v>
      </c>
      <c r="C1233" s="174">
        <v>471</v>
      </c>
      <c r="D1233" s="174">
        <v>427</v>
      </c>
      <c r="E1233" s="174">
        <v>344</v>
      </c>
      <c r="F1233" s="174">
        <v>370</v>
      </c>
      <c r="G1233" s="216">
        <v>366</v>
      </c>
      <c r="H1233" s="160">
        <f t="shared" si="19"/>
        <v>-0.22292993630573249</v>
      </c>
    </row>
    <row r="1234" spans="1:8">
      <c r="A1234" s="159">
        <v>186034</v>
      </c>
      <c r="B1234" s="133" t="s">
        <v>1193</v>
      </c>
      <c r="C1234" s="174">
        <v>9</v>
      </c>
      <c r="D1234" s="174">
        <v>5</v>
      </c>
      <c r="E1234" s="174">
        <v>4</v>
      </c>
      <c r="F1234" s="174">
        <v>7</v>
      </c>
      <c r="G1234" s="216">
        <v>7</v>
      </c>
      <c r="H1234" s="160">
        <f t="shared" si="19"/>
        <v>-0.22222222222222221</v>
      </c>
    </row>
    <row r="1235" spans="1:8">
      <c r="A1235" s="159">
        <v>186034</v>
      </c>
      <c r="B1235" s="133" t="s">
        <v>1194</v>
      </c>
      <c r="C1235" s="174">
        <v>0</v>
      </c>
      <c r="D1235" s="174">
        <v>2</v>
      </c>
      <c r="E1235" s="174">
        <v>2</v>
      </c>
      <c r="F1235" s="174">
        <v>0</v>
      </c>
      <c r="G1235" s="216">
        <v>0</v>
      </c>
      <c r="H1235" s="160" t="str">
        <f t="shared" si="19"/>
        <v/>
      </c>
    </row>
    <row r="1236" spans="1:8">
      <c r="A1236" s="159">
        <v>186034</v>
      </c>
      <c r="B1236" s="133" t="s">
        <v>1195</v>
      </c>
      <c r="C1236" s="174">
        <v>35</v>
      </c>
      <c r="D1236" s="174">
        <v>39</v>
      </c>
      <c r="E1236" s="174">
        <v>36</v>
      </c>
      <c r="F1236" s="174">
        <v>41</v>
      </c>
      <c r="G1236" s="216">
        <v>21</v>
      </c>
      <c r="H1236" s="160">
        <f t="shared" si="19"/>
        <v>-0.4</v>
      </c>
    </row>
    <row r="1237" spans="1:8">
      <c r="A1237" s="159">
        <v>186034</v>
      </c>
      <c r="B1237" s="133" t="s">
        <v>1196</v>
      </c>
      <c r="C1237" s="174">
        <v>85</v>
      </c>
      <c r="D1237" s="174">
        <v>68</v>
      </c>
      <c r="E1237" s="174">
        <v>51</v>
      </c>
      <c r="F1237" s="174">
        <v>43</v>
      </c>
      <c r="G1237" s="216">
        <v>62</v>
      </c>
      <c r="H1237" s="160">
        <f t="shared" si="19"/>
        <v>-0.27058823529411763</v>
      </c>
    </row>
    <row r="1238" spans="1:8">
      <c r="A1238" s="159">
        <v>186034</v>
      </c>
      <c r="B1238" s="133" t="s">
        <v>1197</v>
      </c>
      <c r="C1238" s="174">
        <v>355</v>
      </c>
      <c r="D1238" s="174">
        <v>321</v>
      </c>
      <c r="E1238" s="174">
        <v>264</v>
      </c>
      <c r="F1238" s="174">
        <v>300</v>
      </c>
      <c r="G1238" s="216">
        <v>304</v>
      </c>
      <c r="H1238" s="160">
        <f t="shared" si="19"/>
        <v>-0.14366197183098592</v>
      </c>
    </row>
    <row r="1239" spans="1:8">
      <c r="A1239" s="159">
        <v>186034</v>
      </c>
      <c r="B1239" s="133" t="s">
        <v>1198</v>
      </c>
      <c r="C1239" s="174">
        <v>4</v>
      </c>
      <c r="D1239" s="174">
        <v>1</v>
      </c>
      <c r="E1239" s="174">
        <v>1</v>
      </c>
      <c r="F1239" s="174">
        <v>4</v>
      </c>
      <c r="G1239" s="216">
        <v>0</v>
      </c>
      <c r="H1239" s="160">
        <f t="shared" si="19"/>
        <v>-1</v>
      </c>
    </row>
    <row r="1240" spans="1:8">
      <c r="A1240" s="159">
        <v>186034</v>
      </c>
      <c r="B1240" s="133" t="s">
        <v>1199</v>
      </c>
      <c r="C1240" s="174">
        <v>6</v>
      </c>
      <c r="D1240" s="174">
        <v>3</v>
      </c>
      <c r="E1240" s="174">
        <v>1</v>
      </c>
      <c r="F1240" s="174">
        <v>1</v>
      </c>
      <c r="G1240" s="216">
        <v>2</v>
      </c>
      <c r="H1240" s="160">
        <f t="shared" si="19"/>
        <v>-0.66666666666666663</v>
      </c>
    </row>
    <row r="1241" spans="1:8">
      <c r="A1241" s="159">
        <v>186034</v>
      </c>
      <c r="B1241" s="133" t="s">
        <v>1200</v>
      </c>
      <c r="C1241" s="174">
        <v>185</v>
      </c>
      <c r="D1241" s="174">
        <v>150</v>
      </c>
      <c r="E1241" s="174">
        <v>120</v>
      </c>
      <c r="F1241" s="174">
        <v>125</v>
      </c>
      <c r="G1241" s="216">
        <v>131</v>
      </c>
      <c r="H1241" s="160">
        <f t="shared" si="19"/>
        <v>-0.29189189189189191</v>
      </c>
    </row>
    <row r="1242" spans="1:8">
      <c r="A1242" s="159">
        <v>186034</v>
      </c>
      <c r="B1242" s="133" t="s">
        <v>1201</v>
      </c>
      <c r="C1242" s="174">
        <v>54</v>
      </c>
      <c r="D1242" s="174">
        <v>46</v>
      </c>
      <c r="E1242" s="174">
        <v>34</v>
      </c>
      <c r="F1242" s="174">
        <v>33</v>
      </c>
      <c r="G1242" s="216">
        <v>25</v>
      </c>
      <c r="H1242" s="160">
        <f t="shared" si="19"/>
        <v>-0.53703703703703709</v>
      </c>
    </row>
    <row r="1243" spans="1:8">
      <c r="A1243" s="159">
        <v>187596</v>
      </c>
      <c r="B1243" s="133" t="s">
        <v>1185</v>
      </c>
      <c r="C1243" s="174">
        <v>64</v>
      </c>
      <c r="D1243" s="174">
        <v>57</v>
      </c>
      <c r="E1243" s="174">
        <v>36</v>
      </c>
      <c r="F1243" s="174">
        <v>49</v>
      </c>
      <c r="G1243" s="216">
        <v>45</v>
      </c>
      <c r="H1243" s="160">
        <f t="shared" si="19"/>
        <v>-0.296875</v>
      </c>
    </row>
    <row r="1244" spans="1:8">
      <c r="A1244" s="159">
        <v>187596</v>
      </c>
      <c r="B1244" s="133" t="s">
        <v>1186</v>
      </c>
      <c r="C1244" s="174">
        <v>0</v>
      </c>
      <c r="D1244" s="174">
        <v>0</v>
      </c>
      <c r="E1244" s="174">
        <v>0</v>
      </c>
      <c r="F1244" s="174">
        <v>0</v>
      </c>
      <c r="G1244" s="216">
        <v>0</v>
      </c>
      <c r="H1244" s="160" t="str">
        <f t="shared" si="19"/>
        <v/>
      </c>
    </row>
    <row r="1245" spans="1:8">
      <c r="A1245" s="159">
        <v>187596</v>
      </c>
      <c r="B1245" s="133" t="s">
        <v>1187</v>
      </c>
      <c r="C1245" s="174">
        <v>9</v>
      </c>
      <c r="D1245" s="174">
        <v>14</v>
      </c>
      <c r="E1245" s="174">
        <v>12</v>
      </c>
      <c r="F1245" s="174">
        <v>15</v>
      </c>
      <c r="G1245" s="216">
        <v>9</v>
      </c>
      <c r="H1245" s="160">
        <f t="shared" si="19"/>
        <v>0</v>
      </c>
    </row>
    <row r="1246" spans="1:8">
      <c r="A1246" s="159">
        <v>187596</v>
      </c>
      <c r="B1246" s="133" t="s">
        <v>1188</v>
      </c>
      <c r="C1246" s="174">
        <v>28</v>
      </c>
      <c r="D1246" s="174">
        <v>31</v>
      </c>
      <c r="E1246" s="174">
        <v>17</v>
      </c>
      <c r="F1246" s="174">
        <v>26</v>
      </c>
      <c r="G1246" s="216">
        <v>20</v>
      </c>
      <c r="H1246" s="160">
        <f t="shared" si="19"/>
        <v>-0.2857142857142857</v>
      </c>
    </row>
    <row r="1247" spans="1:8">
      <c r="A1247" s="159">
        <v>187596</v>
      </c>
      <c r="B1247" s="133" t="s">
        <v>1189</v>
      </c>
      <c r="C1247" s="174">
        <v>24</v>
      </c>
      <c r="D1247" s="174">
        <v>12</v>
      </c>
      <c r="E1247" s="174">
        <v>7</v>
      </c>
      <c r="F1247" s="174">
        <v>8</v>
      </c>
      <c r="G1247" s="216">
        <v>10</v>
      </c>
      <c r="H1247" s="160">
        <f t="shared" si="19"/>
        <v>-0.58333333333333337</v>
      </c>
    </row>
    <row r="1248" spans="1:8">
      <c r="A1248" s="159">
        <v>187596</v>
      </c>
      <c r="B1248" s="133" t="s">
        <v>1190</v>
      </c>
      <c r="C1248" s="174">
        <v>3</v>
      </c>
      <c r="D1248" s="174">
        <v>0</v>
      </c>
      <c r="E1248" s="174">
        <v>0</v>
      </c>
      <c r="F1248" s="174">
        <v>0</v>
      </c>
      <c r="G1248" s="216">
        <v>6</v>
      </c>
      <c r="H1248" s="160">
        <f t="shared" si="19"/>
        <v>1</v>
      </c>
    </row>
    <row r="1249" spans="1:8">
      <c r="A1249" s="159">
        <v>187596</v>
      </c>
      <c r="B1249" s="133" t="s">
        <v>1191</v>
      </c>
      <c r="C1249" s="174">
        <v>22</v>
      </c>
      <c r="D1249" s="174">
        <v>15</v>
      </c>
      <c r="E1249" s="174">
        <v>11</v>
      </c>
      <c r="F1249" s="174">
        <v>19</v>
      </c>
      <c r="G1249" s="216">
        <v>13</v>
      </c>
      <c r="H1249" s="160">
        <f t="shared" ref="H1249:H1312" si="20">IFERROR((G1249-C1249)/C1249,"")</f>
        <v>-0.40909090909090912</v>
      </c>
    </row>
    <row r="1250" spans="1:8">
      <c r="A1250" s="159">
        <v>187596</v>
      </c>
      <c r="B1250" s="133" t="s">
        <v>1192</v>
      </c>
      <c r="C1250" s="174">
        <v>42</v>
      </c>
      <c r="D1250" s="174">
        <v>42</v>
      </c>
      <c r="E1250" s="174">
        <v>25</v>
      </c>
      <c r="F1250" s="174">
        <v>30</v>
      </c>
      <c r="G1250" s="216">
        <v>32</v>
      </c>
      <c r="H1250" s="160">
        <f t="shared" si="20"/>
        <v>-0.23809523809523808</v>
      </c>
    </row>
    <row r="1251" spans="1:8">
      <c r="A1251" s="159">
        <v>187596</v>
      </c>
      <c r="B1251" s="133" t="s">
        <v>1193</v>
      </c>
      <c r="C1251" s="174">
        <v>0</v>
      </c>
      <c r="D1251" s="174">
        <v>0</v>
      </c>
      <c r="E1251" s="174">
        <v>0</v>
      </c>
      <c r="F1251" s="174">
        <v>0</v>
      </c>
      <c r="G1251" s="216">
        <v>0</v>
      </c>
      <c r="H1251" s="160" t="str">
        <f t="shared" si="20"/>
        <v/>
      </c>
    </row>
    <row r="1252" spans="1:8">
      <c r="A1252" s="159">
        <v>187596</v>
      </c>
      <c r="B1252" s="133" t="s">
        <v>1194</v>
      </c>
      <c r="C1252" s="174">
        <v>61</v>
      </c>
      <c r="D1252" s="174">
        <v>56</v>
      </c>
      <c r="E1252" s="174">
        <v>35</v>
      </c>
      <c r="F1252" s="174">
        <v>49</v>
      </c>
      <c r="G1252" s="216">
        <v>45</v>
      </c>
      <c r="H1252" s="160">
        <f t="shared" si="20"/>
        <v>-0.26229508196721313</v>
      </c>
    </row>
    <row r="1253" spans="1:8">
      <c r="A1253" s="159">
        <v>187596</v>
      </c>
      <c r="B1253" s="133" t="s">
        <v>1195</v>
      </c>
      <c r="C1253" s="174">
        <v>0</v>
      </c>
      <c r="D1253" s="174">
        <v>0</v>
      </c>
      <c r="E1253" s="174">
        <v>0</v>
      </c>
      <c r="F1253" s="174">
        <v>0</v>
      </c>
      <c r="G1253" s="216">
        <v>0</v>
      </c>
      <c r="H1253" s="160" t="str">
        <f t="shared" si="20"/>
        <v/>
      </c>
    </row>
    <row r="1254" spans="1:8">
      <c r="A1254" s="159">
        <v>187596</v>
      </c>
      <c r="B1254" s="133" t="s">
        <v>1196</v>
      </c>
      <c r="C1254" s="174">
        <v>1</v>
      </c>
      <c r="D1254" s="174">
        <v>1</v>
      </c>
      <c r="E1254" s="174">
        <v>0</v>
      </c>
      <c r="F1254" s="174">
        <v>0</v>
      </c>
      <c r="G1254" s="216">
        <v>0</v>
      </c>
      <c r="H1254" s="160">
        <f t="shared" si="20"/>
        <v>-1</v>
      </c>
    </row>
    <row r="1255" spans="1:8">
      <c r="A1255" s="159">
        <v>187596</v>
      </c>
      <c r="B1255" s="133" t="s">
        <v>1197</v>
      </c>
      <c r="C1255" s="174">
        <v>1</v>
      </c>
      <c r="D1255" s="174">
        <v>0</v>
      </c>
      <c r="E1255" s="174">
        <v>0</v>
      </c>
      <c r="F1255" s="174">
        <v>0</v>
      </c>
      <c r="G1255" s="216">
        <v>0</v>
      </c>
      <c r="H1255" s="160">
        <f t="shared" si="20"/>
        <v>-1</v>
      </c>
    </row>
    <row r="1256" spans="1:8">
      <c r="A1256" s="159">
        <v>187596</v>
      </c>
      <c r="B1256" s="133" t="s">
        <v>1198</v>
      </c>
      <c r="C1256" s="174">
        <v>0</v>
      </c>
      <c r="D1256" s="174">
        <v>0</v>
      </c>
      <c r="E1256" s="174">
        <v>0</v>
      </c>
      <c r="F1256" s="174">
        <v>0</v>
      </c>
      <c r="G1256" s="216">
        <v>0</v>
      </c>
      <c r="H1256" s="160" t="str">
        <f t="shared" si="20"/>
        <v/>
      </c>
    </row>
    <row r="1257" spans="1:8">
      <c r="A1257" s="159">
        <v>187596</v>
      </c>
      <c r="B1257" s="133" t="s">
        <v>1199</v>
      </c>
      <c r="C1257" s="174">
        <v>1</v>
      </c>
      <c r="D1257" s="174">
        <v>0</v>
      </c>
      <c r="E1257" s="174">
        <v>1</v>
      </c>
      <c r="F1257" s="174">
        <v>0</v>
      </c>
      <c r="G1257" s="216">
        <v>0</v>
      </c>
      <c r="H1257" s="160">
        <f t="shared" si="20"/>
        <v>-1</v>
      </c>
    </row>
    <row r="1258" spans="1:8">
      <c r="A1258" s="159">
        <v>187596</v>
      </c>
      <c r="B1258" s="133" t="s">
        <v>1200</v>
      </c>
      <c r="C1258" s="174">
        <v>0</v>
      </c>
      <c r="D1258" s="174">
        <v>0</v>
      </c>
      <c r="E1258" s="174">
        <v>0</v>
      </c>
      <c r="F1258" s="174">
        <v>0</v>
      </c>
      <c r="G1258" s="216">
        <v>0</v>
      </c>
      <c r="H1258" s="160" t="str">
        <f t="shared" si="20"/>
        <v/>
      </c>
    </row>
    <row r="1259" spans="1:8">
      <c r="A1259" s="159">
        <v>187596</v>
      </c>
      <c r="B1259" s="133" t="s">
        <v>1201</v>
      </c>
      <c r="C1259" s="174">
        <v>0</v>
      </c>
      <c r="D1259" s="174">
        <v>0</v>
      </c>
      <c r="E1259" s="174">
        <v>0</v>
      </c>
      <c r="F1259" s="174">
        <v>0</v>
      </c>
      <c r="G1259" s="216">
        <v>0</v>
      </c>
      <c r="H1259" s="160" t="str">
        <f t="shared" si="20"/>
        <v/>
      </c>
    </row>
    <row r="1260" spans="1:8">
      <c r="A1260" s="159">
        <v>187620</v>
      </c>
      <c r="B1260" s="133" t="s">
        <v>1185</v>
      </c>
      <c r="C1260" s="174">
        <v>860</v>
      </c>
      <c r="D1260" s="174">
        <v>924</v>
      </c>
      <c r="E1260" s="174">
        <v>812</v>
      </c>
      <c r="F1260" s="174">
        <v>848</v>
      </c>
      <c r="G1260" s="216">
        <v>840</v>
      </c>
      <c r="H1260" s="160">
        <f t="shared" si="20"/>
        <v>-2.3255813953488372E-2</v>
      </c>
    </row>
    <row r="1261" spans="1:8">
      <c r="A1261" s="159">
        <v>187620</v>
      </c>
      <c r="B1261" s="133" t="s">
        <v>1186</v>
      </c>
      <c r="C1261" s="174">
        <v>38</v>
      </c>
      <c r="D1261" s="174">
        <v>51</v>
      </c>
      <c r="E1261" s="174">
        <v>30</v>
      </c>
      <c r="F1261" s="174">
        <v>35</v>
      </c>
      <c r="G1261" s="216">
        <v>30</v>
      </c>
      <c r="H1261" s="160">
        <f t="shared" si="20"/>
        <v>-0.21052631578947367</v>
      </c>
    </row>
    <row r="1262" spans="1:8">
      <c r="A1262" s="159">
        <v>187620</v>
      </c>
      <c r="B1262" s="133" t="s">
        <v>1187</v>
      </c>
      <c r="C1262" s="174">
        <v>402</v>
      </c>
      <c r="D1262" s="174">
        <v>466</v>
      </c>
      <c r="E1262" s="174">
        <v>430</v>
      </c>
      <c r="F1262" s="174">
        <v>461</v>
      </c>
      <c r="G1262" s="216">
        <v>479</v>
      </c>
      <c r="H1262" s="160">
        <f t="shared" si="20"/>
        <v>0.19154228855721392</v>
      </c>
    </row>
    <row r="1263" spans="1:8">
      <c r="A1263" s="159">
        <v>187620</v>
      </c>
      <c r="B1263" s="133" t="s">
        <v>1188</v>
      </c>
      <c r="C1263" s="174">
        <v>312</v>
      </c>
      <c r="D1263" s="174">
        <v>311</v>
      </c>
      <c r="E1263" s="174">
        <v>268</v>
      </c>
      <c r="F1263" s="174">
        <v>285</v>
      </c>
      <c r="G1263" s="216">
        <v>269</v>
      </c>
      <c r="H1263" s="160">
        <f t="shared" si="20"/>
        <v>-0.13782051282051283</v>
      </c>
    </row>
    <row r="1264" spans="1:8">
      <c r="A1264" s="159">
        <v>187620</v>
      </c>
      <c r="B1264" s="133" t="s">
        <v>1189</v>
      </c>
      <c r="C1264" s="174">
        <v>108</v>
      </c>
      <c r="D1264" s="174">
        <v>96</v>
      </c>
      <c r="E1264" s="174">
        <v>84</v>
      </c>
      <c r="F1264" s="174">
        <v>67</v>
      </c>
      <c r="G1264" s="216">
        <v>62</v>
      </c>
      <c r="H1264" s="160">
        <f t="shared" si="20"/>
        <v>-0.42592592592592593</v>
      </c>
    </row>
    <row r="1265" spans="1:8">
      <c r="A1265" s="159">
        <v>187620</v>
      </c>
      <c r="B1265" s="133" t="s">
        <v>1190</v>
      </c>
      <c r="C1265" s="174">
        <v>0</v>
      </c>
      <c r="D1265" s="174">
        <v>0</v>
      </c>
      <c r="E1265" s="174">
        <v>0</v>
      </c>
      <c r="F1265" s="174">
        <v>0</v>
      </c>
      <c r="G1265" s="216">
        <v>0</v>
      </c>
      <c r="H1265" s="160" t="str">
        <f t="shared" si="20"/>
        <v/>
      </c>
    </row>
    <row r="1266" spans="1:8">
      <c r="A1266" s="159">
        <v>187620</v>
      </c>
      <c r="B1266" s="133" t="s">
        <v>1191</v>
      </c>
      <c r="C1266" s="174">
        <v>334</v>
      </c>
      <c r="D1266" s="174">
        <v>351</v>
      </c>
      <c r="E1266" s="174">
        <v>316</v>
      </c>
      <c r="F1266" s="174">
        <v>307</v>
      </c>
      <c r="G1266" s="216">
        <v>290</v>
      </c>
      <c r="H1266" s="160">
        <f t="shared" si="20"/>
        <v>-0.1317365269461078</v>
      </c>
    </row>
    <row r="1267" spans="1:8">
      <c r="A1267" s="159">
        <v>187620</v>
      </c>
      <c r="B1267" s="133" t="s">
        <v>1192</v>
      </c>
      <c r="C1267" s="174">
        <v>526</v>
      </c>
      <c r="D1267" s="174">
        <v>573</v>
      </c>
      <c r="E1267" s="174">
        <v>496</v>
      </c>
      <c r="F1267" s="174">
        <v>541</v>
      </c>
      <c r="G1267" s="216">
        <v>550</v>
      </c>
      <c r="H1267" s="160">
        <f t="shared" si="20"/>
        <v>4.5627376425855515E-2</v>
      </c>
    </row>
    <row r="1268" spans="1:8">
      <c r="A1268" s="159">
        <v>187620</v>
      </c>
      <c r="B1268" s="133" t="s">
        <v>1193</v>
      </c>
      <c r="C1268" s="174">
        <v>7</v>
      </c>
      <c r="D1268" s="174">
        <v>14</v>
      </c>
      <c r="E1268" s="174">
        <v>11</v>
      </c>
      <c r="F1268" s="174">
        <v>17</v>
      </c>
      <c r="G1268" s="216">
        <v>12</v>
      </c>
      <c r="H1268" s="160">
        <f t="shared" si="20"/>
        <v>0.7142857142857143</v>
      </c>
    </row>
    <row r="1269" spans="1:8">
      <c r="A1269" s="159">
        <v>187620</v>
      </c>
      <c r="B1269" s="133" t="s">
        <v>1194</v>
      </c>
      <c r="C1269" s="174">
        <v>10</v>
      </c>
      <c r="D1269" s="174">
        <v>12</v>
      </c>
      <c r="E1269" s="174">
        <v>7</v>
      </c>
      <c r="F1269" s="174">
        <v>6</v>
      </c>
      <c r="G1269" s="216">
        <v>7</v>
      </c>
      <c r="H1269" s="160">
        <f t="shared" si="20"/>
        <v>-0.3</v>
      </c>
    </row>
    <row r="1270" spans="1:8">
      <c r="A1270" s="159">
        <v>187620</v>
      </c>
      <c r="B1270" s="133" t="s">
        <v>1195</v>
      </c>
      <c r="C1270" s="174">
        <v>16</v>
      </c>
      <c r="D1270" s="174">
        <v>4</v>
      </c>
      <c r="E1270" s="174">
        <v>9</v>
      </c>
      <c r="F1270" s="174">
        <v>13</v>
      </c>
      <c r="G1270" s="216">
        <v>10</v>
      </c>
      <c r="H1270" s="160">
        <f t="shared" si="20"/>
        <v>-0.375</v>
      </c>
    </row>
    <row r="1271" spans="1:8">
      <c r="A1271" s="159">
        <v>187620</v>
      </c>
      <c r="B1271" s="133" t="s">
        <v>1196</v>
      </c>
      <c r="C1271" s="174">
        <v>14</v>
      </c>
      <c r="D1271" s="174">
        <v>14</v>
      </c>
      <c r="E1271" s="174">
        <v>5</v>
      </c>
      <c r="F1271" s="174">
        <v>14</v>
      </c>
      <c r="G1271" s="216">
        <v>10</v>
      </c>
      <c r="H1271" s="160">
        <f t="shared" si="20"/>
        <v>-0.2857142857142857</v>
      </c>
    </row>
    <row r="1272" spans="1:8">
      <c r="A1272" s="159">
        <v>187620</v>
      </c>
      <c r="B1272" s="133" t="s">
        <v>1197</v>
      </c>
      <c r="C1272" s="174">
        <v>592</v>
      </c>
      <c r="D1272" s="174">
        <v>680</v>
      </c>
      <c r="E1272" s="174">
        <v>588</v>
      </c>
      <c r="F1272" s="174">
        <v>597</v>
      </c>
      <c r="G1272" s="216">
        <v>639</v>
      </c>
      <c r="H1272" s="160">
        <f t="shared" si="20"/>
        <v>7.9391891891891886E-2</v>
      </c>
    </row>
    <row r="1273" spans="1:8">
      <c r="A1273" s="159">
        <v>187620</v>
      </c>
      <c r="B1273" s="133" t="s">
        <v>1198</v>
      </c>
      <c r="C1273" s="174">
        <v>0</v>
      </c>
      <c r="D1273" s="174">
        <v>0</v>
      </c>
      <c r="E1273" s="174">
        <v>1</v>
      </c>
      <c r="F1273" s="174">
        <v>1</v>
      </c>
      <c r="G1273" s="216">
        <v>0</v>
      </c>
      <c r="H1273" s="160" t="str">
        <f t="shared" si="20"/>
        <v/>
      </c>
    </row>
    <row r="1274" spans="1:8">
      <c r="A1274" s="159">
        <v>187620</v>
      </c>
      <c r="B1274" s="133" t="s">
        <v>1199</v>
      </c>
      <c r="C1274" s="174">
        <v>17</v>
      </c>
      <c r="D1274" s="174">
        <v>25</v>
      </c>
      <c r="E1274" s="174">
        <v>30</v>
      </c>
      <c r="F1274" s="174">
        <v>30</v>
      </c>
      <c r="G1274" s="216">
        <v>20</v>
      </c>
      <c r="H1274" s="160">
        <f t="shared" si="20"/>
        <v>0.17647058823529413</v>
      </c>
    </row>
    <row r="1275" spans="1:8">
      <c r="A1275" s="159">
        <v>187620</v>
      </c>
      <c r="B1275" s="133" t="s">
        <v>1200</v>
      </c>
      <c r="C1275" s="174">
        <v>189</v>
      </c>
      <c r="D1275" s="174">
        <v>166</v>
      </c>
      <c r="E1275" s="174">
        <v>152</v>
      </c>
      <c r="F1275" s="174">
        <v>157</v>
      </c>
      <c r="G1275" s="216">
        <v>133</v>
      </c>
      <c r="H1275" s="160">
        <f t="shared" si="20"/>
        <v>-0.29629629629629628</v>
      </c>
    </row>
    <row r="1276" spans="1:8">
      <c r="A1276" s="159">
        <v>187620</v>
      </c>
      <c r="B1276" s="133" t="s">
        <v>1201</v>
      </c>
      <c r="C1276" s="174">
        <v>15</v>
      </c>
      <c r="D1276" s="174">
        <v>9</v>
      </c>
      <c r="E1276" s="174">
        <v>9</v>
      </c>
      <c r="F1276" s="174">
        <v>13</v>
      </c>
      <c r="G1276" s="216">
        <v>9</v>
      </c>
      <c r="H1276" s="160">
        <f t="shared" si="20"/>
        <v>-0.4</v>
      </c>
    </row>
    <row r="1277" spans="1:8">
      <c r="A1277" s="159">
        <v>187639</v>
      </c>
      <c r="B1277" s="133" t="s">
        <v>1185</v>
      </c>
      <c r="C1277" s="174">
        <v>245</v>
      </c>
      <c r="D1277" s="174">
        <v>242</v>
      </c>
      <c r="E1277" s="174">
        <v>223</v>
      </c>
      <c r="F1277" s="174">
        <v>179</v>
      </c>
      <c r="G1277" s="216">
        <v>199</v>
      </c>
      <c r="H1277" s="160">
        <f t="shared" si="20"/>
        <v>-0.18775510204081633</v>
      </c>
    </row>
    <row r="1278" spans="1:8">
      <c r="A1278" s="159">
        <v>187639</v>
      </c>
      <c r="B1278" s="133" t="s">
        <v>1186</v>
      </c>
      <c r="C1278" s="174">
        <v>0</v>
      </c>
      <c r="D1278" s="174">
        <v>0</v>
      </c>
      <c r="E1278" s="174">
        <v>5</v>
      </c>
      <c r="F1278" s="174">
        <v>8</v>
      </c>
      <c r="G1278" s="216">
        <v>12</v>
      </c>
      <c r="H1278" s="160" t="str">
        <f t="shared" si="20"/>
        <v/>
      </c>
    </row>
    <row r="1279" spans="1:8">
      <c r="A1279" s="159">
        <v>187639</v>
      </c>
      <c r="B1279" s="133" t="s">
        <v>1187</v>
      </c>
      <c r="C1279" s="174">
        <v>90</v>
      </c>
      <c r="D1279" s="174">
        <v>99</v>
      </c>
      <c r="E1279" s="174">
        <v>92</v>
      </c>
      <c r="F1279" s="174">
        <v>88</v>
      </c>
      <c r="G1279" s="216">
        <v>99</v>
      </c>
      <c r="H1279" s="160">
        <f t="shared" si="20"/>
        <v>0.1</v>
      </c>
    </row>
    <row r="1280" spans="1:8">
      <c r="A1280" s="159">
        <v>187639</v>
      </c>
      <c r="B1280" s="133" t="s">
        <v>1188</v>
      </c>
      <c r="C1280" s="174">
        <v>130</v>
      </c>
      <c r="D1280" s="174">
        <v>113</v>
      </c>
      <c r="E1280" s="174">
        <v>95</v>
      </c>
      <c r="F1280" s="174">
        <v>70</v>
      </c>
      <c r="G1280" s="216">
        <v>71</v>
      </c>
      <c r="H1280" s="160">
        <f t="shared" si="20"/>
        <v>-0.45384615384615384</v>
      </c>
    </row>
    <row r="1281" spans="1:8">
      <c r="A1281" s="159">
        <v>187639</v>
      </c>
      <c r="B1281" s="133" t="s">
        <v>1189</v>
      </c>
      <c r="C1281" s="174">
        <v>25</v>
      </c>
      <c r="D1281" s="174">
        <v>30</v>
      </c>
      <c r="E1281" s="174">
        <v>31</v>
      </c>
      <c r="F1281" s="174">
        <v>13</v>
      </c>
      <c r="G1281" s="216">
        <v>17</v>
      </c>
      <c r="H1281" s="160">
        <f t="shared" si="20"/>
        <v>-0.32</v>
      </c>
    </row>
    <row r="1282" spans="1:8">
      <c r="A1282" s="159">
        <v>187639</v>
      </c>
      <c r="B1282" s="133" t="s">
        <v>1190</v>
      </c>
      <c r="C1282" s="174">
        <v>0</v>
      </c>
      <c r="D1282" s="174">
        <v>0</v>
      </c>
      <c r="E1282" s="174">
        <v>0</v>
      </c>
      <c r="F1282" s="174">
        <v>0</v>
      </c>
      <c r="G1282" s="216">
        <v>0</v>
      </c>
      <c r="H1282" s="160" t="str">
        <f t="shared" si="20"/>
        <v/>
      </c>
    </row>
    <row r="1283" spans="1:8">
      <c r="A1283" s="159">
        <v>187639</v>
      </c>
      <c r="B1283" s="133" t="s">
        <v>1191</v>
      </c>
      <c r="C1283" s="174">
        <v>56</v>
      </c>
      <c r="D1283" s="174">
        <v>47</v>
      </c>
      <c r="E1283" s="174">
        <v>49</v>
      </c>
      <c r="F1283" s="174">
        <v>43</v>
      </c>
      <c r="G1283" s="216">
        <v>54</v>
      </c>
      <c r="H1283" s="160">
        <f t="shared" si="20"/>
        <v>-3.5714285714285712E-2</v>
      </c>
    </row>
    <row r="1284" spans="1:8">
      <c r="A1284" s="159">
        <v>187639</v>
      </c>
      <c r="B1284" s="133" t="s">
        <v>1192</v>
      </c>
      <c r="C1284" s="174">
        <v>189</v>
      </c>
      <c r="D1284" s="174">
        <v>195</v>
      </c>
      <c r="E1284" s="174">
        <v>174</v>
      </c>
      <c r="F1284" s="174">
        <v>136</v>
      </c>
      <c r="G1284" s="216">
        <v>145</v>
      </c>
      <c r="H1284" s="160">
        <f t="shared" si="20"/>
        <v>-0.23280423280423279</v>
      </c>
    </row>
    <row r="1285" spans="1:8">
      <c r="A1285" s="159">
        <v>187639</v>
      </c>
      <c r="B1285" s="133" t="s">
        <v>1193</v>
      </c>
      <c r="C1285" s="174">
        <v>8</v>
      </c>
      <c r="D1285" s="174">
        <v>7</v>
      </c>
      <c r="E1285" s="174">
        <v>12</v>
      </c>
      <c r="F1285" s="174">
        <v>7</v>
      </c>
      <c r="G1285" s="216">
        <v>9</v>
      </c>
      <c r="H1285" s="160">
        <f t="shared" si="20"/>
        <v>0.125</v>
      </c>
    </row>
    <row r="1286" spans="1:8">
      <c r="A1286" s="159">
        <v>187639</v>
      </c>
      <c r="B1286" s="133" t="s">
        <v>1194</v>
      </c>
      <c r="C1286" s="174">
        <v>4</v>
      </c>
      <c r="D1286" s="174">
        <v>1</v>
      </c>
      <c r="E1286" s="174">
        <v>1</v>
      </c>
      <c r="F1286" s="174">
        <v>1</v>
      </c>
      <c r="G1286" s="216">
        <v>2</v>
      </c>
      <c r="H1286" s="160">
        <f t="shared" si="20"/>
        <v>-0.5</v>
      </c>
    </row>
    <row r="1287" spans="1:8">
      <c r="A1287" s="159">
        <v>187639</v>
      </c>
      <c r="B1287" s="133" t="s">
        <v>1195</v>
      </c>
      <c r="C1287" s="174">
        <v>1</v>
      </c>
      <c r="D1287" s="174">
        <v>5</v>
      </c>
      <c r="E1287" s="174">
        <v>4</v>
      </c>
      <c r="F1287" s="174">
        <v>4</v>
      </c>
      <c r="G1287" s="216">
        <v>2</v>
      </c>
      <c r="H1287" s="160">
        <f t="shared" si="20"/>
        <v>1</v>
      </c>
    </row>
    <row r="1288" spans="1:8">
      <c r="A1288" s="159">
        <v>187639</v>
      </c>
      <c r="B1288" s="133" t="s">
        <v>1196</v>
      </c>
      <c r="C1288" s="174">
        <v>7</v>
      </c>
      <c r="D1288" s="174">
        <v>16</v>
      </c>
      <c r="E1288" s="174">
        <v>9</v>
      </c>
      <c r="F1288" s="174">
        <v>11</v>
      </c>
      <c r="G1288" s="216">
        <v>7</v>
      </c>
      <c r="H1288" s="160">
        <f t="shared" si="20"/>
        <v>0</v>
      </c>
    </row>
    <row r="1289" spans="1:8">
      <c r="A1289" s="159">
        <v>187639</v>
      </c>
      <c r="B1289" s="133" t="s">
        <v>1197</v>
      </c>
      <c r="C1289" s="174">
        <v>99</v>
      </c>
      <c r="D1289" s="174">
        <v>98</v>
      </c>
      <c r="E1289" s="174">
        <v>105</v>
      </c>
      <c r="F1289" s="174">
        <v>84</v>
      </c>
      <c r="G1289" s="216">
        <v>89</v>
      </c>
      <c r="H1289" s="160">
        <f t="shared" si="20"/>
        <v>-0.10101010101010101</v>
      </c>
    </row>
    <row r="1290" spans="1:8">
      <c r="A1290" s="159">
        <v>187639</v>
      </c>
      <c r="B1290" s="133" t="s">
        <v>1198</v>
      </c>
      <c r="C1290" s="174">
        <v>0</v>
      </c>
      <c r="D1290" s="174">
        <v>0</v>
      </c>
      <c r="E1290" s="174">
        <v>0</v>
      </c>
      <c r="F1290" s="174">
        <v>0</v>
      </c>
      <c r="G1290" s="216">
        <v>1</v>
      </c>
      <c r="H1290" s="160" t="str">
        <f t="shared" si="20"/>
        <v/>
      </c>
    </row>
    <row r="1291" spans="1:8">
      <c r="A1291" s="159">
        <v>187639</v>
      </c>
      <c r="B1291" s="133" t="s">
        <v>1199</v>
      </c>
      <c r="C1291" s="174">
        <v>0</v>
      </c>
      <c r="D1291" s="174">
        <v>0</v>
      </c>
      <c r="E1291" s="174">
        <v>0</v>
      </c>
      <c r="F1291" s="174">
        <v>0</v>
      </c>
      <c r="G1291" s="216">
        <v>0</v>
      </c>
      <c r="H1291" s="160" t="str">
        <f t="shared" si="20"/>
        <v/>
      </c>
    </row>
    <row r="1292" spans="1:8">
      <c r="A1292" s="159">
        <v>187639</v>
      </c>
      <c r="B1292" s="133" t="s">
        <v>1200</v>
      </c>
      <c r="C1292" s="174">
        <v>112</v>
      </c>
      <c r="D1292" s="174">
        <v>109</v>
      </c>
      <c r="E1292" s="174">
        <v>87</v>
      </c>
      <c r="F1292" s="174">
        <v>68</v>
      </c>
      <c r="G1292" s="216">
        <v>85</v>
      </c>
      <c r="H1292" s="160">
        <f t="shared" si="20"/>
        <v>-0.24107142857142858</v>
      </c>
    </row>
    <row r="1293" spans="1:8">
      <c r="A1293" s="159">
        <v>187639</v>
      </c>
      <c r="B1293" s="133" t="s">
        <v>1201</v>
      </c>
      <c r="C1293" s="174">
        <v>14</v>
      </c>
      <c r="D1293" s="174">
        <v>6</v>
      </c>
      <c r="E1293" s="174">
        <v>5</v>
      </c>
      <c r="F1293" s="174">
        <v>4</v>
      </c>
      <c r="G1293" s="216">
        <v>4</v>
      </c>
      <c r="H1293" s="160">
        <f t="shared" si="20"/>
        <v>-0.7142857142857143</v>
      </c>
    </row>
    <row r="1294" spans="1:8">
      <c r="A1294" s="159">
        <v>187745</v>
      </c>
      <c r="B1294" s="133" t="s">
        <v>1185</v>
      </c>
      <c r="C1294" s="174">
        <v>6</v>
      </c>
      <c r="D1294" s="174">
        <v>9</v>
      </c>
      <c r="E1294" s="174">
        <v>5</v>
      </c>
      <c r="F1294" s="174">
        <v>7</v>
      </c>
      <c r="G1294" s="216">
        <v>4</v>
      </c>
      <c r="H1294" s="160">
        <f t="shared" si="20"/>
        <v>-0.33333333333333331</v>
      </c>
    </row>
    <row r="1295" spans="1:8">
      <c r="A1295" s="159">
        <v>187745</v>
      </c>
      <c r="B1295" s="133" t="s">
        <v>1186</v>
      </c>
      <c r="C1295" s="174">
        <v>0</v>
      </c>
      <c r="D1295" s="174">
        <v>0</v>
      </c>
      <c r="E1295" s="174">
        <v>0</v>
      </c>
      <c r="F1295" s="174">
        <v>0</v>
      </c>
      <c r="G1295" s="216">
        <v>0</v>
      </c>
      <c r="H1295" s="160" t="str">
        <f t="shared" si="20"/>
        <v/>
      </c>
    </row>
    <row r="1296" spans="1:8">
      <c r="A1296" s="159">
        <v>187745</v>
      </c>
      <c r="B1296" s="133" t="s">
        <v>1187</v>
      </c>
      <c r="C1296" s="174">
        <v>2</v>
      </c>
      <c r="D1296" s="174">
        <v>3</v>
      </c>
      <c r="E1296" s="174">
        <v>3</v>
      </c>
      <c r="F1296" s="174">
        <v>3</v>
      </c>
      <c r="G1296" s="216">
        <v>2</v>
      </c>
      <c r="H1296" s="160">
        <f t="shared" si="20"/>
        <v>0</v>
      </c>
    </row>
    <row r="1297" spans="1:8">
      <c r="A1297" s="159">
        <v>187745</v>
      </c>
      <c r="B1297" s="133" t="s">
        <v>1188</v>
      </c>
      <c r="C1297" s="174">
        <v>4</v>
      </c>
      <c r="D1297" s="174">
        <v>3</v>
      </c>
      <c r="E1297" s="174">
        <v>1</v>
      </c>
      <c r="F1297" s="174">
        <v>4</v>
      </c>
      <c r="G1297" s="216">
        <v>1</v>
      </c>
      <c r="H1297" s="160">
        <f t="shared" si="20"/>
        <v>-0.75</v>
      </c>
    </row>
    <row r="1298" spans="1:8">
      <c r="A1298" s="159">
        <v>187745</v>
      </c>
      <c r="B1298" s="133" t="s">
        <v>1189</v>
      </c>
      <c r="C1298" s="174">
        <v>0</v>
      </c>
      <c r="D1298" s="174">
        <v>3</v>
      </c>
      <c r="E1298" s="174">
        <v>1</v>
      </c>
      <c r="F1298" s="174">
        <v>0</v>
      </c>
      <c r="G1298" s="216">
        <v>1</v>
      </c>
      <c r="H1298" s="160" t="str">
        <f t="shared" si="20"/>
        <v/>
      </c>
    </row>
    <row r="1299" spans="1:8">
      <c r="A1299" s="159">
        <v>187745</v>
      </c>
      <c r="B1299" s="133" t="s">
        <v>1190</v>
      </c>
      <c r="C1299" s="174">
        <v>0</v>
      </c>
      <c r="D1299" s="174">
        <v>0</v>
      </c>
      <c r="E1299" s="174">
        <v>0</v>
      </c>
      <c r="F1299" s="174">
        <v>0</v>
      </c>
      <c r="G1299" s="216">
        <v>0</v>
      </c>
      <c r="H1299" s="160" t="str">
        <f t="shared" si="20"/>
        <v/>
      </c>
    </row>
    <row r="1300" spans="1:8">
      <c r="A1300" s="159">
        <v>187745</v>
      </c>
      <c r="B1300" s="133" t="s">
        <v>1191</v>
      </c>
      <c r="C1300" s="174">
        <v>3</v>
      </c>
      <c r="D1300" s="174">
        <v>3</v>
      </c>
      <c r="E1300" s="174">
        <v>2</v>
      </c>
      <c r="F1300" s="174">
        <v>5</v>
      </c>
      <c r="G1300" s="216">
        <v>2</v>
      </c>
      <c r="H1300" s="160">
        <f t="shared" si="20"/>
        <v>-0.33333333333333331</v>
      </c>
    </row>
    <row r="1301" spans="1:8">
      <c r="A1301" s="159">
        <v>187745</v>
      </c>
      <c r="B1301" s="133" t="s">
        <v>1192</v>
      </c>
      <c r="C1301" s="174">
        <v>3</v>
      </c>
      <c r="D1301" s="174">
        <v>6</v>
      </c>
      <c r="E1301" s="174">
        <v>3</v>
      </c>
      <c r="F1301" s="174">
        <v>2</v>
      </c>
      <c r="G1301" s="216">
        <v>2</v>
      </c>
      <c r="H1301" s="160">
        <f t="shared" si="20"/>
        <v>-0.33333333333333331</v>
      </c>
    </row>
    <row r="1302" spans="1:8">
      <c r="A1302" s="159">
        <v>187745</v>
      </c>
      <c r="B1302" s="133" t="s">
        <v>1193</v>
      </c>
      <c r="C1302" s="174">
        <v>1</v>
      </c>
      <c r="D1302" s="174">
        <v>0</v>
      </c>
      <c r="E1302" s="174">
        <v>0</v>
      </c>
      <c r="F1302" s="174">
        <v>0</v>
      </c>
      <c r="G1302" s="216">
        <v>0</v>
      </c>
      <c r="H1302" s="160">
        <f t="shared" si="20"/>
        <v>-1</v>
      </c>
    </row>
    <row r="1303" spans="1:8">
      <c r="A1303" s="159">
        <v>187745</v>
      </c>
      <c r="B1303" s="133" t="s">
        <v>1194</v>
      </c>
      <c r="C1303" s="174">
        <v>4</v>
      </c>
      <c r="D1303" s="174">
        <v>8</v>
      </c>
      <c r="E1303" s="174">
        <v>5</v>
      </c>
      <c r="F1303" s="174">
        <v>5</v>
      </c>
      <c r="G1303" s="216">
        <v>4</v>
      </c>
      <c r="H1303" s="160">
        <f t="shared" si="20"/>
        <v>0</v>
      </c>
    </row>
    <row r="1304" spans="1:8">
      <c r="A1304" s="159">
        <v>187745</v>
      </c>
      <c r="B1304" s="133" t="s">
        <v>1195</v>
      </c>
      <c r="C1304" s="174">
        <v>0</v>
      </c>
      <c r="D1304" s="174">
        <v>0</v>
      </c>
      <c r="E1304" s="174">
        <v>0</v>
      </c>
      <c r="F1304" s="174">
        <v>0</v>
      </c>
      <c r="G1304" s="216">
        <v>0</v>
      </c>
      <c r="H1304" s="160" t="str">
        <f t="shared" si="20"/>
        <v/>
      </c>
    </row>
    <row r="1305" spans="1:8">
      <c r="A1305" s="159">
        <v>187745</v>
      </c>
      <c r="B1305" s="133" t="s">
        <v>1196</v>
      </c>
      <c r="C1305" s="174">
        <v>0</v>
      </c>
      <c r="D1305" s="174">
        <v>0</v>
      </c>
      <c r="E1305" s="174">
        <v>0</v>
      </c>
      <c r="F1305" s="174">
        <v>0</v>
      </c>
      <c r="G1305" s="216">
        <v>0</v>
      </c>
      <c r="H1305" s="160" t="str">
        <f t="shared" si="20"/>
        <v/>
      </c>
    </row>
    <row r="1306" spans="1:8">
      <c r="A1306" s="159">
        <v>187745</v>
      </c>
      <c r="B1306" s="133" t="s">
        <v>1197</v>
      </c>
      <c r="C1306" s="174">
        <v>0</v>
      </c>
      <c r="D1306" s="174">
        <v>0</v>
      </c>
      <c r="E1306" s="174">
        <v>0</v>
      </c>
      <c r="F1306" s="174">
        <v>1</v>
      </c>
      <c r="G1306" s="216">
        <v>0</v>
      </c>
      <c r="H1306" s="160" t="str">
        <f t="shared" si="20"/>
        <v/>
      </c>
    </row>
    <row r="1307" spans="1:8">
      <c r="A1307" s="159">
        <v>187745</v>
      </c>
      <c r="B1307" s="133" t="s">
        <v>1198</v>
      </c>
      <c r="C1307" s="174">
        <v>0</v>
      </c>
      <c r="D1307" s="174">
        <v>0</v>
      </c>
      <c r="E1307" s="174">
        <v>0</v>
      </c>
      <c r="F1307" s="174">
        <v>0</v>
      </c>
      <c r="G1307" s="216">
        <v>0</v>
      </c>
      <c r="H1307" s="160" t="str">
        <f t="shared" si="20"/>
        <v/>
      </c>
    </row>
    <row r="1308" spans="1:8">
      <c r="A1308" s="159">
        <v>187745</v>
      </c>
      <c r="B1308" s="133" t="s">
        <v>1199</v>
      </c>
      <c r="C1308" s="174">
        <v>0</v>
      </c>
      <c r="D1308" s="174">
        <v>0</v>
      </c>
      <c r="E1308" s="174">
        <v>0</v>
      </c>
      <c r="F1308" s="174">
        <v>0</v>
      </c>
      <c r="G1308" s="216">
        <v>0</v>
      </c>
      <c r="H1308" s="160" t="str">
        <f t="shared" si="20"/>
        <v/>
      </c>
    </row>
    <row r="1309" spans="1:8">
      <c r="A1309" s="159">
        <v>187745</v>
      </c>
      <c r="B1309" s="133" t="s">
        <v>1200</v>
      </c>
      <c r="C1309" s="174">
        <v>1</v>
      </c>
      <c r="D1309" s="174">
        <v>1</v>
      </c>
      <c r="E1309" s="174">
        <v>0</v>
      </c>
      <c r="F1309" s="174">
        <v>1</v>
      </c>
      <c r="G1309" s="216">
        <v>0</v>
      </c>
      <c r="H1309" s="160">
        <f t="shared" si="20"/>
        <v>-1</v>
      </c>
    </row>
    <row r="1310" spans="1:8">
      <c r="A1310" s="159">
        <v>187745</v>
      </c>
      <c r="B1310" s="133" t="s">
        <v>1201</v>
      </c>
      <c r="C1310" s="174">
        <v>0</v>
      </c>
      <c r="D1310" s="174">
        <v>0</v>
      </c>
      <c r="E1310" s="174">
        <v>0</v>
      </c>
      <c r="F1310" s="174">
        <v>0</v>
      </c>
      <c r="G1310" s="216">
        <v>0</v>
      </c>
      <c r="H1310" s="160" t="str">
        <f t="shared" si="20"/>
        <v/>
      </c>
    </row>
    <row r="1311" spans="1:8">
      <c r="A1311" s="159">
        <v>188137</v>
      </c>
      <c r="B1311" s="133" t="s">
        <v>1185</v>
      </c>
      <c r="C1311" s="174">
        <v>312</v>
      </c>
      <c r="D1311" s="174">
        <v>246</v>
      </c>
      <c r="E1311" s="174">
        <v>237</v>
      </c>
      <c r="F1311" s="174">
        <v>244</v>
      </c>
      <c r="G1311" s="216">
        <v>196</v>
      </c>
      <c r="H1311" s="160">
        <f t="shared" si="20"/>
        <v>-0.37179487179487181</v>
      </c>
    </row>
    <row r="1312" spans="1:8">
      <c r="A1312" s="159">
        <v>188137</v>
      </c>
      <c r="B1312" s="133" t="s">
        <v>1186</v>
      </c>
      <c r="C1312" s="174">
        <v>4</v>
      </c>
      <c r="D1312" s="174">
        <v>4</v>
      </c>
      <c r="E1312" s="174">
        <v>1</v>
      </c>
      <c r="F1312" s="174">
        <v>2</v>
      </c>
      <c r="G1312" s="216">
        <v>1</v>
      </c>
      <c r="H1312" s="160">
        <f t="shared" si="20"/>
        <v>-0.75</v>
      </c>
    </row>
    <row r="1313" spans="1:8">
      <c r="A1313" s="159">
        <v>188137</v>
      </c>
      <c r="B1313" s="133" t="s">
        <v>1187</v>
      </c>
      <c r="C1313" s="174">
        <v>103</v>
      </c>
      <c r="D1313" s="174">
        <v>79</v>
      </c>
      <c r="E1313" s="174">
        <v>88</v>
      </c>
      <c r="F1313" s="174">
        <v>87</v>
      </c>
      <c r="G1313" s="216">
        <v>68</v>
      </c>
      <c r="H1313" s="160">
        <f t="shared" ref="H1313:H1359" si="21">IFERROR((G1313-C1313)/C1313,"")</f>
        <v>-0.33980582524271846</v>
      </c>
    </row>
    <row r="1314" spans="1:8">
      <c r="A1314" s="159">
        <v>188137</v>
      </c>
      <c r="B1314" s="133" t="s">
        <v>1188</v>
      </c>
      <c r="C1314" s="174">
        <v>156</v>
      </c>
      <c r="D1314" s="174">
        <v>113</v>
      </c>
      <c r="E1314" s="174">
        <v>96</v>
      </c>
      <c r="F1314" s="174">
        <v>113</v>
      </c>
      <c r="G1314" s="216">
        <v>91</v>
      </c>
      <c r="H1314" s="160">
        <f t="shared" si="21"/>
        <v>-0.41666666666666669</v>
      </c>
    </row>
    <row r="1315" spans="1:8">
      <c r="A1315" s="159">
        <v>188137</v>
      </c>
      <c r="B1315" s="133" t="s">
        <v>1189</v>
      </c>
      <c r="C1315" s="174">
        <v>49</v>
      </c>
      <c r="D1315" s="174">
        <v>50</v>
      </c>
      <c r="E1315" s="174">
        <v>52</v>
      </c>
      <c r="F1315" s="174">
        <v>42</v>
      </c>
      <c r="G1315" s="216">
        <v>36</v>
      </c>
      <c r="H1315" s="160">
        <f t="shared" si="21"/>
        <v>-0.26530612244897961</v>
      </c>
    </row>
    <row r="1316" spans="1:8">
      <c r="A1316" s="159">
        <v>188137</v>
      </c>
      <c r="B1316" s="133" t="s">
        <v>1190</v>
      </c>
      <c r="C1316" s="174">
        <v>0</v>
      </c>
      <c r="D1316" s="174">
        <v>0</v>
      </c>
      <c r="E1316" s="174">
        <v>0</v>
      </c>
      <c r="F1316" s="174">
        <v>0</v>
      </c>
      <c r="G1316" s="216">
        <v>0</v>
      </c>
      <c r="H1316" s="160" t="str">
        <f t="shared" si="21"/>
        <v/>
      </c>
    </row>
    <row r="1317" spans="1:8">
      <c r="A1317" s="159">
        <v>188137</v>
      </c>
      <c r="B1317" s="133" t="s">
        <v>1191</v>
      </c>
      <c r="C1317" s="174">
        <v>122</v>
      </c>
      <c r="D1317" s="174">
        <v>87</v>
      </c>
      <c r="E1317" s="174">
        <v>74</v>
      </c>
      <c r="F1317" s="174">
        <v>76</v>
      </c>
      <c r="G1317" s="216">
        <v>67</v>
      </c>
      <c r="H1317" s="160">
        <f t="shared" si="21"/>
        <v>-0.45081967213114754</v>
      </c>
    </row>
    <row r="1318" spans="1:8">
      <c r="A1318" s="159">
        <v>188137</v>
      </c>
      <c r="B1318" s="133" t="s">
        <v>1192</v>
      </c>
      <c r="C1318" s="174">
        <v>190</v>
      </c>
      <c r="D1318" s="174">
        <v>159</v>
      </c>
      <c r="E1318" s="174">
        <v>163</v>
      </c>
      <c r="F1318" s="174">
        <v>168</v>
      </c>
      <c r="G1318" s="216">
        <v>129</v>
      </c>
      <c r="H1318" s="160">
        <f t="shared" si="21"/>
        <v>-0.32105263157894737</v>
      </c>
    </row>
    <row r="1319" spans="1:8">
      <c r="A1319" s="159">
        <v>188137</v>
      </c>
      <c r="B1319" s="133" t="s">
        <v>1193</v>
      </c>
      <c r="C1319" s="174">
        <v>1</v>
      </c>
      <c r="D1319" s="174">
        <v>2</v>
      </c>
      <c r="E1319" s="174">
        <v>3</v>
      </c>
      <c r="F1319" s="174">
        <v>3</v>
      </c>
      <c r="G1319" s="216">
        <v>5</v>
      </c>
      <c r="H1319" s="160">
        <f t="shared" si="21"/>
        <v>4</v>
      </c>
    </row>
    <row r="1320" spans="1:8">
      <c r="A1320" s="159">
        <v>188137</v>
      </c>
      <c r="B1320" s="133" t="s">
        <v>1194</v>
      </c>
      <c r="C1320" s="174">
        <v>10</v>
      </c>
      <c r="D1320" s="174">
        <v>10</v>
      </c>
      <c r="E1320" s="174">
        <v>5</v>
      </c>
      <c r="F1320" s="174">
        <v>12</v>
      </c>
      <c r="G1320" s="216">
        <v>8</v>
      </c>
      <c r="H1320" s="160">
        <f t="shared" si="21"/>
        <v>-0.2</v>
      </c>
    </row>
    <row r="1321" spans="1:8">
      <c r="A1321" s="159">
        <v>188137</v>
      </c>
      <c r="B1321" s="133" t="s">
        <v>1195</v>
      </c>
      <c r="C1321" s="174">
        <v>7</v>
      </c>
      <c r="D1321" s="174">
        <v>4</v>
      </c>
      <c r="E1321" s="174">
        <v>5</v>
      </c>
      <c r="F1321" s="174">
        <v>5</v>
      </c>
      <c r="G1321" s="216">
        <v>2</v>
      </c>
      <c r="H1321" s="160">
        <f t="shared" si="21"/>
        <v>-0.7142857142857143</v>
      </c>
    </row>
    <row r="1322" spans="1:8">
      <c r="A1322" s="159">
        <v>188137</v>
      </c>
      <c r="B1322" s="133" t="s">
        <v>1196</v>
      </c>
      <c r="C1322" s="174">
        <v>7</v>
      </c>
      <c r="D1322" s="174">
        <v>4</v>
      </c>
      <c r="E1322" s="174">
        <v>5</v>
      </c>
      <c r="F1322" s="174">
        <v>0</v>
      </c>
      <c r="G1322" s="216">
        <v>5</v>
      </c>
      <c r="H1322" s="160">
        <f t="shared" si="21"/>
        <v>-0.2857142857142857</v>
      </c>
    </row>
    <row r="1323" spans="1:8">
      <c r="A1323" s="159">
        <v>188137</v>
      </c>
      <c r="B1323" s="133" t="s">
        <v>1197</v>
      </c>
      <c r="C1323" s="174">
        <v>180</v>
      </c>
      <c r="D1323" s="174">
        <v>141</v>
      </c>
      <c r="E1323" s="174">
        <v>128</v>
      </c>
      <c r="F1323" s="174">
        <v>141</v>
      </c>
      <c r="G1323" s="216">
        <v>110</v>
      </c>
      <c r="H1323" s="160">
        <f t="shared" si="21"/>
        <v>-0.3888888888888889</v>
      </c>
    </row>
    <row r="1324" spans="1:8">
      <c r="A1324" s="159">
        <v>188137</v>
      </c>
      <c r="B1324" s="133" t="s">
        <v>1198</v>
      </c>
      <c r="C1324" s="174">
        <v>0</v>
      </c>
      <c r="D1324" s="174">
        <v>0</v>
      </c>
      <c r="E1324" s="174">
        <v>1</v>
      </c>
      <c r="F1324" s="174">
        <v>0</v>
      </c>
      <c r="G1324" s="216">
        <v>0</v>
      </c>
      <c r="H1324" s="160" t="str">
        <f t="shared" si="21"/>
        <v/>
      </c>
    </row>
    <row r="1325" spans="1:8">
      <c r="A1325" s="159">
        <v>188137</v>
      </c>
      <c r="B1325" s="133" t="s">
        <v>1199</v>
      </c>
      <c r="C1325" s="174">
        <v>0</v>
      </c>
      <c r="D1325" s="174">
        <v>16</v>
      </c>
      <c r="E1325" s="174">
        <v>14</v>
      </c>
      <c r="F1325" s="174">
        <v>12</v>
      </c>
      <c r="G1325" s="216">
        <v>9</v>
      </c>
      <c r="H1325" s="160" t="str">
        <f t="shared" si="21"/>
        <v/>
      </c>
    </row>
    <row r="1326" spans="1:8">
      <c r="A1326" s="159">
        <v>188137</v>
      </c>
      <c r="B1326" s="133" t="s">
        <v>1200</v>
      </c>
      <c r="C1326" s="174">
        <v>92</v>
      </c>
      <c r="D1326" s="174">
        <v>66</v>
      </c>
      <c r="E1326" s="174">
        <v>69</v>
      </c>
      <c r="F1326" s="174">
        <v>69</v>
      </c>
      <c r="G1326" s="216">
        <v>54</v>
      </c>
      <c r="H1326" s="160">
        <f t="shared" si="21"/>
        <v>-0.41304347826086957</v>
      </c>
    </row>
    <row r="1327" spans="1:8">
      <c r="A1327" s="159">
        <v>188137</v>
      </c>
      <c r="B1327" s="133" t="s">
        <v>1201</v>
      </c>
      <c r="C1327" s="174">
        <v>15</v>
      </c>
      <c r="D1327" s="174">
        <v>3</v>
      </c>
      <c r="E1327" s="174">
        <v>7</v>
      </c>
      <c r="F1327" s="174">
        <v>2</v>
      </c>
      <c r="G1327" s="216">
        <v>3</v>
      </c>
      <c r="H1327" s="160">
        <f t="shared" si="21"/>
        <v>-0.8</v>
      </c>
    </row>
    <row r="1328" spans="1:8">
      <c r="A1328" s="159">
        <v>190619</v>
      </c>
      <c r="B1328" s="133" t="s">
        <v>1185</v>
      </c>
      <c r="C1328" s="174">
        <v>2535</v>
      </c>
      <c r="D1328" s="174">
        <v>2424</v>
      </c>
      <c r="E1328" s="174">
        <v>2163</v>
      </c>
      <c r="F1328" s="174">
        <v>1749</v>
      </c>
      <c r="G1328" s="216">
        <v>1616</v>
      </c>
      <c r="H1328" s="160">
        <f t="shared" si="21"/>
        <v>-0.36252465483234714</v>
      </c>
    </row>
    <row r="1329" spans="1:8">
      <c r="A1329" s="159">
        <v>190619</v>
      </c>
      <c r="B1329" s="133" t="s">
        <v>1186</v>
      </c>
      <c r="C1329" s="174">
        <v>22</v>
      </c>
      <c r="D1329" s="174">
        <v>34</v>
      </c>
      <c r="E1329" s="174">
        <v>40</v>
      </c>
      <c r="F1329" s="174">
        <v>38</v>
      </c>
      <c r="G1329" s="216">
        <v>34</v>
      </c>
      <c r="H1329" s="160">
        <f t="shared" si="21"/>
        <v>0.54545454545454541</v>
      </c>
    </row>
    <row r="1330" spans="1:8">
      <c r="A1330" s="159">
        <v>190619</v>
      </c>
      <c r="B1330" s="133" t="s">
        <v>1187</v>
      </c>
      <c r="C1330" s="174">
        <v>1557</v>
      </c>
      <c r="D1330" s="174">
        <v>1430</v>
      </c>
      <c r="E1330" s="174">
        <v>1226</v>
      </c>
      <c r="F1330" s="174">
        <v>906</v>
      </c>
      <c r="G1330" s="216">
        <v>869</v>
      </c>
      <c r="H1330" s="160">
        <f t="shared" si="21"/>
        <v>-0.44187540141297366</v>
      </c>
    </row>
    <row r="1331" spans="1:8">
      <c r="A1331" s="159">
        <v>190619</v>
      </c>
      <c r="B1331" s="133" t="s">
        <v>1188</v>
      </c>
      <c r="C1331" s="174">
        <v>839</v>
      </c>
      <c r="D1331" s="174">
        <v>809</v>
      </c>
      <c r="E1331" s="174">
        <v>727</v>
      </c>
      <c r="F1331" s="174">
        <v>659</v>
      </c>
      <c r="G1331" s="216">
        <v>579</v>
      </c>
      <c r="H1331" s="160">
        <f t="shared" si="21"/>
        <v>-0.30989272943980928</v>
      </c>
    </row>
    <row r="1332" spans="1:8">
      <c r="A1332" s="159">
        <v>190619</v>
      </c>
      <c r="B1332" s="133" t="s">
        <v>1189</v>
      </c>
      <c r="C1332" s="174">
        <v>117</v>
      </c>
      <c r="D1332" s="174">
        <v>151</v>
      </c>
      <c r="E1332" s="174">
        <v>170</v>
      </c>
      <c r="F1332" s="174">
        <v>146</v>
      </c>
      <c r="G1332" s="216">
        <v>134</v>
      </c>
      <c r="H1332" s="160">
        <f t="shared" si="21"/>
        <v>0.14529914529914531</v>
      </c>
    </row>
    <row r="1333" spans="1:8">
      <c r="A1333" s="159">
        <v>190619</v>
      </c>
      <c r="B1333" s="133" t="s">
        <v>1190</v>
      </c>
      <c r="C1333" s="174">
        <v>0</v>
      </c>
      <c r="D1333" s="174">
        <v>0</v>
      </c>
      <c r="E1333" s="174">
        <v>0</v>
      </c>
      <c r="F1333" s="174">
        <v>0</v>
      </c>
      <c r="G1333" s="216">
        <v>0</v>
      </c>
      <c r="H1333" s="160" t="str">
        <f t="shared" si="21"/>
        <v/>
      </c>
    </row>
    <row r="1334" spans="1:8">
      <c r="A1334" s="159">
        <v>190619</v>
      </c>
      <c r="B1334" s="133" t="s">
        <v>1191</v>
      </c>
      <c r="C1334" s="174">
        <v>998</v>
      </c>
      <c r="D1334" s="174">
        <v>967</v>
      </c>
      <c r="E1334" s="174">
        <v>843</v>
      </c>
      <c r="F1334" s="174">
        <v>680</v>
      </c>
      <c r="G1334" s="216">
        <v>590</v>
      </c>
      <c r="H1334" s="160">
        <f t="shared" si="21"/>
        <v>-0.4088176352705411</v>
      </c>
    </row>
    <row r="1335" spans="1:8">
      <c r="A1335" s="159">
        <v>190619</v>
      </c>
      <c r="B1335" s="133" t="s">
        <v>1192</v>
      </c>
      <c r="C1335" s="174">
        <v>1537</v>
      </c>
      <c r="D1335" s="174">
        <v>1457</v>
      </c>
      <c r="E1335" s="174">
        <v>1320</v>
      </c>
      <c r="F1335" s="174">
        <v>1069</v>
      </c>
      <c r="G1335" s="216">
        <v>1026</v>
      </c>
      <c r="H1335" s="160">
        <f t="shared" si="21"/>
        <v>-0.33246584255042289</v>
      </c>
    </row>
    <row r="1336" spans="1:8">
      <c r="A1336" s="159">
        <v>190619</v>
      </c>
      <c r="B1336" s="133" t="s">
        <v>1193</v>
      </c>
      <c r="C1336" s="174">
        <v>57</v>
      </c>
      <c r="D1336" s="174">
        <v>69</v>
      </c>
      <c r="E1336" s="174">
        <v>63</v>
      </c>
      <c r="F1336" s="174">
        <v>43</v>
      </c>
      <c r="G1336" s="216">
        <v>47</v>
      </c>
      <c r="H1336" s="160">
        <f t="shared" si="21"/>
        <v>-0.17543859649122806</v>
      </c>
    </row>
    <row r="1337" spans="1:8">
      <c r="A1337" s="159">
        <v>190619</v>
      </c>
      <c r="B1337" s="133" t="s">
        <v>1194</v>
      </c>
      <c r="C1337" s="174">
        <v>7</v>
      </c>
      <c r="D1337" s="174">
        <v>5</v>
      </c>
      <c r="E1337" s="174">
        <v>6</v>
      </c>
      <c r="F1337" s="174">
        <v>3</v>
      </c>
      <c r="G1337" s="216">
        <v>2</v>
      </c>
      <c r="H1337" s="160">
        <f t="shared" si="21"/>
        <v>-0.7142857142857143</v>
      </c>
    </row>
    <row r="1338" spans="1:8">
      <c r="A1338" s="159">
        <v>190619</v>
      </c>
      <c r="B1338" s="133" t="s">
        <v>1195</v>
      </c>
      <c r="C1338" s="174">
        <v>361</v>
      </c>
      <c r="D1338" s="174">
        <v>345</v>
      </c>
      <c r="E1338" s="174">
        <v>320</v>
      </c>
      <c r="F1338" s="174">
        <v>242</v>
      </c>
      <c r="G1338" s="216">
        <v>217</v>
      </c>
      <c r="H1338" s="160">
        <f t="shared" si="21"/>
        <v>-0.39889196675900279</v>
      </c>
    </row>
    <row r="1339" spans="1:8">
      <c r="A1339" s="159">
        <v>190619</v>
      </c>
      <c r="B1339" s="133" t="s">
        <v>1196</v>
      </c>
      <c r="C1339" s="174">
        <v>720</v>
      </c>
      <c r="D1339" s="174">
        <v>644</v>
      </c>
      <c r="E1339" s="174">
        <v>608</v>
      </c>
      <c r="F1339" s="174">
        <v>527</v>
      </c>
      <c r="G1339" s="216">
        <v>488</v>
      </c>
      <c r="H1339" s="160">
        <f t="shared" si="21"/>
        <v>-0.32222222222222224</v>
      </c>
    </row>
    <row r="1340" spans="1:8">
      <c r="A1340" s="159">
        <v>190619</v>
      </c>
      <c r="B1340" s="133" t="s">
        <v>1197</v>
      </c>
      <c r="C1340" s="174">
        <v>559</v>
      </c>
      <c r="D1340" s="174">
        <v>552</v>
      </c>
      <c r="E1340" s="174">
        <v>438</v>
      </c>
      <c r="F1340" s="174">
        <v>350</v>
      </c>
      <c r="G1340" s="216">
        <v>348</v>
      </c>
      <c r="H1340" s="160">
        <f t="shared" si="21"/>
        <v>-0.37745974955277278</v>
      </c>
    </row>
    <row r="1341" spans="1:8">
      <c r="A1341" s="159">
        <v>190619</v>
      </c>
      <c r="B1341" s="133" t="s">
        <v>1198</v>
      </c>
      <c r="C1341" s="174">
        <v>3</v>
      </c>
      <c r="D1341" s="174">
        <v>2</v>
      </c>
      <c r="E1341" s="174">
        <v>1</v>
      </c>
      <c r="F1341" s="174">
        <v>1</v>
      </c>
      <c r="G1341" s="216">
        <v>1</v>
      </c>
      <c r="H1341" s="160">
        <f t="shared" si="21"/>
        <v>-0.66666666666666663</v>
      </c>
    </row>
    <row r="1342" spans="1:8">
      <c r="A1342" s="159">
        <v>190619</v>
      </c>
      <c r="B1342" s="133" t="s">
        <v>1199</v>
      </c>
      <c r="C1342" s="174">
        <v>102</v>
      </c>
      <c r="D1342" s="174">
        <v>96</v>
      </c>
      <c r="E1342" s="174">
        <v>104</v>
      </c>
      <c r="F1342" s="174">
        <v>69</v>
      </c>
      <c r="G1342" s="216">
        <v>60</v>
      </c>
      <c r="H1342" s="160">
        <f t="shared" si="21"/>
        <v>-0.41176470588235292</v>
      </c>
    </row>
    <row r="1343" spans="1:8">
      <c r="A1343" s="159">
        <v>190619</v>
      </c>
      <c r="B1343" s="133" t="s">
        <v>1200</v>
      </c>
      <c r="C1343" s="174">
        <v>726</v>
      </c>
      <c r="D1343" s="174">
        <v>711</v>
      </c>
      <c r="E1343" s="174">
        <v>623</v>
      </c>
      <c r="F1343" s="174">
        <v>514</v>
      </c>
      <c r="G1343" s="216">
        <v>453</v>
      </c>
      <c r="H1343" s="160">
        <f t="shared" si="21"/>
        <v>-0.37603305785123969</v>
      </c>
    </row>
    <row r="1344" spans="1:8">
      <c r="A1344" s="159">
        <v>190619</v>
      </c>
      <c r="B1344" s="133" t="s">
        <v>1201</v>
      </c>
      <c r="C1344" s="174">
        <v>0</v>
      </c>
      <c r="D1344" s="174">
        <v>0</v>
      </c>
      <c r="E1344" s="174">
        <v>0</v>
      </c>
      <c r="F1344" s="174">
        <v>0</v>
      </c>
      <c r="G1344" s="216">
        <v>0</v>
      </c>
      <c r="H1344" s="160" t="str">
        <f t="shared" si="21"/>
        <v/>
      </c>
    </row>
    <row r="1345" spans="1:8">
      <c r="A1345" s="159">
        <v>193283</v>
      </c>
      <c r="B1345" s="133" t="s">
        <v>1185</v>
      </c>
      <c r="C1345" s="174">
        <v>848</v>
      </c>
      <c r="D1345" s="174">
        <v>847</v>
      </c>
      <c r="E1345" s="174">
        <v>823</v>
      </c>
      <c r="F1345" s="174">
        <v>638</v>
      </c>
      <c r="G1345" s="216">
        <v>693</v>
      </c>
      <c r="H1345" s="160">
        <f t="shared" si="21"/>
        <v>-0.18278301886792453</v>
      </c>
    </row>
    <row r="1346" spans="1:8">
      <c r="A1346" s="159">
        <v>193283</v>
      </c>
      <c r="B1346" s="133" t="s">
        <v>1186</v>
      </c>
      <c r="C1346" s="174">
        <v>1</v>
      </c>
      <c r="D1346" s="174">
        <v>1</v>
      </c>
      <c r="E1346" s="174">
        <v>0</v>
      </c>
      <c r="F1346" s="174">
        <v>1</v>
      </c>
      <c r="G1346" s="216">
        <v>3</v>
      </c>
      <c r="H1346" s="160">
        <f t="shared" si="21"/>
        <v>2</v>
      </c>
    </row>
    <row r="1347" spans="1:8">
      <c r="A1347" s="159">
        <v>193283</v>
      </c>
      <c r="B1347" s="133" t="s">
        <v>1187</v>
      </c>
      <c r="C1347" s="174">
        <v>593</v>
      </c>
      <c r="D1347" s="174">
        <v>567</v>
      </c>
      <c r="E1347" s="174">
        <v>545</v>
      </c>
      <c r="F1347" s="174">
        <v>396</v>
      </c>
      <c r="G1347" s="216">
        <v>439</v>
      </c>
      <c r="H1347" s="160">
        <f t="shared" si="21"/>
        <v>-0.2596964586846543</v>
      </c>
    </row>
    <row r="1348" spans="1:8">
      <c r="A1348" s="159">
        <v>193283</v>
      </c>
      <c r="B1348" s="133" t="s">
        <v>1188</v>
      </c>
      <c r="C1348" s="174">
        <v>196</v>
      </c>
      <c r="D1348" s="174">
        <v>213</v>
      </c>
      <c r="E1348" s="174">
        <v>204</v>
      </c>
      <c r="F1348" s="174">
        <v>166</v>
      </c>
      <c r="G1348" s="216">
        <v>195</v>
      </c>
      <c r="H1348" s="160">
        <f t="shared" si="21"/>
        <v>-5.1020408163265302E-3</v>
      </c>
    </row>
    <row r="1349" spans="1:8">
      <c r="A1349" s="159">
        <v>193283</v>
      </c>
      <c r="B1349" s="133" t="s">
        <v>1189</v>
      </c>
      <c r="C1349" s="174">
        <v>58</v>
      </c>
      <c r="D1349" s="174">
        <v>66</v>
      </c>
      <c r="E1349" s="174">
        <v>74</v>
      </c>
      <c r="F1349" s="174">
        <v>75</v>
      </c>
      <c r="G1349" s="216">
        <v>56</v>
      </c>
      <c r="H1349" s="160">
        <f t="shared" si="21"/>
        <v>-3.4482758620689655E-2</v>
      </c>
    </row>
    <row r="1350" spans="1:8">
      <c r="A1350" s="159">
        <v>193283</v>
      </c>
      <c r="B1350" s="133" t="s">
        <v>1190</v>
      </c>
      <c r="C1350" s="174">
        <v>0</v>
      </c>
      <c r="D1350" s="174">
        <v>0</v>
      </c>
      <c r="E1350" s="174">
        <v>0</v>
      </c>
      <c r="F1350" s="174">
        <v>0</v>
      </c>
      <c r="G1350" s="216">
        <v>0</v>
      </c>
      <c r="H1350" s="160" t="str">
        <f t="shared" si="21"/>
        <v/>
      </c>
    </row>
    <row r="1351" spans="1:8">
      <c r="A1351" s="159">
        <v>193283</v>
      </c>
      <c r="B1351" s="133" t="s">
        <v>1191</v>
      </c>
      <c r="C1351" s="174">
        <v>370</v>
      </c>
      <c r="D1351" s="174">
        <v>384</v>
      </c>
      <c r="E1351" s="174">
        <v>339</v>
      </c>
      <c r="F1351" s="174">
        <v>275</v>
      </c>
      <c r="G1351" s="216">
        <v>338</v>
      </c>
      <c r="H1351" s="160">
        <f t="shared" si="21"/>
        <v>-8.6486486486486491E-2</v>
      </c>
    </row>
    <row r="1352" spans="1:8">
      <c r="A1352" s="159">
        <v>193283</v>
      </c>
      <c r="B1352" s="133" t="s">
        <v>1192</v>
      </c>
      <c r="C1352" s="174">
        <v>478</v>
      </c>
      <c r="D1352" s="174">
        <v>463</v>
      </c>
      <c r="E1352" s="174">
        <v>484</v>
      </c>
      <c r="F1352" s="174">
        <v>363</v>
      </c>
      <c r="G1352" s="216">
        <v>355</v>
      </c>
      <c r="H1352" s="160">
        <f t="shared" si="21"/>
        <v>-0.25732217573221755</v>
      </c>
    </row>
    <row r="1353" spans="1:8">
      <c r="A1353" s="159">
        <v>193283</v>
      </c>
      <c r="B1353" s="133" t="s">
        <v>1193</v>
      </c>
      <c r="C1353" s="174">
        <v>22</v>
      </c>
      <c r="D1353" s="174">
        <v>29</v>
      </c>
      <c r="E1353" s="174">
        <v>26</v>
      </c>
      <c r="F1353" s="174">
        <v>6</v>
      </c>
      <c r="G1353" s="216">
        <v>18</v>
      </c>
      <c r="H1353" s="160">
        <f t="shared" si="21"/>
        <v>-0.18181818181818182</v>
      </c>
    </row>
    <row r="1354" spans="1:8">
      <c r="A1354" s="159">
        <v>193283</v>
      </c>
      <c r="B1354" s="133" t="s">
        <v>1194</v>
      </c>
      <c r="C1354" s="174">
        <v>6</v>
      </c>
      <c r="D1354" s="174">
        <v>0</v>
      </c>
      <c r="E1354" s="174">
        <v>3</v>
      </c>
      <c r="F1354" s="174">
        <v>4</v>
      </c>
      <c r="G1354" s="216">
        <v>1</v>
      </c>
      <c r="H1354" s="160">
        <f t="shared" si="21"/>
        <v>-0.83333333333333337</v>
      </c>
    </row>
    <row r="1355" spans="1:8">
      <c r="A1355" s="159">
        <v>193283</v>
      </c>
      <c r="B1355" s="133" t="s">
        <v>1195</v>
      </c>
      <c r="C1355" s="174">
        <v>50</v>
      </c>
      <c r="D1355" s="174">
        <v>57</v>
      </c>
      <c r="E1355" s="174">
        <v>46</v>
      </c>
      <c r="F1355" s="174">
        <v>25</v>
      </c>
      <c r="G1355" s="216">
        <v>38</v>
      </c>
      <c r="H1355" s="160">
        <f t="shared" si="21"/>
        <v>-0.24</v>
      </c>
    </row>
    <row r="1356" spans="1:8">
      <c r="A1356" s="159">
        <v>193283</v>
      </c>
      <c r="B1356" s="133" t="s">
        <v>1196</v>
      </c>
      <c r="C1356" s="174">
        <v>68</v>
      </c>
      <c r="D1356" s="174">
        <v>45</v>
      </c>
      <c r="E1356" s="174">
        <v>45</v>
      </c>
      <c r="F1356" s="174">
        <v>55</v>
      </c>
      <c r="G1356" s="216">
        <v>44</v>
      </c>
      <c r="H1356" s="160">
        <f t="shared" si="21"/>
        <v>-0.35294117647058826</v>
      </c>
    </row>
    <row r="1357" spans="1:8">
      <c r="A1357" s="159">
        <v>193283</v>
      </c>
      <c r="B1357" s="133" t="s">
        <v>1197</v>
      </c>
      <c r="C1357" s="174">
        <v>42</v>
      </c>
      <c r="D1357" s="174">
        <v>50</v>
      </c>
      <c r="E1357" s="174">
        <v>62</v>
      </c>
      <c r="F1357" s="174">
        <v>36</v>
      </c>
      <c r="G1357" s="216">
        <v>35</v>
      </c>
      <c r="H1357" s="160">
        <f t="shared" si="21"/>
        <v>-0.16666666666666666</v>
      </c>
    </row>
    <row r="1358" spans="1:8">
      <c r="A1358" s="159">
        <v>193283</v>
      </c>
      <c r="B1358" s="133" t="s">
        <v>1198</v>
      </c>
      <c r="C1358" s="174">
        <v>1</v>
      </c>
      <c r="D1358" s="174">
        <v>0</v>
      </c>
      <c r="E1358" s="174">
        <v>0</v>
      </c>
      <c r="F1358" s="174">
        <v>0</v>
      </c>
      <c r="G1358" s="216">
        <v>1</v>
      </c>
      <c r="H1358" s="160">
        <f t="shared" si="21"/>
        <v>0</v>
      </c>
    </row>
    <row r="1359" spans="1:8">
      <c r="A1359" s="159">
        <v>193283</v>
      </c>
      <c r="B1359" s="133" t="s">
        <v>1199</v>
      </c>
      <c r="C1359" s="174">
        <v>10</v>
      </c>
      <c r="D1359" s="174">
        <v>8</v>
      </c>
      <c r="E1359" s="174">
        <v>5</v>
      </c>
      <c r="F1359" s="174">
        <v>4</v>
      </c>
      <c r="G1359" s="216">
        <v>3</v>
      </c>
      <c r="H1359" s="160">
        <f t="shared" si="21"/>
        <v>-0.7</v>
      </c>
    </row>
    <row r="1360" spans="1:8">
      <c r="A1360" s="159">
        <v>193283</v>
      </c>
      <c r="B1360" s="133" t="s">
        <v>1200</v>
      </c>
      <c r="C1360" s="174">
        <v>647</v>
      </c>
      <c r="D1360" s="174">
        <v>656</v>
      </c>
      <c r="E1360" s="174">
        <v>636</v>
      </c>
      <c r="F1360" s="174">
        <v>508</v>
      </c>
      <c r="G1360" s="216">
        <v>483</v>
      </c>
      <c r="H1360" s="160">
        <f t="shared" ref="H1360:H1412" si="22">IFERROR((G1360-C1360)/C1360,"")</f>
        <v>-0.25347758887171562</v>
      </c>
    </row>
    <row r="1361" spans="1:8">
      <c r="A1361" s="159">
        <v>193283</v>
      </c>
      <c r="B1361" s="133" t="s">
        <v>1201</v>
      </c>
      <c r="C1361" s="174">
        <v>2</v>
      </c>
      <c r="D1361" s="174">
        <v>2</v>
      </c>
      <c r="E1361" s="174">
        <v>0</v>
      </c>
      <c r="F1361" s="174">
        <v>0</v>
      </c>
      <c r="G1361" s="216">
        <v>70</v>
      </c>
      <c r="H1361" s="160">
        <f t="shared" si="22"/>
        <v>34</v>
      </c>
    </row>
    <row r="1362" spans="1:8">
      <c r="A1362" s="159">
        <v>194222</v>
      </c>
      <c r="B1362" s="133" t="s">
        <v>1185</v>
      </c>
      <c r="C1362" s="174">
        <v>1060</v>
      </c>
      <c r="D1362" s="174">
        <v>1007</v>
      </c>
      <c r="E1362" s="174">
        <v>1020</v>
      </c>
      <c r="F1362" s="174">
        <v>886</v>
      </c>
      <c r="G1362" s="216">
        <v>805</v>
      </c>
      <c r="H1362" s="160">
        <f t="shared" si="22"/>
        <v>-0.24056603773584906</v>
      </c>
    </row>
    <row r="1363" spans="1:8">
      <c r="A1363" s="159">
        <v>194222</v>
      </c>
      <c r="B1363" s="133" t="s">
        <v>1186</v>
      </c>
      <c r="C1363" s="174">
        <v>1</v>
      </c>
      <c r="D1363" s="174">
        <v>0</v>
      </c>
      <c r="E1363" s="174">
        <v>0</v>
      </c>
      <c r="F1363" s="174">
        <v>0</v>
      </c>
      <c r="G1363" s="216">
        <v>6</v>
      </c>
      <c r="H1363" s="160">
        <f t="shared" si="22"/>
        <v>5</v>
      </c>
    </row>
    <row r="1364" spans="1:8">
      <c r="A1364" s="159">
        <v>194222</v>
      </c>
      <c r="B1364" s="133" t="s">
        <v>1187</v>
      </c>
      <c r="C1364" s="174">
        <v>713</v>
      </c>
      <c r="D1364" s="174">
        <v>691</v>
      </c>
      <c r="E1364" s="174">
        <v>688</v>
      </c>
      <c r="F1364" s="174">
        <v>608</v>
      </c>
      <c r="G1364" s="216">
        <v>606</v>
      </c>
      <c r="H1364" s="160">
        <f t="shared" si="22"/>
        <v>-0.15007012622720897</v>
      </c>
    </row>
    <row r="1365" spans="1:8">
      <c r="A1365" s="159">
        <v>194222</v>
      </c>
      <c r="B1365" s="133" t="s">
        <v>1188</v>
      </c>
      <c r="C1365" s="174">
        <v>274</v>
      </c>
      <c r="D1365" s="174">
        <v>237</v>
      </c>
      <c r="E1365" s="174">
        <v>257</v>
      </c>
      <c r="F1365" s="174">
        <v>214</v>
      </c>
      <c r="G1365" s="216">
        <v>153</v>
      </c>
      <c r="H1365" s="160">
        <f t="shared" si="22"/>
        <v>-0.44160583941605841</v>
      </c>
    </row>
    <row r="1366" spans="1:8">
      <c r="A1366" s="159">
        <v>194222</v>
      </c>
      <c r="B1366" s="133" t="s">
        <v>1189</v>
      </c>
      <c r="C1366" s="174">
        <v>72</v>
      </c>
      <c r="D1366" s="174">
        <v>79</v>
      </c>
      <c r="E1366" s="174">
        <v>75</v>
      </c>
      <c r="F1366" s="174">
        <v>64</v>
      </c>
      <c r="G1366" s="216">
        <v>40</v>
      </c>
      <c r="H1366" s="160">
        <f t="shared" si="22"/>
        <v>-0.44444444444444442</v>
      </c>
    </row>
    <row r="1367" spans="1:8">
      <c r="A1367" s="159">
        <v>194222</v>
      </c>
      <c r="B1367" s="133" t="s">
        <v>1190</v>
      </c>
      <c r="C1367" s="174">
        <v>0</v>
      </c>
      <c r="D1367" s="174">
        <v>0</v>
      </c>
      <c r="E1367" s="174">
        <v>0</v>
      </c>
      <c r="F1367" s="174">
        <v>0</v>
      </c>
      <c r="G1367" s="216">
        <v>0</v>
      </c>
      <c r="H1367" s="160" t="str">
        <f t="shared" si="22"/>
        <v/>
      </c>
    </row>
    <row r="1368" spans="1:8">
      <c r="A1368" s="159">
        <v>194222</v>
      </c>
      <c r="B1368" s="133" t="s">
        <v>1191</v>
      </c>
      <c r="C1368" s="174">
        <v>476</v>
      </c>
      <c r="D1368" s="174">
        <v>488</v>
      </c>
      <c r="E1368" s="174">
        <v>465</v>
      </c>
      <c r="F1368" s="174">
        <v>409</v>
      </c>
      <c r="G1368" s="216">
        <v>357</v>
      </c>
      <c r="H1368" s="160">
        <f t="shared" si="22"/>
        <v>-0.25</v>
      </c>
    </row>
    <row r="1369" spans="1:8">
      <c r="A1369" s="159">
        <v>194222</v>
      </c>
      <c r="B1369" s="133" t="s">
        <v>1192</v>
      </c>
      <c r="C1369" s="174">
        <v>584</v>
      </c>
      <c r="D1369" s="174">
        <v>519</v>
      </c>
      <c r="E1369" s="174">
        <v>555</v>
      </c>
      <c r="F1369" s="174">
        <v>477</v>
      </c>
      <c r="G1369" s="216">
        <v>448</v>
      </c>
      <c r="H1369" s="160">
        <f t="shared" si="22"/>
        <v>-0.23287671232876711</v>
      </c>
    </row>
    <row r="1370" spans="1:8">
      <c r="A1370" s="159">
        <v>194222</v>
      </c>
      <c r="B1370" s="133" t="s">
        <v>1193</v>
      </c>
      <c r="C1370" s="174">
        <v>49</v>
      </c>
      <c r="D1370" s="174">
        <v>34</v>
      </c>
      <c r="E1370" s="174">
        <v>47</v>
      </c>
      <c r="F1370" s="174">
        <v>41</v>
      </c>
      <c r="G1370" s="216">
        <v>43</v>
      </c>
      <c r="H1370" s="160">
        <f t="shared" si="22"/>
        <v>-0.12244897959183673</v>
      </c>
    </row>
    <row r="1371" spans="1:8">
      <c r="A1371" s="159">
        <v>194222</v>
      </c>
      <c r="B1371" s="133" t="s">
        <v>1194</v>
      </c>
      <c r="C1371" s="174">
        <v>9</v>
      </c>
      <c r="D1371" s="174">
        <v>11</v>
      </c>
      <c r="E1371" s="174">
        <v>6</v>
      </c>
      <c r="F1371" s="174">
        <v>8</v>
      </c>
      <c r="G1371" s="216">
        <v>6</v>
      </c>
      <c r="H1371" s="160">
        <f t="shared" si="22"/>
        <v>-0.33333333333333331</v>
      </c>
    </row>
    <row r="1372" spans="1:8">
      <c r="A1372" s="159">
        <v>194222</v>
      </c>
      <c r="B1372" s="133" t="s">
        <v>1195</v>
      </c>
      <c r="C1372" s="174">
        <v>38</v>
      </c>
      <c r="D1372" s="174">
        <v>40</v>
      </c>
      <c r="E1372" s="174">
        <v>52</v>
      </c>
      <c r="F1372" s="174">
        <v>44</v>
      </c>
      <c r="G1372" s="216">
        <v>33</v>
      </c>
      <c r="H1372" s="160">
        <f t="shared" si="22"/>
        <v>-0.13157894736842105</v>
      </c>
    </row>
    <row r="1373" spans="1:8">
      <c r="A1373" s="159">
        <v>194222</v>
      </c>
      <c r="B1373" s="133" t="s">
        <v>1196</v>
      </c>
      <c r="C1373" s="174">
        <v>112</v>
      </c>
      <c r="D1373" s="174">
        <v>113</v>
      </c>
      <c r="E1373" s="174">
        <v>114</v>
      </c>
      <c r="F1373" s="174">
        <v>93</v>
      </c>
      <c r="G1373" s="216">
        <v>89</v>
      </c>
      <c r="H1373" s="160">
        <f t="shared" si="22"/>
        <v>-0.20535714285714285</v>
      </c>
    </row>
    <row r="1374" spans="1:8">
      <c r="A1374" s="159">
        <v>194222</v>
      </c>
      <c r="B1374" s="133" t="s">
        <v>1197</v>
      </c>
      <c r="C1374" s="174">
        <v>59</v>
      </c>
      <c r="D1374" s="174">
        <v>75</v>
      </c>
      <c r="E1374" s="174">
        <v>64</v>
      </c>
      <c r="F1374" s="174">
        <v>51</v>
      </c>
      <c r="G1374" s="216">
        <v>51</v>
      </c>
      <c r="H1374" s="160">
        <f t="shared" si="22"/>
        <v>-0.13559322033898305</v>
      </c>
    </row>
    <row r="1375" spans="1:8">
      <c r="A1375" s="159">
        <v>194222</v>
      </c>
      <c r="B1375" s="133" t="s">
        <v>1198</v>
      </c>
      <c r="C1375" s="174">
        <v>1</v>
      </c>
      <c r="D1375" s="174">
        <v>0</v>
      </c>
      <c r="E1375" s="174">
        <v>0</v>
      </c>
      <c r="F1375" s="174">
        <v>0</v>
      </c>
      <c r="G1375" s="216">
        <v>1</v>
      </c>
      <c r="H1375" s="160">
        <f t="shared" si="22"/>
        <v>0</v>
      </c>
    </row>
    <row r="1376" spans="1:8">
      <c r="A1376" s="159">
        <v>194222</v>
      </c>
      <c r="B1376" s="133" t="s">
        <v>1199</v>
      </c>
      <c r="C1376" s="174">
        <v>4</v>
      </c>
      <c r="D1376" s="174">
        <v>6</v>
      </c>
      <c r="E1376" s="174">
        <v>4</v>
      </c>
      <c r="F1376" s="174">
        <v>10</v>
      </c>
      <c r="G1376" s="216">
        <v>10</v>
      </c>
      <c r="H1376" s="160">
        <f t="shared" si="22"/>
        <v>1.5</v>
      </c>
    </row>
    <row r="1377" spans="1:8">
      <c r="A1377" s="159">
        <v>194222</v>
      </c>
      <c r="B1377" s="133" t="s">
        <v>1200</v>
      </c>
      <c r="C1377" s="174">
        <v>761</v>
      </c>
      <c r="D1377" s="174">
        <v>687</v>
      </c>
      <c r="E1377" s="174">
        <v>701</v>
      </c>
      <c r="F1377" s="174">
        <v>604</v>
      </c>
      <c r="G1377" s="216">
        <v>547</v>
      </c>
      <c r="H1377" s="160">
        <f t="shared" si="22"/>
        <v>-0.2812089356110381</v>
      </c>
    </row>
    <row r="1378" spans="1:8">
      <c r="A1378" s="159">
        <v>194222</v>
      </c>
      <c r="B1378" s="133" t="s">
        <v>1201</v>
      </c>
      <c r="C1378" s="174">
        <v>27</v>
      </c>
      <c r="D1378" s="174">
        <v>41</v>
      </c>
      <c r="E1378" s="174">
        <v>32</v>
      </c>
      <c r="F1378" s="174">
        <v>35</v>
      </c>
      <c r="G1378" s="216">
        <v>25</v>
      </c>
      <c r="H1378" s="160">
        <f t="shared" si="22"/>
        <v>-7.407407407407407E-2</v>
      </c>
    </row>
    <row r="1379" spans="1:8">
      <c r="A1379" s="159">
        <v>195322</v>
      </c>
      <c r="B1379" s="133" t="s">
        <v>1185</v>
      </c>
      <c r="C1379" s="174">
        <v>435</v>
      </c>
      <c r="D1379" s="174">
        <v>403</v>
      </c>
      <c r="E1379" s="174">
        <v>412</v>
      </c>
      <c r="F1379" s="174">
        <v>317</v>
      </c>
      <c r="G1379" s="216">
        <v>295</v>
      </c>
      <c r="H1379" s="160">
        <f t="shared" si="22"/>
        <v>-0.32183908045977011</v>
      </c>
    </row>
    <row r="1380" spans="1:8">
      <c r="A1380" s="159">
        <v>195322</v>
      </c>
      <c r="B1380" s="133" t="s">
        <v>1186</v>
      </c>
      <c r="C1380" s="174">
        <v>1</v>
      </c>
      <c r="D1380" s="174">
        <v>0</v>
      </c>
      <c r="E1380" s="174">
        <v>0</v>
      </c>
      <c r="F1380" s="174">
        <v>2</v>
      </c>
      <c r="G1380" s="216">
        <v>3</v>
      </c>
      <c r="H1380" s="160">
        <f t="shared" si="22"/>
        <v>2</v>
      </c>
    </row>
    <row r="1381" spans="1:8">
      <c r="A1381" s="159">
        <v>195322</v>
      </c>
      <c r="B1381" s="133" t="s">
        <v>1187</v>
      </c>
      <c r="C1381" s="174">
        <v>269</v>
      </c>
      <c r="D1381" s="174">
        <v>237</v>
      </c>
      <c r="E1381" s="174">
        <v>232</v>
      </c>
      <c r="F1381" s="174">
        <v>181</v>
      </c>
      <c r="G1381" s="216">
        <v>191</v>
      </c>
      <c r="H1381" s="160">
        <f t="shared" si="22"/>
        <v>-0.2899628252788104</v>
      </c>
    </row>
    <row r="1382" spans="1:8">
      <c r="A1382" s="159">
        <v>195322</v>
      </c>
      <c r="B1382" s="133" t="s">
        <v>1188</v>
      </c>
      <c r="C1382" s="174">
        <v>118</v>
      </c>
      <c r="D1382" s="174">
        <v>113</v>
      </c>
      <c r="E1382" s="174">
        <v>118</v>
      </c>
      <c r="F1382" s="174">
        <v>98</v>
      </c>
      <c r="G1382" s="216">
        <v>69</v>
      </c>
      <c r="H1382" s="160">
        <f t="shared" si="22"/>
        <v>-0.4152542372881356</v>
      </c>
    </row>
    <row r="1383" spans="1:8">
      <c r="A1383" s="159">
        <v>195322</v>
      </c>
      <c r="B1383" s="133" t="s">
        <v>1189</v>
      </c>
      <c r="C1383" s="174">
        <v>47</v>
      </c>
      <c r="D1383" s="174">
        <v>53</v>
      </c>
      <c r="E1383" s="174">
        <v>62</v>
      </c>
      <c r="F1383" s="174">
        <v>36</v>
      </c>
      <c r="G1383" s="216">
        <v>32</v>
      </c>
      <c r="H1383" s="160">
        <f t="shared" si="22"/>
        <v>-0.31914893617021278</v>
      </c>
    </row>
    <row r="1384" spans="1:8">
      <c r="A1384" s="159">
        <v>195322</v>
      </c>
      <c r="B1384" s="133" t="s">
        <v>1190</v>
      </c>
      <c r="C1384" s="174">
        <v>0</v>
      </c>
      <c r="D1384" s="174">
        <v>0</v>
      </c>
      <c r="E1384" s="174">
        <v>0</v>
      </c>
      <c r="F1384" s="174">
        <v>0</v>
      </c>
      <c r="G1384" s="216">
        <v>0</v>
      </c>
      <c r="H1384" s="160" t="str">
        <f t="shared" si="22"/>
        <v/>
      </c>
    </row>
    <row r="1385" spans="1:8">
      <c r="A1385" s="159">
        <v>195322</v>
      </c>
      <c r="B1385" s="133" t="s">
        <v>1191</v>
      </c>
      <c r="C1385" s="174">
        <v>178</v>
      </c>
      <c r="D1385" s="174">
        <v>176</v>
      </c>
      <c r="E1385" s="174">
        <v>187</v>
      </c>
      <c r="F1385" s="174">
        <v>137</v>
      </c>
      <c r="G1385" s="216">
        <v>131</v>
      </c>
      <c r="H1385" s="160">
        <f t="shared" si="22"/>
        <v>-0.2640449438202247</v>
      </c>
    </row>
    <row r="1386" spans="1:8">
      <c r="A1386" s="159">
        <v>195322</v>
      </c>
      <c r="B1386" s="133" t="s">
        <v>1192</v>
      </c>
      <c r="C1386" s="174">
        <v>257</v>
      </c>
      <c r="D1386" s="174">
        <v>227</v>
      </c>
      <c r="E1386" s="174">
        <v>225</v>
      </c>
      <c r="F1386" s="174">
        <v>180</v>
      </c>
      <c r="G1386" s="216">
        <v>164</v>
      </c>
      <c r="H1386" s="160">
        <f t="shared" si="22"/>
        <v>-0.36186770428015563</v>
      </c>
    </row>
    <row r="1387" spans="1:8">
      <c r="A1387" s="159">
        <v>195322</v>
      </c>
      <c r="B1387" s="133" t="s">
        <v>1193</v>
      </c>
      <c r="C1387" s="174">
        <v>13</v>
      </c>
      <c r="D1387" s="174">
        <v>10</v>
      </c>
      <c r="E1387" s="174">
        <v>6</v>
      </c>
      <c r="F1387" s="174">
        <v>7</v>
      </c>
      <c r="G1387" s="216">
        <v>8</v>
      </c>
      <c r="H1387" s="160">
        <f t="shared" si="22"/>
        <v>-0.38461538461538464</v>
      </c>
    </row>
    <row r="1388" spans="1:8">
      <c r="A1388" s="159">
        <v>195322</v>
      </c>
      <c r="B1388" s="133" t="s">
        <v>1194</v>
      </c>
      <c r="C1388" s="174">
        <v>2</v>
      </c>
      <c r="D1388" s="174">
        <v>4</v>
      </c>
      <c r="E1388" s="174">
        <v>4</v>
      </c>
      <c r="F1388" s="174">
        <v>1</v>
      </c>
      <c r="G1388" s="216">
        <v>1</v>
      </c>
      <c r="H1388" s="160">
        <f t="shared" si="22"/>
        <v>-0.5</v>
      </c>
    </row>
    <row r="1389" spans="1:8">
      <c r="A1389" s="159">
        <v>195322</v>
      </c>
      <c r="B1389" s="133" t="s">
        <v>1195</v>
      </c>
      <c r="C1389" s="174">
        <v>35</v>
      </c>
      <c r="D1389" s="174">
        <v>30</v>
      </c>
      <c r="E1389" s="174">
        <v>43</v>
      </c>
      <c r="F1389" s="174">
        <v>50</v>
      </c>
      <c r="G1389" s="216">
        <v>42</v>
      </c>
      <c r="H1389" s="160">
        <f t="shared" si="22"/>
        <v>0.2</v>
      </c>
    </row>
    <row r="1390" spans="1:8">
      <c r="A1390" s="159">
        <v>195322</v>
      </c>
      <c r="B1390" s="133" t="s">
        <v>1196</v>
      </c>
      <c r="C1390" s="174">
        <v>72</v>
      </c>
      <c r="D1390" s="174">
        <v>50</v>
      </c>
      <c r="E1390" s="174">
        <v>47</v>
      </c>
      <c r="F1390" s="174">
        <v>48</v>
      </c>
      <c r="G1390" s="216">
        <v>39</v>
      </c>
      <c r="H1390" s="160">
        <f t="shared" si="22"/>
        <v>-0.45833333333333331</v>
      </c>
    </row>
    <row r="1391" spans="1:8">
      <c r="A1391" s="159">
        <v>195322</v>
      </c>
      <c r="B1391" s="133" t="s">
        <v>1197</v>
      </c>
      <c r="C1391" s="174">
        <v>0</v>
      </c>
      <c r="D1391" s="174">
        <v>25</v>
      </c>
      <c r="E1391" s="174">
        <v>39</v>
      </c>
      <c r="F1391" s="174">
        <v>23</v>
      </c>
      <c r="G1391" s="216">
        <v>16</v>
      </c>
      <c r="H1391" s="160" t="str">
        <f t="shared" si="22"/>
        <v/>
      </c>
    </row>
    <row r="1392" spans="1:8">
      <c r="A1392" s="159">
        <v>195322</v>
      </c>
      <c r="B1392" s="133" t="s">
        <v>1198</v>
      </c>
      <c r="C1392" s="174">
        <v>1</v>
      </c>
      <c r="D1392" s="174">
        <v>3</v>
      </c>
      <c r="E1392" s="174">
        <v>4</v>
      </c>
      <c r="F1392" s="174">
        <v>0</v>
      </c>
      <c r="G1392" s="216">
        <v>3</v>
      </c>
      <c r="H1392" s="160">
        <f t="shared" si="22"/>
        <v>2</v>
      </c>
    </row>
    <row r="1393" spans="1:8">
      <c r="A1393" s="159">
        <v>195322</v>
      </c>
      <c r="B1393" s="133" t="s">
        <v>1199</v>
      </c>
      <c r="C1393" s="174">
        <v>0</v>
      </c>
      <c r="D1393" s="174">
        <v>1</v>
      </c>
      <c r="E1393" s="174">
        <v>4</v>
      </c>
      <c r="F1393" s="174">
        <v>1</v>
      </c>
      <c r="G1393" s="216">
        <v>0</v>
      </c>
      <c r="H1393" s="160" t="str">
        <f t="shared" si="22"/>
        <v/>
      </c>
    </row>
    <row r="1394" spans="1:8">
      <c r="A1394" s="159">
        <v>195322</v>
      </c>
      <c r="B1394" s="133" t="s">
        <v>1200</v>
      </c>
      <c r="C1394" s="174">
        <v>305</v>
      </c>
      <c r="D1394" s="174">
        <v>280</v>
      </c>
      <c r="E1394" s="174">
        <v>264</v>
      </c>
      <c r="F1394" s="174">
        <v>187</v>
      </c>
      <c r="G1394" s="216">
        <v>185</v>
      </c>
      <c r="H1394" s="160">
        <f t="shared" si="22"/>
        <v>-0.39344262295081966</v>
      </c>
    </row>
    <row r="1395" spans="1:8">
      <c r="A1395" s="159">
        <v>195322</v>
      </c>
      <c r="B1395" s="133" t="s">
        <v>1201</v>
      </c>
      <c r="C1395" s="174">
        <v>7</v>
      </c>
      <c r="D1395" s="174">
        <v>0</v>
      </c>
      <c r="E1395" s="174">
        <v>1</v>
      </c>
      <c r="F1395" s="174">
        <v>0</v>
      </c>
      <c r="G1395" s="216">
        <v>1</v>
      </c>
      <c r="H1395" s="160">
        <f t="shared" si="22"/>
        <v>-0.8571428571428571</v>
      </c>
    </row>
    <row r="1396" spans="1:8">
      <c r="A1396" s="159">
        <v>197294</v>
      </c>
      <c r="B1396" s="133" t="s">
        <v>1185</v>
      </c>
      <c r="C1396" s="174">
        <v>1548</v>
      </c>
      <c r="D1396" s="174">
        <v>1548</v>
      </c>
      <c r="E1396" s="174">
        <v>1684</v>
      </c>
      <c r="F1396" s="174">
        <v>1387</v>
      </c>
      <c r="G1396" s="216">
        <v>1163</v>
      </c>
      <c r="H1396" s="160">
        <f t="shared" si="22"/>
        <v>-0.2487080103359173</v>
      </c>
    </row>
    <row r="1397" spans="1:8">
      <c r="A1397" s="159">
        <v>197294</v>
      </c>
      <c r="B1397" s="133" t="s">
        <v>1186</v>
      </c>
      <c r="C1397" s="174">
        <v>0</v>
      </c>
      <c r="D1397" s="174">
        <v>0</v>
      </c>
      <c r="E1397" s="174">
        <v>0</v>
      </c>
      <c r="F1397" s="174">
        <v>1</v>
      </c>
      <c r="G1397" s="216">
        <v>0</v>
      </c>
      <c r="H1397" s="160" t="str">
        <f t="shared" si="22"/>
        <v/>
      </c>
    </row>
    <row r="1398" spans="1:8">
      <c r="A1398" s="159">
        <v>197294</v>
      </c>
      <c r="B1398" s="133" t="s">
        <v>1187</v>
      </c>
      <c r="C1398" s="174">
        <v>1026</v>
      </c>
      <c r="D1398" s="174">
        <v>991</v>
      </c>
      <c r="E1398" s="174">
        <v>1060</v>
      </c>
      <c r="F1398" s="174">
        <v>853</v>
      </c>
      <c r="G1398" s="216">
        <v>716</v>
      </c>
      <c r="H1398" s="160">
        <f t="shared" si="22"/>
        <v>-0.30214424951267055</v>
      </c>
    </row>
    <row r="1399" spans="1:8">
      <c r="A1399" s="159">
        <v>197294</v>
      </c>
      <c r="B1399" s="133" t="s">
        <v>1188</v>
      </c>
      <c r="C1399" s="174">
        <v>433</v>
      </c>
      <c r="D1399" s="174">
        <v>458</v>
      </c>
      <c r="E1399" s="174">
        <v>521</v>
      </c>
      <c r="F1399" s="174">
        <v>442</v>
      </c>
      <c r="G1399" s="216">
        <v>362</v>
      </c>
      <c r="H1399" s="160">
        <f t="shared" si="22"/>
        <v>-0.16397228637413394</v>
      </c>
    </row>
    <row r="1400" spans="1:8">
      <c r="A1400" s="159">
        <v>197294</v>
      </c>
      <c r="B1400" s="133" t="s">
        <v>1189</v>
      </c>
      <c r="C1400" s="174">
        <v>89</v>
      </c>
      <c r="D1400" s="174">
        <v>99</v>
      </c>
      <c r="E1400" s="174">
        <v>103</v>
      </c>
      <c r="F1400" s="174">
        <v>91</v>
      </c>
      <c r="G1400" s="216">
        <v>85</v>
      </c>
      <c r="H1400" s="160">
        <f t="shared" si="22"/>
        <v>-4.49438202247191E-2</v>
      </c>
    </row>
    <row r="1401" spans="1:8">
      <c r="A1401" s="159">
        <v>197294</v>
      </c>
      <c r="B1401" s="133" t="s">
        <v>1190</v>
      </c>
      <c r="C1401" s="174">
        <v>0</v>
      </c>
      <c r="D1401" s="174">
        <v>0</v>
      </c>
      <c r="E1401" s="174">
        <v>0</v>
      </c>
      <c r="F1401" s="174">
        <v>0</v>
      </c>
      <c r="G1401" s="216">
        <v>0</v>
      </c>
      <c r="H1401" s="160" t="str">
        <f t="shared" si="22"/>
        <v/>
      </c>
    </row>
    <row r="1402" spans="1:8">
      <c r="A1402" s="159">
        <v>197294</v>
      </c>
      <c r="B1402" s="133" t="s">
        <v>1191</v>
      </c>
      <c r="C1402" s="174">
        <v>693</v>
      </c>
      <c r="D1402" s="174">
        <v>709</v>
      </c>
      <c r="E1402" s="174">
        <v>728</v>
      </c>
      <c r="F1402" s="174">
        <v>642</v>
      </c>
      <c r="G1402" s="216">
        <v>512</v>
      </c>
      <c r="H1402" s="160">
        <f t="shared" si="22"/>
        <v>-0.26118326118326118</v>
      </c>
    </row>
    <row r="1403" spans="1:8">
      <c r="A1403" s="159">
        <v>197294</v>
      </c>
      <c r="B1403" s="133" t="s">
        <v>1192</v>
      </c>
      <c r="C1403" s="174">
        <v>855</v>
      </c>
      <c r="D1403" s="174">
        <v>839</v>
      </c>
      <c r="E1403" s="174">
        <v>956</v>
      </c>
      <c r="F1403" s="174">
        <v>745</v>
      </c>
      <c r="G1403" s="216">
        <v>651</v>
      </c>
      <c r="H1403" s="160">
        <f t="shared" si="22"/>
        <v>-0.23859649122807017</v>
      </c>
    </row>
    <row r="1404" spans="1:8">
      <c r="A1404" s="159">
        <v>197294</v>
      </c>
      <c r="B1404" s="133" t="s">
        <v>1193</v>
      </c>
      <c r="C1404" s="174">
        <v>22</v>
      </c>
      <c r="D1404" s="174">
        <v>30</v>
      </c>
      <c r="E1404" s="174">
        <v>35</v>
      </c>
      <c r="F1404" s="174">
        <v>33</v>
      </c>
      <c r="G1404" s="216">
        <v>30</v>
      </c>
      <c r="H1404" s="160">
        <f t="shared" si="22"/>
        <v>0.36363636363636365</v>
      </c>
    </row>
    <row r="1405" spans="1:8">
      <c r="A1405" s="159">
        <v>197294</v>
      </c>
      <c r="B1405" s="133" t="s">
        <v>1194</v>
      </c>
      <c r="C1405" s="174">
        <v>3</v>
      </c>
      <c r="D1405" s="174">
        <v>7</v>
      </c>
      <c r="E1405" s="174">
        <v>4</v>
      </c>
      <c r="F1405" s="174">
        <v>3</v>
      </c>
      <c r="G1405" s="216">
        <v>2</v>
      </c>
      <c r="H1405" s="160">
        <f t="shared" si="22"/>
        <v>-0.33333333333333331</v>
      </c>
    </row>
    <row r="1406" spans="1:8">
      <c r="A1406" s="159">
        <v>197294</v>
      </c>
      <c r="B1406" s="133" t="s">
        <v>1195</v>
      </c>
      <c r="C1406" s="174">
        <v>58</v>
      </c>
      <c r="D1406" s="174">
        <v>74</v>
      </c>
      <c r="E1406" s="174">
        <v>67</v>
      </c>
      <c r="F1406" s="174">
        <v>58</v>
      </c>
      <c r="G1406" s="216">
        <v>59</v>
      </c>
      <c r="H1406" s="160">
        <f t="shared" si="22"/>
        <v>1.7241379310344827E-2</v>
      </c>
    </row>
    <row r="1407" spans="1:8">
      <c r="A1407" s="159">
        <v>197294</v>
      </c>
      <c r="B1407" s="133" t="s">
        <v>1196</v>
      </c>
      <c r="C1407" s="174">
        <v>267</v>
      </c>
      <c r="D1407" s="174">
        <v>283</v>
      </c>
      <c r="E1407" s="174">
        <v>288</v>
      </c>
      <c r="F1407" s="174">
        <v>238</v>
      </c>
      <c r="G1407" s="216">
        <v>197</v>
      </c>
      <c r="H1407" s="160">
        <f t="shared" si="22"/>
        <v>-0.26217228464419473</v>
      </c>
    </row>
    <row r="1408" spans="1:8">
      <c r="A1408" s="159">
        <v>197294</v>
      </c>
      <c r="B1408" s="133" t="s">
        <v>1197</v>
      </c>
      <c r="C1408" s="174">
        <v>590</v>
      </c>
      <c r="D1408" s="174">
        <v>592</v>
      </c>
      <c r="E1408" s="174">
        <v>729</v>
      </c>
      <c r="F1408" s="174">
        <v>547</v>
      </c>
      <c r="G1408" s="216">
        <v>486</v>
      </c>
      <c r="H1408" s="160">
        <f t="shared" si="22"/>
        <v>-0.17627118644067796</v>
      </c>
    </row>
    <row r="1409" spans="1:8">
      <c r="A1409" s="159">
        <v>197294</v>
      </c>
      <c r="B1409" s="133" t="s">
        <v>1198</v>
      </c>
      <c r="C1409" s="174">
        <v>4</v>
      </c>
      <c r="D1409" s="174">
        <v>1</v>
      </c>
      <c r="E1409" s="174">
        <v>0</v>
      </c>
      <c r="F1409" s="174">
        <v>2</v>
      </c>
      <c r="G1409" s="216">
        <v>4</v>
      </c>
      <c r="H1409" s="160">
        <f t="shared" si="22"/>
        <v>0</v>
      </c>
    </row>
    <row r="1410" spans="1:8">
      <c r="A1410" s="159">
        <v>197294</v>
      </c>
      <c r="B1410" s="133" t="s">
        <v>1199</v>
      </c>
      <c r="C1410" s="174">
        <v>31</v>
      </c>
      <c r="D1410" s="174">
        <v>37</v>
      </c>
      <c r="E1410" s="174">
        <v>39</v>
      </c>
      <c r="F1410" s="174">
        <v>29</v>
      </c>
      <c r="G1410" s="216">
        <v>25</v>
      </c>
      <c r="H1410" s="160">
        <f t="shared" si="22"/>
        <v>-0.19354838709677419</v>
      </c>
    </row>
    <row r="1411" spans="1:8">
      <c r="A1411" s="159">
        <v>197294</v>
      </c>
      <c r="B1411" s="133" t="s">
        <v>1200</v>
      </c>
      <c r="C1411" s="174">
        <v>518</v>
      </c>
      <c r="D1411" s="174">
        <v>485</v>
      </c>
      <c r="E1411" s="174">
        <v>469</v>
      </c>
      <c r="F1411" s="174">
        <v>430</v>
      </c>
      <c r="G1411" s="216">
        <v>335</v>
      </c>
      <c r="H1411" s="160">
        <f t="shared" si="22"/>
        <v>-0.3532818532818533</v>
      </c>
    </row>
    <row r="1412" spans="1:8">
      <c r="A1412" s="159">
        <v>197294</v>
      </c>
      <c r="B1412" s="133" t="s">
        <v>1201</v>
      </c>
      <c r="C1412" s="174">
        <v>55</v>
      </c>
      <c r="D1412" s="174">
        <v>39</v>
      </c>
      <c r="E1412" s="174">
        <v>53</v>
      </c>
      <c r="F1412" s="174">
        <v>47</v>
      </c>
      <c r="G1412" s="216">
        <v>25</v>
      </c>
      <c r="H1412" s="160">
        <f t="shared" si="22"/>
        <v>-0.54545454545454541</v>
      </c>
    </row>
    <row r="1413" spans="1:8">
      <c r="A1413" s="159">
        <v>198455</v>
      </c>
      <c r="B1413" s="133" t="s">
        <v>1185</v>
      </c>
      <c r="C1413" s="174">
        <v>578</v>
      </c>
      <c r="D1413" s="174">
        <v>545</v>
      </c>
      <c r="E1413" s="174">
        <v>606</v>
      </c>
      <c r="F1413" s="174">
        <v>507</v>
      </c>
      <c r="G1413" s="216">
        <v>615</v>
      </c>
      <c r="H1413" s="160">
        <f t="shared" ref="H1413:H1453" si="23">IFERROR((G1413-C1413)/C1413,"")</f>
        <v>6.4013840830449822E-2</v>
      </c>
    </row>
    <row r="1414" spans="1:8">
      <c r="A1414" s="159">
        <v>198455</v>
      </c>
      <c r="B1414" s="133" t="s">
        <v>1186</v>
      </c>
      <c r="C1414" s="174">
        <v>16</v>
      </c>
      <c r="D1414" s="174">
        <v>25</v>
      </c>
      <c r="E1414" s="174">
        <v>24</v>
      </c>
      <c r="F1414" s="174">
        <v>15</v>
      </c>
      <c r="G1414" s="216">
        <v>10</v>
      </c>
      <c r="H1414" s="160">
        <f t="shared" si="23"/>
        <v>-0.375</v>
      </c>
    </row>
    <row r="1415" spans="1:8">
      <c r="A1415" s="159">
        <v>198455</v>
      </c>
      <c r="B1415" s="133" t="s">
        <v>1187</v>
      </c>
      <c r="C1415" s="174">
        <v>202</v>
      </c>
      <c r="D1415" s="174">
        <v>223</v>
      </c>
      <c r="E1415" s="174">
        <v>266</v>
      </c>
      <c r="F1415" s="174">
        <v>228</v>
      </c>
      <c r="G1415" s="216">
        <v>297</v>
      </c>
      <c r="H1415" s="160">
        <f t="shared" si="23"/>
        <v>0.47029702970297027</v>
      </c>
    </row>
    <row r="1416" spans="1:8">
      <c r="A1416" s="159">
        <v>198455</v>
      </c>
      <c r="B1416" s="133" t="s">
        <v>1188</v>
      </c>
      <c r="C1416" s="174">
        <v>260</v>
      </c>
      <c r="D1416" s="174">
        <v>224</v>
      </c>
      <c r="E1416" s="174">
        <v>231</v>
      </c>
      <c r="F1416" s="174">
        <v>202</v>
      </c>
      <c r="G1416" s="216">
        <v>226</v>
      </c>
      <c r="H1416" s="160">
        <f t="shared" si="23"/>
        <v>-0.13076923076923078</v>
      </c>
    </row>
    <row r="1417" spans="1:8">
      <c r="A1417" s="159">
        <v>198455</v>
      </c>
      <c r="B1417" s="133" t="s">
        <v>1189</v>
      </c>
      <c r="C1417" s="174">
        <v>100</v>
      </c>
      <c r="D1417" s="174">
        <v>73</v>
      </c>
      <c r="E1417" s="174">
        <v>85</v>
      </c>
      <c r="F1417" s="174">
        <v>62</v>
      </c>
      <c r="G1417" s="216">
        <v>82</v>
      </c>
      <c r="H1417" s="160">
        <f t="shared" si="23"/>
        <v>-0.18</v>
      </c>
    </row>
    <row r="1418" spans="1:8">
      <c r="A1418" s="159">
        <v>198455</v>
      </c>
      <c r="B1418" s="133" t="s">
        <v>1190</v>
      </c>
      <c r="C1418" s="174">
        <v>0</v>
      </c>
      <c r="D1418" s="174">
        <v>0</v>
      </c>
      <c r="E1418" s="174">
        <v>0</v>
      </c>
      <c r="F1418" s="174">
        <v>0</v>
      </c>
      <c r="G1418" s="216">
        <v>0</v>
      </c>
      <c r="H1418" s="160" t="str">
        <f t="shared" si="23"/>
        <v/>
      </c>
    </row>
    <row r="1419" spans="1:8">
      <c r="A1419" s="159">
        <v>198455</v>
      </c>
      <c r="B1419" s="133" t="s">
        <v>1191</v>
      </c>
      <c r="C1419" s="174">
        <v>202</v>
      </c>
      <c r="D1419" s="174">
        <v>198</v>
      </c>
      <c r="E1419" s="174">
        <v>208</v>
      </c>
      <c r="F1419" s="174">
        <v>184</v>
      </c>
      <c r="G1419" s="216">
        <v>231</v>
      </c>
      <c r="H1419" s="160">
        <f t="shared" si="23"/>
        <v>0.14356435643564355</v>
      </c>
    </row>
    <row r="1420" spans="1:8">
      <c r="A1420" s="159">
        <v>198455</v>
      </c>
      <c r="B1420" s="133" t="s">
        <v>1192</v>
      </c>
      <c r="C1420" s="174">
        <v>376</v>
      </c>
      <c r="D1420" s="174">
        <v>347</v>
      </c>
      <c r="E1420" s="174">
        <v>398</v>
      </c>
      <c r="F1420" s="174">
        <v>323</v>
      </c>
      <c r="G1420" s="216">
        <v>384</v>
      </c>
      <c r="H1420" s="160">
        <f t="shared" si="23"/>
        <v>2.1276595744680851E-2</v>
      </c>
    </row>
    <row r="1421" spans="1:8">
      <c r="A1421" s="159">
        <v>198455</v>
      </c>
      <c r="B1421" s="133" t="s">
        <v>1193</v>
      </c>
      <c r="C1421" s="174">
        <v>19</v>
      </c>
      <c r="D1421" s="174">
        <v>16</v>
      </c>
      <c r="E1421" s="174">
        <v>22</v>
      </c>
      <c r="F1421" s="174">
        <v>12</v>
      </c>
      <c r="G1421" s="216">
        <v>23</v>
      </c>
      <c r="H1421" s="160">
        <f t="shared" si="23"/>
        <v>0.21052631578947367</v>
      </c>
    </row>
    <row r="1422" spans="1:8">
      <c r="A1422" s="159">
        <v>198455</v>
      </c>
      <c r="B1422" s="133" t="s">
        <v>1194</v>
      </c>
      <c r="C1422" s="174">
        <v>2</v>
      </c>
      <c r="D1422" s="174">
        <v>2</v>
      </c>
      <c r="E1422" s="174">
        <v>4</v>
      </c>
      <c r="F1422" s="174">
        <v>1</v>
      </c>
      <c r="G1422" s="216">
        <v>4</v>
      </c>
      <c r="H1422" s="160">
        <f t="shared" si="23"/>
        <v>1</v>
      </c>
    </row>
    <row r="1423" spans="1:8">
      <c r="A1423" s="159">
        <v>198455</v>
      </c>
      <c r="B1423" s="133" t="s">
        <v>1195</v>
      </c>
      <c r="C1423" s="174">
        <v>37</v>
      </c>
      <c r="D1423" s="174">
        <v>32</v>
      </c>
      <c r="E1423" s="174">
        <v>27</v>
      </c>
      <c r="F1423" s="174">
        <v>26</v>
      </c>
      <c r="G1423" s="216">
        <v>52</v>
      </c>
      <c r="H1423" s="160">
        <f t="shared" si="23"/>
        <v>0.40540540540540543</v>
      </c>
    </row>
    <row r="1424" spans="1:8">
      <c r="A1424" s="159">
        <v>198455</v>
      </c>
      <c r="B1424" s="133" t="s">
        <v>1196</v>
      </c>
      <c r="C1424" s="174">
        <v>151</v>
      </c>
      <c r="D1424" s="174">
        <v>131</v>
      </c>
      <c r="E1424" s="174">
        <v>157</v>
      </c>
      <c r="F1424" s="174">
        <v>134</v>
      </c>
      <c r="G1424" s="216">
        <v>140</v>
      </c>
      <c r="H1424" s="160">
        <f t="shared" si="23"/>
        <v>-7.2847682119205295E-2</v>
      </c>
    </row>
    <row r="1425" spans="1:8">
      <c r="A1425" s="159">
        <v>198455</v>
      </c>
      <c r="B1425" s="133" t="s">
        <v>1197</v>
      </c>
      <c r="C1425" s="174">
        <v>99</v>
      </c>
      <c r="D1425" s="174">
        <v>86</v>
      </c>
      <c r="E1425" s="174">
        <v>73</v>
      </c>
      <c r="F1425" s="174">
        <v>70</v>
      </c>
      <c r="G1425" s="216">
        <v>121</v>
      </c>
      <c r="H1425" s="160">
        <f t="shared" si="23"/>
        <v>0.22222222222222221</v>
      </c>
    </row>
    <row r="1426" spans="1:8">
      <c r="A1426" s="159">
        <v>198455</v>
      </c>
      <c r="B1426" s="133" t="s">
        <v>1198</v>
      </c>
      <c r="C1426" s="174">
        <v>0</v>
      </c>
      <c r="D1426" s="174">
        <v>2</v>
      </c>
      <c r="E1426" s="174">
        <v>0</v>
      </c>
      <c r="F1426" s="174">
        <v>0</v>
      </c>
      <c r="G1426" s="216">
        <v>0</v>
      </c>
      <c r="H1426" s="160" t="str">
        <f t="shared" si="23"/>
        <v/>
      </c>
    </row>
    <row r="1427" spans="1:8">
      <c r="A1427" s="159">
        <v>198455</v>
      </c>
      <c r="B1427" s="133" t="s">
        <v>1199</v>
      </c>
      <c r="C1427" s="174">
        <v>2</v>
      </c>
      <c r="D1427" s="174">
        <v>40</v>
      </c>
      <c r="E1427" s="174">
        <v>49</v>
      </c>
      <c r="F1427" s="174">
        <v>45</v>
      </c>
      <c r="G1427" s="216">
        <v>36</v>
      </c>
      <c r="H1427" s="160">
        <f t="shared" si="23"/>
        <v>17</v>
      </c>
    </row>
    <row r="1428" spans="1:8">
      <c r="A1428" s="159">
        <v>198455</v>
      </c>
      <c r="B1428" s="133" t="s">
        <v>1200</v>
      </c>
      <c r="C1428" s="174">
        <v>242</v>
      </c>
      <c r="D1428" s="174">
        <v>218</v>
      </c>
      <c r="E1428" s="174">
        <v>247</v>
      </c>
      <c r="F1428" s="174">
        <v>192</v>
      </c>
      <c r="G1428" s="216">
        <v>219</v>
      </c>
      <c r="H1428" s="160">
        <f t="shared" si="23"/>
        <v>-9.5041322314049589E-2</v>
      </c>
    </row>
    <row r="1429" spans="1:8">
      <c r="A1429" s="159">
        <v>198455</v>
      </c>
      <c r="B1429" s="133" t="s">
        <v>1201</v>
      </c>
      <c r="C1429" s="174">
        <v>26</v>
      </c>
      <c r="D1429" s="174">
        <v>18</v>
      </c>
      <c r="E1429" s="174">
        <v>27</v>
      </c>
      <c r="F1429" s="174">
        <v>27</v>
      </c>
      <c r="G1429" s="216">
        <v>20</v>
      </c>
      <c r="H1429" s="160">
        <f t="shared" si="23"/>
        <v>-0.23076923076923078</v>
      </c>
    </row>
    <row r="1430" spans="1:8">
      <c r="A1430" s="159">
        <v>198552</v>
      </c>
      <c r="B1430" s="133" t="s">
        <v>1185</v>
      </c>
      <c r="C1430" s="174">
        <v>1088</v>
      </c>
      <c r="D1430" s="174">
        <v>1206</v>
      </c>
      <c r="E1430" s="174">
        <v>1151</v>
      </c>
      <c r="F1430" s="174">
        <v>1107</v>
      </c>
      <c r="G1430" s="216">
        <v>1146</v>
      </c>
      <c r="H1430" s="160">
        <f t="shared" si="23"/>
        <v>5.3308823529411763E-2</v>
      </c>
    </row>
    <row r="1431" spans="1:8">
      <c r="A1431" s="159">
        <v>198552</v>
      </c>
      <c r="B1431" s="133" t="s">
        <v>1186</v>
      </c>
      <c r="C1431" s="174">
        <v>31</v>
      </c>
      <c r="D1431" s="174">
        <v>48</v>
      </c>
      <c r="E1431" s="174">
        <v>41</v>
      </c>
      <c r="F1431" s="174">
        <v>38</v>
      </c>
      <c r="G1431" s="216">
        <v>49</v>
      </c>
      <c r="H1431" s="160">
        <f t="shared" si="23"/>
        <v>0.58064516129032262</v>
      </c>
    </row>
    <row r="1432" spans="1:8">
      <c r="A1432" s="159">
        <v>198552</v>
      </c>
      <c r="B1432" s="133" t="s">
        <v>1187</v>
      </c>
      <c r="C1432" s="174">
        <v>543</v>
      </c>
      <c r="D1432" s="174">
        <v>602</v>
      </c>
      <c r="E1432" s="174">
        <v>602</v>
      </c>
      <c r="F1432" s="174">
        <v>591</v>
      </c>
      <c r="G1432" s="216">
        <v>567</v>
      </c>
      <c r="H1432" s="160">
        <f t="shared" si="23"/>
        <v>4.4198895027624308E-2</v>
      </c>
    </row>
    <row r="1433" spans="1:8">
      <c r="A1433" s="159">
        <v>198552</v>
      </c>
      <c r="B1433" s="133" t="s">
        <v>1188</v>
      </c>
      <c r="C1433" s="174">
        <v>381</v>
      </c>
      <c r="D1433" s="174">
        <v>414</v>
      </c>
      <c r="E1433" s="174">
        <v>379</v>
      </c>
      <c r="F1433" s="174">
        <v>357</v>
      </c>
      <c r="G1433" s="216">
        <v>395</v>
      </c>
      <c r="H1433" s="160">
        <f t="shared" si="23"/>
        <v>3.6745406824146981E-2</v>
      </c>
    </row>
    <row r="1434" spans="1:8">
      <c r="A1434" s="159">
        <v>198552</v>
      </c>
      <c r="B1434" s="133" t="s">
        <v>1189</v>
      </c>
      <c r="C1434" s="174">
        <v>133</v>
      </c>
      <c r="D1434" s="174">
        <v>142</v>
      </c>
      <c r="E1434" s="174">
        <v>129</v>
      </c>
      <c r="F1434" s="174">
        <v>121</v>
      </c>
      <c r="G1434" s="216">
        <v>135</v>
      </c>
      <c r="H1434" s="160">
        <f t="shared" si="23"/>
        <v>1.5037593984962405E-2</v>
      </c>
    </row>
    <row r="1435" spans="1:8">
      <c r="A1435" s="159">
        <v>198552</v>
      </c>
      <c r="B1435" s="133" t="s">
        <v>1190</v>
      </c>
      <c r="C1435" s="174">
        <v>0</v>
      </c>
      <c r="D1435" s="174">
        <v>0</v>
      </c>
      <c r="E1435" s="174">
        <v>0</v>
      </c>
      <c r="F1435" s="174">
        <v>0</v>
      </c>
      <c r="G1435" s="216">
        <v>0</v>
      </c>
      <c r="H1435" s="160" t="str">
        <f t="shared" si="23"/>
        <v/>
      </c>
    </row>
    <row r="1436" spans="1:8">
      <c r="A1436" s="159">
        <v>198552</v>
      </c>
      <c r="B1436" s="133" t="s">
        <v>1191</v>
      </c>
      <c r="C1436" s="174">
        <v>410</v>
      </c>
      <c r="D1436" s="174">
        <v>491</v>
      </c>
      <c r="E1436" s="174">
        <v>420</v>
      </c>
      <c r="F1436" s="174">
        <v>410</v>
      </c>
      <c r="G1436" s="216">
        <v>397</v>
      </c>
      <c r="H1436" s="160">
        <f t="shared" si="23"/>
        <v>-3.1707317073170732E-2</v>
      </c>
    </row>
    <row r="1437" spans="1:8">
      <c r="A1437" s="159">
        <v>198552</v>
      </c>
      <c r="B1437" s="133" t="s">
        <v>1192</v>
      </c>
      <c r="C1437" s="174">
        <v>678</v>
      </c>
      <c r="D1437" s="174">
        <v>715</v>
      </c>
      <c r="E1437" s="174">
        <v>731</v>
      </c>
      <c r="F1437" s="174">
        <v>697</v>
      </c>
      <c r="G1437" s="216">
        <v>749</v>
      </c>
      <c r="H1437" s="160">
        <f t="shared" si="23"/>
        <v>0.10471976401179942</v>
      </c>
    </row>
    <row r="1438" spans="1:8">
      <c r="A1438" s="159">
        <v>198552</v>
      </c>
      <c r="B1438" s="133" t="s">
        <v>1193</v>
      </c>
      <c r="C1438" s="174">
        <v>32</v>
      </c>
      <c r="D1438" s="174">
        <v>27</v>
      </c>
      <c r="E1438" s="174">
        <v>25</v>
      </c>
      <c r="F1438" s="174">
        <v>31</v>
      </c>
      <c r="G1438" s="216">
        <v>25</v>
      </c>
      <c r="H1438" s="160">
        <f t="shared" si="23"/>
        <v>-0.21875</v>
      </c>
    </row>
    <row r="1439" spans="1:8">
      <c r="A1439" s="159">
        <v>198552</v>
      </c>
      <c r="B1439" s="133" t="s">
        <v>1194</v>
      </c>
      <c r="C1439" s="174">
        <v>5</v>
      </c>
      <c r="D1439" s="174">
        <v>4</v>
      </c>
      <c r="E1439" s="174">
        <v>4</v>
      </c>
      <c r="F1439" s="174">
        <v>4</v>
      </c>
      <c r="G1439" s="216">
        <v>4</v>
      </c>
      <c r="H1439" s="160">
        <f t="shared" si="23"/>
        <v>-0.2</v>
      </c>
    </row>
    <row r="1440" spans="1:8">
      <c r="A1440" s="159">
        <v>198552</v>
      </c>
      <c r="B1440" s="133" t="s">
        <v>1195</v>
      </c>
      <c r="C1440" s="174">
        <v>24</v>
      </c>
      <c r="D1440" s="174">
        <v>28</v>
      </c>
      <c r="E1440" s="174">
        <v>30</v>
      </c>
      <c r="F1440" s="174">
        <v>23</v>
      </c>
      <c r="G1440" s="216">
        <v>27</v>
      </c>
      <c r="H1440" s="160">
        <f t="shared" si="23"/>
        <v>0.125</v>
      </c>
    </row>
    <row r="1441" spans="1:8">
      <c r="A1441" s="159">
        <v>198552</v>
      </c>
      <c r="B1441" s="133" t="s">
        <v>1196</v>
      </c>
      <c r="C1441" s="174">
        <v>183</v>
      </c>
      <c r="D1441" s="174">
        <v>176</v>
      </c>
      <c r="E1441" s="174">
        <v>178</v>
      </c>
      <c r="F1441" s="174">
        <v>188</v>
      </c>
      <c r="G1441" s="216">
        <v>199</v>
      </c>
      <c r="H1441" s="160">
        <f t="shared" si="23"/>
        <v>8.7431693989071038E-2</v>
      </c>
    </row>
    <row r="1442" spans="1:8">
      <c r="A1442" s="159">
        <v>198552</v>
      </c>
      <c r="B1442" s="133" t="s">
        <v>1197</v>
      </c>
      <c r="C1442" s="174">
        <v>119</v>
      </c>
      <c r="D1442" s="174">
        <v>149</v>
      </c>
      <c r="E1442" s="174">
        <v>168</v>
      </c>
      <c r="F1442" s="174">
        <v>169</v>
      </c>
      <c r="G1442" s="216">
        <v>190</v>
      </c>
      <c r="H1442" s="160">
        <f t="shared" si="23"/>
        <v>0.59663865546218486</v>
      </c>
    </row>
    <row r="1443" spans="1:8">
      <c r="A1443" s="159">
        <v>198552</v>
      </c>
      <c r="B1443" s="133" t="s">
        <v>1198</v>
      </c>
      <c r="C1443" s="174">
        <v>2</v>
      </c>
      <c r="D1443" s="174">
        <v>2</v>
      </c>
      <c r="E1443" s="174">
        <v>3</v>
      </c>
      <c r="F1443" s="174">
        <v>2</v>
      </c>
      <c r="G1443" s="216">
        <v>1</v>
      </c>
      <c r="H1443" s="160">
        <f t="shared" si="23"/>
        <v>-0.5</v>
      </c>
    </row>
    <row r="1444" spans="1:8">
      <c r="A1444" s="159">
        <v>198552</v>
      </c>
      <c r="B1444" s="133" t="s">
        <v>1199</v>
      </c>
      <c r="C1444" s="174">
        <v>22</v>
      </c>
      <c r="D1444" s="174">
        <v>32</v>
      </c>
      <c r="E1444" s="174">
        <v>13</v>
      </c>
      <c r="F1444" s="174">
        <v>18</v>
      </c>
      <c r="G1444" s="216">
        <v>30</v>
      </c>
      <c r="H1444" s="160">
        <f t="shared" si="23"/>
        <v>0.36363636363636365</v>
      </c>
    </row>
    <row r="1445" spans="1:8">
      <c r="A1445" s="159">
        <v>198552</v>
      </c>
      <c r="B1445" s="133" t="s">
        <v>1200</v>
      </c>
      <c r="C1445" s="174">
        <v>684</v>
      </c>
      <c r="D1445" s="174">
        <v>771</v>
      </c>
      <c r="E1445" s="174">
        <v>709</v>
      </c>
      <c r="F1445" s="174">
        <v>657</v>
      </c>
      <c r="G1445" s="216">
        <v>646</v>
      </c>
      <c r="H1445" s="160">
        <f t="shared" si="23"/>
        <v>-5.5555555555555552E-2</v>
      </c>
    </row>
    <row r="1446" spans="1:8">
      <c r="A1446" s="159">
        <v>198552</v>
      </c>
      <c r="B1446" s="133" t="s">
        <v>1201</v>
      </c>
      <c r="C1446" s="174">
        <v>17</v>
      </c>
      <c r="D1446" s="174">
        <v>17</v>
      </c>
      <c r="E1446" s="174">
        <v>21</v>
      </c>
      <c r="F1446" s="174">
        <v>15</v>
      </c>
      <c r="G1446" s="216">
        <v>24</v>
      </c>
      <c r="H1446" s="160">
        <f t="shared" si="23"/>
        <v>0.41176470588235292</v>
      </c>
    </row>
    <row r="1447" spans="1:8">
      <c r="A1447" s="159">
        <v>198640</v>
      </c>
      <c r="B1447" s="133" t="s">
        <v>1185</v>
      </c>
      <c r="C1447" s="174">
        <v>123</v>
      </c>
      <c r="D1447" s="174">
        <v>126</v>
      </c>
      <c r="E1447" s="174">
        <v>140</v>
      </c>
      <c r="F1447" s="174">
        <v>161</v>
      </c>
      <c r="G1447" s="216">
        <v>181</v>
      </c>
      <c r="H1447" s="160">
        <f t="shared" si="23"/>
        <v>0.47154471544715448</v>
      </c>
    </row>
    <row r="1448" spans="1:8">
      <c r="A1448" s="159">
        <v>198640</v>
      </c>
      <c r="B1448" s="133" t="s">
        <v>1186</v>
      </c>
      <c r="C1448" s="174">
        <v>14</v>
      </c>
      <c r="D1448" s="174">
        <v>9</v>
      </c>
      <c r="E1448" s="174">
        <v>18</v>
      </c>
      <c r="F1448" s="174">
        <v>15</v>
      </c>
      <c r="G1448" s="216">
        <v>22</v>
      </c>
      <c r="H1448" s="160">
        <f t="shared" si="23"/>
        <v>0.5714285714285714</v>
      </c>
    </row>
    <row r="1449" spans="1:8">
      <c r="A1449" s="159">
        <v>198640</v>
      </c>
      <c r="B1449" s="133" t="s">
        <v>1187</v>
      </c>
      <c r="C1449" s="174">
        <v>54</v>
      </c>
      <c r="D1449" s="174">
        <v>63</v>
      </c>
      <c r="E1449" s="174">
        <v>78</v>
      </c>
      <c r="F1449" s="174">
        <v>86</v>
      </c>
      <c r="G1449" s="216">
        <v>100</v>
      </c>
      <c r="H1449" s="160">
        <f t="shared" si="23"/>
        <v>0.85185185185185186</v>
      </c>
    </row>
    <row r="1450" spans="1:8">
      <c r="A1450" s="159">
        <v>198640</v>
      </c>
      <c r="B1450" s="133" t="s">
        <v>1188</v>
      </c>
      <c r="C1450" s="174">
        <v>34</v>
      </c>
      <c r="D1450" s="174">
        <v>33</v>
      </c>
      <c r="E1450" s="174">
        <v>33</v>
      </c>
      <c r="F1450" s="174">
        <v>44</v>
      </c>
      <c r="G1450" s="216">
        <v>45</v>
      </c>
      <c r="H1450" s="160">
        <f t="shared" si="23"/>
        <v>0.3235294117647059</v>
      </c>
    </row>
    <row r="1451" spans="1:8">
      <c r="A1451" s="159">
        <v>198640</v>
      </c>
      <c r="B1451" s="133" t="s">
        <v>1189</v>
      </c>
      <c r="C1451" s="174">
        <v>20</v>
      </c>
      <c r="D1451" s="174">
        <v>21</v>
      </c>
      <c r="E1451" s="174">
        <v>11</v>
      </c>
      <c r="F1451" s="174">
        <v>16</v>
      </c>
      <c r="G1451" s="216">
        <v>14</v>
      </c>
      <c r="H1451" s="160">
        <f t="shared" si="23"/>
        <v>-0.3</v>
      </c>
    </row>
    <row r="1452" spans="1:8">
      <c r="A1452" s="159">
        <v>198640</v>
      </c>
      <c r="B1452" s="133" t="s">
        <v>1190</v>
      </c>
      <c r="C1452" s="174">
        <v>1</v>
      </c>
      <c r="D1452" s="174">
        <v>0</v>
      </c>
      <c r="E1452" s="174">
        <v>0</v>
      </c>
      <c r="F1452" s="174">
        <v>0</v>
      </c>
      <c r="G1452" s="216">
        <v>0</v>
      </c>
      <c r="H1452" s="160">
        <f t="shared" si="23"/>
        <v>-1</v>
      </c>
    </row>
    <row r="1453" spans="1:8">
      <c r="A1453" s="159">
        <v>198640</v>
      </c>
      <c r="B1453" s="133" t="s">
        <v>1191</v>
      </c>
      <c r="C1453" s="174">
        <v>24</v>
      </c>
      <c r="D1453" s="174">
        <v>28</v>
      </c>
      <c r="E1453" s="174">
        <v>34</v>
      </c>
      <c r="F1453" s="174">
        <v>43</v>
      </c>
      <c r="G1453" s="216">
        <v>40</v>
      </c>
      <c r="H1453" s="160">
        <f t="shared" si="23"/>
        <v>0.66666666666666663</v>
      </c>
    </row>
    <row r="1454" spans="1:8">
      <c r="A1454" s="159">
        <v>198640</v>
      </c>
      <c r="B1454" s="133" t="s">
        <v>1192</v>
      </c>
      <c r="C1454" s="174">
        <v>99</v>
      </c>
      <c r="D1454" s="174">
        <v>98</v>
      </c>
      <c r="E1454" s="174">
        <v>106</v>
      </c>
      <c r="F1454" s="174">
        <v>118</v>
      </c>
      <c r="G1454" s="216">
        <v>141</v>
      </c>
      <c r="H1454" s="160">
        <f t="shared" ref="H1454:H1517" si="24">IFERROR((G1454-C1454)/C1454,"")</f>
        <v>0.42424242424242425</v>
      </c>
    </row>
    <row r="1455" spans="1:8">
      <c r="A1455" s="159">
        <v>198640</v>
      </c>
      <c r="B1455" s="133" t="s">
        <v>1193</v>
      </c>
      <c r="C1455" s="174">
        <v>1</v>
      </c>
      <c r="D1455" s="174">
        <v>3</v>
      </c>
      <c r="E1455" s="174">
        <v>2</v>
      </c>
      <c r="F1455" s="174">
        <v>2</v>
      </c>
      <c r="G1455" s="216">
        <v>2</v>
      </c>
      <c r="H1455" s="160">
        <f t="shared" si="24"/>
        <v>1</v>
      </c>
    </row>
    <row r="1456" spans="1:8">
      <c r="A1456" s="159">
        <v>198640</v>
      </c>
      <c r="B1456" s="133" t="s">
        <v>1194</v>
      </c>
      <c r="C1456" s="174">
        <v>6</v>
      </c>
      <c r="D1456" s="174">
        <v>2</v>
      </c>
      <c r="E1456" s="174">
        <v>6</v>
      </c>
      <c r="F1456" s="174">
        <v>3</v>
      </c>
      <c r="G1456" s="216">
        <v>2</v>
      </c>
      <c r="H1456" s="160">
        <f t="shared" si="24"/>
        <v>-0.66666666666666663</v>
      </c>
    </row>
    <row r="1457" spans="1:8">
      <c r="A1457" s="159">
        <v>198640</v>
      </c>
      <c r="B1457" s="133" t="s">
        <v>1195</v>
      </c>
      <c r="C1457" s="174">
        <v>1</v>
      </c>
      <c r="D1457" s="174">
        <v>0</v>
      </c>
      <c r="E1457" s="174">
        <v>2</v>
      </c>
      <c r="F1457" s="174">
        <v>1</v>
      </c>
      <c r="G1457" s="216">
        <v>2</v>
      </c>
      <c r="H1457" s="160">
        <f t="shared" si="24"/>
        <v>1</v>
      </c>
    </row>
    <row r="1458" spans="1:8">
      <c r="A1458" s="159">
        <v>198640</v>
      </c>
      <c r="B1458" s="133" t="s">
        <v>1196</v>
      </c>
      <c r="C1458" s="174">
        <v>64</v>
      </c>
      <c r="D1458" s="174">
        <v>59</v>
      </c>
      <c r="E1458" s="174">
        <v>75</v>
      </c>
      <c r="F1458" s="174">
        <v>76</v>
      </c>
      <c r="G1458" s="216">
        <v>78</v>
      </c>
      <c r="H1458" s="160">
        <f t="shared" si="24"/>
        <v>0.21875</v>
      </c>
    </row>
    <row r="1459" spans="1:8">
      <c r="A1459" s="159">
        <v>198640</v>
      </c>
      <c r="B1459" s="133" t="s">
        <v>1197</v>
      </c>
      <c r="C1459" s="174">
        <v>0</v>
      </c>
      <c r="D1459" s="174">
        <v>6</v>
      </c>
      <c r="E1459" s="174">
        <v>4</v>
      </c>
      <c r="F1459" s="174">
        <v>7</v>
      </c>
      <c r="G1459" s="216">
        <v>9</v>
      </c>
      <c r="H1459" s="160" t="str">
        <f t="shared" si="24"/>
        <v/>
      </c>
    </row>
    <row r="1460" spans="1:8">
      <c r="A1460" s="159">
        <v>198640</v>
      </c>
      <c r="B1460" s="133" t="s">
        <v>1198</v>
      </c>
      <c r="C1460" s="174">
        <v>0</v>
      </c>
      <c r="D1460" s="174">
        <v>0</v>
      </c>
      <c r="E1460" s="174">
        <v>0</v>
      </c>
      <c r="F1460" s="174">
        <v>0</v>
      </c>
      <c r="G1460" s="216">
        <v>0</v>
      </c>
      <c r="H1460" s="160" t="str">
        <f t="shared" si="24"/>
        <v/>
      </c>
    </row>
    <row r="1461" spans="1:8">
      <c r="A1461" s="159">
        <v>198640</v>
      </c>
      <c r="B1461" s="133" t="s">
        <v>1199</v>
      </c>
      <c r="C1461" s="174">
        <v>1</v>
      </c>
      <c r="D1461" s="174">
        <v>0</v>
      </c>
      <c r="E1461" s="174">
        <v>0</v>
      </c>
      <c r="F1461" s="174">
        <v>2</v>
      </c>
      <c r="G1461" s="216">
        <v>0</v>
      </c>
      <c r="H1461" s="160">
        <f t="shared" si="24"/>
        <v>-1</v>
      </c>
    </row>
    <row r="1462" spans="1:8">
      <c r="A1462" s="159">
        <v>198640</v>
      </c>
      <c r="B1462" s="133" t="s">
        <v>1200</v>
      </c>
      <c r="C1462" s="174">
        <v>46</v>
      </c>
      <c r="D1462" s="174">
        <v>51</v>
      </c>
      <c r="E1462" s="174">
        <v>48</v>
      </c>
      <c r="F1462" s="174">
        <v>64</v>
      </c>
      <c r="G1462" s="216">
        <v>75</v>
      </c>
      <c r="H1462" s="160">
        <f t="shared" si="24"/>
        <v>0.63043478260869568</v>
      </c>
    </row>
    <row r="1463" spans="1:8">
      <c r="A1463" s="159">
        <v>198640</v>
      </c>
      <c r="B1463" s="133" t="s">
        <v>1201</v>
      </c>
      <c r="C1463" s="174">
        <v>4</v>
      </c>
      <c r="D1463" s="174">
        <v>5</v>
      </c>
      <c r="E1463" s="174">
        <v>3</v>
      </c>
      <c r="F1463" s="174">
        <v>6</v>
      </c>
      <c r="G1463" s="216">
        <v>13</v>
      </c>
      <c r="H1463" s="160">
        <f t="shared" si="24"/>
        <v>2.25</v>
      </c>
    </row>
    <row r="1464" spans="1:8">
      <c r="A1464" s="159">
        <v>199740</v>
      </c>
      <c r="B1464" s="133" t="s">
        <v>1185</v>
      </c>
      <c r="C1464" s="174">
        <v>411</v>
      </c>
      <c r="D1464" s="174">
        <v>392</v>
      </c>
      <c r="E1464" s="174">
        <v>362</v>
      </c>
      <c r="F1464" s="174">
        <v>344</v>
      </c>
      <c r="G1464" s="216">
        <v>332</v>
      </c>
      <c r="H1464" s="160">
        <f t="shared" si="24"/>
        <v>-0.19221411192214111</v>
      </c>
    </row>
    <row r="1465" spans="1:8">
      <c r="A1465" s="159">
        <v>199740</v>
      </c>
      <c r="B1465" s="133" t="s">
        <v>1186</v>
      </c>
      <c r="C1465" s="174">
        <v>5</v>
      </c>
      <c r="D1465" s="174">
        <v>17</v>
      </c>
      <c r="E1465" s="174">
        <v>1</v>
      </c>
      <c r="F1465" s="174">
        <v>0</v>
      </c>
      <c r="G1465" s="216">
        <v>12</v>
      </c>
      <c r="H1465" s="160">
        <f t="shared" si="24"/>
        <v>1.4</v>
      </c>
    </row>
    <row r="1466" spans="1:8">
      <c r="A1466" s="159">
        <v>199740</v>
      </c>
      <c r="B1466" s="133" t="s">
        <v>1187</v>
      </c>
      <c r="C1466" s="174">
        <v>177</v>
      </c>
      <c r="D1466" s="174">
        <v>185</v>
      </c>
      <c r="E1466" s="174">
        <v>174</v>
      </c>
      <c r="F1466" s="174">
        <v>144</v>
      </c>
      <c r="G1466" s="216">
        <v>165</v>
      </c>
      <c r="H1466" s="160">
        <f t="shared" si="24"/>
        <v>-6.7796610169491525E-2</v>
      </c>
    </row>
    <row r="1467" spans="1:8">
      <c r="A1467" s="159">
        <v>199740</v>
      </c>
      <c r="B1467" s="133" t="s">
        <v>1188</v>
      </c>
      <c r="C1467" s="174">
        <v>172</v>
      </c>
      <c r="D1467" s="174">
        <v>138</v>
      </c>
      <c r="E1467" s="174">
        <v>134</v>
      </c>
      <c r="F1467" s="174">
        <v>141</v>
      </c>
      <c r="G1467" s="216">
        <v>109</v>
      </c>
      <c r="H1467" s="160">
        <f t="shared" si="24"/>
        <v>-0.36627906976744184</v>
      </c>
    </row>
    <row r="1468" spans="1:8">
      <c r="A1468" s="159">
        <v>199740</v>
      </c>
      <c r="B1468" s="133" t="s">
        <v>1189</v>
      </c>
      <c r="C1468" s="174">
        <v>57</v>
      </c>
      <c r="D1468" s="174">
        <v>52</v>
      </c>
      <c r="E1468" s="174">
        <v>53</v>
      </c>
      <c r="F1468" s="174">
        <v>59</v>
      </c>
      <c r="G1468" s="216">
        <v>46</v>
      </c>
      <c r="H1468" s="160">
        <f t="shared" si="24"/>
        <v>-0.19298245614035087</v>
      </c>
    </row>
    <row r="1469" spans="1:8">
      <c r="A1469" s="159">
        <v>199740</v>
      </c>
      <c r="B1469" s="133" t="s">
        <v>1190</v>
      </c>
      <c r="C1469" s="174">
        <v>0</v>
      </c>
      <c r="D1469" s="174">
        <v>0</v>
      </c>
      <c r="E1469" s="174">
        <v>0</v>
      </c>
      <c r="F1469" s="174">
        <v>0</v>
      </c>
      <c r="G1469" s="216">
        <v>0</v>
      </c>
      <c r="H1469" s="160" t="str">
        <f t="shared" si="24"/>
        <v/>
      </c>
    </row>
    <row r="1470" spans="1:8">
      <c r="A1470" s="159">
        <v>199740</v>
      </c>
      <c r="B1470" s="133" t="s">
        <v>1191</v>
      </c>
      <c r="C1470" s="174">
        <v>143</v>
      </c>
      <c r="D1470" s="174">
        <v>113</v>
      </c>
      <c r="E1470" s="174">
        <v>92</v>
      </c>
      <c r="F1470" s="174">
        <v>90</v>
      </c>
      <c r="G1470" s="216">
        <v>84</v>
      </c>
      <c r="H1470" s="160">
        <f t="shared" si="24"/>
        <v>-0.41258741258741261</v>
      </c>
    </row>
    <row r="1471" spans="1:8">
      <c r="A1471" s="159">
        <v>199740</v>
      </c>
      <c r="B1471" s="133" t="s">
        <v>1192</v>
      </c>
      <c r="C1471" s="174">
        <v>268</v>
      </c>
      <c r="D1471" s="174">
        <v>279</v>
      </c>
      <c r="E1471" s="174">
        <v>270</v>
      </c>
      <c r="F1471" s="174">
        <v>254</v>
      </c>
      <c r="G1471" s="216">
        <v>248</v>
      </c>
      <c r="H1471" s="160">
        <f t="shared" si="24"/>
        <v>-7.4626865671641784E-2</v>
      </c>
    </row>
    <row r="1472" spans="1:8">
      <c r="A1472" s="159">
        <v>199740</v>
      </c>
      <c r="B1472" s="133" t="s">
        <v>1193</v>
      </c>
      <c r="C1472" s="174">
        <v>9</v>
      </c>
      <c r="D1472" s="174">
        <v>9</v>
      </c>
      <c r="E1472" s="174">
        <v>5</v>
      </c>
      <c r="F1472" s="174">
        <v>3</v>
      </c>
      <c r="G1472" s="216">
        <v>7</v>
      </c>
      <c r="H1472" s="160">
        <f t="shared" si="24"/>
        <v>-0.22222222222222221</v>
      </c>
    </row>
    <row r="1473" spans="1:8">
      <c r="A1473" s="159">
        <v>199740</v>
      </c>
      <c r="B1473" s="133" t="s">
        <v>1194</v>
      </c>
      <c r="C1473" s="174">
        <v>4</v>
      </c>
      <c r="D1473" s="174">
        <v>1</v>
      </c>
      <c r="E1473" s="174">
        <v>1</v>
      </c>
      <c r="F1473" s="174">
        <v>4</v>
      </c>
      <c r="G1473" s="216">
        <v>2</v>
      </c>
      <c r="H1473" s="160">
        <f t="shared" si="24"/>
        <v>-0.5</v>
      </c>
    </row>
    <row r="1474" spans="1:8">
      <c r="A1474" s="159">
        <v>199740</v>
      </c>
      <c r="B1474" s="133" t="s">
        <v>1195</v>
      </c>
      <c r="C1474" s="174">
        <v>13</v>
      </c>
      <c r="D1474" s="174">
        <v>26</v>
      </c>
      <c r="E1474" s="174">
        <v>10</v>
      </c>
      <c r="F1474" s="174">
        <v>12</v>
      </c>
      <c r="G1474" s="216">
        <v>11</v>
      </c>
      <c r="H1474" s="160">
        <f t="shared" si="24"/>
        <v>-0.15384615384615385</v>
      </c>
    </row>
    <row r="1475" spans="1:8">
      <c r="A1475" s="159">
        <v>199740</v>
      </c>
      <c r="B1475" s="133" t="s">
        <v>1196</v>
      </c>
      <c r="C1475" s="174">
        <v>55</v>
      </c>
      <c r="D1475" s="174">
        <v>44</v>
      </c>
      <c r="E1475" s="174">
        <v>45</v>
      </c>
      <c r="F1475" s="174">
        <v>56</v>
      </c>
      <c r="G1475" s="216">
        <v>39</v>
      </c>
      <c r="H1475" s="160">
        <f t="shared" si="24"/>
        <v>-0.29090909090909089</v>
      </c>
    </row>
    <row r="1476" spans="1:8">
      <c r="A1476" s="159">
        <v>199740</v>
      </c>
      <c r="B1476" s="133" t="s">
        <v>1197</v>
      </c>
      <c r="C1476" s="174">
        <v>16</v>
      </c>
      <c r="D1476" s="174">
        <v>16</v>
      </c>
      <c r="E1476" s="174">
        <v>12</v>
      </c>
      <c r="F1476" s="174">
        <v>15</v>
      </c>
      <c r="G1476" s="216">
        <v>16</v>
      </c>
      <c r="H1476" s="160">
        <f t="shared" si="24"/>
        <v>0</v>
      </c>
    </row>
    <row r="1477" spans="1:8">
      <c r="A1477" s="159">
        <v>199740</v>
      </c>
      <c r="B1477" s="133" t="s">
        <v>1198</v>
      </c>
      <c r="C1477" s="174">
        <v>0</v>
      </c>
      <c r="D1477" s="174">
        <v>1</v>
      </c>
      <c r="E1477" s="174">
        <v>0</v>
      </c>
      <c r="F1477" s="174">
        <v>0</v>
      </c>
      <c r="G1477" s="216">
        <v>1</v>
      </c>
      <c r="H1477" s="160" t="str">
        <f t="shared" si="24"/>
        <v/>
      </c>
    </row>
    <row r="1478" spans="1:8">
      <c r="A1478" s="159">
        <v>199740</v>
      </c>
      <c r="B1478" s="133" t="s">
        <v>1199</v>
      </c>
      <c r="C1478" s="174">
        <v>2</v>
      </c>
      <c r="D1478" s="174">
        <v>3</v>
      </c>
      <c r="E1478" s="174">
        <v>6</v>
      </c>
      <c r="F1478" s="174">
        <v>2</v>
      </c>
      <c r="G1478" s="216">
        <v>2</v>
      </c>
      <c r="H1478" s="160">
        <f t="shared" si="24"/>
        <v>0</v>
      </c>
    </row>
    <row r="1479" spans="1:8">
      <c r="A1479" s="159">
        <v>199740</v>
      </c>
      <c r="B1479" s="133" t="s">
        <v>1200</v>
      </c>
      <c r="C1479" s="174">
        <v>288</v>
      </c>
      <c r="D1479" s="174">
        <v>255</v>
      </c>
      <c r="E1479" s="174">
        <v>250</v>
      </c>
      <c r="F1479" s="174">
        <v>230</v>
      </c>
      <c r="G1479" s="216">
        <v>233</v>
      </c>
      <c r="H1479" s="160">
        <f t="shared" si="24"/>
        <v>-0.19097222222222221</v>
      </c>
    </row>
    <row r="1480" spans="1:8">
      <c r="A1480" s="159">
        <v>199740</v>
      </c>
      <c r="B1480" s="133" t="s">
        <v>1201</v>
      </c>
      <c r="C1480" s="174">
        <v>24</v>
      </c>
      <c r="D1480" s="174">
        <v>37</v>
      </c>
      <c r="E1480" s="174">
        <v>33</v>
      </c>
      <c r="F1480" s="174">
        <v>22</v>
      </c>
      <c r="G1480" s="216">
        <v>21</v>
      </c>
      <c r="H1480" s="160">
        <f t="shared" si="24"/>
        <v>-0.125</v>
      </c>
    </row>
    <row r="1481" spans="1:8">
      <c r="A1481" s="159">
        <v>199838</v>
      </c>
      <c r="B1481" s="133" t="s">
        <v>1185</v>
      </c>
      <c r="C1481" s="174">
        <v>427</v>
      </c>
      <c r="D1481" s="174">
        <v>430</v>
      </c>
      <c r="E1481" s="174">
        <v>456</v>
      </c>
      <c r="F1481" s="174">
        <v>424</v>
      </c>
      <c r="G1481" s="216">
        <v>497</v>
      </c>
      <c r="H1481" s="160">
        <f t="shared" si="24"/>
        <v>0.16393442622950818</v>
      </c>
    </row>
    <row r="1482" spans="1:8">
      <c r="A1482" s="159">
        <v>199838</v>
      </c>
      <c r="B1482" s="133" t="s">
        <v>1186</v>
      </c>
      <c r="C1482" s="174">
        <v>3</v>
      </c>
      <c r="D1482" s="174">
        <v>7</v>
      </c>
      <c r="E1482" s="174">
        <v>8</v>
      </c>
      <c r="F1482" s="174">
        <v>3</v>
      </c>
      <c r="G1482" s="216">
        <v>2</v>
      </c>
      <c r="H1482" s="160">
        <f t="shared" si="24"/>
        <v>-0.33333333333333331</v>
      </c>
    </row>
    <row r="1483" spans="1:8">
      <c r="A1483" s="159">
        <v>199838</v>
      </c>
      <c r="B1483" s="133" t="s">
        <v>1187</v>
      </c>
      <c r="C1483" s="174">
        <v>249</v>
      </c>
      <c r="D1483" s="174">
        <v>251</v>
      </c>
      <c r="E1483" s="174">
        <v>264</v>
      </c>
      <c r="F1483" s="174">
        <v>247</v>
      </c>
      <c r="G1483" s="216">
        <v>312</v>
      </c>
      <c r="H1483" s="160">
        <f t="shared" si="24"/>
        <v>0.25301204819277107</v>
      </c>
    </row>
    <row r="1484" spans="1:8">
      <c r="A1484" s="159">
        <v>199838</v>
      </c>
      <c r="B1484" s="133" t="s">
        <v>1188</v>
      </c>
      <c r="C1484" s="174">
        <v>112</v>
      </c>
      <c r="D1484" s="174">
        <v>109</v>
      </c>
      <c r="E1484" s="174">
        <v>133</v>
      </c>
      <c r="F1484" s="174">
        <v>123</v>
      </c>
      <c r="G1484" s="216">
        <v>129</v>
      </c>
      <c r="H1484" s="160">
        <f t="shared" si="24"/>
        <v>0.15178571428571427</v>
      </c>
    </row>
    <row r="1485" spans="1:8">
      <c r="A1485" s="159">
        <v>199838</v>
      </c>
      <c r="B1485" s="133" t="s">
        <v>1189</v>
      </c>
      <c r="C1485" s="174">
        <v>63</v>
      </c>
      <c r="D1485" s="174">
        <v>63</v>
      </c>
      <c r="E1485" s="174">
        <v>51</v>
      </c>
      <c r="F1485" s="174">
        <v>51</v>
      </c>
      <c r="G1485" s="216">
        <v>54</v>
      </c>
      <c r="H1485" s="160">
        <f t="shared" si="24"/>
        <v>-0.14285714285714285</v>
      </c>
    </row>
    <row r="1486" spans="1:8">
      <c r="A1486" s="159">
        <v>199838</v>
      </c>
      <c r="B1486" s="133" t="s">
        <v>1190</v>
      </c>
      <c r="C1486" s="174">
        <v>0</v>
      </c>
      <c r="D1486" s="174">
        <v>0</v>
      </c>
      <c r="E1486" s="174">
        <v>0</v>
      </c>
      <c r="F1486" s="174">
        <v>0</v>
      </c>
      <c r="G1486" s="216">
        <v>0</v>
      </c>
      <c r="H1486" s="160" t="str">
        <f t="shared" si="24"/>
        <v/>
      </c>
    </row>
    <row r="1487" spans="1:8">
      <c r="A1487" s="159">
        <v>199838</v>
      </c>
      <c r="B1487" s="133" t="s">
        <v>1191</v>
      </c>
      <c r="C1487" s="174">
        <v>125</v>
      </c>
      <c r="D1487" s="174">
        <v>135</v>
      </c>
      <c r="E1487" s="174">
        <v>135</v>
      </c>
      <c r="F1487" s="174">
        <v>141</v>
      </c>
      <c r="G1487" s="216">
        <v>160</v>
      </c>
      <c r="H1487" s="160">
        <f t="shared" si="24"/>
        <v>0.28000000000000003</v>
      </c>
    </row>
    <row r="1488" spans="1:8">
      <c r="A1488" s="159">
        <v>199838</v>
      </c>
      <c r="B1488" s="133" t="s">
        <v>1192</v>
      </c>
      <c r="C1488" s="174">
        <v>302</v>
      </c>
      <c r="D1488" s="174">
        <v>295</v>
      </c>
      <c r="E1488" s="174">
        <v>321</v>
      </c>
      <c r="F1488" s="174">
        <v>283</v>
      </c>
      <c r="G1488" s="216">
        <v>337</v>
      </c>
      <c r="H1488" s="160">
        <f t="shared" si="24"/>
        <v>0.11589403973509933</v>
      </c>
    </row>
    <row r="1489" spans="1:8">
      <c r="A1489" s="159">
        <v>199838</v>
      </c>
      <c r="B1489" s="133" t="s">
        <v>1193</v>
      </c>
      <c r="C1489" s="174">
        <v>8</v>
      </c>
      <c r="D1489" s="174">
        <v>9</v>
      </c>
      <c r="E1489" s="174">
        <v>10</v>
      </c>
      <c r="F1489" s="174">
        <v>13</v>
      </c>
      <c r="G1489" s="216">
        <v>7</v>
      </c>
      <c r="H1489" s="160">
        <f t="shared" si="24"/>
        <v>-0.125</v>
      </c>
    </row>
    <row r="1490" spans="1:8">
      <c r="A1490" s="159">
        <v>199838</v>
      </c>
      <c r="B1490" s="133" t="s">
        <v>1194</v>
      </c>
      <c r="C1490" s="174">
        <v>3</v>
      </c>
      <c r="D1490" s="174">
        <v>2</v>
      </c>
      <c r="E1490" s="174">
        <v>7</v>
      </c>
      <c r="F1490" s="174">
        <v>5</v>
      </c>
      <c r="G1490" s="216">
        <v>2</v>
      </c>
      <c r="H1490" s="160">
        <f t="shared" si="24"/>
        <v>-0.33333333333333331</v>
      </c>
    </row>
    <row r="1491" spans="1:8">
      <c r="A1491" s="159">
        <v>199838</v>
      </c>
      <c r="B1491" s="133" t="s">
        <v>1195</v>
      </c>
      <c r="C1491" s="174">
        <v>8</v>
      </c>
      <c r="D1491" s="174">
        <v>7</v>
      </c>
      <c r="E1491" s="174">
        <v>8</v>
      </c>
      <c r="F1491" s="174">
        <v>4</v>
      </c>
      <c r="G1491" s="216">
        <v>6</v>
      </c>
      <c r="H1491" s="160">
        <f t="shared" si="24"/>
        <v>-0.25</v>
      </c>
    </row>
    <row r="1492" spans="1:8">
      <c r="A1492" s="159">
        <v>199838</v>
      </c>
      <c r="B1492" s="133" t="s">
        <v>1196</v>
      </c>
      <c r="C1492" s="174">
        <v>129</v>
      </c>
      <c r="D1492" s="174">
        <v>129</v>
      </c>
      <c r="E1492" s="174">
        <v>125</v>
      </c>
      <c r="F1492" s="174">
        <v>115</v>
      </c>
      <c r="G1492" s="216">
        <v>134</v>
      </c>
      <c r="H1492" s="160">
        <f t="shared" si="24"/>
        <v>3.875968992248062E-2</v>
      </c>
    </row>
    <row r="1493" spans="1:8">
      <c r="A1493" s="159">
        <v>199838</v>
      </c>
      <c r="B1493" s="133" t="s">
        <v>1197</v>
      </c>
      <c r="C1493" s="174">
        <v>34</v>
      </c>
      <c r="D1493" s="174">
        <v>51</v>
      </c>
      <c r="E1493" s="174">
        <v>40</v>
      </c>
      <c r="F1493" s="174">
        <v>36</v>
      </c>
      <c r="G1493" s="216">
        <v>53</v>
      </c>
      <c r="H1493" s="160">
        <f t="shared" si="24"/>
        <v>0.55882352941176472</v>
      </c>
    </row>
    <row r="1494" spans="1:8">
      <c r="A1494" s="159">
        <v>199838</v>
      </c>
      <c r="B1494" s="133" t="s">
        <v>1198</v>
      </c>
      <c r="C1494" s="174">
        <v>0</v>
      </c>
      <c r="D1494" s="174">
        <v>3</v>
      </c>
      <c r="E1494" s="174">
        <v>0</v>
      </c>
      <c r="F1494" s="174">
        <v>2</v>
      </c>
      <c r="G1494" s="216">
        <v>1</v>
      </c>
      <c r="H1494" s="160" t="str">
        <f t="shared" si="24"/>
        <v/>
      </c>
    </row>
    <row r="1495" spans="1:8">
      <c r="A1495" s="159">
        <v>199838</v>
      </c>
      <c r="B1495" s="133" t="s">
        <v>1199</v>
      </c>
      <c r="C1495" s="174">
        <v>3</v>
      </c>
      <c r="D1495" s="174">
        <v>4</v>
      </c>
      <c r="E1495" s="174">
        <v>7</v>
      </c>
      <c r="F1495" s="174">
        <v>6</v>
      </c>
      <c r="G1495" s="216">
        <v>4</v>
      </c>
      <c r="H1495" s="160">
        <f t="shared" si="24"/>
        <v>0.33333333333333331</v>
      </c>
    </row>
    <row r="1496" spans="1:8">
      <c r="A1496" s="159">
        <v>199838</v>
      </c>
      <c r="B1496" s="133" t="s">
        <v>1200</v>
      </c>
      <c r="C1496" s="174">
        <v>223</v>
      </c>
      <c r="D1496" s="174">
        <v>207</v>
      </c>
      <c r="E1496" s="174">
        <v>224</v>
      </c>
      <c r="F1496" s="174">
        <v>210</v>
      </c>
      <c r="G1496" s="216">
        <v>229</v>
      </c>
      <c r="H1496" s="160">
        <f t="shared" si="24"/>
        <v>2.6905829596412557E-2</v>
      </c>
    </row>
    <row r="1497" spans="1:8">
      <c r="A1497" s="159">
        <v>199838</v>
      </c>
      <c r="B1497" s="133" t="s">
        <v>1201</v>
      </c>
      <c r="C1497" s="174">
        <v>19</v>
      </c>
      <c r="D1497" s="174">
        <v>18</v>
      </c>
      <c r="E1497" s="174">
        <v>35</v>
      </c>
      <c r="F1497" s="174">
        <v>33</v>
      </c>
      <c r="G1497" s="216">
        <v>61</v>
      </c>
      <c r="H1497" s="160">
        <f t="shared" si="24"/>
        <v>2.2105263157894739</v>
      </c>
    </row>
    <row r="1498" spans="1:8">
      <c r="A1498" s="159">
        <v>199856</v>
      </c>
      <c r="B1498" s="133" t="s">
        <v>1185</v>
      </c>
      <c r="C1498" s="174">
        <v>2772</v>
      </c>
      <c r="D1498" s="174">
        <v>2688</v>
      </c>
      <c r="E1498" s="174">
        <v>2977</v>
      </c>
      <c r="F1498" s="174">
        <v>2760</v>
      </c>
      <c r="G1498" s="216">
        <v>2687</v>
      </c>
      <c r="H1498" s="160">
        <f t="shared" si="24"/>
        <v>-3.0663780663780664E-2</v>
      </c>
    </row>
    <row r="1499" spans="1:8">
      <c r="A1499" s="159">
        <v>199856</v>
      </c>
      <c r="B1499" s="133" t="s">
        <v>1186</v>
      </c>
      <c r="C1499" s="174">
        <v>19</v>
      </c>
      <c r="D1499" s="174">
        <v>15</v>
      </c>
      <c r="E1499" s="174">
        <v>31</v>
      </c>
      <c r="F1499" s="174">
        <v>17</v>
      </c>
      <c r="G1499" s="216">
        <v>31</v>
      </c>
      <c r="H1499" s="160">
        <f t="shared" si="24"/>
        <v>0.63157894736842102</v>
      </c>
    </row>
    <row r="1500" spans="1:8">
      <c r="A1500" s="159">
        <v>199856</v>
      </c>
      <c r="B1500" s="133" t="s">
        <v>1187</v>
      </c>
      <c r="C1500" s="174">
        <v>1472</v>
      </c>
      <c r="D1500" s="174">
        <v>1497</v>
      </c>
      <c r="E1500" s="174">
        <v>1657</v>
      </c>
      <c r="F1500" s="174">
        <v>1594</v>
      </c>
      <c r="G1500" s="216">
        <v>1625</v>
      </c>
      <c r="H1500" s="160">
        <f t="shared" si="24"/>
        <v>0.10394021739130435</v>
      </c>
    </row>
    <row r="1501" spans="1:8">
      <c r="A1501" s="159">
        <v>199856</v>
      </c>
      <c r="B1501" s="133" t="s">
        <v>1188</v>
      </c>
      <c r="C1501" s="174">
        <v>967</v>
      </c>
      <c r="D1501" s="174">
        <v>893</v>
      </c>
      <c r="E1501" s="174">
        <v>988</v>
      </c>
      <c r="F1501" s="174">
        <v>856</v>
      </c>
      <c r="G1501" s="216">
        <v>772</v>
      </c>
      <c r="H1501" s="160">
        <f t="shared" si="24"/>
        <v>-0.20165460186142709</v>
      </c>
    </row>
    <row r="1502" spans="1:8">
      <c r="A1502" s="159">
        <v>199856</v>
      </c>
      <c r="B1502" s="133" t="s">
        <v>1189</v>
      </c>
      <c r="C1502" s="174">
        <v>314</v>
      </c>
      <c r="D1502" s="174">
        <v>283</v>
      </c>
      <c r="E1502" s="174">
        <v>301</v>
      </c>
      <c r="F1502" s="174">
        <v>293</v>
      </c>
      <c r="G1502" s="216">
        <v>259</v>
      </c>
      <c r="H1502" s="160">
        <f t="shared" si="24"/>
        <v>-0.1751592356687898</v>
      </c>
    </row>
    <row r="1503" spans="1:8">
      <c r="A1503" s="159">
        <v>199856</v>
      </c>
      <c r="B1503" s="133" t="s">
        <v>1190</v>
      </c>
      <c r="C1503" s="174">
        <v>0</v>
      </c>
      <c r="D1503" s="174">
        <v>0</v>
      </c>
      <c r="E1503" s="174">
        <v>0</v>
      </c>
      <c r="F1503" s="174">
        <v>0</v>
      </c>
      <c r="G1503" s="216">
        <v>0</v>
      </c>
      <c r="H1503" s="160" t="str">
        <f t="shared" si="24"/>
        <v/>
      </c>
    </row>
    <row r="1504" spans="1:8">
      <c r="A1504" s="159">
        <v>199856</v>
      </c>
      <c r="B1504" s="133" t="s">
        <v>1191</v>
      </c>
      <c r="C1504" s="174">
        <v>1231</v>
      </c>
      <c r="D1504" s="174">
        <v>1205</v>
      </c>
      <c r="E1504" s="174">
        <v>1285</v>
      </c>
      <c r="F1504" s="174">
        <v>1204</v>
      </c>
      <c r="G1504" s="216">
        <v>1270</v>
      </c>
      <c r="H1504" s="160">
        <f t="shared" si="24"/>
        <v>3.1681559707554832E-2</v>
      </c>
    </row>
    <row r="1505" spans="1:8">
      <c r="A1505" s="159">
        <v>199856</v>
      </c>
      <c r="B1505" s="133" t="s">
        <v>1192</v>
      </c>
      <c r="C1505" s="174">
        <v>1541</v>
      </c>
      <c r="D1505" s="174">
        <v>1483</v>
      </c>
      <c r="E1505" s="174">
        <v>1692</v>
      </c>
      <c r="F1505" s="174">
        <v>1556</v>
      </c>
      <c r="G1505" s="216">
        <v>1417</v>
      </c>
      <c r="H1505" s="160">
        <f t="shared" si="24"/>
        <v>-8.0467229072031146E-2</v>
      </c>
    </row>
    <row r="1506" spans="1:8">
      <c r="A1506" s="159">
        <v>199856</v>
      </c>
      <c r="B1506" s="133" t="s">
        <v>1193</v>
      </c>
      <c r="C1506" s="174">
        <v>87</v>
      </c>
      <c r="D1506" s="174">
        <v>82</v>
      </c>
      <c r="E1506" s="174">
        <v>88</v>
      </c>
      <c r="F1506" s="174">
        <v>90</v>
      </c>
      <c r="G1506" s="216">
        <v>84</v>
      </c>
      <c r="H1506" s="160">
        <f t="shared" si="24"/>
        <v>-3.4482758620689655E-2</v>
      </c>
    </row>
    <row r="1507" spans="1:8">
      <c r="A1507" s="159">
        <v>199856</v>
      </c>
      <c r="B1507" s="133" t="s">
        <v>1194</v>
      </c>
      <c r="C1507" s="174">
        <v>16</v>
      </c>
      <c r="D1507" s="174">
        <v>14</v>
      </c>
      <c r="E1507" s="174">
        <v>14</v>
      </c>
      <c r="F1507" s="174">
        <v>11</v>
      </c>
      <c r="G1507" s="216">
        <v>13</v>
      </c>
      <c r="H1507" s="160">
        <f t="shared" si="24"/>
        <v>-0.1875</v>
      </c>
    </row>
    <row r="1508" spans="1:8">
      <c r="A1508" s="159">
        <v>199856</v>
      </c>
      <c r="B1508" s="133" t="s">
        <v>1195</v>
      </c>
      <c r="C1508" s="174">
        <v>154</v>
      </c>
      <c r="D1508" s="174">
        <v>146</v>
      </c>
      <c r="E1508" s="174">
        <v>181</v>
      </c>
      <c r="F1508" s="174">
        <v>168</v>
      </c>
      <c r="G1508" s="216">
        <v>147</v>
      </c>
      <c r="H1508" s="160">
        <f t="shared" si="24"/>
        <v>-4.5454545454545456E-2</v>
      </c>
    </row>
    <row r="1509" spans="1:8">
      <c r="A1509" s="159">
        <v>199856</v>
      </c>
      <c r="B1509" s="133" t="s">
        <v>1196</v>
      </c>
      <c r="C1509" s="174">
        <v>454</v>
      </c>
      <c r="D1509" s="174">
        <v>395</v>
      </c>
      <c r="E1509" s="174">
        <v>448</v>
      </c>
      <c r="F1509" s="174">
        <v>414</v>
      </c>
      <c r="G1509" s="216">
        <v>388</v>
      </c>
      <c r="H1509" s="160">
        <f t="shared" si="24"/>
        <v>-0.14537444933920704</v>
      </c>
    </row>
    <row r="1510" spans="1:8">
      <c r="A1510" s="159">
        <v>199856</v>
      </c>
      <c r="B1510" s="133" t="s">
        <v>1197</v>
      </c>
      <c r="C1510" s="174">
        <v>314</v>
      </c>
      <c r="D1510" s="174">
        <v>315</v>
      </c>
      <c r="E1510" s="174">
        <v>383</v>
      </c>
      <c r="F1510" s="174">
        <v>365</v>
      </c>
      <c r="G1510" s="216">
        <v>399</v>
      </c>
      <c r="H1510" s="160">
        <f t="shared" si="24"/>
        <v>0.27070063694267515</v>
      </c>
    </row>
    <row r="1511" spans="1:8">
      <c r="A1511" s="159">
        <v>199856</v>
      </c>
      <c r="B1511" s="133" t="s">
        <v>1198</v>
      </c>
      <c r="C1511" s="174">
        <v>3</v>
      </c>
      <c r="D1511" s="174">
        <v>6</v>
      </c>
      <c r="E1511" s="174">
        <v>5</v>
      </c>
      <c r="F1511" s="174">
        <v>3</v>
      </c>
      <c r="G1511" s="216">
        <v>3</v>
      </c>
      <c r="H1511" s="160">
        <f t="shared" si="24"/>
        <v>0</v>
      </c>
    </row>
    <row r="1512" spans="1:8">
      <c r="A1512" s="159">
        <v>199856</v>
      </c>
      <c r="B1512" s="133" t="s">
        <v>1199</v>
      </c>
      <c r="C1512" s="174">
        <v>117</v>
      </c>
      <c r="D1512" s="174">
        <v>96</v>
      </c>
      <c r="E1512" s="174">
        <v>87</v>
      </c>
      <c r="F1512" s="174">
        <v>78</v>
      </c>
      <c r="G1512" s="216">
        <v>43</v>
      </c>
      <c r="H1512" s="160">
        <f t="shared" si="24"/>
        <v>-0.63247863247863245</v>
      </c>
    </row>
    <row r="1513" spans="1:8">
      <c r="A1513" s="159">
        <v>199856</v>
      </c>
      <c r="B1513" s="133" t="s">
        <v>1200</v>
      </c>
      <c r="C1513" s="174">
        <v>1559</v>
      </c>
      <c r="D1513" s="174">
        <v>1563</v>
      </c>
      <c r="E1513" s="174">
        <v>1673</v>
      </c>
      <c r="F1513" s="174">
        <v>1537</v>
      </c>
      <c r="G1513" s="216">
        <v>1523</v>
      </c>
      <c r="H1513" s="160">
        <f t="shared" si="24"/>
        <v>-2.3091725465041693E-2</v>
      </c>
    </row>
    <row r="1514" spans="1:8">
      <c r="A1514" s="159">
        <v>199856</v>
      </c>
      <c r="B1514" s="133" t="s">
        <v>1201</v>
      </c>
      <c r="C1514" s="174">
        <v>68</v>
      </c>
      <c r="D1514" s="174">
        <v>71</v>
      </c>
      <c r="E1514" s="174">
        <v>98</v>
      </c>
      <c r="F1514" s="174">
        <v>94</v>
      </c>
      <c r="G1514" s="216">
        <v>87</v>
      </c>
      <c r="H1514" s="160">
        <f t="shared" si="24"/>
        <v>0.27941176470588236</v>
      </c>
    </row>
    <row r="1515" spans="1:8">
      <c r="A1515" s="159">
        <v>200086</v>
      </c>
      <c r="B1515" s="133" t="s">
        <v>1185</v>
      </c>
      <c r="C1515" s="174">
        <v>12</v>
      </c>
      <c r="D1515" s="174">
        <v>13</v>
      </c>
      <c r="E1515" s="174">
        <v>19</v>
      </c>
      <c r="F1515" s="174">
        <v>21</v>
      </c>
      <c r="G1515" s="216">
        <v>25</v>
      </c>
      <c r="H1515" s="160">
        <f t="shared" si="24"/>
        <v>1.0833333333333333</v>
      </c>
    </row>
    <row r="1516" spans="1:8">
      <c r="A1516" s="159">
        <v>200086</v>
      </c>
      <c r="B1516" s="133" t="s">
        <v>1186</v>
      </c>
      <c r="C1516" s="174">
        <v>0</v>
      </c>
      <c r="D1516" s="174">
        <v>0</v>
      </c>
      <c r="E1516" s="174">
        <v>0</v>
      </c>
      <c r="F1516" s="174">
        <v>0</v>
      </c>
      <c r="G1516" s="216">
        <v>0</v>
      </c>
      <c r="H1516" s="160" t="str">
        <f t="shared" si="24"/>
        <v/>
      </c>
    </row>
    <row r="1517" spans="1:8">
      <c r="A1517" s="159">
        <v>200086</v>
      </c>
      <c r="B1517" s="133" t="s">
        <v>1187</v>
      </c>
      <c r="C1517" s="174">
        <v>3</v>
      </c>
      <c r="D1517" s="174">
        <v>3</v>
      </c>
      <c r="E1517" s="174">
        <v>9</v>
      </c>
      <c r="F1517" s="174">
        <v>9</v>
      </c>
      <c r="G1517" s="216">
        <v>11</v>
      </c>
      <c r="H1517" s="160">
        <f t="shared" si="24"/>
        <v>2.6666666666666665</v>
      </c>
    </row>
    <row r="1518" spans="1:8">
      <c r="A1518" s="159">
        <v>200086</v>
      </c>
      <c r="B1518" s="133" t="s">
        <v>1188</v>
      </c>
      <c r="C1518" s="174">
        <v>7</v>
      </c>
      <c r="D1518" s="174">
        <v>8</v>
      </c>
      <c r="E1518" s="174">
        <v>7</v>
      </c>
      <c r="F1518" s="174">
        <v>10</v>
      </c>
      <c r="G1518" s="216">
        <v>11</v>
      </c>
      <c r="H1518" s="160">
        <f t="shared" ref="H1518:H1581" si="25">IFERROR((G1518-C1518)/C1518,"")</f>
        <v>0.5714285714285714</v>
      </c>
    </row>
    <row r="1519" spans="1:8">
      <c r="A1519" s="159">
        <v>200086</v>
      </c>
      <c r="B1519" s="133" t="s">
        <v>1189</v>
      </c>
      <c r="C1519" s="174">
        <v>2</v>
      </c>
      <c r="D1519" s="174">
        <v>2</v>
      </c>
      <c r="E1519" s="174">
        <v>3</v>
      </c>
      <c r="F1519" s="174">
        <v>2</v>
      </c>
      <c r="G1519" s="216">
        <v>3</v>
      </c>
      <c r="H1519" s="160">
        <f t="shared" si="25"/>
        <v>0.5</v>
      </c>
    </row>
    <row r="1520" spans="1:8">
      <c r="A1520" s="159">
        <v>200086</v>
      </c>
      <c r="B1520" s="133" t="s">
        <v>1190</v>
      </c>
      <c r="C1520" s="174">
        <v>0</v>
      </c>
      <c r="D1520" s="174">
        <v>0</v>
      </c>
      <c r="E1520" s="174">
        <v>0</v>
      </c>
      <c r="F1520" s="174">
        <v>0</v>
      </c>
      <c r="G1520" s="216">
        <v>0</v>
      </c>
      <c r="H1520" s="160" t="str">
        <f t="shared" si="25"/>
        <v/>
      </c>
    </row>
    <row r="1521" spans="1:8">
      <c r="A1521" s="159">
        <v>200086</v>
      </c>
      <c r="B1521" s="133" t="s">
        <v>1191</v>
      </c>
      <c r="C1521" s="174">
        <v>2</v>
      </c>
      <c r="D1521" s="174">
        <v>3</v>
      </c>
      <c r="E1521" s="174">
        <v>4</v>
      </c>
      <c r="F1521" s="174">
        <v>7</v>
      </c>
      <c r="G1521" s="216">
        <v>5</v>
      </c>
      <c r="H1521" s="160">
        <f t="shared" si="25"/>
        <v>1.5</v>
      </c>
    </row>
    <row r="1522" spans="1:8">
      <c r="A1522" s="159">
        <v>200086</v>
      </c>
      <c r="B1522" s="133" t="s">
        <v>1192</v>
      </c>
      <c r="C1522" s="174">
        <v>10</v>
      </c>
      <c r="D1522" s="174">
        <v>10</v>
      </c>
      <c r="E1522" s="174">
        <v>15</v>
      </c>
      <c r="F1522" s="174">
        <v>14</v>
      </c>
      <c r="G1522" s="216">
        <v>20</v>
      </c>
      <c r="H1522" s="160">
        <f t="shared" si="25"/>
        <v>1</v>
      </c>
    </row>
    <row r="1523" spans="1:8">
      <c r="A1523" s="159">
        <v>200086</v>
      </c>
      <c r="B1523" s="133" t="s">
        <v>1193</v>
      </c>
      <c r="C1523" s="174">
        <v>1</v>
      </c>
      <c r="D1523" s="174">
        <v>0</v>
      </c>
      <c r="E1523" s="174">
        <v>0</v>
      </c>
      <c r="F1523" s="174">
        <v>0</v>
      </c>
      <c r="G1523" s="216">
        <v>0</v>
      </c>
      <c r="H1523" s="160">
        <f t="shared" si="25"/>
        <v>-1</v>
      </c>
    </row>
    <row r="1524" spans="1:8">
      <c r="A1524" s="159">
        <v>200086</v>
      </c>
      <c r="B1524" s="133" t="s">
        <v>1194</v>
      </c>
      <c r="C1524" s="174">
        <v>10</v>
      </c>
      <c r="D1524" s="174">
        <v>12</v>
      </c>
      <c r="E1524" s="174">
        <v>14</v>
      </c>
      <c r="F1524" s="174">
        <v>20</v>
      </c>
      <c r="G1524" s="216">
        <v>23</v>
      </c>
      <c r="H1524" s="160">
        <f t="shared" si="25"/>
        <v>1.3</v>
      </c>
    </row>
    <row r="1525" spans="1:8">
      <c r="A1525" s="159">
        <v>200086</v>
      </c>
      <c r="B1525" s="133" t="s">
        <v>1195</v>
      </c>
      <c r="C1525" s="174">
        <v>0</v>
      </c>
      <c r="D1525" s="174">
        <v>0</v>
      </c>
      <c r="E1525" s="174">
        <v>0</v>
      </c>
      <c r="F1525" s="174">
        <v>0</v>
      </c>
      <c r="G1525" s="216">
        <v>0</v>
      </c>
      <c r="H1525" s="160" t="str">
        <f t="shared" si="25"/>
        <v/>
      </c>
    </row>
    <row r="1526" spans="1:8">
      <c r="A1526" s="159">
        <v>200086</v>
      </c>
      <c r="B1526" s="133" t="s">
        <v>1196</v>
      </c>
      <c r="C1526" s="174">
        <v>0</v>
      </c>
      <c r="D1526" s="174">
        <v>0</v>
      </c>
      <c r="E1526" s="174">
        <v>0</v>
      </c>
      <c r="F1526" s="174">
        <v>0</v>
      </c>
      <c r="G1526" s="216">
        <v>1</v>
      </c>
      <c r="H1526" s="160" t="str">
        <f t="shared" si="25"/>
        <v/>
      </c>
    </row>
    <row r="1527" spans="1:8">
      <c r="A1527" s="159">
        <v>200086</v>
      </c>
      <c r="B1527" s="133" t="s">
        <v>1197</v>
      </c>
      <c r="C1527" s="174">
        <v>1</v>
      </c>
      <c r="D1527" s="174">
        <v>0</v>
      </c>
      <c r="E1527" s="174">
        <v>0</v>
      </c>
      <c r="F1527" s="174">
        <v>1</v>
      </c>
      <c r="G1527" s="216">
        <v>0</v>
      </c>
      <c r="H1527" s="160">
        <f t="shared" si="25"/>
        <v>-1</v>
      </c>
    </row>
    <row r="1528" spans="1:8">
      <c r="A1528" s="159">
        <v>200086</v>
      </c>
      <c r="B1528" s="133" t="s">
        <v>1198</v>
      </c>
      <c r="C1528" s="174">
        <v>0</v>
      </c>
      <c r="D1528" s="174">
        <v>1</v>
      </c>
      <c r="E1528" s="174">
        <v>0</v>
      </c>
      <c r="F1528" s="174">
        <v>0</v>
      </c>
      <c r="G1528" s="216">
        <v>0</v>
      </c>
      <c r="H1528" s="160" t="str">
        <f t="shared" si="25"/>
        <v/>
      </c>
    </row>
    <row r="1529" spans="1:8">
      <c r="A1529" s="159">
        <v>200086</v>
      </c>
      <c r="B1529" s="133" t="s">
        <v>1199</v>
      </c>
      <c r="C1529" s="174">
        <v>0</v>
      </c>
      <c r="D1529" s="174">
        <v>0</v>
      </c>
      <c r="E1529" s="174">
        <v>0</v>
      </c>
      <c r="F1529" s="174">
        <v>0</v>
      </c>
      <c r="G1529" s="216">
        <v>0</v>
      </c>
      <c r="H1529" s="160" t="str">
        <f t="shared" si="25"/>
        <v/>
      </c>
    </row>
    <row r="1530" spans="1:8">
      <c r="A1530" s="159">
        <v>200086</v>
      </c>
      <c r="B1530" s="133" t="s">
        <v>1200</v>
      </c>
      <c r="C1530" s="174">
        <v>0</v>
      </c>
      <c r="D1530" s="174">
        <v>0</v>
      </c>
      <c r="E1530" s="174">
        <v>5</v>
      </c>
      <c r="F1530" s="174">
        <v>0</v>
      </c>
      <c r="G1530" s="216">
        <v>1</v>
      </c>
      <c r="H1530" s="160" t="str">
        <f t="shared" si="25"/>
        <v/>
      </c>
    </row>
    <row r="1531" spans="1:8">
      <c r="A1531" s="159">
        <v>200086</v>
      </c>
      <c r="B1531" s="133" t="s">
        <v>1201</v>
      </c>
      <c r="C1531" s="174">
        <v>0</v>
      </c>
      <c r="D1531" s="174">
        <v>0</v>
      </c>
      <c r="E1531" s="174">
        <v>0</v>
      </c>
      <c r="F1531" s="174">
        <v>0</v>
      </c>
      <c r="G1531" s="216">
        <v>0</v>
      </c>
      <c r="H1531" s="160" t="str">
        <f t="shared" si="25"/>
        <v/>
      </c>
    </row>
    <row r="1532" spans="1:8">
      <c r="A1532" s="159">
        <v>200527</v>
      </c>
      <c r="B1532" s="133" t="s">
        <v>1185</v>
      </c>
      <c r="C1532" s="174">
        <v>72</v>
      </c>
      <c r="D1532" s="174">
        <v>59</v>
      </c>
      <c r="E1532" s="174">
        <v>52</v>
      </c>
      <c r="F1532" s="174">
        <v>65</v>
      </c>
      <c r="G1532" s="216">
        <v>45</v>
      </c>
      <c r="H1532" s="160">
        <f t="shared" si="25"/>
        <v>-0.375</v>
      </c>
    </row>
    <row r="1533" spans="1:8">
      <c r="A1533" s="159">
        <v>200527</v>
      </c>
      <c r="B1533" s="133" t="s">
        <v>1186</v>
      </c>
      <c r="C1533" s="174">
        <v>0</v>
      </c>
      <c r="D1533" s="174">
        <v>0</v>
      </c>
      <c r="E1533" s="174">
        <v>0</v>
      </c>
      <c r="F1533" s="174">
        <v>0</v>
      </c>
      <c r="G1533" s="216">
        <v>0</v>
      </c>
      <c r="H1533" s="160" t="str">
        <f t="shared" si="25"/>
        <v/>
      </c>
    </row>
    <row r="1534" spans="1:8">
      <c r="A1534" s="159">
        <v>200527</v>
      </c>
      <c r="B1534" s="133" t="s">
        <v>1187</v>
      </c>
      <c r="C1534" s="174">
        <v>34</v>
      </c>
      <c r="D1534" s="174">
        <v>23</v>
      </c>
      <c r="E1534" s="174">
        <v>24</v>
      </c>
      <c r="F1534" s="174">
        <v>30</v>
      </c>
      <c r="G1534" s="216">
        <v>21</v>
      </c>
      <c r="H1534" s="160">
        <f t="shared" si="25"/>
        <v>-0.38235294117647056</v>
      </c>
    </row>
    <row r="1535" spans="1:8">
      <c r="A1535" s="159">
        <v>200527</v>
      </c>
      <c r="B1535" s="133" t="s">
        <v>1188</v>
      </c>
      <c r="C1535" s="174">
        <v>28</v>
      </c>
      <c r="D1535" s="174">
        <v>24</v>
      </c>
      <c r="E1535" s="174">
        <v>27</v>
      </c>
      <c r="F1535" s="174">
        <v>28</v>
      </c>
      <c r="G1535" s="216">
        <v>19</v>
      </c>
      <c r="H1535" s="160">
        <f t="shared" si="25"/>
        <v>-0.32142857142857145</v>
      </c>
    </row>
    <row r="1536" spans="1:8">
      <c r="A1536" s="159">
        <v>200527</v>
      </c>
      <c r="B1536" s="133" t="s">
        <v>1189</v>
      </c>
      <c r="C1536" s="174">
        <v>10</v>
      </c>
      <c r="D1536" s="174">
        <v>12</v>
      </c>
      <c r="E1536" s="174">
        <v>1</v>
      </c>
      <c r="F1536" s="174">
        <v>7</v>
      </c>
      <c r="G1536" s="216">
        <v>5</v>
      </c>
      <c r="H1536" s="160">
        <f t="shared" si="25"/>
        <v>-0.5</v>
      </c>
    </row>
    <row r="1537" spans="1:8">
      <c r="A1537" s="159">
        <v>200527</v>
      </c>
      <c r="B1537" s="133" t="s">
        <v>1190</v>
      </c>
      <c r="C1537" s="174">
        <v>0</v>
      </c>
      <c r="D1537" s="174">
        <v>0</v>
      </c>
      <c r="E1537" s="174">
        <v>0</v>
      </c>
      <c r="F1537" s="174">
        <v>0</v>
      </c>
      <c r="G1537" s="216">
        <v>0</v>
      </c>
      <c r="H1537" s="160" t="str">
        <f t="shared" si="25"/>
        <v/>
      </c>
    </row>
    <row r="1538" spans="1:8">
      <c r="A1538" s="159">
        <v>200527</v>
      </c>
      <c r="B1538" s="133" t="s">
        <v>1191</v>
      </c>
      <c r="C1538" s="174">
        <v>25</v>
      </c>
      <c r="D1538" s="174">
        <v>13</v>
      </c>
      <c r="E1538" s="174">
        <v>17</v>
      </c>
      <c r="F1538" s="174">
        <v>14</v>
      </c>
      <c r="G1538" s="216">
        <v>15</v>
      </c>
      <c r="H1538" s="160">
        <f t="shared" si="25"/>
        <v>-0.4</v>
      </c>
    </row>
    <row r="1539" spans="1:8">
      <c r="A1539" s="159">
        <v>200527</v>
      </c>
      <c r="B1539" s="133" t="s">
        <v>1192</v>
      </c>
      <c r="C1539" s="174">
        <v>47</v>
      </c>
      <c r="D1539" s="174">
        <v>46</v>
      </c>
      <c r="E1539" s="174">
        <v>35</v>
      </c>
      <c r="F1539" s="174">
        <v>51</v>
      </c>
      <c r="G1539" s="216">
        <v>30</v>
      </c>
      <c r="H1539" s="160">
        <f t="shared" si="25"/>
        <v>-0.36170212765957449</v>
      </c>
    </row>
    <row r="1540" spans="1:8">
      <c r="A1540" s="159">
        <v>200527</v>
      </c>
      <c r="B1540" s="133" t="s">
        <v>1193</v>
      </c>
      <c r="C1540" s="174">
        <v>0</v>
      </c>
      <c r="D1540" s="174">
        <v>0</v>
      </c>
      <c r="E1540" s="174">
        <v>0</v>
      </c>
      <c r="F1540" s="174">
        <v>0</v>
      </c>
      <c r="G1540" s="216">
        <v>0</v>
      </c>
      <c r="H1540" s="160" t="str">
        <f t="shared" si="25"/>
        <v/>
      </c>
    </row>
    <row r="1541" spans="1:8">
      <c r="A1541" s="159">
        <v>200527</v>
      </c>
      <c r="B1541" s="133" t="s">
        <v>1194</v>
      </c>
      <c r="C1541" s="174">
        <v>68</v>
      </c>
      <c r="D1541" s="174">
        <v>56</v>
      </c>
      <c r="E1541" s="174">
        <v>51</v>
      </c>
      <c r="F1541" s="174">
        <v>62</v>
      </c>
      <c r="G1541" s="216">
        <v>45</v>
      </c>
      <c r="H1541" s="160">
        <f t="shared" si="25"/>
        <v>-0.33823529411764708</v>
      </c>
    </row>
    <row r="1542" spans="1:8">
      <c r="A1542" s="159">
        <v>200527</v>
      </c>
      <c r="B1542" s="133" t="s">
        <v>1195</v>
      </c>
      <c r="C1542" s="174">
        <v>0</v>
      </c>
      <c r="D1542" s="174">
        <v>0</v>
      </c>
      <c r="E1542" s="174">
        <v>0</v>
      </c>
      <c r="F1542" s="174">
        <v>0</v>
      </c>
      <c r="G1542" s="216">
        <v>0</v>
      </c>
      <c r="H1542" s="160" t="str">
        <f t="shared" si="25"/>
        <v/>
      </c>
    </row>
    <row r="1543" spans="1:8">
      <c r="A1543" s="159">
        <v>200527</v>
      </c>
      <c r="B1543" s="133" t="s">
        <v>1196</v>
      </c>
      <c r="C1543" s="174">
        <v>0</v>
      </c>
      <c r="D1543" s="174">
        <v>0</v>
      </c>
      <c r="E1543" s="174">
        <v>0</v>
      </c>
      <c r="F1543" s="174">
        <v>0</v>
      </c>
      <c r="G1543" s="216">
        <v>0</v>
      </c>
      <c r="H1543" s="160" t="str">
        <f t="shared" si="25"/>
        <v/>
      </c>
    </row>
    <row r="1544" spans="1:8">
      <c r="A1544" s="159">
        <v>200527</v>
      </c>
      <c r="B1544" s="133" t="s">
        <v>1197</v>
      </c>
      <c r="C1544" s="174">
        <v>0</v>
      </c>
      <c r="D1544" s="174">
        <v>0</v>
      </c>
      <c r="E1544" s="174">
        <v>0</v>
      </c>
      <c r="F1544" s="174">
        <v>0</v>
      </c>
      <c r="G1544" s="216">
        <v>0</v>
      </c>
      <c r="H1544" s="160" t="str">
        <f t="shared" si="25"/>
        <v/>
      </c>
    </row>
    <row r="1545" spans="1:8">
      <c r="A1545" s="159">
        <v>200527</v>
      </c>
      <c r="B1545" s="133" t="s">
        <v>1198</v>
      </c>
      <c r="C1545" s="174">
        <v>0</v>
      </c>
      <c r="D1545" s="174">
        <v>0</v>
      </c>
      <c r="E1545" s="174">
        <v>0</v>
      </c>
      <c r="F1545" s="174">
        <v>0</v>
      </c>
      <c r="G1545" s="216">
        <v>0</v>
      </c>
      <c r="H1545" s="160" t="str">
        <f t="shared" si="25"/>
        <v/>
      </c>
    </row>
    <row r="1546" spans="1:8">
      <c r="A1546" s="159">
        <v>200527</v>
      </c>
      <c r="B1546" s="133" t="s">
        <v>1199</v>
      </c>
      <c r="C1546" s="174">
        <v>0</v>
      </c>
      <c r="D1546" s="174">
        <v>0</v>
      </c>
      <c r="E1546" s="174">
        <v>0</v>
      </c>
      <c r="F1546" s="174">
        <v>0</v>
      </c>
      <c r="G1546" s="216">
        <v>0</v>
      </c>
      <c r="H1546" s="160" t="str">
        <f t="shared" si="25"/>
        <v/>
      </c>
    </row>
    <row r="1547" spans="1:8">
      <c r="A1547" s="159">
        <v>200527</v>
      </c>
      <c r="B1547" s="133" t="s">
        <v>1200</v>
      </c>
      <c r="C1547" s="174">
        <v>4</v>
      </c>
      <c r="D1547" s="174">
        <v>3</v>
      </c>
      <c r="E1547" s="174">
        <v>1</v>
      </c>
      <c r="F1547" s="174">
        <v>3</v>
      </c>
      <c r="G1547" s="216">
        <v>0</v>
      </c>
      <c r="H1547" s="160">
        <f t="shared" si="25"/>
        <v>-1</v>
      </c>
    </row>
    <row r="1548" spans="1:8">
      <c r="A1548" s="159">
        <v>200527</v>
      </c>
      <c r="B1548" s="133" t="s">
        <v>1201</v>
      </c>
      <c r="C1548" s="174">
        <v>0</v>
      </c>
      <c r="D1548" s="174">
        <v>0</v>
      </c>
      <c r="E1548" s="174">
        <v>0</v>
      </c>
      <c r="F1548" s="174">
        <v>0</v>
      </c>
      <c r="G1548" s="216">
        <v>0</v>
      </c>
      <c r="H1548" s="160" t="str">
        <f t="shared" si="25"/>
        <v/>
      </c>
    </row>
    <row r="1549" spans="1:8">
      <c r="A1549" s="159">
        <v>200554</v>
      </c>
      <c r="B1549" s="133" t="s">
        <v>1185</v>
      </c>
      <c r="C1549" s="174">
        <v>80</v>
      </c>
      <c r="D1549" s="174">
        <v>54</v>
      </c>
      <c r="E1549" s="174">
        <v>51</v>
      </c>
      <c r="F1549" s="174">
        <v>47</v>
      </c>
      <c r="G1549" s="216">
        <v>82</v>
      </c>
      <c r="H1549" s="160">
        <f t="shared" si="25"/>
        <v>2.5000000000000001E-2</v>
      </c>
    </row>
    <row r="1550" spans="1:8">
      <c r="A1550" s="159">
        <v>200554</v>
      </c>
      <c r="B1550" s="133" t="s">
        <v>1186</v>
      </c>
      <c r="C1550" s="174">
        <v>0</v>
      </c>
      <c r="D1550" s="174">
        <v>0</v>
      </c>
      <c r="E1550" s="174">
        <v>0</v>
      </c>
      <c r="F1550" s="174">
        <v>0</v>
      </c>
      <c r="G1550" s="216">
        <v>0</v>
      </c>
      <c r="H1550" s="160" t="str">
        <f t="shared" si="25"/>
        <v/>
      </c>
    </row>
    <row r="1551" spans="1:8">
      <c r="A1551" s="159">
        <v>200554</v>
      </c>
      <c r="B1551" s="133" t="s">
        <v>1187</v>
      </c>
      <c r="C1551" s="174">
        <v>39</v>
      </c>
      <c r="D1551" s="174">
        <v>17</v>
      </c>
      <c r="E1551" s="174">
        <v>26</v>
      </c>
      <c r="F1551" s="174">
        <v>21</v>
      </c>
      <c r="G1551" s="216">
        <v>48</v>
      </c>
      <c r="H1551" s="160">
        <f t="shared" si="25"/>
        <v>0.23076923076923078</v>
      </c>
    </row>
    <row r="1552" spans="1:8">
      <c r="A1552" s="159">
        <v>200554</v>
      </c>
      <c r="B1552" s="133" t="s">
        <v>1188</v>
      </c>
      <c r="C1552" s="174">
        <v>36</v>
      </c>
      <c r="D1552" s="174">
        <v>34</v>
      </c>
      <c r="E1552" s="174">
        <v>22</v>
      </c>
      <c r="F1552" s="174">
        <v>21</v>
      </c>
      <c r="G1552" s="216">
        <v>26</v>
      </c>
      <c r="H1552" s="160">
        <f t="shared" si="25"/>
        <v>-0.27777777777777779</v>
      </c>
    </row>
    <row r="1553" spans="1:8">
      <c r="A1553" s="159">
        <v>200554</v>
      </c>
      <c r="B1553" s="133" t="s">
        <v>1189</v>
      </c>
      <c r="C1553" s="174">
        <v>5</v>
      </c>
      <c r="D1553" s="174">
        <v>3</v>
      </c>
      <c r="E1553" s="174">
        <v>3</v>
      </c>
      <c r="F1553" s="174">
        <v>5</v>
      </c>
      <c r="G1553" s="216">
        <v>8</v>
      </c>
      <c r="H1553" s="160">
        <f t="shared" si="25"/>
        <v>0.6</v>
      </c>
    </row>
    <row r="1554" spans="1:8">
      <c r="A1554" s="159">
        <v>200554</v>
      </c>
      <c r="B1554" s="133" t="s">
        <v>1190</v>
      </c>
      <c r="C1554" s="174">
        <v>0</v>
      </c>
      <c r="D1554" s="174">
        <v>0</v>
      </c>
      <c r="E1554" s="174">
        <v>0</v>
      </c>
      <c r="F1554" s="174">
        <v>0</v>
      </c>
      <c r="G1554" s="216">
        <v>0</v>
      </c>
      <c r="H1554" s="160" t="str">
        <f t="shared" si="25"/>
        <v/>
      </c>
    </row>
    <row r="1555" spans="1:8">
      <c r="A1555" s="159">
        <v>200554</v>
      </c>
      <c r="B1555" s="133" t="s">
        <v>1191</v>
      </c>
      <c r="C1555" s="174">
        <v>27</v>
      </c>
      <c r="D1555" s="174">
        <v>18</v>
      </c>
      <c r="E1555" s="174">
        <v>16</v>
      </c>
      <c r="F1555" s="174">
        <v>13</v>
      </c>
      <c r="G1555" s="216">
        <v>28</v>
      </c>
      <c r="H1555" s="160">
        <f t="shared" si="25"/>
        <v>3.7037037037037035E-2</v>
      </c>
    </row>
    <row r="1556" spans="1:8">
      <c r="A1556" s="159">
        <v>200554</v>
      </c>
      <c r="B1556" s="133" t="s">
        <v>1192</v>
      </c>
      <c r="C1556" s="174">
        <v>53</v>
      </c>
      <c r="D1556" s="174">
        <v>36</v>
      </c>
      <c r="E1556" s="174">
        <v>35</v>
      </c>
      <c r="F1556" s="174">
        <v>34</v>
      </c>
      <c r="G1556" s="216">
        <v>54</v>
      </c>
      <c r="H1556" s="160">
        <f t="shared" si="25"/>
        <v>1.8867924528301886E-2</v>
      </c>
    </row>
    <row r="1557" spans="1:8">
      <c r="A1557" s="159">
        <v>200554</v>
      </c>
      <c r="B1557" s="133" t="s">
        <v>1193</v>
      </c>
      <c r="C1557" s="174">
        <v>0</v>
      </c>
      <c r="D1557" s="174">
        <v>0</v>
      </c>
      <c r="E1557" s="174">
        <v>0</v>
      </c>
      <c r="F1557" s="174">
        <v>1</v>
      </c>
      <c r="G1557" s="216">
        <v>8</v>
      </c>
      <c r="H1557" s="160" t="str">
        <f t="shared" si="25"/>
        <v/>
      </c>
    </row>
    <row r="1558" spans="1:8">
      <c r="A1558" s="159">
        <v>200554</v>
      </c>
      <c r="B1558" s="133" t="s">
        <v>1194</v>
      </c>
      <c r="C1558" s="174">
        <v>75</v>
      </c>
      <c r="D1558" s="174">
        <v>48</v>
      </c>
      <c r="E1558" s="174">
        <v>50</v>
      </c>
      <c r="F1558" s="174">
        <v>41</v>
      </c>
      <c r="G1558" s="216">
        <v>63</v>
      </c>
      <c r="H1558" s="160">
        <f t="shared" si="25"/>
        <v>-0.16</v>
      </c>
    </row>
    <row r="1559" spans="1:8">
      <c r="A1559" s="159">
        <v>200554</v>
      </c>
      <c r="B1559" s="133" t="s">
        <v>1195</v>
      </c>
      <c r="C1559" s="174">
        <v>0</v>
      </c>
      <c r="D1559" s="174">
        <v>0</v>
      </c>
      <c r="E1559" s="174">
        <v>0</v>
      </c>
      <c r="F1559" s="174">
        <v>0</v>
      </c>
      <c r="G1559" s="216">
        <v>0</v>
      </c>
      <c r="H1559" s="160" t="str">
        <f t="shared" si="25"/>
        <v/>
      </c>
    </row>
    <row r="1560" spans="1:8">
      <c r="A1560" s="159">
        <v>200554</v>
      </c>
      <c r="B1560" s="133" t="s">
        <v>1196</v>
      </c>
      <c r="C1560" s="174">
        <v>2</v>
      </c>
      <c r="D1560" s="174">
        <v>2</v>
      </c>
      <c r="E1560" s="174">
        <v>0</v>
      </c>
      <c r="F1560" s="174">
        <v>1</v>
      </c>
      <c r="G1560" s="216">
        <v>2</v>
      </c>
      <c r="H1560" s="160">
        <f t="shared" si="25"/>
        <v>0</v>
      </c>
    </row>
    <row r="1561" spans="1:8">
      <c r="A1561" s="159">
        <v>200554</v>
      </c>
      <c r="B1561" s="133" t="s">
        <v>1197</v>
      </c>
      <c r="C1561" s="174">
        <v>0</v>
      </c>
      <c r="D1561" s="174">
        <v>0</v>
      </c>
      <c r="E1561" s="174">
        <v>0</v>
      </c>
      <c r="F1561" s="174">
        <v>0</v>
      </c>
      <c r="G1561" s="216">
        <v>4</v>
      </c>
      <c r="H1561" s="160" t="str">
        <f t="shared" si="25"/>
        <v/>
      </c>
    </row>
    <row r="1562" spans="1:8">
      <c r="A1562" s="159">
        <v>200554</v>
      </c>
      <c r="B1562" s="133" t="s">
        <v>1198</v>
      </c>
      <c r="C1562" s="174">
        <v>0</v>
      </c>
      <c r="D1562" s="174">
        <v>0</v>
      </c>
      <c r="E1562" s="174">
        <v>0</v>
      </c>
      <c r="F1562" s="174">
        <v>0</v>
      </c>
      <c r="G1562" s="216">
        <v>0</v>
      </c>
      <c r="H1562" s="160" t="str">
        <f t="shared" si="25"/>
        <v/>
      </c>
    </row>
    <row r="1563" spans="1:8">
      <c r="A1563" s="159">
        <v>200554</v>
      </c>
      <c r="B1563" s="133" t="s">
        <v>1199</v>
      </c>
      <c r="C1563" s="174">
        <v>1</v>
      </c>
      <c r="D1563" s="174">
        <v>1</v>
      </c>
      <c r="E1563" s="174">
        <v>0</v>
      </c>
      <c r="F1563" s="174">
        <v>0</v>
      </c>
      <c r="G1563" s="216">
        <v>0</v>
      </c>
      <c r="H1563" s="160">
        <f t="shared" si="25"/>
        <v>-1</v>
      </c>
    </row>
    <row r="1564" spans="1:8">
      <c r="A1564" s="159">
        <v>200554</v>
      </c>
      <c r="B1564" s="133" t="s">
        <v>1200</v>
      </c>
      <c r="C1564" s="174">
        <v>2</v>
      </c>
      <c r="D1564" s="174">
        <v>3</v>
      </c>
      <c r="E1564" s="174">
        <v>1</v>
      </c>
      <c r="F1564" s="174">
        <v>4</v>
      </c>
      <c r="G1564" s="216">
        <v>5</v>
      </c>
      <c r="H1564" s="160">
        <f t="shared" si="25"/>
        <v>1.5</v>
      </c>
    </row>
    <row r="1565" spans="1:8">
      <c r="A1565" s="159">
        <v>200554</v>
      </c>
      <c r="B1565" s="133" t="s">
        <v>1201</v>
      </c>
      <c r="C1565" s="174">
        <v>0</v>
      </c>
      <c r="D1565" s="174">
        <v>0</v>
      </c>
      <c r="E1565" s="174">
        <v>0</v>
      </c>
      <c r="F1565" s="174">
        <v>0</v>
      </c>
      <c r="G1565" s="216">
        <v>0</v>
      </c>
      <c r="H1565" s="160" t="str">
        <f t="shared" si="25"/>
        <v/>
      </c>
    </row>
    <row r="1566" spans="1:8">
      <c r="A1566" s="159">
        <v>201672</v>
      </c>
      <c r="B1566" s="133" t="s">
        <v>1185</v>
      </c>
      <c r="C1566" s="174">
        <v>436</v>
      </c>
      <c r="D1566" s="174">
        <v>458</v>
      </c>
      <c r="E1566" s="174">
        <v>402</v>
      </c>
      <c r="F1566" s="174">
        <v>344</v>
      </c>
      <c r="G1566" s="216">
        <v>348</v>
      </c>
      <c r="H1566" s="160">
        <f t="shared" si="25"/>
        <v>-0.20183486238532111</v>
      </c>
    </row>
    <row r="1567" spans="1:8">
      <c r="A1567" s="159">
        <v>201672</v>
      </c>
      <c r="B1567" s="133" t="s">
        <v>1186</v>
      </c>
      <c r="C1567" s="174">
        <v>0</v>
      </c>
      <c r="D1567" s="174">
        <v>0</v>
      </c>
      <c r="E1567" s="174">
        <v>0</v>
      </c>
      <c r="F1567" s="174">
        <v>0</v>
      </c>
      <c r="G1567" s="216">
        <v>2</v>
      </c>
      <c r="H1567" s="160" t="str">
        <f t="shared" si="25"/>
        <v/>
      </c>
    </row>
    <row r="1568" spans="1:8">
      <c r="A1568" s="159">
        <v>201672</v>
      </c>
      <c r="B1568" s="133" t="s">
        <v>1187</v>
      </c>
      <c r="C1568" s="174">
        <v>194</v>
      </c>
      <c r="D1568" s="174">
        <v>177</v>
      </c>
      <c r="E1568" s="174">
        <v>183</v>
      </c>
      <c r="F1568" s="174">
        <v>145</v>
      </c>
      <c r="G1568" s="216">
        <v>152</v>
      </c>
      <c r="H1568" s="160">
        <f t="shared" si="25"/>
        <v>-0.21649484536082475</v>
      </c>
    </row>
    <row r="1569" spans="1:8">
      <c r="A1569" s="159">
        <v>201672</v>
      </c>
      <c r="B1569" s="133" t="s">
        <v>1188</v>
      </c>
      <c r="C1569" s="174">
        <v>190</v>
      </c>
      <c r="D1569" s="174">
        <v>223</v>
      </c>
      <c r="E1569" s="174">
        <v>172</v>
      </c>
      <c r="F1569" s="174">
        <v>159</v>
      </c>
      <c r="G1569" s="216">
        <v>154</v>
      </c>
      <c r="H1569" s="160">
        <f t="shared" si="25"/>
        <v>-0.18947368421052632</v>
      </c>
    </row>
    <row r="1570" spans="1:8">
      <c r="A1570" s="159">
        <v>201672</v>
      </c>
      <c r="B1570" s="133" t="s">
        <v>1189</v>
      </c>
      <c r="C1570" s="174">
        <v>52</v>
      </c>
      <c r="D1570" s="174">
        <v>58</v>
      </c>
      <c r="E1570" s="174">
        <v>47</v>
      </c>
      <c r="F1570" s="174">
        <v>40</v>
      </c>
      <c r="G1570" s="216">
        <v>40</v>
      </c>
      <c r="H1570" s="160">
        <f t="shared" si="25"/>
        <v>-0.23076923076923078</v>
      </c>
    </row>
    <row r="1571" spans="1:8">
      <c r="A1571" s="159">
        <v>201672</v>
      </c>
      <c r="B1571" s="133" t="s">
        <v>1190</v>
      </c>
      <c r="C1571" s="174">
        <v>0</v>
      </c>
      <c r="D1571" s="174">
        <v>0</v>
      </c>
      <c r="E1571" s="174">
        <v>0</v>
      </c>
      <c r="F1571" s="174">
        <v>0</v>
      </c>
      <c r="G1571" s="216">
        <v>0</v>
      </c>
      <c r="H1571" s="160" t="str">
        <f t="shared" si="25"/>
        <v/>
      </c>
    </row>
    <row r="1572" spans="1:8">
      <c r="A1572" s="159">
        <v>201672</v>
      </c>
      <c r="B1572" s="133" t="s">
        <v>1191</v>
      </c>
      <c r="C1572" s="174">
        <v>118</v>
      </c>
      <c r="D1572" s="174">
        <v>126</v>
      </c>
      <c r="E1572" s="174">
        <v>99</v>
      </c>
      <c r="F1572" s="174">
        <v>96</v>
      </c>
      <c r="G1572" s="216">
        <v>67</v>
      </c>
      <c r="H1572" s="160">
        <f t="shared" si="25"/>
        <v>-0.43220338983050849</v>
      </c>
    </row>
    <row r="1573" spans="1:8">
      <c r="A1573" s="159">
        <v>201672</v>
      </c>
      <c r="B1573" s="133" t="s">
        <v>1192</v>
      </c>
      <c r="C1573" s="174">
        <v>318</v>
      </c>
      <c r="D1573" s="174">
        <v>332</v>
      </c>
      <c r="E1573" s="174">
        <v>303</v>
      </c>
      <c r="F1573" s="174">
        <v>248</v>
      </c>
      <c r="G1573" s="216">
        <v>281</v>
      </c>
      <c r="H1573" s="160">
        <f t="shared" si="25"/>
        <v>-0.11635220125786164</v>
      </c>
    </row>
    <row r="1574" spans="1:8">
      <c r="A1574" s="159">
        <v>201672</v>
      </c>
      <c r="B1574" s="133" t="s">
        <v>1193</v>
      </c>
      <c r="C1574" s="174">
        <v>14</v>
      </c>
      <c r="D1574" s="174">
        <v>18</v>
      </c>
      <c r="E1574" s="174">
        <v>18</v>
      </c>
      <c r="F1574" s="174">
        <v>20</v>
      </c>
      <c r="G1574" s="216">
        <v>22</v>
      </c>
      <c r="H1574" s="160">
        <f t="shared" si="25"/>
        <v>0.5714285714285714</v>
      </c>
    </row>
    <row r="1575" spans="1:8">
      <c r="A1575" s="159">
        <v>201672</v>
      </c>
      <c r="B1575" s="133" t="s">
        <v>1194</v>
      </c>
      <c r="C1575" s="174">
        <v>2</v>
      </c>
      <c r="D1575" s="174">
        <v>2</v>
      </c>
      <c r="E1575" s="174">
        <v>2</v>
      </c>
      <c r="F1575" s="174">
        <v>0</v>
      </c>
      <c r="G1575" s="216">
        <v>0</v>
      </c>
      <c r="H1575" s="160">
        <f t="shared" si="25"/>
        <v>-1</v>
      </c>
    </row>
    <row r="1576" spans="1:8">
      <c r="A1576" s="159">
        <v>201672</v>
      </c>
      <c r="B1576" s="133" t="s">
        <v>1195</v>
      </c>
      <c r="C1576" s="174">
        <v>6</v>
      </c>
      <c r="D1576" s="174">
        <v>9</v>
      </c>
      <c r="E1576" s="174">
        <v>11</v>
      </c>
      <c r="F1576" s="174">
        <v>15</v>
      </c>
      <c r="G1576" s="216">
        <v>5</v>
      </c>
      <c r="H1576" s="160">
        <f t="shared" si="25"/>
        <v>-0.16666666666666666</v>
      </c>
    </row>
    <row r="1577" spans="1:8">
      <c r="A1577" s="159">
        <v>201672</v>
      </c>
      <c r="B1577" s="133" t="s">
        <v>1196</v>
      </c>
      <c r="C1577" s="174">
        <v>35</v>
      </c>
      <c r="D1577" s="174">
        <v>37</v>
      </c>
      <c r="E1577" s="174">
        <v>37</v>
      </c>
      <c r="F1577" s="174">
        <v>33</v>
      </c>
      <c r="G1577" s="216">
        <v>45</v>
      </c>
      <c r="H1577" s="160">
        <f t="shared" si="25"/>
        <v>0.2857142857142857</v>
      </c>
    </row>
    <row r="1578" spans="1:8">
      <c r="A1578" s="159">
        <v>201672</v>
      </c>
      <c r="B1578" s="133" t="s">
        <v>1197</v>
      </c>
      <c r="C1578" s="174">
        <v>4</v>
      </c>
      <c r="D1578" s="174">
        <v>10</v>
      </c>
      <c r="E1578" s="174">
        <v>8</v>
      </c>
      <c r="F1578" s="174">
        <v>8</v>
      </c>
      <c r="G1578" s="216">
        <v>3</v>
      </c>
      <c r="H1578" s="160">
        <f t="shared" si="25"/>
        <v>-0.25</v>
      </c>
    </row>
    <row r="1579" spans="1:8">
      <c r="A1579" s="159">
        <v>201672</v>
      </c>
      <c r="B1579" s="133" t="s">
        <v>1198</v>
      </c>
      <c r="C1579" s="174">
        <v>1</v>
      </c>
      <c r="D1579" s="174">
        <v>0</v>
      </c>
      <c r="E1579" s="174">
        <v>0</v>
      </c>
      <c r="F1579" s="174">
        <v>0</v>
      </c>
      <c r="G1579" s="216">
        <v>0</v>
      </c>
      <c r="H1579" s="160">
        <f t="shared" si="25"/>
        <v>-1</v>
      </c>
    </row>
    <row r="1580" spans="1:8">
      <c r="A1580" s="159">
        <v>201672</v>
      </c>
      <c r="B1580" s="133" t="s">
        <v>1199</v>
      </c>
      <c r="C1580" s="174">
        <v>1</v>
      </c>
      <c r="D1580" s="174">
        <v>0</v>
      </c>
      <c r="E1580" s="174">
        <v>2</v>
      </c>
      <c r="F1580" s="174">
        <v>2</v>
      </c>
      <c r="G1580" s="216">
        <v>0</v>
      </c>
      <c r="H1580" s="160">
        <f t="shared" si="25"/>
        <v>-1</v>
      </c>
    </row>
    <row r="1581" spans="1:8">
      <c r="A1581" s="159">
        <v>201672</v>
      </c>
      <c r="B1581" s="133" t="s">
        <v>1200</v>
      </c>
      <c r="C1581" s="174">
        <v>342</v>
      </c>
      <c r="D1581" s="174">
        <v>344</v>
      </c>
      <c r="E1581" s="174">
        <v>298</v>
      </c>
      <c r="F1581" s="174">
        <v>251</v>
      </c>
      <c r="G1581" s="216">
        <v>258</v>
      </c>
      <c r="H1581" s="160">
        <f t="shared" si="25"/>
        <v>-0.24561403508771928</v>
      </c>
    </row>
    <row r="1582" spans="1:8">
      <c r="A1582" s="159">
        <v>201672</v>
      </c>
      <c r="B1582" s="133" t="s">
        <v>1201</v>
      </c>
      <c r="C1582" s="174">
        <v>31</v>
      </c>
      <c r="D1582" s="174">
        <v>38</v>
      </c>
      <c r="E1582" s="174">
        <v>26</v>
      </c>
      <c r="F1582" s="174">
        <v>15</v>
      </c>
      <c r="G1582" s="216">
        <v>15</v>
      </c>
      <c r="H1582" s="160">
        <f t="shared" ref="H1582:H1645" si="26">IFERROR((G1582-C1582)/C1582,"")</f>
        <v>-0.5161290322580645</v>
      </c>
    </row>
    <row r="1583" spans="1:8">
      <c r="A1583" s="159">
        <v>201973</v>
      </c>
      <c r="B1583" s="133" t="s">
        <v>1185</v>
      </c>
      <c r="C1583" s="174">
        <v>530</v>
      </c>
      <c r="D1583" s="174">
        <v>507</v>
      </c>
      <c r="E1583" s="174">
        <v>513</v>
      </c>
      <c r="F1583" s="174">
        <v>540</v>
      </c>
      <c r="G1583" s="216">
        <v>475</v>
      </c>
      <c r="H1583" s="160">
        <f t="shared" si="26"/>
        <v>-0.10377358490566038</v>
      </c>
    </row>
    <row r="1584" spans="1:8">
      <c r="A1584" s="159">
        <v>201973</v>
      </c>
      <c r="B1584" s="133" t="s">
        <v>1186</v>
      </c>
      <c r="C1584" s="174">
        <v>0</v>
      </c>
      <c r="D1584" s="174">
        <v>0</v>
      </c>
      <c r="E1584" s="174">
        <v>4</v>
      </c>
      <c r="F1584" s="174">
        <v>1</v>
      </c>
      <c r="G1584" s="216">
        <v>14</v>
      </c>
      <c r="H1584" s="160" t="str">
        <f t="shared" si="26"/>
        <v/>
      </c>
    </row>
    <row r="1585" spans="1:8">
      <c r="A1585" s="159">
        <v>201973</v>
      </c>
      <c r="B1585" s="133" t="s">
        <v>1187</v>
      </c>
      <c r="C1585" s="174">
        <v>189</v>
      </c>
      <c r="D1585" s="174">
        <v>217</v>
      </c>
      <c r="E1585" s="174">
        <v>209</v>
      </c>
      <c r="F1585" s="174">
        <v>237</v>
      </c>
      <c r="G1585" s="216">
        <v>202</v>
      </c>
      <c r="H1585" s="160">
        <f t="shared" si="26"/>
        <v>6.8783068783068779E-2</v>
      </c>
    </row>
    <row r="1586" spans="1:8">
      <c r="A1586" s="159">
        <v>201973</v>
      </c>
      <c r="B1586" s="133" t="s">
        <v>1188</v>
      </c>
      <c r="C1586" s="174">
        <v>242</v>
      </c>
      <c r="D1586" s="174">
        <v>221</v>
      </c>
      <c r="E1586" s="174">
        <v>222</v>
      </c>
      <c r="F1586" s="174">
        <v>229</v>
      </c>
      <c r="G1586" s="216">
        <v>204</v>
      </c>
      <c r="H1586" s="160">
        <f t="shared" si="26"/>
        <v>-0.15702479338842976</v>
      </c>
    </row>
    <row r="1587" spans="1:8">
      <c r="A1587" s="159">
        <v>201973</v>
      </c>
      <c r="B1587" s="133" t="s">
        <v>1189</v>
      </c>
      <c r="C1587" s="174">
        <v>99</v>
      </c>
      <c r="D1587" s="174">
        <v>69</v>
      </c>
      <c r="E1587" s="174">
        <v>78</v>
      </c>
      <c r="F1587" s="174">
        <v>73</v>
      </c>
      <c r="G1587" s="216">
        <v>55</v>
      </c>
      <c r="H1587" s="160">
        <f t="shared" si="26"/>
        <v>-0.44444444444444442</v>
      </c>
    </row>
    <row r="1588" spans="1:8">
      <c r="A1588" s="159">
        <v>201973</v>
      </c>
      <c r="B1588" s="133" t="s">
        <v>1190</v>
      </c>
      <c r="C1588" s="174">
        <v>0</v>
      </c>
      <c r="D1588" s="174">
        <v>0</v>
      </c>
      <c r="E1588" s="174">
        <v>0</v>
      </c>
      <c r="F1588" s="174">
        <v>0</v>
      </c>
      <c r="G1588" s="216">
        <v>0</v>
      </c>
      <c r="H1588" s="160" t="str">
        <f t="shared" si="26"/>
        <v/>
      </c>
    </row>
    <row r="1589" spans="1:8">
      <c r="A1589" s="159">
        <v>201973</v>
      </c>
      <c r="B1589" s="133" t="s">
        <v>1191</v>
      </c>
      <c r="C1589" s="174">
        <v>173</v>
      </c>
      <c r="D1589" s="174">
        <v>150</v>
      </c>
      <c r="E1589" s="174">
        <v>166</v>
      </c>
      <c r="F1589" s="174">
        <v>159</v>
      </c>
      <c r="G1589" s="216">
        <v>139</v>
      </c>
      <c r="H1589" s="160">
        <f t="shared" si="26"/>
        <v>-0.19653179190751446</v>
      </c>
    </row>
    <row r="1590" spans="1:8">
      <c r="A1590" s="159">
        <v>201973</v>
      </c>
      <c r="B1590" s="133" t="s">
        <v>1192</v>
      </c>
      <c r="C1590" s="174">
        <v>357</v>
      </c>
      <c r="D1590" s="174">
        <v>357</v>
      </c>
      <c r="E1590" s="174">
        <v>347</v>
      </c>
      <c r="F1590" s="174">
        <v>381</v>
      </c>
      <c r="G1590" s="216">
        <v>336</v>
      </c>
      <c r="H1590" s="160">
        <f t="shared" si="26"/>
        <v>-5.8823529411764705E-2</v>
      </c>
    </row>
    <row r="1591" spans="1:8">
      <c r="A1591" s="159">
        <v>201973</v>
      </c>
      <c r="B1591" s="133" t="s">
        <v>1193</v>
      </c>
      <c r="C1591" s="174">
        <v>17</v>
      </c>
      <c r="D1591" s="174">
        <v>18</v>
      </c>
      <c r="E1591" s="174">
        <v>20</v>
      </c>
      <c r="F1591" s="174">
        <v>39</v>
      </c>
      <c r="G1591" s="216">
        <v>23</v>
      </c>
      <c r="H1591" s="160">
        <f t="shared" si="26"/>
        <v>0.35294117647058826</v>
      </c>
    </row>
    <row r="1592" spans="1:8">
      <c r="A1592" s="159">
        <v>201973</v>
      </c>
      <c r="B1592" s="133" t="s">
        <v>1194</v>
      </c>
      <c r="C1592" s="174">
        <v>0</v>
      </c>
      <c r="D1592" s="174">
        <v>1</v>
      </c>
      <c r="E1592" s="174">
        <v>0</v>
      </c>
      <c r="F1592" s="174">
        <v>3</v>
      </c>
      <c r="G1592" s="216">
        <v>1</v>
      </c>
      <c r="H1592" s="160" t="str">
        <f t="shared" si="26"/>
        <v/>
      </c>
    </row>
    <row r="1593" spans="1:8">
      <c r="A1593" s="159">
        <v>201973</v>
      </c>
      <c r="B1593" s="133" t="s">
        <v>1195</v>
      </c>
      <c r="C1593" s="174">
        <v>7</v>
      </c>
      <c r="D1593" s="174">
        <v>4</v>
      </c>
      <c r="E1593" s="174">
        <v>7</v>
      </c>
      <c r="F1593" s="174">
        <v>6</v>
      </c>
      <c r="G1593" s="216">
        <v>5</v>
      </c>
      <c r="H1593" s="160">
        <f t="shared" si="26"/>
        <v>-0.2857142857142857</v>
      </c>
    </row>
    <row r="1594" spans="1:8">
      <c r="A1594" s="159">
        <v>201973</v>
      </c>
      <c r="B1594" s="133" t="s">
        <v>1196</v>
      </c>
      <c r="C1594" s="174">
        <v>82</v>
      </c>
      <c r="D1594" s="174">
        <v>57</v>
      </c>
      <c r="E1594" s="174">
        <v>88</v>
      </c>
      <c r="F1594" s="174">
        <v>64</v>
      </c>
      <c r="G1594" s="216">
        <v>54</v>
      </c>
      <c r="H1594" s="160">
        <f t="shared" si="26"/>
        <v>-0.34146341463414637</v>
      </c>
    </row>
    <row r="1595" spans="1:8">
      <c r="A1595" s="159">
        <v>201973</v>
      </c>
      <c r="B1595" s="133" t="s">
        <v>1197</v>
      </c>
      <c r="C1595" s="174">
        <v>7</v>
      </c>
      <c r="D1595" s="174">
        <v>5</v>
      </c>
      <c r="E1595" s="174">
        <v>12</v>
      </c>
      <c r="F1595" s="174">
        <v>18</v>
      </c>
      <c r="G1595" s="216">
        <v>20</v>
      </c>
      <c r="H1595" s="160">
        <f t="shared" si="26"/>
        <v>1.8571428571428572</v>
      </c>
    </row>
    <row r="1596" spans="1:8">
      <c r="A1596" s="159">
        <v>201973</v>
      </c>
      <c r="B1596" s="133" t="s">
        <v>1198</v>
      </c>
      <c r="C1596" s="174">
        <v>1</v>
      </c>
      <c r="D1596" s="174">
        <v>1</v>
      </c>
      <c r="E1596" s="174">
        <v>0</v>
      </c>
      <c r="F1596" s="174">
        <v>1</v>
      </c>
      <c r="G1596" s="216">
        <v>0</v>
      </c>
      <c r="H1596" s="160">
        <f t="shared" si="26"/>
        <v>-1</v>
      </c>
    </row>
    <row r="1597" spans="1:8">
      <c r="A1597" s="159">
        <v>201973</v>
      </c>
      <c r="B1597" s="133" t="s">
        <v>1199</v>
      </c>
      <c r="C1597" s="174">
        <v>3</v>
      </c>
      <c r="D1597" s="174">
        <v>4</v>
      </c>
      <c r="E1597" s="174">
        <v>3</v>
      </c>
      <c r="F1597" s="174">
        <v>2</v>
      </c>
      <c r="G1597" s="216">
        <v>1</v>
      </c>
      <c r="H1597" s="160">
        <f t="shared" si="26"/>
        <v>-0.66666666666666663</v>
      </c>
    </row>
    <row r="1598" spans="1:8">
      <c r="A1598" s="159">
        <v>201973</v>
      </c>
      <c r="B1598" s="133" t="s">
        <v>1200</v>
      </c>
      <c r="C1598" s="174">
        <v>402</v>
      </c>
      <c r="D1598" s="174">
        <v>411</v>
      </c>
      <c r="E1598" s="174">
        <v>369</v>
      </c>
      <c r="F1598" s="174">
        <v>400</v>
      </c>
      <c r="G1598" s="216">
        <v>365</v>
      </c>
      <c r="H1598" s="160">
        <f t="shared" si="26"/>
        <v>-9.2039800995024873E-2</v>
      </c>
    </row>
    <row r="1599" spans="1:8">
      <c r="A1599" s="159">
        <v>201973</v>
      </c>
      <c r="B1599" s="133" t="s">
        <v>1201</v>
      </c>
      <c r="C1599" s="174">
        <v>11</v>
      </c>
      <c r="D1599" s="174">
        <v>6</v>
      </c>
      <c r="E1599" s="174">
        <v>14</v>
      </c>
      <c r="F1599" s="174">
        <v>7</v>
      </c>
      <c r="G1599" s="216">
        <v>6</v>
      </c>
      <c r="H1599" s="160">
        <f t="shared" si="26"/>
        <v>-0.45454545454545453</v>
      </c>
    </row>
    <row r="1600" spans="1:8">
      <c r="A1600" s="159">
        <v>202222</v>
      </c>
      <c r="B1600" s="133" t="s">
        <v>1185</v>
      </c>
      <c r="C1600" s="174">
        <v>2882</v>
      </c>
      <c r="D1600" s="174">
        <v>2525</v>
      </c>
      <c r="E1600" s="174">
        <v>2713</v>
      </c>
      <c r="F1600" s="174">
        <v>2443</v>
      </c>
      <c r="G1600" s="216">
        <v>2395</v>
      </c>
      <c r="H1600" s="160">
        <f t="shared" si="26"/>
        <v>-0.16897987508674531</v>
      </c>
    </row>
    <row r="1601" spans="1:8">
      <c r="A1601" s="159">
        <v>202222</v>
      </c>
      <c r="B1601" s="133" t="s">
        <v>1186</v>
      </c>
      <c r="C1601" s="174">
        <v>0</v>
      </c>
      <c r="D1601" s="174">
        <v>8</v>
      </c>
      <c r="E1601" s="174">
        <v>20</v>
      </c>
      <c r="F1601" s="174">
        <v>17</v>
      </c>
      <c r="G1601" s="216">
        <v>22</v>
      </c>
      <c r="H1601" s="160" t="str">
        <f t="shared" si="26"/>
        <v/>
      </c>
    </row>
    <row r="1602" spans="1:8">
      <c r="A1602" s="159">
        <v>202222</v>
      </c>
      <c r="B1602" s="133" t="s">
        <v>1187</v>
      </c>
      <c r="C1602" s="174">
        <v>1428</v>
      </c>
      <c r="D1602" s="174">
        <v>1417</v>
      </c>
      <c r="E1602" s="174">
        <v>1484</v>
      </c>
      <c r="F1602" s="174">
        <v>1372</v>
      </c>
      <c r="G1602" s="216">
        <v>1394</v>
      </c>
      <c r="H1602" s="160">
        <f t="shared" si="26"/>
        <v>-2.3809523809523808E-2</v>
      </c>
    </row>
    <row r="1603" spans="1:8">
      <c r="A1603" s="159">
        <v>202222</v>
      </c>
      <c r="B1603" s="133" t="s">
        <v>1188</v>
      </c>
      <c r="C1603" s="174">
        <v>1168</v>
      </c>
      <c r="D1603" s="174">
        <v>886</v>
      </c>
      <c r="E1603" s="174">
        <v>922</v>
      </c>
      <c r="F1603" s="174">
        <v>836</v>
      </c>
      <c r="G1603" s="216">
        <v>793</v>
      </c>
      <c r="H1603" s="160">
        <f t="shared" si="26"/>
        <v>-0.32106164383561642</v>
      </c>
    </row>
    <row r="1604" spans="1:8">
      <c r="A1604" s="159">
        <v>202222</v>
      </c>
      <c r="B1604" s="133" t="s">
        <v>1189</v>
      </c>
      <c r="C1604" s="174">
        <v>286</v>
      </c>
      <c r="D1604" s="174">
        <v>214</v>
      </c>
      <c r="E1604" s="174">
        <v>287</v>
      </c>
      <c r="F1604" s="174">
        <v>218</v>
      </c>
      <c r="G1604" s="216">
        <v>186</v>
      </c>
      <c r="H1604" s="160">
        <f t="shared" si="26"/>
        <v>-0.34965034965034963</v>
      </c>
    </row>
    <row r="1605" spans="1:8">
      <c r="A1605" s="159">
        <v>202222</v>
      </c>
      <c r="B1605" s="133" t="s">
        <v>1190</v>
      </c>
      <c r="C1605" s="174">
        <v>0</v>
      </c>
      <c r="D1605" s="174">
        <v>0</v>
      </c>
      <c r="E1605" s="174">
        <v>0</v>
      </c>
      <c r="F1605" s="174">
        <v>0</v>
      </c>
      <c r="G1605" s="216">
        <v>0</v>
      </c>
      <c r="H1605" s="160" t="str">
        <f t="shared" si="26"/>
        <v/>
      </c>
    </row>
    <row r="1606" spans="1:8">
      <c r="A1606" s="159">
        <v>202222</v>
      </c>
      <c r="B1606" s="133" t="s">
        <v>1191</v>
      </c>
      <c r="C1606" s="174">
        <v>1383</v>
      </c>
      <c r="D1606" s="174">
        <v>1124</v>
      </c>
      <c r="E1606" s="174">
        <v>1167</v>
      </c>
      <c r="F1606" s="174">
        <v>1043</v>
      </c>
      <c r="G1606" s="216">
        <v>1000</v>
      </c>
      <c r="H1606" s="160">
        <f t="shared" si="26"/>
        <v>-0.2769342010122921</v>
      </c>
    </row>
    <row r="1607" spans="1:8">
      <c r="A1607" s="159">
        <v>202222</v>
      </c>
      <c r="B1607" s="133" t="s">
        <v>1192</v>
      </c>
      <c r="C1607" s="174">
        <v>1499</v>
      </c>
      <c r="D1607" s="174">
        <v>1401</v>
      </c>
      <c r="E1607" s="174">
        <v>1546</v>
      </c>
      <c r="F1607" s="174">
        <v>1400</v>
      </c>
      <c r="G1607" s="216">
        <v>1395</v>
      </c>
      <c r="H1607" s="160">
        <f t="shared" si="26"/>
        <v>-6.9379586390927284E-2</v>
      </c>
    </row>
    <row r="1608" spans="1:8">
      <c r="A1608" s="159">
        <v>202222</v>
      </c>
      <c r="B1608" s="133" t="s">
        <v>1193</v>
      </c>
      <c r="C1608" s="174">
        <v>181</v>
      </c>
      <c r="D1608" s="174">
        <v>102</v>
      </c>
      <c r="E1608" s="174">
        <v>108</v>
      </c>
      <c r="F1608" s="174">
        <v>86</v>
      </c>
      <c r="G1608" s="216">
        <v>85</v>
      </c>
      <c r="H1608" s="160">
        <f t="shared" si="26"/>
        <v>-0.53038674033149169</v>
      </c>
    </row>
    <row r="1609" spans="1:8">
      <c r="A1609" s="159">
        <v>202222</v>
      </c>
      <c r="B1609" s="133" t="s">
        <v>1194</v>
      </c>
      <c r="C1609" s="174">
        <v>9</v>
      </c>
      <c r="D1609" s="174">
        <v>8</v>
      </c>
      <c r="E1609" s="174">
        <v>6</v>
      </c>
      <c r="F1609" s="174">
        <v>5</v>
      </c>
      <c r="G1609" s="216">
        <v>9</v>
      </c>
      <c r="H1609" s="160">
        <f t="shared" si="26"/>
        <v>0</v>
      </c>
    </row>
    <row r="1610" spans="1:8">
      <c r="A1610" s="159">
        <v>202222</v>
      </c>
      <c r="B1610" s="133" t="s">
        <v>1195</v>
      </c>
      <c r="C1610" s="174">
        <v>122</v>
      </c>
      <c r="D1610" s="174">
        <v>115</v>
      </c>
      <c r="E1610" s="174">
        <v>149</v>
      </c>
      <c r="F1610" s="174">
        <v>150</v>
      </c>
      <c r="G1610" s="216">
        <v>124</v>
      </c>
      <c r="H1610" s="160">
        <f t="shared" si="26"/>
        <v>1.6393442622950821E-2</v>
      </c>
    </row>
    <row r="1611" spans="1:8">
      <c r="A1611" s="159">
        <v>202222</v>
      </c>
      <c r="B1611" s="133" t="s">
        <v>1196</v>
      </c>
      <c r="C1611" s="174">
        <v>394</v>
      </c>
      <c r="D1611" s="174">
        <v>373</v>
      </c>
      <c r="E1611" s="174">
        <v>455</v>
      </c>
      <c r="F1611" s="174">
        <v>407</v>
      </c>
      <c r="G1611" s="216">
        <v>356</v>
      </c>
      <c r="H1611" s="160">
        <f t="shared" si="26"/>
        <v>-9.6446700507614211E-2</v>
      </c>
    </row>
    <row r="1612" spans="1:8">
      <c r="A1612" s="159">
        <v>202222</v>
      </c>
      <c r="B1612" s="133" t="s">
        <v>1197</v>
      </c>
      <c r="C1612" s="174">
        <v>61</v>
      </c>
      <c r="D1612" s="174">
        <v>135</v>
      </c>
      <c r="E1612" s="174">
        <v>147</v>
      </c>
      <c r="F1612" s="174">
        <v>150</v>
      </c>
      <c r="G1612" s="216">
        <v>173</v>
      </c>
      <c r="H1612" s="160">
        <f t="shared" si="26"/>
        <v>1.8360655737704918</v>
      </c>
    </row>
    <row r="1613" spans="1:8">
      <c r="A1613" s="159">
        <v>202222</v>
      </c>
      <c r="B1613" s="133" t="s">
        <v>1198</v>
      </c>
      <c r="C1613" s="174">
        <v>2</v>
      </c>
      <c r="D1613" s="174">
        <v>2</v>
      </c>
      <c r="E1613" s="174">
        <v>0</v>
      </c>
      <c r="F1613" s="174">
        <v>2</v>
      </c>
      <c r="G1613" s="216">
        <v>1</v>
      </c>
      <c r="H1613" s="160">
        <f t="shared" si="26"/>
        <v>-0.5</v>
      </c>
    </row>
    <row r="1614" spans="1:8">
      <c r="A1614" s="159">
        <v>202222</v>
      </c>
      <c r="B1614" s="133" t="s">
        <v>1199</v>
      </c>
      <c r="C1614" s="174">
        <v>67</v>
      </c>
      <c r="D1614" s="174">
        <v>55</v>
      </c>
      <c r="E1614" s="174">
        <v>36</v>
      </c>
      <c r="F1614" s="174">
        <v>40</v>
      </c>
      <c r="G1614" s="216">
        <v>38</v>
      </c>
      <c r="H1614" s="160">
        <f t="shared" si="26"/>
        <v>-0.43283582089552236</v>
      </c>
    </row>
    <row r="1615" spans="1:8">
      <c r="A1615" s="159">
        <v>202222</v>
      </c>
      <c r="B1615" s="133" t="s">
        <v>1200</v>
      </c>
      <c r="C1615" s="174">
        <v>1901</v>
      </c>
      <c r="D1615" s="174">
        <v>1579</v>
      </c>
      <c r="E1615" s="174">
        <v>1631</v>
      </c>
      <c r="F1615" s="174">
        <v>1427</v>
      </c>
      <c r="G1615" s="216">
        <v>1386</v>
      </c>
      <c r="H1615" s="160">
        <f t="shared" si="26"/>
        <v>-0.27091004734350344</v>
      </c>
    </row>
    <row r="1616" spans="1:8">
      <c r="A1616" s="159">
        <v>202222</v>
      </c>
      <c r="B1616" s="133" t="s">
        <v>1201</v>
      </c>
      <c r="C1616" s="174">
        <v>145</v>
      </c>
      <c r="D1616" s="174">
        <v>156</v>
      </c>
      <c r="E1616" s="174">
        <v>181</v>
      </c>
      <c r="F1616" s="174">
        <v>176</v>
      </c>
      <c r="G1616" s="216">
        <v>223</v>
      </c>
      <c r="H1616" s="160">
        <f t="shared" si="26"/>
        <v>0.53793103448275859</v>
      </c>
    </row>
    <row r="1617" spans="1:8">
      <c r="A1617" s="159">
        <v>202356</v>
      </c>
      <c r="B1617" s="133" t="s">
        <v>1185</v>
      </c>
      <c r="C1617" s="174">
        <v>2843</v>
      </c>
      <c r="D1617" s="174">
        <v>2696</v>
      </c>
      <c r="E1617" s="174">
        <v>2961</v>
      </c>
      <c r="F1617" s="174">
        <v>2247</v>
      </c>
      <c r="G1617" s="216">
        <v>1779</v>
      </c>
      <c r="H1617" s="160">
        <f t="shared" si="26"/>
        <v>-0.37425255012310937</v>
      </c>
    </row>
    <row r="1618" spans="1:8">
      <c r="A1618" s="159">
        <v>202356</v>
      </c>
      <c r="B1618" s="133" t="s">
        <v>1186</v>
      </c>
      <c r="C1618" s="174">
        <v>25</v>
      </c>
      <c r="D1618" s="174">
        <v>49</v>
      </c>
      <c r="E1618" s="174">
        <v>65</v>
      </c>
      <c r="F1618" s="174">
        <v>5</v>
      </c>
      <c r="G1618" s="216">
        <v>14</v>
      </c>
      <c r="H1618" s="160">
        <f t="shared" si="26"/>
        <v>-0.44</v>
      </c>
    </row>
    <row r="1619" spans="1:8">
      <c r="A1619" s="159">
        <v>202356</v>
      </c>
      <c r="B1619" s="133" t="s">
        <v>1187</v>
      </c>
      <c r="C1619" s="174">
        <v>1102</v>
      </c>
      <c r="D1619" s="174">
        <v>1127</v>
      </c>
      <c r="E1619" s="174">
        <v>1255</v>
      </c>
      <c r="F1619" s="174">
        <v>982</v>
      </c>
      <c r="G1619" s="216">
        <v>862</v>
      </c>
      <c r="H1619" s="160">
        <f t="shared" si="26"/>
        <v>-0.21778584392014519</v>
      </c>
    </row>
    <row r="1620" spans="1:8">
      <c r="A1620" s="159">
        <v>202356</v>
      </c>
      <c r="B1620" s="133" t="s">
        <v>1188</v>
      </c>
      <c r="C1620" s="174">
        <v>1360</v>
      </c>
      <c r="D1620" s="174">
        <v>1154</v>
      </c>
      <c r="E1620" s="174">
        <v>1252</v>
      </c>
      <c r="F1620" s="174">
        <v>952</v>
      </c>
      <c r="G1620" s="216">
        <v>693</v>
      </c>
      <c r="H1620" s="160">
        <f t="shared" si="26"/>
        <v>-0.49044117647058821</v>
      </c>
    </row>
    <row r="1621" spans="1:8">
      <c r="A1621" s="159">
        <v>202356</v>
      </c>
      <c r="B1621" s="133" t="s">
        <v>1189</v>
      </c>
      <c r="C1621" s="174">
        <v>356</v>
      </c>
      <c r="D1621" s="174">
        <v>366</v>
      </c>
      <c r="E1621" s="174">
        <v>389</v>
      </c>
      <c r="F1621" s="174">
        <v>308</v>
      </c>
      <c r="G1621" s="216">
        <v>210</v>
      </c>
      <c r="H1621" s="160">
        <f t="shared" si="26"/>
        <v>-0.4101123595505618</v>
      </c>
    </row>
    <row r="1622" spans="1:8">
      <c r="A1622" s="159">
        <v>202356</v>
      </c>
      <c r="B1622" s="133" t="s">
        <v>1190</v>
      </c>
      <c r="C1622" s="174">
        <v>0</v>
      </c>
      <c r="D1622" s="174">
        <v>0</v>
      </c>
      <c r="E1622" s="174">
        <v>0</v>
      </c>
      <c r="F1622" s="174">
        <v>0</v>
      </c>
      <c r="G1622" s="216">
        <v>0</v>
      </c>
      <c r="H1622" s="160" t="str">
        <f t="shared" si="26"/>
        <v/>
      </c>
    </row>
    <row r="1623" spans="1:8">
      <c r="A1623" s="159">
        <v>202356</v>
      </c>
      <c r="B1623" s="133" t="s">
        <v>1191</v>
      </c>
      <c r="C1623" s="174">
        <v>1034</v>
      </c>
      <c r="D1623" s="174">
        <v>1018</v>
      </c>
      <c r="E1623" s="174">
        <v>1007</v>
      </c>
      <c r="F1623" s="174">
        <v>838</v>
      </c>
      <c r="G1623" s="216">
        <v>666</v>
      </c>
      <c r="H1623" s="160">
        <f t="shared" si="26"/>
        <v>-0.35589941972920697</v>
      </c>
    </row>
    <row r="1624" spans="1:8">
      <c r="A1624" s="159">
        <v>202356</v>
      </c>
      <c r="B1624" s="133" t="s">
        <v>1192</v>
      </c>
      <c r="C1624" s="174">
        <v>1809</v>
      </c>
      <c r="D1624" s="174">
        <v>1678</v>
      </c>
      <c r="E1624" s="174">
        <v>1954</v>
      </c>
      <c r="F1624" s="174">
        <v>1409</v>
      </c>
      <c r="G1624" s="216">
        <v>1113</v>
      </c>
      <c r="H1624" s="160">
        <f t="shared" si="26"/>
        <v>-0.38474295190713104</v>
      </c>
    </row>
    <row r="1625" spans="1:8">
      <c r="A1625" s="159">
        <v>202356</v>
      </c>
      <c r="B1625" s="133" t="s">
        <v>1193</v>
      </c>
      <c r="C1625" s="174">
        <v>90</v>
      </c>
      <c r="D1625" s="174">
        <v>104</v>
      </c>
      <c r="E1625" s="174">
        <v>119</v>
      </c>
      <c r="F1625" s="174">
        <v>76</v>
      </c>
      <c r="G1625" s="216">
        <v>49</v>
      </c>
      <c r="H1625" s="160">
        <f t="shared" si="26"/>
        <v>-0.45555555555555555</v>
      </c>
    </row>
    <row r="1626" spans="1:8">
      <c r="A1626" s="159">
        <v>202356</v>
      </c>
      <c r="B1626" s="133" t="s">
        <v>1194</v>
      </c>
      <c r="C1626" s="174">
        <v>13</v>
      </c>
      <c r="D1626" s="174">
        <v>5</v>
      </c>
      <c r="E1626" s="174">
        <v>6</v>
      </c>
      <c r="F1626" s="174">
        <v>7</v>
      </c>
      <c r="G1626" s="216">
        <v>2</v>
      </c>
      <c r="H1626" s="160">
        <f t="shared" si="26"/>
        <v>-0.84615384615384615</v>
      </c>
    </row>
    <row r="1627" spans="1:8">
      <c r="A1627" s="159">
        <v>202356</v>
      </c>
      <c r="B1627" s="133" t="s">
        <v>1195</v>
      </c>
      <c r="C1627" s="174">
        <v>60</v>
      </c>
      <c r="D1627" s="174">
        <v>64</v>
      </c>
      <c r="E1627" s="174">
        <v>91</v>
      </c>
      <c r="F1627" s="174">
        <v>61</v>
      </c>
      <c r="G1627" s="216">
        <v>54</v>
      </c>
      <c r="H1627" s="160">
        <f t="shared" si="26"/>
        <v>-0.1</v>
      </c>
    </row>
    <row r="1628" spans="1:8">
      <c r="A1628" s="159">
        <v>202356</v>
      </c>
      <c r="B1628" s="133" t="s">
        <v>1196</v>
      </c>
      <c r="C1628" s="174">
        <v>612</v>
      </c>
      <c r="D1628" s="174">
        <v>515</v>
      </c>
      <c r="E1628" s="174">
        <v>549</v>
      </c>
      <c r="F1628" s="174">
        <v>446</v>
      </c>
      <c r="G1628" s="216">
        <v>310</v>
      </c>
      <c r="H1628" s="160">
        <f t="shared" si="26"/>
        <v>-0.49346405228758172</v>
      </c>
    </row>
    <row r="1629" spans="1:8">
      <c r="A1629" s="159">
        <v>202356</v>
      </c>
      <c r="B1629" s="133" t="s">
        <v>1197</v>
      </c>
      <c r="C1629" s="174">
        <v>159</v>
      </c>
      <c r="D1629" s="174">
        <v>173</v>
      </c>
      <c r="E1629" s="174">
        <v>185</v>
      </c>
      <c r="F1629" s="174">
        <v>164</v>
      </c>
      <c r="G1629" s="216">
        <v>131</v>
      </c>
      <c r="H1629" s="160">
        <f t="shared" si="26"/>
        <v>-0.1761006289308176</v>
      </c>
    </row>
    <row r="1630" spans="1:8">
      <c r="A1630" s="159">
        <v>202356</v>
      </c>
      <c r="B1630" s="133" t="s">
        <v>1198</v>
      </c>
      <c r="C1630" s="174">
        <v>0</v>
      </c>
      <c r="D1630" s="174">
        <v>0</v>
      </c>
      <c r="E1630" s="174">
        <v>0</v>
      </c>
      <c r="F1630" s="174">
        <v>3</v>
      </c>
      <c r="G1630" s="216">
        <v>1</v>
      </c>
      <c r="H1630" s="160" t="str">
        <f t="shared" si="26"/>
        <v/>
      </c>
    </row>
    <row r="1631" spans="1:8">
      <c r="A1631" s="159">
        <v>202356</v>
      </c>
      <c r="B1631" s="133" t="s">
        <v>1199</v>
      </c>
      <c r="C1631" s="174">
        <v>55</v>
      </c>
      <c r="D1631" s="174">
        <v>61</v>
      </c>
      <c r="E1631" s="174">
        <v>69</v>
      </c>
      <c r="F1631" s="174">
        <v>51</v>
      </c>
      <c r="G1631" s="216">
        <v>50</v>
      </c>
      <c r="H1631" s="160">
        <f t="shared" si="26"/>
        <v>-9.0909090909090912E-2</v>
      </c>
    </row>
    <row r="1632" spans="1:8">
      <c r="A1632" s="159">
        <v>202356</v>
      </c>
      <c r="B1632" s="133" t="s">
        <v>1200</v>
      </c>
      <c r="C1632" s="174">
        <v>1727</v>
      </c>
      <c r="D1632" s="174">
        <v>1661</v>
      </c>
      <c r="E1632" s="174">
        <v>1799</v>
      </c>
      <c r="F1632" s="174">
        <v>1353</v>
      </c>
      <c r="G1632" s="216">
        <v>1103</v>
      </c>
      <c r="H1632" s="160">
        <f t="shared" si="26"/>
        <v>-0.3613202084539664</v>
      </c>
    </row>
    <row r="1633" spans="1:8">
      <c r="A1633" s="159">
        <v>202356</v>
      </c>
      <c r="B1633" s="133" t="s">
        <v>1201</v>
      </c>
      <c r="C1633" s="174">
        <v>127</v>
      </c>
      <c r="D1633" s="174">
        <v>113</v>
      </c>
      <c r="E1633" s="174">
        <v>143</v>
      </c>
      <c r="F1633" s="174">
        <v>86</v>
      </c>
      <c r="G1633" s="216">
        <v>79</v>
      </c>
      <c r="H1633" s="160">
        <f t="shared" si="26"/>
        <v>-0.37795275590551181</v>
      </c>
    </row>
    <row r="1634" spans="1:8">
      <c r="A1634" s="159">
        <v>203748</v>
      </c>
      <c r="B1634" s="133" t="s">
        <v>1185</v>
      </c>
      <c r="C1634" s="174">
        <v>1441</v>
      </c>
      <c r="D1634" s="174">
        <v>1426</v>
      </c>
      <c r="E1634" s="174">
        <v>1295</v>
      </c>
      <c r="F1634" s="174">
        <v>1194</v>
      </c>
      <c r="G1634" s="216">
        <v>1192</v>
      </c>
      <c r="H1634" s="160">
        <f t="shared" si="26"/>
        <v>-0.17279666897987508</v>
      </c>
    </row>
    <row r="1635" spans="1:8">
      <c r="A1635" s="159">
        <v>203748</v>
      </c>
      <c r="B1635" s="133" t="s">
        <v>1186</v>
      </c>
      <c r="C1635" s="174">
        <v>37</v>
      </c>
      <c r="D1635" s="174">
        <v>41</v>
      </c>
      <c r="E1635" s="174">
        <v>32</v>
      </c>
      <c r="F1635" s="174">
        <v>37</v>
      </c>
      <c r="G1635" s="216">
        <v>48</v>
      </c>
      <c r="H1635" s="160">
        <f t="shared" si="26"/>
        <v>0.29729729729729731</v>
      </c>
    </row>
    <row r="1636" spans="1:8">
      <c r="A1636" s="159">
        <v>203748</v>
      </c>
      <c r="B1636" s="133" t="s">
        <v>1187</v>
      </c>
      <c r="C1636" s="174">
        <v>744</v>
      </c>
      <c r="D1636" s="174">
        <v>784</v>
      </c>
      <c r="E1636" s="174">
        <v>721</v>
      </c>
      <c r="F1636" s="174">
        <v>696</v>
      </c>
      <c r="G1636" s="216">
        <v>715</v>
      </c>
      <c r="H1636" s="160">
        <f t="shared" si="26"/>
        <v>-3.8978494623655914E-2</v>
      </c>
    </row>
    <row r="1637" spans="1:8">
      <c r="A1637" s="159">
        <v>203748</v>
      </c>
      <c r="B1637" s="133" t="s">
        <v>1188</v>
      </c>
      <c r="C1637" s="174">
        <v>492</v>
      </c>
      <c r="D1637" s="174">
        <v>427</v>
      </c>
      <c r="E1637" s="174">
        <v>402</v>
      </c>
      <c r="F1637" s="174">
        <v>332</v>
      </c>
      <c r="G1637" s="216">
        <v>326</v>
      </c>
      <c r="H1637" s="160">
        <f t="shared" si="26"/>
        <v>-0.33739837398373984</v>
      </c>
    </row>
    <row r="1638" spans="1:8">
      <c r="A1638" s="159">
        <v>203748</v>
      </c>
      <c r="B1638" s="133" t="s">
        <v>1189</v>
      </c>
      <c r="C1638" s="174">
        <v>168</v>
      </c>
      <c r="D1638" s="174">
        <v>174</v>
      </c>
      <c r="E1638" s="174">
        <v>140</v>
      </c>
      <c r="F1638" s="174">
        <v>129</v>
      </c>
      <c r="G1638" s="216">
        <v>103</v>
      </c>
      <c r="H1638" s="160">
        <f t="shared" si="26"/>
        <v>-0.38690476190476192</v>
      </c>
    </row>
    <row r="1639" spans="1:8">
      <c r="A1639" s="159">
        <v>203748</v>
      </c>
      <c r="B1639" s="133" t="s">
        <v>1190</v>
      </c>
      <c r="C1639" s="174">
        <v>0</v>
      </c>
      <c r="D1639" s="174">
        <v>0</v>
      </c>
      <c r="E1639" s="174">
        <v>0</v>
      </c>
      <c r="F1639" s="174">
        <v>0</v>
      </c>
      <c r="G1639" s="216">
        <v>0</v>
      </c>
      <c r="H1639" s="160" t="str">
        <f t="shared" si="26"/>
        <v/>
      </c>
    </row>
    <row r="1640" spans="1:8">
      <c r="A1640" s="159">
        <v>203748</v>
      </c>
      <c r="B1640" s="133" t="s">
        <v>1191</v>
      </c>
      <c r="C1640" s="174">
        <v>486</v>
      </c>
      <c r="D1640" s="174">
        <v>479</v>
      </c>
      <c r="E1640" s="174">
        <v>401</v>
      </c>
      <c r="F1640" s="174">
        <v>363</v>
      </c>
      <c r="G1640" s="216">
        <v>419</v>
      </c>
      <c r="H1640" s="160">
        <f t="shared" si="26"/>
        <v>-0.13786008230452676</v>
      </c>
    </row>
    <row r="1641" spans="1:8">
      <c r="A1641" s="159">
        <v>203748</v>
      </c>
      <c r="B1641" s="133" t="s">
        <v>1192</v>
      </c>
      <c r="C1641" s="174">
        <v>955</v>
      </c>
      <c r="D1641" s="174">
        <v>947</v>
      </c>
      <c r="E1641" s="174">
        <v>894</v>
      </c>
      <c r="F1641" s="174">
        <v>831</v>
      </c>
      <c r="G1641" s="216">
        <v>773</v>
      </c>
      <c r="H1641" s="160">
        <f t="shared" si="26"/>
        <v>-0.19057591623036649</v>
      </c>
    </row>
    <row r="1642" spans="1:8">
      <c r="A1642" s="159">
        <v>203748</v>
      </c>
      <c r="B1642" s="133" t="s">
        <v>1193</v>
      </c>
      <c r="C1642" s="174">
        <v>38</v>
      </c>
      <c r="D1642" s="174">
        <v>49</v>
      </c>
      <c r="E1642" s="174">
        <v>51</v>
      </c>
      <c r="F1642" s="174">
        <v>43</v>
      </c>
      <c r="G1642" s="216">
        <v>60</v>
      </c>
      <c r="H1642" s="160">
        <f t="shared" si="26"/>
        <v>0.57894736842105265</v>
      </c>
    </row>
    <row r="1643" spans="1:8">
      <c r="A1643" s="159">
        <v>203748</v>
      </c>
      <c r="B1643" s="133" t="s">
        <v>1194</v>
      </c>
      <c r="C1643" s="174">
        <v>4</v>
      </c>
      <c r="D1643" s="174">
        <v>3</v>
      </c>
      <c r="E1643" s="174">
        <v>4</v>
      </c>
      <c r="F1643" s="174">
        <v>4</v>
      </c>
      <c r="G1643" s="216">
        <v>6</v>
      </c>
      <c r="H1643" s="160">
        <f t="shared" si="26"/>
        <v>0.5</v>
      </c>
    </row>
    <row r="1644" spans="1:8">
      <c r="A1644" s="159">
        <v>203748</v>
      </c>
      <c r="B1644" s="133" t="s">
        <v>1195</v>
      </c>
      <c r="C1644" s="174">
        <v>14</v>
      </c>
      <c r="D1644" s="174">
        <v>22</v>
      </c>
      <c r="E1644" s="174">
        <v>22</v>
      </c>
      <c r="F1644" s="174">
        <v>11</v>
      </c>
      <c r="G1644" s="216">
        <v>20</v>
      </c>
      <c r="H1644" s="160">
        <f t="shared" si="26"/>
        <v>0.42857142857142855</v>
      </c>
    </row>
    <row r="1645" spans="1:8">
      <c r="A1645" s="159">
        <v>203748</v>
      </c>
      <c r="B1645" s="133" t="s">
        <v>1196</v>
      </c>
      <c r="C1645" s="174">
        <v>112</v>
      </c>
      <c r="D1645" s="174">
        <v>114</v>
      </c>
      <c r="E1645" s="174">
        <v>100</v>
      </c>
      <c r="F1645" s="174">
        <v>94</v>
      </c>
      <c r="G1645" s="216">
        <v>76</v>
      </c>
      <c r="H1645" s="160">
        <f t="shared" si="26"/>
        <v>-0.32142857142857145</v>
      </c>
    </row>
    <row r="1646" spans="1:8">
      <c r="A1646" s="159">
        <v>203748</v>
      </c>
      <c r="B1646" s="133" t="s">
        <v>1197</v>
      </c>
      <c r="C1646" s="174">
        <v>164</v>
      </c>
      <c r="D1646" s="174">
        <v>161</v>
      </c>
      <c r="E1646" s="174">
        <v>162</v>
      </c>
      <c r="F1646" s="174">
        <v>145</v>
      </c>
      <c r="G1646" s="216">
        <v>137</v>
      </c>
      <c r="H1646" s="160">
        <f t="shared" ref="H1646:H1709" si="27">IFERROR((G1646-C1646)/C1646,"")</f>
        <v>-0.16463414634146342</v>
      </c>
    </row>
    <row r="1647" spans="1:8">
      <c r="A1647" s="159">
        <v>203748</v>
      </c>
      <c r="B1647" s="133" t="s">
        <v>1198</v>
      </c>
      <c r="C1647" s="174">
        <v>3</v>
      </c>
      <c r="D1647" s="174">
        <v>3</v>
      </c>
      <c r="E1647" s="174">
        <v>1</v>
      </c>
      <c r="F1647" s="174">
        <v>1</v>
      </c>
      <c r="G1647" s="216">
        <v>0</v>
      </c>
      <c r="H1647" s="160">
        <f t="shared" si="27"/>
        <v>-1</v>
      </c>
    </row>
    <row r="1648" spans="1:8">
      <c r="A1648" s="159">
        <v>203748</v>
      </c>
      <c r="B1648" s="133" t="s">
        <v>1199</v>
      </c>
      <c r="C1648" s="174">
        <v>9</v>
      </c>
      <c r="D1648" s="174">
        <v>11</v>
      </c>
      <c r="E1648" s="174">
        <v>8</v>
      </c>
      <c r="F1648" s="174">
        <v>10</v>
      </c>
      <c r="G1648" s="216">
        <v>9</v>
      </c>
      <c r="H1648" s="160">
        <f t="shared" si="27"/>
        <v>0</v>
      </c>
    </row>
    <row r="1649" spans="1:8">
      <c r="A1649" s="159">
        <v>203748</v>
      </c>
      <c r="B1649" s="133" t="s">
        <v>1200</v>
      </c>
      <c r="C1649" s="174">
        <v>1081</v>
      </c>
      <c r="D1649" s="174">
        <v>1046</v>
      </c>
      <c r="E1649" s="174">
        <v>928</v>
      </c>
      <c r="F1649" s="174">
        <v>873</v>
      </c>
      <c r="G1649" s="216">
        <v>868</v>
      </c>
      <c r="H1649" s="160">
        <f t="shared" si="27"/>
        <v>-0.19703977798334876</v>
      </c>
    </row>
    <row r="1650" spans="1:8">
      <c r="A1650" s="159">
        <v>203748</v>
      </c>
      <c r="B1650" s="133" t="s">
        <v>1201</v>
      </c>
      <c r="C1650" s="174">
        <v>16</v>
      </c>
      <c r="D1650" s="174">
        <v>17</v>
      </c>
      <c r="E1650" s="174">
        <v>19</v>
      </c>
      <c r="F1650" s="174">
        <v>13</v>
      </c>
      <c r="G1650" s="216">
        <v>16</v>
      </c>
      <c r="H1650" s="160">
        <f t="shared" si="27"/>
        <v>0</v>
      </c>
    </row>
    <row r="1651" spans="1:8">
      <c r="A1651" s="159">
        <v>204255</v>
      </c>
      <c r="B1651" s="133" t="s">
        <v>1185</v>
      </c>
      <c r="C1651" s="174">
        <v>341</v>
      </c>
      <c r="D1651" s="174">
        <v>259</v>
      </c>
      <c r="E1651" s="174">
        <v>262</v>
      </c>
      <c r="F1651" s="174">
        <v>260</v>
      </c>
      <c r="G1651" s="216">
        <v>240</v>
      </c>
      <c r="H1651" s="160">
        <f t="shared" si="27"/>
        <v>-0.29618768328445749</v>
      </c>
    </row>
    <row r="1652" spans="1:8">
      <c r="A1652" s="159">
        <v>204255</v>
      </c>
      <c r="B1652" s="133" t="s">
        <v>1186</v>
      </c>
      <c r="C1652" s="174">
        <v>10</v>
      </c>
      <c r="D1652" s="174">
        <v>7</v>
      </c>
      <c r="E1652" s="174">
        <v>5</v>
      </c>
      <c r="F1652" s="174">
        <v>7</v>
      </c>
      <c r="G1652" s="216">
        <v>3</v>
      </c>
      <c r="H1652" s="160">
        <f t="shared" si="27"/>
        <v>-0.7</v>
      </c>
    </row>
    <row r="1653" spans="1:8">
      <c r="A1653" s="159">
        <v>204255</v>
      </c>
      <c r="B1653" s="133" t="s">
        <v>1187</v>
      </c>
      <c r="C1653" s="174">
        <v>219</v>
      </c>
      <c r="D1653" s="174">
        <v>162</v>
      </c>
      <c r="E1653" s="174">
        <v>167</v>
      </c>
      <c r="F1653" s="174">
        <v>178</v>
      </c>
      <c r="G1653" s="216">
        <v>170</v>
      </c>
      <c r="H1653" s="160">
        <f t="shared" si="27"/>
        <v>-0.22374429223744291</v>
      </c>
    </row>
    <row r="1654" spans="1:8">
      <c r="A1654" s="159">
        <v>204255</v>
      </c>
      <c r="B1654" s="133" t="s">
        <v>1188</v>
      </c>
      <c r="C1654" s="174">
        <v>82</v>
      </c>
      <c r="D1654" s="174">
        <v>66</v>
      </c>
      <c r="E1654" s="174">
        <v>71</v>
      </c>
      <c r="F1654" s="174">
        <v>64</v>
      </c>
      <c r="G1654" s="216">
        <v>52</v>
      </c>
      <c r="H1654" s="160">
        <f t="shared" si="27"/>
        <v>-0.36585365853658536</v>
      </c>
    </row>
    <row r="1655" spans="1:8">
      <c r="A1655" s="159">
        <v>204255</v>
      </c>
      <c r="B1655" s="133" t="s">
        <v>1189</v>
      </c>
      <c r="C1655" s="174">
        <v>30</v>
      </c>
      <c r="D1655" s="174">
        <v>24</v>
      </c>
      <c r="E1655" s="174">
        <v>18</v>
      </c>
      <c r="F1655" s="174">
        <v>11</v>
      </c>
      <c r="G1655" s="216">
        <v>15</v>
      </c>
      <c r="H1655" s="160">
        <f t="shared" si="27"/>
        <v>-0.5</v>
      </c>
    </row>
    <row r="1656" spans="1:8">
      <c r="A1656" s="159">
        <v>204255</v>
      </c>
      <c r="B1656" s="133" t="s">
        <v>1190</v>
      </c>
      <c r="C1656" s="174">
        <v>0</v>
      </c>
      <c r="D1656" s="174">
        <v>0</v>
      </c>
      <c r="E1656" s="174">
        <v>1</v>
      </c>
      <c r="F1656" s="174">
        <v>0</v>
      </c>
      <c r="G1656" s="216">
        <v>0</v>
      </c>
      <c r="H1656" s="160" t="str">
        <f t="shared" si="27"/>
        <v/>
      </c>
    </row>
    <row r="1657" spans="1:8">
      <c r="A1657" s="159">
        <v>204255</v>
      </c>
      <c r="B1657" s="133" t="s">
        <v>1191</v>
      </c>
      <c r="C1657" s="174">
        <v>135</v>
      </c>
      <c r="D1657" s="174">
        <v>116</v>
      </c>
      <c r="E1657" s="174">
        <v>99</v>
      </c>
      <c r="F1657" s="174">
        <v>123</v>
      </c>
      <c r="G1657" s="216">
        <v>92</v>
      </c>
      <c r="H1657" s="160">
        <f t="shared" si="27"/>
        <v>-0.31851851851851853</v>
      </c>
    </row>
    <row r="1658" spans="1:8">
      <c r="A1658" s="159">
        <v>204255</v>
      </c>
      <c r="B1658" s="133" t="s">
        <v>1192</v>
      </c>
      <c r="C1658" s="174">
        <v>206</v>
      </c>
      <c r="D1658" s="174">
        <v>143</v>
      </c>
      <c r="E1658" s="174">
        <v>163</v>
      </c>
      <c r="F1658" s="174">
        <v>137</v>
      </c>
      <c r="G1658" s="216">
        <v>148</v>
      </c>
      <c r="H1658" s="160">
        <f t="shared" si="27"/>
        <v>-0.28155339805825241</v>
      </c>
    </row>
    <row r="1659" spans="1:8">
      <c r="A1659" s="159">
        <v>204255</v>
      </c>
      <c r="B1659" s="133" t="s">
        <v>1193</v>
      </c>
      <c r="C1659" s="174">
        <v>7</v>
      </c>
      <c r="D1659" s="174">
        <v>9</v>
      </c>
      <c r="E1659" s="174">
        <v>4</v>
      </c>
      <c r="F1659" s="174">
        <v>6</v>
      </c>
      <c r="G1659" s="216">
        <v>3</v>
      </c>
      <c r="H1659" s="160">
        <f t="shared" si="27"/>
        <v>-0.5714285714285714</v>
      </c>
    </row>
    <row r="1660" spans="1:8">
      <c r="A1660" s="159">
        <v>204255</v>
      </c>
      <c r="B1660" s="133" t="s">
        <v>1194</v>
      </c>
      <c r="C1660" s="174">
        <v>0</v>
      </c>
      <c r="D1660" s="174">
        <v>2</v>
      </c>
      <c r="E1660" s="174">
        <v>1</v>
      </c>
      <c r="F1660" s="174">
        <v>1</v>
      </c>
      <c r="G1660" s="216">
        <v>0</v>
      </c>
      <c r="H1660" s="160" t="str">
        <f t="shared" si="27"/>
        <v/>
      </c>
    </row>
    <row r="1661" spans="1:8">
      <c r="A1661" s="159">
        <v>204255</v>
      </c>
      <c r="B1661" s="133" t="s">
        <v>1195</v>
      </c>
      <c r="C1661" s="174">
        <v>3</v>
      </c>
      <c r="D1661" s="174">
        <v>1</v>
      </c>
      <c r="E1661" s="174">
        <v>4</v>
      </c>
      <c r="F1661" s="174">
        <v>2</v>
      </c>
      <c r="G1661" s="216">
        <v>0</v>
      </c>
      <c r="H1661" s="160">
        <f t="shared" si="27"/>
        <v>-1</v>
      </c>
    </row>
    <row r="1662" spans="1:8">
      <c r="A1662" s="159">
        <v>204255</v>
      </c>
      <c r="B1662" s="133" t="s">
        <v>1196</v>
      </c>
      <c r="C1662" s="174">
        <v>6</v>
      </c>
      <c r="D1662" s="174">
        <v>7</v>
      </c>
      <c r="E1662" s="174">
        <v>1</v>
      </c>
      <c r="F1662" s="174">
        <v>3</v>
      </c>
      <c r="G1662" s="216">
        <v>3</v>
      </c>
      <c r="H1662" s="160">
        <f t="shared" si="27"/>
        <v>-0.5</v>
      </c>
    </row>
    <row r="1663" spans="1:8">
      <c r="A1663" s="159">
        <v>204255</v>
      </c>
      <c r="B1663" s="133" t="s">
        <v>1197</v>
      </c>
      <c r="C1663" s="174">
        <v>3</v>
      </c>
      <c r="D1663" s="174">
        <v>1</v>
      </c>
      <c r="E1663" s="174">
        <v>5</v>
      </c>
      <c r="F1663" s="174">
        <v>6</v>
      </c>
      <c r="G1663" s="216">
        <v>1</v>
      </c>
      <c r="H1663" s="160">
        <f t="shared" si="27"/>
        <v>-0.66666666666666663</v>
      </c>
    </row>
    <row r="1664" spans="1:8">
      <c r="A1664" s="159">
        <v>204255</v>
      </c>
      <c r="B1664" s="133" t="s">
        <v>1198</v>
      </c>
      <c r="C1664" s="174">
        <v>0</v>
      </c>
      <c r="D1664" s="174">
        <v>0</v>
      </c>
      <c r="E1664" s="174">
        <v>1</v>
      </c>
      <c r="F1664" s="174">
        <v>0</v>
      </c>
      <c r="G1664" s="216">
        <v>0</v>
      </c>
      <c r="H1664" s="160" t="str">
        <f t="shared" si="27"/>
        <v/>
      </c>
    </row>
    <row r="1665" spans="1:8">
      <c r="A1665" s="159">
        <v>204255</v>
      </c>
      <c r="B1665" s="133" t="s">
        <v>1199</v>
      </c>
      <c r="C1665" s="174">
        <v>0</v>
      </c>
      <c r="D1665" s="174">
        <v>0</v>
      </c>
      <c r="E1665" s="174">
        <v>0</v>
      </c>
      <c r="F1665" s="174">
        <v>0</v>
      </c>
      <c r="G1665" s="216">
        <v>0</v>
      </c>
      <c r="H1665" s="160" t="str">
        <f t="shared" si="27"/>
        <v/>
      </c>
    </row>
    <row r="1666" spans="1:8">
      <c r="A1666" s="159">
        <v>204255</v>
      </c>
      <c r="B1666" s="133" t="s">
        <v>1200</v>
      </c>
      <c r="C1666" s="174">
        <v>318</v>
      </c>
      <c r="D1666" s="174">
        <v>235</v>
      </c>
      <c r="E1666" s="174">
        <v>230</v>
      </c>
      <c r="F1666" s="174">
        <v>230</v>
      </c>
      <c r="G1666" s="216">
        <v>226</v>
      </c>
      <c r="H1666" s="160">
        <f t="shared" si="27"/>
        <v>-0.28930817610062892</v>
      </c>
    </row>
    <row r="1667" spans="1:8">
      <c r="A1667" s="159">
        <v>204255</v>
      </c>
      <c r="B1667" s="133" t="s">
        <v>1201</v>
      </c>
      <c r="C1667" s="174">
        <v>4</v>
      </c>
      <c r="D1667" s="174">
        <v>4</v>
      </c>
      <c r="E1667" s="174">
        <v>16</v>
      </c>
      <c r="F1667" s="174">
        <v>12</v>
      </c>
      <c r="G1667" s="216">
        <v>7</v>
      </c>
      <c r="H1667" s="160">
        <f t="shared" si="27"/>
        <v>0.75</v>
      </c>
    </row>
    <row r="1668" spans="1:8">
      <c r="A1668" s="159">
        <v>204422</v>
      </c>
      <c r="B1668" s="133" t="s">
        <v>1185</v>
      </c>
      <c r="C1668" s="174">
        <v>377</v>
      </c>
      <c r="D1668" s="174">
        <v>374</v>
      </c>
      <c r="E1668" s="174">
        <v>319</v>
      </c>
      <c r="F1668" s="174">
        <v>350</v>
      </c>
      <c r="G1668" s="216">
        <v>331</v>
      </c>
      <c r="H1668" s="160">
        <f t="shared" si="27"/>
        <v>-0.1220159151193634</v>
      </c>
    </row>
    <row r="1669" spans="1:8">
      <c r="A1669" s="159">
        <v>204422</v>
      </c>
      <c r="B1669" s="133" t="s">
        <v>1186</v>
      </c>
      <c r="C1669" s="174">
        <v>12</v>
      </c>
      <c r="D1669" s="174">
        <v>0</v>
      </c>
      <c r="E1669" s="174">
        <v>2</v>
      </c>
      <c r="F1669" s="174">
        <v>0</v>
      </c>
      <c r="G1669" s="216">
        <v>0</v>
      </c>
      <c r="H1669" s="160">
        <f t="shared" si="27"/>
        <v>-1</v>
      </c>
    </row>
    <row r="1670" spans="1:8">
      <c r="A1670" s="159">
        <v>204422</v>
      </c>
      <c r="B1670" s="133" t="s">
        <v>1187</v>
      </c>
      <c r="C1670" s="174">
        <v>228</v>
      </c>
      <c r="D1670" s="174">
        <v>244</v>
      </c>
      <c r="E1670" s="174">
        <v>203</v>
      </c>
      <c r="F1670" s="174">
        <v>225</v>
      </c>
      <c r="G1670" s="216">
        <v>214</v>
      </c>
      <c r="H1670" s="160">
        <f t="shared" si="27"/>
        <v>-6.1403508771929821E-2</v>
      </c>
    </row>
    <row r="1671" spans="1:8">
      <c r="A1671" s="159">
        <v>204422</v>
      </c>
      <c r="B1671" s="133" t="s">
        <v>1188</v>
      </c>
      <c r="C1671" s="174">
        <v>103</v>
      </c>
      <c r="D1671" s="174">
        <v>103</v>
      </c>
      <c r="E1671" s="174">
        <v>93</v>
      </c>
      <c r="F1671" s="174">
        <v>92</v>
      </c>
      <c r="G1671" s="216">
        <v>89</v>
      </c>
      <c r="H1671" s="160">
        <f t="shared" si="27"/>
        <v>-0.13592233009708737</v>
      </c>
    </row>
    <row r="1672" spans="1:8">
      <c r="A1672" s="159">
        <v>204422</v>
      </c>
      <c r="B1672" s="133" t="s">
        <v>1189</v>
      </c>
      <c r="C1672" s="174">
        <v>34</v>
      </c>
      <c r="D1672" s="174">
        <v>27</v>
      </c>
      <c r="E1672" s="174">
        <v>21</v>
      </c>
      <c r="F1672" s="174">
        <v>33</v>
      </c>
      <c r="G1672" s="216">
        <v>28</v>
      </c>
      <c r="H1672" s="160">
        <f t="shared" si="27"/>
        <v>-0.17647058823529413</v>
      </c>
    </row>
    <row r="1673" spans="1:8">
      <c r="A1673" s="159">
        <v>204422</v>
      </c>
      <c r="B1673" s="133" t="s">
        <v>1190</v>
      </c>
      <c r="C1673" s="174">
        <v>0</v>
      </c>
      <c r="D1673" s="174">
        <v>0</v>
      </c>
      <c r="E1673" s="174">
        <v>0</v>
      </c>
      <c r="F1673" s="174">
        <v>0</v>
      </c>
      <c r="G1673" s="216">
        <v>0</v>
      </c>
      <c r="H1673" s="160" t="str">
        <f t="shared" si="27"/>
        <v/>
      </c>
    </row>
    <row r="1674" spans="1:8">
      <c r="A1674" s="159">
        <v>204422</v>
      </c>
      <c r="B1674" s="133" t="s">
        <v>1191</v>
      </c>
      <c r="C1674" s="174">
        <v>132</v>
      </c>
      <c r="D1674" s="174">
        <v>151</v>
      </c>
      <c r="E1674" s="174">
        <v>114</v>
      </c>
      <c r="F1674" s="174">
        <v>139</v>
      </c>
      <c r="G1674" s="216">
        <v>120</v>
      </c>
      <c r="H1674" s="160">
        <f t="shared" si="27"/>
        <v>-9.0909090909090912E-2</v>
      </c>
    </row>
    <row r="1675" spans="1:8">
      <c r="A1675" s="159">
        <v>204422</v>
      </c>
      <c r="B1675" s="133" t="s">
        <v>1192</v>
      </c>
      <c r="C1675" s="174">
        <v>245</v>
      </c>
      <c r="D1675" s="174">
        <v>223</v>
      </c>
      <c r="E1675" s="174">
        <v>205</v>
      </c>
      <c r="F1675" s="174">
        <v>211</v>
      </c>
      <c r="G1675" s="216">
        <v>211</v>
      </c>
      <c r="H1675" s="160">
        <f t="shared" si="27"/>
        <v>-0.13877551020408163</v>
      </c>
    </row>
    <row r="1676" spans="1:8">
      <c r="A1676" s="159">
        <v>204422</v>
      </c>
      <c r="B1676" s="133" t="s">
        <v>1193</v>
      </c>
      <c r="C1676" s="174">
        <v>13</v>
      </c>
      <c r="D1676" s="174">
        <v>11</v>
      </c>
      <c r="E1676" s="174">
        <v>12</v>
      </c>
      <c r="F1676" s="174">
        <v>12</v>
      </c>
      <c r="G1676" s="216">
        <v>10</v>
      </c>
      <c r="H1676" s="160">
        <f t="shared" si="27"/>
        <v>-0.23076923076923078</v>
      </c>
    </row>
    <row r="1677" spans="1:8">
      <c r="A1677" s="159">
        <v>204422</v>
      </c>
      <c r="B1677" s="133" t="s">
        <v>1194</v>
      </c>
      <c r="C1677" s="174">
        <v>1</v>
      </c>
      <c r="D1677" s="174">
        <v>0</v>
      </c>
      <c r="E1677" s="174">
        <v>0</v>
      </c>
      <c r="F1677" s="174">
        <v>0</v>
      </c>
      <c r="G1677" s="216">
        <v>0</v>
      </c>
      <c r="H1677" s="160">
        <f t="shared" si="27"/>
        <v>-1</v>
      </c>
    </row>
    <row r="1678" spans="1:8">
      <c r="A1678" s="159">
        <v>204422</v>
      </c>
      <c r="B1678" s="133" t="s">
        <v>1195</v>
      </c>
      <c r="C1678" s="174">
        <v>2</v>
      </c>
      <c r="D1678" s="174">
        <v>5</v>
      </c>
      <c r="E1678" s="174">
        <v>1</v>
      </c>
      <c r="F1678" s="174">
        <v>4</v>
      </c>
      <c r="G1678" s="216">
        <v>2</v>
      </c>
      <c r="H1678" s="160">
        <f t="shared" si="27"/>
        <v>0</v>
      </c>
    </row>
    <row r="1679" spans="1:8">
      <c r="A1679" s="159">
        <v>204422</v>
      </c>
      <c r="B1679" s="133" t="s">
        <v>1196</v>
      </c>
      <c r="C1679" s="174">
        <v>11</v>
      </c>
      <c r="D1679" s="174">
        <v>9</v>
      </c>
      <c r="E1679" s="174">
        <v>8</v>
      </c>
      <c r="F1679" s="174">
        <v>8</v>
      </c>
      <c r="G1679" s="216">
        <v>6</v>
      </c>
      <c r="H1679" s="160">
        <f t="shared" si="27"/>
        <v>-0.45454545454545453</v>
      </c>
    </row>
    <row r="1680" spans="1:8">
      <c r="A1680" s="159">
        <v>204422</v>
      </c>
      <c r="B1680" s="133" t="s">
        <v>1197</v>
      </c>
      <c r="C1680" s="174">
        <v>6</v>
      </c>
      <c r="D1680" s="174">
        <v>11</v>
      </c>
      <c r="E1680" s="174">
        <v>5</v>
      </c>
      <c r="F1680" s="174">
        <v>11</v>
      </c>
      <c r="G1680" s="216">
        <v>9</v>
      </c>
      <c r="H1680" s="160">
        <f t="shared" si="27"/>
        <v>0.5</v>
      </c>
    </row>
    <row r="1681" spans="1:8">
      <c r="A1681" s="159">
        <v>204422</v>
      </c>
      <c r="B1681" s="133" t="s">
        <v>1198</v>
      </c>
      <c r="C1681" s="174">
        <v>1</v>
      </c>
      <c r="D1681" s="174">
        <v>0</v>
      </c>
      <c r="E1681" s="174">
        <v>0</v>
      </c>
      <c r="F1681" s="174">
        <v>0</v>
      </c>
      <c r="G1681" s="216">
        <v>0</v>
      </c>
      <c r="H1681" s="160">
        <f t="shared" si="27"/>
        <v>-1</v>
      </c>
    </row>
    <row r="1682" spans="1:8">
      <c r="A1682" s="159">
        <v>204422</v>
      </c>
      <c r="B1682" s="133" t="s">
        <v>1199</v>
      </c>
      <c r="C1682" s="174">
        <v>0</v>
      </c>
      <c r="D1682" s="174">
        <v>0</v>
      </c>
      <c r="E1682" s="174">
        <v>0</v>
      </c>
      <c r="F1682" s="174">
        <v>0</v>
      </c>
      <c r="G1682" s="216">
        <v>0</v>
      </c>
      <c r="H1682" s="160" t="str">
        <f t="shared" si="27"/>
        <v/>
      </c>
    </row>
    <row r="1683" spans="1:8">
      <c r="A1683" s="159">
        <v>204422</v>
      </c>
      <c r="B1683" s="133" t="s">
        <v>1200</v>
      </c>
      <c r="C1683" s="174">
        <v>335</v>
      </c>
      <c r="D1683" s="174">
        <v>333</v>
      </c>
      <c r="E1683" s="174">
        <v>292</v>
      </c>
      <c r="F1683" s="174">
        <v>312</v>
      </c>
      <c r="G1683" s="216">
        <v>301</v>
      </c>
      <c r="H1683" s="160">
        <f t="shared" si="27"/>
        <v>-0.10149253731343283</v>
      </c>
    </row>
    <row r="1684" spans="1:8">
      <c r="A1684" s="159">
        <v>204422</v>
      </c>
      <c r="B1684" s="133" t="s">
        <v>1201</v>
      </c>
      <c r="C1684" s="174">
        <v>8</v>
      </c>
      <c r="D1684" s="174">
        <v>5</v>
      </c>
      <c r="E1684" s="174">
        <v>1</v>
      </c>
      <c r="F1684" s="174">
        <v>3</v>
      </c>
      <c r="G1684" s="216">
        <v>3</v>
      </c>
      <c r="H1684" s="160">
        <f t="shared" si="27"/>
        <v>-0.625</v>
      </c>
    </row>
    <row r="1685" spans="1:8">
      <c r="A1685" s="159">
        <v>204440</v>
      </c>
      <c r="B1685" s="133" t="s">
        <v>1185</v>
      </c>
      <c r="C1685" s="174">
        <v>210</v>
      </c>
      <c r="D1685" s="174">
        <v>215</v>
      </c>
      <c r="E1685" s="174">
        <v>239</v>
      </c>
      <c r="F1685" s="174">
        <v>292</v>
      </c>
      <c r="G1685" s="216">
        <v>290</v>
      </c>
      <c r="H1685" s="160">
        <f t="shared" si="27"/>
        <v>0.38095238095238093</v>
      </c>
    </row>
    <row r="1686" spans="1:8">
      <c r="A1686" s="159">
        <v>204440</v>
      </c>
      <c r="B1686" s="133" t="s">
        <v>1186</v>
      </c>
      <c r="C1686" s="174">
        <v>0</v>
      </c>
      <c r="D1686" s="174">
        <v>0</v>
      </c>
      <c r="E1686" s="174">
        <v>1</v>
      </c>
      <c r="F1686" s="174">
        <v>2</v>
      </c>
      <c r="G1686" s="216">
        <v>0</v>
      </c>
      <c r="H1686" s="160" t="str">
        <f t="shared" si="27"/>
        <v/>
      </c>
    </row>
    <row r="1687" spans="1:8">
      <c r="A1687" s="159">
        <v>204440</v>
      </c>
      <c r="B1687" s="133" t="s">
        <v>1187</v>
      </c>
      <c r="C1687" s="174">
        <v>126</v>
      </c>
      <c r="D1687" s="174">
        <v>120</v>
      </c>
      <c r="E1687" s="174">
        <v>142</v>
      </c>
      <c r="F1687" s="174">
        <v>126</v>
      </c>
      <c r="G1687" s="216">
        <v>161</v>
      </c>
      <c r="H1687" s="160">
        <f t="shared" si="27"/>
        <v>0.27777777777777779</v>
      </c>
    </row>
    <row r="1688" spans="1:8">
      <c r="A1688" s="159">
        <v>204440</v>
      </c>
      <c r="B1688" s="133" t="s">
        <v>1188</v>
      </c>
      <c r="C1688" s="174">
        <v>56</v>
      </c>
      <c r="D1688" s="174">
        <v>69</v>
      </c>
      <c r="E1688" s="174">
        <v>65</v>
      </c>
      <c r="F1688" s="174">
        <v>128</v>
      </c>
      <c r="G1688" s="216">
        <v>107</v>
      </c>
      <c r="H1688" s="160">
        <f t="shared" si="27"/>
        <v>0.9107142857142857</v>
      </c>
    </row>
    <row r="1689" spans="1:8">
      <c r="A1689" s="159">
        <v>204440</v>
      </c>
      <c r="B1689" s="133" t="s">
        <v>1189</v>
      </c>
      <c r="C1689" s="174">
        <v>28</v>
      </c>
      <c r="D1689" s="174">
        <v>25</v>
      </c>
      <c r="E1689" s="174">
        <v>31</v>
      </c>
      <c r="F1689" s="174">
        <v>36</v>
      </c>
      <c r="G1689" s="216">
        <v>22</v>
      </c>
      <c r="H1689" s="160">
        <f t="shared" si="27"/>
        <v>-0.21428571428571427</v>
      </c>
    </row>
    <row r="1690" spans="1:8">
      <c r="A1690" s="159">
        <v>204440</v>
      </c>
      <c r="B1690" s="133" t="s">
        <v>1190</v>
      </c>
      <c r="C1690" s="174">
        <v>0</v>
      </c>
      <c r="D1690" s="174">
        <v>1</v>
      </c>
      <c r="E1690" s="174">
        <v>0</v>
      </c>
      <c r="F1690" s="174">
        <v>0</v>
      </c>
      <c r="G1690" s="216">
        <v>0</v>
      </c>
      <c r="H1690" s="160" t="str">
        <f t="shared" si="27"/>
        <v/>
      </c>
    </row>
    <row r="1691" spans="1:8">
      <c r="A1691" s="159">
        <v>204440</v>
      </c>
      <c r="B1691" s="133" t="s">
        <v>1191</v>
      </c>
      <c r="C1691" s="174">
        <v>91</v>
      </c>
      <c r="D1691" s="174">
        <v>93</v>
      </c>
      <c r="E1691" s="174">
        <v>111</v>
      </c>
      <c r="F1691" s="174">
        <v>153</v>
      </c>
      <c r="G1691" s="216">
        <v>149</v>
      </c>
      <c r="H1691" s="160">
        <f t="shared" si="27"/>
        <v>0.63736263736263732</v>
      </c>
    </row>
    <row r="1692" spans="1:8">
      <c r="A1692" s="159">
        <v>204440</v>
      </c>
      <c r="B1692" s="133" t="s">
        <v>1192</v>
      </c>
      <c r="C1692" s="174">
        <v>119</v>
      </c>
      <c r="D1692" s="174">
        <v>122</v>
      </c>
      <c r="E1692" s="174">
        <v>128</v>
      </c>
      <c r="F1692" s="174">
        <v>139</v>
      </c>
      <c r="G1692" s="216">
        <v>141</v>
      </c>
      <c r="H1692" s="160">
        <f t="shared" si="27"/>
        <v>0.18487394957983194</v>
      </c>
    </row>
    <row r="1693" spans="1:8">
      <c r="A1693" s="159">
        <v>204440</v>
      </c>
      <c r="B1693" s="133" t="s">
        <v>1193</v>
      </c>
      <c r="C1693" s="174">
        <v>3</v>
      </c>
      <c r="D1693" s="174">
        <v>1</v>
      </c>
      <c r="E1693" s="174">
        <v>4</v>
      </c>
      <c r="F1693" s="174">
        <v>6</v>
      </c>
      <c r="G1693" s="216">
        <v>0</v>
      </c>
      <c r="H1693" s="160">
        <f t="shared" si="27"/>
        <v>-1</v>
      </c>
    </row>
    <row r="1694" spans="1:8">
      <c r="A1694" s="159">
        <v>204440</v>
      </c>
      <c r="B1694" s="133" t="s">
        <v>1194</v>
      </c>
      <c r="C1694" s="174">
        <v>1</v>
      </c>
      <c r="D1694" s="174">
        <v>0</v>
      </c>
      <c r="E1694" s="174">
        <v>1</v>
      </c>
      <c r="F1694" s="174">
        <v>1</v>
      </c>
      <c r="G1694" s="216">
        <v>1</v>
      </c>
      <c r="H1694" s="160">
        <f t="shared" si="27"/>
        <v>0</v>
      </c>
    </row>
    <row r="1695" spans="1:8">
      <c r="A1695" s="159">
        <v>204440</v>
      </c>
      <c r="B1695" s="133" t="s">
        <v>1195</v>
      </c>
      <c r="C1695" s="174">
        <v>1</v>
      </c>
      <c r="D1695" s="174">
        <v>2</v>
      </c>
      <c r="E1695" s="174">
        <v>1</v>
      </c>
      <c r="F1695" s="174">
        <v>2</v>
      </c>
      <c r="G1695" s="216">
        <v>1</v>
      </c>
      <c r="H1695" s="160">
        <f t="shared" si="27"/>
        <v>0</v>
      </c>
    </row>
    <row r="1696" spans="1:8">
      <c r="A1696" s="159">
        <v>204440</v>
      </c>
      <c r="B1696" s="133" t="s">
        <v>1196</v>
      </c>
      <c r="C1696" s="174">
        <v>2</v>
      </c>
      <c r="D1696" s="174">
        <v>4</v>
      </c>
      <c r="E1696" s="174">
        <v>2</v>
      </c>
      <c r="F1696" s="174">
        <v>4</v>
      </c>
      <c r="G1696" s="216">
        <v>4</v>
      </c>
      <c r="H1696" s="160">
        <f t="shared" si="27"/>
        <v>1</v>
      </c>
    </row>
    <row r="1697" spans="1:8">
      <c r="A1697" s="159">
        <v>204440</v>
      </c>
      <c r="B1697" s="133" t="s">
        <v>1197</v>
      </c>
      <c r="C1697" s="174">
        <v>14</v>
      </c>
      <c r="D1697" s="174">
        <v>18</v>
      </c>
      <c r="E1697" s="174">
        <v>32</v>
      </c>
      <c r="F1697" s="174">
        <v>17</v>
      </c>
      <c r="G1697" s="216">
        <v>36</v>
      </c>
      <c r="H1697" s="160">
        <f t="shared" si="27"/>
        <v>1.5714285714285714</v>
      </c>
    </row>
    <row r="1698" spans="1:8">
      <c r="A1698" s="159">
        <v>204440</v>
      </c>
      <c r="B1698" s="133" t="s">
        <v>1198</v>
      </c>
      <c r="C1698" s="174">
        <v>0</v>
      </c>
      <c r="D1698" s="174">
        <v>0</v>
      </c>
      <c r="E1698" s="174">
        <v>0</v>
      </c>
      <c r="F1698" s="174">
        <v>0</v>
      </c>
      <c r="G1698" s="216">
        <v>0</v>
      </c>
      <c r="H1698" s="160" t="str">
        <f t="shared" si="27"/>
        <v/>
      </c>
    </row>
    <row r="1699" spans="1:8">
      <c r="A1699" s="159">
        <v>204440</v>
      </c>
      <c r="B1699" s="133" t="s">
        <v>1199</v>
      </c>
      <c r="C1699" s="174">
        <v>1</v>
      </c>
      <c r="D1699" s="174">
        <v>1</v>
      </c>
      <c r="E1699" s="174">
        <v>2</v>
      </c>
      <c r="F1699" s="174">
        <v>2</v>
      </c>
      <c r="G1699" s="216">
        <v>0</v>
      </c>
      <c r="H1699" s="160">
        <f t="shared" si="27"/>
        <v>-1</v>
      </c>
    </row>
    <row r="1700" spans="1:8">
      <c r="A1700" s="159">
        <v>204440</v>
      </c>
      <c r="B1700" s="133" t="s">
        <v>1200</v>
      </c>
      <c r="C1700" s="174">
        <v>175</v>
      </c>
      <c r="D1700" s="174">
        <v>176</v>
      </c>
      <c r="E1700" s="174">
        <v>184</v>
      </c>
      <c r="F1700" s="174">
        <v>203</v>
      </c>
      <c r="G1700" s="216">
        <v>136</v>
      </c>
      <c r="H1700" s="160">
        <f t="shared" si="27"/>
        <v>-0.22285714285714286</v>
      </c>
    </row>
    <row r="1701" spans="1:8">
      <c r="A1701" s="159">
        <v>204440</v>
      </c>
      <c r="B1701" s="133" t="s">
        <v>1201</v>
      </c>
      <c r="C1701" s="174">
        <v>13</v>
      </c>
      <c r="D1701" s="174">
        <v>13</v>
      </c>
      <c r="E1701" s="174">
        <v>13</v>
      </c>
      <c r="F1701" s="174">
        <v>57</v>
      </c>
      <c r="G1701" s="216">
        <v>112</v>
      </c>
      <c r="H1701" s="160">
        <f t="shared" si="27"/>
        <v>7.615384615384615</v>
      </c>
    </row>
    <row r="1702" spans="1:8">
      <c r="A1702" s="159">
        <v>205470</v>
      </c>
      <c r="B1702" s="133" t="s">
        <v>1185</v>
      </c>
      <c r="C1702" s="174">
        <v>1901</v>
      </c>
      <c r="D1702" s="174">
        <v>2064</v>
      </c>
      <c r="E1702" s="174">
        <v>2132</v>
      </c>
      <c r="F1702" s="174">
        <v>2045</v>
      </c>
      <c r="G1702" s="216">
        <v>1914</v>
      </c>
      <c r="H1702" s="160">
        <f t="shared" si="27"/>
        <v>6.8385060494476589E-3</v>
      </c>
    </row>
    <row r="1703" spans="1:8">
      <c r="A1703" s="159">
        <v>205470</v>
      </c>
      <c r="B1703" s="133" t="s">
        <v>1186</v>
      </c>
      <c r="C1703" s="174">
        <v>10</v>
      </c>
      <c r="D1703" s="174">
        <v>13</v>
      </c>
      <c r="E1703" s="174">
        <v>15</v>
      </c>
      <c r="F1703" s="174">
        <v>11</v>
      </c>
      <c r="G1703" s="216">
        <v>25</v>
      </c>
      <c r="H1703" s="160">
        <f t="shared" si="27"/>
        <v>1.5</v>
      </c>
    </row>
    <row r="1704" spans="1:8">
      <c r="A1704" s="159">
        <v>205470</v>
      </c>
      <c r="B1704" s="133" t="s">
        <v>1187</v>
      </c>
      <c r="C1704" s="174">
        <v>924</v>
      </c>
      <c r="D1704" s="174">
        <v>1001</v>
      </c>
      <c r="E1704" s="174">
        <v>1002</v>
      </c>
      <c r="F1704" s="174">
        <v>1023</v>
      </c>
      <c r="G1704" s="216">
        <v>1012</v>
      </c>
      <c r="H1704" s="160">
        <f t="shared" si="27"/>
        <v>9.5238095238095233E-2</v>
      </c>
    </row>
    <row r="1705" spans="1:8">
      <c r="A1705" s="159">
        <v>205470</v>
      </c>
      <c r="B1705" s="133" t="s">
        <v>1188</v>
      </c>
      <c r="C1705" s="174">
        <v>733</v>
      </c>
      <c r="D1705" s="174">
        <v>771</v>
      </c>
      <c r="E1705" s="174">
        <v>792</v>
      </c>
      <c r="F1705" s="174">
        <v>718</v>
      </c>
      <c r="G1705" s="216">
        <v>621</v>
      </c>
      <c r="H1705" s="160">
        <f t="shared" si="27"/>
        <v>-0.15279672578444747</v>
      </c>
    </row>
    <row r="1706" spans="1:8">
      <c r="A1706" s="159">
        <v>205470</v>
      </c>
      <c r="B1706" s="133" t="s">
        <v>1189</v>
      </c>
      <c r="C1706" s="174">
        <v>234</v>
      </c>
      <c r="D1706" s="174">
        <v>279</v>
      </c>
      <c r="E1706" s="174">
        <v>323</v>
      </c>
      <c r="F1706" s="174">
        <v>293</v>
      </c>
      <c r="G1706" s="216">
        <v>256</v>
      </c>
      <c r="H1706" s="160">
        <f t="shared" si="27"/>
        <v>9.4017094017094016E-2</v>
      </c>
    </row>
    <row r="1707" spans="1:8">
      <c r="A1707" s="159">
        <v>205470</v>
      </c>
      <c r="B1707" s="133" t="s">
        <v>1190</v>
      </c>
      <c r="C1707" s="174">
        <v>0</v>
      </c>
      <c r="D1707" s="174">
        <v>0</v>
      </c>
      <c r="E1707" s="174">
        <v>0</v>
      </c>
      <c r="F1707" s="174">
        <v>0</v>
      </c>
      <c r="G1707" s="216">
        <v>0</v>
      </c>
      <c r="H1707" s="160" t="str">
        <f t="shared" si="27"/>
        <v/>
      </c>
    </row>
    <row r="1708" spans="1:8">
      <c r="A1708" s="159">
        <v>205470</v>
      </c>
      <c r="B1708" s="133" t="s">
        <v>1191</v>
      </c>
      <c r="C1708" s="174">
        <v>789</v>
      </c>
      <c r="D1708" s="174">
        <v>826</v>
      </c>
      <c r="E1708" s="174">
        <v>847</v>
      </c>
      <c r="F1708" s="174">
        <v>831</v>
      </c>
      <c r="G1708" s="216">
        <v>783</v>
      </c>
      <c r="H1708" s="160">
        <f t="shared" si="27"/>
        <v>-7.6045627376425855E-3</v>
      </c>
    </row>
    <row r="1709" spans="1:8">
      <c r="A1709" s="159">
        <v>205470</v>
      </c>
      <c r="B1709" s="133" t="s">
        <v>1192</v>
      </c>
      <c r="C1709" s="174">
        <v>1112</v>
      </c>
      <c r="D1709" s="174">
        <v>1238</v>
      </c>
      <c r="E1709" s="174">
        <v>1285</v>
      </c>
      <c r="F1709" s="174">
        <v>1214</v>
      </c>
      <c r="G1709" s="216">
        <v>1131</v>
      </c>
      <c r="H1709" s="160">
        <f t="shared" si="27"/>
        <v>1.70863309352518E-2</v>
      </c>
    </row>
    <row r="1710" spans="1:8">
      <c r="A1710" s="159">
        <v>205470</v>
      </c>
      <c r="B1710" s="133" t="s">
        <v>1193</v>
      </c>
      <c r="C1710" s="174">
        <v>58</v>
      </c>
      <c r="D1710" s="174">
        <v>75</v>
      </c>
      <c r="E1710" s="174">
        <v>79</v>
      </c>
      <c r="F1710" s="174">
        <v>83</v>
      </c>
      <c r="G1710" s="216">
        <v>67</v>
      </c>
      <c r="H1710" s="160">
        <f t="shared" ref="H1710:H1769" si="28">IFERROR((G1710-C1710)/C1710,"")</f>
        <v>0.15517241379310345</v>
      </c>
    </row>
    <row r="1711" spans="1:8">
      <c r="A1711" s="159">
        <v>205470</v>
      </c>
      <c r="B1711" s="133" t="s">
        <v>1194</v>
      </c>
      <c r="C1711" s="174">
        <v>15</v>
      </c>
      <c r="D1711" s="174">
        <v>10</v>
      </c>
      <c r="E1711" s="174">
        <v>12</v>
      </c>
      <c r="F1711" s="174">
        <v>8</v>
      </c>
      <c r="G1711" s="216">
        <v>20</v>
      </c>
      <c r="H1711" s="160">
        <f t="shared" si="28"/>
        <v>0.33333333333333331</v>
      </c>
    </row>
    <row r="1712" spans="1:8">
      <c r="A1712" s="159">
        <v>205470</v>
      </c>
      <c r="B1712" s="133" t="s">
        <v>1195</v>
      </c>
      <c r="C1712" s="174">
        <v>35</v>
      </c>
      <c r="D1712" s="174">
        <v>42</v>
      </c>
      <c r="E1712" s="174">
        <v>44</v>
      </c>
      <c r="F1712" s="174">
        <v>55</v>
      </c>
      <c r="G1712" s="216">
        <v>51</v>
      </c>
      <c r="H1712" s="160">
        <f t="shared" si="28"/>
        <v>0.45714285714285713</v>
      </c>
    </row>
    <row r="1713" spans="1:8">
      <c r="A1713" s="159">
        <v>205470</v>
      </c>
      <c r="B1713" s="133" t="s">
        <v>1196</v>
      </c>
      <c r="C1713" s="174">
        <v>173</v>
      </c>
      <c r="D1713" s="174">
        <v>232</v>
      </c>
      <c r="E1713" s="174">
        <v>240</v>
      </c>
      <c r="F1713" s="174">
        <v>237</v>
      </c>
      <c r="G1713" s="216">
        <v>213</v>
      </c>
      <c r="H1713" s="160">
        <f t="shared" si="28"/>
        <v>0.23121387283236994</v>
      </c>
    </row>
    <row r="1714" spans="1:8">
      <c r="A1714" s="159">
        <v>205470</v>
      </c>
      <c r="B1714" s="133" t="s">
        <v>1197</v>
      </c>
      <c r="C1714" s="174">
        <v>67</v>
      </c>
      <c r="D1714" s="174">
        <v>90</v>
      </c>
      <c r="E1714" s="174">
        <v>83</v>
      </c>
      <c r="F1714" s="174">
        <v>72</v>
      </c>
      <c r="G1714" s="216">
        <v>56</v>
      </c>
      <c r="H1714" s="160">
        <f t="shared" si="28"/>
        <v>-0.16417910447761194</v>
      </c>
    </row>
    <row r="1715" spans="1:8">
      <c r="A1715" s="159">
        <v>205470</v>
      </c>
      <c r="B1715" s="133" t="s">
        <v>1198</v>
      </c>
      <c r="C1715" s="174">
        <v>5</v>
      </c>
      <c r="D1715" s="174">
        <v>3</v>
      </c>
      <c r="E1715" s="174">
        <v>3</v>
      </c>
      <c r="F1715" s="174">
        <v>1</v>
      </c>
      <c r="G1715" s="216">
        <v>6</v>
      </c>
      <c r="H1715" s="160">
        <f t="shared" si="28"/>
        <v>0.2</v>
      </c>
    </row>
    <row r="1716" spans="1:8">
      <c r="A1716" s="159">
        <v>205470</v>
      </c>
      <c r="B1716" s="133" t="s">
        <v>1199</v>
      </c>
      <c r="C1716" s="174">
        <v>39</v>
      </c>
      <c r="D1716" s="174">
        <v>31</v>
      </c>
      <c r="E1716" s="174">
        <v>61</v>
      </c>
      <c r="F1716" s="174">
        <v>51</v>
      </c>
      <c r="G1716" s="216">
        <v>52</v>
      </c>
      <c r="H1716" s="160">
        <f t="shared" si="28"/>
        <v>0.33333333333333331</v>
      </c>
    </row>
    <row r="1717" spans="1:8">
      <c r="A1717" s="159">
        <v>205470</v>
      </c>
      <c r="B1717" s="133" t="s">
        <v>1200</v>
      </c>
      <c r="C1717" s="174">
        <v>1384</v>
      </c>
      <c r="D1717" s="174">
        <v>1478</v>
      </c>
      <c r="E1717" s="174">
        <v>1517</v>
      </c>
      <c r="F1717" s="174">
        <v>1482</v>
      </c>
      <c r="G1717" s="216">
        <v>1391</v>
      </c>
      <c r="H1717" s="160">
        <f t="shared" si="28"/>
        <v>5.0578034682080926E-3</v>
      </c>
    </row>
    <row r="1718" spans="1:8">
      <c r="A1718" s="159">
        <v>205470</v>
      </c>
      <c r="B1718" s="133" t="s">
        <v>1201</v>
      </c>
      <c r="C1718" s="174">
        <v>125</v>
      </c>
      <c r="D1718" s="174">
        <v>103</v>
      </c>
      <c r="E1718" s="174">
        <v>93</v>
      </c>
      <c r="F1718" s="174">
        <v>56</v>
      </c>
      <c r="G1718" s="216">
        <v>58</v>
      </c>
      <c r="H1718" s="160">
        <f t="shared" si="28"/>
        <v>-0.53600000000000003</v>
      </c>
    </row>
    <row r="1719" spans="1:8">
      <c r="A1719" s="159">
        <v>207449</v>
      </c>
      <c r="B1719" s="133" t="s">
        <v>1185</v>
      </c>
      <c r="C1719" s="174">
        <v>1593</v>
      </c>
      <c r="D1719" s="174">
        <v>1608</v>
      </c>
      <c r="E1719" s="174">
        <v>1770</v>
      </c>
      <c r="F1719" s="174">
        <v>1693</v>
      </c>
      <c r="G1719" s="216">
        <v>1538</v>
      </c>
      <c r="H1719" s="160">
        <f t="shared" si="28"/>
        <v>-3.4526051475204017E-2</v>
      </c>
    </row>
    <row r="1720" spans="1:8">
      <c r="A1720" s="159">
        <v>207449</v>
      </c>
      <c r="B1720" s="133" t="s">
        <v>1186</v>
      </c>
      <c r="C1720" s="174">
        <v>0</v>
      </c>
      <c r="D1720" s="174">
        <v>0</v>
      </c>
      <c r="E1720" s="174">
        <v>0</v>
      </c>
      <c r="F1720" s="174">
        <v>1</v>
      </c>
      <c r="G1720" s="216">
        <v>1</v>
      </c>
      <c r="H1720" s="160" t="str">
        <f t="shared" si="28"/>
        <v/>
      </c>
    </row>
    <row r="1721" spans="1:8">
      <c r="A1721" s="159">
        <v>207449</v>
      </c>
      <c r="B1721" s="133" t="s">
        <v>1187</v>
      </c>
      <c r="C1721" s="174">
        <v>0</v>
      </c>
      <c r="D1721" s="174">
        <v>744</v>
      </c>
      <c r="E1721" s="174">
        <v>775</v>
      </c>
      <c r="F1721" s="174">
        <v>729</v>
      </c>
      <c r="G1721" s="216">
        <v>704</v>
      </c>
      <c r="H1721" s="160" t="str">
        <f t="shared" si="28"/>
        <v/>
      </c>
    </row>
    <row r="1722" spans="1:8">
      <c r="A1722" s="159">
        <v>207449</v>
      </c>
      <c r="B1722" s="133" t="s">
        <v>1188</v>
      </c>
      <c r="C1722" s="174">
        <v>0</v>
      </c>
      <c r="D1722" s="174">
        <v>692</v>
      </c>
      <c r="E1722" s="174">
        <v>809</v>
      </c>
      <c r="F1722" s="174">
        <v>779</v>
      </c>
      <c r="G1722" s="216">
        <v>668</v>
      </c>
      <c r="H1722" s="160" t="str">
        <f t="shared" si="28"/>
        <v/>
      </c>
    </row>
    <row r="1723" spans="1:8">
      <c r="A1723" s="159">
        <v>207449</v>
      </c>
      <c r="B1723" s="133" t="s">
        <v>1189</v>
      </c>
      <c r="C1723" s="174">
        <v>0</v>
      </c>
      <c r="D1723" s="174">
        <v>172</v>
      </c>
      <c r="E1723" s="174">
        <v>186</v>
      </c>
      <c r="F1723" s="174">
        <v>184</v>
      </c>
      <c r="G1723" s="216">
        <v>165</v>
      </c>
      <c r="H1723" s="160" t="str">
        <f t="shared" si="28"/>
        <v/>
      </c>
    </row>
    <row r="1724" spans="1:8">
      <c r="A1724" s="159">
        <v>207449</v>
      </c>
      <c r="B1724" s="133" t="s">
        <v>1190</v>
      </c>
      <c r="C1724" s="174">
        <v>1593</v>
      </c>
      <c r="D1724" s="174">
        <v>0</v>
      </c>
      <c r="E1724" s="174">
        <v>0</v>
      </c>
      <c r="F1724" s="174">
        <v>0</v>
      </c>
      <c r="G1724" s="216">
        <v>0</v>
      </c>
      <c r="H1724" s="160">
        <f t="shared" si="28"/>
        <v>-1</v>
      </c>
    </row>
    <row r="1725" spans="1:8">
      <c r="A1725" s="159">
        <v>207449</v>
      </c>
      <c r="B1725" s="133" t="s">
        <v>1191</v>
      </c>
      <c r="C1725" s="174">
        <v>586</v>
      </c>
      <c r="D1725" s="174">
        <v>569</v>
      </c>
      <c r="E1725" s="174">
        <v>584</v>
      </c>
      <c r="F1725" s="174">
        <v>541</v>
      </c>
      <c r="G1725" s="216">
        <v>510</v>
      </c>
      <c r="H1725" s="160">
        <f t="shared" si="28"/>
        <v>-0.12969283276450511</v>
      </c>
    </row>
    <row r="1726" spans="1:8">
      <c r="A1726" s="159">
        <v>207449</v>
      </c>
      <c r="B1726" s="133" t="s">
        <v>1192</v>
      </c>
      <c r="C1726" s="174">
        <v>1007</v>
      </c>
      <c r="D1726" s="174">
        <v>1039</v>
      </c>
      <c r="E1726" s="174">
        <v>1186</v>
      </c>
      <c r="F1726" s="174">
        <v>1152</v>
      </c>
      <c r="G1726" s="216">
        <v>1028</v>
      </c>
      <c r="H1726" s="160">
        <f t="shared" si="28"/>
        <v>2.0854021847070508E-2</v>
      </c>
    </row>
    <row r="1727" spans="1:8">
      <c r="A1727" s="159">
        <v>207449</v>
      </c>
      <c r="B1727" s="133" t="s">
        <v>1193</v>
      </c>
      <c r="C1727" s="174">
        <v>125</v>
      </c>
      <c r="D1727" s="174">
        <v>120</v>
      </c>
      <c r="E1727" s="174">
        <v>134</v>
      </c>
      <c r="F1727" s="174">
        <v>172</v>
      </c>
      <c r="G1727" s="216">
        <v>121</v>
      </c>
      <c r="H1727" s="160">
        <f t="shared" si="28"/>
        <v>-3.2000000000000001E-2</v>
      </c>
    </row>
    <row r="1728" spans="1:8">
      <c r="A1728" s="159">
        <v>207449</v>
      </c>
      <c r="B1728" s="133" t="s">
        <v>1194</v>
      </c>
      <c r="C1728" s="174">
        <v>65</v>
      </c>
      <c r="D1728" s="174">
        <v>66</v>
      </c>
      <c r="E1728" s="174">
        <v>66</v>
      </c>
      <c r="F1728" s="174">
        <v>89</v>
      </c>
      <c r="G1728" s="216">
        <v>68</v>
      </c>
      <c r="H1728" s="160">
        <f t="shared" si="28"/>
        <v>4.6153846153846156E-2</v>
      </c>
    </row>
    <row r="1729" spans="1:8">
      <c r="A1729" s="159">
        <v>207449</v>
      </c>
      <c r="B1729" s="133" t="s">
        <v>1195</v>
      </c>
      <c r="C1729" s="174">
        <v>93</v>
      </c>
      <c r="D1729" s="174">
        <v>62</v>
      </c>
      <c r="E1729" s="174">
        <v>69</v>
      </c>
      <c r="F1729" s="174">
        <v>82</v>
      </c>
      <c r="G1729" s="216">
        <v>71</v>
      </c>
      <c r="H1729" s="160">
        <f t="shared" si="28"/>
        <v>-0.23655913978494625</v>
      </c>
    </row>
    <row r="1730" spans="1:8">
      <c r="A1730" s="159">
        <v>207449</v>
      </c>
      <c r="B1730" s="133" t="s">
        <v>1196</v>
      </c>
      <c r="C1730" s="174">
        <v>102</v>
      </c>
      <c r="D1730" s="174">
        <v>99</v>
      </c>
      <c r="E1730" s="174">
        <v>101</v>
      </c>
      <c r="F1730" s="174">
        <v>123</v>
      </c>
      <c r="G1730" s="216">
        <v>118</v>
      </c>
      <c r="H1730" s="160">
        <f t="shared" si="28"/>
        <v>0.15686274509803921</v>
      </c>
    </row>
    <row r="1731" spans="1:8">
      <c r="A1731" s="159">
        <v>207449</v>
      </c>
      <c r="B1731" s="133" t="s">
        <v>1197</v>
      </c>
      <c r="C1731" s="174">
        <v>231</v>
      </c>
      <c r="D1731" s="174">
        <v>216</v>
      </c>
      <c r="E1731" s="174">
        <v>266</v>
      </c>
      <c r="F1731" s="174">
        <v>296</v>
      </c>
      <c r="G1731" s="216">
        <v>255</v>
      </c>
      <c r="H1731" s="160">
        <f t="shared" si="28"/>
        <v>0.1038961038961039</v>
      </c>
    </row>
    <row r="1732" spans="1:8">
      <c r="A1732" s="159">
        <v>207449</v>
      </c>
      <c r="B1732" s="133" t="s">
        <v>1198</v>
      </c>
      <c r="C1732" s="174">
        <v>3</v>
      </c>
      <c r="D1732" s="174">
        <v>4</v>
      </c>
      <c r="E1732" s="174">
        <v>8</v>
      </c>
      <c r="F1732" s="174">
        <v>1</v>
      </c>
      <c r="G1732" s="216">
        <v>3</v>
      </c>
      <c r="H1732" s="160">
        <f t="shared" si="28"/>
        <v>0</v>
      </c>
    </row>
    <row r="1733" spans="1:8">
      <c r="A1733" s="159">
        <v>207449</v>
      </c>
      <c r="B1733" s="133" t="s">
        <v>1199</v>
      </c>
      <c r="C1733" s="174">
        <v>75</v>
      </c>
      <c r="D1733" s="174">
        <v>195</v>
      </c>
      <c r="E1733" s="174">
        <v>152</v>
      </c>
      <c r="F1733" s="174">
        <v>49</v>
      </c>
      <c r="G1733" s="216">
        <v>43</v>
      </c>
      <c r="H1733" s="160">
        <f t="shared" si="28"/>
        <v>-0.42666666666666669</v>
      </c>
    </row>
    <row r="1734" spans="1:8">
      <c r="A1734" s="159">
        <v>207449</v>
      </c>
      <c r="B1734" s="133" t="s">
        <v>1200</v>
      </c>
      <c r="C1734" s="174">
        <v>835</v>
      </c>
      <c r="D1734" s="174">
        <v>846</v>
      </c>
      <c r="E1734" s="174">
        <v>974</v>
      </c>
      <c r="F1734" s="174">
        <v>817</v>
      </c>
      <c r="G1734" s="216">
        <v>728</v>
      </c>
      <c r="H1734" s="160">
        <f t="shared" si="28"/>
        <v>-0.1281437125748503</v>
      </c>
    </row>
    <row r="1735" spans="1:8">
      <c r="A1735" s="159">
        <v>207449</v>
      </c>
      <c r="B1735" s="133" t="s">
        <v>1201</v>
      </c>
      <c r="C1735" s="174">
        <v>64</v>
      </c>
      <c r="D1735" s="174">
        <v>0</v>
      </c>
      <c r="E1735" s="174">
        <v>0</v>
      </c>
      <c r="F1735" s="174">
        <v>64</v>
      </c>
      <c r="G1735" s="216">
        <v>131</v>
      </c>
      <c r="H1735" s="160">
        <f t="shared" si="28"/>
        <v>1.046875</v>
      </c>
    </row>
    <row r="1736" spans="1:8">
      <c r="A1736" s="159">
        <v>207935</v>
      </c>
      <c r="B1736" s="133" t="s">
        <v>1185</v>
      </c>
      <c r="C1736" s="174">
        <v>2252</v>
      </c>
      <c r="D1736" s="174">
        <v>2279</v>
      </c>
      <c r="E1736" s="174">
        <v>2401</v>
      </c>
      <c r="F1736" s="174">
        <v>2435</v>
      </c>
      <c r="G1736" s="216">
        <v>2271</v>
      </c>
      <c r="H1736" s="160">
        <f t="shared" si="28"/>
        <v>8.436944937833037E-3</v>
      </c>
    </row>
    <row r="1737" spans="1:8">
      <c r="A1737" s="159">
        <v>207935</v>
      </c>
      <c r="B1737" s="133" t="s">
        <v>1186</v>
      </c>
      <c r="C1737" s="174">
        <v>0</v>
      </c>
      <c r="D1737" s="174">
        <v>0</v>
      </c>
      <c r="E1737" s="174">
        <v>1</v>
      </c>
      <c r="F1737" s="174">
        <v>0</v>
      </c>
      <c r="G1737" s="216">
        <v>0</v>
      </c>
      <c r="H1737" s="160" t="str">
        <f t="shared" si="28"/>
        <v/>
      </c>
    </row>
    <row r="1738" spans="1:8">
      <c r="A1738" s="159">
        <v>207935</v>
      </c>
      <c r="B1738" s="133" t="s">
        <v>1187</v>
      </c>
      <c r="C1738" s="174">
        <v>1065</v>
      </c>
      <c r="D1738" s="174">
        <v>1037</v>
      </c>
      <c r="E1738" s="174">
        <v>1124</v>
      </c>
      <c r="F1738" s="174">
        <v>1246</v>
      </c>
      <c r="G1738" s="216">
        <v>1153</v>
      </c>
      <c r="H1738" s="160">
        <f t="shared" si="28"/>
        <v>8.2629107981220654E-2</v>
      </c>
    </row>
    <row r="1739" spans="1:8">
      <c r="A1739" s="159">
        <v>207935</v>
      </c>
      <c r="B1739" s="133" t="s">
        <v>1188</v>
      </c>
      <c r="C1739" s="174">
        <v>895</v>
      </c>
      <c r="D1739" s="174">
        <v>934</v>
      </c>
      <c r="E1739" s="174">
        <v>997</v>
      </c>
      <c r="F1739" s="174">
        <v>918</v>
      </c>
      <c r="G1739" s="216">
        <v>879</v>
      </c>
      <c r="H1739" s="160">
        <f t="shared" si="28"/>
        <v>-1.7877094972067038E-2</v>
      </c>
    </row>
    <row r="1740" spans="1:8">
      <c r="A1740" s="159">
        <v>207935</v>
      </c>
      <c r="B1740" s="133" t="s">
        <v>1189</v>
      </c>
      <c r="C1740" s="174">
        <v>292</v>
      </c>
      <c r="D1740" s="174">
        <v>308</v>
      </c>
      <c r="E1740" s="174">
        <v>279</v>
      </c>
      <c r="F1740" s="174">
        <v>271</v>
      </c>
      <c r="G1740" s="216">
        <v>239</v>
      </c>
      <c r="H1740" s="160">
        <f t="shared" si="28"/>
        <v>-0.1815068493150685</v>
      </c>
    </row>
    <row r="1741" spans="1:8">
      <c r="A1741" s="159">
        <v>207935</v>
      </c>
      <c r="B1741" s="133" t="s">
        <v>1190</v>
      </c>
      <c r="C1741" s="174">
        <v>0</v>
      </c>
      <c r="D1741" s="174">
        <v>0</v>
      </c>
      <c r="E1741" s="174">
        <v>0</v>
      </c>
      <c r="F1741" s="174">
        <v>0</v>
      </c>
      <c r="G1741" s="216">
        <v>0</v>
      </c>
      <c r="H1741" s="160" t="str">
        <f t="shared" si="28"/>
        <v/>
      </c>
    </row>
    <row r="1742" spans="1:8">
      <c r="A1742" s="159">
        <v>207935</v>
      </c>
      <c r="B1742" s="133" t="s">
        <v>1191</v>
      </c>
      <c r="C1742" s="174">
        <v>828</v>
      </c>
      <c r="D1742" s="174">
        <v>780</v>
      </c>
      <c r="E1742" s="174">
        <v>721</v>
      </c>
      <c r="F1742" s="174">
        <v>823</v>
      </c>
      <c r="G1742" s="216">
        <v>757</v>
      </c>
      <c r="H1742" s="160">
        <f t="shared" si="28"/>
        <v>-8.5748792270531407E-2</v>
      </c>
    </row>
    <row r="1743" spans="1:8">
      <c r="A1743" s="159">
        <v>207935</v>
      </c>
      <c r="B1743" s="133" t="s">
        <v>1192</v>
      </c>
      <c r="C1743" s="174">
        <v>1424</v>
      </c>
      <c r="D1743" s="174">
        <v>1499</v>
      </c>
      <c r="E1743" s="174">
        <v>1680</v>
      </c>
      <c r="F1743" s="174">
        <v>1612</v>
      </c>
      <c r="G1743" s="216">
        <v>1514</v>
      </c>
      <c r="H1743" s="160">
        <f t="shared" si="28"/>
        <v>6.3202247191011238E-2</v>
      </c>
    </row>
    <row r="1744" spans="1:8">
      <c r="A1744" s="159">
        <v>207935</v>
      </c>
      <c r="B1744" s="133" t="s">
        <v>1193</v>
      </c>
      <c r="C1744" s="174">
        <v>219</v>
      </c>
      <c r="D1744" s="174">
        <v>223</v>
      </c>
      <c r="E1744" s="174">
        <v>257</v>
      </c>
      <c r="F1744" s="174">
        <v>273</v>
      </c>
      <c r="G1744" s="216">
        <v>241</v>
      </c>
      <c r="H1744" s="160">
        <f t="shared" si="28"/>
        <v>0.1004566210045662</v>
      </c>
    </row>
    <row r="1745" spans="1:8">
      <c r="A1745" s="159">
        <v>207935</v>
      </c>
      <c r="B1745" s="133" t="s">
        <v>1194</v>
      </c>
      <c r="C1745" s="174">
        <v>162</v>
      </c>
      <c r="D1745" s="174">
        <v>156</v>
      </c>
      <c r="E1745" s="174">
        <v>150</v>
      </c>
      <c r="F1745" s="174">
        <v>150</v>
      </c>
      <c r="G1745" s="216">
        <v>132</v>
      </c>
      <c r="H1745" s="160">
        <f t="shared" si="28"/>
        <v>-0.18518518518518517</v>
      </c>
    </row>
    <row r="1746" spans="1:8">
      <c r="A1746" s="159">
        <v>207935</v>
      </c>
      <c r="B1746" s="133" t="s">
        <v>1195</v>
      </c>
      <c r="C1746" s="174">
        <v>104</v>
      </c>
      <c r="D1746" s="174">
        <v>104</v>
      </c>
      <c r="E1746" s="174">
        <v>123</v>
      </c>
      <c r="F1746" s="174">
        <v>108</v>
      </c>
      <c r="G1746" s="216">
        <v>140</v>
      </c>
      <c r="H1746" s="160">
        <f t="shared" si="28"/>
        <v>0.34615384615384615</v>
      </c>
    </row>
    <row r="1747" spans="1:8">
      <c r="A1747" s="159">
        <v>207935</v>
      </c>
      <c r="B1747" s="133" t="s">
        <v>1196</v>
      </c>
      <c r="C1747" s="174">
        <v>156</v>
      </c>
      <c r="D1747" s="174">
        <v>148</v>
      </c>
      <c r="E1747" s="174">
        <v>168</v>
      </c>
      <c r="F1747" s="174">
        <v>150</v>
      </c>
      <c r="G1747" s="216">
        <v>138</v>
      </c>
      <c r="H1747" s="160">
        <f t="shared" si="28"/>
        <v>-0.11538461538461539</v>
      </c>
    </row>
    <row r="1748" spans="1:8">
      <c r="A1748" s="159">
        <v>207935</v>
      </c>
      <c r="B1748" s="133" t="s">
        <v>1197</v>
      </c>
      <c r="C1748" s="174">
        <v>179</v>
      </c>
      <c r="D1748" s="174">
        <v>218</v>
      </c>
      <c r="E1748" s="174">
        <v>241</v>
      </c>
      <c r="F1748" s="174">
        <v>287</v>
      </c>
      <c r="G1748" s="216">
        <v>272</v>
      </c>
      <c r="H1748" s="160">
        <f t="shared" si="28"/>
        <v>0.51955307262569828</v>
      </c>
    </row>
    <row r="1749" spans="1:8">
      <c r="A1749" s="159">
        <v>207935</v>
      </c>
      <c r="B1749" s="133" t="s">
        <v>1198</v>
      </c>
      <c r="C1749" s="174">
        <v>2</v>
      </c>
      <c r="D1749" s="174">
        <v>2</v>
      </c>
      <c r="E1749" s="174">
        <v>3</v>
      </c>
      <c r="F1749" s="174">
        <v>3</v>
      </c>
      <c r="G1749" s="216">
        <v>1</v>
      </c>
      <c r="H1749" s="160">
        <f t="shared" si="28"/>
        <v>-0.5</v>
      </c>
    </row>
    <row r="1750" spans="1:8">
      <c r="A1750" s="159">
        <v>207935</v>
      </c>
      <c r="B1750" s="133" t="s">
        <v>1199</v>
      </c>
      <c r="C1750" s="174">
        <v>48</v>
      </c>
      <c r="D1750" s="174">
        <v>55</v>
      </c>
      <c r="E1750" s="174">
        <v>79</v>
      </c>
      <c r="F1750" s="174">
        <v>50</v>
      </c>
      <c r="G1750" s="216">
        <v>55</v>
      </c>
      <c r="H1750" s="160">
        <f t="shared" si="28"/>
        <v>0.14583333333333334</v>
      </c>
    </row>
    <row r="1751" spans="1:8">
      <c r="A1751" s="159">
        <v>207935</v>
      </c>
      <c r="B1751" s="133" t="s">
        <v>1200</v>
      </c>
      <c r="C1751" s="174">
        <v>1313</v>
      </c>
      <c r="D1751" s="174">
        <v>1310</v>
      </c>
      <c r="E1751" s="174">
        <v>1297</v>
      </c>
      <c r="F1751" s="174">
        <v>1339</v>
      </c>
      <c r="G1751" s="216">
        <v>1209</v>
      </c>
      <c r="H1751" s="160">
        <f t="shared" si="28"/>
        <v>-7.9207920792079209E-2</v>
      </c>
    </row>
    <row r="1752" spans="1:8">
      <c r="A1752" s="159">
        <v>207935</v>
      </c>
      <c r="B1752" s="133" t="s">
        <v>1201</v>
      </c>
      <c r="C1752" s="174">
        <v>69</v>
      </c>
      <c r="D1752" s="174">
        <v>63</v>
      </c>
      <c r="E1752" s="174">
        <v>83</v>
      </c>
      <c r="F1752" s="174">
        <v>75</v>
      </c>
      <c r="G1752" s="216">
        <v>83</v>
      </c>
      <c r="H1752" s="160">
        <f t="shared" si="28"/>
        <v>0.20289855072463769</v>
      </c>
    </row>
    <row r="1753" spans="1:8">
      <c r="A1753" s="159">
        <v>209038</v>
      </c>
      <c r="B1753" s="133" t="s">
        <v>1185</v>
      </c>
      <c r="C1753" s="174">
        <v>963</v>
      </c>
      <c r="D1753" s="174">
        <v>970</v>
      </c>
      <c r="E1753" s="174">
        <v>1080</v>
      </c>
      <c r="F1753" s="174">
        <v>938</v>
      </c>
      <c r="G1753" s="216">
        <v>990</v>
      </c>
      <c r="H1753" s="160">
        <f t="shared" si="28"/>
        <v>2.8037383177570093E-2</v>
      </c>
    </row>
    <row r="1754" spans="1:8">
      <c r="A1754" s="159">
        <v>209038</v>
      </c>
      <c r="B1754" s="133" t="s">
        <v>1186</v>
      </c>
      <c r="C1754" s="174">
        <v>1</v>
      </c>
      <c r="D1754" s="174">
        <v>0</v>
      </c>
      <c r="E1754" s="174">
        <v>0</v>
      </c>
      <c r="F1754" s="174">
        <v>3</v>
      </c>
      <c r="G1754" s="216">
        <v>1</v>
      </c>
      <c r="H1754" s="160">
        <f t="shared" si="28"/>
        <v>0</v>
      </c>
    </row>
    <row r="1755" spans="1:8">
      <c r="A1755" s="159">
        <v>209038</v>
      </c>
      <c r="B1755" s="133" t="s">
        <v>1187</v>
      </c>
      <c r="C1755" s="174">
        <v>425</v>
      </c>
      <c r="D1755" s="174">
        <v>465</v>
      </c>
      <c r="E1755" s="174">
        <v>663</v>
      </c>
      <c r="F1755" s="174">
        <v>448</v>
      </c>
      <c r="G1755" s="216">
        <v>532</v>
      </c>
      <c r="H1755" s="160">
        <f t="shared" si="28"/>
        <v>0.25176470588235295</v>
      </c>
    </row>
    <row r="1756" spans="1:8">
      <c r="A1756" s="159">
        <v>209038</v>
      </c>
      <c r="B1756" s="133" t="s">
        <v>1188</v>
      </c>
      <c r="C1756" s="174">
        <v>403</v>
      </c>
      <c r="D1756" s="174">
        <v>383</v>
      </c>
      <c r="E1756" s="174">
        <v>338</v>
      </c>
      <c r="F1756" s="174">
        <v>370</v>
      </c>
      <c r="G1756" s="216">
        <v>358</v>
      </c>
      <c r="H1756" s="160">
        <f t="shared" si="28"/>
        <v>-0.11166253101736973</v>
      </c>
    </row>
    <row r="1757" spans="1:8">
      <c r="A1757" s="159">
        <v>209038</v>
      </c>
      <c r="B1757" s="133" t="s">
        <v>1189</v>
      </c>
      <c r="C1757" s="174">
        <v>134</v>
      </c>
      <c r="D1757" s="174">
        <v>122</v>
      </c>
      <c r="E1757" s="174">
        <v>78</v>
      </c>
      <c r="F1757" s="174">
        <v>117</v>
      </c>
      <c r="G1757" s="216">
        <v>99</v>
      </c>
      <c r="H1757" s="160">
        <f t="shared" si="28"/>
        <v>-0.26119402985074625</v>
      </c>
    </row>
    <row r="1758" spans="1:8">
      <c r="A1758" s="159">
        <v>209038</v>
      </c>
      <c r="B1758" s="133" t="s">
        <v>1190</v>
      </c>
      <c r="C1758" s="174">
        <v>0</v>
      </c>
      <c r="D1758" s="174">
        <v>0</v>
      </c>
      <c r="E1758" s="174">
        <v>1</v>
      </c>
      <c r="F1758" s="174">
        <v>0</v>
      </c>
      <c r="G1758" s="216">
        <v>0</v>
      </c>
      <c r="H1758" s="160" t="str">
        <f t="shared" si="28"/>
        <v/>
      </c>
    </row>
    <row r="1759" spans="1:8">
      <c r="A1759" s="159">
        <v>209038</v>
      </c>
      <c r="B1759" s="133" t="s">
        <v>1191</v>
      </c>
      <c r="C1759" s="174">
        <v>415</v>
      </c>
      <c r="D1759" s="174">
        <v>401</v>
      </c>
      <c r="E1759" s="174">
        <v>432</v>
      </c>
      <c r="F1759" s="174">
        <v>376</v>
      </c>
      <c r="G1759" s="216">
        <v>412</v>
      </c>
      <c r="H1759" s="160">
        <f t="shared" si="28"/>
        <v>-7.2289156626506026E-3</v>
      </c>
    </row>
    <row r="1760" spans="1:8">
      <c r="A1760" s="159">
        <v>209038</v>
      </c>
      <c r="B1760" s="133" t="s">
        <v>1192</v>
      </c>
      <c r="C1760" s="174">
        <v>548</v>
      </c>
      <c r="D1760" s="174">
        <v>569</v>
      </c>
      <c r="E1760" s="174">
        <v>648</v>
      </c>
      <c r="F1760" s="174">
        <v>562</v>
      </c>
      <c r="G1760" s="216">
        <v>578</v>
      </c>
      <c r="H1760" s="160">
        <f t="shared" si="28"/>
        <v>5.4744525547445258E-2</v>
      </c>
    </row>
    <row r="1761" spans="1:8">
      <c r="A1761" s="159">
        <v>209038</v>
      </c>
      <c r="B1761" s="133" t="s">
        <v>1193</v>
      </c>
      <c r="C1761" s="174">
        <v>48</v>
      </c>
      <c r="D1761" s="174">
        <v>49</v>
      </c>
      <c r="E1761" s="174">
        <v>71</v>
      </c>
      <c r="F1761" s="174">
        <v>44</v>
      </c>
      <c r="G1761" s="216">
        <v>55</v>
      </c>
      <c r="H1761" s="160">
        <f t="shared" si="28"/>
        <v>0.14583333333333334</v>
      </c>
    </row>
    <row r="1762" spans="1:8">
      <c r="A1762" s="159">
        <v>209038</v>
      </c>
      <c r="B1762" s="133" t="s">
        <v>1194</v>
      </c>
      <c r="C1762" s="174">
        <v>10</v>
      </c>
      <c r="D1762" s="174">
        <v>12</v>
      </c>
      <c r="E1762" s="174">
        <v>9</v>
      </c>
      <c r="F1762" s="174">
        <v>11</v>
      </c>
      <c r="G1762" s="216">
        <v>13</v>
      </c>
      <c r="H1762" s="160">
        <f t="shared" si="28"/>
        <v>0.3</v>
      </c>
    </row>
    <row r="1763" spans="1:8">
      <c r="A1763" s="159">
        <v>209038</v>
      </c>
      <c r="B1763" s="133" t="s">
        <v>1195</v>
      </c>
      <c r="C1763" s="174">
        <v>18</v>
      </c>
      <c r="D1763" s="174">
        <v>22</v>
      </c>
      <c r="E1763" s="174">
        <v>17</v>
      </c>
      <c r="F1763" s="174">
        <v>24</v>
      </c>
      <c r="G1763" s="216">
        <v>26</v>
      </c>
      <c r="H1763" s="160">
        <f t="shared" si="28"/>
        <v>0.44444444444444442</v>
      </c>
    </row>
    <row r="1764" spans="1:8">
      <c r="A1764" s="159">
        <v>209038</v>
      </c>
      <c r="B1764" s="133" t="s">
        <v>1196</v>
      </c>
      <c r="C1764" s="174">
        <v>12</v>
      </c>
      <c r="D1764" s="174">
        <v>14</v>
      </c>
      <c r="E1764" s="174">
        <v>5</v>
      </c>
      <c r="F1764" s="174">
        <v>7</v>
      </c>
      <c r="G1764" s="216">
        <v>12</v>
      </c>
      <c r="H1764" s="160">
        <f t="shared" si="28"/>
        <v>0</v>
      </c>
    </row>
    <row r="1765" spans="1:8">
      <c r="A1765" s="159">
        <v>209038</v>
      </c>
      <c r="B1765" s="133" t="s">
        <v>1197</v>
      </c>
      <c r="C1765" s="174">
        <v>112</v>
      </c>
      <c r="D1765" s="174">
        <v>123</v>
      </c>
      <c r="E1765" s="174">
        <v>130</v>
      </c>
      <c r="F1765" s="174">
        <v>138</v>
      </c>
      <c r="G1765" s="216">
        <v>145</v>
      </c>
      <c r="H1765" s="160">
        <f t="shared" si="28"/>
        <v>0.29464285714285715</v>
      </c>
    </row>
    <row r="1766" spans="1:8">
      <c r="A1766" s="159">
        <v>209038</v>
      </c>
      <c r="B1766" s="133" t="s">
        <v>1198</v>
      </c>
      <c r="C1766" s="174">
        <v>2</v>
      </c>
      <c r="D1766" s="174">
        <v>6</v>
      </c>
      <c r="E1766" s="174">
        <v>8</v>
      </c>
      <c r="F1766" s="174">
        <v>3</v>
      </c>
      <c r="G1766" s="216">
        <v>7</v>
      </c>
      <c r="H1766" s="160">
        <f t="shared" si="28"/>
        <v>2.5</v>
      </c>
    </row>
    <row r="1767" spans="1:8">
      <c r="A1767" s="159">
        <v>209038</v>
      </c>
      <c r="B1767" s="133" t="s">
        <v>1199</v>
      </c>
      <c r="C1767" s="174">
        <v>60</v>
      </c>
      <c r="D1767" s="174">
        <v>55</v>
      </c>
      <c r="E1767" s="174">
        <v>61</v>
      </c>
      <c r="F1767" s="174">
        <v>54</v>
      </c>
      <c r="G1767" s="216">
        <v>49</v>
      </c>
      <c r="H1767" s="160">
        <f t="shared" si="28"/>
        <v>-0.18333333333333332</v>
      </c>
    </row>
    <row r="1768" spans="1:8">
      <c r="A1768" s="159">
        <v>209038</v>
      </c>
      <c r="B1768" s="133" t="s">
        <v>1200</v>
      </c>
      <c r="C1768" s="174">
        <v>647</v>
      </c>
      <c r="D1768" s="174">
        <v>645</v>
      </c>
      <c r="E1768" s="174">
        <v>745</v>
      </c>
      <c r="F1768" s="174">
        <v>629</v>
      </c>
      <c r="G1768" s="216">
        <v>659</v>
      </c>
      <c r="H1768" s="160">
        <f t="shared" si="28"/>
        <v>1.8547140649149921E-2</v>
      </c>
    </row>
    <row r="1769" spans="1:8">
      <c r="A1769" s="159">
        <v>209038</v>
      </c>
      <c r="B1769" s="133" t="s">
        <v>1201</v>
      </c>
      <c r="C1769" s="174">
        <v>54</v>
      </c>
      <c r="D1769" s="174">
        <v>44</v>
      </c>
      <c r="E1769" s="174">
        <v>34</v>
      </c>
      <c r="F1769" s="174">
        <v>28</v>
      </c>
      <c r="G1769" s="216">
        <v>24</v>
      </c>
      <c r="H1769" s="160">
        <f t="shared" si="28"/>
        <v>-0.55555555555555558</v>
      </c>
    </row>
    <row r="1770" spans="1:8">
      <c r="A1770" s="159">
        <v>210605</v>
      </c>
      <c r="B1770" s="133" t="s">
        <v>1185</v>
      </c>
      <c r="C1770" s="174">
        <v>1819</v>
      </c>
      <c r="D1770" s="174">
        <v>1755</v>
      </c>
      <c r="E1770" s="174">
        <v>1798</v>
      </c>
      <c r="F1770" s="174">
        <v>1990</v>
      </c>
      <c r="G1770" s="216">
        <v>1573</v>
      </c>
      <c r="H1770" s="160">
        <f t="shared" ref="H1770:H1803" si="29">IFERROR((G1770-C1770)/C1770,"")</f>
        <v>-0.13523914238592633</v>
      </c>
    </row>
    <row r="1771" spans="1:8">
      <c r="A1771" s="159">
        <v>210605</v>
      </c>
      <c r="B1771" s="133" t="s">
        <v>1186</v>
      </c>
      <c r="C1771" s="174">
        <v>0</v>
      </c>
      <c r="D1771" s="174">
        <v>1</v>
      </c>
      <c r="E1771" s="174">
        <v>1</v>
      </c>
      <c r="F1771" s="174">
        <v>2</v>
      </c>
      <c r="G1771" s="216">
        <v>3</v>
      </c>
      <c r="H1771" s="160" t="str">
        <f t="shared" si="29"/>
        <v/>
      </c>
    </row>
    <row r="1772" spans="1:8">
      <c r="A1772" s="159">
        <v>210605</v>
      </c>
      <c r="B1772" s="133" t="s">
        <v>1187</v>
      </c>
      <c r="C1772" s="174">
        <v>653</v>
      </c>
      <c r="D1772" s="174">
        <v>577</v>
      </c>
      <c r="E1772" s="174">
        <v>721</v>
      </c>
      <c r="F1772" s="174">
        <v>810</v>
      </c>
      <c r="G1772" s="216">
        <v>660</v>
      </c>
      <c r="H1772" s="160">
        <f t="shared" si="29"/>
        <v>1.0719754977029096E-2</v>
      </c>
    </row>
    <row r="1773" spans="1:8">
      <c r="A1773" s="159">
        <v>210605</v>
      </c>
      <c r="B1773" s="133" t="s">
        <v>1188</v>
      </c>
      <c r="C1773" s="174">
        <v>923</v>
      </c>
      <c r="D1773" s="174">
        <v>925</v>
      </c>
      <c r="E1773" s="174">
        <v>852</v>
      </c>
      <c r="F1773" s="174">
        <v>924</v>
      </c>
      <c r="G1773" s="216">
        <v>704</v>
      </c>
      <c r="H1773" s="160">
        <f t="shared" si="29"/>
        <v>-0.23726977248104009</v>
      </c>
    </row>
    <row r="1774" spans="1:8">
      <c r="A1774" s="159">
        <v>210605</v>
      </c>
      <c r="B1774" s="133" t="s">
        <v>1189</v>
      </c>
      <c r="C1774" s="174">
        <v>243</v>
      </c>
      <c r="D1774" s="174">
        <v>252</v>
      </c>
      <c r="E1774" s="174">
        <v>224</v>
      </c>
      <c r="F1774" s="174">
        <v>254</v>
      </c>
      <c r="G1774" s="216">
        <v>206</v>
      </c>
      <c r="H1774" s="160">
        <f t="shared" si="29"/>
        <v>-0.15226337448559671</v>
      </c>
    </row>
    <row r="1775" spans="1:8">
      <c r="A1775" s="159">
        <v>210605</v>
      </c>
      <c r="B1775" s="133" t="s">
        <v>1190</v>
      </c>
      <c r="C1775" s="174">
        <v>0</v>
      </c>
      <c r="D1775" s="174">
        <v>0</v>
      </c>
      <c r="E1775" s="174">
        <v>0</v>
      </c>
      <c r="F1775" s="174">
        <v>0</v>
      </c>
      <c r="G1775" s="216">
        <v>0</v>
      </c>
      <c r="H1775" s="160" t="str">
        <f t="shared" si="29"/>
        <v/>
      </c>
    </row>
    <row r="1776" spans="1:8">
      <c r="A1776" s="159">
        <v>210605</v>
      </c>
      <c r="B1776" s="133" t="s">
        <v>1191</v>
      </c>
      <c r="C1776" s="174">
        <v>719</v>
      </c>
      <c r="D1776" s="174">
        <v>647</v>
      </c>
      <c r="E1776" s="174">
        <v>697</v>
      </c>
      <c r="F1776" s="174">
        <v>726</v>
      </c>
      <c r="G1776" s="216">
        <v>586</v>
      </c>
      <c r="H1776" s="160">
        <f t="shared" si="29"/>
        <v>-0.18497913769123783</v>
      </c>
    </row>
    <row r="1777" spans="1:8">
      <c r="A1777" s="159">
        <v>210605</v>
      </c>
      <c r="B1777" s="133" t="s">
        <v>1192</v>
      </c>
      <c r="C1777" s="174">
        <v>1100</v>
      </c>
      <c r="D1777" s="174">
        <v>1108</v>
      </c>
      <c r="E1777" s="174">
        <v>1101</v>
      </c>
      <c r="F1777" s="174">
        <v>1264</v>
      </c>
      <c r="G1777" s="216">
        <v>987</v>
      </c>
      <c r="H1777" s="160">
        <f t="shared" si="29"/>
        <v>-0.10272727272727272</v>
      </c>
    </row>
    <row r="1778" spans="1:8">
      <c r="A1778" s="159">
        <v>210605</v>
      </c>
      <c r="B1778" s="133" t="s">
        <v>1193</v>
      </c>
      <c r="C1778" s="174">
        <v>31</v>
      </c>
      <c r="D1778" s="174">
        <v>42</v>
      </c>
      <c r="E1778" s="174">
        <v>51</v>
      </c>
      <c r="F1778" s="174">
        <v>53</v>
      </c>
      <c r="G1778" s="216">
        <v>54</v>
      </c>
      <c r="H1778" s="160">
        <f t="shared" si="29"/>
        <v>0.74193548387096775</v>
      </c>
    </row>
    <row r="1779" spans="1:8">
      <c r="A1779" s="159">
        <v>210605</v>
      </c>
      <c r="B1779" s="133" t="s">
        <v>1194</v>
      </c>
      <c r="C1779" s="174">
        <v>10</v>
      </c>
      <c r="D1779" s="174">
        <v>10</v>
      </c>
      <c r="E1779" s="174">
        <v>9</v>
      </c>
      <c r="F1779" s="174">
        <v>6</v>
      </c>
      <c r="G1779" s="216">
        <v>5</v>
      </c>
      <c r="H1779" s="160">
        <f t="shared" si="29"/>
        <v>-0.5</v>
      </c>
    </row>
    <row r="1780" spans="1:8">
      <c r="A1780" s="159">
        <v>210605</v>
      </c>
      <c r="B1780" s="133" t="s">
        <v>1195</v>
      </c>
      <c r="C1780" s="174">
        <v>63</v>
      </c>
      <c r="D1780" s="174">
        <v>53</v>
      </c>
      <c r="E1780" s="174">
        <v>75</v>
      </c>
      <c r="F1780" s="174">
        <v>91</v>
      </c>
      <c r="G1780" s="216">
        <v>74</v>
      </c>
      <c r="H1780" s="160">
        <f t="shared" si="29"/>
        <v>0.17460317460317459</v>
      </c>
    </row>
    <row r="1781" spans="1:8">
      <c r="A1781" s="159">
        <v>210605</v>
      </c>
      <c r="B1781" s="133" t="s">
        <v>1196</v>
      </c>
      <c r="C1781" s="174">
        <v>223</v>
      </c>
      <c r="D1781" s="174">
        <v>230</v>
      </c>
      <c r="E1781" s="174">
        <v>220</v>
      </c>
      <c r="F1781" s="174">
        <v>241</v>
      </c>
      <c r="G1781" s="216">
        <v>204</v>
      </c>
      <c r="H1781" s="160">
        <f t="shared" si="29"/>
        <v>-8.520179372197309E-2</v>
      </c>
    </row>
    <row r="1782" spans="1:8">
      <c r="A1782" s="159">
        <v>210605</v>
      </c>
      <c r="B1782" s="133" t="s">
        <v>1197</v>
      </c>
      <c r="C1782" s="174">
        <v>46</v>
      </c>
      <c r="D1782" s="174">
        <v>49</v>
      </c>
      <c r="E1782" s="174">
        <v>55</v>
      </c>
      <c r="F1782" s="174">
        <v>92</v>
      </c>
      <c r="G1782" s="216">
        <v>51</v>
      </c>
      <c r="H1782" s="160">
        <f t="shared" si="29"/>
        <v>0.10869565217391304</v>
      </c>
    </row>
    <row r="1783" spans="1:8">
      <c r="A1783" s="159">
        <v>210605</v>
      </c>
      <c r="B1783" s="133" t="s">
        <v>1198</v>
      </c>
      <c r="C1783" s="174">
        <v>1</v>
      </c>
      <c r="D1783" s="174">
        <v>3</v>
      </c>
      <c r="E1783" s="174">
        <v>0</v>
      </c>
      <c r="F1783" s="174">
        <v>3</v>
      </c>
      <c r="G1783" s="216">
        <v>2</v>
      </c>
      <c r="H1783" s="160">
        <f t="shared" si="29"/>
        <v>1</v>
      </c>
    </row>
    <row r="1784" spans="1:8">
      <c r="A1784" s="159">
        <v>210605</v>
      </c>
      <c r="B1784" s="133" t="s">
        <v>1199</v>
      </c>
      <c r="C1784" s="174">
        <v>1</v>
      </c>
      <c r="D1784" s="174">
        <v>1</v>
      </c>
      <c r="E1784" s="174">
        <v>1</v>
      </c>
      <c r="F1784" s="174">
        <v>1</v>
      </c>
      <c r="G1784" s="216">
        <v>0</v>
      </c>
      <c r="H1784" s="160">
        <f t="shared" si="29"/>
        <v>-1</v>
      </c>
    </row>
    <row r="1785" spans="1:8">
      <c r="A1785" s="159">
        <v>210605</v>
      </c>
      <c r="B1785" s="133" t="s">
        <v>1200</v>
      </c>
      <c r="C1785" s="174">
        <v>1220</v>
      </c>
      <c r="D1785" s="174">
        <v>1235</v>
      </c>
      <c r="E1785" s="174">
        <v>1264</v>
      </c>
      <c r="F1785" s="174">
        <v>1357</v>
      </c>
      <c r="G1785" s="216">
        <v>1064</v>
      </c>
      <c r="H1785" s="160">
        <f t="shared" si="29"/>
        <v>-0.12786885245901639</v>
      </c>
    </row>
    <row r="1786" spans="1:8">
      <c r="A1786" s="159">
        <v>210605</v>
      </c>
      <c r="B1786" s="133" t="s">
        <v>1201</v>
      </c>
      <c r="C1786" s="174">
        <v>224</v>
      </c>
      <c r="D1786" s="174">
        <v>132</v>
      </c>
      <c r="E1786" s="174">
        <v>123</v>
      </c>
      <c r="F1786" s="174">
        <v>146</v>
      </c>
      <c r="G1786" s="216">
        <v>119</v>
      </c>
      <c r="H1786" s="160">
        <f t="shared" si="29"/>
        <v>-0.46875</v>
      </c>
    </row>
    <row r="1787" spans="1:8">
      <c r="A1787" s="159">
        <v>211079</v>
      </c>
      <c r="B1787" s="133" t="s">
        <v>1185</v>
      </c>
      <c r="C1787" s="174">
        <v>293</v>
      </c>
      <c r="D1787" s="174">
        <v>305</v>
      </c>
      <c r="E1787" s="174">
        <v>277</v>
      </c>
      <c r="F1787" s="174">
        <v>247</v>
      </c>
      <c r="G1787" s="216">
        <v>253</v>
      </c>
      <c r="H1787" s="160">
        <f t="shared" si="29"/>
        <v>-0.13651877133105803</v>
      </c>
    </row>
    <row r="1788" spans="1:8">
      <c r="A1788" s="159">
        <v>211079</v>
      </c>
      <c r="B1788" s="133" t="s">
        <v>1186</v>
      </c>
      <c r="C1788" s="174">
        <v>2</v>
      </c>
      <c r="D1788" s="174">
        <v>2</v>
      </c>
      <c r="E1788" s="174">
        <v>6</v>
      </c>
      <c r="F1788" s="174">
        <v>1</v>
      </c>
      <c r="G1788" s="216">
        <v>1</v>
      </c>
      <c r="H1788" s="160">
        <f t="shared" si="29"/>
        <v>-0.5</v>
      </c>
    </row>
    <row r="1789" spans="1:8">
      <c r="A1789" s="159">
        <v>211079</v>
      </c>
      <c r="B1789" s="133" t="s">
        <v>1187</v>
      </c>
      <c r="C1789" s="174">
        <v>173</v>
      </c>
      <c r="D1789" s="174">
        <v>177</v>
      </c>
      <c r="E1789" s="174">
        <v>157</v>
      </c>
      <c r="F1789" s="174">
        <v>162</v>
      </c>
      <c r="G1789" s="216">
        <v>164</v>
      </c>
      <c r="H1789" s="160">
        <f t="shared" si="29"/>
        <v>-5.2023121387283239E-2</v>
      </c>
    </row>
    <row r="1790" spans="1:8">
      <c r="A1790" s="159">
        <v>211079</v>
      </c>
      <c r="B1790" s="133" t="s">
        <v>1188</v>
      </c>
      <c r="C1790" s="174">
        <v>90</v>
      </c>
      <c r="D1790" s="174">
        <v>99</v>
      </c>
      <c r="E1790" s="174">
        <v>84</v>
      </c>
      <c r="F1790" s="174">
        <v>59</v>
      </c>
      <c r="G1790" s="216">
        <v>66</v>
      </c>
      <c r="H1790" s="160">
        <f t="shared" si="29"/>
        <v>-0.26666666666666666</v>
      </c>
    </row>
    <row r="1791" spans="1:8">
      <c r="A1791" s="159">
        <v>211079</v>
      </c>
      <c r="B1791" s="133" t="s">
        <v>1189</v>
      </c>
      <c r="C1791" s="174">
        <v>24</v>
      </c>
      <c r="D1791" s="174">
        <v>26</v>
      </c>
      <c r="E1791" s="174">
        <v>27</v>
      </c>
      <c r="F1791" s="174">
        <v>22</v>
      </c>
      <c r="G1791" s="216">
        <v>22</v>
      </c>
      <c r="H1791" s="160">
        <f t="shared" si="29"/>
        <v>-8.3333333333333329E-2</v>
      </c>
    </row>
    <row r="1792" spans="1:8">
      <c r="A1792" s="159">
        <v>211079</v>
      </c>
      <c r="B1792" s="133" t="s">
        <v>1190</v>
      </c>
      <c r="C1792" s="174">
        <v>4</v>
      </c>
      <c r="D1792" s="174">
        <v>1</v>
      </c>
      <c r="E1792" s="174">
        <v>3</v>
      </c>
      <c r="F1792" s="174">
        <v>3</v>
      </c>
      <c r="G1792" s="216">
        <v>0</v>
      </c>
      <c r="H1792" s="160">
        <f t="shared" si="29"/>
        <v>-1</v>
      </c>
    </row>
    <row r="1793" spans="1:8">
      <c r="A1793" s="159">
        <v>211079</v>
      </c>
      <c r="B1793" s="133" t="s">
        <v>1191</v>
      </c>
      <c r="C1793" s="174">
        <v>132</v>
      </c>
      <c r="D1793" s="174">
        <v>126</v>
      </c>
      <c r="E1793" s="174">
        <v>86</v>
      </c>
      <c r="F1793" s="174">
        <v>100</v>
      </c>
      <c r="G1793" s="216">
        <v>105</v>
      </c>
      <c r="H1793" s="160">
        <f t="shared" si="29"/>
        <v>-0.20454545454545456</v>
      </c>
    </row>
    <row r="1794" spans="1:8">
      <c r="A1794" s="159">
        <v>211079</v>
      </c>
      <c r="B1794" s="133" t="s">
        <v>1192</v>
      </c>
      <c r="C1794" s="174">
        <v>161</v>
      </c>
      <c r="D1794" s="174">
        <v>179</v>
      </c>
      <c r="E1794" s="174">
        <v>191</v>
      </c>
      <c r="F1794" s="174">
        <v>147</v>
      </c>
      <c r="G1794" s="216">
        <v>148</v>
      </c>
      <c r="H1794" s="160">
        <f t="shared" si="29"/>
        <v>-8.0745341614906832E-2</v>
      </c>
    </row>
    <row r="1795" spans="1:8">
      <c r="A1795" s="159">
        <v>211079</v>
      </c>
      <c r="B1795" s="133" t="s">
        <v>1193</v>
      </c>
      <c r="C1795" s="174">
        <v>8</v>
      </c>
      <c r="D1795" s="174">
        <v>7</v>
      </c>
      <c r="E1795" s="174">
        <v>9</v>
      </c>
      <c r="F1795" s="174">
        <v>6</v>
      </c>
      <c r="G1795" s="216">
        <v>7</v>
      </c>
      <c r="H1795" s="160">
        <f t="shared" si="29"/>
        <v>-0.125</v>
      </c>
    </row>
    <row r="1796" spans="1:8">
      <c r="A1796" s="159">
        <v>211079</v>
      </c>
      <c r="B1796" s="133" t="s">
        <v>1194</v>
      </c>
      <c r="C1796" s="174">
        <v>0</v>
      </c>
      <c r="D1796" s="174">
        <v>1</v>
      </c>
      <c r="E1796" s="174">
        <v>1</v>
      </c>
      <c r="F1796" s="174">
        <v>0</v>
      </c>
      <c r="G1796" s="216">
        <v>1</v>
      </c>
      <c r="H1796" s="160" t="str">
        <f t="shared" si="29"/>
        <v/>
      </c>
    </row>
    <row r="1797" spans="1:8">
      <c r="A1797" s="159">
        <v>211079</v>
      </c>
      <c r="B1797" s="133" t="s">
        <v>1195</v>
      </c>
      <c r="C1797" s="174">
        <v>2</v>
      </c>
      <c r="D1797" s="174">
        <v>0</v>
      </c>
      <c r="E1797" s="174">
        <v>1</v>
      </c>
      <c r="F1797" s="174">
        <v>0</v>
      </c>
      <c r="G1797" s="216">
        <v>1</v>
      </c>
      <c r="H1797" s="160">
        <f t="shared" si="29"/>
        <v>-0.5</v>
      </c>
    </row>
    <row r="1798" spans="1:8">
      <c r="A1798" s="159">
        <v>211079</v>
      </c>
      <c r="B1798" s="133" t="s">
        <v>1196</v>
      </c>
      <c r="C1798" s="174">
        <v>25</v>
      </c>
      <c r="D1798" s="174">
        <v>17</v>
      </c>
      <c r="E1798" s="174">
        <v>17</v>
      </c>
      <c r="F1798" s="174">
        <v>13</v>
      </c>
      <c r="G1798" s="216">
        <v>16</v>
      </c>
      <c r="H1798" s="160">
        <f t="shared" si="29"/>
        <v>-0.36</v>
      </c>
    </row>
    <row r="1799" spans="1:8">
      <c r="A1799" s="159">
        <v>211079</v>
      </c>
      <c r="B1799" s="133" t="s">
        <v>1197</v>
      </c>
      <c r="C1799" s="174">
        <v>8</v>
      </c>
      <c r="D1799" s="174">
        <v>5</v>
      </c>
      <c r="E1799" s="174">
        <v>2</v>
      </c>
      <c r="F1799" s="174">
        <v>3</v>
      </c>
      <c r="G1799" s="216">
        <v>7</v>
      </c>
      <c r="H1799" s="160">
        <f t="shared" si="29"/>
        <v>-0.125</v>
      </c>
    </row>
    <row r="1800" spans="1:8">
      <c r="A1800" s="159">
        <v>211079</v>
      </c>
      <c r="B1800" s="133" t="s">
        <v>1198</v>
      </c>
      <c r="C1800" s="174">
        <v>0</v>
      </c>
      <c r="D1800" s="174">
        <v>0</v>
      </c>
      <c r="E1800" s="174">
        <v>0</v>
      </c>
      <c r="F1800" s="174">
        <v>0</v>
      </c>
      <c r="G1800" s="216">
        <v>0</v>
      </c>
      <c r="H1800" s="160" t="str">
        <f t="shared" si="29"/>
        <v/>
      </c>
    </row>
    <row r="1801" spans="1:8">
      <c r="A1801" s="159">
        <v>211079</v>
      </c>
      <c r="B1801" s="133" t="s">
        <v>1199</v>
      </c>
      <c r="C1801" s="174">
        <v>0</v>
      </c>
      <c r="D1801" s="174">
        <v>0</v>
      </c>
      <c r="E1801" s="174">
        <v>0</v>
      </c>
      <c r="F1801" s="174">
        <v>0</v>
      </c>
      <c r="G1801" s="216">
        <v>0</v>
      </c>
      <c r="H1801" s="160" t="str">
        <f t="shared" si="29"/>
        <v/>
      </c>
    </row>
    <row r="1802" spans="1:8">
      <c r="A1802" s="159">
        <v>211079</v>
      </c>
      <c r="B1802" s="133" t="s">
        <v>1200</v>
      </c>
      <c r="C1802" s="174">
        <v>236</v>
      </c>
      <c r="D1802" s="174">
        <v>261</v>
      </c>
      <c r="E1802" s="174">
        <v>232</v>
      </c>
      <c r="F1802" s="174">
        <v>212</v>
      </c>
      <c r="G1802" s="216">
        <v>210</v>
      </c>
      <c r="H1802" s="160">
        <f t="shared" si="29"/>
        <v>-0.11016949152542373</v>
      </c>
    </row>
    <row r="1803" spans="1:8">
      <c r="A1803" s="159">
        <v>211079</v>
      </c>
      <c r="B1803" s="133" t="s">
        <v>1201</v>
      </c>
      <c r="C1803" s="174">
        <v>14</v>
      </c>
      <c r="D1803" s="174">
        <v>14</v>
      </c>
      <c r="E1803" s="174">
        <v>15</v>
      </c>
      <c r="F1803" s="174">
        <v>13</v>
      </c>
      <c r="G1803" s="216">
        <v>11</v>
      </c>
      <c r="H1803" s="160">
        <f t="shared" si="29"/>
        <v>-0.21428571428571427</v>
      </c>
    </row>
    <row r="1804" spans="1:8">
      <c r="A1804" s="159">
        <v>212878</v>
      </c>
      <c r="B1804" s="133" t="s">
        <v>1185</v>
      </c>
      <c r="C1804" s="174">
        <v>2020</v>
      </c>
      <c r="D1804" s="174">
        <v>2039</v>
      </c>
      <c r="E1804" s="174">
        <v>1876</v>
      </c>
      <c r="F1804" s="174">
        <v>1769</v>
      </c>
      <c r="G1804" s="216">
        <v>1692</v>
      </c>
      <c r="H1804" s="160">
        <f t="shared" ref="H1804:H1850" si="30">IFERROR((G1804-C1804)/C1804,"")</f>
        <v>-0.16237623762376238</v>
      </c>
    </row>
    <row r="1805" spans="1:8">
      <c r="A1805" s="159">
        <v>212878</v>
      </c>
      <c r="B1805" s="133" t="s">
        <v>1186</v>
      </c>
      <c r="C1805" s="174">
        <v>0</v>
      </c>
      <c r="D1805" s="174">
        <v>0</v>
      </c>
      <c r="E1805" s="174">
        <v>0</v>
      </c>
      <c r="F1805" s="174">
        <v>1</v>
      </c>
      <c r="G1805" s="216">
        <v>1</v>
      </c>
      <c r="H1805" s="160" t="str">
        <f t="shared" si="30"/>
        <v/>
      </c>
    </row>
    <row r="1806" spans="1:8">
      <c r="A1806" s="159">
        <v>212878</v>
      </c>
      <c r="B1806" s="133" t="s">
        <v>1187</v>
      </c>
      <c r="C1806" s="174">
        <v>778</v>
      </c>
      <c r="D1806" s="174">
        <v>842</v>
      </c>
      <c r="E1806" s="174">
        <v>786</v>
      </c>
      <c r="F1806" s="174">
        <v>755</v>
      </c>
      <c r="G1806" s="216">
        <v>730</v>
      </c>
      <c r="H1806" s="160">
        <f t="shared" si="30"/>
        <v>-6.1696658097686374E-2</v>
      </c>
    </row>
    <row r="1807" spans="1:8">
      <c r="A1807" s="159">
        <v>212878</v>
      </c>
      <c r="B1807" s="133" t="s">
        <v>1188</v>
      </c>
      <c r="C1807" s="174">
        <v>900</v>
      </c>
      <c r="D1807" s="174">
        <v>886</v>
      </c>
      <c r="E1807" s="174">
        <v>824</v>
      </c>
      <c r="F1807" s="174">
        <v>770</v>
      </c>
      <c r="G1807" s="216">
        <v>720</v>
      </c>
      <c r="H1807" s="160">
        <f t="shared" si="30"/>
        <v>-0.2</v>
      </c>
    </row>
    <row r="1808" spans="1:8">
      <c r="A1808" s="159">
        <v>212878</v>
      </c>
      <c r="B1808" s="133" t="s">
        <v>1189</v>
      </c>
      <c r="C1808" s="174">
        <v>342</v>
      </c>
      <c r="D1808" s="174">
        <v>311</v>
      </c>
      <c r="E1808" s="174">
        <v>266</v>
      </c>
      <c r="F1808" s="174">
        <v>243</v>
      </c>
      <c r="G1808" s="216">
        <v>241</v>
      </c>
      <c r="H1808" s="160">
        <f t="shared" si="30"/>
        <v>-0.2953216374269006</v>
      </c>
    </row>
    <row r="1809" spans="1:8">
      <c r="A1809" s="159">
        <v>212878</v>
      </c>
      <c r="B1809" s="133" t="s">
        <v>1190</v>
      </c>
      <c r="C1809" s="174">
        <v>0</v>
      </c>
      <c r="D1809" s="174">
        <v>0</v>
      </c>
      <c r="E1809" s="174">
        <v>0</v>
      </c>
      <c r="F1809" s="174">
        <v>0</v>
      </c>
      <c r="G1809" s="216">
        <v>0</v>
      </c>
      <c r="H1809" s="160" t="str">
        <f t="shared" si="30"/>
        <v/>
      </c>
    </row>
    <row r="1810" spans="1:8">
      <c r="A1810" s="159">
        <v>212878</v>
      </c>
      <c r="B1810" s="133" t="s">
        <v>1191</v>
      </c>
      <c r="C1810" s="174">
        <v>702</v>
      </c>
      <c r="D1810" s="174">
        <v>713</v>
      </c>
      <c r="E1810" s="174">
        <v>674</v>
      </c>
      <c r="F1810" s="174">
        <v>565</v>
      </c>
      <c r="G1810" s="216">
        <v>532</v>
      </c>
      <c r="H1810" s="160">
        <f t="shared" si="30"/>
        <v>-0.24216524216524216</v>
      </c>
    </row>
    <row r="1811" spans="1:8">
      <c r="A1811" s="159">
        <v>212878</v>
      </c>
      <c r="B1811" s="133" t="s">
        <v>1192</v>
      </c>
      <c r="C1811" s="174">
        <v>1318</v>
      </c>
      <c r="D1811" s="174">
        <v>1326</v>
      </c>
      <c r="E1811" s="174">
        <v>1202</v>
      </c>
      <c r="F1811" s="174">
        <v>1204</v>
      </c>
      <c r="G1811" s="216">
        <v>1160</v>
      </c>
      <c r="H1811" s="160">
        <f t="shared" si="30"/>
        <v>-0.11987860394537178</v>
      </c>
    </row>
    <row r="1812" spans="1:8">
      <c r="A1812" s="159">
        <v>212878</v>
      </c>
      <c r="B1812" s="133" t="s">
        <v>1193</v>
      </c>
      <c r="C1812" s="174">
        <v>54</v>
      </c>
      <c r="D1812" s="174">
        <v>55</v>
      </c>
      <c r="E1812" s="174">
        <v>56</v>
      </c>
      <c r="F1812" s="174">
        <v>55</v>
      </c>
      <c r="G1812" s="216">
        <v>49</v>
      </c>
      <c r="H1812" s="160">
        <f t="shared" si="30"/>
        <v>-9.2592592592592587E-2</v>
      </c>
    </row>
    <row r="1813" spans="1:8">
      <c r="A1813" s="159">
        <v>212878</v>
      </c>
      <c r="B1813" s="133" t="s">
        <v>1194</v>
      </c>
      <c r="C1813" s="174">
        <v>3</v>
      </c>
      <c r="D1813" s="174">
        <v>12</v>
      </c>
      <c r="E1813" s="174">
        <v>7</v>
      </c>
      <c r="F1813" s="174">
        <v>5</v>
      </c>
      <c r="G1813" s="216">
        <v>4</v>
      </c>
      <c r="H1813" s="160">
        <f t="shared" si="30"/>
        <v>0.33333333333333331</v>
      </c>
    </row>
    <row r="1814" spans="1:8">
      <c r="A1814" s="159">
        <v>212878</v>
      </c>
      <c r="B1814" s="133" t="s">
        <v>1195</v>
      </c>
      <c r="C1814" s="174">
        <v>53</v>
      </c>
      <c r="D1814" s="174">
        <v>80</v>
      </c>
      <c r="E1814" s="174">
        <v>66</v>
      </c>
      <c r="F1814" s="174">
        <v>81</v>
      </c>
      <c r="G1814" s="216">
        <v>65</v>
      </c>
      <c r="H1814" s="160">
        <f t="shared" si="30"/>
        <v>0.22641509433962265</v>
      </c>
    </row>
    <row r="1815" spans="1:8">
      <c r="A1815" s="159">
        <v>212878</v>
      </c>
      <c r="B1815" s="133" t="s">
        <v>1196</v>
      </c>
      <c r="C1815" s="174">
        <v>154</v>
      </c>
      <c r="D1815" s="174">
        <v>134</v>
      </c>
      <c r="E1815" s="174">
        <v>125</v>
      </c>
      <c r="F1815" s="174">
        <v>120</v>
      </c>
      <c r="G1815" s="216">
        <v>124</v>
      </c>
      <c r="H1815" s="160">
        <f t="shared" si="30"/>
        <v>-0.19480519480519481</v>
      </c>
    </row>
    <row r="1816" spans="1:8">
      <c r="A1816" s="159">
        <v>212878</v>
      </c>
      <c r="B1816" s="133" t="s">
        <v>1197</v>
      </c>
      <c r="C1816" s="174">
        <v>151</v>
      </c>
      <c r="D1816" s="174">
        <v>180</v>
      </c>
      <c r="E1816" s="174">
        <v>169</v>
      </c>
      <c r="F1816" s="174">
        <v>172</v>
      </c>
      <c r="G1816" s="216">
        <v>165</v>
      </c>
      <c r="H1816" s="160">
        <f t="shared" si="30"/>
        <v>9.2715231788079472E-2</v>
      </c>
    </row>
    <row r="1817" spans="1:8">
      <c r="A1817" s="159">
        <v>212878</v>
      </c>
      <c r="B1817" s="133" t="s">
        <v>1198</v>
      </c>
      <c r="C1817" s="174">
        <v>2</v>
      </c>
      <c r="D1817" s="174">
        <v>3</v>
      </c>
      <c r="E1817" s="174">
        <v>1</v>
      </c>
      <c r="F1817" s="174">
        <v>1</v>
      </c>
      <c r="G1817" s="216">
        <v>3</v>
      </c>
      <c r="H1817" s="160">
        <f t="shared" si="30"/>
        <v>0.5</v>
      </c>
    </row>
    <row r="1818" spans="1:8">
      <c r="A1818" s="159">
        <v>212878</v>
      </c>
      <c r="B1818" s="133" t="s">
        <v>1199</v>
      </c>
      <c r="C1818" s="174">
        <v>41</v>
      </c>
      <c r="D1818" s="174">
        <v>53</v>
      </c>
      <c r="E1818" s="174">
        <v>43</v>
      </c>
      <c r="F1818" s="174">
        <v>36</v>
      </c>
      <c r="G1818" s="216">
        <v>36</v>
      </c>
      <c r="H1818" s="160">
        <f t="shared" si="30"/>
        <v>-0.12195121951219512</v>
      </c>
    </row>
    <row r="1819" spans="1:8">
      <c r="A1819" s="159">
        <v>212878</v>
      </c>
      <c r="B1819" s="133" t="s">
        <v>1200</v>
      </c>
      <c r="C1819" s="174">
        <v>1534</v>
      </c>
      <c r="D1819" s="174">
        <v>1490</v>
      </c>
      <c r="E1819" s="174">
        <v>1372</v>
      </c>
      <c r="F1819" s="174">
        <v>1250</v>
      </c>
      <c r="G1819" s="216">
        <v>1205</v>
      </c>
      <c r="H1819" s="160">
        <f t="shared" si="30"/>
        <v>-0.21447196870925683</v>
      </c>
    </row>
    <row r="1820" spans="1:8">
      <c r="A1820" s="159">
        <v>212878</v>
      </c>
      <c r="B1820" s="133" t="s">
        <v>1201</v>
      </c>
      <c r="C1820" s="174">
        <v>28</v>
      </c>
      <c r="D1820" s="174">
        <v>32</v>
      </c>
      <c r="E1820" s="174">
        <v>37</v>
      </c>
      <c r="F1820" s="174">
        <v>49</v>
      </c>
      <c r="G1820" s="216">
        <v>41</v>
      </c>
      <c r="H1820" s="160">
        <f t="shared" si="30"/>
        <v>0.4642857142857143</v>
      </c>
    </row>
    <row r="1821" spans="1:8">
      <c r="A1821" s="159">
        <v>214111</v>
      </c>
      <c r="B1821" s="133" t="s">
        <v>1185</v>
      </c>
      <c r="C1821" s="174">
        <v>1246</v>
      </c>
      <c r="D1821" s="174">
        <v>1186</v>
      </c>
      <c r="E1821" s="174">
        <v>1208</v>
      </c>
      <c r="F1821" s="174">
        <v>1244</v>
      </c>
      <c r="G1821" s="216">
        <v>1098</v>
      </c>
      <c r="H1821" s="160">
        <f t="shared" si="30"/>
        <v>-0.1187800963081862</v>
      </c>
    </row>
    <row r="1822" spans="1:8">
      <c r="A1822" s="159">
        <v>214111</v>
      </c>
      <c r="B1822" s="133" t="s">
        <v>1186</v>
      </c>
      <c r="C1822" s="174">
        <v>0</v>
      </c>
      <c r="D1822" s="174">
        <v>2</v>
      </c>
      <c r="E1822" s="174">
        <v>4</v>
      </c>
      <c r="F1822" s="174">
        <v>1</v>
      </c>
      <c r="G1822" s="216">
        <v>0</v>
      </c>
      <c r="H1822" s="160" t="str">
        <f t="shared" si="30"/>
        <v/>
      </c>
    </row>
    <row r="1823" spans="1:8">
      <c r="A1823" s="159">
        <v>214111</v>
      </c>
      <c r="B1823" s="133" t="s">
        <v>1187</v>
      </c>
      <c r="C1823" s="174">
        <v>714</v>
      </c>
      <c r="D1823" s="174">
        <v>730</v>
      </c>
      <c r="E1823" s="174">
        <v>675</v>
      </c>
      <c r="F1823" s="174">
        <v>728</v>
      </c>
      <c r="G1823" s="216">
        <v>642</v>
      </c>
      <c r="H1823" s="160">
        <f t="shared" si="30"/>
        <v>-0.10084033613445378</v>
      </c>
    </row>
    <row r="1824" spans="1:8">
      <c r="A1824" s="159">
        <v>214111</v>
      </c>
      <c r="B1824" s="133" t="s">
        <v>1188</v>
      </c>
      <c r="C1824" s="174">
        <v>421</v>
      </c>
      <c r="D1824" s="174">
        <v>360</v>
      </c>
      <c r="E1824" s="174">
        <v>421</v>
      </c>
      <c r="F1824" s="174">
        <v>396</v>
      </c>
      <c r="G1824" s="216">
        <v>353</v>
      </c>
      <c r="H1824" s="160">
        <f t="shared" si="30"/>
        <v>-0.16152019002375298</v>
      </c>
    </row>
    <row r="1825" spans="1:8">
      <c r="A1825" s="159">
        <v>214111</v>
      </c>
      <c r="B1825" s="133" t="s">
        <v>1189</v>
      </c>
      <c r="C1825" s="174">
        <v>111</v>
      </c>
      <c r="D1825" s="174">
        <v>94</v>
      </c>
      <c r="E1825" s="174">
        <v>108</v>
      </c>
      <c r="F1825" s="174">
        <v>119</v>
      </c>
      <c r="G1825" s="216">
        <v>103</v>
      </c>
      <c r="H1825" s="160">
        <f t="shared" si="30"/>
        <v>-7.2072072072072071E-2</v>
      </c>
    </row>
    <row r="1826" spans="1:8">
      <c r="A1826" s="159">
        <v>214111</v>
      </c>
      <c r="B1826" s="133" t="s">
        <v>1190</v>
      </c>
      <c r="C1826" s="174">
        <v>0</v>
      </c>
      <c r="D1826" s="174">
        <v>0</v>
      </c>
      <c r="E1826" s="174">
        <v>0</v>
      </c>
      <c r="F1826" s="174">
        <v>0</v>
      </c>
      <c r="G1826" s="216">
        <v>0</v>
      </c>
      <c r="H1826" s="160" t="str">
        <f t="shared" si="30"/>
        <v/>
      </c>
    </row>
    <row r="1827" spans="1:8">
      <c r="A1827" s="159">
        <v>214111</v>
      </c>
      <c r="B1827" s="133" t="s">
        <v>1191</v>
      </c>
      <c r="C1827" s="174">
        <v>526</v>
      </c>
      <c r="D1827" s="174">
        <v>510</v>
      </c>
      <c r="E1827" s="174">
        <v>539</v>
      </c>
      <c r="F1827" s="174">
        <v>460</v>
      </c>
      <c r="G1827" s="216">
        <v>467</v>
      </c>
      <c r="H1827" s="160">
        <f t="shared" si="30"/>
        <v>-0.11216730038022814</v>
      </c>
    </row>
    <row r="1828" spans="1:8">
      <c r="A1828" s="159">
        <v>214111</v>
      </c>
      <c r="B1828" s="133" t="s">
        <v>1192</v>
      </c>
      <c r="C1828" s="174">
        <v>720</v>
      </c>
      <c r="D1828" s="174">
        <v>676</v>
      </c>
      <c r="E1828" s="174">
        <v>669</v>
      </c>
      <c r="F1828" s="174">
        <v>784</v>
      </c>
      <c r="G1828" s="216">
        <v>631</v>
      </c>
      <c r="H1828" s="160">
        <f t="shared" si="30"/>
        <v>-0.12361111111111112</v>
      </c>
    </row>
    <row r="1829" spans="1:8">
      <c r="A1829" s="159">
        <v>214111</v>
      </c>
      <c r="B1829" s="133" t="s">
        <v>1193</v>
      </c>
      <c r="C1829" s="174">
        <v>30</v>
      </c>
      <c r="D1829" s="174">
        <v>43</v>
      </c>
      <c r="E1829" s="174">
        <v>38</v>
      </c>
      <c r="F1829" s="174">
        <v>44</v>
      </c>
      <c r="G1829" s="216">
        <v>44</v>
      </c>
      <c r="H1829" s="160">
        <f t="shared" si="30"/>
        <v>0.46666666666666667</v>
      </c>
    </row>
    <row r="1830" spans="1:8">
      <c r="A1830" s="159">
        <v>214111</v>
      </c>
      <c r="B1830" s="133" t="s">
        <v>1194</v>
      </c>
      <c r="C1830" s="174">
        <v>5</v>
      </c>
      <c r="D1830" s="174">
        <v>5</v>
      </c>
      <c r="E1830" s="174">
        <v>2</v>
      </c>
      <c r="F1830" s="174">
        <v>0</v>
      </c>
      <c r="G1830" s="216">
        <v>3</v>
      </c>
      <c r="H1830" s="160">
        <f t="shared" si="30"/>
        <v>-0.4</v>
      </c>
    </row>
    <row r="1831" spans="1:8">
      <c r="A1831" s="159">
        <v>214111</v>
      </c>
      <c r="B1831" s="133" t="s">
        <v>1195</v>
      </c>
      <c r="C1831" s="174">
        <v>91</v>
      </c>
      <c r="D1831" s="174">
        <v>75</v>
      </c>
      <c r="E1831" s="174">
        <v>90</v>
      </c>
      <c r="F1831" s="174">
        <v>82</v>
      </c>
      <c r="G1831" s="216">
        <v>68</v>
      </c>
      <c r="H1831" s="160">
        <f t="shared" si="30"/>
        <v>-0.25274725274725274</v>
      </c>
    </row>
    <row r="1832" spans="1:8">
      <c r="A1832" s="159">
        <v>214111</v>
      </c>
      <c r="B1832" s="133" t="s">
        <v>1196</v>
      </c>
      <c r="C1832" s="174">
        <v>113</v>
      </c>
      <c r="D1832" s="174">
        <v>127</v>
      </c>
      <c r="E1832" s="174">
        <v>132</v>
      </c>
      <c r="F1832" s="174">
        <v>147</v>
      </c>
      <c r="G1832" s="216">
        <v>128</v>
      </c>
      <c r="H1832" s="160">
        <f t="shared" si="30"/>
        <v>0.13274336283185842</v>
      </c>
    </row>
    <row r="1833" spans="1:8">
      <c r="A1833" s="159">
        <v>214111</v>
      </c>
      <c r="B1833" s="133" t="s">
        <v>1197</v>
      </c>
      <c r="C1833" s="174">
        <v>81</v>
      </c>
      <c r="D1833" s="174">
        <v>82</v>
      </c>
      <c r="E1833" s="174">
        <v>78</v>
      </c>
      <c r="F1833" s="174">
        <v>87</v>
      </c>
      <c r="G1833" s="216">
        <v>100</v>
      </c>
      <c r="H1833" s="160">
        <f t="shared" si="30"/>
        <v>0.23456790123456789</v>
      </c>
    </row>
    <row r="1834" spans="1:8">
      <c r="A1834" s="159">
        <v>214111</v>
      </c>
      <c r="B1834" s="133" t="s">
        <v>1198</v>
      </c>
      <c r="C1834" s="174">
        <v>2</v>
      </c>
      <c r="D1834" s="174">
        <v>6</v>
      </c>
      <c r="E1834" s="174">
        <v>3</v>
      </c>
      <c r="F1834" s="174">
        <v>0</v>
      </c>
      <c r="G1834" s="216">
        <v>3</v>
      </c>
      <c r="H1834" s="160">
        <f t="shared" si="30"/>
        <v>0.5</v>
      </c>
    </row>
    <row r="1835" spans="1:8">
      <c r="A1835" s="159">
        <v>214111</v>
      </c>
      <c r="B1835" s="133" t="s">
        <v>1199</v>
      </c>
      <c r="C1835" s="174">
        <v>23</v>
      </c>
      <c r="D1835" s="174">
        <v>17</v>
      </c>
      <c r="E1835" s="174">
        <v>24</v>
      </c>
      <c r="F1835" s="174">
        <v>19</v>
      </c>
      <c r="G1835" s="216">
        <v>17</v>
      </c>
      <c r="H1835" s="160">
        <f t="shared" si="30"/>
        <v>-0.2608695652173913</v>
      </c>
    </row>
    <row r="1836" spans="1:8">
      <c r="A1836" s="159">
        <v>214111</v>
      </c>
      <c r="B1836" s="133" t="s">
        <v>1200</v>
      </c>
      <c r="C1836" s="174">
        <v>817</v>
      </c>
      <c r="D1836" s="174">
        <v>772</v>
      </c>
      <c r="E1836" s="174">
        <v>779</v>
      </c>
      <c r="F1836" s="174">
        <v>809</v>
      </c>
      <c r="G1836" s="216">
        <v>685</v>
      </c>
      <c r="H1836" s="160">
        <f t="shared" si="30"/>
        <v>-0.16156670746634028</v>
      </c>
    </row>
    <row r="1837" spans="1:8">
      <c r="A1837" s="159">
        <v>214111</v>
      </c>
      <c r="B1837" s="133" t="s">
        <v>1201</v>
      </c>
      <c r="C1837" s="174">
        <v>84</v>
      </c>
      <c r="D1837" s="174">
        <v>59</v>
      </c>
      <c r="E1837" s="174">
        <v>62</v>
      </c>
      <c r="F1837" s="174">
        <v>56</v>
      </c>
      <c r="G1837" s="216">
        <v>50</v>
      </c>
      <c r="H1837" s="160">
        <f t="shared" si="30"/>
        <v>-0.40476190476190477</v>
      </c>
    </row>
    <row r="1838" spans="1:8">
      <c r="A1838" s="159">
        <v>215239</v>
      </c>
      <c r="B1838" s="133" t="s">
        <v>1185</v>
      </c>
      <c r="C1838" s="174">
        <v>1753</v>
      </c>
      <c r="D1838" s="174">
        <v>1486</v>
      </c>
      <c r="E1838" s="174">
        <v>1657</v>
      </c>
      <c r="F1838" s="174">
        <v>1792</v>
      </c>
      <c r="G1838" s="216">
        <v>1558</v>
      </c>
      <c r="H1838" s="160">
        <f t="shared" si="30"/>
        <v>-0.11123787792355962</v>
      </c>
    </row>
    <row r="1839" spans="1:8">
      <c r="A1839" s="159">
        <v>215239</v>
      </c>
      <c r="B1839" s="133" t="s">
        <v>1186</v>
      </c>
      <c r="C1839" s="174">
        <v>4</v>
      </c>
      <c r="D1839" s="174">
        <v>5</v>
      </c>
      <c r="E1839" s="174">
        <v>32</v>
      </c>
      <c r="F1839" s="174">
        <v>51</v>
      </c>
      <c r="G1839" s="216">
        <v>35</v>
      </c>
      <c r="H1839" s="160">
        <f t="shared" si="30"/>
        <v>7.75</v>
      </c>
    </row>
    <row r="1840" spans="1:8">
      <c r="A1840" s="159">
        <v>215239</v>
      </c>
      <c r="B1840" s="133" t="s">
        <v>1187</v>
      </c>
      <c r="C1840" s="174">
        <v>743</v>
      </c>
      <c r="D1840" s="174">
        <v>678</v>
      </c>
      <c r="E1840" s="174">
        <v>745</v>
      </c>
      <c r="F1840" s="174">
        <v>822</v>
      </c>
      <c r="G1840" s="216">
        <v>731</v>
      </c>
      <c r="H1840" s="160">
        <f t="shared" si="30"/>
        <v>-1.6150740242261104E-2</v>
      </c>
    </row>
    <row r="1841" spans="1:8">
      <c r="A1841" s="159">
        <v>215239</v>
      </c>
      <c r="B1841" s="133" t="s">
        <v>1188</v>
      </c>
      <c r="C1841" s="174">
        <v>762</v>
      </c>
      <c r="D1841" s="174">
        <v>641</v>
      </c>
      <c r="E1841" s="174">
        <v>713</v>
      </c>
      <c r="F1841" s="174">
        <v>760</v>
      </c>
      <c r="G1841" s="216">
        <v>636</v>
      </c>
      <c r="H1841" s="160">
        <f t="shared" si="30"/>
        <v>-0.16535433070866143</v>
      </c>
    </row>
    <row r="1842" spans="1:8">
      <c r="A1842" s="159">
        <v>215239</v>
      </c>
      <c r="B1842" s="133" t="s">
        <v>1189</v>
      </c>
      <c r="C1842" s="174">
        <v>244</v>
      </c>
      <c r="D1842" s="174">
        <v>162</v>
      </c>
      <c r="E1842" s="174">
        <v>167</v>
      </c>
      <c r="F1842" s="174">
        <v>159</v>
      </c>
      <c r="G1842" s="216">
        <v>156</v>
      </c>
      <c r="H1842" s="160">
        <f t="shared" si="30"/>
        <v>-0.36065573770491804</v>
      </c>
    </row>
    <row r="1843" spans="1:8">
      <c r="A1843" s="159">
        <v>215239</v>
      </c>
      <c r="B1843" s="133" t="s">
        <v>1190</v>
      </c>
      <c r="C1843" s="174">
        <v>0</v>
      </c>
      <c r="D1843" s="174">
        <v>0</v>
      </c>
      <c r="E1843" s="174">
        <v>0</v>
      </c>
      <c r="F1843" s="174">
        <v>0</v>
      </c>
      <c r="G1843" s="216">
        <v>0</v>
      </c>
      <c r="H1843" s="160" t="str">
        <f t="shared" si="30"/>
        <v/>
      </c>
    </row>
    <row r="1844" spans="1:8">
      <c r="A1844" s="159">
        <v>215239</v>
      </c>
      <c r="B1844" s="133" t="s">
        <v>1191</v>
      </c>
      <c r="C1844" s="174">
        <v>594</v>
      </c>
      <c r="D1844" s="174">
        <v>506</v>
      </c>
      <c r="E1844" s="174">
        <v>555</v>
      </c>
      <c r="F1844" s="174">
        <v>539</v>
      </c>
      <c r="G1844" s="216">
        <v>481</v>
      </c>
      <c r="H1844" s="160">
        <f t="shared" si="30"/>
        <v>-0.19023569023569023</v>
      </c>
    </row>
    <row r="1845" spans="1:8">
      <c r="A1845" s="159">
        <v>215239</v>
      </c>
      <c r="B1845" s="133" t="s">
        <v>1192</v>
      </c>
      <c r="C1845" s="174">
        <v>1159</v>
      </c>
      <c r="D1845" s="174">
        <v>980</v>
      </c>
      <c r="E1845" s="174">
        <v>1102</v>
      </c>
      <c r="F1845" s="174">
        <v>1253</v>
      </c>
      <c r="G1845" s="216">
        <v>1077</v>
      </c>
      <c r="H1845" s="160">
        <f t="shared" si="30"/>
        <v>-7.0750647109577222E-2</v>
      </c>
    </row>
    <row r="1846" spans="1:8">
      <c r="A1846" s="159">
        <v>215239</v>
      </c>
      <c r="B1846" s="133" t="s">
        <v>1193</v>
      </c>
      <c r="C1846" s="174">
        <v>53</v>
      </c>
      <c r="D1846" s="174">
        <v>53</v>
      </c>
      <c r="E1846" s="174">
        <v>52</v>
      </c>
      <c r="F1846" s="174">
        <v>73</v>
      </c>
      <c r="G1846" s="216">
        <v>48</v>
      </c>
      <c r="H1846" s="160">
        <f t="shared" si="30"/>
        <v>-9.4339622641509441E-2</v>
      </c>
    </row>
    <row r="1847" spans="1:8">
      <c r="A1847" s="159">
        <v>215239</v>
      </c>
      <c r="B1847" s="133" t="s">
        <v>1194</v>
      </c>
      <c r="C1847" s="174">
        <v>7</v>
      </c>
      <c r="D1847" s="174">
        <v>3</v>
      </c>
      <c r="E1847" s="174">
        <v>3</v>
      </c>
      <c r="F1847" s="174">
        <v>3</v>
      </c>
      <c r="G1847" s="216">
        <v>3</v>
      </c>
      <c r="H1847" s="160">
        <f t="shared" si="30"/>
        <v>-0.5714285714285714</v>
      </c>
    </row>
    <row r="1848" spans="1:8">
      <c r="A1848" s="159">
        <v>215239</v>
      </c>
      <c r="B1848" s="133" t="s">
        <v>1195</v>
      </c>
      <c r="C1848" s="174">
        <v>174</v>
      </c>
      <c r="D1848" s="174">
        <v>153</v>
      </c>
      <c r="E1848" s="174">
        <v>167</v>
      </c>
      <c r="F1848" s="174">
        <v>207</v>
      </c>
      <c r="G1848" s="216">
        <v>200</v>
      </c>
      <c r="H1848" s="160">
        <f t="shared" si="30"/>
        <v>0.14942528735632185</v>
      </c>
    </row>
    <row r="1849" spans="1:8">
      <c r="A1849" s="159">
        <v>215239</v>
      </c>
      <c r="B1849" s="133" t="s">
        <v>1196</v>
      </c>
      <c r="C1849" s="174">
        <v>713</v>
      </c>
      <c r="D1849" s="174">
        <v>566</v>
      </c>
      <c r="E1849" s="174">
        <v>616</v>
      </c>
      <c r="F1849" s="174">
        <v>676</v>
      </c>
      <c r="G1849" s="216">
        <v>580</v>
      </c>
      <c r="H1849" s="160">
        <f t="shared" si="30"/>
        <v>-0.18653576437587657</v>
      </c>
    </row>
    <row r="1850" spans="1:8">
      <c r="A1850" s="159">
        <v>215239</v>
      </c>
      <c r="B1850" s="133" t="s">
        <v>1197</v>
      </c>
      <c r="C1850" s="174">
        <v>233</v>
      </c>
      <c r="D1850" s="174">
        <v>224</v>
      </c>
      <c r="E1850" s="174">
        <v>223</v>
      </c>
      <c r="F1850" s="174">
        <v>287</v>
      </c>
      <c r="G1850" s="216">
        <v>232</v>
      </c>
      <c r="H1850" s="160">
        <f t="shared" si="30"/>
        <v>-4.2918454935622317E-3</v>
      </c>
    </row>
    <row r="1851" spans="1:8">
      <c r="A1851" s="159">
        <v>215239</v>
      </c>
      <c r="B1851" s="133" t="s">
        <v>1198</v>
      </c>
      <c r="C1851" s="174">
        <v>3</v>
      </c>
      <c r="D1851" s="174">
        <v>4</v>
      </c>
      <c r="E1851" s="174">
        <v>5</v>
      </c>
      <c r="F1851" s="174">
        <v>4</v>
      </c>
      <c r="G1851" s="216">
        <v>3</v>
      </c>
      <c r="H1851" s="160">
        <f t="shared" ref="H1851:H1897" si="31">IFERROR((G1851-C1851)/C1851,"")</f>
        <v>0</v>
      </c>
    </row>
    <row r="1852" spans="1:8">
      <c r="A1852" s="159">
        <v>215239</v>
      </c>
      <c r="B1852" s="133" t="s">
        <v>1199</v>
      </c>
      <c r="C1852" s="174">
        <v>61</v>
      </c>
      <c r="D1852" s="174">
        <v>67</v>
      </c>
      <c r="E1852" s="174">
        <v>55</v>
      </c>
      <c r="F1852" s="174">
        <v>63</v>
      </c>
      <c r="G1852" s="216">
        <v>53</v>
      </c>
      <c r="H1852" s="160">
        <f t="shared" si="31"/>
        <v>-0.13114754098360656</v>
      </c>
    </row>
    <row r="1853" spans="1:8">
      <c r="A1853" s="159">
        <v>215239</v>
      </c>
      <c r="B1853" s="133" t="s">
        <v>1200</v>
      </c>
      <c r="C1853" s="174">
        <v>448</v>
      </c>
      <c r="D1853" s="174">
        <v>371</v>
      </c>
      <c r="E1853" s="174">
        <v>464</v>
      </c>
      <c r="F1853" s="174">
        <v>425</v>
      </c>
      <c r="G1853" s="216">
        <v>391</v>
      </c>
      <c r="H1853" s="160">
        <f t="shared" si="31"/>
        <v>-0.12723214285714285</v>
      </c>
    </row>
    <row r="1854" spans="1:8">
      <c r="A1854" s="159">
        <v>215239</v>
      </c>
      <c r="B1854" s="133" t="s">
        <v>1201</v>
      </c>
      <c r="C1854" s="174">
        <v>61</v>
      </c>
      <c r="D1854" s="174">
        <v>45</v>
      </c>
      <c r="E1854" s="174">
        <v>72</v>
      </c>
      <c r="F1854" s="174">
        <v>54</v>
      </c>
      <c r="G1854" s="216">
        <v>48</v>
      </c>
      <c r="H1854" s="160">
        <f t="shared" si="31"/>
        <v>-0.21311475409836064</v>
      </c>
    </row>
    <row r="1855" spans="1:8">
      <c r="A1855" s="159">
        <v>218858</v>
      </c>
      <c r="B1855" s="133" t="s">
        <v>1185</v>
      </c>
      <c r="C1855" s="174">
        <v>350</v>
      </c>
      <c r="D1855" s="174">
        <v>320</v>
      </c>
      <c r="E1855" s="174">
        <v>332</v>
      </c>
      <c r="F1855" s="174">
        <v>358</v>
      </c>
      <c r="G1855" s="216">
        <v>371</v>
      </c>
      <c r="H1855" s="160">
        <f t="shared" si="31"/>
        <v>0.06</v>
      </c>
    </row>
    <row r="1856" spans="1:8">
      <c r="A1856" s="159">
        <v>218858</v>
      </c>
      <c r="B1856" s="133" t="s">
        <v>1186</v>
      </c>
      <c r="C1856" s="174">
        <v>4</v>
      </c>
      <c r="D1856" s="174">
        <v>0</v>
      </c>
      <c r="E1856" s="174">
        <v>2</v>
      </c>
      <c r="F1856" s="174">
        <v>5</v>
      </c>
      <c r="G1856" s="216">
        <v>1</v>
      </c>
      <c r="H1856" s="160">
        <f t="shared" si="31"/>
        <v>-0.75</v>
      </c>
    </row>
    <row r="1857" spans="1:8">
      <c r="A1857" s="159">
        <v>218858</v>
      </c>
      <c r="B1857" s="133" t="s">
        <v>1187</v>
      </c>
      <c r="C1857" s="174">
        <v>165</v>
      </c>
      <c r="D1857" s="174">
        <v>138</v>
      </c>
      <c r="E1857" s="174">
        <v>192</v>
      </c>
      <c r="F1857" s="174">
        <v>189</v>
      </c>
      <c r="G1857" s="216">
        <v>190</v>
      </c>
      <c r="H1857" s="160">
        <f t="shared" si="31"/>
        <v>0.15151515151515152</v>
      </c>
    </row>
    <row r="1858" spans="1:8">
      <c r="A1858" s="159">
        <v>218858</v>
      </c>
      <c r="B1858" s="133" t="s">
        <v>1188</v>
      </c>
      <c r="C1858" s="174">
        <v>126</v>
      </c>
      <c r="D1858" s="174">
        <v>130</v>
      </c>
      <c r="E1858" s="174">
        <v>100</v>
      </c>
      <c r="F1858" s="174">
        <v>116</v>
      </c>
      <c r="G1858" s="216">
        <v>129</v>
      </c>
      <c r="H1858" s="160">
        <f t="shared" si="31"/>
        <v>2.3809523809523808E-2</v>
      </c>
    </row>
    <row r="1859" spans="1:8">
      <c r="A1859" s="159">
        <v>218858</v>
      </c>
      <c r="B1859" s="133" t="s">
        <v>1189</v>
      </c>
      <c r="C1859" s="174">
        <v>55</v>
      </c>
      <c r="D1859" s="174">
        <v>52</v>
      </c>
      <c r="E1859" s="174">
        <v>38</v>
      </c>
      <c r="F1859" s="174">
        <v>48</v>
      </c>
      <c r="G1859" s="216">
        <v>51</v>
      </c>
      <c r="H1859" s="160">
        <f t="shared" si="31"/>
        <v>-7.2727272727272724E-2</v>
      </c>
    </row>
    <row r="1860" spans="1:8">
      <c r="A1860" s="159">
        <v>218858</v>
      </c>
      <c r="B1860" s="133" t="s">
        <v>1190</v>
      </c>
      <c r="C1860" s="174">
        <v>0</v>
      </c>
      <c r="D1860" s="174">
        <v>0</v>
      </c>
      <c r="E1860" s="174">
        <v>0</v>
      </c>
      <c r="F1860" s="174">
        <v>0</v>
      </c>
      <c r="G1860" s="216">
        <v>0</v>
      </c>
      <c r="H1860" s="160" t="str">
        <f t="shared" si="31"/>
        <v/>
      </c>
    </row>
    <row r="1861" spans="1:8">
      <c r="A1861" s="159">
        <v>218858</v>
      </c>
      <c r="B1861" s="133" t="s">
        <v>1191</v>
      </c>
      <c r="C1861" s="174">
        <v>93</v>
      </c>
      <c r="D1861" s="174">
        <v>90</v>
      </c>
      <c r="E1861" s="174">
        <v>125</v>
      </c>
      <c r="F1861" s="174">
        <v>95</v>
      </c>
      <c r="G1861" s="216">
        <v>120</v>
      </c>
      <c r="H1861" s="160">
        <f t="shared" si="31"/>
        <v>0.29032258064516131</v>
      </c>
    </row>
    <row r="1862" spans="1:8">
      <c r="A1862" s="159">
        <v>218858</v>
      </c>
      <c r="B1862" s="133" t="s">
        <v>1192</v>
      </c>
      <c r="C1862" s="174">
        <v>257</v>
      </c>
      <c r="D1862" s="174">
        <v>230</v>
      </c>
      <c r="E1862" s="174">
        <v>207</v>
      </c>
      <c r="F1862" s="174">
        <v>263</v>
      </c>
      <c r="G1862" s="216">
        <v>251</v>
      </c>
      <c r="H1862" s="160">
        <f t="shared" si="31"/>
        <v>-2.3346303501945526E-2</v>
      </c>
    </row>
    <row r="1863" spans="1:8">
      <c r="A1863" s="159">
        <v>218858</v>
      </c>
      <c r="B1863" s="133" t="s">
        <v>1193</v>
      </c>
      <c r="C1863" s="174">
        <v>7</v>
      </c>
      <c r="D1863" s="174">
        <v>12</v>
      </c>
      <c r="E1863" s="174">
        <v>8</v>
      </c>
      <c r="F1863" s="174">
        <v>11</v>
      </c>
      <c r="G1863" s="216">
        <v>17</v>
      </c>
      <c r="H1863" s="160">
        <f t="shared" si="31"/>
        <v>1.4285714285714286</v>
      </c>
    </row>
    <row r="1864" spans="1:8">
      <c r="A1864" s="159">
        <v>218858</v>
      </c>
      <c r="B1864" s="133" t="s">
        <v>1194</v>
      </c>
      <c r="C1864" s="174">
        <v>0</v>
      </c>
      <c r="D1864" s="174">
        <v>3</v>
      </c>
      <c r="E1864" s="174">
        <v>1</v>
      </c>
      <c r="F1864" s="174">
        <v>0</v>
      </c>
      <c r="G1864" s="216">
        <v>0</v>
      </c>
      <c r="H1864" s="160" t="str">
        <f t="shared" si="31"/>
        <v/>
      </c>
    </row>
    <row r="1865" spans="1:8">
      <c r="A1865" s="159">
        <v>218858</v>
      </c>
      <c r="B1865" s="133" t="s">
        <v>1195</v>
      </c>
      <c r="C1865" s="174">
        <v>4</v>
      </c>
      <c r="D1865" s="174">
        <v>1</v>
      </c>
      <c r="E1865" s="174">
        <v>0</v>
      </c>
      <c r="F1865" s="174">
        <v>5</v>
      </c>
      <c r="G1865" s="216">
        <v>5</v>
      </c>
      <c r="H1865" s="160">
        <f t="shared" si="31"/>
        <v>0.25</v>
      </c>
    </row>
    <row r="1866" spans="1:8">
      <c r="A1866" s="159">
        <v>218858</v>
      </c>
      <c r="B1866" s="133" t="s">
        <v>1196</v>
      </c>
      <c r="C1866" s="174">
        <v>112</v>
      </c>
      <c r="D1866" s="174">
        <v>94</v>
      </c>
      <c r="E1866" s="174">
        <v>108</v>
      </c>
      <c r="F1866" s="174">
        <v>134</v>
      </c>
      <c r="G1866" s="216">
        <v>121</v>
      </c>
      <c r="H1866" s="160">
        <f t="shared" si="31"/>
        <v>8.0357142857142863E-2</v>
      </c>
    </row>
    <row r="1867" spans="1:8">
      <c r="A1867" s="159">
        <v>218858</v>
      </c>
      <c r="B1867" s="133" t="s">
        <v>1197</v>
      </c>
      <c r="C1867" s="174">
        <v>11</v>
      </c>
      <c r="D1867" s="174">
        <v>15</v>
      </c>
      <c r="E1867" s="174">
        <v>6</v>
      </c>
      <c r="F1867" s="174">
        <v>7</v>
      </c>
      <c r="G1867" s="216">
        <v>23</v>
      </c>
      <c r="H1867" s="160">
        <f t="shared" si="31"/>
        <v>1.0909090909090908</v>
      </c>
    </row>
    <row r="1868" spans="1:8">
      <c r="A1868" s="159">
        <v>218858</v>
      </c>
      <c r="B1868" s="133" t="s">
        <v>1198</v>
      </c>
      <c r="C1868" s="174">
        <v>1</v>
      </c>
      <c r="D1868" s="174">
        <v>0</v>
      </c>
      <c r="E1868" s="174">
        <v>0</v>
      </c>
      <c r="F1868" s="174">
        <v>0</v>
      </c>
      <c r="G1868" s="216">
        <v>0</v>
      </c>
      <c r="H1868" s="160">
        <f t="shared" si="31"/>
        <v>-1</v>
      </c>
    </row>
    <row r="1869" spans="1:8">
      <c r="A1869" s="159">
        <v>218858</v>
      </c>
      <c r="B1869" s="133" t="s">
        <v>1199</v>
      </c>
      <c r="C1869" s="174">
        <v>0</v>
      </c>
      <c r="D1869" s="174">
        <v>0</v>
      </c>
      <c r="E1869" s="174">
        <v>0</v>
      </c>
      <c r="F1869" s="174">
        <v>0</v>
      </c>
      <c r="G1869" s="216">
        <v>0</v>
      </c>
      <c r="H1869" s="160" t="str">
        <f t="shared" si="31"/>
        <v/>
      </c>
    </row>
    <row r="1870" spans="1:8">
      <c r="A1870" s="159">
        <v>218858</v>
      </c>
      <c r="B1870" s="133" t="s">
        <v>1200</v>
      </c>
      <c r="C1870" s="174">
        <v>209</v>
      </c>
      <c r="D1870" s="174">
        <v>191</v>
      </c>
      <c r="E1870" s="174">
        <v>208</v>
      </c>
      <c r="F1870" s="174">
        <v>198</v>
      </c>
      <c r="G1870" s="216">
        <v>205</v>
      </c>
      <c r="H1870" s="160">
        <f t="shared" si="31"/>
        <v>-1.9138755980861243E-2</v>
      </c>
    </row>
    <row r="1871" spans="1:8">
      <c r="A1871" s="159">
        <v>218858</v>
      </c>
      <c r="B1871" s="133" t="s">
        <v>1201</v>
      </c>
      <c r="C1871" s="174">
        <v>6</v>
      </c>
      <c r="D1871" s="174">
        <v>4</v>
      </c>
      <c r="E1871" s="174">
        <v>1</v>
      </c>
      <c r="F1871" s="174">
        <v>3</v>
      </c>
      <c r="G1871" s="216">
        <v>0</v>
      </c>
      <c r="H1871" s="160">
        <f t="shared" si="31"/>
        <v>-1</v>
      </c>
    </row>
    <row r="1872" spans="1:8">
      <c r="A1872" s="159">
        <v>219408</v>
      </c>
      <c r="B1872" s="133" t="s">
        <v>1185</v>
      </c>
      <c r="C1872" s="174">
        <v>18</v>
      </c>
      <c r="D1872" s="174">
        <v>16</v>
      </c>
      <c r="E1872" s="174">
        <v>18</v>
      </c>
      <c r="F1872" s="174">
        <v>12</v>
      </c>
      <c r="G1872" s="216">
        <v>22</v>
      </c>
      <c r="H1872" s="160">
        <f t="shared" si="31"/>
        <v>0.22222222222222221</v>
      </c>
    </row>
    <row r="1873" spans="1:8">
      <c r="A1873" s="159">
        <v>219408</v>
      </c>
      <c r="B1873" s="133" t="s">
        <v>1186</v>
      </c>
      <c r="C1873" s="174">
        <v>0</v>
      </c>
      <c r="D1873" s="174">
        <v>0</v>
      </c>
      <c r="E1873" s="174">
        <v>0</v>
      </c>
      <c r="F1873" s="174">
        <v>0</v>
      </c>
      <c r="G1873" s="216">
        <v>0</v>
      </c>
      <c r="H1873" s="160" t="str">
        <f t="shared" si="31"/>
        <v/>
      </c>
    </row>
    <row r="1874" spans="1:8">
      <c r="A1874" s="159">
        <v>219408</v>
      </c>
      <c r="B1874" s="133" t="s">
        <v>1187</v>
      </c>
      <c r="C1874" s="174">
        <v>9</v>
      </c>
      <c r="D1874" s="174">
        <v>3</v>
      </c>
      <c r="E1874" s="174">
        <v>5</v>
      </c>
      <c r="F1874" s="174">
        <v>1</v>
      </c>
      <c r="G1874" s="216">
        <v>9</v>
      </c>
      <c r="H1874" s="160">
        <f t="shared" si="31"/>
        <v>0</v>
      </c>
    </row>
    <row r="1875" spans="1:8">
      <c r="A1875" s="159">
        <v>219408</v>
      </c>
      <c r="B1875" s="133" t="s">
        <v>1188</v>
      </c>
      <c r="C1875" s="174">
        <v>7</v>
      </c>
      <c r="D1875" s="174">
        <v>9</v>
      </c>
      <c r="E1875" s="174">
        <v>7</v>
      </c>
      <c r="F1875" s="174">
        <v>7</v>
      </c>
      <c r="G1875" s="216">
        <v>8</v>
      </c>
      <c r="H1875" s="160">
        <f t="shared" si="31"/>
        <v>0.14285714285714285</v>
      </c>
    </row>
    <row r="1876" spans="1:8">
      <c r="A1876" s="159">
        <v>219408</v>
      </c>
      <c r="B1876" s="133" t="s">
        <v>1189</v>
      </c>
      <c r="C1876" s="174">
        <v>2</v>
      </c>
      <c r="D1876" s="174">
        <v>4</v>
      </c>
      <c r="E1876" s="174">
        <v>6</v>
      </c>
      <c r="F1876" s="174">
        <v>4</v>
      </c>
      <c r="G1876" s="216">
        <v>5</v>
      </c>
      <c r="H1876" s="160">
        <f t="shared" si="31"/>
        <v>1.5</v>
      </c>
    </row>
    <row r="1877" spans="1:8">
      <c r="A1877" s="159">
        <v>219408</v>
      </c>
      <c r="B1877" s="133" t="s">
        <v>1190</v>
      </c>
      <c r="C1877" s="174">
        <v>0</v>
      </c>
      <c r="D1877" s="174">
        <v>0</v>
      </c>
      <c r="E1877" s="174">
        <v>0</v>
      </c>
      <c r="F1877" s="174">
        <v>0</v>
      </c>
      <c r="G1877" s="216">
        <v>0</v>
      </c>
      <c r="H1877" s="160" t="str">
        <f t="shared" si="31"/>
        <v/>
      </c>
    </row>
    <row r="1878" spans="1:8">
      <c r="A1878" s="159">
        <v>219408</v>
      </c>
      <c r="B1878" s="133" t="s">
        <v>1191</v>
      </c>
      <c r="C1878" s="174">
        <v>8</v>
      </c>
      <c r="D1878" s="174">
        <v>7</v>
      </c>
      <c r="E1878" s="174">
        <v>9</v>
      </c>
      <c r="F1878" s="174">
        <v>3</v>
      </c>
      <c r="G1878" s="216">
        <v>11</v>
      </c>
      <c r="H1878" s="160">
        <f t="shared" si="31"/>
        <v>0.375</v>
      </c>
    </row>
    <row r="1879" spans="1:8">
      <c r="A1879" s="159">
        <v>219408</v>
      </c>
      <c r="B1879" s="133" t="s">
        <v>1192</v>
      </c>
      <c r="C1879" s="174">
        <v>10</v>
      </c>
      <c r="D1879" s="174">
        <v>9</v>
      </c>
      <c r="E1879" s="174">
        <v>9</v>
      </c>
      <c r="F1879" s="174">
        <v>9</v>
      </c>
      <c r="G1879" s="216">
        <v>11</v>
      </c>
      <c r="H1879" s="160">
        <f t="shared" si="31"/>
        <v>0.1</v>
      </c>
    </row>
    <row r="1880" spans="1:8">
      <c r="A1880" s="159">
        <v>219408</v>
      </c>
      <c r="B1880" s="133" t="s">
        <v>1193</v>
      </c>
      <c r="C1880" s="174">
        <v>0</v>
      </c>
      <c r="D1880" s="174">
        <v>0</v>
      </c>
      <c r="E1880" s="174">
        <v>0</v>
      </c>
      <c r="F1880" s="174">
        <v>0</v>
      </c>
      <c r="G1880" s="216">
        <v>0</v>
      </c>
      <c r="H1880" s="160" t="str">
        <f t="shared" si="31"/>
        <v/>
      </c>
    </row>
    <row r="1881" spans="1:8">
      <c r="A1881" s="159">
        <v>219408</v>
      </c>
      <c r="B1881" s="133" t="s">
        <v>1194</v>
      </c>
      <c r="C1881" s="174">
        <v>11</v>
      </c>
      <c r="D1881" s="174">
        <v>14</v>
      </c>
      <c r="E1881" s="174">
        <v>17</v>
      </c>
      <c r="F1881" s="174">
        <v>11</v>
      </c>
      <c r="G1881" s="216">
        <v>20</v>
      </c>
      <c r="H1881" s="160">
        <f t="shared" si="31"/>
        <v>0.81818181818181823</v>
      </c>
    </row>
    <row r="1882" spans="1:8">
      <c r="A1882" s="159">
        <v>219408</v>
      </c>
      <c r="B1882" s="133" t="s">
        <v>1195</v>
      </c>
      <c r="C1882" s="174">
        <v>0</v>
      </c>
      <c r="D1882" s="174">
        <v>0</v>
      </c>
      <c r="E1882" s="174">
        <v>0</v>
      </c>
      <c r="F1882" s="174">
        <v>0</v>
      </c>
      <c r="G1882" s="216">
        <v>0</v>
      </c>
      <c r="H1882" s="160" t="str">
        <f t="shared" si="31"/>
        <v/>
      </c>
    </row>
    <row r="1883" spans="1:8">
      <c r="A1883" s="159">
        <v>219408</v>
      </c>
      <c r="B1883" s="133" t="s">
        <v>1196</v>
      </c>
      <c r="C1883" s="174">
        <v>0</v>
      </c>
      <c r="D1883" s="174">
        <v>2</v>
      </c>
      <c r="E1883" s="174">
        <v>1</v>
      </c>
      <c r="F1883" s="174">
        <v>1</v>
      </c>
      <c r="G1883" s="216">
        <v>1</v>
      </c>
      <c r="H1883" s="160" t="str">
        <f t="shared" si="31"/>
        <v/>
      </c>
    </row>
    <row r="1884" spans="1:8">
      <c r="A1884" s="159">
        <v>219408</v>
      </c>
      <c r="B1884" s="133" t="s">
        <v>1197</v>
      </c>
      <c r="C1884" s="174">
        <v>1</v>
      </c>
      <c r="D1884" s="174">
        <v>0</v>
      </c>
      <c r="E1884" s="174">
        <v>0</v>
      </c>
      <c r="F1884" s="174">
        <v>0</v>
      </c>
      <c r="G1884" s="216">
        <v>0</v>
      </c>
      <c r="H1884" s="160">
        <f t="shared" si="31"/>
        <v>-1</v>
      </c>
    </row>
    <row r="1885" spans="1:8">
      <c r="A1885" s="159">
        <v>219408</v>
      </c>
      <c r="B1885" s="133" t="s">
        <v>1198</v>
      </c>
      <c r="C1885" s="174">
        <v>0</v>
      </c>
      <c r="D1885" s="174">
        <v>0</v>
      </c>
      <c r="E1885" s="174">
        <v>0</v>
      </c>
      <c r="F1885" s="174">
        <v>0</v>
      </c>
      <c r="G1885" s="216">
        <v>0</v>
      </c>
      <c r="H1885" s="160" t="str">
        <f t="shared" si="31"/>
        <v/>
      </c>
    </row>
    <row r="1886" spans="1:8">
      <c r="A1886" s="159">
        <v>219408</v>
      </c>
      <c r="B1886" s="133" t="s">
        <v>1199</v>
      </c>
      <c r="C1886" s="174">
        <v>0</v>
      </c>
      <c r="D1886" s="174">
        <v>0</v>
      </c>
      <c r="E1886" s="174">
        <v>0</v>
      </c>
      <c r="F1886" s="174">
        <v>0</v>
      </c>
      <c r="G1886" s="216">
        <v>0</v>
      </c>
      <c r="H1886" s="160" t="str">
        <f t="shared" si="31"/>
        <v/>
      </c>
    </row>
    <row r="1887" spans="1:8">
      <c r="A1887" s="159">
        <v>219408</v>
      </c>
      <c r="B1887" s="133" t="s">
        <v>1200</v>
      </c>
      <c r="C1887" s="174">
        <v>6</v>
      </c>
      <c r="D1887" s="174">
        <v>0</v>
      </c>
      <c r="E1887" s="174">
        <v>0</v>
      </c>
      <c r="F1887" s="174">
        <v>0</v>
      </c>
      <c r="G1887" s="216">
        <v>1</v>
      </c>
      <c r="H1887" s="160">
        <f t="shared" si="31"/>
        <v>-0.83333333333333337</v>
      </c>
    </row>
    <row r="1888" spans="1:8">
      <c r="A1888" s="159">
        <v>219408</v>
      </c>
      <c r="B1888" s="133" t="s">
        <v>1201</v>
      </c>
      <c r="C1888" s="174">
        <v>0</v>
      </c>
      <c r="D1888" s="174">
        <v>0</v>
      </c>
      <c r="E1888" s="174">
        <v>0</v>
      </c>
      <c r="F1888" s="174">
        <v>0</v>
      </c>
      <c r="G1888" s="216">
        <v>0</v>
      </c>
      <c r="H1888" s="160" t="str">
        <f t="shared" si="31"/>
        <v/>
      </c>
    </row>
    <row r="1889" spans="1:8">
      <c r="A1889" s="159">
        <v>219879</v>
      </c>
      <c r="B1889" s="133" t="s">
        <v>1185</v>
      </c>
      <c r="C1889" s="174">
        <v>386</v>
      </c>
      <c r="D1889" s="174">
        <v>462</v>
      </c>
      <c r="E1889" s="174">
        <v>451</v>
      </c>
      <c r="F1889" s="174">
        <v>448</v>
      </c>
      <c r="G1889" s="216">
        <v>472</v>
      </c>
      <c r="H1889" s="160">
        <f t="shared" si="31"/>
        <v>0.22279792746113988</v>
      </c>
    </row>
    <row r="1890" spans="1:8">
      <c r="A1890" s="159">
        <v>219879</v>
      </c>
      <c r="B1890" s="133" t="s">
        <v>1186</v>
      </c>
      <c r="C1890" s="174">
        <v>1</v>
      </c>
      <c r="D1890" s="174">
        <v>0</v>
      </c>
      <c r="E1890" s="174">
        <v>0</v>
      </c>
      <c r="F1890" s="174">
        <v>0</v>
      </c>
      <c r="G1890" s="216">
        <v>0</v>
      </c>
      <c r="H1890" s="160">
        <f t="shared" si="31"/>
        <v>-1</v>
      </c>
    </row>
    <row r="1891" spans="1:8">
      <c r="A1891" s="159">
        <v>219879</v>
      </c>
      <c r="B1891" s="133" t="s">
        <v>1187</v>
      </c>
      <c r="C1891" s="174">
        <v>264</v>
      </c>
      <c r="D1891" s="174">
        <v>279</v>
      </c>
      <c r="E1891" s="174">
        <v>269</v>
      </c>
      <c r="F1891" s="174">
        <v>256</v>
      </c>
      <c r="G1891" s="216">
        <v>300</v>
      </c>
      <c r="H1891" s="160">
        <f t="shared" si="31"/>
        <v>0.13636363636363635</v>
      </c>
    </row>
    <row r="1892" spans="1:8">
      <c r="A1892" s="159">
        <v>219879</v>
      </c>
      <c r="B1892" s="133" t="s">
        <v>1188</v>
      </c>
      <c r="C1892" s="174">
        <v>82</v>
      </c>
      <c r="D1892" s="174">
        <v>104</v>
      </c>
      <c r="E1892" s="174">
        <v>121</v>
      </c>
      <c r="F1892" s="174">
        <v>140</v>
      </c>
      <c r="G1892" s="216">
        <v>129</v>
      </c>
      <c r="H1892" s="160">
        <f t="shared" si="31"/>
        <v>0.57317073170731703</v>
      </c>
    </row>
    <row r="1893" spans="1:8">
      <c r="A1893" s="159">
        <v>219879</v>
      </c>
      <c r="B1893" s="133" t="s">
        <v>1189</v>
      </c>
      <c r="C1893" s="174">
        <v>39</v>
      </c>
      <c r="D1893" s="174">
        <v>79</v>
      </c>
      <c r="E1893" s="174">
        <v>61</v>
      </c>
      <c r="F1893" s="174">
        <v>52</v>
      </c>
      <c r="G1893" s="216">
        <v>43</v>
      </c>
      <c r="H1893" s="160">
        <f t="shared" si="31"/>
        <v>0.10256410256410256</v>
      </c>
    </row>
    <row r="1894" spans="1:8">
      <c r="A1894" s="159">
        <v>219879</v>
      </c>
      <c r="B1894" s="133" t="s">
        <v>1190</v>
      </c>
      <c r="C1894" s="174">
        <v>0</v>
      </c>
      <c r="D1894" s="174">
        <v>0</v>
      </c>
      <c r="E1894" s="174">
        <v>0</v>
      </c>
      <c r="F1894" s="174">
        <v>0</v>
      </c>
      <c r="G1894" s="216">
        <v>0</v>
      </c>
      <c r="H1894" s="160" t="str">
        <f t="shared" si="31"/>
        <v/>
      </c>
    </row>
    <row r="1895" spans="1:8">
      <c r="A1895" s="159">
        <v>219879</v>
      </c>
      <c r="B1895" s="133" t="s">
        <v>1191</v>
      </c>
      <c r="C1895" s="174">
        <v>173</v>
      </c>
      <c r="D1895" s="174">
        <v>174</v>
      </c>
      <c r="E1895" s="174">
        <v>162</v>
      </c>
      <c r="F1895" s="174">
        <v>189</v>
      </c>
      <c r="G1895" s="216">
        <v>199</v>
      </c>
      <c r="H1895" s="160">
        <f t="shared" si="31"/>
        <v>0.15028901734104047</v>
      </c>
    </row>
    <row r="1896" spans="1:8">
      <c r="A1896" s="159">
        <v>219879</v>
      </c>
      <c r="B1896" s="133" t="s">
        <v>1192</v>
      </c>
      <c r="C1896" s="174">
        <v>213</v>
      </c>
      <c r="D1896" s="174">
        <v>288</v>
      </c>
      <c r="E1896" s="174">
        <v>289</v>
      </c>
      <c r="F1896" s="174">
        <v>259</v>
      </c>
      <c r="G1896" s="216">
        <v>273</v>
      </c>
      <c r="H1896" s="160">
        <f t="shared" si="31"/>
        <v>0.28169014084507044</v>
      </c>
    </row>
    <row r="1897" spans="1:8">
      <c r="A1897" s="159">
        <v>219879</v>
      </c>
      <c r="B1897" s="133" t="s">
        <v>1193</v>
      </c>
      <c r="C1897" s="174">
        <v>6</v>
      </c>
      <c r="D1897" s="174">
        <v>1</v>
      </c>
      <c r="E1897" s="174">
        <v>1</v>
      </c>
      <c r="F1897" s="174">
        <v>1</v>
      </c>
      <c r="G1897" s="216">
        <v>3</v>
      </c>
      <c r="H1897" s="160">
        <f t="shared" si="31"/>
        <v>-0.5</v>
      </c>
    </row>
    <row r="1898" spans="1:8">
      <c r="A1898" s="159">
        <v>219879</v>
      </c>
      <c r="B1898" s="133" t="s">
        <v>1194</v>
      </c>
      <c r="C1898" s="174">
        <v>0</v>
      </c>
      <c r="D1898" s="174">
        <v>1</v>
      </c>
      <c r="E1898" s="174">
        <v>1</v>
      </c>
      <c r="F1898" s="174">
        <v>1</v>
      </c>
      <c r="G1898" s="216">
        <v>2</v>
      </c>
      <c r="H1898" s="160" t="str">
        <f t="shared" ref="H1898:H1961" si="32">IFERROR((G1898-C1898)/C1898,"")</f>
        <v/>
      </c>
    </row>
    <row r="1899" spans="1:8">
      <c r="A1899" s="159">
        <v>219879</v>
      </c>
      <c r="B1899" s="133" t="s">
        <v>1195</v>
      </c>
      <c r="C1899" s="174">
        <v>5</v>
      </c>
      <c r="D1899" s="174">
        <v>13</v>
      </c>
      <c r="E1899" s="174">
        <v>7</v>
      </c>
      <c r="F1899" s="174">
        <v>6</v>
      </c>
      <c r="G1899" s="216">
        <v>8</v>
      </c>
      <c r="H1899" s="160">
        <f t="shared" si="32"/>
        <v>0.6</v>
      </c>
    </row>
    <row r="1900" spans="1:8">
      <c r="A1900" s="159">
        <v>219879</v>
      </c>
      <c r="B1900" s="133" t="s">
        <v>1196</v>
      </c>
      <c r="C1900" s="174">
        <v>16</v>
      </c>
      <c r="D1900" s="174">
        <v>25</v>
      </c>
      <c r="E1900" s="174">
        <v>19</v>
      </c>
      <c r="F1900" s="174">
        <v>22</v>
      </c>
      <c r="G1900" s="216">
        <v>28</v>
      </c>
      <c r="H1900" s="160">
        <f t="shared" si="32"/>
        <v>0.75</v>
      </c>
    </row>
    <row r="1901" spans="1:8">
      <c r="A1901" s="159">
        <v>219879</v>
      </c>
      <c r="B1901" s="133" t="s">
        <v>1197</v>
      </c>
      <c r="C1901" s="174">
        <v>22</v>
      </c>
      <c r="D1901" s="174">
        <v>23</v>
      </c>
      <c r="E1901" s="174">
        <v>25</v>
      </c>
      <c r="F1901" s="174">
        <v>30</v>
      </c>
      <c r="G1901" s="216">
        <v>32</v>
      </c>
      <c r="H1901" s="160">
        <f t="shared" si="32"/>
        <v>0.45454545454545453</v>
      </c>
    </row>
    <row r="1902" spans="1:8">
      <c r="A1902" s="159">
        <v>219879</v>
      </c>
      <c r="B1902" s="133" t="s">
        <v>1198</v>
      </c>
      <c r="C1902" s="174">
        <v>1</v>
      </c>
      <c r="D1902" s="174">
        <v>1</v>
      </c>
      <c r="E1902" s="174">
        <v>1</v>
      </c>
      <c r="F1902" s="174">
        <v>0</v>
      </c>
      <c r="G1902" s="216">
        <v>0</v>
      </c>
      <c r="H1902" s="160">
        <f t="shared" si="32"/>
        <v>-1</v>
      </c>
    </row>
    <row r="1903" spans="1:8">
      <c r="A1903" s="159">
        <v>219879</v>
      </c>
      <c r="B1903" s="133" t="s">
        <v>1199</v>
      </c>
      <c r="C1903" s="174">
        <v>0</v>
      </c>
      <c r="D1903" s="174">
        <v>0</v>
      </c>
      <c r="E1903" s="174">
        <v>0</v>
      </c>
      <c r="F1903" s="174">
        <v>0</v>
      </c>
      <c r="G1903" s="216">
        <v>0</v>
      </c>
      <c r="H1903" s="160" t="str">
        <f t="shared" si="32"/>
        <v/>
      </c>
    </row>
    <row r="1904" spans="1:8">
      <c r="A1904" s="159">
        <v>219879</v>
      </c>
      <c r="B1904" s="133" t="s">
        <v>1200</v>
      </c>
      <c r="C1904" s="174">
        <v>334</v>
      </c>
      <c r="D1904" s="174">
        <v>393</v>
      </c>
      <c r="E1904" s="174">
        <v>397</v>
      </c>
      <c r="F1904" s="174">
        <v>383</v>
      </c>
      <c r="G1904" s="216">
        <v>398</v>
      </c>
      <c r="H1904" s="160">
        <f t="shared" si="32"/>
        <v>0.19161676646706588</v>
      </c>
    </row>
    <row r="1905" spans="1:8">
      <c r="A1905" s="159">
        <v>219879</v>
      </c>
      <c r="B1905" s="133" t="s">
        <v>1201</v>
      </c>
      <c r="C1905" s="174">
        <v>2</v>
      </c>
      <c r="D1905" s="174">
        <v>5</v>
      </c>
      <c r="E1905" s="174">
        <v>0</v>
      </c>
      <c r="F1905" s="174">
        <v>5</v>
      </c>
      <c r="G1905" s="216">
        <v>1</v>
      </c>
      <c r="H1905" s="160">
        <f t="shared" si="32"/>
        <v>-0.5</v>
      </c>
    </row>
    <row r="1906" spans="1:8">
      <c r="A1906" s="159">
        <v>220057</v>
      </c>
      <c r="B1906" s="133" t="s">
        <v>1185</v>
      </c>
      <c r="C1906" s="174">
        <v>359</v>
      </c>
      <c r="D1906" s="174">
        <v>365</v>
      </c>
      <c r="E1906" s="174">
        <v>369</v>
      </c>
      <c r="F1906" s="174">
        <v>407</v>
      </c>
      <c r="G1906" s="216">
        <v>368</v>
      </c>
      <c r="H1906" s="160">
        <f t="shared" si="32"/>
        <v>2.5069637883008356E-2</v>
      </c>
    </row>
    <row r="1907" spans="1:8">
      <c r="A1907" s="159">
        <v>220057</v>
      </c>
      <c r="B1907" s="133" t="s">
        <v>1186</v>
      </c>
      <c r="C1907" s="174">
        <v>0</v>
      </c>
      <c r="D1907" s="174">
        <v>0</v>
      </c>
      <c r="E1907" s="174">
        <v>0</v>
      </c>
      <c r="F1907" s="174">
        <v>0</v>
      </c>
      <c r="G1907" s="216">
        <v>0</v>
      </c>
      <c r="H1907" s="160" t="str">
        <f t="shared" si="32"/>
        <v/>
      </c>
    </row>
    <row r="1908" spans="1:8">
      <c r="A1908" s="159">
        <v>220057</v>
      </c>
      <c r="B1908" s="133" t="s">
        <v>1187</v>
      </c>
      <c r="C1908" s="174">
        <v>197</v>
      </c>
      <c r="D1908" s="174">
        <v>194</v>
      </c>
      <c r="E1908" s="174">
        <v>194</v>
      </c>
      <c r="F1908" s="174">
        <v>209</v>
      </c>
      <c r="G1908" s="216">
        <v>213</v>
      </c>
      <c r="H1908" s="160">
        <f t="shared" si="32"/>
        <v>8.1218274111675121E-2</v>
      </c>
    </row>
    <row r="1909" spans="1:8">
      <c r="A1909" s="159">
        <v>220057</v>
      </c>
      <c r="B1909" s="133" t="s">
        <v>1188</v>
      </c>
      <c r="C1909" s="174">
        <v>115</v>
      </c>
      <c r="D1909" s="174">
        <v>128</v>
      </c>
      <c r="E1909" s="174">
        <v>120</v>
      </c>
      <c r="F1909" s="174">
        <v>125</v>
      </c>
      <c r="G1909" s="216">
        <v>102</v>
      </c>
      <c r="H1909" s="160">
        <f t="shared" si="32"/>
        <v>-0.11304347826086956</v>
      </c>
    </row>
    <row r="1910" spans="1:8">
      <c r="A1910" s="159">
        <v>220057</v>
      </c>
      <c r="B1910" s="133" t="s">
        <v>1189</v>
      </c>
      <c r="C1910" s="174">
        <v>47</v>
      </c>
      <c r="D1910" s="174">
        <v>43</v>
      </c>
      <c r="E1910" s="174">
        <v>55</v>
      </c>
      <c r="F1910" s="174">
        <v>73</v>
      </c>
      <c r="G1910" s="216">
        <v>53</v>
      </c>
      <c r="H1910" s="160">
        <f t="shared" si="32"/>
        <v>0.1276595744680851</v>
      </c>
    </row>
    <row r="1911" spans="1:8">
      <c r="A1911" s="159">
        <v>220057</v>
      </c>
      <c r="B1911" s="133" t="s">
        <v>1190</v>
      </c>
      <c r="C1911" s="174">
        <v>0</v>
      </c>
      <c r="D1911" s="174">
        <v>0</v>
      </c>
      <c r="E1911" s="174">
        <v>0</v>
      </c>
      <c r="F1911" s="174">
        <v>0</v>
      </c>
      <c r="G1911" s="216">
        <v>0</v>
      </c>
      <c r="H1911" s="160" t="str">
        <f t="shared" si="32"/>
        <v/>
      </c>
    </row>
    <row r="1912" spans="1:8">
      <c r="A1912" s="159">
        <v>220057</v>
      </c>
      <c r="B1912" s="133" t="s">
        <v>1191</v>
      </c>
      <c r="C1912" s="174">
        <v>101</v>
      </c>
      <c r="D1912" s="174">
        <v>93</v>
      </c>
      <c r="E1912" s="174">
        <v>126</v>
      </c>
      <c r="F1912" s="174">
        <v>116</v>
      </c>
      <c r="G1912" s="216">
        <v>129</v>
      </c>
      <c r="H1912" s="160">
        <f t="shared" si="32"/>
        <v>0.27722772277227725</v>
      </c>
    </row>
    <row r="1913" spans="1:8">
      <c r="A1913" s="159">
        <v>220057</v>
      </c>
      <c r="B1913" s="133" t="s">
        <v>1192</v>
      </c>
      <c r="C1913" s="174">
        <v>258</v>
      </c>
      <c r="D1913" s="174">
        <v>272</v>
      </c>
      <c r="E1913" s="174">
        <v>243</v>
      </c>
      <c r="F1913" s="174">
        <v>291</v>
      </c>
      <c r="G1913" s="216">
        <v>239</v>
      </c>
      <c r="H1913" s="160">
        <f t="shared" si="32"/>
        <v>-7.3643410852713184E-2</v>
      </c>
    </row>
    <row r="1914" spans="1:8">
      <c r="A1914" s="159">
        <v>220057</v>
      </c>
      <c r="B1914" s="133" t="s">
        <v>1193</v>
      </c>
      <c r="C1914" s="174">
        <v>4</v>
      </c>
      <c r="D1914" s="174">
        <v>5</v>
      </c>
      <c r="E1914" s="174">
        <v>7</v>
      </c>
      <c r="F1914" s="174">
        <v>11</v>
      </c>
      <c r="G1914" s="216">
        <v>12</v>
      </c>
      <c r="H1914" s="160">
        <f t="shared" si="32"/>
        <v>2</v>
      </c>
    </row>
    <row r="1915" spans="1:8">
      <c r="A1915" s="159">
        <v>220057</v>
      </c>
      <c r="B1915" s="133" t="s">
        <v>1194</v>
      </c>
      <c r="C1915" s="174">
        <v>4</v>
      </c>
      <c r="D1915" s="174">
        <v>1</v>
      </c>
      <c r="E1915" s="174">
        <v>3</v>
      </c>
      <c r="F1915" s="174">
        <v>0</v>
      </c>
      <c r="G1915" s="216">
        <v>2</v>
      </c>
      <c r="H1915" s="160">
        <f t="shared" si="32"/>
        <v>-0.5</v>
      </c>
    </row>
    <row r="1916" spans="1:8">
      <c r="A1916" s="159">
        <v>220057</v>
      </c>
      <c r="B1916" s="133" t="s">
        <v>1195</v>
      </c>
      <c r="C1916" s="174">
        <v>5</v>
      </c>
      <c r="D1916" s="174">
        <v>3</v>
      </c>
      <c r="E1916" s="174">
        <v>2</v>
      </c>
      <c r="F1916" s="174">
        <v>2</v>
      </c>
      <c r="G1916" s="216">
        <v>2</v>
      </c>
      <c r="H1916" s="160">
        <f t="shared" si="32"/>
        <v>-0.6</v>
      </c>
    </row>
    <row r="1917" spans="1:8">
      <c r="A1917" s="159">
        <v>220057</v>
      </c>
      <c r="B1917" s="133" t="s">
        <v>1196</v>
      </c>
      <c r="C1917" s="174">
        <v>59</v>
      </c>
      <c r="D1917" s="174">
        <v>56</v>
      </c>
      <c r="E1917" s="174">
        <v>55</v>
      </c>
      <c r="F1917" s="174">
        <v>71</v>
      </c>
      <c r="G1917" s="216">
        <v>60</v>
      </c>
      <c r="H1917" s="160">
        <f t="shared" si="32"/>
        <v>1.6949152542372881E-2</v>
      </c>
    </row>
    <row r="1918" spans="1:8">
      <c r="A1918" s="159">
        <v>220057</v>
      </c>
      <c r="B1918" s="133" t="s">
        <v>1197</v>
      </c>
      <c r="C1918" s="174">
        <v>8</v>
      </c>
      <c r="D1918" s="174">
        <v>15</v>
      </c>
      <c r="E1918" s="174">
        <v>14</v>
      </c>
      <c r="F1918" s="174">
        <v>18</v>
      </c>
      <c r="G1918" s="216">
        <v>15</v>
      </c>
      <c r="H1918" s="160">
        <f t="shared" si="32"/>
        <v>0.875</v>
      </c>
    </row>
    <row r="1919" spans="1:8">
      <c r="A1919" s="159">
        <v>220057</v>
      </c>
      <c r="B1919" s="133" t="s">
        <v>1198</v>
      </c>
      <c r="C1919" s="174">
        <v>0</v>
      </c>
      <c r="D1919" s="174">
        <v>0</v>
      </c>
      <c r="E1919" s="174">
        <v>0</v>
      </c>
      <c r="F1919" s="174">
        <v>1</v>
      </c>
      <c r="G1919" s="216">
        <v>0</v>
      </c>
      <c r="H1919" s="160" t="str">
        <f t="shared" si="32"/>
        <v/>
      </c>
    </row>
    <row r="1920" spans="1:8">
      <c r="A1920" s="159">
        <v>220057</v>
      </c>
      <c r="B1920" s="133" t="s">
        <v>1199</v>
      </c>
      <c r="C1920" s="174">
        <v>0</v>
      </c>
      <c r="D1920" s="174">
        <v>1</v>
      </c>
      <c r="E1920" s="174">
        <v>1</v>
      </c>
      <c r="F1920" s="174">
        <v>0</v>
      </c>
      <c r="G1920" s="216">
        <v>0</v>
      </c>
      <c r="H1920" s="160" t="str">
        <f t="shared" si="32"/>
        <v/>
      </c>
    </row>
    <row r="1921" spans="1:8">
      <c r="A1921" s="159">
        <v>220057</v>
      </c>
      <c r="B1921" s="133" t="s">
        <v>1200</v>
      </c>
      <c r="C1921" s="174">
        <v>275</v>
      </c>
      <c r="D1921" s="174">
        <v>284</v>
      </c>
      <c r="E1921" s="174">
        <v>285</v>
      </c>
      <c r="F1921" s="174">
        <v>302</v>
      </c>
      <c r="G1921" s="216">
        <v>276</v>
      </c>
      <c r="H1921" s="160">
        <f t="shared" si="32"/>
        <v>3.6363636363636364E-3</v>
      </c>
    </row>
    <row r="1922" spans="1:8">
      <c r="A1922" s="159">
        <v>220057</v>
      </c>
      <c r="B1922" s="133" t="s">
        <v>1201</v>
      </c>
      <c r="C1922" s="174">
        <v>4</v>
      </c>
      <c r="D1922" s="174">
        <v>0</v>
      </c>
      <c r="E1922" s="174">
        <v>2</v>
      </c>
      <c r="F1922" s="174">
        <v>2</v>
      </c>
      <c r="G1922" s="216">
        <v>1</v>
      </c>
      <c r="H1922" s="160">
        <f t="shared" si="32"/>
        <v>-0.75</v>
      </c>
    </row>
    <row r="1923" spans="1:8">
      <c r="A1923" s="159">
        <v>221184</v>
      </c>
      <c r="B1923" s="133" t="s">
        <v>1185</v>
      </c>
      <c r="C1923" s="174">
        <v>896</v>
      </c>
      <c r="D1923" s="174">
        <v>925</v>
      </c>
      <c r="E1923" s="174">
        <v>1025</v>
      </c>
      <c r="F1923" s="174">
        <v>948</v>
      </c>
      <c r="G1923" s="216">
        <v>825</v>
      </c>
      <c r="H1923" s="160">
        <f t="shared" si="32"/>
        <v>-7.9241071428571425E-2</v>
      </c>
    </row>
    <row r="1924" spans="1:8">
      <c r="A1924" s="159">
        <v>221184</v>
      </c>
      <c r="B1924" s="133" t="s">
        <v>1186</v>
      </c>
      <c r="C1924" s="174">
        <v>0</v>
      </c>
      <c r="D1924" s="174">
        <v>0</v>
      </c>
      <c r="E1924" s="174">
        <v>1</v>
      </c>
      <c r="F1924" s="174">
        <v>0</v>
      </c>
      <c r="G1924" s="216">
        <v>0</v>
      </c>
      <c r="H1924" s="160" t="str">
        <f t="shared" si="32"/>
        <v/>
      </c>
    </row>
    <row r="1925" spans="1:8">
      <c r="A1925" s="159">
        <v>221184</v>
      </c>
      <c r="B1925" s="133" t="s">
        <v>1187</v>
      </c>
      <c r="C1925" s="174">
        <v>430</v>
      </c>
      <c r="D1925" s="174">
        <v>457</v>
      </c>
      <c r="E1925" s="174">
        <v>423</v>
      </c>
      <c r="F1925" s="174">
        <v>415</v>
      </c>
      <c r="G1925" s="216">
        <v>358</v>
      </c>
      <c r="H1925" s="160">
        <f t="shared" si="32"/>
        <v>-0.16744186046511628</v>
      </c>
    </row>
    <row r="1926" spans="1:8">
      <c r="A1926" s="159">
        <v>221184</v>
      </c>
      <c r="B1926" s="133" t="s">
        <v>1188</v>
      </c>
      <c r="C1926" s="174">
        <v>356</v>
      </c>
      <c r="D1926" s="174">
        <v>338</v>
      </c>
      <c r="E1926" s="174">
        <v>445</v>
      </c>
      <c r="F1926" s="174">
        <v>395</v>
      </c>
      <c r="G1926" s="216">
        <v>339</v>
      </c>
      <c r="H1926" s="160">
        <f t="shared" si="32"/>
        <v>-4.7752808988764044E-2</v>
      </c>
    </row>
    <row r="1927" spans="1:8">
      <c r="A1927" s="159">
        <v>221184</v>
      </c>
      <c r="B1927" s="133" t="s">
        <v>1189</v>
      </c>
      <c r="C1927" s="174">
        <v>110</v>
      </c>
      <c r="D1927" s="174">
        <v>130</v>
      </c>
      <c r="E1927" s="174">
        <v>156</v>
      </c>
      <c r="F1927" s="174">
        <v>138</v>
      </c>
      <c r="G1927" s="216">
        <v>128</v>
      </c>
      <c r="H1927" s="160">
        <f t="shared" si="32"/>
        <v>0.16363636363636364</v>
      </c>
    </row>
    <row r="1928" spans="1:8">
      <c r="A1928" s="159">
        <v>221184</v>
      </c>
      <c r="B1928" s="133" t="s">
        <v>1190</v>
      </c>
      <c r="C1928" s="174">
        <v>0</v>
      </c>
      <c r="D1928" s="174">
        <v>0</v>
      </c>
      <c r="E1928" s="174">
        <v>0</v>
      </c>
      <c r="F1928" s="174">
        <v>0</v>
      </c>
      <c r="G1928" s="216">
        <v>0</v>
      </c>
      <c r="H1928" s="160" t="str">
        <f t="shared" si="32"/>
        <v/>
      </c>
    </row>
    <row r="1929" spans="1:8">
      <c r="A1929" s="159">
        <v>221184</v>
      </c>
      <c r="B1929" s="133" t="s">
        <v>1191</v>
      </c>
      <c r="C1929" s="174">
        <v>349</v>
      </c>
      <c r="D1929" s="174">
        <v>342</v>
      </c>
      <c r="E1929" s="174">
        <v>366</v>
      </c>
      <c r="F1929" s="174">
        <v>310</v>
      </c>
      <c r="G1929" s="216">
        <v>270</v>
      </c>
      <c r="H1929" s="160">
        <f t="shared" si="32"/>
        <v>-0.22636103151862463</v>
      </c>
    </row>
    <row r="1930" spans="1:8">
      <c r="A1930" s="159">
        <v>221184</v>
      </c>
      <c r="B1930" s="133" t="s">
        <v>1192</v>
      </c>
      <c r="C1930" s="174">
        <v>547</v>
      </c>
      <c r="D1930" s="174">
        <v>583</v>
      </c>
      <c r="E1930" s="174">
        <v>659</v>
      </c>
      <c r="F1930" s="174">
        <v>638</v>
      </c>
      <c r="G1930" s="216">
        <v>555</v>
      </c>
      <c r="H1930" s="160">
        <f t="shared" si="32"/>
        <v>1.4625228519195612E-2</v>
      </c>
    </row>
    <row r="1931" spans="1:8">
      <c r="A1931" s="159">
        <v>221184</v>
      </c>
      <c r="B1931" s="133" t="s">
        <v>1193</v>
      </c>
      <c r="C1931" s="174">
        <v>24</v>
      </c>
      <c r="D1931" s="174">
        <v>34</v>
      </c>
      <c r="E1931" s="174">
        <v>44</v>
      </c>
      <c r="F1931" s="174">
        <v>39</v>
      </c>
      <c r="G1931" s="216">
        <v>31</v>
      </c>
      <c r="H1931" s="160">
        <f t="shared" si="32"/>
        <v>0.29166666666666669</v>
      </c>
    </row>
    <row r="1932" spans="1:8">
      <c r="A1932" s="159">
        <v>221184</v>
      </c>
      <c r="B1932" s="133" t="s">
        <v>1194</v>
      </c>
      <c r="C1932" s="174">
        <v>2</v>
      </c>
      <c r="D1932" s="174">
        <v>1</v>
      </c>
      <c r="E1932" s="174">
        <v>3</v>
      </c>
      <c r="F1932" s="174">
        <v>1</v>
      </c>
      <c r="G1932" s="216">
        <v>0</v>
      </c>
      <c r="H1932" s="160">
        <f t="shared" si="32"/>
        <v>-1</v>
      </c>
    </row>
    <row r="1933" spans="1:8">
      <c r="A1933" s="159">
        <v>221184</v>
      </c>
      <c r="B1933" s="133" t="s">
        <v>1195</v>
      </c>
      <c r="C1933" s="174">
        <v>39</v>
      </c>
      <c r="D1933" s="174">
        <v>51</v>
      </c>
      <c r="E1933" s="174">
        <v>44</v>
      </c>
      <c r="F1933" s="174">
        <v>40</v>
      </c>
      <c r="G1933" s="216">
        <v>27</v>
      </c>
      <c r="H1933" s="160">
        <f t="shared" si="32"/>
        <v>-0.30769230769230771</v>
      </c>
    </row>
    <row r="1934" spans="1:8">
      <c r="A1934" s="159">
        <v>221184</v>
      </c>
      <c r="B1934" s="133" t="s">
        <v>1196</v>
      </c>
      <c r="C1934" s="174">
        <v>211</v>
      </c>
      <c r="D1934" s="174">
        <v>221</v>
      </c>
      <c r="E1934" s="174">
        <v>216</v>
      </c>
      <c r="F1934" s="174">
        <v>215</v>
      </c>
      <c r="G1934" s="216">
        <v>191</v>
      </c>
      <c r="H1934" s="160">
        <f t="shared" si="32"/>
        <v>-9.4786729857819899E-2</v>
      </c>
    </row>
    <row r="1935" spans="1:8">
      <c r="A1935" s="159">
        <v>221184</v>
      </c>
      <c r="B1935" s="133" t="s">
        <v>1197</v>
      </c>
      <c r="C1935" s="174">
        <v>71</v>
      </c>
      <c r="D1935" s="174">
        <v>77</v>
      </c>
      <c r="E1935" s="174">
        <v>101</v>
      </c>
      <c r="F1935" s="174">
        <v>81</v>
      </c>
      <c r="G1935" s="216">
        <v>95</v>
      </c>
      <c r="H1935" s="160">
        <f t="shared" si="32"/>
        <v>0.3380281690140845</v>
      </c>
    </row>
    <row r="1936" spans="1:8">
      <c r="A1936" s="159">
        <v>221184</v>
      </c>
      <c r="B1936" s="133" t="s">
        <v>1198</v>
      </c>
      <c r="C1936" s="174">
        <v>3</v>
      </c>
      <c r="D1936" s="174">
        <v>0</v>
      </c>
      <c r="E1936" s="174">
        <v>1</v>
      </c>
      <c r="F1936" s="174">
        <v>2</v>
      </c>
      <c r="G1936" s="216">
        <v>2</v>
      </c>
      <c r="H1936" s="160">
        <f t="shared" si="32"/>
        <v>-0.33333333333333331</v>
      </c>
    </row>
    <row r="1937" spans="1:8">
      <c r="A1937" s="159">
        <v>221184</v>
      </c>
      <c r="B1937" s="133" t="s">
        <v>1199</v>
      </c>
      <c r="C1937" s="174">
        <v>6</v>
      </c>
      <c r="D1937" s="174">
        <v>2</v>
      </c>
      <c r="E1937" s="174">
        <v>7</v>
      </c>
      <c r="F1937" s="174">
        <v>4</v>
      </c>
      <c r="G1937" s="216">
        <v>2</v>
      </c>
      <c r="H1937" s="160">
        <f t="shared" si="32"/>
        <v>-0.66666666666666663</v>
      </c>
    </row>
    <row r="1938" spans="1:8">
      <c r="A1938" s="159">
        <v>221184</v>
      </c>
      <c r="B1938" s="133" t="s">
        <v>1200</v>
      </c>
      <c r="C1938" s="174">
        <v>539</v>
      </c>
      <c r="D1938" s="174">
        <v>530</v>
      </c>
      <c r="E1938" s="174">
        <v>602</v>
      </c>
      <c r="F1938" s="174">
        <v>551</v>
      </c>
      <c r="G1938" s="216">
        <v>463</v>
      </c>
      <c r="H1938" s="160">
        <f t="shared" si="32"/>
        <v>-0.14100185528756956</v>
      </c>
    </row>
    <row r="1939" spans="1:8">
      <c r="A1939" s="159">
        <v>221184</v>
      </c>
      <c r="B1939" s="133" t="s">
        <v>1201</v>
      </c>
      <c r="C1939" s="174">
        <v>1</v>
      </c>
      <c r="D1939" s="174">
        <v>9</v>
      </c>
      <c r="E1939" s="174">
        <v>7</v>
      </c>
      <c r="F1939" s="174">
        <v>15</v>
      </c>
      <c r="G1939" s="216">
        <v>14</v>
      </c>
      <c r="H1939" s="160">
        <f t="shared" si="32"/>
        <v>13</v>
      </c>
    </row>
    <row r="1940" spans="1:8">
      <c r="A1940" s="159">
        <v>221397</v>
      </c>
      <c r="B1940" s="133" t="s">
        <v>1185</v>
      </c>
      <c r="C1940" s="174">
        <v>957</v>
      </c>
      <c r="D1940" s="174">
        <v>978</v>
      </c>
      <c r="E1940" s="174">
        <v>938</v>
      </c>
      <c r="F1940" s="174">
        <v>846</v>
      </c>
      <c r="G1940" s="216">
        <v>776</v>
      </c>
      <c r="H1940" s="160">
        <f t="shared" si="32"/>
        <v>-0.18913270637408569</v>
      </c>
    </row>
    <row r="1941" spans="1:8">
      <c r="A1941" s="159">
        <v>221397</v>
      </c>
      <c r="B1941" s="133" t="s">
        <v>1186</v>
      </c>
      <c r="C1941" s="174">
        <v>0</v>
      </c>
      <c r="D1941" s="174">
        <v>2</v>
      </c>
      <c r="E1941" s="174">
        <v>1</v>
      </c>
      <c r="F1941" s="174">
        <v>2</v>
      </c>
      <c r="G1941" s="216">
        <v>1</v>
      </c>
      <c r="H1941" s="160" t="str">
        <f t="shared" si="32"/>
        <v/>
      </c>
    </row>
    <row r="1942" spans="1:8">
      <c r="A1942" s="159">
        <v>221397</v>
      </c>
      <c r="B1942" s="133" t="s">
        <v>1187</v>
      </c>
      <c r="C1942" s="174">
        <v>636</v>
      </c>
      <c r="D1942" s="174">
        <v>614</v>
      </c>
      <c r="E1942" s="174">
        <v>587</v>
      </c>
      <c r="F1942" s="174">
        <v>527</v>
      </c>
      <c r="G1942" s="216">
        <v>511</v>
      </c>
      <c r="H1942" s="160">
        <f t="shared" si="32"/>
        <v>-0.19654088050314467</v>
      </c>
    </row>
    <row r="1943" spans="1:8">
      <c r="A1943" s="159">
        <v>221397</v>
      </c>
      <c r="B1943" s="133" t="s">
        <v>1188</v>
      </c>
      <c r="C1943" s="174">
        <v>243</v>
      </c>
      <c r="D1943" s="174">
        <v>260</v>
      </c>
      <c r="E1943" s="174">
        <v>240</v>
      </c>
      <c r="F1943" s="174">
        <v>215</v>
      </c>
      <c r="G1943" s="216">
        <v>185</v>
      </c>
      <c r="H1943" s="160">
        <f t="shared" si="32"/>
        <v>-0.23868312757201646</v>
      </c>
    </row>
    <row r="1944" spans="1:8">
      <c r="A1944" s="159">
        <v>221397</v>
      </c>
      <c r="B1944" s="133" t="s">
        <v>1189</v>
      </c>
      <c r="C1944" s="174">
        <v>78</v>
      </c>
      <c r="D1944" s="174">
        <v>102</v>
      </c>
      <c r="E1944" s="174">
        <v>110</v>
      </c>
      <c r="F1944" s="174">
        <v>102</v>
      </c>
      <c r="G1944" s="216">
        <v>79</v>
      </c>
      <c r="H1944" s="160">
        <f t="shared" si="32"/>
        <v>1.282051282051282E-2</v>
      </c>
    </row>
    <row r="1945" spans="1:8">
      <c r="A1945" s="159">
        <v>221397</v>
      </c>
      <c r="B1945" s="133" t="s">
        <v>1190</v>
      </c>
      <c r="C1945" s="174">
        <v>0</v>
      </c>
      <c r="D1945" s="174">
        <v>0</v>
      </c>
      <c r="E1945" s="174">
        <v>0</v>
      </c>
      <c r="F1945" s="174">
        <v>0</v>
      </c>
      <c r="G1945" s="216">
        <v>0</v>
      </c>
      <c r="H1945" s="160" t="str">
        <f t="shared" si="32"/>
        <v/>
      </c>
    </row>
    <row r="1946" spans="1:8">
      <c r="A1946" s="159">
        <v>221397</v>
      </c>
      <c r="B1946" s="133" t="s">
        <v>1191</v>
      </c>
      <c r="C1946" s="174">
        <v>323</v>
      </c>
      <c r="D1946" s="174">
        <v>296</v>
      </c>
      <c r="E1946" s="174">
        <v>289</v>
      </c>
      <c r="F1946" s="174">
        <v>270</v>
      </c>
      <c r="G1946" s="216">
        <v>265</v>
      </c>
      <c r="H1946" s="160">
        <f t="shared" si="32"/>
        <v>-0.17956656346749225</v>
      </c>
    </row>
    <row r="1947" spans="1:8">
      <c r="A1947" s="159">
        <v>221397</v>
      </c>
      <c r="B1947" s="133" t="s">
        <v>1192</v>
      </c>
      <c r="C1947" s="174">
        <v>634</v>
      </c>
      <c r="D1947" s="174">
        <v>682</v>
      </c>
      <c r="E1947" s="174">
        <v>649</v>
      </c>
      <c r="F1947" s="174">
        <v>576</v>
      </c>
      <c r="G1947" s="216">
        <v>511</v>
      </c>
      <c r="H1947" s="160">
        <f t="shared" si="32"/>
        <v>-0.19400630914826497</v>
      </c>
    </row>
    <row r="1948" spans="1:8">
      <c r="A1948" s="159">
        <v>221397</v>
      </c>
      <c r="B1948" s="133" t="s">
        <v>1193</v>
      </c>
      <c r="C1948" s="174">
        <v>22</v>
      </c>
      <c r="D1948" s="174">
        <v>25</v>
      </c>
      <c r="E1948" s="174">
        <v>17</v>
      </c>
      <c r="F1948" s="174">
        <v>27</v>
      </c>
      <c r="G1948" s="216">
        <v>24</v>
      </c>
      <c r="H1948" s="160">
        <f t="shared" si="32"/>
        <v>9.0909090909090912E-2</v>
      </c>
    </row>
    <row r="1949" spans="1:8">
      <c r="A1949" s="159">
        <v>221397</v>
      </c>
      <c r="B1949" s="133" t="s">
        <v>1194</v>
      </c>
      <c r="C1949" s="174">
        <v>2</v>
      </c>
      <c r="D1949" s="174">
        <v>2</v>
      </c>
      <c r="E1949" s="174">
        <v>2</v>
      </c>
      <c r="F1949" s="174">
        <v>2</v>
      </c>
      <c r="G1949" s="216">
        <v>1</v>
      </c>
      <c r="H1949" s="160">
        <f t="shared" si="32"/>
        <v>-0.5</v>
      </c>
    </row>
    <row r="1950" spans="1:8">
      <c r="A1950" s="159">
        <v>221397</v>
      </c>
      <c r="B1950" s="133" t="s">
        <v>1195</v>
      </c>
      <c r="C1950" s="174">
        <v>6</v>
      </c>
      <c r="D1950" s="174">
        <v>11</v>
      </c>
      <c r="E1950" s="174">
        <v>12</v>
      </c>
      <c r="F1950" s="174">
        <v>4</v>
      </c>
      <c r="G1950" s="216">
        <v>5</v>
      </c>
      <c r="H1950" s="160">
        <f t="shared" si="32"/>
        <v>-0.16666666666666666</v>
      </c>
    </row>
    <row r="1951" spans="1:8">
      <c r="A1951" s="159">
        <v>221397</v>
      </c>
      <c r="B1951" s="133" t="s">
        <v>1196</v>
      </c>
      <c r="C1951" s="174">
        <v>26</v>
      </c>
      <c r="D1951" s="174">
        <v>17</v>
      </c>
      <c r="E1951" s="174">
        <v>22</v>
      </c>
      <c r="F1951" s="174">
        <v>13</v>
      </c>
      <c r="G1951" s="216">
        <v>17</v>
      </c>
      <c r="H1951" s="160">
        <f t="shared" si="32"/>
        <v>-0.34615384615384615</v>
      </c>
    </row>
    <row r="1952" spans="1:8">
      <c r="A1952" s="159">
        <v>221397</v>
      </c>
      <c r="B1952" s="133" t="s">
        <v>1197</v>
      </c>
      <c r="C1952" s="174">
        <v>21</v>
      </c>
      <c r="D1952" s="174">
        <v>24</v>
      </c>
      <c r="E1952" s="174">
        <v>35</v>
      </c>
      <c r="F1952" s="174">
        <v>28</v>
      </c>
      <c r="G1952" s="216">
        <v>35</v>
      </c>
      <c r="H1952" s="160">
        <f t="shared" si="32"/>
        <v>0.66666666666666663</v>
      </c>
    </row>
    <row r="1953" spans="1:8">
      <c r="A1953" s="159">
        <v>221397</v>
      </c>
      <c r="B1953" s="133" t="s">
        <v>1198</v>
      </c>
      <c r="C1953" s="174">
        <v>0</v>
      </c>
      <c r="D1953" s="174">
        <v>0</v>
      </c>
      <c r="E1953" s="174">
        <v>1</v>
      </c>
      <c r="F1953" s="174">
        <v>1</v>
      </c>
      <c r="G1953" s="216">
        <v>0</v>
      </c>
      <c r="H1953" s="160" t="str">
        <f t="shared" si="32"/>
        <v/>
      </c>
    </row>
    <row r="1954" spans="1:8">
      <c r="A1954" s="159">
        <v>221397</v>
      </c>
      <c r="B1954" s="133" t="s">
        <v>1199</v>
      </c>
      <c r="C1954" s="174">
        <v>1</v>
      </c>
      <c r="D1954" s="174">
        <v>0</v>
      </c>
      <c r="E1954" s="174">
        <v>1</v>
      </c>
      <c r="F1954" s="174">
        <v>4</v>
      </c>
      <c r="G1954" s="216">
        <v>1</v>
      </c>
      <c r="H1954" s="160">
        <f t="shared" si="32"/>
        <v>0</v>
      </c>
    </row>
    <row r="1955" spans="1:8">
      <c r="A1955" s="159">
        <v>221397</v>
      </c>
      <c r="B1955" s="133" t="s">
        <v>1200</v>
      </c>
      <c r="C1955" s="174">
        <v>865</v>
      </c>
      <c r="D1955" s="174">
        <v>893</v>
      </c>
      <c r="E1955" s="174">
        <v>836</v>
      </c>
      <c r="F1955" s="174">
        <v>753</v>
      </c>
      <c r="G1955" s="216">
        <v>667</v>
      </c>
      <c r="H1955" s="160">
        <f t="shared" si="32"/>
        <v>-0.22890173410404624</v>
      </c>
    </row>
    <row r="1956" spans="1:8">
      <c r="A1956" s="159">
        <v>221397</v>
      </c>
      <c r="B1956" s="133" t="s">
        <v>1201</v>
      </c>
      <c r="C1956" s="174">
        <v>14</v>
      </c>
      <c r="D1956" s="174">
        <v>6</v>
      </c>
      <c r="E1956" s="174">
        <v>12</v>
      </c>
      <c r="F1956" s="174">
        <v>14</v>
      </c>
      <c r="G1956" s="216">
        <v>26</v>
      </c>
      <c r="H1956" s="160">
        <f t="shared" si="32"/>
        <v>0.8571428571428571</v>
      </c>
    </row>
    <row r="1957" spans="1:8">
      <c r="A1957" s="159">
        <v>221485</v>
      </c>
      <c r="B1957" s="133" t="s">
        <v>1185</v>
      </c>
      <c r="C1957" s="174">
        <v>841</v>
      </c>
      <c r="D1957" s="174">
        <v>946</v>
      </c>
      <c r="E1957" s="174">
        <v>958</v>
      </c>
      <c r="F1957" s="174">
        <v>923</v>
      </c>
      <c r="G1957" s="216">
        <v>837</v>
      </c>
      <c r="H1957" s="160">
        <f t="shared" si="32"/>
        <v>-4.7562425683709865E-3</v>
      </c>
    </row>
    <row r="1958" spans="1:8">
      <c r="A1958" s="159">
        <v>221485</v>
      </c>
      <c r="B1958" s="133" t="s">
        <v>1186</v>
      </c>
      <c r="C1958" s="174">
        <v>0</v>
      </c>
      <c r="D1958" s="174">
        <v>0</v>
      </c>
      <c r="E1958" s="174">
        <v>0</v>
      </c>
      <c r="F1958" s="174">
        <v>0</v>
      </c>
      <c r="G1958" s="216">
        <v>1</v>
      </c>
      <c r="H1958" s="160" t="str">
        <f t="shared" si="32"/>
        <v/>
      </c>
    </row>
    <row r="1959" spans="1:8">
      <c r="A1959" s="159">
        <v>221485</v>
      </c>
      <c r="B1959" s="133" t="s">
        <v>1187</v>
      </c>
      <c r="C1959" s="174">
        <v>424</v>
      </c>
      <c r="D1959" s="174">
        <v>426</v>
      </c>
      <c r="E1959" s="174">
        <v>452</v>
      </c>
      <c r="F1959" s="174">
        <v>441</v>
      </c>
      <c r="G1959" s="216">
        <v>419</v>
      </c>
      <c r="H1959" s="160">
        <f t="shared" si="32"/>
        <v>-1.179245283018868E-2</v>
      </c>
    </row>
    <row r="1960" spans="1:8">
      <c r="A1960" s="159">
        <v>221485</v>
      </c>
      <c r="B1960" s="133" t="s">
        <v>1188</v>
      </c>
      <c r="C1960" s="174">
        <v>296</v>
      </c>
      <c r="D1960" s="174">
        <v>354</v>
      </c>
      <c r="E1960" s="174">
        <v>332</v>
      </c>
      <c r="F1960" s="174">
        <v>330</v>
      </c>
      <c r="G1960" s="216">
        <v>298</v>
      </c>
      <c r="H1960" s="160">
        <f t="shared" si="32"/>
        <v>6.7567567567567571E-3</v>
      </c>
    </row>
    <row r="1961" spans="1:8">
      <c r="A1961" s="159">
        <v>221485</v>
      </c>
      <c r="B1961" s="133" t="s">
        <v>1189</v>
      </c>
      <c r="C1961" s="174">
        <v>121</v>
      </c>
      <c r="D1961" s="174">
        <v>166</v>
      </c>
      <c r="E1961" s="174">
        <v>174</v>
      </c>
      <c r="F1961" s="174">
        <v>152</v>
      </c>
      <c r="G1961" s="216">
        <v>119</v>
      </c>
      <c r="H1961" s="160">
        <f t="shared" si="32"/>
        <v>-1.6528925619834711E-2</v>
      </c>
    </row>
    <row r="1962" spans="1:8">
      <c r="A1962" s="159">
        <v>221485</v>
      </c>
      <c r="B1962" s="133" t="s">
        <v>1190</v>
      </c>
      <c r="C1962" s="174">
        <v>0</v>
      </c>
      <c r="D1962" s="174">
        <v>0</v>
      </c>
      <c r="E1962" s="174">
        <v>0</v>
      </c>
      <c r="F1962" s="174">
        <v>0</v>
      </c>
      <c r="G1962" s="216">
        <v>0</v>
      </c>
      <c r="H1962" s="160" t="str">
        <f t="shared" ref="H1962:H2025" si="33">IFERROR((G1962-C1962)/C1962,"")</f>
        <v/>
      </c>
    </row>
    <row r="1963" spans="1:8">
      <c r="A1963" s="159">
        <v>221485</v>
      </c>
      <c r="B1963" s="133" t="s">
        <v>1191</v>
      </c>
      <c r="C1963" s="174">
        <v>265</v>
      </c>
      <c r="D1963" s="174">
        <v>306</v>
      </c>
      <c r="E1963" s="174">
        <v>244</v>
      </c>
      <c r="F1963" s="174">
        <v>289</v>
      </c>
      <c r="G1963" s="216">
        <v>258</v>
      </c>
      <c r="H1963" s="160">
        <f t="shared" si="33"/>
        <v>-2.6415094339622643E-2</v>
      </c>
    </row>
    <row r="1964" spans="1:8">
      <c r="A1964" s="159">
        <v>221485</v>
      </c>
      <c r="B1964" s="133" t="s">
        <v>1192</v>
      </c>
      <c r="C1964" s="174">
        <v>576</v>
      </c>
      <c r="D1964" s="174">
        <v>640</v>
      </c>
      <c r="E1964" s="174">
        <v>714</v>
      </c>
      <c r="F1964" s="174">
        <v>634</v>
      </c>
      <c r="G1964" s="216">
        <v>579</v>
      </c>
      <c r="H1964" s="160">
        <f t="shared" si="33"/>
        <v>5.208333333333333E-3</v>
      </c>
    </row>
    <row r="1965" spans="1:8">
      <c r="A1965" s="159">
        <v>221485</v>
      </c>
      <c r="B1965" s="133" t="s">
        <v>1193</v>
      </c>
      <c r="C1965" s="174">
        <v>15</v>
      </c>
      <c r="D1965" s="174">
        <v>25</v>
      </c>
      <c r="E1965" s="174">
        <v>18</v>
      </c>
      <c r="F1965" s="174">
        <v>27</v>
      </c>
      <c r="G1965" s="216">
        <v>29</v>
      </c>
      <c r="H1965" s="160">
        <f t="shared" si="33"/>
        <v>0.93333333333333335</v>
      </c>
    </row>
    <row r="1966" spans="1:8">
      <c r="A1966" s="159">
        <v>221485</v>
      </c>
      <c r="B1966" s="133" t="s">
        <v>1194</v>
      </c>
      <c r="C1966" s="174">
        <v>2</v>
      </c>
      <c r="D1966" s="174">
        <v>0</v>
      </c>
      <c r="E1966" s="174">
        <v>3</v>
      </c>
      <c r="F1966" s="174">
        <v>3</v>
      </c>
      <c r="G1966" s="216">
        <v>1</v>
      </c>
      <c r="H1966" s="160">
        <f t="shared" si="33"/>
        <v>-0.5</v>
      </c>
    </row>
    <row r="1967" spans="1:8">
      <c r="A1967" s="159">
        <v>221485</v>
      </c>
      <c r="B1967" s="133" t="s">
        <v>1195</v>
      </c>
      <c r="C1967" s="174">
        <v>26</v>
      </c>
      <c r="D1967" s="174">
        <v>23</v>
      </c>
      <c r="E1967" s="174">
        <v>23</v>
      </c>
      <c r="F1967" s="174">
        <v>25</v>
      </c>
      <c r="G1967" s="216">
        <v>20</v>
      </c>
      <c r="H1967" s="160">
        <f t="shared" si="33"/>
        <v>-0.23076923076923078</v>
      </c>
    </row>
    <row r="1968" spans="1:8">
      <c r="A1968" s="159">
        <v>221485</v>
      </c>
      <c r="B1968" s="133" t="s">
        <v>1196</v>
      </c>
      <c r="C1968" s="174">
        <v>478</v>
      </c>
      <c r="D1968" s="174">
        <v>500</v>
      </c>
      <c r="E1968" s="174">
        <v>533</v>
      </c>
      <c r="F1968" s="174">
        <v>505</v>
      </c>
      <c r="G1968" s="216">
        <v>457</v>
      </c>
      <c r="H1968" s="160">
        <f t="shared" si="33"/>
        <v>-4.3933054393305436E-2</v>
      </c>
    </row>
    <row r="1969" spans="1:8">
      <c r="A1969" s="159">
        <v>221485</v>
      </c>
      <c r="B1969" s="133" t="s">
        <v>1197</v>
      </c>
      <c r="C1969" s="174">
        <v>51</v>
      </c>
      <c r="D1969" s="174">
        <v>61</v>
      </c>
      <c r="E1969" s="174">
        <v>68</v>
      </c>
      <c r="F1969" s="174">
        <v>57</v>
      </c>
      <c r="G1969" s="216">
        <v>71</v>
      </c>
      <c r="H1969" s="160">
        <f t="shared" si="33"/>
        <v>0.39215686274509803</v>
      </c>
    </row>
    <row r="1970" spans="1:8">
      <c r="A1970" s="159">
        <v>221485</v>
      </c>
      <c r="B1970" s="133" t="s">
        <v>1198</v>
      </c>
      <c r="C1970" s="174">
        <v>2</v>
      </c>
      <c r="D1970" s="174">
        <v>1</v>
      </c>
      <c r="E1970" s="174">
        <v>2</v>
      </c>
      <c r="F1970" s="174">
        <v>0</v>
      </c>
      <c r="G1970" s="216">
        <v>1</v>
      </c>
      <c r="H1970" s="160">
        <f t="shared" si="33"/>
        <v>-0.5</v>
      </c>
    </row>
    <row r="1971" spans="1:8">
      <c r="A1971" s="159">
        <v>221485</v>
      </c>
      <c r="B1971" s="133" t="s">
        <v>1199</v>
      </c>
      <c r="C1971" s="174">
        <v>5</v>
      </c>
      <c r="D1971" s="174">
        <v>5</v>
      </c>
      <c r="E1971" s="174">
        <v>5</v>
      </c>
      <c r="F1971" s="174">
        <v>4</v>
      </c>
      <c r="G1971" s="216">
        <v>2</v>
      </c>
      <c r="H1971" s="160">
        <f t="shared" si="33"/>
        <v>-0.6</v>
      </c>
    </row>
    <row r="1972" spans="1:8">
      <c r="A1972" s="159">
        <v>221485</v>
      </c>
      <c r="B1972" s="133" t="s">
        <v>1200</v>
      </c>
      <c r="C1972" s="174">
        <v>257</v>
      </c>
      <c r="D1972" s="174">
        <v>328</v>
      </c>
      <c r="E1972" s="174">
        <v>305</v>
      </c>
      <c r="F1972" s="174">
        <v>301</v>
      </c>
      <c r="G1972" s="216">
        <v>255</v>
      </c>
      <c r="H1972" s="160">
        <f t="shared" si="33"/>
        <v>-7.7821011673151752E-3</v>
      </c>
    </row>
    <row r="1973" spans="1:8">
      <c r="A1973" s="159">
        <v>221485</v>
      </c>
      <c r="B1973" s="133" t="s">
        <v>1201</v>
      </c>
      <c r="C1973" s="174">
        <v>5</v>
      </c>
      <c r="D1973" s="174">
        <v>3</v>
      </c>
      <c r="E1973" s="174">
        <v>1</v>
      </c>
      <c r="F1973" s="174">
        <v>1</v>
      </c>
      <c r="G1973" s="216">
        <v>1</v>
      </c>
      <c r="H1973" s="160">
        <f t="shared" si="33"/>
        <v>-0.8</v>
      </c>
    </row>
    <row r="1974" spans="1:8">
      <c r="A1974" s="159">
        <v>221643</v>
      </c>
      <c r="B1974" s="133" t="s">
        <v>1185</v>
      </c>
      <c r="C1974" s="174">
        <v>1453</v>
      </c>
      <c r="D1974" s="174">
        <v>1638</v>
      </c>
      <c r="E1974" s="174">
        <v>1599</v>
      </c>
      <c r="F1974" s="174">
        <v>1396</v>
      </c>
      <c r="G1974" s="216">
        <v>1370</v>
      </c>
      <c r="H1974" s="160">
        <f t="shared" si="33"/>
        <v>-5.712319339298004E-2</v>
      </c>
    </row>
    <row r="1975" spans="1:8">
      <c r="A1975" s="159">
        <v>221643</v>
      </c>
      <c r="B1975" s="133" t="s">
        <v>1186</v>
      </c>
      <c r="C1975" s="174">
        <v>0</v>
      </c>
      <c r="D1975" s="174">
        <v>1</v>
      </c>
      <c r="E1975" s="174">
        <v>1</v>
      </c>
      <c r="F1975" s="174">
        <v>0</v>
      </c>
      <c r="G1975" s="216">
        <v>3</v>
      </c>
      <c r="H1975" s="160" t="str">
        <f t="shared" si="33"/>
        <v/>
      </c>
    </row>
    <row r="1976" spans="1:8">
      <c r="A1976" s="159">
        <v>221643</v>
      </c>
      <c r="B1976" s="133" t="s">
        <v>1187</v>
      </c>
      <c r="C1976" s="174">
        <v>910</v>
      </c>
      <c r="D1976" s="174">
        <v>1034</v>
      </c>
      <c r="E1976" s="174">
        <v>975</v>
      </c>
      <c r="F1976" s="174">
        <v>882</v>
      </c>
      <c r="G1976" s="216">
        <v>870</v>
      </c>
      <c r="H1976" s="160">
        <f t="shared" si="33"/>
        <v>-4.3956043956043959E-2</v>
      </c>
    </row>
    <row r="1977" spans="1:8">
      <c r="A1977" s="159">
        <v>221643</v>
      </c>
      <c r="B1977" s="133" t="s">
        <v>1188</v>
      </c>
      <c r="C1977" s="174">
        <v>389</v>
      </c>
      <c r="D1977" s="174">
        <v>433</v>
      </c>
      <c r="E1977" s="174">
        <v>458</v>
      </c>
      <c r="F1977" s="174">
        <v>382</v>
      </c>
      <c r="G1977" s="216">
        <v>362</v>
      </c>
      <c r="H1977" s="160">
        <f t="shared" si="33"/>
        <v>-6.9408740359897178E-2</v>
      </c>
    </row>
    <row r="1978" spans="1:8">
      <c r="A1978" s="159">
        <v>221643</v>
      </c>
      <c r="B1978" s="133" t="s">
        <v>1189</v>
      </c>
      <c r="C1978" s="174">
        <v>154</v>
      </c>
      <c r="D1978" s="174">
        <v>170</v>
      </c>
      <c r="E1978" s="174">
        <v>165</v>
      </c>
      <c r="F1978" s="174">
        <v>132</v>
      </c>
      <c r="G1978" s="216">
        <v>135</v>
      </c>
      <c r="H1978" s="160">
        <f t="shared" si="33"/>
        <v>-0.12337662337662338</v>
      </c>
    </row>
    <row r="1979" spans="1:8">
      <c r="A1979" s="159">
        <v>221643</v>
      </c>
      <c r="B1979" s="133" t="s">
        <v>1190</v>
      </c>
      <c r="C1979" s="174">
        <v>0</v>
      </c>
      <c r="D1979" s="174">
        <v>0</v>
      </c>
      <c r="E1979" s="174">
        <v>0</v>
      </c>
      <c r="F1979" s="174">
        <v>0</v>
      </c>
      <c r="G1979" s="216">
        <v>0</v>
      </c>
      <c r="H1979" s="160" t="str">
        <f t="shared" si="33"/>
        <v/>
      </c>
    </row>
    <row r="1980" spans="1:8">
      <c r="A1980" s="159">
        <v>221643</v>
      </c>
      <c r="B1980" s="133" t="s">
        <v>1191</v>
      </c>
      <c r="C1980" s="174">
        <v>634</v>
      </c>
      <c r="D1980" s="174">
        <v>747</v>
      </c>
      <c r="E1980" s="174">
        <v>659</v>
      </c>
      <c r="F1980" s="174">
        <v>585</v>
      </c>
      <c r="G1980" s="216">
        <v>578</v>
      </c>
      <c r="H1980" s="160">
        <f t="shared" si="33"/>
        <v>-8.8328075709779186E-2</v>
      </c>
    </row>
    <row r="1981" spans="1:8">
      <c r="A1981" s="159">
        <v>221643</v>
      </c>
      <c r="B1981" s="133" t="s">
        <v>1192</v>
      </c>
      <c r="C1981" s="174">
        <v>819</v>
      </c>
      <c r="D1981" s="174">
        <v>891</v>
      </c>
      <c r="E1981" s="174">
        <v>940</v>
      </c>
      <c r="F1981" s="174">
        <v>811</v>
      </c>
      <c r="G1981" s="216">
        <v>792</v>
      </c>
      <c r="H1981" s="160">
        <f t="shared" si="33"/>
        <v>-3.2967032967032968E-2</v>
      </c>
    </row>
    <row r="1982" spans="1:8">
      <c r="A1982" s="159">
        <v>221643</v>
      </c>
      <c r="B1982" s="133" t="s">
        <v>1193</v>
      </c>
      <c r="C1982" s="174">
        <v>42</v>
      </c>
      <c r="D1982" s="174">
        <v>55</v>
      </c>
      <c r="E1982" s="174">
        <v>62</v>
      </c>
      <c r="F1982" s="174">
        <v>50</v>
      </c>
      <c r="G1982" s="216">
        <v>33</v>
      </c>
      <c r="H1982" s="160">
        <f t="shared" si="33"/>
        <v>-0.21428571428571427</v>
      </c>
    </row>
    <row r="1983" spans="1:8">
      <c r="A1983" s="159">
        <v>221643</v>
      </c>
      <c r="B1983" s="133" t="s">
        <v>1194</v>
      </c>
      <c r="C1983" s="174">
        <v>4</v>
      </c>
      <c r="D1983" s="174">
        <v>6</v>
      </c>
      <c r="E1983" s="174">
        <v>2</v>
      </c>
      <c r="F1983" s="174">
        <v>4</v>
      </c>
      <c r="G1983" s="216">
        <v>4</v>
      </c>
      <c r="H1983" s="160">
        <f t="shared" si="33"/>
        <v>0</v>
      </c>
    </row>
    <row r="1984" spans="1:8">
      <c r="A1984" s="159">
        <v>221643</v>
      </c>
      <c r="B1984" s="133" t="s">
        <v>1195</v>
      </c>
      <c r="C1984" s="174">
        <v>15</v>
      </c>
      <c r="D1984" s="174">
        <v>37</v>
      </c>
      <c r="E1984" s="174">
        <v>32</v>
      </c>
      <c r="F1984" s="174">
        <v>39</v>
      </c>
      <c r="G1984" s="216">
        <v>33</v>
      </c>
      <c r="H1984" s="160">
        <f t="shared" si="33"/>
        <v>1.2</v>
      </c>
    </row>
    <row r="1985" spans="1:8">
      <c r="A1985" s="159">
        <v>221643</v>
      </c>
      <c r="B1985" s="133" t="s">
        <v>1196</v>
      </c>
      <c r="C1985" s="174">
        <v>73</v>
      </c>
      <c r="D1985" s="174">
        <v>86</v>
      </c>
      <c r="E1985" s="174">
        <v>94</v>
      </c>
      <c r="F1985" s="174">
        <v>60</v>
      </c>
      <c r="G1985" s="216">
        <v>76</v>
      </c>
      <c r="H1985" s="160">
        <f t="shared" si="33"/>
        <v>4.1095890410958902E-2</v>
      </c>
    </row>
    <row r="1986" spans="1:8">
      <c r="A1986" s="159">
        <v>221643</v>
      </c>
      <c r="B1986" s="133" t="s">
        <v>1197</v>
      </c>
      <c r="C1986" s="174">
        <v>60</v>
      </c>
      <c r="D1986" s="174">
        <v>80</v>
      </c>
      <c r="E1986" s="174">
        <v>88</v>
      </c>
      <c r="F1986" s="174">
        <v>85</v>
      </c>
      <c r="G1986" s="216">
        <v>85</v>
      </c>
      <c r="H1986" s="160">
        <f t="shared" si="33"/>
        <v>0.41666666666666669</v>
      </c>
    </row>
    <row r="1987" spans="1:8">
      <c r="A1987" s="159">
        <v>221643</v>
      </c>
      <c r="B1987" s="133" t="s">
        <v>1198</v>
      </c>
      <c r="C1987" s="174">
        <v>1</v>
      </c>
      <c r="D1987" s="174">
        <v>1</v>
      </c>
      <c r="E1987" s="174">
        <v>2</v>
      </c>
      <c r="F1987" s="174">
        <v>3</v>
      </c>
      <c r="G1987" s="216">
        <v>1</v>
      </c>
      <c r="H1987" s="160">
        <f t="shared" si="33"/>
        <v>0</v>
      </c>
    </row>
    <row r="1988" spans="1:8">
      <c r="A1988" s="159">
        <v>221643</v>
      </c>
      <c r="B1988" s="133" t="s">
        <v>1199</v>
      </c>
      <c r="C1988" s="174">
        <v>11</v>
      </c>
      <c r="D1988" s="174">
        <v>7</v>
      </c>
      <c r="E1988" s="174">
        <v>14</v>
      </c>
      <c r="F1988" s="174">
        <v>7</v>
      </c>
      <c r="G1988" s="216">
        <v>12</v>
      </c>
      <c r="H1988" s="160">
        <f t="shared" si="33"/>
        <v>9.0909090909090912E-2</v>
      </c>
    </row>
    <row r="1989" spans="1:8">
      <c r="A1989" s="159">
        <v>221643</v>
      </c>
      <c r="B1989" s="133" t="s">
        <v>1200</v>
      </c>
      <c r="C1989" s="174">
        <v>1247</v>
      </c>
      <c r="D1989" s="174">
        <v>1364</v>
      </c>
      <c r="E1989" s="174">
        <v>1298</v>
      </c>
      <c r="F1989" s="174">
        <v>1141</v>
      </c>
      <c r="G1989" s="216">
        <v>1112</v>
      </c>
      <c r="H1989" s="160">
        <f t="shared" si="33"/>
        <v>-0.1082598235765838</v>
      </c>
    </row>
    <row r="1990" spans="1:8">
      <c r="A1990" s="159">
        <v>221643</v>
      </c>
      <c r="B1990" s="133" t="s">
        <v>1201</v>
      </c>
      <c r="C1990" s="174">
        <v>0</v>
      </c>
      <c r="D1990" s="174">
        <v>2</v>
      </c>
      <c r="E1990" s="174">
        <v>7</v>
      </c>
      <c r="F1990" s="174">
        <v>7</v>
      </c>
      <c r="G1990" s="216">
        <v>14</v>
      </c>
      <c r="H1990" s="160" t="str">
        <f t="shared" si="33"/>
        <v/>
      </c>
    </row>
    <row r="1991" spans="1:8">
      <c r="A1991" s="159">
        <v>221908</v>
      </c>
      <c r="B1991" s="133" t="s">
        <v>1185</v>
      </c>
      <c r="C1991" s="174">
        <v>969</v>
      </c>
      <c r="D1991" s="174">
        <v>974</v>
      </c>
      <c r="E1991" s="174">
        <v>892</v>
      </c>
      <c r="F1991" s="174">
        <v>860</v>
      </c>
      <c r="G1991" s="216">
        <v>819</v>
      </c>
      <c r="H1991" s="160">
        <f t="shared" si="33"/>
        <v>-0.15479876160990713</v>
      </c>
    </row>
    <row r="1992" spans="1:8">
      <c r="A1992" s="159">
        <v>221908</v>
      </c>
      <c r="B1992" s="133" t="s">
        <v>1186</v>
      </c>
      <c r="C1992" s="174">
        <v>0</v>
      </c>
      <c r="D1992" s="174">
        <v>0</v>
      </c>
      <c r="E1992" s="174">
        <v>0</v>
      </c>
      <c r="F1992" s="174">
        <v>0</v>
      </c>
      <c r="G1992" s="216">
        <v>0</v>
      </c>
      <c r="H1992" s="160" t="str">
        <f t="shared" si="33"/>
        <v/>
      </c>
    </row>
    <row r="1993" spans="1:8">
      <c r="A1993" s="159">
        <v>221908</v>
      </c>
      <c r="B1993" s="133" t="s">
        <v>1187</v>
      </c>
      <c r="C1993" s="174">
        <v>646</v>
      </c>
      <c r="D1993" s="174">
        <v>600</v>
      </c>
      <c r="E1993" s="174">
        <v>503</v>
      </c>
      <c r="F1993" s="174">
        <v>501</v>
      </c>
      <c r="G1993" s="216">
        <v>502</v>
      </c>
      <c r="H1993" s="160">
        <f t="shared" si="33"/>
        <v>-0.22291021671826625</v>
      </c>
    </row>
    <row r="1994" spans="1:8">
      <c r="A1994" s="159">
        <v>221908</v>
      </c>
      <c r="B1994" s="133" t="s">
        <v>1188</v>
      </c>
      <c r="C1994" s="174">
        <v>249</v>
      </c>
      <c r="D1994" s="174">
        <v>277</v>
      </c>
      <c r="E1994" s="174">
        <v>262</v>
      </c>
      <c r="F1994" s="174">
        <v>249</v>
      </c>
      <c r="G1994" s="216">
        <v>228</v>
      </c>
      <c r="H1994" s="160">
        <f t="shared" si="33"/>
        <v>-8.4337349397590355E-2</v>
      </c>
    </row>
    <row r="1995" spans="1:8">
      <c r="A1995" s="159">
        <v>221908</v>
      </c>
      <c r="B1995" s="133" t="s">
        <v>1189</v>
      </c>
      <c r="C1995" s="174">
        <v>74</v>
      </c>
      <c r="D1995" s="174">
        <v>97</v>
      </c>
      <c r="E1995" s="174">
        <v>127</v>
      </c>
      <c r="F1995" s="174">
        <v>110</v>
      </c>
      <c r="G1995" s="216">
        <v>89</v>
      </c>
      <c r="H1995" s="160">
        <f t="shared" si="33"/>
        <v>0.20270270270270271</v>
      </c>
    </row>
    <row r="1996" spans="1:8">
      <c r="A1996" s="159">
        <v>221908</v>
      </c>
      <c r="B1996" s="133" t="s">
        <v>1190</v>
      </c>
      <c r="C1996" s="174">
        <v>0</v>
      </c>
      <c r="D1996" s="174">
        <v>0</v>
      </c>
      <c r="E1996" s="174">
        <v>0</v>
      </c>
      <c r="F1996" s="174">
        <v>0</v>
      </c>
      <c r="G1996" s="216">
        <v>0</v>
      </c>
      <c r="H1996" s="160" t="str">
        <f t="shared" si="33"/>
        <v/>
      </c>
    </row>
    <row r="1997" spans="1:8">
      <c r="A1997" s="159">
        <v>221908</v>
      </c>
      <c r="B1997" s="133" t="s">
        <v>1191</v>
      </c>
      <c r="C1997" s="174">
        <v>423</v>
      </c>
      <c r="D1997" s="174">
        <v>429</v>
      </c>
      <c r="E1997" s="174">
        <v>344</v>
      </c>
      <c r="F1997" s="174">
        <v>337</v>
      </c>
      <c r="G1997" s="216">
        <v>335</v>
      </c>
      <c r="H1997" s="160">
        <f t="shared" si="33"/>
        <v>-0.20803782505910165</v>
      </c>
    </row>
    <row r="1998" spans="1:8">
      <c r="A1998" s="159">
        <v>221908</v>
      </c>
      <c r="B1998" s="133" t="s">
        <v>1192</v>
      </c>
      <c r="C1998" s="174">
        <v>546</v>
      </c>
      <c r="D1998" s="174">
        <v>545</v>
      </c>
      <c r="E1998" s="174">
        <v>548</v>
      </c>
      <c r="F1998" s="174">
        <v>523</v>
      </c>
      <c r="G1998" s="216">
        <v>484</v>
      </c>
      <c r="H1998" s="160">
        <f t="shared" si="33"/>
        <v>-0.11355311355311355</v>
      </c>
    </row>
    <row r="1999" spans="1:8">
      <c r="A1999" s="159">
        <v>221908</v>
      </c>
      <c r="B1999" s="133" t="s">
        <v>1193</v>
      </c>
      <c r="C1999" s="174">
        <v>16</v>
      </c>
      <c r="D1999" s="174">
        <v>29</v>
      </c>
      <c r="E1999" s="174">
        <v>20</v>
      </c>
      <c r="F1999" s="174">
        <v>17</v>
      </c>
      <c r="G1999" s="216">
        <v>23</v>
      </c>
      <c r="H1999" s="160">
        <f t="shared" si="33"/>
        <v>0.4375</v>
      </c>
    </row>
    <row r="2000" spans="1:8">
      <c r="A2000" s="159">
        <v>221908</v>
      </c>
      <c r="B2000" s="133" t="s">
        <v>1194</v>
      </c>
      <c r="C2000" s="174">
        <v>2</v>
      </c>
      <c r="D2000" s="174">
        <v>2</v>
      </c>
      <c r="E2000" s="174">
        <v>5</v>
      </c>
      <c r="F2000" s="174">
        <v>4</v>
      </c>
      <c r="G2000" s="216">
        <v>2</v>
      </c>
      <c r="H2000" s="160">
        <f t="shared" si="33"/>
        <v>0</v>
      </c>
    </row>
    <row r="2001" spans="1:8">
      <c r="A2001" s="159">
        <v>221908</v>
      </c>
      <c r="B2001" s="133" t="s">
        <v>1195</v>
      </c>
      <c r="C2001" s="174">
        <v>4</v>
      </c>
      <c r="D2001" s="174">
        <v>13</v>
      </c>
      <c r="E2001" s="174">
        <v>5</v>
      </c>
      <c r="F2001" s="174">
        <v>8</v>
      </c>
      <c r="G2001" s="216">
        <v>7</v>
      </c>
      <c r="H2001" s="160">
        <f t="shared" si="33"/>
        <v>0.75</v>
      </c>
    </row>
    <row r="2002" spans="1:8">
      <c r="A2002" s="159">
        <v>221908</v>
      </c>
      <c r="B2002" s="133" t="s">
        <v>1196</v>
      </c>
      <c r="C2002" s="174">
        <v>22</v>
      </c>
      <c r="D2002" s="174">
        <v>19</v>
      </c>
      <c r="E2002" s="174">
        <v>15</v>
      </c>
      <c r="F2002" s="174">
        <v>26</v>
      </c>
      <c r="G2002" s="216">
        <v>15</v>
      </c>
      <c r="H2002" s="160">
        <f t="shared" si="33"/>
        <v>-0.31818181818181818</v>
      </c>
    </row>
    <row r="2003" spans="1:8">
      <c r="A2003" s="159">
        <v>221908</v>
      </c>
      <c r="B2003" s="133" t="s">
        <v>1197</v>
      </c>
      <c r="C2003" s="174">
        <v>29</v>
      </c>
      <c r="D2003" s="174">
        <v>20</v>
      </c>
      <c r="E2003" s="174">
        <v>33</v>
      </c>
      <c r="F2003" s="174">
        <v>19</v>
      </c>
      <c r="G2003" s="216">
        <v>38</v>
      </c>
      <c r="H2003" s="160">
        <f t="shared" si="33"/>
        <v>0.31034482758620691</v>
      </c>
    </row>
    <row r="2004" spans="1:8">
      <c r="A2004" s="159">
        <v>221908</v>
      </c>
      <c r="B2004" s="133" t="s">
        <v>1198</v>
      </c>
      <c r="C2004" s="174">
        <v>2</v>
      </c>
      <c r="D2004" s="174">
        <v>1</v>
      </c>
      <c r="E2004" s="174">
        <v>1</v>
      </c>
      <c r="F2004" s="174">
        <v>1</v>
      </c>
      <c r="G2004" s="216">
        <v>0</v>
      </c>
      <c r="H2004" s="160">
        <f t="shared" si="33"/>
        <v>-1</v>
      </c>
    </row>
    <row r="2005" spans="1:8">
      <c r="A2005" s="159">
        <v>221908</v>
      </c>
      <c r="B2005" s="133" t="s">
        <v>1199</v>
      </c>
      <c r="C2005" s="174">
        <v>3</v>
      </c>
      <c r="D2005" s="174">
        <v>2</v>
      </c>
      <c r="E2005" s="174">
        <v>0</v>
      </c>
      <c r="F2005" s="174">
        <v>0</v>
      </c>
      <c r="G2005" s="216">
        <v>2</v>
      </c>
      <c r="H2005" s="160">
        <f t="shared" si="33"/>
        <v>-0.33333333333333331</v>
      </c>
    </row>
    <row r="2006" spans="1:8">
      <c r="A2006" s="159">
        <v>221908</v>
      </c>
      <c r="B2006" s="133" t="s">
        <v>1200</v>
      </c>
      <c r="C2006" s="174">
        <v>890</v>
      </c>
      <c r="D2006" s="174">
        <v>887</v>
      </c>
      <c r="E2006" s="174">
        <v>809</v>
      </c>
      <c r="F2006" s="174">
        <v>778</v>
      </c>
      <c r="G2006" s="216">
        <v>726</v>
      </c>
      <c r="H2006" s="160">
        <f t="shared" si="33"/>
        <v>-0.1842696629213483</v>
      </c>
    </row>
    <row r="2007" spans="1:8">
      <c r="A2007" s="159">
        <v>221908</v>
      </c>
      <c r="B2007" s="133" t="s">
        <v>1201</v>
      </c>
      <c r="C2007" s="174">
        <v>1</v>
      </c>
      <c r="D2007" s="174">
        <v>1</v>
      </c>
      <c r="E2007" s="174">
        <v>4</v>
      </c>
      <c r="F2007" s="174">
        <v>7</v>
      </c>
      <c r="G2007" s="216">
        <v>6</v>
      </c>
      <c r="H2007" s="160">
        <f t="shared" si="33"/>
        <v>5</v>
      </c>
    </row>
    <row r="2008" spans="1:8">
      <c r="A2008" s="159">
        <v>222053</v>
      </c>
      <c r="B2008" s="133" t="s">
        <v>1185</v>
      </c>
      <c r="C2008" s="174">
        <v>1198</v>
      </c>
      <c r="D2008" s="174">
        <v>1220</v>
      </c>
      <c r="E2008" s="174">
        <v>1243</v>
      </c>
      <c r="F2008" s="174">
        <v>1193</v>
      </c>
      <c r="G2008" s="216">
        <v>1145</v>
      </c>
      <c r="H2008" s="160">
        <f t="shared" si="33"/>
        <v>-4.4240400667779629E-2</v>
      </c>
    </row>
    <row r="2009" spans="1:8">
      <c r="A2009" s="159">
        <v>222053</v>
      </c>
      <c r="B2009" s="133" t="s">
        <v>1186</v>
      </c>
      <c r="C2009" s="174">
        <v>1</v>
      </c>
      <c r="D2009" s="174">
        <v>0</v>
      </c>
      <c r="E2009" s="174">
        <v>0</v>
      </c>
      <c r="F2009" s="174">
        <v>1</v>
      </c>
      <c r="G2009" s="216">
        <v>0</v>
      </c>
      <c r="H2009" s="160">
        <f t="shared" si="33"/>
        <v>-1</v>
      </c>
    </row>
    <row r="2010" spans="1:8">
      <c r="A2010" s="159">
        <v>222053</v>
      </c>
      <c r="B2010" s="133" t="s">
        <v>1187</v>
      </c>
      <c r="C2010" s="174">
        <v>822</v>
      </c>
      <c r="D2010" s="174">
        <v>775</v>
      </c>
      <c r="E2010" s="174">
        <v>738</v>
      </c>
      <c r="F2010" s="174">
        <v>667</v>
      </c>
      <c r="G2010" s="216">
        <v>690</v>
      </c>
      <c r="H2010" s="160">
        <f t="shared" si="33"/>
        <v>-0.16058394160583941</v>
      </c>
    </row>
    <row r="2011" spans="1:8">
      <c r="A2011" s="159">
        <v>222053</v>
      </c>
      <c r="B2011" s="133" t="s">
        <v>1188</v>
      </c>
      <c r="C2011" s="174">
        <v>277</v>
      </c>
      <c r="D2011" s="174">
        <v>320</v>
      </c>
      <c r="E2011" s="174">
        <v>344</v>
      </c>
      <c r="F2011" s="174">
        <v>368</v>
      </c>
      <c r="G2011" s="216">
        <v>304</v>
      </c>
      <c r="H2011" s="160">
        <f t="shared" si="33"/>
        <v>9.7472924187725629E-2</v>
      </c>
    </row>
    <row r="2012" spans="1:8">
      <c r="A2012" s="159">
        <v>222053</v>
      </c>
      <c r="B2012" s="133" t="s">
        <v>1189</v>
      </c>
      <c r="C2012" s="174">
        <v>98</v>
      </c>
      <c r="D2012" s="174">
        <v>125</v>
      </c>
      <c r="E2012" s="174">
        <v>161</v>
      </c>
      <c r="F2012" s="174">
        <v>157</v>
      </c>
      <c r="G2012" s="216">
        <v>151</v>
      </c>
      <c r="H2012" s="160">
        <f t="shared" si="33"/>
        <v>0.54081632653061229</v>
      </c>
    </row>
    <row r="2013" spans="1:8">
      <c r="A2013" s="159">
        <v>222053</v>
      </c>
      <c r="B2013" s="133" t="s">
        <v>1190</v>
      </c>
      <c r="C2013" s="174">
        <v>0</v>
      </c>
      <c r="D2013" s="174">
        <v>0</v>
      </c>
      <c r="E2013" s="174">
        <v>0</v>
      </c>
      <c r="F2013" s="174">
        <v>0</v>
      </c>
      <c r="G2013" s="216">
        <v>0</v>
      </c>
      <c r="H2013" s="160" t="str">
        <f t="shared" si="33"/>
        <v/>
      </c>
    </row>
    <row r="2014" spans="1:8">
      <c r="A2014" s="159">
        <v>222053</v>
      </c>
      <c r="B2014" s="133" t="s">
        <v>1191</v>
      </c>
      <c r="C2014" s="174">
        <v>464</v>
      </c>
      <c r="D2014" s="174">
        <v>452</v>
      </c>
      <c r="E2014" s="174">
        <v>467</v>
      </c>
      <c r="F2014" s="174">
        <v>410</v>
      </c>
      <c r="G2014" s="216">
        <v>453</v>
      </c>
      <c r="H2014" s="160">
        <f t="shared" si="33"/>
        <v>-2.3706896551724137E-2</v>
      </c>
    </row>
    <row r="2015" spans="1:8">
      <c r="A2015" s="159">
        <v>222053</v>
      </c>
      <c r="B2015" s="133" t="s">
        <v>1192</v>
      </c>
      <c r="C2015" s="174">
        <v>734</v>
      </c>
      <c r="D2015" s="174">
        <v>768</v>
      </c>
      <c r="E2015" s="174">
        <v>776</v>
      </c>
      <c r="F2015" s="174">
        <v>783</v>
      </c>
      <c r="G2015" s="216">
        <v>692</v>
      </c>
      <c r="H2015" s="160">
        <f t="shared" si="33"/>
        <v>-5.7220708446866483E-2</v>
      </c>
    </row>
    <row r="2016" spans="1:8">
      <c r="A2016" s="159">
        <v>222053</v>
      </c>
      <c r="B2016" s="133" t="s">
        <v>1193</v>
      </c>
      <c r="C2016" s="174">
        <v>34</v>
      </c>
      <c r="D2016" s="174">
        <v>35</v>
      </c>
      <c r="E2016" s="174">
        <v>34</v>
      </c>
      <c r="F2016" s="174">
        <v>42</v>
      </c>
      <c r="G2016" s="216">
        <v>35</v>
      </c>
      <c r="H2016" s="160">
        <f t="shared" si="33"/>
        <v>2.9411764705882353E-2</v>
      </c>
    </row>
    <row r="2017" spans="1:8">
      <c r="A2017" s="159">
        <v>222053</v>
      </c>
      <c r="B2017" s="133" t="s">
        <v>1194</v>
      </c>
      <c r="C2017" s="174">
        <v>3</v>
      </c>
      <c r="D2017" s="174">
        <v>4</v>
      </c>
      <c r="E2017" s="174">
        <v>1</v>
      </c>
      <c r="F2017" s="174">
        <v>4</v>
      </c>
      <c r="G2017" s="216">
        <v>1</v>
      </c>
      <c r="H2017" s="160">
        <f t="shared" si="33"/>
        <v>-0.66666666666666663</v>
      </c>
    </row>
    <row r="2018" spans="1:8">
      <c r="A2018" s="159">
        <v>222053</v>
      </c>
      <c r="B2018" s="133" t="s">
        <v>1195</v>
      </c>
      <c r="C2018" s="174">
        <v>21</v>
      </c>
      <c r="D2018" s="174">
        <v>16</v>
      </c>
      <c r="E2018" s="174">
        <v>17</v>
      </c>
      <c r="F2018" s="174">
        <v>10</v>
      </c>
      <c r="G2018" s="216">
        <v>16</v>
      </c>
      <c r="H2018" s="160">
        <f t="shared" si="33"/>
        <v>-0.23809523809523808</v>
      </c>
    </row>
    <row r="2019" spans="1:8">
      <c r="A2019" s="159">
        <v>222053</v>
      </c>
      <c r="B2019" s="133" t="s">
        <v>1196</v>
      </c>
      <c r="C2019" s="174">
        <v>77</v>
      </c>
      <c r="D2019" s="174">
        <v>73</v>
      </c>
      <c r="E2019" s="174">
        <v>71</v>
      </c>
      <c r="F2019" s="174">
        <v>78</v>
      </c>
      <c r="G2019" s="216">
        <v>78</v>
      </c>
      <c r="H2019" s="160">
        <f t="shared" si="33"/>
        <v>1.2987012987012988E-2</v>
      </c>
    </row>
    <row r="2020" spans="1:8">
      <c r="A2020" s="159">
        <v>222053</v>
      </c>
      <c r="B2020" s="133" t="s">
        <v>1197</v>
      </c>
      <c r="C2020" s="174">
        <v>69</v>
      </c>
      <c r="D2020" s="174">
        <v>60</v>
      </c>
      <c r="E2020" s="174">
        <v>80</v>
      </c>
      <c r="F2020" s="174">
        <v>80</v>
      </c>
      <c r="G2020" s="216">
        <v>152</v>
      </c>
      <c r="H2020" s="160">
        <f t="shared" si="33"/>
        <v>1.2028985507246377</v>
      </c>
    </row>
    <row r="2021" spans="1:8">
      <c r="A2021" s="159">
        <v>222053</v>
      </c>
      <c r="B2021" s="133" t="s">
        <v>1198</v>
      </c>
      <c r="C2021" s="174">
        <v>3</v>
      </c>
      <c r="D2021" s="174">
        <v>1</v>
      </c>
      <c r="E2021" s="174">
        <v>3</v>
      </c>
      <c r="F2021" s="174">
        <v>1</v>
      </c>
      <c r="G2021" s="216">
        <v>1</v>
      </c>
      <c r="H2021" s="160">
        <f t="shared" si="33"/>
        <v>-0.66666666666666663</v>
      </c>
    </row>
    <row r="2022" spans="1:8">
      <c r="A2022" s="159">
        <v>222053</v>
      </c>
      <c r="B2022" s="133" t="s">
        <v>1199</v>
      </c>
      <c r="C2022" s="174">
        <v>4</v>
      </c>
      <c r="D2022" s="174">
        <v>1</v>
      </c>
      <c r="E2022" s="174">
        <v>1</v>
      </c>
      <c r="F2022" s="174">
        <v>6</v>
      </c>
      <c r="G2022" s="216">
        <v>1</v>
      </c>
      <c r="H2022" s="160">
        <f t="shared" si="33"/>
        <v>-0.75</v>
      </c>
    </row>
    <row r="2023" spans="1:8">
      <c r="A2023" s="159">
        <v>222053</v>
      </c>
      <c r="B2023" s="133" t="s">
        <v>1200</v>
      </c>
      <c r="C2023" s="174">
        <v>966</v>
      </c>
      <c r="D2023" s="174">
        <v>1007</v>
      </c>
      <c r="E2023" s="174">
        <v>1007</v>
      </c>
      <c r="F2023" s="174">
        <v>946</v>
      </c>
      <c r="G2023" s="216">
        <v>834</v>
      </c>
      <c r="H2023" s="160">
        <f t="shared" si="33"/>
        <v>-0.13664596273291926</v>
      </c>
    </row>
    <row r="2024" spans="1:8">
      <c r="A2024" s="159">
        <v>222053</v>
      </c>
      <c r="B2024" s="133" t="s">
        <v>1201</v>
      </c>
      <c r="C2024" s="174">
        <v>21</v>
      </c>
      <c r="D2024" s="174">
        <v>23</v>
      </c>
      <c r="E2024" s="174">
        <v>29</v>
      </c>
      <c r="F2024" s="174">
        <v>26</v>
      </c>
      <c r="G2024" s="216">
        <v>27</v>
      </c>
      <c r="H2024" s="160">
        <f t="shared" si="33"/>
        <v>0.2857142857142857</v>
      </c>
    </row>
    <row r="2025" spans="1:8">
      <c r="A2025" s="159">
        <v>222062</v>
      </c>
      <c r="B2025" s="133" t="s">
        <v>1185</v>
      </c>
      <c r="C2025" s="174">
        <v>932</v>
      </c>
      <c r="D2025" s="174">
        <v>964</v>
      </c>
      <c r="E2025" s="174">
        <v>930</v>
      </c>
      <c r="F2025" s="174">
        <v>909</v>
      </c>
      <c r="G2025" s="216">
        <v>874</v>
      </c>
      <c r="H2025" s="160">
        <f t="shared" si="33"/>
        <v>-6.2231759656652362E-2</v>
      </c>
    </row>
    <row r="2026" spans="1:8">
      <c r="A2026" s="159">
        <v>222062</v>
      </c>
      <c r="B2026" s="133" t="s">
        <v>1186</v>
      </c>
      <c r="C2026" s="174">
        <v>0</v>
      </c>
      <c r="D2026" s="174">
        <v>0</v>
      </c>
      <c r="E2026" s="174">
        <v>0</v>
      </c>
      <c r="F2026" s="174">
        <v>0</v>
      </c>
      <c r="G2026" s="216">
        <v>0</v>
      </c>
      <c r="H2026" s="160" t="str">
        <f t="shared" ref="H2026:H2089" si="34">IFERROR((G2026-C2026)/C2026,"")</f>
        <v/>
      </c>
    </row>
    <row r="2027" spans="1:8">
      <c r="A2027" s="159">
        <v>222062</v>
      </c>
      <c r="B2027" s="133" t="s">
        <v>1187</v>
      </c>
      <c r="C2027" s="174">
        <v>694</v>
      </c>
      <c r="D2027" s="174">
        <v>713</v>
      </c>
      <c r="E2027" s="174">
        <v>611</v>
      </c>
      <c r="F2027" s="174">
        <v>595</v>
      </c>
      <c r="G2027" s="216">
        <v>597</v>
      </c>
      <c r="H2027" s="160">
        <f t="shared" si="34"/>
        <v>-0.13976945244956773</v>
      </c>
    </row>
    <row r="2028" spans="1:8">
      <c r="A2028" s="159">
        <v>222062</v>
      </c>
      <c r="B2028" s="133" t="s">
        <v>1188</v>
      </c>
      <c r="C2028" s="174">
        <v>175</v>
      </c>
      <c r="D2028" s="174">
        <v>183</v>
      </c>
      <c r="E2028" s="174">
        <v>234</v>
      </c>
      <c r="F2028" s="174">
        <v>230</v>
      </c>
      <c r="G2028" s="216">
        <v>193</v>
      </c>
      <c r="H2028" s="160">
        <f t="shared" si="34"/>
        <v>0.10285714285714286</v>
      </c>
    </row>
    <row r="2029" spans="1:8">
      <c r="A2029" s="159">
        <v>222062</v>
      </c>
      <c r="B2029" s="133" t="s">
        <v>1189</v>
      </c>
      <c r="C2029" s="174">
        <v>63</v>
      </c>
      <c r="D2029" s="174">
        <v>68</v>
      </c>
      <c r="E2029" s="174">
        <v>85</v>
      </c>
      <c r="F2029" s="174">
        <v>84</v>
      </c>
      <c r="G2029" s="216">
        <v>84</v>
      </c>
      <c r="H2029" s="160">
        <f t="shared" si="34"/>
        <v>0.33333333333333331</v>
      </c>
    </row>
    <row r="2030" spans="1:8">
      <c r="A2030" s="159">
        <v>222062</v>
      </c>
      <c r="B2030" s="133" t="s">
        <v>1190</v>
      </c>
      <c r="C2030" s="174">
        <v>0</v>
      </c>
      <c r="D2030" s="174">
        <v>0</v>
      </c>
      <c r="E2030" s="174">
        <v>0</v>
      </c>
      <c r="F2030" s="174">
        <v>0</v>
      </c>
      <c r="G2030" s="216">
        <v>0</v>
      </c>
      <c r="H2030" s="160" t="str">
        <f t="shared" si="34"/>
        <v/>
      </c>
    </row>
    <row r="2031" spans="1:8">
      <c r="A2031" s="159">
        <v>222062</v>
      </c>
      <c r="B2031" s="133" t="s">
        <v>1191</v>
      </c>
      <c r="C2031" s="174">
        <v>336</v>
      </c>
      <c r="D2031" s="174">
        <v>350</v>
      </c>
      <c r="E2031" s="174">
        <v>341</v>
      </c>
      <c r="F2031" s="174">
        <v>311</v>
      </c>
      <c r="G2031" s="216">
        <v>304</v>
      </c>
      <c r="H2031" s="160">
        <f t="shared" si="34"/>
        <v>-9.5238095238095233E-2</v>
      </c>
    </row>
    <row r="2032" spans="1:8">
      <c r="A2032" s="159">
        <v>222062</v>
      </c>
      <c r="B2032" s="133" t="s">
        <v>1192</v>
      </c>
      <c r="C2032" s="174">
        <v>596</v>
      </c>
      <c r="D2032" s="174">
        <v>614</v>
      </c>
      <c r="E2032" s="174">
        <v>589</v>
      </c>
      <c r="F2032" s="174">
        <v>598</v>
      </c>
      <c r="G2032" s="216">
        <v>570</v>
      </c>
      <c r="H2032" s="160">
        <f t="shared" si="34"/>
        <v>-4.3624161073825503E-2</v>
      </c>
    </row>
    <row r="2033" spans="1:8">
      <c r="A2033" s="159">
        <v>222062</v>
      </c>
      <c r="B2033" s="133" t="s">
        <v>1193</v>
      </c>
      <c r="C2033" s="174">
        <v>21</v>
      </c>
      <c r="D2033" s="174">
        <v>17</v>
      </c>
      <c r="E2033" s="174">
        <v>22</v>
      </c>
      <c r="F2033" s="174">
        <v>22</v>
      </c>
      <c r="G2033" s="216">
        <v>15</v>
      </c>
      <c r="H2033" s="160">
        <f t="shared" si="34"/>
        <v>-0.2857142857142857</v>
      </c>
    </row>
    <row r="2034" spans="1:8">
      <c r="A2034" s="159">
        <v>222062</v>
      </c>
      <c r="B2034" s="133" t="s">
        <v>1194</v>
      </c>
      <c r="C2034" s="174">
        <v>2</v>
      </c>
      <c r="D2034" s="174">
        <v>1</v>
      </c>
      <c r="E2034" s="174">
        <v>5</v>
      </c>
      <c r="F2034" s="174">
        <v>0</v>
      </c>
      <c r="G2034" s="216">
        <v>3</v>
      </c>
      <c r="H2034" s="160">
        <f t="shared" si="34"/>
        <v>0.5</v>
      </c>
    </row>
    <row r="2035" spans="1:8">
      <c r="A2035" s="159">
        <v>222062</v>
      </c>
      <c r="B2035" s="133" t="s">
        <v>1195</v>
      </c>
      <c r="C2035" s="174">
        <v>7</v>
      </c>
      <c r="D2035" s="174">
        <v>12</v>
      </c>
      <c r="E2035" s="174">
        <v>7</v>
      </c>
      <c r="F2035" s="174">
        <v>13</v>
      </c>
      <c r="G2035" s="216">
        <v>7</v>
      </c>
      <c r="H2035" s="160">
        <f t="shared" si="34"/>
        <v>0</v>
      </c>
    </row>
    <row r="2036" spans="1:8">
      <c r="A2036" s="159">
        <v>222062</v>
      </c>
      <c r="B2036" s="133" t="s">
        <v>1196</v>
      </c>
      <c r="C2036" s="174">
        <v>16</v>
      </c>
      <c r="D2036" s="174">
        <v>27</v>
      </c>
      <c r="E2036" s="174">
        <v>22</v>
      </c>
      <c r="F2036" s="174">
        <v>17</v>
      </c>
      <c r="G2036" s="216">
        <v>23</v>
      </c>
      <c r="H2036" s="160">
        <f t="shared" si="34"/>
        <v>0.4375</v>
      </c>
    </row>
    <row r="2037" spans="1:8">
      <c r="A2037" s="159">
        <v>222062</v>
      </c>
      <c r="B2037" s="133" t="s">
        <v>1197</v>
      </c>
      <c r="C2037" s="174">
        <v>32</v>
      </c>
      <c r="D2037" s="174">
        <v>34</v>
      </c>
      <c r="E2037" s="174">
        <v>52</v>
      </c>
      <c r="F2037" s="174">
        <v>54</v>
      </c>
      <c r="G2037" s="216">
        <v>35</v>
      </c>
      <c r="H2037" s="160">
        <f t="shared" si="34"/>
        <v>9.375E-2</v>
      </c>
    </row>
    <row r="2038" spans="1:8">
      <c r="A2038" s="159">
        <v>222062</v>
      </c>
      <c r="B2038" s="133" t="s">
        <v>1198</v>
      </c>
      <c r="C2038" s="174">
        <v>0</v>
      </c>
      <c r="D2038" s="174">
        <v>0</v>
      </c>
      <c r="E2038" s="174">
        <v>1</v>
      </c>
      <c r="F2038" s="174">
        <v>1</v>
      </c>
      <c r="G2038" s="216">
        <v>1</v>
      </c>
      <c r="H2038" s="160" t="str">
        <f t="shared" si="34"/>
        <v/>
      </c>
    </row>
    <row r="2039" spans="1:8">
      <c r="A2039" s="159">
        <v>222062</v>
      </c>
      <c r="B2039" s="133" t="s">
        <v>1199</v>
      </c>
      <c r="C2039" s="174">
        <v>5</v>
      </c>
      <c r="D2039" s="174">
        <v>5</v>
      </c>
      <c r="E2039" s="174">
        <v>3</v>
      </c>
      <c r="F2039" s="174">
        <v>3</v>
      </c>
      <c r="G2039" s="216">
        <v>3</v>
      </c>
      <c r="H2039" s="160">
        <f t="shared" si="34"/>
        <v>-0.4</v>
      </c>
    </row>
    <row r="2040" spans="1:8">
      <c r="A2040" s="159">
        <v>222062</v>
      </c>
      <c r="B2040" s="133" t="s">
        <v>1200</v>
      </c>
      <c r="C2040" s="174">
        <v>849</v>
      </c>
      <c r="D2040" s="174">
        <v>868</v>
      </c>
      <c r="E2040" s="174">
        <v>818</v>
      </c>
      <c r="F2040" s="174">
        <v>799</v>
      </c>
      <c r="G2040" s="216">
        <v>786</v>
      </c>
      <c r="H2040" s="160">
        <f t="shared" si="34"/>
        <v>-7.4204946996466431E-2</v>
      </c>
    </row>
    <row r="2041" spans="1:8">
      <c r="A2041" s="159">
        <v>222062</v>
      </c>
      <c r="B2041" s="133" t="s">
        <v>1201</v>
      </c>
      <c r="C2041" s="174">
        <v>0</v>
      </c>
      <c r="D2041" s="174">
        <v>0</v>
      </c>
      <c r="E2041" s="174">
        <v>0</v>
      </c>
      <c r="F2041" s="174">
        <v>0</v>
      </c>
      <c r="G2041" s="216">
        <v>1</v>
      </c>
      <c r="H2041" s="160" t="str">
        <f t="shared" si="34"/>
        <v/>
      </c>
    </row>
    <row r="2042" spans="1:8">
      <c r="A2042" s="159">
        <v>222576</v>
      </c>
      <c r="B2042" s="133" t="s">
        <v>1185</v>
      </c>
      <c r="C2042" s="174">
        <v>1450</v>
      </c>
      <c r="D2042" s="174">
        <v>1241</v>
      </c>
      <c r="E2042" s="174">
        <v>1280</v>
      </c>
      <c r="F2042" s="174">
        <v>1400</v>
      </c>
      <c r="G2042" s="216">
        <v>1220</v>
      </c>
      <c r="H2042" s="160">
        <f t="shared" si="34"/>
        <v>-0.15862068965517243</v>
      </c>
    </row>
    <row r="2043" spans="1:8">
      <c r="A2043" s="159">
        <v>222576</v>
      </c>
      <c r="B2043" s="133" t="s">
        <v>1186</v>
      </c>
      <c r="C2043" s="174">
        <v>29</v>
      </c>
      <c r="D2043" s="174">
        <v>18</v>
      </c>
      <c r="E2043" s="174">
        <v>23</v>
      </c>
      <c r="F2043" s="174">
        <v>32</v>
      </c>
      <c r="G2043" s="216">
        <v>23</v>
      </c>
      <c r="H2043" s="160">
        <f t="shared" si="34"/>
        <v>-0.20689655172413793</v>
      </c>
    </row>
    <row r="2044" spans="1:8">
      <c r="A2044" s="159">
        <v>222576</v>
      </c>
      <c r="B2044" s="133" t="s">
        <v>1187</v>
      </c>
      <c r="C2044" s="174">
        <v>785</v>
      </c>
      <c r="D2044" s="174">
        <v>613</v>
      </c>
      <c r="E2044" s="174">
        <v>674</v>
      </c>
      <c r="F2044" s="174">
        <v>781</v>
      </c>
      <c r="G2044" s="216">
        <v>645</v>
      </c>
      <c r="H2044" s="160">
        <f t="shared" si="34"/>
        <v>-0.17834394904458598</v>
      </c>
    </row>
    <row r="2045" spans="1:8">
      <c r="A2045" s="159">
        <v>222576</v>
      </c>
      <c r="B2045" s="133" t="s">
        <v>1188</v>
      </c>
      <c r="C2045" s="174">
        <v>508</v>
      </c>
      <c r="D2045" s="174">
        <v>491</v>
      </c>
      <c r="E2045" s="174">
        <v>459</v>
      </c>
      <c r="F2045" s="174">
        <v>469</v>
      </c>
      <c r="G2045" s="216">
        <v>452</v>
      </c>
      <c r="H2045" s="160">
        <f t="shared" si="34"/>
        <v>-0.11023622047244094</v>
      </c>
    </row>
    <row r="2046" spans="1:8">
      <c r="A2046" s="159">
        <v>222576</v>
      </c>
      <c r="B2046" s="133" t="s">
        <v>1189</v>
      </c>
      <c r="C2046" s="174">
        <v>128</v>
      </c>
      <c r="D2046" s="174">
        <v>119</v>
      </c>
      <c r="E2046" s="174">
        <v>124</v>
      </c>
      <c r="F2046" s="174">
        <v>118</v>
      </c>
      <c r="G2046" s="216">
        <v>100</v>
      </c>
      <c r="H2046" s="160">
        <f t="shared" si="34"/>
        <v>-0.21875</v>
      </c>
    </row>
    <row r="2047" spans="1:8">
      <c r="A2047" s="159">
        <v>222576</v>
      </c>
      <c r="B2047" s="133" t="s">
        <v>1190</v>
      </c>
      <c r="C2047" s="174">
        <v>0</v>
      </c>
      <c r="D2047" s="174">
        <v>0</v>
      </c>
      <c r="E2047" s="174">
        <v>0</v>
      </c>
      <c r="F2047" s="174">
        <v>0</v>
      </c>
      <c r="G2047" s="216">
        <v>0</v>
      </c>
      <c r="H2047" s="160" t="str">
        <f t="shared" si="34"/>
        <v/>
      </c>
    </row>
    <row r="2048" spans="1:8">
      <c r="A2048" s="159">
        <v>222576</v>
      </c>
      <c r="B2048" s="133" t="s">
        <v>1191</v>
      </c>
      <c r="C2048" s="174">
        <v>504</v>
      </c>
      <c r="D2048" s="174">
        <v>395</v>
      </c>
      <c r="E2048" s="174">
        <v>373</v>
      </c>
      <c r="F2048" s="174">
        <v>440</v>
      </c>
      <c r="G2048" s="216">
        <v>365</v>
      </c>
      <c r="H2048" s="160">
        <f t="shared" si="34"/>
        <v>-0.27579365079365081</v>
      </c>
    </row>
    <row r="2049" spans="1:8">
      <c r="A2049" s="159">
        <v>222576</v>
      </c>
      <c r="B2049" s="133" t="s">
        <v>1192</v>
      </c>
      <c r="C2049" s="174">
        <v>946</v>
      </c>
      <c r="D2049" s="174">
        <v>846</v>
      </c>
      <c r="E2049" s="174">
        <v>907</v>
      </c>
      <c r="F2049" s="174">
        <v>960</v>
      </c>
      <c r="G2049" s="216">
        <v>855</v>
      </c>
      <c r="H2049" s="160">
        <f t="shared" si="34"/>
        <v>-9.6194503171247364E-2</v>
      </c>
    </row>
    <row r="2050" spans="1:8">
      <c r="A2050" s="159">
        <v>222576</v>
      </c>
      <c r="B2050" s="133" t="s">
        <v>1193</v>
      </c>
      <c r="C2050" s="174">
        <v>24</v>
      </c>
      <c r="D2050" s="174">
        <v>22</v>
      </c>
      <c r="E2050" s="174">
        <v>22</v>
      </c>
      <c r="F2050" s="174">
        <v>35</v>
      </c>
      <c r="G2050" s="216">
        <v>34</v>
      </c>
      <c r="H2050" s="160">
        <f t="shared" si="34"/>
        <v>0.41666666666666669</v>
      </c>
    </row>
    <row r="2051" spans="1:8">
      <c r="A2051" s="159">
        <v>222576</v>
      </c>
      <c r="B2051" s="133" t="s">
        <v>1194</v>
      </c>
      <c r="C2051" s="174">
        <v>8</v>
      </c>
      <c r="D2051" s="174">
        <v>9</v>
      </c>
      <c r="E2051" s="174">
        <v>4</v>
      </c>
      <c r="F2051" s="174">
        <v>14</v>
      </c>
      <c r="G2051" s="216">
        <v>11</v>
      </c>
      <c r="H2051" s="160">
        <f t="shared" si="34"/>
        <v>0.375</v>
      </c>
    </row>
    <row r="2052" spans="1:8">
      <c r="A2052" s="159">
        <v>222576</v>
      </c>
      <c r="B2052" s="133" t="s">
        <v>1195</v>
      </c>
      <c r="C2052" s="174">
        <v>56</v>
      </c>
      <c r="D2052" s="174">
        <v>37</v>
      </c>
      <c r="E2052" s="174">
        <v>34</v>
      </c>
      <c r="F2052" s="174">
        <v>53</v>
      </c>
      <c r="G2052" s="216">
        <v>52</v>
      </c>
      <c r="H2052" s="160">
        <f t="shared" si="34"/>
        <v>-7.1428571428571425E-2</v>
      </c>
    </row>
    <row r="2053" spans="1:8">
      <c r="A2053" s="159">
        <v>222576</v>
      </c>
      <c r="B2053" s="133" t="s">
        <v>1196</v>
      </c>
      <c r="C2053" s="174">
        <v>68</v>
      </c>
      <c r="D2053" s="174">
        <v>61</v>
      </c>
      <c r="E2053" s="174">
        <v>69</v>
      </c>
      <c r="F2053" s="174">
        <v>71</v>
      </c>
      <c r="G2053" s="216">
        <v>49</v>
      </c>
      <c r="H2053" s="160">
        <f t="shared" si="34"/>
        <v>-0.27941176470588236</v>
      </c>
    </row>
    <row r="2054" spans="1:8">
      <c r="A2054" s="159">
        <v>222576</v>
      </c>
      <c r="B2054" s="133" t="s">
        <v>1197</v>
      </c>
      <c r="C2054" s="174">
        <v>555</v>
      </c>
      <c r="D2054" s="174">
        <v>508</v>
      </c>
      <c r="E2054" s="174">
        <v>550</v>
      </c>
      <c r="F2054" s="174">
        <v>633</v>
      </c>
      <c r="G2054" s="216">
        <v>528</v>
      </c>
      <c r="H2054" s="160">
        <f t="shared" si="34"/>
        <v>-4.8648648648648651E-2</v>
      </c>
    </row>
    <row r="2055" spans="1:8">
      <c r="A2055" s="159">
        <v>222576</v>
      </c>
      <c r="B2055" s="133" t="s">
        <v>1198</v>
      </c>
      <c r="C2055" s="174">
        <v>1</v>
      </c>
      <c r="D2055" s="174">
        <v>1</v>
      </c>
      <c r="E2055" s="174">
        <v>2</v>
      </c>
      <c r="F2055" s="174">
        <v>1</v>
      </c>
      <c r="G2055" s="216">
        <v>2</v>
      </c>
      <c r="H2055" s="160">
        <f t="shared" si="34"/>
        <v>1</v>
      </c>
    </row>
    <row r="2056" spans="1:8">
      <c r="A2056" s="159">
        <v>222576</v>
      </c>
      <c r="B2056" s="133" t="s">
        <v>1199</v>
      </c>
      <c r="C2056" s="174">
        <v>0</v>
      </c>
      <c r="D2056" s="174">
        <v>0</v>
      </c>
      <c r="E2056" s="174">
        <v>0</v>
      </c>
      <c r="F2056" s="174">
        <v>0</v>
      </c>
      <c r="G2056" s="216">
        <v>0</v>
      </c>
      <c r="H2056" s="160" t="str">
        <f t="shared" si="34"/>
        <v/>
      </c>
    </row>
    <row r="2057" spans="1:8">
      <c r="A2057" s="159">
        <v>222576</v>
      </c>
      <c r="B2057" s="133" t="s">
        <v>1200</v>
      </c>
      <c r="C2057" s="174">
        <v>720</v>
      </c>
      <c r="D2057" s="174">
        <v>585</v>
      </c>
      <c r="E2057" s="174">
        <v>576</v>
      </c>
      <c r="F2057" s="174">
        <v>582</v>
      </c>
      <c r="G2057" s="216">
        <v>532</v>
      </c>
      <c r="H2057" s="160">
        <f t="shared" si="34"/>
        <v>-0.26111111111111113</v>
      </c>
    </row>
    <row r="2058" spans="1:8">
      <c r="A2058" s="159">
        <v>222576</v>
      </c>
      <c r="B2058" s="133" t="s">
        <v>1201</v>
      </c>
      <c r="C2058" s="174">
        <v>18</v>
      </c>
      <c r="D2058" s="174">
        <v>18</v>
      </c>
      <c r="E2058" s="174">
        <v>23</v>
      </c>
      <c r="F2058" s="174">
        <v>11</v>
      </c>
      <c r="G2058" s="216">
        <v>12</v>
      </c>
      <c r="H2058" s="160">
        <f t="shared" si="34"/>
        <v>-0.33333333333333331</v>
      </c>
    </row>
    <row r="2059" spans="1:8">
      <c r="A2059" s="159">
        <v>222992</v>
      </c>
      <c r="B2059" s="133" t="s">
        <v>1185</v>
      </c>
      <c r="C2059" s="174">
        <v>3730</v>
      </c>
      <c r="D2059" s="174">
        <v>4244</v>
      </c>
      <c r="E2059" s="174">
        <v>4469</v>
      </c>
      <c r="F2059" s="174">
        <v>4488</v>
      </c>
      <c r="G2059" s="216">
        <v>4239</v>
      </c>
      <c r="H2059" s="160">
        <f t="shared" si="34"/>
        <v>0.13646112600536192</v>
      </c>
    </row>
    <row r="2060" spans="1:8">
      <c r="A2060" s="159">
        <v>222992</v>
      </c>
      <c r="B2060" s="133" t="s">
        <v>1186</v>
      </c>
      <c r="C2060" s="174">
        <v>52</v>
      </c>
      <c r="D2060" s="174">
        <v>86</v>
      </c>
      <c r="E2060" s="174">
        <v>0</v>
      </c>
      <c r="F2060" s="174">
        <v>85</v>
      </c>
      <c r="G2060" s="216">
        <v>98</v>
      </c>
      <c r="H2060" s="160">
        <f t="shared" si="34"/>
        <v>0.88461538461538458</v>
      </c>
    </row>
    <row r="2061" spans="1:8">
      <c r="A2061" s="159">
        <v>222992</v>
      </c>
      <c r="B2061" s="133" t="s">
        <v>1187</v>
      </c>
      <c r="C2061" s="174">
        <v>1630</v>
      </c>
      <c r="D2061" s="174">
        <v>1889</v>
      </c>
      <c r="E2061" s="174">
        <v>80</v>
      </c>
      <c r="F2061" s="174">
        <v>2183</v>
      </c>
      <c r="G2061" s="216">
        <v>2021</v>
      </c>
      <c r="H2061" s="160">
        <f t="shared" si="34"/>
        <v>0.23987730061349694</v>
      </c>
    </row>
    <row r="2062" spans="1:8">
      <c r="A2062" s="159">
        <v>222992</v>
      </c>
      <c r="B2062" s="133" t="s">
        <v>1188</v>
      </c>
      <c r="C2062" s="174">
        <v>1657</v>
      </c>
      <c r="D2062" s="174">
        <v>1824</v>
      </c>
      <c r="E2062" s="174">
        <v>2160</v>
      </c>
      <c r="F2062" s="174">
        <v>1790</v>
      </c>
      <c r="G2062" s="216">
        <v>1689</v>
      </c>
      <c r="H2062" s="160">
        <f t="shared" si="34"/>
        <v>1.9312009656004828E-2</v>
      </c>
    </row>
    <row r="2063" spans="1:8">
      <c r="A2063" s="159">
        <v>222992</v>
      </c>
      <c r="B2063" s="133" t="s">
        <v>1189</v>
      </c>
      <c r="C2063" s="174">
        <v>391</v>
      </c>
      <c r="D2063" s="174">
        <v>445</v>
      </c>
      <c r="E2063" s="174">
        <v>1804</v>
      </c>
      <c r="F2063" s="174">
        <v>430</v>
      </c>
      <c r="G2063" s="216">
        <v>431</v>
      </c>
      <c r="H2063" s="160">
        <f t="shared" si="34"/>
        <v>0.10230179028132992</v>
      </c>
    </row>
    <row r="2064" spans="1:8">
      <c r="A2064" s="159">
        <v>222992</v>
      </c>
      <c r="B2064" s="133" t="s">
        <v>1190</v>
      </c>
      <c r="C2064" s="174">
        <v>0</v>
      </c>
      <c r="D2064" s="174">
        <v>0</v>
      </c>
      <c r="E2064" s="174">
        <v>425</v>
      </c>
      <c r="F2064" s="174">
        <v>0</v>
      </c>
      <c r="G2064" s="216">
        <v>0</v>
      </c>
      <c r="H2064" s="160" t="str">
        <f t="shared" si="34"/>
        <v/>
      </c>
    </row>
    <row r="2065" spans="1:8">
      <c r="A2065" s="159">
        <v>222992</v>
      </c>
      <c r="B2065" s="133" t="s">
        <v>1191</v>
      </c>
      <c r="C2065" s="174">
        <v>1579</v>
      </c>
      <c r="D2065" s="174">
        <v>1815</v>
      </c>
      <c r="E2065" s="174">
        <v>1740</v>
      </c>
      <c r="F2065" s="174">
        <v>1714</v>
      </c>
      <c r="G2065" s="216">
        <v>1673</v>
      </c>
      <c r="H2065" s="160">
        <f t="shared" si="34"/>
        <v>5.9531348955034834E-2</v>
      </c>
    </row>
    <row r="2066" spans="1:8">
      <c r="A2066" s="159">
        <v>222992</v>
      </c>
      <c r="B2066" s="133" t="s">
        <v>1192</v>
      </c>
      <c r="C2066" s="174">
        <v>2151</v>
      </c>
      <c r="D2066" s="174">
        <v>2429</v>
      </c>
      <c r="E2066" s="174">
        <v>2729</v>
      </c>
      <c r="F2066" s="174">
        <v>2774</v>
      </c>
      <c r="G2066" s="216">
        <v>2566</v>
      </c>
      <c r="H2066" s="160">
        <f t="shared" si="34"/>
        <v>0.19293351929335192</v>
      </c>
    </row>
    <row r="2067" spans="1:8">
      <c r="A2067" s="159">
        <v>222992</v>
      </c>
      <c r="B2067" s="133" t="s">
        <v>1193</v>
      </c>
      <c r="C2067" s="174">
        <v>98</v>
      </c>
      <c r="D2067" s="174">
        <v>184</v>
      </c>
      <c r="E2067" s="174">
        <v>176</v>
      </c>
      <c r="F2067" s="174">
        <v>175</v>
      </c>
      <c r="G2067" s="216">
        <v>158</v>
      </c>
      <c r="H2067" s="160">
        <f t="shared" si="34"/>
        <v>0.61224489795918369</v>
      </c>
    </row>
    <row r="2068" spans="1:8">
      <c r="A2068" s="159">
        <v>222992</v>
      </c>
      <c r="B2068" s="133" t="s">
        <v>1194</v>
      </c>
      <c r="C2068" s="174">
        <v>26</v>
      </c>
      <c r="D2068" s="174">
        <v>27</v>
      </c>
      <c r="E2068" s="174">
        <v>26</v>
      </c>
      <c r="F2068" s="174">
        <v>23</v>
      </c>
      <c r="G2068" s="216">
        <v>13</v>
      </c>
      <c r="H2068" s="160">
        <f t="shared" si="34"/>
        <v>-0.5</v>
      </c>
    </row>
    <row r="2069" spans="1:8">
      <c r="A2069" s="159">
        <v>222992</v>
      </c>
      <c r="B2069" s="133" t="s">
        <v>1195</v>
      </c>
      <c r="C2069" s="174">
        <v>210</v>
      </c>
      <c r="D2069" s="174">
        <v>261</v>
      </c>
      <c r="E2069" s="174">
        <v>303</v>
      </c>
      <c r="F2069" s="174">
        <v>331</v>
      </c>
      <c r="G2069" s="216">
        <v>335</v>
      </c>
      <c r="H2069" s="160">
        <f t="shared" si="34"/>
        <v>0.59523809523809523</v>
      </c>
    </row>
    <row r="2070" spans="1:8">
      <c r="A2070" s="159">
        <v>222992</v>
      </c>
      <c r="B2070" s="133" t="s">
        <v>1196</v>
      </c>
      <c r="C2070" s="174">
        <v>234</v>
      </c>
      <c r="D2070" s="174">
        <v>300</v>
      </c>
      <c r="E2070" s="174">
        <v>282</v>
      </c>
      <c r="F2070" s="174">
        <v>300</v>
      </c>
      <c r="G2070" s="216">
        <v>337</v>
      </c>
      <c r="H2070" s="160">
        <f t="shared" si="34"/>
        <v>0.44017094017094016</v>
      </c>
    </row>
    <row r="2071" spans="1:8">
      <c r="A2071" s="159">
        <v>222992</v>
      </c>
      <c r="B2071" s="133" t="s">
        <v>1197</v>
      </c>
      <c r="C2071" s="174">
        <v>1323</v>
      </c>
      <c r="D2071" s="174">
        <v>1521</v>
      </c>
      <c r="E2071" s="174">
        <v>1644</v>
      </c>
      <c r="F2071" s="174">
        <v>1639</v>
      </c>
      <c r="G2071" s="216">
        <v>1585</v>
      </c>
      <c r="H2071" s="160">
        <f t="shared" si="34"/>
        <v>0.19803476946334089</v>
      </c>
    </row>
    <row r="2072" spans="1:8">
      <c r="A2072" s="159">
        <v>222992</v>
      </c>
      <c r="B2072" s="133" t="s">
        <v>1198</v>
      </c>
      <c r="C2072" s="174">
        <v>8</v>
      </c>
      <c r="D2072" s="174">
        <v>6</v>
      </c>
      <c r="E2072" s="174">
        <v>4</v>
      </c>
      <c r="F2072" s="174">
        <v>9</v>
      </c>
      <c r="G2072" s="216">
        <v>6</v>
      </c>
      <c r="H2072" s="160">
        <f t="shared" si="34"/>
        <v>-0.25</v>
      </c>
    </row>
    <row r="2073" spans="1:8">
      <c r="A2073" s="159">
        <v>222992</v>
      </c>
      <c r="B2073" s="133" t="s">
        <v>1199</v>
      </c>
      <c r="C2073" s="174">
        <v>69</v>
      </c>
      <c r="D2073" s="174">
        <v>85</v>
      </c>
      <c r="E2073" s="174">
        <v>66</v>
      </c>
      <c r="F2073" s="174">
        <v>48</v>
      </c>
      <c r="G2073" s="216">
        <v>51</v>
      </c>
      <c r="H2073" s="160">
        <f t="shared" si="34"/>
        <v>-0.2608695652173913</v>
      </c>
    </row>
    <row r="2074" spans="1:8">
      <c r="A2074" s="159">
        <v>222992</v>
      </c>
      <c r="B2074" s="133" t="s">
        <v>1200</v>
      </c>
      <c r="C2074" s="174">
        <v>1708</v>
      </c>
      <c r="D2074" s="174">
        <v>1822</v>
      </c>
      <c r="E2074" s="174">
        <v>1938</v>
      </c>
      <c r="F2074" s="174">
        <v>1934</v>
      </c>
      <c r="G2074" s="216">
        <v>1721</v>
      </c>
      <c r="H2074" s="160">
        <f t="shared" si="34"/>
        <v>7.6112412177985946E-3</v>
      </c>
    </row>
    <row r="2075" spans="1:8">
      <c r="A2075" s="159">
        <v>222992</v>
      </c>
      <c r="B2075" s="133" t="s">
        <v>1201</v>
      </c>
      <c r="C2075" s="174">
        <v>54</v>
      </c>
      <c r="D2075" s="174">
        <v>38</v>
      </c>
      <c r="E2075" s="174">
        <v>30</v>
      </c>
      <c r="F2075" s="174">
        <v>29</v>
      </c>
      <c r="G2075" s="216">
        <v>33</v>
      </c>
      <c r="H2075" s="160">
        <f t="shared" si="34"/>
        <v>-0.3888888888888889</v>
      </c>
    </row>
    <row r="2076" spans="1:8">
      <c r="A2076" s="159">
        <v>223320</v>
      </c>
      <c r="B2076" s="133" t="s">
        <v>1185</v>
      </c>
      <c r="C2076" s="174">
        <v>362</v>
      </c>
      <c r="D2076" s="174">
        <v>411</v>
      </c>
      <c r="E2076" s="174">
        <v>412</v>
      </c>
      <c r="F2076" s="174">
        <v>465</v>
      </c>
      <c r="G2076" s="216">
        <v>448</v>
      </c>
      <c r="H2076" s="160">
        <f t="shared" si="34"/>
        <v>0.23756906077348067</v>
      </c>
    </row>
    <row r="2077" spans="1:8">
      <c r="A2077" s="159">
        <v>223320</v>
      </c>
      <c r="B2077" s="133" t="s">
        <v>1186</v>
      </c>
      <c r="C2077" s="174">
        <v>4</v>
      </c>
      <c r="D2077" s="174">
        <v>2</v>
      </c>
      <c r="E2077" s="174">
        <v>24</v>
      </c>
      <c r="F2077" s="174">
        <v>19</v>
      </c>
      <c r="G2077" s="216">
        <v>31</v>
      </c>
      <c r="H2077" s="160">
        <f t="shared" si="34"/>
        <v>6.75</v>
      </c>
    </row>
    <row r="2078" spans="1:8">
      <c r="A2078" s="159">
        <v>223320</v>
      </c>
      <c r="B2078" s="133" t="s">
        <v>1187</v>
      </c>
      <c r="C2078" s="174">
        <v>202</v>
      </c>
      <c r="D2078" s="174">
        <v>225</v>
      </c>
      <c r="E2078" s="174">
        <v>211</v>
      </c>
      <c r="F2078" s="174">
        <v>254</v>
      </c>
      <c r="G2078" s="216">
        <v>235</v>
      </c>
      <c r="H2078" s="160">
        <f t="shared" si="34"/>
        <v>0.16336633663366337</v>
      </c>
    </row>
    <row r="2079" spans="1:8">
      <c r="A2079" s="159">
        <v>223320</v>
      </c>
      <c r="B2079" s="133" t="s">
        <v>1188</v>
      </c>
      <c r="C2079" s="174">
        <v>127</v>
      </c>
      <c r="D2079" s="174">
        <v>145</v>
      </c>
      <c r="E2079" s="174">
        <v>144</v>
      </c>
      <c r="F2079" s="174">
        <v>146</v>
      </c>
      <c r="G2079" s="216">
        <v>140</v>
      </c>
      <c r="H2079" s="160">
        <f t="shared" si="34"/>
        <v>0.10236220472440945</v>
      </c>
    </row>
    <row r="2080" spans="1:8">
      <c r="A2080" s="159">
        <v>223320</v>
      </c>
      <c r="B2080" s="133" t="s">
        <v>1189</v>
      </c>
      <c r="C2080" s="174">
        <v>29</v>
      </c>
      <c r="D2080" s="174">
        <v>39</v>
      </c>
      <c r="E2080" s="174">
        <v>33</v>
      </c>
      <c r="F2080" s="174">
        <v>46</v>
      </c>
      <c r="G2080" s="216">
        <v>42</v>
      </c>
      <c r="H2080" s="160">
        <f t="shared" si="34"/>
        <v>0.44827586206896552</v>
      </c>
    </row>
    <row r="2081" spans="1:8">
      <c r="A2081" s="159">
        <v>223320</v>
      </c>
      <c r="B2081" s="133" t="s">
        <v>1190</v>
      </c>
      <c r="C2081" s="174">
        <v>0</v>
      </c>
      <c r="D2081" s="174">
        <v>0</v>
      </c>
      <c r="E2081" s="174">
        <v>0</v>
      </c>
      <c r="F2081" s="174">
        <v>0</v>
      </c>
      <c r="G2081" s="216">
        <v>0</v>
      </c>
      <c r="H2081" s="160" t="str">
        <f t="shared" si="34"/>
        <v/>
      </c>
    </row>
    <row r="2082" spans="1:8">
      <c r="A2082" s="159">
        <v>223320</v>
      </c>
      <c r="B2082" s="133" t="s">
        <v>1191</v>
      </c>
      <c r="C2082" s="174">
        <v>110</v>
      </c>
      <c r="D2082" s="174">
        <v>124</v>
      </c>
      <c r="E2082" s="174">
        <v>97</v>
      </c>
      <c r="F2082" s="174">
        <v>147</v>
      </c>
      <c r="G2082" s="216">
        <v>134</v>
      </c>
      <c r="H2082" s="160">
        <f t="shared" si="34"/>
        <v>0.21818181818181817</v>
      </c>
    </row>
    <row r="2083" spans="1:8">
      <c r="A2083" s="159">
        <v>223320</v>
      </c>
      <c r="B2083" s="133" t="s">
        <v>1192</v>
      </c>
      <c r="C2083" s="174">
        <v>252</v>
      </c>
      <c r="D2083" s="174">
        <v>287</v>
      </c>
      <c r="E2083" s="174">
        <v>315</v>
      </c>
      <c r="F2083" s="174">
        <v>318</v>
      </c>
      <c r="G2083" s="216">
        <v>314</v>
      </c>
      <c r="H2083" s="160">
        <f t="shared" si="34"/>
        <v>0.24603174603174602</v>
      </c>
    </row>
    <row r="2084" spans="1:8">
      <c r="A2084" s="159">
        <v>223320</v>
      </c>
      <c r="B2084" s="133" t="s">
        <v>1193</v>
      </c>
      <c r="C2084" s="174">
        <v>8</v>
      </c>
      <c r="D2084" s="174">
        <v>11</v>
      </c>
      <c r="E2084" s="174">
        <v>6</v>
      </c>
      <c r="F2084" s="174">
        <v>3</v>
      </c>
      <c r="G2084" s="216">
        <v>3</v>
      </c>
      <c r="H2084" s="160">
        <f t="shared" si="34"/>
        <v>-0.625</v>
      </c>
    </row>
    <row r="2085" spans="1:8">
      <c r="A2085" s="159">
        <v>223320</v>
      </c>
      <c r="B2085" s="133" t="s">
        <v>1194</v>
      </c>
      <c r="C2085" s="174">
        <v>0</v>
      </c>
      <c r="D2085" s="174">
        <v>1</v>
      </c>
      <c r="E2085" s="174">
        <v>1</v>
      </c>
      <c r="F2085" s="174">
        <v>0</v>
      </c>
      <c r="G2085" s="216">
        <v>0</v>
      </c>
      <c r="H2085" s="160" t="str">
        <f t="shared" si="34"/>
        <v/>
      </c>
    </row>
    <row r="2086" spans="1:8">
      <c r="A2086" s="159">
        <v>223320</v>
      </c>
      <c r="B2086" s="133" t="s">
        <v>1195</v>
      </c>
      <c r="C2086" s="174">
        <v>5</v>
      </c>
      <c r="D2086" s="174">
        <v>2</v>
      </c>
      <c r="E2086" s="174">
        <v>6</v>
      </c>
      <c r="F2086" s="174">
        <v>5</v>
      </c>
      <c r="G2086" s="216">
        <v>6</v>
      </c>
      <c r="H2086" s="160">
        <f t="shared" si="34"/>
        <v>0.2</v>
      </c>
    </row>
    <row r="2087" spans="1:8">
      <c r="A2087" s="159">
        <v>223320</v>
      </c>
      <c r="B2087" s="133" t="s">
        <v>1196</v>
      </c>
      <c r="C2087" s="174">
        <v>11</v>
      </c>
      <c r="D2087" s="174">
        <v>11</v>
      </c>
      <c r="E2087" s="174">
        <v>10</v>
      </c>
      <c r="F2087" s="174">
        <v>15</v>
      </c>
      <c r="G2087" s="216">
        <v>8</v>
      </c>
      <c r="H2087" s="160">
        <f t="shared" si="34"/>
        <v>-0.27272727272727271</v>
      </c>
    </row>
    <row r="2088" spans="1:8">
      <c r="A2088" s="159">
        <v>223320</v>
      </c>
      <c r="B2088" s="133" t="s">
        <v>1197</v>
      </c>
      <c r="C2088" s="174">
        <v>264</v>
      </c>
      <c r="D2088" s="174">
        <v>296</v>
      </c>
      <c r="E2088" s="174">
        <v>302</v>
      </c>
      <c r="F2088" s="174">
        <v>361</v>
      </c>
      <c r="G2088" s="216">
        <v>351</v>
      </c>
      <c r="H2088" s="160">
        <f t="shared" si="34"/>
        <v>0.32954545454545453</v>
      </c>
    </row>
    <row r="2089" spans="1:8">
      <c r="A2089" s="159">
        <v>223320</v>
      </c>
      <c r="B2089" s="133" t="s">
        <v>1198</v>
      </c>
      <c r="C2089" s="174">
        <v>0</v>
      </c>
      <c r="D2089" s="174">
        <v>0</v>
      </c>
      <c r="E2089" s="174">
        <v>0</v>
      </c>
      <c r="F2089" s="174">
        <v>0</v>
      </c>
      <c r="G2089" s="216">
        <v>0</v>
      </c>
      <c r="H2089" s="160" t="str">
        <f t="shared" si="34"/>
        <v/>
      </c>
    </row>
    <row r="2090" spans="1:8">
      <c r="A2090" s="159">
        <v>223320</v>
      </c>
      <c r="B2090" s="133" t="s">
        <v>1199</v>
      </c>
      <c r="C2090" s="174">
        <v>0</v>
      </c>
      <c r="D2090" s="174">
        <v>0</v>
      </c>
      <c r="E2090" s="174">
        <v>0</v>
      </c>
      <c r="F2090" s="174">
        <v>0</v>
      </c>
      <c r="G2090" s="216">
        <v>0</v>
      </c>
      <c r="H2090" s="160" t="str">
        <f t="shared" ref="H2090:H2153" si="35">IFERROR((G2090-C2090)/C2090,"")</f>
        <v/>
      </c>
    </row>
    <row r="2091" spans="1:8">
      <c r="A2091" s="159">
        <v>223320</v>
      </c>
      <c r="B2091" s="133" t="s">
        <v>1200</v>
      </c>
      <c r="C2091" s="174">
        <v>72</v>
      </c>
      <c r="D2091" s="174">
        <v>86</v>
      </c>
      <c r="E2091" s="174">
        <v>79</v>
      </c>
      <c r="F2091" s="174">
        <v>77</v>
      </c>
      <c r="G2091" s="216">
        <v>75</v>
      </c>
      <c r="H2091" s="160">
        <f t="shared" si="35"/>
        <v>4.1666666666666664E-2</v>
      </c>
    </row>
    <row r="2092" spans="1:8">
      <c r="A2092" s="159">
        <v>223320</v>
      </c>
      <c r="B2092" s="133" t="s">
        <v>1201</v>
      </c>
      <c r="C2092" s="174">
        <v>2</v>
      </c>
      <c r="D2092" s="174">
        <v>4</v>
      </c>
      <c r="E2092" s="174">
        <v>8</v>
      </c>
      <c r="F2092" s="174">
        <v>4</v>
      </c>
      <c r="G2092" s="216">
        <v>5</v>
      </c>
      <c r="H2092" s="160">
        <f t="shared" si="35"/>
        <v>1.5</v>
      </c>
    </row>
    <row r="2093" spans="1:8">
      <c r="A2093" s="159">
        <v>223506</v>
      </c>
      <c r="B2093" s="133" t="s">
        <v>1185</v>
      </c>
      <c r="C2093" s="174">
        <v>554</v>
      </c>
      <c r="D2093" s="174">
        <v>508</v>
      </c>
      <c r="E2093" s="174">
        <v>463</v>
      </c>
      <c r="F2093" s="174">
        <v>451</v>
      </c>
      <c r="G2093" s="216">
        <v>536</v>
      </c>
      <c r="H2093" s="160">
        <f t="shared" si="35"/>
        <v>-3.2490974729241874E-2</v>
      </c>
    </row>
    <row r="2094" spans="1:8">
      <c r="A2094" s="159">
        <v>223506</v>
      </c>
      <c r="B2094" s="133" t="s">
        <v>1186</v>
      </c>
      <c r="C2094" s="174">
        <v>0</v>
      </c>
      <c r="D2094" s="174">
        <v>1</v>
      </c>
      <c r="E2094" s="174">
        <v>2</v>
      </c>
      <c r="F2094" s="174">
        <v>0</v>
      </c>
      <c r="G2094" s="216">
        <v>0</v>
      </c>
      <c r="H2094" s="160" t="str">
        <f t="shared" si="35"/>
        <v/>
      </c>
    </row>
    <row r="2095" spans="1:8">
      <c r="A2095" s="159">
        <v>223506</v>
      </c>
      <c r="B2095" s="133" t="s">
        <v>1187</v>
      </c>
      <c r="C2095" s="174">
        <v>276</v>
      </c>
      <c r="D2095" s="174">
        <v>286</v>
      </c>
      <c r="E2095" s="174">
        <v>257</v>
      </c>
      <c r="F2095" s="174">
        <v>242</v>
      </c>
      <c r="G2095" s="216">
        <v>308</v>
      </c>
      <c r="H2095" s="160">
        <f t="shared" si="35"/>
        <v>0.11594202898550725</v>
      </c>
    </row>
    <row r="2096" spans="1:8">
      <c r="A2096" s="159">
        <v>223506</v>
      </c>
      <c r="B2096" s="133" t="s">
        <v>1188</v>
      </c>
      <c r="C2096" s="174">
        <v>225</v>
      </c>
      <c r="D2096" s="174">
        <v>172</v>
      </c>
      <c r="E2096" s="174">
        <v>164</v>
      </c>
      <c r="F2096" s="174">
        <v>175</v>
      </c>
      <c r="G2096" s="216">
        <v>177</v>
      </c>
      <c r="H2096" s="160">
        <f t="shared" si="35"/>
        <v>-0.21333333333333335</v>
      </c>
    </row>
    <row r="2097" spans="1:9">
      <c r="A2097" s="159">
        <v>223506</v>
      </c>
      <c r="B2097" s="133" t="s">
        <v>1189</v>
      </c>
      <c r="C2097" s="174">
        <v>53</v>
      </c>
      <c r="D2097" s="174">
        <v>49</v>
      </c>
      <c r="E2097" s="174">
        <v>40</v>
      </c>
      <c r="F2097" s="174">
        <v>34</v>
      </c>
      <c r="G2097" s="216">
        <v>51</v>
      </c>
      <c r="H2097" s="160">
        <f t="shared" si="35"/>
        <v>-3.7735849056603772E-2</v>
      </c>
    </row>
    <row r="2098" spans="1:9">
      <c r="A2098" s="159">
        <v>223506</v>
      </c>
      <c r="B2098" s="133" t="s">
        <v>1190</v>
      </c>
      <c r="C2098" s="174">
        <v>0</v>
      </c>
      <c r="D2098" s="174">
        <v>0</v>
      </c>
      <c r="E2098" s="174">
        <v>0</v>
      </c>
      <c r="F2098" s="174">
        <v>0</v>
      </c>
      <c r="G2098" s="216">
        <v>0</v>
      </c>
      <c r="H2098" s="160" t="str">
        <f t="shared" si="35"/>
        <v/>
      </c>
    </row>
    <row r="2099" spans="1:9">
      <c r="A2099" s="159">
        <v>223506</v>
      </c>
      <c r="B2099" s="133" t="s">
        <v>1191</v>
      </c>
      <c r="C2099" s="174">
        <v>264</v>
      </c>
      <c r="D2099" s="174">
        <v>213</v>
      </c>
      <c r="E2099" s="174">
        <v>197</v>
      </c>
      <c r="F2099" s="174">
        <v>200</v>
      </c>
      <c r="G2099" s="216">
        <v>230</v>
      </c>
      <c r="H2099" s="160">
        <f t="shared" si="35"/>
        <v>-0.12878787878787878</v>
      </c>
    </row>
    <row r="2100" spans="1:9">
      <c r="A2100" s="159">
        <v>223506</v>
      </c>
      <c r="B2100" s="133" t="s">
        <v>1192</v>
      </c>
      <c r="C2100" s="174">
        <v>290</v>
      </c>
      <c r="D2100" s="174">
        <v>295</v>
      </c>
      <c r="E2100" s="174">
        <v>266</v>
      </c>
      <c r="F2100" s="174">
        <v>251</v>
      </c>
      <c r="G2100" s="216">
        <v>306</v>
      </c>
      <c r="H2100" s="160">
        <f t="shared" si="35"/>
        <v>5.5172413793103448E-2</v>
      </c>
    </row>
    <row r="2101" spans="1:9">
      <c r="A2101" s="159">
        <v>223506</v>
      </c>
      <c r="B2101" s="133" t="s">
        <v>1193</v>
      </c>
      <c r="C2101" s="174">
        <v>15</v>
      </c>
      <c r="D2101" s="174">
        <v>14</v>
      </c>
      <c r="E2101" s="174">
        <v>15</v>
      </c>
      <c r="F2101" s="174">
        <v>10</v>
      </c>
      <c r="G2101" s="216">
        <v>16</v>
      </c>
      <c r="H2101" s="160">
        <f t="shared" si="35"/>
        <v>6.6666666666666666E-2</v>
      </c>
    </row>
    <row r="2102" spans="1:9">
      <c r="A2102" s="159">
        <v>223506</v>
      </c>
      <c r="B2102" s="133" t="s">
        <v>1194</v>
      </c>
      <c r="C2102" s="174">
        <v>2</v>
      </c>
      <c r="D2102" s="174">
        <v>1</v>
      </c>
      <c r="E2102" s="174">
        <v>2</v>
      </c>
      <c r="F2102" s="174">
        <v>1</v>
      </c>
      <c r="G2102" s="216">
        <v>0</v>
      </c>
      <c r="H2102" s="160">
        <f t="shared" si="35"/>
        <v>-1</v>
      </c>
    </row>
    <row r="2103" spans="1:9">
      <c r="A2103" s="159">
        <v>223506</v>
      </c>
      <c r="B2103" s="133" t="s">
        <v>1195</v>
      </c>
      <c r="C2103" s="174">
        <v>13</v>
      </c>
      <c r="D2103" s="174">
        <v>6</v>
      </c>
      <c r="E2103" s="174">
        <v>5</v>
      </c>
      <c r="F2103" s="174">
        <v>7</v>
      </c>
      <c r="G2103" s="216">
        <v>7</v>
      </c>
      <c r="H2103" s="160">
        <f t="shared" si="35"/>
        <v>-0.46153846153846156</v>
      </c>
    </row>
    <row r="2104" spans="1:9">
      <c r="A2104" s="159">
        <v>223506</v>
      </c>
      <c r="B2104" s="133" t="s">
        <v>1196</v>
      </c>
      <c r="C2104" s="174">
        <v>35</v>
      </c>
      <c r="D2104" s="174">
        <v>32</v>
      </c>
      <c r="E2104" s="174">
        <v>16</v>
      </c>
      <c r="F2104" s="174">
        <v>23</v>
      </c>
      <c r="G2104" s="216">
        <v>38</v>
      </c>
      <c r="H2104" s="160">
        <f t="shared" si="35"/>
        <v>8.5714285714285715E-2</v>
      </c>
    </row>
    <row r="2105" spans="1:9">
      <c r="A2105" s="159">
        <v>223506</v>
      </c>
      <c r="B2105" s="133" t="s">
        <v>1197</v>
      </c>
      <c r="C2105" s="174">
        <v>204</v>
      </c>
      <c r="D2105" s="174">
        <v>208</v>
      </c>
      <c r="E2105" s="174">
        <v>190</v>
      </c>
      <c r="F2105" s="174">
        <v>183</v>
      </c>
      <c r="G2105" s="216">
        <v>227</v>
      </c>
      <c r="H2105" s="160">
        <f t="shared" si="35"/>
        <v>0.11274509803921569</v>
      </c>
    </row>
    <row r="2106" spans="1:9">
      <c r="A2106" s="159">
        <v>223506</v>
      </c>
      <c r="B2106" s="133" t="s">
        <v>1198</v>
      </c>
      <c r="C2106" s="174">
        <v>0</v>
      </c>
      <c r="D2106" s="174">
        <v>0</v>
      </c>
      <c r="E2106" s="174">
        <v>0</v>
      </c>
      <c r="F2106" s="174">
        <v>0</v>
      </c>
      <c r="G2106" s="216">
        <v>0</v>
      </c>
      <c r="H2106" s="160" t="str">
        <f t="shared" si="35"/>
        <v/>
      </c>
    </row>
    <row r="2107" spans="1:9">
      <c r="A2107" s="159">
        <v>223506</v>
      </c>
      <c r="B2107" s="133" t="s">
        <v>1199</v>
      </c>
      <c r="C2107" s="174">
        <v>2</v>
      </c>
      <c r="D2107" s="174">
        <v>2</v>
      </c>
      <c r="E2107" s="174">
        <v>0</v>
      </c>
      <c r="F2107" s="174">
        <v>0</v>
      </c>
      <c r="G2107" s="216">
        <v>0</v>
      </c>
      <c r="H2107" s="160">
        <f t="shared" si="35"/>
        <v>-1</v>
      </c>
    </row>
    <row r="2108" spans="1:9">
      <c r="A2108" s="159">
        <v>223506</v>
      </c>
      <c r="B2108" s="133" t="s">
        <v>1200</v>
      </c>
      <c r="C2108" s="174">
        <v>270</v>
      </c>
      <c r="D2108" s="174">
        <v>237</v>
      </c>
      <c r="E2108" s="174">
        <v>231</v>
      </c>
      <c r="F2108" s="174">
        <v>215</v>
      </c>
      <c r="G2108" s="216">
        <v>232</v>
      </c>
      <c r="H2108" s="160">
        <f t="shared" si="35"/>
        <v>-0.14074074074074075</v>
      </c>
    </row>
    <row r="2109" spans="1:9">
      <c r="A2109" s="159">
        <v>223506</v>
      </c>
      <c r="B2109" s="133" t="s">
        <v>1201</v>
      </c>
      <c r="C2109" s="174">
        <v>13</v>
      </c>
      <c r="D2109" s="174">
        <v>8</v>
      </c>
      <c r="E2109" s="174">
        <v>4</v>
      </c>
      <c r="F2109" s="174">
        <v>12</v>
      </c>
      <c r="G2109" s="216">
        <v>16</v>
      </c>
      <c r="H2109" s="160">
        <f t="shared" si="35"/>
        <v>0.23076923076923078</v>
      </c>
    </row>
    <row r="2110" spans="1:9">
      <c r="A2110" s="159">
        <v>224615</v>
      </c>
      <c r="B2110" s="133" t="s">
        <v>1185</v>
      </c>
      <c r="C2110" s="174">
        <v>872</v>
      </c>
      <c r="D2110" s="174">
        <v>7847</v>
      </c>
      <c r="E2110" s="174">
        <v>9786</v>
      </c>
      <c r="F2110" s="174">
        <v>7568</v>
      </c>
      <c r="G2110" s="216">
        <v>7534</v>
      </c>
      <c r="H2110" s="160">
        <f t="shared" si="35"/>
        <v>7.6399082568807337</v>
      </c>
      <c r="I2110" s="63" t="s">
        <v>120</v>
      </c>
    </row>
    <row r="2111" spans="1:9">
      <c r="A2111" s="159">
        <v>224615</v>
      </c>
      <c r="B2111" s="133" t="s">
        <v>1186</v>
      </c>
      <c r="C2111" s="174">
        <v>10</v>
      </c>
      <c r="D2111" s="174">
        <v>319</v>
      </c>
      <c r="E2111" s="174">
        <v>510</v>
      </c>
      <c r="F2111" s="174">
        <v>443</v>
      </c>
      <c r="G2111" s="216">
        <v>474</v>
      </c>
      <c r="H2111" s="160">
        <f t="shared" si="35"/>
        <v>46.4</v>
      </c>
    </row>
    <row r="2112" spans="1:9">
      <c r="A2112" s="159">
        <v>224615</v>
      </c>
      <c r="B2112" s="133" t="s">
        <v>1187</v>
      </c>
      <c r="C2112" s="174">
        <v>367</v>
      </c>
      <c r="D2112" s="174">
        <v>4298</v>
      </c>
      <c r="E2112" s="174">
        <v>5432</v>
      </c>
      <c r="F2112" s="174">
        <v>4559</v>
      </c>
      <c r="G2112" s="216">
        <v>4679</v>
      </c>
      <c r="H2112" s="160">
        <f t="shared" si="35"/>
        <v>11.749318801089919</v>
      </c>
    </row>
    <row r="2113" spans="1:8">
      <c r="A2113" s="159">
        <v>224615</v>
      </c>
      <c r="B2113" s="133" t="s">
        <v>1188</v>
      </c>
      <c r="C2113" s="174">
        <v>386</v>
      </c>
      <c r="D2113" s="174">
        <v>2588</v>
      </c>
      <c r="E2113" s="174">
        <v>3090</v>
      </c>
      <c r="F2113" s="174">
        <v>2028</v>
      </c>
      <c r="G2113" s="216">
        <v>1856</v>
      </c>
      <c r="H2113" s="160">
        <f t="shared" si="35"/>
        <v>3.8082901554404147</v>
      </c>
    </row>
    <row r="2114" spans="1:8">
      <c r="A2114" s="159">
        <v>224615</v>
      </c>
      <c r="B2114" s="133" t="s">
        <v>1189</v>
      </c>
      <c r="C2114" s="174">
        <v>109</v>
      </c>
      <c r="D2114" s="174">
        <v>642</v>
      </c>
      <c r="E2114" s="174">
        <v>754</v>
      </c>
      <c r="F2114" s="174">
        <v>538</v>
      </c>
      <c r="G2114" s="216">
        <v>525</v>
      </c>
      <c r="H2114" s="160">
        <f t="shared" si="35"/>
        <v>3.8165137614678901</v>
      </c>
    </row>
    <row r="2115" spans="1:8">
      <c r="A2115" s="159">
        <v>224615</v>
      </c>
      <c r="B2115" s="133" t="s">
        <v>1190</v>
      </c>
      <c r="C2115" s="174">
        <v>0</v>
      </c>
      <c r="D2115" s="174">
        <v>0</v>
      </c>
      <c r="E2115" s="174">
        <v>0</v>
      </c>
      <c r="F2115" s="174">
        <v>0</v>
      </c>
      <c r="G2115" s="216">
        <v>0</v>
      </c>
      <c r="H2115" s="160" t="str">
        <f t="shared" si="35"/>
        <v/>
      </c>
    </row>
    <row r="2116" spans="1:8">
      <c r="A2116" s="159">
        <v>224615</v>
      </c>
      <c r="B2116" s="133" t="s">
        <v>1191</v>
      </c>
      <c r="C2116" s="174">
        <v>230</v>
      </c>
      <c r="D2116" s="174">
        <v>2973</v>
      </c>
      <c r="E2116" s="174">
        <v>3463</v>
      </c>
      <c r="F2116" s="174">
        <v>2581</v>
      </c>
      <c r="G2116" s="216">
        <v>2648</v>
      </c>
      <c r="H2116" s="160">
        <f t="shared" si="35"/>
        <v>10.513043478260869</v>
      </c>
    </row>
    <row r="2117" spans="1:8">
      <c r="A2117" s="159">
        <v>224615</v>
      </c>
      <c r="B2117" s="133" t="s">
        <v>1192</v>
      </c>
      <c r="C2117" s="174">
        <v>642</v>
      </c>
      <c r="D2117" s="174">
        <v>4874</v>
      </c>
      <c r="E2117" s="174">
        <v>6323</v>
      </c>
      <c r="F2117" s="174">
        <v>4987</v>
      </c>
      <c r="G2117" s="216">
        <v>4886</v>
      </c>
      <c r="H2117" s="160">
        <f t="shared" si="35"/>
        <v>6.6105919003115261</v>
      </c>
    </row>
    <row r="2118" spans="1:8">
      <c r="A2118" s="159">
        <v>224615</v>
      </c>
      <c r="B2118" s="133" t="s">
        <v>1193</v>
      </c>
      <c r="C2118" s="174">
        <v>7</v>
      </c>
      <c r="D2118" s="174">
        <v>106</v>
      </c>
      <c r="E2118" s="174">
        <v>190</v>
      </c>
      <c r="F2118" s="174">
        <v>114</v>
      </c>
      <c r="G2118" s="216">
        <v>131</v>
      </c>
      <c r="H2118" s="160">
        <f t="shared" si="35"/>
        <v>17.714285714285715</v>
      </c>
    </row>
    <row r="2119" spans="1:8">
      <c r="A2119" s="159">
        <v>224615</v>
      </c>
      <c r="B2119" s="133" t="s">
        <v>1194</v>
      </c>
      <c r="C2119" s="174">
        <v>5</v>
      </c>
      <c r="D2119" s="174">
        <v>25</v>
      </c>
      <c r="E2119" s="174">
        <v>26</v>
      </c>
      <c r="F2119" s="174">
        <v>14</v>
      </c>
      <c r="G2119" s="216">
        <v>15</v>
      </c>
      <c r="H2119" s="160">
        <f t="shared" si="35"/>
        <v>2</v>
      </c>
    </row>
    <row r="2120" spans="1:8">
      <c r="A2120" s="159">
        <v>224615</v>
      </c>
      <c r="B2120" s="133" t="s">
        <v>1195</v>
      </c>
      <c r="C2120" s="174">
        <v>86</v>
      </c>
      <c r="D2120" s="174">
        <v>1122</v>
      </c>
      <c r="E2120" s="174">
        <v>1022</v>
      </c>
      <c r="F2120" s="174">
        <v>542</v>
      </c>
      <c r="G2120" s="216">
        <v>646</v>
      </c>
      <c r="H2120" s="160">
        <f t="shared" si="35"/>
        <v>6.5116279069767442</v>
      </c>
    </row>
    <row r="2121" spans="1:8">
      <c r="A2121" s="159">
        <v>224615</v>
      </c>
      <c r="B2121" s="133" t="s">
        <v>1196</v>
      </c>
      <c r="C2121" s="174">
        <v>154</v>
      </c>
      <c r="D2121" s="174">
        <v>1499</v>
      </c>
      <c r="E2121" s="174">
        <v>1938</v>
      </c>
      <c r="F2121" s="174">
        <v>1503</v>
      </c>
      <c r="G2121" s="216">
        <v>1470</v>
      </c>
      <c r="H2121" s="160">
        <f t="shared" si="35"/>
        <v>8.545454545454545</v>
      </c>
    </row>
    <row r="2122" spans="1:8">
      <c r="A2122" s="159">
        <v>224615</v>
      </c>
      <c r="B2122" s="133" t="s">
        <v>1197</v>
      </c>
      <c r="C2122" s="174">
        <v>388</v>
      </c>
      <c r="D2122" s="174">
        <v>3300</v>
      </c>
      <c r="E2122" s="174">
        <v>4456</v>
      </c>
      <c r="F2122" s="174">
        <v>3829</v>
      </c>
      <c r="G2122" s="216">
        <v>3867</v>
      </c>
      <c r="H2122" s="160">
        <f t="shared" si="35"/>
        <v>8.966494845360824</v>
      </c>
    </row>
    <row r="2123" spans="1:8">
      <c r="A2123" s="159">
        <v>224615</v>
      </c>
      <c r="B2123" s="133" t="s">
        <v>1198</v>
      </c>
      <c r="C2123" s="174">
        <v>1</v>
      </c>
      <c r="D2123" s="174">
        <v>12</v>
      </c>
      <c r="E2123" s="174">
        <v>9</v>
      </c>
      <c r="F2123" s="174">
        <v>4</v>
      </c>
      <c r="G2123" s="216">
        <v>4</v>
      </c>
      <c r="H2123" s="160">
        <f t="shared" si="35"/>
        <v>3</v>
      </c>
    </row>
    <row r="2124" spans="1:8">
      <c r="A2124" s="159">
        <v>224615</v>
      </c>
      <c r="B2124" s="133" t="s">
        <v>1199</v>
      </c>
      <c r="C2124" s="174">
        <v>9</v>
      </c>
      <c r="D2124" s="174">
        <v>43</v>
      </c>
      <c r="E2124" s="174">
        <v>51</v>
      </c>
      <c r="F2124" s="174">
        <v>203</v>
      </c>
      <c r="G2124" s="216">
        <v>12</v>
      </c>
      <c r="H2124" s="160">
        <f t="shared" si="35"/>
        <v>0.33333333333333331</v>
      </c>
    </row>
    <row r="2125" spans="1:8">
      <c r="A2125" s="159">
        <v>224615</v>
      </c>
      <c r="B2125" s="133" t="s">
        <v>1200</v>
      </c>
      <c r="C2125" s="174">
        <v>180</v>
      </c>
      <c r="D2125" s="174">
        <v>1405</v>
      </c>
      <c r="E2125" s="174">
        <v>1722</v>
      </c>
      <c r="F2125" s="174">
        <v>1076</v>
      </c>
      <c r="G2125" s="216">
        <v>1109</v>
      </c>
      <c r="H2125" s="160">
        <f t="shared" si="35"/>
        <v>5.1611111111111114</v>
      </c>
    </row>
    <row r="2126" spans="1:8">
      <c r="A2126" s="159">
        <v>224615</v>
      </c>
      <c r="B2126" s="133" t="s">
        <v>1201</v>
      </c>
      <c r="C2126" s="174">
        <v>42</v>
      </c>
      <c r="D2126" s="174">
        <v>335</v>
      </c>
      <c r="E2126" s="174">
        <v>372</v>
      </c>
      <c r="F2126" s="174">
        <v>283</v>
      </c>
      <c r="G2126" s="216">
        <v>280</v>
      </c>
      <c r="H2126" s="160">
        <f t="shared" si="35"/>
        <v>5.666666666666667</v>
      </c>
    </row>
    <row r="2127" spans="1:8">
      <c r="A2127" s="159">
        <v>224642</v>
      </c>
      <c r="B2127" s="133" t="s">
        <v>1185</v>
      </c>
      <c r="C2127" s="174">
        <v>3470</v>
      </c>
      <c r="D2127" s="174">
        <v>3398</v>
      </c>
      <c r="E2127" s="174">
        <v>3457</v>
      </c>
      <c r="F2127" s="174">
        <v>3337</v>
      </c>
      <c r="G2127" s="216">
        <v>3318</v>
      </c>
      <c r="H2127" s="160">
        <f t="shared" si="35"/>
        <v>-4.3804034582132563E-2</v>
      </c>
    </row>
    <row r="2128" spans="1:8">
      <c r="A2128" s="159">
        <v>224642</v>
      </c>
      <c r="B2128" s="133" t="s">
        <v>1186</v>
      </c>
      <c r="C2128" s="174">
        <v>278</v>
      </c>
      <c r="D2128" s="174">
        <v>333</v>
      </c>
      <c r="E2128" s="174">
        <v>353</v>
      </c>
      <c r="F2128" s="174">
        <v>347</v>
      </c>
      <c r="G2128" s="216">
        <v>388</v>
      </c>
      <c r="H2128" s="160">
        <f t="shared" si="35"/>
        <v>0.39568345323741005</v>
      </c>
    </row>
    <row r="2129" spans="1:8">
      <c r="A2129" s="159">
        <v>224642</v>
      </c>
      <c r="B2129" s="133" t="s">
        <v>1187</v>
      </c>
      <c r="C2129" s="174">
        <v>1965</v>
      </c>
      <c r="D2129" s="174">
        <v>1910</v>
      </c>
      <c r="E2129" s="174">
        <v>1970</v>
      </c>
      <c r="F2129" s="174">
        <v>1902</v>
      </c>
      <c r="G2129" s="216">
        <v>1912</v>
      </c>
      <c r="H2129" s="160">
        <f t="shared" si="35"/>
        <v>-2.697201017811705E-2</v>
      </c>
    </row>
    <row r="2130" spans="1:8">
      <c r="A2130" s="159">
        <v>224642</v>
      </c>
      <c r="B2130" s="133" t="s">
        <v>1188</v>
      </c>
      <c r="C2130" s="174">
        <v>1020</v>
      </c>
      <c r="D2130" s="174">
        <v>934</v>
      </c>
      <c r="E2130" s="174">
        <v>950</v>
      </c>
      <c r="F2130" s="174">
        <v>917</v>
      </c>
      <c r="G2130" s="216">
        <v>859</v>
      </c>
      <c r="H2130" s="160">
        <f t="shared" si="35"/>
        <v>-0.15784313725490196</v>
      </c>
    </row>
    <row r="2131" spans="1:8">
      <c r="A2131" s="159">
        <v>224642</v>
      </c>
      <c r="B2131" s="133" t="s">
        <v>1189</v>
      </c>
      <c r="C2131" s="174">
        <v>207</v>
      </c>
      <c r="D2131" s="174">
        <v>221</v>
      </c>
      <c r="E2131" s="174">
        <v>184</v>
      </c>
      <c r="F2131" s="174">
        <v>171</v>
      </c>
      <c r="G2131" s="216">
        <v>159</v>
      </c>
      <c r="H2131" s="160">
        <f t="shared" si="35"/>
        <v>-0.2318840579710145</v>
      </c>
    </row>
    <row r="2132" spans="1:8">
      <c r="A2132" s="159">
        <v>224642</v>
      </c>
      <c r="B2132" s="133" t="s">
        <v>1190</v>
      </c>
      <c r="C2132" s="174">
        <v>0</v>
      </c>
      <c r="D2132" s="174">
        <v>0</v>
      </c>
      <c r="E2132" s="174">
        <v>0</v>
      </c>
      <c r="F2132" s="174">
        <v>0</v>
      </c>
      <c r="G2132" s="216">
        <v>0</v>
      </c>
      <c r="H2132" s="160" t="str">
        <f t="shared" si="35"/>
        <v/>
      </c>
    </row>
    <row r="2133" spans="1:8">
      <c r="A2133" s="159">
        <v>224642</v>
      </c>
      <c r="B2133" s="133" t="s">
        <v>1191</v>
      </c>
      <c r="C2133" s="174">
        <v>1330</v>
      </c>
      <c r="D2133" s="174">
        <v>1253</v>
      </c>
      <c r="E2133" s="174">
        <v>1220</v>
      </c>
      <c r="F2133" s="174">
        <v>1149</v>
      </c>
      <c r="G2133" s="216">
        <v>1252</v>
      </c>
      <c r="H2133" s="160">
        <f t="shared" si="35"/>
        <v>-5.8646616541353384E-2</v>
      </c>
    </row>
    <row r="2134" spans="1:8">
      <c r="A2134" s="159">
        <v>224642</v>
      </c>
      <c r="B2134" s="133" t="s">
        <v>1192</v>
      </c>
      <c r="C2134" s="174">
        <v>2140</v>
      </c>
      <c r="D2134" s="174">
        <v>2145</v>
      </c>
      <c r="E2134" s="174">
        <v>2237</v>
      </c>
      <c r="F2134" s="174">
        <v>2188</v>
      </c>
      <c r="G2134" s="216">
        <v>2066</v>
      </c>
      <c r="H2134" s="160">
        <f t="shared" si="35"/>
        <v>-3.4579439252336447E-2</v>
      </c>
    </row>
    <row r="2135" spans="1:8">
      <c r="A2135" s="159">
        <v>224642</v>
      </c>
      <c r="B2135" s="133" t="s">
        <v>1193</v>
      </c>
      <c r="C2135" s="174">
        <v>9</v>
      </c>
      <c r="D2135" s="174">
        <v>8</v>
      </c>
      <c r="E2135" s="174">
        <v>8</v>
      </c>
      <c r="F2135" s="174">
        <v>9</v>
      </c>
      <c r="G2135" s="216">
        <v>10</v>
      </c>
      <c r="H2135" s="160">
        <f t="shared" si="35"/>
        <v>0.1111111111111111</v>
      </c>
    </row>
    <row r="2136" spans="1:8">
      <c r="A2136" s="159">
        <v>224642</v>
      </c>
      <c r="B2136" s="133" t="s">
        <v>1194</v>
      </c>
      <c r="C2136" s="174">
        <v>11</v>
      </c>
      <c r="D2136" s="174">
        <v>6</v>
      </c>
      <c r="E2136" s="174">
        <v>15</v>
      </c>
      <c r="F2136" s="174">
        <v>10</v>
      </c>
      <c r="G2136" s="216">
        <v>12</v>
      </c>
      <c r="H2136" s="160">
        <f t="shared" si="35"/>
        <v>9.0909090909090912E-2</v>
      </c>
    </row>
    <row r="2137" spans="1:8">
      <c r="A2137" s="159">
        <v>224642</v>
      </c>
      <c r="B2137" s="133" t="s">
        <v>1195</v>
      </c>
      <c r="C2137" s="174">
        <v>29</v>
      </c>
      <c r="D2137" s="174">
        <v>22</v>
      </c>
      <c r="E2137" s="174">
        <v>26</v>
      </c>
      <c r="F2137" s="174">
        <v>21</v>
      </c>
      <c r="G2137" s="216">
        <v>36</v>
      </c>
      <c r="H2137" s="160">
        <f t="shared" si="35"/>
        <v>0.2413793103448276</v>
      </c>
    </row>
    <row r="2138" spans="1:8">
      <c r="A2138" s="159">
        <v>224642</v>
      </c>
      <c r="B2138" s="133" t="s">
        <v>1196</v>
      </c>
      <c r="C2138" s="174">
        <v>85</v>
      </c>
      <c r="D2138" s="174">
        <v>55</v>
      </c>
      <c r="E2138" s="174">
        <v>65</v>
      </c>
      <c r="F2138" s="174">
        <v>61</v>
      </c>
      <c r="G2138" s="216">
        <v>43</v>
      </c>
      <c r="H2138" s="160">
        <f t="shared" si="35"/>
        <v>-0.49411764705882355</v>
      </c>
    </row>
    <row r="2139" spans="1:8">
      <c r="A2139" s="159">
        <v>224642</v>
      </c>
      <c r="B2139" s="133" t="s">
        <v>1197</v>
      </c>
      <c r="C2139" s="174">
        <v>2937</v>
      </c>
      <c r="D2139" s="174">
        <v>2927</v>
      </c>
      <c r="E2139" s="174">
        <v>2951</v>
      </c>
      <c r="F2139" s="174">
        <v>2849</v>
      </c>
      <c r="G2139" s="216">
        <v>2850</v>
      </c>
      <c r="H2139" s="160">
        <f t="shared" si="35"/>
        <v>-2.9622063329928498E-2</v>
      </c>
    </row>
    <row r="2140" spans="1:8">
      <c r="A2140" s="159">
        <v>224642</v>
      </c>
      <c r="B2140" s="133" t="s">
        <v>1198</v>
      </c>
      <c r="C2140" s="174">
        <v>3</v>
      </c>
      <c r="D2140" s="174">
        <v>2</v>
      </c>
      <c r="E2140" s="174">
        <v>4</v>
      </c>
      <c r="F2140" s="174">
        <v>2</v>
      </c>
      <c r="G2140" s="216">
        <v>5</v>
      </c>
      <c r="H2140" s="160">
        <f t="shared" si="35"/>
        <v>0.66666666666666663</v>
      </c>
    </row>
    <row r="2141" spans="1:8">
      <c r="A2141" s="159">
        <v>224642</v>
      </c>
      <c r="B2141" s="133" t="s">
        <v>1199</v>
      </c>
      <c r="C2141" s="174">
        <v>69</v>
      </c>
      <c r="D2141" s="174">
        <v>62</v>
      </c>
      <c r="E2141" s="174">
        <v>51</v>
      </c>
      <c r="F2141" s="174">
        <v>43</v>
      </c>
      <c r="G2141" s="216">
        <v>48</v>
      </c>
      <c r="H2141" s="160">
        <f t="shared" si="35"/>
        <v>-0.30434782608695654</v>
      </c>
    </row>
    <row r="2142" spans="1:8">
      <c r="A2142" s="159">
        <v>224642</v>
      </c>
      <c r="B2142" s="133" t="s">
        <v>1200</v>
      </c>
      <c r="C2142" s="174">
        <v>282</v>
      </c>
      <c r="D2142" s="174">
        <v>262</v>
      </c>
      <c r="E2142" s="174">
        <v>249</v>
      </c>
      <c r="F2142" s="174">
        <v>217</v>
      </c>
      <c r="G2142" s="216">
        <v>179</v>
      </c>
      <c r="H2142" s="160">
        <f t="shared" si="35"/>
        <v>-0.36524822695035464</v>
      </c>
    </row>
    <row r="2143" spans="1:8">
      <c r="A2143" s="159">
        <v>224642</v>
      </c>
      <c r="B2143" s="133" t="s">
        <v>1201</v>
      </c>
      <c r="C2143" s="174">
        <v>45</v>
      </c>
      <c r="D2143" s="174">
        <v>54</v>
      </c>
      <c r="E2143" s="174">
        <v>88</v>
      </c>
      <c r="F2143" s="174">
        <v>125</v>
      </c>
      <c r="G2143" s="216">
        <v>135</v>
      </c>
      <c r="H2143" s="160">
        <f t="shared" si="35"/>
        <v>2</v>
      </c>
    </row>
    <row r="2144" spans="1:8">
      <c r="A2144" s="159">
        <v>225070</v>
      </c>
      <c r="B2144" s="133" t="s">
        <v>1185</v>
      </c>
      <c r="C2144" s="174">
        <v>617</v>
      </c>
      <c r="D2144" s="174">
        <v>608</v>
      </c>
      <c r="E2144" s="174">
        <v>565</v>
      </c>
      <c r="F2144" s="174">
        <v>613</v>
      </c>
      <c r="G2144" s="216">
        <v>555</v>
      </c>
      <c r="H2144" s="160">
        <f t="shared" si="35"/>
        <v>-0.10048622366288493</v>
      </c>
    </row>
    <row r="2145" spans="1:8">
      <c r="A2145" s="159">
        <v>225070</v>
      </c>
      <c r="B2145" s="133" t="s">
        <v>1186</v>
      </c>
      <c r="C2145" s="174">
        <v>9</v>
      </c>
      <c r="D2145" s="174">
        <v>15</v>
      </c>
      <c r="E2145" s="174">
        <v>7</v>
      </c>
      <c r="F2145" s="174">
        <v>119</v>
      </c>
      <c r="G2145" s="216">
        <v>20</v>
      </c>
      <c r="H2145" s="160">
        <f t="shared" si="35"/>
        <v>1.2222222222222223</v>
      </c>
    </row>
    <row r="2146" spans="1:8">
      <c r="A2146" s="159">
        <v>225070</v>
      </c>
      <c r="B2146" s="133" t="s">
        <v>1187</v>
      </c>
      <c r="C2146" s="174">
        <v>307</v>
      </c>
      <c r="D2146" s="174">
        <v>313</v>
      </c>
      <c r="E2146" s="174">
        <v>291</v>
      </c>
      <c r="F2146" s="174">
        <v>233</v>
      </c>
      <c r="G2146" s="216">
        <v>299</v>
      </c>
      <c r="H2146" s="160">
        <f t="shared" si="35"/>
        <v>-2.6058631921824105E-2</v>
      </c>
    </row>
    <row r="2147" spans="1:8">
      <c r="A2147" s="159">
        <v>225070</v>
      </c>
      <c r="B2147" s="133" t="s">
        <v>1188</v>
      </c>
      <c r="C2147" s="174">
        <v>211</v>
      </c>
      <c r="D2147" s="174">
        <v>203</v>
      </c>
      <c r="E2147" s="174">
        <v>195</v>
      </c>
      <c r="F2147" s="174">
        <v>188</v>
      </c>
      <c r="G2147" s="216">
        <v>174</v>
      </c>
      <c r="H2147" s="160">
        <f t="shared" si="35"/>
        <v>-0.17535545023696683</v>
      </c>
    </row>
    <row r="2148" spans="1:8">
      <c r="A2148" s="159">
        <v>225070</v>
      </c>
      <c r="B2148" s="133" t="s">
        <v>1189</v>
      </c>
      <c r="C2148" s="174">
        <v>90</v>
      </c>
      <c r="D2148" s="174">
        <v>77</v>
      </c>
      <c r="E2148" s="174">
        <v>72</v>
      </c>
      <c r="F2148" s="174">
        <v>73</v>
      </c>
      <c r="G2148" s="216">
        <v>62</v>
      </c>
      <c r="H2148" s="160">
        <f t="shared" si="35"/>
        <v>-0.31111111111111112</v>
      </c>
    </row>
    <row r="2149" spans="1:8">
      <c r="A2149" s="159">
        <v>225070</v>
      </c>
      <c r="B2149" s="133" t="s">
        <v>1190</v>
      </c>
      <c r="C2149" s="174">
        <v>0</v>
      </c>
      <c r="D2149" s="174">
        <v>0</v>
      </c>
      <c r="E2149" s="174">
        <v>0</v>
      </c>
      <c r="F2149" s="174">
        <v>0</v>
      </c>
      <c r="G2149" s="216">
        <v>0</v>
      </c>
      <c r="H2149" s="160" t="str">
        <f t="shared" si="35"/>
        <v/>
      </c>
    </row>
    <row r="2150" spans="1:8">
      <c r="A2150" s="159">
        <v>225070</v>
      </c>
      <c r="B2150" s="133" t="s">
        <v>1191</v>
      </c>
      <c r="C2150" s="174">
        <v>218</v>
      </c>
      <c r="D2150" s="174">
        <v>212</v>
      </c>
      <c r="E2150" s="174">
        <v>168</v>
      </c>
      <c r="F2150" s="174">
        <v>190</v>
      </c>
      <c r="G2150" s="216">
        <v>175</v>
      </c>
      <c r="H2150" s="160">
        <f t="shared" si="35"/>
        <v>-0.19724770642201836</v>
      </c>
    </row>
    <row r="2151" spans="1:8">
      <c r="A2151" s="159">
        <v>225070</v>
      </c>
      <c r="B2151" s="133" t="s">
        <v>1192</v>
      </c>
      <c r="C2151" s="174">
        <v>399</v>
      </c>
      <c r="D2151" s="174">
        <v>396</v>
      </c>
      <c r="E2151" s="174">
        <v>397</v>
      </c>
      <c r="F2151" s="174">
        <v>423</v>
      </c>
      <c r="G2151" s="216">
        <v>380</v>
      </c>
      <c r="H2151" s="160">
        <f t="shared" si="35"/>
        <v>-4.7619047619047616E-2</v>
      </c>
    </row>
    <row r="2152" spans="1:8">
      <c r="A2152" s="159">
        <v>225070</v>
      </c>
      <c r="B2152" s="133" t="s">
        <v>1193</v>
      </c>
      <c r="C2152" s="174">
        <v>0</v>
      </c>
      <c r="D2152" s="174">
        <v>0</v>
      </c>
      <c r="E2152" s="174">
        <v>0</v>
      </c>
      <c r="F2152" s="174">
        <v>0</v>
      </c>
      <c r="G2152" s="216">
        <v>0</v>
      </c>
      <c r="H2152" s="160" t="str">
        <f t="shared" si="35"/>
        <v/>
      </c>
    </row>
    <row r="2153" spans="1:8">
      <c r="A2153" s="159">
        <v>225070</v>
      </c>
      <c r="B2153" s="133" t="s">
        <v>1194</v>
      </c>
      <c r="C2153" s="174">
        <v>25</v>
      </c>
      <c r="D2153" s="174">
        <v>35</v>
      </c>
      <c r="E2153" s="174">
        <v>21</v>
      </c>
      <c r="F2153" s="174">
        <v>22</v>
      </c>
      <c r="G2153" s="216">
        <v>22</v>
      </c>
      <c r="H2153" s="160">
        <f t="shared" si="35"/>
        <v>-0.12</v>
      </c>
    </row>
    <row r="2154" spans="1:8">
      <c r="A2154" s="159">
        <v>225070</v>
      </c>
      <c r="B2154" s="133" t="s">
        <v>1195</v>
      </c>
      <c r="C2154" s="174">
        <v>17</v>
      </c>
      <c r="D2154" s="174">
        <v>11</v>
      </c>
      <c r="E2154" s="174">
        <v>15</v>
      </c>
      <c r="F2154" s="174">
        <v>13</v>
      </c>
      <c r="G2154" s="216">
        <v>11</v>
      </c>
      <c r="H2154" s="160">
        <f t="shared" ref="H2154:H2217" si="36">IFERROR((G2154-C2154)/C2154,"")</f>
        <v>-0.35294117647058826</v>
      </c>
    </row>
    <row r="2155" spans="1:8">
      <c r="A2155" s="159">
        <v>225070</v>
      </c>
      <c r="B2155" s="133" t="s">
        <v>1196</v>
      </c>
      <c r="C2155" s="174">
        <v>39</v>
      </c>
      <c r="D2155" s="174">
        <v>49</v>
      </c>
      <c r="E2155" s="174">
        <v>42</v>
      </c>
      <c r="F2155" s="174">
        <v>44</v>
      </c>
      <c r="G2155" s="216">
        <v>59</v>
      </c>
      <c r="H2155" s="160">
        <f t="shared" si="36"/>
        <v>0.51282051282051277</v>
      </c>
    </row>
    <row r="2156" spans="1:8">
      <c r="A2156" s="159">
        <v>225070</v>
      </c>
      <c r="B2156" s="133" t="s">
        <v>1197</v>
      </c>
      <c r="C2156" s="174">
        <v>72</v>
      </c>
      <c r="D2156" s="174">
        <v>68</v>
      </c>
      <c r="E2156" s="174">
        <v>71</v>
      </c>
      <c r="F2156" s="174">
        <v>96</v>
      </c>
      <c r="G2156" s="216">
        <v>84</v>
      </c>
      <c r="H2156" s="160">
        <f t="shared" si="36"/>
        <v>0.16666666666666666</v>
      </c>
    </row>
    <row r="2157" spans="1:8">
      <c r="A2157" s="159">
        <v>225070</v>
      </c>
      <c r="B2157" s="133" t="s">
        <v>1198</v>
      </c>
      <c r="C2157" s="174">
        <v>0</v>
      </c>
      <c r="D2157" s="174">
        <v>1</v>
      </c>
      <c r="E2157" s="174">
        <v>2</v>
      </c>
      <c r="F2157" s="174">
        <v>1</v>
      </c>
      <c r="G2157" s="216">
        <v>1</v>
      </c>
      <c r="H2157" s="160" t="str">
        <f t="shared" si="36"/>
        <v/>
      </c>
    </row>
    <row r="2158" spans="1:8">
      <c r="A2158" s="159">
        <v>225070</v>
      </c>
      <c r="B2158" s="133" t="s">
        <v>1199</v>
      </c>
      <c r="C2158" s="174">
        <v>12</v>
      </c>
      <c r="D2158" s="174">
        <v>12</v>
      </c>
      <c r="E2158" s="174">
        <v>8</v>
      </c>
      <c r="F2158" s="174">
        <v>4</v>
      </c>
      <c r="G2158" s="216">
        <v>0</v>
      </c>
      <c r="H2158" s="160">
        <f t="shared" si="36"/>
        <v>-1</v>
      </c>
    </row>
    <row r="2159" spans="1:8">
      <c r="A2159" s="159">
        <v>225070</v>
      </c>
      <c r="B2159" s="133" t="s">
        <v>1200</v>
      </c>
      <c r="C2159" s="174">
        <v>447</v>
      </c>
      <c r="D2159" s="174">
        <v>427</v>
      </c>
      <c r="E2159" s="174">
        <v>402</v>
      </c>
      <c r="F2159" s="174">
        <v>429</v>
      </c>
      <c r="G2159" s="216">
        <v>375</v>
      </c>
      <c r="H2159" s="160">
        <f t="shared" si="36"/>
        <v>-0.16107382550335569</v>
      </c>
    </row>
    <row r="2160" spans="1:8">
      <c r="A2160" s="159">
        <v>225070</v>
      </c>
      <c r="B2160" s="133" t="s">
        <v>1201</v>
      </c>
      <c r="C2160" s="174">
        <v>5</v>
      </c>
      <c r="D2160" s="174">
        <v>5</v>
      </c>
      <c r="E2160" s="174">
        <v>4</v>
      </c>
      <c r="F2160" s="174">
        <v>4</v>
      </c>
      <c r="G2160" s="216">
        <v>3</v>
      </c>
      <c r="H2160" s="160">
        <f t="shared" si="36"/>
        <v>-0.4</v>
      </c>
    </row>
    <row r="2161" spans="1:8">
      <c r="A2161" s="159">
        <v>226204</v>
      </c>
      <c r="B2161" s="133" t="s">
        <v>1185</v>
      </c>
      <c r="C2161" s="174">
        <v>1135</v>
      </c>
      <c r="D2161" s="174">
        <v>1031</v>
      </c>
      <c r="E2161" s="174">
        <v>1222</v>
      </c>
      <c r="F2161" s="174">
        <v>1267</v>
      </c>
      <c r="G2161" s="216">
        <v>1052</v>
      </c>
      <c r="H2161" s="160">
        <f t="shared" si="36"/>
        <v>-7.312775330396476E-2</v>
      </c>
    </row>
    <row r="2162" spans="1:8">
      <c r="A2162" s="159">
        <v>226204</v>
      </c>
      <c r="B2162" s="133" t="s">
        <v>1186</v>
      </c>
      <c r="C2162" s="174">
        <v>0</v>
      </c>
      <c r="D2162" s="174">
        <v>0</v>
      </c>
      <c r="E2162" s="174">
        <v>0</v>
      </c>
      <c r="F2162" s="174">
        <v>0</v>
      </c>
      <c r="G2162" s="216">
        <v>4</v>
      </c>
      <c r="H2162" s="160" t="str">
        <f t="shared" si="36"/>
        <v/>
      </c>
    </row>
    <row r="2163" spans="1:8">
      <c r="A2163" s="159">
        <v>226204</v>
      </c>
      <c r="B2163" s="133" t="s">
        <v>1187</v>
      </c>
      <c r="C2163" s="174">
        <v>515</v>
      </c>
      <c r="D2163" s="174">
        <v>441</v>
      </c>
      <c r="E2163" s="174">
        <v>554</v>
      </c>
      <c r="F2163" s="174">
        <v>616</v>
      </c>
      <c r="G2163" s="216">
        <v>526</v>
      </c>
      <c r="H2163" s="160">
        <f t="shared" si="36"/>
        <v>2.1359223300970873E-2</v>
      </c>
    </row>
    <row r="2164" spans="1:8">
      <c r="A2164" s="159">
        <v>226204</v>
      </c>
      <c r="B2164" s="133" t="s">
        <v>1188</v>
      </c>
      <c r="C2164" s="174">
        <v>423</v>
      </c>
      <c r="D2164" s="174">
        <v>404</v>
      </c>
      <c r="E2164" s="174">
        <v>460</v>
      </c>
      <c r="F2164" s="174">
        <v>371</v>
      </c>
      <c r="G2164" s="216">
        <v>339</v>
      </c>
      <c r="H2164" s="160">
        <f t="shared" si="36"/>
        <v>-0.19858156028368795</v>
      </c>
    </row>
    <row r="2165" spans="1:8">
      <c r="A2165" s="159">
        <v>226204</v>
      </c>
      <c r="B2165" s="133" t="s">
        <v>1189</v>
      </c>
      <c r="C2165" s="174">
        <v>197</v>
      </c>
      <c r="D2165" s="174">
        <v>186</v>
      </c>
      <c r="E2165" s="174">
        <v>208</v>
      </c>
      <c r="F2165" s="174">
        <v>280</v>
      </c>
      <c r="G2165" s="216">
        <v>183</v>
      </c>
      <c r="H2165" s="160">
        <f t="shared" si="36"/>
        <v>-7.1065989847715741E-2</v>
      </c>
    </row>
    <row r="2166" spans="1:8">
      <c r="A2166" s="159">
        <v>226204</v>
      </c>
      <c r="B2166" s="133" t="s">
        <v>1190</v>
      </c>
      <c r="C2166" s="174">
        <v>0</v>
      </c>
      <c r="D2166" s="174">
        <v>0</v>
      </c>
      <c r="E2166" s="174">
        <v>0</v>
      </c>
      <c r="F2166" s="174">
        <v>0</v>
      </c>
      <c r="G2166" s="216">
        <v>0</v>
      </c>
      <c r="H2166" s="160" t="str">
        <f t="shared" si="36"/>
        <v/>
      </c>
    </row>
    <row r="2167" spans="1:8">
      <c r="A2167" s="159">
        <v>226204</v>
      </c>
      <c r="B2167" s="133" t="s">
        <v>1191</v>
      </c>
      <c r="C2167" s="174">
        <v>619</v>
      </c>
      <c r="D2167" s="174">
        <v>570</v>
      </c>
      <c r="E2167" s="174">
        <v>623</v>
      </c>
      <c r="F2167" s="174">
        <v>761</v>
      </c>
      <c r="G2167" s="216">
        <v>581</v>
      </c>
      <c r="H2167" s="160">
        <f t="shared" si="36"/>
        <v>-6.1389337641357025E-2</v>
      </c>
    </row>
    <row r="2168" spans="1:8">
      <c r="A2168" s="159">
        <v>226204</v>
      </c>
      <c r="B2168" s="133" t="s">
        <v>1192</v>
      </c>
      <c r="C2168" s="174">
        <v>516</v>
      </c>
      <c r="D2168" s="174">
        <v>461</v>
      </c>
      <c r="E2168" s="174">
        <v>599</v>
      </c>
      <c r="F2168" s="174">
        <v>506</v>
      </c>
      <c r="G2168" s="216">
        <v>471</v>
      </c>
      <c r="H2168" s="160">
        <f t="shared" si="36"/>
        <v>-8.7209302325581398E-2</v>
      </c>
    </row>
    <row r="2169" spans="1:8">
      <c r="A2169" s="159">
        <v>226204</v>
      </c>
      <c r="B2169" s="133" t="s">
        <v>1193</v>
      </c>
      <c r="C2169" s="174">
        <v>20</v>
      </c>
      <c r="D2169" s="174">
        <v>19</v>
      </c>
      <c r="E2169" s="174">
        <v>33</v>
      </c>
      <c r="F2169" s="174">
        <v>30</v>
      </c>
      <c r="G2169" s="216">
        <v>26</v>
      </c>
      <c r="H2169" s="160">
        <f t="shared" si="36"/>
        <v>0.3</v>
      </c>
    </row>
    <row r="2170" spans="1:8">
      <c r="A2170" s="159">
        <v>226204</v>
      </c>
      <c r="B2170" s="133" t="s">
        <v>1194</v>
      </c>
      <c r="C2170" s="174">
        <v>3</v>
      </c>
      <c r="D2170" s="174">
        <v>1</v>
      </c>
      <c r="E2170" s="174">
        <v>2</v>
      </c>
      <c r="F2170" s="174">
        <v>2</v>
      </c>
      <c r="G2170" s="216">
        <v>2</v>
      </c>
      <c r="H2170" s="160">
        <f t="shared" si="36"/>
        <v>-0.33333333333333331</v>
      </c>
    </row>
    <row r="2171" spans="1:8">
      <c r="A2171" s="159">
        <v>226204</v>
      </c>
      <c r="B2171" s="133" t="s">
        <v>1195</v>
      </c>
      <c r="C2171" s="174">
        <v>16</v>
      </c>
      <c r="D2171" s="174">
        <v>15</v>
      </c>
      <c r="E2171" s="174">
        <v>25</v>
      </c>
      <c r="F2171" s="174">
        <v>33</v>
      </c>
      <c r="G2171" s="216">
        <v>24</v>
      </c>
      <c r="H2171" s="160">
        <f t="shared" si="36"/>
        <v>0.5</v>
      </c>
    </row>
    <row r="2172" spans="1:8">
      <c r="A2172" s="159">
        <v>226204</v>
      </c>
      <c r="B2172" s="133" t="s">
        <v>1196</v>
      </c>
      <c r="C2172" s="174">
        <v>173</v>
      </c>
      <c r="D2172" s="174">
        <v>187</v>
      </c>
      <c r="E2172" s="174">
        <v>182</v>
      </c>
      <c r="F2172" s="174">
        <v>183</v>
      </c>
      <c r="G2172" s="216">
        <v>151</v>
      </c>
      <c r="H2172" s="160">
        <f t="shared" si="36"/>
        <v>-0.12716763005780346</v>
      </c>
    </row>
    <row r="2173" spans="1:8">
      <c r="A2173" s="159">
        <v>226204</v>
      </c>
      <c r="B2173" s="133" t="s">
        <v>1197</v>
      </c>
      <c r="C2173" s="174">
        <v>444</v>
      </c>
      <c r="D2173" s="174">
        <v>413</v>
      </c>
      <c r="E2173" s="174">
        <v>545</v>
      </c>
      <c r="F2173" s="174">
        <v>580</v>
      </c>
      <c r="G2173" s="216">
        <v>492</v>
      </c>
      <c r="H2173" s="160">
        <f t="shared" si="36"/>
        <v>0.10810810810810811</v>
      </c>
    </row>
    <row r="2174" spans="1:8">
      <c r="A2174" s="159">
        <v>226204</v>
      </c>
      <c r="B2174" s="133" t="s">
        <v>1198</v>
      </c>
      <c r="C2174" s="174">
        <v>0</v>
      </c>
      <c r="D2174" s="174">
        <v>0</v>
      </c>
      <c r="E2174" s="174">
        <v>0</v>
      </c>
      <c r="F2174" s="174">
        <v>0</v>
      </c>
      <c r="G2174" s="216">
        <v>0</v>
      </c>
      <c r="H2174" s="160" t="str">
        <f t="shared" si="36"/>
        <v/>
      </c>
    </row>
    <row r="2175" spans="1:8">
      <c r="A2175" s="159">
        <v>226204</v>
      </c>
      <c r="B2175" s="133" t="s">
        <v>1199</v>
      </c>
      <c r="C2175" s="174">
        <v>4</v>
      </c>
      <c r="D2175" s="174">
        <v>2</v>
      </c>
      <c r="E2175" s="174">
        <v>2</v>
      </c>
      <c r="F2175" s="174">
        <v>3</v>
      </c>
      <c r="G2175" s="216">
        <v>1</v>
      </c>
      <c r="H2175" s="160">
        <f t="shared" si="36"/>
        <v>-0.75</v>
      </c>
    </row>
    <row r="2176" spans="1:8">
      <c r="A2176" s="159">
        <v>226204</v>
      </c>
      <c r="B2176" s="133" t="s">
        <v>1200</v>
      </c>
      <c r="C2176" s="174">
        <v>466</v>
      </c>
      <c r="D2176" s="174">
        <v>387</v>
      </c>
      <c r="E2176" s="174">
        <v>416</v>
      </c>
      <c r="F2176" s="174">
        <v>414</v>
      </c>
      <c r="G2176" s="216">
        <v>346</v>
      </c>
      <c r="H2176" s="160">
        <f t="shared" si="36"/>
        <v>-0.25751072961373389</v>
      </c>
    </row>
    <row r="2177" spans="1:8">
      <c r="A2177" s="159">
        <v>226204</v>
      </c>
      <c r="B2177" s="133" t="s">
        <v>1201</v>
      </c>
      <c r="C2177" s="174">
        <v>9</v>
      </c>
      <c r="D2177" s="174">
        <v>7</v>
      </c>
      <c r="E2177" s="174">
        <v>17</v>
      </c>
      <c r="F2177" s="174">
        <v>22</v>
      </c>
      <c r="G2177" s="216">
        <v>10</v>
      </c>
      <c r="H2177" s="160">
        <f t="shared" si="36"/>
        <v>0.1111111111111111</v>
      </c>
    </row>
    <row r="2178" spans="1:8">
      <c r="A2178" s="159">
        <v>227182</v>
      </c>
      <c r="B2178" s="133" t="s">
        <v>1185</v>
      </c>
      <c r="C2178" s="174">
        <v>7941</v>
      </c>
      <c r="D2178" s="174">
        <v>7681</v>
      </c>
      <c r="E2178" s="174">
        <v>8409</v>
      </c>
      <c r="F2178" s="174">
        <v>8745</v>
      </c>
      <c r="G2178" s="216">
        <v>8598</v>
      </c>
      <c r="H2178" s="160">
        <f t="shared" si="36"/>
        <v>8.2735171892708723E-2</v>
      </c>
    </row>
    <row r="2179" spans="1:8">
      <c r="A2179" s="159">
        <v>227182</v>
      </c>
      <c r="B2179" s="133" t="s">
        <v>1186</v>
      </c>
      <c r="C2179" s="174">
        <v>149</v>
      </c>
      <c r="D2179" s="174">
        <v>137</v>
      </c>
      <c r="E2179" s="174">
        <v>180</v>
      </c>
      <c r="F2179" s="174">
        <v>200</v>
      </c>
      <c r="G2179" s="216">
        <v>273</v>
      </c>
      <c r="H2179" s="160">
        <f t="shared" si="36"/>
        <v>0.83221476510067116</v>
      </c>
    </row>
    <row r="2180" spans="1:8">
      <c r="A2180" s="159">
        <v>227182</v>
      </c>
      <c r="B2180" s="133" t="s">
        <v>1187</v>
      </c>
      <c r="C2180" s="174">
        <v>4661</v>
      </c>
      <c r="D2180" s="174">
        <v>4693</v>
      </c>
      <c r="E2180" s="174">
        <v>5089</v>
      </c>
      <c r="F2180" s="174">
        <v>5383</v>
      </c>
      <c r="G2180" s="216">
        <v>5445</v>
      </c>
      <c r="H2180" s="160">
        <f t="shared" si="36"/>
        <v>0.16820424801544734</v>
      </c>
    </row>
    <row r="2181" spans="1:8">
      <c r="A2181" s="159">
        <v>227182</v>
      </c>
      <c r="B2181" s="133" t="s">
        <v>1188</v>
      </c>
      <c r="C2181" s="174">
        <v>2521</v>
      </c>
      <c r="D2181" s="174">
        <v>2264</v>
      </c>
      <c r="E2181" s="174">
        <v>2435</v>
      </c>
      <c r="F2181" s="174">
        <v>2489</v>
      </c>
      <c r="G2181" s="216">
        <v>2242</v>
      </c>
      <c r="H2181" s="160">
        <f t="shared" si="36"/>
        <v>-0.11067036890122967</v>
      </c>
    </row>
    <row r="2182" spans="1:8">
      <c r="A2182" s="159">
        <v>227182</v>
      </c>
      <c r="B2182" s="133" t="s">
        <v>1189</v>
      </c>
      <c r="C2182" s="174">
        <v>610</v>
      </c>
      <c r="D2182" s="174">
        <v>587</v>
      </c>
      <c r="E2182" s="174">
        <v>699</v>
      </c>
      <c r="F2182" s="174">
        <v>672</v>
      </c>
      <c r="G2182" s="216">
        <v>634</v>
      </c>
      <c r="H2182" s="160">
        <f t="shared" si="36"/>
        <v>3.9344262295081971E-2</v>
      </c>
    </row>
    <row r="2183" spans="1:8">
      <c r="A2183" s="159">
        <v>227182</v>
      </c>
      <c r="B2183" s="133" t="s">
        <v>1190</v>
      </c>
      <c r="C2183" s="174">
        <v>0</v>
      </c>
      <c r="D2183" s="174">
        <v>0</v>
      </c>
      <c r="E2183" s="174">
        <v>6</v>
      </c>
      <c r="F2183" s="174">
        <v>1</v>
      </c>
      <c r="G2183" s="216">
        <v>4</v>
      </c>
      <c r="H2183" s="160" t="str">
        <f t="shared" si="36"/>
        <v/>
      </c>
    </row>
    <row r="2184" spans="1:8">
      <c r="A2184" s="159">
        <v>227182</v>
      </c>
      <c r="B2184" s="133" t="s">
        <v>1191</v>
      </c>
      <c r="C2184" s="174">
        <v>2923</v>
      </c>
      <c r="D2184" s="174">
        <v>2718</v>
      </c>
      <c r="E2184" s="174">
        <v>2900</v>
      </c>
      <c r="F2184" s="174">
        <v>3100</v>
      </c>
      <c r="G2184" s="216">
        <v>3085</v>
      </c>
      <c r="H2184" s="160">
        <f t="shared" si="36"/>
        <v>5.5422511118713651E-2</v>
      </c>
    </row>
    <row r="2185" spans="1:8">
      <c r="A2185" s="159">
        <v>227182</v>
      </c>
      <c r="B2185" s="133" t="s">
        <v>1192</v>
      </c>
      <c r="C2185" s="174">
        <v>5018</v>
      </c>
      <c r="D2185" s="174">
        <v>4963</v>
      </c>
      <c r="E2185" s="174">
        <v>5509</v>
      </c>
      <c r="F2185" s="174">
        <v>5645</v>
      </c>
      <c r="G2185" s="216">
        <v>5513</v>
      </c>
      <c r="H2185" s="160">
        <f t="shared" si="36"/>
        <v>9.8644878437624553E-2</v>
      </c>
    </row>
    <row r="2186" spans="1:8">
      <c r="A2186" s="159">
        <v>227182</v>
      </c>
      <c r="B2186" s="133" t="s">
        <v>1193</v>
      </c>
      <c r="C2186" s="174">
        <v>271</v>
      </c>
      <c r="D2186" s="174">
        <v>236</v>
      </c>
      <c r="E2186" s="174">
        <v>281</v>
      </c>
      <c r="F2186" s="174">
        <v>305</v>
      </c>
      <c r="G2186" s="216">
        <v>315</v>
      </c>
      <c r="H2186" s="160">
        <f t="shared" si="36"/>
        <v>0.16236162361623616</v>
      </c>
    </row>
    <row r="2187" spans="1:8">
      <c r="A2187" s="159">
        <v>227182</v>
      </c>
      <c r="B2187" s="133" t="s">
        <v>1194</v>
      </c>
      <c r="C2187" s="174">
        <v>20</v>
      </c>
      <c r="D2187" s="174">
        <v>11</v>
      </c>
      <c r="E2187" s="174">
        <v>12</v>
      </c>
      <c r="F2187" s="174">
        <v>12</v>
      </c>
      <c r="G2187" s="216">
        <v>19</v>
      </c>
      <c r="H2187" s="160">
        <f t="shared" si="36"/>
        <v>-0.05</v>
      </c>
    </row>
    <row r="2188" spans="1:8">
      <c r="A2188" s="159">
        <v>227182</v>
      </c>
      <c r="B2188" s="133" t="s">
        <v>1195</v>
      </c>
      <c r="C2188" s="174">
        <v>587</v>
      </c>
      <c r="D2188" s="174">
        <v>597</v>
      </c>
      <c r="E2188" s="174">
        <v>674</v>
      </c>
      <c r="F2188" s="174">
        <v>782</v>
      </c>
      <c r="G2188" s="216">
        <v>703</v>
      </c>
      <c r="H2188" s="160">
        <f t="shared" si="36"/>
        <v>0.19761499148211242</v>
      </c>
    </row>
    <row r="2189" spans="1:8">
      <c r="A2189" s="159">
        <v>227182</v>
      </c>
      <c r="B2189" s="133" t="s">
        <v>1196</v>
      </c>
      <c r="C2189" s="174">
        <v>868</v>
      </c>
      <c r="D2189" s="174">
        <v>840</v>
      </c>
      <c r="E2189" s="174">
        <v>999</v>
      </c>
      <c r="F2189" s="174">
        <v>1030</v>
      </c>
      <c r="G2189" s="216">
        <v>981</v>
      </c>
      <c r="H2189" s="160">
        <f t="shared" si="36"/>
        <v>0.13018433179723501</v>
      </c>
    </row>
    <row r="2190" spans="1:8">
      <c r="A2190" s="159">
        <v>227182</v>
      </c>
      <c r="B2190" s="133" t="s">
        <v>1197</v>
      </c>
      <c r="C2190" s="174">
        <v>2845</v>
      </c>
      <c r="D2190" s="174">
        <v>3011</v>
      </c>
      <c r="E2190" s="174">
        <v>3359</v>
      </c>
      <c r="F2190" s="174">
        <v>3576</v>
      </c>
      <c r="G2190" s="216">
        <v>3615</v>
      </c>
      <c r="H2190" s="160">
        <f t="shared" si="36"/>
        <v>0.27065026362038663</v>
      </c>
    </row>
    <row r="2191" spans="1:8">
      <c r="A2191" s="159">
        <v>227182</v>
      </c>
      <c r="B2191" s="133" t="s">
        <v>1198</v>
      </c>
      <c r="C2191" s="174">
        <v>0</v>
      </c>
      <c r="D2191" s="174">
        <v>0</v>
      </c>
      <c r="E2191" s="174">
        <v>0</v>
      </c>
      <c r="F2191" s="174">
        <v>0</v>
      </c>
      <c r="G2191" s="216">
        <v>0</v>
      </c>
      <c r="H2191" s="160" t="str">
        <f t="shared" si="36"/>
        <v/>
      </c>
    </row>
    <row r="2192" spans="1:8">
      <c r="A2192" s="159">
        <v>227182</v>
      </c>
      <c r="B2192" s="133" t="s">
        <v>1199</v>
      </c>
      <c r="C2192" s="174">
        <v>405</v>
      </c>
      <c r="D2192" s="174">
        <v>402</v>
      </c>
      <c r="E2192" s="174">
        <v>403</v>
      </c>
      <c r="F2192" s="174">
        <v>379</v>
      </c>
      <c r="G2192" s="216">
        <v>364</v>
      </c>
      <c r="H2192" s="160">
        <f t="shared" si="36"/>
        <v>-0.10123456790123457</v>
      </c>
    </row>
    <row r="2193" spans="1:8">
      <c r="A2193" s="159">
        <v>227182</v>
      </c>
      <c r="B2193" s="133" t="s">
        <v>1200</v>
      </c>
      <c r="C2193" s="174">
        <v>2758</v>
      </c>
      <c r="D2193" s="174">
        <v>2447</v>
      </c>
      <c r="E2193" s="174">
        <v>2532</v>
      </c>
      <c r="F2193" s="174">
        <v>2532</v>
      </c>
      <c r="G2193" s="216">
        <v>2400</v>
      </c>
      <c r="H2193" s="160">
        <f t="shared" si="36"/>
        <v>-0.12980420594633793</v>
      </c>
    </row>
    <row r="2194" spans="1:8">
      <c r="A2194" s="159">
        <v>227182</v>
      </c>
      <c r="B2194" s="133" t="s">
        <v>1201</v>
      </c>
      <c r="C2194" s="174">
        <v>187</v>
      </c>
      <c r="D2194" s="174">
        <v>137</v>
      </c>
      <c r="E2194" s="174">
        <v>149</v>
      </c>
      <c r="F2194" s="174">
        <v>129</v>
      </c>
      <c r="G2194" s="216">
        <v>201</v>
      </c>
      <c r="H2194" s="160">
        <f t="shared" si="36"/>
        <v>7.4866310160427801E-2</v>
      </c>
    </row>
    <row r="2195" spans="1:8">
      <c r="A2195" s="159">
        <v>227304</v>
      </c>
      <c r="B2195" s="133" t="s">
        <v>1185</v>
      </c>
      <c r="C2195" s="174">
        <v>835</v>
      </c>
      <c r="D2195" s="174">
        <v>812</v>
      </c>
      <c r="E2195" s="174">
        <v>1027</v>
      </c>
      <c r="F2195" s="174">
        <v>1038</v>
      </c>
      <c r="G2195" s="216">
        <v>1113</v>
      </c>
      <c r="H2195" s="160">
        <f t="shared" si="36"/>
        <v>0.33293413173652697</v>
      </c>
    </row>
    <row r="2196" spans="1:8">
      <c r="A2196" s="159">
        <v>227304</v>
      </c>
      <c r="B2196" s="133" t="s">
        <v>1186</v>
      </c>
      <c r="C2196" s="174">
        <v>30</v>
      </c>
      <c r="D2196" s="174">
        <v>59</v>
      </c>
      <c r="E2196" s="174">
        <v>46</v>
      </c>
      <c r="F2196" s="174">
        <v>57</v>
      </c>
      <c r="G2196" s="216">
        <v>79</v>
      </c>
      <c r="H2196" s="160">
        <f t="shared" si="36"/>
        <v>1.6333333333333333</v>
      </c>
    </row>
    <row r="2197" spans="1:8">
      <c r="A2197" s="159">
        <v>227304</v>
      </c>
      <c r="B2197" s="133" t="s">
        <v>1187</v>
      </c>
      <c r="C2197" s="174">
        <v>451</v>
      </c>
      <c r="D2197" s="174">
        <v>438</v>
      </c>
      <c r="E2197" s="174">
        <v>555</v>
      </c>
      <c r="F2197" s="174">
        <v>555</v>
      </c>
      <c r="G2197" s="216">
        <v>627</v>
      </c>
      <c r="H2197" s="160">
        <f t="shared" si="36"/>
        <v>0.3902439024390244</v>
      </c>
    </row>
    <row r="2198" spans="1:8">
      <c r="A2198" s="159">
        <v>227304</v>
      </c>
      <c r="B2198" s="133" t="s">
        <v>1188</v>
      </c>
      <c r="C2198" s="174">
        <v>293</v>
      </c>
      <c r="D2198" s="174">
        <v>253</v>
      </c>
      <c r="E2198" s="174">
        <v>328</v>
      </c>
      <c r="F2198" s="174">
        <v>319</v>
      </c>
      <c r="G2198" s="216">
        <v>313</v>
      </c>
      <c r="H2198" s="160">
        <f t="shared" si="36"/>
        <v>6.8259385665529013E-2</v>
      </c>
    </row>
    <row r="2199" spans="1:8">
      <c r="A2199" s="159">
        <v>227304</v>
      </c>
      <c r="B2199" s="133" t="s">
        <v>1189</v>
      </c>
      <c r="C2199" s="174">
        <v>61</v>
      </c>
      <c r="D2199" s="174">
        <v>62</v>
      </c>
      <c r="E2199" s="174">
        <v>98</v>
      </c>
      <c r="F2199" s="174">
        <v>107</v>
      </c>
      <c r="G2199" s="216">
        <v>94</v>
      </c>
      <c r="H2199" s="160">
        <f t="shared" si="36"/>
        <v>0.54098360655737709</v>
      </c>
    </row>
    <row r="2200" spans="1:8">
      <c r="A2200" s="159">
        <v>227304</v>
      </c>
      <c r="B2200" s="133" t="s">
        <v>1190</v>
      </c>
      <c r="C2200" s="174">
        <v>0</v>
      </c>
      <c r="D2200" s="174">
        <v>0</v>
      </c>
      <c r="E2200" s="174">
        <v>0</v>
      </c>
      <c r="F2200" s="174">
        <v>0</v>
      </c>
      <c r="G2200" s="216">
        <v>0</v>
      </c>
      <c r="H2200" s="160" t="str">
        <f t="shared" si="36"/>
        <v/>
      </c>
    </row>
    <row r="2201" spans="1:8">
      <c r="A2201" s="159">
        <v>227304</v>
      </c>
      <c r="B2201" s="133" t="s">
        <v>1191</v>
      </c>
      <c r="C2201" s="174">
        <v>283</v>
      </c>
      <c r="D2201" s="174">
        <v>262</v>
      </c>
      <c r="E2201" s="174">
        <v>322</v>
      </c>
      <c r="F2201" s="174">
        <v>318</v>
      </c>
      <c r="G2201" s="216">
        <v>369</v>
      </c>
      <c r="H2201" s="160">
        <f t="shared" si="36"/>
        <v>0.303886925795053</v>
      </c>
    </row>
    <row r="2202" spans="1:8">
      <c r="A2202" s="159">
        <v>227304</v>
      </c>
      <c r="B2202" s="133" t="s">
        <v>1192</v>
      </c>
      <c r="C2202" s="174">
        <v>552</v>
      </c>
      <c r="D2202" s="174">
        <v>550</v>
      </c>
      <c r="E2202" s="174">
        <v>705</v>
      </c>
      <c r="F2202" s="174">
        <v>720</v>
      </c>
      <c r="G2202" s="216">
        <v>744</v>
      </c>
      <c r="H2202" s="160">
        <f t="shared" si="36"/>
        <v>0.34782608695652173</v>
      </c>
    </row>
    <row r="2203" spans="1:8">
      <c r="A2203" s="159">
        <v>227304</v>
      </c>
      <c r="B2203" s="133" t="s">
        <v>1193</v>
      </c>
      <c r="C2203" s="174">
        <v>9</v>
      </c>
      <c r="D2203" s="174">
        <v>11</v>
      </c>
      <c r="E2203" s="174">
        <v>4</v>
      </c>
      <c r="F2203" s="174">
        <v>11</v>
      </c>
      <c r="G2203" s="216">
        <v>13</v>
      </c>
      <c r="H2203" s="160">
        <f t="shared" si="36"/>
        <v>0.44444444444444442</v>
      </c>
    </row>
    <row r="2204" spans="1:8">
      <c r="A2204" s="159">
        <v>227304</v>
      </c>
      <c r="B2204" s="133" t="s">
        <v>1194</v>
      </c>
      <c r="C2204" s="174">
        <v>0</v>
      </c>
      <c r="D2204" s="174">
        <v>3</v>
      </c>
      <c r="E2204" s="174">
        <v>5</v>
      </c>
      <c r="F2204" s="174">
        <v>10</v>
      </c>
      <c r="G2204" s="216">
        <v>4</v>
      </c>
      <c r="H2204" s="160" t="str">
        <f t="shared" si="36"/>
        <v/>
      </c>
    </row>
    <row r="2205" spans="1:8">
      <c r="A2205" s="159">
        <v>227304</v>
      </c>
      <c r="B2205" s="133" t="s">
        <v>1195</v>
      </c>
      <c r="C2205" s="174">
        <v>11</v>
      </c>
      <c r="D2205" s="174">
        <v>19</v>
      </c>
      <c r="E2205" s="174">
        <v>12</v>
      </c>
      <c r="F2205" s="174">
        <v>12</v>
      </c>
      <c r="G2205" s="216">
        <v>13</v>
      </c>
      <c r="H2205" s="160">
        <f t="shared" si="36"/>
        <v>0.18181818181818182</v>
      </c>
    </row>
    <row r="2206" spans="1:8">
      <c r="A2206" s="159">
        <v>227304</v>
      </c>
      <c r="B2206" s="133" t="s">
        <v>1196</v>
      </c>
      <c r="C2206" s="174">
        <v>45</v>
      </c>
      <c r="D2206" s="174">
        <v>46</v>
      </c>
      <c r="E2206" s="174">
        <v>54</v>
      </c>
      <c r="F2206" s="174">
        <v>52</v>
      </c>
      <c r="G2206" s="216">
        <v>56</v>
      </c>
      <c r="H2206" s="160">
        <f t="shared" si="36"/>
        <v>0.24444444444444444</v>
      </c>
    </row>
    <row r="2207" spans="1:8">
      <c r="A2207" s="159">
        <v>227304</v>
      </c>
      <c r="B2207" s="133" t="s">
        <v>1197</v>
      </c>
      <c r="C2207" s="174">
        <v>520</v>
      </c>
      <c r="D2207" s="174">
        <v>492</v>
      </c>
      <c r="E2207" s="174">
        <v>650</v>
      </c>
      <c r="F2207" s="174">
        <v>670</v>
      </c>
      <c r="G2207" s="216">
        <v>719</v>
      </c>
      <c r="H2207" s="160">
        <f t="shared" si="36"/>
        <v>0.38269230769230766</v>
      </c>
    </row>
    <row r="2208" spans="1:8">
      <c r="A2208" s="159">
        <v>227304</v>
      </c>
      <c r="B2208" s="133" t="s">
        <v>1198</v>
      </c>
      <c r="C2208" s="174">
        <v>0</v>
      </c>
      <c r="D2208" s="174">
        <v>1</v>
      </c>
      <c r="E2208" s="174">
        <v>1</v>
      </c>
      <c r="F2208" s="174">
        <v>0</v>
      </c>
      <c r="G2208" s="216">
        <v>2</v>
      </c>
      <c r="H2208" s="160" t="str">
        <f t="shared" si="36"/>
        <v/>
      </c>
    </row>
    <row r="2209" spans="1:8">
      <c r="A2209" s="159">
        <v>227304</v>
      </c>
      <c r="B2209" s="133" t="s">
        <v>1199</v>
      </c>
      <c r="C2209" s="174">
        <v>26</v>
      </c>
      <c r="D2209" s="174">
        <v>20</v>
      </c>
      <c r="E2209" s="174">
        <v>19</v>
      </c>
      <c r="F2209" s="174">
        <v>11</v>
      </c>
      <c r="G2209" s="216">
        <v>7</v>
      </c>
      <c r="H2209" s="160">
        <f t="shared" si="36"/>
        <v>-0.73076923076923073</v>
      </c>
    </row>
    <row r="2210" spans="1:8">
      <c r="A2210" s="159">
        <v>227304</v>
      </c>
      <c r="B2210" s="133" t="s">
        <v>1200</v>
      </c>
      <c r="C2210" s="174">
        <v>213</v>
      </c>
      <c r="D2210" s="174">
        <v>210</v>
      </c>
      <c r="E2210" s="174">
        <v>267</v>
      </c>
      <c r="F2210" s="174">
        <v>252</v>
      </c>
      <c r="G2210" s="216">
        <v>268</v>
      </c>
      <c r="H2210" s="160">
        <f t="shared" si="36"/>
        <v>0.25821596244131456</v>
      </c>
    </row>
    <row r="2211" spans="1:8">
      <c r="A2211" s="159">
        <v>227304</v>
      </c>
      <c r="B2211" s="133" t="s">
        <v>1201</v>
      </c>
      <c r="C2211" s="174">
        <v>11</v>
      </c>
      <c r="D2211" s="174">
        <v>10</v>
      </c>
      <c r="E2211" s="174">
        <v>15</v>
      </c>
      <c r="F2211" s="174">
        <v>20</v>
      </c>
      <c r="G2211" s="216">
        <v>31</v>
      </c>
      <c r="H2211" s="160">
        <f t="shared" si="36"/>
        <v>1.8181818181818181</v>
      </c>
    </row>
    <row r="2212" spans="1:8">
      <c r="A2212" s="159">
        <v>227854</v>
      </c>
      <c r="B2212" s="133" t="s">
        <v>1185</v>
      </c>
      <c r="C2212" s="174">
        <v>1184</v>
      </c>
      <c r="D2212" s="174">
        <v>1090</v>
      </c>
      <c r="E2212" s="174">
        <v>1164</v>
      </c>
      <c r="F2212" s="174">
        <v>1199</v>
      </c>
      <c r="G2212" s="216">
        <v>1135</v>
      </c>
      <c r="H2212" s="160">
        <f t="shared" si="36"/>
        <v>-4.1385135135135136E-2</v>
      </c>
    </row>
    <row r="2213" spans="1:8">
      <c r="A2213" s="159">
        <v>227854</v>
      </c>
      <c r="B2213" s="133" t="s">
        <v>1186</v>
      </c>
      <c r="C2213" s="174">
        <v>23</v>
      </c>
      <c r="D2213" s="174">
        <v>25</v>
      </c>
      <c r="E2213" s="174">
        <v>21</v>
      </c>
      <c r="F2213" s="174">
        <v>24</v>
      </c>
      <c r="G2213" s="216">
        <v>31</v>
      </c>
      <c r="H2213" s="160">
        <f t="shared" si="36"/>
        <v>0.34782608695652173</v>
      </c>
    </row>
    <row r="2214" spans="1:8">
      <c r="A2214" s="159">
        <v>227854</v>
      </c>
      <c r="B2214" s="133" t="s">
        <v>1187</v>
      </c>
      <c r="C2214" s="174">
        <v>545</v>
      </c>
      <c r="D2214" s="174">
        <v>506</v>
      </c>
      <c r="E2214" s="174">
        <v>500</v>
      </c>
      <c r="F2214" s="174">
        <v>519</v>
      </c>
      <c r="G2214" s="216">
        <v>560</v>
      </c>
      <c r="H2214" s="160">
        <f t="shared" si="36"/>
        <v>2.7522935779816515E-2</v>
      </c>
    </row>
    <row r="2215" spans="1:8">
      <c r="A2215" s="159">
        <v>227854</v>
      </c>
      <c r="B2215" s="133" t="s">
        <v>1188</v>
      </c>
      <c r="C2215" s="174">
        <v>472</v>
      </c>
      <c r="D2215" s="174">
        <v>442</v>
      </c>
      <c r="E2215" s="174">
        <v>487</v>
      </c>
      <c r="F2215" s="174">
        <v>487</v>
      </c>
      <c r="G2215" s="216">
        <v>396</v>
      </c>
      <c r="H2215" s="160">
        <f t="shared" si="36"/>
        <v>-0.16101694915254236</v>
      </c>
    </row>
    <row r="2216" spans="1:8">
      <c r="A2216" s="159">
        <v>227854</v>
      </c>
      <c r="B2216" s="133" t="s">
        <v>1189</v>
      </c>
      <c r="C2216" s="174">
        <v>144</v>
      </c>
      <c r="D2216" s="174">
        <v>117</v>
      </c>
      <c r="E2216" s="174">
        <v>156</v>
      </c>
      <c r="F2216" s="174">
        <v>169</v>
      </c>
      <c r="G2216" s="216">
        <v>148</v>
      </c>
      <c r="H2216" s="160">
        <f t="shared" si="36"/>
        <v>2.7777777777777776E-2</v>
      </c>
    </row>
    <row r="2217" spans="1:8">
      <c r="A2217" s="159">
        <v>227854</v>
      </c>
      <c r="B2217" s="133" t="s">
        <v>1190</v>
      </c>
      <c r="C2217" s="174">
        <v>0</v>
      </c>
      <c r="D2217" s="174">
        <v>0</v>
      </c>
      <c r="E2217" s="174">
        <v>0</v>
      </c>
      <c r="F2217" s="174">
        <v>0</v>
      </c>
      <c r="G2217" s="216">
        <v>0</v>
      </c>
      <c r="H2217" s="160" t="str">
        <f t="shared" si="36"/>
        <v/>
      </c>
    </row>
    <row r="2218" spans="1:8">
      <c r="A2218" s="159">
        <v>227854</v>
      </c>
      <c r="B2218" s="133" t="s">
        <v>1191</v>
      </c>
      <c r="C2218" s="174">
        <v>508</v>
      </c>
      <c r="D2218" s="174">
        <v>455</v>
      </c>
      <c r="E2218" s="174">
        <v>433</v>
      </c>
      <c r="F2218" s="174">
        <v>493</v>
      </c>
      <c r="G2218" s="216">
        <v>450</v>
      </c>
      <c r="H2218" s="160">
        <f t="shared" ref="H2218:H2281" si="37">IFERROR((G2218-C2218)/C2218,"")</f>
        <v>-0.1141732283464567</v>
      </c>
    </row>
    <row r="2219" spans="1:8">
      <c r="A2219" s="159">
        <v>227854</v>
      </c>
      <c r="B2219" s="133" t="s">
        <v>1192</v>
      </c>
      <c r="C2219" s="174">
        <v>676</v>
      </c>
      <c r="D2219" s="174">
        <v>635</v>
      </c>
      <c r="E2219" s="174">
        <v>731</v>
      </c>
      <c r="F2219" s="174">
        <v>706</v>
      </c>
      <c r="G2219" s="216">
        <v>685</v>
      </c>
      <c r="H2219" s="160">
        <f t="shared" si="37"/>
        <v>1.3313609467455622E-2</v>
      </c>
    </row>
    <row r="2220" spans="1:8">
      <c r="A2220" s="159">
        <v>227854</v>
      </c>
      <c r="B2220" s="133" t="s">
        <v>1193</v>
      </c>
      <c r="C2220" s="174">
        <v>17</v>
      </c>
      <c r="D2220" s="174">
        <v>20</v>
      </c>
      <c r="E2220" s="174">
        <v>18</v>
      </c>
      <c r="F2220" s="174">
        <v>19</v>
      </c>
      <c r="G2220" s="216">
        <v>23</v>
      </c>
      <c r="H2220" s="160">
        <f t="shared" si="37"/>
        <v>0.35294117647058826</v>
      </c>
    </row>
    <row r="2221" spans="1:8">
      <c r="A2221" s="159">
        <v>227854</v>
      </c>
      <c r="B2221" s="133" t="s">
        <v>1194</v>
      </c>
      <c r="C2221" s="174">
        <v>5</v>
      </c>
      <c r="D2221" s="174">
        <v>8</v>
      </c>
      <c r="E2221" s="174">
        <v>3</v>
      </c>
      <c r="F2221" s="174">
        <v>5</v>
      </c>
      <c r="G2221" s="216">
        <v>4</v>
      </c>
      <c r="H2221" s="160">
        <f t="shared" si="37"/>
        <v>-0.2</v>
      </c>
    </row>
    <row r="2222" spans="1:8">
      <c r="A2222" s="159">
        <v>227854</v>
      </c>
      <c r="B2222" s="133" t="s">
        <v>1195</v>
      </c>
      <c r="C2222" s="174">
        <v>45</v>
      </c>
      <c r="D2222" s="174">
        <v>20</v>
      </c>
      <c r="E2222" s="174">
        <v>28</v>
      </c>
      <c r="F2222" s="174">
        <v>31</v>
      </c>
      <c r="G2222" s="216">
        <v>16</v>
      </c>
      <c r="H2222" s="160">
        <f t="shared" si="37"/>
        <v>-0.64444444444444449</v>
      </c>
    </row>
    <row r="2223" spans="1:8">
      <c r="A2223" s="159">
        <v>227854</v>
      </c>
      <c r="B2223" s="133" t="s">
        <v>1196</v>
      </c>
      <c r="C2223" s="174">
        <v>153</v>
      </c>
      <c r="D2223" s="174">
        <v>145</v>
      </c>
      <c r="E2223" s="174">
        <v>171</v>
      </c>
      <c r="F2223" s="174">
        <v>180</v>
      </c>
      <c r="G2223" s="216">
        <v>117</v>
      </c>
      <c r="H2223" s="160">
        <f t="shared" si="37"/>
        <v>-0.23529411764705882</v>
      </c>
    </row>
    <row r="2224" spans="1:8">
      <c r="A2224" s="159">
        <v>227854</v>
      </c>
      <c r="B2224" s="133" t="s">
        <v>1197</v>
      </c>
      <c r="C2224" s="174">
        <v>724</v>
      </c>
      <c r="D2224" s="174">
        <v>645</v>
      </c>
      <c r="E2224" s="174">
        <v>694</v>
      </c>
      <c r="F2224" s="174">
        <v>696</v>
      </c>
      <c r="G2224" s="216">
        <v>723</v>
      </c>
      <c r="H2224" s="160">
        <f t="shared" si="37"/>
        <v>-1.3812154696132596E-3</v>
      </c>
    </row>
    <row r="2225" spans="1:8">
      <c r="A2225" s="159">
        <v>227854</v>
      </c>
      <c r="B2225" s="133" t="s">
        <v>1198</v>
      </c>
      <c r="C2225" s="174">
        <v>1</v>
      </c>
      <c r="D2225" s="174">
        <v>1</v>
      </c>
      <c r="E2225" s="174">
        <v>0</v>
      </c>
      <c r="F2225" s="174">
        <v>1</v>
      </c>
      <c r="G2225" s="216">
        <v>0</v>
      </c>
      <c r="H2225" s="160">
        <f t="shared" si="37"/>
        <v>-1</v>
      </c>
    </row>
    <row r="2226" spans="1:8">
      <c r="A2226" s="159">
        <v>227854</v>
      </c>
      <c r="B2226" s="133" t="s">
        <v>1199</v>
      </c>
      <c r="C2226" s="174">
        <v>0</v>
      </c>
      <c r="D2226" s="174">
        <v>0</v>
      </c>
      <c r="E2226" s="174">
        <v>0</v>
      </c>
      <c r="F2226" s="174">
        <v>0</v>
      </c>
      <c r="G2226" s="216">
        <v>0</v>
      </c>
      <c r="H2226" s="160" t="str">
        <f t="shared" si="37"/>
        <v/>
      </c>
    </row>
    <row r="2227" spans="1:8">
      <c r="A2227" s="159">
        <v>227854</v>
      </c>
      <c r="B2227" s="133" t="s">
        <v>1200</v>
      </c>
      <c r="C2227" s="174">
        <v>236</v>
      </c>
      <c r="D2227" s="174">
        <v>246</v>
      </c>
      <c r="E2227" s="174">
        <v>248</v>
      </c>
      <c r="F2227" s="174">
        <v>255</v>
      </c>
      <c r="G2227" s="216">
        <v>240</v>
      </c>
      <c r="H2227" s="160">
        <f t="shared" si="37"/>
        <v>1.6949152542372881E-2</v>
      </c>
    </row>
    <row r="2228" spans="1:8">
      <c r="A2228" s="159">
        <v>227854</v>
      </c>
      <c r="B2228" s="133" t="s">
        <v>1201</v>
      </c>
      <c r="C2228" s="174">
        <v>3</v>
      </c>
      <c r="D2228" s="174">
        <v>5</v>
      </c>
      <c r="E2228" s="174">
        <v>2</v>
      </c>
      <c r="F2228" s="174">
        <v>12</v>
      </c>
      <c r="G2228" s="216">
        <v>12</v>
      </c>
      <c r="H2228" s="160">
        <f t="shared" si="37"/>
        <v>3</v>
      </c>
    </row>
    <row r="2229" spans="1:8">
      <c r="A2229" s="159">
        <v>227924</v>
      </c>
      <c r="B2229" s="133" t="s">
        <v>1185</v>
      </c>
      <c r="C2229" s="174">
        <v>2834</v>
      </c>
      <c r="D2229" s="174">
        <v>2750</v>
      </c>
      <c r="E2229" s="174">
        <v>3186</v>
      </c>
      <c r="F2229" s="174">
        <v>2724</v>
      </c>
      <c r="G2229" s="216">
        <v>2168</v>
      </c>
      <c r="H2229" s="160">
        <f t="shared" si="37"/>
        <v>-0.23500352858151025</v>
      </c>
    </row>
    <row r="2230" spans="1:8">
      <c r="A2230" s="159">
        <v>227924</v>
      </c>
      <c r="B2230" s="133" t="s">
        <v>1186</v>
      </c>
      <c r="C2230" s="174">
        <v>32</v>
      </c>
      <c r="D2230" s="174">
        <v>9</v>
      </c>
      <c r="E2230" s="174">
        <v>14</v>
      </c>
      <c r="F2230" s="174">
        <v>15</v>
      </c>
      <c r="G2230" s="216">
        <v>21</v>
      </c>
      <c r="H2230" s="160">
        <f t="shared" si="37"/>
        <v>-0.34375</v>
      </c>
    </row>
    <row r="2231" spans="1:8">
      <c r="A2231" s="159">
        <v>227924</v>
      </c>
      <c r="B2231" s="133" t="s">
        <v>1187</v>
      </c>
      <c r="C2231" s="174">
        <v>1179</v>
      </c>
      <c r="D2231" s="174">
        <v>1029</v>
      </c>
      <c r="E2231" s="174">
        <v>1105</v>
      </c>
      <c r="F2231" s="174">
        <v>1016</v>
      </c>
      <c r="G2231" s="216">
        <v>939</v>
      </c>
      <c r="H2231" s="160">
        <f t="shared" si="37"/>
        <v>-0.20356234096692111</v>
      </c>
    </row>
    <row r="2232" spans="1:8">
      <c r="A2232" s="159">
        <v>227924</v>
      </c>
      <c r="B2232" s="133" t="s">
        <v>1188</v>
      </c>
      <c r="C2232" s="174">
        <v>1308</v>
      </c>
      <c r="D2232" s="174">
        <v>1379</v>
      </c>
      <c r="E2232" s="174">
        <v>1670</v>
      </c>
      <c r="F2232" s="174">
        <v>1327</v>
      </c>
      <c r="G2232" s="216">
        <v>942</v>
      </c>
      <c r="H2232" s="160">
        <f t="shared" si="37"/>
        <v>-0.27981651376146788</v>
      </c>
    </row>
    <row r="2233" spans="1:8">
      <c r="A2233" s="159">
        <v>227924</v>
      </c>
      <c r="B2233" s="133" t="s">
        <v>1189</v>
      </c>
      <c r="C2233" s="174">
        <v>315</v>
      </c>
      <c r="D2233" s="174">
        <v>333</v>
      </c>
      <c r="E2233" s="174">
        <v>397</v>
      </c>
      <c r="F2233" s="174">
        <v>366</v>
      </c>
      <c r="G2233" s="216">
        <v>266</v>
      </c>
      <c r="H2233" s="160">
        <f t="shared" si="37"/>
        <v>-0.15555555555555556</v>
      </c>
    </row>
    <row r="2234" spans="1:8">
      <c r="A2234" s="159">
        <v>227924</v>
      </c>
      <c r="B2234" s="133" t="s">
        <v>1190</v>
      </c>
      <c r="C2234" s="174">
        <v>0</v>
      </c>
      <c r="D2234" s="174">
        <v>0</v>
      </c>
      <c r="E2234" s="174">
        <v>0</v>
      </c>
      <c r="F2234" s="174">
        <v>0</v>
      </c>
      <c r="G2234" s="216">
        <v>0</v>
      </c>
      <c r="H2234" s="160" t="str">
        <f t="shared" si="37"/>
        <v/>
      </c>
    </row>
    <row r="2235" spans="1:8">
      <c r="A2235" s="159">
        <v>227924</v>
      </c>
      <c r="B2235" s="133" t="s">
        <v>1191</v>
      </c>
      <c r="C2235" s="174">
        <v>1057</v>
      </c>
      <c r="D2235" s="174">
        <v>989</v>
      </c>
      <c r="E2235" s="174">
        <v>1081</v>
      </c>
      <c r="F2235" s="174">
        <v>954</v>
      </c>
      <c r="G2235" s="216">
        <v>764</v>
      </c>
      <c r="H2235" s="160">
        <f t="shared" si="37"/>
        <v>-0.2771996215704825</v>
      </c>
    </row>
    <row r="2236" spans="1:8">
      <c r="A2236" s="159">
        <v>227924</v>
      </c>
      <c r="B2236" s="133" t="s">
        <v>1192</v>
      </c>
      <c r="C2236" s="174">
        <v>1777</v>
      </c>
      <c r="D2236" s="174">
        <v>1761</v>
      </c>
      <c r="E2236" s="174">
        <v>2105</v>
      </c>
      <c r="F2236" s="174">
        <v>1770</v>
      </c>
      <c r="G2236" s="216">
        <v>1404</v>
      </c>
      <c r="H2236" s="160">
        <f t="shared" si="37"/>
        <v>-0.20990433314575127</v>
      </c>
    </row>
    <row r="2237" spans="1:8">
      <c r="A2237" s="159">
        <v>227924</v>
      </c>
      <c r="B2237" s="133" t="s">
        <v>1193</v>
      </c>
      <c r="C2237" s="174">
        <v>45</v>
      </c>
      <c r="D2237" s="174">
        <v>64</v>
      </c>
      <c r="E2237" s="174">
        <v>56</v>
      </c>
      <c r="F2237" s="174">
        <v>53</v>
      </c>
      <c r="G2237" s="216">
        <v>40</v>
      </c>
      <c r="H2237" s="160">
        <f t="shared" si="37"/>
        <v>-0.1111111111111111</v>
      </c>
    </row>
    <row r="2238" spans="1:8">
      <c r="A2238" s="159">
        <v>227924</v>
      </c>
      <c r="B2238" s="133" t="s">
        <v>1194</v>
      </c>
      <c r="C2238" s="174">
        <v>6</v>
      </c>
      <c r="D2238" s="174">
        <v>10</v>
      </c>
      <c r="E2238" s="174">
        <v>9</v>
      </c>
      <c r="F2238" s="174">
        <v>9</v>
      </c>
      <c r="G2238" s="216">
        <v>5</v>
      </c>
      <c r="H2238" s="160">
        <f t="shared" si="37"/>
        <v>-0.16666666666666666</v>
      </c>
    </row>
    <row r="2239" spans="1:8">
      <c r="A2239" s="159">
        <v>227924</v>
      </c>
      <c r="B2239" s="133" t="s">
        <v>1195</v>
      </c>
      <c r="C2239" s="174">
        <v>94</v>
      </c>
      <c r="D2239" s="174">
        <v>89</v>
      </c>
      <c r="E2239" s="174">
        <v>119</v>
      </c>
      <c r="F2239" s="174">
        <v>90</v>
      </c>
      <c r="G2239" s="216">
        <v>73</v>
      </c>
      <c r="H2239" s="160">
        <f t="shared" si="37"/>
        <v>-0.22340425531914893</v>
      </c>
    </row>
    <row r="2240" spans="1:8">
      <c r="A2240" s="159">
        <v>227924</v>
      </c>
      <c r="B2240" s="133" t="s">
        <v>1196</v>
      </c>
      <c r="C2240" s="174">
        <v>265</v>
      </c>
      <c r="D2240" s="174">
        <v>235</v>
      </c>
      <c r="E2240" s="174">
        <v>267</v>
      </c>
      <c r="F2240" s="174">
        <v>225</v>
      </c>
      <c r="G2240" s="216">
        <v>178</v>
      </c>
      <c r="H2240" s="160">
        <f t="shared" si="37"/>
        <v>-0.32830188679245281</v>
      </c>
    </row>
    <row r="2241" spans="1:8">
      <c r="A2241" s="159">
        <v>227924</v>
      </c>
      <c r="B2241" s="133" t="s">
        <v>1197</v>
      </c>
      <c r="C2241" s="174">
        <v>1735</v>
      </c>
      <c r="D2241" s="174">
        <v>1655</v>
      </c>
      <c r="E2241" s="174">
        <v>1950</v>
      </c>
      <c r="F2241" s="174">
        <v>1723</v>
      </c>
      <c r="G2241" s="216">
        <v>1449</v>
      </c>
      <c r="H2241" s="160">
        <f t="shared" si="37"/>
        <v>-0.16484149855907781</v>
      </c>
    </row>
    <row r="2242" spans="1:8">
      <c r="A2242" s="159">
        <v>227924</v>
      </c>
      <c r="B2242" s="133" t="s">
        <v>1198</v>
      </c>
      <c r="C2242" s="174">
        <v>3</v>
      </c>
      <c r="D2242" s="174">
        <v>2</v>
      </c>
      <c r="E2242" s="174">
        <v>3</v>
      </c>
      <c r="F2242" s="174">
        <v>2</v>
      </c>
      <c r="G2242" s="216">
        <v>0</v>
      </c>
      <c r="H2242" s="160">
        <f t="shared" si="37"/>
        <v>-1</v>
      </c>
    </row>
    <row r="2243" spans="1:8">
      <c r="A2243" s="159">
        <v>227924</v>
      </c>
      <c r="B2243" s="133" t="s">
        <v>1199</v>
      </c>
      <c r="C2243" s="174">
        <v>4</v>
      </c>
      <c r="D2243" s="174">
        <v>4</v>
      </c>
      <c r="E2243" s="174">
        <v>3</v>
      </c>
      <c r="F2243" s="174">
        <v>3</v>
      </c>
      <c r="G2243" s="216">
        <v>4</v>
      </c>
      <c r="H2243" s="160">
        <f t="shared" si="37"/>
        <v>0</v>
      </c>
    </row>
    <row r="2244" spans="1:8">
      <c r="A2244" s="159">
        <v>227924</v>
      </c>
      <c r="B2244" s="133" t="s">
        <v>1200</v>
      </c>
      <c r="C2244" s="174">
        <v>679</v>
      </c>
      <c r="D2244" s="174">
        <v>690</v>
      </c>
      <c r="E2244" s="174">
        <v>775</v>
      </c>
      <c r="F2244" s="174">
        <v>619</v>
      </c>
      <c r="G2244" s="216">
        <v>418</v>
      </c>
      <c r="H2244" s="160">
        <f t="shared" si="37"/>
        <v>-0.38438880706921946</v>
      </c>
    </row>
    <row r="2245" spans="1:8">
      <c r="A2245" s="159">
        <v>227924</v>
      </c>
      <c r="B2245" s="133" t="s">
        <v>1201</v>
      </c>
      <c r="C2245" s="174">
        <v>3</v>
      </c>
      <c r="D2245" s="174">
        <v>1</v>
      </c>
      <c r="E2245" s="174">
        <v>4</v>
      </c>
      <c r="F2245" s="174">
        <v>0</v>
      </c>
      <c r="G2245" s="216">
        <v>1</v>
      </c>
      <c r="H2245" s="160">
        <f t="shared" si="37"/>
        <v>-0.66666666666666663</v>
      </c>
    </row>
    <row r="2246" spans="1:8">
      <c r="A2246" s="159">
        <v>227979</v>
      </c>
      <c r="B2246" s="133" t="s">
        <v>1185</v>
      </c>
      <c r="C2246" s="174">
        <v>4518</v>
      </c>
      <c r="D2246" s="174">
        <v>4564</v>
      </c>
      <c r="E2246" s="174">
        <v>4991</v>
      </c>
      <c r="F2246" s="174">
        <v>5707</v>
      </c>
      <c r="G2246" s="216">
        <v>4890</v>
      </c>
      <c r="H2246" s="160">
        <f t="shared" si="37"/>
        <v>8.233731739707835E-2</v>
      </c>
    </row>
    <row r="2247" spans="1:8">
      <c r="A2247" s="159">
        <v>227979</v>
      </c>
      <c r="B2247" s="133" t="s">
        <v>1186</v>
      </c>
      <c r="C2247" s="174">
        <v>85</v>
      </c>
      <c r="D2247" s="174">
        <v>108</v>
      </c>
      <c r="E2247" s="174">
        <v>185</v>
      </c>
      <c r="F2247" s="174">
        <v>145</v>
      </c>
      <c r="G2247" s="216">
        <v>152</v>
      </c>
      <c r="H2247" s="160">
        <f t="shared" si="37"/>
        <v>0.78823529411764703</v>
      </c>
    </row>
    <row r="2248" spans="1:8">
      <c r="A2248" s="159">
        <v>227979</v>
      </c>
      <c r="B2248" s="133" t="s">
        <v>1187</v>
      </c>
      <c r="C2248" s="174">
        <v>2521</v>
      </c>
      <c r="D2248" s="174">
        <v>2621</v>
      </c>
      <c r="E2248" s="174">
        <v>3001</v>
      </c>
      <c r="F2248" s="174">
        <v>3430</v>
      </c>
      <c r="G2248" s="216">
        <v>3048</v>
      </c>
      <c r="H2248" s="160">
        <f t="shared" si="37"/>
        <v>0.20904403014676715</v>
      </c>
    </row>
    <row r="2249" spans="1:8">
      <c r="A2249" s="159">
        <v>227979</v>
      </c>
      <c r="B2249" s="133" t="s">
        <v>1188</v>
      </c>
      <c r="C2249" s="174">
        <v>1602</v>
      </c>
      <c r="D2249" s="174">
        <v>1528</v>
      </c>
      <c r="E2249" s="174">
        <v>1477</v>
      </c>
      <c r="F2249" s="174">
        <v>1809</v>
      </c>
      <c r="G2249" s="216">
        <v>1444</v>
      </c>
      <c r="H2249" s="160">
        <f t="shared" si="37"/>
        <v>-9.8626716604244699E-2</v>
      </c>
    </row>
    <row r="2250" spans="1:8">
      <c r="A2250" s="159">
        <v>227979</v>
      </c>
      <c r="B2250" s="133" t="s">
        <v>1189</v>
      </c>
      <c r="C2250" s="174">
        <v>308</v>
      </c>
      <c r="D2250" s="174">
        <v>304</v>
      </c>
      <c r="E2250" s="174">
        <v>328</v>
      </c>
      <c r="F2250" s="174">
        <v>319</v>
      </c>
      <c r="G2250" s="216">
        <v>246</v>
      </c>
      <c r="H2250" s="160">
        <f t="shared" si="37"/>
        <v>-0.20129870129870131</v>
      </c>
    </row>
    <row r="2251" spans="1:8">
      <c r="A2251" s="159">
        <v>227979</v>
      </c>
      <c r="B2251" s="133" t="s">
        <v>1190</v>
      </c>
      <c r="C2251" s="174">
        <v>2</v>
      </c>
      <c r="D2251" s="174">
        <v>3</v>
      </c>
      <c r="E2251" s="174">
        <v>0</v>
      </c>
      <c r="F2251" s="174">
        <v>4</v>
      </c>
      <c r="G2251" s="216">
        <v>0</v>
      </c>
      <c r="H2251" s="160">
        <f t="shared" si="37"/>
        <v>-1</v>
      </c>
    </row>
    <row r="2252" spans="1:8">
      <c r="A2252" s="159">
        <v>227979</v>
      </c>
      <c r="B2252" s="133" t="s">
        <v>1191</v>
      </c>
      <c r="C2252" s="174">
        <v>1757</v>
      </c>
      <c r="D2252" s="174">
        <v>1830</v>
      </c>
      <c r="E2252" s="174">
        <v>1703</v>
      </c>
      <c r="F2252" s="174">
        <v>2042</v>
      </c>
      <c r="G2252" s="216">
        <v>1831</v>
      </c>
      <c r="H2252" s="160">
        <f t="shared" si="37"/>
        <v>4.2117245304496301E-2</v>
      </c>
    </row>
    <row r="2253" spans="1:8">
      <c r="A2253" s="159">
        <v>227979</v>
      </c>
      <c r="B2253" s="133" t="s">
        <v>1192</v>
      </c>
      <c r="C2253" s="174">
        <v>2761</v>
      </c>
      <c r="D2253" s="174">
        <v>2734</v>
      </c>
      <c r="E2253" s="174">
        <v>3288</v>
      </c>
      <c r="F2253" s="174">
        <v>3665</v>
      </c>
      <c r="G2253" s="216">
        <v>3059</v>
      </c>
      <c r="H2253" s="160">
        <f t="shared" si="37"/>
        <v>0.10793190872872148</v>
      </c>
    </row>
    <row r="2254" spans="1:8">
      <c r="A2254" s="159">
        <v>227979</v>
      </c>
      <c r="B2254" s="133" t="s">
        <v>1193</v>
      </c>
      <c r="C2254" s="174">
        <v>89</v>
      </c>
      <c r="D2254" s="174">
        <v>69</v>
      </c>
      <c r="E2254" s="174">
        <v>82</v>
      </c>
      <c r="F2254" s="174">
        <v>111</v>
      </c>
      <c r="G2254" s="216">
        <v>109</v>
      </c>
      <c r="H2254" s="160">
        <f t="shared" si="37"/>
        <v>0.2247191011235955</v>
      </c>
    </row>
    <row r="2255" spans="1:8">
      <c r="A2255" s="159">
        <v>227979</v>
      </c>
      <c r="B2255" s="133" t="s">
        <v>1194</v>
      </c>
      <c r="C2255" s="174">
        <v>9</v>
      </c>
      <c r="D2255" s="174">
        <v>8</v>
      </c>
      <c r="E2255" s="174">
        <v>9</v>
      </c>
      <c r="F2255" s="174">
        <v>14</v>
      </c>
      <c r="G2255" s="216">
        <v>11</v>
      </c>
      <c r="H2255" s="160">
        <f t="shared" si="37"/>
        <v>0.22222222222222221</v>
      </c>
    </row>
    <row r="2256" spans="1:8">
      <c r="A2256" s="159">
        <v>227979</v>
      </c>
      <c r="B2256" s="133" t="s">
        <v>1195</v>
      </c>
      <c r="C2256" s="174">
        <v>298</v>
      </c>
      <c r="D2256" s="174">
        <v>290</v>
      </c>
      <c r="E2256" s="174">
        <v>342</v>
      </c>
      <c r="F2256" s="174">
        <v>420</v>
      </c>
      <c r="G2256" s="216">
        <v>359</v>
      </c>
      <c r="H2256" s="160">
        <f t="shared" si="37"/>
        <v>0.20469798657718122</v>
      </c>
    </row>
    <row r="2257" spans="1:8">
      <c r="A2257" s="159">
        <v>227979</v>
      </c>
      <c r="B2257" s="133" t="s">
        <v>1196</v>
      </c>
      <c r="C2257" s="174">
        <v>409</v>
      </c>
      <c r="D2257" s="174">
        <v>392</v>
      </c>
      <c r="E2257" s="174">
        <v>356</v>
      </c>
      <c r="F2257" s="174">
        <v>455</v>
      </c>
      <c r="G2257" s="216">
        <v>387</v>
      </c>
      <c r="H2257" s="160">
        <f t="shared" si="37"/>
        <v>-5.3789731051344741E-2</v>
      </c>
    </row>
    <row r="2258" spans="1:8">
      <c r="A2258" s="159">
        <v>227979</v>
      </c>
      <c r="B2258" s="133" t="s">
        <v>1197</v>
      </c>
      <c r="C2258" s="174">
        <v>2384</v>
      </c>
      <c r="D2258" s="174">
        <v>2545</v>
      </c>
      <c r="E2258" s="174">
        <v>2874</v>
      </c>
      <c r="F2258" s="174">
        <v>3292</v>
      </c>
      <c r="G2258" s="216">
        <v>2927</v>
      </c>
      <c r="H2258" s="160">
        <f t="shared" si="37"/>
        <v>0.22776845637583892</v>
      </c>
    </row>
    <row r="2259" spans="1:8">
      <c r="A2259" s="159">
        <v>227979</v>
      </c>
      <c r="B2259" s="133" t="s">
        <v>1198</v>
      </c>
      <c r="C2259" s="174">
        <v>4</v>
      </c>
      <c r="D2259" s="174">
        <v>4</v>
      </c>
      <c r="E2259" s="174">
        <v>5</v>
      </c>
      <c r="F2259" s="174">
        <v>6</v>
      </c>
      <c r="G2259" s="216">
        <v>3</v>
      </c>
      <c r="H2259" s="160">
        <f t="shared" si="37"/>
        <v>-0.25</v>
      </c>
    </row>
    <row r="2260" spans="1:8">
      <c r="A2260" s="159">
        <v>227979</v>
      </c>
      <c r="B2260" s="133" t="s">
        <v>1199</v>
      </c>
      <c r="C2260" s="174">
        <v>118</v>
      </c>
      <c r="D2260" s="174">
        <v>101</v>
      </c>
      <c r="E2260" s="174">
        <v>75</v>
      </c>
      <c r="F2260" s="174">
        <v>63</v>
      </c>
      <c r="G2260" s="216">
        <v>48</v>
      </c>
      <c r="H2260" s="160">
        <f t="shared" si="37"/>
        <v>-0.59322033898305082</v>
      </c>
    </row>
    <row r="2261" spans="1:8">
      <c r="A2261" s="159">
        <v>227979</v>
      </c>
      <c r="B2261" s="133" t="s">
        <v>1200</v>
      </c>
      <c r="C2261" s="174">
        <v>1166</v>
      </c>
      <c r="D2261" s="174">
        <v>1118</v>
      </c>
      <c r="E2261" s="174">
        <v>1165</v>
      </c>
      <c r="F2261" s="174">
        <v>1294</v>
      </c>
      <c r="G2261" s="216">
        <v>1014</v>
      </c>
      <c r="H2261" s="160">
        <f t="shared" si="37"/>
        <v>-0.13036020583190394</v>
      </c>
    </row>
    <row r="2262" spans="1:8">
      <c r="A2262" s="159">
        <v>227979</v>
      </c>
      <c r="B2262" s="133" t="s">
        <v>1201</v>
      </c>
      <c r="C2262" s="174">
        <v>41</v>
      </c>
      <c r="D2262" s="174">
        <v>37</v>
      </c>
      <c r="E2262" s="174">
        <v>83</v>
      </c>
      <c r="F2262" s="174">
        <v>52</v>
      </c>
      <c r="G2262" s="216">
        <v>32</v>
      </c>
      <c r="H2262" s="160">
        <f t="shared" si="37"/>
        <v>-0.21951219512195122</v>
      </c>
    </row>
    <row r="2263" spans="1:8">
      <c r="A2263" s="159">
        <v>228608</v>
      </c>
      <c r="B2263" s="133" t="s">
        <v>1185</v>
      </c>
      <c r="C2263" s="174">
        <v>651</v>
      </c>
      <c r="D2263" s="174">
        <v>499</v>
      </c>
      <c r="E2263" s="174">
        <v>626</v>
      </c>
      <c r="F2263" s="174">
        <v>660</v>
      </c>
      <c r="G2263" s="216">
        <v>1145</v>
      </c>
      <c r="H2263" s="160">
        <f t="shared" si="37"/>
        <v>0.7588325652841782</v>
      </c>
    </row>
    <row r="2264" spans="1:8">
      <c r="A2264" s="159">
        <v>228608</v>
      </c>
      <c r="B2264" s="133" t="s">
        <v>1186</v>
      </c>
      <c r="C2264" s="174">
        <v>83</v>
      </c>
      <c r="D2264" s="174">
        <v>0</v>
      </c>
      <c r="E2264" s="174">
        <v>0</v>
      </c>
      <c r="F2264" s="174">
        <v>15</v>
      </c>
      <c r="G2264" s="216">
        <v>30</v>
      </c>
      <c r="H2264" s="160">
        <f t="shared" si="37"/>
        <v>-0.63855421686746983</v>
      </c>
    </row>
    <row r="2265" spans="1:8">
      <c r="A2265" s="159">
        <v>228608</v>
      </c>
      <c r="B2265" s="133" t="s">
        <v>1187</v>
      </c>
      <c r="C2265" s="174">
        <v>274</v>
      </c>
      <c r="D2265" s="174">
        <v>264</v>
      </c>
      <c r="E2265" s="174">
        <v>339</v>
      </c>
      <c r="F2265" s="174">
        <v>367</v>
      </c>
      <c r="G2265" s="216">
        <v>396</v>
      </c>
      <c r="H2265" s="160">
        <f t="shared" si="37"/>
        <v>0.44525547445255476</v>
      </c>
    </row>
    <row r="2266" spans="1:8">
      <c r="A2266" s="159">
        <v>228608</v>
      </c>
      <c r="B2266" s="133" t="s">
        <v>1188</v>
      </c>
      <c r="C2266" s="174">
        <v>222</v>
      </c>
      <c r="D2266" s="174">
        <v>175</v>
      </c>
      <c r="E2266" s="174">
        <v>197</v>
      </c>
      <c r="F2266" s="174">
        <v>221</v>
      </c>
      <c r="G2266" s="216">
        <v>477</v>
      </c>
      <c r="H2266" s="160">
        <f t="shared" si="37"/>
        <v>1.1486486486486487</v>
      </c>
    </row>
    <row r="2267" spans="1:8">
      <c r="A2267" s="159">
        <v>228608</v>
      </c>
      <c r="B2267" s="133" t="s">
        <v>1189</v>
      </c>
      <c r="C2267" s="174">
        <v>72</v>
      </c>
      <c r="D2267" s="174">
        <v>60</v>
      </c>
      <c r="E2267" s="174">
        <v>90</v>
      </c>
      <c r="F2267" s="174">
        <v>57</v>
      </c>
      <c r="G2267" s="216">
        <v>242</v>
      </c>
      <c r="H2267" s="160">
        <f t="shared" si="37"/>
        <v>2.3611111111111112</v>
      </c>
    </row>
    <row r="2268" spans="1:8">
      <c r="A2268" s="159">
        <v>228608</v>
      </c>
      <c r="B2268" s="133" t="s">
        <v>1190</v>
      </c>
      <c r="C2268" s="174">
        <v>0</v>
      </c>
      <c r="D2268" s="174">
        <v>0</v>
      </c>
      <c r="E2268" s="174">
        <v>0</v>
      </c>
      <c r="F2268" s="174">
        <v>0</v>
      </c>
      <c r="G2268" s="216">
        <v>0</v>
      </c>
      <c r="H2268" s="160" t="str">
        <f t="shared" si="37"/>
        <v/>
      </c>
    </row>
    <row r="2269" spans="1:8">
      <c r="A2269" s="159">
        <v>228608</v>
      </c>
      <c r="B2269" s="133" t="s">
        <v>1191</v>
      </c>
      <c r="C2269" s="174">
        <v>214</v>
      </c>
      <c r="D2269" s="174">
        <v>144</v>
      </c>
      <c r="E2269" s="174">
        <v>184</v>
      </c>
      <c r="F2269" s="174">
        <v>192</v>
      </c>
      <c r="G2269" s="216">
        <v>327</v>
      </c>
      <c r="H2269" s="160">
        <f t="shared" si="37"/>
        <v>0.5280373831775701</v>
      </c>
    </row>
    <row r="2270" spans="1:8">
      <c r="A2270" s="159">
        <v>228608</v>
      </c>
      <c r="B2270" s="133" t="s">
        <v>1192</v>
      </c>
      <c r="C2270" s="174">
        <v>437</v>
      </c>
      <c r="D2270" s="174">
        <v>355</v>
      </c>
      <c r="E2270" s="174">
        <v>442</v>
      </c>
      <c r="F2270" s="174">
        <v>468</v>
      </c>
      <c r="G2270" s="216">
        <v>818</v>
      </c>
      <c r="H2270" s="160">
        <f t="shared" si="37"/>
        <v>0.87185354691075512</v>
      </c>
    </row>
    <row r="2271" spans="1:8">
      <c r="A2271" s="159">
        <v>228608</v>
      </c>
      <c r="B2271" s="133" t="s">
        <v>1193</v>
      </c>
      <c r="C2271" s="174">
        <v>0</v>
      </c>
      <c r="D2271" s="174">
        <v>1</v>
      </c>
      <c r="E2271" s="174">
        <v>9</v>
      </c>
      <c r="F2271" s="174">
        <v>15</v>
      </c>
      <c r="G2271" s="216">
        <v>30</v>
      </c>
      <c r="H2271" s="160" t="str">
        <f t="shared" si="37"/>
        <v/>
      </c>
    </row>
    <row r="2272" spans="1:8">
      <c r="A2272" s="159">
        <v>228608</v>
      </c>
      <c r="B2272" s="133" t="s">
        <v>1194</v>
      </c>
      <c r="C2272" s="174">
        <v>7</v>
      </c>
      <c r="D2272" s="174">
        <v>2</v>
      </c>
      <c r="E2272" s="174">
        <v>2</v>
      </c>
      <c r="F2272" s="174">
        <v>2</v>
      </c>
      <c r="G2272" s="216">
        <v>6</v>
      </c>
      <c r="H2272" s="160">
        <f t="shared" si="37"/>
        <v>-0.14285714285714285</v>
      </c>
    </row>
    <row r="2273" spans="1:8">
      <c r="A2273" s="159">
        <v>228608</v>
      </c>
      <c r="B2273" s="133" t="s">
        <v>1195</v>
      </c>
      <c r="C2273" s="174">
        <v>21</v>
      </c>
      <c r="D2273" s="174">
        <v>17</v>
      </c>
      <c r="E2273" s="174">
        <v>21</v>
      </c>
      <c r="F2273" s="174">
        <v>20</v>
      </c>
      <c r="G2273" s="216">
        <v>24</v>
      </c>
      <c r="H2273" s="160">
        <f t="shared" si="37"/>
        <v>0.14285714285714285</v>
      </c>
    </row>
    <row r="2274" spans="1:8">
      <c r="A2274" s="159">
        <v>228608</v>
      </c>
      <c r="B2274" s="133" t="s">
        <v>1196</v>
      </c>
      <c r="C2274" s="174">
        <v>92</v>
      </c>
      <c r="D2274" s="174">
        <v>59</v>
      </c>
      <c r="E2274" s="174">
        <v>80</v>
      </c>
      <c r="F2274" s="174">
        <v>85</v>
      </c>
      <c r="G2274" s="216">
        <v>146</v>
      </c>
      <c r="H2274" s="160">
        <f t="shared" si="37"/>
        <v>0.58695652173913049</v>
      </c>
    </row>
    <row r="2275" spans="1:8">
      <c r="A2275" s="159">
        <v>228608</v>
      </c>
      <c r="B2275" s="133" t="s">
        <v>1197</v>
      </c>
      <c r="C2275" s="174">
        <v>158</v>
      </c>
      <c r="D2275" s="174">
        <v>152</v>
      </c>
      <c r="E2275" s="174">
        <v>165</v>
      </c>
      <c r="F2275" s="174">
        <v>200</v>
      </c>
      <c r="G2275" s="216">
        <v>329</v>
      </c>
      <c r="H2275" s="160">
        <f t="shared" si="37"/>
        <v>1.0822784810126582</v>
      </c>
    </row>
    <row r="2276" spans="1:8">
      <c r="A2276" s="159">
        <v>228608</v>
      </c>
      <c r="B2276" s="133" t="s">
        <v>1198</v>
      </c>
      <c r="C2276" s="174">
        <v>1</v>
      </c>
      <c r="D2276" s="174">
        <v>10</v>
      </c>
      <c r="E2276" s="174">
        <v>5</v>
      </c>
      <c r="F2276" s="174">
        <v>1</v>
      </c>
      <c r="G2276" s="216">
        <v>0</v>
      </c>
      <c r="H2276" s="160">
        <f t="shared" si="37"/>
        <v>-1</v>
      </c>
    </row>
    <row r="2277" spans="1:8">
      <c r="A2277" s="159">
        <v>228608</v>
      </c>
      <c r="B2277" s="133" t="s">
        <v>1199</v>
      </c>
      <c r="C2277" s="174">
        <v>0</v>
      </c>
      <c r="D2277" s="174">
        <v>0</v>
      </c>
      <c r="E2277" s="174">
        <v>1</v>
      </c>
      <c r="F2277" s="174">
        <v>0</v>
      </c>
      <c r="G2277" s="216">
        <v>0</v>
      </c>
      <c r="H2277" s="160" t="str">
        <f t="shared" si="37"/>
        <v/>
      </c>
    </row>
    <row r="2278" spans="1:8">
      <c r="A2278" s="159">
        <v>228608</v>
      </c>
      <c r="B2278" s="133" t="s">
        <v>1200</v>
      </c>
      <c r="C2278" s="174">
        <v>362</v>
      </c>
      <c r="D2278" s="174">
        <v>247</v>
      </c>
      <c r="E2278" s="174">
        <v>326</v>
      </c>
      <c r="F2278" s="174">
        <v>322</v>
      </c>
      <c r="G2278" s="216">
        <v>585</v>
      </c>
      <c r="H2278" s="160">
        <f t="shared" si="37"/>
        <v>0.61602209944751385</v>
      </c>
    </row>
    <row r="2279" spans="1:8">
      <c r="A2279" s="159">
        <v>228608</v>
      </c>
      <c r="B2279" s="133" t="s">
        <v>1201</v>
      </c>
      <c r="C2279" s="174">
        <v>10</v>
      </c>
      <c r="D2279" s="174">
        <v>11</v>
      </c>
      <c r="E2279" s="174">
        <v>17</v>
      </c>
      <c r="F2279" s="174">
        <v>15</v>
      </c>
      <c r="G2279" s="216">
        <v>25</v>
      </c>
      <c r="H2279" s="160">
        <f t="shared" si="37"/>
        <v>1.5</v>
      </c>
    </row>
    <row r="2280" spans="1:8">
      <c r="A2280" s="159">
        <v>232414</v>
      </c>
      <c r="B2280" s="133" t="s">
        <v>1185</v>
      </c>
      <c r="C2280" s="174">
        <v>913</v>
      </c>
      <c r="D2280" s="174">
        <v>1048</v>
      </c>
      <c r="E2280" s="174">
        <v>1101</v>
      </c>
      <c r="F2280" s="174">
        <v>1082</v>
      </c>
      <c r="G2280" s="216">
        <v>1034</v>
      </c>
      <c r="H2280" s="160">
        <f t="shared" si="37"/>
        <v>0.13253012048192772</v>
      </c>
    </row>
    <row r="2281" spans="1:8">
      <c r="A2281" s="159">
        <v>232414</v>
      </c>
      <c r="B2281" s="133" t="s">
        <v>1186</v>
      </c>
      <c r="C2281" s="174">
        <v>7</v>
      </c>
      <c r="D2281" s="174">
        <v>43</v>
      </c>
      <c r="E2281" s="174">
        <v>62</v>
      </c>
      <c r="F2281" s="174">
        <v>75</v>
      </c>
      <c r="G2281" s="216">
        <v>70</v>
      </c>
      <c r="H2281" s="160">
        <f t="shared" si="37"/>
        <v>9</v>
      </c>
    </row>
    <row r="2282" spans="1:8">
      <c r="A2282" s="159">
        <v>232414</v>
      </c>
      <c r="B2282" s="133" t="s">
        <v>1187</v>
      </c>
      <c r="C2282" s="174">
        <v>380</v>
      </c>
      <c r="D2282" s="174">
        <v>541</v>
      </c>
      <c r="E2282" s="174">
        <v>561</v>
      </c>
      <c r="F2282" s="174">
        <v>562</v>
      </c>
      <c r="G2282" s="216">
        <v>577</v>
      </c>
      <c r="H2282" s="160">
        <f t="shared" ref="H2282:H2345" si="38">IFERROR((G2282-C2282)/C2282,"")</f>
        <v>0.51842105263157889</v>
      </c>
    </row>
    <row r="2283" spans="1:8">
      <c r="A2283" s="159">
        <v>232414</v>
      </c>
      <c r="B2283" s="133" t="s">
        <v>1188</v>
      </c>
      <c r="C2283" s="174">
        <v>413</v>
      </c>
      <c r="D2283" s="174">
        <v>383</v>
      </c>
      <c r="E2283" s="174">
        <v>379</v>
      </c>
      <c r="F2283" s="174">
        <v>344</v>
      </c>
      <c r="G2283" s="216">
        <v>300</v>
      </c>
      <c r="H2283" s="160">
        <f t="shared" si="38"/>
        <v>-0.27360774818401939</v>
      </c>
    </row>
    <row r="2284" spans="1:8">
      <c r="A2284" s="159">
        <v>232414</v>
      </c>
      <c r="B2284" s="133" t="s">
        <v>1189</v>
      </c>
      <c r="C2284" s="174">
        <v>113</v>
      </c>
      <c r="D2284" s="174">
        <v>81</v>
      </c>
      <c r="E2284" s="174">
        <v>99</v>
      </c>
      <c r="F2284" s="174">
        <v>101</v>
      </c>
      <c r="G2284" s="216">
        <v>87</v>
      </c>
      <c r="H2284" s="160">
        <f t="shared" si="38"/>
        <v>-0.23008849557522124</v>
      </c>
    </row>
    <row r="2285" spans="1:8">
      <c r="A2285" s="159">
        <v>232414</v>
      </c>
      <c r="B2285" s="133" t="s">
        <v>1190</v>
      </c>
      <c r="C2285" s="174">
        <v>0</v>
      </c>
      <c r="D2285" s="174">
        <v>0</v>
      </c>
      <c r="E2285" s="174">
        <v>0</v>
      </c>
      <c r="F2285" s="174">
        <v>0</v>
      </c>
      <c r="G2285" s="216">
        <v>0</v>
      </c>
      <c r="H2285" s="160" t="str">
        <f t="shared" si="38"/>
        <v/>
      </c>
    </row>
    <row r="2286" spans="1:8">
      <c r="A2286" s="159">
        <v>232414</v>
      </c>
      <c r="B2286" s="133" t="s">
        <v>1191</v>
      </c>
      <c r="C2286" s="174">
        <v>355</v>
      </c>
      <c r="D2286" s="174">
        <v>414</v>
      </c>
      <c r="E2286" s="174">
        <v>381</v>
      </c>
      <c r="F2286" s="174">
        <v>378</v>
      </c>
      <c r="G2286" s="216">
        <v>401</v>
      </c>
      <c r="H2286" s="160">
        <f t="shared" si="38"/>
        <v>0.12957746478873239</v>
      </c>
    </row>
    <row r="2287" spans="1:8">
      <c r="A2287" s="159">
        <v>232414</v>
      </c>
      <c r="B2287" s="133" t="s">
        <v>1192</v>
      </c>
      <c r="C2287" s="174">
        <v>558</v>
      </c>
      <c r="D2287" s="174">
        <v>634</v>
      </c>
      <c r="E2287" s="174">
        <v>720</v>
      </c>
      <c r="F2287" s="174">
        <v>704</v>
      </c>
      <c r="G2287" s="216">
        <v>633</v>
      </c>
      <c r="H2287" s="160">
        <f t="shared" si="38"/>
        <v>0.13440860215053763</v>
      </c>
    </row>
    <row r="2288" spans="1:8">
      <c r="A2288" s="159">
        <v>232414</v>
      </c>
      <c r="B2288" s="133" t="s">
        <v>1193</v>
      </c>
      <c r="C2288" s="174">
        <v>31</v>
      </c>
      <c r="D2288" s="174">
        <v>41</v>
      </c>
      <c r="E2288" s="174">
        <v>39</v>
      </c>
      <c r="F2288" s="174">
        <v>50</v>
      </c>
      <c r="G2288" s="216">
        <v>51</v>
      </c>
      <c r="H2288" s="160">
        <f t="shared" si="38"/>
        <v>0.64516129032258063</v>
      </c>
    </row>
    <row r="2289" spans="1:8">
      <c r="A2289" s="159">
        <v>232414</v>
      </c>
      <c r="B2289" s="133" t="s">
        <v>1194</v>
      </c>
      <c r="C2289" s="174">
        <v>7</v>
      </c>
      <c r="D2289" s="174">
        <v>4</v>
      </c>
      <c r="E2289" s="174">
        <v>2</v>
      </c>
      <c r="F2289" s="174">
        <v>6</v>
      </c>
      <c r="G2289" s="216">
        <v>3</v>
      </c>
      <c r="H2289" s="160">
        <f t="shared" si="38"/>
        <v>-0.5714285714285714</v>
      </c>
    </row>
    <row r="2290" spans="1:8">
      <c r="A2290" s="159">
        <v>232414</v>
      </c>
      <c r="B2290" s="133" t="s">
        <v>1195</v>
      </c>
      <c r="C2290" s="174">
        <v>52</v>
      </c>
      <c r="D2290" s="174">
        <v>66</v>
      </c>
      <c r="E2290" s="174">
        <v>72</v>
      </c>
      <c r="F2290" s="174">
        <v>68</v>
      </c>
      <c r="G2290" s="216">
        <v>63</v>
      </c>
      <c r="H2290" s="160">
        <f t="shared" si="38"/>
        <v>0.21153846153846154</v>
      </c>
    </row>
    <row r="2291" spans="1:8">
      <c r="A2291" s="159">
        <v>232414</v>
      </c>
      <c r="B2291" s="133" t="s">
        <v>1196</v>
      </c>
      <c r="C2291" s="174">
        <v>244</v>
      </c>
      <c r="D2291" s="174">
        <v>282</v>
      </c>
      <c r="E2291" s="174">
        <v>330</v>
      </c>
      <c r="F2291" s="174">
        <v>260</v>
      </c>
      <c r="G2291" s="216">
        <v>258</v>
      </c>
      <c r="H2291" s="160">
        <f t="shared" si="38"/>
        <v>5.737704918032787E-2</v>
      </c>
    </row>
    <row r="2292" spans="1:8">
      <c r="A2292" s="159">
        <v>232414</v>
      </c>
      <c r="B2292" s="133" t="s">
        <v>1197</v>
      </c>
      <c r="C2292" s="174">
        <v>49</v>
      </c>
      <c r="D2292" s="174">
        <v>77</v>
      </c>
      <c r="E2292" s="174">
        <v>86</v>
      </c>
      <c r="F2292" s="174">
        <v>82</v>
      </c>
      <c r="G2292" s="216">
        <v>79</v>
      </c>
      <c r="H2292" s="160">
        <f t="shared" si="38"/>
        <v>0.61224489795918369</v>
      </c>
    </row>
    <row r="2293" spans="1:8">
      <c r="A2293" s="159">
        <v>232414</v>
      </c>
      <c r="B2293" s="133" t="s">
        <v>1198</v>
      </c>
      <c r="C2293" s="174">
        <v>7</v>
      </c>
      <c r="D2293" s="174">
        <v>3</v>
      </c>
      <c r="E2293" s="174">
        <v>1</v>
      </c>
      <c r="F2293" s="174">
        <v>3</v>
      </c>
      <c r="G2293" s="216">
        <v>1</v>
      </c>
      <c r="H2293" s="160">
        <f t="shared" si="38"/>
        <v>-0.8571428571428571</v>
      </c>
    </row>
    <row r="2294" spans="1:8">
      <c r="A2294" s="159">
        <v>232414</v>
      </c>
      <c r="B2294" s="133" t="s">
        <v>1199</v>
      </c>
      <c r="C2294" s="174">
        <v>18</v>
      </c>
      <c r="D2294" s="174">
        <v>21</v>
      </c>
      <c r="E2294" s="174">
        <v>18</v>
      </c>
      <c r="F2294" s="174">
        <v>9</v>
      </c>
      <c r="G2294" s="216">
        <v>20</v>
      </c>
      <c r="H2294" s="160">
        <f t="shared" si="38"/>
        <v>0.1111111111111111</v>
      </c>
    </row>
    <row r="2295" spans="1:8">
      <c r="A2295" s="159">
        <v>232414</v>
      </c>
      <c r="B2295" s="133" t="s">
        <v>1200</v>
      </c>
      <c r="C2295" s="174">
        <v>501</v>
      </c>
      <c r="D2295" s="174">
        <v>541</v>
      </c>
      <c r="E2295" s="174">
        <v>530</v>
      </c>
      <c r="F2295" s="174">
        <v>583</v>
      </c>
      <c r="G2295" s="216">
        <v>544</v>
      </c>
      <c r="H2295" s="160">
        <f t="shared" si="38"/>
        <v>8.5828343313373259E-2</v>
      </c>
    </row>
    <row r="2296" spans="1:8">
      <c r="A2296" s="159">
        <v>232414</v>
      </c>
      <c r="B2296" s="133" t="s">
        <v>1201</v>
      </c>
      <c r="C2296" s="174">
        <v>4</v>
      </c>
      <c r="D2296" s="174">
        <v>13</v>
      </c>
      <c r="E2296" s="174">
        <v>23</v>
      </c>
      <c r="F2296" s="174">
        <v>21</v>
      </c>
      <c r="G2296" s="216">
        <v>15</v>
      </c>
      <c r="H2296" s="160">
        <f t="shared" si="38"/>
        <v>2.75</v>
      </c>
    </row>
    <row r="2297" spans="1:8">
      <c r="A2297" s="159">
        <v>232946</v>
      </c>
      <c r="B2297" s="133" t="s">
        <v>1185</v>
      </c>
      <c r="C2297" s="174">
        <v>5163</v>
      </c>
      <c r="D2297" s="174">
        <v>5035</v>
      </c>
      <c r="E2297" s="174">
        <v>5860</v>
      </c>
      <c r="F2297" s="174">
        <v>5566</v>
      </c>
      <c r="G2297" s="216">
        <v>5407</v>
      </c>
      <c r="H2297" s="160">
        <f t="shared" si="38"/>
        <v>4.725934534185551E-2</v>
      </c>
    </row>
    <row r="2298" spans="1:8">
      <c r="A2298" s="159">
        <v>232946</v>
      </c>
      <c r="B2298" s="133" t="s">
        <v>1186</v>
      </c>
      <c r="C2298" s="174">
        <v>0</v>
      </c>
      <c r="D2298" s="174">
        <v>7</v>
      </c>
      <c r="E2298" s="174">
        <v>5</v>
      </c>
      <c r="F2298" s="174">
        <v>13</v>
      </c>
      <c r="G2298" s="216">
        <v>12</v>
      </c>
      <c r="H2298" s="160" t="str">
        <f t="shared" si="38"/>
        <v/>
      </c>
    </row>
    <row r="2299" spans="1:8">
      <c r="A2299" s="159">
        <v>232946</v>
      </c>
      <c r="B2299" s="133" t="s">
        <v>1187</v>
      </c>
      <c r="C2299" s="174">
        <v>3196</v>
      </c>
      <c r="D2299" s="174">
        <v>3220</v>
      </c>
      <c r="E2299" s="174">
        <v>3583</v>
      </c>
      <c r="F2299" s="174">
        <v>3504</v>
      </c>
      <c r="G2299" s="216">
        <v>3432</v>
      </c>
      <c r="H2299" s="160">
        <f t="shared" si="38"/>
        <v>7.3842302878598248E-2</v>
      </c>
    </row>
    <row r="2300" spans="1:8">
      <c r="A2300" s="159">
        <v>232946</v>
      </c>
      <c r="B2300" s="133" t="s">
        <v>1188</v>
      </c>
      <c r="C2300" s="174">
        <v>1566</v>
      </c>
      <c r="D2300" s="174">
        <v>1480</v>
      </c>
      <c r="E2300" s="174">
        <v>1847</v>
      </c>
      <c r="F2300" s="174">
        <v>1677</v>
      </c>
      <c r="G2300" s="216">
        <v>1560</v>
      </c>
      <c r="H2300" s="160">
        <f t="shared" si="38"/>
        <v>-3.8314176245210726E-3</v>
      </c>
    </row>
    <row r="2301" spans="1:8">
      <c r="A2301" s="159">
        <v>232946</v>
      </c>
      <c r="B2301" s="133" t="s">
        <v>1189</v>
      </c>
      <c r="C2301" s="174">
        <v>401</v>
      </c>
      <c r="D2301" s="174">
        <v>328</v>
      </c>
      <c r="E2301" s="174">
        <v>425</v>
      </c>
      <c r="F2301" s="174">
        <v>372</v>
      </c>
      <c r="G2301" s="216">
        <v>403</v>
      </c>
      <c r="H2301" s="160">
        <f t="shared" si="38"/>
        <v>4.9875311720698253E-3</v>
      </c>
    </row>
    <row r="2302" spans="1:8">
      <c r="A2302" s="159">
        <v>232946</v>
      </c>
      <c r="B2302" s="133" t="s">
        <v>1190</v>
      </c>
      <c r="C2302" s="174">
        <v>0</v>
      </c>
      <c r="D2302" s="174">
        <v>0</v>
      </c>
      <c r="E2302" s="174">
        <v>0</v>
      </c>
      <c r="F2302" s="174">
        <v>0</v>
      </c>
      <c r="G2302" s="216">
        <v>0</v>
      </c>
      <c r="H2302" s="160" t="str">
        <f t="shared" si="38"/>
        <v/>
      </c>
    </row>
    <row r="2303" spans="1:8">
      <c r="A2303" s="159">
        <v>232946</v>
      </c>
      <c r="B2303" s="133" t="s">
        <v>1191</v>
      </c>
      <c r="C2303" s="174">
        <v>2457</v>
      </c>
      <c r="D2303" s="174">
        <v>2422</v>
      </c>
      <c r="E2303" s="174">
        <v>2628</v>
      </c>
      <c r="F2303" s="174">
        <v>2590</v>
      </c>
      <c r="G2303" s="216">
        <v>2503</v>
      </c>
      <c r="H2303" s="160">
        <f t="shared" si="38"/>
        <v>1.8722018722018723E-2</v>
      </c>
    </row>
    <row r="2304" spans="1:8">
      <c r="A2304" s="159">
        <v>232946</v>
      </c>
      <c r="B2304" s="133" t="s">
        <v>1192</v>
      </c>
      <c r="C2304" s="174">
        <v>2706</v>
      </c>
      <c r="D2304" s="174">
        <v>2613</v>
      </c>
      <c r="E2304" s="174">
        <v>3232</v>
      </c>
      <c r="F2304" s="174">
        <v>2976</v>
      </c>
      <c r="G2304" s="216">
        <v>2904</v>
      </c>
      <c r="H2304" s="160">
        <f t="shared" si="38"/>
        <v>7.3170731707317069E-2</v>
      </c>
    </row>
    <row r="2305" spans="1:8">
      <c r="A2305" s="159">
        <v>232946</v>
      </c>
      <c r="B2305" s="133" t="s">
        <v>1193</v>
      </c>
      <c r="C2305" s="174">
        <v>173</v>
      </c>
      <c r="D2305" s="174">
        <v>215</v>
      </c>
      <c r="E2305" s="174">
        <v>258</v>
      </c>
      <c r="F2305" s="174">
        <v>249</v>
      </c>
      <c r="G2305" s="216">
        <v>224</v>
      </c>
      <c r="H2305" s="160">
        <f t="shared" si="38"/>
        <v>0.2947976878612717</v>
      </c>
    </row>
    <row r="2306" spans="1:8">
      <c r="A2306" s="159">
        <v>232946</v>
      </c>
      <c r="B2306" s="133" t="s">
        <v>1194</v>
      </c>
      <c r="C2306" s="174">
        <v>11</v>
      </c>
      <c r="D2306" s="174">
        <v>10</v>
      </c>
      <c r="E2306" s="174">
        <v>12</v>
      </c>
      <c r="F2306" s="174">
        <v>16</v>
      </c>
      <c r="G2306" s="216">
        <v>14</v>
      </c>
      <c r="H2306" s="160">
        <f t="shared" si="38"/>
        <v>0.27272727272727271</v>
      </c>
    </row>
    <row r="2307" spans="1:8">
      <c r="A2307" s="159">
        <v>232946</v>
      </c>
      <c r="B2307" s="133" t="s">
        <v>1195</v>
      </c>
      <c r="C2307" s="174">
        <v>944</v>
      </c>
      <c r="D2307" s="174">
        <v>915</v>
      </c>
      <c r="E2307" s="174">
        <v>1113</v>
      </c>
      <c r="F2307" s="174">
        <v>1035</v>
      </c>
      <c r="G2307" s="216">
        <v>991</v>
      </c>
      <c r="H2307" s="160">
        <f t="shared" si="38"/>
        <v>4.9788135593220338E-2</v>
      </c>
    </row>
    <row r="2308" spans="1:8">
      <c r="A2308" s="159">
        <v>232946</v>
      </c>
      <c r="B2308" s="133" t="s">
        <v>1196</v>
      </c>
      <c r="C2308" s="174">
        <v>749</v>
      </c>
      <c r="D2308" s="174">
        <v>734</v>
      </c>
      <c r="E2308" s="174">
        <v>863</v>
      </c>
      <c r="F2308" s="174">
        <v>829</v>
      </c>
      <c r="G2308" s="216">
        <v>828</v>
      </c>
      <c r="H2308" s="160">
        <f t="shared" si="38"/>
        <v>0.1054739652870494</v>
      </c>
    </row>
    <row r="2309" spans="1:8">
      <c r="A2309" s="159">
        <v>232946</v>
      </c>
      <c r="B2309" s="133" t="s">
        <v>1197</v>
      </c>
      <c r="C2309" s="174">
        <v>1193</v>
      </c>
      <c r="D2309" s="174">
        <v>1223</v>
      </c>
      <c r="E2309" s="174">
        <v>1354</v>
      </c>
      <c r="F2309" s="174">
        <v>1405</v>
      </c>
      <c r="G2309" s="216">
        <v>1313</v>
      </c>
      <c r="H2309" s="160">
        <f t="shared" si="38"/>
        <v>0.10058675607711651</v>
      </c>
    </row>
    <row r="2310" spans="1:8">
      <c r="A2310" s="159">
        <v>232946</v>
      </c>
      <c r="B2310" s="133" t="s">
        <v>1198</v>
      </c>
      <c r="C2310" s="174">
        <v>20</v>
      </c>
      <c r="D2310" s="174">
        <v>21</v>
      </c>
      <c r="E2310" s="174">
        <v>28</v>
      </c>
      <c r="F2310" s="174">
        <v>18</v>
      </c>
      <c r="G2310" s="216">
        <v>12</v>
      </c>
      <c r="H2310" s="160">
        <f t="shared" si="38"/>
        <v>-0.4</v>
      </c>
    </row>
    <row r="2311" spans="1:8">
      <c r="A2311" s="159">
        <v>232946</v>
      </c>
      <c r="B2311" s="133" t="s">
        <v>1199</v>
      </c>
      <c r="C2311" s="174">
        <v>193</v>
      </c>
      <c r="D2311" s="174">
        <v>221</v>
      </c>
      <c r="E2311" s="174">
        <v>188</v>
      </c>
      <c r="F2311" s="174">
        <v>192</v>
      </c>
      <c r="G2311" s="216">
        <v>206</v>
      </c>
      <c r="H2311" s="160">
        <f t="shared" si="38"/>
        <v>6.7357512953367879E-2</v>
      </c>
    </row>
    <row r="2312" spans="1:8">
      <c r="A2312" s="159">
        <v>232946</v>
      </c>
      <c r="B2312" s="133" t="s">
        <v>1200</v>
      </c>
      <c r="C2312" s="174">
        <v>1806</v>
      </c>
      <c r="D2312" s="174">
        <v>1611</v>
      </c>
      <c r="E2312" s="174">
        <v>1926</v>
      </c>
      <c r="F2312" s="174">
        <v>1671</v>
      </c>
      <c r="G2312" s="216">
        <v>1623</v>
      </c>
      <c r="H2312" s="160">
        <f t="shared" si="38"/>
        <v>-0.10132890365448505</v>
      </c>
    </row>
    <row r="2313" spans="1:8">
      <c r="A2313" s="159">
        <v>232946</v>
      </c>
      <c r="B2313" s="133" t="s">
        <v>1201</v>
      </c>
      <c r="C2313" s="174">
        <v>74</v>
      </c>
      <c r="D2313" s="174">
        <v>85</v>
      </c>
      <c r="E2313" s="174">
        <v>118</v>
      </c>
      <c r="F2313" s="174">
        <v>151</v>
      </c>
      <c r="G2313" s="216">
        <v>196</v>
      </c>
      <c r="H2313" s="160">
        <f t="shared" si="38"/>
        <v>1.6486486486486487</v>
      </c>
    </row>
    <row r="2314" spans="1:8">
      <c r="A2314" s="159">
        <v>233019</v>
      </c>
      <c r="B2314" s="133" t="s">
        <v>1185</v>
      </c>
      <c r="C2314" s="174">
        <v>343</v>
      </c>
      <c r="D2314" s="174">
        <v>345</v>
      </c>
      <c r="E2314" s="174">
        <v>364</v>
      </c>
      <c r="F2314" s="174">
        <v>363</v>
      </c>
      <c r="G2314" s="216">
        <v>349</v>
      </c>
      <c r="H2314" s="160">
        <f t="shared" si="38"/>
        <v>1.7492711370262391E-2</v>
      </c>
    </row>
    <row r="2315" spans="1:8">
      <c r="A2315" s="159">
        <v>233019</v>
      </c>
      <c r="B2315" s="133" t="s">
        <v>1186</v>
      </c>
      <c r="C2315" s="174">
        <v>30</v>
      </c>
      <c r="D2315" s="174">
        <v>31</v>
      </c>
      <c r="E2315" s="174">
        <v>18</v>
      </c>
      <c r="F2315" s="174">
        <v>16</v>
      </c>
      <c r="G2315" s="216">
        <v>24</v>
      </c>
      <c r="H2315" s="160">
        <f t="shared" si="38"/>
        <v>-0.2</v>
      </c>
    </row>
    <row r="2316" spans="1:8">
      <c r="A2316" s="159">
        <v>233019</v>
      </c>
      <c r="B2316" s="133" t="s">
        <v>1187</v>
      </c>
      <c r="C2316" s="174">
        <v>232</v>
      </c>
      <c r="D2316" s="174">
        <v>223</v>
      </c>
      <c r="E2316" s="174">
        <v>266</v>
      </c>
      <c r="F2316" s="174">
        <v>252</v>
      </c>
      <c r="G2316" s="216">
        <v>258</v>
      </c>
      <c r="H2316" s="160">
        <f t="shared" si="38"/>
        <v>0.11206896551724138</v>
      </c>
    </row>
    <row r="2317" spans="1:8">
      <c r="A2317" s="159">
        <v>233019</v>
      </c>
      <c r="B2317" s="133" t="s">
        <v>1188</v>
      </c>
      <c r="C2317" s="174">
        <v>60</v>
      </c>
      <c r="D2317" s="174">
        <v>63</v>
      </c>
      <c r="E2317" s="174">
        <v>61</v>
      </c>
      <c r="F2317" s="174">
        <v>69</v>
      </c>
      <c r="G2317" s="216">
        <v>55</v>
      </c>
      <c r="H2317" s="160">
        <f t="shared" si="38"/>
        <v>-8.3333333333333329E-2</v>
      </c>
    </row>
    <row r="2318" spans="1:8">
      <c r="A2318" s="159">
        <v>233019</v>
      </c>
      <c r="B2318" s="133" t="s">
        <v>1189</v>
      </c>
      <c r="C2318" s="174">
        <v>21</v>
      </c>
      <c r="D2318" s="174">
        <v>28</v>
      </c>
      <c r="E2318" s="174">
        <v>19</v>
      </c>
      <c r="F2318" s="174">
        <v>26</v>
      </c>
      <c r="G2318" s="216">
        <v>12</v>
      </c>
      <c r="H2318" s="160">
        <f t="shared" si="38"/>
        <v>-0.42857142857142855</v>
      </c>
    </row>
    <row r="2319" spans="1:8">
      <c r="A2319" s="159">
        <v>233019</v>
      </c>
      <c r="B2319" s="133" t="s">
        <v>1190</v>
      </c>
      <c r="C2319" s="174">
        <v>0</v>
      </c>
      <c r="D2319" s="174">
        <v>0</v>
      </c>
      <c r="E2319" s="174">
        <v>0</v>
      </c>
      <c r="F2319" s="174">
        <v>0</v>
      </c>
      <c r="G2319" s="216">
        <v>0</v>
      </c>
      <c r="H2319" s="160" t="str">
        <f t="shared" si="38"/>
        <v/>
      </c>
    </row>
    <row r="2320" spans="1:8">
      <c r="A2320" s="159">
        <v>233019</v>
      </c>
      <c r="B2320" s="133" t="s">
        <v>1191</v>
      </c>
      <c r="C2320" s="174">
        <v>122</v>
      </c>
      <c r="D2320" s="174">
        <v>114</v>
      </c>
      <c r="E2320" s="174">
        <v>131</v>
      </c>
      <c r="F2320" s="174">
        <v>138</v>
      </c>
      <c r="G2320" s="216">
        <v>137</v>
      </c>
      <c r="H2320" s="160">
        <f t="shared" si="38"/>
        <v>0.12295081967213115</v>
      </c>
    </row>
    <row r="2321" spans="1:8">
      <c r="A2321" s="159">
        <v>233019</v>
      </c>
      <c r="B2321" s="133" t="s">
        <v>1192</v>
      </c>
      <c r="C2321" s="174">
        <v>221</v>
      </c>
      <c r="D2321" s="174">
        <v>231</v>
      </c>
      <c r="E2321" s="174">
        <v>233</v>
      </c>
      <c r="F2321" s="174">
        <v>225</v>
      </c>
      <c r="G2321" s="216">
        <v>212</v>
      </c>
      <c r="H2321" s="160">
        <f t="shared" si="38"/>
        <v>-4.072398190045249E-2</v>
      </c>
    </row>
    <row r="2322" spans="1:8">
      <c r="A2322" s="159">
        <v>233019</v>
      </c>
      <c r="B2322" s="133" t="s">
        <v>1193</v>
      </c>
      <c r="C2322" s="174">
        <v>16</v>
      </c>
      <c r="D2322" s="174">
        <v>9</v>
      </c>
      <c r="E2322" s="174">
        <v>10</v>
      </c>
      <c r="F2322" s="174">
        <v>10</v>
      </c>
      <c r="G2322" s="216">
        <v>12</v>
      </c>
      <c r="H2322" s="160">
        <f t="shared" si="38"/>
        <v>-0.25</v>
      </c>
    </row>
    <row r="2323" spans="1:8">
      <c r="A2323" s="159">
        <v>233019</v>
      </c>
      <c r="B2323" s="133" t="s">
        <v>1194</v>
      </c>
      <c r="C2323" s="174">
        <v>0</v>
      </c>
      <c r="D2323" s="174">
        <v>0</v>
      </c>
      <c r="E2323" s="174">
        <v>0</v>
      </c>
      <c r="F2323" s="174">
        <v>0</v>
      </c>
      <c r="G2323" s="216">
        <v>0</v>
      </c>
      <c r="H2323" s="160" t="str">
        <f t="shared" si="38"/>
        <v/>
      </c>
    </row>
    <row r="2324" spans="1:8">
      <c r="A2324" s="159">
        <v>233019</v>
      </c>
      <c r="B2324" s="133" t="s">
        <v>1195</v>
      </c>
      <c r="C2324" s="174">
        <v>3</v>
      </c>
      <c r="D2324" s="174">
        <v>5</v>
      </c>
      <c r="E2324" s="174">
        <v>4</v>
      </c>
      <c r="F2324" s="174">
        <v>4</v>
      </c>
      <c r="G2324" s="216">
        <v>7</v>
      </c>
      <c r="H2324" s="160">
        <f t="shared" si="38"/>
        <v>1.3333333333333333</v>
      </c>
    </row>
    <row r="2325" spans="1:8">
      <c r="A2325" s="159">
        <v>233019</v>
      </c>
      <c r="B2325" s="133" t="s">
        <v>1196</v>
      </c>
      <c r="C2325" s="174">
        <v>47</v>
      </c>
      <c r="D2325" s="174">
        <v>56</v>
      </c>
      <c r="E2325" s="174">
        <v>65</v>
      </c>
      <c r="F2325" s="174">
        <v>62</v>
      </c>
      <c r="G2325" s="216">
        <v>49</v>
      </c>
      <c r="H2325" s="160">
        <f t="shared" si="38"/>
        <v>4.2553191489361701E-2</v>
      </c>
    </row>
    <row r="2326" spans="1:8">
      <c r="A2326" s="159">
        <v>233019</v>
      </c>
      <c r="B2326" s="133" t="s">
        <v>1197</v>
      </c>
      <c r="C2326" s="174">
        <v>30</v>
      </c>
      <c r="D2326" s="174">
        <v>25</v>
      </c>
      <c r="E2326" s="174">
        <v>33</v>
      </c>
      <c r="F2326" s="174">
        <v>49</v>
      </c>
      <c r="G2326" s="216">
        <v>29</v>
      </c>
      <c r="H2326" s="160">
        <f t="shared" si="38"/>
        <v>-3.3333333333333333E-2</v>
      </c>
    </row>
    <row r="2327" spans="1:8">
      <c r="A2327" s="159">
        <v>233019</v>
      </c>
      <c r="B2327" s="133" t="s">
        <v>1198</v>
      </c>
      <c r="C2327" s="174">
        <v>0</v>
      </c>
      <c r="D2327" s="174">
        <v>0</v>
      </c>
      <c r="E2327" s="174">
        <v>0</v>
      </c>
      <c r="F2327" s="174">
        <v>0</v>
      </c>
      <c r="G2327" s="216">
        <v>0</v>
      </c>
      <c r="H2327" s="160" t="str">
        <f t="shared" si="38"/>
        <v/>
      </c>
    </row>
    <row r="2328" spans="1:8">
      <c r="A2328" s="159">
        <v>233019</v>
      </c>
      <c r="B2328" s="133" t="s">
        <v>1199</v>
      </c>
      <c r="C2328" s="174">
        <v>0</v>
      </c>
      <c r="D2328" s="174">
        <v>0</v>
      </c>
      <c r="E2328" s="174">
        <v>2</v>
      </c>
      <c r="F2328" s="174">
        <v>1</v>
      </c>
      <c r="G2328" s="216">
        <v>15</v>
      </c>
      <c r="H2328" s="160" t="str">
        <f t="shared" si="38"/>
        <v/>
      </c>
    </row>
    <row r="2329" spans="1:8">
      <c r="A2329" s="159">
        <v>233019</v>
      </c>
      <c r="B2329" s="133" t="s">
        <v>1200</v>
      </c>
      <c r="C2329" s="174">
        <v>247</v>
      </c>
      <c r="D2329" s="174">
        <v>248</v>
      </c>
      <c r="E2329" s="174">
        <v>250</v>
      </c>
      <c r="F2329" s="174">
        <v>225</v>
      </c>
      <c r="G2329" s="216">
        <v>228</v>
      </c>
      <c r="H2329" s="160">
        <f t="shared" si="38"/>
        <v>-7.6923076923076927E-2</v>
      </c>
    </row>
    <row r="2330" spans="1:8">
      <c r="A2330" s="159">
        <v>233019</v>
      </c>
      <c r="B2330" s="133" t="s">
        <v>1201</v>
      </c>
      <c r="C2330" s="174">
        <v>0</v>
      </c>
      <c r="D2330" s="174">
        <v>2</v>
      </c>
      <c r="E2330" s="174">
        <v>0</v>
      </c>
      <c r="F2330" s="174">
        <v>12</v>
      </c>
      <c r="G2330" s="216">
        <v>9</v>
      </c>
      <c r="H2330" s="160" t="str">
        <f t="shared" si="38"/>
        <v/>
      </c>
    </row>
    <row r="2331" spans="1:8">
      <c r="A2331" s="159">
        <v>233772</v>
      </c>
      <c r="B2331" s="133" t="s">
        <v>1185</v>
      </c>
      <c r="C2331" s="174">
        <v>2576</v>
      </c>
      <c r="D2331" s="174">
        <v>2365</v>
      </c>
      <c r="E2331" s="174">
        <v>2384</v>
      </c>
      <c r="F2331" s="174">
        <v>2177</v>
      </c>
      <c r="G2331" s="216">
        <v>2102</v>
      </c>
      <c r="H2331" s="160">
        <f t="shared" si="38"/>
        <v>-0.18400621118012422</v>
      </c>
    </row>
    <row r="2332" spans="1:8">
      <c r="A2332" s="159">
        <v>233772</v>
      </c>
      <c r="B2332" s="133" t="s">
        <v>1186</v>
      </c>
      <c r="C2332" s="174">
        <v>4</v>
      </c>
      <c r="D2332" s="174">
        <v>3</v>
      </c>
      <c r="E2332" s="174">
        <v>16</v>
      </c>
      <c r="F2332" s="174">
        <v>16</v>
      </c>
      <c r="G2332" s="216">
        <v>16</v>
      </c>
      <c r="H2332" s="160">
        <f t="shared" si="38"/>
        <v>3</v>
      </c>
    </row>
    <row r="2333" spans="1:8">
      <c r="A2333" s="159">
        <v>233772</v>
      </c>
      <c r="B2333" s="133" t="s">
        <v>1187</v>
      </c>
      <c r="C2333" s="174">
        <v>1177</v>
      </c>
      <c r="D2333" s="174">
        <v>1153</v>
      </c>
      <c r="E2333" s="174">
        <v>1164</v>
      </c>
      <c r="F2333" s="174">
        <v>1068</v>
      </c>
      <c r="G2333" s="216">
        <v>1052</v>
      </c>
      <c r="H2333" s="160">
        <f t="shared" si="38"/>
        <v>-0.10620220900594732</v>
      </c>
    </row>
    <row r="2334" spans="1:8">
      <c r="A2334" s="159">
        <v>233772</v>
      </c>
      <c r="B2334" s="133" t="s">
        <v>1188</v>
      </c>
      <c r="C2334" s="174">
        <v>1046</v>
      </c>
      <c r="D2334" s="174">
        <v>939</v>
      </c>
      <c r="E2334" s="174">
        <v>937</v>
      </c>
      <c r="F2334" s="174">
        <v>816</v>
      </c>
      <c r="G2334" s="216">
        <v>786</v>
      </c>
      <c r="H2334" s="160">
        <f t="shared" si="38"/>
        <v>-0.24856596558317401</v>
      </c>
    </row>
    <row r="2335" spans="1:8">
      <c r="A2335" s="159">
        <v>233772</v>
      </c>
      <c r="B2335" s="133" t="s">
        <v>1189</v>
      </c>
      <c r="C2335" s="174">
        <v>349</v>
      </c>
      <c r="D2335" s="174">
        <v>270</v>
      </c>
      <c r="E2335" s="174">
        <v>267</v>
      </c>
      <c r="F2335" s="174">
        <v>277</v>
      </c>
      <c r="G2335" s="216">
        <v>248</v>
      </c>
      <c r="H2335" s="160">
        <f t="shared" si="38"/>
        <v>-0.28939828080229224</v>
      </c>
    </row>
    <row r="2336" spans="1:8">
      <c r="A2336" s="159">
        <v>233772</v>
      </c>
      <c r="B2336" s="133" t="s">
        <v>1190</v>
      </c>
      <c r="C2336" s="174">
        <v>0</v>
      </c>
      <c r="D2336" s="174">
        <v>0</v>
      </c>
      <c r="E2336" s="174">
        <v>0</v>
      </c>
      <c r="F2336" s="174">
        <v>0</v>
      </c>
      <c r="G2336" s="216">
        <v>0</v>
      </c>
      <c r="H2336" s="160" t="str">
        <f t="shared" si="38"/>
        <v/>
      </c>
    </row>
    <row r="2337" spans="1:8">
      <c r="A2337" s="159">
        <v>233772</v>
      </c>
      <c r="B2337" s="133" t="s">
        <v>1191</v>
      </c>
      <c r="C2337" s="174">
        <v>1008</v>
      </c>
      <c r="D2337" s="174">
        <v>886</v>
      </c>
      <c r="E2337" s="174">
        <v>873</v>
      </c>
      <c r="F2337" s="174">
        <v>772</v>
      </c>
      <c r="G2337" s="216">
        <v>783</v>
      </c>
      <c r="H2337" s="160">
        <f t="shared" si="38"/>
        <v>-0.22321428571428573</v>
      </c>
    </row>
    <row r="2338" spans="1:8">
      <c r="A2338" s="159">
        <v>233772</v>
      </c>
      <c r="B2338" s="133" t="s">
        <v>1192</v>
      </c>
      <c r="C2338" s="174">
        <v>1568</v>
      </c>
      <c r="D2338" s="174">
        <v>1479</v>
      </c>
      <c r="E2338" s="174">
        <v>1511</v>
      </c>
      <c r="F2338" s="174">
        <v>1405</v>
      </c>
      <c r="G2338" s="216">
        <v>1319</v>
      </c>
      <c r="H2338" s="160">
        <f t="shared" si="38"/>
        <v>-0.15880102040816327</v>
      </c>
    </row>
    <row r="2339" spans="1:8">
      <c r="A2339" s="159">
        <v>233772</v>
      </c>
      <c r="B2339" s="133" t="s">
        <v>1193</v>
      </c>
      <c r="C2339" s="174">
        <v>146</v>
      </c>
      <c r="D2339" s="174">
        <v>154</v>
      </c>
      <c r="E2339" s="174">
        <v>148</v>
      </c>
      <c r="F2339" s="174">
        <v>129</v>
      </c>
      <c r="G2339" s="216">
        <v>147</v>
      </c>
      <c r="H2339" s="160">
        <f t="shared" si="38"/>
        <v>6.8493150684931503E-3</v>
      </c>
    </row>
    <row r="2340" spans="1:8">
      <c r="A2340" s="159">
        <v>233772</v>
      </c>
      <c r="B2340" s="133" t="s">
        <v>1194</v>
      </c>
      <c r="C2340" s="174">
        <v>14</v>
      </c>
      <c r="D2340" s="174">
        <v>10</v>
      </c>
      <c r="E2340" s="174">
        <v>14</v>
      </c>
      <c r="F2340" s="174">
        <v>13</v>
      </c>
      <c r="G2340" s="216">
        <v>12</v>
      </c>
      <c r="H2340" s="160">
        <f t="shared" si="38"/>
        <v>-0.14285714285714285</v>
      </c>
    </row>
    <row r="2341" spans="1:8">
      <c r="A2341" s="159">
        <v>233772</v>
      </c>
      <c r="B2341" s="133" t="s">
        <v>1195</v>
      </c>
      <c r="C2341" s="174">
        <v>130</v>
      </c>
      <c r="D2341" s="174">
        <v>137</v>
      </c>
      <c r="E2341" s="174">
        <v>140</v>
      </c>
      <c r="F2341" s="174">
        <v>106</v>
      </c>
      <c r="G2341" s="216">
        <v>121</v>
      </c>
      <c r="H2341" s="160">
        <f t="shared" si="38"/>
        <v>-6.9230769230769235E-2</v>
      </c>
    </row>
    <row r="2342" spans="1:8">
      <c r="A2342" s="159">
        <v>233772</v>
      </c>
      <c r="B2342" s="133" t="s">
        <v>1196</v>
      </c>
      <c r="C2342" s="174">
        <v>661</v>
      </c>
      <c r="D2342" s="174">
        <v>560</v>
      </c>
      <c r="E2342" s="174">
        <v>552</v>
      </c>
      <c r="F2342" s="174">
        <v>567</v>
      </c>
      <c r="G2342" s="216">
        <v>512</v>
      </c>
      <c r="H2342" s="160">
        <f t="shared" si="38"/>
        <v>-0.22541603630862331</v>
      </c>
    </row>
    <row r="2343" spans="1:8">
      <c r="A2343" s="159">
        <v>233772</v>
      </c>
      <c r="B2343" s="133" t="s">
        <v>1197</v>
      </c>
      <c r="C2343" s="174">
        <v>215</v>
      </c>
      <c r="D2343" s="174">
        <v>230</v>
      </c>
      <c r="E2343" s="174">
        <v>199</v>
      </c>
      <c r="F2343" s="174">
        <v>211</v>
      </c>
      <c r="G2343" s="216">
        <v>195</v>
      </c>
      <c r="H2343" s="160">
        <f t="shared" si="38"/>
        <v>-9.3023255813953487E-2</v>
      </c>
    </row>
    <row r="2344" spans="1:8">
      <c r="A2344" s="159">
        <v>233772</v>
      </c>
      <c r="B2344" s="133" t="s">
        <v>1198</v>
      </c>
      <c r="C2344" s="174">
        <v>6</v>
      </c>
      <c r="D2344" s="174">
        <v>9</v>
      </c>
      <c r="E2344" s="174">
        <v>12</v>
      </c>
      <c r="F2344" s="174">
        <v>17</v>
      </c>
      <c r="G2344" s="216">
        <v>6</v>
      </c>
      <c r="H2344" s="160">
        <f t="shared" si="38"/>
        <v>0</v>
      </c>
    </row>
    <row r="2345" spans="1:8">
      <c r="A2345" s="159">
        <v>233772</v>
      </c>
      <c r="B2345" s="133" t="s">
        <v>1199</v>
      </c>
      <c r="C2345" s="174">
        <v>11</v>
      </c>
      <c r="D2345" s="174">
        <v>21</v>
      </c>
      <c r="E2345" s="174">
        <v>12</v>
      </c>
      <c r="F2345" s="174">
        <v>22</v>
      </c>
      <c r="G2345" s="216">
        <v>15</v>
      </c>
      <c r="H2345" s="160">
        <f t="shared" si="38"/>
        <v>0.36363636363636365</v>
      </c>
    </row>
    <row r="2346" spans="1:8">
      <c r="A2346" s="159">
        <v>233772</v>
      </c>
      <c r="B2346" s="133" t="s">
        <v>1200</v>
      </c>
      <c r="C2346" s="174">
        <v>1359</v>
      </c>
      <c r="D2346" s="174">
        <v>1221</v>
      </c>
      <c r="E2346" s="174">
        <v>1285</v>
      </c>
      <c r="F2346" s="174">
        <v>1080</v>
      </c>
      <c r="G2346" s="216">
        <v>1046</v>
      </c>
      <c r="H2346" s="160">
        <f t="shared" ref="H2346:H2409" si="39">IFERROR((G2346-C2346)/C2346,"")</f>
        <v>-0.23031640912435614</v>
      </c>
    </row>
    <row r="2347" spans="1:8">
      <c r="A2347" s="159">
        <v>233772</v>
      </c>
      <c r="B2347" s="133" t="s">
        <v>1201</v>
      </c>
      <c r="C2347" s="174">
        <v>34</v>
      </c>
      <c r="D2347" s="174">
        <v>23</v>
      </c>
      <c r="E2347" s="174">
        <v>22</v>
      </c>
      <c r="F2347" s="174">
        <v>32</v>
      </c>
      <c r="G2347" s="216">
        <v>48</v>
      </c>
      <c r="H2347" s="160">
        <f t="shared" si="39"/>
        <v>0.41176470588235292</v>
      </c>
    </row>
    <row r="2348" spans="1:8">
      <c r="A2348" s="159">
        <v>234669</v>
      </c>
      <c r="B2348" s="133" t="s">
        <v>1185</v>
      </c>
      <c r="C2348" s="174">
        <v>2091</v>
      </c>
      <c r="D2348" s="174">
        <v>1890</v>
      </c>
      <c r="E2348" s="174">
        <v>2211</v>
      </c>
      <c r="F2348" s="174">
        <v>1770</v>
      </c>
      <c r="G2348" s="216">
        <v>1367</v>
      </c>
      <c r="H2348" s="160">
        <f t="shared" si="39"/>
        <v>-0.34624581539933047</v>
      </c>
    </row>
    <row r="2349" spans="1:8">
      <c r="A2349" s="159">
        <v>234669</v>
      </c>
      <c r="B2349" s="133" t="s">
        <v>1186</v>
      </c>
      <c r="C2349" s="174">
        <v>125</v>
      </c>
      <c r="D2349" s="174">
        <v>136</v>
      </c>
      <c r="E2349" s="174">
        <v>197</v>
      </c>
      <c r="F2349" s="174">
        <v>11</v>
      </c>
      <c r="G2349" s="216">
        <v>4</v>
      </c>
      <c r="H2349" s="160">
        <f t="shared" si="39"/>
        <v>-0.96799999999999997</v>
      </c>
    </row>
    <row r="2350" spans="1:8">
      <c r="A2350" s="159">
        <v>234669</v>
      </c>
      <c r="B2350" s="133" t="s">
        <v>1187</v>
      </c>
      <c r="C2350" s="174">
        <v>1246</v>
      </c>
      <c r="D2350" s="174">
        <v>1119</v>
      </c>
      <c r="E2350" s="174">
        <v>1345</v>
      </c>
      <c r="F2350" s="174">
        <v>1218</v>
      </c>
      <c r="G2350" s="216">
        <v>901</v>
      </c>
      <c r="H2350" s="160">
        <f t="shared" si="39"/>
        <v>-0.2768860353130016</v>
      </c>
    </row>
    <row r="2351" spans="1:8">
      <c r="A2351" s="159">
        <v>234669</v>
      </c>
      <c r="B2351" s="133" t="s">
        <v>1188</v>
      </c>
      <c r="C2351" s="174">
        <v>430</v>
      </c>
      <c r="D2351" s="174">
        <v>396</v>
      </c>
      <c r="E2351" s="174">
        <v>439</v>
      </c>
      <c r="F2351" s="174">
        <v>340</v>
      </c>
      <c r="G2351" s="216">
        <v>296</v>
      </c>
      <c r="H2351" s="160">
        <f t="shared" si="39"/>
        <v>-0.3116279069767442</v>
      </c>
    </row>
    <row r="2352" spans="1:8">
      <c r="A2352" s="159">
        <v>234669</v>
      </c>
      <c r="B2352" s="133" t="s">
        <v>1189</v>
      </c>
      <c r="C2352" s="174">
        <v>114</v>
      </c>
      <c r="D2352" s="174">
        <v>83</v>
      </c>
      <c r="E2352" s="174">
        <v>90</v>
      </c>
      <c r="F2352" s="174">
        <v>81</v>
      </c>
      <c r="G2352" s="216">
        <v>77</v>
      </c>
      <c r="H2352" s="160">
        <f t="shared" si="39"/>
        <v>-0.32456140350877194</v>
      </c>
    </row>
    <row r="2353" spans="1:8">
      <c r="A2353" s="159">
        <v>234669</v>
      </c>
      <c r="B2353" s="133" t="s">
        <v>1190</v>
      </c>
      <c r="C2353" s="174">
        <v>176</v>
      </c>
      <c r="D2353" s="174">
        <v>156</v>
      </c>
      <c r="E2353" s="174">
        <v>140</v>
      </c>
      <c r="F2353" s="174">
        <v>120</v>
      </c>
      <c r="G2353" s="216">
        <v>89</v>
      </c>
      <c r="H2353" s="160">
        <f t="shared" si="39"/>
        <v>-0.49431818181818182</v>
      </c>
    </row>
    <row r="2354" spans="1:8">
      <c r="A2354" s="159">
        <v>234669</v>
      </c>
      <c r="B2354" s="133" t="s">
        <v>1191</v>
      </c>
      <c r="C2354" s="174">
        <v>851</v>
      </c>
      <c r="D2354" s="174">
        <v>827</v>
      </c>
      <c r="E2354" s="174">
        <v>956</v>
      </c>
      <c r="F2354" s="174">
        <v>733</v>
      </c>
      <c r="G2354" s="216">
        <v>546</v>
      </c>
      <c r="H2354" s="160">
        <f t="shared" si="39"/>
        <v>-0.3584018801410106</v>
      </c>
    </row>
    <row r="2355" spans="1:8">
      <c r="A2355" s="159">
        <v>234669</v>
      </c>
      <c r="B2355" s="133" t="s">
        <v>1192</v>
      </c>
      <c r="C2355" s="174">
        <v>1240</v>
      </c>
      <c r="D2355" s="174">
        <v>1063</v>
      </c>
      <c r="E2355" s="174">
        <v>1255</v>
      </c>
      <c r="F2355" s="174">
        <v>1037</v>
      </c>
      <c r="G2355" s="216">
        <v>821</v>
      </c>
      <c r="H2355" s="160">
        <f t="shared" si="39"/>
        <v>-0.3379032258064516</v>
      </c>
    </row>
    <row r="2356" spans="1:8">
      <c r="A2356" s="159">
        <v>234669</v>
      </c>
      <c r="B2356" s="133" t="s">
        <v>1193</v>
      </c>
      <c r="C2356" s="174">
        <v>151</v>
      </c>
      <c r="D2356" s="174">
        <v>165</v>
      </c>
      <c r="E2356" s="174">
        <v>231</v>
      </c>
      <c r="F2356" s="174">
        <v>147</v>
      </c>
      <c r="G2356" s="216">
        <v>128</v>
      </c>
      <c r="H2356" s="160">
        <f t="shared" si="39"/>
        <v>-0.15231788079470199</v>
      </c>
    </row>
    <row r="2357" spans="1:8">
      <c r="A2357" s="159">
        <v>234669</v>
      </c>
      <c r="B2357" s="133" t="s">
        <v>1194</v>
      </c>
      <c r="C2357" s="174">
        <v>16</v>
      </c>
      <c r="D2357" s="174">
        <v>12</v>
      </c>
      <c r="E2357" s="174">
        <v>13</v>
      </c>
      <c r="F2357" s="174">
        <v>3</v>
      </c>
      <c r="G2357" s="216">
        <v>1</v>
      </c>
      <c r="H2357" s="160">
        <f t="shared" si="39"/>
        <v>-0.9375</v>
      </c>
    </row>
    <row r="2358" spans="1:8">
      <c r="A2358" s="159">
        <v>234669</v>
      </c>
      <c r="B2358" s="133" t="s">
        <v>1195</v>
      </c>
      <c r="C2358" s="174">
        <v>347</v>
      </c>
      <c r="D2358" s="174">
        <v>348</v>
      </c>
      <c r="E2358" s="174">
        <v>396</v>
      </c>
      <c r="F2358" s="174">
        <v>362</v>
      </c>
      <c r="G2358" s="216">
        <v>309</v>
      </c>
      <c r="H2358" s="160">
        <f t="shared" si="39"/>
        <v>-0.10951008645533142</v>
      </c>
    </row>
    <row r="2359" spans="1:8">
      <c r="A2359" s="159">
        <v>234669</v>
      </c>
      <c r="B2359" s="133" t="s">
        <v>1196</v>
      </c>
      <c r="C2359" s="174">
        <v>51</v>
      </c>
      <c r="D2359" s="174">
        <v>69</v>
      </c>
      <c r="E2359" s="174">
        <v>79</v>
      </c>
      <c r="F2359" s="174">
        <v>53</v>
      </c>
      <c r="G2359" s="216">
        <v>42</v>
      </c>
      <c r="H2359" s="160">
        <f t="shared" si="39"/>
        <v>-0.17647058823529413</v>
      </c>
    </row>
    <row r="2360" spans="1:8">
      <c r="A2360" s="159">
        <v>234669</v>
      </c>
      <c r="B2360" s="133" t="s">
        <v>1197</v>
      </c>
      <c r="C2360" s="174">
        <v>182</v>
      </c>
      <c r="D2360" s="174">
        <v>168</v>
      </c>
      <c r="E2360" s="174">
        <v>214</v>
      </c>
      <c r="F2360" s="174">
        <v>158</v>
      </c>
      <c r="G2360" s="216">
        <v>120</v>
      </c>
      <c r="H2360" s="160">
        <f t="shared" si="39"/>
        <v>-0.34065934065934067</v>
      </c>
    </row>
    <row r="2361" spans="1:8">
      <c r="A2361" s="159">
        <v>234669</v>
      </c>
      <c r="B2361" s="133" t="s">
        <v>1198</v>
      </c>
      <c r="C2361" s="174">
        <v>5</v>
      </c>
      <c r="D2361" s="174">
        <v>4</v>
      </c>
      <c r="E2361" s="174">
        <v>9</v>
      </c>
      <c r="F2361" s="174">
        <v>3</v>
      </c>
      <c r="G2361" s="216">
        <v>1</v>
      </c>
      <c r="H2361" s="160">
        <f t="shared" si="39"/>
        <v>-0.8</v>
      </c>
    </row>
    <row r="2362" spans="1:8">
      <c r="A2362" s="159">
        <v>234669</v>
      </c>
      <c r="B2362" s="133" t="s">
        <v>1199</v>
      </c>
      <c r="C2362" s="174">
        <v>278</v>
      </c>
      <c r="D2362" s="174">
        <v>194</v>
      </c>
      <c r="E2362" s="174">
        <v>237</v>
      </c>
      <c r="F2362" s="174">
        <v>152</v>
      </c>
      <c r="G2362" s="216">
        <v>130</v>
      </c>
      <c r="H2362" s="160">
        <f t="shared" si="39"/>
        <v>-0.53237410071942448</v>
      </c>
    </row>
    <row r="2363" spans="1:8">
      <c r="A2363" s="159">
        <v>234669</v>
      </c>
      <c r="B2363" s="133" t="s">
        <v>1200</v>
      </c>
      <c r="C2363" s="174">
        <v>914</v>
      </c>
      <c r="D2363" s="174">
        <v>798</v>
      </c>
      <c r="E2363" s="174">
        <v>823</v>
      </c>
      <c r="F2363" s="174">
        <v>721</v>
      </c>
      <c r="G2363" s="216">
        <v>541</v>
      </c>
      <c r="H2363" s="160">
        <f t="shared" si="39"/>
        <v>-0.40809628008752735</v>
      </c>
    </row>
    <row r="2364" spans="1:8">
      <c r="A2364" s="159">
        <v>234669</v>
      </c>
      <c r="B2364" s="133" t="s">
        <v>1201</v>
      </c>
      <c r="C2364" s="174">
        <v>147</v>
      </c>
      <c r="D2364" s="174">
        <v>132</v>
      </c>
      <c r="E2364" s="174">
        <v>209</v>
      </c>
      <c r="F2364" s="174">
        <v>171</v>
      </c>
      <c r="G2364" s="216">
        <v>95</v>
      </c>
      <c r="H2364" s="160">
        <f t="shared" si="39"/>
        <v>-0.35374149659863946</v>
      </c>
    </row>
    <row r="2365" spans="1:8">
      <c r="A2365" s="159">
        <v>234951</v>
      </c>
      <c r="B2365" s="133" t="s">
        <v>1185</v>
      </c>
      <c r="C2365" s="174">
        <v>527</v>
      </c>
      <c r="D2365" s="174">
        <v>541</v>
      </c>
      <c r="E2365" s="174">
        <v>558</v>
      </c>
      <c r="F2365" s="174">
        <v>459</v>
      </c>
      <c r="G2365" s="216">
        <v>416</v>
      </c>
      <c r="H2365" s="160">
        <f t="shared" si="39"/>
        <v>-0.21062618595825428</v>
      </c>
    </row>
    <row r="2366" spans="1:8">
      <c r="A2366" s="159">
        <v>234951</v>
      </c>
      <c r="B2366" s="133" t="s">
        <v>1186</v>
      </c>
      <c r="C2366" s="174">
        <v>11</v>
      </c>
      <c r="D2366" s="174">
        <v>12</v>
      </c>
      <c r="E2366" s="174">
        <v>2</v>
      </c>
      <c r="F2366" s="174">
        <v>10</v>
      </c>
      <c r="G2366" s="216">
        <v>0</v>
      </c>
      <c r="H2366" s="160">
        <f t="shared" si="39"/>
        <v>-1</v>
      </c>
    </row>
    <row r="2367" spans="1:8">
      <c r="A2367" s="159">
        <v>234951</v>
      </c>
      <c r="B2367" s="133" t="s">
        <v>1187</v>
      </c>
      <c r="C2367" s="174">
        <v>166</v>
      </c>
      <c r="D2367" s="174">
        <v>192</v>
      </c>
      <c r="E2367" s="174">
        <v>237</v>
      </c>
      <c r="F2367" s="174">
        <v>198</v>
      </c>
      <c r="G2367" s="216">
        <v>184</v>
      </c>
      <c r="H2367" s="160">
        <f t="shared" si="39"/>
        <v>0.10843373493975904</v>
      </c>
    </row>
    <row r="2368" spans="1:8">
      <c r="A2368" s="159">
        <v>234951</v>
      </c>
      <c r="B2368" s="133" t="s">
        <v>1188</v>
      </c>
      <c r="C2368" s="174">
        <v>234</v>
      </c>
      <c r="D2368" s="174">
        <v>212</v>
      </c>
      <c r="E2368" s="174">
        <v>209</v>
      </c>
      <c r="F2368" s="174">
        <v>170</v>
      </c>
      <c r="G2368" s="216">
        <v>169</v>
      </c>
      <c r="H2368" s="160">
        <f t="shared" si="39"/>
        <v>-0.27777777777777779</v>
      </c>
    </row>
    <row r="2369" spans="1:8">
      <c r="A2369" s="159">
        <v>234951</v>
      </c>
      <c r="B2369" s="133" t="s">
        <v>1189</v>
      </c>
      <c r="C2369" s="174">
        <v>98</v>
      </c>
      <c r="D2369" s="174">
        <v>100</v>
      </c>
      <c r="E2369" s="174">
        <v>93</v>
      </c>
      <c r="F2369" s="174">
        <v>65</v>
      </c>
      <c r="G2369" s="216">
        <v>57</v>
      </c>
      <c r="H2369" s="160">
        <f t="shared" si="39"/>
        <v>-0.41836734693877553</v>
      </c>
    </row>
    <row r="2370" spans="1:8">
      <c r="A2370" s="159">
        <v>234951</v>
      </c>
      <c r="B2370" s="133" t="s">
        <v>1190</v>
      </c>
      <c r="C2370" s="174">
        <v>18</v>
      </c>
      <c r="D2370" s="174">
        <v>25</v>
      </c>
      <c r="E2370" s="174">
        <v>17</v>
      </c>
      <c r="F2370" s="174">
        <v>16</v>
      </c>
      <c r="G2370" s="216">
        <v>6</v>
      </c>
      <c r="H2370" s="160">
        <f t="shared" si="39"/>
        <v>-0.66666666666666663</v>
      </c>
    </row>
    <row r="2371" spans="1:8">
      <c r="A2371" s="159">
        <v>234951</v>
      </c>
      <c r="B2371" s="133" t="s">
        <v>1191</v>
      </c>
      <c r="C2371" s="174">
        <v>258</v>
      </c>
      <c r="D2371" s="174">
        <v>245</v>
      </c>
      <c r="E2371" s="174">
        <v>243</v>
      </c>
      <c r="F2371" s="174">
        <v>241</v>
      </c>
      <c r="G2371" s="216">
        <v>166</v>
      </c>
      <c r="H2371" s="160">
        <f t="shared" si="39"/>
        <v>-0.35658914728682173</v>
      </c>
    </row>
    <row r="2372" spans="1:8">
      <c r="A2372" s="159">
        <v>234951</v>
      </c>
      <c r="B2372" s="133" t="s">
        <v>1192</v>
      </c>
      <c r="C2372" s="174">
        <v>269</v>
      </c>
      <c r="D2372" s="174">
        <v>296</v>
      </c>
      <c r="E2372" s="174">
        <v>315</v>
      </c>
      <c r="F2372" s="174">
        <v>218</v>
      </c>
      <c r="G2372" s="216">
        <v>250</v>
      </c>
      <c r="H2372" s="160">
        <f t="shared" si="39"/>
        <v>-7.0631970260223054E-2</v>
      </c>
    </row>
    <row r="2373" spans="1:8">
      <c r="A2373" s="159">
        <v>234951</v>
      </c>
      <c r="B2373" s="133" t="s">
        <v>1193</v>
      </c>
      <c r="C2373" s="174">
        <v>60</v>
      </c>
      <c r="D2373" s="174">
        <v>64</v>
      </c>
      <c r="E2373" s="174">
        <v>73</v>
      </c>
      <c r="F2373" s="174">
        <v>41</v>
      </c>
      <c r="G2373" s="216">
        <v>49</v>
      </c>
      <c r="H2373" s="160">
        <f t="shared" si="39"/>
        <v>-0.18333333333333332</v>
      </c>
    </row>
    <row r="2374" spans="1:8">
      <c r="A2374" s="159">
        <v>234951</v>
      </c>
      <c r="B2374" s="133" t="s">
        <v>1194</v>
      </c>
      <c r="C2374" s="174">
        <v>6</v>
      </c>
      <c r="D2374" s="174">
        <v>4</v>
      </c>
      <c r="E2374" s="174">
        <v>2</v>
      </c>
      <c r="F2374" s="174">
        <v>3</v>
      </c>
      <c r="G2374" s="216">
        <v>5</v>
      </c>
      <c r="H2374" s="160">
        <f t="shared" si="39"/>
        <v>-0.16666666666666666</v>
      </c>
    </row>
    <row r="2375" spans="1:8">
      <c r="A2375" s="159">
        <v>234951</v>
      </c>
      <c r="B2375" s="133" t="s">
        <v>1195</v>
      </c>
      <c r="C2375" s="174">
        <v>38</v>
      </c>
      <c r="D2375" s="174">
        <v>38</v>
      </c>
      <c r="E2375" s="174">
        <v>43</v>
      </c>
      <c r="F2375" s="174">
        <v>34</v>
      </c>
      <c r="G2375" s="216">
        <v>41</v>
      </c>
      <c r="H2375" s="160">
        <f t="shared" si="39"/>
        <v>7.8947368421052627E-2</v>
      </c>
    </row>
    <row r="2376" spans="1:8">
      <c r="A2376" s="159">
        <v>234951</v>
      </c>
      <c r="B2376" s="133" t="s">
        <v>1196</v>
      </c>
      <c r="C2376" s="174">
        <v>53</v>
      </c>
      <c r="D2376" s="174">
        <v>41</v>
      </c>
      <c r="E2376" s="174">
        <v>49</v>
      </c>
      <c r="F2376" s="174">
        <v>40</v>
      </c>
      <c r="G2376" s="216">
        <v>38</v>
      </c>
      <c r="H2376" s="160">
        <f t="shared" si="39"/>
        <v>-0.28301886792452829</v>
      </c>
    </row>
    <row r="2377" spans="1:8">
      <c r="A2377" s="159">
        <v>234951</v>
      </c>
      <c r="B2377" s="133" t="s">
        <v>1197</v>
      </c>
      <c r="C2377" s="174">
        <v>43</v>
      </c>
      <c r="D2377" s="174">
        <v>70</v>
      </c>
      <c r="E2377" s="174">
        <v>60</v>
      </c>
      <c r="F2377" s="174">
        <v>74</v>
      </c>
      <c r="G2377" s="216">
        <v>65</v>
      </c>
      <c r="H2377" s="160">
        <f t="shared" si="39"/>
        <v>0.51162790697674421</v>
      </c>
    </row>
    <row r="2378" spans="1:8">
      <c r="A2378" s="159">
        <v>234951</v>
      </c>
      <c r="B2378" s="133" t="s">
        <v>1198</v>
      </c>
      <c r="C2378" s="174">
        <v>5</v>
      </c>
      <c r="D2378" s="174">
        <v>6</v>
      </c>
      <c r="E2378" s="174">
        <v>6</v>
      </c>
      <c r="F2378" s="174">
        <v>7</v>
      </c>
      <c r="G2378" s="216">
        <v>7</v>
      </c>
      <c r="H2378" s="160">
        <f t="shared" si="39"/>
        <v>0.4</v>
      </c>
    </row>
    <row r="2379" spans="1:8">
      <c r="A2379" s="159">
        <v>234951</v>
      </c>
      <c r="B2379" s="133" t="s">
        <v>1199</v>
      </c>
      <c r="C2379" s="174">
        <v>14</v>
      </c>
      <c r="D2379" s="174">
        <v>9</v>
      </c>
      <c r="E2379" s="174">
        <v>6</v>
      </c>
      <c r="F2379" s="174">
        <v>3</v>
      </c>
      <c r="G2379" s="216">
        <v>5</v>
      </c>
      <c r="H2379" s="160">
        <f t="shared" si="39"/>
        <v>-0.6428571428571429</v>
      </c>
    </row>
    <row r="2380" spans="1:8">
      <c r="A2380" s="159">
        <v>234951</v>
      </c>
      <c r="B2380" s="133" t="s">
        <v>1200</v>
      </c>
      <c r="C2380" s="174">
        <v>272</v>
      </c>
      <c r="D2380" s="174">
        <v>276</v>
      </c>
      <c r="E2380" s="174">
        <v>292</v>
      </c>
      <c r="F2380" s="174">
        <v>229</v>
      </c>
      <c r="G2380" s="216">
        <v>178</v>
      </c>
      <c r="H2380" s="160">
        <f t="shared" si="39"/>
        <v>-0.34558823529411764</v>
      </c>
    </row>
    <row r="2381" spans="1:8">
      <c r="A2381" s="159">
        <v>234951</v>
      </c>
      <c r="B2381" s="133" t="s">
        <v>1201</v>
      </c>
      <c r="C2381" s="174">
        <v>36</v>
      </c>
      <c r="D2381" s="174">
        <v>33</v>
      </c>
      <c r="E2381" s="174">
        <v>27</v>
      </c>
      <c r="F2381" s="174">
        <v>28</v>
      </c>
      <c r="G2381" s="216">
        <v>28</v>
      </c>
      <c r="H2381" s="160">
        <f t="shared" si="39"/>
        <v>-0.22222222222222221</v>
      </c>
    </row>
    <row r="2382" spans="1:8">
      <c r="A2382" s="159">
        <v>235103</v>
      </c>
      <c r="B2382" s="133" t="s">
        <v>1185</v>
      </c>
      <c r="C2382" s="174">
        <v>1051</v>
      </c>
      <c r="D2382" s="174">
        <v>934</v>
      </c>
      <c r="E2382" s="174">
        <v>914</v>
      </c>
      <c r="F2382" s="174">
        <v>779</v>
      </c>
      <c r="G2382" s="216">
        <v>595</v>
      </c>
      <c r="H2382" s="160">
        <f t="shared" si="39"/>
        <v>-0.43387250237868696</v>
      </c>
    </row>
    <row r="2383" spans="1:8">
      <c r="A2383" s="159">
        <v>235103</v>
      </c>
      <c r="B2383" s="133" t="s">
        <v>1186</v>
      </c>
      <c r="C2383" s="174">
        <v>47</v>
      </c>
      <c r="D2383" s="174">
        <v>43</v>
      </c>
      <c r="E2383" s="174">
        <v>6</v>
      </c>
      <c r="F2383" s="174">
        <v>2</v>
      </c>
      <c r="G2383" s="216">
        <v>4</v>
      </c>
      <c r="H2383" s="160">
        <f t="shared" si="39"/>
        <v>-0.91489361702127658</v>
      </c>
    </row>
    <row r="2384" spans="1:8">
      <c r="A2384" s="159">
        <v>235103</v>
      </c>
      <c r="B2384" s="133" t="s">
        <v>1187</v>
      </c>
      <c r="C2384" s="174">
        <v>634</v>
      </c>
      <c r="D2384" s="174">
        <v>541</v>
      </c>
      <c r="E2384" s="174">
        <v>550</v>
      </c>
      <c r="F2384" s="174">
        <v>496</v>
      </c>
      <c r="G2384" s="216">
        <v>375</v>
      </c>
      <c r="H2384" s="160">
        <f t="shared" si="39"/>
        <v>-0.40851735015772872</v>
      </c>
    </row>
    <row r="2385" spans="1:8">
      <c r="A2385" s="159">
        <v>235103</v>
      </c>
      <c r="B2385" s="133" t="s">
        <v>1188</v>
      </c>
      <c r="C2385" s="174">
        <v>228</v>
      </c>
      <c r="D2385" s="174">
        <v>206</v>
      </c>
      <c r="E2385" s="174">
        <v>206</v>
      </c>
      <c r="F2385" s="174">
        <v>177</v>
      </c>
      <c r="G2385" s="216">
        <v>129</v>
      </c>
      <c r="H2385" s="160">
        <f t="shared" si="39"/>
        <v>-0.43421052631578949</v>
      </c>
    </row>
    <row r="2386" spans="1:8">
      <c r="A2386" s="159">
        <v>235103</v>
      </c>
      <c r="B2386" s="133" t="s">
        <v>1189</v>
      </c>
      <c r="C2386" s="174">
        <v>97</v>
      </c>
      <c r="D2386" s="174">
        <v>109</v>
      </c>
      <c r="E2386" s="174">
        <v>96</v>
      </c>
      <c r="F2386" s="174">
        <v>60</v>
      </c>
      <c r="G2386" s="216">
        <v>66</v>
      </c>
      <c r="H2386" s="160">
        <f t="shared" si="39"/>
        <v>-0.31958762886597936</v>
      </c>
    </row>
    <row r="2387" spans="1:8">
      <c r="A2387" s="159">
        <v>235103</v>
      </c>
      <c r="B2387" s="133" t="s">
        <v>1190</v>
      </c>
      <c r="C2387" s="174">
        <v>45</v>
      </c>
      <c r="D2387" s="174">
        <v>35</v>
      </c>
      <c r="E2387" s="174">
        <v>56</v>
      </c>
      <c r="F2387" s="174">
        <v>44</v>
      </c>
      <c r="G2387" s="216">
        <v>21</v>
      </c>
      <c r="H2387" s="160">
        <f t="shared" si="39"/>
        <v>-0.53333333333333333</v>
      </c>
    </row>
    <row r="2388" spans="1:8">
      <c r="A2388" s="159">
        <v>235103</v>
      </c>
      <c r="B2388" s="133" t="s">
        <v>1191</v>
      </c>
      <c r="C2388" s="174">
        <v>472</v>
      </c>
      <c r="D2388" s="174">
        <v>408</v>
      </c>
      <c r="E2388" s="174">
        <v>391</v>
      </c>
      <c r="F2388" s="174">
        <v>371</v>
      </c>
      <c r="G2388" s="216">
        <v>276</v>
      </c>
      <c r="H2388" s="160">
        <f t="shared" si="39"/>
        <v>-0.4152542372881356</v>
      </c>
    </row>
    <row r="2389" spans="1:8">
      <c r="A2389" s="159">
        <v>235103</v>
      </c>
      <c r="B2389" s="133" t="s">
        <v>1192</v>
      </c>
      <c r="C2389" s="174">
        <v>579</v>
      </c>
      <c r="D2389" s="174">
        <v>526</v>
      </c>
      <c r="E2389" s="174">
        <v>523</v>
      </c>
      <c r="F2389" s="174">
        <v>408</v>
      </c>
      <c r="G2389" s="216">
        <v>319</v>
      </c>
      <c r="H2389" s="160">
        <f t="shared" si="39"/>
        <v>-0.44905008635578586</v>
      </c>
    </row>
    <row r="2390" spans="1:8">
      <c r="A2390" s="159">
        <v>235103</v>
      </c>
      <c r="B2390" s="133" t="s">
        <v>1193</v>
      </c>
      <c r="C2390" s="174">
        <v>56</v>
      </c>
      <c r="D2390" s="174">
        <v>59</v>
      </c>
      <c r="E2390" s="174">
        <v>52</v>
      </c>
      <c r="F2390" s="174">
        <v>56</v>
      </c>
      <c r="G2390" s="216">
        <v>39</v>
      </c>
      <c r="H2390" s="160">
        <f t="shared" si="39"/>
        <v>-0.30357142857142855</v>
      </c>
    </row>
    <row r="2391" spans="1:8">
      <c r="A2391" s="159">
        <v>235103</v>
      </c>
      <c r="B2391" s="133" t="s">
        <v>1194</v>
      </c>
      <c r="C2391" s="174">
        <v>2</v>
      </c>
      <c r="D2391" s="174">
        <v>5</v>
      </c>
      <c r="E2391" s="174">
        <v>2</v>
      </c>
      <c r="F2391" s="174">
        <v>0</v>
      </c>
      <c r="G2391" s="216">
        <v>1</v>
      </c>
      <c r="H2391" s="160">
        <f t="shared" si="39"/>
        <v>-0.5</v>
      </c>
    </row>
    <row r="2392" spans="1:8">
      <c r="A2392" s="159">
        <v>235103</v>
      </c>
      <c r="B2392" s="133" t="s">
        <v>1195</v>
      </c>
      <c r="C2392" s="174">
        <v>116</v>
      </c>
      <c r="D2392" s="174">
        <v>113</v>
      </c>
      <c r="E2392" s="174">
        <v>120</v>
      </c>
      <c r="F2392" s="174">
        <v>115</v>
      </c>
      <c r="G2392" s="216">
        <v>83</v>
      </c>
      <c r="H2392" s="160">
        <f t="shared" si="39"/>
        <v>-0.28448275862068967</v>
      </c>
    </row>
    <row r="2393" spans="1:8">
      <c r="A2393" s="159">
        <v>235103</v>
      </c>
      <c r="B2393" s="133" t="s">
        <v>1196</v>
      </c>
      <c r="C2393" s="174">
        <v>41</v>
      </c>
      <c r="D2393" s="174">
        <v>44</v>
      </c>
      <c r="E2393" s="174">
        <v>61</v>
      </c>
      <c r="F2393" s="174">
        <v>45</v>
      </c>
      <c r="G2393" s="216">
        <v>31</v>
      </c>
      <c r="H2393" s="160">
        <f t="shared" si="39"/>
        <v>-0.24390243902439024</v>
      </c>
    </row>
    <row r="2394" spans="1:8">
      <c r="A2394" s="159">
        <v>235103</v>
      </c>
      <c r="B2394" s="133" t="s">
        <v>1197</v>
      </c>
      <c r="C2394" s="174">
        <v>70</v>
      </c>
      <c r="D2394" s="174">
        <v>55</v>
      </c>
      <c r="E2394" s="174">
        <v>82</v>
      </c>
      <c r="F2394" s="174">
        <v>70</v>
      </c>
      <c r="G2394" s="216">
        <v>66</v>
      </c>
      <c r="H2394" s="160">
        <f t="shared" si="39"/>
        <v>-5.7142857142857141E-2</v>
      </c>
    </row>
    <row r="2395" spans="1:8">
      <c r="A2395" s="159">
        <v>235103</v>
      </c>
      <c r="B2395" s="133" t="s">
        <v>1198</v>
      </c>
      <c r="C2395" s="174">
        <v>11</v>
      </c>
      <c r="D2395" s="174">
        <v>3</v>
      </c>
      <c r="E2395" s="174">
        <v>4</v>
      </c>
      <c r="F2395" s="174">
        <v>3</v>
      </c>
      <c r="G2395" s="216">
        <v>4</v>
      </c>
      <c r="H2395" s="160">
        <f t="shared" si="39"/>
        <v>-0.63636363636363635</v>
      </c>
    </row>
    <row r="2396" spans="1:8">
      <c r="A2396" s="159">
        <v>235103</v>
      </c>
      <c r="B2396" s="133" t="s">
        <v>1199</v>
      </c>
      <c r="C2396" s="174">
        <v>294</v>
      </c>
      <c r="D2396" s="174">
        <v>226</v>
      </c>
      <c r="E2396" s="174">
        <v>208</v>
      </c>
      <c r="F2396" s="174">
        <v>146</v>
      </c>
      <c r="G2396" s="216">
        <v>91</v>
      </c>
      <c r="H2396" s="160">
        <f t="shared" si="39"/>
        <v>-0.69047619047619047</v>
      </c>
    </row>
    <row r="2397" spans="1:8">
      <c r="A2397" s="159">
        <v>235103</v>
      </c>
      <c r="B2397" s="133" t="s">
        <v>1200</v>
      </c>
      <c r="C2397" s="174">
        <v>413</v>
      </c>
      <c r="D2397" s="174">
        <v>376</v>
      </c>
      <c r="E2397" s="174">
        <v>335</v>
      </c>
      <c r="F2397" s="174">
        <v>308</v>
      </c>
      <c r="G2397" s="216">
        <v>250</v>
      </c>
      <c r="H2397" s="160">
        <f t="shared" si="39"/>
        <v>-0.39467312348668282</v>
      </c>
    </row>
    <row r="2398" spans="1:8">
      <c r="A2398" s="159">
        <v>235103</v>
      </c>
      <c r="B2398" s="133" t="s">
        <v>1201</v>
      </c>
      <c r="C2398" s="174">
        <v>48</v>
      </c>
      <c r="D2398" s="174">
        <v>53</v>
      </c>
      <c r="E2398" s="174">
        <v>50</v>
      </c>
      <c r="F2398" s="174">
        <v>36</v>
      </c>
      <c r="G2398" s="216">
        <v>30</v>
      </c>
      <c r="H2398" s="160">
        <f t="shared" si="39"/>
        <v>-0.375</v>
      </c>
    </row>
    <row r="2399" spans="1:8">
      <c r="A2399" s="159">
        <v>235149</v>
      </c>
      <c r="B2399" s="133" t="s">
        <v>1185</v>
      </c>
      <c r="C2399" s="174">
        <v>1349</v>
      </c>
      <c r="D2399" s="174">
        <v>1300</v>
      </c>
      <c r="E2399" s="174">
        <v>1386</v>
      </c>
      <c r="F2399" s="174">
        <v>1033</v>
      </c>
      <c r="G2399" s="216">
        <v>1141</v>
      </c>
      <c r="H2399" s="160">
        <f t="shared" si="39"/>
        <v>-0.15418828762045961</v>
      </c>
    </row>
    <row r="2400" spans="1:8">
      <c r="A2400" s="159">
        <v>235149</v>
      </c>
      <c r="B2400" s="133" t="s">
        <v>1186</v>
      </c>
      <c r="C2400" s="174">
        <v>85</v>
      </c>
      <c r="D2400" s="174">
        <v>100</v>
      </c>
      <c r="E2400" s="174">
        <v>103</v>
      </c>
      <c r="F2400" s="174">
        <v>6</v>
      </c>
      <c r="G2400" s="216">
        <v>4</v>
      </c>
      <c r="H2400" s="160">
        <f t="shared" si="39"/>
        <v>-0.95294117647058818</v>
      </c>
    </row>
    <row r="2401" spans="1:8">
      <c r="A2401" s="159">
        <v>235149</v>
      </c>
      <c r="B2401" s="133" t="s">
        <v>1187</v>
      </c>
      <c r="C2401" s="174">
        <v>854</v>
      </c>
      <c r="D2401" s="174">
        <v>804</v>
      </c>
      <c r="E2401" s="174">
        <v>800</v>
      </c>
      <c r="F2401" s="174">
        <v>634</v>
      </c>
      <c r="G2401" s="216">
        <v>635</v>
      </c>
      <c r="H2401" s="160">
        <f t="shared" si="39"/>
        <v>-0.25644028103044497</v>
      </c>
    </row>
    <row r="2402" spans="1:8">
      <c r="A2402" s="159">
        <v>235149</v>
      </c>
      <c r="B2402" s="133" t="s">
        <v>1188</v>
      </c>
      <c r="C2402" s="174">
        <v>279</v>
      </c>
      <c r="D2402" s="174">
        <v>288</v>
      </c>
      <c r="E2402" s="174">
        <v>344</v>
      </c>
      <c r="F2402" s="174">
        <v>256</v>
      </c>
      <c r="G2402" s="216">
        <v>252</v>
      </c>
      <c r="H2402" s="160">
        <f t="shared" si="39"/>
        <v>-9.6774193548387094E-2</v>
      </c>
    </row>
    <row r="2403" spans="1:8">
      <c r="A2403" s="159">
        <v>235149</v>
      </c>
      <c r="B2403" s="133" t="s">
        <v>1189</v>
      </c>
      <c r="C2403" s="174">
        <v>82</v>
      </c>
      <c r="D2403" s="174">
        <v>77</v>
      </c>
      <c r="E2403" s="174">
        <v>101</v>
      </c>
      <c r="F2403" s="174">
        <v>77</v>
      </c>
      <c r="G2403" s="216">
        <v>94</v>
      </c>
      <c r="H2403" s="160">
        <f t="shared" si="39"/>
        <v>0.14634146341463414</v>
      </c>
    </row>
    <row r="2404" spans="1:8">
      <c r="A2404" s="159">
        <v>235149</v>
      </c>
      <c r="B2404" s="133" t="s">
        <v>1190</v>
      </c>
      <c r="C2404" s="174">
        <v>49</v>
      </c>
      <c r="D2404" s="174">
        <v>31</v>
      </c>
      <c r="E2404" s="174">
        <v>38</v>
      </c>
      <c r="F2404" s="174">
        <v>60</v>
      </c>
      <c r="G2404" s="216">
        <v>156</v>
      </c>
      <c r="H2404" s="160">
        <f t="shared" si="39"/>
        <v>2.1836734693877551</v>
      </c>
    </row>
    <row r="2405" spans="1:8">
      <c r="A2405" s="159">
        <v>235149</v>
      </c>
      <c r="B2405" s="133" t="s">
        <v>1191</v>
      </c>
      <c r="C2405" s="174">
        <v>563</v>
      </c>
      <c r="D2405" s="174">
        <v>465</v>
      </c>
      <c r="E2405" s="174">
        <v>520</v>
      </c>
      <c r="F2405" s="174">
        <v>400</v>
      </c>
      <c r="G2405" s="216">
        <v>406</v>
      </c>
      <c r="H2405" s="160">
        <f t="shared" si="39"/>
        <v>-0.27886323268206037</v>
      </c>
    </row>
    <row r="2406" spans="1:8">
      <c r="A2406" s="159">
        <v>235149</v>
      </c>
      <c r="B2406" s="133" t="s">
        <v>1192</v>
      </c>
      <c r="C2406" s="174">
        <v>786</v>
      </c>
      <c r="D2406" s="174">
        <v>835</v>
      </c>
      <c r="E2406" s="174">
        <v>866</v>
      </c>
      <c r="F2406" s="174">
        <v>633</v>
      </c>
      <c r="G2406" s="216">
        <v>735</v>
      </c>
      <c r="H2406" s="160">
        <f t="shared" si="39"/>
        <v>-6.4885496183206104E-2</v>
      </c>
    </row>
    <row r="2407" spans="1:8">
      <c r="A2407" s="159">
        <v>235149</v>
      </c>
      <c r="B2407" s="133" t="s">
        <v>1193</v>
      </c>
      <c r="C2407" s="174">
        <v>90</v>
      </c>
      <c r="D2407" s="174">
        <v>85</v>
      </c>
      <c r="E2407" s="174">
        <v>82</v>
      </c>
      <c r="F2407" s="174">
        <v>57</v>
      </c>
      <c r="G2407" s="216">
        <v>85</v>
      </c>
      <c r="H2407" s="160">
        <f t="shared" si="39"/>
        <v>-5.5555555555555552E-2</v>
      </c>
    </row>
    <row r="2408" spans="1:8">
      <c r="A2408" s="159">
        <v>235149</v>
      </c>
      <c r="B2408" s="133" t="s">
        <v>1194</v>
      </c>
      <c r="C2408" s="174">
        <v>10</v>
      </c>
      <c r="D2408" s="174">
        <v>11</v>
      </c>
      <c r="E2408" s="174">
        <v>6</v>
      </c>
      <c r="F2408" s="174">
        <v>6</v>
      </c>
      <c r="G2408" s="216">
        <v>4</v>
      </c>
      <c r="H2408" s="160">
        <f t="shared" si="39"/>
        <v>-0.6</v>
      </c>
    </row>
    <row r="2409" spans="1:8">
      <c r="A2409" s="159">
        <v>235149</v>
      </c>
      <c r="B2409" s="133" t="s">
        <v>1195</v>
      </c>
      <c r="C2409" s="174">
        <v>100</v>
      </c>
      <c r="D2409" s="174">
        <v>95</v>
      </c>
      <c r="E2409" s="174">
        <v>114</v>
      </c>
      <c r="F2409" s="174">
        <v>93</v>
      </c>
      <c r="G2409" s="216">
        <v>113</v>
      </c>
      <c r="H2409" s="160">
        <f t="shared" si="39"/>
        <v>0.13</v>
      </c>
    </row>
    <row r="2410" spans="1:8">
      <c r="A2410" s="159">
        <v>235149</v>
      </c>
      <c r="B2410" s="133" t="s">
        <v>1196</v>
      </c>
      <c r="C2410" s="174">
        <v>24</v>
      </c>
      <c r="D2410" s="174">
        <v>29</v>
      </c>
      <c r="E2410" s="174">
        <v>35</v>
      </c>
      <c r="F2410" s="174">
        <v>26</v>
      </c>
      <c r="G2410" s="216">
        <v>35</v>
      </c>
      <c r="H2410" s="160">
        <f t="shared" ref="H2410:H2473" si="40">IFERROR((G2410-C2410)/C2410,"")</f>
        <v>0.45833333333333331</v>
      </c>
    </row>
    <row r="2411" spans="1:8">
      <c r="A2411" s="159">
        <v>235149</v>
      </c>
      <c r="B2411" s="133" t="s">
        <v>1197</v>
      </c>
      <c r="C2411" s="174">
        <v>94</v>
      </c>
      <c r="D2411" s="174">
        <v>124</v>
      </c>
      <c r="E2411" s="174">
        <v>120</v>
      </c>
      <c r="F2411" s="174">
        <v>128</v>
      </c>
      <c r="G2411" s="216">
        <v>138</v>
      </c>
      <c r="H2411" s="160">
        <f t="shared" si="40"/>
        <v>0.46808510638297873</v>
      </c>
    </row>
    <row r="2412" spans="1:8">
      <c r="A2412" s="159">
        <v>235149</v>
      </c>
      <c r="B2412" s="133" t="s">
        <v>1198</v>
      </c>
      <c r="C2412" s="174">
        <v>6</v>
      </c>
      <c r="D2412" s="174">
        <v>3</v>
      </c>
      <c r="E2412" s="174">
        <v>4</v>
      </c>
      <c r="F2412" s="174">
        <v>8</v>
      </c>
      <c r="G2412" s="216">
        <v>3</v>
      </c>
      <c r="H2412" s="160">
        <f t="shared" si="40"/>
        <v>-0.5</v>
      </c>
    </row>
    <row r="2413" spans="1:8">
      <c r="A2413" s="159">
        <v>235149</v>
      </c>
      <c r="B2413" s="133" t="s">
        <v>1199</v>
      </c>
      <c r="C2413" s="174">
        <v>94</v>
      </c>
      <c r="D2413" s="174">
        <v>78</v>
      </c>
      <c r="E2413" s="174">
        <v>67</v>
      </c>
      <c r="F2413" s="174">
        <v>51</v>
      </c>
      <c r="G2413" s="216">
        <v>41</v>
      </c>
      <c r="H2413" s="160">
        <f t="shared" si="40"/>
        <v>-0.56382978723404253</v>
      </c>
    </row>
    <row r="2414" spans="1:8">
      <c r="A2414" s="159">
        <v>235149</v>
      </c>
      <c r="B2414" s="133" t="s">
        <v>1200</v>
      </c>
      <c r="C2414" s="174">
        <v>818</v>
      </c>
      <c r="D2414" s="174">
        <v>783</v>
      </c>
      <c r="E2414" s="174">
        <v>840</v>
      </c>
      <c r="F2414" s="174">
        <v>584</v>
      </c>
      <c r="G2414" s="216">
        <v>650</v>
      </c>
      <c r="H2414" s="160">
        <f t="shared" si="40"/>
        <v>-0.20537897310513448</v>
      </c>
    </row>
    <row r="2415" spans="1:8">
      <c r="A2415" s="159">
        <v>235149</v>
      </c>
      <c r="B2415" s="133" t="s">
        <v>1201</v>
      </c>
      <c r="C2415" s="174">
        <v>113</v>
      </c>
      <c r="D2415" s="174">
        <v>92</v>
      </c>
      <c r="E2415" s="174">
        <v>118</v>
      </c>
      <c r="F2415" s="174">
        <v>80</v>
      </c>
      <c r="G2415" s="216">
        <v>72</v>
      </c>
      <c r="H2415" s="160">
        <f t="shared" si="40"/>
        <v>-0.36283185840707965</v>
      </c>
    </row>
    <row r="2416" spans="1:8">
      <c r="A2416" s="159">
        <v>235237</v>
      </c>
      <c r="B2416" s="133" t="s">
        <v>1185</v>
      </c>
      <c r="C2416" s="174">
        <v>1064</v>
      </c>
      <c r="D2416" s="174">
        <v>1597</v>
      </c>
      <c r="E2416" s="174">
        <v>1576</v>
      </c>
      <c r="F2416" s="174">
        <v>1606</v>
      </c>
      <c r="G2416" s="216">
        <v>1556</v>
      </c>
      <c r="H2416" s="160">
        <f t="shared" si="40"/>
        <v>0.46240601503759399</v>
      </c>
    </row>
    <row r="2417" spans="1:8">
      <c r="A2417" s="159">
        <v>235237</v>
      </c>
      <c r="B2417" s="133" t="s">
        <v>1186</v>
      </c>
      <c r="C2417" s="174">
        <v>54</v>
      </c>
      <c r="D2417" s="174">
        <v>12</v>
      </c>
      <c r="E2417" s="174">
        <v>5</v>
      </c>
      <c r="F2417" s="174">
        <v>5</v>
      </c>
      <c r="G2417" s="216">
        <v>3</v>
      </c>
      <c r="H2417" s="160">
        <f t="shared" si="40"/>
        <v>-0.94444444444444442</v>
      </c>
    </row>
    <row r="2418" spans="1:8">
      <c r="A2418" s="159">
        <v>235237</v>
      </c>
      <c r="B2418" s="133" t="s">
        <v>1187</v>
      </c>
      <c r="C2418" s="174">
        <v>522</v>
      </c>
      <c r="D2418" s="174">
        <v>1061</v>
      </c>
      <c r="E2418" s="174">
        <v>1030</v>
      </c>
      <c r="F2418" s="174">
        <v>1001</v>
      </c>
      <c r="G2418" s="216">
        <v>976</v>
      </c>
      <c r="H2418" s="160">
        <f t="shared" si="40"/>
        <v>0.86973180076628354</v>
      </c>
    </row>
    <row r="2419" spans="1:8">
      <c r="A2419" s="159">
        <v>235237</v>
      </c>
      <c r="B2419" s="133" t="s">
        <v>1188</v>
      </c>
      <c r="C2419" s="174">
        <v>318</v>
      </c>
      <c r="D2419" s="174">
        <v>371</v>
      </c>
      <c r="E2419" s="174">
        <v>411</v>
      </c>
      <c r="F2419" s="174">
        <v>436</v>
      </c>
      <c r="G2419" s="216">
        <v>392</v>
      </c>
      <c r="H2419" s="160">
        <f t="shared" si="40"/>
        <v>0.23270440251572327</v>
      </c>
    </row>
    <row r="2420" spans="1:8">
      <c r="A2420" s="159">
        <v>235237</v>
      </c>
      <c r="B2420" s="133" t="s">
        <v>1189</v>
      </c>
      <c r="C2420" s="174">
        <v>93</v>
      </c>
      <c r="D2420" s="174">
        <v>131</v>
      </c>
      <c r="E2420" s="174">
        <v>106</v>
      </c>
      <c r="F2420" s="174">
        <v>135</v>
      </c>
      <c r="G2420" s="216">
        <v>150</v>
      </c>
      <c r="H2420" s="160">
        <f t="shared" si="40"/>
        <v>0.61290322580645162</v>
      </c>
    </row>
    <row r="2421" spans="1:8">
      <c r="A2421" s="159">
        <v>235237</v>
      </c>
      <c r="B2421" s="133" t="s">
        <v>1190</v>
      </c>
      <c r="C2421" s="174">
        <v>77</v>
      </c>
      <c r="D2421" s="174">
        <v>22</v>
      </c>
      <c r="E2421" s="174">
        <v>24</v>
      </c>
      <c r="F2421" s="174">
        <v>29</v>
      </c>
      <c r="G2421" s="216">
        <v>35</v>
      </c>
      <c r="H2421" s="160">
        <f t="shared" si="40"/>
        <v>-0.54545454545454541</v>
      </c>
    </row>
    <row r="2422" spans="1:8">
      <c r="A2422" s="159">
        <v>235237</v>
      </c>
      <c r="B2422" s="133" t="s">
        <v>1191</v>
      </c>
      <c r="C2422" s="174">
        <v>368</v>
      </c>
      <c r="D2422" s="174">
        <v>554</v>
      </c>
      <c r="E2422" s="174">
        <v>545</v>
      </c>
      <c r="F2422" s="174">
        <v>516</v>
      </c>
      <c r="G2422" s="216">
        <v>497</v>
      </c>
      <c r="H2422" s="160">
        <f t="shared" si="40"/>
        <v>0.35054347826086957</v>
      </c>
    </row>
    <row r="2423" spans="1:8">
      <c r="A2423" s="159">
        <v>235237</v>
      </c>
      <c r="B2423" s="133" t="s">
        <v>1192</v>
      </c>
      <c r="C2423" s="174">
        <v>696</v>
      </c>
      <c r="D2423" s="174">
        <v>1043</v>
      </c>
      <c r="E2423" s="174">
        <v>1031</v>
      </c>
      <c r="F2423" s="174">
        <v>1090</v>
      </c>
      <c r="G2423" s="216">
        <v>1059</v>
      </c>
      <c r="H2423" s="160">
        <f t="shared" si="40"/>
        <v>0.52155172413793105</v>
      </c>
    </row>
    <row r="2424" spans="1:8">
      <c r="A2424" s="159">
        <v>235237</v>
      </c>
      <c r="B2424" s="133" t="s">
        <v>1193</v>
      </c>
      <c r="C2424" s="174">
        <v>140</v>
      </c>
      <c r="D2424" s="174">
        <v>192</v>
      </c>
      <c r="E2424" s="174">
        <v>179</v>
      </c>
      <c r="F2424" s="174">
        <v>196</v>
      </c>
      <c r="G2424" s="216">
        <v>176</v>
      </c>
      <c r="H2424" s="160">
        <f t="shared" si="40"/>
        <v>0.25714285714285712</v>
      </c>
    </row>
    <row r="2425" spans="1:8">
      <c r="A2425" s="159">
        <v>235237</v>
      </c>
      <c r="B2425" s="133" t="s">
        <v>1194</v>
      </c>
      <c r="C2425" s="174">
        <v>9</v>
      </c>
      <c r="D2425" s="174">
        <v>7</v>
      </c>
      <c r="E2425" s="174">
        <v>8</v>
      </c>
      <c r="F2425" s="174">
        <v>7</v>
      </c>
      <c r="G2425" s="216">
        <v>5</v>
      </c>
      <c r="H2425" s="160">
        <f t="shared" si="40"/>
        <v>-0.44444444444444442</v>
      </c>
    </row>
    <row r="2426" spans="1:8">
      <c r="A2426" s="159">
        <v>235237</v>
      </c>
      <c r="B2426" s="133" t="s">
        <v>1195</v>
      </c>
      <c r="C2426" s="174">
        <v>66</v>
      </c>
      <c r="D2426" s="174">
        <v>125</v>
      </c>
      <c r="E2426" s="174">
        <v>133</v>
      </c>
      <c r="F2426" s="174">
        <v>131</v>
      </c>
      <c r="G2426" s="216">
        <v>156</v>
      </c>
      <c r="H2426" s="160">
        <f t="shared" si="40"/>
        <v>1.3636363636363635</v>
      </c>
    </row>
    <row r="2427" spans="1:8">
      <c r="A2427" s="159">
        <v>235237</v>
      </c>
      <c r="B2427" s="133" t="s">
        <v>1196</v>
      </c>
      <c r="C2427" s="174">
        <v>89</v>
      </c>
      <c r="D2427" s="174">
        <v>123</v>
      </c>
      <c r="E2427" s="174">
        <v>92</v>
      </c>
      <c r="F2427" s="174">
        <v>101</v>
      </c>
      <c r="G2427" s="216">
        <v>111</v>
      </c>
      <c r="H2427" s="160">
        <f t="shared" si="40"/>
        <v>0.24719101123595505</v>
      </c>
    </row>
    <row r="2428" spans="1:8">
      <c r="A2428" s="159">
        <v>235237</v>
      </c>
      <c r="B2428" s="133" t="s">
        <v>1197</v>
      </c>
      <c r="C2428" s="174">
        <v>107</v>
      </c>
      <c r="D2428" s="174">
        <v>237</v>
      </c>
      <c r="E2428" s="174">
        <v>240</v>
      </c>
      <c r="F2428" s="174">
        <v>230</v>
      </c>
      <c r="G2428" s="216">
        <v>252</v>
      </c>
      <c r="H2428" s="160">
        <f t="shared" si="40"/>
        <v>1.3551401869158879</v>
      </c>
    </row>
    <row r="2429" spans="1:8">
      <c r="A2429" s="159">
        <v>235237</v>
      </c>
      <c r="B2429" s="133" t="s">
        <v>1198</v>
      </c>
      <c r="C2429" s="174">
        <v>14</v>
      </c>
      <c r="D2429" s="174">
        <v>20</v>
      </c>
      <c r="E2429" s="174">
        <v>21</v>
      </c>
      <c r="F2429" s="174">
        <v>18</v>
      </c>
      <c r="G2429" s="216">
        <v>17</v>
      </c>
      <c r="H2429" s="160">
        <f t="shared" si="40"/>
        <v>0.21428571428571427</v>
      </c>
    </row>
    <row r="2430" spans="1:8">
      <c r="A2430" s="159">
        <v>235237</v>
      </c>
      <c r="B2430" s="133" t="s">
        <v>1199</v>
      </c>
      <c r="C2430" s="174">
        <v>83</v>
      </c>
      <c r="D2430" s="174">
        <v>53</v>
      </c>
      <c r="E2430" s="174">
        <v>51</v>
      </c>
      <c r="F2430" s="174">
        <v>43</v>
      </c>
      <c r="G2430" s="216">
        <v>50</v>
      </c>
      <c r="H2430" s="160">
        <f t="shared" si="40"/>
        <v>-0.39759036144578314</v>
      </c>
    </row>
    <row r="2431" spans="1:8">
      <c r="A2431" s="159">
        <v>235237</v>
      </c>
      <c r="B2431" s="133" t="s">
        <v>1200</v>
      </c>
      <c r="C2431" s="174">
        <v>485</v>
      </c>
      <c r="D2431" s="174">
        <v>757</v>
      </c>
      <c r="E2431" s="174">
        <v>791</v>
      </c>
      <c r="F2431" s="174">
        <v>828</v>
      </c>
      <c r="G2431" s="216">
        <v>751</v>
      </c>
      <c r="H2431" s="160">
        <f t="shared" si="40"/>
        <v>0.54845360824742273</v>
      </c>
    </row>
    <row r="2432" spans="1:8">
      <c r="A2432" s="159">
        <v>235237</v>
      </c>
      <c r="B2432" s="133" t="s">
        <v>1201</v>
      </c>
      <c r="C2432" s="174">
        <v>71</v>
      </c>
      <c r="D2432" s="174">
        <v>83</v>
      </c>
      <c r="E2432" s="174">
        <v>61</v>
      </c>
      <c r="F2432" s="174">
        <v>52</v>
      </c>
      <c r="G2432" s="216">
        <v>38</v>
      </c>
      <c r="H2432" s="160">
        <f t="shared" si="40"/>
        <v>-0.46478873239436619</v>
      </c>
    </row>
    <row r="2433" spans="1:8">
      <c r="A2433" s="159">
        <v>235431</v>
      </c>
      <c r="B2433" s="133" t="s">
        <v>1185</v>
      </c>
      <c r="C2433" s="174">
        <v>1223</v>
      </c>
      <c r="D2433" s="174">
        <v>1006</v>
      </c>
      <c r="E2433" s="174">
        <v>906</v>
      </c>
      <c r="F2433" s="174">
        <v>888</v>
      </c>
      <c r="G2433" s="216">
        <v>779</v>
      </c>
      <c r="H2433" s="160">
        <f t="shared" si="40"/>
        <v>-0.36304170073589531</v>
      </c>
    </row>
    <row r="2434" spans="1:8">
      <c r="A2434" s="159">
        <v>235431</v>
      </c>
      <c r="B2434" s="133" t="s">
        <v>1186</v>
      </c>
      <c r="C2434" s="174">
        <v>77</v>
      </c>
      <c r="D2434" s="174">
        <v>82</v>
      </c>
      <c r="E2434" s="174">
        <v>5</v>
      </c>
      <c r="F2434" s="174">
        <v>5</v>
      </c>
      <c r="G2434" s="216">
        <v>2</v>
      </c>
      <c r="H2434" s="160">
        <f t="shared" si="40"/>
        <v>-0.97402597402597402</v>
      </c>
    </row>
    <row r="2435" spans="1:8">
      <c r="A2435" s="159">
        <v>235431</v>
      </c>
      <c r="B2435" s="133" t="s">
        <v>1187</v>
      </c>
      <c r="C2435" s="174">
        <v>757</v>
      </c>
      <c r="D2435" s="174">
        <v>602</v>
      </c>
      <c r="E2435" s="174">
        <v>604</v>
      </c>
      <c r="F2435" s="174">
        <v>577</v>
      </c>
      <c r="G2435" s="216">
        <v>471</v>
      </c>
      <c r="H2435" s="160">
        <f t="shared" si="40"/>
        <v>-0.37780713342140027</v>
      </c>
    </row>
    <row r="2436" spans="1:8">
      <c r="A2436" s="159">
        <v>235431</v>
      </c>
      <c r="B2436" s="133" t="s">
        <v>1188</v>
      </c>
      <c r="C2436" s="174">
        <v>281</v>
      </c>
      <c r="D2436" s="174">
        <v>247</v>
      </c>
      <c r="E2436" s="174">
        <v>233</v>
      </c>
      <c r="F2436" s="174">
        <v>214</v>
      </c>
      <c r="G2436" s="216">
        <v>230</v>
      </c>
      <c r="H2436" s="160">
        <f t="shared" si="40"/>
        <v>-0.18149466192170818</v>
      </c>
    </row>
    <row r="2437" spans="1:8">
      <c r="A2437" s="159">
        <v>235431</v>
      </c>
      <c r="B2437" s="133" t="s">
        <v>1189</v>
      </c>
      <c r="C2437" s="174">
        <v>92</v>
      </c>
      <c r="D2437" s="174">
        <v>62</v>
      </c>
      <c r="E2437" s="174">
        <v>59</v>
      </c>
      <c r="F2437" s="174">
        <v>73</v>
      </c>
      <c r="G2437" s="216">
        <v>64</v>
      </c>
      <c r="H2437" s="160">
        <f t="shared" si="40"/>
        <v>-0.30434782608695654</v>
      </c>
    </row>
    <row r="2438" spans="1:8">
      <c r="A2438" s="159">
        <v>235431</v>
      </c>
      <c r="B2438" s="133" t="s">
        <v>1190</v>
      </c>
      <c r="C2438" s="174">
        <v>16</v>
      </c>
      <c r="D2438" s="174">
        <v>13</v>
      </c>
      <c r="E2438" s="174">
        <v>5</v>
      </c>
      <c r="F2438" s="174">
        <v>19</v>
      </c>
      <c r="G2438" s="216">
        <v>12</v>
      </c>
      <c r="H2438" s="160">
        <f t="shared" si="40"/>
        <v>-0.25</v>
      </c>
    </row>
    <row r="2439" spans="1:8">
      <c r="A2439" s="159">
        <v>235431</v>
      </c>
      <c r="B2439" s="133" t="s">
        <v>1191</v>
      </c>
      <c r="C2439" s="174">
        <v>455</v>
      </c>
      <c r="D2439" s="174">
        <v>377</v>
      </c>
      <c r="E2439" s="174">
        <v>304</v>
      </c>
      <c r="F2439" s="174">
        <v>305</v>
      </c>
      <c r="G2439" s="216">
        <v>242</v>
      </c>
      <c r="H2439" s="160">
        <f t="shared" si="40"/>
        <v>-0.46813186813186813</v>
      </c>
    </row>
    <row r="2440" spans="1:8">
      <c r="A2440" s="159">
        <v>235431</v>
      </c>
      <c r="B2440" s="133" t="s">
        <v>1192</v>
      </c>
      <c r="C2440" s="174">
        <v>768</v>
      </c>
      <c r="D2440" s="174">
        <v>629</v>
      </c>
      <c r="E2440" s="174">
        <v>602</v>
      </c>
      <c r="F2440" s="174">
        <v>583</v>
      </c>
      <c r="G2440" s="216">
        <v>537</v>
      </c>
      <c r="H2440" s="160">
        <f t="shared" si="40"/>
        <v>-0.30078125</v>
      </c>
    </row>
    <row r="2441" spans="1:8">
      <c r="A2441" s="159">
        <v>235431</v>
      </c>
      <c r="B2441" s="133" t="s">
        <v>1193</v>
      </c>
      <c r="C2441" s="174">
        <v>136</v>
      </c>
      <c r="D2441" s="174">
        <v>127</v>
      </c>
      <c r="E2441" s="174">
        <v>106</v>
      </c>
      <c r="F2441" s="174">
        <v>72</v>
      </c>
      <c r="G2441" s="216">
        <v>62</v>
      </c>
      <c r="H2441" s="160">
        <f t="shared" si="40"/>
        <v>-0.54411764705882348</v>
      </c>
    </row>
    <row r="2442" spans="1:8">
      <c r="A2442" s="159">
        <v>235431</v>
      </c>
      <c r="B2442" s="133" t="s">
        <v>1194</v>
      </c>
      <c r="C2442" s="174">
        <v>6</v>
      </c>
      <c r="D2442" s="174">
        <v>3</v>
      </c>
      <c r="E2442" s="174">
        <v>2</v>
      </c>
      <c r="F2442" s="174">
        <v>3</v>
      </c>
      <c r="G2442" s="216">
        <v>1</v>
      </c>
      <c r="H2442" s="160">
        <f t="shared" si="40"/>
        <v>-0.83333333333333337</v>
      </c>
    </row>
    <row r="2443" spans="1:8">
      <c r="A2443" s="159">
        <v>235431</v>
      </c>
      <c r="B2443" s="133" t="s">
        <v>1195</v>
      </c>
      <c r="C2443" s="174">
        <v>205</v>
      </c>
      <c r="D2443" s="174">
        <v>196</v>
      </c>
      <c r="E2443" s="174">
        <v>194</v>
      </c>
      <c r="F2443" s="174">
        <v>186</v>
      </c>
      <c r="G2443" s="216">
        <v>187</v>
      </c>
      <c r="H2443" s="160">
        <f t="shared" si="40"/>
        <v>-8.7804878048780483E-2</v>
      </c>
    </row>
    <row r="2444" spans="1:8">
      <c r="A2444" s="159">
        <v>235431</v>
      </c>
      <c r="B2444" s="133" t="s">
        <v>1196</v>
      </c>
      <c r="C2444" s="174">
        <v>105</v>
      </c>
      <c r="D2444" s="174">
        <v>95</v>
      </c>
      <c r="E2444" s="174">
        <v>90</v>
      </c>
      <c r="F2444" s="174">
        <v>146</v>
      </c>
      <c r="G2444" s="216">
        <v>105</v>
      </c>
      <c r="H2444" s="160">
        <f t="shared" si="40"/>
        <v>0</v>
      </c>
    </row>
    <row r="2445" spans="1:8">
      <c r="A2445" s="159">
        <v>235431</v>
      </c>
      <c r="B2445" s="133" t="s">
        <v>1197</v>
      </c>
      <c r="C2445" s="174">
        <v>142</v>
      </c>
      <c r="D2445" s="174">
        <v>103</v>
      </c>
      <c r="E2445" s="174">
        <v>112</v>
      </c>
      <c r="F2445" s="174">
        <v>128</v>
      </c>
      <c r="G2445" s="216">
        <v>121</v>
      </c>
      <c r="H2445" s="160">
        <f t="shared" si="40"/>
        <v>-0.14788732394366197</v>
      </c>
    </row>
    <row r="2446" spans="1:8">
      <c r="A2446" s="159">
        <v>235431</v>
      </c>
      <c r="B2446" s="133" t="s">
        <v>1198</v>
      </c>
      <c r="C2446" s="174">
        <v>16</v>
      </c>
      <c r="D2446" s="174">
        <v>8</v>
      </c>
      <c r="E2446" s="174">
        <v>13</v>
      </c>
      <c r="F2446" s="174">
        <v>11</v>
      </c>
      <c r="G2446" s="216">
        <v>9</v>
      </c>
      <c r="H2446" s="160">
        <f t="shared" si="40"/>
        <v>-0.4375</v>
      </c>
    </row>
    <row r="2447" spans="1:8">
      <c r="A2447" s="159">
        <v>235431</v>
      </c>
      <c r="B2447" s="133" t="s">
        <v>1199</v>
      </c>
      <c r="C2447" s="174">
        <v>151</v>
      </c>
      <c r="D2447" s="174">
        <v>117</v>
      </c>
      <c r="E2447" s="174">
        <v>68</v>
      </c>
      <c r="F2447" s="174">
        <v>49</v>
      </c>
      <c r="G2447" s="216">
        <v>50</v>
      </c>
      <c r="H2447" s="160">
        <f t="shared" si="40"/>
        <v>-0.66887417218543044</v>
      </c>
    </row>
    <row r="2448" spans="1:8">
      <c r="A2448" s="159">
        <v>235431</v>
      </c>
      <c r="B2448" s="133" t="s">
        <v>1200</v>
      </c>
      <c r="C2448" s="174">
        <v>352</v>
      </c>
      <c r="D2448" s="174">
        <v>264</v>
      </c>
      <c r="E2448" s="174">
        <v>256</v>
      </c>
      <c r="F2448" s="174">
        <v>243</v>
      </c>
      <c r="G2448" s="216">
        <v>213</v>
      </c>
      <c r="H2448" s="160">
        <f t="shared" si="40"/>
        <v>-0.39488636363636365</v>
      </c>
    </row>
    <row r="2449" spans="1:8">
      <c r="A2449" s="159">
        <v>235431</v>
      </c>
      <c r="B2449" s="133" t="s">
        <v>1201</v>
      </c>
      <c r="C2449" s="174">
        <v>110</v>
      </c>
      <c r="D2449" s="174">
        <v>93</v>
      </c>
      <c r="E2449" s="174">
        <v>65</v>
      </c>
      <c r="F2449" s="174">
        <v>50</v>
      </c>
      <c r="G2449" s="216">
        <v>31</v>
      </c>
      <c r="H2449" s="160">
        <f t="shared" si="40"/>
        <v>-0.71818181818181814</v>
      </c>
    </row>
    <row r="2450" spans="1:8">
      <c r="A2450" s="159">
        <v>238263</v>
      </c>
      <c r="B2450" s="133" t="s">
        <v>1185</v>
      </c>
      <c r="C2450" s="174">
        <v>1437</v>
      </c>
      <c r="D2450" s="174">
        <v>1411</v>
      </c>
      <c r="E2450" s="174">
        <v>1445</v>
      </c>
      <c r="F2450" s="174">
        <v>1355</v>
      </c>
      <c r="G2450" s="216">
        <v>1224</v>
      </c>
      <c r="H2450" s="160">
        <f t="shared" si="40"/>
        <v>-0.14822546972860126</v>
      </c>
    </row>
    <row r="2451" spans="1:8">
      <c r="A2451" s="159">
        <v>238263</v>
      </c>
      <c r="B2451" s="133" t="s">
        <v>1186</v>
      </c>
      <c r="C2451" s="174">
        <v>0</v>
      </c>
      <c r="D2451" s="174">
        <v>0</v>
      </c>
      <c r="E2451" s="174">
        <v>18</v>
      </c>
      <c r="F2451" s="174">
        <v>25</v>
      </c>
      <c r="G2451" s="216">
        <v>20</v>
      </c>
      <c r="H2451" s="160" t="str">
        <f t="shared" si="40"/>
        <v/>
      </c>
    </row>
    <row r="2452" spans="1:8">
      <c r="A2452" s="159">
        <v>238263</v>
      </c>
      <c r="B2452" s="133" t="s">
        <v>1187</v>
      </c>
      <c r="C2452" s="174">
        <v>628</v>
      </c>
      <c r="D2452" s="174">
        <v>669</v>
      </c>
      <c r="E2452" s="174">
        <v>710</v>
      </c>
      <c r="F2452" s="174">
        <v>615</v>
      </c>
      <c r="G2452" s="216">
        <v>652</v>
      </c>
      <c r="H2452" s="160">
        <f t="shared" si="40"/>
        <v>3.8216560509554139E-2</v>
      </c>
    </row>
    <row r="2453" spans="1:8">
      <c r="A2453" s="159">
        <v>238263</v>
      </c>
      <c r="B2453" s="133" t="s">
        <v>1188</v>
      </c>
      <c r="C2453" s="174">
        <v>608</v>
      </c>
      <c r="D2453" s="174">
        <v>576</v>
      </c>
      <c r="E2453" s="174">
        <v>580</v>
      </c>
      <c r="F2453" s="174">
        <v>571</v>
      </c>
      <c r="G2453" s="216">
        <v>438</v>
      </c>
      <c r="H2453" s="160">
        <f t="shared" si="40"/>
        <v>-0.27960526315789475</v>
      </c>
    </row>
    <row r="2454" spans="1:8">
      <c r="A2454" s="159">
        <v>238263</v>
      </c>
      <c r="B2454" s="133" t="s">
        <v>1189</v>
      </c>
      <c r="C2454" s="174">
        <v>171</v>
      </c>
      <c r="D2454" s="174">
        <v>161</v>
      </c>
      <c r="E2454" s="174">
        <v>137</v>
      </c>
      <c r="F2454" s="174">
        <v>144</v>
      </c>
      <c r="G2454" s="216">
        <v>114</v>
      </c>
      <c r="H2454" s="160">
        <f t="shared" si="40"/>
        <v>-0.33333333333333331</v>
      </c>
    </row>
    <row r="2455" spans="1:8">
      <c r="A2455" s="159">
        <v>238263</v>
      </c>
      <c r="B2455" s="133" t="s">
        <v>1190</v>
      </c>
      <c r="C2455" s="174">
        <v>30</v>
      </c>
      <c r="D2455" s="174">
        <v>5</v>
      </c>
      <c r="E2455" s="174">
        <v>0</v>
      </c>
      <c r="F2455" s="174">
        <v>0</v>
      </c>
      <c r="G2455" s="216">
        <v>0</v>
      </c>
      <c r="H2455" s="160">
        <f t="shared" si="40"/>
        <v>-1</v>
      </c>
    </row>
    <row r="2456" spans="1:8">
      <c r="A2456" s="159">
        <v>238263</v>
      </c>
      <c r="B2456" s="133" t="s">
        <v>1191</v>
      </c>
      <c r="C2456" s="174">
        <v>563</v>
      </c>
      <c r="D2456" s="174">
        <v>577</v>
      </c>
      <c r="E2456" s="174">
        <v>533</v>
      </c>
      <c r="F2456" s="174">
        <v>489</v>
      </c>
      <c r="G2456" s="216">
        <v>465</v>
      </c>
      <c r="H2456" s="160">
        <f t="shared" si="40"/>
        <v>-0.17406749555950266</v>
      </c>
    </row>
    <row r="2457" spans="1:8">
      <c r="A2457" s="159">
        <v>238263</v>
      </c>
      <c r="B2457" s="133" t="s">
        <v>1192</v>
      </c>
      <c r="C2457" s="174">
        <v>874</v>
      </c>
      <c r="D2457" s="174">
        <v>834</v>
      </c>
      <c r="E2457" s="174">
        <v>912</v>
      </c>
      <c r="F2457" s="174">
        <v>866</v>
      </c>
      <c r="G2457" s="216">
        <v>759</v>
      </c>
      <c r="H2457" s="160">
        <f t="shared" si="40"/>
        <v>-0.13157894736842105</v>
      </c>
    </row>
    <row r="2458" spans="1:8">
      <c r="A2458" s="159">
        <v>238263</v>
      </c>
      <c r="B2458" s="133" t="s">
        <v>1193</v>
      </c>
      <c r="C2458" s="174">
        <v>63</v>
      </c>
      <c r="D2458" s="174">
        <v>76</v>
      </c>
      <c r="E2458" s="174">
        <v>74</v>
      </c>
      <c r="F2458" s="174">
        <v>86</v>
      </c>
      <c r="G2458" s="216">
        <v>72</v>
      </c>
      <c r="H2458" s="160">
        <f t="shared" si="40"/>
        <v>0.14285714285714285</v>
      </c>
    </row>
    <row r="2459" spans="1:8">
      <c r="A2459" s="159">
        <v>238263</v>
      </c>
      <c r="B2459" s="133" t="s">
        <v>1194</v>
      </c>
      <c r="C2459" s="174">
        <v>5</v>
      </c>
      <c r="D2459" s="174">
        <v>6</v>
      </c>
      <c r="E2459" s="174">
        <v>5</v>
      </c>
      <c r="F2459" s="174">
        <v>5</v>
      </c>
      <c r="G2459" s="216">
        <v>3</v>
      </c>
      <c r="H2459" s="160">
        <f t="shared" si="40"/>
        <v>-0.4</v>
      </c>
    </row>
    <row r="2460" spans="1:8">
      <c r="A2460" s="159">
        <v>238263</v>
      </c>
      <c r="B2460" s="133" t="s">
        <v>1195</v>
      </c>
      <c r="C2460" s="174">
        <v>61</v>
      </c>
      <c r="D2460" s="174">
        <v>56</v>
      </c>
      <c r="E2460" s="174">
        <v>63</v>
      </c>
      <c r="F2460" s="174">
        <v>58</v>
      </c>
      <c r="G2460" s="216">
        <v>55</v>
      </c>
      <c r="H2460" s="160">
        <f t="shared" si="40"/>
        <v>-9.8360655737704916E-2</v>
      </c>
    </row>
    <row r="2461" spans="1:8">
      <c r="A2461" s="159">
        <v>238263</v>
      </c>
      <c r="B2461" s="133" t="s">
        <v>1196</v>
      </c>
      <c r="C2461" s="174">
        <v>59</v>
      </c>
      <c r="D2461" s="174">
        <v>68</v>
      </c>
      <c r="E2461" s="174">
        <v>66</v>
      </c>
      <c r="F2461" s="174">
        <v>55</v>
      </c>
      <c r="G2461" s="216">
        <v>50</v>
      </c>
      <c r="H2461" s="160">
        <f t="shared" si="40"/>
        <v>-0.15254237288135594</v>
      </c>
    </row>
    <row r="2462" spans="1:8">
      <c r="A2462" s="159">
        <v>238263</v>
      </c>
      <c r="B2462" s="133" t="s">
        <v>1197</v>
      </c>
      <c r="C2462" s="174">
        <v>103</v>
      </c>
      <c r="D2462" s="174">
        <v>119</v>
      </c>
      <c r="E2462" s="174">
        <v>114</v>
      </c>
      <c r="F2462" s="174">
        <v>146</v>
      </c>
      <c r="G2462" s="216">
        <v>119</v>
      </c>
      <c r="H2462" s="160">
        <f t="shared" si="40"/>
        <v>0.1553398058252427</v>
      </c>
    </row>
    <row r="2463" spans="1:8">
      <c r="A2463" s="159">
        <v>238263</v>
      </c>
      <c r="B2463" s="133" t="s">
        <v>1198</v>
      </c>
      <c r="C2463" s="174">
        <v>0</v>
      </c>
      <c r="D2463" s="174">
        <v>2</v>
      </c>
      <c r="E2463" s="174">
        <v>0</v>
      </c>
      <c r="F2463" s="174">
        <v>1</v>
      </c>
      <c r="G2463" s="216">
        <v>0</v>
      </c>
      <c r="H2463" s="160" t="str">
        <f t="shared" si="40"/>
        <v/>
      </c>
    </row>
    <row r="2464" spans="1:8">
      <c r="A2464" s="159">
        <v>238263</v>
      </c>
      <c r="B2464" s="133" t="s">
        <v>1199</v>
      </c>
      <c r="C2464" s="174">
        <v>27</v>
      </c>
      <c r="D2464" s="174">
        <v>31</v>
      </c>
      <c r="E2464" s="174">
        <v>27</v>
      </c>
      <c r="F2464" s="174">
        <v>16</v>
      </c>
      <c r="G2464" s="216">
        <v>24</v>
      </c>
      <c r="H2464" s="160">
        <f t="shared" si="40"/>
        <v>-0.1111111111111111</v>
      </c>
    </row>
    <row r="2465" spans="1:8">
      <c r="A2465" s="159">
        <v>238263</v>
      </c>
      <c r="B2465" s="133" t="s">
        <v>1200</v>
      </c>
      <c r="C2465" s="174">
        <v>1109</v>
      </c>
      <c r="D2465" s="174">
        <v>1022</v>
      </c>
      <c r="E2465" s="174">
        <v>1056</v>
      </c>
      <c r="F2465" s="174">
        <v>961</v>
      </c>
      <c r="G2465" s="216">
        <v>866</v>
      </c>
      <c r="H2465" s="160">
        <f t="shared" si="40"/>
        <v>-0.21911632100991885</v>
      </c>
    </row>
    <row r="2466" spans="1:8">
      <c r="A2466" s="159">
        <v>238263</v>
      </c>
      <c r="B2466" s="133" t="s">
        <v>1201</v>
      </c>
      <c r="C2466" s="174">
        <v>10</v>
      </c>
      <c r="D2466" s="174">
        <v>31</v>
      </c>
      <c r="E2466" s="174">
        <v>40</v>
      </c>
      <c r="F2466" s="174">
        <v>27</v>
      </c>
      <c r="G2466" s="216">
        <v>35</v>
      </c>
      <c r="H2466" s="160">
        <f t="shared" si="40"/>
        <v>2.5</v>
      </c>
    </row>
    <row r="2467" spans="1:8">
      <c r="A2467" s="159">
        <v>239248</v>
      </c>
      <c r="B2467" s="133" t="s">
        <v>1185</v>
      </c>
      <c r="C2467" s="174">
        <v>1255</v>
      </c>
      <c r="D2467" s="174">
        <v>1091</v>
      </c>
      <c r="E2467" s="174">
        <v>1239</v>
      </c>
      <c r="F2467" s="174">
        <v>1212</v>
      </c>
      <c r="G2467" s="216">
        <v>1227</v>
      </c>
      <c r="H2467" s="160">
        <f t="shared" si="40"/>
        <v>-2.2310756972111555E-2</v>
      </c>
    </row>
    <row r="2468" spans="1:8">
      <c r="A2468" s="159">
        <v>239248</v>
      </c>
      <c r="B2468" s="133" t="s">
        <v>1186</v>
      </c>
      <c r="C2468" s="174">
        <v>0</v>
      </c>
      <c r="D2468" s="174">
        <v>0</v>
      </c>
      <c r="E2468" s="174">
        <v>0</v>
      </c>
      <c r="F2468" s="174">
        <v>0</v>
      </c>
      <c r="G2468" s="216">
        <v>0</v>
      </c>
      <c r="H2468" s="160" t="str">
        <f t="shared" si="40"/>
        <v/>
      </c>
    </row>
    <row r="2469" spans="1:8">
      <c r="A2469" s="159">
        <v>239248</v>
      </c>
      <c r="B2469" s="133" t="s">
        <v>1187</v>
      </c>
      <c r="C2469" s="174">
        <v>332</v>
      </c>
      <c r="D2469" s="174">
        <v>320</v>
      </c>
      <c r="E2469" s="174">
        <v>312</v>
      </c>
      <c r="F2469" s="174">
        <v>400</v>
      </c>
      <c r="G2469" s="216">
        <v>448</v>
      </c>
      <c r="H2469" s="160">
        <f t="shared" si="40"/>
        <v>0.3493975903614458</v>
      </c>
    </row>
    <row r="2470" spans="1:8">
      <c r="A2470" s="159">
        <v>239248</v>
      </c>
      <c r="B2470" s="133" t="s">
        <v>1188</v>
      </c>
      <c r="C2470" s="174">
        <v>678</v>
      </c>
      <c r="D2470" s="174">
        <v>583</v>
      </c>
      <c r="E2470" s="174">
        <v>715</v>
      </c>
      <c r="F2470" s="174">
        <v>625</v>
      </c>
      <c r="G2470" s="216">
        <v>574</v>
      </c>
      <c r="H2470" s="160">
        <f t="shared" si="40"/>
        <v>-0.15339233038348082</v>
      </c>
    </row>
    <row r="2471" spans="1:8">
      <c r="A2471" s="159">
        <v>239248</v>
      </c>
      <c r="B2471" s="133" t="s">
        <v>1189</v>
      </c>
      <c r="C2471" s="174">
        <v>245</v>
      </c>
      <c r="D2471" s="174">
        <v>188</v>
      </c>
      <c r="E2471" s="174">
        <v>212</v>
      </c>
      <c r="F2471" s="174">
        <v>187</v>
      </c>
      <c r="G2471" s="216">
        <v>204</v>
      </c>
      <c r="H2471" s="160">
        <f t="shared" si="40"/>
        <v>-0.16734693877551021</v>
      </c>
    </row>
    <row r="2472" spans="1:8">
      <c r="A2472" s="159">
        <v>239248</v>
      </c>
      <c r="B2472" s="133" t="s">
        <v>1190</v>
      </c>
      <c r="C2472" s="174">
        <v>0</v>
      </c>
      <c r="D2472" s="174">
        <v>0</v>
      </c>
      <c r="E2472" s="174">
        <v>0</v>
      </c>
      <c r="F2472" s="174">
        <v>0</v>
      </c>
      <c r="G2472" s="216">
        <v>1</v>
      </c>
      <c r="H2472" s="160" t="str">
        <f t="shared" si="40"/>
        <v/>
      </c>
    </row>
    <row r="2473" spans="1:8">
      <c r="A2473" s="159">
        <v>239248</v>
      </c>
      <c r="B2473" s="133" t="s">
        <v>1191</v>
      </c>
      <c r="C2473" s="174">
        <v>493</v>
      </c>
      <c r="D2473" s="174">
        <v>423</v>
      </c>
      <c r="E2473" s="174">
        <v>450</v>
      </c>
      <c r="F2473" s="174">
        <v>459</v>
      </c>
      <c r="G2473" s="216">
        <v>498</v>
      </c>
      <c r="H2473" s="160">
        <f t="shared" si="40"/>
        <v>1.0141987829614604E-2</v>
      </c>
    </row>
    <row r="2474" spans="1:8">
      <c r="A2474" s="159">
        <v>239248</v>
      </c>
      <c r="B2474" s="133" t="s">
        <v>1192</v>
      </c>
      <c r="C2474" s="174">
        <v>762</v>
      </c>
      <c r="D2474" s="174">
        <v>668</v>
      </c>
      <c r="E2474" s="174">
        <v>789</v>
      </c>
      <c r="F2474" s="174">
        <v>753</v>
      </c>
      <c r="G2474" s="216">
        <v>729</v>
      </c>
      <c r="H2474" s="160">
        <f t="shared" ref="H2474:H2520" si="41">IFERROR((G2474-C2474)/C2474,"")</f>
        <v>-4.3307086614173228E-2</v>
      </c>
    </row>
    <row r="2475" spans="1:8">
      <c r="A2475" s="159">
        <v>239248</v>
      </c>
      <c r="B2475" s="133" t="s">
        <v>1193</v>
      </c>
      <c r="C2475" s="174">
        <v>39</v>
      </c>
      <c r="D2475" s="174">
        <v>38</v>
      </c>
      <c r="E2475" s="174">
        <v>39</v>
      </c>
      <c r="F2475" s="174">
        <v>53</v>
      </c>
      <c r="G2475" s="216">
        <v>50</v>
      </c>
      <c r="H2475" s="160">
        <f t="shared" si="41"/>
        <v>0.28205128205128205</v>
      </c>
    </row>
    <row r="2476" spans="1:8">
      <c r="A2476" s="159">
        <v>239248</v>
      </c>
      <c r="B2476" s="133" t="s">
        <v>1194</v>
      </c>
      <c r="C2476" s="174">
        <v>12</v>
      </c>
      <c r="D2476" s="174">
        <v>10</v>
      </c>
      <c r="E2476" s="174">
        <v>4</v>
      </c>
      <c r="F2476" s="174">
        <v>6</v>
      </c>
      <c r="G2476" s="216">
        <v>4</v>
      </c>
      <c r="H2476" s="160">
        <f t="shared" si="41"/>
        <v>-0.66666666666666663</v>
      </c>
    </row>
    <row r="2477" spans="1:8">
      <c r="A2477" s="159">
        <v>239248</v>
      </c>
      <c r="B2477" s="133" t="s">
        <v>1195</v>
      </c>
      <c r="C2477" s="174">
        <v>69</v>
      </c>
      <c r="D2477" s="174">
        <v>67</v>
      </c>
      <c r="E2477" s="174">
        <v>94</v>
      </c>
      <c r="F2477" s="174">
        <v>112</v>
      </c>
      <c r="G2477" s="216">
        <v>91</v>
      </c>
      <c r="H2477" s="160">
        <f t="shared" si="41"/>
        <v>0.3188405797101449</v>
      </c>
    </row>
    <row r="2478" spans="1:8">
      <c r="A2478" s="159">
        <v>239248</v>
      </c>
      <c r="B2478" s="133" t="s">
        <v>1196</v>
      </c>
      <c r="C2478" s="174">
        <v>267</v>
      </c>
      <c r="D2478" s="174">
        <v>217</v>
      </c>
      <c r="E2478" s="174">
        <v>275</v>
      </c>
      <c r="F2478" s="174">
        <v>260</v>
      </c>
      <c r="G2478" s="216">
        <v>249</v>
      </c>
      <c r="H2478" s="160">
        <f t="shared" si="41"/>
        <v>-6.741573033707865E-2</v>
      </c>
    </row>
    <row r="2479" spans="1:8">
      <c r="A2479" s="159">
        <v>239248</v>
      </c>
      <c r="B2479" s="133" t="s">
        <v>1197</v>
      </c>
      <c r="C2479" s="174">
        <v>190</v>
      </c>
      <c r="D2479" s="174">
        <v>176</v>
      </c>
      <c r="E2479" s="174">
        <v>191</v>
      </c>
      <c r="F2479" s="174">
        <v>202</v>
      </c>
      <c r="G2479" s="216">
        <v>240</v>
      </c>
      <c r="H2479" s="160">
        <f t="shared" si="41"/>
        <v>0.26315789473684209</v>
      </c>
    </row>
    <row r="2480" spans="1:8">
      <c r="A2480" s="159">
        <v>239248</v>
      </c>
      <c r="B2480" s="133" t="s">
        <v>1198</v>
      </c>
      <c r="C2480" s="174">
        <v>1</v>
      </c>
      <c r="D2480" s="174">
        <v>2</v>
      </c>
      <c r="E2480" s="174">
        <v>0</v>
      </c>
      <c r="F2480" s="174">
        <v>1</v>
      </c>
      <c r="G2480" s="216">
        <v>0</v>
      </c>
      <c r="H2480" s="160">
        <f t="shared" si="41"/>
        <v>-1</v>
      </c>
    </row>
    <row r="2481" spans="1:8">
      <c r="A2481" s="159">
        <v>239248</v>
      </c>
      <c r="B2481" s="133" t="s">
        <v>1199</v>
      </c>
      <c r="C2481" s="174">
        <v>0</v>
      </c>
      <c r="D2481" s="174">
        <v>10</v>
      </c>
      <c r="E2481" s="174">
        <v>8</v>
      </c>
      <c r="F2481" s="174">
        <v>5</v>
      </c>
      <c r="G2481" s="216">
        <v>13</v>
      </c>
      <c r="H2481" s="160" t="str">
        <f t="shared" si="41"/>
        <v/>
      </c>
    </row>
    <row r="2482" spans="1:8">
      <c r="A2482" s="159">
        <v>239248</v>
      </c>
      <c r="B2482" s="133" t="s">
        <v>1200</v>
      </c>
      <c r="C2482" s="174">
        <v>621</v>
      </c>
      <c r="D2482" s="174">
        <v>548</v>
      </c>
      <c r="E2482" s="174">
        <v>579</v>
      </c>
      <c r="F2482" s="174">
        <v>543</v>
      </c>
      <c r="G2482" s="216">
        <v>555</v>
      </c>
      <c r="H2482" s="160">
        <f t="shared" si="41"/>
        <v>-0.10628019323671498</v>
      </c>
    </row>
    <row r="2483" spans="1:8">
      <c r="A2483" s="159">
        <v>239248</v>
      </c>
      <c r="B2483" s="133" t="s">
        <v>1201</v>
      </c>
      <c r="C2483" s="174">
        <v>56</v>
      </c>
      <c r="D2483" s="174">
        <v>23</v>
      </c>
      <c r="E2483" s="174">
        <v>49</v>
      </c>
      <c r="F2483" s="174">
        <v>30</v>
      </c>
      <c r="G2483" s="216">
        <v>25</v>
      </c>
      <c r="H2483" s="160">
        <f t="shared" si="41"/>
        <v>-0.5535714285714286</v>
      </c>
    </row>
    <row r="2484" spans="1:8">
      <c r="A2484" s="159">
        <v>239488</v>
      </c>
      <c r="B2484" s="133" t="s">
        <v>1185</v>
      </c>
      <c r="C2484" s="174">
        <v>983</v>
      </c>
      <c r="D2484" s="174">
        <v>1033</v>
      </c>
      <c r="E2484" s="174">
        <v>937</v>
      </c>
      <c r="F2484" s="174">
        <v>936</v>
      </c>
      <c r="G2484" s="216">
        <v>898</v>
      </c>
      <c r="H2484" s="160">
        <f t="shared" si="41"/>
        <v>-8.6469989827060015E-2</v>
      </c>
    </row>
    <row r="2485" spans="1:8">
      <c r="A2485" s="159">
        <v>239488</v>
      </c>
      <c r="B2485" s="133" t="s">
        <v>1186</v>
      </c>
      <c r="C2485" s="174">
        <v>0</v>
      </c>
      <c r="D2485" s="174">
        <v>0</v>
      </c>
      <c r="E2485" s="174">
        <v>0</v>
      </c>
      <c r="F2485" s="174">
        <v>0</v>
      </c>
      <c r="G2485" s="216">
        <v>0</v>
      </c>
      <c r="H2485" s="160" t="str">
        <f t="shared" si="41"/>
        <v/>
      </c>
    </row>
    <row r="2486" spans="1:8">
      <c r="A2486" s="159">
        <v>239488</v>
      </c>
      <c r="B2486" s="133" t="s">
        <v>1187</v>
      </c>
      <c r="C2486" s="174">
        <v>415</v>
      </c>
      <c r="D2486" s="174">
        <v>442</v>
      </c>
      <c r="E2486" s="174">
        <v>410</v>
      </c>
      <c r="F2486" s="174">
        <v>449</v>
      </c>
      <c r="G2486" s="216">
        <v>442</v>
      </c>
      <c r="H2486" s="160">
        <f t="shared" si="41"/>
        <v>6.5060240963855417E-2</v>
      </c>
    </row>
    <row r="2487" spans="1:8">
      <c r="A2487" s="159">
        <v>239488</v>
      </c>
      <c r="B2487" s="133" t="s">
        <v>1188</v>
      </c>
      <c r="C2487" s="174">
        <v>439</v>
      </c>
      <c r="D2487" s="174">
        <v>456</v>
      </c>
      <c r="E2487" s="174">
        <v>390</v>
      </c>
      <c r="F2487" s="174">
        <v>372</v>
      </c>
      <c r="G2487" s="216">
        <v>354</v>
      </c>
      <c r="H2487" s="160">
        <f t="shared" si="41"/>
        <v>-0.19362186788154898</v>
      </c>
    </row>
    <row r="2488" spans="1:8">
      <c r="A2488" s="159">
        <v>239488</v>
      </c>
      <c r="B2488" s="133" t="s">
        <v>1189</v>
      </c>
      <c r="C2488" s="174">
        <v>129</v>
      </c>
      <c r="D2488" s="174">
        <v>135</v>
      </c>
      <c r="E2488" s="174">
        <v>137</v>
      </c>
      <c r="F2488" s="174">
        <v>115</v>
      </c>
      <c r="G2488" s="216">
        <v>102</v>
      </c>
      <c r="H2488" s="160">
        <f t="shared" si="41"/>
        <v>-0.20930232558139536</v>
      </c>
    </row>
    <row r="2489" spans="1:8">
      <c r="A2489" s="159">
        <v>239488</v>
      </c>
      <c r="B2489" s="133" t="s">
        <v>1190</v>
      </c>
      <c r="C2489" s="174">
        <v>0</v>
      </c>
      <c r="D2489" s="174">
        <v>0</v>
      </c>
      <c r="E2489" s="174">
        <v>0</v>
      </c>
      <c r="F2489" s="174">
        <v>0</v>
      </c>
      <c r="G2489" s="216">
        <v>0</v>
      </c>
      <c r="H2489" s="160" t="str">
        <f t="shared" si="41"/>
        <v/>
      </c>
    </row>
    <row r="2490" spans="1:8">
      <c r="A2490" s="159">
        <v>239488</v>
      </c>
      <c r="B2490" s="133" t="s">
        <v>1191</v>
      </c>
      <c r="C2490" s="174">
        <v>358</v>
      </c>
      <c r="D2490" s="174">
        <v>387</v>
      </c>
      <c r="E2490" s="174">
        <v>351</v>
      </c>
      <c r="F2490" s="174">
        <v>313</v>
      </c>
      <c r="G2490" s="216">
        <v>343</v>
      </c>
      <c r="H2490" s="160">
        <f t="shared" si="41"/>
        <v>-4.189944134078212E-2</v>
      </c>
    </row>
    <row r="2491" spans="1:8">
      <c r="A2491" s="159">
        <v>239488</v>
      </c>
      <c r="B2491" s="133" t="s">
        <v>1192</v>
      </c>
      <c r="C2491" s="174">
        <v>625</v>
      </c>
      <c r="D2491" s="174">
        <v>646</v>
      </c>
      <c r="E2491" s="174">
        <v>586</v>
      </c>
      <c r="F2491" s="174">
        <v>623</v>
      </c>
      <c r="G2491" s="216">
        <v>555</v>
      </c>
      <c r="H2491" s="160">
        <f t="shared" si="41"/>
        <v>-0.112</v>
      </c>
    </row>
    <row r="2492" spans="1:8">
      <c r="A2492" s="159">
        <v>239488</v>
      </c>
      <c r="B2492" s="133" t="s">
        <v>1193</v>
      </c>
      <c r="C2492" s="174">
        <v>37</v>
      </c>
      <c r="D2492" s="174">
        <v>19</v>
      </c>
      <c r="E2492" s="174">
        <v>16</v>
      </c>
      <c r="F2492" s="174">
        <v>25</v>
      </c>
      <c r="G2492" s="216">
        <v>31</v>
      </c>
      <c r="H2492" s="160">
        <f t="shared" si="41"/>
        <v>-0.16216216216216217</v>
      </c>
    </row>
    <row r="2493" spans="1:8">
      <c r="A2493" s="159">
        <v>239488</v>
      </c>
      <c r="B2493" s="133" t="s">
        <v>1194</v>
      </c>
      <c r="C2493" s="174">
        <v>20</v>
      </c>
      <c r="D2493" s="174">
        <v>18</v>
      </c>
      <c r="E2493" s="174">
        <v>12</v>
      </c>
      <c r="F2493" s="174">
        <v>16</v>
      </c>
      <c r="G2493" s="216">
        <v>19</v>
      </c>
      <c r="H2493" s="160">
        <f t="shared" si="41"/>
        <v>-0.05</v>
      </c>
    </row>
    <row r="2494" spans="1:8">
      <c r="A2494" s="159">
        <v>239488</v>
      </c>
      <c r="B2494" s="133" t="s">
        <v>1195</v>
      </c>
      <c r="C2494" s="174">
        <v>33</v>
      </c>
      <c r="D2494" s="174">
        <v>46</v>
      </c>
      <c r="E2494" s="174">
        <v>31</v>
      </c>
      <c r="F2494" s="174">
        <v>35</v>
      </c>
      <c r="G2494" s="216">
        <v>30</v>
      </c>
      <c r="H2494" s="160">
        <f t="shared" si="41"/>
        <v>-9.0909090909090912E-2</v>
      </c>
    </row>
    <row r="2495" spans="1:8">
      <c r="A2495" s="159">
        <v>239488</v>
      </c>
      <c r="B2495" s="133" t="s">
        <v>1196</v>
      </c>
      <c r="C2495" s="174">
        <v>13</v>
      </c>
      <c r="D2495" s="174">
        <v>16</v>
      </c>
      <c r="E2495" s="174">
        <v>23</v>
      </c>
      <c r="F2495" s="174">
        <v>17</v>
      </c>
      <c r="G2495" s="216">
        <v>17</v>
      </c>
      <c r="H2495" s="160">
        <f t="shared" si="41"/>
        <v>0.30769230769230771</v>
      </c>
    </row>
    <row r="2496" spans="1:8">
      <c r="A2496" s="159">
        <v>239488</v>
      </c>
      <c r="B2496" s="133" t="s">
        <v>1197</v>
      </c>
      <c r="C2496" s="174">
        <v>41</v>
      </c>
      <c r="D2496" s="174">
        <v>57</v>
      </c>
      <c r="E2496" s="174">
        <v>66</v>
      </c>
      <c r="F2496" s="174">
        <v>61</v>
      </c>
      <c r="G2496" s="216">
        <v>76</v>
      </c>
      <c r="H2496" s="160">
        <f t="shared" si="41"/>
        <v>0.85365853658536583</v>
      </c>
    </row>
    <row r="2497" spans="1:8">
      <c r="A2497" s="159">
        <v>239488</v>
      </c>
      <c r="B2497" s="133" t="s">
        <v>1198</v>
      </c>
      <c r="C2497" s="174">
        <v>0</v>
      </c>
      <c r="D2497" s="174">
        <v>1</v>
      </c>
      <c r="E2497" s="174">
        <v>0</v>
      </c>
      <c r="F2497" s="174">
        <v>0</v>
      </c>
      <c r="G2497" s="216">
        <v>1</v>
      </c>
      <c r="H2497" s="160" t="str">
        <f t="shared" si="41"/>
        <v/>
      </c>
    </row>
    <row r="2498" spans="1:8">
      <c r="A2498" s="159">
        <v>239488</v>
      </c>
      <c r="B2498" s="133" t="s">
        <v>1199</v>
      </c>
      <c r="C2498" s="174">
        <v>0</v>
      </c>
      <c r="D2498" s="174">
        <v>0</v>
      </c>
      <c r="E2498" s="174">
        <v>0</v>
      </c>
      <c r="F2498" s="174">
        <v>0</v>
      </c>
      <c r="G2498" s="216">
        <v>0</v>
      </c>
      <c r="H2498" s="160" t="str">
        <f t="shared" si="41"/>
        <v/>
      </c>
    </row>
    <row r="2499" spans="1:8">
      <c r="A2499" s="159">
        <v>239488</v>
      </c>
      <c r="B2499" s="133" t="s">
        <v>1200</v>
      </c>
      <c r="C2499" s="174">
        <v>839</v>
      </c>
      <c r="D2499" s="174">
        <v>876</v>
      </c>
      <c r="E2499" s="174">
        <v>789</v>
      </c>
      <c r="F2499" s="174">
        <v>781</v>
      </c>
      <c r="G2499" s="216">
        <v>723</v>
      </c>
      <c r="H2499" s="160">
        <f t="shared" si="41"/>
        <v>-0.13825983313468415</v>
      </c>
    </row>
    <row r="2500" spans="1:8">
      <c r="A2500" s="159">
        <v>239488</v>
      </c>
      <c r="B2500" s="133" t="s">
        <v>1201</v>
      </c>
      <c r="C2500" s="174">
        <v>0</v>
      </c>
      <c r="D2500" s="174">
        <v>0</v>
      </c>
      <c r="E2500" s="174">
        <v>0</v>
      </c>
      <c r="F2500" s="174">
        <v>1</v>
      </c>
      <c r="G2500" s="216">
        <v>1</v>
      </c>
      <c r="H2500" s="160" t="str">
        <f t="shared" si="41"/>
        <v/>
      </c>
    </row>
    <row r="2501" spans="1:8">
      <c r="A2501" s="159">
        <v>240170</v>
      </c>
      <c r="B2501" s="133" t="s">
        <v>1185</v>
      </c>
      <c r="C2501" s="174">
        <v>688</v>
      </c>
      <c r="D2501" s="174">
        <v>610</v>
      </c>
      <c r="E2501" s="174">
        <v>630</v>
      </c>
      <c r="F2501" s="174">
        <v>620</v>
      </c>
      <c r="G2501" s="216">
        <v>581</v>
      </c>
      <c r="H2501" s="160">
        <f t="shared" si="41"/>
        <v>-0.15552325581395349</v>
      </c>
    </row>
    <row r="2502" spans="1:8">
      <c r="A2502" s="159">
        <v>240170</v>
      </c>
      <c r="B2502" s="133" t="s">
        <v>1186</v>
      </c>
      <c r="C2502" s="174">
        <v>0</v>
      </c>
      <c r="D2502" s="174">
        <v>0</v>
      </c>
      <c r="E2502" s="174">
        <v>0</v>
      </c>
      <c r="F2502" s="174">
        <v>0</v>
      </c>
      <c r="G2502" s="216">
        <v>0</v>
      </c>
      <c r="H2502" s="160" t="str">
        <f t="shared" si="41"/>
        <v/>
      </c>
    </row>
    <row r="2503" spans="1:8">
      <c r="A2503" s="159">
        <v>240170</v>
      </c>
      <c r="B2503" s="133" t="s">
        <v>1187</v>
      </c>
      <c r="C2503" s="174">
        <v>316</v>
      </c>
      <c r="D2503" s="174">
        <v>286</v>
      </c>
      <c r="E2503" s="174">
        <v>308</v>
      </c>
      <c r="F2503" s="174">
        <v>282</v>
      </c>
      <c r="G2503" s="216">
        <v>278</v>
      </c>
      <c r="H2503" s="160">
        <f t="shared" si="41"/>
        <v>-0.12025316455696203</v>
      </c>
    </row>
    <row r="2504" spans="1:8">
      <c r="A2504" s="159">
        <v>240170</v>
      </c>
      <c r="B2504" s="133" t="s">
        <v>1188</v>
      </c>
      <c r="C2504" s="174">
        <v>289</v>
      </c>
      <c r="D2504" s="174">
        <v>258</v>
      </c>
      <c r="E2504" s="174">
        <v>253</v>
      </c>
      <c r="F2504" s="174">
        <v>260</v>
      </c>
      <c r="G2504" s="216">
        <v>236</v>
      </c>
      <c r="H2504" s="160">
        <f t="shared" si="41"/>
        <v>-0.18339100346020762</v>
      </c>
    </row>
    <row r="2505" spans="1:8">
      <c r="A2505" s="159">
        <v>240170</v>
      </c>
      <c r="B2505" s="133" t="s">
        <v>1189</v>
      </c>
      <c r="C2505" s="174">
        <v>83</v>
      </c>
      <c r="D2505" s="174">
        <v>66</v>
      </c>
      <c r="E2505" s="174">
        <v>69</v>
      </c>
      <c r="F2505" s="174">
        <v>78</v>
      </c>
      <c r="G2505" s="216">
        <v>67</v>
      </c>
      <c r="H2505" s="160">
        <f t="shared" si="41"/>
        <v>-0.19277108433734941</v>
      </c>
    </row>
    <row r="2506" spans="1:8">
      <c r="A2506" s="159">
        <v>240170</v>
      </c>
      <c r="B2506" s="133" t="s">
        <v>1190</v>
      </c>
      <c r="C2506" s="174">
        <v>0</v>
      </c>
      <c r="D2506" s="174">
        <v>0</v>
      </c>
      <c r="E2506" s="174">
        <v>0</v>
      </c>
      <c r="F2506" s="174">
        <v>0</v>
      </c>
      <c r="G2506" s="216">
        <v>0</v>
      </c>
      <c r="H2506" s="160" t="str">
        <f t="shared" si="41"/>
        <v/>
      </c>
    </row>
    <row r="2507" spans="1:8">
      <c r="A2507" s="159">
        <v>240170</v>
      </c>
      <c r="B2507" s="133" t="s">
        <v>1191</v>
      </c>
      <c r="C2507" s="174">
        <v>318</v>
      </c>
      <c r="D2507" s="174">
        <v>270</v>
      </c>
      <c r="E2507" s="174">
        <v>280</v>
      </c>
      <c r="F2507" s="174">
        <v>279</v>
      </c>
      <c r="G2507" s="216">
        <v>230</v>
      </c>
      <c r="H2507" s="160">
        <f t="shared" si="41"/>
        <v>-0.27672955974842767</v>
      </c>
    </row>
    <row r="2508" spans="1:8">
      <c r="A2508" s="159">
        <v>240170</v>
      </c>
      <c r="B2508" s="133" t="s">
        <v>1192</v>
      </c>
      <c r="C2508" s="174">
        <v>370</v>
      </c>
      <c r="D2508" s="174">
        <v>340</v>
      </c>
      <c r="E2508" s="174">
        <v>350</v>
      </c>
      <c r="F2508" s="174">
        <v>341</v>
      </c>
      <c r="G2508" s="216">
        <v>351</v>
      </c>
      <c r="H2508" s="160">
        <f t="shared" si="41"/>
        <v>-5.1351351351351354E-2</v>
      </c>
    </row>
    <row r="2509" spans="1:8">
      <c r="A2509" s="159">
        <v>240170</v>
      </c>
      <c r="B2509" s="133" t="s">
        <v>1193</v>
      </c>
      <c r="C2509" s="174">
        <v>18</v>
      </c>
      <c r="D2509" s="174">
        <v>24</v>
      </c>
      <c r="E2509" s="174">
        <v>36</v>
      </c>
      <c r="F2509" s="174">
        <v>28</v>
      </c>
      <c r="G2509" s="216">
        <v>26</v>
      </c>
      <c r="H2509" s="160">
        <f t="shared" si="41"/>
        <v>0.44444444444444442</v>
      </c>
    </row>
    <row r="2510" spans="1:8">
      <c r="A2510" s="159">
        <v>240170</v>
      </c>
      <c r="B2510" s="133" t="s">
        <v>1194</v>
      </c>
      <c r="C2510" s="174">
        <v>6</v>
      </c>
      <c r="D2510" s="174">
        <v>4</v>
      </c>
      <c r="E2510" s="174">
        <v>7</v>
      </c>
      <c r="F2510" s="174">
        <v>3</v>
      </c>
      <c r="G2510" s="216">
        <v>3</v>
      </c>
      <c r="H2510" s="160">
        <f t="shared" si="41"/>
        <v>-0.5</v>
      </c>
    </row>
    <row r="2511" spans="1:8">
      <c r="A2511" s="159">
        <v>240170</v>
      </c>
      <c r="B2511" s="133" t="s">
        <v>1195</v>
      </c>
      <c r="C2511" s="174">
        <v>28</v>
      </c>
      <c r="D2511" s="174">
        <v>27</v>
      </c>
      <c r="E2511" s="174">
        <v>27</v>
      </c>
      <c r="F2511" s="174">
        <v>25</v>
      </c>
      <c r="G2511" s="216">
        <v>12</v>
      </c>
      <c r="H2511" s="160">
        <f t="shared" si="41"/>
        <v>-0.5714285714285714</v>
      </c>
    </row>
    <row r="2512" spans="1:8">
      <c r="A2512" s="159">
        <v>240170</v>
      </c>
      <c r="B2512" s="133" t="s">
        <v>1196</v>
      </c>
      <c r="C2512" s="174">
        <v>8</v>
      </c>
      <c r="D2512" s="174">
        <v>8</v>
      </c>
      <c r="E2512" s="174">
        <v>13</v>
      </c>
      <c r="F2512" s="174">
        <v>9</v>
      </c>
      <c r="G2512" s="216">
        <v>8</v>
      </c>
      <c r="H2512" s="160">
        <f t="shared" si="41"/>
        <v>0</v>
      </c>
    </row>
    <row r="2513" spans="1:8">
      <c r="A2513" s="159">
        <v>240170</v>
      </c>
      <c r="B2513" s="133" t="s">
        <v>1197</v>
      </c>
      <c r="C2513" s="174">
        <v>6</v>
      </c>
      <c r="D2513" s="174">
        <v>7</v>
      </c>
      <c r="E2513" s="174">
        <v>10</v>
      </c>
      <c r="F2513" s="174">
        <v>12</v>
      </c>
      <c r="G2513" s="216">
        <v>9</v>
      </c>
      <c r="H2513" s="160">
        <f t="shared" si="41"/>
        <v>0.5</v>
      </c>
    </row>
    <row r="2514" spans="1:8">
      <c r="A2514" s="159">
        <v>240170</v>
      </c>
      <c r="B2514" s="133" t="s">
        <v>1198</v>
      </c>
      <c r="C2514" s="174">
        <v>0</v>
      </c>
      <c r="D2514" s="174">
        <v>0</v>
      </c>
      <c r="E2514" s="174">
        <v>1</v>
      </c>
      <c r="F2514" s="174">
        <v>0</v>
      </c>
      <c r="G2514" s="216">
        <v>0</v>
      </c>
      <c r="H2514" s="160" t="str">
        <f t="shared" si="41"/>
        <v/>
      </c>
    </row>
    <row r="2515" spans="1:8">
      <c r="A2515" s="159">
        <v>240170</v>
      </c>
      <c r="B2515" s="133" t="s">
        <v>1199</v>
      </c>
      <c r="C2515" s="174">
        <v>0</v>
      </c>
      <c r="D2515" s="174">
        <v>0</v>
      </c>
      <c r="E2515" s="174">
        <v>0</v>
      </c>
      <c r="F2515" s="174">
        <v>0</v>
      </c>
      <c r="G2515" s="216">
        <v>0</v>
      </c>
      <c r="H2515" s="160" t="str">
        <f t="shared" si="41"/>
        <v/>
      </c>
    </row>
    <row r="2516" spans="1:8">
      <c r="A2516" s="159">
        <v>240170</v>
      </c>
      <c r="B2516" s="133" t="s">
        <v>1200</v>
      </c>
      <c r="C2516" s="174">
        <v>602</v>
      </c>
      <c r="D2516" s="174">
        <v>528</v>
      </c>
      <c r="E2516" s="174">
        <v>523</v>
      </c>
      <c r="F2516" s="174">
        <v>529</v>
      </c>
      <c r="G2516" s="216">
        <v>507</v>
      </c>
      <c r="H2516" s="160">
        <f t="shared" si="41"/>
        <v>-0.15780730897009967</v>
      </c>
    </row>
    <row r="2517" spans="1:8">
      <c r="A2517" s="159">
        <v>240170</v>
      </c>
      <c r="B2517" s="133" t="s">
        <v>1201</v>
      </c>
      <c r="C2517" s="174">
        <v>20</v>
      </c>
      <c r="D2517" s="174">
        <v>12</v>
      </c>
      <c r="E2517" s="174">
        <v>13</v>
      </c>
      <c r="F2517" s="174">
        <v>14</v>
      </c>
      <c r="G2517" s="216">
        <v>16</v>
      </c>
      <c r="H2517" s="160">
        <f t="shared" si="41"/>
        <v>-0.2</v>
      </c>
    </row>
    <row r="2518" spans="1:8">
      <c r="A2518" s="159">
        <v>240198</v>
      </c>
      <c r="B2518" s="133" t="s">
        <v>1185</v>
      </c>
      <c r="C2518" s="174">
        <v>360</v>
      </c>
      <c r="D2518" s="174">
        <v>333</v>
      </c>
      <c r="E2518" s="174">
        <v>318</v>
      </c>
      <c r="F2518" s="174">
        <v>337</v>
      </c>
      <c r="G2518" s="216">
        <v>296</v>
      </c>
      <c r="H2518" s="160">
        <f t="shared" si="41"/>
        <v>-0.17777777777777778</v>
      </c>
    </row>
    <row r="2519" spans="1:8">
      <c r="A2519" s="159">
        <v>240198</v>
      </c>
      <c r="B2519" s="133" t="s">
        <v>1186</v>
      </c>
      <c r="C2519" s="174">
        <v>0</v>
      </c>
      <c r="D2519" s="174">
        <v>0</v>
      </c>
      <c r="E2519" s="174">
        <v>1</v>
      </c>
      <c r="F2519" s="174">
        <v>0</v>
      </c>
      <c r="G2519" s="216">
        <v>0</v>
      </c>
      <c r="H2519" s="160" t="str">
        <f t="shared" si="41"/>
        <v/>
      </c>
    </row>
    <row r="2520" spans="1:8">
      <c r="A2520" s="159">
        <v>240198</v>
      </c>
      <c r="B2520" s="133" t="s">
        <v>1187</v>
      </c>
      <c r="C2520" s="174">
        <v>151</v>
      </c>
      <c r="D2520" s="174">
        <v>129</v>
      </c>
      <c r="E2520" s="174">
        <v>119</v>
      </c>
      <c r="F2520" s="174">
        <v>132</v>
      </c>
      <c r="G2520" s="216">
        <v>108</v>
      </c>
      <c r="H2520" s="160">
        <f t="shared" si="41"/>
        <v>-0.28476821192052981</v>
      </c>
    </row>
    <row r="2521" spans="1:8">
      <c r="A2521" s="159">
        <v>240198</v>
      </c>
      <c r="B2521" s="133" t="s">
        <v>1188</v>
      </c>
      <c r="C2521" s="174">
        <v>140</v>
      </c>
      <c r="D2521" s="174">
        <v>153</v>
      </c>
      <c r="E2521" s="174">
        <v>144</v>
      </c>
      <c r="F2521" s="174">
        <v>151</v>
      </c>
      <c r="G2521" s="216">
        <v>134</v>
      </c>
      <c r="H2521" s="160">
        <f t="shared" ref="H2521:H2584" si="42">IFERROR((G2521-C2521)/C2521,"")</f>
        <v>-4.2857142857142858E-2</v>
      </c>
    </row>
    <row r="2522" spans="1:8">
      <c r="A2522" s="159">
        <v>240198</v>
      </c>
      <c r="B2522" s="133" t="s">
        <v>1189</v>
      </c>
      <c r="C2522" s="174">
        <v>69</v>
      </c>
      <c r="D2522" s="174">
        <v>51</v>
      </c>
      <c r="E2522" s="174">
        <v>54</v>
      </c>
      <c r="F2522" s="174">
        <v>54</v>
      </c>
      <c r="G2522" s="216">
        <v>54</v>
      </c>
      <c r="H2522" s="160">
        <f t="shared" si="42"/>
        <v>-0.21739130434782608</v>
      </c>
    </row>
    <row r="2523" spans="1:8">
      <c r="A2523" s="159">
        <v>240198</v>
      </c>
      <c r="B2523" s="133" t="s">
        <v>1190</v>
      </c>
      <c r="C2523" s="174">
        <v>0</v>
      </c>
      <c r="D2523" s="174">
        <v>0</v>
      </c>
      <c r="E2523" s="174">
        <v>0</v>
      </c>
      <c r="F2523" s="174">
        <v>0</v>
      </c>
      <c r="G2523" s="216">
        <v>0</v>
      </c>
      <c r="H2523" s="160" t="str">
        <f t="shared" si="42"/>
        <v/>
      </c>
    </row>
    <row r="2524" spans="1:8">
      <c r="A2524" s="159">
        <v>240198</v>
      </c>
      <c r="B2524" s="133" t="s">
        <v>1191</v>
      </c>
      <c r="C2524" s="174">
        <v>110</v>
      </c>
      <c r="D2524" s="174">
        <v>95</v>
      </c>
      <c r="E2524" s="174">
        <v>77</v>
      </c>
      <c r="F2524" s="174">
        <v>64</v>
      </c>
      <c r="G2524" s="216">
        <v>82</v>
      </c>
      <c r="H2524" s="160">
        <f t="shared" si="42"/>
        <v>-0.25454545454545452</v>
      </c>
    </row>
    <row r="2525" spans="1:8">
      <c r="A2525" s="159">
        <v>240198</v>
      </c>
      <c r="B2525" s="133" t="s">
        <v>1192</v>
      </c>
      <c r="C2525" s="174">
        <v>250</v>
      </c>
      <c r="D2525" s="174">
        <v>238</v>
      </c>
      <c r="E2525" s="174">
        <v>241</v>
      </c>
      <c r="F2525" s="174">
        <v>273</v>
      </c>
      <c r="G2525" s="216">
        <v>214</v>
      </c>
      <c r="H2525" s="160">
        <f t="shared" si="42"/>
        <v>-0.14399999999999999</v>
      </c>
    </row>
    <row r="2526" spans="1:8">
      <c r="A2526" s="159">
        <v>240198</v>
      </c>
      <c r="B2526" s="133" t="s">
        <v>1193</v>
      </c>
      <c r="C2526" s="174">
        <v>5</v>
      </c>
      <c r="D2526" s="174">
        <v>4</v>
      </c>
      <c r="E2526" s="174">
        <v>4</v>
      </c>
      <c r="F2526" s="174">
        <v>4</v>
      </c>
      <c r="G2526" s="216">
        <v>5</v>
      </c>
      <c r="H2526" s="160">
        <f t="shared" si="42"/>
        <v>0</v>
      </c>
    </row>
    <row r="2527" spans="1:8">
      <c r="A2527" s="159">
        <v>240198</v>
      </c>
      <c r="B2527" s="133" t="s">
        <v>1194</v>
      </c>
      <c r="C2527" s="174">
        <v>8</v>
      </c>
      <c r="D2527" s="174">
        <v>5</v>
      </c>
      <c r="E2527" s="174">
        <v>6</v>
      </c>
      <c r="F2527" s="174">
        <v>7</v>
      </c>
      <c r="G2527" s="216">
        <v>8</v>
      </c>
      <c r="H2527" s="160">
        <f t="shared" si="42"/>
        <v>0</v>
      </c>
    </row>
    <row r="2528" spans="1:8">
      <c r="A2528" s="159">
        <v>240198</v>
      </c>
      <c r="B2528" s="133" t="s">
        <v>1195</v>
      </c>
      <c r="C2528" s="174">
        <v>3</v>
      </c>
      <c r="D2528" s="174">
        <v>4</v>
      </c>
      <c r="E2528" s="174">
        <v>4</v>
      </c>
      <c r="F2528" s="174">
        <v>6</v>
      </c>
      <c r="G2528" s="216">
        <v>3</v>
      </c>
      <c r="H2528" s="160">
        <f t="shared" si="42"/>
        <v>0</v>
      </c>
    </row>
    <row r="2529" spans="1:8">
      <c r="A2529" s="159">
        <v>240198</v>
      </c>
      <c r="B2529" s="133" t="s">
        <v>1196</v>
      </c>
      <c r="C2529" s="174">
        <v>4</v>
      </c>
      <c r="D2529" s="174">
        <v>3</v>
      </c>
      <c r="E2529" s="174">
        <v>0</v>
      </c>
      <c r="F2529" s="174">
        <v>1</v>
      </c>
      <c r="G2529" s="216">
        <v>7</v>
      </c>
      <c r="H2529" s="160">
        <f t="shared" si="42"/>
        <v>0.75</v>
      </c>
    </row>
    <row r="2530" spans="1:8">
      <c r="A2530" s="159">
        <v>240198</v>
      </c>
      <c r="B2530" s="133" t="s">
        <v>1197</v>
      </c>
      <c r="C2530" s="174">
        <v>1</v>
      </c>
      <c r="D2530" s="174">
        <v>3</v>
      </c>
      <c r="E2530" s="174">
        <v>5</v>
      </c>
      <c r="F2530" s="174">
        <v>11</v>
      </c>
      <c r="G2530" s="216">
        <v>8</v>
      </c>
      <c r="H2530" s="160">
        <f t="shared" si="42"/>
        <v>7</v>
      </c>
    </row>
    <row r="2531" spans="1:8">
      <c r="A2531" s="159">
        <v>240198</v>
      </c>
      <c r="B2531" s="133" t="s">
        <v>1198</v>
      </c>
      <c r="C2531" s="174">
        <v>0</v>
      </c>
      <c r="D2531" s="174">
        <v>0</v>
      </c>
      <c r="E2531" s="174">
        <v>1</v>
      </c>
      <c r="F2531" s="174">
        <v>2</v>
      </c>
      <c r="G2531" s="216">
        <v>1</v>
      </c>
      <c r="H2531" s="160" t="str">
        <f t="shared" si="42"/>
        <v/>
      </c>
    </row>
    <row r="2532" spans="1:8">
      <c r="A2532" s="159">
        <v>240198</v>
      </c>
      <c r="B2532" s="133" t="s">
        <v>1199</v>
      </c>
      <c r="C2532" s="174">
        <v>0</v>
      </c>
      <c r="D2532" s="174">
        <v>0</v>
      </c>
      <c r="E2532" s="174">
        <v>0</v>
      </c>
      <c r="F2532" s="174">
        <v>0</v>
      </c>
      <c r="G2532" s="216">
        <v>0</v>
      </c>
      <c r="H2532" s="160" t="str">
        <f t="shared" si="42"/>
        <v/>
      </c>
    </row>
    <row r="2533" spans="1:8">
      <c r="A2533" s="159">
        <v>240198</v>
      </c>
      <c r="B2533" s="133" t="s">
        <v>1200</v>
      </c>
      <c r="C2533" s="174">
        <v>336</v>
      </c>
      <c r="D2533" s="174">
        <v>314</v>
      </c>
      <c r="E2533" s="174">
        <v>296</v>
      </c>
      <c r="F2533" s="174">
        <v>304</v>
      </c>
      <c r="G2533" s="216">
        <v>260</v>
      </c>
      <c r="H2533" s="160">
        <f t="shared" si="42"/>
        <v>-0.22619047619047619</v>
      </c>
    </row>
    <row r="2534" spans="1:8">
      <c r="A2534" s="159">
        <v>240198</v>
      </c>
      <c r="B2534" s="133" t="s">
        <v>1201</v>
      </c>
      <c r="C2534" s="174">
        <v>3</v>
      </c>
      <c r="D2534" s="174">
        <v>0</v>
      </c>
      <c r="E2534" s="174">
        <v>2</v>
      </c>
      <c r="F2534" s="174">
        <v>2</v>
      </c>
      <c r="G2534" s="216">
        <v>4</v>
      </c>
      <c r="H2534" s="160">
        <f t="shared" si="42"/>
        <v>0.33333333333333331</v>
      </c>
    </row>
    <row r="2535" spans="1:8">
      <c r="A2535" s="159">
        <v>246354</v>
      </c>
      <c r="B2535" s="133" t="s">
        <v>1185</v>
      </c>
      <c r="C2535" s="174">
        <v>1238</v>
      </c>
      <c r="D2535" s="174">
        <v>1421</v>
      </c>
      <c r="E2535" s="174">
        <v>1321</v>
      </c>
      <c r="F2535" s="174">
        <v>1258</v>
      </c>
      <c r="G2535" s="216">
        <v>1269</v>
      </c>
      <c r="H2535" s="160">
        <f t="shared" si="42"/>
        <v>2.5040387722132473E-2</v>
      </c>
    </row>
    <row r="2536" spans="1:8">
      <c r="A2536" s="159">
        <v>246354</v>
      </c>
      <c r="B2536" s="133" t="s">
        <v>1186</v>
      </c>
      <c r="C2536" s="174">
        <v>27</v>
      </c>
      <c r="D2536" s="174">
        <v>29</v>
      </c>
      <c r="E2536" s="174">
        <v>35</v>
      </c>
      <c r="F2536" s="174">
        <v>30</v>
      </c>
      <c r="G2536" s="216">
        <v>45</v>
      </c>
      <c r="H2536" s="160">
        <f t="shared" si="42"/>
        <v>0.66666666666666663</v>
      </c>
    </row>
    <row r="2537" spans="1:8">
      <c r="A2537" s="159">
        <v>246354</v>
      </c>
      <c r="B2537" s="133" t="s">
        <v>1187</v>
      </c>
      <c r="C2537" s="174">
        <v>735</v>
      </c>
      <c r="D2537" s="174">
        <v>856</v>
      </c>
      <c r="E2537" s="174">
        <v>838</v>
      </c>
      <c r="F2537" s="174">
        <v>800</v>
      </c>
      <c r="G2537" s="216">
        <v>806</v>
      </c>
      <c r="H2537" s="160">
        <f t="shared" si="42"/>
        <v>9.6598639455782315E-2</v>
      </c>
    </row>
    <row r="2538" spans="1:8">
      <c r="A2538" s="159">
        <v>246354</v>
      </c>
      <c r="B2538" s="133" t="s">
        <v>1188</v>
      </c>
      <c r="C2538" s="174">
        <v>382</v>
      </c>
      <c r="D2538" s="174">
        <v>438</v>
      </c>
      <c r="E2538" s="174">
        <v>366</v>
      </c>
      <c r="F2538" s="174">
        <v>347</v>
      </c>
      <c r="G2538" s="216">
        <v>328</v>
      </c>
      <c r="H2538" s="160">
        <f t="shared" si="42"/>
        <v>-0.14136125654450263</v>
      </c>
    </row>
    <row r="2539" spans="1:8">
      <c r="A2539" s="159">
        <v>246354</v>
      </c>
      <c r="B2539" s="133" t="s">
        <v>1189</v>
      </c>
      <c r="C2539" s="174">
        <v>94</v>
      </c>
      <c r="D2539" s="174">
        <v>98</v>
      </c>
      <c r="E2539" s="174">
        <v>82</v>
      </c>
      <c r="F2539" s="174">
        <v>81</v>
      </c>
      <c r="G2539" s="216">
        <v>90</v>
      </c>
      <c r="H2539" s="160">
        <f t="shared" si="42"/>
        <v>-4.2553191489361701E-2</v>
      </c>
    </row>
    <row r="2540" spans="1:8">
      <c r="A2540" s="159">
        <v>246354</v>
      </c>
      <c r="B2540" s="133" t="s">
        <v>1190</v>
      </c>
      <c r="C2540" s="174">
        <v>0</v>
      </c>
      <c r="D2540" s="174">
        <v>0</v>
      </c>
      <c r="E2540" s="174">
        <v>0</v>
      </c>
      <c r="F2540" s="174">
        <v>0</v>
      </c>
      <c r="G2540" s="216">
        <v>0</v>
      </c>
      <c r="H2540" s="160" t="str">
        <f t="shared" si="42"/>
        <v/>
      </c>
    </row>
    <row r="2541" spans="1:8">
      <c r="A2541" s="159">
        <v>246354</v>
      </c>
      <c r="B2541" s="133" t="s">
        <v>1191</v>
      </c>
      <c r="C2541" s="174">
        <v>446</v>
      </c>
      <c r="D2541" s="174">
        <v>453</v>
      </c>
      <c r="E2541" s="174">
        <v>417</v>
      </c>
      <c r="F2541" s="174">
        <v>370</v>
      </c>
      <c r="G2541" s="216">
        <v>438</v>
      </c>
      <c r="H2541" s="160">
        <f t="shared" si="42"/>
        <v>-1.7937219730941704E-2</v>
      </c>
    </row>
    <row r="2542" spans="1:8">
      <c r="A2542" s="159">
        <v>246354</v>
      </c>
      <c r="B2542" s="133" t="s">
        <v>1192</v>
      </c>
      <c r="C2542" s="174">
        <v>792</v>
      </c>
      <c r="D2542" s="174">
        <v>968</v>
      </c>
      <c r="E2542" s="174">
        <v>904</v>
      </c>
      <c r="F2542" s="174">
        <v>888</v>
      </c>
      <c r="G2542" s="216">
        <v>831</v>
      </c>
      <c r="H2542" s="160">
        <f t="shared" si="42"/>
        <v>4.924242424242424E-2</v>
      </c>
    </row>
    <row r="2543" spans="1:8">
      <c r="A2543" s="159">
        <v>246354</v>
      </c>
      <c r="B2543" s="133" t="s">
        <v>1193</v>
      </c>
      <c r="C2543" s="174">
        <v>6</v>
      </c>
      <c r="D2543" s="174">
        <v>11</v>
      </c>
      <c r="E2543" s="174">
        <v>9</v>
      </c>
      <c r="F2543" s="174">
        <v>5</v>
      </c>
      <c r="G2543" s="216">
        <v>9</v>
      </c>
      <c r="H2543" s="160">
        <f t="shared" si="42"/>
        <v>0.5</v>
      </c>
    </row>
    <row r="2544" spans="1:8">
      <c r="A2544" s="159">
        <v>246354</v>
      </c>
      <c r="B2544" s="133" t="s">
        <v>1194</v>
      </c>
      <c r="C2544" s="174">
        <v>1</v>
      </c>
      <c r="D2544" s="174">
        <v>3</v>
      </c>
      <c r="E2544" s="174">
        <v>3</v>
      </c>
      <c r="F2544" s="174">
        <v>3</v>
      </c>
      <c r="G2544" s="216">
        <v>1</v>
      </c>
      <c r="H2544" s="160">
        <f t="shared" si="42"/>
        <v>0</v>
      </c>
    </row>
    <row r="2545" spans="1:8">
      <c r="A2545" s="159">
        <v>246354</v>
      </c>
      <c r="B2545" s="133" t="s">
        <v>1195</v>
      </c>
      <c r="C2545" s="174">
        <v>11</v>
      </c>
      <c r="D2545" s="174">
        <v>2</v>
      </c>
      <c r="E2545" s="174">
        <v>5</v>
      </c>
      <c r="F2545" s="174">
        <v>8</v>
      </c>
      <c r="G2545" s="216">
        <v>4</v>
      </c>
      <c r="H2545" s="160">
        <f t="shared" si="42"/>
        <v>-0.63636363636363635</v>
      </c>
    </row>
    <row r="2546" spans="1:8">
      <c r="A2546" s="159">
        <v>246354</v>
      </c>
      <c r="B2546" s="133" t="s">
        <v>1196</v>
      </c>
      <c r="C2546" s="174">
        <v>27</v>
      </c>
      <c r="D2546" s="174">
        <v>25</v>
      </c>
      <c r="E2546" s="174">
        <v>27</v>
      </c>
      <c r="F2546" s="174">
        <v>35</v>
      </c>
      <c r="G2546" s="216">
        <v>39</v>
      </c>
      <c r="H2546" s="160">
        <f t="shared" si="42"/>
        <v>0.44444444444444442</v>
      </c>
    </row>
    <row r="2547" spans="1:8">
      <c r="A2547" s="159">
        <v>246354</v>
      </c>
      <c r="B2547" s="133" t="s">
        <v>1197</v>
      </c>
      <c r="C2547" s="174">
        <v>1031</v>
      </c>
      <c r="D2547" s="174">
        <v>1191</v>
      </c>
      <c r="E2547" s="174">
        <v>1130</v>
      </c>
      <c r="F2547" s="174">
        <v>1093</v>
      </c>
      <c r="G2547" s="216">
        <v>1088</v>
      </c>
      <c r="H2547" s="160">
        <f t="shared" si="42"/>
        <v>5.5286129970902036E-2</v>
      </c>
    </row>
    <row r="2548" spans="1:8">
      <c r="A2548" s="159">
        <v>246354</v>
      </c>
      <c r="B2548" s="133" t="s">
        <v>1198</v>
      </c>
      <c r="C2548" s="174">
        <v>0</v>
      </c>
      <c r="D2548" s="174">
        <v>0</v>
      </c>
      <c r="E2548" s="174">
        <v>0</v>
      </c>
      <c r="F2548" s="174">
        <v>0</v>
      </c>
      <c r="G2548" s="216">
        <v>2</v>
      </c>
      <c r="H2548" s="160" t="str">
        <f t="shared" si="42"/>
        <v/>
      </c>
    </row>
    <row r="2549" spans="1:8">
      <c r="A2549" s="159">
        <v>246354</v>
      </c>
      <c r="B2549" s="133" t="s">
        <v>1199</v>
      </c>
      <c r="C2549" s="174">
        <v>0</v>
      </c>
      <c r="D2549" s="174">
        <v>0</v>
      </c>
      <c r="E2549" s="174">
        <v>0</v>
      </c>
      <c r="F2549" s="174">
        <v>0</v>
      </c>
      <c r="G2549" s="216">
        <v>0</v>
      </c>
      <c r="H2549" s="160" t="str">
        <f t="shared" si="42"/>
        <v/>
      </c>
    </row>
    <row r="2550" spans="1:8">
      <c r="A2550" s="159">
        <v>246354</v>
      </c>
      <c r="B2550" s="133" t="s">
        <v>1200</v>
      </c>
      <c r="C2550" s="174">
        <v>162</v>
      </c>
      <c r="D2550" s="174">
        <v>189</v>
      </c>
      <c r="E2550" s="174">
        <v>146</v>
      </c>
      <c r="F2550" s="174">
        <v>114</v>
      </c>
      <c r="G2550" s="216">
        <v>125</v>
      </c>
      <c r="H2550" s="160">
        <f t="shared" si="42"/>
        <v>-0.22839506172839505</v>
      </c>
    </row>
    <row r="2551" spans="1:8">
      <c r="A2551" s="159">
        <v>246354</v>
      </c>
      <c r="B2551" s="133" t="s">
        <v>1201</v>
      </c>
      <c r="C2551" s="174">
        <v>0</v>
      </c>
      <c r="D2551" s="174">
        <v>0</v>
      </c>
      <c r="E2551" s="174">
        <v>1</v>
      </c>
      <c r="F2551" s="174">
        <v>0</v>
      </c>
      <c r="G2551" s="216">
        <v>1</v>
      </c>
      <c r="H2551" s="160" t="str">
        <f t="shared" si="42"/>
        <v/>
      </c>
    </row>
    <row r="2552" spans="1:8">
      <c r="A2552" s="159">
        <v>260372</v>
      </c>
      <c r="B2552" s="133" t="s">
        <v>1185</v>
      </c>
      <c r="C2552" s="174">
        <v>33</v>
      </c>
      <c r="D2552" s="174">
        <v>35</v>
      </c>
      <c r="E2552" s="174">
        <v>47</v>
      </c>
      <c r="F2552" s="174">
        <v>35</v>
      </c>
      <c r="G2552" s="216">
        <v>28</v>
      </c>
      <c r="H2552" s="160">
        <f t="shared" si="42"/>
        <v>-0.15151515151515152</v>
      </c>
    </row>
    <row r="2553" spans="1:8">
      <c r="A2553" s="159">
        <v>260372</v>
      </c>
      <c r="B2553" s="133" t="s">
        <v>1186</v>
      </c>
      <c r="C2553" s="174">
        <v>0</v>
      </c>
      <c r="D2553" s="174">
        <v>0</v>
      </c>
      <c r="E2553" s="174">
        <v>0</v>
      </c>
      <c r="F2553" s="174">
        <v>0</v>
      </c>
      <c r="G2553" s="216">
        <v>0</v>
      </c>
      <c r="H2553" s="160" t="str">
        <f t="shared" si="42"/>
        <v/>
      </c>
    </row>
    <row r="2554" spans="1:8">
      <c r="A2554" s="159">
        <v>260372</v>
      </c>
      <c r="B2554" s="133" t="s">
        <v>1187</v>
      </c>
      <c r="C2554" s="174">
        <v>5</v>
      </c>
      <c r="D2554" s="174">
        <v>7</v>
      </c>
      <c r="E2554" s="174">
        <v>3</v>
      </c>
      <c r="F2554" s="174">
        <v>6</v>
      </c>
      <c r="G2554" s="216">
        <v>8</v>
      </c>
      <c r="H2554" s="160">
        <f t="shared" si="42"/>
        <v>0.6</v>
      </c>
    </row>
    <row r="2555" spans="1:8">
      <c r="A2555" s="159">
        <v>260372</v>
      </c>
      <c r="B2555" s="133" t="s">
        <v>1188</v>
      </c>
      <c r="C2555" s="174">
        <v>14</v>
      </c>
      <c r="D2555" s="174">
        <v>19</v>
      </c>
      <c r="E2555" s="174">
        <v>30</v>
      </c>
      <c r="F2555" s="174">
        <v>17</v>
      </c>
      <c r="G2555" s="216">
        <v>12</v>
      </c>
      <c r="H2555" s="160">
        <f t="shared" si="42"/>
        <v>-0.14285714285714285</v>
      </c>
    </row>
    <row r="2556" spans="1:8">
      <c r="A2556" s="159">
        <v>260372</v>
      </c>
      <c r="B2556" s="133" t="s">
        <v>1189</v>
      </c>
      <c r="C2556" s="174">
        <v>14</v>
      </c>
      <c r="D2556" s="174">
        <v>9</v>
      </c>
      <c r="E2556" s="174">
        <v>14</v>
      </c>
      <c r="F2556" s="174">
        <v>12</v>
      </c>
      <c r="G2556" s="216">
        <v>8</v>
      </c>
      <c r="H2556" s="160">
        <f t="shared" si="42"/>
        <v>-0.42857142857142855</v>
      </c>
    </row>
    <row r="2557" spans="1:8">
      <c r="A2557" s="159">
        <v>260372</v>
      </c>
      <c r="B2557" s="133" t="s">
        <v>1190</v>
      </c>
      <c r="C2557" s="174">
        <v>0</v>
      </c>
      <c r="D2557" s="174">
        <v>0</v>
      </c>
      <c r="E2557" s="174">
        <v>0</v>
      </c>
      <c r="F2557" s="174">
        <v>0</v>
      </c>
      <c r="G2557" s="216">
        <v>0</v>
      </c>
      <c r="H2557" s="160" t="str">
        <f t="shared" si="42"/>
        <v/>
      </c>
    </row>
    <row r="2558" spans="1:8">
      <c r="A2558" s="159">
        <v>260372</v>
      </c>
      <c r="B2558" s="133" t="s">
        <v>1191</v>
      </c>
      <c r="C2558" s="174">
        <v>3</v>
      </c>
      <c r="D2558" s="174">
        <v>9</v>
      </c>
      <c r="E2558" s="174">
        <v>7</v>
      </c>
      <c r="F2558" s="174">
        <v>5</v>
      </c>
      <c r="G2558" s="216">
        <v>8</v>
      </c>
      <c r="H2558" s="160">
        <f t="shared" si="42"/>
        <v>1.6666666666666667</v>
      </c>
    </row>
    <row r="2559" spans="1:8">
      <c r="A2559" s="159">
        <v>260372</v>
      </c>
      <c r="B2559" s="133" t="s">
        <v>1192</v>
      </c>
      <c r="C2559" s="174">
        <v>30</v>
      </c>
      <c r="D2559" s="174">
        <v>26</v>
      </c>
      <c r="E2559" s="174">
        <v>40</v>
      </c>
      <c r="F2559" s="174">
        <v>30</v>
      </c>
      <c r="G2559" s="216">
        <v>20</v>
      </c>
      <c r="H2559" s="160">
        <f t="shared" si="42"/>
        <v>-0.33333333333333331</v>
      </c>
    </row>
    <row r="2560" spans="1:8">
      <c r="A2560" s="159">
        <v>260372</v>
      </c>
      <c r="B2560" s="133" t="s">
        <v>1193</v>
      </c>
      <c r="C2560" s="174">
        <v>0</v>
      </c>
      <c r="D2560" s="174">
        <v>0</v>
      </c>
      <c r="E2560" s="174">
        <v>0</v>
      </c>
      <c r="F2560" s="174">
        <v>0</v>
      </c>
      <c r="G2560" s="216">
        <v>0</v>
      </c>
      <c r="H2560" s="160" t="str">
        <f t="shared" si="42"/>
        <v/>
      </c>
    </row>
    <row r="2561" spans="1:8">
      <c r="A2561" s="159">
        <v>260372</v>
      </c>
      <c r="B2561" s="133" t="s">
        <v>1194</v>
      </c>
      <c r="C2561" s="174">
        <v>20</v>
      </c>
      <c r="D2561" s="174">
        <v>22</v>
      </c>
      <c r="E2561" s="174">
        <v>26</v>
      </c>
      <c r="F2561" s="174">
        <v>21</v>
      </c>
      <c r="G2561" s="216">
        <v>23</v>
      </c>
      <c r="H2561" s="160">
        <f t="shared" si="42"/>
        <v>0.15</v>
      </c>
    </row>
    <row r="2562" spans="1:8">
      <c r="A2562" s="159">
        <v>260372</v>
      </c>
      <c r="B2562" s="133" t="s">
        <v>1195</v>
      </c>
      <c r="C2562" s="174">
        <v>0</v>
      </c>
      <c r="D2562" s="174">
        <v>0</v>
      </c>
      <c r="E2562" s="174">
        <v>0</v>
      </c>
      <c r="F2562" s="174">
        <v>0</v>
      </c>
      <c r="G2562" s="216">
        <v>0</v>
      </c>
      <c r="H2562" s="160" t="str">
        <f t="shared" si="42"/>
        <v/>
      </c>
    </row>
    <row r="2563" spans="1:8">
      <c r="A2563" s="159">
        <v>260372</v>
      </c>
      <c r="B2563" s="133" t="s">
        <v>1196</v>
      </c>
      <c r="C2563" s="174">
        <v>0</v>
      </c>
      <c r="D2563" s="174">
        <v>10</v>
      </c>
      <c r="E2563" s="174">
        <v>13</v>
      </c>
      <c r="F2563" s="174">
        <v>12</v>
      </c>
      <c r="G2563" s="216">
        <v>2</v>
      </c>
      <c r="H2563" s="160" t="str">
        <f t="shared" si="42"/>
        <v/>
      </c>
    </row>
    <row r="2564" spans="1:8">
      <c r="A2564" s="159">
        <v>260372</v>
      </c>
      <c r="B2564" s="133" t="s">
        <v>1197</v>
      </c>
      <c r="C2564" s="174">
        <v>0</v>
      </c>
      <c r="D2564" s="174">
        <v>0</v>
      </c>
      <c r="E2564" s="174">
        <v>1</v>
      </c>
      <c r="F2564" s="174">
        <v>0</v>
      </c>
      <c r="G2564" s="216">
        <v>0</v>
      </c>
      <c r="H2564" s="160" t="str">
        <f t="shared" si="42"/>
        <v/>
      </c>
    </row>
    <row r="2565" spans="1:8">
      <c r="A2565" s="159">
        <v>260372</v>
      </c>
      <c r="B2565" s="133" t="s">
        <v>1198</v>
      </c>
      <c r="C2565" s="174">
        <v>0</v>
      </c>
      <c r="D2565" s="174">
        <v>0</v>
      </c>
      <c r="E2565" s="174">
        <v>0</v>
      </c>
      <c r="F2565" s="174">
        <v>0</v>
      </c>
      <c r="G2565" s="216">
        <v>0</v>
      </c>
      <c r="H2565" s="160" t="str">
        <f t="shared" si="42"/>
        <v/>
      </c>
    </row>
    <row r="2566" spans="1:8">
      <c r="A2566" s="159">
        <v>260372</v>
      </c>
      <c r="B2566" s="133" t="s">
        <v>1199</v>
      </c>
      <c r="C2566" s="174">
        <v>0</v>
      </c>
      <c r="D2566" s="174">
        <v>0</v>
      </c>
      <c r="E2566" s="174">
        <v>0</v>
      </c>
      <c r="F2566" s="174">
        <v>0</v>
      </c>
      <c r="G2566" s="216">
        <v>0</v>
      </c>
      <c r="H2566" s="160" t="str">
        <f t="shared" si="42"/>
        <v/>
      </c>
    </row>
    <row r="2567" spans="1:8">
      <c r="A2567" s="159">
        <v>260372</v>
      </c>
      <c r="B2567" s="133" t="s">
        <v>1200</v>
      </c>
      <c r="C2567" s="174">
        <v>13</v>
      </c>
      <c r="D2567" s="174">
        <v>3</v>
      </c>
      <c r="E2567" s="174">
        <v>7</v>
      </c>
      <c r="F2567" s="174">
        <v>2</v>
      </c>
      <c r="G2567" s="216">
        <v>3</v>
      </c>
      <c r="H2567" s="160">
        <f t="shared" si="42"/>
        <v>-0.76923076923076927</v>
      </c>
    </row>
    <row r="2568" spans="1:8">
      <c r="A2568" s="159">
        <v>260372</v>
      </c>
      <c r="B2568" s="133" t="s">
        <v>1201</v>
      </c>
      <c r="C2568" s="174">
        <v>0</v>
      </c>
      <c r="D2568" s="174">
        <v>0</v>
      </c>
      <c r="E2568" s="174">
        <v>0</v>
      </c>
      <c r="F2568" s="174">
        <v>0</v>
      </c>
      <c r="G2568" s="216">
        <v>0</v>
      </c>
      <c r="H2568" s="160" t="str">
        <f t="shared" si="42"/>
        <v/>
      </c>
    </row>
    <row r="2569" spans="1:8">
      <c r="A2569" s="159">
        <v>366340</v>
      </c>
      <c r="B2569" s="133" t="s">
        <v>1185</v>
      </c>
      <c r="C2569" s="174">
        <v>21</v>
      </c>
      <c r="D2569" s="174">
        <v>30</v>
      </c>
      <c r="E2569" s="174">
        <v>18</v>
      </c>
      <c r="F2569" s="174">
        <v>15</v>
      </c>
      <c r="G2569" s="216">
        <v>32</v>
      </c>
      <c r="H2569" s="160">
        <f t="shared" si="42"/>
        <v>0.52380952380952384</v>
      </c>
    </row>
    <row r="2570" spans="1:8">
      <c r="A2570" s="159">
        <v>366340</v>
      </c>
      <c r="B2570" s="133" t="s">
        <v>1186</v>
      </c>
      <c r="C2570" s="174">
        <v>0</v>
      </c>
      <c r="D2570" s="174">
        <v>0</v>
      </c>
      <c r="E2570" s="174">
        <v>0</v>
      </c>
      <c r="F2570" s="174">
        <v>0</v>
      </c>
      <c r="G2570" s="216">
        <v>0</v>
      </c>
      <c r="H2570" s="160" t="str">
        <f t="shared" si="42"/>
        <v/>
      </c>
    </row>
    <row r="2571" spans="1:8">
      <c r="A2571" s="159">
        <v>366340</v>
      </c>
      <c r="B2571" s="133" t="s">
        <v>1187</v>
      </c>
      <c r="C2571" s="174">
        <v>10</v>
      </c>
      <c r="D2571" s="174">
        <v>14</v>
      </c>
      <c r="E2571" s="174">
        <v>11</v>
      </c>
      <c r="F2571" s="174">
        <v>6</v>
      </c>
      <c r="G2571" s="216">
        <v>10</v>
      </c>
      <c r="H2571" s="160">
        <f t="shared" si="42"/>
        <v>0</v>
      </c>
    </row>
    <row r="2572" spans="1:8">
      <c r="A2572" s="159">
        <v>366340</v>
      </c>
      <c r="B2572" s="133" t="s">
        <v>1188</v>
      </c>
      <c r="C2572" s="174">
        <v>10</v>
      </c>
      <c r="D2572" s="174">
        <v>13</v>
      </c>
      <c r="E2572" s="174">
        <v>7</v>
      </c>
      <c r="F2572" s="174">
        <v>7</v>
      </c>
      <c r="G2572" s="216">
        <v>13</v>
      </c>
      <c r="H2572" s="160">
        <f t="shared" si="42"/>
        <v>0.3</v>
      </c>
    </row>
    <row r="2573" spans="1:8">
      <c r="A2573" s="159">
        <v>366340</v>
      </c>
      <c r="B2573" s="133" t="s">
        <v>1189</v>
      </c>
      <c r="C2573" s="174">
        <v>1</v>
      </c>
      <c r="D2573" s="174">
        <v>3</v>
      </c>
      <c r="E2573" s="174">
        <v>0</v>
      </c>
      <c r="F2573" s="174">
        <v>2</v>
      </c>
      <c r="G2573" s="216">
        <v>9</v>
      </c>
      <c r="H2573" s="160">
        <f t="shared" si="42"/>
        <v>8</v>
      </c>
    </row>
    <row r="2574" spans="1:8">
      <c r="A2574" s="159">
        <v>366340</v>
      </c>
      <c r="B2574" s="133" t="s">
        <v>1190</v>
      </c>
      <c r="C2574" s="174">
        <v>0</v>
      </c>
      <c r="D2574" s="174">
        <v>0</v>
      </c>
      <c r="E2574" s="174">
        <v>0</v>
      </c>
      <c r="F2574" s="174">
        <v>0</v>
      </c>
      <c r="G2574" s="216">
        <v>0</v>
      </c>
      <c r="H2574" s="160" t="str">
        <f t="shared" si="42"/>
        <v/>
      </c>
    </row>
    <row r="2575" spans="1:8">
      <c r="A2575" s="159">
        <v>366340</v>
      </c>
      <c r="B2575" s="133" t="s">
        <v>1191</v>
      </c>
      <c r="C2575" s="174">
        <v>3</v>
      </c>
      <c r="D2575" s="174">
        <v>8</v>
      </c>
      <c r="E2575" s="174">
        <v>5</v>
      </c>
      <c r="F2575" s="174">
        <v>3</v>
      </c>
      <c r="G2575" s="216">
        <v>3</v>
      </c>
      <c r="H2575" s="160">
        <f t="shared" si="42"/>
        <v>0</v>
      </c>
    </row>
    <row r="2576" spans="1:8">
      <c r="A2576" s="159">
        <v>366340</v>
      </c>
      <c r="B2576" s="133" t="s">
        <v>1192</v>
      </c>
      <c r="C2576" s="174">
        <v>18</v>
      </c>
      <c r="D2576" s="174">
        <v>22</v>
      </c>
      <c r="E2576" s="174">
        <v>13</v>
      </c>
      <c r="F2576" s="174">
        <v>12</v>
      </c>
      <c r="G2576" s="216">
        <v>29</v>
      </c>
      <c r="H2576" s="160">
        <f t="shared" si="42"/>
        <v>0.61111111111111116</v>
      </c>
    </row>
    <row r="2577" spans="1:8">
      <c r="A2577" s="159">
        <v>366340</v>
      </c>
      <c r="B2577" s="133" t="s">
        <v>1193</v>
      </c>
      <c r="C2577" s="174">
        <v>0</v>
      </c>
      <c r="D2577" s="174">
        <v>0</v>
      </c>
      <c r="E2577" s="174">
        <v>0</v>
      </c>
      <c r="F2577" s="174">
        <v>0</v>
      </c>
      <c r="G2577" s="216">
        <v>0</v>
      </c>
      <c r="H2577" s="160" t="str">
        <f t="shared" si="42"/>
        <v/>
      </c>
    </row>
    <row r="2578" spans="1:8">
      <c r="A2578" s="159">
        <v>366340</v>
      </c>
      <c r="B2578" s="133" t="s">
        <v>1194</v>
      </c>
      <c r="C2578" s="174">
        <v>20</v>
      </c>
      <c r="D2578" s="174">
        <v>30</v>
      </c>
      <c r="E2578" s="174">
        <v>16</v>
      </c>
      <c r="F2578" s="174">
        <v>14</v>
      </c>
      <c r="G2578" s="216">
        <v>28</v>
      </c>
      <c r="H2578" s="160">
        <f t="shared" si="42"/>
        <v>0.4</v>
      </c>
    </row>
    <row r="2579" spans="1:8">
      <c r="A2579" s="159">
        <v>366340</v>
      </c>
      <c r="B2579" s="133" t="s">
        <v>1195</v>
      </c>
      <c r="C2579" s="174">
        <v>0</v>
      </c>
      <c r="D2579" s="174">
        <v>0</v>
      </c>
      <c r="E2579" s="174">
        <v>0</v>
      </c>
      <c r="F2579" s="174">
        <v>0</v>
      </c>
      <c r="G2579" s="216">
        <v>0</v>
      </c>
      <c r="H2579" s="160" t="str">
        <f t="shared" si="42"/>
        <v/>
      </c>
    </row>
    <row r="2580" spans="1:8">
      <c r="A2580" s="159">
        <v>366340</v>
      </c>
      <c r="B2580" s="133" t="s">
        <v>1196</v>
      </c>
      <c r="C2580" s="174">
        <v>0</v>
      </c>
      <c r="D2580" s="174">
        <v>0</v>
      </c>
      <c r="E2580" s="174">
        <v>0</v>
      </c>
      <c r="F2580" s="174">
        <v>0</v>
      </c>
      <c r="G2580" s="216">
        <v>0</v>
      </c>
      <c r="H2580" s="160" t="str">
        <f t="shared" si="42"/>
        <v/>
      </c>
    </row>
    <row r="2581" spans="1:8">
      <c r="A2581" s="159">
        <v>366340</v>
      </c>
      <c r="B2581" s="133" t="s">
        <v>1197</v>
      </c>
      <c r="C2581" s="174">
        <v>0</v>
      </c>
      <c r="D2581" s="174">
        <v>0</v>
      </c>
      <c r="E2581" s="174">
        <v>0</v>
      </c>
      <c r="F2581" s="174">
        <v>0</v>
      </c>
      <c r="G2581" s="216">
        <v>0</v>
      </c>
      <c r="H2581" s="160" t="str">
        <f t="shared" si="42"/>
        <v/>
      </c>
    </row>
    <row r="2582" spans="1:8">
      <c r="A2582" s="159">
        <v>366340</v>
      </c>
      <c r="B2582" s="133" t="s">
        <v>1198</v>
      </c>
      <c r="C2582" s="174">
        <v>0</v>
      </c>
      <c r="D2582" s="174">
        <v>0</v>
      </c>
      <c r="E2582" s="174">
        <v>0</v>
      </c>
      <c r="F2582" s="174">
        <v>0</v>
      </c>
      <c r="G2582" s="216">
        <v>0</v>
      </c>
      <c r="H2582" s="160" t="str">
        <f t="shared" si="42"/>
        <v/>
      </c>
    </row>
    <row r="2583" spans="1:8">
      <c r="A2583" s="159">
        <v>366340</v>
      </c>
      <c r="B2583" s="133" t="s">
        <v>1199</v>
      </c>
      <c r="C2583" s="174">
        <v>0</v>
      </c>
      <c r="D2583" s="174">
        <v>0</v>
      </c>
      <c r="E2583" s="174">
        <v>0</v>
      </c>
      <c r="F2583" s="174">
        <v>0</v>
      </c>
      <c r="G2583" s="216">
        <v>0</v>
      </c>
      <c r="H2583" s="160" t="str">
        <f t="shared" si="42"/>
        <v/>
      </c>
    </row>
    <row r="2584" spans="1:8">
      <c r="A2584" s="159">
        <v>366340</v>
      </c>
      <c r="B2584" s="133" t="s">
        <v>1200</v>
      </c>
      <c r="C2584" s="174">
        <v>1</v>
      </c>
      <c r="D2584" s="174">
        <v>0</v>
      </c>
      <c r="E2584" s="174">
        <v>2</v>
      </c>
      <c r="F2584" s="174">
        <v>1</v>
      </c>
      <c r="G2584" s="216">
        <v>4</v>
      </c>
      <c r="H2584" s="160">
        <f t="shared" si="42"/>
        <v>3</v>
      </c>
    </row>
    <row r="2585" spans="1:8">
      <c r="A2585" s="159">
        <v>366340</v>
      </c>
      <c r="B2585" s="133" t="s">
        <v>1201</v>
      </c>
      <c r="C2585" s="174">
        <v>0</v>
      </c>
      <c r="D2585" s="174">
        <v>0</v>
      </c>
      <c r="E2585" s="174">
        <v>0</v>
      </c>
      <c r="F2585" s="174">
        <v>0</v>
      </c>
      <c r="G2585" s="216">
        <v>0</v>
      </c>
      <c r="H2585" s="160" t="str">
        <f t="shared" ref="H2585:H2631" si="43">IFERROR((G2585-C2585)/C2585,"")</f>
        <v/>
      </c>
    </row>
    <row r="2586" spans="1:8">
      <c r="A2586" s="159">
        <v>380359</v>
      </c>
      <c r="B2586" s="133" t="s">
        <v>1185</v>
      </c>
      <c r="C2586" s="174">
        <v>46</v>
      </c>
      <c r="D2586" s="174">
        <v>45</v>
      </c>
      <c r="E2586" s="174">
        <v>49</v>
      </c>
      <c r="F2586" s="174">
        <v>60</v>
      </c>
      <c r="G2586" s="216">
        <v>40</v>
      </c>
      <c r="H2586" s="160">
        <f t="shared" si="43"/>
        <v>-0.13043478260869565</v>
      </c>
    </row>
    <row r="2587" spans="1:8">
      <c r="A2587" s="159">
        <v>380359</v>
      </c>
      <c r="B2587" s="133" t="s">
        <v>1186</v>
      </c>
      <c r="C2587" s="174">
        <v>0</v>
      </c>
      <c r="D2587" s="174">
        <v>0</v>
      </c>
      <c r="E2587" s="174">
        <v>0</v>
      </c>
      <c r="F2587" s="174">
        <v>0</v>
      </c>
      <c r="G2587" s="216">
        <v>0</v>
      </c>
      <c r="H2587" s="160" t="str">
        <f t="shared" si="43"/>
        <v/>
      </c>
    </row>
    <row r="2588" spans="1:8">
      <c r="A2588" s="159">
        <v>380359</v>
      </c>
      <c r="B2588" s="133" t="s">
        <v>1187</v>
      </c>
      <c r="C2588" s="174">
        <v>11</v>
      </c>
      <c r="D2588" s="174">
        <v>15</v>
      </c>
      <c r="E2588" s="174">
        <v>19</v>
      </c>
      <c r="F2588" s="174">
        <v>15</v>
      </c>
      <c r="G2588" s="216">
        <v>7</v>
      </c>
      <c r="H2588" s="160">
        <f t="shared" si="43"/>
        <v>-0.36363636363636365</v>
      </c>
    </row>
    <row r="2589" spans="1:8">
      <c r="A2589" s="159">
        <v>380359</v>
      </c>
      <c r="B2589" s="133" t="s">
        <v>1188</v>
      </c>
      <c r="C2589" s="174">
        <v>19</v>
      </c>
      <c r="D2589" s="174">
        <v>21</v>
      </c>
      <c r="E2589" s="174">
        <v>16</v>
      </c>
      <c r="F2589" s="174">
        <v>28</v>
      </c>
      <c r="G2589" s="216">
        <v>26</v>
      </c>
      <c r="H2589" s="160">
        <f t="shared" si="43"/>
        <v>0.36842105263157893</v>
      </c>
    </row>
    <row r="2590" spans="1:8">
      <c r="A2590" s="159">
        <v>380359</v>
      </c>
      <c r="B2590" s="133" t="s">
        <v>1189</v>
      </c>
      <c r="C2590" s="174">
        <v>16</v>
      </c>
      <c r="D2590" s="174">
        <v>9</v>
      </c>
      <c r="E2590" s="174">
        <v>14</v>
      </c>
      <c r="F2590" s="174">
        <v>17</v>
      </c>
      <c r="G2590" s="216">
        <v>7</v>
      </c>
      <c r="H2590" s="160">
        <f t="shared" si="43"/>
        <v>-0.5625</v>
      </c>
    </row>
    <row r="2591" spans="1:8">
      <c r="A2591" s="159">
        <v>380359</v>
      </c>
      <c r="B2591" s="133" t="s">
        <v>1190</v>
      </c>
      <c r="C2591" s="174">
        <v>0</v>
      </c>
      <c r="D2591" s="174">
        <v>0</v>
      </c>
      <c r="E2591" s="174">
        <v>0</v>
      </c>
      <c r="F2591" s="174">
        <v>0</v>
      </c>
      <c r="G2591" s="216">
        <v>0</v>
      </c>
      <c r="H2591" s="160" t="str">
        <f t="shared" si="43"/>
        <v/>
      </c>
    </row>
    <row r="2592" spans="1:8">
      <c r="A2592" s="159">
        <v>380359</v>
      </c>
      <c r="B2592" s="133" t="s">
        <v>1191</v>
      </c>
      <c r="C2592" s="174">
        <v>10</v>
      </c>
      <c r="D2592" s="174">
        <v>7</v>
      </c>
      <c r="E2592" s="174">
        <v>6</v>
      </c>
      <c r="F2592" s="174">
        <v>9</v>
      </c>
      <c r="G2592" s="216">
        <v>9</v>
      </c>
      <c r="H2592" s="160">
        <f t="shared" si="43"/>
        <v>-0.1</v>
      </c>
    </row>
    <row r="2593" spans="1:8">
      <c r="A2593" s="159">
        <v>380359</v>
      </c>
      <c r="B2593" s="133" t="s">
        <v>1192</v>
      </c>
      <c r="C2593" s="174">
        <v>36</v>
      </c>
      <c r="D2593" s="174">
        <v>38</v>
      </c>
      <c r="E2593" s="174">
        <v>43</v>
      </c>
      <c r="F2593" s="174">
        <v>51</v>
      </c>
      <c r="G2593" s="216">
        <v>31</v>
      </c>
      <c r="H2593" s="160">
        <f t="shared" si="43"/>
        <v>-0.1388888888888889</v>
      </c>
    </row>
    <row r="2594" spans="1:8">
      <c r="A2594" s="159">
        <v>380359</v>
      </c>
      <c r="B2594" s="133" t="s">
        <v>1193</v>
      </c>
      <c r="C2594" s="174">
        <v>0</v>
      </c>
      <c r="D2594" s="174">
        <v>0</v>
      </c>
      <c r="E2594" s="174">
        <v>0</v>
      </c>
      <c r="F2594" s="174">
        <v>0</v>
      </c>
      <c r="G2594" s="216">
        <v>0</v>
      </c>
      <c r="H2594" s="160" t="str">
        <f t="shared" si="43"/>
        <v/>
      </c>
    </row>
    <row r="2595" spans="1:8">
      <c r="A2595" s="159">
        <v>380359</v>
      </c>
      <c r="B2595" s="133" t="s">
        <v>1194</v>
      </c>
      <c r="C2595" s="174">
        <v>23</v>
      </c>
      <c r="D2595" s="174">
        <v>22</v>
      </c>
      <c r="E2595" s="174">
        <v>22</v>
      </c>
      <c r="F2595" s="174">
        <v>33</v>
      </c>
      <c r="G2595" s="216">
        <v>21</v>
      </c>
      <c r="H2595" s="160">
        <f t="shared" si="43"/>
        <v>-8.6956521739130432E-2</v>
      </c>
    </row>
    <row r="2596" spans="1:8">
      <c r="A2596" s="159">
        <v>380359</v>
      </c>
      <c r="B2596" s="133" t="s">
        <v>1195</v>
      </c>
      <c r="C2596" s="174">
        <v>1</v>
      </c>
      <c r="D2596" s="174">
        <v>1</v>
      </c>
      <c r="E2596" s="174">
        <v>0</v>
      </c>
      <c r="F2596" s="174">
        <v>0</v>
      </c>
      <c r="G2596" s="216">
        <v>0</v>
      </c>
      <c r="H2596" s="160">
        <f t="shared" si="43"/>
        <v>-1</v>
      </c>
    </row>
    <row r="2597" spans="1:8">
      <c r="A2597" s="159">
        <v>380359</v>
      </c>
      <c r="B2597" s="133" t="s">
        <v>1196</v>
      </c>
      <c r="C2597" s="174">
        <v>0</v>
      </c>
      <c r="D2597" s="174">
        <v>2</v>
      </c>
      <c r="E2597" s="174">
        <v>1</v>
      </c>
      <c r="F2597" s="174">
        <v>1</v>
      </c>
      <c r="G2597" s="216">
        <v>0</v>
      </c>
      <c r="H2597" s="160" t="str">
        <f t="shared" si="43"/>
        <v/>
      </c>
    </row>
    <row r="2598" spans="1:8">
      <c r="A2598" s="159">
        <v>380359</v>
      </c>
      <c r="B2598" s="133" t="s">
        <v>1197</v>
      </c>
      <c r="C2598" s="174">
        <v>2</v>
      </c>
      <c r="D2598" s="174">
        <v>1</v>
      </c>
      <c r="E2598" s="174">
        <v>1</v>
      </c>
      <c r="F2598" s="174">
        <v>2</v>
      </c>
      <c r="G2598" s="216">
        <v>2</v>
      </c>
      <c r="H2598" s="160">
        <f t="shared" si="43"/>
        <v>0</v>
      </c>
    </row>
    <row r="2599" spans="1:8">
      <c r="A2599" s="159">
        <v>380359</v>
      </c>
      <c r="B2599" s="133" t="s">
        <v>1198</v>
      </c>
      <c r="C2599" s="174">
        <v>0</v>
      </c>
      <c r="D2599" s="174">
        <v>0</v>
      </c>
      <c r="E2599" s="174">
        <v>0</v>
      </c>
      <c r="F2599" s="174">
        <v>0</v>
      </c>
      <c r="G2599" s="216">
        <v>0</v>
      </c>
      <c r="H2599" s="160" t="str">
        <f t="shared" si="43"/>
        <v/>
      </c>
    </row>
    <row r="2600" spans="1:8">
      <c r="A2600" s="159">
        <v>380359</v>
      </c>
      <c r="B2600" s="133" t="s">
        <v>1199</v>
      </c>
      <c r="C2600" s="174">
        <v>0</v>
      </c>
      <c r="D2600" s="174">
        <v>0</v>
      </c>
      <c r="E2600" s="174">
        <v>0</v>
      </c>
      <c r="F2600" s="174">
        <v>0</v>
      </c>
      <c r="G2600" s="216">
        <v>0</v>
      </c>
      <c r="H2600" s="160" t="str">
        <f t="shared" si="43"/>
        <v/>
      </c>
    </row>
    <row r="2601" spans="1:8">
      <c r="A2601" s="159">
        <v>380359</v>
      </c>
      <c r="B2601" s="133" t="s">
        <v>1200</v>
      </c>
      <c r="C2601" s="174">
        <v>20</v>
      </c>
      <c r="D2601" s="174">
        <v>19</v>
      </c>
      <c r="E2601" s="174">
        <v>25</v>
      </c>
      <c r="F2601" s="174">
        <v>24</v>
      </c>
      <c r="G2601" s="216">
        <v>17</v>
      </c>
      <c r="H2601" s="160">
        <f t="shared" si="43"/>
        <v>-0.15</v>
      </c>
    </row>
    <row r="2602" spans="1:8">
      <c r="A2602" s="159">
        <v>380359</v>
      </c>
      <c r="B2602" s="133" t="s">
        <v>1201</v>
      </c>
      <c r="C2602" s="174">
        <v>0</v>
      </c>
      <c r="D2602" s="174">
        <v>0</v>
      </c>
      <c r="E2602" s="174">
        <v>0</v>
      </c>
      <c r="F2602" s="174">
        <v>0</v>
      </c>
      <c r="G2602" s="216">
        <v>0</v>
      </c>
      <c r="H2602" s="160" t="str">
        <f t="shared" si="43"/>
        <v/>
      </c>
    </row>
    <row r="2603" spans="1:8">
      <c r="A2603" s="159">
        <v>383190</v>
      </c>
      <c r="B2603" s="133" t="s">
        <v>1185</v>
      </c>
      <c r="C2603" s="174">
        <v>395</v>
      </c>
      <c r="D2603" s="174">
        <v>369</v>
      </c>
      <c r="E2603" s="174">
        <v>359</v>
      </c>
      <c r="F2603" s="174">
        <v>354</v>
      </c>
      <c r="G2603" s="216">
        <v>299</v>
      </c>
      <c r="H2603" s="160">
        <f t="shared" si="43"/>
        <v>-0.24303797468354429</v>
      </c>
    </row>
    <row r="2604" spans="1:8">
      <c r="A2604" s="159">
        <v>383190</v>
      </c>
      <c r="B2604" s="133" t="s">
        <v>1186</v>
      </c>
      <c r="C2604" s="174">
        <v>0</v>
      </c>
      <c r="D2604" s="174">
        <v>3</v>
      </c>
      <c r="E2604" s="174">
        <v>4</v>
      </c>
      <c r="F2604" s="174">
        <v>3</v>
      </c>
      <c r="G2604" s="216">
        <v>2</v>
      </c>
      <c r="H2604" s="160" t="str">
        <f t="shared" si="43"/>
        <v/>
      </c>
    </row>
    <row r="2605" spans="1:8">
      <c r="A2605" s="159">
        <v>383190</v>
      </c>
      <c r="B2605" s="133" t="s">
        <v>1187</v>
      </c>
      <c r="C2605" s="174">
        <v>212</v>
      </c>
      <c r="D2605" s="174">
        <v>208</v>
      </c>
      <c r="E2605" s="174">
        <v>190</v>
      </c>
      <c r="F2605" s="174">
        <v>187</v>
      </c>
      <c r="G2605" s="216">
        <v>171</v>
      </c>
      <c r="H2605" s="160">
        <f t="shared" si="43"/>
        <v>-0.19339622641509435</v>
      </c>
    </row>
    <row r="2606" spans="1:8">
      <c r="A2606" s="159">
        <v>383190</v>
      </c>
      <c r="B2606" s="133" t="s">
        <v>1188</v>
      </c>
      <c r="C2606" s="174">
        <v>134</v>
      </c>
      <c r="D2606" s="174">
        <v>113</v>
      </c>
      <c r="E2606" s="174">
        <v>120</v>
      </c>
      <c r="F2606" s="174">
        <v>126</v>
      </c>
      <c r="G2606" s="216">
        <v>91</v>
      </c>
      <c r="H2606" s="160">
        <f t="shared" si="43"/>
        <v>-0.32089552238805968</v>
      </c>
    </row>
    <row r="2607" spans="1:8">
      <c r="A2607" s="159">
        <v>383190</v>
      </c>
      <c r="B2607" s="133" t="s">
        <v>1189</v>
      </c>
      <c r="C2607" s="174">
        <v>49</v>
      </c>
      <c r="D2607" s="174">
        <v>45</v>
      </c>
      <c r="E2607" s="174">
        <v>45</v>
      </c>
      <c r="F2607" s="174">
        <v>38</v>
      </c>
      <c r="G2607" s="216">
        <v>35</v>
      </c>
      <c r="H2607" s="160">
        <f t="shared" si="43"/>
        <v>-0.2857142857142857</v>
      </c>
    </row>
    <row r="2608" spans="1:8">
      <c r="A2608" s="159">
        <v>383190</v>
      </c>
      <c r="B2608" s="133" t="s">
        <v>1190</v>
      </c>
      <c r="C2608" s="174">
        <v>0</v>
      </c>
      <c r="D2608" s="174">
        <v>0</v>
      </c>
      <c r="E2608" s="174">
        <v>0</v>
      </c>
      <c r="F2608" s="174">
        <v>0</v>
      </c>
      <c r="G2608" s="216">
        <v>0</v>
      </c>
      <c r="H2608" s="160" t="str">
        <f t="shared" si="43"/>
        <v/>
      </c>
    </row>
    <row r="2609" spans="1:8">
      <c r="A2609" s="159">
        <v>383190</v>
      </c>
      <c r="B2609" s="133" t="s">
        <v>1191</v>
      </c>
      <c r="C2609" s="174">
        <v>163</v>
      </c>
      <c r="D2609" s="174">
        <v>144</v>
      </c>
      <c r="E2609" s="174">
        <v>141</v>
      </c>
      <c r="F2609" s="174">
        <v>153</v>
      </c>
      <c r="G2609" s="216">
        <v>129</v>
      </c>
      <c r="H2609" s="160">
        <f t="shared" si="43"/>
        <v>-0.20858895705521471</v>
      </c>
    </row>
    <row r="2610" spans="1:8">
      <c r="A2610" s="159">
        <v>383190</v>
      </c>
      <c r="B2610" s="133" t="s">
        <v>1192</v>
      </c>
      <c r="C2610" s="174">
        <v>232</v>
      </c>
      <c r="D2610" s="174">
        <v>225</v>
      </c>
      <c r="E2610" s="174">
        <v>218</v>
      </c>
      <c r="F2610" s="174">
        <v>201</v>
      </c>
      <c r="G2610" s="216">
        <v>170</v>
      </c>
      <c r="H2610" s="160">
        <f t="shared" si="43"/>
        <v>-0.26724137931034481</v>
      </c>
    </row>
    <row r="2611" spans="1:8">
      <c r="A2611" s="159">
        <v>383190</v>
      </c>
      <c r="B2611" s="133" t="s">
        <v>1193</v>
      </c>
      <c r="C2611" s="174">
        <v>164</v>
      </c>
      <c r="D2611" s="174">
        <v>166</v>
      </c>
      <c r="E2611" s="174">
        <v>144</v>
      </c>
      <c r="F2611" s="174">
        <v>159</v>
      </c>
      <c r="G2611" s="216">
        <v>136</v>
      </c>
      <c r="H2611" s="160">
        <f t="shared" si="43"/>
        <v>-0.17073170731707318</v>
      </c>
    </row>
    <row r="2612" spans="1:8">
      <c r="A2612" s="159">
        <v>383190</v>
      </c>
      <c r="B2612" s="133" t="s">
        <v>1194</v>
      </c>
      <c r="C2612" s="174">
        <v>1</v>
      </c>
      <c r="D2612" s="174">
        <v>1</v>
      </c>
      <c r="E2612" s="174">
        <v>1</v>
      </c>
      <c r="F2612" s="174">
        <v>1</v>
      </c>
      <c r="G2612" s="216">
        <v>0</v>
      </c>
      <c r="H2612" s="160">
        <f t="shared" si="43"/>
        <v>-1</v>
      </c>
    </row>
    <row r="2613" spans="1:8">
      <c r="A2613" s="159">
        <v>383190</v>
      </c>
      <c r="B2613" s="133" t="s">
        <v>1195</v>
      </c>
      <c r="C2613" s="174">
        <v>77</v>
      </c>
      <c r="D2613" s="174">
        <v>62</v>
      </c>
      <c r="E2613" s="174">
        <v>72</v>
      </c>
      <c r="F2613" s="174">
        <v>53</v>
      </c>
      <c r="G2613" s="216">
        <v>38</v>
      </c>
      <c r="H2613" s="160">
        <f t="shared" si="43"/>
        <v>-0.50649350649350644</v>
      </c>
    </row>
    <row r="2614" spans="1:8">
      <c r="A2614" s="159">
        <v>383190</v>
      </c>
      <c r="B2614" s="133" t="s">
        <v>1196</v>
      </c>
      <c r="C2614" s="174">
        <v>0</v>
      </c>
      <c r="D2614" s="174">
        <v>1</v>
      </c>
      <c r="E2614" s="174">
        <v>1</v>
      </c>
      <c r="F2614" s="174">
        <v>0</v>
      </c>
      <c r="G2614" s="216">
        <v>1</v>
      </c>
      <c r="H2614" s="160" t="str">
        <f t="shared" si="43"/>
        <v/>
      </c>
    </row>
    <row r="2615" spans="1:8">
      <c r="A2615" s="159">
        <v>383190</v>
      </c>
      <c r="B2615" s="133" t="s">
        <v>1197</v>
      </c>
      <c r="C2615" s="174">
        <v>54</v>
      </c>
      <c r="D2615" s="174">
        <v>65</v>
      </c>
      <c r="E2615" s="174">
        <v>59</v>
      </c>
      <c r="F2615" s="174">
        <v>52</v>
      </c>
      <c r="G2615" s="216">
        <v>51</v>
      </c>
      <c r="H2615" s="160">
        <f t="shared" si="43"/>
        <v>-5.5555555555555552E-2</v>
      </c>
    </row>
    <row r="2616" spans="1:8">
      <c r="A2616" s="159">
        <v>383190</v>
      </c>
      <c r="B2616" s="133" t="s">
        <v>1198</v>
      </c>
      <c r="C2616" s="174">
        <v>24</v>
      </c>
      <c r="D2616" s="174">
        <v>27</v>
      </c>
      <c r="E2616" s="174">
        <v>20</v>
      </c>
      <c r="F2616" s="174">
        <v>24</v>
      </c>
      <c r="G2616" s="216">
        <v>17</v>
      </c>
      <c r="H2616" s="160">
        <f t="shared" si="43"/>
        <v>-0.29166666666666669</v>
      </c>
    </row>
    <row r="2617" spans="1:8">
      <c r="A2617" s="159">
        <v>383190</v>
      </c>
      <c r="B2617" s="133" t="s">
        <v>1199</v>
      </c>
      <c r="C2617" s="174">
        <v>6</v>
      </c>
      <c r="D2617" s="174">
        <v>7</v>
      </c>
      <c r="E2617" s="174">
        <v>10</v>
      </c>
      <c r="F2617" s="174">
        <v>9</v>
      </c>
      <c r="G2617" s="216">
        <v>10</v>
      </c>
      <c r="H2617" s="160">
        <f t="shared" si="43"/>
        <v>0.66666666666666663</v>
      </c>
    </row>
    <row r="2618" spans="1:8">
      <c r="A2618" s="159">
        <v>383190</v>
      </c>
      <c r="B2618" s="133" t="s">
        <v>1200</v>
      </c>
      <c r="C2618" s="174">
        <v>67</v>
      </c>
      <c r="D2618" s="174">
        <v>40</v>
      </c>
      <c r="E2618" s="174">
        <v>50</v>
      </c>
      <c r="F2618" s="174">
        <v>53</v>
      </c>
      <c r="G2618" s="216">
        <v>45</v>
      </c>
      <c r="H2618" s="160">
        <f t="shared" si="43"/>
        <v>-0.32835820895522388</v>
      </c>
    </row>
    <row r="2619" spans="1:8">
      <c r="A2619" s="159">
        <v>383190</v>
      </c>
      <c r="B2619" s="133" t="s">
        <v>1201</v>
      </c>
      <c r="C2619" s="174">
        <v>2</v>
      </c>
      <c r="D2619" s="174">
        <v>0</v>
      </c>
      <c r="E2619" s="174">
        <v>2</v>
      </c>
      <c r="F2619" s="174">
        <v>3</v>
      </c>
      <c r="G2619" s="216">
        <v>1</v>
      </c>
      <c r="H2619" s="160">
        <f t="shared" si="43"/>
        <v>-0.5</v>
      </c>
    </row>
    <row r="2620" spans="1:8">
      <c r="A2620" s="159">
        <v>409315</v>
      </c>
      <c r="B2620" s="133" t="s">
        <v>1185</v>
      </c>
      <c r="C2620" s="174">
        <v>4334</v>
      </c>
      <c r="D2620" s="174">
        <v>4341</v>
      </c>
      <c r="E2620" s="174">
        <v>3918</v>
      </c>
      <c r="F2620" s="174">
        <v>3692</v>
      </c>
      <c r="G2620" s="216">
        <v>3500</v>
      </c>
      <c r="H2620" s="160">
        <f t="shared" si="43"/>
        <v>-0.19243193354868482</v>
      </c>
    </row>
    <row r="2621" spans="1:8">
      <c r="A2621" s="159">
        <v>409315</v>
      </c>
      <c r="B2621" s="133" t="s">
        <v>1186</v>
      </c>
      <c r="C2621" s="174">
        <v>469</v>
      </c>
      <c r="D2621" s="174">
        <v>496</v>
      </c>
      <c r="E2621" s="174">
        <v>482</v>
      </c>
      <c r="F2621" s="174">
        <v>405</v>
      </c>
      <c r="G2621" s="216">
        <v>41</v>
      </c>
      <c r="H2621" s="160">
        <f t="shared" si="43"/>
        <v>-0.91257995735607678</v>
      </c>
    </row>
    <row r="2622" spans="1:8">
      <c r="A2622" s="159">
        <v>409315</v>
      </c>
      <c r="B2622" s="133" t="s">
        <v>1187</v>
      </c>
      <c r="C2622" s="174">
        <v>2753</v>
      </c>
      <c r="D2622" s="174">
        <v>2791</v>
      </c>
      <c r="E2622" s="174">
        <v>2469</v>
      </c>
      <c r="F2622" s="174">
        <v>2241</v>
      </c>
      <c r="G2622" s="216">
        <v>2503</v>
      </c>
      <c r="H2622" s="160">
        <f t="shared" si="43"/>
        <v>-9.081002542680712E-2</v>
      </c>
    </row>
    <row r="2623" spans="1:8">
      <c r="A2623" s="159">
        <v>409315</v>
      </c>
      <c r="B2623" s="133" t="s">
        <v>1188</v>
      </c>
      <c r="C2623" s="174">
        <v>957</v>
      </c>
      <c r="D2623" s="174">
        <v>882</v>
      </c>
      <c r="E2623" s="174">
        <v>816</v>
      </c>
      <c r="F2623" s="174">
        <v>856</v>
      </c>
      <c r="G2623" s="216">
        <v>765</v>
      </c>
      <c r="H2623" s="160">
        <f t="shared" si="43"/>
        <v>-0.20062695924764889</v>
      </c>
    </row>
    <row r="2624" spans="1:8">
      <c r="A2624" s="159">
        <v>409315</v>
      </c>
      <c r="B2624" s="133" t="s">
        <v>1189</v>
      </c>
      <c r="C2624" s="174">
        <v>155</v>
      </c>
      <c r="D2624" s="174">
        <v>172</v>
      </c>
      <c r="E2624" s="174">
        <v>151</v>
      </c>
      <c r="F2624" s="174">
        <v>190</v>
      </c>
      <c r="G2624" s="216">
        <v>191</v>
      </c>
      <c r="H2624" s="160">
        <f t="shared" si="43"/>
        <v>0.23225806451612904</v>
      </c>
    </row>
    <row r="2625" spans="1:8">
      <c r="A2625" s="159">
        <v>409315</v>
      </c>
      <c r="B2625" s="133" t="s">
        <v>1190</v>
      </c>
      <c r="C2625" s="174">
        <v>0</v>
      </c>
      <c r="D2625" s="174">
        <v>0</v>
      </c>
      <c r="E2625" s="174">
        <v>0</v>
      </c>
      <c r="F2625" s="174">
        <v>0</v>
      </c>
      <c r="G2625" s="216">
        <v>0</v>
      </c>
      <c r="H2625" s="160" t="str">
        <f t="shared" si="43"/>
        <v/>
      </c>
    </row>
    <row r="2626" spans="1:8">
      <c r="A2626" s="159">
        <v>409315</v>
      </c>
      <c r="B2626" s="133" t="s">
        <v>1191</v>
      </c>
      <c r="C2626" s="174">
        <v>1608</v>
      </c>
      <c r="D2626" s="174">
        <v>1586</v>
      </c>
      <c r="E2626" s="174">
        <v>1285</v>
      </c>
      <c r="F2626" s="174">
        <v>1279</v>
      </c>
      <c r="G2626" s="216">
        <v>1310</v>
      </c>
      <c r="H2626" s="160">
        <f t="shared" si="43"/>
        <v>-0.1853233830845771</v>
      </c>
    </row>
    <row r="2627" spans="1:8">
      <c r="A2627" s="159">
        <v>409315</v>
      </c>
      <c r="B2627" s="133" t="s">
        <v>1192</v>
      </c>
      <c r="C2627" s="174">
        <v>2726</v>
      </c>
      <c r="D2627" s="174">
        <v>2755</v>
      </c>
      <c r="E2627" s="174">
        <v>2633</v>
      </c>
      <c r="F2627" s="174">
        <v>2413</v>
      </c>
      <c r="G2627" s="216">
        <v>2190</v>
      </c>
      <c r="H2627" s="160">
        <f t="shared" si="43"/>
        <v>-0.19662509170946441</v>
      </c>
    </row>
    <row r="2628" spans="1:8">
      <c r="A2628" s="159">
        <v>409315</v>
      </c>
      <c r="B2628" s="133" t="s">
        <v>1193</v>
      </c>
      <c r="C2628" s="174">
        <v>2</v>
      </c>
      <c r="D2628" s="174">
        <v>7</v>
      </c>
      <c r="E2628" s="174">
        <v>6</v>
      </c>
      <c r="F2628" s="174">
        <v>6</v>
      </c>
      <c r="G2628" s="216">
        <v>4</v>
      </c>
      <c r="H2628" s="160">
        <f t="shared" si="43"/>
        <v>1</v>
      </c>
    </row>
    <row r="2629" spans="1:8">
      <c r="A2629" s="159">
        <v>409315</v>
      </c>
      <c r="B2629" s="133" t="s">
        <v>1194</v>
      </c>
      <c r="C2629" s="174">
        <v>1</v>
      </c>
      <c r="D2629" s="174">
        <v>4</v>
      </c>
      <c r="E2629" s="174">
        <v>1</v>
      </c>
      <c r="F2629" s="174">
        <v>2</v>
      </c>
      <c r="G2629" s="216">
        <v>1</v>
      </c>
      <c r="H2629" s="160">
        <f t="shared" si="43"/>
        <v>0</v>
      </c>
    </row>
    <row r="2630" spans="1:8">
      <c r="A2630" s="159">
        <v>409315</v>
      </c>
      <c r="B2630" s="133" t="s">
        <v>1195</v>
      </c>
      <c r="C2630" s="174">
        <v>28</v>
      </c>
      <c r="D2630" s="174">
        <v>28</v>
      </c>
      <c r="E2630" s="174">
        <v>33</v>
      </c>
      <c r="F2630" s="174">
        <v>20</v>
      </c>
      <c r="G2630" s="216">
        <v>25</v>
      </c>
      <c r="H2630" s="160">
        <f t="shared" si="43"/>
        <v>-0.10714285714285714</v>
      </c>
    </row>
    <row r="2631" spans="1:8">
      <c r="A2631" s="159">
        <v>409315</v>
      </c>
      <c r="B2631" s="133" t="s">
        <v>1196</v>
      </c>
      <c r="C2631" s="174">
        <v>12</v>
      </c>
      <c r="D2631" s="174">
        <v>14</v>
      </c>
      <c r="E2631" s="174">
        <v>8</v>
      </c>
      <c r="F2631" s="174">
        <v>13</v>
      </c>
      <c r="G2631" s="216">
        <v>6</v>
      </c>
      <c r="H2631" s="160">
        <f t="shared" si="43"/>
        <v>-0.5</v>
      </c>
    </row>
    <row r="2632" spans="1:8">
      <c r="A2632" s="159">
        <v>409315</v>
      </c>
      <c r="B2632" s="133" t="s">
        <v>1197</v>
      </c>
      <c r="C2632" s="174">
        <v>3873</v>
      </c>
      <c r="D2632" s="174">
        <v>4164</v>
      </c>
      <c r="E2632" s="174">
        <v>3771</v>
      </c>
      <c r="F2632" s="174">
        <v>3553</v>
      </c>
      <c r="G2632" s="216">
        <v>3358</v>
      </c>
      <c r="H2632" s="160">
        <f t="shared" ref="H2632:H2695" si="44">IFERROR((G2632-C2632)/C2632,"")</f>
        <v>-0.1329718564420346</v>
      </c>
    </row>
    <row r="2633" spans="1:8">
      <c r="A2633" s="159">
        <v>409315</v>
      </c>
      <c r="B2633" s="133" t="s">
        <v>1198</v>
      </c>
      <c r="C2633" s="174">
        <v>1</v>
      </c>
      <c r="D2633" s="174">
        <v>1</v>
      </c>
      <c r="E2633" s="174">
        <v>0</v>
      </c>
      <c r="F2633" s="174">
        <v>0</v>
      </c>
      <c r="G2633" s="216">
        <v>2</v>
      </c>
      <c r="H2633" s="160">
        <f t="shared" si="44"/>
        <v>1</v>
      </c>
    </row>
    <row r="2634" spans="1:8">
      <c r="A2634" s="159">
        <v>409315</v>
      </c>
      <c r="B2634" s="133" t="s">
        <v>1199</v>
      </c>
      <c r="C2634" s="174">
        <v>277</v>
      </c>
      <c r="D2634" s="174">
        <v>2</v>
      </c>
      <c r="E2634" s="174">
        <v>0</v>
      </c>
      <c r="F2634" s="174">
        <v>0</v>
      </c>
      <c r="G2634" s="216">
        <v>1</v>
      </c>
      <c r="H2634" s="160">
        <f t="shared" si="44"/>
        <v>-0.99638989169675085</v>
      </c>
    </row>
    <row r="2635" spans="1:8">
      <c r="A2635" s="159">
        <v>409315</v>
      </c>
      <c r="B2635" s="133" t="s">
        <v>1200</v>
      </c>
      <c r="C2635" s="174">
        <v>88</v>
      </c>
      <c r="D2635" s="174">
        <v>89</v>
      </c>
      <c r="E2635" s="174">
        <v>77</v>
      </c>
      <c r="F2635" s="174">
        <v>71</v>
      </c>
      <c r="G2635" s="216">
        <v>79</v>
      </c>
      <c r="H2635" s="160">
        <f t="shared" si="44"/>
        <v>-0.10227272727272728</v>
      </c>
    </row>
    <row r="2636" spans="1:8">
      <c r="A2636" s="159">
        <v>409315</v>
      </c>
      <c r="B2636" s="133" t="s">
        <v>1201</v>
      </c>
      <c r="C2636" s="174">
        <v>52</v>
      </c>
      <c r="D2636" s="174">
        <v>32</v>
      </c>
      <c r="E2636" s="174">
        <v>22</v>
      </c>
      <c r="F2636" s="174">
        <v>27</v>
      </c>
      <c r="G2636" s="216">
        <v>24</v>
      </c>
      <c r="H2636" s="160">
        <f t="shared" si="44"/>
        <v>-0.53846153846153844</v>
      </c>
    </row>
    <row r="2637" spans="1:8">
      <c r="A2637" s="159">
        <v>413617</v>
      </c>
      <c r="B2637" s="133" t="s">
        <v>1185</v>
      </c>
      <c r="C2637" s="174">
        <v>33</v>
      </c>
      <c r="D2637" s="174">
        <v>27</v>
      </c>
      <c r="E2637" s="174">
        <v>9</v>
      </c>
      <c r="F2637" s="174">
        <v>13</v>
      </c>
      <c r="G2637" s="216">
        <v>17</v>
      </c>
      <c r="H2637" s="160">
        <f t="shared" si="44"/>
        <v>-0.48484848484848486</v>
      </c>
    </row>
    <row r="2638" spans="1:8">
      <c r="A2638" s="159">
        <v>413617</v>
      </c>
      <c r="B2638" s="133" t="s">
        <v>1186</v>
      </c>
      <c r="C2638" s="174">
        <v>0</v>
      </c>
      <c r="D2638" s="174">
        <v>0</v>
      </c>
      <c r="E2638" s="174">
        <v>0</v>
      </c>
      <c r="F2638" s="174">
        <v>0</v>
      </c>
      <c r="G2638" s="216">
        <v>0</v>
      </c>
      <c r="H2638" s="160" t="str">
        <f t="shared" si="44"/>
        <v/>
      </c>
    </row>
    <row r="2639" spans="1:8">
      <c r="A2639" s="159">
        <v>413617</v>
      </c>
      <c r="B2639" s="133" t="s">
        <v>1187</v>
      </c>
      <c r="C2639" s="174">
        <v>7</v>
      </c>
      <c r="D2639" s="174">
        <v>7</v>
      </c>
      <c r="E2639" s="174">
        <v>3</v>
      </c>
      <c r="F2639" s="174">
        <v>1</v>
      </c>
      <c r="G2639" s="216">
        <v>5</v>
      </c>
      <c r="H2639" s="160">
        <f t="shared" si="44"/>
        <v>-0.2857142857142857</v>
      </c>
    </row>
    <row r="2640" spans="1:8">
      <c r="A2640" s="159">
        <v>413617</v>
      </c>
      <c r="B2640" s="133" t="s">
        <v>1188</v>
      </c>
      <c r="C2640" s="174">
        <v>18</v>
      </c>
      <c r="D2640" s="174">
        <v>12</v>
      </c>
      <c r="E2640" s="174">
        <v>1</v>
      </c>
      <c r="F2640" s="174">
        <v>8</v>
      </c>
      <c r="G2640" s="216">
        <v>7</v>
      </c>
      <c r="H2640" s="160">
        <f t="shared" si="44"/>
        <v>-0.61111111111111116</v>
      </c>
    </row>
    <row r="2641" spans="1:8">
      <c r="A2641" s="159">
        <v>413617</v>
      </c>
      <c r="B2641" s="133" t="s">
        <v>1189</v>
      </c>
      <c r="C2641" s="174">
        <v>8</v>
      </c>
      <c r="D2641" s="174">
        <v>8</v>
      </c>
      <c r="E2641" s="174">
        <v>5</v>
      </c>
      <c r="F2641" s="174">
        <v>4</v>
      </c>
      <c r="G2641" s="216">
        <v>5</v>
      </c>
      <c r="H2641" s="160">
        <f t="shared" si="44"/>
        <v>-0.375</v>
      </c>
    </row>
    <row r="2642" spans="1:8">
      <c r="A2642" s="159">
        <v>413617</v>
      </c>
      <c r="B2642" s="133" t="s">
        <v>1190</v>
      </c>
      <c r="C2642" s="174">
        <v>0</v>
      </c>
      <c r="D2642" s="174">
        <v>0</v>
      </c>
      <c r="E2642" s="174">
        <v>0</v>
      </c>
      <c r="F2642" s="174">
        <v>0</v>
      </c>
      <c r="G2642" s="216">
        <v>0</v>
      </c>
      <c r="H2642" s="160" t="str">
        <f t="shared" si="44"/>
        <v/>
      </c>
    </row>
    <row r="2643" spans="1:8">
      <c r="A2643" s="159">
        <v>413617</v>
      </c>
      <c r="B2643" s="133" t="s">
        <v>1191</v>
      </c>
      <c r="C2643" s="174">
        <v>9</v>
      </c>
      <c r="D2643" s="174">
        <v>3</v>
      </c>
      <c r="E2643" s="174">
        <v>3</v>
      </c>
      <c r="F2643" s="174">
        <v>6</v>
      </c>
      <c r="G2643" s="216">
        <v>4</v>
      </c>
      <c r="H2643" s="160">
        <f t="shared" si="44"/>
        <v>-0.55555555555555558</v>
      </c>
    </row>
    <row r="2644" spans="1:8">
      <c r="A2644" s="159">
        <v>413617</v>
      </c>
      <c r="B2644" s="133" t="s">
        <v>1192</v>
      </c>
      <c r="C2644" s="174">
        <v>24</v>
      </c>
      <c r="D2644" s="174">
        <v>24</v>
      </c>
      <c r="E2644" s="174">
        <v>6</v>
      </c>
      <c r="F2644" s="174">
        <v>7</v>
      </c>
      <c r="G2644" s="216">
        <v>13</v>
      </c>
      <c r="H2644" s="160">
        <f t="shared" si="44"/>
        <v>-0.45833333333333331</v>
      </c>
    </row>
    <row r="2645" spans="1:8">
      <c r="A2645" s="159">
        <v>413617</v>
      </c>
      <c r="B2645" s="133" t="s">
        <v>1193</v>
      </c>
      <c r="C2645" s="174">
        <v>0</v>
      </c>
      <c r="D2645" s="174">
        <v>0</v>
      </c>
      <c r="E2645" s="174">
        <v>0</v>
      </c>
      <c r="F2645" s="174">
        <v>0</v>
      </c>
      <c r="G2645" s="216">
        <v>0</v>
      </c>
      <c r="H2645" s="160" t="str">
        <f t="shared" si="44"/>
        <v/>
      </c>
    </row>
    <row r="2646" spans="1:8">
      <c r="A2646" s="159">
        <v>413617</v>
      </c>
      <c r="B2646" s="133" t="s">
        <v>1194</v>
      </c>
      <c r="C2646" s="174">
        <v>28</v>
      </c>
      <c r="D2646" s="174">
        <v>25</v>
      </c>
      <c r="E2646" s="174">
        <v>8</v>
      </c>
      <c r="F2646" s="174">
        <v>11</v>
      </c>
      <c r="G2646" s="216">
        <v>13</v>
      </c>
      <c r="H2646" s="160">
        <f t="shared" si="44"/>
        <v>-0.5357142857142857</v>
      </c>
    </row>
    <row r="2647" spans="1:8">
      <c r="A2647" s="159">
        <v>413617</v>
      </c>
      <c r="B2647" s="133" t="s">
        <v>1195</v>
      </c>
      <c r="C2647" s="174">
        <v>0</v>
      </c>
      <c r="D2647" s="174">
        <v>0</v>
      </c>
      <c r="E2647" s="174">
        <v>0</v>
      </c>
      <c r="F2647" s="174">
        <v>0</v>
      </c>
      <c r="G2647" s="216">
        <v>0</v>
      </c>
      <c r="H2647" s="160" t="str">
        <f t="shared" si="44"/>
        <v/>
      </c>
    </row>
    <row r="2648" spans="1:8">
      <c r="A2648" s="159">
        <v>413617</v>
      </c>
      <c r="B2648" s="133" t="s">
        <v>1196</v>
      </c>
      <c r="C2648" s="174">
        <v>0</v>
      </c>
      <c r="D2648" s="174">
        <v>0</v>
      </c>
      <c r="E2648" s="174">
        <v>0</v>
      </c>
      <c r="F2648" s="174">
        <v>0</v>
      </c>
      <c r="G2648" s="216">
        <v>0</v>
      </c>
      <c r="H2648" s="160" t="str">
        <f t="shared" si="44"/>
        <v/>
      </c>
    </row>
    <row r="2649" spans="1:8">
      <c r="A2649" s="159">
        <v>413617</v>
      </c>
      <c r="B2649" s="133" t="s">
        <v>1197</v>
      </c>
      <c r="C2649" s="174">
        <v>0</v>
      </c>
      <c r="D2649" s="174">
        <v>0</v>
      </c>
      <c r="E2649" s="174">
        <v>0</v>
      </c>
      <c r="F2649" s="174">
        <v>1</v>
      </c>
      <c r="G2649" s="216">
        <v>1</v>
      </c>
      <c r="H2649" s="160" t="str">
        <f t="shared" si="44"/>
        <v/>
      </c>
    </row>
    <row r="2650" spans="1:8">
      <c r="A2650" s="159">
        <v>413617</v>
      </c>
      <c r="B2650" s="133" t="s">
        <v>1198</v>
      </c>
      <c r="C2650" s="174">
        <v>1</v>
      </c>
      <c r="D2650" s="174">
        <v>0</v>
      </c>
      <c r="E2650" s="174">
        <v>0</v>
      </c>
      <c r="F2650" s="174">
        <v>0</v>
      </c>
      <c r="G2650" s="216">
        <v>0</v>
      </c>
      <c r="H2650" s="160">
        <f t="shared" si="44"/>
        <v>-1</v>
      </c>
    </row>
    <row r="2651" spans="1:8">
      <c r="A2651" s="159">
        <v>413617</v>
      </c>
      <c r="B2651" s="133" t="s">
        <v>1199</v>
      </c>
      <c r="C2651" s="174">
        <v>0</v>
      </c>
      <c r="D2651" s="174">
        <v>0</v>
      </c>
      <c r="E2651" s="174">
        <v>0</v>
      </c>
      <c r="F2651" s="174">
        <v>0</v>
      </c>
      <c r="G2651" s="216">
        <v>0</v>
      </c>
      <c r="H2651" s="160" t="str">
        <f t="shared" si="44"/>
        <v/>
      </c>
    </row>
    <row r="2652" spans="1:8">
      <c r="A2652" s="159">
        <v>413617</v>
      </c>
      <c r="B2652" s="133" t="s">
        <v>1200</v>
      </c>
      <c r="C2652" s="174">
        <v>4</v>
      </c>
      <c r="D2652" s="174">
        <v>2</v>
      </c>
      <c r="E2652" s="174">
        <v>1</v>
      </c>
      <c r="F2652" s="174">
        <v>1</v>
      </c>
      <c r="G2652" s="216">
        <v>3</v>
      </c>
      <c r="H2652" s="160">
        <f t="shared" si="44"/>
        <v>-0.25</v>
      </c>
    </row>
    <row r="2653" spans="1:8">
      <c r="A2653" s="159">
        <v>413617</v>
      </c>
      <c r="B2653" s="133" t="s">
        <v>1201</v>
      </c>
      <c r="C2653" s="174">
        <v>0</v>
      </c>
      <c r="D2653" s="174">
        <v>0</v>
      </c>
      <c r="E2653" s="174">
        <v>0</v>
      </c>
      <c r="F2653" s="174">
        <v>0</v>
      </c>
      <c r="G2653" s="216">
        <v>0</v>
      </c>
      <c r="H2653" s="160" t="str">
        <f t="shared" si="44"/>
        <v/>
      </c>
    </row>
    <row r="2654" spans="1:8">
      <c r="A2654" s="159">
        <v>413626</v>
      </c>
      <c r="B2654" s="133" t="s">
        <v>1185</v>
      </c>
      <c r="C2654" s="174">
        <v>60</v>
      </c>
      <c r="D2654" s="174">
        <v>20</v>
      </c>
      <c r="E2654" s="174">
        <v>32</v>
      </c>
      <c r="F2654" s="174">
        <v>19</v>
      </c>
      <c r="G2654" s="216">
        <v>40</v>
      </c>
      <c r="H2654" s="160">
        <f t="shared" si="44"/>
        <v>-0.33333333333333331</v>
      </c>
    </row>
    <row r="2655" spans="1:8">
      <c r="A2655" s="159">
        <v>413626</v>
      </c>
      <c r="B2655" s="133" t="s">
        <v>1186</v>
      </c>
      <c r="C2655" s="174">
        <v>0</v>
      </c>
      <c r="D2655" s="174">
        <v>0</v>
      </c>
      <c r="E2655" s="174">
        <v>1</v>
      </c>
      <c r="F2655" s="174">
        <v>0</v>
      </c>
      <c r="G2655" s="216">
        <v>0</v>
      </c>
      <c r="H2655" s="160" t="str">
        <f t="shared" si="44"/>
        <v/>
      </c>
    </row>
    <row r="2656" spans="1:8">
      <c r="A2656" s="159">
        <v>413626</v>
      </c>
      <c r="B2656" s="133" t="s">
        <v>1187</v>
      </c>
      <c r="C2656" s="174">
        <v>17</v>
      </c>
      <c r="D2656" s="174">
        <v>8</v>
      </c>
      <c r="E2656" s="174">
        <v>10</v>
      </c>
      <c r="F2656" s="174">
        <v>9</v>
      </c>
      <c r="G2656" s="216">
        <v>23</v>
      </c>
      <c r="H2656" s="160">
        <f t="shared" si="44"/>
        <v>0.35294117647058826</v>
      </c>
    </row>
    <row r="2657" spans="1:8">
      <c r="A2657" s="159">
        <v>413626</v>
      </c>
      <c r="B2657" s="133" t="s">
        <v>1188</v>
      </c>
      <c r="C2657" s="174">
        <v>30</v>
      </c>
      <c r="D2657" s="174">
        <v>9</v>
      </c>
      <c r="E2657" s="174">
        <v>15</v>
      </c>
      <c r="F2657" s="174">
        <v>10</v>
      </c>
      <c r="G2657" s="216">
        <v>12</v>
      </c>
      <c r="H2657" s="160">
        <f t="shared" si="44"/>
        <v>-0.6</v>
      </c>
    </row>
    <row r="2658" spans="1:8">
      <c r="A2658" s="159">
        <v>413626</v>
      </c>
      <c r="B2658" s="133" t="s">
        <v>1189</v>
      </c>
      <c r="C2658" s="174">
        <v>13</v>
      </c>
      <c r="D2658" s="174">
        <v>3</v>
      </c>
      <c r="E2658" s="174">
        <v>6</v>
      </c>
      <c r="F2658" s="174">
        <v>0</v>
      </c>
      <c r="G2658" s="216">
        <v>5</v>
      </c>
      <c r="H2658" s="160">
        <f t="shared" si="44"/>
        <v>-0.61538461538461542</v>
      </c>
    </row>
    <row r="2659" spans="1:8">
      <c r="A2659" s="159">
        <v>413626</v>
      </c>
      <c r="B2659" s="133" t="s">
        <v>1190</v>
      </c>
      <c r="C2659" s="174">
        <v>0</v>
      </c>
      <c r="D2659" s="174">
        <v>0</v>
      </c>
      <c r="E2659" s="174">
        <v>0</v>
      </c>
      <c r="F2659" s="174">
        <v>0</v>
      </c>
      <c r="G2659" s="216">
        <v>0</v>
      </c>
      <c r="H2659" s="160" t="str">
        <f t="shared" si="44"/>
        <v/>
      </c>
    </row>
    <row r="2660" spans="1:8">
      <c r="A2660" s="159">
        <v>413626</v>
      </c>
      <c r="B2660" s="133" t="s">
        <v>1191</v>
      </c>
      <c r="C2660" s="174">
        <v>21</v>
      </c>
      <c r="D2660" s="174">
        <v>7</v>
      </c>
      <c r="E2660" s="174">
        <v>12</v>
      </c>
      <c r="F2660" s="174">
        <v>14</v>
      </c>
      <c r="G2660" s="216">
        <v>12</v>
      </c>
      <c r="H2660" s="160">
        <f t="shared" si="44"/>
        <v>-0.42857142857142855</v>
      </c>
    </row>
    <row r="2661" spans="1:8">
      <c r="A2661" s="159">
        <v>413626</v>
      </c>
      <c r="B2661" s="133" t="s">
        <v>1192</v>
      </c>
      <c r="C2661" s="174">
        <v>39</v>
      </c>
      <c r="D2661" s="174">
        <v>13</v>
      </c>
      <c r="E2661" s="174">
        <v>20</v>
      </c>
      <c r="F2661" s="174">
        <v>5</v>
      </c>
      <c r="G2661" s="216">
        <v>28</v>
      </c>
      <c r="H2661" s="160">
        <f t="shared" si="44"/>
        <v>-0.28205128205128205</v>
      </c>
    </row>
    <row r="2662" spans="1:8">
      <c r="A2662" s="159">
        <v>413626</v>
      </c>
      <c r="B2662" s="133" t="s">
        <v>1193</v>
      </c>
      <c r="C2662" s="174">
        <v>0</v>
      </c>
      <c r="D2662" s="174">
        <v>1</v>
      </c>
      <c r="E2662" s="174">
        <v>0</v>
      </c>
      <c r="F2662" s="174">
        <v>5</v>
      </c>
      <c r="G2662" s="216">
        <v>3</v>
      </c>
      <c r="H2662" s="160" t="str">
        <f t="shared" si="44"/>
        <v/>
      </c>
    </row>
    <row r="2663" spans="1:8">
      <c r="A2663" s="159">
        <v>413626</v>
      </c>
      <c r="B2663" s="133" t="s">
        <v>1194</v>
      </c>
      <c r="C2663" s="174">
        <v>56</v>
      </c>
      <c r="D2663" s="174">
        <v>17</v>
      </c>
      <c r="E2663" s="174">
        <v>28</v>
      </c>
      <c r="F2663" s="174">
        <v>13</v>
      </c>
      <c r="G2663" s="216">
        <v>24</v>
      </c>
      <c r="H2663" s="160">
        <f t="shared" si="44"/>
        <v>-0.5714285714285714</v>
      </c>
    </row>
    <row r="2664" spans="1:8">
      <c r="A2664" s="159">
        <v>413626</v>
      </c>
      <c r="B2664" s="133" t="s">
        <v>1195</v>
      </c>
      <c r="C2664" s="174">
        <v>0</v>
      </c>
      <c r="D2664" s="174">
        <v>0</v>
      </c>
      <c r="E2664" s="174">
        <v>0</v>
      </c>
      <c r="F2664" s="174">
        <v>0</v>
      </c>
      <c r="G2664" s="216">
        <v>0</v>
      </c>
      <c r="H2664" s="160" t="str">
        <f t="shared" si="44"/>
        <v/>
      </c>
    </row>
    <row r="2665" spans="1:8">
      <c r="A2665" s="159">
        <v>413626</v>
      </c>
      <c r="B2665" s="133" t="s">
        <v>1196</v>
      </c>
      <c r="C2665" s="174">
        <v>0</v>
      </c>
      <c r="D2665" s="174">
        <v>0</v>
      </c>
      <c r="E2665" s="174">
        <v>0</v>
      </c>
      <c r="F2665" s="174">
        <v>0</v>
      </c>
      <c r="G2665" s="216">
        <v>0</v>
      </c>
      <c r="H2665" s="160" t="str">
        <f t="shared" si="44"/>
        <v/>
      </c>
    </row>
    <row r="2666" spans="1:8">
      <c r="A2666" s="159">
        <v>413626</v>
      </c>
      <c r="B2666" s="133" t="s">
        <v>1197</v>
      </c>
      <c r="C2666" s="174">
        <v>0</v>
      </c>
      <c r="D2666" s="174">
        <v>0</v>
      </c>
      <c r="E2666" s="174">
        <v>0</v>
      </c>
      <c r="F2666" s="174">
        <v>0</v>
      </c>
      <c r="G2666" s="216">
        <v>0</v>
      </c>
      <c r="H2666" s="160" t="str">
        <f t="shared" si="44"/>
        <v/>
      </c>
    </row>
    <row r="2667" spans="1:8">
      <c r="A2667" s="159">
        <v>413626</v>
      </c>
      <c r="B2667" s="133" t="s">
        <v>1198</v>
      </c>
      <c r="C2667" s="174">
        <v>0</v>
      </c>
      <c r="D2667" s="174">
        <v>0</v>
      </c>
      <c r="E2667" s="174">
        <v>1</v>
      </c>
      <c r="F2667" s="174">
        <v>0</v>
      </c>
      <c r="G2667" s="216">
        <v>0</v>
      </c>
      <c r="H2667" s="160" t="str">
        <f t="shared" si="44"/>
        <v/>
      </c>
    </row>
    <row r="2668" spans="1:8">
      <c r="A2668" s="159">
        <v>413626</v>
      </c>
      <c r="B2668" s="133" t="s">
        <v>1199</v>
      </c>
      <c r="C2668" s="174">
        <v>0</v>
      </c>
      <c r="D2668" s="174">
        <v>0</v>
      </c>
      <c r="E2668" s="174">
        <v>0</v>
      </c>
      <c r="F2668" s="174">
        <v>0</v>
      </c>
      <c r="G2668" s="216">
        <v>0</v>
      </c>
      <c r="H2668" s="160" t="str">
        <f t="shared" si="44"/>
        <v/>
      </c>
    </row>
    <row r="2669" spans="1:8">
      <c r="A2669" s="159">
        <v>413626</v>
      </c>
      <c r="B2669" s="133" t="s">
        <v>1200</v>
      </c>
      <c r="C2669" s="174">
        <v>4</v>
      </c>
      <c r="D2669" s="174">
        <v>2</v>
      </c>
      <c r="E2669" s="174">
        <v>3</v>
      </c>
      <c r="F2669" s="174">
        <v>1</v>
      </c>
      <c r="G2669" s="216">
        <v>13</v>
      </c>
      <c r="H2669" s="160">
        <f t="shared" si="44"/>
        <v>2.25</v>
      </c>
    </row>
    <row r="2670" spans="1:8">
      <c r="A2670" s="159">
        <v>413626</v>
      </c>
      <c r="B2670" s="133" t="s">
        <v>1201</v>
      </c>
      <c r="C2670" s="174">
        <v>0</v>
      </c>
      <c r="D2670" s="174">
        <v>0</v>
      </c>
      <c r="E2670" s="174">
        <v>0</v>
      </c>
      <c r="F2670" s="174">
        <v>0</v>
      </c>
      <c r="G2670" s="216">
        <v>0</v>
      </c>
      <c r="H2670" s="160" t="str">
        <f t="shared" si="44"/>
        <v/>
      </c>
    </row>
    <row r="2671" spans="1:8">
      <c r="A2671" s="159">
        <v>420398</v>
      </c>
      <c r="B2671" s="133" t="s">
        <v>1185</v>
      </c>
      <c r="C2671" s="174">
        <v>2708</v>
      </c>
      <c r="D2671" s="174">
        <v>2742</v>
      </c>
      <c r="E2671" s="174">
        <v>2437</v>
      </c>
      <c r="F2671" s="174">
        <v>2371</v>
      </c>
      <c r="G2671" s="216">
        <v>2176</v>
      </c>
      <c r="H2671" s="160">
        <f t="shared" si="44"/>
        <v>-0.1964549483013294</v>
      </c>
    </row>
    <row r="2672" spans="1:8">
      <c r="A2672" s="159">
        <v>420398</v>
      </c>
      <c r="B2672" s="133" t="s">
        <v>1186</v>
      </c>
      <c r="C2672" s="174">
        <v>0</v>
      </c>
      <c r="D2672" s="174">
        <v>2</v>
      </c>
      <c r="E2672" s="174">
        <v>0</v>
      </c>
      <c r="F2672" s="174">
        <v>0</v>
      </c>
      <c r="G2672" s="216">
        <v>1</v>
      </c>
      <c r="H2672" s="160" t="str">
        <f t="shared" si="44"/>
        <v/>
      </c>
    </row>
    <row r="2673" spans="1:8">
      <c r="A2673" s="159">
        <v>420398</v>
      </c>
      <c r="B2673" s="133" t="s">
        <v>1187</v>
      </c>
      <c r="C2673" s="174">
        <v>1569</v>
      </c>
      <c r="D2673" s="174">
        <v>1645</v>
      </c>
      <c r="E2673" s="174">
        <v>1433</v>
      </c>
      <c r="F2673" s="174">
        <v>1435</v>
      </c>
      <c r="G2673" s="216">
        <v>1393</v>
      </c>
      <c r="H2673" s="160">
        <f t="shared" si="44"/>
        <v>-0.11217335882727852</v>
      </c>
    </row>
    <row r="2674" spans="1:8">
      <c r="A2674" s="159">
        <v>420398</v>
      </c>
      <c r="B2674" s="133" t="s">
        <v>1188</v>
      </c>
      <c r="C2674" s="174">
        <v>976</v>
      </c>
      <c r="D2674" s="174">
        <v>966</v>
      </c>
      <c r="E2674" s="174">
        <v>863</v>
      </c>
      <c r="F2674" s="174">
        <v>817</v>
      </c>
      <c r="G2674" s="216">
        <v>657</v>
      </c>
      <c r="H2674" s="160">
        <f t="shared" si="44"/>
        <v>-0.32684426229508196</v>
      </c>
    </row>
    <row r="2675" spans="1:8">
      <c r="A2675" s="159">
        <v>420398</v>
      </c>
      <c r="B2675" s="133" t="s">
        <v>1189</v>
      </c>
      <c r="C2675" s="174">
        <v>163</v>
      </c>
      <c r="D2675" s="174">
        <v>129</v>
      </c>
      <c r="E2675" s="174">
        <v>141</v>
      </c>
      <c r="F2675" s="174">
        <v>119</v>
      </c>
      <c r="G2675" s="216">
        <v>125</v>
      </c>
      <c r="H2675" s="160">
        <f t="shared" si="44"/>
        <v>-0.23312883435582821</v>
      </c>
    </row>
    <row r="2676" spans="1:8">
      <c r="A2676" s="159">
        <v>420398</v>
      </c>
      <c r="B2676" s="133" t="s">
        <v>1190</v>
      </c>
      <c r="C2676" s="174">
        <v>0</v>
      </c>
      <c r="D2676" s="174">
        <v>0</v>
      </c>
      <c r="E2676" s="174">
        <v>0</v>
      </c>
      <c r="F2676" s="174">
        <v>0</v>
      </c>
      <c r="G2676" s="216">
        <v>0</v>
      </c>
      <c r="H2676" s="160" t="str">
        <f t="shared" si="44"/>
        <v/>
      </c>
    </row>
    <row r="2677" spans="1:8">
      <c r="A2677" s="159">
        <v>420398</v>
      </c>
      <c r="B2677" s="133" t="s">
        <v>1191</v>
      </c>
      <c r="C2677" s="174">
        <v>1188</v>
      </c>
      <c r="D2677" s="174">
        <v>1220</v>
      </c>
      <c r="E2677" s="174">
        <v>933</v>
      </c>
      <c r="F2677" s="174">
        <v>952</v>
      </c>
      <c r="G2677" s="216">
        <v>848</v>
      </c>
      <c r="H2677" s="160">
        <f t="shared" si="44"/>
        <v>-0.28619528619528617</v>
      </c>
    </row>
    <row r="2678" spans="1:8">
      <c r="A2678" s="159">
        <v>420398</v>
      </c>
      <c r="B2678" s="133" t="s">
        <v>1192</v>
      </c>
      <c r="C2678" s="174">
        <v>1520</v>
      </c>
      <c r="D2678" s="174">
        <v>1522</v>
      </c>
      <c r="E2678" s="174">
        <v>1504</v>
      </c>
      <c r="F2678" s="174">
        <v>1419</v>
      </c>
      <c r="G2678" s="216">
        <v>1328</v>
      </c>
      <c r="H2678" s="160">
        <f t="shared" si="44"/>
        <v>-0.12631578947368421</v>
      </c>
    </row>
    <row r="2679" spans="1:8">
      <c r="A2679" s="159">
        <v>420398</v>
      </c>
      <c r="B2679" s="133" t="s">
        <v>1193</v>
      </c>
      <c r="C2679" s="174">
        <v>62</v>
      </c>
      <c r="D2679" s="174">
        <v>68</v>
      </c>
      <c r="E2679" s="174">
        <v>52</v>
      </c>
      <c r="F2679" s="174">
        <v>53</v>
      </c>
      <c r="G2679" s="216">
        <v>40</v>
      </c>
      <c r="H2679" s="160">
        <f t="shared" si="44"/>
        <v>-0.35483870967741937</v>
      </c>
    </row>
    <row r="2680" spans="1:8">
      <c r="A2680" s="159">
        <v>420398</v>
      </c>
      <c r="B2680" s="133" t="s">
        <v>1194</v>
      </c>
      <c r="C2680" s="174">
        <v>6</v>
      </c>
      <c r="D2680" s="174">
        <v>6</v>
      </c>
      <c r="E2680" s="174">
        <v>3</v>
      </c>
      <c r="F2680" s="174">
        <v>1</v>
      </c>
      <c r="G2680" s="216">
        <v>3</v>
      </c>
      <c r="H2680" s="160">
        <f t="shared" si="44"/>
        <v>-0.5</v>
      </c>
    </row>
    <row r="2681" spans="1:8">
      <c r="A2681" s="159">
        <v>420398</v>
      </c>
      <c r="B2681" s="133" t="s">
        <v>1195</v>
      </c>
      <c r="C2681" s="174">
        <v>77</v>
      </c>
      <c r="D2681" s="174">
        <v>92</v>
      </c>
      <c r="E2681" s="174">
        <v>78</v>
      </c>
      <c r="F2681" s="174">
        <v>83</v>
      </c>
      <c r="G2681" s="216">
        <v>71</v>
      </c>
      <c r="H2681" s="160">
        <f t="shared" si="44"/>
        <v>-7.792207792207792E-2</v>
      </c>
    </row>
    <row r="2682" spans="1:8">
      <c r="A2682" s="159">
        <v>420398</v>
      </c>
      <c r="B2682" s="133" t="s">
        <v>1196</v>
      </c>
      <c r="C2682" s="174">
        <v>191</v>
      </c>
      <c r="D2682" s="174">
        <v>179</v>
      </c>
      <c r="E2682" s="174">
        <v>188</v>
      </c>
      <c r="F2682" s="174">
        <v>191</v>
      </c>
      <c r="G2682" s="216">
        <v>150</v>
      </c>
      <c r="H2682" s="160">
        <f t="shared" si="44"/>
        <v>-0.21465968586387435</v>
      </c>
    </row>
    <row r="2683" spans="1:8">
      <c r="A2683" s="159">
        <v>420398</v>
      </c>
      <c r="B2683" s="133" t="s">
        <v>1197</v>
      </c>
      <c r="C2683" s="174">
        <v>1722</v>
      </c>
      <c r="D2683" s="174">
        <v>1802</v>
      </c>
      <c r="E2683" s="174">
        <v>1587</v>
      </c>
      <c r="F2683" s="174">
        <v>1567</v>
      </c>
      <c r="G2683" s="216">
        <v>1467</v>
      </c>
      <c r="H2683" s="160">
        <f t="shared" si="44"/>
        <v>-0.1480836236933798</v>
      </c>
    </row>
    <row r="2684" spans="1:8">
      <c r="A2684" s="159">
        <v>420398</v>
      </c>
      <c r="B2684" s="133" t="s">
        <v>1198</v>
      </c>
      <c r="C2684" s="174">
        <v>6</v>
      </c>
      <c r="D2684" s="174">
        <v>4</v>
      </c>
      <c r="E2684" s="174">
        <v>3</v>
      </c>
      <c r="F2684" s="174">
        <v>3</v>
      </c>
      <c r="G2684" s="216">
        <v>3</v>
      </c>
      <c r="H2684" s="160">
        <f t="shared" si="44"/>
        <v>-0.5</v>
      </c>
    </row>
    <row r="2685" spans="1:8">
      <c r="A2685" s="159">
        <v>420398</v>
      </c>
      <c r="B2685" s="133" t="s">
        <v>1199</v>
      </c>
      <c r="C2685" s="174">
        <v>2</v>
      </c>
      <c r="D2685" s="174">
        <v>1</v>
      </c>
      <c r="E2685" s="174">
        <v>2</v>
      </c>
      <c r="F2685" s="174">
        <v>0</v>
      </c>
      <c r="G2685" s="216">
        <v>0</v>
      </c>
      <c r="H2685" s="160">
        <f t="shared" si="44"/>
        <v>-1</v>
      </c>
    </row>
    <row r="2686" spans="1:8">
      <c r="A2686" s="159">
        <v>420398</v>
      </c>
      <c r="B2686" s="133" t="s">
        <v>1200</v>
      </c>
      <c r="C2686" s="174">
        <v>634</v>
      </c>
      <c r="D2686" s="174">
        <v>584</v>
      </c>
      <c r="E2686" s="174">
        <v>516</v>
      </c>
      <c r="F2686" s="174">
        <v>459</v>
      </c>
      <c r="G2686" s="216">
        <v>430</v>
      </c>
      <c r="H2686" s="160">
        <f t="shared" si="44"/>
        <v>-0.32176656151419558</v>
      </c>
    </row>
    <row r="2687" spans="1:8">
      <c r="A2687" s="159">
        <v>420398</v>
      </c>
      <c r="B2687" s="133" t="s">
        <v>1201</v>
      </c>
      <c r="C2687" s="174">
        <v>8</v>
      </c>
      <c r="D2687" s="174">
        <v>6</v>
      </c>
      <c r="E2687" s="174">
        <v>8</v>
      </c>
      <c r="F2687" s="174">
        <v>14</v>
      </c>
      <c r="G2687" s="216">
        <v>12</v>
      </c>
      <c r="H2687" s="160">
        <f t="shared" si="44"/>
        <v>0.5</v>
      </c>
    </row>
    <row r="2688" spans="1:8">
      <c r="A2688" s="159">
        <v>434016</v>
      </c>
      <c r="B2688" s="133" t="s">
        <v>1185</v>
      </c>
      <c r="C2688" s="174">
        <v>13</v>
      </c>
      <c r="D2688" s="174">
        <v>12</v>
      </c>
      <c r="E2688" s="174">
        <v>10</v>
      </c>
      <c r="F2688" s="174">
        <v>23</v>
      </c>
      <c r="G2688" s="216">
        <v>11</v>
      </c>
      <c r="H2688" s="160">
        <f t="shared" si="44"/>
        <v>-0.15384615384615385</v>
      </c>
    </row>
    <row r="2689" spans="1:8">
      <c r="A2689" s="159">
        <v>434016</v>
      </c>
      <c r="B2689" s="133" t="s">
        <v>1186</v>
      </c>
      <c r="C2689" s="174">
        <v>0</v>
      </c>
      <c r="D2689" s="174">
        <v>0</v>
      </c>
      <c r="E2689" s="174">
        <v>0</v>
      </c>
      <c r="F2689" s="174">
        <v>0</v>
      </c>
      <c r="G2689" s="216">
        <v>0</v>
      </c>
      <c r="H2689" s="160" t="str">
        <f t="shared" si="44"/>
        <v/>
      </c>
    </row>
    <row r="2690" spans="1:8">
      <c r="A2690" s="159">
        <v>434016</v>
      </c>
      <c r="B2690" s="133" t="s">
        <v>1187</v>
      </c>
      <c r="C2690" s="174">
        <v>5</v>
      </c>
      <c r="D2690" s="174">
        <v>6</v>
      </c>
      <c r="E2690" s="174">
        <v>6</v>
      </c>
      <c r="F2690" s="174">
        <v>6</v>
      </c>
      <c r="G2690" s="216">
        <v>6</v>
      </c>
      <c r="H2690" s="160">
        <f t="shared" si="44"/>
        <v>0.2</v>
      </c>
    </row>
    <row r="2691" spans="1:8">
      <c r="A2691" s="159">
        <v>434016</v>
      </c>
      <c r="B2691" s="133" t="s">
        <v>1188</v>
      </c>
      <c r="C2691" s="174">
        <v>7</v>
      </c>
      <c r="D2691" s="174">
        <v>3</v>
      </c>
      <c r="E2691" s="174">
        <v>3</v>
      </c>
      <c r="F2691" s="174">
        <v>14</v>
      </c>
      <c r="G2691" s="216">
        <v>4</v>
      </c>
      <c r="H2691" s="160">
        <f t="shared" si="44"/>
        <v>-0.42857142857142855</v>
      </c>
    </row>
    <row r="2692" spans="1:8">
      <c r="A2692" s="159">
        <v>434016</v>
      </c>
      <c r="B2692" s="133" t="s">
        <v>1189</v>
      </c>
      <c r="C2692" s="174">
        <v>1</v>
      </c>
      <c r="D2692" s="174">
        <v>3</v>
      </c>
      <c r="E2692" s="174">
        <v>1</v>
      </c>
      <c r="F2692" s="174">
        <v>3</v>
      </c>
      <c r="G2692" s="216">
        <v>1</v>
      </c>
      <c r="H2692" s="160">
        <f t="shared" si="44"/>
        <v>0</v>
      </c>
    </row>
    <row r="2693" spans="1:8">
      <c r="A2693" s="159">
        <v>434016</v>
      </c>
      <c r="B2693" s="133" t="s">
        <v>1190</v>
      </c>
      <c r="C2693" s="174">
        <v>0</v>
      </c>
      <c r="D2693" s="174">
        <v>0</v>
      </c>
      <c r="E2693" s="174">
        <v>0</v>
      </c>
      <c r="F2693" s="174">
        <v>0</v>
      </c>
      <c r="G2693" s="216">
        <v>0</v>
      </c>
      <c r="H2693" s="160" t="str">
        <f t="shared" si="44"/>
        <v/>
      </c>
    </row>
    <row r="2694" spans="1:8">
      <c r="A2694" s="159">
        <v>434016</v>
      </c>
      <c r="B2694" s="133" t="s">
        <v>1191</v>
      </c>
      <c r="C2694" s="174">
        <v>5</v>
      </c>
      <c r="D2694" s="174">
        <v>5</v>
      </c>
      <c r="E2694" s="174">
        <v>2</v>
      </c>
      <c r="F2694" s="174">
        <v>3</v>
      </c>
      <c r="G2694" s="216">
        <v>4</v>
      </c>
      <c r="H2694" s="160">
        <f t="shared" si="44"/>
        <v>-0.2</v>
      </c>
    </row>
    <row r="2695" spans="1:8">
      <c r="A2695" s="159">
        <v>434016</v>
      </c>
      <c r="B2695" s="133" t="s">
        <v>1192</v>
      </c>
      <c r="C2695" s="174">
        <v>8</v>
      </c>
      <c r="D2695" s="174">
        <v>7</v>
      </c>
      <c r="E2695" s="174">
        <v>8</v>
      </c>
      <c r="F2695" s="174">
        <v>20</v>
      </c>
      <c r="G2695" s="216">
        <v>7</v>
      </c>
      <c r="H2695" s="160">
        <f t="shared" si="44"/>
        <v>-0.125</v>
      </c>
    </row>
    <row r="2696" spans="1:8">
      <c r="A2696" s="159">
        <v>434016</v>
      </c>
      <c r="B2696" s="133" t="s">
        <v>1193</v>
      </c>
      <c r="C2696" s="174">
        <v>1</v>
      </c>
      <c r="D2696" s="174">
        <v>0</v>
      </c>
      <c r="E2696" s="174">
        <v>0</v>
      </c>
      <c r="F2696" s="174">
        <v>1</v>
      </c>
      <c r="G2696" s="216">
        <v>0</v>
      </c>
      <c r="H2696" s="160">
        <f t="shared" ref="H2696:H2759" si="45">IFERROR((G2696-C2696)/C2696,"")</f>
        <v>-1</v>
      </c>
    </row>
    <row r="2697" spans="1:8">
      <c r="A2697" s="159">
        <v>434016</v>
      </c>
      <c r="B2697" s="133" t="s">
        <v>1194</v>
      </c>
      <c r="C2697" s="174">
        <v>12</v>
      </c>
      <c r="D2697" s="174">
        <v>9</v>
      </c>
      <c r="E2697" s="174">
        <v>8</v>
      </c>
      <c r="F2697" s="174">
        <v>22</v>
      </c>
      <c r="G2697" s="216">
        <v>9</v>
      </c>
      <c r="H2697" s="160">
        <f t="shared" si="45"/>
        <v>-0.25</v>
      </c>
    </row>
    <row r="2698" spans="1:8">
      <c r="A2698" s="159">
        <v>434016</v>
      </c>
      <c r="B2698" s="133" t="s">
        <v>1195</v>
      </c>
      <c r="C2698" s="174">
        <v>0</v>
      </c>
      <c r="D2698" s="174">
        <v>0</v>
      </c>
      <c r="E2698" s="174">
        <v>0</v>
      </c>
      <c r="F2698" s="174">
        <v>0</v>
      </c>
      <c r="G2698" s="216">
        <v>0</v>
      </c>
      <c r="H2698" s="160" t="str">
        <f t="shared" si="45"/>
        <v/>
      </c>
    </row>
    <row r="2699" spans="1:8">
      <c r="A2699" s="159">
        <v>434016</v>
      </c>
      <c r="B2699" s="133" t="s">
        <v>1196</v>
      </c>
      <c r="C2699" s="174">
        <v>0</v>
      </c>
      <c r="D2699" s="174">
        <v>2</v>
      </c>
      <c r="E2699" s="174">
        <v>1</v>
      </c>
      <c r="F2699" s="174">
        <v>0</v>
      </c>
      <c r="G2699" s="216">
        <v>0</v>
      </c>
      <c r="H2699" s="160" t="str">
        <f t="shared" si="45"/>
        <v/>
      </c>
    </row>
    <row r="2700" spans="1:8">
      <c r="A2700" s="159">
        <v>434016</v>
      </c>
      <c r="B2700" s="133" t="s">
        <v>1197</v>
      </c>
      <c r="C2700" s="174">
        <v>0</v>
      </c>
      <c r="D2700" s="174">
        <v>0</v>
      </c>
      <c r="E2700" s="174">
        <v>1</v>
      </c>
      <c r="F2700" s="174">
        <v>0</v>
      </c>
      <c r="G2700" s="216">
        <v>0</v>
      </c>
      <c r="H2700" s="160" t="str">
        <f t="shared" si="45"/>
        <v/>
      </c>
    </row>
    <row r="2701" spans="1:8">
      <c r="A2701" s="159">
        <v>434016</v>
      </c>
      <c r="B2701" s="133" t="s">
        <v>1198</v>
      </c>
      <c r="C2701" s="174">
        <v>0</v>
      </c>
      <c r="D2701" s="174">
        <v>0</v>
      </c>
      <c r="E2701" s="174">
        <v>0</v>
      </c>
      <c r="F2701" s="174">
        <v>0</v>
      </c>
      <c r="G2701" s="216">
        <v>0</v>
      </c>
      <c r="H2701" s="160" t="str">
        <f t="shared" si="45"/>
        <v/>
      </c>
    </row>
    <row r="2702" spans="1:8">
      <c r="A2702" s="159">
        <v>434016</v>
      </c>
      <c r="B2702" s="133" t="s">
        <v>1199</v>
      </c>
      <c r="C2702" s="174">
        <v>0</v>
      </c>
      <c r="D2702" s="174">
        <v>0</v>
      </c>
      <c r="E2702" s="174">
        <v>0</v>
      </c>
      <c r="F2702" s="174">
        <v>0</v>
      </c>
      <c r="G2702" s="216">
        <v>0</v>
      </c>
      <c r="H2702" s="160" t="str">
        <f t="shared" si="45"/>
        <v/>
      </c>
    </row>
    <row r="2703" spans="1:8">
      <c r="A2703" s="159">
        <v>434016</v>
      </c>
      <c r="B2703" s="133" t="s">
        <v>1200</v>
      </c>
      <c r="C2703" s="174">
        <v>0</v>
      </c>
      <c r="D2703" s="174">
        <v>1</v>
      </c>
      <c r="E2703" s="174">
        <v>0</v>
      </c>
      <c r="F2703" s="174">
        <v>0</v>
      </c>
      <c r="G2703" s="216">
        <v>2</v>
      </c>
      <c r="H2703" s="160" t="str">
        <f t="shared" si="45"/>
        <v/>
      </c>
    </row>
    <row r="2704" spans="1:8">
      <c r="A2704" s="159">
        <v>434016</v>
      </c>
      <c r="B2704" s="133" t="s">
        <v>1201</v>
      </c>
      <c r="C2704" s="174">
        <v>0</v>
      </c>
      <c r="D2704" s="174">
        <v>0</v>
      </c>
      <c r="E2704" s="174">
        <v>0</v>
      </c>
      <c r="F2704" s="174">
        <v>0</v>
      </c>
      <c r="G2704" s="216">
        <v>0</v>
      </c>
      <c r="H2704" s="160" t="str">
        <f t="shared" si="45"/>
        <v/>
      </c>
    </row>
    <row r="2705" spans="1:8">
      <c r="A2705" s="159">
        <v>434584</v>
      </c>
      <c r="B2705" s="133" t="s">
        <v>1185</v>
      </c>
      <c r="C2705" s="174">
        <v>20</v>
      </c>
      <c r="D2705" s="174">
        <v>9</v>
      </c>
      <c r="E2705" s="174">
        <v>16</v>
      </c>
      <c r="F2705" s="174">
        <v>15</v>
      </c>
      <c r="G2705" s="216">
        <v>14</v>
      </c>
      <c r="H2705" s="160">
        <f t="shared" si="45"/>
        <v>-0.3</v>
      </c>
    </row>
    <row r="2706" spans="1:8">
      <c r="A2706" s="159">
        <v>434584</v>
      </c>
      <c r="B2706" s="133" t="s">
        <v>1186</v>
      </c>
      <c r="C2706" s="174">
        <v>0</v>
      </c>
      <c r="D2706" s="174">
        <v>0</v>
      </c>
      <c r="E2706" s="174">
        <v>0</v>
      </c>
      <c r="F2706" s="174">
        <v>0</v>
      </c>
      <c r="G2706" s="216">
        <v>0</v>
      </c>
      <c r="H2706" s="160" t="str">
        <f t="shared" si="45"/>
        <v/>
      </c>
    </row>
    <row r="2707" spans="1:8">
      <c r="A2707" s="159">
        <v>434584</v>
      </c>
      <c r="B2707" s="133" t="s">
        <v>1187</v>
      </c>
      <c r="C2707" s="174">
        <v>6</v>
      </c>
      <c r="D2707" s="174">
        <v>2</v>
      </c>
      <c r="E2707" s="174">
        <v>1</v>
      </c>
      <c r="F2707" s="174">
        <v>0</v>
      </c>
      <c r="G2707" s="216">
        <v>1</v>
      </c>
      <c r="H2707" s="160">
        <f t="shared" si="45"/>
        <v>-0.83333333333333337</v>
      </c>
    </row>
    <row r="2708" spans="1:8">
      <c r="A2708" s="159">
        <v>434584</v>
      </c>
      <c r="B2708" s="133" t="s">
        <v>1188</v>
      </c>
      <c r="C2708" s="174">
        <v>10</v>
      </c>
      <c r="D2708" s="174">
        <v>5</v>
      </c>
      <c r="E2708" s="174">
        <v>12</v>
      </c>
      <c r="F2708" s="174">
        <v>0</v>
      </c>
      <c r="G2708" s="216">
        <v>11</v>
      </c>
      <c r="H2708" s="160">
        <f t="shared" si="45"/>
        <v>0.1</v>
      </c>
    </row>
    <row r="2709" spans="1:8">
      <c r="A2709" s="159">
        <v>434584</v>
      </c>
      <c r="B2709" s="133" t="s">
        <v>1189</v>
      </c>
      <c r="C2709" s="174">
        <v>4</v>
      </c>
      <c r="D2709" s="174">
        <v>2</v>
      </c>
      <c r="E2709" s="174">
        <v>3</v>
      </c>
      <c r="F2709" s="174">
        <v>0</v>
      </c>
      <c r="G2709" s="216">
        <v>2</v>
      </c>
      <c r="H2709" s="160">
        <f t="shared" si="45"/>
        <v>-0.5</v>
      </c>
    </row>
    <row r="2710" spans="1:8">
      <c r="A2710" s="159">
        <v>434584</v>
      </c>
      <c r="B2710" s="133" t="s">
        <v>1190</v>
      </c>
      <c r="C2710" s="174">
        <v>0</v>
      </c>
      <c r="D2710" s="174">
        <v>0</v>
      </c>
      <c r="E2710" s="174">
        <v>0</v>
      </c>
      <c r="F2710" s="174">
        <v>15</v>
      </c>
      <c r="G2710" s="216">
        <v>0</v>
      </c>
      <c r="H2710" s="160" t="str">
        <f t="shared" si="45"/>
        <v/>
      </c>
    </row>
    <row r="2711" spans="1:8">
      <c r="A2711" s="159">
        <v>434584</v>
      </c>
      <c r="B2711" s="133" t="s">
        <v>1191</v>
      </c>
      <c r="C2711" s="174">
        <v>0</v>
      </c>
      <c r="D2711" s="174">
        <v>1</v>
      </c>
      <c r="E2711" s="174">
        <v>2</v>
      </c>
      <c r="F2711" s="174">
        <v>4</v>
      </c>
      <c r="G2711" s="216">
        <v>5</v>
      </c>
      <c r="H2711" s="160" t="str">
        <f t="shared" si="45"/>
        <v/>
      </c>
    </row>
    <row r="2712" spans="1:8">
      <c r="A2712" s="159">
        <v>434584</v>
      </c>
      <c r="B2712" s="133" t="s">
        <v>1192</v>
      </c>
      <c r="C2712" s="174">
        <v>20</v>
      </c>
      <c r="D2712" s="174">
        <v>8</v>
      </c>
      <c r="E2712" s="174">
        <v>14</v>
      </c>
      <c r="F2712" s="174">
        <v>11</v>
      </c>
      <c r="G2712" s="216">
        <v>9</v>
      </c>
      <c r="H2712" s="160">
        <f t="shared" si="45"/>
        <v>-0.55000000000000004</v>
      </c>
    </row>
    <row r="2713" spans="1:8">
      <c r="A2713" s="159">
        <v>434584</v>
      </c>
      <c r="B2713" s="133" t="s">
        <v>1193</v>
      </c>
      <c r="C2713" s="174">
        <v>0</v>
      </c>
      <c r="D2713" s="174">
        <v>0</v>
      </c>
      <c r="E2713" s="174">
        <v>0</v>
      </c>
      <c r="F2713" s="174">
        <v>0</v>
      </c>
      <c r="G2713" s="216">
        <v>0</v>
      </c>
      <c r="H2713" s="160" t="str">
        <f t="shared" si="45"/>
        <v/>
      </c>
    </row>
    <row r="2714" spans="1:8">
      <c r="A2714" s="159">
        <v>434584</v>
      </c>
      <c r="B2714" s="133" t="s">
        <v>1194</v>
      </c>
      <c r="C2714" s="174">
        <v>14</v>
      </c>
      <c r="D2714" s="174">
        <v>6</v>
      </c>
      <c r="E2714" s="174">
        <v>12</v>
      </c>
      <c r="F2714" s="174">
        <v>7</v>
      </c>
      <c r="G2714" s="216">
        <v>10</v>
      </c>
      <c r="H2714" s="160">
        <f t="shared" si="45"/>
        <v>-0.2857142857142857</v>
      </c>
    </row>
    <row r="2715" spans="1:8">
      <c r="A2715" s="159">
        <v>434584</v>
      </c>
      <c r="B2715" s="133" t="s">
        <v>1195</v>
      </c>
      <c r="C2715" s="174">
        <v>2</v>
      </c>
      <c r="D2715" s="174">
        <v>0</v>
      </c>
      <c r="E2715" s="174">
        <v>0</v>
      </c>
      <c r="F2715" s="174">
        <v>0</v>
      </c>
      <c r="G2715" s="216">
        <v>2</v>
      </c>
      <c r="H2715" s="160">
        <f t="shared" si="45"/>
        <v>0</v>
      </c>
    </row>
    <row r="2716" spans="1:8">
      <c r="A2716" s="159">
        <v>434584</v>
      </c>
      <c r="B2716" s="133" t="s">
        <v>1196</v>
      </c>
      <c r="C2716" s="174">
        <v>0</v>
      </c>
      <c r="D2716" s="174">
        <v>0</v>
      </c>
      <c r="E2716" s="174">
        <v>0</v>
      </c>
      <c r="F2716" s="174">
        <v>0</v>
      </c>
      <c r="G2716" s="216">
        <v>1</v>
      </c>
      <c r="H2716" s="160" t="str">
        <f t="shared" si="45"/>
        <v/>
      </c>
    </row>
    <row r="2717" spans="1:8">
      <c r="A2717" s="159">
        <v>434584</v>
      </c>
      <c r="B2717" s="133" t="s">
        <v>1197</v>
      </c>
      <c r="C2717" s="174">
        <v>0</v>
      </c>
      <c r="D2717" s="174">
        <v>0</v>
      </c>
      <c r="E2717" s="174">
        <v>0</v>
      </c>
      <c r="F2717" s="174">
        <v>1</v>
      </c>
      <c r="G2717" s="216">
        <v>0</v>
      </c>
      <c r="H2717" s="160" t="str">
        <f t="shared" si="45"/>
        <v/>
      </c>
    </row>
    <row r="2718" spans="1:8">
      <c r="A2718" s="159">
        <v>434584</v>
      </c>
      <c r="B2718" s="133" t="s">
        <v>1198</v>
      </c>
      <c r="C2718" s="174">
        <v>0</v>
      </c>
      <c r="D2718" s="174">
        <v>1</v>
      </c>
      <c r="E2718" s="174">
        <v>1</v>
      </c>
      <c r="F2718" s="174">
        <v>1</v>
      </c>
      <c r="G2718" s="216">
        <v>0</v>
      </c>
      <c r="H2718" s="160" t="str">
        <f t="shared" si="45"/>
        <v/>
      </c>
    </row>
    <row r="2719" spans="1:8">
      <c r="A2719" s="159">
        <v>434584</v>
      </c>
      <c r="B2719" s="133" t="s">
        <v>1199</v>
      </c>
      <c r="C2719" s="174">
        <v>0</v>
      </c>
      <c r="D2719" s="174">
        <v>0</v>
      </c>
      <c r="E2719" s="174">
        <v>0</v>
      </c>
      <c r="F2719" s="174">
        <v>0</v>
      </c>
      <c r="G2719" s="216">
        <v>0</v>
      </c>
      <c r="H2719" s="160" t="str">
        <f t="shared" si="45"/>
        <v/>
      </c>
    </row>
    <row r="2720" spans="1:8">
      <c r="A2720" s="159">
        <v>434584</v>
      </c>
      <c r="B2720" s="133" t="s">
        <v>1200</v>
      </c>
      <c r="C2720" s="174">
        <v>3</v>
      </c>
      <c r="D2720" s="174">
        <v>2</v>
      </c>
      <c r="E2720" s="174">
        <v>3</v>
      </c>
      <c r="F2720" s="174">
        <v>6</v>
      </c>
      <c r="G2720" s="216">
        <v>1</v>
      </c>
      <c r="H2720" s="160">
        <f t="shared" si="45"/>
        <v>-0.66666666666666663</v>
      </c>
    </row>
    <row r="2721" spans="1:8">
      <c r="A2721" s="159">
        <v>434584</v>
      </c>
      <c r="B2721" s="133" t="s">
        <v>1201</v>
      </c>
      <c r="C2721" s="174">
        <v>1</v>
      </c>
      <c r="D2721" s="174">
        <v>0</v>
      </c>
      <c r="E2721" s="174">
        <v>0</v>
      </c>
      <c r="F2721" s="174">
        <v>0</v>
      </c>
      <c r="G2721" s="216">
        <v>0</v>
      </c>
      <c r="H2721" s="160">
        <f t="shared" si="45"/>
        <v>-1</v>
      </c>
    </row>
    <row r="2722" spans="1:8">
      <c r="A2722" s="159">
        <v>434672</v>
      </c>
      <c r="B2722" s="133" t="s">
        <v>1185</v>
      </c>
      <c r="C2722" s="174">
        <v>2133</v>
      </c>
      <c r="D2722" s="174">
        <v>1909</v>
      </c>
      <c r="E2722" s="174">
        <v>1991</v>
      </c>
      <c r="F2722" s="174">
        <v>1798</v>
      </c>
      <c r="G2722" s="216">
        <v>1695</v>
      </c>
      <c r="H2722" s="160">
        <f t="shared" si="45"/>
        <v>-0.20534458509142053</v>
      </c>
    </row>
    <row r="2723" spans="1:8">
      <c r="A2723" s="159">
        <v>434672</v>
      </c>
      <c r="B2723" s="133" t="s">
        <v>1186</v>
      </c>
      <c r="C2723" s="174">
        <v>0</v>
      </c>
      <c r="D2723" s="174">
        <v>5</v>
      </c>
      <c r="E2723" s="174">
        <v>15</v>
      </c>
      <c r="F2723" s="174">
        <v>10</v>
      </c>
      <c r="G2723" s="216">
        <v>5</v>
      </c>
      <c r="H2723" s="160" t="str">
        <f t="shared" si="45"/>
        <v/>
      </c>
    </row>
    <row r="2724" spans="1:8">
      <c r="A2724" s="159">
        <v>434672</v>
      </c>
      <c r="B2724" s="133" t="s">
        <v>1187</v>
      </c>
      <c r="C2724" s="174">
        <v>947</v>
      </c>
      <c r="D2724" s="174">
        <v>881</v>
      </c>
      <c r="E2724" s="174">
        <v>905</v>
      </c>
      <c r="F2724" s="174">
        <v>864</v>
      </c>
      <c r="G2724" s="216">
        <v>797</v>
      </c>
      <c r="H2724" s="160">
        <f t="shared" si="45"/>
        <v>-0.1583949313621964</v>
      </c>
    </row>
    <row r="2725" spans="1:8">
      <c r="A2725" s="159">
        <v>434672</v>
      </c>
      <c r="B2725" s="133" t="s">
        <v>1188</v>
      </c>
      <c r="C2725" s="174">
        <v>915</v>
      </c>
      <c r="D2725" s="174">
        <v>790</v>
      </c>
      <c r="E2725" s="174">
        <v>830</v>
      </c>
      <c r="F2725" s="174">
        <v>682</v>
      </c>
      <c r="G2725" s="216">
        <v>657</v>
      </c>
      <c r="H2725" s="160">
        <f t="shared" si="45"/>
        <v>-0.28196721311475409</v>
      </c>
    </row>
    <row r="2726" spans="1:8">
      <c r="A2726" s="159">
        <v>434672</v>
      </c>
      <c r="B2726" s="133" t="s">
        <v>1189</v>
      </c>
      <c r="C2726" s="174">
        <v>271</v>
      </c>
      <c r="D2726" s="174">
        <v>233</v>
      </c>
      <c r="E2726" s="174">
        <v>241</v>
      </c>
      <c r="F2726" s="174">
        <v>242</v>
      </c>
      <c r="G2726" s="216">
        <v>236</v>
      </c>
      <c r="H2726" s="160">
        <f t="shared" si="45"/>
        <v>-0.12915129151291513</v>
      </c>
    </row>
    <row r="2727" spans="1:8">
      <c r="A2727" s="159">
        <v>434672</v>
      </c>
      <c r="B2727" s="133" t="s">
        <v>1190</v>
      </c>
      <c r="C2727" s="174">
        <v>0</v>
      </c>
      <c r="D2727" s="174">
        <v>0</v>
      </c>
      <c r="E2727" s="174">
        <v>0</v>
      </c>
      <c r="F2727" s="174">
        <v>0</v>
      </c>
      <c r="G2727" s="216">
        <v>0</v>
      </c>
      <c r="H2727" s="160" t="str">
        <f t="shared" si="45"/>
        <v/>
      </c>
    </row>
    <row r="2728" spans="1:8">
      <c r="A2728" s="159">
        <v>434672</v>
      </c>
      <c r="B2728" s="133" t="s">
        <v>1191</v>
      </c>
      <c r="C2728" s="174">
        <v>821</v>
      </c>
      <c r="D2728" s="174">
        <v>741</v>
      </c>
      <c r="E2728" s="174">
        <v>697</v>
      </c>
      <c r="F2728" s="174">
        <v>626</v>
      </c>
      <c r="G2728" s="216">
        <v>583</v>
      </c>
      <c r="H2728" s="160">
        <f t="shared" si="45"/>
        <v>-0.28989037758830694</v>
      </c>
    </row>
    <row r="2729" spans="1:8">
      <c r="A2729" s="159">
        <v>434672</v>
      </c>
      <c r="B2729" s="133" t="s">
        <v>1192</v>
      </c>
      <c r="C2729" s="174">
        <v>1312</v>
      </c>
      <c r="D2729" s="174">
        <v>1168</v>
      </c>
      <c r="E2729" s="174">
        <v>1294</v>
      </c>
      <c r="F2729" s="174">
        <v>1172</v>
      </c>
      <c r="G2729" s="216">
        <v>1112</v>
      </c>
      <c r="H2729" s="160">
        <f t="shared" si="45"/>
        <v>-0.1524390243902439</v>
      </c>
    </row>
    <row r="2730" spans="1:8">
      <c r="A2730" s="159">
        <v>434672</v>
      </c>
      <c r="B2730" s="133" t="s">
        <v>1193</v>
      </c>
      <c r="C2730" s="174">
        <v>76</v>
      </c>
      <c r="D2730" s="174">
        <v>75</v>
      </c>
      <c r="E2730" s="174">
        <v>81</v>
      </c>
      <c r="F2730" s="174">
        <v>69</v>
      </c>
      <c r="G2730" s="216">
        <v>76</v>
      </c>
      <c r="H2730" s="160">
        <f t="shared" si="45"/>
        <v>0</v>
      </c>
    </row>
    <row r="2731" spans="1:8">
      <c r="A2731" s="159">
        <v>434672</v>
      </c>
      <c r="B2731" s="133" t="s">
        <v>1194</v>
      </c>
      <c r="C2731" s="174">
        <v>6</v>
      </c>
      <c r="D2731" s="174">
        <v>6</v>
      </c>
      <c r="E2731" s="174">
        <v>7</v>
      </c>
      <c r="F2731" s="174">
        <v>5</v>
      </c>
      <c r="G2731" s="216">
        <v>6</v>
      </c>
      <c r="H2731" s="160">
        <f t="shared" si="45"/>
        <v>0</v>
      </c>
    </row>
    <row r="2732" spans="1:8">
      <c r="A2732" s="159">
        <v>434672</v>
      </c>
      <c r="B2732" s="133" t="s">
        <v>1195</v>
      </c>
      <c r="C2732" s="174">
        <v>143</v>
      </c>
      <c r="D2732" s="174">
        <v>128</v>
      </c>
      <c r="E2732" s="174">
        <v>138</v>
      </c>
      <c r="F2732" s="174">
        <v>119</v>
      </c>
      <c r="G2732" s="216">
        <v>130</v>
      </c>
      <c r="H2732" s="160">
        <f t="shared" si="45"/>
        <v>-9.0909090909090912E-2</v>
      </c>
    </row>
    <row r="2733" spans="1:8">
      <c r="A2733" s="159">
        <v>434672</v>
      </c>
      <c r="B2733" s="133" t="s">
        <v>1196</v>
      </c>
      <c r="C2733" s="174">
        <v>646</v>
      </c>
      <c r="D2733" s="174">
        <v>558</v>
      </c>
      <c r="E2733" s="174">
        <v>587</v>
      </c>
      <c r="F2733" s="174">
        <v>547</v>
      </c>
      <c r="G2733" s="216">
        <v>535</v>
      </c>
      <c r="H2733" s="160">
        <f t="shared" si="45"/>
        <v>-0.17182662538699692</v>
      </c>
    </row>
    <row r="2734" spans="1:8">
      <c r="A2734" s="159">
        <v>434672</v>
      </c>
      <c r="B2734" s="133" t="s">
        <v>1197</v>
      </c>
      <c r="C2734" s="174">
        <v>109</v>
      </c>
      <c r="D2734" s="174">
        <v>108</v>
      </c>
      <c r="E2734" s="174">
        <v>99</v>
      </c>
      <c r="F2734" s="174">
        <v>101</v>
      </c>
      <c r="G2734" s="216">
        <v>108</v>
      </c>
      <c r="H2734" s="160">
        <f t="shared" si="45"/>
        <v>-9.1743119266055051E-3</v>
      </c>
    </row>
    <row r="2735" spans="1:8">
      <c r="A2735" s="159">
        <v>434672</v>
      </c>
      <c r="B2735" s="133" t="s">
        <v>1198</v>
      </c>
      <c r="C2735" s="174">
        <v>8</v>
      </c>
      <c r="D2735" s="174">
        <v>2</v>
      </c>
      <c r="E2735" s="174">
        <v>2</v>
      </c>
      <c r="F2735" s="174">
        <v>6</v>
      </c>
      <c r="G2735" s="216">
        <v>2</v>
      </c>
      <c r="H2735" s="160">
        <f t="shared" si="45"/>
        <v>-0.75</v>
      </c>
    </row>
    <row r="2736" spans="1:8">
      <c r="A2736" s="159">
        <v>434672</v>
      </c>
      <c r="B2736" s="133" t="s">
        <v>1199</v>
      </c>
      <c r="C2736" s="174">
        <v>111</v>
      </c>
      <c r="D2736" s="174">
        <v>105</v>
      </c>
      <c r="E2736" s="174">
        <v>149</v>
      </c>
      <c r="F2736" s="174">
        <v>137</v>
      </c>
      <c r="G2736" s="216">
        <v>89</v>
      </c>
      <c r="H2736" s="160">
        <f t="shared" si="45"/>
        <v>-0.1981981981981982</v>
      </c>
    </row>
    <row r="2737" spans="1:8">
      <c r="A2737" s="159">
        <v>434672</v>
      </c>
      <c r="B2737" s="133" t="s">
        <v>1200</v>
      </c>
      <c r="C2737" s="174">
        <v>1020</v>
      </c>
      <c r="D2737" s="174">
        <v>911</v>
      </c>
      <c r="E2737" s="174">
        <v>917</v>
      </c>
      <c r="F2737" s="174">
        <v>791</v>
      </c>
      <c r="G2737" s="216">
        <v>731</v>
      </c>
      <c r="H2737" s="160">
        <f t="shared" si="45"/>
        <v>-0.28333333333333333</v>
      </c>
    </row>
    <row r="2738" spans="1:8">
      <c r="A2738" s="159">
        <v>434672</v>
      </c>
      <c r="B2738" s="133" t="s">
        <v>1201</v>
      </c>
      <c r="C2738" s="174">
        <v>14</v>
      </c>
      <c r="D2738" s="174">
        <v>16</v>
      </c>
      <c r="E2738" s="174">
        <v>11</v>
      </c>
      <c r="F2738" s="174">
        <v>23</v>
      </c>
      <c r="G2738" s="216">
        <v>18</v>
      </c>
      <c r="H2738" s="160">
        <f t="shared" si="45"/>
        <v>0.2857142857142857</v>
      </c>
    </row>
    <row r="2739" spans="1:8">
      <c r="A2739" s="159">
        <v>434751</v>
      </c>
      <c r="B2739" s="133" t="s">
        <v>1185</v>
      </c>
      <c r="C2739" s="174">
        <v>14</v>
      </c>
      <c r="D2739" s="174">
        <v>19</v>
      </c>
      <c r="E2739" s="174">
        <v>21</v>
      </c>
      <c r="F2739" s="174">
        <v>16</v>
      </c>
      <c r="G2739" s="216">
        <v>21</v>
      </c>
      <c r="H2739" s="160">
        <f t="shared" si="45"/>
        <v>0.5</v>
      </c>
    </row>
    <row r="2740" spans="1:8">
      <c r="A2740" s="159">
        <v>434751</v>
      </c>
      <c r="B2740" s="133" t="s">
        <v>1186</v>
      </c>
      <c r="C2740" s="174">
        <v>0</v>
      </c>
      <c r="D2740" s="174">
        <v>0</v>
      </c>
      <c r="E2740" s="174">
        <v>0</v>
      </c>
      <c r="F2740" s="174">
        <v>0</v>
      </c>
      <c r="G2740" s="216">
        <v>0</v>
      </c>
      <c r="H2740" s="160" t="str">
        <f t="shared" si="45"/>
        <v/>
      </c>
    </row>
    <row r="2741" spans="1:8">
      <c r="A2741" s="159">
        <v>434751</v>
      </c>
      <c r="B2741" s="133" t="s">
        <v>1187</v>
      </c>
      <c r="C2741" s="174">
        <v>4</v>
      </c>
      <c r="D2741" s="174">
        <v>5</v>
      </c>
      <c r="E2741" s="174">
        <v>5</v>
      </c>
      <c r="F2741" s="174">
        <v>0</v>
      </c>
      <c r="G2741" s="216">
        <v>0</v>
      </c>
      <c r="H2741" s="160">
        <f t="shared" si="45"/>
        <v>-1</v>
      </c>
    </row>
    <row r="2742" spans="1:8">
      <c r="A2742" s="159">
        <v>434751</v>
      </c>
      <c r="B2742" s="133" t="s">
        <v>1188</v>
      </c>
      <c r="C2742" s="174">
        <v>8</v>
      </c>
      <c r="D2742" s="174">
        <v>12</v>
      </c>
      <c r="E2742" s="174">
        <v>11</v>
      </c>
      <c r="F2742" s="174">
        <v>5</v>
      </c>
      <c r="G2742" s="216">
        <v>9</v>
      </c>
      <c r="H2742" s="160">
        <f t="shared" si="45"/>
        <v>0.125</v>
      </c>
    </row>
    <row r="2743" spans="1:8">
      <c r="A2743" s="159">
        <v>434751</v>
      </c>
      <c r="B2743" s="133" t="s">
        <v>1189</v>
      </c>
      <c r="C2743" s="174">
        <v>2</v>
      </c>
      <c r="D2743" s="174">
        <v>2</v>
      </c>
      <c r="E2743" s="174">
        <v>5</v>
      </c>
      <c r="F2743" s="174">
        <v>8</v>
      </c>
      <c r="G2743" s="216">
        <v>7</v>
      </c>
      <c r="H2743" s="160">
        <f t="shared" si="45"/>
        <v>2.5</v>
      </c>
    </row>
    <row r="2744" spans="1:8">
      <c r="A2744" s="159">
        <v>434751</v>
      </c>
      <c r="B2744" s="133" t="s">
        <v>1190</v>
      </c>
      <c r="C2744" s="174">
        <v>0</v>
      </c>
      <c r="D2744" s="174">
        <v>0</v>
      </c>
      <c r="E2744" s="174">
        <v>0</v>
      </c>
      <c r="F2744" s="174">
        <v>3</v>
      </c>
      <c r="G2744" s="216">
        <v>5</v>
      </c>
      <c r="H2744" s="160" t="str">
        <f t="shared" si="45"/>
        <v/>
      </c>
    </row>
    <row r="2745" spans="1:8">
      <c r="A2745" s="159">
        <v>434751</v>
      </c>
      <c r="B2745" s="133" t="s">
        <v>1191</v>
      </c>
      <c r="C2745" s="174">
        <v>2</v>
      </c>
      <c r="D2745" s="174">
        <v>7</v>
      </c>
      <c r="E2745" s="174">
        <v>5</v>
      </c>
      <c r="F2745" s="174">
        <v>4</v>
      </c>
      <c r="G2745" s="216">
        <v>5</v>
      </c>
      <c r="H2745" s="160">
        <f t="shared" si="45"/>
        <v>1.5</v>
      </c>
    </row>
    <row r="2746" spans="1:8">
      <c r="A2746" s="159">
        <v>434751</v>
      </c>
      <c r="B2746" s="133" t="s">
        <v>1192</v>
      </c>
      <c r="C2746" s="174">
        <v>12</v>
      </c>
      <c r="D2746" s="174">
        <v>12</v>
      </c>
      <c r="E2746" s="174">
        <v>16</v>
      </c>
      <c r="F2746" s="174">
        <v>12</v>
      </c>
      <c r="G2746" s="216">
        <v>16</v>
      </c>
      <c r="H2746" s="160">
        <f t="shared" si="45"/>
        <v>0.33333333333333331</v>
      </c>
    </row>
    <row r="2747" spans="1:8">
      <c r="A2747" s="159">
        <v>434751</v>
      </c>
      <c r="B2747" s="133" t="s">
        <v>1193</v>
      </c>
      <c r="C2747" s="174">
        <v>2</v>
      </c>
      <c r="D2747" s="174">
        <v>1</v>
      </c>
      <c r="E2747" s="174">
        <v>1</v>
      </c>
      <c r="F2747" s="174">
        <v>0</v>
      </c>
      <c r="G2747" s="216">
        <v>1</v>
      </c>
      <c r="H2747" s="160">
        <f t="shared" si="45"/>
        <v>-0.5</v>
      </c>
    </row>
    <row r="2748" spans="1:8">
      <c r="A2748" s="159">
        <v>434751</v>
      </c>
      <c r="B2748" s="133" t="s">
        <v>1194</v>
      </c>
      <c r="C2748" s="174">
        <v>10</v>
      </c>
      <c r="D2748" s="174">
        <v>16</v>
      </c>
      <c r="E2748" s="174">
        <v>17</v>
      </c>
      <c r="F2748" s="174">
        <v>15</v>
      </c>
      <c r="G2748" s="216">
        <v>20</v>
      </c>
      <c r="H2748" s="160">
        <f t="shared" si="45"/>
        <v>1</v>
      </c>
    </row>
    <row r="2749" spans="1:8">
      <c r="A2749" s="159">
        <v>434751</v>
      </c>
      <c r="B2749" s="133" t="s">
        <v>1195</v>
      </c>
      <c r="C2749" s="174">
        <v>0</v>
      </c>
      <c r="D2749" s="174">
        <v>0</v>
      </c>
      <c r="E2749" s="174">
        <v>0</v>
      </c>
      <c r="F2749" s="174">
        <v>0</v>
      </c>
      <c r="G2749" s="216">
        <v>0</v>
      </c>
      <c r="H2749" s="160" t="str">
        <f t="shared" si="45"/>
        <v/>
      </c>
    </row>
    <row r="2750" spans="1:8">
      <c r="A2750" s="159">
        <v>434751</v>
      </c>
      <c r="B2750" s="133" t="s">
        <v>1196</v>
      </c>
      <c r="C2750" s="174">
        <v>0</v>
      </c>
      <c r="D2750" s="174">
        <v>0</v>
      </c>
      <c r="E2750" s="174">
        <v>0</v>
      </c>
      <c r="F2750" s="174">
        <v>0</v>
      </c>
      <c r="G2750" s="216">
        <v>0</v>
      </c>
      <c r="H2750" s="160" t="str">
        <f t="shared" si="45"/>
        <v/>
      </c>
    </row>
    <row r="2751" spans="1:8">
      <c r="A2751" s="159">
        <v>434751</v>
      </c>
      <c r="B2751" s="133" t="s">
        <v>1197</v>
      </c>
      <c r="C2751" s="174">
        <v>0</v>
      </c>
      <c r="D2751" s="174">
        <v>0</v>
      </c>
      <c r="E2751" s="174">
        <v>0</v>
      </c>
      <c r="F2751" s="174">
        <v>1</v>
      </c>
      <c r="G2751" s="216">
        <v>0</v>
      </c>
      <c r="H2751" s="160" t="str">
        <f t="shared" si="45"/>
        <v/>
      </c>
    </row>
    <row r="2752" spans="1:8">
      <c r="A2752" s="159">
        <v>434751</v>
      </c>
      <c r="B2752" s="133" t="s">
        <v>1198</v>
      </c>
      <c r="C2752" s="174">
        <v>0</v>
      </c>
      <c r="D2752" s="174">
        <v>0</v>
      </c>
      <c r="E2752" s="174">
        <v>0</v>
      </c>
      <c r="F2752" s="174">
        <v>0</v>
      </c>
      <c r="G2752" s="216">
        <v>0</v>
      </c>
      <c r="H2752" s="160" t="str">
        <f t="shared" si="45"/>
        <v/>
      </c>
    </row>
    <row r="2753" spans="1:8">
      <c r="A2753" s="159">
        <v>434751</v>
      </c>
      <c r="B2753" s="133" t="s">
        <v>1199</v>
      </c>
      <c r="C2753" s="174">
        <v>0</v>
      </c>
      <c r="D2753" s="174">
        <v>0</v>
      </c>
      <c r="E2753" s="174">
        <v>0</v>
      </c>
      <c r="F2753" s="174">
        <v>0</v>
      </c>
      <c r="G2753" s="216">
        <v>0</v>
      </c>
      <c r="H2753" s="160" t="str">
        <f t="shared" si="45"/>
        <v/>
      </c>
    </row>
    <row r="2754" spans="1:8">
      <c r="A2754" s="159">
        <v>434751</v>
      </c>
      <c r="B2754" s="133" t="s">
        <v>1200</v>
      </c>
      <c r="C2754" s="174">
        <v>1</v>
      </c>
      <c r="D2754" s="174">
        <v>2</v>
      </c>
      <c r="E2754" s="174">
        <v>3</v>
      </c>
      <c r="F2754" s="174">
        <v>0</v>
      </c>
      <c r="G2754" s="216">
        <v>0</v>
      </c>
      <c r="H2754" s="160">
        <f t="shared" si="45"/>
        <v>-1</v>
      </c>
    </row>
    <row r="2755" spans="1:8">
      <c r="A2755" s="159">
        <v>434751</v>
      </c>
      <c r="B2755" s="133" t="s">
        <v>1201</v>
      </c>
      <c r="C2755" s="174">
        <v>1</v>
      </c>
      <c r="D2755" s="174">
        <v>0</v>
      </c>
      <c r="E2755" s="174">
        <v>0</v>
      </c>
      <c r="F2755" s="174">
        <v>0</v>
      </c>
      <c r="G2755" s="216">
        <v>0</v>
      </c>
      <c r="H2755" s="160">
        <f t="shared" si="45"/>
        <v>-1</v>
      </c>
    </row>
    <row r="2756" spans="1:8">
      <c r="A2756" s="159">
        <v>442781</v>
      </c>
      <c r="B2756" s="133" t="s">
        <v>1185</v>
      </c>
      <c r="C2756" s="174">
        <v>26</v>
      </c>
      <c r="D2756" s="174">
        <v>26</v>
      </c>
      <c r="E2756" s="174">
        <v>27</v>
      </c>
      <c r="F2756" s="174">
        <v>36</v>
      </c>
      <c r="G2756" s="216">
        <v>58</v>
      </c>
      <c r="H2756" s="160">
        <f t="shared" si="45"/>
        <v>1.2307692307692308</v>
      </c>
    </row>
    <row r="2757" spans="1:8">
      <c r="A2757" s="159">
        <v>442781</v>
      </c>
      <c r="B2757" s="133" t="s">
        <v>1186</v>
      </c>
      <c r="C2757" s="174">
        <v>0</v>
      </c>
      <c r="D2757" s="174">
        <v>0</v>
      </c>
      <c r="E2757" s="174">
        <v>0</v>
      </c>
      <c r="F2757" s="174">
        <v>0</v>
      </c>
      <c r="G2757" s="216">
        <v>0</v>
      </c>
      <c r="H2757" s="160" t="str">
        <f t="shared" si="45"/>
        <v/>
      </c>
    </row>
    <row r="2758" spans="1:8">
      <c r="A2758" s="159">
        <v>442781</v>
      </c>
      <c r="B2758" s="133" t="s">
        <v>1187</v>
      </c>
      <c r="C2758" s="174">
        <v>9</v>
      </c>
      <c r="D2758" s="174">
        <v>8</v>
      </c>
      <c r="E2758" s="174">
        <v>9</v>
      </c>
      <c r="F2758" s="174">
        <v>5</v>
      </c>
      <c r="G2758" s="216">
        <v>7</v>
      </c>
      <c r="H2758" s="160">
        <f t="shared" si="45"/>
        <v>-0.22222222222222221</v>
      </c>
    </row>
    <row r="2759" spans="1:8">
      <c r="A2759" s="159">
        <v>442781</v>
      </c>
      <c r="B2759" s="133" t="s">
        <v>1188</v>
      </c>
      <c r="C2759" s="174">
        <v>12</v>
      </c>
      <c r="D2759" s="174">
        <v>15</v>
      </c>
      <c r="E2759" s="174">
        <v>10</v>
      </c>
      <c r="F2759" s="174">
        <v>21</v>
      </c>
      <c r="G2759" s="216">
        <v>31</v>
      </c>
      <c r="H2759" s="160">
        <f t="shared" si="45"/>
        <v>1.5833333333333333</v>
      </c>
    </row>
    <row r="2760" spans="1:8">
      <c r="A2760" s="159">
        <v>442781</v>
      </c>
      <c r="B2760" s="133" t="s">
        <v>1189</v>
      </c>
      <c r="C2760" s="174">
        <v>5</v>
      </c>
      <c r="D2760" s="174">
        <v>3</v>
      </c>
      <c r="E2760" s="174">
        <v>8</v>
      </c>
      <c r="F2760" s="174">
        <v>10</v>
      </c>
      <c r="G2760" s="216">
        <v>20</v>
      </c>
      <c r="H2760" s="160">
        <f t="shared" ref="H2760:H2823" si="46">IFERROR((G2760-C2760)/C2760,"")</f>
        <v>3</v>
      </c>
    </row>
    <row r="2761" spans="1:8">
      <c r="A2761" s="159">
        <v>442781</v>
      </c>
      <c r="B2761" s="133" t="s">
        <v>1190</v>
      </c>
      <c r="C2761" s="174">
        <v>0</v>
      </c>
      <c r="D2761" s="174">
        <v>0</v>
      </c>
      <c r="E2761" s="174">
        <v>0</v>
      </c>
      <c r="F2761" s="174">
        <v>0</v>
      </c>
      <c r="G2761" s="216">
        <v>0</v>
      </c>
      <c r="H2761" s="160" t="str">
        <f t="shared" si="46"/>
        <v/>
      </c>
    </row>
    <row r="2762" spans="1:8">
      <c r="A2762" s="159">
        <v>442781</v>
      </c>
      <c r="B2762" s="133" t="s">
        <v>1191</v>
      </c>
      <c r="C2762" s="174">
        <v>6</v>
      </c>
      <c r="D2762" s="174">
        <v>9</v>
      </c>
      <c r="E2762" s="174">
        <v>5</v>
      </c>
      <c r="F2762" s="174">
        <v>7</v>
      </c>
      <c r="G2762" s="216">
        <v>10</v>
      </c>
      <c r="H2762" s="160">
        <f t="shared" si="46"/>
        <v>0.66666666666666663</v>
      </c>
    </row>
    <row r="2763" spans="1:8">
      <c r="A2763" s="159">
        <v>442781</v>
      </c>
      <c r="B2763" s="133" t="s">
        <v>1192</v>
      </c>
      <c r="C2763" s="174">
        <v>20</v>
      </c>
      <c r="D2763" s="174">
        <v>17</v>
      </c>
      <c r="E2763" s="174">
        <v>22</v>
      </c>
      <c r="F2763" s="174">
        <v>29</v>
      </c>
      <c r="G2763" s="216">
        <v>48</v>
      </c>
      <c r="H2763" s="160">
        <f t="shared" si="46"/>
        <v>1.4</v>
      </c>
    </row>
    <row r="2764" spans="1:8">
      <c r="A2764" s="159">
        <v>442781</v>
      </c>
      <c r="B2764" s="133" t="s">
        <v>1193</v>
      </c>
      <c r="C2764" s="174">
        <v>0</v>
      </c>
      <c r="D2764" s="174">
        <v>0</v>
      </c>
      <c r="E2764" s="174">
        <v>0</v>
      </c>
      <c r="F2764" s="174">
        <v>0</v>
      </c>
      <c r="G2764" s="216">
        <v>0</v>
      </c>
      <c r="H2764" s="160" t="str">
        <f t="shared" si="46"/>
        <v/>
      </c>
    </row>
    <row r="2765" spans="1:8">
      <c r="A2765" s="159">
        <v>442781</v>
      </c>
      <c r="B2765" s="133" t="s">
        <v>1194</v>
      </c>
      <c r="C2765" s="174">
        <v>23</v>
      </c>
      <c r="D2765" s="174">
        <v>23</v>
      </c>
      <c r="E2765" s="174">
        <v>23</v>
      </c>
      <c r="F2765" s="174">
        <v>34</v>
      </c>
      <c r="G2765" s="216">
        <v>58</v>
      </c>
      <c r="H2765" s="160">
        <f t="shared" si="46"/>
        <v>1.5217391304347827</v>
      </c>
    </row>
    <row r="2766" spans="1:8">
      <c r="A2766" s="159">
        <v>442781</v>
      </c>
      <c r="B2766" s="133" t="s">
        <v>1195</v>
      </c>
      <c r="C2766" s="174">
        <v>0</v>
      </c>
      <c r="D2766" s="174">
        <v>0</v>
      </c>
      <c r="E2766" s="174">
        <v>0</v>
      </c>
      <c r="F2766" s="174">
        <v>0</v>
      </c>
      <c r="G2766" s="216">
        <v>0</v>
      </c>
      <c r="H2766" s="160" t="str">
        <f t="shared" si="46"/>
        <v/>
      </c>
    </row>
    <row r="2767" spans="1:8">
      <c r="A2767" s="159">
        <v>442781</v>
      </c>
      <c r="B2767" s="133" t="s">
        <v>1196</v>
      </c>
      <c r="C2767" s="174">
        <v>0</v>
      </c>
      <c r="D2767" s="174">
        <v>0</v>
      </c>
      <c r="E2767" s="174">
        <v>2</v>
      </c>
      <c r="F2767" s="174">
        <v>0</v>
      </c>
      <c r="G2767" s="216">
        <v>0</v>
      </c>
      <c r="H2767" s="160" t="str">
        <f t="shared" si="46"/>
        <v/>
      </c>
    </row>
    <row r="2768" spans="1:8">
      <c r="A2768" s="159">
        <v>442781</v>
      </c>
      <c r="B2768" s="133" t="s">
        <v>1197</v>
      </c>
      <c r="C2768" s="174">
        <v>0</v>
      </c>
      <c r="D2768" s="174">
        <v>0</v>
      </c>
      <c r="E2768" s="174">
        <v>0</v>
      </c>
      <c r="F2768" s="174">
        <v>0</v>
      </c>
      <c r="G2768" s="216">
        <v>0</v>
      </c>
      <c r="H2768" s="160" t="str">
        <f t="shared" si="46"/>
        <v/>
      </c>
    </row>
    <row r="2769" spans="1:8">
      <c r="A2769" s="159">
        <v>442781</v>
      </c>
      <c r="B2769" s="133" t="s">
        <v>1198</v>
      </c>
      <c r="C2769" s="174">
        <v>0</v>
      </c>
      <c r="D2769" s="174">
        <v>0</v>
      </c>
      <c r="E2769" s="174">
        <v>0</v>
      </c>
      <c r="F2769" s="174">
        <v>0</v>
      </c>
      <c r="G2769" s="216">
        <v>0</v>
      </c>
      <c r="H2769" s="160" t="str">
        <f t="shared" si="46"/>
        <v/>
      </c>
    </row>
    <row r="2770" spans="1:8">
      <c r="A2770" s="159">
        <v>442781</v>
      </c>
      <c r="B2770" s="133" t="s">
        <v>1199</v>
      </c>
      <c r="C2770" s="174">
        <v>0</v>
      </c>
      <c r="D2770" s="174">
        <v>0</v>
      </c>
      <c r="E2770" s="174">
        <v>0</v>
      </c>
      <c r="F2770" s="174">
        <v>0</v>
      </c>
      <c r="G2770" s="216">
        <v>0</v>
      </c>
      <c r="H2770" s="160" t="str">
        <f t="shared" si="46"/>
        <v/>
      </c>
    </row>
    <row r="2771" spans="1:8">
      <c r="A2771" s="159">
        <v>442781</v>
      </c>
      <c r="B2771" s="133" t="s">
        <v>1200</v>
      </c>
      <c r="C2771" s="174">
        <v>3</v>
      </c>
      <c r="D2771" s="174">
        <v>3</v>
      </c>
      <c r="E2771" s="174">
        <v>2</v>
      </c>
      <c r="F2771" s="174">
        <v>2</v>
      </c>
      <c r="G2771" s="216">
        <v>0</v>
      </c>
      <c r="H2771" s="160">
        <f t="shared" si="46"/>
        <v>-1</v>
      </c>
    </row>
    <row r="2772" spans="1:8">
      <c r="A2772" s="159">
        <v>442781</v>
      </c>
      <c r="B2772" s="133" t="s">
        <v>1201</v>
      </c>
      <c r="C2772" s="174">
        <v>0</v>
      </c>
      <c r="D2772" s="174">
        <v>0</v>
      </c>
      <c r="E2772" s="174">
        <v>0</v>
      </c>
      <c r="F2772" s="174">
        <v>0</v>
      </c>
      <c r="G2772" s="216">
        <v>0</v>
      </c>
      <c r="H2772" s="160" t="str">
        <f t="shared" si="46"/>
        <v/>
      </c>
    </row>
    <row r="2773" spans="1:8">
      <c r="A2773" s="159">
        <v>448594</v>
      </c>
      <c r="B2773" s="133" t="s">
        <v>1185</v>
      </c>
      <c r="C2773" s="174">
        <v>594</v>
      </c>
      <c r="D2773" s="174">
        <v>625</v>
      </c>
      <c r="E2773" s="174">
        <v>599</v>
      </c>
      <c r="F2773" s="174">
        <v>591</v>
      </c>
      <c r="G2773" s="216">
        <v>575</v>
      </c>
      <c r="H2773" s="160">
        <f t="shared" si="46"/>
        <v>-3.1986531986531987E-2</v>
      </c>
    </row>
    <row r="2774" spans="1:8">
      <c r="A2774" s="159">
        <v>448594</v>
      </c>
      <c r="B2774" s="133" t="s">
        <v>1186</v>
      </c>
      <c r="C2774" s="174">
        <v>9</v>
      </c>
      <c r="D2774" s="174">
        <v>12</v>
      </c>
      <c r="E2774" s="174">
        <v>8</v>
      </c>
      <c r="F2774" s="174">
        <v>7</v>
      </c>
      <c r="G2774" s="216">
        <v>8</v>
      </c>
      <c r="H2774" s="160">
        <f t="shared" si="46"/>
        <v>-0.1111111111111111</v>
      </c>
    </row>
    <row r="2775" spans="1:8">
      <c r="A2775" s="159">
        <v>448594</v>
      </c>
      <c r="B2775" s="133" t="s">
        <v>1187</v>
      </c>
      <c r="C2775" s="174">
        <v>350</v>
      </c>
      <c r="D2775" s="174">
        <v>386</v>
      </c>
      <c r="E2775" s="174">
        <v>314</v>
      </c>
      <c r="F2775" s="174">
        <v>326</v>
      </c>
      <c r="G2775" s="216">
        <v>330</v>
      </c>
      <c r="H2775" s="160">
        <f t="shared" si="46"/>
        <v>-5.7142857142857141E-2</v>
      </c>
    </row>
    <row r="2776" spans="1:8">
      <c r="A2776" s="159">
        <v>448594</v>
      </c>
      <c r="B2776" s="133" t="s">
        <v>1188</v>
      </c>
      <c r="C2776" s="174">
        <v>193</v>
      </c>
      <c r="D2776" s="174">
        <v>182</v>
      </c>
      <c r="E2776" s="174">
        <v>226</v>
      </c>
      <c r="F2776" s="174">
        <v>215</v>
      </c>
      <c r="G2776" s="216">
        <v>195</v>
      </c>
      <c r="H2776" s="160">
        <f t="shared" si="46"/>
        <v>1.0362694300518135E-2</v>
      </c>
    </row>
    <row r="2777" spans="1:8">
      <c r="A2777" s="159">
        <v>448594</v>
      </c>
      <c r="B2777" s="133" t="s">
        <v>1189</v>
      </c>
      <c r="C2777" s="174">
        <v>42</v>
      </c>
      <c r="D2777" s="174">
        <v>45</v>
      </c>
      <c r="E2777" s="174">
        <v>51</v>
      </c>
      <c r="F2777" s="174">
        <v>43</v>
      </c>
      <c r="G2777" s="216">
        <v>42</v>
      </c>
      <c r="H2777" s="160">
        <f t="shared" si="46"/>
        <v>0</v>
      </c>
    </row>
    <row r="2778" spans="1:8">
      <c r="A2778" s="159">
        <v>448594</v>
      </c>
      <c r="B2778" s="133" t="s">
        <v>1190</v>
      </c>
      <c r="C2778" s="174">
        <v>0</v>
      </c>
      <c r="D2778" s="174">
        <v>0</v>
      </c>
      <c r="E2778" s="174">
        <v>0</v>
      </c>
      <c r="F2778" s="174">
        <v>0</v>
      </c>
      <c r="G2778" s="216">
        <v>0</v>
      </c>
      <c r="H2778" s="160" t="str">
        <f t="shared" si="46"/>
        <v/>
      </c>
    </row>
    <row r="2779" spans="1:8">
      <c r="A2779" s="159">
        <v>448594</v>
      </c>
      <c r="B2779" s="133" t="s">
        <v>1191</v>
      </c>
      <c r="C2779" s="174">
        <v>209</v>
      </c>
      <c r="D2779" s="174">
        <v>213</v>
      </c>
      <c r="E2779" s="174">
        <v>167</v>
      </c>
      <c r="F2779" s="174">
        <v>177</v>
      </c>
      <c r="G2779" s="216">
        <v>178</v>
      </c>
      <c r="H2779" s="160">
        <f t="shared" si="46"/>
        <v>-0.14832535885167464</v>
      </c>
    </row>
    <row r="2780" spans="1:8">
      <c r="A2780" s="159">
        <v>448594</v>
      </c>
      <c r="B2780" s="133" t="s">
        <v>1192</v>
      </c>
      <c r="C2780" s="174">
        <v>385</v>
      </c>
      <c r="D2780" s="174">
        <v>412</v>
      </c>
      <c r="E2780" s="174">
        <v>432</v>
      </c>
      <c r="F2780" s="174">
        <v>414</v>
      </c>
      <c r="G2780" s="216">
        <v>397</v>
      </c>
      <c r="H2780" s="160">
        <f t="shared" si="46"/>
        <v>3.1168831168831169E-2</v>
      </c>
    </row>
    <row r="2781" spans="1:8">
      <c r="A2781" s="159">
        <v>448594</v>
      </c>
      <c r="B2781" s="133" t="s">
        <v>1193</v>
      </c>
      <c r="C2781" s="174">
        <v>17</v>
      </c>
      <c r="D2781" s="174">
        <v>21</v>
      </c>
      <c r="E2781" s="174">
        <v>19</v>
      </c>
      <c r="F2781" s="174">
        <v>14</v>
      </c>
      <c r="G2781" s="216">
        <v>18</v>
      </c>
      <c r="H2781" s="160">
        <f t="shared" si="46"/>
        <v>5.8823529411764705E-2</v>
      </c>
    </row>
    <row r="2782" spans="1:8">
      <c r="A2782" s="159">
        <v>448594</v>
      </c>
      <c r="B2782" s="133" t="s">
        <v>1194</v>
      </c>
      <c r="C2782" s="174">
        <v>4</v>
      </c>
      <c r="D2782" s="174">
        <v>4</v>
      </c>
      <c r="E2782" s="174">
        <v>5</v>
      </c>
      <c r="F2782" s="174">
        <v>7</v>
      </c>
      <c r="G2782" s="216">
        <v>3</v>
      </c>
      <c r="H2782" s="160">
        <f t="shared" si="46"/>
        <v>-0.25</v>
      </c>
    </row>
    <row r="2783" spans="1:8">
      <c r="A2783" s="159">
        <v>448594</v>
      </c>
      <c r="B2783" s="133" t="s">
        <v>1195</v>
      </c>
      <c r="C2783" s="174">
        <v>45</v>
      </c>
      <c r="D2783" s="174">
        <v>43</v>
      </c>
      <c r="E2783" s="174">
        <v>34</v>
      </c>
      <c r="F2783" s="174">
        <v>48</v>
      </c>
      <c r="G2783" s="216">
        <v>40</v>
      </c>
      <c r="H2783" s="160">
        <f t="shared" si="46"/>
        <v>-0.1111111111111111</v>
      </c>
    </row>
    <row r="2784" spans="1:8">
      <c r="A2784" s="159">
        <v>448594</v>
      </c>
      <c r="B2784" s="133" t="s">
        <v>1196</v>
      </c>
      <c r="C2784" s="174">
        <v>30</v>
      </c>
      <c r="D2784" s="174">
        <v>26</v>
      </c>
      <c r="E2784" s="174">
        <v>27</v>
      </c>
      <c r="F2784" s="174">
        <v>29</v>
      </c>
      <c r="G2784" s="216">
        <v>18</v>
      </c>
      <c r="H2784" s="160">
        <f t="shared" si="46"/>
        <v>-0.4</v>
      </c>
    </row>
    <row r="2785" spans="1:8">
      <c r="A2785" s="159">
        <v>448594</v>
      </c>
      <c r="B2785" s="133" t="s">
        <v>1197</v>
      </c>
      <c r="C2785" s="174">
        <v>331</v>
      </c>
      <c r="D2785" s="174">
        <v>397</v>
      </c>
      <c r="E2785" s="174">
        <v>380</v>
      </c>
      <c r="F2785" s="174">
        <v>359</v>
      </c>
      <c r="G2785" s="216">
        <v>391</v>
      </c>
      <c r="H2785" s="160">
        <f t="shared" si="46"/>
        <v>0.18126888217522658</v>
      </c>
    </row>
    <row r="2786" spans="1:8">
      <c r="A2786" s="159">
        <v>448594</v>
      </c>
      <c r="B2786" s="133" t="s">
        <v>1198</v>
      </c>
      <c r="C2786" s="174">
        <v>2</v>
      </c>
      <c r="D2786" s="174">
        <v>1</v>
      </c>
      <c r="E2786" s="174">
        <v>5</v>
      </c>
      <c r="F2786" s="174">
        <v>5</v>
      </c>
      <c r="G2786" s="216">
        <v>2</v>
      </c>
      <c r="H2786" s="160">
        <f t="shared" si="46"/>
        <v>0</v>
      </c>
    </row>
    <row r="2787" spans="1:8">
      <c r="A2787" s="159">
        <v>448594</v>
      </c>
      <c r="B2787" s="133" t="s">
        <v>1199</v>
      </c>
      <c r="C2787" s="174">
        <v>0</v>
      </c>
      <c r="D2787" s="174">
        <v>0</v>
      </c>
      <c r="E2787" s="174">
        <v>0</v>
      </c>
      <c r="F2787" s="174">
        <v>0</v>
      </c>
      <c r="G2787" s="216">
        <v>0</v>
      </c>
      <c r="H2787" s="160" t="str">
        <f t="shared" si="46"/>
        <v/>
      </c>
    </row>
    <row r="2788" spans="1:8">
      <c r="A2788" s="159">
        <v>448594</v>
      </c>
      <c r="B2788" s="133" t="s">
        <v>1200</v>
      </c>
      <c r="C2788" s="174">
        <v>152</v>
      </c>
      <c r="D2788" s="174">
        <v>124</v>
      </c>
      <c r="E2788" s="174">
        <v>119</v>
      </c>
      <c r="F2788" s="174">
        <v>119</v>
      </c>
      <c r="G2788" s="216">
        <v>95</v>
      </c>
      <c r="H2788" s="160">
        <f t="shared" si="46"/>
        <v>-0.375</v>
      </c>
    </row>
    <row r="2789" spans="1:8">
      <c r="A2789" s="159">
        <v>448594</v>
      </c>
      <c r="B2789" s="133" t="s">
        <v>1201</v>
      </c>
      <c r="C2789" s="174">
        <v>13</v>
      </c>
      <c r="D2789" s="174">
        <v>9</v>
      </c>
      <c r="E2789" s="174">
        <v>10</v>
      </c>
      <c r="F2789" s="174">
        <v>10</v>
      </c>
      <c r="G2789" s="216">
        <v>8</v>
      </c>
      <c r="H2789" s="160">
        <f t="shared" si="46"/>
        <v>-0.38461538461538464</v>
      </c>
    </row>
    <row r="2790" spans="1:8">
      <c r="A2790" s="159">
        <v>461315</v>
      </c>
      <c r="B2790" s="133" t="s">
        <v>1185</v>
      </c>
      <c r="C2790" s="174">
        <v>4</v>
      </c>
      <c r="D2790" s="174">
        <v>13</v>
      </c>
      <c r="E2790" s="174">
        <v>6</v>
      </c>
      <c r="F2790" s="174">
        <v>10</v>
      </c>
      <c r="G2790" s="216">
        <v>11</v>
      </c>
      <c r="H2790" s="160">
        <f t="shared" si="46"/>
        <v>1.75</v>
      </c>
    </row>
    <row r="2791" spans="1:8">
      <c r="A2791" s="159">
        <v>461315</v>
      </c>
      <c r="B2791" s="133" t="s">
        <v>1186</v>
      </c>
      <c r="C2791" s="174">
        <v>0</v>
      </c>
      <c r="D2791" s="174">
        <v>0</v>
      </c>
      <c r="E2791" s="174">
        <v>1</v>
      </c>
      <c r="F2791" s="174">
        <v>0</v>
      </c>
      <c r="G2791" s="216">
        <v>0</v>
      </c>
      <c r="H2791" s="160" t="str">
        <f t="shared" si="46"/>
        <v/>
      </c>
    </row>
    <row r="2792" spans="1:8">
      <c r="A2792" s="159">
        <v>461315</v>
      </c>
      <c r="B2792" s="133" t="s">
        <v>1187</v>
      </c>
      <c r="C2792" s="174">
        <v>1</v>
      </c>
      <c r="D2792" s="174">
        <v>9</v>
      </c>
      <c r="E2792" s="174">
        <v>1</v>
      </c>
      <c r="F2792" s="174">
        <v>3</v>
      </c>
      <c r="G2792" s="216">
        <v>6</v>
      </c>
      <c r="H2792" s="160">
        <f t="shared" si="46"/>
        <v>5</v>
      </c>
    </row>
    <row r="2793" spans="1:8">
      <c r="A2793" s="159">
        <v>461315</v>
      </c>
      <c r="B2793" s="133" t="s">
        <v>1188</v>
      </c>
      <c r="C2793" s="174">
        <v>0</v>
      </c>
      <c r="D2793" s="174">
        <v>1</v>
      </c>
      <c r="E2793" s="174">
        <v>2</v>
      </c>
      <c r="F2793" s="174">
        <v>6</v>
      </c>
      <c r="G2793" s="216">
        <v>3</v>
      </c>
      <c r="H2793" s="160" t="str">
        <f t="shared" si="46"/>
        <v/>
      </c>
    </row>
    <row r="2794" spans="1:8">
      <c r="A2794" s="159">
        <v>461315</v>
      </c>
      <c r="B2794" s="133" t="s">
        <v>1189</v>
      </c>
      <c r="C2794" s="174">
        <v>3</v>
      </c>
      <c r="D2794" s="174">
        <v>3</v>
      </c>
      <c r="E2794" s="174">
        <v>2</v>
      </c>
      <c r="F2794" s="174">
        <v>1</v>
      </c>
      <c r="G2794" s="216">
        <v>2</v>
      </c>
      <c r="H2794" s="160">
        <f t="shared" si="46"/>
        <v>-0.33333333333333331</v>
      </c>
    </row>
    <row r="2795" spans="1:8">
      <c r="A2795" s="159">
        <v>461315</v>
      </c>
      <c r="B2795" s="133" t="s">
        <v>1190</v>
      </c>
      <c r="C2795" s="174">
        <v>0</v>
      </c>
      <c r="D2795" s="174">
        <v>0</v>
      </c>
      <c r="E2795" s="174">
        <v>0</v>
      </c>
      <c r="F2795" s="174">
        <v>0</v>
      </c>
      <c r="G2795" s="216">
        <v>0</v>
      </c>
      <c r="H2795" s="160" t="str">
        <f t="shared" si="46"/>
        <v/>
      </c>
    </row>
    <row r="2796" spans="1:8">
      <c r="A2796" s="159">
        <v>461315</v>
      </c>
      <c r="B2796" s="133" t="s">
        <v>1191</v>
      </c>
      <c r="C2796" s="174">
        <v>0</v>
      </c>
      <c r="D2796" s="174">
        <v>2</v>
      </c>
      <c r="E2796" s="174">
        <v>2</v>
      </c>
      <c r="F2796" s="174">
        <v>2</v>
      </c>
      <c r="G2796" s="216">
        <v>2</v>
      </c>
      <c r="H2796" s="160" t="str">
        <f t="shared" si="46"/>
        <v/>
      </c>
    </row>
    <row r="2797" spans="1:8">
      <c r="A2797" s="159">
        <v>461315</v>
      </c>
      <c r="B2797" s="133" t="s">
        <v>1192</v>
      </c>
      <c r="C2797" s="174">
        <v>4</v>
      </c>
      <c r="D2797" s="174">
        <v>11</v>
      </c>
      <c r="E2797" s="174">
        <v>4</v>
      </c>
      <c r="F2797" s="174">
        <v>8</v>
      </c>
      <c r="G2797" s="216">
        <v>9</v>
      </c>
      <c r="H2797" s="160">
        <f t="shared" si="46"/>
        <v>1.25</v>
      </c>
    </row>
    <row r="2798" spans="1:8">
      <c r="A2798" s="159">
        <v>461315</v>
      </c>
      <c r="B2798" s="133" t="s">
        <v>1193</v>
      </c>
      <c r="C2798" s="174">
        <v>0</v>
      </c>
      <c r="D2798" s="174">
        <v>0</v>
      </c>
      <c r="E2798" s="174">
        <v>1</v>
      </c>
      <c r="F2798" s="174">
        <v>0</v>
      </c>
      <c r="G2798" s="216">
        <v>2</v>
      </c>
      <c r="H2798" s="160" t="str">
        <f t="shared" si="46"/>
        <v/>
      </c>
    </row>
    <row r="2799" spans="1:8">
      <c r="A2799" s="159">
        <v>461315</v>
      </c>
      <c r="B2799" s="133" t="s">
        <v>1194</v>
      </c>
      <c r="C2799" s="174">
        <v>3</v>
      </c>
      <c r="D2799" s="174">
        <v>11</v>
      </c>
      <c r="E2799" s="174">
        <v>2</v>
      </c>
      <c r="F2799" s="174">
        <v>6</v>
      </c>
      <c r="G2799" s="216">
        <v>2</v>
      </c>
      <c r="H2799" s="160">
        <f t="shared" si="46"/>
        <v>-0.33333333333333331</v>
      </c>
    </row>
    <row r="2800" spans="1:8">
      <c r="A2800" s="159">
        <v>461315</v>
      </c>
      <c r="B2800" s="133" t="s">
        <v>1195</v>
      </c>
      <c r="C2800" s="174">
        <v>0</v>
      </c>
      <c r="D2800" s="174">
        <v>0</v>
      </c>
      <c r="E2800" s="174">
        <v>0</v>
      </c>
      <c r="F2800" s="174">
        <v>1</v>
      </c>
      <c r="G2800" s="216">
        <v>0</v>
      </c>
      <c r="H2800" s="160" t="str">
        <f t="shared" si="46"/>
        <v/>
      </c>
    </row>
    <row r="2801" spans="1:8">
      <c r="A2801" s="159">
        <v>461315</v>
      </c>
      <c r="B2801" s="133" t="s">
        <v>1196</v>
      </c>
      <c r="C2801" s="174">
        <v>0</v>
      </c>
      <c r="D2801" s="174">
        <v>0</v>
      </c>
      <c r="E2801" s="174">
        <v>0</v>
      </c>
      <c r="F2801" s="174">
        <v>0</v>
      </c>
      <c r="G2801" s="216">
        <v>0</v>
      </c>
      <c r="H2801" s="160" t="str">
        <f t="shared" si="46"/>
        <v/>
      </c>
    </row>
    <row r="2802" spans="1:8">
      <c r="A2802" s="159">
        <v>461315</v>
      </c>
      <c r="B2802" s="133" t="s">
        <v>1197</v>
      </c>
      <c r="C2802" s="174">
        <v>0</v>
      </c>
      <c r="D2802" s="174">
        <v>0</v>
      </c>
      <c r="E2802" s="174">
        <v>0</v>
      </c>
      <c r="F2802" s="174">
        <v>0</v>
      </c>
      <c r="G2802" s="216">
        <v>1</v>
      </c>
      <c r="H2802" s="160" t="str">
        <f t="shared" si="46"/>
        <v/>
      </c>
    </row>
    <row r="2803" spans="1:8">
      <c r="A2803" s="159">
        <v>461315</v>
      </c>
      <c r="B2803" s="133" t="s">
        <v>1198</v>
      </c>
      <c r="C2803" s="174">
        <v>0</v>
      </c>
      <c r="D2803" s="174">
        <v>0</v>
      </c>
      <c r="E2803" s="174">
        <v>0</v>
      </c>
      <c r="F2803" s="174">
        <v>0</v>
      </c>
      <c r="G2803" s="216">
        <v>0</v>
      </c>
      <c r="H2803" s="160" t="str">
        <f t="shared" si="46"/>
        <v/>
      </c>
    </row>
    <row r="2804" spans="1:8">
      <c r="A2804" s="159">
        <v>461315</v>
      </c>
      <c r="B2804" s="133" t="s">
        <v>1199</v>
      </c>
      <c r="C2804" s="174">
        <v>0</v>
      </c>
      <c r="D2804" s="174">
        <v>0</v>
      </c>
      <c r="E2804" s="174">
        <v>0</v>
      </c>
      <c r="F2804" s="174">
        <v>0</v>
      </c>
      <c r="G2804" s="216">
        <v>0</v>
      </c>
      <c r="H2804" s="160" t="str">
        <f t="shared" si="46"/>
        <v/>
      </c>
    </row>
    <row r="2805" spans="1:8">
      <c r="A2805" s="159">
        <v>461315</v>
      </c>
      <c r="B2805" s="133" t="s">
        <v>1200</v>
      </c>
      <c r="C2805" s="174">
        <v>1</v>
      </c>
      <c r="D2805" s="174">
        <v>2</v>
      </c>
      <c r="E2805" s="174">
        <v>3</v>
      </c>
      <c r="F2805" s="174">
        <v>3</v>
      </c>
      <c r="G2805" s="216">
        <v>6</v>
      </c>
      <c r="H2805" s="160">
        <f t="shared" si="46"/>
        <v>5</v>
      </c>
    </row>
    <row r="2806" spans="1:8">
      <c r="A2806" s="159">
        <v>461315</v>
      </c>
      <c r="B2806" s="133" t="s">
        <v>1201</v>
      </c>
      <c r="C2806" s="174">
        <v>0</v>
      </c>
      <c r="D2806" s="174">
        <v>0</v>
      </c>
      <c r="E2806" s="174">
        <v>0</v>
      </c>
      <c r="F2806" s="174">
        <v>0</v>
      </c>
      <c r="G2806" s="216">
        <v>0</v>
      </c>
      <c r="H2806" s="160" t="str">
        <f t="shared" si="46"/>
        <v/>
      </c>
    </row>
    <row r="2807" spans="1:8">
      <c r="A2807" s="159">
        <v>480967</v>
      </c>
      <c r="B2807" s="133" t="s">
        <v>1185</v>
      </c>
      <c r="C2807" s="174">
        <v>42</v>
      </c>
      <c r="D2807" s="174">
        <v>36</v>
      </c>
      <c r="E2807" s="174">
        <v>40</v>
      </c>
      <c r="F2807" s="174">
        <v>41</v>
      </c>
      <c r="G2807" s="216">
        <v>41</v>
      </c>
      <c r="H2807" s="160">
        <f t="shared" si="46"/>
        <v>-2.3809523809523808E-2</v>
      </c>
    </row>
    <row r="2808" spans="1:8">
      <c r="A2808" s="159">
        <v>480967</v>
      </c>
      <c r="B2808" s="133" t="s">
        <v>1186</v>
      </c>
      <c r="C2808" s="174">
        <v>0</v>
      </c>
      <c r="D2808" s="174">
        <v>0</v>
      </c>
      <c r="E2808" s="174">
        <v>0</v>
      </c>
      <c r="F2808" s="174">
        <v>0</v>
      </c>
      <c r="G2808" s="216">
        <v>0</v>
      </c>
      <c r="H2808" s="160" t="str">
        <f t="shared" si="46"/>
        <v/>
      </c>
    </row>
    <row r="2809" spans="1:8">
      <c r="A2809" s="159">
        <v>480967</v>
      </c>
      <c r="B2809" s="133" t="s">
        <v>1187</v>
      </c>
      <c r="C2809" s="174">
        <v>27</v>
      </c>
      <c r="D2809" s="174">
        <v>20</v>
      </c>
      <c r="E2809" s="174">
        <v>26</v>
      </c>
      <c r="F2809" s="174">
        <v>22</v>
      </c>
      <c r="G2809" s="216">
        <v>13</v>
      </c>
      <c r="H2809" s="160">
        <f t="shared" si="46"/>
        <v>-0.51851851851851849</v>
      </c>
    </row>
    <row r="2810" spans="1:8">
      <c r="A2810" s="159">
        <v>480967</v>
      </c>
      <c r="B2810" s="133" t="s">
        <v>1188</v>
      </c>
      <c r="C2810" s="174">
        <v>11</v>
      </c>
      <c r="D2810" s="174">
        <v>10</v>
      </c>
      <c r="E2810" s="174">
        <v>11</v>
      </c>
      <c r="F2810" s="174">
        <v>9</v>
      </c>
      <c r="G2810" s="216">
        <v>17</v>
      </c>
      <c r="H2810" s="160">
        <f t="shared" si="46"/>
        <v>0.54545454545454541</v>
      </c>
    </row>
    <row r="2811" spans="1:8">
      <c r="A2811" s="159">
        <v>480967</v>
      </c>
      <c r="B2811" s="133" t="s">
        <v>1189</v>
      </c>
      <c r="C2811" s="174">
        <v>4</v>
      </c>
      <c r="D2811" s="174">
        <v>6</v>
      </c>
      <c r="E2811" s="174">
        <v>3</v>
      </c>
      <c r="F2811" s="174">
        <v>10</v>
      </c>
      <c r="G2811" s="216">
        <v>11</v>
      </c>
      <c r="H2811" s="160">
        <f t="shared" si="46"/>
        <v>1.75</v>
      </c>
    </row>
    <row r="2812" spans="1:8">
      <c r="A2812" s="159">
        <v>480967</v>
      </c>
      <c r="B2812" s="133" t="s">
        <v>1190</v>
      </c>
      <c r="C2812" s="174">
        <v>0</v>
      </c>
      <c r="D2812" s="174">
        <v>0</v>
      </c>
      <c r="E2812" s="174">
        <v>0</v>
      </c>
      <c r="F2812" s="174">
        <v>0</v>
      </c>
      <c r="G2812" s="216">
        <v>0</v>
      </c>
      <c r="H2812" s="160" t="str">
        <f t="shared" si="46"/>
        <v/>
      </c>
    </row>
    <row r="2813" spans="1:8">
      <c r="A2813" s="159">
        <v>480967</v>
      </c>
      <c r="B2813" s="133" t="s">
        <v>1191</v>
      </c>
      <c r="C2813" s="174">
        <v>14</v>
      </c>
      <c r="D2813" s="174">
        <v>16</v>
      </c>
      <c r="E2813" s="174">
        <v>14</v>
      </c>
      <c r="F2813" s="174">
        <v>13</v>
      </c>
      <c r="G2813" s="216">
        <v>14</v>
      </c>
      <c r="H2813" s="160">
        <f t="shared" si="46"/>
        <v>0</v>
      </c>
    </row>
    <row r="2814" spans="1:8">
      <c r="A2814" s="159">
        <v>480967</v>
      </c>
      <c r="B2814" s="133" t="s">
        <v>1192</v>
      </c>
      <c r="C2814" s="174">
        <v>28</v>
      </c>
      <c r="D2814" s="174">
        <v>20</v>
      </c>
      <c r="E2814" s="174">
        <v>26</v>
      </c>
      <c r="F2814" s="174">
        <v>28</v>
      </c>
      <c r="G2814" s="216">
        <v>27</v>
      </c>
      <c r="H2814" s="160">
        <f t="shared" si="46"/>
        <v>-3.5714285714285712E-2</v>
      </c>
    </row>
    <row r="2815" spans="1:8">
      <c r="A2815" s="159">
        <v>480967</v>
      </c>
      <c r="B2815" s="133" t="s">
        <v>1193</v>
      </c>
      <c r="C2815" s="174">
        <v>5</v>
      </c>
      <c r="D2815" s="174">
        <v>6</v>
      </c>
      <c r="E2815" s="174">
        <v>0</v>
      </c>
      <c r="F2815" s="174">
        <v>7</v>
      </c>
      <c r="G2815" s="216">
        <v>6</v>
      </c>
      <c r="H2815" s="160">
        <f t="shared" si="46"/>
        <v>0.2</v>
      </c>
    </row>
    <row r="2816" spans="1:8">
      <c r="A2816" s="159">
        <v>480967</v>
      </c>
      <c r="B2816" s="133" t="s">
        <v>1194</v>
      </c>
      <c r="C2816" s="174">
        <v>35</v>
      </c>
      <c r="D2816" s="174">
        <v>28</v>
      </c>
      <c r="E2816" s="174">
        <v>40</v>
      </c>
      <c r="F2816" s="174">
        <v>32</v>
      </c>
      <c r="G2816" s="216">
        <v>32</v>
      </c>
      <c r="H2816" s="160">
        <f t="shared" si="46"/>
        <v>-8.5714285714285715E-2</v>
      </c>
    </row>
    <row r="2817" spans="1:8">
      <c r="A2817" s="159">
        <v>480967</v>
      </c>
      <c r="B2817" s="133" t="s">
        <v>1195</v>
      </c>
      <c r="C2817" s="174">
        <v>0</v>
      </c>
      <c r="D2817" s="174">
        <v>0</v>
      </c>
      <c r="E2817" s="174">
        <v>0</v>
      </c>
      <c r="F2817" s="174">
        <v>0</v>
      </c>
      <c r="G2817" s="216">
        <v>0</v>
      </c>
      <c r="H2817" s="160" t="str">
        <f t="shared" si="46"/>
        <v/>
      </c>
    </row>
    <row r="2818" spans="1:8">
      <c r="A2818" s="159">
        <v>480967</v>
      </c>
      <c r="B2818" s="133" t="s">
        <v>1196</v>
      </c>
      <c r="C2818" s="174">
        <v>0</v>
      </c>
      <c r="D2818" s="174">
        <v>0</v>
      </c>
      <c r="E2818" s="174">
        <v>0</v>
      </c>
      <c r="F2818" s="174">
        <v>0</v>
      </c>
      <c r="G2818" s="216">
        <v>0</v>
      </c>
      <c r="H2818" s="160" t="str">
        <f t="shared" si="46"/>
        <v/>
      </c>
    </row>
    <row r="2819" spans="1:8">
      <c r="A2819" s="159">
        <v>480967</v>
      </c>
      <c r="B2819" s="133" t="s">
        <v>1197</v>
      </c>
      <c r="C2819" s="174">
        <v>2</v>
      </c>
      <c r="D2819" s="174">
        <v>2</v>
      </c>
      <c r="E2819" s="174">
        <v>0</v>
      </c>
      <c r="F2819" s="174">
        <v>2</v>
      </c>
      <c r="G2819" s="216">
        <v>3</v>
      </c>
      <c r="H2819" s="160">
        <f t="shared" si="46"/>
        <v>0.5</v>
      </c>
    </row>
    <row r="2820" spans="1:8">
      <c r="A2820" s="159">
        <v>480967</v>
      </c>
      <c r="B2820" s="133" t="s">
        <v>1198</v>
      </c>
      <c r="C2820" s="174">
        <v>0</v>
      </c>
      <c r="D2820" s="174">
        <v>0</v>
      </c>
      <c r="E2820" s="174">
        <v>0</v>
      </c>
      <c r="F2820" s="174">
        <v>0</v>
      </c>
      <c r="G2820" s="216">
        <v>0</v>
      </c>
      <c r="H2820" s="160" t="str">
        <f t="shared" si="46"/>
        <v/>
      </c>
    </row>
    <row r="2821" spans="1:8">
      <c r="A2821" s="159">
        <v>480967</v>
      </c>
      <c r="B2821" s="133" t="s">
        <v>1199</v>
      </c>
      <c r="C2821" s="174">
        <v>0</v>
      </c>
      <c r="D2821" s="174">
        <v>0</v>
      </c>
      <c r="E2821" s="174">
        <v>0</v>
      </c>
      <c r="F2821" s="174">
        <v>0</v>
      </c>
      <c r="G2821" s="216">
        <v>0</v>
      </c>
      <c r="H2821" s="160" t="str">
        <f t="shared" si="46"/>
        <v/>
      </c>
    </row>
    <row r="2822" spans="1:8">
      <c r="A2822" s="159">
        <v>480967</v>
      </c>
      <c r="B2822" s="133" t="s">
        <v>1200</v>
      </c>
      <c r="C2822" s="174">
        <v>0</v>
      </c>
      <c r="D2822" s="174">
        <v>0</v>
      </c>
      <c r="E2822" s="174">
        <v>0</v>
      </c>
      <c r="F2822" s="174">
        <v>0</v>
      </c>
      <c r="G2822" s="216">
        <v>0</v>
      </c>
      <c r="H2822" s="160" t="str">
        <f t="shared" si="46"/>
        <v/>
      </c>
    </row>
    <row r="2823" spans="1:8">
      <c r="A2823" s="159">
        <v>480967</v>
      </c>
      <c r="B2823" s="133" t="s">
        <v>1201</v>
      </c>
      <c r="C2823" s="174">
        <v>0</v>
      </c>
      <c r="D2823" s="174">
        <v>0</v>
      </c>
      <c r="E2823" s="174">
        <v>0</v>
      </c>
      <c r="F2823" s="174">
        <v>0</v>
      </c>
      <c r="G2823" s="216">
        <v>0</v>
      </c>
      <c r="H2823" s="160" t="str">
        <f t="shared" si="46"/>
        <v/>
      </c>
    </row>
    <row r="2824" spans="1:8">
      <c r="A2824" s="159">
        <v>488730</v>
      </c>
      <c r="B2824" s="133" t="s">
        <v>1185</v>
      </c>
      <c r="C2824" s="174">
        <v>374</v>
      </c>
      <c r="D2824" s="174">
        <v>601</v>
      </c>
      <c r="E2824" s="174">
        <v>838</v>
      </c>
      <c r="F2824" s="174">
        <v>884</v>
      </c>
      <c r="G2824" s="216">
        <v>842</v>
      </c>
      <c r="H2824" s="160">
        <f t="shared" ref="H2824:H2857" si="47">IFERROR((G2824-C2824)/C2824,"")</f>
        <v>1.2513368983957218</v>
      </c>
    </row>
    <row r="2825" spans="1:8">
      <c r="A2825" s="159">
        <v>488730</v>
      </c>
      <c r="B2825" s="133" t="s">
        <v>1186</v>
      </c>
      <c r="C2825" s="174">
        <v>0</v>
      </c>
      <c r="D2825" s="174">
        <v>14</v>
      </c>
      <c r="E2825" s="174">
        <v>16</v>
      </c>
      <c r="F2825" s="174">
        <v>9</v>
      </c>
      <c r="G2825" s="216">
        <v>9</v>
      </c>
      <c r="H2825" s="160" t="str">
        <f t="shared" si="47"/>
        <v/>
      </c>
    </row>
    <row r="2826" spans="1:8">
      <c r="A2826" s="159">
        <v>488730</v>
      </c>
      <c r="B2826" s="133" t="s">
        <v>1187</v>
      </c>
      <c r="C2826" s="174">
        <v>297</v>
      </c>
      <c r="D2826" s="174">
        <v>466</v>
      </c>
      <c r="E2826" s="174">
        <v>629</v>
      </c>
      <c r="F2826" s="174">
        <v>642</v>
      </c>
      <c r="G2826" s="216">
        <v>611</v>
      </c>
      <c r="H2826" s="160">
        <f t="shared" si="47"/>
        <v>1.0572390572390573</v>
      </c>
    </row>
    <row r="2827" spans="1:8">
      <c r="A2827" s="159">
        <v>488730</v>
      </c>
      <c r="B2827" s="133" t="s">
        <v>1188</v>
      </c>
      <c r="C2827" s="174">
        <v>61</v>
      </c>
      <c r="D2827" s="174">
        <v>104</v>
      </c>
      <c r="E2827" s="174">
        <v>157</v>
      </c>
      <c r="F2827" s="174">
        <v>197</v>
      </c>
      <c r="G2827" s="216">
        <v>190</v>
      </c>
      <c r="H2827" s="160">
        <f t="shared" si="47"/>
        <v>2.1147540983606556</v>
      </c>
    </row>
    <row r="2828" spans="1:8">
      <c r="A2828" s="159">
        <v>488730</v>
      </c>
      <c r="B2828" s="133" t="s">
        <v>1189</v>
      </c>
      <c r="C2828" s="174">
        <v>16</v>
      </c>
      <c r="D2828" s="174">
        <v>17</v>
      </c>
      <c r="E2828" s="174">
        <v>36</v>
      </c>
      <c r="F2828" s="174">
        <v>36</v>
      </c>
      <c r="G2828" s="216">
        <v>32</v>
      </c>
      <c r="H2828" s="160">
        <f t="shared" si="47"/>
        <v>1</v>
      </c>
    </row>
    <row r="2829" spans="1:8">
      <c r="A2829" s="159">
        <v>488730</v>
      </c>
      <c r="B2829" s="133" t="s">
        <v>1190</v>
      </c>
      <c r="C2829" s="174">
        <v>0</v>
      </c>
      <c r="D2829" s="174">
        <v>0</v>
      </c>
      <c r="E2829" s="174">
        <v>0</v>
      </c>
      <c r="F2829" s="174">
        <v>0</v>
      </c>
      <c r="G2829" s="216">
        <v>0</v>
      </c>
      <c r="H2829" s="160" t="str">
        <f t="shared" si="47"/>
        <v/>
      </c>
    </row>
    <row r="2830" spans="1:8">
      <c r="A2830" s="159">
        <v>488730</v>
      </c>
      <c r="B2830" s="133" t="s">
        <v>1191</v>
      </c>
      <c r="C2830" s="174">
        <v>152</v>
      </c>
      <c r="D2830" s="174">
        <v>245</v>
      </c>
      <c r="E2830" s="174">
        <v>317</v>
      </c>
      <c r="F2830" s="174">
        <v>374</v>
      </c>
      <c r="G2830" s="216">
        <v>331</v>
      </c>
      <c r="H2830" s="160">
        <f t="shared" si="47"/>
        <v>1.1776315789473684</v>
      </c>
    </row>
    <row r="2831" spans="1:8">
      <c r="A2831" s="159">
        <v>488730</v>
      </c>
      <c r="B2831" s="133" t="s">
        <v>1192</v>
      </c>
      <c r="C2831" s="174">
        <v>222</v>
      </c>
      <c r="D2831" s="174">
        <v>356</v>
      </c>
      <c r="E2831" s="174">
        <v>521</v>
      </c>
      <c r="F2831" s="174">
        <v>510</v>
      </c>
      <c r="G2831" s="216">
        <v>511</v>
      </c>
      <c r="H2831" s="160">
        <f t="shared" si="47"/>
        <v>1.3018018018018018</v>
      </c>
    </row>
    <row r="2832" spans="1:8">
      <c r="A2832" s="159">
        <v>488730</v>
      </c>
      <c r="B2832" s="133" t="s">
        <v>1193</v>
      </c>
      <c r="C2832" s="174">
        <v>8</v>
      </c>
      <c r="D2832" s="174">
        <v>14</v>
      </c>
      <c r="E2832" s="174">
        <v>13</v>
      </c>
      <c r="F2832" s="174">
        <v>15</v>
      </c>
      <c r="G2832" s="216">
        <v>18</v>
      </c>
      <c r="H2832" s="160">
        <f t="shared" si="47"/>
        <v>1.25</v>
      </c>
    </row>
    <row r="2833" spans="1:8">
      <c r="A2833" s="159">
        <v>488730</v>
      </c>
      <c r="B2833" s="133" t="s">
        <v>1194</v>
      </c>
      <c r="C2833" s="174">
        <v>0</v>
      </c>
      <c r="D2833" s="174">
        <v>3</v>
      </c>
      <c r="E2833" s="174">
        <v>1</v>
      </c>
      <c r="F2833" s="174">
        <v>4</v>
      </c>
      <c r="G2833" s="216">
        <v>1</v>
      </c>
      <c r="H2833" s="160" t="str">
        <f t="shared" si="47"/>
        <v/>
      </c>
    </row>
    <row r="2834" spans="1:8">
      <c r="A2834" s="159">
        <v>488730</v>
      </c>
      <c r="B2834" s="133" t="s">
        <v>1195</v>
      </c>
      <c r="C2834" s="174">
        <v>11</v>
      </c>
      <c r="D2834" s="174">
        <v>23</v>
      </c>
      <c r="E2834" s="174">
        <v>32</v>
      </c>
      <c r="F2834" s="174">
        <v>42</v>
      </c>
      <c r="G2834" s="216">
        <v>28</v>
      </c>
      <c r="H2834" s="160">
        <f t="shared" si="47"/>
        <v>1.5454545454545454</v>
      </c>
    </row>
    <row r="2835" spans="1:8">
      <c r="A2835" s="159">
        <v>488730</v>
      </c>
      <c r="B2835" s="133" t="s">
        <v>1196</v>
      </c>
      <c r="C2835" s="174">
        <v>38</v>
      </c>
      <c r="D2835" s="174">
        <v>69</v>
      </c>
      <c r="E2835" s="174">
        <v>116</v>
      </c>
      <c r="F2835" s="174">
        <v>115</v>
      </c>
      <c r="G2835" s="216">
        <v>101</v>
      </c>
      <c r="H2835" s="160">
        <f t="shared" si="47"/>
        <v>1.6578947368421053</v>
      </c>
    </row>
    <row r="2836" spans="1:8">
      <c r="A2836" s="159">
        <v>488730</v>
      </c>
      <c r="B2836" s="133" t="s">
        <v>1197</v>
      </c>
      <c r="C2836" s="174">
        <v>170</v>
      </c>
      <c r="D2836" s="174">
        <v>298</v>
      </c>
      <c r="E2836" s="174">
        <v>414</v>
      </c>
      <c r="F2836" s="174">
        <v>456</v>
      </c>
      <c r="G2836" s="216">
        <v>427</v>
      </c>
      <c r="H2836" s="160">
        <f t="shared" si="47"/>
        <v>1.5117647058823529</v>
      </c>
    </row>
    <row r="2837" spans="1:8">
      <c r="A2837" s="159">
        <v>488730</v>
      </c>
      <c r="B2837" s="133" t="s">
        <v>1198</v>
      </c>
      <c r="C2837" s="174">
        <v>0</v>
      </c>
      <c r="D2837" s="174">
        <v>1</v>
      </c>
      <c r="E2837" s="174">
        <v>0</v>
      </c>
      <c r="F2837" s="174">
        <v>3</v>
      </c>
      <c r="G2837" s="216">
        <v>2</v>
      </c>
      <c r="H2837" s="160" t="str">
        <f t="shared" si="47"/>
        <v/>
      </c>
    </row>
    <row r="2838" spans="1:8">
      <c r="A2838" s="159">
        <v>488730</v>
      </c>
      <c r="B2838" s="133" t="s">
        <v>1199</v>
      </c>
      <c r="C2838" s="174">
        <v>0</v>
      </c>
      <c r="D2838" s="174">
        <v>0</v>
      </c>
      <c r="E2838" s="174">
        <v>0</v>
      </c>
      <c r="F2838" s="174">
        <v>0</v>
      </c>
      <c r="G2838" s="216">
        <v>0</v>
      </c>
      <c r="H2838" s="160" t="str">
        <f t="shared" si="47"/>
        <v/>
      </c>
    </row>
    <row r="2839" spans="1:8">
      <c r="A2839" s="159">
        <v>488730</v>
      </c>
      <c r="B2839" s="133" t="s">
        <v>1200</v>
      </c>
      <c r="C2839" s="174">
        <v>147</v>
      </c>
      <c r="D2839" s="174">
        <v>192</v>
      </c>
      <c r="E2839" s="174">
        <v>262</v>
      </c>
      <c r="F2839" s="174">
        <v>247</v>
      </c>
      <c r="G2839" s="216">
        <v>259</v>
      </c>
      <c r="H2839" s="160">
        <f t="shared" si="47"/>
        <v>0.76190476190476186</v>
      </c>
    </row>
    <row r="2840" spans="1:8">
      <c r="A2840" s="159">
        <v>488730</v>
      </c>
      <c r="B2840" s="133" t="s">
        <v>1201</v>
      </c>
      <c r="C2840" s="174">
        <v>0</v>
      </c>
      <c r="D2840" s="174">
        <v>1</v>
      </c>
      <c r="E2840" s="174">
        <v>0</v>
      </c>
      <c r="F2840" s="174">
        <v>2</v>
      </c>
      <c r="G2840" s="216">
        <v>6</v>
      </c>
      <c r="H2840" s="160" t="str">
        <f t="shared" si="47"/>
        <v/>
      </c>
    </row>
    <row r="2841" spans="1:8">
      <c r="A2841" s="159">
        <v>491844</v>
      </c>
      <c r="B2841" s="133" t="s">
        <v>1185</v>
      </c>
      <c r="C2841" s="174">
        <v>12</v>
      </c>
      <c r="D2841" s="174">
        <v>12</v>
      </c>
      <c r="E2841" s="174">
        <v>13</v>
      </c>
      <c r="F2841" s="174">
        <v>14</v>
      </c>
      <c r="G2841" s="216">
        <v>29</v>
      </c>
      <c r="H2841" s="160">
        <f t="shared" si="47"/>
        <v>1.4166666666666667</v>
      </c>
    </row>
    <row r="2842" spans="1:8">
      <c r="A2842" s="159">
        <v>491844</v>
      </c>
      <c r="B2842" s="133" t="s">
        <v>1186</v>
      </c>
      <c r="C2842" s="174">
        <v>0</v>
      </c>
      <c r="D2842" s="174">
        <v>0</v>
      </c>
      <c r="E2842" s="174">
        <v>0</v>
      </c>
      <c r="F2842" s="174">
        <v>0</v>
      </c>
      <c r="G2842" s="216">
        <v>0</v>
      </c>
      <c r="H2842" s="160" t="str">
        <f t="shared" si="47"/>
        <v/>
      </c>
    </row>
    <row r="2843" spans="1:8">
      <c r="A2843" s="159">
        <v>491844</v>
      </c>
      <c r="B2843" s="133" t="s">
        <v>1187</v>
      </c>
      <c r="C2843" s="174">
        <v>3</v>
      </c>
      <c r="D2843" s="174">
        <v>5</v>
      </c>
      <c r="E2843" s="174">
        <v>3</v>
      </c>
      <c r="F2843" s="174">
        <v>6</v>
      </c>
      <c r="G2843" s="216">
        <v>3</v>
      </c>
      <c r="H2843" s="160">
        <f t="shared" si="47"/>
        <v>0</v>
      </c>
    </row>
    <row r="2844" spans="1:8">
      <c r="A2844" s="159">
        <v>491844</v>
      </c>
      <c r="B2844" s="133" t="s">
        <v>1188</v>
      </c>
      <c r="C2844" s="174">
        <v>8</v>
      </c>
      <c r="D2844" s="174">
        <v>4</v>
      </c>
      <c r="E2844" s="174">
        <v>6</v>
      </c>
      <c r="F2844" s="174">
        <v>7</v>
      </c>
      <c r="G2844" s="216">
        <v>20</v>
      </c>
      <c r="H2844" s="160">
        <f t="shared" si="47"/>
        <v>1.5</v>
      </c>
    </row>
    <row r="2845" spans="1:8">
      <c r="A2845" s="159">
        <v>491844</v>
      </c>
      <c r="B2845" s="133" t="s">
        <v>1189</v>
      </c>
      <c r="C2845" s="174">
        <v>1</v>
      </c>
      <c r="D2845" s="174">
        <v>3</v>
      </c>
      <c r="E2845" s="174">
        <v>4</v>
      </c>
      <c r="F2845" s="174">
        <v>1</v>
      </c>
      <c r="G2845" s="216">
        <v>6</v>
      </c>
      <c r="H2845" s="160">
        <f t="shared" si="47"/>
        <v>5</v>
      </c>
    </row>
    <row r="2846" spans="1:8">
      <c r="A2846" s="159">
        <v>491844</v>
      </c>
      <c r="B2846" s="133" t="s">
        <v>1190</v>
      </c>
      <c r="C2846" s="174">
        <v>0</v>
      </c>
      <c r="D2846" s="174">
        <v>0</v>
      </c>
      <c r="E2846" s="174">
        <v>0</v>
      </c>
      <c r="F2846" s="174">
        <v>0</v>
      </c>
      <c r="G2846" s="216">
        <v>0</v>
      </c>
      <c r="H2846" s="160" t="str">
        <f t="shared" si="47"/>
        <v/>
      </c>
    </row>
    <row r="2847" spans="1:8">
      <c r="A2847" s="159">
        <v>491844</v>
      </c>
      <c r="B2847" s="133" t="s">
        <v>1191</v>
      </c>
      <c r="C2847" s="174">
        <v>3</v>
      </c>
      <c r="D2847" s="174">
        <v>1</v>
      </c>
      <c r="E2847" s="174">
        <v>3</v>
      </c>
      <c r="F2847" s="174">
        <v>2</v>
      </c>
      <c r="G2847" s="216">
        <v>9</v>
      </c>
      <c r="H2847" s="160">
        <f t="shared" si="47"/>
        <v>2</v>
      </c>
    </row>
    <row r="2848" spans="1:8">
      <c r="A2848" s="159">
        <v>491844</v>
      </c>
      <c r="B2848" s="133" t="s">
        <v>1192</v>
      </c>
      <c r="C2848" s="174">
        <v>9</v>
      </c>
      <c r="D2848" s="174">
        <v>11</v>
      </c>
      <c r="E2848" s="174">
        <v>10</v>
      </c>
      <c r="F2848" s="174">
        <v>12</v>
      </c>
      <c r="G2848" s="216">
        <v>20</v>
      </c>
      <c r="H2848" s="160">
        <f t="shared" si="47"/>
        <v>1.2222222222222223</v>
      </c>
    </row>
    <row r="2849" spans="1:8">
      <c r="A2849" s="159">
        <v>491844</v>
      </c>
      <c r="B2849" s="133" t="s">
        <v>1193</v>
      </c>
      <c r="C2849" s="174">
        <v>0</v>
      </c>
      <c r="D2849" s="174">
        <v>0</v>
      </c>
      <c r="E2849" s="174">
        <v>0</v>
      </c>
      <c r="F2849" s="174">
        <v>1</v>
      </c>
      <c r="G2849" s="216">
        <v>2</v>
      </c>
      <c r="H2849" s="160" t="str">
        <f t="shared" si="47"/>
        <v/>
      </c>
    </row>
    <row r="2850" spans="1:8">
      <c r="A2850" s="159">
        <v>491844</v>
      </c>
      <c r="B2850" s="133" t="s">
        <v>1194</v>
      </c>
      <c r="C2850" s="174">
        <v>12</v>
      </c>
      <c r="D2850" s="174">
        <v>12</v>
      </c>
      <c r="E2850" s="174">
        <v>12</v>
      </c>
      <c r="F2850" s="174">
        <v>12</v>
      </c>
      <c r="G2850" s="216">
        <v>27</v>
      </c>
      <c r="H2850" s="160">
        <f t="shared" si="47"/>
        <v>1.25</v>
      </c>
    </row>
    <row r="2851" spans="1:8">
      <c r="A2851" s="159">
        <v>491844</v>
      </c>
      <c r="B2851" s="133" t="s">
        <v>1195</v>
      </c>
      <c r="C2851" s="174">
        <v>0</v>
      </c>
      <c r="D2851" s="174">
        <v>0</v>
      </c>
      <c r="E2851" s="174">
        <v>0</v>
      </c>
      <c r="F2851" s="174">
        <v>0</v>
      </c>
      <c r="G2851" s="216">
        <v>0</v>
      </c>
      <c r="H2851" s="160" t="str">
        <f t="shared" si="47"/>
        <v/>
      </c>
    </row>
    <row r="2852" spans="1:8">
      <c r="A2852" s="159">
        <v>491844</v>
      </c>
      <c r="B2852" s="133" t="s">
        <v>1196</v>
      </c>
      <c r="C2852" s="174">
        <v>0</v>
      </c>
      <c r="D2852" s="174">
        <v>0</v>
      </c>
      <c r="E2852" s="174">
        <v>0</v>
      </c>
      <c r="F2852" s="174">
        <v>0</v>
      </c>
      <c r="G2852" s="216">
        <v>0</v>
      </c>
      <c r="H2852" s="160" t="str">
        <f t="shared" si="47"/>
        <v/>
      </c>
    </row>
    <row r="2853" spans="1:8">
      <c r="A2853" s="159">
        <v>491844</v>
      </c>
      <c r="B2853" s="133" t="s">
        <v>1197</v>
      </c>
      <c r="C2853" s="174">
        <v>0</v>
      </c>
      <c r="D2853" s="174">
        <v>0</v>
      </c>
      <c r="E2853" s="174">
        <v>1</v>
      </c>
      <c r="F2853" s="174">
        <v>0</v>
      </c>
      <c r="G2853" s="216">
        <v>0</v>
      </c>
      <c r="H2853" s="160" t="str">
        <f t="shared" si="47"/>
        <v/>
      </c>
    </row>
    <row r="2854" spans="1:8">
      <c r="A2854" s="159">
        <v>491844</v>
      </c>
      <c r="B2854" s="133" t="s">
        <v>1198</v>
      </c>
      <c r="C2854" s="174">
        <v>0</v>
      </c>
      <c r="D2854" s="174">
        <v>0</v>
      </c>
      <c r="E2854" s="174">
        <v>0</v>
      </c>
      <c r="F2854" s="174">
        <v>0</v>
      </c>
      <c r="G2854" s="216">
        <v>0</v>
      </c>
      <c r="H2854" s="160" t="str">
        <f t="shared" si="47"/>
        <v/>
      </c>
    </row>
    <row r="2855" spans="1:8">
      <c r="A2855" s="159">
        <v>491844</v>
      </c>
      <c r="B2855" s="133" t="s">
        <v>1199</v>
      </c>
      <c r="C2855" s="174">
        <v>0</v>
      </c>
      <c r="D2855" s="174">
        <v>0</v>
      </c>
      <c r="E2855" s="174">
        <v>0</v>
      </c>
      <c r="F2855" s="174">
        <v>0</v>
      </c>
      <c r="G2855" s="216">
        <v>0</v>
      </c>
      <c r="H2855" s="160" t="str">
        <f t="shared" si="47"/>
        <v/>
      </c>
    </row>
    <row r="2856" spans="1:8">
      <c r="A2856" s="159">
        <v>491844</v>
      </c>
      <c r="B2856" s="133" t="s">
        <v>1200</v>
      </c>
      <c r="C2856" s="174">
        <v>0</v>
      </c>
      <c r="D2856" s="174">
        <v>0</v>
      </c>
      <c r="E2856" s="174">
        <v>0</v>
      </c>
      <c r="F2856" s="174">
        <v>0</v>
      </c>
      <c r="G2856" s="216">
        <v>0</v>
      </c>
      <c r="H2856" s="160" t="str">
        <f t="shared" si="47"/>
        <v/>
      </c>
    </row>
    <row r="2857" spans="1:8">
      <c r="A2857" s="159">
        <v>491844</v>
      </c>
      <c r="B2857" s="133" t="s">
        <v>1201</v>
      </c>
      <c r="C2857" s="174">
        <v>0</v>
      </c>
      <c r="D2857" s="174">
        <v>0</v>
      </c>
      <c r="E2857" s="174">
        <v>0</v>
      </c>
      <c r="F2857" s="174">
        <v>1</v>
      </c>
      <c r="G2857" s="216">
        <v>0</v>
      </c>
      <c r="H2857" s="160" t="str">
        <f t="shared" si="47"/>
        <v/>
      </c>
    </row>
  </sheetData>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D10EB-F269-466B-928C-65E41ABA3943}">
  <sheetPr>
    <tabColor rgb="FF002060"/>
  </sheetPr>
  <dimension ref="A1:Q172"/>
  <sheetViews>
    <sheetView topLeftCell="K1" workbookViewId="0">
      <pane ySplit="1" topLeftCell="A102" activePane="bottomLeft" state="frozen"/>
      <selection pane="bottomLeft" activeCell="P111" sqref="P111"/>
      <selection activeCell="A21" sqref="A21"/>
    </sheetView>
  </sheetViews>
  <sheetFormatPr defaultColWidth="9" defaultRowHeight="15" customHeight="1"/>
  <cols>
    <col min="1" max="1" width="9.375" style="63" customWidth="1"/>
    <col min="2" max="2" width="27" style="210" customWidth="1"/>
    <col min="3" max="3" width="29.625" style="219" hidden="1" customWidth="1"/>
    <col min="4" max="4" width="15.625" style="219" customWidth="1"/>
    <col min="5" max="5" width="16.625" style="219" customWidth="1"/>
    <col min="6" max="6" width="18.25" style="219" customWidth="1"/>
    <col min="7" max="7" width="29" style="219" customWidth="1"/>
    <col min="8" max="8" width="24.625" style="219" customWidth="1"/>
    <col min="9" max="10" width="24.25" style="219" customWidth="1"/>
    <col min="11" max="11" width="27.25" style="219" customWidth="1"/>
    <col min="12" max="12" width="11" style="219" customWidth="1"/>
    <col min="13" max="13" width="17.625" style="219" customWidth="1"/>
    <col min="14" max="14" width="22.625" style="219" customWidth="1"/>
    <col min="15" max="15" width="18.625" style="219" customWidth="1"/>
    <col min="16" max="16" width="23.375" style="219" customWidth="1"/>
    <col min="17" max="17" width="22.625" style="219" customWidth="1"/>
    <col min="18" max="18" width="18.625" style="63" customWidth="1"/>
    <col min="19" max="16384" width="9" style="63"/>
  </cols>
  <sheetData>
    <row r="1" spans="1:17" s="231" customFormat="1" ht="93" customHeight="1">
      <c r="A1" s="224" t="s">
        <v>103</v>
      </c>
      <c r="B1" s="225" t="s">
        <v>121</v>
      </c>
      <c r="C1" s="226" t="s">
        <v>1202</v>
      </c>
      <c r="D1" s="227" t="s">
        <v>1203</v>
      </c>
      <c r="E1" s="228" t="s">
        <v>86</v>
      </c>
      <c r="F1" s="228" t="s">
        <v>1204</v>
      </c>
      <c r="G1" s="229" t="s">
        <v>1205</v>
      </c>
      <c r="H1" s="229" t="s">
        <v>1206</v>
      </c>
      <c r="I1" s="229" t="s">
        <v>1207</v>
      </c>
      <c r="J1" s="229" t="s">
        <v>1208</v>
      </c>
      <c r="K1" s="229" t="s">
        <v>1209</v>
      </c>
      <c r="L1" s="229" t="s">
        <v>1210</v>
      </c>
      <c r="M1" s="162" t="s">
        <v>1211</v>
      </c>
      <c r="N1" s="162" t="s">
        <v>1212</v>
      </c>
      <c r="O1" s="162" t="s">
        <v>1213</v>
      </c>
      <c r="P1" s="162" t="s">
        <v>1214</v>
      </c>
      <c r="Q1" s="230" t="s">
        <v>1215</v>
      </c>
    </row>
    <row r="2" spans="1:17" ht="14.25">
      <c r="A2" s="159">
        <v>101295</v>
      </c>
      <c r="B2" s="232">
        <f>Table16[[#This Row],[Percent former undergraduates from a college that earned more than the typical high school graduate 6 years after entering college 2]]*1</f>
        <v>0.61419999999999997</v>
      </c>
      <c r="C2" s="174">
        <v>0.61419999999999997</v>
      </c>
      <c r="D2" s="174">
        <v>39842</v>
      </c>
      <c r="E2" s="174">
        <v>15488</v>
      </c>
      <c r="F2" s="174">
        <v>0.22159999999999999</v>
      </c>
      <c r="G2" s="134">
        <v>29585</v>
      </c>
      <c r="H2" s="134">
        <v>34611</v>
      </c>
      <c r="I2" s="134">
        <v>37079</v>
      </c>
      <c r="J2" s="134">
        <v>49187</v>
      </c>
      <c r="K2" s="134">
        <v>59598</v>
      </c>
      <c r="L2" s="174">
        <v>10971</v>
      </c>
      <c r="M2" s="134">
        <v>34611</v>
      </c>
      <c r="N2" s="134">
        <v>41262</v>
      </c>
      <c r="O2" s="174">
        <v>21942</v>
      </c>
      <c r="P2" s="134">
        <v>6651</v>
      </c>
      <c r="Q2" s="134">
        <v>3.2989999999999999</v>
      </c>
    </row>
    <row r="3" spans="1:17" ht="14.25">
      <c r="A3" s="159">
        <v>105297</v>
      </c>
      <c r="B3" s="232">
        <f>Table16[[#This Row],[Percent former undergraduates from a college that earned more than the typical high school graduate 6 years after entering college 2]]*1</f>
        <v>0.38829999999999998</v>
      </c>
      <c r="C3" s="174">
        <v>0.38829999999999998</v>
      </c>
      <c r="D3" s="174">
        <v>29188</v>
      </c>
      <c r="E3" s="174">
        <v>14048</v>
      </c>
      <c r="F3" s="174">
        <v>0</v>
      </c>
      <c r="G3" s="134">
        <v>27918</v>
      </c>
      <c r="H3" s="134">
        <v>36021</v>
      </c>
      <c r="I3" s="134">
        <v>36227</v>
      </c>
      <c r="J3" s="134">
        <v>47442</v>
      </c>
      <c r="K3" s="134">
        <v>68586</v>
      </c>
      <c r="L3" s="174">
        <v>11181</v>
      </c>
      <c r="M3" s="134">
        <v>36021</v>
      </c>
      <c r="N3" s="134">
        <v>30386</v>
      </c>
      <c r="O3" s="174">
        <v>22362</v>
      </c>
      <c r="P3" s="133">
        <v>-5635</v>
      </c>
      <c r="Q3" s="253">
        <f>Table16[[#This Row],[AverageNetCost-Net Price *2 years]]/Table16[[#This Row],[CompleterADVDIS-Return On Education]]</f>
        <v>-3.9684117125110916</v>
      </c>
    </row>
    <row r="4" spans="1:17" ht="14.25">
      <c r="A4" s="159">
        <v>109819</v>
      </c>
      <c r="B4" s="232">
        <f>Table16[[#This Row],[Percent former undergraduates from a college that earned more than the typical high school graduate 6 years after entering college 2]]*1</f>
        <v>0.49759999999999999</v>
      </c>
      <c r="C4" s="174">
        <v>0.49759999999999999</v>
      </c>
      <c r="D4" s="174">
        <v>37291</v>
      </c>
      <c r="E4" s="174">
        <v>13920</v>
      </c>
      <c r="F4" s="174">
        <v>4.3E-3</v>
      </c>
      <c r="G4" s="134">
        <v>26211</v>
      </c>
      <c r="H4" s="134">
        <v>34446</v>
      </c>
      <c r="I4" s="134">
        <v>40929</v>
      </c>
      <c r="J4" s="134">
        <v>65229</v>
      </c>
      <c r="K4" s="134">
        <v>93925</v>
      </c>
      <c r="L4" s="174">
        <v>5905</v>
      </c>
      <c r="M4" s="134">
        <v>34446</v>
      </c>
      <c r="N4" s="134">
        <v>40103</v>
      </c>
      <c r="O4" s="174">
        <v>11810</v>
      </c>
      <c r="P4" s="134">
        <v>5657</v>
      </c>
      <c r="Q4" s="134">
        <v>2.0880000000000001</v>
      </c>
    </row>
    <row r="5" spans="1:17" ht="14.25">
      <c r="A5" s="159">
        <v>112686</v>
      </c>
      <c r="B5" s="232">
        <f>Table16[[#This Row],[Percent former undergraduates from a college that earned more than the typical high school graduate 6 years after entering college 2]]*1</f>
        <v>0.48480000000000001</v>
      </c>
      <c r="C5" s="174">
        <v>0.48480000000000001</v>
      </c>
      <c r="D5" s="174">
        <v>34181</v>
      </c>
      <c r="E5" s="174">
        <v>11125</v>
      </c>
      <c r="F5" s="174">
        <v>7.6E-3</v>
      </c>
      <c r="G5" s="134">
        <v>28573</v>
      </c>
      <c r="H5" s="134">
        <v>35736</v>
      </c>
      <c r="I5" s="134">
        <v>43549</v>
      </c>
      <c r="J5" s="134">
        <v>68166</v>
      </c>
      <c r="K5" s="134">
        <v>93644</v>
      </c>
      <c r="L5" s="174">
        <v>2815</v>
      </c>
      <c r="M5" s="134">
        <v>35736</v>
      </c>
      <c r="N5" s="134">
        <v>36577</v>
      </c>
      <c r="O5" s="174">
        <v>5630</v>
      </c>
      <c r="P5" s="134">
        <v>841</v>
      </c>
      <c r="Q5" s="134">
        <v>6.694</v>
      </c>
    </row>
    <row r="6" spans="1:17" ht="14.25">
      <c r="A6" s="159">
        <v>118912</v>
      </c>
      <c r="B6" s="232">
        <f>Table16[[#This Row],[Percent former undergraduates from a college that earned more than the typical high school graduate 6 years after entering college 2]]*1</f>
        <v>0.6139</v>
      </c>
      <c r="C6" s="174">
        <v>0.6139</v>
      </c>
      <c r="D6" s="174">
        <v>43845</v>
      </c>
      <c r="E6" s="174">
        <v>13016</v>
      </c>
      <c r="F6" s="174">
        <v>9.7999999999999997E-3</v>
      </c>
      <c r="G6" s="134">
        <v>29530</v>
      </c>
      <c r="H6" s="134">
        <v>38034</v>
      </c>
      <c r="I6" s="134">
        <v>46491</v>
      </c>
      <c r="J6" s="134">
        <v>74134</v>
      </c>
      <c r="K6" s="134">
        <v>99906</v>
      </c>
      <c r="L6" s="174">
        <v>4930</v>
      </c>
      <c r="M6" s="134">
        <v>38034</v>
      </c>
      <c r="N6" s="134">
        <v>38408</v>
      </c>
      <c r="O6" s="174">
        <v>9860</v>
      </c>
      <c r="P6" s="134">
        <v>374</v>
      </c>
      <c r="Q6" s="134">
        <v>26.364000000000001</v>
      </c>
    </row>
    <row r="7" spans="1:17" ht="14.25">
      <c r="A7" s="159">
        <v>121363</v>
      </c>
      <c r="B7" s="232">
        <f>Table16[[#This Row],[Percent former undergraduates from a college that earned more than the typical high school graduate 6 years after entering college 2]]*1</f>
        <v>0.50749999999999995</v>
      </c>
      <c r="C7" s="174">
        <v>0.50749999999999995</v>
      </c>
      <c r="D7" s="174">
        <v>36328</v>
      </c>
      <c r="E7" s="174">
        <v>13336</v>
      </c>
      <c r="F7" s="174">
        <v>3.0000000000000001E-3</v>
      </c>
      <c r="G7" s="134">
        <v>24863</v>
      </c>
      <c r="H7" s="134">
        <v>34038</v>
      </c>
      <c r="I7" s="134">
        <v>40685</v>
      </c>
      <c r="J7" s="134">
        <v>66413</v>
      </c>
      <c r="K7" s="134">
        <v>89132</v>
      </c>
      <c r="L7" s="174">
        <v>5084</v>
      </c>
      <c r="M7" s="134">
        <v>34038</v>
      </c>
      <c r="N7" s="134">
        <v>32170</v>
      </c>
      <c r="O7" s="174">
        <v>10168</v>
      </c>
      <c r="P7" s="133">
        <v>-1868</v>
      </c>
      <c r="Q7" s="253">
        <f>Table16[[#This Row],[AverageNetCost-Net Price *2 years]]/Table16[[#This Row],[CompleterADVDIS-Return On Education]]</f>
        <v>-5.4432548179871523</v>
      </c>
    </row>
    <row r="8" spans="1:17" ht="14.25">
      <c r="A8" s="159">
        <v>125462</v>
      </c>
      <c r="B8" s="232">
        <f>Table16[[#This Row],[Percent former undergraduates from a college that earned more than the typical high school graduate 6 years after entering college 2]]*1</f>
        <v>0.56930000000000003</v>
      </c>
      <c r="C8" s="174">
        <v>0.56930000000000003</v>
      </c>
      <c r="D8" s="174">
        <v>37633</v>
      </c>
      <c r="E8" s="174">
        <v>16509</v>
      </c>
      <c r="F8" s="174">
        <v>0.1288</v>
      </c>
      <c r="G8" s="134">
        <v>25466</v>
      </c>
      <c r="H8" s="134">
        <v>35100</v>
      </c>
      <c r="I8" s="134">
        <v>41756</v>
      </c>
      <c r="J8" s="134">
        <v>63306</v>
      </c>
      <c r="K8" s="134">
        <v>88431</v>
      </c>
      <c r="L8" s="174">
        <v>7640</v>
      </c>
      <c r="M8" s="134">
        <v>35100</v>
      </c>
      <c r="N8" s="134">
        <v>34163</v>
      </c>
      <c r="O8" s="174">
        <v>15280</v>
      </c>
      <c r="P8" s="133">
        <v>-937</v>
      </c>
      <c r="Q8" s="253">
        <f>Table16[[#This Row],[AverageNetCost-Net Price *2 years]]/Table16[[#This Row],[CompleterADVDIS-Return On Education]]</f>
        <v>-16.307363927427961</v>
      </c>
    </row>
    <row r="9" spans="1:17" ht="14.25">
      <c r="A9" s="159">
        <v>126863</v>
      </c>
      <c r="B9" s="232">
        <f>Table16[[#This Row],[Percent former undergraduates from a college that earned more than the typical high school graduate 6 years after entering college 2]]*1</f>
        <v>0.61750000000000005</v>
      </c>
      <c r="C9" s="174">
        <v>0.61750000000000005</v>
      </c>
      <c r="D9" s="174">
        <v>44592</v>
      </c>
      <c r="E9" s="174">
        <v>15175</v>
      </c>
      <c r="F9" s="174">
        <v>0.1615</v>
      </c>
      <c r="G9" s="134">
        <v>34032</v>
      </c>
      <c r="H9" s="134">
        <v>41339</v>
      </c>
      <c r="I9" s="134">
        <v>47920</v>
      </c>
      <c r="J9" s="134">
        <v>69803</v>
      </c>
      <c r="K9" s="134">
        <v>86171</v>
      </c>
      <c r="L9" s="174">
        <v>7107</v>
      </c>
      <c r="M9" s="134">
        <v>41339</v>
      </c>
      <c r="N9" s="134">
        <v>44826</v>
      </c>
      <c r="O9" s="174">
        <v>14214</v>
      </c>
      <c r="P9" s="134">
        <v>3487</v>
      </c>
      <c r="Q9" s="134">
        <v>4.0759999999999996</v>
      </c>
    </row>
    <row r="10" spans="1:17" ht="14.25">
      <c r="A10" s="159">
        <v>128577</v>
      </c>
      <c r="B10" s="232">
        <f>Table16[[#This Row],[Percent former undergraduates from a college that earned more than the typical high school graduate 6 years after entering college 2]]*1</f>
        <v>0.69230000000000003</v>
      </c>
      <c r="C10" s="174">
        <v>0.69230000000000003</v>
      </c>
      <c r="D10" s="174">
        <v>39551</v>
      </c>
      <c r="E10" s="174">
        <v>16762</v>
      </c>
      <c r="F10" s="174">
        <v>4.9500000000000002E-2</v>
      </c>
      <c r="G10" s="134">
        <v>30039</v>
      </c>
      <c r="H10" s="134">
        <v>41484</v>
      </c>
      <c r="I10" s="134">
        <v>48998</v>
      </c>
      <c r="J10" s="134">
        <v>77721</v>
      </c>
      <c r="K10" s="134">
        <v>95774</v>
      </c>
      <c r="L10" s="174">
        <v>10630</v>
      </c>
      <c r="M10" s="134">
        <v>41484</v>
      </c>
      <c r="N10" s="134">
        <v>41974</v>
      </c>
      <c r="O10" s="174">
        <v>21260</v>
      </c>
      <c r="P10" s="134">
        <v>490</v>
      </c>
      <c r="Q10" s="134">
        <v>43.387999999999998</v>
      </c>
    </row>
    <row r="11" spans="1:17" ht="14.25">
      <c r="A11" s="159">
        <v>129367</v>
      </c>
      <c r="B11" s="232">
        <f>Table16[[#This Row],[Percent former undergraduates from a college that earned more than the typical high school graduate 6 years after entering college 2]]*1</f>
        <v>0.59389999999999998</v>
      </c>
      <c r="C11" s="174">
        <v>0.59389999999999998</v>
      </c>
      <c r="D11" s="174">
        <v>41344</v>
      </c>
      <c r="E11" s="174">
        <v>16002</v>
      </c>
      <c r="F11" s="174">
        <v>9.4000000000000004E-3</v>
      </c>
      <c r="G11" s="134">
        <v>30039</v>
      </c>
      <c r="H11" s="134">
        <v>41484</v>
      </c>
      <c r="I11" s="134">
        <v>48998</v>
      </c>
      <c r="J11" s="134">
        <v>77721</v>
      </c>
      <c r="K11" s="134">
        <v>95774</v>
      </c>
      <c r="L11" s="174">
        <v>9604</v>
      </c>
      <c r="M11" s="134">
        <v>41484</v>
      </c>
      <c r="N11" s="134">
        <v>51880</v>
      </c>
      <c r="O11" s="174">
        <v>19208</v>
      </c>
      <c r="P11" s="134">
        <v>10396</v>
      </c>
      <c r="Q11" s="134">
        <v>1.8480000000000001</v>
      </c>
    </row>
    <row r="12" spans="1:17" ht="14.25">
      <c r="A12" s="159">
        <v>129543</v>
      </c>
      <c r="B12" s="232">
        <f>Table16[[#This Row],[Percent former undergraduates from a college that earned more than the typical high school graduate 6 years after entering college 2]]*1</f>
        <v>0.64219999999999999</v>
      </c>
      <c r="C12" s="174">
        <v>0.64219999999999999</v>
      </c>
      <c r="D12" s="174">
        <v>43342</v>
      </c>
      <c r="E12" s="174">
        <v>18500</v>
      </c>
      <c r="F12" s="174">
        <v>0</v>
      </c>
      <c r="G12" s="134">
        <v>28144</v>
      </c>
      <c r="H12" s="134">
        <v>37748</v>
      </c>
      <c r="I12" s="134">
        <v>47236</v>
      </c>
      <c r="J12" s="134">
        <v>69046</v>
      </c>
      <c r="K12" s="134">
        <v>96659</v>
      </c>
      <c r="L12" s="174">
        <v>12118</v>
      </c>
      <c r="M12" s="134">
        <v>37748</v>
      </c>
      <c r="N12" s="134">
        <v>38799</v>
      </c>
      <c r="O12" s="174">
        <v>24236</v>
      </c>
      <c r="P12" s="134">
        <v>1051</v>
      </c>
      <c r="Q12" s="134">
        <v>23.06</v>
      </c>
    </row>
    <row r="13" spans="1:17" ht="14.25">
      <c r="A13" s="159">
        <v>129695</v>
      </c>
      <c r="B13" s="232">
        <f>Table16[[#This Row],[Percent former undergraduates from a college that earned more than the typical high school graduate 6 years after entering college 2]]*1</f>
        <v>0.59499999999999997</v>
      </c>
      <c r="C13" s="174">
        <v>0.59499999999999997</v>
      </c>
      <c r="D13" s="174">
        <v>43981</v>
      </c>
      <c r="E13" s="174">
        <v>16037</v>
      </c>
      <c r="F13" s="174">
        <v>1.8E-3</v>
      </c>
      <c r="G13" s="134">
        <v>30039</v>
      </c>
      <c r="H13" s="134">
        <v>41484</v>
      </c>
      <c r="I13" s="134">
        <v>48998</v>
      </c>
      <c r="J13" s="134">
        <v>77721</v>
      </c>
      <c r="K13" s="134">
        <v>95774</v>
      </c>
      <c r="L13" s="174">
        <v>9475</v>
      </c>
      <c r="M13" s="134">
        <v>41484</v>
      </c>
      <c r="N13" s="134">
        <v>44514</v>
      </c>
      <c r="O13" s="174">
        <v>18950</v>
      </c>
      <c r="P13" s="134">
        <v>3030</v>
      </c>
      <c r="Q13" s="134">
        <v>6.2539999999999996</v>
      </c>
    </row>
    <row r="14" spans="1:17" ht="14.25">
      <c r="A14" s="159">
        <v>129729</v>
      </c>
      <c r="B14" s="232">
        <f>Table16[[#This Row],[Percent former undergraduates from a college that earned more than the typical high school graduate 6 years after entering college 2]]*1</f>
        <v>0.58120000000000005</v>
      </c>
      <c r="C14" s="174">
        <v>0.58120000000000005</v>
      </c>
      <c r="D14" s="174">
        <v>42142</v>
      </c>
      <c r="E14" s="174">
        <v>15170</v>
      </c>
      <c r="F14" s="174">
        <v>5.8999999999999999E-3</v>
      </c>
      <c r="G14" s="134">
        <v>30145</v>
      </c>
      <c r="H14" s="134">
        <v>43063</v>
      </c>
      <c r="I14" s="134">
        <v>50270</v>
      </c>
      <c r="J14" s="134">
        <v>69598</v>
      </c>
      <c r="K14" s="134">
        <v>88309</v>
      </c>
      <c r="L14" s="174">
        <v>9024</v>
      </c>
      <c r="M14" s="134">
        <v>43063</v>
      </c>
      <c r="N14" s="134">
        <v>44299</v>
      </c>
      <c r="O14" s="174">
        <v>18048</v>
      </c>
      <c r="P14" s="134">
        <v>1236</v>
      </c>
      <c r="Q14" s="134">
        <v>14.602</v>
      </c>
    </row>
    <row r="15" spans="1:17" ht="14.25">
      <c r="A15" s="159">
        <v>129756</v>
      </c>
      <c r="B15" s="232">
        <f>Table16[[#This Row],[Percent former undergraduates from a college that earned more than the typical high school graduate 6 years after entering college 2]]*1</f>
        <v>0.59460000000000002</v>
      </c>
      <c r="C15" s="174">
        <v>0.59460000000000002</v>
      </c>
      <c r="D15" s="174">
        <v>42956</v>
      </c>
      <c r="E15" s="174">
        <v>12692</v>
      </c>
      <c r="F15" s="174">
        <v>0</v>
      </c>
      <c r="G15" s="134">
        <v>30828</v>
      </c>
      <c r="H15" s="134">
        <v>46391</v>
      </c>
      <c r="I15" s="134">
        <v>52955</v>
      </c>
      <c r="J15" s="134">
        <v>76301</v>
      </c>
      <c r="K15" s="134">
        <v>89889</v>
      </c>
      <c r="L15" s="174">
        <v>6142</v>
      </c>
      <c r="M15" s="134">
        <v>46391</v>
      </c>
      <c r="N15" s="134">
        <v>38904</v>
      </c>
      <c r="O15" s="174">
        <v>12284</v>
      </c>
      <c r="P15" s="133">
        <v>-7487</v>
      </c>
      <c r="Q15" s="253">
        <f>Table16[[#This Row],[AverageNetCost-Net Price *2 years]]/Table16[[#This Row],[CompleterADVDIS-Return On Education]]</f>
        <v>-1.6407105649792975</v>
      </c>
    </row>
    <row r="16" spans="1:17" ht="14.25">
      <c r="A16" s="159">
        <v>129808</v>
      </c>
      <c r="B16" s="232">
        <f>Table16[[#This Row],[Percent former undergraduates from a college that earned more than the typical high school graduate 6 years after entering college 2]]*1</f>
        <v>0.56679999999999997</v>
      </c>
      <c r="C16" s="174">
        <v>0.56679999999999997</v>
      </c>
      <c r="D16" s="174">
        <v>37792</v>
      </c>
      <c r="E16" s="174">
        <v>12151</v>
      </c>
      <c r="F16" s="174">
        <v>3.8999999999999998E-3</v>
      </c>
      <c r="G16" s="134">
        <v>27013</v>
      </c>
      <c r="H16" s="134">
        <v>43433</v>
      </c>
      <c r="I16" s="134">
        <v>46035</v>
      </c>
      <c r="J16" s="134">
        <v>67851</v>
      </c>
      <c r="K16" s="134">
        <v>87765</v>
      </c>
      <c r="L16" s="174">
        <v>6154</v>
      </c>
      <c r="M16" s="134">
        <v>43433</v>
      </c>
      <c r="N16" s="134">
        <v>48246</v>
      </c>
      <c r="O16" s="174">
        <v>12308</v>
      </c>
      <c r="P16" s="134">
        <v>4813</v>
      </c>
      <c r="Q16" s="134">
        <v>2.5569999999999999</v>
      </c>
    </row>
    <row r="17" spans="1:17" ht="14.25">
      <c r="A17" s="159">
        <v>130004</v>
      </c>
      <c r="B17" s="232">
        <f>Table16[[#This Row],[Percent former undergraduates from a college that earned more than the typical high school graduate 6 years after entering college 2]]*1</f>
        <v>0.5776</v>
      </c>
      <c r="C17" s="174">
        <v>0.5776</v>
      </c>
      <c r="D17" s="174">
        <v>48814</v>
      </c>
      <c r="E17" s="174">
        <v>12765</v>
      </c>
      <c r="F17" s="174">
        <v>2.3E-3</v>
      </c>
      <c r="G17" s="134">
        <v>30069</v>
      </c>
      <c r="H17" s="134">
        <v>40248</v>
      </c>
      <c r="I17" s="134">
        <v>47767</v>
      </c>
      <c r="J17" s="134">
        <v>86501</v>
      </c>
      <c r="K17" s="134">
        <v>117018</v>
      </c>
      <c r="L17" s="174">
        <v>6383</v>
      </c>
      <c r="M17" s="134">
        <v>40248</v>
      </c>
      <c r="N17" s="134">
        <v>43801</v>
      </c>
      <c r="O17" s="174">
        <v>12766</v>
      </c>
      <c r="P17" s="134">
        <v>3553</v>
      </c>
      <c r="Q17" s="134">
        <v>3.593</v>
      </c>
    </row>
    <row r="18" spans="1:17" ht="14.25">
      <c r="A18" s="159">
        <v>130040</v>
      </c>
      <c r="B18" s="232">
        <f>Table16[[#This Row],[Percent former undergraduates from a college that earned more than the typical high school graduate 6 years after entering college 2]]*1</f>
        <v>0.66669999999999996</v>
      </c>
      <c r="C18" s="174">
        <v>0.66669999999999996</v>
      </c>
      <c r="D18" s="174">
        <v>34978</v>
      </c>
      <c r="E18" s="174">
        <v>15813</v>
      </c>
      <c r="F18" s="174">
        <v>9.2999999999999992E-3</v>
      </c>
      <c r="G18" s="134">
        <v>29899</v>
      </c>
      <c r="H18" s="134">
        <v>46234</v>
      </c>
      <c r="I18" s="134">
        <v>48637</v>
      </c>
      <c r="J18" s="134">
        <v>66717</v>
      </c>
      <c r="K18" s="134">
        <v>84491</v>
      </c>
      <c r="L18" s="174">
        <v>9844</v>
      </c>
      <c r="M18" s="134">
        <v>46234</v>
      </c>
      <c r="N18" s="134">
        <v>42228</v>
      </c>
      <c r="O18" s="174">
        <v>19688</v>
      </c>
      <c r="P18" s="133">
        <v>-4006</v>
      </c>
      <c r="Q18" s="253">
        <f>Table16[[#This Row],[AverageNetCost-Net Price *2 years]]/Table16[[#This Row],[CompleterADVDIS-Return On Education]]</f>
        <v>-4.9146280579131307</v>
      </c>
    </row>
    <row r="19" spans="1:17" ht="14.25">
      <c r="A19" s="159">
        <v>130217</v>
      </c>
      <c r="B19" s="232">
        <f>Table16[[#This Row],[Percent former undergraduates from a college that earned more than the typical high school graduate 6 years after entering college 2]]*1</f>
        <v>0.58460000000000001</v>
      </c>
      <c r="C19" s="174">
        <v>0.58460000000000001</v>
      </c>
      <c r="D19" s="174">
        <v>30231</v>
      </c>
      <c r="E19" s="174">
        <v>14362</v>
      </c>
      <c r="F19" s="174">
        <v>5.3E-3</v>
      </c>
      <c r="G19" s="134">
        <v>36228</v>
      </c>
      <c r="H19" s="134">
        <v>45464</v>
      </c>
      <c r="I19" s="134">
        <v>49418</v>
      </c>
      <c r="J19" s="134">
        <v>66551</v>
      </c>
      <c r="K19" s="134">
        <v>83304</v>
      </c>
      <c r="L19" s="174">
        <v>8578</v>
      </c>
      <c r="M19" s="134">
        <v>45464</v>
      </c>
      <c r="N19" s="134">
        <v>37442</v>
      </c>
      <c r="O19" s="174">
        <v>17156</v>
      </c>
      <c r="P19" s="133">
        <v>-8022</v>
      </c>
      <c r="Q19" s="253">
        <f>Table16[[#This Row],[AverageNetCost-Net Price *2 years]]/Table16[[#This Row],[CompleterADVDIS-Return On Education]]</f>
        <v>-2.1386187983046621</v>
      </c>
    </row>
    <row r="20" spans="1:17" ht="14.25">
      <c r="A20" s="159">
        <v>130396</v>
      </c>
      <c r="B20" s="232">
        <f>Table16[[#This Row],[Percent former undergraduates from a college that earned more than the typical high school graduate 6 years after entering college 2]]*1</f>
        <v>0.57650000000000001</v>
      </c>
      <c r="C20" s="174">
        <v>0.57650000000000001</v>
      </c>
      <c r="D20" s="174">
        <v>40833</v>
      </c>
      <c r="E20" s="174">
        <v>16714</v>
      </c>
      <c r="F20" s="174">
        <v>3.0999999999999999E-3</v>
      </c>
      <c r="G20" s="134">
        <v>31736</v>
      </c>
      <c r="H20" s="134">
        <v>42690</v>
      </c>
      <c r="I20" s="134">
        <v>46812</v>
      </c>
      <c r="J20" s="134">
        <v>70480</v>
      </c>
      <c r="K20" s="134">
        <v>89781</v>
      </c>
      <c r="L20" s="174">
        <v>10527</v>
      </c>
      <c r="M20" s="134">
        <v>42690</v>
      </c>
      <c r="N20" s="134">
        <v>49335</v>
      </c>
      <c r="O20" s="174">
        <v>21054</v>
      </c>
      <c r="P20" s="134">
        <v>6645</v>
      </c>
      <c r="Q20" s="134">
        <v>3.1680000000000001</v>
      </c>
    </row>
    <row r="21" spans="1:17" ht="14.25">
      <c r="A21" s="159">
        <v>130606</v>
      </c>
      <c r="B21" s="233">
        <f>Table16[[#This Row],[Percent former undergraduates from a college that earned more than the typical high school graduate 6 years after entering college 2]]*1</f>
        <v>0.57669999999999999</v>
      </c>
      <c r="C21" s="174">
        <v>0.57669999999999999</v>
      </c>
      <c r="D21" s="174">
        <v>43490</v>
      </c>
      <c r="E21" s="174">
        <v>16067</v>
      </c>
      <c r="F21" s="174">
        <v>2.0999999999999999E-3</v>
      </c>
      <c r="G21" s="134">
        <v>30039</v>
      </c>
      <c r="H21" s="134">
        <v>41484</v>
      </c>
      <c r="I21" s="134">
        <v>48998</v>
      </c>
      <c r="J21" s="134">
        <v>77721</v>
      </c>
      <c r="K21" s="134">
        <v>95774</v>
      </c>
      <c r="L21" s="174">
        <v>10007</v>
      </c>
      <c r="M21" s="134">
        <v>41484</v>
      </c>
      <c r="N21" s="134">
        <v>41720</v>
      </c>
      <c r="O21" s="174">
        <v>20014</v>
      </c>
      <c r="P21" s="134">
        <v>236</v>
      </c>
      <c r="Q21" s="134">
        <v>84.805000000000007</v>
      </c>
    </row>
    <row r="22" spans="1:17" ht="14.25">
      <c r="A22" s="159">
        <v>130907</v>
      </c>
      <c r="B22" s="232">
        <f>Table16[[#This Row],[Percent former undergraduates from a college that earned more than the typical high school graduate 6 years after entering college 2]]*1</f>
        <v>0.6</v>
      </c>
      <c r="C22" s="174">
        <v>0.6</v>
      </c>
      <c r="D22" s="174">
        <v>41448</v>
      </c>
      <c r="E22" s="174">
        <v>13041</v>
      </c>
      <c r="F22" s="174">
        <v>0.1168</v>
      </c>
      <c r="G22" s="134">
        <v>35421</v>
      </c>
      <c r="H22" s="134">
        <v>36968</v>
      </c>
      <c r="I22" s="134">
        <v>41527</v>
      </c>
      <c r="J22" s="134">
        <v>54281</v>
      </c>
      <c r="K22" s="134">
        <v>75641</v>
      </c>
      <c r="L22" s="174">
        <v>8028</v>
      </c>
      <c r="M22" s="134">
        <v>36968</v>
      </c>
      <c r="N22" s="134">
        <v>45854</v>
      </c>
      <c r="O22" s="174">
        <v>16056</v>
      </c>
      <c r="P22" s="134">
        <v>8886</v>
      </c>
      <c r="Q22" s="134">
        <v>1.8069999999999999</v>
      </c>
    </row>
    <row r="23" spans="1:17" ht="14.25">
      <c r="A23" s="159">
        <v>133702</v>
      </c>
      <c r="B23" s="232">
        <f>Table16[[#This Row],[Percent former undergraduates from a college that earned more than the typical high school graduate 6 years after entering college 2]]*1</f>
        <v>0.61</v>
      </c>
      <c r="C23" s="174">
        <v>0.61</v>
      </c>
      <c r="D23" s="174">
        <v>42244</v>
      </c>
      <c r="E23" s="174">
        <v>8642</v>
      </c>
      <c r="F23" s="174">
        <v>0.18090000000000001</v>
      </c>
      <c r="G23" s="134">
        <v>27417</v>
      </c>
      <c r="H23" s="134">
        <v>35873</v>
      </c>
      <c r="I23" s="134">
        <v>40510</v>
      </c>
      <c r="J23" s="134">
        <v>57565</v>
      </c>
      <c r="K23" s="134">
        <v>74761</v>
      </c>
      <c r="L23" s="174">
        <v>2948</v>
      </c>
      <c r="M23" s="134">
        <v>35873</v>
      </c>
      <c r="N23" s="134">
        <v>42902</v>
      </c>
      <c r="O23" s="174">
        <v>5896</v>
      </c>
      <c r="P23" s="134">
        <v>7029</v>
      </c>
      <c r="Q23" s="134">
        <v>0.83899999999999997</v>
      </c>
    </row>
    <row r="24" spans="1:17" ht="14.25">
      <c r="A24" s="159">
        <v>135717</v>
      </c>
      <c r="B24" s="232">
        <f>Table16[[#This Row],[Percent former undergraduates from a college that earned more than the typical high school graduate 6 years after entering college 2]]*1</f>
        <v>0.54910000000000003</v>
      </c>
      <c r="C24" s="174">
        <v>0.54910000000000003</v>
      </c>
      <c r="D24" s="174">
        <v>40654</v>
      </c>
      <c r="E24" s="174">
        <v>11892</v>
      </c>
      <c r="F24" s="174">
        <v>9.4999999999999998E-3</v>
      </c>
      <c r="G24" s="134">
        <v>25932</v>
      </c>
      <c r="H24" s="134">
        <v>31625</v>
      </c>
      <c r="I24" s="134">
        <v>38952</v>
      </c>
      <c r="J24" s="134">
        <v>51266</v>
      </c>
      <c r="K24" s="134">
        <v>71942</v>
      </c>
      <c r="L24" s="174">
        <v>5197</v>
      </c>
      <c r="M24" s="134">
        <v>31625</v>
      </c>
      <c r="N24" s="134">
        <v>41666</v>
      </c>
      <c r="O24" s="174">
        <v>10394</v>
      </c>
      <c r="P24" s="134">
        <v>10041</v>
      </c>
      <c r="Q24" s="134">
        <v>1.0349999999999999</v>
      </c>
    </row>
    <row r="25" spans="1:17" ht="14.25">
      <c r="A25" s="159">
        <v>136358</v>
      </c>
      <c r="B25" s="232">
        <f>Table16[[#This Row],[Percent former undergraduates from a college that earned more than the typical high school graduate 6 years after entering college 2]]*1</f>
        <v>0.5605</v>
      </c>
      <c r="C25" s="174">
        <v>0.5605</v>
      </c>
      <c r="D25" s="174">
        <v>41923</v>
      </c>
      <c r="E25" s="174">
        <v>16700</v>
      </c>
      <c r="F25" s="174">
        <v>0.1077</v>
      </c>
      <c r="G25" s="134">
        <v>27808</v>
      </c>
      <c r="H25" s="134">
        <v>33450</v>
      </c>
      <c r="I25" s="134">
        <v>41691</v>
      </c>
      <c r="J25" s="134">
        <v>59290</v>
      </c>
      <c r="K25" s="134">
        <v>78376</v>
      </c>
      <c r="L25" s="174">
        <v>10549</v>
      </c>
      <c r="M25" s="134">
        <v>33450</v>
      </c>
      <c r="N25" s="134">
        <v>40660</v>
      </c>
      <c r="O25" s="174">
        <v>21098</v>
      </c>
      <c r="P25" s="134">
        <v>7210</v>
      </c>
      <c r="Q25" s="134">
        <v>2.9260000000000002</v>
      </c>
    </row>
    <row r="26" spans="1:17" ht="14.25">
      <c r="A26" s="159">
        <v>137759</v>
      </c>
      <c r="B26" s="232">
        <f>Table16[[#This Row],[Percent former undergraduates from a college that earned more than the typical high school graduate 6 years after entering college 2]]*1</f>
        <v>0.53439999999999999</v>
      </c>
      <c r="C26" s="174">
        <v>0.53439999999999999</v>
      </c>
      <c r="D26" s="174">
        <v>37561</v>
      </c>
      <c r="E26" s="174">
        <v>9388</v>
      </c>
      <c r="F26" s="174">
        <v>0.66400000000000003</v>
      </c>
      <c r="G26" s="134">
        <v>28280</v>
      </c>
      <c r="H26" s="134">
        <v>32539</v>
      </c>
      <c r="I26" s="134">
        <v>37786</v>
      </c>
      <c r="J26" s="134">
        <v>53008</v>
      </c>
      <c r="K26" s="134">
        <v>64800</v>
      </c>
      <c r="L26" s="174">
        <v>3580</v>
      </c>
      <c r="M26" s="134">
        <v>32539</v>
      </c>
      <c r="N26" s="134">
        <v>36875</v>
      </c>
      <c r="O26" s="174">
        <v>7160</v>
      </c>
      <c r="P26" s="134">
        <v>4336</v>
      </c>
      <c r="Q26" s="134">
        <v>1.651</v>
      </c>
    </row>
    <row r="27" spans="1:17" ht="14.25">
      <c r="A27" s="159">
        <v>141680</v>
      </c>
      <c r="B27" s="232">
        <f>Table16[[#This Row],[Percent former undergraduates from a college that earned more than the typical high school graduate 6 years after entering college 2]]*1</f>
        <v>0.57909999999999995</v>
      </c>
      <c r="C27" s="174">
        <v>0.57909999999999995</v>
      </c>
      <c r="D27" s="174">
        <v>45105</v>
      </c>
      <c r="E27" s="174">
        <v>12683</v>
      </c>
      <c r="F27" s="174">
        <v>2.8899999999999999E-2</v>
      </c>
      <c r="G27" s="134">
        <v>31247</v>
      </c>
      <c r="H27" s="134">
        <v>40926</v>
      </c>
      <c r="I27" s="134">
        <v>48527</v>
      </c>
      <c r="J27" s="134">
        <v>62292</v>
      </c>
      <c r="K27" s="134">
        <v>83484</v>
      </c>
      <c r="L27" s="174">
        <v>6886</v>
      </c>
      <c r="M27" s="134">
        <v>40926</v>
      </c>
      <c r="N27" s="134">
        <v>42606</v>
      </c>
      <c r="O27" s="174">
        <v>13772</v>
      </c>
      <c r="P27" s="134">
        <v>1680</v>
      </c>
      <c r="Q27" s="134">
        <v>8.1980000000000004</v>
      </c>
    </row>
    <row r="28" spans="1:17" ht="14.25">
      <c r="A28" s="159">
        <v>141802</v>
      </c>
      <c r="B28" s="232">
        <f>Table16[[#This Row],[Percent former undergraduates from a college that earned more than the typical high school graduate 6 years after entering college 2]]*1</f>
        <v>0.52159999999999995</v>
      </c>
      <c r="C28" s="174">
        <v>0.52159999999999995</v>
      </c>
      <c r="D28" s="174">
        <v>36868</v>
      </c>
      <c r="E28" s="174">
        <v>17126</v>
      </c>
      <c r="F28" s="174">
        <v>1.9800000000000002E-2</v>
      </c>
      <c r="G28" s="134">
        <v>35833</v>
      </c>
      <c r="H28" s="134">
        <v>41411</v>
      </c>
      <c r="I28" s="134">
        <v>41208</v>
      </c>
      <c r="J28" s="134">
        <v>52126</v>
      </c>
      <c r="K28" s="134">
        <v>62409</v>
      </c>
      <c r="L28" s="174">
        <v>10151</v>
      </c>
      <c r="M28" s="134">
        <v>41411</v>
      </c>
      <c r="N28" s="134">
        <v>35844</v>
      </c>
      <c r="O28" s="174">
        <v>20302</v>
      </c>
      <c r="P28" s="133">
        <v>-5567</v>
      </c>
      <c r="Q28" s="253">
        <f>Table16[[#This Row],[AverageNetCost-Net Price *2 years]]/Table16[[#This Row],[CompleterADVDIS-Return On Education]]</f>
        <v>-3.6468474941620261</v>
      </c>
    </row>
    <row r="29" spans="1:17" ht="14.25">
      <c r="A29" s="159">
        <v>141839</v>
      </c>
      <c r="B29" s="232">
        <f>Table16[[#This Row],[Percent former undergraduates from a college that earned more than the typical high school graduate 6 years after entering college 2]]*1</f>
        <v>0.47920000000000001</v>
      </c>
      <c r="C29" s="174">
        <v>0.47920000000000001</v>
      </c>
      <c r="D29" s="174">
        <v>34453</v>
      </c>
      <c r="E29" s="174">
        <v>14862</v>
      </c>
      <c r="F29" s="174">
        <v>2.5899999999999999E-2</v>
      </c>
      <c r="G29" s="134">
        <v>38023</v>
      </c>
      <c r="H29" s="134">
        <v>42126</v>
      </c>
      <c r="I29" s="134">
        <v>45099</v>
      </c>
      <c r="J29" s="134">
        <v>58304</v>
      </c>
      <c r="K29" s="134">
        <v>75863</v>
      </c>
      <c r="L29" s="174">
        <v>9003</v>
      </c>
      <c r="M29" s="134">
        <v>42126</v>
      </c>
      <c r="N29" s="134">
        <v>42016</v>
      </c>
      <c r="O29" s="174">
        <v>18006</v>
      </c>
      <c r="P29" s="133">
        <v>-110</v>
      </c>
      <c r="Q29" s="253">
        <f>Table16[[#This Row],[AverageNetCost-Net Price *2 years]]/Table16[[#This Row],[CompleterADVDIS-Return On Education]]</f>
        <v>-163.69090909090909</v>
      </c>
    </row>
    <row r="30" spans="1:17" ht="14.25">
      <c r="A30" s="159">
        <v>141990</v>
      </c>
      <c r="B30" s="232">
        <f>Table16[[#This Row],[Percent former undergraduates from a college that earned more than the typical high school graduate 6 years after entering college 2]]*1</f>
        <v>0.51119999999999999</v>
      </c>
      <c r="C30" s="174">
        <v>0.51119999999999999</v>
      </c>
      <c r="D30" s="174">
        <v>38439</v>
      </c>
      <c r="E30" s="174">
        <v>15128</v>
      </c>
      <c r="F30" s="174">
        <v>2.92E-2</v>
      </c>
      <c r="G30" s="134">
        <v>31247</v>
      </c>
      <c r="H30" s="134">
        <v>40926</v>
      </c>
      <c r="I30" s="134">
        <v>48527</v>
      </c>
      <c r="J30" s="134">
        <v>62292</v>
      </c>
      <c r="K30" s="134">
        <v>83484</v>
      </c>
      <c r="L30" s="174">
        <v>7226</v>
      </c>
      <c r="M30" s="134">
        <v>40926</v>
      </c>
      <c r="N30" s="134">
        <v>30708</v>
      </c>
      <c r="O30" s="174">
        <v>14452</v>
      </c>
      <c r="P30" s="133">
        <v>-10218</v>
      </c>
      <c r="Q30" s="253">
        <f>Table16[[#This Row],[AverageNetCost-Net Price *2 years]]/Table16[[#This Row],[CompleterADVDIS-Return On Education]]</f>
        <v>-1.4143668036797807</v>
      </c>
    </row>
    <row r="31" spans="1:17" ht="14.25">
      <c r="A31" s="159">
        <v>144944</v>
      </c>
      <c r="B31" s="232">
        <f>Table16[[#This Row],[Percent former undergraduates from a college that earned more than the typical high school graduate 6 years after entering college 2]]*1</f>
        <v>0.65469999999999995</v>
      </c>
      <c r="C31" s="174">
        <v>0.65469999999999995</v>
      </c>
      <c r="D31" s="174">
        <v>45516</v>
      </c>
      <c r="E31" s="174">
        <v>8671</v>
      </c>
      <c r="F31" s="174">
        <v>3.73E-2</v>
      </c>
      <c r="G31" s="134">
        <v>33501</v>
      </c>
      <c r="H31" s="134">
        <v>41073</v>
      </c>
      <c r="I31" s="134">
        <v>47861</v>
      </c>
      <c r="J31" s="134">
        <v>72948</v>
      </c>
      <c r="K31" s="134">
        <v>87466</v>
      </c>
      <c r="L31" s="174">
        <v>4604</v>
      </c>
      <c r="M31" s="134">
        <v>41073</v>
      </c>
      <c r="N31" s="134">
        <v>44920</v>
      </c>
      <c r="O31" s="174">
        <v>9208</v>
      </c>
      <c r="P31" s="134">
        <v>3847</v>
      </c>
      <c r="Q31" s="134">
        <v>2.3940000000000001</v>
      </c>
    </row>
    <row r="32" spans="1:17" ht="14.25">
      <c r="A32" s="159">
        <v>145682</v>
      </c>
      <c r="B32" s="232">
        <f>Table16[[#This Row],[Percent former undergraduates from a college that earned more than the typical high school graduate 6 years after entering college 2]]*1</f>
        <v>0.55810000000000004</v>
      </c>
      <c r="C32" s="174">
        <v>0.55810000000000004</v>
      </c>
      <c r="D32" s="174">
        <v>37366</v>
      </c>
      <c r="E32" s="174">
        <v>16348</v>
      </c>
      <c r="F32" s="174">
        <v>9.4899999999999998E-2</v>
      </c>
      <c r="G32" s="134">
        <v>28029</v>
      </c>
      <c r="H32" s="134">
        <v>39786</v>
      </c>
      <c r="I32" s="134">
        <v>45560</v>
      </c>
      <c r="J32" s="134">
        <v>61540</v>
      </c>
      <c r="K32" s="134">
        <v>70465</v>
      </c>
      <c r="L32" s="174">
        <v>11647</v>
      </c>
      <c r="M32" s="134">
        <v>39786</v>
      </c>
      <c r="N32" s="134">
        <v>39506</v>
      </c>
      <c r="O32" s="174">
        <v>23294</v>
      </c>
      <c r="P32" s="133">
        <v>-280</v>
      </c>
      <c r="Q32" s="253">
        <f>Table16[[#This Row],[AverageNetCost-Net Price *2 years]]/Table16[[#This Row],[CompleterADVDIS-Return On Education]]</f>
        <v>-83.192857142857136</v>
      </c>
    </row>
    <row r="33" spans="1:17" ht="14.25">
      <c r="A33" s="159">
        <v>146472</v>
      </c>
      <c r="B33" s="232">
        <f>Table16[[#This Row],[Percent former undergraduates from a college that earned more than the typical high school graduate 6 years after entering college 2]]*1</f>
        <v>0.60770000000000002</v>
      </c>
      <c r="C33" s="174">
        <v>0.60770000000000002</v>
      </c>
      <c r="D33" s="174">
        <v>43424</v>
      </c>
      <c r="E33" s="174">
        <v>10503</v>
      </c>
      <c r="F33" s="174">
        <v>1.4999999999999999E-2</v>
      </c>
      <c r="G33" s="134">
        <v>30352</v>
      </c>
      <c r="H33" s="134">
        <v>40785</v>
      </c>
      <c r="I33" s="134">
        <v>47235</v>
      </c>
      <c r="J33" s="134">
        <v>80213</v>
      </c>
      <c r="K33" s="134">
        <v>107627</v>
      </c>
      <c r="L33" s="174">
        <v>6018</v>
      </c>
      <c r="M33" s="134">
        <v>40785</v>
      </c>
      <c r="N33" s="134">
        <v>40758</v>
      </c>
      <c r="O33" s="174">
        <v>12036</v>
      </c>
      <c r="P33" s="133">
        <v>-27</v>
      </c>
      <c r="Q33" s="253">
        <f>Table16[[#This Row],[AverageNetCost-Net Price *2 years]]/Table16[[#This Row],[CompleterADVDIS-Return On Education]]</f>
        <v>-445.77777777777777</v>
      </c>
    </row>
    <row r="34" spans="1:17" ht="14.25">
      <c r="A34" s="159">
        <v>147800</v>
      </c>
      <c r="B34" s="232">
        <f>Table16[[#This Row],[Percent former undergraduates from a college that earned more than the typical high school graduate 6 years after entering college 2]]*1</f>
        <v>0.62929999999999997</v>
      </c>
      <c r="C34" s="174">
        <v>0.62929999999999997</v>
      </c>
      <c r="D34" s="174">
        <v>47852</v>
      </c>
      <c r="E34" s="174">
        <v>11107</v>
      </c>
      <c r="F34" s="174">
        <v>1.11E-2</v>
      </c>
      <c r="G34" s="134">
        <v>31679</v>
      </c>
      <c r="H34" s="134">
        <v>36265</v>
      </c>
      <c r="I34" s="134">
        <v>43288</v>
      </c>
      <c r="J34" s="134">
        <v>70414</v>
      </c>
      <c r="K34" s="134">
        <v>89538</v>
      </c>
      <c r="L34" s="174">
        <v>6456</v>
      </c>
      <c r="M34" s="134">
        <v>36265</v>
      </c>
      <c r="N34" s="134">
        <v>47409</v>
      </c>
      <c r="O34" s="174">
        <v>12912</v>
      </c>
      <c r="P34" s="134">
        <v>11144</v>
      </c>
      <c r="Q34" s="134">
        <v>1.159</v>
      </c>
    </row>
    <row r="35" spans="1:17" ht="14.25">
      <c r="A35" s="159">
        <v>149532</v>
      </c>
      <c r="B35" s="232">
        <f>Table16[[#This Row],[Percent former undergraduates from a college that earned more than the typical high school graduate 6 years after entering college 2]]*1</f>
        <v>0.58250000000000002</v>
      </c>
      <c r="C35" s="174">
        <v>0.58250000000000002</v>
      </c>
      <c r="D35" s="174">
        <v>41728</v>
      </c>
      <c r="E35" s="174">
        <v>11388</v>
      </c>
      <c r="F35" s="174">
        <v>1.4E-2</v>
      </c>
      <c r="G35" s="134">
        <v>31679</v>
      </c>
      <c r="H35" s="134">
        <v>36265</v>
      </c>
      <c r="I35" s="134">
        <v>43288</v>
      </c>
      <c r="J35" s="134">
        <v>70414</v>
      </c>
      <c r="K35" s="134">
        <v>89538</v>
      </c>
      <c r="L35" s="174">
        <v>6937</v>
      </c>
      <c r="M35" s="134">
        <v>36265</v>
      </c>
      <c r="N35" s="134">
        <v>43021</v>
      </c>
      <c r="O35" s="174">
        <v>13874</v>
      </c>
      <c r="P35" s="134">
        <v>6756</v>
      </c>
      <c r="Q35" s="134">
        <v>2.0539999999999998</v>
      </c>
    </row>
    <row r="36" spans="1:17" ht="14.25">
      <c r="A36" s="159">
        <v>149842</v>
      </c>
      <c r="B36" s="232">
        <f>Table16[[#This Row],[Percent former undergraduates from a college that earned more than the typical high school graduate 6 years after entering college 2]]*1</f>
        <v>0.65900000000000003</v>
      </c>
      <c r="C36" s="174">
        <v>0.65900000000000003</v>
      </c>
      <c r="D36" s="174">
        <v>48071</v>
      </c>
      <c r="E36" s="174">
        <v>12186</v>
      </c>
      <c r="F36" s="174">
        <v>2.5899999999999999E-2</v>
      </c>
      <c r="G36" s="134">
        <v>31679</v>
      </c>
      <c r="H36" s="134">
        <v>36265</v>
      </c>
      <c r="I36" s="134">
        <v>43288</v>
      </c>
      <c r="J36" s="134">
        <v>70414</v>
      </c>
      <c r="K36" s="134">
        <v>89538</v>
      </c>
      <c r="L36" s="174">
        <v>6260</v>
      </c>
      <c r="M36" s="134">
        <v>36265</v>
      </c>
      <c r="N36" s="134">
        <v>46237</v>
      </c>
      <c r="O36" s="174">
        <v>12520</v>
      </c>
      <c r="P36" s="134">
        <v>9972</v>
      </c>
      <c r="Q36" s="134">
        <v>1.256</v>
      </c>
    </row>
    <row r="37" spans="1:17" ht="14.25">
      <c r="A37" s="159">
        <v>155140</v>
      </c>
      <c r="B37" s="232">
        <f>Table16[[#This Row],[Percent former undergraduates from a college that earned more than the typical high school graduate 6 years after entering college 2]]*1</f>
        <v>0.45050000000000001</v>
      </c>
      <c r="C37" s="174">
        <v>0.45050000000000001</v>
      </c>
      <c r="D37" s="174">
        <v>37043</v>
      </c>
      <c r="E37" s="174">
        <v>9390</v>
      </c>
      <c r="F37" s="174">
        <v>0</v>
      </c>
      <c r="G37" s="134">
        <v>26094</v>
      </c>
      <c r="H37" s="134">
        <v>38446</v>
      </c>
      <c r="I37" s="134">
        <v>41534</v>
      </c>
      <c r="J37" s="134">
        <v>52453</v>
      </c>
      <c r="K37" s="134">
        <v>64909</v>
      </c>
      <c r="L37" s="174">
        <v>2639</v>
      </c>
      <c r="M37" s="134">
        <v>38446</v>
      </c>
      <c r="N37" s="134">
        <v>35012</v>
      </c>
      <c r="O37" s="174">
        <v>5278</v>
      </c>
      <c r="P37" s="133">
        <v>-3434</v>
      </c>
      <c r="Q37" s="253">
        <f>Table16[[#This Row],[AverageNetCost-Net Price *2 years]]/Table16[[#This Row],[CompleterADVDIS-Return On Education]]</f>
        <v>-1.5369831100757134</v>
      </c>
    </row>
    <row r="38" spans="1:17" ht="14.25">
      <c r="A38" s="159">
        <v>157739</v>
      </c>
      <c r="B38" s="232">
        <f>Table16[[#This Row],[Percent former undergraduates from a college that earned more than the typical high school graduate 6 years after entering college 2]]*1</f>
        <v>0.44919999999999999</v>
      </c>
      <c r="C38" s="174">
        <v>0.44919999999999999</v>
      </c>
      <c r="D38" s="174">
        <v>29482</v>
      </c>
      <c r="E38" s="174">
        <v>11904</v>
      </c>
      <c r="F38" s="174">
        <v>4.9099999999999998E-2</v>
      </c>
      <c r="G38" s="134">
        <v>25474</v>
      </c>
      <c r="H38" s="134">
        <v>23904</v>
      </c>
      <c r="I38" s="134">
        <v>27881</v>
      </c>
      <c r="J38" s="134">
        <v>40944</v>
      </c>
      <c r="K38" s="134">
        <v>48929</v>
      </c>
      <c r="L38" s="174">
        <v>3259</v>
      </c>
      <c r="M38" s="134">
        <v>23904</v>
      </c>
      <c r="N38" s="134">
        <v>31590</v>
      </c>
      <c r="O38" s="174">
        <v>6518</v>
      </c>
      <c r="P38" s="134">
        <v>7686</v>
      </c>
      <c r="Q38" s="134">
        <v>0.84799999999999998</v>
      </c>
    </row>
    <row r="39" spans="1:17" ht="14.25">
      <c r="A39" s="159">
        <v>159407</v>
      </c>
      <c r="B39" s="232">
        <f>Table16[[#This Row],[Percent former undergraduates from a college that earned more than the typical high school graduate 6 years after entering college 2]]*1</f>
        <v>0.51359999999999995</v>
      </c>
      <c r="C39" s="174">
        <v>0.51359999999999995</v>
      </c>
      <c r="D39" s="174">
        <v>36498</v>
      </c>
      <c r="E39" s="174">
        <v>17375</v>
      </c>
      <c r="F39" s="174">
        <v>0.49769999999999998</v>
      </c>
      <c r="G39" s="134">
        <v>28778</v>
      </c>
      <c r="H39" s="134">
        <v>39256</v>
      </c>
      <c r="I39" s="134">
        <v>36049</v>
      </c>
      <c r="J39" s="134">
        <v>51105</v>
      </c>
      <c r="K39" s="134">
        <v>66103</v>
      </c>
      <c r="L39" s="174">
        <v>9933</v>
      </c>
      <c r="M39" s="134">
        <v>39256</v>
      </c>
      <c r="N39" s="134">
        <v>44428</v>
      </c>
      <c r="O39" s="174">
        <v>19866</v>
      </c>
      <c r="P39" s="134">
        <v>5172</v>
      </c>
      <c r="Q39" s="134">
        <v>3.8410000000000002</v>
      </c>
    </row>
    <row r="40" spans="1:17" ht="14.25">
      <c r="A40" s="159">
        <v>161767</v>
      </c>
      <c r="B40" s="232">
        <f>Table16[[#This Row],[Percent former undergraduates from a college that earned more than the typical high school graduate 6 years after entering college 2]]*1</f>
        <v>0.63900000000000001</v>
      </c>
      <c r="C40" s="174">
        <v>0.63900000000000001</v>
      </c>
      <c r="D40" s="174">
        <v>46219</v>
      </c>
      <c r="E40" s="174">
        <v>19167</v>
      </c>
      <c r="F40" s="174">
        <v>6.93E-2</v>
      </c>
      <c r="G40" s="134">
        <v>33686</v>
      </c>
      <c r="H40" s="134">
        <v>48549</v>
      </c>
      <c r="I40" s="134">
        <v>59392</v>
      </c>
      <c r="J40" s="134">
        <v>83917</v>
      </c>
      <c r="K40" s="134">
        <v>102634</v>
      </c>
      <c r="L40" s="174">
        <v>14438</v>
      </c>
      <c r="M40" s="134">
        <v>48549</v>
      </c>
      <c r="N40" s="134">
        <v>48483</v>
      </c>
      <c r="O40" s="174">
        <v>28876</v>
      </c>
      <c r="P40" s="133">
        <v>-66</v>
      </c>
      <c r="Q40" s="253">
        <f>Table16[[#This Row],[AverageNetCost-Net Price *2 years]]/Table16[[#This Row],[CompleterADVDIS-Return On Education]]</f>
        <v>-437.5151515151515</v>
      </c>
    </row>
    <row r="41" spans="1:17" ht="14.25">
      <c r="A41" s="159">
        <v>162122</v>
      </c>
      <c r="B41" s="232">
        <f>Table16[[#This Row],[Percent former undergraduates from a college that earned more than the typical high school graduate 6 years after entering college 2]]*1</f>
        <v>0.60699999999999998</v>
      </c>
      <c r="C41" s="174">
        <v>0.60699999999999998</v>
      </c>
      <c r="D41" s="174">
        <v>44435</v>
      </c>
      <c r="E41" s="174">
        <v>12260</v>
      </c>
      <c r="F41" s="174">
        <v>0.67400000000000004</v>
      </c>
      <c r="G41" s="134">
        <v>39158</v>
      </c>
      <c r="H41" s="134">
        <v>48701</v>
      </c>
      <c r="I41" s="134">
        <v>64229</v>
      </c>
      <c r="J41" s="134">
        <v>81968</v>
      </c>
      <c r="K41" s="134">
        <v>101734</v>
      </c>
      <c r="L41" s="174">
        <v>8028</v>
      </c>
      <c r="M41" s="134">
        <v>48701</v>
      </c>
      <c r="N41" s="134">
        <v>42867</v>
      </c>
      <c r="O41" s="174">
        <v>16056</v>
      </c>
      <c r="P41" s="133">
        <v>-5834</v>
      </c>
      <c r="Q41" s="253">
        <f>Table16[[#This Row],[AverageNetCost-Net Price *2 years]]/Table16[[#This Row],[CompleterADVDIS-Return On Education]]</f>
        <v>-2.7521426122728831</v>
      </c>
    </row>
    <row r="42" spans="1:17" ht="14.25">
      <c r="A42" s="159">
        <v>162706</v>
      </c>
      <c r="B42" s="232">
        <f>Table16[[#This Row],[Percent former undergraduates from a college that earned more than the typical high school graduate 6 years after entering college 2]]*1</f>
        <v>0.60319999999999996</v>
      </c>
      <c r="C42" s="174">
        <v>0.60319999999999996</v>
      </c>
      <c r="D42" s="174">
        <v>44608</v>
      </c>
      <c r="E42" s="174">
        <v>13223</v>
      </c>
      <c r="F42" s="174">
        <v>6.88E-2</v>
      </c>
      <c r="G42" s="134">
        <v>33565</v>
      </c>
      <c r="H42" s="134">
        <v>45245</v>
      </c>
      <c r="I42" s="134">
        <v>55581</v>
      </c>
      <c r="J42" s="134">
        <v>83105</v>
      </c>
      <c r="K42" s="134">
        <v>96947</v>
      </c>
      <c r="L42" s="174">
        <v>8387</v>
      </c>
      <c r="M42" s="134">
        <v>45245</v>
      </c>
      <c r="N42" s="134">
        <v>47046</v>
      </c>
      <c r="O42" s="174">
        <v>16774</v>
      </c>
      <c r="P42" s="134">
        <v>1801</v>
      </c>
      <c r="Q42" s="134">
        <v>9.3140000000000001</v>
      </c>
    </row>
    <row r="43" spans="1:17" ht="14.25">
      <c r="A43" s="159">
        <v>163426</v>
      </c>
      <c r="B43" s="232">
        <f>Table16[[#This Row],[Percent former undergraduates from a college that earned more than the typical high school graduate 6 years after entering college 2]]*1</f>
        <v>0.61099999999999999</v>
      </c>
      <c r="C43" s="174">
        <v>0.61099999999999999</v>
      </c>
      <c r="D43" s="174">
        <v>50159</v>
      </c>
      <c r="E43" s="174">
        <v>14734</v>
      </c>
      <c r="F43" s="174">
        <v>5.0500000000000003E-2</v>
      </c>
      <c r="G43" s="134">
        <v>31099</v>
      </c>
      <c r="H43" s="134">
        <v>38687</v>
      </c>
      <c r="I43" s="134">
        <v>46733</v>
      </c>
      <c r="J43" s="134">
        <v>79560</v>
      </c>
      <c r="K43" s="134">
        <v>116781</v>
      </c>
      <c r="L43" s="174">
        <v>8052</v>
      </c>
      <c r="M43" s="134">
        <v>38687</v>
      </c>
      <c r="N43" s="134">
        <v>49444</v>
      </c>
      <c r="O43" s="174">
        <v>16104</v>
      </c>
      <c r="P43" s="134">
        <v>10757</v>
      </c>
      <c r="Q43" s="134">
        <v>1.4970000000000001</v>
      </c>
    </row>
    <row r="44" spans="1:17" ht="14.25">
      <c r="A44" s="159">
        <v>163657</v>
      </c>
      <c r="B44" s="232">
        <f>Table16[[#This Row],[Percent former undergraduates from a college that earned more than the typical high school graduate 6 years after entering college 2]]*1</f>
        <v>0.60719999999999996</v>
      </c>
      <c r="C44" s="174">
        <v>0.60719999999999996</v>
      </c>
      <c r="D44" s="174">
        <v>47548</v>
      </c>
      <c r="E44" s="174">
        <v>20037</v>
      </c>
      <c r="F44" s="174">
        <v>0.17549999999999999</v>
      </c>
      <c r="G44" s="134">
        <v>36037</v>
      </c>
      <c r="H44" s="134">
        <v>41705</v>
      </c>
      <c r="I44" s="134">
        <v>53233</v>
      </c>
      <c r="J44" s="134">
        <v>71989</v>
      </c>
      <c r="K44" s="134">
        <v>94829</v>
      </c>
      <c r="L44" s="174">
        <v>14878</v>
      </c>
      <c r="M44" s="134">
        <v>41705</v>
      </c>
      <c r="N44" s="134">
        <v>57451</v>
      </c>
      <c r="O44" s="174">
        <v>29756</v>
      </c>
      <c r="P44" s="134">
        <v>15746</v>
      </c>
      <c r="Q44" s="134">
        <v>1.89</v>
      </c>
    </row>
    <row r="45" spans="1:17" ht="14.25">
      <c r="A45" s="159">
        <v>164775</v>
      </c>
      <c r="B45" s="232">
        <f>Table16[[#This Row],[Percent former undergraduates from a college that earned more than the typical high school graduate 6 years after entering college 2]]*1</f>
        <v>0.56030000000000002</v>
      </c>
      <c r="C45" s="174">
        <v>0.56030000000000002</v>
      </c>
      <c r="D45" s="174">
        <v>38832</v>
      </c>
      <c r="E45" s="174">
        <v>15929</v>
      </c>
      <c r="F45" s="174">
        <v>0.32390000000000002</v>
      </c>
      <c r="G45" s="134">
        <v>33196</v>
      </c>
      <c r="H45" s="134">
        <v>40690</v>
      </c>
      <c r="I45" s="134">
        <v>41271</v>
      </c>
      <c r="J45" s="134">
        <v>52668</v>
      </c>
      <c r="K45" s="134">
        <v>76656</v>
      </c>
      <c r="L45" s="174">
        <v>6204</v>
      </c>
      <c r="M45" s="134">
        <v>40690</v>
      </c>
      <c r="N45" s="134">
        <v>40309</v>
      </c>
      <c r="O45" s="174">
        <v>12408</v>
      </c>
      <c r="P45" s="133">
        <v>-381</v>
      </c>
      <c r="Q45" s="253">
        <f>Table16[[#This Row],[AverageNetCost-Net Price *2 years]]/Table16[[#This Row],[CompleterADVDIS-Return On Education]]</f>
        <v>-32.566929133858267</v>
      </c>
    </row>
    <row r="46" spans="1:17" ht="14.25">
      <c r="A46" s="159">
        <v>165112</v>
      </c>
      <c r="B46" s="232">
        <f>Table16[[#This Row],[Percent former undergraduates from a college that earned more than the typical high school graduate 6 years after entering college 2]]*1</f>
        <v>0.61970000000000003</v>
      </c>
      <c r="C46" s="174">
        <v>0.61970000000000003</v>
      </c>
      <c r="D46" s="174">
        <v>47618</v>
      </c>
      <c r="E46" s="174">
        <v>14323</v>
      </c>
      <c r="F46" s="174">
        <v>4.9099999999999998E-2</v>
      </c>
      <c r="G46" s="134">
        <v>34018</v>
      </c>
      <c r="H46" s="134">
        <v>45399</v>
      </c>
      <c r="I46" s="134">
        <v>53208</v>
      </c>
      <c r="J46" s="134">
        <v>82462</v>
      </c>
      <c r="K46" s="134">
        <v>107063</v>
      </c>
      <c r="L46" s="174">
        <v>8466</v>
      </c>
      <c r="M46" s="134">
        <v>45399</v>
      </c>
      <c r="N46" s="134">
        <v>46320</v>
      </c>
      <c r="O46" s="174">
        <v>16932</v>
      </c>
      <c r="P46" s="134">
        <v>921</v>
      </c>
      <c r="Q46" s="134">
        <v>18.384</v>
      </c>
    </row>
    <row r="47" spans="1:17" ht="14.25">
      <c r="A47" s="159">
        <v>166887</v>
      </c>
      <c r="B47" s="232">
        <f>Table16[[#This Row],[Percent former undergraduates from a college that earned more than the typical high school graduate 6 years after entering college 2]]*1</f>
        <v>0.6139</v>
      </c>
      <c r="C47" s="174">
        <v>0.6139</v>
      </c>
      <c r="D47" s="174">
        <v>50651</v>
      </c>
      <c r="E47" s="174">
        <v>10604</v>
      </c>
      <c r="F47" s="174">
        <v>0.1346</v>
      </c>
      <c r="G47" s="134">
        <v>34018</v>
      </c>
      <c r="H47" s="134">
        <v>45399</v>
      </c>
      <c r="I47" s="134">
        <v>53208</v>
      </c>
      <c r="J47" s="134">
        <v>82462</v>
      </c>
      <c r="K47" s="134">
        <v>107063</v>
      </c>
      <c r="L47" s="174">
        <v>3033</v>
      </c>
      <c r="M47" s="134">
        <v>45399</v>
      </c>
      <c r="N47" s="134">
        <v>43921</v>
      </c>
      <c r="O47" s="174">
        <v>6066</v>
      </c>
      <c r="P47" s="133">
        <v>-1478</v>
      </c>
      <c r="Q47" s="253">
        <f>Table16[[#This Row],[AverageNetCost-Net Price *2 years]]/Table16[[#This Row],[CompleterADVDIS-Return On Education]]</f>
        <v>-4.1041948579161032</v>
      </c>
    </row>
    <row r="48" spans="1:17" ht="14.25">
      <c r="A48" s="159">
        <v>167376</v>
      </c>
      <c r="B48" s="232">
        <f>Table16[[#This Row],[Percent former undergraduates from a college that earned more than the typical high school graduate 6 years after entering college 2]]*1</f>
        <v>0.59279999999999999</v>
      </c>
      <c r="C48" s="174">
        <v>0.59279999999999999</v>
      </c>
      <c r="D48" s="174">
        <v>42862</v>
      </c>
      <c r="E48" s="174">
        <v>12304</v>
      </c>
      <c r="F48" s="174">
        <v>0.1201</v>
      </c>
      <c r="G48" s="134">
        <v>32288</v>
      </c>
      <c r="H48" s="134">
        <v>41997</v>
      </c>
      <c r="I48" s="134">
        <v>49063</v>
      </c>
      <c r="J48" s="134">
        <v>75185</v>
      </c>
      <c r="K48" s="134">
        <v>96786</v>
      </c>
      <c r="L48" s="174">
        <v>7354</v>
      </c>
      <c r="M48" s="134">
        <v>41997</v>
      </c>
      <c r="N48" s="134">
        <v>42915</v>
      </c>
      <c r="O48" s="174">
        <v>14708</v>
      </c>
      <c r="P48" s="134">
        <v>918</v>
      </c>
      <c r="Q48" s="134">
        <v>16.021999999999998</v>
      </c>
    </row>
    <row r="49" spans="1:17" ht="14.25">
      <c r="A49" s="159">
        <v>168883</v>
      </c>
      <c r="B49" s="232">
        <f>Table16[[#This Row],[Percent former undergraduates from a college that earned more than the typical high school graduate 6 years after entering college 2]]*1</f>
        <v>0.56159999999999999</v>
      </c>
      <c r="C49" s="174">
        <v>0.56159999999999999</v>
      </c>
      <c r="D49" s="174">
        <v>35090</v>
      </c>
      <c r="E49" s="174">
        <v>14676</v>
      </c>
      <c r="F49" s="174">
        <v>0.26340000000000002</v>
      </c>
      <c r="G49" s="134">
        <v>21000</v>
      </c>
      <c r="H49" s="134">
        <v>31975</v>
      </c>
      <c r="I49" s="134">
        <v>34375</v>
      </c>
      <c r="J49" s="134">
        <v>59299</v>
      </c>
      <c r="K49" s="134">
        <v>74511</v>
      </c>
      <c r="L49" s="174">
        <v>9849</v>
      </c>
      <c r="M49" s="134">
        <v>31975</v>
      </c>
      <c r="N49" s="134">
        <v>36100</v>
      </c>
      <c r="O49" s="174">
        <v>19698</v>
      </c>
      <c r="P49" s="134">
        <v>4125</v>
      </c>
      <c r="Q49" s="134">
        <v>4.7750000000000004</v>
      </c>
    </row>
    <row r="50" spans="1:17" ht="14.25">
      <c r="A50" s="159">
        <v>169275</v>
      </c>
      <c r="B50" s="232">
        <f>Table16[[#This Row],[Percent former undergraduates from a college that earned more than the typical high school graduate 6 years after entering college 2]]*1</f>
        <v>0.45889999999999997</v>
      </c>
      <c r="C50" s="174">
        <v>0.45889999999999997</v>
      </c>
      <c r="D50" s="174">
        <v>32538</v>
      </c>
      <c r="E50" s="174">
        <v>13054</v>
      </c>
      <c r="F50" s="174">
        <v>0.27979999999999999</v>
      </c>
      <c r="G50" s="134">
        <v>23623</v>
      </c>
      <c r="H50" s="134">
        <v>34194</v>
      </c>
      <c r="I50" s="134">
        <v>37763</v>
      </c>
      <c r="J50" s="134">
        <v>58466</v>
      </c>
      <c r="K50" s="134">
        <v>75080</v>
      </c>
      <c r="L50" s="174">
        <v>7798</v>
      </c>
      <c r="M50" s="134">
        <v>34194</v>
      </c>
      <c r="N50" s="134">
        <v>38115</v>
      </c>
      <c r="O50" s="174">
        <v>15596</v>
      </c>
      <c r="P50" s="134">
        <v>3921</v>
      </c>
      <c r="Q50" s="134">
        <v>3.9780000000000002</v>
      </c>
    </row>
    <row r="51" spans="1:17" ht="14.25">
      <c r="A51" s="159">
        <v>169521</v>
      </c>
      <c r="B51" s="232">
        <f>Table16[[#This Row],[Percent former undergraduates from a college that earned more than the typical high school graduate 6 years after entering college 2]]*1</f>
        <v>0.52639999999999998</v>
      </c>
      <c r="C51" s="174">
        <v>0.52639999999999998</v>
      </c>
      <c r="D51" s="174">
        <v>37781</v>
      </c>
      <c r="E51" s="174">
        <v>11037</v>
      </c>
      <c r="F51" s="174">
        <v>9.3100000000000002E-2</v>
      </c>
      <c r="G51" s="134">
        <v>22100</v>
      </c>
      <c r="H51" s="134">
        <v>34425</v>
      </c>
      <c r="I51" s="134">
        <v>41587</v>
      </c>
      <c r="J51" s="134">
        <v>55058</v>
      </c>
      <c r="K51" s="134">
        <v>82500</v>
      </c>
      <c r="L51" s="174">
        <v>3828</v>
      </c>
      <c r="M51" s="134">
        <v>34425</v>
      </c>
      <c r="N51" s="134">
        <v>42021</v>
      </c>
      <c r="O51" s="174">
        <v>7656</v>
      </c>
      <c r="P51" s="134">
        <v>7596</v>
      </c>
      <c r="Q51" s="134">
        <v>1.008</v>
      </c>
    </row>
    <row r="52" spans="1:17" ht="14.25">
      <c r="A52" s="159">
        <v>170055</v>
      </c>
      <c r="B52" s="232">
        <f>Table16[[#This Row],[Percent former undergraduates from a college that earned more than the typical high school graduate 6 years after entering college 2]]*1</f>
        <v>0.59909999999999997</v>
      </c>
      <c r="C52" s="174">
        <v>0.59909999999999997</v>
      </c>
      <c r="D52" s="174">
        <v>38377</v>
      </c>
      <c r="E52" s="174">
        <v>14184</v>
      </c>
      <c r="F52" s="174">
        <v>0.1477</v>
      </c>
      <c r="G52" s="134">
        <v>31982</v>
      </c>
      <c r="H52" s="134">
        <v>36232</v>
      </c>
      <c r="I52" s="134">
        <v>41740</v>
      </c>
      <c r="J52" s="134">
        <v>60686</v>
      </c>
      <c r="K52" s="134">
        <v>75764</v>
      </c>
      <c r="L52" s="174">
        <v>9199</v>
      </c>
      <c r="M52" s="134">
        <v>36232</v>
      </c>
      <c r="N52" s="134">
        <v>39689</v>
      </c>
      <c r="O52" s="174">
        <v>18398</v>
      </c>
      <c r="P52" s="134">
        <v>3457</v>
      </c>
      <c r="Q52" s="134">
        <v>5.3220000000000001</v>
      </c>
    </row>
    <row r="53" spans="1:17" ht="14.25">
      <c r="A53" s="159">
        <v>170657</v>
      </c>
      <c r="B53" s="232">
        <f>Table16[[#This Row],[Percent former undergraduates from a college that earned more than the typical high school graduate 6 years after entering college 2]]*1</f>
        <v>0.58409999999999995</v>
      </c>
      <c r="C53" s="174">
        <v>0.58409999999999995</v>
      </c>
      <c r="D53" s="174">
        <v>39206</v>
      </c>
      <c r="E53" s="174">
        <v>10123</v>
      </c>
      <c r="F53" s="174">
        <v>0.19670000000000001</v>
      </c>
      <c r="G53" s="134">
        <v>24017</v>
      </c>
      <c r="H53" s="134">
        <v>33738</v>
      </c>
      <c r="I53" s="134">
        <v>40229</v>
      </c>
      <c r="J53" s="134">
        <v>56288</v>
      </c>
      <c r="K53" s="134">
        <v>75949</v>
      </c>
      <c r="L53" s="174">
        <v>4616</v>
      </c>
      <c r="M53" s="134">
        <v>33738</v>
      </c>
      <c r="N53" s="134">
        <v>43251</v>
      </c>
      <c r="O53" s="174">
        <v>9232</v>
      </c>
      <c r="P53" s="134">
        <v>9513</v>
      </c>
      <c r="Q53" s="134">
        <v>0.97</v>
      </c>
    </row>
    <row r="54" spans="1:17" ht="14.25">
      <c r="A54" s="159">
        <v>170790</v>
      </c>
      <c r="B54" s="232">
        <f>Table16[[#This Row],[Percent former undergraduates from a college that earned more than the typical high school graduate 6 years after entering college 2]]*1</f>
        <v>0.56089999999999995</v>
      </c>
      <c r="C54" s="174">
        <v>0.56089999999999995</v>
      </c>
      <c r="D54" s="174">
        <v>41596</v>
      </c>
      <c r="E54" s="174">
        <v>10962</v>
      </c>
      <c r="F54" s="174">
        <v>9.7100000000000006E-2</v>
      </c>
      <c r="G54" s="134">
        <v>29425</v>
      </c>
      <c r="H54" s="134">
        <v>37352</v>
      </c>
      <c r="I54" s="134">
        <v>45588</v>
      </c>
      <c r="J54" s="134">
        <v>64842</v>
      </c>
      <c r="K54" s="134">
        <v>82783</v>
      </c>
      <c r="L54" s="174">
        <v>5402</v>
      </c>
      <c r="M54" s="134">
        <v>37352</v>
      </c>
      <c r="N54" s="134">
        <v>42184</v>
      </c>
      <c r="O54" s="174">
        <v>10804</v>
      </c>
      <c r="P54" s="134">
        <v>4832</v>
      </c>
      <c r="Q54" s="134">
        <v>2.2360000000000002</v>
      </c>
    </row>
    <row r="55" spans="1:17" ht="14.25">
      <c r="A55" s="159">
        <v>171304</v>
      </c>
      <c r="B55" s="232">
        <f>Table16[[#This Row],[Percent former undergraduates from a college that earned more than the typical high school graduate 6 years after entering college 2]]*1</f>
        <v>0.53320000000000001</v>
      </c>
      <c r="C55" s="174">
        <v>0.53320000000000001</v>
      </c>
      <c r="D55" s="174">
        <v>36549</v>
      </c>
      <c r="E55" s="174">
        <v>10575</v>
      </c>
      <c r="F55" s="174">
        <v>4.07E-2</v>
      </c>
      <c r="G55" s="134">
        <v>29287</v>
      </c>
      <c r="H55" s="134">
        <v>34952</v>
      </c>
      <c r="I55" s="134">
        <v>39146</v>
      </c>
      <c r="J55" s="134">
        <v>57932</v>
      </c>
      <c r="K55" s="134">
        <v>74233</v>
      </c>
      <c r="L55" s="174">
        <v>6331</v>
      </c>
      <c r="M55" s="134">
        <v>34952</v>
      </c>
      <c r="N55" s="134">
        <v>43111</v>
      </c>
      <c r="O55" s="174">
        <v>12662</v>
      </c>
      <c r="P55" s="134">
        <v>8159</v>
      </c>
      <c r="Q55" s="134">
        <v>1.552</v>
      </c>
    </row>
    <row r="56" spans="1:17" ht="14.25">
      <c r="A56" s="159">
        <v>172635</v>
      </c>
      <c r="B56" s="232">
        <f>Table16[[#This Row],[Percent former undergraduates from a college that earned more than the typical high school graduate 6 years after entering college 2]]*1</f>
        <v>0.37569999999999998</v>
      </c>
      <c r="C56" s="174">
        <v>0.37569999999999998</v>
      </c>
      <c r="D56" s="174">
        <v>29079</v>
      </c>
      <c r="E56" s="174">
        <v>11072</v>
      </c>
      <c r="F56" s="174">
        <v>7.0400000000000004E-2</v>
      </c>
      <c r="G56" s="134">
        <v>26606</v>
      </c>
      <c r="H56" s="134">
        <v>33312</v>
      </c>
      <c r="I56" s="134">
        <v>40277</v>
      </c>
      <c r="J56" s="134">
        <v>61861</v>
      </c>
      <c r="K56" s="134">
        <v>78513</v>
      </c>
      <c r="L56" s="174">
        <v>4816</v>
      </c>
      <c r="M56" s="134">
        <v>33312</v>
      </c>
      <c r="N56" s="134">
        <v>35018</v>
      </c>
      <c r="O56" s="174">
        <v>9632</v>
      </c>
      <c r="P56" s="134">
        <v>1706</v>
      </c>
      <c r="Q56" s="134">
        <v>5.6459999999999999</v>
      </c>
    </row>
    <row r="57" spans="1:17" ht="14.25">
      <c r="A57" s="159">
        <v>173911</v>
      </c>
      <c r="B57" s="232">
        <f>Table16[[#This Row],[Percent former undergraduates from a college that earned more than the typical high school graduate 6 years after entering college 2]]*1</f>
        <v>0.69889999999999997</v>
      </c>
      <c r="C57" s="174">
        <v>0.69889999999999997</v>
      </c>
      <c r="D57" s="174">
        <v>45068</v>
      </c>
      <c r="E57" s="174">
        <v>15535</v>
      </c>
      <c r="F57" s="174">
        <v>0.26889999999999997</v>
      </c>
      <c r="G57" s="134">
        <v>34234</v>
      </c>
      <c r="H57" s="134">
        <v>38616</v>
      </c>
      <c r="I57" s="134">
        <v>46709</v>
      </c>
      <c r="J57" s="134">
        <v>62185</v>
      </c>
      <c r="K57" s="134">
        <v>77231</v>
      </c>
      <c r="L57" s="174">
        <v>10897</v>
      </c>
      <c r="M57" s="134">
        <v>38616</v>
      </c>
      <c r="N57" s="134">
        <v>43308</v>
      </c>
      <c r="O57" s="174">
        <v>21794</v>
      </c>
      <c r="P57" s="134">
        <v>4692</v>
      </c>
      <c r="Q57" s="134">
        <v>4.6449999999999996</v>
      </c>
    </row>
    <row r="58" spans="1:17" ht="14.25">
      <c r="A58" s="159">
        <v>175315</v>
      </c>
      <c r="B58" s="232">
        <f>Table16[[#This Row],[Percent former undergraduates from a college that earned more than the typical high school graduate 6 years after entering college 2]]*1</f>
        <v>0.67500000000000004</v>
      </c>
      <c r="C58" s="174">
        <v>0.67500000000000004</v>
      </c>
      <c r="D58" s="174">
        <v>46424</v>
      </c>
      <c r="E58" s="174">
        <v>15192</v>
      </c>
      <c r="F58" s="174">
        <v>0.2082</v>
      </c>
      <c r="G58" s="134">
        <v>29535</v>
      </c>
      <c r="H58" s="134">
        <v>36589</v>
      </c>
      <c r="I58" s="134">
        <v>44817</v>
      </c>
      <c r="J58" s="134">
        <v>62721</v>
      </c>
      <c r="K58" s="134">
        <v>81957</v>
      </c>
      <c r="L58" s="174">
        <v>10595</v>
      </c>
      <c r="M58" s="134">
        <v>36589</v>
      </c>
      <c r="N58" s="134">
        <v>46187</v>
      </c>
      <c r="O58" s="174">
        <v>21190</v>
      </c>
      <c r="P58" s="134">
        <v>9598</v>
      </c>
      <c r="Q58" s="134">
        <v>2.2080000000000002</v>
      </c>
    </row>
    <row r="59" spans="1:17" ht="14.25">
      <c r="A59" s="159">
        <v>175519</v>
      </c>
      <c r="B59" s="232">
        <f>Table16[[#This Row],[Percent former undergraduates from a college that earned more than the typical high school graduate 6 years after entering college 2]]*1</f>
        <v>0.32290000000000002</v>
      </c>
      <c r="C59" s="174">
        <v>0.32290000000000002</v>
      </c>
      <c r="D59" s="174">
        <v>24289</v>
      </c>
      <c r="E59" s="174">
        <v>8659</v>
      </c>
      <c r="F59" s="174">
        <v>0</v>
      </c>
      <c r="G59" s="134">
        <v>23564</v>
      </c>
      <c r="H59" s="134">
        <v>22821</v>
      </c>
      <c r="I59" s="134">
        <v>25075</v>
      </c>
      <c r="J59" s="134">
        <v>45145</v>
      </c>
      <c r="K59" s="134">
        <v>56205</v>
      </c>
      <c r="L59" s="174">
        <v>665</v>
      </c>
      <c r="M59" s="134">
        <v>22821</v>
      </c>
      <c r="N59" s="134">
        <v>23473</v>
      </c>
      <c r="O59" s="174">
        <v>1330</v>
      </c>
      <c r="P59" s="134">
        <v>652</v>
      </c>
      <c r="Q59" s="134">
        <v>2.04</v>
      </c>
    </row>
    <row r="60" spans="1:17" ht="14.25">
      <c r="A60" s="159">
        <v>175652</v>
      </c>
      <c r="B60" s="232">
        <f>Table16[[#This Row],[Percent former undergraduates from a college that earned more than the typical high school graduate 6 years after entering college 2]]*1</f>
        <v>0.4738</v>
      </c>
      <c r="C60" s="174">
        <v>0.4738</v>
      </c>
      <c r="D60" s="174">
        <v>33772</v>
      </c>
      <c r="E60" s="174">
        <v>10637</v>
      </c>
      <c r="F60" s="174">
        <v>0.18890000000000001</v>
      </c>
      <c r="G60" s="134">
        <v>19821</v>
      </c>
      <c r="H60" s="134">
        <v>24019</v>
      </c>
      <c r="I60" s="134">
        <v>26875</v>
      </c>
      <c r="J60" s="134">
        <v>62713</v>
      </c>
      <c r="K60" s="134">
        <v>74030</v>
      </c>
      <c r="L60" s="174">
        <v>4093</v>
      </c>
      <c r="M60" s="134">
        <v>24019</v>
      </c>
      <c r="N60" s="134">
        <v>31152</v>
      </c>
      <c r="O60" s="174">
        <v>8186</v>
      </c>
      <c r="P60" s="134">
        <v>7133</v>
      </c>
      <c r="Q60" s="134">
        <v>1.1479999999999999</v>
      </c>
    </row>
    <row r="61" spans="1:17" ht="14.25">
      <c r="A61" s="159">
        <v>175935</v>
      </c>
      <c r="B61" s="232">
        <f>Table16[[#This Row],[Percent former undergraduates from a college that earned more than the typical high school graduate 6 years after entering college 2]]*1</f>
        <v>0.46639999999999998</v>
      </c>
      <c r="C61" s="174">
        <v>0.46639999999999998</v>
      </c>
      <c r="D61" s="174">
        <v>31002</v>
      </c>
      <c r="E61" s="174">
        <v>12942</v>
      </c>
      <c r="F61" s="174">
        <v>9.2999999999999999E-2</v>
      </c>
      <c r="G61" s="134">
        <v>14637</v>
      </c>
      <c r="H61" s="134">
        <v>27890</v>
      </c>
      <c r="I61" s="134">
        <v>36639</v>
      </c>
      <c r="J61" s="134">
        <v>47272</v>
      </c>
      <c r="K61" s="134">
        <v>58558</v>
      </c>
      <c r="L61" s="174">
        <v>6331</v>
      </c>
      <c r="M61" s="134">
        <v>27890</v>
      </c>
      <c r="N61" s="134">
        <v>36500</v>
      </c>
      <c r="O61" s="174">
        <v>12662</v>
      </c>
      <c r="P61" s="134">
        <v>8610</v>
      </c>
      <c r="Q61" s="134">
        <v>1.4710000000000001</v>
      </c>
    </row>
    <row r="62" spans="1:17" ht="14.25">
      <c r="A62" s="159">
        <v>176178</v>
      </c>
      <c r="B62" s="232">
        <f>Table16[[#This Row],[Percent former undergraduates from a college that earned more than the typical high school graduate 6 years after entering college 2]]*1</f>
        <v>0.51910000000000001</v>
      </c>
      <c r="C62" s="174">
        <v>0.51910000000000001</v>
      </c>
      <c r="D62" s="174">
        <v>36396</v>
      </c>
      <c r="E62" s="174">
        <v>12638</v>
      </c>
      <c r="F62" s="174">
        <v>0.1447</v>
      </c>
      <c r="G62" s="134">
        <v>30750</v>
      </c>
      <c r="H62" s="134">
        <v>37338</v>
      </c>
      <c r="I62" s="134">
        <v>38798</v>
      </c>
      <c r="J62" s="134">
        <v>61382</v>
      </c>
      <c r="K62" s="134">
        <v>67663</v>
      </c>
      <c r="L62" s="174">
        <v>7472</v>
      </c>
      <c r="M62" s="134">
        <v>37338</v>
      </c>
      <c r="N62" s="134">
        <v>32827</v>
      </c>
      <c r="O62" s="174">
        <v>14944</v>
      </c>
      <c r="P62" s="133">
        <v>-4511</v>
      </c>
      <c r="Q62" s="253">
        <f>Table16[[#This Row],[AverageNetCost-Net Price *2 years]]/Table16[[#This Row],[CompleterADVDIS-Return On Education]]</f>
        <v>-3.3127909554422521</v>
      </c>
    </row>
    <row r="63" spans="1:17" ht="14.25">
      <c r="A63" s="159">
        <v>180054</v>
      </c>
      <c r="B63" s="232">
        <f>Table16[[#This Row],[Percent former undergraduates from a college that earned more than the typical high school graduate 6 years after entering college 2]]*1</f>
        <v>0.39879999999999999</v>
      </c>
      <c r="C63" s="174">
        <v>0.39879999999999999</v>
      </c>
      <c r="D63" s="174">
        <v>22953</v>
      </c>
      <c r="E63" s="174">
        <v>11405</v>
      </c>
      <c r="F63" s="174">
        <v>0</v>
      </c>
      <c r="G63" s="134">
        <v>24323</v>
      </c>
      <c r="H63" s="134">
        <v>32798</v>
      </c>
      <c r="I63" s="134">
        <v>35643</v>
      </c>
      <c r="J63" s="134">
        <v>36644</v>
      </c>
      <c r="K63" s="134">
        <v>57031</v>
      </c>
      <c r="L63" s="174" t="s">
        <v>129</v>
      </c>
      <c r="M63" s="134">
        <v>32798</v>
      </c>
      <c r="N63" s="134">
        <v>23708</v>
      </c>
      <c r="O63" s="174" t="s">
        <v>129</v>
      </c>
      <c r="P63" s="133">
        <v>-9090</v>
      </c>
      <c r="Q63" s="134" t="s">
        <v>129</v>
      </c>
    </row>
    <row r="64" spans="1:17" ht="14.25">
      <c r="A64" s="159">
        <v>180160</v>
      </c>
      <c r="B64" s="232">
        <f>Table16[[#This Row],[Percent former undergraduates from a college that earned more than the typical high school graduate 6 years after entering college 2]]*1</f>
        <v>0.35139999999999999</v>
      </c>
      <c r="C64" s="174">
        <v>0.35139999999999999</v>
      </c>
      <c r="D64" s="174">
        <v>20073</v>
      </c>
      <c r="E64" s="174" t="s">
        <v>129</v>
      </c>
      <c r="F64" s="174">
        <v>0</v>
      </c>
      <c r="G64" s="134">
        <v>28929</v>
      </c>
      <c r="H64" s="134">
        <v>37321</v>
      </c>
      <c r="I64" s="134">
        <v>45735</v>
      </c>
      <c r="J64" s="134">
        <v>45513</v>
      </c>
      <c r="K64" s="134">
        <v>63125</v>
      </c>
      <c r="L64" s="174" t="s">
        <v>129</v>
      </c>
      <c r="M64" s="134">
        <v>37321</v>
      </c>
      <c r="N64" s="134">
        <v>20741</v>
      </c>
      <c r="O64" s="174" t="s">
        <v>129</v>
      </c>
      <c r="P64" s="133">
        <v>-16580</v>
      </c>
      <c r="Q64" s="134" t="s">
        <v>129</v>
      </c>
    </row>
    <row r="65" spans="1:17" ht="14.25">
      <c r="A65" s="159">
        <v>180197</v>
      </c>
      <c r="B65" s="232">
        <f>Table16[[#This Row],[Percent former undergraduates from a college that earned more than the typical high school graduate 6 years after entering college 2]]*1</f>
        <v>0.54349999999999998</v>
      </c>
      <c r="C65" s="174">
        <v>0.54349999999999998</v>
      </c>
      <c r="D65" s="174">
        <v>38520</v>
      </c>
      <c r="E65" s="174">
        <v>15570</v>
      </c>
      <c r="F65" s="174">
        <v>0.12959999999999999</v>
      </c>
      <c r="G65" s="134">
        <v>33367</v>
      </c>
      <c r="H65" s="134">
        <v>33349</v>
      </c>
      <c r="I65" s="134">
        <v>37638</v>
      </c>
      <c r="J65" s="134">
        <v>48291</v>
      </c>
      <c r="K65" s="134">
        <v>76810</v>
      </c>
      <c r="L65" s="174">
        <v>10574</v>
      </c>
      <c r="M65" s="134">
        <v>33349</v>
      </c>
      <c r="N65" s="134">
        <v>38661</v>
      </c>
      <c r="O65" s="174">
        <v>21148</v>
      </c>
      <c r="P65" s="134">
        <v>5312</v>
      </c>
      <c r="Q65" s="134">
        <v>3.9809999999999999</v>
      </c>
    </row>
    <row r="66" spans="1:17" ht="14.25">
      <c r="A66" s="159">
        <v>180203</v>
      </c>
      <c r="B66" s="232">
        <f>Table16[[#This Row],[Percent former undergraduates from a college that earned more than the typical high school graduate 6 years after entering college 2]]*1</f>
        <v>0.38890000000000002</v>
      </c>
      <c r="C66" s="174">
        <v>0.38890000000000002</v>
      </c>
      <c r="D66" s="174">
        <v>30528</v>
      </c>
      <c r="E66" s="174">
        <v>13987</v>
      </c>
      <c r="F66" s="174">
        <v>0</v>
      </c>
      <c r="G66" s="134">
        <v>26875</v>
      </c>
      <c r="H66" s="134">
        <v>35012</v>
      </c>
      <c r="I66" s="134">
        <v>40357</v>
      </c>
      <c r="J66" s="134">
        <v>62782</v>
      </c>
      <c r="K66" s="134">
        <v>53824</v>
      </c>
      <c r="L66" s="174">
        <v>7278</v>
      </c>
      <c r="M66" s="134">
        <v>35012</v>
      </c>
      <c r="N66" s="134">
        <v>25808</v>
      </c>
      <c r="O66" s="174">
        <v>14556</v>
      </c>
      <c r="P66" s="133">
        <v>-9204</v>
      </c>
      <c r="Q66" s="253">
        <f>Table16[[#This Row],[AverageNetCost-Net Price *2 years]]/Table16[[#This Row],[CompleterADVDIS-Return On Education]]</f>
        <v>-1.5814863102998695</v>
      </c>
    </row>
    <row r="67" spans="1:17" ht="14.25">
      <c r="A67" s="159">
        <v>180212</v>
      </c>
      <c r="B67" s="232">
        <f>Table16[[#This Row],[Percent former undergraduates from a college that earned more than the typical high school graduate 6 years after entering college 2]]*1</f>
        <v>0.3846</v>
      </c>
      <c r="C67" s="174">
        <v>0.3846</v>
      </c>
      <c r="D67" s="174">
        <v>14747</v>
      </c>
      <c r="E67" s="174">
        <v>11200</v>
      </c>
      <c r="F67" s="174">
        <v>0</v>
      </c>
      <c r="G67" s="134" t="s">
        <v>1216</v>
      </c>
      <c r="H67" s="134">
        <v>30547</v>
      </c>
      <c r="I67" s="134">
        <v>38578</v>
      </c>
      <c r="J67" s="134">
        <v>52073</v>
      </c>
      <c r="K67" s="134">
        <v>55469</v>
      </c>
      <c r="L67" s="174">
        <v>2478</v>
      </c>
      <c r="M67" s="134">
        <v>30547</v>
      </c>
      <c r="N67" s="134">
        <v>33074</v>
      </c>
      <c r="O67" s="174">
        <v>4956</v>
      </c>
      <c r="P67" s="134">
        <v>2527</v>
      </c>
      <c r="Q67" s="134">
        <v>1.9610000000000001</v>
      </c>
    </row>
    <row r="68" spans="1:17" ht="14.25">
      <c r="A68" s="159">
        <v>180328</v>
      </c>
      <c r="B68" s="232">
        <f>Table16[[#This Row],[Percent former undergraduates from a college that earned more than the typical high school graduate 6 years after entering college 2]]*1</f>
        <v>0.35289999999999999</v>
      </c>
      <c r="C68" s="174">
        <v>0.35289999999999999</v>
      </c>
      <c r="D68" s="174">
        <v>21152</v>
      </c>
      <c r="E68" s="174">
        <v>10339</v>
      </c>
      <c r="F68" s="174">
        <v>0</v>
      </c>
      <c r="G68" s="134">
        <v>22417</v>
      </c>
      <c r="H68" s="134">
        <v>32699</v>
      </c>
      <c r="I68" s="134">
        <v>32686</v>
      </c>
      <c r="J68" s="134">
        <v>52692</v>
      </c>
      <c r="K68" s="134">
        <v>63309</v>
      </c>
      <c r="L68" s="174">
        <v>6777</v>
      </c>
      <c r="M68" s="134">
        <v>32699</v>
      </c>
      <c r="N68" s="134">
        <v>24654</v>
      </c>
      <c r="O68" s="174">
        <v>13554</v>
      </c>
      <c r="P68" s="133">
        <v>-8045</v>
      </c>
      <c r="Q68" s="253">
        <f>Table16[[#This Row],[AverageNetCost-Net Price *2 years]]/Table16[[#This Row],[CompleterADVDIS-Return On Education]]</f>
        <v>-1.6847731510254818</v>
      </c>
    </row>
    <row r="69" spans="1:17" ht="14.25">
      <c r="A69" s="159">
        <v>180647</v>
      </c>
      <c r="B69" s="232">
        <f>Table16[[#This Row],[Percent former undergraduates from a college that earned more than the typical high school graduate 6 years after entering college 2]]*1</f>
        <v>0.47599999999999998</v>
      </c>
      <c r="C69" s="174">
        <v>0.47599999999999998</v>
      </c>
      <c r="D69" s="174">
        <v>32725</v>
      </c>
      <c r="E69" s="174">
        <v>12466</v>
      </c>
      <c r="F69" s="174">
        <v>8.77E-2</v>
      </c>
      <c r="G69" s="134">
        <v>17969</v>
      </c>
      <c r="H69" s="134">
        <v>30543</v>
      </c>
      <c r="I69" s="134">
        <v>32554</v>
      </c>
      <c r="J69" s="134">
        <v>44118</v>
      </c>
      <c r="K69" s="134">
        <v>63025</v>
      </c>
      <c r="L69" s="174">
        <v>6527</v>
      </c>
      <c r="M69" s="134">
        <v>30543</v>
      </c>
      <c r="N69" s="134">
        <v>41142</v>
      </c>
      <c r="O69" s="174">
        <v>13054</v>
      </c>
      <c r="P69" s="134">
        <v>10599</v>
      </c>
      <c r="Q69" s="134">
        <v>1.232</v>
      </c>
    </row>
    <row r="70" spans="1:17" ht="14.25">
      <c r="A70" s="159">
        <v>181419</v>
      </c>
      <c r="B70" s="232">
        <f>Table16[[#This Row],[Percent former undergraduates from a college that earned more than the typical high school graduate 6 years after entering college 2]]*1</f>
        <v>0.36230000000000001</v>
      </c>
      <c r="C70" s="174">
        <v>0.36230000000000001</v>
      </c>
      <c r="D70" s="174">
        <v>31458</v>
      </c>
      <c r="E70" s="174">
        <v>28766</v>
      </c>
      <c r="F70" s="174">
        <v>0</v>
      </c>
      <c r="G70" s="134">
        <v>35625</v>
      </c>
      <c r="H70" s="134">
        <v>31898</v>
      </c>
      <c r="I70" s="134">
        <v>38886</v>
      </c>
      <c r="J70" s="134">
        <v>46149</v>
      </c>
      <c r="K70" s="134">
        <v>66389</v>
      </c>
      <c r="L70" s="174">
        <v>20592</v>
      </c>
      <c r="M70" s="134">
        <v>31898</v>
      </c>
      <c r="N70" s="134" t="s">
        <v>129</v>
      </c>
      <c r="O70" s="174">
        <v>41184</v>
      </c>
      <c r="P70" s="134" t="s">
        <v>129</v>
      </c>
      <c r="Q70" s="134" t="s">
        <v>129</v>
      </c>
    </row>
    <row r="71" spans="1:17" ht="14.25">
      <c r="A71" s="159">
        <v>182005</v>
      </c>
      <c r="B71" s="232">
        <f>Table16[[#This Row],[Percent former undergraduates from a college that earned more than the typical high school graduate 6 years after entering college 2]]*1</f>
        <v>0.52869999999999995</v>
      </c>
      <c r="C71" s="174">
        <v>0.52869999999999995</v>
      </c>
      <c r="D71" s="174">
        <v>38087</v>
      </c>
      <c r="E71" s="174">
        <v>12961</v>
      </c>
      <c r="F71" s="174">
        <v>0.1293</v>
      </c>
      <c r="G71" s="134">
        <v>33361</v>
      </c>
      <c r="H71" s="134">
        <v>36572</v>
      </c>
      <c r="I71" s="134">
        <v>42996</v>
      </c>
      <c r="J71" s="134">
        <v>56353</v>
      </c>
      <c r="K71" s="134">
        <v>75913</v>
      </c>
      <c r="L71" s="174">
        <v>6950</v>
      </c>
      <c r="M71" s="134">
        <v>36572</v>
      </c>
      <c r="N71" s="134">
        <v>43917</v>
      </c>
      <c r="O71" s="174">
        <v>13900</v>
      </c>
      <c r="P71" s="134">
        <v>7345</v>
      </c>
      <c r="Q71" s="134">
        <v>1.8919999999999999</v>
      </c>
    </row>
    <row r="72" spans="1:17" ht="14.25">
      <c r="A72" s="159">
        <v>183655</v>
      </c>
      <c r="B72" s="232">
        <f>Table16[[#This Row],[Percent former undergraduates from a college that earned more than the typical high school graduate 6 years after entering college 2]]*1</f>
        <v>0.48649999999999999</v>
      </c>
      <c r="C72" s="174">
        <v>0.48649999999999999</v>
      </c>
      <c r="D72" s="174">
        <v>34241</v>
      </c>
      <c r="E72" s="174">
        <v>15297</v>
      </c>
      <c r="F72" s="174">
        <v>8.2299999999999998E-2</v>
      </c>
      <c r="G72" s="134">
        <v>28482</v>
      </c>
      <c r="H72" s="134">
        <v>33997</v>
      </c>
      <c r="I72" s="134">
        <v>42219</v>
      </c>
      <c r="J72" s="134">
        <v>64372</v>
      </c>
      <c r="K72" s="134">
        <v>82181</v>
      </c>
      <c r="L72" s="174">
        <v>8753</v>
      </c>
      <c r="M72" s="134">
        <v>33997</v>
      </c>
      <c r="N72" s="134">
        <v>36796</v>
      </c>
      <c r="O72" s="174">
        <v>17506</v>
      </c>
      <c r="P72" s="134">
        <v>2799</v>
      </c>
      <c r="Q72" s="134">
        <v>6.2539999999999996</v>
      </c>
    </row>
    <row r="73" spans="1:17" ht="14.25">
      <c r="A73" s="159">
        <v>184995</v>
      </c>
      <c r="B73" s="232">
        <f>Table16[[#This Row],[Percent former undergraduates from a college that earned more than the typical high school graduate 6 years after entering college 2]]*1</f>
        <v>0.48070000000000002</v>
      </c>
      <c r="C73" s="174">
        <v>0.48070000000000002</v>
      </c>
      <c r="D73" s="174">
        <v>34333</v>
      </c>
      <c r="E73" s="174">
        <v>12488</v>
      </c>
      <c r="F73" s="174">
        <v>1.8499999999999999E-2</v>
      </c>
      <c r="G73" s="134">
        <v>28984</v>
      </c>
      <c r="H73" s="134">
        <v>34671</v>
      </c>
      <c r="I73" s="134">
        <v>43383</v>
      </c>
      <c r="J73" s="134">
        <v>80375</v>
      </c>
      <c r="K73" s="134">
        <v>108197</v>
      </c>
      <c r="L73" s="174">
        <v>6025</v>
      </c>
      <c r="M73" s="134">
        <v>34671</v>
      </c>
      <c r="N73" s="134">
        <v>40204</v>
      </c>
      <c r="O73" s="174">
        <v>12050</v>
      </c>
      <c r="P73" s="134">
        <v>5533</v>
      </c>
      <c r="Q73" s="134">
        <v>2.1779999999999999</v>
      </c>
    </row>
    <row r="74" spans="1:17" ht="14.25">
      <c r="A74" s="159">
        <v>186034</v>
      </c>
      <c r="B74" s="232">
        <f>Table16[[#This Row],[Percent former undergraduates from a college that earned more than the typical high school graduate 6 years after entering college 2]]*1</f>
        <v>0.52139999999999997</v>
      </c>
      <c r="C74" s="174">
        <v>0.52139999999999997</v>
      </c>
      <c r="D74" s="174">
        <v>36972</v>
      </c>
      <c r="E74" s="174">
        <v>12961</v>
      </c>
      <c r="F74" s="174">
        <v>9.1700000000000004E-2</v>
      </c>
      <c r="G74" s="134">
        <v>31509</v>
      </c>
      <c r="H74" s="134">
        <v>37210</v>
      </c>
      <c r="I74" s="134">
        <v>48320</v>
      </c>
      <c r="J74" s="134">
        <v>70351</v>
      </c>
      <c r="K74" s="134">
        <v>92021</v>
      </c>
      <c r="L74" s="174">
        <v>6855</v>
      </c>
      <c r="M74" s="134">
        <v>37210</v>
      </c>
      <c r="N74" s="134">
        <v>39385</v>
      </c>
      <c r="O74" s="174">
        <v>13710</v>
      </c>
      <c r="P74" s="134">
        <v>2175</v>
      </c>
      <c r="Q74" s="134">
        <v>6.3029999999999999</v>
      </c>
    </row>
    <row r="75" spans="1:17" ht="14.25">
      <c r="A75" s="159">
        <v>187596</v>
      </c>
      <c r="B75" s="232">
        <f>Table16[[#This Row],[Percent former undergraduates from a college that earned more than the typical high school graduate 6 years after entering college 2]]*1</f>
        <v>0.38540000000000002</v>
      </c>
      <c r="C75" s="174">
        <v>0.38540000000000002</v>
      </c>
      <c r="D75" s="174">
        <v>26364</v>
      </c>
      <c r="E75" s="174">
        <v>8480</v>
      </c>
      <c r="F75" s="174">
        <v>0</v>
      </c>
      <c r="G75" s="134">
        <v>20994</v>
      </c>
      <c r="H75" s="134">
        <v>26690</v>
      </c>
      <c r="I75" s="134">
        <v>34417</v>
      </c>
      <c r="J75" s="134">
        <v>55589</v>
      </c>
      <c r="K75" s="134">
        <v>75274</v>
      </c>
      <c r="L75" s="174">
        <v>3380</v>
      </c>
      <c r="M75" s="134">
        <v>26690</v>
      </c>
      <c r="N75" s="134" t="s">
        <v>129</v>
      </c>
      <c r="O75" s="174">
        <v>6760</v>
      </c>
      <c r="P75" s="134" t="s">
        <v>129</v>
      </c>
      <c r="Q75" s="134" t="s">
        <v>129</v>
      </c>
    </row>
    <row r="76" spans="1:17" ht="14.25">
      <c r="A76" s="159">
        <v>187620</v>
      </c>
      <c r="B76" s="232">
        <f>Table16[[#This Row],[Percent former undergraduates from a college that earned more than the typical high school graduate 6 years after entering college 2]]*1</f>
        <v>0.55400000000000005</v>
      </c>
      <c r="C76" s="174">
        <v>0.55400000000000005</v>
      </c>
      <c r="D76" s="174">
        <v>39067</v>
      </c>
      <c r="E76" s="174">
        <v>11573</v>
      </c>
      <c r="F76" s="174">
        <v>0.12859999999999999</v>
      </c>
      <c r="G76" s="134">
        <v>20059</v>
      </c>
      <c r="H76" s="134">
        <v>31460</v>
      </c>
      <c r="I76" s="134">
        <v>34456</v>
      </c>
      <c r="J76" s="134">
        <v>45518</v>
      </c>
      <c r="K76" s="134">
        <v>64017</v>
      </c>
      <c r="L76" s="174">
        <v>4015</v>
      </c>
      <c r="M76" s="134">
        <v>31460</v>
      </c>
      <c r="N76" s="134">
        <v>41184</v>
      </c>
      <c r="O76" s="174">
        <v>8030</v>
      </c>
      <c r="P76" s="134">
        <v>9724</v>
      </c>
      <c r="Q76" s="134">
        <v>0.82599999999999996</v>
      </c>
    </row>
    <row r="77" spans="1:17" ht="14.25">
      <c r="A77" s="159">
        <v>187639</v>
      </c>
      <c r="B77" s="232">
        <f>Table16[[#This Row],[Percent former undergraduates from a college that earned more than the typical high school graduate 6 years after entering college 2]]*1</f>
        <v>0.50939999999999996</v>
      </c>
      <c r="C77" s="174">
        <v>0.50939999999999996</v>
      </c>
      <c r="D77" s="174">
        <v>34020</v>
      </c>
      <c r="E77" s="174">
        <v>10029</v>
      </c>
      <c r="F77" s="174">
        <v>1.8499999999999999E-2</v>
      </c>
      <c r="G77" s="134">
        <v>21534</v>
      </c>
      <c r="H77" s="134">
        <v>29050</v>
      </c>
      <c r="I77" s="134">
        <v>22445</v>
      </c>
      <c r="J77" s="134">
        <v>45050</v>
      </c>
      <c r="K77" s="134">
        <v>53846</v>
      </c>
      <c r="L77" s="174">
        <v>4326</v>
      </c>
      <c r="M77" s="134">
        <v>29050</v>
      </c>
      <c r="N77" s="134">
        <v>36134</v>
      </c>
      <c r="O77" s="174">
        <v>8652</v>
      </c>
      <c r="P77" s="134">
        <v>7084</v>
      </c>
      <c r="Q77" s="134">
        <v>1.2210000000000001</v>
      </c>
    </row>
    <row r="78" spans="1:17" ht="14.25">
      <c r="A78" s="159">
        <v>187745</v>
      </c>
      <c r="B78" s="232">
        <f>Table16[[#This Row],[Percent former undergraduates from a college that earned more than the typical high school graduate 6 years after entering college 2]]*1</f>
        <v>0.3175</v>
      </c>
      <c r="C78" s="174">
        <v>0.3175</v>
      </c>
      <c r="D78" s="174">
        <v>24505</v>
      </c>
      <c r="E78" s="174">
        <v>23124</v>
      </c>
      <c r="F78" s="174">
        <v>0</v>
      </c>
      <c r="G78" s="134">
        <v>25408</v>
      </c>
      <c r="H78" s="134">
        <v>32338</v>
      </c>
      <c r="I78" s="134">
        <v>39184</v>
      </c>
      <c r="J78" s="134">
        <v>49578</v>
      </c>
      <c r="K78" s="134">
        <v>74058</v>
      </c>
      <c r="L78" s="174">
        <v>12428</v>
      </c>
      <c r="M78" s="134">
        <v>32338</v>
      </c>
      <c r="N78" s="134">
        <v>30978</v>
      </c>
      <c r="O78" s="174">
        <v>24856</v>
      </c>
      <c r="P78" s="133">
        <v>-1360</v>
      </c>
      <c r="Q78" s="253">
        <f>Table16[[#This Row],[AverageNetCost-Net Price *2 years]]/Table16[[#This Row],[CompleterADVDIS-Return On Education]]</f>
        <v>-18.276470588235295</v>
      </c>
    </row>
    <row r="79" spans="1:17" ht="14.25">
      <c r="A79" s="159">
        <v>188137</v>
      </c>
      <c r="B79" s="232">
        <f>Table16[[#This Row],[Percent former undergraduates from a college that earned more than the typical high school graduate 6 years after entering college 2]]*1</f>
        <v>0.53480000000000005</v>
      </c>
      <c r="C79" s="174">
        <v>0.53480000000000005</v>
      </c>
      <c r="D79" s="174">
        <v>38005</v>
      </c>
      <c r="E79" s="174">
        <v>16901</v>
      </c>
      <c r="F79" s="174">
        <v>0</v>
      </c>
      <c r="G79" s="134">
        <v>25408</v>
      </c>
      <c r="H79" s="134">
        <v>32338</v>
      </c>
      <c r="I79" s="134">
        <v>39184</v>
      </c>
      <c r="J79" s="134">
        <v>49578</v>
      </c>
      <c r="K79" s="134">
        <v>74058</v>
      </c>
      <c r="L79" s="174">
        <v>8508</v>
      </c>
      <c r="M79" s="134">
        <v>32338</v>
      </c>
      <c r="N79" s="134">
        <v>39021</v>
      </c>
      <c r="O79" s="174">
        <v>17016</v>
      </c>
      <c r="P79" s="134">
        <v>6683</v>
      </c>
      <c r="Q79" s="134">
        <v>2.5459999999999998</v>
      </c>
    </row>
    <row r="80" spans="1:17" ht="14.25">
      <c r="A80" s="159">
        <v>190619</v>
      </c>
      <c r="B80" s="232">
        <f>Table16[[#This Row],[Percent former undergraduates from a college that earned more than the typical high school graduate 6 years after entering college 2]]*1</f>
        <v>0.51939999999999997</v>
      </c>
      <c r="C80" s="174">
        <v>0.51939999999999997</v>
      </c>
      <c r="D80" s="174">
        <v>42621</v>
      </c>
      <c r="E80" s="174">
        <v>14721</v>
      </c>
      <c r="F80" s="174">
        <v>1.9400000000000001E-2</v>
      </c>
      <c r="G80" s="134">
        <v>26782</v>
      </c>
      <c r="H80" s="134">
        <v>35523</v>
      </c>
      <c r="I80" s="134">
        <v>45344</v>
      </c>
      <c r="J80" s="134">
        <v>72697</v>
      </c>
      <c r="K80" s="134">
        <v>89685</v>
      </c>
      <c r="L80" s="174">
        <v>7523</v>
      </c>
      <c r="M80" s="134">
        <v>35523</v>
      </c>
      <c r="N80" s="134">
        <v>36814</v>
      </c>
      <c r="O80" s="174">
        <v>15046</v>
      </c>
      <c r="P80" s="134">
        <v>1291</v>
      </c>
      <c r="Q80" s="134">
        <v>11.654999999999999</v>
      </c>
    </row>
    <row r="81" spans="1:17" ht="14.25">
      <c r="A81" s="159">
        <v>193283</v>
      </c>
      <c r="B81" s="232">
        <f>Table16[[#This Row],[Percent former undergraduates from a college that earned more than the typical high school graduate 6 years after entering college 2]]*1</f>
        <v>0.57989999999999997</v>
      </c>
      <c r="C81" s="174">
        <v>0.57989999999999997</v>
      </c>
      <c r="D81" s="174">
        <v>39850</v>
      </c>
      <c r="E81" s="174">
        <v>15482</v>
      </c>
      <c r="F81" s="174">
        <v>0.30049999999999999</v>
      </c>
      <c r="G81" s="134">
        <v>27349</v>
      </c>
      <c r="H81" s="134">
        <v>35705</v>
      </c>
      <c r="I81" s="134">
        <v>42986</v>
      </c>
      <c r="J81" s="134">
        <v>59508</v>
      </c>
      <c r="K81" s="134">
        <v>71569</v>
      </c>
      <c r="L81" s="174">
        <v>8369</v>
      </c>
      <c r="M81" s="134">
        <v>35705</v>
      </c>
      <c r="N81" s="134">
        <v>38075</v>
      </c>
      <c r="O81" s="174">
        <v>16738</v>
      </c>
      <c r="P81" s="134">
        <v>2370</v>
      </c>
      <c r="Q81" s="134">
        <v>7.0620000000000003</v>
      </c>
    </row>
    <row r="82" spans="1:17" ht="14.25">
      <c r="A82" s="159">
        <v>194222</v>
      </c>
      <c r="B82" s="232">
        <f>Table16[[#This Row],[Percent former undergraduates from a college that earned more than the typical high school graduate 6 years after entering college 2]]*1</f>
        <v>0.57620000000000005</v>
      </c>
      <c r="C82" s="174">
        <v>0.57620000000000005</v>
      </c>
      <c r="D82" s="174">
        <v>41190</v>
      </c>
      <c r="E82" s="174">
        <v>13378</v>
      </c>
      <c r="F82" s="174">
        <v>0.32019999999999998</v>
      </c>
      <c r="G82" s="134">
        <v>29514</v>
      </c>
      <c r="H82" s="134">
        <v>37494</v>
      </c>
      <c r="I82" s="134">
        <v>45388</v>
      </c>
      <c r="J82" s="134">
        <v>62653</v>
      </c>
      <c r="K82" s="134">
        <v>76477</v>
      </c>
      <c r="L82" s="174">
        <v>6121</v>
      </c>
      <c r="M82" s="134">
        <v>37494</v>
      </c>
      <c r="N82" s="134">
        <v>37795</v>
      </c>
      <c r="O82" s="174">
        <v>12242</v>
      </c>
      <c r="P82" s="134">
        <v>301</v>
      </c>
      <c r="Q82" s="134">
        <v>40.670999999999999</v>
      </c>
    </row>
    <row r="83" spans="1:17" ht="14.25">
      <c r="A83" s="159">
        <v>195322</v>
      </c>
      <c r="B83" s="232">
        <f>Table16[[#This Row],[Percent former undergraduates from a college that earned more than the typical high school graduate 6 years after entering college 2]]*1</f>
        <v>0.57379999999999998</v>
      </c>
      <c r="C83" s="174">
        <v>0.57379999999999998</v>
      </c>
      <c r="D83" s="174">
        <v>40902</v>
      </c>
      <c r="E83" s="174">
        <v>12000</v>
      </c>
      <c r="F83" s="174">
        <v>0.17610000000000001</v>
      </c>
      <c r="G83" s="134">
        <v>29749</v>
      </c>
      <c r="H83" s="134">
        <v>37533</v>
      </c>
      <c r="I83" s="134">
        <v>49415</v>
      </c>
      <c r="J83" s="134">
        <v>67792</v>
      </c>
      <c r="K83" s="134">
        <v>83860</v>
      </c>
      <c r="L83" s="174">
        <v>4540</v>
      </c>
      <c r="M83" s="134">
        <v>37533</v>
      </c>
      <c r="N83" s="134">
        <v>37147</v>
      </c>
      <c r="O83" s="174">
        <v>9080</v>
      </c>
      <c r="P83" s="133">
        <v>-386</v>
      </c>
      <c r="Q83" s="253">
        <f>Table16[[#This Row],[AverageNetCost-Net Price *2 years]]/Table16[[#This Row],[CompleterADVDIS-Return On Education]]</f>
        <v>-23.523316062176164</v>
      </c>
    </row>
    <row r="84" spans="1:17" ht="14.25">
      <c r="A84" s="159">
        <v>197294</v>
      </c>
      <c r="B84" s="232">
        <f>Table16[[#This Row],[Percent former undergraduates from a college that earned more than the typical high school graduate 6 years after entering college 2]]*1</f>
        <v>0.57699999999999996</v>
      </c>
      <c r="C84" s="174">
        <v>0.57699999999999996</v>
      </c>
      <c r="D84" s="174">
        <v>46822</v>
      </c>
      <c r="E84" s="174">
        <v>15574</v>
      </c>
      <c r="F84" s="174">
        <v>4.0300000000000002E-2</v>
      </c>
      <c r="G84" s="134">
        <v>31944</v>
      </c>
      <c r="H84" s="134">
        <v>41422</v>
      </c>
      <c r="I84" s="134">
        <v>50624</v>
      </c>
      <c r="J84" s="134">
        <v>85703</v>
      </c>
      <c r="K84" s="134">
        <v>113105</v>
      </c>
      <c r="L84" s="174">
        <v>10013</v>
      </c>
      <c r="M84" s="134">
        <v>41422</v>
      </c>
      <c r="N84" s="134" t="s">
        <v>129</v>
      </c>
      <c r="O84" s="174">
        <v>20026</v>
      </c>
      <c r="P84" s="134" t="s">
        <v>129</v>
      </c>
      <c r="Q84" s="134" t="s">
        <v>129</v>
      </c>
    </row>
    <row r="85" spans="1:17" ht="14.25">
      <c r="A85" s="159">
        <v>198455</v>
      </c>
      <c r="B85" s="232">
        <f>Table16[[#This Row],[Percent former undergraduates from a college that earned more than the typical high school graduate 6 years after entering college 2]]*1</f>
        <v>0.52190000000000003</v>
      </c>
      <c r="C85" s="174">
        <v>0.52190000000000003</v>
      </c>
      <c r="D85" s="174">
        <v>36142</v>
      </c>
      <c r="E85" s="174">
        <v>12482</v>
      </c>
      <c r="F85" s="174">
        <v>7.2499999999999995E-2</v>
      </c>
      <c r="G85" s="134">
        <v>27749</v>
      </c>
      <c r="H85" s="134">
        <v>30303</v>
      </c>
      <c r="I85" s="134">
        <v>40774</v>
      </c>
      <c r="J85" s="134">
        <v>60633</v>
      </c>
      <c r="K85" s="134">
        <v>75566</v>
      </c>
      <c r="L85" s="174">
        <v>2239</v>
      </c>
      <c r="M85" s="134">
        <v>30303</v>
      </c>
      <c r="N85" s="134">
        <v>43429</v>
      </c>
      <c r="O85" s="174">
        <v>4478</v>
      </c>
      <c r="P85" s="134">
        <v>13126</v>
      </c>
      <c r="Q85" s="134">
        <v>0.34100000000000003</v>
      </c>
    </row>
    <row r="86" spans="1:17" ht="14.25">
      <c r="A86" s="159">
        <v>198552</v>
      </c>
      <c r="B86" s="232">
        <f>Table16[[#This Row],[Percent former undergraduates from a college that earned more than the typical high school graduate 6 years after entering college 2]]*1</f>
        <v>0.50509999999999999</v>
      </c>
      <c r="C86" s="174">
        <v>0.50509999999999999</v>
      </c>
      <c r="D86" s="174">
        <v>34139</v>
      </c>
      <c r="E86" s="174">
        <v>11225</v>
      </c>
      <c r="F86" s="174">
        <v>0.1462</v>
      </c>
      <c r="G86" s="134">
        <v>27045</v>
      </c>
      <c r="H86" s="134">
        <v>33018</v>
      </c>
      <c r="I86" s="134">
        <v>39012</v>
      </c>
      <c r="J86" s="134">
        <v>55200</v>
      </c>
      <c r="K86" s="134">
        <v>75118</v>
      </c>
      <c r="L86" s="174">
        <v>5735</v>
      </c>
      <c r="M86" s="134">
        <v>33018</v>
      </c>
      <c r="N86" s="134">
        <v>39672</v>
      </c>
      <c r="O86" s="174">
        <v>11470</v>
      </c>
      <c r="P86" s="134">
        <v>6654</v>
      </c>
      <c r="Q86" s="134">
        <v>1.724</v>
      </c>
    </row>
    <row r="87" spans="1:17" ht="14.25">
      <c r="A87" s="159">
        <v>198640</v>
      </c>
      <c r="B87" s="232">
        <f>Table16[[#This Row],[Percent former undergraduates from a college that earned more than the typical high school graduate 6 years after entering college 2]]*1</f>
        <v>0.43909999999999999</v>
      </c>
      <c r="C87" s="174">
        <v>0.43909999999999999</v>
      </c>
      <c r="D87" s="174">
        <v>31644</v>
      </c>
      <c r="E87" s="174">
        <v>15131</v>
      </c>
      <c r="F87" s="174">
        <v>0</v>
      </c>
      <c r="G87" s="134">
        <v>19085</v>
      </c>
      <c r="H87" s="134">
        <v>34101</v>
      </c>
      <c r="I87" s="134">
        <v>32299</v>
      </c>
      <c r="J87" s="134">
        <v>46441</v>
      </c>
      <c r="K87" s="134">
        <v>62813</v>
      </c>
      <c r="L87" s="174">
        <v>8392</v>
      </c>
      <c r="M87" s="134">
        <v>34101</v>
      </c>
      <c r="N87" s="134">
        <v>37609</v>
      </c>
      <c r="O87" s="174">
        <v>16784</v>
      </c>
      <c r="P87" s="134">
        <v>3508</v>
      </c>
      <c r="Q87" s="134">
        <v>4.7839999999999998</v>
      </c>
    </row>
    <row r="88" spans="1:17" ht="14.25">
      <c r="A88" s="159">
        <v>199740</v>
      </c>
      <c r="B88" s="232">
        <f>Table16[[#This Row],[Percent former undergraduates from a college that earned more than the typical high school graduate 6 years after entering college 2]]*1</f>
        <v>0.54769999999999996</v>
      </c>
      <c r="C88" s="174">
        <v>0.54769999999999996</v>
      </c>
      <c r="D88" s="174">
        <v>36686</v>
      </c>
      <c r="E88" s="174">
        <v>13553</v>
      </c>
      <c r="F88" s="174">
        <v>0</v>
      </c>
      <c r="G88" s="134">
        <v>34206</v>
      </c>
      <c r="H88" s="134">
        <v>36014</v>
      </c>
      <c r="I88" s="134">
        <v>42123</v>
      </c>
      <c r="J88" s="134">
        <v>50087</v>
      </c>
      <c r="K88" s="134">
        <v>52679</v>
      </c>
      <c r="L88" s="174">
        <v>5096</v>
      </c>
      <c r="M88" s="134">
        <v>36014</v>
      </c>
      <c r="N88" s="134">
        <v>38557</v>
      </c>
      <c r="O88" s="174">
        <v>10192</v>
      </c>
      <c r="P88" s="134">
        <v>2543</v>
      </c>
      <c r="Q88" s="134">
        <v>4.008</v>
      </c>
    </row>
    <row r="89" spans="1:17" ht="14.25">
      <c r="A89" s="159">
        <v>199838</v>
      </c>
      <c r="B89" s="232">
        <f>Table16[[#This Row],[Percent former undergraduates from a college that earned more than the typical high school graduate 6 years after entering college 2]]*1</f>
        <v>0.49590000000000001</v>
      </c>
      <c r="C89" s="174">
        <v>0.49590000000000001</v>
      </c>
      <c r="D89" s="174">
        <v>34304</v>
      </c>
      <c r="E89" s="174">
        <v>10441</v>
      </c>
      <c r="F89" s="174">
        <v>0</v>
      </c>
      <c r="G89" s="134">
        <v>29801</v>
      </c>
      <c r="H89" s="134">
        <v>38401</v>
      </c>
      <c r="I89" s="134">
        <v>43645</v>
      </c>
      <c r="J89" s="134">
        <v>60561</v>
      </c>
      <c r="K89" s="134">
        <v>69752</v>
      </c>
      <c r="L89" s="174">
        <v>2794</v>
      </c>
      <c r="M89" s="134">
        <v>38401</v>
      </c>
      <c r="N89" s="134">
        <v>34819</v>
      </c>
      <c r="O89" s="174">
        <v>5588</v>
      </c>
      <c r="P89" s="133">
        <v>-3582</v>
      </c>
      <c r="Q89" s="253">
        <f>Table16[[#This Row],[AverageNetCost-Net Price *2 years]]/Table16[[#This Row],[CompleterADVDIS-Return On Education]]</f>
        <v>-1.5600223338916805</v>
      </c>
    </row>
    <row r="90" spans="1:17" ht="14.25">
      <c r="A90" s="159">
        <v>199856</v>
      </c>
      <c r="B90" s="232">
        <f>Table16[[#This Row],[Percent former undergraduates from a college that earned more than the typical high school graduate 6 years after entering college 2]]*1</f>
        <v>0.58509999999999995</v>
      </c>
      <c r="C90" s="174">
        <v>0.58509999999999995</v>
      </c>
      <c r="D90" s="174">
        <v>41769</v>
      </c>
      <c r="E90" s="174">
        <v>10941</v>
      </c>
      <c r="F90" s="174">
        <v>0.59499999999999997</v>
      </c>
      <c r="G90" s="134">
        <v>28767</v>
      </c>
      <c r="H90" s="134">
        <v>34585</v>
      </c>
      <c r="I90" s="134">
        <v>45248</v>
      </c>
      <c r="J90" s="134">
        <v>72681</v>
      </c>
      <c r="K90" s="134">
        <v>92047</v>
      </c>
      <c r="L90" s="174">
        <v>5065</v>
      </c>
      <c r="M90" s="134">
        <v>34585</v>
      </c>
      <c r="N90" s="134">
        <v>40819</v>
      </c>
      <c r="O90" s="174">
        <v>10130</v>
      </c>
      <c r="P90" s="134">
        <v>6234</v>
      </c>
      <c r="Q90" s="134">
        <v>1.625</v>
      </c>
    </row>
    <row r="91" spans="1:17" ht="14.25">
      <c r="A91" s="159">
        <v>200086</v>
      </c>
      <c r="B91" s="232"/>
      <c r="C91" s="174" t="s">
        <v>129</v>
      </c>
      <c r="D91" s="174" t="s">
        <v>129</v>
      </c>
      <c r="E91" s="174">
        <v>11717</v>
      </c>
      <c r="F91" s="174">
        <v>0</v>
      </c>
      <c r="G91" s="134">
        <v>43036</v>
      </c>
      <c r="H91" s="134">
        <v>47330</v>
      </c>
      <c r="I91" s="134">
        <v>55085</v>
      </c>
      <c r="J91" s="134">
        <v>52297</v>
      </c>
      <c r="K91" s="134">
        <v>66667</v>
      </c>
      <c r="L91" s="174">
        <v>9392</v>
      </c>
      <c r="M91" s="134">
        <v>47330</v>
      </c>
      <c r="N91" s="134" t="s">
        <v>129</v>
      </c>
      <c r="O91" s="174">
        <v>18784</v>
      </c>
      <c r="P91" s="134" t="s">
        <v>129</v>
      </c>
      <c r="Q91" s="134" t="s">
        <v>129</v>
      </c>
    </row>
    <row r="92" spans="1:17" ht="14.25">
      <c r="A92" s="159">
        <v>200527</v>
      </c>
      <c r="B92" s="232">
        <f>Table16[[#This Row],[Percent former undergraduates from a college that earned more than the typical high school graduate 6 years after entering college 2]]*1</f>
        <v>0.51259999999999994</v>
      </c>
      <c r="C92" s="174">
        <v>0.51259999999999994</v>
      </c>
      <c r="D92" s="174">
        <v>32079</v>
      </c>
      <c r="E92" s="174">
        <v>12078</v>
      </c>
      <c r="F92" s="174">
        <v>0</v>
      </c>
      <c r="G92" s="134">
        <v>17739</v>
      </c>
      <c r="H92" s="134">
        <v>39485</v>
      </c>
      <c r="I92" s="134">
        <v>42144</v>
      </c>
      <c r="J92" s="134">
        <v>54850</v>
      </c>
      <c r="K92" s="134">
        <v>61250</v>
      </c>
      <c r="L92" s="174" t="s">
        <v>129</v>
      </c>
      <c r="M92" s="134">
        <v>39485</v>
      </c>
      <c r="N92" s="134">
        <v>33617</v>
      </c>
      <c r="O92" s="174" t="s">
        <v>129</v>
      </c>
      <c r="P92" s="133">
        <v>-5868</v>
      </c>
      <c r="Q92" s="134" t="s">
        <v>129</v>
      </c>
    </row>
    <row r="93" spans="1:17" ht="14.25">
      <c r="A93" s="159">
        <v>200554</v>
      </c>
      <c r="B93" s="232">
        <f>Table16[[#This Row],[Percent former undergraduates from a college that earned more than the typical high school graduate 6 years after entering college 2]]*1</f>
        <v>0.35570000000000002</v>
      </c>
      <c r="C93" s="174">
        <v>0.35570000000000002</v>
      </c>
      <c r="D93" s="174">
        <v>25292</v>
      </c>
      <c r="E93" s="174">
        <v>12013</v>
      </c>
      <c r="F93" s="174">
        <v>0</v>
      </c>
      <c r="G93" s="134">
        <v>42981</v>
      </c>
      <c r="H93" s="134">
        <v>42707</v>
      </c>
      <c r="I93" s="134">
        <v>47170</v>
      </c>
      <c r="J93" s="134">
        <v>65101</v>
      </c>
      <c r="K93" s="134">
        <v>75820</v>
      </c>
      <c r="L93" s="174" t="s">
        <v>129</v>
      </c>
      <c r="M93" s="134">
        <v>42707</v>
      </c>
      <c r="N93" s="134">
        <v>32722</v>
      </c>
      <c r="O93" s="174" t="s">
        <v>129</v>
      </c>
      <c r="P93" s="133">
        <v>-9985</v>
      </c>
      <c r="Q93" s="134" t="s">
        <v>129</v>
      </c>
    </row>
    <row r="94" spans="1:17" ht="14.25">
      <c r="A94" s="159">
        <v>201672</v>
      </c>
      <c r="B94" s="232">
        <f>Table16[[#This Row],[Percent former undergraduates from a college that earned more than the typical high school graduate 6 years after entering college 2]]*1</f>
        <v>0.62890000000000001</v>
      </c>
      <c r="C94" s="174">
        <v>0.62890000000000001</v>
      </c>
      <c r="D94" s="174">
        <v>39168</v>
      </c>
      <c r="E94" s="174">
        <v>14728</v>
      </c>
      <c r="F94" s="174">
        <v>0.25530000000000003</v>
      </c>
      <c r="G94" s="134">
        <v>33584</v>
      </c>
      <c r="H94" s="134">
        <v>40396</v>
      </c>
      <c r="I94" s="134">
        <v>48863</v>
      </c>
      <c r="J94" s="134">
        <v>68780</v>
      </c>
      <c r="K94" s="134">
        <v>76665</v>
      </c>
      <c r="L94" s="174">
        <v>10449</v>
      </c>
      <c r="M94" s="134">
        <v>40396</v>
      </c>
      <c r="N94" s="134">
        <v>50346</v>
      </c>
      <c r="O94" s="174">
        <v>20898</v>
      </c>
      <c r="P94" s="134">
        <v>9950</v>
      </c>
      <c r="Q94" s="134">
        <v>2.1</v>
      </c>
    </row>
    <row r="95" spans="1:17" ht="14.25">
      <c r="A95" s="159">
        <v>201973</v>
      </c>
      <c r="B95" s="232">
        <f>Table16[[#This Row],[Percent former undergraduates from a college that earned more than the typical high school graduate 6 years after entering college 2]]*1</f>
        <v>0.54010000000000002</v>
      </c>
      <c r="C95" s="174">
        <v>0.54010000000000002</v>
      </c>
      <c r="D95" s="174">
        <v>39584</v>
      </c>
      <c r="E95" s="174">
        <v>12712</v>
      </c>
      <c r="F95" s="174">
        <v>0.45450000000000002</v>
      </c>
      <c r="G95" s="134">
        <v>27888</v>
      </c>
      <c r="H95" s="134">
        <v>37209</v>
      </c>
      <c r="I95" s="134">
        <v>41696</v>
      </c>
      <c r="J95" s="134">
        <v>55682</v>
      </c>
      <c r="K95" s="134">
        <v>78563</v>
      </c>
      <c r="L95" s="174">
        <v>8674</v>
      </c>
      <c r="M95" s="134">
        <v>37209</v>
      </c>
      <c r="N95" s="134">
        <v>46249</v>
      </c>
      <c r="O95" s="174">
        <v>17348</v>
      </c>
      <c r="P95" s="134">
        <v>9040</v>
      </c>
      <c r="Q95" s="134">
        <v>1.919</v>
      </c>
    </row>
    <row r="96" spans="1:17" ht="14.25">
      <c r="A96" s="159">
        <v>202222</v>
      </c>
      <c r="B96" s="232">
        <f>Table16[[#This Row],[Percent former undergraduates from a college that earned more than the typical high school graduate 6 years after entering college 2]]*1</f>
        <v>0.61280000000000001</v>
      </c>
      <c r="C96" s="174">
        <v>0.61280000000000001</v>
      </c>
      <c r="D96" s="174">
        <v>39435</v>
      </c>
      <c r="E96" s="174">
        <v>11665</v>
      </c>
      <c r="F96" s="174">
        <v>0.3422</v>
      </c>
      <c r="G96" s="134">
        <v>22000</v>
      </c>
      <c r="H96" s="134">
        <v>41364</v>
      </c>
      <c r="I96" s="134">
        <v>51849</v>
      </c>
      <c r="J96" s="134">
        <v>76930</v>
      </c>
      <c r="K96" s="134">
        <v>101843</v>
      </c>
      <c r="L96" s="174">
        <v>7437</v>
      </c>
      <c r="M96" s="134">
        <v>41364</v>
      </c>
      <c r="N96" s="134" t="s">
        <v>129</v>
      </c>
      <c r="O96" s="174">
        <v>14874</v>
      </c>
      <c r="P96" s="134" t="s">
        <v>129</v>
      </c>
      <c r="Q96" s="134" t="s">
        <v>129</v>
      </c>
    </row>
    <row r="97" spans="1:17" ht="14.25">
      <c r="A97" s="159">
        <v>202356</v>
      </c>
      <c r="B97" s="232">
        <f>Table16[[#This Row],[Percent former undergraduates from a college that earned more than the typical high school graduate 6 years after entering college 2]]*1</f>
        <v>0.51470000000000005</v>
      </c>
      <c r="C97" s="174">
        <v>0.51470000000000005</v>
      </c>
      <c r="D97" s="174">
        <v>35654</v>
      </c>
      <c r="E97" s="174">
        <v>12132</v>
      </c>
      <c r="F97" s="174">
        <v>0.1162</v>
      </c>
      <c r="G97" s="134">
        <v>26902</v>
      </c>
      <c r="H97" s="134">
        <v>34199</v>
      </c>
      <c r="I97" s="134">
        <v>40511</v>
      </c>
      <c r="J97" s="134">
        <v>61835</v>
      </c>
      <c r="K97" s="134">
        <v>79911</v>
      </c>
      <c r="L97" s="174">
        <v>5864</v>
      </c>
      <c r="M97" s="134">
        <v>34199</v>
      </c>
      <c r="N97" s="134">
        <v>40594</v>
      </c>
      <c r="O97" s="174">
        <v>11728</v>
      </c>
      <c r="P97" s="134">
        <v>6395</v>
      </c>
      <c r="Q97" s="134">
        <v>1.8340000000000001</v>
      </c>
    </row>
    <row r="98" spans="1:17" ht="14.25">
      <c r="A98" s="159">
        <v>203748</v>
      </c>
      <c r="B98" s="232">
        <f>Table16[[#This Row],[Percent former undergraduates from a college that earned more than the typical high school graduate 6 years after entering college 2]]*1</f>
        <v>0.56210000000000004</v>
      </c>
      <c r="C98" s="174">
        <v>0.56210000000000004</v>
      </c>
      <c r="D98" s="174">
        <v>38837</v>
      </c>
      <c r="E98" s="174">
        <v>8962</v>
      </c>
      <c r="F98" s="174">
        <v>5.4399999999999997E-2</v>
      </c>
      <c r="G98" s="134">
        <v>29705</v>
      </c>
      <c r="H98" s="134">
        <v>37617</v>
      </c>
      <c r="I98" s="134">
        <v>45049</v>
      </c>
      <c r="J98" s="134">
        <v>65978</v>
      </c>
      <c r="K98" s="134">
        <v>85636</v>
      </c>
      <c r="L98" s="174">
        <v>3777</v>
      </c>
      <c r="M98" s="134">
        <v>37617</v>
      </c>
      <c r="N98" s="134">
        <v>41515</v>
      </c>
      <c r="O98" s="174">
        <v>7554</v>
      </c>
      <c r="P98" s="134">
        <v>3898</v>
      </c>
      <c r="Q98" s="134">
        <v>1.9379999999999999</v>
      </c>
    </row>
    <row r="99" spans="1:17" ht="14.25">
      <c r="A99" s="159">
        <v>204255</v>
      </c>
      <c r="B99" s="232">
        <f>Table16[[#This Row],[Percent former undergraduates from a college that earned more than the typical high school graduate 6 years after entering college 2]]*1</f>
        <v>0.54759999999999998</v>
      </c>
      <c r="C99" s="174">
        <v>0.54759999999999998</v>
      </c>
      <c r="D99" s="174">
        <v>35006</v>
      </c>
      <c r="E99" s="174">
        <v>12843</v>
      </c>
      <c r="F99" s="174">
        <v>0.2606</v>
      </c>
      <c r="G99" s="134">
        <v>26380</v>
      </c>
      <c r="H99" s="134">
        <v>35477</v>
      </c>
      <c r="I99" s="134">
        <v>40861</v>
      </c>
      <c r="J99" s="134">
        <v>63917</v>
      </c>
      <c r="K99" s="134">
        <v>68979</v>
      </c>
      <c r="L99" s="174">
        <v>7609</v>
      </c>
      <c r="M99" s="134">
        <v>35477</v>
      </c>
      <c r="N99" s="134">
        <v>33031</v>
      </c>
      <c r="O99" s="174">
        <v>15218</v>
      </c>
      <c r="P99" s="133">
        <v>-2446</v>
      </c>
      <c r="Q99" s="253">
        <f>Table16[[#This Row],[AverageNetCost-Net Price *2 years]]/Table16[[#This Row],[CompleterADVDIS-Return On Education]]</f>
        <v>-6.2215862632869996</v>
      </c>
    </row>
    <row r="100" spans="1:17" ht="14.25">
      <c r="A100" s="159">
        <v>204422</v>
      </c>
      <c r="B100" s="232">
        <f>Table16[[#This Row],[Percent former undergraduates from a college that earned more than the typical high school graduate 6 years after entering college 2]]*1</f>
        <v>0.58609999999999995</v>
      </c>
      <c r="C100" s="174">
        <v>0.58609999999999995</v>
      </c>
      <c r="D100" s="174">
        <v>38158</v>
      </c>
      <c r="E100" s="174">
        <v>8639</v>
      </c>
      <c r="F100" s="174">
        <v>0.19500000000000001</v>
      </c>
      <c r="G100" s="134">
        <v>32539</v>
      </c>
      <c r="H100" s="134">
        <v>33311</v>
      </c>
      <c r="I100" s="134">
        <v>37364</v>
      </c>
      <c r="J100" s="134">
        <v>52926</v>
      </c>
      <c r="K100" s="134">
        <v>64682</v>
      </c>
      <c r="L100" s="174">
        <v>4645</v>
      </c>
      <c r="M100" s="134">
        <v>33311</v>
      </c>
      <c r="N100" s="134">
        <v>45026</v>
      </c>
      <c r="O100" s="174">
        <v>9290</v>
      </c>
      <c r="P100" s="134">
        <v>11715</v>
      </c>
      <c r="Q100" s="134">
        <v>0.79300000000000004</v>
      </c>
    </row>
    <row r="101" spans="1:17" ht="14.25">
      <c r="A101" s="159">
        <v>204440</v>
      </c>
      <c r="B101" s="232">
        <f>Table16[[#This Row],[Percent former undergraduates from a college that earned more than the typical high school graduate 6 years after entering college 2]]*1</f>
        <v>0.63080000000000003</v>
      </c>
      <c r="C101" s="174">
        <v>0.63080000000000003</v>
      </c>
      <c r="D101" s="174">
        <v>40004</v>
      </c>
      <c r="E101" s="174">
        <v>16236</v>
      </c>
      <c r="F101" s="174">
        <v>0.18179999999999999</v>
      </c>
      <c r="G101" s="134">
        <v>34808</v>
      </c>
      <c r="H101" s="134">
        <v>39011</v>
      </c>
      <c r="I101" s="134">
        <v>45052</v>
      </c>
      <c r="J101" s="134">
        <v>54494</v>
      </c>
      <c r="K101" s="134">
        <v>70391</v>
      </c>
      <c r="L101" s="174">
        <v>13082</v>
      </c>
      <c r="M101" s="134">
        <v>39011</v>
      </c>
      <c r="N101" s="134">
        <v>39436</v>
      </c>
      <c r="O101" s="174">
        <v>26164</v>
      </c>
      <c r="P101" s="134">
        <v>425</v>
      </c>
      <c r="Q101" s="134">
        <v>61.561999999999998</v>
      </c>
    </row>
    <row r="102" spans="1:17" ht="14.25">
      <c r="A102" s="159">
        <v>205470</v>
      </c>
      <c r="B102" s="232">
        <f>Table16[[#This Row],[Percent former undergraduates from a college that earned more than the typical high school graduate 6 years after entering college 2]]*1</f>
        <v>0.56850000000000001</v>
      </c>
      <c r="C102" s="174">
        <v>0.56850000000000001</v>
      </c>
      <c r="D102" s="174">
        <v>37558</v>
      </c>
      <c r="E102" s="174">
        <v>10184</v>
      </c>
      <c r="F102" s="174">
        <v>0.26279999999999998</v>
      </c>
      <c r="G102" s="134">
        <v>30130</v>
      </c>
      <c r="H102" s="134">
        <v>36744</v>
      </c>
      <c r="I102" s="134">
        <v>39913</v>
      </c>
      <c r="J102" s="134">
        <v>59028</v>
      </c>
      <c r="K102" s="134">
        <v>81291</v>
      </c>
      <c r="L102" s="174">
        <v>5628</v>
      </c>
      <c r="M102" s="134">
        <v>36744</v>
      </c>
      <c r="N102" s="134">
        <v>41968</v>
      </c>
      <c r="O102" s="174">
        <v>11256</v>
      </c>
      <c r="P102" s="134">
        <v>5224</v>
      </c>
      <c r="Q102" s="134">
        <v>2.1549999999999998</v>
      </c>
    </row>
    <row r="103" spans="1:17" ht="14.25">
      <c r="A103" s="159">
        <v>207449</v>
      </c>
      <c r="B103" s="232">
        <f>Table16[[#This Row],[Percent former undergraduates from a college that earned more than the typical high school graduate 6 years after entering college 2]]*1</f>
        <v>0.5706</v>
      </c>
      <c r="C103" s="174">
        <v>0.5706</v>
      </c>
      <c r="D103" s="174">
        <v>38146</v>
      </c>
      <c r="E103" s="174">
        <v>11451</v>
      </c>
      <c r="F103" s="174">
        <v>0.14710000000000001</v>
      </c>
      <c r="G103" s="134">
        <v>28851</v>
      </c>
      <c r="H103" s="134">
        <v>33931</v>
      </c>
      <c r="I103" s="134">
        <v>40499</v>
      </c>
      <c r="J103" s="134">
        <v>57244</v>
      </c>
      <c r="K103" s="134">
        <v>74696</v>
      </c>
      <c r="L103" s="174">
        <v>5758</v>
      </c>
      <c r="M103" s="134">
        <v>33931</v>
      </c>
      <c r="N103" s="134">
        <v>45151</v>
      </c>
      <c r="O103" s="174">
        <v>11516</v>
      </c>
      <c r="P103" s="134">
        <v>11220</v>
      </c>
      <c r="Q103" s="134">
        <v>1.026</v>
      </c>
    </row>
    <row r="104" spans="1:17" ht="14.25">
      <c r="A104" s="159">
        <v>207935</v>
      </c>
      <c r="B104" s="232">
        <f>Table16[[#This Row],[Percent former undergraduates from a college that earned more than the typical high school graduate 6 years after entering college 2]]*1</f>
        <v>0.58730000000000004</v>
      </c>
      <c r="C104" s="174">
        <v>0.58730000000000004</v>
      </c>
      <c r="D104" s="174">
        <v>39746</v>
      </c>
      <c r="E104" s="174">
        <v>12857</v>
      </c>
      <c r="F104" s="174">
        <v>0.1258</v>
      </c>
      <c r="G104" s="134">
        <v>28789</v>
      </c>
      <c r="H104" s="134">
        <v>35434</v>
      </c>
      <c r="I104" s="134">
        <v>41258</v>
      </c>
      <c r="J104" s="134">
        <v>57595</v>
      </c>
      <c r="K104" s="134">
        <v>74055</v>
      </c>
      <c r="L104" s="174">
        <v>4467</v>
      </c>
      <c r="M104" s="134">
        <v>35434</v>
      </c>
      <c r="N104" s="134">
        <v>42296</v>
      </c>
      <c r="O104" s="174">
        <v>8934</v>
      </c>
      <c r="P104" s="134">
        <v>6862</v>
      </c>
      <c r="Q104" s="134">
        <v>1.302</v>
      </c>
    </row>
    <row r="105" spans="1:17" ht="14.25">
      <c r="A105" s="159">
        <v>209038</v>
      </c>
      <c r="B105" s="232">
        <f>Table16[[#This Row],[Percent former undergraduates from a college that earned more than the typical high school graduate 6 years after entering college 2]]*1</f>
        <v>0.56730000000000003</v>
      </c>
      <c r="C105" s="174">
        <v>0.56730000000000003</v>
      </c>
      <c r="D105" s="174">
        <v>38075</v>
      </c>
      <c r="E105" s="174">
        <v>15702</v>
      </c>
      <c r="F105" s="174">
        <v>0.27860000000000001</v>
      </c>
      <c r="G105" s="134">
        <v>28527</v>
      </c>
      <c r="H105" s="134">
        <v>34401</v>
      </c>
      <c r="I105" s="134">
        <v>39701</v>
      </c>
      <c r="J105" s="134">
        <v>49145</v>
      </c>
      <c r="K105" s="134">
        <v>64632</v>
      </c>
      <c r="L105" s="174">
        <v>7414</v>
      </c>
      <c r="M105" s="134">
        <v>34401</v>
      </c>
      <c r="N105" s="134">
        <v>40447</v>
      </c>
      <c r="O105" s="174">
        <v>14828</v>
      </c>
      <c r="P105" s="134">
        <v>6046</v>
      </c>
      <c r="Q105" s="134">
        <v>2.4529999999999998</v>
      </c>
    </row>
    <row r="106" spans="1:17" ht="14.25">
      <c r="A106" s="159">
        <v>210605</v>
      </c>
      <c r="B106" s="232">
        <f>Table16[[#This Row],[Percent former undergraduates from a college that earned more than the typical high school graduate 6 years after entering college 2]]*1</f>
        <v>0.56740000000000002</v>
      </c>
      <c r="C106" s="174">
        <v>0.56740000000000002</v>
      </c>
      <c r="D106" s="174">
        <v>39449</v>
      </c>
      <c r="E106" s="174">
        <v>13887</v>
      </c>
      <c r="F106" s="174">
        <v>0.14430000000000001</v>
      </c>
      <c r="G106" s="134">
        <v>26393</v>
      </c>
      <c r="H106" s="134">
        <v>35585</v>
      </c>
      <c r="I106" s="134">
        <v>44125</v>
      </c>
      <c r="J106" s="134">
        <v>63583</v>
      </c>
      <c r="K106" s="134">
        <v>81199</v>
      </c>
      <c r="L106" s="174">
        <v>8921</v>
      </c>
      <c r="M106" s="134">
        <v>35585</v>
      </c>
      <c r="N106" s="134">
        <v>42799</v>
      </c>
      <c r="O106" s="174">
        <v>17842</v>
      </c>
      <c r="P106" s="134">
        <v>7214</v>
      </c>
      <c r="Q106" s="134">
        <v>2.4729999999999999</v>
      </c>
    </row>
    <row r="107" spans="1:17" ht="14.25">
      <c r="A107" s="159">
        <v>211079</v>
      </c>
      <c r="B107" s="232">
        <f>Table16[[#This Row],[Percent former undergraduates from a college that earned more than the typical high school graduate 6 years after entering college 2]]*1</f>
        <v>0.62319999999999998</v>
      </c>
      <c r="C107" s="174">
        <v>0.62319999999999998</v>
      </c>
      <c r="D107" s="174">
        <v>45090</v>
      </c>
      <c r="E107" s="174">
        <v>11376</v>
      </c>
      <c r="F107" s="174">
        <v>0.37359999999999999</v>
      </c>
      <c r="G107" s="134">
        <v>29768</v>
      </c>
      <c r="H107" s="134">
        <v>37995</v>
      </c>
      <c r="I107" s="134">
        <v>45347</v>
      </c>
      <c r="J107" s="134">
        <v>59757</v>
      </c>
      <c r="K107" s="134">
        <v>78572</v>
      </c>
      <c r="L107" s="174">
        <v>7003</v>
      </c>
      <c r="M107" s="134">
        <v>37995</v>
      </c>
      <c r="N107" s="134">
        <v>44935</v>
      </c>
      <c r="O107" s="174">
        <v>14006</v>
      </c>
      <c r="P107" s="134">
        <v>6940</v>
      </c>
      <c r="Q107" s="134">
        <v>2.0179999999999998</v>
      </c>
    </row>
    <row r="108" spans="1:17" ht="14.25">
      <c r="A108" s="159">
        <v>212878</v>
      </c>
      <c r="B108" s="232">
        <f>Table16[[#This Row],[Percent former undergraduates from a college that earned more than the typical high school graduate 6 years after entering college 2]]*1</f>
        <v>0.6129</v>
      </c>
      <c r="C108" s="174">
        <v>0.6129</v>
      </c>
      <c r="D108" s="174">
        <v>42007</v>
      </c>
      <c r="E108" s="174">
        <v>15919</v>
      </c>
      <c r="F108" s="174">
        <v>0.4612</v>
      </c>
      <c r="G108" s="134">
        <v>33769</v>
      </c>
      <c r="H108" s="134">
        <v>40488</v>
      </c>
      <c r="I108" s="134">
        <v>43833</v>
      </c>
      <c r="J108" s="134">
        <v>62248</v>
      </c>
      <c r="K108" s="134">
        <v>74575</v>
      </c>
      <c r="L108" s="174">
        <v>12143</v>
      </c>
      <c r="M108" s="134">
        <v>40488</v>
      </c>
      <c r="N108" s="134">
        <v>44003</v>
      </c>
      <c r="O108" s="174">
        <v>24286</v>
      </c>
      <c r="P108" s="134">
        <v>3515</v>
      </c>
      <c r="Q108" s="134">
        <v>6.9089999999999998</v>
      </c>
    </row>
    <row r="109" spans="1:17" ht="14.25">
      <c r="A109" s="159">
        <v>214111</v>
      </c>
      <c r="B109" s="232">
        <f>Table16[[#This Row],[Percent former undergraduates from a college that earned more than the typical high school graduate 6 years after entering college 2]]*1</f>
        <v>0.61099999999999999</v>
      </c>
      <c r="C109" s="174">
        <v>0.61099999999999999</v>
      </c>
      <c r="D109" s="174">
        <v>46108</v>
      </c>
      <c r="E109" s="174">
        <v>12509</v>
      </c>
      <c r="F109" s="174">
        <v>0.2923</v>
      </c>
      <c r="G109" s="134">
        <v>31654</v>
      </c>
      <c r="H109" s="134">
        <v>42428</v>
      </c>
      <c r="I109" s="134">
        <v>50978</v>
      </c>
      <c r="J109" s="134">
        <v>77723</v>
      </c>
      <c r="K109" s="134">
        <v>101584</v>
      </c>
      <c r="L109" s="174">
        <v>8276</v>
      </c>
      <c r="M109" s="134">
        <v>42428</v>
      </c>
      <c r="N109" s="134">
        <v>43754</v>
      </c>
      <c r="O109" s="174">
        <v>16552</v>
      </c>
      <c r="P109" s="134">
        <v>1326</v>
      </c>
      <c r="Q109" s="134">
        <v>12.483000000000001</v>
      </c>
    </row>
    <row r="110" spans="1:17" ht="14.25">
      <c r="A110" s="159">
        <v>215239</v>
      </c>
      <c r="B110" s="232">
        <f>Table16[[#This Row],[Percent former undergraduates from a college that earned more than the typical high school graduate 6 years after entering college 2]]*1</f>
        <v>0.51600000000000001</v>
      </c>
      <c r="C110" s="174">
        <v>0.51600000000000001</v>
      </c>
      <c r="D110" s="174">
        <v>40852</v>
      </c>
      <c r="E110" s="174">
        <v>18980</v>
      </c>
      <c r="F110" s="174">
        <v>0.29049999999999998</v>
      </c>
      <c r="G110" s="134">
        <v>27922</v>
      </c>
      <c r="H110" s="134">
        <v>32996</v>
      </c>
      <c r="I110" s="134">
        <v>39994</v>
      </c>
      <c r="J110" s="134">
        <v>60408</v>
      </c>
      <c r="K110" s="134">
        <v>76155</v>
      </c>
      <c r="L110" s="174">
        <v>13720</v>
      </c>
      <c r="M110" s="134">
        <v>32996</v>
      </c>
      <c r="N110" s="134">
        <v>40749</v>
      </c>
      <c r="O110" s="174">
        <v>27440</v>
      </c>
      <c r="P110" s="134">
        <v>7753</v>
      </c>
      <c r="Q110" s="134">
        <v>3.5390000000000001</v>
      </c>
    </row>
    <row r="111" spans="1:17" ht="14.25">
      <c r="A111" s="159">
        <v>218858</v>
      </c>
      <c r="B111" s="232">
        <f>Table16[[#This Row],[Percent former undergraduates from a college that earned more than the typical high school graduate 6 years after entering college 2]]*1</f>
        <v>0.48010000000000003</v>
      </c>
      <c r="C111" s="174">
        <v>0.48010000000000003</v>
      </c>
      <c r="D111" s="174">
        <v>32603</v>
      </c>
      <c r="E111" s="174">
        <v>12354</v>
      </c>
      <c r="F111" s="174">
        <v>3.1300000000000001E-2</v>
      </c>
      <c r="G111" s="134">
        <v>17296</v>
      </c>
      <c r="H111" s="134">
        <v>32946</v>
      </c>
      <c r="I111" s="134">
        <v>30948</v>
      </c>
      <c r="J111" s="134">
        <v>48324</v>
      </c>
      <c r="K111" s="134">
        <v>50474</v>
      </c>
      <c r="L111" s="174">
        <v>4531</v>
      </c>
      <c r="M111" s="134">
        <v>32946</v>
      </c>
      <c r="N111" s="134">
        <v>37261</v>
      </c>
      <c r="O111" s="174">
        <v>9062</v>
      </c>
      <c r="P111" s="134">
        <v>4315</v>
      </c>
      <c r="Q111" s="134">
        <v>2.1</v>
      </c>
    </row>
    <row r="112" spans="1:17" ht="14.25">
      <c r="A112" s="159">
        <v>219408</v>
      </c>
      <c r="B112" s="232">
        <f>Table16[[#This Row],[Percent former undergraduates from a college that earned more than the typical high school graduate 6 years after entering college 2]]*1</f>
        <v>0.43940000000000001</v>
      </c>
      <c r="C112" s="174">
        <v>0.43940000000000001</v>
      </c>
      <c r="D112" s="174">
        <v>31546</v>
      </c>
      <c r="E112" s="174">
        <v>10077</v>
      </c>
      <c r="F112" s="174">
        <v>0</v>
      </c>
      <c r="G112" s="134">
        <v>19280</v>
      </c>
      <c r="H112" s="134">
        <v>33844</v>
      </c>
      <c r="I112" s="134">
        <v>37865</v>
      </c>
      <c r="J112" s="134">
        <v>51146</v>
      </c>
      <c r="K112" s="134">
        <v>56667</v>
      </c>
      <c r="L112" s="174">
        <v>4689</v>
      </c>
      <c r="M112" s="134">
        <v>33844</v>
      </c>
      <c r="N112" s="134" t="s">
        <v>129</v>
      </c>
      <c r="O112" s="174">
        <v>9378</v>
      </c>
      <c r="P112" s="134" t="s">
        <v>129</v>
      </c>
      <c r="Q112" s="134" t="s">
        <v>129</v>
      </c>
    </row>
    <row r="113" spans="1:17" ht="14.25">
      <c r="A113" s="159">
        <v>219879</v>
      </c>
      <c r="B113" s="232">
        <f>Table16[[#This Row],[Percent former undergraduates from a college that earned more than the typical high school graduate 6 years after entering college 2]]*1</f>
        <v>0.56799999999999995</v>
      </c>
      <c r="C113" s="174">
        <v>0.56799999999999995</v>
      </c>
      <c r="D113" s="174">
        <v>36671</v>
      </c>
      <c r="E113" s="174">
        <v>15600</v>
      </c>
      <c r="F113" s="174">
        <v>9.5100000000000004E-2</v>
      </c>
      <c r="G113" s="134">
        <v>28156</v>
      </c>
      <c r="H113" s="134">
        <v>34185</v>
      </c>
      <c r="I113" s="134">
        <v>40371</v>
      </c>
      <c r="J113" s="134">
        <v>48099</v>
      </c>
      <c r="K113" s="134">
        <v>64449</v>
      </c>
      <c r="L113" s="174">
        <v>8770</v>
      </c>
      <c r="M113" s="134">
        <v>34185</v>
      </c>
      <c r="N113" s="134">
        <v>37328</v>
      </c>
      <c r="O113" s="174">
        <v>17540</v>
      </c>
      <c r="P113" s="134">
        <v>3143</v>
      </c>
      <c r="Q113" s="134">
        <v>5.5810000000000004</v>
      </c>
    </row>
    <row r="114" spans="1:17" ht="14.25">
      <c r="A114" s="159">
        <v>220057</v>
      </c>
      <c r="B114" s="232">
        <f>Table16[[#This Row],[Percent former undergraduates from a college that earned more than the typical high school graduate 6 years after entering college 2]]*1</f>
        <v>0.53559999999999997</v>
      </c>
      <c r="C114" s="174">
        <v>0.53559999999999997</v>
      </c>
      <c r="D114" s="174">
        <v>36132</v>
      </c>
      <c r="E114" s="174">
        <v>12606</v>
      </c>
      <c r="F114" s="174">
        <v>4.1399999999999999E-2</v>
      </c>
      <c r="G114" s="134">
        <v>30550</v>
      </c>
      <c r="H114" s="134">
        <v>37398</v>
      </c>
      <c r="I114" s="134">
        <v>41257</v>
      </c>
      <c r="J114" s="134">
        <v>67500</v>
      </c>
      <c r="K114" s="134">
        <v>61842</v>
      </c>
      <c r="L114" s="174">
        <v>5272</v>
      </c>
      <c r="M114" s="134">
        <v>37398</v>
      </c>
      <c r="N114" s="134">
        <v>42745</v>
      </c>
      <c r="O114" s="174">
        <v>10544</v>
      </c>
      <c r="P114" s="134">
        <v>5347</v>
      </c>
      <c r="Q114" s="134">
        <v>1.972</v>
      </c>
    </row>
    <row r="115" spans="1:17" ht="14.25">
      <c r="A115" s="159">
        <v>221184</v>
      </c>
      <c r="B115" s="232">
        <f>Table16[[#This Row],[Percent former undergraduates from a college that earned more than the typical high school graduate 6 years after entering college 2]]*1</f>
        <v>0.55279999999999996</v>
      </c>
      <c r="C115" s="174">
        <v>0.55279999999999996</v>
      </c>
      <c r="D115" s="174">
        <v>38519</v>
      </c>
      <c r="E115" s="174">
        <v>12777</v>
      </c>
      <c r="F115" s="174">
        <v>4.9299999999999997E-2</v>
      </c>
      <c r="G115" s="134">
        <v>30460</v>
      </c>
      <c r="H115" s="134">
        <v>34199</v>
      </c>
      <c r="I115" s="134">
        <v>41482</v>
      </c>
      <c r="J115" s="134">
        <v>58928</v>
      </c>
      <c r="K115" s="134">
        <v>74107</v>
      </c>
      <c r="L115" s="174">
        <v>6578</v>
      </c>
      <c r="M115" s="134">
        <v>34199</v>
      </c>
      <c r="N115" s="134">
        <v>38650</v>
      </c>
      <c r="O115" s="174">
        <v>13156</v>
      </c>
      <c r="P115" s="134">
        <v>4451</v>
      </c>
      <c r="Q115" s="134">
        <v>2.956</v>
      </c>
    </row>
    <row r="116" spans="1:17" ht="14.25">
      <c r="A116" s="159">
        <v>221397</v>
      </c>
      <c r="B116" s="232">
        <f>Table16[[#This Row],[Percent former undergraduates from a college that earned more than the typical high school graduate 6 years after entering college 2]]*1</f>
        <v>0.5706</v>
      </c>
      <c r="C116" s="174">
        <v>0.5706</v>
      </c>
      <c r="D116" s="174">
        <v>39407</v>
      </c>
      <c r="E116" s="174">
        <v>11160</v>
      </c>
      <c r="F116" s="174">
        <v>2.1399999999999999E-2</v>
      </c>
      <c r="G116" s="134">
        <v>28175</v>
      </c>
      <c r="H116" s="134">
        <v>33746</v>
      </c>
      <c r="I116" s="134">
        <v>39996</v>
      </c>
      <c r="J116" s="134">
        <v>49919</v>
      </c>
      <c r="K116" s="134">
        <v>64064</v>
      </c>
      <c r="L116" s="174">
        <v>3393</v>
      </c>
      <c r="M116" s="134">
        <v>33746</v>
      </c>
      <c r="N116" s="134">
        <v>39132</v>
      </c>
      <c r="O116" s="174">
        <v>6786</v>
      </c>
      <c r="P116" s="134">
        <v>5386</v>
      </c>
      <c r="Q116" s="134">
        <v>1.26</v>
      </c>
    </row>
    <row r="117" spans="1:17" ht="14.25">
      <c r="A117" s="159">
        <v>221485</v>
      </c>
      <c r="B117" s="232">
        <f>Table16[[#This Row],[Percent former undergraduates from a college that earned more than the typical high school graduate 6 years after entering college 2]]*1</f>
        <v>0.50480000000000003</v>
      </c>
      <c r="C117" s="174">
        <v>0.50480000000000003</v>
      </c>
      <c r="D117" s="174">
        <v>34071</v>
      </c>
      <c r="E117" s="174">
        <v>12355</v>
      </c>
      <c r="F117" s="174">
        <v>0</v>
      </c>
      <c r="G117" s="134">
        <v>27554</v>
      </c>
      <c r="H117" s="134">
        <v>32376</v>
      </c>
      <c r="I117" s="134">
        <v>38905</v>
      </c>
      <c r="J117" s="134">
        <v>56865</v>
      </c>
      <c r="K117" s="134">
        <v>80598</v>
      </c>
      <c r="L117" s="174">
        <v>5546</v>
      </c>
      <c r="M117" s="134">
        <v>32376</v>
      </c>
      <c r="N117" s="134">
        <v>37517</v>
      </c>
      <c r="O117" s="174">
        <v>11092</v>
      </c>
      <c r="P117" s="134">
        <v>5141</v>
      </c>
      <c r="Q117" s="134">
        <v>2.1579999999999999</v>
      </c>
    </row>
    <row r="118" spans="1:17" ht="14.25">
      <c r="A118" s="159">
        <v>221643</v>
      </c>
      <c r="B118" s="232">
        <f>Table16[[#This Row],[Percent former undergraduates from a college that earned more than the typical high school graduate 6 years after entering college 2]]*1</f>
        <v>0.55400000000000005</v>
      </c>
      <c r="C118" s="174">
        <v>0.55400000000000005</v>
      </c>
      <c r="D118" s="174">
        <v>38440</v>
      </c>
      <c r="E118" s="174">
        <v>12297</v>
      </c>
      <c r="F118" s="174">
        <v>5.4600000000000003E-2</v>
      </c>
      <c r="G118" s="134">
        <v>26786</v>
      </c>
      <c r="H118" s="134">
        <v>34068</v>
      </c>
      <c r="I118" s="134">
        <v>41626</v>
      </c>
      <c r="J118" s="134">
        <v>58933</v>
      </c>
      <c r="K118" s="134">
        <v>77274</v>
      </c>
      <c r="L118" s="174">
        <v>5351</v>
      </c>
      <c r="M118" s="134">
        <v>34068</v>
      </c>
      <c r="N118" s="134">
        <v>36718</v>
      </c>
      <c r="O118" s="174">
        <v>10702</v>
      </c>
      <c r="P118" s="134">
        <v>2650</v>
      </c>
      <c r="Q118" s="134">
        <v>4.0380000000000003</v>
      </c>
    </row>
    <row r="119" spans="1:17" ht="14.25">
      <c r="A119" s="159">
        <v>221908</v>
      </c>
      <c r="B119" s="232">
        <f>Table16[[#This Row],[Percent former undergraduates from a college that earned more than the typical high school graduate 6 years after entering college 2]]*1</f>
        <v>0.49299999999999999</v>
      </c>
      <c r="C119" s="174">
        <v>0.49299999999999999</v>
      </c>
      <c r="D119" s="174">
        <v>34553</v>
      </c>
      <c r="E119" s="174">
        <v>13479</v>
      </c>
      <c r="F119" s="174">
        <v>0</v>
      </c>
      <c r="G119" s="134">
        <v>29091</v>
      </c>
      <c r="H119" s="134">
        <v>31834</v>
      </c>
      <c r="I119" s="134">
        <v>38311</v>
      </c>
      <c r="J119" s="134">
        <v>50340</v>
      </c>
      <c r="K119" s="134">
        <v>64789</v>
      </c>
      <c r="L119" s="174">
        <v>6345</v>
      </c>
      <c r="M119" s="134">
        <v>31834</v>
      </c>
      <c r="N119" s="134">
        <v>35976</v>
      </c>
      <c r="O119" s="174">
        <v>12690</v>
      </c>
      <c r="P119" s="134">
        <v>4142</v>
      </c>
      <c r="Q119" s="134">
        <v>3.0640000000000001</v>
      </c>
    </row>
    <row r="120" spans="1:17" ht="14.25">
      <c r="A120" s="159">
        <v>222053</v>
      </c>
      <c r="B120" s="232">
        <f>Table16[[#This Row],[Percent former undergraduates from a college that earned more than the typical high school graduate 6 years after entering college 2]]*1</f>
        <v>0.61599999999999999</v>
      </c>
      <c r="C120" s="174">
        <v>0.61599999999999999</v>
      </c>
      <c r="D120" s="174">
        <v>41150</v>
      </c>
      <c r="E120" s="174">
        <v>14294</v>
      </c>
      <c r="F120" s="174">
        <v>2.8799999999999999E-2</v>
      </c>
      <c r="G120" s="134">
        <v>32709</v>
      </c>
      <c r="H120" s="134">
        <v>40747</v>
      </c>
      <c r="I120" s="134">
        <v>44335</v>
      </c>
      <c r="J120" s="134">
        <v>63180</v>
      </c>
      <c r="K120" s="134">
        <v>74076</v>
      </c>
      <c r="L120" s="174">
        <v>7481</v>
      </c>
      <c r="M120" s="134">
        <v>40747</v>
      </c>
      <c r="N120" s="134">
        <v>39163</v>
      </c>
      <c r="O120" s="174">
        <v>14962</v>
      </c>
      <c r="P120" s="133">
        <v>-1584</v>
      </c>
      <c r="Q120" s="253">
        <f>Table16[[#This Row],[AverageNetCost-Net Price *2 years]]/Table16[[#This Row],[CompleterADVDIS-Return On Education]]</f>
        <v>-9.4457070707070709</v>
      </c>
    </row>
    <row r="121" spans="1:17" ht="14.25">
      <c r="A121" s="159">
        <v>222062</v>
      </c>
      <c r="B121" s="232">
        <f>Table16[[#This Row],[Percent former undergraduates from a college that earned more than the typical high school graduate 6 years after entering college 2]]*1</f>
        <v>0.52390000000000003</v>
      </c>
      <c r="C121" s="174">
        <v>0.52390000000000003</v>
      </c>
      <c r="D121" s="174">
        <v>37085</v>
      </c>
      <c r="E121" s="174">
        <v>11746</v>
      </c>
      <c r="F121" s="174">
        <v>0</v>
      </c>
      <c r="G121" s="134">
        <v>29824</v>
      </c>
      <c r="H121" s="134">
        <v>32767</v>
      </c>
      <c r="I121" s="134">
        <v>35787</v>
      </c>
      <c r="J121" s="134">
        <v>47871</v>
      </c>
      <c r="K121" s="134">
        <v>63500</v>
      </c>
      <c r="L121" s="174">
        <v>4311</v>
      </c>
      <c r="M121" s="134">
        <v>32767</v>
      </c>
      <c r="N121" s="134">
        <v>36897</v>
      </c>
      <c r="O121" s="174">
        <v>8622</v>
      </c>
      <c r="P121" s="134">
        <v>4130</v>
      </c>
      <c r="Q121" s="134">
        <v>2.0880000000000001</v>
      </c>
    </row>
    <row r="122" spans="1:17" ht="14.25">
      <c r="A122" s="159">
        <v>222576</v>
      </c>
      <c r="B122" s="232">
        <f>Table16[[#This Row],[Percent former undergraduates from a college that earned more than the typical high school graduate 6 years after entering college 2]]*1</f>
        <v>0.58089999999999997</v>
      </c>
      <c r="C122" s="174">
        <v>0.58089999999999997</v>
      </c>
      <c r="D122" s="174">
        <v>41302</v>
      </c>
      <c r="E122" s="174">
        <v>10912</v>
      </c>
      <c r="F122" s="174">
        <v>6.08E-2</v>
      </c>
      <c r="G122" s="134">
        <v>28937</v>
      </c>
      <c r="H122" s="134">
        <v>33038</v>
      </c>
      <c r="I122" s="134">
        <v>37565</v>
      </c>
      <c r="J122" s="134">
        <v>59699</v>
      </c>
      <c r="K122" s="134">
        <v>74725</v>
      </c>
      <c r="L122" s="174">
        <v>4697</v>
      </c>
      <c r="M122" s="134">
        <v>33038</v>
      </c>
      <c r="N122" s="134">
        <v>43847</v>
      </c>
      <c r="O122" s="174">
        <v>9394</v>
      </c>
      <c r="P122" s="134">
        <v>10809</v>
      </c>
      <c r="Q122" s="134">
        <v>0.86899999999999999</v>
      </c>
    </row>
    <row r="123" spans="1:17" ht="14.25">
      <c r="A123" s="159">
        <v>222992</v>
      </c>
      <c r="B123" s="232">
        <f>Table16[[#This Row],[Percent former undergraduates from a college that earned more than the typical high school graduate 6 years after entering college 2]]*1</f>
        <v>0.63900000000000001</v>
      </c>
      <c r="C123" s="174">
        <v>0.63900000000000001</v>
      </c>
      <c r="D123" s="174">
        <v>43177</v>
      </c>
      <c r="E123" s="174">
        <v>11382</v>
      </c>
      <c r="F123" s="174">
        <v>0.59109999999999996</v>
      </c>
      <c r="G123" s="134">
        <v>29185</v>
      </c>
      <c r="H123" s="134">
        <v>36477</v>
      </c>
      <c r="I123" s="134">
        <v>47254</v>
      </c>
      <c r="J123" s="134">
        <v>70369</v>
      </c>
      <c r="K123" s="134">
        <v>90152</v>
      </c>
      <c r="L123" s="174">
        <v>6581</v>
      </c>
      <c r="M123" s="134">
        <v>36477</v>
      </c>
      <c r="N123" s="134">
        <v>48838</v>
      </c>
      <c r="O123" s="174">
        <v>13162</v>
      </c>
      <c r="P123" s="134">
        <v>12361</v>
      </c>
      <c r="Q123" s="134">
        <v>1.0649999999999999</v>
      </c>
    </row>
    <row r="124" spans="1:17" ht="14.25">
      <c r="A124" s="159">
        <v>223320</v>
      </c>
      <c r="B124" s="232">
        <f>Table16[[#This Row],[Percent former undergraduates from a college that earned more than the typical high school graduate 6 years after entering college 2]]*1</f>
        <v>0.48920000000000002</v>
      </c>
      <c r="C124" s="174">
        <v>0.48920000000000002</v>
      </c>
      <c r="D124" s="174">
        <v>35086</v>
      </c>
      <c r="E124" s="174">
        <v>11282</v>
      </c>
      <c r="F124" s="174">
        <v>6.25E-2</v>
      </c>
      <c r="G124" s="134">
        <v>17949</v>
      </c>
      <c r="H124" s="134">
        <v>32051</v>
      </c>
      <c r="I124" s="134">
        <v>38458</v>
      </c>
      <c r="J124" s="134">
        <v>55531</v>
      </c>
      <c r="K124" s="134">
        <v>67813</v>
      </c>
      <c r="L124" s="174">
        <v>4661</v>
      </c>
      <c r="M124" s="134">
        <v>32051</v>
      </c>
      <c r="N124" s="134" t="s">
        <v>129</v>
      </c>
      <c r="O124" s="174">
        <v>9322</v>
      </c>
      <c r="P124" s="134" t="s">
        <v>129</v>
      </c>
      <c r="Q124" s="134" t="s">
        <v>129</v>
      </c>
    </row>
    <row r="125" spans="1:17" ht="14.25">
      <c r="A125" s="159">
        <v>223506</v>
      </c>
      <c r="B125" s="232">
        <f>Table16[[#This Row],[Percent former undergraduates from a college that earned more than the typical high school graduate 6 years after entering college 2]]*1</f>
        <v>0.62139999999999995</v>
      </c>
      <c r="C125" s="174">
        <v>0.62139999999999995</v>
      </c>
      <c r="D125" s="174">
        <v>45910</v>
      </c>
      <c r="E125" s="174">
        <v>9244</v>
      </c>
      <c r="F125" s="174">
        <v>1.2200000000000001E-2</v>
      </c>
      <c r="G125" s="134">
        <v>35453</v>
      </c>
      <c r="H125" s="134">
        <v>43984</v>
      </c>
      <c r="I125" s="134">
        <v>56696</v>
      </c>
      <c r="J125" s="134">
        <v>70842</v>
      </c>
      <c r="K125" s="134">
        <v>92792</v>
      </c>
      <c r="L125" s="174">
        <v>4234</v>
      </c>
      <c r="M125" s="134">
        <v>43984</v>
      </c>
      <c r="N125" s="134">
        <v>54409</v>
      </c>
      <c r="O125" s="174">
        <v>8468</v>
      </c>
      <c r="P125" s="134">
        <v>10425</v>
      </c>
      <c r="Q125" s="134">
        <v>0.81200000000000006</v>
      </c>
    </row>
    <row r="126" spans="1:17" ht="14.25">
      <c r="A126" s="159">
        <v>224615</v>
      </c>
      <c r="B126" s="232">
        <f>Table16[[#This Row],[Percent former undergraduates from a college that earned more than the typical high school graduate 6 years after entering college 2]]*1</f>
        <v>0.58950000000000002</v>
      </c>
      <c r="C126" s="174">
        <v>0.58950000000000002</v>
      </c>
      <c r="D126" s="174">
        <v>41714</v>
      </c>
      <c r="E126" s="174">
        <v>9595</v>
      </c>
      <c r="F126" s="174">
        <v>8.2799999999999999E-2</v>
      </c>
      <c r="G126" s="134">
        <v>31028</v>
      </c>
      <c r="H126" s="134">
        <v>34625</v>
      </c>
      <c r="I126" s="134">
        <v>43349</v>
      </c>
      <c r="J126" s="134">
        <v>68116</v>
      </c>
      <c r="K126" s="134">
        <v>86686</v>
      </c>
      <c r="L126" s="174">
        <v>2210</v>
      </c>
      <c r="M126" s="134">
        <v>34625</v>
      </c>
      <c r="N126" s="134">
        <v>43522</v>
      </c>
      <c r="O126" s="174">
        <v>4420</v>
      </c>
      <c r="P126" s="134">
        <v>8897</v>
      </c>
      <c r="Q126" s="134">
        <v>0.497</v>
      </c>
    </row>
    <row r="127" spans="1:17" ht="14.25">
      <c r="A127" s="159">
        <v>224642</v>
      </c>
      <c r="B127" s="232">
        <f>Table16[[#This Row],[Percent former undergraduates from a college that earned more than the typical high school graduate 6 years after entering college 2]]*1</f>
        <v>0.4763</v>
      </c>
      <c r="C127" s="174">
        <v>0.4763</v>
      </c>
      <c r="D127" s="174">
        <v>35212</v>
      </c>
      <c r="E127" s="174">
        <v>12929</v>
      </c>
      <c r="F127" s="174">
        <v>1.6500000000000001E-2</v>
      </c>
      <c r="G127" s="134">
        <v>21984</v>
      </c>
      <c r="H127" s="134">
        <v>29974</v>
      </c>
      <c r="I127" s="134">
        <v>34379</v>
      </c>
      <c r="J127" s="134">
        <v>53156</v>
      </c>
      <c r="K127" s="134">
        <v>72238</v>
      </c>
      <c r="L127" s="174">
        <v>4725</v>
      </c>
      <c r="M127" s="134">
        <v>29974</v>
      </c>
      <c r="N127" s="134">
        <v>33224</v>
      </c>
      <c r="O127" s="174">
        <v>9450</v>
      </c>
      <c r="P127" s="134">
        <v>3250</v>
      </c>
      <c r="Q127" s="134">
        <v>2.9079999999999999</v>
      </c>
    </row>
    <row r="128" spans="1:17" ht="14.25">
      <c r="A128" s="159">
        <v>225070</v>
      </c>
      <c r="B128" s="232">
        <f>Table16[[#This Row],[Percent former undergraduates from a college that earned more than the typical high school graduate 6 years after entering college 2]]*1</f>
        <v>0.59640000000000004</v>
      </c>
      <c r="C128" s="174">
        <v>0.59640000000000004</v>
      </c>
      <c r="D128" s="174">
        <v>40873</v>
      </c>
      <c r="E128" s="174">
        <v>11377</v>
      </c>
      <c r="F128" s="174">
        <v>5.9700000000000003E-2</v>
      </c>
      <c r="G128" s="134">
        <v>27212</v>
      </c>
      <c r="H128" s="134">
        <v>35367</v>
      </c>
      <c r="I128" s="134">
        <v>43332</v>
      </c>
      <c r="J128" s="134">
        <v>62104</v>
      </c>
      <c r="K128" s="134">
        <v>69847</v>
      </c>
      <c r="L128" s="174">
        <v>2446</v>
      </c>
      <c r="M128" s="134">
        <v>35367</v>
      </c>
      <c r="N128" s="134">
        <v>43274</v>
      </c>
      <c r="O128" s="174">
        <v>4892</v>
      </c>
      <c r="P128" s="134">
        <v>7907</v>
      </c>
      <c r="Q128" s="134">
        <v>0.61899999999999999</v>
      </c>
    </row>
    <row r="129" spans="1:17" ht="14.25">
      <c r="A129" s="159">
        <v>226204</v>
      </c>
      <c r="B129" s="232">
        <f>Table16[[#This Row],[Percent former undergraduates from a college that earned more than the typical high school graduate 6 years after entering college 2]]*1</f>
        <v>0.5948</v>
      </c>
      <c r="C129" s="174">
        <v>0.5948</v>
      </c>
      <c r="D129" s="174">
        <v>42178</v>
      </c>
      <c r="E129" s="174">
        <v>12303</v>
      </c>
      <c r="F129" s="174">
        <v>6.6000000000000003E-2</v>
      </c>
      <c r="G129" s="134">
        <v>28805</v>
      </c>
      <c r="H129" s="134">
        <v>34878</v>
      </c>
      <c r="I129" s="134">
        <v>42841</v>
      </c>
      <c r="J129" s="134">
        <v>67395</v>
      </c>
      <c r="K129" s="134">
        <v>84677</v>
      </c>
      <c r="L129" s="174">
        <v>6553</v>
      </c>
      <c r="M129" s="134">
        <v>34878</v>
      </c>
      <c r="N129" s="134">
        <v>50455</v>
      </c>
      <c r="O129" s="174">
        <v>13106</v>
      </c>
      <c r="P129" s="134">
        <v>15577</v>
      </c>
      <c r="Q129" s="134">
        <v>0.84099999999999997</v>
      </c>
    </row>
    <row r="130" spans="1:17" ht="14.25">
      <c r="A130" s="159">
        <v>227182</v>
      </c>
      <c r="B130" s="232">
        <f>Table16[[#This Row],[Percent former undergraduates from a college that earned more than the typical high school graduate 6 years after entering college 2]]*1</f>
        <v>0.54349999999999998</v>
      </c>
      <c r="C130" s="174">
        <v>0.54349999999999998</v>
      </c>
      <c r="D130" s="174">
        <v>42466</v>
      </c>
      <c r="E130" s="174">
        <v>14800</v>
      </c>
      <c r="F130" s="174">
        <v>9.4E-2</v>
      </c>
      <c r="G130" s="134">
        <v>33309</v>
      </c>
      <c r="H130" s="134">
        <v>41837</v>
      </c>
      <c r="I130" s="134">
        <v>51944</v>
      </c>
      <c r="J130" s="134">
        <v>79348</v>
      </c>
      <c r="K130" s="134">
        <v>91768</v>
      </c>
      <c r="L130" s="174">
        <v>9598</v>
      </c>
      <c r="M130" s="134">
        <v>41837</v>
      </c>
      <c r="N130" s="134">
        <v>45331</v>
      </c>
      <c r="O130" s="174">
        <v>19196</v>
      </c>
      <c r="P130" s="134">
        <v>3494</v>
      </c>
      <c r="Q130" s="134">
        <v>5.4939999999999998</v>
      </c>
    </row>
    <row r="131" spans="1:17" ht="14.25">
      <c r="A131" s="159">
        <v>227304</v>
      </c>
      <c r="B131" s="232">
        <f>Table16[[#This Row],[Percent former undergraduates from a college that earned more than the typical high school graduate 6 years after entering college 2]]*1</f>
        <v>0.57230000000000003</v>
      </c>
      <c r="C131" s="174">
        <v>0.57230000000000003</v>
      </c>
      <c r="D131" s="174">
        <v>42026</v>
      </c>
      <c r="E131" s="174">
        <v>12820</v>
      </c>
      <c r="F131" s="174">
        <v>3.7199999999999997E-2</v>
      </c>
      <c r="G131" s="134">
        <v>36783</v>
      </c>
      <c r="H131" s="134">
        <v>49324</v>
      </c>
      <c r="I131" s="134">
        <v>51139</v>
      </c>
      <c r="J131" s="134">
        <v>57293</v>
      </c>
      <c r="K131" s="134">
        <v>65388</v>
      </c>
      <c r="L131" s="174">
        <v>9925</v>
      </c>
      <c r="M131" s="134">
        <v>49324</v>
      </c>
      <c r="N131" s="134">
        <v>42399</v>
      </c>
      <c r="O131" s="174">
        <v>19850</v>
      </c>
      <c r="P131" s="133">
        <v>-6925</v>
      </c>
      <c r="Q131" s="253">
        <f>Table16[[#This Row],[AverageNetCost-Net Price *2 years]]/Table16[[#This Row],[CompleterADVDIS-Return On Education]]</f>
        <v>-2.8664259927797833</v>
      </c>
    </row>
    <row r="132" spans="1:17" ht="14.25">
      <c r="A132" s="159">
        <v>227854</v>
      </c>
      <c r="B132" s="232">
        <f>Table16[[#This Row],[Percent former undergraduates from a college that earned more than the typical high school graduate 6 years after entering college 2]]*1</f>
        <v>0.58899999999999997</v>
      </c>
      <c r="C132" s="174">
        <v>0.58899999999999997</v>
      </c>
      <c r="D132" s="174">
        <v>38224</v>
      </c>
      <c r="E132" s="174">
        <v>12147</v>
      </c>
      <c r="F132" s="174">
        <v>4.1599999999999998E-2</v>
      </c>
      <c r="G132" s="134">
        <v>32098</v>
      </c>
      <c r="H132" s="134">
        <v>34177</v>
      </c>
      <c r="I132" s="134">
        <v>41979</v>
      </c>
      <c r="J132" s="134">
        <v>57730</v>
      </c>
      <c r="K132" s="134">
        <v>72554</v>
      </c>
      <c r="L132" s="174">
        <v>7276</v>
      </c>
      <c r="M132" s="134">
        <v>34177</v>
      </c>
      <c r="N132" s="134">
        <v>41560</v>
      </c>
      <c r="O132" s="174">
        <v>14552</v>
      </c>
      <c r="P132" s="134">
        <v>7383</v>
      </c>
      <c r="Q132" s="134">
        <v>1.9710000000000001</v>
      </c>
    </row>
    <row r="133" spans="1:17" ht="14.25">
      <c r="A133" s="159">
        <v>227924</v>
      </c>
      <c r="B133" s="232">
        <f>Table16[[#This Row],[Percent former undergraduates from a college that earned more than the typical high school graduate 6 years after entering college 2]]*1</f>
        <v>0.57489999999999997</v>
      </c>
      <c r="C133" s="174">
        <v>0.57489999999999997</v>
      </c>
      <c r="D133" s="174">
        <v>39711</v>
      </c>
      <c r="E133" s="174">
        <v>11834</v>
      </c>
      <c r="F133" s="174">
        <v>5.6000000000000001E-2</v>
      </c>
      <c r="G133" s="134">
        <v>32098</v>
      </c>
      <c r="H133" s="134">
        <v>34177</v>
      </c>
      <c r="I133" s="134">
        <v>41979</v>
      </c>
      <c r="J133" s="134">
        <v>57730</v>
      </c>
      <c r="K133" s="134">
        <v>72554</v>
      </c>
      <c r="L133" s="174">
        <v>6800</v>
      </c>
      <c r="M133" s="134">
        <v>34177</v>
      </c>
      <c r="N133" s="134">
        <v>41603</v>
      </c>
      <c r="O133" s="174">
        <v>13600</v>
      </c>
      <c r="P133" s="134">
        <v>7426</v>
      </c>
      <c r="Q133" s="134">
        <v>1.831</v>
      </c>
    </row>
    <row r="134" spans="1:17" ht="14.25">
      <c r="A134" s="159">
        <v>227979</v>
      </c>
      <c r="B134" s="232">
        <f>Table16[[#This Row],[Percent former undergraduates from a college that earned more than the typical high school graduate 6 years after entering college 2]]*1</f>
        <v>0.5796</v>
      </c>
      <c r="C134" s="174">
        <v>0.5796</v>
      </c>
      <c r="D134" s="174">
        <v>43062</v>
      </c>
      <c r="E134" s="174">
        <v>14372</v>
      </c>
      <c r="F134" s="174">
        <v>1.9800000000000002E-2</v>
      </c>
      <c r="G134" s="134">
        <v>28805</v>
      </c>
      <c r="H134" s="134">
        <v>34878</v>
      </c>
      <c r="I134" s="134">
        <v>42841</v>
      </c>
      <c r="J134" s="134">
        <v>67395</v>
      </c>
      <c r="K134" s="134">
        <v>84677</v>
      </c>
      <c r="L134" s="174">
        <v>9752</v>
      </c>
      <c r="M134" s="134">
        <v>34878</v>
      </c>
      <c r="N134" s="134">
        <v>45442</v>
      </c>
      <c r="O134" s="174">
        <v>19504</v>
      </c>
      <c r="P134" s="134">
        <v>10564</v>
      </c>
      <c r="Q134" s="134">
        <v>1.8460000000000001</v>
      </c>
    </row>
    <row r="135" spans="1:17" ht="14.25">
      <c r="A135" s="159">
        <v>228608</v>
      </c>
      <c r="B135" s="232">
        <f>Table16[[#This Row],[Percent former undergraduates from a college that earned more than the typical high school graduate 6 years after entering college 2]]*1</f>
        <v>0.56859999999999999</v>
      </c>
      <c r="C135" s="174">
        <v>0.56859999999999999</v>
      </c>
      <c r="D135" s="174">
        <v>38678</v>
      </c>
      <c r="E135" s="174">
        <v>10093</v>
      </c>
      <c r="F135" s="174">
        <v>0.2298</v>
      </c>
      <c r="G135" s="134">
        <v>26467</v>
      </c>
      <c r="H135" s="134">
        <v>33301</v>
      </c>
      <c r="I135" s="134">
        <v>39379</v>
      </c>
      <c r="J135" s="134">
        <v>59391</v>
      </c>
      <c r="K135" s="134">
        <v>70918</v>
      </c>
      <c r="L135" s="174">
        <v>5623</v>
      </c>
      <c r="M135" s="134">
        <v>33301</v>
      </c>
      <c r="N135" s="134">
        <v>44440</v>
      </c>
      <c r="O135" s="174">
        <v>11246</v>
      </c>
      <c r="P135" s="134">
        <v>11139</v>
      </c>
      <c r="Q135" s="134">
        <v>1.01</v>
      </c>
    </row>
    <row r="136" spans="1:17" ht="14.25">
      <c r="A136" s="159">
        <v>232414</v>
      </c>
      <c r="B136" s="232">
        <f>Table16[[#This Row],[Percent former undergraduates from a college that earned more than the typical high school graduate 6 years after entering college 2]]*1</f>
        <v>0.53420000000000001</v>
      </c>
      <c r="C136" s="174">
        <v>0.53420000000000001</v>
      </c>
      <c r="D136" s="174">
        <v>39529</v>
      </c>
      <c r="E136" s="174">
        <v>10193</v>
      </c>
      <c r="F136" s="174">
        <v>5.9200000000000003E-2</v>
      </c>
      <c r="G136" s="134">
        <v>26851</v>
      </c>
      <c r="H136" s="134">
        <v>37255</v>
      </c>
      <c r="I136" s="134">
        <v>45043</v>
      </c>
      <c r="J136" s="134">
        <v>66870</v>
      </c>
      <c r="K136" s="134">
        <v>89969</v>
      </c>
      <c r="L136" s="174">
        <v>3492</v>
      </c>
      <c r="M136" s="134">
        <v>37255</v>
      </c>
      <c r="N136" s="134">
        <v>41166</v>
      </c>
      <c r="O136" s="174">
        <v>6984</v>
      </c>
      <c r="P136" s="134">
        <v>3911</v>
      </c>
      <c r="Q136" s="134">
        <v>1.786</v>
      </c>
    </row>
    <row r="137" spans="1:17" ht="14.25">
      <c r="A137" s="159">
        <v>232946</v>
      </c>
      <c r="B137" s="232">
        <f>Table16[[#This Row],[Percent former undergraduates from a college that earned more than the typical high school graduate 6 years after entering college 2]]*1</f>
        <v>0.64949999999999997</v>
      </c>
      <c r="C137" s="174">
        <v>0.64949999999999997</v>
      </c>
      <c r="D137" s="174">
        <v>53557</v>
      </c>
      <c r="E137" s="174">
        <v>15788</v>
      </c>
      <c r="F137" s="174">
        <v>0.14949999999999999</v>
      </c>
      <c r="G137" s="134">
        <v>31143</v>
      </c>
      <c r="H137" s="134">
        <v>37349</v>
      </c>
      <c r="I137" s="134">
        <v>51517</v>
      </c>
      <c r="J137" s="134">
        <v>89563</v>
      </c>
      <c r="K137" s="134">
        <v>122763</v>
      </c>
      <c r="L137" s="174">
        <v>9680</v>
      </c>
      <c r="M137" s="134">
        <v>37349</v>
      </c>
      <c r="N137" s="134">
        <v>49354</v>
      </c>
      <c r="O137" s="174">
        <v>19360</v>
      </c>
      <c r="P137" s="134">
        <v>12005</v>
      </c>
      <c r="Q137" s="134">
        <v>1.613</v>
      </c>
    </row>
    <row r="138" spans="1:17" ht="14.25">
      <c r="A138" s="159">
        <v>233019</v>
      </c>
      <c r="B138" s="232">
        <f>Table16[[#This Row],[Percent former undergraduates from a college that earned more than the typical high school graduate 6 years after entering college 2]]*1</f>
        <v>0.49669999999999997</v>
      </c>
      <c r="C138" s="174">
        <v>0.49669999999999997</v>
      </c>
      <c r="D138" s="174">
        <v>33323</v>
      </c>
      <c r="E138" s="174">
        <v>11058</v>
      </c>
      <c r="F138" s="174">
        <v>0</v>
      </c>
      <c r="G138" s="134">
        <v>22969</v>
      </c>
      <c r="H138" s="134">
        <v>38783</v>
      </c>
      <c r="I138" s="134">
        <v>44132</v>
      </c>
      <c r="J138" s="134">
        <v>62027</v>
      </c>
      <c r="K138" s="134">
        <v>73250</v>
      </c>
      <c r="L138" s="174">
        <v>4706</v>
      </c>
      <c r="M138" s="134">
        <v>38783</v>
      </c>
      <c r="N138" s="134">
        <v>32761</v>
      </c>
      <c r="O138" s="174">
        <v>9412</v>
      </c>
      <c r="P138" s="133">
        <v>-6022</v>
      </c>
      <c r="Q138" s="253">
        <f>Table16[[#This Row],[AverageNetCost-Net Price *2 years]]/Table16[[#This Row],[CompleterADVDIS-Return On Education]]</f>
        <v>-1.5629359016937894</v>
      </c>
    </row>
    <row r="139" spans="1:17" ht="14.25">
      <c r="A139" s="159">
        <v>233772</v>
      </c>
      <c r="B139" s="232">
        <f>Table16[[#This Row],[Percent former undergraduates from a college that earned more than the typical high school graduate 6 years after entering college 2]]*1</f>
        <v>0.5464</v>
      </c>
      <c r="C139" s="174">
        <v>0.5464</v>
      </c>
      <c r="D139" s="174">
        <v>38349</v>
      </c>
      <c r="E139" s="174">
        <v>15464</v>
      </c>
      <c r="F139" s="174">
        <v>0.1135</v>
      </c>
      <c r="G139" s="134">
        <v>24863</v>
      </c>
      <c r="H139" s="134">
        <v>41341</v>
      </c>
      <c r="I139" s="134">
        <v>47411</v>
      </c>
      <c r="J139" s="134">
        <v>66460</v>
      </c>
      <c r="K139" s="134">
        <v>88500</v>
      </c>
      <c r="L139" s="174">
        <v>8579</v>
      </c>
      <c r="M139" s="134">
        <v>41341</v>
      </c>
      <c r="N139" s="134">
        <v>37944</v>
      </c>
      <c r="O139" s="174">
        <v>17158</v>
      </c>
      <c r="P139" s="133">
        <v>-3397</v>
      </c>
      <c r="Q139" s="253">
        <f>Table16[[#This Row],[AverageNetCost-Net Price *2 years]]/Table16[[#This Row],[CompleterADVDIS-Return On Education]]</f>
        <v>-5.0509272887842211</v>
      </c>
    </row>
    <row r="140" spans="1:17" ht="14.25">
      <c r="A140" s="159">
        <v>234669</v>
      </c>
      <c r="B140" s="232">
        <f>Table16[[#This Row],[Percent former undergraduates from a college that earned more than the typical high school graduate 6 years after entering college 2]]*1</f>
        <v>0.69699999999999995</v>
      </c>
      <c r="C140" s="174">
        <v>0.69699999999999995</v>
      </c>
      <c r="D140" s="174">
        <v>56310</v>
      </c>
      <c r="E140" s="174">
        <v>15775</v>
      </c>
      <c r="F140" s="174">
        <v>2.7300000000000001E-2</v>
      </c>
      <c r="G140" s="134">
        <v>36510</v>
      </c>
      <c r="H140" s="134">
        <v>44236</v>
      </c>
      <c r="I140" s="134">
        <v>52272</v>
      </c>
      <c r="J140" s="134">
        <v>87204</v>
      </c>
      <c r="K140" s="134">
        <v>116347</v>
      </c>
      <c r="L140" s="174">
        <v>8774</v>
      </c>
      <c r="M140" s="134">
        <v>44236</v>
      </c>
      <c r="N140" s="134">
        <v>52732</v>
      </c>
      <c r="O140" s="174">
        <v>17548</v>
      </c>
      <c r="P140" s="134">
        <v>8496</v>
      </c>
      <c r="Q140" s="134">
        <v>2.0649999999999999</v>
      </c>
    </row>
    <row r="141" spans="1:17" ht="14.25">
      <c r="A141" s="159">
        <v>234951</v>
      </c>
      <c r="B141" s="232">
        <f>Table16[[#This Row],[Percent former undergraduates from a college that earned more than the typical high school graduate 6 years after entering college 2]]*1</f>
        <v>0.61429999999999996</v>
      </c>
      <c r="C141" s="174">
        <v>0.61429999999999996</v>
      </c>
      <c r="D141" s="174">
        <v>41787</v>
      </c>
      <c r="E141" s="174">
        <v>11951</v>
      </c>
      <c r="F141" s="174">
        <v>0.1111</v>
      </c>
      <c r="G141" s="134">
        <v>38347</v>
      </c>
      <c r="H141" s="134">
        <v>46333</v>
      </c>
      <c r="I141" s="134">
        <v>52445</v>
      </c>
      <c r="J141" s="134">
        <v>70399</v>
      </c>
      <c r="K141" s="134">
        <v>90745</v>
      </c>
      <c r="L141" s="174">
        <v>5961</v>
      </c>
      <c r="M141" s="134">
        <v>46333</v>
      </c>
      <c r="N141" s="134">
        <v>42181</v>
      </c>
      <c r="O141" s="174">
        <v>11922</v>
      </c>
      <c r="P141" s="133">
        <v>-4152</v>
      </c>
      <c r="Q141" s="253">
        <f>Table16[[#This Row],[AverageNetCost-Net Price *2 years]]/Table16[[#This Row],[CompleterADVDIS-Return On Education]]</f>
        <v>-2.8713872832369942</v>
      </c>
    </row>
    <row r="142" spans="1:17" ht="14.25">
      <c r="A142" s="159">
        <v>235103</v>
      </c>
      <c r="B142" s="232">
        <f>Table16[[#This Row],[Percent former undergraduates from a college that earned more than the typical high school graduate 6 years after entering college 2]]*1</f>
        <v>0.63790000000000002</v>
      </c>
      <c r="C142" s="174">
        <v>0.63790000000000002</v>
      </c>
      <c r="D142" s="174">
        <v>48144</v>
      </c>
      <c r="E142" s="174">
        <v>16091</v>
      </c>
      <c r="F142" s="174">
        <v>3.5400000000000001E-2</v>
      </c>
      <c r="G142" s="134">
        <v>38877</v>
      </c>
      <c r="H142" s="134">
        <v>49488</v>
      </c>
      <c r="I142" s="134">
        <v>55753</v>
      </c>
      <c r="J142" s="134">
        <v>79427</v>
      </c>
      <c r="K142" s="134">
        <v>105071</v>
      </c>
      <c r="L142" s="174">
        <v>8583</v>
      </c>
      <c r="M142" s="134">
        <v>49488</v>
      </c>
      <c r="N142" s="134">
        <v>45950</v>
      </c>
      <c r="O142" s="174">
        <v>17166</v>
      </c>
      <c r="P142" s="133">
        <v>-3538</v>
      </c>
      <c r="Q142" s="253">
        <f>Table16[[#This Row],[AverageNetCost-Net Price *2 years]]/Table16[[#This Row],[CompleterADVDIS-Return On Education]]</f>
        <v>-4.8518937252685133</v>
      </c>
    </row>
    <row r="143" spans="1:17" ht="14.25">
      <c r="A143" s="159">
        <v>235149</v>
      </c>
      <c r="B143" s="232">
        <f>Table16[[#This Row],[Percent former undergraduates from a college that earned more than the typical high school graduate 6 years after entering college 2]]*1</f>
        <v>0.63660000000000005</v>
      </c>
      <c r="C143" s="174">
        <v>0.63660000000000005</v>
      </c>
      <c r="D143" s="174">
        <v>45434</v>
      </c>
      <c r="E143" s="174">
        <v>15914</v>
      </c>
      <c r="F143" s="174">
        <v>3.7999999999999999E-2</v>
      </c>
      <c r="G143" s="134">
        <v>38877</v>
      </c>
      <c r="H143" s="134">
        <v>49488</v>
      </c>
      <c r="I143" s="134">
        <v>55753</v>
      </c>
      <c r="J143" s="134">
        <v>79427</v>
      </c>
      <c r="K143" s="134">
        <v>105071</v>
      </c>
      <c r="L143" s="174">
        <v>8735</v>
      </c>
      <c r="M143" s="134">
        <v>49488</v>
      </c>
      <c r="N143" s="134">
        <v>44182</v>
      </c>
      <c r="O143" s="174">
        <v>17470</v>
      </c>
      <c r="P143" s="133">
        <v>-5306</v>
      </c>
      <c r="Q143" s="253">
        <f>Table16[[#This Row],[AverageNetCost-Net Price *2 years]]/Table16[[#This Row],[CompleterADVDIS-Return On Education]]</f>
        <v>-3.2924990576705615</v>
      </c>
    </row>
    <row r="144" spans="1:17" ht="14.25">
      <c r="A144" s="159">
        <v>235237</v>
      </c>
      <c r="B144" s="232">
        <f>Table16[[#This Row],[Percent former undergraduates from a college that earned more than the typical high school graduate 6 years after entering college 2]]*1</f>
        <v>0.64939999999999998</v>
      </c>
      <c r="C144" s="174">
        <v>0.64939999999999998</v>
      </c>
      <c r="D144" s="174">
        <v>47532</v>
      </c>
      <c r="E144" s="174">
        <v>13905</v>
      </c>
      <c r="F144" s="174">
        <v>0.1464</v>
      </c>
      <c r="G144" s="134">
        <v>38347</v>
      </c>
      <c r="H144" s="134">
        <v>46333</v>
      </c>
      <c r="I144" s="134">
        <v>52445</v>
      </c>
      <c r="J144" s="134">
        <v>70399</v>
      </c>
      <c r="K144" s="134">
        <v>90745</v>
      </c>
      <c r="L144" s="174">
        <v>7974</v>
      </c>
      <c r="M144" s="134">
        <v>46333</v>
      </c>
      <c r="N144" s="134">
        <v>41507</v>
      </c>
      <c r="O144" s="174">
        <v>15948</v>
      </c>
      <c r="P144" s="133">
        <v>-4826</v>
      </c>
      <c r="Q144" s="253">
        <f>Table16[[#This Row],[AverageNetCost-Net Price *2 years]]/Table16[[#This Row],[CompleterADVDIS-Return On Education]]</f>
        <v>-3.3046000828843765</v>
      </c>
    </row>
    <row r="145" spans="1:17" ht="14.25">
      <c r="A145" s="159">
        <v>235431</v>
      </c>
      <c r="B145" s="232">
        <f>Table16[[#This Row],[Percent former undergraduates from a college that earned more than the typical high school graduate 6 years after entering college 2]]*1</f>
        <v>0.6593</v>
      </c>
      <c r="C145" s="174">
        <v>0.6593</v>
      </c>
      <c r="D145" s="174">
        <v>47869</v>
      </c>
      <c r="E145" s="174">
        <v>16016</v>
      </c>
      <c r="F145" s="174">
        <v>9.9000000000000008E-3</v>
      </c>
      <c r="G145" s="134">
        <v>36510</v>
      </c>
      <c r="H145" s="134">
        <v>44236</v>
      </c>
      <c r="I145" s="134">
        <v>52272</v>
      </c>
      <c r="J145" s="134">
        <v>87204</v>
      </c>
      <c r="K145" s="134">
        <v>116347</v>
      </c>
      <c r="L145" s="174">
        <v>7883</v>
      </c>
      <c r="M145" s="134">
        <v>44236</v>
      </c>
      <c r="N145" s="134">
        <v>46981</v>
      </c>
      <c r="O145" s="174">
        <v>15766</v>
      </c>
      <c r="P145" s="134">
        <v>2745</v>
      </c>
      <c r="Q145" s="134">
        <v>5.7439999999999998</v>
      </c>
    </row>
    <row r="146" spans="1:17" ht="14.25">
      <c r="A146" s="159">
        <v>238263</v>
      </c>
      <c r="B146" s="232">
        <f>Table16[[#This Row],[Percent former undergraduates from a college that earned more than the typical high school graduate 6 years after entering college 2]]*1</f>
        <v>0.69289999999999996</v>
      </c>
      <c r="C146" s="174">
        <v>0.69289999999999996</v>
      </c>
      <c r="D146" s="174">
        <v>45413</v>
      </c>
      <c r="E146" s="174">
        <v>16250</v>
      </c>
      <c r="F146" s="174">
        <v>0.23699999999999999</v>
      </c>
      <c r="G146" s="134">
        <v>39568</v>
      </c>
      <c r="H146" s="134">
        <v>44794</v>
      </c>
      <c r="I146" s="134">
        <v>51719</v>
      </c>
      <c r="J146" s="134">
        <v>61806</v>
      </c>
      <c r="K146" s="134">
        <v>66444</v>
      </c>
      <c r="L146" s="174">
        <v>11951</v>
      </c>
      <c r="M146" s="134">
        <v>44794</v>
      </c>
      <c r="N146" s="134">
        <v>46314</v>
      </c>
      <c r="O146" s="174">
        <v>23902</v>
      </c>
      <c r="P146" s="134">
        <v>1520</v>
      </c>
      <c r="Q146" s="134">
        <v>15.725</v>
      </c>
    </row>
    <row r="147" spans="1:17" ht="14.25">
      <c r="A147" s="159">
        <v>239248</v>
      </c>
      <c r="B147" s="232">
        <f>Table16[[#This Row],[Percent former undergraduates from a college that earned more than the typical high school graduate 6 years after entering college 2]]*1</f>
        <v>0.54720000000000002</v>
      </c>
      <c r="C147" s="174">
        <v>0.54720000000000002</v>
      </c>
      <c r="D147" s="174">
        <v>41113</v>
      </c>
      <c r="E147" s="174">
        <v>15392</v>
      </c>
      <c r="F147" s="174">
        <v>0.3548</v>
      </c>
      <c r="G147" s="134">
        <v>29429</v>
      </c>
      <c r="H147" s="134">
        <v>35013</v>
      </c>
      <c r="I147" s="134">
        <v>41980</v>
      </c>
      <c r="J147" s="134">
        <v>60236</v>
      </c>
      <c r="K147" s="134">
        <v>75277</v>
      </c>
      <c r="L147" s="174">
        <v>10371</v>
      </c>
      <c r="M147" s="134">
        <v>35013</v>
      </c>
      <c r="N147" s="134">
        <v>42939</v>
      </c>
      <c r="O147" s="174">
        <v>20742</v>
      </c>
      <c r="P147" s="134">
        <v>7926</v>
      </c>
      <c r="Q147" s="134">
        <v>2.617</v>
      </c>
    </row>
    <row r="148" spans="1:17" ht="14.25">
      <c r="A148" s="159">
        <v>239488</v>
      </c>
      <c r="B148" s="232">
        <f>Table16[[#This Row],[Percent former undergraduates from a college that earned more than the typical high school graduate 6 years after entering college 2]]*1</f>
        <v>0.66479999999999995</v>
      </c>
      <c r="C148" s="174">
        <v>0.66479999999999995</v>
      </c>
      <c r="D148" s="174">
        <v>44553</v>
      </c>
      <c r="E148" s="174">
        <v>14409</v>
      </c>
      <c r="F148" s="174">
        <v>0.24640000000000001</v>
      </c>
      <c r="G148" s="134">
        <v>32663</v>
      </c>
      <c r="H148" s="134">
        <v>36978</v>
      </c>
      <c r="I148" s="134">
        <v>43466</v>
      </c>
      <c r="J148" s="134">
        <v>45852</v>
      </c>
      <c r="K148" s="134">
        <v>58488</v>
      </c>
      <c r="L148" s="174">
        <v>9511</v>
      </c>
      <c r="M148" s="134">
        <v>36978</v>
      </c>
      <c r="N148" s="134">
        <v>42828</v>
      </c>
      <c r="O148" s="174">
        <v>19022</v>
      </c>
      <c r="P148" s="134">
        <v>5850</v>
      </c>
      <c r="Q148" s="134">
        <v>3.2519999999999998</v>
      </c>
    </row>
    <row r="149" spans="1:17" ht="14.25">
      <c r="A149" s="159">
        <v>240170</v>
      </c>
      <c r="B149" s="232">
        <f>Table16[[#This Row],[Percent former undergraduates from a college that earned more than the typical high school graduate 6 years after entering college 2]]*1</f>
        <v>0.70799999999999996</v>
      </c>
      <c r="C149" s="174">
        <v>0.70799999999999996</v>
      </c>
      <c r="D149" s="174">
        <v>45303</v>
      </c>
      <c r="E149" s="174">
        <v>14882</v>
      </c>
      <c r="F149" s="174">
        <v>0.4047</v>
      </c>
      <c r="G149" s="134">
        <v>33505</v>
      </c>
      <c r="H149" s="134">
        <v>41904</v>
      </c>
      <c r="I149" s="134">
        <v>45346</v>
      </c>
      <c r="J149" s="134">
        <v>51760</v>
      </c>
      <c r="K149" s="134">
        <v>64018</v>
      </c>
      <c r="L149" s="174">
        <v>10319</v>
      </c>
      <c r="M149" s="134">
        <v>41904</v>
      </c>
      <c r="N149" s="134">
        <v>43243</v>
      </c>
      <c r="O149" s="174">
        <v>20638</v>
      </c>
      <c r="P149" s="134">
        <v>1339</v>
      </c>
      <c r="Q149" s="134">
        <v>15.413</v>
      </c>
    </row>
    <row r="150" spans="1:17" ht="14.25">
      <c r="A150" s="159">
        <v>240198</v>
      </c>
      <c r="B150" s="232">
        <f>Table16[[#This Row],[Percent former undergraduates from a college that earned more than the typical high school graduate 6 years after entering college 2]]*1</f>
        <v>0.7046</v>
      </c>
      <c r="C150" s="174">
        <v>0.7046</v>
      </c>
      <c r="D150" s="174">
        <v>43406</v>
      </c>
      <c r="E150" s="174">
        <v>14873</v>
      </c>
      <c r="F150" s="174">
        <v>0.33329999999999999</v>
      </c>
      <c r="G150" s="134">
        <v>22000</v>
      </c>
      <c r="H150" s="134">
        <v>28349</v>
      </c>
      <c r="I150" s="134">
        <v>41543</v>
      </c>
      <c r="J150" s="134">
        <v>45377</v>
      </c>
      <c r="K150" s="134">
        <v>65583</v>
      </c>
      <c r="L150" s="174">
        <v>10423</v>
      </c>
      <c r="M150" s="134">
        <v>28349</v>
      </c>
      <c r="N150" s="134">
        <v>41768</v>
      </c>
      <c r="O150" s="174">
        <v>20846</v>
      </c>
      <c r="P150" s="134">
        <v>13419</v>
      </c>
      <c r="Q150" s="134">
        <v>1.5529999999999999</v>
      </c>
    </row>
    <row r="151" spans="1:17" ht="14.25">
      <c r="A151" s="159">
        <v>246354</v>
      </c>
      <c r="B151" s="232">
        <f>Table16[[#This Row],[Percent former undergraduates from a college that earned more than the typical high school graduate 6 years after entering college 2]]*1</f>
        <v>0.56910000000000005</v>
      </c>
      <c r="C151" s="174">
        <v>0.56910000000000005</v>
      </c>
      <c r="D151" s="174">
        <v>37448</v>
      </c>
      <c r="E151" s="174">
        <v>10756</v>
      </c>
      <c r="F151" s="174">
        <v>2.06E-2</v>
      </c>
      <c r="G151" s="134">
        <v>32098</v>
      </c>
      <c r="H151" s="134">
        <v>34177</v>
      </c>
      <c r="I151" s="134">
        <v>41979</v>
      </c>
      <c r="J151" s="134">
        <v>57730</v>
      </c>
      <c r="K151" s="134">
        <v>72554</v>
      </c>
      <c r="L151" s="174">
        <v>5000</v>
      </c>
      <c r="M151" s="134">
        <v>34177</v>
      </c>
      <c r="N151" s="134">
        <v>33937</v>
      </c>
      <c r="O151" s="174">
        <v>10000</v>
      </c>
      <c r="P151" s="133">
        <v>-240</v>
      </c>
      <c r="Q151" s="253">
        <f>Table16[[#This Row],[AverageNetCost-Net Price *2 years]]/Table16[[#This Row],[CompleterADVDIS-Return On Education]]</f>
        <v>-41.666666666666664</v>
      </c>
    </row>
    <row r="152" spans="1:17" ht="14.25">
      <c r="A152" s="159">
        <v>260372</v>
      </c>
      <c r="B152" s="232">
        <f>Table16[[#This Row],[Percent former undergraduates from a college that earned more than the typical high school graduate 6 years after entering college 2]]*1</f>
        <v>0.2762</v>
      </c>
      <c r="C152" s="174">
        <v>0.2762</v>
      </c>
      <c r="D152" s="174">
        <v>24302</v>
      </c>
      <c r="E152" s="174">
        <v>18128</v>
      </c>
      <c r="F152" s="174">
        <v>0</v>
      </c>
      <c r="G152" s="134">
        <v>24250</v>
      </c>
      <c r="H152" s="134">
        <v>28648</v>
      </c>
      <c r="I152" s="134">
        <v>38750</v>
      </c>
      <c r="J152" s="134">
        <v>45775</v>
      </c>
      <c r="K152" s="134">
        <v>51176</v>
      </c>
      <c r="L152" s="174">
        <v>11060</v>
      </c>
      <c r="M152" s="134">
        <v>28648</v>
      </c>
      <c r="N152" s="134" t="s">
        <v>129</v>
      </c>
      <c r="O152" s="174">
        <v>22120</v>
      </c>
      <c r="P152" s="134" t="s">
        <v>129</v>
      </c>
      <c r="Q152" s="134" t="s">
        <v>129</v>
      </c>
    </row>
    <row r="153" spans="1:17" ht="14.25">
      <c r="A153" s="159">
        <v>366340</v>
      </c>
      <c r="B153" s="232">
        <f>Table16[[#This Row],[Percent former undergraduates from a college that earned more than the typical high school graduate 6 years after entering college 2]]*1</f>
        <v>0.27379999999999999</v>
      </c>
      <c r="C153" s="174">
        <v>0.27379999999999999</v>
      </c>
      <c r="D153" s="174">
        <v>24555</v>
      </c>
      <c r="E153" s="174">
        <v>15748</v>
      </c>
      <c r="F153" s="174">
        <v>0</v>
      </c>
      <c r="G153" s="134">
        <v>26875</v>
      </c>
      <c r="H153" s="134">
        <v>35012</v>
      </c>
      <c r="I153" s="134">
        <v>40357</v>
      </c>
      <c r="J153" s="134">
        <v>62782</v>
      </c>
      <c r="K153" s="134">
        <v>53824</v>
      </c>
      <c r="L153" s="174">
        <v>6714</v>
      </c>
      <c r="M153" s="134">
        <v>35012</v>
      </c>
      <c r="N153" s="134" t="s">
        <v>129</v>
      </c>
      <c r="O153" s="174">
        <v>13428</v>
      </c>
      <c r="P153" s="134" t="s">
        <v>129</v>
      </c>
      <c r="Q153" s="134" t="s">
        <v>129</v>
      </c>
    </row>
    <row r="154" spans="1:17" ht="14.25">
      <c r="A154" s="159">
        <v>380359</v>
      </c>
      <c r="B154" s="232">
        <f>Table16[[#This Row],[Percent former undergraduates from a college that earned more than the typical high school graduate 6 years after entering college 2]]*1</f>
        <v>0.47789999999999999</v>
      </c>
      <c r="C154" s="174">
        <v>0.47789999999999999</v>
      </c>
      <c r="D154" s="174">
        <v>30048</v>
      </c>
      <c r="E154" s="174">
        <v>13678</v>
      </c>
      <c r="F154" s="174">
        <v>0</v>
      </c>
      <c r="G154" s="134">
        <v>12099</v>
      </c>
      <c r="H154" s="134">
        <v>25106</v>
      </c>
      <c r="I154" s="134">
        <v>35154</v>
      </c>
      <c r="J154" s="134">
        <v>55132</v>
      </c>
      <c r="K154" s="134">
        <v>77969</v>
      </c>
      <c r="L154" s="174">
        <v>6573</v>
      </c>
      <c r="M154" s="134">
        <v>25106</v>
      </c>
      <c r="N154" s="134">
        <v>33682</v>
      </c>
      <c r="O154" s="174">
        <v>13146</v>
      </c>
      <c r="P154" s="134">
        <v>8576</v>
      </c>
      <c r="Q154" s="134">
        <v>1.5329999999999999</v>
      </c>
    </row>
    <row r="155" spans="1:17" ht="14.25">
      <c r="A155" s="159">
        <v>383190</v>
      </c>
      <c r="B155" s="232">
        <f>Table16[[#This Row],[Percent former undergraduates from a college that earned more than the typical high school graduate 6 years after entering college 2]]*1</f>
        <v>0.49419999999999997</v>
      </c>
      <c r="C155" s="174">
        <v>0.49419999999999997</v>
      </c>
      <c r="D155" s="174">
        <v>34891</v>
      </c>
      <c r="E155" s="174">
        <v>15523</v>
      </c>
      <c r="F155" s="174">
        <v>2.63E-2</v>
      </c>
      <c r="G155" s="134">
        <v>26943</v>
      </c>
      <c r="H155" s="134">
        <v>37932</v>
      </c>
      <c r="I155" s="134">
        <v>40342</v>
      </c>
      <c r="J155" s="134">
        <v>47915</v>
      </c>
      <c r="K155" s="134">
        <v>68967</v>
      </c>
      <c r="L155" s="174">
        <v>9422</v>
      </c>
      <c r="M155" s="134">
        <v>37932</v>
      </c>
      <c r="N155" s="134">
        <v>32348</v>
      </c>
      <c r="O155" s="174">
        <v>18844</v>
      </c>
      <c r="P155" s="133">
        <v>-5584</v>
      </c>
      <c r="Q155" s="253">
        <f>Table16[[#This Row],[AverageNetCost-Net Price *2 years]]/Table16[[#This Row],[CompleterADVDIS-Return On Education]]</f>
        <v>-3.3746418338108883</v>
      </c>
    </row>
    <row r="156" spans="1:17" ht="14.25">
      <c r="A156" s="159">
        <v>409315</v>
      </c>
      <c r="B156" s="232">
        <f>Table16[[#This Row],[Percent former undergraduates from a college that earned more than the typical high school graduate 6 years after entering college 2]]*1</f>
        <v>0.4652</v>
      </c>
      <c r="C156" s="174">
        <v>0.4652</v>
      </c>
      <c r="D156" s="174">
        <v>36788</v>
      </c>
      <c r="E156" s="174">
        <v>7764</v>
      </c>
      <c r="F156" s="174">
        <v>0</v>
      </c>
      <c r="G156" s="134">
        <v>20392</v>
      </c>
      <c r="H156" s="134">
        <v>28231</v>
      </c>
      <c r="I156" s="134">
        <v>33846</v>
      </c>
      <c r="J156" s="134">
        <v>52983</v>
      </c>
      <c r="K156" s="134">
        <v>68603</v>
      </c>
      <c r="L156" s="174">
        <v>1522</v>
      </c>
      <c r="M156" s="134">
        <v>28231</v>
      </c>
      <c r="N156" s="134">
        <v>34177</v>
      </c>
      <c r="O156" s="174">
        <v>3044</v>
      </c>
      <c r="P156" s="134">
        <v>5946</v>
      </c>
      <c r="Q156" s="134">
        <v>0.51200000000000001</v>
      </c>
    </row>
    <row r="157" spans="1:17" ht="14.25">
      <c r="A157" s="159">
        <v>413617</v>
      </c>
      <c r="B157" s="232">
        <f>Table16[[#This Row],[Percent former undergraduates from a college that earned more than the typical high school graduate 6 years after entering college 2]]*1</f>
        <v>0.435</v>
      </c>
      <c r="C157" s="174">
        <v>0.435</v>
      </c>
      <c r="D157" s="174">
        <v>25853</v>
      </c>
      <c r="E157" s="174">
        <v>15343</v>
      </c>
      <c r="F157" s="174">
        <v>0</v>
      </c>
      <c r="G157" s="134">
        <v>35781</v>
      </c>
      <c r="H157" s="134">
        <v>28864</v>
      </c>
      <c r="I157" s="134">
        <v>31028</v>
      </c>
      <c r="J157" s="134">
        <v>55463</v>
      </c>
      <c r="K157" s="134">
        <v>71406</v>
      </c>
      <c r="L157" s="174" t="s">
        <v>129</v>
      </c>
      <c r="M157" s="134">
        <v>28864</v>
      </c>
      <c r="N157" s="134">
        <v>39913</v>
      </c>
      <c r="O157" s="174" t="s">
        <v>129</v>
      </c>
      <c r="P157" s="134">
        <v>11049</v>
      </c>
      <c r="Q157" s="134" t="s">
        <v>129</v>
      </c>
    </row>
    <row r="158" spans="1:17" ht="14.25">
      <c r="A158" s="159">
        <v>413626</v>
      </c>
      <c r="B158" s="232">
        <f>Table16[[#This Row],[Percent former undergraduates from a college that earned more than the typical high school graduate 6 years after entering college 2]]*1</f>
        <v>0.43109999999999998</v>
      </c>
      <c r="C158" s="174">
        <v>0.43109999999999998</v>
      </c>
      <c r="D158" s="174" t="s">
        <v>129</v>
      </c>
      <c r="E158" s="174">
        <v>18164</v>
      </c>
      <c r="F158" s="174">
        <v>0</v>
      </c>
      <c r="G158" s="134">
        <v>32097</v>
      </c>
      <c r="H158" s="134">
        <v>33072</v>
      </c>
      <c r="I158" s="134">
        <v>36685</v>
      </c>
      <c r="J158" s="134">
        <v>49552</v>
      </c>
      <c r="K158" s="134">
        <v>59972</v>
      </c>
      <c r="L158" s="174">
        <v>13093</v>
      </c>
      <c r="M158" s="134">
        <v>33072</v>
      </c>
      <c r="N158" s="134" t="s">
        <v>129</v>
      </c>
      <c r="O158" s="174">
        <v>26186</v>
      </c>
      <c r="P158" s="134" t="s">
        <v>129</v>
      </c>
      <c r="Q158" s="134" t="s">
        <v>129</v>
      </c>
    </row>
    <row r="159" spans="1:17" ht="14.25">
      <c r="A159" s="159">
        <v>420398</v>
      </c>
      <c r="B159" s="232">
        <f>Table16[[#This Row],[Percent former undergraduates from a college that earned more than the typical high school graduate 6 years after entering college 2]]*1</f>
        <v>0.59860000000000002</v>
      </c>
      <c r="C159" s="174">
        <v>0.59860000000000002</v>
      </c>
      <c r="D159" s="174">
        <v>42490</v>
      </c>
      <c r="E159" s="174">
        <v>11019</v>
      </c>
      <c r="F159" s="174">
        <v>2.64E-2</v>
      </c>
      <c r="G159" s="134">
        <v>32098</v>
      </c>
      <c r="H159" s="134">
        <v>34177</v>
      </c>
      <c r="I159" s="134">
        <v>41979</v>
      </c>
      <c r="J159" s="134">
        <v>57730</v>
      </c>
      <c r="K159" s="134">
        <v>72554</v>
      </c>
      <c r="L159" s="174">
        <v>5645</v>
      </c>
      <c r="M159" s="134">
        <v>34177</v>
      </c>
      <c r="N159" s="134">
        <v>37398</v>
      </c>
      <c r="O159" s="174">
        <v>11290</v>
      </c>
      <c r="P159" s="134">
        <v>3221</v>
      </c>
      <c r="Q159" s="134">
        <v>3.5049999999999999</v>
      </c>
    </row>
    <row r="160" spans="1:17" ht="14.25">
      <c r="A160" s="159">
        <v>434016</v>
      </c>
      <c r="B160" s="232">
        <f>Table16[[#This Row],[Percent former undergraduates from a college that earned more than the typical high school graduate 6 years after entering college 2]]*1</f>
        <v>0.42309999999999998</v>
      </c>
      <c r="C160" s="174">
        <v>0.42309999999999998</v>
      </c>
      <c r="D160" s="174" t="s">
        <v>129</v>
      </c>
      <c r="E160" s="174">
        <v>14078</v>
      </c>
      <c r="F160" s="174">
        <v>0</v>
      </c>
      <c r="G160" s="134">
        <v>35625</v>
      </c>
      <c r="H160" s="134">
        <v>31898</v>
      </c>
      <c r="I160" s="134">
        <v>38886</v>
      </c>
      <c r="J160" s="134">
        <v>46149</v>
      </c>
      <c r="K160" s="134">
        <v>66389</v>
      </c>
      <c r="L160" s="174">
        <v>8826</v>
      </c>
      <c r="M160" s="134">
        <v>31898</v>
      </c>
      <c r="N160" s="134" t="s">
        <v>129</v>
      </c>
      <c r="O160" s="174">
        <v>17652</v>
      </c>
      <c r="P160" s="134" t="s">
        <v>129</v>
      </c>
      <c r="Q160" s="134" t="s">
        <v>129</v>
      </c>
    </row>
    <row r="161" spans="1:17" ht="14.25">
      <c r="A161" s="159">
        <v>434584</v>
      </c>
      <c r="B161" s="232">
        <f>Table16[[#This Row],[Percent former undergraduates from a college that earned more than the typical high school graduate 6 years after entering college 2]]*1</f>
        <v>0.57579999999999998</v>
      </c>
      <c r="C161" s="174">
        <v>0.57579999999999998</v>
      </c>
      <c r="D161" s="174">
        <v>39541</v>
      </c>
      <c r="E161" s="174">
        <v>19512</v>
      </c>
      <c r="F161" s="174">
        <v>0</v>
      </c>
      <c r="G161" s="134">
        <v>50143</v>
      </c>
      <c r="H161" s="134">
        <v>72772</v>
      </c>
      <c r="I161" s="134">
        <v>71667</v>
      </c>
      <c r="J161" s="134">
        <v>72188</v>
      </c>
      <c r="K161" s="134">
        <v>105938</v>
      </c>
      <c r="L161" s="174">
        <v>13711</v>
      </c>
      <c r="M161" s="134">
        <v>72772</v>
      </c>
      <c r="N161" s="134" t="s">
        <v>129</v>
      </c>
      <c r="O161" s="174">
        <v>27422</v>
      </c>
      <c r="P161" s="134" t="s">
        <v>129</v>
      </c>
      <c r="Q161" s="134" t="s">
        <v>129</v>
      </c>
    </row>
    <row r="162" spans="1:17" ht="14.25">
      <c r="A162" s="159">
        <v>434672</v>
      </c>
      <c r="B162" s="232">
        <f>Table16[[#This Row],[Percent former undergraduates from a college that earned more than the typical high school graduate 6 years after entering college 2]]*1</f>
        <v>0.60140000000000005</v>
      </c>
      <c r="C162" s="174">
        <v>0.60140000000000005</v>
      </c>
      <c r="D162" s="174">
        <v>43729</v>
      </c>
      <c r="E162" s="174">
        <v>13000</v>
      </c>
      <c r="F162" s="174">
        <v>0.14749999999999999</v>
      </c>
      <c r="G162" s="134">
        <v>32320</v>
      </c>
      <c r="H162" s="134">
        <v>42878</v>
      </c>
      <c r="I162" s="134">
        <v>49192</v>
      </c>
      <c r="J162" s="134">
        <v>70301</v>
      </c>
      <c r="K162" s="134">
        <v>91312</v>
      </c>
      <c r="L162" s="174">
        <v>6793</v>
      </c>
      <c r="M162" s="134">
        <v>42878</v>
      </c>
      <c r="N162" s="134">
        <v>51190</v>
      </c>
      <c r="O162" s="174">
        <v>13586</v>
      </c>
      <c r="P162" s="134">
        <v>8312</v>
      </c>
      <c r="Q162" s="134">
        <v>1.635</v>
      </c>
    </row>
    <row r="163" spans="1:17" ht="14.25">
      <c r="A163" s="159">
        <v>434751</v>
      </c>
      <c r="B163" s="232"/>
      <c r="C163" s="174" t="s">
        <v>129</v>
      </c>
      <c r="D163" s="174">
        <v>18044</v>
      </c>
      <c r="E163" s="174">
        <v>20024</v>
      </c>
      <c r="F163" s="174">
        <v>0</v>
      </c>
      <c r="G163" s="134">
        <v>27143</v>
      </c>
      <c r="H163" s="134">
        <v>37543</v>
      </c>
      <c r="I163" s="134">
        <v>37548</v>
      </c>
      <c r="J163" s="134">
        <v>56964</v>
      </c>
      <c r="K163" s="134">
        <v>77813</v>
      </c>
      <c r="L163" s="174" t="s">
        <v>129</v>
      </c>
      <c r="M163" s="134">
        <v>37543</v>
      </c>
      <c r="N163" s="134" t="s">
        <v>129</v>
      </c>
      <c r="O163" s="174" t="s">
        <v>129</v>
      </c>
      <c r="P163" s="134" t="s">
        <v>129</v>
      </c>
      <c r="Q163" s="134" t="s">
        <v>129</v>
      </c>
    </row>
    <row r="164" spans="1:17" ht="14.25">
      <c r="A164" s="159">
        <v>442781</v>
      </c>
      <c r="B164" s="232">
        <f>Table16[[#This Row],[Percent former undergraduates from a college that earned more than the typical high school graduate 6 years after entering college 2]]*1</f>
        <v>0.56340000000000001</v>
      </c>
      <c r="C164" s="174">
        <v>0.56340000000000001</v>
      </c>
      <c r="D164" s="174">
        <v>39229</v>
      </c>
      <c r="E164" s="174">
        <v>8282</v>
      </c>
      <c r="F164" s="174">
        <v>0</v>
      </c>
      <c r="G164" s="134">
        <v>28259</v>
      </c>
      <c r="H164" s="134">
        <v>33477</v>
      </c>
      <c r="I164" s="134">
        <v>39094</v>
      </c>
      <c r="J164" s="134">
        <v>52913</v>
      </c>
      <c r="K164" s="134">
        <v>74801</v>
      </c>
      <c r="L164" s="174">
        <v>232</v>
      </c>
      <c r="M164" s="134">
        <v>33477</v>
      </c>
      <c r="N164" s="134" t="s">
        <v>129</v>
      </c>
      <c r="O164" s="174">
        <v>464</v>
      </c>
      <c r="P164" s="134" t="s">
        <v>129</v>
      </c>
      <c r="Q164" s="134" t="s">
        <v>129</v>
      </c>
    </row>
    <row r="165" spans="1:17" ht="14.25">
      <c r="A165" s="159">
        <v>448594</v>
      </c>
      <c r="B165" s="232">
        <f>Table16[[#This Row],[Percent former undergraduates from a college that earned more than the typical high school graduate 6 years after entering college 2]]*1</f>
        <v>0.59650000000000003</v>
      </c>
      <c r="C165" s="174">
        <v>0.59650000000000003</v>
      </c>
      <c r="D165" s="174">
        <v>40292</v>
      </c>
      <c r="E165" s="174">
        <v>17735</v>
      </c>
      <c r="F165" s="174">
        <v>0.01</v>
      </c>
      <c r="G165" s="134">
        <v>29726</v>
      </c>
      <c r="H165" s="134">
        <v>37503</v>
      </c>
      <c r="I165" s="134">
        <v>46137</v>
      </c>
      <c r="J165" s="134">
        <v>67776</v>
      </c>
      <c r="K165" s="134">
        <v>100655</v>
      </c>
      <c r="L165" s="174">
        <v>9977</v>
      </c>
      <c r="M165" s="134">
        <v>37503</v>
      </c>
      <c r="N165" s="134">
        <v>36073</v>
      </c>
      <c r="O165" s="174">
        <v>19954</v>
      </c>
      <c r="P165" s="133">
        <v>-1430</v>
      </c>
      <c r="Q165" s="253">
        <f>Table16[[#This Row],[AverageNetCost-Net Price *2 years]]/Table16[[#This Row],[CompleterADVDIS-Return On Education]]</f>
        <v>-13.953846153846154</v>
      </c>
    </row>
    <row r="166" spans="1:17" ht="14.25">
      <c r="A166" s="159">
        <v>461315</v>
      </c>
      <c r="B166" s="232"/>
      <c r="C166" s="174" t="s">
        <v>129</v>
      </c>
      <c r="D166" s="174">
        <v>22340</v>
      </c>
      <c r="E166" s="174">
        <v>12873</v>
      </c>
      <c r="F166" s="174">
        <v>0</v>
      </c>
      <c r="G166" s="134" t="s">
        <v>1216</v>
      </c>
      <c r="H166" s="134">
        <v>33008</v>
      </c>
      <c r="I166" s="134">
        <v>41994</v>
      </c>
      <c r="J166" s="134">
        <v>62337</v>
      </c>
      <c r="K166" s="134">
        <v>59038</v>
      </c>
      <c r="L166" s="174">
        <v>7494</v>
      </c>
      <c r="M166" s="134">
        <v>33008</v>
      </c>
      <c r="N166" s="134" t="s">
        <v>129</v>
      </c>
      <c r="O166" s="174">
        <v>14988</v>
      </c>
      <c r="P166" s="134" t="s">
        <v>129</v>
      </c>
      <c r="Q166" s="134" t="s">
        <v>129</v>
      </c>
    </row>
    <row r="167" spans="1:17" ht="14.25">
      <c r="A167" s="159">
        <v>480967</v>
      </c>
      <c r="B167" s="232">
        <f>Table16[[#This Row],[Percent former undergraduates from a college that earned more than the typical high school graduate 6 years after entering college 2]]*1</f>
        <v>0.33850000000000002</v>
      </c>
      <c r="C167" s="174">
        <v>0.33850000000000002</v>
      </c>
      <c r="D167" s="174" t="s">
        <v>129</v>
      </c>
      <c r="E167" s="174">
        <v>22620</v>
      </c>
      <c r="F167" s="174">
        <v>0</v>
      </c>
      <c r="G167" s="134">
        <v>26867</v>
      </c>
      <c r="H167" s="134">
        <v>32100</v>
      </c>
      <c r="I167" s="134">
        <v>40648</v>
      </c>
      <c r="J167" s="134">
        <v>47721</v>
      </c>
      <c r="K167" s="134">
        <v>59750</v>
      </c>
      <c r="L167" s="174">
        <v>15514</v>
      </c>
      <c r="M167" s="134">
        <v>32100</v>
      </c>
      <c r="N167" s="134">
        <v>28387</v>
      </c>
      <c r="O167" s="174">
        <v>31028</v>
      </c>
      <c r="P167" s="133">
        <v>-3713</v>
      </c>
      <c r="Q167" s="253">
        <f>Table16[[#This Row],[AverageNetCost-Net Price *2 years]]/Table16[[#This Row],[CompleterADVDIS-Return On Education]]</f>
        <v>-8.3565849717209808</v>
      </c>
    </row>
    <row r="168" spans="1:17" ht="14.25">
      <c r="A168" s="159">
        <v>488730</v>
      </c>
      <c r="B168" s="232"/>
      <c r="C168" s="174" t="s">
        <v>129</v>
      </c>
      <c r="D168" s="174" t="s">
        <v>129</v>
      </c>
      <c r="E168" s="174">
        <v>10957</v>
      </c>
      <c r="F168" s="174">
        <v>3.9600000000000003E-2</v>
      </c>
      <c r="G168" s="134">
        <v>32098</v>
      </c>
      <c r="H168" s="134">
        <v>34177</v>
      </c>
      <c r="I168" s="134">
        <v>41979</v>
      </c>
      <c r="J168" s="134">
        <v>57730</v>
      </c>
      <c r="K168" s="134">
        <v>72554</v>
      </c>
      <c r="L168" s="174">
        <v>5778</v>
      </c>
      <c r="M168" s="134">
        <v>34177</v>
      </c>
      <c r="N168" s="134" t="s">
        <v>129</v>
      </c>
      <c r="O168" s="174">
        <v>11556</v>
      </c>
      <c r="P168" s="134" t="s">
        <v>129</v>
      </c>
      <c r="Q168" s="134" t="s">
        <v>129</v>
      </c>
    </row>
    <row r="169" spans="1:17" ht="14.25">
      <c r="A169" s="176">
        <v>491844</v>
      </c>
      <c r="B169" s="234"/>
      <c r="C169" s="177" t="s">
        <v>129</v>
      </c>
      <c r="D169" s="177" t="s">
        <v>129</v>
      </c>
      <c r="E169" s="177">
        <v>12616</v>
      </c>
      <c r="F169" s="177">
        <v>0</v>
      </c>
      <c r="G169" s="134">
        <v>23643</v>
      </c>
      <c r="H169" s="134">
        <v>32652</v>
      </c>
      <c r="I169" s="134">
        <v>42301</v>
      </c>
      <c r="J169" s="134">
        <v>54651</v>
      </c>
      <c r="K169" s="134">
        <v>74868</v>
      </c>
      <c r="L169" s="177">
        <v>6557</v>
      </c>
      <c r="M169" s="134">
        <v>32652</v>
      </c>
      <c r="N169" s="134">
        <v>32238</v>
      </c>
      <c r="O169" s="177">
        <v>13114</v>
      </c>
      <c r="P169" s="133">
        <v>-414</v>
      </c>
      <c r="Q169" s="253">
        <f>Table16[[#This Row],[AverageNetCost-Net Price *2 years]]/Table16[[#This Row],[CompleterADVDIS-Return On Education]]</f>
        <v>-31.676328502415458</v>
      </c>
    </row>
    <row r="170" spans="1:17" ht="14.25"/>
    <row r="171" spans="1:17" ht="14.25"/>
    <row r="172" spans="1:17" ht="14.25"/>
  </sheetData>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1A8AD-9856-415A-AAAD-8CDBD234176C}">
  <dimension ref="A1:R169"/>
  <sheetViews>
    <sheetView workbookViewId="0">
      <selection activeCell="B3" sqref="B3"/>
    </sheetView>
  </sheetViews>
  <sheetFormatPr defaultColWidth="9" defaultRowHeight="14.25"/>
  <cols>
    <col min="1" max="1" width="13.375" style="63" customWidth="1"/>
    <col min="2" max="2" width="14.625" style="63" customWidth="1"/>
    <col min="3" max="3" width="7" style="63" customWidth="1"/>
    <col min="4" max="4" width="17.625" style="63" customWidth="1"/>
    <col min="5" max="7" width="36.25" style="63" customWidth="1"/>
    <col min="8" max="8" width="21.625" style="63" customWidth="1"/>
    <col min="9" max="9" width="36" style="63" customWidth="1"/>
    <col min="10" max="10" width="31" style="63" customWidth="1"/>
    <col min="11" max="11" width="9.375" style="63" customWidth="1"/>
    <col min="12" max="12" width="27.625" style="63" customWidth="1"/>
    <col min="13" max="13" width="24.25" style="63" customWidth="1"/>
    <col min="14" max="14" width="23.625" style="63" customWidth="1"/>
    <col min="15" max="15" width="29" style="63" customWidth="1"/>
    <col min="16" max="16" width="13.625" style="63" customWidth="1"/>
    <col min="17" max="17" width="15" style="63" customWidth="1"/>
    <col min="18" max="18" width="36.25" style="63" customWidth="1"/>
    <col min="19" max="16384" width="9" style="63"/>
  </cols>
  <sheetData>
    <row r="1" spans="1:18">
      <c r="A1" s="235" t="s">
        <v>103</v>
      </c>
      <c r="B1" s="236" t="s">
        <v>1217</v>
      </c>
      <c r="C1" s="236" t="s">
        <v>1218</v>
      </c>
      <c r="D1" s="236" t="s">
        <v>1219</v>
      </c>
      <c r="E1" s="236" t="s">
        <v>1220</v>
      </c>
      <c r="F1" s="236" t="s">
        <v>1221</v>
      </c>
      <c r="G1" s="236" t="s">
        <v>1222</v>
      </c>
      <c r="H1" s="236" t="s">
        <v>1223</v>
      </c>
      <c r="I1" s="237" t="s">
        <v>1224</v>
      </c>
      <c r="J1" s="237" t="s">
        <v>1225</v>
      </c>
      <c r="K1" s="237" t="s">
        <v>1226</v>
      </c>
      <c r="L1" s="237" t="s">
        <v>1227</v>
      </c>
      <c r="M1" s="237" t="s">
        <v>1228</v>
      </c>
      <c r="N1" s="237" t="s">
        <v>1229</v>
      </c>
      <c r="O1" s="237" t="s">
        <v>1230</v>
      </c>
      <c r="P1" s="237" t="s">
        <v>123</v>
      </c>
      <c r="Q1" s="237" t="s">
        <v>124</v>
      </c>
      <c r="R1" s="238" t="s">
        <v>1231</v>
      </c>
    </row>
    <row r="2" spans="1:18">
      <c r="A2" s="132">
        <v>101295</v>
      </c>
      <c r="B2" s="134" t="s">
        <v>1232</v>
      </c>
      <c r="C2" s="134" t="s">
        <v>1233</v>
      </c>
      <c r="D2" s="134" t="s">
        <v>1234</v>
      </c>
      <c r="E2" s="134" t="s">
        <v>1235</v>
      </c>
      <c r="F2" s="134" t="s">
        <v>1236</v>
      </c>
      <c r="G2" s="134" t="s">
        <v>1237</v>
      </c>
      <c r="H2" s="134" t="s">
        <v>1238</v>
      </c>
      <c r="I2" s="134" t="s">
        <v>1239</v>
      </c>
      <c r="J2" s="134" t="s">
        <v>1240</v>
      </c>
      <c r="K2" s="134" t="s">
        <v>1241</v>
      </c>
      <c r="L2" s="134" t="s">
        <v>1242</v>
      </c>
      <c r="M2" s="134" t="s">
        <v>1238</v>
      </c>
      <c r="N2" s="134" t="s">
        <v>1240</v>
      </c>
      <c r="O2" s="134" t="s">
        <v>1240</v>
      </c>
      <c r="P2" s="134">
        <v>2.09</v>
      </c>
      <c r="Q2" s="134">
        <v>1.24</v>
      </c>
      <c r="R2" s="135" t="s">
        <v>1236</v>
      </c>
    </row>
    <row r="3" spans="1:18" ht="28.5">
      <c r="A3" s="132">
        <v>105297</v>
      </c>
      <c r="B3" s="134" t="s">
        <v>1243</v>
      </c>
      <c r="C3" s="134" t="s">
        <v>1244</v>
      </c>
      <c r="D3" s="134" t="s">
        <v>1234</v>
      </c>
      <c r="E3" s="134" t="s">
        <v>1245</v>
      </c>
      <c r="F3" s="134" t="s">
        <v>1246</v>
      </c>
      <c r="G3" s="134" t="s">
        <v>1247</v>
      </c>
      <c r="H3" s="134" t="s">
        <v>1248</v>
      </c>
      <c r="I3" s="134" t="s">
        <v>1239</v>
      </c>
      <c r="J3" s="134" t="s">
        <v>1240</v>
      </c>
      <c r="K3" s="134" t="s">
        <v>1249</v>
      </c>
      <c r="L3" s="134" t="s">
        <v>1250</v>
      </c>
      <c r="M3" s="134" t="s">
        <v>1251</v>
      </c>
      <c r="N3" s="134" t="s">
        <v>1240</v>
      </c>
      <c r="O3" s="134" t="s">
        <v>1240</v>
      </c>
      <c r="P3" s="134">
        <v>1.52</v>
      </c>
      <c r="Q3" s="134">
        <v>1.35</v>
      </c>
      <c r="R3" s="135" t="s">
        <v>1252</v>
      </c>
    </row>
    <row r="4" spans="1:18">
      <c r="A4" s="132">
        <v>109819</v>
      </c>
      <c r="B4" s="134" t="s">
        <v>1253</v>
      </c>
      <c r="C4" s="134" t="s">
        <v>1254</v>
      </c>
      <c r="D4" s="134" t="s">
        <v>1234</v>
      </c>
      <c r="E4" s="134" t="s">
        <v>1255</v>
      </c>
      <c r="F4" s="134" t="s">
        <v>1236</v>
      </c>
      <c r="G4" s="134" t="s">
        <v>1237</v>
      </c>
      <c r="H4" s="134" t="s">
        <v>1238</v>
      </c>
      <c r="I4" s="134" t="s">
        <v>1256</v>
      </c>
      <c r="J4" s="134" t="s">
        <v>1240</v>
      </c>
      <c r="K4" s="134" t="s">
        <v>1257</v>
      </c>
      <c r="L4" s="134" t="s">
        <v>1258</v>
      </c>
      <c r="M4" s="134" t="s">
        <v>1251</v>
      </c>
      <c r="N4" s="134" t="s">
        <v>1240</v>
      </c>
      <c r="O4" s="134" t="s">
        <v>1240</v>
      </c>
      <c r="P4" s="134">
        <v>1.1000000000000001</v>
      </c>
      <c r="Q4" s="134">
        <v>1.24</v>
      </c>
      <c r="R4" s="135" t="s">
        <v>1236</v>
      </c>
    </row>
    <row r="5" spans="1:18">
      <c r="A5" s="132">
        <v>112686</v>
      </c>
      <c r="B5" s="134" t="s">
        <v>1259</v>
      </c>
      <c r="C5" s="134" t="s">
        <v>1254</v>
      </c>
      <c r="D5" s="134" t="s">
        <v>1234</v>
      </c>
      <c r="E5" s="134" t="s">
        <v>1260</v>
      </c>
      <c r="F5" s="134" t="s">
        <v>1236</v>
      </c>
      <c r="G5" s="134" t="s">
        <v>1237</v>
      </c>
      <c r="H5" s="134" t="s">
        <v>1238</v>
      </c>
      <c r="I5" s="134" t="s">
        <v>1256</v>
      </c>
      <c r="J5" s="134" t="s">
        <v>1240</v>
      </c>
      <c r="K5" s="134" t="s">
        <v>1241</v>
      </c>
      <c r="L5" s="134" t="s">
        <v>1258</v>
      </c>
      <c r="M5" s="134" t="s">
        <v>1238</v>
      </c>
      <c r="N5" s="134" t="s">
        <v>1240</v>
      </c>
      <c r="O5" s="134" t="s">
        <v>1240</v>
      </c>
      <c r="P5" s="134">
        <v>1.57</v>
      </c>
      <c r="Q5" s="134">
        <v>1.05</v>
      </c>
      <c r="R5" s="135" t="s">
        <v>1236</v>
      </c>
    </row>
    <row r="6" spans="1:18">
      <c r="A6" s="132">
        <v>118912</v>
      </c>
      <c r="B6" s="134" t="s">
        <v>1261</v>
      </c>
      <c r="C6" s="134" t="s">
        <v>1254</v>
      </c>
      <c r="D6" s="134" t="s">
        <v>1234</v>
      </c>
      <c r="E6" s="134" t="s">
        <v>1260</v>
      </c>
      <c r="F6" s="134" t="s">
        <v>1262</v>
      </c>
      <c r="G6" s="134" t="s">
        <v>1237</v>
      </c>
      <c r="H6" s="134" t="s">
        <v>1238</v>
      </c>
      <c r="I6" s="134" t="s">
        <v>1256</v>
      </c>
      <c r="J6" s="134" t="s">
        <v>1240</v>
      </c>
      <c r="K6" s="134" t="s">
        <v>1241</v>
      </c>
      <c r="L6" s="134" t="s">
        <v>1250</v>
      </c>
      <c r="M6" s="134" t="s">
        <v>1251</v>
      </c>
      <c r="N6" s="134" t="s">
        <v>1240</v>
      </c>
      <c r="O6" s="134" t="s">
        <v>1240</v>
      </c>
      <c r="P6" s="134">
        <v>1.23</v>
      </c>
      <c r="Q6" s="134">
        <v>0.98</v>
      </c>
      <c r="R6" s="135" t="s">
        <v>1262</v>
      </c>
    </row>
    <row r="7" spans="1:18">
      <c r="A7" s="132">
        <v>121363</v>
      </c>
      <c r="B7" s="134" t="s">
        <v>1263</v>
      </c>
      <c r="C7" s="134" t="s">
        <v>1254</v>
      </c>
      <c r="D7" s="134" t="s">
        <v>1234</v>
      </c>
      <c r="E7" s="134" t="s">
        <v>1260</v>
      </c>
      <c r="F7" s="134" t="s">
        <v>1236</v>
      </c>
      <c r="G7" s="134" t="s">
        <v>1237</v>
      </c>
      <c r="H7" s="134" t="s">
        <v>1238</v>
      </c>
      <c r="I7" s="134" t="s">
        <v>1256</v>
      </c>
      <c r="J7" s="134" t="s">
        <v>1240</v>
      </c>
      <c r="K7" s="134" t="s">
        <v>1241</v>
      </c>
      <c r="L7" s="134" t="s">
        <v>1258</v>
      </c>
      <c r="M7" s="134" t="s">
        <v>1238</v>
      </c>
      <c r="N7" s="134" t="s">
        <v>1240</v>
      </c>
      <c r="O7" s="134" t="s">
        <v>1240</v>
      </c>
      <c r="P7" s="134">
        <v>1.1499999999999999</v>
      </c>
      <c r="Q7" s="134">
        <v>1.21</v>
      </c>
      <c r="R7" s="135" t="s">
        <v>1236</v>
      </c>
    </row>
    <row r="8" spans="1:18">
      <c r="A8" s="132">
        <v>125462</v>
      </c>
      <c r="B8" s="134" t="s">
        <v>1264</v>
      </c>
      <c r="C8" s="134" t="s">
        <v>1254</v>
      </c>
      <c r="D8" s="134" t="s">
        <v>1234</v>
      </c>
      <c r="E8" s="134" t="s">
        <v>1260</v>
      </c>
      <c r="F8" s="134" t="s">
        <v>1236</v>
      </c>
      <c r="G8" s="134" t="s">
        <v>1237</v>
      </c>
      <c r="H8" s="134" t="s">
        <v>1238</v>
      </c>
      <c r="I8" s="134" t="s">
        <v>1256</v>
      </c>
      <c r="J8" s="134" t="s">
        <v>1240</v>
      </c>
      <c r="K8" s="134" t="s">
        <v>1241</v>
      </c>
      <c r="L8" s="134" t="s">
        <v>1242</v>
      </c>
      <c r="M8" s="134" t="s">
        <v>1238</v>
      </c>
      <c r="N8" s="134" t="s">
        <v>1240</v>
      </c>
      <c r="O8" s="134" t="s">
        <v>1240</v>
      </c>
      <c r="P8" s="134">
        <v>1.1000000000000001</v>
      </c>
      <c r="Q8" s="134">
        <v>1.23</v>
      </c>
      <c r="R8" s="135" t="s">
        <v>1236</v>
      </c>
    </row>
    <row r="9" spans="1:18">
      <c r="A9" s="132">
        <v>126863</v>
      </c>
      <c r="B9" s="134" t="s">
        <v>1265</v>
      </c>
      <c r="C9" s="134" t="s">
        <v>1266</v>
      </c>
      <c r="D9" s="134" t="s">
        <v>1234</v>
      </c>
      <c r="E9" s="134" t="s">
        <v>1260</v>
      </c>
      <c r="F9" s="134" t="s">
        <v>1262</v>
      </c>
      <c r="G9" s="134" t="s">
        <v>1237</v>
      </c>
      <c r="H9" s="134" t="s">
        <v>1238</v>
      </c>
      <c r="I9" s="134" t="s">
        <v>1256</v>
      </c>
      <c r="J9" s="134" t="s">
        <v>1240</v>
      </c>
      <c r="K9" s="134" t="s">
        <v>1241</v>
      </c>
      <c r="L9" s="134" t="s">
        <v>1258</v>
      </c>
      <c r="M9" s="134" t="s">
        <v>1238</v>
      </c>
      <c r="N9" s="134" t="s">
        <v>1240</v>
      </c>
      <c r="O9" s="134" t="s">
        <v>1240</v>
      </c>
      <c r="P9" s="134">
        <v>2.09</v>
      </c>
      <c r="Q9" s="134">
        <v>0.93</v>
      </c>
      <c r="R9" s="135" t="s">
        <v>1262</v>
      </c>
    </row>
    <row r="10" spans="1:18">
      <c r="A10" s="132">
        <v>128577</v>
      </c>
      <c r="B10" s="134"/>
      <c r="C10" s="134"/>
      <c r="D10" s="134"/>
      <c r="E10" s="134"/>
      <c r="F10" s="134"/>
      <c r="G10" s="134"/>
      <c r="H10" s="134"/>
      <c r="I10" s="134"/>
      <c r="J10" s="134"/>
      <c r="K10" s="134"/>
      <c r="L10" s="134"/>
      <c r="M10" s="134"/>
      <c r="N10" s="134"/>
      <c r="O10" s="134"/>
      <c r="P10" s="134" t="s">
        <v>129</v>
      </c>
      <c r="Q10" s="134" t="s">
        <v>129</v>
      </c>
      <c r="R10" s="135"/>
    </row>
    <row r="11" spans="1:18">
      <c r="A11" s="132">
        <v>129367</v>
      </c>
      <c r="B11" s="134" t="s">
        <v>181</v>
      </c>
      <c r="C11" s="134" t="s">
        <v>1267</v>
      </c>
      <c r="D11" s="134" t="s">
        <v>1234</v>
      </c>
      <c r="E11" s="134" t="s">
        <v>1235</v>
      </c>
      <c r="F11" s="134" t="s">
        <v>1236</v>
      </c>
      <c r="G11" s="134" t="s">
        <v>1237</v>
      </c>
      <c r="H11" s="134" t="s">
        <v>1238</v>
      </c>
      <c r="I11" s="134" t="s">
        <v>1239</v>
      </c>
      <c r="J11" s="134" t="s">
        <v>1240</v>
      </c>
      <c r="K11" s="134" t="s">
        <v>1257</v>
      </c>
      <c r="L11" s="134" t="s">
        <v>1258</v>
      </c>
      <c r="M11" s="134" t="s">
        <v>1238</v>
      </c>
      <c r="N11" s="134" t="s">
        <v>1240</v>
      </c>
      <c r="O11" s="134" t="s">
        <v>1240</v>
      </c>
      <c r="P11" s="134">
        <v>1.95</v>
      </c>
      <c r="Q11" s="134">
        <v>1.05</v>
      </c>
      <c r="R11" s="135" t="s">
        <v>1236</v>
      </c>
    </row>
    <row r="12" spans="1:18">
      <c r="A12" s="132">
        <v>129543</v>
      </c>
      <c r="B12" s="134"/>
      <c r="C12" s="134"/>
      <c r="D12" s="134"/>
      <c r="E12" s="134"/>
      <c r="F12" s="134"/>
      <c r="G12" s="134"/>
      <c r="H12" s="134"/>
      <c r="I12" s="134"/>
      <c r="J12" s="134"/>
      <c r="K12" s="134"/>
      <c r="L12" s="134"/>
      <c r="M12" s="134"/>
      <c r="N12" s="134"/>
      <c r="O12" s="134"/>
      <c r="P12" s="134" t="s">
        <v>129</v>
      </c>
      <c r="Q12" s="134" t="s">
        <v>129</v>
      </c>
      <c r="R12" s="135"/>
    </row>
    <row r="13" spans="1:18">
      <c r="A13" s="132">
        <v>129695</v>
      </c>
      <c r="B13" s="134"/>
      <c r="C13" s="134"/>
      <c r="D13" s="134"/>
      <c r="E13" s="134"/>
      <c r="F13" s="134"/>
      <c r="G13" s="134"/>
      <c r="H13" s="134"/>
      <c r="I13" s="134"/>
      <c r="J13" s="134"/>
      <c r="K13" s="134"/>
      <c r="L13" s="134"/>
      <c r="M13" s="134"/>
      <c r="N13" s="134"/>
      <c r="O13" s="134"/>
      <c r="P13" s="134" t="s">
        <v>129</v>
      </c>
      <c r="Q13" s="134" t="s">
        <v>129</v>
      </c>
      <c r="R13" s="135"/>
    </row>
    <row r="14" spans="1:18">
      <c r="A14" s="132">
        <v>129729</v>
      </c>
      <c r="B14" s="134"/>
      <c r="C14" s="134"/>
      <c r="D14" s="134"/>
      <c r="E14" s="134"/>
      <c r="F14" s="134"/>
      <c r="G14" s="134"/>
      <c r="H14" s="134"/>
      <c r="I14" s="134"/>
      <c r="J14" s="134"/>
      <c r="K14" s="134"/>
      <c r="L14" s="134"/>
      <c r="M14" s="134"/>
      <c r="N14" s="134"/>
      <c r="O14" s="134"/>
      <c r="P14" s="134" t="s">
        <v>129</v>
      </c>
      <c r="Q14" s="134" t="s">
        <v>129</v>
      </c>
      <c r="R14" s="135"/>
    </row>
    <row r="15" spans="1:18">
      <c r="A15" s="132">
        <v>129756</v>
      </c>
      <c r="B15" s="134"/>
      <c r="C15" s="134"/>
      <c r="D15" s="134"/>
      <c r="E15" s="134"/>
      <c r="F15" s="134"/>
      <c r="G15" s="134"/>
      <c r="H15" s="134"/>
      <c r="I15" s="134"/>
      <c r="J15" s="134"/>
      <c r="K15" s="134"/>
      <c r="L15" s="134"/>
      <c r="M15" s="134"/>
      <c r="N15" s="134"/>
      <c r="O15" s="134"/>
      <c r="P15" s="134" t="s">
        <v>129</v>
      </c>
      <c r="Q15" s="134" t="s">
        <v>129</v>
      </c>
      <c r="R15" s="135"/>
    </row>
    <row r="16" spans="1:18">
      <c r="A16" s="132">
        <v>129808</v>
      </c>
      <c r="B16" s="134"/>
      <c r="C16" s="134"/>
      <c r="D16" s="134"/>
      <c r="E16" s="134"/>
      <c r="F16" s="134"/>
      <c r="G16" s="134"/>
      <c r="H16" s="134"/>
      <c r="I16" s="134"/>
      <c r="J16" s="134"/>
      <c r="K16" s="134"/>
      <c r="L16" s="134"/>
      <c r="M16" s="134"/>
      <c r="N16" s="134"/>
      <c r="O16" s="134"/>
      <c r="P16" s="134" t="s">
        <v>129</v>
      </c>
      <c r="Q16" s="134" t="s">
        <v>129</v>
      </c>
      <c r="R16" s="135"/>
    </row>
    <row r="17" spans="1:18">
      <c r="A17" s="132">
        <v>130004</v>
      </c>
      <c r="B17" s="134"/>
      <c r="C17" s="134"/>
      <c r="D17" s="134"/>
      <c r="E17" s="134"/>
      <c r="F17" s="134"/>
      <c r="G17" s="134"/>
      <c r="H17" s="134"/>
      <c r="I17" s="134"/>
      <c r="J17" s="134"/>
      <c r="K17" s="134"/>
      <c r="L17" s="134"/>
      <c r="M17" s="134"/>
      <c r="N17" s="134"/>
      <c r="O17" s="134"/>
      <c r="P17" s="134" t="s">
        <v>129</v>
      </c>
      <c r="Q17" s="134" t="s">
        <v>129</v>
      </c>
      <c r="R17" s="135"/>
    </row>
    <row r="18" spans="1:18">
      <c r="A18" s="132">
        <v>130040</v>
      </c>
      <c r="B18" s="134"/>
      <c r="C18" s="134"/>
      <c r="D18" s="134"/>
      <c r="E18" s="134"/>
      <c r="F18" s="134"/>
      <c r="G18" s="134"/>
      <c r="H18" s="134"/>
      <c r="I18" s="134"/>
      <c r="J18" s="134"/>
      <c r="K18" s="134"/>
      <c r="L18" s="134"/>
      <c r="M18" s="134"/>
      <c r="N18" s="134"/>
      <c r="O18" s="134"/>
      <c r="P18" s="134" t="s">
        <v>129</v>
      </c>
      <c r="Q18" s="134" t="s">
        <v>129</v>
      </c>
      <c r="R18" s="135"/>
    </row>
    <row r="19" spans="1:18">
      <c r="A19" s="132">
        <v>130217</v>
      </c>
      <c r="B19" s="134"/>
      <c r="C19" s="134"/>
      <c r="D19" s="134"/>
      <c r="E19" s="134"/>
      <c r="F19" s="134"/>
      <c r="G19" s="134"/>
      <c r="H19" s="134"/>
      <c r="I19" s="134"/>
      <c r="J19" s="134"/>
      <c r="K19" s="134"/>
      <c r="L19" s="134"/>
      <c r="M19" s="134"/>
      <c r="N19" s="134"/>
      <c r="O19" s="134"/>
      <c r="P19" s="134" t="s">
        <v>129</v>
      </c>
      <c r="Q19" s="134" t="s">
        <v>129</v>
      </c>
      <c r="R19" s="135"/>
    </row>
    <row r="20" spans="1:18">
      <c r="A20" s="132">
        <v>130396</v>
      </c>
      <c r="B20" s="134"/>
      <c r="C20" s="134"/>
      <c r="D20" s="134"/>
      <c r="E20" s="134"/>
      <c r="F20" s="134"/>
      <c r="G20" s="134"/>
      <c r="H20" s="134"/>
      <c r="I20" s="134"/>
      <c r="J20" s="134"/>
      <c r="K20" s="134"/>
      <c r="L20" s="134"/>
      <c r="M20" s="134"/>
      <c r="N20" s="134"/>
      <c r="O20" s="134"/>
      <c r="P20" s="134" t="s">
        <v>129</v>
      </c>
      <c r="Q20" s="134" t="s">
        <v>129</v>
      </c>
      <c r="R20" s="135"/>
    </row>
    <row r="21" spans="1:18">
      <c r="A21" s="132">
        <v>130606</v>
      </c>
      <c r="B21" s="134"/>
      <c r="C21" s="134"/>
      <c r="D21" s="134"/>
      <c r="E21" s="134"/>
      <c r="F21" s="134"/>
      <c r="G21" s="134"/>
      <c r="H21" s="134"/>
      <c r="I21" s="134"/>
      <c r="J21" s="134"/>
      <c r="K21" s="134"/>
      <c r="L21" s="134"/>
      <c r="M21" s="134"/>
      <c r="N21" s="134"/>
      <c r="O21" s="134"/>
      <c r="P21" s="134" t="s">
        <v>129</v>
      </c>
      <c r="Q21" s="134" t="s">
        <v>129</v>
      </c>
      <c r="R21" s="135"/>
    </row>
    <row r="22" spans="1:18">
      <c r="A22" s="132">
        <v>130907</v>
      </c>
      <c r="B22" s="134" t="s">
        <v>1268</v>
      </c>
      <c r="C22" s="134" t="s">
        <v>1269</v>
      </c>
      <c r="D22" s="134" t="s">
        <v>1234</v>
      </c>
      <c r="E22" s="134" t="s">
        <v>1235</v>
      </c>
      <c r="F22" s="134" t="s">
        <v>1236</v>
      </c>
      <c r="G22" s="134" t="s">
        <v>1237</v>
      </c>
      <c r="H22" s="134" t="s">
        <v>1238</v>
      </c>
      <c r="I22" s="134" t="s">
        <v>1239</v>
      </c>
      <c r="J22" s="134" t="s">
        <v>1240</v>
      </c>
      <c r="K22" s="134" t="s">
        <v>1241</v>
      </c>
      <c r="L22" s="134" t="s">
        <v>1258</v>
      </c>
      <c r="M22" s="134" t="s">
        <v>1251</v>
      </c>
      <c r="N22" s="134" t="s">
        <v>1240</v>
      </c>
      <c r="O22" s="134" t="s">
        <v>1240</v>
      </c>
      <c r="P22" s="134">
        <v>1.35</v>
      </c>
      <c r="Q22" s="134">
        <v>1.1100000000000001</v>
      </c>
      <c r="R22" s="135" t="s">
        <v>1236</v>
      </c>
    </row>
    <row r="23" spans="1:18">
      <c r="A23" s="132">
        <v>133702</v>
      </c>
      <c r="B23" s="134" t="s">
        <v>1270</v>
      </c>
      <c r="C23" s="134" t="s">
        <v>1271</v>
      </c>
      <c r="D23" s="134" t="s">
        <v>1234</v>
      </c>
      <c r="E23" s="134" t="s">
        <v>1272</v>
      </c>
      <c r="F23" s="134" t="s">
        <v>1236</v>
      </c>
      <c r="G23" s="134" t="s">
        <v>1237</v>
      </c>
      <c r="H23" s="134" t="s">
        <v>1248</v>
      </c>
      <c r="I23" s="134" t="s">
        <v>1256</v>
      </c>
      <c r="J23" s="134" t="s">
        <v>1240</v>
      </c>
      <c r="K23" s="134" t="s">
        <v>1257</v>
      </c>
      <c r="L23" s="134" t="s">
        <v>1242</v>
      </c>
      <c r="M23" s="134" t="s">
        <v>1251</v>
      </c>
      <c r="N23" s="134" t="s">
        <v>1240</v>
      </c>
      <c r="O23" s="134" t="s">
        <v>1240</v>
      </c>
      <c r="P23" s="134">
        <v>1.4</v>
      </c>
      <c r="Q23" s="134">
        <v>1.1000000000000001</v>
      </c>
      <c r="R23" s="135" t="s">
        <v>1236</v>
      </c>
    </row>
    <row r="24" spans="1:18">
      <c r="A24" s="132">
        <v>135717</v>
      </c>
      <c r="B24" s="134" t="s">
        <v>527</v>
      </c>
      <c r="C24" s="134" t="s">
        <v>1271</v>
      </c>
      <c r="D24" s="134" t="s">
        <v>1234</v>
      </c>
      <c r="E24" s="134" t="s">
        <v>1272</v>
      </c>
      <c r="F24" s="134" t="s">
        <v>1236</v>
      </c>
      <c r="G24" s="134" t="s">
        <v>1237</v>
      </c>
      <c r="H24" s="134" t="s">
        <v>1248</v>
      </c>
      <c r="I24" s="134" t="s">
        <v>1256</v>
      </c>
      <c r="J24" s="134" t="s">
        <v>1240</v>
      </c>
      <c r="K24" s="134" t="s">
        <v>1273</v>
      </c>
      <c r="L24" s="134" t="s">
        <v>1258</v>
      </c>
      <c r="M24" s="134" t="s">
        <v>1251</v>
      </c>
      <c r="N24" s="134" t="s">
        <v>1274</v>
      </c>
      <c r="O24" s="134" t="s">
        <v>1275</v>
      </c>
      <c r="P24" s="134">
        <v>1.41</v>
      </c>
      <c r="Q24" s="134">
        <v>1.1499999999999999</v>
      </c>
      <c r="R24" s="135" t="s">
        <v>1236</v>
      </c>
    </row>
    <row r="25" spans="1:18">
      <c r="A25" s="132">
        <v>136358</v>
      </c>
      <c r="B25" s="134" t="s">
        <v>1276</v>
      </c>
      <c r="C25" s="134" t="s">
        <v>1271</v>
      </c>
      <c r="D25" s="134" t="s">
        <v>1234</v>
      </c>
      <c r="E25" s="134" t="s">
        <v>1272</v>
      </c>
      <c r="F25" s="134" t="s">
        <v>1236</v>
      </c>
      <c r="G25" s="134" t="s">
        <v>1237</v>
      </c>
      <c r="H25" s="134" t="s">
        <v>1248</v>
      </c>
      <c r="I25" s="134" t="s">
        <v>1256</v>
      </c>
      <c r="J25" s="134" t="s">
        <v>1240</v>
      </c>
      <c r="K25" s="134" t="s">
        <v>1257</v>
      </c>
      <c r="L25" s="134" t="s">
        <v>1258</v>
      </c>
      <c r="M25" s="134" t="s">
        <v>1251</v>
      </c>
      <c r="N25" s="134" t="s">
        <v>1240</v>
      </c>
      <c r="O25" s="134" t="s">
        <v>1240</v>
      </c>
      <c r="P25" s="134">
        <v>1.1399999999999999</v>
      </c>
      <c r="Q25" s="134">
        <v>1.1000000000000001</v>
      </c>
      <c r="R25" s="135" t="s">
        <v>1236</v>
      </c>
    </row>
    <row r="26" spans="1:18">
      <c r="A26" s="132">
        <v>137759</v>
      </c>
      <c r="B26" s="134" t="s">
        <v>1277</v>
      </c>
      <c r="C26" s="134" t="s">
        <v>1271</v>
      </c>
      <c r="D26" s="134" t="s">
        <v>1234</v>
      </c>
      <c r="E26" s="134" t="s">
        <v>1260</v>
      </c>
      <c r="F26" s="134" t="s">
        <v>1236</v>
      </c>
      <c r="G26" s="134" t="s">
        <v>1237</v>
      </c>
      <c r="H26" s="134" t="s">
        <v>1238</v>
      </c>
      <c r="I26" s="134" t="s">
        <v>1256</v>
      </c>
      <c r="J26" s="134" t="s">
        <v>1240</v>
      </c>
      <c r="K26" s="134" t="s">
        <v>1241</v>
      </c>
      <c r="L26" s="134" t="s">
        <v>1278</v>
      </c>
      <c r="M26" s="134" t="s">
        <v>1251</v>
      </c>
      <c r="N26" s="134" t="s">
        <v>1240</v>
      </c>
      <c r="O26" s="134" t="s">
        <v>1240</v>
      </c>
      <c r="P26" s="134">
        <v>1.37</v>
      </c>
      <c r="Q26" s="134">
        <v>1.21</v>
      </c>
      <c r="R26" s="135" t="s">
        <v>1236</v>
      </c>
    </row>
    <row r="27" spans="1:18">
      <c r="A27" s="132">
        <v>141680</v>
      </c>
      <c r="B27" s="134" t="s">
        <v>217</v>
      </c>
      <c r="C27" s="134" t="s">
        <v>1279</v>
      </c>
      <c r="D27" s="134" t="s">
        <v>1234</v>
      </c>
      <c r="E27" s="134" t="s">
        <v>1280</v>
      </c>
      <c r="F27" s="134" t="s">
        <v>1236</v>
      </c>
      <c r="G27" s="134" t="s">
        <v>1237</v>
      </c>
      <c r="H27" s="134" t="s">
        <v>1238</v>
      </c>
      <c r="I27" s="134" t="s">
        <v>1280</v>
      </c>
      <c r="J27" s="134" t="s">
        <v>1240</v>
      </c>
      <c r="K27" s="134" t="s">
        <v>1241</v>
      </c>
      <c r="L27" s="134" t="s">
        <v>1258</v>
      </c>
      <c r="M27" s="134" t="s">
        <v>1238</v>
      </c>
      <c r="N27" s="134" t="s">
        <v>1240</v>
      </c>
      <c r="O27" s="134" t="s">
        <v>1240</v>
      </c>
      <c r="P27" s="134">
        <v>1.31</v>
      </c>
      <c r="Q27" s="134">
        <v>1.07</v>
      </c>
      <c r="R27" s="135" t="s">
        <v>1236</v>
      </c>
    </row>
    <row r="28" spans="1:18">
      <c r="A28" s="132">
        <v>141802</v>
      </c>
      <c r="B28" s="134" t="s">
        <v>1281</v>
      </c>
      <c r="C28" s="134" t="s">
        <v>1279</v>
      </c>
      <c r="D28" s="134" t="s">
        <v>1234</v>
      </c>
      <c r="E28" s="134" t="s">
        <v>1282</v>
      </c>
      <c r="F28" s="134" t="s">
        <v>1262</v>
      </c>
      <c r="G28" s="134" t="s">
        <v>1237</v>
      </c>
      <c r="H28" s="134" t="s">
        <v>1238</v>
      </c>
      <c r="I28" s="134" t="s">
        <v>1256</v>
      </c>
      <c r="J28" s="134" t="s">
        <v>1240</v>
      </c>
      <c r="K28" s="134" t="s">
        <v>1249</v>
      </c>
      <c r="L28" s="134" t="s">
        <v>1258</v>
      </c>
      <c r="M28" s="134" t="s">
        <v>1238</v>
      </c>
      <c r="N28" s="134" t="s">
        <v>1240</v>
      </c>
      <c r="O28" s="134" t="s">
        <v>1240</v>
      </c>
      <c r="P28" s="134">
        <v>1.44</v>
      </c>
      <c r="Q28" s="134">
        <v>0.98</v>
      </c>
      <c r="R28" s="135" t="s">
        <v>1262</v>
      </c>
    </row>
    <row r="29" spans="1:18">
      <c r="A29" s="132">
        <v>141839</v>
      </c>
      <c r="B29" s="134" t="s">
        <v>1283</v>
      </c>
      <c r="C29" s="134" t="s">
        <v>1279</v>
      </c>
      <c r="D29" s="134" t="s">
        <v>1234</v>
      </c>
      <c r="E29" s="134" t="s">
        <v>1282</v>
      </c>
      <c r="F29" s="134" t="s">
        <v>1262</v>
      </c>
      <c r="G29" s="134" t="s">
        <v>1237</v>
      </c>
      <c r="H29" s="134" t="s">
        <v>1238</v>
      </c>
      <c r="I29" s="134" t="s">
        <v>1256</v>
      </c>
      <c r="J29" s="134" t="s">
        <v>1240</v>
      </c>
      <c r="K29" s="134" t="s">
        <v>1249</v>
      </c>
      <c r="L29" s="134" t="s">
        <v>1258</v>
      </c>
      <c r="M29" s="134" t="s">
        <v>1251</v>
      </c>
      <c r="N29" s="134" t="s">
        <v>1240</v>
      </c>
      <c r="O29" s="134" t="s">
        <v>1240</v>
      </c>
      <c r="P29" s="134">
        <v>1.3</v>
      </c>
      <c r="Q29" s="134">
        <v>0.92</v>
      </c>
      <c r="R29" s="135" t="s">
        <v>1262</v>
      </c>
    </row>
    <row r="30" spans="1:18">
      <c r="A30" s="132">
        <v>141990</v>
      </c>
      <c r="B30" s="134" t="s">
        <v>1284</v>
      </c>
      <c r="C30" s="134" t="s">
        <v>1279</v>
      </c>
      <c r="D30" s="134" t="s">
        <v>1234</v>
      </c>
      <c r="E30" s="134" t="s">
        <v>1282</v>
      </c>
      <c r="F30" s="134" t="s">
        <v>1262</v>
      </c>
      <c r="G30" s="134" t="s">
        <v>1237</v>
      </c>
      <c r="H30" s="134" t="s">
        <v>1238</v>
      </c>
      <c r="I30" s="134" t="s">
        <v>1256</v>
      </c>
      <c r="J30" s="134" t="s">
        <v>1240</v>
      </c>
      <c r="K30" s="134" t="s">
        <v>1249</v>
      </c>
      <c r="L30" s="134" t="s">
        <v>1258</v>
      </c>
      <c r="M30" s="134" t="s">
        <v>1238</v>
      </c>
      <c r="N30" s="134" t="s">
        <v>1240</v>
      </c>
      <c r="O30" s="134" t="s">
        <v>1240</v>
      </c>
      <c r="P30" s="134">
        <v>1.54</v>
      </c>
      <c r="Q30" s="134">
        <v>0.96</v>
      </c>
      <c r="R30" s="135" t="s">
        <v>1262</v>
      </c>
    </row>
    <row r="31" spans="1:18">
      <c r="A31" s="132">
        <v>144944</v>
      </c>
      <c r="B31" s="134" t="s">
        <v>1285</v>
      </c>
      <c r="C31" s="134" t="s">
        <v>1286</v>
      </c>
      <c r="D31" s="134" t="s">
        <v>1234</v>
      </c>
      <c r="E31" s="134" t="s">
        <v>1260</v>
      </c>
      <c r="F31" s="134" t="s">
        <v>1262</v>
      </c>
      <c r="G31" s="134" t="s">
        <v>1237</v>
      </c>
      <c r="H31" s="134" t="s">
        <v>1238</v>
      </c>
      <c r="I31" s="134" t="s">
        <v>1256</v>
      </c>
      <c r="J31" s="134" t="s">
        <v>1240</v>
      </c>
      <c r="K31" s="134" t="s">
        <v>1241</v>
      </c>
      <c r="L31" s="134" t="s">
        <v>1258</v>
      </c>
      <c r="M31" s="134" t="s">
        <v>1238</v>
      </c>
      <c r="N31" s="134" t="s">
        <v>1240</v>
      </c>
      <c r="O31" s="134" t="s">
        <v>1240</v>
      </c>
      <c r="P31" s="134">
        <v>1.1399999999999999</v>
      </c>
      <c r="Q31" s="134">
        <v>0.97</v>
      </c>
      <c r="R31" s="135" t="s">
        <v>1262</v>
      </c>
    </row>
    <row r="32" spans="1:18">
      <c r="A32" s="132">
        <v>145682</v>
      </c>
      <c r="B32" s="134" t="s">
        <v>1287</v>
      </c>
      <c r="C32" s="134" t="s">
        <v>1286</v>
      </c>
      <c r="D32" s="134" t="s">
        <v>1234</v>
      </c>
      <c r="E32" s="134" t="s">
        <v>1260</v>
      </c>
      <c r="F32" s="134" t="s">
        <v>1262</v>
      </c>
      <c r="G32" s="134" t="s">
        <v>1237</v>
      </c>
      <c r="H32" s="134" t="s">
        <v>1238</v>
      </c>
      <c r="I32" s="134" t="s">
        <v>1256</v>
      </c>
      <c r="J32" s="134" t="s">
        <v>1240</v>
      </c>
      <c r="K32" s="134" t="s">
        <v>1241</v>
      </c>
      <c r="L32" s="134" t="s">
        <v>1258</v>
      </c>
      <c r="M32" s="134" t="s">
        <v>1238</v>
      </c>
      <c r="N32" s="134" t="s">
        <v>1240</v>
      </c>
      <c r="O32" s="134" t="s">
        <v>1240</v>
      </c>
      <c r="P32" s="134">
        <v>1.69</v>
      </c>
      <c r="Q32" s="134">
        <v>0.96</v>
      </c>
      <c r="R32" s="135" t="s">
        <v>1262</v>
      </c>
    </row>
    <row r="33" spans="1:18">
      <c r="A33" s="132">
        <v>146472</v>
      </c>
      <c r="B33" s="134" t="s">
        <v>1288</v>
      </c>
      <c r="C33" s="134" t="s">
        <v>1286</v>
      </c>
      <c r="D33" s="134" t="s">
        <v>1234</v>
      </c>
      <c r="E33" s="134" t="s">
        <v>1255</v>
      </c>
      <c r="F33" s="134" t="s">
        <v>1262</v>
      </c>
      <c r="G33" s="134" t="s">
        <v>1237</v>
      </c>
      <c r="H33" s="134" t="s">
        <v>1238</v>
      </c>
      <c r="I33" s="134" t="s">
        <v>1256</v>
      </c>
      <c r="J33" s="134" t="s">
        <v>1240</v>
      </c>
      <c r="K33" s="134" t="s">
        <v>1257</v>
      </c>
      <c r="L33" s="134" t="s">
        <v>1258</v>
      </c>
      <c r="M33" s="134" t="s">
        <v>1238</v>
      </c>
      <c r="N33" s="134" t="s">
        <v>1240</v>
      </c>
      <c r="O33" s="134" t="s">
        <v>1240</v>
      </c>
      <c r="P33" s="134">
        <v>1.3</v>
      </c>
      <c r="Q33" s="134">
        <v>0.94</v>
      </c>
      <c r="R33" s="135" t="s">
        <v>1262</v>
      </c>
    </row>
    <row r="34" spans="1:18">
      <c r="A34" s="132">
        <v>147800</v>
      </c>
      <c r="B34" s="134" t="s">
        <v>1289</v>
      </c>
      <c r="C34" s="134" t="s">
        <v>1286</v>
      </c>
      <c r="D34" s="134" t="s">
        <v>1234</v>
      </c>
      <c r="E34" s="134" t="s">
        <v>1260</v>
      </c>
      <c r="F34" s="134" t="s">
        <v>1290</v>
      </c>
      <c r="G34" s="134" t="s">
        <v>1237</v>
      </c>
      <c r="H34" s="134" t="s">
        <v>1238</v>
      </c>
      <c r="I34" s="134" t="s">
        <v>1256</v>
      </c>
      <c r="J34" s="134" t="s">
        <v>1240</v>
      </c>
      <c r="K34" s="134" t="s">
        <v>1241</v>
      </c>
      <c r="L34" s="134" t="s">
        <v>1258</v>
      </c>
      <c r="M34" s="134" t="s">
        <v>1238</v>
      </c>
      <c r="N34" s="134" t="s">
        <v>1240</v>
      </c>
      <c r="O34" s="134" t="s">
        <v>1240</v>
      </c>
      <c r="P34" s="134">
        <v>0.78</v>
      </c>
      <c r="Q34" s="134">
        <v>0.94</v>
      </c>
      <c r="R34" s="135" t="s">
        <v>1290</v>
      </c>
    </row>
    <row r="35" spans="1:18">
      <c r="A35" s="132">
        <v>149532</v>
      </c>
      <c r="B35" s="134" t="s">
        <v>1291</v>
      </c>
      <c r="C35" s="134" t="s">
        <v>1286</v>
      </c>
      <c r="D35" s="134" t="s">
        <v>1234</v>
      </c>
      <c r="E35" s="134" t="s">
        <v>1260</v>
      </c>
      <c r="F35" s="134" t="s">
        <v>1236</v>
      </c>
      <c r="G35" s="134" t="s">
        <v>1237</v>
      </c>
      <c r="H35" s="134" t="s">
        <v>1238</v>
      </c>
      <c r="I35" s="134" t="s">
        <v>1256</v>
      </c>
      <c r="J35" s="134" t="s">
        <v>1240</v>
      </c>
      <c r="K35" s="134" t="s">
        <v>1241</v>
      </c>
      <c r="L35" s="134" t="s">
        <v>1258</v>
      </c>
      <c r="M35" s="134" t="s">
        <v>1238</v>
      </c>
      <c r="N35" s="134" t="s">
        <v>1240</v>
      </c>
      <c r="O35" s="134" t="s">
        <v>1240</v>
      </c>
      <c r="P35" s="134">
        <v>1.49</v>
      </c>
      <c r="Q35" s="134">
        <v>1.05</v>
      </c>
      <c r="R35" s="135" t="s">
        <v>1236</v>
      </c>
    </row>
    <row r="36" spans="1:18">
      <c r="A36" s="132">
        <v>149842</v>
      </c>
      <c r="B36" s="134" t="s">
        <v>1292</v>
      </c>
      <c r="C36" s="134" t="s">
        <v>1286</v>
      </c>
      <c r="D36" s="134" t="s">
        <v>1234</v>
      </c>
      <c r="E36" s="134" t="s">
        <v>1255</v>
      </c>
      <c r="F36" s="134" t="s">
        <v>1236</v>
      </c>
      <c r="G36" s="134" t="s">
        <v>1237</v>
      </c>
      <c r="H36" s="134" t="s">
        <v>1238</v>
      </c>
      <c r="I36" s="134" t="s">
        <v>1256</v>
      </c>
      <c r="J36" s="134" t="s">
        <v>1240</v>
      </c>
      <c r="K36" s="134" t="s">
        <v>1257</v>
      </c>
      <c r="L36" s="134" t="s">
        <v>1258</v>
      </c>
      <c r="M36" s="134" t="s">
        <v>1238</v>
      </c>
      <c r="N36" s="134" t="s">
        <v>1240</v>
      </c>
      <c r="O36" s="134" t="s">
        <v>1240</v>
      </c>
      <c r="P36" s="134">
        <v>1.03</v>
      </c>
      <c r="Q36" s="134">
        <v>1</v>
      </c>
      <c r="R36" s="135" t="s">
        <v>1236</v>
      </c>
    </row>
    <row r="37" spans="1:18" ht="28.5">
      <c r="A37" s="132">
        <v>155140</v>
      </c>
      <c r="B37" s="134" t="s">
        <v>1293</v>
      </c>
      <c r="C37" s="134" t="s">
        <v>1294</v>
      </c>
      <c r="D37" s="134" t="s">
        <v>1234</v>
      </c>
      <c r="E37" s="134" t="s">
        <v>1272</v>
      </c>
      <c r="F37" s="134" t="s">
        <v>1246</v>
      </c>
      <c r="G37" s="134" t="s">
        <v>1237</v>
      </c>
      <c r="H37" s="134" t="s">
        <v>1248</v>
      </c>
      <c r="I37" s="134" t="s">
        <v>1256</v>
      </c>
      <c r="J37" s="134" t="s">
        <v>1240</v>
      </c>
      <c r="K37" s="134" t="s">
        <v>1249</v>
      </c>
      <c r="L37" s="134" t="s">
        <v>1295</v>
      </c>
      <c r="M37" s="134" t="s">
        <v>1251</v>
      </c>
      <c r="N37" s="134" t="s">
        <v>1240</v>
      </c>
      <c r="O37" s="134" t="s">
        <v>1240</v>
      </c>
      <c r="P37" s="134">
        <v>3.16</v>
      </c>
      <c r="Q37" s="134">
        <v>1.49</v>
      </c>
      <c r="R37" s="135" t="s">
        <v>1252</v>
      </c>
    </row>
    <row r="38" spans="1:18">
      <c r="A38" s="132">
        <v>157739</v>
      </c>
      <c r="B38" s="134" t="s">
        <v>612</v>
      </c>
      <c r="C38" s="134" t="s">
        <v>1296</v>
      </c>
      <c r="D38" s="134" t="s">
        <v>1234</v>
      </c>
      <c r="E38" s="134" t="s">
        <v>1282</v>
      </c>
      <c r="F38" s="134" t="s">
        <v>1236</v>
      </c>
      <c r="G38" s="134" t="s">
        <v>1237</v>
      </c>
      <c r="H38" s="134" t="s">
        <v>1238</v>
      </c>
      <c r="I38" s="134" t="s">
        <v>1256</v>
      </c>
      <c r="J38" s="134" t="s">
        <v>1240</v>
      </c>
      <c r="K38" s="134" t="s">
        <v>1249</v>
      </c>
      <c r="L38" s="134" t="s">
        <v>1278</v>
      </c>
      <c r="M38" s="134" t="s">
        <v>1238</v>
      </c>
      <c r="N38" s="134" t="s">
        <v>1240</v>
      </c>
      <c r="O38" s="134" t="s">
        <v>1240</v>
      </c>
      <c r="P38" s="134">
        <v>1.24</v>
      </c>
      <c r="Q38" s="134">
        <v>1.06</v>
      </c>
      <c r="R38" s="135" t="s">
        <v>1236</v>
      </c>
    </row>
    <row r="39" spans="1:18">
      <c r="A39" s="132">
        <v>159407</v>
      </c>
      <c r="B39" s="134" t="s">
        <v>1297</v>
      </c>
      <c r="C39" s="134" t="s">
        <v>1298</v>
      </c>
      <c r="D39" s="134" t="s">
        <v>1234</v>
      </c>
      <c r="E39" s="134" t="s">
        <v>1299</v>
      </c>
      <c r="F39" s="134" t="s">
        <v>1236</v>
      </c>
      <c r="G39" s="134" t="s">
        <v>1237</v>
      </c>
      <c r="H39" s="134" t="s">
        <v>1238</v>
      </c>
      <c r="I39" s="134" t="s">
        <v>1239</v>
      </c>
      <c r="J39" s="134" t="s">
        <v>1240</v>
      </c>
      <c r="K39" s="134" t="s">
        <v>1249</v>
      </c>
      <c r="L39" s="134" t="s">
        <v>1242</v>
      </c>
      <c r="M39" s="134" t="s">
        <v>1238</v>
      </c>
      <c r="N39" s="134" t="s">
        <v>1240</v>
      </c>
      <c r="O39" s="134" t="s">
        <v>1240</v>
      </c>
      <c r="P39" s="134">
        <v>1.17</v>
      </c>
      <c r="Q39" s="134">
        <v>1.1200000000000001</v>
      </c>
      <c r="R39" s="135" t="s">
        <v>1236</v>
      </c>
    </row>
    <row r="40" spans="1:18">
      <c r="A40" s="132">
        <v>161767</v>
      </c>
      <c r="B40" s="134" t="s">
        <v>1300</v>
      </c>
      <c r="C40" s="134" t="s">
        <v>1301</v>
      </c>
      <c r="D40" s="134" t="s">
        <v>1234</v>
      </c>
      <c r="E40" s="134" t="s">
        <v>1235</v>
      </c>
      <c r="F40" s="134" t="s">
        <v>1262</v>
      </c>
      <c r="G40" s="134" t="s">
        <v>1237</v>
      </c>
      <c r="H40" s="134" t="s">
        <v>1238</v>
      </c>
      <c r="I40" s="134" t="s">
        <v>1239</v>
      </c>
      <c r="J40" s="134" t="s">
        <v>1240</v>
      </c>
      <c r="K40" s="134" t="s">
        <v>1241</v>
      </c>
      <c r="L40" s="134" t="s">
        <v>1258</v>
      </c>
      <c r="M40" s="134" t="s">
        <v>1238</v>
      </c>
      <c r="N40" s="134" t="s">
        <v>1274</v>
      </c>
      <c r="O40" s="134" t="s">
        <v>1240</v>
      </c>
      <c r="P40" s="134">
        <v>1.0900000000000001</v>
      </c>
      <c r="Q40" s="134">
        <v>0.91</v>
      </c>
      <c r="R40" s="135" t="s">
        <v>1262</v>
      </c>
    </row>
    <row r="41" spans="1:18">
      <c r="A41" s="132">
        <v>162122</v>
      </c>
      <c r="B41" s="134" t="s">
        <v>1302</v>
      </c>
      <c r="C41" s="134" t="s">
        <v>1301</v>
      </c>
      <c r="D41" s="134" t="s">
        <v>1234</v>
      </c>
      <c r="E41" s="134" t="s">
        <v>1260</v>
      </c>
      <c r="F41" s="134" t="s">
        <v>1262</v>
      </c>
      <c r="G41" s="134" t="s">
        <v>1237</v>
      </c>
      <c r="H41" s="134" t="s">
        <v>1238</v>
      </c>
      <c r="I41" s="134" t="s">
        <v>1256</v>
      </c>
      <c r="J41" s="134" t="s">
        <v>1240</v>
      </c>
      <c r="K41" s="134" t="s">
        <v>1241</v>
      </c>
      <c r="L41" s="134" t="s">
        <v>1258</v>
      </c>
      <c r="M41" s="134" t="s">
        <v>1238</v>
      </c>
      <c r="N41" s="134" t="s">
        <v>1240</v>
      </c>
      <c r="O41" s="134" t="s">
        <v>1240</v>
      </c>
      <c r="P41" s="134">
        <v>1.3</v>
      </c>
      <c r="Q41" s="134">
        <v>0.73</v>
      </c>
      <c r="R41" s="135" t="s">
        <v>1262</v>
      </c>
    </row>
    <row r="42" spans="1:18">
      <c r="A42" s="132">
        <v>162706</v>
      </c>
      <c r="B42" s="134" t="s">
        <v>1303</v>
      </c>
      <c r="C42" s="134" t="s">
        <v>1301</v>
      </c>
      <c r="D42" s="134" t="s">
        <v>1234</v>
      </c>
      <c r="E42" s="134" t="s">
        <v>1235</v>
      </c>
      <c r="F42" s="134" t="s">
        <v>1262</v>
      </c>
      <c r="G42" s="134" t="s">
        <v>1237</v>
      </c>
      <c r="H42" s="134" t="s">
        <v>1238</v>
      </c>
      <c r="I42" s="134" t="s">
        <v>1239</v>
      </c>
      <c r="J42" s="134" t="s">
        <v>1240</v>
      </c>
      <c r="K42" s="134" t="s">
        <v>1241</v>
      </c>
      <c r="L42" s="134" t="s">
        <v>1258</v>
      </c>
      <c r="M42" s="134" t="s">
        <v>1238</v>
      </c>
      <c r="N42" s="134" t="s">
        <v>1240</v>
      </c>
      <c r="O42" s="134" t="s">
        <v>1240</v>
      </c>
      <c r="P42" s="134">
        <v>1.06</v>
      </c>
      <c r="Q42" s="134">
        <v>0.86</v>
      </c>
      <c r="R42" s="135" t="s">
        <v>1262</v>
      </c>
    </row>
    <row r="43" spans="1:18">
      <c r="A43" s="132">
        <v>163426</v>
      </c>
      <c r="B43" s="134" t="s">
        <v>1304</v>
      </c>
      <c r="C43" s="134" t="s">
        <v>1301</v>
      </c>
      <c r="D43" s="134" t="s">
        <v>1234</v>
      </c>
      <c r="E43" s="134" t="s">
        <v>1255</v>
      </c>
      <c r="F43" s="134" t="s">
        <v>1262</v>
      </c>
      <c r="G43" s="134" t="s">
        <v>1237</v>
      </c>
      <c r="H43" s="134" t="s">
        <v>1238</v>
      </c>
      <c r="I43" s="134" t="s">
        <v>1256</v>
      </c>
      <c r="J43" s="134" t="s">
        <v>1240</v>
      </c>
      <c r="K43" s="134" t="s">
        <v>1257</v>
      </c>
      <c r="L43" s="134" t="s">
        <v>1258</v>
      </c>
      <c r="M43" s="134" t="s">
        <v>1238</v>
      </c>
      <c r="N43" s="134" t="s">
        <v>1240</v>
      </c>
      <c r="O43" s="134" t="s">
        <v>1240</v>
      </c>
      <c r="P43" s="134">
        <v>1.43</v>
      </c>
      <c r="Q43" s="134">
        <v>0.87</v>
      </c>
      <c r="R43" s="135" t="s">
        <v>1262</v>
      </c>
    </row>
    <row r="44" spans="1:18">
      <c r="A44" s="132">
        <v>163657</v>
      </c>
      <c r="B44" s="134" t="s">
        <v>1305</v>
      </c>
      <c r="C44" s="134" t="s">
        <v>1301</v>
      </c>
      <c r="D44" s="134" t="s">
        <v>1234</v>
      </c>
      <c r="E44" s="134" t="s">
        <v>1260</v>
      </c>
      <c r="F44" s="134" t="s">
        <v>1236</v>
      </c>
      <c r="G44" s="134" t="s">
        <v>1237</v>
      </c>
      <c r="H44" s="134" t="s">
        <v>1238</v>
      </c>
      <c r="I44" s="134" t="s">
        <v>1256</v>
      </c>
      <c r="J44" s="134" t="s">
        <v>1240</v>
      </c>
      <c r="K44" s="134" t="s">
        <v>1241</v>
      </c>
      <c r="L44" s="134" t="s">
        <v>1250</v>
      </c>
      <c r="M44" s="134" t="s">
        <v>1238</v>
      </c>
      <c r="N44" s="134" t="s">
        <v>1240</v>
      </c>
      <c r="O44" s="134" t="s">
        <v>1240</v>
      </c>
      <c r="P44" s="134">
        <v>2.13</v>
      </c>
      <c r="Q44" s="134">
        <v>1.01</v>
      </c>
      <c r="R44" s="135" t="s">
        <v>1236</v>
      </c>
    </row>
    <row r="45" spans="1:18">
      <c r="A45" s="132">
        <v>164775</v>
      </c>
      <c r="B45" s="134" t="s">
        <v>1306</v>
      </c>
      <c r="C45" s="134" t="s">
        <v>1307</v>
      </c>
      <c r="D45" s="134" t="s">
        <v>1234</v>
      </c>
      <c r="E45" s="134" t="s">
        <v>1299</v>
      </c>
      <c r="F45" s="134" t="s">
        <v>1262</v>
      </c>
      <c r="G45" s="134" t="s">
        <v>1237</v>
      </c>
      <c r="H45" s="134" t="s">
        <v>1238</v>
      </c>
      <c r="I45" s="134" t="s">
        <v>1239</v>
      </c>
      <c r="J45" s="134" t="s">
        <v>1240</v>
      </c>
      <c r="K45" s="134" t="s">
        <v>1249</v>
      </c>
      <c r="L45" s="134" t="s">
        <v>1258</v>
      </c>
      <c r="M45" s="134" t="s">
        <v>1238</v>
      </c>
      <c r="N45" s="134" t="s">
        <v>1240</v>
      </c>
      <c r="O45" s="134" t="s">
        <v>1240</v>
      </c>
      <c r="P45" s="134">
        <v>2.29</v>
      </c>
      <c r="Q45" s="134">
        <v>0.98</v>
      </c>
      <c r="R45" s="135" t="s">
        <v>1262</v>
      </c>
    </row>
    <row r="46" spans="1:18">
      <c r="A46" s="132">
        <v>165112</v>
      </c>
      <c r="B46" s="134" t="s">
        <v>1308</v>
      </c>
      <c r="C46" s="134" t="s">
        <v>1307</v>
      </c>
      <c r="D46" s="134" t="s">
        <v>1234</v>
      </c>
      <c r="E46" s="134" t="s">
        <v>1235</v>
      </c>
      <c r="F46" s="134" t="s">
        <v>1236</v>
      </c>
      <c r="G46" s="134" t="s">
        <v>1237</v>
      </c>
      <c r="H46" s="134" t="s">
        <v>1238</v>
      </c>
      <c r="I46" s="134" t="s">
        <v>1239</v>
      </c>
      <c r="J46" s="134" t="s">
        <v>1240</v>
      </c>
      <c r="K46" s="134" t="s">
        <v>1241</v>
      </c>
      <c r="L46" s="134" t="s">
        <v>1250</v>
      </c>
      <c r="M46" s="134" t="s">
        <v>1238</v>
      </c>
      <c r="N46" s="134" t="s">
        <v>1274</v>
      </c>
      <c r="O46" s="134" t="s">
        <v>1240</v>
      </c>
      <c r="P46" s="134">
        <v>2.69</v>
      </c>
      <c r="Q46" s="134">
        <v>1.05</v>
      </c>
      <c r="R46" s="135" t="s">
        <v>1236</v>
      </c>
    </row>
    <row r="47" spans="1:18">
      <c r="A47" s="132">
        <v>166887</v>
      </c>
      <c r="B47" s="134" t="s">
        <v>1309</v>
      </c>
      <c r="C47" s="134" t="s">
        <v>1307</v>
      </c>
      <c r="D47" s="134" t="s">
        <v>1234</v>
      </c>
      <c r="E47" s="134" t="s">
        <v>1235</v>
      </c>
      <c r="F47" s="134" t="s">
        <v>1262</v>
      </c>
      <c r="G47" s="134" t="s">
        <v>1237</v>
      </c>
      <c r="H47" s="134" t="s">
        <v>1238</v>
      </c>
      <c r="I47" s="134" t="s">
        <v>1239</v>
      </c>
      <c r="J47" s="134" t="s">
        <v>1240</v>
      </c>
      <c r="K47" s="134" t="s">
        <v>1241</v>
      </c>
      <c r="L47" s="134" t="s">
        <v>1258</v>
      </c>
      <c r="M47" s="134" t="s">
        <v>1238</v>
      </c>
      <c r="N47" s="134" t="s">
        <v>1274</v>
      </c>
      <c r="O47" s="134" t="s">
        <v>1240</v>
      </c>
      <c r="P47" s="134">
        <v>1.69</v>
      </c>
      <c r="Q47" s="134">
        <v>0.88</v>
      </c>
      <c r="R47" s="135" t="s">
        <v>1262</v>
      </c>
    </row>
    <row r="48" spans="1:18">
      <c r="A48" s="132">
        <v>167376</v>
      </c>
      <c r="B48" s="134" t="s">
        <v>1310</v>
      </c>
      <c r="C48" s="134" t="s">
        <v>1307</v>
      </c>
      <c r="D48" s="134" t="s">
        <v>1234</v>
      </c>
      <c r="E48" s="134" t="s">
        <v>1235</v>
      </c>
      <c r="F48" s="134" t="s">
        <v>1262</v>
      </c>
      <c r="G48" s="134" t="s">
        <v>1237</v>
      </c>
      <c r="H48" s="134" t="s">
        <v>1238</v>
      </c>
      <c r="I48" s="134" t="s">
        <v>1239</v>
      </c>
      <c r="J48" s="134" t="s">
        <v>1240</v>
      </c>
      <c r="K48" s="134" t="s">
        <v>1241</v>
      </c>
      <c r="L48" s="134" t="s">
        <v>1258</v>
      </c>
      <c r="M48" s="134" t="s">
        <v>1238</v>
      </c>
      <c r="N48" s="134" t="s">
        <v>1240</v>
      </c>
      <c r="O48" s="134" t="s">
        <v>1240</v>
      </c>
      <c r="P48" s="134">
        <v>2.4900000000000002</v>
      </c>
      <c r="Q48" s="134">
        <v>0.84</v>
      </c>
      <c r="R48" s="135" t="s">
        <v>1262</v>
      </c>
    </row>
    <row r="49" spans="1:18">
      <c r="A49" s="132">
        <v>168883</v>
      </c>
      <c r="B49" s="134" t="s">
        <v>1311</v>
      </c>
      <c r="C49" s="134" t="s">
        <v>1312</v>
      </c>
      <c r="D49" s="134" t="s">
        <v>1234</v>
      </c>
      <c r="E49" s="134" t="s">
        <v>1299</v>
      </c>
      <c r="F49" s="134" t="s">
        <v>1236</v>
      </c>
      <c r="G49" s="134" t="s">
        <v>1237</v>
      </c>
      <c r="H49" s="134" t="s">
        <v>1238</v>
      </c>
      <c r="I49" s="134" t="s">
        <v>1239</v>
      </c>
      <c r="J49" s="134" t="s">
        <v>1240</v>
      </c>
      <c r="K49" s="134" t="s">
        <v>1249</v>
      </c>
      <c r="L49" s="134" t="s">
        <v>1242</v>
      </c>
      <c r="M49" s="134" t="s">
        <v>1238</v>
      </c>
      <c r="N49" s="134" t="s">
        <v>1240</v>
      </c>
      <c r="O49" s="134" t="s">
        <v>1240</v>
      </c>
      <c r="P49" s="134">
        <v>1.26</v>
      </c>
      <c r="Q49" s="134">
        <v>1.1499999999999999</v>
      </c>
      <c r="R49" s="135" t="s">
        <v>1236</v>
      </c>
    </row>
    <row r="50" spans="1:18">
      <c r="A50" s="132">
        <v>169275</v>
      </c>
      <c r="B50" s="134" t="s">
        <v>1313</v>
      </c>
      <c r="C50" s="134" t="s">
        <v>1312</v>
      </c>
      <c r="D50" s="134" t="s">
        <v>1234</v>
      </c>
      <c r="E50" s="134" t="s">
        <v>1260</v>
      </c>
      <c r="F50" s="134" t="s">
        <v>1236</v>
      </c>
      <c r="G50" s="134" t="s">
        <v>1237</v>
      </c>
      <c r="H50" s="134" t="s">
        <v>1238</v>
      </c>
      <c r="I50" s="134" t="s">
        <v>1256</v>
      </c>
      <c r="J50" s="134" t="s">
        <v>1240</v>
      </c>
      <c r="K50" s="134" t="s">
        <v>1241</v>
      </c>
      <c r="L50" s="134" t="s">
        <v>1250</v>
      </c>
      <c r="M50" s="134" t="s">
        <v>1238</v>
      </c>
      <c r="N50" s="134" t="s">
        <v>1240</v>
      </c>
      <c r="O50" s="134" t="s">
        <v>1240</v>
      </c>
      <c r="P50" s="134">
        <v>1.46</v>
      </c>
      <c r="Q50" s="134">
        <v>1.05</v>
      </c>
      <c r="R50" s="135" t="s">
        <v>1236</v>
      </c>
    </row>
    <row r="51" spans="1:18">
      <c r="A51" s="132">
        <v>169521</v>
      </c>
      <c r="B51" s="134" t="s">
        <v>1314</v>
      </c>
      <c r="C51" s="134" t="s">
        <v>1312</v>
      </c>
      <c r="D51" s="134" t="s">
        <v>1234</v>
      </c>
      <c r="E51" s="134" t="s">
        <v>1235</v>
      </c>
      <c r="F51" s="134" t="s">
        <v>1236</v>
      </c>
      <c r="G51" s="134" t="s">
        <v>1237</v>
      </c>
      <c r="H51" s="134" t="s">
        <v>1238</v>
      </c>
      <c r="I51" s="134" t="s">
        <v>1239</v>
      </c>
      <c r="J51" s="134" t="s">
        <v>1240</v>
      </c>
      <c r="K51" s="134" t="s">
        <v>1241</v>
      </c>
      <c r="L51" s="134" t="s">
        <v>1258</v>
      </c>
      <c r="M51" s="134" t="s">
        <v>1238</v>
      </c>
      <c r="N51" s="134" t="s">
        <v>1240</v>
      </c>
      <c r="O51" s="134" t="s">
        <v>1240</v>
      </c>
      <c r="P51" s="134">
        <v>1.97</v>
      </c>
      <c r="Q51" s="134">
        <v>1.0900000000000001</v>
      </c>
      <c r="R51" s="135" t="s">
        <v>1236</v>
      </c>
    </row>
    <row r="52" spans="1:18">
      <c r="A52" s="132">
        <v>170055</v>
      </c>
      <c r="B52" s="134" t="s">
        <v>1315</v>
      </c>
      <c r="C52" s="134" t="s">
        <v>1312</v>
      </c>
      <c r="D52" s="134" t="s">
        <v>1234</v>
      </c>
      <c r="E52" s="134" t="s">
        <v>1260</v>
      </c>
      <c r="F52" s="134" t="s">
        <v>1262</v>
      </c>
      <c r="G52" s="134" t="s">
        <v>1237</v>
      </c>
      <c r="H52" s="134" t="s">
        <v>1238</v>
      </c>
      <c r="I52" s="134" t="s">
        <v>1256</v>
      </c>
      <c r="J52" s="134" t="s">
        <v>1240</v>
      </c>
      <c r="K52" s="134" t="s">
        <v>1241</v>
      </c>
      <c r="L52" s="134" t="s">
        <v>1258</v>
      </c>
      <c r="M52" s="134" t="s">
        <v>1238</v>
      </c>
      <c r="N52" s="134" t="s">
        <v>1240</v>
      </c>
      <c r="O52" s="134" t="s">
        <v>1240</v>
      </c>
      <c r="P52" s="134">
        <v>1.52</v>
      </c>
      <c r="Q52" s="134">
        <v>0.99</v>
      </c>
      <c r="R52" s="135" t="s">
        <v>1262</v>
      </c>
    </row>
    <row r="53" spans="1:18">
      <c r="A53" s="132">
        <v>170657</v>
      </c>
      <c r="B53" s="134" t="s">
        <v>1316</v>
      </c>
      <c r="C53" s="134" t="s">
        <v>1312</v>
      </c>
      <c r="D53" s="134" t="s">
        <v>1234</v>
      </c>
      <c r="E53" s="134" t="s">
        <v>1235</v>
      </c>
      <c r="F53" s="134" t="s">
        <v>1236</v>
      </c>
      <c r="G53" s="134" t="s">
        <v>1237</v>
      </c>
      <c r="H53" s="134" t="s">
        <v>1238</v>
      </c>
      <c r="I53" s="134" t="s">
        <v>1239</v>
      </c>
      <c r="J53" s="134" t="s">
        <v>1240</v>
      </c>
      <c r="K53" s="134" t="s">
        <v>1241</v>
      </c>
      <c r="L53" s="134" t="s">
        <v>1258</v>
      </c>
      <c r="M53" s="134" t="s">
        <v>1238</v>
      </c>
      <c r="N53" s="134" t="s">
        <v>1240</v>
      </c>
      <c r="O53" s="134" t="s">
        <v>1240</v>
      </c>
      <c r="P53" s="134">
        <v>1.33</v>
      </c>
      <c r="Q53" s="134">
        <v>1.1000000000000001</v>
      </c>
      <c r="R53" s="135" t="s">
        <v>1236</v>
      </c>
    </row>
    <row r="54" spans="1:18">
      <c r="A54" s="132">
        <v>170790</v>
      </c>
      <c r="B54" s="134" t="s">
        <v>473</v>
      </c>
      <c r="C54" s="134" t="s">
        <v>1312</v>
      </c>
      <c r="D54" s="134" t="s">
        <v>1234</v>
      </c>
      <c r="E54" s="134" t="s">
        <v>1255</v>
      </c>
      <c r="F54" s="134" t="s">
        <v>1236</v>
      </c>
      <c r="G54" s="134" t="s">
        <v>1237</v>
      </c>
      <c r="H54" s="134" t="s">
        <v>1238</v>
      </c>
      <c r="I54" s="134" t="s">
        <v>1256</v>
      </c>
      <c r="J54" s="134" t="s">
        <v>1240</v>
      </c>
      <c r="K54" s="134" t="s">
        <v>1257</v>
      </c>
      <c r="L54" s="134" t="s">
        <v>1258</v>
      </c>
      <c r="M54" s="134" t="s">
        <v>1238</v>
      </c>
      <c r="N54" s="134" t="s">
        <v>1240</v>
      </c>
      <c r="O54" s="134" t="s">
        <v>1240</v>
      </c>
      <c r="P54" s="134">
        <v>1.05</v>
      </c>
      <c r="Q54" s="134">
        <v>1.01</v>
      </c>
      <c r="R54" s="135" t="s">
        <v>1236</v>
      </c>
    </row>
    <row r="55" spans="1:18">
      <c r="A55" s="132">
        <v>171304</v>
      </c>
      <c r="B55" s="134" t="s">
        <v>310</v>
      </c>
      <c r="C55" s="134" t="s">
        <v>1312</v>
      </c>
      <c r="D55" s="134" t="s">
        <v>1234</v>
      </c>
      <c r="E55" s="134" t="s">
        <v>1260</v>
      </c>
      <c r="F55" s="134" t="s">
        <v>1236</v>
      </c>
      <c r="G55" s="134" t="s">
        <v>1237</v>
      </c>
      <c r="H55" s="134" t="s">
        <v>1238</v>
      </c>
      <c r="I55" s="134" t="s">
        <v>1256</v>
      </c>
      <c r="J55" s="134" t="s">
        <v>1240</v>
      </c>
      <c r="K55" s="134" t="s">
        <v>1241</v>
      </c>
      <c r="L55" s="134" t="s">
        <v>1258</v>
      </c>
      <c r="M55" s="134" t="s">
        <v>1238</v>
      </c>
      <c r="N55" s="134" t="s">
        <v>1240</v>
      </c>
      <c r="O55" s="134" t="s">
        <v>1240</v>
      </c>
      <c r="P55" s="134">
        <v>1.05</v>
      </c>
      <c r="Q55" s="134">
        <v>1.0900000000000001</v>
      </c>
      <c r="R55" s="135" t="s">
        <v>1236</v>
      </c>
    </row>
    <row r="56" spans="1:18">
      <c r="A56" s="132">
        <v>172635</v>
      </c>
      <c r="B56" s="134" t="s">
        <v>1317</v>
      </c>
      <c r="C56" s="134" t="s">
        <v>1312</v>
      </c>
      <c r="D56" s="134" t="s">
        <v>1234</v>
      </c>
      <c r="E56" s="134" t="s">
        <v>1260</v>
      </c>
      <c r="F56" s="134" t="s">
        <v>1262</v>
      </c>
      <c r="G56" s="134" t="s">
        <v>1237</v>
      </c>
      <c r="H56" s="134" t="s">
        <v>1238</v>
      </c>
      <c r="I56" s="134" t="s">
        <v>1256</v>
      </c>
      <c r="J56" s="134" t="s">
        <v>1240</v>
      </c>
      <c r="K56" s="134" t="s">
        <v>1241</v>
      </c>
      <c r="L56" s="134" t="s">
        <v>1258</v>
      </c>
      <c r="M56" s="134" t="s">
        <v>1238</v>
      </c>
      <c r="N56" s="134" t="s">
        <v>1240</v>
      </c>
      <c r="O56" s="134" t="s">
        <v>1240</v>
      </c>
      <c r="P56" s="134">
        <v>2.17</v>
      </c>
      <c r="Q56" s="134">
        <v>0.89</v>
      </c>
      <c r="R56" s="135" t="s">
        <v>1262</v>
      </c>
    </row>
    <row r="57" spans="1:18">
      <c r="A57" s="132">
        <v>173911</v>
      </c>
      <c r="B57" s="134" t="s">
        <v>1318</v>
      </c>
      <c r="C57" s="134" t="s">
        <v>1319</v>
      </c>
      <c r="D57" s="134" t="s">
        <v>1234</v>
      </c>
      <c r="E57" s="134" t="s">
        <v>1235</v>
      </c>
      <c r="F57" s="134" t="s">
        <v>1236</v>
      </c>
      <c r="G57" s="134" t="s">
        <v>1237</v>
      </c>
      <c r="H57" s="134" t="s">
        <v>1238</v>
      </c>
      <c r="I57" s="134" t="s">
        <v>1239</v>
      </c>
      <c r="J57" s="134" t="s">
        <v>1240</v>
      </c>
      <c r="K57" s="134" t="s">
        <v>1241</v>
      </c>
      <c r="L57" s="134" t="s">
        <v>1258</v>
      </c>
      <c r="M57" s="134" t="s">
        <v>1238</v>
      </c>
      <c r="N57" s="134" t="s">
        <v>1240</v>
      </c>
      <c r="O57" s="134" t="s">
        <v>1240</v>
      </c>
      <c r="P57" s="134">
        <v>2.41</v>
      </c>
      <c r="Q57" s="134">
        <v>1.1599999999999999</v>
      </c>
      <c r="R57" s="135" t="s">
        <v>1236</v>
      </c>
    </row>
    <row r="58" spans="1:18">
      <c r="A58" s="132">
        <v>175315</v>
      </c>
      <c r="B58" s="134" t="s">
        <v>1320</v>
      </c>
      <c r="C58" s="134" t="s">
        <v>1319</v>
      </c>
      <c r="D58" s="134" t="s">
        <v>1234</v>
      </c>
      <c r="E58" s="134" t="s">
        <v>1235</v>
      </c>
      <c r="F58" s="134" t="s">
        <v>1262</v>
      </c>
      <c r="G58" s="134" t="s">
        <v>1237</v>
      </c>
      <c r="H58" s="134" t="s">
        <v>1238</v>
      </c>
      <c r="I58" s="134" t="s">
        <v>1239</v>
      </c>
      <c r="J58" s="134" t="s">
        <v>1240</v>
      </c>
      <c r="K58" s="134" t="s">
        <v>1241</v>
      </c>
      <c r="L58" s="134" t="s">
        <v>1258</v>
      </c>
      <c r="M58" s="134" t="s">
        <v>1238</v>
      </c>
      <c r="N58" s="134" t="s">
        <v>1240</v>
      </c>
      <c r="O58" s="134" t="s">
        <v>1240</v>
      </c>
      <c r="P58" s="134">
        <v>2.04</v>
      </c>
      <c r="Q58" s="134">
        <v>0.96</v>
      </c>
      <c r="R58" s="135" t="s">
        <v>1262</v>
      </c>
    </row>
    <row r="59" spans="1:18">
      <c r="A59" s="132">
        <v>175519</v>
      </c>
      <c r="B59" s="134" t="s">
        <v>1321</v>
      </c>
      <c r="C59" s="134" t="s">
        <v>1322</v>
      </c>
      <c r="D59" s="134" t="s">
        <v>1234</v>
      </c>
      <c r="E59" s="134" t="s">
        <v>1299</v>
      </c>
      <c r="F59" s="134" t="s">
        <v>1236</v>
      </c>
      <c r="G59" s="134" t="s">
        <v>1237</v>
      </c>
      <c r="H59" s="134" t="s">
        <v>1238</v>
      </c>
      <c r="I59" s="134" t="s">
        <v>1239</v>
      </c>
      <c r="J59" s="134" t="s">
        <v>1240</v>
      </c>
      <c r="K59" s="134" t="s">
        <v>1249</v>
      </c>
      <c r="L59" s="134" t="s">
        <v>1323</v>
      </c>
      <c r="M59" s="134" t="s">
        <v>1238</v>
      </c>
      <c r="N59" s="134" t="s">
        <v>1240</v>
      </c>
      <c r="O59" s="134" t="s">
        <v>1240</v>
      </c>
      <c r="P59" s="134">
        <v>1.29</v>
      </c>
      <c r="Q59" s="134">
        <v>1.1000000000000001</v>
      </c>
      <c r="R59" s="135" t="s">
        <v>1236</v>
      </c>
    </row>
    <row r="60" spans="1:18">
      <c r="A60" s="132">
        <v>175652</v>
      </c>
      <c r="B60" s="134" t="s">
        <v>1324</v>
      </c>
      <c r="C60" s="134" t="s">
        <v>1322</v>
      </c>
      <c r="D60" s="134" t="s">
        <v>1234</v>
      </c>
      <c r="E60" s="134" t="s">
        <v>1235</v>
      </c>
      <c r="F60" s="134" t="s">
        <v>1236</v>
      </c>
      <c r="G60" s="134" t="s">
        <v>1237</v>
      </c>
      <c r="H60" s="134" t="s">
        <v>1238</v>
      </c>
      <c r="I60" s="134" t="s">
        <v>1239</v>
      </c>
      <c r="J60" s="134" t="s">
        <v>1240</v>
      </c>
      <c r="K60" s="134" t="s">
        <v>1241</v>
      </c>
      <c r="L60" s="134" t="s">
        <v>1323</v>
      </c>
      <c r="M60" s="134" t="s">
        <v>1238</v>
      </c>
      <c r="N60" s="134" t="s">
        <v>1240</v>
      </c>
      <c r="O60" s="134" t="s">
        <v>1240</v>
      </c>
      <c r="P60" s="134">
        <v>1.45</v>
      </c>
      <c r="Q60" s="134">
        <v>1.21</v>
      </c>
      <c r="R60" s="135" t="s">
        <v>1236</v>
      </c>
    </row>
    <row r="61" spans="1:18">
      <c r="A61" s="132">
        <v>175935</v>
      </c>
      <c r="B61" s="134" t="s">
        <v>1325</v>
      </c>
      <c r="C61" s="134" t="s">
        <v>1322</v>
      </c>
      <c r="D61" s="134" t="s">
        <v>1234</v>
      </c>
      <c r="E61" s="134" t="s">
        <v>1235</v>
      </c>
      <c r="F61" s="134" t="s">
        <v>1236</v>
      </c>
      <c r="G61" s="134" t="s">
        <v>1237</v>
      </c>
      <c r="H61" s="134" t="s">
        <v>1238</v>
      </c>
      <c r="I61" s="134" t="s">
        <v>1239</v>
      </c>
      <c r="J61" s="134" t="s">
        <v>1240</v>
      </c>
      <c r="K61" s="134" t="s">
        <v>1241</v>
      </c>
      <c r="L61" s="134" t="s">
        <v>1323</v>
      </c>
      <c r="M61" s="134" t="s">
        <v>1238</v>
      </c>
      <c r="N61" s="134" t="s">
        <v>1240</v>
      </c>
      <c r="O61" s="134" t="s">
        <v>1240</v>
      </c>
      <c r="P61" s="134">
        <v>1.19</v>
      </c>
      <c r="Q61" s="134">
        <v>1.1200000000000001</v>
      </c>
      <c r="R61" s="135" t="s">
        <v>1236</v>
      </c>
    </row>
    <row r="62" spans="1:18">
      <c r="A62" s="132">
        <v>176178</v>
      </c>
      <c r="B62" s="134" t="s">
        <v>1326</v>
      </c>
      <c r="C62" s="134" t="s">
        <v>1322</v>
      </c>
      <c r="D62" s="134" t="s">
        <v>1234</v>
      </c>
      <c r="E62" s="134" t="s">
        <v>1260</v>
      </c>
      <c r="F62" s="134" t="s">
        <v>1236</v>
      </c>
      <c r="G62" s="134" t="s">
        <v>1237</v>
      </c>
      <c r="H62" s="134" t="s">
        <v>1238</v>
      </c>
      <c r="I62" s="134" t="s">
        <v>1256</v>
      </c>
      <c r="J62" s="134" t="s">
        <v>1240</v>
      </c>
      <c r="K62" s="134" t="s">
        <v>1241</v>
      </c>
      <c r="L62" s="134" t="s">
        <v>1323</v>
      </c>
      <c r="M62" s="134" t="s">
        <v>1238</v>
      </c>
      <c r="N62" s="134" t="s">
        <v>1240</v>
      </c>
      <c r="O62" s="134" t="s">
        <v>1240</v>
      </c>
      <c r="P62" s="134">
        <v>1.03</v>
      </c>
      <c r="Q62" s="134">
        <v>1</v>
      </c>
      <c r="R62" s="135" t="s">
        <v>1236</v>
      </c>
    </row>
    <row r="63" spans="1:18" ht="28.5">
      <c r="A63" s="132">
        <v>180054</v>
      </c>
      <c r="B63" s="134" t="s">
        <v>1327</v>
      </c>
      <c r="C63" s="134" t="s">
        <v>1328</v>
      </c>
      <c r="D63" s="134" t="s">
        <v>1329</v>
      </c>
      <c r="E63" s="134" t="s">
        <v>1299</v>
      </c>
      <c r="F63" s="134" t="s">
        <v>1246</v>
      </c>
      <c r="G63" s="134" t="s">
        <v>1237</v>
      </c>
      <c r="H63" s="134" t="s">
        <v>1238</v>
      </c>
      <c r="I63" s="134" t="s">
        <v>1239</v>
      </c>
      <c r="J63" s="134" t="s">
        <v>1240</v>
      </c>
      <c r="K63" s="134" t="s">
        <v>1330</v>
      </c>
      <c r="L63" s="134" t="s">
        <v>1278</v>
      </c>
      <c r="M63" s="134" t="s">
        <v>1251</v>
      </c>
      <c r="N63" s="134" t="s">
        <v>1240</v>
      </c>
      <c r="O63" s="134" t="s">
        <v>1240</v>
      </c>
      <c r="P63" s="134">
        <v>4.7</v>
      </c>
      <c r="Q63" s="134">
        <v>1.49</v>
      </c>
      <c r="R63" s="135" t="s">
        <v>1252</v>
      </c>
    </row>
    <row r="64" spans="1:18">
      <c r="A64" s="132">
        <v>180160</v>
      </c>
      <c r="B64" s="134" t="s">
        <v>1331</v>
      </c>
      <c r="C64" s="134" t="s">
        <v>1328</v>
      </c>
      <c r="D64" s="134" t="s">
        <v>1234</v>
      </c>
      <c r="E64" s="134" t="s">
        <v>1282</v>
      </c>
      <c r="F64" s="134" t="s">
        <v>1236</v>
      </c>
      <c r="G64" s="134" t="s">
        <v>1237</v>
      </c>
      <c r="H64" s="134" t="s">
        <v>1238</v>
      </c>
      <c r="I64" s="134" t="s">
        <v>1256</v>
      </c>
      <c r="J64" s="134" t="s">
        <v>1240</v>
      </c>
      <c r="K64" s="134" t="s">
        <v>1330</v>
      </c>
      <c r="L64" s="134" t="s">
        <v>1258</v>
      </c>
      <c r="M64" s="134" t="s">
        <v>1238</v>
      </c>
      <c r="N64" s="134" t="s">
        <v>1240</v>
      </c>
      <c r="O64" s="134" t="s">
        <v>1240</v>
      </c>
      <c r="P64" s="134">
        <v>4.16</v>
      </c>
      <c r="Q64" s="134">
        <v>1.1499999999999999</v>
      </c>
      <c r="R64" s="135" t="s">
        <v>1236</v>
      </c>
    </row>
    <row r="65" spans="1:18">
      <c r="A65" s="132">
        <v>180197</v>
      </c>
      <c r="B65" s="134" t="s">
        <v>1332</v>
      </c>
      <c r="C65" s="134" t="s">
        <v>1328</v>
      </c>
      <c r="D65" s="134" t="s">
        <v>1234</v>
      </c>
      <c r="E65" s="134" t="s">
        <v>1282</v>
      </c>
      <c r="F65" s="134" t="s">
        <v>1236</v>
      </c>
      <c r="G65" s="134" t="s">
        <v>1237</v>
      </c>
      <c r="H65" s="134" t="s">
        <v>1238</v>
      </c>
      <c r="I65" s="134" t="s">
        <v>1256</v>
      </c>
      <c r="J65" s="134" t="s">
        <v>1240</v>
      </c>
      <c r="K65" s="134" t="s">
        <v>1249</v>
      </c>
      <c r="L65" s="134" t="s">
        <v>1242</v>
      </c>
      <c r="M65" s="134" t="s">
        <v>1238</v>
      </c>
      <c r="N65" s="134" t="s">
        <v>1240</v>
      </c>
      <c r="O65" s="134" t="s">
        <v>1240</v>
      </c>
      <c r="P65" s="134">
        <v>1.07</v>
      </c>
      <c r="Q65" s="134">
        <v>1.08</v>
      </c>
      <c r="R65" s="135" t="s">
        <v>1236</v>
      </c>
    </row>
    <row r="66" spans="1:18" ht="28.5">
      <c r="A66" s="132">
        <v>180203</v>
      </c>
      <c r="B66" s="134" t="s">
        <v>1333</v>
      </c>
      <c r="C66" s="134" t="s">
        <v>1328</v>
      </c>
      <c r="D66" s="134" t="s">
        <v>1234</v>
      </c>
      <c r="E66" s="134" t="s">
        <v>1299</v>
      </c>
      <c r="F66" s="134" t="s">
        <v>1246</v>
      </c>
      <c r="G66" s="134" t="s">
        <v>1237</v>
      </c>
      <c r="H66" s="134" t="s">
        <v>1238</v>
      </c>
      <c r="I66" s="134" t="s">
        <v>1239</v>
      </c>
      <c r="J66" s="134" t="s">
        <v>1240</v>
      </c>
      <c r="K66" s="134" t="s">
        <v>1330</v>
      </c>
      <c r="L66" s="134" t="s">
        <v>1278</v>
      </c>
      <c r="M66" s="134" t="s">
        <v>1251</v>
      </c>
      <c r="N66" s="134" t="s">
        <v>1240</v>
      </c>
      <c r="O66" s="134" t="s">
        <v>1240</v>
      </c>
      <c r="P66" s="134">
        <v>4.57</v>
      </c>
      <c r="Q66" s="134">
        <v>1.53</v>
      </c>
      <c r="R66" s="135" t="s">
        <v>1252</v>
      </c>
    </row>
    <row r="67" spans="1:18" ht="28.5">
      <c r="A67" s="132">
        <v>180212</v>
      </c>
      <c r="B67" s="134" t="s">
        <v>1334</v>
      </c>
      <c r="C67" s="134" t="s">
        <v>1328</v>
      </c>
      <c r="D67" s="134" t="s">
        <v>1234</v>
      </c>
      <c r="E67" s="134" t="s">
        <v>1299</v>
      </c>
      <c r="F67" s="134" t="s">
        <v>1246</v>
      </c>
      <c r="G67" s="134" t="s">
        <v>1237</v>
      </c>
      <c r="H67" s="134" t="s">
        <v>1238</v>
      </c>
      <c r="I67" s="134" t="s">
        <v>1239</v>
      </c>
      <c r="J67" s="134" t="s">
        <v>1240</v>
      </c>
      <c r="K67" s="134" t="s">
        <v>1249</v>
      </c>
      <c r="L67" s="134" t="s">
        <v>1250</v>
      </c>
      <c r="M67" s="134" t="s">
        <v>1238</v>
      </c>
      <c r="N67" s="134" t="s">
        <v>1240</v>
      </c>
      <c r="O67" s="134" t="s">
        <v>1240</v>
      </c>
      <c r="P67" s="134">
        <v>3.09</v>
      </c>
      <c r="Q67" s="134">
        <v>1.34</v>
      </c>
      <c r="R67" s="135" t="s">
        <v>1252</v>
      </c>
    </row>
    <row r="68" spans="1:18" ht="28.5">
      <c r="A68" s="132">
        <v>180328</v>
      </c>
      <c r="B68" s="134" t="s">
        <v>1335</v>
      </c>
      <c r="C68" s="134" t="s">
        <v>1328</v>
      </c>
      <c r="D68" s="134" t="s">
        <v>1234</v>
      </c>
      <c r="E68" s="134" t="s">
        <v>1299</v>
      </c>
      <c r="F68" s="134" t="s">
        <v>1246</v>
      </c>
      <c r="G68" s="134" t="s">
        <v>1237</v>
      </c>
      <c r="H68" s="134" t="s">
        <v>1238</v>
      </c>
      <c r="I68" s="134" t="s">
        <v>1239</v>
      </c>
      <c r="J68" s="134" t="s">
        <v>1240</v>
      </c>
      <c r="K68" s="134" t="s">
        <v>1330</v>
      </c>
      <c r="L68" s="134" t="s">
        <v>1278</v>
      </c>
      <c r="M68" s="134" t="s">
        <v>1238</v>
      </c>
      <c r="N68" s="134" t="s">
        <v>1240</v>
      </c>
      <c r="O68" s="134" t="s">
        <v>1240</v>
      </c>
      <c r="P68" s="134">
        <v>4.2300000000000004</v>
      </c>
      <c r="Q68" s="134">
        <v>1.41</v>
      </c>
      <c r="R68" s="135" t="s">
        <v>1252</v>
      </c>
    </row>
    <row r="69" spans="1:18" ht="28.5">
      <c r="A69" s="132">
        <v>180647</v>
      </c>
      <c r="B69" s="134" t="s">
        <v>1336</v>
      </c>
      <c r="C69" s="134" t="s">
        <v>1328</v>
      </c>
      <c r="D69" s="134" t="s">
        <v>1234</v>
      </c>
      <c r="E69" s="134" t="s">
        <v>1245</v>
      </c>
      <c r="F69" s="134" t="s">
        <v>1246</v>
      </c>
      <c r="G69" s="134" t="s">
        <v>1237</v>
      </c>
      <c r="H69" s="134" t="s">
        <v>1248</v>
      </c>
      <c r="I69" s="134" t="s">
        <v>1239</v>
      </c>
      <c r="J69" s="134" t="s">
        <v>1256</v>
      </c>
      <c r="K69" s="134" t="s">
        <v>1249</v>
      </c>
      <c r="L69" s="134" t="s">
        <v>1323</v>
      </c>
      <c r="M69" s="134" t="s">
        <v>1251</v>
      </c>
      <c r="N69" s="134" t="s">
        <v>1240</v>
      </c>
      <c r="O69" s="134" t="s">
        <v>1240</v>
      </c>
      <c r="P69" s="134">
        <v>3.59</v>
      </c>
      <c r="Q69" s="134">
        <v>1.27</v>
      </c>
      <c r="R69" s="135" t="s">
        <v>1252</v>
      </c>
    </row>
    <row r="70" spans="1:18">
      <c r="A70" s="132">
        <v>181419</v>
      </c>
      <c r="B70" s="134" t="s">
        <v>1337</v>
      </c>
      <c r="C70" s="134" t="s">
        <v>1338</v>
      </c>
      <c r="D70" s="134" t="s">
        <v>1234</v>
      </c>
      <c r="E70" s="134" t="s">
        <v>1282</v>
      </c>
      <c r="F70" s="134" t="s">
        <v>1236</v>
      </c>
      <c r="G70" s="134" t="s">
        <v>1237</v>
      </c>
      <c r="H70" s="134" t="s">
        <v>1238</v>
      </c>
      <c r="I70" s="134" t="s">
        <v>1256</v>
      </c>
      <c r="J70" s="134" t="s">
        <v>1240</v>
      </c>
      <c r="K70" s="134" t="s">
        <v>1249</v>
      </c>
      <c r="L70" s="134" t="s">
        <v>1250</v>
      </c>
      <c r="M70" s="134" t="s">
        <v>1238</v>
      </c>
      <c r="N70" s="134" t="s">
        <v>1240</v>
      </c>
      <c r="O70" s="134" t="s">
        <v>1240</v>
      </c>
      <c r="P70" s="134">
        <v>3.96</v>
      </c>
      <c r="Q70" s="134">
        <v>1.03</v>
      </c>
      <c r="R70" s="135" t="s">
        <v>1236</v>
      </c>
    </row>
    <row r="71" spans="1:18">
      <c r="A71" s="132">
        <v>182005</v>
      </c>
      <c r="B71" s="134" t="s">
        <v>1339</v>
      </c>
      <c r="C71" s="134" t="s">
        <v>1340</v>
      </c>
      <c r="D71" s="134" t="s">
        <v>1234</v>
      </c>
      <c r="E71" s="134" t="s">
        <v>1235</v>
      </c>
      <c r="F71" s="134" t="s">
        <v>1236</v>
      </c>
      <c r="G71" s="134" t="s">
        <v>1237</v>
      </c>
      <c r="H71" s="134" t="s">
        <v>1238</v>
      </c>
      <c r="I71" s="134" t="s">
        <v>1239</v>
      </c>
      <c r="J71" s="134" t="s">
        <v>1240</v>
      </c>
      <c r="K71" s="134" t="s">
        <v>1273</v>
      </c>
      <c r="L71" s="134" t="s">
        <v>1258</v>
      </c>
      <c r="M71" s="134" t="s">
        <v>1251</v>
      </c>
      <c r="N71" s="134" t="s">
        <v>1240</v>
      </c>
      <c r="O71" s="134" t="s">
        <v>1240</v>
      </c>
      <c r="P71" s="134">
        <v>1.1399999999999999</v>
      </c>
      <c r="Q71" s="134">
        <v>1.05</v>
      </c>
      <c r="R71" s="135" t="s">
        <v>1236</v>
      </c>
    </row>
    <row r="72" spans="1:18">
      <c r="A72" s="132">
        <v>183655</v>
      </c>
      <c r="B72" s="134" t="s">
        <v>1341</v>
      </c>
      <c r="C72" s="134" t="s">
        <v>1342</v>
      </c>
      <c r="D72" s="134" t="s">
        <v>1234</v>
      </c>
      <c r="E72" s="134" t="s">
        <v>1235</v>
      </c>
      <c r="F72" s="134" t="s">
        <v>1262</v>
      </c>
      <c r="G72" s="134" t="s">
        <v>1237</v>
      </c>
      <c r="H72" s="134" t="s">
        <v>1238</v>
      </c>
      <c r="I72" s="134" t="s">
        <v>1239</v>
      </c>
      <c r="J72" s="134" t="s">
        <v>1240</v>
      </c>
      <c r="K72" s="134" t="s">
        <v>1241</v>
      </c>
      <c r="L72" s="134" t="s">
        <v>1258</v>
      </c>
      <c r="M72" s="134" t="s">
        <v>1238</v>
      </c>
      <c r="N72" s="134" t="s">
        <v>1240</v>
      </c>
      <c r="O72" s="134" t="s">
        <v>1240</v>
      </c>
      <c r="P72" s="134">
        <v>1.45</v>
      </c>
      <c r="Q72" s="134">
        <v>0.9</v>
      </c>
      <c r="R72" s="135" t="s">
        <v>1262</v>
      </c>
    </row>
    <row r="73" spans="1:18">
      <c r="A73" s="132">
        <v>184995</v>
      </c>
      <c r="B73" s="134" t="s">
        <v>1343</v>
      </c>
      <c r="C73" s="134" t="s">
        <v>1342</v>
      </c>
      <c r="D73" s="134" t="s">
        <v>1234</v>
      </c>
      <c r="E73" s="134" t="s">
        <v>1235</v>
      </c>
      <c r="F73" s="134" t="s">
        <v>1262</v>
      </c>
      <c r="G73" s="134" t="s">
        <v>1237</v>
      </c>
      <c r="H73" s="134" t="s">
        <v>1238</v>
      </c>
      <c r="I73" s="134" t="s">
        <v>1239</v>
      </c>
      <c r="J73" s="134" t="s">
        <v>1240</v>
      </c>
      <c r="K73" s="134" t="s">
        <v>1241</v>
      </c>
      <c r="L73" s="134" t="s">
        <v>1278</v>
      </c>
      <c r="M73" s="134" t="s">
        <v>1238</v>
      </c>
      <c r="N73" s="134" t="s">
        <v>1240</v>
      </c>
      <c r="O73" s="134" t="s">
        <v>1240</v>
      </c>
      <c r="P73" s="134">
        <v>2</v>
      </c>
      <c r="Q73" s="134">
        <v>0.9</v>
      </c>
      <c r="R73" s="135" t="s">
        <v>1262</v>
      </c>
    </row>
    <row r="74" spans="1:18">
      <c r="A74" s="132">
        <v>186034</v>
      </c>
      <c r="B74" s="134" t="s">
        <v>1344</v>
      </c>
      <c r="C74" s="134" t="s">
        <v>1342</v>
      </c>
      <c r="D74" s="134" t="s">
        <v>1234</v>
      </c>
      <c r="E74" s="134" t="s">
        <v>1260</v>
      </c>
      <c r="F74" s="134" t="s">
        <v>1262</v>
      </c>
      <c r="G74" s="134" t="s">
        <v>1237</v>
      </c>
      <c r="H74" s="134" t="s">
        <v>1238</v>
      </c>
      <c r="I74" s="134" t="s">
        <v>1256</v>
      </c>
      <c r="J74" s="134" t="s">
        <v>1240</v>
      </c>
      <c r="K74" s="134" t="s">
        <v>1241</v>
      </c>
      <c r="L74" s="134" t="s">
        <v>1258</v>
      </c>
      <c r="M74" s="134" t="s">
        <v>1238</v>
      </c>
      <c r="N74" s="134" t="s">
        <v>1240</v>
      </c>
      <c r="O74" s="134" t="s">
        <v>1240</v>
      </c>
      <c r="P74" s="134">
        <v>1.91</v>
      </c>
      <c r="Q74" s="134">
        <v>0.89</v>
      </c>
      <c r="R74" s="135" t="s">
        <v>1262</v>
      </c>
    </row>
    <row r="75" spans="1:18">
      <c r="A75" s="132">
        <v>187596</v>
      </c>
      <c r="B75" s="134" t="s">
        <v>1345</v>
      </c>
      <c r="C75" s="134" t="s">
        <v>1346</v>
      </c>
      <c r="D75" s="134" t="s">
        <v>1234</v>
      </c>
      <c r="E75" s="134" t="s">
        <v>1245</v>
      </c>
      <c r="F75" s="134" t="s">
        <v>1236</v>
      </c>
      <c r="G75" s="134" t="s">
        <v>1237</v>
      </c>
      <c r="H75" s="134" t="s">
        <v>1248</v>
      </c>
      <c r="I75" s="134" t="s">
        <v>1239</v>
      </c>
      <c r="J75" s="134" t="s">
        <v>1347</v>
      </c>
      <c r="K75" s="134" t="s">
        <v>1249</v>
      </c>
      <c r="L75" s="134" t="s">
        <v>1323</v>
      </c>
      <c r="M75" s="134" t="s">
        <v>1251</v>
      </c>
      <c r="N75" s="134" t="s">
        <v>1240</v>
      </c>
      <c r="O75" s="134" t="s">
        <v>1240</v>
      </c>
      <c r="P75" s="134">
        <v>1.35</v>
      </c>
      <c r="Q75" s="134">
        <v>1.24</v>
      </c>
      <c r="R75" s="135" t="s">
        <v>1236</v>
      </c>
    </row>
    <row r="76" spans="1:18" ht="28.5">
      <c r="A76" s="132">
        <v>187620</v>
      </c>
      <c r="B76" s="134" t="s">
        <v>1348</v>
      </c>
      <c r="C76" s="134" t="s">
        <v>1346</v>
      </c>
      <c r="D76" s="134" t="s">
        <v>1234</v>
      </c>
      <c r="E76" s="134" t="s">
        <v>1260</v>
      </c>
      <c r="F76" s="134" t="s">
        <v>1246</v>
      </c>
      <c r="G76" s="134" t="s">
        <v>1237</v>
      </c>
      <c r="H76" s="134" t="s">
        <v>1238</v>
      </c>
      <c r="I76" s="134" t="s">
        <v>1256</v>
      </c>
      <c r="J76" s="134" t="s">
        <v>1240</v>
      </c>
      <c r="K76" s="134" t="s">
        <v>1241</v>
      </c>
      <c r="L76" s="134" t="s">
        <v>1258</v>
      </c>
      <c r="M76" s="134" t="s">
        <v>1238</v>
      </c>
      <c r="N76" s="134" t="s">
        <v>1240</v>
      </c>
      <c r="O76" s="134" t="s">
        <v>1240</v>
      </c>
      <c r="P76" s="134">
        <v>1.03</v>
      </c>
      <c r="Q76" s="134">
        <v>1.44</v>
      </c>
      <c r="R76" s="135" t="s">
        <v>1252</v>
      </c>
    </row>
    <row r="77" spans="1:18">
      <c r="A77" s="132">
        <v>187639</v>
      </c>
      <c r="B77" s="134" t="s">
        <v>1349</v>
      </c>
      <c r="C77" s="134" t="s">
        <v>1346</v>
      </c>
      <c r="D77" s="134" t="s">
        <v>1234</v>
      </c>
      <c r="E77" s="134" t="s">
        <v>1282</v>
      </c>
      <c r="F77" s="134" t="s">
        <v>1236</v>
      </c>
      <c r="G77" s="134" t="s">
        <v>1237</v>
      </c>
      <c r="H77" s="134" t="s">
        <v>1238</v>
      </c>
      <c r="I77" s="134" t="s">
        <v>1256</v>
      </c>
      <c r="J77" s="134" t="s">
        <v>1240</v>
      </c>
      <c r="K77" s="134" t="s">
        <v>1249</v>
      </c>
      <c r="L77" s="134" t="s">
        <v>1258</v>
      </c>
      <c r="M77" s="134" t="s">
        <v>1238</v>
      </c>
      <c r="N77" s="134" t="s">
        <v>1240</v>
      </c>
      <c r="O77" s="134" t="s">
        <v>1240</v>
      </c>
      <c r="P77" s="134">
        <v>1.27</v>
      </c>
      <c r="Q77" s="134">
        <v>1.08</v>
      </c>
      <c r="R77" s="135" t="s">
        <v>1236</v>
      </c>
    </row>
    <row r="78" spans="1:18">
      <c r="A78" s="132">
        <v>187745</v>
      </c>
      <c r="B78" s="134" t="s">
        <v>426</v>
      </c>
      <c r="C78" s="134" t="s">
        <v>1346</v>
      </c>
      <c r="D78" s="134" t="s">
        <v>1234</v>
      </c>
      <c r="E78" s="134" t="s">
        <v>1350</v>
      </c>
      <c r="F78" s="134" t="s">
        <v>1236</v>
      </c>
      <c r="G78" s="134" t="s">
        <v>1237</v>
      </c>
      <c r="H78" s="134" t="s">
        <v>1351</v>
      </c>
      <c r="I78" s="134" t="s">
        <v>1350</v>
      </c>
      <c r="J78" s="134" t="s">
        <v>1352</v>
      </c>
      <c r="K78" s="134" t="s">
        <v>1249</v>
      </c>
      <c r="L78" s="134" t="s">
        <v>1323</v>
      </c>
      <c r="M78" s="134" t="s">
        <v>1251</v>
      </c>
      <c r="N78" s="134" t="s">
        <v>1240</v>
      </c>
      <c r="O78" s="134" t="s">
        <v>1240</v>
      </c>
      <c r="P78" s="134">
        <v>1.64</v>
      </c>
      <c r="Q78" s="134">
        <v>1.01</v>
      </c>
      <c r="R78" s="135" t="s">
        <v>1236</v>
      </c>
    </row>
    <row r="79" spans="1:18">
      <c r="A79" s="132">
        <v>188137</v>
      </c>
      <c r="B79" s="134" t="s">
        <v>426</v>
      </c>
      <c r="C79" s="134" t="s">
        <v>1346</v>
      </c>
      <c r="D79" s="134" t="s">
        <v>1234</v>
      </c>
      <c r="E79" s="134" t="s">
        <v>1235</v>
      </c>
      <c r="F79" s="134" t="s">
        <v>1353</v>
      </c>
      <c r="G79" s="134" t="s">
        <v>1237</v>
      </c>
      <c r="H79" s="134" t="s">
        <v>1238</v>
      </c>
      <c r="I79" s="134" t="s">
        <v>1239</v>
      </c>
      <c r="J79" s="134" t="s">
        <v>1240</v>
      </c>
      <c r="K79" s="134" t="s">
        <v>1241</v>
      </c>
      <c r="L79" s="134" t="s">
        <v>1258</v>
      </c>
      <c r="M79" s="134" t="s">
        <v>1238</v>
      </c>
      <c r="N79" s="134" t="s">
        <v>1240</v>
      </c>
      <c r="O79" s="134" t="s">
        <v>1240</v>
      </c>
      <c r="P79" s="134">
        <v>0.88</v>
      </c>
      <c r="Q79" s="134">
        <v>1.1399999999999999</v>
      </c>
      <c r="R79" s="135" t="s">
        <v>1353</v>
      </c>
    </row>
    <row r="80" spans="1:18">
      <c r="A80" s="132">
        <v>190619</v>
      </c>
      <c r="B80" s="134" t="s">
        <v>1354</v>
      </c>
      <c r="C80" s="134" t="s">
        <v>1355</v>
      </c>
      <c r="D80" s="134" t="s">
        <v>1234</v>
      </c>
      <c r="E80" s="134" t="s">
        <v>1235</v>
      </c>
      <c r="F80" s="134" t="s">
        <v>1262</v>
      </c>
      <c r="G80" s="134" t="s">
        <v>1237</v>
      </c>
      <c r="H80" s="134" t="s">
        <v>1238</v>
      </c>
      <c r="I80" s="134" t="s">
        <v>1239</v>
      </c>
      <c r="J80" s="134" t="s">
        <v>1240</v>
      </c>
      <c r="K80" s="134" t="s">
        <v>1241</v>
      </c>
      <c r="L80" s="134" t="s">
        <v>1278</v>
      </c>
      <c r="M80" s="134" t="s">
        <v>1238</v>
      </c>
      <c r="N80" s="134" t="s">
        <v>1240</v>
      </c>
      <c r="O80" s="134" t="s">
        <v>1240</v>
      </c>
      <c r="P80" s="134">
        <v>1.78</v>
      </c>
      <c r="Q80" s="134">
        <v>0.9</v>
      </c>
      <c r="R80" s="135" t="s">
        <v>1262</v>
      </c>
    </row>
    <row r="81" spans="1:18">
      <c r="A81" s="132">
        <v>193283</v>
      </c>
      <c r="B81" s="134" t="s">
        <v>1356</v>
      </c>
      <c r="C81" s="134" t="s">
        <v>1355</v>
      </c>
      <c r="D81" s="134" t="s">
        <v>1234</v>
      </c>
      <c r="E81" s="134" t="s">
        <v>1235</v>
      </c>
      <c r="F81" s="134" t="s">
        <v>1236</v>
      </c>
      <c r="G81" s="134" t="s">
        <v>1237</v>
      </c>
      <c r="H81" s="134" t="s">
        <v>1238</v>
      </c>
      <c r="I81" s="134" t="s">
        <v>1239</v>
      </c>
      <c r="J81" s="134" t="s">
        <v>1240</v>
      </c>
      <c r="K81" s="134" t="s">
        <v>1241</v>
      </c>
      <c r="L81" s="134" t="s">
        <v>1323</v>
      </c>
      <c r="M81" s="134" t="s">
        <v>1238</v>
      </c>
      <c r="N81" s="134" t="s">
        <v>1240</v>
      </c>
      <c r="O81" s="134" t="s">
        <v>1240</v>
      </c>
      <c r="P81" s="134">
        <v>2.0699999999999998</v>
      </c>
      <c r="Q81" s="134">
        <v>1.02</v>
      </c>
      <c r="R81" s="135" t="s">
        <v>1236</v>
      </c>
    </row>
    <row r="82" spans="1:18">
      <c r="A82" s="132">
        <v>194222</v>
      </c>
      <c r="B82" s="134" t="s">
        <v>1357</v>
      </c>
      <c r="C82" s="134" t="s">
        <v>1355</v>
      </c>
      <c r="D82" s="134" t="s">
        <v>1234</v>
      </c>
      <c r="E82" s="134" t="s">
        <v>1235</v>
      </c>
      <c r="F82" s="134" t="s">
        <v>1236</v>
      </c>
      <c r="G82" s="134" t="s">
        <v>1237</v>
      </c>
      <c r="H82" s="134" t="s">
        <v>1238</v>
      </c>
      <c r="I82" s="134" t="s">
        <v>1239</v>
      </c>
      <c r="J82" s="134" t="s">
        <v>1240</v>
      </c>
      <c r="K82" s="134" t="s">
        <v>1241</v>
      </c>
      <c r="L82" s="134" t="s">
        <v>1323</v>
      </c>
      <c r="M82" s="134" t="s">
        <v>1238</v>
      </c>
      <c r="N82" s="134" t="s">
        <v>1240</v>
      </c>
      <c r="O82" s="134" t="s">
        <v>1240</v>
      </c>
      <c r="P82" s="134">
        <v>2</v>
      </c>
      <c r="Q82" s="134">
        <v>1.0900000000000001</v>
      </c>
      <c r="R82" s="135" t="s">
        <v>1236</v>
      </c>
    </row>
    <row r="83" spans="1:18">
      <c r="A83" s="132">
        <v>195322</v>
      </c>
      <c r="B83" s="134" t="s">
        <v>435</v>
      </c>
      <c r="C83" s="134" t="s">
        <v>1355</v>
      </c>
      <c r="D83" s="134" t="s">
        <v>1234</v>
      </c>
      <c r="E83" s="134" t="s">
        <v>1235</v>
      </c>
      <c r="F83" s="134" t="s">
        <v>1262</v>
      </c>
      <c r="G83" s="134" t="s">
        <v>1237</v>
      </c>
      <c r="H83" s="134" t="s">
        <v>1238</v>
      </c>
      <c r="I83" s="134" t="s">
        <v>1239</v>
      </c>
      <c r="J83" s="134" t="s">
        <v>1240</v>
      </c>
      <c r="K83" s="134" t="s">
        <v>1241</v>
      </c>
      <c r="L83" s="134" t="s">
        <v>1278</v>
      </c>
      <c r="M83" s="134" t="s">
        <v>1238</v>
      </c>
      <c r="N83" s="134" t="s">
        <v>1240</v>
      </c>
      <c r="O83" s="134" t="s">
        <v>1240</v>
      </c>
      <c r="P83" s="134">
        <v>2.34</v>
      </c>
      <c r="Q83" s="134">
        <v>0.87</v>
      </c>
      <c r="R83" s="135" t="s">
        <v>1262</v>
      </c>
    </row>
    <row r="84" spans="1:18">
      <c r="A84" s="132">
        <v>197294</v>
      </c>
      <c r="B84" s="134" t="s">
        <v>1358</v>
      </c>
      <c r="C84" s="134" t="s">
        <v>1355</v>
      </c>
      <c r="D84" s="134" t="s">
        <v>1234</v>
      </c>
      <c r="E84" s="134" t="s">
        <v>1260</v>
      </c>
      <c r="F84" s="134" t="s">
        <v>1236</v>
      </c>
      <c r="G84" s="134" t="s">
        <v>1237</v>
      </c>
      <c r="H84" s="134" t="s">
        <v>1238</v>
      </c>
      <c r="I84" s="134" t="s">
        <v>1256</v>
      </c>
      <c r="J84" s="134" t="s">
        <v>1240</v>
      </c>
      <c r="K84" s="134" t="s">
        <v>1241</v>
      </c>
      <c r="L84" s="134" t="s">
        <v>1258</v>
      </c>
      <c r="M84" s="134" t="s">
        <v>1238</v>
      </c>
      <c r="N84" s="134" t="s">
        <v>1240</v>
      </c>
      <c r="O84" s="134" t="s">
        <v>1240</v>
      </c>
      <c r="P84" s="134">
        <v>1.52</v>
      </c>
      <c r="Q84" s="134">
        <v>1.03</v>
      </c>
      <c r="R84" s="135" t="s">
        <v>1236</v>
      </c>
    </row>
    <row r="85" spans="1:18">
      <c r="A85" s="132">
        <v>198455</v>
      </c>
      <c r="B85" s="134" t="s">
        <v>441</v>
      </c>
      <c r="C85" s="134" t="s">
        <v>1359</v>
      </c>
      <c r="D85" s="134" t="s">
        <v>1234</v>
      </c>
      <c r="E85" s="134" t="s">
        <v>1260</v>
      </c>
      <c r="F85" s="134" t="s">
        <v>1262</v>
      </c>
      <c r="G85" s="134" t="s">
        <v>1237</v>
      </c>
      <c r="H85" s="134" t="s">
        <v>1238</v>
      </c>
      <c r="I85" s="134" t="s">
        <v>1256</v>
      </c>
      <c r="J85" s="134" t="s">
        <v>1240</v>
      </c>
      <c r="K85" s="134" t="s">
        <v>1241</v>
      </c>
      <c r="L85" s="134" t="s">
        <v>1250</v>
      </c>
      <c r="M85" s="134" t="s">
        <v>1238</v>
      </c>
      <c r="N85" s="134" t="s">
        <v>1240</v>
      </c>
      <c r="O85" s="134" t="s">
        <v>1240</v>
      </c>
      <c r="P85" s="134">
        <v>1.55</v>
      </c>
      <c r="Q85" s="134">
        <v>0.97</v>
      </c>
      <c r="R85" s="135" t="s">
        <v>1262</v>
      </c>
    </row>
    <row r="86" spans="1:18">
      <c r="A86" s="132">
        <v>198552</v>
      </c>
      <c r="B86" s="134" t="s">
        <v>1360</v>
      </c>
      <c r="C86" s="134" t="s">
        <v>1359</v>
      </c>
      <c r="D86" s="134" t="s">
        <v>1234</v>
      </c>
      <c r="E86" s="134" t="s">
        <v>1260</v>
      </c>
      <c r="F86" s="134" t="s">
        <v>1236</v>
      </c>
      <c r="G86" s="134" t="s">
        <v>1237</v>
      </c>
      <c r="H86" s="134" t="s">
        <v>1238</v>
      </c>
      <c r="I86" s="134" t="s">
        <v>1256</v>
      </c>
      <c r="J86" s="134" t="s">
        <v>1240</v>
      </c>
      <c r="K86" s="134" t="s">
        <v>1241</v>
      </c>
      <c r="L86" s="134" t="s">
        <v>1258</v>
      </c>
      <c r="M86" s="134" t="s">
        <v>1238</v>
      </c>
      <c r="N86" s="134" t="s">
        <v>1240</v>
      </c>
      <c r="O86" s="134" t="s">
        <v>1240</v>
      </c>
      <c r="P86" s="134">
        <v>1.65</v>
      </c>
      <c r="Q86" s="134">
        <v>1.03</v>
      </c>
      <c r="R86" s="135" t="s">
        <v>1236</v>
      </c>
    </row>
    <row r="87" spans="1:18">
      <c r="A87" s="132">
        <v>198640</v>
      </c>
      <c r="B87" s="134" t="s">
        <v>1361</v>
      </c>
      <c r="C87" s="134" t="s">
        <v>1359</v>
      </c>
      <c r="D87" s="134" t="s">
        <v>1234</v>
      </c>
      <c r="E87" s="134" t="s">
        <v>1282</v>
      </c>
      <c r="F87" s="134" t="s">
        <v>1262</v>
      </c>
      <c r="G87" s="134" t="s">
        <v>1237</v>
      </c>
      <c r="H87" s="134" t="s">
        <v>1238</v>
      </c>
      <c r="I87" s="134" t="s">
        <v>1256</v>
      </c>
      <c r="J87" s="134" t="s">
        <v>1240</v>
      </c>
      <c r="K87" s="134" t="s">
        <v>1249</v>
      </c>
      <c r="L87" s="134" t="s">
        <v>1258</v>
      </c>
      <c r="M87" s="134" t="s">
        <v>1238</v>
      </c>
      <c r="N87" s="134" t="s">
        <v>1240</v>
      </c>
      <c r="O87" s="134" t="s">
        <v>1240</v>
      </c>
      <c r="P87" s="134">
        <v>1.04</v>
      </c>
      <c r="Q87" s="134">
        <v>0.96</v>
      </c>
      <c r="R87" s="135" t="s">
        <v>1262</v>
      </c>
    </row>
    <row r="88" spans="1:18">
      <c r="A88" s="132">
        <v>199740</v>
      </c>
      <c r="B88" s="134" t="s">
        <v>1362</v>
      </c>
      <c r="C88" s="134" t="s">
        <v>1359</v>
      </c>
      <c r="D88" s="134" t="s">
        <v>1234</v>
      </c>
      <c r="E88" s="134" t="s">
        <v>1299</v>
      </c>
      <c r="F88" s="134" t="s">
        <v>1262</v>
      </c>
      <c r="G88" s="134" t="s">
        <v>1237</v>
      </c>
      <c r="H88" s="134" t="s">
        <v>1238</v>
      </c>
      <c r="I88" s="134" t="s">
        <v>1239</v>
      </c>
      <c r="J88" s="134" t="s">
        <v>1240</v>
      </c>
      <c r="K88" s="134" t="s">
        <v>1249</v>
      </c>
      <c r="L88" s="134" t="s">
        <v>1250</v>
      </c>
      <c r="M88" s="134" t="s">
        <v>1238</v>
      </c>
      <c r="N88" s="134" t="s">
        <v>1240</v>
      </c>
      <c r="O88" s="134" t="s">
        <v>1240</v>
      </c>
      <c r="P88" s="134">
        <v>1.79</v>
      </c>
      <c r="Q88" s="134">
        <v>0.93</v>
      </c>
      <c r="R88" s="135" t="s">
        <v>1262</v>
      </c>
    </row>
    <row r="89" spans="1:18">
      <c r="A89" s="132">
        <v>199838</v>
      </c>
      <c r="B89" s="134" t="s">
        <v>1363</v>
      </c>
      <c r="C89" s="134" t="s">
        <v>1359</v>
      </c>
      <c r="D89" s="134" t="s">
        <v>1234</v>
      </c>
      <c r="E89" s="134" t="s">
        <v>1282</v>
      </c>
      <c r="F89" s="134" t="s">
        <v>1290</v>
      </c>
      <c r="G89" s="134" t="s">
        <v>1237</v>
      </c>
      <c r="H89" s="134" t="s">
        <v>1238</v>
      </c>
      <c r="I89" s="134" t="s">
        <v>1256</v>
      </c>
      <c r="J89" s="134" t="s">
        <v>1240</v>
      </c>
      <c r="K89" s="134" t="s">
        <v>1249</v>
      </c>
      <c r="L89" s="134" t="s">
        <v>1250</v>
      </c>
      <c r="M89" s="134" t="s">
        <v>1238</v>
      </c>
      <c r="N89" s="134" t="s">
        <v>1240</v>
      </c>
      <c r="O89" s="134" t="s">
        <v>1240</v>
      </c>
      <c r="P89" s="134">
        <v>0.98</v>
      </c>
      <c r="Q89" s="134">
        <v>0.98</v>
      </c>
      <c r="R89" s="135" t="s">
        <v>1290</v>
      </c>
    </row>
    <row r="90" spans="1:18">
      <c r="A90" s="132">
        <v>199856</v>
      </c>
      <c r="B90" s="134" t="s">
        <v>1364</v>
      </c>
      <c r="C90" s="134" t="s">
        <v>1359</v>
      </c>
      <c r="D90" s="134" t="s">
        <v>1234</v>
      </c>
      <c r="E90" s="134" t="s">
        <v>1255</v>
      </c>
      <c r="F90" s="134" t="s">
        <v>1262</v>
      </c>
      <c r="G90" s="134" t="s">
        <v>1237</v>
      </c>
      <c r="H90" s="134" t="s">
        <v>1238</v>
      </c>
      <c r="I90" s="134" t="s">
        <v>1256</v>
      </c>
      <c r="J90" s="134" t="s">
        <v>1240</v>
      </c>
      <c r="K90" s="134" t="s">
        <v>1257</v>
      </c>
      <c r="L90" s="134" t="s">
        <v>1258</v>
      </c>
      <c r="M90" s="134" t="s">
        <v>1238</v>
      </c>
      <c r="N90" s="134" t="s">
        <v>1240</v>
      </c>
      <c r="O90" s="134" t="s">
        <v>1240</v>
      </c>
      <c r="P90" s="134">
        <v>1.53</v>
      </c>
      <c r="Q90" s="134">
        <v>0.9</v>
      </c>
      <c r="R90" s="135" t="s">
        <v>1262</v>
      </c>
    </row>
    <row r="91" spans="1:18">
      <c r="A91" s="132">
        <v>200086</v>
      </c>
      <c r="B91" s="134" t="s">
        <v>1365</v>
      </c>
      <c r="C91" s="134" t="s">
        <v>1366</v>
      </c>
      <c r="D91" s="134" t="s">
        <v>1234</v>
      </c>
      <c r="E91" s="134" t="s">
        <v>1272</v>
      </c>
      <c r="F91" s="134" t="s">
        <v>1367</v>
      </c>
      <c r="G91" s="134" t="s">
        <v>1237</v>
      </c>
      <c r="H91" s="134" t="s">
        <v>1248</v>
      </c>
      <c r="I91" s="134" t="s">
        <v>1256</v>
      </c>
      <c r="J91" s="134" t="s">
        <v>1240</v>
      </c>
      <c r="K91" s="134" t="s">
        <v>1330</v>
      </c>
      <c r="L91" s="134" t="s">
        <v>1278</v>
      </c>
      <c r="M91" s="134" t="s">
        <v>1251</v>
      </c>
      <c r="N91" s="134" t="s">
        <v>1240</v>
      </c>
      <c r="O91" s="134" t="s">
        <v>1240</v>
      </c>
      <c r="P91" s="134" t="s">
        <v>129</v>
      </c>
      <c r="Q91" s="134" t="s">
        <v>129</v>
      </c>
      <c r="R91" s="135" t="s">
        <v>1368</v>
      </c>
    </row>
    <row r="92" spans="1:18" ht="28.5">
      <c r="A92" s="132">
        <v>200527</v>
      </c>
      <c r="B92" s="134" t="s">
        <v>1369</v>
      </c>
      <c r="C92" s="134" t="s">
        <v>1366</v>
      </c>
      <c r="D92" s="134" t="s">
        <v>1329</v>
      </c>
      <c r="E92" s="134" t="s">
        <v>1272</v>
      </c>
      <c r="F92" s="134" t="s">
        <v>1246</v>
      </c>
      <c r="G92" s="134" t="s">
        <v>1237</v>
      </c>
      <c r="H92" s="134" t="s">
        <v>1248</v>
      </c>
      <c r="I92" s="134" t="s">
        <v>1256</v>
      </c>
      <c r="J92" s="134" t="s">
        <v>1240</v>
      </c>
      <c r="K92" s="134" t="s">
        <v>1249</v>
      </c>
      <c r="L92" s="134" t="s">
        <v>1278</v>
      </c>
      <c r="M92" s="134" t="s">
        <v>1251</v>
      </c>
      <c r="N92" s="134" t="s">
        <v>1240</v>
      </c>
      <c r="O92" s="134" t="s">
        <v>1240</v>
      </c>
      <c r="P92" s="134">
        <v>5.36</v>
      </c>
      <c r="Q92" s="134">
        <v>1.39</v>
      </c>
      <c r="R92" s="135" t="s">
        <v>1252</v>
      </c>
    </row>
    <row r="93" spans="1:18">
      <c r="A93" s="132">
        <v>200554</v>
      </c>
      <c r="B93" s="134" t="s">
        <v>1370</v>
      </c>
      <c r="C93" s="134" t="s">
        <v>1366</v>
      </c>
      <c r="D93" s="134" t="s">
        <v>1329</v>
      </c>
      <c r="E93" s="134" t="s">
        <v>1245</v>
      </c>
      <c r="F93" s="134" t="s">
        <v>1262</v>
      </c>
      <c r="G93" s="134" t="s">
        <v>1237</v>
      </c>
      <c r="H93" s="134" t="s">
        <v>1248</v>
      </c>
      <c r="I93" s="134" t="s">
        <v>1239</v>
      </c>
      <c r="J93" s="134" t="s">
        <v>1240</v>
      </c>
      <c r="K93" s="134" t="s">
        <v>1249</v>
      </c>
      <c r="L93" s="134" t="s">
        <v>1295</v>
      </c>
      <c r="M93" s="134" t="s">
        <v>1251</v>
      </c>
      <c r="N93" s="134" t="s">
        <v>1240</v>
      </c>
      <c r="O93" s="134" t="s">
        <v>1240</v>
      </c>
      <c r="P93" s="134">
        <v>5.46</v>
      </c>
      <c r="Q93" s="134">
        <v>0.76</v>
      </c>
      <c r="R93" s="135" t="s">
        <v>1262</v>
      </c>
    </row>
    <row r="94" spans="1:18">
      <c r="A94" s="132">
        <v>201672</v>
      </c>
      <c r="B94" s="134" t="s">
        <v>1371</v>
      </c>
      <c r="C94" s="134" t="s">
        <v>1372</v>
      </c>
      <c r="D94" s="134" t="s">
        <v>1234</v>
      </c>
      <c r="E94" s="134" t="s">
        <v>1373</v>
      </c>
      <c r="F94" s="134" t="s">
        <v>1262</v>
      </c>
      <c r="G94" s="134" t="s">
        <v>1237</v>
      </c>
      <c r="H94" s="134" t="s">
        <v>1238</v>
      </c>
      <c r="I94" s="134" t="s">
        <v>1373</v>
      </c>
      <c r="J94" s="134" t="s">
        <v>1240</v>
      </c>
      <c r="K94" s="134" t="s">
        <v>1241</v>
      </c>
      <c r="L94" s="134" t="s">
        <v>1258</v>
      </c>
      <c r="M94" s="134" t="s">
        <v>1238</v>
      </c>
      <c r="N94" s="134" t="s">
        <v>1240</v>
      </c>
      <c r="O94" s="134" t="s">
        <v>1240</v>
      </c>
      <c r="P94" s="134">
        <v>1.46</v>
      </c>
      <c r="Q94" s="134">
        <v>0.9</v>
      </c>
      <c r="R94" s="135" t="s">
        <v>1262</v>
      </c>
    </row>
    <row r="95" spans="1:18">
      <c r="A95" s="132">
        <v>201973</v>
      </c>
      <c r="B95" s="134" t="s">
        <v>1374</v>
      </c>
      <c r="C95" s="134" t="s">
        <v>1372</v>
      </c>
      <c r="D95" s="134" t="s">
        <v>1234</v>
      </c>
      <c r="E95" s="134" t="s">
        <v>1235</v>
      </c>
      <c r="F95" s="134" t="s">
        <v>1236</v>
      </c>
      <c r="G95" s="134" t="s">
        <v>1237</v>
      </c>
      <c r="H95" s="134" t="s">
        <v>1238</v>
      </c>
      <c r="I95" s="134" t="s">
        <v>1239</v>
      </c>
      <c r="J95" s="134" t="s">
        <v>1240</v>
      </c>
      <c r="K95" s="134" t="s">
        <v>1241</v>
      </c>
      <c r="L95" s="134" t="s">
        <v>1258</v>
      </c>
      <c r="M95" s="134" t="s">
        <v>1251</v>
      </c>
      <c r="N95" s="134" t="s">
        <v>1240</v>
      </c>
      <c r="O95" s="134" t="s">
        <v>1240</v>
      </c>
      <c r="P95" s="134">
        <v>1.85</v>
      </c>
      <c r="Q95" s="134">
        <v>1.08</v>
      </c>
      <c r="R95" s="135" t="s">
        <v>1236</v>
      </c>
    </row>
    <row r="96" spans="1:18">
      <c r="A96" s="132">
        <v>202222</v>
      </c>
      <c r="B96" s="134" t="s">
        <v>1375</v>
      </c>
      <c r="C96" s="134" t="s">
        <v>1372</v>
      </c>
      <c r="D96" s="134" t="s">
        <v>1234</v>
      </c>
      <c r="E96" s="134" t="s">
        <v>1255</v>
      </c>
      <c r="F96" s="134" t="s">
        <v>1262</v>
      </c>
      <c r="G96" s="134" t="s">
        <v>1237</v>
      </c>
      <c r="H96" s="134" t="s">
        <v>1238</v>
      </c>
      <c r="I96" s="134" t="s">
        <v>1256</v>
      </c>
      <c r="J96" s="134" t="s">
        <v>1240</v>
      </c>
      <c r="K96" s="134" t="s">
        <v>1273</v>
      </c>
      <c r="L96" s="134" t="s">
        <v>1258</v>
      </c>
      <c r="M96" s="134" t="s">
        <v>1238</v>
      </c>
      <c r="N96" s="134" t="s">
        <v>1240</v>
      </c>
      <c r="O96" s="134" t="s">
        <v>1240</v>
      </c>
      <c r="P96" s="134">
        <v>1.69</v>
      </c>
      <c r="Q96" s="134">
        <v>0.95</v>
      </c>
      <c r="R96" s="135" t="s">
        <v>1262</v>
      </c>
    </row>
    <row r="97" spans="1:18">
      <c r="A97" s="132">
        <v>202356</v>
      </c>
      <c r="B97" s="134" t="s">
        <v>532</v>
      </c>
      <c r="C97" s="134" t="s">
        <v>1372</v>
      </c>
      <c r="D97" s="134" t="s">
        <v>1234</v>
      </c>
      <c r="E97" s="134" t="s">
        <v>1255</v>
      </c>
      <c r="F97" s="134" t="s">
        <v>1262</v>
      </c>
      <c r="G97" s="134" t="s">
        <v>1237</v>
      </c>
      <c r="H97" s="134" t="s">
        <v>1238</v>
      </c>
      <c r="I97" s="134" t="s">
        <v>1256</v>
      </c>
      <c r="J97" s="134" t="s">
        <v>1240</v>
      </c>
      <c r="K97" s="134" t="s">
        <v>1257</v>
      </c>
      <c r="L97" s="134" t="s">
        <v>1258</v>
      </c>
      <c r="M97" s="134" t="s">
        <v>1238</v>
      </c>
      <c r="N97" s="134" t="s">
        <v>1240</v>
      </c>
      <c r="O97" s="134" t="s">
        <v>1240</v>
      </c>
      <c r="P97" s="134">
        <v>1.39</v>
      </c>
      <c r="Q97" s="134">
        <v>0.97</v>
      </c>
      <c r="R97" s="135" t="s">
        <v>1262</v>
      </c>
    </row>
    <row r="98" spans="1:18">
      <c r="A98" s="132">
        <v>203748</v>
      </c>
      <c r="B98" s="134" t="s">
        <v>1376</v>
      </c>
      <c r="C98" s="134" t="s">
        <v>1372</v>
      </c>
      <c r="D98" s="134" t="s">
        <v>1234</v>
      </c>
      <c r="E98" s="134" t="s">
        <v>1260</v>
      </c>
      <c r="F98" s="134" t="s">
        <v>1262</v>
      </c>
      <c r="G98" s="134" t="s">
        <v>1237</v>
      </c>
      <c r="H98" s="134" t="s">
        <v>1238</v>
      </c>
      <c r="I98" s="134" t="s">
        <v>1256</v>
      </c>
      <c r="J98" s="134" t="s">
        <v>1240</v>
      </c>
      <c r="K98" s="134" t="s">
        <v>1241</v>
      </c>
      <c r="L98" s="134" t="s">
        <v>1258</v>
      </c>
      <c r="M98" s="134" t="s">
        <v>1251</v>
      </c>
      <c r="N98" s="134" t="s">
        <v>1240</v>
      </c>
      <c r="O98" s="134" t="s">
        <v>1240</v>
      </c>
      <c r="P98" s="134">
        <v>1.27</v>
      </c>
      <c r="Q98" s="134">
        <v>0.9</v>
      </c>
      <c r="R98" s="135" t="s">
        <v>1262</v>
      </c>
    </row>
    <row r="99" spans="1:18">
      <c r="A99" s="132">
        <v>204255</v>
      </c>
      <c r="B99" s="134" t="s">
        <v>1377</v>
      </c>
      <c r="C99" s="134" t="s">
        <v>1372</v>
      </c>
      <c r="D99" s="134" t="s">
        <v>1234</v>
      </c>
      <c r="E99" s="134" t="s">
        <v>1299</v>
      </c>
      <c r="F99" s="134" t="s">
        <v>1236</v>
      </c>
      <c r="G99" s="134" t="s">
        <v>1237</v>
      </c>
      <c r="H99" s="134" t="s">
        <v>1238</v>
      </c>
      <c r="I99" s="134" t="s">
        <v>1239</v>
      </c>
      <c r="J99" s="134" t="s">
        <v>1240</v>
      </c>
      <c r="K99" s="134" t="s">
        <v>1249</v>
      </c>
      <c r="L99" s="134" t="s">
        <v>1258</v>
      </c>
      <c r="M99" s="134" t="s">
        <v>1251</v>
      </c>
      <c r="N99" s="134" t="s">
        <v>1240</v>
      </c>
      <c r="O99" s="134" t="s">
        <v>1240</v>
      </c>
      <c r="P99" s="134">
        <v>1.07</v>
      </c>
      <c r="Q99" s="134">
        <v>1.04</v>
      </c>
      <c r="R99" s="135" t="s">
        <v>1236</v>
      </c>
    </row>
    <row r="100" spans="1:18">
      <c r="A100" s="132">
        <v>204422</v>
      </c>
      <c r="B100" s="134" t="s">
        <v>1378</v>
      </c>
      <c r="C100" s="134" t="s">
        <v>1372</v>
      </c>
      <c r="D100" s="134" t="s">
        <v>1234</v>
      </c>
      <c r="E100" s="134" t="s">
        <v>1299</v>
      </c>
      <c r="F100" s="134" t="s">
        <v>1236</v>
      </c>
      <c r="G100" s="134" t="s">
        <v>1237</v>
      </c>
      <c r="H100" s="134" t="s">
        <v>1238</v>
      </c>
      <c r="I100" s="134" t="s">
        <v>1239</v>
      </c>
      <c r="J100" s="134" t="s">
        <v>1240</v>
      </c>
      <c r="K100" s="134" t="s">
        <v>1249</v>
      </c>
      <c r="L100" s="134" t="s">
        <v>1258</v>
      </c>
      <c r="M100" s="134" t="s">
        <v>1251</v>
      </c>
      <c r="N100" s="134" t="s">
        <v>1240</v>
      </c>
      <c r="O100" s="134" t="s">
        <v>1240</v>
      </c>
      <c r="P100" s="134">
        <v>1.2</v>
      </c>
      <c r="Q100" s="134">
        <v>1.2</v>
      </c>
      <c r="R100" s="135" t="s">
        <v>1236</v>
      </c>
    </row>
    <row r="101" spans="1:18">
      <c r="A101" s="132">
        <v>204440</v>
      </c>
      <c r="B101" s="134" t="s">
        <v>1379</v>
      </c>
      <c r="C101" s="134" t="s">
        <v>1372</v>
      </c>
      <c r="D101" s="134" t="s">
        <v>1234</v>
      </c>
      <c r="E101" s="134" t="s">
        <v>1235</v>
      </c>
      <c r="F101" s="134" t="s">
        <v>1236</v>
      </c>
      <c r="G101" s="134" t="s">
        <v>1237</v>
      </c>
      <c r="H101" s="134" t="s">
        <v>1238</v>
      </c>
      <c r="I101" s="134" t="s">
        <v>1239</v>
      </c>
      <c r="J101" s="134" t="s">
        <v>1240</v>
      </c>
      <c r="K101" s="134" t="s">
        <v>1241</v>
      </c>
      <c r="L101" s="134" t="s">
        <v>1258</v>
      </c>
      <c r="M101" s="134" t="s">
        <v>1238</v>
      </c>
      <c r="N101" s="134" t="s">
        <v>1240</v>
      </c>
      <c r="O101" s="134" t="s">
        <v>1240</v>
      </c>
      <c r="P101" s="134">
        <v>2.19</v>
      </c>
      <c r="Q101" s="134">
        <v>1.1499999999999999</v>
      </c>
      <c r="R101" s="135" t="s">
        <v>1236</v>
      </c>
    </row>
    <row r="102" spans="1:18">
      <c r="A102" s="132">
        <v>205470</v>
      </c>
      <c r="B102" s="134" t="s">
        <v>1380</v>
      </c>
      <c r="C102" s="134" t="s">
        <v>1372</v>
      </c>
      <c r="D102" s="134" t="s">
        <v>1234</v>
      </c>
      <c r="E102" s="134" t="s">
        <v>1235</v>
      </c>
      <c r="F102" s="134" t="s">
        <v>1236</v>
      </c>
      <c r="G102" s="134" t="s">
        <v>1237</v>
      </c>
      <c r="H102" s="134" t="s">
        <v>1238</v>
      </c>
      <c r="I102" s="134" t="s">
        <v>1239</v>
      </c>
      <c r="J102" s="134" t="s">
        <v>1240</v>
      </c>
      <c r="K102" s="134" t="s">
        <v>1257</v>
      </c>
      <c r="L102" s="134" t="s">
        <v>1258</v>
      </c>
      <c r="M102" s="134" t="s">
        <v>1251</v>
      </c>
      <c r="N102" s="134" t="s">
        <v>1240</v>
      </c>
      <c r="O102" s="134" t="s">
        <v>1240</v>
      </c>
      <c r="P102" s="134">
        <v>1.36</v>
      </c>
      <c r="Q102" s="134">
        <v>1.01</v>
      </c>
      <c r="R102" s="135" t="s">
        <v>1236</v>
      </c>
    </row>
    <row r="103" spans="1:18">
      <c r="A103" s="132">
        <v>207449</v>
      </c>
      <c r="B103" s="134" t="s">
        <v>1381</v>
      </c>
      <c r="C103" s="134" t="s">
        <v>1382</v>
      </c>
      <c r="D103" s="134" t="s">
        <v>1234</v>
      </c>
      <c r="E103" s="134" t="s">
        <v>1260</v>
      </c>
      <c r="F103" s="134" t="s">
        <v>1236</v>
      </c>
      <c r="G103" s="134" t="s">
        <v>1237</v>
      </c>
      <c r="H103" s="134" t="s">
        <v>1238</v>
      </c>
      <c r="I103" s="134" t="s">
        <v>1256</v>
      </c>
      <c r="J103" s="134" t="s">
        <v>1240</v>
      </c>
      <c r="K103" s="134" t="s">
        <v>1241</v>
      </c>
      <c r="L103" s="134" t="s">
        <v>1258</v>
      </c>
      <c r="M103" s="134" t="s">
        <v>1238</v>
      </c>
      <c r="N103" s="134" t="s">
        <v>1240</v>
      </c>
      <c r="O103" s="134" t="s">
        <v>1240</v>
      </c>
      <c r="P103" s="134">
        <v>1.31</v>
      </c>
      <c r="Q103" s="134">
        <v>1.01</v>
      </c>
      <c r="R103" s="135" t="s">
        <v>1236</v>
      </c>
    </row>
    <row r="104" spans="1:18">
      <c r="A104" s="132">
        <v>207935</v>
      </c>
      <c r="B104" s="134" t="s">
        <v>536</v>
      </c>
      <c r="C104" s="134" t="s">
        <v>1382</v>
      </c>
      <c r="D104" s="134" t="s">
        <v>1234</v>
      </c>
      <c r="E104" s="134" t="s">
        <v>1255</v>
      </c>
      <c r="F104" s="134" t="s">
        <v>1236</v>
      </c>
      <c r="G104" s="134" t="s">
        <v>1237</v>
      </c>
      <c r="H104" s="134" t="s">
        <v>1238</v>
      </c>
      <c r="I104" s="134" t="s">
        <v>1256</v>
      </c>
      <c r="J104" s="134" t="s">
        <v>1240</v>
      </c>
      <c r="K104" s="134" t="s">
        <v>1257</v>
      </c>
      <c r="L104" s="134" t="s">
        <v>1258</v>
      </c>
      <c r="M104" s="134" t="s">
        <v>1238</v>
      </c>
      <c r="N104" s="134" t="s">
        <v>1240</v>
      </c>
      <c r="O104" s="134" t="s">
        <v>1240</v>
      </c>
      <c r="P104" s="134">
        <v>1.39</v>
      </c>
      <c r="Q104" s="134">
        <v>1.1100000000000001</v>
      </c>
      <c r="R104" s="135" t="s">
        <v>1236</v>
      </c>
    </row>
    <row r="105" spans="1:18">
      <c r="A105" s="132">
        <v>209038</v>
      </c>
      <c r="B105" s="134" t="s">
        <v>1383</v>
      </c>
      <c r="C105" s="134" t="s">
        <v>1384</v>
      </c>
      <c r="D105" s="134" t="s">
        <v>1234</v>
      </c>
      <c r="E105" s="134" t="s">
        <v>1260</v>
      </c>
      <c r="F105" s="134" t="s">
        <v>1236</v>
      </c>
      <c r="G105" s="134" t="s">
        <v>1237</v>
      </c>
      <c r="H105" s="134" t="s">
        <v>1238</v>
      </c>
      <c r="I105" s="134" t="s">
        <v>1256</v>
      </c>
      <c r="J105" s="134" t="s">
        <v>1240</v>
      </c>
      <c r="K105" s="134" t="s">
        <v>1241</v>
      </c>
      <c r="L105" s="134" t="s">
        <v>1250</v>
      </c>
      <c r="M105" s="134" t="s">
        <v>1238</v>
      </c>
      <c r="N105" s="134" t="s">
        <v>1240</v>
      </c>
      <c r="O105" s="134" t="s">
        <v>1240</v>
      </c>
      <c r="P105" s="134">
        <v>1.42</v>
      </c>
      <c r="Q105" s="134">
        <v>1.18</v>
      </c>
      <c r="R105" s="135" t="s">
        <v>1236</v>
      </c>
    </row>
    <row r="106" spans="1:18">
      <c r="A106" s="132">
        <v>210605</v>
      </c>
      <c r="B106" s="134" t="s">
        <v>1385</v>
      </c>
      <c r="C106" s="134" t="s">
        <v>1386</v>
      </c>
      <c r="D106" s="134" t="s">
        <v>1234</v>
      </c>
      <c r="E106" s="134" t="s">
        <v>1235</v>
      </c>
      <c r="F106" s="134" t="s">
        <v>1262</v>
      </c>
      <c r="G106" s="134" t="s">
        <v>1237</v>
      </c>
      <c r="H106" s="134" t="s">
        <v>1238</v>
      </c>
      <c r="I106" s="134" t="s">
        <v>1239</v>
      </c>
      <c r="J106" s="134" t="s">
        <v>1240</v>
      </c>
      <c r="K106" s="134" t="s">
        <v>1241</v>
      </c>
      <c r="L106" s="134" t="s">
        <v>1258</v>
      </c>
      <c r="M106" s="134" t="s">
        <v>1238</v>
      </c>
      <c r="N106" s="134" t="s">
        <v>1240</v>
      </c>
      <c r="O106" s="134" t="s">
        <v>1240</v>
      </c>
      <c r="P106" s="134">
        <v>1.84</v>
      </c>
      <c r="Q106" s="134">
        <v>0.97</v>
      </c>
      <c r="R106" s="135" t="s">
        <v>1262</v>
      </c>
    </row>
    <row r="107" spans="1:18">
      <c r="A107" s="132">
        <v>211079</v>
      </c>
      <c r="B107" s="134" t="s">
        <v>1387</v>
      </c>
      <c r="C107" s="134" t="s">
        <v>1386</v>
      </c>
      <c r="D107" s="134" t="s">
        <v>1234</v>
      </c>
      <c r="E107" s="134" t="s">
        <v>1299</v>
      </c>
      <c r="F107" s="134" t="s">
        <v>1236</v>
      </c>
      <c r="G107" s="134" t="s">
        <v>1237</v>
      </c>
      <c r="H107" s="134" t="s">
        <v>1238</v>
      </c>
      <c r="I107" s="134" t="s">
        <v>1239</v>
      </c>
      <c r="J107" s="134" t="s">
        <v>1240</v>
      </c>
      <c r="K107" s="134" t="s">
        <v>1249</v>
      </c>
      <c r="L107" s="134" t="s">
        <v>1258</v>
      </c>
      <c r="M107" s="134" t="s">
        <v>1238</v>
      </c>
      <c r="N107" s="134" t="s">
        <v>1240</v>
      </c>
      <c r="O107" s="134" t="s">
        <v>1240</v>
      </c>
      <c r="P107" s="134">
        <v>1.53</v>
      </c>
      <c r="Q107" s="134">
        <v>1.01</v>
      </c>
      <c r="R107" s="135" t="s">
        <v>1236</v>
      </c>
    </row>
    <row r="108" spans="1:18">
      <c r="A108" s="132">
        <v>212878</v>
      </c>
      <c r="B108" s="134" t="s">
        <v>1388</v>
      </c>
      <c r="C108" s="134" t="s">
        <v>1386</v>
      </c>
      <c r="D108" s="134" t="s">
        <v>1234</v>
      </c>
      <c r="E108" s="134" t="s">
        <v>1235</v>
      </c>
      <c r="F108" s="134" t="s">
        <v>1262</v>
      </c>
      <c r="G108" s="134" t="s">
        <v>1237</v>
      </c>
      <c r="H108" s="134" t="s">
        <v>1238</v>
      </c>
      <c r="I108" s="134" t="s">
        <v>1239</v>
      </c>
      <c r="J108" s="134" t="s">
        <v>1240</v>
      </c>
      <c r="K108" s="134" t="s">
        <v>1257</v>
      </c>
      <c r="L108" s="134" t="s">
        <v>1258</v>
      </c>
      <c r="M108" s="134" t="s">
        <v>1238</v>
      </c>
      <c r="N108" s="134" t="s">
        <v>1240</v>
      </c>
      <c r="O108" s="134" t="s">
        <v>1240</v>
      </c>
      <c r="P108" s="134">
        <v>1.65</v>
      </c>
      <c r="Q108" s="134">
        <v>0.98</v>
      </c>
      <c r="R108" s="135" t="s">
        <v>1262</v>
      </c>
    </row>
    <row r="109" spans="1:18">
      <c r="A109" s="132">
        <v>214111</v>
      </c>
      <c r="B109" s="134" t="s">
        <v>1389</v>
      </c>
      <c r="C109" s="134" t="s">
        <v>1386</v>
      </c>
      <c r="D109" s="134" t="s">
        <v>1234</v>
      </c>
      <c r="E109" s="134" t="s">
        <v>1235</v>
      </c>
      <c r="F109" s="134" t="s">
        <v>1262</v>
      </c>
      <c r="G109" s="134" t="s">
        <v>1237</v>
      </c>
      <c r="H109" s="134" t="s">
        <v>1238</v>
      </c>
      <c r="I109" s="134" t="s">
        <v>1239</v>
      </c>
      <c r="J109" s="134" t="s">
        <v>1240</v>
      </c>
      <c r="K109" s="134" t="s">
        <v>1241</v>
      </c>
      <c r="L109" s="134" t="s">
        <v>1258</v>
      </c>
      <c r="M109" s="134" t="s">
        <v>1238</v>
      </c>
      <c r="N109" s="134" t="s">
        <v>1240</v>
      </c>
      <c r="O109" s="134" t="s">
        <v>1240</v>
      </c>
      <c r="P109" s="134">
        <v>1.25</v>
      </c>
      <c r="Q109" s="134">
        <v>0.97</v>
      </c>
      <c r="R109" s="135" t="s">
        <v>1262</v>
      </c>
    </row>
    <row r="110" spans="1:18">
      <c r="A110" s="132">
        <v>215239</v>
      </c>
      <c r="B110" s="134" t="s">
        <v>976</v>
      </c>
      <c r="C110" s="134" t="s">
        <v>1386</v>
      </c>
      <c r="D110" s="134" t="s">
        <v>1234</v>
      </c>
      <c r="E110" s="134" t="s">
        <v>1235</v>
      </c>
      <c r="F110" s="134" t="s">
        <v>1236</v>
      </c>
      <c r="G110" s="134" t="s">
        <v>1237</v>
      </c>
      <c r="H110" s="134" t="s">
        <v>1238</v>
      </c>
      <c r="I110" s="134" t="s">
        <v>1239</v>
      </c>
      <c r="J110" s="134" t="s">
        <v>1240</v>
      </c>
      <c r="K110" s="134" t="s">
        <v>1241</v>
      </c>
      <c r="L110" s="134" t="s">
        <v>1258</v>
      </c>
      <c r="M110" s="134" t="s">
        <v>1238</v>
      </c>
      <c r="N110" s="134" t="s">
        <v>1240</v>
      </c>
      <c r="O110" s="134" t="s">
        <v>1240</v>
      </c>
      <c r="P110" s="134">
        <v>2.19</v>
      </c>
      <c r="Q110" s="134">
        <v>1.04</v>
      </c>
      <c r="R110" s="135" t="s">
        <v>1236</v>
      </c>
    </row>
    <row r="111" spans="1:18">
      <c r="A111" s="132">
        <v>218858</v>
      </c>
      <c r="B111" s="134" t="s">
        <v>564</v>
      </c>
      <c r="C111" s="134" t="s">
        <v>1390</v>
      </c>
      <c r="D111" s="134" t="s">
        <v>1234</v>
      </c>
      <c r="E111" s="134" t="s">
        <v>1235</v>
      </c>
      <c r="F111" s="134" t="s">
        <v>1236</v>
      </c>
      <c r="G111" s="134" t="s">
        <v>1237</v>
      </c>
      <c r="H111" s="134" t="s">
        <v>1238</v>
      </c>
      <c r="I111" s="134" t="s">
        <v>1239</v>
      </c>
      <c r="J111" s="134" t="s">
        <v>1240</v>
      </c>
      <c r="K111" s="134" t="s">
        <v>1241</v>
      </c>
      <c r="L111" s="134" t="s">
        <v>1258</v>
      </c>
      <c r="M111" s="134" t="s">
        <v>1238</v>
      </c>
      <c r="N111" s="134" t="s">
        <v>1240</v>
      </c>
      <c r="O111" s="134" t="s">
        <v>1240</v>
      </c>
      <c r="P111" s="134">
        <v>1.23</v>
      </c>
      <c r="Q111" s="134">
        <v>1.06</v>
      </c>
      <c r="R111" s="135" t="s">
        <v>1236</v>
      </c>
    </row>
    <row r="112" spans="1:18">
      <c r="A112" s="132">
        <v>219408</v>
      </c>
      <c r="B112" s="134" t="s">
        <v>1391</v>
      </c>
      <c r="C112" s="134" t="s">
        <v>1392</v>
      </c>
      <c r="D112" s="134" t="s">
        <v>1234</v>
      </c>
      <c r="E112" s="134" t="s">
        <v>1282</v>
      </c>
      <c r="F112" s="134" t="s">
        <v>1236</v>
      </c>
      <c r="G112" s="134" t="s">
        <v>1237</v>
      </c>
      <c r="H112" s="134" t="s">
        <v>1238</v>
      </c>
      <c r="I112" s="134" t="s">
        <v>1256</v>
      </c>
      <c r="J112" s="134" t="s">
        <v>1240</v>
      </c>
      <c r="K112" s="134" t="s">
        <v>1330</v>
      </c>
      <c r="L112" s="134" t="s">
        <v>1323</v>
      </c>
      <c r="M112" s="134" t="s">
        <v>1251</v>
      </c>
      <c r="N112" s="134" t="s">
        <v>1240</v>
      </c>
      <c r="O112" s="134" t="s">
        <v>1240</v>
      </c>
      <c r="P112" s="134">
        <v>4.1399999999999997</v>
      </c>
      <c r="Q112" s="134">
        <v>1.1399999999999999</v>
      </c>
      <c r="R112" s="135" t="s">
        <v>1236</v>
      </c>
    </row>
    <row r="113" spans="1:18">
      <c r="A113" s="132">
        <v>219879</v>
      </c>
      <c r="B113" s="134" t="s">
        <v>532</v>
      </c>
      <c r="C113" s="134" t="s">
        <v>1393</v>
      </c>
      <c r="D113" s="134" t="s">
        <v>1234</v>
      </c>
      <c r="E113" s="134" t="s">
        <v>1282</v>
      </c>
      <c r="F113" s="134" t="s">
        <v>1236</v>
      </c>
      <c r="G113" s="134" t="s">
        <v>1237</v>
      </c>
      <c r="H113" s="134" t="s">
        <v>1238</v>
      </c>
      <c r="I113" s="134" t="s">
        <v>1256</v>
      </c>
      <c r="J113" s="134" t="s">
        <v>1240</v>
      </c>
      <c r="K113" s="134" t="s">
        <v>1249</v>
      </c>
      <c r="L113" s="134" t="s">
        <v>1278</v>
      </c>
      <c r="M113" s="134" t="s">
        <v>1238</v>
      </c>
      <c r="N113" s="134" t="s">
        <v>1240</v>
      </c>
      <c r="O113" s="134" t="s">
        <v>1240</v>
      </c>
      <c r="P113" s="134">
        <v>1.34</v>
      </c>
      <c r="Q113" s="134">
        <v>1.1299999999999999</v>
      </c>
      <c r="R113" s="135" t="s">
        <v>1236</v>
      </c>
    </row>
    <row r="114" spans="1:18">
      <c r="A114" s="132">
        <v>220057</v>
      </c>
      <c r="B114" s="134" t="s">
        <v>1394</v>
      </c>
      <c r="C114" s="134" t="s">
        <v>1393</v>
      </c>
      <c r="D114" s="134" t="s">
        <v>1234</v>
      </c>
      <c r="E114" s="134" t="s">
        <v>1282</v>
      </c>
      <c r="F114" s="134" t="s">
        <v>1262</v>
      </c>
      <c r="G114" s="134" t="s">
        <v>1237</v>
      </c>
      <c r="H114" s="134" t="s">
        <v>1238</v>
      </c>
      <c r="I114" s="134" t="s">
        <v>1256</v>
      </c>
      <c r="J114" s="134" t="s">
        <v>1240</v>
      </c>
      <c r="K114" s="134" t="s">
        <v>1249</v>
      </c>
      <c r="L114" s="134" t="s">
        <v>1278</v>
      </c>
      <c r="M114" s="134" t="s">
        <v>1238</v>
      </c>
      <c r="N114" s="134" t="s">
        <v>1240</v>
      </c>
      <c r="O114" s="134" t="s">
        <v>1240</v>
      </c>
      <c r="P114" s="134">
        <v>1.46</v>
      </c>
      <c r="Q114" s="134">
        <v>0.98</v>
      </c>
      <c r="R114" s="135" t="s">
        <v>1262</v>
      </c>
    </row>
    <row r="115" spans="1:18">
      <c r="A115" s="132">
        <v>221184</v>
      </c>
      <c r="B115" s="134" t="s">
        <v>1395</v>
      </c>
      <c r="C115" s="134" t="s">
        <v>1393</v>
      </c>
      <c r="D115" s="134" t="s">
        <v>1234</v>
      </c>
      <c r="E115" s="134" t="s">
        <v>1260</v>
      </c>
      <c r="F115" s="134" t="s">
        <v>1262</v>
      </c>
      <c r="G115" s="134" t="s">
        <v>1237</v>
      </c>
      <c r="H115" s="134" t="s">
        <v>1238</v>
      </c>
      <c r="I115" s="134" t="s">
        <v>1256</v>
      </c>
      <c r="J115" s="134" t="s">
        <v>1240</v>
      </c>
      <c r="K115" s="134" t="s">
        <v>1241</v>
      </c>
      <c r="L115" s="134" t="s">
        <v>1258</v>
      </c>
      <c r="M115" s="134" t="s">
        <v>1238</v>
      </c>
      <c r="N115" s="134" t="s">
        <v>1240</v>
      </c>
      <c r="O115" s="134" t="s">
        <v>1240</v>
      </c>
      <c r="P115" s="134">
        <v>1.85</v>
      </c>
      <c r="Q115" s="134">
        <v>0.93</v>
      </c>
      <c r="R115" s="135" t="s">
        <v>1262</v>
      </c>
    </row>
    <row r="116" spans="1:18">
      <c r="A116" s="132">
        <v>221397</v>
      </c>
      <c r="B116" s="134" t="s">
        <v>1396</v>
      </c>
      <c r="C116" s="134" t="s">
        <v>1393</v>
      </c>
      <c r="D116" s="134" t="s">
        <v>1234</v>
      </c>
      <c r="E116" s="134" t="s">
        <v>1260</v>
      </c>
      <c r="F116" s="134" t="s">
        <v>1236</v>
      </c>
      <c r="G116" s="134" t="s">
        <v>1237</v>
      </c>
      <c r="H116" s="134" t="s">
        <v>1238</v>
      </c>
      <c r="I116" s="134" t="s">
        <v>1256</v>
      </c>
      <c r="J116" s="134" t="s">
        <v>1240</v>
      </c>
      <c r="K116" s="134" t="s">
        <v>1241</v>
      </c>
      <c r="L116" s="134" t="s">
        <v>1278</v>
      </c>
      <c r="M116" s="134" t="s">
        <v>1238</v>
      </c>
      <c r="N116" s="134" t="s">
        <v>1240</v>
      </c>
      <c r="O116" s="134" t="s">
        <v>1240</v>
      </c>
      <c r="P116" s="134">
        <v>1.1499999999999999</v>
      </c>
      <c r="Q116" s="134">
        <v>1.1000000000000001</v>
      </c>
      <c r="R116" s="135" t="s">
        <v>1236</v>
      </c>
    </row>
    <row r="117" spans="1:18">
      <c r="A117" s="132">
        <v>221485</v>
      </c>
      <c r="B117" s="134" t="s">
        <v>1397</v>
      </c>
      <c r="C117" s="134" t="s">
        <v>1393</v>
      </c>
      <c r="D117" s="134" t="s">
        <v>1234</v>
      </c>
      <c r="E117" s="134" t="s">
        <v>1260</v>
      </c>
      <c r="F117" s="134" t="s">
        <v>1236</v>
      </c>
      <c r="G117" s="134" t="s">
        <v>1237</v>
      </c>
      <c r="H117" s="134" t="s">
        <v>1238</v>
      </c>
      <c r="I117" s="134" t="s">
        <v>1256</v>
      </c>
      <c r="J117" s="134" t="s">
        <v>1240</v>
      </c>
      <c r="K117" s="134" t="s">
        <v>1241</v>
      </c>
      <c r="L117" s="134" t="s">
        <v>1258</v>
      </c>
      <c r="M117" s="134" t="s">
        <v>1238</v>
      </c>
      <c r="N117" s="134" t="s">
        <v>1240</v>
      </c>
      <c r="O117" s="134" t="s">
        <v>1240</v>
      </c>
      <c r="P117" s="134">
        <v>1.44</v>
      </c>
      <c r="Q117" s="134">
        <v>1.03</v>
      </c>
      <c r="R117" s="135" t="s">
        <v>1236</v>
      </c>
    </row>
    <row r="118" spans="1:18">
      <c r="A118" s="132">
        <v>221643</v>
      </c>
      <c r="B118" s="134" t="s">
        <v>1398</v>
      </c>
      <c r="C118" s="134" t="s">
        <v>1393</v>
      </c>
      <c r="D118" s="134" t="s">
        <v>1234</v>
      </c>
      <c r="E118" s="134" t="s">
        <v>1260</v>
      </c>
      <c r="F118" s="134" t="s">
        <v>1236</v>
      </c>
      <c r="G118" s="134" t="s">
        <v>1237</v>
      </c>
      <c r="H118" s="134" t="s">
        <v>1238</v>
      </c>
      <c r="I118" s="134" t="s">
        <v>1256</v>
      </c>
      <c r="J118" s="134" t="s">
        <v>1240</v>
      </c>
      <c r="K118" s="134" t="s">
        <v>1241</v>
      </c>
      <c r="L118" s="134" t="s">
        <v>1278</v>
      </c>
      <c r="M118" s="134" t="s">
        <v>1238</v>
      </c>
      <c r="N118" s="134" t="s">
        <v>1240</v>
      </c>
      <c r="O118" s="134" t="s">
        <v>1240</v>
      </c>
      <c r="P118" s="134">
        <v>1.39</v>
      </c>
      <c r="Q118" s="134">
        <v>1.1000000000000001</v>
      </c>
      <c r="R118" s="135" t="s">
        <v>1236</v>
      </c>
    </row>
    <row r="119" spans="1:18">
      <c r="A119" s="132">
        <v>221908</v>
      </c>
      <c r="B119" s="134" t="s">
        <v>1399</v>
      </c>
      <c r="C119" s="134" t="s">
        <v>1393</v>
      </c>
      <c r="D119" s="134" t="s">
        <v>1234</v>
      </c>
      <c r="E119" s="134" t="s">
        <v>1260</v>
      </c>
      <c r="F119" s="134" t="s">
        <v>1236</v>
      </c>
      <c r="G119" s="134" t="s">
        <v>1237</v>
      </c>
      <c r="H119" s="134" t="s">
        <v>1238</v>
      </c>
      <c r="I119" s="134" t="s">
        <v>1256</v>
      </c>
      <c r="J119" s="134" t="s">
        <v>1240</v>
      </c>
      <c r="K119" s="134" t="s">
        <v>1241</v>
      </c>
      <c r="L119" s="134" t="s">
        <v>1278</v>
      </c>
      <c r="M119" s="134" t="s">
        <v>1238</v>
      </c>
      <c r="N119" s="134" t="s">
        <v>1240</v>
      </c>
      <c r="O119" s="134" t="s">
        <v>1240</v>
      </c>
      <c r="P119" s="134">
        <v>1.61</v>
      </c>
      <c r="Q119" s="134">
        <v>1.1399999999999999</v>
      </c>
      <c r="R119" s="135" t="s">
        <v>1236</v>
      </c>
    </row>
    <row r="120" spans="1:18">
      <c r="A120" s="132">
        <v>222053</v>
      </c>
      <c r="B120" s="134" t="s">
        <v>1400</v>
      </c>
      <c r="C120" s="134" t="s">
        <v>1393</v>
      </c>
      <c r="D120" s="134" t="s">
        <v>1234</v>
      </c>
      <c r="E120" s="134" t="s">
        <v>1260</v>
      </c>
      <c r="F120" s="134" t="s">
        <v>1262</v>
      </c>
      <c r="G120" s="134" t="s">
        <v>1237</v>
      </c>
      <c r="H120" s="134" t="s">
        <v>1238</v>
      </c>
      <c r="I120" s="134" t="s">
        <v>1256</v>
      </c>
      <c r="J120" s="134" t="s">
        <v>1240</v>
      </c>
      <c r="K120" s="134" t="s">
        <v>1241</v>
      </c>
      <c r="L120" s="134" t="s">
        <v>1278</v>
      </c>
      <c r="M120" s="134" t="s">
        <v>1238</v>
      </c>
      <c r="N120" s="134" t="s">
        <v>1240</v>
      </c>
      <c r="O120" s="134" t="s">
        <v>1240</v>
      </c>
      <c r="P120" s="134">
        <v>1.25</v>
      </c>
      <c r="Q120" s="134">
        <v>0.97</v>
      </c>
      <c r="R120" s="135" t="s">
        <v>1262</v>
      </c>
    </row>
    <row r="121" spans="1:18" ht="28.5">
      <c r="A121" s="132">
        <v>222062</v>
      </c>
      <c r="B121" s="134" t="s">
        <v>1401</v>
      </c>
      <c r="C121" s="134" t="s">
        <v>1393</v>
      </c>
      <c r="D121" s="134" t="s">
        <v>1234</v>
      </c>
      <c r="E121" s="134" t="s">
        <v>1260</v>
      </c>
      <c r="F121" s="134" t="s">
        <v>1246</v>
      </c>
      <c r="G121" s="134" t="s">
        <v>1237</v>
      </c>
      <c r="H121" s="134" t="s">
        <v>1238</v>
      </c>
      <c r="I121" s="134" t="s">
        <v>1256</v>
      </c>
      <c r="J121" s="134" t="s">
        <v>1240</v>
      </c>
      <c r="K121" s="134" t="s">
        <v>1241</v>
      </c>
      <c r="L121" s="134" t="s">
        <v>1278</v>
      </c>
      <c r="M121" s="134" t="s">
        <v>1238</v>
      </c>
      <c r="N121" s="134" t="s">
        <v>1240</v>
      </c>
      <c r="O121" s="134" t="s">
        <v>1240</v>
      </c>
      <c r="P121" s="134">
        <v>1.22</v>
      </c>
      <c r="Q121" s="134">
        <v>1.26</v>
      </c>
      <c r="R121" s="135" t="s">
        <v>1252</v>
      </c>
    </row>
    <row r="122" spans="1:18">
      <c r="A122" s="132">
        <v>222576</v>
      </c>
      <c r="B122" s="134" t="s">
        <v>1402</v>
      </c>
      <c r="C122" s="134" t="s">
        <v>1403</v>
      </c>
      <c r="D122" s="134" t="s">
        <v>1234</v>
      </c>
      <c r="E122" s="134" t="s">
        <v>1235</v>
      </c>
      <c r="F122" s="134" t="s">
        <v>1236</v>
      </c>
      <c r="G122" s="134" t="s">
        <v>1237</v>
      </c>
      <c r="H122" s="134" t="s">
        <v>1238</v>
      </c>
      <c r="I122" s="134" t="s">
        <v>1239</v>
      </c>
      <c r="J122" s="134" t="s">
        <v>1240</v>
      </c>
      <c r="K122" s="134" t="s">
        <v>1241</v>
      </c>
      <c r="L122" s="134" t="s">
        <v>1258</v>
      </c>
      <c r="M122" s="134" t="s">
        <v>1238</v>
      </c>
      <c r="N122" s="134" t="s">
        <v>1240</v>
      </c>
      <c r="O122" s="134" t="s">
        <v>1240</v>
      </c>
      <c r="P122" s="134">
        <v>1.6</v>
      </c>
      <c r="Q122" s="134">
        <v>1.1100000000000001</v>
      </c>
      <c r="R122" s="135" t="s">
        <v>1236</v>
      </c>
    </row>
    <row r="123" spans="1:18">
      <c r="A123" s="132">
        <v>222992</v>
      </c>
      <c r="B123" s="134" t="s">
        <v>1404</v>
      </c>
      <c r="C123" s="134" t="s">
        <v>1403</v>
      </c>
      <c r="D123" s="134" t="s">
        <v>1234</v>
      </c>
      <c r="E123" s="134" t="s">
        <v>1255</v>
      </c>
      <c r="F123" s="134" t="s">
        <v>1262</v>
      </c>
      <c r="G123" s="134" t="s">
        <v>1237</v>
      </c>
      <c r="H123" s="134" t="s">
        <v>1238</v>
      </c>
      <c r="I123" s="134" t="s">
        <v>1256</v>
      </c>
      <c r="J123" s="134" t="s">
        <v>1240</v>
      </c>
      <c r="K123" s="134" t="s">
        <v>1273</v>
      </c>
      <c r="L123" s="134" t="s">
        <v>1258</v>
      </c>
      <c r="M123" s="134" t="s">
        <v>1251</v>
      </c>
      <c r="N123" s="134" t="s">
        <v>1240</v>
      </c>
      <c r="O123" s="134" t="s">
        <v>1240</v>
      </c>
      <c r="P123" s="134">
        <v>1.33</v>
      </c>
      <c r="Q123" s="134">
        <v>0.88</v>
      </c>
      <c r="R123" s="135" t="s">
        <v>1262</v>
      </c>
    </row>
    <row r="124" spans="1:18">
      <c r="A124" s="132">
        <v>223320</v>
      </c>
      <c r="B124" s="134" t="s">
        <v>1405</v>
      </c>
      <c r="C124" s="134" t="s">
        <v>1403</v>
      </c>
      <c r="D124" s="134" t="s">
        <v>1234</v>
      </c>
      <c r="E124" s="134" t="s">
        <v>1260</v>
      </c>
      <c r="F124" s="134" t="s">
        <v>1236</v>
      </c>
      <c r="G124" s="134" t="s">
        <v>1237</v>
      </c>
      <c r="H124" s="134" t="s">
        <v>1238</v>
      </c>
      <c r="I124" s="134" t="s">
        <v>1256</v>
      </c>
      <c r="J124" s="134" t="s">
        <v>1240</v>
      </c>
      <c r="K124" s="134" t="s">
        <v>1241</v>
      </c>
      <c r="L124" s="134" t="s">
        <v>1242</v>
      </c>
      <c r="M124" s="134" t="s">
        <v>1238</v>
      </c>
      <c r="N124" s="134" t="s">
        <v>1240</v>
      </c>
      <c r="O124" s="134" t="s">
        <v>1240</v>
      </c>
      <c r="P124" s="134">
        <v>1.1299999999999999</v>
      </c>
      <c r="Q124" s="134">
        <v>1.01</v>
      </c>
      <c r="R124" s="135" t="s">
        <v>1236</v>
      </c>
    </row>
    <row r="125" spans="1:18">
      <c r="A125" s="132">
        <v>223506</v>
      </c>
      <c r="B125" s="134" t="s">
        <v>1406</v>
      </c>
      <c r="C125" s="134" t="s">
        <v>1403</v>
      </c>
      <c r="D125" s="134" t="s">
        <v>1234</v>
      </c>
      <c r="E125" s="134" t="s">
        <v>1272</v>
      </c>
      <c r="F125" s="134" t="s">
        <v>1353</v>
      </c>
      <c r="G125" s="134" t="s">
        <v>1237</v>
      </c>
      <c r="H125" s="134" t="s">
        <v>1248</v>
      </c>
      <c r="I125" s="134" t="s">
        <v>1256</v>
      </c>
      <c r="J125" s="134" t="s">
        <v>1240</v>
      </c>
      <c r="K125" s="134" t="s">
        <v>1241</v>
      </c>
      <c r="L125" s="134" t="s">
        <v>1258</v>
      </c>
      <c r="M125" s="134" t="s">
        <v>1251</v>
      </c>
      <c r="N125" s="134" t="s">
        <v>1240</v>
      </c>
      <c r="O125" s="134" t="s">
        <v>1240</v>
      </c>
      <c r="P125" s="134">
        <v>0.91</v>
      </c>
      <c r="Q125" s="134">
        <v>1.04</v>
      </c>
      <c r="R125" s="135" t="s">
        <v>1353</v>
      </c>
    </row>
    <row r="126" spans="1:18">
      <c r="A126" s="132">
        <v>224615</v>
      </c>
      <c r="B126" s="134" t="s">
        <v>710</v>
      </c>
      <c r="C126" s="134" t="s">
        <v>1403</v>
      </c>
      <c r="D126" s="134" t="s">
        <v>1234</v>
      </c>
      <c r="E126" s="134" t="s">
        <v>1255</v>
      </c>
      <c r="F126" s="134" t="s">
        <v>1236</v>
      </c>
      <c r="G126" s="134" t="s">
        <v>1237</v>
      </c>
      <c r="H126" s="134" t="s">
        <v>1238</v>
      </c>
      <c r="I126" s="134" t="s">
        <v>1256</v>
      </c>
      <c r="J126" s="134" t="s">
        <v>1240</v>
      </c>
      <c r="K126" s="134" t="s">
        <v>1273</v>
      </c>
      <c r="L126" s="134" t="s">
        <v>1250</v>
      </c>
      <c r="M126" s="134" t="s">
        <v>1251</v>
      </c>
      <c r="N126" s="134" t="s">
        <v>1240</v>
      </c>
      <c r="O126" s="134" t="s">
        <v>1240</v>
      </c>
      <c r="P126" s="134">
        <v>1.46</v>
      </c>
      <c r="Q126" s="134">
        <v>1.02</v>
      </c>
      <c r="R126" s="135" t="s">
        <v>1236</v>
      </c>
    </row>
    <row r="127" spans="1:18">
      <c r="A127" s="132">
        <v>224642</v>
      </c>
      <c r="B127" s="134" t="s">
        <v>712</v>
      </c>
      <c r="C127" s="134" t="s">
        <v>1403</v>
      </c>
      <c r="D127" s="134" t="s">
        <v>1234</v>
      </c>
      <c r="E127" s="134" t="s">
        <v>1255</v>
      </c>
      <c r="F127" s="134" t="s">
        <v>1407</v>
      </c>
      <c r="G127" s="134" t="s">
        <v>1237</v>
      </c>
      <c r="H127" s="134" t="s">
        <v>1238</v>
      </c>
      <c r="I127" s="134" t="s">
        <v>1256</v>
      </c>
      <c r="J127" s="134" t="s">
        <v>1240</v>
      </c>
      <c r="K127" s="134" t="s">
        <v>1257</v>
      </c>
      <c r="L127" s="134" t="s">
        <v>1258</v>
      </c>
      <c r="M127" s="134" t="s">
        <v>1238</v>
      </c>
      <c r="N127" s="134" t="s">
        <v>1240</v>
      </c>
      <c r="O127" s="134" t="s">
        <v>1240</v>
      </c>
      <c r="P127" s="134">
        <v>0.93</v>
      </c>
      <c r="Q127" s="134">
        <v>1.27</v>
      </c>
      <c r="R127" s="135" t="s">
        <v>1407</v>
      </c>
    </row>
    <row r="128" spans="1:18">
      <c r="A128" s="132">
        <v>225070</v>
      </c>
      <c r="B128" s="134" t="s">
        <v>1408</v>
      </c>
      <c r="C128" s="134" t="s">
        <v>1403</v>
      </c>
      <c r="D128" s="134" t="s">
        <v>1234</v>
      </c>
      <c r="E128" s="134" t="s">
        <v>1235</v>
      </c>
      <c r="F128" s="134" t="s">
        <v>1236</v>
      </c>
      <c r="G128" s="134" t="s">
        <v>1237</v>
      </c>
      <c r="H128" s="134" t="s">
        <v>1238</v>
      </c>
      <c r="I128" s="134" t="s">
        <v>1239</v>
      </c>
      <c r="J128" s="134" t="s">
        <v>1240</v>
      </c>
      <c r="K128" s="134" t="s">
        <v>1241</v>
      </c>
      <c r="L128" s="134" t="s">
        <v>1242</v>
      </c>
      <c r="M128" s="134" t="s">
        <v>1251</v>
      </c>
      <c r="N128" s="134" t="s">
        <v>1240</v>
      </c>
      <c r="O128" s="134" t="s">
        <v>1240</v>
      </c>
      <c r="P128" s="134">
        <v>1.57</v>
      </c>
      <c r="Q128" s="134">
        <v>1.1399999999999999</v>
      </c>
      <c r="R128" s="135" t="s">
        <v>1236</v>
      </c>
    </row>
    <row r="129" spans="1:18">
      <c r="A129" s="132">
        <v>226204</v>
      </c>
      <c r="B129" s="134" t="s">
        <v>1409</v>
      </c>
      <c r="C129" s="134" t="s">
        <v>1403</v>
      </c>
      <c r="D129" s="134" t="s">
        <v>1234</v>
      </c>
      <c r="E129" s="134" t="s">
        <v>1235</v>
      </c>
      <c r="F129" s="134" t="s">
        <v>1262</v>
      </c>
      <c r="G129" s="134" t="s">
        <v>1237</v>
      </c>
      <c r="H129" s="134" t="s">
        <v>1238</v>
      </c>
      <c r="I129" s="134" t="s">
        <v>1239</v>
      </c>
      <c r="J129" s="134" t="s">
        <v>1240</v>
      </c>
      <c r="K129" s="134" t="s">
        <v>1241</v>
      </c>
      <c r="L129" s="134" t="s">
        <v>1258</v>
      </c>
      <c r="M129" s="134" t="s">
        <v>1238</v>
      </c>
      <c r="N129" s="134" t="s">
        <v>1240</v>
      </c>
      <c r="O129" s="134" t="s">
        <v>1240</v>
      </c>
      <c r="P129" s="134">
        <v>1.08</v>
      </c>
      <c r="Q129" s="134">
        <v>0.99</v>
      </c>
      <c r="R129" s="135" t="s">
        <v>1262</v>
      </c>
    </row>
    <row r="130" spans="1:18">
      <c r="A130" s="132">
        <v>227182</v>
      </c>
      <c r="B130" s="134" t="s">
        <v>1410</v>
      </c>
      <c r="C130" s="134" t="s">
        <v>1403</v>
      </c>
      <c r="D130" s="134" t="s">
        <v>1234</v>
      </c>
      <c r="E130" s="134" t="s">
        <v>1255</v>
      </c>
      <c r="F130" s="134" t="s">
        <v>1262</v>
      </c>
      <c r="G130" s="134" t="s">
        <v>1237</v>
      </c>
      <c r="H130" s="134" t="s">
        <v>1238</v>
      </c>
      <c r="I130" s="134" t="s">
        <v>1256</v>
      </c>
      <c r="J130" s="134" t="s">
        <v>1240</v>
      </c>
      <c r="K130" s="134" t="s">
        <v>1273</v>
      </c>
      <c r="L130" s="134" t="s">
        <v>1258</v>
      </c>
      <c r="M130" s="134" t="s">
        <v>1251</v>
      </c>
      <c r="N130" s="134" t="s">
        <v>1240</v>
      </c>
      <c r="O130" s="134" t="s">
        <v>1240</v>
      </c>
      <c r="P130" s="134">
        <v>1.1000000000000001</v>
      </c>
      <c r="Q130" s="134">
        <v>0.99</v>
      </c>
      <c r="R130" s="135" t="s">
        <v>1262</v>
      </c>
    </row>
    <row r="131" spans="1:18">
      <c r="A131" s="132">
        <v>227304</v>
      </c>
      <c r="B131" s="134" t="s">
        <v>1411</v>
      </c>
      <c r="C131" s="134" t="s">
        <v>1403</v>
      </c>
      <c r="D131" s="134" t="s">
        <v>1234</v>
      </c>
      <c r="E131" s="134" t="s">
        <v>1235</v>
      </c>
      <c r="F131" s="134" t="s">
        <v>1262</v>
      </c>
      <c r="G131" s="134" t="s">
        <v>1237</v>
      </c>
      <c r="H131" s="134" t="s">
        <v>1238</v>
      </c>
      <c r="I131" s="134" t="s">
        <v>1239</v>
      </c>
      <c r="J131" s="134" t="s">
        <v>1240</v>
      </c>
      <c r="K131" s="134" t="s">
        <v>1241</v>
      </c>
      <c r="L131" s="134" t="s">
        <v>1242</v>
      </c>
      <c r="M131" s="134" t="s">
        <v>1251</v>
      </c>
      <c r="N131" s="134" t="s">
        <v>1240</v>
      </c>
      <c r="O131" s="134" t="s">
        <v>1240</v>
      </c>
      <c r="P131" s="134">
        <v>1.21</v>
      </c>
      <c r="Q131" s="134">
        <v>0.99</v>
      </c>
      <c r="R131" s="135" t="s">
        <v>1262</v>
      </c>
    </row>
    <row r="132" spans="1:18">
      <c r="A132" s="132">
        <v>227854</v>
      </c>
      <c r="B132" s="134" t="s">
        <v>1412</v>
      </c>
      <c r="C132" s="134" t="s">
        <v>1403</v>
      </c>
      <c r="D132" s="134" t="s">
        <v>1234</v>
      </c>
      <c r="E132" s="134" t="s">
        <v>1255</v>
      </c>
      <c r="F132" s="134" t="s">
        <v>1236</v>
      </c>
      <c r="G132" s="134" t="s">
        <v>1237</v>
      </c>
      <c r="H132" s="134" t="s">
        <v>1238</v>
      </c>
      <c r="I132" s="134" t="s">
        <v>1256</v>
      </c>
      <c r="J132" s="134" t="s">
        <v>1240</v>
      </c>
      <c r="K132" s="134" t="s">
        <v>1257</v>
      </c>
      <c r="L132" s="134" t="s">
        <v>1258</v>
      </c>
      <c r="M132" s="134" t="s">
        <v>1238</v>
      </c>
      <c r="N132" s="134" t="s">
        <v>1240</v>
      </c>
      <c r="O132" s="134" t="s">
        <v>1240</v>
      </c>
      <c r="P132" s="134">
        <v>1.01</v>
      </c>
      <c r="Q132" s="134">
        <v>1.07</v>
      </c>
      <c r="R132" s="135" t="s">
        <v>1236</v>
      </c>
    </row>
    <row r="133" spans="1:18">
      <c r="A133" s="132">
        <v>227924</v>
      </c>
      <c r="B133" s="134" t="s">
        <v>1412</v>
      </c>
      <c r="C133" s="134" t="s">
        <v>1403</v>
      </c>
      <c r="D133" s="134" t="s">
        <v>1234</v>
      </c>
      <c r="E133" s="134" t="s">
        <v>1255</v>
      </c>
      <c r="F133" s="134" t="s">
        <v>1236</v>
      </c>
      <c r="G133" s="134" t="s">
        <v>1237</v>
      </c>
      <c r="H133" s="134" t="s">
        <v>1238</v>
      </c>
      <c r="I133" s="134" t="s">
        <v>1256</v>
      </c>
      <c r="J133" s="134" t="s">
        <v>1240</v>
      </c>
      <c r="K133" s="134" t="s">
        <v>1257</v>
      </c>
      <c r="L133" s="134" t="s">
        <v>1258</v>
      </c>
      <c r="M133" s="134" t="s">
        <v>1251</v>
      </c>
      <c r="N133" s="134" t="s">
        <v>1240</v>
      </c>
      <c r="O133" s="134" t="s">
        <v>1275</v>
      </c>
      <c r="P133" s="134">
        <v>1.1499999999999999</v>
      </c>
      <c r="Q133" s="134">
        <v>1.07</v>
      </c>
      <c r="R133" s="135" t="s">
        <v>1236</v>
      </c>
    </row>
    <row r="134" spans="1:18">
      <c r="A134" s="132">
        <v>227979</v>
      </c>
      <c r="B134" s="134" t="s">
        <v>1413</v>
      </c>
      <c r="C134" s="134" t="s">
        <v>1403</v>
      </c>
      <c r="D134" s="134" t="s">
        <v>1234</v>
      </c>
      <c r="E134" s="134" t="s">
        <v>1255</v>
      </c>
      <c r="F134" s="134" t="s">
        <v>1236</v>
      </c>
      <c r="G134" s="134" t="s">
        <v>1237</v>
      </c>
      <c r="H134" s="134" t="s">
        <v>1238</v>
      </c>
      <c r="I134" s="134" t="s">
        <v>1256</v>
      </c>
      <c r="J134" s="134" t="s">
        <v>1240</v>
      </c>
      <c r="K134" s="134" t="s">
        <v>1273</v>
      </c>
      <c r="L134" s="134" t="s">
        <v>1258</v>
      </c>
      <c r="M134" s="134" t="s">
        <v>1251</v>
      </c>
      <c r="N134" s="134" t="s">
        <v>1240</v>
      </c>
      <c r="O134" s="134" t="s">
        <v>1240</v>
      </c>
      <c r="P134" s="134">
        <v>1.27</v>
      </c>
      <c r="Q134" s="134">
        <v>1.08</v>
      </c>
      <c r="R134" s="135" t="s">
        <v>1236</v>
      </c>
    </row>
    <row r="135" spans="1:18">
      <c r="A135" s="132">
        <v>228608</v>
      </c>
      <c r="B135" s="134" t="s">
        <v>1414</v>
      </c>
      <c r="C135" s="134" t="s">
        <v>1403</v>
      </c>
      <c r="D135" s="134" t="s">
        <v>1234</v>
      </c>
      <c r="E135" s="134" t="s">
        <v>1260</v>
      </c>
      <c r="F135" s="134" t="s">
        <v>1236</v>
      </c>
      <c r="G135" s="134" t="s">
        <v>1237</v>
      </c>
      <c r="H135" s="134" t="s">
        <v>1238</v>
      </c>
      <c r="I135" s="134" t="s">
        <v>1256</v>
      </c>
      <c r="J135" s="134" t="s">
        <v>1240</v>
      </c>
      <c r="K135" s="134" t="s">
        <v>1241</v>
      </c>
      <c r="L135" s="134" t="s">
        <v>1258</v>
      </c>
      <c r="M135" s="134" t="s">
        <v>1238</v>
      </c>
      <c r="N135" s="134" t="s">
        <v>1240</v>
      </c>
      <c r="O135" s="134" t="s">
        <v>1240</v>
      </c>
      <c r="P135" s="134">
        <v>1.2</v>
      </c>
      <c r="Q135" s="134">
        <v>1.19</v>
      </c>
      <c r="R135" s="135" t="s">
        <v>1236</v>
      </c>
    </row>
    <row r="136" spans="1:18">
      <c r="A136" s="132">
        <v>232414</v>
      </c>
      <c r="B136" s="134" t="s">
        <v>460</v>
      </c>
      <c r="C136" s="134" t="s">
        <v>1415</v>
      </c>
      <c r="D136" s="134" t="s">
        <v>1234</v>
      </c>
      <c r="E136" s="134" t="s">
        <v>1260</v>
      </c>
      <c r="F136" s="134" t="s">
        <v>1262</v>
      </c>
      <c r="G136" s="134" t="s">
        <v>1237</v>
      </c>
      <c r="H136" s="134" t="s">
        <v>1238</v>
      </c>
      <c r="I136" s="134" t="s">
        <v>1256</v>
      </c>
      <c r="J136" s="134" t="s">
        <v>1240</v>
      </c>
      <c r="K136" s="134" t="s">
        <v>1241</v>
      </c>
      <c r="L136" s="134" t="s">
        <v>1258</v>
      </c>
      <c r="M136" s="134" t="s">
        <v>1238</v>
      </c>
      <c r="N136" s="134" t="s">
        <v>1240</v>
      </c>
      <c r="O136" s="134" t="s">
        <v>1240</v>
      </c>
      <c r="P136" s="134">
        <v>1.53</v>
      </c>
      <c r="Q136" s="134">
        <v>0.92</v>
      </c>
      <c r="R136" s="135" t="s">
        <v>1262</v>
      </c>
    </row>
    <row r="137" spans="1:18">
      <c r="A137" s="132">
        <v>232946</v>
      </c>
      <c r="B137" s="134" t="s">
        <v>1416</v>
      </c>
      <c r="C137" s="134" t="s">
        <v>1415</v>
      </c>
      <c r="D137" s="134" t="s">
        <v>1234</v>
      </c>
      <c r="E137" s="134" t="s">
        <v>1255</v>
      </c>
      <c r="F137" s="134" t="s">
        <v>1262</v>
      </c>
      <c r="G137" s="134" t="s">
        <v>1237</v>
      </c>
      <c r="H137" s="134" t="s">
        <v>1238</v>
      </c>
      <c r="I137" s="134" t="s">
        <v>1256</v>
      </c>
      <c r="J137" s="134" t="s">
        <v>1240</v>
      </c>
      <c r="K137" s="134" t="s">
        <v>1273</v>
      </c>
      <c r="L137" s="134" t="s">
        <v>1258</v>
      </c>
      <c r="M137" s="134" t="s">
        <v>1238</v>
      </c>
      <c r="N137" s="134" t="s">
        <v>1240</v>
      </c>
      <c r="O137" s="134" t="s">
        <v>1240</v>
      </c>
      <c r="P137" s="134">
        <v>1.47</v>
      </c>
      <c r="Q137" s="134">
        <v>0.89</v>
      </c>
      <c r="R137" s="135" t="s">
        <v>1262</v>
      </c>
    </row>
    <row r="138" spans="1:18">
      <c r="A138" s="132">
        <v>233019</v>
      </c>
      <c r="B138" s="134" t="s">
        <v>1417</v>
      </c>
      <c r="C138" s="134" t="s">
        <v>1415</v>
      </c>
      <c r="D138" s="134" t="s">
        <v>1234</v>
      </c>
      <c r="E138" s="134" t="s">
        <v>1282</v>
      </c>
      <c r="F138" s="134" t="s">
        <v>1236</v>
      </c>
      <c r="G138" s="134" t="s">
        <v>1237</v>
      </c>
      <c r="H138" s="134" t="s">
        <v>1238</v>
      </c>
      <c r="I138" s="134" t="s">
        <v>1256</v>
      </c>
      <c r="J138" s="134" t="s">
        <v>1240</v>
      </c>
      <c r="K138" s="134" t="s">
        <v>1249</v>
      </c>
      <c r="L138" s="134" t="s">
        <v>1278</v>
      </c>
      <c r="M138" s="134" t="s">
        <v>1238</v>
      </c>
      <c r="N138" s="134" t="s">
        <v>1240</v>
      </c>
      <c r="O138" s="134" t="s">
        <v>1240</v>
      </c>
      <c r="P138" s="134">
        <v>1.25</v>
      </c>
      <c r="Q138" s="134">
        <v>1.19</v>
      </c>
      <c r="R138" s="135" t="s">
        <v>1236</v>
      </c>
    </row>
    <row r="139" spans="1:18">
      <c r="A139" s="132">
        <v>233772</v>
      </c>
      <c r="B139" s="134" t="s">
        <v>784</v>
      </c>
      <c r="C139" s="134" t="s">
        <v>1415</v>
      </c>
      <c r="D139" s="134" t="s">
        <v>1234</v>
      </c>
      <c r="E139" s="134" t="s">
        <v>1255</v>
      </c>
      <c r="F139" s="134" t="s">
        <v>1262</v>
      </c>
      <c r="G139" s="134" t="s">
        <v>1237</v>
      </c>
      <c r="H139" s="134" t="s">
        <v>1238</v>
      </c>
      <c r="I139" s="134" t="s">
        <v>1256</v>
      </c>
      <c r="J139" s="134" t="s">
        <v>1240</v>
      </c>
      <c r="K139" s="134" t="s">
        <v>1257</v>
      </c>
      <c r="L139" s="134" t="s">
        <v>1258</v>
      </c>
      <c r="M139" s="134" t="s">
        <v>1238</v>
      </c>
      <c r="N139" s="134" t="s">
        <v>1240</v>
      </c>
      <c r="O139" s="134" t="s">
        <v>1240</v>
      </c>
      <c r="P139" s="134">
        <v>1.34</v>
      </c>
      <c r="Q139" s="134">
        <v>0.93</v>
      </c>
      <c r="R139" s="135" t="s">
        <v>1262</v>
      </c>
    </row>
    <row r="140" spans="1:18">
      <c r="A140" s="132">
        <v>234669</v>
      </c>
      <c r="B140" s="134" t="s">
        <v>1418</v>
      </c>
      <c r="C140" s="134" t="s">
        <v>1419</v>
      </c>
      <c r="D140" s="134" t="s">
        <v>1234</v>
      </c>
      <c r="E140" s="134" t="s">
        <v>1272</v>
      </c>
      <c r="F140" s="134" t="s">
        <v>1236</v>
      </c>
      <c r="G140" s="134" t="s">
        <v>1237</v>
      </c>
      <c r="H140" s="134" t="s">
        <v>1248</v>
      </c>
      <c r="I140" s="134" t="s">
        <v>1256</v>
      </c>
      <c r="J140" s="134" t="s">
        <v>1240</v>
      </c>
      <c r="K140" s="134" t="s">
        <v>1241</v>
      </c>
      <c r="L140" s="134" t="s">
        <v>1242</v>
      </c>
      <c r="M140" s="134" t="s">
        <v>1251</v>
      </c>
      <c r="N140" s="134" t="s">
        <v>1240</v>
      </c>
      <c r="O140" s="134" t="s">
        <v>1240</v>
      </c>
      <c r="P140" s="134">
        <v>1.07</v>
      </c>
      <c r="Q140" s="134">
        <v>1.05</v>
      </c>
      <c r="R140" s="135" t="s">
        <v>1236</v>
      </c>
    </row>
    <row r="141" spans="1:18">
      <c r="A141" s="132">
        <v>234951</v>
      </c>
      <c r="B141" s="134" t="s">
        <v>1420</v>
      </c>
      <c r="C141" s="134" t="s">
        <v>1419</v>
      </c>
      <c r="D141" s="134" t="s">
        <v>1234</v>
      </c>
      <c r="E141" s="134" t="s">
        <v>1280</v>
      </c>
      <c r="F141" s="134" t="s">
        <v>1262</v>
      </c>
      <c r="G141" s="134" t="s">
        <v>1237</v>
      </c>
      <c r="H141" s="134" t="s">
        <v>1238</v>
      </c>
      <c r="I141" s="134" t="s">
        <v>1280</v>
      </c>
      <c r="J141" s="134" t="s">
        <v>1240</v>
      </c>
      <c r="K141" s="134" t="s">
        <v>1241</v>
      </c>
      <c r="L141" s="134" t="s">
        <v>1278</v>
      </c>
      <c r="M141" s="134" t="s">
        <v>1251</v>
      </c>
      <c r="N141" s="134" t="s">
        <v>1240</v>
      </c>
      <c r="O141" s="134" t="s">
        <v>1240</v>
      </c>
      <c r="P141" s="134">
        <v>1.59</v>
      </c>
      <c r="Q141" s="134">
        <v>0.85</v>
      </c>
      <c r="R141" s="135" t="s">
        <v>1262</v>
      </c>
    </row>
    <row r="142" spans="1:18">
      <c r="A142" s="132">
        <v>235103</v>
      </c>
      <c r="B142" s="134" t="s">
        <v>1421</v>
      </c>
      <c r="C142" s="134" t="s">
        <v>1419</v>
      </c>
      <c r="D142" s="134" t="s">
        <v>1234</v>
      </c>
      <c r="E142" s="134" t="s">
        <v>1260</v>
      </c>
      <c r="F142" s="134" t="s">
        <v>1262</v>
      </c>
      <c r="G142" s="134" t="s">
        <v>1237</v>
      </c>
      <c r="H142" s="134" t="s">
        <v>1238</v>
      </c>
      <c r="I142" s="134" t="s">
        <v>1256</v>
      </c>
      <c r="J142" s="134" t="s">
        <v>1240</v>
      </c>
      <c r="K142" s="134" t="s">
        <v>1241</v>
      </c>
      <c r="L142" s="134" t="s">
        <v>1242</v>
      </c>
      <c r="M142" s="134" t="s">
        <v>1251</v>
      </c>
      <c r="N142" s="134" t="s">
        <v>1240</v>
      </c>
      <c r="O142" s="134" t="s">
        <v>1240</v>
      </c>
      <c r="P142" s="134">
        <v>1.42</v>
      </c>
      <c r="Q142" s="134">
        <v>0.91</v>
      </c>
      <c r="R142" s="135" t="s">
        <v>1262</v>
      </c>
    </row>
    <row r="143" spans="1:18">
      <c r="A143" s="132">
        <v>235149</v>
      </c>
      <c r="B143" s="134" t="s">
        <v>1422</v>
      </c>
      <c r="C143" s="134" t="s">
        <v>1419</v>
      </c>
      <c r="D143" s="134" t="s">
        <v>1234</v>
      </c>
      <c r="E143" s="134" t="s">
        <v>1260</v>
      </c>
      <c r="F143" s="134" t="s">
        <v>1262</v>
      </c>
      <c r="G143" s="134" t="s">
        <v>1237</v>
      </c>
      <c r="H143" s="134" t="s">
        <v>1238</v>
      </c>
      <c r="I143" s="134" t="s">
        <v>1256</v>
      </c>
      <c r="J143" s="134" t="s">
        <v>1240</v>
      </c>
      <c r="K143" s="134" t="s">
        <v>1241</v>
      </c>
      <c r="L143" s="134" t="s">
        <v>1242</v>
      </c>
      <c r="M143" s="134" t="s">
        <v>1238</v>
      </c>
      <c r="N143" s="134" t="s">
        <v>1240</v>
      </c>
      <c r="O143" s="134" t="s">
        <v>1240</v>
      </c>
      <c r="P143" s="134">
        <v>1.27</v>
      </c>
      <c r="Q143" s="134">
        <v>0.9</v>
      </c>
      <c r="R143" s="135" t="s">
        <v>1262</v>
      </c>
    </row>
    <row r="144" spans="1:18">
      <c r="A144" s="132">
        <v>235237</v>
      </c>
      <c r="B144" s="134" t="s">
        <v>1420</v>
      </c>
      <c r="C144" s="134" t="s">
        <v>1419</v>
      </c>
      <c r="D144" s="134" t="s">
        <v>1234</v>
      </c>
      <c r="E144" s="134" t="s">
        <v>1260</v>
      </c>
      <c r="F144" s="134" t="s">
        <v>1262</v>
      </c>
      <c r="G144" s="134" t="s">
        <v>1237</v>
      </c>
      <c r="H144" s="134" t="s">
        <v>1238</v>
      </c>
      <c r="I144" s="134" t="s">
        <v>1256</v>
      </c>
      <c r="J144" s="134" t="s">
        <v>1240</v>
      </c>
      <c r="K144" s="134" t="s">
        <v>1241</v>
      </c>
      <c r="L144" s="134" t="s">
        <v>1242</v>
      </c>
      <c r="M144" s="134" t="s">
        <v>1251</v>
      </c>
      <c r="N144" s="134" t="s">
        <v>1240</v>
      </c>
      <c r="O144" s="134" t="s">
        <v>1240</v>
      </c>
      <c r="P144" s="134">
        <v>1.76</v>
      </c>
      <c r="Q144" s="134">
        <v>0.94</v>
      </c>
      <c r="R144" s="135" t="s">
        <v>1262</v>
      </c>
    </row>
    <row r="145" spans="1:18">
      <c r="A145" s="132">
        <v>235431</v>
      </c>
      <c r="B145" s="134" t="s">
        <v>1423</v>
      </c>
      <c r="C145" s="134" t="s">
        <v>1419</v>
      </c>
      <c r="D145" s="134" t="s">
        <v>1234</v>
      </c>
      <c r="E145" s="134" t="s">
        <v>1260</v>
      </c>
      <c r="F145" s="134" t="s">
        <v>1262</v>
      </c>
      <c r="G145" s="134" t="s">
        <v>1237</v>
      </c>
      <c r="H145" s="134" t="s">
        <v>1238</v>
      </c>
      <c r="I145" s="134" t="s">
        <v>1256</v>
      </c>
      <c r="J145" s="134" t="s">
        <v>1240</v>
      </c>
      <c r="K145" s="134" t="s">
        <v>1241</v>
      </c>
      <c r="L145" s="134" t="s">
        <v>1242</v>
      </c>
      <c r="M145" s="134" t="s">
        <v>1251</v>
      </c>
      <c r="N145" s="134" t="s">
        <v>1240</v>
      </c>
      <c r="O145" s="134" t="s">
        <v>1240</v>
      </c>
      <c r="P145" s="134">
        <v>1.76</v>
      </c>
      <c r="Q145" s="134">
        <v>0.93</v>
      </c>
      <c r="R145" s="135" t="s">
        <v>1262</v>
      </c>
    </row>
    <row r="146" spans="1:18">
      <c r="A146" s="132">
        <v>238263</v>
      </c>
      <c r="B146" s="134" t="s">
        <v>1424</v>
      </c>
      <c r="C146" s="134" t="s">
        <v>1425</v>
      </c>
      <c r="D146" s="134" t="s">
        <v>1234</v>
      </c>
      <c r="E146" s="134" t="s">
        <v>1235</v>
      </c>
      <c r="F146" s="134" t="s">
        <v>1262</v>
      </c>
      <c r="G146" s="134" t="s">
        <v>1237</v>
      </c>
      <c r="H146" s="134" t="s">
        <v>1238</v>
      </c>
      <c r="I146" s="134" t="s">
        <v>1239</v>
      </c>
      <c r="J146" s="134" t="s">
        <v>1240</v>
      </c>
      <c r="K146" s="134" t="s">
        <v>1241</v>
      </c>
      <c r="L146" s="134" t="s">
        <v>1258</v>
      </c>
      <c r="M146" s="134" t="s">
        <v>1238</v>
      </c>
      <c r="N146" s="134" t="s">
        <v>1240</v>
      </c>
      <c r="O146" s="134" t="s">
        <v>1240</v>
      </c>
      <c r="P146" s="134">
        <v>1.96</v>
      </c>
      <c r="Q146" s="134">
        <v>0.97</v>
      </c>
      <c r="R146" s="135" t="s">
        <v>1262</v>
      </c>
    </row>
    <row r="147" spans="1:18">
      <c r="A147" s="132">
        <v>239248</v>
      </c>
      <c r="B147" s="134" t="s">
        <v>821</v>
      </c>
      <c r="C147" s="134" t="s">
        <v>1425</v>
      </c>
      <c r="D147" s="134" t="s">
        <v>1234</v>
      </c>
      <c r="E147" s="134" t="s">
        <v>1235</v>
      </c>
      <c r="F147" s="134" t="s">
        <v>1262</v>
      </c>
      <c r="G147" s="134" t="s">
        <v>1237</v>
      </c>
      <c r="H147" s="134" t="s">
        <v>1238</v>
      </c>
      <c r="I147" s="134" t="s">
        <v>1239</v>
      </c>
      <c r="J147" s="134" t="s">
        <v>1240</v>
      </c>
      <c r="K147" s="134" t="s">
        <v>1241</v>
      </c>
      <c r="L147" s="134" t="s">
        <v>1242</v>
      </c>
      <c r="M147" s="134" t="s">
        <v>1238</v>
      </c>
      <c r="N147" s="134" t="s">
        <v>1274</v>
      </c>
      <c r="O147" s="134" t="s">
        <v>1240</v>
      </c>
      <c r="P147" s="134">
        <v>1.92</v>
      </c>
      <c r="Q147" s="134">
        <v>0.97</v>
      </c>
      <c r="R147" s="135" t="s">
        <v>1262</v>
      </c>
    </row>
    <row r="148" spans="1:18">
      <c r="A148" s="132">
        <v>239488</v>
      </c>
      <c r="B148" s="134" t="s">
        <v>1426</v>
      </c>
      <c r="C148" s="134" t="s">
        <v>1425</v>
      </c>
      <c r="D148" s="134" t="s">
        <v>1234</v>
      </c>
      <c r="E148" s="134" t="s">
        <v>1235</v>
      </c>
      <c r="F148" s="134" t="s">
        <v>1236</v>
      </c>
      <c r="G148" s="134" t="s">
        <v>1237</v>
      </c>
      <c r="H148" s="134" t="s">
        <v>1238</v>
      </c>
      <c r="I148" s="134" t="s">
        <v>1239</v>
      </c>
      <c r="J148" s="134" t="s">
        <v>1240</v>
      </c>
      <c r="K148" s="134" t="s">
        <v>1241</v>
      </c>
      <c r="L148" s="134" t="s">
        <v>1258</v>
      </c>
      <c r="M148" s="134" t="s">
        <v>1238</v>
      </c>
      <c r="N148" s="134" t="s">
        <v>1240</v>
      </c>
      <c r="O148" s="134" t="s">
        <v>1240</v>
      </c>
      <c r="P148" s="134">
        <v>1.45</v>
      </c>
      <c r="Q148" s="134">
        <v>1.03</v>
      </c>
      <c r="R148" s="135" t="s">
        <v>1236</v>
      </c>
    </row>
    <row r="149" spans="1:18">
      <c r="A149" s="132">
        <v>240170</v>
      </c>
      <c r="B149" s="134" t="s">
        <v>844</v>
      </c>
      <c r="C149" s="134" t="s">
        <v>1425</v>
      </c>
      <c r="D149" s="134" t="s">
        <v>1234</v>
      </c>
      <c r="E149" s="134" t="s">
        <v>1235</v>
      </c>
      <c r="F149" s="134" t="s">
        <v>1236</v>
      </c>
      <c r="G149" s="134" t="s">
        <v>1237</v>
      </c>
      <c r="H149" s="134" t="s">
        <v>1238</v>
      </c>
      <c r="I149" s="134" t="s">
        <v>1239</v>
      </c>
      <c r="J149" s="134" t="s">
        <v>1240</v>
      </c>
      <c r="K149" s="134" t="s">
        <v>1241</v>
      </c>
      <c r="L149" s="134" t="s">
        <v>1242</v>
      </c>
      <c r="M149" s="134" t="s">
        <v>1238</v>
      </c>
      <c r="N149" s="134" t="s">
        <v>1240</v>
      </c>
      <c r="O149" s="134" t="s">
        <v>1240</v>
      </c>
      <c r="P149" s="134">
        <v>1.83</v>
      </c>
      <c r="Q149" s="134">
        <v>1.08</v>
      </c>
      <c r="R149" s="135" t="s">
        <v>1236</v>
      </c>
    </row>
    <row r="150" spans="1:18">
      <c r="A150" s="132">
        <v>240198</v>
      </c>
      <c r="B150" s="134" t="s">
        <v>1427</v>
      </c>
      <c r="C150" s="134" t="s">
        <v>1425</v>
      </c>
      <c r="D150" s="134" t="s">
        <v>1234</v>
      </c>
      <c r="E150" s="134" t="s">
        <v>1235</v>
      </c>
      <c r="F150" s="134" t="s">
        <v>1236</v>
      </c>
      <c r="G150" s="134" t="s">
        <v>1237</v>
      </c>
      <c r="H150" s="134" t="s">
        <v>1238</v>
      </c>
      <c r="I150" s="134" t="s">
        <v>1239</v>
      </c>
      <c r="J150" s="134" t="s">
        <v>1240</v>
      </c>
      <c r="K150" s="134" t="s">
        <v>1241</v>
      </c>
      <c r="L150" s="134" t="s">
        <v>1258</v>
      </c>
      <c r="M150" s="134" t="s">
        <v>1238</v>
      </c>
      <c r="N150" s="134" t="s">
        <v>1240</v>
      </c>
      <c r="O150" s="134" t="s">
        <v>1240</v>
      </c>
      <c r="P150" s="134">
        <v>1.51</v>
      </c>
      <c r="Q150" s="134">
        <v>1.0900000000000001</v>
      </c>
      <c r="R150" s="135" t="s">
        <v>1236</v>
      </c>
    </row>
    <row r="151" spans="1:18">
      <c r="A151" s="132">
        <v>246354</v>
      </c>
      <c r="B151" s="134" t="s">
        <v>1412</v>
      </c>
      <c r="C151" s="134" t="s">
        <v>1403</v>
      </c>
      <c r="D151" s="134" t="s">
        <v>1234</v>
      </c>
      <c r="E151" s="134" t="s">
        <v>1260</v>
      </c>
      <c r="F151" s="134" t="s">
        <v>1236</v>
      </c>
      <c r="G151" s="134" t="s">
        <v>1237</v>
      </c>
      <c r="H151" s="134" t="s">
        <v>1238</v>
      </c>
      <c r="I151" s="134" t="s">
        <v>1256</v>
      </c>
      <c r="J151" s="134" t="s">
        <v>1240</v>
      </c>
      <c r="K151" s="134" t="s">
        <v>1241</v>
      </c>
      <c r="L151" s="134" t="s">
        <v>1258</v>
      </c>
      <c r="M151" s="134" t="s">
        <v>1238</v>
      </c>
      <c r="N151" s="134" t="s">
        <v>1240</v>
      </c>
      <c r="O151" s="134" t="s">
        <v>1240</v>
      </c>
      <c r="P151" s="134">
        <v>1.1100000000000001</v>
      </c>
      <c r="Q151" s="134">
        <v>1.1000000000000001</v>
      </c>
      <c r="R151" s="135" t="s">
        <v>1236</v>
      </c>
    </row>
    <row r="152" spans="1:18">
      <c r="A152" s="132">
        <v>260372</v>
      </c>
      <c r="B152" s="134" t="s">
        <v>1428</v>
      </c>
      <c r="C152" s="134" t="s">
        <v>1425</v>
      </c>
      <c r="D152" s="134" t="s">
        <v>1234</v>
      </c>
      <c r="E152" s="134" t="s">
        <v>1245</v>
      </c>
      <c r="F152" s="134" t="s">
        <v>1262</v>
      </c>
      <c r="G152" s="134" t="s">
        <v>1237</v>
      </c>
      <c r="H152" s="134" t="s">
        <v>1248</v>
      </c>
      <c r="I152" s="134" t="s">
        <v>1239</v>
      </c>
      <c r="J152" s="134" t="s">
        <v>1240</v>
      </c>
      <c r="K152" s="134" t="s">
        <v>1330</v>
      </c>
      <c r="L152" s="134" t="s">
        <v>1258</v>
      </c>
      <c r="M152" s="134" t="s">
        <v>1251</v>
      </c>
      <c r="N152" s="134" t="s">
        <v>1240</v>
      </c>
      <c r="O152" s="134" t="s">
        <v>1240</v>
      </c>
      <c r="P152" s="134">
        <v>8.1</v>
      </c>
      <c r="Q152" s="134">
        <v>0.71</v>
      </c>
      <c r="R152" s="135" t="s">
        <v>1262</v>
      </c>
    </row>
    <row r="153" spans="1:18">
      <c r="A153" s="132">
        <v>366340</v>
      </c>
      <c r="B153" s="134" t="s">
        <v>1429</v>
      </c>
      <c r="C153" s="134" t="s">
        <v>1328</v>
      </c>
      <c r="D153" s="134" t="s">
        <v>1234</v>
      </c>
      <c r="E153" s="134" t="s">
        <v>1245</v>
      </c>
      <c r="F153" s="134" t="s">
        <v>1236</v>
      </c>
      <c r="G153" s="134" t="s">
        <v>1237</v>
      </c>
      <c r="H153" s="134" t="s">
        <v>1248</v>
      </c>
      <c r="I153" s="134" t="s">
        <v>1239</v>
      </c>
      <c r="J153" s="134" t="s">
        <v>1240</v>
      </c>
      <c r="K153" s="134" t="s">
        <v>1249</v>
      </c>
      <c r="L153" s="134" t="s">
        <v>1278</v>
      </c>
      <c r="M153" s="134" t="s">
        <v>1251</v>
      </c>
      <c r="N153" s="134" t="s">
        <v>1240</v>
      </c>
      <c r="O153" s="134" t="s">
        <v>1240</v>
      </c>
      <c r="P153" s="134">
        <v>4.29</v>
      </c>
      <c r="Q153" s="134">
        <v>1.1299999999999999</v>
      </c>
      <c r="R153" s="135" t="s">
        <v>1236</v>
      </c>
    </row>
    <row r="154" spans="1:18" ht="28.5">
      <c r="A154" s="132">
        <v>380359</v>
      </c>
      <c r="B154" s="134" t="s">
        <v>1430</v>
      </c>
      <c r="C154" s="134" t="s">
        <v>1312</v>
      </c>
      <c r="D154" s="134" t="s">
        <v>1234</v>
      </c>
      <c r="E154" s="134" t="s">
        <v>1245</v>
      </c>
      <c r="F154" s="134" t="s">
        <v>1246</v>
      </c>
      <c r="G154" s="134" t="s">
        <v>1237</v>
      </c>
      <c r="H154" s="134" t="s">
        <v>1248</v>
      </c>
      <c r="I154" s="134" t="s">
        <v>1239</v>
      </c>
      <c r="J154" s="134" t="s">
        <v>1240</v>
      </c>
      <c r="K154" s="134" t="s">
        <v>1249</v>
      </c>
      <c r="L154" s="134" t="s">
        <v>1250</v>
      </c>
      <c r="M154" s="134" t="s">
        <v>1251</v>
      </c>
      <c r="N154" s="134" t="s">
        <v>1240</v>
      </c>
      <c r="O154" s="134" t="s">
        <v>1240</v>
      </c>
      <c r="P154" s="134">
        <v>1.8</v>
      </c>
      <c r="Q154" s="134">
        <v>1.27</v>
      </c>
      <c r="R154" s="135" t="s">
        <v>1252</v>
      </c>
    </row>
    <row r="155" spans="1:18">
      <c r="A155" s="132">
        <v>383190</v>
      </c>
      <c r="B155" s="134" t="s">
        <v>1431</v>
      </c>
      <c r="C155" s="134" t="s">
        <v>1279</v>
      </c>
      <c r="D155" s="134" t="s">
        <v>1234</v>
      </c>
      <c r="E155" s="134" t="s">
        <v>1282</v>
      </c>
      <c r="F155" s="134" t="s">
        <v>1262</v>
      </c>
      <c r="G155" s="134" t="s">
        <v>1237</v>
      </c>
      <c r="H155" s="134" t="s">
        <v>1238</v>
      </c>
      <c r="I155" s="134" t="s">
        <v>1256</v>
      </c>
      <c r="J155" s="134" t="s">
        <v>1240</v>
      </c>
      <c r="K155" s="134" t="s">
        <v>1249</v>
      </c>
      <c r="L155" s="134" t="s">
        <v>1250</v>
      </c>
      <c r="M155" s="134" t="s">
        <v>1238</v>
      </c>
      <c r="N155" s="134" t="s">
        <v>1240</v>
      </c>
      <c r="O155" s="134" t="s">
        <v>1240</v>
      </c>
      <c r="P155" s="134">
        <v>1.37</v>
      </c>
      <c r="Q155" s="134">
        <v>0.93</v>
      </c>
      <c r="R155" s="135" t="s">
        <v>1262</v>
      </c>
    </row>
    <row r="156" spans="1:18" ht="28.5">
      <c r="A156" s="132">
        <v>409315</v>
      </c>
      <c r="B156" s="134" t="s">
        <v>1432</v>
      </c>
      <c r="C156" s="134" t="s">
        <v>1403</v>
      </c>
      <c r="D156" s="134" t="s">
        <v>1234</v>
      </c>
      <c r="E156" s="134" t="s">
        <v>1272</v>
      </c>
      <c r="F156" s="134" t="s">
        <v>1246</v>
      </c>
      <c r="G156" s="134" t="s">
        <v>1237</v>
      </c>
      <c r="H156" s="134" t="s">
        <v>1248</v>
      </c>
      <c r="I156" s="134" t="s">
        <v>1256</v>
      </c>
      <c r="J156" s="134" t="s">
        <v>1240</v>
      </c>
      <c r="K156" s="134" t="s">
        <v>1257</v>
      </c>
      <c r="L156" s="134" t="s">
        <v>1250</v>
      </c>
      <c r="M156" s="134" t="s">
        <v>1251</v>
      </c>
      <c r="N156" s="134" t="s">
        <v>1240</v>
      </c>
      <c r="O156" s="134" t="s">
        <v>1240</v>
      </c>
      <c r="P156" s="134">
        <v>1.04</v>
      </c>
      <c r="Q156" s="134">
        <v>1.37</v>
      </c>
      <c r="R156" s="135" t="s">
        <v>1252</v>
      </c>
    </row>
    <row r="157" spans="1:18">
      <c r="A157" s="132">
        <v>413617</v>
      </c>
      <c r="B157" s="134" t="s">
        <v>1433</v>
      </c>
      <c r="C157" s="134" t="s">
        <v>1425</v>
      </c>
      <c r="D157" s="134" t="s">
        <v>1329</v>
      </c>
      <c r="E157" s="134" t="s">
        <v>1245</v>
      </c>
      <c r="F157" s="134" t="s">
        <v>1236</v>
      </c>
      <c r="G157" s="134" t="s">
        <v>1237</v>
      </c>
      <c r="H157" s="134" t="s">
        <v>1248</v>
      </c>
      <c r="I157" s="134" t="s">
        <v>1239</v>
      </c>
      <c r="J157" s="134" t="s">
        <v>1240</v>
      </c>
      <c r="K157" s="134" t="s">
        <v>1330</v>
      </c>
      <c r="L157" s="134" t="s">
        <v>1258</v>
      </c>
      <c r="M157" s="134" t="s">
        <v>1251</v>
      </c>
      <c r="N157" s="134" t="s">
        <v>1240</v>
      </c>
      <c r="O157" s="134" t="s">
        <v>1240</v>
      </c>
      <c r="P157" s="134">
        <v>3.73</v>
      </c>
      <c r="Q157" s="134">
        <v>1.06</v>
      </c>
      <c r="R157" s="135" t="s">
        <v>1236</v>
      </c>
    </row>
    <row r="158" spans="1:18" ht="28.5">
      <c r="A158" s="132">
        <v>413626</v>
      </c>
      <c r="B158" s="134" t="s">
        <v>1434</v>
      </c>
      <c r="C158" s="134" t="s">
        <v>1319</v>
      </c>
      <c r="D158" s="134" t="s">
        <v>1234</v>
      </c>
      <c r="E158" s="134" t="s">
        <v>1282</v>
      </c>
      <c r="F158" s="134" t="s">
        <v>1246</v>
      </c>
      <c r="G158" s="134" t="s">
        <v>1237</v>
      </c>
      <c r="H158" s="134" t="s">
        <v>1238</v>
      </c>
      <c r="I158" s="134" t="s">
        <v>1256</v>
      </c>
      <c r="J158" s="134" t="s">
        <v>1240</v>
      </c>
      <c r="K158" s="134" t="s">
        <v>1330</v>
      </c>
      <c r="L158" s="134" t="s">
        <v>1278</v>
      </c>
      <c r="M158" s="134" t="s">
        <v>1238</v>
      </c>
      <c r="N158" s="134" t="s">
        <v>1240</v>
      </c>
      <c r="O158" s="134" t="s">
        <v>1240</v>
      </c>
      <c r="P158" s="134">
        <v>6.68</v>
      </c>
      <c r="Q158" s="134">
        <v>1.48</v>
      </c>
      <c r="R158" s="135" t="s">
        <v>1252</v>
      </c>
    </row>
    <row r="159" spans="1:18">
      <c r="A159" s="132">
        <v>420398</v>
      </c>
      <c r="B159" s="134" t="s">
        <v>1412</v>
      </c>
      <c r="C159" s="134" t="s">
        <v>1403</v>
      </c>
      <c r="D159" s="134" t="s">
        <v>1234</v>
      </c>
      <c r="E159" s="134" t="s">
        <v>1255</v>
      </c>
      <c r="F159" s="134" t="s">
        <v>1236</v>
      </c>
      <c r="G159" s="134" t="s">
        <v>1237</v>
      </c>
      <c r="H159" s="134" t="s">
        <v>1238</v>
      </c>
      <c r="I159" s="134" t="s">
        <v>1256</v>
      </c>
      <c r="J159" s="134" t="s">
        <v>1240</v>
      </c>
      <c r="K159" s="134" t="s">
        <v>1257</v>
      </c>
      <c r="L159" s="134" t="s">
        <v>1258</v>
      </c>
      <c r="M159" s="134" t="s">
        <v>1238</v>
      </c>
      <c r="N159" s="134" t="s">
        <v>1240</v>
      </c>
      <c r="O159" s="134" t="s">
        <v>1240</v>
      </c>
      <c r="P159" s="134">
        <v>1</v>
      </c>
      <c r="Q159" s="134">
        <v>1.1499999999999999</v>
      </c>
      <c r="R159" s="135" t="s">
        <v>1236</v>
      </c>
    </row>
    <row r="160" spans="1:18" ht="28.5">
      <c r="A160" s="132">
        <v>434016</v>
      </c>
      <c r="B160" s="134" t="s">
        <v>1435</v>
      </c>
      <c r="C160" s="134" t="s">
        <v>1338</v>
      </c>
      <c r="D160" s="134" t="s">
        <v>1234</v>
      </c>
      <c r="E160" s="134" t="s">
        <v>1282</v>
      </c>
      <c r="F160" s="134" t="s">
        <v>1246</v>
      </c>
      <c r="G160" s="134" t="s">
        <v>1237</v>
      </c>
      <c r="H160" s="134" t="s">
        <v>1238</v>
      </c>
      <c r="I160" s="134" t="s">
        <v>1256</v>
      </c>
      <c r="J160" s="134" t="s">
        <v>1240</v>
      </c>
      <c r="K160" s="134" t="s">
        <v>1330</v>
      </c>
      <c r="L160" s="134" t="s">
        <v>1242</v>
      </c>
      <c r="M160" s="134" t="s">
        <v>1238</v>
      </c>
      <c r="N160" s="134" t="s">
        <v>1240</v>
      </c>
      <c r="O160" s="134" t="s">
        <v>1240</v>
      </c>
      <c r="P160" s="134">
        <v>5.39</v>
      </c>
      <c r="Q160" s="134">
        <v>1.31</v>
      </c>
      <c r="R160" s="135" t="s">
        <v>1252</v>
      </c>
    </row>
    <row r="161" spans="1:18">
      <c r="A161" s="132">
        <v>434584</v>
      </c>
      <c r="B161" s="134" t="s">
        <v>1436</v>
      </c>
      <c r="C161" s="134" t="s">
        <v>1437</v>
      </c>
      <c r="D161" s="134" t="s">
        <v>1234</v>
      </c>
      <c r="E161" s="134" t="s">
        <v>1299</v>
      </c>
      <c r="F161" s="134" t="s">
        <v>1236</v>
      </c>
      <c r="G161" s="134" t="s">
        <v>1237</v>
      </c>
      <c r="H161" s="134" t="s">
        <v>1238</v>
      </c>
      <c r="I161" s="134" t="s">
        <v>1239</v>
      </c>
      <c r="J161" s="134" t="s">
        <v>1240</v>
      </c>
      <c r="K161" s="134" t="s">
        <v>1330</v>
      </c>
      <c r="L161" s="134" t="s">
        <v>1242</v>
      </c>
      <c r="M161" s="134" t="s">
        <v>1251</v>
      </c>
      <c r="N161" s="134" t="s">
        <v>1240</v>
      </c>
      <c r="O161" s="134" t="s">
        <v>1240</v>
      </c>
      <c r="P161" s="134">
        <v>1.56</v>
      </c>
      <c r="Q161" s="134">
        <v>1.07</v>
      </c>
      <c r="R161" s="135" t="s">
        <v>1236</v>
      </c>
    </row>
    <row r="162" spans="1:18">
      <c r="A162" s="132">
        <v>434672</v>
      </c>
      <c r="B162" s="134" t="s">
        <v>898</v>
      </c>
      <c r="C162" s="134" t="s">
        <v>1301</v>
      </c>
      <c r="D162" s="134" t="s">
        <v>1234</v>
      </c>
      <c r="E162" s="134" t="s">
        <v>1235</v>
      </c>
      <c r="F162" s="134" t="s">
        <v>1262</v>
      </c>
      <c r="G162" s="134" t="s">
        <v>1237</v>
      </c>
      <c r="H162" s="134" t="s">
        <v>1238</v>
      </c>
      <c r="I162" s="134" t="s">
        <v>1239</v>
      </c>
      <c r="J162" s="134" t="s">
        <v>1240</v>
      </c>
      <c r="K162" s="134" t="s">
        <v>1257</v>
      </c>
      <c r="L162" s="134" t="s">
        <v>1258</v>
      </c>
      <c r="M162" s="134" t="s">
        <v>1238</v>
      </c>
      <c r="N162" s="134" t="s">
        <v>1240</v>
      </c>
      <c r="O162" s="134" t="s">
        <v>1240</v>
      </c>
      <c r="P162" s="134">
        <v>1.61</v>
      </c>
      <c r="Q162" s="134">
        <v>0.88</v>
      </c>
      <c r="R162" s="135" t="s">
        <v>1262</v>
      </c>
    </row>
    <row r="163" spans="1:18" ht="28.5">
      <c r="A163" s="132">
        <v>434751</v>
      </c>
      <c r="B163" s="134" t="s">
        <v>900</v>
      </c>
      <c r="C163" s="134" t="s">
        <v>1319</v>
      </c>
      <c r="D163" s="134" t="s">
        <v>1329</v>
      </c>
      <c r="E163" s="134" t="s">
        <v>1282</v>
      </c>
      <c r="F163" s="134" t="s">
        <v>1246</v>
      </c>
      <c r="G163" s="134" t="s">
        <v>1237</v>
      </c>
      <c r="H163" s="134" t="s">
        <v>1238</v>
      </c>
      <c r="I163" s="134" t="s">
        <v>1256</v>
      </c>
      <c r="J163" s="134" t="s">
        <v>1240</v>
      </c>
      <c r="K163" s="134" t="s">
        <v>1330</v>
      </c>
      <c r="L163" s="134" t="s">
        <v>1258</v>
      </c>
      <c r="M163" s="134" t="s">
        <v>1238</v>
      </c>
      <c r="N163" s="134" t="s">
        <v>1240</v>
      </c>
      <c r="O163" s="134" t="s">
        <v>1240</v>
      </c>
      <c r="P163" s="134">
        <v>8.3000000000000007</v>
      </c>
      <c r="Q163" s="134">
        <v>1.44</v>
      </c>
      <c r="R163" s="135" t="s">
        <v>1252</v>
      </c>
    </row>
    <row r="164" spans="1:18" ht="28.5">
      <c r="A164" s="132">
        <v>442781</v>
      </c>
      <c r="B164" s="134" t="s">
        <v>1438</v>
      </c>
      <c r="C164" s="134" t="s">
        <v>1244</v>
      </c>
      <c r="D164" s="134" t="s">
        <v>1234</v>
      </c>
      <c r="E164" s="134" t="s">
        <v>1299</v>
      </c>
      <c r="F164" s="134" t="s">
        <v>1246</v>
      </c>
      <c r="G164" s="134" t="s">
        <v>1237</v>
      </c>
      <c r="H164" s="134" t="s">
        <v>1238</v>
      </c>
      <c r="I164" s="134" t="s">
        <v>1239</v>
      </c>
      <c r="J164" s="134" t="s">
        <v>1240</v>
      </c>
      <c r="K164" s="134" t="s">
        <v>1249</v>
      </c>
      <c r="L164" s="134" t="s">
        <v>1439</v>
      </c>
      <c r="M164" s="134" t="s">
        <v>1238</v>
      </c>
      <c r="N164" s="134" t="s">
        <v>1240</v>
      </c>
      <c r="O164" s="134" t="s">
        <v>1240</v>
      </c>
      <c r="P164" s="134">
        <v>1.64</v>
      </c>
      <c r="Q164" s="134">
        <v>1.67</v>
      </c>
      <c r="R164" s="135" t="s">
        <v>1252</v>
      </c>
    </row>
    <row r="165" spans="1:18">
      <c r="A165" s="132">
        <v>448594</v>
      </c>
      <c r="B165" s="134" t="s">
        <v>1440</v>
      </c>
      <c r="C165" s="134" t="s">
        <v>1254</v>
      </c>
      <c r="D165" s="134" t="s">
        <v>1234</v>
      </c>
      <c r="E165" s="134" t="s">
        <v>1260</v>
      </c>
      <c r="F165" s="134" t="s">
        <v>1236</v>
      </c>
      <c r="G165" s="134" t="s">
        <v>1237</v>
      </c>
      <c r="H165" s="134" t="s">
        <v>1238</v>
      </c>
      <c r="I165" s="134" t="s">
        <v>1256</v>
      </c>
      <c r="J165" s="134" t="s">
        <v>1240</v>
      </c>
      <c r="K165" s="134" t="s">
        <v>1241</v>
      </c>
      <c r="L165" s="134" t="s">
        <v>1258</v>
      </c>
      <c r="M165" s="134" t="s">
        <v>1238</v>
      </c>
      <c r="N165" s="134" t="s">
        <v>1240</v>
      </c>
      <c r="O165" s="134" t="s">
        <v>1240</v>
      </c>
      <c r="P165" s="134">
        <v>1.18</v>
      </c>
      <c r="Q165" s="134">
        <v>1.17</v>
      </c>
      <c r="R165" s="135" t="s">
        <v>1236</v>
      </c>
    </row>
    <row r="166" spans="1:18">
      <c r="A166" s="132">
        <v>461315</v>
      </c>
      <c r="B166" s="134" t="s">
        <v>909</v>
      </c>
      <c r="C166" s="134" t="s">
        <v>1312</v>
      </c>
      <c r="D166" s="134" t="s">
        <v>1234</v>
      </c>
      <c r="E166" s="134" t="s">
        <v>1282</v>
      </c>
      <c r="F166" s="134" t="s">
        <v>1262</v>
      </c>
      <c r="G166" s="134" t="s">
        <v>1237</v>
      </c>
      <c r="H166" s="134" t="s">
        <v>1238</v>
      </c>
      <c r="I166" s="134" t="s">
        <v>1256</v>
      </c>
      <c r="J166" s="134" t="s">
        <v>1240</v>
      </c>
      <c r="K166" s="134" t="s">
        <v>1330</v>
      </c>
      <c r="L166" s="134" t="s">
        <v>1258</v>
      </c>
      <c r="M166" s="134" t="s">
        <v>1238</v>
      </c>
      <c r="N166" s="134" t="s">
        <v>1240</v>
      </c>
      <c r="O166" s="134" t="s">
        <v>1240</v>
      </c>
      <c r="P166" s="134">
        <v>5.03</v>
      </c>
      <c r="Q166" s="134">
        <v>0.79</v>
      </c>
      <c r="R166" s="135" t="s">
        <v>1262</v>
      </c>
    </row>
    <row r="167" spans="1:18">
      <c r="A167" s="132">
        <v>480967</v>
      </c>
      <c r="B167" s="134" t="s">
        <v>911</v>
      </c>
      <c r="C167" s="134" t="s">
        <v>1382</v>
      </c>
      <c r="D167" s="134" t="s">
        <v>1234</v>
      </c>
      <c r="E167" s="134" t="s">
        <v>1282</v>
      </c>
      <c r="F167" s="134" t="s">
        <v>1367</v>
      </c>
      <c r="G167" s="134" t="s">
        <v>1237</v>
      </c>
      <c r="H167" s="134" t="s">
        <v>1238</v>
      </c>
      <c r="I167" s="134" t="s">
        <v>1256</v>
      </c>
      <c r="J167" s="134" t="s">
        <v>1240</v>
      </c>
      <c r="K167" s="134" t="s">
        <v>1330</v>
      </c>
      <c r="L167" s="134" t="s">
        <v>1242</v>
      </c>
      <c r="M167" s="134" t="s">
        <v>1238</v>
      </c>
      <c r="N167" s="134" t="s">
        <v>1240</v>
      </c>
      <c r="O167" s="134" t="s">
        <v>1240</v>
      </c>
      <c r="P167" s="134" t="s">
        <v>129</v>
      </c>
      <c r="Q167" s="134" t="s">
        <v>129</v>
      </c>
      <c r="R167" s="135" t="s">
        <v>1368</v>
      </c>
    </row>
    <row r="168" spans="1:18">
      <c r="A168" s="132">
        <v>488730</v>
      </c>
      <c r="B168" s="134" t="s">
        <v>1441</v>
      </c>
      <c r="C168" s="134" t="s">
        <v>1403</v>
      </c>
      <c r="D168" s="134" t="s">
        <v>1234</v>
      </c>
      <c r="E168" s="134" t="s">
        <v>1260</v>
      </c>
      <c r="F168" s="134" t="s">
        <v>1367</v>
      </c>
      <c r="G168" s="134" t="s">
        <v>1237</v>
      </c>
      <c r="H168" s="134" t="s">
        <v>1238</v>
      </c>
      <c r="I168" s="134" t="s">
        <v>1256</v>
      </c>
      <c r="J168" s="134" t="s">
        <v>1240</v>
      </c>
      <c r="K168" s="134" t="s">
        <v>1241</v>
      </c>
      <c r="L168" s="134" t="s">
        <v>1258</v>
      </c>
      <c r="M168" s="134" t="s">
        <v>1238</v>
      </c>
      <c r="N168" s="134" t="s">
        <v>1240</v>
      </c>
      <c r="O168" s="134" t="s">
        <v>1240</v>
      </c>
      <c r="P168" s="134" t="s">
        <v>129</v>
      </c>
      <c r="Q168" s="134" t="s">
        <v>129</v>
      </c>
      <c r="R168" s="135" t="s">
        <v>1368</v>
      </c>
    </row>
    <row r="169" spans="1:18">
      <c r="A169" s="138">
        <v>491844</v>
      </c>
      <c r="B169" s="140" t="s">
        <v>914</v>
      </c>
      <c r="C169" s="140" t="s">
        <v>1319</v>
      </c>
      <c r="D169" s="140" t="s">
        <v>1234</v>
      </c>
      <c r="E169" s="140" t="s">
        <v>1282</v>
      </c>
      <c r="F169" s="140" t="s">
        <v>1367</v>
      </c>
      <c r="G169" s="140" t="s">
        <v>1237</v>
      </c>
      <c r="H169" s="140" t="s">
        <v>1238</v>
      </c>
      <c r="I169" s="140" t="s">
        <v>1256</v>
      </c>
      <c r="J169" s="140" t="s">
        <v>1240</v>
      </c>
      <c r="K169" s="140" t="s">
        <v>1330</v>
      </c>
      <c r="L169" s="140" t="s">
        <v>1278</v>
      </c>
      <c r="M169" s="140" t="s">
        <v>1238</v>
      </c>
      <c r="N169" s="140" t="s">
        <v>1240</v>
      </c>
      <c r="O169" s="140" t="s">
        <v>1240</v>
      </c>
      <c r="P169" s="140" t="s">
        <v>129</v>
      </c>
      <c r="Q169" s="140" t="s">
        <v>129</v>
      </c>
      <c r="R169" s="141" t="s">
        <v>1368</v>
      </c>
    </row>
  </sheetData>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9CABB-89A9-4D27-9013-09550B33077B}">
  <sheetPr>
    <tabColor rgb="FF7030A0"/>
  </sheetPr>
  <dimension ref="A1:L229"/>
  <sheetViews>
    <sheetView workbookViewId="0">
      <pane ySplit="1" topLeftCell="A2" activePane="bottomLeft" state="frozen"/>
      <selection pane="bottomLeft" activeCell="K1" sqref="K1:L1048576"/>
    </sheetView>
  </sheetViews>
  <sheetFormatPr defaultColWidth="9" defaultRowHeight="14.25"/>
  <cols>
    <col min="1" max="1" width="30.375" style="243" customWidth="1"/>
    <col min="2" max="2" width="31.25" style="242" customWidth="1"/>
    <col min="3" max="4" width="10.25" style="242" customWidth="1"/>
    <col min="5" max="5" width="45.375" style="242" customWidth="1"/>
    <col min="6" max="6" width="37" style="252" customWidth="1"/>
    <col min="7" max="16384" width="9" style="242"/>
  </cols>
  <sheetData>
    <row r="1" spans="1:12" s="243" customFormat="1" ht="15">
      <c r="A1" s="318" t="s">
        <v>1442</v>
      </c>
      <c r="B1" s="318" t="s">
        <v>1443</v>
      </c>
      <c r="C1" s="318" t="s">
        <v>1444</v>
      </c>
      <c r="D1" s="318" t="s">
        <v>1445</v>
      </c>
      <c r="E1" s="318" t="s">
        <v>1446</v>
      </c>
      <c r="F1" s="319" t="s">
        <v>1447</v>
      </c>
      <c r="G1" s="318"/>
      <c r="H1" s="318"/>
      <c r="I1" s="318"/>
      <c r="J1" s="318"/>
      <c r="K1" s="318"/>
      <c r="L1" s="318"/>
    </row>
    <row r="2" spans="1:12">
      <c r="A2" s="318" t="s">
        <v>1448</v>
      </c>
      <c r="B2" s="63" t="s">
        <v>126</v>
      </c>
      <c r="C2" s="63" t="s">
        <v>1449</v>
      </c>
      <c r="D2" s="63" t="s">
        <v>1450</v>
      </c>
      <c r="E2" s="63" t="s">
        <v>1451</v>
      </c>
      <c r="F2" s="148" t="s">
        <v>1452</v>
      </c>
      <c r="G2" s="63"/>
      <c r="H2" s="63"/>
      <c r="I2" s="63"/>
      <c r="J2" s="63"/>
      <c r="K2" s="63"/>
      <c r="L2" s="63"/>
    </row>
    <row r="3" spans="1:12">
      <c r="A3" s="318"/>
      <c r="B3" s="63" t="s">
        <v>127</v>
      </c>
      <c r="C3" s="63" t="s">
        <v>1449</v>
      </c>
      <c r="D3" s="63" t="s">
        <v>1450</v>
      </c>
      <c r="E3" s="63" t="s">
        <v>1453</v>
      </c>
      <c r="F3" s="148" t="s">
        <v>1454</v>
      </c>
      <c r="G3" s="63"/>
      <c r="H3" s="63"/>
      <c r="I3" s="63"/>
      <c r="J3" s="63"/>
      <c r="K3" s="63"/>
      <c r="L3" s="63"/>
    </row>
    <row r="4" spans="1:12">
      <c r="A4" s="318"/>
      <c r="B4" s="63" t="s">
        <v>128</v>
      </c>
      <c r="C4" s="63" t="s">
        <v>1455</v>
      </c>
      <c r="D4" s="63" t="s">
        <v>1456</v>
      </c>
      <c r="E4" s="63" t="s">
        <v>1457</v>
      </c>
      <c r="F4" s="148" t="s">
        <v>1458</v>
      </c>
      <c r="G4" s="63"/>
      <c r="H4" s="63"/>
      <c r="I4" s="63"/>
      <c r="J4" s="63"/>
      <c r="K4" s="63"/>
      <c r="L4" s="63"/>
    </row>
    <row r="5" spans="1:12">
      <c r="A5" s="318" t="s">
        <v>1459</v>
      </c>
      <c r="B5" s="63" t="s">
        <v>132</v>
      </c>
      <c r="C5" s="63" t="s">
        <v>1449</v>
      </c>
      <c r="D5" s="63" t="s">
        <v>1460</v>
      </c>
      <c r="E5" s="63" t="s">
        <v>1461</v>
      </c>
      <c r="F5" s="148" t="s">
        <v>1462</v>
      </c>
      <c r="G5" s="63"/>
      <c r="H5" s="63"/>
      <c r="I5" s="63"/>
      <c r="J5" s="63"/>
      <c r="K5" s="63"/>
      <c r="L5" s="63"/>
    </row>
    <row r="6" spans="1:12">
      <c r="A6" s="318"/>
      <c r="B6" s="63" t="s">
        <v>133</v>
      </c>
      <c r="C6" s="63" t="s">
        <v>1449</v>
      </c>
      <c r="D6" s="63" t="s">
        <v>1460</v>
      </c>
      <c r="E6" s="63" t="s">
        <v>1463</v>
      </c>
      <c r="F6" s="148" t="s">
        <v>1464</v>
      </c>
      <c r="G6" s="63"/>
      <c r="H6" s="63"/>
      <c r="I6" s="63"/>
      <c r="J6" s="63"/>
      <c r="K6" s="63"/>
      <c r="L6" s="63"/>
    </row>
    <row r="7" spans="1:12">
      <c r="A7" s="318"/>
      <c r="B7" s="63" t="s">
        <v>126</v>
      </c>
      <c r="C7" s="63" t="s">
        <v>1449</v>
      </c>
      <c r="D7" s="63" t="s">
        <v>1450</v>
      </c>
      <c r="E7" s="63" t="s">
        <v>1451</v>
      </c>
      <c r="F7" s="148" t="s">
        <v>1465</v>
      </c>
      <c r="G7" s="63"/>
      <c r="H7" s="63"/>
      <c r="I7" s="63"/>
      <c r="J7" s="63"/>
      <c r="K7" s="63"/>
      <c r="L7" s="63"/>
    </row>
    <row r="8" spans="1:12">
      <c r="A8" s="318"/>
      <c r="B8" s="63" t="s">
        <v>134</v>
      </c>
      <c r="C8" s="63" t="s">
        <v>1449</v>
      </c>
      <c r="D8" s="63" t="s">
        <v>1450</v>
      </c>
      <c r="E8" s="63" t="s">
        <v>1466</v>
      </c>
      <c r="F8" s="148" t="s">
        <v>1465</v>
      </c>
      <c r="G8" s="63"/>
      <c r="H8" s="63"/>
      <c r="I8" s="63"/>
      <c r="J8" s="63"/>
      <c r="K8" s="63"/>
      <c r="L8" s="63"/>
    </row>
    <row r="9" spans="1:12">
      <c r="A9" s="318"/>
      <c r="B9" s="63" t="s">
        <v>135</v>
      </c>
      <c r="C9" s="63" t="s">
        <v>1449</v>
      </c>
      <c r="D9" s="63" t="s">
        <v>1450</v>
      </c>
      <c r="E9" s="63" t="s">
        <v>1467</v>
      </c>
      <c r="F9" s="148" t="s">
        <v>1465</v>
      </c>
      <c r="G9" s="63"/>
      <c r="H9" s="63"/>
      <c r="I9" s="63"/>
      <c r="J9" s="63"/>
      <c r="K9" s="63"/>
      <c r="L9" s="63"/>
    </row>
    <row r="10" spans="1:12">
      <c r="A10" s="318"/>
      <c r="B10" s="63" t="s">
        <v>136</v>
      </c>
      <c r="C10" s="63" t="s">
        <v>1449</v>
      </c>
      <c r="D10" s="63" t="s">
        <v>1450</v>
      </c>
      <c r="E10" s="63" t="s">
        <v>1468</v>
      </c>
      <c r="F10" s="148" t="s">
        <v>1465</v>
      </c>
      <c r="G10" s="63"/>
      <c r="H10" s="63"/>
      <c r="I10" s="63"/>
      <c r="J10" s="63"/>
      <c r="K10" s="63"/>
      <c r="L10" s="63"/>
    </row>
    <row r="11" spans="1:12">
      <c r="A11" s="318"/>
      <c r="B11" s="63" t="s">
        <v>137</v>
      </c>
      <c r="C11" s="63" t="s">
        <v>1449</v>
      </c>
      <c r="D11" s="63" t="s">
        <v>1450</v>
      </c>
      <c r="E11" s="63" t="s">
        <v>1469</v>
      </c>
      <c r="F11" s="148" t="s">
        <v>1465</v>
      </c>
      <c r="G11" s="63"/>
      <c r="H11" s="63"/>
      <c r="I11" s="63"/>
      <c r="J11" s="63"/>
      <c r="K11" s="63"/>
      <c r="L11" s="63"/>
    </row>
    <row r="12" spans="1:12">
      <c r="A12" s="318"/>
      <c r="B12" s="63" t="s">
        <v>138</v>
      </c>
      <c r="C12" s="63" t="s">
        <v>1449</v>
      </c>
      <c r="D12" s="63" t="s">
        <v>1450</v>
      </c>
      <c r="E12" s="63" t="s">
        <v>1470</v>
      </c>
      <c r="F12" s="148" t="s">
        <v>1465</v>
      </c>
      <c r="G12" s="63"/>
      <c r="H12" s="63"/>
      <c r="I12" s="63"/>
      <c r="J12" s="63"/>
      <c r="K12" s="63"/>
      <c r="L12" s="63"/>
    </row>
    <row r="13" spans="1:12">
      <c r="A13" s="318"/>
      <c r="B13" s="63" t="s">
        <v>139</v>
      </c>
      <c r="C13" s="63" t="s">
        <v>1449</v>
      </c>
      <c r="D13" s="63" t="s">
        <v>1450</v>
      </c>
      <c r="E13" s="63" t="s">
        <v>1471</v>
      </c>
      <c r="F13" s="148" t="s">
        <v>1465</v>
      </c>
      <c r="G13" s="63"/>
      <c r="H13" s="63"/>
      <c r="I13" s="63"/>
      <c r="J13" s="63"/>
      <c r="K13" s="63"/>
      <c r="L13" s="63"/>
    </row>
    <row r="14" spans="1:12">
      <c r="A14" s="318"/>
      <c r="B14" s="63" t="s">
        <v>140</v>
      </c>
      <c r="C14" s="63" t="s">
        <v>1449</v>
      </c>
      <c r="D14" s="63" t="s">
        <v>1450</v>
      </c>
      <c r="E14" s="63" t="s">
        <v>1472</v>
      </c>
      <c r="F14" s="148" t="s">
        <v>1465</v>
      </c>
      <c r="G14" s="63"/>
      <c r="H14" s="63"/>
      <c r="I14" s="63"/>
      <c r="J14" s="63"/>
      <c r="K14" s="63"/>
      <c r="L14" s="63"/>
    </row>
    <row r="15" spans="1:12">
      <c r="A15" s="318"/>
      <c r="B15" s="63" t="s">
        <v>141</v>
      </c>
      <c r="C15" s="63" t="s">
        <v>1449</v>
      </c>
      <c r="D15" s="63" t="s">
        <v>1456</v>
      </c>
      <c r="E15" s="63" t="s">
        <v>1473</v>
      </c>
      <c r="F15" s="148" t="s">
        <v>1474</v>
      </c>
      <c r="G15" s="63"/>
      <c r="H15" s="63"/>
      <c r="I15" s="63"/>
      <c r="J15" s="63"/>
      <c r="K15" s="63"/>
      <c r="L15" s="63"/>
    </row>
    <row r="16" spans="1:12">
      <c r="A16" s="318"/>
      <c r="B16" s="63" t="s">
        <v>142</v>
      </c>
      <c r="C16" s="63" t="s">
        <v>1449</v>
      </c>
      <c r="D16" s="63" t="s">
        <v>1456</v>
      </c>
      <c r="E16" s="63" t="s">
        <v>1475</v>
      </c>
      <c r="F16" s="148" t="s">
        <v>1474</v>
      </c>
      <c r="G16" s="63"/>
      <c r="H16" s="63"/>
      <c r="I16" s="63"/>
      <c r="J16" s="63"/>
      <c r="K16" s="63"/>
      <c r="L16" s="63"/>
    </row>
    <row r="17" spans="1:12">
      <c r="A17" s="318"/>
      <c r="B17" s="63" t="s">
        <v>143</v>
      </c>
      <c r="C17" s="63" t="s">
        <v>1449</v>
      </c>
      <c r="D17" s="63" t="s">
        <v>1456</v>
      </c>
      <c r="E17" s="63" t="s">
        <v>1476</v>
      </c>
      <c r="F17" s="148" t="s">
        <v>1474</v>
      </c>
      <c r="G17" s="63"/>
      <c r="H17" s="63"/>
      <c r="I17" s="63"/>
      <c r="J17" s="63"/>
      <c r="K17" s="63"/>
      <c r="L17" s="63"/>
    </row>
    <row r="18" spans="1:12">
      <c r="A18" s="318"/>
      <c r="B18" s="63" t="s">
        <v>144</v>
      </c>
      <c r="C18" s="63" t="s">
        <v>1449</v>
      </c>
      <c r="D18" s="63" t="s">
        <v>1456</v>
      </c>
      <c r="E18" s="63" t="s">
        <v>1477</v>
      </c>
      <c r="F18" s="148" t="s">
        <v>1474</v>
      </c>
      <c r="G18" s="63"/>
      <c r="H18" s="63"/>
      <c r="I18" s="63"/>
      <c r="J18" s="63"/>
      <c r="K18" s="63"/>
      <c r="L18" s="63"/>
    </row>
    <row r="19" spans="1:12">
      <c r="A19" s="318"/>
      <c r="B19" s="63" t="s">
        <v>145</v>
      </c>
      <c r="C19" s="63" t="s">
        <v>1449</v>
      </c>
      <c r="D19" s="63" t="s">
        <v>1456</v>
      </c>
      <c r="E19" s="63" t="s">
        <v>1478</v>
      </c>
      <c r="F19" s="148" t="s">
        <v>1474</v>
      </c>
      <c r="G19" s="63"/>
      <c r="H19" s="63"/>
      <c r="I19" s="63"/>
      <c r="J19" s="63"/>
      <c r="K19" s="63"/>
      <c r="L19" s="63"/>
    </row>
    <row r="20" spans="1:12">
      <c r="A20" s="318"/>
      <c r="B20" s="63" t="s">
        <v>146</v>
      </c>
      <c r="C20" s="63" t="s">
        <v>1449</v>
      </c>
      <c r="D20" s="63" t="s">
        <v>1456</v>
      </c>
      <c r="E20" s="63" t="s">
        <v>1479</v>
      </c>
      <c r="F20" s="148" t="s">
        <v>1474</v>
      </c>
      <c r="G20" s="63"/>
      <c r="H20" s="63"/>
      <c r="I20" s="63"/>
      <c r="J20" s="63"/>
      <c r="K20" s="63"/>
      <c r="L20" s="63"/>
    </row>
    <row r="21" spans="1:12">
      <c r="A21" s="318"/>
      <c r="B21" s="63" t="s">
        <v>147</v>
      </c>
      <c r="C21" s="63" t="s">
        <v>1449</v>
      </c>
      <c r="D21" s="63" t="s">
        <v>1456</v>
      </c>
      <c r="E21" s="63" t="s">
        <v>1480</v>
      </c>
      <c r="F21" s="148" t="s">
        <v>1474</v>
      </c>
      <c r="G21" s="63"/>
      <c r="H21" s="63"/>
      <c r="I21" s="63"/>
      <c r="J21" s="63"/>
      <c r="K21" s="63"/>
      <c r="L21" s="63"/>
    </row>
    <row r="22" spans="1:12">
      <c r="A22" s="318"/>
      <c r="B22" s="63" t="s">
        <v>148</v>
      </c>
      <c r="C22" s="63" t="s">
        <v>1449</v>
      </c>
      <c r="D22" s="63" t="s">
        <v>1456</v>
      </c>
      <c r="E22" s="63" t="s">
        <v>1481</v>
      </c>
      <c r="F22" s="148" t="s">
        <v>1474</v>
      </c>
      <c r="G22" s="63"/>
      <c r="H22" s="63"/>
      <c r="I22" s="63"/>
      <c r="J22" s="63"/>
      <c r="K22" s="63"/>
      <c r="L22" s="63"/>
    </row>
    <row r="23" spans="1:12">
      <c r="A23" s="318"/>
      <c r="B23" s="63" t="s">
        <v>127</v>
      </c>
      <c r="C23" s="63" t="s">
        <v>1449</v>
      </c>
      <c r="D23" s="63" t="s">
        <v>1450</v>
      </c>
      <c r="E23" s="63" t="s">
        <v>1453</v>
      </c>
      <c r="F23" s="148" t="s">
        <v>1465</v>
      </c>
      <c r="G23" s="63"/>
      <c r="H23" s="63"/>
      <c r="I23" s="63"/>
      <c r="J23" s="63"/>
      <c r="K23" s="63"/>
      <c r="L23" s="63"/>
    </row>
    <row r="24" spans="1:12">
      <c r="A24" s="318"/>
      <c r="B24" s="63" t="s">
        <v>149</v>
      </c>
      <c r="C24" s="63" t="s">
        <v>1449</v>
      </c>
      <c r="D24" s="63" t="s">
        <v>1450</v>
      </c>
      <c r="E24" s="63" t="s">
        <v>1482</v>
      </c>
      <c r="F24" s="148" t="s">
        <v>1465</v>
      </c>
      <c r="G24" s="63"/>
      <c r="H24" s="63"/>
      <c r="I24" s="63"/>
      <c r="J24" s="63"/>
      <c r="K24" s="63"/>
      <c r="L24" s="63"/>
    </row>
    <row r="25" spans="1:12">
      <c r="A25" s="318"/>
      <c r="B25" s="63" t="s">
        <v>150</v>
      </c>
      <c r="C25" s="63" t="s">
        <v>1449</v>
      </c>
      <c r="D25" s="63" t="s">
        <v>1450</v>
      </c>
      <c r="E25" s="63" t="s">
        <v>1483</v>
      </c>
      <c r="F25" s="148" t="s">
        <v>1465</v>
      </c>
      <c r="G25" s="63"/>
      <c r="H25" s="63"/>
      <c r="I25" s="63"/>
      <c r="J25" s="63"/>
      <c r="K25" s="63"/>
      <c r="L25" s="63"/>
    </row>
    <row r="26" spans="1:12">
      <c r="A26" s="318"/>
      <c r="B26" s="63" t="s">
        <v>151</v>
      </c>
      <c r="C26" s="63" t="s">
        <v>1449</v>
      </c>
      <c r="D26" s="63" t="s">
        <v>1450</v>
      </c>
      <c r="E26" s="63" t="s">
        <v>1484</v>
      </c>
      <c r="F26" s="148" t="s">
        <v>1465</v>
      </c>
      <c r="G26" s="63"/>
      <c r="H26" s="63"/>
      <c r="I26" s="63"/>
      <c r="J26" s="63"/>
      <c r="K26" s="63"/>
      <c r="L26" s="63"/>
    </row>
    <row r="27" spans="1:12">
      <c r="A27" s="318"/>
      <c r="B27" s="63" t="s">
        <v>152</v>
      </c>
      <c r="C27" s="63" t="s">
        <v>1449</v>
      </c>
      <c r="D27" s="63" t="s">
        <v>1450</v>
      </c>
      <c r="E27" s="63" t="s">
        <v>1485</v>
      </c>
      <c r="F27" s="148" t="s">
        <v>1465</v>
      </c>
      <c r="G27" s="63"/>
      <c r="H27" s="63"/>
      <c r="I27" s="63"/>
      <c r="J27" s="63"/>
      <c r="K27" s="63"/>
      <c r="L27" s="63"/>
    </row>
    <row r="28" spans="1:12">
      <c r="A28" s="318"/>
      <c r="B28" s="63" t="s">
        <v>153</v>
      </c>
      <c r="C28" s="63" t="s">
        <v>1449</v>
      </c>
      <c r="D28" s="63" t="s">
        <v>1450</v>
      </c>
      <c r="E28" s="63" t="s">
        <v>1486</v>
      </c>
      <c r="F28" s="148" t="s">
        <v>1465</v>
      </c>
      <c r="G28" s="63"/>
      <c r="H28" s="63"/>
      <c r="I28" s="63"/>
      <c r="J28" s="63"/>
      <c r="K28" s="63"/>
      <c r="L28" s="63"/>
    </row>
    <row r="29" spans="1:12">
      <c r="A29" s="318" t="s">
        <v>1487</v>
      </c>
      <c r="B29" s="63" t="s">
        <v>915</v>
      </c>
      <c r="C29" s="63" t="s">
        <v>1488</v>
      </c>
      <c r="D29" s="63" t="s">
        <v>1450</v>
      </c>
      <c r="E29" s="63" t="s">
        <v>1489</v>
      </c>
      <c r="F29" s="148" t="s">
        <v>1490</v>
      </c>
      <c r="G29" s="63"/>
      <c r="H29" s="63"/>
      <c r="I29" s="63"/>
      <c r="J29" s="63"/>
      <c r="K29" s="63"/>
      <c r="L29" s="63"/>
    </row>
    <row r="30" spans="1:12" ht="28.5">
      <c r="A30" s="318"/>
      <c r="B30" s="63" t="s">
        <v>916</v>
      </c>
      <c r="C30" s="63" t="s">
        <v>1488</v>
      </c>
      <c r="D30" s="63" t="s">
        <v>1450</v>
      </c>
      <c r="E30" s="63" t="s">
        <v>1491</v>
      </c>
      <c r="F30" s="148" t="s">
        <v>1492</v>
      </c>
      <c r="G30" s="63"/>
      <c r="H30" s="63"/>
      <c r="I30" s="63"/>
      <c r="J30" s="63"/>
      <c r="K30" s="63"/>
      <c r="L30" s="63"/>
    </row>
    <row r="31" spans="1:12" ht="28.5">
      <c r="A31" s="318"/>
      <c r="B31" s="63" t="s">
        <v>1493</v>
      </c>
      <c r="C31" s="63" t="s">
        <v>1488</v>
      </c>
      <c r="D31" s="63" t="s">
        <v>1456</v>
      </c>
      <c r="E31" s="63" t="s">
        <v>1494</v>
      </c>
      <c r="F31" s="148" t="s">
        <v>1495</v>
      </c>
      <c r="G31" s="63"/>
      <c r="H31" s="63"/>
      <c r="I31" s="63"/>
      <c r="J31" s="63"/>
      <c r="K31" s="63"/>
      <c r="L31" s="63"/>
    </row>
    <row r="32" spans="1:12" ht="28.5">
      <c r="A32" s="318" t="s">
        <v>1496</v>
      </c>
      <c r="B32" s="63" t="s">
        <v>132</v>
      </c>
      <c r="C32" s="63" t="s">
        <v>1449</v>
      </c>
      <c r="D32" s="63" t="s">
        <v>1460</v>
      </c>
      <c r="E32" s="63" t="s">
        <v>1461</v>
      </c>
      <c r="F32" s="148" t="s">
        <v>1497</v>
      </c>
      <c r="G32" s="63"/>
      <c r="H32" s="63"/>
      <c r="I32" s="63"/>
      <c r="J32" s="63"/>
      <c r="K32" s="63"/>
      <c r="L32" s="63"/>
    </row>
    <row r="33" spans="1:12" ht="28.5">
      <c r="A33" s="318"/>
      <c r="B33" s="63" t="s">
        <v>133</v>
      </c>
      <c r="C33" s="63" t="s">
        <v>1449</v>
      </c>
      <c r="D33" s="63" t="s">
        <v>1460</v>
      </c>
      <c r="E33" s="63" t="s">
        <v>1463</v>
      </c>
      <c r="F33" s="148" t="s">
        <v>1497</v>
      </c>
      <c r="G33" s="63"/>
      <c r="H33" s="63"/>
      <c r="I33" s="63"/>
      <c r="J33" s="63"/>
      <c r="K33" s="63"/>
      <c r="L33" s="63"/>
    </row>
    <row r="34" spans="1:12">
      <c r="A34" s="318"/>
      <c r="B34" s="63" t="s">
        <v>915</v>
      </c>
      <c r="C34" s="63" t="s">
        <v>1449</v>
      </c>
      <c r="D34" s="63" t="s">
        <v>1450</v>
      </c>
      <c r="E34" s="63" t="s">
        <v>1498</v>
      </c>
      <c r="F34" s="148" t="s">
        <v>1490</v>
      </c>
      <c r="G34" s="63"/>
      <c r="H34" s="63"/>
      <c r="I34" s="63"/>
      <c r="J34" s="63"/>
      <c r="K34" s="63"/>
      <c r="L34" s="63"/>
    </row>
    <row r="35" spans="1:12" ht="28.5">
      <c r="A35" s="318"/>
      <c r="B35" s="63" t="s">
        <v>916</v>
      </c>
      <c r="C35" s="63" t="s">
        <v>1488</v>
      </c>
      <c r="D35" s="63" t="s">
        <v>1450</v>
      </c>
      <c r="E35" s="63" t="s">
        <v>1491</v>
      </c>
      <c r="F35" s="148" t="s">
        <v>1492</v>
      </c>
      <c r="G35" s="63"/>
      <c r="H35" s="63"/>
      <c r="I35" s="63"/>
      <c r="J35" s="63"/>
      <c r="K35" s="63"/>
      <c r="L35" s="63"/>
    </row>
    <row r="36" spans="1:12" ht="28.5">
      <c r="A36" s="318"/>
      <c r="B36" s="63" t="s">
        <v>918</v>
      </c>
      <c r="C36" s="63" t="s">
        <v>1455</v>
      </c>
      <c r="D36" s="63" t="s">
        <v>1456</v>
      </c>
      <c r="E36" s="63" t="s">
        <v>1499</v>
      </c>
      <c r="F36" s="148" t="s">
        <v>1500</v>
      </c>
      <c r="G36" s="63"/>
      <c r="H36" s="63"/>
      <c r="I36" s="63"/>
      <c r="J36" s="63"/>
      <c r="K36" s="63"/>
      <c r="L36" s="63"/>
    </row>
    <row r="37" spans="1:12">
      <c r="A37" s="318" t="s">
        <v>1501</v>
      </c>
      <c r="B37" s="63" t="s">
        <v>993</v>
      </c>
      <c r="C37" s="63" t="s">
        <v>1502</v>
      </c>
      <c r="D37" s="63" t="s">
        <v>1456</v>
      </c>
      <c r="E37" s="63" t="s">
        <v>1503</v>
      </c>
      <c r="F37" s="148" t="s">
        <v>1504</v>
      </c>
      <c r="G37" s="63"/>
      <c r="H37" s="63"/>
      <c r="I37" s="63"/>
      <c r="J37" s="63"/>
      <c r="K37" s="63"/>
      <c r="L37" s="63"/>
    </row>
    <row r="38" spans="1:12" ht="28.5">
      <c r="A38" s="318"/>
      <c r="B38" s="63" t="s">
        <v>994</v>
      </c>
      <c r="C38" s="63" t="s">
        <v>1449</v>
      </c>
      <c r="D38" s="63" t="s">
        <v>1456</v>
      </c>
      <c r="E38" s="63" t="s">
        <v>1505</v>
      </c>
      <c r="F38" s="148" t="s">
        <v>1506</v>
      </c>
      <c r="G38" s="63"/>
      <c r="H38" s="63"/>
      <c r="I38" s="63"/>
      <c r="J38" s="63"/>
      <c r="K38" s="63"/>
      <c r="L38" s="63"/>
    </row>
    <row r="39" spans="1:12">
      <c r="A39" s="318"/>
      <c r="B39" s="63" t="s">
        <v>995</v>
      </c>
      <c r="C39" s="63" t="s">
        <v>1455</v>
      </c>
      <c r="D39" s="63" t="s">
        <v>1450</v>
      </c>
      <c r="E39" s="63"/>
      <c r="F39" s="148"/>
      <c r="G39" s="63"/>
      <c r="H39" s="63"/>
      <c r="I39" s="63"/>
      <c r="J39" s="63"/>
      <c r="K39" s="63"/>
      <c r="L39" s="63"/>
    </row>
    <row r="40" spans="1:12">
      <c r="A40" s="318" t="s">
        <v>1507</v>
      </c>
      <c r="B40" s="63" t="s">
        <v>998</v>
      </c>
      <c r="C40" s="63" t="s">
        <v>1449</v>
      </c>
      <c r="D40" s="63" t="s">
        <v>1450</v>
      </c>
      <c r="E40" s="63" t="s">
        <v>1508</v>
      </c>
      <c r="F40" s="148" t="s">
        <v>1454</v>
      </c>
      <c r="G40" s="63"/>
      <c r="H40" s="63"/>
      <c r="I40" s="63"/>
      <c r="J40" s="63"/>
      <c r="K40" s="63"/>
      <c r="L40" s="63"/>
    </row>
    <row r="41" spans="1:12">
      <c r="A41" s="318"/>
      <c r="B41" s="63" t="s">
        <v>999</v>
      </c>
      <c r="C41" s="63" t="s">
        <v>1449</v>
      </c>
      <c r="D41" s="63" t="s">
        <v>1450</v>
      </c>
      <c r="E41" s="63" t="s">
        <v>1509</v>
      </c>
      <c r="F41" s="148" t="s">
        <v>1454</v>
      </c>
      <c r="G41" s="63"/>
      <c r="H41" s="63"/>
      <c r="I41" s="63"/>
      <c r="J41" s="63"/>
      <c r="K41" s="63"/>
      <c r="L41" s="63"/>
    </row>
    <row r="42" spans="1:12">
      <c r="A42" s="318"/>
      <c r="B42" s="63" t="s">
        <v>1000</v>
      </c>
      <c r="C42" s="63" t="s">
        <v>1449</v>
      </c>
      <c r="D42" s="63" t="s">
        <v>1450</v>
      </c>
      <c r="E42" s="63" t="s">
        <v>1510</v>
      </c>
      <c r="F42" s="148" t="s">
        <v>1454</v>
      </c>
      <c r="G42" s="63"/>
      <c r="H42" s="63"/>
      <c r="I42" s="63"/>
      <c r="J42" s="63"/>
      <c r="K42" s="63"/>
      <c r="L42" s="63"/>
    </row>
    <row r="43" spans="1:12">
      <c r="A43" s="318"/>
      <c r="B43" s="63" t="s">
        <v>1001</v>
      </c>
      <c r="C43" s="63" t="s">
        <v>1449</v>
      </c>
      <c r="D43" s="63" t="s">
        <v>1450</v>
      </c>
      <c r="E43" s="63" t="s">
        <v>1511</v>
      </c>
      <c r="F43" s="148" t="s">
        <v>1454</v>
      </c>
      <c r="G43" s="63"/>
      <c r="H43" s="63"/>
      <c r="I43" s="63"/>
      <c r="J43" s="63"/>
      <c r="K43" s="63"/>
      <c r="L43" s="63"/>
    </row>
    <row r="44" spans="1:12">
      <c r="A44" s="318"/>
      <c r="B44" s="63" t="s">
        <v>1002</v>
      </c>
      <c r="C44" s="63" t="s">
        <v>1449</v>
      </c>
      <c r="D44" s="63" t="s">
        <v>1450</v>
      </c>
      <c r="E44" s="63" t="s">
        <v>1512</v>
      </c>
      <c r="F44" s="148" t="s">
        <v>1454</v>
      </c>
      <c r="G44" s="63"/>
      <c r="H44" s="63"/>
      <c r="I44" s="63"/>
      <c r="J44" s="63"/>
      <c r="K44" s="63"/>
      <c r="L44" s="63"/>
    </row>
    <row r="45" spans="1:12">
      <c r="A45" s="318"/>
      <c r="B45" s="63" t="s">
        <v>1003</v>
      </c>
      <c r="C45" s="63" t="s">
        <v>1449</v>
      </c>
      <c r="D45" s="63" t="s">
        <v>1450</v>
      </c>
      <c r="E45" s="63" t="s">
        <v>1003</v>
      </c>
      <c r="F45" s="148" t="s">
        <v>1454</v>
      </c>
      <c r="G45" s="63"/>
      <c r="H45" s="63"/>
      <c r="I45" s="63"/>
      <c r="J45" s="63"/>
      <c r="K45" s="63"/>
      <c r="L45" s="63"/>
    </row>
    <row r="46" spans="1:12">
      <c r="A46" s="318"/>
      <c r="B46" s="63" t="s">
        <v>1004</v>
      </c>
      <c r="C46" s="63" t="s">
        <v>1449</v>
      </c>
      <c r="D46" s="63" t="s">
        <v>1450</v>
      </c>
      <c r="E46" s="63" t="s">
        <v>1513</v>
      </c>
      <c r="F46" s="148" t="s">
        <v>1454</v>
      </c>
      <c r="G46" s="63"/>
      <c r="H46" s="63"/>
      <c r="I46" s="63"/>
      <c r="J46" s="63"/>
      <c r="K46" s="63"/>
      <c r="L46" s="63"/>
    </row>
    <row r="47" spans="1:12">
      <c r="A47" s="318"/>
      <c r="B47" s="63" t="s">
        <v>1005</v>
      </c>
      <c r="C47" s="63" t="s">
        <v>1449</v>
      </c>
      <c r="D47" s="63" t="s">
        <v>1450</v>
      </c>
      <c r="E47" s="63" t="s">
        <v>1005</v>
      </c>
      <c r="F47" s="148" t="s">
        <v>1454</v>
      </c>
      <c r="G47" s="63"/>
      <c r="H47" s="63"/>
      <c r="I47" s="63"/>
      <c r="J47" s="63"/>
      <c r="K47" s="63"/>
      <c r="L47" s="63"/>
    </row>
    <row r="48" spans="1:12">
      <c r="A48" s="318"/>
      <c r="B48" s="63" t="s">
        <v>1006</v>
      </c>
      <c r="C48" s="63" t="s">
        <v>1449</v>
      </c>
      <c r="D48" s="63" t="s">
        <v>1450</v>
      </c>
      <c r="E48" s="63" t="s">
        <v>1006</v>
      </c>
      <c r="F48" s="148" t="s">
        <v>1454</v>
      </c>
      <c r="G48" s="63"/>
      <c r="H48" s="63"/>
      <c r="I48" s="63"/>
      <c r="J48" s="63"/>
      <c r="K48" s="63"/>
      <c r="L48" s="63"/>
    </row>
    <row r="49" spans="2:12">
      <c r="B49" s="63" t="s">
        <v>1007</v>
      </c>
      <c r="C49" s="63" t="s">
        <v>1449</v>
      </c>
      <c r="D49" s="63" t="s">
        <v>1450</v>
      </c>
      <c r="E49" s="63" t="s">
        <v>1007</v>
      </c>
      <c r="F49" s="148" t="s">
        <v>1454</v>
      </c>
      <c r="G49" s="63"/>
      <c r="H49" s="63"/>
      <c r="I49" s="63"/>
      <c r="J49" s="63"/>
      <c r="K49" s="63"/>
      <c r="L49" s="63"/>
    </row>
    <row r="50" spans="2:12">
      <c r="B50" s="63" t="s">
        <v>1008</v>
      </c>
      <c r="C50" s="63" t="s">
        <v>1449</v>
      </c>
      <c r="D50" s="63" t="s">
        <v>1450</v>
      </c>
      <c r="E50" s="63" t="s">
        <v>1514</v>
      </c>
      <c r="F50" s="148" t="s">
        <v>1454</v>
      </c>
      <c r="G50" s="63"/>
      <c r="H50" s="63"/>
      <c r="I50" s="63"/>
      <c r="J50" s="63"/>
      <c r="K50" s="63"/>
      <c r="L50" s="63"/>
    </row>
    <row r="51" spans="2:12">
      <c r="B51" s="63" t="s">
        <v>1009</v>
      </c>
      <c r="C51" s="63" t="s">
        <v>1449</v>
      </c>
      <c r="D51" s="63" t="s">
        <v>1450</v>
      </c>
      <c r="E51" s="63" t="s">
        <v>1515</v>
      </c>
      <c r="F51" s="148" t="s">
        <v>1454</v>
      </c>
      <c r="G51" s="63"/>
      <c r="H51" s="63"/>
      <c r="I51" s="63"/>
      <c r="J51" s="63"/>
      <c r="K51" s="63"/>
      <c r="L51" s="63"/>
    </row>
    <row r="52" spans="2:12">
      <c r="B52" s="63" t="s">
        <v>1010</v>
      </c>
      <c r="C52" s="63" t="s">
        <v>1449</v>
      </c>
      <c r="D52" s="63" t="s">
        <v>1450</v>
      </c>
      <c r="E52" s="63" t="s">
        <v>1010</v>
      </c>
      <c r="F52" s="148" t="s">
        <v>1454</v>
      </c>
      <c r="G52" s="63"/>
      <c r="H52" s="63"/>
      <c r="I52" s="63"/>
      <c r="J52" s="63"/>
      <c r="K52" s="63"/>
      <c r="L52" s="63"/>
    </row>
    <row r="53" spans="2:12">
      <c r="B53" s="63" t="s">
        <v>1011</v>
      </c>
      <c r="C53" s="63" t="s">
        <v>1449</v>
      </c>
      <c r="D53" s="63" t="s">
        <v>1450</v>
      </c>
      <c r="E53" s="63" t="s">
        <v>1516</v>
      </c>
      <c r="F53" s="148" t="s">
        <v>1454</v>
      </c>
      <c r="G53" s="63"/>
      <c r="H53" s="63"/>
      <c r="I53" s="63"/>
      <c r="J53" s="63"/>
      <c r="K53" s="63"/>
      <c r="L53" s="63"/>
    </row>
    <row r="54" spans="2:12">
      <c r="B54" s="63" t="s">
        <v>1012</v>
      </c>
      <c r="C54" s="63" t="s">
        <v>1449</v>
      </c>
      <c r="D54" s="63" t="s">
        <v>1450</v>
      </c>
      <c r="E54" s="63" t="s">
        <v>1012</v>
      </c>
      <c r="F54" s="148" t="s">
        <v>1454</v>
      </c>
      <c r="G54" s="63"/>
      <c r="H54" s="63"/>
      <c r="I54" s="63"/>
      <c r="J54" s="63"/>
      <c r="K54" s="63"/>
      <c r="L54" s="63"/>
    </row>
    <row r="55" spans="2:12">
      <c r="B55" s="63" t="s">
        <v>1013</v>
      </c>
      <c r="C55" s="63" t="s">
        <v>1449</v>
      </c>
      <c r="D55" s="63" t="s">
        <v>1456</v>
      </c>
      <c r="E55" s="63" t="s">
        <v>1508</v>
      </c>
      <c r="F55" s="148" t="s">
        <v>1517</v>
      </c>
      <c r="G55" s="63"/>
      <c r="H55" s="63"/>
      <c r="I55" s="63"/>
      <c r="J55" s="63"/>
      <c r="K55" s="63"/>
      <c r="L55" s="63"/>
    </row>
    <row r="56" spans="2:12">
      <c r="B56" s="63" t="s">
        <v>1014</v>
      </c>
      <c r="C56" s="63" t="s">
        <v>1449</v>
      </c>
      <c r="D56" s="63" t="s">
        <v>1456</v>
      </c>
      <c r="E56" s="63" t="s">
        <v>1509</v>
      </c>
      <c r="F56" s="148" t="s">
        <v>1517</v>
      </c>
      <c r="G56" s="63"/>
      <c r="H56" s="63"/>
      <c r="I56" s="63"/>
      <c r="J56" s="63"/>
      <c r="K56" s="63"/>
      <c r="L56" s="63"/>
    </row>
    <row r="57" spans="2:12">
      <c r="B57" s="63" t="s">
        <v>1015</v>
      </c>
      <c r="C57" s="63" t="s">
        <v>1449</v>
      </c>
      <c r="D57" s="63" t="s">
        <v>1456</v>
      </c>
      <c r="E57" s="63" t="s">
        <v>1510</v>
      </c>
      <c r="F57" s="148" t="s">
        <v>1517</v>
      </c>
      <c r="G57" s="63"/>
      <c r="H57" s="63"/>
      <c r="I57" s="63"/>
      <c r="J57" s="63"/>
      <c r="K57" s="63"/>
      <c r="L57" s="63"/>
    </row>
    <row r="58" spans="2:12">
      <c r="B58" s="63" t="s">
        <v>1016</v>
      </c>
      <c r="C58" s="63" t="s">
        <v>1449</v>
      </c>
      <c r="D58" s="63" t="s">
        <v>1456</v>
      </c>
      <c r="E58" s="63" t="s">
        <v>1511</v>
      </c>
      <c r="F58" s="148" t="s">
        <v>1517</v>
      </c>
      <c r="G58" s="63"/>
      <c r="H58" s="63"/>
      <c r="I58" s="63"/>
      <c r="J58" s="63"/>
      <c r="K58" s="63"/>
      <c r="L58" s="63"/>
    </row>
    <row r="59" spans="2:12">
      <c r="B59" s="63" t="s">
        <v>1017</v>
      </c>
      <c r="C59" s="63" t="s">
        <v>1449</v>
      </c>
      <c r="D59" s="63" t="s">
        <v>1456</v>
      </c>
      <c r="E59" s="63" t="s">
        <v>1512</v>
      </c>
      <c r="F59" s="148" t="s">
        <v>1517</v>
      </c>
      <c r="G59" s="63"/>
      <c r="H59" s="63"/>
      <c r="I59" s="63"/>
      <c r="J59" s="63"/>
      <c r="K59" s="63"/>
      <c r="L59" s="63"/>
    </row>
    <row r="60" spans="2:12">
      <c r="B60" s="63" t="s">
        <v>1018</v>
      </c>
      <c r="C60" s="63" t="s">
        <v>1449</v>
      </c>
      <c r="D60" s="63" t="s">
        <v>1456</v>
      </c>
      <c r="E60" s="63" t="s">
        <v>1003</v>
      </c>
      <c r="F60" s="148" t="s">
        <v>1517</v>
      </c>
      <c r="G60" s="63"/>
      <c r="H60" s="63"/>
      <c r="I60" s="63"/>
      <c r="J60" s="63"/>
      <c r="K60" s="63"/>
      <c r="L60" s="63"/>
    </row>
    <row r="61" spans="2:12">
      <c r="B61" s="63" t="s">
        <v>1019</v>
      </c>
      <c r="C61" s="63" t="s">
        <v>1449</v>
      </c>
      <c r="D61" s="63" t="s">
        <v>1456</v>
      </c>
      <c r="E61" s="63" t="s">
        <v>1513</v>
      </c>
      <c r="F61" s="148" t="s">
        <v>1517</v>
      </c>
      <c r="G61" s="63"/>
      <c r="H61" s="63"/>
      <c r="I61" s="63"/>
      <c r="J61" s="63"/>
      <c r="K61" s="63"/>
      <c r="L61" s="63"/>
    </row>
    <row r="62" spans="2:12">
      <c r="B62" s="63" t="s">
        <v>1020</v>
      </c>
      <c r="C62" s="63" t="s">
        <v>1449</v>
      </c>
      <c r="D62" s="63" t="s">
        <v>1456</v>
      </c>
      <c r="E62" s="63" t="s">
        <v>1005</v>
      </c>
      <c r="F62" s="148" t="s">
        <v>1517</v>
      </c>
      <c r="G62" s="63"/>
      <c r="H62" s="63"/>
      <c r="I62" s="63"/>
      <c r="J62" s="63"/>
      <c r="K62" s="63"/>
      <c r="L62" s="63"/>
    </row>
    <row r="63" spans="2:12">
      <c r="B63" s="63" t="s">
        <v>1021</v>
      </c>
      <c r="C63" s="63" t="s">
        <v>1449</v>
      </c>
      <c r="D63" s="63" t="s">
        <v>1456</v>
      </c>
      <c r="E63" s="63" t="s">
        <v>1006</v>
      </c>
      <c r="F63" s="148" t="s">
        <v>1517</v>
      </c>
      <c r="G63" s="63"/>
      <c r="H63" s="63"/>
      <c r="I63" s="63"/>
      <c r="J63" s="63"/>
      <c r="K63" s="63"/>
      <c r="L63" s="63"/>
    </row>
    <row r="64" spans="2:12">
      <c r="B64" s="63" t="s">
        <v>1022</v>
      </c>
      <c r="C64" s="63" t="s">
        <v>1449</v>
      </c>
      <c r="D64" s="63" t="s">
        <v>1456</v>
      </c>
      <c r="E64" s="63" t="s">
        <v>1007</v>
      </c>
      <c r="F64" s="148" t="s">
        <v>1517</v>
      </c>
      <c r="G64" s="63"/>
      <c r="H64" s="63"/>
      <c r="I64" s="63"/>
      <c r="J64" s="63"/>
      <c r="K64" s="63"/>
      <c r="L64" s="63"/>
    </row>
    <row r="65" spans="2:12">
      <c r="B65" s="63" t="s">
        <v>1023</v>
      </c>
      <c r="C65" s="63" t="s">
        <v>1449</v>
      </c>
      <c r="D65" s="63" t="s">
        <v>1456</v>
      </c>
      <c r="E65" s="63" t="s">
        <v>1514</v>
      </c>
      <c r="F65" s="148" t="s">
        <v>1517</v>
      </c>
      <c r="G65" s="63"/>
      <c r="H65" s="63"/>
      <c r="I65" s="63"/>
      <c r="J65" s="63"/>
      <c r="K65" s="63"/>
      <c r="L65" s="63"/>
    </row>
    <row r="66" spans="2:12">
      <c r="B66" s="63" t="s">
        <v>1024</v>
      </c>
      <c r="C66" s="63" t="s">
        <v>1449</v>
      </c>
      <c r="D66" s="63" t="s">
        <v>1456</v>
      </c>
      <c r="E66" s="63" t="s">
        <v>1515</v>
      </c>
      <c r="F66" s="148" t="s">
        <v>1517</v>
      </c>
      <c r="G66" s="63"/>
      <c r="H66" s="63"/>
      <c r="I66" s="63"/>
      <c r="J66" s="63"/>
      <c r="K66" s="63"/>
      <c r="L66" s="63"/>
    </row>
    <row r="67" spans="2:12">
      <c r="B67" s="63" t="s">
        <v>1025</v>
      </c>
      <c r="C67" s="63" t="s">
        <v>1449</v>
      </c>
      <c r="D67" s="63" t="s">
        <v>1456</v>
      </c>
      <c r="E67" s="63" t="s">
        <v>1010</v>
      </c>
      <c r="F67" s="148" t="s">
        <v>1517</v>
      </c>
      <c r="G67" s="63"/>
      <c r="H67" s="63"/>
      <c r="I67" s="63"/>
      <c r="J67" s="63"/>
      <c r="K67" s="63"/>
      <c r="L67" s="63"/>
    </row>
    <row r="68" spans="2:12">
      <c r="B68" s="63" t="s">
        <v>1026</v>
      </c>
      <c r="C68" s="63" t="s">
        <v>1449</v>
      </c>
      <c r="D68" s="63" t="s">
        <v>1456</v>
      </c>
      <c r="E68" s="63" t="s">
        <v>1516</v>
      </c>
      <c r="F68" s="148" t="s">
        <v>1517</v>
      </c>
      <c r="G68" s="63"/>
      <c r="H68" s="63"/>
      <c r="I68" s="63"/>
      <c r="J68" s="63"/>
      <c r="K68" s="63"/>
      <c r="L68" s="63"/>
    </row>
    <row r="69" spans="2:12">
      <c r="B69" s="63" t="s">
        <v>1027</v>
      </c>
      <c r="C69" s="63" t="s">
        <v>1449</v>
      </c>
      <c r="D69" s="63" t="s">
        <v>1456</v>
      </c>
      <c r="E69" s="63" t="s">
        <v>1012</v>
      </c>
      <c r="F69" s="148" t="s">
        <v>1517</v>
      </c>
      <c r="G69" s="63"/>
      <c r="H69" s="63"/>
      <c r="I69" s="63"/>
      <c r="J69" s="63"/>
      <c r="K69" s="63"/>
      <c r="L69" s="63"/>
    </row>
    <row r="70" spans="2:12">
      <c r="B70" s="63" t="s">
        <v>1028</v>
      </c>
      <c r="C70" s="63" t="s">
        <v>1502</v>
      </c>
      <c r="D70" s="63" t="s">
        <v>1450</v>
      </c>
      <c r="E70" s="63" t="s">
        <v>1518</v>
      </c>
      <c r="F70" s="148" t="s">
        <v>1519</v>
      </c>
      <c r="G70" s="63"/>
      <c r="H70" s="63"/>
      <c r="I70" s="63"/>
      <c r="J70" s="63"/>
      <c r="K70" s="63"/>
      <c r="L70" s="63"/>
    </row>
    <row r="71" spans="2:12">
      <c r="B71" s="63" t="s">
        <v>1029</v>
      </c>
      <c r="C71" s="63" t="s">
        <v>1502</v>
      </c>
      <c r="D71" s="63" t="s">
        <v>1450</v>
      </c>
      <c r="E71" s="63" t="s">
        <v>1520</v>
      </c>
      <c r="F71" s="148" t="s">
        <v>1521</v>
      </c>
      <c r="G71" s="63"/>
      <c r="H71" s="63"/>
      <c r="I71" s="63"/>
      <c r="J71" s="63"/>
      <c r="K71" s="63"/>
      <c r="L71" s="63"/>
    </row>
    <row r="72" spans="2:12">
      <c r="B72" s="63" t="s">
        <v>1030</v>
      </c>
      <c r="C72" s="63" t="s">
        <v>1502</v>
      </c>
      <c r="D72" s="63" t="s">
        <v>1450</v>
      </c>
      <c r="E72" s="63" t="s">
        <v>1522</v>
      </c>
      <c r="F72" s="148" t="s">
        <v>1521</v>
      </c>
      <c r="G72" s="63"/>
      <c r="H72" s="63"/>
      <c r="I72" s="63"/>
      <c r="J72" s="63"/>
      <c r="K72" s="63"/>
      <c r="L72" s="63"/>
    </row>
    <row r="73" spans="2:12">
      <c r="B73" s="63" t="s">
        <v>1031</v>
      </c>
      <c r="C73" s="63" t="s">
        <v>1502</v>
      </c>
      <c r="D73" s="63" t="s">
        <v>1450</v>
      </c>
      <c r="E73" s="63" t="s">
        <v>1523</v>
      </c>
      <c r="F73" s="148" t="s">
        <v>1521</v>
      </c>
      <c r="G73" s="63"/>
      <c r="H73" s="63"/>
      <c r="I73" s="63"/>
      <c r="J73" s="63"/>
      <c r="K73" s="63"/>
      <c r="L73" s="63"/>
    </row>
    <row r="74" spans="2:12">
      <c r="B74" s="63" t="s">
        <v>1032</v>
      </c>
      <c r="C74" s="63" t="s">
        <v>1502</v>
      </c>
      <c r="D74" s="63" t="s">
        <v>1450</v>
      </c>
      <c r="E74" s="63" t="s">
        <v>1524</v>
      </c>
      <c r="F74" s="148" t="s">
        <v>1521</v>
      </c>
      <c r="G74" s="63"/>
      <c r="H74" s="63"/>
      <c r="I74" s="63"/>
      <c r="J74" s="63"/>
      <c r="K74" s="63"/>
      <c r="L74" s="63"/>
    </row>
    <row r="75" spans="2:12">
      <c r="B75" s="63" t="s">
        <v>1033</v>
      </c>
      <c r="C75" s="63" t="s">
        <v>1502</v>
      </c>
      <c r="D75" s="63" t="s">
        <v>1450</v>
      </c>
      <c r="E75" s="63" t="s">
        <v>1525</v>
      </c>
      <c r="F75" s="148" t="s">
        <v>1521</v>
      </c>
      <c r="G75" s="63"/>
      <c r="H75" s="63"/>
      <c r="I75" s="63"/>
      <c r="J75" s="63"/>
      <c r="K75" s="63"/>
      <c r="L75" s="63"/>
    </row>
    <row r="76" spans="2:12">
      <c r="B76" s="63" t="s">
        <v>1034</v>
      </c>
      <c r="C76" s="63" t="s">
        <v>1502</v>
      </c>
      <c r="D76" s="63" t="s">
        <v>1456</v>
      </c>
      <c r="E76" s="63" t="s">
        <v>1520</v>
      </c>
      <c r="F76" s="148" t="s">
        <v>1526</v>
      </c>
      <c r="G76" s="63"/>
      <c r="H76" s="63"/>
      <c r="I76" s="63"/>
      <c r="J76" s="63"/>
      <c r="K76" s="63"/>
      <c r="L76" s="63"/>
    </row>
    <row r="77" spans="2:12">
      <c r="B77" s="63" t="s">
        <v>1035</v>
      </c>
      <c r="C77" s="63" t="s">
        <v>1502</v>
      </c>
      <c r="D77" s="63" t="s">
        <v>1456</v>
      </c>
      <c r="E77" s="63" t="s">
        <v>1522</v>
      </c>
      <c r="F77" s="148" t="s">
        <v>1526</v>
      </c>
      <c r="G77" s="63"/>
      <c r="H77" s="63"/>
      <c r="I77" s="63"/>
      <c r="J77" s="63"/>
      <c r="K77" s="63"/>
      <c r="L77" s="63"/>
    </row>
    <row r="78" spans="2:12">
      <c r="B78" s="63" t="s">
        <v>1036</v>
      </c>
      <c r="C78" s="63" t="s">
        <v>1502</v>
      </c>
      <c r="D78" s="63" t="s">
        <v>1456</v>
      </c>
      <c r="E78" s="63" t="s">
        <v>1523</v>
      </c>
      <c r="F78" s="148" t="s">
        <v>1526</v>
      </c>
      <c r="G78" s="63"/>
      <c r="H78" s="63"/>
      <c r="I78" s="63"/>
      <c r="J78" s="63"/>
      <c r="K78" s="63"/>
      <c r="L78" s="63"/>
    </row>
    <row r="79" spans="2:12">
      <c r="B79" s="63" t="s">
        <v>1037</v>
      </c>
      <c r="C79" s="63" t="s">
        <v>1502</v>
      </c>
      <c r="D79" s="63" t="s">
        <v>1456</v>
      </c>
      <c r="E79" s="63" t="s">
        <v>1524</v>
      </c>
      <c r="F79" s="148" t="s">
        <v>1526</v>
      </c>
      <c r="G79" s="63"/>
      <c r="H79" s="63"/>
      <c r="I79" s="63"/>
      <c r="J79" s="63"/>
      <c r="K79" s="63"/>
      <c r="L79" s="63"/>
    </row>
    <row r="80" spans="2:12">
      <c r="B80" s="63" t="s">
        <v>1038</v>
      </c>
      <c r="C80" s="63" t="s">
        <v>1502</v>
      </c>
      <c r="D80" s="63" t="s">
        <v>1456</v>
      </c>
      <c r="E80" s="63" t="s">
        <v>1525</v>
      </c>
      <c r="F80" s="148" t="s">
        <v>1526</v>
      </c>
      <c r="G80" s="63"/>
      <c r="H80" s="63"/>
      <c r="I80" s="63"/>
      <c r="J80" s="63"/>
      <c r="K80" s="63"/>
      <c r="L80" s="63"/>
    </row>
    <row r="81" spans="2:12">
      <c r="B81" s="63" t="s">
        <v>1039</v>
      </c>
      <c r="C81" s="63" t="s">
        <v>1502</v>
      </c>
      <c r="D81" s="63" t="s">
        <v>1450</v>
      </c>
      <c r="E81" s="63" t="s">
        <v>1527</v>
      </c>
      <c r="F81" s="148" t="s">
        <v>1528</v>
      </c>
      <c r="G81" s="63"/>
      <c r="H81" s="63"/>
      <c r="I81" s="63"/>
      <c r="J81" s="63"/>
      <c r="K81" s="63"/>
      <c r="L81" s="63"/>
    </row>
    <row r="82" spans="2:12">
      <c r="B82" s="63" t="s">
        <v>1040</v>
      </c>
      <c r="C82" s="63" t="s">
        <v>1502</v>
      </c>
      <c r="D82" s="63" t="s">
        <v>1450</v>
      </c>
      <c r="E82" s="63" t="s">
        <v>1529</v>
      </c>
      <c r="F82" s="148" t="s">
        <v>1528</v>
      </c>
      <c r="G82" s="63"/>
      <c r="H82" s="63"/>
      <c r="I82" s="63"/>
      <c r="J82" s="63"/>
      <c r="K82" s="63"/>
      <c r="L82" s="63"/>
    </row>
    <row r="83" spans="2:12" ht="28.5">
      <c r="B83" s="63" t="s">
        <v>1041</v>
      </c>
      <c r="C83" s="63" t="s">
        <v>1502</v>
      </c>
      <c r="D83" s="63" t="s">
        <v>1456</v>
      </c>
      <c r="E83" s="63" t="s">
        <v>1530</v>
      </c>
      <c r="F83" s="148" t="s">
        <v>1531</v>
      </c>
      <c r="G83" s="63"/>
      <c r="H83" s="63"/>
      <c r="I83" s="63"/>
      <c r="J83" s="63"/>
      <c r="K83" s="63"/>
      <c r="L83" s="63"/>
    </row>
    <row r="84" spans="2:12" ht="28.5">
      <c r="B84" s="63" t="s">
        <v>1042</v>
      </c>
      <c r="C84" s="63" t="s">
        <v>1502</v>
      </c>
      <c r="D84" s="63" t="s">
        <v>1456</v>
      </c>
      <c r="E84" s="63" t="s">
        <v>1532</v>
      </c>
      <c r="F84" s="148" t="s">
        <v>1531</v>
      </c>
      <c r="G84" s="63"/>
      <c r="H84" s="63"/>
      <c r="I84" s="63"/>
      <c r="J84" s="63"/>
      <c r="K84" s="63"/>
      <c r="L84" s="63"/>
    </row>
    <row r="85" spans="2:12">
      <c r="B85" s="63" t="s">
        <v>1043</v>
      </c>
      <c r="C85" s="63" t="s">
        <v>1502</v>
      </c>
      <c r="D85" s="63" t="s">
        <v>1450</v>
      </c>
      <c r="E85" s="63" t="s">
        <v>1533</v>
      </c>
      <c r="F85" s="148" t="s">
        <v>1534</v>
      </c>
      <c r="G85" s="63"/>
      <c r="H85" s="63"/>
      <c r="I85" s="63"/>
      <c r="J85" s="63"/>
      <c r="K85" s="63"/>
      <c r="L85" s="63"/>
    </row>
    <row r="86" spans="2:12">
      <c r="B86" s="63" t="s">
        <v>1044</v>
      </c>
      <c r="C86" s="63" t="s">
        <v>1502</v>
      </c>
      <c r="D86" s="63" t="s">
        <v>1450</v>
      </c>
      <c r="E86" s="63" t="s">
        <v>1535</v>
      </c>
      <c r="F86" s="148" t="s">
        <v>1534</v>
      </c>
      <c r="G86" s="63"/>
      <c r="H86" s="63"/>
      <c r="I86" s="63"/>
      <c r="J86" s="63"/>
      <c r="K86" s="63"/>
      <c r="L86" s="63"/>
    </row>
    <row r="87" spans="2:12" ht="28.5">
      <c r="B87" s="63" t="s">
        <v>1045</v>
      </c>
      <c r="C87" s="63" t="s">
        <v>1502</v>
      </c>
      <c r="D87" s="63" t="s">
        <v>1456</v>
      </c>
      <c r="E87" s="63" t="s">
        <v>1536</v>
      </c>
      <c r="F87" s="148" t="s">
        <v>1537</v>
      </c>
      <c r="G87" s="63"/>
      <c r="H87" s="63"/>
      <c r="I87" s="63"/>
      <c r="J87" s="63"/>
      <c r="K87" s="63"/>
      <c r="L87" s="63"/>
    </row>
    <row r="88" spans="2:12" ht="28.5">
      <c r="B88" s="63" t="s">
        <v>1046</v>
      </c>
      <c r="C88" s="63" t="s">
        <v>1502</v>
      </c>
      <c r="D88" s="63" t="s">
        <v>1456</v>
      </c>
      <c r="E88" s="63" t="s">
        <v>1538</v>
      </c>
      <c r="F88" s="148" t="s">
        <v>1537</v>
      </c>
      <c r="G88" s="63"/>
      <c r="H88" s="63"/>
      <c r="I88" s="63"/>
      <c r="J88" s="63"/>
      <c r="K88" s="63"/>
      <c r="L88" s="63"/>
    </row>
    <row r="89" spans="2:12">
      <c r="B89" s="63" t="s">
        <v>1047</v>
      </c>
      <c r="C89" s="63" t="s">
        <v>1502</v>
      </c>
      <c r="D89" s="63" t="s">
        <v>1450</v>
      </c>
      <c r="E89" s="63" t="s">
        <v>1539</v>
      </c>
      <c r="F89" s="148" t="s">
        <v>1540</v>
      </c>
      <c r="G89" s="63"/>
      <c r="H89" s="63"/>
      <c r="I89" s="63"/>
      <c r="J89" s="63"/>
      <c r="K89" s="63"/>
      <c r="L89" s="63"/>
    </row>
    <row r="90" spans="2:12">
      <c r="B90" s="63" t="s">
        <v>1048</v>
      </c>
      <c r="C90" s="63" t="s">
        <v>1502</v>
      </c>
      <c r="D90" s="63" t="s">
        <v>1450</v>
      </c>
      <c r="E90" s="63" t="s">
        <v>1541</v>
      </c>
      <c r="F90" s="148" t="s">
        <v>1542</v>
      </c>
      <c r="G90" s="63"/>
      <c r="H90" s="63"/>
      <c r="I90" s="63"/>
      <c r="J90" s="63"/>
      <c r="K90" s="63"/>
      <c r="L90" s="63"/>
    </row>
    <row r="91" spans="2:12">
      <c r="B91" s="63" t="s">
        <v>1049</v>
      </c>
      <c r="C91" s="63" t="s">
        <v>1502</v>
      </c>
      <c r="D91" s="63" t="s">
        <v>1450</v>
      </c>
      <c r="E91" s="63" t="s">
        <v>1543</v>
      </c>
      <c r="F91" s="148" t="s">
        <v>1542</v>
      </c>
      <c r="G91" s="63"/>
      <c r="H91" s="63"/>
      <c r="I91" s="63"/>
      <c r="J91" s="63"/>
      <c r="K91" s="63"/>
      <c r="L91" s="63"/>
    </row>
    <row r="92" spans="2:12">
      <c r="B92" s="63" t="s">
        <v>1050</v>
      </c>
      <c r="C92" s="63" t="s">
        <v>1502</v>
      </c>
      <c r="D92" s="63" t="s">
        <v>1450</v>
      </c>
      <c r="E92" s="63" t="s">
        <v>1544</v>
      </c>
      <c r="F92" s="148" t="s">
        <v>1542</v>
      </c>
      <c r="G92" s="63"/>
      <c r="H92" s="63"/>
      <c r="I92" s="63"/>
      <c r="J92" s="63"/>
      <c r="K92" s="63"/>
      <c r="L92" s="63"/>
    </row>
    <row r="93" spans="2:12">
      <c r="B93" s="63" t="s">
        <v>1051</v>
      </c>
      <c r="C93" s="63" t="s">
        <v>1502</v>
      </c>
      <c r="D93" s="63" t="s">
        <v>1450</v>
      </c>
      <c r="E93" s="63" t="s">
        <v>1545</v>
      </c>
      <c r="F93" s="148" t="s">
        <v>1542</v>
      </c>
      <c r="G93" s="63"/>
      <c r="H93" s="63"/>
      <c r="I93" s="63"/>
      <c r="J93" s="63"/>
      <c r="K93" s="63"/>
      <c r="L93" s="63"/>
    </row>
    <row r="94" spans="2:12">
      <c r="B94" s="63" t="s">
        <v>1052</v>
      </c>
      <c r="C94" s="63" t="s">
        <v>1502</v>
      </c>
      <c r="D94" s="63" t="s">
        <v>1450</v>
      </c>
      <c r="E94" s="63" t="s">
        <v>1546</v>
      </c>
      <c r="F94" s="148" t="s">
        <v>1542</v>
      </c>
      <c r="G94" s="63"/>
      <c r="H94" s="63"/>
      <c r="I94" s="63"/>
      <c r="J94" s="63"/>
      <c r="K94" s="63"/>
      <c r="L94" s="63"/>
    </row>
    <row r="95" spans="2:12" ht="28.5">
      <c r="B95" s="63" t="s">
        <v>1053</v>
      </c>
      <c r="C95" s="63" t="s">
        <v>1502</v>
      </c>
      <c r="D95" s="63" t="s">
        <v>1456</v>
      </c>
      <c r="E95" s="63" t="s">
        <v>1547</v>
      </c>
      <c r="F95" s="148" t="s">
        <v>1548</v>
      </c>
      <c r="G95" s="63"/>
      <c r="H95" s="63"/>
      <c r="I95" s="63"/>
      <c r="J95" s="63"/>
      <c r="K95" s="63"/>
      <c r="L95" s="63"/>
    </row>
    <row r="96" spans="2:12" ht="28.5">
      <c r="B96" s="63" t="s">
        <v>1054</v>
      </c>
      <c r="C96" s="63" t="s">
        <v>1502</v>
      </c>
      <c r="D96" s="63" t="s">
        <v>1456</v>
      </c>
      <c r="E96" s="63" t="s">
        <v>1549</v>
      </c>
      <c r="F96" s="148" t="s">
        <v>1548</v>
      </c>
      <c r="G96" s="63"/>
      <c r="H96" s="63"/>
      <c r="I96" s="63"/>
      <c r="J96" s="63"/>
      <c r="K96" s="63"/>
      <c r="L96" s="63"/>
    </row>
    <row r="97" spans="1:12" ht="28.5">
      <c r="A97" s="318"/>
      <c r="B97" s="63" t="s">
        <v>1055</v>
      </c>
      <c r="C97" s="63" t="s">
        <v>1502</v>
      </c>
      <c r="D97" s="63" t="s">
        <v>1456</v>
      </c>
      <c r="E97" s="63" t="s">
        <v>1550</v>
      </c>
      <c r="F97" s="148" t="s">
        <v>1548</v>
      </c>
      <c r="G97" s="63"/>
      <c r="H97" s="63"/>
      <c r="I97" s="63"/>
      <c r="J97" s="63"/>
      <c r="K97" s="63"/>
      <c r="L97" s="63"/>
    </row>
    <row r="98" spans="1:12" ht="28.5">
      <c r="A98" s="318"/>
      <c r="B98" s="63" t="s">
        <v>1056</v>
      </c>
      <c r="C98" s="63" t="s">
        <v>1502</v>
      </c>
      <c r="D98" s="63" t="s">
        <v>1456</v>
      </c>
      <c r="E98" s="63" t="s">
        <v>1551</v>
      </c>
      <c r="F98" s="148" t="s">
        <v>1548</v>
      </c>
      <c r="G98" s="63"/>
      <c r="H98" s="63"/>
      <c r="I98" s="63"/>
      <c r="J98" s="63"/>
      <c r="K98" s="63"/>
      <c r="L98" s="63"/>
    </row>
    <row r="99" spans="1:12" ht="28.5">
      <c r="A99" s="318"/>
      <c r="B99" s="63" t="s">
        <v>1057</v>
      </c>
      <c r="C99" s="63" t="s">
        <v>1502</v>
      </c>
      <c r="D99" s="63" t="s">
        <v>1456</v>
      </c>
      <c r="E99" s="63" t="s">
        <v>1552</v>
      </c>
      <c r="F99" s="148" t="s">
        <v>1548</v>
      </c>
      <c r="G99" s="63"/>
      <c r="H99" s="63"/>
      <c r="I99" s="63"/>
      <c r="J99" s="63"/>
      <c r="K99" s="63"/>
      <c r="L99" s="63"/>
    </row>
    <row r="100" spans="1:12" ht="28.5">
      <c r="A100" s="318"/>
      <c r="B100" s="63" t="s">
        <v>1058</v>
      </c>
      <c r="C100" s="63" t="s">
        <v>1502</v>
      </c>
      <c r="D100" s="63" t="s">
        <v>1450</v>
      </c>
      <c r="E100" s="63" t="s">
        <v>1553</v>
      </c>
      <c r="F100" s="148" t="s">
        <v>1554</v>
      </c>
      <c r="G100"/>
      <c r="H100" s="63"/>
      <c r="I100" s="63"/>
      <c r="J100" s="63"/>
      <c r="K100" s="63"/>
      <c r="L100" s="63"/>
    </row>
    <row r="101" spans="1:12" ht="28.5">
      <c r="A101" s="318"/>
      <c r="B101" s="63" t="s">
        <v>1059</v>
      </c>
      <c r="C101" s="63" t="s">
        <v>1502</v>
      </c>
      <c r="D101" s="63" t="s">
        <v>1450</v>
      </c>
      <c r="E101" s="63" t="s">
        <v>1555</v>
      </c>
      <c r="F101" s="148" t="s">
        <v>1556</v>
      </c>
      <c r="G101"/>
      <c r="H101" s="63"/>
      <c r="I101" s="63"/>
      <c r="J101" s="63"/>
      <c r="K101" s="63"/>
      <c r="L101" s="63"/>
    </row>
    <row r="102" spans="1:12" ht="28.5">
      <c r="A102" s="318"/>
      <c r="B102" s="63" t="s">
        <v>1060</v>
      </c>
      <c r="C102" s="63" t="s">
        <v>1502</v>
      </c>
      <c r="D102" s="63" t="s">
        <v>1456</v>
      </c>
      <c r="E102" s="63" t="s">
        <v>1557</v>
      </c>
      <c r="F102" s="148" t="s">
        <v>1558</v>
      </c>
      <c r="G102"/>
      <c r="H102" s="63"/>
      <c r="I102" s="63"/>
      <c r="J102" s="63"/>
      <c r="K102" s="63"/>
      <c r="L102" s="63"/>
    </row>
    <row r="103" spans="1:12" ht="28.5">
      <c r="A103" s="318"/>
      <c r="B103" s="63" t="s">
        <v>1061</v>
      </c>
      <c r="C103" s="63" t="s">
        <v>1502</v>
      </c>
      <c r="D103" s="63" t="s">
        <v>1450</v>
      </c>
      <c r="E103" s="63" t="s">
        <v>1559</v>
      </c>
      <c r="F103" s="148" t="s">
        <v>1554</v>
      </c>
      <c r="G103"/>
      <c r="H103" s="63"/>
      <c r="I103" s="63"/>
      <c r="J103" s="63"/>
      <c r="K103" s="63"/>
      <c r="L103" s="63"/>
    </row>
    <row r="104" spans="1:12" ht="28.5">
      <c r="A104" s="318"/>
      <c r="B104" s="63" t="s">
        <v>1062</v>
      </c>
      <c r="C104" s="63" t="s">
        <v>1502</v>
      </c>
      <c r="D104" s="63" t="s">
        <v>1456</v>
      </c>
      <c r="E104" s="63" t="s">
        <v>1560</v>
      </c>
      <c r="F104" s="148" t="s">
        <v>1561</v>
      </c>
      <c r="G104" s="63"/>
      <c r="H104" s="63"/>
      <c r="I104" s="63"/>
      <c r="J104" s="63"/>
      <c r="K104" s="63"/>
      <c r="L104" s="63"/>
    </row>
    <row r="105" spans="1:12" ht="28.5">
      <c r="A105" s="318"/>
      <c r="B105" s="63" t="s">
        <v>1063</v>
      </c>
      <c r="C105" s="63" t="s">
        <v>1449</v>
      </c>
      <c r="D105" s="63" t="s">
        <v>1450</v>
      </c>
      <c r="E105" s="63" t="s">
        <v>1562</v>
      </c>
      <c r="F105" s="148" t="s">
        <v>1563</v>
      </c>
      <c r="G105" s="63"/>
      <c r="H105" s="63"/>
      <c r="I105" s="63"/>
      <c r="J105" s="63"/>
      <c r="K105" s="63"/>
      <c r="L105" s="63"/>
    </row>
    <row r="106" spans="1:12" ht="28.5">
      <c r="A106" s="318"/>
      <c r="B106" s="63" t="s">
        <v>1064</v>
      </c>
      <c r="C106" s="63" t="s">
        <v>1449</v>
      </c>
      <c r="D106" s="63" t="s">
        <v>1456</v>
      </c>
      <c r="E106" s="63" t="s">
        <v>1564</v>
      </c>
      <c r="F106" s="148" t="s">
        <v>1565</v>
      </c>
      <c r="G106" s="63"/>
      <c r="H106" s="63"/>
      <c r="I106" s="63"/>
      <c r="J106" s="63"/>
      <c r="K106" s="63"/>
      <c r="L106" s="63"/>
    </row>
    <row r="107" spans="1:12" ht="28.5">
      <c r="A107" s="318"/>
      <c r="B107" s="63" t="s">
        <v>1065</v>
      </c>
      <c r="C107" s="63" t="s">
        <v>1502</v>
      </c>
      <c r="D107" s="63" t="s">
        <v>1456</v>
      </c>
      <c r="E107" s="63" t="s">
        <v>1560</v>
      </c>
      <c r="F107" s="148" t="s">
        <v>1561</v>
      </c>
      <c r="G107" s="63"/>
      <c r="H107" s="63"/>
      <c r="I107" s="63"/>
      <c r="J107" s="63"/>
      <c r="K107" s="63"/>
      <c r="L107" s="63"/>
    </row>
    <row r="108" spans="1:12">
      <c r="A108" s="318"/>
      <c r="B108" s="63" t="s">
        <v>1066</v>
      </c>
      <c r="C108" s="63" t="s">
        <v>1455</v>
      </c>
      <c r="D108" s="63" t="s">
        <v>1456</v>
      </c>
      <c r="E108" s="63" t="s">
        <v>1566</v>
      </c>
      <c r="F108" s="148"/>
      <c r="G108" s="63"/>
      <c r="H108" s="63"/>
      <c r="I108" s="63"/>
      <c r="J108" s="63"/>
      <c r="K108" s="63"/>
      <c r="L108" s="63"/>
    </row>
    <row r="109" spans="1:12">
      <c r="A109" s="318" t="s">
        <v>1567</v>
      </c>
      <c r="B109" s="63" t="s">
        <v>1067</v>
      </c>
      <c r="C109" s="63" t="s">
        <v>1502</v>
      </c>
      <c r="D109" s="63" t="s">
        <v>1450</v>
      </c>
      <c r="E109" s="63" t="s">
        <v>1568</v>
      </c>
      <c r="F109" s="148" t="s">
        <v>1569</v>
      </c>
      <c r="G109" s="63"/>
      <c r="H109" s="63"/>
      <c r="I109" s="63"/>
      <c r="J109" s="63"/>
      <c r="K109" s="63"/>
      <c r="L109" s="63"/>
    </row>
    <row r="110" spans="1:12">
      <c r="A110" s="318"/>
      <c r="B110" s="63" t="s">
        <v>1068</v>
      </c>
      <c r="C110" s="63" t="s">
        <v>1502</v>
      </c>
      <c r="D110" s="63" t="s">
        <v>1450</v>
      </c>
      <c r="E110" s="63" t="s">
        <v>1570</v>
      </c>
      <c r="F110" s="148" t="s">
        <v>1571</v>
      </c>
      <c r="G110" s="63"/>
      <c r="H110" s="63"/>
      <c r="I110" s="63"/>
      <c r="J110" s="63"/>
      <c r="K110" s="63"/>
      <c r="L110" s="63"/>
    </row>
    <row r="111" spans="1:12">
      <c r="A111" s="318"/>
      <c r="B111" s="63" t="s">
        <v>1069</v>
      </c>
      <c r="C111" s="63" t="s">
        <v>1502</v>
      </c>
      <c r="D111" s="63" t="s">
        <v>1450</v>
      </c>
      <c r="E111" s="63" t="s">
        <v>1572</v>
      </c>
      <c r="F111" s="148" t="s">
        <v>1571</v>
      </c>
      <c r="G111" s="63"/>
      <c r="H111" s="63"/>
      <c r="I111" s="63"/>
      <c r="J111" s="63"/>
      <c r="K111" s="63"/>
      <c r="L111" s="63"/>
    </row>
    <row r="112" spans="1:12">
      <c r="A112" s="318"/>
      <c r="B112" s="63" t="s">
        <v>1070</v>
      </c>
      <c r="C112" s="63" t="s">
        <v>1502</v>
      </c>
      <c r="D112" s="63" t="s">
        <v>1450</v>
      </c>
      <c r="E112" s="63" t="s">
        <v>1573</v>
      </c>
      <c r="F112" s="148" t="s">
        <v>1571</v>
      </c>
      <c r="G112" s="63"/>
      <c r="H112" s="63"/>
      <c r="I112" s="63"/>
      <c r="J112" s="63"/>
      <c r="K112" s="63"/>
      <c r="L112" s="63"/>
    </row>
    <row r="113" spans="2:12">
      <c r="B113" s="63" t="s">
        <v>1071</v>
      </c>
      <c r="C113" s="63" t="s">
        <v>1502</v>
      </c>
      <c r="D113" s="63" t="s">
        <v>1450</v>
      </c>
      <c r="E113" s="63" t="s">
        <v>1574</v>
      </c>
      <c r="F113" s="148" t="s">
        <v>1571</v>
      </c>
      <c r="G113" s="63"/>
      <c r="H113" s="63"/>
      <c r="I113" s="63"/>
      <c r="J113" s="63"/>
      <c r="K113" s="63"/>
      <c r="L113" s="63"/>
    </row>
    <row r="114" spans="2:12">
      <c r="B114" s="63" t="s">
        <v>1072</v>
      </c>
      <c r="C114" s="63" t="s">
        <v>1502</v>
      </c>
      <c r="D114" s="63" t="s">
        <v>1450</v>
      </c>
      <c r="E114" s="63" t="s">
        <v>1575</v>
      </c>
      <c r="F114" s="148" t="s">
        <v>1571</v>
      </c>
      <c r="G114" s="63"/>
      <c r="H114" s="63"/>
      <c r="I114" s="63"/>
      <c r="J114" s="63"/>
      <c r="K114" s="63"/>
      <c r="L114" s="63"/>
    </row>
    <row r="115" spans="2:12">
      <c r="B115" s="63" t="s">
        <v>1073</v>
      </c>
      <c r="C115" s="63" t="s">
        <v>1502</v>
      </c>
      <c r="D115" s="63" t="s">
        <v>1450</v>
      </c>
      <c r="E115" s="63" t="s">
        <v>1576</v>
      </c>
      <c r="F115" s="148" t="s">
        <v>1577</v>
      </c>
      <c r="G115" s="63"/>
      <c r="H115" s="63"/>
      <c r="I115" s="63"/>
      <c r="J115" s="63"/>
      <c r="K115" s="63"/>
      <c r="L115" s="63"/>
    </row>
    <row r="116" spans="2:12">
      <c r="B116" s="63" t="s">
        <v>1074</v>
      </c>
      <c r="C116" s="63" t="s">
        <v>1502</v>
      </c>
      <c r="D116" s="63" t="s">
        <v>1450</v>
      </c>
      <c r="E116" s="63" t="s">
        <v>1578</v>
      </c>
      <c r="F116" s="148" t="s">
        <v>1579</v>
      </c>
      <c r="G116" s="63"/>
      <c r="H116" s="63"/>
      <c r="I116" s="63"/>
      <c r="J116" s="63"/>
      <c r="K116" s="63"/>
      <c r="L116" s="63"/>
    </row>
    <row r="117" spans="2:12">
      <c r="B117" s="63" t="s">
        <v>1075</v>
      </c>
      <c r="C117" s="63" t="s">
        <v>1502</v>
      </c>
      <c r="D117" s="63" t="s">
        <v>1450</v>
      </c>
      <c r="E117" s="63" t="s">
        <v>1580</v>
      </c>
      <c r="F117" s="148" t="s">
        <v>1579</v>
      </c>
      <c r="G117" s="63"/>
      <c r="H117" s="63"/>
      <c r="I117" s="63"/>
      <c r="J117" s="63"/>
      <c r="K117" s="63"/>
      <c r="L117" s="63"/>
    </row>
    <row r="118" spans="2:12">
      <c r="B118" s="63" t="s">
        <v>1076</v>
      </c>
      <c r="C118" s="63" t="s">
        <v>1502</v>
      </c>
      <c r="D118" s="63" t="s">
        <v>1450</v>
      </c>
      <c r="E118" s="63" t="s">
        <v>1581</v>
      </c>
      <c r="F118" s="148" t="s">
        <v>1579</v>
      </c>
      <c r="G118" s="63"/>
      <c r="H118" s="63"/>
      <c r="I118" s="63"/>
      <c r="J118" s="63"/>
      <c r="K118" s="63"/>
      <c r="L118" s="63"/>
    </row>
    <row r="119" spans="2:12">
      <c r="B119" s="63" t="s">
        <v>1077</v>
      </c>
      <c r="C119" s="63" t="s">
        <v>1502</v>
      </c>
      <c r="D119" s="63" t="s">
        <v>1450</v>
      </c>
      <c r="E119" s="63" t="s">
        <v>1582</v>
      </c>
      <c r="F119" s="148" t="s">
        <v>1579</v>
      </c>
      <c r="G119" s="63"/>
      <c r="H119" s="63"/>
      <c r="I119" s="63"/>
      <c r="J119" s="63"/>
      <c r="K119" s="63"/>
      <c r="L119" s="63"/>
    </row>
    <row r="120" spans="2:12">
      <c r="B120" s="63" t="s">
        <v>1078</v>
      </c>
      <c r="C120" s="63" t="s">
        <v>1502</v>
      </c>
      <c r="D120" s="63" t="s">
        <v>1450</v>
      </c>
      <c r="E120" s="63" t="s">
        <v>1583</v>
      </c>
      <c r="F120" s="148" t="s">
        <v>1579</v>
      </c>
      <c r="G120" s="63"/>
      <c r="H120" s="63"/>
      <c r="I120" s="63"/>
      <c r="J120" s="63"/>
      <c r="K120" s="63"/>
      <c r="L120" s="63"/>
    </row>
    <row r="121" spans="2:12">
      <c r="B121" s="63" t="s">
        <v>1079</v>
      </c>
      <c r="C121" s="63" t="s">
        <v>1502</v>
      </c>
      <c r="D121" s="63" t="s">
        <v>1450</v>
      </c>
      <c r="E121" s="63" t="s">
        <v>1584</v>
      </c>
      <c r="F121" s="148" t="s">
        <v>1585</v>
      </c>
      <c r="G121" s="63"/>
      <c r="H121" s="63"/>
      <c r="I121" s="63"/>
      <c r="J121" s="63"/>
      <c r="K121" s="63"/>
      <c r="L121" s="63"/>
    </row>
    <row r="122" spans="2:12">
      <c r="B122" s="63" t="s">
        <v>1080</v>
      </c>
      <c r="C122" s="63" t="s">
        <v>1502</v>
      </c>
      <c r="D122" s="63" t="s">
        <v>1450</v>
      </c>
      <c r="E122" s="63" t="s">
        <v>1586</v>
      </c>
      <c r="F122" s="148" t="s">
        <v>1587</v>
      </c>
      <c r="G122" s="63"/>
      <c r="H122" s="63"/>
      <c r="I122" s="63"/>
      <c r="J122" s="63"/>
      <c r="K122" s="63"/>
      <c r="L122" s="63"/>
    </row>
    <row r="123" spans="2:12">
      <c r="B123" s="63" t="s">
        <v>1081</v>
      </c>
      <c r="C123" s="63" t="s">
        <v>1502</v>
      </c>
      <c r="D123" s="63" t="s">
        <v>1450</v>
      </c>
      <c r="E123" s="63" t="s">
        <v>1588</v>
      </c>
      <c r="F123" s="148" t="s">
        <v>1587</v>
      </c>
      <c r="G123" s="63"/>
      <c r="H123" s="63"/>
      <c r="I123" s="63"/>
      <c r="J123" s="63"/>
      <c r="K123" s="63"/>
      <c r="L123" s="63"/>
    </row>
    <row r="124" spans="2:12">
      <c r="B124" s="63" t="s">
        <v>1082</v>
      </c>
      <c r="C124" s="63" t="s">
        <v>1502</v>
      </c>
      <c r="D124" s="63" t="s">
        <v>1450</v>
      </c>
      <c r="E124" s="63" t="s">
        <v>1589</v>
      </c>
      <c r="F124" s="148" t="s">
        <v>1587</v>
      </c>
      <c r="G124" s="63"/>
      <c r="H124" s="63"/>
      <c r="I124" s="63"/>
      <c r="J124" s="63"/>
      <c r="K124" s="63"/>
      <c r="L124" s="63"/>
    </row>
    <row r="125" spans="2:12">
      <c r="B125" s="63" t="s">
        <v>1083</v>
      </c>
      <c r="C125" s="63" t="s">
        <v>1502</v>
      </c>
      <c r="D125" s="63" t="s">
        <v>1450</v>
      </c>
      <c r="E125" s="63" t="s">
        <v>1590</v>
      </c>
      <c r="F125" s="148" t="s">
        <v>1587</v>
      </c>
      <c r="G125" s="63"/>
      <c r="H125" s="63"/>
      <c r="I125" s="63"/>
      <c r="J125" s="63"/>
      <c r="K125" s="63"/>
      <c r="L125" s="63"/>
    </row>
    <row r="126" spans="2:12">
      <c r="B126" s="63" t="s">
        <v>1084</v>
      </c>
      <c r="C126" s="63" t="s">
        <v>1502</v>
      </c>
      <c r="D126" s="63" t="s">
        <v>1450</v>
      </c>
      <c r="E126" s="63" t="s">
        <v>1591</v>
      </c>
      <c r="F126" s="148" t="s">
        <v>1587</v>
      </c>
      <c r="G126" s="63"/>
      <c r="H126" s="63"/>
      <c r="I126" s="63"/>
      <c r="J126" s="63"/>
      <c r="K126" s="63"/>
      <c r="L126" s="63"/>
    </row>
    <row r="127" spans="2:12">
      <c r="B127" s="63" t="s">
        <v>1085</v>
      </c>
      <c r="C127" s="63" t="s">
        <v>1502</v>
      </c>
      <c r="D127" s="63" t="s">
        <v>1456</v>
      </c>
      <c r="E127" s="63" t="s">
        <v>1592</v>
      </c>
      <c r="F127" s="148" t="s">
        <v>1593</v>
      </c>
      <c r="G127" s="63"/>
      <c r="H127" s="63"/>
      <c r="I127" s="63"/>
      <c r="J127" s="63"/>
      <c r="K127" s="63"/>
      <c r="L127" s="63"/>
    </row>
    <row r="128" spans="2:12">
      <c r="B128" s="63" t="s">
        <v>1086</v>
      </c>
      <c r="C128" s="63" t="s">
        <v>1502</v>
      </c>
      <c r="D128" s="63" t="s">
        <v>1456</v>
      </c>
      <c r="E128" s="63" t="s">
        <v>1594</v>
      </c>
      <c r="F128" s="148" t="s">
        <v>1593</v>
      </c>
      <c r="G128" s="63"/>
      <c r="H128" s="63"/>
      <c r="I128" s="63"/>
      <c r="J128" s="63"/>
      <c r="K128" s="63"/>
      <c r="L128" s="63"/>
    </row>
    <row r="129" spans="2:12">
      <c r="B129" s="63" t="s">
        <v>1087</v>
      </c>
      <c r="C129" s="63" t="s">
        <v>1502</v>
      </c>
      <c r="D129" s="63" t="s">
        <v>1456</v>
      </c>
      <c r="E129" s="63" t="s">
        <v>1595</v>
      </c>
      <c r="F129" s="148" t="s">
        <v>1593</v>
      </c>
      <c r="G129" s="63"/>
      <c r="H129" s="63"/>
      <c r="I129" s="63"/>
      <c r="J129" s="63"/>
      <c r="K129" s="63"/>
      <c r="L129" s="63"/>
    </row>
    <row r="130" spans="2:12">
      <c r="B130" s="63" t="s">
        <v>1088</v>
      </c>
      <c r="C130" s="63" t="s">
        <v>1502</v>
      </c>
      <c r="D130" s="63" t="s">
        <v>1456</v>
      </c>
      <c r="E130" s="63" t="s">
        <v>1596</v>
      </c>
      <c r="F130" s="148" t="s">
        <v>1593</v>
      </c>
      <c r="G130" s="63"/>
      <c r="H130" s="63"/>
      <c r="I130" s="63"/>
      <c r="J130" s="63"/>
      <c r="K130" s="63"/>
      <c r="L130" s="63"/>
    </row>
    <row r="131" spans="2:12">
      <c r="B131" s="63" t="s">
        <v>1089</v>
      </c>
      <c r="C131" s="63" t="s">
        <v>1502</v>
      </c>
      <c r="D131" s="63" t="s">
        <v>1456</v>
      </c>
      <c r="E131" s="63" t="s">
        <v>1597</v>
      </c>
      <c r="F131" s="148" t="s">
        <v>1593</v>
      </c>
      <c r="G131" s="63"/>
      <c r="H131" s="63"/>
      <c r="I131" s="63"/>
      <c r="J131" s="63"/>
      <c r="K131" s="63"/>
      <c r="L131" s="63"/>
    </row>
    <row r="132" spans="2:12">
      <c r="B132" s="63" t="s">
        <v>1090</v>
      </c>
      <c r="C132" s="63" t="s">
        <v>1502</v>
      </c>
      <c r="D132" s="63" t="s">
        <v>1456</v>
      </c>
      <c r="E132" s="63" t="s">
        <v>1598</v>
      </c>
      <c r="F132" s="148" t="s">
        <v>1599</v>
      </c>
      <c r="G132" s="63"/>
      <c r="H132" s="63"/>
      <c r="I132" s="63"/>
      <c r="J132" s="63"/>
      <c r="K132" s="63"/>
      <c r="L132" s="63"/>
    </row>
    <row r="133" spans="2:12">
      <c r="B133" s="63" t="s">
        <v>1091</v>
      </c>
      <c r="C133" s="63" t="s">
        <v>1502</v>
      </c>
      <c r="D133" s="63" t="s">
        <v>1456</v>
      </c>
      <c r="E133" s="63" t="s">
        <v>1600</v>
      </c>
      <c r="F133" s="148" t="s">
        <v>1599</v>
      </c>
      <c r="G133" s="63"/>
      <c r="H133" s="63"/>
      <c r="I133" s="63"/>
      <c r="J133" s="63"/>
      <c r="K133" s="63"/>
      <c r="L133" s="63"/>
    </row>
    <row r="134" spans="2:12">
      <c r="B134" s="63" t="s">
        <v>1092</v>
      </c>
      <c r="C134" s="63" t="s">
        <v>1502</v>
      </c>
      <c r="D134" s="63" t="s">
        <v>1456</v>
      </c>
      <c r="E134" s="63" t="s">
        <v>1601</v>
      </c>
      <c r="F134" s="148" t="s">
        <v>1599</v>
      </c>
      <c r="G134" s="63"/>
      <c r="H134" s="63"/>
      <c r="I134" s="63"/>
      <c r="J134" s="63"/>
      <c r="K134" s="63"/>
      <c r="L134" s="63"/>
    </row>
    <row r="135" spans="2:12">
      <c r="B135" s="63" t="s">
        <v>1093</v>
      </c>
      <c r="C135" s="63" t="s">
        <v>1502</v>
      </c>
      <c r="D135" s="63" t="s">
        <v>1456</v>
      </c>
      <c r="E135" s="63" t="s">
        <v>1602</v>
      </c>
      <c r="F135" s="148" t="s">
        <v>1599</v>
      </c>
      <c r="G135" s="63"/>
      <c r="H135" s="63"/>
      <c r="I135" s="63"/>
      <c r="J135" s="63"/>
      <c r="K135" s="63"/>
      <c r="L135" s="63"/>
    </row>
    <row r="136" spans="2:12">
      <c r="B136" s="63" t="s">
        <v>1094</v>
      </c>
      <c r="C136" s="63" t="s">
        <v>1502</v>
      </c>
      <c r="D136" s="63" t="s">
        <v>1456</v>
      </c>
      <c r="E136" s="63" t="s">
        <v>1603</v>
      </c>
      <c r="F136" s="148" t="s">
        <v>1599</v>
      </c>
      <c r="G136" s="63"/>
      <c r="H136" s="63"/>
      <c r="I136" s="63"/>
      <c r="J136" s="63"/>
      <c r="K136" s="63"/>
      <c r="L136" s="63"/>
    </row>
    <row r="137" spans="2:12">
      <c r="B137" s="63" t="s">
        <v>1095</v>
      </c>
      <c r="C137" s="63" t="s">
        <v>1502</v>
      </c>
      <c r="D137" s="63" t="s">
        <v>1456</v>
      </c>
      <c r="E137" s="63" t="s">
        <v>1604</v>
      </c>
      <c r="F137" s="148" t="s">
        <v>1605</v>
      </c>
      <c r="G137" s="63"/>
      <c r="H137" s="63"/>
      <c r="I137" s="63"/>
      <c r="J137" s="63"/>
      <c r="K137" s="63"/>
      <c r="L137" s="63"/>
    </row>
    <row r="138" spans="2:12">
      <c r="B138" s="63" t="s">
        <v>1096</v>
      </c>
      <c r="C138" s="63" t="s">
        <v>1502</v>
      </c>
      <c r="D138" s="63" t="s">
        <v>1456</v>
      </c>
      <c r="E138" s="63" t="s">
        <v>1606</v>
      </c>
      <c r="F138" s="148" t="s">
        <v>1605</v>
      </c>
      <c r="G138" s="63"/>
      <c r="H138" s="63"/>
      <c r="I138" s="63"/>
      <c r="J138" s="63"/>
      <c r="K138" s="63"/>
      <c r="L138" s="63"/>
    </row>
    <row r="139" spans="2:12">
      <c r="B139" s="63" t="s">
        <v>1097</v>
      </c>
      <c r="C139" s="63" t="s">
        <v>1502</v>
      </c>
      <c r="D139" s="63" t="s">
        <v>1456</v>
      </c>
      <c r="E139" s="63" t="s">
        <v>1607</v>
      </c>
      <c r="F139" s="148" t="s">
        <v>1605</v>
      </c>
      <c r="G139" s="63"/>
      <c r="H139" s="63"/>
      <c r="I139" s="63"/>
      <c r="J139" s="63"/>
      <c r="K139" s="63"/>
      <c r="L139" s="63"/>
    </row>
    <row r="140" spans="2:12">
      <c r="B140" s="63" t="s">
        <v>1098</v>
      </c>
      <c r="C140" s="63" t="s">
        <v>1502</v>
      </c>
      <c r="D140" s="63" t="s">
        <v>1456</v>
      </c>
      <c r="E140" s="63" t="s">
        <v>1608</v>
      </c>
      <c r="F140" s="148" t="s">
        <v>1605</v>
      </c>
      <c r="G140" s="63"/>
      <c r="H140" s="63"/>
      <c r="I140" s="63"/>
      <c r="J140" s="63"/>
      <c r="K140" s="63"/>
      <c r="L140" s="63"/>
    </row>
    <row r="141" spans="2:12">
      <c r="B141" s="63" t="s">
        <v>1099</v>
      </c>
      <c r="C141" s="63" t="s">
        <v>1502</v>
      </c>
      <c r="D141" s="63" t="s">
        <v>1456</v>
      </c>
      <c r="E141" s="63" t="s">
        <v>1609</v>
      </c>
      <c r="F141" s="148" t="s">
        <v>1605</v>
      </c>
      <c r="G141" s="63"/>
      <c r="H141" s="63"/>
      <c r="I141" s="63"/>
      <c r="J141" s="63"/>
      <c r="K141" s="63"/>
      <c r="L141" s="63"/>
    </row>
    <row r="142" spans="2:12">
      <c r="B142" s="63" t="s">
        <v>1100</v>
      </c>
      <c r="C142" s="63" t="s">
        <v>1502</v>
      </c>
      <c r="D142" s="63" t="s">
        <v>1456</v>
      </c>
      <c r="E142" s="63" t="s">
        <v>1610</v>
      </c>
      <c r="F142" s="148" t="s">
        <v>1611</v>
      </c>
      <c r="G142" s="63"/>
      <c r="H142" s="63"/>
      <c r="I142" s="63"/>
      <c r="J142" s="63"/>
      <c r="K142" s="63"/>
      <c r="L142" s="63"/>
    </row>
    <row r="143" spans="2:12" ht="28.5">
      <c r="B143" s="63" t="s">
        <v>1101</v>
      </c>
      <c r="C143" s="63" t="s">
        <v>1502</v>
      </c>
      <c r="D143" s="63" t="s">
        <v>1456</v>
      </c>
      <c r="E143" s="63" t="s">
        <v>1612</v>
      </c>
      <c r="F143" s="148" t="s">
        <v>1613</v>
      </c>
      <c r="G143" s="63"/>
      <c r="H143" s="63"/>
      <c r="I143" s="63"/>
      <c r="J143" s="63"/>
      <c r="K143" s="63"/>
      <c r="L143" s="63"/>
    </row>
    <row r="144" spans="2:12" ht="28.5">
      <c r="B144" s="63" t="s">
        <v>1102</v>
      </c>
      <c r="C144" s="63" t="s">
        <v>1502</v>
      </c>
      <c r="D144" s="63" t="s">
        <v>1456</v>
      </c>
      <c r="E144" s="63" t="s">
        <v>1614</v>
      </c>
      <c r="F144" s="148" t="s">
        <v>1615</v>
      </c>
      <c r="G144" s="63"/>
      <c r="H144" s="63"/>
      <c r="I144" s="63"/>
      <c r="J144" s="63"/>
      <c r="K144" s="63"/>
      <c r="L144" s="63"/>
    </row>
    <row r="145" spans="1:12">
      <c r="A145" s="318"/>
      <c r="B145" s="63" t="s">
        <v>1103</v>
      </c>
      <c r="C145" s="63" t="s">
        <v>1502</v>
      </c>
      <c r="D145" s="63" t="s">
        <v>1450</v>
      </c>
      <c r="E145" s="63" t="s">
        <v>1103</v>
      </c>
      <c r="F145" s="148" t="s">
        <v>1616</v>
      </c>
      <c r="G145" s="63"/>
      <c r="H145" s="63"/>
      <c r="I145" s="63"/>
      <c r="J145" s="63"/>
      <c r="K145" s="63"/>
      <c r="L145" s="63"/>
    </row>
    <row r="146" spans="1:12">
      <c r="A146" s="318"/>
      <c r="B146" s="63" t="s">
        <v>1104</v>
      </c>
      <c r="C146" s="63" t="s">
        <v>1502</v>
      </c>
      <c r="D146" s="63" t="s">
        <v>1450</v>
      </c>
      <c r="E146" s="63" t="s">
        <v>1104</v>
      </c>
      <c r="F146" s="148" t="s">
        <v>1617</v>
      </c>
      <c r="G146" s="63"/>
      <c r="H146" s="63"/>
      <c r="I146" s="63"/>
      <c r="J146" s="63"/>
      <c r="K146" s="63"/>
      <c r="L146" s="63"/>
    </row>
    <row r="147" spans="1:12">
      <c r="A147" s="318"/>
      <c r="B147" s="63" t="s">
        <v>1105</v>
      </c>
      <c r="C147" s="63" t="s">
        <v>1502</v>
      </c>
      <c r="D147" s="63" t="s">
        <v>1450</v>
      </c>
      <c r="E147" s="63" t="s">
        <v>1105</v>
      </c>
      <c r="F147" s="148" t="s">
        <v>1618</v>
      </c>
      <c r="G147" s="63"/>
      <c r="H147" s="63"/>
      <c r="I147" s="63"/>
      <c r="J147" s="63"/>
      <c r="K147" s="63"/>
      <c r="L147" s="63"/>
    </row>
    <row r="148" spans="1:12">
      <c r="A148" s="318"/>
      <c r="B148" s="63" t="s">
        <v>1106</v>
      </c>
      <c r="C148" s="63" t="s">
        <v>1502</v>
      </c>
      <c r="D148" s="63" t="s">
        <v>1456</v>
      </c>
      <c r="E148" s="63" t="s">
        <v>1619</v>
      </c>
      <c r="F148" s="148" t="s">
        <v>1620</v>
      </c>
      <c r="G148" s="63"/>
      <c r="H148" s="63"/>
      <c r="I148" s="63"/>
      <c r="J148" s="63"/>
      <c r="K148" s="63"/>
      <c r="L148" s="63"/>
    </row>
    <row r="149" spans="1:12" ht="28.5">
      <c r="A149" s="318"/>
      <c r="B149" s="63" t="s">
        <v>1107</v>
      </c>
      <c r="C149" s="63" t="s">
        <v>1502</v>
      </c>
      <c r="D149" s="63" t="s">
        <v>1456</v>
      </c>
      <c r="E149" s="63" t="s">
        <v>1621</v>
      </c>
      <c r="F149" s="148" t="s">
        <v>1622</v>
      </c>
      <c r="G149" s="63"/>
      <c r="H149" s="63"/>
      <c r="I149" s="63"/>
      <c r="J149" s="63"/>
      <c r="K149" s="63"/>
      <c r="L149" s="63"/>
    </row>
    <row r="150" spans="1:12">
      <c r="A150" s="318"/>
      <c r="B150" s="63" t="s">
        <v>1108</v>
      </c>
      <c r="C150" s="63" t="s">
        <v>1455</v>
      </c>
      <c r="D150" s="63" t="s">
        <v>1450</v>
      </c>
      <c r="E150" s="63" t="s">
        <v>1623</v>
      </c>
      <c r="F150" s="148"/>
      <c r="G150" s="63"/>
      <c r="H150" s="63"/>
      <c r="I150" s="63"/>
      <c r="J150" s="63"/>
      <c r="K150" s="63"/>
      <c r="L150" s="63"/>
    </row>
    <row r="151" spans="1:12" ht="57">
      <c r="A151" s="318" t="s">
        <v>12</v>
      </c>
      <c r="B151" s="63" t="s">
        <v>1109</v>
      </c>
      <c r="C151" s="63" t="s">
        <v>1502</v>
      </c>
      <c r="D151" s="63" t="s">
        <v>1450</v>
      </c>
      <c r="E151" s="63" t="s">
        <v>1624</v>
      </c>
      <c r="F151" s="245" t="s">
        <v>1625</v>
      </c>
      <c r="G151" s="63"/>
      <c r="H151" s="63"/>
      <c r="I151" s="63"/>
      <c r="J151" s="63"/>
      <c r="K151" s="63"/>
      <c r="L151" s="63"/>
    </row>
    <row r="152" spans="1:12" ht="57">
      <c r="A152" s="318"/>
      <c r="B152" s="63" t="s">
        <v>1110</v>
      </c>
      <c r="C152" s="63" t="s">
        <v>1502</v>
      </c>
      <c r="D152" s="63" t="s">
        <v>1450</v>
      </c>
      <c r="E152" s="63" t="s">
        <v>1626</v>
      </c>
      <c r="F152" s="245" t="s">
        <v>1627</v>
      </c>
      <c r="G152" s="63"/>
      <c r="H152" s="63"/>
      <c r="I152" s="63"/>
      <c r="J152" s="63"/>
      <c r="K152" s="63"/>
      <c r="L152" s="63"/>
    </row>
    <row r="153" spans="1:12" ht="57">
      <c r="A153" s="318"/>
      <c r="B153" s="63" t="s">
        <v>1111</v>
      </c>
      <c r="C153" s="63" t="s">
        <v>1502</v>
      </c>
      <c r="D153" s="63" t="s">
        <v>1450</v>
      </c>
      <c r="E153" s="63" t="s">
        <v>1628</v>
      </c>
      <c r="F153" s="245" t="s">
        <v>1629</v>
      </c>
      <c r="G153" s="63"/>
      <c r="H153" s="63"/>
      <c r="I153" s="63"/>
      <c r="J153" s="63"/>
      <c r="K153" s="63"/>
      <c r="L153" s="63"/>
    </row>
    <row r="154" spans="1:12" ht="57">
      <c r="A154" s="318"/>
      <c r="B154" s="63" t="s">
        <v>1112</v>
      </c>
      <c r="C154" s="63" t="s">
        <v>1502</v>
      </c>
      <c r="D154" s="63" t="s">
        <v>1450</v>
      </c>
      <c r="E154" s="63" t="s">
        <v>1630</v>
      </c>
      <c r="F154" s="245" t="s">
        <v>1631</v>
      </c>
      <c r="G154" s="63"/>
      <c r="H154" s="63"/>
      <c r="I154" s="63"/>
      <c r="J154" s="63"/>
      <c r="K154" s="63"/>
      <c r="L154" s="63"/>
    </row>
    <row r="155" spans="1:12" ht="57">
      <c r="A155" s="318"/>
      <c r="B155" s="63" t="s">
        <v>1113</v>
      </c>
      <c r="C155" s="63" t="s">
        <v>1502</v>
      </c>
      <c r="D155" s="63" t="s">
        <v>1450</v>
      </c>
      <c r="E155" s="63" t="s">
        <v>1632</v>
      </c>
      <c r="F155" s="245" t="s">
        <v>1633</v>
      </c>
      <c r="G155" s="63"/>
      <c r="H155" s="63"/>
      <c r="I155" s="63"/>
      <c r="J155" s="63"/>
      <c r="K155" s="63"/>
      <c r="L155" s="63"/>
    </row>
    <row r="156" spans="1:12" ht="57">
      <c r="A156" s="318"/>
      <c r="B156" s="63" t="s">
        <v>1114</v>
      </c>
      <c r="C156" s="63" t="s">
        <v>1502</v>
      </c>
      <c r="D156" s="63" t="s">
        <v>1450</v>
      </c>
      <c r="E156" s="63" t="s">
        <v>1634</v>
      </c>
      <c r="F156" s="245" t="s">
        <v>1625</v>
      </c>
      <c r="G156" s="63"/>
      <c r="H156" s="63"/>
      <c r="I156" s="63"/>
      <c r="J156" s="63"/>
      <c r="K156" s="63"/>
      <c r="L156" s="63"/>
    </row>
    <row r="157" spans="1:12" ht="57">
      <c r="A157" s="318"/>
      <c r="B157" s="63" t="s">
        <v>1115</v>
      </c>
      <c r="C157" s="63" t="s">
        <v>1502</v>
      </c>
      <c r="D157" s="63" t="s">
        <v>1450</v>
      </c>
      <c r="E157" s="63" t="s">
        <v>1635</v>
      </c>
      <c r="F157" s="245" t="s">
        <v>1627</v>
      </c>
      <c r="G157" s="63"/>
      <c r="H157" s="63"/>
      <c r="I157" s="63"/>
      <c r="J157" s="63"/>
      <c r="K157" s="63"/>
      <c r="L157" s="63"/>
    </row>
    <row r="158" spans="1:12" ht="57">
      <c r="A158" s="318"/>
      <c r="B158" s="63" t="s">
        <v>1116</v>
      </c>
      <c r="C158" s="63" t="s">
        <v>1502</v>
      </c>
      <c r="D158" s="63" t="s">
        <v>1450</v>
      </c>
      <c r="E158" s="63" t="s">
        <v>1636</v>
      </c>
      <c r="F158" s="245" t="s">
        <v>1629</v>
      </c>
      <c r="G158" s="63"/>
      <c r="H158" s="63"/>
      <c r="I158" s="63"/>
      <c r="J158" s="63"/>
      <c r="K158" s="63"/>
      <c r="L158" s="63"/>
    </row>
    <row r="159" spans="1:12" ht="57">
      <c r="A159" s="318"/>
      <c r="B159" s="63" t="s">
        <v>1117</v>
      </c>
      <c r="C159" s="63" t="s">
        <v>1502</v>
      </c>
      <c r="D159" s="63" t="s">
        <v>1450</v>
      </c>
      <c r="E159" s="63" t="s">
        <v>1637</v>
      </c>
      <c r="F159" s="245" t="s">
        <v>1631</v>
      </c>
      <c r="G159" s="63"/>
      <c r="H159" s="63"/>
      <c r="I159" s="63"/>
      <c r="J159" s="63"/>
      <c r="K159" s="63"/>
      <c r="L159" s="63"/>
    </row>
    <row r="160" spans="1:12" ht="57">
      <c r="A160" s="318"/>
      <c r="B160" s="63" t="s">
        <v>1118</v>
      </c>
      <c r="C160" s="63" t="s">
        <v>1502</v>
      </c>
      <c r="D160" s="63" t="s">
        <v>1450</v>
      </c>
      <c r="E160" s="63" t="s">
        <v>1638</v>
      </c>
      <c r="F160" s="245" t="s">
        <v>1633</v>
      </c>
      <c r="G160" s="63"/>
      <c r="H160" s="63"/>
      <c r="I160" s="63"/>
      <c r="J160" s="63"/>
      <c r="K160" s="63"/>
      <c r="L160" s="63"/>
    </row>
    <row r="161" spans="1:12">
      <c r="A161" s="318"/>
      <c r="B161" s="63" t="s">
        <v>1119</v>
      </c>
      <c r="C161" s="63" t="s">
        <v>1455</v>
      </c>
      <c r="D161" s="63" t="s">
        <v>1639</v>
      </c>
      <c r="E161" s="63" t="s">
        <v>1640</v>
      </c>
      <c r="F161" s="148" t="s">
        <v>1640</v>
      </c>
      <c r="G161" s="63"/>
      <c r="H161" s="63"/>
      <c r="I161" s="63"/>
      <c r="J161" s="63"/>
      <c r="K161" s="63"/>
      <c r="L161" s="63"/>
    </row>
    <row r="162" spans="1:12">
      <c r="A162" s="318"/>
      <c r="B162" s="63" t="s">
        <v>1120</v>
      </c>
      <c r="C162" s="63" t="s">
        <v>1455</v>
      </c>
      <c r="D162" s="63" t="s">
        <v>1639</v>
      </c>
      <c r="E162" s="63" t="s">
        <v>1641</v>
      </c>
      <c r="F162" s="148" t="s">
        <v>1641</v>
      </c>
      <c r="G162" s="63"/>
      <c r="H162" s="63"/>
      <c r="I162" s="63"/>
      <c r="J162" s="63"/>
      <c r="K162" s="63"/>
      <c r="L162" s="63"/>
    </row>
    <row r="163" spans="1:12">
      <c r="A163" s="318"/>
      <c r="B163" s="63" t="s">
        <v>1121</v>
      </c>
      <c r="C163" s="63" t="s">
        <v>1455</v>
      </c>
      <c r="D163" s="63" t="s">
        <v>1642</v>
      </c>
      <c r="E163" s="63" t="s">
        <v>1643</v>
      </c>
      <c r="F163" s="148" t="s">
        <v>1643</v>
      </c>
      <c r="G163" s="63"/>
      <c r="H163" s="63"/>
      <c r="I163" s="63"/>
      <c r="J163" s="63"/>
      <c r="K163" s="63"/>
      <c r="L163" s="63"/>
    </row>
    <row r="164" spans="1:12">
      <c r="A164" s="318"/>
      <c r="B164" s="63" t="s">
        <v>1122</v>
      </c>
      <c r="C164" s="63" t="s">
        <v>1455</v>
      </c>
      <c r="D164" s="63" t="s">
        <v>1642</v>
      </c>
      <c r="E164" s="63" t="s">
        <v>1644</v>
      </c>
      <c r="F164" s="148" t="s">
        <v>1644</v>
      </c>
      <c r="G164" s="63"/>
      <c r="H164" s="63"/>
      <c r="I164" s="63"/>
      <c r="J164" s="63"/>
      <c r="K164" s="63"/>
      <c r="L164" s="63"/>
    </row>
    <row r="165" spans="1:12">
      <c r="A165" s="318" t="s">
        <v>1645</v>
      </c>
      <c r="B165" s="63" t="s">
        <v>1123</v>
      </c>
      <c r="C165" s="63" t="s">
        <v>1502</v>
      </c>
      <c r="D165" s="63" t="s">
        <v>1646</v>
      </c>
      <c r="E165" s="63" t="s">
        <v>1647</v>
      </c>
      <c r="F165" s="148" t="s">
        <v>1648</v>
      </c>
      <c r="G165" s="63"/>
      <c r="H165" s="63"/>
      <c r="I165" s="63"/>
      <c r="J165" s="63"/>
      <c r="K165" s="63"/>
      <c r="L165" s="63"/>
    </row>
    <row r="166" spans="1:12">
      <c r="A166" s="318"/>
      <c r="B166" s="63" t="s">
        <v>1124</v>
      </c>
      <c r="C166" s="63" t="s">
        <v>1502</v>
      </c>
      <c r="D166" s="63" t="s">
        <v>1450</v>
      </c>
      <c r="E166" s="63" t="s">
        <v>1649</v>
      </c>
      <c r="F166" s="148" t="s">
        <v>1650</v>
      </c>
      <c r="G166" s="63"/>
      <c r="H166" s="63"/>
      <c r="I166" s="63"/>
      <c r="J166" s="63"/>
      <c r="K166" s="63"/>
      <c r="L166" s="63"/>
    </row>
    <row r="167" spans="1:12">
      <c r="A167" s="318"/>
      <c r="B167" s="63" t="s">
        <v>1125</v>
      </c>
      <c r="C167" s="63" t="s">
        <v>1502</v>
      </c>
      <c r="D167" s="63" t="s">
        <v>1450</v>
      </c>
      <c r="E167" s="63" t="s">
        <v>1651</v>
      </c>
      <c r="F167" s="148" t="s">
        <v>1652</v>
      </c>
      <c r="G167" s="63"/>
      <c r="H167" s="63"/>
      <c r="I167" s="63"/>
      <c r="J167" s="63"/>
      <c r="K167" s="63"/>
      <c r="L167" s="63"/>
    </row>
    <row r="168" spans="1:12">
      <c r="A168" s="318"/>
      <c r="B168" s="63" t="s">
        <v>1126</v>
      </c>
      <c r="C168" s="63" t="s">
        <v>1502</v>
      </c>
      <c r="D168" s="63" t="s">
        <v>1450</v>
      </c>
      <c r="E168" s="63" t="s">
        <v>1653</v>
      </c>
      <c r="F168" s="148" t="s">
        <v>1654</v>
      </c>
      <c r="G168" s="63"/>
      <c r="H168" s="63"/>
      <c r="I168" s="63"/>
      <c r="J168" s="63"/>
      <c r="K168" s="63"/>
      <c r="L168" s="63"/>
    </row>
    <row r="169" spans="1:12">
      <c r="A169" s="318"/>
      <c r="B169" s="63" t="s">
        <v>1127</v>
      </c>
      <c r="C169" s="63" t="s">
        <v>1502</v>
      </c>
      <c r="D169" s="63" t="s">
        <v>1450</v>
      </c>
      <c r="E169" s="63" t="s">
        <v>1655</v>
      </c>
      <c r="F169" s="148" t="s">
        <v>1656</v>
      </c>
      <c r="G169" s="63"/>
      <c r="H169" s="63"/>
      <c r="I169" s="63"/>
      <c r="J169" s="63"/>
      <c r="K169" s="63"/>
      <c r="L169" s="63"/>
    </row>
    <row r="170" spans="1:12">
      <c r="A170" s="318"/>
      <c r="B170" s="63" t="s">
        <v>1128</v>
      </c>
      <c r="C170" s="63" t="s">
        <v>1502</v>
      </c>
      <c r="D170" s="63" t="s">
        <v>1450</v>
      </c>
      <c r="E170" s="63" t="s">
        <v>1657</v>
      </c>
      <c r="F170" s="148" t="s">
        <v>1658</v>
      </c>
      <c r="G170" s="63"/>
      <c r="H170" s="63"/>
      <c r="I170" s="63"/>
      <c r="J170" s="63"/>
      <c r="K170" s="63"/>
      <c r="L170" s="63"/>
    </row>
    <row r="171" spans="1:12">
      <c r="A171" s="318"/>
      <c r="B171" s="63" t="s">
        <v>1129</v>
      </c>
      <c r="C171" s="63" t="s">
        <v>1455</v>
      </c>
      <c r="D171" s="63" t="s">
        <v>1642</v>
      </c>
      <c r="E171" s="63" t="s">
        <v>1659</v>
      </c>
      <c r="F171" s="148" t="s">
        <v>1660</v>
      </c>
      <c r="G171" s="63"/>
      <c r="H171" s="63"/>
      <c r="I171" s="63"/>
      <c r="J171" s="63"/>
      <c r="K171" s="63"/>
      <c r="L171" s="63"/>
    </row>
    <row r="172" spans="1:12">
      <c r="A172" s="318" t="s">
        <v>1661</v>
      </c>
      <c r="B172" s="63" t="s">
        <v>1123</v>
      </c>
      <c r="C172" s="63" t="s">
        <v>1502</v>
      </c>
      <c r="D172" s="63" t="s">
        <v>1646</v>
      </c>
      <c r="E172" s="63" t="s">
        <v>1647</v>
      </c>
      <c r="F172" s="148" t="s">
        <v>1648</v>
      </c>
      <c r="G172" s="63"/>
      <c r="H172" s="63"/>
      <c r="I172" s="63"/>
      <c r="J172" s="63"/>
      <c r="K172" s="63"/>
      <c r="L172" s="63"/>
    </row>
    <row r="173" spans="1:12">
      <c r="A173" s="318"/>
      <c r="B173" s="63" t="s">
        <v>1156</v>
      </c>
      <c r="C173" s="63" t="s">
        <v>1502</v>
      </c>
      <c r="D173" s="63" t="s">
        <v>1450</v>
      </c>
      <c r="E173" s="63" t="s">
        <v>1649</v>
      </c>
      <c r="F173" s="148" t="s">
        <v>1650</v>
      </c>
      <c r="G173" s="63"/>
      <c r="H173" s="63"/>
      <c r="I173" s="63"/>
      <c r="J173" s="63"/>
      <c r="K173" s="63"/>
      <c r="L173" s="63"/>
    </row>
    <row r="174" spans="1:12">
      <c r="A174" s="318"/>
      <c r="B174" s="63" t="s">
        <v>1157</v>
      </c>
      <c r="C174" s="63" t="s">
        <v>1502</v>
      </c>
      <c r="D174" s="63" t="s">
        <v>1450</v>
      </c>
      <c r="E174" s="63" t="s">
        <v>1651</v>
      </c>
      <c r="F174" s="148" t="s">
        <v>1652</v>
      </c>
      <c r="G174" s="63"/>
      <c r="H174" s="63"/>
      <c r="I174" s="63"/>
      <c r="J174" s="63"/>
      <c r="K174" s="63"/>
      <c r="L174" s="63"/>
    </row>
    <row r="175" spans="1:12">
      <c r="A175" s="318"/>
      <c r="B175" s="63" t="s">
        <v>1158</v>
      </c>
      <c r="C175" s="63" t="s">
        <v>1502</v>
      </c>
      <c r="D175" s="63" t="s">
        <v>1450</v>
      </c>
      <c r="E175" s="63" t="s">
        <v>1653</v>
      </c>
      <c r="F175" s="148" t="s">
        <v>1654</v>
      </c>
      <c r="G175" s="63"/>
      <c r="H175" s="63"/>
      <c r="I175" s="63"/>
      <c r="J175" s="63"/>
      <c r="K175" s="63"/>
      <c r="L175" s="63"/>
    </row>
    <row r="176" spans="1:12">
      <c r="A176" s="318"/>
      <c r="B176" s="63" t="s">
        <v>1159</v>
      </c>
      <c r="C176" s="63" t="s">
        <v>1502</v>
      </c>
      <c r="D176" s="63" t="s">
        <v>1450</v>
      </c>
      <c r="E176" s="63" t="s">
        <v>1655</v>
      </c>
      <c r="F176" s="148" t="s">
        <v>1656</v>
      </c>
      <c r="G176" s="63"/>
      <c r="H176" s="63"/>
      <c r="I176" s="63"/>
      <c r="J176" s="63"/>
      <c r="K176" s="63"/>
      <c r="L176" s="63"/>
    </row>
    <row r="177" spans="1:12">
      <c r="A177" s="318"/>
      <c r="B177" s="63" t="s">
        <v>1160</v>
      </c>
      <c r="C177" s="63" t="s">
        <v>1502</v>
      </c>
      <c r="D177" s="63" t="s">
        <v>1450</v>
      </c>
      <c r="E177" s="63" t="s">
        <v>1657</v>
      </c>
      <c r="F177" s="148" t="s">
        <v>1658</v>
      </c>
      <c r="G177" s="63"/>
      <c r="H177" s="63"/>
      <c r="I177" s="63"/>
      <c r="J177" s="63"/>
      <c r="K177" s="63"/>
      <c r="L177" s="63"/>
    </row>
    <row r="178" spans="1:12">
      <c r="A178" s="318"/>
      <c r="B178" s="63" t="s">
        <v>1129</v>
      </c>
      <c r="C178" s="63" t="s">
        <v>1455</v>
      </c>
      <c r="D178" s="63" t="s">
        <v>1642</v>
      </c>
      <c r="E178" s="63" t="s">
        <v>1659</v>
      </c>
      <c r="F178" s="148" t="s">
        <v>1660</v>
      </c>
      <c r="G178" s="63"/>
      <c r="H178" s="63"/>
      <c r="I178" s="63"/>
      <c r="J178" s="63"/>
      <c r="K178" s="63"/>
      <c r="L178" s="63"/>
    </row>
    <row r="179" spans="1:12">
      <c r="A179" s="318" t="s">
        <v>1662</v>
      </c>
      <c r="B179" s="63" t="s">
        <v>1123</v>
      </c>
      <c r="C179" s="63" t="s">
        <v>1502</v>
      </c>
      <c r="D179" s="63" t="s">
        <v>1646</v>
      </c>
      <c r="E179" s="63" t="s">
        <v>1647</v>
      </c>
      <c r="F179" s="148" t="s">
        <v>1648</v>
      </c>
      <c r="G179" s="63"/>
      <c r="H179" s="63"/>
      <c r="I179" s="63"/>
      <c r="J179" s="63"/>
      <c r="K179" s="63"/>
      <c r="L179" s="63"/>
    </row>
    <row r="180" spans="1:12">
      <c r="A180" s="318"/>
      <c r="B180" s="63" t="s">
        <v>1168</v>
      </c>
      <c r="C180" s="63" t="s">
        <v>1502</v>
      </c>
      <c r="D180" s="63" t="s">
        <v>1450</v>
      </c>
      <c r="E180" s="63" t="s">
        <v>1649</v>
      </c>
      <c r="F180" s="148" t="s">
        <v>1650</v>
      </c>
      <c r="G180" s="63"/>
      <c r="H180" s="63"/>
      <c r="I180" s="63"/>
      <c r="J180" s="63"/>
      <c r="K180" s="63"/>
      <c r="L180" s="63"/>
    </row>
    <row r="181" spans="1:12">
      <c r="A181" s="318"/>
      <c r="B181" s="63" t="s">
        <v>1169</v>
      </c>
      <c r="C181" s="63" t="s">
        <v>1502</v>
      </c>
      <c r="D181" s="63" t="s">
        <v>1450</v>
      </c>
      <c r="E181" s="63" t="s">
        <v>1651</v>
      </c>
      <c r="F181" s="148" t="s">
        <v>1652</v>
      </c>
      <c r="G181" s="63"/>
      <c r="H181" s="63"/>
      <c r="I181" s="63"/>
      <c r="J181" s="63"/>
      <c r="K181" s="63"/>
      <c r="L181" s="63"/>
    </row>
    <row r="182" spans="1:12">
      <c r="A182" s="318"/>
      <c r="B182" s="63" t="s">
        <v>1170</v>
      </c>
      <c r="C182" s="63" t="s">
        <v>1502</v>
      </c>
      <c r="D182" s="63" t="s">
        <v>1450</v>
      </c>
      <c r="E182" s="63" t="s">
        <v>1653</v>
      </c>
      <c r="F182" s="148" t="s">
        <v>1654</v>
      </c>
      <c r="G182" s="63"/>
      <c r="H182" s="63"/>
      <c r="I182" s="63"/>
      <c r="J182" s="63"/>
      <c r="K182" s="63"/>
      <c r="L182" s="63"/>
    </row>
    <row r="183" spans="1:12">
      <c r="A183" s="318"/>
      <c r="B183" s="63" t="s">
        <v>1171</v>
      </c>
      <c r="C183" s="63" t="s">
        <v>1502</v>
      </c>
      <c r="D183" s="63" t="s">
        <v>1450</v>
      </c>
      <c r="E183" s="63" t="s">
        <v>1655</v>
      </c>
      <c r="F183" s="148" t="s">
        <v>1656</v>
      </c>
      <c r="G183" s="63"/>
      <c r="H183" s="63"/>
      <c r="I183" s="63"/>
      <c r="J183" s="63"/>
      <c r="K183" s="63"/>
      <c r="L183" s="63"/>
    </row>
    <row r="184" spans="1:12">
      <c r="A184" s="318"/>
      <c r="B184" s="63" t="s">
        <v>1172</v>
      </c>
      <c r="C184" s="63" t="s">
        <v>1502</v>
      </c>
      <c r="D184" s="63" t="s">
        <v>1450</v>
      </c>
      <c r="E184" s="63" t="s">
        <v>1657</v>
      </c>
      <c r="F184" s="148" t="s">
        <v>1658</v>
      </c>
      <c r="G184" s="63"/>
      <c r="H184" s="63"/>
      <c r="I184" s="63"/>
      <c r="J184" s="63"/>
      <c r="K184" s="63"/>
      <c r="L184" s="63"/>
    </row>
    <row r="185" spans="1:12">
      <c r="A185" s="318"/>
      <c r="B185" s="63" t="s">
        <v>1129</v>
      </c>
      <c r="C185" s="63" t="s">
        <v>1455</v>
      </c>
      <c r="D185" s="63" t="s">
        <v>1642</v>
      </c>
      <c r="E185" s="63" t="s">
        <v>1659</v>
      </c>
      <c r="F185" s="148" t="s">
        <v>1660</v>
      </c>
      <c r="G185" s="63"/>
      <c r="H185" s="63"/>
      <c r="I185" s="63"/>
      <c r="J185" s="63"/>
      <c r="K185" s="63"/>
      <c r="L185" s="63"/>
    </row>
    <row r="186" spans="1:12">
      <c r="A186" s="318" t="s">
        <v>1663</v>
      </c>
      <c r="B186" s="63" t="s">
        <v>1123</v>
      </c>
      <c r="C186" s="63" t="s">
        <v>1502</v>
      </c>
      <c r="D186" s="63" t="s">
        <v>1646</v>
      </c>
      <c r="E186" s="63" t="s">
        <v>1647</v>
      </c>
      <c r="F186" s="148" t="s">
        <v>1648</v>
      </c>
      <c r="G186" s="63"/>
      <c r="H186" s="63"/>
      <c r="I186" s="63"/>
      <c r="J186" s="63"/>
      <c r="K186" s="63"/>
      <c r="L186" s="63"/>
    </row>
    <row r="187" spans="1:12">
      <c r="A187" s="318"/>
      <c r="B187" s="63" t="s">
        <v>1174</v>
      </c>
      <c r="C187" s="63" t="s">
        <v>1502</v>
      </c>
      <c r="D187" s="63" t="s">
        <v>1450</v>
      </c>
      <c r="E187" s="63" t="s">
        <v>1649</v>
      </c>
      <c r="F187" s="148" t="s">
        <v>1650</v>
      </c>
      <c r="G187" s="63"/>
      <c r="H187" s="63"/>
      <c r="I187" s="63"/>
      <c r="J187" s="63"/>
      <c r="K187" s="63"/>
      <c r="L187" s="63"/>
    </row>
    <row r="188" spans="1:12">
      <c r="A188" s="318"/>
      <c r="B188" s="63" t="s">
        <v>1175</v>
      </c>
      <c r="C188" s="63" t="s">
        <v>1502</v>
      </c>
      <c r="D188" s="63" t="s">
        <v>1450</v>
      </c>
      <c r="E188" s="63" t="s">
        <v>1651</v>
      </c>
      <c r="F188" s="148" t="s">
        <v>1652</v>
      </c>
      <c r="G188" s="63"/>
      <c r="H188" s="63"/>
      <c r="I188" s="63"/>
      <c r="J188" s="63"/>
      <c r="K188" s="63"/>
      <c r="L188" s="63"/>
    </row>
    <row r="189" spans="1:12">
      <c r="A189" s="318"/>
      <c r="B189" s="63" t="s">
        <v>1176</v>
      </c>
      <c r="C189" s="63" t="s">
        <v>1502</v>
      </c>
      <c r="D189" s="63" t="s">
        <v>1450</v>
      </c>
      <c r="E189" s="63" t="s">
        <v>1653</v>
      </c>
      <c r="F189" s="148" t="s">
        <v>1654</v>
      </c>
      <c r="G189" s="63"/>
      <c r="H189" s="63"/>
      <c r="I189" s="63"/>
      <c r="J189" s="63"/>
      <c r="K189" s="63"/>
      <c r="L189" s="63"/>
    </row>
    <row r="190" spans="1:12">
      <c r="A190" s="318"/>
      <c r="B190" s="63" t="s">
        <v>1177</v>
      </c>
      <c r="C190" s="63" t="s">
        <v>1502</v>
      </c>
      <c r="D190" s="63" t="s">
        <v>1450</v>
      </c>
      <c r="E190" s="63" t="s">
        <v>1655</v>
      </c>
      <c r="F190" s="148" t="s">
        <v>1656</v>
      </c>
      <c r="G190" s="63"/>
      <c r="H190" s="63"/>
      <c r="I190" s="63"/>
      <c r="J190" s="63"/>
      <c r="K190" s="63"/>
      <c r="L190" s="63"/>
    </row>
    <row r="191" spans="1:12">
      <c r="A191" s="318"/>
      <c r="B191" s="63" t="s">
        <v>1178</v>
      </c>
      <c r="C191" s="63" t="s">
        <v>1502</v>
      </c>
      <c r="D191" s="63" t="s">
        <v>1450</v>
      </c>
      <c r="E191" s="63" t="s">
        <v>1657</v>
      </c>
      <c r="F191" s="148" t="s">
        <v>1658</v>
      </c>
      <c r="G191" s="63"/>
      <c r="H191" s="63"/>
      <c r="I191" s="63"/>
      <c r="J191" s="63"/>
      <c r="K191" s="63"/>
      <c r="L191" s="63"/>
    </row>
    <row r="192" spans="1:12">
      <c r="A192" s="318"/>
      <c r="B192" s="63" t="s">
        <v>1129</v>
      </c>
      <c r="C192" s="63" t="s">
        <v>1455</v>
      </c>
      <c r="D192" s="63" t="s">
        <v>1642</v>
      </c>
      <c r="E192" s="63" t="s">
        <v>1659</v>
      </c>
      <c r="F192" s="148" t="s">
        <v>1660</v>
      </c>
      <c r="G192" s="63"/>
      <c r="H192" s="63"/>
      <c r="I192" s="63"/>
      <c r="J192" s="63"/>
      <c r="K192" s="63"/>
      <c r="L192" s="63"/>
    </row>
    <row r="193" spans="1:12">
      <c r="A193" s="318" t="s">
        <v>1664</v>
      </c>
      <c r="B193" s="63" t="s">
        <v>118</v>
      </c>
      <c r="C193" s="63" t="s">
        <v>1502</v>
      </c>
      <c r="D193" s="63" t="s">
        <v>1646</v>
      </c>
      <c r="E193" s="63" t="s">
        <v>1665</v>
      </c>
      <c r="F193" s="148"/>
      <c r="G193" s="63"/>
      <c r="H193" s="63"/>
      <c r="I193" s="63"/>
      <c r="J193" s="63"/>
      <c r="K193" s="63"/>
      <c r="L193" s="63"/>
    </row>
    <row r="194" spans="1:12">
      <c r="A194" s="318"/>
      <c r="B194" s="63" t="s">
        <v>1180</v>
      </c>
      <c r="C194" s="63" t="s">
        <v>1502</v>
      </c>
      <c r="D194" s="63" t="s">
        <v>1450</v>
      </c>
      <c r="E194" s="63" t="s">
        <v>1666</v>
      </c>
      <c r="F194" s="148" t="s">
        <v>1667</v>
      </c>
      <c r="G194" s="63"/>
      <c r="H194" s="63"/>
      <c r="I194" s="63"/>
      <c r="J194" s="63"/>
      <c r="K194" s="63"/>
      <c r="L194" s="63"/>
    </row>
    <row r="195" spans="1:12">
      <c r="A195" s="318"/>
      <c r="B195" s="63" t="s">
        <v>1181</v>
      </c>
      <c r="C195" s="63" t="s">
        <v>1502</v>
      </c>
      <c r="D195" s="63" t="s">
        <v>1450</v>
      </c>
      <c r="E195" s="63" t="s">
        <v>1668</v>
      </c>
      <c r="F195" s="148" t="s">
        <v>1667</v>
      </c>
      <c r="G195" s="63"/>
      <c r="H195" s="63"/>
      <c r="I195" s="63"/>
      <c r="J195" s="63"/>
      <c r="K195" s="63"/>
      <c r="L195" s="63"/>
    </row>
    <row r="196" spans="1:12">
      <c r="A196" s="318"/>
      <c r="B196" s="63" t="s">
        <v>1182</v>
      </c>
      <c r="C196" s="63" t="s">
        <v>1502</v>
      </c>
      <c r="D196" s="63" t="s">
        <v>1450</v>
      </c>
      <c r="E196" s="63" t="s">
        <v>1669</v>
      </c>
      <c r="F196" s="148" t="s">
        <v>1667</v>
      </c>
      <c r="G196" s="63"/>
      <c r="H196" s="63"/>
      <c r="I196" s="63"/>
      <c r="J196" s="63"/>
      <c r="K196" s="63"/>
      <c r="L196" s="63"/>
    </row>
    <row r="197" spans="1:12">
      <c r="A197" s="318"/>
      <c r="B197" s="63" t="s">
        <v>1183</v>
      </c>
      <c r="C197" s="63" t="s">
        <v>1502</v>
      </c>
      <c r="D197" s="63" t="s">
        <v>1450</v>
      </c>
      <c r="E197" s="63" t="s">
        <v>1670</v>
      </c>
      <c r="F197" s="148" t="s">
        <v>1667</v>
      </c>
      <c r="G197" s="63"/>
      <c r="H197" s="63"/>
      <c r="I197" s="63"/>
      <c r="J197" s="63"/>
      <c r="K197" s="63"/>
      <c r="L197" s="63"/>
    </row>
    <row r="198" spans="1:12">
      <c r="A198" s="318"/>
      <c r="B198" s="63" t="s">
        <v>1184</v>
      </c>
      <c r="C198" s="63" t="s">
        <v>1502</v>
      </c>
      <c r="D198" s="63" t="s">
        <v>1450</v>
      </c>
      <c r="E198" s="63" t="s">
        <v>1671</v>
      </c>
      <c r="F198" s="148" t="s">
        <v>1667</v>
      </c>
      <c r="G198" s="63"/>
      <c r="H198" s="63"/>
      <c r="I198" s="63"/>
      <c r="J198" s="63"/>
      <c r="K198" s="63"/>
      <c r="L198" s="63"/>
    </row>
    <row r="199" spans="1:12">
      <c r="A199" s="318"/>
      <c r="B199" s="63" t="s">
        <v>1129</v>
      </c>
      <c r="C199" s="63" t="s">
        <v>1455</v>
      </c>
      <c r="D199" s="63" t="s">
        <v>1642</v>
      </c>
      <c r="E199" s="63" t="s">
        <v>1672</v>
      </c>
      <c r="F199" s="148" t="s">
        <v>1673</v>
      </c>
      <c r="G199" s="63"/>
      <c r="H199" s="63"/>
      <c r="I199" s="63"/>
      <c r="J199" s="63"/>
      <c r="K199" s="63"/>
      <c r="L199" s="63"/>
    </row>
    <row r="200" spans="1:12" ht="42.75">
      <c r="A200" s="318" t="s">
        <v>80</v>
      </c>
      <c r="B200" s="63" t="s">
        <v>121</v>
      </c>
      <c r="C200" s="244" t="s">
        <v>1674</v>
      </c>
      <c r="D200" s="63"/>
      <c r="E200" s="63" t="s">
        <v>121</v>
      </c>
      <c r="F200" s="246" t="s">
        <v>81</v>
      </c>
      <c r="G200" s="63"/>
      <c r="H200" s="63"/>
      <c r="I200" s="63"/>
      <c r="J200" s="63"/>
      <c r="K200" s="63"/>
      <c r="L200" s="63"/>
    </row>
    <row r="201" spans="1:12" ht="28.5">
      <c r="A201" s="318"/>
      <c r="B201" s="63" t="s">
        <v>1203</v>
      </c>
      <c r="C201" s="244" t="s">
        <v>1674</v>
      </c>
      <c r="D201" s="63"/>
      <c r="E201" s="63" t="s">
        <v>1203</v>
      </c>
      <c r="F201" s="247" t="s">
        <v>85</v>
      </c>
      <c r="G201" s="63"/>
      <c r="H201" s="63"/>
      <c r="I201" s="63"/>
      <c r="J201" s="63"/>
      <c r="K201" s="63"/>
      <c r="L201" s="63"/>
    </row>
    <row r="202" spans="1:12" ht="14.25" customHeight="1">
      <c r="A202" s="318"/>
      <c r="B202" s="63" t="s">
        <v>86</v>
      </c>
      <c r="C202" s="244" t="s">
        <v>1674</v>
      </c>
      <c r="D202" s="63"/>
      <c r="E202" s="63" t="s">
        <v>86</v>
      </c>
      <c r="F202" s="251" t="s">
        <v>87</v>
      </c>
      <c r="G202" s="63"/>
      <c r="H202" s="63"/>
      <c r="I202" s="63"/>
      <c r="J202" s="63"/>
      <c r="K202" s="63"/>
      <c r="L202" s="63"/>
    </row>
    <row r="203" spans="1:12" ht="14.25" customHeight="1">
      <c r="A203" s="318"/>
      <c r="B203" s="63" t="s">
        <v>1204</v>
      </c>
      <c r="C203" s="244" t="s">
        <v>1674</v>
      </c>
      <c r="D203" s="63"/>
      <c r="E203" s="63" t="s">
        <v>1204</v>
      </c>
      <c r="F203" s="249" t="s">
        <v>92</v>
      </c>
      <c r="G203" s="63"/>
      <c r="H203" s="63"/>
      <c r="I203" s="63"/>
      <c r="J203" s="63"/>
      <c r="K203" s="63"/>
      <c r="L203" s="63"/>
    </row>
    <row r="204" spans="1:12" ht="28.5">
      <c r="A204" s="318"/>
      <c r="B204" s="63" t="s">
        <v>1205</v>
      </c>
      <c r="C204" s="63" t="s">
        <v>1449</v>
      </c>
      <c r="D204" s="63"/>
      <c r="E204" s="63" t="s">
        <v>1205</v>
      </c>
      <c r="F204" s="248" t="s">
        <v>1675</v>
      </c>
      <c r="G204" s="63"/>
      <c r="H204" s="63"/>
      <c r="I204" s="63"/>
      <c r="J204" s="63"/>
      <c r="K204" s="63"/>
      <c r="L204" s="63"/>
    </row>
    <row r="205" spans="1:12" ht="28.5">
      <c r="A205" s="318"/>
      <c r="B205" s="63" t="s">
        <v>1206</v>
      </c>
      <c r="C205" s="63" t="s">
        <v>1449</v>
      </c>
      <c r="D205" s="63"/>
      <c r="E205" s="63" t="s">
        <v>1206</v>
      </c>
      <c r="F205" s="248" t="s">
        <v>1675</v>
      </c>
      <c r="G205" s="63"/>
      <c r="H205" s="63"/>
      <c r="I205" s="63"/>
      <c r="J205" s="63"/>
      <c r="K205" s="63"/>
      <c r="L205" s="63"/>
    </row>
    <row r="206" spans="1:12" ht="28.5">
      <c r="A206" s="318"/>
      <c r="B206" s="63" t="s">
        <v>1207</v>
      </c>
      <c r="C206" s="63" t="s">
        <v>1449</v>
      </c>
      <c r="D206" s="63"/>
      <c r="E206" s="63" t="s">
        <v>1207</v>
      </c>
      <c r="F206" s="248" t="s">
        <v>1675</v>
      </c>
      <c r="G206" s="63"/>
      <c r="H206" s="63"/>
      <c r="I206" s="63"/>
      <c r="J206" s="63"/>
      <c r="K206" s="63"/>
      <c r="L206" s="63"/>
    </row>
    <row r="207" spans="1:12" ht="28.5">
      <c r="A207" s="318"/>
      <c r="B207" s="63" t="s">
        <v>1208</v>
      </c>
      <c r="C207" s="63" t="s">
        <v>1449</v>
      </c>
      <c r="D207" s="63"/>
      <c r="E207" s="63" t="s">
        <v>1208</v>
      </c>
      <c r="F207" s="248" t="s">
        <v>1675</v>
      </c>
      <c r="G207" s="63"/>
      <c r="H207" s="63"/>
      <c r="I207" s="63"/>
      <c r="J207" s="63"/>
      <c r="K207" s="63"/>
      <c r="L207" s="63"/>
    </row>
    <row r="208" spans="1:12" ht="28.5">
      <c r="A208" s="318"/>
      <c r="B208" s="63" t="s">
        <v>1209</v>
      </c>
      <c r="C208" s="63" t="s">
        <v>1449</v>
      </c>
      <c r="D208" s="63"/>
      <c r="E208" s="63" t="s">
        <v>1209</v>
      </c>
      <c r="F208" s="248" t="s">
        <v>1675</v>
      </c>
      <c r="G208" s="63"/>
      <c r="H208" s="63"/>
      <c r="I208" s="63"/>
      <c r="J208" s="63"/>
      <c r="K208" s="63"/>
      <c r="L208" s="63"/>
    </row>
    <row r="209" spans="1:12" ht="14.25" customHeight="1">
      <c r="A209" s="318"/>
      <c r="B209" s="63" t="s">
        <v>1210</v>
      </c>
      <c r="C209" s="244" t="s">
        <v>1674</v>
      </c>
      <c r="D209" s="63"/>
      <c r="E209" s="63" t="s">
        <v>1210</v>
      </c>
      <c r="F209" s="248" t="s">
        <v>1675</v>
      </c>
      <c r="G209" s="63"/>
      <c r="H209" s="63"/>
      <c r="I209" s="63"/>
      <c r="J209" s="63"/>
      <c r="K209" s="63"/>
      <c r="L209" s="63"/>
    </row>
    <row r="210" spans="1:12" ht="28.5">
      <c r="A210" s="318"/>
      <c r="B210" s="63" t="s">
        <v>1211</v>
      </c>
      <c r="C210" s="244" t="s">
        <v>1674</v>
      </c>
      <c r="D210" s="63"/>
      <c r="E210" s="63" t="s">
        <v>1211</v>
      </c>
      <c r="F210" s="248" t="s">
        <v>1675</v>
      </c>
      <c r="G210" s="63"/>
      <c r="H210" s="63"/>
      <c r="I210" s="63"/>
      <c r="J210" s="63"/>
      <c r="K210" s="63"/>
      <c r="L210" s="63"/>
    </row>
    <row r="211" spans="1:12" ht="14.25" customHeight="1">
      <c r="A211" s="318"/>
      <c r="B211" s="63" t="s">
        <v>1212</v>
      </c>
      <c r="C211" s="244" t="s">
        <v>1674</v>
      </c>
      <c r="D211" s="63"/>
      <c r="E211" s="63" t="s">
        <v>1212</v>
      </c>
      <c r="F211" s="148" t="s">
        <v>1676</v>
      </c>
      <c r="G211" s="63"/>
      <c r="H211" s="63"/>
      <c r="I211" s="63"/>
      <c r="J211" s="63"/>
      <c r="K211" s="63"/>
      <c r="L211" s="63"/>
    </row>
    <row r="212" spans="1:12">
      <c r="A212" s="318"/>
      <c r="B212" s="63" t="s">
        <v>1213</v>
      </c>
      <c r="C212" s="244" t="s">
        <v>1455</v>
      </c>
      <c r="D212" s="63"/>
      <c r="E212" s="63" t="s">
        <v>1213</v>
      </c>
      <c r="F212" s="249"/>
      <c r="G212" s="63"/>
      <c r="H212" s="63"/>
      <c r="I212" s="63"/>
      <c r="J212" s="63"/>
      <c r="K212" s="63"/>
      <c r="L212" s="63"/>
    </row>
    <row r="213" spans="1:12">
      <c r="A213" s="318"/>
      <c r="B213" s="63" t="s">
        <v>1214</v>
      </c>
      <c r="C213" s="63" t="s">
        <v>1455</v>
      </c>
      <c r="D213" s="63"/>
      <c r="E213" s="63" t="s">
        <v>1214</v>
      </c>
      <c r="F213" s="249" t="s">
        <v>1677</v>
      </c>
      <c r="G213" s="63"/>
      <c r="H213" s="63"/>
      <c r="I213" s="63"/>
      <c r="J213" s="63"/>
      <c r="K213" s="63"/>
      <c r="L213" s="63"/>
    </row>
    <row r="214" spans="1:12" ht="171">
      <c r="A214" s="318"/>
      <c r="B214" s="63" t="s">
        <v>1215</v>
      </c>
      <c r="C214" s="63" t="s">
        <v>1455</v>
      </c>
      <c r="D214" s="63"/>
      <c r="E214" s="63" t="s">
        <v>1215</v>
      </c>
      <c r="F214" s="250" t="s">
        <v>1678</v>
      </c>
      <c r="G214" s="63"/>
      <c r="H214" s="63"/>
      <c r="I214" s="63"/>
      <c r="J214" s="63"/>
      <c r="K214" s="63"/>
      <c r="L214" s="63"/>
    </row>
    <row r="215" spans="1:12">
      <c r="A215" s="318" t="s">
        <v>1679</v>
      </c>
      <c r="B215" s="63" t="s">
        <v>1680</v>
      </c>
      <c r="C215" s="63" t="s">
        <v>1679</v>
      </c>
      <c r="D215" s="63"/>
      <c r="E215" s="63" t="s">
        <v>1680</v>
      </c>
      <c r="F215" s="148" t="s">
        <v>1681</v>
      </c>
      <c r="G215" s="63"/>
      <c r="H215" s="63"/>
      <c r="I215" s="63"/>
      <c r="J215" s="63"/>
      <c r="K215" s="63"/>
      <c r="L215" s="63"/>
    </row>
    <row r="216" spans="1:12">
      <c r="A216" s="318"/>
      <c r="B216" s="63" t="s">
        <v>1220</v>
      </c>
      <c r="C216" s="63" t="s">
        <v>1679</v>
      </c>
      <c r="D216" s="63"/>
      <c r="E216" s="63" t="s">
        <v>1220</v>
      </c>
      <c r="F216" s="148" t="s">
        <v>1220</v>
      </c>
      <c r="G216" s="63"/>
      <c r="H216" s="63"/>
      <c r="I216" s="63"/>
      <c r="J216" s="63"/>
      <c r="K216" s="63"/>
      <c r="L216" s="63"/>
    </row>
    <row r="217" spans="1:12">
      <c r="A217" s="318"/>
      <c r="B217" s="63" t="s">
        <v>1221</v>
      </c>
      <c r="C217" s="63" t="s">
        <v>1679</v>
      </c>
      <c r="D217" s="63"/>
      <c r="E217" s="63" t="s">
        <v>1221</v>
      </c>
      <c r="F217" s="63" t="s">
        <v>1682</v>
      </c>
      <c r="G217" s="63"/>
      <c r="H217" s="63"/>
      <c r="I217" s="63"/>
      <c r="J217" s="63"/>
      <c r="K217" s="63"/>
      <c r="L217" s="63"/>
    </row>
    <row r="218" spans="1:12">
      <c r="A218" s="318"/>
      <c r="B218" s="63" t="s">
        <v>1222</v>
      </c>
      <c r="C218" s="63" t="s">
        <v>1679</v>
      </c>
      <c r="D218" s="63"/>
      <c r="E218" s="63" t="s">
        <v>1222</v>
      </c>
      <c r="F218" s="148" t="s">
        <v>1222</v>
      </c>
      <c r="G218" s="63"/>
      <c r="H218" s="63"/>
      <c r="I218" s="63"/>
      <c r="J218" s="63"/>
      <c r="K218" s="63"/>
      <c r="L218" s="63"/>
    </row>
    <row r="219" spans="1:12">
      <c r="A219" s="318"/>
      <c r="B219" s="63" t="s">
        <v>1223</v>
      </c>
      <c r="C219" s="63" t="s">
        <v>1679</v>
      </c>
      <c r="D219" s="63"/>
      <c r="E219" s="63" t="s">
        <v>1223</v>
      </c>
      <c r="F219" s="148" t="s">
        <v>1223</v>
      </c>
      <c r="G219" s="63"/>
      <c r="H219" s="63"/>
      <c r="I219" s="63"/>
      <c r="J219" s="63"/>
      <c r="K219" s="63"/>
      <c r="L219" s="63"/>
    </row>
    <row r="220" spans="1:12">
      <c r="A220" s="318"/>
      <c r="B220" s="63" t="s">
        <v>1224</v>
      </c>
      <c r="C220" s="63" t="s">
        <v>1679</v>
      </c>
      <c r="D220" s="63"/>
      <c r="E220" s="63" t="s">
        <v>1224</v>
      </c>
      <c r="F220" s="148" t="s">
        <v>1224</v>
      </c>
      <c r="G220" s="63"/>
      <c r="H220" s="63"/>
      <c r="I220" s="63"/>
      <c r="J220" s="63"/>
      <c r="K220" s="63"/>
      <c r="L220" s="63"/>
    </row>
    <row r="221" spans="1:12">
      <c r="A221" s="318"/>
      <c r="B221" s="63" t="s">
        <v>1225</v>
      </c>
      <c r="C221" s="63" t="s">
        <v>1679</v>
      </c>
      <c r="D221" s="63"/>
      <c r="E221" s="63" t="s">
        <v>1225</v>
      </c>
      <c r="F221" s="148" t="s">
        <v>1225</v>
      </c>
      <c r="G221" s="63"/>
      <c r="H221" s="63"/>
      <c r="I221" s="63"/>
      <c r="J221" s="63"/>
      <c r="K221" s="63"/>
      <c r="L221" s="63"/>
    </row>
    <row r="222" spans="1:12">
      <c r="A222" s="318"/>
      <c r="B222" s="63" t="s">
        <v>1226</v>
      </c>
      <c r="C222" s="63" t="s">
        <v>1679</v>
      </c>
      <c r="D222" s="63"/>
      <c r="E222" s="63" t="s">
        <v>1226</v>
      </c>
      <c r="F222" s="148" t="s">
        <v>1226</v>
      </c>
      <c r="G222" s="63"/>
      <c r="H222" s="63"/>
      <c r="I222" s="63"/>
      <c r="J222" s="63"/>
      <c r="K222" s="63"/>
      <c r="L222" s="63"/>
    </row>
    <row r="223" spans="1:12">
      <c r="A223" s="318"/>
      <c r="B223" s="63" t="s">
        <v>1227</v>
      </c>
      <c r="C223" s="63" t="s">
        <v>1679</v>
      </c>
      <c r="D223" s="63"/>
      <c r="E223" s="63" t="s">
        <v>1227</v>
      </c>
      <c r="F223" s="148" t="s">
        <v>1227</v>
      </c>
      <c r="G223" s="63"/>
      <c r="H223" s="63"/>
      <c r="I223" s="63"/>
      <c r="J223" s="63"/>
      <c r="K223" s="63"/>
      <c r="L223" s="63"/>
    </row>
    <row r="224" spans="1:12">
      <c r="A224" s="318"/>
      <c r="B224" s="63" t="s">
        <v>1228</v>
      </c>
      <c r="C224" s="63" t="s">
        <v>1679</v>
      </c>
      <c r="D224" s="63"/>
      <c r="E224" s="63" t="s">
        <v>1228</v>
      </c>
      <c r="F224" s="148" t="s">
        <v>1228</v>
      </c>
      <c r="G224" s="63"/>
      <c r="H224" s="63"/>
      <c r="I224" s="63"/>
      <c r="J224" s="63"/>
      <c r="K224" s="63"/>
      <c r="L224" s="63"/>
    </row>
    <row r="225" spans="2:12">
      <c r="B225" s="63" t="s">
        <v>1229</v>
      </c>
      <c r="C225" s="63" t="s">
        <v>1679</v>
      </c>
      <c r="D225" s="63"/>
      <c r="E225" s="63" t="s">
        <v>1229</v>
      </c>
      <c r="F225" s="148" t="s">
        <v>1229</v>
      </c>
      <c r="G225" s="63"/>
      <c r="H225" s="63"/>
      <c r="I225" s="63"/>
      <c r="J225" s="63"/>
      <c r="K225" s="63"/>
      <c r="L225" s="63"/>
    </row>
    <row r="226" spans="2:12">
      <c r="B226" s="63" t="s">
        <v>1230</v>
      </c>
      <c r="C226" s="63" t="s">
        <v>1679</v>
      </c>
      <c r="D226" s="63"/>
      <c r="E226" s="63" t="s">
        <v>1230</v>
      </c>
      <c r="F226" s="148" t="s">
        <v>1230</v>
      </c>
      <c r="G226" s="63"/>
      <c r="H226" s="63"/>
      <c r="I226" s="63"/>
      <c r="J226" s="63"/>
      <c r="K226" s="63"/>
      <c r="L226" s="63"/>
    </row>
    <row r="227" spans="2:12">
      <c r="B227" s="63" t="s">
        <v>123</v>
      </c>
      <c r="C227" s="63" t="s">
        <v>1679</v>
      </c>
      <c r="D227" s="63"/>
      <c r="E227" s="63" t="s">
        <v>123</v>
      </c>
      <c r="F227" s="148" t="s">
        <v>1683</v>
      </c>
      <c r="G227" s="63"/>
      <c r="H227" s="63"/>
      <c r="I227" s="63"/>
      <c r="J227" s="63"/>
      <c r="K227" s="63"/>
      <c r="L227" s="63"/>
    </row>
    <row r="228" spans="2:12">
      <c r="B228" s="63" t="s">
        <v>124</v>
      </c>
      <c r="C228" s="63" t="s">
        <v>1679</v>
      </c>
      <c r="D228" s="63"/>
      <c r="E228" s="63" t="s">
        <v>124</v>
      </c>
      <c r="F228" s="148" t="s">
        <v>1684</v>
      </c>
      <c r="G228" s="63"/>
      <c r="H228" s="63"/>
      <c r="I228" s="63"/>
      <c r="J228" s="63"/>
      <c r="K228" s="63"/>
      <c r="L228" s="63"/>
    </row>
    <row r="229" spans="2:12">
      <c r="B229" s="63" t="s">
        <v>1231</v>
      </c>
      <c r="C229" s="63" t="s">
        <v>1679</v>
      </c>
      <c r="D229" s="63"/>
      <c r="E229" s="63" t="s">
        <v>1231</v>
      </c>
      <c r="F229" s="148" t="s">
        <v>1220</v>
      </c>
      <c r="G229" s="63"/>
      <c r="H229" s="63"/>
      <c r="I229" s="63"/>
      <c r="J229" s="63"/>
      <c r="K229" s="63"/>
      <c r="L229" s="63"/>
    </row>
  </sheetData>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F648A-34E6-4077-BBBA-CDD0789B6881}">
  <sheetPr>
    <tabColor theme="2"/>
  </sheetPr>
  <dimension ref="A1:E169"/>
  <sheetViews>
    <sheetView tabSelected="1" workbookViewId="0">
      <selection activeCell="D3" sqref="D3"/>
    </sheetView>
  </sheetViews>
  <sheetFormatPr defaultColWidth="9" defaultRowHeight="14.25"/>
  <cols>
    <col min="1" max="2" width="14.625" style="63" customWidth="1"/>
    <col min="3" max="3" width="18.625" style="63" customWidth="1"/>
    <col min="4" max="4" width="13.625" style="63" customWidth="1"/>
    <col min="5" max="5" width="15.625" style="63" customWidth="1"/>
    <col min="6" max="16384" width="9" style="63"/>
  </cols>
  <sheetData>
    <row r="1" spans="1:5" ht="71.25">
      <c r="A1" s="59" t="s">
        <v>103</v>
      </c>
      <c r="B1" s="60" t="s">
        <v>104</v>
      </c>
      <c r="C1" s="61" t="s">
        <v>105</v>
      </c>
      <c r="D1" s="61" t="s">
        <v>106</v>
      </c>
      <c r="E1" s="62" t="s">
        <v>107</v>
      </c>
    </row>
    <row r="2" spans="1:5">
      <c r="A2" s="63">
        <f>Table4[[#This Row],[UNITID]]</f>
        <v>101295</v>
      </c>
      <c r="B2" s="64">
        <f>Table4[[#This Row],[Difference in Pell Vs Service Area]]</f>
        <v>0.2651</v>
      </c>
      <c r="C2" s="64" t="str">
        <f>Table4[[#This Row],[Difference in Pell Vs ALICE]]</f>
        <v/>
      </c>
      <c r="D2" s="64">
        <f>Table1[[#This Row],[Difference in Minority Enrollment Vs Service Area]]</f>
        <v>9.4377549487313472E-2</v>
      </c>
      <c r="E2" s="64">
        <f>Table2[[#This Row],[Difference in Minority Faculty_ Staff vs Service Area]]</f>
        <v>-1.3444831465067475E-2</v>
      </c>
    </row>
    <row r="3" spans="1:5">
      <c r="A3" s="63">
        <f>Table4[[#This Row],[UNITID]]</f>
        <v>105297</v>
      </c>
      <c r="B3" s="64">
        <f>Table4[[#This Row],[Difference in Pell Vs Service Area]]</f>
        <v>0.23006000000000001</v>
      </c>
      <c r="C3" s="64" t="str">
        <f>Table4[[#This Row],[Difference in Pell Vs ALICE]]</f>
        <v/>
      </c>
      <c r="D3" s="64">
        <f>Table1[[#This Row],[Difference in Minority Enrollment Vs Service Area]]</f>
        <v>0.41096260686376396</v>
      </c>
      <c r="E3" s="64">
        <f>Table2[[#This Row],[Difference in Minority Faculty_ Staff vs Service Area]]</f>
        <v>0.30633689257804952</v>
      </c>
    </row>
    <row r="4" spans="1:5">
      <c r="A4" s="63">
        <f>Table4[[#This Row],[UNITID]]</f>
        <v>109819</v>
      </c>
      <c r="B4" s="64">
        <f>Table4[[#This Row],[Difference in Pell Vs Service Area]]</f>
        <v>5.707000000000001E-2</v>
      </c>
      <c r="C4" s="64" t="str">
        <f>Table4[[#This Row],[Difference in Pell Vs ALICE]]</f>
        <v/>
      </c>
      <c r="D4" s="64">
        <f>Table1[[#This Row],[Difference in Minority Enrollment Vs Service Area]]</f>
        <v>0.16666473765634593</v>
      </c>
      <c r="E4" s="64">
        <f>Table2[[#This Row],[Difference in Minority Faculty_ Staff vs Service Area]]</f>
        <v>-0.14364884301664793</v>
      </c>
    </row>
    <row r="5" spans="1:5">
      <c r="A5" s="63">
        <f>Table4[[#This Row],[UNITID]]</f>
        <v>112686</v>
      </c>
      <c r="B5" s="64">
        <f>Table4[[#This Row],[Difference in Pell Vs Service Area]]</f>
        <v>0.11262</v>
      </c>
      <c r="C5" s="64" t="str">
        <f>Table4[[#This Row],[Difference in Pell Vs ALICE]]</f>
        <v/>
      </c>
      <c r="D5" s="64">
        <f>Table1[[#This Row],[Difference in Minority Enrollment Vs Service Area]]</f>
        <v>0.23276383267466327</v>
      </c>
      <c r="E5" s="64">
        <f>Table2[[#This Row],[Difference in Minority Faculty_ Staff vs Service Area]]</f>
        <v>8.7089202132791366E-2</v>
      </c>
    </row>
    <row r="6" spans="1:5">
      <c r="A6" s="63">
        <f>Table4[[#This Row],[UNITID]]</f>
        <v>118912</v>
      </c>
      <c r="B6" s="64">
        <f>Table4[[#This Row],[Difference in Pell Vs Service Area]]</f>
        <v>0.14429</v>
      </c>
      <c r="C6" s="64" t="str">
        <f>Table4[[#This Row],[Difference in Pell Vs ALICE]]</f>
        <v/>
      </c>
      <c r="D6" s="64">
        <f>Table1[[#This Row],[Difference in Minority Enrollment Vs Service Area]]</f>
        <v>8.514367760474284E-2</v>
      </c>
      <c r="E6" s="64">
        <f>Table2[[#This Row],[Difference in Minority Faculty_ Staff vs Service Area]]</f>
        <v>-0.15878561078477033</v>
      </c>
    </row>
    <row r="7" spans="1:5">
      <c r="A7" s="63">
        <f>Table4[[#This Row],[UNITID]]</f>
        <v>121363</v>
      </c>
      <c r="B7" s="64">
        <f>Table4[[#This Row],[Difference in Pell Vs Service Area]]</f>
        <v>0.17528999999999997</v>
      </c>
      <c r="C7" s="64" t="str">
        <f>Table4[[#This Row],[Difference in Pell Vs ALICE]]</f>
        <v/>
      </c>
      <c r="D7" s="64">
        <f>Table1[[#This Row],[Difference in Minority Enrollment Vs Service Area]]</f>
        <v>0.14030626918381406</v>
      </c>
      <c r="E7" s="64">
        <f>Table2[[#This Row],[Difference in Minority Faculty_ Staff vs Service Area]]</f>
        <v>-0.18670626812961888</v>
      </c>
    </row>
    <row r="8" spans="1:5">
      <c r="A8" s="63">
        <f>Table4[[#This Row],[UNITID]]</f>
        <v>125462</v>
      </c>
      <c r="B8" s="64">
        <f>Table4[[#This Row],[Difference in Pell Vs Service Area]]</f>
        <v>-4.547000000000001E-2</v>
      </c>
      <c r="C8" s="64" t="str">
        <f>Table4[[#This Row],[Difference in Pell Vs ALICE]]</f>
        <v/>
      </c>
      <c r="D8" s="64">
        <f>Table1[[#This Row],[Difference in Minority Enrollment Vs Service Area]]</f>
        <v>0.16733041655095793</v>
      </c>
      <c r="E8" s="64">
        <f>Table2[[#This Row],[Difference in Minority Faculty_ Staff vs Service Area]]</f>
        <v>-0.1447688142182727</v>
      </c>
    </row>
    <row r="9" spans="1:5">
      <c r="A9" s="63">
        <f>Table4[[#This Row],[UNITID]]</f>
        <v>126863</v>
      </c>
      <c r="B9" s="64">
        <f>Table4[[#This Row],[Difference in Pell Vs Service Area]]</f>
        <v>0.10273</v>
      </c>
      <c r="C9" s="64" t="str">
        <f>Table4[[#This Row],[Difference in Pell Vs ALICE]]</f>
        <v/>
      </c>
      <c r="D9" s="64">
        <f>Table1[[#This Row],[Difference in Minority Enrollment Vs Service Area]]</f>
        <v>0.30344370458245601</v>
      </c>
      <c r="E9" s="64">
        <f>Table2[[#This Row],[Difference in Minority Faculty_ Staff vs Service Area]]</f>
        <v>-7.8788134208475968E-2</v>
      </c>
    </row>
    <row r="10" spans="1:5">
      <c r="A10" s="63">
        <f>Table4[[#This Row],[UNITID]]</f>
        <v>128577</v>
      </c>
      <c r="B10" s="64">
        <f>Table4[[#This Row],[Difference in Pell Vs Service Area]]</f>
        <v>0.23000000000000004</v>
      </c>
      <c r="C10" s="64">
        <f>Table4[[#This Row],[Difference in Pell Vs ALICE]]</f>
        <v>6.3780000000000003E-2</v>
      </c>
      <c r="D10" s="64">
        <f>Table1[[#This Row],[Difference in Minority Enrollment Vs Service Area]]</f>
        <v>-6.7113914231475835E-3</v>
      </c>
      <c r="E10" s="64">
        <f>Table2[[#This Row],[Difference in Minority Faculty_ Staff vs Service Area]]</f>
        <v>-0.12051416370037527</v>
      </c>
    </row>
    <row r="11" spans="1:5">
      <c r="A11" s="63">
        <f>Table4[[#This Row],[UNITID]]</f>
        <v>129367</v>
      </c>
      <c r="B11" s="64">
        <f>Table4[[#This Row],[Difference in Pell Vs Service Area]]</f>
        <v>0.38</v>
      </c>
      <c r="C11" s="64">
        <f>Table4[[#This Row],[Difference in Pell Vs ALICE]]</f>
        <v>0.20983999999999997</v>
      </c>
      <c r="D11" s="64">
        <f>Table1[[#This Row],[Difference in Minority Enrollment Vs Service Area]]</f>
        <v>0.41263860857685253</v>
      </c>
      <c r="E11" s="64">
        <f>Table2[[#This Row],[Difference in Minority Faculty_ Staff vs Service Area]]</f>
        <v>0.10883727307196644</v>
      </c>
    </row>
    <row r="12" spans="1:5">
      <c r="A12" s="63">
        <f>Table4[[#This Row],[UNITID]]</f>
        <v>129543</v>
      </c>
      <c r="B12" s="64">
        <f>Table4[[#This Row],[Difference in Pell Vs Service Area]]</f>
        <v>0.33</v>
      </c>
      <c r="C12" s="64">
        <f>Table4[[#This Row],[Difference in Pell Vs ALICE]]</f>
        <v>0.16274</v>
      </c>
      <c r="D12" s="64">
        <f>Table1[[#This Row],[Difference in Minority Enrollment Vs Service Area]]</f>
        <v>0.36851997751094584</v>
      </c>
      <c r="E12" s="64">
        <f>Table2[[#This Row],[Difference in Minority Faculty_ Staff vs Service Area]]</f>
        <v>-6.0456122767605758E-2</v>
      </c>
    </row>
    <row r="13" spans="1:5">
      <c r="A13" s="63">
        <f>Table4[[#This Row],[UNITID]]</f>
        <v>129695</v>
      </c>
      <c r="B13" s="64">
        <f>Table4[[#This Row],[Difference in Pell Vs Service Area]]</f>
        <v>0.25</v>
      </c>
      <c r="C13" s="64">
        <f>Table4[[#This Row],[Difference in Pell Vs ALICE]]</f>
        <v>7.9839999999999967E-2</v>
      </c>
      <c r="D13" s="64">
        <f>Table1[[#This Row],[Difference in Minority Enrollment Vs Service Area]]</f>
        <v>0.15955860857685245</v>
      </c>
      <c r="E13" s="64">
        <f>Table2[[#This Row],[Difference in Minority Faculty_ Staff vs Service Area]]</f>
        <v>2.6012027380271252E-2</v>
      </c>
    </row>
    <row r="14" spans="1:5">
      <c r="A14" s="63">
        <f>Table4[[#This Row],[UNITID]]</f>
        <v>129729</v>
      </c>
      <c r="B14" s="64">
        <f>Table4[[#This Row],[Difference in Pell Vs Service Area]]</f>
        <v>0.31999999999999995</v>
      </c>
      <c r="C14" s="64">
        <f>Table4[[#This Row],[Difference in Pell Vs ALICE]]</f>
        <v>0.13190999999999997</v>
      </c>
      <c r="D14" s="64">
        <f>Table1[[#This Row],[Difference in Minority Enrollment Vs Service Area]]</f>
        <v>0.17247318331795336</v>
      </c>
      <c r="E14" s="64">
        <f>Table2[[#This Row],[Difference in Minority Faculty_ Staff vs Service Area]]</f>
        <v>-0.10835395953918947</v>
      </c>
    </row>
    <row r="15" spans="1:5">
      <c r="A15" s="63">
        <f>Table4[[#This Row],[UNITID]]</f>
        <v>129756</v>
      </c>
      <c r="B15" s="64">
        <f>Table4[[#This Row],[Difference in Pell Vs Service Area]]</f>
        <v>0.3</v>
      </c>
      <c r="C15" s="64">
        <f>Table4[[#This Row],[Difference in Pell Vs ALICE]]</f>
        <v>0.12955</v>
      </c>
      <c r="D15" s="64">
        <f>Table1[[#This Row],[Difference in Minority Enrollment Vs Service Area]]</f>
        <v>0.20947691013672365</v>
      </c>
      <c r="E15" s="64">
        <f>Table2[[#This Row],[Difference in Minority Faculty_ Staff vs Service Area]]</f>
        <v>1.3540272582138496E-2</v>
      </c>
    </row>
    <row r="16" spans="1:5">
      <c r="A16" s="63">
        <f>Table4[[#This Row],[UNITID]]</f>
        <v>129808</v>
      </c>
      <c r="B16" s="64">
        <f>Table4[[#This Row],[Difference in Pell Vs Service Area]]</f>
        <v>0.32999999999999996</v>
      </c>
      <c r="C16" s="64">
        <f>Table4[[#This Row],[Difference in Pell Vs ALICE]]</f>
        <v>0.14415</v>
      </c>
      <c r="D16" s="64">
        <f>Table1[[#This Row],[Difference in Minority Enrollment Vs Service Area]]</f>
        <v>0.17382275493858218</v>
      </c>
      <c r="E16" s="64">
        <f>Table2[[#This Row],[Difference in Minority Faculty_ Staff vs Service Area]]</f>
        <v>-6.4266805500978297E-2</v>
      </c>
    </row>
    <row r="17" spans="1:5">
      <c r="A17" s="63">
        <f>Table4[[#This Row],[UNITID]]</f>
        <v>130004</v>
      </c>
      <c r="B17" s="64">
        <f>Table4[[#This Row],[Difference in Pell Vs Service Area]]</f>
        <v>0.29000000000000004</v>
      </c>
      <c r="C17" s="64">
        <f>Table4[[#This Row],[Difference in Pell Vs ALICE]]</f>
        <v>8.273999999999998E-2</v>
      </c>
      <c r="D17" s="64">
        <f>Table1[[#This Row],[Difference in Minority Enrollment Vs Service Area]]</f>
        <v>0.32319026429673925</v>
      </c>
      <c r="E17" s="64">
        <f>Table2[[#This Row],[Difference in Minority Faculty_ Staff vs Service Area]]</f>
        <v>-7.9218923520519569E-2</v>
      </c>
    </row>
    <row r="18" spans="1:5">
      <c r="A18" s="63">
        <f>Table4[[#This Row],[UNITID]]</f>
        <v>130040</v>
      </c>
      <c r="B18" s="64">
        <f>Table4[[#This Row],[Difference in Pell Vs Service Area]]</f>
        <v>0.28000000000000003</v>
      </c>
      <c r="C18" s="64">
        <f>Table4[[#This Row],[Difference in Pell Vs ALICE]]</f>
        <v>0.10552</v>
      </c>
      <c r="D18" s="64">
        <f>Table1[[#This Row],[Difference in Minority Enrollment Vs Service Area]]</f>
        <v>7.9702038759139615E-2</v>
      </c>
      <c r="E18" s="64">
        <f>Table2[[#This Row],[Difference in Minority Faculty_ Staff vs Service Area]]</f>
        <v>-1.0031645451386684E-2</v>
      </c>
    </row>
    <row r="19" spans="1:5">
      <c r="A19" s="63">
        <f>Table4[[#This Row],[UNITID]]</f>
        <v>130217</v>
      </c>
      <c r="B19" s="64">
        <f>Table4[[#This Row],[Difference in Pell Vs Service Area]]</f>
        <v>0.31999999999999995</v>
      </c>
      <c r="C19" s="64">
        <f>Table4[[#This Row],[Difference in Pell Vs ALICE]]</f>
        <v>0.14269999999999999</v>
      </c>
      <c r="D19" s="64">
        <f>Table1[[#This Row],[Difference in Minority Enrollment Vs Service Area]]</f>
        <v>0.11443211324422339</v>
      </c>
      <c r="E19" s="64">
        <f>Table2[[#This Row],[Difference in Minority Faculty_ Staff vs Service Area]]</f>
        <v>9.0949891022001156E-2</v>
      </c>
    </row>
    <row r="20" spans="1:5">
      <c r="A20" s="63">
        <f>Table4[[#This Row],[UNITID]]</f>
        <v>130396</v>
      </c>
      <c r="B20" s="64">
        <f>Table4[[#This Row],[Difference in Pell Vs Service Area]]</f>
        <v>0.32</v>
      </c>
      <c r="C20" s="64">
        <f>Table4[[#This Row],[Difference in Pell Vs ALICE]]</f>
        <v>0.15190999999999999</v>
      </c>
      <c r="D20" s="64">
        <f>Table1[[#This Row],[Difference in Minority Enrollment Vs Service Area]]</f>
        <v>0.2758106186263562</v>
      </c>
      <c r="E20" s="64">
        <f>Table2[[#This Row],[Difference in Minority Faculty_ Staff vs Service Area]]</f>
        <v>-0.10583700042126293</v>
      </c>
    </row>
    <row r="21" spans="1:5">
      <c r="A21" s="63">
        <f>Table4[[#This Row],[UNITID]]</f>
        <v>130606</v>
      </c>
      <c r="B21" s="64">
        <f>Table4[[#This Row],[Difference in Pell Vs Service Area]]</f>
        <v>0.32</v>
      </c>
      <c r="C21" s="64">
        <f>Table4[[#This Row],[Difference in Pell Vs ALICE]]</f>
        <v>0.14983999999999997</v>
      </c>
      <c r="D21" s="64">
        <f>Table1[[#This Row],[Difference in Minority Enrollment Vs Service Area]]</f>
        <v>6.695860857685243E-2</v>
      </c>
      <c r="E21" s="64">
        <f>Table2[[#This Row],[Difference in Minority Faculty_ Staff vs Service Area]]</f>
        <v>-4.0849643850332018E-2</v>
      </c>
    </row>
    <row r="22" spans="1:5">
      <c r="A22" s="63">
        <f>Table4[[#This Row],[UNITID]]</f>
        <v>130907</v>
      </c>
      <c r="B22" s="64">
        <f>Table4[[#This Row],[Difference in Pell Vs Service Area]]</f>
        <v>0.25877</v>
      </c>
      <c r="C22" s="64">
        <f>Table4[[#This Row],[Difference in Pell Vs ALICE]]</f>
        <v>8.0330000000000013E-2</v>
      </c>
      <c r="D22" s="64">
        <f>Table1[[#This Row],[Difference in Minority Enrollment Vs Service Area]]</f>
        <v>0.15047965419897641</v>
      </c>
      <c r="E22" s="64">
        <f>Table2[[#This Row],[Difference in Minority Faculty_ Staff vs Service Area]]</f>
        <v>-0.17045676467626594</v>
      </c>
    </row>
    <row r="23" spans="1:5">
      <c r="A23" s="63">
        <f>Table4[[#This Row],[UNITID]]</f>
        <v>133702</v>
      </c>
      <c r="B23" s="64">
        <f>Table4[[#This Row],[Difference in Pell Vs Service Area]]</f>
        <v>0.20100000000000001</v>
      </c>
      <c r="C23" s="64">
        <f>Table4[[#This Row],[Difference in Pell Vs ALICE]]</f>
        <v>5.6680000000000008E-2</v>
      </c>
      <c r="D23" s="64">
        <f>Table1[[#This Row],[Difference in Minority Enrollment Vs Service Area]]</f>
        <v>7.6128429720596802E-2</v>
      </c>
      <c r="E23" s="64">
        <f>Table2[[#This Row],[Difference in Minority Faculty_ Staff vs Service Area]]</f>
        <v>-7.5351207479198767E-2</v>
      </c>
    </row>
    <row r="24" spans="1:5">
      <c r="A24" s="63">
        <f>Table4[[#This Row],[UNITID]]</f>
        <v>135717</v>
      </c>
      <c r="B24" s="64">
        <f>Table4[[#This Row],[Difference in Pell Vs Service Area]]</f>
        <v>0.31741999999999998</v>
      </c>
      <c r="C24" s="64">
        <f>Table4[[#This Row],[Difference in Pell Vs ALICE]]</f>
        <v>0.10122999999999999</v>
      </c>
      <c r="D24" s="64">
        <f>Table1[[#This Row],[Difference in Minority Enrollment Vs Service Area]]</f>
        <v>8.6214906345683073E-2</v>
      </c>
      <c r="E24" s="64">
        <f>Table2[[#This Row],[Difference in Minority Faculty_ Staff vs Service Area]]</f>
        <v>-2.3521782405373504E-3</v>
      </c>
    </row>
    <row r="25" spans="1:5">
      <c r="A25" s="63">
        <f>Table4[[#This Row],[UNITID]]</f>
        <v>136358</v>
      </c>
      <c r="B25" s="64">
        <f>Table4[[#This Row],[Difference in Pell Vs Service Area]]</f>
        <v>0.26643</v>
      </c>
      <c r="C25" s="64">
        <f>Table4[[#This Row],[Difference in Pell Vs ALICE]]</f>
        <v>3.3610000000000029E-2</v>
      </c>
      <c r="D25" s="64">
        <f>Table1[[#This Row],[Difference in Minority Enrollment Vs Service Area]]</f>
        <v>0.23601067557306804</v>
      </c>
      <c r="E25" s="64">
        <f>Table2[[#This Row],[Difference in Minority Faculty_ Staff vs Service Area]]</f>
        <v>-1.3297800568543017E-2</v>
      </c>
    </row>
    <row r="26" spans="1:5">
      <c r="A26" s="63">
        <f>Table4[[#This Row],[UNITID]]</f>
        <v>137759</v>
      </c>
      <c r="B26" s="64">
        <f>Table4[[#This Row],[Difference in Pell Vs Service Area]]</f>
        <v>0.18009</v>
      </c>
      <c r="C26" s="64">
        <f>Table4[[#This Row],[Difference in Pell Vs ALICE]]</f>
        <v>3.9679999999999993E-2</v>
      </c>
      <c r="D26" s="64">
        <f>Table1[[#This Row],[Difference in Minority Enrollment Vs Service Area]]</f>
        <v>0.14533296712109062</v>
      </c>
      <c r="E26" s="64">
        <f>Table2[[#This Row],[Difference in Minority Faculty_ Staff vs Service Area]]</f>
        <v>-1.5941289397584546E-2</v>
      </c>
    </row>
    <row r="27" spans="1:5">
      <c r="A27" s="63">
        <f>Table4[[#This Row],[UNITID]]</f>
        <v>141680</v>
      </c>
      <c r="B27" s="64">
        <f>Table4[[#This Row],[Difference in Pell Vs Service Area]]</f>
        <v>8.1540000000000015E-2</v>
      </c>
      <c r="C27" s="64">
        <f>Table4[[#This Row],[Difference in Pell Vs ALICE]]</f>
        <v>-0.14255999999999999</v>
      </c>
      <c r="D27" s="64">
        <f>Table1[[#This Row],[Difference in Minority Enrollment Vs Service Area]]</f>
        <v>9.2743544203544248E-2</v>
      </c>
      <c r="E27" s="64">
        <f>Table2[[#This Row],[Difference in Minority Faculty_ Staff vs Service Area]]</f>
        <v>-3.6680809537952386E-2</v>
      </c>
    </row>
    <row r="28" spans="1:5">
      <c r="A28" s="63">
        <f>Table4[[#This Row],[UNITID]]</f>
        <v>141802</v>
      </c>
      <c r="B28" s="64">
        <f>Table4[[#This Row],[Difference in Pell Vs Service Area]]</f>
        <v>0.15699999999999997</v>
      </c>
      <c r="C28" s="64">
        <f>Table4[[#This Row],[Difference in Pell Vs ALICE]]</f>
        <v>-0.12174000000000001</v>
      </c>
      <c r="D28" s="64">
        <f>Table1[[#This Row],[Difference in Minority Enrollment Vs Service Area]]</f>
        <v>0.12688355647454119</v>
      </c>
      <c r="E28" s="64">
        <f>Table2[[#This Row],[Difference in Minority Faculty_ Staff vs Service Area]]</f>
        <v>-6.2888295377310666E-2</v>
      </c>
    </row>
    <row r="29" spans="1:5">
      <c r="A29" s="63">
        <f>Table4[[#This Row],[UNITID]]</f>
        <v>141839</v>
      </c>
      <c r="B29" s="64">
        <f>Table4[[#This Row],[Difference in Pell Vs Service Area]]</f>
        <v>0.15720000000000001</v>
      </c>
      <c r="C29" s="64">
        <f>Table4[[#This Row],[Difference in Pell Vs ALICE]]</f>
        <v>-0.14876</v>
      </c>
      <c r="D29" s="64">
        <f>Table1[[#This Row],[Difference in Minority Enrollment Vs Service Area]]</f>
        <v>0.13543883470397222</v>
      </c>
      <c r="E29" s="64">
        <f>Table2[[#This Row],[Difference in Minority Faculty_ Staff vs Service Area]]</f>
        <v>-3.9290717534833708E-2</v>
      </c>
    </row>
    <row r="30" spans="1:5">
      <c r="A30" s="63">
        <f>Table4[[#This Row],[UNITID]]</f>
        <v>141990</v>
      </c>
      <c r="B30" s="64">
        <f>Table4[[#This Row],[Difference in Pell Vs Service Area]]</f>
        <v>4.1540000000000007E-2</v>
      </c>
      <c r="C30" s="64">
        <f>Table4[[#This Row],[Difference in Pell Vs ALICE]]</f>
        <v>-0.18256</v>
      </c>
      <c r="D30" s="64">
        <f>Table1[[#This Row],[Difference in Minority Enrollment Vs Service Area]]</f>
        <v>6.178354420354415E-2</v>
      </c>
      <c r="E30" s="64">
        <f>Table2[[#This Row],[Difference in Minority Faculty_ Staff vs Service Area]]</f>
        <v>-0.16938619938619937</v>
      </c>
    </row>
    <row r="31" spans="1:5">
      <c r="A31" s="63">
        <f>Table4[[#This Row],[UNITID]]</f>
        <v>144944</v>
      </c>
      <c r="B31" s="64">
        <f>Table4[[#This Row],[Difference in Pell Vs Service Area]]</f>
        <v>0.12223999999999999</v>
      </c>
      <c r="C31" s="64">
        <f>Table4[[#This Row],[Difference in Pell Vs ALICE]]</f>
        <v>1.344999999999999E-2</v>
      </c>
      <c r="D31" s="64">
        <f>Table1[[#This Row],[Difference in Minority Enrollment Vs Service Area]]</f>
        <v>0.11880776620716527</v>
      </c>
      <c r="E31" s="64">
        <f>Table2[[#This Row],[Difference in Minority Faculty_ Staff vs Service Area]]</f>
        <v>-0.1831539912440166</v>
      </c>
    </row>
    <row r="32" spans="1:5">
      <c r="A32" s="63">
        <f>Table4[[#This Row],[UNITID]]</f>
        <v>145682</v>
      </c>
      <c r="B32" s="64">
        <f>Table4[[#This Row],[Difference in Pell Vs Service Area]]</f>
        <v>9.9430000000000004E-2</v>
      </c>
      <c r="C32" s="64">
        <f>Table4[[#This Row],[Difference in Pell Vs ALICE]]</f>
        <v>-3.9050000000000001E-2</v>
      </c>
      <c r="D32" s="64">
        <f>Table1[[#This Row],[Difference in Minority Enrollment Vs Service Area]]</f>
        <v>7.5023727356673009E-2</v>
      </c>
      <c r="E32" s="64">
        <f>Table2[[#This Row],[Difference in Minority Faculty_ Staff vs Service Area]]</f>
        <v>-5.4801446772680229E-2</v>
      </c>
    </row>
    <row r="33" spans="1:5">
      <c r="A33" s="63">
        <f>Table4[[#This Row],[UNITID]]</f>
        <v>146472</v>
      </c>
      <c r="B33" s="64">
        <f>Table4[[#This Row],[Difference in Pell Vs Service Area]]</f>
        <v>0.14150000000000001</v>
      </c>
      <c r="C33" s="64">
        <f>Table4[[#This Row],[Difference in Pell Vs ALICE]]</f>
        <v>-2.7249999999999996E-2</v>
      </c>
      <c r="D33" s="64">
        <f>Table1[[#This Row],[Difference in Minority Enrollment Vs Service Area]]</f>
        <v>0.25953462149394463</v>
      </c>
      <c r="E33" s="64">
        <f>Table2[[#This Row],[Difference in Minority Faculty_ Staff vs Service Area]]</f>
        <v>-8.8560413276570049E-2</v>
      </c>
    </row>
    <row r="34" spans="1:5">
      <c r="A34" s="63">
        <f>Table4[[#This Row],[UNITID]]</f>
        <v>147800</v>
      </c>
      <c r="B34" s="64">
        <f>Table4[[#This Row],[Difference in Pell Vs Service Area]]</f>
        <v>4.6240000000000003E-2</v>
      </c>
      <c r="C34" s="64">
        <f>Table4[[#This Row],[Difference in Pell Vs ALICE]]</f>
        <v>-3.5049999999999998E-2</v>
      </c>
      <c r="D34" s="64">
        <f>Table1[[#This Row],[Difference in Minority Enrollment Vs Service Area]]</f>
        <v>-1.5287163561916728E-5</v>
      </c>
      <c r="E34" s="64">
        <f>Table2[[#This Row],[Difference in Minority Faculty_ Staff vs Service Area]]</f>
        <v>-0.21918043957260808</v>
      </c>
    </row>
    <row r="35" spans="1:5">
      <c r="A35" s="63">
        <f>Table4[[#This Row],[UNITID]]</f>
        <v>149532</v>
      </c>
      <c r="B35" s="64">
        <f>Table4[[#This Row],[Difference in Pell Vs Service Area]]</f>
        <v>0.10624</v>
      </c>
      <c r="C35" s="64">
        <f>Table4[[#This Row],[Difference in Pell Vs ALICE]]</f>
        <v>2.495E-2</v>
      </c>
      <c r="D35" s="64">
        <f>Table1[[#This Row],[Difference in Minority Enrollment Vs Service Area]]</f>
        <v>0.11885471283643823</v>
      </c>
      <c r="E35" s="64">
        <f>Table2[[#This Row],[Difference in Minority Faculty_ Staff vs Service Area]]</f>
        <v>-0.16423775291698656</v>
      </c>
    </row>
    <row r="36" spans="1:5">
      <c r="A36" s="63">
        <f>Table4[[#This Row],[UNITID]]</f>
        <v>149842</v>
      </c>
      <c r="B36" s="64">
        <f>Table4[[#This Row],[Difference in Pell Vs Service Area]]</f>
        <v>7.6240000000000002E-2</v>
      </c>
      <c r="C36" s="64">
        <f>Table4[[#This Row],[Difference in Pell Vs ALICE]]</f>
        <v>-5.0499999999999989E-3</v>
      </c>
      <c r="D36" s="64">
        <f>Table1[[#This Row],[Difference in Minority Enrollment Vs Service Area]]</f>
        <v>-2.7615287163561875E-2</v>
      </c>
      <c r="E36" s="64">
        <f>Table2[[#This Row],[Difference in Minority Faculty_ Staff vs Service Area]]</f>
        <v>-0.28331727584585775</v>
      </c>
    </row>
    <row r="37" spans="1:5">
      <c r="A37" s="63">
        <f>Table4[[#This Row],[UNITID]]</f>
        <v>155140</v>
      </c>
      <c r="B37" s="64">
        <f>Table4[[#This Row],[Difference in Pell Vs Service Area]]</f>
        <v>0.40711999999999993</v>
      </c>
      <c r="C37" s="64">
        <f>Table4[[#This Row],[Difference in Pell Vs ALICE]]</f>
        <v>0.35790999999999995</v>
      </c>
      <c r="D37" s="64">
        <f>Table1[[#This Row],[Difference in Minority Enrollment Vs Service Area]]</f>
        <v>0.77062656389070816</v>
      </c>
      <c r="E37" s="64">
        <f>Table2[[#This Row],[Difference in Minority Faculty_ Staff vs Service Area]]</f>
        <v>0.68158546800029718</v>
      </c>
    </row>
    <row r="38" spans="1:5">
      <c r="A38" s="63">
        <f>Table4[[#This Row],[UNITID]]</f>
        <v>157739</v>
      </c>
      <c r="B38" s="64">
        <f>Table4[[#This Row],[Difference in Pell Vs Service Area]]</f>
        <v>0.10520000000000002</v>
      </c>
      <c r="C38" s="64" t="str">
        <f>Table4[[#This Row],[Difference in Pell Vs ALICE]]</f>
        <v/>
      </c>
      <c r="D38" s="64">
        <f>Table1[[#This Row],[Difference in Minority Enrollment Vs Service Area]]</f>
        <v>3.3533185394112847E-2</v>
      </c>
      <c r="E38" s="64">
        <f>Table2[[#This Row],[Difference in Minority Faculty_ Staff vs Service Area]]</f>
        <v>1.6776251087543506E-2</v>
      </c>
    </row>
    <row r="39" spans="1:5">
      <c r="A39" s="63">
        <f>Table4[[#This Row],[UNITID]]</f>
        <v>159407</v>
      </c>
      <c r="B39" s="64">
        <f>Table4[[#This Row],[Difference in Pell Vs Service Area]]</f>
        <v>0.10726000000000002</v>
      </c>
      <c r="C39" s="64">
        <f>Table4[[#This Row],[Difference in Pell Vs ALICE]]</f>
        <v>5.9960000000000013E-2</v>
      </c>
      <c r="D39" s="64">
        <f>Table1[[#This Row],[Difference in Minority Enrollment Vs Service Area]]</f>
        <v>-3.0547734713152586E-2</v>
      </c>
      <c r="E39" s="64">
        <f>Table2[[#This Row],[Difference in Minority Faculty_ Staff vs Service Area]]</f>
        <v>-0.10274297280839062</v>
      </c>
    </row>
    <row r="40" spans="1:5">
      <c r="A40" s="63">
        <f>Table4[[#This Row],[UNITID]]</f>
        <v>161767</v>
      </c>
      <c r="B40" s="64">
        <f>Table4[[#This Row],[Difference in Pell Vs Service Area]]</f>
        <v>0.13167000000000001</v>
      </c>
      <c r="C40" s="64">
        <f>Table4[[#This Row],[Difference in Pell Vs ALICE]]</f>
        <v>-7.3859999999999981E-2</v>
      </c>
      <c r="D40" s="64">
        <f>Table1[[#This Row],[Difference in Minority Enrollment Vs Service Area]]</f>
        <v>0.13078293547624675</v>
      </c>
      <c r="E40" s="64">
        <f>Table2[[#This Row],[Difference in Minority Faculty_ Staff vs Service Area]]</f>
        <v>-7.7620819823571552E-2</v>
      </c>
    </row>
    <row r="41" spans="1:5">
      <c r="A41" s="63">
        <f>Table4[[#This Row],[UNITID]]</f>
        <v>162122</v>
      </c>
      <c r="B41" s="64">
        <f>Table4[[#This Row],[Difference in Pell Vs Service Area]]</f>
        <v>0.18012</v>
      </c>
      <c r="C41" s="64">
        <f>Table4[[#This Row],[Difference in Pell Vs ALICE]]</f>
        <v>-9.9300000000000221E-3</v>
      </c>
      <c r="D41" s="64">
        <f>Table1[[#This Row],[Difference in Minority Enrollment Vs Service Area]]</f>
        <v>0.10298185280130873</v>
      </c>
      <c r="E41" s="64">
        <f>Table2[[#This Row],[Difference in Minority Faculty_ Staff vs Service Area]]</f>
        <v>-8.1589781185619326E-2</v>
      </c>
    </row>
    <row r="42" spans="1:5">
      <c r="A42" s="63">
        <f>Table4[[#This Row],[UNITID]]</f>
        <v>162706</v>
      </c>
      <c r="B42" s="64">
        <f>Table4[[#This Row],[Difference in Pell Vs Service Area]]</f>
        <v>0.15864</v>
      </c>
      <c r="C42" s="64">
        <f>Table4[[#This Row],[Difference in Pell Vs ALICE]]</f>
        <v>-4.9079999999999985E-2</v>
      </c>
      <c r="D42" s="64">
        <f>Table1[[#This Row],[Difference in Minority Enrollment Vs Service Area]]</f>
        <v>8.7079092120938173E-2</v>
      </c>
      <c r="E42" s="64">
        <f>Table2[[#This Row],[Difference in Minority Faculty_ Staff vs Service Area]]</f>
        <v>-7.967609996288022E-2</v>
      </c>
    </row>
    <row r="43" spans="1:5">
      <c r="A43" s="63">
        <f>Table4[[#This Row],[UNITID]]</f>
        <v>163426</v>
      </c>
      <c r="B43" s="64">
        <f>Table4[[#This Row],[Difference in Pell Vs Service Area]]</f>
        <v>0.17823</v>
      </c>
      <c r="C43" s="64">
        <f>Table4[[#This Row],[Difference in Pell Vs ALICE]]</f>
        <v>-4.6939999999999982E-2</v>
      </c>
      <c r="D43" s="64">
        <f>Table1[[#This Row],[Difference in Minority Enrollment Vs Service Area]]</f>
        <v>0.21699512295275847</v>
      </c>
      <c r="E43" s="64">
        <f>Table2[[#This Row],[Difference in Minority Faculty_ Staff vs Service Area]]</f>
        <v>-6.6744877047241524E-2</v>
      </c>
    </row>
    <row r="44" spans="1:5">
      <c r="A44" s="63">
        <f>Table4[[#This Row],[UNITID]]</f>
        <v>163657</v>
      </c>
      <c r="B44" s="64">
        <f>Table4[[#This Row],[Difference in Pell Vs Service Area]]</f>
        <v>0.23418</v>
      </c>
      <c r="C44" s="64">
        <f>Table4[[#This Row],[Difference in Pell Vs ALICE]]</f>
        <v>1.1209999999999998E-2</v>
      </c>
      <c r="D44" s="64">
        <f>Table1[[#This Row],[Difference in Minority Enrollment Vs Service Area]]</f>
        <v>6.9765166315116423E-2</v>
      </c>
      <c r="E44" s="64">
        <f>Table2[[#This Row],[Difference in Minority Faculty_ Staff vs Service Area]]</f>
        <v>-9.6868617820124125E-2</v>
      </c>
    </row>
    <row r="45" spans="1:5">
      <c r="A45" s="63">
        <f>Table4[[#This Row],[UNITID]]</f>
        <v>164775</v>
      </c>
      <c r="B45" s="64">
        <f>Table4[[#This Row],[Difference in Pell Vs Service Area]]</f>
        <v>0.26032</v>
      </c>
      <c r="C45" s="64" t="str">
        <f>Table4[[#This Row],[Difference in Pell Vs ALICE]]</f>
        <v/>
      </c>
      <c r="D45" s="64">
        <f>Table1[[#This Row],[Difference in Minority Enrollment Vs Service Area]]</f>
        <v>0.19613926306470023</v>
      </c>
      <c r="E45" s="64">
        <f>Table2[[#This Row],[Difference in Minority Faculty_ Staff vs Service Area]]</f>
        <v>4.2731655037246685E-3</v>
      </c>
    </row>
    <row r="46" spans="1:5">
      <c r="A46" s="63">
        <f>Table4[[#This Row],[UNITID]]</f>
        <v>165112</v>
      </c>
      <c r="B46" s="64">
        <f>Table4[[#This Row],[Difference in Pell Vs Service Area]]</f>
        <v>0.28478999999999999</v>
      </c>
      <c r="C46" s="64" t="str">
        <f>Table4[[#This Row],[Difference in Pell Vs ALICE]]</f>
        <v/>
      </c>
      <c r="D46" s="64">
        <f>Table1[[#This Row],[Difference in Minority Enrollment Vs Service Area]]</f>
        <v>0.44282950539577315</v>
      </c>
      <c r="E46" s="64">
        <f>Table2[[#This Row],[Difference in Minority Faculty_ Staff vs Service Area]]</f>
        <v>-1.9316916622575564E-2</v>
      </c>
    </row>
    <row r="47" spans="1:5">
      <c r="A47" s="63">
        <f>Table4[[#This Row],[UNITID]]</f>
        <v>166887</v>
      </c>
      <c r="B47" s="64">
        <f>Table4[[#This Row],[Difference in Pell Vs Service Area]]</f>
        <v>0.14561000000000002</v>
      </c>
      <c r="C47" s="64" t="str">
        <f>Table4[[#This Row],[Difference in Pell Vs ALICE]]</f>
        <v/>
      </c>
      <c r="D47" s="64">
        <f>Table1[[#This Row],[Difference in Minority Enrollment Vs Service Area]]</f>
        <v>0.20755644741049428</v>
      </c>
      <c r="E47" s="64">
        <f>Table2[[#This Row],[Difference in Minority Faculty_ Staff vs Service Area]]</f>
        <v>-3.9455223677038853E-2</v>
      </c>
    </row>
    <row r="48" spans="1:5">
      <c r="A48" s="63">
        <f>Table4[[#This Row],[UNITID]]</f>
        <v>167376</v>
      </c>
      <c r="B48" s="64">
        <f>Table4[[#This Row],[Difference in Pell Vs Service Area]]</f>
        <v>0.24278000000000002</v>
      </c>
      <c r="C48" s="64" t="str">
        <f>Table4[[#This Row],[Difference in Pell Vs ALICE]]</f>
        <v/>
      </c>
      <c r="D48" s="64">
        <f>Table1[[#This Row],[Difference in Minority Enrollment Vs Service Area]]</f>
        <v>0.25524734881274486</v>
      </c>
      <c r="E48" s="64">
        <f>Table2[[#This Row],[Difference in Minority Faculty_ Staff vs Service Area]]</f>
        <v>-8.7997632030167083E-2</v>
      </c>
    </row>
    <row r="49" spans="1:5">
      <c r="A49" s="63">
        <f>Table4[[#This Row],[UNITID]]</f>
        <v>168883</v>
      </c>
      <c r="B49" s="64">
        <f>Table4[[#This Row],[Difference in Pell Vs Service Area]]</f>
        <v>0.14217000000000002</v>
      </c>
      <c r="C49" s="64">
        <f>Table4[[#This Row],[Difference in Pell Vs ALICE]]</f>
        <v>-2.7219999999999966E-2</v>
      </c>
      <c r="D49" s="64">
        <f>Table1[[#This Row],[Difference in Minority Enrollment Vs Service Area]]</f>
        <v>5.5824540588760047E-2</v>
      </c>
      <c r="E49" s="64">
        <f>Table2[[#This Row],[Difference in Minority Faculty_ Staff vs Service Area]]</f>
        <v>1.1060694434913879E-2</v>
      </c>
    </row>
    <row r="50" spans="1:5">
      <c r="A50" s="63">
        <f>Table4[[#This Row],[UNITID]]</f>
        <v>169275</v>
      </c>
      <c r="B50" s="64">
        <f>Table4[[#This Row],[Difference in Pell Vs Service Area]]</f>
        <v>0.24757000000000001</v>
      </c>
      <c r="C50" s="64">
        <f>Table4[[#This Row],[Difference in Pell Vs ALICE]]</f>
        <v>0.10348000000000002</v>
      </c>
      <c r="D50" s="64">
        <f>Table1[[#This Row],[Difference in Minority Enrollment Vs Service Area]]</f>
        <v>0.28712327424306483</v>
      </c>
      <c r="E50" s="64">
        <f>Table2[[#This Row],[Difference in Minority Faculty_ Staff vs Service Area]]</f>
        <v>0.10948882629353804</v>
      </c>
    </row>
    <row r="51" spans="1:5">
      <c r="A51" s="63">
        <f>Table4[[#This Row],[UNITID]]</f>
        <v>169521</v>
      </c>
      <c r="B51" s="64">
        <f>Table4[[#This Row],[Difference in Pell Vs Service Area]]</f>
        <v>0.23401000000000002</v>
      </c>
      <c r="C51" s="64">
        <f>Table4[[#This Row],[Difference in Pell Vs ALICE]]</f>
        <v>0.11165000000000003</v>
      </c>
      <c r="D51" s="64">
        <f>Table1[[#This Row],[Difference in Minority Enrollment Vs Service Area]]</f>
        <v>4.5845988713150682E-2</v>
      </c>
      <c r="E51" s="64">
        <f>Table2[[#This Row],[Difference in Minority Faculty_ Staff vs Service Area]]</f>
        <v>-9.5697512687409558E-2</v>
      </c>
    </row>
    <row r="52" spans="1:5">
      <c r="A52" s="63">
        <f>Table4[[#This Row],[UNITID]]</f>
        <v>170055</v>
      </c>
      <c r="B52" s="64">
        <f>Table4[[#This Row],[Difference in Pell Vs Service Area]]</f>
        <v>0.18271000000000004</v>
      </c>
      <c r="C52" s="64">
        <f>Table4[[#This Row],[Difference in Pell Vs ALICE]]</f>
        <v>2.4020000000000041E-2</v>
      </c>
      <c r="D52" s="64">
        <f>Table1[[#This Row],[Difference in Minority Enrollment Vs Service Area]]</f>
        <v>0.16375879373340424</v>
      </c>
      <c r="E52" s="64">
        <f>Table2[[#This Row],[Difference in Minority Faculty_ Staff vs Service Area]]</f>
        <v>-4.9254459759609737E-2</v>
      </c>
    </row>
    <row r="53" spans="1:5">
      <c r="A53" s="63">
        <f>Table4[[#This Row],[UNITID]]</f>
        <v>170657</v>
      </c>
      <c r="B53" s="64">
        <f>Table4[[#This Row],[Difference in Pell Vs Service Area]]</f>
        <v>0.19302999999999998</v>
      </c>
      <c r="C53" s="64">
        <f>Table4[[#This Row],[Difference in Pell Vs ALICE]]</f>
        <v>4.7979999999999967E-2</v>
      </c>
      <c r="D53" s="64">
        <f>Table1[[#This Row],[Difference in Minority Enrollment Vs Service Area]]</f>
        <v>0.12016480717544847</v>
      </c>
      <c r="E53" s="64">
        <f>Table2[[#This Row],[Difference in Minority Faculty_ Staff vs Service Area]]</f>
        <v>1.6556169996727599E-2</v>
      </c>
    </row>
    <row r="54" spans="1:5">
      <c r="A54" s="63">
        <f>Table4[[#This Row],[UNITID]]</f>
        <v>170790</v>
      </c>
      <c r="B54" s="64">
        <f>Table4[[#This Row],[Difference in Pell Vs Service Area]]</f>
        <v>0.24184000000000003</v>
      </c>
      <c r="C54" s="64">
        <f>Table4[[#This Row],[Difference in Pell Vs ALICE]]</f>
        <v>5.6890000000000052E-2</v>
      </c>
      <c r="D54" s="64">
        <f>Table1[[#This Row],[Difference in Minority Enrollment Vs Service Area]]</f>
        <v>0.10219109017784672</v>
      </c>
      <c r="E54" s="64">
        <f>Table2[[#This Row],[Difference in Minority Faculty_ Staff vs Service Area]]</f>
        <v>2.8080152054094254E-2</v>
      </c>
    </row>
    <row r="55" spans="1:5">
      <c r="A55" s="63">
        <f>Table4[[#This Row],[UNITID]]</f>
        <v>171304</v>
      </c>
      <c r="B55" s="64">
        <f>Table4[[#This Row],[Difference in Pell Vs Service Area]]</f>
        <v>0.18892999999999999</v>
      </c>
      <c r="C55" s="64">
        <f>Table4[[#This Row],[Difference in Pell Vs ALICE]]</f>
        <v>1.2349999999999972E-2</v>
      </c>
      <c r="D55" s="64">
        <f>Table1[[#This Row],[Difference in Minority Enrollment Vs Service Area]]</f>
        <v>5.2784600390610059E-2</v>
      </c>
      <c r="E55" s="64">
        <f>Table2[[#This Row],[Difference in Minority Faculty_ Staff vs Service Area]]</f>
        <v>-3.6828243432233759E-2</v>
      </c>
    </row>
    <row r="56" spans="1:5">
      <c r="A56" s="63">
        <f>Table4[[#This Row],[UNITID]]</f>
        <v>172635</v>
      </c>
      <c r="B56" s="64">
        <f>Table4[[#This Row],[Difference in Pell Vs Service Area]]</f>
        <v>8.8089999999999974E-2</v>
      </c>
      <c r="C56" s="64">
        <f>Table4[[#This Row],[Difference in Pell Vs ALICE]]</f>
        <v>-2.8969999999999996E-2</v>
      </c>
      <c r="D56" s="64">
        <f>Table1[[#This Row],[Difference in Minority Enrollment Vs Service Area]]</f>
        <v>0.36911593354665728</v>
      </c>
      <c r="E56" s="64">
        <f>Table2[[#This Row],[Difference in Minority Faculty_ Staff vs Service Area]]</f>
        <v>0.25070687694288374</v>
      </c>
    </row>
    <row r="57" spans="1:5">
      <c r="A57" s="63">
        <f>Table4[[#This Row],[UNITID]]</f>
        <v>173911</v>
      </c>
      <c r="B57" s="64">
        <f>Table4[[#This Row],[Difference in Pell Vs Service Area]]</f>
        <v>0.22541999999999998</v>
      </c>
      <c r="C57" s="64">
        <f>Table4[[#This Row],[Difference in Pell Vs ALICE]]</f>
        <v>0.10263999999999998</v>
      </c>
      <c r="D57" s="64">
        <f>Table1[[#This Row],[Difference in Minority Enrollment Vs Service Area]]</f>
        <v>0.1564969324671365</v>
      </c>
      <c r="E57" s="64">
        <f>Table2[[#This Row],[Difference in Minority Faculty_ Staff vs Service Area]]</f>
        <v>-5.8684060910346947E-2</v>
      </c>
    </row>
    <row r="58" spans="1:5">
      <c r="A58" s="63">
        <f>Table4[[#This Row],[UNITID]]</f>
        <v>175315</v>
      </c>
      <c r="B58" s="64">
        <f>Table4[[#This Row],[Difference in Pell Vs Service Area]]</f>
        <v>0.20107000000000003</v>
      </c>
      <c r="C58" s="64">
        <f>Table4[[#This Row],[Difference in Pell Vs ALICE]]</f>
        <v>2.4529999999999996E-2</v>
      </c>
      <c r="D58" s="64">
        <f>Table1[[#This Row],[Difference in Minority Enrollment Vs Service Area]]</f>
        <v>9.4398216490436837E-2</v>
      </c>
      <c r="E58" s="64">
        <f>Table2[[#This Row],[Difference in Minority Faculty_ Staff vs Service Area]]</f>
        <v>-0.15725758996117611</v>
      </c>
    </row>
    <row r="59" spans="1:5">
      <c r="A59" s="63">
        <f>Table4[[#This Row],[UNITID]]</f>
        <v>175519</v>
      </c>
      <c r="B59" s="64">
        <f>Table4[[#This Row],[Difference in Pell Vs Service Area]]</f>
        <v>0.35961000000000004</v>
      </c>
      <c r="C59" s="64">
        <f>Table4[[#This Row],[Difference in Pell Vs ALICE]]</f>
        <v>0.33124000000000003</v>
      </c>
      <c r="D59" s="64">
        <f>Table1[[#This Row],[Difference in Minority Enrollment Vs Service Area]]</f>
        <v>0.21111843326333057</v>
      </c>
      <c r="E59" s="64">
        <f>Table2[[#This Row],[Difference in Minority Faculty_ Staff vs Service Area]]</f>
        <v>0.14447650555248714</v>
      </c>
    </row>
    <row r="60" spans="1:5">
      <c r="A60" s="63">
        <f>Table4[[#This Row],[UNITID]]</f>
        <v>175652</v>
      </c>
      <c r="B60" s="64">
        <f>Table4[[#This Row],[Difference in Pell Vs Service Area]]</f>
        <v>0.18532999999999999</v>
      </c>
      <c r="C60" s="64">
        <f>Table4[[#This Row],[Difference in Pell Vs ALICE]]</f>
        <v>0.11403999999999997</v>
      </c>
      <c r="D60" s="64">
        <f>Table1[[#This Row],[Difference in Minority Enrollment Vs Service Area]]</f>
        <v>3.314608892819082E-2</v>
      </c>
      <c r="E60" s="64">
        <f>Table2[[#This Row],[Difference in Minority Faculty_ Staff vs Service Area]]</f>
        <v>-0.10108300198090009</v>
      </c>
    </row>
    <row r="61" spans="1:5">
      <c r="A61" s="63">
        <f>Table4[[#This Row],[UNITID]]</f>
        <v>175935</v>
      </c>
      <c r="B61" s="64">
        <f>Table4[[#This Row],[Difference in Pell Vs Service Area]]</f>
        <v>0.17154</v>
      </c>
      <c r="C61" s="64">
        <f>Table4[[#This Row],[Difference in Pell Vs ALICE]]</f>
        <v>0.12195999999999996</v>
      </c>
      <c r="D61" s="64">
        <f>Table1[[#This Row],[Difference in Minority Enrollment Vs Service Area]]</f>
        <v>7.5895645646884169E-2</v>
      </c>
      <c r="E61" s="64">
        <f>Table2[[#This Row],[Difference in Minority Faculty_ Staff vs Service Area]]</f>
        <v>-0.19654177370795456</v>
      </c>
    </row>
    <row r="62" spans="1:5">
      <c r="A62" s="63">
        <f>Table4[[#This Row],[UNITID]]</f>
        <v>176178</v>
      </c>
      <c r="B62" s="64">
        <f>Table4[[#This Row],[Difference in Pell Vs Service Area]]</f>
        <v>0.20935999999999999</v>
      </c>
      <c r="C62" s="64">
        <f>Table4[[#This Row],[Difference in Pell Vs ALICE]]</f>
        <v>5.0059999999999993E-2</v>
      </c>
      <c r="D62" s="64">
        <f>Table1[[#This Row],[Difference in Minority Enrollment Vs Service Area]]</f>
        <v>2.9249551914715399E-2</v>
      </c>
      <c r="E62" s="64">
        <f>Table2[[#This Row],[Difference in Minority Faculty_ Staff vs Service Area]]</f>
        <v>-0.18105275002848337</v>
      </c>
    </row>
    <row r="63" spans="1:5">
      <c r="A63" s="63">
        <f>Table4[[#This Row],[UNITID]]</f>
        <v>180054</v>
      </c>
      <c r="B63" s="64">
        <f>Table4[[#This Row],[Difference in Pell Vs Service Area]]</f>
        <v>0.10624</v>
      </c>
      <c r="C63" s="64" t="str">
        <f>Table4[[#This Row],[Difference in Pell Vs ALICE]]</f>
        <v/>
      </c>
      <c r="D63" s="64">
        <f>Table1[[#This Row],[Difference in Minority Enrollment Vs Service Area]]</f>
        <v>0.22687984253682603</v>
      </c>
      <c r="E63" s="64">
        <f>Table2[[#This Row],[Difference in Minority Faculty_ Staff vs Service Area]]</f>
        <v>0.16791172287870637</v>
      </c>
    </row>
    <row r="64" spans="1:5">
      <c r="A64" s="63">
        <f>Table4[[#This Row],[UNITID]]</f>
        <v>180160</v>
      </c>
      <c r="B64" s="64">
        <f>Table4[[#This Row],[Difference in Pell Vs Service Area]]</f>
        <v>0.10627</v>
      </c>
      <c r="C64" s="64" t="str">
        <f>Table4[[#This Row],[Difference in Pell Vs ALICE]]</f>
        <v/>
      </c>
      <c r="D64" s="64">
        <f>Table1[[#This Row],[Difference in Minority Enrollment Vs Service Area]]</f>
        <v>0.44717211793020445</v>
      </c>
      <c r="E64" s="64">
        <f>Table2[[#This Row],[Difference in Minority Faculty_ Staff vs Service Area]]</f>
        <v>0.10408321382061553</v>
      </c>
    </row>
    <row r="65" spans="1:5">
      <c r="A65" s="63">
        <f>Table4[[#This Row],[UNITID]]</f>
        <v>180197</v>
      </c>
      <c r="B65" s="64">
        <f>Table4[[#This Row],[Difference in Pell Vs Service Area]]</f>
        <v>9.7290000000000001E-2</v>
      </c>
      <c r="C65" s="64" t="str">
        <f>Table4[[#This Row],[Difference in Pell Vs ALICE]]</f>
        <v/>
      </c>
      <c r="D65" s="64">
        <f>Table1[[#This Row],[Difference in Minority Enrollment Vs Service Area]]</f>
        <v>0.12458361491269467</v>
      </c>
      <c r="E65" s="64">
        <f>Table2[[#This Row],[Difference in Minority Faculty_ Staff vs Service Area]]</f>
        <v>0.11216231621139598</v>
      </c>
    </row>
    <row r="66" spans="1:5">
      <c r="A66" s="63">
        <f>Table4[[#This Row],[UNITID]]</f>
        <v>180203</v>
      </c>
      <c r="B66" s="64">
        <f>Table4[[#This Row],[Difference in Pell Vs Service Area]]</f>
        <v>0.33079000000000003</v>
      </c>
      <c r="C66" s="64" t="str">
        <f>Table4[[#This Row],[Difference in Pell Vs ALICE]]</f>
        <v/>
      </c>
      <c r="D66" s="64">
        <f>Table1[[#This Row],[Difference in Minority Enrollment Vs Service Area]]</f>
        <v>0.60181143736913423</v>
      </c>
      <c r="E66" s="64">
        <f>Table2[[#This Row],[Difference in Minority Faculty_ Staff vs Service Area]]</f>
        <v>0.50265208253042448</v>
      </c>
    </row>
    <row r="67" spans="1:5">
      <c r="A67" s="63">
        <f>Table4[[#This Row],[UNITID]]</f>
        <v>180212</v>
      </c>
      <c r="B67" s="64">
        <f>Table4[[#This Row],[Difference in Pell Vs Service Area]]</f>
        <v>-0.11548999999999998</v>
      </c>
      <c r="C67" s="64" t="str">
        <f>Table4[[#This Row],[Difference in Pell Vs ALICE]]</f>
        <v/>
      </c>
      <c r="D67" s="64">
        <f>Table1[[#This Row],[Difference in Minority Enrollment Vs Service Area]]</f>
        <v>0.10324668487822952</v>
      </c>
      <c r="E67" s="64">
        <f>Table2[[#This Row],[Difference in Minority Faculty_ Staff vs Service Area]]</f>
        <v>7.6774004465858359E-2</v>
      </c>
    </row>
    <row r="68" spans="1:5">
      <c r="A68" s="63">
        <f>Table4[[#This Row],[UNITID]]</f>
        <v>180328</v>
      </c>
      <c r="B68" s="64">
        <f>Table4[[#This Row],[Difference in Pell Vs Service Area]]</f>
        <v>0.28265000000000001</v>
      </c>
      <c r="C68" s="64" t="str">
        <f>Table4[[#This Row],[Difference in Pell Vs ALICE]]</f>
        <v/>
      </c>
      <c r="D68" s="64">
        <f>Table1[[#This Row],[Difference in Minority Enrollment Vs Service Area]]</f>
        <v>0.23177487394957985</v>
      </c>
      <c r="E68" s="64">
        <f>Table2[[#This Row],[Difference in Minority Faculty_ Staff vs Service Area]]</f>
        <v>0.19551820728291314</v>
      </c>
    </row>
    <row r="69" spans="1:5">
      <c r="A69" s="63">
        <f>Table4[[#This Row],[UNITID]]</f>
        <v>180647</v>
      </c>
      <c r="B69" s="64">
        <f>Table4[[#This Row],[Difference in Pell Vs Service Area]]</f>
        <v>0.45416999999999996</v>
      </c>
      <c r="C69" s="64">
        <f>Table4[[#This Row],[Difference in Pell Vs ALICE]]</f>
        <v>0.33507999999999999</v>
      </c>
      <c r="D69" s="64">
        <f>Table1[[#This Row],[Difference in Minority Enrollment Vs Service Area]]</f>
        <v>0.52564005735600317</v>
      </c>
      <c r="E69" s="64">
        <f>Table2[[#This Row],[Difference in Minority Faculty_ Staff vs Service Area]]</f>
        <v>0.39034767973362561</v>
      </c>
    </row>
    <row r="70" spans="1:5">
      <c r="A70" s="63">
        <f>Table4[[#This Row],[UNITID]]</f>
        <v>181419</v>
      </c>
      <c r="B70" s="64">
        <f>Table4[[#This Row],[Difference in Pell Vs Service Area]]</f>
        <v>0.15197000000000002</v>
      </c>
      <c r="C70" s="64" t="str">
        <f>Table4[[#This Row],[Difference in Pell Vs ALICE]]</f>
        <v/>
      </c>
      <c r="D70" s="64">
        <f>Table1[[#This Row],[Difference in Minority Enrollment Vs Service Area]]</f>
        <v>0.29537748401438024</v>
      </c>
      <c r="E70" s="64">
        <f>Table2[[#This Row],[Difference in Minority Faculty_ Staff vs Service Area]]</f>
        <v>7.1117484014380228E-2</v>
      </c>
    </row>
    <row r="71" spans="1:5">
      <c r="A71" s="63">
        <f>Table4[[#This Row],[UNITID]]</f>
        <v>182005</v>
      </c>
      <c r="B71" s="64">
        <f>Table4[[#This Row],[Difference in Pell Vs Service Area]]</f>
        <v>0.15643999999999997</v>
      </c>
      <c r="C71" s="64" t="str">
        <f>Table4[[#This Row],[Difference in Pell Vs ALICE]]</f>
        <v/>
      </c>
      <c r="D71" s="64">
        <f>Table1[[#This Row],[Difference in Minority Enrollment Vs Service Area]]</f>
        <v>0.14089603146792962</v>
      </c>
      <c r="E71" s="64">
        <f>Table2[[#This Row],[Difference in Minority Faculty_ Staff vs Service Area]]</f>
        <v>-0.20122287228692576</v>
      </c>
    </row>
    <row r="72" spans="1:5">
      <c r="A72" s="63">
        <f>Table4[[#This Row],[UNITID]]</f>
        <v>183655</v>
      </c>
      <c r="B72" s="64">
        <f>Table4[[#This Row],[Difference in Pell Vs Service Area]]</f>
        <v>0.36026999999999998</v>
      </c>
      <c r="C72" s="64">
        <f>Table4[[#This Row],[Difference in Pell Vs ALICE]]</f>
        <v>0.19569999999999999</v>
      </c>
      <c r="D72" s="64">
        <f>Table1[[#This Row],[Difference in Minority Enrollment Vs Service Area]]</f>
        <v>0.20033780013250585</v>
      </c>
      <c r="E72" s="64">
        <f>Table2[[#This Row],[Difference in Minority Faculty_ Staff vs Service Area]]</f>
        <v>-0.10784423717022013</v>
      </c>
    </row>
    <row r="73" spans="1:5">
      <c r="A73" s="63">
        <f>Table4[[#This Row],[UNITID]]</f>
        <v>184995</v>
      </c>
      <c r="B73" s="64">
        <f>Table4[[#This Row],[Difference in Pell Vs Service Area]]</f>
        <v>0.42841999999999991</v>
      </c>
      <c r="C73" s="64">
        <f>Table4[[#This Row],[Difference in Pell Vs ALICE]]</f>
        <v>0.36018999999999995</v>
      </c>
      <c r="D73" s="64">
        <f>Table1[[#This Row],[Difference in Minority Enrollment Vs Service Area]]</f>
        <v>0.15382159013186258</v>
      </c>
      <c r="E73" s="64">
        <f>Table2[[#This Row],[Difference in Minority Faculty_ Staff vs Service Area]]</f>
        <v>-8.9304170517224613E-2</v>
      </c>
    </row>
    <row r="74" spans="1:5">
      <c r="A74" s="63">
        <f>Table4[[#This Row],[UNITID]]</f>
        <v>186034</v>
      </c>
      <c r="B74" s="64">
        <f>Table4[[#This Row],[Difference in Pell Vs Service Area]]</f>
        <v>0.35536999999999996</v>
      </c>
      <c r="C74" s="64">
        <f>Table4[[#This Row],[Difference in Pell Vs ALICE]]</f>
        <v>0.14011999999999997</v>
      </c>
      <c r="D74" s="64">
        <f>Table1[[#This Row],[Difference in Minority Enrollment Vs Service Area]]</f>
        <v>0.23743676979764849</v>
      </c>
      <c r="E74" s="64">
        <f>Table2[[#This Row],[Difference in Minority Faculty_ Staff vs Service Area]]</f>
        <v>-5.2217294373474554E-2</v>
      </c>
    </row>
    <row r="75" spans="1:5">
      <c r="A75" s="63">
        <f>Table4[[#This Row],[UNITID]]</f>
        <v>187596</v>
      </c>
      <c r="B75" s="64">
        <f>Table4[[#This Row],[Difference in Pell Vs Service Area]]</f>
        <v>-5.8099999999999818E-3</v>
      </c>
      <c r="C75" s="64" t="str">
        <f>Table4[[#This Row],[Difference in Pell Vs ALICE]]</f>
        <v/>
      </c>
      <c r="D75" s="64">
        <f>Table1[[#This Row],[Difference in Minority Enrollment Vs Service Area]]</f>
        <v>6.5176720685971135E-2</v>
      </c>
      <c r="E75" s="64">
        <f>Table2[[#This Row],[Difference in Minority Faculty_ Staff vs Service Area]]</f>
        <v>-2.0317131556772838E-2</v>
      </c>
    </row>
    <row r="76" spans="1:5">
      <c r="A76" s="63">
        <f>Table4[[#This Row],[UNITID]]</f>
        <v>187620</v>
      </c>
      <c r="B76" s="64">
        <f>Table4[[#This Row],[Difference in Pell Vs Service Area]]</f>
        <v>0.12239999999999998</v>
      </c>
      <c r="C76" s="64" t="str">
        <f>Table4[[#This Row],[Difference in Pell Vs ALICE]]</f>
        <v/>
      </c>
      <c r="D76" s="64">
        <f>Table1[[#This Row],[Difference in Minority Enrollment Vs Service Area]]</f>
        <v>8.2742895347250656E-2</v>
      </c>
      <c r="E76" s="64">
        <f>Table2[[#This Row],[Difference in Minority Faculty_ Staff vs Service Area]]</f>
        <v>-8.3004690859645902E-2</v>
      </c>
    </row>
    <row r="77" spans="1:5">
      <c r="A77" s="63">
        <f>Table4[[#This Row],[UNITID]]</f>
        <v>187639</v>
      </c>
      <c r="B77" s="64">
        <f>Table4[[#This Row],[Difference in Pell Vs Service Area]]</f>
        <v>0.11228999999999997</v>
      </c>
      <c r="C77" s="64">
        <f>Table4[[#This Row],[Difference in Pell Vs ALICE]]</f>
        <v>-8.3780000000000021E-2</v>
      </c>
      <c r="D77" s="64">
        <f>Table1[[#This Row],[Difference in Minority Enrollment Vs Service Area]]</f>
        <v>-1.2257728965003767E-2</v>
      </c>
      <c r="E77" s="64">
        <f>Table2[[#This Row],[Difference in Minority Faculty_ Staff vs Service Area]]</f>
        <v>-0.20687809333747337</v>
      </c>
    </row>
    <row r="78" spans="1:5">
      <c r="A78" s="63">
        <f>Table4[[#This Row],[UNITID]]</f>
        <v>187745</v>
      </c>
      <c r="B78" s="64">
        <f>Table4[[#This Row],[Difference in Pell Vs Service Area]]</f>
        <v>0.10669000000000001</v>
      </c>
      <c r="C78" s="64" t="str">
        <f>Table4[[#This Row],[Difference in Pell Vs ALICE]]</f>
        <v/>
      </c>
      <c r="D78" s="64">
        <f>Table1[[#This Row],[Difference in Minority Enrollment Vs Service Area]]</f>
        <v>0.29023416096477883</v>
      </c>
      <c r="E78" s="64">
        <f>Table2[[#This Row],[Difference in Minority Faculty_ Staff vs Service Area]]</f>
        <v>7.6465116378791498E-2</v>
      </c>
    </row>
    <row r="79" spans="1:5">
      <c r="A79" s="63">
        <f>Table4[[#This Row],[UNITID]]</f>
        <v>188137</v>
      </c>
      <c r="B79" s="64">
        <f>Table4[[#This Row],[Difference in Pell Vs Service Area]]</f>
        <v>2.6689999999999992E-2</v>
      </c>
      <c r="C79" s="64" t="str">
        <f>Table4[[#This Row],[Difference in Pell Vs ALICE]]</f>
        <v/>
      </c>
      <c r="D79" s="64">
        <f>Table1[[#This Row],[Difference in Minority Enrollment Vs Service Area]]</f>
        <v>0.11300416096477883</v>
      </c>
      <c r="E79" s="64">
        <f>Table2[[#This Row],[Difference in Minority Faculty_ Staff vs Service Area]]</f>
        <v>-6.5931383052941772E-3</v>
      </c>
    </row>
    <row r="80" spans="1:5">
      <c r="A80" s="63">
        <f>Table4[[#This Row],[UNITID]]</f>
        <v>190619</v>
      </c>
      <c r="B80" s="64">
        <f>Table4[[#This Row],[Difference in Pell Vs Service Area]]</f>
        <v>0.12026000000000001</v>
      </c>
      <c r="C80" s="64">
        <f>Table4[[#This Row],[Difference in Pell Vs ALICE]]</f>
        <v>-4.2210000000000025E-2</v>
      </c>
      <c r="D80" s="64">
        <f>Table1[[#This Row],[Difference in Minority Enrollment Vs Service Area]]</f>
        <v>5.4788013673580549E-2</v>
      </c>
      <c r="E80" s="64">
        <f>Table2[[#This Row],[Difference in Minority Faculty_ Staff vs Service Area]]</f>
        <v>-0.18200436311993162</v>
      </c>
    </row>
    <row r="81" spans="1:5">
      <c r="A81" s="63">
        <f>Table4[[#This Row],[UNITID]]</f>
        <v>193283</v>
      </c>
      <c r="B81" s="64">
        <f>Table4[[#This Row],[Difference in Pell Vs Service Area]]</f>
        <v>0.16566</v>
      </c>
      <c r="C81" s="64">
        <f>Table4[[#This Row],[Difference in Pell Vs ALICE]]</f>
        <v>7.1550000000000002E-2</v>
      </c>
      <c r="D81" s="64">
        <f>Table1[[#This Row],[Difference in Minority Enrollment Vs Service Area]]</f>
        <v>0.10491554954448076</v>
      </c>
      <c r="E81" s="64">
        <f>Table2[[#This Row],[Difference in Minority Faculty_ Staff vs Service Area]]</f>
        <v>-8.648789669999643E-2</v>
      </c>
    </row>
    <row r="82" spans="1:5">
      <c r="A82" s="63">
        <f>Table4[[#This Row],[UNITID]]</f>
        <v>194222</v>
      </c>
      <c r="B82" s="64">
        <f>Table4[[#This Row],[Difference in Pell Vs Service Area]]</f>
        <v>0.13095000000000001</v>
      </c>
      <c r="C82" s="64">
        <f>Table4[[#This Row],[Difference in Pell Vs ALICE]]</f>
        <v>1.9660000000000011E-2</v>
      </c>
      <c r="D82" s="64">
        <f>Table1[[#This Row],[Difference in Minority Enrollment Vs Service Area]]</f>
        <v>0.17460543362030476</v>
      </c>
      <c r="E82" s="64">
        <f>Table2[[#This Row],[Difference in Minority Faculty_ Staff vs Service Area]]</f>
        <v>-0.13631525421038304</v>
      </c>
    </row>
    <row r="83" spans="1:5">
      <c r="A83" s="63">
        <f>Table4[[#This Row],[UNITID]]</f>
        <v>195322</v>
      </c>
      <c r="B83" s="64">
        <f>Table4[[#This Row],[Difference in Pell Vs Service Area]]</f>
        <v>0.13413</v>
      </c>
      <c r="C83" s="64">
        <f>Table4[[#This Row],[Difference in Pell Vs ALICE]]</f>
        <v>-3.0880000000000019E-2</v>
      </c>
      <c r="D83" s="64">
        <f>Table1[[#This Row],[Difference in Minority Enrollment Vs Service Area]]</f>
        <v>9.2892043374914579E-2</v>
      </c>
      <c r="E83" s="64">
        <f>Table2[[#This Row],[Difference in Minority Faculty_ Staff vs Service Area]]</f>
        <v>-9.8670853561018596E-2</v>
      </c>
    </row>
    <row r="84" spans="1:5">
      <c r="A84" s="63">
        <f>Table4[[#This Row],[UNITID]]</f>
        <v>197294</v>
      </c>
      <c r="B84" s="64">
        <f>Table4[[#This Row],[Difference in Pell Vs Service Area]]</f>
        <v>0.25661</v>
      </c>
      <c r="C84" s="64">
        <f>Table4[[#This Row],[Difference in Pell Vs ALICE]]</f>
        <v>8.5089999999999999E-2</v>
      </c>
      <c r="D84" s="64">
        <f>Table1[[#This Row],[Difference in Minority Enrollment Vs Service Area]]</f>
        <v>0.27468140433966082</v>
      </c>
      <c r="E84" s="64">
        <f>Table2[[#This Row],[Difference in Minority Faculty_ Staff vs Service Area]]</f>
        <v>-0.12826845291648503</v>
      </c>
    </row>
    <row r="85" spans="1:5">
      <c r="A85" s="63">
        <f>Table4[[#This Row],[UNITID]]</f>
        <v>198455</v>
      </c>
      <c r="B85" s="64">
        <f>Table4[[#This Row],[Difference in Pell Vs Service Area]]</f>
        <v>0.17727999999999999</v>
      </c>
      <c r="C85" s="64" t="str">
        <f>Table4[[#This Row],[Difference in Pell Vs ALICE]]</f>
        <v/>
      </c>
      <c r="D85" s="64">
        <f>Table1[[#This Row],[Difference in Minority Enrollment Vs Service Area]]</f>
        <v>0.20140804721667876</v>
      </c>
      <c r="E85" s="64">
        <f>Table2[[#This Row],[Difference in Minority Faculty_ Staff vs Service Area]]</f>
        <v>-7.9499213929818124E-2</v>
      </c>
    </row>
    <row r="86" spans="1:5">
      <c r="A86" s="63">
        <f>Table4[[#This Row],[UNITID]]</f>
        <v>198552</v>
      </c>
      <c r="B86" s="64">
        <f>Table4[[#This Row],[Difference in Pell Vs Service Area]]</f>
        <v>0.25131999999999999</v>
      </c>
      <c r="C86" s="64" t="str">
        <f>Table4[[#This Row],[Difference in Pell Vs ALICE]]</f>
        <v/>
      </c>
      <c r="D86" s="64">
        <f>Table1[[#This Row],[Difference in Minority Enrollment Vs Service Area]]</f>
        <v>0.14525515935906269</v>
      </c>
      <c r="E86" s="64">
        <f>Table2[[#This Row],[Difference in Minority Faculty_ Staff vs Service Area]]</f>
        <v>-0.12850319680532091</v>
      </c>
    </row>
    <row r="87" spans="1:5">
      <c r="A87" s="63">
        <f>Table4[[#This Row],[UNITID]]</f>
        <v>198640</v>
      </c>
      <c r="B87" s="64">
        <f>Table4[[#This Row],[Difference in Pell Vs Service Area]]</f>
        <v>0.11490000000000003</v>
      </c>
      <c r="C87" s="64" t="str">
        <f>Table4[[#This Row],[Difference in Pell Vs ALICE]]</f>
        <v/>
      </c>
      <c r="D87" s="64">
        <f>Table1[[#This Row],[Difference in Minority Enrollment Vs Service Area]]</f>
        <v>8.8528657616893103E-3</v>
      </c>
      <c r="E87" s="64">
        <f>Table2[[#This Row],[Difference in Minority Faculty_ Staff vs Service Area]]</f>
        <v>-0.13686806849436606</v>
      </c>
    </row>
    <row r="88" spans="1:5">
      <c r="A88" s="63">
        <f>Table4[[#This Row],[UNITID]]</f>
        <v>199740</v>
      </c>
      <c r="B88" s="64">
        <f>Table4[[#This Row],[Difference in Pell Vs Service Area]]</f>
        <v>0.42217000000000005</v>
      </c>
      <c r="C88" s="64" t="str">
        <f>Table4[[#This Row],[Difference in Pell Vs ALICE]]</f>
        <v/>
      </c>
      <c r="D88" s="64">
        <f>Table1[[#This Row],[Difference in Minority Enrollment Vs Service Area]]</f>
        <v>1.4657864250575192E-2</v>
      </c>
      <c r="E88" s="64">
        <f>Table2[[#This Row],[Difference in Minority Faculty_ Staff vs Service Area]]</f>
        <v>-0.23404027701336533</v>
      </c>
    </row>
    <row r="89" spans="1:5">
      <c r="A89" s="63">
        <f>Table4[[#This Row],[UNITID]]</f>
        <v>199838</v>
      </c>
      <c r="B89" s="64">
        <f>Table4[[#This Row],[Difference in Pell Vs Service Area]]</f>
        <v>0.16697000000000001</v>
      </c>
      <c r="C89" s="64" t="str">
        <f>Table4[[#This Row],[Difference in Pell Vs ALICE]]</f>
        <v/>
      </c>
      <c r="D89" s="64">
        <f>Table1[[#This Row],[Difference in Minority Enrollment Vs Service Area]]</f>
        <v>9.9653051172086504E-2</v>
      </c>
      <c r="E89" s="64">
        <f>Table2[[#This Row],[Difference in Minority Faculty_ Staff vs Service Area]]</f>
        <v>-4.7836948827913561E-2</v>
      </c>
    </row>
    <row r="90" spans="1:5">
      <c r="A90" s="63">
        <f>Table4[[#This Row],[UNITID]]</f>
        <v>199856</v>
      </c>
      <c r="B90" s="64">
        <f>Table4[[#This Row],[Difference in Pell Vs Service Area]]</f>
        <v>0.19810000000000003</v>
      </c>
      <c r="C90" s="64" t="str">
        <f>Table4[[#This Row],[Difference in Pell Vs ALICE]]</f>
        <v/>
      </c>
      <c r="D90" s="64">
        <f>Table1[[#This Row],[Difference in Minority Enrollment Vs Service Area]]</f>
        <v>0.10966613004293785</v>
      </c>
      <c r="E90" s="64">
        <f>Table2[[#This Row],[Difference in Minority Faculty_ Staff vs Service Area]]</f>
        <v>-6.4132953148912819E-2</v>
      </c>
    </row>
    <row r="91" spans="1:5">
      <c r="A91" s="63">
        <f>Table4[[#This Row],[UNITID]]</f>
        <v>200086</v>
      </c>
      <c r="B91" s="64">
        <f>Table4[[#This Row],[Difference in Pell Vs Service Area]]</f>
        <v>5.6179999999999994E-2</v>
      </c>
      <c r="C91" s="64" t="str">
        <f>Table4[[#This Row],[Difference in Pell Vs ALICE]]</f>
        <v/>
      </c>
      <c r="D91" s="64">
        <f>Table1[[#This Row],[Difference in Minority Enrollment Vs Service Area]]</f>
        <v>0.48264903814262022</v>
      </c>
      <c r="E91" s="64">
        <f>Table2[[#This Row],[Difference in Minority Faculty_ Staff vs Service Area]]</f>
        <v>0.3334954017789839</v>
      </c>
    </row>
    <row r="92" spans="1:5">
      <c r="A92" s="63">
        <f>Table4[[#This Row],[UNITID]]</f>
        <v>200527</v>
      </c>
      <c r="B92" s="64">
        <f>Table4[[#This Row],[Difference in Pell Vs Service Area]]</f>
        <v>0.36148999999999998</v>
      </c>
      <c r="C92" s="64" t="str">
        <f>Table4[[#This Row],[Difference in Pell Vs ALICE]]</f>
        <v/>
      </c>
      <c r="D92" s="64">
        <f>Table1[[#This Row],[Difference in Minority Enrollment Vs Service Area]]</f>
        <v>0.15308623169541169</v>
      </c>
      <c r="E92" s="64">
        <f>Table2[[#This Row],[Difference in Minority Faculty_ Staff vs Service Area]]</f>
        <v>2.8805224984002287E-2</v>
      </c>
    </row>
    <row r="93" spans="1:5">
      <c r="A93" s="63">
        <f>Table4[[#This Row],[UNITID]]</f>
        <v>200554</v>
      </c>
      <c r="B93" s="64">
        <f>Table4[[#This Row],[Difference in Pell Vs Service Area]]</f>
        <v>0.61058999999999997</v>
      </c>
      <c r="C93" s="64" t="str">
        <f>Table4[[#This Row],[Difference in Pell Vs ALICE]]</f>
        <v/>
      </c>
      <c r="D93" s="64">
        <f>Table1[[#This Row],[Difference in Minority Enrollment Vs Service Area]]</f>
        <v>0.82992508558251987</v>
      </c>
      <c r="E93" s="64">
        <f>Table2[[#This Row],[Difference in Minority Faculty_ Staff vs Service Area]]</f>
        <v>0.53816623390787865</v>
      </c>
    </row>
    <row r="94" spans="1:5">
      <c r="A94" s="63">
        <f>Table4[[#This Row],[UNITID]]</f>
        <v>201672</v>
      </c>
      <c r="B94" s="64">
        <f>Table4[[#This Row],[Difference in Pell Vs Service Area]]</f>
        <v>0.17301999999999998</v>
      </c>
      <c r="C94" s="64">
        <f>Table4[[#This Row],[Difference in Pell Vs ALICE]]</f>
        <v>3.3999999999999975E-2</v>
      </c>
      <c r="D94" s="64">
        <f>Table1[[#This Row],[Difference in Minority Enrollment Vs Service Area]]</f>
        <v>0.23548589796138497</v>
      </c>
      <c r="E94" s="64">
        <f>Table2[[#This Row],[Difference in Minority Faculty_ Staff vs Service Area]]</f>
        <v>-2.9130440066784058E-2</v>
      </c>
    </row>
    <row r="95" spans="1:5">
      <c r="A95" s="63">
        <f>Table4[[#This Row],[UNITID]]</f>
        <v>201973</v>
      </c>
      <c r="B95" s="64">
        <f>Table4[[#This Row],[Difference in Pell Vs Service Area]]</f>
        <v>0.22402999999999998</v>
      </c>
      <c r="C95" s="64">
        <f>Table4[[#This Row],[Difference in Pell Vs ALICE]]</f>
        <v>0.11031999999999997</v>
      </c>
      <c r="D95" s="64">
        <f>Table1[[#This Row],[Difference in Minority Enrollment Vs Service Area]]</f>
        <v>0.11374077575799191</v>
      </c>
      <c r="E95" s="64">
        <f>Table2[[#This Row],[Difference in Minority Faculty_ Staff vs Service Area]]</f>
        <v>8.3434849213384898E-3</v>
      </c>
    </row>
    <row r="96" spans="1:5">
      <c r="A96" s="63">
        <f>Table4[[#This Row],[UNITID]]</f>
        <v>202222</v>
      </c>
      <c r="B96" s="64">
        <f>Table4[[#This Row],[Difference in Pell Vs Service Area]]</f>
        <v>0.12835000000000002</v>
      </c>
      <c r="C96" s="64">
        <f>Table4[[#This Row],[Difference in Pell Vs ALICE]]</f>
        <v>6.4400000000000013E-3</v>
      </c>
      <c r="D96" s="64">
        <f>Table1[[#This Row],[Difference in Minority Enrollment Vs Service Area]]</f>
        <v>0.19527897806399092</v>
      </c>
      <c r="E96" s="64">
        <f>Table2[[#This Row],[Difference in Minority Faculty_ Staff vs Service Area]]</f>
        <v>-0.1077702043259462</v>
      </c>
    </row>
    <row r="97" spans="1:5">
      <c r="A97" s="63">
        <f>Table4[[#This Row],[UNITID]]</f>
        <v>202356</v>
      </c>
      <c r="B97" s="64">
        <f>Table4[[#This Row],[Difference in Pell Vs Service Area]]</f>
        <v>0.17852000000000001</v>
      </c>
      <c r="C97" s="64">
        <f>Table4[[#This Row],[Difference in Pell Vs ALICE]]</f>
        <v>7.8670000000000018E-2</v>
      </c>
      <c r="D97" s="64">
        <f>Table1[[#This Row],[Difference in Minority Enrollment Vs Service Area]]</f>
        <v>6.5171321308966745E-2</v>
      </c>
      <c r="E97" s="64">
        <f>Table2[[#This Row],[Difference in Minority Faculty_ Staff vs Service Area]]</f>
        <v>-6.639400992131711E-2</v>
      </c>
    </row>
    <row r="98" spans="1:5">
      <c r="A98" s="63">
        <f>Table4[[#This Row],[UNITID]]</f>
        <v>203748</v>
      </c>
      <c r="B98" s="64">
        <f>Table4[[#This Row],[Difference in Pell Vs Service Area]]</f>
        <v>0.13500000000000001</v>
      </c>
      <c r="C98" s="64">
        <f>Table4[[#This Row],[Difference in Pell Vs ALICE]]</f>
        <v>-1.3999999999999568E-3</v>
      </c>
      <c r="D98" s="64">
        <f>Table1[[#This Row],[Difference in Minority Enrollment Vs Service Area]]</f>
        <v>4.4960197635906612E-2</v>
      </c>
      <c r="E98" s="64">
        <f>Table2[[#This Row],[Difference in Minority Faculty_ Staff vs Service Area]]</f>
        <v>-3.1956725441016437E-2</v>
      </c>
    </row>
    <row r="99" spans="1:5">
      <c r="A99" s="63">
        <f>Table4[[#This Row],[UNITID]]</f>
        <v>204255</v>
      </c>
      <c r="B99" s="64">
        <f>Table4[[#This Row],[Difference in Pell Vs Service Area]]</f>
        <v>4.904E-2</v>
      </c>
      <c r="C99" s="64">
        <f>Table4[[#This Row],[Difference in Pell Vs ALICE]]</f>
        <v>-5.4930000000000007E-2</v>
      </c>
      <c r="D99" s="64">
        <f>Table1[[#This Row],[Difference in Minority Enrollment Vs Service Area]]</f>
        <v>4.557132371347597E-2</v>
      </c>
      <c r="E99" s="64">
        <f>Table2[[#This Row],[Difference in Minority Faculty_ Staff vs Service Area]]</f>
        <v>6.3460160922778286E-2</v>
      </c>
    </row>
    <row r="100" spans="1:5">
      <c r="A100" s="63">
        <f>Table4[[#This Row],[UNITID]]</f>
        <v>204422</v>
      </c>
      <c r="B100" s="64">
        <f>Table4[[#This Row],[Difference in Pell Vs Service Area]]</f>
        <v>0.10605999999999999</v>
      </c>
      <c r="C100" s="64">
        <f>Table4[[#This Row],[Difference in Pell Vs ALICE]]</f>
        <v>-4.992000000000002E-2</v>
      </c>
      <c r="D100" s="64">
        <f>Table1[[#This Row],[Difference in Minority Enrollment Vs Service Area]]</f>
        <v>4.6933193613229354E-2</v>
      </c>
      <c r="E100" s="64">
        <f>Table2[[#This Row],[Difference in Minority Faculty_ Staff vs Service Area]]</f>
        <v>-9.9796237242319452E-3</v>
      </c>
    </row>
    <row r="101" spans="1:5">
      <c r="A101" s="63">
        <f>Table4[[#This Row],[UNITID]]</f>
        <v>204440</v>
      </c>
      <c r="B101" s="64">
        <f>Table4[[#This Row],[Difference in Pell Vs Service Area]]</f>
        <v>8.3779999999999993E-2</v>
      </c>
      <c r="C101" s="64">
        <f>Table4[[#This Row],[Difference in Pell Vs ALICE]]</f>
        <v>-6.5629999999999994E-2</v>
      </c>
      <c r="D101" s="64">
        <f>Table1[[#This Row],[Difference in Minority Enrollment Vs Service Area]]</f>
        <v>0.38500843343550656</v>
      </c>
      <c r="E101" s="64">
        <f>Table2[[#This Row],[Difference in Minority Faculty_ Staff vs Service Area]]</f>
        <v>6.2541766768839921E-2</v>
      </c>
    </row>
    <row r="102" spans="1:5">
      <c r="A102" s="63">
        <f>Table4[[#This Row],[UNITID]]</f>
        <v>205470</v>
      </c>
      <c r="B102" s="64">
        <f>Table4[[#This Row],[Difference in Pell Vs Service Area]]</f>
        <v>0.11446000000000001</v>
      </c>
      <c r="C102" s="64">
        <f>Table4[[#This Row],[Difference in Pell Vs ALICE]]</f>
        <v>-1.099E-2</v>
      </c>
      <c r="D102" s="64">
        <f>Table1[[#This Row],[Difference in Minority Enrollment Vs Service Area]]</f>
        <v>0.11261540210420121</v>
      </c>
      <c r="E102" s="64">
        <f>Table2[[#This Row],[Difference in Minority Faculty_ Staff vs Service Area]]</f>
        <v>-2.5005917166021074E-3</v>
      </c>
    </row>
    <row r="103" spans="1:5">
      <c r="A103" s="63">
        <f>Table4[[#This Row],[UNITID]]</f>
        <v>207449</v>
      </c>
      <c r="B103" s="64">
        <f>Table4[[#This Row],[Difference in Pell Vs Service Area]]</f>
        <v>0.20875999999999997</v>
      </c>
      <c r="C103" s="64" t="str">
        <f>Table4[[#This Row],[Difference in Pell Vs ALICE]]</f>
        <v/>
      </c>
      <c r="D103" s="64">
        <f>Table1[[#This Row],[Difference in Minority Enrollment Vs Service Area]]</f>
        <v>0.15363422473253857</v>
      </c>
      <c r="E103" s="64">
        <f>Table2[[#This Row],[Difference in Minority Faculty_ Staff vs Service Area]]</f>
        <v>-0.13294630158325094</v>
      </c>
    </row>
    <row r="104" spans="1:5">
      <c r="A104" s="63">
        <f>Table4[[#This Row],[UNITID]]</f>
        <v>207935</v>
      </c>
      <c r="B104" s="64">
        <f>Table4[[#This Row],[Difference in Pell Vs Service Area]]</f>
        <v>0.19588000000000003</v>
      </c>
      <c r="C104" s="64" t="str">
        <f>Table4[[#This Row],[Difference in Pell Vs ALICE]]</f>
        <v/>
      </c>
      <c r="D104" s="64">
        <f>Table1[[#This Row],[Difference in Minority Enrollment Vs Service Area]]</f>
        <v>0.10158675687635194</v>
      </c>
      <c r="E104" s="64">
        <f>Table2[[#This Row],[Difference in Minority Faculty_ Staff vs Service Area]]</f>
        <v>-0.12907824312364802</v>
      </c>
    </row>
    <row r="105" spans="1:5">
      <c r="A105" s="63">
        <f>Table4[[#This Row],[UNITID]]</f>
        <v>209038</v>
      </c>
      <c r="B105" s="64">
        <f>Table4[[#This Row],[Difference in Pell Vs Service Area]]</f>
        <v>0.15872</v>
      </c>
      <c r="C105" s="64">
        <f>Table4[[#This Row],[Difference in Pell Vs ALICE]]</f>
        <v>4.300000000000026E-3</v>
      </c>
      <c r="D105" s="64">
        <f>Table1[[#This Row],[Difference in Minority Enrollment Vs Service Area]]</f>
        <v>0.15510860828113804</v>
      </c>
      <c r="E105" s="64">
        <f>Table2[[#This Row],[Difference in Minority Faculty_ Staff vs Service Area]]</f>
        <v>1.0434991259861415E-2</v>
      </c>
    </row>
    <row r="106" spans="1:5">
      <c r="A106" s="63">
        <f>Table4[[#This Row],[UNITID]]</f>
        <v>210605</v>
      </c>
      <c r="B106" s="64">
        <f>Table4[[#This Row],[Difference in Pell Vs Service Area]]</f>
        <v>0.16896000000000003</v>
      </c>
      <c r="C106" s="64">
        <f>Table4[[#This Row],[Difference in Pell Vs ALICE]]</f>
        <v>-7.0899999999999852E-3</v>
      </c>
      <c r="D106" s="64">
        <f>Table1[[#This Row],[Difference in Minority Enrollment Vs Service Area]]</f>
        <v>0.15310559772265533</v>
      </c>
      <c r="E106" s="64">
        <f>Table2[[#This Row],[Difference in Minority Faculty_ Staff vs Service Area]]</f>
        <v>6.2568190967011994E-3</v>
      </c>
    </row>
    <row r="107" spans="1:5">
      <c r="A107" s="63">
        <f>Table4[[#This Row],[UNITID]]</f>
        <v>211079</v>
      </c>
      <c r="B107" s="64">
        <f>Table4[[#This Row],[Difference in Pell Vs Service Area]]</f>
        <v>0.16173000000000001</v>
      </c>
      <c r="C107" s="64">
        <f>Table4[[#This Row],[Difference in Pell Vs ALICE]]</f>
        <v>-1.4319999999999999E-2</v>
      </c>
      <c r="D107" s="64">
        <f>Table1[[#This Row],[Difference in Minority Enrollment Vs Service Area]]</f>
        <v>-1.2542077383410261E-2</v>
      </c>
      <c r="E107" s="64">
        <f>Table2[[#This Row],[Difference in Minority Faculty_ Staff vs Service Area]]</f>
        <v>-4.6152271558167562E-2</v>
      </c>
    </row>
    <row r="108" spans="1:5">
      <c r="A108" s="63">
        <f>Table4[[#This Row],[UNITID]]</f>
        <v>212878</v>
      </c>
      <c r="B108" s="64">
        <f>Table4[[#This Row],[Difference in Pell Vs Service Area]]</f>
        <v>0.25717000000000001</v>
      </c>
      <c r="C108" s="64">
        <f>Table4[[#This Row],[Difference in Pell Vs ALICE]]</f>
        <v>7.6880000000000004E-2</v>
      </c>
      <c r="D108" s="64">
        <f>Table1[[#This Row],[Difference in Minority Enrollment Vs Service Area]]</f>
        <v>0.13460551856176214</v>
      </c>
      <c r="E108" s="64">
        <f>Table2[[#This Row],[Difference in Minority Faculty_ Staff vs Service Area]]</f>
        <v>-4.619924681884266E-2</v>
      </c>
    </row>
    <row r="109" spans="1:5">
      <c r="A109" s="63">
        <f>Table4[[#This Row],[UNITID]]</f>
        <v>214111</v>
      </c>
      <c r="B109" s="64">
        <f>Table4[[#This Row],[Difference in Pell Vs Service Area]]</f>
        <v>0.23731999999999998</v>
      </c>
      <c r="C109" s="64">
        <f>Table4[[#This Row],[Difference in Pell Vs ALICE]]</f>
        <v>3.9149999999999963E-2</v>
      </c>
      <c r="D109" s="64">
        <f>Table1[[#This Row],[Difference in Minority Enrollment Vs Service Area]]</f>
        <v>0.18727083553343704</v>
      </c>
      <c r="E109" s="64">
        <f>Table2[[#This Row],[Difference in Minority Faculty_ Staff vs Service Area]]</f>
        <v>-2.3558476207453605E-2</v>
      </c>
    </row>
    <row r="110" spans="1:5">
      <c r="A110" s="63">
        <f>Table4[[#This Row],[UNITID]]</f>
        <v>215239</v>
      </c>
      <c r="B110" s="64">
        <f>Table4[[#This Row],[Difference in Pell Vs Service Area]]</f>
        <v>0.29278999999999999</v>
      </c>
      <c r="C110" s="64">
        <f>Table4[[#This Row],[Difference in Pell Vs ALICE]]</f>
        <v>0.26209000000000005</v>
      </c>
      <c r="D110" s="64">
        <f>Table1[[#This Row],[Difference in Minority Enrollment Vs Service Area]]</f>
        <v>0.13563545892312878</v>
      </c>
      <c r="E110" s="64">
        <f>Table2[[#This Row],[Difference in Minority Faculty_ Staff vs Service Area]]</f>
        <v>-0.20170747813980838</v>
      </c>
    </row>
    <row r="111" spans="1:5">
      <c r="A111" s="63">
        <f>Table4[[#This Row],[UNITID]]</f>
        <v>218858</v>
      </c>
      <c r="B111" s="64">
        <f>Table4[[#This Row],[Difference in Pell Vs Service Area]]</f>
        <v>0.28942000000000001</v>
      </c>
      <c r="C111" s="64">
        <f>Table4[[#This Row],[Difference in Pell Vs ALICE]]</f>
        <v>0.14105000000000001</v>
      </c>
      <c r="D111" s="64">
        <f>Table1[[#This Row],[Difference in Minority Enrollment Vs Service Area]]</f>
        <v>5.8679686325435076E-2</v>
      </c>
      <c r="E111" s="64">
        <f>Table2[[#This Row],[Difference in Minority Faculty_ Staff vs Service Area]]</f>
        <v>-0.15596698034123163</v>
      </c>
    </row>
    <row r="112" spans="1:5">
      <c r="A112" s="63">
        <f>Table4[[#This Row],[UNITID]]</f>
        <v>219408</v>
      </c>
      <c r="B112" s="64">
        <f>Table4[[#This Row],[Difference in Pell Vs Service Area]]</f>
        <v>0.47300999999999999</v>
      </c>
      <c r="C112" s="64" t="str">
        <f>Table4[[#This Row],[Difference in Pell Vs ALICE]]</f>
        <v/>
      </c>
      <c r="D112" s="64">
        <f>Table1[[#This Row],[Difference in Minority Enrollment Vs Service Area]]</f>
        <v>0.79482345827755474</v>
      </c>
      <c r="E112" s="64">
        <f>Table2[[#This Row],[Difference in Minority Faculty_ Staff vs Service Area]]</f>
        <v>0.5083097963057237</v>
      </c>
    </row>
    <row r="113" spans="1:5">
      <c r="A113" s="63">
        <f>Table4[[#This Row],[UNITID]]</f>
        <v>219879</v>
      </c>
      <c r="B113" s="64">
        <f>Table4[[#This Row],[Difference in Pell Vs Service Area]]</f>
        <v>0.15962999999999999</v>
      </c>
      <c r="C113" s="64">
        <f>Table4[[#This Row],[Difference in Pell Vs ALICE]]</f>
        <v>4.4399999999999995E-3</v>
      </c>
      <c r="D113" s="64">
        <f>Table1[[#This Row],[Difference in Minority Enrollment Vs Service Area]]</f>
        <v>5.3007797433765491E-2</v>
      </c>
      <c r="E113" s="64">
        <f>Table2[[#This Row],[Difference in Minority Faculty_ Staff vs Service Area]]</f>
        <v>-7.3957962283548992E-2</v>
      </c>
    </row>
    <row r="114" spans="1:5">
      <c r="A114" s="63">
        <f>Table4[[#This Row],[UNITID]]</f>
        <v>220057</v>
      </c>
      <c r="B114" s="64">
        <f>Table4[[#This Row],[Difference in Pell Vs Service Area]]</f>
        <v>0.24404000000000001</v>
      </c>
      <c r="C114" s="64">
        <f>Table4[[#This Row],[Difference in Pell Vs ALICE]]</f>
        <v>9.8860000000000003E-2</v>
      </c>
      <c r="D114" s="64">
        <f>Table1[[#This Row],[Difference in Minority Enrollment Vs Service Area]]</f>
        <v>4.4404702354242653E-2</v>
      </c>
      <c r="E114" s="64">
        <f>Table2[[#This Row],[Difference in Minority Faculty_ Staff vs Service Area]]</f>
        <v>-5.3549730635448101E-2</v>
      </c>
    </row>
    <row r="115" spans="1:5">
      <c r="A115" s="63">
        <f>Table4[[#This Row],[UNITID]]</f>
        <v>221184</v>
      </c>
      <c r="B115" s="64">
        <f>Table4[[#This Row],[Difference in Pell Vs Service Area]]</f>
        <v>0.21629999999999996</v>
      </c>
      <c r="C115" s="64">
        <f>Table4[[#This Row],[Difference in Pell Vs ALICE]]</f>
        <v>1.6320000000000001E-2</v>
      </c>
      <c r="D115" s="64">
        <f>Table1[[#This Row],[Difference in Minority Enrollment Vs Service Area]]</f>
        <v>0.13905912836916784</v>
      </c>
      <c r="E115" s="64">
        <f>Table2[[#This Row],[Difference in Minority Faculty_ Staff vs Service Area]]</f>
        <v>-0.13630944305940357</v>
      </c>
    </row>
    <row r="116" spans="1:5">
      <c r="A116" s="63">
        <f>Table4[[#This Row],[UNITID]]</f>
        <v>221397</v>
      </c>
      <c r="B116" s="64">
        <f>Table4[[#This Row],[Difference in Pell Vs Service Area]]</f>
        <v>0.17308999999999999</v>
      </c>
      <c r="C116" s="64">
        <f>Table4[[#This Row],[Difference in Pell Vs ALICE]]</f>
        <v>3.3069999999999988E-2</v>
      </c>
      <c r="D116" s="64">
        <f>Table1[[#This Row],[Difference in Minority Enrollment Vs Service Area]]</f>
        <v>3.0450585294326538E-2</v>
      </c>
      <c r="E116" s="64">
        <f>Table2[[#This Row],[Difference in Minority Faculty_ Staff vs Service Area]]</f>
        <v>-7.1111823946597541E-2</v>
      </c>
    </row>
    <row r="117" spans="1:5">
      <c r="A117" s="63">
        <f>Table4[[#This Row],[UNITID]]</f>
        <v>221485</v>
      </c>
      <c r="B117" s="64">
        <f>Table4[[#This Row],[Difference in Pell Vs Service Area]]</f>
        <v>0.30247999999999997</v>
      </c>
      <c r="C117" s="64">
        <f>Table4[[#This Row],[Difference in Pell Vs ALICE]]</f>
        <v>0.18293999999999999</v>
      </c>
      <c r="D117" s="64">
        <f>Table1[[#This Row],[Difference in Minority Enrollment Vs Service Area]]</f>
        <v>0.138820792552247</v>
      </c>
      <c r="E117" s="64">
        <f>Table2[[#This Row],[Difference in Minority Faculty_ Staff vs Service Area]]</f>
        <v>2.3937218629080492E-2</v>
      </c>
    </row>
    <row r="118" spans="1:5">
      <c r="A118" s="63">
        <f>Table4[[#This Row],[UNITID]]</f>
        <v>221643</v>
      </c>
      <c r="B118" s="64">
        <f>Table4[[#This Row],[Difference in Pell Vs Service Area]]</f>
        <v>0.13451000000000002</v>
      </c>
      <c r="C118" s="64">
        <f>Table4[[#This Row],[Difference in Pell Vs ALICE]]</f>
        <v>-2.904000000000001E-2</v>
      </c>
      <c r="D118" s="64">
        <f>Table1[[#This Row],[Difference in Minority Enrollment Vs Service Area]]</f>
        <v>5.3497878051111447E-2</v>
      </c>
      <c r="E118" s="64">
        <f>Table2[[#This Row],[Difference in Minority Faculty_ Staff vs Service Area]]</f>
        <v>4.7897924387452218E-3</v>
      </c>
    </row>
    <row r="119" spans="1:5">
      <c r="A119" s="63">
        <f>Table4[[#This Row],[UNITID]]</f>
        <v>221908</v>
      </c>
      <c r="B119" s="64">
        <f>Table4[[#This Row],[Difference in Pell Vs Service Area]]</f>
        <v>0.22984000000000002</v>
      </c>
      <c r="C119" s="64">
        <f>Table4[[#This Row],[Difference in Pell Vs ALICE]]</f>
        <v>9.6220000000000028E-2</v>
      </c>
      <c r="D119" s="64">
        <f>Table1[[#This Row],[Difference in Minority Enrollment Vs Service Area]]</f>
        <v>4.7329405168884078E-2</v>
      </c>
      <c r="E119" s="64">
        <f>Table2[[#This Row],[Difference in Minority Faculty_ Staff vs Service Area]]</f>
        <v>-1.9619479293267308E-2</v>
      </c>
    </row>
    <row r="120" spans="1:5">
      <c r="A120" s="63">
        <f>Table4[[#This Row],[UNITID]]</f>
        <v>222053</v>
      </c>
      <c r="B120" s="64">
        <f>Table4[[#This Row],[Difference in Pell Vs Service Area]]</f>
        <v>0.19591999999999998</v>
      </c>
      <c r="C120" s="64">
        <f>Table4[[#This Row],[Difference in Pell Vs ALICE]]</f>
        <v>1.2359999999999982E-2</v>
      </c>
      <c r="D120" s="64">
        <f>Table1[[#This Row],[Difference in Minority Enrollment Vs Service Area]]</f>
        <v>0.10949800938126728</v>
      </c>
      <c r="E120" s="64">
        <f>Table2[[#This Row],[Difference in Minority Faculty_ Staff vs Service Area]]</f>
        <v>2.7732197415455323E-2</v>
      </c>
    </row>
    <row r="121" spans="1:5">
      <c r="A121" s="63">
        <f>Table4[[#This Row],[UNITID]]</f>
        <v>222062</v>
      </c>
      <c r="B121" s="64">
        <f>Table4[[#This Row],[Difference in Pell Vs Service Area]]</f>
        <v>0.15146000000000001</v>
      </c>
      <c r="C121" s="64">
        <f>Table4[[#This Row],[Difference in Pell Vs ALICE]]</f>
        <v>-1.9500000000000073E-3</v>
      </c>
      <c r="D121" s="64">
        <f>Table1[[#This Row],[Difference in Minority Enrollment Vs Service Area]]</f>
        <v>5.4935370252639421E-2</v>
      </c>
      <c r="E121" s="64">
        <f>Table2[[#This Row],[Difference in Minority Faculty_ Staff vs Service Area]]</f>
        <v>-2.0103218812616314E-2</v>
      </c>
    </row>
    <row r="122" spans="1:5">
      <c r="A122" s="63">
        <f>Table4[[#This Row],[UNITID]]</f>
        <v>222576</v>
      </c>
      <c r="B122" s="64">
        <f>Table4[[#This Row],[Difference in Pell Vs Service Area]]</f>
        <v>0.21292</v>
      </c>
      <c r="C122" s="64">
        <f>Table4[[#This Row],[Difference in Pell Vs ALICE]]</f>
        <v>7.5569999999999971E-2</v>
      </c>
      <c r="D122" s="64">
        <f>Table1[[#This Row],[Difference in Minority Enrollment Vs Service Area]]</f>
        <v>3.2069492387939436E-2</v>
      </c>
      <c r="E122" s="64">
        <f>Table2[[#This Row],[Difference in Minority Faculty_ Staff vs Service Area]]</f>
        <v>-0.31352805206591322</v>
      </c>
    </row>
    <row r="123" spans="1:5">
      <c r="A123" s="63">
        <f>Table4[[#This Row],[UNITID]]</f>
        <v>222992</v>
      </c>
      <c r="B123" s="64">
        <f>Table4[[#This Row],[Difference in Pell Vs Service Area]]</f>
        <v>0.11798</v>
      </c>
      <c r="C123" s="64">
        <f>Table4[[#This Row],[Difference in Pell Vs ALICE]]</f>
        <v>-2.8170000000000001E-2</v>
      </c>
      <c r="D123" s="64">
        <f>Table1[[#This Row],[Difference in Minority Enrollment Vs Service Area]]</f>
        <v>0.11365086772096694</v>
      </c>
      <c r="E123" s="64">
        <f>Table2[[#This Row],[Difference in Minority Faculty_ Staff vs Service Area]]</f>
        <v>-6.1522164349003927E-2</v>
      </c>
    </row>
    <row r="124" spans="1:5">
      <c r="A124" s="63">
        <f>Table4[[#This Row],[UNITID]]</f>
        <v>223320</v>
      </c>
      <c r="B124" s="64">
        <f>Table4[[#This Row],[Difference in Pell Vs Service Area]]</f>
        <v>7.6579999999999981E-2</v>
      </c>
      <c r="C124" s="64">
        <f>Table4[[#This Row],[Difference in Pell Vs ALICE]]</f>
        <v>-1.3900000000000023E-2</v>
      </c>
      <c r="D124" s="64">
        <f>Table1[[#This Row],[Difference in Minority Enrollment Vs Service Area]]</f>
        <v>9.5166638375015489E-2</v>
      </c>
      <c r="E124" s="64">
        <f>Table2[[#This Row],[Difference in Minority Faculty_ Staff vs Service Area]]</f>
        <v>-0.11013441425656356</v>
      </c>
    </row>
    <row r="125" spans="1:5">
      <c r="A125" s="63">
        <f>Table4[[#This Row],[UNITID]]</f>
        <v>223506</v>
      </c>
      <c r="B125" s="64">
        <f>Table4[[#This Row],[Difference in Pell Vs Service Area]]</f>
        <v>9.4680000000000014E-2</v>
      </c>
      <c r="C125" s="64">
        <f>Table4[[#This Row],[Difference in Pell Vs ALICE]]</f>
        <v>-9.7620000000000012E-2</v>
      </c>
      <c r="D125" s="64">
        <f>Table1[[#This Row],[Difference in Minority Enrollment Vs Service Area]]</f>
        <v>4.7014116390816874E-2</v>
      </c>
      <c r="E125" s="64">
        <f>Table2[[#This Row],[Difference in Minority Faculty_ Staff vs Service Area]]</f>
        <v>-0.22287615551250645</v>
      </c>
    </row>
    <row r="126" spans="1:5">
      <c r="A126" s="63">
        <f>Table4[[#This Row],[UNITID]]</f>
        <v>224615</v>
      </c>
      <c r="B126" s="64">
        <f>Table4[[#This Row],[Difference in Pell Vs Service Area]]</f>
        <v>0.10016999999999998</v>
      </c>
      <c r="C126" s="64">
        <f>Table4[[#This Row],[Difference in Pell Vs ALICE]]</f>
        <v>-7.7380000000000004E-2</v>
      </c>
      <c r="D126" s="64">
        <f>Table1[[#This Row],[Difference in Minority Enrollment Vs Service Area]]</f>
        <v>0.12458818565520757</v>
      </c>
      <c r="E126" s="64">
        <f>Table2[[#This Row],[Difference in Minority Faculty_ Staff vs Service Area]]</f>
        <v>-0.1067414229587047</v>
      </c>
    </row>
    <row r="127" spans="1:5">
      <c r="A127" s="63">
        <f>Table4[[#This Row],[UNITID]]</f>
        <v>224642</v>
      </c>
      <c r="B127" s="64">
        <f>Table4[[#This Row],[Difference in Pell Vs Service Area]]</f>
        <v>0.15493999999999997</v>
      </c>
      <c r="C127" s="64">
        <f>Table4[[#This Row],[Difference in Pell Vs ALICE]]</f>
        <v>3.2599999999999962E-2</v>
      </c>
      <c r="D127" s="64">
        <f>Table1[[#This Row],[Difference in Minority Enrollment Vs Service Area]]</f>
        <v>6.2933406958760485E-2</v>
      </c>
      <c r="E127" s="64">
        <f>Table2[[#This Row],[Difference in Minority Faculty_ Staff vs Service Area]]</f>
        <v>-4.8391249055442787E-2</v>
      </c>
    </row>
    <row r="128" spans="1:5">
      <c r="A128" s="63">
        <f>Table4[[#This Row],[UNITID]]</f>
        <v>225070</v>
      </c>
      <c r="B128" s="64">
        <f>Table4[[#This Row],[Difference in Pell Vs Service Area]]</f>
        <v>0.23623</v>
      </c>
      <c r="C128" s="64">
        <f>Table4[[#This Row],[Difference in Pell Vs ALICE]]</f>
        <v>5.597000000000002E-2</v>
      </c>
      <c r="D128" s="64">
        <f>Table1[[#This Row],[Difference in Minority Enrollment Vs Service Area]]</f>
        <v>-0.1120825006987537</v>
      </c>
      <c r="E128" s="64">
        <f>Table2[[#This Row],[Difference in Minority Faculty_ Staff vs Service Area]]</f>
        <v>-0.17403211108836403</v>
      </c>
    </row>
    <row r="129" spans="1:5">
      <c r="A129" s="63">
        <f>Table4[[#This Row],[UNITID]]</f>
        <v>226204</v>
      </c>
      <c r="B129" s="64">
        <f>Table4[[#This Row],[Difference in Pell Vs Service Area]]</f>
        <v>0.13227999999999998</v>
      </c>
      <c r="C129" s="64">
        <f>Table4[[#This Row],[Difference in Pell Vs ALICE]]</f>
        <v>-2.746000000000004E-2</v>
      </c>
      <c r="D129" s="64">
        <f>Table1[[#This Row],[Difference in Minority Enrollment Vs Service Area]]</f>
        <v>-3.7384944774603301E-2</v>
      </c>
      <c r="E129" s="64">
        <f>Table2[[#This Row],[Difference in Minority Faculty_ Staff vs Service Area]]</f>
        <v>-0.23755985571607902</v>
      </c>
    </row>
    <row r="130" spans="1:5">
      <c r="A130" s="63">
        <f>Table4[[#This Row],[UNITID]]</f>
        <v>227182</v>
      </c>
      <c r="B130" s="64">
        <f>Table4[[#This Row],[Difference in Pell Vs Service Area]]</f>
        <v>8.0490000000000006E-2</v>
      </c>
      <c r="C130" s="64">
        <f>Table4[[#This Row],[Difference in Pell Vs ALICE]]</f>
        <v>-8.2029999999999964E-2</v>
      </c>
      <c r="D130" s="64">
        <f>Table1[[#This Row],[Difference in Minority Enrollment Vs Service Area]]</f>
        <v>4.9749548770519847E-2</v>
      </c>
      <c r="E130" s="64">
        <f>Table2[[#This Row],[Difference in Minority Faculty_ Staff vs Service Area]]</f>
        <v>-0.16924893872393043</v>
      </c>
    </row>
    <row r="131" spans="1:5">
      <c r="A131" s="63">
        <f>Table4[[#This Row],[UNITID]]</f>
        <v>227304</v>
      </c>
      <c r="B131" s="64">
        <f>Table4[[#This Row],[Difference in Pell Vs Service Area]]</f>
        <v>9.1370000000000007E-2</v>
      </c>
      <c r="C131" s="64">
        <f>Table4[[#This Row],[Difference in Pell Vs ALICE]]</f>
        <v>-1.6479999999999995E-2</v>
      </c>
      <c r="D131" s="64">
        <f>Table1[[#This Row],[Difference in Minority Enrollment Vs Service Area]]</f>
        <v>0.11631351671629653</v>
      </c>
      <c r="E131" s="64">
        <f>Table2[[#This Row],[Difference in Minority Faculty_ Staff vs Service Area]]</f>
        <v>-0.10621578315160318</v>
      </c>
    </row>
    <row r="132" spans="1:5">
      <c r="A132" s="63">
        <f>Table4[[#This Row],[UNITID]]</f>
        <v>227854</v>
      </c>
      <c r="B132" s="64">
        <f>Table4[[#This Row],[Difference in Pell Vs Service Area]]</f>
        <v>6.2550000000000022E-2</v>
      </c>
      <c r="C132" s="64">
        <f>Table4[[#This Row],[Difference in Pell Vs ALICE]]</f>
        <v>-9.375E-2</v>
      </c>
      <c r="D132" s="64">
        <f>Table1[[#This Row],[Difference in Minority Enrollment Vs Service Area]]</f>
        <v>0.15157140089977605</v>
      </c>
      <c r="E132" s="64">
        <f>Table2[[#This Row],[Difference in Minority Faculty_ Staff vs Service Area]]</f>
        <v>8.3931069365215105E-3</v>
      </c>
    </row>
    <row r="133" spans="1:5">
      <c r="A133" s="63">
        <f>Table4[[#This Row],[UNITID]]</f>
        <v>227924</v>
      </c>
      <c r="B133" s="64">
        <f>Table4[[#This Row],[Difference in Pell Vs Service Area]]</f>
        <v>0.17255000000000001</v>
      </c>
      <c r="C133" s="64">
        <f>Table4[[#This Row],[Difference in Pell Vs ALICE]]</f>
        <v>1.6249999999999987E-2</v>
      </c>
      <c r="D133" s="64">
        <f>Table1[[#This Row],[Difference in Minority Enrollment Vs Service Area]]</f>
        <v>0.14752140089977606</v>
      </c>
      <c r="E133" s="64">
        <f>Table2[[#This Row],[Difference in Minority Faculty_ Staff vs Service Area]]</f>
        <v>-7.702401966097161E-2</v>
      </c>
    </row>
    <row r="134" spans="1:5">
      <c r="A134" s="63">
        <f>Table4[[#This Row],[UNITID]]</f>
        <v>227979</v>
      </c>
      <c r="B134" s="64">
        <f>Table4[[#This Row],[Difference in Pell Vs Service Area]]</f>
        <v>0.13227999999999998</v>
      </c>
      <c r="C134" s="64">
        <f>Table4[[#This Row],[Difference in Pell Vs ALICE]]</f>
        <v>-2.746000000000004E-2</v>
      </c>
      <c r="D134" s="64">
        <f>Table1[[#This Row],[Difference in Minority Enrollment Vs Service Area]]</f>
        <v>0.10871505522539671</v>
      </c>
      <c r="E134" s="64">
        <f>Table2[[#This Row],[Difference in Minority Faculty_ Staff vs Service Area]]</f>
        <v>-0.16881747002712844</v>
      </c>
    </row>
    <row r="135" spans="1:5">
      <c r="A135" s="63">
        <f>Table4[[#This Row],[UNITID]]</f>
        <v>228608</v>
      </c>
      <c r="B135" s="64">
        <f>Table4[[#This Row],[Difference in Pell Vs Service Area]]</f>
        <v>0.21312999999999999</v>
      </c>
      <c r="C135" s="64">
        <f>Table4[[#This Row],[Difference in Pell Vs ALICE]]</f>
        <v>9.2260000000000009E-2</v>
      </c>
      <c r="D135" s="64">
        <f>Table1[[#This Row],[Difference in Minority Enrollment Vs Service Area]]</f>
        <v>2.2549243282969589E-2</v>
      </c>
      <c r="E135" s="64">
        <f>Table2[[#This Row],[Difference in Minority Faculty_ Staff vs Service Area]]</f>
        <v>-0.25321226356634546</v>
      </c>
    </row>
    <row r="136" spans="1:5">
      <c r="A136" s="63">
        <f>Table4[[#This Row],[UNITID]]</f>
        <v>232414</v>
      </c>
      <c r="B136" s="64">
        <f>Table4[[#This Row],[Difference in Pell Vs Service Area]]</f>
        <v>0.23469999999999999</v>
      </c>
      <c r="C136" s="64">
        <f>Table4[[#This Row],[Difference in Pell Vs ALICE]]</f>
        <v>1.0209999999999997E-2</v>
      </c>
      <c r="D136" s="64">
        <f>Table1[[#This Row],[Difference in Minority Enrollment Vs Service Area]]</f>
        <v>0.16522834190949237</v>
      </c>
      <c r="E136" s="64">
        <f>Table2[[#This Row],[Difference in Minority Faculty_ Staff vs Service Area]]</f>
        <v>2.3437409267005271E-2</v>
      </c>
    </row>
    <row r="137" spans="1:5">
      <c r="A137" s="63">
        <f>Table4[[#This Row],[UNITID]]</f>
        <v>232946</v>
      </c>
      <c r="B137" s="64">
        <f>Table4[[#This Row],[Difference in Pell Vs Service Area]]</f>
        <v>0.15461</v>
      </c>
      <c r="C137" s="64">
        <f>Table4[[#This Row],[Difference in Pell Vs ALICE]]</f>
        <v>-3.5610000000000003E-2</v>
      </c>
      <c r="D137" s="64">
        <f>Table1[[#This Row],[Difference in Minority Enrollment Vs Service Area]]</f>
        <v>0.14450100261278476</v>
      </c>
      <c r="E137" s="64">
        <f>Table2[[#This Row],[Difference in Minority Faculty_ Staff vs Service Area]]</f>
        <v>-0.11102391010541979</v>
      </c>
    </row>
    <row r="138" spans="1:5">
      <c r="A138" s="63">
        <f>Table4[[#This Row],[UNITID]]</f>
        <v>233019</v>
      </c>
      <c r="B138" s="64">
        <f>Table4[[#This Row],[Difference in Pell Vs Service Area]]</f>
        <v>0.29795000000000005</v>
      </c>
      <c r="C138" s="64">
        <f>Table4[[#This Row],[Difference in Pell Vs ALICE]]</f>
        <v>0.11957000000000001</v>
      </c>
      <c r="D138" s="64">
        <f>Table1[[#This Row],[Difference in Minority Enrollment Vs Service Area]]</f>
        <v>0.19397100141084964</v>
      </c>
      <c r="E138" s="64">
        <f>Table2[[#This Row],[Difference in Minority Faculty_ Staff vs Service Area]]</f>
        <v>7.1561679546505719E-4</v>
      </c>
    </row>
    <row r="139" spans="1:5">
      <c r="A139" s="63">
        <f>Table4[[#This Row],[UNITID]]</f>
        <v>233772</v>
      </c>
      <c r="B139" s="64">
        <f>Table4[[#This Row],[Difference in Pell Vs Service Area]]</f>
        <v>0.20401</v>
      </c>
      <c r="C139" s="64">
        <f>Table4[[#This Row],[Difference in Pell Vs ALICE]]</f>
        <v>-1.5499999999999958E-3</v>
      </c>
      <c r="D139" s="64">
        <f>Table1[[#This Row],[Difference in Minority Enrollment Vs Service Area]]</f>
        <v>7.4042632227296235E-2</v>
      </c>
      <c r="E139" s="64">
        <f>Table2[[#This Row],[Difference in Minority Faculty_ Staff vs Service Area]]</f>
        <v>-6.5217394297902631E-2</v>
      </c>
    </row>
    <row r="140" spans="1:5">
      <c r="A140" s="63">
        <f>Table4[[#This Row],[UNITID]]</f>
        <v>234669</v>
      </c>
      <c r="B140" s="64">
        <f>Table4[[#This Row],[Difference in Pell Vs Service Area]]</f>
        <v>5.5499999999999994E-3</v>
      </c>
      <c r="C140" s="64">
        <f>Table4[[#This Row],[Difference in Pell Vs ALICE]]</f>
        <v>-0.10661000000000001</v>
      </c>
      <c r="D140" s="64">
        <f>Table1[[#This Row],[Difference in Minority Enrollment Vs Service Area]]</f>
        <v>0.16777442689779104</v>
      </c>
      <c r="E140" s="64">
        <f>Table2[[#This Row],[Difference in Minority Faculty_ Staff vs Service Area]]</f>
        <v>-4.997200626875653E-2</v>
      </c>
    </row>
    <row r="141" spans="1:5">
      <c r="A141" s="63">
        <f>Table4[[#This Row],[UNITID]]</f>
        <v>234951</v>
      </c>
      <c r="B141" s="64">
        <f>Table4[[#This Row],[Difference in Pell Vs Service Area]]</f>
        <v>0.15340999999999999</v>
      </c>
      <c r="C141" s="64">
        <f>Table4[[#This Row],[Difference in Pell Vs ALICE]]</f>
        <v>-1.645000000000002E-2</v>
      </c>
      <c r="D141" s="64">
        <f>Table1[[#This Row],[Difference in Minority Enrollment Vs Service Area]]</f>
        <v>0.1565728949077958</v>
      </c>
      <c r="E141" s="64">
        <f>Table2[[#This Row],[Difference in Minority Faculty_ Staff vs Service Area]]</f>
        <v>-9.4637717588708647E-3</v>
      </c>
    </row>
    <row r="142" spans="1:5">
      <c r="A142" s="63">
        <f>Table4[[#This Row],[UNITID]]</f>
        <v>235103</v>
      </c>
      <c r="B142" s="64">
        <f>Table4[[#This Row],[Difference in Pell Vs Service Area]]</f>
        <v>7.399E-2</v>
      </c>
      <c r="C142" s="64">
        <f>Table4[[#This Row],[Difference in Pell Vs ALICE]]</f>
        <v>-0.10793</v>
      </c>
      <c r="D142" s="64">
        <f>Table1[[#This Row],[Difference in Minority Enrollment Vs Service Area]]</f>
        <v>0.24930867153103148</v>
      </c>
      <c r="E142" s="64">
        <f>Table2[[#This Row],[Difference in Minority Faculty_ Staff vs Service Area]]</f>
        <v>-3.6181919733248025E-3</v>
      </c>
    </row>
    <row r="143" spans="1:5">
      <c r="A143" s="63">
        <f>Table4[[#This Row],[UNITID]]</f>
        <v>235149</v>
      </c>
      <c r="B143" s="64">
        <f>Table4[[#This Row],[Difference in Pell Vs Service Area]]</f>
        <v>0.11399000000000001</v>
      </c>
      <c r="C143" s="64">
        <f>Table4[[#This Row],[Difference in Pell Vs ALICE]]</f>
        <v>-6.792999999999999E-2</v>
      </c>
      <c r="D143" s="64">
        <f>Table1[[#This Row],[Difference in Minority Enrollment Vs Service Area]]</f>
        <v>0.14177867153103152</v>
      </c>
      <c r="E143" s="64">
        <f>Table2[[#This Row],[Difference in Minority Faculty_ Staff vs Service Area]]</f>
        <v>-1.7000314644083747E-2</v>
      </c>
    </row>
    <row r="144" spans="1:5">
      <c r="A144" s="63">
        <f>Table4[[#This Row],[UNITID]]</f>
        <v>235237</v>
      </c>
      <c r="B144" s="64">
        <f>Table4[[#This Row],[Difference in Pell Vs Service Area]]</f>
        <v>0.14341000000000001</v>
      </c>
      <c r="C144" s="64">
        <f>Table4[[#This Row],[Difference in Pell Vs ALICE]]</f>
        <v>-2.6450000000000001E-2</v>
      </c>
      <c r="D144" s="64">
        <f>Table1[[#This Row],[Difference in Minority Enrollment Vs Service Area]]</f>
        <v>0.21033289490779583</v>
      </c>
      <c r="E144" s="64">
        <f>Table2[[#This Row],[Difference in Minority Faculty_ Staff vs Service Area]]</f>
        <v>-6.5361207656306763E-2</v>
      </c>
    </row>
    <row r="145" spans="1:5">
      <c r="A145" s="63">
        <f>Table4[[#This Row],[UNITID]]</f>
        <v>235431</v>
      </c>
      <c r="B145" s="64">
        <f>Table4[[#This Row],[Difference in Pell Vs Service Area]]</f>
        <v>9.5549999999999996E-2</v>
      </c>
      <c r="C145" s="64">
        <f>Table4[[#This Row],[Difference in Pell Vs ALICE]]</f>
        <v>-1.6610000000000014E-2</v>
      </c>
      <c r="D145" s="64">
        <f>Table1[[#This Row],[Difference in Minority Enrollment Vs Service Area]]</f>
        <v>0.31116442689779095</v>
      </c>
      <c r="E145" s="64">
        <f>Table2[[#This Row],[Difference in Minority Faculty_ Staff vs Service Area]]</f>
        <v>-1.692330097539263E-2</v>
      </c>
    </row>
    <row r="146" spans="1:5">
      <c r="A146" s="63">
        <f>Table4[[#This Row],[UNITID]]</f>
        <v>238263</v>
      </c>
      <c r="B146" s="64">
        <f>Table4[[#This Row],[Difference in Pell Vs Service Area]]</f>
        <v>0.11055</v>
      </c>
      <c r="C146" s="64">
        <f>Table4[[#This Row],[Difference in Pell Vs ALICE]]</f>
        <v>-3.0600000000000016E-2</v>
      </c>
      <c r="D146" s="64">
        <f>Table1[[#This Row],[Difference in Minority Enrollment Vs Service Area]]</f>
        <v>0.20695657414886484</v>
      </c>
      <c r="E146" s="64">
        <f>Table2[[#This Row],[Difference in Minority Faculty_ Staff vs Service Area]]</f>
        <v>4.6048950127977134E-2</v>
      </c>
    </row>
    <row r="147" spans="1:5">
      <c r="A147" s="63">
        <f>Table4[[#This Row],[UNITID]]</f>
        <v>239248</v>
      </c>
      <c r="B147" s="64">
        <f>Table4[[#This Row],[Difference in Pell Vs Service Area]]</f>
        <v>0.24177999999999999</v>
      </c>
      <c r="C147" s="64">
        <f>Table4[[#This Row],[Difference in Pell Vs ALICE]]</f>
        <v>0.14667999999999998</v>
      </c>
      <c r="D147" s="64">
        <f>Table1[[#This Row],[Difference in Minority Enrollment Vs Service Area]]</f>
        <v>0.15345278894351189</v>
      </c>
      <c r="E147" s="64">
        <f>Table2[[#This Row],[Difference in Minority Faculty_ Staff vs Service Area]]</f>
        <v>-0.10234188638116343</v>
      </c>
    </row>
    <row r="148" spans="1:5">
      <c r="A148" s="63">
        <f>Table4[[#This Row],[UNITID]]</f>
        <v>239488</v>
      </c>
      <c r="B148" s="64">
        <f>Table4[[#This Row],[Difference in Pell Vs Service Area]]</f>
        <v>0.14279000000000003</v>
      </c>
      <c r="C148" s="64">
        <f>Table4[[#This Row],[Difference in Pell Vs ALICE]]</f>
        <v>-2.3699999999999832E-3</v>
      </c>
      <c r="D148" s="64">
        <f>Table1[[#This Row],[Difference in Minority Enrollment Vs Service Area]]</f>
        <v>9.2441163709165858E-2</v>
      </c>
      <c r="E148" s="64">
        <f>Table2[[#This Row],[Difference in Minority Faculty_ Staff vs Service Area]]</f>
        <v>-2.6655396217641084E-2</v>
      </c>
    </row>
    <row r="149" spans="1:5">
      <c r="A149" s="63">
        <f>Table4[[#This Row],[UNITID]]</f>
        <v>240170</v>
      </c>
      <c r="B149" s="64">
        <f>Table4[[#This Row],[Difference in Pell Vs Service Area]]</f>
        <v>0.22574000000000002</v>
      </c>
      <c r="C149" s="64">
        <f>Table4[[#This Row],[Difference in Pell Vs ALICE]]</f>
        <v>8.2190000000000041E-2</v>
      </c>
      <c r="D149" s="64">
        <f>Table1[[#This Row],[Difference in Minority Enrollment Vs Service Area]]</f>
        <v>0.11865918167148556</v>
      </c>
      <c r="E149" s="64">
        <f>Table2[[#This Row],[Difference in Minority Faculty_ Staff vs Service Area]]</f>
        <v>5.824872190137062E-2</v>
      </c>
    </row>
    <row r="150" spans="1:5">
      <c r="A150" s="63">
        <f>Table4[[#This Row],[UNITID]]</f>
        <v>240198</v>
      </c>
      <c r="B150" s="64">
        <f>Table4[[#This Row],[Difference in Pell Vs Service Area]]</f>
        <v>0.23192000000000002</v>
      </c>
      <c r="C150" s="64">
        <f>Table4[[#This Row],[Difference in Pell Vs ALICE]]</f>
        <v>6.6700000000000037E-2</v>
      </c>
      <c r="D150" s="64">
        <f>Table1[[#This Row],[Difference in Minority Enrollment Vs Service Area]]</f>
        <v>4.4868171547816069E-2</v>
      </c>
      <c r="E150" s="64">
        <f>Table2[[#This Row],[Difference in Minority Faculty_ Staff vs Service Area]]</f>
        <v>-6.5239185334035332E-2</v>
      </c>
    </row>
    <row r="151" spans="1:5">
      <c r="A151" s="63">
        <f>Table4[[#This Row],[UNITID]]</f>
        <v>246354</v>
      </c>
      <c r="B151" s="64">
        <f>Table4[[#This Row],[Difference in Pell Vs Service Area]]</f>
        <v>9.2550000000000021E-2</v>
      </c>
      <c r="C151" s="64">
        <f>Table4[[#This Row],[Difference in Pell Vs ALICE]]</f>
        <v>-6.3750000000000001E-2</v>
      </c>
      <c r="D151" s="64">
        <f>Table1[[#This Row],[Difference in Minority Enrollment Vs Service Area]]</f>
        <v>0.19179140089977598</v>
      </c>
      <c r="E151" s="64">
        <f>Table2[[#This Row],[Difference in Minority Faculty_ Staff vs Service Area]]</f>
        <v>5.8489999030617135E-2</v>
      </c>
    </row>
    <row r="152" spans="1:5">
      <c r="A152" s="63">
        <f>Table4[[#This Row],[UNITID]]</f>
        <v>260372</v>
      </c>
      <c r="B152" s="64">
        <f>Table4[[#This Row],[Difference in Pell Vs Service Area]]</f>
        <v>0.33233000000000001</v>
      </c>
      <c r="C152" s="64">
        <f>Table4[[#This Row],[Difference in Pell Vs ALICE]]</f>
        <v>0.20478000000000002</v>
      </c>
      <c r="D152" s="64">
        <f>Table1[[#This Row],[Difference in Minority Enrollment Vs Service Area]]</f>
        <v>0.68398652714694985</v>
      </c>
      <c r="E152" s="64">
        <f>Table2[[#This Row],[Difference in Minority Faculty_ Staff vs Service Area]]</f>
        <v>0.34678743623785896</v>
      </c>
    </row>
    <row r="153" spans="1:5">
      <c r="A153" s="63">
        <f>Table4[[#This Row],[UNITID]]</f>
        <v>366340</v>
      </c>
      <c r="B153" s="64">
        <f>Table4[[#This Row],[Difference in Pell Vs Service Area]]</f>
        <v>0.21079000000000001</v>
      </c>
      <c r="C153" s="64" t="str">
        <f>Table4[[#This Row],[Difference in Pell Vs ALICE]]</f>
        <v/>
      </c>
      <c r="D153" s="64">
        <f>Table1[[#This Row],[Difference in Minority Enrollment Vs Service Area]]</f>
        <v>0.63025143736913414</v>
      </c>
      <c r="E153" s="64">
        <f>Table2[[#This Row],[Difference in Minority Faculty_ Staff vs Service Area]]</f>
        <v>0.54370780100549776</v>
      </c>
    </row>
    <row r="154" spans="1:5">
      <c r="A154" s="63">
        <f>Table4[[#This Row],[UNITID]]</f>
        <v>380359</v>
      </c>
      <c r="B154" s="64">
        <f>Table4[[#This Row],[Difference in Pell Vs Service Area]]</f>
        <v>0.27532999999999996</v>
      </c>
      <c r="C154" s="64">
        <f>Table4[[#This Row],[Difference in Pell Vs ALICE]]</f>
        <v>0.12539</v>
      </c>
      <c r="D154" s="64">
        <f>Table1[[#This Row],[Difference in Minority Enrollment Vs Service Area]]</f>
        <v>0.35493304608671933</v>
      </c>
      <c r="E154" s="64">
        <f>Table2[[#This Row],[Difference in Minority Faculty_ Staff vs Service Area]]</f>
        <v>0.25203261443204311</v>
      </c>
    </row>
    <row r="155" spans="1:5">
      <c r="A155" s="63">
        <f>Table4[[#This Row],[UNITID]]</f>
        <v>383190</v>
      </c>
      <c r="B155" s="64">
        <f>Table4[[#This Row],[Difference in Pell Vs Service Area]]</f>
        <v>0.16905000000000001</v>
      </c>
      <c r="C155" s="64">
        <f>Table4[[#This Row],[Difference in Pell Vs ALICE]]</f>
        <v>-2.9710000000000014E-2</v>
      </c>
      <c r="D155" s="64">
        <f>Table1[[#This Row],[Difference in Minority Enrollment Vs Service Area]]</f>
        <v>0.1498678924926915</v>
      </c>
      <c r="E155" s="64">
        <f>Table2[[#This Row],[Difference in Minority Faculty_ Staff vs Service Area]]</f>
        <v>-9.0696075073084526E-3</v>
      </c>
    </row>
    <row r="156" spans="1:5">
      <c r="A156" s="63">
        <f>Table4[[#This Row],[UNITID]]</f>
        <v>409315</v>
      </c>
      <c r="B156" s="64">
        <f>Table4[[#This Row],[Difference in Pell Vs Service Area]]</f>
        <v>7.8959999999999975E-2</v>
      </c>
      <c r="C156" s="64">
        <f>Table4[[#This Row],[Difference in Pell Vs ALICE]]</f>
        <v>5.9939999999999993E-2</v>
      </c>
      <c r="D156" s="64">
        <f>Table1[[#This Row],[Difference in Minority Enrollment Vs Service Area]]</f>
        <v>3.4027741656841193E-2</v>
      </c>
      <c r="E156" s="64">
        <f>Table2[[#This Row],[Difference in Minority Faculty_ Staff vs Service Area]]</f>
        <v>-5.00296688498999E-2</v>
      </c>
    </row>
    <row r="157" spans="1:5">
      <c r="A157" s="63">
        <f>Table4[[#This Row],[UNITID]]</f>
        <v>413617</v>
      </c>
      <c r="B157" s="64">
        <f>Table4[[#This Row],[Difference in Pell Vs Service Area]]</f>
        <v>0.34019000000000005</v>
      </c>
      <c r="C157" s="64">
        <f>Table4[[#This Row],[Difference in Pell Vs ALICE]]</f>
        <v>0.24620000000000003</v>
      </c>
      <c r="D157" s="64">
        <f>Table1[[#This Row],[Difference in Minority Enrollment Vs Service Area]]</f>
        <v>4.1517648983407374E-2</v>
      </c>
      <c r="E157" s="64">
        <f>Table2[[#This Row],[Difference in Minority Faculty_ Staff vs Service Area]]</f>
        <v>-0.22095943839523335</v>
      </c>
    </row>
    <row r="158" spans="1:5">
      <c r="A158" s="63">
        <f>Table4[[#This Row],[UNITID]]</f>
        <v>413626</v>
      </c>
      <c r="B158" s="64">
        <f>Table4[[#This Row],[Difference in Pell Vs Service Area]]</f>
        <v>0.78988999999999998</v>
      </c>
      <c r="C158" s="64">
        <f>Table4[[#This Row],[Difference in Pell Vs ALICE]]</f>
        <v>0.63969000000000009</v>
      </c>
      <c r="D158" s="64">
        <f>Table1[[#This Row],[Difference in Minority Enrollment Vs Service Area]]</f>
        <v>0.75330427163772318</v>
      </c>
      <c r="E158" s="64">
        <f>Table2[[#This Row],[Difference in Minority Faculty_ Staff vs Service Area]]</f>
        <v>0.42836538274883434</v>
      </c>
    </row>
    <row r="159" spans="1:5">
      <c r="A159" s="63">
        <f>Table4[[#This Row],[UNITID]]</f>
        <v>420398</v>
      </c>
      <c r="B159" s="64">
        <f>Table4[[#This Row],[Difference in Pell Vs Service Area]]</f>
        <v>7.2550000000000003E-2</v>
      </c>
      <c r="C159" s="64">
        <f>Table4[[#This Row],[Difference in Pell Vs ALICE]]</f>
        <v>-8.3750000000000019E-2</v>
      </c>
      <c r="D159" s="64">
        <f>Table1[[#This Row],[Difference in Minority Enrollment Vs Service Area]]</f>
        <v>0.13606140089977603</v>
      </c>
      <c r="E159" s="64">
        <f>Table2[[#This Row],[Difference in Minority Faculty_ Staff vs Service Area]]</f>
        <v>-5.5682570044533808E-2</v>
      </c>
    </row>
    <row r="160" spans="1:5">
      <c r="A160" s="63">
        <f>Table4[[#This Row],[UNITID]]</f>
        <v>434016</v>
      </c>
      <c r="B160" s="64">
        <f>Table4[[#This Row],[Difference in Pell Vs Service Area]]</f>
        <v>0.25021000000000004</v>
      </c>
      <c r="C160" s="64" t="str">
        <f>Table4[[#This Row],[Difference in Pell Vs ALICE]]</f>
        <v/>
      </c>
      <c r="D160" s="64">
        <f>Table1[[#This Row],[Difference in Minority Enrollment Vs Service Area]]</f>
        <v>0.16413905896366887</v>
      </c>
      <c r="E160" s="64">
        <f>Table2[[#This Row],[Difference in Minority Faculty_ Staff vs Service Area]]</f>
        <v>-0.13020316325855341</v>
      </c>
    </row>
    <row r="161" spans="1:5">
      <c r="A161" s="63">
        <f>Table4[[#This Row],[UNITID]]</f>
        <v>434584</v>
      </c>
      <c r="B161" s="64" t="str">
        <f>Table4[[#This Row],[Difference in Pell Vs Service Area]]</f>
        <v/>
      </c>
      <c r="C161" s="64" t="str">
        <f>Table4[[#This Row],[Difference in Pell Vs ALICE]]</f>
        <v/>
      </c>
      <c r="D161" s="64">
        <f>Table1[[#This Row],[Difference in Minority Enrollment Vs Service Area]]</f>
        <v>0</v>
      </c>
      <c r="E161" s="64" t="str">
        <f>Table2[[#This Row],[Difference in Minority Faculty_ Staff vs Service Area]]</f>
        <v/>
      </c>
    </row>
    <row r="162" spans="1:5">
      <c r="A162" s="63">
        <f>Table4[[#This Row],[UNITID]]</f>
        <v>434672</v>
      </c>
      <c r="B162" s="64">
        <f>Table4[[#This Row],[Difference in Pell Vs Service Area]]</f>
        <v>0.25788999999999995</v>
      </c>
      <c r="C162" s="64">
        <f>Table4[[#This Row],[Difference in Pell Vs ALICE]]</f>
        <v>6.9489999999999996E-2</v>
      </c>
      <c r="D162" s="64">
        <f>Table1[[#This Row],[Difference in Minority Enrollment Vs Service Area]]</f>
        <v>0.19207832827301502</v>
      </c>
      <c r="E162" s="64">
        <f>Table2[[#This Row],[Difference in Minority Faculty_ Staff vs Service Area]]</f>
        <v>-7.9053018795130714E-2</v>
      </c>
    </row>
    <row r="163" spans="1:5">
      <c r="A163" s="63">
        <f>Table4[[#This Row],[UNITID]]</f>
        <v>434751</v>
      </c>
      <c r="B163" s="64">
        <f>Table4[[#This Row],[Difference in Pell Vs Service Area]]</f>
        <v>0.43437999999999999</v>
      </c>
      <c r="C163" s="64">
        <f>Table4[[#This Row],[Difference in Pell Vs ALICE]]</f>
        <v>0.28236</v>
      </c>
      <c r="D163" s="64">
        <f>Table1[[#This Row],[Difference in Minority Enrollment Vs Service Area]]</f>
        <v>0.35766833178697344</v>
      </c>
      <c r="E163" s="64">
        <f>Table2[[#This Row],[Difference in Minority Faculty_ Staff vs Service Area]]</f>
        <v>7.3359312179130276E-2</v>
      </c>
    </row>
    <row r="164" spans="1:5">
      <c r="A164" s="63">
        <f>Table4[[#This Row],[UNITID]]</f>
        <v>442781</v>
      </c>
      <c r="B164" s="64">
        <f>Table4[[#This Row],[Difference in Pell Vs Service Area]]</f>
        <v>0.17760999999999999</v>
      </c>
      <c r="C164" s="64" t="str">
        <f>Table4[[#This Row],[Difference in Pell Vs ALICE]]</f>
        <v/>
      </c>
      <c r="D164" s="64">
        <f>Table1[[#This Row],[Difference in Minority Enrollment Vs Service Area]]</f>
        <v>0.5065973683256304</v>
      </c>
      <c r="E164" s="64">
        <f>Table2[[#This Row],[Difference in Minority Faculty_ Staff vs Service Area]]</f>
        <v>0.28396412508238722</v>
      </c>
    </row>
    <row r="165" spans="1:5">
      <c r="A165" s="63">
        <f>Table4[[#This Row],[UNITID]]</f>
        <v>448594</v>
      </c>
      <c r="B165" s="64">
        <f>Table4[[#This Row],[Difference in Pell Vs Service Area]]</f>
        <v>0.21787000000000001</v>
      </c>
      <c r="C165" s="64" t="str">
        <f>Table4[[#This Row],[Difference in Pell Vs ALICE]]</f>
        <v/>
      </c>
      <c r="D165" s="64">
        <f>Table1[[#This Row],[Difference in Minority Enrollment Vs Service Area]]</f>
        <v>0.13337221027439927</v>
      </c>
      <c r="E165" s="64">
        <f>Table2[[#This Row],[Difference in Minority Faculty_ Staff vs Service Area]]</f>
        <v>-0.17454762579117455</v>
      </c>
    </row>
    <row r="166" spans="1:5">
      <c r="A166" s="63">
        <f>Table4[[#This Row],[UNITID]]</f>
        <v>461315</v>
      </c>
      <c r="B166" s="64">
        <f>Table4[[#This Row],[Difference in Pell Vs Service Area]]</f>
        <v>0.48825999999999997</v>
      </c>
      <c r="C166" s="64">
        <f>Table4[[#This Row],[Difference in Pell Vs ALICE]]</f>
        <v>0.22215999999999997</v>
      </c>
      <c r="D166" s="64">
        <f>Table1[[#This Row],[Difference in Minority Enrollment Vs Service Area]]</f>
        <v>0.36354434202546992</v>
      </c>
      <c r="E166" s="64">
        <f>Table2[[#This Row],[Difference in Minority Faculty_ Staff vs Service Area]]</f>
        <v>0.10298252384365181</v>
      </c>
    </row>
    <row r="167" spans="1:5">
      <c r="A167" s="63">
        <f>Table4[[#This Row],[UNITID]]</f>
        <v>480967</v>
      </c>
      <c r="B167" s="64">
        <f>Table4[[#This Row],[Difference in Pell Vs Service Area]]</f>
        <v>0.23988999999999999</v>
      </c>
      <c r="C167" s="64" t="str">
        <f>Table4[[#This Row],[Difference in Pell Vs ALICE]]</f>
        <v/>
      </c>
      <c r="D167" s="64">
        <f>Table1[[#This Row],[Difference in Minority Enrollment Vs Service Area]]</f>
        <v>0.58509243902439023</v>
      </c>
      <c r="E167" s="64">
        <f>Table2[[#This Row],[Difference in Minority Faculty_ Staff vs Service Area]]</f>
        <v>0.51712824547600311</v>
      </c>
    </row>
    <row r="168" spans="1:5">
      <c r="A168" s="63">
        <f>Table4[[#This Row],[UNITID]]</f>
        <v>488730</v>
      </c>
      <c r="B168" s="64">
        <f>Table4[[#This Row],[Difference in Pell Vs Service Area]]</f>
        <v>3.2550000000000023E-2</v>
      </c>
      <c r="C168" s="64">
        <f>Table4[[#This Row],[Difference in Pell Vs ALICE]]</f>
        <v>-0.12375</v>
      </c>
      <c r="D168" s="64">
        <f>Table1[[#This Row],[Difference in Minority Enrollment Vs Service Area]]</f>
        <v>5.1061400899776066E-2</v>
      </c>
      <c r="E168" s="64">
        <f>Table2[[#This Row],[Difference in Minority Faculty_ Staff vs Service Area]]</f>
        <v>-8.5366006507631376E-2</v>
      </c>
    </row>
    <row r="169" spans="1:5">
      <c r="A169" s="63">
        <f>Table4[[#This Row],[UNITID]]</f>
        <v>491844</v>
      </c>
      <c r="B169" s="64">
        <f>Table4[[#This Row],[Difference in Pell Vs Service Area]]</f>
        <v>0.69409999999999994</v>
      </c>
      <c r="C169" s="64">
        <f>Table4[[#This Row],[Difference in Pell Vs ALICE]]</f>
        <v>0.57765</v>
      </c>
      <c r="D169" s="64">
        <f>Table1[[#This Row],[Difference in Minority Enrollment Vs Service Area]]</f>
        <v>0.72344877057346668</v>
      </c>
      <c r="E169" s="64">
        <f>Table2[[#This Row],[Difference in Minority Faculty_ Staff vs Service Area]]</f>
        <v>0.46154400866870482</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0CBDC-946C-45AA-9DBC-00C51FD98990}">
  <sheetPr>
    <tabColor theme="2"/>
  </sheetPr>
  <dimension ref="A1:C169"/>
  <sheetViews>
    <sheetView topLeftCell="A163" workbookViewId="0"/>
  </sheetViews>
  <sheetFormatPr defaultColWidth="9" defaultRowHeight="14.25"/>
  <cols>
    <col min="1" max="1" width="15.625" style="63" customWidth="1"/>
    <col min="2" max="2" width="13.375" style="63" customWidth="1"/>
    <col min="3" max="3" width="17.625" style="63" customWidth="1"/>
    <col min="4" max="16384" width="9" style="63"/>
  </cols>
  <sheetData>
    <row r="1" spans="1:3" s="148" customFormat="1" ht="42.75">
      <c r="A1" s="147" t="s">
        <v>103</v>
      </c>
      <c r="B1" s="147" t="s">
        <v>108</v>
      </c>
      <c r="C1" s="147" t="s">
        <v>109</v>
      </c>
    </row>
    <row r="2" spans="1:3">
      <c r="A2" s="149">
        <f>Table6[[#This Row],[UNITID]]</f>
        <v>101295</v>
      </c>
      <c r="B2" s="150">
        <f>Table6[[#This Row],[Growth Rate Full-Time]]</f>
        <v>7.9365079365079361E-2</v>
      </c>
      <c r="C2" s="150">
        <f>Table6[[#This Row],[Growth Rate Part-Time]]</f>
        <v>-1.9607843137254902E-2</v>
      </c>
    </row>
    <row r="3" spans="1:3">
      <c r="A3" s="149">
        <f>'Early Momentum'!A3</f>
        <v>105297</v>
      </c>
      <c r="B3" s="150">
        <f>Table6[[#This Row],[Growth Rate Full-Time]]</f>
        <v>-0.34</v>
      </c>
      <c r="C3" s="150">
        <f>Table6[[#This Row],[Growth Rate Part-Time]]</f>
        <v>-0.17499999999999999</v>
      </c>
    </row>
    <row r="4" spans="1:3">
      <c r="A4" s="149">
        <f>'Early Momentum'!A4</f>
        <v>109819</v>
      </c>
      <c r="B4" s="150" t="str">
        <f>Table6[[#This Row],[Growth Rate Full-Time]]</f>
        <v/>
      </c>
      <c r="C4" s="150" t="str">
        <f>Table6[[#This Row],[Growth Rate Part-Time]]</f>
        <v/>
      </c>
    </row>
    <row r="5" spans="1:3">
      <c r="A5" s="149">
        <f>'Early Momentum'!A5</f>
        <v>112686</v>
      </c>
      <c r="B5" s="150">
        <f>Table6[[#This Row],[Growth Rate Full-Time]]</f>
        <v>-8.6206896551724144E-2</v>
      </c>
      <c r="C5" s="150">
        <f>Table6[[#This Row],[Growth Rate Part-Time]]</f>
        <v>0.40909090909090912</v>
      </c>
    </row>
    <row r="6" spans="1:3">
      <c r="A6" s="149">
        <f>'Early Momentum'!A6</f>
        <v>118912</v>
      </c>
      <c r="B6" s="150" t="str">
        <f>Table6[[#This Row],[Growth Rate Full-Time]]</f>
        <v/>
      </c>
      <c r="C6" s="150" t="str">
        <f>Table6[[#This Row],[Growth Rate Part-Time]]</f>
        <v/>
      </c>
    </row>
    <row r="7" spans="1:3">
      <c r="A7" s="149">
        <f>'Early Momentum'!A7</f>
        <v>121363</v>
      </c>
      <c r="B7" s="150">
        <f>Table6[[#This Row],[Growth Rate Full-Time]]</f>
        <v>-5.6338028169014086E-2</v>
      </c>
      <c r="C7" s="150">
        <f>Table6[[#This Row],[Growth Rate Part-Time]]</f>
        <v>-0.20454545454545456</v>
      </c>
    </row>
    <row r="8" spans="1:3">
      <c r="A8" s="149">
        <f>'Early Momentum'!A8</f>
        <v>125462</v>
      </c>
      <c r="B8" s="150">
        <f>Table6[[#This Row],[Growth Rate Full-Time]]</f>
        <v>3.0769230769230771E-2</v>
      </c>
      <c r="C8" s="150">
        <f>Table6[[#This Row],[Growth Rate Part-Time]]</f>
        <v>-0.13157894736842105</v>
      </c>
    </row>
    <row r="9" spans="1:3">
      <c r="A9" s="149">
        <f>'Early Momentum'!A9</f>
        <v>126863</v>
      </c>
      <c r="B9" s="150">
        <f>Table6[[#This Row],[Growth Rate Full-Time]]</f>
        <v>-3.0769230769230771E-2</v>
      </c>
      <c r="C9" s="150">
        <f>Table6[[#This Row],[Growth Rate Part-Time]]</f>
        <v>-8.1632653061224483E-2</v>
      </c>
    </row>
    <row r="10" spans="1:3">
      <c r="A10" s="149">
        <f>'Early Momentum'!A10</f>
        <v>128577</v>
      </c>
      <c r="B10" s="150" t="str">
        <f>Table6[[#This Row],[Growth Rate Full-Time]]</f>
        <v/>
      </c>
      <c r="C10" s="150" t="str">
        <f>Table6[[#This Row],[Growth Rate Part-Time]]</f>
        <v/>
      </c>
    </row>
    <row r="11" spans="1:3">
      <c r="A11" s="149">
        <f>'Early Momentum'!A11</f>
        <v>129367</v>
      </c>
      <c r="B11" s="150"/>
      <c r="C11" s="150"/>
    </row>
    <row r="12" spans="1:3">
      <c r="A12" s="149">
        <f>'Early Momentum'!A12</f>
        <v>129543</v>
      </c>
      <c r="B12" s="150" t="str">
        <f>Table6[[#This Row],[Growth Rate Full-Time]]</f>
        <v/>
      </c>
      <c r="C12" s="150" t="str">
        <f>Table6[[#This Row],[Growth Rate Part-Time]]</f>
        <v/>
      </c>
    </row>
    <row r="13" spans="1:3">
      <c r="A13" s="149">
        <f>'Early Momentum'!A13</f>
        <v>129695</v>
      </c>
      <c r="B13" s="150" t="str">
        <f>Table6[[#This Row],[Growth Rate Full-Time]]</f>
        <v/>
      </c>
      <c r="C13" s="150" t="str">
        <f>Table6[[#This Row],[Growth Rate Part-Time]]</f>
        <v/>
      </c>
    </row>
    <row r="14" spans="1:3">
      <c r="A14" s="149">
        <f>'Early Momentum'!A14</f>
        <v>129729</v>
      </c>
      <c r="B14" s="150" t="str">
        <f>Table6[[#This Row],[Growth Rate Full-Time]]</f>
        <v/>
      </c>
      <c r="C14" s="150" t="str">
        <f>Table6[[#This Row],[Growth Rate Part-Time]]</f>
        <v/>
      </c>
    </row>
    <row r="15" spans="1:3">
      <c r="A15" s="149">
        <f>'Early Momentum'!A15</f>
        <v>129756</v>
      </c>
      <c r="B15" s="150" t="str">
        <f>Table6[[#This Row],[Growth Rate Full-Time]]</f>
        <v/>
      </c>
      <c r="C15" s="150" t="str">
        <f>Table6[[#This Row],[Growth Rate Part-Time]]</f>
        <v/>
      </c>
    </row>
    <row r="16" spans="1:3">
      <c r="A16" s="149">
        <f>'Early Momentum'!A16</f>
        <v>129808</v>
      </c>
      <c r="B16" s="150" t="str">
        <f>Table6[[#This Row],[Growth Rate Full-Time]]</f>
        <v/>
      </c>
      <c r="C16" s="150" t="str">
        <f>Table6[[#This Row],[Growth Rate Part-Time]]</f>
        <v/>
      </c>
    </row>
    <row r="17" spans="1:3">
      <c r="A17" s="149">
        <f>'Early Momentum'!A17</f>
        <v>130004</v>
      </c>
      <c r="B17" s="150" t="str">
        <f>Table6[[#This Row],[Growth Rate Full-Time]]</f>
        <v/>
      </c>
      <c r="C17" s="150" t="str">
        <f>Table6[[#This Row],[Growth Rate Part-Time]]</f>
        <v/>
      </c>
    </row>
    <row r="18" spans="1:3">
      <c r="A18" s="149">
        <f>'Early Momentum'!A18</f>
        <v>130040</v>
      </c>
      <c r="B18" s="150" t="str">
        <f>Table6[[#This Row],[Growth Rate Full-Time]]</f>
        <v/>
      </c>
      <c r="C18" s="150" t="str">
        <f>Table6[[#This Row],[Growth Rate Part-Time]]</f>
        <v/>
      </c>
    </row>
    <row r="19" spans="1:3">
      <c r="A19" s="149">
        <f>'Early Momentum'!A19</f>
        <v>130217</v>
      </c>
      <c r="B19" s="150" t="str">
        <f>Table6[[#This Row],[Growth Rate Full-Time]]</f>
        <v/>
      </c>
      <c r="C19" s="150" t="str">
        <f>Table6[[#This Row],[Growth Rate Part-Time]]</f>
        <v/>
      </c>
    </row>
    <row r="20" spans="1:3">
      <c r="A20" s="149">
        <f>'Early Momentum'!A20</f>
        <v>130396</v>
      </c>
      <c r="B20" s="150" t="str">
        <f>Table6[[#This Row],[Growth Rate Full-Time]]</f>
        <v/>
      </c>
      <c r="C20" s="150" t="str">
        <f>Table6[[#This Row],[Growth Rate Part-Time]]</f>
        <v/>
      </c>
    </row>
    <row r="21" spans="1:3">
      <c r="A21" s="149">
        <f>'Early Momentum'!A21</f>
        <v>130606</v>
      </c>
      <c r="B21" s="150" t="str">
        <f>Table6[[#This Row],[Growth Rate Full-Time]]</f>
        <v/>
      </c>
      <c r="C21" s="150" t="str">
        <f>Table6[[#This Row],[Growth Rate Part-Time]]</f>
        <v/>
      </c>
    </row>
    <row r="22" spans="1:3">
      <c r="A22" s="149">
        <f>'Early Momentum'!A22</f>
        <v>130907</v>
      </c>
      <c r="B22" s="150" t="str">
        <f>Table6[[#This Row],[Growth Rate Full-Time]]</f>
        <v/>
      </c>
      <c r="C22" s="150" t="str">
        <f>Table6[[#This Row],[Growth Rate Part-Time]]</f>
        <v/>
      </c>
    </row>
    <row r="23" spans="1:3">
      <c r="A23" s="149">
        <f>'Early Momentum'!A23</f>
        <v>133702</v>
      </c>
      <c r="B23" s="150" t="str">
        <f>Table6[[#This Row],[Growth Rate Full-Time]]</f>
        <v/>
      </c>
      <c r="C23" s="150" t="str">
        <f>Table6[[#This Row],[Growth Rate Part-Time]]</f>
        <v/>
      </c>
    </row>
    <row r="24" spans="1:3">
      <c r="A24" s="149">
        <f>'Early Momentum'!A24</f>
        <v>135717</v>
      </c>
      <c r="B24" s="150" t="str">
        <f>Table6[[#This Row],[Growth Rate Full-Time]]</f>
        <v/>
      </c>
      <c r="C24" s="150" t="str">
        <f>Table6[[#This Row],[Growth Rate Part-Time]]</f>
        <v/>
      </c>
    </row>
    <row r="25" spans="1:3">
      <c r="A25" s="149">
        <f>'Early Momentum'!A25</f>
        <v>136358</v>
      </c>
      <c r="B25" s="150" t="str">
        <f>Table6[[#This Row],[Growth Rate Full-Time]]</f>
        <v/>
      </c>
      <c r="C25" s="150" t="str">
        <f>Table6[[#This Row],[Growth Rate Part-Time]]</f>
        <v/>
      </c>
    </row>
    <row r="26" spans="1:3">
      <c r="A26" s="149">
        <f>'Early Momentum'!A26</f>
        <v>137759</v>
      </c>
      <c r="B26" s="150" t="str">
        <f>Table6[[#This Row],[Growth Rate Full-Time]]</f>
        <v/>
      </c>
      <c r="C26" s="150" t="str">
        <f>Table6[[#This Row],[Growth Rate Part-Time]]</f>
        <v/>
      </c>
    </row>
    <row r="27" spans="1:3">
      <c r="A27" s="149">
        <f>'Early Momentum'!A27</f>
        <v>141680</v>
      </c>
      <c r="B27" s="150">
        <f>Table6[[#This Row],[Growth Rate Full-Time]]</f>
        <v>3.7037037037037035E-2</v>
      </c>
      <c r="C27" s="150">
        <f>Table6[[#This Row],[Growth Rate Part-Time]]</f>
        <v>0.04</v>
      </c>
    </row>
    <row r="28" spans="1:3">
      <c r="A28" s="149">
        <f>'Early Momentum'!A28</f>
        <v>141802</v>
      </c>
      <c r="B28" s="150">
        <f>Table6[[#This Row],[Growth Rate Full-Time]]</f>
        <v>0.2</v>
      </c>
      <c r="C28" s="150">
        <f>Table6[[#This Row],[Growth Rate Part-Time]]</f>
        <v>0.29166666666666669</v>
      </c>
    </row>
    <row r="29" spans="1:3">
      <c r="A29" s="149">
        <f>'Early Momentum'!A29</f>
        <v>141839</v>
      </c>
      <c r="B29" s="150">
        <f>Table6[[#This Row],[Growth Rate Full-Time]]</f>
        <v>-0.19354838709677419</v>
      </c>
      <c r="C29" s="150" t="str">
        <f>Table6[[#This Row],[Growth Rate Part-Time]]</f>
        <v/>
      </c>
    </row>
    <row r="30" spans="1:3">
      <c r="A30" s="149">
        <f>'Early Momentum'!A30</f>
        <v>141990</v>
      </c>
      <c r="B30" s="150">
        <f>Table6[[#This Row],[Growth Rate Full-Time]]</f>
        <v>-3.1746031746031744E-2</v>
      </c>
      <c r="C30" s="150">
        <f>Table6[[#This Row],[Growth Rate Part-Time]]</f>
        <v>0.33333333333333331</v>
      </c>
    </row>
    <row r="31" spans="1:3">
      <c r="A31" s="149">
        <f>'Early Momentum'!A31</f>
        <v>144944</v>
      </c>
      <c r="B31" s="150">
        <f>Table6[[#This Row],[Growth Rate Full-Time]]</f>
        <v>0</v>
      </c>
      <c r="C31" s="150">
        <f>Table6[[#This Row],[Growth Rate Part-Time]]</f>
        <v>9.8039215686274508E-2</v>
      </c>
    </row>
    <row r="32" spans="1:3">
      <c r="A32" s="149">
        <f>'Early Momentum'!A32</f>
        <v>145682</v>
      </c>
      <c r="B32" s="150">
        <f>Table6[[#This Row],[Growth Rate Full-Time]]</f>
        <v>4.3478260869565216E-2</v>
      </c>
      <c r="C32" s="150">
        <f>Table6[[#This Row],[Growth Rate Part-Time]]</f>
        <v>2.2222222222222223E-2</v>
      </c>
    </row>
    <row r="33" spans="1:3">
      <c r="A33" s="149">
        <f>'Early Momentum'!A33</f>
        <v>146472</v>
      </c>
      <c r="B33" s="150">
        <f>Table6[[#This Row],[Growth Rate Full-Time]]</f>
        <v>1.4084507042253521E-2</v>
      </c>
      <c r="C33" s="150">
        <f>Table6[[#This Row],[Growth Rate Part-Time]]</f>
        <v>0.14285714285714285</v>
      </c>
    </row>
    <row r="34" spans="1:3">
      <c r="A34" s="149">
        <f>'Early Momentum'!A34</f>
        <v>147800</v>
      </c>
      <c r="B34" s="150">
        <f>Table6[[#This Row],[Growth Rate Full-Time]]</f>
        <v>-5.2631578947368418E-2</v>
      </c>
      <c r="C34" s="150">
        <f>Table6[[#This Row],[Growth Rate Part-Time]]</f>
        <v>-0.14285714285714285</v>
      </c>
    </row>
    <row r="35" spans="1:3">
      <c r="A35" s="149">
        <f>'Early Momentum'!A35</f>
        <v>149532</v>
      </c>
      <c r="B35" s="150">
        <f>Table6[[#This Row],[Growth Rate Full-Time]]</f>
        <v>0.16949152542372881</v>
      </c>
      <c r="C35" s="150">
        <f>Table6[[#This Row],[Growth Rate Part-Time]]</f>
        <v>0.21052631578947367</v>
      </c>
    </row>
    <row r="36" spans="1:3">
      <c r="A36" s="149">
        <f>'Early Momentum'!A36</f>
        <v>149842</v>
      </c>
      <c r="B36" s="150">
        <f>Table6[[#This Row],[Growth Rate Full-Time]]</f>
        <v>2.6666666666666668E-2</v>
      </c>
      <c r="C36" s="150">
        <f>Table6[[#This Row],[Growth Rate Part-Time]]</f>
        <v>-0.11864406779661017</v>
      </c>
    </row>
    <row r="37" spans="1:3">
      <c r="A37" s="149">
        <f>'Early Momentum'!A37</f>
        <v>155140</v>
      </c>
      <c r="B37" s="150" t="str">
        <f>Table6[[#This Row],[Growth Rate Full-Time]]</f>
        <v/>
      </c>
      <c r="C37" s="150" t="str">
        <f>Table6[[#This Row],[Growth Rate Part-Time]]</f>
        <v/>
      </c>
    </row>
    <row r="38" spans="1:3">
      <c r="A38" s="149">
        <f>'Early Momentum'!A38</f>
        <v>157739</v>
      </c>
      <c r="B38" s="150">
        <f>Table6[[#This Row],[Growth Rate Full-Time]]</f>
        <v>0.1076923076923077</v>
      </c>
      <c r="C38" s="150">
        <f>Table6[[#This Row],[Growth Rate Part-Time]]</f>
        <v>0.61904761904761907</v>
      </c>
    </row>
    <row r="39" spans="1:3">
      <c r="A39" s="149">
        <f>'Early Momentum'!A39</f>
        <v>159407</v>
      </c>
      <c r="B39" s="150">
        <f>Table6[[#This Row],[Growth Rate Full-Time]]</f>
        <v>0.06</v>
      </c>
      <c r="C39" s="150">
        <f>Table6[[#This Row],[Growth Rate Part-Time]]</f>
        <v>-9.375E-2</v>
      </c>
    </row>
    <row r="40" spans="1:3">
      <c r="A40" s="149">
        <f>'Early Momentum'!A40</f>
        <v>161767</v>
      </c>
      <c r="B40" s="150">
        <f>Table6[[#This Row],[Growth Rate Full-Time]]</f>
        <v>-1.4492753623188406E-2</v>
      </c>
      <c r="C40" s="150">
        <f>Table6[[#This Row],[Growth Rate Part-Time]]</f>
        <v>-1.8867924528301886E-2</v>
      </c>
    </row>
    <row r="41" spans="1:3">
      <c r="A41" s="149">
        <f>'Early Momentum'!A41</f>
        <v>162122</v>
      </c>
      <c r="B41" s="150">
        <f>Table6[[#This Row],[Growth Rate Full-Time]]</f>
        <v>6.1538461538461542E-2</v>
      </c>
      <c r="C41" s="150">
        <f>Table6[[#This Row],[Growth Rate Part-Time]]</f>
        <v>-0.15217391304347827</v>
      </c>
    </row>
    <row r="42" spans="1:3">
      <c r="A42" s="149">
        <f>'Early Momentum'!A42</f>
        <v>162706</v>
      </c>
      <c r="B42" s="150">
        <f>Table6[[#This Row],[Growth Rate Full-Time]]</f>
        <v>-4.2857142857142858E-2</v>
      </c>
      <c r="C42" s="150">
        <f>Table6[[#This Row],[Growth Rate Part-Time]]</f>
        <v>0</v>
      </c>
    </row>
    <row r="43" spans="1:3">
      <c r="A43" s="149">
        <f>'Early Momentum'!A43</f>
        <v>163426</v>
      </c>
      <c r="B43" s="150">
        <f>Table6[[#This Row],[Growth Rate Full-Time]]</f>
        <v>0.04</v>
      </c>
      <c r="C43" s="150">
        <f>Table6[[#This Row],[Growth Rate Part-Time]]</f>
        <v>-5.4545454545454543E-2</v>
      </c>
    </row>
    <row r="44" spans="1:3">
      <c r="A44" s="149">
        <f>'Early Momentum'!A44</f>
        <v>163657</v>
      </c>
      <c r="B44" s="150">
        <f>Table6[[#This Row],[Growth Rate Full-Time]]</f>
        <v>-9.375E-2</v>
      </c>
      <c r="C44" s="150">
        <f>Table6[[#This Row],[Growth Rate Part-Time]]</f>
        <v>9.6153846153846159E-2</v>
      </c>
    </row>
    <row r="45" spans="1:3">
      <c r="A45" s="149">
        <f>'Early Momentum'!A45</f>
        <v>164775</v>
      </c>
      <c r="B45" s="150">
        <f>Table6[[#This Row],[Growth Rate Full-Time]]</f>
        <v>0.1111111111111111</v>
      </c>
      <c r="C45" s="150">
        <f>Table6[[#This Row],[Growth Rate Part-Time]]</f>
        <v>0.15555555555555556</v>
      </c>
    </row>
    <row r="46" spans="1:3">
      <c r="A46" s="149">
        <f>'Early Momentum'!A46</f>
        <v>165112</v>
      </c>
      <c r="B46" s="150">
        <f>Table6[[#This Row],[Growth Rate Full-Time]]</f>
        <v>-4.4776119402985072E-2</v>
      </c>
      <c r="C46" s="150">
        <f>Table6[[#This Row],[Growth Rate Part-Time]]</f>
        <v>-9.8039215686274508E-2</v>
      </c>
    </row>
    <row r="47" spans="1:3">
      <c r="A47" s="149">
        <f>'Early Momentum'!A47</f>
        <v>166887</v>
      </c>
      <c r="B47" s="150">
        <f>Table6[[#This Row],[Growth Rate Full-Time]]</f>
        <v>1.6666666666666666E-2</v>
      </c>
      <c r="C47" s="150">
        <f>Table6[[#This Row],[Growth Rate Part-Time]]</f>
        <v>-6.9767441860465115E-2</v>
      </c>
    </row>
    <row r="48" spans="1:3">
      <c r="A48" s="149">
        <f>'Early Momentum'!A48</f>
        <v>167376</v>
      </c>
      <c r="B48" s="150">
        <f>Table6[[#This Row],[Growth Rate Full-Time]]</f>
        <v>8.6206896551724144E-2</v>
      </c>
      <c r="C48" s="150">
        <f>Table6[[#This Row],[Growth Rate Part-Time]]</f>
        <v>9.5238095238095233E-2</v>
      </c>
    </row>
    <row r="49" spans="1:3">
      <c r="A49" s="149">
        <f>'Early Momentum'!A49</f>
        <v>168883</v>
      </c>
      <c r="B49" s="150">
        <f>Table6[[#This Row],[Growth Rate Full-Time]]</f>
        <v>-0.24193548387096775</v>
      </c>
      <c r="C49" s="150">
        <f>Table6[[#This Row],[Growth Rate Part-Time]]</f>
        <v>-0.17777777777777778</v>
      </c>
    </row>
    <row r="50" spans="1:3">
      <c r="A50" s="149">
        <f>'Early Momentum'!A50</f>
        <v>169275</v>
      </c>
      <c r="B50" s="150">
        <f>Table6[[#This Row],[Growth Rate Full-Time]]</f>
        <v>0.15789473684210525</v>
      </c>
      <c r="C50" s="150">
        <f>Table6[[#This Row],[Growth Rate Part-Time]]</f>
        <v>0.16279069767441862</v>
      </c>
    </row>
    <row r="51" spans="1:3">
      <c r="A51" s="149">
        <f>'Early Momentum'!A51</f>
        <v>169521</v>
      </c>
      <c r="B51" s="150">
        <f>Table6[[#This Row],[Growth Rate Full-Time]]</f>
        <v>-3.2258064516129031E-2</v>
      </c>
      <c r="C51" s="150">
        <f>Table6[[#This Row],[Growth Rate Part-Time]]</f>
        <v>0.18181818181818182</v>
      </c>
    </row>
    <row r="52" spans="1:3">
      <c r="A52" s="149">
        <f>'Early Momentum'!A52</f>
        <v>170055</v>
      </c>
      <c r="B52" s="150">
        <f>Table6[[#This Row],[Growth Rate Full-Time]]</f>
        <v>0.125</v>
      </c>
      <c r="C52" s="150">
        <f>Table6[[#This Row],[Growth Rate Part-Time]]</f>
        <v>1.9230769230769232E-2</v>
      </c>
    </row>
    <row r="53" spans="1:3">
      <c r="A53" s="149">
        <f>'Early Momentum'!A53</f>
        <v>170657</v>
      </c>
      <c r="B53" s="150">
        <f>Table6[[#This Row],[Growth Rate Full-Time]]</f>
        <v>0</v>
      </c>
      <c r="C53" s="150">
        <f>Table6[[#This Row],[Growth Rate Part-Time]]</f>
        <v>6.9767441860465115E-2</v>
      </c>
    </row>
    <row r="54" spans="1:3">
      <c r="A54" s="149">
        <f>'Early Momentum'!A54</f>
        <v>170790</v>
      </c>
      <c r="B54" s="150">
        <f>Table6[[#This Row],[Growth Rate Full-Time]]</f>
        <v>-4.4776119402985072E-2</v>
      </c>
      <c r="C54" s="150">
        <f>Table6[[#This Row],[Growth Rate Part-Time]]</f>
        <v>0</v>
      </c>
    </row>
    <row r="55" spans="1:3">
      <c r="A55" s="149">
        <f>'Early Momentum'!A55</f>
        <v>171304</v>
      </c>
      <c r="B55" s="150">
        <f>Table6[[#This Row],[Growth Rate Full-Time]]</f>
        <v>-1.5384615384615385E-2</v>
      </c>
      <c r="C55" s="150">
        <f>Table6[[#This Row],[Growth Rate Part-Time]]</f>
        <v>0.35135135135135137</v>
      </c>
    </row>
    <row r="56" spans="1:3">
      <c r="A56" s="149">
        <f>'Early Momentum'!A56</f>
        <v>172635</v>
      </c>
      <c r="B56" s="150">
        <f>Table6[[#This Row],[Growth Rate Full-Time]]</f>
        <v>0.3125</v>
      </c>
      <c r="C56" s="150">
        <f>Table6[[#This Row],[Growth Rate Part-Time]]</f>
        <v>5.4054054054054057E-2</v>
      </c>
    </row>
    <row r="57" spans="1:3">
      <c r="A57" s="149">
        <f>'Early Momentum'!A57</f>
        <v>173911</v>
      </c>
      <c r="B57" s="150">
        <f>Table6[[#This Row],[Growth Rate Full-Time]]</f>
        <v>-3.2258064516129031E-2</v>
      </c>
      <c r="C57" s="150">
        <f>Table6[[#This Row],[Growth Rate Part-Time]]</f>
        <v>-0.15686274509803921</v>
      </c>
    </row>
    <row r="58" spans="1:3">
      <c r="A58" s="149">
        <f>'Early Momentum'!A58</f>
        <v>175315</v>
      </c>
      <c r="B58" s="150">
        <f>Table6[[#This Row],[Growth Rate Full-Time]]</f>
        <v>5.1724137931034482E-2</v>
      </c>
      <c r="C58" s="150">
        <f>Table6[[#This Row],[Growth Rate Part-Time]]</f>
        <v>-4.2553191489361701E-2</v>
      </c>
    </row>
    <row r="59" spans="1:3">
      <c r="A59" s="149">
        <f>'Early Momentum'!A59</f>
        <v>175519</v>
      </c>
      <c r="B59" s="150">
        <f>Table6[[#This Row],[Growth Rate Full-Time]]</f>
        <v>4.7619047619047616E-2</v>
      </c>
      <c r="C59" s="150">
        <f>Table6[[#This Row],[Growth Rate Part-Time]]</f>
        <v>1</v>
      </c>
    </row>
    <row r="60" spans="1:3">
      <c r="A60" s="149">
        <f>'Early Momentum'!A60</f>
        <v>175652</v>
      </c>
      <c r="B60" s="150">
        <f>Table6[[#This Row],[Growth Rate Full-Time]]</f>
        <v>-3.0303030303030304E-2</v>
      </c>
      <c r="C60" s="150">
        <f>Table6[[#This Row],[Growth Rate Part-Time]]</f>
        <v>0.94444444444444442</v>
      </c>
    </row>
    <row r="61" spans="1:3">
      <c r="A61" s="149">
        <f>'Early Momentum'!A61</f>
        <v>175935</v>
      </c>
      <c r="B61" s="150">
        <f>Table6[[#This Row],[Growth Rate Full-Time]]</f>
        <v>7.1428571428571425E-2</v>
      </c>
      <c r="C61" s="150">
        <f>Table6[[#This Row],[Growth Rate Part-Time]]</f>
        <v>0.22222222222222221</v>
      </c>
    </row>
    <row r="62" spans="1:3">
      <c r="A62" s="149">
        <f>'Early Momentum'!A62</f>
        <v>176178</v>
      </c>
      <c r="B62" s="150">
        <f>Table6[[#This Row],[Growth Rate Full-Time]]</f>
        <v>-1.6393442622950821E-2</v>
      </c>
      <c r="C62" s="150">
        <f>Table6[[#This Row],[Growth Rate Part-Time]]</f>
        <v>0.1875</v>
      </c>
    </row>
    <row r="63" spans="1:3">
      <c r="A63" s="149">
        <f>'Early Momentum'!A63</f>
        <v>180054</v>
      </c>
      <c r="B63" s="150" t="str">
        <f>Table6[[#This Row],[Growth Rate Full-Time]]</f>
        <v/>
      </c>
      <c r="C63" s="150" t="str">
        <f>Table6[[#This Row],[Growth Rate Part-Time]]</f>
        <v/>
      </c>
    </row>
    <row r="64" spans="1:3">
      <c r="A64" s="149">
        <f>'Early Momentum'!A64</f>
        <v>180160</v>
      </c>
      <c r="B64" s="150">
        <f>Table6[[#This Row],[Growth Rate Full-Time]]</f>
        <v>-0.13793103448275862</v>
      </c>
      <c r="C64" s="150">
        <f>Table6[[#This Row],[Growth Rate Part-Time]]</f>
        <v>-0.8</v>
      </c>
    </row>
    <row r="65" spans="1:3">
      <c r="A65" s="149">
        <f>'Early Momentum'!A65</f>
        <v>180197</v>
      </c>
      <c r="B65" s="150">
        <f>Table6[[#This Row],[Growth Rate Full-Time]]</f>
        <v>0.11475409836065574</v>
      </c>
      <c r="C65" s="150">
        <f>Table6[[#This Row],[Growth Rate Part-Time]]</f>
        <v>0.27906976744186046</v>
      </c>
    </row>
    <row r="66" spans="1:3">
      <c r="A66" s="149">
        <f>'Early Momentum'!A66</f>
        <v>180203</v>
      </c>
      <c r="B66" s="150" t="str">
        <f>Table6[[#This Row],[Growth Rate Full-Time]]</f>
        <v/>
      </c>
      <c r="C66" s="150" t="str">
        <f>Table6[[#This Row],[Growth Rate Part-Time]]</f>
        <v/>
      </c>
    </row>
    <row r="67" spans="1:3">
      <c r="A67" s="149">
        <f>'Early Momentum'!A67</f>
        <v>180212</v>
      </c>
      <c r="B67" s="150">
        <f>Table6[[#This Row],[Growth Rate Full-Time]]</f>
        <v>3.2258064516129031E-2</v>
      </c>
      <c r="C67" s="150">
        <f>Table6[[#This Row],[Growth Rate Part-Time]]</f>
        <v>0.31578947368421051</v>
      </c>
    </row>
    <row r="68" spans="1:3">
      <c r="A68" s="149">
        <f>'Early Momentum'!A68</f>
        <v>180328</v>
      </c>
      <c r="B68" s="150">
        <f>Table6[[#This Row],[Growth Rate Full-Time]]</f>
        <v>0.44117647058823528</v>
      </c>
      <c r="C68" s="150" t="str">
        <f>Table6[[#This Row],[Growth Rate Part-Time]]</f>
        <v/>
      </c>
    </row>
    <row r="69" spans="1:3">
      <c r="A69" s="149">
        <f>'Early Momentum'!A69</f>
        <v>180647</v>
      </c>
      <c r="B69" s="150">
        <f>Table6[[#This Row],[Growth Rate Full-Time]]</f>
        <v>0.33846153846153848</v>
      </c>
      <c r="C69" s="150" t="str">
        <f>Table6[[#This Row],[Growth Rate Part-Time]]</f>
        <v/>
      </c>
    </row>
    <row r="70" spans="1:3">
      <c r="A70" s="149">
        <f>'Early Momentum'!A70</f>
        <v>181419</v>
      </c>
      <c r="B70" s="150" t="str">
        <f>Table6[[#This Row],[Growth Rate Full-Time]]</f>
        <v/>
      </c>
      <c r="C70" s="150" t="str">
        <f>Table6[[#This Row],[Growth Rate Part-Time]]</f>
        <v/>
      </c>
    </row>
    <row r="71" spans="1:3">
      <c r="A71" s="149">
        <f>'Early Momentum'!A71</f>
        <v>182005</v>
      </c>
      <c r="B71" s="150" t="str">
        <f>Table6[[#This Row],[Growth Rate Full-Time]]</f>
        <v/>
      </c>
      <c r="C71" s="150" t="str">
        <f>Table6[[#This Row],[Growth Rate Part-Time]]</f>
        <v/>
      </c>
    </row>
    <row r="72" spans="1:3">
      <c r="A72" s="149">
        <f>'Early Momentum'!A72</f>
        <v>183655</v>
      </c>
      <c r="B72" s="150">
        <f>Table6[[#This Row],[Growth Rate Full-Time]]</f>
        <v>-6.3492063492063489E-2</v>
      </c>
      <c r="C72" s="150">
        <f>Table6[[#This Row],[Growth Rate Part-Time]]</f>
        <v>-0.16326530612244897</v>
      </c>
    </row>
    <row r="73" spans="1:3">
      <c r="A73" s="149">
        <f>'Early Momentum'!A73</f>
        <v>184995</v>
      </c>
      <c r="B73" s="150">
        <f>Table6[[#This Row],[Growth Rate Full-Time]]</f>
        <v>8.6206896551724144E-2</v>
      </c>
      <c r="C73" s="150">
        <f>Table6[[#This Row],[Growth Rate Part-Time]]</f>
        <v>-0.1276595744680851</v>
      </c>
    </row>
    <row r="74" spans="1:3">
      <c r="A74" s="149">
        <f>'Early Momentum'!A74</f>
        <v>186034</v>
      </c>
      <c r="B74" s="150">
        <f>Table6[[#This Row],[Growth Rate Full-Time]]</f>
        <v>0.1</v>
      </c>
      <c r="C74" s="150">
        <f>Table6[[#This Row],[Growth Rate Part-Time]]</f>
        <v>-2.2222222222222223E-2</v>
      </c>
    </row>
    <row r="75" spans="1:3">
      <c r="A75" s="149">
        <f>'Early Momentum'!A75</f>
        <v>187596</v>
      </c>
      <c r="B75" s="150">
        <f>Table6[[#This Row],[Growth Rate Full-Time]]</f>
        <v>0.13157894736842105</v>
      </c>
      <c r="C75" s="150" t="str">
        <f>Table6[[#This Row],[Growth Rate Part-Time]]</f>
        <v/>
      </c>
    </row>
    <row r="76" spans="1:3">
      <c r="A76" s="149">
        <f>'Early Momentum'!A76</f>
        <v>187620</v>
      </c>
      <c r="B76" s="150">
        <f>Table6[[#This Row],[Growth Rate Full-Time]]</f>
        <v>0</v>
      </c>
      <c r="C76" s="150">
        <f>Table6[[#This Row],[Growth Rate Part-Time]]</f>
        <v>-6.9767441860465115E-2</v>
      </c>
    </row>
    <row r="77" spans="1:3">
      <c r="A77" s="149">
        <f>'Early Momentum'!A77</f>
        <v>187639</v>
      </c>
      <c r="B77" s="150">
        <f>Table6[[#This Row],[Growth Rate Full-Time]]</f>
        <v>-0.13636363636363635</v>
      </c>
      <c r="C77" s="150">
        <f>Table6[[#This Row],[Growth Rate Part-Time]]</f>
        <v>0.90909090909090906</v>
      </c>
    </row>
    <row r="78" spans="1:3">
      <c r="A78" s="149">
        <f>'Early Momentum'!A78</f>
        <v>187745</v>
      </c>
      <c r="B78" s="150">
        <f>Table6[[#This Row],[Growth Rate Full-Time]]</f>
        <v>3.5714285714285712E-2</v>
      </c>
      <c r="C78" s="150">
        <f>Table6[[#This Row],[Growth Rate Part-Time]]</f>
        <v>1.0303030303030303</v>
      </c>
    </row>
    <row r="79" spans="1:3">
      <c r="A79" s="149">
        <f>'Early Momentum'!A79</f>
        <v>188137</v>
      </c>
      <c r="B79" s="150">
        <f>Table6[[#This Row],[Growth Rate Full-Time]]</f>
        <v>-0.15384615384615385</v>
      </c>
      <c r="C79" s="150">
        <f>Table6[[#This Row],[Growth Rate Part-Time]]</f>
        <v>-7.1428571428571425E-2</v>
      </c>
    </row>
    <row r="80" spans="1:3">
      <c r="A80" s="149">
        <f>'Early Momentum'!A80</f>
        <v>190619</v>
      </c>
      <c r="B80" s="150">
        <f>Table6[[#This Row],[Growth Rate Full-Time]]</f>
        <v>-1.5384615384615385E-2</v>
      </c>
      <c r="C80" s="150">
        <f>Table6[[#This Row],[Growth Rate Part-Time]]</f>
        <v>0.16666666666666666</v>
      </c>
    </row>
    <row r="81" spans="1:3">
      <c r="A81" s="149">
        <f>'Early Momentum'!A81</f>
        <v>193283</v>
      </c>
      <c r="B81" s="150">
        <f>Table6[[#This Row],[Growth Rate Full-Time]]</f>
        <v>0</v>
      </c>
      <c r="C81" s="150">
        <f>Table6[[#This Row],[Growth Rate Part-Time]]</f>
        <v>0.08</v>
      </c>
    </row>
    <row r="82" spans="1:3">
      <c r="A82" s="149">
        <f>'Early Momentum'!A82</f>
        <v>194222</v>
      </c>
      <c r="B82" s="150">
        <f>Table6[[#This Row],[Growth Rate Full-Time]]</f>
        <v>1.9230769230769232E-2</v>
      </c>
      <c r="C82" s="150">
        <f>Table6[[#This Row],[Growth Rate Part-Time]]</f>
        <v>0.18181818181818182</v>
      </c>
    </row>
    <row r="83" spans="1:3">
      <c r="A83" s="149">
        <f>'Early Momentum'!A83</f>
        <v>195322</v>
      </c>
      <c r="B83" s="150">
        <f>Table6[[#This Row],[Growth Rate Full-Time]]</f>
        <v>3.8461538461538464E-2</v>
      </c>
      <c r="C83" s="150">
        <f>Table6[[#This Row],[Growth Rate Part-Time]]</f>
        <v>0.1</v>
      </c>
    </row>
    <row r="84" spans="1:3">
      <c r="A84" s="149">
        <f>'Early Momentum'!A84</f>
        <v>197294</v>
      </c>
      <c r="B84" s="150">
        <f>Table6[[#This Row],[Growth Rate Full-Time]]</f>
        <v>-6.0606060606060608E-2</v>
      </c>
      <c r="C84" s="150">
        <f>Table6[[#This Row],[Growth Rate Part-Time]]</f>
        <v>-0.15094339622641509</v>
      </c>
    </row>
    <row r="85" spans="1:3">
      <c r="A85" s="149">
        <f>'Early Momentum'!A85</f>
        <v>198455</v>
      </c>
      <c r="B85" s="150">
        <f>Table6[[#This Row],[Growth Rate Full-Time]]</f>
        <v>1.5384615384615385E-2</v>
      </c>
      <c r="C85" s="150">
        <f>Table6[[#This Row],[Growth Rate Part-Time]]</f>
        <v>-0.16326530612244897</v>
      </c>
    </row>
    <row r="86" spans="1:3">
      <c r="A86" s="149">
        <f>'Early Momentum'!A86</f>
        <v>198552</v>
      </c>
      <c r="B86" s="150">
        <f>Table6[[#This Row],[Growth Rate Full-Time]]</f>
        <v>0.21311475409836064</v>
      </c>
      <c r="C86" s="150">
        <f>Table6[[#This Row],[Growth Rate Part-Time]]</f>
        <v>-0.17647058823529413</v>
      </c>
    </row>
    <row r="87" spans="1:3">
      <c r="A87" s="149">
        <f>'Early Momentum'!A87</f>
        <v>198640</v>
      </c>
      <c r="B87" s="150">
        <f>Table6[[#This Row],[Growth Rate Full-Time]]</f>
        <v>0.12121212121212122</v>
      </c>
      <c r="C87" s="150">
        <f>Table6[[#This Row],[Growth Rate Part-Time]]</f>
        <v>0.75</v>
      </c>
    </row>
    <row r="88" spans="1:3">
      <c r="A88" s="149">
        <f>'Early Momentum'!A88</f>
        <v>199740</v>
      </c>
      <c r="B88" s="150">
        <f>Table6[[#This Row],[Growth Rate Full-Time]]</f>
        <v>0.2413793103448276</v>
      </c>
      <c r="C88" s="150">
        <f>Table6[[#This Row],[Growth Rate Part-Time]]</f>
        <v>0.26829268292682928</v>
      </c>
    </row>
    <row r="89" spans="1:3">
      <c r="A89" s="149">
        <f>'Early Momentum'!A89</f>
        <v>199838</v>
      </c>
      <c r="B89" s="150">
        <f>Table6[[#This Row],[Growth Rate Full-Time]]</f>
        <v>0.42</v>
      </c>
      <c r="C89" s="150">
        <f>Table6[[#This Row],[Growth Rate Part-Time]]</f>
        <v>0.10526315789473684</v>
      </c>
    </row>
    <row r="90" spans="1:3">
      <c r="A90" s="149">
        <f>'Early Momentum'!A90</f>
        <v>199856</v>
      </c>
      <c r="B90" s="150">
        <f>Table6[[#This Row],[Growth Rate Full-Time]]</f>
        <v>7.6923076923076927E-2</v>
      </c>
      <c r="C90" s="150">
        <f>Table6[[#This Row],[Growth Rate Part-Time]]</f>
        <v>-1.9607843137254902E-2</v>
      </c>
    </row>
    <row r="91" spans="1:3">
      <c r="A91" s="149">
        <f>'Early Momentum'!A91</f>
        <v>200086</v>
      </c>
      <c r="B91" s="150" t="str">
        <f>Table6[[#This Row],[Growth Rate Full-Time]]</f>
        <v/>
      </c>
      <c r="C91" s="150" t="str">
        <f>Table6[[#This Row],[Growth Rate Part-Time]]</f>
        <v/>
      </c>
    </row>
    <row r="92" spans="1:3">
      <c r="A92" s="149">
        <f>'Early Momentum'!A92</f>
        <v>200527</v>
      </c>
      <c r="B92" s="150">
        <f>Table6[[#This Row],[Growth Rate Full-Time]]</f>
        <v>0.7857142857142857</v>
      </c>
      <c r="C92" s="150" t="str">
        <f>Table6[[#This Row],[Growth Rate Part-Time]]</f>
        <v/>
      </c>
    </row>
    <row r="93" spans="1:3">
      <c r="A93" s="149">
        <f>'Early Momentum'!A93</f>
        <v>200554</v>
      </c>
      <c r="B93" s="150" t="str">
        <f>Table6[[#This Row],[Growth Rate Full-Time]]</f>
        <v/>
      </c>
      <c r="C93" s="150" t="str">
        <f>Table6[[#This Row],[Growth Rate Part-Time]]</f>
        <v/>
      </c>
    </row>
    <row r="94" spans="1:3">
      <c r="A94" s="149">
        <f>'Early Momentum'!A94</f>
        <v>201672</v>
      </c>
      <c r="B94" s="150" t="str">
        <f>Table6[[#This Row],[Growth Rate Full-Time]]</f>
        <v/>
      </c>
      <c r="C94" s="150" t="str">
        <f>Table6[[#This Row],[Growth Rate Part-Time]]</f>
        <v/>
      </c>
    </row>
    <row r="95" spans="1:3">
      <c r="A95" s="149">
        <f>'Early Momentum'!A95</f>
        <v>201973</v>
      </c>
      <c r="B95" s="150" t="str">
        <f>Table6[[#This Row],[Growth Rate Full-Time]]</f>
        <v/>
      </c>
      <c r="C95" s="150" t="str">
        <f>Table6[[#This Row],[Growth Rate Part-Time]]</f>
        <v/>
      </c>
    </row>
    <row r="96" spans="1:3">
      <c r="A96" s="149">
        <f>'Early Momentum'!A96</f>
        <v>202222</v>
      </c>
      <c r="B96" s="150">
        <f>Table6[[#This Row],[Growth Rate Full-Time]]</f>
        <v>-1.5625E-2</v>
      </c>
      <c r="C96" s="150">
        <f>Table6[[#This Row],[Growth Rate Part-Time]]</f>
        <v>-0.02</v>
      </c>
    </row>
    <row r="97" spans="1:3">
      <c r="A97" s="149">
        <f>'Early Momentum'!A97</f>
        <v>202356</v>
      </c>
      <c r="B97" s="150">
        <f>Table6[[#This Row],[Growth Rate Full-Time]]</f>
        <v>5.2631578947368418E-2</v>
      </c>
      <c r="C97" s="150">
        <f>Table6[[#This Row],[Growth Rate Part-Time]]</f>
        <v>0.15789473684210525</v>
      </c>
    </row>
    <row r="98" spans="1:3">
      <c r="A98" s="149">
        <f>'Early Momentum'!A98</f>
        <v>203748</v>
      </c>
      <c r="B98" s="150" t="str">
        <f>Table6[[#This Row],[Growth Rate Full-Time]]</f>
        <v/>
      </c>
      <c r="C98" s="150" t="str">
        <f>Table6[[#This Row],[Growth Rate Part-Time]]</f>
        <v/>
      </c>
    </row>
    <row r="99" spans="1:3">
      <c r="A99" s="149">
        <f>'Early Momentum'!A99</f>
        <v>204255</v>
      </c>
      <c r="B99" s="150" t="str">
        <f>Table6[[#This Row],[Growth Rate Full-Time]]</f>
        <v/>
      </c>
      <c r="C99" s="150" t="str">
        <f>Table6[[#This Row],[Growth Rate Part-Time]]</f>
        <v/>
      </c>
    </row>
    <row r="100" spans="1:3">
      <c r="A100" s="149">
        <f>'Early Momentum'!A100</f>
        <v>204422</v>
      </c>
      <c r="B100" s="150">
        <f>Table6[[#This Row],[Growth Rate Full-Time]]</f>
        <v>0.58620689655172409</v>
      </c>
      <c r="C100" s="150">
        <f>Table6[[#This Row],[Growth Rate Part-Time]]</f>
        <v>0.48888888888888887</v>
      </c>
    </row>
    <row r="101" spans="1:3">
      <c r="A101" s="149">
        <f>'Early Momentum'!A101</f>
        <v>204440</v>
      </c>
      <c r="B101" s="150">
        <f>Table6[[#This Row],[Growth Rate Full-Time]]</f>
        <v>-0.11842105263157894</v>
      </c>
      <c r="C101" s="150">
        <f>Table6[[#This Row],[Growth Rate Part-Time]]</f>
        <v>0.43181818181818182</v>
      </c>
    </row>
    <row r="102" spans="1:3">
      <c r="A102" s="149">
        <f>'Early Momentum'!A102</f>
        <v>205470</v>
      </c>
      <c r="B102" s="150" t="str">
        <f>Table6[[#This Row],[Growth Rate Full-Time]]</f>
        <v/>
      </c>
      <c r="C102" s="150" t="str">
        <f>Table6[[#This Row],[Growth Rate Part-Time]]</f>
        <v/>
      </c>
    </row>
    <row r="103" spans="1:3">
      <c r="A103" s="149">
        <f>'Early Momentum'!A103</f>
        <v>207449</v>
      </c>
      <c r="B103" s="150">
        <f>Table6[[#This Row],[Growth Rate Full-Time]]</f>
        <v>0.21739130434782608</v>
      </c>
      <c r="C103" s="150">
        <f>Table6[[#This Row],[Growth Rate Part-Time]]</f>
        <v>-0.17142857142857143</v>
      </c>
    </row>
    <row r="104" spans="1:3">
      <c r="A104" s="149">
        <f>'Early Momentum'!A104</f>
        <v>207935</v>
      </c>
      <c r="B104" s="150">
        <f>Table6[[#This Row],[Growth Rate Full-Time]]</f>
        <v>4.8387096774193547E-2</v>
      </c>
      <c r="C104" s="150">
        <f>Table6[[#This Row],[Growth Rate Part-Time]]</f>
        <v>-0.10869565217391304</v>
      </c>
    </row>
    <row r="105" spans="1:3">
      <c r="A105" s="149">
        <f>'Early Momentum'!A105</f>
        <v>209038</v>
      </c>
      <c r="B105" s="150">
        <f>Table6[[#This Row],[Growth Rate Full-Time]]</f>
        <v>1.7241379310344827E-2</v>
      </c>
      <c r="C105" s="150">
        <f>Table6[[#This Row],[Growth Rate Part-Time]]</f>
        <v>0.11904761904761904</v>
      </c>
    </row>
    <row r="106" spans="1:3">
      <c r="A106" s="149">
        <f>'Early Momentum'!A106</f>
        <v>210605</v>
      </c>
      <c r="B106" s="150">
        <f>Table6[[#This Row],[Growth Rate Full-Time]]</f>
        <v>0.10344827586206896</v>
      </c>
      <c r="C106" s="150">
        <f>Table6[[#This Row],[Growth Rate Part-Time]]</f>
        <v>0.1276595744680851</v>
      </c>
    </row>
    <row r="107" spans="1:3">
      <c r="A107" s="149">
        <f>'Early Momentum'!A107</f>
        <v>211079</v>
      </c>
      <c r="B107" s="150">
        <f>Table6[[#This Row],[Growth Rate Full-Time]]</f>
        <v>9.2592592592592587E-2</v>
      </c>
      <c r="C107" s="150">
        <f>Table6[[#This Row],[Growth Rate Part-Time]]</f>
        <v>-0.10638297872340426</v>
      </c>
    </row>
    <row r="108" spans="1:3">
      <c r="A108" s="149">
        <f>'Early Momentum'!A108</f>
        <v>212878</v>
      </c>
      <c r="B108" s="150">
        <f>Table6[[#This Row],[Growth Rate Full-Time]]</f>
        <v>1.7241379310344827E-2</v>
      </c>
      <c r="C108" s="150">
        <f>Table6[[#This Row],[Growth Rate Part-Time]]</f>
        <v>-0.10869565217391304</v>
      </c>
    </row>
    <row r="109" spans="1:3">
      <c r="A109" s="149">
        <f>'Early Momentum'!A109</f>
        <v>214111</v>
      </c>
      <c r="B109" s="150">
        <f>Table6[[#This Row],[Growth Rate Full-Time]]</f>
        <v>1.5384615384615385E-2</v>
      </c>
      <c r="C109" s="150">
        <f>Table6[[#This Row],[Growth Rate Part-Time]]</f>
        <v>2.0833333333333332E-2</v>
      </c>
    </row>
    <row r="110" spans="1:3">
      <c r="A110" s="149">
        <f>'Early Momentum'!A110</f>
        <v>215239</v>
      </c>
      <c r="B110" s="150">
        <f>Table6[[#This Row],[Growth Rate Full-Time]]</f>
        <v>-0.05</v>
      </c>
      <c r="C110" s="150">
        <f>Table6[[#This Row],[Growth Rate Part-Time]]</f>
        <v>-6.8181818181818177E-2</v>
      </c>
    </row>
    <row r="111" spans="1:3">
      <c r="A111" s="149">
        <f>'Early Momentum'!A111</f>
        <v>218858</v>
      </c>
      <c r="B111" s="150">
        <f>Table6[[#This Row],[Growth Rate Full-Time]]</f>
        <v>-0.11475409836065574</v>
      </c>
      <c r="C111" s="150">
        <f>Table6[[#This Row],[Growth Rate Part-Time]]</f>
        <v>-0.1875</v>
      </c>
    </row>
    <row r="112" spans="1:3">
      <c r="A112" s="149">
        <f>'Early Momentum'!A112</f>
        <v>219408</v>
      </c>
      <c r="B112" s="150" t="str">
        <f>Table6[[#This Row],[Growth Rate Full-Time]]</f>
        <v/>
      </c>
      <c r="C112" s="150" t="str">
        <f>Table6[[#This Row],[Growth Rate Part-Time]]</f>
        <v/>
      </c>
    </row>
    <row r="113" spans="1:3">
      <c r="A113" s="149">
        <f>'Early Momentum'!A113</f>
        <v>219879</v>
      </c>
      <c r="B113" s="150">
        <f>Table6[[#This Row],[Growth Rate Full-Time]]</f>
        <v>3.8461538461538464E-2</v>
      </c>
      <c r="C113" s="150">
        <f>Table6[[#This Row],[Growth Rate Part-Time]]</f>
        <v>-0.14285714285714285</v>
      </c>
    </row>
    <row r="114" spans="1:3">
      <c r="A114" s="149">
        <f>'Early Momentum'!A114</f>
        <v>220057</v>
      </c>
      <c r="B114" s="150">
        <f>Table6[[#This Row],[Growth Rate Full-Time]]</f>
        <v>3.5714285714285712E-2</v>
      </c>
      <c r="C114" s="150">
        <f>Table6[[#This Row],[Growth Rate Part-Time]]</f>
        <v>-0.21818181818181817</v>
      </c>
    </row>
    <row r="115" spans="1:3">
      <c r="A115" s="149">
        <f>'Early Momentum'!A115</f>
        <v>221184</v>
      </c>
      <c r="B115" s="150">
        <f>Table6[[#This Row],[Growth Rate Full-Time]]</f>
        <v>-0.12244897959183673</v>
      </c>
      <c r="C115" s="150">
        <f>Table6[[#This Row],[Growth Rate Part-Time]]</f>
        <v>-0.14285714285714285</v>
      </c>
    </row>
    <row r="116" spans="1:3">
      <c r="A116" s="149">
        <f>'Early Momentum'!A116</f>
        <v>221397</v>
      </c>
      <c r="B116" s="150">
        <f>Table6[[#This Row],[Growth Rate Full-Time]]</f>
        <v>8.9285714285714288E-2</v>
      </c>
      <c r="C116" s="150">
        <f>Table6[[#This Row],[Growth Rate Part-Time]]</f>
        <v>-0.15094339622641509</v>
      </c>
    </row>
    <row r="117" spans="1:3">
      <c r="A117" s="149">
        <f>'Early Momentum'!A117</f>
        <v>221485</v>
      </c>
      <c r="B117" s="150">
        <f>Table6[[#This Row],[Growth Rate Full-Time]]</f>
        <v>1.9230769230769232E-2</v>
      </c>
      <c r="C117" s="150">
        <f>Table6[[#This Row],[Growth Rate Part-Time]]</f>
        <v>-0.34210526315789475</v>
      </c>
    </row>
    <row r="118" spans="1:3">
      <c r="A118" s="149">
        <f>'Early Momentum'!A118</f>
        <v>221643</v>
      </c>
      <c r="B118" s="150">
        <f>Table6[[#This Row],[Growth Rate Full-Time]]</f>
        <v>7.5471698113207544E-2</v>
      </c>
      <c r="C118" s="150">
        <f>Table6[[#This Row],[Growth Rate Part-Time]]</f>
        <v>1.9607843137254902E-2</v>
      </c>
    </row>
    <row r="119" spans="1:3">
      <c r="A119" s="149">
        <f>'Early Momentum'!A119</f>
        <v>221908</v>
      </c>
      <c r="B119" s="150">
        <f>Table6[[#This Row],[Growth Rate Full-Time]]</f>
        <v>1.7543859649122806E-2</v>
      </c>
      <c r="C119" s="150">
        <f>Table6[[#This Row],[Growth Rate Part-Time]]</f>
        <v>0.28846153846153844</v>
      </c>
    </row>
    <row r="120" spans="1:3">
      <c r="A120" s="149">
        <f>'Early Momentum'!A120</f>
        <v>222053</v>
      </c>
      <c r="B120" s="150">
        <f>Table6[[#This Row],[Growth Rate Full-Time]]</f>
        <v>2.0408163265306121E-2</v>
      </c>
      <c r="C120" s="150">
        <f>Table6[[#This Row],[Growth Rate Part-Time]]</f>
        <v>-0.30909090909090908</v>
      </c>
    </row>
    <row r="121" spans="1:3">
      <c r="A121" s="149">
        <f>'Early Momentum'!A121</f>
        <v>222062</v>
      </c>
      <c r="B121" s="150">
        <f>Table6[[#This Row],[Growth Rate Full-Time]]</f>
        <v>1.7543859649122806E-2</v>
      </c>
      <c r="C121" s="150">
        <f>Table6[[#This Row],[Growth Rate Part-Time]]</f>
        <v>0</v>
      </c>
    </row>
    <row r="122" spans="1:3">
      <c r="A122" s="149">
        <f>'Early Momentum'!A122</f>
        <v>222576</v>
      </c>
      <c r="B122" s="150">
        <f>Table6[[#This Row],[Growth Rate Full-Time]]</f>
        <v>1.4925373134328358E-2</v>
      </c>
      <c r="C122" s="150">
        <f>Table6[[#This Row],[Growth Rate Part-Time]]</f>
        <v>-0.14545454545454545</v>
      </c>
    </row>
    <row r="123" spans="1:3">
      <c r="A123" s="149">
        <f>'Early Momentum'!A123</f>
        <v>222992</v>
      </c>
      <c r="B123" s="150" t="str">
        <f>Table6[[#This Row],[Growth Rate Full-Time]]</f>
        <v/>
      </c>
      <c r="C123" s="150" t="str">
        <f>Table6[[#This Row],[Growth Rate Part-Time]]</f>
        <v/>
      </c>
    </row>
    <row r="124" spans="1:3">
      <c r="A124" s="149">
        <f>'Early Momentum'!A124</f>
        <v>223320</v>
      </c>
      <c r="B124" s="150">
        <f>Table6[[#This Row],[Growth Rate Full-Time]]</f>
        <v>-0.28333333333333333</v>
      </c>
      <c r="C124" s="150">
        <f>Table6[[#This Row],[Growth Rate Part-Time]]</f>
        <v>0.1951219512195122</v>
      </c>
    </row>
    <row r="125" spans="1:3">
      <c r="A125" s="149">
        <f>'Early Momentum'!A125</f>
        <v>223506</v>
      </c>
      <c r="B125" s="150" t="str">
        <f>Table6[[#This Row],[Growth Rate Full-Time]]</f>
        <v/>
      </c>
      <c r="C125" s="150" t="str">
        <f>Table6[[#This Row],[Growth Rate Part-Time]]</f>
        <v/>
      </c>
    </row>
    <row r="126" spans="1:3">
      <c r="A126" s="149">
        <f>'Early Momentum'!A126</f>
        <v>224615</v>
      </c>
      <c r="B126" s="150">
        <f>Table6[[#This Row],[Growth Rate Full-Time]]</f>
        <v>0.67924528301886788</v>
      </c>
      <c r="C126" s="150">
        <f>Table6[[#This Row],[Growth Rate Part-Time]]</f>
        <v>0.67500000000000004</v>
      </c>
    </row>
    <row r="127" spans="1:3">
      <c r="A127" s="149">
        <f>'Early Momentum'!A127</f>
        <v>224642</v>
      </c>
      <c r="B127" s="150">
        <f>Table6[[#This Row],[Growth Rate Full-Time]]</f>
        <v>3.2258064516129031E-2</v>
      </c>
      <c r="C127" s="150">
        <f>Table6[[#This Row],[Growth Rate Part-Time]]</f>
        <v>0.1</v>
      </c>
    </row>
    <row r="128" spans="1:3">
      <c r="A128" s="149">
        <f>'Early Momentum'!A128</f>
        <v>225070</v>
      </c>
      <c r="B128" s="150" t="str">
        <f>Table6[[#This Row],[Growth Rate Full-Time]]</f>
        <v/>
      </c>
      <c r="C128" s="150" t="str">
        <f>Table6[[#This Row],[Growth Rate Part-Time]]</f>
        <v/>
      </c>
    </row>
    <row r="129" spans="1:3">
      <c r="A129" s="149">
        <f>'Early Momentum'!A129</f>
        <v>226204</v>
      </c>
      <c r="B129" s="150">
        <f>Table6[[#This Row],[Growth Rate Full-Time]]</f>
        <v>-5.4794520547945202E-2</v>
      </c>
      <c r="C129" s="150">
        <f>Table6[[#This Row],[Growth Rate Part-Time]]</f>
        <v>-8.771929824561403E-2</v>
      </c>
    </row>
    <row r="130" spans="1:3">
      <c r="A130" s="149">
        <f>'Early Momentum'!A130</f>
        <v>227182</v>
      </c>
      <c r="B130" s="150" t="str">
        <f>Table6[[#This Row],[Growth Rate Full-Time]]</f>
        <v/>
      </c>
      <c r="C130" s="150" t="str">
        <f>Table6[[#This Row],[Growth Rate Part-Time]]</f>
        <v/>
      </c>
    </row>
    <row r="131" spans="1:3">
      <c r="A131" s="149">
        <f>'Early Momentum'!A131</f>
        <v>227304</v>
      </c>
      <c r="B131" s="150">
        <f>Table6[[#This Row],[Growth Rate Full-Time]]</f>
        <v>5.1724137931034482E-2</v>
      </c>
      <c r="C131" s="150">
        <f>Table6[[#This Row],[Growth Rate Part-Time]]</f>
        <v>0.16216216216216217</v>
      </c>
    </row>
    <row r="132" spans="1:3">
      <c r="A132" s="149">
        <f>'Early Momentum'!A132</f>
        <v>227854</v>
      </c>
      <c r="B132" s="150">
        <f>Table6[[#This Row],[Growth Rate Full-Time]]</f>
        <v>1.6129032258064516E-2</v>
      </c>
      <c r="C132" s="150">
        <f>Table6[[#This Row],[Growth Rate Part-Time]]</f>
        <v>-0.21428571428571427</v>
      </c>
    </row>
    <row r="133" spans="1:3">
      <c r="A133" s="149">
        <f>'Early Momentum'!A133</f>
        <v>227924</v>
      </c>
      <c r="B133" s="150" t="str">
        <f>Table6[[#This Row],[Growth Rate Full-Time]]</f>
        <v/>
      </c>
      <c r="C133" s="150" t="str">
        <f>Table6[[#This Row],[Growth Rate Part-Time]]</f>
        <v/>
      </c>
    </row>
    <row r="134" spans="1:3">
      <c r="A134" s="149">
        <f>'Early Momentum'!A134</f>
        <v>227979</v>
      </c>
      <c r="B134" s="150" t="str">
        <f>Table6[[#This Row],[Growth Rate Full-Time]]</f>
        <v/>
      </c>
      <c r="C134" s="150" t="str">
        <f>Table6[[#This Row],[Growth Rate Part-Time]]</f>
        <v/>
      </c>
    </row>
    <row r="135" spans="1:3">
      <c r="A135" s="149">
        <f>'Early Momentum'!A135</f>
        <v>228608</v>
      </c>
      <c r="B135" s="150">
        <f>Table6[[#This Row],[Growth Rate Full-Time]]</f>
        <v>4.9180327868852458E-2</v>
      </c>
      <c r="C135" s="150">
        <f>Table6[[#This Row],[Growth Rate Part-Time]]</f>
        <v>-7.4999999999999997E-2</v>
      </c>
    </row>
    <row r="136" spans="1:3">
      <c r="A136" s="149">
        <f>'Early Momentum'!A136</f>
        <v>232414</v>
      </c>
      <c r="B136" s="150">
        <f>Table6[[#This Row],[Growth Rate Full-Time]]</f>
        <v>-1.5384615384615385E-2</v>
      </c>
      <c r="C136" s="150">
        <f>Table6[[#This Row],[Growth Rate Part-Time]]</f>
        <v>-0.1875</v>
      </c>
    </row>
    <row r="137" spans="1:3">
      <c r="A137" s="149">
        <f>'Early Momentum'!A137</f>
        <v>232946</v>
      </c>
      <c r="B137" s="150">
        <f>Table6[[#This Row],[Growth Rate Full-Time]]</f>
        <v>1.4084507042253521E-2</v>
      </c>
      <c r="C137" s="150">
        <f>Table6[[#This Row],[Growth Rate Part-Time]]</f>
        <v>-0.11538461538461539</v>
      </c>
    </row>
    <row r="138" spans="1:3">
      <c r="A138" s="149">
        <f>'Early Momentum'!A138</f>
        <v>233019</v>
      </c>
      <c r="B138" s="150">
        <f>Table6[[#This Row],[Growth Rate Full-Time]]</f>
        <v>0.13333333333333333</v>
      </c>
      <c r="C138" s="150">
        <f>Table6[[#This Row],[Growth Rate Part-Time]]</f>
        <v>8.1081081081081086E-2</v>
      </c>
    </row>
    <row r="139" spans="1:3">
      <c r="A139" s="149">
        <f>'Early Momentum'!A139</f>
        <v>233772</v>
      </c>
      <c r="B139" s="150">
        <f>Table6[[#This Row],[Growth Rate Full-Time]]</f>
        <v>-3.4482758620689655E-2</v>
      </c>
      <c r="C139" s="150">
        <f>Table6[[#This Row],[Growth Rate Part-Time]]</f>
        <v>2.8571428571428571E-2</v>
      </c>
    </row>
    <row r="140" spans="1:3">
      <c r="A140" s="149">
        <f>'Early Momentum'!A140</f>
        <v>234669</v>
      </c>
      <c r="B140" s="150" t="str">
        <f>Table6[[#This Row],[Growth Rate Full-Time]]</f>
        <v/>
      </c>
      <c r="C140" s="150" t="str">
        <f>Table6[[#This Row],[Growth Rate Part-Time]]</f>
        <v/>
      </c>
    </row>
    <row r="141" spans="1:3">
      <c r="A141" s="149">
        <f>'Early Momentum'!A141</f>
        <v>234951</v>
      </c>
      <c r="B141" s="150" t="str">
        <f>Table6[[#This Row],[Growth Rate Full-Time]]</f>
        <v/>
      </c>
      <c r="C141" s="150" t="str">
        <f>Table6[[#This Row],[Growth Rate Part-Time]]</f>
        <v/>
      </c>
    </row>
    <row r="142" spans="1:3">
      <c r="A142" s="149">
        <f>'Early Momentum'!A142</f>
        <v>235103</v>
      </c>
      <c r="B142" s="150" t="str">
        <f>Table6[[#This Row],[Growth Rate Full-Time]]</f>
        <v/>
      </c>
      <c r="C142" s="150" t="str">
        <f>Table6[[#This Row],[Growth Rate Part-Time]]</f>
        <v/>
      </c>
    </row>
    <row r="143" spans="1:3">
      <c r="A143" s="149">
        <f>'Early Momentum'!A143</f>
        <v>235149</v>
      </c>
      <c r="B143" s="150" t="str">
        <f>Table6[[#This Row],[Growth Rate Full-Time]]</f>
        <v/>
      </c>
      <c r="C143" s="150" t="str">
        <f>Table6[[#This Row],[Growth Rate Part-Time]]</f>
        <v/>
      </c>
    </row>
    <row r="144" spans="1:3">
      <c r="A144" s="149">
        <f>'Early Momentum'!A144</f>
        <v>235237</v>
      </c>
      <c r="B144" s="150" t="str">
        <f>Table6[[#This Row],[Growth Rate Full-Time]]</f>
        <v/>
      </c>
      <c r="C144" s="150" t="str">
        <f>Table6[[#This Row],[Growth Rate Part-Time]]</f>
        <v/>
      </c>
    </row>
    <row r="145" spans="1:3">
      <c r="A145" s="149">
        <f>'Early Momentum'!A145</f>
        <v>235431</v>
      </c>
      <c r="B145" s="150" t="str">
        <f>Table6[[#This Row],[Growth Rate Full-Time]]</f>
        <v/>
      </c>
      <c r="C145" s="150" t="str">
        <f>Table6[[#This Row],[Growth Rate Part-Time]]</f>
        <v/>
      </c>
    </row>
    <row r="146" spans="1:3">
      <c r="A146" s="149">
        <f>'Early Momentum'!A146</f>
        <v>238263</v>
      </c>
      <c r="B146" s="150" t="str">
        <f>Table6[[#This Row],[Growth Rate Full-Time]]</f>
        <v/>
      </c>
      <c r="C146" s="150" t="str">
        <f>Table6[[#This Row],[Growth Rate Part-Time]]</f>
        <v/>
      </c>
    </row>
    <row r="147" spans="1:3">
      <c r="A147" s="149">
        <f>'Early Momentum'!A147</f>
        <v>239248</v>
      </c>
      <c r="B147" s="150">
        <f>Table6[[#This Row],[Growth Rate Full-Time]]</f>
        <v>5.1724137931034482E-2</v>
      </c>
      <c r="C147" s="150">
        <f>Table6[[#This Row],[Growth Rate Part-Time]]</f>
        <v>-2.0408163265306121E-2</v>
      </c>
    </row>
    <row r="148" spans="1:3">
      <c r="A148" s="149">
        <f>'Early Momentum'!A148</f>
        <v>239488</v>
      </c>
      <c r="B148" s="150">
        <f>Table6[[#This Row],[Growth Rate Full-Time]]</f>
        <v>0.22222222222222221</v>
      </c>
      <c r="C148" s="150">
        <f>Table6[[#This Row],[Growth Rate Part-Time]]</f>
        <v>1.7241379310344827E-2</v>
      </c>
    </row>
    <row r="149" spans="1:3">
      <c r="A149" s="149">
        <f>'Early Momentum'!A149</f>
        <v>240170</v>
      </c>
      <c r="B149" s="150">
        <f>Table6[[#This Row],[Growth Rate Full-Time]]</f>
        <v>-0.25423728813559321</v>
      </c>
      <c r="C149" s="150">
        <f>Table6[[#This Row],[Growth Rate Part-Time]]</f>
        <v>-0.31034482758620691</v>
      </c>
    </row>
    <row r="150" spans="1:3">
      <c r="A150" s="149">
        <f>'Early Momentum'!A150</f>
        <v>240198</v>
      </c>
      <c r="B150" s="150">
        <f>Table6[[#This Row],[Growth Rate Full-Time]]</f>
        <v>0.19354838709677419</v>
      </c>
      <c r="C150" s="150">
        <f>Table6[[#This Row],[Growth Rate Part-Time]]</f>
        <v>0.25490196078431371</v>
      </c>
    </row>
    <row r="151" spans="1:3">
      <c r="A151" s="149">
        <f>'Early Momentum'!A151</f>
        <v>246354</v>
      </c>
      <c r="B151" s="150">
        <f>Table6[[#This Row],[Growth Rate Full-Time]]</f>
        <v>-6.5573770491803282E-2</v>
      </c>
      <c r="C151" s="150">
        <f>Table6[[#This Row],[Growth Rate Part-Time]]</f>
        <v>-0.41463414634146339</v>
      </c>
    </row>
    <row r="152" spans="1:3">
      <c r="A152" s="149">
        <f>'Early Momentum'!A152</f>
        <v>260372</v>
      </c>
      <c r="B152" s="150">
        <f>Table6[[#This Row],[Growth Rate Full-Time]]</f>
        <v>0.35135135135135137</v>
      </c>
      <c r="C152" s="150">
        <f>Table6[[#This Row],[Growth Rate Part-Time]]</f>
        <v>4</v>
      </c>
    </row>
    <row r="153" spans="1:3">
      <c r="A153" s="149">
        <f>'Early Momentum'!A153</f>
        <v>366340</v>
      </c>
      <c r="B153" s="150" t="str">
        <f>Table6[[#This Row],[Growth Rate Full-Time]]</f>
        <v/>
      </c>
      <c r="C153" s="150" t="str">
        <f>Table6[[#This Row],[Growth Rate Part-Time]]</f>
        <v/>
      </c>
    </row>
    <row r="154" spans="1:3">
      <c r="A154" s="149">
        <f>'Early Momentum'!A154</f>
        <v>380359</v>
      </c>
      <c r="B154" s="150" t="str">
        <f>Table6[[#This Row],[Growth Rate Full-Time]]</f>
        <v/>
      </c>
      <c r="C154" s="150" t="str">
        <f>Table6[[#This Row],[Growth Rate Part-Time]]</f>
        <v/>
      </c>
    </row>
    <row r="155" spans="1:3">
      <c r="A155" s="149">
        <f>'Early Momentum'!A155</f>
        <v>383190</v>
      </c>
      <c r="B155" s="150">
        <f>Table6[[#This Row],[Growth Rate Full-Time]]</f>
        <v>-9.2307692307692313E-2</v>
      </c>
      <c r="C155" s="150">
        <f>Table6[[#This Row],[Growth Rate Part-Time]]</f>
        <v>-9.7560975609756101E-2</v>
      </c>
    </row>
    <row r="156" spans="1:3">
      <c r="A156" s="149">
        <f>'Early Momentum'!A156</f>
        <v>409315</v>
      </c>
      <c r="B156" s="150">
        <f>Table6[[#This Row],[Growth Rate Full-Time]]</f>
        <v>-4.6875E-2</v>
      </c>
      <c r="C156" s="150">
        <f>Table6[[#This Row],[Growth Rate Part-Time]]</f>
        <v>-3.8461538461538464E-2</v>
      </c>
    </row>
    <row r="157" spans="1:3">
      <c r="A157" s="149">
        <f>'Early Momentum'!A157</f>
        <v>413617</v>
      </c>
      <c r="B157" s="150" t="str">
        <f>Table6[[#This Row],[Growth Rate Full-Time]]</f>
        <v/>
      </c>
      <c r="C157" s="150" t="str">
        <f>Table6[[#This Row],[Growth Rate Part-Time]]</f>
        <v/>
      </c>
    </row>
    <row r="158" spans="1:3">
      <c r="A158" s="149">
        <f>'Early Momentum'!A158</f>
        <v>413626</v>
      </c>
      <c r="B158" s="150">
        <f>Table6[[#This Row],[Growth Rate Full-Time]]</f>
        <v>0.87234042553191493</v>
      </c>
      <c r="C158" s="150">
        <f>Table6[[#This Row],[Growth Rate Part-Time]]</f>
        <v>1.1599999999999999</v>
      </c>
    </row>
    <row r="159" spans="1:3">
      <c r="A159" s="149">
        <f>'Early Momentum'!A159</f>
        <v>420398</v>
      </c>
      <c r="B159" s="150">
        <f>Table6[[#This Row],[Growth Rate Full-Time]]</f>
        <v>-4.4117647058823532E-2</v>
      </c>
      <c r="C159" s="150">
        <f>Table6[[#This Row],[Growth Rate Part-Time]]</f>
        <v>-0.13725490196078433</v>
      </c>
    </row>
    <row r="160" spans="1:3">
      <c r="A160" s="149">
        <f>'Early Momentum'!A160</f>
        <v>434016</v>
      </c>
      <c r="B160" s="150">
        <f>Table6[[#This Row],[Growth Rate Full-Time]]</f>
        <v>0.36170212765957449</v>
      </c>
      <c r="C160" s="150">
        <f>Table6[[#This Row],[Growth Rate Part-Time]]</f>
        <v>0.06</v>
      </c>
    </row>
    <row r="161" spans="1:3">
      <c r="A161" s="149">
        <f>'Early Momentum'!A161</f>
        <v>434584</v>
      </c>
      <c r="B161" s="150" t="str">
        <f>Table6[[#This Row],[Growth Rate Full-Time]]</f>
        <v/>
      </c>
      <c r="C161" s="150" t="str">
        <f>Table6[[#This Row],[Growth Rate Part-Time]]</f>
        <v/>
      </c>
    </row>
    <row r="162" spans="1:3">
      <c r="A162" s="149">
        <f>'Early Momentum'!A162</f>
        <v>434672</v>
      </c>
      <c r="B162" s="150">
        <f>Table6[[#This Row],[Growth Rate Full-Time]]</f>
        <v>7.8431372549019607E-2</v>
      </c>
      <c r="C162" s="150">
        <f>Table6[[#This Row],[Growth Rate Part-Time]]</f>
        <v>2.564102564102564E-2</v>
      </c>
    </row>
    <row r="163" spans="1:3">
      <c r="A163" s="149">
        <f>'Early Momentum'!A163</f>
        <v>434751</v>
      </c>
      <c r="B163" s="150">
        <f>Table6[[#This Row],[Growth Rate Full-Time]]</f>
        <v>-5.2631578947368418E-2</v>
      </c>
      <c r="C163" s="150">
        <f>Table6[[#This Row],[Growth Rate Part-Time]]</f>
        <v>0.21212121212121213</v>
      </c>
    </row>
    <row r="164" spans="1:3">
      <c r="A164" s="149">
        <f>'Early Momentum'!A164</f>
        <v>442781</v>
      </c>
      <c r="B164" s="150">
        <f>Table6[[#This Row],[Growth Rate Full-Time]]</f>
        <v>0.77777777777777779</v>
      </c>
      <c r="C164" s="150">
        <f>Table6[[#This Row],[Growth Rate Part-Time]]</f>
        <v>1</v>
      </c>
    </row>
    <row r="165" spans="1:3">
      <c r="A165" s="149">
        <f>'Early Momentum'!A165</f>
        <v>448594</v>
      </c>
      <c r="B165" s="150">
        <f>Table6[[#This Row],[Growth Rate Full-Time]]</f>
        <v>8.3333333333333329E-2</v>
      </c>
      <c r="C165" s="150">
        <f>Table6[[#This Row],[Growth Rate Part-Time]]</f>
        <v>-2.6315789473684209E-2</v>
      </c>
    </row>
    <row r="166" spans="1:3">
      <c r="A166" s="149">
        <f>'Early Momentum'!A166</f>
        <v>461315</v>
      </c>
      <c r="B166" s="150">
        <f>Table6[[#This Row],[Growth Rate Full-Time]]</f>
        <v>-0.15555555555555556</v>
      </c>
      <c r="C166" s="150">
        <f>Table6[[#This Row],[Growth Rate Part-Time]]</f>
        <v>0.13636363636363635</v>
      </c>
    </row>
    <row r="167" spans="1:3">
      <c r="A167" s="149">
        <f>'Early Momentum'!A167</f>
        <v>480967</v>
      </c>
      <c r="B167" s="150">
        <f>Table6[[#This Row],[Growth Rate Full-Time]]</f>
        <v>0.2558139534883721</v>
      </c>
      <c r="C167" s="150">
        <f>Table6[[#This Row],[Growth Rate Part-Time]]</f>
        <v>-0.16666666666666666</v>
      </c>
    </row>
    <row r="168" spans="1:3">
      <c r="A168" s="149">
        <f>'Early Momentum'!A168</f>
        <v>488730</v>
      </c>
      <c r="B168" s="150">
        <f>Table6[[#This Row],[Growth Rate Full-Time]]</f>
        <v>-7.575757575757576E-2</v>
      </c>
      <c r="C168" s="150">
        <f>Table6[[#This Row],[Growth Rate Part-Time]]</f>
        <v>-0.30188679245283018</v>
      </c>
    </row>
    <row r="169" spans="1:3">
      <c r="A169" s="149">
        <f>'Early Momentum'!A169</f>
        <v>491844</v>
      </c>
      <c r="B169" s="150">
        <f>Table6[[#This Row],[Growth Rate Full-Time]]</f>
        <v>0.96875</v>
      </c>
      <c r="C169" s="150">
        <f>Table6[[#This Row],[Growth Rate Part-Time]]</f>
        <v>0.88</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C826B-5EE1-4DEC-92E0-6F63B9FFFAF0}">
  <sheetPr>
    <tabColor theme="2"/>
  </sheetPr>
  <dimension ref="A1:I4344"/>
  <sheetViews>
    <sheetView topLeftCell="A4190" workbookViewId="0">
      <selection activeCell="C82" sqref="C82"/>
    </sheetView>
  </sheetViews>
  <sheetFormatPr defaultRowHeight="13.9"/>
  <cols>
    <col min="1" max="1" width="10" customWidth="1"/>
    <col min="2" max="2" width="74" style="2" customWidth="1"/>
    <col min="3" max="3" width="23" style="2" customWidth="1"/>
    <col min="4" max="4" width="9" hidden="1" customWidth="1"/>
    <col min="5" max="5" width="26" style="2" customWidth="1"/>
    <col min="6" max="6" width="9" hidden="1" customWidth="1"/>
    <col min="7" max="7" width="20.625" style="23" customWidth="1"/>
    <col min="8" max="8" width="9" hidden="1" customWidth="1"/>
    <col min="9" max="9" width="18" style="2" customWidth="1"/>
  </cols>
  <sheetData>
    <row r="1" spans="1:9" ht="28.5">
      <c r="A1" s="151" t="s">
        <v>103</v>
      </c>
      <c r="B1" s="152" t="s">
        <v>110</v>
      </c>
      <c r="C1" s="153" t="s">
        <v>111</v>
      </c>
      <c r="D1" s="12" t="s">
        <v>112</v>
      </c>
      <c r="E1" s="153" t="s">
        <v>113</v>
      </c>
      <c r="F1" s="12" t="s">
        <v>114</v>
      </c>
      <c r="G1" s="154" t="s">
        <v>115</v>
      </c>
      <c r="H1" s="12" t="s">
        <v>116</v>
      </c>
      <c r="I1" s="153" t="s">
        <v>117</v>
      </c>
    </row>
    <row r="2" spans="1:9" hidden="1">
      <c r="A2">
        <f>Table19[[#This Row],[UNITID]]</f>
        <v>101295</v>
      </c>
      <c r="B2" s="2" t="str">
        <f>Table19[[#This Row],[OUTCOMES MEASURES]]</f>
        <v>First-Time, Full-Time Cohort</v>
      </c>
      <c r="C2" s="8">
        <f>Table19[[#This Row],[Growth Rate]]</f>
        <v>-0.12590579710144928</v>
      </c>
      <c r="D2">
        <f>Table20[[#This Row],[UNITID]]</f>
        <v>101295</v>
      </c>
      <c r="E2" s="8">
        <f>Table20[[#This Row],[Growth Rate]]</f>
        <v>0.29045643153526973</v>
      </c>
      <c r="F2">
        <f>Table21[[#This Row],[UNITID]]</f>
        <v>101295</v>
      </c>
      <c r="G2" s="8">
        <f>Table21[[#This Row],[Growth Rate]]</f>
        <v>-0.51746724890829698</v>
      </c>
      <c r="H2">
        <f>Table5[[#This Row],[UNITID]]</f>
        <v>101295</v>
      </c>
      <c r="I2" s="8">
        <f>Table5[[#This Row],[Growth Rate]]</f>
        <v>-0.27795527156549521</v>
      </c>
    </row>
    <row r="3" spans="1:9" hidden="1">
      <c r="A3">
        <f>Table19[[#This Row],[UNITID]]</f>
        <v>101295</v>
      </c>
      <c r="B3" t="str">
        <f>Table19[[#This Row],[OUTCOMES MEASURES]]</f>
        <v>Exclusions to cohort</v>
      </c>
      <c r="C3" s="7">
        <f>Table19[[#This Row],[Growth Rate]]</f>
        <v>-0.5</v>
      </c>
      <c r="D3">
        <f>Table20[[#This Row],[UNITID]]</f>
        <v>101295</v>
      </c>
      <c r="E3" s="7" t="str">
        <f>Table20[[#This Row],[Growth Rate]]</f>
        <v/>
      </c>
      <c r="F3">
        <f>Table21[[#This Row],[UNITID]]</f>
        <v>101295</v>
      </c>
      <c r="G3" s="7" t="str">
        <f>Table21[[#This Row],[Growth Rate]]</f>
        <v/>
      </c>
      <c r="H3">
        <f>Table5[[#This Row],[UNITID]]</f>
        <v>101295</v>
      </c>
      <c r="I3" s="7" t="str">
        <f>Table5[[#This Row],[Growth Rate]]</f>
        <v/>
      </c>
    </row>
    <row r="4" spans="1:9" ht="14.25">
      <c r="A4" s="63">
        <f>Table19[[#This Row],[UNITID]]</f>
        <v>101295</v>
      </c>
      <c r="B4" s="63" t="str">
        <f>Table19[[#This Row],[OUTCOMES MEASURES]]</f>
        <v>Adjusted cohort</v>
      </c>
      <c r="C4" s="64">
        <f>Table19[[#This Row],[Growth Rate]]</f>
        <v>-0.12522686025408347</v>
      </c>
      <c r="D4">
        <f>Table20[[#This Row],[UNITID]]</f>
        <v>101295</v>
      </c>
      <c r="E4" s="64">
        <f>Table20[[#This Row],[Growth Rate]]</f>
        <v>0.29045643153526973</v>
      </c>
      <c r="F4">
        <f>Table21[[#This Row],[UNITID]]</f>
        <v>101295</v>
      </c>
      <c r="G4" s="155">
        <f>Table21[[#This Row],[Growth Rate]]</f>
        <v>-0.51746724890829698</v>
      </c>
      <c r="H4">
        <f>Table5[[#This Row],[UNITID]]</f>
        <v>101295</v>
      </c>
      <c r="I4" s="64">
        <f>Table5[[#This Row],[Growth Rate]]</f>
        <v>-0.28434504792332266</v>
      </c>
    </row>
    <row r="5" spans="1:9" hidden="1">
      <c r="A5">
        <f>Table19[[#This Row],[UNITID]]</f>
        <v>101295</v>
      </c>
      <c r="B5" t="str">
        <f>Table19[[#This Row],[OUTCOMES MEASURES]]</f>
        <v>Number of adjusted cohort receiving a certificate at 4 years</v>
      </c>
      <c r="C5" s="7">
        <f>Table19[[#This Row],[Growth Rate]]</f>
        <v>1.2911392405063291</v>
      </c>
      <c r="D5">
        <f>Table20[[#This Row],[UNITID]]</f>
        <v>101295</v>
      </c>
      <c r="E5" s="7">
        <f>Table20[[#This Row],[Growth Rate]]</f>
        <v>4.25</v>
      </c>
      <c r="F5">
        <f>Table21[[#This Row],[UNITID]]</f>
        <v>101295</v>
      </c>
      <c r="G5" s="7">
        <f>Table21[[#This Row],[Growth Rate]]</f>
        <v>-0.41666666666666669</v>
      </c>
      <c r="H5">
        <f>Table5[[#This Row],[UNITID]]</f>
        <v>101295</v>
      </c>
      <c r="I5" s="7">
        <f>Table5[[#This Row],[Growth Rate]]</f>
        <v>0.2</v>
      </c>
    </row>
    <row r="6" spans="1:9" hidden="1">
      <c r="A6">
        <f>Table19[[#This Row],[UNITID]]</f>
        <v>101295</v>
      </c>
      <c r="B6" t="str">
        <f>Table19[[#This Row],[OUTCOMES MEASURES]]</f>
        <v>Number of adjusted cohort receiving an Associate's degree at 4 years</v>
      </c>
      <c r="C6" s="7">
        <f>Table19[[#This Row],[Growth Rate]]</f>
        <v>0.18357487922705315</v>
      </c>
      <c r="D6">
        <f>Table20[[#This Row],[UNITID]]</f>
        <v>101295</v>
      </c>
      <c r="E6" s="7">
        <f>Table20[[#This Row],[Growth Rate]]</f>
        <v>0.52173913043478259</v>
      </c>
      <c r="F6">
        <f>Table21[[#This Row],[UNITID]]</f>
        <v>101295</v>
      </c>
      <c r="G6" s="7">
        <f>Table21[[#This Row],[Growth Rate]]</f>
        <v>-0.43195266272189348</v>
      </c>
      <c r="H6">
        <f>Table5[[#This Row],[UNITID]]</f>
        <v>101295</v>
      </c>
      <c r="I6" s="7">
        <f>Table5[[#This Row],[Growth Rate]]</f>
        <v>2.5316455696202531E-2</v>
      </c>
    </row>
    <row r="7" spans="1:9" hidden="1">
      <c r="A7">
        <f>Table19[[#This Row],[UNITID]]</f>
        <v>101295</v>
      </c>
      <c r="B7" t="str">
        <f>Table19[[#This Row],[OUTCOMES MEASURES]]</f>
        <v>Number of adjusted cohort receiving a Bachelor's degree at 4 years</v>
      </c>
      <c r="C7" s="7" t="str">
        <f>Table19[[#This Row],[Growth Rate]]</f>
        <v/>
      </c>
      <c r="D7">
        <f>Table20[[#This Row],[UNITID]]</f>
        <v>101295</v>
      </c>
      <c r="E7" s="7" t="str">
        <f>Table20[[#This Row],[Growth Rate]]</f>
        <v/>
      </c>
      <c r="F7">
        <f>Table21[[#This Row],[UNITID]]</f>
        <v>101295</v>
      </c>
      <c r="G7" s="7" t="str">
        <f>Table21[[#This Row],[Growth Rate]]</f>
        <v/>
      </c>
      <c r="H7">
        <f>Table5[[#This Row],[UNITID]]</f>
        <v>101295</v>
      </c>
      <c r="I7" s="7" t="str">
        <f>Table5[[#This Row],[Growth Rate]]</f>
        <v/>
      </c>
    </row>
    <row r="8" spans="1:9" hidden="1">
      <c r="A8">
        <f>Table19[[#This Row],[UNITID]]</f>
        <v>101295</v>
      </c>
      <c r="B8" s="2" t="str">
        <f>Table19[[#This Row],[OUTCOMES MEASURES]]</f>
        <v>Number of adjusted cohort receiving an award at 4 years</v>
      </c>
      <c r="C8" s="7">
        <f>'MM_OM_First-Time, Full-Time'!H4</f>
        <v>-0.12522686025408347</v>
      </c>
      <c r="D8">
        <f>Table20[[#This Row],[UNITID]]</f>
        <v>101295</v>
      </c>
      <c r="E8" s="7">
        <f>'MM_OM_First-Time, Part-Time'!H4</f>
        <v>0.29045643153526973</v>
      </c>
      <c r="F8">
        <f>Table21[[#This Row],[UNITID]]</f>
        <v>101295</v>
      </c>
      <c r="G8" s="21">
        <f>'MM_OM_Transfer-in, Full-Time'!H4</f>
        <v>-0.51746724890829698</v>
      </c>
      <c r="H8">
        <f>Table5[[#This Row],[UNITID]]</f>
        <v>101295</v>
      </c>
      <c r="I8" s="7">
        <f>'MM_OM_Transfer-in, Part-time'!H4</f>
        <v>-0.28434504792332266</v>
      </c>
    </row>
    <row r="9" spans="1:9" ht="14.25">
      <c r="A9" s="63">
        <f>Table19[[#This Row],[UNITID]]</f>
        <v>101295</v>
      </c>
      <c r="B9" s="148" t="str">
        <f>Table19[[#This Row],[OUTCOMES MEASURES]]</f>
        <v>Percent of adjusted cohort receiving an award at 4 years</v>
      </c>
      <c r="C9" s="156">
        <f>Table19[[#This Row],[Growth Rate]]</f>
        <v>0.69230769230769229</v>
      </c>
      <c r="D9">
        <f>Table20[[#This Row],[UNITID]]</f>
        <v>101295</v>
      </c>
      <c r="E9" s="156">
        <f>Table20[[#This Row],[Growth Rate]]</f>
        <v>0.63636363636363635</v>
      </c>
      <c r="F9">
        <f>Table21[[#This Row],[UNITID]]</f>
        <v>101295</v>
      </c>
      <c r="G9" s="157">
        <f>Table21[[#This Row],[Growth Rate]]</f>
        <v>0.17777777777777778</v>
      </c>
      <c r="H9">
        <f>Table5[[#This Row],[UNITID]]</f>
        <v>101295</v>
      </c>
      <c r="I9" s="156">
        <f>Table5[[#This Row],[Growth Rate]]</f>
        <v>0.5</v>
      </c>
    </row>
    <row r="10" spans="1:9" hidden="1">
      <c r="A10">
        <f>Table19[[#This Row],[UNITID]]</f>
        <v>101295</v>
      </c>
      <c r="B10" t="str">
        <f>Table19[[#This Row],[OUTCOMES MEASURES]]</f>
        <v>Number of adjusted cohort receiving a certificate at 6 years</v>
      </c>
      <c r="C10" s="7">
        <f>Table19[[#This Row],[Growth Rate]]</f>
        <v>0.96470588235294119</v>
      </c>
      <c r="D10">
        <f>Table20[[#This Row],[UNITID]]</f>
        <v>101295</v>
      </c>
      <c r="E10" s="7">
        <f>Table20[[#This Row],[Growth Rate]]</f>
        <v>2</v>
      </c>
      <c r="F10">
        <f>Table21[[#This Row],[UNITID]]</f>
        <v>101295</v>
      </c>
      <c r="G10" s="7">
        <f>Table21[[#This Row],[Growth Rate]]</f>
        <v>-0.41666666666666669</v>
      </c>
      <c r="H10">
        <f>Table5[[#This Row],[UNITID]]</f>
        <v>101295</v>
      </c>
      <c r="I10" s="7">
        <f>Table5[[#This Row],[Growth Rate]]</f>
        <v>-0.2</v>
      </c>
    </row>
    <row r="11" spans="1:9" hidden="1">
      <c r="A11">
        <f>Table19[[#This Row],[UNITID]]</f>
        <v>101295</v>
      </c>
      <c r="B11" t="str">
        <f>Table19[[#This Row],[OUTCOMES MEASURES]]</f>
        <v>Number of adjusted cohort receiving an Associate's degree at 6 years</v>
      </c>
      <c r="C11" s="7">
        <f>Table19[[#This Row],[Growth Rate]]</f>
        <v>0.14693877551020409</v>
      </c>
      <c r="D11">
        <f>Table20[[#This Row],[UNITID]]</f>
        <v>101295</v>
      </c>
      <c r="E11" s="7">
        <f>Table20[[#This Row],[Growth Rate]]</f>
        <v>0.5161290322580645</v>
      </c>
      <c r="F11">
        <f>Table21[[#This Row],[UNITID]]</f>
        <v>101295</v>
      </c>
      <c r="G11" s="7">
        <f>Table21[[#This Row],[Growth Rate]]</f>
        <v>-0.43103448275862066</v>
      </c>
      <c r="H11">
        <f>Table5[[#This Row],[UNITID]]</f>
        <v>101295</v>
      </c>
      <c r="I11" s="7">
        <f>Table5[[#This Row],[Growth Rate]]</f>
        <v>-2.197802197802198E-2</v>
      </c>
    </row>
    <row r="12" spans="1:9" hidden="1">
      <c r="A12">
        <f>Table19[[#This Row],[UNITID]]</f>
        <v>101295</v>
      </c>
      <c r="B12" t="str">
        <f>Table19[[#This Row],[OUTCOMES MEASURES]]</f>
        <v>Number of adjusted cohort receiving a Bachelor's degree at 6 years</v>
      </c>
      <c r="C12" s="7" t="str">
        <f>Table19[[#This Row],[Growth Rate]]</f>
        <v/>
      </c>
      <c r="D12">
        <f>Table20[[#This Row],[UNITID]]</f>
        <v>101295</v>
      </c>
      <c r="E12" s="7" t="str">
        <f>Table20[[#This Row],[Growth Rate]]</f>
        <v/>
      </c>
      <c r="F12">
        <f>Table21[[#This Row],[UNITID]]</f>
        <v>101295</v>
      </c>
      <c r="G12" s="7" t="str">
        <f>Table21[[#This Row],[Growth Rate]]</f>
        <v/>
      </c>
      <c r="H12">
        <f>Table5[[#This Row],[UNITID]]</f>
        <v>101295</v>
      </c>
      <c r="I12" s="7" t="str">
        <f>Table5[[#This Row],[Growth Rate]]</f>
        <v/>
      </c>
    </row>
    <row r="13" spans="1:9" hidden="1">
      <c r="A13">
        <f>Table19[[#This Row],[UNITID]]</f>
        <v>101295</v>
      </c>
      <c r="B13" s="2" t="str">
        <f>Table19[[#This Row],[OUTCOMES MEASURES]]</f>
        <v>Number of adjusted cohort receiving an award at 6 years</v>
      </c>
      <c r="C13" s="7">
        <f>Table19[[#This Row],[Growth Rate]]</f>
        <v>0.3575757575757576</v>
      </c>
      <c r="D13">
        <f>Table20[[#This Row],[UNITID]]</f>
        <v>101295</v>
      </c>
      <c r="E13" s="7">
        <f>Table20[[#This Row],[Growth Rate]]</f>
        <v>0.7567567567567568</v>
      </c>
      <c r="F13">
        <f>Table21[[#This Row],[UNITID]]</f>
        <v>101295</v>
      </c>
      <c r="G13" s="21">
        <f>Table21[[#This Row],[Growth Rate]]</f>
        <v>-0.42857142857142855</v>
      </c>
      <c r="H13">
        <f>Table5[[#This Row],[UNITID]]</f>
        <v>101295</v>
      </c>
      <c r="I13" s="7">
        <f>Table5[[#This Row],[Growth Rate]]</f>
        <v>-3.9603960396039604E-2</v>
      </c>
    </row>
    <row r="14" spans="1:9" ht="14.25">
      <c r="A14" s="63">
        <f>Table19[[#This Row],[UNITID]]</f>
        <v>101295</v>
      </c>
      <c r="B14" s="148" t="str">
        <f>Table19[[#This Row],[OUTCOMES MEASURES]]</f>
        <v>Percent of adjusted cohort receiving an award at 6 years</v>
      </c>
      <c r="C14" s="156">
        <f>Table19[[#This Row],[Growth Rate]]</f>
        <v>0.53333333333333333</v>
      </c>
      <c r="D14">
        <f>Table20[[#This Row],[UNITID]]</f>
        <v>101295</v>
      </c>
      <c r="E14" s="156">
        <f>Table20[[#This Row],[Growth Rate]]</f>
        <v>0.4</v>
      </c>
      <c r="F14">
        <f>Table21[[#This Row],[UNITID]]</f>
        <v>101295</v>
      </c>
      <c r="G14" s="157">
        <f>Table21[[#This Row],[Growth Rate]]</f>
        <v>0.17391304347826086</v>
      </c>
      <c r="H14">
        <f>Table5[[#This Row],[UNITID]]</f>
        <v>101295</v>
      </c>
      <c r="I14" s="156">
        <f>Table5[[#This Row],[Growth Rate]]</f>
        <v>0.34375</v>
      </c>
    </row>
    <row r="15" spans="1:9" hidden="1">
      <c r="A15">
        <f>Table19[[#This Row],[UNITID]]</f>
        <v>101295</v>
      </c>
      <c r="B15" t="str">
        <f>Table19[[#This Row],[OUTCOMES MEASURES]]</f>
        <v>Number of adjusted cohort receiving a certificate at 8 years</v>
      </c>
      <c r="C15" s="7">
        <f>Table19[[#This Row],[Growth Rate]]</f>
        <v>0.94047619047619047</v>
      </c>
      <c r="D15">
        <f>Table20[[#This Row],[UNITID]]</f>
        <v>101295</v>
      </c>
      <c r="E15" s="7">
        <f>Table20[[#This Row],[Growth Rate]]</f>
        <v>1.7142857142857142</v>
      </c>
      <c r="F15">
        <f>Table21[[#This Row],[UNITID]]</f>
        <v>101295</v>
      </c>
      <c r="G15" s="7">
        <f>Table21[[#This Row],[Growth Rate]]</f>
        <v>-0.37142857142857144</v>
      </c>
      <c r="H15">
        <f>Table5[[#This Row],[UNITID]]</f>
        <v>101295</v>
      </c>
      <c r="I15" s="7">
        <f>Table5[[#This Row],[Growth Rate]]</f>
        <v>-0.2</v>
      </c>
    </row>
    <row r="16" spans="1:9" hidden="1">
      <c r="A16">
        <f>Table19[[#This Row],[UNITID]]</f>
        <v>101295</v>
      </c>
      <c r="B16" t="str">
        <f>Table19[[#This Row],[OUTCOMES MEASURES]]</f>
        <v>Number of adjusted cohort receiving an Associate's degree at 8 years</v>
      </c>
      <c r="C16" s="7">
        <f>Table19[[#This Row],[Growth Rate]]</f>
        <v>8.6142322097378279E-2</v>
      </c>
      <c r="D16">
        <f>Table20[[#This Row],[UNITID]]</f>
        <v>101295</v>
      </c>
      <c r="E16" s="7">
        <f>Table20[[#This Row],[Growth Rate]]</f>
        <v>0.48484848484848486</v>
      </c>
      <c r="F16">
        <f>Table21[[#This Row],[UNITID]]</f>
        <v>101295</v>
      </c>
      <c r="G16" s="7">
        <f>Table21[[#This Row],[Growth Rate]]</f>
        <v>-0.43820224719101125</v>
      </c>
      <c r="H16">
        <f>Table5[[#This Row],[UNITID]]</f>
        <v>101295</v>
      </c>
      <c r="I16" s="7">
        <f>Table5[[#This Row],[Growth Rate]]</f>
        <v>-7.2916666666666671E-2</v>
      </c>
    </row>
    <row r="17" spans="1:9" hidden="1">
      <c r="A17">
        <f>Table19[[#This Row],[UNITID]]</f>
        <v>101295</v>
      </c>
      <c r="B17" t="str">
        <f>Table19[[#This Row],[OUTCOMES MEASURES]]</f>
        <v>Number of adjusted cohort receiving a Bachelor's degree at 8 years</v>
      </c>
      <c r="C17" s="7" t="str">
        <f>Table19[[#This Row],[Growth Rate]]</f>
        <v/>
      </c>
      <c r="D17">
        <f>Table20[[#This Row],[UNITID]]</f>
        <v>101295</v>
      </c>
      <c r="E17" s="7" t="str">
        <f>Table20[[#This Row],[Growth Rate]]</f>
        <v/>
      </c>
      <c r="F17">
        <f>Table21[[#This Row],[UNITID]]</f>
        <v>101295</v>
      </c>
      <c r="G17" s="7" t="str">
        <f>Table21[[#This Row],[Growth Rate]]</f>
        <v/>
      </c>
      <c r="H17">
        <f>Table5[[#This Row],[UNITID]]</f>
        <v>101295</v>
      </c>
      <c r="I17" s="7" t="str">
        <f>Table5[[#This Row],[Growth Rate]]</f>
        <v/>
      </c>
    </row>
    <row r="18" spans="1:9" hidden="1">
      <c r="A18">
        <f>Table19[[#This Row],[UNITID]]</f>
        <v>101295</v>
      </c>
      <c r="B18" t="str">
        <f>Table19[[#This Row],[OUTCOMES MEASURES]]</f>
        <v>Number of adjusted cohort receiving an award at 8 years</v>
      </c>
      <c r="C18" s="7">
        <f>Table19[[#This Row],[Growth Rate]]</f>
        <v>0.29059829059829062</v>
      </c>
      <c r="D18">
        <f>Table20[[#This Row],[UNITID]]</f>
        <v>101295</v>
      </c>
      <c r="E18" s="7">
        <f>Table20[[#This Row],[Growth Rate]]</f>
        <v>0.7</v>
      </c>
      <c r="F18">
        <f>Table21[[#This Row],[UNITID]]</f>
        <v>101295</v>
      </c>
      <c r="G18" s="7">
        <f>Table21[[#This Row],[Growth Rate]]</f>
        <v>-0.42723004694835681</v>
      </c>
      <c r="H18">
        <f>Table5[[#This Row],[UNITID]]</f>
        <v>101295</v>
      </c>
      <c r="I18" s="7">
        <f>Table5[[#This Row],[Growth Rate]]</f>
        <v>-8.4905660377358486E-2</v>
      </c>
    </row>
    <row r="19" spans="1:9" hidden="1">
      <c r="A19">
        <f>Table19[[#This Row],[UNITID]]</f>
        <v>101295</v>
      </c>
      <c r="B19" t="str">
        <f>Table19[[#This Row],[OUTCOMES MEASURES]]</f>
        <v>Number of adjusted cohort still enrolled at your institution at 8 years</v>
      </c>
      <c r="C19" s="7">
        <f>Table19[[#This Row],[Growth Rate]]</f>
        <v>0</v>
      </c>
      <c r="D19">
        <f>Table20[[#This Row],[UNITID]]</f>
        <v>101295</v>
      </c>
      <c r="E19" s="7">
        <f>Table20[[#This Row],[Growth Rate]]</f>
        <v>2</v>
      </c>
      <c r="F19">
        <f>Table21[[#This Row],[UNITID]]</f>
        <v>101295</v>
      </c>
      <c r="G19" s="7">
        <f>Table21[[#This Row],[Growth Rate]]</f>
        <v>-0.5</v>
      </c>
      <c r="H19">
        <f>Table5[[#This Row],[UNITID]]</f>
        <v>101295</v>
      </c>
      <c r="I19" s="7" t="str">
        <f>Table5[[#This Row],[Growth Rate]]</f>
        <v/>
      </c>
    </row>
    <row r="20" spans="1:9" hidden="1">
      <c r="A20">
        <f>Table19[[#This Row],[UNITID]]</f>
        <v>101295</v>
      </c>
      <c r="B20" t="str">
        <f>Table19[[#This Row],[OUTCOMES MEASURES]]</f>
        <v>Number of adjusted cohort who enrolled subsequently at another institution at 8 years</v>
      </c>
      <c r="C20" s="7">
        <f>Table19[[#This Row],[Growth Rate]]</f>
        <v>-0.41729323308270677</v>
      </c>
      <c r="D20">
        <f>Table20[[#This Row],[UNITID]]</f>
        <v>101295</v>
      </c>
      <c r="E20" s="7">
        <f>Table20[[#This Row],[Growth Rate]]</f>
        <v>0.11666666666666667</v>
      </c>
      <c r="F20">
        <f>Table21[[#This Row],[UNITID]]</f>
        <v>101295</v>
      </c>
      <c r="G20" s="7">
        <f>Table21[[#This Row],[Growth Rate]]</f>
        <v>-0.60483870967741937</v>
      </c>
      <c r="H20">
        <f>Table5[[#This Row],[UNITID]]</f>
        <v>101295</v>
      </c>
      <c r="I20" s="7">
        <f>Table5[[#This Row],[Growth Rate]]</f>
        <v>-0.49572649572649574</v>
      </c>
    </row>
    <row r="21" spans="1:9" hidden="1">
      <c r="A21">
        <f>Table19[[#This Row],[UNITID]]</f>
        <v>101295</v>
      </c>
      <c r="B21" s="2" t="str">
        <f>Table19[[#This Row],[OUTCOMES MEASURES]]</f>
        <v>Number of adjusted cohort whose subsequent enrollment status is unknown at 8 years</v>
      </c>
      <c r="C21" s="8">
        <f>Table19[[#This Row],[Growth Rate]]</f>
        <v>-0.27215189873417722</v>
      </c>
      <c r="D21">
        <f>Table20[[#This Row],[UNITID]]</f>
        <v>101295</v>
      </c>
      <c r="E21" s="7">
        <f>Table20[[#This Row],[Growth Rate]]</f>
        <v>0.23571428571428571</v>
      </c>
      <c r="F21">
        <f>Table21[[#This Row],[UNITID]]</f>
        <v>101295</v>
      </c>
      <c r="G21" s="7">
        <f>Table21[[#This Row],[Growth Rate]]</f>
        <v>-0.58823529411764708</v>
      </c>
      <c r="H21">
        <f>Table5[[#This Row],[UNITID]]</f>
        <v>101295</v>
      </c>
      <c r="I21" s="7">
        <f>Table5[[#This Row],[Growth Rate]]</f>
        <v>-0.27777777777777779</v>
      </c>
    </row>
    <row r="22" spans="1:9" hidden="1">
      <c r="A22">
        <f>Table19[[#This Row],[UNITID]]</f>
        <v>101295</v>
      </c>
      <c r="B22" s="2" t="str">
        <f>Table19[[#This Row],[OUTCOMES MEASURES]]</f>
        <v>Number of adjusted cohort who did not receive an award from your institution at 8 years</v>
      </c>
      <c r="C22" s="7">
        <f>Table19[[#This Row],[Growth Rate]]</f>
        <v>-0.31957390146471371</v>
      </c>
      <c r="D22">
        <f>Table20[[#This Row],[UNITID]]</f>
        <v>101295</v>
      </c>
      <c r="E22" s="7">
        <f>Table20[[#This Row],[Growth Rate]]</f>
        <v>0.20895522388059701</v>
      </c>
      <c r="F22">
        <f>Table21[[#This Row],[UNITID]]</f>
        <v>101295</v>
      </c>
      <c r="G22" s="21">
        <f>Table21[[#This Row],[Growth Rate]]</f>
        <v>-0.59591836734693882</v>
      </c>
      <c r="H22">
        <f>Table5[[#This Row],[UNITID]]</f>
        <v>101295</v>
      </c>
      <c r="I22" s="7">
        <f>Table5[[#This Row],[Growth Rate]]</f>
        <v>-0.38647342995169082</v>
      </c>
    </row>
    <row r="23" spans="1:9" ht="14.25">
      <c r="A23" s="63">
        <f>Table19[[#This Row],[UNITID]]</f>
        <v>101295</v>
      </c>
      <c r="B23" s="148" t="str">
        <f>Table19[[#This Row],[OUTCOMES MEASURES]]</f>
        <v>Percent of adjusted cohort receiving an award at 8 years</v>
      </c>
      <c r="C23" s="156">
        <f>Table19[[#This Row],[Growth Rate]]</f>
        <v>0.46875</v>
      </c>
      <c r="D23">
        <f>Table20[[#This Row],[UNITID]]</f>
        <v>101295</v>
      </c>
      <c r="E23" s="156">
        <f>Table20[[#This Row],[Growth Rate]]</f>
        <v>0.29411764705882354</v>
      </c>
      <c r="F23">
        <f>Table21[[#This Row],[UNITID]]</f>
        <v>101295</v>
      </c>
      <c r="G23" s="157">
        <f>Table21[[#This Row],[Growth Rate]]</f>
        <v>0.1702127659574468</v>
      </c>
      <c r="H23">
        <f>Table5[[#This Row],[UNITID]]</f>
        <v>101295</v>
      </c>
      <c r="I23" s="156">
        <f>Table5[[#This Row],[Growth Rate]]</f>
        <v>0.26470588235294118</v>
      </c>
    </row>
    <row r="24" spans="1:9" hidden="1">
      <c r="A24">
        <f>Table19[[#This Row],[UNITID]]</f>
        <v>101295</v>
      </c>
      <c r="B24" s="2" t="str">
        <f>Table19[[#This Row],[OUTCOMES MEASURES]]</f>
        <v>Percent of adjusted cohort still or subsequently enrolled at 8 years</v>
      </c>
      <c r="C24" s="8">
        <f>Table19[[#This Row],[Growth Rate]]</f>
        <v>-0.32</v>
      </c>
      <c r="D24">
        <f>Table20[[#This Row],[UNITID]]</f>
        <v>101295</v>
      </c>
      <c r="E24" s="7">
        <f>Table20[[#This Row],[Growth Rate]]</f>
        <v>-0.08</v>
      </c>
      <c r="F24">
        <f>Table21[[#This Row],[UNITID]]</f>
        <v>101295</v>
      </c>
      <c r="G24" s="21">
        <f>Table21[[#This Row],[Growth Rate]]</f>
        <v>-0.17857142857142858</v>
      </c>
      <c r="H24">
        <f>Table5[[#This Row],[UNITID]]</f>
        <v>101295</v>
      </c>
      <c r="I24" s="7">
        <f>Table5[[#This Row],[Growth Rate]]</f>
        <v>-0.24324324324324326</v>
      </c>
    </row>
    <row r="25" spans="1:9" ht="14.25">
      <c r="A25" s="63">
        <f>Table19[[#This Row],[UNITID]]</f>
        <v>101295</v>
      </c>
      <c r="B25" s="148" t="str">
        <f>Table19[[#This Row],[OUTCOMES MEASURES]]</f>
        <v>Percent of adjusted cohort still enrolled at your institution at 8 years</v>
      </c>
      <c r="C25" s="156">
        <f>Table19[[#This Row],[Growth Rate]]</f>
        <v>0</v>
      </c>
      <c r="D25">
        <f>Table20[[#This Row],[UNITID]]</f>
        <v>101295</v>
      </c>
      <c r="E25" s="156" t="str">
        <f>Table20[[#This Row],[Growth Rate]]</f>
        <v/>
      </c>
      <c r="F25">
        <f>Table21[[#This Row],[UNITID]]</f>
        <v>101295</v>
      </c>
      <c r="G25" s="158" t="str">
        <f>Table21[[#This Row],[Growth Rate]]</f>
        <v/>
      </c>
      <c r="H25">
        <f>Table5[[#This Row],[UNITID]]</f>
        <v>101295</v>
      </c>
      <c r="I25" s="156" t="str">
        <f>Table5[[#This Row],[Growth Rate]]</f>
        <v/>
      </c>
    </row>
    <row r="26" spans="1:9" ht="14.25">
      <c r="A26" s="63">
        <f>Table19[[#This Row],[UNITID]]</f>
        <v>101295</v>
      </c>
      <c r="B26" s="148" t="str">
        <f>Table19[[#This Row],[OUTCOMES MEASURES]]</f>
        <v>Percent of adjusted cohort enrolled subsequently at another institution at 8 years</v>
      </c>
      <c r="C26" s="156">
        <f>Table19[[#This Row],[Growth Rate]]</f>
        <v>-0.33333333333333331</v>
      </c>
      <c r="D26">
        <f>Table20[[#This Row],[UNITID]]</f>
        <v>101295</v>
      </c>
      <c r="E26" s="64">
        <f>Table20[[#This Row],[Growth Rate]]</f>
        <v>-0.12</v>
      </c>
      <c r="F26">
        <f>Table21[[#This Row],[UNITID]]</f>
        <v>101295</v>
      </c>
      <c r="G26" s="158">
        <f>Table21[[#This Row],[Growth Rate]]</f>
        <v>-0.18518518518518517</v>
      </c>
      <c r="H26">
        <f>Table5[[#This Row],[UNITID]]</f>
        <v>101295</v>
      </c>
      <c r="I26" s="64">
        <f>Table5[[#This Row],[Growth Rate]]</f>
        <v>-0.29729729729729731</v>
      </c>
    </row>
    <row r="27" spans="1:9" hidden="1">
      <c r="A27">
        <f>Table19[[#This Row],[UNITID]]</f>
        <v>101295</v>
      </c>
      <c r="B27" s="2" t="str">
        <f>Table19[[#This Row],[OUTCOMES MEASURES]]</f>
        <v>Percent of adjusted cohort enrollment status unknown at 8 years</v>
      </c>
      <c r="C27" s="8">
        <f>Table19[[#This Row],[Growth Rate]]</f>
        <v>-0.16279069767441862</v>
      </c>
      <c r="D27">
        <f>Table20[[#This Row],[UNITID]]</f>
        <v>101295</v>
      </c>
      <c r="E27" s="8">
        <f>Table20[[#This Row],[Growth Rate]]</f>
        <v>-3.4482758620689655E-2</v>
      </c>
      <c r="F27">
        <f>Table21[[#This Row],[UNITID]]</f>
        <v>101295</v>
      </c>
      <c r="G27" s="8">
        <f>Table21[[#This Row],[Growth Rate]]</f>
        <v>-0.15384615384615385</v>
      </c>
      <c r="H27">
        <f>Table5[[#This Row],[UNITID]]</f>
        <v>101295</v>
      </c>
      <c r="I27" s="8">
        <f>Table5[[#This Row],[Growth Rate]]</f>
        <v>0</v>
      </c>
    </row>
    <row r="28" spans="1:9" hidden="1">
      <c r="A28">
        <f>Table19[[#This Row],[UNITID]]</f>
        <v>105297</v>
      </c>
      <c r="B28" s="2" t="str">
        <f>Table19[[#This Row],[OUTCOMES MEASURES]]</f>
        <v>First-Time, Full-Time Cohort</v>
      </c>
      <c r="C28" s="8">
        <f>Table19[[#This Row],[Growth Rate]]</f>
        <v>-0.64902506963788298</v>
      </c>
      <c r="D28">
        <f>Table20[[#This Row],[UNITID]]</f>
        <v>105297</v>
      </c>
      <c r="E28" s="8">
        <f>Table20[[#This Row],[Growth Rate]]</f>
        <v>-0.6785714285714286</v>
      </c>
      <c r="F28">
        <f>Table21[[#This Row],[UNITID]]</f>
        <v>105297</v>
      </c>
      <c r="G28" s="8">
        <f>Table21[[#This Row],[Growth Rate]]</f>
        <v>4.8235294117647056</v>
      </c>
      <c r="H28">
        <f>Table5[[#This Row],[UNITID]]</f>
        <v>105297</v>
      </c>
      <c r="I28" s="8">
        <f>Table5[[#This Row],[Growth Rate]]</f>
        <v>1.5769230769230769</v>
      </c>
    </row>
    <row r="29" spans="1:9" hidden="1">
      <c r="A29">
        <f>Table19[[#This Row],[UNITID]]</f>
        <v>105297</v>
      </c>
      <c r="B29" t="str">
        <f>Table19[[#This Row],[OUTCOMES MEASURES]]</f>
        <v>Exclusions to cohort</v>
      </c>
      <c r="C29" s="7" t="str">
        <f>Table19[[#This Row],[Growth Rate]]</f>
        <v/>
      </c>
      <c r="D29">
        <f>Table20[[#This Row],[UNITID]]</f>
        <v>105297</v>
      </c>
      <c r="E29" s="7" t="str">
        <f>Table20[[#This Row],[Growth Rate]]</f>
        <v/>
      </c>
      <c r="F29">
        <f>Table21[[#This Row],[UNITID]]</f>
        <v>105297</v>
      </c>
      <c r="G29" s="7" t="str">
        <f>Table21[[#This Row],[Growth Rate]]</f>
        <v/>
      </c>
      <c r="H29">
        <f>Table5[[#This Row],[UNITID]]</f>
        <v>105297</v>
      </c>
      <c r="I29" s="7" t="str">
        <f>Table5[[#This Row],[Growth Rate]]</f>
        <v/>
      </c>
    </row>
    <row r="30" spans="1:9" ht="14.25">
      <c r="A30" s="63">
        <f>Table19[[#This Row],[UNITID]]</f>
        <v>105297</v>
      </c>
      <c r="B30" s="63" t="str">
        <f>Table19[[#This Row],[OUTCOMES MEASURES]]</f>
        <v>Adjusted cohort</v>
      </c>
      <c r="C30" s="64">
        <f>Table19[[#This Row],[Growth Rate]]</f>
        <v>-0.65181058495821731</v>
      </c>
      <c r="D30">
        <f>Table20[[#This Row],[UNITID]]</f>
        <v>105297</v>
      </c>
      <c r="E30" s="64">
        <f>Table20[[#This Row],[Growth Rate]]</f>
        <v>-0.6785714285714286</v>
      </c>
      <c r="F30">
        <f>Table21[[#This Row],[UNITID]]</f>
        <v>105297</v>
      </c>
      <c r="G30" s="155">
        <f>Table21[[#This Row],[Growth Rate]]</f>
        <v>4.8235294117647056</v>
      </c>
      <c r="H30">
        <f>Table5[[#This Row],[UNITID]]</f>
        <v>105297</v>
      </c>
      <c r="I30" s="64">
        <f>Table5[[#This Row],[Growth Rate]]</f>
        <v>1.5769230769230769</v>
      </c>
    </row>
    <row r="31" spans="1:9" hidden="1">
      <c r="A31">
        <f>Table19[[#This Row],[UNITID]]</f>
        <v>105297</v>
      </c>
      <c r="B31" t="str">
        <f>Table19[[#This Row],[OUTCOMES MEASURES]]</f>
        <v>Number of adjusted cohort receiving a certificate at 4 years</v>
      </c>
      <c r="C31" s="7" t="str">
        <f>Table19[[#This Row],[Growth Rate]]</f>
        <v/>
      </c>
      <c r="D31">
        <f>Table20[[#This Row],[UNITID]]</f>
        <v>105297</v>
      </c>
      <c r="E31" s="7" t="str">
        <f>Table20[[#This Row],[Growth Rate]]</f>
        <v/>
      </c>
      <c r="F31">
        <f>Table21[[#This Row],[UNITID]]</f>
        <v>105297</v>
      </c>
      <c r="G31" s="7" t="str">
        <f>Table21[[#This Row],[Growth Rate]]</f>
        <v/>
      </c>
      <c r="H31">
        <f>Table5[[#This Row],[UNITID]]</f>
        <v>105297</v>
      </c>
      <c r="I31" s="7" t="str">
        <f>Table5[[#This Row],[Growth Rate]]</f>
        <v/>
      </c>
    </row>
    <row r="32" spans="1:9" hidden="1">
      <c r="A32">
        <f>Table19[[#This Row],[UNITID]]</f>
        <v>105297</v>
      </c>
      <c r="B32" t="str">
        <f>Table19[[#This Row],[OUTCOMES MEASURES]]</f>
        <v>Number of adjusted cohort receiving an Associate's degree at 4 years</v>
      </c>
      <c r="C32" s="7">
        <f>Table19[[#This Row],[Growth Rate]]</f>
        <v>0.5</v>
      </c>
      <c r="D32">
        <f>Table20[[#This Row],[UNITID]]</f>
        <v>105297</v>
      </c>
      <c r="E32" s="7">
        <f>Table20[[#This Row],[Growth Rate]]</f>
        <v>-0.66666666666666663</v>
      </c>
      <c r="F32">
        <f>Table21[[#This Row],[UNITID]]</f>
        <v>105297</v>
      </c>
      <c r="G32" s="7">
        <f>Table21[[#This Row],[Growth Rate]]</f>
        <v>3.3333333333333335</v>
      </c>
      <c r="H32">
        <f>Table5[[#This Row],[UNITID]]</f>
        <v>105297</v>
      </c>
      <c r="I32" s="7" t="str">
        <f>Table5[[#This Row],[Growth Rate]]</f>
        <v/>
      </c>
    </row>
    <row r="33" spans="1:9" hidden="1">
      <c r="A33">
        <f>Table19[[#This Row],[UNITID]]</f>
        <v>105297</v>
      </c>
      <c r="B33" t="str">
        <f>Table19[[#This Row],[OUTCOMES MEASURES]]</f>
        <v>Number of adjusted cohort receiving a Bachelor's degree at 4 years</v>
      </c>
      <c r="C33" s="7" t="str">
        <f>Table19[[#This Row],[Growth Rate]]</f>
        <v/>
      </c>
      <c r="D33">
        <f>Table20[[#This Row],[UNITID]]</f>
        <v>105297</v>
      </c>
      <c r="E33" s="7" t="str">
        <f>Table20[[#This Row],[Growth Rate]]</f>
        <v/>
      </c>
      <c r="F33">
        <f>Table21[[#This Row],[UNITID]]</f>
        <v>105297</v>
      </c>
      <c r="G33" s="7" t="str">
        <f>Table21[[#This Row],[Growth Rate]]</f>
        <v/>
      </c>
      <c r="H33">
        <f>Table5[[#This Row],[UNITID]]</f>
        <v>105297</v>
      </c>
      <c r="I33" s="7" t="str">
        <f>Table5[[#This Row],[Growth Rate]]</f>
        <v/>
      </c>
    </row>
    <row r="34" spans="1:9" hidden="1">
      <c r="A34">
        <f>Table19[[#This Row],[UNITID]]</f>
        <v>105297</v>
      </c>
      <c r="B34" s="2" t="str">
        <f>Table19[[#This Row],[OUTCOMES MEASURES]]</f>
        <v>Number of adjusted cohort receiving an award at 4 years</v>
      </c>
      <c r="C34" s="7">
        <f>Table19[[#This Row],[Growth Rate]]</f>
        <v>0.625</v>
      </c>
      <c r="D34">
        <f>Table20[[#This Row],[UNITID]]</f>
        <v>105297</v>
      </c>
      <c r="E34" s="7">
        <f>Table20[[#This Row],[Growth Rate]]</f>
        <v>-0.66666666666666663</v>
      </c>
      <c r="F34">
        <f>Table21[[#This Row],[UNITID]]</f>
        <v>105297</v>
      </c>
      <c r="G34" s="21">
        <f>Table21[[#This Row],[Growth Rate]]</f>
        <v>3.3333333333333335</v>
      </c>
      <c r="H34">
        <f>Table5[[#This Row],[UNITID]]</f>
        <v>105297</v>
      </c>
      <c r="I34" s="7" t="str">
        <f>Table5[[#This Row],[Growth Rate]]</f>
        <v/>
      </c>
    </row>
    <row r="35" spans="1:9" ht="14.25">
      <c r="A35" s="63">
        <f>Table19[[#This Row],[UNITID]]</f>
        <v>105297</v>
      </c>
      <c r="B35" s="148" t="str">
        <f>Table19[[#This Row],[OUTCOMES MEASURES]]</f>
        <v>Percent of adjusted cohort receiving an award at 4 years</v>
      </c>
      <c r="C35" s="156">
        <f>Table19[[#This Row],[Growth Rate]]</f>
        <v>4</v>
      </c>
      <c r="D35">
        <f>Table20[[#This Row],[UNITID]]</f>
        <v>105297</v>
      </c>
      <c r="E35" s="156">
        <f>Table20[[#This Row],[Growth Rate]]</f>
        <v>0</v>
      </c>
      <c r="F35">
        <f>Table21[[#This Row],[UNITID]]</f>
        <v>105297</v>
      </c>
      <c r="G35" s="157">
        <f>Table21[[#This Row],[Growth Rate]]</f>
        <v>-0.27777777777777779</v>
      </c>
      <c r="H35">
        <f>Table5[[#This Row],[UNITID]]</f>
        <v>105297</v>
      </c>
      <c r="I35" s="156" t="str">
        <f>Table5[[#This Row],[Growth Rate]]</f>
        <v/>
      </c>
    </row>
    <row r="36" spans="1:9" hidden="1">
      <c r="A36">
        <f>Table19[[#This Row],[UNITID]]</f>
        <v>105297</v>
      </c>
      <c r="B36" t="str">
        <f>Table19[[#This Row],[OUTCOMES MEASURES]]</f>
        <v>Number of adjusted cohort receiving a certificate at 6 years</v>
      </c>
      <c r="C36" s="7" t="str">
        <f>Table19[[#This Row],[Growth Rate]]</f>
        <v/>
      </c>
      <c r="D36">
        <f>Table20[[#This Row],[UNITID]]</f>
        <v>105297</v>
      </c>
      <c r="E36" s="7" t="str">
        <f>Table20[[#This Row],[Growth Rate]]</f>
        <v/>
      </c>
      <c r="F36">
        <f>Table21[[#This Row],[UNITID]]</f>
        <v>105297</v>
      </c>
      <c r="G36" s="7" t="str">
        <f>Table21[[#This Row],[Growth Rate]]</f>
        <v/>
      </c>
      <c r="H36">
        <f>Table5[[#This Row],[UNITID]]</f>
        <v>105297</v>
      </c>
      <c r="I36" s="7" t="str">
        <f>Table5[[#This Row],[Growth Rate]]</f>
        <v/>
      </c>
    </row>
    <row r="37" spans="1:9" hidden="1">
      <c r="A37">
        <f>Table19[[#This Row],[UNITID]]</f>
        <v>105297</v>
      </c>
      <c r="B37" t="str">
        <f>Table19[[#This Row],[OUTCOMES MEASURES]]</f>
        <v>Number of adjusted cohort receiving an Associate's degree at 6 years</v>
      </c>
      <c r="C37" s="7">
        <f>Table19[[#This Row],[Growth Rate]]</f>
        <v>-0.3</v>
      </c>
      <c r="D37">
        <f>Table20[[#This Row],[UNITID]]</f>
        <v>105297</v>
      </c>
      <c r="E37" s="7">
        <f>Table20[[#This Row],[Growth Rate]]</f>
        <v>-0.4</v>
      </c>
      <c r="F37">
        <f>Table21[[#This Row],[UNITID]]</f>
        <v>105297</v>
      </c>
      <c r="G37" s="7">
        <f>Table21[[#This Row],[Growth Rate]]</f>
        <v>4</v>
      </c>
      <c r="H37">
        <f>Table5[[#This Row],[UNITID]]</f>
        <v>105297</v>
      </c>
      <c r="I37" s="7" t="str">
        <f>Table5[[#This Row],[Growth Rate]]</f>
        <v/>
      </c>
    </row>
    <row r="38" spans="1:9" hidden="1">
      <c r="A38">
        <f>Table19[[#This Row],[UNITID]]</f>
        <v>105297</v>
      </c>
      <c r="B38" t="str">
        <f>Table19[[#This Row],[OUTCOMES MEASURES]]</f>
        <v>Number of adjusted cohort receiving a Bachelor's degree at 6 years</v>
      </c>
      <c r="C38" s="7">
        <f>Table19[[#This Row],[Growth Rate]]</f>
        <v>2</v>
      </c>
      <c r="D38">
        <f>Table20[[#This Row],[UNITID]]</f>
        <v>105297</v>
      </c>
      <c r="E38" s="7">
        <f>Table20[[#This Row],[Growth Rate]]</f>
        <v>-1</v>
      </c>
      <c r="F38">
        <f>Table21[[#This Row],[UNITID]]</f>
        <v>105297</v>
      </c>
      <c r="G38" s="7" t="str">
        <f>Table21[[#This Row],[Growth Rate]]</f>
        <v/>
      </c>
      <c r="H38">
        <f>Table5[[#This Row],[UNITID]]</f>
        <v>105297</v>
      </c>
      <c r="I38" s="7" t="str">
        <f>Table5[[#This Row],[Growth Rate]]</f>
        <v/>
      </c>
    </row>
    <row r="39" spans="1:9" hidden="1">
      <c r="A39">
        <f>Table19[[#This Row],[UNITID]]</f>
        <v>105297</v>
      </c>
      <c r="B39" s="2" t="str">
        <f>Table19[[#This Row],[OUTCOMES MEASURES]]</f>
        <v>Number of adjusted cohort receiving an award at 6 years</v>
      </c>
      <c r="C39" s="7">
        <f>Table19[[#This Row],[Growth Rate]]</f>
        <v>-0.19047619047619047</v>
      </c>
      <c r="D39">
        <f>Table20[[#This Row],[UNITID]]</f>
        <v>105297</v>
      </c>
      <c r="E39" s="7">
        <f>Table20[[#This Row],[Growth Rate]]</f>
        <v>-0.5</v>
      </c>
      <c r="F39">
        <f>Table21[[#This Row],[UNITID]]</f>
        <v>105297</v>
      </c>
      <c r="G39" s="21">
        <f>Table21[[#This Row],[Growth Rate]]</f>
        <v>6</v>
      </c>
      <c r="H39">
        <f>Table5[[#This Row],[UNITID]]</f>
        <v>105297</v>
      </c>
      <c r="I39" s="7" t="str">
        <f>Table5[[#This Row],[Growth Rate]]</f>
        <v/>
      </c>
    </row>
    <row r="40" spans="1:9" ht="14.25">
      <c r="A40" s="63">
        <f>Table19[[#This Row],[UNITID]]</f>
        <v>105297</v>
      </c>
      <c r="B40" s="148" t="str">
        <f>Table19[[#This Row],[OUTCOMES MEASURES]]</f>
        <v>Percent of adjusted cohort receiving an award at 6 years</v>
      </c>
      <c r="C40" s="156">
        <f>Table19[[#This Row],[Growth Rate]]</f>
        <v>1.3333333333333333</v>
      </c>
      <c r="D40">
        <f>Table20[[#This Row],[UNITID]]</f>
        <v>105297</v>
      </c>
      <c r="E40" s="156">
        <f>Table20[[#This Row],[Growth Rate]]</f>
        <v>0.5</v>
      </c>
      <c r="F40">
        <f>Table21[[#This Row],[UNITID]]</f>
        <v>105297</v>
      </c>
      <c r="G40" s="157">
        <f>Table21[[#This Row],[Growth Rate]]</f>
        <v>0.16666666666666666</v>
      </c>
      <c r="H40">
        <f>Table5[[#This Row],[UNITID]]</f>
        <v>105297</v>
      </c>
      <c r="I40" s="156" t="str">
        <f>Table5[[#This Row],[Growth Rate]]</f>
        <v/>
      </c>
    </row>
    <row r="41" spans="1:9" hidden="1">
      <c r="A41">
        <f>Table19[[#This Row],[UNITID]]</f>
        <v>105297</v>
      </c>
      <c r="B41" t="str">
        <f>Table19[[#This Row],[OUTCOMES MEASURES]]</f>
        <v>Number of adjusted cohort receiving a certificate at 8 years</v>
      </c>
      <c r="C41" s="7" t="str">
        <f>Table19[[#This Row],[Growth Rate]]</f>
        <v/>
      </c>
      <c r="D41">
        <f>Table20[[#This Row],[UNITID]]</f>
        <v>105297</v>
      </c>
      <c r="E41" s="7" t="str">
        <f>Table20[[#This Row],[Growth Rate]]</f>
        <v/>
      </c>
      <c r="F41">
        <f>Table21[[#This Row],[UNITID]]</f>
        <v>105297</v>
      </c>
      <c r="G41" s="7" t="str">
        <f>Table21[[#This Row],[Growth Rate]]</f>
        <v/>
      </c>
      <c r="H41">
        <f>Table5[[#This Row],[UNITID]]</f>
        <v>105297</v>
      </c>
      <c r="I41" s="7" t="str">
        <f>Table5[[#This Row],[Growth Rate]]</f>
        <v/>
      </c>
    </row>
    <row r="42" spans="1:9" hidden="1">
      <c r="A42">
        <f>Table19[[#This Row],[UNITID]]</f>
        <v>105297</v>
      </c>
      <c r="B42" t="str">
        <f>Table19[[#This Row],[OUTCOMES MEASURES]]</f>
        <v>Number of adjusted cohort receiving an Associate's degree at 8 years</v>
      </c>
      <c r="C42" s="7">
        <f>Table19[[#This Row],[Growth Rate]]</f>
        <v>-0.27272727272727271</v>
      </c>
      <c r="D42">
        <f>Table20[[#This Row],[UNITID]]</f>
        <v>105297</v>
      </c>
      <c r="E42" s="7">
        <f>Table20[[#This Row],[Growth Rate]]</f>
        <v>-0.4</v>
      </c>
      <c r="F42">
        <f>Table21[[#This Row],[UNITID]]</f>
        <v>105297</v>
      </c>
      <c r="G42" s="7">
        <f>Table21[[#This Row],[Growth Rate]]</f>
        <v>4</v>
      </c>
      <c r="H42">
        <f>Table5[[#This Row],[UNITID]]</f>
        <v>105297</v>
      </c>
      <c r="I42" s="7" t="str">
        <f>Table5[[#This Row],[Growth Rate]]</f>
        <v/>
      </c>
    </row>
    <row r="43" spans="1:9" hidden="1">
      <c r="A43">
        <f>Table19[[#This Row],[UNITID]]</f>
        <v>105297</v>
      </c>
      <c r="B43" t="str">
        <f>Table19[[#This Row],[OUTCOMES MEASURES]]</f>
        <v>Number of adjusted cohort receiving a Bachelor's degree at 8 years</v>
      </c>
      <c r="C43" s="7">
        <f>Table19[[#This Row],[Growth Rate]]</f>
        <v>2.5</v>
      </c>
      <c r="D43">
        <f>Table20[[#This Row],[UNITID]]</f>
        <v>105297</v>
      </c>
      <c r="E43" s="7">
        <f>Table20[[#This Row],[Growth Rate]]</f>
        <v>-1</v>
      </c>
      <c r="F43">
        <f>Table21[[#This Row],[UNITID]]</f>
        <v>105297</v>
      </c>
      <c r="G43" s="7" t="str">
        <f>Table21[[#This Row],[Growth Rate]]</f>
        <v/>
      </c>
      <c r="H43">
        <f>Table5[[#This Row],[UNITID]]</f>
        <v>105297</v>
      </c>
      <c r="I43" s="7" t="str">
        <f>Table5[[#This Row],[Growth Rate]]</f>
        <v/>
      </c>
    </row>
    <row r="44" spans="1:9" hidden="1">
      <c r="A44">
        <f>Table19[[#This Row],[UNITID]]</f>
        <v>105297</v>
      </c>
      <c r="B44" t="str">
        <f>Table19[[#This Row],[OUTCOMES MEASURES]]</f>
        <v>Number of adjusted cohort receiving an award at 8 years</v>
      </c>
      <c r="C44" s="7">
        <f>Table19[[#This Row],[Growth Rate]]</f>
        <v>-4.1666666666666664E-2</v>
      </c>
      <c r="D44">
        <f>Table20[[#This Row],[UNITID]]</f>
        <v>105297</v>
      </c>
      <c r="E44" s="7">
        <f>Table20[[#This Row],[Growth Rate]]</f>
        <v>-0.625</v>
      </c>
      <c r="F44">
        <f>Table21[[#This Row],[UNITID]]</f>
        <v>105297</v>
      </c>
      <c r="G44" s="7">
        <f>Table21[[#This Row],[Growth Rate]]</f>
        <v>6.666666666666667</v>
      </c>
      <c r="H44">
        <f>Table5[[#This Row],[UNITID]]</f>
        <v>105297</v>
      </c>
      <c r="I44" s="7" t="str">
        <f>Table5[[#This Row],[Growth Rate]]</f>
        <v/>
      </c>
    </row>
    <row r="45" spans="1:9" hidden="1">
      <c r="A45">
        <f>Table19[[#This Row],[UNITID]]</f>
        <v>105297</v>
      </c>
      <c r="B45" t="str">
        <f>Table19[[#This Row],[OUTCOMES MEASURES]]</f>
        <v>Number of adjusted cohort still enrolled at your institution at 8 years</v>
      </c>
      <c r="C45" s="7">
        <f>Table19[[#This Row],[Growth Rate]]</f>
        <v>-0.81818181818181823</v>
      </c>
      <c r="D45">
        <f>Table20[[#This Row],[UNITID]]</f>
        <v>105297</v>
      </c>
      <c r="E45" s="7">
        <f>Table20[[#This Row],[Growth Rate]]</f>
        <v>4</v>
      </c>
      <c r="F45">
        <f>Table21[[#This Row],[UNITID]]</f>
        <v>105297</v>
      </c>
      <c r="G45" s="7" t="str">
        <f>Table21[[#This Row],[Growth Rate]]</f>
        <v/>
      </c>
      <c r="H45">
        <f>Table5[[#This Row],[UNITID]]</f>
        <v>105297</v>
      </c>
      <c r="I45" s="7">
        <f>Table5[[#This Row],[Growth Rate]]</f>
        <v>3</v>
      </c>
    </row>
    <row r="46" spans="1:9" hidden="1">
      <c r="A46">
        <f>Table19[[#This Row],[UNITID]]</f>
        <v>105297</v>
      </c>
      <c r="B46" t="str">
        <f>Table19[[#This Row],[OUTCOMES MEASURES]]</f>
        <v>Number of adjusted cohort who enrolled subsequently at another institution at 8 years</v>
      </c>
      <c r="C46" s="7">
        <f>Table19[[#This Row],[Growth Rate]]</f>
        <v>-0.48888888888888887</v>
      </c>
      <c r="D46">
        <f>Table20[[#This Row],[UNITID]]</f>
        <v>105297</v>
      </c>
      <c r="E46" s="7">
        <f>Table20[[#This Row],[Growth Rate]]</f>
        <v>-0.5357142857142857</v>
      </c>
      <c r="F46">
        <f>Table21[[#This Row],[UNITID]]</f>
        <v>105297</v>
      </c>
      <c r="G46" s="7">
        <f>Table21[[#This Row],[Growth Rate]]</f>
        <v>12.5</v>
      </c>
      <c r="H46">
        <f>Table5[[#This Row],[UNITID]]</f>
        <v>105297</v>
      </c>
      <c r="I46" s="7">
        <f>Table5[[#This Row],[Growth Rate]]</f>
        <v>8</v>
      </c>
    </row>
    <row r="47" spans="1:9" hidden="1">
      <c r="A47">
        <f>Table19[[#This Row],[UNITID]]</f>
        <v>105297</v>
      </c>
      <c r="B47" s="2" t="str">
        <f>Table19[[#This Row],[OUTCOMES MEASURES]]</f>
        <v>Number of adjusted cohort whose subsequent enrollment status is unknown at 8 years</v>
      </c>
      <c r="C47" s="8">
        <f>Table19[[#This Row],[Growth Rate]]</f>
        <v>-0.72401433691756267</v>
      </c>
      <c r="D47">
        <f>Table20[[#This Row],[UNITID]]</f>
        <v>105297</v>
      </c>
      <c r="E47" s="7">
        <f>Table20[[#This Row],[Growth Rate]]</f>
        <v>-0.74809160305343514</v>
      </c>
      <c r="F47">
        <f>Table21[[#This Row],[UNITID]]</f>
        <v>105297</v>
      </c>
      <c r="G47" s="7">
        <f>Table21[[#This Row],[Growth Rate]]</f>
        <v>2.8333333333333335</v>
      </c>
      <c r="H47">
        <f>Table5[[#This Row],[UNITID]]</f>
        <v>105297</v>
      </c>
      <c r="I47" s="7">
        <f>Table5[[#This Row],[Growth Rate]]</f>
        <v>9.0909090909090912E-2</v>
      </c>
    </row>
    <row r="48" spans="1:9" hidden="1">
      <c r="A48">
        <f>Table19[[#This Row],[UNITID]]</f>
        <v>105297</v>
      </c>
      <c r="B48" s="2" t="str">
        <f>Table19[[#This Row],[OUTCOMES MEASURES]]</f>
        <v>Number of adjusted cohort who did not receive an award from your institution at 8 years</v>
      </c>
      <c r="C48" s="7">
        <f>Table19[[#This Row],[Growth Rate]]</f>
        <v>-0.69552238805970146</v>
      </c>
      <c r="D48">
        <f>Table20[[#This Row],[UNITID]]</f>
        <v>105297</v>
      </c>
      <c r="E48" s="7">
        <f>Table20[[#This Row],[Growth Rate]]</f>
        <v>-0.68125000000000002</v>
      </c>
      <c r="F48">
        <f>Table21[[#This Row],[UNITID]]</f>
        <v>105297</v>
      </c>
      <c r="G48" s="21">
        <f>Table21[[#This Row],[Growth Rate]]</f>
        <v>4.4285714285714288</v>
      </c>
      <c r="H48">
        <f>Table5[[#This Row],[UNITID]]</f>
        <v>105297</v>
      </c>
      <c r="I48" s="7">
        <f>Table5[[#This Row],[Growth Rate]]</f>
        <v>1.1153846153846154</v>
      </c>
    </row>
    <row r="49" spans="1:9" ht="14.25">
      <c r="A49" s="63">
        <f>Table19[[#This Row],[UNITID]]</f>
        <v>105297</v>
      </c>
      <c r="B49" s="148" t="str">
        <f>Table19[[#This Row],[OUTCOMES MEASURES]]</f>
        <v>Percent of adjusted cohort receiving an award at 8 years</v>
      </c>
      <c r="C49" s="156">
        <f>Table19[[#This Row],[Growth Rate]]</f>
        <v>1.5714285714285714</v>
      </c>
      <c r="D49">
        <f>Table20[[#This Row],[UNITID]]</f>
        <v>105297</v>
      </c>
      <c r="E49" s="156">
        <f>Table20[[#This Row],[Growth Rate]]</f>
        <v>0.2</v>
      </c>
      <c r="F49">
        <f>Table21[[#This Row],[UNITID]]</f>
        <v>105297</v>
      </c>
      <c r="G49" s="157">
        <f>Table21[[#This Row],[Growth Rate]]</f>
        <v>0.27777777777777779</v>
      </c>
      <c r="H49">
        <f>Table5[[#This Row],[UNITID]]</f>
        <v>105297</v>
      </c>
      <c r="I49" s="156" t="str">
        <f>Table5[[#This Row],[Growth Rate]]</f>
        <v/>
      </c>
    </row>
    <row r="50" spans="1:9" hidden="1">
      <c r="A50">
        <f>Table19[[#This Row],[UNITID]]</f>
        <v>105297</v>
      </c>
      <c r="B50" s="2" t="str">
        <f>Table19[[#This Row],[OUTCOMES MEASURES]]</f>
        <v>Percent of adjusted cohort still or subsequently enrolled at 8 years</v>
      </c>
      <c r="C50" s="8">
        <f>Table19[[#This Row],[Growth Rate]]</f>
        <v>0.25</v>
      </c>
      <c r="D50">
        <f>Table20[[#This Row],[UNITID]]</f>
        <v>105297</v>
      </c>
      <c r="E50" s="7">
        <f>Table20[[#This Row],[Growth Rate]]</f>
        <v>0.94117647058823528</v>
      </c>
      <c r="F50">
        <f>Table21[[#This Row],[UNITID]]</f>
        <v>105297</v>
      </c>
      <c r="G50" s="21">
        <f>Table21[[#This Row],[Growth Rate]]</f>
        <v>1.5</v>
      </c>
      <c r="H50">
        <f>Table5[[#This Row],[UNITID]]</f>
        <v>105297</v>
      </c>
      <c r="I50" s="7">
        <f>Table5[[#This Row],[Growth Rate]]</f>
        <v>2.0666666666666669</v>
      </c>
    </row>
    <row r="51" spans="1:9" ht="14.25">
      <c r="A51" s="63">
        <f>Table19[[#This Row],[UNITID]]</f>
        <v>105297</v>
      </c>
      <c r="B51" s="148" t="str">
        <f>Table19[[#This Row],[OUTCOMES MEASURES]]</f>
        <v>Percent of adjusted cohort still enrolled at your institution at 8 years</v>
      </c>
      <c r="C51" s="156">
        <f>Table19[[#This Row],[Growth Rate]]</f>
        <v>-0.33333333333333331</v>
      </c>
      <c r="D51">
        <f>Table20[[#This Row],[UNITID]]</f>
        <v>105297</v>
      </c>
      <c r="E51" s="156">
        <f>Table20[[#This Row],[Growth Rate]]</f>
        <v>8</v>
      </c>
      <c r="F51">
        <f>Table21[[#This Row],[UNITID]]</f>
        <v>105297</v>
      </c>
      <c r="G51" s="158" t="str">
        <f>Table21[[#This Row],[Growth Rate]]</f>
        <v/>
      </c>
      <c r="H51">
        <f>Table5[[#This Row],[UNITID]]</f>
        <v>105297</v>
      </c>
      <c r="I51" s="156">
        <f>Table5[[#This Row],[Growth Rate]]</f>
        <v>0.5</v>
      </c>
    </row>
    <row r="52" spans="1:9" ht="14.25">
      <c r="A52" s="63">
        <f>Table19[[#This Row],[UNITID]]</f>
        <v>105297</v>
      </c>
      <c r="B52" s="148" t="str">
        <f>Table19[[#This Row],[OUTCOMES MEASURES]]</f>
        <v>Percent of adjusted cohort enrolled subsequently at another institution at 8 years</v>
      </c>
      <c r="C52" s="156">
        <f>Table19[[#This Row],[Growth Rate]]</f>
        <v>0.38461538461538464</v>
      </c>
      <c r="D52">
        <f>Table20[[#This Row],[UNITID]]</f>
        <v>105297</v>
      </c>
      <c r="E52" s="64">
        <f>Table20[[#This Row],[Growth Rate]]</f>
        <v>0.41176470588235292</v>
      </c>
      <c r="F52">
        <f>Table21[[#This Row],[UNITID]]</f>
        <v>105297</v>
      </c>
      <c r="G52" s="158">
        <f>Table21[[#This Row],[Growth Rate]]</f>
        <v>1.25</v>
      </c>
      <c r="H52">
        <f>Table5[[#This Row],[UNITID]]</f>
        <v>105297</v>
      </c>
      <c r="I52" s="64">
        <f>Table5[[#This Row],[Growth Rate]]</f>
        <v>2.3333333333333335</v>
      </c>
    </row>
    <row r="53" spans="1:9" hidden="1">
      <c r="A53">
        <f>Table19[[#This Row],[UNITID]]</f>
        <v>105297</v>
      </c>
      <c r="B53" s="2" t="str">
        <f>Table19[[#This Row],[OUTCOMES MEASURES]]</f>
        <v>Percent of adjusted cohort enrollment status unknown at 8 years</v>
      </c>
      <c r="C53" s="8">
        <f>Table19[[#This Row],[Growth Rate]]</f>
        <v>-0.20512820512820512</v>
      </c>
      <c r="D53">
        <f>Table20[[#This Row],[UNITID]]</f>
        <v>105297</v>
      </c>
      <c r="E53" s="8">
        <f>Table20[[#This Row],[Growth Rate]]</f>
        <v>-0.21794871794871795</v>
      </c>
      <c r="F53">
        <f>Table21[[#This Row],[UNITID]]</f>
        <v>105297</v>
      </c>
      <c r="G53" s="8">
        <f>Table21[[#This Row],[Growth Rate]]</f>
        <v>-0.352112676056338</v>
      </c>
      <c r="H53">
        <f>Table5[[#This Row],[UNITID]]</f>
        <v>105297</v>
      </c>
      <c r="I53" s="8">
        <f>Table5[[#This Row],[Growth Rate]]</f>
        <v>-0.57647058823529407</v>
      </c>
    </row>
    <row r="54" spans="1:9" hidden="1">
      <c r="A54">
        <f>Table19[[#This Row],[UNITID]]</f>
        <v>109819</v>
      </c>
      <c r="B54" s="2" t="str">
        <f>Table19[[#This Row],[OUTCOMES MEASURES]]</f>
        <v>First-Time, Full-Time Cohort</v>
      </c>
      <c r="C54" s="8">
        <f>Table19[[#This Row],[Growth Rate]]</f>
        <v>0.56105610561056107</v>
      </c>
      <c r="D54">
        <f>Table20[[#This Row],[UNITID]]</f>
        <v>109819</v>
      </c>
      <c r="E54" s="8">
        <f>Table20[[#This Row],[Growth Rate]]</f>
        <v>-5.2574720921858123E-2</v>
      </c>
      <c r="F54">
        <f>Table21[[#This Row],[UNITID]]</f>
        <v>109819</v>
      </c>
      <c r="G54" s="8">
        <f>Table21[[#This Row],[Growth Rate]]</f>
        <v>-0.85432509505703425</v>
      </c>
      <c r="H54">
        <f>Table5[[#This Row],[UNITID]]</f>
        <v>109819</v>
      </c>
      <c r="I54" s="8">
        <f>Table5[[#This Row],[Growth Rate]]</f>
        <v>-0.87839492831928534</v>
      </c>
    </row>
    <row r="55" spans="1:9" hidden="1">
      <c r="A55">
        <f>Table19[[#This Row],[UNITID]]</f>
        <v>109819</v>
      </c>
      <c r="B55" t="str">
        <f>Table19[[#This Row],[OUTCOMES MEASURES]]</f>
        <v>Exclusions to cohort</v>
      </c>
      <c r="C55" s="7" t="str">
        <f>Table19[[#This Row],[Growth Rate]]</f>
        <v/>
      </c>
      <c r="D55">
        <f>Table20[[#This Row],[UNITID]]</f>
        <v>109819</v>
      </c>
      <c r="E55" s="7" t="str">
        <f>Table20[[#This Row],[Growth Rate]]</f>
        <v/>
      </c>
      <c r="F55">
        <f>Table21[[#This Row],[UNITID]]</f>
        <v>109819</v>
      </c>
      <c r="G55" s="7" t="str">
        <f>Table21[[#This Row],[Growth Rate]]</f>
        <v/>
      </c>
      <c r="H55">
        <f>Table5[[#This Row],[UNITID]]</f>
        <v>109819</v>
      </c>
      <c r="I55" s="7" t="str">
        <f>Table5[[#This Row],[Growth Rate]]</f>
        <v/>
      </c>
    </row>
    <row r="56" spans="1:9" ht="14.25">
      <c r="A56" s="63">
        <f>Table19[[#This Row],[UNITID]]</f>
        <v>109819</v>
      </c>
      <c r="B56" s="63" t="str">
        <f>Table19[[#This Row],[OUTCOMES MEASURES]]</f>
        <v>Adjusted cohort</v>
      </c>
      <c r="C56" s="64">
        <f>Table19[[#This Row],[Growth Rate]]</f>
        <v>0.56105610561056107</v>
      </c>
      <c r="D56">
        <f>Table20[[#This Row],[UNITID]]</f>
        <v>109819</v>
      </c>
      <c r="E56" s="64">
        <f>Table20[[#This Row],[Growth Rate]]</f>
        <v>-5.2574720921858123E-2</v>
      </c>
      <c r="F56">
        <f>Table21[[#This Row],[UNITID]]</f>
        <v>109819</v>
      </c>
      <c r="G56" s="155">
        <f>Table21[[#This Row],[Growth Rate]]</f>
        <v>-0.85432509505703425</v>
      </c>
      <c r="H56">
        <f>Table5[[#This Row],[UNITID]]</f>
        <v>109819</v>
      </c>
      <c r="I56" s="64">
        <f>Table5[[#This Row],[Growth Rate]]</f>
        <v>-0.87839492831928534</v>
      </c>
    </row>
    <row r="57" spans="1:9" hidden="1">
      <c r="A57">
        <f>Table19[[#This Row],[UNITID]]</f>
        <v>109819</v>
      </c>
      <c r="B57" t="str">
        <f>Table19[[#This Row],[OUTCOMES MEASURES]]</f>
        <v>Number of adjusted cohort receiving a certificate at 4 years</v>
      </c>
      <c r="C57" s="7">
        <f>Table19[[#This Row],[Growth Rate]]</f>
        <v>0.34782608695652173</v>
      </c>
      <c r="D57">
        <f>Table20[[#This Row],[UNITID]]</f>
        <v>109819</v>
      </c>
      <c r="E57" s="7">
        <f>Table20[[#This Row],[Growth Rate]]</f>
        <v>-5.3191489361702128E-2</v>
      </c>
      <c r="F57">
        <f>Table21[[#This Row],[UNITID]]</f>
        <v>109819</v>
      </c>
      <c r="G57" s="7">
        <f>Table21[[#This Row],[Growth Rate]]</f>
        <v>-0.91693290734824284</v>
      </c>
      <c r="H57">
        <f>Table5[[#This Row],[UNITID]]</f>
        <v>109819</v>
      </c>
      <c r="I57" s="7">
        <f>Table5[[#This Row],[Growth Rate]]</f>
        <v>-0.92327365728900257</v>
      </c>
    </row>
    <row r="58" spans="1:9" hidden="1">
      <c r="A58">
        <f>Table19[[#This Row],[UNITID]]</f>
        <v>109819</v>
      </c>
      <c r="B58" t="str">
        <f>Table19[[#This Row],[OUTCOMES MEASURES]]</f>
        <v>Number of adjusted cohort receiving an Associate's degree at 4 years</v>
      </c>
      <c r="C58" s="7">
        <f>Table19[[#This Row],[Growth Rate]]</f>
        <v>0.60779220779220777</v>
      </c>
      <c r="D58">
        <f>Table20[[#This Row],[UNITID]]</f>
        <v>109819</v>
      </c>
      <c r="E58" s="7">
        <f>Table20[[#This Row],[Growth Rate]]</f>
        <v>-0.19642857142857142</v>
      </c>
      <c r="F58">
        <f>Table21[[#This Row],[UNITID]]</f>
        <v>109819</v>
      </c>
      <c r="G58" s="7">
        <f>Table21[[#This Row],[Growth Rate]]</f>
        <v>-0.88485316846986095</v>
      </c>
      <c r="H58">
        <f>Table5[[#This Row],[UNITID]]</f>
        <v>109819</v>
      </c>
      <c r="I58" s="7">
        <f>Table5[[#This Row],[Growth Rate]]</f>
        <v>-0.93684210526315792</v>
      </c>
    </row>
    <row r="59" spans="1:9" hidden="1">
      <c r="A59">
        <f>Table19[[#This Row],[UNITID]]</f>
        <v>109819</v>
      </c>
      <c r="B59" t="str">
        <f>Table19[[#This Row],[OUTCOMES MEASURES]]</f>
        <v>Number of adjusted cohort receiving a Bachelor's degree at 4 years</v>
      </c>
      <c r="C59" s="7" t="str">
        <f>Table19[[#This Row],[Growth Rate]]</f>
        <v/>
      </c>
      <c r="D59">
        <f>Table20[[#This Row],[UNITID]]</f>
        <v>109819</v>
      </c>
      <c r="E59" s="7" t="str">
        <f>Table20[[#This Row],[Growth Rate]]</f>
        <v/>
      </c>
      <c r="F59">
        <f>Table21[[#This Row],[UNITID]]</f>
        <v>109819</v>
      </c>
      <c r="G59" s="7" t="str">
        <f>Table21[[#This Row],[Growth Rate]]</f>
        <v/>
      </c>
      <c r="H59">
        <f>Table5[[#This Row],[UNITID]]</f>
        <v>109819</v>
      </c>
      <c r="I59" s="7" t="str">
        <f>Table5[[#This Row],[Growth Rate]]</f>
        <v/>
      </c>
    </row>
    <row r="60" spans="1:9" hidden="1">
      <c r="A60">
        <f>Table19[[#This Row],[UNITID]]</f>
        <v>109819</v>
      </c>
      <c r="B60" s="2" t="str">
        <f>Table19[[#This Row],[OUTCOMES MEASURES]]</f>
        <v>Number of adjusted cohort receiving an award at 4 years</v>
      </c>
      <c r="C60" s="7">
        <f>Table19[[#This Row],[Growth Rate]]</f>
        <v>0.58236658932714613</v>
      </c>
      <c r="D60">
        <f>Table20[[#This Row],[UNITID]]</f>
        <v>109819</v>
      </c>
      <c r="E60" s="7">
        <f>Table20[[#This Row],[Growth Rate]]</f>
        <v>-0.1540880503144654</v>
      </c>
      <c r="F60">
        <f>Table21[[#This Row],[UNITID]]</f>
        <v>109819</v>
      </c>
      <c r="G60" s="21">
        <f>Table21[[#This Row],[Growth Rate]]</f>
        <v>-0.8911014312383323</v>
      </c>
      <c r="H60">
        <f>Table5[[#This Row],[UNITID]]</f>
        <v>109819</v>
      </c>
      <c r="I60" s="7">
        <f>Table5[[#This Row],[Growth Rate]]</f>
        <v>-0.9323540780827213</v>
      </c>
    </row>
    <row r="61" spans="1:9" ht="14.25">
      <c r="A61" s="63">
        <f>Table19[[#This Row],[UNITID]]</f>
        <v>109819</v>
      </c>
      <c r="B61" s="148" t="str">
        <f>Table19[[#This Row],[OUTCOMES MEASURES]]</f>
        <v>Percent of adjusted cohort receiving an award at 4 years</v>
      </c>
      <c r="C61" s="156">
        <f>Table19[[#This Row],[Growth Rate]]</f>
        <v>3.5714285714285712E-2</v>
      </c>
      <c r="D61">
        <f>Table20[[#This Row],[UNITID]]</f>
        <v>109819</v>
      </c>
      <c r="E61" s="156">
        <f>Table20[[#This Row],[Growth Rate]]</f>
        <v>-9.0909090909090912E-2</v>
      </c>
      <c r="F61">
        <f>Table21[[#This Row],[UNITID]]</f>
        <v>109819</v>
      </c>
      <c r="G61" s="157">
        <f>Table21[[#This Row],[Growth Rate]]</f>
        <v>-0.23684210526315788</v>
      </c>
      <c r="H61">
        <f>Table5[[#This Row],[UNITID]]</f>
        <v>109819</v>
      </c>
      <c r="I61" s="156">
        <f>Table5[[#This Row],[Growth Rate]]</f>
        <v>-0.47368421052631576</v>
      </c>
    </row>
    <row r="62" spans="1:9" hidden="1">
      <c r="A62">
        <f>Table19[[#This Row],[UNITID]]</f>
        <v>109819</v>
      </c>
      <c r="B62" t="str">
        <f>Table19[[#This Row],[OUTCOMES MEASURES]]</f>
        <v>Number of adjusted cohort receiving a certificate at 6 years</v>
      </c>
      <c r="C62" s="7">
        <f>Table19[[#This Row],[Growth Rate]]</f>
        <v>-5.3571428571428568E-2</v>
      </c>
      <c r="D62">
        <f>Table20[[#This Row],[UNITID]]</f>
        <v>109819</v>
      </c>
      <c r="E62" s="7">
        <f>Table20[[#This Row],[Growth Rate]]</f>
        <v>-0.22641509433962265</v>
      </c>
      <c r="F62">
        <f>Table21[[#This Row],[UNITID]]</f>
        <v>109819</v>
      </c>
      <c r="G62" s="7">
        <f>Table21[[#This Row],[Growth Rate]]</f>
        <v>-0.92810457516339873</v>
      </c>
      <c r="H62">
        <f>Table5[[#This Row],[UNITID]]</f>
        <v>109819</v>
      </c>
      <c r="I62" s="7">
        <f>Table5[[#This Row],[Growth Rate]]</f>
        <v>-0.92882562277580072</v>
      </c>
    </row>
    <row r="63" spans="1:9" hidden="1">
      <c r="A63">
        <f>Table19[[#This Row],[UNITID]]</f>
        <v>109819</v>
      </c>
      <c r="B63" t="str">
        <f>Table19[[#This Row],[OUTCOMES MEASURES]]</f>
        <v>Number of adjusted cohort receiving an Associate's degree at 6 years</v>
      </c>
      <c r="C63" s="7">
        <f>Table19[[#This Row],[Growth Rate]]</f>
        <v>0.59748427672955973</v>
      </c>
      <c r="D63">
        <f>Table20[[#This Row],[UNITID]]</f>
        <v>109819</v>
      </c>
      <c r="E63" s="7">
        <f>Table20[[#This Row],[Growth Rate]]</f>
        <v>-0.18157181571815717</v>
      </c>
      <c r="F63">
        <f>Table21[[#This Row],[UNITID]]</f>
        <v>109819</v>
      </c>
      <c r="G63" s="7">
        <f>Table21[[#This Row],[Growth Rate]]</f>
        <v>-0.875</v>
      </c>
      <c r="H63">
        <f>Table5[[#This Row],[UNITID]]</f>
        <v>109819</v>
      </c>
      <c r="I63" s="7">
        <f>Table5[[#This Row],[Growth Rate]]</f>
        <v>-0.92467532467532465</v>
      </c>
    </row>
    <row r="64" spans="1:9" hidden="1">
      <c r="A64">
        <f>Table19[[#This Row],[UNITID]]</f>
        <v>109819</v>
      </c>
      <c r="B64" t="str">
        <f>Table19[[#This Row],[OUTCOMES MEASURES]]</f>
        <v>Number of adjusted cohort receiving a Bachelor's degree at 6 years</v>
      </c>
      <c r="C64" s="7" t="str">
        <f>Table19[[#This Row],[Growth Rate]]</f>
        <v/>
      </c>
      <c r="D64">
        <f>Table20[[#This Row],[UNITID]]</f>
        <v>109819</v>
      </c>
      <c r="E64" s="7" t="str">
        <f>Table20[[#This Row],[Growth Rate]]</f>
        <v/>
      </c>
      <c r="F64">
        <f>Table21[[#This Row],[UNITID]]</f>
        <v>109819</v>
      </c>
      <c r="G64" s="7" t="str">
        <f>Table21[[#This Row],[Growth Rate]]</f>
        <v/>
      </c>
      <c r="H64">
        <f>Table5[[#This Row],[UNITID]]</f>
        <v>109819</v>
      </c>
      <c r="I64" s="7" t="str">
        <f>Table5[[#This Row],[Growth Rate]]</f>
        <v/>
      </c>
    </row>
    <row r="65" spans="1:9" hidden="1">
      <c r="A65">
        <f>Table19[[#This Row],[UNITID]]</f>
        <v>109819</v>
      </c>
      <c r="B65" s="2" t="str">
        <f>Table19[[#This Row],[OUTCOMES MEASURES]]</f>
        <v>Number of adjusted cohort receiving an award at 6 years</v>
      </c>
      <c r="C65" s="7">
        <f>Table19[[#This Row],[Growth Rate]]</f>
        <v>0.53470919324577859</v>
      </c>
      <c r="D65">
        <f>Table20[[#This Row],[UNITID]]</f>
        <v>109819</v>
      </c>
      <c r="E65" s="7">
        <f>Table20[[#This Row],[Growth Rate]]</f>
        <v>-0.19157894736842104</v>
      </c>
      <c r="F65">
        <f>Table21[[#This Row],[UNITID]]</f>
        <v>109819</v>
      </c>
      <c r="G65" s="21">
        <f>Table21[[#This Row],[Growth Rate]]</f>
        <v>-0.88418079096045199</v>
      </c>
      <c r="H65">
        <f>Table5[[#This Row],[UNITID]]</f>
        <v>109819</v>
      </c>
      <c r="I65" s="7">
        <f>Table5[[#This Row],[Growth Rate]]</f>
        <v>-0.92546780843640974</v>
      </c>
    </row>
    <row r="66" spans="1:9" ht="14.25">
      <c r="A66" s="63">
        <f>Table19[[#This Row],[UNITID]]</f>
        <v>109819</v>
      </c>
      <c r="B66" s="148" t="str">
        <f>Table19[[#This Row],[OUTCOMES MEASURES]]</f>
        <v>Percent of adjusted cohort receiving an award at 6 years</v>
      </c>
      <c r="C66" s="156">
        <f>Table19[[#This Row],[Growth Rate]]</f>
        <v>0</v>
      </c>
      <c r="D66">
        <f>Table20[[#This Row],[UNITID]]</f>
        <v>109819</v>
      </c>
      <c r="E66" s="156">
        <f>Table20[[#This Row],[Growth Rate]]</f>
        <v>-0.11764705882352941</v>
      </c>
      <c r="F66">
        <f>Table21[[#This Row],[UNITID]]</f>
        <v>109819</v>
      </c>
      <c r="G66" s="157">
        <f>Table21[[#This Row],[Growth Rate]]</f>
        <v>-0.21428571428571427</v>
      </c>
      <c r="H66">
        <f>Table5[[#This Row],[UNITID]]</f>
        <v>109819</v>
      </c>
      <c r="I66" s="156">
        <f>Table5[[#This Row],[Growth Rate]]</f>
        <v>-0.39130434782608697</v>
      </c>
    </row>
    <row r="67" spans="1:9" hidden="1">
      <c r="A67">
        <f>Table19[[#This Row],[UNITID]]</f>
        <v>109819</v>
      </c>
      <c r="B67" t="str">
        <f>Table19[[#This Row],[OUTCOMES MEASURES]]</f>
        <v>Number of adjusted cohort receiving a certificate at 8 years</v>
      </c>
      <c r="C67" s="7">
        <f>Table19[[#This Row],[Growth Rate]]</f>
        <v>-0.12727272727272726</v>
      </c>
      <c r="D67">
        <f>Table20[[#This Row],[UNITID]]</f>
        <v>109819</v>
      </c>
      <c r="E67" s="7">
        <f>Table20[[#This Row],[Growth Rate]]</f>
        <v>-0.1834862385321101</v>
      </c>
      <c r="F67">
        <f>Table21[[#This Row],[UNITID]]</f>
        <v>109819</v>
      </c>
      <c r="G67" s="7">
        <f>Table21[[#This Row],[Growth Rate]]</f>
        <v>-0.93811074918566772</v>
      </c>
      <c r="H67">
        <f>Table5[[#This Row],[UNITID]]</f>
        <v>109819</v>
      </c>
      <c r="I67" s="7">
        <f>Table5[[#This Row],[Growth Rate]]</f>
        <v>-0.92441860465116277</v>
      </c>
    </row>
    <row r="68" spans="1:9" hidden="1">
      <c r="A68">
        <f>Table19[[#This Row],[UNITID]]</f>
        <v>109819</v>
      </c>
      <c r="B68" t="str">
        <f>Table19[[#This Row],[OUTCOMES MEASURES]]</f>
        <v>Number of adjusted cohort receiving an Associate's degree at 8 years</v>
      </c>
      <c r="C68" s="7">
        <f>Table19[[#This Row],[Growth Rate]]</f>
        <v>0.55178907721280601</v>
      </c>
      <c r="D68">
        <f>Table20[[#This Row],[UNITID]]</f>
        <v>109819</v>
      </c>
      <c r="E68" s="7">
        <f>Table20[[#This Row],[Growth Rate]]</f>
        <v>-0.1670428893905192</v>
      </c>
      <c r="F68">
        <f>Table21[[#This Row],[UNITID]]</f>
        <v>109819</v>
      </c>
      <c r="G68" s="7">
        <f>Table21[[#This Row],[Growth Rate]]</f>
        <v>-0.87468193384223913</v>
      </c>
      <c r="H68">
        <f>Table5[[#This Row],[UNITID]]</f>
        <v>109819</v>
      </c>
      <c r="I68" s="7">
        <f>Table5[[#This Row],[Growth Rate]]</f>
        <v>-0.92130155126749902</v>
      </c>
    </row>
    <row r="69" spans="1:9" hidden="1">
      <c r="A69">
        <f>Table19[[#This Row],[UNITID]]</f>
        <v>109819</v>
      </c>
      <c r="B69" t="str">
        <f>Table19[[#This Row],[OUTCOMES MEASURES]]</f>
        <v>Number of adjusted cohort receiving a Bachelor's degree at 8 years</v>
      </c>
      <c r="C69" s="7">
        <f>Table19[[#This Row],[Growth Rate]]</f>
        <v>4</v>
      </c>
      <c r="D69">
        <f>Table20[[#This Row],[UNITID]]</f>
        <v>109819</v>
      </c>
      <c r="E69" s="7">
        <f>Table20[[#This Row],[Growth Rate]]</f>
        <v>-1</v>
      </c>
      <c r="F69">
        <f>Table21[[#This Row],[UNITID]]</f>
        <v>109819</v>
      </c>
      <c r="G69" s="7">
        <f>Table21[[#This Row],[Growth Rate]]</f>
        <v>-1</v>
      </c>
      <c r="H69">
        <f>Table5[[#This Row],[UNITID]]</f>
        <v>109819</v>
      </c>
      <c r="I69" s="7">
        <f>Table5[[#This Row],[Growth Rate]]</f>
        <v>-0.5</v>
      </c>
    </row>
    <row r="70" spans="1:9" hidden="1">
      <c r="A70">
        <f>Table19[[#This Row],[UNITID]]</f>
        <v>109819</v>
      </c>
      <c r="B70" t="str">
        <f>Table19[[#This Row],[OUTCOMES MEASURES]]</f>
        <v>Number of adjusted cohort receiving an award at 8 years</v>
      </c>
      <c r="C70" s="7">
        <f>Table19[[#This Row],[Growth Rate]]</f>
        <v>0.49403747870528109</v>
      </c>
      <c r="D70">
        <f>Table20[[#This Row],[UNITID]]</f>
        <v>109819</v>
      </c>
      <c r="E70" s="7">
        <f>Table20[[#This Row],[Growth Rate]]</f>
        <v>-0.17179023508137431</v>
      </c>
      <c r="F70">
        <f>Table21[[#This Row],[UNITID]]</f>
        <v>109819</v>
      </c>
      <c r="G70" s="7">
        <f>Table21[[#This Row],[Growth Rate]]</f>
        <v>-0.88510638297872335</v>
      </c>
      <c r="H70">
        <f>Table5[[#This Row],[UNITID]]</f>
        <v>109819</v>
      </c>
      <c r="I70" s="7">
        <f>Table5[[#This Row],[Growth Rate]]</f>
        <v>-0.92182596291012842</v>
      </c>
    </row>
    <row r="71" spans="1:9" hidden="1">
      <c r="A71">
        <f>Table19[[#This Row],[UNITID]]</f>
        <v>109819</v>
      </c>
      <c r="B71" t="str">
        <f>Table19[[#This Row],[OUTCOMES MEASURES]]</f>
        <v>Number of adjusted cohort still enrolled at your institution at 8 years</v>
      </c>
      <c r="C71" s="7">
        <f>Table19[[#This Row],[Growth Rate]]</f>
        <v>-1</v>
      </c>
      <c r="D71">
        <f>Table20[[#This Row],[UNITID]]</f>
        <v>109819</v>
      </c>
      <c r="E71" s="7">
        <f>Table20[[#This Row],[Growth Rate]]</f>
        <v>-1</v>
      </c>
      <c r="F71">
        <f>Table21[[#This Row],[UNITID]]</f>
        <v>109819</v>
      </c>
      <c r="G71" s="7">
        <f>Table21[[#This Row],[Growth Rate]]</f>
        <v>-1</v>
      </c>
      <c r="H71">
        <f>Table5[[#This Row],[UNITID]]</f>
        <v>109819</v>
      </c>
      <c r="I71" s="7">
        <f>Table5[[#This Row],[Growth Rate]]</f>
        <v>-1</v>
      </c>
    </row>
    <row r="72" spans="1:9" hidden="1">
      <c r="A72">
        <f>Table19[[#This Row],[UNITID]]</f>
        <v>109819</v>
      </c>
      <c r="B72" t="str">
        <f>Table19[[#This Row],[OUTCOMES MEASURES]]</f>
        <v>Number of adjusted cohort who enrolled subsequently at another institution at 8 years</v>
      </c>
      <c r="C72" s="7">
        <f>Table19[[#This Row],[Growth Rate]]</f>
        <v>0.23890784982935154</v>
      </c>
      <c r="D72">
        <f>Table20[[#This Row],[UNITID]]</f>
        <v>109819</v>
      </c>
      <c r="E72" s="7">
        <f>Table20[[#This Row],[Growth Rate]]</f>
        <v>-0.26960784313725489</v>
      </c>
      <c r="F72">
        <f>Table21[[#This Row],[UNITID]]</f>
        <v>109819</v>
      </c>
      <c r="G72" s="7">
        <f>Table21[[#This Row],[Growth Rate]]</f>
        <v>-0.84840425531914898</v>
      </c>
      <c r="H72">
        <f>Table5[[#This Row],[UNITID]]</f>
        <v>109819</v>
      </c>
      <c r="I72" s="7">
        <f>Table5[[#This Row],[Growth Rate]]</f>
        <v>-0.85794261721483556</v>
      </c>
    </row>
    <row r="73" spans="1:9" hidden="1">
      <c r="A73">
        <f>Table19[[#This Row],[UNITID]]</f>
        <v>109819</v>
      </c>
      <c r="B73" s="2" t="str">
        <f>Table19[[#This Row],[OUTCOMES MEASURES]]</f>
        <v>Number of adjusted cohort whose subsequent enrollment status is unknown at 8 years</v>
      </c>
      <c r="C73" s="8">
        <f>Table19[[#This Row],[Growth Rate]]</f>
        <v>0.94636678200692037</v>
      </c>
      <c r="D73">
        <f>Table20[[#This Row],[UNITID]]</f>
        <v>109819</v>
      </c>
      <c r="E73" s="7">
        <f>Table20[[#This Row],[Growth Rate]]</f>
        <v>0.14456233421750664</v>
      </c>
      <c r="F73">
        <f>Table21[[#This Row],[UNITID]]</f>
        <v>109819</v>
      </c>
      <c r="G73" s="7">
        <f>Table21[[#This Row],[Growth Rate]]</f>
        <v>-0.79584462511291776</v>
      </c>
      <c r="H73">
        <f>Table5[[#This Row],[UNITID]]</f>
        <v>109819</v>
      </c>
      <c r="I73" s="7">
        <f>Table5[[#This Row],[Growth Rate]]</f>
        <v>-0.8546669073840043</v>
      </c>
    </row>
    <row r="74" spans="1:9" hidden="1">
      <c r="A74">
        <f>Table19[[#This Row],[UNITID]]</f>
        <v>109819</v>
      </c>
      <c r="B74" s="2" t="str">
        <f>Table19[[#This Row],[OUTCOMES MEASURES]]</f>
        <v>Number of adjusted cohort who did not receive an award from your institution at 8 years</v>
      </c>
      <c r="C74" s="7">
        <f>Table19[[#This Row],[Growth Rate]]</f>
        <v>0.60344827586206895</v>
      </c>
      <c r="D74">
        <f>Table20[[#This Row],[UNITID]]</f>
        <v>109819</v>
      </c>
      <c r="E74" s="7">
        <f>Table20[[#This Row],[Growth Rate]]</f>
        <v>-2.2931654676258992E-2</v>
      </c>
      <c r="F74">
        <f>Table21[[#This Row],[UNITID]]</f>
        <v>109819</v>
      </c>
      <c r="G74" s="21">
        <f>Table21[[#This Row],[Growth Rate]]</f>
        <v>-0.82946735395189009</v>
      </c>
      <c r="H74">
        <f>Table5[[#This Row],[UNITID]]</f>
        <v>109819</v>
      </c>
      <c r="I74" s="7">
        <f>Table5[[#This Row],[Growth Rate]]</f>
        <v>-0.86372397841171933</v>
      </c>
    </row>
    <row r="75" spans="1:9" ht="14.25">
      <c r="A75" s="63">
        <f>Table19[[#This Row],[UNITID]]</f>
        <v>109819</v>
      </c>
      <c r="B75" s="148" t="str">
        <f>Table19[[#This Row],[OUTCOMES MEASURES]]</f>
        <v>Percent of adjusted cohort receiving an award at 8 years</v>
      </c>
      <c r="C75" s="156">
        <f>Table19[[#This Row],[Growth Rate]]</f>
        <v>-5.128205128205128E-2</v>
      </c>
      <c r="D75">
        <f>Table20[[#This Row],[UNITID]]</f>
        <v>109819</v>
      </c>
      <c r="E75" s="156">
        <f>Table20[[#This Row],[Growth Rate]]</f>
        <v>-0.15</v>
      </c>
      <c r="F75">
        <f>Table21[[#This Row],[UNITID]]</f>
        <v>109819</v>
      </c>
      <c r="G75" s="157">
        <f>Table21[[#This Row],[Growth Rate]]</f>
        <v>-0.22222222222222221</v>
      </c>
      <c r="H75">
        <f>Table5[[#This Row],[UNITID]]</f>
        <v>109819</v>
      </c>
      <c r="I75" s="156">
        <f>Table5[[#This Row],[Growth Rate]]</f>
        <v>-0.36</v>
      </c>
    </row>
    <row r="76" spans="1:9" hidden="1">
      <c r="A76">
        <f>Table19[[#This Row],[UNITID]]</f>
        <v>109819</v>
      </c>
      <c r="B76" s="2" t="str">
        <f>Table19[[#This Row],[OUTCOMES MEASURES]]</f>
        <v>Percent of adjusted cohort still or subsequently enrolled at 8 years</v>
      </c>
      <c r="C76" s="8">
        <f>Table19[[#This Row],[Growth Rate]]</f>
        <v>-0.34782608695652173</v>
      </c>
      <c r="D76">
        <f>Table20[[#This Row],[UNITID]]</f>
        <v>109819</v>
      </c>
      <c r="E76" s="7">
        <f>Table20[[#This Row],[Growth Rate]]</f>
        <v>-0.34615384615384615</v>
      </c>
      <c r="F76">
        <f>Table21[[#This Row],[UNITID]]</f>
        <v>109819</v>
      </c>
      <c r="G76" s="21">
        <f>Table21[[#This Row],[Growth Rate]]</f>
        <v>-3.4482758620689655E-2</v>
      </c>
      <c r="H76">
        <f>Table5[[#This Row],[UNITID]]</f>
        <v>109819</v>
      </c>
      <c r="I76" s="7">
        <f>Table5[[#This Row],[Growth Rate]]</f>
        <v>2.8571428571428571E-2</v>
      </c>
    </row>
    <row r="77" spans="1:9" ht="14.25">
      <c r="A77" s="63">
        <f>Table19[[#This Row],[UNITID]]</f>
        <v>109819</v>
      </c>
      <c r="B77" s="148" t="str">
        <f>Table19[[#This Row],[OUTCOMES MEASURES]]</f>
        <v>Percent of adjusted cohort still enrolled at your institution at 8 years</v>
      </c>
      <c r="C77" s="156">
        <f>Table19[[#This Row],[Growth Rate]]</f>
        <v>-1</v>
      </c>
      <c r="D77">
        <f>Table20[[#This Row],[UNITID]]</f>
        <v>109819</v>
      </c>
      <c r="E77" s="156">
        <f>Table20[[#This Row],[Growth Rate]]</f>
        <v>-1</v>
      </c>
      <c r="F77">
        <f>Table21[[#This Row],[UNITID]]</f>
        <v>109819</v>
      </c>
      <c r="G77" s="158">
        <f>Table21[[#This Row],[Growth Rate]]</f>
        <v>-1</v>
      </c>
      <c r="H77">
        <f>Table5[[#This Row],[UNITID]]</f>
        <v>109819</v>
      </c>
      <c r="I77" s="156">
        <f>Table5[[#This Row],[Growth Rate]]</f>
        <v>-1</v>
      </c>
    </row>
    <row r="78" spans="1:9" ht="14.25">
      <c r="A78" s="63">
        <f>Table19[[#This Row],[UNITID]]</f>
        <v>109819</v>
      </c>
      <c r="B78" s="148" t="str">
        <f>Table19[[#This Row],[OUTCOMES MEASURES]]</f>
        <v>Percent of adjusted cohort enrolled subsequently at another institution at 8 years</v>
      </c>
      <c r="C78" s="156">
        <f>Table19[[#This Row],[Growth Rate]]</f>
        <v>-0.21052631578947367</v>
      </c>
      <c r="D78">
        <f>Table20[[#This Row],[UNITID]]</f>
        <v>109819</v>
      </c>
      <c r="E78" s="64">
        <f>Table20[[#This Row],[Growth Rate]]</f>
        <v>-0.22727272727272727</v>
      </c>
      <c r="F78">
        <f>Table21[[#This Row],[UNITID]]</f>
        <v>109819</v>
      </c>
      <c r="G78" s="158">
        <f>Table21[[#This Row],[Growth Rate]]</f>
        <v>3.7037037037037035E-2</v>
      </c>
      <c r="H78">
        <f>Table5[[#This Row],[UNITID]]</f>
        <v>109819</v>
      </c>
      <c r="I78" s="64">
        <f>Table5[[#This Row],[Growth Rate]]</f>
        <v>0.16129032258064516</v>
      </c>
    </row>
    <row r="79" spans="1:9" hidden="1">
      <c r="A79">
        <f>Table19[[#This Row],[UNITID]]</f>
        <v>109819</v>
      </c>
      <c r="B79" s="2" t="str">
        <f>Table19[[#This Row],[OUTCOMES MEASURES]]</f>
        <v>Percent of adjusted cohort enrollment status unknown at 8 years</v>
      </c>
      <c r="C79" s="8">
        <f>Table19[[#This Row],[Growth Rate]]</f>
        <v>0.26315789473684209</v>
      </c>
      <c r="D79">
        <f>Table20[[#This Row],[UNITID]]</f>
        <v>109819</v>
      </c>
      <c r="E79" s="8">
        <f>Table20[[#This Row],[Growth Rate]]</f>
        <v>0.22222222222222221</v>
      </c>
      <c r="F79">
        <f>Table21[[#This Row],[UNITID]]</f>
        <v>109819</v>
      </c>
      <c r="G79" s="8">
        <f>Table21[[#This Row],[Growth Rate]]</f>
        <v>0.42307692307692307</v>
      </c>
      <c r="H79">
        <f>Table5[[#This Row],[UNITID]]</f>
        <v>109819</v>
      </c>
      <c r="I79" s="8">
        <f>Table5[[#This Row],[Growth Rate]]</f>
        <v>0.2</v>
      </c>
    </row>
    <row r="80" spans="1:9" hidden="1">
      <c r="A80">
        <f>Table19[[#This Row],[UNITID]]</f>
        <v>112686</v>
      </c>
      <c r="B80" s="2" t="str">
        <f>Table19[[#This Row],[OUTCOMES MEASURES]]</f>
        <v>First-Time, Full-Time Cohort</v>
      </c>
      <c r="C80" s="8">
        <f>Table19[[#This Row],[Growth Rate]]</f>
        <v>0.58602150537634412</v>
      </c>
      <c r="D80">
        <f>Table20[[#This Row],[UNITID]]</f>
        <v>112686</v>
      </c>
      <c r="E80" s="8">
        <f>Table20[[#This Row],[Growth Rate]]</f>
        <v>-0.30107526881720431</v>
      </c>
      <c r="F80">
        <f>Table21[[#This Row],[UNITID]]</f>
        <v>112686</v>
      </c>
      <c r="G80" s="8">
        <f>Table21[[#This Row],[Growth Rate]]</f>
        <v>-0.82089552238805974</v>
      </c>
      <c r="H80">
        <f>Table5[[#This Row],[UNITID]]</f>
        <v>112686</v>
      </c>
      <c r="I80" s="8">
        <f>Table5[[#This Row],[Growth Rate]]</f>
        <v>-0.79354155637903656</v>
      </c>
    </row>
    <row r="81" spans="1:9" hidden="1">
      <c r="A81">
        <f>Table19[[#This Row],[UNITID]]</f>
        <v>112686</v>
      </c>
      <c r="B81" t="str">
        <f>Table19[[#This Row],[OUTCOMES MEASURES]]</f>
        <v>Exclusions to cohort</v>
      </c>
      <c r="C81" s="7" t="str">
        <f>Table19[[#This Row],[Growth Rate]]</f>
        <v/>
      </c>
      <c r="D81">
        <f>Table20[[#This Row],[UNITID]]</f>
        <v>112686</v>
      </c>
      <c r="E81" s="7" t="str">
        <f>Table20[[#This Row],[Growth Rate]]</f>
        <v/>
      </c>
      <c r="F81">
        <f>Table21[[#This Row],[UNITID]]</f>
        <v>112686</v>
      </c>
      <c r="G81" s="7" t="str">
        <f>Table21[[#This Row],[Growth Rate]]</f>
        <v/>
      </c>
      <c r="H81">
        <f>Table5[[#This Row],[UNITID]]</f>
        <v>112686</v>
      </c>
      <c r="I81" s="7" t="str">
        <f>Table5[[#This Row],[Growth Rate]]</f>
        <v/>
      </c>
    </row>
    <row r="82" spans="1:9" ht="14.25">
      <c r="A82" s="63">
        <f>Table19[[#This Row],[UNITID]]</f>
        <v>112686</v>
      </c>
      <c r="B82" s="63" t="str">
        <f>Table19[[#This Row],[OUTCOMES MEASURES]]</f>
        <v>Adjusted cohort</v>
      </c>
      <c r="C82" s="64">
        <f>Table19[[#This Row],[Growth Rate]]</f>
        <v>0.58602150537634412</v>
      </c>
      <c r="D82">
        <f>Table20[[#This Row],[UNITID]]</f>
        <v>112686</v>
      </c>
      <c r="E82" s="64">
        <f>Table20[[#This Row],[Growth Rate]]</f>
        <v>-0.30107526881720431</v>
      </c>
      <c r="F82">
        <f>Table21[[#This Row],[UNITID]]</f>
        <v>112686</v>
      </c>
      <c r="G82" s="155">
        <f>Table21[[#This Row],[Growth Rate]]</f>
        <v>-0.82089552238805974</v>
      </c>
      <c r="H82">
        <f>Table5[[#This Row],[UNITID]]</f>
        <v>112686</v>
      </c>
      <c r="I82" s="64">
        <f>Table5[[#This Row],[Growth Rate]]</f>
        <v>-0.79354155637903656</v>
      </c>
    </row>
    <row r="83" spans="1:9" hidden="1">
      <c r="A83">
        <f>Table19[[#This Row],[UNITID]]</f>
        <v>112686</v>
      </c>
      <c r="B83" t="str">
        <f>Table19[[#This Row],[OUTCOMES MEASURES]]</f>
        <v>Number of adjusted cohort receiving a certificate at 4 years</v>
      </c>
      <c r="C83" s="7" t="str">
        <f>Table19[[#This Row],[Growth Rate]]</f>
        <v/>
      </c>
      <c r="D83">
        <f>Table20[[#This Row],[UNITID]]</f>
        <v>112686</v>
      </c>
      <c r="E83" s="7">
        <f>Table20[[#This Row],[Growth Rate]]</f>
        <v>0.4</v>
      </c>
      <c r="F83">
        <f>Table21[[#This Row],[UNITID]]</f>
        <v>112686</v>
      </c>
      <c r="G83" s="7">
        <f>Table21[[#This Row],[Growth Rate]]</f>
        <v>-0.90196078431372551</v>
      </c>
      <c r="H83">
        <f>Table5[[#This Row],[UNITID]]</f>
        <v>112686</v>
      </c>
      <c r="I83" s="7">
        <f>Table5[[#This Row],[Growth Rate]]</f>
        <v>-0.94736842105263153</v>
      </c>
    </row>
    <row r="84" spans="1:9" hidden="1">
      <c r="A84">
        <f>Table19[[#This Row],[UNITID]]</f>
        <v>112686</v>
      </c>
      <c r="B84" t="str">
        <f>Table19[[#This Row],[OUTCOMES MEASURES]]</f>
        <v>Number of adjusted cohort receiving an Associate's degree at 4 years</v>
      </c>
      <c r="C84" s="7">
        <f>Table19[[#This Row],[Growth Rate]]</f>
        <v>1.0615384615384615</v>
      </c>
      <c r="D84">
        <f>Table20[[#This Row],[UNITID]]</f>
        <v>112686</v>
      </c>
      <c r="E84" s="7">
        <f>Table20[[#This Row],[Growth Rate]]</f>
        <v>5.128205128205128E-2</v>
      </c>
      <c r="F84">
        <f>Table21[[#This Row],[UNITID]]</f>
        <v>112686</v>
      </c>
      <c r="G84" s="7">
        <f>Table21[[#This Row],[Growth Rate]]</f>
        <v>-0.84196891191709844</v>
      </c>
      <c r="H84">
        <f>Table5[[#This Row],[UNITID]]</f>
        <v>112686</v>
      </c>
      <c r="I84" s="7">
        <f>Table5[[#This Row],[Growth Rate]]</f>
        <v>-0.77804014167650526</v>
      </c>
    </row>
    <row r="85" spans="1:9" hidden="1">
      <c r="A85">
        <f>Table19[[#This Row],[UNITID]]</f>
        <v>112686</v>
      </c>
      <c r="B85" t="str">
        <f>Table19[[#This Row],[OUTCOMES MEASURES]]</f>
        <v>Number of adjusted cohort receiving a Bachelor's degree at 4 years</v>
      </c>
      <c r="C85" s="7" t="str">
        <f>Table19[[#This Row],[Growth Rate]]</f>
        <v/>
      </c>
      <c r="D85">
        <f>Table20[[#This Row],[UNITID]]</f>
        <v>112686</v>
      </c>
      <c r="E85" s="7" t="str">
        <f>Table20[[#This Row],[Growth Rate]]</f>
        <v/>
      </c>
      <c r="F85">
        <f>Table21[[#This Row],[UNITID]]</f>
        <v>112686</v>
      </c>
      <c r="G85" s="7" t="str">
        <f>Table21[[#This Row],[Growth Rate]]</f>
        <v/>
      </c>
      <c r="H85">
        <f>Table5[[#This Row],[UNITID]]</f>
        <v>112686</v>
      </c>
      <c r="I85" s="7" t="str">
        <f>Table5[[#This Row],[Growth Rate]]</f>
        <v/>
      </c>
    </row>
    <row r="86" spans="1:9" hidden="1">
      <c r="A86">
        <f>Table19[[#This Row],[UNITID]]</f>
        <v>112686</v>
      </c>
      <c r="B86" s="2" t="str">
        <f>Table19[[#This Row],[OUTCOMES MEASURES]]</f>
        <v>Number of adjusted cohort receiving an award at 4 years</v>
      </c>
      <c r="C86" s="7">
        <f>Table19[[#This Row],[Growth Rate]]</f>
        <v>1.2615384615384615</v>
      </c>
      <c r="D86">
        <f>Table20[[#This Row],[UNITID]]</f>
        <v>112686</v>
      </c>
      <c r="E86" s="7">
        <f>Table20[[#This Row],[Growth Rate]]</f>
        <v>7.2289156626506021E-2</v>
      </c>
      <c r="F86">
        <f>Table21[[#This Row],[UNITID]]</f>
        <v>112686</v>
      </c>
      <c r="G86" s="21">
        <f>Table21[[#This Row],[Growth Rate]]</f>
        <v>-0.84897025171624718</v>
      </c>
      <c r="H86">
        <f>Table5[[#This Row],[UNITID]]</f>
        <v>112686</v>
      </c>
      <c r="I86" s="7">
        <f>Table5[[#This Row],[Growth Rate]]</f>
        <v>-0.79198266522210181</v>
      </c>
    </row>
    <row r="87" spans="1:9" ht="14.25">
      <c r="A87" s="63">
        <f>Table19[[#This Row],[UNITID]]</f>
        <v>112686</v>
      </c>
      <c r="B87" s="148" t="str">
        <f>Table19[[#This Row],[OUTCOMES MEASURES]]</f>
        <v>Percent of adjusted cohort receiving an award at 4 years</v>
      </c>
      <c r="C87" s="156">
        <f>Table19[[#This Row],[Growth Rate]]</f>
        <v>0.47058823529411764</v>
      </c>
      <c r="D87">
        <f>Table20[[#This Row],[UNITID]]</f>
        <v>112686</v>
      </c>
      <c r="E87" s="156">
        <f>Table20[[#This Row],[Growth Rate]]</f>
        <v>0.5</v>
      </c>
      <c r="F87">
        <f>Table21[[#This Row],[UNITID]]</f>
        <v>112686</v>
      </c>
      <c r="G87" s="157">
        <f>Table21[[#This Row],[Growth Rate]]</f>
        <v>-0.13043478260869565</v>
      </c>
      <c r="H87">
        <f>Table5[[#This Row],[UNITID]]</f>
        <v>112686</v>
      </c>
      <c r="I87" s="156">
        <f>Table5[[#This Row],[Growth Rate]]</f>
        <v>0</v>
      </c>
    </row>
    <row r="88" spans="1:9" hidden="1">
      <c r="A88">
        <f>Table19[[#This Row],[UNITID]]</f>
        <v>112686</v>
      </c>
      <c r="B88" t="str">
        <f>Table19[[#This Row],[OUTCOMES MEASURES]]</f>
        <v>Number of adjusted cohort receiving a certificate at 6 years</v>
      </c>
      <c r="C88" s="7" t="str">
        <f>Table19[[#This Row],[Growth Rate]]</f>
        <v/>
      </c>
      <c r="D88">
        <f>Table20[[#This Row],[UNITID]]</f>
        <v>112686</v>
      </c>
      <c r="E88" s="7">
        <f>Table20[[#This Row],[Growth Rate]]</f>
        <v>0.25</v>
      </c>
      <c r="F88">
        <f>Table21[[#This Row],[UNITID]]</f>
        <v>112686</v>
      </c>
      <c r="G88" s="7">
        <f>Table21[[#This Row],[Growth Rate]]</f>
        <v>-0.92</v>
      </c>
      <c r="H88">
        <f>Table5[[#This Row],[UNITID]]</f>
        <v>112686</v>
      </c>
      <c r="I88" s="7">
        <f>Table5[[#This Row],[Growth Rate]]</f>
        <v>-0.95180722891566261</v>
      </c>
    </row>
    <row r="89" spans="1:9" hidden="1">
      <c r="A89">
        <f>Table19[[#This Row],[UNITID]]</f>
        <v>112686</v>
      </c>
      <c r="B89" t="str">
        <f>Table19[[#This Row],[OUTCOMES MEASURES]]</f>
        <v>Number of adjusted cohort receiving an Associate's degree at 6 years</v>
      </c>
      <c r="C89" s="7">
        <f>Table19[[#This Row],[Growth Rate]]</f>
        <v>0.88749999999999996</v>
      </c>
      <c r="D89">
        <f>Table20[[#This Row],[UNITID]]</f>
        <v>112686</v>
      </c>
      <c r="E89" s="7">
        <f>Table20[[#This Row],[Growth Rate]]</f>
        <v>-0.15833333333333333</v>
      </c>
      <c r="F89">
        <f>Table21[[#This Row],[UNITID]]</f>
        <v>112686</v>
      </c>
      <c r="G89" s="7">
        <f>Table21[[#This Row],[Growth Rate]]</f>
        <v>-0.83555555555555561</v>
      </c>
      <c r="H89">
        <f>Table5[[#This Row],[UNITID]]</f>
        <v>112686</v>
      </c>
      <c r="I89" s="7">
        <f>Table5[[#This Row],[Growth Rate]]</f>
        <v>-0.76909413854351683</v>
      </c>
    </row>
    <row r="90" spans="1:9" hidden="1">
      <c r="A90">
        <f>Table19[[#This Row],[UNITID]]</f>
        <v>112686</v>
      </c>
      <c r="B90" t="str">
        <f>Table19[[#This Row],[OUTCOMES MEASURES]]</f>
        <v>Number of adjusted cohort receiving a Bachelor's degree at 6 years</v>
      </c>
      <c r="C90" s="7" t="str">
        <f>Table19[[#This Row],[Growth Rate]]</f>
        <v/>
      </c>
      <c r="D90">
        <f>Table20[[#This Row],[UNITID]]</f>
        <v>112686</v>
      </c>
      <c r="E90" s="7" t="str">
        <f>Table20[[#This Row],[Growth Rate]]</f>
        <v/>
      </c>
      <c r="F90">
        <f>Table21[[#This Row],[UNITID]]</f>
        <v>112686</v>
      </c>
      <c r="G90" s="7" t="str">
        <f>Table21[[#This Row],[Growth Rate]]</f>
        <v/>
      </c>
      <c r="H90">
        <f>Table5[[#This Row],[UNITID]]</f>
        <v>112686</v>
      </c>
      <c r="I90" s="7" t="str">
        <f>Table5[[#This Row],[Growth Rate]]</f>
        <v/>
      </c>
    </row>
    <row r="91" spans="1:9" hidden="1">
      <c r="A91">
        <f>Table19[[#This Row],[UNITID]]</f>
        <v>112686</v>
      </c>
      <c r="B91" s="2" t="str">
        <f>Table19[[#This Row],[OUTCOMES MEASURES]]</f>
        <v>Number of adjusted cohort receiving an award at 6 years</v>
      </c>
      <c r="C91" s="7">
        <f>Table19[[#This Row],[Growth Rate]]</f>
        <v>1.05</v>
      </c>
      <c r="D91">
        <f>Table20[[#This Row],[UNITID]]</f>
        <v>112686</v>
      </c>
      <c r="E91" s="7">
        <f>Table20[[#This Row],[Growth Rate]]</f>
        <v>-0.14516129032258066</v>
      </c>
      <c r="F91">
        <f>Table21[[#This Row],[UNITID]]</f>
        <v>112686</v>
      </c>
      <c r="G91" s="21">
        <f>Table21[[#This Row],[Growth Rate]]</f>
        <v>-0.84399999999999997</v>
      </c>
      <c r="H91">
        <f>Table5[[#This Row],[UNITID]]</f>
        <v>112686</v>
      </c>
      <c r="I91" s="7">
        <f>Table5[[#This Row],[Growth Rate]]</f>
        <v>-0.78163771712158814</v>
      </c>
    </row>
    <row r="92" spans="1:9" ht="14.25">
      <c r="A92" s="63">
        <f>Table19[[#This Row],[UNITID]]</f>
        <v>112686</v>
      </c>
      <c r="B92" s="148" t="str">
        <f>Table19[[#This Row],[OUTCOMES MEASURES]]</f>
        <v>Percent of adjusted cohort receiving an award at 6 years</v>
      </c>
      <c r="C92" s="156">
        <f>Table19[[#This Row],[Growth Rate]]</f>
        <v>0.27272727272727271</v>
      </c>
      <c r="D92">
        <f>Table20[[#This Row],[UNITID]]</f>
        <v>112686</v>
      </c>
      <c r="E92" s="156">
        <f>Table20[[#This Row],[Growth Rate]]</f>
        <v>0.25</v>
      </c>
      <c r="F92">
        <f>Table21[[#This Row],[UNITID]]</f>
        <v>112686</v>
      </c>
      <c r="G92" s="157">
        <f>Table21[[#This Row],[Growth Rate]]</f>
        <v>-0.14814814814814814</v>
      </c>
      <c r="H92">
        <f>Table5[[#This Row],[UNITID]]</f>
        <v>112686</v>
      </c>
      <c r="I92" s="156">
        <f>Table5[[#This Row],[Growth Rate]]</f>
        <v>7.6923076923076927E-2</v>
      </c>
    </row>
    <row r="93" spans="1:9" hidden="1">
      <c r="A93">
        <f>Table19[[#This Row],[UNITID]]</f>
        <v>112686</v>
      </c>
      <c r="B93" t="str">
        <f>Table19[[#This Row],[OUTCOMES MEASURES]]</f>
        <v>Number of adjusted cohort receiving a certificate at 8 years</v>
      </c>
      <c r="C93" s="7" t="str">
        <f>Table19[[#This Row],[Growth Rate]]</f>
        <v/>
      </c>
      <c r="D93">
        <f>Table20[[#This Row],[UNITID]]</f>
        <v>112686</v>
      </c>
      <c r="E93" s="7">
        <f>Table20[[#This Row],[Growth Rate]]</f>
        <v>0.2</v>
      </c>
      <c r="F93">
        <f>Table21[[#This Row],[UNITID]]</f>
        <v>112686</v>
      </c>
      <c r="G93" s="7">
        <f>Table21[[#This Row],[Growth Rate]]</f>
        <v>-0.92156862745098034</v>
      </c>
      <c r="H93">
        <f>Table5[[#This Row],[UNITID]]</f>
        <v>112686</v>
      </c>
      <c r="I93" s="7">
        <f>Table5[[#This Row],[Growth Rate]]</f>
        <v>-0.96250000000000002</v>
      </c>
    </row>
    <row r="94" spans="1:9" hidden="1">
      <c r="A94">
        <f>Table19[[#This Row],[UNITID]]</f>
        <v>112686</v>
      </c>
      <c r="B94" t="str">
        <f>Table19[[#This Row],[OUTCOMES MEASURES]]</f>
        <v>Number of adjusted cohort receiving an Associate's degree at 8 years</v>
      </c>
      <c r="C94" s="7">
        <f>Table19[[#This Row],[Growth Rate]]</f>
        <v>0.78888888888888886</v>
      </c>
      <c r="D94">
        <f>Table20[[#This Row],[UNITID]]</f>
        <v>112686</v>
      </c>
      <c r="E94" s="7">
        <f>Table20[[#This Row],[Growth Rate]]</f>
        <v>-0.16793893129770993</v>
      </c>
      <c r="F94">
        <f>Table21[[#This Row],[UNITID]]</f>
        <v>112686</v>
      </c>
      <c r="G94" s="7">
        <f>Table21[[#This Row],[Growth Rate]]</f>
        <v>-0.8340248962655602</v>
      </c>
      <c r="H94">
        <f>Table5[[#This Row],[UNITID]]</f>
        <v>112686</v>
      </c>
      <c r="I94" s="7">
        <f>Table5[[#This Row],[Growth Rate]]</f>
        <v>-0.76976208749040675</v>
      </c>
    </row>
    <row r="95" spans="1:9" hidden="1">
      <c r="A95">
        <f>Table19[[#This Row],[UNITID]]</f>
        <v>112686</v>
      </c>
      <c r="B95" t="str">
        <f>Table19[[#This Row],[OUTCOMES MEASURES]]</f>
        <v>Number of adjusted cohort receiving a Bachelor's degree at 8 years</v>
      </c>
      <c r="C95" s="7" t="str">
        <f>Table19[[#This Row],[Growth Rate]]</f>
        <v/>
      </c>
      <c r="D95">
        <f>Table20[[#This Row],[UNITID]]</f>
        <v>112686</v>
      </c>
      <c r="E95" s="7" t="str">
        <f>Table20[[#This Row],[Growth Rate]]</f>
        <v/>
      </c>
      <c r="F95">
        <f>Table21[[#This Row],[UNITID]]</f>
        <v>112686</v>
      </c>
      <c r="G95" s="7" t="str">
        <f>Table21[[#This Row],[Growth Rate]]</f>
        <v/>
      </c>
      <c r="H95">
        <f>Table5[[#This Row],[UNITID]]</f>
        <v>112686</v>
      </c>
      <c r="I95" s="7" t="str">
        <f>Table5[[#This Row],[Growth Rate]]</f>
        <v/>
      </c>
    </row>
    <row r="96" spans="1:9" hidden="1">
      <c r="A96">
        <f>Table19[[#This Row],[UNITID]]</f>
        <v>112686</v>
      </c>
      <c r="B96" t="str">
        <f>Table19[[#This Row],[OUTCOMES MEASURES]]</f>
        <v>Number of adjusted cohort receiving an award at 8 years</v>
      </c>
      <c r="C96" s="7">
        <f>Table19[[#This Row],[Growth Rate]]</f>
        <v>0.93333333333333335</v>
      </c>
      <c r="D96">
        <f>Table20[[#This Row],[UNITID]]</f>
        <v>112686</v>
      </c>
      <c r="E96" s="7">
        <f>Table20[[#This Row],[Growth Rate]]</f>
        <v>-0.15441176470588236</v>
      </c>
      <c r="F96">
        <f>Table21[[#This Row],[UNITID]]</f>
        <v>112686</v>
      </c>
      <c r="G96" s="7">
        <f>Table21[[#This Row],[Growth Rate]]</f>
        <v>-0.8424015009380863</v>
      </c>
      <c r="H96">
        <f>Table5[[#This Row],[UNITID]]</f>
        <v>112686</v>
      </c>
      <c r="I96" s="7">
        <f>Table5[[#This Row],[Growth Rate]]</f>
        <v>-0.78091106290672452</v>
      </c>
    </row>
    <row r="97" spans="1:9" hidden="1">
      <c r="A97">
        <f>Table19[[#This Row],[UNITID]]</f>
        <v>112686</v>
      </c>
      <c r="B97" t="str">
        <f>Table19[[#This Row],[OUTCOMES MEASURES]]</f>
        <v>Number of adjusted cohort still enrolled at your institution at 8 years</v>
      </c>
      <c r="C97" s="7">
        <f>Table19[[#This Row],[Growth Rate]]</f>
        <v>0.25</v>
      </c>
      <c r="D97">
        <f>Table20[[#This Row],[UNITID]]</f>
        <v>112686</v>
      </c>
      <c r="E97" s="7">
        <f>Table20[[#This Row],[Growth Rate]]</f>
        <v>-0.58333333333333337</v>
      </c>
      <c r="F97">
        <f>Table21[[#This Row],[UNITID]]</f>
        <v>112686</v>
      </c>
      <c r="G97" s="7">
        <f>Table21[[#This Row],[Growth Rate]]</f>
        <v>-0.7857142857142857</v>
      </c>
      <c r="H97">
        <f>Table5[[#This Row],[UNITID]]</f>
        <v>112686</v>
      </c>
      <c r="I97" s="7">
        <f>Table5[[#This Row],[Growth Rate]]</f>
        <v>-0.8571428571428571</v>
      </c>
    </row>
    <row r="98" spans="1:9" hidden="1">
      <c r="A98">
        <f>Table19[[#This Row],[UNITID]]</f>
        <v>112686</v>
      </c>
      <c r="B98" t="str">
        <f>Table19[[#This Row],[OUTCOMES MEASURES]]</f>
        <v>Number of adjusted cohort who enrolled subsequently at another institution at 8 years</v>
      </c>
      <c r="C98" s="7">
        <f>Table19[[#This Row],[Growth Rate]]</f>
        <v>-0.40088105726872247</v>
      </c>
      <c r="D98">
        <f>Table20[[#This Row],[UNITID]]</f>
        <v>112686</v>
      </c>
      <c r="E98" s="7">
        <f>Table20[[#This Row],[Growth Rate]]</f>
        <v>-0.68483816013628618</v>
      </c>
      <c r="F98">
        <f>Table21[[#This Row],[UNITID]]</f>
        <v>112686</v>
      </c>
      <c r="G98" s="7">
        <f>Table21[[#This Row],[Growth Rate]]</f>
        <v>-0.89397794741306191</v>
      </c>
      <c r="H98">
        <f>Table5[[#This Row],[UNITID]]</f>
        <v>112686</v>
      </c>
      <c r="I98" s="7">
        <f>Table5[[#This Row],[Growth Rate]]</f>
        <v>-0.83306950640379906</v>
      </c>
    </row>
    <row r="99" spans="1:9" hidden="1">
      <c r="A99">
        <f>Table19[[#This Row],[UNITID]]</f>
        <v>112686</v>
      </c>
      <c r="B99" s="2" t="str">
        <f>Table19[[#This Row],[OUTCOMES MEASURES]]</f>
        <v>Number of adjusted cohort whose subsequent enrollment status is unknown at 8 years</v>
      </c>
      <c r="C99" s="8">
        <f>Table19[[#This Row],[Growth Rate]]</f>
        <v>4.7446808510638299</v>
      </c>
      <c r="D99">
        <f>Table20[[#This Row],[UNITID]]</f>
        <v>112686</v>
      </c>
      <c r="E99" s="7">
        <f>Table20[[#This Row],[Growth Rate]]</f>
        <v>0.4236111111111111</v>
      </c>
      <c r="F99">
        <f>Table21[[#This Row],[UNITID]]</f>
        <v>112686</v>
      </c>
      <c r="G99" s="7">
        <f>Table21[[#This Row],[Growth Rate]]</f>
        <v>-0.11029411764705882</v>
      </c>
      <c r="H99">
        <f>Table5[[#This Row],[UNITID]]</f>
        <v>112686</v>
      </c>
      <c r="I99" s="7">
        <f>Table5[[#This Row],[Growth Rate]]</f>
        <v>-0.53620352250489234</v>
      </c>
    </row>
    <row r="100" spans="1:9" hidden="1">
      <c r="A100">
        <f>Table19[[#This Row],[UNITID]]</f>
        <v>112686</v>
      </c>
      <c r="B100" s="2" t="str">
        <f>Table19[[#This Row],[OUTCOMES MEASURES]]</f>
        <v>Number of adjusted cohort who did not receive an award from your institution at 8 years</v>
      </c>
      <c r="C100" s="7">
        <f>Table19[[#This Row],[Growth Rate]]</f>
        <v>0.47517730496453903</v>
      </c>
      <c r="D100">
        <f>Table20[[#This Row],[UNITID]]</f>
        <v>112686</v>
      </c>
      <c r="E100" s="7">
        <f>Table20[[#This Row],[Growth Rate]]</f>
        <v>-0.32356257046223225</v>
      </c>
      <c r="F100">
        <f>Table21[[#This Row],[UNITID]]</f>
        <v>112686</v>
      </c>
      <c r="G100" s="21">
        <f>Table21[[#This Row],[Growth Rate]]</f>
        <v>-0.81236038719285186</v>
      </c>
      <c r="H100">
        <f>Table5[[#This Row],[UNITID]]</f>
        <v>112686</v>
      </c>
      <c r="I100" s="7">
        <f>Table5[[#This Row],[Growth Rate]]</f>
        <v>-0.79570826097742497</v>
      </c>
    </row>
    <row r="101" spans="1:9" ht="14.25">
      <c r="A101" s="63">
        <f>Table19[[#This Row],[UNITID]]</f>
        <v>112686</v>
      </c>
      <c r="B101" s="148" t="str">
        <f>Table19[[#This Row],[OUTCOMES MEASURES]]</f>
        <v>Percent of adjusted cohort receiving an award at 8 years</v>
      </c>
      <c r="C101" s="156">
        <f>Table19[[#This Row],[Growth Rate]]</f>
        <v>0.20833333333333334</v>
      </c>
      <c r="D101">
        <f>Table20[[#This Row],[UNITID]]</f>
        <v>112686</v>
      </c>
      <c r="E101" s="156">
        <f>Table20[[#This Row],[Growth Rate]]</f>
        <v>0.23076923076923078</v>
      </c>
      <c r="F101">
        <f>Table21[[#This Row],[UNITID]]</f>
        <v>112686</v>
      </c>
      <c r="G101" s="157">
        <f>Table21[[#This Row],[Growth Rate]]</f>
        <v>-0.10714285714285714</v>
      </c>
      <c r="H101">
        <f>Table5[[#This Row],[UNITID]]</f>
        <v>112686</v>
      </c>
      <c r="I101" s="156">
        <f>Table5[[#This Row],[Growth Rate]]</f>
        <v>6.6666666666666666E-2</v>
      </c>
    </row>
    <row r="102" spans="1:9" hidden="1">
      <c r="A102">
        <f>Table19[[#This Row],[UNITID]]</f>
        <v>112686</v>
      </c>
      <c r="B102" s="2" t="str">
        <f>Table19[[#This Row],[OUTCOMES MEASURES]]</f>
        <v>Percent of adjusted cohort still or subsequently enrolled at 8 years</v>
      </c>
      <c r="C102" s="8">
        <f>Table19[[#This Row],[Growth Rate]]</f>
        <v>-0.60317460317460314</v>
      </c>
      <c r="D102">
        <f>Table20[[#This Row],[UNITID]]</f>
        <v>112686</v>
      </c>
      <c r="E102" s="7">
        <f>Table20[[#This Row],[Growth Rate]]</f>
        <v>-0.5423728813559322</v>
      </c>
      <c r="F102">
        <f>Table21[[#This Row],[UNITID]]</f>
        <v>112686</v>
      </c>
      <c r="G102" s="21">
        <f>Table21[[#This Row],[Growth Rate]]</f>
        <v>-0.390625</v>
      </c>
      <c r="H102">
        <f>Table5[[#This Row],[UNITID]]</f>
        <v>112686</v>
      </c>
      <c r="I102" s="7">
        <f>Table5[[#This Row],[Growth Rate]]</f>
        <v>-0.2</v>
      </c>
    </row>
    <row r="103" spans="1:9" ht="14.25">
      <c r="A103" s="63">
        <f>Table19[[#This Row],[UNITID]]</f>
        <v>112686</v>
      </c>
      <c r="B103" s="148" t="str">
        <f>Table19[[#This Row],[OUTCOMES MEASURES]]</f>
        <v>Percent of adjusted cohort still enrolled at your institution at 8 years</v>
      </c>
      <c r="C103" s="156">
        <f>Table19[[#This Row],[Growth Rate]]</f>
        <v>0</v>
      </c>
      <c r="D103">
        <f>Table20[[#This Row],[UNITID]]</f>
        <v>112686</v>
      </c>
      <c r="E103" s="156">
        <f>Table20[[#This Row],[Growth Rate]]</f>
        <v>0</v>
      </c>
      <c r="F103">
        <f>Table21[[#This Row],[UNITID]]</f>
        <v>112686</v>
      </c>
      <c r="G103" s="158">
        <f>Table21[[#This Row],[Growth Rate]]</f>
        <v>1</v>
      </c>
      <c r="H103">
        <f>Table5[[#This Row],[UNITID]]</f>
        <v>112686</v>
      </c>
      <c r="I103" s="156">
        <f>Table5[[#This Row],[Growth Rate]]</f>
        <v>0</v>
      </c>
    </row>
    <row r="104" spans="1:9" ht="14.25">
      <c r="A104" s="63">
        <f>Table19[[#This Row],[UNITID]]</f>
        <v>112686</v>
      </c>
      <c r="B104" s="148" t="str">
        <f>Table19[[#This Row],[OUTCOMES MEASURES]]</f>
        <v>Percent of adjusted cohort enrolled subsequently at another institution at 8 years</v>
      </c>
      <c r="C104" s="156">
        <f>Table19[[#This Row],[Growth Rate]]</f>
        <v>-0.62295081967213117</v>
      </c>
      <c r="D104">
        <f>Table20[[#This Row],[UNITID]]</f>
        <v>112686</v>
      </c>
      <c r="E104" s="64">
        <f>Table20[[#This Row],[Growth Rate]]</f>
        <v>-0.54385964912280704</v>
      </c>
      <c r="F104">
        <f>Table21[[#This Row],[UNITID]]</f>
        <v>112686</v>
      </c>
      <c r="G104" s="158">
        <f>Table21[[#This Row],[Growth Rate]]</f>
        <v>-0.41269841269841268</v>
      </c>
      <c r="H104">
        <f>Table5[[#This Row],[UNITID]]</f>
        <v>112686</v>
      </c>
      <c r="I104" s="64">
        <f>Table5[[#This Row],[Growth Rate]]</f>
        <v>-0.20270270270270271</v>
      </c>
    </row>
    <row r="105" spans="1:9" hidden="1">
      <c r="A105">
        <f>Table19[[#This Row],[UNITID]]</f>
        <v>112686</v>
      </c>
      <c r="B105" s="2" t="str">
        <f>Table19[[#This Row],[OUTCOMES MEASURES]]</f>
        <v>Percent of adjusted cohort enrollment status unknown at 8 years</v>
      </c>
      <c r="C105" s="8">
        <f>Table19[[#This Row],[Growth Rate]]</f>
        <v>2.5384615384615383</v>
      </c>
      <c r="D105">
        <f>Table20[[#This Row],[UNITID]]</f>
        <v>112686</v>
      </c>
      <c r="E105" s="8">
        <f>Table20[[#This Row],[Growth Rate]]</f>
        <v>1.0357142857142858</v>
      </c>
      <c r="F105">
        <f>Table21[[#This Row],[UNITID]]</f>
        <v>112686</v>
      </c>
      <c r="G105" s="8">
        <f>Table21[[#This Row],[Growth Rate]]</f>
        <v>4.1428571428571432</v>
      </c>
      <c r="H105">
        <f>Table5[[#This Row],[UNITID]]</f>
        <v>112686</v>
      </c>
      <c r="I105" s="8">
        <f>Table5[[#This Row],[Growth Rate]]</f>
        <v>1.1818181818181819</v>
      </c>
    </row>
    <row r="106" spans="1:9" hidden="1">
      <c r="A106">
        <f>Table19[[#This Row],[UNITID]]</f>
        <v>118912</v>
      </c>
      <c r="B106" s="2" t="str">
        <f>Table19[[#This Row],[OUTCOMES MEASURES]]</f>
        <v>First-Time, Full-Time Cohort</v>
      </c>
      <c r="C106" s="8">
        <f>Table19[[#This Row],[Growth Rate]]</f>
        <v>5.1460361613351879E-2</v>
      </c>
      <c r="D106">
        <f>Table20[[#This Row],[UNITID]]</f>
        <v>118912</v>
      </c>
      <c r="E106" s="8">
        <f>Table20[[#This Row],[Growth Rate]]</f>
        <v>-7.3829201101928379E-2</v>
      </c>
      <c r="F106">
        <f>Table21[[#This Row],[UNITID]]</f>
        <v>118912</v>
      </c>
      <c r="G106" s="8">
        <f>Table21[[#This Row],[Growth Rate]]</f>
        <v>-0.84023563013209568</v>
      </c>
      <c r="H106">
        <f>Table5[[#This Row],[UNITID]]</f>
        <v>118912</v>
      </c>
      <c r="I106" s="8">
        <f>Table5[[#This Row],[Growth Rate]]</f>
        <v>-0.75620827770360477</v>
      </c>
    </row>
    <row r="107" spans="1:9" hidden="1">
      <c r="A107">
        <f>Table19[[#This Row],[UNITID]]</f>
        <v>118912</v>
      </c>
      <c r="B107" t="str">
        <f>Table19[[#This Row],[OUTCOMES MEASURES]]</f>
        <v>Exclusions to cohort</v>
      </c>
      <c r="C107" s="7" t="str">
        <f>Table19[[#This Row],[Growth Rate]]</f>
        <v/>
      </c>
      <c r="D107">
        <f>Table20[[#This Row],[UNITID]]</f>
        <v>118912</v>
      </c>
      <c r="E107" s="7" t="str">
        <f>Table20[[#This Row],[Growth Rate]]</f>
        <v/>
      </c>
      <c r="F107">
        <f>Table21[[#This Row],[UNITID]]</f>
        <v>118912</v>
      </c>
      <c r="G107" s="7" t="str">
        <f>Table21[[#This Row],[Growth Rate]]</f>
        <v/>
      </c>
      <c r="H107">
        <f>Table5[[#This Row],[UNITID]]</f>
        <v>118912</v>
      </c>
      <c r="I107" s="7" t="str">
        <f>Table5[[#This Row],[Growth Rate]]</f>
        <v/>
      </c>
    </row>
    <row r="108" spans="1:9" ht="14.25">
      <c r="A108" s="63">
        <f>Table19[[#This Row],[UNITID]]</f>
        <v>118912</v>
      </c>
      <c r="B108" s="63" t="str">
        <f>Table19[[#This Row],[OUTCOMES MEASURES]]</f>
        <v>Adjusted cohort</v>
      </c>
      <c r="C108" s="64">
        <f>Table19[[#This Row],[Growth Rate]]</f>
        <v>5.1460361613351879E-2</v>
      </c>
      <c r="D108">
        <f>Table20[[#This Row],[UNITID]]</f>
        <v>118912</v>
      </c>
      <c r="E108" s="64">
        <f>Table20[[#This Row],[Growth Rate]]</f>
        <v>-7.3829201101928379E-2</v>
      </c>
      <c r="F108">
        <f>Table21[[#This Row],[UNITID]]</f>
        <v>118912</v>
      </c>
      <c r="G108" s="155">
        <f>Table21[[#This Row],[Growth Rate]]</f>
        <v>-0.84023563013209568</v>
      </c>
      <c r="H108">
        <f>Table5[[#This Row],[UNITID]]</f>
        <v>118912</v>
      </c>
      <c r="I108" s="64">
        <f>Table5[[#This Row],[Growth Rate]]</f>
        <v>-0.75620827770360477</v>
      </c>
    </row>
    <row r="109" spans="1:9" hidden="1">
      <c r="A109">
        <f>Table19[[#This Row],[UNITID]]</f>
        <v>118912</v>
      </c>
      <c r="B109" t="str">
        <f>Table19[[#This Row],[OUTCOMES MEASURES]]</f>
        <v>Number of adjusted cohort receiving a certificate at 4 years</v>
      </c>
      <c r="C109" s="7">
        <f>Table19[[#This Row],[Growth Rate]]</f>
        <v>-0.24561403508771928</v>
      </c>
      <c r="D109">
        <f>Table20[[#This Row],[UNITID]]</f>
        <v>118912</v>
      </c>
      <c r="E109" s="7">
        <f>Table20[[#This Row],[Growth Rate]]</f>
        <v>0.15</v>
      </c>
      <c r="F109">
        <f>Table21[[#This Row],[UNITID]]</f>
        <v>118912</v>
      </c>
      <c r="G109" s="7">
        <f>Table21[[#This Row],[Growth Rate]]</f>
        <v>-0.8867924528301887</v>
      </c>
      <c r="H109">
        <f>Table5[[#This Row],[UNITID]]</f>
        <v>118912</v>
      </c>
      <c r="I109" s="7">
        <f>Table5[[#This Row],[Growth Rate]]</f>
        <v>-0.84523809523809523</v>
      </c>
    </row>
    <row r="110" spans="1:9" hidden="1">
      <c r="A110">
        <f>Table19[[#This Row],[UNITID]]</f>
        <v>118912</v>
      </c>
      <c r="B110" t="str">
        <f>Table19[[#This Row],[OUTCOMES MEASURES]]</f>
        <v>Number of adjusted cohort receiving an Associate's degree at 4 years</v>
      </c>
      <c r="C110" s="7">
        <f>Table19[[#This Row],[Growth Rate]]</f>
        <v>0.2145748987854251</v>
      </c>
      <c r="D110">
        <f>Table20[[#This Row],[UNITID]]</f>
        <v>118912</v>
      </c>
      <c r="E110" s="7">
        <f>Table20[[#This Row],[Growth Rate]]</f>
        <v>0.155</v>
      </c>
      <c r="F110">
        <f>Table21[[#This Row],[UNITID]]</f>
        <v>118912</v>
      </c>
      <c r="G110" s="7">
        <f>Table21[[#This Row],[Growth Rate]]</f>
        <v>-0.8756875687568757</v>
      </c>
      <c r="H110">
        <f>Table5[[#This Row],[UNITID]]</f>
        <v>118912</v>
      </c>
      <c r="I110" s="7">
        <f>Table5[[#This Row],[Growth Rate]]</f>
        <v>-0.80379746835443033</v>
      </c>
    </row>
    <row r="111" spans="1:9" hidden="1">
      <c r="A111">
        <f>Table19[[#This Row],[UNITID]]</f>
        <v>118912</v>
      </c>
      <c r="B111" t="str">
        <f>Table19[[#This Row],[OUTCOMES MEASURES]]</f>
        <v>Number of adjusted cohort receiving a Bachelor's degree at 4 years</v>
      </c>
      <c r="C111" s="7" t="str">
        <f>Table19[[#This Row],[Growth Rate]]</f>
        <v/>
      </c>
      <c r="D111">
        <f>Table20[[#This Row],[UNITID]]</f>
        <v>118912</v>
      </c>
      <c r="E111" s="7" t="str">
        <f>Table20[[#This Row],[Growth Rate]]</f>
        <v/>
      </c>
      <c r="F111">
        <f>Table21[[#This Row],[UNITID]]</f>
        <v>118912</v>
      </c>
      <c r="G111" s="7" t="str">
        <f>Table21[[#This Row],[Growth Rate]]</f>
        <v/>
      </c>
      <c r="H111">
        <f>Table5[[#This Row],[UNITID]]</f>
        <v>118912</v>
      </c>
      <c r="I111" s="7" t="str">
        <f>Table5[[#This Row],[Growth Rate]]</f>
        <v/>
      </c>
    </row>
    <row r="112" spans="1:9" hidden="1">
      <c r="A112">
        <f>Table19[[#This Row],[UNITID]]</f>
        <v>118912</v>
      </c>
      <c r="B112" s="2" t="str">
        <f>Table19[[#This Row],[OUTCOMES MEASURES]]</f>
        <v>Number of adjusted cohort receiving an award at 4 years</v>
      </c>
      <c r="C112" s="7">
        <f>Table19[[#This Row],[Growth Rate]]</f>
        <v>0.16696914700544466</v>
      </c>
      <c r="D112">
        <f>Table20[[#This Row],[UNITID]]</f>
        <v>118912</v>
      </c>
      <c r="E112" s="7">
        <f>Table20[[#This Row],[Growth Rate]]</f>
        <v>0.15416666666666667</v>
      </c>
      <c r="F112">
        <f>Table21[[#This Row],[UNITID]]</f>
        <v>118912</v>
      </c>
      <c r="G112" s="21">
        <f>Table21[[#This Row],[Growth Rate]]</f>
        <v>-0.87687265917602997</v>
      </c>
      <c r="H112">
        <f>Table5[[#This Row],[UNITID]]</f>
        <v>118912</v>
      </c>
      <c r="I112" s="7">
        <f>Table5[[#This Row],[Growth Rate]]</f>
        <v>-0.81294536817102137</v>
      </c>
    </row>
    <row r="113" spans="1:9" ht="14.25">
      <c r="A113" s="63">
        <f>Table19[[#This Row],[UNITID]]</f>
        <v>118912</v>
      </c>
      <c r="B113" s="148" t="str">
        <f>Table19[[#This Row],[OUTCOMES MEASURES]]</f>
        <v>Percent of adjusted cohort receiving an award at 4 years</v>
      </c>
      <c r="C113" s="156">
        <f>Table19[[#This Row],[Growth Rate]]</f>
        <v>0.13157894736842105</v>
      </c>
      <c r="D113">
        <f>Table20[[#This Row],[UNITID]]</f>
        <v>118912</v>
      </c>
      <c r="E113" s="156">
        <f>Table20[[#This Row],[Growth Rate]]</f>
        <v>0.23076923076923078</v>
      </c>
      <c r="F113">
        <f>Table21[[#This Row],[UNITID]]</f>
        <v>118912</v>
      </c>
      <c r="G113" s="157">
        <f>Table21[[#This Row],[Growth Rate]]</f>
        <v>-0.23684210526315788</v>
      </c>
      <c r="H113">
        <f>Table5[[#This Row],[UNITID]]</f>
        <v>118912</v>
      </c>
      <c r="I113" s="156">
        <f>Table5[[#This Row],[Growth Rate]]</f>
        <v>-0.2</v>
      </c>
    </row>
    <row r="114" spans="1:9" hidden="1">
      <c r="A114">
        <f>Table19[[#This Row],[UNITID]]</f>
        <v>118912</v>
      </c>
      <c r="B114" t="str">
        <f>Table19[[#This Row],[OUTCOMES MEASURES]]</f>
        <v>Number of adjusted cohort receiving a certificate at 6 years</v>
      </c>
      <c r="C114" s="7">
        <f>Table19[[#This Row],[Growth Rate]]</f>
        <v>-0.35087719298245612</v>
      </c>
      <c r="D114">
        <f>Table20[[#This Row],[UNITID]]</f>
        <v>118912</v>
      </c>
      <c r="E114" s="7">
        <f>Table20[[#This Row],[Growth Rate]]</f>
        <v>0.17499999999999999</v>
      </c>
      <c r="F114">
        <f>Table21[[#This Row],[UNITID]]</f>
        <v>118912</v>
      </c>
      <c r="G114" s="7">
        <f>Table21[[#This Row],[Growth Rate]]</f>
        <v>-0.89032258064516134</v>
      </c>
      <c r="H114">
        <f>Table5[[#This Row],[UNITID]]</f>
        <v>118912</v>
      </c>
      <c r="I114" s="7">
        <f>Table5[[#This Row],[Growth Rate]]</f>
        <v>-0.86041189931350115</v>
      </c>
    </row>
    <row r="115" spans="1:9" hidden="1">
      <c r="A115">
        <f>Table19[[#This Row],[UNITID]]</f>
        <v>118912</v>
      </c>
      <c r="B115" t="str">
        <f>Table19[[#This Row],[OUTCOMES MEASURES]]</f>
        <v>Number of adjusted cohort receiving an Associate's degree at 6 years</v>
      </c>
      <c r="C115" s="7">
        <f>Table19[[#This Row],[Growth Rate]]</f>
        <v>0.18738738738738739</v>
      </c>
      <c r="D115">
        <f>Table20[[#This Row],[UNITID]]</f>
        <v>118912</v>
      </c>
      <c r="E115" s="7">
        <f>Table20[[#This Row],[Growth Rate]]</f>
        <v>0.15471698113207547</v>
      </c>
      <c r="F115">
        <f>Table21[[#This Row],[UNITID]]</f>
        <v>118912</v>
      </c>
      <c r="G115" s="7">
        <f>Table21[[#This Row],[Growth Rate]]</f>
        <v>-0.8741396263520157</v>
      </c>
      <c r="H115">
        <f>Table5[[#This Row],[UNITID]]</f>
        <v>118912</v>
      </c>
      <c r="I115" s="7">
        <f>Table5[[#This Row],[Growth Rate]]</f>
        <v>-0.80811808118081185</v>
      </c>
    </row>
    <row r="116" spans="1:9" hidden="1">
      <c r="A116">
        <f>Table19[[#This Row],[UNITID]]</f>
        <v>118912</v>
      </c>
      <c r="B116" t="str">
        <f>Table19[[#This Row],[OUTCOMES MEASURES]]</f>
        <v>Number of adjusted cohort receiving a Bachelor's degree at 6 years</v>
      </c>
      <c r="C116" s="7" t="str">
        <f>Table19[[#This Row],[Growth Rate]]</f>
        <v/>
      </c>
      <c r="D116">
        <f>Table20[[#This Row],[UNITID]]</f>
        <v>118912</v>
      </c>
      <c r="E116" s="7" t="str">
        <f>Table20[[#This Row],[Growth Rate]]</f>
        <v/>
      </c>
      <c r="F116">
        <f>Table21[[#This Row],[UNITID]]</f>
        <v>118912</v>
      </c>
      <c r="G116" s="7" t="str">
        <f>Table21[[#This Row],[Growth Rate]]</f>
        <v/>
      </c>
      <c r="H116">
        <f>Table5[[#This Row],[UNITID]]</f>
        <v>118912</v>
      </c>
      <c r="I116" s="7" t="str">
        <f>Table5[[#This Row],[Growth Rate]]</f>
        <v/>
      </c>
    </row>
    <row r="117" spans="1:9" hidden="1">
      <c r="A117">
        <f>Table19[[#This Row],[UNITID]]</f>
        <v>118912</v>
      </c>
      <c r="B117" s="2" t="str">
        <f>Table19[[#This Row],[OUTCOMES MEASURES]]</f>
        <v>Number of adjusted cohort receiving an award at 6 years</v>
      </c>
      <c r="C117" s="7">
        <f>Table19[[#This Row],[Growth Rate]]</f>
        <v>0.1388888888888889</v>
      </c>
      <c r="D117">
        <f>Table20[[#This Row],[UNITID]]</f>
        <v>118912</v>
      </c>
      <c r="E117" s="7">
        <f>Table20[[#This Row],[Growth Rate]]</f>
        <v>0.15737704918032788</v>
      </c>
      <c r="F117">
        <f>Table21[[#This Row],[UNITID]]</f>
        <v>118912</v>
      </c>
      <c r="G117" s="21">
        <f>Table21[[#This Row],[Growth Rate]]</f>
        <v>-0.875</v>
      </c>
      <c r="H117">
        <f>Table5[[#This Row],[UNITID]]</f>
        <v>118912</v>
      </c>
      <c r="I117" s="7">
        <f>Table5[[#This Row],[Growth Rate]]</f>
        <v>-0.81628696073679108</v>
      </c>
    </row>
    <row r="118" spans="1:9" ht="14.25">
      <c r="A118" s="63">
        <f>Table19[[#This Row],[UNITID]]</f>
        <v>118912</v>
      </c>
      <c r="B118" s="148" t="str">
        <f>Table19[[#This Row],[OUTCOMES MEASURES]]</f>
        <v>Percent of adjusted cohort receiving an award at 6 years</v>
      </c>
      <c r="C118" s="156">
        <f>Table19[[#This Row],[Growth Rate]]</f>
        <v>6.9767441860465115E-2</v>
      </c>
      <c r="D118">
        <f>Table20[[#This Row],[UNITID]]</f>
        <v>118912</v>
      </c>
      <c r="E118" s="156">
        <f>Table20[[#This Row],[Growth Rate]]</f>
        <v>0.23529411764705882</v>
      </c>
      <c r="F118">
        <f>Table21[[#This Row],[UNITID]]</f>
        <v>118912</v>
      </c>
      <c r="G118" s="157">
        <f>Table21[[#This Row],[Growth Rate]]</f>
        <v>-0.21428571428571427</v>
      </c>
      <c r="H118">
        <f>Table5[[#This Row],[UNITID]]</f>
        <v>118912</v>
      </c>
      <c r="I118" s="156">
        <f>Table5[[#This Row],[Growth Rate]]</f>
        <v>-0.22222222222222221</v>
      </c>
    </row>
    <row r="119" spans="1:9" hidden="1">
      <c r="A119">
        <f>Table19[[#This Row],[UNITID]]</f>
        <v>118912</v>
      </c>
      <c r="B119" t="str">
        <f>Table19[[#This Row],[OUTCOMES MEASURES]]</f>
        <v>Number of adjusted cohort receiving a certificate at 8 years</v>
      </c>
      <c r="C119" s="7">
        <f>Table19[[#This Row],[Growth Rate]]</f>
        <v>-0.31481481481481483</v>
      </c>
      <c r="D119">
        <f>Table20[[#This Row],[UNITID]]</f>
        <v>118912</v>
      </c>
      <c r="E119" s="7">
        <f>Table20[[#This Row],[Growth Rate]]</f>
        <v>0.16666666666666666</v>
      </c>
      <c r="F119">
        <f>Table21[[#This Row],[UNITID]]</f>
        <v>118912</v>
      </c>
      <c r="G119" s="7">
        <f>Table21[[#This Row],[Growth Rate]]</f>
        <v>-0.89215686274509809</v>
      </c>
      <c r="H119">
        <f>Table5[[#This Row],[UNITID]]</f>
        <v>118912</v>
      </c>
      <c r="I119" s="7">
        <f>Table5[[#This Row],[Growth Rate]]</f>
        <v>-0.85649202733485197</v>
      </c>
    </row>
    <row r="120" spans="1:9" hidden="1">
      <c r="A120">
        <f>Table19[[#This Row],[UNITID]]</f>
        <v>118912</v>
      </c>
      <c r="B120" t="str">
        <f>Table19[[#This Row],[OUTCOMES MEASURES]]</f>
        <v>Number of adjusted cohort receiving an Associate's degree at 8 years</v>
      </c>
      <c r="C120" s="7">
        <f>Table19[[#This Row],[Growth Rate]]</f>
        <v>0.16779661016949152</v>
      </c>
      <c r="D120">
        <f>Table20[[#This Row],[UNITID]]</f>
        <v>118912</v>
      </c>
      <c r="E120" s="7">
        <f>Table20[[#This Row],[Growth Rate]]</f>
        <v>0.125</v>
      </c>
      <c r="F120">
        <f>Table21[[#This Row],[UNITID]]</f>
        <v>118912</v>
      </c>
      <c r="G120" s="7">
        <f>Table21[[#This Row],[Growth Rate]]</f>
        <v>-0.87412587412587417</v>
      </c>
      <c r="H120">
        <f>Table5[[#This Row],[UNITID]]</f>
        <v>118912</v>
      </c>
      <c r="I120" s="7">
        <f>Table5[[#This Row],[Growth Rate]]</f>
        <v>-0.8169473112438892</v>
      </c>
    </row>
    <row r="121" spans="1:9" hidden="1">
      <c r="A121">
        <f>Table19[[#This Row],[UNITID]]</f>
        <v>118912</v>
      </c>
      <c r="B121" t="str">
        <f>Table19[[#This Row],[OUTCOMES MEASURES]]</f>
        <v>Number of adjusted cohort receiving a Bachelor's degree at 8 years</v>
      </c>
      <c r="C121" s="7" t="str">
        <f>Table19[[#This Row],[Growth Rate]]</f>
        <v/>
      </c>
      <c r="D121">
        <f>Table20[[#This Row],[UNITID]]</f>
        <v>118912</v>
      </c>
      <c r="E121" s="7" t="str">
        <f>Table20[[#This Row],[Growth Rate]]</f>
        <v/>
      </c>
      <c r="F121">
        <f>Table21[[#This Row],[UNITID]]</f>
        <v>118912</v>
      </c>
      <c r="G121" s="7">
        <f>Table21[[#This Row],[Growth Rate]]</f>
        <v>0.25</v>
      </c>
      <c r="H121">
        <f>Table5[[#This Row],[UNITID]]</f>
        <v>118912</v>
      </c>
      <c r="I121" s="7">
        <f>Table5[[#This Row],[Growth Rate]]</f>
        <v>0.16666666666666666</v>
      </c>
    </row>
    <row r="122" spans="1:9" hidden="1">
      <c r="A122">
        <f>Table19[[#This Row],[UNITID]]</f>
        <v>118912</v>
      </c>
      <c r="B122" t="str">
        <f>Table19[[#This Row],[OUTCOMES MEASURES]]</f>
        <v>Number of adjusted cohort receiving an award at 8 years</v>
      </c>
      <c r="C122" s="7">
        <f>Table19[[#This Row],[Growth Rate]]</f>
        <v>0.12888198757763975</v>
      </c>
      <c r="D122">
        <f>Table20[[#This Row],[UNITID]]</f>
        <v>118912</v>
      </c>
      <c r="E122" s="7">
        <f>Table20[[#This Row],[Growth Rate]]</f>
        <v>0.13005780346820808</v>
      </c>
      <c r="F122">
        <f>Table21[[#This Row],[UNITID]]</f>
        <v>118912</v>
      </c>
      <c r="G122" s="7">
        <f>Table21[[#This Row],[Growth Rate]]</f>
        <v>-0.87454175152749491</v>
      </c>
      <c r="H122">
        <f>Table5[[#This Row],[UNITID]]</f>
        <v>118912</v>
      </c>
      <c r="I122" s="7">
        <f>Table5[[#This Row],[Growth Rate]]</f>
        <v>-0.82195975503062113</v>
      </c>
    </row>
    <row r="123" spans="1:9" hidden="1">
      <c r="A123">
        <f>Table19[[#This Row],[UNITID]]</f>
        <v>118912</v>
      </c>
      <c r="B123" t="str">
        <f>Table19[[#This Row],[OUTCOMES MEASURES]]</f>
        <v>Number of adjusted cohort still enrolled at your institution at 8 years</v>
      </c>
      <c r="C123" s="7">
        <f>Table19[[#This Row],[Growth Rate]]</f>
        <v>-5.8823529411764705E-2</v>
      </c>
      <c r="D123">
        <f>Table20[[#This Row],[UNITID]]</f>
        <v>118912</v>
      </c>
      <c r="E123" s="7">
        <f>Table20[[#This Row],[Growth Rate]]</f>
        <v>0.4642857142857143</v>
      </c>
      <c r="F123">
        <f>Table21[[#This Row],[UNITID]]</f>
        <v>118912</v>
      </c>
      <c r="G123" s="7">
        <f>Table21[[#This Row],[Growth Rate]]</f>
        <v>-0.90163934426229508</v>
      </c>
      <c r="H123">
        <f>Table5[[#This Row],[UNITID]]</f>
        <v>118912</v>
      </c>
      <c r="I123" s="7">
        <f>Table5[[#This Row],[Growth Rate]]</f>
        <v>-0.86746987951807231</v>
      </c>
    </row>
    <row r="124" spans="1:9" hidden="1">
      <c r="A124">
        <f>Table19[[#This Row],[UNITID]]</f>
        <v>118912</v>
      </c>
      <c r="B124" t="str">
        <f>Table19[[#This Row],[OUTCOMES MEASURES]]</f>
        <v>Number of adjusted cohort who enrolled subsequently at another institution at 8 years</v>
      </c>
      <c r="C124" s="7">
        <f>Table19[[#This Row],[Growth Rate]]</f>
        <v>-0.16292134831460675</v>
      </c>
      <c r="D124">
        <f>Table20[[#This Row],[UNITID]]</f>
        <v>118912</v>
      </c>
      <c r="E124" s="7">
        <f>Table20[[#This Row],[Growth Rate]]</f>
        <v>-0.28897338403041822</v>
      </c>
      <c r="F124">
        <f>Table21[[#This Row],[UNITID]]</f>
        <v>118912</v>
      </c>
      <c r="G124" s="7">
        <f>Table21[[#This Row],[Growth Rate]]</f>
        <v>-0.80228758169934644</v>
      </c>
      <c r="H124">
        <f>Table5[[#This Row],[UNITID]]</f>
        <v>118912</v>
      </c>
      <c r="I124" s="7">
        <f>Table5[[#This Row],[Growth Rate]]</f>
        <v>-0.73231477605692763</v>
      </c>
    </row>
    <row r="125" spans="1:9" hidden="1">
      <c r="A125">
        <f>Table19[[#This Row],[UNITID]]</f>
        <v>118912</v>
      </c>
      <c r="B125" s="2" t="str">
        <f>Table19[[#This Row],[OUTCOMES MEASURES]]</f>
        <v>Number of adjusted cohort whose subsequent enrollment status is unknown at 8 years</v>
      </c>
      <c r="C125" s="8">
        <f>Table19[[#This Row],[Growth Rate]]</f>
        <v>0.11876484560570071</v>
      </c>
      <c r="D125">
        <f>Table20[[#This Row],[UNITID]]</f>
        <v>118912</v>
      </c>
      <c r="E125" s="7">
        <f>Table20[[#This Row],[Growth Rate]]</f>
        <v>-4.3715846994535519E-2</v>
      </c>
      <c r="F125">
        <f>Table21[[#This Row],[UNITID]]</f>
        <v>118912</v>
      </c>
      <c r="G125" s="7">
        <f>Table21[[#This Row],[Growth Rate]]</f>
        <v>-0.8256</v>
      </c>
      <c r="H125">
        <f>Table5[[#This Row],[UNITID]]</f>
        <v>118912</v>
      </c>
      <c r="I125" s="7">
        <f>Table5[[#This Row],[Growth Rate]]</f>
        <v>-0.7425717852684145</v>
      </c>
    </row>
    <row r="126" spans="1:9" hidden="1">
      <c r="A126">
        <f>Table19[[#This Row],[UNITID]]</f>
        <v>118912</v>
      </c>
      <c r="B126" s="2" t="str">
        <f>Table19[[#This Row],[OUTCOMES MEASURES]]</f>
        <v>Number of adjusted cohort who did not receive an award from your institution at 8 years</v>
      </c>
      <c r="C126" s="7">
        <f>Table19[[#This Row],[Growth Rate]]</f>
        <v>-1.1335012594458438E-2</v>
      </c>
      <c r="D126">
        <f>Table20[[#This Row],[UNITID]]</f>
        <v>118912</v>
      </c>
      <c r="E126" s="7">
        <f>Table20[[#This Row],[Growth Rate]]</f>
        <v>-0.12185159972770593</v>
      </c>
      <c r="F126">
        <f>Table21[[#This Row],[UNITID]]</f>
        <v>118912</v>
      </c>
      <c r="G126" s="21">
        <f>Table21[[#This Row],[Growth Rate]]</f>
        <v>-0.81347314903082302</v>
      </c>
      <c r="H126">
        <f>Table5[[#This Row],[UNITID]]</f>
        <v>118912</v>
      </c>
      <c r="I126" s="7">
        <f>Table5[[#This Row],[Growth Rate]]</f>
        <v>-0.7394122248295899</v>
      </c>
    </row>
    <row r="127" spans="1:9" ht="14.25">
      <c r="A127" s="63">
        <f>Table19[[#This Row],[UNITID]]</f>
        <v>118912</v>
      </c>
      <c r="B127" s="148" t="str">
        <f>Table19[[#This Row],[OUTCOMES MEASURES]]</f>
        <v>Percent of adjusted cohort receiving an award at 8 years</v>
      </c>
      <c r="C127" s="156">
        <f>Table19[[#This Row],[Growth Rate]]</f>
        <v>6.6666666666666666E-2</v>
      </c>
      <c r="D127">
        <f>Table20[[#This Row],[UNITID]]</f>
        <v>118912</v>
      </c>
      <c r="E127" s="156">
        <f>Table20[[#This Row],[Growth Rate]]</f>
        <v>0.21052631578947367</v>
      </c>
      <c r="F127">
        <f>Table21[[#This Row],[UNITID]]</f>
        <v>118912</v>
      </c>
      <c r="G127" s="157">
        <f>Table21[[#This Row],[Growth Rate]]</f>
        <v>-0.22727272727272727</v>
      </c>
      <c r="H127">
        <f>Table5[[#This Row],[UNITID]]</f>
        <v>118912</v>
      </c>
      <c r="I127" s="156">
        <f>Table5[[#This Row],[Growth Rate]]</f>
        <v>-0.25</v>
      </c>
    </row>
    <row r="128" spans="1:9" hidden="1">
      <c r="A128">
        <f>Table19[[#This Row],[UNITID]]</f>
        <v>118912</v>
      </c>
      <c r="B128" s="2" t="str">
        <f>Table19[[#This Row],[OUTCOMES MEASURES]]</f>
        <v>Percent of adjusted cohort still or subsequently enrolled at 8 years</v>
      </c>
      <c r="C128" s="8">
        <f>Table19[[#This Row],[Growth Rate]]</f>
        <v>-0.19230769230769232</v>
      </c>
      <c r="D128">
        <f>Table20[[#This Row],[UNITID]]</f>
        <v>118912</v>
      </c>
      <c r="E128" s="7">
        <f>Table20[[#This Row],[Growth Rate]]</f>
        <v>-0.19354838709677419</v>
      </c>
      <c r="F128">
        <f>Table21[[#This Row],[UNITID]]</f>
        <v>118912</v>
      </c>
      <c r="G128" s="21">
        <f>Table21[[#This Row],[Growth Rate]]</f>
        <v>0.20588235294117646</v>
      </c>
      <c r="H128">
        <f>Table5[[#This Row],[UNITID]]</f>
        <v>118912</v>
      </c>
      <c r="I128" s="7">
        <f>Table5[[#This Row],[Growth Rate]]</f>
        <v>6.8181818181818177E-2</v>
      </c>
    </row>
    <row r="129" spans="1:9" ht="14.25">
      <c r="A129" s="63">
        <f>Table19[[#This Row],[UNITID]]</f>
        <v>118912</v>
      </c>
      <c r="B129" s="148" t="str">
        <f>Table19[[#This Row],[OUTCOMES MEASURES]]</f>
        <v>Percent of adjusted cohort still enrolled at your institution at 8 years</v>
      </c>
      <c r="C129" s="156">
        <f>Table19[[#This Row],[Growth Rate]]</f>
        <v>0</v>
      </c>
      <c r="D129">
        <f>Table20[[#This Row],[UNITID]]</f>
        <v>118912</v>
      </c>
      <c r="E129" s="156">
        <f>Table20[[#This Row],[Growth Rate]]</f>
        <v>0</v>
      </c>
      <c r="F129">
        <f>Table21[[#This Row],[UNITID]]</f>
        <v>118912</v>
      </c>
      <c r="G129" s="158">
        <f>Table21[[#This Row],[Growth Rate]]</f>
        <v>0</v>
      </c>
      <c r="H129">
        <f>Table5[[#This Row],[UNITID]]</f>
        <v>118912</v>
      </c>
      <c r="I129" s="156">
        <f>Table5[[#This Row],[Growth Rate]]</f>
        <v>0</v>
      </c>
    </row>
    <row r="130" spans="1:9" ht="14.25">
      <c r="A130" s="63">
        <f>Table19[[#This Row],[UNITID]]</f>
        <v>118912</v>
      </c>
      <c r="B130" s="148" t="str">
        <f>Table19[[#This Row],[OUTCOMES MEASURES]]</f>
        <v>Percent of adjusted cohort enrolled subsequently at another institution at 8 years</v>
      </c>
      <c r="C130" s="156">
        <f>Table19[[#This Row],[Growth Rate]]</f>
        <v>-0.2</v>
      </c>
      <c r="D130">
        <f>Table20[[#This Row],[UNITID]]</f>
        <v>118912</v>
      </c>
      <c r="E130" s="64">
        <f>Table20[[#This Row],[Growth Rate]]</f>
        <v>-0.2413793103448276</v>
      </c>
      <c r="F130">
        <f>Table21[[#This Row],[UNITID]]</f>
        <v>118912</v>
      </c>
      <c r="G130" s="158">
        <f>Table21[[#This Row],[Growth Rate]]</f>
        <v>0.24242424242424243</v>
      </c>
      <c r="H130">
        <f>Table5[[#This Row],[UNITID]]</f>
        <v>118912</v>
      </c>
      <c r="I130" s="64">
        <f>Table5[[#This Row],[Growth Rate]]</f>
        <v>9.3023255813953487E-2</v>
      </c>
    </row>
    <row r="131" spans="1:9" hidden="1">
      <c r="A131">
        <f>Table19[[#This Row],[UNITID]]</f>
        <v>118912</v>
      </c>
      <c r="B131" s="2" t="str">
        <f>Table19[[#This Row],[OUTCOMES MEASURES]]</f>
        <v>Percent of adjusted cohort enrollment status unknown at 8 years</v>
      </c>
      <c r="C131" s="8">
        <f>Table19[[#This Row],[Growth Rate]]</f>
        <v>6.8965517241379309E-2</v>
      </c>
      <c r="D131">
        <f>Table20[[#This Row],[UNITID]]</f>
        <v>118912</v>
      </c>
      <c r="E131" s="8">
        <f>Table20[[#This Row],[Growth Rate]]</f>
        <v>0.04</v>
      </c>
      <c r="F131">
        <f>Table21[[#This Row],[UNITID]]</f>
        <v>118912</v>
      </c>
      <c r="G131" s="8">
        <f>Table21[[#This Row],[Growth Rate]]</f>
        <v>9.0909090909090912E-2</v>
      </c>
      <c r="H131">
        <f>Table5[[#This Row],[UNITID]]</f>
        <v>118912</v>
      </c>
      <c r="I131" s="8">
        <f>Table5[[#This Row],[Growth Rate]]</f>
        <v>5.5555555555555552E-2</v>
      </c>
    </row>
    <row r="132" spans="1:9" hidden="1">
      <c r="A132">
        <f>Table19[[#This Row],[UNITID]]</f>
        <v>121363</v>
      </c>
      <c r="B132" s="2" t="str">
        <f>Table19[[#This Row],[OUTCOMES MEASURES]]</f>
        <v>First-Time, Full-Time Cohort</v>
      </c>
      <c r="C132" s="8">
        <f>Table19[[#This Row],[Growth Rate]]</f>
        <v>0.36442516268980479</v>
      </c>
      <c r="D132">
        <f>Table20[[#This Row],[UNITID]]</f>
        <v>121363</v>
      </c>
      <c r="E132" s="8">
        <f>Table20[[#This Row],[Growth Rate]]</f>
        <v>-0.13333333333333333</v>
      </c>
      <c r="F132">
        <f>Table21[[#This Row],[UNITID]]</f>
        <v>121363</v>
      </c>
      <c r="G132" s="8">
        <f>Table21[[#This Row],[Growth Rate]]</f>
        <v>-0.90909090909090906</v>
      </c>
      <c r="H132">
        <f>Table5[[#This Row],[UNITID]]</f>
        <v>121363</v>
      </c>
      <c r="I132" s="8">
        <f>Table5[[#This Row],[Growth Rate]]</f>
        <v>-0.8737392603660814</v>
      </c>
    </row>
    <row r="133" spans="1:9" hidden="1">
      <c r="A133">
        <f>Table19[[#This Row],[UNITID]]</f>
        <v>121363</v>
      </c>
      <c r="B133" t="str">
        <f>Table19[[#This Row],[OUTCOMES MEASURES]]</f>
        <v>Exclusions to cohort</v>
      </c>
      <c r="C133" s="7" t="str">
        <f>Table19[[#This Row],[Growth Rate]]</f>
        <v/>
      </c>
      <c r="D133">
        <f>Table20[[#This Row],[UNITID]]</f>
        <v>121363</v>
      </c>
      <c r="E133" s="7" t="str">
        <f>Table20[[#This Row],[Growth Rate]]</f>
        <v/>
      </c>
      <c r="F133">
        <f>Table21[[#This Row],[UNITID]]</f>
        <v>121363</v>
      </c>
      <c r="G133" s="7" t="str">
        <f>Table21[[#This Row],[Growth Rate]]</f>
        <v/>
      </c>
      <c r="H133">
        <f>Table5[[#This Row],[UNITID]]</f>
        <v>121363</v>
      </c>
      <c r="I133" s="7" t="str">
        <f>Table5[[#This Row],[Growth Rate]]</f>
        <v/>
      </c>
    </row>
    <row r="134" spans="1:9" ht="14.25">
      <c r="A134" s="63">
        <f>Table19[[#This Row],[UNITID]]</f>
        <v>121363</v>
      </c>
      <c r="B134" s="63" t="str">
        <f>Table19[[#This Row],[OUTCOMES MEASURES]]</f>
        <v>Adjusted cohort</v>
      </c>
      <c r="C134" s="64">
        <f>Table19[[#This Row],[Growth Rate]]</f>
        <v>0.36442516268980479</v>
      </c>
      <c r="D134">
        <f>Table20[[#This Row],[UNITID]]</f>
        <v>121363</v>
      </c>
      <c r="E134" s="64">
        <f>Table20[[#This Row],[Growth Rate]]</f>
        <v>-0.13333333333333333</v>
      </c>
      <c r="F134">
        <f>Table21[[#This Row],[UNITID]]</f>
        <v>121363</v>
      </c>
      <c r="G134" s="155">
        <f>Table21[[#This Row],[Growth Rate]]</f>
        <v>-0.90909090909090906</v>
      </c>
      <c r="H134">
        <f>Table5[[#This Row],[UNITID]]</f>
        <v>121363</v>
      </c>
      <c r="I134" s="64">
        <f>Table5[[#This Row],[Growth Rate]]</f>
        <v>-0.8737392603660814</v>
      </c>
    </row>
    <row r="135" spans="1:9" hidden="1">
      <c r="A135">
        <f>Table19[[#This Row],[UNITID]]</f>
        <v>121363</v>
      </c>
      <c r="B135" t="str">
        <f>Table19[[#This Row],[OUTCOMES MEASURES]]</f>
        <v>Number of adjusted cohort receiving a certificate at 4 years</v>
      </c>
      <c r="C135" s="7">
        <f>Table19[[#This Row],[Growth Rate]]</f>
        <v>1.4</v>
      </c>
      <c r="D135">
        <f>Table20[[#This Row],[UNITID]]</f>
        <v>121363</v>
      </c>
      <c r="E135" s="7">
        <f>Table20[[#This Row],[Growth Rate]]</f>
        <v>4</v>
      </c>
      <c r="F135">
        <f>Table21[[#This Row],[UNITID]]</f>
        <v>121363</v>
      </c>
      <c r="G135" s="7">
        <f>Table21[[#This Row],[Growth Rate]]</f>
        <v>-0.94308943089430897</v>
      </c>
      <c r="H135">
        <f>Table5[[#This Row],[UNITID]]</f>
        <v>121363</v>
      </c>
      <c r="I135" s="7">
        <f>Table5[[#This Row],[Growth Rate]]</f>
        <v>-0.47457627118644069</v>
      </c>
    </row>
    <row r="136" spans="1:9" hidden="1">
      <c r="A136">
        <f>Table19[[#This Row],[UNITID]]</f>
        <v>121363</v>
      </c>
      <c r="B136" t="str">
        <f>Table19[[#This Row],[OUTCOMES MEASURES]]</f>
        <v>Number of adjusted cohort receiving an Associate's degree at 4 years</v>
      </c>
      <c r="C136" s="7">
        <f>Table19[[#This Row],[Growth Rate]]</f>
        <v>0.29411764705882354</v>
      </c>
      <c r="D136">
        <f>Table20[[#This Row],[UNITID]]</f>
        <v>121363</v>
      </c>
      <c r="E136" s="7">
        <f>Table20[[#This Row],[Growth Rate]]</f>
        <v>-0.1702127659574468</v>
      </c>
      <c r="F136">
        <f>Table21[[#This Row],[UNITID]]</f>
        <v>121363</v>
      </c>
      <c r="G136" s="7">
        <f>Table21[[#This Row],[Growth Rate]]</f>
        <v>-0.92947558770343586</v>
      </c>
      <c r="H136">
        <f>Table5[[#This Row],[UNITID]]</f>
        <v>121363</v>
      </c>
      <c r="I136" s="7">
        <f>Table5[[#This Row],[Growth Rate]]</f>
        <v>-0.94707520891364905</v>
      </c>
    </row>
    <row r="137" spans="1:9" hidden="1">
      <c r="A137">
        <f>Table19[[#This Row],[UNITID]]</f>
        <v>121363</v>
      </c>
      <c r="B137" t="str">
        <f>Table19[[#This Row],[OUTCOMES MEASURES]]</f>
        <v>Number of adjusted cohort receiving a Bachelor's degree at 4 years</v>
      </c>
      <c r="C137" s="7" t="str">
        <f>Table19[[#This Row],[Growth Rate]]</f>
        <v/>
      </c>
      <c r="D137">
        <f>Table20[[#This Row],[UNITID]]</f>
        <v>121363</v>
      </c>
      <c r="E137" s="7" t="str">
        <f>Table20[[#This Row],[Growth Rate]]</f>
        <v/>
      </c>
      <c r="F137">
        <f>Table21[[#This Row],[UNITID]]</f>
        <v>121363</v>
      </c>
      <c r="G137" s="7" t="str">
        <f>Table21[[#This Row],[Growth Rate]]</f>
        <v/>
      </c>
      <c r="H137">
        <f>Table5[[#This Row],[UNITID]]</f>
        <v>121363</v>
      </c>
      <c r="I137" s="7" t="str">
        <f>Table5[[#This Row],[Growth Rate]]</f>
        <v/>
      </c>
    </row>
    <row r="138" spans="1:9" hidden="1">
      <c r="A138">
        <f>Table19[[#This Row],[UNITID]]</f>
        <v>121363</v>
      </c>
      <c r="B138" s="2" t="str">
        <f>Table19[[#This Row],[OUTCOMES MEASURES]]</f>
        <v>Number of adjusted cohort receiving an award at 4 years</v>
      </c>
      <c r="C138" s="7">
        <f>Table19[[#This Row],[Growth Rate]]</f>
        <v>0.32911392405063289</v>
      </c>
      <c r="D138">
        <f>Table20[[#This Row],[UNITID]]</f>
        <v>121363</v>
      </c>
      <c r="E138" s="7">
        <f>Table20[[#This Row],[Growth Rate]]</f>
        <v>0.23076923076923078</v>
      </c>
      <c r="F138">
        <f>Table21[[#This Row],[UNITID]]</f>
        <v>121363</v>
      </c>
      <c r="G138" s="21">
        <f>Table21[[#This Row],[Growth Rate]]</f>
        <v>-0.93195266272189348</v>
      </c>
      <c r="H138">
        <f>Table5[[#This Row],[UNITID]]</f>
        <v>121363</v>
      </c>
      <c r="I138" s="7">
        <f>Table5[[#This Row],[Growth Rate]]</f>
        <v>-0.88038277511961727</v>
      </c>
    </row>
    <row r="139" spans="1:9" ht="14.25">
      <c r="A139" s="63">
        <f>Table19[[#This Row],[UNITID]]</f>
        <v>121363</v>
      </c>
      <c r="B139" s="148" t="str">
        <f>Table19[[#This Row],[OUTCOMES MEASURES]]</f>
        <v>Percent of adjusted cohort receiving an award at 4 years</v>
      </c>
      <c r="C139" s="156">
        <f>Table19[[#This Row],[Growth Rate]]</f>
        <v>-2.9411764705882353E-2</v>
      </c>
      <c r="D139">
        <f>Table20[[#This Row],[UNITID]]</f>
        <v>121363</v>
      </c>
      <c r="E139" s="156">
        <f>Table20[[#This Row],[Growth Rate]]</f>
        <v>0.41666666666666669</v>
      </c>
      <c r="F139">
        <f>Table21[[#This Row],[UNITID]]</f>
        <v>121363</v>
      </c>
      <c r="G139" s="157">
        <f>Table21[[#This Row],[Growth Rate]]</f>
        <v>-0.26666666666666666</v>
      </c>
      <c r="H139">
        <f>Table5[[#This Row],[UNITID]]</f>
        <v>121363</v>
      </c>
      <c r="I139" s="156">
        <f>Table5[[#This Row],[Growth Rate]]</f>
        <v>-6.25E-2</v>
      </c>
    </row>
    <row r="140" spans="1:9" hidden="1">
      <c r="A140">
        <f>Table19[[#This Row],[UNITID]]</f>
        <v>121363</v>
      </c>
      <c r="B140" t="str">
        <f>Table19[[#This Row],[OUTCOMES MEASURES]]</f>
        <v>Number of adjusted cohort receiving a certificate at 6 years</v>
      </c>
      <c r="C140" s="7">
        <f>Table19[[#This Row],[Growth Rate]]</f>
        <v>0.625</v>
      </c>
      <c r="D140">
        <f>Table20[[#This Row],[UNITID]]</f>
        <v>121363</v>
      </c>
      <c r="E140" s="7">
        <f>Table20[[#This Row],[Growth Rate]]</f>
        <v>3.1428571428571428</v>
      </c>
      <c r="F140">
        <f>Table21[[#This Row],[UNITID]]</f>
        <v>121363</v>
      </c>
      <c r="G140" s="7">
        <f>Table21[[#This Row],[Growth Rate]]</f>
        <v>-0.95348837209302328</v>
      </c>
      <c r="H140">
        <f>Table5[[#This Row],[UNITID]]</f>
        <v>121363</v>
      </c>
      <c r="I140" s="7">
        <f>Table5[[#This Row],[Growth Rate]]</f>
        <v>-0.54285714285714282</v>
      </c>
    </row>
    <row r="141" spans="1:9" hidden="1">
      <c r="A141">
        <f>Table19[[#This Row],[UNITID]]</f>
        <v>121363</v>
      </c>
      <c r="B141" t="str">
        <f>Table19[[#This Row],[OUTCOMES MEASURES]]</f>
        <v>Number of adjusted cohort receiving an Associate's degree at 6 years</v>
      </c>
      <c r="C141" s="7">
        <f>Table19[[#This Row],[Growth Rate]]</f>
        <v>0.29069767441860467</v>
      </c>
      <c r="D141">
        <f>Table20[[#This Row],[UNITID]]</f>
        <v>121363</v>
      </c>
      <c r="E141" s="7">
        <f>Table20[[#This Row],[Growth Rate]]</f>
        <v>-0.16666666666666666</v>
      </c>
      <c r="F141">
        <f>Table21[[#This Row],[UNITID]]</f>
        <v>121363</v>
      </c>
      <c r="G141" s="7">
        <f>Table21[[#This Row],[Growth Rate]]</f>
        <v>-0.92592592592592593</v>
      </c>
      <c r="H141">
        <f>Table5[[#This Row],[UNITID]]</f>
        <v>121363</v>
      </c>
      <c r="I141" s="7">
        <f>Table5[[#This Row],[Growth Rate]]</f>
        <v>-0.93913043478260871</v>
      </c>
    </row>
    <row r="142" spans="1:9" hidden="1">
      <c r="A142">
        <f>Table19[[#This Row],[UNITID]]</f>
        <v>121363</v>
      </c>
      <c r="B142" t="str">
        <f>Table19[[#This Row],[OUTCOMES MEASURES]]</f>
        <v>Number of adjusted cohort receiving a Bachelor's degree at 6 years</v>
      </c>
      <c r="C142" s="7" t="str">
        <f>Table19[[#This Row],[Growth Rate]]</f>
        <v/>
      </c>
      <c r="D142">
        <f>Table20[[#This Row],[UNITID]]</f>
        <v>121363</v>
      </c>
      <c r="E142" s="7" t="str">
        <f>Table20[[#This Row],[Growth Rate]]</f>
        <v/>
      </c>
      <c r="F142">
        <f>Table21[[#This Row],[UNITID]]</f>
        <v>121363</v>
      </c>
      <c r="G142" s="7" t="str">
        <f>Table21[[#This Row],[Growth Rate]]</f>
        <v/>
      </c>
      <c r="H142">
        <f>Table5[[#This Row],[UNITID]]</f>
        <v>121363</v>
      </c>
      <c r="I142" s="7" t="str">
        <f>Table5[[#This Row],[Growth Rate]]</f>
        <v/>
      </c>
    </row>
    <row r="143" spans="1:9" hidden="1">
      <c r="A143">
        <f>Table19[[#This Row],[UNITID]]</f>
        <v>121363</v>
      </c>
      <c r="B143" s="2" t="str">
        <f>Table19[[#This Row],[OUTCOMES MEASURES]]</f>
        <v>Number of adjusted cohort receiving an award at 6 years</v>
      </c>
      <c r="C143" s="7">
        <f>Table19[[#This Row],[Growth Rate]]</f>
        <v>0.30555555555555558</v>
      </c>
      <c r="D143">
        <f>Table20[[#This Row],[UNITID]]</f>
        <v>121363</v>
      </c>
      <c r="E143" s="7">
        <f>Table20[[#This Row],[Growth Rate]]</f>
        <v>0.12658227848101267</v>
      </c>
      <c r="F143">
        <f>Table21[[#This Row],[UNITID]]</f>
        <v>121363</v>
      </c>
      <c r="G143" s="21">
        <f>Table21[[#This Row],[Growth Rate]]</f>
        <v>-0.93066666666666664</v>
      </c>
      <c r="H143">
        <f>Table5[[#This Row],[UNITID]]</f>
        <v>121363</v>
      </c>
      <c r="I143" s="7">
        <f>Table5[[#This Row],[Growth Rate]]</f>
        <v>-0.8867924528301887</v>
      </c>
    </row>
    <row r="144" spans="1:9" ht="14.25">
      <c r="A144" s="63">
        <f>Table19[[#This Row],[UNITID]]</f>
        <v>121363</v>
      </c>
      <c r="B144" s="148" t="str">
        <f>Table19[[#This Row],[OUTCOMES MEASURES]]</f>
        <v>Percent of adjusted cohort receiving an award at 6 years</v>
      </c>
      <c r="C144" s="156">
        <f>Table19[[#This Row],[Growth Rate]]</f>
        <v>-5.128205128205128E-2</v>
      </c>
      <c r="D144">
        <f>Table20[[#This Row],[UNITID]]</f>
        <v>121363</v>
      </c>
      <c r="E144" s="156">
        <f>Table20[[#This Row],[Growth Rate]]</f>
        <v>0.33333333333333331</v>
      </c>
      <c r="F144">
        <f>Table21[[#This Row],[UNITID]]</f>
        <v>121363</v>
      </c>
      <c r="G144" s="157">
        <f>Table21[[#This Row],[Growth Rate]]</f>
        <v>-0.22448979591836735</v>
      </c>
      <c r="H144">
        <f>Table5[[#This Row],[UNITID]]</f>
        <v>121363</v>
      </c>
      <c r="I144" s="156">
        <f>Table5[[#This Row],[Growth Rate]]</f>
        <v>-0.1</v>
      </c>
    </row>
    <row r="145" spans="1:9" hidden="1">
      <c r="A145">
        <f>Table19[[#This Row],[UNITID]]</f>
        <v>121363</v>
      </c>
      <c r="B145" t="str">
        <f>Table19[[#This Row],[OUTCOMES MEASURES]]</f>
        <v>Number of adjusted cohort receiving a certificate at 8 years</v>
      </c>
      <c r="C145" s="7">
        <f>Table19[[#This Row],[Growth Rate]]</f>
        <v>0.44444444444444442</v>
      </c>
      <c r="D145">
        <f>Table20[[#This Row],[UNITID]]</f>
        <v>121363</v>
      </c>
      <c r="E145" s="7">
        <f>Table20[[#This Row],[Growth Rate]]</f>
        <v>3</v>
      </c>
      <c r="F145">
        <f>Table21[[#This Row],[UNITID]]</f>
        <v>121363</v>
      </c>
      <c r="G145" s="7">
        <f>Table21[[#This Row],[Growth Rate]]</f>
        <v>-0.95419847328244278</v>
      </c>
      <c r="H145">
        <f>Table5[[#This Row],[UNITID]]</f>
        <v>121363</v>
      </c>
      <c r="I145" s="7">
        <f>Table5[[#This Row],[Growth Rate]]</f>
        <v>-0.58750000000000002</v>
      </c>
    </row>
    <row r="146" spans="1:9" hidden="1">
      <c r="A146">
        <f>Table19[[#This Row],[UNITID]]</f>
        <v>121363</v>
      </c>
      <c r="B146" t="str">
        <f>Table19[[#This Row],[OUTCOMES MEASURES]]</f>
        <v>Number of adjusted cohort receiving an Associate's degree at 8 years</v>
      </c>
      <c r="C146" s="7">
        <f>Table19[[#This Row],[Growth Rate]]</f>
        <v>0.31073446327683618</v>
      </c>
      <c r="D146">
        <f>Table20[[#This Row],[UNITID]]</f>
        <v>121363</v>
      </c>
      <c r="E146" s="7">
        <f>Table20[[#This Row],[Growth Rate]]</f>
        <v>-0.18072289156626506</v>
      </c>
      <c r="F146">
        <f>Table21[[#This Row],[UNITID]]</f>
        <v>121363</v>
      </c>
      <c r="G146" s="7">
        <f>Table21[[#This Row],[Growth Rate]]</f>
        <v>-0.92660550458715596</v>
      </c>
      <c r="H146">
        <f>Table5[[#This Row],[UNITID]]</f>
        <v>121363</v>
      </c>
      <c r="I146" s="7">
        <f>Table5[[#This Row],[Growth Rate]]</f>
        <v>-0.93282149712092133</v>
      </c>
    </row>
    <row r="147" spans="1:9" hidden="1">
      <c r="A147">
        <f>Table19[[#This Row],[UNITID]]</f>
        <v>121363</v>
      </c>
      <c r="B147" t="str">
        <f>Table19[[#This Row],[OUTCOMES MEASURES]]</f>
        <v>Number of adjusted cohort receiving a Bachelor's degree at 8 years</v>
      </c>
      <c r="C147" s="7" t="str">
        <f>Table19[[#This Row],[Growth Rate]]</f>
        <v/>
      </c>
      <c r="D147">
        <f>Table20[[#This Row],[UNITID]]</f>
        <v>121363</v>
      </c>
      <c r="E147" s="7" t="str">
        <f>Table20[[#This Row],[Growth Rate]]</f>
        <v/>
      </c>
      <c r="F147">
        <f>Table21[[#This Row],[UNITID]]</f>
        <v>121363</v>
      </c>
      <c r="G147" s="7" t="str">
        <f>Table21[[#This Row],[Growth Rate]]</f>
        <v/>
      </c>
      <c r="H147">
        <f>Table5[[#This Row],[UNITID]]</f>
        <v>121363</v>
      </c>
      <c r="I147" s="7" t="str">
        <f>Table5[[#This Row],[Growth Rate]]</f>
        <v/>
      </c>
    </row>
    <row r="148" spans="1:9" hidden="1">
      <c r="A148">
        <f>Table19[[#This Row],[UNITID]]</f>
        <v>121363</v>
      </c>
      <c r="B148" t="str">
        <f>Table19[[#This Row],[OUTCOMES MEASURES]]</f>
        <v>Number of adjusted cohort receiving an award at 8 years</v>
      </c>
      <c r="C148" s="7">
        <f>Table19[[#This Row],[Growth Rate]]</f>
        <v>0.31720430107526881</v>
      </c>
      <c r="D148">
        <f>Table20[[#This Row],[UNITID]]</f>
        <v>121363</v>
      </c>
      <c r="E148" s="7">
        <f>Table20[[#This Row],[Growth Rate]]</f>
        <v>6.6666666666666666E-2</v>
      </c>
      <c r="F148">
        <f>Table21[[#This Row],[UNITID]]</f>
        <v>121363</v>
      </c>
      <c r="G148" s="7">
        <f>Table21[[#This Row],[Growth Rate]]</f>
        <v>-0.93121019108280256</v>
      </c>
      <c r="H148">
        <f>Table5[[#This Row],[UNITID]]</f>
        <v>121363</v>
      </c>
      <c r="I148" s="7">
        <f>Table5[[#This Row],[Growth Rate]]</f>
        <v>-0.88685524126455906</v>
      </c>
    </row>
    <row r="149" spans="1:9" hidden="1">
      <c r="A149">
        <f>Table19[[#This Row],[UNITID]]</f>
        <v>121363</v>
      </c>
      <c r="B149" t="str">
        <f>Table19[[#This Row],[OUTCOMES MEASURES]]</f>
        <v>Number of adjusted cohort still enrolled at your institution at 8 years</v>
      </c>
      <c r="C149" s="7">
        <f>Table19[[#This Row],[Growth Rate]]</f>
        <v>-1</v>
      </c>
      <c r="D149">
        <f>Table20[[#This Row],[UNITID]]</f>
        <v>121363</v>
      </c>
      <c r="E149" s="7">
        <f>Table20[[#This Row],[Growth Rate]]</f>
        <v>-1</v>
      </c>
      <c r="F149">
        <f>Table21[[#This Row],[UNITID]]</f>
        <v>121363</v>
      </c>
      <c r="G149" s="7">
        <f>Table21[[#This Row],[Growth Rate]]</f>
        <v>-1</v>
      </c>
      <c r="H149">
        <f>Table5[[#This Row],[UNITID]]</f>
        <v>121363</v>
      </c>
      <c r="I149" s="7">
        <f>Table5[[#This Row],[Growth Rate]]</f>
        <v>-1</v>
      </c>
    </row>
    <row r="150" spans="1:9" hidden="1">
      <c r="A150">
        <f>Table19[[#This Row],[UNITID]]</f>
        <v>121363</v>
      </c>
      <c r="B150" t="str">
        <f>Table19[[#This Row],[OUTCOMES MEASURES]]</f>
        <v>Number of adjusted cohort who enrolled subsequently at another institution at 8 years</v>
      </c>
      <c r="C150" s="7">
        <f>Table19[[#This Row],[Growth Rate]]</f>
        <v>1.3698630136986301E-2</v>
      </c>
      <c r="D150">
        <f>Table20[[#This Row],[UNITID]]</f>
        <v>121363</v>
      </c>
      <c r="E150" s="7">
        <f>Table20[[#This Row],[Growth Rate]]</f>
        <v>-0.54</v>
      </c>
      <c r="F150">
        <f>Table21[[#This Row],[UNITID]]</f>
        <v>121363</v>
      </c>
      <c r="G150" s="7">
        <f>Table21[[#This Row],[Growth Rate]]</f>
        <v>-0.85910652920962194</v>
      </c>
      <c r="H150">
        <f>Table5[[#This Row],[UNITID]]</f>
        <v>121363</v>
      </c>
      <c r="I150" s="7">
        <f>Table5[[#This Row],[Growth Rate]]</f>
        <v>-0.87981651376146786</v>
      </c>
    </row>
    <row r="151" spans="1:9" hidden="1">
      <c r="A151">
        <f>Table19[[#This Row],[UNITID]]</f>
        <v>121363</v>
      </c>
      <c r="B151" s="2" t="str">
        <f>Table19[[#This Row],[OUTCOMES MEASURES]]</f>
        <v>Number of adjusted cohort whose subsequent enrollment status is unknown at 8 years</v>
      </c>
      <c r="C151" s="8">
        <f>Table19[[#This Row],[Growth Rate]]</f>
        <v>0.63157894736842102</v>
      </c>
      <c r="D151">
        <f>Table20[[#This Row],[UNITID]]</f>
        <v>121363</v>
      </c>
      <c r="E151" s="7">
        <f>Table20[[#This Row],[Growth Rate]]</f>
        <v>-8.4388185654008432E-3</v>
      </c>
      <c r="F151">
        <f>Table21[[#This Row],[UNITID]]</f>
        <v>121363</v>
      </c>
      <c r="G151" s="7">
        <f>Table21[[#This Row],[Growth Rate]]</f>
        <v>-0.89663461538461542</v>
      </c>
      <c r="H151">
        <f>Table5[[#This Row],[UNITID]]</f>
        <v>121363</v>
      </c>
      <c r="I151" s="7">
        <f>Table5[[#This Row],[Growth Rate]]</f>
        <v>-0.8498920086393088</v>
      </c>
    </row>
    <row r="152" spans="1:9" hidden="1">
      <c r="A152">
        <f>Table19[[#This Row],[UNITID]]</f>
        <v>121363</v>
      </c>
      <c r="B152" s="2" t="str">
        <f>Table19[[#This Row],[OUTCOMES MEASURES]]</f>
        <v>Number of adjusted cohort who did not receive an award from your institution at 8 years</v>
      </c>
      <c r="C152" s="7">
        <f>Table19[[#This Row],[Growth Rate]]</f>
        <v>0.39636363636363636</v>
      </c>
      <c r="D152">
        <f>Table20[[#This Row],[UNITID]]</f>
        <v>121363</v>
      </c>
      <c r="E152" s="7">
        <f>Table20[[#This Row],[Growth Rate]]</f>
        <v>-0.1855072463768116</v>
      </c>
      <c r="F152">
        <f>Table21[[#This Row],[UNITID]]</f>
        <v>121363</v>
      </c>
      <c r="G152" s="21">
        <f>Table21[[#This Row],[Growth Rate]]</f>
        <v>-0.88540245566166442</v>
      </c>
      <c r="H152">
        <f>Table5[[#This Row],[UNITID]]</f>
        <v>121363</v>
      </c>
      <c r="I152" s="7">
        <f>Table5[[#This Row],[Growth Rate]]</f>
        <v>-0.86994219653179194</v>
      </c>
    </row>
    <row r="153" spans="1:9" ht="14.25">
      <c r="A153" s="63">
        <f>Table19[[#This Row],[UNITID]]</f>
        <v>121363</v>
      </c>
      <c r="B153" s="148" t="str">
        <f>Table19[[#This Row],[OUTCOMES MEASURES]]</f>
        <v>Percent of adjusted cohort receiving an award at 8 years</v>
      </c>
      <c r="C153" s="156">
        <f>Table19[[#This Row],[Growth Rate]]</f>
        <v>-2.5000000000000001E-2</v>
      </c>
      <c r="D153">
        <f>Table20[[#This Row],[UNITID]]</f>
        <v>121363</v>
      </c>
      <c r="E153" s="156">
        <f>Table20[[#This Row],[Growth Rate]]</f>
        <v>0.19047619047619047</v>
      </c>
      <c r="F153">
        <f>Table21[[#This Row],[UNITID]]</f>
        <v>121363</v>
      </c>
      <c r="G153" s="157">
        <f>Table21[[#This Row],[Growth Rate]]</f>
        <v>-0.25</v>
      </c>
      <c r="H153">
        <f>Table5[[#This Row],[UNITID]]</f>
        <v>121363</v>
      </c>
      <c r="I153" s="156">
        <f>Table5[[#This Row],[Growth Rate]]</f>
        <v>-9.0909090909090912E-2</v>
      </c>
    </row>
    <row r="154" spans="1:9" hidden="1">
      <c r="A154">
        <f>Table19[[#This Row],[UNITID]]</f>
        <v>121363</v>
      </c>
      <c r="B154" s="2" t="str">
        <f>Table19[[#This Row],[OUTCOMES MEASURES]]</f>
        <v>Percent of adjusted cohort still or subsequently enrolled at 8 years</v>
      </c>
      <c r="C154" s="8">
        <f>Table19[[#This Row],[Growth Rate]]</f>
        <v>-0.33333333333333331</v>
      </c>
      <c r="D154">
        <f>Table20[[#This Row],[UNITID]]</f>
        <v>121363</v>
      </c>
      <c r="E154" s="7">
        <f>Table20[[#This Row],[Growth Rate]]</f>
        <v>-0.52</v>
      </c>
      <c r="F154">
        <f>Table21[[#This Row],[UNITID]]</f>
        <v>121363</v>
      </c>
      <c r="G154" s="21">
        <f>Table21[[#This Row],[Growth Rate]]</f>
        <v>0.42857142857142855</v>
      </c>
      <c r="H154">
        <f>Table5[[#This Row],[UNITID]]</f>
        <v>121363</v>
      </c>
      <c r="I154" s="7">
        <f>Table5[[#This Row],[Growth Rate]]</f>
        <v>-9.3023255813953487E-2</v>
      </c>
    </row>
    <row r="155" spans="1:9" ht="14.25">
      <c r="A155" s="63">
        <f>Table19[[#This Row],[UNITID]]</f>
        <v>121363</v>
      </c>
      <c r="B155" s="148" t="str">
        <f>Table19[[#This Row],[OUTCOMES MEASURES]]</f>
        <v>Percent of adjusted cohort still enrolled at your institution at 8 years</v>
      </c>
      <c r="C155" s="156">
        <f>Table19[[#This Row],[Growth Rate]]</f>
        <v>-1</v>
      </c>
      <c r="D155">
        <f>Table20[[#This Row],[UNITID]]</f>
        <v>121363</v>
      </c>
      <c r="E155" s="156">
        <f>Table20[[#This Row],[Growth Rate]]</f>
        <v>-1</v>
      </c>
      <c r="F155">
        <f>Table21[[#This Row],[UNITID]]</f>
        <v>121363</v>
      </c>
      <c r="G155" s="158">
        <f>Table21[[#This Row],[Growth Rate]]</f>
        <v>-1</v>
      </c>
      <c r="H155">
        <f>Table5[[#This Row],[UNITID]]</f>
        <v>121363</v>
      </c>
      <c r="I155" s="156">
        <f>Table5[[#This Row],[Growth Rate]]</f>
        <v>-1</v>
      </c>
    </row>
    <row r="156" spans="1:9" ht="14.25">
      <c r="A156" s="63">
        <f>Table19[[#This Row],[UNITID]]</f>
        <v>121363</v>
      </c>
      <c r="B156" s="148" t="str">
        <f>Table19[[#This Row],[OUTCOMES MEASURES]]</f>
        <v>Percent of adjusted cohort enrolled subsequently at another institution at 8 years</v>
      </c>
      <c r="C156" s="156">
        <f>Table19[[#This Row],[Growth Rate]]</f>
        <v>-0.25</v>
      </c>
      <c r="D156">
        <f>Table20[[#This Row],[UNITID]]</f>
        <v>121363</v>
      </c>
      <c r="E156" s="64">
        <f>Table20[[#This Row],[Growth Rate]]</f>
        <v>-0.47826086956521741</v>
      </c>
      <c r="F156">
        <f>Table21[[#This Row],[UNITID]]</f>
        <v>121363</v>
      </c>
      <c r="G156" s="158">
        <f>Table21[[#This Row],[Growth Rate]]</f>
        <v>0.57894736842105265</v>
      </c>
      <c r="H156">
        <f>Table5[[#This Row],[UNITID]]</f>
        <v>121363</v>
      </c>
      <c r="I156" s="64">
        <f>Table5[[#This Row],[Growth Rate]]</f>
        <v>-4.878048780487805E-2</v>
      </c>
    </row>
    <row r="157" spans="1:9" hidden="1">
      <c r="A157">
        <f>Table19[[#This Row],[UNITID]]</f>
        <v>121363</v>
      </c>
      <c r="B157" s="2" t="str">
        <f>Table19[[#This Row],[OUTCOMES MEASURES]]</f>
        <v>Percent of adjusted cohort enrollment status unknown at 8 years</v>
      </c>
      <c r="C157" s="8">
        <f>Table19[[#This Row],[Growth Rate]]</f>
        <v>0.1951219512195122</v>
      </c>
      <c r="D157">
        <f>Table20[[#This Row],[UNITID]]</f>
        <v>121363</v>
      </c>
      <c r="E157" s="8">
        <f>Table20[[#This Row],[Growth Rate]]</f>
        <v>0.14814814814814814</v>
      </c>
      <c r="F157">
        <f>Table21[[#This Row],[UNITID]]</f>
        <v>121363</v>
      </c>
      <c r="G157" s="8">
        <f>Table21[[#This Row],[Growth Rate]]</f>
        <v>0.14814814814814814</v>
      </c>
      <c r="H157">
        <f>Table5[[#This Row],[UNITID]]</f>
        <v>121363</v>
      </c>
      <c r="I157" s="8">
        <f>Table5[[#This Row],[Growth Rate]]</f>
        <v>0.17142857142857143</v>
      </c>
    </row>
    <row r="158" spans="1:9" hidden="1">
      <c r="A158">
        <f>Table19[[#This Row],[UNITID]]</f>
        <v>125462</v>
      </c>
      <c r="B158" s="2" t="str">
        <f>Table19[[#This Row],[OUTCOMES MEASURES]]</f>
        <v>First-Time, Full-Time Cohort</v>
      </c>
      <c r="C158" s="8">
        <f>Table19[[#This Row],[Growth Rate]]</f>
        <v>0.13861386138613863</v>
      </c>
      <c r="D158">
        <f>Table20[[#This Row],[UNITID]]</f>
        <v>125462</v>
      </c>
      <c r="E158" s="8">
        <f>Table20[[#This Row],[Growth Rate]]</f>
        <v>0.14886731391585761</v>
      </c>
      <c r="F158">
        <f>Table21[[#This Row],[UNITID]]</f>
        <v>125462</v>
      </c>
      <c r="G158" s="8">
        <f>Table21[[#This Row],[Growth Rate]]</f>
        <v>-0.90254237288135597</v>
      </c>
      <c r="H158">
        <f>Table5[[#This Row],[UNITID]]</f>
        <v>125462</v>
      </c>
      <c r="I158" s="8">
        <f>Table5[[#This Row],[Growth Rate]]</f>
        <v>-0.66249999999999998</v>
      </c>
    </row>
    <row r="159" spans="1:9" hidden="1">
      <c r="A159">
        <f>Table19[[#This Row],[UNITID]]</f>
        <v>125462</v>
      </c>
      <c r="B159" t="str">
        <f>Table19[[#This Row],[OUTCOMES MEASURES]]</f>
        <v>Exclusions to cohort</v>
      </c>
      <c r="C159" s="7" t="str">
        <f>Table19[[#This Row],[Growth Rate]]</f>
        <v/>
      </c>
      <c r="D159">
        <f>Table20[[#This Row],[UNITID]]</f>
        <v>125462</v>
      </c>
      <c r="E159" s="7" t="str">
        <f>Table20[[#This Row],[Growth Rate]]</f>
        <v/>
      </c>
      <c r="F159">
        <f>Table21[[#This Row],[UNITID]]</f>
        <v>125462</v>
      </c>
      <c r="G159" s="7" t="str">
        <f>Table21[[#This Row],[Growth Rate]]</f>
        <v/>
      </c>
      <c r="H159">
        <f>Table5[[#This Row],[UNITID]]</f>
        <v>125462</v>
      </c>
      <c r="I159" s="7" t="str">
        <f>Table5[[#This Row],[Growth Rate]]</f>
        <v/>
      </c>
    </row>
    <row r="160" spans="1:9" ht="14.25">
      <c r="A160" s="63">
        <f>Table19[[#This Row],[UNITID]]</f>
        <v>125462</v>
      </c>
      <c r="B160" s="63" t="str">
        <f>Table19[[#This Row],[OUTCOMES MEASURES]]</f>
        <v>Adjusted cohort</v>
      </c>
      <c r="C160" s="64">
        <f>Table19[[#This Row],[Growth Rate]]</f>
        <v>0.13861386138613863</v>
      </c>
      <c r="D160">
        <f>Table20[[#This Row],[UNITID]]</f>
        <v>125462</v>
      </c>
      <c r="E160" s="64">
        <f>Table20[[#This Row],[Growth Rate]]</f>
        <v>0.14886731391585761</v>
      </c>
      <c r="F160">
        <f>Table21[[#This Row],[UNITID]]</f>
        <v>125462</v>
      </c>
      <c r="G160" s="155">
        <f>Table21[[#This Row],[Growth Rate]]</f>
        <v>-0.90254237288135597</v>
      </c>
      <c r="H160">
        <f>Table5[[#This Row],[UNITID]]</f>
        <v>125462</v>
      </c>
      <c r="I160" s="64">
        <f>Table5[[#This Row],[Growth Rate]]</f>
        <v>-0.66249999999999998</v>
      </c>
    </row>
    <row r="161" spans="1:9" hidden="1">
      <c r="A161">
        <f>Table19[[#This Row],[UNITID]]</f>
        <v>125462</v>
      </c>
      <c r="B161" t="str">
        <f>Table19[[#This Row],[OUTCOMES MEASURES]]</f>
        <v>Number of adjusted cohort receiving a certificate at 4 years</v>
      </c>
      <c r="C161" s="7">
        <f>Table19[[#This Row],[Growth Rate]]</f>
        <v>0.5</v>
      </c>
      <c r="D161">
        <f>Table20[[#This Row],[UNITID]]</f>
        <v>125462</v>
      </c>
      <c r="E161" s="7">
        <f>Table20[[#This Row],[Growth Rate]]</f>
        <v>0.8571428571428571</v>
      </c>
      <c r="F161">
        <f>Table21[[#This Row],[UNITID]]</f>
        <v>125462</v>
      </c>
      <c r="G161" s="7">
        <f>Table21[[#This Row],[Growth Rate]]</f>
        <v>-0.96226415094339623</v>
      </c>
      <c r="H161">
        <f>Table5[[#This Row],[UNITID]]</f>
        <v>125462</v>
      </c>
      <c r="I161" s="7">
        <f>Table5[[#This Row],[Growth Rate]]</f>
        <v>-0.71698113207547165</v>
      </c>
    </row>
    <row r="162" spans="1:9" hidden="1">
      <c r="A162">
        <f>Table19[[#This Row],[UNITID]]</f>
        <v>125462</v>
      </c>
      <c r="B162" t="str">
        <f>Table19[[#This Row],[OUTCOMES MEASURES]]</f>
        <v>Number of adjusted cohort receiving an Associate's degree at 4 years</v>
      </c>
      <c r="C162" s="7">
        <f>Table19[[#This Row],[Growth Rate]]</f>
        <v>0.38202247191011235</v>
      </c>
      <c r="D162">
        <f>Table20[[#This Row],[UNITID]]</f>
        <v>125462</v>
      </c>
      <c r="E162" s="7">
        <f>Table20[[#This Row],[Growth Rate]]</f>
        <v>1.4054054054054055</v>
      </c>
      <c r="F162">
        <f>Table21[[#This Row],[UNITID]]</f>
        <v>125462</v>
      </c>
      <c r="G162" s="7">
        <f>Table21[[#This Row],[Growth Rate]]</f>
        <v>-0.91193181818181823</v>
      </c>
      <c r="H162">
        <f>Table5[[#This Row],[UNITID]]</f>
        <v>125462</v>
      </c>
      <c r="I162" s="7">
        <f>Table5[[#This Row],[Growth Rate]]</f>
        <v>-0.74264705882352944</v>
      </c>
    </row>
    <row r="163" spans="1:9" hidden="1">
      <c r="A163">
        <f>Table19[[#This Row],[UNITID]]</f>
        <v>125462</v>
      </c>
      <c r="B163" t="str">
        <f>Table19[[#This Row],[OUTCOMES MEASURES]]</f>
        <v>Number of adjusted cohort receiving a Bachelor's degree at 4 years</v>
      </c>
      <c r="C163" s="7" t="str">
        <f>Table19[[#This Row],[Growth Rate]]</f>
        <v/>
      </c>
      <c r="D163">
        <f>Table20[[#This Row],[UNITID]]</f>
        <v>125462</v>
      </c>
      <c r="E163" s="7" t="str">
        <f>Table20[[#This Row],[Growth Rate]]</f>
        <v/>
      </c>
      <c r="F163">
        <f>Table21[[#This Row],[UNITID]]</f>
        <v>125462</v>
      </c>
      <c r="G163" s="7" t="str">
        <f>Table21[[#This Row],[Growth Rate]]</f>
        <v/>
      </c>
      <c r="H163">
        <f>Table5[[#This Row],[UNITID]]</f>
        <v>125462</v>
      </c>
      <c r="I163" s="7" t="str">
        <f>Table5[[#This Row],[Growth Rate]]</f>
        <v/>
      </c>
    </row>
    <row r="164" spans="1:9" hidden="1">
      <c r="A164">
        <f>Table19[[#This Row],[UNITID]]</f>
        <v>125462</v>
      </c>
      <c r="B164" s="2" t="str">
        <f>Table19[[#This Row],[OUTCOMES MEASURES]]</f>
        <v>Number of adjusted cohort receiving an award at 4 years</v>
      </c>
      <c r="C164" s="7">
        <f>Table19[[#This Row],[Growth Rate]]</f>
        <v>0.39175257731958762</v>
      </c>
      <c r="D164">
        <f>Table20[[#This Row],[UNITID]]</f>
        <v>125462</v>
      </c>
      <c r="E164" s="7">
        <f>Table20[[#This Row],[Growth Rate]]</f>
        <v>1.3181818181818181</v>
      </c>
      <c r="F164">
        <f>Table21[[#This Row],[UNITID]]</f>
        <v>125462</v>
      </c>
      <c r="G164" s="21">
        <f>Table21[[#This Row],[Growth Rate]]</f>
        <v>-0.92358078602620086</v>
      </c>
      <c r="H164">
        <f>Table5[[#This Row],[UNITID]]</f>
        <v>125462</v>
      </c>
      <c r="I164" s="7">
        <f>Table5[[#This Row],[Growth Rate]]</f>
        <v>-0.7384615384615385</v>
      </c>
    </row>
    <row r="165" spans="1:9" ht="14.25">
      <c r="A165" s="63">
        <f>Table19[[#This Row],[UNITID]]</f>
        <v>125462</v>
      </c>
      <c r="B165" s="148" t="str">
        <f>Table19[[#This Row],[OUTCOMES MEASURES]]</f>
        <v>Percent of adjusted cohort receiving an award at 4 years</v>
      </c>
      <c r="C165" s="156">
        <f>Table19[[#This Row],[Growth Rate]]</f>
        <v>0.21875</v>
      </c>
      <c r="D165">
        <f>Table20[[#This Row],[UNITID]]</f>
        <v>125462</v>
      </c>
      <c r="E165" s="156">
        <f>Table20[[#This Row],[Growth Rate]]</f>
        <v>1</v>
      </c>
      <c r="F165">
        <f>Table21[[#This Row],[UNITID]]</f>
        <v>125462</v>
      </c>
      <c r="G165" s="157">
        <f>Table21[[#This Row],[Growth Rate]]</f>
        <v>-0.22448979591836735</v>
      </c>
      <c r="H165">
        <f>Table5[[#This Row],[UNITID]]</f>
        <v>125462</v>
      </c>
      <c r="I165" s="156">
        <f>Table5[[#This Row],[Growth Rate]]</f>
        <v>-0.25</v>
      </c>
    </row>
    <row r="166" spans="1:9" hidden="1">
      <c r="A166">
        <f>Table19[[#This Row],[UNITID]]</f>
        <v>125462</v>
      </c>
      <c r="B166" t="str">
        <f>Table19[[#This Row],[OUTCOMES MEASURES]]</f>
        <v>Number of adjusted cohort receiving a certificate at 6 years</v>
      </c>
      <c r="C166" s="7">
        <f>Table19[[#This Row],[Growth Rate]]</f>
        <v>0.5714285714285714</v>
      </c>
      <c r="D166">
        <f>Table20[[#This Row],[UNITID]]</f>
        <v>125462</v>
      </c>
      <c r="E166" s="7">
        <f>Table20[[#This Row],[Growth Rate]]</f>
        <v>1.1428571428571428</v>
      </c>
      <c r="F166">
        <f>Table21[[#This Row],[UNITID]]</f>
        <v>125462</v>
      </c>
      <c r="G166" s="7">
        <f>Table21[[#This Row],[Growth Rate]]</f>
        <v>-0.97297297297297303</v>
      </c>
      <c r="H166">
        <f>Table5[[#This Row],[UNITID]]</f>
        <v>125462</v>
      </c>
      <c r="I166" s="7">
        <f>Table5[[#This Row],[Growth Rate]]</f>
        <v>-0.78260869565217395</v>
      </c>
    </row>
    <row r="167" spans="1:9" hidden="1">
      <c r="A167">
        <f>Table19[[#This Row],[UNITID]]</f>
        <v>125462</v>
      </c>
      <c r="B167" t="str">
        <f>Table19[[#This Row],[OUTCOMES MEASURES]]</f>
        <v>Number of adjusted cohort receiving an Associate's degree at 6 years</v>
      </c>
      <c r="C167" s="7">
        <f>Table19[[#This Row],[Growth Rate]]</f>
        <v>0.37</v>
      </c>
      <c r="D167">
        <f>Table20[[#This Row],[UNITID]]</f>
        <v>125462</v>
      </c>
      <c r="E167" s="7">
        <f>Table20[[#This Row],[Growth Rate]]</f>
        <v>1.3728813559322033</v>
      </c>
      <c r="F167">
        <f>Table21[[#This Row],[UNITID]]</f>
        <v>125462</v>
      </c>
      <c r="G167" s="7">
        <f>Table21[[#This Row],[Growth Rate]]</f>
        <v>-0.91176470588235292</v>
      </c>
      <c r="H167">
        <f>Table5[[#This Row],[UNITID]]</f>
        <v>125462</v>
      </c>
      <c r="I167" s="7">
        <f>Table5[[#This Row],[Growth Rate]]</f>
        <v>-0.74927113702623904</v>
      </c>
    </row>
    <row r="168" spans="1:9" hidden="1">
      <c r="A168">
        <f>Table19[[#This Row],[UNITID]]</f>
        <v>125462</v>
      </c>
      <c r="B168" t="str">
        <f>Table19[[#This Row],[OUTCOMES MEASURES]]</f>
        <v>Number of adjusted cohort receiving a Bachelor's degree at 6 years</v>
      </c>
      <c r="C168" s="7" t="str">
        <f>Table19[[#This Row],[Growth Rate]]</f>
        <v/>
      </c>
      <c r="D168">
        <f>Table20[[#This Row],[UNITID]]</f>
        <v>125462</v>
      </c>
      <c r="E168" s="7" t="str">
        <f>Table20[[#This Row],[Growth Rate]]</f>
        <v/>
      </c>
      <c r="F168">
        <f>Table21[[#This Row],[UNITID]]</f>
        <v>125462</v>
      </c>
      <c r="G168" s="7" t="str">
        <f>Table21[[#This Row],[Growth Rate]]</f>
        <v/>
      </c>
      <c r="H168">
        <f>Table5[[#This Row],[UNITID]]</f>
        <v>125462</v>
      </c>
      <c r="I168" s="7" t="str">
        <f>Table5[[#This Row],[Growth Rate]]</f>
        <v/>
      </c>
    </row>
    <row r="169" spans="1:9" hidden="1">
      <c r="A169">
        <f>Table19[[#This Row],[UNITID]]</f>
        <v>125462</v>
      </c>
      <c r="B169" s="2" t="str">
        <f>Table19[[#This Row],[OUTCOMES MEASURES]]</f>
        <v>Number of adjusted cohort receiving an award at 6 years</v>
      </c>
      <c r="C169" s="7">
        <f>Table19[[#This Row],[Growth Rate]]</f>
        <v>0.38317757009345793</v>
      </c>
      <c r="D169">
        <f>Table20[[#This Row],[UNITID]]</f>
        <v>125462</v>
      </c>
      <c r="E169" s="7">
        <f>Table20[[#This Row],[Growth Rate]]</f>
        <v>1.3484848484848484</v>
      </c>
      <c r="F169">
        <f>Table21[[#This Row],[UNITID]]</f>
        <v>125462</v>
      </c>
      <c r="G169" s="21">
        <f>Table21[[#This Row],[Growth Rate]]</f>
        <v>-0.9257731958762887</v>
      </c>
      <c r="H169">
        <f>Table5[[#This Row],[UNITID]]</f>
        <v>125462</v>
      </c>
      <c r="I169" s="7">
        <f>Table5[[#This Row],[Growth Rate]]</f>
        <v>-0.75485436893203883</v>
      </c>
    </row>
    <row r="170" spans="1:9" ht="14.25">
      <c r="A170" s="63">
        <f>Table19[[#This Row],[UNITID]]</f>
        <v>125462</v>
      </c>
      <c r="B170" s="148" t="str">
        <f>Table19[[#This Row],[OUTCOMES MEASURES]]</f>
        <v>Percent of adjusted cohort receiving an award at 6 years</v>
      </c>
      <c r="C170" s="156">
        <f>Table19[[#This Row],[Growth Rate]]</f>
        <v>0.22857142857142856</v>
      </c>
      <c r="D170">
        <f>Table20[[#This Row],[UNITID]]</f>
        <v>125462</v>
      </c>
      <c r="E170" s="156">
        <f>Table20[[#This Row],[Growth Rate]]</f>
        <v>1</v>
      </c>
      <c r="F170">
        <f>Table21[[#This Row],[UNITID]]</f>
        <v>125462</v>
      </c>
      <c r="G170" s="157">
        <f>Table21[[#This Row],[Growth Rate]]</f>
        <v>-0.23529411764705882</v>
      </c>
      <c r="H170">
        <f>Table5[[#This Row],[UNITID]]</f>
        <v>125462</v>
      </c>
      <c r="I170" s="156">
        <f>Table5[[#This Row],[Growth Rate]]</f>
        <v>-0.3</v>
      </c>
    </row>
    <row r="171" spans="1:9" hidden="1">
      <c r="A171">
        <f>Table19[[#This Row],[UNITID]]</f>
        <v>125462</v>
      </c>
      <c r="B171" t="str">
        <f>Table19[[#This Row],[OUTCOMES MEASURES]]</f>
        <v>Number of adjusted cohort receiving a certificate at 8 years</v>
      </c>
      <c r="C171" s="7">
        <f>Table19[[#This Row],[Growth Rate]]</f>
        <v>1</v>
      </c>
      <c r="D171">
        <f>Table20[[#This Row],[UNITID]]</f>
        <v>125462</v>
      </c>
      <c r="E171" s="7">
        <f>Table20[[#This Row],[Growth Rate]]</f>
        <v>1.8333333333333333</v>
      </c>
      <c r="F171">
        <f>Table21[[#This Row],[UNITID]]</f>
        <v>125462</v>
      </c>
      <c r="G171" s="7">
        <f>Table21[[#This Row],[Growth Rate]]</f>
        <v>-0.97272727272727277</v>
      </c>
      <c r="H171">
        <f>Table5[[#This Row],[UNITID]]</f>
        <v>125462</v>
      </c>
      <c r="I171" s="7">
        <f>Table5[[#This Row],[Growth Rate]]</f>
        <v>-0.83333333333333337</v>
      </c>
    </row>
    <row r="172" spans="1:9" hidden="1">
      <c r="A172">
        <f>Table19[[#This Row],[UNITID]]</f>
        <v>125462</v>
      </c>
      <c r="B172" t="str">
        <f>Table19[[#This Row],[OUTCOMES MEASURES]]</f>
        <v>Number of adjusted cohort receiving an Associate's degree at 8 years</v>
      </c>
      <c r="C172" s="7">
        <f>Table19[[#This Row],[Growth Rate]]</f>
        <v>0.35514018691588783</v>
      </c>
      <c r="D172">
        <f>Table20[[#This Row],[UNITID]]</f>
        <v>125462</v>
      </c>
      <c r="E172" s="7">
        <f>Table20[[#This Row],[Growth Rate]]</f>
        <v>1.095890410958904</v>
      </c>
      <c r="F172">
        <f>Table21[[#This Row],[UNITID]]</f>
        <v>125462</v>
      </c>
      <c r="G172" s="7">
        <f>Table21[[#This Row],[Growth Rate]]</f>
        <v>-0.91228070175438591</v>
      </c>
      <c r="H172">
        <f>Table5[[#This Row],[UNITID]]</f>
        <v>125462</v>
      </c>
      <c r="I172" s="7">
        <f>Table5[[#This Row],[Growth Rate]]</f>
        <v>-0.7313829787234043</v>
      </c>
    </row>
    <row r="173" spans="1:9" hidden="1">
      <c r="A173">
        <f>Table19[[#This Row],[UNITID]]</f>
        <v>125462</v>
      </c>
      <c r="B173" t="str">
        <f>Table19[[#This Row],[OUTCOMES MEASURES]]</f>
        <v>Number of adjusted cohort receiving a Bachelor's degree at 8 years</v>
      </c>
      <c r="C173" s="7" t="str">
        <f>Table19[[#This Row],[Growth Rate]]</f>
        <v/>
      </c>
      <c r="D173">
        <f>Table20[[#This Row],[UNITID]]</f>
        <v>125462</v>
      </c>
      <c r="E173" s="7" t="str">
        <f>Table20[[#This Row],[Growth Rate]]</f>
        <v/>
      </c>
      <c r="F173">
        <f>Table21[[#This Row],[UNITID]]</f>
        <v>125462</v>
      </c>
      <c r="G173" s="7" t="str">
        <f>Table21[[#This Row],[Growth Rate]]</f>
        <v/>
      </c>
      <c r="H173">
        <f>Table5[[#This Row],[UNITID]]</f>
        <v>125462</v>
      </c>
      <c r="I173" s="7" t="str">
        <f>Table5[[#This Row],[Growth Rate]]</f>
        <v/>
      </c>
    </row>
    <row r="174" spans="1:9" hidden="1">
      <c r="A174">
        <f>Table19[[#This Row],[UNITID]]</f>
        <v>125462</v>
      </c>
      <c r="B174" t="str">
        <f>Table19[[#This Row],[OUTCOMES MEASURES]]</f>
        <v>Number of adjusted cohort receiving an award at 8 years</v>
      </c>
      <c r="C174" s="7">
        <f>Table19[[#This Row],[Growth Rate]]</f>
        <v>0.38938053097345132</v>
      </c>
      <c r="D174">
        <f>Table20[[#This Row],[UNITID]]</f>
        <v>125462</v>
      </c>
      <c r="E174" s="7">
        <f>Table20[[#This Row],[Growth Rate]]</f>
        <v>1.1518987341772151</v>
      </c>
      <c r="F174">
        <f>Table21[[#This Row],[UNITID]]</f>
        <v>125462</v>
      </c>
      <c r="G174" s="7">
        <f>Table21[[#This Row],[Growth Rate]]</f>
        <v>-0.92534381139489197</v>
      </c>
      <c r="H174">
        <f>Table5[[#This Row],[UNITID]]</f>
        <v>125462</v>
      </c>
      <c r="I174" s="7">
        <f>Table5[[#This Row],[Growth Rate]]</f>
        <v>-0.75</v>
      </c>
    </row>
    <row r="175" spans="1:9" hidden="1">
      <c r="A175">
        <f>Table19[[#This Row],[UNITID]]</f>
        <v>125462</v>
      </c>
      <c r="B175" t="str">
        <f>Table19[[#This Row],[OUTCOMES MEASURES]]</f>
        <v>Number of adjusted cohort still enrolled at your institution at 8 years</v>
      </c>
      <c r="C175" s="7">
        <f>Table19[[#This Row],[Growth Rate]]</f>
        <v>0.33333333333333331</v>
      </c>
      <c r="D175">
        <f>Table20[[#This Row],[UNITID]]</f>
        <v>125462</v>
      </c>
      <c r="E175" s="7">
        <f>Table20[[#This Row],[Growth Rate]]</f>
        <v>0.2857142857142857</v>
      </c>
      <c r="F175">
        <f>Table21[[#This Row],[UNITID]]</f>
        <v>125462</v>
      </c>
      <c r="G175" s="7">
        <f>Table21[[#This Row],[Growth Rate]]</f>
        <v>-1</v>
      </c>
      <c r="H175">
        <f>Table5[[#This Row],[UNITID]]</f>
        <v>125462</v>
      </c>
      <c r="I175" s="7">
        <f>Table5[[#This Row],[Growth Rate]]</f>
        <v>-0.96551724137931039</v>
      </c>
    </row>
    <row r="176" spans="1:9" hidden="1">
      <c r="A176">
        <f>Table19[[#This Row],[UNITID]]</f>
        <v>125462</v>
      </c>
      <c r="B176" t="str">
        <f>Table19[[#This Row],[OUTCOMES MEASURES]]</f>
        <v>Number of adjusted cohort who enrolled subsequently at another institution at 8 years</v>
      </c>
      <c r="C176" s="7">
        <f>Table19[[#This Row],[Growth Rate]]</f>
        <v>-0.32307692307692309</v>
      </c>
      <c r="D176">
        <f>Table20[[#This Row],[UNITID]]</f>
        <v>125462</v>
      </c>
      <c r="E176" s="7">
        <f>Table20[[#This Row],[Growth Rate]]</f>
        <v>-2.8806584362139918E-2</v>
      </c>
      <c r="F176">
        <f>Table21[[#This Row],[UNITID]]</f>
        <v>125462</v>
      </c>
      <c r="G176" s="7">
        <f>Table21[[#This Row],[Growth Rate]]</f>
        <v>-0.84337349397590367</v>
      </c>
      <c r="H176">
        <f>Table5[[#This Row],[UNITID]]</f>
        <v>125462</v>
      </c>
      <c r="I176" s="7">
        <f>Table5[[#This Row],[Growth Rate]]</f>
        <v>-0.66808964781216651</v>
      </c>
    </row>
    <row r="177" spans="1:9" hidden="1">
      <c r="A177">
        <f>Table19[[#This Row],[UNITID]]</f>
        <v>125462</v>
      </c>
      <c r="B177" s="2" t="str">
        <f>Table19[[#This Row],[OUTCOMES MEASURES]]</f>
        <v>Number of adjusted cohort whose subsequent enrollment status is unknown at 8 years</v>
      </c>
      <c r="C177" s="8">
        <f>Table19[[#This Row],[Growth Rate]]</f>
        <v>0.14754098360655737</v>
      </c>
      <c r="D177">
        <f>Table20[[#This Row],[UNITID]]</f>
        <v>125462</v>
      </c>
      <c r="E177" s="7">
        <f>Table20[[#This Row],[Growth Rate]]</f>
        <v>2.0761245674740483E-2</v>
      </c>
      <c r="F177">
        <f>Table21[[#This Row],[UNITID]]</f>
        <v>125462</v>
      </c>
      <c r="G177" s="7">
        <f>Table21[[#This Row],[Growth Rate]]</f>
        <v>-0.89147286821705429</v>
      </c>
      <c r="H177">
        <f>Table5[[#This Row],[UNITID]]</f>
        <v>125462</v>
      </c>
      <c r="I177" s="7">
        <f>Table5[[#This Row],[Growth Rate]]</f>
        <v>-0.57951070336391441</v>
      </c>
    </row>
    <row r="178" spans="1:9" hidden="1">
      <c r="A178">
        <f>Table19[[#This Row],[UNITID]]</f>
        <v>125462</v>
      </c>
      <c r="B178" s="2" t="str">
        <f>Table19[[#This Row],[OUTCOMES MEASURES]]</f>
        <v>Number of adjusted cohort who did not receive an award from your institution at 8 years</v>
      </c>
      <c r="C178" s="7">
        <f>Table19[[#This Row],[Growth Rate]]</f>
        <v>-1.0526315789473684E-2</v>
      </c>
      <c r="D178">
        <f>Table20[[#This Row],[UNITID]]</f>
        <v>125462</v>
      </c>
      <c r="E178" s="7">
        <f>Table20[[#This Row],[Growth Rate]]</f>
        <v>1.8552875695732839E-3</v>
      </c>
      <c r="F178">
        <f>Table21[[#This Row],[UNITID]]</f>
        <v>125462</v>
      </c>
      <c r="G178" s="21">
        <f>Table21[[#This Row],[Growth Rate]]</f>
        <v>-0.87586206896551722</v>
      </c>
      <c r="H178">
        <f>Table5[[#This Row],[UNITID]]</f>
        <v>125462</v>
      </c>
      <c r="I178" s="7">
        <f>Table5[[#This Row],[Growth Rate]]</f>
        <v>-0.63765432098765429</v>
      </c>
    </row>
    <row r="179" spans="1:9" ht="14.25">
      <c r="A179" s="63">
        <f>Table19[[#This Row],[UNITID]]</f>
        <v>125462</v>
      </c>
      <c r="B179" s="148" t="str">
        <f>Table19[[#This Row],[OUTCOMES MEASURES]]</f>
        <v>Percent of adjusted cohort receiving an award at 8 years</v>
      </c>
      <c r="C179" s="156">
        <f>Table19[[#This Row],[Growth Rate]]</f>
        <v>0.24324324324324326</v>
      </c>
      <c r="D179">
        <f>Table20[[#This Row],[UNITID]]</f>
        <v>125462</v>
      </c>
      <c r="E179" s="156">
        <f>Table20[[#This Row],[Growth Rate]]</f>
        <v>0.84615384615384615</v>
      </c>
      <c r="F179">
        <f>Table21[[#This Row],[UNITID]]</f>
        <v>125462</v>
      </c>
      <c r="G179" s="157">
        <f>Table21[[#This Row],[Growth Rate]]</f>
        <v>-0.24074074074074073</v>
      </c>
      <c r="H179">
        <f>Table5[[#This Row],[UNITID]]</f>
        <v>125462</v>
      </c>
      <c r="I179" s="156">
        <f>Table5[[#This Row],[Growth Rate]]</f>
        <v>-0.27272727272727271</v>
      </c>
    </row>
    <row r="180" spans="1:9" hidden="1">
      <c r="A180">
        <f>Table19[[#This Row],[UNITID]]</f>
        <v>125462</v>
      </c>
      <c r="B180" s="2" t="str">
        <f>Table19[[#This Row],[OUTCOMES MEASURES]]</f>
        <v>Percent of adjusted cohort still or subsequently enrolled at 8 years</v>
      </c>
      <c r="C180" s="8">
        <f>Table19[[#This Row],[Growth Rate]]</f>
        <v>-0.36363636363636365</v>
      </c>
      <c r="D180">
        <f>Table20[[#This Row],[UNITID]]</f>
        <v>125462</v>
      </c>
      <c r="E180" s="7">
        <f>Table20[[#This Row],[Growth Rate]]</f>
        <v>-0.125</v>
      </c>
      <c r="F180">
        <f>Table21[[#This Row],[UNITID]]</f>
        <v>125462</v>
      </c>
      <c r="G180" s="21">
        <f>Table21[[#This Row],[Growth Rate]]</f>
        <v>0.47368421052631576</v>
      </c>
      <c r="H180">
        <f>Table5[[#This Row],[UNITID]]</f>
        <v>125462</v>
      </c>
      <c r="I180" s="7">
        <f>Table5[[#This Row],[Growth Rate]]</f>
        <v>-4.3478260869565216E-2</v>
      </c>
    </row>
    <row r="181" spans="1:9" ht="14.25">
      <c r="A181" s="63">
        <f>Table19[[#This Row],[UNITID]]</f>
        <v>125462</v>
      </c>
      <c r="B181" s="148" t="str">
        <f>Table19[[#This Row],[OUTCOMES MEASURES]]</f>
        <v>Percent of adjusted cohort still enrolled at your institution at 8 years</v>
      </c>
      <c r="C181" s="156">
        <f>Table19[[#This Row],[Growth Rate]]</f>
        <v>0</v>
      </c>
      <c r="D181">
        <f>Table20[[#This Row],[UNITID]]</f>
        <v>125462</v>
      </c>
      <c r="E181" s="156">
        <f>Table20[[#This Row],[Growth Rate]]</f>
        <v>0</v>
      </c>
      <c r="F181">
        <f>Table21[[#This Row],[UNITID]]</f>
        <v>125462</v>
      </c>
      <c r="G181" s="158">
        <f>Table21[[#This Row],[Growth Rate]]</f>
        <v>-1</v>
      </c>
      <c r="H181">
        <f>Table5[[#This Row],[UNITID]]</f>
        <v>125462</v>
      </c>
      <c r="I181" s="156">
        <f>Table5[[#This Row],[Growth Rate]]</f>
        <v>-1</v>
      </c>
    </row>
    <row r="182" spans="1:9" ht="14.25">
      <c r="A182" s="63">
        <f>Table19[[#This Row],[UNITID]]</f>
        <v>125462</v>
      </c>
      <c r="B182" s="148" t="str">
        <f>Table19[[#This Row],[OUTCOMES MEASURES]]</f>
        <v>Percent of adjusted cohort enrolled subsequently at another institution at 8 years</v>
      </c>
      <c r="C182" s="156">
        <f>Table19[[#This Row],[Growth Rate]]</f>
        <v>-0.38095238095238093</v>
      </c>
      <c r="D182">
        <f>Table20[[#This Row],[UNITID]]</f>
        <v>125462</v>
      </c>
      <c r="E182" s="64">
        <f>Table20[[#This Row],[Growth Rate]]</f>
        <v>-0.15384615384615385</v>
      </c>
      <c r="F182">
        <f>Table21[[#This Row],[UNITID]]</f>
        <v>125462</v>
      </c>
      <c r="G182" s="158">
        <f>Table21[[#This Row],[Growth Rate]]</f>
        <v>0.55555555555555558</v>
      </c>
      <c r="H182">
        <f>Table5[[#This Row],[UNITID]]</f>
        <v>125462</v>
      </c>
      <c r="I182" s="64">
        <f>Table5[[#This Row],[Growth Rate]]</f>
        <v>-2.2222222222222223E-2</v>
      </c>
    </row>
    <row r="183" spans="1:9" hidden="1">
      <c r="A183">
        <f>Table19[[#This Row],[UNITID]]</f>
        <v>125462</v>
      </c>
      <c r="B183" s="2" t="str">
        <f>Table19[[#This Row],[OUTCOMES MEASURES]]</f>
        <v>Percent of adjusted cohort enrollment status unknown at 8 years</v>
      </c>
      <c r="C183" s="8">
        <f>Table19[[#This Row],[Growth Rate]]</f>
        <v>2.5000000000000001E-2</v>
      </c>
      <c r="D183">
        <f>Table20[[#This Row],[UNITID]]</f>
        <v>125462</v>
      </c>
      <c r="E183" s="8">
        <f>Table20[[#This Row],[Growth Rate]]</f>
        <v>-0.10638297872340426</v>
      </c>
      <c r="F183">
        <f>Table21[[#This Row],[UNITID]]</f>
        <v>125462</v>
      </c>
      <c r="G183" s="8">
        <f>Table21[[#This Row],[Growth Rate]]</f>
        <v>0.1111111111111111</v>
      </c>
      <c r="H183">
        <f>Table5[[#This Row],[UNITID]]</f>
        <v>125462</v>
      </c>
      <c r="I183" s="8">
        <f>Table5[[#This Row],[Growth Rate]]</f>
        <v>0.25806451612903225</v>
      </c>
    </row>
    <row r="184" spans="1:9" hidden="1">
      <c r="A184">
        <f>Table19[[#This Row],[UNITID]]</f>
        <v>126863</v>
      </c>
      <c r="B184" s="2" t="str">
        <f>Table19[[#This Row],[OUTCOMES MEASURES]]</f>
        <v>First-Time, Full-Time Cohort</v>
      </c>
      <c r="C184" s="8">
        <f>Table19[[#This Row],[Growth Rate]]</f>
        <v>-0.43879472693032018</v>
      </c>
      <c r="D184">
        <f>Table20[[#This Row],[UNITID]]</f>
        <v>126863</v>
      </c>
      <c r="E184" s="8">
        <f>Table20[[#This Row],[Growth Rate]]</f>
        <v>0.3453111305872042</v>
      </c>
      <c r="F184">
        <f>Table21[[#This Row],[UNITID]]</f>
        <v>126863</v>
      </c>
      <c r="G184" s="8">
        <f>Table21[[#This Row],[Growth Rate]]</f>
        <v>-0.14285714285714285</v>
      </c>
      <c r="H184">
        <f>Table5[[#This Row],[UNITID]]</f>
        <v>126863</v>
      </c>
      <c r="I184" s="8">
        <f>Table5[[#This Row],[Growth Rate]]</f>
        <v>5.9652928416485902E-2</v>
      </c>
    </row>
    <row r="185" spans="1:9" hidden="1">
      <c r="A185">
        <f>Table19[[#This Row],[UNITID]]</f>
        <v>126863</v>
      </c>
      <c r="B185" t="str">
        <f>Table19[[#This Row],[OUTCOMES MEASURES]]</f>
        <v>Exclusions to cohort</v>
      </c>
      <c r="C185" s="7" t="str">
        <f>Table19[[#This Row],[Growth Rate]]</f>
        <v/>
      </c>
      <c r="D185">
        <f>Table20[[#This Row],[UNITID]]</f>
        <v>126863</v>
      </c>
      <c r="E185" s="7">
        <f>Table20[[#This Row],[Growth Rate]]</f>
        <v>-1</v>
      </c>
      <c r="F185">
        <f>Table21[[#This Row],[UNITID]]</f>
        <v>126863</v>
      </c>
      <c r="G185" s="7">
        <f>Table21[[#This Row],[Growth Rate]]</f>
        <v>1</v>
      </c>
      <c r="H185">
        <f>Table5[[#This Row],[UNITID]]</f>
        <v>126863</v>
      </c>
      <c r="I185" s="7">
        <f>Table5[[#This Row],[Growth Rate]]</f>
        <v>1</v>
      </c>
    </row>
    <row r="186" spans="1:9" ht="14.25">
      <c r="A186" s="63">
        <f>Table19[[#This Row],[UNITID]]</f>
        <v>126863</v>
      </c>
      <c r="B186" s="63" t="str">
        <f>Table19[[#This Row],[OUTCOMES MEASURES]]</f>
        <v>Adjusted cohort</v>
      </c>
      <c r="C186" s="64">
        <f>Table19[[#This Row],[Growth Rate]]</f>
        <v>-0.44067796610169491</v>
      </c>
      <c r="D186">
        <f>Table20[[#This Row],[UNITID]]</f>
        <v>126863</v>
      </c>
      <c r="E186" s="64">
        <f>Table20[[#This Row],[Growth Rate]]</f>
        <v>0.34649122807017546</v>
      </c>
      <c r="F186">
        <f>Table21[[#This Row],[UNITID]]</f>
        <v>126863</v>
      </c>
      <c r="G186" s="155">
        <f>Table21[[#This Row],[Growth Rate]]</f>
        <v>-0.1449814126394052</v>
      </c>
      <c r="H186">
        <f>Table5[[#This Row],[UNITID]]</f>
        <v>126863</v>
      </c>
      <c r="I186" s="64">
        <f>Table5[[#This Row],[Growth Rate]]</f>
        <v>5.8631921824104233E-2</v>
      </c>
    </row>
    <row r="187" spans="1:9" hidden="1">
      <c r="A187">
        <f>Table19[[#This Row],[UNITID]]</f>
        <v>126863</v>
      </c>
      <c r="B187" t="str">
        <f>Table19[[#This Row],[OUTCOMES MEASURES]]</f>
        <v>Number of adjusted cohort receiving a certificate at 4 years</v>
      </c>
      <c r="C187" s="7">
        <f>Table19[[#This Row],[Growth Rate]]</f>
        <v>-0.43661971830985913</v>
      </c>
      <c r="D187">
        <f>Table20[[#This Row],[UNITID]]</f>
        <v>126863</v>
      </c>
      <c r="E187" s="7">
        <f>Table20[[#This Row],[Growth Rate]]</f>
        <v>9.375E-2</v>
      </c>
      <c r="F187">
        <f>Table21[[#This Row],[UNITID]]</f>
        <v>126863</v>
      </c>
      <c r="G187" s="7">
        <f>Table21[[#This Row],[Growth Rate]]</f>
        <v>0.2558139534883721</v>
      </c>
      <c r="H187">
        <f>Table5[[#This Row],[UNITID]]</f>
        <v>126863</v>
      </c>
      <c r="I187" s="7">
        <f>Table5[[#This Row],[Growth Rate]]</f>
        <v>0.11764705882352941</v>
      </c>
    </row>
    <row r="188" spans="1:9" hidden="1">
      <c r="A188">
        <f>Table19[[#This Row],[UNITID]]</f>
        <v>126863</v>
      </c>
      <c r="B188" t="str">
        <f>Table19[[#This Row],[OUTCOMES MEASURES]]</f>
        <v>Number of adjusted cohort receiving an Associate's degree at 4 years</v>
      </c>
      <c r="C188" s="7">
        <f>Table19[[#This Row],[Growth Rate]]</f>
        <v>-0.30434782608695654</v>
      </c>
      <c r="D188">
        <f>Table20[[#This Row],[UNITID]]</f>
        <v>126863</v>
      </c>
      <c r="E188" s="7">
        <f>Table20[[#This Row],[Growth Rate]]</f>
        <v>1.896551724137931</v>
      </c>
      <c r="F188">
        <f>Table21[[#This Row],[UNITID]]</f>
        <v>126863</v>
      </c>
      <c r="G188" s="7">
        <f>Table21[[#This Row],[Growth Rate]]</f>
        <v>0.11363636363636363</v>
      </c>
      <c r="H188">
        <f>Table5[[#This Row],[UNITID]]</f>
        <v>126863</v>
      </c>
      <c r="I188" s="7">
        <f>Table5[[#This Row],[Growth Rate]]</f>
        <v>0.50943396226415094</v>
      </c>
    </row>
    <row r="189" spans="1:9" hidden="1">
      <c r="A189">
        <f>Table19[[#This Row],[UNITID]]</f>
        <v>126863</v>
      </c>
      <c r="B189" t="str">
        <f>Table19[[#This Row],[OUTCOMES MEASURES]]</f>
        <v>Number of adjusted cohort receiving a Bachelor's degree at 4 years</v>
      </c>
      <c r="C189" s="7" t="str">
        <f>Table19[[#This Row],[Growth Rate]]</f>
        <v/>
      </c>
      <c r="D189">
        <f>Table20[[#This Row],[UNITID]]</f>
        <v>126863</v>
      </c>
      <c r="E189" s="7" t="str">
        <f>Table20[[#This Row],[Growth Rate]]</f>
        <v/>
      </c>
      <c r="F189">
        <f>Table21[[#This Row],[UNITID]]</f>
        <v>126863</v>
      </c>
      <c r="G189" s="7" t="str">
        <f>Table21[[#This Row],[Growth Rate]]</f>
        <v/>
      </c>
      <c r="H189">
        <f>Table5[[#This Row],[UNITID]]</f>
        <v>126863</v>
      </c>
      <c r="I189" s="7" t="str">
        <f>Table5[[#This Row],[Growth Rate]]</f>
        <v/>
      </c>
    </row>
    <row r="190" spans="1:9" hidden="1">
      <c r="A190">
        <f>Table19[[#This Row],[UNITID]]</f>
        <v>126863</v>
      </c>
      <c r="B190" s="2" t="str">
        <f>Table19[[#This Row],[OUTCOMES MEASURES]]</f>
        <v>Number of adjusted cohort receiving an award at 4 years</v>
      </c>
      <c r="C190" s="7">
        <f>Table19[[#This Row],[Growth Rate]]</f>
        <v>-0.37142857142857144</v>
      </c>
      <c r="D190">
        <f>Table20[[#This Row],[UNITID]]</f>
        <v>126863</v>
      </c>
      <c r="E190" s="7">
        <f>Table20[[#This Row],[Growth Rate]]</f>
        <v>0.95081967213114749</v>
      </c>
      <c r="F190">
        <f>Table21[[#This Row],[UNITID]]</f>
        <v>126863</v>
      </c>
      <c r="G190" s="21">
        <f>Table21[[#This Row],[Growth Rate]]</f>
        <v>0.18390804597701149</v>
      </c>
      <c r="H190">
        <f>Table5[[#This Row],[UNITID]]</f>
        <v>126863</v>
      </c>
      <c r="I190" s="7">
        <f>Table5[[#This Row],[Growth Rate]]</f>
        <v>0.35632183908045978</v>
      </c>
    </row>
    <row r="191" spans="1:9" ht="14.25">
      <c r="A191" s="63">
        <f>Table19[[#This Row],[UNITID]]</f>
        <v>126863</v>
      </c>
      <c r="B191" s="148" t="str">
        <f>Table19[[#This Row],[OUTCOMES MEASURES]]</f>
        <v>Percent of adjusted cohort receiving an award at 4 years</v>
      </c>
      <c r="C191" s="156">
        <f>Table19[[#This Row],[Growth Rate]]</f>
        <v>0.15384615384615385</v>
      </c>
      <c r="D191">
        <f>Table20[[#This Row],[UNITID]]</f>
        <v>126863</v>
      </c>
      <c r="E191" s="156">
        <f>Table20[[#This Row],[Growth Rate]]</f>
        <v>0.6</v>
      </c>
      <c r="F191">
        <f>Table21[[#This Row],[UNITID]]</f>
        <v>126863</v>
      </c>
      <c r="G191" s="157">
        <f>Table21[[#This Row],[Growth Rate]]</f>
        <v>0.40625</v>
      </c>
      <c r="H191">
        <f>Table5[[#This Row],[UNITID]]</f>
        <v>126863</v>
      </c>
      <c r="I191" s="156">
        <f>Table5[[#This Row],[Growth Rate]]</f>
        <v>0.33333333333333331</v>
      </c>
    </row>
    <row r="192" spans="1:9" hidden="1">
      <c r="A192">
        <f>Table19[[#This Row],[UNITID]]</f>
        <v>126863</v>
      </c>
      <c r="B192" t="str">
        <f>Table19[[#This Row],[OUTCOMES MEASURES]]</f>
        <v>Number of adjusted cohort receiving a certificate at 6 years</v>
      </c>
      <c r="C192" s="7">
        <f>Table19[[#This Row],[Growth Rate]]</f>
        <v>-0.359375</v>
      </c>
      <c r="D192">
        <f>Table20[[#This Row],[UNITID]]</f>
        <v>126863</v>
      </c>
      <c r="E192" s="7">
        <f>Table20[[#This Row],[Growth Rate]]</f>
        <v>0.10526315789473684</v>
      </c>
      <c r="F192">
        <f>Table21[[#This Row],[UNITID]]</f>
        <v>126863</v>
      </c>
      <c r="G192" s="7">
        <f>Table21[[#This Row],[Growth Rate]]</f>
        <v>0.23255813953488372</v>
      </c>
      <c r="H192">
        <f>Table5[[#This Row],[UNITID]]</f>
        <v>126863</v>
      </c>
      <c r="I192" s="7">
        <f>Table5[[#This Row],[Growth Rate]]</f>
        <v>0.13157894736842105</v>
      </c>
    </row>
    <row r="193" spans="1:9" hidden="1">
      <c r="A193">
        <f>Table19[[#This Row],[UNITID]]</f>
        <v>126863</v>
      </c>
      <c r="B193" t="str">
        <f>Table19[[#This Row],[OUTCOMES MEASURES]]</f>
        <v>Number of adjusted cohort receiving an Associate's degree at 6 years</v>
      </c>
      <c r="C193" s="7">
        <f>Table19[[#This Row],[Growth Rate]]</f>
        <v>-0.37</v>
      </c>
      <c r="D193">
        <f>Table20[[#This Row],[UNITID]]</f>
        <v>126863</v>
      </c>
      <c r="E193" s="7">
        <f>Table20[[#This Row],[Growth Rate]]</f>
        <v>0.83076923076923082</v>
      </c>
      <c r="F193">
        <f>Table21[[#This Row],[UNITID]]</f>
        <v>126863</v>
      </c>
      <c r="G193" s="7">
        <f>Table21[[#This Row],[Growth Rate]]</f>
        <v>8.3333333333333329E-2</v>
      </c>
      <c r="H193">
        <f>Table5[[#This Row],[UNITID]]</f>
        <v>126863</v>
      </c>
      <c r="I193" s="7">
        <f>Table5[[#This Row],[Growth Rate]]</f>
        <v>0.51515151515151514</v>
      </c>
    </row>
    <row r="194" spans="1:9" hidden="1">
      <c r="A194">
        <f>Table19[[#This Row],[UNITID]]</f>
        <v>126863</v>
      </c>
      <c r="B194" t="str">
        <f>Table19[[#This Row],[OUTCOMES MEASURES]]</f>
        <v>Number of adjusted cohort receiving a Bachelor's degree at 6 years</v>
      </c>
      <c r="C194" s="7" t="str">
        <f>Table19[[#This Row],[Growth Rate]]</f>
        <v/>
      </c>
      <c r="D194">
        <f>Table20[[#This Row],[UNITID]]</f>
        <v>126863</v>
      </c>
      <c r="E194" s="7" t="str">
        <f>Table20[[#This Row],[Growth Rate]]</f>
        <v/>
      </c>
      <c r="F194">
        <f>Table21[[#This Row],[UNITID]]</f>
        <v>126863</v>
      </c>
      <c r="G194" s="7" t="str">
        <f>Table21[[#This Row],[Growth Rate]]</f>
        <v/>
      </c>
      <c r="H194">
        <f>Table5[[#This Row],[UNITID]]</f>
        <v>126863</v>
      </c>
      <c r="I194" s="7" t="str">
        <f>Table5[[#This Row],[Growth Rate]]</f>
        <v/>
      </c>
    </row>
    <row r="195" spans="1:9" hidden="1">
      <c r="A195">
        <f>Table19[[#This Row],[UNITID]]</f>
        <v>126863</v>
      </c>
      <c r="B195" s="2" t="str">
        <f>Table19[[#This Row],[OUTCOMES MEASURES]]</f>
        <v>Number of adjusted cohort receiving an award at 6 years</v>
      </c>
      <c r="C195" s="7">
        <f>Table19[[#This Row],[Growth Rate]]</f>
        <v>-0.36585365853658536</v>
      </c>
      <c r="D195">
        <f>Table20[[#This Row],[UNITID]]</f>
        <v>126863</v>
      </c>
      <c r="E195" s="7">
        <f>Table20[[#This Row],[Growth Rate]]</f>
        <v>0.56310679611650483</v>
      </c>
      <c r="F195">
        <f>Table21[[#This Row],[UNITID]]</f>
        <v>126863</v>
      </c>
      <c r="G195" s="21">
        <f>Table21[[#This Row],[Growth Rate]]</f>
        <v>0.15384615384615385</v>
      </c>
      <c r="H195">
        <f>Table5[[#This Row],[UNITID]]</f>
        <v>126863</v>
      </c>
      <c r="I195" s="7">
        <f>Table5[[#This Row],[Growth Rate]]</f>
        <v>0.375</v>
      </c>
    </row>
    <row r="196" spans="1:9" ht="14.25">
      <c r="A196" s="63">
        <f>Table19[[#This Row],[UNITID]]</f>
        <v>126863</v>
      </c>
      <c r="B196" s="148" t="str">
        <f>Table19[[#This Row],[OUTCOMES MEASURES]]</f>
        <v>Percent of adjusted cohort receiving an award at 6 years</v>
      </c>
      <c r="C196" s="156">
        <f>Table19[[#This Row],[Growth Rate]]</f>
        <v>0.12903225806451613</v>
      </c>
      <c r="D196">
        <f>Table20[[#This Row],[UNITID]]</f>
        <v>126863</v>
      </c>
      <c r="E196" s="156">
        <f>Table20[[#This Row],[Growth Rate]]</f>
        <v>0.1111111111111111</v>
      </c>
      <c r="F196">
        <f>Table21[[#This Row],[UNITID]]</f>
        <v>126863</v>
      </c>
      <c r="G196" s="157">
        <f>Table21[[#This Row],[Growth Rate]]</f>
        <v>0.35294117647058826</v>
      </c>
      <c r="H196">
        <f>Table5[[#This Row],[UNITID]]</f>
        <v>126863</v>
      </c>
      <c r="I196" s="156">
        <f>Table5[[#This Row],[Growth Rate]]</f>
        <v>0.36363636363636365</v>
      </c>
    </row>
    <row r="197" spans="1:9" hidden="1">
      <c r="A197">
        <f>Table19[[#This Row],[UNITID]]</f>
        <v>126863</v>
      </c>
      <c r="B197" t="str">
        <f>Table19[[#This Row],[OUTCOMES MEASURES]]</f>
        <v>Number of adjusted cohort receiving a certificate at 8 years</v>
      </c>
      <c r="C197" s="7">
        <f>Table19[[#This Row],[Growth Rate]]</f>
        <v>-0.375</v>
      </c>
      <c r="D197">
        <f>Table20[[#This Row],[UNITID]]</f>
        <v>126863</v>
      </c>
      <c r="E197" s="7">
        <f>Table20[[#This Row],[Growth Rate]]</f>
        <v>0.12820512820512819</v>
      </c>
      <c r="F197">
        <f>Table21[[#This Row],[UNITID]]</f>
        <v>126863</v>
      </c>
      <c r="G197" s="7">
        <f>Table21[[#This Row],[Growth Rate]]</f>
        <v>0.20689655172413793</v>
      </c>
      <c r="H197">
        <f>Table5[[#This Row],[UNITID]]</f>
        <v>126863</v>
      </c>
      <c r="I197" s="7">
        <f>Table5[[#This Row],[Growth Rate]]</f>
        <v>0.1891891891891892</v>
      </c>
    </row>
    <row r="198" spans="1:9" hidden="1">
      <c r="A198">
        <f>Table19[[#This Row],[UNITID]]</f>
        <v>126863</v>
      </c>
      <c r="B198" t="str">
        <f>Table19[[#This Row],[OUTCOMES MEASURES]]</f>
        <v>Number of adjusted cohort receiving an Associate's degree at 8 years</v>
      </c>
      <c r="C198" s="7">
        <f>Table19[[#This Row],[Growth Rate]]</f>
        <v>-0.37142857142857144</v>
      </c>
      <c r="D198">
        <f>Table20[[#This Row],[UNITID]]</f>
        <v>126863</v>
      </c>
      <c r="E198" s="7">
        <f>Table20[[#This Row],[Growth Rate]]</f>
        <v>0.8</v>
      </c>
      <c r="F198">
        <f>Table21[[#This Row],[UNITID]]</f>
        <v>126863</v>
      </c>
      <c r="G198" s="7">
        <f>Table21[[#This Row],[Growth Rate]]</f>
        <v>5.9405940594059403E-2</v>
      </c>
      <c r="H198">
        <f>Table5[[#This Row],[UNITID]]</f>
        <v>126863</v>
      </c>
      <c r="I198" s="7">
        <f>Table5[[#This Row],[Growth Rate]]</f>
        <v>0.35064935064935066</v>
      </c>
    </row>
    <row r="199" spans="1:9" hidden="1">
      <c r="A199">
        <f>Table19[[#This Row],[UNITID]]</f>
        <v>126863</v>
      </c>
      <c r="B199" t="str">
        <f>Table19[[#This Row],[OUTCOMES MEASURES]]</f>
        <v>Number of adjusted cohort receiving a Bachelor's degree at 8 years</v>
      </c>
      <c r="C199" s="7" t="str">
        <f>Table19[[#This Row],[Growth Rate]]</f>
        <v/>
      </c>
      <c r="D199">
        <f>Table20[[#This Row],[UNITID]]</f>
        <v>126863</v>
      </c>
      <c r="E199" s="7" t="str">
        <f>Table20[[#This Row],[Growth Rate]]</f>
        <v/>
      </c>
      <c r="F199">
        <f>Table21[[#This Row],[UNITID]]</f>
        <v>126863</v>
      </c>
      <c r="G199" s="7" t="str">
        <f>Table21[[#This Row],[Growth Rate]]</f>
        <v/>
      </c>
      <c r="H199">
        <f>Table5[[#This Row],[UNITID]]</f>
        <v>126863</v>
      </c>
      <c r="I199" s="7" t="str">
        <f>Table5[[#This Row],[Growth Rate]]</f>
        <v/>
      </c>
    </row>
    <row r="200" spans="1:9" hidden="1">
      <c r="A200">
        <f>Table19[[#This Row],[UNITID]]</f>
        <v>126863</v>
      </c>
      <c r="B200" t="str">
        <f>Table19[[#This Row],[OUTCOMES MEASURES]]</f>
        <v>Number of adjusted cohort receiving an award at 8 years</v>
      </c>
      <c r="C200" s="7">
        <f>Table19[[#This Row],[Growth Rate]]</f>
        <v>-0.37278106508875741</v>
      </c>
      <c r="D200">
        <f>Table20[[#This Row],[UNITID]]</f>
        <v>126863</v>
      </c>
      <c r="E200" s="7">
        <f>Table20[[#This Row],[Growth Rate]]</f>
        <v>0.57983193277310929</v>
      </c>
      <c r="F200">
        <f>Table21[[#This Row],[UNITID]]</f>
        <v>126863</v>
      </c>
      <c r="G200" s="7">
        <f>Table21[[#This Row],[Growth Rate]]</f>
        <v>0.1276595744680851</v>
      </c>
      <c r="H200">
        <f>Table5[[#This Row],[UNITID]]</f>
        <v>126863</v>
      </c>
      <c r="I200" s="7">
        <f>Table5[[#This Row],[Growth Rate]]</f>
        <v>0.2982456140350877</v>
      </c>
    </row>
    <row r="201" spans="1:9" hidden="1">
      <c r="A201">
        <f>Table19[[#This Row],[UNITID]]</f>
        <v>126863</v>
      </c>
      <c r="B201" t="str">
        <f>Table19[[#This Row],[OUTCOMES MEASURES]]</f>
        <v>Number of adjusted cohort still enrolled at your institution at 8 years</v>
      </c>
      <c r="C201" s="7">
        <f>Table19[[#This Row],[Growth Rate]]</f>
        <v>-0.66666666666666663</v>
      </c>
      <c r="D201">
        <f>Table20[[#This Row],[UNITID]]</f>
        <v>126863</v>
      </c>
      <c r="E201" s="7">
        <f>Table20[[#This Row],[Growth Rate]]</f>
        <v>-0.66666666666666663</v>
      </c>
      <c r="F201">
        <f>Table21[[#This Row],[UNITID]]</f>
        <v>126863</v>
      </c>
      <c r="G201" s="7">
        <f>Table21[[#This Row],[Growth Rate]]</f>
        <v>0</v>
      </c>
      <c r="H201">
        <f>Table5[[#This Row],[UNITID]]</f>
        <v>126863</v>
      </c>
      <c r="I201" s="7">
        <f>Table5[[#This Row],[Growth Rate]]</f>
        <v>-0.875</v>
      </c>
    </row>
    <row r="202" spans="1:9" hidden="1">
      <c r="A202">
        <f>Table19[[#This Row],[UNITID]]</f>
        <v>126863</v>
      </c>
      <c r="B202" t="str">
        <f>Table19[[#This Row],[OUTCOMES MEASURES]]</f>
        <v>Number of adjusted cohort who enrolled subsequently at another institution at 8 years</v>
      </c>
      <c r="C202" s="7">
        <f>Table19[[#This Row],[Growth Rate]]</f>
        <v>-0.50322580645161286</v>
      </c>
      <c r="D202">
        <f>Table20[[#This Row],[UNITID]]</f>
        <v>126863</v>
      </c>
      <c r="E202" s="7">
        <f>Table20[[#This Row],[Growth Rate]]</f>
        <v>1.3936507936507936</v>
      </c>
      <c r="F202">
        <f>Table21[[#This Row],[UNITID]]</f>
        <v>126863</v>
      </c>
      <c r="G202" s="7">
        <f>Table21[[#This Row],[Growth Rate]]</f>
        <v>-0.3364485981308411</v>
      </c>
      <c r="H202">
        <f>Table5[[#This Row],[UNITID]]</f>
        <v>126863</v>
      </c>
      <c r="I202" s="7">
        <f>Table5[[#This Row],[Growth Rate]]</f>
        <v>-2.9787234042553193E-2</v>
      </c>
    </row>
    <row r="203" spans="1:9" hidden="1">
      <c r="A203">
        <f>Table19[[#This Row],[UNITID]]</f>
        <v>126863</v>
      </c>
      <c r="B203" s="2" t="str">
        <f>Table19[[#This Row],[OUTCOMES MEASURES]]</f>
        <v>Number of adjusted cohort whose subsequent enrollment status is unknown at 8 years</v>
      </c>
      <c r="C203" s="8">
        <f>Table19[[#This Row],[Growth Rate]]</f>
        <v>-0.44607843137254904</v>
      </c>
      <c r="D203">
        <f>Table20[[#This Row],[UNITID]]</f>
        <v>126863</v>
      </c>
      <c r="E203" s="7">
        <f>Table20[[#This Row],[Growth Rate]]</f>
        <v>-0.14222873900293256</v>
      </c>
      <c r="F203">
        <f>Table21[[#This Row],[UNITID]]</f>
        <v>126863</v>
      </c>
      <c r="G203" s="7">
        <f>Table21[[#This Row],[Growth Rate]]</f>
        <v>-0.22222222222222221</v>
      </c>
      <c r="H203">
        <f>Table5[[#This Row],[UNITID]]</f>
        <v>126863</v>
      </c>
      <c r="I203" s="7">
        <f>Table5[[#This Row],[Growth Rate]]</f>
        <v>0.12462006079027356</v>
      </c>
    </row>
    <row r="204" spans="1:9" hidden="1">
      <c r="A204">
        <f>Table19[[#This Row],[UNITID]]</f>
        <v>126863</v>
      </c>
      <c r="B204" s="2" t="str">
        <f>Table19[[#This Row],[OUTCOMES MEASURES]]</f>
        <v>Number of adjusted cohort who did not receive an award from your institution at 8 years</v>
      </c>
      <c r="C204" s="7">
        <f>Table19[[#This Row],[Growth Rate]]</f>
        <v>-0.47237569060773482</v>
      </c>
      <c r="D204">
        <f>Table20[[#This Row],[UNITID]]</f>
        <v>126863</v>
      </c>
      <c r="E204" s="7">
        <f>Table20[[#This Row],[Growth Rate]]</f>
        <v>0.31929480901077373</v>
      </c>
      <c r="F204">
        <f>Table21[[#This Row],[UNITID]]</f>
        <v>126863</v>
      </c>
      <c r="G204" s="21">
        <f>Table21[[#This Row],[Growth Rate]]</f>
        <v>-0.29142857142857143</v>
      </c>
      <c r="H204">
        <f>Table5[[#This Row],[UNITID]]</f>
        <v>126863</v>
      </c>
      <c r="I204" s="7">
        <f>Table5[[#This Row],[Growth Rate]]</f>
        <v>2.4783147459727387E-2</v>
      </c>
    </row>
    <row r="205" spans="1:9" ht="14.25">
      <c r="A205" s="63">
        <f>Table19[[#This Row],[UNITID]]</f>
        <v>126863</v>
      </c>
      <c r="B205" s="148" t="str">
        <f>Table19[[#This Row],[OUTCOMES MEASURES]]</f>
        <v>Percent of adjusted cohort receiving an award at 8 years</v>
      </c>
      <c r="C205" s="156">
        <f>Table19[[#This Row],[Growth Rate]]</f>
        <v>0.125</v>
      </c>
      <c r="D205">
        <f>Table20[[#This Row],[UNITID]]</f>
        <v>126863</v>
      </c>
      <c r="E205" s="156">
        <f>Table20[[#This Row],[Growth Rate]]</f>
        <v>0.2</v>
      </c>
      <c r="F205">
        <f>Table21[[#This Row],[UNITID]]</f>
        <v>126863</v>
      </c>
      <c r="G205" s="157">
        <f>Table21[[#This Row],[Growth Rate]]</f>
        <v>0.31428571428571428</v>
      </c>
      <c r="H205">
        <f>Table5[[#This Row],[UNITID]]</f>
        <v>126863</v>
      </c>
      <c r="I205" s="156">
        <f>Table5[[#This Row],[Growth Rate]]</f>
        <v>0.25</v>
      </c>
    </row>
    <row r="206" spans="1:9" hidden="1">
      <c r="A206">
        <f>Table19[[#This Row],[UNITID]]</f>
        <v>126863</v>
      </c>
      <c r="B206" s="2" t="str">
        <f>Table19[[#This Row],[OUTCOMES MEASURES]]</f>
        <v>Percent of adjusted cohort still or subsequently enrolled at 8 years</v>
      </c>
      <c r="C206" s="8">
        <f>Table19[[#This Row],[Growth Rate]]</f>
        <v>-0.13333333333333333</v>
      </c>
      <c r="D206">
        <f>Table20[[#This Row],[UNITID]]</f>
        <v>126863</v>
      </c>
      <c r="E206" s="7">
        <f>Table20[[#This Row],[Growth Rate]]</f>
        <v>0.66666666666666663</v>
      </c>
      <c r="F206">
        <f>Table21[[#This Row],[UNITID]]</f>
        <v>126863</v>
      </c>
      <c r="G206" s="21">
        <f>Table21[[#This Row],[Growth Rate]]</f>
        <v>-0.22500000000000001</v>
      </c>
      <c r="H206">
        <f>Table5[[#This Row],[UNITID]]</f>
        <v>126863</v>
      </c>
      <c r="I206" s="7">
        <f>Table5[[#This Row],[Growth Rate]]</f>
        <v>-9.6153846153846159E-2</v>
      </c>
    </row>
    <row r="207" spans="1:9" ht="14.25">
      <c r="A207" s="63">
        <f>Table19[[#This Row],[UNITID]]</f>
        <v>126863</v>
      </c>
      <c r="B207" s="148" t="str">
        <f>Table19[[#This Row],[OUTCOMES MEASURES]]</f>
        <v>Percent of adjusted cohort still enrolled at your institution at 8 years</v>
      </c>
      <c r="C207" s="156">
        <f>Table19[[#This Row],[Growth Rate]]</f>
        <v>-1</v>
      </c>
      <c r="D207">
        <f>Table20[[#This Row],[UNITID]]</f>
        <v>126863</v>
      </c>
      <c r="E207" s="156">
        <f>Table20[[#This Row],[Growth Rate]]</f>
        <v>-0.5</v>
      </c>
      <c r="F207">
        <f>Table21[[#This Row],[UNITID]]</f>
        <v>126863</v>
      </c>
      <c r="G207" s="158" t="str">
        <f>Table21[[#This Row],[Growth Rate]]</f>
        <v/>
      </c>
      <c r="H207">
        <f>Table5[[#This Row],[UNITID]]</f>
        <v>126863</v>
      </c>
      <c r="I207" s="156">
        <f>Table5[[#This Row],[Growth Rate]]</f>
        <v>-1</v>
      </c>
    </row>
    <row r="208" spans="1:9" ht="14.25">
      <c r="A208" s="63">
        <f>Table19[[#This Row],[UNITID]]</f>
        <v>126863</v>
      </c>
      <c r="B208" s="148" t="str">
        <f>Table19[[#This Row],[OUTCOMES MEASURES]]</f>
        <v>Percent of adjusted cohort enrolled subsequently at another institution at 8 years</v>
      </c>
      <c r="C208" s="156">
        <f>Table19[[#This Row],[Growth Rate]]</f>
        <v>-0.10344827586206896</v>
      </c>
      <c r="D208">
        <f>Table20[[#This Row],[UNITID]]</f>
        <v>126863</v>
      </c>
      <c r="E208" s="64">
        <f>Table20[[#This Row],[Growth Rate]]</f>
        <v>0.75</v>
      </c>
      <c r="F208">
        <f>Table21[[#This Row],[UNITID]]</f>
        <v>126863</v>
      </c>
      <c r="G208" s="158">
        <f>Table21[[#This Row],[Growth Rate]]</f>
        <v>-0.22500000000000001</v>
      </c>
      <c r="H208">
        <f>Table5[[#This Row],[UNITID]]</f>
        <v>126863</v>
      </c>
      <c r="I208" s="64">
        <f>Table5[[#This Row],[Growth Rate]]</f>
        <v>-7.8431372549019607E-2</v>
      </c>
    </row>
    <row r="209" spans="1:9" hidden="1">
      <c r="A209">
        <f>Table19[[#This Row],[UNITID]]</f>
        <v>126863</v>
      </c>
      <c r="B209" s="2" t="str">
        <f>Table19[[#This Row],[OUTCOMES MEASURES]]</f>
        <v>Percent of adjusted cohort enrollment status unknown at 8 years</v>
      </c>
      <c r="C209" s="8">
        <f>Table19[[#This Row],[Growth Rate]]</f>
        <v>0</v>
      </c>
      <c r="D209">
        <f>Table20[[#This Row],[UNITID]]</f>
        <v>126863</v>
      </c>
      <c r="E209" s="8">
        <f>Table20[[#This Row],[Growth Rate]]</f>
        <v>-0.36666666666666664</v>
      </c>
      <c r="F209">
        <f>Table21[[#This Row],[UNITID]]</f>
        <v>126863</v>
      </c>
      <c r="G209" s="8">
        <f>Table21[[#This Row],[Growth Rate]]</f>
        <v>-0.08</v>
      </c>
      <c r="H209">
        <f>Table5[[#This Row],[UNITID]]</f>
        <v>126863</v>
      </c>
      <c r="I209" s="8">
        <f>Table5[[#This Row],[Growth Rate]]</f>
        <v>5.5555555555555552E-2</v>
      </c>
    </row>
    <row r="210" spans="1:9" hidden="1">
      <c r="A210">
        <f>Table19[[#This Row],[UNITID]]</f>
        <v>128577</v>
      </c>
      <c r="B210" s="2" t="str">
        <f>Table19[[#This Row],[OUTCOMES MEASURES]]</f>
        <v>First-Time, Full-Time Cohort</v>
      </c>
      <c r="C210" s="8" t="str">
        <f>Table19[[#This Row],[Growth Rate]]</f>
        <v/>
      </c>
      <c r="D210">
        <f>Table20[[#This Row],[UNITID]]</f>
        <v>128577</v>
      </c>
      <c r="E210" s="8" t="str">
        <f>Table20[[#This Row],[Growth Rate]]</f>
        <v/>
      </c>
      <c r="F210">
        <f>Table21[[#This Row],[UNITID]]</f>
        <v>128577</v>
      </c>
      <c r="G210" s="8" t="str">
        <f>Table21[[#This Row],[Growth Rate]]</f>
        <v/>
      </c>
      <c r="H210">
        <f>Table5[[#This Row],[UNITID]]</f>
        <v>128577</v>
      </c>
      <c r="I210" s="8" t="str">
        <f>Table5[[#This Row],[Growth Rate]]</f>
        <v/>
      </c>
    </row>
    <row r="211" spans="1:9" hidden="1">
      <c r="A211">
        <f>Table19[[#This Row],[UNITID]]</f>
        <v>128577</v>
      </c>
      <c r="B211" t="str">
        <f>Table19[[#This Row],[OUTCOMES MEASURES]]</f>
        <v>Exclusions to cohort</v>
      </c>
      <c r="C211" s="7" t="str">
        <f>Table19[[#This Row],[Growth Rate]]</f>
        <v/>
      </c>
      <c r="D211">
        <f>Table20[[#This Row],[UNITID]]</f>
        <v>128577</v>
      </c>
      <c r="E211" s="7" t="str">
        <f>Table20[[#This Row],[Growth Rate]]</f>
        <v/>
      </c>
      <c r="F211">
        <f>Table21[[#This Row],[UNITID]]</f>
        <v>128577</v>
      </c>
      <c r="G211" s="7" t="str">
        <f>Table21[[#This Row],[Growth Rate]]</f>
        <v/>
      </c>
      <c r="H211">
        <f>Table5[[#This Row],[UNITID]]</f>
        <v>128577</v>
      </c>
      <c r="I211" s="7" t="str">
        <f>Table5[[#This Row],[Growth Rate]]</f>
        <v/>
      </c>
    </row>
    <row r="212" spans="1:9" ht="14.25">
      <c r="A212" s="63">
        <f>Table19[[#This Row],[UNITID]]</f>
        <v>128577</v>
      </c>
      <c r="B212" s="63" t="str">
        <f>Table19[[#This Row],[OUTCOMES MEASURES]]</f>
        <v>Adjusted cohort</v>
      </c>
      <c r="C212" s="64" t="str">
        <f>Table19[[#This Row],[Growth Rate]]</f>
        <v/>
      </c>
      <c r="D212">
        <f>Table20[[#This Row],[UNITID]]</f>
        <v>128577</v>
      </c>
      <c r="E212" s="64" t="str">
        <f>Table20[[#This Row],[Growth Rate]]</f>
        <v/>
      </c>
      <c r="F212">
        <f>Table21[[#This Row],[UNITID]]</f>
        <v>128577</v>
      </c>
      <c r="G212" s="155" t="str">
        <f>Table21[[#This Row],[Growth Rate]]</f>
        <v/>
      </c>
      <c r="H212">
        <f>Table5[[#This Row],[UNITID]]</f>
        <v>128577</v>
      </c>
      <c r="I212" s="64" t="str">
        <f>Table5[[#This Row],[Growth Rate]]</f>
        <v/>
      </c>
    </row>
    <row r="213" spans="1:9" hidden="1">
      <c r="A213">
        <f>Table19[[#This Row],[UNITID]]</f>
        <v>128577</v>
      </c>
      <c r="B213" t="str">
        <f>Table19[[#This Row],[OUTCOMES MEASURES]]</f>
        <v>Number of adjusted cohort receiving a certificate at 4 years</v>
      </c>
      <c r="C213" s="7" t="str">
        <f>Table19[[#This Row],[Growth Rate]]</f>
        <v/>
      </c>
      <c r="D213">
        <f>Table20[[#This Row],[UNITID]]</f>
        <v>128577</v>
      </c>
      <c r="E213" s="7" t="str">
        <f>Table20[[#This Row],[Growth Rate]]</f>
        <v/>
      </c>
      <c r="F213">
        <f>Table21[[#This Row],[UNITID]]</f>
        <v>128577</v>
      </c>
      <c r="G213" s="7" t="str">
        <f>Table21[[#This Row],[Growth Rate]]</f>
        <v/>
      </c>
      <c r="H213">
        <f>Table5[[#This Row],[UNITID]]</f>
        <v>128577</v>
      </c>
      <c r="I213" s="7" t="str">
        <f>Table5[[#This Row],[Growth Rate]]</f>
        <v/>
      </c>
    </row>
    <row r="214" spans="1:9" hidden="1">
      <c r="A214">
        <f>Table19[[#This Row],[UNITID]]</f>
        <v>128577</v>
      </c>
      <c r="B214" t="str">
        <f>Table19[[#This Row],[OUTCOMES MEASURES]]</f>
        <v>Number of adjusted cohort receiving an Associate's degree at 4 years</v>
      </c>
      <c r="C214" s="7" t="str">
        <f>Table19[[#This Row],[Growth Rate]]</f>
        <v/>
      </c>
      <c r="D214">
        <f>Table20[[#This Row],[UNITID]]</f>
        <v>128577</v>
      </c>
      <c r="E214" s="7" t="str">
        <f>Table20[[#This Row],[Growth Rate]]</f>
        <v/>
      </c>
      <c r="F214">
        <f>Table21[[#This Row],[UNITID]]</f>
        <v>128577</v>
      </c>
      <c r="G214" s="7" t="str">
        <f>Table21[[#This Row],[Growth Rate]]</f>
        <v/>
      </c>
      <c r="H214">
        <f>Table5[[#This Row],[UNITID]]</f>
        <v>128577</v>
      </c>
      <c r="I214" s="7" t="str">
        <f>Table5[[#This Row],[Growth Rate]]</f>
        <v/>
      </c>
    </row>
    <row r="215" spans="1:9" hidden="1">
      <c r="A215">
        <f>Table19[[#This Row],[UNITID]]</f>
        <v>128577</v>
      </c>
      <c r="B215" t="str">
        <f>Table19[[#This Row],[OUTCOMES MEASURES]]</f>
        <v>Number of adjusted cohort receiving a Bachelor's degree at 4 years</v>
      </c>
      <c r="C215" s="7" t="str">
        <f>Table19[[#This Row],[Growth Rate]]</f>
        <v/>
      </c>
      <c r="D215">
        <f>Table20[[#This Row],[UNITID]]</f>
        <v>128577</v>
      </c>
      <c r="E215" s="7" t="str">
        <f>Table20[[#This Row],[Growth Rate]]</f>
        <v/>
      </c>
      <c r="F215">
        <f>Table21[[#This Row],[UNITID]]</f>
        <v>128577</v>
      </c>
      <c r="G215" s="7" t="str">
        <f>Table21[[#This Row],[Growth Rate]]</f>
        <v/>
      </c>
      <c r="H215">
        <f>Table5[[#This Row],[UNITID]]</f>
        <v>128577</v>
      </c>
      <c r="I215" s="7" t="str">
        <f>Table5[[#This Row],[Growth Rate]]</f>
        <v/>
      </c>
    </row>
    <row r="216" spans="1:9" hidden="1">
      <c r="A216">
        <f>Table19[[#This Row],[UNITID]]</f>
        <v>128577</v>
      </c>
      <c r="B216" s="2" t="str">
        <f>Table19[[#This Row],[OUTCOMES MEASURES]]</f>
        <v>Number of adjusted cohort receiving an award at 4 years</v>
      </c>
      <c r="C216" s="7" t="str">
        <f>Table19[[#This Row],[Growth Rate]]</f>
        <v/>
      </c>
      <c r="D216">
        <f>Table20[[#This Row],[UNITID]]</f>
        <v>128577</v>
      </c>
      <c r="E216" s="7" t="str">
        <f>Table20[[#This Row],[Growth Rate]]</f>
        <v/>
      </c>
      <c r="F216">
        <f>Table21[[#This Row],[UNITID]]</f>
        <v>128577</v>
      </c>
      <c r="G216" s="21" t="str">
        <f>Table21[[#This Row],[Growth Rate]]</f>
        <v/>
      </c>
      <c r="H216">
        <f>Table5[[#This Row],[UNITID]]</f>
        <v>128577</v>
      </c>
      <c r="I216" s="7" t="str">
        <f>Table5[[#This Row],[Growth Rate]]</f>
        <v/>
      </c>
    </row>
    <row r="217" spans="1:9" ht="14.25">
      <c r="A217" s="63">
        <f>Table19[[#This Row],[UNITID]]</f>
        <v>128577</v>
      </c>
      <c r="B217" s="148" t="str">
        <f>Table19[[#This Row],[OUTCOMES MEASURES]]</f>
        <v>Percent of adjusted cohort receiving an award at 4 years</v>
      </c>
      <c r="C217" s="156" t="str">
        <f>Table19[[#This Row],[Growth Rate]]</f>
        <v/>
      </c>
      <c r="D217">
        <f>Table20[[#This Row],[UNITID]]</f>
        <v>128577</v>
      </c>
      <c r="E217" s="156" t="str">
        <f>Table20[[#This Row],[Growth Rate]]</f>
        <v/>
      </c>
      <c r="F217">
        <f>Table21[[#This Row],[UNITID]]</f>
        <v>128577</v>
      </c>
      <c r="G217" s="157" t="str">
        <f>Table21[[#This Row],[Growth Rate]]</f>
        <v/>
      </c>
      <c r="H217">
        <f>Table5[[#This Row],[UNITID]]</f>
        <v>128577</v>
      </c>
      <c r="I217" s="156" t="str">
        <f>Table5[[#This Row],[Growth Rate]]</f>
        <v/>
      </c>
    </row>
    <row r="218" spans="1:9" hidden="1">
      <c r="A218">
        <f>Table19[[#This Row],[UNITID]]</f>
        <v>128577</v>
      </c>
      <c r="B218" t="str">
        <f>Table19[[#This Row],[OUTCOMES MEASURES]]</f>
        <v>Number of adjusted cohort receiving a certificate at 6 years</v>
      </c>
      <c r="C218" s="7" t="str">
        <f>Table19[[#This Row],[Growth Rate]]</f>
        <v/>
      </c>
      <c r="D218">
        <f>Table20[[#This Row],[UNITID]]</f>
        <v>128577</v>
      </c>
      <c r="E218" s="7" t="str">
        <f>Table20[[#This Row],[Growth Rate]]</f>
        <v/>
      </c>
      <c r="F218">
        <f>Table21[[#This Row],[UNITID]]</f>
        <v>128577</v>
      </c>
      <c r="G218" s="7" t="str">
        <f>Table21[[#This Row],[Growth Rate]]</f>
        <v/>
      </c>
      <c r="H218">
        <f>Table5[[#This Row],[UNITID]]</f>
        <v>128577</v>
      </c>
      <c r="I218" s="7" t="str">
        <f>Table5[[#This Row],[Growth Rate]]</f>
        <v/>
      </c>
    </row>
    <row r="219" spans="1:9" hidden="1">
      <c r="A219">
        <f>Table19[[#This Row],[UNITID]]</f>
        <v>128577</v>
      </c>
      <c r="B219" t="str">
        <f>Table19[[#This Row],[OUTCOMES MEASURES]]</f>
        <v>Number of adjusted cohort receiving an Associate's degree at 6 years</v>
      </c>
      <c r="C219" s="7" t="str">
        <f>Table19[[#This Row],[Growth Rate]]</f>
        <v/>
      </c>
      <c r="D219">
        <f>Table20[[#This Row],[UNITID]]</f>
        <v>128577</v>
      </c>
      <c r="E219" s="7" t="str">
        <f>Table20[[#This Row],[Growth Rate]]</f>
        <v/>
      </c>
      <c r="F219">
        <f>Table21[[#This Row],[UNITID]]</f>
        <v>128577</v>
      </c>
      <c r="G219" s="7" t="str">
        <f>Table21[[#This Row],[Growth Rate]]</f>
        <v/>
      </c>
      <c r="H219">
        <f>Table5[[#This Row],[UNITID]]</f>
        <v>128577</v>
      </c>
      <c r="I219" s="7" t="str">
        <f>Table5[[#This Row],[Growth Rate]]</f>
        <v/>
      </c>
    </row>
    <row r="220" spans="1:9" hidden="1">
      <c r="A220">
        <f>Table19[[#This Row],[UNITID]]</f>
        <v>128577</v>
      </c>
      <c r="B220" t="str">
        <f>Table19[[#This Row],[OUTCOMES MEASURES]]</f>
        <v>Number of adjusted cohort receiving a Bachelor's degree at 6 years</v>
      </c>
      <c r="C220" s="7" t="str">
        <f>Table19[[#This Row],[Growth Rate]]</f>
        <v/>
      </c>
      <c r="D220">
        <f>Table20[[#This Row],[UNITID]]</f>
        <v>128577</v>
      </c>
      <c r="E220" s="7" t="str">
        <f>Table20[[#This Row],[Growth Rate]]</f>
        <v/>
      </c>
      <c r="F220">
        <f>Table21[[#This Row],[UNITID]]</f>
        <v>128577</v>
      </c>
      <c r="G220" s="7" t="str">
        <f>Table21[[#This Row],[Growth Rate]]</f>
        <v/>
      </c>
      <c r="H220">
        <f>Table5[[#This Row],[UNITID]]</f>
        <v>128577</v>
      </c>
      <c r="I220" s="7" t="str">
        <f>Table5[[#This Row],[Growth Rate]]</f>
        <v/>
      </c>
    </row>
    <row r="221" spans="1:9" hidden="1">
      <c r="A221">
        <f>Table19[[#This Row],[UNITID]]</f>
        <v>128577</v>
      </c>
      <c r="B221" s="2" t="str">
        <f>Table19[[#This Row],[OUTCOMES MEASURES]]</f>
        <v>Number of adjusted cohort receiving an award at 6 years</v>
      </c>
      <c r="C221" s="7" t="str">
        <f>Table19[[#This Row],[Growth Rate]]</f>
        <v/>
      </c>
      <c r="D221">
        <f>Table20[[#This Row],[UNITID]]</f>
        <v>128577</v>
      </c>
      <c r="E221" s="7" t="str">
        <f>Table20[[#This Row],[Growth Rate]]</f>
        <v/>
      </c>
      <c r="F221">
        <f>Table21[[#This Row],[UNITID]]</f>
        <v>128577</v>
      </c>
      <c r="G221" s="21" t="str">
        <f>Table21[[#This Row],[Growth Rate]]</f>
        <v/>
      </c>
      <c r="H221">
        <f>Table5[[#This Row],[UNITID]]</f>
        <v>128577</v>
      </c>
      <c r="I221" s="7" t="str">
        <f>Table5[[#This Row],[Growth Rate]]</f>
        <v/>
      </c>
    </row>
    <row r="222" spans="1:9" ht="14.25">
      <c r="A222" s="63">
        <f>Table19[[#This Row],[UNITID]]</f>
        <v>128577</v>
      </c>
      <c r="B222" s="148" t="str">
        <f>Table19[[#This Row],[OUTCOMES MEASURES]]</f>
        <v>Percent of adjusted cohort receiving an award at 6 years</v>
      </c>
      <c r="C222" s="156" t="str">
        <f>Table19[[#This Row],[Growth Rate]]</f>
        <v/>
      </c>
      <c r="D222">
        <f>Table20[[#This Row],[UNITID]]</f>
        <v>128577</v>
      </c>
      <c r="E222" s="156" t="str">
        <f>Table20[[#This Row],[Growth Rate]]</f>
        <v/>
      </c>
      <c r="F222">
        <f>Table21[[#This Row],[UNITID]]</f>
        <v>128577</v>
      </c>
      <c r="G222" s="157" t="str">
        <f>Table21[[#This Row],[Growth Rate]]</f>
        <v/>
      </c>
      <c r="H222">
        <f>Table5[[#This Row],[UNITID]]</f>
        <v>128577</v>
      </c>
      <c r="I222" s="156" t="str">
        <f>Table5[[#This Row],[Growth Rate]]</f>
        <v/>
      </c>
    </row>
    <row r="223" spans="1:9" hidden="1">
      <c r="A223">
        <f>Table19[[#This Row],[UNITID]]</f>
        <v>128577</v>
      </c>
      <c r="B223" t="str">
        <f>Table19[[#This Row],[OUTCOMES MEASURES]]</f>
        <v>Number of adjusted cohort receiving a certificate at 8 years</v>
      </c>
      <c r="C223" s="7" t="str">
        <f>Table19[[#This Row],[Growth Rate]]</f>
        <v/>
      </c>
      <c r="D223">
        <f>Table20[[#This Row],[UNITID]]</f>
        <v>128577</v>
      </c>
      <c r="E223" s="7" t="str">
        <f>Table20[[#This Row],[Growth Rate]]</f>
        <v/>
      </c>
      <c r="F223">
        <f>Table21[[#This Row],[UNITID]]</f>
        <v>128577</v>
      </c>
      <c r="G223" s="7" t="str">
        <f>Table21[[#This Row],[Growth Rate]]</f>
        <v/>
      </c>
      <c r="H223">
        <f>Table5[[#This Row],[UNITID]]</f>
        <v>128577</v>
      </c>
      <c r="I223" s="7" t="str">
        <f>Table5[[#This Row],[Growth Rate]]</f>
        <v/>
      </c>
    </row>
    <row r="224" spans="1:9" hidden="1">
      <c r="A224">
        <f>Table19[[#This Row],[UNITID]]</f>
        <v>128577</v>
      </c>
      <c r="B224" t="str">
        <f>Table19[[#This Row],[OUTCOMES MEASURES]]</f>
        <v>Number of adjusted cohort receiving an Associate's degree at 8 years</v>
      </c>
      <c r="C224" s="7" t="str">
        <f>Table19[[#This Row],[Growth Rate]]</f>
        <v/>
      </c>
      <c r="D224">
        <f>Table20[[#This Row],[UNITID]]</f>
        <v>128577</v>
      </c>
      <c r="E224" s="7" t="str">
        <f>Table20[[#This Row],[Growth Rate]]</f>
        <v/>
      </c>
      <c r="F224">
        <f>Table21[[#This Row],[UNITID]]</f>
        <v>128577</v>
      </c>
      <c r="G224" s="7" t="str">
        <f>Table21[[#This Row],[Growth Rate]]</f>
        <v/>
      </c>
      <c r="H224">
        <f>Table5[[#This Row],[UNITID]]</f>
        <v>128577</v>
      </c>
      <c r="I224" s="7" t="str">
        <f>Table5[[#This Row],[Growth Rate]]</f>
        <v/>
      </c>
    </row>
    <row r="225" spans="1:9" hidden="1">
      <c r="A225">
        <f>Table19[[#This Row],[UNITID]]</f>
        <v>128577</v>
      </c>
      <c r="B225" t="str">
        <f>Table19[[#This Row],[OUTCOMES MEASURES]]</f>
        <v>Number of adjusted cohort receiving a Bachelor's degree at 8 years</v>
      </c>
      <c r="C225" s="7" t="str">
        <f>Table19[[#This Row],[Growth Rate]]</f>
        <v/>
      </c>
      <c r="D225">
        <f>Table20[[#This Row],[UNITID]]</f>
        <v>128577</v>
      </c>
      <c r="E225" s="7" t="str">
        <f>Table20[[#This Row],[Growth Rate]]</f>
        <v/>
      </c>
      <c r="F225">
        <f>Table21[[#This Row],[UNITID]]</f>
        <v>128577</v>
      </c>
      <c r="G225" s="7" t="str">
        <f>Table21[[#This Row],[Growth Rate]]</f>
        <v/>
      </c>
      <c r="H225">
        <f>Table5[[#This Row],[UNITID]]</f>
        <v>128577</v>
      </c>
      <c r="I225" s="7" t="str">
        <f>Table5[[#This Row],[Growth Rate]]</f>
        <v/>
      </c>
    </row>
    <row r="226" spans="1:9" hidden="1">
      <c r="A226">
        <f>Table19[[#This Row],[UNITID]]</f>
        <v>128577</v>
      </c>
      <c r="B226" t="str">
        <f>Table19[[#This Row],[OUTCOMES MEASURES]]</f>
        <v>Number of adjusted cohort receiving an award at 8 years</v>
      </c>
      <c r="C226" s="7" t="str">
        <f>Table19[[#This Row],[Growth Rate]]</f>
        <v/>
      </c>
      <c r="D226">
        <f>Table20[[#This Row],[UNITID]]</f>
        <v>128577</v>
      </c>
      <c r="E226" s="7" t="str">
        <f>Table20[[#This Row],[Growth Rate]]</f>
        <v/>
      </c>
      <c r="F226">
        <f>Table21[[#This Row],[UNITID]]</f>
        <v>128577</v>
      </c>
      <c r="G226" s="7" t="str">
        <f>Table21[[#This Row],[Growth Rate]]</f>
        <v/>
      </c>
      <c r="H226">
        <f>Table5[[#This Row],[UNITID]]</f>
        <v>128577</v>
      </c>
      <c r="I226" s="7" t="str">
        <f>Table5[[#This Row],[Growth Rate]]</f>
        <v/>
      </c>
    </row>
    <row r="227" spans="1:9" hidden="1">
      <c r="A227">
        <f>Table19[[#This Row],[UNITID]]</f>
        <v>128577</v>
      </c>
      <c r="B227" t="str">
        <f>Table19[[#This Row],[OUTCOMES MEASURES]]</f>
        <v>Number of adjusted cohort still enrolled at your institution at 8 years</v>
      </c>
      <c r="C227" s="7" t="str">
        <f>Table19[[#This Row],[Growth Rate]]</f>
        <v/>
      </c>
      <c r="D227">
        <f>Table20[[#This Row],[UNITID]]</f>
        <v>128577</v>
      </c>
      <c r="E227" s="7" t="str">
        <f>Table20[[#This Row],[Growth Rate]]</f>
        <v/>
      </c>
      <c r="F227">
        <f>Table21[[#This Row],[UNITID]]</f>
        <v>128577</v>
      </c>
      <c r="G227" s="7" t="str">
        <f>Table21[[#This Row],[Growth Rate]]</f>
        <v/>
      </c>
      <c r="H227">
        <f>Table5[[#This Row],[UNITID]]</f>
        <v>128577</v>
      </c>
      <c r="I227" s="7" t="str">
        <f>Table5[[#This Row],[Growth Rate]]</f>
        <v/>
      </c>
    </row>
    <row r="228" spans="1:9" hidden="1">
      <c r="A228">
        <f>Table19[[#This Row],[UNITID]]</f>
        <v>128577</v>
      </c>
      <c r="B228" t="str">
        <f>Table19[[#This Row],[OUTCOMES MEASURES]]</f>
        <v>Number of adjusted cohort who enrolled subsequently at another institution at 8 years</v>
      </c>
      <c r="C228" s="7" t="str">
        <f>Table19[[#This Row],[Growth Rate]]</f>
        <v/>
      </c>
      <c r="D228">
        <f>Table20[[#This Row],[UNITID]]</f>
        <v>128577</v>
      </c>
      <c r="E228" s="7" t="str">
        <f>Table20[[#This Row],[Growth Rate]]</f>
        <v/>
      </c>
      <c r="F228">
        <f>Table21[[#This Row],[UNITID]]</f>
        <v>128577</v>
      </c>
      <c r="G228" s="7" t="str">
        <f>Table21[[#This Row],[Growth Rate]]</f>
        <v/>
      </c>
      <c r="H228">
        <f>Table5[[#This Row],[UNITID]]</f>
        <v>128577</v>
      </c>
      <c r="I228" s="7" t="str">
        <f>Table5[[#This Row],[Growth Rate]]</f>
        <v/>
      </c>
    </row>
    <row r="229" spans="1:9" hidden="1">
      <c r="A229">
        <f>Table19[[#This Row],[UNITID]]</f>
        <v>128577</v>
      </c>
      <c r="B229" s="2" t="str">
        <f>Table19[[#This Row],[OUTCOMES MEASURES]]</f>
        <v>Number of adjusted cohort whose subsequent enrollment status is unknown at 8 years</v>
      </c>
      <c r="C229" s="8" t="str">
        <f>Table19[[#This Row],[Growth Rate]]</f>
        <v/>
      </c>
      <c r="D229">
        <f>Table20[[#This Row],[UNITID]]</f>
        <v>128577</v>
      </c>
      <c r="E229" s="7" t="str">
        <f>Table20[[#This Row],[Growth Rate]]</f>
        <v/>
      </c>
      <c r="F229">
        <f>Table21[[#This Row],[UNITID]]</f>
        <v>128577</v>
      </c>
      <c r="G229" s="7" t="str">
        <f>Table21[[#This Row],[Growth Rate]]</f>
        <v/>
      </c>
      <c r="H229">
        <f>Table5[[#This Row],[UNITID]]</f>
        <v>128577</v>
      </c>
      <c r="I229" s="7" t="str">
        <f>Table5[[#This Row],[Growth Rate]]</f>
        <v/>
      </c>
    </row>
    <row r="230" spans="1:9" hidden="1">
      <c r="A230">
        <f>Table19[[#This Row],[UNITID]]</f>
        <v>128577</v>
      </c>
      <c r="B230" s="2" t="str">
        <f>Table19[[#This Row],[OUTCOMES MEASURES]]</f>
        <v>Number of adjusted cohort who did not receive an award from your institution at 8 years</v>
      </c>
      <c r="C230" s="7" t="str">
        <f>Table19[[#This Row],[Growth Rate]]</f>
        <v/>
      </c>
      <c r="D230">
        <f>Table20[[#This Row],[UNITID]]</f>
        <v>128577</v>
      </c>
      <c r="E230" s="7" t="str">
        <f>Table20[[#This Row],[Growth Rate]]</f>
        <v/>
      </c>
      <c r="F230">
        <f>Table21[[#This Row],[UNITID]]</f>
        <v>128577</v>
      </c>
      <c r="G230" s="21" t="str">
        <f>Table21[[#This Row],[Growth Rate]]</f>
        <v/>
      </c>
      <c r="H230">
        <f>Table5[[#This Row],[UNITID]]</f>
        <v>128577</v>
      </c>
      <c r="I230" s="7" t="str">
        <f>Table5[[#This Row],[Growth Rate]]</f>
        <v/>
      </c>
    </row>
    <row r="231" spans="1:9" ht="14.25">
      <c r="A231" s="63">
        <f>Table19[[#This Row],[UNITID]]</f>
        <v>128577</v>
      </c>
      <c r="B231" s="148" t="str">
        <f>Table19[[#This Row],[OUTCOMES MEASURES]]</f>
        <v>Percent of adjusted cohort receiving an award at 8 years</v>
      </c>
      <c r="C231" s="156" t="str">
        <f>Table19[[#This Row],[Growth Rate]]</f>
        <v/>
      </c>
      <c r="D231">
        <f>Table20[[#This Row],[UNITID]]</f>
        <v>128577</v>
      </c>
      <c r="E231" s="156" t="str">
        <f>Table20[[#This Row],[Growth Rate]]</f>
        <v/>
      </c>
      <c r="F231">
        <f>Table21[[#This Row],[UNITID]]</f>
        <v>128577</v>
      </c>
      <c r="G231" s="157" t="str">
        <f>Table21[[#This Row],[Growth Rate]]</f>
        <v/>
      </c>
      <c r="H231">
        <f>Table5[[#This Row],[UNITID]]</f>
        <v>128577</v>
      </c>
      <c r="I231" s="156" t="str">
        <f>Table5[[#This Row],[Growth Rate]]</f>
        <v/>
      </c>
    </row>
    <row r="232" spans="1:9" hidden="1">
      <c r="A232">
        <f>Table19[[#This Row],[UNITID]]</f>
        <v>128577</v>
      </c>
      <c r="B232" s="2" t="str">
        <f>Table19[[#This Row],[OUTCOMES MEASURES]]</f>
        <v>Percent of adjusted cohort still or subsequently enrolled at 8 years</v>
      </c>
      <c r="C232" s="8" t="str">
        <f>Table19[[#This Row],[Growth Rate]]</f>
        <v/>
      </c>
      <c r="D232">
        <f>Table20[[#This Row],[UNITID]]</f>
        <v>128577</v>
      </c>
      <c r="E232" s="7" t="str">
        <f>Table20[[#This Row],[Growth Rate]]</f>
        <v/>
      </c>
      <c r="F232">
        <f>Table21[[#This Row],[UNITID]]</f>
        <v>128577</v>
      </c>
      <c r="G232" s="21" t="str">
        <f>Table21[[#This Row],[Growth Rate]]</f>
        <v/>
      </c>
      <c r="H232">
        <f>Table5[[#This Row],[UNITID]]</f>
        <v>128577</v>
      </c>
      <c r="I232" s="7" t="str">
        <f>Table5[[#This Row],[Growth Rate]]</f>
        <v/>
      </c>
    </row>
    <row r="233" spans="1:9" ht="14.25">
      <c r="A233" s="63">
        <f>Table19[[#This Row],[UNITID]]</f>
        <v>128577</v>
      </c>
      <c r="B233" s="148" t="str">
        <f>Table19[[#This Row],[OUTCOMES MEASURES]]</f>
        <v>Percent of adjusted cohort still enrolled at your institution at 8 years</v>
      </c>
      <c r="C233" s="156" t="str">
        <f>Table19[[#This Row],[Growth Rate]]</f>
        <v/>
      </c>
      <c r="D233">
        <f>Table20[[#This Row],[UNITID]]</f>
        <v>128577</v>
      </c>
      <c r="E233" s="156" t="str">
        <f>Table20[[#This Row],[Growth Rate]]</f>
        <v/>
      </c>
      <c r="F233">
        <f>Table21[[#This Row],[UNITID]]</f>
        <v>128577</v>
      </c>
      <c r="G233" s="158" t="str">
        <f>Table21[[#This Row],[Growth Rate]]</f>
        <v/>
      </c>
      <c r="H233">
        <f>Table5[[#This Row],[UNITID]]</f>
        <v>128577</v>
      </c>
      <c r="I233" s="156" t="str">
        <f>Table5[[#This Row],[Growth Rate]]</f>
        <v/>
      </c>
    </row>
    <row r="234" spans="1:9" ht="14.25">
      <c r="A234" s="63">
        <f>Table19[[#This Row],[UNITID]]</f>
        <v>128577</v>
      </c>
      <c r="B234" s="148" t="str">
        <f>Table19[[#This Row],[OUTCOMES MEASURES]]</f>
        <v>Percent of adjusted cohort enrolled subsequently at another institution at 8 years</v>
      </c>
      <c r="C234" s="156" t="str">
        <f>Table19[[#This Row],[Growth Rate]]</f>
        <v/>
      </c>
      <c r="D234">
        <f>Table20[[#This Row],[UNITID]]</f>
        <v>128577</v>
      </c>
      <c r="E234" s="64" t="str">
        <f>Table20[[#This Row],[Growth Rate]]</f>
        <v/>
      </c>
      <c r="F234">
        <f>Table21[[#This Row],[UNITID]]</f>
        <v>128577</v>
      </c>
      <c r="G234" s="158" t="str">
        <f>Table21[[#This Row],[Growth Rate]]</f>
        <v/>
      </c>
      <c r="H234">
        <f>Table5[[#This Row],[UNITID]]</f>
        <v>128577</v>
      </c>
      <c r="I234" s="64" t="str">
        <f>Table5[[#This Row],[Growth Rate]]</f>
        <v/>
      </c>
    </row>
    <row r="235" spans="1:9" hidden="1">
      <c r="A235">
        <f>Table19[[#This Row],[UNITID]]</f>
        <v>128577</v>
      </c>
      <c r="B235" s="2" t="str">
        <f>Table19[[#This Row],[OUTCOMES MEASURES]]</f>
        <v>Percent of adjusted cohort enrollment status unknown at 8 years</v>
      </c>
      <c r="C235" s="8" t="str">
        <f>Table19[[#This Row],[Growth Rate]]</f>
        <v/>
      </c>
      <c r="D235">
        <f>Table20[[#This Row],[UNITID]]</f>
        <v>128577</v>
      </c>
      <c r="E235" s="8" t="str">
        <f>Table20[[#This Row],[Growth Rate]]</f>
        <v/>
      </c>
      <c r="F235">
        <f>Table21[[#This Row],[UNITID]]</f>
        <v>128577</v>
      </c>
      <c r="G235" s="8" t="str">
        <f>Table21[[#This Row],[Growth Rate]]</f>
        <v/>
      </c>
      <c r="H235">
        <f>Table5[[#This Row],[UNITID]]</f>
        <v>128577</v>
      </c>
      <c r="I235" s="8" t="str">
        <f>Table5[[#This Row],[Growth Rate]]</f>
        <v/>
      </c>
    </row>
    <row r="236" spans="1:9" hidden="1">
      <c r="A236">
        <f>Table19[[#This Row],[UNITID]]</f>
        <v>129367</v>
      </c>
      <c r="B236" s="2" t="str">
        <f>Table19[[#This Row],[OUTCOMES MEASURES]]</f>
        <v>First-Time, Full-Time Cohort</v>
      </c>
      <c r="C236" s="8" t="str">
        <f>Table19[[#This Row],[Growth Rate]]</f>
        <v/>
      </c>
      <c r="D236">
        <f>Table20[[#This Row],[UNITID]]</f>
        <v>129367</v>
      </c>
      <c r="E236" s="8" t="str">
        <f>Table20[[#This Row],[Growth Rate]]</f>
        <v/>
      </c>
      <c r="F236">
        <f>Table21[[#This Row],[UNITID]]</f>
        <v>129367</v>
      </c>
      <c r="G236" s="8" t="str">
        <f>Table21[[#This Row],[Growth Rate]]</f>
        <v/>
      </c>
      <c r="H236">
        <f>Table5[[#This Row],[UNITID]]</f>
        <v>129367</v>
      </c>
      <c r="I236" s="8" t="str">
        <f>Table5[[#This Row],[Growth Rate]]</f>
        <v/>
      </c>
    </row>
    <row r="237" spans="1:9" hidden="1">
      <c r="A237">
        <f>Table19[[#This Row],[UNITID]]</f>
        <v>129367</v>
      </c>
      <c r="B237" t="str">
        <f>Table19[[#This Row],[OUTCOMES MEASURES]]</f>
        <v>Exclusions to cohort</v>
      </c>
      <c r="C237" s="7" t="str">
        <f>Table19[[#This Row],[Growth Rate]]</f>
        <v/>
      </c>
      <c r="D237">
        <f>Table20[[#This Row],[UNITID]]</f>
        <v>129367</v>
      </c>
      <c r="E237" s="7" t="str">
        <f>Table20[[#This Row],[Growth Rate]]</f>
        <v/>
      </c>
      <c r="F237">
        <f>Table21[[#This Row],[UNITID]]</f>
        <v>129367</v>
      </c>
      <c r="G237" s="7" t="str">
        <f>Table21[[#This Row],[Growth Rate]]</f>
        <v/>
      </c>
      <c r="H237">
        <f>Table5[[#This Row],[UNITID]]</f>
        <v>129367</v>
      </c>
      <c r="I237" s="7" t="str">
        <f>Table5[[#This Row],[Growth Rate]]</f>
        <v/>
      </c>
    </row>
    <row r="238" spans="1:9" ht="14.25">
      <c r="A238" s="63">
        <f>Table19[[#This Row],[UNITID]]</f>
        <v>129367</v>
      </c>
      <c r="B238" s="63" t="str">
        <f>Table19[[#This Row],[OUTCOMES MEASURES]]</f>
        <v>Adjusted cohort</v>
      </c>
      <c r="C238" s="64" t="str">
        <f>Table19[[#This Row],[Growth Rate]]</f>
        <v/>
      </c>
      <c r="D238">
        <f>Table20[[#This Row],[UNITID]]</f>
        <v>129367</v>
      </c>
      <c r="E238" s="64" t="str">
        <f>Table20[[#This Row],[Growth Rate]]</f>
        <v/>
      </c>
      <c r="F238">
        <f>Table21[[#This Row],[UNITID]]</f>
        <v>129367</v>
      </c>
      <c r="G238" s="155" t="str">
        <f>Table21[[#This Row],[Growth Rate]]</f>
        <v/>
      </c>
      <c r="H238">
        <f>Table5[[#This Row],[UNITID]]</f>
        <v>129367</v>
      </c>
      <c r="I238" s="64" t="str">
        <f>Table5[[#This Row],[Growth Rate]]</f>
        <v/>
      </c>
    </row>
    <row r="239" spans="1:9" hidden="1">
      <c r="A239">
        <f>Table19[[#This Row],[UNITID]]</f>
        <v>129367</v>
      </c>
      <c r="B239" t="str">
        <f>Table19[[#This Row],[OUTCOMES MEASURES]]</f>
        <v>Number of adjusted cohort receiving a certificate at 4 years</v>
      </c>
      <c r="C239" s="7" t="str">
        <f>Table19[[#This Row],[Growth Rate]]</f>
        <v/>
      </c>
      <c r="D239">
        <f>Table20[[#This Row],[UNITID]]</f>
        <v>129367</v>
      </c>
      <c r="E239" s="7" t="str">
        <f>Table20[[#This Row],[Growth Rate]]</f>
        <v/>
      </c>
      <c r="F239">
        <f>Table21[[#This Row],[UNITID]]</f>
        <v>129367</v>
      </c>
      <c r="G239" s="7" t="str">
        <f>Table21[[#This Row],[Growth Rate]]</f>
        <v/>
      </c>
      <c r="H239">
        <f>Table5[[#This Row],[UNITID]]</f>
        <v>129367</v>
      </c>
      <c r="I239" s="7" t="str">
        <f>Table5[[#This Row],[Growth Rate]]</f>
        <v/>
      </c>
    </row>
    <row r="240" spans="1:9" hidden="1">
      <c r="A240">
        <f>Table19[[#This Row],[UNITID]]</f>
        <v>129367</v>
      </c>
      <c r="B240" t="str">
        <f>Table19[[#This Row],[OUTCOMES MEASURES]]</f>
        <v>Number of adjusted cohort receiving an Associate's degree at 4 years</v>
      </c>
      <c r="C240" s="7" t="str">
        <f>Table19[[#This Row],[Growth Rate]]</f>
        <v/>
      </c>
      <c r="D240">
        <f>Table20[[#This Row],[UNITID]]</f>
        <v>129367</v>
      </c>
      <c r="E240" s="7" t="str">
        <f>Table20[[#This Row],[Growth Rate]]</f>
        <v/>
      </c>
      <c r="F240">
        <f>Table21[[#This Row],[UNITID]]</f>
        <v>129367</v>
      </c>
      <c r="G240" s="7" t="str">
        <f>Table21[[#This Row],[Growth Rate]]</f>
        <v/>
      </c>
      <c r="H240">
        <f>Table5[[#This Row],[UNITID]]</f>
        <v>129367</v>
      </c>
      <c r="I240" s="7" t="str">
        <f>Table5[[#This Row],[Growth Rate]]</f>
        <v/>
      </c>
    </row>
    <row r="241" spans="1:9" hidden="1">
      <c r="A241">
        <f>Table19[[#This Row],[UNITID]]</f>
        <v>129367</v>
      </c>
      <c r="B241" t="str">
        <f>Table19[[#This Row],[OUTCOMES MEASURES]]</f>
        <v>Number of adjusted cohort receiving a Bachelor's degree at 4 years</v>
      </c>
      <c r="C241" s="7" t="str">
        <f>Table19[[#This Row],[Growth Rate]]</f>
        <v/>
      </c>
      <c r="D241">
        <f>Table20[[#This Row],[UNITID]]</f>
        <v>129367</v>
      </c>
      <c r="E241" s="7" t="str">
        <f>Table20[[#This Row],[Growth Rate]]</f>
        <v/>
      </c>
      <c r="F241">
        <f>Table21[[#This Row],[UNITID]]</f>
        <v>129367</v>
      </c>
      <c r="G241" s="7" t="str">
        <f>Table21[[#This Row],[Growth Rate]]</f>
        <v/>
      </c>
      <c r="H241">
        <f>Table5[[#This Row],[UNITID]]</f>
        <v>129367</v>
      </c>
      <c r="I241" s="7" t="str">
        <f>Table5[[#This Row],[Growth Rate]]</f>
        <v/>
      </c>
    </row>
    <row r="242" spans="1:9" hidden="1">
      <c r="A242">
        <f>Table19[[#This Row],[UNITID]]</f>
        <v>129367</v>
      </c>
      <c r="B242" s="2" t="str">
        <f>Table19[[#This Row],[OUTCOMES MEASURES]]</f>
        <v>Number of adjusted cohort receiving an award at 4 years</v>
      </c>
      <c r="C242" s="7" t="str">
        <f>Table19[[#This Row],[Growth Rate]]</f>
        <v/>
      </c>
      <c r="D242">
        <f>Table20[[#This Row],[UNITID]]</f>
        <v>129367</v>
      </c>
      <c r="E242" s="7" t="str">
        <f>Table20[[#This Row],[Growth Rate]]</f>
        <v/>
      </c>
      <c r="F242">
        <f>Table21[[#This Row],[UNITID]]</f>
        <v>129367</v>
      </c>
      <c r="G242" s="21" t="str">
        <f>Table21[[#This Row],[Growth Rate]]</f>
        <v/>
      </c>
      <c r="H242">
        <f>Table5[[#This Row],[UNITID]]</f>
        <v>129367</v>
      </c>
      <c r="I242" s="7" t="str">
        <f>Table5[[#This Row],[Growth Rate]]</f>
        <v/>
      </c>
    </row>
    <row r="243" spans="1:9" ht="14.25">
      <c r="A243" s="63">
        <f>Table19[[#This Row],[UNITID]]</f>
        <v>129367</v>
      </c>
      <c r="B243" s="148" t="str">
        <f>Table19[[#This Row],[OUTCOMES MEASURES]]</f>
        <v>Percent of adjusted cohort receiving an award at 4 years</v>
      </c>
      <c r="C243" s="156" t="str">
        <f>Table19[[#This Row],[Growth Rate]]</f>
        <v/>
      </c>
      <c r="D243">
        <f>Table20[[#This Row],[UNITID]]</f>
        <v>129367</v>
      </c>
      <c r="E243" s="156" t="str">
        <f>Table20[[#This Row],[Growth Rate]]</f>
        <v/>
      </c>
      <c r="F243">
        <f>Table21[[#This Row],[UNITID]]</f>
        <v>129367</v>
      </c>
      <c r="G243" s="157" t="str">
        <f>Table21[[#This Row],[Growth Rate]]</f>
        <v/>
      </c>
      <c r="H243">
        <f>Table5[[#This Row],[UNITID]]</f>
        <v>129367</v>
      </c>
      <c r="I243" s="156" t="str">
        <f>Table5[[#This Row],[Growth Rate]]</f>
        <v/>
      </c>
    </row>
    <row r="244" spans="1:9" hidden="1">
      <c r="A244">
        <f>Table19[[#This Row],[UNITID]]</f>
        <v>129367</v>
      </c>
      <c r="B244" t="str">
        <f>Table19[[#This Row],[OUTCOMES MEASURES]]</f>
        <v>Number of adjusted cohort receiving a certificate at 6 years</v>
      </c>
      <c r="C244" s="7" t="str">
        <f>Table19[[#This Row],[Growth Rate]]</f>
        <v/>
      </c>
      <c r="D244">
        <f>Table20[[#This Row],[UNITID]]</f>
        <v>129367</v>
      </c>
      <c r="E244" s="7" t="str">
        <f>Table20[[#This Row],[Growth Rate]]</f>
        <v/>
      </c>
      <c r="F244">
        <f>Table21[[#This Row],[UNITID]]</f>
        <v>129367</v>
      </c>
      <c r="G244" s="7" t="str">
        <f>Table21[[#This Row],[Growth Rate]]</f>
        <v/>
      </c>
      <c r="H244">
        <f>Table5[[#This Row],[UNITID]]</f>
        <v>129367</v>
      </c>
      <c r="I244" s="7" t="str">
        <f>Table5[[#This Row],[Growth Rate]]</f>
        <v/>
      </c>
    </row>
    <row r="245" spans="1:9" hidden="1">
      <c r="A245">
        <f>Table19[[#This Row],[UNITID]]</f>
        <v>129367</v>
      </c>
      <c r="B245" t="str">
        <f>Table19[[#This Row],[OUTCOMES MEASURES]]</f>
        <v>Number of adjusted cohort receiving an Associate's degree at 6 years</v>
      </c>
      <c r="C245" s="7" t="str">
        <f>Table19[[#This Row],[Growth Rate]]</f>
        <v/>
      </c>
      <c r="D245">
        <f>Table20[[#This Row],[UNITID]]</f>
        <v>129367</v>
      </c>
      <c r="E245" s="7" t="str">
        <f>Table20[[#This Row],[Growth Rate]]</f>
        <v/>
      </c>
      <c r="F245">
        <f>Table21[[#This Row],[UNITID]]</f>
        <v>129367</v>
      </c>
      <c r="G245" s="7" t="str">
        <f>Table21[[#This Row],[Growth Rate]]</f>
        <v/>
      </c>
      <c r="H245">
        <f>Table5[[#This Row],[UNITID]]</f>
        <v>129367</v>
      </c>
      <c r="I245" s="7" t="str">
        <f>Table5[[#This Row],[Growth Rate]]</f>
        <v/>
      </c>
    </row>
    <row r="246" spans="1:9" hidden="1">
      <c r="A246">
        <f>Table19[[#This Row],[UNITID]]</f>
        <v>129367</v>
      </c>
      <c r="B246" t="str">
        <f>Table19[[#This Row],[OUTCOMES MEASURES]]</f>
        <v>Number of adjusted cohort receiving a Bachelor's degree at 6 years</v>
      </c>
      <c r="C246" s="7" t="str">
        <f>Table19[[#This Row],[Growth Rate]]</f>
        <v/>
      </c>
      <c r="D246">
        <f>Table20[[#This Row],[UNITID]]</f>
        <v>129367</v>
      </c>
      <c r="E246" s="7" t="str">
        <f>Table20[[#This Row],[Growth Rate]]</f>
        <v/>
      </c>
      <c r="F246">
        <f>Table21[[#This Row],[UNITID]]</f>
        <v>129367</v>
      </c>
      <c r="G246" s="7" t="str">
        <f>Table21[[#This Row],[Growth Rate]]</f>
        <v/>
      </c>
      <c r="H246">
        <f>Table5[[#This Row],[UNITID]]</f>
        <v>129367</v>
      </c>
      <c r="I246" s="7" t="str">
        <f>Table5[[#This Row],[Growth Rate]]</f>
        <v/>
      </c>
    </row>
    <row r="247" spans="1:9" hidden="1">
      <c r="A247">
        <f>Table19[[#This Row],[UNITID]]</f>
        <v>129367</v>
      </c>
      <c r="B247" s="2" t="str">
        <f>Table19[[#This Row],[OUTCOMES MEASURES]]</f>
        <v>Number of adjusted cohort receiving an award at 6 years</v>
      </c>
      <c r="C247" s="7" t="str">
        <f>Table19[[#This Row],[Growth Rate]]</f>
        <v/>
      </c>
      <c r="D247">
        <f>Table20[[#This Row],[UNITID]]</f>
        <v>129367</v>
      </c>
      <c r="E247" s="7" t="str">
        <f>Table20[[#This Row],[Growth Rate]]</f>
        <v/>
      </c>
      <c r="F247">
        <f>Table21[[#This Row],[UNITID]]</f>
        <v>129367</v>
      </c>
      <c r="G247" s="21" t="str">
        <f>Table21[[#This Row],[Growth Rate]]</f>
        <v/>
      </c>
      <c r="H247">
        <f>Table5[[#This Row],[UNITID]]</f>
        <v>129367</v>
      </c>
      <c r="I247" s="7" t="str">
        <f>Table5[[#This Row],[Growth Rate]]</f>
        <v/>
      </c>
    </row>
    <row r="248" spans="1:9" ht="14.25">
      <c r="A248" s="63">
        <f>Table19[[#This Row],[UNITID]]</f>
        <v>129367</v>
      </c>
      <c r="B248" s="148" t="str">
        <f>Table19[[#This Row],[OUTCOMES MEASURES]]</f>
        <v>Percent of adjusted cohort receiving an award at 6 years</v>
      </c>
      <c r="C248" s="156" t="str">
        <f>Table19[[#This Row],[Growth Rate]]</f>
        <v/>
      </c>
      <c r="D248">
        <f>Table20[[#This Row],[UNITID]]</f>
        <v>129367</v>
      </c>
      <c r="E248" s="156" t="str">
        <f>Table20[[#This Row],[Growth Rate]]</f>
        <v/>
      </c>
      <c r="F248">
        <f>Table21[[#This Row],[UNITID]]</f>
        <v>129367</v>
      </c>
      <c r="G248" s="157" t="str">
        <f>Table21[[#This Row],[Growth Rate]]</f>
        <v/>
      </c>
      <c r="H248">
        <f>Table5[[#This Row],[UNITID]]</f>
        <v>129367</v>
      </c>
      <c r="I248" s="156" t="str">
        <f>Table5[[#This Row],[Growth Rate]]</f>
        <v/>
      </c>
    </row>
    <row r="249" spans="1:9" hidden="1">
      <c r="A249">
        <f>Table19[[#This Row],[UNITID]]</f>
        <v>129367</v>
      </c>
      <c r="B249" t="str">
        <f>Table19[[#This Row],[OUTCOMES MEASURES]]</f>
        <v>Number of adjusted cohort receiving a certificate at 8 years</v>
      </c>
      <c r="C249" s="7" t="str">
        <f>Table19[[#This Row],[Growth Rate]]</f>
        <v/>
      </c>
      <c r="D249">
        <f>Table20[[#This Row],[UNITID]]</f>
        <v>129367</v>
      </c>
      <c r="E249" s="7" t="str">
        <f>Table20[[#This Row],[Growth Rate]]</f>
        <v/>
      </c>
      <c r="F249">
        <f>Table21[[#This Row],[UNITID]]</f>
        <v>129367</v>
      </c>
      <c r="G249" s="7" t="str">
        <f>Table21[[#This Row],[Growth Rate]]</f>
        <v/>
      </c>
      <c r="H249">
        <f>Table5[[#This Row],[UNITID]]</f>
        <v>129367</v>
      </c>
      <c r="I249" s="7" t="str">
        <f>Table5[[#This Row],[Growth Rate]]</f>
        <v/>
      </c>
    </row>
    <row r="250" spans="1:9" hidden="1">
      <c r="A250">
        <f>Table19[[#This Row],[UNITID]]</f>
        <v>129367</v>
      </c>
      <c r="B250" t="str">
        <f>Table19[[#This Row],[OUTCOMES MEASURES]]</f>
        <v>Number of adjusted cohort receiving an Associate's degree at 8 years</v>
      </c>
      <c r="C250" s="7" t="str">
        <f>Table19[[#This Row],[Growth Rate]]</f>
        <v/>
      </c>
      <c r="D250">
        <f>Table20[[#This Row],[UNITID]]</f>
        <v>129367</v>
      </c>
      <c r="E250" s="7" t="str">
        <f>Table20[[#This Row],[Growth Rate]]</f>
        <v/>
      </c>
      <c r="F250">
        <f>Table21[[#This Row],[UNITID]]</f>
        <v>129367</v>
      </c>
      <c r="G250" s="7" t="str">
        <f>Table21[[#This Row],[Growth Rate]]</f>
        <v/>
      </c>
      <c r="H250">
        <f>Table5[[#This Row],[UNITID]]</f>
        <v>129367</v>
      </c>
      <c r="I250" s="7" t="str">
        <f>Table5[[#This Row],[Growth Rate]]</f>
        <v/>
      </c>
    </row>
    <row r="251" spans="1:9" hidden="1">
      <c r="A251">
        <f>Table19[[#This Row],[UNITID]]</f>
        <v>129367</v>
      </c>
      <c r="B251" t="str">
        <f>Table19[[#This Row],[OUTCOMES MEASURES]]</f>
        <v>Number of adjusted cohort receiving a Bachelor's degree at 8 years</v>
      </c>
      <c r="C251" s="7" t="str">
        <f>Table19[[#This Row],[Growth Rate]]</f>
        <v/>
      </c>
      <c r="D251">
        <f>Table20[[#This Row],[UNITID]]</f>
        <v>129367</v>
      </c>
      <c r="E251" s="7" t="str">
        <f>Table20[[#This Row],[Growth Rate]]</f>
        <v/>
      </c>
      <c r="F251">
        <f>Table21[[#This Row],[UNITID]]</f>
        <v>129367</v>
      </c>
      <c r="G251" s="7" t="str">
        <f>Table21[[#This Row],[Growth Rate]]</f>
        <v/>
      </c>
      <c r="H251">
        <f>Table5[[#This Row],[UNITID]]</f>
        <v>129367</v>
      </c>
      <c r="I251" s="7" t="str">
        <f>Table5[[#This Row],[Growth Rate]]</f>
        <v/>
      </c>
    </row>
    <row r="252" spans="1:9" hidden="1">
      <c r="A252">
        <f>Table19[[#This Row],[UNITID]]</f>
        <v>129367</v>
      </c>
      <c r="B252" t="str">
        <f>Table19[[#This Row],[OUTCOMES MEASURES]]</f>
        <v>Number of adjusted cohort receiving an award at 8 years</v>
      </c>
      <c r="C252" s="7" t="str">
        <f>Table19[[#This Row],[Growth Rate]]</f>
        <v/>
      </c>
      <c r="D252">
        <f>Table20[[#This Row],[UNITID]]</f>
        <v>129367</v>
      </c>
      <c r="E252" s="7" t="str">
        <f>Table20[[#This Row],[Growth Rate]]</f>
        <v/>
      </c>
      <c r="F252">
        <f>Table21[[#This Row],[UNITID]]</f>
        <v>129367</v>
      </c>
      <c r="G252" s="7" t="str">
        <f>Table21[[#This Row],[Growth Rate]]</f>
        <v/>
      </c>
      <c r="H252">
        <f>Table5[[#This Row],[UNITID]]</f>
        <v>129367</v>
      </c>
      <c r="I252" s="7" t="str">
        <f>Table5[[#This Row],[Growth Rate]]</f>
        <v/>
      </c>
    </row>
    <row r="253" spans="1:9" hidden="1">
      <c r="A253">
        <f>Table19[[#This Row],[UNITID]]</f>
        <v>129367</v>
      </c>
      <c r="B253" t="str">
        <f>Table19[[#This Row],[OUTCOMES MEASURES]]</f>
        <v>Number of adjusted cohort still enrolled at your institution at 8 years</v>
      </c>
      <c r="C253" s="7" t="str">
        <f>Table19[[#This Row],[Growth Rate]]</f>
        <v/>
      </c>
      <c r="D253">
        <f>Table20[[#This Row],[UNITID]]</f>
        <v>129367</v>
      </c>
      <c r="E253" s="7" t="str">
        <f>Table20[[#This Row],[Growth Rate]]</f>
        <v/>
      </c>
      <c r="F253">
        <f>Table21[[#This Row],[UNITID]]</f>
        <v>129367</v>
      </c>
      <c r="G253" s="7" t="str">
        <f>Table21[[#This Row],[Growth Rate]]</f>
        <v/>
      </c>
      <c r="H253">
        <f>Table5[[#This Row],[UNITID]]</f>
        <v>129367</v>
      </c>
      <c r="I253" s="7" t="str">
        <f>Table5[[#This Row],[Growth Rate]]</f>
        <v/>
      </c>
    </row>
    <row r="254" spans="1:9" hidden="1">
      <c r="A254">
        <f>Table19[[#This Row],[UNITID]]</f>
        <v>129367</v>
      </c>
      <c r="B254" t="str">
        <f>Table19[[#This Row],[OUTCOMES MEASURES]]</f>
        <v>Number of adjusted cohort who enrolled subsequently at another institution at 8 years</v>
      </c>
      <c r="C254" s="7" t="str">
        <f>Table19[[#This Row],[Growth Rate]]</f>
        <v/>
      </c>
      <c r="D254">
        <f>Table20[[#This Row],[UNITID]]</f>
        <v>129367</v>
      </c>
      <c r="E254" s="7" t="str">
        <f>Table20[[#This Row],[Growth Rate]]</f>
        <v/>
      </c>
      <c r="F254">
        <f>Table21[[#This Row],[UNITID]]</f>
        <v>129367</v>
      </c>
      <c r="G254" s="7" t="str">
        <f>Table21[[#This Row],[Growth Rate]]</f>
        <v/>
      </c>
      <c r="H254">
        <f>Table5[[#This Row],[UNITID]]</f>
        <v>129367</v>
      </c>
      <c r="I254" s="7" t="str">
        <f>Table5[[#This Row],[Growth Rate]]</f>
        <v/>
      </c>
    </row>
    <row r="255" spans="1:9" hidden="1">
      <c r="A255">
        <f>Table19[[#This Row],[UNITID]]</f>
        <v>129367</v>
      </c>
      <c r="B255" s="2" t="str">
        <f>Table19[[#This Row],[OUTCOMES MEASURES]]</f>
        <v>Number of adjusted cohort whose subsequent enrollment status is unknown at 8 years</v>
      </c>
      <c r="C255" s="8" t="str">
        <f>Table19[[#This Row],[Growth Rate]]</f>
        <v/>
      </c>
      <c r="D255">
        <f>Table20[[#This Row],[UNITID]]</f>
        <v>129367</v>
      </c>
      <c r="E255" s="7" t="str">
        <f>Table20[[#This Row],[Growth Rate]]</f>
        <v/>
      </c>
      <c r="F255">
        <f>Table21[[#This Row],[UNITID]]</f>
        <v>129367</v>
      </c>
      <c r="G255" s="7" t="str">
        <f>Table21[[#This Row],[Growth Rate]]</f>
        <v/>
      </c>
      <c r="H255">
        <f>Table5[[#This Row],[UNITID]]</f>
        <v>129367</v>
      </c>
      <c r="I255" s="7" t="str">
        <f>Table5[[#This Row],[Growth Rate]]</f>
        <v/>
      </c>
    </row>
    <row r="256" spans="1:9" hidden="1">
      <c r="A256">
        <f>Table19[[#This Row],[UNITID]]</f>
        <v>129367</v>
      </c>
      <c r="B256" s="2" t="str">
        <f>Table19[[#This Row],[OUTCOMES MEASURES]]</f>
        <v>Number of adjusted cohort who did not receive an award from your institution at 8 years</v>
      </c>
      <c r="C256" s="7" t="str">
        <f>Table19[[#This Row],[Growth Rate]]</f>
        <v/>
      </c>
      <c r="D256">
        <f>Table20[[#This Row],[UNITID]]</f>
        <v>129367</v>
      </c>
      <c r="E256" s="7" t="str">
        <f>Table20[[#This Row],[Growth Rate]]</f>
        <v/>
      </c>
      <c r="F256">
        <f>Table21[[#This Row],[UNITID]]</f>
        <v>129367</v>
      </c>
      <c r="G256" s="21" t="str">
        <f>Table21[[#This Row],[Growth Rate]]</f>
        <v/>
      </c>
      <c r="H256">
        <f>Table5[[#This Row],[UNITID]]</f>
        <v>129367</v>
      </c>
      <c r="I256" s="7" t="str">
        <f>Table5[[#This Row],[Growth Rate]]</f>
        <v/>
      </c>
    </row>
    <row r="257" spans="1:9" ht="14.25">
      <c r="A257" s="63">
        <f>Table19[[#This Row],[UNITID]]</f>
        <v>129367</v>
      </c>
      <c r="B257" s="148" t="str">
        <f>Table19[[#This Row],[OUTCOMES MEASURES]]</f>
        <v>Percent of adjusted cohort receiving an award at 8 years</v>
      </c>
      <c r="C257" s="156" t="str">
        <f>Table19[[#This Row],[Growth Rate]]</f>
        <v/>
      </c>
      <c r="D257">
        <f>Table20[[#This Row],[UNITID]]</f>
        <v>129367</v>
      </c>
      <c r="E257" s="156" t="str">
        <f>Table20[[#This Row],[Growth Rate]]</f>
        <v/>
      </c>
      <c r="F257">
        <f>Table21[[#This Row],[UNITID]]</f>
        <v>129367</v>
      </c>
      <c r="G257" s="157" t="str">
        <f>Table21[[#This Row],[Growth Rate]]</f>
        <v/>
      </c>
      <c r="H257">
        <f>Table5[[#This Row],[UNITID]]</f>
        <v>129367</v>
      </c>
      <c r="I257" s="156" t="str">
        <f>Table5[[#This Row],[Growth Rate]]</f>
        <v/>
      </c>
    </row>
    <row r="258" spans="1:9" hidden="1">
      <c r="A258">
        <f>Table19[[#This Row],[UNITID]]</f>
        <v>129367</v>
      </c>
      <c r="B258" s="2" t="str">
        <f>Table19[[#This Row],[OUTCOMES MEASURES]]</f>
        <v>Percent of adjusted cohort still or subsequently enrolled at 8 years</v>
      </c>
      <c r="C258" s="8" t="str">
        <f>Table19[[#This Row],[Growth Rate]]</f>
        <v/>
      </c>
      <c r="D258">
        <f>Table20[[#This Row],[UNITID]]</f>
        <v>129367</v>
      </c>
      <c r="E258" s="7" t="str">
        <f>Table20[[#This Row],[Growth Rate]]</f>
        <v/>
      </c>
      <c r="F258">
        <f>Table21[[#This Row],[UNITID]]</f>
        <v>129367</v>
      </c>
      <c r="G258" s="21" t="str">
        <f>Table21[[#This Row],[Growth Rate]]</f>
        <v/>
      </c>
      <c r="H258">
        <f>Table5[[#This Row],[UNITID]]</f>
        <v>129367</v>
      </c>
      <c r="I258" s="7" t="str">
        <f>Table5[[#This Row],[Growth Rate]]</f>
        <v/>
      </c>
    </row>
    <row r="259" spans="1:9" ht="14.25">
      <c r="A259" s="63">
        <f>Table19[[#This Row],[UNITID]]</f>
        <v>129367</v>
      </c>
      <c r="B259" s="148" t="str">
        <f>Table19[[#This Row],[OUTCOMES MEASURES]]</f>
        <v>Percent of adjusted cohort still enrolled at your institution at 8 years</v>
      </c>
      <c r="C259" s="156" t="str">
        <f>Table19[[#This Row],[Growth Rate]]</f>
        <v/>
      </c>
      <c r="D259">
        <f>Table20[[#This Row],[UNITID]]</f>
        <v>129367</v>
      </c>
      <c r="E259" s="156" t="str">
        <f>Table20[[#This Row],[Growth Rate]]</f>
        <v/>
      </c>
      <c r="F259">
        <f>Table21[[#This Row],[UNITID]]</f>
        <v>129367</v>
      </c>
      <c r="G259" s="158" t="str">
        <f>Table21[[#This Row],[Growth Rate]]</f>
        <v/>
      </c>
      <c r="H259">
        <f>Table5[[#This Row],[UNITID]]</f>
        <v>129367</v>
      </c>
      <c r="I259" s="156" t="str">
        <f>Table5[[#This Row],[Growth Rate]]</f>
        <v/>
      </c>
    </row>
    <row r="260" spans="1:9" ht="14.25">
      <c r="A260" s="63">
        <f>Table19[[#This Row],[UNITID]]</f>
        <v>129367</v>
      </c>
      <c r="B260" s="148" t="str">
        <f>Table19[[#This Row],[OUTCOMES MEASURES]]</f>
        <v>Percent of adjusted cohort enrolled subsequently at another institution at 8 years</v>
      </c>
      <c r="C260" s="156" t="str">
        <f>Table19[[#This Row],[Growth Rate]]</f>
        <v/>
      </c>
      <c r="D260">
        <f>Table20[[#This Row],[UNITID]]</f>
        <v>129367</v>
      </c>
      <c r="E260" s="64" t="str">
        <f>Table20[[#This Row],[Growth Rate]]</f>
        <v/>
      </c>
      <c r="F260">
        <f>Table21[[#This Row],[UNITID]]</f>
        <v>129367</v>
      </c>
      <c r="G260" s="158" t="str">
        <f>Table21[[#This Row],[Growth Rate]]</f>
        <v/>
      </c>
      <c r="H260">
        <f>Table5[[#This Row],[UNITID]]</f>
        <v>129367</v>
      </c>
      <c r="I260" s="64" t="str">
        <f>Table5[[#This Row],[Growth Rate]]</f>
        <v/>
      </c>
    </row>
    <row r="261" spans="1:9" hidden="1">
      <c r="A261">
        <f>Table19[[#This Row],[UNITID]]</f>
        <v>129367</v>
      </c>
      <c r="B261" s="2" t="str">
        <f>Table19[[#This Row],[OUTCOMES MEASURES]]</f>
        <v>Percent of adjusted cohort enrollment status unknown at 8 years</v>
      </c>
      <c r="C261" s="8" t="str">
        <f>Table19[[#This Row],[Growth Rate]]</f>
        <v/>
      </c>
      <c r="D261">
        <f>Table20[[#This Row],[UNITID]]</f>
        <v>129367</v>
      </c>
      <c r="E261" s="8" t="str">
        <f>Table20[[#This Row],[Growth Rate]]</f>
        <v/>
      </c>
      <c r="F261">
        <f>Table21[[#This Row],[UNITID]]</f>
        <v>129367</v>
      </c>
      <c r="G261" s="8" t="str">
        <f>Table21[[#This Row],[Growth Rate]]</f>
        <v/>
      </c>
      <c r="H261">
        <f>Table5[[#This Row],[UNITID]]</f>
        <v>129367</v>
      </c>
      <c r="I261" s="8" t="str">
        <f>Table5[[#This Row],[Growth Rate]]</f>
        <v/>
      </c>
    </row>
    <row r="262" spans="1:9" hidden="1">
      <c r="A262">
        <f>Table19[[#This Row],[UNITID]]</f>
        <v>129543</v>
      </c>
      <c r="B262" s="2" t="str">
        <f>Table19[[#This Row],[OUTCOMES MEASURES]]</f>
        <v>First-Time, Full-Time Cohort</v>
      </c>
      <c r="C262" s="8" t="str">
        <f>Table19[[#This Row],[Growth Rate]]</f>
        <v/>
      </c>
      <c r="D262">
        <f>Table20[[#This Row],[UNITID]]</f>
        <v>129543</v>
      </c>
      <c r="E262" s="8" t="str">
        <f>Table20[[#This Row],[Growth Rate]]</f>
        <v/>
      </c>
      <c r="F262">
        <f>Table21[[#This Row],[UNITID]]</f>
        <v>129543</v>
      </c>
      <c r="G262" s="8" t="str">
        <f>Table21[[#This Row],[Growth Rate]]</f>
        <v/>
      </c>
      <c r="H262">
        <f>Table5[[#This Row],[UNITID]]</f>
        <v>129543</v>
      </c>
      <c r="I262" s="8" t="str">
        <f>Table5[[#This Row],[Growth Rate]]</f>
        <v/>
      </c>
    </row>
    <row r="263" spans="1:9" hidden="1">
      <c r="A263">
        <f>Table19[[#This Row],[UNITID]]</f>
        <v>129543</v>
      </c>
      <c r="B263" t="str">
        <f>Table19[[#This Row],[OUTCOMES MEASURES]]</f>
        <v>Exclusions to cohort</v>
      </c>
      <c r="C263" s="7" t="str">
        <f>Table19[[#This Row],[Growth Rate]]</f>
        <v/>
      </c>
      <c r="D263">
        <f>Table20[[#This Row],[UNITID]]</f>
        <v>129543</v>
      </c>
      <c r="E263" s="7" t="str">
        <f>Table20[[#This Row],[Growth Rate]]</f>
        <v/>
      </c>
      <c r="F263">
        <f>Table21[[#This Row],[UNITID]]</f>
        <v>129543</v>
      </c>
      <c r="G263" s="7" t="str">
        <f>Table21[[#This Row],[Growth Rate]]</f>
        <v/>
      </c>
      <c r="H263">
        <f>Table5[[#This Row],[UNITID]]</f>
        <v>129543</v>
      </c>
      <c r="I263" s="7" t="str">
        <f>Table5[[#This Row],[Growth Rate]]</f>
        <v/>
      </c>
    </row>
    <row r="264" spans="1:9" ht="14.25">
      <c r="A264" s="63">
        <f>Table19[[#This Row],[UNITID]]</f>
        <v>129543</v>
      </c>
      <c r="B264" s="63" t="str">
        <f>Table19[[#This Row],[OUTCOMES MEASURES]]</f>
        <v>Adjusted cohort</v>
      </c>
      <c r="C264" s="64" t="str">
        <f>Table19[[#This Row],[Growth Rate]]</f>
        <v/>
      </c>
      <c r="D264">
        <f>Table20[[#This Row],[UNITID]]</f>
        <v>129543</v>
      </c>
      <c r="E264" s="64" t="str">
        <f>Table20[[#This Row],[Growth Rate]]</f>
        <v/>
      </c>
      <c r="F264">
        <f>Table21[[#This Row],[UNITID]]</f>
        <v>129543</v>
      </c>
      <c r="G264" s="155" t="str">
        <f>Table21[[#This Row],[Growth Rate]]</f>
        <v/>
      </c>
      <c r="H264">
        <f>Table5[[#This Row],[UNITID]]</f>
        <v>129543</v>
      </c>
      <c r="I264" s="64" t="str">
        <f>Table5[[#This Row],[Growth Rate]]</f>
        <v/>
      </c>
    </row>
    <row r="265" spans="1:9" hidden="1">
      <c r="A265">
        <f>Table19[[#This Row],[UNITID]]</f>
        <v>129543</v>
      </c>
      <c r="B265" t="str">
        <f>Table19[[#This Row],[OUTCOMES MEASURES]]</f>
        <v>Number of adjusted cohort receiving a certificate at 4 years</v>
      </c>
      <c r="C265" s="7" t="str">
        <f>Table19[[#This Row],[Growth Rate]]</f>
        <v/>
      </c>
      <c r="D265">
        <f>Table20[[#This Row],[UNITID]]</f>
        <v>129543</v>
      </c>
      <c r="E265" s="7" t="str">
        <f>Table20[[#This Row],[Growth Rate]]</f>
        <v/>
      </c>
      <c r="F265">
        <f>Table21[[#This Row],[UNITID]]</f>
        <v>129543</v>
      </c>
      <c r="G265" s="7" t="str">
        <f>Table21[[#This Row],[Growth Rate]]</f>
        <v/>
      </c>
      <c r="H265">
        <f>Table5[[#This Row],[UNITID]]</f>
        <v>129543</v>
      </c>
      <c r="I265" s="7" t="str">
        <f>Table5[[#This Row],[Growth Rate]]</f>
        <v/>
      </c>
    </row>
    <row r="266" spans="1:9" hidden="1">
      <c r="A266">
        <f>Table19[[#This Row],[UNITID]]</f>
        <v>129543</v>
      </c>
      <c r="B266" t="str">
        <f>Table19[[#This Row],[OUTCOMES MEASURES]]</f>
        <v>Number of adjusted cohort receiving an Associate's degree at 4 years</v>
      </c>
      <c r="C266" s="7" t="str">
        <f>Table19[[#This Row],[Growth Rate]]</f>
        <v/>
      </c>
      <c r="D266">
        <f>Table20[[#This Row],[UNITID]]</f>
        <v>129543</v>
      </c>
      <c r="E266" s="7" t="str">
        <f>Table20[[#This Row],[Growth Rate]]</f>
        <v/>
      </c>
      <c r="F266">
        <f>Table21[[#This Row],[UNITID]]</f>
        <v>129543</v>
      </c>
      <c r="G266" s="7" t="str">
        <f>Table21[[#This Row],[Growth Rate]]</f>
        <v/>
      </c>
      <c r="H266">
        <f>Table5[[#This Row],[UNITID]]</f>
        <v>129543</v>
      </c>
      <c r="I266" s="7" t="str">
        <f>Table5[[#This Row],[Growth Rate]]</f>
        <v/>
      </c>
    </row>
    <row r="267" spans="1:9" hidden="1">
      <c r="A267">
        <f>Table19[[#This Row],[UNITID]]</f>
        <v>129543</v>
      </c>
      <c r="B267" t="str">
        <f>Table19[[#This Row],[OUTCOMES MEASURES]]</f>
        <v>Number of adjusted cohort receiving a Bachelor's degree at 4 years</v>
      </c>
      <c r="C267" s="7" t="str">
        <f>Table19[[#This Row],[Growth Rate]]</f>
        <v/>
      </c>
      <c r="D267">
        <f>Table20[[#This Row],[UNITID]]</f>
        <v>129543</v>
      </c>
      <c r="E267" s="7" t="str">
        <f>Table20[[#This Row],[Growth Rate]]</f>
        <v/>
      </c>
      <c r="F267">
        <f>Table21[[#This Row],[UNITID]]</f>
        <v>129543</v>
      </c>
      <c r="G267" s="7" t="str">
        <f>Table21[[#This Row],[Growth Rate]]</f>
        <v/>
      </c>
      <c r="H267">
        <f>Table5[[#This Row],[UNITID]]</f>
        <v>129543</v>
      </c>
      <c r="I267" s="7" t="str">
        <f>Table5[[#This Row],[Growth Rate]]</f>
        <v/>
      </c>
    </row>
    <row r="268" spans="1:9" hidden="1">
      <c r="A268">
        <f>Table19[[#This Row],[UNITID]]</f>
        <v>129543</v>
      </c>
      <c r="B268" s="2" t="str">
        <f>Table19[[#This Row],[OUTCOMES MEASURES]]</f>
        <v>Number of adjusted cohort receiving an award at 4 years</v>
      </c>
      <c r="C268" s="7" t="str">
        <f>Table19[[#This Row],[Growth Rate]]</f>
        <v/>
      </c>
      <c r="D268">
        <f>Table20[[#This Row],[UNITID]]</f>
        <v>129543</v>
      </c>
      <c r="E268" s="7" t="str">
        <f>Table20[[#This Row],[Growth Rate]]</f>
        <v/>
      </c>
      <c r="F268">
        <f>Table21[[#This Row],[UNITID]]</f>
        <v>129543</v>
      </c>
      <c r="G268" s="21" t="str">
        <f>Table21[[#This Row],[Growth Rate]]</f>
        <v/>
      </c>
      <c r="H268">
        <f>Table5[[#This Row],[UNITID]]</f>
        <v>129543</v>
      </c>
      <c r="I268" s="7" t="str">
        <f>Table5[[#This Row],[Growth Rate]]</f>
        <v/>
      </c>
    </row>
    <row r="269" spans="1:9" ht="14.25">
      <c r="A269" s="63">
        <f>Table19[[#This Row],[UNITID]]</f>
        <v>129543</v>
      </c>
      <c r="B269" s="148" t="str">
        <f>Table19[[#This Row],[OUTCOMES MEASURES]]</f>
        <v>Percent of adjusted cohort receiving an award at 4 years</v>
      </c>
      <c r="C269" s="156" t="str">
        <f>Table19[[#This Row],[Growth Rate]]</f>
        <v/>
      </c>
      <c r="D269">
        <f>Table20[[#This Row],[UNITID]]</f>
        <v>129543</v>
      </c>
      <c r="E269" s="156" t="str">
        <f>Table20[[#This Row],[Growth Rate]]</f>
        <v/>
      </c>
      <c r="F269">
        <f>Table21[[#This Row],[UNITID]]</f>
        <v>129543</v>
      </c>
      <c r="G269" s="157" t="str">
        <f>Table21[[#This Row],[Growth Rate]]</f>
        <v/>
      </c>
      <c r="H269">
        <f>Table5[[#This Row],[UNITID]]</f>
        <v>129543</v>
      </c>
      <c r="I269" s="156" t="str">
        <f>Table5[[#This Row],[Growth Rate]]</f>
        <v/>
      </c>
    </row>
    <row r="270" spans="1:9" hidden="1">
      <c r="A270">
        <f>Table19[[#This Row],[UNITID]]</f>
        <v>129543</v>
      </c>
      <c r="B270" t="str">
        <f>Table19[[#This Row],[OUTCOMES MEASURES]]</f>
        <v>Number of adjusted cohort receiving a certificate at 6 years</v>
      </c>
      <c r="C270" s="7" t="str">
        <f>Table19[[#This Row],[Growth Rate]]</f>
        <v/>
      </c>
      <c r="D270">
        <f>Table20[[#This Row],[UNITID]]</f>
        <v>129543</v>
      </c>
      <c r="E270" s="7" t="str">
        <f>Table20[[#This Row],[Growth Rate]]</f>
        <v/>
      </c>
      <c r="F270">
        <f>Table21[[#This Row],[UNITID]]</f>
        <v>129543</v>
      </c>
      <c r="G270" s="7" t="str">
        <f>Table21[[#This Row],[Growth Rate]]</f>
        <v/>
      </c>
      <c r="H270">
        <f>Table5[[#This Row],[UNITID]]</f>
        <v>129543</v>
      </c>
      <c r="I270" s="7" t="str">
        <f>Table5[[#This Row],[Growth Rate]]</f>
        <v/>
      </c>
    </row>
    <row r="271" spans="1:9" hidden="1">
      <c r="A271">
        <f>Table19[[#This Row],[UNITID]]</f>
        <v>129543</v>
      </c>
      <c r="B271" t="str">
        <f>Table19[[#This Row],[OUTCOMES MEASURES]]</f>
        <v>Number of adjusted cohort receiving an Associate's degree at 6 years</v>
      </c>
      <c r="C271" s="7" t="str">
        <f>Table19[[#This Row],[Growth Rate]]</f>
        <v/>
      </c>
      <c r="D271">
        <f>Table20[[#This Row],[UNITID]]</f>
        <v>129543</v>
      </c>
      <c r="E271" s="7" t="str">
        <f>Table20[[#This Row],[Growth Rate]]</f>
        <v/>
      </c>
      <c r="F271">
        <f>Table21[[#This Row],[UNITID]]</f>
        <v>129543</v>
      </c>
      <c r="G271" s="7" t="str">
        <f>Table21[[#This Row],[Growth Rate]]</f>
        <v/>
      </c>
      <c r="H271">
        <f>Table5[[#This Row],[UNITID]]</f>
        <v>129543</v>
      </c>
      <c r="I271" s="7" t="str">
        <f>Table5[[#This Row],[Growth Rate]]</f>
        <v/>
      </c>
    </row>
    <row r="272" spans="1:9" hidden="1">
      <c r="A272">
        <f>Table19[[#This Row],[UNITID]]</f>
        <v>129543</v>
      </c>
      <c r="B272" t="str">
        <f>Table19[[#This Row],[OUTCOMES MEASURES]]</f>
        <v>Number of adjusted cohort receiving a Bachelor's degree at 6 years</v>
      </c>
      <c r="C272" s="7" t="str">
        <f>Table19[[#This Row],[Growth Rate]]</f>
        <v/>
      </c>
      <c r="D272">
        <f>Table20[[#This Row],[UNITID]]</f>
        <v>129543</v>
      </c>
      <c r="E272" s="7" t="str">
        <f>Table20[[#This Row],[Growth Rate]]</f>
        <v/>
      </c>
      <c r="F272">
        <f>Table21[[#This Row],[UNITID]]</f>
        <v>129543</v>
      </c>
      <c r="G272" s="7" t="str">
        <f>Table21[[#This Row],[Growth Rate]]</f>
        <v/>
      </c>
      <c r="H272">
        <f>Table5[[#This Row],[UNITID]]</f>
        <v>129543</v>
      </c>
      <c r="I272" s="7" t="str">
        <f>Table5[[#This Row],[Growth Rate]]</f>
        <v/>
      </c>
    </row>
    <row r="273" spans="1:9" hidden="1">
      <c r="A273">
        <f>Table19[[#This Row],[UNITID]]</f>
        <v>129543</v>
      </c>
      <c r="B273" s="2" t="str">
        <f>Table19[[#This Row],[OUTCOMES MEASURES]]</f>
        <v>Number of adjusted cohort receiving an award at 6 years</v>
      </c>
      <c r="C273" s="7" t="str">
        <f>Table19[[#This Row],[Growth Rate]]</f>
        <v/>
      </c>
      <c r="D273">
        <f>Table20[[#This Row],[UNITID]]</f>
        <v>129543</v>
      </c>
      <c r="E273" s="7" t="str">
        <f>Table20[[#This Row],[Growth Rate]]</f>
        <v/>
      </c>
      <c r="F273">
        <f>Table21[[#This Row],[UNITID]]</f>
        <v>129543</v>
      </c>
      <c r="G273" s="21" t="str">
        <f>Table21[[#This Row],[Growth Rate]]</f>
        <v/>
      </c>
      <c r="H273">
        <f>Table5[[#This Row],[UNITID]]</f>
        <v>129543</v>
      </c>
      <c r="I273" s="7" t="str">
        <f>Table5[[#This Row],[Growth Rate]]</f>
        <v/>
      </c>
    </row>
    <row r="274" spans="1:9" ht="14.25">
      <c r="A274" s="63">
        <f>Table19[[#This Row],[UNITID]]</f>
        <v>129543</v>
      </c>
      <c r="B274" s="148" t="str">
        <f>Table19[[#This Row],[OUTCOMES MEASURES]]</f>
        <v>Percent of adjusted cohort receiving an award at 6 years</v>
      </c>
      <c r="C274" s="156" t="str">
        <f>Table19[[#This Row],[Growth Rate]]</f>
        <v/>
      </c>
      <c r="D274">
        <f>Table20[[#This Row],[UNITID]]</f>
        <v>129543</v>
      </c>
      <c r="E274" s="156" t="str">
        <f>Table20[[#This Row],[Growth Rate]]</f>
        <v/>
      </c>
      <c r="F274">
        <f>Table21[[#This Row],[UNITID]]</f>
        <v>129543</v>
      </c>
      <c r="G274" s="157" t="str">
        <f>Table21[[#This Row],[Growth Rate]]</f>
        <v/>
      </c>
      <c r="H274">
        <f>Table5[[#This Row],[UNITID]]</f>
        <v>129543</v>
      </c>
      <c r="I274" s="156" t="str">
        <f>Table5[[#This Row],[Growth Rate]]</f>
        <v/>
      </c>
    </row>
    <row r="275" spans="1:9" hidden="1">
      <c r="A275">
        <f>Table19[[#This Row],[UNITID]]</f>
        <v>129543</v>
      </c>
      <c r="B275" t="str">
        <f>Table19[[#This Row],[OUTCOMES MEASURES]]</f>
        <v>Number of adjusted cohort receiving a certificate at 8 years</v>
      </c>
      <c r="C275" s="7" t="str">
        <f>Table19[[#This Row],[Growth Rate]]</f>
        <v/>
      </c>
      <c r="D275">
        <f>Table20[[#This Row],[UNITID]]</f>
        <v>129543</v>
      </c>
      <c r="E275" s="7" t="str">
        <f>Table20[[#This Row],[Growth Rate]]</f>
        <v/>
      </c>
      <c r="F275">
        <f>Table21[[#This Row],[UNITID]]</f>
        <v>129543</v>
      </c>
      <c r="G275" s="7" t="str">
        <f>Table21[[#This Row],[Growth Rate]]</f>
        <v/>
      </c>
      <c r="H275">
        <f>Table5[[#This Row],[UNITID]]</f>
        <v>129543</v>
      </c>
      <c r="I275" s="7" t="str">
        <f>Table5[[#This Row],[Growth Rate]]</f>
        <v/>
      </c>
    </row>
    <row r="276" spans="1:9" hidden="1">
      <c r="A276">
        <f>Table19[[#This Row],[UNITID]]</f>
        <v>129543</v>
      </c>
      <c r="B276" t="str">
        <f>Table19[[#This Row],[OUTCOMES MEASURES]]</f>
        <v>Number of adjusted cohort receiving an Associate's degree at 8 years</v>
      </c>
      <c r="C276" s="7" t="str">
        <f>Table19[[#This Row],[Growth Rate]]</f>
        <v/>
      </c>
      <c r="D276">
        <f>Table20[[#This Row],[UNITID]]</f>
        <v>129543</v>
      </c>
      <c r="E276" s="7" t="str">
        <f>Table20[[#This Row],[Growth Rate]]</f>
        <v/>
      </c>
      <c r="F276">
        <f>Table21[[#This Row],[UNITID]]</f>
        <v>129543</v>
      </c>
      <c r="G276" s="7" t="str">
        <f>Table21[[#This Row],[Growth Rate]]</f>
        <v/>
      </c>
      <c r="H276">
        <f>Table5[[#This Row],[UNITID]]</f>
        <v>129543</v>
      </c>
      <c r="I276" s="7" t="str">
        <f>Table5[[#This Row],[Growth Rate]]</f>
        <v/>
      </c>
    </row>
    <row r="277" spans="1:9" hidden="1">
      <c r="A277">
        <f>Table19[[#This Row],[UNITID]]</f>
        <v>129543</v>
      </c>
      <c r="B277" t="str">
        <f>Table19[[#This Row],[OUTCOMES MEASURES]]</f>
        <v>Number of adjusted cohort receiving a Bachelor's degree at 8 years</v>
      </c>
      <c r="C277" s="7" t="str">
        <f>Table19[[#This Row],[Growth Rate]]</f>
        <v/>
      </c>
      <c r="D277">
        <f>Table20[[#This Row],[UNITID]]</f>
        <v>129543</v>
      </c>
      <c r="E277" s="7" t="str">
        <f>Table20[[#This Row],[Growth Rate]]</f>
        <v/>
      </c>
      <c r="F277">
        <f>Table21[[#This Row],[UNITID]]</f>
        <v>129543</v>
      </c>
      <c r="G277" s="7" t="str">
        <f>Table21[[#This Row],[Growth Rate]]</f>
        <v/>
      </c>
      <c r="H277">
        <f>Table5[[#This Row],[UNITID]]</f>
        <v>129543</v>
      </c>
      <c r="I277" s="7" t="str">
        <f>Table5[[#This Row],[Growth Rate]]</f>
        <v/>
      </c>
    </row>
    <row r="278" spans="1:9" hidden="1">
      <c r="A278">
        <f>Table19[[#This Row],[UNITID]]</f>
        <v>129543</v>
      </c>
      <c r="B278" t="str">
        <f>Table19[[#This Row],[OUTCOMES MEASURES]]</f>
        <v>Number of adjusted cohort receiving an award at 8 years</v>
      </c>
      <c r="C278" s="7" t="str">
        <f>Table19[[#This Row],[Growth Rate]]</f>
        <v/>
      </c>
      <c r="D278">
        <f>Table20[[#This Row],[UNITID]]</f>
        <v>129543</v>
      </c>
      <c r="E278" s="7" t="str">
        <f>Table20[[#This Row],[Growth Rate]]</f>
        <v/>
      </c>
      <c r="F278">
        <f>Table21[[#This Row],[UNITID]]</f>
        <v>129543</v>
      </c>
      <c r="G278" s="7" t="str">
        <f>Table21[[#This Row],[Growth Rate]]</f>
        <v/>
      </c>
      <c r="H278">
        <f>Table5[[#This Row],[UNITID]]</f>
        <v>129543</v>
      </c>
      <c r="I278" s="7" t="str">
        <f>Table5[[#This Row],[Growth Rate]]</f>
        <v/>
      </c>
    </row>
    <row r="279" spans="1:9" hidden="1">
      <c r="A279">
        <f>Table19[[#This Row],[UNITID]]</f>
        <v>129543</v>
      </c>
      <c r="B279" t="str">
        <f>Table19[[#This Row],[OUTCOMES MEASURES]]</f>
        <v>Number of adjusted cohort still enrolled at your institution at 8 years</v>
      </c>
      <c r="C279" s="7" t="str">
        <f>Table19[[#This Row],[Growth Rate]]</f>
        <v/>
      </c>
      <c r="D279">
        <f>Table20[[#This Row],[UNITID]]</f>
        <v>129543</v>
      </c>
      <c r="E279" s="7" t="str">
        <f>Table20[[#This Row],[Growth Rate]]</f>
        <v/>
      </c>
      <c r="F279">
        <f>Table21[[#This Row],[UNITID]]</f>
        <v>129543</v>
      </c>
      <c r="G279" s="7" t="str">
        <f>Table21[[#This Row],[Growth Rate]]</f>
        <v/>
      </c>
      <c r="H279">
        <f>Table5[[#This Row],[UNITID]]</f>
        <v>129543</v>
      </c>
      <c r="I279" s="7" t="str">
        <f>Table5[[#This Row],[Growth Rate]]</f>
        <v/>
      </c>
    </row>
    <row r="280" spans="1:9" hidden="1">
      <c r="A280">
        <f>Table19[[#This Row],[UNITID]]</f>
        <v>129543</v>
      </c>
      <c r="B280" t="str">
        <f>Table19[[#This Row],[OUTCOMES MEASURES]]</f>
        <v>Number of adjusted cohort who enrolled subsequently at another institution at 8 years</v>
      </c>
      <c r="C280" s="7" t="str">
        <f>Table19[[#This Row],[Growth Rate]]</f>
        <v/>
      </c>
      <c r="D280">
        <f>Table20[[#This Row],[UNITID]]</f>
        <v>129543</v>
      </c>
      <c r="E280" s="7" t="str">
        <f>Table20[[#This Row],[Growth Rate]]</f>
        <v/>
      </c>
      <c r="F280">
        <f>Table21[[#This Row],[UNITID]]</f>
        <v>129543</v>
      </c>
      <c r="G280" s="7" t="str">
        <f>Table21[[#This Row],[Growth Rate]]</f>
        <v/>
      </c>
      <c r="H280">
        <f>Table5[[#This Row],[UNITID]]</f>
        <v>129543</v>
      </c>
      <c r="I280" s="7" t="str">
        <f>Table5[[#This Row],[Growth Rate]]</f>
        <v/>
      </c>
    </row>
    <row r="281" spans="1:9" hidden="1">
      <c r="A281">
        <f>Table19[[#This Row],[UNITID]]</f>
        <v>129543</v>
      </c>
      <c r="B281" s="2" t="str">
        <f>Table19[[#This Row],[OUTCOMES MEASURES]]</f>
        <v>Number of adjusted cohort whose subsequent enrollment status is unknown at 8 years</v>
      </c>
      <c r="C281" s="8" t="str">
        <f>Table19[[#This Row],[Growth Rate]]</f>
        <v/>
      </c>
      <c r="D281">
        <f>Table20[[#This Row],[UNITID]]</f>
        <v>129543</v>
      </c>
      <c r="E281" s="7" t="str">
        <f>Table20[[#This Row],[Growth Rate]]</f>
        <v/>
      </c>
      <c r="F281">
        <f>Table21[[#This Row],[UNITID]]</f>
        <v>129543</v>
      </c>
      <c r="G281" s="7" t="str">
        <f>Table21[[#This Row],[Growth Rate]]</f>
        <v/>
      </c>
      <c r="H281">
        <f>Table5[[#This Row],[UNITID]]</f>
        <v>129543</v>
      </c>
      <c r="I281" s="7" t="str">
        <f>Table5[[#This Row],[Growth Rate]]</f>
        <v/>
      </c>
    </row>
    <row r="282" spans="1:9" hidden="1">
      <c r="A282">
        <f>Table19[[#This Row],[UNITID]]</f>
        <v>129543</v>
      </c>
      <c r="B282" s="2" t="str">
        <f>Table19[[#This Row],[OUTCOMES MEASURES]]</f>
        <v>Number of adjusted cohort who did not receive an award from your institution at 8 years</v>
      </c>
      <c r="C282" s="7" t="str">
        <f>Table19[[#This Row],[Growth Rate]]</f>
        <v/>
      </c>
      <c r="D282">
        <f>Table20[[#This Row],[UNITID]]</f>
        <v>129543</v>
      </c>
      <c r="E282" s="7" t="str">
        <f>Table20[[#This Row],[Growth Rate]]</f>
        <v/>
      </c>
      <c r="F282">
        <f>Table21[[#This Row],[UNITID]]</f>
        <v>129543</v>
      </c>
      <c r="G282" s="21" t="str">
        <f>Table21[[#This Row],[Growth Rate]]</f>
        <v/>
      </c>
      <c r="H282">
        <f>Table5[[#This Row],[UNITID]]</f>
        <v>129543</v>
      </c>
      <c r="I282" s="7" t="str">
        <f>Table5[[#This Row],[Growth Rate]]</f>
        <v/>
      </c>
    </row>
    <row r="283" spans="1:9" ht="14.25">
      <c r="A283" s="63">
        <f>Table19[[#This Row],[UNITID]]</f>
        <v>129543</v>
      </c>
      <c r="B283" s="148" t="str">
        <f>Table19[[#This Row],[OUTCOMES MEASURES]]</f>
        <v>Percent of adjusted cohort receiving an award at 8 years</v>
      </c>
      <c r="C283" s="156" t="str">
        <f>Table19[[#This Row],[Growth Rate]]</f>
        <v/>
      </c>
      <c r="D283">
        <f>Table20[[#This Row],[UNITID]]</f>
        <v>129543</v>
      </c>
      <c r="E283" s="156" t="str">
        <f>Table20[[#This Row],[Growth Rate]]</f>
        <v/>
      </c>
      <c r="F283">
        <f>Table21[[#This Row],[UNITID]]</f>
        <v>129543</v>
      </c>
      <c r="G283" s="157" t="str">
        <f>Table21[[#This Row],[Growth Rate]]</f>
        <v/>
      </c>
      <c r="H283">
        <f>Table5[[#This Row],[UNITID]]</f>
        <v>129543</v>
      </c>
      <c r="I283" s="156" t="str">
        <f>Table5[[#This Row],[Growth Rate]]</f>
        <v/>
      </c>
    </row>
    <row r="284" spans="1:9" hidden="1">
      <c r="A284">
        <f>Table19[[#This Row],[UNITID]]</f>
        <v>129543</v>
      </c>
      <c r="B284" s="2" t="str">
        <f>Table19[[#This Row],[OUTCOMES MEASURES]]</f>
        <v>Percent of adjusted cohort still or subsequently enrolled at 8 years</v>
      </c>
      <c r="C284" s="8" t="str">
        <f>Table19[[#This Row],[Growth Rate]]</f>
        <v/>
      </c>
      <c r="D284">
        <f>Table20[[#This Row],[UNITID]]</f>
        <v>129543</v>
      </c>
      <c r="E284" s="7" t="str">
        <f>Table20[[#This Row],[Growth Rate]]</f>
        <v/>
      </c>
      <c r="F284">
        <f>Table21[[#This Row],[UNITID]]</f>
        <v>129543</v>
      </c>
      <c r="G284" s="21" t="str">
        <f>Table21[[#This Row],[Growth Rate]]</f>
        <v/>
      </c>
      <c r="H284">
        <f>Table5[[#This Row],[UNITID]]</f>
        <v>129543</v>
      </c>
      <c r="I284" s="7" t="str">
        <f>Table5[[#This Row],[Growth Rate]]</f>
        <v/>
      </c>
    </row>
    <row r="285" spans="1:9" ht="14.25">
      <c r="A285" s="63">
        <f>Table19[[#This Row],[UNITID]]</f>
        <v>129543</v>
      </c>
      <c r="B285" s="148" t="str">
        <f>Table19[[#This Row],[OUTCOMES MEASURES]]</f>
        <v>Percent of adjusted cohort still enrolled at your institution at 8 years</v>
      </c>
      <c r="C285" s="156" t="str">
        <f>Table19[[#This Row],[Growth Rate]]</f>
        <v/>
      </c>
      <c r="D285">
        <f>Table20[[#This Row],[UNITID]]</f>
        <v>129543</v>
      </c>
      <c r="E285" s="156" t="str">
        <f>Table20[[#This Row],[Growth Rate]]</f>
        <v/>
      </c>
      <c r="F285">
        <f>Table21[[#This Row],[UNITID]]</f>
        <v>129543</v>
      </c>
      <c r="G285" s="158" t="str">
        <f>Table21[[#This Row],[Growth Rate]]</f>
        <v/>
      </c>
      <c r="H285">
        <f>Table5[[#This Row],[UNITID]]</f>
        <v>129543</v>
      </c>
      <c r="I285" s="156" t="str">
        <f>Table5[[#This Row],[Growth Rate]]</f>
        <v/>
      </c>
    </row>
    <row r="286" spans="1:9" ht="14.25">
      <c r="A286" s="63">
        <f>Table19[[#This Row],[UNITID]]</f>
        <v>129543</v>
      </c>
      <c r="B286" s="148" t="str">
        <f>Table19[[#This Row],[OUTCOMES MEASURES]]</f>
        <v>Percent of adjusted cohort enrolled subsequently at another institution at 8 years</v>
      </c>
      <c r="C286" s="156" t="str">
        <f>Table19[[#This Row],[Growth Rate]]</f>
        <v/>
      </c>
      <c r="D286">
        <f>Table20[[#This Row],[UNITID]]</f>
        <v>129543</v>
      </c>
      <c r="E286" s="64" t="str">
        <f>Table20[[#This Row],[Growth Rate]]</f>
        <v/>
      </c>
      <c r="F286">
        <f>Table21[[#This Row],[UNITID]]</f>
        <v>129543</v>
      </c>
      <c r="G286" s="158" t="str">
        <f>Table21[[#This Row],[Growth Rate]]</f>
        <v/>
      </c>
      <c r="H286">
        <f>Table5[[#This Row],[UNITID]]</f>
        <v>129543</v>
      </c>
      <c r="I286" s="64" t="str">
        <f>Table5[[#This Row],[Growth Rate]]</f>
        <v/>
      </c>
    </row>
    <row r="287" spans="1:9" hidden="1">
      <c r="A287">
        <f>Table19[[#This Row],[UNITID]]</f>
        <v>129543</v>
      </c>
      <c r="B287" s="2" t="str">
        <f>Table19[[#This Row],[OUTCOMES MEASURES]]</f>
        <v>Percent of adjusted cohort enrollment status unknown at 8 years</v>
      </c>
      <c r="C287" s="8" t="str">
        <f>Table19[[#This Row],[Growth Rate]]</f>
        <v/>
      </c>
      <c r="D287">
        <f>Table20[[#This Row],[UNITID]]</f>
        <v>129543</v>
      </c>
      <c r="E287" s="8" t="str">
        <f>Table20[[#This Row],[Growth Rate]]</f>
        <v/>
      </c>
      <c r="F287">
        <f>Table21[[#This Row],[UNITID]]</f>
        <v>129543</v>
      </c>
      <c r="G287" s="8" t="str">
        <f>Table21[[#This Row],[Growth Rate]]</f>
        <v/>
      </c>
      <c r="H287">
        <f>Table5[[#This Row],[UNITID]]</f>
        <v>129543</v>
      </c>
      <c r="I287" s="8" t="str">
        <f>Table5[[#This Row],[Growth Rate]]</f>
        <v/>
      </c>
    </row>
    <row r="288" spans="1:9" hidden="1">
      <c r="A288">
        <f>Table19[[#This Row],[UNITID]]</f>
        <v>129695</v>
      </c>
      <c r="B288" s="2" t="str">
        <f>Table19[[#This Row],[OUTCOMES MEASURES]]</f>
        <v>First-Time, Full-Time Cohort</v>
      </c>
      <c r="C288" s="8" t="str">
        <f>Table19[[#This Row],[Growth Rate]]</f>
        <v/>
      </c>
      <c r="D288">
        <f>Table20[[#This Row],[UNITID]]</f>
        <v>129695</v>
      </c>
      <c r="E288" s="8" t="str">
        <f>Table20[[#This Row],[Growth Rate]]</f>
        <v/>
      </c>
      <c r="F288">
        <f>Table21[[#This Row],[UNITID]]</f>
        <v>129695</v>
      </c>
      <c r="G288" s="8" t="str">
        <f>Table21[[#This Row],[Growth Rate]]</f>
        <v/>
      </c>
      <c r="H288">
        <f>Table5[[#This Row],[UNITID]]</f>
        <v>129695</v>
      </c>
      <c r="I288" s="8" t="str">
        <f>Table5[[#This Row],[Growth Rate]]</f>
        <v/>
      </c>
    </row>
    <row r="289" spans="1:9" hidden="1">
      <c r="A289">
        <f>Table19[[#This Row],[UNITID]]</f>
        <v>129695</v>
      </c>
      <c r="B289" t="str">
        <f>Table19[[#This Row],[OUTCOMES MEASURES]]</f>
        <v>Exclusions to cohort</v>
      </c>
      <c r="C289" s="7" t="str">
        <f>Table19[[#This Row],[Growth Rate]]</f>
        <v/>
      </c>
      <c r="D289">
        <f>Table20[[#This Row],[UNITID]]</f>
        <v>129695</v>
      </c>
      <c r="E289" s="7" t="str">
        <f>Table20[[#This Row],[Growth Rate]]</f>
        <v/>
      </c>
      <c r="F289">
        <f>Table21[[#This Row],[UNITID]]</f>
        <v>129695</v>
      </c>
      <c r="G289" s="7" t="str">
        <f>Table21[[#This Row],[Growth Rate]]</f>
        <v/>
      </c>
      <c r="H289">
        <f>Table5[[#This Row],[UNITID]]</f>
        <v>129695</v>
      </c>
      <c r="I289" s="7" t="str">
        <f>Table5[[#This Row],[Growth Rate]]</f>
        <v/>
      </c>
    </row>
    <row r="290" spans="1:9" ht="14.25">
      <c r="A290" s="63">
        <f>Table19[[#This Row],[UNITID]]</f>
        <v>129695</v>
      </c>
      <c r="B290" s="63" t="str">
        <f>Table19[[#This Row],[OUTCOMES MEASURES]]</f>
        <v>Adjusted cohort</v>
      </c>
      <c r="C290" s="64" t="str">
        <f>Table19[[#This Row],[Growth Rate]]</f>
        <v/>
      </c>
      <c r="D290">
        <f>Table20[[#This Row],[UNITID]]</f>
        <v>129695</v>
      </c>
      <c r="E290" s="64" t="str">
        <f>Table20[[#This Row],[Growth Rate]]</f>
        <v/>
      </c>
      <c r="F290">
        <f>Table21[[#This Row],[UNITID]]</f>
        <v>129695</v>
      </c>
      <c r="G290" s="155" t="str">
        <f>Table21[[#This Row],[Growth Rate]]</f>
        <v/>
      </c>
      <c r="H290">
        <f>Table5[[#This Row],[UNITID]]</f>
        <v>129695</v>
      </c>
      <c r="I290" s="64" t="str">
        <f>Table5[[#This Row],[Growth Rate]]</f>
        <v/>
      </c>
    </row>
    <row r="291" spans="1:9" hidden="1">
      <c r="A291">
        <f>Table19[[#This Row],[UNITID]]</f>
        <v>129695</v>
      </c>
      <c r="B291" t="str">
        <f>Table19[[#This Row],[OUTCOMES MEASURES]]</f>
        <v>Number of adjusted cohort receiving a certificate at 4 years</v>
      </c>
      <c r="C291" s="7" t="str">
        <f>Table19[[#This Row],[Growth Rate]]</f>
        <v/>
      </c>
      <c r="D291">
        <f>Table20[[#This Row],[UNITID]]</f>
        <v>129695</v>
      </c>
      <c r="E291" s="7" t="str">
        <f>Table20[[#This Row],[Growth Rate]]</f>
        <v/>
      </c>
      <c r="F291">
        <f>Table21[[#This Row],[UNITID]]</f>
        <v>129695</v>
      </c>
      <c r="G291" s="7" t="str">
        <f>Table21[[#This Row],[Growth Rate]]</f>
        <v/>
      </c>
      <c r="H291">
        <f>Table5[[#This Row],[UNITID]]</f>
        <v>129695</v>
      </c>
      <c r="I291" s="7" t="str">
        <f>Table5[[#This Row],[Growth Rate]]</f>
        <v/>
      </c>
    </row>
    <row r="292" spans="1:9" hidden="1">
      <c r="A292">
        <f>Table19[[#This Row],[UNITID]]</f>
        <v>129695</v>
      </c>
      <c r="B292" t="str">
        <f>Table19[[#This Row],[OUTCOMES MEASURES]]</f>
        <v>Number of adjusted cohort receiving an Associate's degree at 4 years</v>
      </c>
      <c r="C292" s="7" t="str">
        <f>Table19[[#This Row],[Growth Rate]]</f>
        <v/>
      </c>
      <c r="D292">
        <f>Table20[[#This Row],[UNITID]]</f>
        <v>129695</v>
      </c>
      <c r="E292" s="7" t="str">
        <f>Table20[[#This Row],[Growth Rate]]</f>
        <v/>
      </c>
      <c r="F292">
        <f>Table21[[#This Row],[UNITID]]</f>
        <v>129695</v>
      </c>
      <c r="G292" s="7" t="str">
        <f>Table21[[#This Row],[Growth Rate]]</f>
        <v/>
      </c>
      <c r="H292">
        <f>Table5[[#This Row],[UNITID]]</f>
        <v>129695</v>
      </c>
      <c r="I292" s="7" t="str">
        <f>Table5[[#This Row],[Growth Rate]]</f>
        <v/>
      </c>
    </row>
    <row r="293" spans="1:9" hidden="1">
      <c r="A293">
        <f>Table19[[#This Row],[UNITID]]</f>
        <v>129695</v>
      </c>
      <c r="B293" t="str">
        <f>Table19[[#This Row],[OUTCOMES MEASURES]]</f>
        <v>Number of adjusted cohort receiving a Bachelor's degree at 4 years</v>
      </c>
      <c r="C293" s="7" t="str">
        <f>Table19[[#This Row],[Growth Rate]]</f>
        <v/>
      </c>
      <c r="D293">
        <f>Table20[[#This Row],[UNITID]]</f>
        <v>129695</v>
      </c>
      <c r="E293" s="7" t="str">
        <f>Table20[[#This Row],[Growth Rate]]</f>
        <v/>
      </c>
      <c r="F293">
        <f>Table21[[#This Row],[UNITID]]</f>
        <v>129695</v>
      </c>
      <c r="G293" s="7" t="str">
        <f>Table21[[#This Row],[Growth Rate]]</f>
        <v/>
      </c>
      <c r="H293">
        <f>Table5[[#This Row],[UNITID]]</f>
        <v>129695</v>
      </c>
      <c r="I293" s="7" t="str">
        <f>Table5[[#This Row],[Growth Rate]]</f>
        <v/>
      </c>
    </row>
    <row r="294" spans="1:9" hidden="1">
      <c r="A294">
        <f>Table19[[#This Row],[UNITID]]</f>
        <v>129695</v>
      </c>
      <c r="B294" s="2" t="str">
        <f>Table19[[#This Row],[OUTCOMES MEASURES]]</f>
        <v>Number of adjusted cohort receiving an award at 4 years</v>
      </c>
      <c r="C294" s="7" t="str">
        <f>Table19[[#This Row],[Growth Rate]]</f>
        <v/>
      </c>
      <c r="D294">
        <f>Table20[[#This Row],[UNITID]]</f>
        <v>129695</v>
      </c>
      <c r="E294" s="7" t="str">
        <f>Table20[[#This Row],[Growth Rate]]</f>
        <v/>
      </c>
      <c r="F294">
        <f>Table21[[#This Row],[UNITID]]</f>
        <v>129695</v>
      </c>
      <c r="G294" s="21" t="str">
        <f>Table21[[#This Row],[Growth Rate]]</f>
        <v/>
      </c>
      <c r="H294">
        <f>Table5[[#This Row],[UNITID]]</f>
        <v>129695</v>
      </c>
      <c r="I294" s="7" t="str">
        <f>Table5[[#This Row],[Growth Rate]]</f>
        <v/>
      </c>
    </row>
    <row r="295" spans="1:9" ht="14.25">
      <c r="A295" s="63">
        <f>Table19[[#This Row],[UNITID]]</f>
        <v>129695</v>
      </c>
      <c r="B295" s="148" t="str">
        <f>Table19[[#This Row],[OUTCOMES MEASURES]]</f>
        <v>Percent of adjusted cohort receiving an award at 4 years</v>
      </c>
      <c r="C295" s="156" t="str">
        <f>Table19[[#This Row],[Growth Rate]]</f>
        <v/>
      </c>
      <c r="D295">
        <f>Table20[[#This Row],[UNITID]]</f>
        <v>129695</v>
      </c>
      <c r="E295" s="156" t="str">
        <f>Table20[[#This Row],[Growth Rate]]</f>
        <v/>
      </c>
      <c r="F295">
        <f>Table21[[#This Row],[UNITID]]</f>
        <v>129695</v>
      </c>
      <c r="G295" s="157" t="str">
        <f>Table21[[#This Row],[Growth Rate]]</f>
        <v/>
      </c>
      <c r="H295">
        <f>Table5[[#This Row],[UNITID]]</f>
        <v>129695</v>
      </c>
      <c r="I295" s="156" t="str">
        <f>Table5[[#This Row],[Growth Rate]]</f>
        <v/>
      </c>
    </row>
    <row r="296" spans="1:9" hidden="1">
      <c r="A296">
        <f>Table19[[#This Row],[UNITID]]</f>
        <v>129695</v>
      </c>
      <c r="B296" t="str">
        <f>Table19[[#This Row],[OUTCOMES MEASURES]]</f>
        <v>Number of adjusted cohort receiving a certificate at 6 years</v>
      </c>
      <c r="C296" s="7" t="str">
        <f>Table19[[#This Row],[Growth Rate]]</f>
        <v/>
      </c>
      <c r="D296">
        <f>Table20[[#This Row],[UNITID]]</f>
        <v>129695</v>
      </c>
      <c r="E296" s="7" t="str">
        <f>Table20[[#This Row],[Growth Rate]]</f>
        <v/>
      </c>
      <c r="F296">
        <f>Table21[[#This Row],[UNITID]]</f>
        <v>129695</v>
      </c>
      <c r="G296" s="7" t="str">
        <f>Table21[[#This Row],[Growth Rate]]</f>
        <v/>
      </c>
      <c r="H296">
        <f>Table5[[#This Row],[UNITID]]</f>
        <v>129695</v>
      </c>
      <c r="I296" s="7" t="str">
        <f>Table5[[#This Row],[Growth Rate]]</f>
        <v/>
      </c>
    </row>
    <row r="297" spans="1:9" hidden="1">
      <c r="A297">
        <f>Table19[[#This Row],[UNITID]]</f>
        <v>129695</v>
      </c>
      <c r="B297" t="str">
        <f>Table19[[#This Row],[OUTCOMES MEASURES]]</f>
        <v>Number of adjusted cohort receiving an Associate's degree at 6 years</v>
      </c>
      <c r="C297" s="7" t="str">
        <f>Table19[[#This Row],[Growth Rate]]</f>
        <v/>
      </c>
      <c r="D297">
        <f>Table20[[#This Row],[UNITID]]</f>
        <v>129695</v>
      </c>
      <c r="E297" s="7" t="str">
        <f>Table20[[#This Row],[Growth Rate]]</f>
        <v/>
      </c>
      <c r="F297">
        <f>Table21[[#This Row],[UNITID]]</f>
        <v>129695</v>
      </c>
      <c r="G297" s="7" t="str">
        <f>Table21[[#This Row],[Growth Rate]]</f>
        <v/>
      </c>
      <c r="H297">
        <f>Table5[[#This Row],[UNITID]]</f>
        <v>129695</v>
      </c>
      <c r="I297" s="7" t="str">
        <f>Table5[[#This Row],[Growth Rate]]</f>
        <v/>
      </c>
    </row>
    <row r="298" spans="1:9" hidden="1">
      <c r="A298">
        <f>Table19[[#This Row],[UNITID]]</f>
        <v>129695</v>
      </c>
      <c r="B298" t="str">
        <f>Table19[[#This Row],[OUTCOMES MEASURES]]</f>
        <v>Number of adjusted cohort receiving a Bachelor's degree at 6 years</v>
      </c>
      <c r="C298" s="7" t="str">
        <f>Table19[[#This Row],[Growth Rate]]</f>
        <v/>
      </c>
      <c r="D298">
        <f>Table20[[#This Row],[UNITID]]</f>
        <v>129695</v>
      </c>
      <c r="E298" s="7" t="str">
        <f>Table20[[#This Row],[Growth Rate]]</f>
        <v/>
      </c>
      <c r="F298">
        <f>Table21[[#This Row],[UNITID]]</f>
        <v>129695</v>
      </c>
      <c r="G298" s="7" t="str">
        <f>Table21[[#This Row],[Growth Rate]]</f>
        <v/>
      </c>
      <c r="H298">
        <f>Table5[[#This Row],[UNITID]]</f>
        <v>129695</v>
      </c>
      <c r="I298" s="7" t="str">
        <f>Table5[[#This Row],[Growth Rate]]</f>
        <v/>
      </c>
    </row>
    <row r="299" spans="1:9" hidden="1">
      <c r="A299">
        <f>Table19[[#This Row],[UNITID]]</f>
        <v>129695</v>
      </c>
      <c r="B299" s="2" t="str">
        <f>Table19[[#This Row],[OUTCOMES MEASURES]]</f>
        <v>Number of adjusted cohort receiving an award at 6 years</v>
      </c>
      <c r="C299" s="7" t="str">
        <f>Table19[[#This Row],[Growth Rate]]</f>
        <v/>
      </c>
      <c r="D299">
        <f>Table20[[#This Row],[UNITID]]</f>
        <v>129695</v>
      </c>
      <c r="E299" s="7" t="str">
        <f>Table20[[#This Row],[Growth Rate]]</f>
        <v/>
      </c>
      <c r="F299">
        <f>Table21[[#This Row],[UNITID]]</f>
        <v>129695</v>
      </c>
      <c r="G299" s="21" t="str">
        <f>Table21[[#This Row],[Growth Rate]]</f>
        <v/>
      </c>
      <c r="H299">
        <f>Table5[[#This Row],[UNITID]]</f>
        <v>129695</v>
      </c>
      <c r="I299" s="7" t="str">
        <f>Table5[[#This Row],[Growth Rate]]</f>
        <v/>
      </c>
    </row>
    <row r="300" spans="1:9" ht="14.25">
      <c r="A300" s="63">
        <f>Table19[[#This Row],[UNITID]]</f>
        <v>129695</v>
      </c>
      <c r="B300" s="148" t="str">
        <f>Table19[[#This Row],[OUTCOMES MEASURES]]</f>
        <v>Percent of adjusted cohort receiving an award at 6 years</v>
      </c>
      <c r="C300" s="156" t="str">
        <f>Table19[[#This Row],[Growth Rate]]</f>
        <v/>
      </c>
      <c r="D300">
        <f>Table20[[#This Row],[UNITID]]</f>
        <v>129695</v>
      </c>
      <c r="E300" s="156" t="str">
        <f>Table20[[#This Row],[Growth Rate]]</f>
        <v/>
      </c>
      <c r="F300">
        <f>Table21[[#This Row],[UNITID]]</f>
        <v>129695</v>
      </c>
      <c r="G300" s="157" t="str">
        <f>Table21[[#This Row],[Growth Rate]]</f>
        <v/>
      </c>
      <c r="H300">
        <f>Table5[[#This Row],[UNITID]]</f>
        <v>129695</v>
      </c>
      <c r="I300" s="156" t="str">
        <f>Table5[[#This Row],[Growth Rate]]</f>
        <v/>
      </c>
    </row>
    <row r="301" spans="1:9" hidden="1">
      <c r="A301">
        <f>Table19[[#This Row],[UNITID]]</f>
        <v>129695</v>
      </c>
      <c r="B301" t="str">
        <f>Table19[[#This Row],[OUTCOMES MEASURES]]</f>
        <v>Number of adjusted cohort receiving a certificate at 8 years</v>
      </c>
      <c r="C301" s="7" t="str">
        <f>Table19[[#This Row],[Growth Rate]]</f>
        <v/>
      </c>
      <c r="D301">
        <f>Table20[[#This Row],[UNITID]]</f>
        <v>129695</v>
      </c>
      <c r="E301" s="7" t="str">
        <f>Table20[[#This Row],[Growth Rate]]</f>
        <v/>
      </c>
      <c r="F301">
        <f>Table21[[#This Row],[UNITID]]</f>
        <v>129695</v>
      </c>
      <c r="G301" s="7" t="str">
        <f>Table21[[#This Row],[Growth Rate]]</f>
        <v/>
      </c>
      <c r="H301">
        <f>Table5[[#This Row],[UNITID]]</f>
        <v>129695</v>
      </c>
      <c r="I301" s="7" t="str">
        <f>Table5[[#This Row],[Growth Rate]]</f>
        <v/>
      </c>
    </row>
    <row r="302" spans="1:9" hidden="1">
      <c r="A302">
        <f>Table19[[#This Row],[UNITID]]</f>
        <v>129695</v>
      </c>
      <c r="B302" t="str">
        <f>Table19[[#This Row],[OUTCOMES MEASURES]]</f>
        <v>Number of adjusted cohort receiving an Associate's degree at 8 years</v>
      </c>
      <c r="C302" s="7" t="str">
        <f>Table19[[#This Row],[Growth Rate]]</f>
        <v/>
      </c>
      <c r="D302">
        <f>Table20[[#This Row],[UNITID]]</f>
        <v>129695</v>
      </c>
      <c r="E302" s="7" t="str">
        <f>Table20[[#This Row],[Growth Rate]]</f>
        <v/>
      </c>
      <c r="F302">
        <f>Table21[[#This Row],[UNITID]]</f>
        <v>129695</v>
      </c>
      <c r="G302" s="7" t="str">
        <f>Table21[[#This Row],[Growth Rate]]</f>
        <v/>
      </c>
      <c r="H302">
        <f>Table5[[#This Row],[UNITID]]</f>
        <v>129695</v>
      </c>
      <c r="I302" s="7" t="str">
        <f>Table5[[#This Row],[Growth Rate]]</f>
        <v/>
      </c>
    </row>
    <row r="303" spans="1:9" hidden="1">
      <c r="A303">
        <f>Table19[[#This Row],[UNITID]]</f>
        <v>129695</v>
      </c>
      <c r="B303" t="str">
        <f>Table19[[#This Row],[OUTCOMES MEASURES]]</f>
        <v>Number of adjusted cohort receiving a Bachelor's degree at 8 years</v>
      </c>
      <c r="C303" s="7" t="str">
        <f>Table19[[#This Row],[Growth Rate]]</f>
        <v/>
      </c>
      <c r="D303">
        <f>Table20[[#This Row],[UNITID]]</f>
        <v>129695</v>
      </c>
      <c r="E303" s="7" t="str">
        <f>Table20[[#This Row],[Growth Rate]]</f>
        <v/>
      </c>
      <c r="F303">
        <f>Table21[[#This Row],[UNITID]]</f>
        <v>129695</v>
      </c>
      <c r="G303" s="7" t="str">
        <f>Table21[[#This Row],[Growth Rate]]</f>
        <v/>
      </c>
      <c r="H303">
        <f>Table5[[#This Row],[UNITID]]</f>
        <v>129695</v>
      </c>
      <c r="I303" s="7" t="str">
        <f>Table5[[#This Row],[Growth Rate]]</f>
        <v/>
      </c>
    </row>
    <row r="304" spans="1:9" hidden="1">
      <c r="A304">
        <f>Table19[[#This Row],[UNITID]]</f>
        <v>129695</v>
      </c>
      <c r="B304" t="str">
        <f>Table19[[#This Row],[OUTCOMES MEASURES]]</f>
        <v>Number of adjusted cohort receiving an award at 8 years</v>
      </c>
      <c r="C304" s="7" t="str">
        <f>Table19[[#This Row],[Growth Rate]]</f>
        <v/>
      </c>
      <c r="D304">
        <f>Table20[[#This Row],[UNITID]]</f>
        <v>129695</v>
      </c>
      <c r="E304" s="7" t="str">
        <f>Table20[[#This Row],[Growth Rate]]</f>
        <v/>
      </c>
      <c r="F304">
        <f>Table21[[#This Row],[UNITID]]</f>
        <v>129695</v>
      </c>
      <c r="G304" s="7" t="str">
        <f>Table21[[#This Row],[Growth Rate]]</f>
        <v/>
      </c>
      <c r="H304">
        <f>Table5[[#This Row],[UNITID]]</f>
        <v>129695</v>
      </c>
      <c r="I304" s="7" t="str">
        <f>Table5[[#This Row],[Growth Rate]]</f>
        <v/>
      </c>
    </row>
    <row r="305" spans="1:9" hidden="1">
      <c r="A305">
        <f>Table19[[#This Row],[UNITID]]</f>
        <v>129695</v>
      </c>
      <c r="B305" t="str">
        <f>Table19[[#This Row],[OUTCOMES MEASURES]]</f>
        <v>Number of adjusted cohort still enrolled at your institution at 8 years</v>
      </c>
      <c r="C305" s="7" t="str">
        <f>Table19[[#This Row],[Growth Rate]]</f>
        <v/>
      </c>
      <c r="D305">
        <f>Table20[[#This Row],[UNITID]]</f>
        <v>129695</v>
      </c>
      <c r="E305" s="7" t="str">
        <f>Table20[[#This Row],[Growth Rate]]</f>
        <v/>
      </c>
      <c r="F305">
        <f>Table21[[#This Row],[UNITID]]</f>
        <v>129695</v>
      </c>
      <c r="G305" s="7" t="str">
        <f>Table21[[#This Row],[Growth Rate]]</f>
        <v/>
      </c>
      <c r="H305">
        <f>Table5[[#This Row],[UNITID]]</f>
        <v>129695</v>
      </c>
      <c r="I305" s="7" t="str">
        <f>Table5[[#This Row],[Growth Rate]]</f>
        <v/>
      </c>
    </row>
    <row r="306" spans="1:9" hidden="1">
      <c r="A306">
        <f>Table19[[#This Row],[UNITID]]</f>
        <v>129695</v>
      </c>
      <c r="B306" t="str">
        <f>Table19[[#This Row],[OUTCOMES MEASURES]]</f>
        <v>Number of adjusted cohort who enrolled subsequently at another institution at 8 years</v>
      </c>
      <c r="C306" s="7" t="str">
        <f>Table19[[#This Row],[Growth Rate]]</f>
        <v/>
      </c>
      <c r="D306">
        <f>Table20[[#This Row],[UNITID]]</f>
        <v>129695</v>
      </c>
      <c r="E306" s="7" t="str">
        <f>Table20[[#This Row],[Growth Rate]]</f>
        <v/>
      </c>
      <c r="F306">
        <f>Table21[[#This Row],[UNITID]]</f>
        <v>129695</v>
      </c>
      <c r="G306" s="7" t="str">
        <f>Table21[[#This Row],[Growth Rate]]</f>
        <v/>
      </c>
      <c r="H306">
        <f>Table5[[#This Row],[UNITID]]</f>
        <v>129695</v>
      </c>
      <c r="I306" s="7" t="str">
        <f>Table5[[#This Row],[Growth Rate]]</f>
        <v/>
      </c>
    </row>
    <row r="307" spans="1:9" hidden="1">
      <c r="A307">
        <f>Table19[[#This Row],[UNITID]]</f>
        <v>129695</v>
      </c>
      <c r="B307" s="2" t="str">
        <f>Table19[[#This Row],[OUTCOMES MEASURES]]</f>
        <v>Number of adjusted cohort whose subsequent enrollment status is unknown at 8 years</v>
      </c>
      <c r="C307" s="8" t="str">
        <f>Table19[[#This Row],[Growth Rate]]</f>
        <v/>
      </c>
      <c r="D307">
        <f>Table20[[#This Row],[UNITID]]</f>
        <v>129695</v>
      </c>
      <c r="E307" s="7" t="str">
        <f>Table20[[#This Row],[Growth Rate]]</f>
        <v/>
      </c>
      <c r="F307">
        <f>Table21[[#This Row],[UNITID]]</f>
        <v>129695</v>
      </c>
      <c r="G307" s="7" t="str">
        <f>Table21[[#This Row],[Growth Rate]]</f>
        <v/>
      </c>
      <c r="H307">
        <f>Table5[[#This Row],[UNITID]]</f>
        <v>129695</v>
      </c>
      <c r="I307" s="7" t="str">
        <f>Table5[[#This Row],[Growth Rate]]</f>
        <v/>
      </c>
    </row>
    <row r="308" spans="1:9" hidden="1">
      <c r="A308">
        <f>Table19[[#This Row],[UNITID]]</f>
        <v>129695</v>
      </c>
      <c r="B308" s="2" t="str">
        <f>Table19[[#This Row],[OUTCOMES MEASURES]]</f>
        <v>Number of adjusted cohort who did not receive an award from your institution at 8 years</v>
      </c>
      <c r="C308" s="7" t="str">
        <f>Table19[[#This Row],[Growth Rate]]</f>
        <v/>
      </c>
      <c r="D308">
        <f>Table20[[#This Row],[UNITID]]</f>
        <v>129695</v>
      </c>
      <c r="E308" s="7" t="str">
        <f>Table20[[#This Row],[Growth Rate]]</f>
        <v/>
      </c>
      <c r="F308">
        <f>Table21[[#This Row],[UNITID]]</f>
        <v>129695</v>
      </c>
      <c r="G308" s="21" t="str">
        <f>Table21[[#This Row],[Growth Rate]]</f>
        <v/>
      </c>
      <c r="H308">
        <f>Table5[[#This Row],[UNITID]]</f>
        <v>129695</v>
      </c>
      <c r="I308" s="7" t="str">
        <f>Table5[[#This Row],[Growth Rate]]</f>
        <v/>
      </c>
    </row>
    <row r="309" spans="1:9" ht="14.25">
      <c r="A309" s="63">
        <f>Table19[[#This Row],[UNITID]]</f>
        <v>129695</v>
      </c>
      <c r="B309" s="148" t="str">
        <f>Table19[[#This Row],[OUTCOMES MEASURES]]</f>
        <v>Percent of adjusted cohort receiving an award at 8 years</v>
      </c>
      <c r="C309" s="156" t="str">
        <f>Table19[[#This Row],[Growth Rate]]</f>
        <v/>
      </c>
      <c r="D309">
        <f>Table20[[#This Row],[UNITID]]</f>
        <v>129695</v>
      </c>
      <c r="E309" s="156" t="str">
        <f>Table20[[#This Row],[Growth Rate]]</f>
        <v/>
      </c>
      <c r="F309">
        <f>Table21[[#This Row],[UNITID]]</f>
        <v>129695</v>
      </c>
      <c r="G309" s="157" t="str">
        <f>Table21[[#This Row],[Growth Rate]]</f>
        <v/>
      </c>
      <c r="H309">
        <f>Table5[[#This Row],[UNITID]]</f>
        <v>129695</v>
      </c>
      <c r="I309" s="156" t="str">
        <f>Table5[[#This Row],[Growth Rate]]</f>
        <v/>
      </c>
    </row>
    <row r="310" spans="1:9" hidden="1">
      <c r="A310">
        <f>Table19[[#This Row],[UNITID]]</f>
        <v>129695</v>
      </c>
      <c r="B310" s="2" t="str">
        <f>Table19[[#This Row],[OUTCOMES MEASURES]]</f>
        <v>Percent of adjusted cohort still or subsequently enrolled at 8 years</v>
      </c>
      <c r="C310" s="8" t="str">
        <f>Table19[[#This Row],[Growth Rate]]</f>
        <v/>
      </c>
      <c r="D310">
        <f>Table20[[#This Row],[UNITID]]</f>
        <v>129695</v>
      </c>
      <c r="E310" s="7" t="str">
        <f>Table20[[#This Row],[Growth Rate]]</f>
        <v/>
      </c>
      <c r="F310">
        <f>Table21[[#This Row],[UNITID]]</f>
        <v>129695</v>
      </c>
      <c r="G310" s="21" t="str">
        <f>Table21[[#This Row],[Growth Rate]]</f>
        <v/>
      </c>
      <c r="H310">
        <f>Table5[[#This Row],[UNITID]]</f>
        <v>129695</v>
      </c>
      <c r="I310" s="7" t="str">
        <f>Table5[[#This Row],[Growth Rate]]</f>
        <v/>
      </c>
    </row>
    <row r="311" spans="1:9" ht="14.25">
      <c r="A311" s="63">
        <f>Table19[[#This Row],[UNITID]]</f>
        <v>129695</v>
      </c>
      <c r="B311" s="148" t="str">
        <f>Table19[[#This Row],[OUTCOMES MEASURES]]</f>
        <v>Percent of adjusted cohort still enrolled at your institution at 8 years</v>
      </c>
      <c r="C311" s="156" t="str">
        <f>Table19[[#This Row],[Growth Rate]]</f>
        <v/>
      </c>
      <c r="D311">
        <f>Table20[[#This Row],[UNITID]]</f>
        <v>129695</v>
      </c>
      <c r="E311" s="156" t="str">
        <f>Table20[[#This Row],[Growth Rate]]</f>
        <v/>
      </c>
      <c r="F311">
        <f>Table21[[#This Row],[UNITID]]</f>
        <v>129695</v>
      </c>
      <c r="G311" s="158" t="str">
        <f>Table21[[#This Row],[Growth Rate]]</f>
        <v/>
      </c>
      <c r="H311">
        <f>Table5[[#This Row],[UNITID]]</f>
        <v>129695</v>
      </c>
      <c r="I311" s="156" t="str">
        <f>Table5[[#This Row],[Growth Rate]]</f>
        <v/>
      </c>
    </row>
    <row r="312" spans="1:9" ht="14.25">
      <c r="A312" s="63">
        <f>Table19[[#This Row],[UNITID]]</f>
        <v>129695</v>
      </c>
      <c r="B312" s="148" t="str">
        <f>Table19[[#This Row],[OUTCOMES MEASURES]]</f>
        <v>Percent of adjusted cohort enrolled subsequently at another institution at 8 years</v>
      </c>
      <c r="C312" s="156" t="str">
        <f>Table19[[#This Row],[Growth Rate]]</f>
        <v/>
      </c>
      <c r="D312">
        <f>Table20[[#This Row],[UNITID]]</f>
        <v>129695</v>
      </c>
      <c r="E312" s="64" t="str">
        <f>Table20[[#This Row],[Growth Rate]]</f>
        <v/>
      </c>
      <c r="F312">
        <f>Table21[[#This Row],[UNITID]]</f>
        <v>129695</v>
      </c>
      <c r="G312" s="158" t="str">
        <f>Table21[[#This Row],[Growth Rate]]</f>
        <v/>
      </c>
      <c r="H312">
        <f>Table5[[#This Row],[UNITID]]</f>
        <v>129695</v>
      </c>
      <c r="I312" s="64" t="str">
        <f>Table5[[#This Row],[Growth Rate]]</f>
        <v/>
      </c>
    </row>
    <row r="313" spans="1:9" hidden="1">
      <c r="A313">
        <f>Table19[[#This Row],[UNITID]]</f>
        <v>129695</v>
      </c>
      <c r="B313" s="2" t="str">
        <f>Table19[[#This Row],[OUTCOMES MEASURES]]</f>
        <v>Percent of adjusted cohort enrollment status unknown at 8 years</v>
      </c>
      <c r="C313" s="8" t="str">
        <f>Table19[[#This Row],[Growth Rate]]</f>
        <v/>
      </c>
      <c r="D313">
        <f>Table20[[#This Row],[UNITID]]</f>
        <v>129695</v>
      </c>
      <c r="E313" s="8" t="str">
        <f>Table20[[#This Row],[Growth Rate]]</f>
        <v/>
      </c>
      <c r="F313">
        <f>Table21[[#This Row],[UNITID]]</f>
        <v>129695</v>
      </c>
      <c r="G313" s="8" t="str">
        <f>Table21[[#This Row],[Growth Rate]]</f>
        <v/>
      </c>
      <c r="H313">
        <f>Table5[[#This Row],[UNITID]]</f>
        <v>129695</v>
      </c>
      <c r="I313" s="8" t="str">
        <f>Table5[[#This Row],[Growth Rate]]</f>
        <v/>
      </c>
    </row>
    <row r="314" spans="1:9" hidden="1">
      <c r="A314">
        <f>Table19[[#This Row],[UNITID]]</f>
        <v>129729</v>
      </c>
      <c r="B314" s="2" t="str">
        <f>Table19[[#This Row],[OUTCOMES MEASURES]]</f>
        <v>First-Time, Full-Time Cohort</v>
      </c>
      <c r="C314" s="8" t="str">
        <f>Table19[[#This Row],[Growth Rate]]</f>
        <v/>
      </c>
      <c r="D314">
        <f>Table20[[#This Row],[UNITID]]</f>
        <v>129729</v>
      </c>
      <c r="E314" s="8" t="str">
        <f>Table20[[#This Row],[Growth Rate]]</f>
        <v/>
      </c>
      <c r="F314">
        <f>Table21[[#This Row],[UNITID]]</f>
        <v>129729</v>
      </c>
      <c r="G314" s="8" t="str">
        <f>Table21[[#This Row],[Growth Rate]]</f>
        <v/>
      </c>
      <c r="H314">
        <f>Table5[[#This Row],[UNITID]]</f>
        <v>129729</v>
      </c>
      <c r="I314" s="8" t="str">
        <f>Table5[[#This Row],[Growth Rate]]</f>
        <v/>
      </c>
    </row>
    <row r="315" spans="1:9" hidden="1">
      <c r="A315">
        <f>Table19[[#This Row],[UNITID]]</f>
        <v>129729</v>
      </c>
      <c r="B315" t="str">
        <f>Table19[[#This Row],[OUTCOMES MEASURES]]</f>
        <v>Exclusions to cohort</v>
      </c>
      <c r="C315" s="7" t="str">
        <f>Table19[[#This Row],[Growth Rate]]</f>
        <v/>
      </c>
      <c r="D315">
        <f>Table20[[#This Row],[UNITID]]</f>
        <v>129729</v>
      </c>
      <c r="E315" s="7" t="str">
        <f>Table20[[#This Row],[Growth Rate]]</f>
        <v/>
      </c>
      <c r="F315">
        <f>Table21[[#This Row],[UNITID]]</f>
        <v>129729</v>
      </c>
      <c r="G315" s="7" t="str">
        <f>Table21[[#This Row],[Growth Rate]]</f>
        <v/>
      </c>
      <c r="H315">
        <f>Table5[[#This Row],[UNITID]]</f>
        <v>129729</v>
      </c>
      <c r="I315" s="7" t="str">
        <f>Table5[[#This Row],[Growth Rate]]</f>
        <v/>
      </c>
    </row>
    <row r="316" spans="1:9" ht="14.25">
      <c r="A316" s="63">
        <f>Table19[[#This Row],[UNITID]]</f>
        <v>129729</v>
      </c>
      <c r="B316" s="63" t="str">
        <f>Table19[[#This Row],[OUTCOMES MEASURES]]</f>
        <v>Adjusted cohort</v>
      </c>
      <c r="C316" s="64" t="str">
        <f>Table19[[#This Row],[Growth Rate]]</f>
        <v/>
      </c>
      <c r="D316">
        <f>Table20[[#This Row],[UNITID]]</f>
        <v>129729</v>
      </c>
      <c r="E316" s="64" t="str">
        <f>Table20[[#This Row],[Growth Rate]]</f>
        <v/>
      </c>
      <c r="F316">
        <f>Table21[[#This Row],[UNITID]]</f>
        <v>129729</v>
      </c>
      <c r="G316" s="155" t="str">
        <f>Table21[[#This Row],[Growth Rate]]</f>
        <v/>
      </c>
      <c r="H316">
        <f>Table5[[#This Row],[UNITID]]</f>
        <v>129729</v>
      </c>
      <c r="I316" s="64" t="str">
        <f>Table5[[#This Row],[Growth Rate]]</f>
        <v/>
      </c>
    </row>
    <row r="317" spans="1:9" hidden="1">
      <c r="A317">
        <f>Table19[[#This Row],[UNITID]]</f>
        <v>129729</v>
      </c>
      <c r="B317" t="str">
        <f>Table19[[#This Row],[OUTCOMES MEASURES]]</f>
        <v>Number of adjusted cohort receiving a certificate at 4 years</v>
      </c>
      <c r="C317" s="7" t="str">
        <f>Table19[[#This Row],[Growth Rate]]</f>
        <v/>
      </c>
      <c r="D317">
        <f>Table20[[#This Row],[UNITID]]</f>
        <v>129729</v>
      </c>
      <c r="E317" s="7" t="str">
        <f>Table20[[#This Row],[Growth Rate]]</f>
        <v/>
      </c>
      <c r="F317">
        <f>Table21[[#This Row],[UNITID]]</f>
        <v>129729</v>
      </c>
      <c r="G317" s="7" t="str">
        <f>Table21[[#This Row],[Growth Rate]]</f>
        <v/>
      </c>
      <c r="H317">
        <f>Table5[[#This Row],[UNITID]]</f>
        <v>129729</v>
      </c>
      <c r="I317" s="7" t="str">
        <f>Table5[[#This Row],[Growth Rate]]</f>
        <v/>
      </c>
    </row>
    <row r="318" spans="1:9" hidden="1">
      <c r="A318">
        <f>Table19[[#This Row],[UNITID]]</f>
        <v>129729</v>
      </c>
      <c r="B318" t="str">
        <f>Table19[[#This Row],[OUTCOMES MEASURES]]</f>
        <v>Number of adjusted cohort receiving an Associate's degree at 4 years</v>
      </c>
      <c r="C318" s="7" t="str">
        <f>Table19[[#This Row],[Growth Rate]]</f>
        <v/>
      </c>
      <c r="D318">
        <f>Table20[[#This Row],[UNITID]]</f>
        <v>129729</v>
      </c>
      <c r="E318" s="7" t="str">
        <f>Table20[[#This Row],[Growth Rate]]</f>
        <v/>
      </c>
      <c r="F318">
        <f>Table21[[#This Row],[UNITID]]</f>
        <v>129729</v>
      </c>
      <c r="G318" s="7" t="str">
        <f>Table21[[#This Row],[Growth Rate]]</f>
        <v/>
      </c>
      <c r="H318">
        <f>Table5[[#This Row],[UNITID]]</f>
        <v>129729</v>
      </c>
      <c r="I318" s="7" t="str">
        <f>Table5[[#This Row],[Growth Rate]]</f>
        <v/>
      </c>
    </row>
    <row r="319" spans="1:9" hidden="1">
      <c r="A319">
        <f>Table19[[#This Row],[UNITID]]</f>
        <v>129729</v>
      </c>
      <c r="B319" t="str">
        <f>Table19[[#This Row],[OUTCOMES MEASURES]]</f>
        <v>Number of adjusted cohort receiving a Bachelor's degree at 4 years</v>
      </c>
      <c r="C319" s="7" t="str">
        <f>Table19[[#This Row],[Growth Rate]]</f>
        <v/>
      </c>
      <c r="D319">
        <f>Table20[[#This Row],[UNITID]]</f>
        <v>129729</v>
      </c>
      <c r="E319" s="7" t="str">
        <f>Table20[[#This Row],[Growth Rate]]</f>
        <v/>
      </c>
      <c r="F319">
        <f>Table21[[#This Row],[UNITID]]</f>
        <v>129729</v>
      </c>
      <c r="G319" s="7" t="str">
        <f>Table21[[#This Row],[Growth Rate]]</f>
        <v/>
      </c>
      <c r="H319">
        <f>Table5[[#This Row],[UNITID]]</f>
        <v>129729</v>
      </c>
      <c r="I319" s="7" t="str">
        <f>Table5[[#This Row],[Growth Rate]]</f>
        <v/>
      </c>
    </row>
    <row r="320" spans="1:9" hidden="1">
      <c r="A320">
        <f>Table19[[#This Row],[UNITID]]</f>
        <v>129729</v>
      </c>
      <c r="B320" s="2" t="str">
        <f>Table19[[#This Row],[OUTCOMES MEASURES]]</f>
        <v>Number of adjusted cohort receiving an award at 4 years</v>
      </c>
      <c r="C320" s="7" t="str">
        <f>Table19[[#This Row],[Growth Rate]]</f>
        <v/>
      </c>
      <c r="D320">
        <f>Table20[[#This Row],[UNITID]]</f>
        <v>129729</v>
      </c>
      <c r="E320" s="7" t="str">
        <f>Table20[[#This Row],[Growth Rate]]</f>
        <v/>
      </c>
      <c r="F320">
        <f>Table21[[#This Row],[UNITID]]</f>
        <v>129729</v>
      </c>
      <c r="G320" s="21" t="str">
        <f>Table21[[#This Row],[Growth Rate]]</f>
        <v/>
      </c>
      <c r="H320">
        <f>Table5[[#This Row],[UNITID]]</f>
        <v>129729</v>
      </c>
      <c r="I320" s="7" t="str">
        <f>Table5[[#This Row],[Growth Rate]]</f>
        <v/>
      </c>
    </row>
    <row r="321" spans="1:9" ht="14.25">
      <c r="A321" s="63">
        <f>Table19[[#This Row],[UNITID]]</f>
        <v>129729</v>
      </c>
      <c r="B321" s="148" t="str">
        <f>Table19[[#This Row],[OUTCOMES MEASURES]]</f>
        <v>Percent of adjusted cohort receiving an award at 4 years</v>
      </c>
      <c r="C321" s="156" t="str">
        <f>Table19[[#This Row],[Growth Rate]]</f>
        <v/>
      </c>
      <c r="D321">
        <f>Table20[[#This Row],[UNITID]]</f>
        <v>129729</v>
      </c>
      <c r="E321" s="156" t="str">
        <f>Table20[[#This Row],[Growth Rate]]</f>
        <v/>
      </c>
      <c r="F321">
        <f>Table21[[#This Row],[UNITID]]</f>
        <v>129729</v>
      </c>
      <c r="G321" s="157" t="str">
        <f>Table21[[#This Row],[Growth Rate]]</f>
        <v/>
      </c>
      <c r="H321">
        <f>Table5[[#This Row],[UNITID]]</f>
        <v>129729</v>
      </c>
      <c r="I321" s="156" t="str">
        <f>Table5[[#This Row],[Growth Rate]]</f>
        <v/>
      </c>
    </row>
    <row r="322" spans="1:9" hidden="1">
      <c r="A322">
        <f>Table19[[#This Row],[UNITID]]</f>
        <v>129729</v>
      </c>
      <c r="B322" t="str">
        <f>Table19[[#This Row],[OUTCOMES MEASURES]]</f>
        <v>Number of adjusted cohort receiving a certificate at 6 years</v>
      </c>
      <c r="C322" s="7" t="str">
        <f>Table19[[#This Row],[Growth Rate]]</f>
        <v/>
      </c>
      <c r="D322">
        <f>Table20[[#This Row],[UNITID]]</f>
        <v>129729</v>
      </c>
      <c r="E322" s="7" t="str">
        <f>Table20[[#This Row],[Growth Rate]]</f>
        <v/>
      </c>
      <c r="F322">
        <f>Table21[[#This Row],[UNITID]]</f>
        <v>129729</v>
      </c>
      <c r="G322" s="7" t="str">
        <f>Table21[[#This Row],[Growth Rate]]</f>
        <v/>
      </c>
      <c r="H322">
        <f>Table5[[#This Row],[UNITID]]</f>
        <v>129729</v>
      </c>
      <c r="I322" s="7" t="str">
        <f>Table5[[#This Row],[Growth Rate]]</f>
        <v/>
      </c>
    </row>
    <row r="323" spans="1:9" hidden="1">
      <c r="A323">
        <f>Table19[[#This Row],[UNITID]]</f>
        <v>129729</v>
      </c>
      <c r="B323" t="str">
        <f>Table19[[#This Row],[OUTCOMES MEASURES]]</f>
        <v>Number of adjusted cohort receiving an Associate's degree at 6 years</v>
      </c>
      <c r="C323" s="7" t="str">
        <f>Table19[[#This Row],[Growth Rate]]</f>
        <v/>
      </c>
      <c r="D323">
        <f>Table20[[#This Row],[UNITID]]</f>
        <v>129729</v>
      </c>
      <c r="E323" s="7" t="str">
        <f>Table20[[#This Row],[Growth Rate]]</f>
        <v/>
      </c>
      <c r="F323">
        <f>Table21[[#This Row],[UNITID]]</f>
        <v>129729</v>
      </c>
      <c r="G323" s="7" t="str">
        <f>Table21[[#This Row],[Growth Rate]]</f>
        <v/>
      </c>
      <c r="H323">
        <f>Table5[[#This Row],[UNITID]]</f>
        <v>129729</v>
      </c>
      <c r="I323" s="7" t="str">
        <f>Table5[[#This Row],[Growth Rate]]</f>
        <v/>
      </c>
    </row>
    <row r="324" spans="1:9" hidden="1">
      <c r="A324">
        <f>Table19[[#This Row],[UNITID]]</f>
        <v>129729</v>
      </c>
      <c r="B324" t="str">
        <f>Table19[[#This Row],[OUTCOMES MEASURES]]</f>
        <v>Number of adjusted cohort receiving a Bachelor's degree at 6 years</v>
      </c>
      <c r="C324" s="7" t="str">
        <f>Table19[[#This Row],[Growth Rate]]</f>
        <v/>
      </c>
      <c r="D324">
        <f>Table20[[#This Row],[UNITID]]</f>
        <v>129729</v>
      </c>
      <c r="E324" s="7" t="str">
        <f>Table20[[#This Row],[Growth Rate]]</f>
        <v/>
      </c>
      <c r="F324">
        <f>Table21[[#This Row],[UNITID]]</f>
        <v>129729</v>
      </c>
      <c r="G324" s="7" t="str">
        <f>Table21[[#This Row],[Growth Rate]]</f>
        <v/>
      </c>
      <c r="H324">
        <f>Table5[[#This Row],[UNITID]]</f>
        <v>129729</v>
      </c>
      <c r="I324" s="7" t="str">
        <f>Table5[[#This Row],[Growth Rate]]</f>
        <v/>
      </c>
    </row>
    <row r="325" spans="1:9" hidden="1">
      <c r="A325">
        <f>Table19[[#This Row],[UNITID]]</f>
        <v>129729</v>
      </c>
      <c r="B325" s="2" t="str">
        <f>Table19[[#This Row],[OUTCOMES MEASURES]]</f>
        <v>Number of adjusted cohort receiving an award at 6 years</v>
      </c>
      <c r="C325" s="7" t="str">
        <f>Table19[[#This Row],[Growth Rate]]</f>
        <v/>
      </c>
      <c r="D325">
        <f>Table20[[#This Row],[UNITID]]</f>
        <v>129729</v>
      </c>
      <c r="E325" s="7" t="str">
        <f>Table20[[#This Row],[Growth Rate]]</f>
        <v/>
      </c>
      <c r="F325">
        <f>Table21[[#This Row],[UNITID]]</f>
        <v>129729</v>
      </c>
      <c r="G325" s="21" t="str">
        <f>Table21[[#This Row],[Growth Rate]]</f>
        <v/>
      </c>
      <c r="H325">
        <f>Table5[[#This Row],[UNITID]]</f>
        <v>129729</v>
      </c>
      <c r="I325" s="7" t="str">
        <f>Table5[[#This Row],[Growth Rate]]</f>
        <v/>
      </c>
    </row>
    <row r="326" spans="1:9" ht="14.25">
      <c r="A326" s="63">
        <f>Table19[[#This Row],[UNITID]]</f>
        <v>129729</v>
      </c>
      <c r="B326" s="148" t="str">
        <f>Table19[[#This Row],[OUTCOMES MEASURES]]</f>
        <v>Percent of adjusted cohort receiving an award at 6 years</v>
      </c>
      <c r="C326" s="156" t="str">
        <f>Table19[[#This Row],[Growth Rate]]</f>
        <v/>
      </c>
      <c r="D326">
        <f>Table20[[#This Row],[UNITID]]</f>
        <v>129729</v>
      </c>
      <c r="E326" s="156" t="str">
        <f>Table20[[#This Row],[Growth Rate]]</f>
        <v/>
      </c>
      <c r="F326">
        <f>Table21[[#This Row],[UNITID]]</f>
        <v>129729</v>
      </c>
      <c r="G326" s="157" t="str">
        <f>Table21[[#This Row],[Growth Rate]]</f>
        <v/>
      </c>
      <c r="H326">
        <f>Table5[[#This Row],[UNITID]]</f>
        <v>129729</v>
      </c>
      <c r="I326" s="156" t="str">
        <f>Table5[[#This Row],[Growth Rate]]</f>
        <v/>
      </c>
    </row>
    <row r="327" spans="1:9" hidden="1">
      <c r="A327">
        <f>Table19[[#This Row],[UNITID]]</f>
        <v>129729</v>
      </c>
      <c r="B327" t="str">
        <f>Table19[[#This Row],[OUTCOMES MEASURES]]</f>
        <v>Number of adjusted cohort receiving a certificate at 8 years</v>
      </c>
      <c r="C327" s="7" t="str">
        <f>Table19[[#This Row],[Growth Rate]]</f>
        <v/>
      </c>
      <c r="D327">
        <f>Table20[[#This Row],[UNITID]]</f>
        <v>129729</v>
      </c>
      <c r="E327" s="7" t="str">
        <f>Table20[[#This Row],[Growth Rate]]</f>
        <v/>
      </c>
      <c r="F327">
        <f>Table21[[#This Row],[UNITID]]</f>
        <v>129729</v>
      </c>
      <c r="G327" s="7" t="str">
        <f>Table21[[#This Row],[Growth Rate]]</f>
        <v/>
      </c>
      <c r="H327">
        <f>Table5[[#This Row],[UNITID]]</f>
        <v>129729</v>
      </c>
      <c r="I327" s="7" t="str">
        <f>Table5[[#This Row],[Growth Rate]]</f>
        <v/>
      </c>
    </row>
    <row r="328" spans="1:9" hidden="1">
      <c r="A328">
        <f>Table19[[#This Row],[UNITID]]</f>
        <v>129729</v>
      </c>
      <c r="B328" t="str">
        <f>Table19[[#This Row],[OUTCOMES MEASURES]]</f>
        <v>Number of adjusted cohort receiving an Associate's degree at 8 years</v>
      </c>
      <c r="C328" s="7" t="str">
        <f>Table19[[#This Row],[Growth Rate]]</f>
        <v/>
      </c>
      <c r="D328">
        <f>Table20[[#This Row],[UNITID]]</f>
        <v>129729</v>
      </c>
      <c r="E328" s="7" t="str">
        <f>Table20[[#This Row],[Growth Rate]]</f>
        <v/>
      </c>
      <c r="F328">
        <f>Table21[[#This Row],[UNITID]]</f>
        <v>129729</v>
      </c>
      <c r="G328" s="7" t="str">
        <f>Table21[[#This Row],[Growth Rate]]</f>
        <v/>
      </c>
      <c r="H328">
        <f>Table5[[#This Row],[UNITID]]</f>
        <v>129729</v>
      </c>
      <c r="I328" s="7" t="str">
        <f>Table5[[#This Row],[Growth Rate]]</f>
        <v/>
      </c>
    </row>
    <row r="329" spans="1:9" hidden="1">
      <c r="A329">
        <f>Table19[[#This Row],[UNITID]]</f>
        <v>129729</v>
      </c>
      <c r="B329" t="str">
        <f>Table19[[#This Row],[OUTCOMES MEASURES]]</f>
        <v>Number of adjusted cohort receiving a Bachelor's degree at 8 years</v>
      </c>
      <c r="C329" s="7" t="str">
        <f>Table19[[#This Row],[Growth Rate]]</f>
        <v/>
      </c>
      <c r="D329">
        <f>Table20[[#This Row],[UNITID]]</f>
        <v>129729</v>
      </c>
      <c r="E329" s="7" t="str">
        <f>Table20[[#This Row],[Growth Rate]]</f>
        <v/>
      </c>
      <c r="F329">
        <f>Table21[[#This Row],[UNITID]]</f>
        <v>129729</v>
      </c>
      <c r="G329" s="7" t="str">
        <f>Table21[[#This Row],[Growth Rate]]</f>
        <v/>
      </c>
      <c r="H329">
        <f>Table5[[#This Row],[UNITID]]</f>
        <v>129729</v>
      </c>
      <c r="I329" s="7" t="str">
        <f>Table5[[#This Row],[Growth Rate]]</f>
        <v/>
      </c>
    </row>
    <row r="330" spans="1:9" hidden="1">
      <c r="A330">
        <f>Table19[[#This Row],[UNITID]]</f>
        <v>129729</v>
      </c>
      <c r="B330" t="str">
        <f>Table19[[#This Row],[OUTCOMES MEASURES]]</f>
        <v>Number of adjusted cohort receiving an award at 8 years</v>
      </c>
      <c r="C330" s="7" t="str">
        <f>Table19[[#This Row],[Growth Rate]]</f>
        <v/>
      </c>
      <c r="D330">
        <f>Table20[[#This Row],[UNITID]]</f>
        <v>129729</v>
      </c>
      <c r="E330" s="7" t="str">
        <f>Table20[[#This Row],[Growth Rate]]</f>
        <v/>
      </c>
      <c r="F330">
        <f>Table21[[#This Row],[UNITID]]</f>
        <v>129729</v>
      </c>
      <c r="G330" s="7" t="str">
        <f>Table21[[#This Row],[Growth Rate]]</f>
        <v/>
      </c>
      <c r="H330">
        <f>Table5[[#This Row],[UNITID]]</f>
        <v>129729</v>
      </c>
      <c r="I330" s="7" t="str">
        <f>Table5[[#This Row],[Growth Rate]]</f>
        <v/>
      </c>
    </row>
    <row r="331" spans="1:9" hidden="1">
      <c r="A331">
        <f>Table19[[#This Row],[UNITID]]</f>
        <v>129729</v>
      </c>
      <c r="B331" t="str">
        <f>Table19[[#This Row],[OUTCOMES MEASURES]]</f>
        <v>Number of adjusted cohort still enrolled at your institution at 8 years</v>
      </c>
      <c r="C331" s="7" t="str">
        <f>Table19[[#This Row],[Growth Rate]]</f>
        <v/>
      </c>
      <c r="D331">
        <f>Table20[[#This Row],[UNITID]]</f>
        <v>129729</v>
      </c>
      <c r="E331" s="7" t="str">
        <f>Table20[[#This Row],[Growth Rate]]</f>
        <v/>
      </c>
      <c r="F331">
        <f>Table21[[#This Row],[UNITID]]</f>
        <v>129729</v>
      </c>
      <c r="G331" s="7" t="str">
        <f>Table21[[#This Row],[Growth Rate]]</f>
        <v/>
      </c>
      <c r="H331">
        <f>Table5[[#This Row],[UNITID]]</f>
        <v>129729</v>
      </c>
      <c r="I331" s="7" t="str">
        <f>Table5[[#This Row],[Growth Rate]]</f>
        <v/>
      </c>
    </row>
    <row r="332" spans="1:9" hidden="1">
      <c r="A332">
        <f>Table19[[#This Row],[UNITID]]</f>
        <v>129729</v>
      </c>
      <c r="B332" t="str">
        <f>Table19[[#This Row],[OUTCOMES MEASURES]]</f>
        <v>Number of adjusted cohort who enrolled subsequently at another institution at 8 years</v>
      </c>
      <c r="C332" s="7" t="str">
        <f>Table19[[#This Row],[Growth Rate]]</f>
        <v/>
      </c>
      <c r="D332">
        <f>Table20[[#This Row],[UNITID]]</f>
        <v>129729</v>
      </c>
      <c r="E332" s="7" t="str">
        <f>Table20[[#This Row],[Growth Rate]]</f>
        <v/>
      </c>
      <c r="F332">
        <f>Table21[[#This Row],[UNITID]]</f>
        <v>129729</v>
      </c>
      <c r="G332" s="7" t="str">
        <f>Table21[[#This Row],[Growth Rate]]</f>
        <v/>
      </c>
      <c r="H332">
        <f>Table5[[#This Row],[UNITID]]</f>
        <v>129729</v>
      </c>
      <c r="I332" s="7" t="str">
        <f>Table5[[#This Row],[Growth Rate]]</f>
        <v/>
      </c>
    </row>
    <row r="333" spans="1:9" hidden="1">
      <c r="A333">
        <f>Table19[[#This Row],[UNITID]]</f>
        <v>129729</v>
      </c>
      <c r="B333" s="2" t="str">
        <f>Table19[[#This Row],[OUTCOMES MEASURES]]</f>
        <v>Number of adjusted cohort whose subsequent enrollment status is unknown at 8 years</v>
      </c>
      <c r="C333" s="8" t="str">
        <f>Table19[[#This Row],[Growth Rate]]</f>
        <v/>
      </c>
      <c r="D333">
        <f>Table20[[#This Row],[UNITID]]</f>
        <v>129729</v>
      </c>
      <c r="E333" s="7" t="str">
        <f>Table20[[#This Row],[Growth Rate]]</f>
        <v/>
      </c>
      <c r="F333">
        <f>Table21[[#This Row],[UNITID]]</f>
        <v>129729</v>
      </c>
      <c r="G333" s="7" t="str">
        <f>Table21[[#This Row],[Growth Rate]]</f>
        <v/>
      </c>
      <c r="H333">
        <f>Table5[[#This Row],[UNITID]]</f>
        <v>129729</v>
      </c>
      <c r="I333" s="7" t="str">
        <f>Table5[[#This Row],[Growth Rate]]</f>
        <v/>
      </c>
    </row>
    <row r="334" spans="1:9" hidden="1">
      <c r="A334">
        <f>Table19[[#This Row],[UNITID]]</f>
        <v>129729</v>
      </c>
      <c r="B334" s="2" t="str">
        <f>Table19[[#This Row],[OUTCOMES MEASURES]]</f>
        <v>Number of adjusted cohort who did not receive an award from your institution at 8 years</v>
      </c>
      <c r="C334" s="7" t="str">
        <f>Table19[[#This Row],[Growth Rate]]</f>
        <v/>
      </c>
      <c r="D334">
        <f>Table20[[#This Row],[UNITID]]</f>
        <v>129729</v>
      </c>
      <c r="E334" s="7" t="str">
        <f>Table20[[#This Row],[Growth Rate]]</f>
        <v/>
      </c>
      <c r="F334">
        <f>Table21[[#This Row],[UNITID]]</f>
        <v>129729</v>
      </c>
      <c r="G334" s="21" t="str">
        <f>Table21[[#This Row],[Growth Rate]]</f>
        <v/>
      </c>
      <c r="H334">
        <f>Table5[[#This Row],[UNITID]]</f>
        <v>129729</v>
      </c>
      <c r="I334" s="7" t="str">
        <f>Table5[[#This Row],[Growth Rate]]</f>
        <v/>
      </c>
    </row>
    <row r="335" spans="1:9" ht="14.25">
      <c r="A335" s="63">
        <f>Table19[[#This Row],[UNITID]]</f>
        <v>129729</v>
      </c>
      <c r="B335" s="148" t="str">
        <f>Table19[[#This Row],[OUTCOMES MEASURES]]</f>
        <v>Percent of adjusted cohort receiving an award at 8 years</v>
      </c>
      <c r="C335" s="156" t="str">
        <f>Table19[[#This Row],[Growth Rate]]</f>
        <v/>
      </c>
      <c r="D335">
        <f>Table20[[#This Row],[UNITID]]</f>
        <v>129729</v>
      </c>
      <c r="E335" s="156" t="str">
        <f>Table20[[#This Row],[Growth Rate]]</f>
        <v/>
      </c>
      <c r="F335">
        <f>Table21[[#This Row],[UNITID]]</f>
        <v>129729</v>
      </c>
      <c r="G335" s="157" t="str">
        <f>Table21[[#This Row],[Growth Rate]]</f>
        <v/>
      </c>
      <c r="H335">
        <f>Table5[[#This Row],[UNITID]]</f>
        <v>129729</v>
      </c>
      <c r="I335" s="156" t="str">
        <f>Table5[[#This Row],[Growth Rate]]</f>
        <v/>
      </c>
    </row>
    <row r="336" spans="1:9" hidden="1">
      <c r="A336">
        <f>Table19[[#This Row],[UNITID]]</f>
        <v>129729</v>
      </c>
      <c r="B336" s="2" t="str">
        <f>Table19[[#This Row],[OUTCOMES MEASURES]]</f>
        <v>Percent of adjusted cohort still or subsequently enrolled at 8 years</v>
      </c>
      <c r="C336" s="8" t="str">
        <f>Table19[[#This Row],[Growth Rate]]</f>
        <v/>
      </c>
      <c r="D336">
        <f>Table20[[#This Row],[UNITID]]</f>
        <v>129729</v>
      </c>
      <c r="E336" s="7" t="str">
        <f>Table20[[#This Row],[Growth Rate]]</f>
        <v/>
      </c>
      <c r="F336">
        <f>Table21[[#This Row],[UNITID]]</f>
        <v>129729</v>
      </c>
      <c r="G336" s="21" t="str">
        <f>Table21[[#This Row],[Growth Rate]]</f>
        <v/>
      </c>
      <c r="H336">
        <f>Table5[[#This Row],[UNITID]]</f>
        <v>129729</v>
      </c>
      <c r="I336" s="7" t="str">
        <f>Table5[[#This Row],[Growth Rate]]</f>
        <v/>
      </c>
    </row>
    <row r="337" spans="1:9" ht="14.25">
      <c r="A337" s="63">
        <f>Table19[[#This Row],[UNITID]]</f>
        <v>129729</v>
      </c>
      <c r="B337" s="148" t="str">
        <f>Table19[[#This Row],[OUTCOMES MEASURES]]</f>
        <v>Percent of adjusted cohort still enrolled at your institution at 8 years</v>
      </c>
      <c r="C337" s="156" t="str">
        <f>Table19[[#This Row],[Growth Rate]]</f>
        <v/>
      </c>
      <c r="D337">
        <f>Table20[[#This Row],[UNITID]]</f>
        <v>129729</v>
      </c>
      <c r="E337" s="156" t="str">
        <f>Table20[[#This Row],[Growth Rate]]</f>
        <v/>
      </c>
      <c r="F337">
        <f>Table21[[#This Row],[UNITID]]</f>
        <v>129729</v>
      </c>
      <c r="G337" s="158" t="str">
        <f>Table21[[#This Row],[Growth Rate]]</f>
        <v/>
      </c>
      <c r="H337">
        <f>Table5[[#This Row],[UNITID]]</f>
        <v>129729</v>
      </c>
      <c r="I337" s="156" t="str">
        <f>Table5[[#This Row],[Growth Rate]]</f>
        <v/>
      </c>
    </row>
    <row r="338" spans="1:9" ht="14.25">
      <c r="A338" s="63">
        <f>Table19[[#This Row],[UNITID]]</f>
        <v>129729</v>
      </c>
      <c r="B338" s="148" t="str">
        <f>Table19[[#This Row],[OUTCOMES MEASURES]]</f>
        <v>Percent of adjusted cohort enrolled subsequently at another institution at 8 years</v>
      </c>
      <c r="C338" s="156" t="str">
        <f>Table19[[#This Row],[Growth Rate]]</f>
        <v/>
      </c>
      <c r="D338">
        <f>Table20[[#This Row],[UNITID]]</f>
        <v>129729</v>
      </c>
      <c r="E338" s="64" t="str">
        <f>Table20[[#This Row],[Growth Rate]]</f>
        <v/>
      </c>
      <c r="F338">
        <f>Table21[[#This Row],[UNITID]]</f>
        <v>129729</v>
      </c>
      <c r="G338" s="158" t="str">
        <f>Table21[[#This Row],[Growth Rate]]</f>
        <v/>
      </c>
      <c r="H338">
        <f>Table5[[#This Row],[UNITID]]</f>
        <v>129729</v>
      </c>
      <c r="I338" s="64" t="str">
        <f>Table5[[#This Row],[Growth Rate]]</f>
        <v/>
      </c>
    </row>
    <row r="339" spans="1:9" hidden="1">
      <c r="A339">
        <f>Table19[[#This Row],[UNITID]]</f>
        <v>129729</v>
      </c>
      <c r="B339" s="2" t="str">
        <f>Table19[[#This Row],[OUTCOMES MEASURES]]</f>
        <v>Percent of adjusted cohort enrollment status unknown at 8 years</v>
      </c>
      <c r="C339" s="8" t="str">
        <f>Table19[[#This Row],[Growth Rate]]</f>
        <v/>
      </c>
      <c r="D339">
        <f>Table20[[#This Row],[UNITID]]</f>
        <v>129729</v>
      </c>
      <c r="E339" s="8" t="str">
        <f>Table20[[#This Row],[Growth Rate]]</f>
        <v/>
      </c>
      <c r="F339">
        <f>Table21[[#This Row],[UNITID]]</f>
        <v>129729</v>
      </c>
      <c r="G339" s="8" t="str">
        <f>Table21[[#This Row],[Growth Rate]]</f>
        <v/>
      </c>
      <c r="H339">
        <f>Table5[[#This Row],[UNITID]]</f>
        <v>129729</v>
      </c>
      <c r="I339" s="8" t="str">
        <f>Table5[[#This Row],[Growth Rate]]</f>
        <v/>
      </c>
    </row>
    <row r="340" spans="1:9" hidden="1">
      <c r="A340">
        <f>Table19[[#This Row],[UNITID]]</f>
        <v>129756</v>
      </c>
      <c r="B340" s="2" t="str">
        <f>Table19[[#This Row],[OUTCOMES MEASURES]]</f>
        <v>First-Time, Full-Time Cohort</v>
      </c>
      <c r="C340" s="8" t="str">
        <f>Table19[[#This Row],[Growth Rate]]</f>
        <v/>
      </c>
      <c r="D340">
        <f>Table20[[#This Row],[UNITID]]</f>
        <v>129756</v>
      </c>
      <c r="E340" s="8" t="str">
        <f>Table20[[#This Row],[Growth Rate]]</f>
        <v/>
      </c>
      <c r="F340">
        <f>Table21[[#This Row],[UNITID]]</f>
        <v>129756</v>
      </c>
      <c r="G340" s="8" t="str">
        <f>Table21[[#This Row],[Growth Rate]]</f>
        <v/>
      </c>
      <c r="H340">
        <f>Table5[[#This Row],[UNITID]]</f>
        <v>129756</v>
      </c>
      <c r="I340" s="8" t="str">
        <f>Table5[[#This Row],[Growth Rate]]</f>
        <v/>
      </c>
    </row>
    <row r="341" spans="1:9" hidden="1">
      <c r="A341">
        <f>Table19[[#This Row],[UNITID]]</f>
        <v>129756</v>
      </c>
      <c r="B341" t="str">
        <f>Table19[[#This Row],[OUTCOMES MEASURES]]</f>
        <v>Exclusions to cohort</v>
      </c>
      <c r="C341" s="7" t="str">
        <f>Table19[[#This Row],[Growth Rate]]</f>
        <v/>
      </c>
      <c r="D341">
        <f>Table20[[#This Row],[UNITID]]</f>
        <v>129756</v>
      </c>
      <c r="E341" s="7" t="str">
        <f>Table20[[#This Row],[Growth Rate]]</f>
        <v/>
      </c>
      <c r="F341">
        <f>Table21[[#This Row],[UNITID]]</f>
        <v>129756</v>
      </c>
      <c r="G341" s="7" t="str">
        <f>Table21[[#This Row],[Growth Rate]]</f>
        <v/>
      </c>
      <c r="H341">
        <f>Table5[[#This Row],[UNITID]]</f>
        <v>129756</v>
      </c>
      <c r="I341" s="7" t="str">
        <f>Table5[[#This Row],[Growth Rate]]</f>
        <v/>
      </c>
    </row>
    <row r="342" spans="1:9" ht="14.25">
      <c r="A342" s="63">
        <f>Table19[[#This Row],[UNITID]]</f>
        <v>129756</v>
      </c>
      <c r="B342" s="63" t="str">
        <f>Table19[[#This Row],[OUTCOMES MEASURES]]</f>
        <v>Adjusted cohort</v>
      </c>
      <c r="C342" s="64" t="str">
        <f>Table19[[#This Row],[Growth Rate]]</f>
        <v/>
      </c>
      <c r="D342">
        <f>Table20[[#This Row],[UNITID]]</f>
        <v>129756</v>
      </c>
      <c r="E342" s="64" t="str">
        <f>Table20[[#This Row],[Growth Rate]]</f>
        <v/>
      </c>
      <c r="F342">
        <f>Table21[[#This Row],[UNITID]]</f>
        <v>129756</v>
      </c>
      <c r="G342" s="155" t="str">
        <f>Table21[[#This Row],[Growth Rate]]</f>
        <v/>
      </c>
      <c r="H342">
        <f>Table5[[#This Row],[UNITID]]</f>
        <v>129756</v>
      </c>
      <c r="I342" s="64" t="str">
        <f>Table5[[#This Row],[Growth Rate]]</f>
        <v/>
      </c>
    </row>
    <row r="343" spans="1:9" hidden="1">
      <c r="A343">
        <f>Table19[[#This Row],[UNITID]]</f>
        <v>129756</v>
      </c>
      <c r="B343" t="str">
        <f>Table19[[#This Row],[OUTCOMES MEASURES]]</f>
        <v>Number of adjusted cohort receiving a certificate at 4 years</v>
      </c>
      <c r="C343" s="7" t="str">
        <f>Table19[[#This Row],[Growth Rate]]</f>
        <v/>
      </c>
      <c r="D343">
        <f>Table20[[#This Row],[UNITID]]</f>
        <v>129756</v>
      </c>
      <c r="E343" s="7" t="str">
        <f>Table20[[#This Row],[Growth Rate]]</f>
        <v/>
      </c>
      <c r="F343">
        <f>Table21[[#This Row],[UNITID]]</f>
        <v>129756</v>
      </c>
      <c r="G343" s="7" t="str">
        <f>Table21[[#This Row],[Growth Rate]]</f>
        <v/>
      </c>
      <c r="H343">
        <f>Table5[[#This Row],[UNITID]]</f>
        <v>129756</v>
      </c>
      <c r="I343" s="7" t="str">
        <f>Table5[[#This Row],[Growth Rate]]</f>
        <v/>
      </c>
    </row>
    <row r="344" spans="1:9" hidden="1">
      <c r="A344">
        <f>Table19[[#This Row],[UNITID]]</f>
        <v>129756</v>
      </c>
      <c r="B344" t="str">
        <f>Table19[[#This Row],[OUTCOMES MEASURES]]</f>
        <v>Number of adjusted cohort receiving an Associate's degree at 4 years</v>
      </c>
      <c r="C344" s="7" t="str">
        <f>Table19[[#This Row],[Growth Rate]]</f>
        <v/>
      </c>
      <c r="D344">
        <f>Table20[[#This Row],[UNITID]]</f>
        <v>129756</v>
      </c>
      <c r="E344" s="7" t="str">
        <f>Table20[[#This Row],[Growth Rate]]</f>
        <v/>
      </c>
      <c r="F344">
        <f>Table21[[#This Row],[UNITID]]</f>
        <v>129756</v>
      </c>
      <c r="G344" s="7" t="str">
        <f>Table21[[#This Row],[Growth Rate]]</f>
        <v/>
      </c>
      <c r="H344">
        <f>Table5[[#This Row],[UNITID]]</f>
        <v>129756</v>
      </c>
      <c r="I344" s="7" t="str">
        <f>Table5[[#This Row],[Growth Rate]]</f>
        <v/>
      </c>
    </row>
    <row r="345" spans="1:9" hidden="1">
      <c r="A345">
        <f>Table19[[#This Row],[UNITID]]</f>
        <v>129756</v>
      </c>
      <c r="B345" t="str">
        <f>Table19[[#This Row],[OUTCOMES MEASURES]]</f>
        <v>Number of adjusted cohort receiving a Bachelor's degree at 4 years</v>
      </c>
      <c r="C345" s="7" t="str">
        <f>Table19[[#This Row],[Growth Rate]]</f>
        <v/>
      </c>
      <c r="D345">
        <f>Table20[[#This Row],[UNITID]]</f>
        <v>129756</v>
      </c>
      <c r="E345" s="7" t="str">
        <f>Table20[[#This Row],[Growth Rate]]</f>
        <v/>
      </c>
      <c r="F345">
        <f>Table21[[#This Row],[UNITID]]</f>
        <v>129756</v>
      </c>
      <c r="G345" s="7" t="str">
        <f>Table21[[#This Row],[Growth Rate]]</f>
        <v/>
      </c>
      <c r="H345">
        <f>Table5[[#This Row],[UNITID]]</f>
        <v>129756</v>
      </c>
      <c r="I345" s="7" t="str">
        <f>Table5[[#This Row],[Growth Rate]]</f>
        <v/>
      </c>
    </row>
    <row r="346" spans="1:9" hidden="1">
      <c r="A346">
        <f>Table19[[#This Row],[UNITID]]</f>
        <v>129756</v>
      </c>
      <c r="B346" s="2" t="str">
        <f>Table19[[#This Row],[OUTCOMES MEASURES]]</f>
        <v>Number of adjusted cohort receiving an award at 4 years</v>
      </c>
      <c r="C346" s="7" t="str">
        <f>Table19[[#This Row],[Growth Rate]]</f>
        <v/>
      </c>
      <c r="D346">
        <f>Table20[[#This Row],[UNITID]]</f>
        <v>129756</v>
      </c>
      <c r="E346" s="7" t="str">
        <f>Table20[[#This Row],[Growth Rate]]</f>
        <v/>
      </c>
      <c r="F346">
        <f>Table21[[#This Row],[UNITID]]</f>
        <v>129756</v>
      </c>
      <c r="G346" s="21" t="str">
        <f>Table21[[#This Row],[Growth Rate]]</f>
        <v/>
      </c>
      <c r="H346">
        <f>Table5[[#This Row],[UNITID]]</f>
        <v>129756</v>
      </c>
      <c r="I346" s="7" t="str">
        <f>Table5[[#This Row],[Growth Rate]]</f>
        <v/>
      </c>
    </row>
    <row r="347" spans="1:9" ht="14.25">
      <c r="A347" s="63">
        <f>Table19[[#This Row],[UNITID]]</f>
        <v>129756</v>
      </c>
      <c r="B347" s="148" t="str">
        <f>Table19[[#This Row],[OUTCOMES MEASURES]]</f>
        <v>Percent of adjusted cohort receiving an award at 4 years</v>
      </c>
      <c r="C347" s="156" t="str">
        <f>Table19[[#This Row],[Growth Rate]]</f>
        <v/>
      </c>
      <c r="D347">
        <f>Table20[[#This Row],[UNITID]]</f>
        <v>129756</v>
      </c>
      <c r="E347" s="156" t="str">
        <f>Table20[[#This Row],[Growth Rate]]</f>
        <v/>
      </c>
      <c r="F347">
        <f>Table21[[#This Row],[UNITID]]</f>
        <v>129756</v>
      </c>
      <c r="G347" s="157" t="str">
        <f>Table21[[#This Row],[Growth Rate]]</f>
        <v/>
      </c>
      <c r="H347">
        <f>Table5[[#This Row],[UNITID]]</f>
        <v>129756</v>
      </c>
      <c r="I347" s="156" t="str">
        <f>Table5[[#This Row],[Growth Rate]]</f>
        <v/>
      </c>
    </row>
    <row r="348" spans="1:9" hidden="1">
      <c r="A348">
        <f>Table19[[#This Row],[UNITID]]</f>
        <v>129756</v>
      </c>
      <c r="B348" t="str">
        <f>Table19[[#This Row],[OUTCOMES MEASURES]]</f>
        <v>Number of adjusted cohort receiving a certificate at 6 years</v>
      </c>
      <c r="C348" s="7" t="str">
        <f>Table19[[#This Row],[Growth Rate]]</f>
        <v/>
      </c>
      <c r="D348">
        <f>Table20[[#This Row],[UNITID]]</f>
        <v>129756</v>
      </c>
      <c r="E348" s="7" t="str">
        <f>Table20[[#This Row],[Growth Rate]]</f>
        <v/>
      </c>
      <c r="F348">
        <f>Table21[[#This Row],[UNITID]]</f>
        <v>129756</v>
      </c>
      <c r="G348" s="7" t="str">
        <f>Table21[[#This Row],[Growth Rate]]</f>
        <v/>
      </c>
      <c r="H348">
        <f>Table5[[#This Row],[UNITID]]</f>
        <v>129756</v>
      </c>
      <c r="I348" s="7" t="str">
        <f>Table5[[#This Row],[Growth Rate]]</f>
        <v/>
      </c>
    </row>
    <row r="349" spans="1:9" hidden="1">
      <c r="A349">
        <f>Table19[[#This Row],[UNITID]]</f>
        <v>129756</v>
      </c>
      <c r="B349" t="str">
        <f>Table19[[#This Row],[OUTCOMES MEASURES]]</f>
        <v>Number of adjusted cohort receiving an Associate's degree at 6 years</v>
      </c>
      <c r="C349" s="7" t="str">
        <f>Table19[[#This Row],[Growth Rate]]</f>
        <v/>
      </c>
      <c r="D349">
        <f>Table20[[#This Row],[UNITID]]</f>
        <v>129756</v>
      </c>
      <c r="E349" s="7" t="str">
        <f>Table20[[#This Row],[Growth Rate]]</f>
        <v/>
      </c>
      <c r="F349">
        <f>Table21[[#This Row],[UNITID]]</f>
        <v>129756</v>
      </c>
      <c r="G349" s="7" t="str">
        <f>Table21[[#This Row],[Growth Rate]]</f>
        <v/>
      </c>
      <c r="H349">
        <f>Table5[[#This Row],[UNITID]]</f>
        <v>129756</v>
      </c>
      <c r="I349" s="7" t="str">
        <f>Table5[[#This Row],[Growth Rate]]</f>
        <v/>
      </c>
    </row>
    <row r="350" spans="1:9" hidden="1">
      <c r="A350">
        <f>Table19[[#This Row],[UNITID]]</f>
        <v>129756</v>
      </c>
      <c r="B350" t="str">
        <f>Table19[[#This Row],[OUTCOMES MEASURES]]</f>
        <v>Number of adjusted cohort receiving a Bachelor's degree at 6 years</v>
      </c>
      <c r="C350" s="7" t="str">
        <f>Table19[[#This Row],[Growth Rate]]</f>
        <v/>
      </c>
      <c r="D350">
        <f>Table20[[#This Row],[UNITID]]</f>
        <v>129756</v>
      </c>
      <c r="E350" s="7" t="str">
        <f>Table20[[#This Row],[Growth Rate]]</f>
        <v/>
      </c>
      <c r="F350">
        <f>Table21[[#This Row],[UNITID]]</f>
        <v>129756</v>
      </c>
      <c r="G350" s="7" t="str">
        <f>Table21[[#This Row],[Growth Rate]]</f>
        <v/>
      </c>
      <c r="H350">
        <f>Table5[[#This Row],[UNITID]]</f>
        <v>129756</v>
      </c>
      <c r="I350" s="7" t="str">
        <f>Table5[[#This Row],[Growth Rate]]</f>
        <v/>
      </c>
    </row>
    <row r="351" spans="1:9" hidden="1">
      <c r="A351">
        <f>Table19[[#This Row],[UNITID]]</f>
        <v>129756</v>
      </c>
      <c r="B351" s="2" t="str">
        <f>Table19[[#This Row],[OUTCOMES MEASURES]]</f>
        <v>Number of adjusted cohort receiving an award at 6 years</v>
      </c>
      <c r="C351" s="7" t="str">
        <f>Table19[[#This Row],[Growth Rate]]</f>
        <v/>
      </c>
      <c r="D351">
        <f>Table20[[#This Row],[UNITID]]</f>
        <v>129756</v>
      </c>
      <c r="E351" s="7" t="str">
        <f>Table20[[#This Row],[Growth Rate]]</f>
        <v/>
      </c>
      <c r="F351">
        <f>Table21[[#This Row],[UNITID]]</f>
        <v>129756</v>
      </c>
      <c r="G351" s="21" t="str">
        <f>Table21[[#This Row],[Growth Rate]]</f>
        <v/>
      </c>
      <c r="H351">
        <f>Table5[[#This Row],[UNITID]]</f>
        <v>129756</v>
      </c>
      <c r="I351" s="7" t="str">
        <f>Table5[[#This Row],[Growth Rate]]</f>
        <v/>
      </c>
    </row>
    <row r="352" spans="1:9" ht="14.25">
      <c r="A352" s="63">
        <f>Table19[[#This Row],[UNITID]]</f>
        <v>129756</v>
      </c>
      <c r="B352" s="148" t="str">
        <f>Table19[[#This Row],[OUTCOMES MEASURES]]</f>
        <v>Percent of adjusted cohort receiving an award at 6 years</v>
      </c>
      <c r="C352" s="156" t="str">
        <f>Table19[[#This Row],[Growth Rate]]</f>
        <v/>
      </c>
      <c r="D352">
        <f>Table20[[#This Row],[UNITID]]</f>
        <v>129756</v>
      </c>
      <c r="E352" s="156" t="str">
        <f>Table20[[#This Row],[Growth Rate]]</f>
        <v/>
      </c>
      <c r="F352">
        <f>Table21[[#This Row],[UNITID]]</f>
        <v>129756</v>
      </c>
      <c r="G352" s="157" t="str">
        <f>Table21[[#This Row],[Growth Rate]]</f>
        <v/>
      </c>
      <c r="H352">
        <f>Table5[[#This Row],[UNITID]]</f>
        <v>129756</v>
      </c>
      <c r="I352" s="156" t="str">
        <f>Table5[[#This Row],[Growth Rate]]</f>
        <v/>
      </c>
    </row>
    <row r="353" spans="1:9" hidden="1">
      <c r="A353">
        <f>Table19[[#This Row],[UNITID]]</f>
        <v>129756</v>
      </c>
      <c r="B353" t="str">
        <f>Table19[[#This Row],[OUTCOMES MEASURES]]</f>
        <v>Number of adjusted cohort receiving a certificate at 8 years</v>
      </c>
      <c r="C353" s="7" t="str">
        <f>Table19[[#This Row],[Growth Rate]]</f>
        <v/>
      </c>
      <c r="D353">
        <f>Table20[[#This Row],[UNITID]]</f>
        <v>129756</v>
      </c>
      <c r="E353" s="7" t="str">
        <f>Table20[[#This Row],[Growth Rate]]</f>
        <v/>
      </c>
      <c r="F353">
        <f>Table21[[#This Row],[UNITID]]</f>
        <v>129756</v>
      </c>
      <c r="G353" s="7" t="str">
        <f>Table21[[#This Row],[Growth Rate]]</f>
        <v/>
      </c>
      <c r="H353">
        <f>Table5[[#This Row],[UNITID]]</f>
        <v>129756</v>
      </c>
      <c r="I353" s="7" t="str">
        <f>Table5[[#This Row],[Growth Rate]]</f>
        <v/>
      </c>
    </row>
    <row r="354" spans="1:9" hidden="1">
      <c r="A354">
        <f>Table19[[#This Row],[UNITID]]</f>
        <v>129756</v>
      </c>
      <c r="B354" t="str">
        <f>Table19[[#This Row],[OUTCOMES MEASURES]]</f>
        <v>Number of adjusted cohort receiving an Associate's degree at 8 years</v>
      </c>
      <c r="C354" s="7" t="str">
        <f>Table19[[#This Row],[Growth Rate]]</f>
        <v/>
      </c>
      <c r="D354">
        <f>Table20[[#This Row],[UNITID]]</f>
        <v>129756</v>
      </c>
      <c r="E354" s="7" t="str">
        <f>Table20[[#This Row],[Growth Rate]]</f>
        <v/>
      </c>
      <c r="F354">
        <f>Table21[[#This Row],[UNITID]]</f>
        <v>129756</v>
      </c>
      <c r="G354" s="7" t="str">
        <f>Table21[[#This Row],[Growth Rate]]</f>
        <v/>
      </c>
      <c r="H354">
        <f>Table5[[#This Row],[UNITID]]</f>
        <v>129756</v>
      </c>
      <c r="I354" s="7" t="str">
        <f>Table5[[#This Row],[Growth Rate]]</f>
        <v/>
      </c>
    </row>
    <row r="355" spans="1:9" hidden="1">
      <c r="A355">
        <f>Table19[[#This Row],[UNITID]]</f>
        <v>129756</v>
      </c>
      <c r="B355" t="str">
        <f>Table19[[#This Row],[OUTCOMES MEASURES]]</f>
        <v>Number of adjusted cohort receiving a Bachelor's degree at 8 years</v>
      </c>
      <c r="C355" s="7" t="str">
        <f>Table19[[#This Row],[Growth Rate]]</f>
        <v/>
      </c>
      <c r="D355">
        <f>Table20[[#This Row],[UNITID]]</f>
        <v>129756</v>
      </c>
      <c r="E355" s="7" t="str">
        <f>Table20[[#This Row],[Growth Rate]]</f>
        <v/>
      </c>
      <c r="F355">
        <f>Table21[[#This Row],[UNITID]]</f>
        <v>129756</v>
      </c>
      <c r="G355" s="7" t="str">
        <f>Table21[[#This Row],[Growth Rate]]</f>
        <v/>
      </c>
      <c r="H355">
        <f>Table5[[#This Row],[UNITID]]</f>
        <v>129756</v>
      </c>
      <c r="I355" s="7" t="str">
        <f>Table5[[#This Row],[Growth Rate]]</f>
        <v/>
      </c>
    </row>
    <row r="356" spans="1:9" hidden="1">
      <c r="A356">
        <f>Table19[[#This Row],[UNITID]]</f>
        <v>129756</v>
      </c>
      <c r="B356" t="str">
        <f>Table19[[#This Row],[OUTCOMES MEASURES]]</f>
        <v>Number of adjusted cohort receiving an award at 8 years</v>
      </c>
      <c r="C356" s="7" t="str">
        <f>Table19[[#This Row],[Growth Rate]]</f>
        <v/>
      </c>
      <c r="D356">
        <f>Table20[[#This Row],[UNITID]]</f>
        <v>129756</v>
      </c>
      <c r="E356" s="7" t="str">
        <f>Table20[[#This Row],[Growth Rate]]</f>
        <v/>
      </c>
      <c r="F356">
        <f>Table21[[#This Row],[UNITID]]</f>
        <v>129756</v>
      </c>
      <c r="G356" s="7" t="str">
        <f>Table21[[#This Row],[Growth Rate]]</f>
        <v/>
      </c>
      <c r="H356">
        <f>Table5[[#This Row],[UNITID]]</f>
        <v>129756</v>
      </c>
      <c r="I356" s="7" t="str">
        <f>Table5[[#This Row],[Growth Rate]]</f>
        <v/>
      </c>
    </row>
    <row r="357" spans="1:9" hidden="1">
      <c r="A357">
        <f>Table19[[#This Row],[UNITID]]</f>
        <v>129756</v>
      </c>
      <c r="B357" t="str">
        <f>Table19[[#This Row],[OUTCOMES MEASURES]]</f>
        <v>Number of adjusted cohort still enrolled at your institution at 8 years</v>
      </c>
      <c r="C357" s="7" t="str">
        <f>Table19[[#This Row],[Growth Rate]]</f>
        <v/>
      </c>
      <c r="D357">
        <f>Table20[[#This Row],[UNITID]]</f>
        <v>129756</v>
      </c>
      <c r="E357" s="7" t="str">
        <f>Table20[[#This Row],[Growth Rate]]</f>
        <v/>
      </c>
      <c r="F357">
        <f>Table21[[#This Row],[UNITID]]</f>
        <v>129756</v>
      </c>
      <c r="G357" s="7" t="str">
        <f>Table21[[#This Row],[Growth Rate]]</f>
        <v/>
      </c>
      <c r="H357">
        <f>Table5[[#This Row],[UNITID]]</f>
        <v>129756</v>
      </c>
      <c r="I357" s="7" t="str">
        <f>Table5[[#This Row],[Growth Rate]]</f>
        <v/>
      </c>
    </row>
    <row r="358" spans="1:9" hidden="1">
      <c r="A358">
        <f>Table19[[#This Row],[UNITID]]</f>
        <v>129756</v>
      </c>
      <c r="B358" t="str">
        <f>Table19[[#This Row],[OUTCOMES MEASURES]]</f>
        <v>Number of adjusted cohort who enrolled subsequently at another institution at 8 years</v>
      </c>
      <c r="C358" s="7" t="str">
        <f>Table19[[#This Row],[Growth Rate]]</f>
        <v/>
      </c>
      <c r="D358">
        <f>Table20[[#This Row],[UNITID]]</f>
        <v>129756</v>
      </c>
      <c r="E358" s="7" t="str">
        <f>Table20[[#This Row],[Growth Rate]]</f>
        <v/>
      </c>
      <c r="F358">
        <f>Table21[[#This Row],[UNITID]]</f>
        <v>129756</v>
      </c>
      <c r="G358" s="7" t="str">
        <f>Table21[[#This Row],[Growth Rate]]</f>
        <v/>
      </c>
      <c r="H358">
        <f>Table5[[#This Row],[UNITID]]</f>
        <v>129756</v>
      </c>
      <c r="I358" s="7" t="str">
        <f>Table5[[#This Row],[Growth Rate]]</f>
        <v/>
      </c>
    </row>
    <row r="359" spans="1:9" hidden="1">
      <c r="A359">
        <f>Table19[[#This Row],[UNITID]]</f>
        <v>129756</v>
      </c>
      <c r="B359" s="2" t="str">
        <f>Table19[[#This Row],[OUTCOMES MEASURES]]</f>
        <v>Number of adjusted cohort whose subsequent enrollment status is unknown at 8 years</v>
      </c>
      <c r="C359" s="8" t="str">
        <f>Table19[[#This Row],[Growth Rate]]</f>
        <v/>
      </c>
      <c r="D359">
        <f>Table20[[#This Row],[UNITID]]</f>
        <v>129756</v>
      </c>
      <c r="E359" s="7" t="str">
        <f>Table20[[#This Row],[Growth Rate]]</f>
        <v/>
      </c>
      <c r="F359">
        <f>Table21[[#This Row],[UNITID]]</f>
        <v>129756</v>
      </c>
      <c r="G359" s="7" t="str">
        <f>Table21[[#This Row],[Growth Rate]]</f>
        <v/>
      </c>
      <c r="H359">
        <f>Table5[[#This Row],[UNITID]]</f>
        <v>129756</v>
      </c>
      <c r="I359" s="7" t="str">
        <f>Table5[[#This Row],[Growth Rate]]</f>
        <v/>
      </c>
    </row>
    <row r="360" spans="1:9" hidden="1">
      <c r="A360">
        <f>Table19[[#This Row],[UNITID]]</f>
        <v>129756</v>
      </c>
      <c r="B360" s="2" t="str">
        <f>Table19[[#This Row],[OUTCOMES MEASURES]]</f>
        <v>Number of adjusted cohort who did not receive an award from your institution at 8 years</v>
      </c>
      <c r="C360" s="7" t="str">
        <f>Table19[[#This Row],[Growth Rate]]</f>
        <v/>
      </c>
      <c r="D360">
        <f>Table20[[#This Row],[UNITID]]</f>
        <v>129756</v>
      </c>
      <c r="E360" s="7" t="str">
        <f>Table20[[#This Row],[Growth Rate]]</f>
        <v/>
      </c>
      <c r="F360">
        <f>Table21[[#This Row],[UNITID]]</f>
        <v>129756</v>
      </c>
      <c r="G360" s="21" t="str">
        <f>Table21[[#This Row],[Growth Rate]]</f>
        <v/>
      </c>
      <c r="H360">
        <f>Table5[[#This Row],[UNITID]]</f>
        <v>129756</v>
      </c>
      <c r="I360" s="7" t="str">
        <f>Table5[[#This Row],[Growth Rate]]</f>
        <v/>
      </c>
    </row>
    <row r="361" spans="1:9" ht="14.25">
      <c r="A361" s="63">
        <f>Table19[[#This Row],[UNITID]]</f>
        <v>129756</v>
      </c>
      <c r="B361" s="148" t="str">
        <f>Table19[[#This Row],[OUTCOMES MEASURES]]</f>
        <v>Percent of adjusted cohort receiving an award at 8 years</v>
      </c>
      <c r="C361" s="156" t="str">
        <f>Table19[[#This Row],[Growth Rate]]</f>
        <v/>
      </c>
      <c r="D361">
        <f>Table20[[#This Row],[UNITID]]</f>
        <v>129756</v>
      </c>
      <c r="E361" s="156" t="str">
        <f>Table20[[#This Row],[Growth Rate]]</f>
        <v/>
      </c>
      <c r="F361">
        <f>Table21[[#This Row],[UNITID]]</f>
        <v>129756</v>
      </c>
      <c r="G361" s="157" t="str">
        <f>Table21[[#This Row],[Growth Rate]]</f>
        <v/>
      </c>
      <c r="H361">
        <f>Table5[[#This Row],[UNITID]]</f>
        <v>129756</v>
      </c>
      <c r="I361" s="156" t="str">
        <f>Table5[[#This Row],[Growth Rate]]</f>
        <v/>
      </c>
    </row>
    <row r="362" spans="1:9" hidden="1">
      <c r="A362">
        <f>Table19[[#This Row],[UNITID]]</f>
        <v>129756</v>
      </c>
      <c r="B362" s="2" t="str">
        <f>Table19[[#This Row],[OUTCOMES MEASURES]]</f>
        <v>Percent of adjusted cohort still or subsequently enrolled at 8 years</v>
      </c>
      <c r="C362" s="8" t="str">
        <f>Table19[[#This Row],[Growth Rate]]</f>
        <v/>
      </c>
      <c r="D362">
        <f>Table20[[#This Row],[UNITID]]</f>
        <v>129756</v>
      </c>
      <c r="E362" s="7" t="str">
        <f>Table20[[#This Row],[Growth Rate]]</f>
        <v/>
      </c>
      <c r="F362">
        <f>Table21[[#This Row],[UNITID]]</f>
        <v>129756</v>
      </c>
      <c r="G362" s="21" t="str">
        <f>Table21[[#This Row],[Growth Rate]]</f>
        <v/>
      </c>
      <c r="H362">
        <f>Table5[[#This Row],[UNITID]]</f>
        <v>129756</v>
      </c>
      <c r="I362" s="7" t="str">
        <f>Table5[[#This Row],[Growth Rate]]</f>
        <v/>
      </c>
    </row>
    <row r="363" spans="1:9" ht="14.25">
      <c r="A363" s="63">
        <f>Table19[[#This Row],[UNITID]]</f>
        <v>129756</v>
      </c>
      <c r="B363" s="148" t="str">
        <f>Table19[[#This Row],[OUTCOMES MEASURES]]</f>
        <v>Percent of adjusted cohort still enrolled at your institution at 8 years</v>
      </c>
      <c r="C363" s="156" t="str">
        <f>Table19[[#This Row],[Growth Rate]]</f>
        <v/>
      </c>
      <c r="D363">
        <f>Table20[[#This Row],[UNITID]]</f>
        <v>129756</v>
      </c>
      <c r="E363" s="156" t="str">
        <f>Table20[[#This Row],[Growth Rate]]</f>
        <v/>
      </c>
      <c r="F363">
        <f>Table21[[#This Row],[UNITID]]</f>
        <v>129756</v>
      </c>
      <c r="G363" s="158" t="str">
        <f>Table21[[#This Row],[Growth Rate]]</f>
        <v/>
      </c>
      <c r="H363">
        <f>Table5[[#This Row],[UNITID]]</f>
        <v>129756</v>
      </c>
      <c r="I363" s="156" t="str">
        <f>Table5[[#This Row],[Growth Rate]]</f>
        <v/>
      </c>
    </row>
    <row r="364" spans="1:9" ht="14.25">
      <c r="A364" s="63">
        <f>Table19[[#This Row],[UNITID]]</f>
        <v>129756</v>
      </c>
      <c r="B364" s="148" t="str">
        <f>Table19[[#This Row],[OUTCOMES MEASURES]]</f>
        <v>Percent of adjusted cohort enrolled subsequently at another institution at 8 years</v>
      </c>
      <c r="C364" s="156" t="str">
        <f>Table19[[#This Row],[Growth Rate]]</f>
        <v/>
      </c>
      <c r="D364">
        <f>Table20[[#This Row],[UNITID]]</f>
        <v>129756</v>
      </c>
      <c r="E364" s="64" t="str">
        <f>Table20[[#This Row],[Growth Rate]]</f>
        <v/>
      </c>
      <c r="F364">
        <f>Table21[[#This Row],[UNITID]]</f>
        <v>129756</v>
      </c>
      <c r="G364" s="158" t="str">
        <f>Table21[[#This Row],[Growth Rate]]</f>
        <v/>
      </c>
      <c r="H364">
        <f>Table5[[#This Row],[UNITID]]</f>
        <v>129756</v>
      </c>
      <c r="I364" s="64" t="str">
        <f>Table5[[#This Row],[Growth Rate]]</f>
        <v/>
      </c>
    </row>
    <row r="365" spans="1:9" hidden="1">
      <c r="A365">
        <f>Table19[[#This Row],[UNITID]]</f>
        <v>129756</v>
      </c>
      <c r="B365" s="2" t="str">
        <f>Table19[[#This Row],[OUTCOMES MEASURES]]</f>
        <v>Percent of adjusted cohort enrollment status unknown at 8 years</v>
      </c>
      <c r="C365" s="8" t="str">
        <f>Table19[[#This Row],[Growth Rate]]</f>
        <v/>
      </c>
      <c r="D365">
        <f>Table20[[#This Row],[UNITID]]</f>
        <v>129756</v>
      </c>
      <c r="E365" s="8" t="str">
        <f>Table20[[#This Row],[Growth Rate]]</f>
        <v/>
      </c>
      <c r="F365">
        <f>Table21[[#This Row],[UNITID]]</f>
        <v>129756</v>
      </c>
      <c r="G365" s="8" t="str">
        <f>Table21[[#This Row],[Growth Rate]]</f>
        <v/>
      </c>
      <c r="H365">
        <f>Table5[[#This Row],[UNITID]]</f>
        <v>129756</v>
      </c>
      <c r="I365" s="8" t="str">
        <f>Table5[[#This Row],[Growth Rate]]</f>
        <v/>
      </c>
    </row>
    <row r="366" spans="1:9" hidden="1">
      <c r="A366">
        <f>Table19[[#This Row],[UNITID]]</f>
        <v>129808</v>
      </c>
      <c r="B366" s="2" t="str">
        <f>Table19[[#This Row],[OUTCOMES MEASURES]]</f>
        <v>First-Time, Full-Time Cohort</v>
      </c>
      <c r="C366" s="8" t="str">
        <f>Table19[[#This Row],[Growth Rate]]</f>
        <v/>
      </c>
      <c r="D366">
        <f>Table20[[#This Row],[UNITID]]</f>
        <v>129808</v>
      </c>
      <c r="E366" s="8" t="str">
        <f>Table20[[#This Row],[Growth Rate]]</f>
        <v/>
      </c>
      <c r="F366">
        <f>Table21[[#This Row],[UNITID]]</f>
        <v>129808</v>
      </c>
      <c r="G366" s="8" t="str">
        <f>Table21[[#This Row],[Growth Rate]]</f>
        <v/>
      </c>
      <c r="H366">
        <f>Table5[[#This Row],[UNITID]]</f>
        <v>129808</v>
      </c>
      <c r="I366" s="8" t="str">
        <f>Table5[[#This Row],[Growth Rate]]</f>
        <v/>
      </c>
    </row>
    <row r="367" spans="1:9" hidden="1">
      <c r="A367">
        <f>Table19[[#This Row],[UNITID]]</f>
        <v>129808</v>
      </c>
      <c r="B367" t="str">
        <f>Table19[[#This Row],[OUTCOMES MEASURES]]</f>
        <v>Exclusions to cohort</v>
      </c>
      <c r="C367" s="7" t="str">
        <f>Table19[[#This Row],[Growth Rate]]</f>
        <v/>
      </c>
      <c r="D367">
        <f>Table20[[#This Row],[UNITID]]</f>
        <v>129808</v>
      </c>
      <c r="E367" s="7" t="str">
        <f>Table20[[#This Row],[Growth Rate]]</f>
        <v/>
      </c>
      <c r="F367">
        <f>Table21[[#This Row],[UNITID]]</f>
        <v>129808</v>
      </c>
      <c r="G367" s="7" t="str">
        <f>Table21[[#This Row],[Growth Rate]]</f>
        <v/>
      </c>
      <c r="H367">
        <f>Table5[[#This Row],[UNITID]]</f>
        <v>129808</v>
      </c>
      <c r="I367" s="7" t="str">
        <f>Table5[[#This Row],[Growth Rate]]</f>
        <v/>
      </c>
    </row>
    <row r="368" spans="1:9" ht="14.25">
      <c r="A368" s="63">
        <f>Table19[[#This Row],[UNITID]]</f>
        <v>129808</v>
      </c>
      <c r="B368" s="63" t="str">
        <f>Table19[[#This Row],[OUTCOMES MEASURES]]</f>
        <v>Adjusted cohort</v>
      </c>
      <c r="C368" s="64" t="str">
        <f>Table19[[#This Row],[Growth Rate]]</f>
        <v/>
      </c>
      <c r="D368">
        <f>Table20[[#This Row],[UNITID]]</f>
        <v>129808</v>
      </c>
      <c r="E368" s="64" t="str">
        <f>Table20[[#This Row],[Growth Rate]]</f>
        <v/>
      </c>
      <c r="F368">
        <f>Table21[[#This Row],[UNITID]]</f>
        <v>129808</v>
      </c>
      <c r="G368" s="155" t="str">
        <f>Table21[[#This Row],[Growth Rate]]</f>
        <v/>
      </c>
      <c r="H368">
        <f>Table5[[#This Row],[UNITID]]</f>
        <v>129808</v>
      </c>
      <c r="I368" s="64" t="str">
        <f>Table5[[#This Row],[Growth Rate]]</f>
        <v/>
      </c>
    </row>
    <row r="369" spans="1:9" hidden="1">
      <c r="A369">
        <f>Table19[[#This Row],[UNITID]]</f>
        <v>129808</v>
      </c>
      <c r="B369" t="str">
        <f>Table19[[#This Row],[OUTCOMES MEASURES]]</f>
        <v>Number of adjusted cohort receiving a certificate at 4 years</v>
      </c>
      <c r="C369" s="7" t="str">
        <f>Table19[[#This Row],[Growth Rate]]</f>
        <v/>
      </c>
      <c r="D369">
        <f>Table20[[#This Row],[UNITID]]</f>
        <v>129808</v>
      </c>
      <c r="E369" s="7" t="str">
        <f>Table20[[#This Row],[Growth Rate]]</f>
        <v/>
      </c>
      <c r="F369">
        <f>Table21[[#This Row],[UNITID]]</f>
        <v>129808</v>
      </c>
      <c r="G369" s="7" t="str">
        <f>Table21[[#This Row],[Growth Rate]]</f>
        <v/>
      </c>
      <c r="H369">
        <f>Table5[[#This Row],[UNITID]]</f>
        <v>129808</v>
      </c>
      <c r="I369" s="7" t="str">
        <f>Table5[[#This Row],[Growth Rate]]</f>
        <v/>
      </c>
    </row>
    <row r="370" spans="1:9" hidden="1">
      <c r="A370">
        <f>Table19[[#This Row],[UNITID]]</f>
        <v>129808</v>
      </c>
      <c r="B370" t="str">
        <f>Table19[[#This Row],[OUTCOMES MEASURES]]</f>
        <v>Number of adjusted cohort receiving an Associate's degree at 4 years</v>
      </c>
      <c r="C370" s="7" t="str">
        <f>Table19[[#This Row],[Growth Rate]]</f>
        <v/>
      </c>
      <c r="D370">
        <f>Table20[[#This Row],[UNITID]]</f>
        <v>129808</v>
      </c>
      <c r="E370" s="7" t="str">
        <f>Table20[[#This Row],[Growth Rate]]</f>
        <v/>
      </c>
      <c r="F370">
        <f>Table21[[#This Row],[UNITID]]</f>
        <v>129808</v>
      </c>
      <c r="G370" s="7" t="str">
        <f>Table21[[#This Row],[Growth Rate]]</f>
        <v/>
      </c>
      <c r="H370">
        <f>Table5[[#This Row],[UNITID]]</f>
        <v>129808</v>
      </c>
      <c r="I370" s="7" t="str">
        <f>Table5[[#This Row],[Growth Rate]]</f>
        <v/>
      </c>
    </row>
    <row r="371" spans="1:9" hidden="1">
      <c r="A371">
        <f>Table19[[#This Row],[UNITID]]</f>
        <v>129808</v>
      </c>
      <c r="B371" t="str">
        <f>Table19[[#This Row],[OUTCOMES MEASURES]]</f>
        <v>Number of adjusted cohort receiving a Bachelor's degree at 4 years</v>
      </c>
      <c r="C371" s="7" t="str">
        <f>Table19[[#This Row],[Growth Rate]]</f>
        <v/>
      </c>
      <c r="D371">
        <f>Table20[[#This Row],[UNITID]]</f>
        <v>129808</v>
      </c>
      <c r="E371" s="7" t="str">
        <f>Table20[[#This Row],[Growth Rate]]</f>
        <v/>
      </c>
      <c r="F371">
        <f>Table21[[#This Row],[UNITID]]</f>
        <v>129808</v>
      </c>
      <c r="G371" s="7" t="str">
        <f>Table21[[#This Row],[Growth Rate]]</f>
        <v/>
      </c>
      <c r="H371">
        <f>Table5[[#This Row],[UNITID]]</f>
        <v>129808</v>
      </c>
      <c r="I371" s="7" t="str">
        <f>Table5[[#This Row],[Growth Rate]]</f>
        <v/>
      </c>
    </row>
    <row r="372" spans="1:9" hidden="1">
      <c r="A372">
        <f>Table19[[#This Row],[UNITID]]</f>
        <v>129808</v>
      </c>
      <c r="B372" s="2" t="str">
        <f>Table19[[#This Row],[OUTCOMES MEASURES]]</f>
        <v>Number of adjusted cohort receiving an award at 4 years</v>
      </c>
      <c r="C372" s="7" t="str">
        <f>Table19[[#This Row],[Growth Rate]]</f>
        <v/>
      </c>
      <c r="D372">
        <f>Table20[[#This Row],[UNITID]]</f>
        <v>129808</v>
      </c>
      <c r="E372" s="7" t="str">
        <f>Table20[[#This Row],[Growth Rate]]</f>
        <v/>
      </c>
      <c r="F372">
        <f>Table21[[#This Row],[UNITID]]</f>
        <v>129808</v>
      </c>
      <c r="G372" s="21" t="str">
        <f>Table21[[#This Row],[Growth Rate]]</f>
        <v/>
      </c>
      <c r="H372">
        <f>Table5[[#This Row],[UNITID]]</f>
        <v>129808</v>
      </c>
      <c r="I372" s="7" t="str">
        <f>Table5[[#This Row],[Growth Rate]]</f>
        <v/>
      </c>
    </row>
    <row r="373" spans="1:9" ht="14.25">
      <c r="A373" s="63">
        <f>Table19[[#This Row],[UNITID]]</f>
        <v>129808</v>
      </c>
      <c r="B373" s="148" t="str">
        <f>Table19[[#This Row],[OUTCOMES MEASURES]]</f>
        <v>Percent of adjusted cohort receiving an award at 4 years</v>
      </c>
      <c r="C373" s="156" t="str">
        <f>Table19[[#This Row],[Growth Rate]]</f>
        <v/>
      </c>
      <c r="D373">
        <f>Table20[[#This Row],[UNITID]]</f>
        <v>129808</v>
      </c>
      <c r="E373" s="156" t="str">
        <f>Table20[[#This Row],[Growth Rate]]</f>
        <v/>
      </c>
      <c r="F373">
        <f>Table21[[#This Row],[UNITID]]</f>
        <v>129808</v>
      </c>
      <c r="G373" s="157" t="str">
        <f>Table21[[#This Row],[Growth Rate]]</f>
        <v/>
      </c>
      <c r="H373">
        <f>Table5[[#This Row],[UNITID]]</f>
        <v>129808</v>
      </c>
      <c r="I373" s="156" t="str">
        <f>Table5[[#This Row],[Growth Rate]]</f>
        <v/>
      </c>
    </row>
    <row r="374" spans="1:9" hidden="1">
      <c r="A374">
        <f>Table19[[#This Row],[UNITID]]</f>
        <v>129808</v>
      </c>
      <c r="B374" t="str">
        <f>Table19[[#This Row],[OUTCOMES MEASURES]]</f>
        <v>Number of adjusted cohort receiving a certificate at 6 years</v>
      </c>
      <c r="C374" s="7" t="str">
        <f>Table19[[#This Row],[Growth Rate]]</f>
        <v/>
      </c>
      <c r="D374">
        <f>Table20[[#This Row],[UNITID]]</f>
        <v>129808</v>
      </c>
      <c r="E374" s="7" t="str">
        <f>Table20[[#This Row],[Growth Rate]]</f>
        <v/>
      </c>
      <c r="F374">
        <f>Table21[[#This Row],[UNITID]]</f>
        <v>129808</v>
      </c>
      <c r="G374" s="7" t="str">
        <f>Table21[[#This Row],[Growth Rate]]</f>
        <v/>
      </c>
      <c r="H374">
        <f>Table5[[#This Row],[UNITID]]</f>
        <v>129808</v>
      </c>
      <c r="I374" s="7" t="str">
        <f>Table5[[#This Row],[Growth Rate]]</f>
        <v/>
      </c>
    </row>
    <row r="375" spans="1:9" hidden="1">
      <c r="A375">
        <f>Table19[[#This Row],[UNITID]]</f>
        <v>129808</v>
      </c>
      <c r="B375" t="str">
        <f>Table19[[#This Row],[OUTCOMES MEASURES]]</f>
        <v>Number of adjusted cohort receiving an Associate's degree at 6 years</v>
      </c>
      <c r="C375" s="7" t="str">
        <f>Table19[[#This Row],[Growth Rate]]</f>
        <v/>
      </c>
      <c r="D375">
        <f>Table20[[#This Row],[UNITID]]</f>
        <v>129808</v>
      </c>
      <c r="E375" s="7" t="str">
        <f>Table20[[#This Row],[Growth Rate]]</f>
        <v/>
      </c>
      <c r="F375">
        <f>Table21[[#This Row],[UNITID]]</f>
        <v>129808</v>
      </c>
      <c r="G375" s="7" t="str">
        <f>Table21[[#This Row],[Growth Rate]]</f>
        <v/>
      </c>
      <c r="H375">
        <f>Table5[[#This Row],[UNITID]]</f>
        <v>129808</v>
      </c>
      <c r="I375" s="7" t="str">
        <f>Table5[[#This Row],[Growth Rate]]</f>
        <v/>
      </c>
    </row>
    <row r="376" spans="1:9" hidden="1">
      <c r="A376">
        <f>Table19[[#This Row],[UNITID]]</f>
        <v>129808</v>
      </c>
      <c r="B376" t="str">
        <f>Table19[[#This Row],[OUTCOMES MEASURES]]</f>
        <v>Number of adjusted cohort receiving a Bachelor's degree at 6 years</v>
      </c>
      <c r="C376" s="7" t="str">
        <f>Table19[[#This Row],[Growth Rate]]</f>
        <v/>
      </c>
      <c r="D376">
        <f>Table20[[#This Row],[UNITID]]</f>
        <v>129808</v>
      </c>
      <c r="E376" s="7" t="str">
        <f>Table20[[#This Row],[Growth Rate]]</f>
        <v/>
      </c>
      <c r="F376">
        <f>Table21[[#This Row],[UNITID]]</f>
        <v>129808</v>
      </c>
      <c r="G376" s="7" t="str">
        <f>Table21[[#This Row],[Growth Rate]]</f>
        <v/>
      </c>
      <c r="H376">
        <f>Table5[[#This Row],[UNITID]]</f>
        <v>129808</v>
      </c>
      <c r="I376" s="7" t="str">
        <f>Table5[[#This Row],[Growth Rate]]</f>
        <v/>
      </c>
    </row>
    <row r="377" spans="1:9" hidden="1">
      <c r="A377">
        <f>Table19[[#This Row],[UNITID]]</f>
        <v>129808</v>
      </c>
      <c r="B377" s="2" t="str">
        <f>Table19[[#This Row],[OUTCOMES MEASURES]]</f>
        <v>Number of adjusted cohort receiving an award at 6 years</v>
      </c>
      <c r="C377" s="7" t="str">
        <f>Table19[[#This Row],[Growth Rate]]</f>
        <v/>
      </c>
      <c r="D377">
        <f>Table20[[#This Row],[UNITID]]</f>
        <v>129808</v>
      </c>
      <c r="E377" s="7" t="str">
        <f>Table20[[#This Row],[Growth Rate]]</f>
        <v/>
      </c>
      <c r="F377">
        <f>Table21[[#This Row],[UNITID]]</f>
        <v>129808</v>
      </c>
      <c r="G377" s="21" t="str">
        <f>Table21[[#This Row],[Growth Rate]]</f>
        <v/>
      </c>
      <c r="H377">
        <f>Table5[[#This Row],[UNITID]]</f>
        <v>129808</v>
      </c>
      <c r="I377" s="7" t="str">
        <f>Table5[[#This Row],[Growth Rate]]</f>
        <v/>
      </c>
    </row>
    <row r="378" spans="1:9" ht="14.25">
      <c r="A378" s="63">
        <f>Table19[[#This Row],[UNITID]]</f>
        <v>129808</v>
      </c>
      <c r="B378" s="148" t="str">
        <f>Table19[[#This Row],[OUTCOMES MEASURES]]</f>
        <v>Percent of adjusted cohort receiving an award at 6 years</v>
      </c>
      <c r="C378" s="156" t="str">
        <f>Table19[[#This Row],[Growth Rate]]</f>
        <v/>
      </c>
      <c r="D378">
        <f>Table20[[#This Row],[UNITID]]</f>
        <v>129808</v>
      </c>
      <c r="E378" s="156" t="str">
        <f>Table20[[#This Row],[Growth Rate]]</f>
        <v/>
      </c>
      <c r="F378">
        <f>Table21[[#This Row],[UNITID]]</f>
        <v>129808</v>
      </c>
      <c r="G378" s="157" t="str">
        <f>Table21[[#This Row],[Growth Rate]]</f>
        <v/>
      </c>
      <c r="H378">
        <f>Table5[[#This Row],[UNITID]]</f>
        <v>129808</v>
      </c>
      <c r="I378" s="156" t="str">
        <f>Table5[[#This Row],[Growth Rate]]</f>
        <v/>
      </c>
    </row>
    <row r="379" spans="1:9" hidden="1">
      <c r="A379">
        <f>Table19[[#This Row],[UNITID]]</f>
        <v>129808</v>
      </c>
      <c r="B379" t="str">
        <f>Table19[[#This Row],[OUTCOMES MEASURES]]</f>
        <v>Number of adjusted cohort receiving a certificate at 8 years</v>
      </c>
      <c r="C379" s="7" t="str">
        <f>Table19[[#This Row],[Growth Rate]]</f>
        <v/>
      </c>
      <c r="D379">
        <f>Table20[[#This Row],[UNITID]]</f>
        <v>129808</v>
      </c>
      <c r="E379" s="7" t="str">
        <f>Table20[[#This Row],[Growth Rate]]</f>
        <v/>
      </c>
      <c r="F379">
        <f>Table21[[#This Row],[UNITID]]</f>
        <v>129808</v>
      </c>
      <c r="G379" s="7" t="str">
        <f>Table21[[#This Row],[Growth Rate]]</f>
        <v/>
      </c>
      <c r="H379">
        <f>Table5[[#This Row],[UNITID]]</f>
        <v>129808</v>
      </c>
      <c r="I379" s="7" t="str">
        <f>Table5[[#This Row],[Growth Rate]]</f>
        <v/>
      </c>
    </row>
    <row r="380" spans="1:9" hidden="1">
      <c r="A380">
        <f>Table19[[#This Row],[UNITID]]</f>
        <v>129808</v>
      </c>
      <c r="B380" t="str">
        <f>Table19[[#This Row],[OUTCOMES MEASURES]]</f>
        <v>Number of adjusted cohort receiving an Associate's degree at 8 years</v>
      </c>
      <c r="C380" s="7" t="str">
        <f>Table19[[#This Row],[Growth Rate]]</f>
        <v/>
      </c>
      <c r="D380">
        <f>Table20[[#This Row],[UNITID]]</f>
        <v>129808</v>
      </c>
      <c r="E380" s="7" t="str">
        <f>Table20[[#This Row],[Growth Rate]]</f>
        <v/>
      </c>
      <c r="F380">
        <f>Table21[[#This Row],[UNITID]]</f>
        <v>129808</v>
      </c>
      <c r="G380" s="7" t="str">
        <f>Table21[[#This Row],[Growth Rate]]</f>
        <v/>
      </c>
      <c r="H380">
        <f>Table5[[#This Row],[UNITID]]</f>
        <v>129808</v>
      </c>
      <c r="I380" s="7" t="str">
        <f>Table5[[#This Row],[Growth Rate]]</f>
        <v/>
      </c>
    </row>
    <row r="381" spans="1:9" hidden="1">
      <c r="A381">
        <f>Table19[[#This Row],[UNITID]]</f>
        <v>129808</v>
      </c>
      <c r="B381" t="str">
        <f>Table19[[#This Row],[OUTCOMES MEASURES]]</f>
        <v>Number of adjusted cohort receiving a Bachelor's degree at 8 years</v>
      </c>
      <c r="C381" s="7" t="str">
        <f>Table19[[#This Row],[Growth Rate]]</f>
        <v/>
      </c>
      <c r="D381">
        <f>Table20[[#This Row],[UNITID]]</f>
        <v>129808</v>
      </c>
      <c r="E381" s="7" t="str">
        <f>Table20[[#This Row],[Growth Rate]]</f>
        <v/>
      </c>
      <c r="F381">
        <f>Table21[[#This Row],[UNITID]]</f>
        <v>129808</v>
      </c>
      <c r="G381" s="7" t="str">
        <f>Table21[[#This Row],[Growth Rate]]</f>
        <v/>
      </c>
      <c r="H381">
        <f>Table5[[#This Row],[UNITID]]</f>
        <v>129808</v>
      </c>
      <c r="I381" s="7" t="str">
        <f>Table5[[#This Row],[Growth Rate]]</f>
        <v/>
      </c>
    </row>
    <row r="382" spans="1:9" hidden="1">
      <c r="A382">
        <f>Table19[[#This Row],[UNITID]]</f>
        <v>129808</v>
      </c>
      <c r="B382" t="str">
        <f>Table19[[#This Row],[OUTCOMES MEASURES]]</f>
        <v>Number of adjusted cohort receiving an award at 8 years</v>
      </c>
      <c r="C382" s="7" t="str">
        <f>Table19[[#This Row],[Growth Rate]]</f>
        <v/>
      </c>
      <c r="D382">
        <f>Table20[[#This Row],[UNITID]]</f>
        <v>129808</v>
      </c>
      <c r="E382" s="7" t="str">
        <f>Table20[[#This Row],[Growth Rate]]</f>
        <v/>
      </c>
      <c r="F382">
        <f>Table21[[#This Row],[UNITID]]</f>
        <v>129808</v>
      </c>
      <c r="G382" s="7" t="str">
        <f>Table21[[#This Row],[Growth Rate]]</f>
        <v/>
      </c>
      <c r="H382">
        <f>Table5[[#This Row],[UNITID]]</f>
        <v>129808</v>
      </c>
      <c r="I382" s="7" t="str">
        <f>Table5[[#This Row],[Growth Rate]]</f>
        <v/>
      </c>
    </row>
    <row r="383" spans="1:9" hidden="1">
      <c r="A383">
        <f>Table19[[#This Row],[UNITID]]</f>
        <v>129808</v>
      </c>
      <c r="B383" t="str">
        <f>Table19[[#This Row],[OUTCOMES MEASURES]]</f>
        <v>Number of adjusted cohort still enrolled at your institution at 8 years</v>
      </c>
      <c r="C383" s="7" t="str">
        <f>Table19[[#This Row],[Growth Rate]]</f>
        <v/>
      </c>
      <c r="D383">
        <f>Table20[[#This Row],[UNITID]]</f>
        <v>129808</v>
      </c>
      <c r="E383" s="7" t="str">
        <f>Table20[[#This Row],[Growth Rate]]</f>
        <v/>
      </c>
      <c r="F383">
        <f>Table21[[#This Row],[UNITID]]</f>
        <v>129808</v>
      </c>
      <c r="G383" s="7" t="str">
        <f>Table21[[#This Row],[Growth Rate]]</f>
        <v/>
      </c>
      <c r="H383">
        <f>Table5[[#This Row],[UNITID]]</f>
        <v>129808</v>
      </c>
      <c r="I383" s="7" t="str">
        <f>Table5[[#This Row],[Growth Rate]]</f>
        <v/>
      </c>
    </row>
    <row r="384" spans="1:9" hidden="1">
      <c r="A384">
        <f>Table19[[#This Row],[UNITID]]</f>
        <v>129808</v>
      </c>
      <c r="B384" t="str">
        <f>Table19[[#This Row],[OUTCOMES MEASURES]]</f>
        <v>Number of adjusted cohort who enrolled subsequently at another institution at 8 years</v>
      </c>
      <c r="C384" s="7" t="str">
        <f>Table19[[#This Row],[Growth Rate]]</f>
        <v/>
      </c>
      <c r="D384">
        <f>Table20[[#This Row],[UNITID]]</f>
        <v>129808</v>
      </c>
      <c r="E384" s="7" t="str">
        <f>Table20[[#This Row],[Growth Rate]]</f>
        <v/>
      </c>
      <c r="F384">
        <f>Table21[[#This Row],[UNITID]]</f>
        <v>129808</v>
      </c>
      <c r="G384" s="7" t="str">
        <f>Table21[[#This Row],[Growth Rate]]</f>
        <v/>
      </c>
      <c r="H384">
        <f>Table5[[#This Row],[UNITID]]</f>
        <v>129808</v>
      </c>
      <c r="I384" s="7" t="str">
        <f>Table5[[#This Row],[Growth Rate]]</f>
        <v/>
      </c>
    </row>
    <row r="385" spans="1:9" hidden="1">
      <c r="A385">
        <f>Table19[[#This Row],[UNITID]]</f>
        <v>129808</v>
      </c>
      <c r="B385" s="2" t="str">
        <f>Table19[[#This Row],[OUTCOMES MEASURES]]</f>
        <v>Number of adjusted cohort whose subsequent enrollment status is unknown at 8 years</v>
      </c>
      <c r="C385" s="8" t="str">
        <f>Table19[[#This Row],[Growth Rate]]</f>
        <v/>
      </c>
      <c r="D385">
        <f>Table20[[#This Row],[UNITID]]</f>
        <v>129808</v>
      </c>
      <c r="E385" s="7" t="str">
        <f>Table20[[#This Row],[Growth Rate]]</f>
        <v/>
      </c>
      <c r="F385">
        <f>Table21[[#This Row],[UNITID]]</f>
        <v>129808</v>
      </c>
      <c r="G385" s="7" t="str">
        <f>Table21[[#This Row],[Growth Rate]]</f>
        <v/>
      </c>
      <c r="H385">
        <f>Table5[[#This Row],[UNITID]]</f>
        <v>129808</v>
      </c>
      <c r="I385" s="7" t="str">
        <f>Table5[[#This Row],[Growth Rate]]</f>
        <v/>
      </c>
    </row>
    <row r="386" spans="1:9" hidden="1">
      <c r="A386">
        <f>Table19[[#This Row],[UNITID]]</f>
        <v>129808</v>
      </c>
      <c r="B386" s="2" t="str">
        <f>Table19[[#This Row],[OUTCOMES MEASURES]]</f>
        <v>Number of adjusted cohort who did not receive an award from your institution at 8 years</v>
      </c>
      <c r="C386" s="7" t="str">
        <f>Table19[[#This Row],[Growth Rate]]</f>
        <v/>
      </c>
      <c r="D386">
        <f>Table20[[#This Row],[UNITID]]</f>
        <v>129808</v>
      </c>
      <c r="E386" s="7" t="str">
        <f>Table20[[#This Row],[Growth Rate]]</f>
        <v/>
      </c>
      <c r="F386">
        <f>Table21[[#This Row],[UNITID]]</f>
        <v>129808</v>
      </c>
      <c r="G386" s="21" t="str">
        <f>Table21[[#This Row],[Growth Rate]]</f>
        <v/>
      </c>
      <c r="H386">
        <f>Table5[[#This Row],[UNITID]]</f>
        <v>129808</v>
      </c>
      <c r="I386" s="7" t="str">
        <f>Table5[[#This Row],[Growth Rate]]</f>
        <v/>
      </c>
    </row>
    <row r="387" spans="1:9" ht="14.25">
      <c r="A387" s="63">
        <f>Table19[[#This Row],[UNITID]]</f>
        <v>129808</v>
      </c>
      <c r="B387" s="148" t="str">
        <f>Table19[[#This Row],[OUTCOMES MEASURES]]</f>
        <v>Percent of adjusted cohort receiving an award at 8 years</v>
      </c>
      <c r="C387" s="156" t="str">
        <f>Table19[[#This Row],[Growth Rate]]</f>
        <v/>
      </c>
      <c r="D387">
        <f>Table20[[#This Row],[UNITID]]</f>
        <v>129808</v>
      </c>
      <c r="E387" s="156" t="str">
        <f>Table20[[#This Row],[Growth Rate]]</f>
        <v/>
      </c>
      <c r="F387">
        <f>Table21[[#This Row],[UNITID]]</f>
        <v>129808</v>
      </c>
      <c r="G387" s="157" t="str">
        <f>Table21[[#This Row],[Growth Rate]]</f>
        <v/>
      </c>
      <c r="H387">
        <f>Table5[[#This Row],[UNITID]]</f>
        <v>129808</v>
      </c>
      <c r="I387" s="156" t="str">
        <f>Table5[[#This Row],[Growth Rate]]</f>
        <v/>
      </c>
    </row>
    <row r="388" spans="1:9" hidden="1">
      <c r="A388">
        <f>Table19[[#This Row],[UNITID]]</f>
        <v>129808</v>
      </c>
      <c r="B388" s="2" t="str">
        <f>Table19[[#This Row],[OUTCOMES MEASURES]]</f>
        <v>Percent of adjusted cohort still or subsequently enrolled at 8 years</v>
      </c>
      <c r="C388" s="8" t="str">
        <f>Table19[[#This Row],[Growth Rate]]</f>
        <v/>
      </c>
      <c r="D388">
        <f>Table20[[#This Row],[UNITID]]</f>
        <v>129808</v>
      </c>
      <c r="E388" s="7" t="str">
        <f>Table20[[#This Row],[Growth Rate]]</f>
        <v/>
      </c>
      <c r="F388">
        <f>Table21[[#This Row],[UNITID]]</f>
        <v>129808</v>
      </c>
      <c r="G388" s="21" t="str">
        <f>Table21[[#This Row],[Growth Rate]]</f>
        <v/>
      </c>
      <c r="H388">
        <f>Table5[[#This Row],[UNITID]]</f>
        <v>129808</v>
      </c>
      <c r="I388" s="7" t="str">
        <f>Table5[[#This Row],[Growth Rate]]</f>
        <v/>
      </c>
    </row>
    <row r="389" spans="1:9" ht="14.25">
      <c r="A389" s="63">
        <f>Table19[[#This Row],[UNITID]]</f>
        <v>129808</v>
      </c>
      <c r="B389" s="148" t="str">
        <f>Table19[[#This Row],[OUTCOMES MEASURES]]</f>
        <v>Percent of adjusted cohort still enrolled at your institution at 8 years</v>
      </c>
      <c r="C389" s="156" t="str">
        <f>Table19[[#This Row],[Growth Rate]]</f>
        <v/>
      </c>
      <c r="D389">
        <f>Table20[[#This Row],[UNITID]]</f>
        <v>129808</v>
      </c>
      <c r="E389" s="156" t="str">
        <f>Table20[[#This Row],[Growth Rate]]</f>
        <v/>
      </c>
      <c r="F389">
        <f>Table21[[#This Row],[UNITID]]</f>
        <v>129808</v>
      </c>
      <c r="G389" s="158" t="str">
        <f>Table21[[#This Row],[Growth Rate]]</f>
        <v/>
      </c>
      <c r="H389">
        <f>Table5[[#This Row],[UNITID]]</f>
        <v>129808</v>
      </c>
      <c r="I389" s="156" t="str">
        <f>Table5[[#This Row],[Growth Rate]]</f>
        <v/>
      </c>
    </row>
    <row r="390" spans="1:9" ht="14.25">
      <c r="A390" s="63">
        <f>Table19[[#This Row],[UNITID]]</f>
        <v>129808</v>
      </c>
      <c r="B390" s="148" t="str">
        <f>Table19[[#This Row],[OUTCOMES MEASURES]]</f>
        <v>Percent of adjusted cohort enrolled subsequently at another institution at 8 years</v>
      </c>
      <c r="C390" s="156" t="str">
        <f>Table19[[#This Row],[Growth Rate]]</f>
        <v/>
      </c>
      <c r="D390">
        <f>Table20[[#This Row],[UNITID]]</f>
        <v>129808</v>
      </c>
      <c r="E390" s="64" t="str">
        <f>Table20[[#This Row],[Growth Rate]]</f>
        <v/>
      </c>
      <c r="F390">
        <f>Table21[[#This Row],[UNITID]]</f>
        <v>129808</v>
      </c>
      <c r="G390" s="158" t="str">
        <f>Table21[[#This Row],[Growth Rate]]</f>
        <v/>
      </c>
      <c r="H390">
        <f>Table5[[#This Row],[UNITID]]</f>
        <v>129808</v>
      </c>
      <c r="I390" s="64" t="str">
        <f>Table5[[#This Row],[Growth Rate]]</f>
        <v/>
      </c>
    </row>
    <row r="391" spans="1:9" hidden="1">
      <c r="A391">
        <f>Table19[[#This Row],[UNITID]]</f>
        <v>129808</v>
      </c>
      <c r="B391" s="2" t="str">
        <f>Table19[[#This Row],[OUTCOMES MEASURES]]</f>
        <v>Percent of adjusted cohort enrollment status unknown at 8 years</v>
      </c>
      <c r="C391" s="8" t="str">
        <f>Table19[[#This Row],[Growth Rate]]</f>
        <v/>
      </c>
      <c r="D391">
        <f>Table20[[#This Row],[UNITID]]</f>
        <v>129808</v>
      </c>
      <c r="E391" s="8" t="str">
        <f>Table20[[#This Row],[Growth Rate]]</f>
        <v/>
      </c>
      <c r="F391">
        <f>Table21[[#This Row],[UNITID]]</f>
        <v>129808</v>
      </c>
      <c r="G391" s="8" t="str">
        <f>Table21[[#This Row],[Growth Rate]]</f>
        <v/>
      </c>
      <c r="H391">
        <f>Table5[[#This Row],[UNITID]]</f>
        <v>129808</v>
      </c>
      <c r="I391" s="8" t="str">
        <f>Table5[[#This Row],[Growth Rate]]</f>
        <v/>
      </c>
    </row>
    <row r="392" spans="1:9" hidden="1">
      <c r="A392">
        <f>Table19[[#This Row],[UNITID]]</f>
        <v>130004</v>
      </c>
      <c r="B392" s="2" t="str">
        <f>Table19[[#This Row],[OUTCOMES MEASURES]]</f>
        <v>First-Time, Full-Time Cohort</v>
      </c>
      <c r="C392" s="8" t="str">
        <f>Table19[[#This Row],[Growth Rate]]</f>
        <v/>
      </c>
      <c r="D392">
        <f>Table20[[#This Row],[UNITID]]</f>
        <v>130004</v>
      </c>
      <c r="E392" s="8" t="str">
        <f>Table20[[#This Row],[Growth Rate]]</f>
        <v/>
      </c>
      <c r="F392">
        <f>Table21[[#This Row],[UNITID]]</f>
        <v>130004</v>
      </c>
      <c r="G392" s="8" t="str">
        <f>Table21[[#This Row],[Growth Rate]]</f>
        <v/>
      </c>
      <c r="H392">
        <f>Table5[[#This Row],[UNITID]]</f>
        <v>130004</v>
      </c>
      <c r="I392" s="8" t="str">
        <f>Table5[[#This Row],[Growth Rate]]</f>
        <v/>
      </c>
    </row>
    <row r="393" spans="1:9" hidden="1">
      <c r="A393">
        <f>Table19[[#This Row],[UNITID]]</f>
        <v>130004</v>
      </c>
      <c r="B393" t="str">
        <f>Table19[[#This Row],[OUTCOMES MEASURES]]</f>
        <v>Exclusions to cohort</v>
      </c>
      <c r="C393" s="7" t="str">
        <f>Table19[[#This Row],[Growth Rate]]</f>
        <v/>
      </c>
      <c r="D393">
        <f>Table20[[#This Row],[UNITID]]</f>
        <v>130004</v>
      </c>
      <c r="E393" s="7" t="str">
        <f>Table20[[#This Row],[Growth Rate]]</f>
        <v/>
      </c>
      <c r="F393">
        <f>Table21[[#This Row],[UNITID]]</f>
        <v>130004</v>
      </c>
      <c r="G393" s="7" t="str">
        <f>Table21[[#This Row],[Growth Rate]]</f>
        <v/>
      </c>
      <c r="H393">
        <f>Table5[[#This Row],[UNITID]]</f>
        <v>130004</v>
      </c>
      <c r="I393" s="7" t="str">
        <f>Table5[[#This Row],[Growth Rate]]</f>
        <v/>
      </c>
    </row>
    <row r="394" spans="1:9" ht="14.25">
      <c r="A394" s="63">
        <f>Table19[[#This Row],[UNITID]]</f>
        <v>130004</v>
      </c>
      <c r="B394" s="63" t="str">
        <f>Table19[[#This Row],[OUTCOMES MEASURES]]</f>
        <v>Adjusted cohort</v>
      </c>
      <c r="C394" s="64" t="str">
        <f>Table19[[#This Row],[Growth Rate]]</f>
        <v/>
      </c>
      <c r="D394">
        <f>Table20[[#This Row],[UNITID]]</f>
        <v>130004</v>
      </c>
      <c r="E394" s="64" t="str">
        <f>Table20[[#This Row],[Growth Rate]]</f>
        <v/>
      </c>
      <c r="F394">
        <f>Table21[[#This Row],[UNITID]]</f>
        <v>130004</v>
      </c>
      <c r="G394" s="155" t="str">
        <f>Table21[[#This Row],[Growth Rate]]</f>
        <v/>
      </c>
      <c r="H394">
        <f>Table5[[#This Row],[UNITID]]</f>
        <v>130004</v>
      </c>
      <c r="I394" s="64" t="str">
        <f>Table5[[#This Row],[Growth Rate]]</f>
        <v/>
      </c>
    </row>
    <row r="395" spans="1:9" hidden="1">
      <c r="A395">
        <f>Table19[[#This Row],[UNITID]]</f>
        <v>130004</v>
      </c>
      <c r="B395" t="str">
        <f>Table19[[#This Row],[OUTCOMES MEASURES]]</f>
        <v>Number of adjusted cohort receiving a certificate at 4 years</v>
      </c>
      <c r="C395" s="7" t="str">
        <f>Table19[[#This Row],[Growth Rate]]</f>
        <v/>
      </c>
      <c r="D395">
        <f>Table20[[#This Row],[UNITID]]</f>
        <v>130004</v>
      </c>
      <c r="E395" s="7" t="str">
        <f>Table20[[#This Row],[Growth Rate]]</f>
        <v/>
      </c>
      <c r="F395">
        <f>Table21[[#This Row],[UNITID]]</f>
        <v>130004</v>
      </c>
      <c r="G395" s="7" t="str">
        <f>Table21[[#This Row],[Growth Rate]]</f>
        <v/>
      </c>
      <c r="H395">
        <f>Table5[[#This Row],[UNITID]]</f>
        <v>130004</v>
      </c>
      <c r="I395" s="7" t="str">
        <f>Table5[[#This Row],[Growth Rate]]</f>
        <v/>
      </c>
    </row>
    <row r="396" spans="1:9" hidden="1">
      <c r="A396">
        <f>Table19[[#This Row],[UNITID]]</f>
        <v>130004</v>
      </c>
      <c r="B396" t="str">
        <f>Table19[[#This Row],[OUTCOMES MEASURES]]</f>
        <v>Number of adjusted cohort receiving an Associate's degree at 4 years</v>
      </c>
      <c r="C396" s="7" t="str">
        <f>Table19[[#This Row],[Growth Rate]]</f>
        <v/>
      </c>
      <c r="D396">
        <f>Table20[[#This Row],[UNITID]]</f>
        <v>130004</v>
      </c>
      <c r="E396" s="7" t="str">
        <f>Table20[[#This Row],[Growth Rate]]</f>
        <v/>
      </c>
      <c r="F396">
        <f>Table21[[#This Row],[UNITID]]</f>
        <v>130004</v>
      </c>
      <c r="G396" s="7" t="str">
        <f>Table21[[#This Row],[Growth Rate]]</f>
        <v/>
      </c>
      <c r="H396">
        <f>Table5[[#This Row],[UNITID]]</f>
        <v>130004</v>
      </c>
      <c r="I396" s="7" t="str">
        <f>Table5[[#This Row],[Growth Rate]]</f>
        <v/>
      </c>
    </row>
    <row r="397" spans="1:9" hidden="1">
      <c r="A397">
        <f>Table19[[#This Row],[UNITID]]</f>
        <v>130004</v>
      </c>
      <c r="B397" t="str">
        <f>Table19[[#This Row],[OUTCOMES MEASURES]]</f>
        <v>Number of adjusted cohort receiving a Bachelor's degree at 4 years</v>
      </c>
      <c r="C397" s="7" t="str">
        <f>Table19[[#This Row],[Growth Rate]]</f>
        <v/>
      </c>
      <c r="D397">
        <f>Table20[[#This Row],[UNITID]]</f>
        <v>130004</v>
      </c>
      <c r="E397" s="7" t="str">
        <f>Table20[[#This Row],[Growth Rate]]</f>
        <v/>
      </c>
      <c r="F397">
        <f>Table21[[#This Row],[UNITID]]</f>
        <v>130004</v>
      </c>
      <c r="G397" s="7" t="str">
        <f>Table21[[#This Row],[Growth Rate]]</f>
        <v/>
      </c>
      <c r="H397">
        <f>Table5[[#This Row],[UNITID]]</f>
        <v>130004</v>
      </c>
      <c r="I397" s="7" t="str">
        <f>Table5[[#This Row],[Growth Rate]]</f>
        <v/>
      </c>
    </row>
    <row r="398" spans="1:9" hidden="1">
      <c r="A398">
        <f>Table19[[#This Row],[UNITID]]</f>
        <v>130004</v>
      </c>
      <c r="B398" s="2" t="str">
        <f>Table19[[#This Row],[OUTCOMES MEASURES]]</f>
        <v>Number of adjusted cohort receiving an award at 4 years</v>
      </c>
      <c r="C398" s="7" t="str">
        <f>Table19[[#This Row],[Growth Rate]]</f>
        <v/>
      </c>
      <c r="D398">
        <f>Table20[[#This Row],[UNITID]]</f>
        <v>130004</v>
      </c>
      <c r="E398" s="7" t="str">
        <f>Table20[[#This Row],[Growth Rate]]</f>
        <v/>
      </c>
      <c r="F398">
        <f>Table21[[#This Row],[UNITID]]</f>
        <v>130004</v>
      </c>
      <c r="G398" s="21" t="str">
        <f>Table21[[#This Row],[Growth Rate]]</f>
        <v/>
      </c>
      <c r="H398">
        <f>Table5[[#This Row],[UNITID]]</f>
        <v>130004</v>
      </c>
      <c r="I398" s="7" t="str">
        <f>Table5[[#This Row],[Growth Rate]]</f>
        <v/>
      </c>
    </row>
    <row r="399" spans="1:9" ht="14.25">
      <c r="A399" s="63">
        <f>Table19[[#This Row],[UNITID]]</f>
        <v>130004</v>
      </c>
      <c r="B399" s="148" t="str">
        <f>Table19[[#This Row],[OUTCOMES MEASURES]]</f>
        <v>Percent of adjusted cohort receiving an award at 4 years</v>
      </c>
      <c r="C399" s="156" t="str">
        <f>Table19[[#This Row],[Growth Rate]]</f>
        <v/>
      </c>
      <c r="D399">
        <f>Table20[[#This Row],[UNITID]]</f>
        <v>130004</v>
      </c>
      <c r="E399" s="156" t="str">
        <f>Table20[[#This Row],[Growth Rate]]</f>
        <v/>
      </c>
      <c r="F399">
        <f>Table21[[#This Row],[UNITID]]</f>
        <v>130004</v>
      </c>
      <c r="G399" s="157" t="str">
        <f>Table21[[#This Row],[Growth Rate]]</f>
        <v/>
      </c>
      <c r="H399">
        <f>Table5[[#This Row],[UNITID]]</f>
        <v>130004</v>
      </c>
      <c r="I399" s="156" t="str">
        <f>Table5[[#This Row],[Growth Rate]]</f>
        <v/>
      </c>
    </row>
    <row r="400" spans="1:9" hidden="1">
      <c r="A400">
        <f>Table19[[#This Row],[UNITID]]</f>
        <v>130004</v>
      </c>
      <c r="B400" t="str">
        <f>Table19[[#This Row],[OUTCOMES MEASURES]]</f>
        <v>Number of adjusted cohort receiving a certificate at 6 years</v>
      </c>
      <c r="C400" s="7" t="str">
        <f>Table19[[#This Row],[Growth Rate]]</f>
        <v/>
      </c>
      <c r="D400">
        <f>Table20[[#This Row],[UNITID]]</f>
        <v>130004</v>
      </c>
      <c r="E400" s="7" t="str">
        <f>Table20[[#This Row],[Growth Rate]]</f>
        <v/>
      </c>
      <c r="F400">
        <f>Table21[[#This Row],[UNITID]]</f>
        <v>130004</v>
      </c>
      <c r="G400" s="7" t="str">
        <f>Table21[[#This Row],[Growth Rate]]</f>
        <v/>
      </c>
      <c r="H400">
        <f>Table5[[#This Row],[UNITID]]</f>
        <v>130004</v>
      </c>
      <c r="I400" s="7" t="str">
        <f>Table5[[#This Row],[Growth Rate]]</f>
        <v/>
      </c>
    </row>
    <row r="401" spans="1:9" hidden="1">
      <c r="A401">
        <f>Table19[[#This Row],[UNITID]]</f>
        <v>130004</v>
      </c>
      <c r="B401" t="str">
        <f>Table19[[#This Row],[OUTCOMES MEASURES]]</f>
        <v>Number of adjusted cohort receiving an Associate's degree at 6 years</v>
      </c>
      <c r="C401" s="7" t="str">
        <f>Table19[[#This Row],[Growth Rate]]</f>
        <v/>
      </c>
      <c r="D401">
        <f>Table20[[#This Row],[UNITID]]</f>
        <v>130004</v>
      </c>
      <c r="E401" s="7" t="str">
        <f>Table20[[#This Row],[Growth Rate]]</f>
        <v/>
      </c>
      <c r="F401">
        <f>Table21[[#This Row],[UNITID]]</f>
        <v>130004</v>
      </c>
      <c r="G401" s="7" t="str">
        <f>Table21[[#This Row],[Growth Rate]]</f>
        <v/>
      </c>
      <c r="H401">
        <f>Table5[[#This Row],[UNITID]]</f>
        <v>130004</v>
      </c>
      <c r="I401" s="7" t="str">
        <f>Table5[[#This Row],[Growth Rate]]</f>
        <v/>
      </c>
    </row>
    <row r="402" spans="1:9" hidden="1">
      <c r="A402">
        <f>Table19[[#This Row],[UNITID]]</f>
        <v>130004</v>
      </c>
      <c r="B402" t="str">
        <f>Table19[[#This Row],[OUTCOMES MEASURES]]</f>
        <v>Number of adjusted cohort receiving a Bachelor's degree at 6 years</v>
      </c>
      <c r="C402" s="7" t="str">
        <f>Table19[[#This Row],[Growth Rate]]</f>
        <v/>
      </c>
      <c r="D402">
        <f>Table20[[#This Row],[UNITID]]</f>
        <v>130004</v>
      </c>
      <c r="E402" s="7" t="str">
        <f>Table20[[#This Row],[Growth Rate]]</f>
        <v/>
      </c>
      <c r="F402">
        <f>Table21[[#This Row],[UNITID]]</f>
        <v>130004</v>
      </c>
      <c r="G402" s="7" t="str">
        <f>Table21[[#This Row],[Growth Rate]]</f>
        <v/>
      </c>
      <c r="H402">
        <f>Table5[[#This Row],[UNITID]]</f>
        <v>130004</v>
      </c>
      <c r="I402" s="7" t="str">
        <f>Table5[[#This Row],[Growth Rate]]</f>
        <v/>
      </c>
    </row>
    <row r="403" spans="1:9" hidden="1">
      <c r="A403">
        <f>Table19[[#This Row],[UNITID]]</f>
        <v>130004</v>
      </c>
      <c r="B403" s="2" t="str">
        <f>Table19[[#This Row],[OUTCOMES MEASURES]]</f>
        <v>Number of adjusted cohort receiving an award at 6 years</v>
      </c>
      <c r="C403" s="7" t="str">
        <f>Table19[[#This Row],[Growth Rate]]</f>
        <v/>
      </c>
      <c r="D403">
        <f>Table20[[#This Row],[UNITID]]</f>
        <v>130004</v>
      </c>
      <c r="E403" s="7" t="str">
        <f>Table20[[#This Row],[Growth Rate]]</f>
        <v/>
      </c>
      <c r="F403">
        <f>Table21[[#This Row],[UNITID]]</f>
        <v>130004</v>
      </c>
      <c r="G403" s="21" t="str">
        <f>Table21[[#This Row],[Growth Rate]]</f>
        <v/>
      </c>
      <c r="H403">
        <f>Table5[[#This Row],[UNITID]]</f>
        <v>130004</v>
      </c>
      <c r="I403" s="7" t="str">
        <f>Table5[[#This Row],[Growth Rate]]</f>
        <v/>
      </c>
    </row>
    <row r="404" spans="1:9" ht="14.25">
      <c r="A404" s="63">
        <f>Table19[[#This Row],[UNITID]]</f>
        <v>130004</v>
      </c>
      <c r="B404" s="148" t="str">
        <f>Table19[[#This Row],[OUTCOMES MEASURES]]</f>
        <v>Percent of adjusted cohort receiving an award at 6 years</v>
      </c>
      <c r="C404" s="156" t="str">
        <f>Table19[[#This Row],[Growth Rate]]</f>
        <v/>
      </c>
      <c r="D404">
        <f>Table20[[#This Row],[UNITID]]</f>
        <v>130004</v>
      </c>
      <c r="E404" s="156" t="str">
        <f>Table20[[#This Row],[Growth Rate]]</f>
        <v/>
      </c>
      <c r="F404">
        <f>Table21[[#This Row],[UNITID]]</f>
        <v>130004</v>
      </c>
      <c r="G404" s="157" t="str">
        <f>Table21[[#This Row],[Growth Rate]]</f>
        <v/>
      </c>
      <c r="H404">
        <f>Table5[[#This Row],[UNITID]]</f>
        <v>130004</v>
      </c>
      <c r="I404" s="156" t="str">
        <f>Table5[[#This Row],[Growth Rate]]</f>
        <v/>
      </c>
    </row>
    <row r="405" spans="1:9" hidden="1">
      <c r="A405">
        <f>Table19[[#This Row],[UNITID]]</f>
        <v>130004</v>
      </c>
      <c r="B405" t="str">
        <f>Table19[[#This Row],[OUTCOMES MEASURES]]</f>
        <v>Number of adjusted cohort receiving a certificate at 8 years</v>
      </c>
      <c r="C405" s="7" t="str">
        <f>Table19[[#This Row],[Growth Rate]]</f>
        <v/>
      </c>
      <c r="D405">
        <f>Table20[[#This Row],[UNITID]]</f>
        <v>130004</v>
      </c>
      <c r="E405" s="7" t="str">
        <f>Table20[[#This Row],[Growth Rate]]</f>
        <v/>
      </c>
      <c r="F405">
        <f>Table21[[#This Row],[UNITID]]</f>
        <v>130004</v>
      </c>
      <c r="G405" s="7" t="str">
        <f>Table21[[#This Row],[Growth Rate]]</f>
        <v/>
      </c>
      <c r="H405">
        <f>Table5[[#This Row],[UNITID]]</f>
        <v>130004</v>
      </c>
      <c r="I405" s="7" t="str">
        <f>Table5[[#This Row],[Growth Rate]]</f>
        <v/>
      </c>
    </row>
    <row r="406" spans="1:9" hidden="1">
      <c r="A406">
        <f>Table19[[#This Row],[UNITID]]</f>
        <v>130004</v>
      </c>
      <c r="B406" t="str">
        <f>Table19[[#This Row],[OUTCOMES MEASURES]]</f>
        <v>Number of adjusted cohort receiving an Associate's degree at 8 years</v>
      </c>
      <c r="C406" s="7" t="str">
        <f>Table19[[#This Row],[Growth Rate]]</f>
        <v/>
      </c>
      <c r="D406">
        <f>Table20[[#This Row],[UNITID]]</f>
        <v>130004</v>
      </c>
      <c r="E406" s="7" t="str">
        <f>Table20[[#This Row],[Growth Rate]]</f>
        <v/>
      </c>
      <c r="F406">
        <f>Table21[[#This Row],[UNITID]]</f>
        <v>130004</v>
      </c>
      <c r="G406" s="7" t="str">
        <f>Table21[[#This Row],[Growth Rate]]</f>
        <v/>
      </c>
      <c r="H406">
        <f>Table5[[#This Row],[UNITID]]</f>
        <v>130004</v>
      </c>
      <c r="I406" s="7" t="str">
        <f>Table5[[#This Row],[Growth Rate]]</f>
        <v/>
      </c>
    </row>
    <row r="407" spans="1:9" hidden="1">
      <c r="A407">
        <f>Table19[[#This Row],[UNITID]]</f>
        <v>130004</v>
      </c>
      <c r="B407" t="str">
        <f>Table19[[#This Row],[OUTCOMES MEASURES]]</f>
        <v>Number of adjusted cohort receiving a Bachelor's degree at 8 years</v>
      </c>
      <c r="C407" s="7" t="str">
        <f>Table19[[#This Row],[Growth Rate]]</f>
        <v/>
      </c>
      <c r="D407">
        <f>Table20[[#This Row],[UNITID]]</f>
        <v>130004</v>
      </c>
      <c r="E407" s="7" t="str">
        <f>Table20[[#This Row],[Growth Rate]]</f>
        <v/>
      </c>
      <c r="F407">
        <f>Table21[[#This Row],[UNITID]]</f>
        <v>130004</v>
      </c>
      <c r="G407" s="7" t="str">
        <f>Table21[[#This Row],[Growth Rate]]</f>
        <v/>
      </c>
      <c r="H407">
        <f>Table5[[#This Row],[UNITID]]</f>
        <v>130004</v>
      </c>
      <c r="I407" s="7" t="str">
        <f>Table5[[#This Row],[Growth Rate]]</f>
        <v/>
      </c>
    </row>
    <row r="408" spans="1:9" hidden="1">
      <c r="A408">
        <f>Table19[[#This Row],[UNITID]]</f>
        <v>130004</v>
      </c>
      <c r="B408" t="str">
        <f>Table19[[#This Row],[OUTCOMES MEASURES]]</f>
        <v>Number of adjusted cohort receiving an award at 8 years</v>
      </c>
      <c r="C408" s="7" t="str">
        <f>Table19[[#This Row],[Growth Rate]]</f>
        <v/>
      </c>
      <c r="D408">
        <f>Table20[[#This Row],[UNITID]]</f>
        <v>130004</v>
      </c>
      <c r="E408" s="7" t="str">
        <f>Table20[[#This Row],[Growth Rate]]</f>
        <v/>
      </c>
      <c r="F408">
        <f>Table21[[#This Row],[UNITID]]</f>
        <v>130004</v>
      </c>
      <c r="G408" s="7" t="str">
        <f>Table21[[#This Row],[Growth Rate]]</f>
        <v/>
      </c>
      <c r="H408">
        <f>Table5[[#This Row],[UNITID]]</f>
        <v>130004</v>
      </c>
      <c r="I408" s="7" t="str">
        <f>Table5[[#This Row],[Growth Rate]]</f>
        <v/>
      </c>
    </row>
    <row r="409" spans="1:9" hidden="1">
      <c r="A409">
        <f>Table19[[#This Row],[UNITID]]</f>
        <v>130004</v>
      </c>
      <c r="B409" t="str">
        <f>Table19[[#This Row],[OUTCOMES MEASURES]]</f>
        <v>Number of adjusted cohort still enrolled at your institution at 8 years</v>
      </c>
      <c r="C409" s="7" t="str">
        <f>Table19[[#This Row],[Growth Rate]]</f>
        <v/>
      </c>
      <c r="D409">
        <f>Table20[[#This Row],[UNITID]]</f>
        <v>130004</v>
      </c>
      <c r="E409" s="7" t="str">
        <f>Table20[[#This Row],[Growth Rate]]</f>
        <v/>
      </c>
      <c r="F409">
        <f>Table21[[#This Row],[UNITID]]</f>
        <v>130004</v>
      </c>
      <c r="G409" s="7" t="str">
        <f>Table21[[#This Row],[Growth Rate]]</f>
        <v/>
      </c>
      <c r="H409">
        <f>Table5[[#This Row],[UNITID]]</f>
        <v>130004</v>
      </c>
      <c r="I409" s="7" t="str">
        <f>Table5[[#This Row],[Growth Rate]]</f>
        <v/>
      </c>
    </row>
    <row r="410" spans="1:9" hidden="1">
      <c r="A410">
        <f>Table19[[#This Row],[UNITID]]</f>
        <v>130004</v>
      </c>
      <c r="B410" t="str">
        <f>Table19[[#This Row],[OUTCOMES MEASURES]]</f>
        <v>Number of adjusted cohort who enrolled subsequently at another institution at 8 years</v>
      </c>
      <c r="C410" s="7" t="str">
        <f>Table19[[#This Row],[Growth Rate]]</f>
        <v/>
      </c>
      <c r="D410">
        <f>Table20[[#This Row],[UNITID]]</f>
        <v>130004</v>
      </c>
      <c r="E410" s="7" t="str">
        <f>Table20[[#This Row],[Growth Rate]]</f>
        <v/>
      </c>
      <c r="F410">
        <f>Table21[[#This Row],[UNITID]]</f>
        <v>130004</v>
      </c>
      <c r="G410" s="7" t="str">
        <f>Table21[[#This Row],[Growth Rate]]</f>
        <v/>
      </c>
      <c r="H410">
        <f>Table5[[#This Row],[UNITID]]</f>
        <v>130004</v>
      </c>
      <c r="I410" s="7" t="str">
        <f>Table5[[#This Row],[Growth Rate]]</f>
        <v/>
      </c>
    </row>
    <row r="411" spans="1:9" hidden="1">
      <c r="A411">
        <f>Table19[[#This Row],[UNITID]]</f>
        <v>130004</v>
      </c>
      <c r="B411" s="2" t="str">
        <f>Table19[[#This Row],[OUTCOMES MEASURES]]</f>
        <v>Number of adjusted cohort whose subsequent enrollment status is unknown at 8 years</v>
      </c>
      <c r="C411" s="8" t="str">
        <f>Table19[[#This Row],[Growth Rate]]</f>
        <v/>
      </c>
      <c r="D411">
        <f>Table20[[#This Row],[UNITID]]</f>
        <v>130004</v>
      </c>
      <c r="E411" s="7" t="str">
        <f>Table20[[#This Row],[Growth Rate]]</f>
        <v/>
      </c>
      <c r="F411">
        <f>Table21[[#This Row],[UNITID]]</f>
        <v>130004</v>
      </c>
      <c r="G411" s="7" t="str">
        <f>Table21[[#This Row],[Growth Rate]]</f>
        <v/>
      </c>
      <c r="H411">
        <f>Table5[[#This Row],[UNITID]]</f>
        <v>130004</v>
      </c>
      <c r="I411" s="7" t="str">
        <f>Table5[[#This Row],[Growth Rate]]</f>
        <v/>
      </c>
    </row>
    <row r="412" spans="1:9" hidden="1">
      <c r="A412">
        <f>Table19[[#This Row],[UNITID]]</f>
        <v>130004</v>
      </c>
      <c r="B412" s="2" t="str">
        <f>Table19[[#This Row],[OUTCOMES MEASURES]]</f>
        <v>Number of adjusted cohort who did not receive an award from your institution at 8 years</v>
      </c>
      <c r="C412" s="7" t="str">
        <f>Table19[[#This Row],[Growth Rate]]</f>
        <v/>
      </c>
      <c r="D412">
        <f>Table20[[#This Row],[UNITID]]</f>
        <v>130004</v>
      </c>
      <c r="E412" s="7" t="str">
        <f>Table20[[#This Row],[Growth Rate]]</f>
        <v/>
      </c>
      <c r="F412">
        <f>Table21[[#This Row],[UNITID]]</f>
        <v>130004</v>
      </c>
      <c r="G412" s="21" t="str">
        <f>Table21[[#This Row],[Growth Rate]]</f>
        <v/>
      </c>
      <c r="H412">
        <f>Table5[[#This Row],[UNITID]]</f>
        <v>130004</v>
      </c>
      <c r="I412" s="7" t="str">
        <f>Table5[[#This Row],[Growth Rate]]</f>
        <v/>
      </c>
    </row>
    <row r="413" spans="1:9" ht="14.25">
      <c r="A413" s="63">
        <f>Table19[[#This Row],[UNITID]]</f>
        <v>130004</v>
      </c>
      <c r="B413" s="148" t="str">
        <f>Table19[[#This Row],[OUTCOMES MEASURES]]</f>
        <v>Percent of adjusted cohort receiving an award at 8 years</v>
      </c>
      <c r="C413" s="156" t="str">
        <f>Table19[[#This Row],[Growth Rate]]</f>
        <v/>
      </c>
      <c r="D413">
        <f>Table20[[#This Row],[UNITID]]</f>
        <v>130004</v>
      </c>
      <c r="E413" s="156" t="str">
        <f>Table20[[#This Row],[Growth Rate]]</f>
        <v/>
      </c>
      <c r="F413">
        <f>Table21[[#This Row],[UNITID]]</f>
        <v>130004</v>
      </c>
      <c r="G413" s="157" t="str">
        <f>Table21[[#This Row],[Growth Rate]]</f>
        <v/>
      </c>
      <c r="H413">
        <f>Table5[[#This Row],[UNITID]]</f>
        <v>130004</v>
      </c>
      <c r="I413" s="156" t="str">
        <f>Table5[[#This Row],[Growth Rate]]</f>
        <v/>
      </c>
    </row>
    <row r="414" spans="1:9" hidden="1">
      <c r="A414">
        <f>Table19[[#This Row],[UNITID]]</f>
        <v>130004</v>
      </c>
      <c r="B414" s="2" t="str">
        <f>Table19[[#This Row],[OUTCOMES MEASURES]]</f>
        <v>Percent of adjusted cohort still or subsequently enrolled at 8 years</v>
      </c>
      <c r="C414" s="8" t="str">
        <f>Table19[[#This Row],[Growth Rate]]</f>
        <v/>
      </c>
      <c r="D414">
        <f>Table20[[#This Row],[UNITID]]</f>
        <v>130004</v>
      </c>
      <c r="E414" s="7" t="str">
        <f>Table20[[#This Row],[Growth Rate]]</f>
        <v/>
      </c>
      <c r="F414">
        <f>Table21[[#This Row],[UNITID]]</f>
        <v>130004</v>
      </c>
      <c r="G414" s="21" t="str">
        <f>Table21[[#This Row],[Growth Rate]]</f>
        <v/>
      </c>
      <c r="H414">
        <f>Table5[[#This Row],[UNITID]]</f>
        <v>130004</v>
      </c>
      <c r="I414" s="7" t="str">
        <f>Table5[[#This Row],[Growth Rate]]</f>
        <v/>
      </c>
    </row>
    <row r="415" spans="1:9" ht="14.25">
      <c r="A415" s="63">
        <f>Table19[[#This Row],[UNITID]]</f>
        <v>130004</v>
      </c>
      <c r="B415" s="148" t="str">
        <f>Table19[[#This Row],[OUTCOMES MEASURES]]</f>
        <v>Percent of adjusted cohort still enrolled at your institution at 8 years</v>
      </c>
      <c r="C415" s="156" t="str">
        <f>Table19[[#This Row],[Growth Rate]]</f>
        <v/>
      </c>
      <c r="D415">
        <f>Table20[[#This Row],[UNITID]]</f>
        <v>130004</v>
      </c>
      <c r="E415" s="156" t="str">
        <f>Table20[[#This Row],[Growth Rate]]</f>
        <v/>
      </c>
      <c r="F415">
        <f>Table21[[#This Row],[UNITID]]</f>
        <v>130004</v>
      </c>
      <c r="G415" s="158" t="str">
        <f>Table21[[#This Row],[Growth Rate]]</f>
        <v/>
      </c>
      <c r="H415">
        <f>Table5[[#This Row],[UNITID]]</f>
        <v>130004</v>
      </c>
      <c r="I415" s="156" t="str">
        <f>Table5[[#This Row],[Growth Rate]]</f>
        <v/>
      </c>
    </row>
    <row r="416" spans="1:9" ht="14.25">
      <c r="A416" s="63">
        <f>Table19[[#This Row],[UNITID]]</f>
        <v>130004</v>
      </c>
      <c r="B416" s="148" t="str">
        <f>Table19[[#This Row],[OUTCOMES MEASURES]]</f>
        <v>Percent of adjusted cohort enrolled subsequently at another institution at 8 years</v>
      </c>
      <c r="C416" s="156" t="str">
        <f>Table19[[#This Row],[Growth Rate]]</f>
        <v/>
      </c>
      <c r="D416">
        <f>Table20[[#This Row],[UNITID]]</f>
        <v>130004</v>
      </c>
      <c r="E416" s="64" t="str">
        <f>Table20[[#This Row],[Growth Rate]]</f>
        <v/>
      </c>
      <c r="F416">
        <f>Table21[[#This Row],[UNITID]]</f>
        <v>130004</v>
      </c>
      <c r="G416" s="158" t="str">
        <f>Table21[[#This Row],[Growth Rate]]</f>
        <v/>
      </c>
      <c r="H416">
        <f>Table5[[#This Row],[UNITID]]</f>
        <v>130004</v>
      </c>
      <c r="I416" s="64" t="str">
        <f>Table5[[#This Row],[Growth Rate]]</f>
        <v/>
      </c>
    </row>
    <row r="417" spans="1:9" hidden="1">
      <c r="A417">
        <f>Table19[[#This Row],[UNITID]]</f>
        <v>130004</v>
      </c>
      <c r="B417" s="2" t="str">
        <f>Table19[[#This Row],[OUTCOMES MEASURES]]</f>
        <v>Percent of adjusted cohort enrollment status unknown at 8 years</v>
      </c>
      <c r="C417" s="8" t="str">
        <f>Table19[[#This Row],[Growth Rate]]</f>
        <v/>
      </c>
      <c r="D417">
        <f>Table20[[#This Row],[UNITID]]</f>
        <v>130004</v>
      </c>
      <c r="E417" s="8" t="str">
        <f>Table20[[#This Row],[Growth Rate]]</f>
        <v/>
      </c>
      <c r="F417">
        <f>Table21[[#This Row],[UNITID]]</f>
        <v>130004</v>
      </c>
      <c r="G417" s="8" t="str">
        <f>Table21[[#This Row],[Growth Rate]]</f>
        <v/>
      </c>
      <c r="H417">
        <f>Table5[[#This Row],[UNITID]]</f>
        <v>130004</v>
      </c>
      <c r="I417" s="8" t="str">
        <f>Table5[[#This Row],[Growth Rate]]</f>
        <v/>
      </c>
    </row>
    <row r="418" spans="1:9" hidden="1">
      <c r="A418">
        <f>Table19[[#This Row],[UNITID]]</f>
        <v>130040</v>
      </c>
      <c r="B418" s="2" t="str">
        <f>Table19[[#This Row],[OUTCOMES MEASURES]]</f>
        <v>First-Time, Full-Time Cohort</v>
      </c>
      <c r="C418" s="8" t="str">
        <f>Table19[[#This Row],[Growth Rate]]</f>
        <v/>
      </c>
      <c r="D418">
        <f>Table20[[#This Row],[UNITID]]</f>
        <v>130040</v>
      </c>
      <c r="E418" s="8" t="str">
        <f>Table20[[#This Row],[Growth Rate]]</f>
        <v/>
      </c>
      <c r="F418">
        <f>Table21[[#This Row],[UNITID]]</f>
        <v>130040</v>
      </c>
      <c r="G418" s="8" t="str">
        <f>Table21[[#This Row],[Growth Rate]]</f>
        <v/>
      </c>
      <c r="H418">
        <f>Table5[[#This Row],[UNITID]]</f>
        <v>130040</v>
      </c>
      <c r="I418" s="8" t="str">
        <f>Table5[[#This Row],[Growth Rate]]</f>
        <v/>
      </c>
    </row>
    <row r="419" spans="1:9" hidden="1">
      <c r="A419">
        <f>Table19[[#This Row],[UNITID]]</f>
        <v>130040</v>
      </c>
      <c r="B419" t="str">
        <f>Table19[[#This Row],[OUTCOMES MEASURES]]</f>
        <v>Exclusions to cohort</v>
      </c>
      <c r="C419" s="7" t="str">
        <f>Table19[[#This Row],[Growth Rate]]</f>
        <v/>
      </c>
      <c r="D419">
        <f>Table20[[#This Row],[UNITID]]</f>
        <v>130040</v>
      </c>
      <c r="E419" s="7" t="str">
        <f>Table20[[#This Row],[Growth Rate]]</f>
        <v/>
      </c>
      <c r="F419">
        <f>Table21[[#This Row],[UNITID]]</f>
        <v>130040</v>
      </c>
      <c r="G419" s="7" t="str">
        <f>Table21[[#This Row],[Growth Rate]]</f>
        <v/>
      </c>
      <c r="H419">
        <f>Table5[[#This Row],[UNITID]]</f>
        <v>130040</v>
      </c>
      <c r="I419" s="7" t="str">
        <f>Table5[[#This Row],[Growth Rate]]</f>
        <v/>
      </c>
    </row>
    <row r="420" spans="1:9" ht="14.25">
      <c r="A420" s="63">
        <f>Table19[[#This Row],[UNITID]]</f>
        <v>130040</v>
      </c>
      <c r="B420" s="63" t="str">
        <f>Table19[[#This Row],[OUTCOMES MEASURES]]</f>
        <v>Adjusted cohort</v>
      </c>
      <c r="C420" s="64" t="str">
        <f>Table19[[#This Row],[Growth Rate]]</f>
        <v/>
      </c>
      <c r="D420">
        <f>Table20[[#This Row],[UNITID]]</f>
        <v>130040</v>
      </c>
      <c r="E420" s="64" t="str">
        <f>Table20[[#This Row],[Growth Rate]]</f>
        <v/>
      </c>
      <c r="F420">
        <f>Table21[[#This Row],[UNITID]]</f>
        <v>130040</v>
      </c>
      <c r="G420" s="155" t="str">
        <f>Table21[[#This Row],[Growth Rate]]</f>
        <v/>
      </c>
      <c r="H420">
        <f>Table5[[#This Row],[UNITID]]</f>
        <v>130040</v>
      </c>
      <c r="I420" s="64" t="str">
        <f>Table5[[#This Row],[Growth Rate]]</f>
        <v/>
      </c>
    </row>
    <row r="421" spans="1:9" hidden="1">
      <c r="A421">
        <f>Table19[[#This Row],[UNITID]]</f>
        <v>130040</v>
      </c>
      <c r="B421" t="str">
        <f>Table19[[#This Row],[OUTCOMES MEASURES]]</f>
        <v>Number of adjusted cohort receiving a certificate at 4 years</v>
      </c>
      <c r="C421" s="7" t="str">
        <f>Table19[[#This Row],[Growth Rate]]</f>
        <v/>
      </c>
      <c r="D421">
        <f>Table20[[#This Row],[UNITID]]</f>
        <v>130040</v>
      </c>
      <c r="E421" s="7" t="str">
        <f>Table20[[#This Row],[Growth Rate]]</f>
        <v/>
      </c>
      <c r="F421">
        <f>Table21[[#This Row],[UNITID]]</f>
        <v>130040</v>
      </c>
      <c r="G421" s="7" t="str">
        <f>Table21[[#This Row],[Growth Rate]]</f>
        <v/>
      </c>
      <c r="H421">
        <f>Table5[[#This Row],[UNITID]]</f>
        <v>130040</v>
      </c>
      <c r="I421" s="7" t="str">
        <f>Table5[[#This Row],[Growth Rate]]</f>
        <v/>
      </c>
    </row>
    <row r="422" spans="1:9" hidden="1">
      <c r="A422">
        <f>Table19[[#This Row],[UNITID]]</f>
        <v>130040</v>
      </c>
      <c r="B422" t="str">
        <f>Table19[[#This Row],[OUTCOMES MEASURES]]</f>
        <v>Number of adjusted cohort receiving an Associate's degree at 4 years</v>
      </c>
      <c r="C422" s="7" t="str">
        <f>Table19[[#This Row],[Growth Rate]]</f>
        <v/>
      </c>
      <c r="D422">
        <f>Table20[[#This Row],[UNITID]]</f>
        <v>130040</v>
      </c>
      <c r="E422" s="7" t="str">
        <f>Table20[[#This Row],[Growth Rate]]</f>
        <v/>
      </c>
      <c r="F422">
        <f>Table21[[#This Row],[UNITID]]</f>
        <v>130040</v>
      </c>
      <c r="G422" s="7" t="str">
        <f>Table21[[#This Row],[Growth Rate]]</f>
        <v/>
      </c>
      <c r="H422">
        <f>Table5[[#This Row],[UNITID]]</f>
        <v>130040</v>
      </c>
      <c r="I422" s="7" t="str">
        <f>Table5[[#This Row],[Growth Rate]]</f>
        <v/>
      </c>
    </row>
    <row r="423" spans="1:9" hidden="1">
      <c r="A423">
        <f>Table19[[#This Row],[UNITID]]</f>
        <v>130040</v>
      </c>
      <c r="B423" t="str">
        <f>Table19[[#This Row],[OUTCOMES MEASURES]]</f>
        <v>Number of adjusted cohort receiving a Bachelor's degree at 4 years</v>
      </c>
      <c r="C423" s="7" t="str">
        <f>Table19[[#This Row],[Growth Rate]]</f>
        <v/>
      </c>
      <c r="D423">
        <f>Table20[[#This Row],[UNITID]]</f>
        <v>130040</v>
      </c>
      <c r="E423" s="7" t="str">
        <f>Table20[[#This Row],[Growth Rate]]</f>
        <v/>
      </c>
      <c r="F423">
        <f>Table21[[#This Row],[UNITID]]</f>
        <v>130040</v>
      </c>
      <c r="G423" s="7" t="str">
        <f>Table21[[#This Row],[Growth Rate]]</f>
        <v/>
      </c>
      <c r="H423">
        <f>Table5[[#This Row],[UNITID]]</f>
        <v>130040</v>
      </c>
      <c r="I423" s="7" t="str">
        <f>Table5[[#This Row],[Growth Rate]]</f>
        <v/>
      </c>
    </row>
    <row r="424" spans="1:9" hidden="1">
      <c r="A424">
        <f>Table19[[#This Row],[UNITID]]</f>
        <v>130040</v>
      </c>
      <c r="B424" s="2" t="str">
        <f>Table19[[#This Row],[OUTCOMES MEASURES]]</f>
        <v>Number of adjusted cohort receiving an award at 4 years</v>
      </c>
      <c r="C424" s="7" t="str">
        <f>Table19[[#This Row],[Growth Rate]]</f>
        <v/>
      </c>
      <c r="D424">
        <f>Table20[[#This Row],[UNITID]]</f>
        <v>130040</v>
      </c>
      <c r="E424" s="7" t="str">
        <f>Table20[[#This Row],[Growth Rate]]</f>
        <v/>
      </c>
      <c r="F424">
        <f>Table21[[#This Row],[UNITID]]</f>
        <v>130040</v>
      </c>
      <c r="G424" s="21" t="str">
        <f>Table21[[#This Row],[Growth Rate]]</f>
        <v/>
      </c>
      <c r="H424">
        <f>Table5[[#This Row],[UNITID]]</f>
        <v>130040</v>
      </c>
      <c r="I424" s="7" t="str">
        <f>Table5[[#This Row],[Growth Rate]]</f>
        <v/>
      </c>
    </row>
    <row r="425" spans="1:9" ht="14.25">
      <c r="A425" s="63">
        <f>Table19[[#This Row],[UNITID]]</f>
        <v>130040</v>
      </c>
      <c r="B425" s="148" t="str">
        <f>Table19[[#This Row],[OUTCOMES MEASURES]]</f>
        <v>Percent of adjusted cohort receiving an award at 4 years</v>
      </c>
      <c r="C425" s="156" t="str">
        <f>Table19[[#This Row],[Growth Rate]]</f>
        <v/>
      </c>
      <c r="D425">
        <f>Table20[[#This Row],[UNITID]]</f>
        <v>130040</v>
      </c>
      <c r="E425" s="156" t="str">
        <f>Table20[[#This Row],[Growth Rate]]</f>
        <v/>
      </c>
      <c r="F425">
        <f>Table21[[#This Row],[UNITID]]</f>
        <v>130040</v>
      </c>
      <c r="G425" s="157" t="str">
        <f>Table21[[#This Row],[Growth Rate]]</f>
        <v/>
      </c>
      <c r="H425">
        <f>Table5[[#This Row],[UNITID]]</f>
        <v>130040</v>
      </c>
      <c r="I425" s="156" t="str">
        <f>Table5[[#This Row],[Growth Rate]]</f>
        <v/>
      </c>
    </row>
    <row r="426" spans="1:9" hidden="1">
      <c r="A426">
        <f>Table19[[#This Row],[UNITID]]</f>
        <v>130040</v>
      </c>
      <c r="B426" t="str">
        <f>Table19[[#This Row],[OUTCOMES MEASURES]]</f>
        <v>Number of adjusted cohort receiving a certificate at 6 years</v>
      </c>
      <c r="C426" s="7" t="str">
        <f>Table19[[#This Row],[Growth Rate]]</f>
        <v/>
      </c>
      <c r="D426">
        <f>Table20[[#This Row],[UNITID]]</f>
        <v>130040</v>
      </c>
      <c r="E426" s="7" t="str">
        <f>Table20[[#This Row],[Growth Rate]]</f>
        <v/>
      </c>
      <c r="F426">
        <f>Table21[[#This Row],[UNITID]]</f>
        <v>130040</v>
      </c>
      <c r="G426" s="7" t="str">
        <f>Table21[[#This Row],[Growth Rate]]</f>
        <v/>
      </c>
      <c r="H426">
        <f>Table5[[#This Row],[UNITID]]</f>
        <v>130040</v>
      </c>
      <c r="I426" s="7" t="str">
        <f>Table5[[#This Row],[Growth Rate]]</f>
        <v/>
      </c>
    </row>
    <row r="427" spans="1:9" hidden="1">
      <c r="A427">
        <f>Table19[[#This Row],[UNITID]]</f>
        <v>130040</v>
      </c>
      <c r="B427" t="str">
        <f>Table19[[#This Row],[OUTCOMES MEASURES]]</f>
        <v>Number of adjusted cohort receiving an Associate's degree at 6 years</v>
      </c>
      <c r="C427" s="7" t="str">
        <f>Table19[[#This Row],[Growth Rate]]</f>
        <v/>
      </c>
      <c r="D427">
        <f>Table20[[#This Row],[UNITID]]</f>
        <v>130040</v>
      </c>
      <c r="E427" s="7" t="str">
        <f>Table20[[#This Row],[Growth Rate]]</f>
        <v/>
      </c>
      <c r="F427">
        <f>Table21[[#This Row],[UNITID]]</f>
        <v>130040</v>
      </c>
      <c r="G427" s="7" t="str">
        <f>Table21[[#This Row],[Growth Rate]]</f>
        <v/>
      </c>
      <c r="H427">
        <f>Table5[[#This Row],[UNITID]]</f>
        <v>130040</v>
      </c>
      <c r="I427" s="7" t="str">
        <f>Table5[[#This Row],[Growth Rate]]</f>
        <v/>
      </c>
    </row>
    <row r="428" spans="1:9" hidden="1">
      <c r="A428">
        <f>Table19[[#This Row],[UNITID]]</f>
        <v>130040</v>
      </c>
      <c r="B428" t="str">
        <f>Table19[[#This Row],[OUTCOMES MEASURES]]</f>
        <v>Number of adjusted cohort receiving a Bachelor's degree at 6 years</v>
      </c>
      <c r="C428" s="7" t="str">
        <f>Table19[[#This Row],[Growth Rate]]</f>
        <v/>
      </c>
      <c r="D428">
        <f>Table20[[#This Row],[UNITID]]</f>
        <v>130040</v>
      </c>
      <c r="E428" s="7" t="str">
        <f>Table20[[#This Row],[Growth Rate]]</f>
        <v/>
      </c>
      <c r="F428">
        <f>Table21[[#This Row],[UNITID]]</f>
        <v>130040</v>
      </c>
      <c r="G428" s="7" t="str">
        <f>Table21[[#This Row],[Growth Rate]]</f>
        <v/>
      </c>
      <c r="H428">
        <f>Table5[[#This Row],[UNITID]]</f>
        <v>130040</v>
      </c>
      <c r="I428" s="7" t="str">
        <f>Table5[[#This Row],[Growth Rate]]</f>
        <v/>
      </c>
    </row>
    <row r="429" spans="1:9" hidden="1">
      <c r="A429">
        <f>Table19[[#This Row],[UNITID]]</f>
        <v>130040</v>
      </c>
      <c r="B429" s="2" t="str">
        <f>Table19[[#This Row],[OUTCOMES MEASURES]]</f>
        <v>Number of adjusted cohort receiving an award at 6 years</v>
      </c>
      <c r="C429" s="7" t="str">
        <f>Table19[[#This Row],[Growth Rate]]</f>
        <v/>
      </c>
      <c r="D429">
        <f>Table20[[#This Row],[UNITID]]</f>
        <v>130040</v>
      </c>
      <c r="E429" s="7" t="str">
        <f>Table20[[#This Row],[Growth Rate]]</f>
        <v/>
      </c>
      <c r="F429">
        <f>Table21[[#This Row],[UNITID]]</f>
        <v>130040</v>
      </c>
      <c r="G429" s="21" t="str">
        <f>Table21[[#This Row],[Growth Rate]]</f>
        <v/>
      </c>
      <c r="H429">
        <f>Table5[[#This Row],[UNITID]]</f>
        <v>130040</v>
      </c>
      <c r="I429" s="7" t="str">
        <f>Table5[[#This Row],[Growth Rate]]</f>
        <v/>
      </c>
    </row>
    <row r="430" spans="1:9" ht="14.25">
      <c r="A430" s="63">
        <f>Table19[[#This Row],[UNITID]]</f>
        <v>130040</v>
      </c>
      <c r="B430" s="148" t="str">
        <f>Table19[[#This Row],[OUTCOMES MEASURES]]</f>
        <v>Percent of adjusted cohort receiving an award at 6 years</v>
      </c>
      <c r="C430" s="156" t="str">
        <f>Table19[[#This Row],[Growth Rate]]</f>
        <v/>
      </c>
      <c r="D430">
        <f>Table20[[#This Row],[UNITID]]</f>
        <v>130040</v>
      </c>
      <c r="E430" s="156" t="str">
        <f>Table20[[#This Row],[Growth Rate]]</f>
        <v/>
      </c>
      <c r="F430">
        <f>Table21[[#This Row],[UNITID]]</f>
        <v>130040</v>
      </c>
      <c r="G430" s="157" t="str">
        <f>Table21[[#This Row],[Growth Rate]]</f>
        <v/>
      </c>
      <c r="H430">
        <f>Table5[[#This Row],[UNITID]]</f>
        <v>130040</v>
      </c>
      <c r="I430" s="156" t="str">
        <f>Table5[[#This Row],[Growth Rate]]</f>
        <v/>
      </c>
    </row>
    <row r="431" spans="1:9" hidden="1">
      <c r="A431">
        <f>Table19[[#This Row],[UNITID]]</f>
        <v>130040</v>
      </c>
      <c r="B431" t="str">
        <f>Table19[[#This Row],[OUTCOMES MEASURES]]</f>
        <v>Number of adjusted cohort receiving a certificate at 8 years</v>
      </c>
      <c r="C431" s="7" t="str">
        <f>Table19[[#This Row],[Growth Rate]]</f>
        <v/>
      </c>
      <c r="D431">
        <f>Table20[[#This Row],[UNITID]]</f>
        <v>130040</v>
      </c>
      <c r="E431" s="7" t="str">
        <f>Table20[[#This Row],[Growth Rate]]</f>
        <v/>
      </c>
      <c r="F431">
        <f>Table21[[#This Row],[UNITID]]</f>
        <v>130040</v>
      </c>
      <c r="G431" s="7" t="str">
        <f>Table21[[#This Row],[Growth Rate]]</f>
        <v/>
      </c>
      <c r="H431">
        <f>Table5[[#This Row],[UNITID]]</f>
        <v>130040</v>
      </c>
      <c r="I431" s="7" t="str">
        <f>Table5[[#This Row],[Growth Rate]]</f>
        <v/>
      </c>
    </row>
    <row r="432" spans="1:9" hidden="1">
      <c r="A432">
        <f>Table19[[#This Row],[UNITID]]</f>
        <v>130040</v>
      </c>
      <c r="B432" t="str">
        <f>Table19[[#This Row],[OUTCOMES MEASURES]]</f>
        <v>Number of adjusted cohort receiving an Associate's degree at 8 years</v>
      </c>
      <c r="C432" s="7" t="str">
        <f>Table19[[#This Row],[Growth Rate]]</f>
        <v/>
      </c>
      <c r="D432">
        <f>Table20[[#This Row],[UNITID]]</f>
        <v>130040</v>
      </c>
      <c r="E432" s="7" t="str">
        <f>Table20[[#This Row],[Growth Rate]]</f>
        <v/>
      </c>
      <c r="F432">
        <f>Table21[[#This Row],[UNITID]]</f>
        <v>130040</v>
      </c>
      <c r="G432" s="7" t="str">
        <f>Table21[[#This Row],[Growth Rate]]</f>
        <v/>
      </c>
      <c r="H432">
        <f>Table5[[#This Row],[UNITID]]</f>
        <v>130040</v>
      </c>
      <c r="I432" s="7" t="str">
        <f>Table5[[#This Row],[Growth Rate]]</f>
        <v/>
      </c>
    </row>
    <row r="433" spans="1:9" hidden="1">
      <c r="A433">
        <f>Table19[[#This Row],[UNITID]]</f>
        <v>130040</v>
      </c>
      <c r="B433" t="str">
        <f>Table19[[#This Row],[OUTCOMES MEASURES]]</f>
        <v>Number of adjusted cohort receiving a Bachelor's degree at 8 years</v>
      </c>
      <c r="C433" s="7" t="str">
        <f>Table19[[#This Row],[Growth Rate]]</f>
        <v/>
      </c>
      <c r="D433">
        <f>Table20[[#This Row],[UNITID]]</f>
        <v>130040</v>
      </c>
      <c r="E433" s="7" t="str">
        <f>Table20[[#This Row],[Growth Rate]]</f>
        <v/>
      </c>
      <c r="F433">
        <f>Table21[[#This Row],[UNITID]]</f>
        <v>130040</v>
      </c>
      <c r="G433" s="7" t="str">
        <f>Table21[[#This Row],[Growth Rate]]</f>
        <v/>
      </c>
      <c r="H433">
        <f>Table5[[#This Row],[UNITID]]</f>
        <v>130040</v>
      </c>
      <c r="I433" s="7" t="str">
        <f>Table5[[#This Row],[Growth Rate]]</f>
        <v/>
      </c>
    </row>
    <row r="434" spans="1:9" hidden="1">
      <c r="A434">
        <f>Table19[[#This Row],[UNITID]]</f>
        <v>130040</v>
      </c>
      <c r="B434" t="str">
        <f>Table19[[#This Row],[OUTCOMES MEASURES]]</f>
        <v>Number of adjusted cohort receiving an award at 8 years</v>
      </c>
      <c r="C434" s="7" t="str">
        <f>Table19[[#This Row],[Growth Rate]]</f>
        <v/>
      </c>
      <c r="D434">
        <f>Table20[[#This Row],[UNITID]]</f>
        <v>130040</v>
      </c>
      <c r="E434" s="7" t="str">
        <f>Table20[[#This Row],[Growth Rate]]</f>
        <v/>
      </c>
      <c r="F434">
        <f>Table21[[#This Row],[UNITID]]</f>
        <v>130040</v>
      </c>
      <c r="G434" s="7" t="str">
        <f>Table21[[#This Row],[Growth Rate]]</f>
        <v/>
      </c>
      <c r="H434">
        <f>Table5[[#This Row],[UNITID]]</f>
        <v>130040</v>
      </c>
      <c r="I434" s="7" t="str">
        <f>Table5[[#This Row],[Growth Rate]]</f>
        <v/>
      </c>
    </row>
    <row r="435" spans="1:9" hidden="1">
      <c r="A435">
        <f>Table19[[#This Row],[UNITID]]</f>
        <v>130040</v>
      </c>
      <c r="B435" t="str">
        <f>Table19[[#This Row],[OUTCOMES MEASURES]]</f>
        <v>Number of adjusted cohort still enrolled at your institution at 8 years</v>
      </c>
      <c r="C435" s="7" t="str">
        <f>Table19[[#This Row],[Growth Rate]]</f>
        <v/>
      </c>
      <c r="D435">
        <f>Table20[[#This Row],[UNITID]]</f>
        <v>130040</v>
      </c>
      <c r="E435" s="7" t="str">
        <f>Table20[[#This Row],[Growth Rate]]</f>
        <v/>
      </c>
      <c r="F435">
        <f>Table21[[#This Row],[UNITID]]</f>
        <v>130040</v>
      </c>
      <c r="G435" s="7" t="str">
        <f>Table21[[#This Row],[Growth Rate]]</f>
        <v/>
      </c>
      <c r="H435">
        <f>Table5[[#This Row],[UNITID]]</f>
        <v>130040</v>
      </c>
      <c r="I435" s="7" t="str">
        <f>Table5[[#This Row],[Growth Rate]]</f>
        <v/>
      </c>
    </row>
    <row r="436" spans="1:9" hidden="1">
      <c r="A436">
        <f>Table19[[#This Row],[UNITID]]</f>
        <v>130040</v>
      </c>
      <c r="B436" t="str">
        <f>Table19[[#This Row],[OUTCOMES MEASURES]]</f>
        <v>Number of adjusted cohort who enrolled subsequently at another institution at 8 years</v>
      </c>
      <c r="C436" s="7" t="str">
        <f>Table19[[#This Row],[Growth Rate]]</f>
        <v/>
      </c>
      <c r="D436">
        <f>Table20[[#This Row],[UNITID]]</f>
        <v>130040</v>
      </c>
      <c r="E436" s="7" t="str">
        <f>Table20[[#This Row],[Growth Rate]]</f>
        <v/>
      </c>
      <c r="F436">
        <f>Table21[[#This Row],[UNITID]]</f>
        <v>130040</v>
      </c>
      <c r="G436" s="7" t="str">
        <f>Table21[[#This Row],[Growth Rate]]</f>
        <v/>
      </c>
      <c r="H436">
        <f>Table5[[#This Row],[UNITID]]</f>
        <v>130040</v>
      </c>
      <c r="I436" s="7" t="str">
        <f>Table5[[#This Row],[Growth Rate]]</f>
        <v/>
      </c>
    </row>
    <row r="437" spans="1:9" hidden="1">
      <c r="A437">
        <f>Table19[[#This Row],[UNITID]]</f>
        <v>130040</v>
      </c>
      <c r="B437" s="2" t="str">
        <f>Table19[[#This Row],[OUTCOMES MEASURES]]</f>
        <v>Number of adjusted cohort whose subsequent enrollment status is unknown at 8 years</v>
      </c>
      <c r="C437" s="8" t="str">
        <f>Table19[[#This Row],[Growth Rate]]</f>
        <v/>
      </c>
      <c r="D437">
        <f>Table20[[#This Row],[UNITID]]</f>
        <v>130040</v>
      </c>
      <c r="E437" s="7" t="str">
        <f>Table20[[#This Row],[Growth Rate]]</f>
        <v/>
      </c>
      <c r="F437">
        <f>Table21[[#This Row],[UNITID]]</f>
        <v>130040</v>
      </c>
      <c r="G437" s="7" t="str">
        <f>Table21[[#This Row],[Growth Rate]]</f>
        <v/>
      </c>
      <c r="H437">
        <f>Table5[[#This Row],[UNITID]]</f>
        <v>130040</v>
      </c>
      <c r="I437" s="7" t="str">
        <f>Table5[[#This Row],[Growth Rate]]</f>
        <v/>
      </c>
    </row>
    <row r="438" spans="1:9" hidden="1">
      <c r="A438">
        <f>Table19[[#This Row],[UNITID]]</f>
        <v>130040</v>
      </c>
      <c r="B438" s="2" t="str">
        <f>Table19[[#This Row],[OUTCOMES MEASURES]]</f>
        <v>Number of adjusted cohort who did not receive an award from your institution at 8 years</v>
      </c>
      <c r="C438" s="7" t="str">
        <f>Table19[[#This Row],[Growth Rate]]</f>
        <v/>
      </c>
      <c r="D438">
        <f>Table20[[#This Row],[UNITID]]</f>
        <v>130040</v>
      </c>
      <c r="E438" s="7" t="str">
        <f>Table20[[#This Row],[Growth Rate]]</f>
        <v/>
      </c>
      <c r="F438">
        <f>Table21[[#This Row],[UNITID]]</f>
        <v>130040</v>
      </c>
      <c r="G438" s="21" t="str">
        <f>Table21[[#This Row],[Growth Rate]]</f>
        <v/>
      </c>
      <c r="H438">
        <f>Table5[[#This Row],[UNITID]]</f>
        <v>130040</v>
      </c>
      <c r="I438" s="7" t="str">
        <f>Table5[[#This Row],[Growth Rate]]</f>
        <v/>
      </c>
    </row>
    <row r="439" spans="1:9" ht="14.25">
      <c r="A439" s="63">
        <f>Table19[[#This Row],[UNITID]]</f>
        <v>130040</v>
      </c>
      <c r="B439" s="148" t="str">
        <f>Table19[[#This Row],[OUTCOMES MEASURES]]</f>
        <v>Percent of adjusted cohort receiving an award at 8 years</v>
      </c>
      <c r="C439" s="156" t="str">
        <f>Table19[[#This Row],[Growth Rate]]</f>
        <v/>
      </c>
      <c r="D439">
        <f>Table20[[#This Row],[UNITID]]</f>
        <v>130040</v>
      </c>
      <c r="E439" s="156" t="str">
        <f>Table20[[#This Row],[Growth Rate]]</f>
        <v/>
      </c>
      <c r="F439">
        <f>Table21[[#This Row],[UNITID]]</f>
        <v>130040</v>
      </c>
      <c r="G439" s="157" t="str">
        <f>Table21[[#This Row],[Growth Rate]]</f>
        <v/>
      </c>
      <c r="H439">
        <f>Table5[[#This Row],[UNITID]]</f>
        <v>130040</v>
      </c>
      <c r="I439" s="156" t="str">
        <f>Table5[[#This Row],[Growth Rate]]</f>
        <v/>
      </c>
    </row>
    <row r="440" spans="1:9" hidden="1">
      <c r="A440">
        <f>Table19[[#This Row],[UNITID]]</f>
        <v>130040</v>
      </c>
      <c r="B440" s="2" t="str">
        <f>Table19[[#This Row],[OUTCOMES MEASURES]]</f>
        <v>Percent of adjusted cohort still or subsequently enrolled at 8 years</v>
      </c>
      <c r="C440" s="8" t="str">
        <f>Table19[[#This Row],[Growth Rate]]</f>
        <v/>
      </c>
      <c r="D440">
        <f>Table20[[#This Row],[UNITID]]</f>
        <v>130040</v>
      </c>
      <c r="E440" s="7" t="str">
        <f>Table20[[#This Row],[Growth Rate]]</f>
        <v/>
      </c>
      <c r="F440">
        <f>Table21[[#This Row],[UNITID]]</f>
        <v>130040</v>
      </c>
      <c r="G440" s="21" t="str">
        <f>Table21[[#This Row],[Growth Rate]]</f>
        <v/>
      </c>
      <c r="H440">
        <f>Table5[[#This Row],[UNITID]]</f>
        <v>130040</v>
      </c>
      <c r="I440" s="7" t="str">
        <f>Table5[[#This Row],[Growth Rate]]</f>
        <v/>
      </c>
    </row>
    <row r="441" spans="1:9" ht="14.25">
      <c r="A441" s="63">
        <f>Table19[[#This Row],[UNITID]]</f>
        <v>130040</v>
      </c>
      <c r="B441" s="148" t="str">
        <f>Table19[[#This Row],[OUTCOMES MEASURES]]</f>
        <v>Percent of adjusted cohort still enrolled at your institution at 8 years</v>
      </c>
      <c r="C441" s="156" t="str">
        <f>Table19[[#This Row],[Growth Rate]]</f>
        <v/>
      </c>
      <c r="D441">
        <f>Table20[[#This Row],[UNITID]]</f>
        <v>130040</v>
      </c>
      <c r="E441" s="156" t="str">
        <f>Table20[[#This Row],[Growth Rate]]</f>
        <v/>
      </c>
      <c r="F441">
        <f>Table21[[#This Row],[UNITID]]</f>
        <v>130040</v>
      </c>
      <c r="G441" s="158" t="str">
        <f>Table21[[#This Row],[Growth Rate]]</f>
        <v/>
      </c>
      <c r="H441">
        <f>Table5[[#This Row],[UNITID]]</f>
        <v>130040</v>
      </c>
      <c r="I441" s="156" t="str">
        <f>Table5[[#This Row],[Growth Rate]]</f>
        <v/>
      </c>
    </row>
    <row r="442" spans="1:9" ht="14.25">
      <c r="A442" s="63">
        <f>Table19[[#This Row],[UNITID]]</f>
        <v>130040</v>
      </c>
      <c r="B442" s="148" t="str">
        <f>Table19[[#This Row],[OUTCOMES MEASURES]]</f>
        <v>Percent of adjusted cohort enrolled subsequently at another institution at 8 years</v>
      </c>
      <c r="C442" s="156" t="str">
        <f>Table19[[#This Row],[Growth Rate]]</f>
        <v/>
      </c>
      <c r="D442">
        <f>Table20[[#This Row],[UNITID]]</f>
        <v>130040</v>
      </c>
      <c r="E442" s="64" t="str">
        <f>Table20[[#This Row],[Growth Rate]]</f>
        <v/>
      </c>
      <c r="F442">
        <f>Table21[[#This Row],[UNITID]]</f>
        <v>130040</v>
      </c>
      <c r="G442" s="158" t="str">
        <f>Table21[[#This Row],[Growth Rate]]</f>
        <v/>
      </c>
      <c r="H442">
        <f>Table5[[#This Row],[UNITID]]</f>
        <v>130040</v>
      </c>
      <c r="I442" s="64" t="str">
        <f>Table5[[#This Row],[Growth Rate]]</f>
        <v/>
      </c>
    </row>
    <row r="443" spans="1:9" hidden="1">
      <c r="A443">
        <f>Table19[[#This Row],[UNITID]]</f>
        <v>130040</v>
      </c>
      <c r="B443" s="2" t="str">
        <f>Table19[[#This Row],[OUTCOMES MEASURES]]</f>
        <v>Percent of adjusted cohort enrollment status unknown at 8 years</v>
      </c>
      <c r="C443" s="8" t="str">
        <f>Table19[[#This Row],[Growth Rate]]</f>
        <v/>
      </c>
      <c r="D443">
        <f>Table20[[#This Row],[UNITID]]</f>
        <v>130040</v>
      </c>
      <c r="E443" s="8" t="str">
        <f>Table20[[#This Row],[Growth Rate]]</f>
        <v/>
      </c>
      <c r="F443">
        <f>Table21[[#This Row],[UNITID]]</f>
        <v>130040</v>
      </c>
      <c r="G443" s="8" t="str">
        <f>Table21[[#This Row],[Growth Rate]]</f>
        <v/>
      </c>
      <c r="H443">
        <f>Table5[[#This Row],[UNITID]]</f>
        <v>130040</v>
      </c>
      <c r="I443" s="8" t="str">
        <f>Table5[[#This Row],[Growth Rate]]</f>
        <v/>
      </c>
    </row>
    <row r="444" spans="1:9" hidden="1">
      <c r="A444">
        <f>Table19[[#This Row],[UNITID]]</f>
        <v>130217</v>
      </c>
      <c r="B444" s="2" t="str">
        <f>Table19[[#This Row],[OUTCOMES MEASURES]]</f>
        <v>First-Time, Full-Time Cohort</v>
      </c>
      <c r="C444" s="8" t="str">
        <f>Table19[[#This Row],[Growth Rate]]</f>
        <v/>
      </c>
      <c r="D444">
        <f>Table20[[#This Row],[UNITID]]</f>
        <v>130217</v>
      </c>
      <c r="E444" s="8" t="str">
        <f>Table20[[#This Row],[Growth Rate]]</f>
        <v/>
      </c>
      <c r="F444">
        <f>Table21[[#This Row],[UNITID]]</f>
        <v>130217</v>
      </c>
      <c r="G444" s="8" t="str">
        <f>Table21[[#This Row],[Growth Rate]]</f>
        <v/>
      </c>
      <c r="H444">
        <f>Table5[[#This Row],[UNITID]]</f>
        <v>130217</v>
      </c>
      <c r="I444" s="8" t="str">
        <f>Table5[[#This Row],[Growth Rate]]</f>
        <v/>
      </c>
    </row>
    <row r="445" spans="1:9" hidden="1">
      <c r="A445">
        <f>Table19[[#This Row],[UNITID]]</f>
        <v>130217</v>
      </c>
      <c r="B445" t="str">
        <f>Table19[[#This Row],[OUTCOMES MEASURES]]</f>
        <v>Exclusions to cohort</v>
      </c>
      <c r="C445" s="7" t="str">
        <f>Table19[[#This Row],[Growth Rate]]</f>
        <v/>
      </c>
      <c r="D445">
        <f>Table20[[#This Row],[UNITID]]</f>
        <v>130217</v>
      </c>
      <c r="E445" s="7" t="str">
        <f>Table20[[#This Row],[Growth Rate]]</f>
        <v/>
      </c>
      <c r="F445">
        <f>Table21[[#This Row],[UNITID]]</f>
        <v>130217</v>
      </c>
      <c r="G445" s="7" t="str">
        <f>Table21[[#This Row],[Growth Rate]]</f>
        <v/>
      </c>
      <c r="H445">
        <f>Table5[[#This Row],[UNITID]]</f>
        <v>130217</v>
      </c>
      <c r="I445" s="7" t="str">
        <f>Table5[[#This Row],[Growth Rate]]</f>
        <v/>
      </c>
    </row>
    <row r="446" spans="1:9" ht="14.25">
      <c r="A446" s="63">
        <f>Table19[[#This Row],[UNITID]]</f>
        <v>130217</v>
      </c>
      <c r="B446" s="63" t="str">
        <f>Table19[[#This Row],[OUTCOMES MEASURES]]</f>
        <v>Adjusted cohort</v>
      </c>
      <c r="C446" s="64" t="str">
        <f>Table19[[#This Row],[Growth Rate]]</f>
        <v/>
      </c>
      <c r="D446">
        <f>Table20[[#This Row],[UNITID]]</f>
        <v>130217</v>
      </c>
      <c r="E446" s="64" t="str">
        <f>Table20[[#This Row],[Growth Rate]]</f>
        <v/>
      </c>
      <c r="F446">
        <f>Table21[[#This Row],[UNITID]]</f>
        <v>130217</v>
      </c>
      <c r="G446" s="155" t="str">
        <f>Table21[[#This Row],[Growth Rate]]</f>
        <v/>
      </c>
      <c r="H446">
        <f>Table5[[#This Row],[UNITID]]</f>
        <v>130217</v>
      </c>
      <c r="I446" s="64" t="str">
        <f>Table5[[#This Row],[Growth Rate]]</f>
        <v/>
      </c>
    </row>
    <row r="447" spans="1:9" hidden="1">
      <c r="A447">
        <f>Table19[[#This Row],[UNITID]]</f>
        <v>130217</v>
      </c>
      <c r="B447" t="str">
        <f>Table19[[#This Row],[OUTCOMES MEASURES]]</f>
        <v>Number of adjusted cohort receiving a certificate at 4 years</v>
      </c>
      <c r="C447" s="7" t="str">
        <f>Table19[[#This Row],[Growth Rate]]</f>
        <v/>
      </c>
      <c r="D447">
        <f>Table20[[#This Row],[UNITID]]</f>
        <v>130217</v>
      </c>
      <c r="E447" s="7" t="str">
        <f>Table20[[#This Row],[Growth Rate]]</f>
        <v/>
      </c>
      <c r="F447">
        <f>Table21[[#This Row],[UNITID]]</f>
        <v>130217</v>
      </c>
      <c r="G447" s="7" t="str">
        <f>Table21[[#This Row],[Growth Rate]]</f>
        <v/>
      </c>
      <c r="H447">
        <f>Table5[[#This Row],[UNITID]]</f>
        <v>130217</v>
      </c>
      <c r="I447" s="7" t="str">
        <f>Table5[[#This Row],[Growth Rate]]</f>
        <v/>
      </c>
    </row>
    <row r="448" spans="1:9" hidden="1">
      <c r="A448">
        <f>Table19[[#This Row],[UNITID]]</f>
        <v>130217</v>
      </c>
      <c r="B448" t="str">
        <f>Table19[[#This Row],[OUTCOMES MEASURES]]</f>
        <v>Number of adjusted cohort receiving an Associate's degree at 4 years</v>
      </c>
      <c r="C448" s="7" t="str">
        <f>Table19[[#This Row],[Growth Rate]]</f>
        <v/>
      </c>
      <c r="D448">
        <f>Table20[[#This Row],[UNITID]]</f>
        <v>130217</v>
      </c>
      <c r="E448" s="7" t="str">
        <f>Table20[[#This Row],[Growth Rate]]</f>
        <v/>
      </c>
      <c r="F448">
        <f>Table21[[#This Row],[UNITID]]</f>
        <v>130217</v>
      </c>
      <c r="G448" s="7" t="str">
        <f>Table21[[#This Row],[Growth Rate]]</f>
        <v/>
      </c>
      <c r="H448">
        <f>Table5[[#This Row],[UNITID]]</f>
        <v>130217</v>
      </c>
      <c r="I448" s="7" t="str">
        <f>Table5[[#This Row],[Growth Rate]]</f>
        <v/>
      </c>
    </row>
    <row r="449" spans="1:9" hidden="1">
      <c r="A449">
        <f>Table19[[#This Row],[UNITID]]</f>
        <v>130217</v>
      </c>
      <c r="B449" t="str">
        <f>Table19[[#This Row],[OUTCOMES MEASURES]]</f>
        <v>Number of adjusted cohort receiving a Bachelor's degree at 4 years</v>
      </c>
      <c r="C449" s="7" t="str">
        <f>Table19[[#This Row],[Growth Rate]]</f>
        <v/>
      </c>
      <c r="D449">
        <f>Table20[[#This Row],[UNITID]]</f>
        <v>130217</v>
      </c>
      <c r="E449" s="7" t="str">
        <f>Table20[[#This Row],[Growth Rate]]</f>
        <v/>
      </c>
      <c r="F449">
        <f>Table21[[#This Row],[UNITID]]</f>
        <v>130217</v>
      </c>
      <c r="G449" s="7" t="str">
        <f>Table21[[#This Row],[Growth Rate]]</f>
        <v/>
      </c>
      <c r="H449">
        <f>Table5[[#This Row],[UNITID]]</f>
        <v>130217</v>
      </c>
      <c r="I449" s="7" t="str">
        <f>Table5[[#This Row],[Growth Rate]]</f>
        <v/>
      </c>
    </row>
    <row r="450" spans="1:9" hidden="1">
      <c r="A450">
        <f>Table19[[#This Row],[UNITID]]</f>
        <v>130217</v>
      </c>
      <c r="B450" s="2" t="str">
        <f>Table19[[#This Row],[OUTCOMES MEASURES]]</f>
        <v>Number of adjusted cohort receiving an award at 4 years</v>
      </c>
      <c r="C450" s="7" t="str">
        <f>Table19[[#This Row],[Growth Rate]]</f>
        <v/>
      </c>
      <c r="D450">
        <f>Table20[[#This Row],[UNITID]]</f>
        <v>130217</v>
      </c>
      <c r="E450" s="7" t="str">
        <f>Table20[[#This Row],[Growth Rate]]</f>
        <v/>
      </c>
      <c r="F450">
        <f>Table21[[#This Row],[UNITID]]</f>
        <v>130217</v>
      </c>
      <c r="G450" s="21" t="str">
        <f>Table21[[#This Row],[Growth Rate]]</f>
        <v/>
      </c>
      <c r="H450">
        <f>Table5[[#This Row],[UNITID]]</f>
        <v>130217</v>
      </c>
      <c r="I450" s="7" t="str">
        <f>Table5[[#This Row],[Growth Rate]]</f>
        <v/>
      </c>
    </row>
    <row r="451" spans="1:9" ht="14.25">
      <c r="A451" s="63">
        <f>Table19[[#This Row],[UNITID]]</f>
        <v>130217</v>
      </c>
      <c r="B451" s="148" t="str">
        <f>Table19[[#This Row],[OUTCOMES MEASURES]]</f>
        <v>Percent of adjusted cohort receiving an award at 4 years</v>
      </c>
      <c r="C451" s="156" t="str">
        <f>Table19[[#This Row],[Growth Rate]]</f>
        <v/>
      </c>
      <c r="D451">
        <f>Table20[[#This Row],[UNITID]]</f>
        <v>130217</v>
      </c>
      <c r="E451" s="156" t="str">
        <f>Table20[[#This Row],[Growth Rate]]</f>
        <v/>
      </c>
      <c r="F451">
        <f>Table21[[#This Row],[UNITID]]</f>
        <v>130217</v>
      </c>
      <c r="G451" s="157" t="str">
        <f>Table21[[#This Row],[Growth Rate]]</f>
        <v/>
      </c>
      <c r="H451">
        <f>Table5[[#This Row],[UNITID]]</f>
        <v>130217</v>
      </c>
      <c r="I451" s="156" t="str">
        <f>Table5[[#This Row],[Growth Rate]]</f>
        <v/>
      </c>
    </row>
    <row r="452" spans="1:9" hidden="1">
      <c r="A452">
        <f>Table19[[#This Row],[UNITID]]</f>
        <v>130217</v>
      </c>
      <c r="B452" t="str">
        <f>Table19[[#This Row],[OUTCOMES MEASURES]]</f>
        <v>Number of adjusted cohort receiving a certificate at 6 years</v>
      </c>
      <c r="C452" s="7" t="str">
        <f>Table19[[#This Row],[Growth Rate]]</f>
        <v/>
      </c>
      <c r="D452">
        <f>Table20[[#This Row],[UNITID]]</f>
        <v>130217</v>
      </c>
      <c r="E452" s="7" t="str">
        <f>Table20[[#This Row],[Growth Rate]]</f>
        <v/>
      </c>
      <c r="F452">
        <f>Table21[[#This Row],[UNITID]]</f>
        <v>130217</v>
      </c>
      <c r="G452" s="7" t="str">
        <f>Table21[[#This Row],[Growth Rate]]</f>
        <v/>
      </c>
      <c r="H452">
        <f>Table5[[#This Row],[UNITID]]</f>
        <v>130217</v>
      </c>
      <c r="I452" s="7" t="str">
        <f>Table5[[#This Row],[Growth Rate]]</f>
        <v/>
      </c>
    </row>
    <row r="453" spans="1:9" hidden="1">
      <c r="A453">
        <f>Table19[[#This Row],[UNITID]]</f>
        <v>130217</v>
      </c>
      <c r="B453" t="str">
        <f>Table19[[#This Row],[OUTCOMES MEASURES]]</f>
        <v>Number of adjusted cohort receiving an Associate's degree at 6 years</v>
      </c>
      <c r="C453" s="7" t="str">
        <f>Table19[[#This Row],[Growth Rate]]</f>
        <v/>
      </c>
      <c r="D453">
        <f>Table20[[#This Row],[UNITID]]</f>
        <v>130217</v>
      </c>
      <c r="E453" s="7" t="str">
        <f>Table20[[#This Row],[Growth Rate]]</f>
        <v/>
      </c>
      <c r="F453">
        <f>Table21[[#This Row],[UNITID]]</f>
        <v>130217</v>
      </c>
      <c r="G453" s="7" t="str">
        <f>Table21[[#This Row],[Growth Rate]]</f>
        <v/>
      </c>
      <c r="H453">
        <f>Table5[[#This Row],[UNITID]]</f>
        <v>130217</v>
      </c>
      <c r="I453" s="7" t="str">
        <f>Table5[[#This Row],[Growth Rate]]</f>
        <v/>
      </c>
    </row>
    <row r="454" spans="1:9" hidden="1">
      <c r="A454">
        <f>Table19[[#This Row],[UNITID]]</f>
        <v>130217</v>
      </c>
      <c r="B454" t="str">
        <f>Table19[[#This Row],[OUTCOMES MEASURES]]</f>
        <v>Number of adjusted cohort receiving a Bachelor's degree at 6 years</v>
      </c>
      <c r="C454" s="7" t="str">
        <f>Table19[[#This Row],[Growth Rate]]</f>
        <v/>
      </c>
      <c r="D454">
        <f>Table20[[#This Row],[UNITID]]</f>
        <v>130217</v>
      </c>
      <c r="E454" s="7" t="str">
        <f>Table20[[#This Row],[Growth Rate]]</f>
        <v/>
      </c>
      <c r="F454">
        <f>Table21[[#This Row],[UNITID]]</f>
        <v>130217</v>
      </c>
      <c r="G454" s="7" t="str">
        <f>Table21[[#This Row],[Growth Rate]]</f>
        <v/>
      </c>
      <c r="H454">
        <f>Table5[[#This Row],[UNITID]]</f>
        <v>130217</v>
      </c>
      <c r="I454" s="7" t="str">
        <f>Table5[[#This Row],[Growth Rate]]</f>
        <v/>
      </c>
    </row>
    <row r="455" spans="1:9" hidden="1">
      <c r="A455">
        <f>Table19[[#This Row],[UNITID]]</f>
        <v>130217</v>
      </c>
      <c r="B455" s="2" t="str">
        <f>Table19[[#This Row],[OUTCOMES MEASURES]]</f>
        <v>Number of adjusted cohort receiving an award at 6 years</v>
      </c>
      <c r="C455" s="7" t="str">
        <f>Table19[[#This Row],[Growth Rate]]</f>
        <v/>
      </c>
      <c r="D455">
        <f>Table20[[#This Row],[UNITID]]</f>
        <v>130217</v>
      </c>
      <c r="E455" s="7" t="str">
        <f>Table20[[#This Row],[Growth Rate]]</f>
        <v/>
      </c>
      <c r="F455">
        <f>Table21[[#This Row],[UNITID]]</f>
        <v>130217</v>
      </c>
      <c r="G455" s="21" t="str">
        <f>Table21[[#This Row],[Growth Rate]]</f>
        <v/>
      </c>
      <c r="H455">
        <f>Table5[[#This Row],[UNITID]]</f>
        <v>130217</v>
      </c>
      <c r="I455" s="7" t="str">
        <f>Table5[[#This Row],[Growth Rate]]</f>
        <v/>
      </c>
    </row>
    <row r="456" spans="1:9" ht="14.25">
      <c r="A456" s="63">
        <f>Table19[[#This Row],[UNITID]]</f>
        <v>130217</v>
      </c>
      <c r="B456" s="148" t="str">
        <f>Table19[[#This Row],[OUTCOMES MEASURES]]</f>
        <v>Percent of adjusted cohort receiving an award at 6 years</v>
      </c>
      <c r="C456" s="156" t="str">
        <f>Table19[[#This Row],[Growth Rate]]</f>
        <v/>
      </c>
      <c r="D456">
        <f>Table20[[#This Row],[UNITID]]</f>
        <v>130217</v>
      </c>
      <c r="E456" s="156" t="str">
        <f>Table20[[#This Row],[Growth Rate]]</f>
        <v/>
      </c>
      <c r="F456">
        <f>Table21[[#This Row],[UNITID]]</f>
        <v>130217</v>
      </c>
      <c r="G456" s="157" t="str">
        <f>Table21[[#This Row],[Growth Rate]]</f>
        <v/>
      </c>
      <c r="H456">
        <f>Table5[[#This Row],[UNITID]]</f>
        <v>130217</v>
      </c>
      <c r="I456" s="156" t="str">
        <f>Table5[[#This Row],[Growth Rate]]</f>
        <v/>
      </c>
    </row>
    <row r="457" spans="1:9" hidden="1">
      <c r="A457">
        <f>Table19[[#This Row],[UNITID]]</f>
        <v>130217</v>
      </c>
      <c r="B457" t="str">
        <f>Table19[[#This Row],[OUTCOMES MEASURES]]</f>
        <v>Number of adjusted cohort receiving a certificate at 8 years</v>
      </c>
      <c r="C457" s="7" t="str">
        <f>Table19[[#This Row],[Growth Rate]]</f>
        <v/>
      </c>
      <c r="D457">
        <f>Table20[[#This Row],[UNITID]]</f>
        <v>130217</v>
      </c>
      <c r="E457" s="7" t="str">
        <f>Table20[[#This Row],[Growth Rate]]</f>
        <v/>
      </c>
      <c r="F457">
        <f>Table21[[#This Row],[UNITID]]</f>
        <v>130217</v>
      </c>
      <c r="G457" s="7" t="str">
        <f>Table21[[#This Row],[Growth Rate]]</f>
        <v/>
      </c>
      <c r="H457">
        <f>Table5[[#This Row],[UNITID]]</f>
        <v>130217</v>
      </c>
      <c r="I457" s="7" t="str">
        <f>Table5[[#This Row],[Growth Rate]]</f>
        <v/>
      </c>
    </row>
    <row r="458" spans="1:9" hidden="1">
      <c r="A458">
        <f>Table19[[#This Row],[UNITID]]</f>
        <v>130217</v>
      </c>
      <c r="B458" t="str">
        <f>Table19[[#This Row],[OUTCOMES MEASURES]]</f>
        <v>Number of adjusted cohort receiving an Associate's degree at 8 years</v>
      </c>
      <c r="C458" s="7" t="str">
        <f>Table19[[#This Row],[Growth Rate]]</f>
        <v/>
      </c>
      <c r="D458">
        <f>Table20[[#This Row],[UNITID]]</f>
        <v>130217</v>
      </c>
      <c r="E458" s="7" t="str">
        <f>Table20[[#This Row],[Growth Rate]]</f>
        <v/>
      </c>
      <c r="F458">
        <f>Table21[[#This Row],[UNITID]]</f>
        <v>130217</v>
      </c>
      <c r="G458" s="7" t="str">
        <f>Table21[[#This Row],[Growth Rate]]</f>
        <v/>
      </c>
      <c r="H458">
        <f>Table5[[#This Row],[UNITID]]</f>
        <v>130217</v>
      </c>
      <c r="I458" s="7" t="str">
        <f>Table5[[#This Row],[Growth Rate]]</f>
        <v/>
      </c>
    </row>
    <row r="459" spans="1:9" hidden="1">
      <c r="A459">
        <f>Table19[[#This Row],[UNITID]]</f>
        <v>130217</v>
      </c>
      <c r="B459" t="str">
        <f>Table19[[#This Row],[OUTCOMES MEASURES]]</f>
        <v>Number of adjusted cohort receiving a Bachelor's degree at 8 years</v>
      </c>
      <c r="C459" s="7" t="str">
        <f>Table19[[#This Row],[Growth Rate]]</f>
        <v/>
      </c>
      <c r="D459">
        <f>Table20[[#This Row],[UNITID]]</f>
        <v>130217</v>
      </c>
      <c r="E459" s="7" t="str">
        <f>Table20[[#This Row],[Growth Rate]]</f>
        <v/>
      </c>
      <c r="F459">
        <f>Table21[[#This Row],[UNITID]]</f>
        <v>130217</v>
      </c>
      <c r="G459" s="7" t="str">
        <f>Table21[[#This Row],[Growth Rate]]</f>
        <v/>
      </c>
      <c r="H459">
        <f>Table5[[#This Row],[UNITID]]</f>
        <v>130217</v>
      </c>
      <c r="I459" s="7" t="str">
        <f>Table5[[#This Row],[Growth Rate]]</f>
        <v/>
      </c>
    </row>
    <row r="460" spans="1:9" hidden="1">
      <c r="A460">
        <f>Table19[[#This Row],[UNITID]]</f>
        <v>130217</v>
      </c>
      <c r="B460" t="str">
        <f>Table19[[#This Row],[OUTCOMES MEASURES]]</f>
        <v>Number of adjusted cohort receiving an award at 8 years</v>
      </c>
      <c r="C460" s="7" t="str">
        <f>Table19[[#This Row],[Growth Rate]]</f>
        <v/>
      </c>
      <c r="D460">
        <f>Table20[[#This Row],[UNITID]]</f>
        <v>130217</v>
      </c>
      <c r="E460" s="7" t="str">
        <f>Table20[[#This Row],[Growth Rate]]</f>
        <v/>
      </c>
      <c r="F460">
        <f>Table21[[#This Row],[UNITID]]</f>
        <v>130217</v>
      </c>
      <c r="G460" s="7" t="str">
        <f>Table21[[#This Row],[Growth Rate]]</f>
        <v/>
      </c>
      <c r="H460">
        <f>Table5[[#This Row],[UNITID]]</f>
        <v>130217</v>
      </c>
      <c r="I460" s="7" t="str">
        <f>Table5[[#This Row],[Growth Rate]]</f>
        <v/>
      </c>
    </row>
    <row r="461" spans="1:9" hidden="1">
      <c r="A461">
        <f>Table19[[#This Row],[UNITID]]</f>
        <v>130217</v>
      </c>
      <c r="B461" t="str">
        <f>Table19[[#This Row],[OUTCOMES MEASURES]]</f>
        <v>Number of adjusted cohort still enrolled at your institution at 8 years</v>
      </c>
      <c r="C461" s="7" t="str">
        <f>Table19[[#This Row],[Growth Rate]]</f>
        <v/>
      </c>
      <c r="D461">
        <f>Table20[[#This Row],[UNITID]]</f>
        <v>130217</v>
      </c>
      <c r="E461" s="7" t="str">
        <f>Table20[[#This Row],[Growth Rate]]</f>
        <v/>
      </c>
      <c r="F461">
        <f>Table21[[#This Row],[UNITID]]</f>
        <v>130217</v>
      </c>
      <c r="G461" s="7" t="str">
        <f>Table21[[#This Row],[Growth Rate]]</f>
        <v/>
      </c>
      <c r="H461">
        <f>Table5[[#This Row],[UNITID]]</f>
        <v>130217</v>
      </c>
      <c r="I461" s="7" t="str">
        <f>Table5[[#This Row],[Growth Rate]]</f>
        <v/>
      </c>
    </row>
    <row r="462" spans="1:9" hidden="1">
      <c r="A462">
        <f>Table19[[#This Row],[UNITID]]</f>
        <v>130217</v>
      </c>
      <c r="B462" t="str">
        <f>Table19[[#This Row],[OUTCOMES MEASURES]]</f>
        <v>Number of adjusted cohort who enrolled subsequently at another institution at 8 years</v>
      </c>
      <c r="C462" s="7" t="str">
        <f>Table19[[#This Row],[Growth Rate]]</f>
        <v/>
      </c>
      <c r="D462">
        <f>Table20[[#This Row],[UNITID]]</f>
        <v>130217</v>
      </c>
      <c r="E462" s="7" t="str">
        <f>Table20[[#This Row],[Growth Rate]]</f>
        <v/>
      </c>
      <c r="F462">
        <f>Table21[[#This Row],[UNITID]]</f>
        <v>130217</v>
      </c>
      <c r="G462" s="7" t="str">
        <f>Table21[[#This Row],[Growth Rate]]</f>
        <v/>
      </c>
      <c r="H462">
        <f>Table5[[#This Row],[UNITID]]</f>
        <v>130217</v>
      </c>
      <c r="I462" s="7" t="str">
        <f>Table5[[#This Row],[Growth Rate]]</f>
        <v/>
      </c>
    </row>
    <row r="463" spans="1:9" hidden="1">
      <c r="A463">
        <f>Table19[[#This Row],[UNITID]]</f>
        <v>130217</v>
      </c>
      <c r="B463" s="2" t="str">
        <f>Table19[[#This Row],[OUTCOMES MEASURES]]</f>
        <v>Number of adjusted cohort whose subsequent enrollment status is unknown at 8 years</v>
      </c>
      <c r="C463" s="8" t="str">
        <f>Table19[[#This Row],[Growth Rate]]</f>
        <v/>
      </c>
      <c r="D463">
        <f>Table20[[#This Row],[UNITID]]</f>
        <v>130217</v>
      </c>
      <c r="E463" s="7" t="str">
        <f>Table20[[#This Row],[Growth Rate]]</f>
        <v/>
      </c>
      <c r="F463">
        <f>Table21[[#This Row],[UNITID]]</f>
        <v>130217</v>
      </c>
      <c r="G463" s="7" t="str">
        <f>Table21[[#This Row],[Growth Rate]]</f>
        <v/>
      </c>
      <c r="H463">
        <f>Table5[[#This Row],[UNITID]]</f>
        <v>130217</v>
      </c>
      <c r="I463" s="7" t="str">
        <f>Table5[[#This Row],[Growth Rate]]</f>
        <v/>
      </c>
    </row>
    <row r="464" spans="1:9" hidden="1">
      <c r="A464">
        <f>Table19[[#This Row],[UNITID]]</f>
        <v>130217</v>
      </c>
      <c r="B464" s="2" t="str">
        <f>Table19[[#This Row],[OUTCOMES MEASURES]]</f>
        <v>Number of adjusted cohort who did not receive an award from your institution at 8 years</v>
      </c>
      <c r="C464" s="7" t="str">
        <f>Table19[[#This Row],[Growth Rate]]</f>
        <v/>
      </c>
      <c r="D464">
        <f>Table20[[#This Row],[UNITID]]</f>
        <v>130217</v>
      </c>
      <c r="E464" s="7" t="str">
        <f>Table20[[#This Row],[Growth Rate]]</f>
        <v/>
      </c>
      <c r="F464">
        <f>Table21[[#This Row],[UNITID]]</f>
        <v>130217</v>
      </c>
      <c r="G464" s="21" t="str">
        <f>Table21[[#This Row],[Growth Rate]]</f>
        <v/>
      </c>
      <c r="H464">
        <f>Table5[[#This Row],[UNITID]]</f>
        <v>130217</v>
      </c>
      <c r="I464" s="7" t="str">
        <f>Table5[[#This Row],[Growth Rate]]</f>
        <v/>
      </c>
    </row>
    <row r="465" spans="1:9" ht="14.25">
      <c r="A465" s="63">
        <f>Table19[[#This Row],[UNITID]]</f>
        <v>130217</v>
      </c>
      <c r="B465" s="148" t="str">
        <f>Table19[[#This Row],[OUTCOMES MEASURES]]</f>
        <v>Percent of adjusted cohort receiving an award at 8 years</v>
      </c>
      <c r="C465" s="156" t="str">
        <f>Table19[[#This Row],[Growth Rate]]</f>
        <v/>
      </c>
      <c r="D465">
        <f>Table20[[#This Row],[UNITID]]</f>
        <v>130217</v>
      </c>
      <c r="E465" s="156" t="str">
        <f>Table20[[#This Row],[Growth Rate]]</f>
        <v/>
      </c>
      <c r="F465">
        <f>Table21[[#This Row],[UNITID]]</f>
        <v>130217</v>
      </c>
      <c r="G465" s="157" t="str">
        <f>Table21[[#This Row],[Growth Rate]]</f>
        <v/>
      </c>
      <c r="H465">
        <f>Table5[[#This Row],[UNITID]]</f>
        <v>130217</v>
      </c>
      <c r="I465" s="156" t="str">
        <f>Table5[[#This Row],[Growth Rate]]</f>
        <v/>
      </c>
    </row>
    <row r="466" spans="1:9" hidden="1">
      <c r="A466">
        <f>Table19[[#This Row],[UNITID]]</f>
        <v>130217</v>
      </c>
      <c r="B466" s="2" t="str">
        <f>Table19[[#This Row],[OUTCOMES MEASURES]]</f>
        <v>Percent of adjusted cohort still or subsequently enrolled at 8 years</v>
      </c>
      <c r="C466" s="8" t="str">
        <f>Table19[[#This Row],[Growth Rate]]</f>
        <v/>
      </c>
      <c r="D466">
        <f>Table20[[#This Row],[UNITID]]</f>
        <v>130217</v>
      </c>
      <c r="E466" s="7" t="str">
        <f>Table20[[#This Row],[Growth Rate]]</f>
        <v/>
      </c>
      <c r="F466">
        <f>Table21[[#This Row],[UNITID]]</f>
        <v>130217</v>
      </c>
      <c r="G466" s="21" t="str">
        <f>Table21[[#This Row],[Growth Rate]]</f>
        <v/>
      </c>
      <c r="H466">
        <f>Table5[[#This Row],[UNITID]]</f>
        <v>130217</v>
      </c>
      <c r="I466" s="7" t="str">
        <f>Table5[[#This Row],[Growth Rate]]</f>
        <v/>
      </c>
    </row>
    <row r="467" spans="1:9" ht="14.25">
      <c r="A467" s="63">
        <f>Table19[[#This Row],[UNITID]]</f>
        <v>130217</v>
      </c>
      <c r="B467" s="148" t="str">
        <f>Table19[[#This Row],[OUTCOMES MEASURES]]</f>
        <v>Percent of adjusted cohort still enrolled at your institution at 8 years</v>
      </c>
      <c r="C467" s="156" t="str">
        <f>Table19[[#This Row],[Growth Rate]]</f>
        <v/>
      </c>
      <c r="D467">
        <f>Table20[[#This Row],[UNITID]]</f>
        <v>130217</v>
      </c>
      <c r="E467" s="156" t="str">
        <f>Table20[[#This Row],[Growth Rate]]</f>
        <v/>
      </c>
      <c r="F467">
        <f>Table21[[#This Row],[UNITID]]</f>
        <v>130217</v>
      </c>
      <c r="G467" s="158" t="str">
        <f>Table21[[#This Row],[Growth Rate]]</f>
        <v/>
      </c>
      <c r="H467">
        <f>Table5[[#This Row],[UNITID]]</f>
        <v>130217</v>
      </c>
      <c r="I467" s="156" t="str">
        <f>Table5[[#This Row],[Growth Rate]]</f>
        <v/>
      </c>
    </row>
    <row r="468" spans="1:9" ht="14.25">
      <c r="A468" s="63">
        <f>Table19[[#This Row],[UNITID]]</f>
        <v>130217</v>
      </c>
      <c r="B468" s="148" t="str">
        <f>Table19[[#This Row],[OUTCOMES MEASURES]]</f>
        <v>Percent of adjusted cohort enrolled subsequently at another institution at 8 years</v>
      </c>
      <c r="C468" s="156" t="str">
        <f>Table19[[#This Row],[Growth Rate]]</f>
        <v/>
      </c>
      <c r="D468">
        <f>Table20[[#This Row],[UNITID]]</f>
        <v>130217</v>
      </c>
      <c r="E468" s="64" t="str">
        <f>Table20[[#This Row],[Growth Rate]]</f>
        <v/>
      </c>
      <c r="F468">
        <f>Table21[[#This Row],[UNITID]]</f>
        <v>130217</v>
      </c>
      <c r="G468" s="158" t="str">
        <f>Table21[[#This Row],[Growth Rate]]</f>
        <v/>
      </c>
      <c r="H468">
        <f>Table5[[#This Row],[UNITID]]</f>
        <v>130217</v>
      </c>
      <c r="I468" s="64" t="str">
        <f>Table5[[#This Row],[Growth Rate]]</f>
        <v/>
      </c>
    </row>
    <row r="469" spans="1:9" hidden="1">
      <c r="A469">
        <f>Table19[[#This Row],[UNITID]]</f>
        <v>130217</v>
      </c>
      <c r="B469" s="2" t="str">
        <f>Table19[[#This Row],[OUTCOMES MEASURES]]</f>
        <v>Percent of adjusted cohort enrollment status unknown at 8 years</v>
      </c>
      <c r="C469" s="8" t="str">
        <f>Table19[[#This Row],[Growth Rate]]</f>
        <v/>
      </c>
      <c r="D469">
        <f>Table20[[#This Row],[UNITID]]</f>
        <v>130217</v>
      </c>
      <c r="E469" s="8" t="str">
        <f>Table20[[#This Row],[Growth Rate]]</f>
        <v/>
      </c>
      <c r="F469">
        <f>Table21[[#This Row],[UNITID]]</f>
        <v>130217</v>
      </c>
      <c r="G469" s="8" t="str">
        <f>Table21[[#This Row],[Growth Rate]]</f>
        <v/>
      </c>
      <c r="H469">
        <f>Table5[[#This Row],[UNITID]]</f>
        <v>130217</v>
      </c>
      <c r="I469" s="8" t="str">
        <f>Table5[[#This Row],[Growth Rate]]</f>
        <v/>
      </c>
    </row>
    <row r="470" spans="1:9" hidden="1">
      <c r="A470">
        <f>Table19[[#This Row],[UNITID]]</f>
        <v>130396</v>
      </c>
      <c r="B470" s="2" t="str">
        <f>Table19[[#This Row],[OUTCOMES MEASURES]]</f>
        <v>First-Time, Full-Time Cohort</v>
      </c>
      <c r="C470" s="8" t="str">
        <f>Table19[[#This Row],[Growth Rate]]</f>
        <v/>
      </c>
      <c r="D470">
        <f>Table20[[#This Row],[UNITID]]</f>
        <v>130396</v>
      </c>
      <c r="E470" s="8" t="str">
        <f>Table20[[#This Row],[Growth Rate]]</f>
        <v/>
      </c>
      <c r="F470">
        <f>Table21[[#This Row],[UNITID]]</f>
        <v>130396</v>
      </c>
      <c r="G470" s="8" t="str">
        <f>Table21[[#This Row],[Growth Rate]]</f>
        <v/>
      </c>
      <c r="H470">
        <f>Table5[[#This Row],[UNITID]]</f>
        <v>130396</v>
      </c>
      <c r="I470" s="8" t="str">
        <f>Table5[[#This Row],[Growth Rate]]</f>
        <v/>
      </c>
    </row>
    <row r="471" spans="1:9" hidden="1">
      <c r="A471">
        <f>Table19[[#This Row],[UNITID]]</f>
        <v>130396</v>
      </c>
      <c r="B471" t="str">
        <f>Table19[[#This Row],[OUTCOMES MEASURES]]</f>
        <v>Exclusions to cohort</v>
      </c>
      <c r="C471" s="7" t="str">
        <f>Table19[[#This Row],[Growth Rate]]</f>
        <v/>
      </c>
      <c r="D471">
        <f>Table20[[#This Row],[UNITID]]</f>
        <v>130396</v>
      </c>
      <c r="E471" s="7" t="str">
        <f>Table20[[#This Row],[Growth Rate]]</f>
        <v/>
      </c>
      <c r="F471">
        <f>Table21[[#This Row],[UNITID]]</f>
        <v>130396</v>
      </c>
      <c r="G471" s="7" t="str">
        <f>Table21[[#This Row],[Growth Rate]]</f>
        <v/>
      </c>
      <c r="H471">
        <f>Table5[[#This Row],[UNITID]]</f>
        <v>130396</v>
      </c>
      <c r="I471" s="7" t="str">
        <f>Table5[[#This Row],[Growth Rate]]</f>
        <v/>
      </c>
    </row>
    <row r="472" spans="1:9" ht="14.25">
      <c r="A472" s="63">
        <f>Table19[[#This Row],[UNITID]]</f>
        <v>130396</v>
      </c>
      <c r="B472" s="63" t="str">
        <f>Table19[[#This Row],[OUTCOMES MEASURES]]</f>
        <v>Adjusted cohort</v>
      </c>
      <c r="C472" s="64" t="str">
        <f>Table19[[#This Row],[Growth Rate]]</f>
        <v/>
      </c>
      <c r="D472">
        <f>Table20[[#This Row],[UNITID]]</f>
        <v>130396</v>
      </c>
      <c r="E472" s="64" t="str">
        <f>Table20[[#This Row],[Growth Rate]]</f>
        <v/>
      </c>
      <c r="F472">
        <f>Table21[[#This Row],[UNITID]]</f>
        <v>130396</v>
      </c>
      <c r="G472" s="155" t="str">
        <f>Table21[[#This Row],[Growth Rate]]</f>
        <v/>
      </c>
      <c r="H472">
        <f>Table5[[#This Row],[UNITID]]</f>
        <v>130396</v>
      </c>
      <c r="I472" s="64" t="str">
        <f>Table5[[#This Row],[Growth Rate]]</f>
        <v/>
      </c>
    </row>
    <row r="473" spans="1:9" hidden="1">
      <c r="A473">
        <f>Table19[[#This Row],[UNITID]]</f>
        <v>130396</v>
      </c>
      <c r="B473" t="str">
        <f>Table19[[#This Row],[OUTCOMES MEASURES]]</f>
        <v>Number of adjusted cohort receiving a certificate at 4 years</v>
      </c>
      <c r="C473" s="7" t="str">
        <f>Table19[[#This Row],[Growth Rate]]</f>
        <v/>
      </c>
      <c r="D473">
        <f>Table20[[#This Row],[UNITID]]</f>
        <v>130396</v>
      </c>
      <c r="E473" s="7" t="str">
        <f>Table20[[#This Row],[Growth Rate]]</f>
        <v/>
      </c>
      <c r="F473">
        <f>Table21[[#This Row],[UNITID]]</f>
        <v>130396</v>
      </c>
      <c r="G473" s="7" t="str">
        <f>Table21[[#This Row],[Growth Rate]]</f>
        <v/>
      </c>
      <c r="H473">
        <f>Table5[[#This Row],[UNITID]]</f>
        <v>130396</v>
      </c>
      <c r="I473" s="7" t="str">
        <f>Table5[[#This Row],[Growth Rate]]</f>
        <v/>
      </c>
    </row>
    <row r="474" spans="1:9" hidden="1">
      <c r="A474">
        <f>Table19[[#This Row],[UNITID]]</f>
        <v>130396</v>
      </c>
      <c r="B474" t="str">
        <f>Table19[[#This Row],[OUTCOMES MEASURES]]</f>
        <v>Number of adjusted cohort receiving an Associate's degree at 4 years</v>
      </c>
      <c r="C474" s="7" t="str">
        <f>Table19[[#This Row],[Growth Rate]]</f>
        <v/>
      </c>
      <c r="D474">
        <f>Table20[[#This Row],[UNITID]]</f>
        <v>130396</v>
      </c>
      <c r="E474" s="7" t="str">
        <f>Table20[[#This Row],[Growth Rate]]</f>
        <v/>
      </c>
      <c r="F474">
        <f>Table21[[#This Row],[UNITID]]</f>
        <v>130396</v>
      </c>
      <c r="G474" s="7" t="str">
        <f>Table21[[#This Row],[Growth Rate]]</f>
        <v/>
      </c>
      <c r="H474">
        <f>Table5[[#This Row],[UNITID]]</f>
        <v>130396</v>
      </c>
      <c r="I474" s="7" t="str">
        <f>Table5[[#This Row],[Growth Rate]]</f>
        <v/>
      </c>
    </row>
    <row r="475" spans="1:9" hidden="1">
      <c r="A475">
        <f>Table19[[#This Row],[UNITID]]</f>
        <v>130396</v>
      </c>
      <c r="B475" t="str">
        <f>Table19[[#This Row],[OUTCOMES MEASURES]]</f>
        <v>Number of adjusted cohort receiving a Bachelor's degree at 4 years</v>
      </c>
      <c r="C475" s="7" t="str">
        <f>Table19[[#This Row],[Growth Rate]]</f>
        <v/>
      </c>
      <c r="D475">
        <f>Table20[[#This Row],[UNITID]]</f>
        <v>130396</v>
      </c>
      <c r="E475" s="7" t="str">
        <f>Table20[[#This Row],[Growth Rate]]</f>
        <v/>
      </c>
      <c r="F475">
        <f>Table21[[#This Row],[UNITID]]</f>
        <v>130396</v>
      </c>
      <c r="G475" s="7" t="str">
        <f>Table21[[#This Row],[Growth Rate]]</f>
        <v/>
      </c>
      <c r="H475">
        <f>Table5[[#This Row],[UNITID]]</f>
        <v>130396</v>
      </c>
      <c r="I475" s="7" t="str">
        <f>Table5[[#This Row],[Growth Rate]]</f>
        <v/>
      </c>
    </row>
    <row r="476" spans="1:9" hidden="1">
      <c r="A476">
        <f>Table19[[#This Row],[UNITID]]</f>
        <v>130396</v>
      </c>
      <c r="B476" s="2" t="str">
        <f>Table19[[#This Row],[OUTCOMES MEASURES]]</f>
        <v>Number of adjusted cohort receiving an award at 4 years</v>
      </c>
      <c r="C476" s="7" t="str">
        <f>Table19[[#This Row],[Growth Rate]]</f>
        <v/>
      </c>
      <c r="D476">
        <f>Table20[[#This Row],[UNITID]]</f>
        <v>130396</v>
      </c>
      <c r="E476" s="7" t="str">
        <f>Table20[[#This Row],[Growth Rate]]</f>
        <v/>
      </c>
      <c r="F476">
        <f>Table21[[#This Row],[UNITID]]</f>
        <v>130396</v>
      </c>
      <c r="G476" s="21" t="str">
        <f>Table21[[#This Row],[Growth Rate]]</f>
        <v/>
      </c>
      <c r="H476">
        <f>Table5[[#This Row],[UNITID]]</f>
        <v>130396</v>
      </c>
      <c r="I476" s="7" t="str">
        <f>Table5[[#This Row],[Growth Rate]]</f>
        <v/>
      </c>
    </row>
    <row r="477" spans="1:9" ht="14.25">
      <c r="A477" s="63">
        <f>Table19[[#This Row],[UNITID]]</f>
        <v>130396</v>
      </c>
      <c r="B477" s="148" t="str">
        <f>Table19[[#This Row],[OUTCOMES MEASURES]]</f>
        <v>Percent of adjusted cohort receiving an award at 4 years</v>
      </c>
      <c r="C477" s="156" t="str">
        <f>Table19[[#This Row],[Growth Rate]]</f>
        <v/>
      </c>
      <c r="D477">
        <f>Table20[[#This Row],[UNITID]]</f>
        <v>130396</v>
      </c>
      <c r="E477" s="156" t="str">
        <f>Table20[[#This Row],[Growth Rate]]</f>
        <v/>
      </c>
      <c r="F477">
        <f>Table21[[#This Row],[UNITID]]</f>
        <v>130396</v>
      </c>
      <c r="G477" s="157" t="str">
        <f>Table21[[#This Row],[Growth Rate]]</f>
        <v/>
      </c>
      <c r="H477">
        <f>Table5[[#This Row],[UNITID]]</f>
        <v>130396</v>
      </c>
      <c r="I477" s="156" t="str">
        <f>Table5[[#This Row],[Growth Rate]]</f>
        <v/>
      </c>
    </row>
    <row r="478" spans="1:9" hidden="1">
      <c r="A478">
        <f>Table19[[#This Row],[UNITID]]</f>
        <v>130396</v>
      </c>
      <c r="B478" t="str">
        <f>Table19[[#This Row],[OUTCOMES MEASURES]]</f>
        <v>Number of adjusted cohort receiving a certificate at 6 years</v>
      </c>
      <c r="C478" s="7" t="str">
        <f>Table19[[#This Row],[Growth Rate]]</f>
        <v/>
      </c>
      <c r="D478">
        <f>Table20[[#This Row],[UNITID]]</f>
        <v>130396</v>
      </c>
      <c r="E478" s="7" t="str">
        <f>Table20[[#This Row],[Growth Rate]]</f>
        <v/>
      </c>
      <c r="F478">
        <f>Table21[[#This Row],[UNITID]]</f>
        <v>130396</v>
      </c>
      <c r="G478" s="7" t="str">
        <f>Table21[[#This Row],[Growth Rate]]</f>
        <v/>
      </c>
      <c r="H478">
        <f>Table5[[#This Row],[UNITID]]</f>
        <v>130396</v>
      </c>
      <c r="I478" s="7" t="str">
        <f>Table5[[#This Row],[Growth Rate]]</f>
        <v/>
      </c>
    </row>
    <row r="479" spans="1:9" hidden="1">
      <c r="A479">
        <f>Table19[[#This Row],[UNITID]]</f>
        <v>130396</v>
      </c>
      <c r="B479" t="str">
        <f>Table19[[#This Row],[OUTCOMES MEASURES]]</f>
        <v>Number of adjusted cohort receiving an Associate's degree at 6 years</v>
      </c>
      <c r="C479" s="7" t="str">
        <f>Table19[[#This Row],[Growth Rate]]</f>
        <v/>
      </c>
      <c r="D479">
        <f>Table20[[#This Row],[UNITID]]</f>
        <v>130396</v>
      </c>
      <c r="E479" s="7" t="str">
        <f>Table20[[#This Row],[Growth Rate]]</f>
        <v/>
      </c>
      <c r="F479">
        <f>Table21[[#This Row],[UNITID]]</f>
        <v>130396</v>
      </c>
      <c r="G479" s="7" t="str">
        <f>Table21[[#This Row],[Growth Rate]]</f>
        <v/>
      </c>
      <c r="H479">
        <f>Table5[[#This Row],[UNITID]]</f>
        <v>130396</v>
      </c>
      <c r="I479" s="7" t="str">
        <f>Table5[[#This Row],[Growth Rate]]</f>
        <v/>
      </c>
    </row>
    <row r="480" spans="1:9" hidden="1">
      <c r="A480">
        <f>Table19[[#This Row],[UNITID]]</f>
        <v>130396</v>
      </c>
      <c r="B480" t="str">
        <f>Table19[[#This Row],[OUTCOMES MEASURES]]</f>
        <v>Number of adjusted cohort receiving a Bachelor's degree at 6 years</v>
      </c>
      <c r="C480" s="7" t="str">
        <f>Table19[[#This Row],[Growth Rate]]</f>
        <v/>
      </c>
      <c r="D480">
        <f>Table20[[#This Row],[UNITID]]</f>
        <v>130396</v>
      </c>
      <c r="E480" s="7" t="str">
        <f>Table20[[#This Row],[Growth Rate]]</f>
        <v/>
      </c>
      <c r="F480">
        <f>Table21[[#This Row],[UNITID]]</f>
        <v>130396</v>
      </c>
      <c r="G480" s="7" t="str">
        <f>Table21[[#This Row],[Growth Rate]]</f>
        <v/>
      </c>
      <c r="H480">
        <f>Table5[[#This Row],[UNITID]]</f>
        <v>130396</v>
      </c>
      <c r="I480" s="7" t="str">
        <f>Table5[[#This Row],[Growth Rate]]</f>
        <v/>
      </c>
    </row>
    <row r="481" spans="1:9" hidden="1">
      <c r="A481">
        <f>Table19[[#This Row],[UNITID]]</f>
        <v>130396</v>
      </c>
      <c r="B481" s="2" t="str">
        <f>Table19[[#This Row],[OUTCOMES MEASURES]]</f>
        <v>Number of adjusted cohort receiving an award at 6 years</v>
      </c>
      <c r="C481" s="7" t="str">
        <f>Table19[[#This Row],[Growth Rate]]</f>
        <v/>
      </c>
      <c r="D481">
        <f>Table20[[#This Row],[UNITID]]</f>
        <v>130396</v>
      </c>
      <c r="E481" s="7" t="str">
        <f>Table20[[#This Row],[Growth Rate]]</f>
        <v/>
      </c>
      <c r="F481">
        <f>Table21[[#This Row],[UNITID]]</f>
        <v>130396</v>
      </c>
      <c r="G481" s="21" t="str">
        <f>Table21[[#This Row],[Growth Rate]]</f>
        <v/>
      </c>
      <c r="H481">
        <f>Table5[[#This Row],[UNITID]]</f>
        <v>130396</v>
      </c>
      <c r="I481" s="7" t="str">
        <f>Table5[[#This Row],[Growth Rate]]</f>
        <v/>
      </c>
    </row>
    <row r="482" spans="1:9" ht="14.25">
      <c r="A482" s="63">
        <f>Table19[[#This Row],[UNITID]]</f>
        <v>130396</v>
      </c>
      <c r="B482" s="148" t="str">
        <f>Table19[[#This Row],[OUTCOMES MEASURES]]</f>
        <v>Percent of adjusted cohort receiving an award at 6 years</v>
      </c>
      <c r="C482" s="156" t="str">
        <f>Table19[[#This Row],[Growth Rate]]</f>
        <v/>
      </c>
      <c r="D482">
        <f>Table20[[#This Row],[UNITID]]</f>
        <v>130396</v>
      </c>
      <c r="E482" s="156" t="str">
        <f>Table20[[#This Row],[Growth Rate]]</f>
        <v/>
      </c>
      <c r="F482">
        <f>Table21[[#This Row],[UNITID]]</f>
        <v>130396</v>
      </c>
      <c r="G482" s="157" t="str">
        <f>Table21[[#This Row],[Growth Rate]]</f>
        <v/>
      </c>
      <c r="H482">
        <f>Table5[[#This Row],[UNITID]]</f>
        <v>130396</v>
      </c>
      <c r="I482" s="156" t="str">
        <f>Table5[[#This Row],[Growth Rate]]</f>
        <v/>
      </c>
    </row>
    <row r="483" spans="1:9" hidden="1">
      <c r="A483">
        <f>Table19[[#This Row],[UNITID]]</f>
        <v>130396</v>
      </c>
      <c r="B483" t="str">
        <f>Table19[[#This Row],[OUTCOMES MEASURES]]</f>
        <v>Number of adjusted cohort receiving a certificate at 8 years</v>
      </c>
      <c r="C483" s="7" t="str">
        <f>Table19[[#This Row],[Growth Rate]]</f>
        <v/>
      </c>
      <c r="D483">
        <f>Table20[[#This Row],[UNITID]]</f>
        <v>130396</v>
      </c>
      <c r="E483" s="7" t="str">
        <f>Table20[[#This Row],[Growth Rate]]</f>
        <v/>
      </c>
      <c r="F483">
        <f>Table21[[#This Row],[UNITID]]</f>
        <v>130396</v>
      </c>
      <c r="G483" s="7" t="str">
        <f>Table21[[#This Row],[Growth Rate]]</f>
        <v/>
      </c>
      <c r="H483">
        <f>Table5[[#This Row],[UNITID]]</f>
        <v>130396</v>
      </c>
      <c r="I483" s="7" t="str">
        <f>Table5[[#This Row],[Growth Rate]]</f>
        <v/>
      </c>
    </row>
    <row r="484" spans="1:9" hidden="1">
      <c r="A484">
        <f>Table19[[#This Row],[UNITID]]</f>
        <v>130396</v>
      </c>
      <c r="B484" t="str">
        <f>Table19[[#This Row],[OUTCOMES MEASURES]]</f>
        <v>Number of adjusted cohort receiving an Associate's degree at 8 years</v>
      </c>
      <c r="C484" s="7" t="str">
        <f>Table19[[#This Row],[Growth Rate]]</f>
        <v/>
      </c>
      <c r="D484">
        <f>Table20[[#This Row],[UNITID]]</f>
        <v>130396</v>
      </c>
      <c r="E484" s="7" t="str">
        <f>Table20[[#This Row],[Growth Rate]]</f>
        <v/>
      </c>
      <c r="F484">
        <f>Table21[[#This Row],[UNITID]]</f>
        <v>130396</v>
      </c>
      <c r="G484" s="7" t="str">
        <f>Table21[[#This Row],[Growth Rate]]</f>
        <v/>
      </c>
      <c r="H484">
        <f>Table5[[#This Row],[UNITID]]</f>
        <v>130396</v>
      </c>
      <c r="I484" s="7" t="str">
        <f>Table5[[#This Row],[Growth Rate]]</f>
        <v/>
      </c>
    </row>
    <row r="485" spans="1:9" hidden="1">
      <c r="A485">
        <f>Table19[[#This Row],[UNITID]]</f>
        <v>130396</v>
      </c>
      <c r="B485" t="str">
        <f>Table19[[#This Row],[OUTCOMES MEASURES]]</f>
        <v>Number of adjusted cohort receiving a Bachelor's degree at 8 years</v>
      </c>
      <c r="C485" s="7" t="str">
        <f>Table19[[#This Row],[Growth Rate]]</f>
        <v/>
      </c>
      <c r="D485">
        <f>Table20[[#This Row],[UNITID]]</f>
        <v>130396</v>
      </c>
      <c r="E485" s="7" t="str">
        <f>Table20[[#This Row],[Growth Rate]]</f>
        <v/>
      </c>
      <c r="F485">
        <f>Table21[[#This Row],[UNITID]]</f>
        <v>130396</v>
      </c>
      <c r="G485" s="7" t="str">
        <f>Table21[[#This Row],[Growth Rate]]</f>
        <v/>
      </c>
      <c r="H485">
        <f>Table5[[#This Row],[UNITID]]</f>
        <v>130396</v>
      </c>
      <c r="I485" s="7" t="str">
        <f>Table5[[#This Row],[Growth Rate]]</f>
        <v/>
      </c>
    </row>
    <row r="486" spans="1:9" hidden="1">
      <c r="A486">
        <f>Table19[[#This Row],[UNITID]]</f>
        <v>130396</v>
      </c>
      <c r="B486" t="str">
        <f>Table19[[#This Row],[OUTCOMES MEASURES]]</f>
        <v>Number of adjusted cohort receiving an award at 8 years</v>
      </c>
      <c r="C486" s="7" t="str">
        <f>Table19[[#This Row],[Growth Rate]]</f>
        <v/>
      </c>
      <c r="D486">
        <f>Table20[[#This Row],[UNITID]]</f>
        <v>130396</v>
      </c>
      <c r="E486" s="7" t="str">
        <f>Table20[[#This Row],[Growth Rate]]</f>
        <v/>
      </c>
      <c r="F486">
        <f>Table21[[#This Row],[UNITID]]</f>
        <v>130396</v>
      </c>
      <c r="G486" s="7" t="str">
        <f>Table21[[#This Row],[Growth Rate]]</f>
        <v/>
      </c>
      <c r="H486">
        <f>Table5[[#This Row],[UNITID]]</f>
        <v>130396</v>
      </c>
      <c r="I486" s="7" t="str">
        <f>Table5[[#This Row],[Growth Rate]]</f>
        <v/>
      </c>
    </row>
    <row r="487" spans="1:9" hidden="1">
      <c r="A487">
        <f>Table19[[#This Row],[UNITID]]</f>
        <v>130396</v>
      </c>
      <c r="B487" t="str">
        <f>Table19[[#This Row],[OUTCOMES MEASURES]]</f>
        <v>Number of adjusted cohort still enrolled at your institution at 8 years</v>
      </c>
      <c r="C487" s="7" t="str">
        <f>Table19[[#This Row],[Growth Rate]]</f>
        <v/>
      </c>
      <c r="D487">
        <f>Table20[[#This Row],[UNITID]]</f>
        <v>130396</v>
      </c>
      <c r="E487" s="7" t="str">
        <f>Table20[[#This Row],[Growth Rate]]</f>
        <v/>
      </c>
      <c r="F487">
        <f>Table21[[#This Row],[UNITID]]</f>
        <v>130396</v>
      </c>
      <c r="G487" s="7" t="str">
        <f>Table21[[#This Row],[Growth Rate]]</f>
        <v/>
      </c>
      <c r="H487">
        <f>Table5[[#This Row],[UNITID]]</f>
        <v>130396</v>
      </c>
      <c r="I487" s="7" t="str">
        <f>Table5[[#This Row],[Growth Rate]]</f>
        <v/>
      </c>
    </row>
    <row r="488" spans="1:9" hidden="1">
      <c r="A488">
        <f>Table19[[#This Row],[UNITID]]</f>
        <v>130396</v>
      </c>
      <c r="B488" t="str">
        <f>Table19[[#This Row],[OUTCOMES MEASURES]]</f>
        <v>Number of adjusted cohort who enrolled subsequently at another institution at 8 years</v>
      </c>
      <c r="C488" s="7" t="str">
        <f>Table19[[#This Row],[Growth Rate]]</f>
        <v/>
      </c>
      <c r="D488">
        <f>Table20[[#This Row],[UNITID]]</f>
        <v>130396</v>
      </c>
      <c r="E488" s="7" t="str">
        <f>Table20[[#This Row],[Growth Rate]]</f>
        <v/>
      </c>
      <c r="F488">
        <f>Table21[[#This Row],[UNITID]]</f>
        <v>130396</v>
      </c>
      <c r="G488" s="7" t="str">
        <f>Table21[[#This Row],[Growth Rate]]</f>
        <v/>
      </c>
      <c r="H488">
        <f>Table5[[#This Row],[UNITID]]</f>
        <v>130396</v>
      </c>
      <c r="I488" s="7" t="str">
        <f>Table5[[#This Row],[Growth Rate]]</f>
        <v/>
      </c>
    </row>
    <row r="489" spans="1:9" hidden="1">
      <c r="A489">
        <f>Table19[[#This Row],[UNITID]]</f>
        <v>130396</v>
      </c>
      <c r="B489" s="2" t="str">
        <f>Table19[[#This Row],[OUTCOMES MEASURES]]</f>
        <v>Number of adjusted cohort whose subsequent enrollment status is unknown at 8 years</v>
      </c>
      <c r="C489" s="8" t="str">
        <f>Table19[[#This Row],[Growth Rate]]</f>
        <v/>
      </c>
      <c r="D489">
        <f>Table20[[#This Row],[UNITID]]</f>
        <v>130396</v>
      </c>
      <c r="E489" s="7" t="str">
        <f>Table20[[#This Row],[Growth Rate]]</f>
        <v/>
      </c>
      <c r="F489">
        <f>Table21[[#This Row],[UNITID]]</f>
        <v>130396</v>
      </c>
      <c r="G489" s="7" t="str">
        <f>Table21[[#This Row],[Growth Rate]]</f>
        <v/>
      </c>
      <c r="H489">
        <f>Table5[[#This Row],[UNITID]]</f>
        <v>130396</v>
      </c>
      <c r="I489" s="7" t="str">
        <f>Table5[[#This Row],[Growth Rate]]</f>
        <v/>
      </c>
    </row>
    <row r="490" spans="1:9" hidden="1">
      <c r="A490">
        <f>Table19[[#This Row],[UNITID]]</f>
        <v>130396</v>
      </c>
      <c r="B490" s="2" t="str">
        <f>Table19[[#This Row],[OUTCOMES MEASURES]]</f>
        <v>Number of adjusted cohort who did not receive an award from your institution at 8 years</v>
      </c>
      <c r="C490" s="7" t="str">
        <f>Table19[[#This Row],[Growth Rate]]</f>
        <v/>
      </c>
      <c r="D490">
        <f>Table20[[#This Row],[UNITID]]</f>
        <v>130396</v>
      </c>
      <c r="E490" s="7" t="str">
        <f>Table20[[#This Row],[Growth Rate]]</f>
        <v/>
      </c>
      <c r="F490">
        <f>Table21[[#This Row],[UNITID]]</f>
        <v>130396</v>
      </c>
      <c r="G490" s="21" t="str">
        <f>Table21[[#This Row],[Growth Rate]]</f>
        <v/>
      </c>
      <c r="H490">
        <f>Table5[[#This Row],[UNITID]]</f>
        <v>130396</v>
      </c>
      <c r="I490" s="7" t="str">
        <f>Table5[[#This Row],[Growth Rate]]</f>
        <v/>
      </c>
    </row>
    <row r="491" spans="1:9" ht="14.25">
      <c r="A491" s="63">
        <f>Table19[[#This Row],[UNITID]]</f>
        <v>130396</v>
      </c>
      <c r="B491" s="148" t="str">
        <f>Table19[[#This Row],[OUTCOMES MEASURES]]</f>
        <v>Percent of adjusted cohort receiving an award at 8 years</v>
      </c>
      <c r="C491" s="156" t="str">
        <f>Table19[[#This Row],[Growth Rate]]</f>
        <v/>
      </c>
      <c r="D491">
        <f>Table20[[#This Row],[UNITID]]</f>
        <v>130396</v>
      </c>
      <c r="E491" s="156" t="str">
        <f>Table20[[#This Row],[Growth Rate]]</f>
        <v/>
      </c>
      <c r="F491">
        <f>Table21[[#This Row],[UNITID]]</f>
        <v>130396</v>
      </c>
      <c r="G491" s="157" t="str">
        <f>Table21[[#This Row],[Growth Rate]]</f>
        <v/>
      </c>
      <c r="H491">
        <f>Table5[[#This Row],[UNITID]]</f>
        <v>130396</v>
      </c>
      <c r="I491" s="156" t="str">
        <f>Table5[[#This Row],[Growth Rate]]</f>
        <v/>
      </c>
    </row>
    <row r="492" spans="1:9" hidden="1">
      <c r="A492">
        <f>Table19[[#This Row],[UNITID]]</f>
        <v>130396</v>
      </c>
      <c r="B492" s="2" t="str">
        <f>Table19[[#This Row],[OUTCOMES MEASURES]]</f>
        <v>Percent of adjusted cohort still or subsequently enrolled at 8 years</v>
      </c>
      <c r="C492" s="8" t="str">
        <f>Table19[[#This Row],[Growth Rate]]</f>
        <v/>
      </c>
      <c r="D492">
        <f>Table20[[#This Row],[UNITID]]</f>
        <v>130396</v>
      </c>
      <c r="E492" s="7" t="str">
        <f>Table20[[#This Row],[Growth Rate]]</f>
        <v/>
      </c>
      <c r="F492">
        <f>Table21[[#This Row],[UNITID]]</f>
        <v>130396</v>
      </c>
      <c r="G492" s="21" t="str">
        <f>Table21[[#This Row],[Growth Rate]]</f>
        <v/>
      </c>
      <c r="H492">
        <f>Table5[[#This Row],[UNITID]]</f>
        <v>130396</v>
      </c>
      <c r="I492" s="7" t="str">
        <f>Table5[[#This Row],[Growth Rate]]</f>
        <v/>
      </c>
    </row>
    <row r="493" spans="1:9" ht="14.25">
      <c r="A493" s="63">
        <f>Table19[[#This Row],[UNITID]]</f>
        <v>130396</v>
      </c>
      <c r="B493" s="148" t="str">
        <f>Table19[[#This Row],[OUTCOMES MEASURES]]</f>
        <v>Percent of adjusted cohort still enrolled at your institution at 8 years</v>
      </c>
      <c r="C493" s="156" t="str">
        <f>Table19[[#This Row],[Growth Rate]]</f>
        <v/>
      </c>
      <c r="D493">
        <f>Table20[[#This Row],[UNITID]]</f>
        <v>130396</v>
      </c>
      <c r="E493" s="156" t="str">
        <f>Table20[[#This Row],[Growth Rate]]</f>
        <v/>
      </c>
      <c r="F493">
        <f>Table21[[#This Row],[UNITID]]</f>
        <v>130396</v>
      </c>
      <c r="G493" s="158" t="str">
        <f>Table21[[#This Row],[Growth Rate]]</f>
        <v/>
      </c>
      <c r="H493">
        <f>Table5[[#This Row],[UNITID]]</f>
        <v>130396</v>
      </c>
      <c r="I493" s="156" t="str">
        <f>Table5[[#This Row],[Growth Rate]]</f>
        <v/>
      </c>
    </row>
    <row r="494" spans="1:9" ht="14.25">
      <c r="A494" s="63">
        <f>Table19[[#This Row],[UNITID]]</f>
        <v>130396</v>
      </c>
      <c r="B494" s="148" t="str">
        <f>Table19[[#This Row],[OUTCOMES MEASURES]]</f>
        <v>Percent of adjusted cohort enrolled subsequently at another institution at 8 years</v>
      </c>
      <c r="C494" s="156" t="str">
        <f>Table19[[#This Row],[Growth Rate]]</f>
        <v/>
      </c>
      <c r="D494">
        <f>Table20[[#This Row],[UNITID]]</f>
        <v>130396</v>
      </c>
      <c r="E494" s="64" t="str">
        <f>Table20[[#This Row],[Growth Rate]]</f>
        <v/>
      </c>
      <c r="F494">
        <f>Table21[[#This Row],[UNITID]]</f>
        <v>130396</v>
      </c>
      <c r="G494" s="158" t="str">
        <f>Table21[[#This Row],[Growth Rate]]</f>
        <v/>
      </c>
      <c r="H494">
        <f>Table5[[#This Row],[UNITID]]</f>
        <v>130396</v>
      </c>
      <c r="I494" s="64" t="str">
        <f>Table5[[#This Row],[Growth Rate]]</f>
        <v/>
      </c>
    </row>
    <row r="495" spans="1:9" hidden="1">
      <c r="A495">
        <f>Table19[[#This Row],[UNITID]]</f>
        <v>130396</v>
      </c>
      <c r="B495" s="2" t="str">
        <f>Table19[[#This Row],[OUTCOMES MEASURES]]</f>
        <v>Percent of adjusted cohort enrollment status unknown at 8 years</v>
      </c>
      <c r="C495" s="8" t="str">
        <f>Table19[[#This Row],[Growth Rate]]</f>
        <v/>
      </c>
      <c r="D495">
        <f>Table20[[#This Row],[UNITID]]</f>
        <v>130396</v>
      </c>
      <c r="E495" s="8" t="str">
        <f>Table20[[#This Row],[Growth Rate]]</f>
        <v/>
      </c>
      <c r="F495">
        <f>Table21[[#This Row],[UNITID]]</f>
        <v>130396</v>
      </c>
      <c r="G495" s="8" t="str">
        <f>Table21[[#This Row],[Growth Rate]]</f>
        <v/>
      </c>
      <c r="H495">
        <f>Table5[[#This Row],[UNITID]]</f>
        <v>130396</v>
      </c>
      <c r="I495" s="8" t="str">
        <f>Table5[[#This Row],[Growth Rate]]</f>
        <v/>
      </c>
    </row>
    <row r="496" spans="1:9" hidden="1">
      <c r="A496">
        <f>Table19[[#This Row],[UNITID]]</f>
        <v>130606</v>
      </c>
      <c r="B496" s="2" t="str">
        <f>Table19[[#This Row],[OUTCOMES MEASURES]]</f>
        <v>First-Time, Full-Time Cohort</v>
      </c>
      <c r="C496" s="8" t="str">
        <f>Table19[[#This Row],[Growth Rate]]</f>
        <v/>
      </c>
      <c r="D496">
        <f>Table20[[#This Row],[UNITID]]</f>
        <v>130606</v>
      </c>
      <c r="E496" s="8" t="str">
        <f>Table20[[#This Row],[Growth Rate]]</f>
        <v/>
      </c>
      <c r="F496">
        <f>Table21[[#This Row],[UNITID]]</f>
        <v>130606</v>
      </c>
      <c r="G496" s="8" t="str">
        <f>Table21[[#This Row],[Growth Rate]]</f>
        <v/>
      </c>
      <c r="H496">
        <f>Table5[[#This Row],[UNITID]]</f>
        <v>130606</v>
      </c>
      <c r="I496" s="8" t="str">
        <f>Table5[[#This Row],[Growth Rate]]</f>
        <v/>
      </c>
    </row>
    <row r="497" spans="1:9" hidden="1">
      <c r="A497">
        <f>Table19[[#This Row],[UNITID]]</f>
        <v>130606</v>
      </c>
      <c r="B497" t="str">
        <f>Table19[[#This Row],[OUTCOMES MEASURES]]</f>
        <v>Exclusions to cohort</v>
      </c>
      <c r="C497" s="7" t="str">
        <f>Table19[[#This Row],[Growth Rate]]</f>
        <v/>
      </c>
      <c r="D497">
        <f>Table20[[#This Row],[UNITID]]</f>
        <v>130606</v>
      </c>
      <c r="E497" s="7" t="str">
        <f>Table20[[#This Row],[Growth Rate]]</f>
        <v/>
      </c>
      <c r="F497">
        <f>Table21[[#This Row],[UNITID]]</f>
        <v>130606</v>
      </c>
      <c r="G497" s="7" t="str">
        <f>Table21[[#This Row],[Growth Rate]]</f>
        <v/>
      </c>
      <c r="H497">
        <f>Table5[[#This Row],[UNITID]]</f>
        <v>130606</v>
      </c>
      <c r="I497" s="7" t="str">
        <f>Table5[[#This Row],[Growth Rate]]</f>
        <v/>
      </c>
    </row>
    <row r="498" spans="1:9" ht="14.25">
      <c r="A498" s="63">
        <f>Table19[[#This Row],[UNITID]]</f>
        <v>130606</v>
      </c>
      <c r="B498" s="63" t="str">
        <f>Table19[[#This Row],[OUTCOMES MEASURES]]</f>
        <v>Adjusted cohort</v>
      </c>
      <c r="C498" s="64" t="str">
        <f>Table19[[#This Row],[Growth Rate]]</f>
        <v/>
      </c>
      <c r="D498">
        <f>Table20[[#This Row],[UNITID]]</f>
        <v>130606</v>
      </c>
      <c r="E498" s="64" t="str">
        <f>Table20[[#This Row],[Growth Rate]]</f>
        <v/>
      </c>
      <c r="F498">
        <f>Table21[[#This Row],[UNITID]]</f>
        <v>130606</v>
      </c>
      <c r="G498" s="155" t="str">
        <f>Table21[[#This Row],[Growth Rate]]</f>
        <v/>
      </c>
      <c r="H498">
        <f>Table5[[#This Row],[UNITID]]</f>
        <v>130606</v>
      </c>
      <c r="I498" s="64" t="str">
        <f>Table5[[#This Row],[Growth Rate]]</f>
        <v/>
      </c>
    </row>
    <row r="499" spans="1:9" hidden="1">
      <c r="A499">
        <f>Table19[[#This Row],[UNITID]]</f>
        <v>130606</v>
      </c>
      <c r="B499" t="str">
        <f>Table19[[#This Row],[OUTCOMES MEASURES]]</f>
        <v>Number of adjusted cohort receiving a certificate at 4 years</v>
      </c>
      <c r="C499" s="7" t="str">
        <f>Table19[[#This Row],[Growth Rate]]</f>
        <v/>
      </c>
      <c r="D499">
        <f>Table20[[#This Row],[UNITID]]</f>
        <v>130606</v>
      </c>
      <c r="E499" s="7" t="str">
        <f>Table20[[#This Row],[Growth Rate]]</f>
        <v/>
      </c>
      <c r="F499">
        <f>Table21[[#This Row],[UNITID]]</f>
        <v>130606</v>
      </c>
      <c r="G499" s="7" t="str">
        <f>Table21[[#This Row],[Growth Rate]]</f>
        <v/>
      </c>
      <c r="H499">
        <f>Table5[[#This Row],[UNITID]]</f>
        <v>130606</v>
      </c>
      <c r="I499" s="7" t="str">
        <f>Table5[[#This Row],[Growth Rate]]</f>
        <v/>
      </c>
    </row>
    <row r="500" spans="1:9" hidden="1">
      <c r="A500">
        <f>Table19[[#This Row],[UNITID]]</f>
        <v>130606</v>
      </c>
      <c r="B500" t="str">
        <f>Table19[[#This Row],[OUTCOMES MEASURES]]</f>
        <v>Number of adjusted cohort receiving an Associate's degree at 4 years</v>
      </c>
      <c r="C500" s="7" t="str">
        <f>Table19[[#This Row],[Growth Rate]]</f>
        <v/>
      </c>
      <c r="D500">
        <f>Table20[[#This Row],[UNITID]]</f>
        <v>130606</v>
      </c>
      <c r="E500" s="7" t="str">
        <f>Table20[[#This Row],[Growth Rate]]</f>
        <v/>
      </c>
      <c r="F500">
        <f>Table21[[#This Row],[UNITID]]</f>
        <v>130606</v>
      </c>
      <c r="G500" s="7" t="str">
        <f>Table21[[#This Row],[Growth Rate]]</f>
        <v/>
      </c>
      <c r="H500">
        <f>Table5[[#This Row],[UNITID]]</f>
        <v>130606</v>
      </c>
      <c r="I500" s="7" t="str">
        <f>Table5[[#This Row],[Growth Rate]]</f>
        <v/>
      </c>
    </row>
    <row r="501" spans="1:9" hidden="1">
      <c r="A501">
        <f>Table19[[#This Row],[UNITID]]</f>
        <v>130606</v>
      </c>
      <c r="B501" t="str">
        <f>Table19[[#This Row],[OUTCOMES MEASURES]]</f>
        <v>Number of adjusted cohort receiving a Bachelor's degree at 4 years</v>
      </c>
      <c r="C501" s="7" t="str">
        <f>Table19[[#This Row],[Growth Rate]]</f>
        <v/>
      </c>
      <c r="D501">
        <f>Table20[[#This Row],[UNITID]]</f>
        <v>130606</v>
      </c>
      <c r="E501" s="7" t="str">
        <f>Table20[[#This Row],[Growth Rate]]</f>
        <v/>
      </c>
      <c r="F501">
        <f>Table21[[#This Row],[UNITID]]</f>
        <v>130606</v>
      </c>
      <c r="G501" s="7" t="str">
        <f>Table21[[#This Row],[Growth Rate]]</f>
        <v/>
      </c>
      <c r="H501">
        <f>Table5[[#This Row],[UNITID]]</f>
        <v>130606</v>
      </c>
      <c r="I501" s="7" t="str">
        <f>Table5[[#This Row],[Growth Rate]]</f>
        <v/>
      </c>
    </row>
    <row r="502" spans="1:9" hidden="1">
      <c r="A502">
        <f>Table19[[#This Row],[UNITID]]</f>
        <v>130606</v>
      </c>
      <c r="B502" s="2" t="str">
        <f>Table19[[#This Row],[OUTCOMES MEASURES]]</f>
        <v>Number of adjusted cohort receiving an award at 4 years</v>
      </c>
      <c r="C502" s="7" t="str">
        <f>Table19[[#This Row],[Growth Rate]]</f>
        <v/>
      </c>
      <c r="D502">
        <f>Table20[[#This Row],[UNITID]]</f>
        <v>130606</v>
      </c>
      <c r="E502" s="7" t="str">
        <f>Table20[[#This Row],[Growth Rate]]</f>
        <v/>
      </c>
      <c r="F502">
        <f>Table21[[#This Row],[UNITID]]</f>
        <v>130606</v>
      </c>
      <c r="G502" s="21" t="str">
        <f>Table21[[#This Row],[Growth Rate]]</f>
        <v/>
      </c>
      <c r="H502">
        <f>Table5[[#This Row],[UNITID]]</f>
        <v>130606</v>
      </c>
      <c r="I502" s="7" t="str">
        <f>Table5[[#This Row],[Growth Rate]]</f>
        <v/>
      </c>
    </row>
    <row r="503" spans="1:9" ht="14.25">
      <c r="A503" s="63">
        <f>Table19[[#This Row],[UNITID]]</f>
        <v>130606</v>
      </c>
      <c r="B503" s="148" t="str">
        <f>Table19[[#This Row],[OUTCOMES MEASURES]]</f>
        <v>Percent of adjusted cohort receiving an award at 4 years</v>
      </c>
      <c r="C503" s="156" t="str">
        <f>Table19[[#This Row],[Growth Rate]]</f>
        <v/>
      </c>
      <c r="D503">
        <f>Table20[[#This Row],[UNITID]]</f>
        <v>130606</v>
      </c>
      <c r="E503" s="156" t="str">
        <f>Table20[[#This Row],[Growth Rate]]</f>
        <v/>
      </c>
      <c r="F503">
        <f>Table21[[#This Row],[UNITID]]</f>
        <v>130606</v>
      </c>
      <c r="G503" s="157" t="str">
        <f>Table21[[#This Row],[Growth Rate]]</f>
        <v/>
      </c>
      <c r="H503">
        <f>Table5[[#This Row],[UNITID]]</f>
        <v>130606</v>
      </c>
      <c r="I503" s="156" t="str">
        <f>Table5[[#This Row],[Growth Rate]]</f>
        <v/>
      </c>
    </row>
    <row r="504" spans="1:9" hidden="1">
      <c r="A504">
        <f>Table19[[#This Row],[UNITID]]</f>
        <v>130606</v>
      </c>
      <c r="B504" t="str">
        <f>Table19[[#This Row],[OUTCOMES MEASURES]]</f>
        <v>Number of adjusted cohort receiving a certificate at 6 years</v>
      </c>
      <c r="C504" s="7" t="str">
        <f>Table19[[#This Row],[Growth Rate]]</f>
        <v/>
      </c>
      <c r="D504">
        <f>Table20[[#This Row],[UNITID]]</f>
        <v>130606</v>
      </c>
      <c r="E504" s="7" t="str">
        <f>Table20[[#This Row],[Growth Rate]]</f>
        <v/>
      </c>
      <c r="F504">
        <f>Table21[[#This Row],[UNITID]]</f>
        <v>130606</v>
      </c>
      <c r="G504" s="7" t="str">
        <f>Table21[[#This Row],[Growth Rate]]</f>
        <v/>
      </c>
      <c r="H504">
        <f>Table5[[#This Row],[UNITID]]</f>
        <v>130606</v>
      </c>
      <c r="I504" s="7" t="str">
        <f>Table5[[#This Row],[Growth Rate]]</f>
        <v/>
      </c>
    </row>
    <row r="505" spans="1:9" hidden="1">
      <c r="A505">
        <f>Table19[[#This Row],[UNITID]]</f>
        <v>130606</v>
      </c>
      <c r="B505" t="str">
        <f>Table19[[#This Row],[OUTCOMES MEASURES]]</f>
        <v>Number of adjusted cohort receiving an Associate's degree at 6 years</v>
      </c>
      <c r="C505" s="7" t="str">
        <f>Table19[[#This Row],[Growth Rate]]</f>
        <v/>
      </c>
      <c r="D505">
        <f>Table20[[#This Row],[UNITID]]</f>
        <v>130606</v>
      </c>
      <c r="E505" s="7" t="str">
        <f>Table20[[#This Row],[Growth Rate]]</f>
        <v/>
      </c>
      <c r="F505">
        <f>Table21[[#This Row],[UNITID]]</f>
        <v>130606</v>
      </c>
      <c r="G505" s="7" t="str">
        <f>Table21[[#This Row],[Growth Rate]]</f>
        <v/>
      </c>
      <c r="H505">
        <f>Table5[[#This Row],[UNITID]]</f>
        <v>130606</v>
      </c>
      <c r="I505" s="7" t="str">
        <f>Table5[[#This Row],[Growth Rate]]</f>
        <v/>
      </c>
    </row>
    <row r="506" spans="1:9" hidden="1">
      <c r="A506">
        <f>Table19[[#This Row],[UNITID]]</f>
        <v>130606</v>
      </c>
      <c r="B506" t="str">
        <f>Table19[[#This Row],[OUTCOMES MEASURES]]</f>
        <v>Number of adjusted cohort receiving a Bachelor's degree at 6 years</v>
      </c>
      <c r="C506" s="7" t="str">
        <f>Table19[[#This Row],[Growth Rate]]</f>
        <v/>
      </c>
      <c r="D506">
        <f>Table20[[#This Row],[UNITID]]</f>
        <v>130606</v>
      </c>
      <c r="E506" s="7" t="str">
        <f>Table20[[#This Row],[Growth Rate]]</f>
        <v/>
      </c>
      <c r="F506">
        <f>Table21[[#This Row],[UNITID]]</f>
        <v>130606</v>
      </c>
      <c r="G506" s="7" t="str">
        <f>Table21[[#This Row],[Growth Rate]]</f>
        <v/>
      </c>
      <c r="H506">
        <f>Table5[[#This Row],[UNITID]]</f>
        <v>130606</v>
      </c>
      <c r="I506" s="7" t="str">
        <f>Table5[[#This Row],[Growth Rate]]</f>
        <v/>
      </c>
    </row>
    <row r="507" spans="1:9" hidden="1">
      <c r="A507">
        <f>Table19[[#This Row],[UNITID]]</f>
        <v>130606</v>
      </c>
      <c r="B507" s="2" t="str">
        <f>Table19[[#This Row],[OUTCOMES MEASURES]]</f>
        <v>Number of adjusted cohort receiving an award at 6 years</v>
      </c>
      <c r="C507" s="7" t="str">
        <f>Table19[[#This Row],[Growth Rate]]</f>
        <v/>
      </c>
      <c r="D507">
        <f>Table20[[#This Row],[UNITID]]</f>
        <v>130606</v>
      </c>
      <c r="E507" s="7" t="str">
        <f>Table20[[#This Row],[Growth Rate]]</f>
        <v/>
      </c>
      <c r="F507">
        <f>Table21[[#This Row],[UNITID]]</f>
        <v>130606</v>
      </c>
      <c r="G507" s="21" t="str">
        <f>Table21[[#This Row],[Growth Rate]]</f>
        <v/>
      </c>
      <c r="H507">
        <f>Table5[[#This Row],[UNITID]]</f>
        <v>130606</v>
      </c>
      <c r="I507" s="7" t="str">
        <f>Table5[[#This Row],[Growth Rate]]</f>
        <v/>
      </c>
    </row>
    <row r="508" spans="1:9" ht="14.25">
      <c r="A508" s="63">
        <f>Table19[[#This Row],[UNITID]]</f>
        <v>130606</v>
      </c>
      <c r="B508" s="148" t="str">
        <f>Table19[[#This Row],[OUTCOMES MEASURES]]</f>
        <v>Percent of adjusted cohort receiving an award at 6 years</v>
      </c>
      <c r="C508" s="156" t="str">
        <f>Table19[[#This Row],[Growth Rate]]</f>
        <v/>
      </c>
      <c r="D508">
        <f>Table20[[#This Row],[UNITID]]</f>
        <v>130606</v>
      </c>
      <c r="E508" s="156" t="str">
        <f>Table20[[#This Row],[Growth Rate]]</f>
        <v/>
      </c>
      <c r="F508">
        <f>Table21[[#This Row],[UNITID]]</f>
        <v>130606</v>
      </c>
      <c r="G508" s="157" t="str">
        <f>Table21[[#This Row],[Growth Rate]]</f>
        <v/>
      </c>
      <c r="H508">
        <f>Table5[[#This Row],[UNITID]]</f>
        <v>130606</v>
      </c>
      <c r="I508" s="156" t="str">
        <f>Table5[[#This Row],[Growth Rate]]</f>
        <v/>
      </c>
    </row>
    <row r="509" spans="1:9" hidden="1">
      <c r="A509">
        <f>Table19[[#This Row],[UNITID]]</f>
        <v>130606</v>
      </c>
      <c r="B509" t="str">
        <f>Table19[[#This Row],[OUTCOMES MEASURES]]</f>
        <v>Number of adjusted cohort receiving a certificate at 8 years</v>
      </c>
      <c r="C509" s="7" t="str">
        <f>Table19[[#This Row],[Growth Rate]]</f>
        <v/>
      </c>
      <c r="D509">
        <f>Table20[[#This Row],[UNITID]]</f>
        <v>130606</v>
      </c>
      <c r="E509" s="7" t="str">
        <f>Table20[[#This Row],[Growth Rate]]</f>
        <v/>
      </c>
      <c r="F509">
        <f>Table21[[#This Row],[UNITID]]</f>
        <v>130606</v>
      </c>
      <c r="G509" s="7" t="str">
        <f>Table21[[#This Row],[Growth Rate]]</f>
        <v/>
      </c>
      <c r="H509">
        <f>Table5[[#This Row],[UNITID]]</f>
        <v>130606</v>
      </c>
      <c r="I509" s="7" t="str">
        <f>Table5[[#This Row],[Growth Rate]]</f>
        <v/>
      </c>
    </row>
    <row r="510" spans="1:9" hidden="1">
      <c r="A510">
        <f>Table19[[#This Row],[UNITID]]</f>
        <v>130606</v>
      </c>
      <c r="B510" t="str">
        <f>Table19[[#This Row],[OUTCOMES MEASURES]]</f>
        <v>Number of adjusted cohort receiving an Associate's degree at 8 years</v>
      </c>
      <c r="C510" s="7" t="str">
        <f>Table19[[#This Row],[Growth Rate]]</f>
        <v/>
      </c>
      <c r="D510">
        <f>Table20[[#This Row],[UNITID]]</f>
        <v>130606</v>
      </c>
      <c r="E510" s="7" t="str">
        <f>Table20[[#This Row],[Growth Rate]]</f>
        <v/>
      </c>
      <c r="F510">
        <f>Table21[[#This Row],[UNITID]]</f>
        <v>130606</v>
      </c>
      <c r="G510" s="7" t="str">
        <f>Table21[[#This Row],[Growth Rate]]</f>
        <v/>
      </c>
      <c r="H510">
        <f>Table5[[#This Row],[UNITID]]</f>
        <v>130606</v>
      </c>
      <c r="I510" s="7" t="str">
        <f>Table5[[#This Row],[Growth Rate]]</f>
        <v/>
      </c>
    </row>
    <row r="511" spans="1:9" hidden="1">
      <c r="A511">
        <f>Table19[[#This Row],[UNITID]]</f>
        <v>130606</v>
      </c>
      <c r="B511" t="str">
        <f>Table19[[#This Row],[OUTCOMES MEASURES]]</f>
        <v>Number of adjusted cohort receiving a Bachelor's degree at 8 years</v>
      </c>
      <c r="C511" s="7" t="str">
        <f>Table19[[#This Row],[Growth Rate]]</f>
        <v/>
      </c>
      <c r="D511">
        <f>Table20[[#This Row],[UNITID]]</f>
        <v>130606</v>
      </c>
      <c r="E511" s="7" t="str">
        <f>Table20[[#This Row],[Growth Rate]]</f>
        <v/>
      </c>
      <c r="F511">
        <f>Table21[[#This Row],[UNITID]]</f>
        <v>130606</v>
      </c>
      <c r="G511" s="7" t="str">
        <f>Table21[[#This Row],[Growth Rate]]</f>
        <v/>
      </c>
      <c r="H511">
        <f>Table5[[#This Row],[UNITID]]</f>
        <v>130606</v>
      </c>
      <c r="I511" s="7" t="str">
        <f>Table5[[#This Row],[Growth Rate]]</f>
        <v/>
      </c>
    </row>
    <row r="512" spans="1:9" hidden="1">
      <c r="A512">
        <f>Table19[[#This Row],[UNITID]]</f>
        <v>130606</v>
      </c>
      <c r="B512" t="str">
        <f>Table19[[#This Row],[OUTCOMES MEASURES]]</f>
        <v>Number of adjusted cohort receiving an award at 8 years</v>
      </c>
      <c r="C512" s="7" t="str">
        <f>Table19[[#This Row],[Growth Rate]]</f>
        <v/>
      </c>
      <c r="D512">
        <f>Table20[[#This Row],[UNITID]]</f>
        <v>130606</v>
      </c>
      <c r="E512" s="7" t="str">
        <f>Table20[[#This Row],[Growth Rate]]</f>
        <v/>
      </c>
      <c r="F512">
        <f>Table21[[#This Row],[UNITID]]</f>
        <v>130606</v>
      </c>
      <c r="G512" s="7" t="str">
        <f>Table21[[#This Row],[Growth Rate]]</f>
        <v/>
      </c>
      <c r="H512">
        <f>Table5[[#This Row],[UNITID]]</f>
        <v>130606</v>
      </c>
      <c r="I512" s="7" t="str">
        <f>Table5[[#This Row],[Growth Rate]]</f>
        <v/>
      </c>
    </row>
    <row r="513" spans="1:9" hidden="1">
      <c r="A513">
        <f>Table19[[#This Row],[UNITID]]</f>
        <v>130606</v>
      </c>
      <c r="B513" t="str">
        <f>Table19[[#This Row],[OUTCOMES MEASURES]]</f>
        <v>Number of adjusted cohort still enrolled at your institution at 8 years</v>
      </c>
      <c r="C513" s="7" t="str">
        <f>Table19[[#This Row],[Growth Rate]]</f>
        <v/>
      </c>
      <c r="D513">
        <f>Table20[[#This Row],[UNITID]]</f>
        <v>130606</v>
      </c>
      <c r="E513" s="7" t="str">
        <f>Table20[[#This Row],[Growth Rate]]</f>
        <v/>
      </c>
      <c r="F513">
        <f>Table21[[#This Row],[UNITID]]</f>
        <v>130606</v>
      </c>
      <c r="G513" s="7" t="str">
        <f>Table21[[#This Row],[Growth Rate]]</f>
        <v/>
      </c>
      <c r="H513">
        <f>Table5[[#This Row],[UNITID]]</f>
        <v>130606</v>
      </c>
      <c r="I513" s="7" t="str">
        <f>Table5[[#This Row],[Growth Rate]]</f>
        <v/>
      </c>
    </row>
    <row r="514" spans="1:9" hidden="1">
      <c r="A514">
        <f>Table19[[#This Row],[UNITID]]</f>
        <v>130606</v>
      </c>
      <c r="B514" t="str">
        <f>Table19[[#This Row],[OUTCOMES MEASURES]]</f>
        <v>Number of adjusted cohort who enrolled subsequently at another institution at 8 years</v>
      </c>
      <c r="C514" s="7" t="str">
        <f>Table19[[#This Row],[Growth Rate]]</f>
        <v/>
      </c>
      <c r="D514">
        <f>Table20[[#This Row],[UNITID]]</f>
        <v>130606</v>
      </c>
      <c r="E514" s="7" t="str">
        <f>Table20[[#This Row],[Growth Rate]]</f>
        <v/>
      </c>
      <c r="F514">
        <f>Table21[[#This Row],[UNITID]]</f>
        <v>130606</v>
      </c>
      <c r="G514" s="7" t="str">
        <f>Table21[[#This Row],[Growth Rate]]</f>
        <v/>
      </c>
      <c r="H514">
        <f>Table5[[#This Row],[UNITID]]</f>
        <v>130606</v>
      </c>
      <c r="I514" s="7" t="str">
        <f>Table5[[#This Row],[Growth Rate]]</f>
        <v/>
      </c>
    </row>
    <row r="515" spans="1:9" hidden="1">
      <c r="A515">
        <f>Table19[[#This Row],[UNITID]]</f>
        <v>130606</v>
      </c>
      <c r="B515" s="2" t="str">
        <f>Table19[[#This Row],[OUTCOMES MEASURES]]</f>
        <v>Number of adjusted cohort whose subsequent enrollment status is unknown at 8 years</v>
      </c>
      <c r="C515" s="8" t="str">
        <f>Table19[[#This Row],[Growth Rate]]</f>
        <v/>
      </c>
      <c r="D515">
        <f>Table20[[#This Row],[UNITID]]</f>
        <v>130606</v>
      </c>
      <c r="E515" s="7" t="str">
        <f>Table20[[#This Row],[Growth Rate]]</f>
        <v/>
      </c>
      <c r="F515">
        <f>Table21[[#This Row],[UNITID]]</f>
        <v>130606</v>
      </c>
      <c r="G515" s="7" t="str">
        <f>Table21[[#This Row],[Growth Rate]]</f>
        <v/>
      </c>
      <c r="H515">
        <f>Table5[[#This Row],[UNITID]]</f>
        <v>130606</v>
      </c>
      <c r="I515" s="7" t="str">
        <f>Table5[[#This Row],[Growth Rate]]</f>
        <v/>
      </c>
    </row>
    <row r="516" spans="1:9" hidden="1">
      <c r="A516">
        <f>Table19[[#This Row],[UNITID]]</f>
        <v>130606</v>
      </c>
      <c r="B516" s="2" t="str">
        <f>Table19[[#This Row],[OUTCOMES MEASURES]]</f>
        <v>Number of adjusted cohort who did not receive an award from your institution at 8 years</v>
      </c>
      <c r="C516" s="7" t="str">
        <f>Table19[[#This Row],[Growth Rate]]</f>
        <v/>
      </c>
      <c r="D516">
        <f>Table20[[#This Row],[UNITID]]</f>
        <v>130606</v>
      </c>
      <c r="E516" s="7" t="str">
        <f>Table20[[#This Row],[Growth Rate]]</f>
        <v/>
      </c>
      <c r="F516">
        <f>Table21[[#This Row],[UNITID]]</f>
        <v>130606</v>
      </c>
      <c r="G516" s="21" t="str">
        <f>Table21[[#This Row],[Growth Rate]]</f>
        <v/>
      </c>
      <c r="H516">
        <f>Table5[[#This Row],[UNITID]]</f>
        <v>130606</v>
      </c>
      <c r="I516" s="7" t="str">
        <f>Table5[[#This Row],[Growth Rate]]</f>
        <v/>
      </c>
    </row>
    <row r="517" spans="1:9" ht="14.25">
      <c r="A517" s="63">
        <f>Table19[[#This Row],[UNITID]]</f>
        <v>130606</v>
      </c>
      <c r="B517" s="148" t="str">
        <f>Table19[[#This Row],[OUTCOMES MEASURES]]</f>
        <v>Percent of adjusted cohort receiving an award at 8 years</v>
      </c>
      <c r="C517" s="156" t="str">
        <f>Table19[[#This Row],[Growth Rate]]</f>
        <v/>
      </c>
      <c r="D517">
        <f>Table20[[#This Row],[UNITID]]</f>
        <v>130606</v>
      </c>
      <c r="E517" s="156" t="str">
        <f>Table20[[#This Row],[Growth Rate]]</f>
        <v/>
      </c>
      <c r="F517">
        <f>Table21[[#This Row],[UNITID]]</f>
        <v>130606</v>
      </c>
      <c r="G517" s="157" t="str">
        <f>Table21[[#This Row],[Growth Rate]]</f>
        <v/>
      </c>
      <c r="H517">
        <f>Table5[[#This Row],[UNITID]]</f>
        <v>130606</v>
      </c>
      <c r="I517" s="156" t="str">
        <f>Table5[[#This Row],[Growth Rate]]</f>
        <v/>
      </c>
    </row>
    <row r="518" spans="1:9" hidden="1">
      <c r="A518">
        <f>Table19[[#This Row],[UNITID]]</f>
        <v>130606</v>
      </c>
      <c r="B518" s="2" t="str">
        <f>Table19[[#This Row],[OUTCOMES MEASURES]]</f>
        <v>Percent of adjusted cohort still or subsequently enrolled at 8 years</v>
      </c>
      <c r="C518" s="8" t="str">
        <f>Table19[[#This Row],[Growth Rate]]</f>
        <v/>
      </c>
      <c r="D518">
        <f>Table20[[#This Row],[UNITID]]</f>
        <v>130606</v>
      </c>
      <c r="E518" s="7" t="str">
        <f>Table20[[#This Row],[Growth Rate]]</f>
        <v/>
      </c>
      <c r="F518">
        <f>Table21[[#This Row],[UNITID]]</f>
        <v>130606</v>
      </c>
      <c r="G518" s="21" t="str">
        <f>Table21[[#This Row],[Growth Rate]]</f>
        <v/>
      </c>
      <c r="H518">
        <f>Table5[[#This Row],[UNITID]]</f>
        <v>130606</v>
      </c>
      <c r="I518" s="7" t="str">
        <f>Table5[[#This Row],[Growth Rate]]</f>
        <v/>
      </c>
    </row>
    <row r="519" spans="1:9" ht="14.25">
      <c r="A519" s="63">
        <f>Table19[[#This Row],[UNITID]]</f>
        <v>130606</v>
      </c>
      <c r="B519" s="148" t="str">
        <f>Table19[[#This Row],[OUTCOMES MEASURES]]</f>
        <v>Percent of adjusted cohort still enrolled at your institution at 8 years</v>
      </c>
      <c r="C519" s="156" t="str">
        <f>Table19[[#This Row],[Growth Rate]]</f>
        <v/>
      </c>
      <c r="D519">
        <f>Table20[[#This Row],[UNITID]]</f>
        <v>130606</v>
      </c>
      <c r="E519" s="156" t="str">
        <f>Table20[[#This Row],[Growth Rate]]</f>
        <v/>
      </c>
      <c r="F519">
        <f>Table21[[#This Row],[UNITID]]</f>
        <v>130606</v>
      </c>
      <c r="G519" s="158" t="str">
        <f>Table21[[#This Row],[Growth Rate]]</f>
        <v/>
      </c>
      <c r="H519">
        <f>Table5[[#This Row],[UNITID]]</f>
        <v>130606</v>
      </c>
      <c r="I519" s="156" t="str">
        <f>Table5[[#This Row],[Growth Rate]]</f>
        <v/>
      </c>
    </row>
    <row r="520" spans="1:9" ht="14.25">
      <c r="A520" s="63">
        <f>Table19[[#This Row],[UNITID]]</f>
        <v>130606</v>
      </c>
      <c r="B520" s="148" t="str">
        <f>Table19[[#This Row],[OUTCOMES MEASURES]]</f>
        <v>Percent of adjusted cohort enrolled subsequently at another institution at 8 years</v>
      </c>
      <c r="C520" s="156" t="str">
        <f>Table19[[#This Row],[Growth Rate]]</f>
        <v/>
      </c>
      <c r="D520">
        <f>Table20[[#This Row],[UNITID]]</f>
        <v>130606</v>
      </c>
      <c r="E520" s="64" t="str">
        <f>Table20[[#This Row],[Growth Rate]]</f>
        <v/>
      </c>
      <c r="F520">
        <f>Table21[[#This Row],[UNITID]]</f>
        <v>130606</v>
      </c>
      <c r="G520" s="158" t="str">
        <f>Table21[[#This Row],[Growth Rate]]</f>
        <v/>
      </c>
      <c r="H520">
        <f>Table5[[#This Row],[UNITID]]</f>
        <v>130606</v>
      </c>
      <c r="I520" s="64" t="str">
        <f>Table5[[#This Row],[Growth Rate]]</f>
        <v/>
      </c>
    </row>
    <row r="521" spans="1:9" hidden="1">
      <c r="A521">
        <f>Table19[[#This Row],[UNITID]]</f>
        <v>130606</v>
      </c>
      <c r="B521" s="2" t="str">
        <f>Table19[[#This Row],[OUTCOMES MEASURES]]</f>
        <v>Percent of adjusted cohort enrollment status unknown at 8 years</v>
      </c>
      <c r="C521" s="8" t="str">
        <f>Table19[[#This Row],[Growth Rate]]</f>
        <v/>
      </c>
      <c r="D521">
        <f>Table20[[#This Row],[UNITID]]</f>
        <v>130606</v>
      </c>
      <c r="E521" s="8" t="str">
        <f>Table20[[#This Row],[Growth Rate]]</f>
        <v/>
      </c>
      <c r="F521">
        <f>Table21[[#This Row],[UNITID]]</f>
        <v>130606</v>
      </c>
      <c r="G521" s="8" t="str">
        <f>Table21[[#This Row],[Growth Rate]]</f>
        <v/>
      </c>
      <c r="H521">
        <f>Table5[[#This Row],[UNITID]]</f>
        <v>130606</v>
      </c>
      <c r="I521" s="8" t="str">
        <f>Table5[[#This Row],[Growth Rate]]</f>
        <v/>
      </c>
    </row>
    <row r="522" spans="1:9" hidden="1">
      <c r="A522">
        <f>Table19[[#This Row],[UNITID]]</f>
        <v>130907</v>
      </c>
      <c r="B522" s="2" t="str">
        <f>Table19[[#This Row],[OUTCOMES MEASURES]]</f>
        <v>First-Time, Full-Time Cohort</v>
      </c>
      <c r="C522" s="8">
        <f>Table19[[#This Row],[Growth Rate]]</f>
        <v>-0.23722910216718265</v>
      </c>
      <c r="D522">
        <f>Table20[[#This Row],[UNITID]]</f>
        <v>130907</v>
      </c>
      <c r="E522" s="8">
        <f>Table20[[#This Row],[Growth Rate]]</f>
        <v>-8.9296636085626907E-2</v>
      </c>
      <c r="F522">
        <f>Table21[[#This Row],[UNITID]]</f>
        <v>130907</v>
      </c>
      <c r="G522" s="8">
        <f>Table21[[#This Row],[Growth Rate]]</f>
        <v>-0.13793103448275862</v>
      </c>
      <c r="H522">
        <f>Table5[[#This Row],[UNITID]]</f>
        <v>130907</v>
      </c>
      <c r="I522" s="8">
        <f>Table5[[#This Row],[Growth Rate]]</f>
        <v>4.3859649122807015E-2</v>
      </c>
    </row>
    <row r="523" spans="1:9" hidden="1">
      <c r="A523">
        <f>Table19[[#This Row],[UNITID]]</f>
        <v>130907</v>
      </c>
      <c r="B523" t="str">
        <f>Table19[[#This Row],[OUTCOMES MEASURES]]</f>
        <v>Exclusions to cohort</v>
      </c>
      <c r="C523" s="7" t="str">
        <f>Table19[[#This Row],[Growth Rate]]</f>
        <v/>
      </c>
      <c r="D523">
        <f>Table20[[#This Row],[UNITID]]</f>
        <v>130907</v>
      </c>
      <c r="E523" s="7" t="str">
        <f>Table20[[#This Row],[Growth Rate]]</f>
        <v/>
      </c>
      <c r="F523">
        <f>Table21[[#This Row],[UNITID]]</f>
        <v>130907</v>
      </c>
      <c r="G523" s="7" t="str">
        <f>Table21[[#This Row],[Growth Rate]]</f>
        <v/>
      </c>
      <c r="H523">
        <f>Table5[[#This Row],[UNITID]]</f>
        <v>130907</v>
      </c>
      <c r="I523" s="7" t="str">
        <f>Table5[[#This Row],[Growth Rate]]</f>
        <v/>
      </c>
    </row>
    <row r="524" spans="1:9" ht="14.25">
      <c r="A524" s="63">
        <f>Table19[[#This Row],[UNITID]]</f>
        <v>130907</v>
      </c>
      <c r="B524" s="63" t="str">
        <f>Table19[[#This Row],[OUTCOMES MEASURES]]</f>
        <v>Adjusted cohort</v>
      </c>
      <c r="C524" s="64">
        <f>Table19[[#This Row],[Growth Rate]]</f>
        <v>-0.23761609907120743</v>
      </c>
      <c r="D524">
        <f>Table20[[#This Row],[UNITID]]</f>
        <v>130907</v>
      </c>
      <c r="E524" s="64">
        <f>Table20[[#This Row],[Growth Rate]]</f>
        <v>-9.1743119266055051E-2</v>
      </c>
      <c r="F524">
        <f>Table21[[#This Row],[UNITID]]</f>
        <v>130907</v>
      </c>
      <c r="G524" s="155">
        <f>Table21[[#This Row],[Growth Rate]]</f>
        <v>-0.14022988505747128</v>
      </c>
      <c r="H524">
        <f>Table5[[#This Row],[UNITID]]</f>
        <v>130907</v>
      </c>
      <c r="I524" s="64">
        <f>Table5[[#This Row],[Growth Rate]]</f>
        <v>3.8011695906432746E-2</v>
      </c>
    </row>
    <row r="525" spans="1:9" hidden="1">
      <c r="A525">
        <f>Table19[[#This Row],[UNITID]]</f>
        <v>130907</v>
      </c>
      <c r="B525" t="str">
        <f>Table19[[#This Row],[OUTCOMES MEASURES]]</f>
        <v>Number of adjusted cohort receiving a certificate at 4 years</v>
      </c>
      <c r="C525" s="7">
        <f>Table19[[#This Row],[Growth Rate]]</f>
        <v>4.3478260869565216E-2</v>
      </c>
      <c r="D525">
        <f>Table20[[#This Row],[UNITID]]</f>
        <v>130907</v>
      </c>
      <c r="E525" s="7">
        <f>Table20[[#This Row],[Growth Rate]]</f>
        <v>-0.23076923076923078</v>
      </c>
      <c r="F525">
        <f>Table21[[#This Row],[UNITID]]</f>
        <v>130907</v>
      </c>
      <c r="G525" s="7">
        <f>Table21[[#This Row],[Growth Rate]]</f>
        <v>0.44444444444444442</v>
      </c>
      <c r="H525">
        <f>Table5[[#This Row],[UNITID]]</f>
        <v>130907</v>
      </c>
      <c r="I525" s="7">
        <f>Table5[[#This Row],[Growth Rate]]</f>
        <v>0.33333333333333331</v>
      </c>
    </row>
    <row r="526" spans="1:9" hidden="1">
      <c r="A526">
        <f>Table19[[#This Row],[UNITID]]</f>
        <v>130907</v>
      </c>
      <c r="B526" t="str">
        <f>Table19[[#This Row],[OUTCOMES MEASURES]]</f>
        <v>Number of adjusted cohort receiving an Associate's degree at 4 years</v>
      </c>
      <c r="C526" s="7">
        <f>Table19[[#This Row],[Growth Rate]]</f>
        <v>0.17274939172749393</v>
      </c>
      <c r="D526">
        <f>Table20[[#This Row],[UNITID]]</f>
        <v>130907</v>
      </c>
      <c r="E526" s="7">
        <f>Table20[[#This Row],[Growth Rate]]</f>
        <v>-2.2058823529411766E-2</v>
      </c>
      <c r="F526">
        <f>Table21[[#This Row],[UNITID]]</f>
        <v>130907</v>
      </c>
      <c r="G526" s="7">
        <f>Table21[[#This Row],[Growth Rate]]</f>
        <v>-1.7391304347826087E-2</v>
      </c>
      <c r="H526">
        <f>Table5[[#This Row],[UNITID]]</f>
        <v>130907</v>
      </c>
      <c r="I526" s="7">
        <f>Table5[[#This Row],[Growth Rate]]</f>
        <v>0.375</v>
      </c>
    </row>
    <row r="527" spans="1:9" hidden="1">
      <c r="A527">
        <f>Table19[[#This Row],[UNITID]]</f>
        <v>130907</v>
      </c>
      <c r="B527" t="str">
        <f>Table19[[#This Row],[OUTCOMES MEASURES]]</f>
        <v>Number of adjusted cohort receiving a Bachelor's degree at 4 years</v>
      </c>
      <c r="C527" s="7" t="str">
        <f>Table19[[#This Row],[Growth Rate]]</f>
        <v/>
      </c>
      <c r="D527">
        <f>Table20[[#This Row],[UNITID]]</f>
        <v>130907</v>
      </c>
      <c r="E527" s="7" t="str">
        <f>Table20[[#This Row],[Growth Rate]]</f>
        <v/>
      </c>
      <c r="F527">
        <f>Table21[[#This Row],[UNITID]]</f>
        <v>130907</v>
      </c>
      <c r="G527" s="7" t="str">
        <f>Table21[[#This Row],[Growth Rate]]</f>
        <v/>
      </c>
      <c r="H527">
        <f>Table5[[#This Row],[UNITID]]</f>
        <v>130907</v>
      </c>
      <c r="I527" s="7" t="str">
        <f>Table5[[#This Row],[Growth Rate]]</f>
        <v/>
      </c>
    </row>
    <row r="528" spans="1:9" hidden="1">
      <c r="A528">
        <f>Table19[[#This Row],[UNITID]]</f>
        <v>130907</v>
      </c>
      <c r="B528" s="2" t="str">
        <f>Table19[[#This Row],[OUTCOMES MEASURES]]</f>
        <v>Number of adjusted cohort receiving an award at 4 years</v>
      </c>
      <c r="C528" s="7">
        <f>Table19[[#This Row],[Growth Rate]]</f>
        <v>0.15416666666666667</v>
      </c>
      <c r="D528">
        <f>Table20[[#This Row],[UNITID]]</f>
        <v>130907</v>
      </c>
      <c r="E528" s="7">
        <f>Table20[[#This Row],[Growth Rate]]</f>
        <v>-6.8571428571428575E-2</v>
      </c>
      <c r="F528">
        <f>Table21[[#This Row],[UNITID]]</f>
        <v>130907</v>
      </c>
      <c r="G528" s="21">
        <f>Table21[[#This Row],[Growth Rate]]</f>
        <v>1.6129032258064516E-2</v>
      </c>
      <c r="H528">
        <f>Table5[[#This Row],[UNITID]]</f>
        <v>130907</v>
      </c>
      <c r="I528" s="7">
        <f>Table5[[#This Row],[Growth Rate]]</f>
        <v>0.36974789915966388</v>
      </c>
    </row>
    <row r="529" spans="1:9" ht="14.25">
      <c r="A529" s="63">
        <f>Table19[[#This Row],[UNITID]]</f>
        <v>130907</v>
      </c>
      <c r="B529" s="148" t="str">
        <f>Table19[[#This Row],[OUTCOMES MEASURES]]</f>
        <v>Percent of adjusted cohort receiving an award at 4 years</v>
      </c>
      <c r="C529" s="156">
        <f>Table19[[#This Row],[Growth Rate]]</f>
        <v>0.47368421052631576</v>
      </c>
      <c r="D529">
        <f>Table20[[#This Row],[UNITID]]</f>
        <v>130907</v>
      </c>
      <c r="E529" s="156">
        <f>Table20[[#This Row],[Growth Rate]]</f>
        <v>0</v>
      </c>
      <c r="F529">
        <f>Table21[[#This Row],[UNITID]]</f>
        <v>130907</v>
      </c>
      <c r="G529" s="157">
        <f>Table21[[#This Row],[Growth Rate]]</f>
        <v>0.17241379310344829</v>
      </c>
      <c r="H529">
        <f>Table5[[#This Row],[UNITID]]</f>
        <v>130907</v>
      </c>
      <c r="I529" s="156">
        <f>Table5[[#This Row],[Growth Rate]]</f>
        <v>0.35294117647058826</v>
      </c>
    </row>
    <row r="530" spans="1:9" hidden="1">
      <c r="A530">
        <f>Table19[[#This Row],[UNITID]]</f>
        <v>130907</v>
      </c>
      <c r="B530" t="str">
        <f>Table19[[#This Row],[OUTCOMES MEASURES]]</f>
        <v>Number of adjusted cohort receiving a certificate at 6 years</v>
      </c>
      <c r="C530" s="7">
        <f>Table19[[#This Row],[Growth Rate]]</f>
        <v>0.140625</v>
      </c>
      <c r="D530">
        <f>Table20[[#This Row],[UNITID]]</f>
        <v>130907</v>
      </c>
      <c r="E530" s="7">
        <f>Table20[[#This Row],[Growth Rate]]</f>
        <v>-0.10810810810810811</v>
      </c>
      <c r="F530">
        <f>Table21[[#This Row],[UNITID]]</f>
        <v>130907</v>
      </c>
      <c r="G530" s="7">
        <f>Table21[[#This Row],[Growth Rate]]</f>
        <v>0.18181818181818182</v>
      </c>
      <c r="H530">
        <f>Table5[[#This Row],[UNITID]]</f>
        <v>130907</v>
      </c>
      <c r="I530" s="7">
        <f>Table5[[#This Row],[Growth Rate]]</f>
        <v>0.3888888888888889</v>
      </c>
    </row>
    <row r="531" spans="1:9" hidden="1">
      <c r="A531">
        <f>Table19[[#This Row],[UNITID]]</f>
        <v>130907</v>
      </c>
      <c r="B531" t="str">
        <f>Table19[[#This Row],[OUTCOMES MEASURES]]</f>
        <v>Number of adjusted cohort receiving an Associate's degree at 6 years</v>
      </c>
      <c r="C531" s="7">
        <f>Table19[[#This Row],[Growth Rate]]</f>
        <v>5.5456171735241505E-2</v>
      </c>
      <c r="D531">
        <f>Table20[[#This Row],[UNITID]]</f>
        <v>130907</v>
      </c>
      <c r="E531" s="7">
        <f>Table20[[#This Row],[Growth Rate]]</f>
        <v>-5.2132701421800945E-2</v>
      </c>
      <c r="F531">
        <f>Table21[[#This Row],[UNITID]]</f>
        <v>130907</v>
      </c>
      <c r="G531" s="7">
        <f>Table21[[#This Row],[Growth Rate]]</f>
        <v>1.4925373134328358E-2</v>
      </c>
      <c r="H531">
        <f>Table5[[#This Row],[UNITID]]</f>
        <v>130907</v>
      </c>
      <c r="I531" s="7">
        <f>Table5[[#This Row],[Growth Rate]]</f>
        <v>0.27083333333333331</v>
      </c>
    </row>
    <row r="532" spans="1:9" hidden="1">
      <c r="A532">
        <f>Table19[[#This Row],[UNITID]]</f>
        <v>130907</v>
      </c>
      <c r="B532" t="str">
        <f>Table19[[#This Row],[OUTCOMES MEASURES]]</f>
        <v>Number of adjusted cohort receiving a Bachelor's degree at 6 years</v>
      </c>
      <c r="C532" s="7" t="str">
        <f>Table19[[#This Row],[Growth Rate]]</f>
        <v/>
      </c>
      <c r="D532">
        <f>Table20[[#This Row],[UNITID]]</f>
        <v>130907</v>
      </c>
      <c r="E532" s="7" t="str">
        <f>Table20[[#This Row],[Growth Rate]]</f>
        <v/>
      </c>
      <c r="F532">
        <f>Table21[[#This Row],[UNITID]]</f>
        <v>130907</v>
      </c>
      <c r="G532" s="7" t="str">
        <f>Table21[[#This Row],[Growth Rate]]</f>
        <v/>
      </c>
      <c r="H532">
        <f>Table5[[#This Row],[UNITID]]</f>
        <v>130907</v>
      </c>
      <c r="I532" s="7" t="str">
        <f>Table5[[#This Row],[Growth Rate]]</f>
        <v/>
      </c>
    </row>
    <row r="533" spans="1:9" hidden="1">
      <c r="A533">
        <f>Table19[[#This Row],[UNITID]]</f>
        <v>130907</v>
      </c>
      <c r="B533" s="2" t="str">
        <f>Table19[[#This Row],[OUTCOMES MEASURES]]</f>
        <v>Number of adjusted cohort receiving an award at 6 years</v>
      </c>
      <c r="C533" s="7">
        <f>Table19[[#This Row],[Growth Rate]]</f>
        <v>6.4205457463884424E-2</v>
      </c>
      <c r="D533">
        <f>Table20[[#This Row],[UNITID]]</f>
        <v>130907</v>
      </c>
      <c r="E533" s="7">
        <f>Table20[[#This Row],[Growth Rate]]</f>
        <v>-6.0483870967741937E-2</v>
      </c>
      <c r="F533">
        <f>Table21[[#This Row],[UNITID]]</f>
        <v>130907</v>
      </c>
      <c r="G533" s="21">
        <f>Table21[[#This Row],[Growth Rate]]</f>
        <v>2.7586206896551724E-2</v>
      </c>
      <c r="H533">
        <f>Table5[[#This Row],[UNITID]]</f>
        <v>130907</v>
      </c>
      <c r="I533" s="7">
        <f>Table5[[#This Row],[Growth Rate]]</f>
        <v>0.2839506172839506</v>
      </c>
    </row>
    <row r="534" spans="1:9" ht="14.25">
      <c r="A534" s="63">
        <f>Table19[[#This Row],[UNITID]]</f>
        <v>130907</v>
      </c>
      <c r="B534" s="148" t="str">
        <f>Table19[[#This Row],[OUTCOMES MEASURES]]</f>
        <v>Percent of adjusted cohort receiving an award at 6 years</v>
      </c>
      <c r="C534" s="156">
        <f>Table19[[#This Row],[Growth Rate]]</f>
        <v>0.41666666666666669</v>
      </c>
      <c r="D534">
        <f>Table20[[#This Row],[UNITID]]</f>
        <v>130907</v>
      </c>
      <c r="E534" s="156">
        <f>Table20[[#This Row],[Growth Rate]]</f>
        <v>6.6666666666666666E-2</v>
      </c>
      <c r="F534">
        <f>Table21[[#This Row],[UNITID]]</f>
        <v>130907</v>
      </c>
      <c r="G534" s="157">
        <f>Table21[[#This Row],[Growth Rate]]</f>
        <v>0.21212121212121213</v>
      </c>
      <c r="H534">
        <f>Table5[[#This Row],[UNITID]]</f>
        <v>130907</v>
      </c>
      <c r="I534" s="156">
        <f>Table5[[#This Row],[Growth Rate]]</f>
        <v>0.20833333333333334</v>
      </c>
    </row>
    <row r="535" spans="1:9" hidden="1">
      <c r="A535">
        <f>Table19[[#This Row],[UNITID]]</f>
        <v>130907</v>
      </c>
      <c r="B535" t="str">
        <f>Table19[[#This Row],[OUTCOMES MEASURES]]</f>
        <v>Number of adjusted cohort receiving a certificate at 8 years</v>
      </c>
      <c r="C535" s="7">
        <f>Table19[[#This Row],[Growth Rate]]</f>
        <v>0.1111111111111111</v>
      </c>
      <c r="D535">
        <f>Table20[[#This Row],[UNITID]]</f>
        <v>130907</v>
      </c>
      <c r="E535" s="7">
        <f>Table20[[#This Row],[Growth Rate]]</f>
        <v>-0.21052631578947367</v>
      </c>
      <c r="F535">
        <f>Table21[[#This Row],[UNITID]]</f>
        <v>130907</v>
      </c>
      <c r="G535" s="7">
        <f>Table21[[#This Row],[Growth Rate]]</f>
        <v>0.18181818181818182</v>
      </c>
      <c r="H535">
        <f>Table5[[#This Row],[UNITID]]</f>
        <v>130907</v>
      </c>
      <c r="I535" s="7">
        <f>Table5[[#This Row],[Growth Rate]]</f>
        <v>0.21052631578947367</v>
      </c>
    </row>
    <row r="536" spans="1:9" hidden="1">
      <c r="A536">
        <f>Table19[[#This Row],[UNITID]]</f>
        <v>130907</v>
      </c>
      <c r="B536" t="str">
        <f>Table19[[#This Row],[OUTCOMES MEASURES]]</f>
        <v>Number of adjusted cohort receiving an Associate's degree at 8 years</v>
      </c>
      <c r="C536" s="7">
        <f>Table19[[#This Row],[Growth Rate]]</f>
        <v>1.4446227929373997E-2</v>
      </c>
      <c r="D536">
        <f>Table20[[#This Row],[UNITID]]</f>
        <v>130907</v>
      </c>
      <c r="E536" s="7">
        <f>Table20[[#This Row],[Growth Rate]]</f>
        <v>-8.0645161290322578E-2</v>
      </c>
      <c r="F536">
        <f>Table21[[#This Row],[UNITID]]</f>
        <v>130907</v>
      </c>
      <c r="G536" s="7">
        <f>Table21[[#This Row],[Growth Rate]]</f>
        <v>-1.4285714285714285E-2</v>
      </c>
      <c r="H536">
        <f>Table5[[#This Row],[UNITID]]</f>
        <v>130907</v>
      </c>
      <c r="I536" s="7">
        <f>Table5[[#This Row],[Growth Rate]]</f>
        <v>0.29605263157894735</v>
      </c>
    </row>
    <row r="537" spans="1:9" hidden="1">
      <c r="A537">
        <f>Table19[[#This Row],[UNITID]]</f>
        <v>130907</v>
      </c>
      <c r="B537" t="str">
        <f>Table19[[#This Row],[OUTCOMES MEASURES]]</f>
        <v>Number of adjusted cohort receiving a Bachelor's degree at 8 years</v>
      </c>
      <c r="C537" s="7" t="str">
        <f>Table19[[#This Row],[Growth Rate]]</f>
        <v/>
      </c>
      <c r="D537">
        <f>Table20[[#This Row],[UNITID]]</f>
        <v>130907</v>
      </c>
      <c r="E537" s="7" t="str">
        <f>Table20[[#This Row],[Growth Rate]]</f>
        <v/>
      </c>
      <c r="F537">
        <f>Table21[[#This Row],[UNITID]]</f>
        <v>130907</v>
      </c>
      <c r="G537" s="7" t="str">
        <f>Table21[[#This Row],[Growth Rate]]</f>
        <v/>
      </c>
      <c r="H537">
        <f>Table5[[#This Row],[UNITID]]</f>
        <v>130907</v>
      </c>
      <c r="I537" s="7" t="str">
        <f>Table5[[#This Row],[Growth Rate]]</f>
        <v/>
      </c>
    </row>
    <row r="538" spans="1:9" hidden="1">
      <c r="A538">
        <f>Table19[[#This Row],[UNITID]]</f>
        <v>130907</v>
      </c>
      <c r="B538" t="str">
        <f>Table19[[#This Row],[OUTCOMES MEASURES]]</f>
        <v>Number of adjusted cohort receiving an award at 8 years</v>
      </c>
      <c r="C538" s="7">
        <f>Table19[[#This Row],[Growth Rate]]</f>
        <v>2.3323615160349854E-2</v>
      </c>
      <c r="D538">
        <f>Table20[[#This Row],[UNITID]]</f>
        <v>130907</v>
      </c>
      <c r="E538" s="7">
        <f>Table20[[#This Row],[Growth Rate]]</f>
        <v>-9.7902097902097904E-2</v>
      </c>
      <c r="F538">
        <f>Table21[[#This Row],[UNITID]]</f>
        <v>130907</v>
      </c>
      <c r="G538" s="7">
        <f>Table21[[#This Row],[Growth Rate]]</f>
        <v>0</v>
      </c>
      <c r="H538">
        <f>Table5[[#This Row],[UNITID]]</f>
        <v>130907</v>
      </c>
      <c r="I538" s="7">
        <f>Table5[[#This Row],[Growth Rate]]</f>
        <v>0.28654970760233917</v>
      </c>
    </row>
    <row r="539" spans="1:9" hidden="1">
      <c r="A539">
        <f>Table19[[#This Row],[UNITID]]</f>
        <v>130907</v>
      </c>
      <c r="B539" t="str">
        <f>Table19[[#This Row],[OUTCOMES MEASURES]]</f>
        <v>Number of adjusted cohort still enrolled at your institution at 8 years</v>
      </c>
      <c r="C539" s="7">
        <f>Table19[[#This Row],[Growth Rate]]</f>
        <v>-0.55000000000000004</v>
      </c>
      <c r="D539">
        <f>Table20[[#This Row],[UNITID]]</f>
        <v>130907</v>
      </c>
      <c r="E539" s="7">
        <f>Table20[[#This Row],[Growth Rate]]</f>
        <v>-0.46153846153846156</v>
      </c>
      <c r="F539">
        <f>Table21[[#This Row],[UNITID]]</f>
        <v>130907</v>
      </c>
      <c r="G539" s="7">
        <f>Table21[[#This Row],[Growth Rate]]</f>
        <v>-1</v>
      </c>
      <c r="H539">
        <f>Table5[[#This Row],[UNITID]]</f>
        <v>130907</v>
      </c>
      <c r="I539" s="7">
        <f>Table5[[#This Row],[Growth Rate]]</f>
        <v>-0.33333333333333331</v>
      </c>
    </row>
    <row r="540" spans="1:9" hidden="1">
      <c r="A540">
        <f>Table19[[#This Row],[UNITID]]</f>
        <v>130907</v>
      </c>
      <c r="B540" t="str">
        <f>Table19[[#This Row],[OUTCOMES MEASURES]]</f>
        <v>Number of adjusted cohort who enrolled subsequently at another institution at 8 years</v>
      </c>
      <c r="C540" s="7">
        <f>Table19[[#This Row],[Growth Rate]]</f>
        <v>-0.37916666666666665</v>
      </c>
      <c r="D540">
        <f>Table20[[#This Row],[UNITID]]</f>
        <v>130907</v>
      </c>
      <c r="E540" s="7">
        <f>Table20[[#This Row],[Growth Rate]]</f>
        <v>-4.3478260869565216E-2</v>
      </c>
      <c r="F540">
        <f>Table21[[#This Row],[UNITID]]</f>
        <v>130907</v>
      </c>
      <c r="G540" s="7">
        <f>Table21[[#This Row],[Growth Rate]]</f>
        <v>-7.1428571428571425E-2</v>
      </c>
      <c r="H540">
        <f>Table5[[#This Row],[UNITID]]</f>
        <v>130907</v>
      </c>
      <c r="I540" s="7">
        <f>Table5[[#This Row],[Growth Rate]]</f>
        <v>2.185792349726776E-2</v>
      </c>
    </row>
    <row r="541" spans="1:9" hidden="1">
      <c r="A541">
        <f>Table19[[#This Row],[UNITID]]</f>
        <v>130907</v>
      </c>
      <c r="B541" s="2" t="str">
        <f>Table19[[#This Row],[OUTCOMES MEASURES]]</f>
        <v>Number of adjusted cohort whose subsequent enrollment status is unknown at 8 years</v>
      </c>
      <c r="C541" s="8">
        <f>Table19[[#This Row],[Growth Rate]]</f>
        <v>-0.30194319880418535</v>
      </c>
      <c r="D541">
        <f>Table20[[#This Row],[UNITID]]</f>
        <v>130907</v>
      </c>
      <c r="E541" s="7">
        <f>Table20[[#This Row],[Growth Rate]]</f>
        <v>-8.4231145935357493E-2</v>
      </c>
      <c r="F541">
        <f>Table21[[#This Row],[UNITID]]</f>
        <v>130907</v>
      </c>
      <c r="G541" s="7">
        <f>Table21[[#This Row],[Growth Rate]]</f>
        <v>-0.27439024390243905</v>
      </c>
      <c r="H541">
        <f>Table5[[#This Row],[UNITID]]</f>
        <v>130907</v>
      </c>
      <c r="I541" s="7">
        <f>Table5[[#This Row],[Growth Rate]]</f>
        <v>-6.9841269841269843E-2</v>
      </c>
    </row>
    <row r="542" spans="1:9" hidden="1">
      <c r="A542">
        <f>Table19[[#This Row],[UNITID]]</f>
        <v>130907</v>
      </c>
      <c r="B542" s="2" t="str">
        <f>Table19[[#This Row],[OUTCOMES MEASURES]]</f>
        <v>Number of adjusted cohort who did not receive an award from your institution at 8 years</v>
      </c>
      <c r="C542" s="7">
        <f>Table19[[#This Row],[Growth Rate]]</f>
        <v>-0.33192834562697576</v>
      </c>
      <c r="D542">
        <f>Table20[[#This Row],[UNITID]]</f>
        <v>130907</v>
      </c>
      <c r="E542" s="7">
        <f>Table20[[#This Row],[Growth Rate]]</f>
        <v>-9.0437361008154193E-2</v>
      </c>
      <c r="F542">
        <f>Table21[[#This Row],[UNITID]]</f>
        <v>130907</v>
      </c>
      <c r="G542" s="21">
        <f>Table21[[#This Row],[Growth Rate]]</f>
        <v>-0.21478873239436619</v>
      </c>
      <c r="H542">
        <f>Table5[[#This Row],[UNITID]]</f>
        <v>130907</v>
      </c>
      <c r="I542" s="7">
        <f>Table5[[#This Row],[Growth Rate]]</f>
        <v>-4.4834307992202727E-2</v>
      </c>
    </row>
    <row r="543" spans="1:9" ht="14.25">
      <c r="A543" s="63">
        <f>Table19[[#This Row],[UNITID]]</f>
        <v>130907</v>
      </c>
      <c r="B543" s="148" t="str">
        <f>Table19[[#This Row],[OUTCOMES MEASURES]]</f>
        <v>Percent of adjusted cohort receiving an award at 8 years</v>
      </c>
      <c r="C543" s="156">
        <f>Table19[[#This Row],[Growth Rate]]</f>
        <v>0.33333333333333331</v>
      </c>
      <c r="D543">
        <f>Table20[[#This Row],[UNITID]]</f>
        <v>130907</v>
      </c>
      <c r="E543" s="156">
        <f>Table20[[#This Row],[Growth Rate]]</f>
        <v>0</v>
      </c>
      <c r="F543">
        <f>Table21[[#This Row],[UNITID]]</f>
        <v>130907</v>
      </c>
      <c r="G543" s="157">
        <f>Table21[[#This Row],[Growth Rate]]</f>
        <v>0.14285714285714285</v>
      </c>
      <c r="H543">
        <f>Table5[[#This Row],[UNITID]]</f>
        <v>130907</v>
      </c>
      <c r="I543" s="156">
        <f>Table5[[#This Row],[Growth Rate]]</f>
        <v>0.24</v>
      </c>
    </row>
    <row r="544" spans="1:9" hidden="1">
      <c r="A544">
        <f>Table19[[#This Row],[UNITID]]</f>
        <v>130907</v>
      </c>
      <c r="B544" s="2" t="str">
        <f>Table19[[#This Row],[OUTCOMES MEASURES]]</f>
        <v>Percent of adjusted cohort still or subsequently enrolled at 8 years</v>
      </c>
      <c r="C544" s="8">
        <f>Table19[[#This Row],[Growth Rate]]</f>
        <v>-0.22727272727272727</v>
      </c>
      <c r="D544">
        <f>Table20[[#This Row],[UNITID]]</f>
        <v>130907</v>
      </c>
      <c r="E544" s="7">
        <f>Table20[[#This Row],[Growth Rate]]</f>
        <v>0</v>
      </c>
      <c r="F544">
        <f>Table21[[#This Row],[UNITID]]</f>
        <v>130907</v>
      </c>
      <c r="G544" s="21">
        <f>Table21[[#This Row],[Growth Rate]]</f>
        <v>0</v>
      </c>
      <c r="H544">
        <f>Table5[[#This Row],[UNITID]]</f>
        <v>130907</v>
      </c>
      <c r="I544" s="7">
        <f>Table5[[#This Row],[Growth Rate]]</f>
        <v>-3.4482758620689655E-2</v>
      </c>
    </row>
    <row r="545" spans="1:9" ht="14.25">
      <c r="A545" s="63">
        <f>Table19[[#This Row],[UNITID]]</f>
        <v>130907</v>
      </c>
      <c r="B545" s="148" t="str">
        <f>Table19[[#This Row],[OUTCOMES MEASURES]]</f>
        <v>Percent of adjusted cohort still enrolled at your institution at 8 years</v>
      </c>
      <c r="C545" s="156">
        <f>Table19[[#This Row],[Growth Rate]]</f>
        <v>-0.33333333333333331</v>
      </c>
      <c r="D545">
        <f>Table20[[#This Row],[UNITID]]</f>
        <v>130907</v>
      </c>
      <c r="E545" s="156">
        <f>Table20[[#This Row],[Growth Rate]]</f>
        <v>-0.33333333333333331</v>
      </c>
      <c r="F545">
        <f>Table21[[#This Row],[UNITID]]</f>
        <v>130907</v>
      </c>
      <c r="G545" s="158">
        <f>Table21[[#This Row],[Growth Rate]]</f>
        <v>-1</v>
      </c>
      <c r="H545">
        <f>Table5[[#This Row],[UNITID]]</f>
        <v>130907</v>
      </c>
      <c r="I545" s="156">
        <f>Table5[[#This Row],[Growth Rate]]</f>
        <v>-0.5</v>
      </c>
    </row>
    <row r="546" spans="1:9" ht="14.25">
      <c r="A546" s="63">
        <f>Table19[[#This Row],[UNITID]]</f>
        <v>130907</v>
      </c>
      <c r="B546" s="148" t="str">
        <f>Table19[[#This Row],[OUTCOMES MEASURES]]</f>
        <v>Percent of adjusted cohort enrolled subsequently at another institution at 8 years</v>
      </c>
      <c r="C546" s="156">
        <f>Table19[[#This Row],[Growth Rate]]</f>
        <v>-0.21052631578947367</v>
      </c>
      <c r="D546">
        <f>Table20[[#This Row],[UNITID]]</f>
        <v>130907</v>
      </c>
      <c r="E546" s="64">
        <f>Table20[[#This Row],[Growth Rate]]</f>
        <v>5.8823529411764705E-2</v>
      </c>
      <c r="F546">
        <f>Table21[[#This Row],[UNITID]]</f>
        <v>130907</v>
      </c>
      <c r="G546" s="158">
        <f>Table21[[#This Row],[Growth Rate]]</f>
        <v>7.6923076923076927E-2</v>
      </c>
      <c r="H546">
        <f>Table5[[#This Row],[UNITID]]</f>
        <v>130907</v>
      </c>
      <c r="I546" s="64">
        <f>Table5[[#This Row],[Growth Rate]]</f>
        <v>-3.7037037037037035E-2</v>
      </c>
    </row>
    <row r="547" spans="1:9" hidden="1">
      <c r="A547">
        <f>Table19[[#This Row],[UNITID]]</f>
        <v>130907</v>
      </c>
      <c r="B547" s="2" t="str">
        <f>Table19[[#This Row],[OUTCOMES MEASURES]]</f>
        <v>Percent of adjusted cohort enrollment status unknown at 8 years</v>
      </c>
      <c r="C547" s="8">
        <f>Table19[[#This Row],[Growth Rate]]</f>
        <v>-9.6153846153846159E-2</v>
      </c>
      <c r="D547">
        <f>Table20[[#This Row],[UNITID]]</f>
        <v>130907</v>
      </c>
      <c r="E547" s="8">
        <f>Table20[[#This Row],[Growth Rate]]</f>
        <v>1.6129032258064516E-2</v>
      </c>
      <c r="F547">
        <f>Table21[[#This Row],[UNITID]]</f>
        <v>130907</v>
      </c>
      <c r="G547" s="8">
        <f>Table21[[#This Row],[Growth Rate]]</f>
        <v>-0.15789473684210525</v>
      </c>
      <c r="H547">
        <f>Table5[[#This Row],[UNITID]]</f>
        <v>130907</v>
      </c>
      <c r="I547" s="8">
        <f>Table5[[#This Row],[Growth Rate]]</f>
        <v>-0.10869565217391304</v>
      </c>
    </row>
    <row r="548" spans="1:9" hidden="1">
      <c r="A548">
        <f>Table19[[#This Row],[UNITID]]</f>
        <v>133702</v>
      </c>
      <c r="B548" s="2" t="str">
        <f>Table19[[#This Row],[OUTCOMES MEASURES]]</f>
        <v>First-Time, Full-Time Cohort</v>
      </c>
      <c r="C548" s="8">
        <f>Table19[[#This Row],[Growth Rate]]</f>
        <v>-0.36714636714636717</v>
      </c>
      <c r="D548">
        <f>Table20[[#This Row],[UNITID]]</f>
        <v>133702</v>
      </c>
      <c r="E548" s="8">
        <f>Table20[[#This Row],[Growth Rate]]</f>
        <v>-0.28262826282628262</v>
      </c>
      <c r="F548">
        <f>Table21[[#This Row],[UNITID]]</f>
        <v>133702</v>
      </c>
      <c r="G548" s="8">
        <f>Table21[[#This Row],[Growth Rate]]</f>
        <v>-0.34382767191383595</v>
      </c>
      <c r="H548">
        <f>Table5[[#This Row],[UNITID]]</f>
        <v>133702</v>
      </c>
      <c r="I548" s="8">
        <f>Table5[[#This Row],[Growth Rate]]</f>
        <v>-0.3117394416607015</v>
      </c>
    </row>
    <row r="549" spans="1:9" hidden="1">
      <c r="A549">
        <f>Table19[[#This Row],[UNITID]]</f>
        <v>133702</v>
      </c>
      <c r="B549" t="str">
        <f>Table19[[#This Row],[OUTCOMES MEASURES]]</f>
        <v>Exclusions to cohort</v>
      </c>
      <c r="C549" s="7">
        <f>Table19[[#This Row],[Growth Rate]]</f>
        <v>-0.96969696969696972</v>
      </c>
      <c r="D549">
        <f>Table20[[#This Row],[UNITID]]</f>
        <v>133702</v>
      </c>
      <c r="E549" s="7">
        <f>Table20[[#This Row],[Growth Rate]]</f>
        <v>-0.66666666666666663</v>
      </c>
      <c r="F549">
        <f>Table21[[#This Row],[UNITID]]</f>
        <v>133702</v>
      </c>
      <c r="G549" s="7" t="str">
        <f>Table21[[#This Row],[Growth Rate]]</f>
        <v/>
      </c>
      <c r="H549">
        <f>Table5[[#This Row],[UNITID]]</f>
        <v>133702</v>
      </c>
      <c r="I549" s="7">
        <f>Table5[[#This Row],[Growth Rate]]</f>
        <v>1</v>
      </c>
    </row>
    <row r="550" spans="1:9" ht="14.25">
      <c r="A550" s="63">
        <f>Table19[[#This Row],[UNITID]]</f>
        <v>133702</v>
      </c>
      <c r="B550" s="63" t="str">
        <f>Table19[[#This Row],[OUTCOMES MEASURES]]</f>
        <v>Adjusted cohort</v>
      </c>
      <c r="C550" s="64">
        <f>Table19[[#This Row],[Growth Rate]]</f>
        <v>-0.36008522727272729</v>
      </c>
      <c r="D550">
        <f>Table20[[#This Row],[UNITID]]</f>
        <v>133702</v>
      </c>
      <c r="E550" s="64">
        <f>Table20[[#This Row],[Growth Rate]]</f>
        <v>-0.28210905813429471</v>
      </c>
      <c r="F550">
        <f>Table21[[#This Row],[UNITID]]</f>
        <v>133702</v>
      </c>
      <c r="G550" s="155">
        <f>Table21[[#This Row],[Growth Rate]]</f>
        <v>-0.34382767191383595</v>
      </c>
      <c r="H550">
        <f>Table5[[#This Row],[UNITID]]</f>
        <v>133702</v>
      </c>
      <c r="I550" s="64">
        <f>Table5[[#This Row],[Growth Rate]]</f>
        <v>-0.31267908309455589</v>
      </c>
    </row>
    <row r="551" spans="1:9" hidden="1">
      <c r="A551">
        <f>Table19[[#This Row],[UNITID]]</f>
        <v>133702</v>
      </c>
      <c r="B551" t="str">
        <f>Table19[[#This Row],[OUTCOMES MEASURES]]</f>
        <v>Number of adjusted cohort receiving a certificate at 4 years</v>
      </c>
      <c r="C551" s="7">
        <f>Table19[[#This Row],[Growth Rate]]</f>
        <v>-0.22680412371134021</v>
      </c>
      <c r="D551">
        <f>Table20[[#This Row],[UNITID]]</f>
        <v>133702</v>
      </c>
      <c r="E551" s="7">
        <f>Table20[[#This Row],[Growth Rate]]</f>
        <v>-0.2696629213483146</v>
      </c>
      <c r="F551">
        <f>Table21[[#This Row],[UNITID]]</f>
        <v>133702</v>
      </c>
      <c r="G551" s="7">
        <f>Table21[[#This Row],[Growth Rate]]</f>
        <v>-3.6363636363636362E-2</v>
      </c>
      <c r="H551">
        <f>Table5[[#This Row],[UNITID]]</f>
        <v>133702</v>
      </c>
      <c r="I551" s="7">
        <f>Table5[[#This Row],[Growth Rate]]</f>
        <v>-0.39175257731958762</v>
      </c>
    </row>
    <row r="552" spans="1:9" hidden="1">
      <c r="A552">
        <f>Table19[[#This Row],[UNITID]]</f>
        <v>133702</v>
      </c>
      <c r="B552" t="str">
        <f>Table19[[#This Row],[OUTCOMES MEASURES]]</f>
        <v>Number of adjusted cohort receiving an Associate's degree at 4 years</v>
      </c>
      <c r="C552" s="7">
        <f>Table19[[#This Row],[Growth Rate]]</f>
        <v>-0.28854166666666664</v>
      </c>
      <c r="D552">
        <f>Table20[[#This Row],[UNITID]]</f>
        <v>133702</v>
      </c>
      <c r="E552" s="7">
        <f>Table20[[#This Row],[Growth Rate]]</f>
        <v>-0.18292682926829268</v>
      </c>
      <c r="F552">
        <f>Table21[[#This Row],[UNITID]]</f>
        <v>133702</v>
      </c>
      <c r="G552" s="7">
        <f>Table21[[#This Row],[Growth Rate]]</f>
        <v>-0.39019189765458423</v>
      </c>
      <c r="H552">
        <f>Table5[[#This Row],[UNITID]]</f>
        <v>133702</v>
      </c>
      <c r="I552" s="7">
        <f>Table5[[#This Row],[Growth Rate]]</f>
        <v>-0.24747474747474749</v>
      </c>
    </row>
    <row r="553" spans="1:9" hidden="1">
      <c r="A553">
        <f>Table19[[#This Row],[UNITID]]</f>
        <v>133702</v>
      </c>
      <c r="B553" t="str">
        <f>Table19[[#This Row],[OUTCOMES MEASURES]]</f>
        <v>Number of adjusted cohort receiving a Bachelor's degree at 4 years</v>
      </c>
      <c r="C553" s="7">
        <f>Table19[[#This Row],[Growth Rate]]</f>
        <v>-0.125</v>
      </c>
      <c r="D553">
        <f>Table20[[#This Row],[UNITID]]</f>
        <v>133702</v>
      </c>
      <c r="E553" s="7">
        <f>Table20[[#This Row],[Growth Rate]]</f>
        <v>0.4</v>
      </c>
      <c r="F553">
        <f>Table21[[#This Row],[UNITID]]</f>
        <v>133702</v>
      </c>
      <c r="G553" s="7">
        <f>Table21[[#This Row],[Growth Rate]]</f>
        <v>0.38235294117647056</v>
      </c>
      <c r="H553">
        <f>Table5[[#This Row],[UNITID]]</f>
        <v>133702</v>
      </c>
      <c r="I553" s="7">
        <f>Table5[[#This Row],[Growth Rate]]</f>
        <v>0.8571428571428571</v>
      </c>
    </row>
    <row r="554" spans="1:9" hidden="1">
      <c r="A554">
        <f>Table19[[#This Row],[UNITID]]</f>
        <v>133702</v>
      </c>
      <c r="B554" s="2" t="str">
        <f>Table19[[#This Row],[OUTCOMES MEASURES]]</f>
        <v>Number of adjusted cohort receiving an award at 4 years</v>
      </c>
      <c r="C554" s="7">
        <f>Table19[[#This Row],[Growth Rate]]</f>
        <v>-0.2805219012115564</v>
      </c>
      <c r="D554">
        <f>Table20[[#This Row],[UNITID]]</f>
        <v>133702</v>
      </c>
      <c r="E554" s="7">
        <f>Table20[[#This Row],[Growth Rate]]</f>
        <v>-0.2177734375</v>
      </c>
      <c r="F554">
        <f>Table21[[#This Row],[UNITID]]</f>
        <v>133702</v>
      </c>
      <c r="G554" s="21">
        <f>Table21[[#This Row],[Growth Rate]]</f>
        <v>-0.30824372759856633</v>
      </c>
      <c r="H554">
        <f>Table5[[#This Row],[UNITID]]</f>
        <v>133702</v>
      </c>
      <c r="I554" s="7">
        <f>Table5[[#This Row],[Growth Rate]]</f>
        <v>-0.2239221140472879</v>
      </c>
    </row>
    <row r="555" spans="1:9" ht="14.25">
      <c r="A555" s="63">
        <f>Table19[[#This Row],[UNITID]]</f>
        <v>133702</v>
      </c>
      <c r="B555" s="148" t="str">
        <f>Table19[[#This Row],[OUTCOMES MEASURES]]</f>
        <v>Percent of adjusted cohort receiving an award at 4 years</v>
      </c>
      <c r="C555" s="156">
        <f>Table19[[#This Row],[Growth Rate]]</f>
        <v>0.13157894736842105</v>
      </c>
      <c r="D555">
        <f>Table20[[#This Row],[UNITID]]</f>
        <v>133702</v>
      </c>
      <c r="E555" s="156">
        <f>Table20[[#This Row],[Growth Rate]]</f>
        <v>8.6956521739130432E-2</v>
      </c>
      <c r="F555">
        <f>Table21[[#This Row],[UNITID]]</f>
        <v>133702</v>
      </c>
      <c r="G555" s="157">
        <f>Table21[[#This Row],[Growth Rate]]</f>
        <v>6.5217391304347824E-2</v>
      </c>
      <c r="H555">
        <f>Table5[[#This Row],[UNITID]]</f>
        <v>133702</v>
      </c>
      <c r="I555" s="156">
        <f>Table5[[#This Row],[Growth Rate]]</f>
        <v>0.11538461538461539</v>
      </c>
    </row>
    <row r="556" spans="1:9" hidden="1">
      <c r="A556">
        <f>Table19[[#This Row],[UNITID]]</f>
        <v>133702</v>
      </c>
      <c r="B556" t="str">
        <f>Table19[[#This Row],[OUTCOMES MEASURES]]</f>
        <v>Number of adjusted cohort receiving a certificate at 6 years</v>
      </c>
      <c r="C556" s="7">
        <f>Table19[[#This Row],[Growth Rate]]</f>
        <v>-0.12371134020618557</v>
      </c>
      <c r="D556">
        <f>Table20[[#This Row],[UNITID]]</f>
        <v>133702</v>
      </c>
      <c r="E556" s="7">
        <f>Table20[[#This Row],[Growth Rate]]</f>
        <v>-0.27489177489177491</v>
      </c>
      <c r="F556">
        <f>Table21[[#This Row],[UNITID]]</f>
        <v>133702</v>
      </c>
      <c r="G556" s="7">
        <f>Table21[[#This Row],[Growth Rate]]</f>
        <v>0</v>
      </c>
      <c r="H556">
        <f>Table5[[#This Row],[UNITID]]</f>
        <v>133702</v>
      </c>
      <c r="I556" s="7">
        <f>Table5[[#This Row],[Growth Rate]]</f>
        <v>-0.34408602150537637</v>
      </c>
    </row>
    <row r="557" spans="1:9" hidden="1">
      <c r="A557">
        <f>Table19[[#This Row],[UNITID]]</f>
        <v>133702</v>
      </c>
      <c r="B557" t="str">
        <f>Table19[[#This Row],[OUTCOMES MEASURES]]</f>
        <v>Number of adjusted cohort receiving an Associate's degree at 6 years</v>
      </c>
      <c r="C557" s="7">
        <f>Table19[[#This Row],[Growth Rate]]</f>
        <v>-0.2986111111111111</v>
      </c>
      <c r="D557">
        <f>Table20[[#This Row],[UNITID]]</f>
        <v>133702</v>
      </c>
      <c r="E557" s="7">
        <f>Table20[[#This Row],[Growth Rate]]</f>
        <v>-0.1889655172413793</v>
      </c>
      <c r="F557">
        <f>Table21[[#This Row],[UNITID]]</f>
        <v>133702</v>
      </c>
      <c r="G557" s="7">
        <f>Table21[[#This Row],[Growth Rate]]</f>
        <v>-0.39400428265524623</v>
      </c>
      <c r="H557">
        <f>Table5[[#This Row],[UNITID]]</f>
        <v>133702</v>
      </c>
      <c r="I557" s="7">
        <f>Table5[[#This Row],[Growth Rate]]</f>
        <v>-0.2558139534883721</v>
      </c>
    </row>
    <row r="558" spans="1:9" hidden="1">
      <c r="A558">
        <f>Table19[[#This Row],[UNITID]]</f>
        <v>133702</v>
      </c>
      <c r="B558" t="str">
        <f>Table19[[#This Row],[OUTCOMES MEASURES]]</f>
        <v>Number of adjusted cohort receiving a Bachelor's degree at 6 years</v>
      </c>
      <c r="C558" s="7">
        <f>Table19[[#This Row],[Growth Rate]]</f>
        <v>-0.23376623376623376</v>
      </c>
      <c r="D558">
        <f>Table20[[#This Row],[UNITID]]</f>
        <v>133702</v>
      </c>
      <c r="E558" s="7">
        <f>Table20[[#This Row],[Growth Rate]]</f>
        <v>0.2</v>
      </c>
      <c r="F558">
        <f>Table21[[#This Row],[UNITID]]</f>
        <v>133702</v>
      </c>
      <c r="G558" s="7">
        <f>Table21[[#This Row],[Growth Rate]]</f>
        <v>0.1206896551724138</v>
      </c>
      <c r="H558">
        <f>Table5[[#This Row],[UNITID]]</f>
        <v>133702</v>
      </c>
      <c r="I558" s="7">
        <f>Table5[[#This Row],[Growth Rate]]</f>
        <v>0.46268656716417911</v>
      </c>
    </row>
    <row r="559" spans="1:9" hidden="1">
      <c r="A559">
        <f>Table19[[#This Row],[UNITID]]</f>
        <v>133702</v>
      </c>
      <c r="B559" s="2" t="str">
        <f>Table19[[#This Row],[OUTCOMES MEASURES]]</f>
        <v>Number of adjusted cohort receiving an award at 6 years</v>
      </c>
      <c r="C559" s="7">
        <f>Table19[[#This Row],[Growth Rate]]</f>
        <v>-0.28003384094754652</v>
      </c>
      <c r="D559">
        <f>Table20[[#This Row],[UNITID]]</f>
        <v>133702</v>
      </c>
      <c r="E559" s="7">
        <f>Table20[[#This Row],[Growth Rate]]</f>
        <v>-0.21199671322925226</v>
      </c>
      <c r="F559">
        <f>Table21[[#This Row],[UNITID]]</f>
        <v>133702</v>
      </c>
      <c r="G559" s="21">
        <f>Table21[[#This Row],[Growth Rate]]</f>
        <v>-0.30517241379310345</v>
      </c>
      <c r="H559">
        <f>Table5[[#This Row],[UNITID]]</f>
        <v>133702</v>
      </c>
      <c r="I559" s="7">
        <f>Table5[[#This Row],[Growth Rate]]</f>
        <v>-0.2062111801242236</v>
      </c>
    </row>
    <row r="560" spans="1:9" ht="14.25">
      <c r="A560" s="63">
        <f>Table19[[#This Row],[UNITID]]</f>
        <v>133702</v>
      </c>
      <c r="B560" s="148" t="str">
        <f>Table19[[#This Row],[OUTCOMES MEASURES]]</f>
        <v>Percent of adjusted cohort receiving an award at 6 years</v>
      </c>
      <c r="C560" s="156">
        <f>Table19[[#This Row],[Growth Rate]]</f>
        <v>0.11904761904761904</v>
      </c>
      <c r="D560">
        <f>Table20[[#This Row],[UNITID]]</f>
        <v>133702</v>
      </c>
      <c r="E560" s="156">
        <f>Table20[[#This Row],[Growth Rate]]</f>
        <v>0.1111111111111111</v>
      </c>
      <c r="F560">
        <f>Table21[[#This Row],[UNITID]]</f>
        <v>133702</v>
      </c>
      <c r="G560" s="157">
        <f>Table21[[#This Row],[Growth Rate]]</f>
        <v>6.25E-2</v>
      </c>
      <c r="H560">
        <f>Table5[[#This Row],[UNITID]]</f>
        <v>133702</v>
      </c>
      <c r="I560" s="156">
        <f>Table5[[#This Row],[Growth Rate]]</f>
        <v>0.13793103448275862</v>
      </c>
    </row>
    <row r="561" spans="1:9" hidden="1">
      <c r="A561">
        <f>Table19[[#This Row],[UNITID]]</f>
        <v>133702</v>
      </c>
      <c r="B561" t="str">
        <f>Table19[[#This Row],[OUTCOMES MEASURES]]</f>
        <v>Number of adjusted cohort receiving a certificate at 8 years</v>
      </c>
      <c r="C561" s="7">
        <f>Table19[[#This Row],[Growth Rate]]</f>
        <v>-0.15238095238095239</v>
      </c>
      <c r="D561">
        <f>Table20[[#This Row],[UNITID]]</f>
        <v>133702</v>
      </c>
      <c r="E561" s="7">
        <f>Table20[[#This Row],[Growth Rate]]</f>
        <v>-0.2606837606837607</v>
      </c>
      <c r="F561">
        <f>Table21[[#This Row],[UNITID]]</f>
        <v>133702</v>
      </c>
      <c r="G561" s="7">
        <f>Table21[[#This Row],[Growth Rate]]</f>
        <v>0</v>
      </c>
      <c r="H561">
        <f>Table5[[#This Row],[UNITID]]</f>
        <v>133702</v>
      </c>
      <c r="I561" s="7">
        <f>Table5[[#This Row],[Growth Rate]]</f>
        <v>-0.34693877551020408</v>
      </c>
    </row>
    <row r="562" spans="1:9" hidden="1">
      <c r="A562">
        <f>Table19[[#This Row],[UNITID]]</f>
        <v>133702</v>
      </c>
      <c r="B562" t="str">
        <f>Table19[[#This Row],[OUTCOMES MEASURES]]</f>
        <v>Number of adjusted cohort receiving an Associate's degree at 8 years</v>
      </c>
      <c r="C562" s="7">
        <f>Table19[[#This Row],[Growth Rate]]</f>
        <v>-0.29340101522842638</v>
      </c>
      <c r="D562">
        <f>Table20[[#This Row],[UNITID]]</f>
        <v>133702</v>
      </c>
      <c r="E562" s="7">
        <f>Table20[[#This Row],[Growth Rate]]</f>
        <v>-0.17027027027027028</v>
      </c>
      <c r="F562">
        <f>Table21[[#This Row],[UNITID]]</f>
        <v>133702</v>
      </c>
      <c r="G562" s="7">
        <f>Table21[[#This Row],[Growth Rate]]</f>
        <v>-0.40127388535031849</v>
      </c>
      <c r="H562">
        <f>Table5[[#This Row],[UNITID]]</f>
        <v>133702</v>
      </c>
      <c r="I562" s="7">
        <f>Table5[[#This Row],[Growth Rate]]</f>
        <v>-0.26160990712074306</v>
      </c>
    </row>
    <row r="563" spans="1:9" hidden="1">
      <c r="A563">
        <f>Table19[[#This Row],[UNITID]]</f>
        <v>133702</v>
      </c>
      <c r="B563" t="str">
        <f>Table19[[#This Row],[OUTCOMES MEASURES]]</f>
        <v>Number of adjusted cohort receiving a Bachelor's degree at 8 years</v>
      </c>
      <c r="C563" s="7">
        <f>Table19[[#This Row],[Growth Rate]]</f>
        <v>-0.23728813559322035</v>
      </c>
      <c r="D563">
        <f>Table20[[#This Row],[UNITID]]</f>
        <v>133702</v>
      </c>
      <c r="E563" s="7">
        <f>Table20[[#This Row],[Growth Rate]]</f>
        <v>3.3898305084745763E-2</v>
      </c>
      <c r="F563">
        <f>Table21[[#This Row],[UNITID]]</f>
        <v>133702</v>
      </c>
      <c r="G563" s="7">
        <f>Table21[[#This Row],[Growth Rate]]</f>
        <v>0.16129032258064516</v>
      </c>
      <c r="H563">
        <f>Table5[[#This Row],[UNITID]]</f>
        <v>133702</v>
      </c>
      <c r="I563" s="7">
        <f>Table5[[#This Row],[Growth Rate]]</f>
        <v>0.2967032967032967</v>
      </c>
    </row>
    <row r="564" spans="1:9" hidden="1">
      <c r="A564">
        <f>Table19[[#This Row],[UNITID]]</f>
        <v>133702</v>
      </c>
      <c r="B564" t="str">
        <f>Table19[[#This Row],[OUTCOMES MEASURES]]</f>
        <v>Number of adjusted cohort receiving an award at 8 years</v>
      </c>
      <c r="C564" s="7">
        <f>Table19[[#This Row],[Growth Rate]]</f>
        <v>-0.27566225165562913</v>
      </c>
      <c r="D564">
        <f>Table20[[#This Row],[UNITID]]</f>
        <v>133702</v>
      </c>
      <c r="E564" s="7">
        <f>Table20[[#This Row],[Growth Rate]]</f>
        <v>-0.19415943172849251</v>
      </c>
      <c r="F564">
        <f>Table21[[#This Row],[UNITID]]</f>
        <v>133702</v>
      </c>
      <c r="G564" s="7">
        <f>Table21[[#This Row],[Growth Rate]]</f>
        <v>-0.30338983050847457</v>
      </c>
      <c r="H564">
        <f>Table5[[#This Row],[UNITID]]</f>
        <v>133702</v>
      </c>
      <c r="I564" s="7">
        <f>Table5[[#This Row],[Growth Rate]]</f>
        <v>-0.21077844311377245</v>
      </c>
    </row>
    <row r="565" spans="1:9" hidden="1">
      <c r="A565">
        <f>Table19[[#This Row],[UNITID]]</f>
        <v>133702</v>
      </c>
      <c r="B565" t="str">
        <f>Table19[[#This Row],[OUTCOMES MEASURES]]</f>
        <v>Number of adjusted cohort still enrolled at your institution at 8 years</v>
      </c>
      <c r="C565" s="7">
        <f>Table19[[#This Row],[Growth Rate]]</f>
        <v>-0.58441558441558439</v>
      </c>
      <c r="D565">
        <f>Table20[[#This Row],[UNITID]]</f>
        <v>133702</v>
      </c>
      <c r="E565" s="7">
        <f>Table20[[#This Row],[Growth Rate]]</f>
        <v>-0.44186046511627908</v>
      </c>
      <c r="F565">
        <f>Table21[[#This Row],[UNITID]]</f>
        <v>133702</v>
      </c>
      <c r="G565" s="7">
        <f>Table21[[#This Row],[Growth Rate]]</f>
        <v>-0.23076923076923078</v>
      </c>
      <c r="H565">
        <f>Table5[[#This Row],[UNITID]]</f>
        <v>133702</v>
      </c>
      <c r="I565" s="7">
        <f>Table5[[#This Row],[Growth Rate]]</f>
        <v>-0.55102040816326525</v>
      </c>
    </row>
    <row r="566" spans="1:9" hidden="1">
      <c r="A566">
        <f>Table19[[#This Row],[UNITID]]</f>
        <v>133702</v>
      </c>
      <c r="B566" t="str">
        <f>Table19[[#This Row],[OUTCOMES MEASURES]]</f>
        <v>Number of adjusted cohort who enrolled subsequently at another institution at 8 years</v>
      </c>
      <c r="C566" s="7">
        <f>Table19[[#This Row],[Growth Rate]]</f>
        <v>-0.19178082191780821</v>
      </c>
      <c r="D566">
        <f>Table20[[#This Row],[UNITID]]</f>
        <v>133702</v>
      </c>
      <c r="E566" s="7">
        <f>Table20[[#This Row],[Growth Rate]]</f>
        <v>0.60362694300518138</v>
      </c>
      <c r="F566">
        <f>Table21[[#This Row],[UNITID]]</f>
        <v>133702</v>
      </c>
      <c r="G566" s="7">
        <f>Table21[[#This Row],[Growth Rate]]</f>
        <v>-0.16517857142857142</v>
      </c>
      <c r="H566">
        <f>Table5[[#This Row],[UNITID]]</f>
        <v>133702</v>
      </c>
      <c r="I566" s="7">
        <f>Table5[[#This Row],[Growth Rate]]</f>
        <v>3.1523642732049037E-2</v>
      </c>
    </row>
    <row r="567" spans="1:9" hidden="1">
      <c r="A567">
        <f>Table19[[#This Row],[UNITID]]</f>
        <v>133702</v>
      </c>
      <c r="B567" s="2" t="str">
        <f>Table19[[#This Row],[OUTCOMES MEASURES]]</f>
        <v>Number of adjusted cohort whose subsequent enrollment status is unknown at 8 years</v>
      </c>
      <c r="C567" s="8">
        <f>Table19[[#This Row],[Growth Rate]]</f>
        <v>-0.48542024013722129</v>
      </c>
      <c r="D567">
        <f>Table20[[#This Row],[UNITID]]</f>
        <v>133702</v>
      </c>
      <c r="E567" s="7">
        <f>Table20[[#This Row],[Growth Rate]]</f>
        <v>-0.44503012048192769</v>
      </c>
      <c r="F567">
        <f>Table21[[#This Row],[UNITID]]</f>
        <v>133702</v>
      </c>
      <c r="G567" s="7">
        <f>Table21[[#This Row],[Growth Rate]]</f>
        <v>-0.51578947368421058</v>
      </c>
      <c r="H567">
        <f>Table5[[#This Row],[UNITID]]</f>
        <v>133702</v>
      </c>
      <c r="I567" s="7">
        <f>Table5[[#This Row],[Growth Rate]]</f>
        <v>-0.51458489154824238</v>
      </c>
    </row>
    <row r="568" spans="1:9" hidden="1">
      <c r="A568">
        <f>Table19[[#This Row],[UNITID]]</f>
        <v>133702</v>
      </c>
      <c r="B568" s="2" t="str">
        <f>Table19[[#This Row],[OUTCOMES MEASURES]]</f>
        <v>Number of adjusted cohort who did not receive an award from your institution at 8 years</v>
      </c>
      <c r="C568" s="7">
        <f>Table19[[#This Row],[Growth Rate]]</f>
        <v>-0.42350746268656714</v>
      </c>
      <c r="D568">
        <f>Table20[[#This Row],[UNITID]]</f>
        <v>133702</v>
      </c>
      <c r="E568" s="7">
        <f>Table20[[#This Row],[Growth Rate]]</f>
        <v>-0.31725007883948281</v>
      </c>
      <c r="F568">
        <f>Table21[[#This Row],[UNITID]]</f>
        <v>133702</v>
      </c>
      <c r="G568" s="21">
        <f>Table21[[#This Row],[Growth Rate]]</f>
        <v>-0.38249594813614263</v>
      </c>
      <c r="H568">
        <f>Table5[[#This Row],[UNITID]]</f>
        <v>133702</v>
      </c>
      <c r="I568" s="7">
        <f>Table5[[#This Row],[Growth Rate]]</f>
        <v>-0.35615738375063871</v>
      </c>
    </row>
    <row r="569" spans="1:9" ht="14.25">
      <c r="A569" s="63">
        <f>Table19[[#This Row],[UNITID]]</f>
        <v>133702</v>
      </c>
      <c r="B569" s="148" t="str">
        <f>Table19[[#This Row],[OUTCOMES MEASURES]]</f>
        <v>Percent of adjusted cohort receiving an award at 8 years</v>
      </c>
      <c r="C569" s="156">
        <f>Table19[[#This Row],[Growth Rate]]</f>
        <v>0.13953488372093023</v>
      </c>
      <c r="D569">
        <f>Table20[[#This Row],[UNITID]]</f>
        <v>133702</v>
      </c>
      <c r="E569" s="156">
        <f>Table20[[#This Row],[Growth Rate]]</f>
        <v>0.10344827586206896</v>
      </c>
      <c r="F569">
        <f>Table21[[#This Row],[UNITID]]</f>
        <v>133702</v>
      </c>
      <c r="G569" s="157">
        <f>Table21[[#This Row],[Growth Rate]]</f>
        <v>6.1224489795918366E-2</v>
      </c>
      <c r="H569">
        <f>Table5[[#This Row],[UNITID]]</f>
        <v>133702</v>
      </c>
      <c r="I569" s="156">
        <f>Table5[[#This Row],[Growth Rate]]</f>
        <v>0.13333333333333333</v>
      </c>
    </row>
    <row r="570" spans="1:9" hidden="1">
      <c r="A570">
        <f>Table19[[#This Row],[UNITID]]</f>
        <v>133702</v>
      </c>
      <c r="B570" s="2" t="str">
        <f>Table19[[#This Row],[OUTCOMES MEASURES]]</f>
        <v>Percent of adjusted cohort still or subsequently enrolled at 8 years</v>
      </c>
      <c r="C570" s="8">
        <f>Table19[[#This Row],[Growth Rate]]</f>
        <v>0.125</v>
      </c>
      <c r="D570">
        <f>Table20[[#This Row],[UNITID]]</f>
        <v>133702</v>
      </c>
      <c r="E570" s="7">
        <f>Table20[[#This Row],[Growth Rate]]</f>
        <v>0.83333333333333337</v>
      </c>
      <c r="F570">
        <f>Table21[[#This Row],[UNITID]]</f>
        <v>133702</v>
      </c>
      <c r="G570" s="21">
        <f>Table21[[#This Row],[Growth Rate]]</f>
        <v>0.25</v>
      </c>
      <c r="H570">
        <f>Table5[[#This Row],[UNITID]]</f>
        <v>133702</v>
      </c>
      <c r="I570" s="7">
        <f>Table5[[#This Row],[Growth Rate]]</f>
        <v>0.45454545454545453</v>
      </c>
    </row>
    <row r="571" spans="1:9" ht="14.25">
      <c r="A571" s="63">
        <f>Table19[[#This Row],[UNITID]]</f>
        <v>133702</v>
      </c>
      <c r="B571" s="148" t="str">
        <f>Table19[[#This Row],[OUTCOMES MEASURES]]</f>
        <v>Percent of adjusted cohort still enrolled at your institution at 8 years</v>
      </c>
      <c r="C571" s="156">
        <f>Table19[[#This Row],[Growth Rate]]</f>
        <v>-0.33333333333333331</v>
      </c>
      <c r="D571">
        <f>Table20[[#This Row],[UNITID]]</f>
        <v>133702</v>
      </c>
      <c r="E571" s="156">
        <f>Table20[[#This Row],[Growth Rate]]</f>
        <v>-0.33333333333333331</v>
      </c>
      <c r="F571">
        <f>Table21[[#This Row],[UNITID]]</f>
        <v>133702</v>
      </c>
      <c r="G571" s="158">
        <f>Table21[[#This Row],[Growth Rate]]</f>
        <v>0</v>
      </c>
      <c r="H571">
        <f>Table5[[#This Row],[UNITID]]</f>
        <v>133702</v>
      </c>
      <c r="I571" s="156">
        <f>Table5[[#This Row],[Growth Rate]]</f>
        <v>-0.5</v>
      </c>
    </row>
    <row r="572" spans="1:9" ht="14.25">
      <c r="A572" s="63">
        <f>Table19[[#This Row],[UNITID]]</f>
        <v>133702</v>
      </c>
      <c r="B572" s="148" t="str">
        <f>Table19[[#This Row],[OUTCOMES MEASURES]]</f>
        <v>Percent of adjusted cohort enrolled subsequently at another institution at 8 years</v>
      </c>
      <c r="C572" s="156">
        <f>Table19[[#This Row],[Growth Rate]]</f>
        <v>0.23076923076923078</v>
      </c>
      <c r="D572">
        <f>Table20[[#This Row],[UNITID]]</f>
        <v>133702</v>
      </c>
      <c r="E572" s="64">
        <f>Table20[[#This Row],[Growth Rate]]</f>
        <v>1.1111111111111112</v>
      </c>
      <c r="F572">
        <f>Table21[[#This Row],[UNITID]]</f>
        <v>133702</v>
      </c>
      <c r="G572" s="158">
        <f>Table21[[#This Row],[Growth Rate]]</f>
        <v>0.26315789473684209</v>
      </c>
      <c r="H572">
        <f>Table5[[#This Row],[UNITID]]</f>
        <v>133702</v>
      </c>
      <c r="I572" s="64">
        <f>Table5[[#This Row],[Growth Rate]]</f>
        <v>0.55000000000000004</v>
      </c>
    </row>
    <row r="573" spans="1:9" hidden="1">
      <c r="A573">
        <f>Table19[[#This Row],[UNITID]]</f>
        <v>133702</v>
      </c>
      <c r="B573" s="2" t="str">
        <f>Table19[[#This Row],[OUTCOMES MEASURES]]</f>
        <v>Percent of adjusted cohort enrollment status unknown at 8 years</v>
      </c>
      <c r="C573" s="8">
        <f>Table19[[#This Row],[Growth Rate]]</f>
        <v>-0.1951219512195122</v>
      </c>
      <c r="D573">
        <f>Table20[[#This Row],[UNITID]]</f>
        <v>133702</v>
      </c>
      <c r="E573" s="8">
        <f>Table20[[#This Row],[Growth Rate]]</f>
        <v>-0.23333333333333334</v>
      </c>
      <c r="F573">
        <f>Table21[[#This Row],[UNITID]]</f>
        <v>133702</v>
      </c>
      <c r="G573" s="8">
        <f>Table21[[#This Row],[Growth Rate]]</f>
        <v>-0.25806451612903225</v>
      </c>
      <c r="H573">
        <f>Table5[[#This Row],[UNITID]]</f>
        <v>133702</v>
      </c>
      <c r="I573" s="8">
        <f>Table5[[#This Row],[Growth Rate]]</f>
        <v>-0.29166666666666669</v>
      </c>
    </row>
    <row r="574" spans="1:9" hidden="1">
      <c r="A574">
        <f>Table19[[#This Row],[UNITID]]</f>
        <v>135717</v>
      </c>
      <c r="B574" s="2" t="str">
        <f>Table19[[#This Row],[OUTCOMES MEASURES]]</f>
        <v>First-Time, Full-Time Cohort</v>
      </c>
      <c r="C574" s="8">
        <f>Table19[[#This Row],[Growth Rate]]</f>
        <v>-0.18402033198316259</v>
      </c>
      <c r="D574">
        <f>Table20[[#This Row],[UNITID]]</f>
        <v>135717</v>
      </c>
      <c r="E574" s="8">
        <f>Table20[[#This Row],[Growth Rate]]</f>
        <v>-0.17513038704364534</v>
      </c>
      <c r="F574">
        <f>Table21[[#This Row],[UNITID]]</f>
        <v>135717</v>
      </c>
      <c r="G574" s="8">
        <f>Table21[[#This Row],[Growth Rate]]</f>
        <v>-0.18228279386712096</v>
      </c>
      <c r="H574">
        <f>Table5[[#This Row],[UNITID]]</f>
        <v>135717</v>
      </c>
      <c r="I574" s="8">
        <f>Table5[[#This Row],[Growth Rate]]</f>
        <v>-0.17742782152230971</v>
      </c>
    </row>
    <row r="575" spans="1:9" hidden="1">
      <c r="A575">
        <f>Table19[[#This Row],[UNITID]]</f>
        <v>135717</v>
      </c>
      <c r="B575" t="str">
        <f>Table19[[#This Row],[OUTCOMES MEASURES]]</f>
        <v>Exclusions to cohort</v>
      </c>
      <c r="C575" s="7">
        <f>Table19[[#This Row],[Growth Rate]]</f>
        <v>-0.94545454545454544</v>
      </c>
      <c r="D575">
        <f>Table20[[#This Row],[UNITID]]</f>
        <v>135717</v>
      </c>
      <c r="E575" s="7" t="str">
        <f>Table20[[#This Row],[Growth Rate]]</f>
        <v/>
      </c>
      <c r="F575">
        <f>Table21[[#This Row],[UNITID]]</f>
        <v>135717</v>
      </c>
      <c r="G575" s="7" t="str">
        <f>Table21[[#This Row],[Growth Rate]]</f>
        <v/>
      </c>
      <c r="H575">
        <f>Table5[[#This Row],[UNITID]]</f>
        <v>135717</v>
      </c>
      <c r="I575" s="7" t="str">
        <f>Table5[[#This Row],[Growth Rate]]</f>
        <v/>
      </c>
    </row>
    <row r="576" spans="1:9" ht="14.25">
      <c r="A576" s="63">
        <f>Table19[[#This Row],[UNITID]]</f>
        <v>135717</v>
      </c>
      <c r="B576" s="63" t="str">
        <f>Table19[[#This Row],[OUTCOMES MEASURES]]</f>
        <v>Adjusted cohort</v>
      </c>
      <c r="C576" s="64">
        <f>Table19[[#This Row],[Growth Rate]]</f>
        <v>-0.18067964262922781</v>
      </c>
      <c r="D576">
        <f>Table20[[#This Row],[UNITID]]</f>
        <v>135717</v>
      </c>
      <c r="E576" s="64">
        <f>Table20[[#This Row],[Growth Rate]]</f>
        <v>-0.17513038704364534</v>
      </c>
      <c r="F576">
        <f>Table21[[#This Row],[UNITID]]</f>
        <v>135717</v>
      </c>
      <c r="G576" s="155">
        <f>Table21[[#This Row],[Growth Rate]]</f>
        <v>-0.18228279386712096</v>
      </c>
      <c r="H576">
        <f>Table5[[#This Row],[UNITID]]</f>
        <v>135717</v>
      </c>
      <c r="I576" s="64">
        <f>Table5[[#This Row],[Growth Rate]]</f>
        <v>-0.17795275590551182</v>
      </c>
    </row>
    <row r="577" spans="1:9" hidden="1">
      <c r="A577">
        <f>Table19[[#This Row],[UNITID]]</f>
        <v>135717</v>
      </c>
      <c r="B577" t="str">
        <f>Table19[[#This Row],[OUTCOMES MEASURES]]</f>
        <v>Number of adjusted cohort receiving a certificate at 4 years</v>
      </c>
      <c r="C577" s="7">
        <f>Table19[[#This Row],[Growth Rate]]</f>
        <v>-0.43157894736842106</v>
      </c>
      <c r="D577">
        <f>Table20[[#This Row],[UNITID]]</f>
        <v>135717</v>
      </c>
      <c r="E577" s="7">
        <f>Table20[[#This Row],[Growth Rate]]</f>
        <v>-0.49206349206349204</v>
      </c>
      <c r="F577">
        <f>Table21[[#This Row],[UNITID]]</f>
        <v>135717</v>
      </c>
      <c r="G577" s="7">
        <f>Table21[[#This Row],[Growth Rate]]</f>
        <v>0</v>
      </c>
      <c r="H577">
        <f>Table5[[#This Row],[UNITID]]</f>
        <v>135717</v>
      </c>
      <c r="I577" s="7">
        <f>Table5[[#This Row],[Growth Rate]]</f>
        <v>-0.42857142857142855</v>
      </c>
    </row>
    <row r="578" spans="1:9" hidden="1">
      <c r="A578">
        <f>Table19[[#This Row],[UNITID]]</f>
        <v>135717</v>
      </c>
      <c r="B578" t="str">
        <f>Table19[[#This Row],[OUTCOMES MEASURES]]</f>
        <v>Number of adjusted cohort receiving an Associate's degree at 4 years</v>
      </c>
      <c r="C578" s="7">
        <f>Table19[[#This Row],[Growth Rate]]</f>
        <v>-1.4858841010401188E-3</v>
      </c>
      <c r="D578">
        <f>Table20[[#This Row],[UNITID]]</f>
        <v>135717</v>
      </c>
      <c r="E578" s="7">
        <f>Table20[[#This Row],[Growth Rate]]</f>
        <v>6.9416498993963779E-2</v>
      </c>
      <c r="F578">
        <f>Table21[[#This Row],[UNITID]]</f>
        <v>135717</v>
      </c>
      <c r="G578" s="7">
        <f>Table21[[#This Row],[Growth Rate]]</f>
        <v>-0.35836909871244638</v>
      </c>
      <c r="H578">
        <f>Table5[[#This Row],[UNITID]]</f>
        <v>135717</v>
      </c>
      <c r="I578" s="7">
        <f>Table5[[#This Row],[Growth Rate]]</f>
        <v>-0.19392523364485981</v>
      </c>
    </row>
    <row r="579" spans="1:9" hidden="1">
      <c r="A579">
        <f>Table19[[#This Row],[UNITID]]</f>
        <v>135717</v>
      </c>
      <c r="B579" t="str">
        <f>Table19[[#This Row],[OUTCOMES MEASURES]]</f>
        <v>Number of adjusted cohort receiving a Bachelor's degree at 4 years</v>
      </c>
      <c r="C579" s="7">
        <f>Table19[[#This Row],[Growth Rate]]</f>
        <v>0.36363636363636365</v>
      </c>
      <c r="D579">
        <f>Table20[[#This Row],[UNITID]]</f>
        <v>135717</v>
      </c>
      <c r="E579" s="7">
        <f>Table20[[#This Row],[Growth Rate]]</f>
        <v>3</v>
      </c>
      <c r="F579">
        <f>Table21[[#This Row],[UNITID]]</f>
        <v>135717</v>
      </c>
      <c r="G579" s="7">
        <f>Table21[[#This Row],[Growth Rate]]</f>
        <v>-8.6956521739130432E-2</v>
      </c>
      <c r="H579">
        <f>Table5[[#This Row],[UNITID]]</f>
        <v>135717</v>
      </c>
      <c r="I579" s="7">
        <f>Table5[[#This Row],[Growth Rate]]</f>
        <v>-4.7619047619047616E-2</v>
      </c>
    </row>
    <row r="580" spans="1:9" hidden="1">
      <c r="A580">
        <f>Table19[[#This Row],[UNITID]]</f>
        <v>135717</v>
      </c>
      <c r="B580" s="2" t="str">
        <f>Table19[[#This Row],[OUTCOMES MEASURES]]</f>
        <v>Number of adjusted cohort receiving an award at 4 years</v>
      </c>
      <c r="C580" s="7">
        <f>Table19[[#This Row],[Growth Rate]]</f>
        <v>-9.3862815884476532E-3</v>
      </c>
      <c r="D580">
        <f>Table20[[#This Row],[UNITID]]</f>
        <v>135717</v>
      </c>
      <c r="E580" s="7">
        <f>Table20[[#This Row],[Growth Rate]]</f>
        <v>3.8752362948960305E-2</v>
      </c>
      <c r="F580">
        <f>Table21[[#This Row],[UNITID]]</f>
        <v>135717</v>
      </c>
      <c r="G580" s="21">
        <f>Table21[[#This Row],[Growth Rate]]</f>
        <v>-0.34072580645161288</v>
      </c>
      <c r="H580">
        <f>Table5[[#This Row],[UNITID]]</f>
        <v>135717</v>
      </c>
      <c r="I580" s="7">
        <f>Table5[[#This Row],[Growth Rate]]</f>
        <v>-0.19438444924406048</v>
      </c>
    </row>
    <row r="581" spans="1:9" ht="14.25">
      <c r="A581" s="63">
        <f>Table19[[#This Row],[UNITID]]</f>
        <v>135717</v>
      </c>
      <c r="B581" s="148" t="str">
        <f>Table19[[#This Row],[OUTCOMES MEASURES]]</f>
        <v>Percent of adjusted cohort receiving an award at 4 years</v>
      </c>
      <c r="C581" s="156">
        <f>Table19[[#This Row],[Growth Rate]]</f>
        <v>0.21212121212121213</v>
      </c>
      <c r="D581">
        <f>Table20[[#This Row],[UNITID]]</f>
        <v>135717</v>
      </c>
      <c r="E581" s="156">
        <f>Table20[[#This Row],[Growth Rate]]</f>
        <v>0.2</v>
      </c>
      <c r="F581">
        <f>Table21[[#This Row],[UNITID]]</f>
        <v>135717</v>
      </c>
      <c r="G581" s="157">
        <f>Table21[[#This Row],[Growth Rate]]</f>
        <v>-0.19047619047619047</v>
      </c>
      <c r="H581">
        <f>Table5[[#This Row],[UNITID]]</f>
        <v>135717</v>
      </c>
      <c r="I581" s="156">
        <f>Table5[[#This Row],[Growth Rate]]</f>
        <v>0</v>
      </c>
    </row>
    <row r="582" spans="1:9" hidden="1">
      <c r="A582">
        <f>Table19[[#This Row],[UNITID]]</f>
        <v>135717</v>
      </c>
      <c r="B582" t="str">
        <f>Table19[[#This Row],[OUTCOMES MEASURES]]</f>
        <v>Number of adjusted cohort receiving a certificate at 6 years</v>
      </c>
      <c r="C582" s="7">
        <f>Table19[[#This Row],[Growth Rate]]</f>
        <v>-0.4329896907216495</v>
      </c>
      <c r="D582">
        <f>Table20[[#This Row],[UNITID]]</f>
        <v>135717</v>
      </c>
      <c r="E582" s="7">
        <f>Table20[[#This Row],[Growth Rate]]</f>
        <v>-0.40579710144927539</v>
      </c>
      <c r="F582">
        <f>Table21[[#This Row],[UNITID]]</f>
        <v>135717</v>
      </c>
      <c r="G582" s="7">
        <f>Table21[[#This Row],[Growth Rate]]</f>
        <v>0.4</v>
      </c>
      <c r="H582">
        <f>Table5[[#This Row],[UNITID]]</f>
        <v>135717</v>
      </c>
      <c r="I582" s="7">
        <f>Table5[[#This Row],[Growth Rate]]</f>
        <v>-0.38461538461538464</v>
      </c>
    </row>
    <row r="583" spans="1:9" hidden="1">
      <c r="A583">
        <f>Table19[[#This Row],[UNITID]]</f>
        <v>135717</v>
      </c>
      <c r="B583" t="str">
        <f>Table19[[#This Row],[OUTCOMES MEASURES]]</f>
        <v>Number of adjusted cohort receiving an Associate's degree at 6 years</v>
      </c>
      <c r="C583" s="7">
        <f>Table19[[#This Row],[Growth Rate]]</f>
        <v>-4.1961036180689359E-2</v>
      </c>
      <c r="D583">
        <f>Table20[[#This Row],[UNITID]]</f>
        <v>135717</v>
      </c>
      <c r="E583" s="7">
        <f>Table20[[#This Row],[Growth Rate]]</f>
        <v>-3.1892274982282066E-2</v>
      </c>
      <c r="F583">
        <f>Table21[[#This Row],[UNITID]]</f>
        <v>135717</v>
      </c>
      <c r="G583" s="7">
        <f>Table21[[#This Row],[Growth Rate]]</f>
        <v>-0.3655030800821355</v>
      </c>
      <c r="H583">
        <f>Table5[[#This Row],[UNITID]]</f>
        <v>135717</v>
      </c>
      <c r="I583" s="7">
        <f>Table5[[#This Row],[Growth Rate]]</f>
        <v>-0.20920502092050208</v>
      </c>
    </row>
    <row r="584" spans="1:9" hidden="1">
      <c r="A584">
        <f>Table19[[#This Row],[UNITID]]</f>
        <v>135717</v>
      </c>
      <c r="B584" t="str">
        <f>Table19[[#This Row],[OUTCOMES MEASURES]]</f>
        <v>Number of adjusted cohort receiving a Bachelor's degree at 6 years</v>
      </c>
      <c r="C584" s="7">
        <f>Table19[[#This Row],[Growth Rate]]</f>
        <v>0.16666666666666666</v>
      </c>
      <c r="D584">
        <f>Table20[[#This Row],[UNITID]]</f>
        <v>135717</v>
      </c>
      <c r="E584" s="7">
        <f>Table20[[#This Row],[Growth Rate]]</f>
        <v>0.43333333333333335</v>
      </c>
      <c r="F584">
        <f>Table21[[#This Row],[UNITID]]</f>
        <v>135717</v>
      </c>
      <c r="G584" s="7">
        <f>Table21[[#This Row],[Growth Rate]]</f>
        <v>-0.29268292682926828</v>
      </c>
      <c r="H584">
        <f>Table5[[#This Row],[UNITID]]</f>
        <v>135717</v>
      </c>
      <c r="I584" s="7">
        <f>Table5[[#This Row],[Growth Rate]]</f>
        <v>0.11363636363636363</v>
      </c>
    </row>
    <row r="585" spans="1:9" hidden="1">
      <c r="A585">
        <f>Table19[[#This Row],[UNITID]]</f>
        <v>135717</v>
      </c>
      <c r="B585" s="2" t="str">
        <f>Table19[[#This Row],[OUTCOMES MEASURES]]</f>
        <v>Number of adjusted cohort receiving an award at 6 years</v>
      </c>
      <c r="C585" s="7">
        <f>Table19[[#This Row],[Growth Rate]]</f>
        <v>-4.3566775244299673E-2</v>
      </c>
      <c r="D585">
        <f>Table20[[#This Row],[UNITID]]</f>
        <v>135717</v>
      </c>
      <c r="E585" s="7">
        <f>Table20[[#This Row],[Growth Rate]]</f>
        <v>-3.9735099337748346E-2</v>
      </c>
      <c r="F585">
        <f>Table21[[#This Row],[UNITID]]</f>
        <v>135717</v>
      </c>
      <c r="G585" s="21">
        <f>Table21[[#This Row],[Growth Rate]]</f>
        <v>-0.3527204502814259</v>
      </c>
      <c r="H585">
        <f>Table5[[#This Row],[UNITID]]</f>
        <v>135717</v>
      </c>
      <c r="I585" s="7">
        <f>Table5[[#This Row],[Growth Rate]]</f>
        <v>-0.18691588785046728</v>
      </c>
    </row>
    <row r="586" spans="1:9" ht="14.25">
      <c r="A586" s="63">
        <f>Table19[[#This Row],[UNITID]]</f>
        <v>135717</v>
      </c>
      <c r="B586" s="148" t="str">
        <f>Table19[[#This Row],[OUTCOMES MEASURES]]</f>
        <v>Percent of adjusted cohort receiving an award at 6 years</v>
      </c>
      <c r="C586" s="156">
        <f>Table19[[#This Row],[Growth Rate]]</f>
        <v>0.17948717948717949</v>
      </c>
      <c r="D586">
        <f>Table20[[#This Row],[UNITID]]</f>
        <v>135717</v>
      </c>
      <c r="E586" s="156">
        <f>Table20[[#This Row],[Growth Rate]]</f>
        <v>0.14285714285714285</v>
      </c>
      <c r="F586">
        <f>Table21[[#This Row],[UNITID]]</f>
        <v>135717</v>
      </c>
      <c r="G586" s="157">
        <f>Table21[[#This Row],[Growth Rate]]</f>
        <v>-0.2</v>
      </c>
      <c r="H586">
        <f>Table5[[#This Row],[UNITID]]</f>
        <v>135717</v>
      </c>
      <c r="I586" s="156">
        <f>Table5[[#This Row],[Growth Rate]]</f>
        <v>0</v>
      </c>
    </row>
    <row r="587" spans="1:9" hidden="1">
      <c r="A587">
        <f>Table19[[#This Row],[UNITID]]</f>
        <v>135717</v>
      </c>
      <c r="B587" t="str">
        <f>Table19[[#This Row],[OUTCOMES MEASURES]]</f>
        <v>Number of adjusted cohort receiving a certificate at 8 years</v>
      </c>
      <c r="C587" s="7">
        <f>Table19[[#This Row],[Growth Rate]]</f>
        <v>-0.35416666666666669</v>
      </c>
      <c r="D587">
        <f>Table20[[#This Row],[UNITID]]</f>
        <v>135717</v>
      </c>
      <c r="E587" s="7">
        <f>Table20[[#This Row],[Growth Rate]]</f>
        <v>-0.30882352941176472</v>
      </c>
      <c r="F587">
        <f>Table21[[#This Row],[UNITID]]</f>
        <v>135717</v>
      </c>
      <c r="G587" s="7">
        <f>Table21[[#This Row],[Growth Rate]]</f>
        <v>0.4</v>
      </c>
      <c r="H587">
        <f>Table5[[#This Row],[UNITID]]</f>
        <v>135717</v>
      </c>
      <c r="I587" s="7">
        <f>Table5[[#This Row],[Growth Rate]]</f>
        <v>-0.4</v>
      </c>
    </row>
    <row r="588" spans="1:9" hidden="1">
      <c r="A588">
        <f>Table19[[#This Row],[UNITID]]</f>
        <v>135717</v>
      </c>
      <c r="B588" t="str">
        <f>Table19[[#This Row],[OUTCOMES MEASURES]]</f>
        <v>Number of adjusted cohort receiving an Associate's degree at 8 years</v>
      </c>
      <c r="C588" s="7">
        <f>Table19[[#This Row],[Growth Rate]]</f>
        <v>-5.3173602353930226E-2</v>
      </c>
      <c r="D588">
        <f>Table20[[#This Row],[UNITID]]</f>
        <v>135717</v>
      </c>
      <c r="E588" s="7">
        <f>Table20[[#This Row],[Growth Rate]]</f>
        <v>-5.8047493403693931E-2</v>
      </c>
      <c r="F588">
        <f>Table21[[#This Row],[UNITID]]</f>
        <v>135717</v>
      </c>
      <c r="G588" s="7">
        <f>Table21[[#This Row],[Growth Rate]]</f>
        <v>-0.37525354969574037</v>
      </c>
      <c r="H588">
        <f>Table5[[#This Row],[UNITID]]</f>
        <v>135717</v>
      </c>
      <c r="I588" s="7">
        <f>Table5[[#This Row],[Growth Rate]]</f>
        <v>-0.20528455284552846</v>
      </c>
    </row>
    <row r="589" spans="1:9" hidden="1">
      <c r="A589">
        <f>Table19[[#This Row],[UNITID]]</f>
        <v>135717</v>
      </c>
      <c r="B589" t="str">
        <f>Table19[[#This Row],[OUTCOMES MEASURES]]</f>
        <v>Number of adjusted cohort receiving a Bachelor's degree at 8 years</v>
      </c>
      <c r="C589" s="7">
        <f>Table19[[#This Row],[Growth Rate]]</f>
        <v>6.6929133858267723E-2</v>
      </c>
      <c r="D589">
        <f>Table20[[#This Row],[UNITID]]</f>
        <v>135717</v>
      </c>
      <c r="E589" s="7">
        <f>Table20[[#This Row],[Growth Rate]]</f>
        <v>0.30882352941176472</v>
      </c>
      <c r="F589">
        <f>Table21[[#This Row],[UNITID]]</f>
        <v>135717</v>
      </c>
      <c r="G589" s="7">
        <f>Table21[[#This Row],[Growth Rate]]</f>
        <v>-0.2608695652173913</v>
      </c>
      <c r="H589">
        <f>Table5[[#This Row],[UNITID]]</f>
        <v>135717</v>
      </c>
      <c r="I589" s="7">
        <f>Table5[[#This Row],[Growth Rate]]</f>
        <v>3.4482758620689655E-2</v>
      </c>
    </row>
    <row r="590" spans="1:9" hidden="1">
      <c r="A590">
        <f>Table19[[#This Row],[UNITID]]</f>
        <v>135717</v>
      </c>
      <c r="B590" t="str">
        <f>Table19[[#This Row],[OUTCOMES MEASURES]]</f>
        <v>Number of adjusted cohort receiving an award at 8 years</v>
      </c>
      <c r="C590" s="7">
        <f>Table19[[#This Row],[Growth Rate]]</f>
        <v>-5.2858261550509003E-2</v>
      </c>
      <c r="D590">
        <f>Table20[[#This Row],[UNITID]]</f>
        <v>135717</v>
      </c>
      <c r="E590" s="7">
        <f>Table20[[#This Row],[Growth Rate]]</f>
        <v>-5.3268765133171914E-2</v>
      </c>
      <c r="F590">
        <f>Table21[[#This Row],[UNITID]]</f>
        <v>135717</v>
      </c>
      <c r="G590" s="7">
        <f>Table21[[#This Row],[Growth Rate]]</f>
        <v>-0.35845588235294118</v>
      </c>
      <c r="H590">
        <f>Table5[[#This Row],[UNITID]]</f>
        <v>135717</v>
      </c>
      <c r="I590" s="7">
        <f>Table5[[#This Row],[Growth Rate]]</f>
        <v>-0.18584070796460178</v>
      </c>
    </row>
    <row r="591" spans="1:9" hidden="1">
      <c r="A591">
        <f>Table19[[#This Row],[UNITID]]</f>
        <v>135717</v>
      </c>
      <c r="B591" t="str">
        <f>Table19[[#This Row],[OUTCOMES MEASURES]]</f>
        <v>Number of adjusted cohort still enrolled at your institution at 8 years</v>
      </c>
      <c r="C591" s="7">
        <f>Table19[[#This Row],[Growth Rate]]</f>
        <v>-0.48333333333333334</v>
      </c>
      <c r="D591">
        <f>Table20[[#This Row],[UNITID]]</f>
        <v>135717</v>
      </c>
      <c r="E591" s="7">
        <f>Table20[[#This Row],[Growth Rate]]</f>
        <v>-0.43233082706766918</v>
      </c>
      <c r="F591">
        <f>Table21[[#This Row],[UNITID]]</f>
        <v>135717</v>
      </c>
      <c r="G591" s="7">
        <f>Table21[[#This Row],[Growth Rate]]</f>
        <v>0</v>
      </c>
      <c r="H591">
        <f>Table5[[#This Row],[UNITID]]</f>
        <v>135717</v>
      </c>
      <c r="I591" s="7">
        <f>Table5[[#This Row],[Growth Rate]]</f>
        <v>-0.41935483870967744</v>
      </c>
    </row>
    <row r="592" spans="1:9" hidden="1">
      <c r="A592">
        <f>Table19[[#This Row],[UNITID]]</f>
        <v>135717</v>
      </c>
      <c r="B592" t="str">
        <f>Table19[[#This Row],[OUTCOMES MEASURES]]</f>
        <v>Number of adjusted cohort who enrolled subsequently at another institution at 8 years</v>
      </c>
      <c r="C592" s="7">
        <f>Table19[[#This Row],[Growth Rate]]</f>
        <v>-9.7445038621509203E-2</v>
      </c>
      <c r="D592">
        <f>Table20[[#This Row],[UNITID]]</f>
        <v>135717</v>
      </c>
      <c r="E592" s="7">
        <f>Table20[[#This Row],[Growth Rate]]</f>
        <v>-0.12843224092116917</v>
      </c>
      <c r="F592">
        <f>Table21[[#This Row],[UNITID]]</f>
        <v>135717</v>
      </c>
      <c r="G592" s="7">
        <f>Table21[[#This Row],[Growth Rate]]</f>
        <v>1.3636363636363636E-2</v>
      </c>
      <c r="H592">
        <f>Table5[[#This Row],[UNITID]]</f>
        <v>135717</v>
      </c>
      <c r="I592" s="7">
        <f>Table5[[#This Row],[Growth Rate]]</f>
        <v>-9.3596059113300489E-2</v>
      </c>
    </row>
    <row r="593" spans="1:9" hidden="1">
      <c r="A593">
        <f>Table19[[#This Row],[UNITID]]</f>
        <v>135717</v>
      </c>
      <c r="B593" s="2" t="str">
        <f>Table19[[#This Row],[OUTCOMES MEASURES]]</f>
        <v>Number of adjusted cohort whose subsequent enrollment status is unknown at 8 years</v>
      </c>
      <c r="C593" s="8">
        <f>Table19[[#This Row],[Growth Rate]]</f>
        <v>-0.30770659238625814</v>
      </c>
      <c r="D593">
        <f>Table20[[#This Row],[UNITID]]</f>
        <v>135717</v>
      </c>
      <c r="E593" s="7">
        <f>Table20[[#This Row],[Growth Rate]]</f>
        <v>-0.21891955649917433</v>
      </c>
      <c r="F593">
        <f>Table21[[#This Row],[UNITID]]</f>
        <v>135717</v>
      </c>
      <c r="G593" s="7">
        <f>Table21[[#This Row],[Growth Rate]]</f>
        <v>-5.5137844611528819E-2</v>
      </c>
      <c r="H593">
        <f>Table5[[#This Row],[UNITID]]</f>
        <v>135717</v>
      </c>
      <c r="I593" s="7">
        <f>Table5[[#This Row],[Growth Rate]]</f>
        <v>-0.23428571428571429</v>
      </c>
    </row>
    <row r="594" spans="1:9" hidden="1">
      <c r="A594">
        <f>Table19[[#This Row],[UNITID]]</f>
        <v>135717</v>
      </c>
      <c r="B594" s="2" t="str">
        <f>Table19[[#This Row],[OUTCOMES MEASURES]]</f>
        <v>Number of adjusted cohort who did not receive an award from your institution at 8 years</v>
      </c>
      <c r="C594" s="7">
        <f>Table19[[#This Row],[Growth Rate]]</f>
        <v>-0.26857835218093701</v>
      </c>
      <c r="D594">
        <f>Table20[[#This Row],[UNITID]]</f>
        <v>135717</v>
      </c>
      <c r="E594" s="7">
        <f>Table20[[#This Row],[Growth Rate]]</f>
        <v>-0.2108626198083067</v>
      </c>
      <c r="F594">
        <f>Table21[[#This Row],[UNITID]]</f>
        <v>135717</v>
      </c>
      <c r="G594" s="21">
        <f>Table21[[#This Row],[Growth Rate]]</f>
        <v>-3.0158730158730159E-2</v>
      </c>
      <c r="H594">
        <f>Table5[[#This Row],[UNITID]]</f>
        <v>135717</v>
      </c>
      <c r="I594" s="7">
        <f>Table5[[#This Row],[Growth Rate]]</f>
        <v>-0.17462686567164179</v>
      </c>
    </row>
    <row r="595" spans="1:9" ht="14.25">
      <c r="A595" s="63">
        <f>Table19[[#This Row],[UNITID]]</f>
        <v>135717</v>
      </c>
      <c r="B595" s="148" t="str">
        <f>Table19[[#This Row],[OUTCOMES MEASURES]]</f>
        <v>Percent of adjusted cohort receiving an award at 8 years</v>
      </c>
      <c r="C595" s="156">
        <f>Table19[[#This Row],[Growth Rate]]</f>
        <v>0.14634146341463414</v>
      </c>
      <c r="D595">
        <f>Table20[[#This Row],[UNITID]]</f>
        <v>135717</v>
      </c>
      <c r="E595" s="156">
        <f>Table20[[#This Row],[Growth Rate]]</f>
        <v>0.13043478260869565</v>
      </c>
      <c r="F595">
        <f>Table21[[#This Row],[UNITID]]</f>
        <v>135717</v>
      </c>
      <c r="G595" s="157">
        <f>Table21[[#This Row],[Growth Rate]]</f>
        <v>-0.21739130434782608</v>
      </c>
      <c r="H595">
        <f>Table5[[#This Row],[UNITID]]</f>
        <v>135717</v>
      </c>
      <c r="I595" s="156">
        <f>Table5[[#This Row],[Growth Rate]]</f>
        <v>-3.3333333333333333E-2</v>
      </c>
    </row>
    <row r="596" spans="1:9" hidden="1">
      <c r="A596">
        <f>Table19[[#This Row],[UNITID]]</f>
        <v>135717</v>
      </c>
      <c r="B596" s="2" t="str">
        <f>Table19[[#This Row],[OUTCOMES MEASURES]]</f>
        <v>Percent of adjusted cohort still or subsequently enrolled at 8 years</v>
      </c>
      <c r="C596" s="8">
        <f>Table19[[#This Row],[Growth Rate]]</f>
        <v>6.25E-2</v>
      </c>
      <c r="D596">
        <f>Table20[[#This Row],[UNITID]]</f>
        <v>135717</v>
      </c>
      <c r="E596" s="7">
        <f>Table20[[#This Row],[Growth Rate]]</f>
        <v>0</v>
      </c>
      <c r="F596">
        <f>Table21[[#This Row],[UNITID]]</f>
        <v>135717</v>
      </c>
      <c r="G596" s="21">
        <f>Table21[[#This Row],[Growth Rate]]</f>
        <v>0.2</v>
      </c>
      <c r="H596">
        <f>Table5[[#This Row],[UNITID]]</f>
        <v>135717</v>
      </c>
      <c r="I596" s="7">
        <f>Table5[[#This Row],[Growth Rate]]</f>
        <v>5.8823529411764705E-2</v>
      </c>
    </row>
    <row r="597" spans="1:9" ht="14.25">
      <c r="A597" s="63">
        <f>Table19[[#This Row],[UNITID]]</f>
        <v>135717</v>
      </c>
      <c r="B597" s="148" t="str">
        <f>Table19[[#This Row],[OUTCOMES MEASURES]]</f>
        <v>Percent of adjusted cohort still enrolled at your institution at 8 years</v>
      </c>
      <c r="C597" s="156">
        <f>Table19[[#This Row],[Growth Rate]]</f>
        <v>-0.33333333333333331</v>
      </c>
      <c r="D597">
        <f>Table20[[#This Row],[UNITID]]</f>
        <v>135717</v>
      </c>
      <c r="E597" s="156">
        <f>Table20[[#This Row],[Growth Rate]]</f>
        <v>-0.25</v>
      </c>
      <c r="F597">
        <f>Table21[[#This Row],[UNITID]]</f>
        <v>135717</v>
      </c>
      <c r="G597" s="158">
        <f>Table21[[#This Row],[Growth Rate]]</f>
        <v>0</v>
      </c>
      <c r="H597">
        <f>Table5[[#This Row],[UNITID]]</f>
        <v>135717</v>
      </c>
      <c r="I597" s="156">
        <f>Table5[[#This Row],[Growth Rate]]</f>
        <v>-0.5</v>
      </c>
    </row>
    <row r="598" spans="1:9" ht="14.25">
      <c r="A598" s="63">
        <f>Table19[[#This Row],[UNITID]]</f>
        <v>135717</v>
      </c>
      <c r="B598" s="148" t="str">
        <f>Table19[[#This Row],[OUTCOMES MEASURES]]</f>
        <v>Percent of adjusted cohort enrolled subsequently at another institution at 8 years</v>
      </c>
      <c r="C598" s="156">
        <f>Table19[[#This Row],[Growth Rate]]</f>
        <v>0.15384615384615385</v>
      </c>
      <c r="D598">
        <f>Table20[[#This Row],[UNITID]]</f>
        <v>135717</v>
      </c>
      <c r="E598" s="64">
        <f>Table20[[#This Row],[Growth Rate]]</f>
        <v>6.6666666666666666E-2</v>
      </c>
      <c r="F598">
        <f>Table21[[#This Row],[UNITID]]</f>
        <v>135717</v>
      </c>
      <c r="G598" s="158">
        <f>Table21[[#This Row],[Growth Rate]]</f>
        <v>0.21052631578947367</v>
      </c>
      <c r="H598">
        <f>Table5[[#This Row],[UNITID]]</f>
        <v>135717</v>
      </c>
      <c r="I598" s="64">
        <f>Table5[[#This Row],[Growth Rate]]</f>
        <v>9.375E-2</v>
      </c>
    </row>
    <row r="599" spans="1:9" hidden="1">
      <c r="A599">
        <f>Table19[[#This Row],[UNITID]]</f>
        <v>135717</v>
      </c>
      <c r="B599" s="2" t="str">
        <f>Table19[[#This Row],[OUTCOMES MEASURES]]</f>
        <v>Percent of adjusted cohort enrollment status unknown at 8 years</v>
      </c>
      <c r="C599" s="8">
        <f>Table19[[#This Row],[Growth Rate]]</f>
        <v>-0.16279069767441862</v>
      </c>
      <c r="D599">
        <f>Table20[[#This Row],[UNITID]]</f>
        <v>135717</v>
      </c>
      <c r="E599" s="8">
        <f>Table20[[#This Row],[Growth Rate]]</f>
        <v>-5.1724137931034482E-2</v>
      </c>
      <c r="F599">
        <f>Table21[[#This Row],[UNITID]]</f>
        <v>135717</v>
      </c>
      <c r="G599" s="8">
        <f>Table21[[#This Row],[Growth Rate]]</f>
        <v>0.14705882352941177</v>
      </c>
      <c r="H599">
        <f>Table5[[#This Row],[UNITID]]</f>
        <v>135717</v>
      </c>
      <c r="I599" s="8">
        <f>Table5[[#This Row],[Growth Rate]]</f>
        <v>-8.1081081081081086E-2</v>
      </c>
    </row>
    <row r="600" spans="1:9" hidden="1">
      <c r="A600">
        <f>Table19[[#This Row],[UNITID]]</f>
        <v>136358</v>
      </c>
      <c r="B600" s="2" t="str">
        <f>Table19[[#This Row],[OUTCOMES MEASURES]]</f>
        <v>First-Time, Full-Time Cohort</v>
      </c>
      <c r="C600" s="8">
        <f>Table19[[#This Row],[Growth Rate]]</f>
        <v>-0.31214188267394272</v>
      </c>
      <c r="D600">
        <f>Table20[[#This Row],[UNITID]]</f>
        <v>136358</v>
      </c>
      <c r="E600" s="8">
        <f>Table20[[#This Row],[Growth Rate]]</f>
        <v>0.25629053177691308</v>
      </c>
      <c r="F600">
        <f>Table21[[#This Row],[UNITID]]</f>
        <v>136358</v>
      </c>
      <c r="G600" s="8">
        <f>Table21[[#This Row],[Growth Rate]]</f>
        <v>-0.20350109409190373</v>
      </c>
      <c r="H600">
        <f>Table5[[#This Row],[UNITID]]</f>
        <v>136358</v>
      </c>
      <c r="I600" s="8">
        <f>Table5[[#This Row],[Growth Rate]]</f>
        <v>0.10692588092345079</v>
      </c>
    </row>
    <row r="601" spans="1:9" hidden="1">
      <c r="A601">
        <f>Table19[[#This Row],[UNITID]]</f>
        <v>136358</v>
      </c>
      <c r="B601" t="str">
        <f>Table19[[#This Row],[OUTCOMES MEASURES]]</f>
        <v>Exclusions to cohort</v>
      </c>
      <c r="C601" s="7">
        <f>Table19[[#This Row],[Growth Rate]]</f>
        <v>-0.9642857142857143</v>
      </c>
      <c r="D601">
        <f>Table20[[#This Row],[UNITID]]</f>
        <v>136358</v>
      </c>
      <c r="E601" s="7">
        <f>Table20[[#This Row],[Growth Rate]]</f>
        <v>-1</v>
      </c>
      <c r="F601">
        <f>Table21[[#This Row],[UNITID]]</f>
        <v>136358</v>
      </c>
      <c r="G601" s="7" t="str">
        <f>Table21[[#This Row],[Growth Rate]]</f>
        <v/>
      </c>
      <c r="H601">
        <f>Table5[[#This Row],[UNITID]]</f>
        <v>136358</v>
      </c>
      <c r="I601" s="7" t="str">
        <f>Table5[[#This Row],[Growth Rate]]</f>
        <v/>
      </c>
    </row>
    <row r="602" spans="1:9" ht="14.25">
      <c r="A602" s="63">
        <f>Table19[[#This Row],[UNITID]]</f>
        <v>136358</v>
      </c>
      <c r="B602" s="63" t="str">
        <f>Table19[[#This Row],[OUTCOMES MEASURES]]</f>
        <v>Adjusted cohort</v>
      </c>
      <c r="C602" s="64">
        <f>Table19[[#This Row],[Growth Rate]]</f>
        <v>-0.30712125378058841</v>
      </c>
      <c r="D602">
        <f>Table20[[#This Row],[UNITID]]</f>
        <v>136358</v>
      </c>
      <c r="E602" s="64">
        <f>Table20[[#This Row],[Growth Rate]]</f>
        <v>0.25792207792207794</v>
      </c>
      <c r="F602">
        <f>Table21[[#This Row],[UNITID]]</f>
        <v>136358</v>
      </c>
      <c r="G602" s="155">
        <f>Table21[[#This Row],[Growth Rate]]</f>
        <v>-0.20350109409190373</v>
      </c>
      <c r="H602">
        <f>Table5[[#This Row],[UNITID]]</f>
        <v>136358</v>
      </c>
      <c r="I602" s="64">
        <f>Table5[[#This Row],[Growth Rate]]</f>
        <v>0.106318347509113</v>
      </c>
    </row>
    <row r="603" spans="1:9" hidden="1">
      <c r="A603">
        <f>Table19[[#This Row],[UNITID]]</f>
        <v>136358</v>
      </c>
      <c r="B603" t="str">
        <f>Table19[[#This Row],[OUTCOMES MEASURES]]</f>
        <v>Number of adjusted cohort receiving a certificate at 4 years</v>
      </c>
      <c r="C603" s="7">
        <f>Table19[[#This Row],[Growth Rate]]</f>
        <v>-0.23776223776223776</v>
      </c>
      <c r="D603">
        <f>Table20[[#This Row],[UNITID]]</f>
        <v>136358</v>
      </c>
      <c r="E603" s="7">
        <f>Table20[[#This Row],[Growth Rate]]</f>
        <v>-0.16666666666666666</v>
      </c>
      <c r="F603">
        <f>Table21[[#This Row],[UNITID]]</f>
        <v>136358</v>
      </c>
      <c r="G603" s="7">
        <f>Table21[[#This Row],[Growth Rate]]</f>
        <v>-0.36666666666666664</v>
      </c>
      <c r="H603">
        <f>Table5[[#This Row],[UNITID]]</f>
        <v>136358</v>
      </c>
      <c r="I603" s="7">
        <f>Table5[[#This Row],[Growth Rate]]</f>
        <v>0.39285714285714285</v>
      </c>
    </row>
    <row r="604" spans="1:9" hidden="1">
      <c r="A604">
        <f>Table19[[#This Row],[UNITID]]</f>
        <v>136358</v>
      </c>
      <c r="B604" t="str">
        <f>Table19[[#This Row],[OUTCOMES MEASURES]]</f>
        <v>Number of adjusted cohort receiving an Associate's degree at 4 years</v>
      </c>
      <c r="C604" s="7">
        <f>Table19[[#This Row],[Growth Rate]]</f>
        <v>-0.19589257503949448</v>
      </c>
      <c r="D604">
        <f>Table20[[#This Row],[UNITID]]</f>
        <v>136358</v>
      </c>
      <c r="E604" s="7">
        <f>Table20[[#This Row],[Growth Rate]]</f>
        <v>0.85578747628083496</v>
      </c>
      <c r="F604">
        <f>Table21[[#This Row],[UNITID]]</f>
        <v>136358</v>
      </c>
      <c r="G604" s="7">
        <f>Table21[[#This Row],[Growth Rate]]</f>
        <v>-0.36585365853658536</v>
      </c>
      <c r="H604">
        <f>Table5[[#This Row],[UNITID]]</f>
        <v>136358</v>
      </c>
      <c r="I604" s="7">
        <f>Table5[[#This Row],[Growth Rate]]</f>
        <v>-3.439153439153439E-2</v>
      </c>
    </row>
    <row r="605" spans="1:9" hidden="1">
      <c r="A605">
        <f>Table19[[#This Row],[UNITID]]</f>
        <v>136358</v>
      </c>
      <c r="B605" t="str">
        <f>Table19[[#This Row],[OUTCOMES MEASURES]]</f>
        <v>Number of adjusted cohort receiving a Bachelor's degree at 4 years</v>
      </c>
      <c r="C605" s="7">
        <f>Table19[[#This Row],[Growth Rate]]</f>
        <v>-0.66666666666666663</v>
      </c>
      <c r="D605">
        <f>Table20[[#This Row],[UNITID]]</f>
        <v>136358</v>
      </c>
      <c r="E605" s="7" t="str">
        <f>Table20[[#This Row],[Growth Rate]]</f>
        <v/>
      </c>
      <c r="F605">
        <f>Table21[[#This Row],[UNITID]]</f>
        <v>136358</v>
      </c>
      <c r="G605" s="7">
        <f>Table21[[#This Row],[Growth Rate]]</f>
        <v>3.3333333333333335</v>
      </c>
      <c r="H605">
        <f>Table5[[#This Row],[UNITID]]</f>
        <v>136358</v>
      </c>
      <c r="I605" s="7">
        <f>Table5[[#This Row],[Growth Rate]]</f>
        <v>-0.25</v>
      </c>
    </row>
    <row r="606" spans="1:9" hidden="1">
      <c r="A606">
        <f>Table19[[#This Row],[UNITID]]</f>
        <v>136358</v>
      </c>
      <c r="B606" s="2" t="str">
        <f>Table19[[#This Row],[OUTCOMES MEASURES]]</f>
        <v>Number of adjusted cohort receiving an award at 4 years</v>
      </c>
      <c r="C606" s="7">
        <f>Table19[[#This Row],[Growth Rate]]</f>
        <v>-0.20310296191819463</v>
      </c>
      <c r="D606">
        <f>Table20[[#This Row],[UNITID]]</f>
        <v>136358</v>
      </c>
      <c r="E606" s="7">
        <f>Table20[[#This Row],[Growth Rate]]</f>
        <v>0.56445047489823608</v>
      </c>
      <c r="F606">
        <f>Table21[[#This Row],[UNITID]]</f>
        <v>136358</v>
      </c>
      <c r="G606" s="21">
        <f>Table21[[#This Row],[Growth Rate]]</f>
        <v>-0.31614349775784756</v>
      </c>
      <c r="H606">
        <f>Table5[[#This Row],[UNITID]]</f>
        <v>136358</v>
      </c>
      <c r="I606" s="7">
        <f>Table5[[#This Row],[Growth Rate]]</f>
        <v>3.3472803347280332E-2</v>
      </c>
    </row>
    <row r="607" spans="1:9" ht="14.25">
      <c r="A607" s="63">
        <f>Table19[[#This Row],[UNITID]]</f>
        <v>136358</v>
      </c>
      <c r="B607" s="148" t="str">
        <f>Table19[[#This Row],[OUTCOMES MEASURES]]</f>
        <v>Percent of adjusted cohort receiving an award at 4 years</v>
      </c>
      <c r="C607" s="156">
        <f>Table19[[#This Row],[Growth Rate]]</f>
        <v>0.15384615384615385</v>
      </c>
      <c r="D607">
        <f>Table20[[#This Row],[UNITID]]</f>
        <v>136358</v>
      </c>
      <c r="E607" s="156">
        <f>Table20[[#This Row],[Growth Rate]]</f>
        <v>0.26315789473684209</v>
      </c>
      <c r="F607">
        <f>Table21[[#This Row],[UNITID]]</f>
        <v>136358</v>
      </c>
      <c r="G607" s="157">
        <f>Table21[[#This Row],[Growth Rate]]</f>
        <v>-0.14285714285714285</v>
      </c>
      <c r="H607">
        <f>Table5[[#This Row],[UNITID]]</f>
        <v>136358</v>
      </c>
      <c r="I607" s="156">
        <f>Table5[[#This Row],[Growth Rate]]</f>
        <v>-6.8965517241379309E-2</v>
      </c>
    </row>
    <row r="608" spans="1:9" hidden="1">
      <c r="A608">
        <f>Table19[[#This Row],[UNITID]]</f>
        <v>136358</v>
      </c>
      <c r="B608" t="str">
        <f>Table19[[#This Row],[OUTCOMES MEASURES]]</f>
        <v>Number of adjusted cohort receiving a certificate at 6 years</v>
      </c>
      <c r="C608" s="7">
        <f>Table19[[#This Row],[Growth Rate]]</f>
        <v>-0.27152317880794702</v>
      </c>
      <c r="D608">
        <f>Table20[[#This Row],[UNITID]]</f>
        <v>136358</v>
      </c>
      <c r="E608" s="7">
        <f>Table20[[#This Row],[Growth Rate]]</f>
        <v>-0.13761467889908258</v>
      </c>
      <c r="F608">
        <f>Table21[[#This Row],[UNITID]]</f>
        <v>136358</v>
      </c>
      <c r="G608" s="7">
        <f>Table21[[#This Row],[Growth Rate]]</f>
        <v>-0.40625</v>
      </c>
      <c r="H608">
        <f>Table5[[#This Row],[UNITID]]</f>
        <v>136358</v>
      </c>
      <c r="I608" s="7">
        <f>Table5[[#This Row],[Growth Rate]]</f>
        <v>0.32954545454545453</v>
      </c>
    </row>
    <row r="609" spans="1:9" hidden="1">
      <c r="A609">
        <f>Table19[[#This Row],[UNITID]]</f>
        <v>136358</v>
      </c>
      <c r="B609" t="str">
        <f>Table19[[#This Row],[OUTCOMES MEASURES]]</f>
        <v>Number of adjusted cohort receiving an Associate's degree at 6 years</v>
      </c>
      <c r="C609" s="7">
        <f>Table19[[#This Row],[Growth Rate]]</f>
        <v>-0.2553337921541638</v>
      </c>
      <c r="D609">
        <f>Table20[[#This Row],[UNITID]]</f>
        <v>136358</v>
      </c>
      <c r="E609" s="7">
        <f>Table20[[#This Row],[Growth Rate]]</f>
        <v>0.69190600522193213</v>
      </c>
      <c r="F609">
        <f>Table21[[#This Row],[UNITID]]</f>
        <v>136358</v>
      </c>
      <c r="G609" s="7">
        <f>Table21[[#This Row],[Growth Rate]]</f>
        <v>-0.37411764705882355</v>
      </c>
      <c r="H609">
        <f>Table5[[#This Row],[UNITID]]</f>
        <v>136358</v>
      </c>
      <c r="I609" s="7">
        <f>Table5[[#This Row],[Growth Rate]]</f>
        <v>-1.8691588785046728E-2</v>
      </c>
    </row>
    <row r="610" spans="1:9" hidden="1">
      <c r="A610">
        <f>Table19[[#This Row],[UNITID]]</f>
        <v>136358</v>
      </c>
      <c r="B610" t="str">
        <f>Table19[[#This Row],[OUTCOMES MEASURES]]</f>
        <v>Number of adjusted cohort receiving a Bachelor's degree at 6 years</v>
      </c>
      <c r="C610" s="7">
        <f>Table19[[#This Row],[Growth Rate]]</f>
        <v>-0.1875</v>
      </c>
      <c r="D610">
        <f>Table20[[#This Row],[UNITID]]</f>
        <v>136358</v>
      </c>
      <c r="E610" s="7">
        <f>Table20[[#This Row],[Growth Rate]]</f>
        <v>3</v>
      </c>
      <c r="F610">
        <f>Table21[[#This Row],[UNITID]]</f>
        <v>136358</v>
      </c>
      <c r="G610" s="7">
        <f>Table21[[#This Row],[Growth Rate]]</f>
        <v>1</v>
      </c>
      <c r="H610">
        <f>Table5[[#This Row],[UNITID]]</f>
        <v>136358</v>
      </c>
      <c r="I610" s="7">
        <f>Table5[[#This Row],[Growth Rate]]</f>
        <v>0.68181818181818177</v>
      </c>
    </row>
    <row r="611" spans="1:9" hidden="1">
      <c r="A611">
        <f>Table19[[#This Row],[UNITID]]</f>
        <v>136358</v>
      </c>
      <c r="B611" s="2" t="str">
        <f>Table19[[#This Row],[OUTCOMES MEASURES]]</f>
        <v>Number of adjusted cohort receiving an award at 6 years</v>
      </c>
      <c r="C611" s="7">
        <f>Table19[[#This Row],[Growth Rate]]</f>
        <v>-0.25550122249388751</v>
      </c>
      <c r="D611">
        <f>Table20[[#This Row],[UNITID]]</f>
        <v>136358</v>
      </c>
      <c r="E611" s="7">
        <f>Table20[[#This Row],[Growth Rate]]</f>
        <v>0.52072800808897879</v>
      </c>
      <c r="F611">
        <f>Table21[[#This Row],[UNITID]]</f>
        <v>136358</v>
      </c>
      <c r="G611" s="21">
        <f>Table21[[#This Row],[Growth Rate]]</f>
        <v>-0.32142857142857145</v>
      </c>
      <c r="H611">
        <f>Table5[[#This Row],[UNITID]]</f>
        <v>136358</v>
      </c>
      <c r="I611" s="7">
        <f>Table5[[#This Row],[Growth Rate]]</f>
        <v>6.6914498141263934E-2</v>
      </c>
    </row>
    <row r="612" spans="1:9" ht="14.25">
      <c r="A612" s="63">
        <f>Table19[[#This Row],[UNITID]]</f>
        <v>136358</v>
      </c>
      <c r="B612" s="148" t="str">
        <f>Table19[[#This Row],[OUTCOMES MEASURES]]</f>
        <v>Percent of adjusted cohort receiving an award at 6 years</v>
      </c>
      <c r="C612" s="156">
        <f>Table19[[#This Row],[Growth Rate]]</f>
        <v>6.6666666666666666E-2</v>
      </c>
      <c r="D612">
        <f>Table20[[#This Row],[UNITID]]</f>
        <v>136358</v>
      </c>
      <c r="E612" s="156">
        <f>Table20[[#This Row],[Growth Rate]]</f>
        <v>0.19230769230769232</v>
      </c>
      <c r="F612">
        <f>Table21[[#This Row],[UNITID]]</f>
        <v>136358</v>
      </c>
      <c r="G612" s="157">
        <f>Table21[[#This Row],[Growth Rate]]</f>
        <v>-0.15384615384615385</v>
      </c>
      <c r="H612">
        <f>Table5[[#This Row],[UNITID]]</f>
        <v>136358</v>
      </c>
      <c r="I612" s="156">
        <f>Table5[[#This Row],[Growth Rate]]</f>
        <v>-3.0303030303030304E-2</v>
      </c>
    </row>
    <row r="613" spans="1:9" hidden="1">
      <c r="A613">
        <f>Table19[[#This Row],[UNITID]]</f>
        <v>136358</v>
      </c>
      <c r="B613" t="str">
        <f>Table19[[#This Row],[OUTCOMES MEASURES]]</f>
        <v>Number of adjusted cohort receiving a certificate at 8 years</v>
      </c>
      <c r="C613" s="7">
        <f>Table19[[#This Row],[Growth Rate]]</f>
        <v>-0.32278481012658228</v>
      </c>
      <c r="D613">
        <f>Table20[[#This Row],[UNITID]]</f>
        <v>136358</v>
      </c>
      <c r="E613" s="7">
        <f>Table20[[#This Row],[Growth Rate]]</f>
        <v>-0.13063063063063063</v>
      </c>
      <c r="F613">
        <f>Table21[[#This Row],[UNITID]]</f>
        <v>136358</v>
      </c>
      <c r="G613" s="7">
        <f>Table21[[#This Row],[Growth Rate]]</f>
        <v>-0.34375</v>
      </c>
      <c r="H613">
        <f>Table5[[#This Row],[UNITID]]</f>
        <v>136358</v>
      </c>
      <c r="I613" s="7">
        <f>Table5[[#This Row],[Growth Rate]]</f>
        <v>0.23404255319148937</v>
      </c>
    </row>
    <row r="614" spans="1:9" hidden="1">
      <c r="A614">
        <f>Table19[[#This Row],[UNITID]]</f>
        <v>136358</v>
      </c>
      <c r="B614" t="str">
        <f>Table19[[#This Row],[OUTCOMES MEASURES]]</f>
        <v>Number of adjusted cohort receiving an Associate's degree at 8 years</v>
      </c>
      <c r="C614" s="7">
        <f>Table19[[#This Row],[Growth Rate]]</f>
        <v>-0.26894701542588867</v>
      </c>
      <c r="D614">
        <f>Table20[[#This Row],[UNITID]]</f>
        <v>136358</v>
      </c>
      <c r="E614" s="7">
        <f>Table20[[#This Row],[Growth Rate]]</f>
        <v>0.61995249406175768</v>
      </c>
      <c r="F614">
        <f>Table21[[#This Row],[UNITID]]</f>
        <v>136358</v>
      </c>
      <c r="G614" s="7">
        <f>Table21[[#This Row],[Growth Rate]]</f>
        <v>-0.37354988399071926</v>
      </c>
      <c r="H614">
        <f>Table5[[#This Row],[UNITID]]</f>
        <v>136358</v>
      </c>
      <c r="I614" s="7">
        <f>Table5[[#This Row],[Growth Rate]]</f>
        <v>-3.8724373576309798E-2</v>
      </c>
    </row>
    <row r="615" spans="1:9" hidden="1">
      <c r="A615">
        <f>Table19[[#This Row],[UNITID]]</f>
        <v>136358</v>
      </c>
      <c r="B615" t="str">
        <f>Table19[[#This Row],[OUTCOMES MEASURES]]</f>
        <v>Number of adjusted cohort receiving a Bachelor's degree at 8 years</v>
      </c>
      <c r="C615" s="7">
        <f>Table19[[#This Row],[Growth Rate]]</f>
        <v>-9.0909090909090912E-2</v>
      </c>
      <c r="D615">
        <f>Table20[[#This Row],[UNITID]]</f>
        <v>136358</v>
      </c>
      <c r="E615" s="7">
        <f>Table20[[#This Row],[Growth Rate]]</f>
        <v>1.1904761904761905</v>
      </c>
      <c r="F615">
        <f>Table21[[#This Row],[UNITID]]</f>
        <v>136358</v>
      </c>
      <c r="G615" s="7">
        <f>Table21[[#This Row],[Growth Rate]]</f>
        <v>0.73913043478260865</v>
      </c>
      <c r="H615">
        <f>Table5[[#This Row],[UNITID]]</f>
        <v>136358</v>
      </c>
      <c r="I615" s="7">
        <f>Table5[[#This Row],[Growth Rate]]</f>
        <v>0.9</v>
      </c>
    </row>
    <row r="616" spans="1:9" hidden="1">
      <c r="A616">
        <f>Table19[[#This Row],[UNITID]]</f>
        <v>136358</v>
      </c>
      <c r="B616" t="str">
        <f>Table19[[#This Row],[OUTCOMES MEASURES]]</f>
        <v>Number of adjusted cohort receiving an award at 8 years</v>
      </c>
      <c r="C616" s="7">
        <f>Table19[[#This Row],[Growth Rate]]</f>
        <v>-0.26819248826291081</v>
      </c>
      <c r="D616">
        <f>Table20[[#This Row],[UNITID]]</f>
        <v>136358</v>
      </c>
      <c r="E616" s="7">
        <f>Table20[[#This Row],[Growth Rate]]</f>
        <v>0.47741935483870968</v>
      </c>
      <c r="F616">
        <f>Table21[[#This Row],[UNITID]]</f>
        <v>136358</v>
      </c>
      <c r="G616" s="7">
        <f>Table21[[#This Row],[Growth Rate]]</f>
        <v>-0.31893004115226337</v>
      </c>
      <c r="H616">
        <f>Table5[[#This Row],[UNITID]]</f>
        <v>136358</v>
      </c>
      <c r="I616" s="7">
        <f>Table5[[#This Row],[Growth Rate]]</f>
        <v>5.6838365896980464E-2</v>
      </c>
    </row>
    <row r="617" spans="1:9" hidden="1">
      <c r="A617">
        <f>Table19[[#This Row],[UNITID]]</f>
        <v>136358</v>
      </c>
      <c r="B617" t="str">
        <f>Table19[[#This Row],[OUTCOMES MEASURES]]</f>
        <v>Number of adjusted cohort still enrolled at your institution at 8 years</v>
      </c>
      <c r="C617" s="7">
        <f>Table19[[#This Row],[Growth Rate]]</f>
        <v>-0.57425742574257421</v>
      </c>
      <c r="D617">
        <f>Table20[[#This Row],[UNITID]]</f>
        <v>136358</v>
      </c>
      <c r="E617" s="7">
        <f>Table20[[#This Row],[Growth Rate]]</f>
        <v>-0.13245033112582782</v>
      </c>
      <c r="F617">
        <f>Table21[[#This Row],[UNITID]]</f>
        <v>136358</v>
      </c>
      <c r="G617" s="7">
        <f>Table21[[#This Row],[Growth Rate]]</f>
        <v>-0.16666666666666666</v>
      </c>
      <c r="H617">
        <f>Table5[[#This Row],[UNITID]]</f>
        <v>136358</v>
      </c>
      <c r="I617" s="7">
        <f>Table5[[#This Row],[Growth Rate]]</f>
        <v>-0.2413793103448276</v>
      </c>
    </row>
    <row r="618" spans="1:9" hidden="1">
      <c r="A618">
        <f>Table19[[#This Row],[UNITID]]</f>
        <v>136358</v>
      </c>
      <c r="B618" t="str">
        <f>Table19[[#This Row],[OUTCOMES MEASURES]]</f>
        <v>Number of adjusted cohort who enrolled subsequently at another institution at 8 years</v>
      </c>
      <c r="C618" s="7">
        <f>Table19[[#This Row],[Growth Rate]]</f>
        <v>-0.17247097844112769</v>
      </c>
      <c r="D618">
        <f>Table20[[#This Row],[UNITID]]</f>
        <v>136358</v>
      </c>
      <c r="E618" s="7">
        <f>Table20[[#This Row],[Growth Rate]]</f>
        <v>0.40378006872852235</v>
      </c>
      <c r="F618">
        <f>Table21[[#This Row],[UNITID]]</f>
        <v>136358</v>
      </c>
      <c r="G618" s="7">
        <f>Table21[[#This Row],[Growth Rate]]</f>
        <v>-2.843601895734597E-2</v>
      </c>
      <c r="H618">
        <f>Table5[[#This Row],[UNITID]]</f>
        <v>136358</v>
      </c>
      <c r="I618" s="7">
        <f>Table5[[#This Row],[Growth Rate]]</f>
        <v>0.13169642857142858</v>
      </c>
    </row>
    <row r="619" spans="1:9" hidden="1">
      <c r="A619">
        <f>Table19[[#This Row],[UNITID]]</f>
        <v>136358</v>
      </c>
      <c r="B619" s="2" t="str">
        <f>Table19[[#This Row],[OUTCOMES MEASURES]]</f>
        <v>Number of adjusted cohort whose subsequent enrollment status is unknown at 8 years</v>
      </c>
      <c r="C619" s="8">
        <f>Table19[[#This Row],[Growth Rate]]</f>
        <v>-0.40520748576078114</v>
      </c>
      <c r="D619">
        <f>Table20[[#This Row],[UNITID]]</f>
        <v>136358</v>
      </c>
      <c r="E619" s="7">
        <f>Table20[[#This Row],[Growth Rate]]</f>
        <v>0.12795275590551181</v>
      </c>
      <c r="F619">
        <f>Table21[[#This Row],[UNITID]]</f>
        <v>136358</v>
      </c>
      <c r="G619" s="7">
        <f>Table21[[#This Row],[Growth Rate]]</f>
        <v>-0.11374407582938388</v>
      </c>
      <c r="H619">
        <f>Table5[[#This Row],[UNITID]]</f>
        <v>136358</v>
      </c>
      <c r="I619" s="7">
        <f>Table5[[#This Row],[Growth Rate]]</f>
        <v>0.15016501650165018</v>
      </c>
    </row>
    <row r="620" spans="1:9" hidden="1">
      <c r="A620">
        <f>Table19[[#This Row],[UNITID]]</f>
        <v>136358</v>
      </c>
      <c r="B620" s="2" t="str">
        <f>Table19[[#This Row],[OUTCOMES MEASURES]]</f>
        <v>Number of adjusted cohort who did not receive an award from your institution at 8 years</v>
      </c>
      <c r="C620" s="7">
        <f>Table19[[#This Row],[Growth Rate]]</f>
        <v>-0.34143817899637868</v>
      </c>
      <c r="D620">
        <f>Table20[[#This Row],[UNITID]]</f>
        <v>136358</v>
      </c>
      <c r="E620" s="7">
        <f>Table20[[#This Row],[Growth Rate]]</f>
        <v>0.17179023508137431</v>
      </c>
      <c r="F620">
        <f>Table21[[#This Row],[UNITID]]</f>
        <v>136358</v>
      </c>
      <c r="G620" s="21">
        <f>Table21[[#This Row],[Growth Rate]]</f>
        <v>-7.2429906542056069E-2</v>
      </c>
      <c r="H620">
        <f>Table5[[#This Row],[UNITID]]</f>
        <v>136358</v>
      </c>
      <c r="I620" s="7">
        <f>Table5[[#This Row],[Growth Rate]]</f>
        <v>0.13204062788550322</v>
      </c>
    </row>
    <row r="621" spans="1:9" ht="14.25">
      <c r="A621" s="63">
        <f>Table19[[#This Row],[UNITID]]</f>
        <v>136358</v>
      </c>
      <c r="B621" s="148" t="str">
        <f>Table19[[#This Row],[OUTCOMES MEASURES]]</f>
        <v>Percent of adjusted cohort receiving an award at 8 years</v>
      </c>
      <c r="C621" s="156">
        <f>Table19[[#This Row],[Growth Rate]]</f>
        <v>4.2553191489361701E-2</v>
      </c>
      <c r="D621">
        <f>Table20[[#This Row],[UNITID]]</f>
        <v>136358</v>
      </c>
      <c r="E621" s="156">
        <f>Table20[[#This Row],[Growth Rate]]</f>
        <v>0.17857142857142858</v>
      </c>
      <c r="F621">
        <f>Table21[[#This Row],[UNITID]]</f>
        <v>136358</v>
      </c>
      <c r="G621" s="157">
        <f>Table21[[#This Row],[Growth Rate]]</f>
        <v>-0.15094339622641509</v>
      </c>
      <c r="H621">
        <f>Table5[[#This Row],[UNITID]]</f>
        <v>136358</v>
      </c>
      <c r="I621" s="156">
        <f>Table5[[#This Row],[Growth Rate]]</f>
        <v>-2.9411764705882353E-2</v>
      </c>
    </row>
    <row r="622" spans="1:9" hidden="1">
      <c r="A622">
        <f>Table19[[#This Row],[UNITID]]</f>
        <v>136358</v>
      </c>
      <c r="B622" s="2" t="str">
        <f>Table19[[#This Row],[OUTCOMES MEASURES]]</f>
        <v>Percent of adjusted cohort still or subsequently enrolled at 8 years</v>
      </c>
      <c r="C622" s="8">
        <f>Table19[[#This Row],[Growth Rate]]</f>
        <v>0.15789473684210525</v>
      </c>
      <c r="D622">
        <f>Table20[[#This Row],[UNITID]]</f>
        <v>136358</v>
      </c>
      <c r="E622" s="7">
        <f>Table20[[#This Row],[Growth Rate]]</f>
        <v>5.2631578947368418E-2</v>
      </c>
      <c r="F622">
        <f>Table21[[#This Row],[UNITID]]</f>
        <v>136358</v>
      </c>
      <c r="G622" s="21">
        <f>Table21[[#This Row],[Growth Rate]]</f>
        <v>0.20833333333333334</v>
      </c>
      <c r="H622">
        <f>Table5[[#This Row],[UNITID]]</f>
        <v>136358</v>
      </c>
      <c r="I622" s="7">
        <f>Table5[[#This Row],[Growth Rate]]</f>
        <v>0</v>
      </c>
    </row>
    <row r="623" spans="1:9" ht="14.25">
      <c r="A623" s="63">
        <f>Table19[[#This Row],[UNITID]]</f>
        <v>136358</v>
      </c>
      <c r="B623" s="148" t="str">
        <f>Table19[[#This Row],[OUTCOMES MEASURES]]</f>
        <v>Percent of adjusted cohort still enrolled at your institution at 8 years</v>
      </c>
      <c r="C623" s="156">
        <f>Table19[[#This Row],[Growth Rate]]</f>
        <v>-0.33333333333333331</v>
      </c>
      <c r="D623">
        <f>Table20[[#This Row],[UNITID]]</f>
        <v>136358</v>
      </c>
      <c r="E623" s="156">
        <f>Table20[[#This Row],[Growth Rate]]</f>
        <v>-0.25</v>
      </c>
      <c r="F623">
        <f>Table21[[#This Row],[UNITID]]</f>
        <v>136358</v>
      </c>
      <c r="G623" s="158">
        <f>Table21[[#This Row],[Growth Rate]]</f>
        <v>0</v>
      </c>
      <c r="H623">
        <f>Table5[[#This Row],[UNITID]]</f>
        <v>136358</v>
      </c>
      <c r="I623" s="156">
        <f>Table5[[#This Row],[Growth Rate]]</f>
        <v>-0.5</v>
      </c>
    </row>
    <row r="624" spans="1:9" ht="14.25">
      <c r="A624" s="63">
        <f>Table19[[#This Row],[UNITID]]</f>
        <v>136358</v>
      </c>
      <c r="B624" s="148" t="str">
        <f>Table19[[#This Row],[OUTCOMES MEASURES]]</f>
        <v>Percent of adjusted cohort enrolled subsequently at another institution at 8 years</v>
      </c>
      <c r="C624" s="156">
        <f>Table19[[#This Row],[Growth Rate]]</f>
        <v>0.17647058823529413</v>
      </c>
      <c r="D624">
        <f>Table20[[#This Row],[UNITID]]</f>
        <v>136358</v>
      </c>
      <c r="E624" s="64">
        <f>Table20[[#This Row],[Growth Rate]]</f>
        <v>0.13333333333333333</v>
      </c>
      <c r="F624">
        <f>Table21[[#This Row],[UNITID]]</f>
        <v>136358</v>
      </c>
      <c r="G624" s="158">
        <f>Table21[[#This Row],[Growth Rate]]</f>
        <v>0.21739130434782608</v>
      </c>
      <c r="H624">
        <f>Table5[[#This Row],[UNITID]]</f>
        <v>136358</v>
      </c>
      <c r="I624" s="64">
        <f>Table5[[#This Row],[Growth Rate]]</f>
        <v>3.7037037037037035E-2</v>
      </c>
    </row>
    <row r="625" spans="1:9" hidden="1">
      <c r="A625">
        <f>Table19[[#This Row],[UNITID]]</f>
        <v>136358</v>
      </c>
      <c r="B625" s="2" t="str">
        <f>Table19[[#This Row],[OUTCOMES MEASURES]]</f>
        <v>Percent of adjusted cohort enrollment status unknown at 8 years</v>
      </c>
      <c r="C625" s="8">
        <f>Table19[[#This Row],[Growth Rate]]</f>
        <v>-0.14705882352941177</v>
      </c>
      <c r="D625">
        <f>Table20[[#This Row],[UNITID]]</f>
        <v>136358</v>
      </c>
      <c r="E625" s="8">
        <f>Table20[[#This Row],[Growth Rate]]</f>
        <v>-0.11320754716981132</v>
      </c>
      <c r="F625">
        <f>Table21[[#This Row],[UNITID]]</f>
        <v>136358</v>
      </c>
      <c r="G625" s="8">
        <f>Table21[[#This Row],[Growth Rate]]</f>
        <v>0.13043478260869565</v>
      </c>
      <c r="H625">
        <f>Table5[[#This Row],[UNITID]]</f>
        <v>136358</v>
      </c>
      <c r="I625" s="8">
        <f>Table5[[#This Row],[Growth Rate]]</f>
        <v>2.7027027027027029E-2</v>
      </c>
    </row>
    <row r="626" spans="1:9" hidden="1">
      <c r="A626">
        <f>Table19[[#This Row],[UNITID]]</f>
        <v>137759</v>
      </c>
      <c r="B626" s="2" t="str">
        <f>Table19[[#This Row],[OUTCOMES MEASURES]]</f>
        <v>First-Time, Full-Time Cohort</v>
      </c>
      <c r="C626" s="8">
        <f>Table19[[#This Row],[Growth Rate]]</f>
        <v>-0.22512908777969018</v>
      </c>
      <c r="D626">
        <f>Table20[[#This Row],[UNITID]]</f>
        <v>137759</v>
      </c>
      <c r="E626" s="8">
        <f>Table20[[#This Row],[Growth Rate]]</f>
        <v>-8.2712369597615493E-2</v>
      </c>
      <c r="F626">
        <f>Table21[[#This Row],[UNITID]]</f>
        <v>137759</v>
      </c>
      <c r="G626" s="8">
        <f>Table21[[#This Row],[Growth Rate]]</f>
        <v>-0.20867208672086721</v>
      </c>
      <c r="H626">
        <f>Table5[[#This Row],[UNITID]]</f>
        <v>137759</v>
      </c>
      <c r="I626" s="8">
        <f>Table5[[#This Row],[Growth Rate]]</f>
        <v>-0.12473347547974413</v>
      </c>
    </row>
    <row r="627" spans="1:9" hidden="1">
      <c r="A627">
        <f>Table19[[#This Row],[UNITID]]</f>
        <v>137759</v>
      </c>
      <c r="B627" t="str">
        <f>Table19[[#This Row],[OUTCOMES MEASURES]]</f>
        <v>Exclusions to cohort</v>
      </c>
      <c r="C627" s="7">
        <f>Table19[[#This Row],[Growth Rate]]</f>
        <v>-1</v>
      </c>
      <c r="D627">
        <f>Table20[[#This Row],[UNITID]]</f>
        <v>137759</v>
      </c>
      <c r="E627" s="7" t="str">
        <f>Table20[[#This Row],[Growth Rate]]</f>
        <v/>
      </c>
      <c r="F627">
        <f>Table21[[#This Row],[UNITID]]</f>
        <v>137759</v>
      </c>
      <c r="G627" s="7" t="str">
        <f>Table21[[#This Row],[Growth Rate]]</f>
        <v/>
      </c>
      <c r="H627">
        <f>Table5[[#This Row],[UNITID]]</f>
        <v>137759</v>
      </c>
      <c r="I627" s="7" t="str">
        <f>Table5[[#This Row],[Growth Rate]]</f>
        <v/>
      </c>
    </row>
    <row r="628" spans="1:9" ht="14.25">
      <c r="A628" s="63">
        <f>Table19[[#This Row],[UNITID]]</f>
        <v>137759</v>
      </c>
      <c r="B628" s="63" t="str">
        <f>Table19[[#This Row],[OUTCOMES MEASURES]]</f>
        <v>Adjusted cohort</v>
      </c>
      <c r="C628" s="64">
        <f>Table19[[#This Row],[Growth Rate]]</f>
        <v>-0.22083766008999653</v>
      </c>
      <c r="D628">
        <f>Table20[[#This Row],[UNITID]]</f>
        <v>137759</v>
      </c>
      <c r="E628" s="64">
        <f>Table20[[#This Row],[Growth Rate]]</f>
        <v>-8.2712369597615493E-2</v>
      </c>
      <c r="F628">
        <f>Table21[[#This Row],[UNITID]]</f>
        <v>137759</v>
      </c>
      <c r="G628" s="155">
        <f>Table21[[#This Row],[Growth Rate]]</f>
        <v>-0.20867208672086721</v>
      </c>
      <c r="H628">
        <f>Table5[[#This Row],[UNITID]]</f>
        <v>137759</v>
      </c>
      <c r="I628" s="64">
        <f>Table5[[#This Row],[Growth Rate]]</f>
        <v>-0.12473347547974413</v>
      </c>
    </row>
    <row r="629" spans="1:9" hidden="1">
      <c r="A629">
        <f>Table19[[#This Row],[UNITID]]</f>
        <v>137759</v>
      </c>
      <c r="B629" t="str">
        <f>Table19[[#This Row],[OUTCOMES MEASURES]]</f>
        <v>Number of adjusted cohort receiving a certificate at 4 years</v>
      </c>
      <c r="C629" s="7">
        <f>Table19[[#This Row],[Growth Rate]]</f>
        <v>-0.10344827586206896</v>
      </c>
      <c r="D629">
        <f>Table20[[#This Row],[UNITID]]</f>
        <v>137759</v>
      </c>
      <c r="E629" s="7">
        <f>Table20[[#This Row],[Growth Rate]]</f>
        <v>0</v>
      </c>
      <c r="F629">
        <f>Table21[[#This Row],[UNITID]]</f>
        <v>137759</v>
      </c>
      <c r="G629" s="7">
        <f>Table21[[#This Row],[Growth Rate]]</f>
        <v>-0.14285714285714285</v>
      </c>
      <c r="H629">
        <f>Table5[[#This Row],[UNITID]]</f>
        <v>137759</v>
      </c>
      <c r="I629" s="7">
        <f>Table5[[#This Row],[Growth Rate]]</f>
        <v>1.0833333333333333</v>
      </c>
    </row>
    <row r="630" spans="1:9" hidden="1">
      <c r="A630">
        <f>Table19[[#This Row],[UNITID]]</f>
        <v>137759</v>
      </c>
      <c r="B630" t="str">
        <f>Table19[[#This Row],[OUTCOMES MEASURES]]</f>
        <v>Number of adjusted cohort receiving an Associate's degree at 4 years</v>
      </c>
      <c r="C630" s="7">
        <f>Table19[[#This Row],[Growth Rate]]</f>
        <v>-4.4217687074829932E-2</v>
      </c>
      <c r="D630">
        <f>Table20[[#This Row],[UNITID]]</f>
        <v>137759</v>
      </c>
      <c r="E630" s="7">
        <f>Table20[[#This Row],[Growth Rate]]</f>
        <v>0.14534883720930233</v>
      </c>
      <c r="F630">
        <f>Table21[[#This Row],[UNITID]]</f>
        <v>137759</v>
      </c>
      <c r="G630" s="7">
        <f>Table21[[#This Row],[Growth Rate]]</f>
        <v>-0.17755443886097153</v>
      </c>
      <c r="H630">
        <f>Table5[[#This Row],[UNITID]]</f>
        <v>137759</v>
      </c>
      <c r="I630" s="7">
        <f>Table5[[#This Row],[Growth Rate]]</f>
        <v>-0.10238907849829351</v>
      </c>
    </row>
    <row r="631" spans="1:9" hidden="1">
      <c r="A631">
        <f>Table19[[#This Row],[UNITID]]</f>
        <v>137759</v>
      </c>
      <c r="B631" t="str">
        <f>Table19[[#This Row],[OUTCOMES MEASURES]]</f>
        <v>Number of adjusted cohort receiving a Bachelor's degree at 4 years</v>
      </c>
      <c r="C631" s="7" t="str">
        <f>Table19[[#This Row],[Growth Rate]]</f>
        <v/>
      </c>
      <c r="D631">
        <f>Table20[[#This Row],[UNITID]]</f>
        <v>137759</v>
      </c>
      <c r="E631" s="7" t="str">
        <f>Table20[[#This Row],[Growth Rate]]</f>
        <v/>
      </c>
      <c r="F631">
        <f>Table21[[#This Row],[UNITID]]</f>
        <v>137759</v>
      </c>
      <c r="G631" s="7" t="str">
        <f>Table21[[#This Row],[Growth Rate]]</f>
        <v/>
      </c>
      <c r="H631">
        <f>Table5[[#This Row],[UNITID]]</f>
        <v>137759</v>
      </c>
      <c r="I631" s="7" t="str">
        <f>Table5[[#This Row],[Growth Rate]]</f>
        <v/>
      </c>
    </row>
    <row r="632" spans="1:9" hidden="1">
      <c r="A632">
        <f>Table19[[#This Row],[UNITID]]</f>
        <v>137759</v>
      </c>
      <c r="B632" s="2" t="str">
        <f>Table19[[#This Row],[OUTCOMES MEASURES]]</f>
        <v>Number of adjusted cohort receiving an award at 4 years</v>
      </c>
      <c r="C632" s="7">
        <f>Table19[[#This Row],[Growth Rate]]</f>
        <v>-4.7872340425531915E-2</v>
      </c>
      <c r="D632">
        <f>Table20[[#This Row],[UNITID]]</f>
        <v>137759</v>
      </c>
      <c r="E632" s="7">
        <f>Table20[[#This Row],[Growth Rate]]</f>
        <v>0.12886597938144329</v>
      </c>
      <c r="F632">
        <f>Table21[[#This Row],[UNITID]]</f>
        <v>137759</v>
      </c>
      <c r="G632" s="21">
        <f>Table21[[#This Row],[Growth Rate]]</f>
        <v>-0.176759410801964</v>
      </c>
      <c r="H632">
        <f>Table5[[#This Row],[UNITID]]</f>
        <v>137759</v>
      </c>
      <c r="I632" s="7">
        <f>Table5[[#This Row],[Growth Rate]]</f>
        <v>-5.5737704918032788E-2</v>
      </c>
    </row>
    <row r="633" spans="1:9" ht="14.25">
      <c r="A633" s="63">
        <f>Table19[[#This Row],[UNITID]]</f>
        <v>137759</v>
      </c>
      <c r="B633" s="148" t="str">
        <f>Table19[[#This Row],[OUTCOMES MEASURES]]</f>
        <v>Percent of adjusted cohort receiving an award at 4 years</v>
      </c>
      <c r="C633" s="156">
        <f>Table19[[#This Row],[Growth Rate]]</f>
        <v>0.21212121212121213</v>
      </c>
      <c r="D633">
        <f>Table20[[#This Row],[UNITID]]</f>
        <v>137759</v>
      </c>
      <c r="E633" s="156">
        <f>Table20[[#This Row],[Growth Rate]]</f>
        <v>0.2857142857142857</v>
      </c>
      <c r="F633">
        <f>Table21[[#This Row],[UNITID]]</f>
        <v>137759</v>
      </c>
      <c r="G633" s="157">
        <f>Table21[[#This Row],[Growth Rate]]</f>
        <v>3.6363636363636362E-2</v>
      </c>
      <c r="H633">
        <f>Table5[[#This Row],[UNITID]]</f>
        <v>137759</v>
      </c>
      <c r="I633" s="156">
        <f>Table5[[#This Row],[Growth Rate]]</f>
        <v>6.0606060606060608E-2</v>
      </c>
    </row>
    <row r="634" spans="1:9" hidden="1">
      <c r="A634">
        <f>Table19[[#This Row],[UNITID]]</f>
        <v>137759</v>
      </c>
      <c r="B634" t="str">
        <f>Table19[[#This Row],[OUTCOMES MEASURES]]</f>
        <v>Number of adjusted cohort receiving a certificate at 6 years</v>
      </c>
      <c r="C634" s="7">
        <f>Table19[[#This Row],[Growth Rate]]</f>
        <v>-5.3571428571428568E-2</v>
      </c>
      <c r="D634">
        <f>Table20[[#This Row],[UNITID]]</f>
        <v>137759</v>
      </c>
      <c r="E634" s="7">
        <f>Table20[[#This Row],[Growth Rate]]</f>
        <v>0.13043478260869565</v>
      </c>
      <c r="F634">
        <f>Table21[[#This Row],[UNITID]]</f>
        <v>137759</v>
      </c>
      <c r="G634" s="7">
        <f>Table21[[#This Row],[Growth Rate]]</f>
        <v>-0.14285714285714285</v>
      </c>
      <c r="H634">
        <f>Table5[[#This Row],[UNITID]]</f>
        <v>137759</v>
      </c>
      <c r="I634" s="7">
        <f>Table5[[#This Row],[Growth Rate]]</f>
        <v>0.83333333333333337</v>
      </c>
    </row>
    <row r="635" spans="1:9" hidden="1">
      <c r="A635">
        <f>Table19[[#This Row],[UNITID]]</f>
        <v>137759</v>
      </c>
      <c r="B635" t="str">
        <f>Table19[[#This Row],[OUTCOMES MEASURES]]</f>
        <v>Number of adjusted cohort receiving an Associate's degree at 6 years</v>
      </c>
      <c r="C635" s="7">
        <f>Table19[[#This Row],[Growth Rate]]</f>
        <v>-6.3081695966907964E-2</v>
      </c>
      <c r="D635">
        <f>Table20[[#This Row],[UNITID]]</f>
        <v>137759</v>
      </c>
      <c r="E635" s="7">
        <f>Table20[[#This Row],[Growth Rate]]</f>
        <v>3.6585365853658534E-2</v>
      </c>
      <c r="F635">
        <f>Table21[[#This Row],[UNITID]]</f>
        <v>137759</v>
      </c>
      <c r="G635" s="7">
        <f>Table21[[#This Row],[Growth Rate]]</f>
        <v>-0.17241379310344829</v>
      </c>
      <c r="H635">
        <f>Table5[[#This Row],[UNITID]]</f>
        <v>137759</v>
      </c>
      <c r="I635" s="7">
        <f>Table5[[#This Row],[Growth Rate]]</f>
        <v>-7.0512820512820512E-2</v>
      </c>
    </row>
    <row r="636" spans="1:9" hidden="1">
      <c r="A636">
        <f>Table19[[#This Row],[UNITID]]</f>
        <v>137759</v>
      </c>
      <c r="B636" t="str">
        <f>Table19[[#This Row],[OUTCOMES MEASURES]]</f>
        <v>Number of adjusted cohort receiving a Bachelor's degree at 6 years</v>
      </c>
      <c r="C636" s="7" t="str">
        <f>Table19[[#This Row],[Growth Rate]]</f>
        <v/>
      </c>
      <c r="D636">
        <f>Table20[[#This Row],[UNITID]]</f>
        <v>137759</v>
      </c>
      <c r="E636" s="7" t="str">
        <f>Table20[[#This Row],[Growth Rate]]</f>
        <v/>
      </c>
      <c r="F636">
        <f>Table21[[#This Row],[UNITID]]</f>
        <v>137759</v>
      </c>
      <c r="G636" s="7" t="str">
        <f>Table21[[#This Row],[Growth Rate]]</f>
        <v/>
      </c>
      <c r="H636">
        <f>Table5[[#This Row],[UNITID]]</f>
        <v>137759</v>
      </c>
      <c r="I636" s="7" t="str">
        <f>Table5[[#This Row],[Growth Rate]]</f>
        <v/>
      </c>
    </row>
    <row r="637" spans="1:9" hidden="1">
      <c r="A637">
        <f>Table19[[#This Row],[UNITID]]</f>
        <v>137759</v>
      </c>
      <c r="B637" s="2" t="str">
        <f>Table19[[#This Row],[OUTCOMES MEASURES]]</f>
        <v>Number of adjusted cohort receiving an award at 6 years</v>
      </c>
      <c r="C637" s="7">
        <f>Table19[[#This Row],[Growth Rate]]</f>
        <v>-6.2561094819159335E-2</v>
      </c>
      <c r="D637">
        <f>Table20[[#This Row],[UNITID]]</f>
        <v>137759</v>
      </c>
      <c r="E637" s="7">
        <f>Table20[[#This Row],[Growth Rate]]</f>
        <v>4.4609665427509292E-2</v>
      </c>
      <c r="F637">
        <f>Table21[[#This Row],[UNITID]]</f>
        <v>137759</v>
      </c>
      <c r="G637" s="21">
        <f>Table21[[#This Row],[Growth Rate]]</f>
        <v>-0.17174959871589085</v>
      </c>
      <c r="H637">
        <f>Table5[[#This Row],[UNITID]]</f>
        <v>137759</v>
      </c>
      <c r="I637" s="7">
        <f>Table5[[#This Row],[Growth Rate]]</f>
        <v>-3.0864197530864196E-2</v>
      </c>
    </row>
    <row r="638" spans="1:9" ht="14.25">
      <c r="A638" s="63">
        <f>Table19[[#This Row],[UNITID]]</f>
        <v>137759</v>
      </c>
      <c r="B638" s="148" t="str">
        <f>Table19[[#This Row],[OUTCOMES MEASURES]]</f>
        <v>Percent of adjusted cohort receiving an award at 6 years</v>
      </c>
      <c r="C638" s="156">
        <f>Table19[[#This Row],[Growth Rate]]</f>
        <v>0.22857142857142856</v>
      </c>
      <c r="D638">
        <f>Table20[[#This Row],[UNITID]]</f>
        <v>137759</v>
      </c>
      <c r="E638" s="156">
        <f>Table20[[#This Row],[Growth Rate]]</f>
        <v>0.15</v>
      </c>
      <c r="F638">
        <f>Table21[[#This Row],[UNITID]]</f>
        <v>137759</v>
      </c>
      <c r="G638" s="157">
        <f>Table21[[#This Row],[Growth Rate]]</f>
        <v>5.3571428571428568E-2</v>
      </c>
      <c r="H638">
        <f>Table5[[#This Row],[UNITID]]</f>
        <v>137759</v>
      </c>
      <c r="I638" s="156">
        <f>Table5[[#This Row],[Growth Rate]]</f>
        <v>8.5714285714285715E-2</v>
      </c>
    </row>
    <row r="639" spans="1:9" hidden="1">
      <c r="A639">
        <f>Table19[[#This Row],[UNITID]]</f>
        <v>137759</v>
      </c>
      <c r="B639" t="str">
        <f>Table19[[#This Row],[OUTCOMES MEASURES]]</f>
        <v>Number of adjusted cohort receiving a certificate at 8 years</v>
      </c>
      <c r="C639" s="7">
        <f>Table19[[#This Row],[Growth Rate]]</f>
        <v>-5.2631578947368418E-2</v>
      </c>
      <c r="D639">
        <f>Table20[[#This Row],[UNITID]]</f>
        <v>137759</v>
      </c>
      <c r="E639" s="7">
        <f>Table20[[#This Row],[Growth Rate]]</f>
        <v>0.125</v>
      </c>
      <c r="F639">
        <f>Table21[[#This Row],[UNITID]]</f>
        <v>137759</v>
      </c>
      <c r="G639" s="7">
        <f>Table21[[#This Row],[Growth Rate]]</f>
        <v>0</v>
      </c>
      <c r="H639">
        <f>Table5[[#This Row],[UNITID]]</f>
        <v>137759</v>
      </c>
      <c r="I639" s="7">
        <f>Table5[[#This Row],[Growth Rate]]</f>
        <v>0.76923076923076927</v>
      </c>
    </row>
    <row r="640" spans="1:9" hidden="1">
      <c r="A640">
        <f>Table19[[#This Row],[UNITID]]</f>
        <v>137759</v>
      </c>
      <c r="B640" t="str">
        <f>Table19[[#This Row],[OUTCOMES MEASURES]]</f>
        <v>Number of adjusted cohort receiving an Associate's degree at 8 years</v>
      </c>
      <c r="C640" s="7">
        <f>Table19[[#This Row],[Growth Rate]]</f>
        <v>-5.188199389623601E-2</v>
      </c>
      <c r="D640">
        <f>Table20[[#This Row],[UNITID]]</f>
        <v>137759</v>
      </c>
      <c r="E640" s="7">
        <f>Table20[[#This Row],[Growth Rate]]</f>
        <v>2.6315789473684209E-2</v>
      </c>
      <c r="F640">
        <f>Table21[[#This Row],[UNITID]]</f>
        <v>137759</v>
      </c>
      <c r="G640" s="7">
        <f>Table21[[#This Row],[Growth Rate]]</f>
        <v>-0.17398373983739837</v>
      </c>
      <c r="H640">
        <f>Table5[[#This Row],[UNITID]]</f>
        <v>137759</v>
      </c>
      <c r="I640" s="7">
        <f>Table5[[#This Row],[Growth Rate]]</f>
        <v>-7.4999999999999997E-2</v>
      </c>
    </row>
    <row r="641" spans="1:9" hidden="1">
      <c r="A641">
        <f>Table19[[#This Row],[UNITID]]</f>
        <v>137759</v>
      </c>
      <c r="B641" t="str">
        <f>Table19[[#This Row],[OUTCOMES MEASURES]]</f>
        <v>Number of adjusted cohort receiving a Bachelor's degree at 8 years</v>
      </c>
      <c r="C641" s="7" t="str">
        <f>Table19[[#This Row],[Growth Rate]]</f>
        <v/>
      </c>
      <c r="D641">
        <f>Table20[[#This Row],[UNITID]]</f>
        <v>137759</v>
      </c>
      <c r="E641" s="7" t="str">
        <f>Table20[[#This Row],[Growth Rate]]</f>
        <v/>
      </c>
      <c r="F641">
        <f>Table21[[#This Row],[UNITID]]</f>
        <v>137759</v>
      </c>
      <c r="G641" s="7" t="str">
        <f>Table21[[#This Row],[Growth Rate]]</f>
        <v/>
      </c>
      <c r="H641">
        <f>Table5[[#This Row],[UNITID]]</f>
        <v>137759</v>
      </c>
      <c r="I641" s="7">
        <f>Table5[[#This Row],[Growth Rate]]</f>
        <v>2</v>
      </c>
    </row>
    <row r="642" spans="1:9" hidden="1">
      <c r="A642">
        <f>Table19[[#This Row],[UNITID]]</f>
        <v>137759</v>
      </c>
      <c r="B642" t="str">
        <f>Table19[[#This Row],[OUTCOMES MEASURES]]</f>
        <v>Number of adjusted cohort receiving an award at 8 years</v>
      </c>
      <c r="C642" s="7">
        <f>Table19[[#This Row],[Growth Rate]]</f>
        <v>-5.0961538461538461E-2</v>
      </c>
      <c r="D642">
        <f>Table20[[#This Row],[UNITID]]</f>
        <v>137759</v>
      </c>
      <c r="E642" s="7">
        <f>Table20[[#This Row],[Growth Rate]]</f>
        <v>3.4482758620689655E-2</v>
      </c>
      <c r="F642">
        <f>Table21[[#This Row],[UNITID]]</f>
        <v>137759</v>
      </c>
      <c r="G642" s="7">
        <f>Table21[[#This Row],[Growth Rate]]</f>
        <v>-0.17038216560509553</v>
      </c>
      <c r="H642">
        <f>Table5[[#This Row],[UNITID]]</f>
        <v>137759</v>
      </c>
      <c r="I642" s="7">
        <f>Table5[[#This Row],[Growth Rate]]</f>
        <v>-3.5928143712574849E-2</v>
      </c>
    </row>
    <row r="643" spans="1:9" hidden="1">
      <c r="A643">
        <f>Table19[[#This Row],[UNITID]]</f>
        <v>137759</v>
      </c>
      <c r="B643" t="str">
        <f>Table19[[#This Row],[OUTCOMES MEASURES]]</f>
        <v>Number of adjusted cohort still enrolled at your institution at 8 years</v>
      </c>
      <c r="C643" s="7">
        <f>Table19[[#This Row],[Growth Rate]]</f>
        <v>-0.28000000000000003</v>
      </c>
      <c r="D643">
        <f>Table20[[#This Row],[UNITID]]</f>
        <v>137759</v>
      </c>
      <c r="E643" s="7">
        <f>Table20[[#This Row],[Growth Rate]]</f>
        <v>0.11538461538461539</v>
      </c>
      <c r="F643">
        <f>Table21[[#This Row],[UNITID]]</f>
        <v>137759</v>
      </c>
      <c r="G643" s="7">
        <f>Table21[[#This Row],[Growth Rate]]</f>
        <v>2</v>
      </c>
      <c r="H643">
        <f>Table5[[#This Row],[UNITID]]</f>
        <v>137759</v>
      </c>
      <c r="I643" s="7">
        <f>Table5[[#This Row],[Growth Rate]]</f>
        <v>-0.125</v>
      </c>
    </row>
    <row r="644" spans="1:9" hidden="1">
      <c r="A644">
        <f>Table19[[#This Row],[UNITID]]</f>
        <v>137759</v>
      </c>
      <c r="B644" t="str">
        <f>Table19[[#This Row],[OUTCOMES MEASURES]]</f>
        <v>Number of adjusted cohort who enrolled subsequently at another institution at 8 years</v>
      </c>
      <c r="C644" s="7">
        <f>Table19[[#This Row],[Growth Rate]]</f>
        <v>-0.11959287531806616</v>
      </c>
      <c r="D644">
        <f>Table20[[#This Row],[UNITID]]</f>
        <v>137759</v>
      </c>
      <c r="E644" s="7">
        <f>Table20[[#This Row],[Growth Rate]]</f>
        <v>-2.4390243902439025E-2</v>
      </c>
      <c r="F644">
        <f>Table21[[#This Row],[UNITID]]</f>
        <v>137759</v>
      </c>
      <c r="G644" s="7">
        <f>Table21[[#This Row],[Growth Rate]]</f>
        <v>-0.2639751552795031</v>
      </c>
      <c r="H644">
        <f>Table5[[#This Row],[UNITID]]</f>
        <v>137759</v>
      </c>
      <c r="I644" s="7">
        <f>Table5[[#This Row],[Growth Rate]]</f>
        <v>-0.18820224719101122</v>
      </c>
    </row>
    <row r="645" spans="1:9" hidden="1">
      <c r="A645">
        <f>Table19[[#This Row],[UNITID]]</f>
        <v>137759</v>
      </c>
      <c r="B645" s="2" t="str">
        <f>Table19[[#This Row],[OUTCOMES MEASURES]]</f>
        <v>Number of adjusted cohort whose subsequent enrollment status is unknown at 8 years</v>
      </c>
      <c r="C645" s="8">
        <f>Table19[[#This Row],[Growth Rate]]</f>
        <v>-0.46628131021194608</v>
      </c>
      <c r="D645">
        <f>Table20[[#This Row],[UNITID]]</f>
        <v>137759</v>
      </c>
      <c r="E645" s="7">
        <f>Table20[[#This Row],[Growth Rate]]</f>
        <v>-0.15832205683355885</v>
      </c>
      <c r="F645">
        <f>Table21[[#This Row],[UNITID]]</f>
        <v>137759</v>
      </c>
      <c r="G645" s="7">
        <f>Table21[[#This Row],[Growth Rate]]</f>
        <v>-0.26282051282051283</v>
      </c>
      <c r="H645">
        <f>Table5[[#This Row],[UNITID]]</f>
        <v>137759</v>
      </c>
      <c r="I645" s="7">
        <f>Table5[[#This Row],[Growth Rate]]</f>
        <v>-0.15416666666666667</v>
      </c>
    </row>
    <row r="646" spans="1:9" hidden="1">
      <c r="A646">
        <f>Table19[[#This Row],[UNITID]]</f>
        <v>137759</v>
      </c>
      <c r="B646" s="2" t="str">
        <f>Table19[[#This Row],[OUTCOMES MEASURES]]</f>
        <v>Number of adjusted cohort who did not receive an award from your institution at 8 years</v>
      </c>
      <c r="C646" s="7">
        <f>Table19[[#This Row],[Growth Rate]]</f>
        <v>-0.3163872363439697</v>
      </c>
      <c r="D646">
        <f>Table20[[#This Row],[UNITID]]</f>
        <v>137759</v>
      </c>
      <c r="E646" s="7">
        <f>Table20[[#This Row],[Growth Rate]]</f>
        <v>-0.1150190114068441</v>
      </c>
      <c r="F646">
        <f>Table21[[#This Row],[UNITID]]</f>
        <v>137759</v>
      </c>
      <c r="G646" s="21">
        <f>Table21[[#This Row],[Growth Rate]]</f>
        <v>-0.25887265135699372</v>
      </c>
      <c r="H646">
        <f>Table5[[#This Row],[UNITID]]</f>
        <v>137759</v>
      </c>
      <c r="I646" s="7">
        <f>Table5[[#This Row],[Growth Rate]]</f>
        <v>-0.17384105960264901</v>
      </c>
    </row>
    <row r="647" spans="1:9" ht="14.25">
      <c r="A647" s="63">
        <f>Table19[[#This Row],[UNITID]]</f>
        <v>137759</v>
      </c>
      <c r="B647" s="148" t="str">
        <f>Table19[[#This Row],[OUTCOMES MEASURES]]</f>
        <v>Percent of adjusted cohort receiving an award at 8 years</v>
      </c>
      <c r="C647" s="156">
        <f>Table19[[#This Row],[Growth Rate]]</f>
        <v>0.22222222222222221</v>
      </c>
      <c r="D647">
        <f>Table20[[#This Row],[UNITID]]</f>
        <v>137759</v>
      </c>
      <c r="E647" s="156">
        <f>Table20[[#This Row],[Growth Rate]]</f>
        <v>9.0909090909090912E-2</v>
      </c>
      <c r="F647">
        <f>Table21[[#This Row],[UNITID]]</f>
        <v>137759</v>
      </c>
      <c r="G647" s="157">
        <f>Table21[[#This Row],[Growth Rate]]</f>
        <v>3.5087719298245612E-2</v>
      </c>
      <c r="H647">
        <f>Table5[[#This Row],[UNITID]]</f>
        <v>137759</v>
      </c>
      <c r="I647" s="156">
        <f>Table5[[#This Row],[Growth Rate]]</f>
        <v>8.3333333333333329E-2</v>
      </c>
    </row>
    <row r="648" spans="1:9" hidden="1">
      <c r="A648">
        <f>Table19[[#This Row],[UNITID]]</f>
        <v>137759</v>
      </c>
      <c r="B648" s="2" t="str">
        <f>Table19[[#This Row],[OUTCOMES MEASURES]]</f>
        <v>Percent of adjusted cohort still or subsequently enrolled at 8 years</v>
      </c>
      <c r="C648" s="8">
        <f>Table19[[#This Row],[Growth Rate]]</f>
        <v>0.14285714285714285</v>
      </c>
      <c r="D648">
        <f>Table20[[#This Row],[UNITID]]</f>
        <v>137759</v>
      </c>
      <c r="E648" s="7">
        <f>Table20[[#This Row],[Growth Rate]]</f>
        <v>8.6956521739130432E-2</v>
      </c>
      <c r="F648">
        <f>Table21[[#This Row],[UNITID]]</f>
        <v>137759</v>
      </c>
      <c r="G648" s="21">
        <f>Table21[[#This Row],[Growth Rate]]</f>
        <v>-6.8965517241379309E-2</v>
      </c>
      <c r="H648">
        <f>Table5[[#This Row],[UNITID]]</f>
        <v>137759</v>
      </c>
      <c r="I648" s="7">
        <f>Table5[[#This Row],[Growth Rate]]</f>
        <v>-7.6923076923076927E-2</v>
      </c>
    </row>
    <row r="649" spans="1:9" ht="14.25">
      <c r="A649" s="63">
        <f>Table19[[#This Row],[UNITID]]</f>
        <v>137759</v>
      </c>
      <c r="B649" s="148" t="str">
        <f>Table19[[#This Row],[OUTCOMES MEASURES]]</f>
        <v>Percent of adjusted cohort still enrolled at your institution at 8 years</v>
      </c>
      <c r="C649" s="156">
        <f>Table19[[#This Row],[Growth Rate]]</f>
        <v>0</v>
      </c>
      <c r="D649">
        <f>Table20[[#This Row],[UNITID]]</f>
        <v>137759</v>
      </c>
      <c r="E649" s="156">
        <f>Table20[[#This Row],[Growth Rate]]</f>
        <v>0</v>
      </c>
      <c r="F649">
        <f>Table21[[#This Row],[UNITID]]</f>
        <v>137759</v>
      </c>
      <c r="G649" s="158" t="str">
        <f>Table21[[#This Row],[Growth Rate]]</f>
        <v/>
      </c>
      <c r="H649">
        <f>Table5[[#This Row],[UNITID]]</f>
        <v>137759</v>
      </c>
      <c r="I649" s="156">
        <f>Table5[[#This Row],[Growth Rate]]</f>
        <v>0</v>
      </c>
    </row>
    <row r="650" spans="1:9" ht="14.25">
      <c r="A650" s="63">
        <f>Table19[[#This Row],[UNITID]]</f>
        <v>137759</v>
      </c>
      <c r="B650" s="148" t="str">
        <f>Table19[[#This Row],[OUTCOMES MEASURES]]</f>
        <v>Percent of adjusted cohort enrolled subsequently at another institution at 8 years</v>
      </c>
      <c r="C650" s="156">
        <f>Table19[[#This Row],[Growth Rate]]</f>
        <v>0.14814814814814814</v>
      </c>
      <c r="D650">
        <f>Table20[[#This Row],[UNITID]]</f>
        <v>137759</v>
      </c>
      <c r="E650" s="64">
        <f>Table20[[#This Row],[Growth Rate]]</f>
        <v>9.5238095238095233E-2</v>
      </c>
      <c r="F650">
        <f>Table21[[#This Row],[UNITID]]</f>
        <v>137759</v>
      </c>
      <c r="G650" s="158">
        <f>Table21[[#This Row],[Growth Rate]]</f>
        <v>-6.8965517241379309E-2</v>
      </c>
      <c r="H650">
        <f>Table5[[#This Row],[UNITID]]</f>
        <v>137759</v>
      </c>
      <c r="I650" s="64">
        <f>Table5[[#This Row],[Growth Rate]]</f>
        <v>-7.8947368421052627E-2</v>
      </c>
    </row>
    <row r="651" spans="1:9" hidden="1">
      <c r="A651">
        <f>Table19[[#This Row],[UNITID]]</f>
        <v>137759</v>
      </c>
      <c r="B651" s="2" t="str">
        <f>Table19[[#This Row],[OUTCOMES MEASURES]]</f>
        <v>Percent of adjusted cohort enrollment status unknown at 8 years</v>
      </c>
      <c r="C651" s="8">
        <f>Table19[[#This Row],[Growth Rate]]</f>
        <v>-0.30555555555555558</v>
      </c>
      <c r="D651">
        <f>Table20[[#This Row],[UNITID]]</f>
        <v>137759</v>
      </c>
      <c r="E651" s="8">
        <f>Table20[[#This Row],[Growth Rate]]</f>
        <v>-7.2727272727272724E-2</v>
      </c>
      <c r="F651">
        <f>Table21[[#This Row],[UNITID]]</f>
        <v>137759</v>
      </c>
      <c r="G651" s="8">
        <f>Table21[[#This Row],[Growth Rate]]</f>
        <v>-7.1428571428571425E-2</v>
      </c>
      <c r="H651">
        <f>Table5[[#This Row],[UNITID]]</f>
        <v>137759</v>
      </c>
      <c r="I651" s="8">
        <f>Table5[[#This Row],[Growth Rate]]</f>
        <v>-3.8461538461538464E-2</v>
      </c>
    </row>
    <row r="652" spans="1:9" hidden="1">
      <c r="A652">
        <f>Table19[[#This Row],[UNITID]]</f>
        <v>141680</v>
      </c>
      <c r="B652" s="2" t="str">
        <f>Table19[[#This Row],[OUTCOMES MEASURES]]</f>
        <v>First-Time, Full-Time Cohort</v>
      </c>
      <c r="C652" s="8">
        <f>Table19[[#This Row],[Growth Rate]]</f>
        <v>-0.2045889101338432</v>
      </c>
      <c r="D652">
        <f>Table20[[#This Row],[UNITID]]</f>
        <v>141680</v>
      </c>
      <c r="E652" s="8">
        <f>Table20[[#This Row],[Growth Rate]]</f>
        <v>-0.41288782816229119</v>
      </c>
      <c r="F652">
        <f>Table21[[#This Row],[UNITID]]</f>
        <v>141680</v>
      </c>
      <c r="G652" s="8">
        <f>Table21[[#This Row],[Growth Rate]]</f>
        <v>5.3435114503816793E-2</v>
      </c>
      <c r="H652">
        <f>Table5[[#This Row],[UNITID]]</f>
        <v>141680</v>
      </c>
      <c r="I652" s="8">
        <f>Table5[[#This Row],[Growth Rate]]</f>
        <v>-0.29069767441860467</v>
      </c>
    </row>
    <row r="653" spans="1:9" hidden="1">
      <c r="A653">
        <f>Table19[[#This Row],[UNITID]]</f>
        <v>141680</v>
      </c>
      <c r="B653" t="str">
        <f>Table19[[#This Row],[OUTCOMES MEASURES]]</f>
        <v>Exclusions to cohort</v>
      </c>
      <c r="C653" s="7" t="str">
        <f>Table19[[#This Row],[Growth Rate]]</f>
        <v/>
      </c>
      <c r="D653">
        <f>Table20[[#This Row],[UNITID]]</f>
        <v>141680</v>
      </c>
      <c r="E653" s="7">
        <f>Table20[[#This Row],[Growth Rate]]</f>
        <v>0</v>
      </c>
      <c r="F653">
        <f>Table21[[#This Row],[UNITID]]</f>
        <v>141680</v>
      </c>
      <c r="G653" s="7" t="str">
        <f>Table21[[#This Row],[Growth Rate]]</f>
        <v/>
      </c>
      <c r="H653">
        <f>Table5[[#This Row],[UNITID]]</f>
        <v>141680</v>
      </c>
      <c r="I653" s="7" t="str">
        <f>Table5[[#This Row],[Growth Rate]]</f>
        <v/>
      </c>
    </row>
    <row r="654" spans="1:9" ht="14.25">
      <c r="A654" s="63">
        <f>Table19[[#This Row],[UNITID]]</f>
        <v>141680</v>
      </c>
      <c r="B654" s="63" t="str">
        <f>Table19[[#This Row],[OUTCOMES MEASURES]]</f>
        <v>Adjusted cohort</v>
      </c>
      <c r="C654" s="64">
        <f>Table19[[#This Row],[Growth Rate]]</f>
        <v>-0.2045889101338432</v>
      </c>
      <c r="D654">
        <f>Table20[[#This Row],[UNITID]]</f>
        <v>141680</v>
      </c>
      <c r="E654" s="64">
        <f>Table20[[#This Row],[Growth Rate]]</f>
        <v>-0.4138755980861244</v>
      </c>
      <c r="F654">
        <f>Table21[[#This Row],[UNITID]]</f>
        <v>141680</v>
      </c>
      <c r="G654" s="155">
        <f>Table21[[#This Row],[Growth Rate]]</f>
        <v>5.3435114503816793E-2</v>
      </c>
      <c r="H654">
        <f>Table5[[#This Row],[UNITID]]</f>
        <v>141680</v>
      </c>
      <c r="I654" s="64">
        <f>Table5[[#This Row],[Growth Rate]]</f>
        <v>-0.29069767441860467</v>
      </c>
    </row>
    <row r="655" spans="1:9" hidden="1">
      <c r="A655">
        <f>Table19[[#This Row],[UNITID]]</f>
        <v>141680</v>
      </c>
      <c r="B655" t="str">
        <f>Table19[[#This Row],[OUTCOMES MEASURES]]</f>
        <v>Number of adjusted cohort receiving a certificate at 4 years</v>
      </c>
      <c r="C655" s="7">
        <f>Table19[[#This Row],[Growth Rate]]</f>
        <v>-4.1666666666666664E-2</v>
      </c>
      <c r="D655">
        <f>Table20[[#This Row],[UNITID]]</f>
        <v>141680</v>
      </c>
      <c r="E655" s="7">
        <f>Table20[[#This Row],[Growth Rate]]</f>
        <v>0.5</v>
      </c>
      <c r="F655">
        <f>Table21[[#This Row],[UNITID]]</f>
        <v>141680</v>
      </c>
      <c r="G655" s="7">
        <f>Table21[[#This Row],[Growth Rate]]</f>
        <v>0.3</v>
      </c>
      <c r="H655">
        <f>Table5[[#This Row],[UNITID]]</f>
        <v>141680</v>
      </c>
      <c r="I655" s="7" t="str">
        <f>Table5[[#This Row],[Growth Rate]]</f>
        <v/>
      </c>
    </row>
    <row r="656" spans="1:9" hidden="1">
      <c r="A656">
        <f>Table19[[#This Row],[UNITID]]</f>
        <v>141680</v>
      </c>
      <c r="B656" t="str">
        <f>Table19[[#This Row],[OUTCOMES MEASURES]]</f>
        <v>Number of adjusted cohort receiving an Associate's degree at 4 years</v>
      </c>
      <c r="C656" s="7">
        <f>Table19[[#This Row],[Growth Rate]]</f>
        <v>-0.14772727272727273</v>
      </c>
      <c r="D656">
        <f>Table20[[#This Row],[UNITID]]</f>
        <v>141680</v>
      </c>
      <c r="E656" s="7">
        <f>Table20[[#This Row],[Growth Rate]]</f>
        <v>-0.82352941176470584</v>
      </c>
      <c r="F656">
        <f>Table21[[#This Row],[UNITID]]</f>
        <v>141680</v>
      </c>
      <c r="G656" s="7">
        <f>Table21[[#This Row],[Growth Rate]]</f>
        <v>0.1111111111111111</v>
      </c>
      <c r="H656">
        <f>Table5[[#This Row],[UNITID]]</f>
        <v>141680</v>
      </c>
      <c r="I656" s="7">
        <f>Table5[[#This Row],[Growth Rate]]</f>
        <v>-0.71631205673758869</v>
      </c>
    </row>
    <row r="657" spans="1:9" hidden="1">
      <c r="A657">
        <f>Table19[[#This Row],[UNITID]]</f>
        <v>141680</v>
      </c>
      <c r="B657" t="str">
        <f>Table19[[#This Row],[OUTCOMES MEASURES]]</f>
        <v>Number of adjusted cohort receiving a Bachelor's degree at 4 years</v>
      </c>
      <c r="C657" s="7" t="str">
        <f>Table19[[#This Row],[Growth Rate]]</f>
        <v/>
      </c>
      <c r="D657">
        <f>Table20[[#This Row],[UNITID]]</f>
        <v>141680</v>
      </c>
      <c r="E657" s="7" t="str">
        <f>Table20[[#This Row],[Growth Rate]]</f>
        <v/>
      </c>
      <c r="F657">
        <f>Table21[[#This Row],[UNITID]]</f>
        <v>141680</v>
      </c>
      <c r="G657" s="7" t="str">
        <f>Table21[[#This Row],[Growth Rate]]</f>
        <v/>
      </c>
      <c r="H657">
        <f>Table5[[#This Row],[UNITID]]</f>
        <v>141680</v>
      </c>
      <c r="I657" s="7" t="str">
        <f>Table5[[#This Row],[Growth Rate]]</f>
        <v/>
      </c>
    </row>
    <row r="658" spans="1:9" hidden="1">
      <c r="A658">
        <f>Table19[[#This Row],[UNITID]]</f>
        <v>141680</v>
      </c>
      <c r="B658" s="2" t="str">
        <f>Table19[[#This Row],[OUTCOMES MEASURES]]</f>
        <v>Number of adjusted cohort receiving an award at 4 years</v>
      </c>
      <c r="C658" s="7">
        <f>Table19[[#This Row],[Growth Rate]]</f>
        <v>-0.125</v>
      </c>
      <c r="D658">
        <f>Table20[[#This Row],[UNITID]]</f>
        <v>141680</v>
      </c>
      <c r="E658" s="7">
        <f>Table20[[#This Row],[Growth Rate]]</f>
        <v>-0.60655737704918034</v>
      </c>
      <c r="F658">
        <f>Table21[[#This Row],[UNITID]]</f>
        <v>141680</v>
      </c>
      <c r="G658" s="21">
        <f>Table21[[#This Row],[Growth Rate]]</f>
        <v>0.13698630136986301</v>
      </c>
      <c r="H658">
        <f>Table5[[#This Row],[UNITID]]</f>
        <v>141680</v>
      </c>
      <c r="I658" s="7">
        <f>Table5[[#This Row],[Growth Rate]]</f>
        <v>-0.64539007092198586</v>
      </c>
    </row>
    <row r="659" spans="1:9" ht="14.25">
      <c r="A659" s="63">
        <f>Table19[[#This Row],[UNITID]]</f>
        <v>141680</v>
      </c>
      <c r="B659" s="148" t="str">
        <f>Table19[[#This Row],[OUTCOMES MEASURES]]</f>
        <v>Percent of adjusted cohort receiving an award at 4 years</v>
      </c>
      <c r="C659" s="156">
        <f>Table19[[#This Row],[Growth Rate]]</f>
        <v>0.14285714285714285</v>
      </c>
      <c r="D659">
        <f>Table20[[#This Row],[UNITID]]</f>
        <v>141680</v>
      </c>
      <c r="E659" s="156">
        <f>Table20[[#This Row],[Growth Rate]]</f>
        <v>-0.33333333333333331</v>
      </c>
      <c r="F659">
        <f>Table21[[#This Row],[UNITID]]</f>
        <v>141680</v>
      </c>
      <c r="G659" s="157">
        <f>Table21[[#This Row],[Growth Rate]]</f>
        <v>7.1428571428571425E-2</v>
      </c>
      <c r="H659">
        <f>Table5[[#This Row],[UNITID]]</f>
        <v>141680</v>
      </c>
      <c r="I659" s="156">
        <f>Table5[[#This Row],[Growth Rate]]</f>
        <v>-0.48148148148148145</v>
      </c>
    </row>
    <row r="660" spans="1:9" hidden="1">
      <c r="A660">
        <f>Table19[[#This Row],[UNITID]]</f>
        <v>141680</v>
      </c>
      <c r="B660" t="str">
        <f>Table19[[#This Row],[OUTCOMES MEASURES]]</f>
        <v>Number of adjusted cohort receiving a certificate at 6 years</v>
      </c>
      <c r="C660" s="7">
        <f>Table19[[#This Row],[Growth Rate]]</f>
        <v>-0.21739130434782608</v>
      </c>
      <c r="D660">
        <f>Table20[[#This Row],[UNITID]]</f>
        <v>141680</v>
      </c>
      <c r="E660" s="7">
        <f>Table20[[#This Row],[Growth Rate]]</f>
        <v>0.5</v>
      </c>
      <c r="F660">
        <f>Table21[[#This Row],[UNITID]]</f>
        <v>141680</v>
      </c>
      <c r="G660" s="7">
        <f>Table21[[#This Row],[Growth Rate]]</f>
        <v>0.33333333333333331</v>
      </c>
      <c r="H660">
        <f>Table5[[#This Row],[UNITID]]</f>
        <v>141680</v>
      </c>
      <c r="I660" s="7">
        <f>Table5[[#This Row],[Growth Rate]]</f>
        <v>1.6666666666666667</v>
      </c>
    </row>
    <row r="661" spans="1:9" hidden="1">
      <c r="A661">
        <f>Table19[[#This Row],[UNITID]]</f>
        <v>141680</v>
      </c>
      <c r="B661" t="str">
        <f>Table19[[#This Row],[OUTCOMES MEASURES]]</f>
        <v>Number of adjusted cohort receiving an Associate's degree at 6 years</v>
      </c>
      <c r="C661" s="7">
        <f>Table19[[#This Row],[Growth Rate]]</f>
        <v>-8.0357142857142863E-2</v>
      </c>
      <c r="D661">
        <f>Table20[[#This Row],[UNITID]]</f>
        <v>141680</v>
      </c>
      <c r="E661" s="7">
        <f>Table20[[#This Row],[Growth Rate]]</f>
        <v>-0.7142857142857143</v>
      </c>
      <c r="F661">
        <f>Table21[[#This Row],[UNITID]]</f>
        <v>141680</v>
      </c>
      <c r="G661" s="7">
        <f>Table21[[#This Row],[Growth Rate]]</f>
        <v>0</v>
      </c>
      <c r="H661">
        <f>Table5[[#This Row],[UNITID]]</f>
        <v>141680</v>
      </c>
      <c r="I661" s="7">
        <f>Table5[[#This Row],[Growth Rate]]</f>
        <v>-0.69811320754716977</v>
      </c>
    </row>
    <row r="662" spans="1:9" hidden="1">
      <c r="A662">
        <f>Table19[[#This Row],[UNITID]]</f>
        <v>141680</v>
      </c>
      <c r="B662" t="str">
        <f>Table19[[#This Row],[OUTCOMES MEASURES]]</f>
        <v>Number of adjusted cohort receiving a Bachelor's degree at 6 years</v>
      </c>
      <c r="C662" s="7" t="str">
        <f>Table19[[#This Row],[Growth Rate]]</f>
        <v/>
      </c>
      <c r="D662">
        <f>Table20[[#This Row],[UNITID]]</f>
        <v>141680</v>
      </c>
      <c r="E662" s="7" t="str">
        <f>Table20[[#This Row],[Growth Rate]]</f>
        <v/>
      </c>
      <c r="F662">
        <f>Table21[[#This Row],[UNITID]]</f>
        <v>141680</v>
      </c>
      <c r="G662" s="7" t="str">
        <f>Table21[[#This Row],[Growth Rate]]</f>
        <v/>
      </c>
      <c r="H662">
        <f>Table5[[#This Row],[UNITID]]</f>
        <v>141680</v>
      </c>
      <c r="I662" s="7" t="str">
        <f>Table5[[#This Row],[Growth Rate]]</f>
        <v/>
      </c>
    </row>
    <row r="663" spans="1:9" hidden="1">
      <c r="A663">
        <f>Table19[[#This Row],[UNITID]]</f>
        <v>141680</v>
      </c>
      <c r="B663" s="2" t="str">
        <f>Table19[[#This Row],[OUTCOMES MEASURES]]</f>
        <v>Number of adjusted cohort receiving an award at 6 years</v>
      </c>
      <c r="C663" s="7">
        <f>Table19[[#This Row],[Growth Rate]]</f>
        <v>-0.1037037037037037</v>
      </c>
      <c r="D663">
        <f>Table20[[#This Row],[UNITID]]</f>
        <v>141680</v>
      </c>
      <c r="E663" s="7">
        <f>Table20[[#This Row],[Growth Rate]]</f>
        <v>-0.58974358974358976</v>
      </c>
      <c r="F663">
        <f>Table21[[#This Row],[UNITID]]</f>
        <v>141680</v>
      </c>
      <c r="G663" s="21">
        <f>Table21[[#This Row],[Growth Rate]]</f>
        <v>3.614457831325301E-2</v>
      </c>
      <c r="H663">
        <f>Table5[[#This Row],[UNITID]]</f>
        <v>141680</v>
      </c>
      <c r="I663" s="7">
        <f>Table5[[#This Row],[Growth Rate]]</f>
        <v>-0.65432098765432101</v>
      </c>
    </row>
    <row r="664" spans="1:9" ht="14.25">
      <c r="A664" s="63">
        <f>Table19[[#This Row],[UNITID]]</f>
        <v>141680</v>
      </c>
      <c r="B664" s="148" t="str">
        <f>Table19[[#This Row],[OUTCOMES MEASURES]]</f>
        <v>Percent of adjusted cohort receiving an award at 6 years</v>
      </c>
      <c r="C664" s="156">
        <f>Table19[[#This Row],[Growth Rate]]</f>
        <v>0.11538461538461539</v>
      </c>
      <c r="D664">
        <f>Table20[[#This Row],[UNITID]]</f>
        <v>141680</v>
      </c>
      <c r="E664" s="156">
        <f>Table20[[#This Row],[Growth Rate]]</f>
        <v>-0.31578947368421051</v>
      </c>
      <c r="F664">
        <f>Table21[[#This Row],[UNITID]]</f>
        <v>141680</v>
      </c>
      <c r="G664" s="157">
        <f>Table21[[#This Row],[Growth Rate]]</f>
        <v>-3.125E-2</v>
      </c>
      <c r="H664">
        <f>Table5[[#This Row],[UNITID]]</f>
        <v>141680</v>
      </c>
      <c r="I664" s="156">
        <f>Table5[[#This Row],[Growth Rate]]</f>
        <v>-0.5161290322580645</v>
      </c>
    </row>
    <row r="665" spans="1:9" hidden="1">
      <c r="A665">
        <f>Table19[[#This Row],[UNITID]]</f>
        <v>141680</v>
      </c>
      <c r="B665" t="str">
        <f>Table19[[#This Row],[OUTCOMES MEASURES]]</f>
        <v>Number of adjusted cohort receiving a certificate at 8 years</v>
      </c>
      <c r="C665" s="7">
        <f>Table19[[#This Row],[Growth Rate]]</f>
        <v>-0.22727272727272727</v>
      </c>
      <c r="D665">
        <f>Table20[[#This Row],[UNITID]]</f>
        <v>141680</v>
      </c>
      <c r="E665" s="7">
        <f>Table20[[#This Row],[Growth Rate]]</f>
        <v>0.22222222222222221</v>
      </c>
      <c r="F665">
        <f>Table21[[#This Row],[UNITID]]</f>
        <v>141680</v>
      </c>
      <c r="G665" s="7">
        <f>Table21[[#This Row],[Growth Rate]]</f>
        <v>0.1111111111111111</v>
      </c>
      <c r="H665">
        <f>Table5[[#This Row],[UNITID]]</f>
        <v>141680</v>
      </c>
      <c r="I665" s="7">
        <f>Table5[[#This Row],[Growth Rate]]</f>
        <v>1.6666666666666667</v>
      </c>
    </row>
    <row r="666" spans="1:9" hidden="1">
      <c r="A666">
        <f>Table19[[#This Row],[UNITID]]</f>
        <v>141680</v>
      </c>
      <c r="B666" t="str">
        <f>Table19[[#This Row],[OUTCOMES MEASURES]]</f>
        <v>Number of adjusted cohort receiving an Associate's degree at 8 years</v>
      </c>
      <c r="C666" s="7">
        <f>Table19[[#This Row],[Growth Rate]]</f>
        <v>-0.12</v>
      </c>
      <c r="D666">
        <f>Table20[[#This Row],[UNITID]]</f>
        <v>141680</v>
      </c>
      <c r="E666" s="7">
        <f>Table20[[#This Row],[Growth Rate]]</f>
        <v>-0.68055555555555558</v>
      </c>
      <c r="F666">
        <f>Table21[[#This Row],[UNITID]]</f>
        <v>141680</v>
      </c>
      <c r="G666" s="7">
        <f>Table21[[#This Row],[Growth Rate]]</f>
        <v>2.6315789473684209E-2</v>
      </c>
      <c r="H666">
        <f>Table5[[#This Row],[UNITID]]</f>
        <v>141680</v>
      </c>
      <c r="I666" s="7">
        <f>Table5[[#This Row],[Growth Rate]]</f>
        <v>-0.66265060240963858</v>
      </c>
    </row>
    <row r="667" spans="1:9" hidden="1">
      <c r="A667">
        <f>Table19[[#This Row],[UNITID]]</f>
        <v>141680</v>
      </c>
      <c r="B667" t="str">
        <f>Table19[[#This Row],[OUTCOMES MEASURES]]</f>
        <v>Number of adjusted cohort receiving a Bachelor's degree at 8 years</v>
      </c>
      <c r="C667" s="7" t="str">
        <f>Table19[[#This Row],[Growth Rate]]</f>
        <v/>
      </c>
      <c r="D667">
        <f>Table20[[#This Row],[UNITID]]</f>
        <v>141680</v>
      </c>
      <c r="E667" s="7" t="str">
        <f>Table20[[#This Row],[Growth Rate]]</f>
        <v/>
      </c>
      <c r="F667">
        <f>Table21[[#This Row],[UNITID]]</f>
        <v>141680</v>
      </c>
      <c r="G667" s="7" t="str">
        <f>Table21[[#This Row],[Growth Rate]]</f>
        <v/>
      </c>
      <c r="H667">
        <f>Table5[[#This Row],[UNITID]]</f>
        <v>141680</v>
      </c>
      <c r="I667" s="7" t="str">
        <f>Table5[[#This Row],[Growth Rate]]</f>
        <v/>
      </c>
    </row>
    <row r="668" spans="1:9" hidden="1">
      <c r="A668">
        <f>Table19[[#This Row],[UNITID]]</f>
        <v>141680</v>
      </c>
      <c r="B668" t="str">
        <f>Table19[[#This Row],[OUTCOMES MEASURES]]</f>
        <v>Number of adjusted cohort receiving an award at 8 years</v>
      </c>
      <c r="C668" s="7">
        <f>Table19[[#This Row],[Growth Rate]]</f>
        <v>-0.1360544217687075</v>
      </c>
      <c r="D668">
        <f>Table20[[#This Row],[UNITID]]</f>
        <v>141680</v>
      </c>
      <c r="E668" s="7">
        <f>Table20[[#This Row],[Growth Rate]]</f>
        <v>-0.58024691358024694</v>
      </c>
      <c r="F668">
        <f>Table21[[#This Row],[UNITID]]</f>
        <v>141680</v>
      </c>
      <c r="G668" s="7">
        <f>Table21[[#This Row],[Growth Rate]]</f>
        <v>3.5294117647058823E-2</v>
      </c>
      <c r="H668">
        <f>Table5[[#This Row],[UNITID]]</f>
        <v>141680</v>
      </c>
      <c r="I668" s="7">
        <f>Table5[[#This Row],[Growth Rate]]</f>
        <v>-0.62130177514792895</v>
      </c>
    </row>
    <row r="669" spans="1:9" hidden="1">
      <c r="A669">
        <f>Table19[[#This Row],[UNITID]]</f>
        <v>141680</v>
      </c>
      <c r="B669" t="str">
        <f>Table19[[#This Row],[OUTCOMES MEASURES]]</f>
        <v>Number of adjusted cohort still enrolled at your institution at 8 years</v>
      </c>
      <c r="C669" s="7">
        <f>Table19[[#This Row],[Growth Rate]]</f>
        <v>0.16666666666666666</v>
      </c>
      <c r="D669">
        <f>Table20[[#This Row],[UNITID]]</f>
        <v>141680</v>
      </c>
      <c r="E669" s="7">
        <f>Table20[[#This Row],[Growth Rate]]</f>
        <v>0.5</v>
      </c>
      <c r="F669">
        <f>Table21[[#This Row],[UNITID]]</f>
        <v>141680</v>
      </c>
      <c r="G669" s="7">
        <f>Table21[[#This Row],[Growth Rate]]</f>
        <v>-0.75</v>
      </c>
      <c r="H669">
        <f>Table5[[#This Row],[UNITID]]</f>
        <v>141680</v>
      </c>
      <c r="I669" s="7">
        <f>Table5[[#This Row],[Growth Rate]]</f>
        <v>3</v>
      </c>
    </row>
    <row r="670" spans="1:9" hidden="1">
      <c r="A670">
        <f>Table19[[#This Row],[UNITID]]</f>
        <v>141680</v>
      </c>
      <c r="B670" t="str">
        <f>Table19[[#This Row],[OUTCOMES MEASURES]]</f>
        <v>Number of adjusted cohort who enrolled subsequently at another institution at 8 years</v>
      </c>
      <c r="C670" s="7">
        <f>Table19[[#This Row],[Growth Rate]]</f>
        <v>-0.61313868613138689</v>
      </c>
      <c r="D670">
        <f>Table20[[#This Row],[UNITID]]</f>
        <v>141680</v>
      </c>
      <c r="E670" s="7">
        <f>Table20[[#This Row],[Growth Rate]]</f>
        <v>-0.68316831683168322</v>
      </c>
      <c r="F670">
        <f>Table21[[#This Row],[UNITID]]</f>
        <v>141680</v>
      </c>
      <c r="G670" s="7">
        <f>Table21[[#This Row],[Growth Rate]]</f>
        <v>-8.8888888888888892E-2</v>
      </c>
      <c r="H670">
        <f>Table5[[#This Row],[UNITID]]</f>
        <v>141680</v>
      </c>
      <c r="I670" s="7">
        <f>Table5[[#This Row],[Growth Rate]]</f>
        <v>-0.10596026490066225</v>
      </c>
    </row>
    <row r="671" spans="1:9" hidden="1">
      <c r="A671">
        <f>Table19[[#This Row],[UNITID]]</f>
        <v>141680</v>
      </c>
      <c r="B671" s="2" t="str">
        <f>Table19[[#This Row],[OUTCOMES MEASURES]]</f>
        <v>Number of adjusted cohort whose subsequent enrollment status is unknown at 8 years</v>
      </c>
      <c r="C671" s="8">
        <f>Table19[[#This Row],[Growth Rate]]</f>
        <v>-1.7167381974248927E-2</v>
      </c>
      <c r="D671">
        <f>Table20[[#This Row],[UNITID]]</f>
        <v>141680</v>
      </c>
      <c r="E671" s="7">
        <f>Table20[[#This Row],[Growth Rate]]</f>
        <v>-0.25431034482758619</v>
      </c>
      <c r="F671">
        <f>Table21[[#This Row],[UNITID]]</f>
        <v>141680</v>
      </c>
      <c r="G671" s="7">
        <f>Table21[[#This Row],[Growth Rate]]</f>
        <v>0.26506024096385544</v>
      </c>
      <c r="H671">
        <f>Table5[[#This Row],[UNITID]]</f>
        <v>141680</v>
      </c>
      <c r="I671" s="7">
        <f>Table5[[#This Row],[Growth Rate]]</f>
        <v>-0.1641025641025641</v>
      </c>
    </row>
    <row r="672" spans="1:9" hidden="1">
      <c r="A672">
        <f>Table19[[#This Row],[UNITID]]</f>
        <v>141680</v>
      </c>
      <c r="B672" s="2" t="str">
        <f>Table19[[#This Row],[OUTCOMES MEASURES]]</f>
        <v>Number of adjusted cohort who did not receive an award from your institution at 8 years</v>
      </c>
      <c r="C672" s="7">
        <f>Table19[[#This Row],[Growth Rate]]</f>
        <v>-0.23138297872340424</v>
      </c>
      <c r="D672">
        <f>Table20[[#This Row],[UNITID]]</f>
        <v>141680</v>
      </c>
      <c r="E672" s="7">
        <f>Table20[[#This Row],[Growth Rate]]</f>
        <v>-0.37388724035608306</v>
      </c>
      <c r="F672">
        <f>Table21[[#This Row],[UNITID]]</f>
        <v>141680</v>
      </c>
      <c r="G672" s="21">
        <f>Table21[[#This Row],[Growth Rate]]</f>
        <v>6.2146892655367235E-2</v>
      </c>
      <c r="H672">
        <f>Table5[[#This Row],[UNITID]]</f>
        <v>141680</v>
      </c>
      <c r="I672" s="7">
        <f>Table5[[#This Row],[Growth Rate]]</f>
        <v>-0.12968299711815562</v>
      </c>
    </row>
    <row r="673" spans="1:9" ht="14.25">
      <c r="A673" s="63">
        <f>Table19[[#This Row],[UNITID]]</f>
        <v>141680</v>
      </c>
      <c r="B673" s="148" t="str">
        <f>Table19[[#This Row],[OUTCOMES MEASURES]]</f>
        <v>Percent of adjusted cohort receiving an award at 8 years</v>
      </c>
      <c r="C673" s="156">
        <f>Table19[[#This Row],[Growth Rate]]</f>
        <v>0.10714285714285714</v>
      </c>
      <c r="D673">
        <f>Table20[[#This Row],[UNITID]]</f>
        <v>141680</v>
      </c>
      <c r="E673" s="156">
        <f>Table20[[#This Row],[Growth Rate]]</f>
        <v>-0.26315789473684209</v>
      </c>
      <c r="F673">
        <f>Table21[[#This Row],[UNITID]]</f>
        <v>141680</v>
      </c>
      <c r="G673" s="157">
        <f>Table21[[#This Row],[Growth Rate]]</f>
        <v>0</v>
      </c>
      <c r="H673">
        <f>Table5[[#This Row],[UNITID]]</f>
        <v>141680</v>
      </c>
      <c r="I673" s="156">
        <f>Table5[[#This Row],[Growth Rate]]</f>
        <v>-0.48484848484848486</v>
      </c>
    </row>
    <row r="674" spans="1:9" hidden="1">
      <c r="A674">
        <f>Table19[[#This Row],[UNITID]]</f>
        <v>141680</v>
      </c>
      <c r="B674" s="2" t="str">
        <f>Table19[[#This Row],[OUTCOMES MEASURES]]</f>
        <v>Percent of adjusted cohort still or subsequently enrolled at 8 years</v>
      </c>
      <c r="C674" s="8">
        <f>Table19[[#This Row],[Growth Rate]]</f>
        <v>-0.48148148148148145</v>
      </c>
      <c r="D674">
        <f>Table20[[#This Row],[UNITID]]</f>
        <v>141680</v>
      </c>
      <c r="E674" s="7">
        <f>Table20[[#This Row],[Growth Rate]]</f>
        <v>-0.36</v>
      </c>
      <c r="F674">
        <f>Table21[[#This Row],[UNITID]]</f>
        <v>141680</v>
      </c>
      <c r="G674" s="21">
        <f>Table21[[#This Row],[Growth Rate]]</f>
        <v>-0.16666666666666666</v>
      </c>
      <c r="H674">
        <f>Table5[[#This Row],[UNITID]]</f>
        <v>141680</v>
      </c>
      <c r="I674" s="7">
        <f>Table5[[#This Row],[Growth Rate]]</f>
        <v>0.31034482758620691</v>
      </c>
    </row>
    <row r="675" spans="1:9" ht="14.25">
      <c r="A675" s="63">
        <f>Table19[[#This Row],[UNITID]]</f>
        <v>141680</v>
      </c>
      <c r="B675" s="148" t="str">
        <f>Table19[[#This Row],[OUTCOMES MEASURES]]</f>
        <v>Percent of adjusted cohort still enrolled at your institution at 8 years</v>
      </c>
      <c r="C675" s="156">
        <f>Table19[[#This Row],[Growth Rate]]</f>
        <v>1</v>
      </c>
      <c r="D675">
        <f>Table20[[#This Row],[UNITID]]</f>
        <v>141680</v>
      </c>
      <c r="E675" s="156">
        <f>Table20[[#This Row],[Growth Rate]]</f>
        <v>1</v>
      </c>
      <c r="F675">
        <f>Table21[[#This Row],[UNITID]]</f>
        <v>141680</v>
      </c>
      <c r="G675" s="158">
        <f>Table21[[#This Row],[Growth Rate]]</f>
        <v>-1</v>
      </c>
      <c r="H675">
        <f>Table5[[#This Row],[UNITID]]</f>
        <v>141680</v>
      </c>
      <c r="I675" s="156" t="str">
        <f>Table5[[#This Row],[Growth Rate]]</f>
        <v/>
      </c>
    </row>
    <row r="676" spans="1:9" ht="14.25">
      <c r="A676" s="63">
        <f>Table19[[#This Row],[UNITID]]</f>
        <v>141680</v>
      </c>
      <c r="B676" s="148" t="str">
        <f>Table19[[#This Row],[OUTCOMES MEASURES]]</f>
        <v>Percent of adjusted cohort enrolled subsequently at another institution at 8 years</v>
      </c>
      <c r="C676" s="156">
        <f>Table19[[#This Row],[Growth Rate]]</f>
        <v>-0.5</v>
      </c>
      <c r="D676">
        <f>Table20[[#This Row],[UNITID]]</f>
        <v>141680</v>
      </c>
      <c r="E676" s="64">
        <f>Table20[[#This Row],[Growth Rate]]</f>
        <v>-0.45833333333333331</v>
      </c>
      <c r="F676">
        <f>Table21[[#This Row],[UNITID]]</f>
        <v>141680</v>
      </c>
      <c r="G676" s="158">
        <f>Table21[[#This Row],[Growth Rate]]</f>
        <v>-0.11764705882352941</v>
      </c>
      <c r="H676">
        <f>Table5[[#This Row],[UNITID]]</f>
        <v>141680</v>
      </c>
      <c r="I676" s="64">
        <f>Table5[[#This Row],[Growth Rate]]</f>
        <v>0.27586206896551724</v>
      </c>
    </row>
    <row r="677" spans="1:9" hidden="1">
      <c r="A677">
        <f>Table19[[#This Row],[UNITID]]</f>
        <v>141680</v>
      </c>
      <c r="B677" s="2" t="str">
        <f>Table19[[#This Row],[OUTCOMES MEASURES]]</f>
        <v>Percent of adjusted cohort enrollment status unknown at 8 years</v>
      </c>
      <c r="C677" s="8">
        <f>Table19[[#This Row],[Growth Rate]]</f>
        <v>0.22222222222222221</v>
      </c>
      <c r="D677">
        <f>Table20[[#This Row],[UNITID]]</f>
        <v>141680</v>
      </c>
      <c r="E677" s="8">
        <f>Table20[[#This Row],[Growth Rate]]</f>
        <v>0.26785714285714285</v>
      </c>
      <c r="F677">
        <f>Table21[[#This Row],[UNITID]]</f>
        <v>141680</v>
      </c>
      <c r="G677" s="8">
        <f>Table21[[#This Row],[Growth Rate]]</f>
        <v>0.1875</v>
      </c>
      <c r="H677">
        <f>Table5[[#This Row],[UNITID]]</f>
        <v>141680</v>
      </c>
      <c r="I677" s="8">
        <f>Table5[[#This Row],[Growth Rate]]</f>
        <v>0.18421052631578946</v>
      </c>
    </row>
    <row r="678" spans="1:9" hidden="1">
      <c r="A678">
        <f>Table19[[#This Row],[UNITID]]</f>
        <v>141802</v>
      </c>
      <c r="B678" s="2" t="str">
        <f>Table19[[#This Row],[OUTCOMES MEASURES]]</f>
        <v>First-Time, Full-Time Cohort</v>
      </c>
      <c r="C678" s="8">
        <f>Table19[[#This Row],[Growth Rate]]</f>
        <v>-0.17333333333333334</v>
      </c>
      <c r="D678">
        <f>Table20[[#This Row],[UNITID]]</f>
        <v>141802</v>
      </c>
      <c r="E678" s="8">
        <f>Table20[[#This Row],[Growth Rate]]</f>
        <v>-0.1728395061728395</v>
      </c>
      <c r="F678">
        <f>Table21[[#This Row],[UNITID]]</f>
        <v>141802</v>
      </c>
      <c r="G678" s="8">
        <f>Table21[[#This Row],[Growth Rate]]</f>
        <v>-0.51923076923076927</v>
      </c>
      <c r="H678">
        <f>Table5[[#This Row],[UNITID]]</f>
        <v>141802</v>
      </c>
      <c r="I678" s="8">
        <f>Table5[[#This Row],[Growth Rate]]</f>
        <v>-0.21052631578947367</v>
      </c>
    </row>
    <row r="679" spans="1:9" hidden="1">
      <c r="A679">
        <f>Table19[[#This Row],[UNITID]]</f>
        <v>141802</v>
      </c>
      <c r="B679" t="str">
        <f>Table19[[#This Row],[OUTCOMES MEASURES]]</f>
        <v>Exclusions to cohort</v>
      </c>
      <c r="C679" s="7" t="str">
        <f>Table19[[#This Row],[Growth Rate]]</f>
        <v/>
      </c>
      <c r="D679">
        <f>Table20[[#This Row],[UNITID]]</f>
        <v>141802</v>
      </c>
      <c r="E679" s="7">
        <f>Table20[[#This Row],[Growth Rate]]</f>
        <v>-1</v>
      </c>
      <c r="F679">
        <f>Table21[[#This Row],[UNITID]]</f>
        <v>141802</v>
      </c>
      <c r="G679" s="7" t="str">
        <f>Table21[[#This Row],[Growth Rate]]</f>
        <v/>
      </c>
      <c r="H679">
        <f>Table5[[#This Row],[UNITID]]</f>
        <v>141802</v>
      </c>
      <c r="I679" s="7" t="str">
        <f>Table5[[#This Row],[Growth Rate]]</f>
        <v/>
      </c>
    </row>
    <row r="680" spans="1:9" ht="14.25">
      <c r="A680" s="63">
        <f>Table19[[#This Row],[UNITID]]</f>
        <v>141802</v>
      </c>
      <c r="B680" s="63" t="str">
        <f>Table19[[#This Row],[OUTCOMES MEASURES]]</f>
        <v>Adjusted cohort</v>
      </c>
      <c r="C680" s="64">
        <f>Table19[[#This Row],[Growth Rate]]</f>
        <v>-0.17777777777777778</v>
      </c>
      <c r="D680">
        <f>Table20[[#This Row],[UNITID]]</f>
        <v>141802</v>
      </c>
      <c r="E680" s="64">
        <f>Table20[[#This Row],[Growth Rate]]</f>
        <v>-0.16250000000000001</v>
      </c>
      <c r="F680">
        <f>Table21[[#This Row],[UNITID]]</f>
        <v>141802</v>
      </c>
      <c r="G680" s="155">
        <f>Table21[[#This Row],[Growth Rate]]</f>
        <v>-0.51923076923076927</v>
      </c>
      <c r="H680">
        <f>Table5[[#This Row],[UNITID]]</f>
        <v>141802</v>
      </c>
      <c r="I680" s="64">
        <f>Table5[[#This Row],[Growth Rate]]</f>
        <v>-0.21052631578947367</v>
      </c>
    </row>
    <row r="681" spans="1:9" hidden="1">
      <c r="A681">
        <f>Table19[[#This Row],[UNITID]]</f>
        <v>141802</v>
      </c>
      <c r="B681" t="str">
        <f>Table19[[#This Row],[OUTCOMES MEASURES]]</f>
        <v>Number of adjusted cohort receiving a certificate at 4 years</v>
      </c>
      <c r="C681" s="7">
        <f>Table19[[#This Row],[Growth Rate]]</f>
        <v>-0.27272727272727271</v>
      </c>
      <c r="D681">
        <f>Table20[[#This Row],[UNITID]]</f>
        <v>141802</v>
      </c>
      <c r="E681" s="7">
        <f>Table20[[#This Row],[Growth Rate]]</f>
        <v>-0.2</v>
      </c>
      <c r="F681">
        <f>Table21[[#This Row],[UNITID]]</f>
        <v>141802</v>
      </c>
      <c r="G681" s="7">
        <f>Table21[[#This Row],[Growth Rate]]</f>
        <v>0</v>
      </c>
      <c r="H681">
        <f>Table5[[#This Row],[UNITID]]</f>
        <v>141802</v>
      </c>
      <c r="I681" s="7">
        <f>Table5[[#This Row],[Growth Rate]]</f>
        <v>-0.75</v>
      </c>
    </row>
    <row r="682" spans="1:9" hidden="1">
      <c r="A682">
        <f>Table19[[#This Row],[UNITID]]</f>
        <v>141802</v>
      </c>
      <c r="B682" t="str">
        <f>Table19[[#This Row],[OUTCOMES MEASURES]]</f>
        <v>Number of adjusted cohort receiving an Associate's degree at 4 years</v>
      </c>
      <c r="C682" s="7">
        <f>Table19[[#This Row],[Growth Rate]]</f>
        <v>0.17391304347826086</v>
      </c>
      <c r="D682">
        <f>Table20[[#This Row],[UNITID]]</f>
        <v>141802</v>
      </c>
      <c r="E682" s="7">
        <f>Table20[[#This Row],[Growth Rate]]</f>
        <v>-0.46153846153846156</v>
      </c>
      <c r="F682">
        <f>Table21[[#This Row],[UNITID]]</f>
        <v>141802</v>
      </c>
      <c r="G682" s="7">
        <f>Table21[[#This Row],[Growth Rate]]</f>
        <v>-9.0909090909090912E-2</v>
      </c>
      <c r="H682">
        <f>Table5[[#This Row],[UNITID]]</f>
        <v>141802</v>
      </c>
      <c r="I682" s="7">
        <f>Table5[[#This Row],[Growth Rate]]</f>
        <v>-0.2857142857142857</v>
      </c>
    </row>
    <row r="683" spans="1:9" hidden="1">
      <c r="A683">
        <f>Table19[[#This Row],[UNITID]]</f>
        <v>141802</v>
      </c>
      <c r="B683" t="str">
        <f>Table19[[#This Row],[OUTCOMES MEASURES]]</f>
        <v>Number of adjusted cohort receiving a Bachelor's degree at 4 years</v>
      </c>
      <c r="C683" s="7" t="str">
        <f>Table19[[#This Row],[Growth Rate]]</f>
        <v/>
      </c>
      <c r="D683">
        <f>Table20[[#This Row],[UNITID]]</f>
        <v>141802</v>
      </c>
      <c r="E683" s="7" t="str">
        <f>Table20[[#This Row],[Growth Rate]]</f>
        <v/>
      </c>
      <c r="F683">
        <f>Table21[[#This Row],[UNITID]]</f>
        <v>141802</v>
      </c>
      <c r="G683" s="7" t="str">
        <f>Table21[[#This Row],[Growth Rate]]</f>
        <v/>
      </c>
      <c r="H683">
        <f>Table5[[#This Row],[UNITID]]</f>
        <v>141802</v>
      </c>
      <c r="I683" s="7" t="str">
        <f>Table5[[#This Row],[Growth Rate]]</f>
        <v/>
      </c>
    </row>
    <row r="684" spans="1:9" hidden="1">
      <c r="A684">
        <f>Table19[[#This Row],[UNITID]]</f>
        <v>141802</v>
      </c>
      <c r="B684" s="2" t="str">
        <f>Table19[[#This Row],[OUTCOMES MEASURES]]</f>
        <v>Number of adjusted cohort receiving an award at 4 years</v>
      </c>
      <c r="C684" s="7">
        <f>Table19[[#This Row],[Growth Rate]]</f>
        <v>8.771929824561403E-2</v>
      </c>
      <c r="D684">
        <f>Table20[[#This Row],[UNITID]]</f>
        <v>141802</v>
      </c>
      <c r="E684" s="7">
        <f>Table20[[#This Row],[Growth Rate]]</f>
        <v>-0.3888888888888889</v>
      </c>
      <c r="F684">
        <f>Table21[[#This Row],[UNITID]]</f>
        <v>141802</v>
      </c>
      <c r="G684" s="21">
        <f>Table21[[#This Row],[Growth Rate]]</f>
        <v>-8.3333333333333329E-2</v>
      </c>
      <c r="H684">
        <f>Table5[[#This Row],[UNITID]]</f>
        <v>141802</v>
      </c>
      <c r="I684" s="7">
        <f>Table5[[#This Row],[Growth Rate]]</f>
        <v>-0.45454545454545453</v>
      </c>
    </row>
    <row r="685" spans="1:9" ht="14.25">
      <c r="A685" s="63">
        <f>Table19[[#This Row],[UNITID]]</f>
        <v>141802</v>
      </c>
      <c r="B685" s="148" t="str">
        <f>Table19[[#This Row],[OUTCOMES MEASURES]]</f>
        <v>Percent of adjusted cohort receiving an award at 4 years</v>
      </c>
      <c r="C685" s="156">
        <f>Table19[[#This Row],[Growth Rate]]</f>
        <v>0.36</v>
      </c>
      <c r="D685">
        <f>Table20[[#This Row],[UNITID]]</f>
        <v>141802</v>
      </c>
      <c r="E685" s="156">
        <f>Table20[[#This Row],[Growth Rate]]</f>
        <v>-0.27272727272727271</v>
      </c>
      <c r="F685">
        <f>Table21[[#This Row],[UNITID]]</f>
        <v>141802</v>
      </c>
      <c r="G685" s="157">
        <f>Table21[[#This Row],[Growth Rate]]</f>
        <v>0.91304347826086951</v>
      </c>
      <c r="H685">
        <f>Table5[[#This Row],[UNITID]]</f>
        <v>141802</v>
      </c>
      <c r="I685" s="156">
        <f>Table5[[#This Row],[Growth Rate]]</f>
        <v>-0.2857142857142857</v>
      </c>
    </row>
    <row r="686" spans="1:9" hidden="1">
      <c r="A686">
        <f>Table19[[#This Row],[UNITID]]</f>
        <v>141802</v>
      </c>
      <c r="B686" t="str">
        <f>Table19[[#This Row],[OUTCOMES MEASURES]]</f>
        <v>Number of adjusted cohort receiving a certificate at 6 years</v>
      </c>
      <c r="C686" s="7">
        <f>Table19[[#This Row],[Growth Rate]]</f>
        <v>0.22222222222222221</v>
      </c>
      <c r="D686">
        <f>Table20[[#This Row],[UNITID]]</f>
        <v>141802</v>
      </c>
      <c r="E686" s="7">
        <f>Table20[[#This Row],[Growth Rate]]</f>
        <v>-0.25</v>
      </c>
      <c r="F686">
        <f>Table21[[#This Row],[UNITID]]</f>
        <v>141802</v>
      </c>
      <c r="G686" s="7" t="str">
        <f>Table21[[#This Row],[Growth Rate]]</f>
        <v/>
      </c>
      <c r="H686">
        <f>Table5[[#This Row],[UNITID]]</f>
        <v>141802</v>
      </c>
      <c r="I686" s="7">
        <f>Table5[[#This Row],[Growth Rate]]</f>
        <v>-1</v>
      </c>
    </row>
    <row r="687" spans="1:9" hidden="1">
      <c r="A687">
        <f>Table19[[#This Row],[UNITID]]</f>
        <v>141802</v>
      </c>
      <c r="B687" t="str">
        <f>Table19[[#This Row],[OUTCOMES MEASURES]]</f>
        <v>Number of adjusted cohort receiving an Associate's degree at 6 years</v>
      </c>
      <c r="C687" s="7">
        <f>Table19[[#This Row],[Growth Rate]]</f>
        <v>-6.4516129032258063E-2</v>
      </c>
      <c r="D687">
        <f>Table20[[#This Row],[UNITID]]</f>
        <v>141802</v>
      </c>
      <c r="E687" s="7">
        <f>Table20[[#This Row],[Growth Rate]]</f>
        <v>-0.42105263157894735</v>
      </c>
      <c r="F687">
        <f>Table21[[#This Row],[UNITID]]</f>
        <v>141802</v>
      </c>
      <c r="G687" s="7">
        <f>Table21[[#This Row],[Growth Rate]]</f>
        <v>-0.21428571428571427</v>
      </c>
      <c r="H687">
        <f>Table5[[#This Row],[UNITID]]</f>
        <v>141802</v>
      </c>
      <c r="I687" s="7">
        <f>Table5[[#This Row],[Growth Rate]]</f>
        <v>-0.2</v>
      </c>
    </row>
    <row r="688" spans="1:9" hidden="1">
      <c r="A688">
        <f>Table19[[#This Row],[UNITID]]</f>
        <v>141802</v>
      </c>
      <c r="B688" t="str">
        <f>Table19[[#This Row],[OUTCOMES MEASURES]]</f>
        <v>Number of adjusted cohort receiving a Bachelor's degree at 6 years</v>
      </c>
      <c r="C688" s="7" t="str">
        <f>Table19[[#This Row],[Growth Rate]]</f>
        <v/>
      </c>
      <c r="D688">
        <f>Table20[[#This Row],[UNITID]]</f>
        <v>141802</v>
      </c>
      <c r="E688" s="7" t="str">
        <f>Table20[[#This Row],[Growth Rate]]</f>
        <v/>
      </c>
      <c r="F688">
        <f>Table21[[#This Row],[UNITID]]</f>
        <v>141802</v>
      </c>
      <c r="G688" s="7" t="str">
        <f>Table21[[#This Row],[Growth Rate]]</f>
        <v/>
      </c>
      <c r="H688">
        <f>Table5[[#This Row],[UNITID]]</f>
        <v>141802</v>
      </c>
      <c r="I688" s="7" t="str">
        <f>Table5[[#This Row],[Growth Rate]]</f>
        <v/>
      </c>
    </row>
    <row r="689" spans="1:9" hidden="1">
      <c r="A689">
        <f>Table19[[#This Row],[UNITID]]</f>
        <v>141802</v>
      </c>
      <c r="B689" s="2" t="str">
        <f>Table19[[#This Row],[OUTCOMES MEASURES]]</f>
        <v>Number of adjusted cohort receiving an award at 6 years</v>
      </c>
      <c r="C689" s="7">
        <f>Table19[[#This Row],[Growth Rate]]</f>
        <v>-2.8169014084507043E-2</v>
      </c>
      <c r="D689">
        <f>Table20[[#This Row],[UNITID]]</f>
        <v>141802</v>
      </c>
      <c r="E689" s="7">
        <f>Table20[[#This Row],[Growth Rate]]</f>
        <v>-0.39130434782608697</v>
      </c>
      <c r="F689">
        <f>Table21[[#This Row],[UNITID]]</f>
        <v>141802</v>
      </c>
      <c r="G689" s="21">
        <f>Table21[[#This Row],[Growth Rate]]</f>
        <v>-0.14285714285714285</v>
      </c>
      <c r="H689">
        <f>Table5[[#This Row],[UNITID]]</f>
        <v>141802</v>
      </c>
      <c r="I689" s="7">
        <f>Table5[[#This Row],[Growth Rate]]</f>
        <v>-0.38461538461538464</v>
      </c>
    </row>
    <row r="690" spans="1:9" ht="14.25">
      <c r="A690" s="63">
        <f>Table19[[#This Row],[UNITID]]</f>
        <v>141802</v>
      </c>
      <c r="B690" s="148" t="str">
        <f>Table19[[#This Row],[OUTCOMES MEASURES]]</f>
        <v>Percent of adjusted cohort receiving an award at 6 years</v>
      </c>
      <c r="C690" s="156">
        <f>Table19[[#This Row],[Growth Rate]]</f>
        <v>0.15625</v>
      </c>
      <c r="D690">
        <f>Table20[[#This Row],[UNITID]]</f>
        <v>141802</v>
      </c>
      <c r="E690" s="156">
        <f>Table20[[#This Row],[Growth Rate]]</f>
        <v>-0.2857142857142857</v>
      </c>
      <c r="F690">
        <f>Table21[[#This Row],[UNITID]]</f>
        <v>141802</v>
      </c>
      <c r="G690" s="157">
        <f>Table21[[#This Row],[Growth Rate]]</f>
        <v>0.77777777777777779</v>
      </c>
      <c r="H690">
        <f>Table5[[#This Row],[UNITID]]</f>
        <v>141802</v>
      </c>
      <c r="I690" s="156">
        <f>Table5[[#This Row],[Growth Rate]]</f>
        <v>-0.23529411764705882</v>
      </c>
    </row>
    <row r="691" spans="1:9" hidden="1">
      <c r="A691">
        <f>Table19[[#This Row],[UNITID]]</f>
        <v>141802</v>
      </c>
      <c r="B691" t="str">
        <f>Table19[[#This Row],[OUTCOMES MEASURES]]</f>
        <v>Number of adjusted cohort receiving a certificate at 8 years</v>
      </c>
      <c r="C691" s="7">
        <f>Table19[[#This Row],[Growth Rate]]</f>
        <v>0.1111111111111111</v>
      </c>
      <c r="D691">
        <f>Table20[[#This Row],[UNITID]]</f>
        <v>141802</v>
      </c>
      <c r="E691" s="7">
        <f>Table20[[#This Row],[Growth Rate]]</f>
        <v>-0.25</v>
      </c>
      <c r="F691">
        <f>Table21[[#This Row],[UNITID]]</f>
        <v>141802</v>
      </c>
      <c r="G691" s="7" t="str">
        <f>Table21[[#This Row],[Growth Rate]]</f>
        <v/>
      </c>
      <c r="H691">
        <f>Table5[[#This Row],[UNITID]]</f>
        <v>141802</v>
      </c>
      <c r="I691" s="7">
        <f>Table5[[#This Row],[Growth Rate]]</f>
        <v>-1</v>
      </c>
    </row>
    <row r="692" spans="1:9" hidden="1">
      <c r="A692">
        <f>Table19[[#This Row],[UNITID]]</f>
        <v>141802</v>
      </c>
      <c r="B692" t="str">
        <f>Table19[[#This Row],[OUTCOMES MEASURES]]</f>
        <v>Number of adjusted cohort receiving an Associate's degree at 8 years</v>
      </c>
      <c r="C692" s="7">
        <f>Table19[[#This Row],[Growth Rate]]</f>
        <v>-9.0909090909090912E-2</v>
      </c>
      <c r="D692">
        <f>Table20[[#This Row],[UNITID]]</f>
        <v>141802</v>
      </c>
      <c r="E692" s="7">
        <f>Table20[[#This Row],[Growth Rate]]</f>
        <v>-0.38095238095238093</v>
      </c>
      <c r="F692">
        <f>Table21[[#This Row],[UNITID]]</f>
        <v>141802</v>
      </c>
      <c r="G692" s="7">
        <f>Table21[[#This Row],[Growth Rate]]</f>
        <v>-0.21428571428571427</v>
      </c>
      <c r="H692">
        <f>Table5[[#This Row],[UNITID]]</f>
        <v>141802</v>
      </c>
      <c r="I692" s="7">
        <f>Table5[[#This Row],[Growth Rate]]</f>
        <v>-0.33333333333333331</v>
      </c>
    </row>
    <row r="693" spans="1:9" hidden="1">
      <c r="A693">
        <f>Table19[[#This Row],[UNITID]]</f>
        <v>141802</v>
      </c>
      <c r="B693" t="str">
        <f>Table19[[#This Row],[OUTCOMES MEASURES]]</f>
        <v>Number of adjusted cohort receiving a Bachelor's degree at 8 years</v>
      </c>
      <c r="C693" s="7" t="str">
        <f>Table19[[#This Row],[Growth Rate]]</f>
        <v/>
      </c>
      <c r="D693">
        <f>Table20[[#This Row],[UNITID]]</f>
        <v>141802</v>
      </c>
      <c r="E693" s="7" t="str">
        <f>Table20[[#This Row],[Growth Rate]]</f>
        <v/>
      </c>
      <c r="F693">
        <f>Table21[[#This Row],[UNITID]]</f>
        <v>141802</v>
      </c>
      <c r="G693" s="7" t="str">
        <f>Table21[[#This Row],[Growth Rate]]</f>
        <v/>
      </c>
      <c r="H693">
        <f>Table5[[#This Row],[UNITID]]</f>
        <v>141802</v>
      </c>
      <c r="I693" s="7" t="str">
        <f>Table5[[#This Row],[Growth Rate]]</f>
        <v/>
      </c>
    </row>
    <row r="694" spans="1:9" hidden="1">
      <c r="A694">
        <f>Table19[[#This Row],[UNITID]]</f>
        <v>141802</v>
      </c>
      <c r="B694" t="str">
        <f>Table19[[#This Row],[OUTCOMES MEASURES]]</f>
        <v>Number of adjusted cohort receiving an award at 8 years</v>
      </c>
      <c r="C694" s="7">
        <f>Table19[[#This Row],[Growth Rate]]</f>
        <v>-6.6666666666666666E-2</v>
      </c>
      <c r="D694">
        <f>Table20[[#This Row],[UNITID]]</f>
        <v>141802</v>
      </c>
      <c r="E694" s="7">
        <f>Table20[[#This Row],[Growth Rate]]</f>
        <v>-0.36</v>
      </c>
      <c r="F694">
        <f>Table21[[#This Row],[UNITID]]</f>
        <v>141802</v>
      </c>
      <c r="G694" s="7">
        <f>Table21[[#This Row],[Growth Rate]]</f>
        <v>-0.14285714285714285</v>
      </c>
      <c r="H694">
        <f>Table5[[#This Row],[UNITID]]</f>
        <v>141802</v>
      </c>
      <c r="I694" s="7">
        <f>Table5[[#This Row],[Growth Rate]]</f>
        <v>-0.5</v>
      </c>
    </row>
    <row r="695" spans="1:9" hidden="1">
      <c r="A695">
        <f>Table19[[#This Row],[UNITID]]</f>
        <v>141802</v>
      </c>
      <c r="B695" t="str">
        <f>Table19[[#This Row],[OUTCOMES MEASURES]]</f>
        <v>Number of adjusted cohort still enrolled at your institution at 8 years</v>
      </c>
      <c r="C695" s="7">
        <f>Table19[[#This Row],[Growth Rate]]</f>
        <v>-0.6</v>
      </c>
      <c r="D695">
        <f>Table20[[#This Row],[UNITID]]</f>
        <v>141802</v>
      </c>
      <c r="E695" s="7">
        <f>Table20[[#This Row],[Growth Rate]]</f>
        <v>1.5</v>
      </c>
      <c r="F695">
        <f>Table21[[#This Row],[UNITID]]</f>
        <v>141802</v>
      </c>
      <c r="G695" s="7" t="str">
        <f>Table21[[#This Row],[Growth Rate]]</f>
        <v/>
      </c>
      <c r="H695">
        <f>Table5[[#This Row],[UNITID]]</f>
        <v>141802</v>
      </c>
      <c r="I695" s="7" t="str">
        <f>Table5[[#This Row],[Growth Rate]]</f>
        <v/>
      </c>
    </row>
    <row r="696" spans="1:9" hidden="1">
      <c r="A696">
        <f>Table19[[#This Row],[UNITID]]</f>
        <v>141802</v>
      </c>
      <c r="B696" t="str">
        <f>Table19[[#This Row],[OUTCOMES MEASURES]]</f>
        <v>Number of adjusted cohort who enrolled subsequently at another institution at 8 years</v>
      </c>
      <c r="C696" s="7">
        <f>Table19[[#This Row],[Growth Rate]]</f>
        <v>-0.64102564102564108</v>
      </c>
      <c r="D696">
        <f>Table20[[#This Row],[UNITID]]</f>
        <v>141802</v>
      </c>
      <c r="E696" s="7">
        <f>Table20[[#This Row],[Growth Rate]]</f>
        <v>-0.5714285714285714</v>
      </c>
      <c r="F696">
        <f>Table21[[#This Row],[UNITID]]</f>
        <v>141802</v>
      </c>
      <c r="G696" s="7">
        <f>Table21[[#This Row],[Growth Rate]]</f>
        <v>-0.69230769230769229</v>
      </c>
      <c r="H696">
        <f>Table5[[#This Row],[UNITID]]</f>
        <v>141802</v>
      </c>
      <c r="I696" s="7">
        <f>Table5[[#This Row],[Growth Rate]]</f>
        <v>-0.2</v>
      </c>
    </row>
    <row r="697" spans="1:9" hidden="1">
      <c r="A697">
        <f>Table19[[#This Row],[UNITID]]</f>
        <v>141802</v>
      </c>
      <c r="B697" s="2" t="str">
        <f>Table19[[#This Row],[OUTCOMES MEASURES]]</f>
        <v>Number of adjusted cohort whose subsequent enrollment status is unknown at 8 years</v>
      </c>
      <c r="C697" s="8">
        <f>Table19[[#This Row],[Growth Rate]]</f>
        <v>-6.6037735849056603E-2</v>
      </c>
      <c r="D697">
        <f>Table20[[#This Row],[UNITID]]</f>
        <v>141802</v>
      </c>
      <c r="E697" s="7">
        <f>Table20[[#This Row],[Growth Rate]]</f>
        <v>-7.1428571428571425E-2</v>
      </c>
      <c r="F697">
        <f>Table21[[#This Row],[UNITID]]</f>
        <v>141802</v>
      </c>
      <c r="G697" s="7">
        <f>Table21[[#This Row],[Growth Rate]]</f>
        <v>-0.64</v>
      </c>
      <c r="H697">
        <f>Table5[[#This Row],[UNITID]]</f>
        <v>141802</v>
      </c>
      <c r="I697" s="7">
        <f>Table5[[#This Row],[Growth Rate]]</f>
        <v>-0.2</v>
      </c>
    </row>
    <row r="698" spans="1:9" hidden="1">
      <c r="A698">
        <f>Table19[[#This Row],[UNITID]]</f>
        <v>141802</v>
      </c>
      <c r="B698" s="2" t="str">
        <f>Table19[[#This Row],[OUTCOMES MEASURES]]</f>
        <v>Number of adjusted cohort who did not receive an award from your institution at 8 years</v>
      </c>
      <c r="C698" s="7">
        <f>Table19[[#This Row],[Growth Rate]]</f>
        <v>-0.23333333333333334</v>
      </c>
      <c r="D698">
        <f>Table20[[#This Row],[UNITID]]</f>
        <v>141802</v>
      </c>
      <c r="E698" s="7">
        <f>Table20[[#This Row],[Growth Rate]]</f>
        <v>-0.12592592592592591</v>
      </c>
      <c r="F698">
        <f>Table21[[#This Row],[UNITID]]</f>
        <v>141802</v>
      </c>
      <c r="G698" s="21">
        <f>Table21[[#This Row],[Growth Rate]]</f>
        <v>-0.65789473684210531</v>
      </c>
      <c r="H698">
        <f>Table5[[#This Row],[UNITID]]</f>
        <v>141802</v>
      </c>
      <c r="I698" s="7">
        <f>Table5[[#This Row],[Growth Rate]]</f>
        <v>-0.13333333333333333</v>
      </c>
    </row>
    <row r="699" spans="1:9" ht="14.25">
      <c r="A699" s="63">
        <f>Table19[[#This Row],[UNITID]]</f>
        <v>141802</v>
      </c>
      <c r="B699" s="148" t="str">
        <f>Table19[[#This Row],[OUTCOMES MEASURES]]</f>
        <v>Percent of adjusted cohort receiving an award at 8 years</v>
      </c>
      <c r="C699" s="156">
        <f>Table19[[#This Row],[Growth Rate]]</f>
        <v>0.15151515151515152</v>
      </c>
      <c r="D699">
        <f>Table20[[#This Row],[UNITID]]</f>
        <v>141802</v>
      </c>
      <c r="E699" s="156">
        <f>Table20[[#This Row],[Growth Rate]]</f>
        <v>-0.25</v>
      </c>
      <c r="F699">
        <f>Table21[[#This Row],[UNITID]]</f>
        <v>141802</v>
      </c>
      <c r="G699" s="157">
        <f>Table21[[#This Row],[Growth Rate]]</f>
        <v>0.77777777777777779</v>
      </c>
      <c r="H699">
        <f>Table5[[#This Row],[UNITID]]</f>
        <v>141802</v>
      </c>
      <c r="I699" s="156">
        <f>Table5[[#This Row],[Growth Rate]]</f>
        <v>-0.38095238095238093</v>
      </c>
    </row>
    <row r="700" spans="1:9" hidden="1">
      <c r="A700">
        <f>Table19[[#This Row],[UNITID]]</f>
        <v>141802</v>
      </c>
      <c r="B700" s="2" t="str">
        <f>Table19[[#This Row],[OUTCOMES MEASURES]]</f>
        <v>Percent of adjusted cohort still or subsequently enrolled at 8 years</v>
      </c>
      <c r="C700" s="8">
        <f>Table19[[#This Row],[Growth Rate]]</f>
        <v>-0.55000000000000004</v>
      </c>
      <c r="D700">
        <f>Table20[[#This Row],[UNITID]]</f>
        <v>141802</v>
      </c>
      <c r="E700" s="7">
        <f>Table20[[#This Row],[Growth Rate]]</f>
        <v>-0.2857142857142857</v>
      </c>
      <c r="F700">
        <f>Table21[[#This Row],[UNITID]]</f>
        <v>141802</v>
      </c>
      <c r="G700" s="21">
        <f>Table21[[#This Row],[Growth Rate]]</f>
        <v>-0.36</v>
      </c>
      <c r="H700">
        <f>Table5[[#This Row],[UNITID]]</f>
        <v>141802</v>
      </c>
      <c r="I700" s="7">
        <f>Table5[[#This Row],[Growth Rate]]</f>
        <v>0.21212121212121213</v>
      </c>
    </row>
    <row r="701" spans="1:9" ht="14.25">
      <c r="A701" s="63">
        <f>Table19[[#This Row],[UNITID]]</f>
        <v>141802</v>
      </c>
      <c r="B701" s="148" t="str">
        <f>Table19[[#This Row],[OUTCOMES MEASURES]]</f>
        <v>Percent of adjusted cohort still enrolled at your institution at 8 years</v>
      </c>
      <c r="C701" s="156">
        <f>Table19[[#This Row],[Growth Rate]]</f>
        <v>-0.5</v>
      </c>
      <c r="D701">
        <f>Table20[[#This Row],[UNITID]]</f>
        <v>141802</v>
      </c>
      <c r="E701" s="156">
        <f>Table20[[#This Row],[Growth Rate]]</f>
        <v>3</v>
      </c>
      <c r="F701">
        <f>Table21[[#This Row],[UNITID]]</f>
        <v>141802</v>
      </c>
      <c r="G701" s="158" t="str">
        <f>Table21[[#This Row],[Growth Rate]]</f>
        <v/>
      </c>
      <c r="H701">
        <f>Table5[[#This Row],[UNITID]]</f>
        <v>141802</v>
      </c>
      <c r="I701" s="156" t="str">
        <f>Table5[[#This Row],[Growth Rate]]</f>
        <v/>
      </c>
    </row>
    <row r="702" spans="1:9" ht="14.25">
      <c r="A702" s="63">
        <f>Table19[[#This Row],[UNITID]]</f>
        <v>141802</v>
      </c>
      <c r="B702" s="148" t="str">
        <f>Table19[[#This Row],[OUTCOMES MEASURES]]</f>
        <v>Percent of adjusted cohort enrolled subsequently at another institution at 8 years</v>
      </c>
      <c r="C702" s="156">
        <f>Table19[[#This Row],[Growth Rate]]</f>
        <v>-0.52941176470588236</v>
      </c>
      <c r="D702">
        <f>Table20[[#This Row],[UNITID]]</f>
        <v>141802</v>
      </c>
      <c r="E702" s="64">
        <f>Table20[[#This Row],[Growth Rate]]</f>
        <v>-0.46153846153846156</v>
      </c>
      <c r="F702">
        <f>Table21[[#This Row],[UNITID]]</f>
        <v>141802</v>
      </c>
      <c r="G702" s="158">
        <f>Table21[[#This Row],[Growth Rate]]</f>
        <v>-0.36</v>
      </c>
      <c r="H702">
        <f>Table5[[#This Row],[UNITID]]</f>
        <v>141802</v>
      </c>
      <c r="I702" s="64">
        <f>Table5[[#This Row],[Growth Rate]]</f>
        <v>0</v>
      </c>
    </row>
    <row r="703" spans="1:9" hidden="1">
      <c r="A703">
        <f>Table19[[#This Row],[UNITID]]</f>
        <v>141802</v>
      </c>
      <c r="B703" s="2" t="str">
        <f>Table19[[#This Row],[OUTCOMES MEASURES]]</f>
        <v>Percent of adjusted cohort enrollment status unknown at 8 years</v>
      </c>
      <c r="C703" s="8">
        <f>Table19[[#This Row],[Growth Rate]]</f>
        <v>0.14893617021276595</v>
      </c>
      <c r="D703">
        <f>Table20[[#This Row],[UNITID]]</f>
        <v>141802</v>
      </c>
      <c r="E703" s="8">
        <f>Table20[[#This Row],[Growth Rate]]</f>
        <v>0.11428571428571428</v>
      </c>
      <c r="F703">
        <f>Table21[[#This Row],[UNITID]]</f>
        <v>141802</v>
      </c>
      <c r="G703" s="8">
        <f>Table21[[#This Row],[Growth Rate]]</f>
        <v>-0.25</v>
      </c>
      <c r="H703">
        <f>Table5[[#This Row],[UNITID]]</f>
        <v>141802</v>
      </c>
      <c r="I703" s="8">
        <f>Table5[[#This Row],[Growth Rate]]</f>
        <v>2.1739130434782608E-2</v>
      </c>
    </row>
    <row r="704" spans="1:9" hidden="1">
      <c r="A704">
        <f>Table19[[#This Row],[UNITID]]</f>
        <v>141839</v>
      </c>
      <c r="B704" s="2" t="str">
        <f>Table19[[#This Row],[OUTCOMES MEASURES]]</f>
        <v>First-Time, Full-Time Cohort</v>
      </c>
      <c r="C704" s="8">
        <f>Table19[[#This Row],[Growth Rate]]</f>
        <v>-0.23901581722319859</v>
      </c>
      <c r="D704">
        <f>Table20[[#This Row],[UNITID]]</f>
        <v>141839</v>
      </c>
      <c r="E704" s="8">
        <f>Table20[[#This Row],[Growth Rate]]</f>
        <v>-0.52622673434856171</v>
      </c>
      <c r="F704">
        <f>Table21[[#This Row],[UNITID]]</f>
        <v>141839</v>
      </c>
      <c r="G704" s="8">
        <f>Table21[[#This Row],[Growth Rate]]</f>
        <v>-0.2318840579710145</v>
      </c>
      <c r="H704">
        <f>Table5[[#This Row],[UNITID]]</f>
        <v>141839</v>
      </c>
      <c r="I704" s="8">
        <f>Table5[[#This Row],[Growth Rate]]</f>
        <v>-0.46451612903225808</v>
      </c>
    </row>
    <row r="705" spans="1:9" hidden="1">
      <c r="A705">
        <f>Table19[[#This Row],[UNITID]]</f>
        <v>141839</v>
      </c>
      <c r="B705" t="str">
        <f>Table19[[#This Row],[OUTCOMES MEASURES]]</f>
        <v>Exclusions to cohort</v>
      </c>
      <c r="C705" s="7" t="str">
        <f>Table19[[#This Row],[Growth Rate]]</f>
        <v/>
      </c>
      <c r="D705">
        <f>Table20[[#This Row],[UNITID]]</f>
        <v>141839</v>
      </c>
      <c r="E705" s="7">
        <f>Table20[[#This Row],[Growth Rate]]</f>
        <v>-1</v>
      </c>
      <c r="F705">
        <f>Table21[[#This Row],[UNITID]]</f>
        <v>141839</v>
      </c>
      <c r="G705" s="7" t="str">
        <f>Table21[[#This Row],[Growth Rate]]</f>
        <v/>
      </c>
      <c r="H705">
        <f>Table5[[#This Row],[UNITID]]</f>
        <v>141839</v>
      </c>
      <c r="I705" s="7" t="str">
        <f>Table5[[#This Row],[Growth Rate]]</f>
        <v/>
      </c>
    </row>
    <row r="706" spans="1:9" ht="14.25">
      <c r="A706" s="63">
        <f>Table19[[#This Row],[UNITID]]</f>
        <v>141839</v>
      </c>
      <c r="B706" s="63" t="str">
        <f>Table19[[#This Row],[OUTCOMES MEASURES]]</f>
        <v>Adjusted cohort</v>
      </c>
      <c r="C706" s="64">
        <f>Table19[[#This Row],[Growth Rate]]</f>
        <v>-0.23901581722319859</v>
      </c>
      <c r="D706">
        <f>Table20[[#This Row],[UNITID]]</f>
        <v>141839</v>
      </c>
      <c r="E706" s="64">
        <f>Table20[[#This Row],[Growth Rate]]</f>
        <v>-0.52461799660441422</v>
      </c>
      <c r="F706">
        <f>Table21[[#This Row],[UNITID]]</f>
        <v>141839</v>
      </c>
      <c r="G706" s="155">
        <f>Table21[[#This Row],[Growth Rate]]</f>
        <v>-0.2318840579710145</v>
      </c>
      <c r="H706">
        <f>Table5[[#This Row],[UNITID]]</f>
        <v>141839</v>
      </c>
      <c r="I706" s="64">
        <f>Table5[[#This Row],[Growth Rate]]</f>
        <v>-0.46451612903225808</v>
      </c>
    </row>
    <row r="707" spans="1:9" hidden="1">
      <c r="A707">
        <f>Table19[[#This Row],[UNITID]]</f>
        <v>141839</v>
      </c>
      <c r="B707" t="str">
        <f>Table19[[#This Row],[OUTCOMES MEASURES]]</f>
        <v>Number of adjusted cohort receiving a certificate at 4 years</v>
      </c>
      <c r="C707" s="7">
        <f>Table19[[#This Row],[Growth Rate]]</f>
        <v>0.4</v>
      </c>
      <c r="D707">
        <f>Table20[[#This Row],[UNITID]]</f>
        <v>141839</v>
      </c>
      <c r="E707" s="7">
        <f>Table20[[#This Row],[Growth Rate]]</f>
        <v>2</v>
      </c>
      <c r="F707">
        <f>Table21[[#This Row],[UNITID]]</f>
        <v>141839</v>
      </c>
      <c r="G707" s="7">
        <f>Table21[[#This Row],[Growth Rate]]</f>
        <v>-0.66666666666666663</v>
      </c>
      <c r="H707">
        <f>Table5[[#This Row],[UNITID]]</f>
        <v>141839</v>
      </c>
      <c r="I707" s="7">
        <f>Table5[[#This Row],[Growth Rate]]</f>
        <v>-0.7142857142857143</v>
      </c>
    </row>
    <row r="708" spans="1:9" hidden="1">
      <c r="A708">
        <f>Table19[[#This Row],[UNITID]]</f>
        <v>141839</v>
      </c>
      <c r="B708" t="str">
        <f>Table19[[#This Row],[OUTCOMES MEASURES]]</f>
        <v>Number of adjusted cohort receiving an Associate's degree at 4 years</v>
      </c>
      <c r="C708" s="7">
        <f>Table19[[#This Row],[Growth Rate]]</f>
        <v>0.17322834645669291</v>
      </c>
      <c r="D708">
        <f>Table20[[#This Row],[UNITID]]</f>
        <v>141839</v>
      </c>
      <c r="E708" s="7">
        <f>Table20[[#This Row],[Growth Rate]]</f>
        <v>0.5625</v>
      </c>
      <c r="F708">
        <f>Table21[[#This Row],[UNITID]]</f>
        <v>141839</v>
      </c>
      <c r="G708" s="7">
        <f>Table21[[#This Row],[Growth Rate]]</f>
        <v>-0.1111111111111111</v>
      </c>
      <c r="H708">
        <f>Table5[[#This Row],[UNITID]]</f>
        <v>141839</v>
      </c>
      <c r="I708" s="7">
        <f>Table5[[#This Row],[Growth Rate]]</f>
        <v>-0.11428571428571428</v>
      </c>
    </row>
    <row r="709" spans="1:9" hidden="1">
      <c r="A709">
        <f>Table19[[#This Row],[UNITID]]</f>
        <v>141839</v>
      </c>
      <c r="B709" t="str">
        <f>Table19[[#This Row],[OUTCOMES MEASURES]]</f>
        <v>Number of adjusted cohort receiving a Bachelor's degree at 4 years</v>
      </c>
      <c r="C709" s="7" t="str">
        <f>Table19[[#This Row],[Growth Rate]]</f>
        <v/>
      </c>
      <c r="D709">
        <f>Table20[[#This Row],[UNITID]]</f>
        <v>141839</v>
      </c>
      <c r="E709" s="7" t="str">
        <f>Table20[[#This Row],[Growth Rate]]</f>
        <v/>
      </c>
      <c r="F709">
        <f>Table21[[#This Row],[UNITID]]</f>
        <v>141839</v>
      </c>
      <c r="G709" s="7">
        <f>Table21[[#This Row],[Growth Rate]]</f>
        <v>0</v>
      </c>
      <c r="H709">
        <f>Table5[[#This Row],[UNITID]]</f>
        <v>141839</v>
      </c>
      <c r="I709" s="7" t="str">
        <f>Table5[[#This Row],[Growth Rate]]</f>
        <v/>
      </c>
    </row>
    <row r="710" spans="1:9" hidden="1">
      <c r="A710">
        <f>Table19[[#This Row],[UNITID]]</f>
        <v>141839</v>
      </c>
      <c r="B710" s="2" t="str">
        <f>Table19[[#This Row],[OUTCOMES MEASURES]]</f>
        <v>Number of adjusted cohort receiving an award at 4 years</v>
      </c>
      <c r="C710" s="7">
        <f>Table19[[#This Row],[Growth Rate]]</f>
        <v>0.19696969696969696</v>
      </c>
      <c r="D710">
        <f>Table20[[#This Row],[UNITID]]</f>
        <v>141839</v>
      </c>
      <c r="E710" s="7">
        <f>Table20[[#This Row],[Growth Rate]]</f>
        <v>0.70588235294117652</v>
      </c>
      <c r="F710">
        <f>Table21[[#This Row],[UNITID]]</f>
        <v>141839</v>
      </c>
      <c r="G710" s="21">
        <f>Table21[[#This Row],[Growth Rate]]</f>
        <v>-0.15</v>
      </c>
      <c r="H710">
        <f>Table5[[#This Row],[UNITID]]</f>
        <v>141839</v>
      </c>
      <c r="I710" s="7">
        <f>Table5[[#This Row],[Growth Rate]]</f>
        <v>-0.21428571428571427</v>
      </c>
    </row>
    <row r="711" spans="1:9" ht="14.25">
      <c r="A711" s="63">
        <f>Table19[[#This Row],[UNITID]]</f>
        <v>141839</v>
      </c>
      <c r="B711" s="148" t="str">
        <f>Table19[[#This Row],[OUTCOMES MEASURES]]</f>
        <v>Percent of adjusted cohort receiving an award at 4 years</v>
      </c>
      <c r="C711" s="156">
        <f>Table19[[#This Row],[Growth Rate]]</f>
        <v>0.56521739130434778</v>
      </c>
      <c r="D711">
        <f>Table20[[#This Row],[UNITID]]</f>
        <v>141839</v>
      </c>
      <c r="E711" s="156">
        <f>Table20[[#This Row],[Growth Rate]]</f>
        <v>2.3333333333333335</v>
      </c>
      <c r="F711">
        <f>Table21[[#This Row],[UNITID]]</f>
        <v>141839</v>
      </c>
      <c r="G711" s="157">
        <f>Table21[[#This Row],[Growth Rate]]</f>
        <v>0.10344827586206896</v>
      </c>
      <c r="H711">
        <f>Table5[[#This Row],[UNITID]]</f>
        <v>141839</v>
      </c>
      <c r="I711" s="156">
        <f>Table5[[#This Row],[Growth Rate]]</f>
        <v>0.42857142857142855</v>
      </c>
    </row>
    <row r="712" spans="1:9" hidden="1">
      <c r="A712">
        <f>Table19[[#This Row],[UNITID]]</f>
        <v>141839</v>
      </c>
      <c r="B712" t="str">
        <f>Table19[[#This Row],[OUTCOMES MEASURES]]</f>
        <v>Number of adjusted cohort receiving a certificate at 6 years</v>
      </c>
      <c r="C712" s="7">
        <f>Table19[[#This Row],[Growth Rate]]</f>
        <v>0.4</v>
      </c>
      <c r="D712">
        <f>Table20[[#This Row],[UNITID]]</f>
        <v>141839</v>
      </c>
      <c r="E712" s="7" t="str">
        <f>Table20[[#This Row],[Growth Rate]]</f>
        <v/>
      </c>
      <c r="F712">
        <f>Table21[[#This Row],[UNITID]]</f>
        <v>141839</v>
      </c>
      <c r="G712" s="7">
        <f>Table21[[#This Row],[Growth Rate]]</f>
        <v>-0.5</v>
      </c>
      <c r="H712">
        <f>Table5[[#This Row],[UNITID]]</f>
        <v>141839</v>
      </c>
      <c r="I712" s="7">
        <f>Table5[[#This Row],[Growth Rate]]</f>
        <v>-0.6</v>
      </c>
    </row>
    <row r="713" spans="1:9" hidden="1">
      <c r="A713">
        <f>Table19[[#This Row],[UNITID]]</f>
        <v>141839</v>
      </c>
      <c r="B713" t="str">
        <f>Table19[[#This Row],[OUTCOMES MEASURES]]</f>
        <v>Number of adjusted cohort receiving an Associate's degree at 6 years</v>
      </c>
      <c r="C713" s="7">
        <f>Table19[[#This Row],[Growth Rate]]</f>
        <v>6.5789473684210523E-2</v>
      </c>
      <c r="D713">
        <f>Table20[[#This Row],[UNITID]]</f>
        <v>141839</v>
      </c>
      <c r="E713" s="7">
        <f>Table20[[#This Row],[Growth Rate]]</f>
        <v>-2.7027027027027029E-2</v>
      </c>
      <c r="F713">
        <f>Table21[[#This Row],[UNITID]]</f>
        <v>141839</v>
      </c>
      <c r="G713" s="7">
        <f>Table21[[#This Row],[Growth Rate]]</f>
        <v>-0.17073170731707318</v>
      </c>
      <c r="H713">
        <f>Table5[[#This Row],[UNITID]]</f>
        <v>141839</v>
      </c>
      <c r="I713" s="7">
        <f>Table5[[#This Row],[Growth Rate]]</f>
        <v>-0.31372549019607843</v>
      </c>
    </row>
    <row r="714" spans="1:9" hidden="1">
      <c r="A714">
        <f>Table19[[#This Row],[UNITID]]</f>
        <v>141839</v>
      </c>
      <c r="B714" t="str">
        <f>Table19[[#This Row],[OUTCOMES MEASURES]]</f>
        <v>Number of adjusted cohort receiving a Bachelor's degree at 6 years</v>
      </c>
      <c r="C714" s="7">
        <f>Table19[[#This Row],[Growth Rate]]</f>
        <v>0.25</v>
      </c>
      <c r="D714">
        <f>Table20[[#This Row],[UNITID]]</f>
        <v>141839</v>
      </c>
      <c r="E714" s="7" t="str">
        <f>Table20[[#This Row],[Growth Rate]]</f>
        <v/>
      </c>
      <c r="F714">
        <f>Table21[[#This Row],[UNITID]]</f>
        <v>141839</v>
      </c>
      <c r="G714" s="7">
        <f>Table21[[#This Row],[Growth Rate]]</f>
        <v>1</v>
      </c>
      <c r="H714">
        <f>Table5[[#This Row],[UNITID]]</f>
        <v>141839</v>
      </c>
      <c r="I714" s="7" t="str">
        <f>Table5[[#This Row],[Growth Rate]]</f>
        <v/>
      </c>
    </row>
    <row r="715" spans="1:9" hidden="1">
      <c r="A715">
        <f>Table19[[#This Row],[UNITID]]</f>
        <v>141839</v>
      </c>
      <c r="B715" s="2" t="str">
        <f>Table19[[#This Row],[OUTCOMES MEASURES]]</f>
        <v>Number of adjusted cohort receiving an award at 6 years</v>
      </c>
      <c r="C715" s="7">
        <f>Table19[[#This Row],[Growth Rate]]</f>
        <v>8.0745341614906832E-2</v>
      </c>
      <c r="D715">
        <f>Table20[[#This Row],[UNITID]]</f>
        <v>141839</v>
      </c>
      <c r="E715" s="7">
        <f>Table20[[#This Row],[Growth Rate]]</f>
        <v>0.13513513513513514</v>
      </c>
      <c r="F715">
        <f>Table21[[#This Row],[UNITID]]</f>
        <v>141839</v>
      </c>
      <c r="G715" s="21">
        <f>Table21[[#This Row],[Growth Rate]]</f>
        <v>-0.15909090909090909</v>
      </c>
      <c r="H715">
        <f>Table5[[#This Row],[UNITID]]</f>
        <v>141839</v>
      </c>
      <c r="I715" s="7">
        <f>Table5[[#This Row],[Growth Rate]]</f>
        <v>-0.32142857142857145</v>
      </c>
    </row>
    <row r="716" spans="1:9" ht="14.25">
      <c r="A716" s="63">
        <f>Table19[[#This Row],[UNITID]]</f>
        <v>141839</v>
      </c>
      <c r="B716" s="148" t="str">
        <f>Table19[[#This Row],[OUTCOMES MEASURES]]</f>
        <v>Percent of adjusted cohort receiving an award at 6 years</v>
      </c>
      <c r="C716" s="156">
        <f>Table19[[#This Row],[Growth Rate]]</f>
        <v>0.42857142857142855</v>
      </c>
      <c r="D716">
        <f>Table20[[#This Row],[UNITID]]</f>
        <v>141839</v>
      </c>
      <c r="E716" s="156">
        <f>Table20[[#This Row],[Growth Rate]]</f>
        <v>1.5</v>
      </c>
      <c r="F716">
        <f>Table21[[#This Row],[UNITID]]</f>
        <v>141839</v>
      </c>
      <c r="G716" s="157">
        <f>Table21[[#This Row],[Growth Rate]]</f>
        <v>9.375E-2</v>
      </c>
      <c r="H716">
        <f>Table5[[#This Row],[UNITID]]</f>
        <v>141839</v>
      </c>
      <c r="I716" s="156">
        <f>Table5[[#This Row],[Growth Rate]]</f>
        <v>0.27777777777777779</v>
      </c>
    </row>
    <row r="717" spans="1:9" hidden="1">
      <c r="A717">
        <f>Table19[[#This Row],[UNITID]]</f>
        <v>141839</v>
      </c>
      <c r="B717" t="str">
        <f>Table19[[#This Row],[OUTCOMES MEASURES]]</f>
        <v>Number of adjusted cohort receiving a certificate at 8 years</v>
      </c>
      <c r="C717" s="7">
        <f>Table19[[#This Row],[Growth Rate]]</f>
        <v>1.6666666666666667</v>
      </c>
      <c r="D717">
        <f>Table20[[#This Row],[UNITID]]</f>
        <v>141839</v>
      </c>
      <c r="E717" s="7" t="str">
        <f>Table20[[#This Row],[Growth Rate]]</f>
        <v/>
      </c>
      <c r="F717">
        <f>Table21[[#This Row],[UNITID]]</f>
        <v>141839</v>
      </c>
      <c r="G717" s="7">
        <f>Table21[[#This Row],[Growth Rate]]</f>
        <v>-0.5</v>
      </c>
      <c r="H717">
        <f>Table5[[#This Row],[UNITID]]</f>
        <v>141839</v>
      </c>
      <c r="I717" s="7">
        <f>Table5[[#This Row],[Growth Rate]]</f>
        <v>-0.6</v>
      </c>
    </row>
    <row r="718" spans="1:9" hidden="1">
      <c r="A718">
        <f>Table19[[#This Row],[UNITID]]</f>
        <v>141839</v>
      </c>
      <c r="B718" t="str">
        <f>Table19[[#This Row],[OUTCOMES MEASURES]]</f>
        <v>Number of adjusted cohort receiving an Associate's degree at 8 years</v>
      </c>
      <c r="C718" s="7">
        <f>Table19[[#This Row],[Growth Rate]]</f>
        <v>2.3952095808383235E-2</v>
      </c>
      <c r="D718">
        <f>Table20[[#This Row],[UNITID]]</f>
        <v>141839</v>
      </c>
      <c r="E718" s="7">
        <f>Table20[[#This Row],[Growth Rate]]</f>
        <v>-0.1702127659574468</v>
      </c>
      <c r="F718">
        <f>Table21[[#This Row],[UNITID]]</f>
        <v>141839</v>
      </c>
      <c r="G718" s="7">
        <f>Table21[[#This Row],[Growth Rate]]</f>
        <v>-0.17073170731707318</v>
      </c>
      <c r="H718">
        <f>Table5[[#This Row],[UNITID]]</f>
        <v>141839</v>
      </c>
      <c r="I718" s="7">
        <f>Table5[[#This Row],[Growth Rate]]</f>
        <v>-0.29629629629629628</v>
      </c>
    </row>
    <row r="719" spans="1:9" hidden="1">
      <c r="A719">
        <f>Table19[[#This Row],[UNITID]]</f>
        <v>141839</v>
      </c>
      <c r="B719" t="str">
        <f>Table19[[#This Row],[OUTCOMES MEASURES]]</f>
        <v>Number of adjusted cohort receiving a Bachelor's degree at 8 years</v>
      </c>
      <c r="C719" s="7">
        <f>Table19[[#This Row],[Growth Rate]]</f>
        <v>-0.16666666666666666</v>
      </c>
      <c r="D719">
        <f>Table20[[#This Row],[UNITID]]</f>
        <v>141839</v>
      </c>
      <c r="E719" s="7">
        <f>Table20[[#This Row],[Growth Rate]]</f>
        <v>3</v>
      </c>
      <c r="F719">
        <f>Table21[[#This Row],[UNITID]]</f>
        <v>141839</v>
      </c>
      <c r="G719" s="7">
        <f>Table21[[#This Row],[Growth Rate]]</f>
        <v>1</v>
      </c>
      <c r="H719">
        <f>Table5[[#This Row],[UNITID]]</f>
        <v>141839</v>
      </c>
      <c r="I719" s="7">
        <f>Table5[[#This Row],[Growth Rate]]</f>
        <v>1</v>
      </c>
    </row>
    <row r="720" spans="1:9" hidden="1">
      <c r="A720">
        <f>Table19[[#This Row],[UNITID]]</f>
        <v>141839</v>
      </c>
      <c r="B720" t="str">
        <f>Table19[[#This Row],[OUTCOMES MEASURES]]</f>
        <v>Number of adjusted cohort receiving an award at 8 years</v>
      </c>
      <c r="C720" s="7">
        <f>Table19[[#This Row],[Growth Rate]]</f>
        <v>4.5454545454545456E-2</v>
      </c>
      <c r="D720">
        <f>Table20[[#This Row],[UNITID]]</f>
        <v>141839</v>
      </c>
      <c r="E720" s="7">
        <f>Table20[[#This Row],[Growth Rate]]</f>
        <v>-6.25E-2</v>
      </c>
      <c r="F720">
        <f>Table21[[#This Row],[UNITID]]</f>
        <v>141839</v>
      </c>
      <c r="G720" s="7">
        <f>Table21[[#This Row],[Growth Rate]]</f>
        <v>-0.15909090909090909</v>
      </c>
      <c r="H720">
        <f>Table5[[#This Row],[UNITID]]</f>
        <v>141839</v>
      </c>
      <c r="I720" s="7">
        <f>Table5[[#This Row],[Growth Rate]]</f>
        <v>-0.3</v>
      </c>
    </row>
    <row r="721" spans="1:9" hidden="1">
      <c r="A721">
        <f>Table19[[#This Row],[UNITID]]</f>
        <v>141839</v>
      </c>
      <c r="B721" t="str">
        <f>Table19[[#This Row],[OUTCOMES MEASURES]]</f>
        <v>Number of adjusted cohort still enrolled at your institution at 8 years</v>
      </c>
      <c r="C721" s="7">
        <f>Table19[[#This Row],[Growth Rate]]</f>
        <v>0.42857142857142855</v>
      </c>
      <c r="D721">
        <f>Table20[[#This Row],[UNITID]]</f>
        <v>141839</v>
      </c>
      <c r="E721" s="7">
        <f>Table20[[#This Row],[Growth Rate]]</f>
        <v>0.14285714285714285</v>
      </c>
      <c r="F721">
        <f>Table21[[#This Row],[UNITID]]</f>
        <v>141839</v>
      </c>
      <c r="G721" s="7">
        <f>Table21[[#This Row],[Growth Rate]]</f>
        <v>0.5</v>
      </c>
      <c r="H721">
        <f>Table5[[#This Row],[UNITID]]</f>
        <v>141839</v>
      </c>
      <c r="I721" s="7">
        <f>Table5[[#This Row],[Growth Rate]]</f>
        <v>0</v>
      </c>
    </row>
    <row r="722" spans="1:9" hidden="1">
      <c r="A722">
        <f>Table19[[#This Row],[UNITID]]</f>
        <v>141839</v>
      </c>
      <c r="B722" t="str">
        <f>Table19[[#This Row],[OUTCOMES MEASURES]]</f>
        <v>Number of adjusted cohort who enrolled subsequently at another institution at 8 years</v>
      </c>
      <c r="C722" s="7">
        <f>Table19[[#This Row],[Growth Rate]]</f>
        <v>-0.72</v>
      </c>
      <c r="D722">
        <f>Table20[[#This Row],[UNITID]]</f>
        <v>141839</v>
      </c>
      <c r="E722" s="7">
        <f>Table20[[#This Row],[Growth Rate]]</f>
        <v>-0.88372093023255816</v>
      </c>
      <c r="F722">
        <f>Table21[[#This Row],[UNITID]]</f>
        <v>141839</v>
      </c>
      <c r="G722" s="7">
        <f>Table21[[#This Row],[Growth Rate]]</f>
        <v>-3.0303030303030304E-2</v>
      </c>
      <c r="H722">
        <f>Table5[[#This Row],[UNITID]]</f>
        <v>141839</v>
      </c>
      <c r="I722" s="7">
        <f>Table5[[#This Row],[Growth Rate]]</f>
        <v>-0.52054794520547942</v>
      </c>
    </row>
    <row r="723" spans="1:9" hidden="1">
      <c r="A723">
        <f>Table19[[#This Row],[UNITID]]</f>
        <v>141839</v>
      </c>
      <c r="B723" s="2" t="str">
        <f>Table19[[#This Row],[OUTCOMES MEASURES]]</f>
        <v>Number of adjusted cohort whose subsequent enrollment status is unknown at 8 years</v>
      </c>
      <c r="C723" s="8">
        <f>Table19[[#This Row],[Growth Rate]]</f>
        <v>-0.29903536977491962</v>
      </c>
      <c r="D723">
        <f>Table20[[#This Row],[UNITID]]</f>
        <v>141839</v>
      </c>
      <c r="E723" s="7">
        <f>Table20[[#This Row],[Growth Rate]]</f>
        <v>-0.515625</v>
      </c>
      <c r="F723">
        <f>Table21[[#This Row],[UNITID]]</f>
        <v>141839</v>
      </c>
      <c r="G723" s="7">
        <f>Table21[[#This Row],[Growth Rate]]</f>
        <v>-0.42372881355932202</v>
      </c>
      <c r="H723">
        <f>Table5[[#This Row],[UNITID]]</f>
        <v>141839</v>
      </c>
      <c r="I723" s="7">
        <f>Table5[[#This Row],[Growth Rate]]</f>
        <v>-0.50574712643678166</v>
      </c>
    </row>
    <row r="724" spans="1:9" hidden="1">
      <c r="A724">
        <f>Table19[[#This Row],[UNITID]]</f>
        <v>141839</v>
      </c>
      <c r="B724" s="2" t="str">
        <f>Table19[[#This Row],[OUTCOMES MEASURES]]</f>
        <v>Number of adjusted cohort who did not receive an award from your institution at 8 years</v>
      </c>
      <c r="C724" s="7">
        <f>Table19[[#This Row],[Growth Rate]]</f>
        <v>-0.36641221374045801</v>
      </c>
      <c r="D724">
        <f>Table20[[#This Row],[UNITID]]</f>
        <v>141839</v>
      </c>
      <c r="E724" s="7">
        <f>Table20[[#This Row],[Growth Rate]]</f>
        <v>-0.56561922365988915</v>
      </c>
      <c r="F724">
        <f>Table21[[#This Row],[UNITID]]</f>
        <v>141839</v>
      </c>
      <c r="G724" s="21">
        <f>Table21[[#This Row],[Growth Rate]]</f>
        <v>-0.26595744680851063</v>
      </c>
      <c r="H724">
        <f>Table5[[#This Row],[UNITID]]</f>
        <v>141839</v>
      </c>
      <c r="I724" s="7">
        <f>Table5[[#This Row],[Growth Rate]]</f>
        <v>-0.504</v>
      </c>
    </row>
    <row r="725" spans="1:9" ht="14.25">
      <c r="A725" s="63">
        <f>Table19[[#This Row],[UNITID]]</f>
        <v>141839</v>
      </c>
      <c r="B725" s="148" t="str">
        <f>Table19[[#This Row],[OUTCOMES MEASURES]]</f>
        <v>Percent of adjusted cohort receiving an award at 8 years</v>
      </c>
      <c r="C725" s="156">
        <f>Table19[[#This Row],[Growth Rate]]</f>
        <v>0.35483870967741937</v>
      </c>
      <c r="D725">
        <f>Table20[[#This Row],[UNITID]]</f>
        <v>141839</v>
      </c>
      <c r="E725" s="156">
        <f>Table20[[#This Row],[Growth Rate]]</f>
        <v>1</v>
      </c>
      <c r="F725">
        <f>Table21[[#This Row],[UNITID]]</f>
        <v>141839</v>
      </c>
      <c r="G725" s="157">
        <f>Table21[[#This Row],[Growth Rate]]</f>
        <v>9.375E-2</v>
      </c>
      <c r="H725">
        <f>Table5[[#This Row],[UNITID]]</f>
        <v>141839</v>
      </c>
      <c r="I725" s="156">
        <f>Table5[[#This Row],[Growth Rate]]</f>
        <v>0.31578947368421051</v>
      </c>
    </row>
    <row r="726" spans="1:9" hidden="1">
      <c r="A726">
        <f>Table19[[#This Row],[UNITID]]</f>
        <v>141839</v>
      </c>
      <c r="B726" s="2" t="str">
        <f>Table19[[#This Row],[OUTCOMES MEASURES]]</f>
        <v>Percent of adjusted cohort still or subsequently enrolled at 8 years</v>
      </c>
      <c r="C726" s="8">
        <f>Table19[[#This Row],[Growth Rate]]</f>
        <v>-0.5</v>
      </c>
      <c r="D726">
        <f>Table20[[#This Row],[UNITID]]</f>
        <v>141839</v>
      </c>
      <c r="E726" s="7">
        <f>Table20[[#This Row],[Growth Rate]]</f>
        <v>-0.625</v>
      </c>
      <c r="F726">
        <f>Table21[[#This Row],[UNITID]]</f>
        <v>141839</v>
      </c>
      <c r="G726" s="21">
        <f>Table21[[#This Row],[Growth Rate]]</f>
        <v>0.32</v>
      </c>
      <c r="H726">
        <f>Table5[[#This Row],[UNITID]]</f>
        <v>141839</v>
      </c>
      <c r="I726" s="7">
        <f>Table5[[#This Row],[Growth Rate]]</f>
        <v>-0.08</v>
      </c>
    </row>
    <row r="727" spans="1:9" ht="14.25">
      <c r="A727" s="63">
        <f>Table19[[#This Row],[UNITID]]</f>
        <v>141839</v>
      </c>
      <c r="B727" s="148" t="str">
        <f>Table19[[#This Row],[OUTCOMES MEASURES]]</f>
        <v>Percent of adjusted cohort still enrolled at your institution at 8 years</v>
      </c>
      <c r="C727" s="156">
        <f>Table19[[#This Row],[Growth Rate]]</f>
        <v>1</v>
      </c>
      <c r="D727">
        <f>Table20[[#This Row],[UNITID]]</f>
        <v>141839</v>
      </c>
      <c r="E727" s="156">
        <f>Table20[[#This Row],[Growth Rate]]</f>
        <v>2</v>
      </c>
      <c r="F727">
        <f>Table21[[#This Row],[UNITID]]</f>
        <v>141839</v>
      </c>
      <c r="G727" s="158">
        <f>Table21[[#This Row],[Growth Rate]]</f>
        <v>2</v>
      </c>
      <c r="H727">
        <f>Table5[[#This Row],[UNITID]]</f>
        <v>141839</v>
      </c>
      <c r="I727" s="156">
        <f>Table5[[#This Row],[Growth Rate]]</f>
        <v>1</v>
      </c>
    </row>
    <row r="728" spans="1:9" ht="14.25">
      <c r="A728" s="63">
        <f>Table19[[#This Row],[UNITID]]</f>
        <v>141839</v>
      </c>
      <c r="B728" s="148" t="str">
        <f>Table19[[#This Row],[OUTCOMES MEASURES]]</f>
        <v>Percent of adjusted cohort enrolled subsequently at another institution at 8 years</v>
      </c>
      <c r="C728" s="156">
        <f>Table19[[#This Row],[Growth Rate]]</f>
        <v>-0.61538461538461542</v>
      </c>
      <c r="D728">
        <f>Table20[[#This Row],[UNITID]]</f>
        <v>141839</v>
      </c>
      <c r="E728" s="64">
        <f>Table20[[#This Row],[Growth Rate]]</f>
        <v>-0.73333333333333328</v>
      </c>
      <c r="F728">
        <f>Table21[[#This Row],[UNITID]]</f>
        <v>141839</v>
      </c>
      <c r="G728" s="158">
        <f>Table21[[#This Row],[Growth Rate]]</f>
        <v>0.25</v>
      </c>
      <c r="H728">
        <f>Table5[[#This Row],[UNITID]]</f>
        <v>141839</v>
      </c>
      <c r="I728" s="64">
        <f>Table5[[#This Row],[Growth Rate]]</f>
        <v>-0.125</v>
      </c>
    </row>
    <row r="729" spans="1:9" hidden="1">
      <c r="A729">
        <f>Table19[[#This Row],[UNITID]]</f>
        <v>141839</v>
      </c>
      <c r="B729" s="2" t="str">
        <f>Table19[[#This Row],[OUTCOMES MEASURES]]</f>
        <v>Percent of adjusted cohort enrollment status unknown at 8 years</v>
      </c>
      <c r="C729" s="8">
        <f>Table19[[#This Row],[Growth Rate]]</f>
        <v>-9.0909090909090912E-2</v>
      </c>
      <c r="D729">
        <f>Table20[[#This Row],[UNITID]]</f>
        <v>141839</v>
      </c>
      <c r="E729" s="8">
        <f>Table20[[#This Row],[Growth Rate]]</f>
        <v>2.6315789473684209E-2</v>
      </c>
      <c r="F729">
        <f>Table21[[#This Row],[UNITID]]</f>
        <v>141839</v>
      </c>
      <c r="G729" s="8">
        <f>Table21[[#This Row],[Growth Rate]]</f>
        <v>-0.2558139534883721</v>
      </c>
      <c r="H729">
        <f>Table5[[#This Row],[UNITID]]</f>
        <v>141839</v>
      </c>
      <c r="I729" s="8">
        <f>Table5[[#This Row],[Growth Rate]]</f>
        <v>-7.1428571428571425E-2</v>
      </c>
    </row>
    <row r="730" spans="1:9" hidden="1">
      <c r="A730">
        <f>Table19[[#This Row],[UNITID]]</f>
        <v>141990</v>
      </c>
      <c r="B730" s="2" t="str">
        <f>Table19[[#This Row],[OUTCOMES MEASURES]]</f>
        <v>First-Time, Full-Time Cohort</v>
      </c>
      <c r="C730" s="8">
        <f>Table19[[#This Row],[Growth Rate]]</f>
        <v>1.4134275618374558E-2</v>
      </c>
      <c r="D730">
        <f>Table20[[#This Row],[UNITID]]</f>
        <v>141990</v>
      </c>
      <c r="E730" s="8">
        <f>Table20[[#This Row],[Growth Rate]]</f>
        <v>-0.45238095238095238</v>
      </c>
      <c r="F730">
        <f>Table21[[#This Row],[UNITID]]</f>
        <v>141990</v>
      </c>
      <c r="G730" s="8">
        <f>Table21[[#This Row],[Growth Rate]]</f>
        <v>0.1223021582733813</v>
      </c>
      <c r="H730">
        <f>Table5[[#This Row],[UNITID]]</f>
        <v>141990</v>
      </c>
      <c r="I730" s="8">
        <f>Table5[[#This Row],[Growth Rate]]</f>
        <v>-0.21739130434782608</v>
      </c>
    </row>
    <row r="731" spans="1:9" hidden="1">
      <c r="A731">
        <f>Table19[[#This Row],[UNITID]]</f>
        <v>141990</v>
      </c>
      <c r="B731" t="str">
        <f>Table19[[#This Row],[OUTCOMES MEASURES]]</f>
        <v>Exclusions to cohort</v>
      </c>
      <c r="C731" s="7" t="str">
        <f>Table19[[#This Row],[Growth Rate]]</f>
        <v/>
      </c>
      <c r="D731">
        <f>Table20[[#This Row],[UNITID]]</f>
        <v>141990</v>
      </c>
      <c r="E731" s="7">
        <f>Table20[[#This Row],[Growth Rate]]</f>
        <v>-1</v>
      </c>
      <c r="F731">
        <f>Table21[[#This Row],[UNITID]]</f>
        <v>141990</v>
      </c>
      <c r="G731" s="7" t="str">
        <f>Table21[[#This Row],[Growth Rate]]</f>
        <v/>
      </c>
      <c r="H731">
        <f>Table5[[#This Row],[UNITID]]</f>
        <v>141990</v>
      </c>
      <c r="I731" s="7">
        <f>Table5[[#This Row],[Growth Rate]]</f>
        <v>-1</v>
      </c>
    </row>
    <row r="732" spans="1:9" ht="14.25">
      <c r="A732" s="63">
        <f>Table19[[#This Row],[UNITID]]</f>
        <v>141990</v>
      </c>
      <c r="B732" s="63" t="str">
        <f>Table19[[#This Row],[OUTCOMES MEASURES]]</f>
        <v>Adjusted cohort</v>
      </c>
      <c r="C732" s="64">
        <f>Table19[[#This Row],[Growth Rate]]</f>
        <v>1.4134275618374558E-2</v>
      </c>
      <c r="D732">
        <f>Table20[[#This Row],[UNITID]]</f>
        <v>141990</v>
      </c>
      <c r="E732" s="64">
        <f>Table20[[#This Row],[Growth Rate]]</f>
        <v>-0.45019920318725098</v>
      </c>
      <c r="F732">
        <f>Table21[[#This Row],[UNITID]]</f>
        <v>141990</v>
      </c>
      <c r="G732" s="155">
        <f>Table21[[#This Row],[Growth Rate]]</f>
        <v>0.11510791366906475</v>
      </c>
      <c r="H732">
        <f>Table5[[#This Row],[UNITID]]</f>
        <v>141990</v>
      </c>
      <c r="I732" s="64">
        <f>Table5[[#This Row],[Growth Rate]]</f>
        <v>-0.21052631578947367</v>
      </c>
    </row>
    <row r="733" spans="1:9" hidden="1">
      <c r="A733">
        <f>Table19[[#This Row],[UNITID]]</f>
        <v>141990</v>
      </c>
      <c r="B733" t="str">
        <f>Table19[[#This Row],[OUTCOMES MEASURES]]</f>
        <v>Number of adjusted cohort receiving a certificate at 4 years</v>
      </c>
      <c r="C733" s="7">
        <f>Table19[[#This Row],[Growth Rate]]</f>
        <v>0</v>
      </c>
      <c r="D733">
        <f>Table20[[#This Row],[UNITID]]</f>
        <v>141990</v>
      </c>
      <c r="E733" s="7" t="str">
        <f>Table20[[#This Row],[Growth Rate]]</f>
        <v/>
      </c>
      <c r="F733">
        <f>Table21[[#This Row],[UNITID]]</f>
        <v>141990</v>
      </c>
      <c r="G733" s="7" t="str">
        <f>Table21[[#This Row],[Growth Rate]]</f>
        <v/>
      </c>
      <c r="H733">
        <f>Table5[[#This Row],[UNITID]]</f>
        <v>141990</v>
      </c>
      <c r="I733" s="7">
        <f>Table5[[#This Row],[Growth Rate]]</f>
        <v>5</v>
      </c>
    </row>
    <row r="734" spans="1:9" hidden="1">
      <c r="A734">
        <f>Table19[[#This Row],[UNITID]]</f>
        <v>141990</v>
      </c>
      <c r="B734" t="str">
        <f>Table19[[#This Row],[OUTCOMES MEASURES]]</f>
        <v>Number of adjusted cohort receiving an Associate's degree at 4 years</v>
      </c>
      <c r="C734" s="7">
        <f>Table19[[#This Row],[Growth Rate]]</f>
        <v>0.62264150943396224</v>
      </c>
      <c r="D734">
        <f>Table20[[#This Row],[UNITID]]</f>
        <v>141990</v>
      </c>
      <c r="E734" s="7">
        <f>Table20[[#This Row],[Growth Rate]]</f>
        <v>-0.14285714285714285</v>
      </c>
      <c r="F734">
        <f>Table21[[#This Row],[UNITID]]</f>
        <v>141990</v>
      </c>
      <c r="G734" s="7">
        <f>Table21[[#This Row],[Growth Rate]]</f>
        <v>0.47222222222222221</v>
      </c>
      <c r="H734">
        <f>Table5[[#This Row],[UNITID]]</f>
        <v>141990</v>
      </c>
      <c r="I734" s="7">
        <f>Table5[[#This Row],[Growth Rate]]</f>
        <v>3.8461538461538464E-2</v>
      </c>
    </row>
    <row r="735" spans="1:9" hidden="1">
      <c r="A735">
        <f>Table19[[#This Row],[UNITID]]</f>
        <v>141990</v>
      </c>
      <c r="B735" t="str">
        <f>Table19[[#This Row],[OUTCOMES MEASURES]]</f>
        <v>Number of adjusted cohort receiving a Bachelor's degree at 4 years</v>
      </c>
      <c r="C735" s="7" t="str">
        <f>Table19[[#This Row],[Growth Rate]]</f>
        <v/>
      </c>
      <c r="D735">
        <f>Table20[[#This Row],[UNITID]]</f>
        <v>141990</v>
      </c>
      <c r="E735" s="7" t="str">
        <f>Table20[[#This Row],[Growth Rate]]</f>
        <v/>
      </c>
      <c r="F735">
        <f>Table21[[#This Row],[UNITID]]</f>
        <v>141990</v>
      </c>
      <c r="G735" s="7" t="str">
        <f>Table21[[#This Row],[Growth Rate]]</f>
        <v/>
      </c>
      <c r="H735">
        <f>Table5[[#This Row],[UNITID]]</f>
        <v>141990</v>
      </c>
      <c r="I735" s="7" t="str">
        <f>Table5[[#This Row],[Growth Rate]]</f>
        <v/>
      </c>
    </row>
    <row r="736" spans="1:9" hidden="1">
      <c r="A736">
        <f>Table19[[#This Row],[UNITID]]</f>
        <v>141990</v>
      </c>
      <c r="B736" s="2" t="str">
        <f>Table19[[#This Row],[OUTCOMES MEASURES]]</f>
        <v>Number of adjusted cohort receiving an award at 4 years</v>
      </c>
      <c r="C736" s="7">
        <f>Table19[[#This Row],[Growth Rate]]</f>
        <v>0.6</v>
      </c>
      <c r="D736">
        <f>Table20[[#This Row],[UNITID]]</f>
        <v>141990</v>
      </c>
      <c r="E736" s="7">
        <f>Table20[[#This Row],[Growth Rate]]</f>
        <v>0</v>
      </c>
      <c r="F736">
        <f>Table21[[#This Row],[UNITID]]</f>
        <v>141990</v>
      </c>
      <c r="G736" s="21">
        <f>Table21[[#This Row],[Growth Rate]]</f>
        <v>0.63888888888888884</v>
      </c>
      <c r="H736">
        <f>Table5[[#This Row],[UNITID]]</f>
        <v>141990</v>
      </c>
      <c r="I736" s="7">
        <f>Table5[[#This Row],[Growth Rate]]</f>
        <v>0.22222222222222221</v>
      </c>
    </row>
    <row r="737" spans="1:9" ht="14.25">
      <c r="A737" s="63">
        <f>Table19[[#This Row],[UNITID]]</f>
        <v>141990</v>
      </c>
      <c r="B737" s="148" t="str">
        <f>Table19[[#This Row],[OUTCOMES MEASURES]]</f>
        <v>Percent of adjusted cohort receiving an award at 4 years</v>
      </c>
      <c r="C737" s="156">
        <f>Table19[[#This Row],[Growth Rate]]</f>
        <v>0.63157894736842102</v>
      </c>
      <c r="D737">
        <f>Table20[[#This Row],[UNITID]]</f>
        <v>141990</v>
      </c>
      <c r="E737" s="156">
        <f>Table20[[#This Row],[Growth Rate]]</f>
        <v>0.66666666666666663</v>
      </c>
      <c r="F737">
        <f>Table21[[#This Row],[UNITID]]</f>
        <v>141990</v>
      </c>
      <c r="G737" s="157">
        <f>Table21[[#This Row],[Growth Rate]]</f>
        <v>0.46153846153846156</v>
      </c>
      <c r="H737">
        <f>Table5[[#This Row],[UNITID]]</f>
        <v>141990</v>
      </c>
      <c r="I737" s="156">
        <f>Table5[[#This Row],[Growth Rate]]</f>
        <v>0.5</v>
      </c>
    </row>
    <row r="738" spans="1:9" hidden="1">
      <c r="A738">
        <f>Table19[[#This Row],[UNITID]]</f>
        <v>141990</v>
      </c>
      <c r="B738" t="str">
        <f>Table19[[#This Row],[OUTCOMES MEASURES]]</f>
        <v>Number of adjusted cohort receiving a certificate at 6 years</v>
      </c>
      <c r="C738" s="7">
        <f>Table19[[#This Row],[Growth Rate]]</f>
        <v>0.5</v>
      </c>
      <c r="D738">
        <f>Table20[[#This Row],[UNITID]]</f>
        <v>141990</v>
      </c>
      <c r="E738" s="7" t="str">
        <f>Table20[[#This Row],[Growth Rate]]</f>
        <v/>
      </c>
      <c r="F738">
        <f>Table21[[#This Row],[UNITID]]</f>
        <v>141990</v>
      </c>
      <c r="G738" s="7" t="str">
        <f>Table21[[#This Row],[Growth Rate]]</f>
        <v/>
      </c>
      <c r="H738">
        <f>Table5[[#This Row],[UNITID]]</f>
        <v>141990</v>
      </c>
      <c r="I738" s="7">
        <f>Table5[[#This Row],[Growth Rate]]</f>
        <v>5</v>
      </c>
    </row>
    <row r="739" spans="1:9" hidden="1">
      <c r="A739">
        <f>Table19[[#This Row],[UNITID]]</f>
        <v>141990</v>
      </c>
      <c r="B739" t="str">
        <f>Table19[[#This Row],[OUTCOMES MEASURES]]</f>
        <v>Number of adjusted cohort receiving an Associate's degree at 6 years</v>
      </c>
      <c r="C739" s="7">
        <f>Table19[[#This Row],[Growth Rate]]</f>
        <v>0.27500000000000002</v>
      </c>
      <c r="D739">
        <f>Table20[[#This Row],[UNITID]]</f>
        <v>141990</v>
      </c>
      <c r="E739" s="7">
        <f>Table20[[#This Row],[Growth Rate]]</f>
        <v>-0.22727272727272727</v>
      </c>
      <c r="F739">
        <f>Table21[[#This Row],[UNITID]]</f>
        <v>141990</v>
      </c>
      <c r="G739" s="7">
        <f>Table21[[#This Row],[Growth Rate]]</f>
        <v>0.37209302325581395</v>
      </c>
      <c r="H739">
        <f>Table5[[#This Row],[UNITID]]</f>
        <v>141990</v>
      </c>
      <c r="I739" s="7">
        <f>Table5[[#This Row],[Growth Rate]]</f>
        <v>-0.23076923076923078</v>
      </c>
    </row>
    <row r="740" spans="1:9" hidden="1">
      <c r="A740">
        <f>Table19[[#This Row],[UNITID]]</f>
        <v>141990</v>
      </c>
      <c r="B740" t="str">
        <f>Table19[[#This Row],[OUTCOMES MEASURES]]</f>
        <v>Number of adjusted cohort receiving a Bachelor's degree at 6 years</v>
      </c>
      <c r="C740" s="7" t="str">
        <f>Table19[[#This Row],[Growth Rate]]</f>
        <v/>
      </c>
      <c r="D740">
        <f>Table20[[#This Row],[UNITID]]</f>
        <v>141990</v>
      </c>
      <c r="E740" s="7" t="str">
        <f>Table20[[#This Row],[Growth Rate]]</f>
        <v/>
      </c>
      <c r="F740">
        <f>Table21[[#This Row],[UNITID]]</f>
        <v>141990</v>
      </c>
      <c r="G740" s="7" t="str">
        <f>Table21[[#This Row],[Growth Rate]]</f>
        <v/>
      </c>
      <c r="H740">
        <f>Table5[[#This Row],[UNITID]]</f>
        <v>141990</v>
      </c>
      <c r="I740" s="7" t="str">
        <f>Table5[[#This Row],[Growth Rate]]</f>
        <v/>
      </c>
    </row>
    <row r="741" spans="1:9" hidden="1">
      <c r="A741">
        <f>Table19[[#This Row],[UNITID]]</f>
        <v>141990</v>
      </c>
      <c r="B741" s="2" t="str">
        <f>Table19[[#This Row],[OUTCOMES MEASURES]]</f>
        <v>Number of adjusted cohort receiving an award at 6 years</v>
      </c>
      <c r="C741" s="7">
        <f>Table19[[#This Row],[Growth Rate]]</f>
        <v>0.28048780487804881</v>
      </c>
      <c r="D741">
        <f>Table20[[#This Row],[UNITID]]</f>
        <v>141990</v>
      </c>
      <c r="E741" s="7">
        <f>Table20[[#This Row],[Growth Rate]]</f>
        <v>-0.13636363636363635</v>
      </c>
      <c r="F741">
        <f>Table21[[#This Row],[UNITID]]</f>
        <v>141990</v>
      </c>
      <c r="G741" s="21">
        <f>Table21[[#This Row],[Growth Rate]]</f>
        <v>0.48837209302325579</v>
      </c>
      <c r="H741">
        <f>Table5[[#This Row],[UNITID]]</f>
        <v>141990</v>
      </c>
      <c r="I741" s="7">
        <f>Table5[[#This Row],[Growth Rate]]</f>
        <v>-0.1</v>
      </c>
    </row>
    <row r="742" spans="1:9" ht="14.25">
      <c r="A742" s="63">
        <f>Table19[[#This Row],[UNITID]]</f>
        <v>141990</v>
      </c>
      <c r="B742" s="148" t="str">
        <f>Table19[[#This Row],[OUTCOMES MEASURES]]</f>
        <v>Percent of adjusted cohort receiving an award at 6 years</v>
      </c>
      <c r="C742" s="156">
        <f>Table19[[#This Row],[Growth Rate]]</f>
        <v>0.27586206896551724</v>
      </c>
      <c r="D742">
        <f>Table20[[#This Row],[UNITID]]</f>
        <v>141990</v>
      </c>
      <c r="E742" s="156">
        <f>Table20[[#This Row],[Growth Rate]]</f>
        <v>0.55555555555555558</v>
      </c>
      <c r="F742">
        <f>Table21[[#This Row],[UNITID]]</f>
        <v>141990</v>
      </c>
      <c r="G742" s="157">
        <f>Table21[[#This Row],[Growth Rate]]</f>
        <v>0.32258064516129031</v>
      </c>
      <c r="H742">
        <f>Table5[[#This Row],[UNITID]]</f>
        <v>141990</v>
      </c>
      <c r="I742" s="156">
        <f>Table5[[#This Row],[Growth Rate]]</f>
        <v>0.1111111111111111</v>
      </c>
    </row>
    <row r="743" spans="1:9" hidden="1">
      <c r="A743">
        <f>Table19[[#This Row],[UNITID]]</f>
        <v>141990</v>
      </c>
      <c r="B743" t="str">
        <f>Table19[[#This Row],[OUTCOMES MEASURES]]</f>
        <v>Number of adjusted cohort receiving a certificate at 8 years</v>
      </c>
      <c r="C743" s="7">
        <f>Table19[[#This Row],[Growth Rate]]</f>
        <v>0</v>
      </c>
      <c r="D743">
        <f>Table20[[#This Row],[UNITID]]</f>
        <v>141990</v>
      </c>
      <c r="E743" s="7" t="str">
        <f>Table20[[#This Row],[Growth Rate]]</f>
        <v/>
      </c>
      <c r="F743">
        <f>Table21[[#This Row],[UNITID]]</f>
        <v>141990</v>
      </c>
      <c r="G743" s="7" t="str">
        <f>Table21[[#This Row],[Growth Rate]]</f>
        <v/>
      </c>
      <c r="H743">
        <f>Table5[[#This Row],[UNITID]]</f>
        <v>141990</v>
      </c>
      <c r="I743" s="7">
        <f>Table5[[#This Row],[Growth Rate]]</f>
        <v>5</v>
      </c>
    </row>
    <row r="744" spans="1:9" hidden="1">
      <c r="A744">
        <f>Table19[[#This Row],[UNITID]]</f>
        <v>141990</v>
      </c>
      <c r="B744" t="str">
        <f>Table19[[#This Row],[OUTCOMES MEASURES]]</f>
        <v>Number of adjusted cohort receiving an Associate's degree at 8 years</v>
      </c>
      <c r="C744" s="7">
        <f>Table19[[#This Row],[Growth Rate]]</f>
        <v>0.23529411764705882</v>
      </c>
      <c r="D744">
        <f>Table20[[#This Row],[UNITID]]</f>
        <v>141990</v>
      </c>
      <c r="E744" s="7">
        <f>Table20[[#This Row],[Growth Rate]]</f>
        <v>-0.28000000000000003</v>
      </c>
      <c r="F744">
        <f>Table21[[#This Row],[UNITID]]</f>
        <v>141990</v>
      </c>
      <c r="G744" s="7">
        <f>Table21[[#This Row],[Growth Rate]]</f>
        <v>0.37209302325581395</v>
      </c>
      <c r="H744">
        <f>Table5[[#This Row],[UNITID]]</f>
        <v>141990</v>
      </c>
      <c r="I744" s="7">
        <f>Table5[[#This Row],[Growth Rate]]</f>
        <v>-0.21951219512195122</v>
      </c>
    </row>
    <row r="745" spans="1:9" hidden="1">
      <c r="A745">
        <f>Table19[[#This Row],[UNITID]]</f>
        <v>141990</v>
      </c>
      <c r="B745" t="str">
        <f>Table19[[#This Row],[OUTCOMES MEASURES]]</f>
        <v>Number of adjusted cohort receiving a Bachelor's degree at 8 years</v>
      </c>
      <c r="C745" s="7" t="str">
        <f>Table19[[#This Row],[Growth Rate]]</f>
        <v/>
      </c>
      <c r="D745">
        <f>Table20[[#This Row],[UNITID]]</f>
        <v>141990</v>
      </c>
      <c r="E745" s="7" t="str">
        <f>Table20[[#This Row],[Growth Rate]]</f>
        <v/>
      </c>
      <c r="F745">
        <f>Table21[[#This Row],[UNITID]]</f>
        <v>141990</v>
      </c>
      <c r="G745" s="7" t="str">
        <f>Table21[[#This Row],[Growth Rate]]</f>
        <v/>
      </c>
      <c r="H745">
        <f>Table5[[#This Row],[UNITID]]</f>
        <v>141990</v>
      </c>
      <c r="I745" s="7" t="str">
        <f>Table5[[#This Row],[Growth Rate]]</f>
        <v/>
      </c>
    </row>
    <row r="746" spans="1:9" hidden="1">
      <c r="A746">
        <f>Table19[[#This Row],[UNITID]]</f>
        <v>141990</v>
      </c>
      <c r="B746" t="str">
        <f>Table19[[#This Row],[OUTCOMES MEASURES]]</f>
        <v>Number of adjusted cohort receiving an award at 8 years</v>
      </c>
      <c r="C746" s="7">
        <f>Table19[[#This Row],[Growth Rate]]</f>
        <v>0.22988505747126436</v>
      </c>
      <c r="D746">
        <f>Table20[[#This Row],[UNITID]]</f>
        <v>141990</v>
      </c>
      <c r="E746" s="7">
        <f>Table20[[#This Row],[Growth Rate]]</f>
        <v>-0.2</v>
      </c>
      <c r="F746">
        <f>Table21[[#This Row],[UNITID]]</f>
        <v>141990</v>
      </c>
      <c r="G746" s="7">
        <f>Table21[[#This Row],[Growth Rate]]</f>
        <v>0.48837209302325579</v>
      </c>
      <c r="H746">
        <f>Table5[[#This Row],[UNITID]]</f>
        <v>141990</v>
      </c>
      <c r="I746" s="7">
        <f>Table5[[#This Row],[Growth Rate]]</f>
        <v>-9.5238095238095233E-2</v>
      </c>
    </row>
    <row r="747" spans="1:9" hidden="1">
      <c r="A747">
        <f>Table19[[#This Row],[UNITID]]</f>
        <v>141990</v>
      </c>
      <c r="B747" t="str">
        <f>Table19[[#This Row],[OUTCOMES MEASURES]]</f>
        <v>Number of adjusted cohort still enrolled at your institution at 8 years</v>
      </c>
      <c r="C747" s="7">
        <f>Table19[[#This Row],[Growth Rate]]</f>
        <v>-0.83333333333333337</v>
      </c>
      <c r="D747">
        <f>Table20[[#This Row],[UNITID]]</f>
        <v>141990</v>
      </c>
      <c r="E747" s="7">
        <f>Table20[[#This Row],[Growth Rate]]</f>
        <v>-0.8</v>
      </c>
      <c r="F747">
        <f>Table21[[#This Row],[UNITID]]</f>
        <v>141990</v>
      </c>
      <c r="G747" s="7">
        <f>Table21[[#This Row],[Growth Rate]]</f>
        <v>0</v>
      </c>
      <c r="H747">
        <f>Table5[[#This Row],[UNITID]]</f>
        <v>141990</v>
      </c>
      <c r="I747" s="7">
        <f>Table5[[#This Row],[Growth Rate]]</f>
        <v>0.5</v>
      </c>
    </row>
    <row r="748" spans="1:9" hidden="1">
      <c r="A748">
        <f>Table19[[#This Row],[UNITID]]</f>
        <v>141990</v>
      </c>
      <c r="B748" t="str">
        <f>Table19[[#This Row],[OUTCOMES MEASURES]]</f>
        <v>Number of adjusted cohort who enrolled subsequently at another institution at 8 years</v>
      </c>
      <c r="C748" s="7">
        <f>Table19[[#This Row],[Growth Rate]]</f>
        <v>-0.48749999999999999</v>
      </c>
      <c r="D748">
        <f>Table20[[#This Row],[UNITID]]</f>
        <v>141990</v>
      </c>
      <c r="E748" s="7">
        <f>Table20[[#This Row],[Growth Rate]]</f>
        <v>-0.75806451612903225</v>
      </c>
      <c r="F748">
        <f>Table21[[#This Row],[UNITID]]</f>
        <v>141990</v>
      </c>
      <c r="G748" s="7">
        <f>Table21[[#This Row],[Growth Rate]]</f>
        <v>-0.26315789473684209</v>
      </c>
      <c r="H748">
        <f>Table5[[#This Row],[UNITID]]</f>
        <v>141990</v>
      </c>
      <c r="I748" s="7">
        <f>Table5[[#This Row],[Growth Rate]]</f>
        <v>-0.28723404255319152</v>
      </c>
    </row>
    <row r="749" spans="1:9" hidden="1">
      <c r="A749">
        <f>Table19[[#This Row],[UNITID]]</f>
        <v>141990</v>
      </c>
      <c r="B749" s="2" t="str">
        <f>Table19[[#This Row],[OUTCOMES MEASURES]]</f>
        <v>Number of adjusted cohort whose subsequent enrollment status is unknown at 8 years</v>
      </c>
      <c r="C749" s="8">
        <f>Table19[[#This Row],[Growth Rate]]</f>
        <v>0.25454545454545452</v>
      </c>
      <c r="D749">
        <f>Table20[[#This Row],[UNITID]]</f>
        <v>141990</v>
      </c>
      <c r="E749" s="7">
        <f>Table20[[#This Row],[Growth Rate]]</f>
        <v>-0.35849056603773582</v>
      </c>
      <c r="F749">
        <f>Table21[[#This Row],[UNITID]]</f>
        <v>141990</v>
      </c>
      <c r="G749" s="7">
        <f>Table21[[#This Row],[Growth Rate]]</f>
        <v>0.26315789473684209</v>
      </c>
      <c r="H749">
        <f>Table5[[#This Row],[UNITID]]</f>
        <v>141990</v>
      </c>
      <c r="I749" s="7">
        <f>Table5[[#This Row],[Growth Rate]]</f>
        <v>-0.2</v>
      </c>
    </row>
    <row r="750" spans="1:9" hidden="1">
      <c r="A750">
        <f>Table19[[#This Row],[UNITID]]</f>
        <v>141990</v>
      </c>
      <c r="B750" s="2" t="str">
        <f>Table19[[#This Row],[OUTCOMES MEASURES]]</f>
        <v>Number of adjusted cohort who did not receive an award from your institution at 8 years</v>
      </c>
      <c r="C750" s="7">
        <f>Table19[[#This Row],[Growth Rate]]</f>
        <v>-8.1632653061224483E-2</v>
      </c>
      <c r="D750">
        <f>Table20[[#This Row],[UNITID]]</f>
        <v>141990</v>
      </c>
      <c r="E750" s="7">
        <f>Table20[[#This Row],[Growth Rate]]</f>
        <v>-0.47787610619469029</v>
      </c>
      <c r="F750">
        <f>Table21[[#This Row],[UNITID]]</f>
        <v>141990</v>
      </c>
      <c r="G750" s="21">
        <f>Table21[[#This Row],[Growth Rate]]</f>
        <v>-5.2083333333333336E-2</v>
      </c>
      <c r="H750">
        <f>Table5[[#This Row],[UNITID]]</f>
        <v>141990</v>
      </c>
      <c r="I750" s="7">
        <f>Table5[[#This Row],[Growth Rate]]</f>
        <v>-0.23655913978494625</v>
      </c>
    </row>
    <row r="751" spans="1:9" ht="14.25">
      <c r="A751" s="63">
        <f>Table19[[#This Row],[UNITID]]</f>
        <v>141990</v>
      </c>
      <c r="B751" s="148" t="str">
        <f>Table19[[#This Row],[OUTCOMES MEASURES]]</f>
        <v>Percent of adjusted cohort receiving an award at 8 years</v>
      </c>
      <c r="C751" s="156">
        <f>Table19[[#This Row],[Growth Rate]]</f>
        <v>0.19354838709677419</v>
      </c>
      <c r="D751">
        <f>Table20[[#This Row],[UNITID]]</f>
        <v>141990</v>
      </c>
      <c r="E751" s="156">
        <f>Table20[[#This Row],[Growth Rate]]</f>
        <v>0.4</v>
      </c>
      <c r="F751">
        <f>Table21[[#This Row],[UNITID]]</f>
        <v>141990</v>
      </c>
      <c r="G751" s="157">
        <f>Table21[[#This Row],[Growth Rate]]</f>
        <v>0.32258064516129031</v>
      </c>
      <c r="H751">
        <f>Table5[[#This Row],[UNITID]]</f>
        <v>141990</v>
      </c>
      <c r="I751" s="156">
        <f>Table5[[#This Row],[Growth Rate]]</f>
        <v>0.16666666666666666</v>
      </c>
    </row>
    <row r="752" spans="1:9" hidden="1">
      <c r="A752">
        <f>Table19[[#This Row],[UNITID]]</f>
        <v>141990</v>
      </c>
      <c r="B752" s="2" t="str">
        <f>Table19[[#This Row],[OUTCOMES MEASURES]]</f>
        <v>Percent of adjusted cohort still or subsequently enrolled at 8 years</v>
      </c>
      <c r="C752" s="8">
        <f>Table19[[#This Row],[Growth Rate]]</f>
        <v>-0.5</v>
      </c>
      <c r="D752">
        <f>Table20[[#This Row],[UNITID]]</f>
        <v>141990</v>
      </c>
      <c r="E752" s="7">
        <f>Table20[[#This Row],[Growth Rate]]</f>
        <v>-0.55555555555555558</v>
      </c>
      <c r="F752">
        <f>Table21[[#This Row],[UNITID]]</f>
        <v>141990</v>
      </c>
      <c r="G752" s="21">
        <f>Table21[[#This Row],[Growth Rate]]</f>
        <v>-0.33333333333333331</v>
      </c>
      <c r="H752">
        <f>Table5[[#This Row],[UNITID]]</f>
        <v>141990</v>
      </c>
      <c r="I752" s="7">
        <f>Table5[[#This Row],[Growth Rate]]</f>
        <v>-7.1428571428571425E-2</v>
      </c>
    </row>
    <row r="753" spans="1:9" ht="14.25">
      <c r="A753" s="63">
        <f>Table19[[#This Row],[UNITID]]</f>
        <v>141990</v>
      </c>
      <c r="B753" s="148" t="str">
        <f>Table19[[#This Row],[OUTCOMES MEASURES]]</f>
        <v>Percent of adjusted cohort still enrolled at your institution at 8 years</v>
      </c>
      <c r="C753" s="156">
        <f>Table19[[#This Row],[Growth Rate]]</f>
        <v>-1</v>
      </c>
      <c r="D753">
        <f>Table20[[#This Row],[UNITID]]</f>
        <v>141990</v>
      </c>
      <c r="E753" s="156">
        <f>Table20[[#This Row],[Growth Rate]]</f>
        <v>-0.5</v>
      </c>
      <c r="F753">
        <f>Table21[[#This Row],[UNITID]]</f>
        <v>141990</v>
      </c>
      <c r="G753" s="158">
        <f>Table21[[#This Row],[Growth Rate]]</f>
        <v>0</v>
      </c>
      <c r="H753">
        <f>Table5[[#This Row],[UNITID]]</f>
        <v>141990</v>
      </c>
      <c r="I753" s="156">
        <f>Table5[[#This Row],[Growth Rate]]</f>
        <v>1</v>
      </c>
    </row>
    <row r="754" spans="1:9" ht="14.25">
      <c r="A754" s="63">
        <f>Table19[[#This Row],[UNITID]]</f>
        <v>141990</v>
      </c>
      <c r="B754" s="148" t="str">
        <f>Table19[[#This Row],[OUTCOMES MEASURES]]</f>
        <v>Percent of adjusted cohort enrolled subsequently at another institution at 8 years</v>
      </c>
      <c r="C754" s="156">
        <f>Table19[[#This Row],[Growth Rate]]</f>
        <v>-0.5</v>
      </c>
      <c r="D754">
        <f>Table20[[#This Row],[UNITID]]</f>
        <v>141990</v>
      </c>
      <c r="E754" s="64">
        <f>Table20[[#This Row],[Growth Rate]]</f>
        <v>-0.56000000000000005</v>
      </c>
      <c r="F754">
        <f>Table21[[#This Row],[UNITID]]</f>
        <v>141990</v>
      </c>
      <c r="G754" s="158">
        <f>Table21[[#This Row],[Growth Rate]]</f>
        <v>-0.34146341463414637</v>
      </c>
      <c r="H754">
        <f>Table5[[#This Row],[UNITID]]</f>
        <v>141990</v>
      </c>
      <c r="I754" s="64">
        <f>Table5[[#This Row],[Growth Rate]]</f>
        <v>-9.7560975609756101E-2</v>
      </c>
    </row>
    <row r="755" spans="1:9" hidden="1">
      <c r="A755">
        <f>Table19[[#This Row],[UNITID]]</f>
        <v>141990</v>
      </c>
      <c r="B755" s="2" t="str">
        <f>Table19[[#This Row],[OUTCOMES MEASURES]]</f>
        <v>Percent of adjusted cohort enrollment status unknown at 8 years</v>
      </c>
      <c r="C755" s="8">
        <f>Table19[[#This Row],[Growth Rate]]</f>
        <v>0.23076923076923078</v>
      </c>
      <c r="D755">
        <f>Table20[[#This Row],[UNITID]]</f>
        <v>141990</v>
      </c>
      <c r="E755" s="8">
        <f>Table20[[#This Row],[Growth Rate]]</f>
        <v>0.17460317460317459</v>
      </c>
      <c r="F755">
        <f>Table21[[#This Row],[UNITID]]</f>
        <v>141990</v>
      </c>
      <c r="G755" s="8">
        <f>Table21[[#This Row],[Growth Rate]]</f>
        <v>0.14814814814814814</v>
      </c>
      <c r="H755">
        <f>Table5[[#This Row],[UNITID]]</f>
        <v>141990</v>
      </c>
      <c r="I755" s="8">
        <f>Table5[[#This Row],[Growth Rate]]</f>
        <v>2.564102564102564E-2</v>
      </c>
    </row>
    <row r="756" spans="1:9" hidden="1">
      <c r="A756">
        <f>Table19[[#This Row],[UNITID]]</f>
        <v>144944</v>
      </c>
      <c r="B756" s="2" t="str">
        <f>Table19[[#This Row],[OUTCOMES MEASURES]]</f>
        <v>First-Time, Full-Time Cohort</v>
      </c>
      <c r="C756" s="8">
        <f>Table19[[#This Row],[Growth Rate]]</f>
        <v>-5.8823529411764705E-2</v>
      </c>
      <c r="D756">
        <f>Table20[[#This Row],[UNITID]]</f>
        <v>144944</v>
      </c>
      <c r="E756" s="8">
        <f>Table20[[#This Row],[Growth Rate]]</f>
        <v>0.17436489607390301</v>
      </c>
      <c r="F756">
        <f>Table21[[#This Row],[UNITID]]</f>
        <v>144944</v>
      </c>
      <c r="G756" s="8">
        <f>Table21[[#This Row],[Growth Rate]]</f>
        <v>-4.6296296296296294E-2</v>
      </c>
      <c r="H756">
        <f>Table5[[#This Row],[UNITID]]</f>
        <v>144944</v>
      </c>
      <c r="I756" s="8">
        <f>Table5[[#This Row],[Growth Rate]]</f>
        <v>0.96230598669623058</v>
      </c>
    </row>
    <row r="757" spans="1:9" hidden="1">
      <c r="A757">
        <f>Table19[[#This Row],[UNITID]]</f>
        <v>144944</v>
      </c>
      <c r="B757" t="str">
        <f>Table19[[#This Row],[OUTCOMES MEASURES]]</f>
        <v>Exclusions to cohort</v>
      </c>
      <c r="C757" s="7" t="str">
        <f>Table19[[#This Row],[Growth Rate]]</f>
        <v/>
      </c>
      <c r="D757">
        <f>Table20[[#This Row],[UNITID]]</f>
        <v>144944</v>
      </c>
      <c r="E757" s="7" t="str">
        <f>Table20[[#This Row],[Growth Rate]]</f>
        <v/>
      </c>
      <c r="F757">
        <f>Table21[[#This Row],[UNITID]]</f>
        <v>144944</v>
      </c>
      <c r="G757" s="7" t="str">
        <f>Table21[[#This Row],[Growth Rate]]</f>
        <v/>
      </c>
      <c r="H757">
        <f>Table5[[#This Row],[UNITID]]</f>
        <v>144944</v>
      </c>
      <c r="I757" s="7" t="str">
        <f>Table5[[#This Row],[Growth Rate]]</f>
        <v/>
      </c>
    </row>
    <row r="758" spans="1:9" ht="14.25">
      <c r="A758" s="63">
        <f>Table19[[#This Row],[UNITID]]</f>
        <v>144944</v>
      </c>
      <c r="B758" s="63" t="str">
        <f>Table19[[#This Row],[OUTCOMES MEASURES]]</f>
        <v>Adjusted cohort</v>
      </c>
      <c r="C758" s="64">
        <f>Table19[[#This Row],[Growth Rate]]</f>
        <v>-5.8823529411764705E-2</v>
      </c>
      <c r="D758">
        <f>Table20[[#This Row],[UNITID]]</f>
        <v>144944</v>
      </c>
      <c r="E758" s="64">
        <f>Table20[[#This Row],[Growth Rate]]</f>
        <v>0.17436489607390301</v>
      </c>
      <c r="F758">
        <f>Table21[[#This Row],[UNITID]]</f>
        <v>144944</v>
      </c>
      <c r="G758" s="155">
        <f>Table21[[#This Row],[Growth Rate]]</f>
        <v>-4.6296296296296294E-2</v>
      </c>
      <c r="H758">
        <f>Table5[[#This Row],[UNITID]]</f>
        <v>144944</v>
      </c>
      <c r="I758" s="64">
        <f>Table5[[#This Row],[Growth Rate]]</f>
        <v>0.96230598669623058</v>
      </c>
    </row>
    <row r="759" spans="1:9" hidden="1">
      <c r="A759">
        <f>Table19[[#This Row],[UNITID]]</f>
        <v>144944</v>
      </c>
      <c r="B759" t="str">
        <f>Table19[[#This Row],[OUTCOMES MEASURES]]</f>
        <v>Number of adjusted cohort receiving a certificate at 4 years</v>
      </c>
      <c r="C759" s="7">
        <f>Table19[[#This Row],[Growth Rate]]</f>
        <v>-0.1640625</v>
      </c>
      <c r="D759">
        <f>Table20[[#This Row],[UNITID]]</f>
        <v>144944</v>
      </c>
      <c r="E759" s="7">
        <f>Table20[[#This Row],[Growth Rate]]</f>
        <v>0.17525773195876287</v>
      </c>
      <c r="F759">
        <f>Table21[[#This Row],[UNITID]]</f>
        <v>144944</v>
      </c>
      <c r="G759" s="7">
        <f>Table21[[#This Row],[Growth Rate]]</f>
        <v>-0.30232558139534882</v>
      </c>
      <c r="H759">
        <f>Table5[[#This Row],[UNITID]]</f>
        <v>144944</v>
      </c>
      <c r="I759" s="7">
        <f>Table5[[#This Row],[Growth Rate]]</f>
        <v>0.16666666666666666</v>
      </c>
    </row>
    <row r="760" spans="1:9" hidden="1">
      <c r="A760">
        <f>Table19[[#This Row],[UNITID]]</f>
        <v>144944</v>
      </c>
      <c r="B760" t="str">
        <f>Table19[[#This Row],[OUTCOMES MEASURES]]</f>
        <v>Number of adjusted cohort receiving an Associate's degree at 4 years</v>
      </c>
      <c r="C760" s="7">
        <f>Table19[[#This Row],[Growth Rate]]</f>
        <v>0.11411411411411411</v>
      </c>
      <c r="D760">
        <f>Table20[[#This Row],[UNITID]]</f>
        <v>144944</v>
      </c>
      <c r="E760" s="7">
        <f>Table20[[#This Row],[Growth Rate]]</f>
        <v>0.44444444444444442</v>
      </c>
      <c r="F760">
        <f>Table21[[#This Row],[UNITID]]</f>
        <v>144944</v>
      </c>
      <c r="G760" s="7">
        <f>Table21[[#This Row],[Growth Rate]]</f>
        <v>0.3</v>
      </c>
      <c r="H760">
        <f>Table5[[#This Row],[UNITID]]</f>
        <v>144944</v>
      </c>
      <c r="I760" s="7">
        <f>Table5[[#This Row],[Growth Rate]]</f>
        <v>0.19642857142857142</v>
      </c>
    </row>
    <row r="761" spans="1:9" hidden="1">
      <c r="A761">
        <f>Table19[[#This Row],[UNITID]]</f>
        <v>144944</v>
      </c>
      <c r="B761" t="str">
        <f>Table19[[#This Row],[OUTCOMES MEASURES]]</f>
        <v>Number of adjusted cohort receiving a Bachelor's degree at 4 years</v>
      </c>
      <c r="C761" s="7" t="str">
        <f>Table19[[#This Row],[Growth Rate]]</f>
        <v/>
      </c>
      <c r="D761">
        <f>Table20[[#This Row],[UNITID]]</f>
        <v>144944</v>
      </c>
      <c r="E761" s="7" t="str">
        <f>Table20[[#This Row],[Growth Rate]]</f>
        <v/>
      </c>
      <c r="F761">
        <f>Table21[[#This Row],[UNITID]]</f>
        <v>144944</v>
      </c>
      <c r="G761" s="7" t="str">
        <f>Table21[[#This Row],[Growth Rate]]</f>
        <v/>
      </c>
      <c r="H761">
        <f>Table5[[#This Row],[UNITID]]</f>
        <v>144944</v>
      </c>
      <c r="I761" s="7" t="str">
        <f>Table5[[#This Row],[Growth Rate]]</f>
        <v/>
      </c>
    </row>
    <row r="762" spans="1:9" hidden="1">
      <c r="A762">
        <f>Table19[[#This Row],[UNITID]]</f>
        <v>144944</v>
      </c>
      <c r="B762" s="2" t="str">
        <f>Table19[[#This Row],[OUTCOMES MEASURES]]</f>
        <v>Number of adjusted cohort receiving an award at 4 years</v>
      </c>
      <c r="C762" s="7">
        <f>Table19[[#This Row],[Growth Rate]]</f>
        <v>3.6876355748373099E-2</v>
      </c>
      <c r="D762">
        <f>Table20[[#This Row],[UNITID]]</f>
        <v>144944</v>
      </c>
      <c r="E762" s="7">
        <f>Table20[[#This Row],[Growth Rate]]</f>
        <v>0.28994082840236685</v>
      </c>
      <c r="F762">
        <f>Table21[[#This Row],[UNITID]]</f>
        <v>144944</v>
      </c>
      <c r="G762" s="21">
        <f>Table21[[#This Row],[Growth Rate]]</f>
        <v>4.8543689320388349E-2</v>
      </c>
      <c r="H762">
        <f>Table5[[#This Row],[UNITID]]</f>
        <v>144944</v>
      </c>
      <c r="I762" s="7">
        <f>Table5[[#This Row],[Growth Rate]]</f>
        <v>0.18478260869565216</v>
      </c>
    </row>
    <row r="763" spans="1:9" ht="14.25">
      <c r="A763" s="63">
        <f>Table19[[#This Row],[UNITID]]</f>
        <v>144944</v>
      </c>
      <c r="B763" s="148" t="str">
        <f>Table19[[#This Row],[OUTCOMES MEASURES]]</f>
        <v>Percent of adjusted cohort receiving an award at 4 years</v>
      </c>
      <c r="C763" s="156">
        <f>Table19[[#This Row],[Growth Rate]]</f>
        <v>0.10256410256410256</v>
      </c>
      <c r="D763">
        <f>Table20[[#This Row],[UNITID]]</f>
        <v>144944</v>
      </c>
      <c r="E763" s="156">
        <f>Table20[[#This Row],[Growth Rate]]</f>
        <v>0.05</v>
      </c>
      <c r="F763">
        <f>Table21[[#This Row],[UNITID]]</f>
        <v>144944</v>
      </c>
      <c r="G763" s="157">
        <f>Table21[[#This Row],[Growth Rate]]</f>
        <v>9.375E-2</v>
      </c>
      <c r="H763">
        <f>Table5[[#This Row],[UNITID]]</f>
        <v>144944</v>
      </c>
      <c r="I763" s="156">
        <f>Table5[[#This Row],[Growth Rate]]</f>
        <v>-0.4</v>
      </c>
    </row>
    <row r="764" spans="1:9" hidden="1">
      <c r="A764">
        <f>Table19[[#This Row],[UNITID]]</f>
        <v>144944</v>
      </c>
      <c r="B764" t="str">
        <f>Table19[[#This Row],[OUTCOMES MEASURES]]</f>
        <v>Number of adjusted cohort receiving a certificate at 6 years</v>
      </c>
      <c r="C764" s="7">
        <f>Table19[[#This Row],[Growth Rate]]</f>
        <v>-0.13445378151260504</v>
      </c>
      <c r="D764">
        <f>Table20[[#This Row],[UNITID]]</f>
        <v>144944</v>
      </c>
      <c r="E764" s="7">
        <f>Table20[[#This Row],[Growth Rate]]</f>
        <v>0.25274725274725274</v>
      </c>
      <c r="F764">
        <f>Table21[[#This Row],[UNITID]]</f>
        <v>144944</v>
      </c>
      <c r="G764" s="7">
        <f>Table21[[#This Row],[Growth Rate]]</f>
        <v>-0.2</v>
      </c>
      <c r="H764">
        <f>Table5[[#This Row],[UNITID]]</f>
        <v>144944</v>
      </c>
      <c r="I764" s="7">
        <f>Table5[[#This Row],[Growth Rate]]</f>
        <v>0.36363636363636365</v>
      </c>
    </row>
    <row r="765" spans="1:9" hidden="1">
      <c r="A765">
        <f>Table19[[#This Row],[UNITID]]</f>
        <v>144944</v>
      </c>
      <c r="B765" t="str">
        <f>Table19[[#This Row],[OUTCOMES MEASURES]]</f>
        <v>Number of adjusted cohort receiving an Associate's degree at 6 years</v>
      </c>
      <c r="C765" s="7">
        <f>Table19[[#This Row],[Growth Rate]]</f>
        <v>9.1370558375634514E-2</v>
      </c>
      <c r="D765">
        <f>Table20[[#This Row],[UNITID]]</f>
        <v>144944</v>
      </c>
      <c r="E765" s="7">
        <f>Table20[[#This Row],[Growth Rate]]</f>
        <v>0.52427184466019416</v>
      </c>
      <c r="F765">
        <f>Table21[[#This Row],[UNITID]]</f>
        <v>144944</v>
      </c>
      <c r="G765" s="7">
        <f>Table21[[#This Row],[Growth Rate]]</f>
        <v>0.2608695652173913</v>
      </c>
      <c r="H765">
        <f>Table5[[#This Row],[UNITID]]</f>
        <v>144944</v>
      </c>
      <c r="I765" s="7">
        <f>Table5[[#This Row],[Growth Rate]]</f>
        <v>0.11428571428571428</v>
      </c>
    </row>
    <row r="766" spans="1:9" hidden="1">
      <c r="A766">
        <f>Table19[[#This Row],[UNITID]]</f>
        <v>144944</v>
      </c>
      <c r="B766" t="str">
        <f>Table19[[#This Row],[OUTCOMES MEASURES]]</f>
        <v>Number of adjusted cohort receiving a Bachelor's degree at 6 years</v>
      </c>
      <c r="C766" s="7" t="str">
        <f>Table19[[#This Row],[Growth Rate]]</f>
        <v/>
      </c>
      <c r="D766">
        <f>Table20[[#This Row],[UNITID]]</f>
        <v>144944</v>
      </c>
      <c r="E766" s="7" t="str">
        <f>Table20[[#This Row],[Growth Rate]]</f>
        <v/>
      </c>
      <c r="F766">
        <f>Table21[[#This Row],[UNITID]]</f>
        <v>144944</v>
      </c>
      <c r="G766" s="7" t="str">
        <f>Table21[[#This Row],[Growth Rate]]</f>
        <v/>
      </c>
      <c r="H766">
        <f>Table5[[#This Row],[UNITID]]</f>
        <v>144944</v>
      </c>
      <c r="I766" s="7" t="str">
        <f>Table5[[#This Row],[Growth Rate]]</f>
        <v/>
      </c>
    </row>
    <row r="767" spans="1:9" hidden="1">
      <c r="A767">
        <f>Table19[[#This Row],[UNITID]]</f>
        <v>144944</v>
      </c>
      <c r="B767" s="2" t="str">
        <f>Table19[[#This Row],[OUTCOMES MEASURES]]</f>
        <v>Number of adjusted cohort receiving an award at 6 years</v>
      </c>
      <c r="C767" s="7">
        <f>Table19[[#This Row],[Growth Rate]]</f>
        <v>3.8986354775828458E-2</v>
      </c>
      <c r="D767">
        <f>Table20[[#This Row],[UNITID]]</f>
        <v>144944</v>
      </c>
      <c r="E767" s="7">
        <f>Table20[[#This Row],[Growth Rate]]</f>
        <v>0.39690721649484534</v>
      </c>
      <c r="F767">
        <f>Table21[[#This Row],[UNITID]]</f>
        <v>144944</v>
      </c>
      <c r="G767" s="21">
        <f>Table21[[#This Row],[Growth Rate]]</f>
        <v>9.1743119266055051E-2</v>
      </c>
      <c r="H767">
        <f>Table5[[#This Row],[UNITID]]</f>
        <v>144944</v>
      </c>
      <c r="I767" s="7">
        <f>Table5[[#This Row],[Growth Rate]]</f>
        <v>0.1941747572815534</v>
      </c>
    </row>
    <row r="768" spans="1:9" ht="14.25">
      <c r="A768" s="63">
        <f>Table19[[#This Row],[UNITID]]</f>
        <v>144944</v>
      </c>
      <c r="B768" s="148" t="str">
        <f>Table19[[#This Row],[OUTCOMES MEASURES]]</f>
        <v>Percent of adjusted cohort receiving an award at 6 years</v>
      </c>
      <c r="C768" s="156">
        <f>Table19[[#This Row],[Growth Rate]]</f>
        <v>0.11627906976744186</v>
      </c>
      <c r="D768">
        <f>Table20[[#This Row],[UNITID]]</f>
        <v>144944</v>
      </c>
      <c r="E768" s="156">
        <f>Table20[[#This Row],[Growth Rate]]</f>
        <v>0.22727272727272727</v>
      </c>
      <c r="F768">
        <f>Table21[[#This Row],[UNITID]]</f>
        <v>144944</v>
      </c>
      <c r="G768" s="157">
        <f>Table21[[#This Row],[Growth Rate]]</f>
        <v>0.14705882352941177</v>
      </c>
      <c r="H768">
        <f>Table5[[#This Row],[UNITID]]</f>
        <v>144944</v>
      </c>
      <c r="I768" s="156">
        <f>Table5[[#This Row],[Growth Rate]]</f>
        <v>-0.39130434782608697</v>
      </c>
    </row>
    <row r="769" spans="1:9" hidden="1">
      <c r="A769">
        <f>Table19[[#This Row],[UNITID]]</f>
        <v>144944</v>
      </c>
      <c r="B769" t="str">
        <f>Table19[[#This Row],[OUTCOMES MEASURES]]</f>
        <v>Number of adjusted cohort receiving a certificate at 8 years</v>
      </c>
      <c r="C769" s="7">
        <f>Table19[[#This Row],[Growth Rate]]</f>
        <v>-0.11304347826086956</v>
      </c>
      <c r="D769">
        <f>Table20[[#This Row],[UNITID]]</f>
        <v>144944</v>
      </c>
      <c r="E769" s="7">
        <f>Table20[[#This Row],[Growth Rate]]</f>
        <v>0.18888888888888888</v>
      </c>
      <c r="F769">
        <f>Table21[[#This Row],[UNITID]]</f>
        <v>144944</v>
      </c>
      <c r="G769" s="7">
        <f>Table21[[#This Row],[Growth Rate]]</f>
        <v>-0.21951219512195122</v>
      </c>
      <c r="H769">
        <f>Table5[[#This Row],[UNITID]]</f>
        <v>144944</v>
      </c>
      <c r="I769" s="7">
        <f>Table5[[#This Row],[Growth Rate]]</f>
        <v>0.39393939393939392</v>
      </c>
    </row>
    <row r="770" spans="1:9" hidden="1">
      <c r="A770">
        <f>Table19[[#This Row],[UNITID]]</f>
        <v>144944</v>
      </c>
      <c r="B770" t="str">
        <f>Table19[[#This Row],[OUTCOMES MEASURES]]</f>
        <v>Number of adjusted cohort receiving an Associate's degree at 8 years</v>
      </c>
      <c r="C770" s="7">
        <f>Table19[[#This Row],[Growth Rate]]</f>
        <v>7.5060532687651338E-2</v>
      </c>
      <c r="D770">
        <f>Table20[[#This Row],[UNITID]]</f>
        <v>144944</v>
      </c>
      <c r="E770" s="7">
        <f>Table20[[#This Row],[Growth Rate]]</f>
        <v>0.51639344262295084</v>
      </c>
      <c r="F770">
        <f>Table21[[#This Row],[UNITID]]</f>
        <v>144944</v>
      </c>
      <c r="G770" s="7">
        <f>Table21[[#This Row],[Growth Rate]]</f>
        <v>0.26760563380281688</v>
      </c>
      <c r="H770">
        <f>Table5[[#This Row],[UNITID]]</f>
        <v>144944</v>
      </c>
      <c r="I770" s="7">
        <f>Table5[[#This Row],[Growth Rate]]</f>
        <v>0.17808219178082191</v>
      </c>
    </row>
    <row r="771" spans="1:9" hidden="1">
      <c r="A771">
        <f>Table19[[#This Row],[UNITID]]</f>
        <v>144944</v>
      </c>
      <c r="B771" t="str">
        <f>Table19[[#This Row],[OUTCOMES MEASURES]]</f>
        <v>Number of adjusted cohort receiving a Bachelor's degree at 8 years</v>
      </c>
      <c r="C771" s="7" t="str">
        <f>Table19[[#This Row],[Growth Rate]]</f>
        <v/>
      </c>
      <c r="D771">
        <f>Table20[[#This Row],[UNITID]]</f>
        <v>144944</v>
      </c>
      <c r="E771" s="7" t="str">
        <f>Table20[[#This Row],[Growth Rate]]</f>
        <v/>
      </c>
      <c r="F771">
        <f>Table21[[#This Row],[UNITID]]</f>
        <v>144944</v>
      </c>
      <c r="G771" s="7" t="str">
        <f>Table21[[#This Row],[Growth Rate]]</f>
        <v/>
      </c>
      <c r="H771">
        <f>Table5[[#This Row],[UNITID]]</f>
        <v>144944</v>
      </c>
      <c r="I771" s="7" t="str">
        <f>Table5[[#This Row],[Growth Rate]]</f>
        <v/>
      </c>
    </row>
    <row r="772" spans="1:9" hidden="1">
      <c r="A772">
        <f>Table19[[#This Row],[UNITID]]</f>
        <v>144944</v>
      </c>
      <c r="B772" t="str">
        <f>Table19[[#This Row],[OUTCOMES MEASURES]]</f>
        <v>Number of adjusted cohort receiving an award at 8 years</v>
      </c>
      <c r="C772" s="7">
        <f>Table19[[#This Row],[Growth Rate]]</f>
        <v>3.4090909090909088E-2</v>
      </c>
      <c r="D772">
        <f>Table20[[#This Row],[UNITID]]</f>
        <v>144944</v>
      </c>
      <c r="E772" s="7">
        <f>Table20[[#This Row],[Growth Rate]]</f>
        <v>0.37735849056603776</v>
      </c>
      <c r="F772">
        <f>Table21[[#This Row],[UNITID]]</f>
        <v>144944</v>
      </c>
      <c r="G772" s="7">
        <f>Table21[[#This Row],[Growth Rate]]</f>
        <v>8.9285714285714288E-2</v>
      </c>
      <c r="H772">
        <f>Table5[[#This Row],[UNITID]]</f>
        <v>144944</v>
      </c>
      <c r="I772" s="7">
        <f>Table5[[#This Row],[Growth Rate]]</f>
        <v>0.24528301886792453</v>
      </c>
    </row>
    <row r="773" spans="1:9" hidden="1">
      <c r="A773">
        <f>Table19[[#This Row],[UNITID]]</f>
        <v>144944</v>
      </c>
      <c r="B773" t="str">
        <f>Table19[[#This Row],[OUTCOMES MEASURES]]</f>
        <v>Number of adjusted cohort still enrolled at your institution at 8 years</v>
      </c>
      <c r="C773" s="7">
        <f>Table19[[#This Row],[Growth Rate]]</f>
        <v>0.05</v>
      </c>
      <c r="D773">
        <f>Table20[[#This Row],[UNITID]]</f>
        <v>144944</v>
      </c>
      <c r="E773" s="7">
        <f>Table20[[#This Row],[Growth Rate]]</f>
        <v>-0.22222222222222221</v>
      </c>
      <c r="F773">
        <f>Table21[[#This Row],[UNITID]]</f>
        <v>144944</v>
      </c>
      <c r="G773" s="7">
        <f>Table21[[#This Row],[Growth Rate]]</f>
        <v>1</v>
      </c>
      <c r="H773">
        <f>Table5[[#This Row],[UNITID]]</f>
        <v>144944</v>
      </c>
      <c r="I773" s="7">
        <f>Table5[[#This Row],[Growth Rate]]</f>
        <v>-0.14285714285714285</v>
      </c>
    </row>
    <row r="774" spans="1:9" hidden="1">
      <c r="A774">
        <f>Table19[[#This Row],[UNITID]]</f>
        <v>144944</v>
      </c>
      <c r="B774" t="str">
        <f>Table19[[#This Row],[OUTCOMES MEASURES]]</f>
        <v>Number of adjusted cohort who enrolled subsequently at another institution at 8 years</v>
      </c>
      <c r="C774" s="7">
        <f>Table19[[#This Row],[Growth Rate]]</f>
        <v>-3.1250000000000002E-3</v>
      </c>
      <c r="D774">
        <f>Table20[[#This Row],[UNITID]]</f>
        <v>144944</v>
      </c>
      <c r="E774" s="7">
        <f>Table20[[#This Row],[Growth Rate]]</f>
        <v>0.20994475138121546</v>
      </c>
      <c r="F774">
        <f>Table21[[#This Row],[UNITID]]</f>
        <v>144944</v>
      </c>
      <c r="G774" s="7">
        <f>Table21[[#This Row],[Growth Rate]]</f>
        <v>1.5037593984962405E-2</v>
      </c>
      <c r="H774">
        <f>Table5[[#This Row],[UNITID]]</f>
        <v>144944</v>
      </c>
      <c r="I774" s="7">
        <f>Table5[[#This Row],[Growth Rate]]</f>
        <v>2.4156626506024095</v>
      </c>
    </row>
    <row r="775" spans="1:9" hidden="1">
      <c r="A775">
        <f>Table19[[#This Row],[UNITID]]</f>
        <v>144944</v>
      </c>
      <c r="B775" s="2" t="str">
        <f>Table19[[#This Row],[OUTCOMES MEASURES]]</f>
        <v>Number of adjusted cohort whose subsequent enrollment status is unknown at 8 years</v>
      </c>
      <c r="C775" s="8">
        <f>Table19[[#This Row],[Growth Rate]]</f>
        <v>-0.27329192546583853</v>
      </c>
      <c r="D775">
        <f>Table20[[#This Row],[UNITID]]</f>
        <v>144944</v>
      </c>
      <c r="E775" s="7">
        <f>Table20[[#This Row],[Growth Rate]]</f>
        <v>8.1318681318681321E-2</v>
      </c>
      <c r="F775">
        <f>Table21[[#This Row],[UNITID]]</f>
        <v>144944</v>
      </c>
      <c r="G775" s="7">
        <f>Table21[[#This Row],[Growth Rate]]</f>
        <v>-0.37662337662337664</v>
      </c>
      <c r="H775">
        <f>Table5[[#This Row],[UNITID]]</f>
        <v>144944</v>
      </c>
      <c r="I775" s="7">
        <f>Table5[[#This Row],[Growth Rate]]</f>
        <v>4.6511627906976744E-2</v>
      </c>
    </row>
    <row r="776" spans="1:9" hidden="1">
      <c r="A776">
        <f>Table19[[#This Row],[UNITID]]</f>
        <v>144944</v>
      </c>
      <c r="B776" s="2" t="str">
        <f>Table19[[#This Row],[OUTCOMES MEASURES]]</f>
        <v>Number of adjusted cohort who did not receive an award from your institution at 8 years</v>
      </c>
      <c r="C776" s="7">
        <f>Table19[[#This Row],[Growth Rate]]</f>
        <v>-0.13293051359516617</v>
      </c>
      <c r="D776">
        <f>Table20[[#This Row],[UNITID]]</f>
        <v>144944</v>
      </c>
      <c r="E776" s="7">
        <f>Table20[[#This Row],[Growth Rate]]</f>
        <v>0.10856269113149847</v>
      </c>
      <c r="F776">
        <f>Table21[[#This Row],[UNITID]]</f>
        <v>144944</v>
      </c>
      <c r="G776" s="21">
        <f>Table21[[#This Row],[Growth Rate]]</f>
        <v>-0.11792452830188679</v>
      </c>
      <c r="H776">
        <f>Table5[[#This Row],[UNITID]]</f>
        <v>144944</v>
      </c>
      <c r="I776" s="7">
        <f>Table5[[#This Row],[Growth Rate]]</f>
        <v>1.182608695652174</v>
      </c>
    </row>
    <row r="777" spans="1:9" ht="14.25">
      <c r="A777" s="63">
        <f>Table19[[#This Row],[UNITID]]</f>
        <v>144944</v>
      </c>
      <c r="B777" s="148" t="str">
        <f>Table19[[#This Row],[OUTCOMES MEASURES]]</f>
        <v>Percent of adjusted cohort receiving an award at 8 years</v>
      </c>
      <c r="C777" s="156">
        <f>Table19[[#This Row],[Growth Rate]]</f>
        <v>0.11363636363636363</v>
      </c>
      <c r="D777">
        <f>Table20[[#This Row],[UNITID]]</f>
        <v>144944</v>
      </c>
      <c r="E777" s="156">
        <f>Table20[[#This Row],[Growth Rate]]</f>
        <v>0.20833333333333334</v>
      </c>
      <c r="F777">
        <f>Table21[[#This Row],[UNITID]]</f>
        <v>144944</v>
      </c>
      <c r="G777" s="157">
        <f>Table21[[#This Row],[Growth Rate]]</f>
        <v>0.11428571428571428</v>
      </c>
      <c r="H777">
        <f>Table5[[#This Row],[UNITID]]</f>
        <v>144944</v>
      </c>
      <c r="I777" s="156">
        <f>Table5[[#This Row],[Growth Rate]]</f>
        <v>-0.375</v>
      </c>
    </row>
    <row r="778" spans="1:9" hidden="1">
      <c r="A778">
        <f>Table19[[#This Row],[UNITID]]</f>
        <v>144944</v>
      </c>
      <c r="B778" s="2" t="str">
        <f>Table19[[#This Row],[OUTCOMES MEASURES]]</f>
        <v>Percent of adjusted cohort still or subsequently enrolled at 8 years</v>
      </c>
      <c r="C778" s="8">
        <f>Table19[[#This Row],[Growth Rate]]</f>
        <v>3.4482758620689655E-2</v>
      </c>
      <c r="D778">
        <f>Table20[[#This Row],[UNITID]]</f>
        <v>144944</v>
      </c>
      <c r="E778" s="7">
        <f>Table20[[#This Row],[Growth Rate]]</f>
        <v>0</v>
      </c>
      <c r="F778">
        <f>Table21[[#This Row],[UNITID]]</f>
        <v>144944</v>
      </c>
      <c r="G778" s="21">
        <f>Table21[[#This Row],[Growth Rate]]</f>
        <v>7.1428571428571425E-2</v>
      </c>
      <c r="H778">
        <f>Table5[[#This Row],[UNITID]]</f>
        <v>144944</v>
      </c>
      <c r="I778" s="7">
        <f>Table5[[#This Row],[Growth Rate]]</f>
        <v>0.71052631578947367</v>
      </c>
    </row>
    <row r="779" spans="1:9" ht="14.25">
      <c r="A779" s="63">
        <f>Table19[[#This Row],[UNITID]]</f>
        <v>144944</v>
      </c>
      <c r="B779" s="148" t="str">
        <f>Table19[[#This Row],[OUTCOMES MEASURES]]</f>
        <v>Percent of adjusted cohort still enrolled at your institution at 8 years</v>
      </c>
      <c r="C779" s="156">
        <f>Table19[[#This Row],[Growth Rate]]</f>
        <v>0</v>
      </c>
      <c r="D779">
        <f>Table20[[#This Row],[UNITID]]</f>
        <v>144944</v>
      </c>
      <c r="E779" s="156">
        <f>Table20[[#This Row],[Growth Rate]]</f>
        <v>-0.5</v>
      </c>
      <c r="F779">
        <f>Table21[[#This Row],[UNITID]]</f>
        <v>144944</v>
      </c>
      <c r="G779" s="158">
        <f>Table21[[#This Row],[Growth Rate]]</f>
        <v>0</v>
      </c>
      <c r="H779">
        <f>Table5[[#This Row],[UNITID]]</f>
        <v>144944</v>
      </c>
      <c r="I779" s="156">
        <f>Table5[[#This Row],[Growth Rate]]</f>
        <v>-0.5</v>
      </c>
    </row>
    <row r="780" spans="1:9" ht="14.25">
      <c r="A780" s="63">
        <f>Table19[[#This Row],[UNITID]]</f>
        <v>144944</v>
      </c>
      <c r="B780" s="148" t="str">
        <f>Table19[[#This Row],[OUTCOMES MEASURES]]</f>
        <v>Percent of adjusted cohort enrolled subsequently at another institution at 8 years</v>
      </c>
      <c r="C780" s="156">
        <f>Table19[[#This Row],[Growth Rate]]</f>
        <v>3.7037037037037035E-2</v>
      </c>
      <c r="D780">
        <f>Table20[[#This Row],[UNITID]]</f>
        <v>144944</v>
      </c>
      <c r="E780" s="64">
        <f>Table20[[#This Row],[Growth Rate]]</f>
        <v>4.7619047619047616E-2</v>
      </c>
      <c r="F780">
        <f>Table21[[#This Row],[UNITID]]</f>
        <v>144944</v>
      </c>
      <c r="G780" s="158">
        <f>Table21[[#This Row],[Growth Rate]]</f>
        <v>7.3170731707317069E-2</v>
      </c>
      <c r="H780">
        <f>Table5[[#This Row],[UNITID]]</f>
        <v>144944</v>
      </c>
      <c r="I780" s="64">
        <f>Table5[[#This Row],[Growth Rate]]</f>
        <v>0.72972972972972971</v>
      </c>
    </row>
    <row r="781" spans="1:9" hidden="1">
      <c r="A781">
        <f>Table19[[#This Row],[UNITID]]</f>
        <v>144944</v>
      </c>
      <c r="B781" s="2" t="str">
        <f>Table19[[#This Row],[OUTCOMES MEASURES]]</f>
        <v>Percent of adjusted cohort enrollment status unknown at 8 years</v>
      </c>
      <c r="C781" s="8">
        <f>Table19[[#This Row],[Growth Rate]]</f>
        <v>-0.22222222222222221</v>
      </c>
      <c r="D781">
        <f>Table20[[#This Row],[UNITID]]</f>
        <v>144944</v>
      </c>
      <c r="E781" s="8">
        <f>Table20[[#This Row],[Growth Rate]]</f>
        <v>-9.4339622641509441E-2</v>
      </c>
      <c r="F781">
        <f>Table21[[#This Row],[UNITID]]</f>
        <v>144944</v>
      </c>
      <c r="G781" s="8">
        <f>Table21[[#This Row],[Growth Rate]]</f>
        <v>-0.33333333333333331</v>
      </c>
      <c r="H781">
        <f>Table5[[#This Row],[UNITID]]</f>
        <v>144944</v>
      </c>
      <c r="I781" s="8">
        <f>Table5[[#This Row],[Growth Rate]]</f>
        <v>-0.47368421052631576</v>
      </c>
    </row>
    <row r="782" spans="1:9" hidden="1">
      <c r="A782">
        <f>Table19[[#This Row],[UNITID]]</f>
        <v>145682</v>
      </c>
      <c r="B782" s="2" t="str">
        <f>Table19[[#This Row],[OUTCOMES MEASURES]]</f>
        <v>First-Time, Full-Time Cohort</v>
      </c>
      <c r="C782" s="8">
        <f>Table19[[#This Row],[Growth Rate]]</f>
        <v>4.4444444444444446E-2</v>
      </c>
      <c r="D782">
        <f>Table20[[#This Row],[UNITID]]</f>
        <v>145682</v>
      </c>
      <c r="E782" s="8">
        <f>Table20[[#This Row],[Growth Rate]]</f>
        <v>-0.14869888475836432</v>
      </c>
      <c r="F782">
        <f>Table21[[#This Row],[UNITID]]</f>
        <v>145682</v>
      </c>
      <c r="G782" s="8">
        <f>Table21[[#This Row],[Growth Rate]]</f>
        <v>-0.30696202531645572</v>
      </c>
      <c r="H782">
        <f>Table5[[#This Row],[UNITID]]</f>
        <v>145682</v>
      </c>
      <c r="I782" s="8">
        <f>Table5[[#This Row],[Growth Rate]]</f>
        <v>-0.14893617021276595</v>
      </c>
    </row>
    <row r="783" spans="1:9" hidden="1">
      <c r="A783">
        <f>Table19[[#This Row],[UNITID]]</f>
        <v>145682</v>
      </c>
      <c r="B783" t="str">
        <f>Table19[[#This Row],[OUTCOMES MEASURES]]</f>
        <v>Exclusions to cohort</v>
      </c>
      <c r="C783" s="7" t="str">
        <f>Table19[[#This Row],[Growth Rate]]</f>
        <v/>
      </c>
      <c r="D783">
        <f>Table20[[#This Row],[UNITID]]</f>
        <v>145682</v>
      </c>
      <c r="E783" s="7" t="str">
        <f>Table20[[#This Row],[Growth Rate]]</f>
        <v/>
      </c>
      <c r="F783">
        <f>Table21[[#This Row],[UNITID]]</f>
        <v>145682</v>
      </c>
      <c r="G783" s="7" t="str">
        <f>Table21[[#This Row],[Growth Rate]]</f>
        <v/>
      </c>
      <c r="H783">
        <f>Table5[[#This Row],[UNITID]]</f>
        <v>145682</v>
      </c>
      <c r="I783" s="7" t="str">
        <f>Table5[[#This Row],[Growth Rate]]</f>
        <v/>
      </c>
    </row>
    <row r="784" spans="1:9" ht="14.25">
      <c r="A784" s="63">
        <f>Table19[[#This Row],[UNITID]]</f>
        <v>145682</v>
      </c>
      <c r="B784" s="63" t="str">
        <f>Table19[[#This Row],[OUTCOMES MEASURES]]</f>
        <v>Adjusted cohort</v>
      </c>
      <c r="C784" s="64">
        <f>Table19[[#This Row],[Growth Rate]]</f>
        <v>4.4444444444444446E-2</v>
      </c>
      <c r="D784">
        <f>Table20[[#This Row],[UNITID]]</f>
        <v>145682</v>
      </c>
      <c r="E784" s="64">
        <f>Table20[[#This Row],[Growth Rate]]</f>
        <v>-0.14869888475836432</v>
      </c>
      <c r="F784">
        <f>Table21[[#This Row],[UNITID]]</f>
        <v>145682</v>
      </c>
      <c r="G784" s="155">
        <f>Table21[[#This Row],[Growth Rate]]</f>
        <v>-0.30696202531645572</v>
      </c>
      <c r="H784">
        <f>Table5[[#This Row],[UNITID]]</f>
        <v>145682</v>
      </c>
      <c r="I784" s="64">
        <f>Table5[[#This Row],[Growth Rate]]</f>
        <v>-0.14893617021276595</v>
      </c>
    </row>
    <row r="785" spans="1:9" hidden="1">
      <c r="A785">
        <f>Table19[[#This Row],[UNITID]]</f>
        <v>145682</v>
      </c>
      <c r="B785" t="str">
        <f>Table19[[#This Row],[OUTCOMES MEASURES]]</f>
        <v>Number of adjusted cohort receiving a certificate at 4 years</v>
      </c>
      <c r="C785" s="7">
        <f>Table19[[#This Row],[Growth Rate]]</f>
        <v>0.44117647058823528</v>
      </c>
      <c r="D785">
        <f>Table20[[#This Row],[UNITID]]</f>
        <v>145682</v>
      </c>
      <c r="E785" s="7">
        <f>Table20[[#This Row],[Growth Rate]]</f>
        <v>0.30909090909090908</v>
      </c>
      <c r="F785">
        <f>Table21[[#This Row],[UNITID]]</f>
        <v>145682</v>
      </c>
      <c r="G785" s="7">
        <f>Table21[[#This Row],[Growth Rate]]</f>
        <v>0.1</v>
      </c>
      <c r="H785">
        <f>Table5[[#This Row],[UNITID]]</f>
        <v>145682</v>
      </c>
      <c r="I785" s="7">
        <f>Table5[[#This Row],[Growth Rate]]</f>
        <v>3.8461538461538464E-2</v>
      </c>
    </row>
    <row r="786" spans="1:9" hidden="1">
      <c r="A786">
        <f>Table19[[#This Row],[UNITID]]</f>
        <v>145682</v>
      </c>
      <c r="B786" t="str">
        <f>Table19[[#This Row],[OUTCOMES MEASURES]]</f>
        <v>Number of adjusted cohort receiving an Associate's degree at 4 years</v>
      </c>
      <c r="C786" s="7">
        <f>Table19[[#This Row],[Growth Rate]]</f>
        <v>0.65016501650165015</v>
      </c>
      <c r="D786">
        <f>Table20[[#This Row],[UNITID]]</f>
        <v>145682</v>
      </c>
      <c r="E786" s="7">
        <f>Table20[[#This Row],[Growth Rate]]</f>
        <v>8.3333333333333329E-2</v>
      </c>
      <c r="F786">
        <f>Table21[[#This Row],[UNITID]]</f>
        <v>145682</v>
      </c>
      <c r="G786" s="7">
        <f>Table21[[#This Row],[Growth Rate]]</f>
        <v>-0.13333333333333333</v>
      </c>
      <c r="H786">
        <f>Table5[[#This Row],[UNITID]]</f>
        <v>145682</v>
      </c>
      <c r="I786" s="7">
        <f>Table5[[#This Row],[Growth Rate]]</f>
        <v>-0.19230769230769232</v>
      </c>
    </row>
    <row r="787" spans="1:9" hidden="1">
      <c r="A787">
        <f>Table19[[#This Row],[UNITID]]</f>
        <v>145682</v>
      </c>
      <c r="B787" t="str">
        <f>Table19[[#This Row],[OUTCOMES MEASURES]]</f>
        <v>Number of adjusted cohort receiving a Bachelor's degree at 4 years</v>
      </c>
      <c r="C787" s="7" t="str">
        <f>Table19[[#This Row],[Growth Rate]]</f>
        <v/>
      </c>
      <c r="D787">
        <f>Table20[[#This Row],[UNITID]]</f>
        <v>145682</v>
      </c>
      <c r="E787" s="7" t="str">
        <f>Table20[[#This Row],[Growth Rate]]</f>
        <v/>
      </c>
      <c r="F787">
        <f>Table21[[#This Row],[UNITID]]</f>
        <v>145682</v>
      </c>
      <c r="G787" s="7" t="str">
        <f>Table21[[#This Row],[Growth Rate]]</f>
        <v/>
      </c>
      <c r="H787">
        <f>Table5[[#This Row],[UNITID]]</f>
        <v>145682</v>
      </c>
      <c r="I787" s="7" t="str">
        <f>Table5[[#This Row],[Growth Rate]]</f>
        <v/>
      </c>
    </row>
    <row r="788" spans="1:9" hidden="1">
      <c r="A788">
        <f>Table19[[#This Row],[UNITID]]</f>
        <v>145682</v>
      </c>
      <c r="B788" s="2" t="str">
        <f>Table19[[#This Row],[OUTCOMES MEASURES]]</f>
        <v>Number of adjusted cohort receiving an award at 4 years</v>
      </c>
      <c r="C788" s="7">
        <f>Table19[[#This Row],[Growth Rate]]</f>
        <v>0.62908011869436198</v>
      </c>
      <c r="D788">
        <f>Table20[[#This Row],[UNITID]]</f>
        <v>145682</v>
      </c>
      <c r="E788" s="7">
        <f>Table20[[#This Row],[Growth Rate]]</f>
        <v>0.20388349514563106</v>
      </c>
      <c r="F788">
        <f>Table21[[#This Row],[UNITID]]</f>
        <v>145682</v>
      </c>
      <c r="G788" s="21">
        <f>Table21[[#This Row],[Growth Rate]]</f>
        <v>-0.11</v>
      </c>
      <c r="H788">
        <f>Table5[[#This Row],[UNITID]]</f>
        <v>145682</v>
      </c>
      <c r="I788" s="7">
        <f>Table5[[#This Row],[Growth Rate]]</f>
        <v>-0.11538461538461539</v>
      </c>
    </row>
    <row r="789" spans="1:9" ht="14.25">
      <c r="A789" s="63">
        <f>Table19[[#This Row],[UNITID]]</f>
        <v>145682</v>
      </c>
      <c r="B789" s="148" t="str">
        <f>Table19[[#This Row],[OUTCOMES MEASURES]]</f>
        <v>Percent of adjusted cohort receiving an award at 4 years</v>
      </c>
      <c r="C789" s="156">
        <f>Table19[[#This Row],[Growth Rate]]</f>
        <v>0.5357142857142857</v>
      </c>
      <c r="D789">
        <f>Table20[[#This Row],[UNITID]]</f>
        <v>145682</v>
      </c>
      <c r="E789" s="156">
        <f>Table20[[#This Row],[Growth Rate]]</f>
        <v>0.38461538461538464</v>
      </c>
      <c r="F789">
        <f>Table21[[#This Row],[UNITID]]</f>
        <v>145682</v>
      </c>
      <c r="G789" s="157">
        <f>Table21[[#This Row],[Growth Rate]]</f>
        <v>0.28125</v>
      </c>
      <c r="H789">
        <f>Table5[[#This Row],[UNITID]]</f>
        <v>145682</v>
      </c>
      <c r="I789" s="156">
        <f>Table5[[#This Row],[Growth Rate]]</f>
        <v>5.5555555555555552E-2</v>
      </c>
    </row>
    <row r="790" spans="1:9" hidden="1">
      <c r="A790">
        <f>Table19[[#This Row],[UNITID]]</f>
        <v>145682</v>
      </c>
      <c r="B790" t="str">
        <f>Table19[[#This Row],[OUTCOMES MEASURES]]</f>
        <v>Number of adjusted cohort receiving a certificate at 6 years</v>
      </c>
      <c r="C790" s="7">
        <f>Table19[[#This Row],[Growth Rate]]</f>
        <v>0</v>
      </c>
      <c r="D790">
        <f>Table20[[#This Row],[UNITID]]</f>
        <v>145682</v>
      </c>
      <c r="E790" s="7">
        <f>Table20[[#This Row],[Growth Rate]]</f>
        <v>0.13793103448275862</v>
      </c>
      <c r="F790">
        <f>Table21[[#This Row],[UNITID]]</f>
        <v>145682</v>
      </c>
      <c r="G790" s="7">
        <f>Table21[[#This Row],[Growth Rate]]</f>
        <v>0.1111111111111111</v>
      </c>
      <c r="H790">
        <f>Table5[[#This Row],[UNITID]]</f>
        <v>145682</v>
      </c>
      <c r="I790" s="7">
        <f>Table5[[#This Row],[Growth Rate]]</f>
        <v>-0.10714285714285714</v>
      </c>
    </row>
    <row r="791" spans="1:9" hidden="1">
      <c r="A791">
        <f>Table19[[#This Row],[UNITID]]</f>
        <v>145682</v>
      </c>
      <c r="B791" t="str">
        <f>Table19[[#This Row],[OUTCOMES MEASURES]]</f>
        <v>Number of adjusted cohort receiving an Associate's degree at 6 years</v>
      </c>
      <c r="C791" s="7">
        <f>Table19[[#This Row],[Growth Rate]]</f>
        <v>0.60693641618497107</v>
      </c>
      <c r="D791">
        <f>Table20[[#This Row],[UNITID]]</f>
        <v>145682</v>
      </c>
      <c r="E791" s="7">
        <f>Table20[[#This Row],[Growth Rate]]</f>
        <v>0.41935483870967744</v>
      </c>
      <c r="F791">
        <f>Table21[[#This Row],[UNITID]]</f>
        <v>145682</v>
      </c>
      <c r="G791" s="7">
        <f>Table21[[#This Row],[Growth Rate]]</f>
        <v>-6.3829787234042548E-2</v>
      </c>
      <c r="H791">
        <f>Table5[[#This Row],[UNITID]]</f>
        <v>145682</v>
      </c>
      <c r="I791" s="7">
        <f>Table5[[#This Row],[Growth Rate]]</f>
        <v>-0.16666666666666666</v>
      </c>
    </row>
    <row r="792" spans="1:9" hidden="1">
      <c r="A792">
        <f>Table19[[#This Row],[UNITID]]</f>
        <v>145682</v>
      </c>
      <c r="B792" t="str">
        <f>Table19[[#This Row],[OUTCOMES MEASURES]]</f>
        <v>Number of adjusted cohort receiving a Bachelor's degree at 6 years</v>
      </c>
      <c r="C792" s="7" t="str">
        <f>Table19[[#This Row],[Growth Rate]]</f>
        <v/>
      </c>
      <c r="D792">
        <f>Table20[[#This Row],[UNITID]]</f>
        <v>145682</v>
      </c>
      <c r="E792" s="7" t="str">
        <f>Table20[[#This Row],[Growth Rate]]</f>
        <v/>
      </c>
      <c r="F792">
        <f>Table21[[#This Row],[UNITID]]</f>
        <v>145682</v>
      </c>
      <c r="G792" s="7" t="str">
        <f>Table21[[#This Row],[Growth Rate]]</f>
        <v/>
      </c>
      <c r="H792">
        <f>Table5[[#This Row],[UNITID]]</f>
        <v>145682</v>
      </c>
      <c r="I792" s="7" t="str">
        <f>Table5[[#This Row],[Growth Rate]]</f>
        <v/>
      </c>
    </row>
    <row r="793" spans="1:9" hidden="1">
      <c r="A793">
        <f>Table19[[#This Row],[UNITID]]</f>
        <v>145682</v>
      </c>
      <c r="B793" s="2" t="str">
        <f>Table19[[#This Row],[OUTCOMES MEASURES]]</f>
        <v>Number of adjusted cohort receiving an award at 6 years</v>
      </c>
      <c r="C793" s="7">
        <f>Table19[[#This Row],[Growth Rate]]</f>
        <v>0.54263565891472865</v>
      </c>
      <c r="D793">
        <f>Table20[[#This Row],[UNITID]]</f>
        <v>145682</v>
      </c>
      <c r="E793" s="7">
        <f>Table20[[#This Row],[Growth Rate]]</f>
        <v>0.28333333333333333</v>
      </c>
      <c r="F793">
        <f>Table21[[#This Row],[UNITID]]</f>
        <v>145682</v>
      </c>
      <c r="G793" s="21">
        <f>Table21[[#This Row],[Growth Rate]]</f>
        <v>-4.8543689320388349E-2</v>
      </c>
      <c r="H793">
        <f>Table5[[#This Row],[UNITID]]</f>
        <v>145682</v>
      </c>
      <c r="I793" s="7">
        <f>Table5[[#This Row],[Growth Rate]]</f>
        <v>-0.14772727272727273</v>
      </c>
    </row>
    <row r="794" spans="1:9" ht="14.25">
      <c r="A794" s="63">
        <f>Table19[[#This Row],[UNITID]]</f>
        <v>145682</v>
      </c>
      <c r="B794" s="148" t="str">
        <f>Table19[[#This Row],[OUTCOMES MEASURES]]</f>
        <v>Percent of adjusted cohort receiving an award at 6 years</v>
      </c>
      <c r="C794" s="156">
        <f>Table19[[#This Row],[Growth Rate]]</f>
        <v>0.46875</v>
      </c>
      <c r="D794">
        <f>Table20[[#This Row],[UNITID]]</f>
        <v>145682</v>
      </c>
      <c r="E794" s="156">
        <f>Table20[[#This Row],[Growth Rate]]</f>
        <v>0.46666666666666667</v>
      </c>
      <c r="F794">
        <f>Table21[[#This Row],[UNITID]]</f>
        <v>145682</v>
      </c>
      <c r="G794" s="157">
        <f>Table21[[#This Row],[Growth Rate]]</f>
        <v>0.36363636363636365</v>
      </c>
      <c r="H794">
        <f>Table5[[#This Row],[UNITID]]</f>
        <v>145682</v>
      </c>
      <c r="I794" s="156">
        <f>Table5[[#This Row],[Growth Rate]]</f>
        <v>0</v>
      </c>
    </row>
    <row r="795" spans="1:9" hidden="1">
      <c r="A795">
        <f>Table19[[#This Row],[UNITID]]</f>
        <v>145682</v>
      </c>
      <c r="B795" t="str">
        <f>Table19[[#This Row],[OUTCOMES MEASURES]]</f>
        <v>Number of adjusted cohort receiving a certificate at 8 years</v>
      </c>
      <c r="C795" s="7">
        <f>Table19[[#This Row],[Growth Rate]]</f>
        <v>0.15384615384615385</v>
      </c>
      <c r="D795">
        <f>Table20[[#This Row],[UNITID]]</f>
        <v>145682</v>
      </c>
      <c r="E795" s="7">
        <f>Table20[[#This Row],[Growth Rate]]</f>
        <v>0.23728813559322035</v>
      </c>
      <c r="F795">
        <f>Table21[[#This Row],[UNITID]]</f>
        <v>145682</v>
      </c>
      <c r="G795" s="7">
        <f>Table21[[#This Row],[Growth Rate]]</f>
        <v>0</v>
      </c>
      <c r="H795">
        <f>Table5[[#This Row],[UNITID]]</f>
        <v>145682</v>
      </c>
      <c r="I795" s="7">
        <f>Table5[[#This Row],[Growth Rate]]</f>
        <v>-0.13793103448275862</v>
      </c>
    </row>
    <row r="796" spans="1:9" hidden="1">
      <c r="A796">
        <f>Table19[[#This Row],[UNITID]]</f>
        <v>145682</v>
      </c>
      <c r="B796" t="str">
        <f>Table19[[#This Row],[OUTCOMES MEASURES]]</f>
        <v>Number of adjusted cohort receiving an Associate's degree at 8 years</v>
      </c>
      <c r="C796" s="7">
        <f>Table19[[#This Row],[Growth Rate]]</f>
        <v>0.57260273972602738</v>
      </c>
      <c r="D796">
        <f>Table20[[#This Row],[UNITID]]</f>
        <v>145682</v>
      </c>
      <c r="E796" s="7">
        <f>Table20[[#This Row],[Growth Rate]]</f>
        <v>0.34210526315789475</v>
      </c>
      <c r="F796">
        <f>Table21[[#This Row],[UNITID]]</f>
        <v>145682</v>
      </c>
      <c r="G796" s="7">
        <f>Table21[[#This Row],[Growth Rate]]</f>
        <v>-7.1428571428571425E-2</v>
      </c>
      <c r="H796">
        <f>Table5[[#This Row],[UNITID]]</f>
        <v>145682</v>
      </c>
      <c r="I796" s="7">
        <f>Table5[[#This Row],[Growth Rate]]</f>
        <v>-0.21212121212121213</v>
      </c>
    </row>
    <row r="797" spans="1:9" hidden="1">
      <c r="A797">
        <f>Table19[[#This Row],[UNITID]]</f>
        <v>145682</v>
      </c>
      <c r="B797" t="str">
        <f>Table19[[#This Row],[OUTCOMES MEASURES]]</f>
        <v>Number of adjusted cohort receiving a Bachelor's degree at 8 years</v>
      </c>
      <c r="C797" s="7" t="str">
        <f>Table19[[#This Row],[Growth Rate]]</f>
        <v/>
      </c>
      <c r="D797">
        <f>Table20[[#This Row],[UNITID]]</f>
        <v>145682</v>
      </c>
      <c r="E797" s="7" t="str">
        <f>Table20[[#This Row],[Growth Rate]]</f>
        <v/>
      </c>
      <c r="F797">
        <f>Table21[[#This Row],[UNITID]]</f>
        <v>145682</v>
      </c>
      <c r="G797" s="7" t="str">
        <f>Table21[[#This Row],[Growth Rate]]</f>
        <v/>
      </c>
      <c r="H797">
        <f>Table5[[#This Row],[UNITID]]</f>
        <v>145682</v>
      </c>
      <c r="I797" s="7" t="str">
        <f>Table5[[#This Row],[Growth Rate]]</f>
        <v/>
      </c>
    </row>
    <row r="798" spans="1:9" hidden="1">
      <c r="A798">
        <f>Table19[[#This Row],[UNITID]]</f>
        <v>145682</v>
      </c>
      <c r="B798" t="str">
        <f>Table19[[#This Row],[OUTCOMES MEASURES]]</f>
        <v>Number of adjusted cohort receiving an award at 8 years</v>
      </c>
      <c r="C798" s="7">
        <f>Table19[[#This Row],[Growth Rate]]</f>
        <v>0.53217821782178221</v>
      </c>
      <c r="D798">
        <f>Table20[[#This Row],[UNITID]]</f>
        <v>145682</v>
      </c>
      <c r="E798" s="7">
        <f>Table20[[#This Row],[Growth Rate]]</f>
        <v>0.29629629629629628</v>
      </c>
      <c r="F798">
        <f>Table21[[#This Row],[UNITID]]</f>
        <v>145682</v>
      </c>
      <c r="G798" s="7">
        <f>Table21[[#This Row],[Growth Rate]]</f>
        <v>-6.5420560747663545E-2</v>
      </c>
      <c r="H798">
        <f>Table5[[#This Row],[UNITID]]</f>
        <v>145682</v>
      </c>
      <c r="I798" s="7">
        <f>Table5[[#This Row],[Growth Rate]]</f>
        <v>-0.18947368421052632</v>
      </c>
    </row>
    <row r="799" spans="1:9" hidden="1">
      <c r="A799">
        <f>Table19[[#This Row],[UNITID]]</f>
        <v>145682</v>
      </c>
      <c r="B799" t="str">
        <f>Table19[[#This Row],[OUTCOMES MEASURES]]</f>
        <v>Number of adjusted cohort still enrolled at your institution at 8 years</v>
      </c>
      <c r="C799" s="7">
        <f>Table19[[#This Row],[Growth Rate]]</f>
        <v>-0.34782608695652173</v>
      </c>
      <c r="D799">
        <f>Table20[[#This Row],[UNITID]]</f>
        <v>145682</v>
      </c>
      <c r="E799" s="7">
        <f>Table20[[#This Row],[Growth Rate]]</f>
        <v>-0.43478260869565216</v>
      </c>
      <c r="F799">
        <f>Table21[[#This Row],[UNITID]]</f>
        <v>145682</v>
      </c>
      <c r="G799" s="7">
        <f>Table21[[#This Row],[Growth Rate]]</f>
        <v>-0.66666666666666663</v>
      </c>
      <c r="H799">
        <f>Table5[[#This Row],[UNITID]]</f>
        <v>145682</v>
      </c>
      <c r="I799" s="7">
        <f>Table5[[#This Row],[Growth Rate]]</f>
        <v>-0.5</v>
      </c>
    </row>
    <row r="800" spans="1:9" hidden="1">
      <c r="A800">
        <f>Table19[[#This Row],[UNITID]]</f>
        <v>145682</v>
      </c>
      <c r="B800" t="str">
        <f>Table19[[#This Row],[OUTCOMES MEASURES]]</f>
        <v>Number of adjusted cohort who enrolled subsequently at another institution at 8 years</v>
      </c>
      <c r="C800" s="7">
        <f>Table19[[#This Row],[Growth Rate]]</f>
        <v>-9.5541401273885357E-2</v>
      </c>
      <c r="D800">
        <f>Table20[[#This Row],[UNITID]]</f>
        <v>145682</v>
      </c>
      <c r="E800" s="7">
        <f>Table20[[#This Row],[Growth Rate]]</f>
        <v>-0.12162162162162163</v>
      </c>
      <c r="F800">
        <f>Table21[[#This Row],[UNITID]]</f>
        <v>145682</v>
      </c>
      <c r="G800" s="7">
        <f>Table21[[#This Row],[Growth Rate]]</f>
        <v>-0.45299145299145299</v>
      </c>
      <c r="H800">
        <f>Table5[[#This Row],[UNITID]]</f>
        <v>145682</v>
      </c>
      <c r="I800" s="7">
        <f>Table5[[#This Row],[Growth Rate]]</f>
        <v>-0.1111111111111111</v>
      </c>
    </row>
    <row r="801" spans="1:9" hidden="1">
      <c r="A801">
        <f>Table19[[#This Row],[UNITID]]</f>
        <v>145682</v>
      </c>
      <c r="B801" s="2" t="str">
        <f>Table19[[#This Row],[OUTCOMES MEASURES]]</f>
        <v>Number of adjusted cohort whose subsequent enrollment status is unknown at 8 years</v>
      </c>
      <c r="C801" s="8">
        <f>Table19[[#This Row],[Growth Rate]]</f>
        <v>-0.25949367088607594</v>
      </c>
      <c r="D801">
        <f>Table20[[#This Row],[UNITID]]</f>
        <v>145682</v>
      </c>
      <c r="E801" s="7">
        <f>Table20[[#This Row],[Growth Rate]]</f>
        <v>-0.26347305389221559</v>
      </c>
      <c r="F801">
        <f>Table21[[#This Row],[UNITID]]</f>
        <v>145682</v>
      </c>
      <c r="G801" s="7">
        <f>Table21[[#This Row],[Growth Rate]]</f>
        <v>-0.39325842696629215</v>
      </c>
      <c r="H801">
        <f>Table5[[#This Row],[UNITID]]</f>
        <v>145682</v>
      </c>
      <c r="I801" s="7">
        <f>Table5[[#This Row],[Growth Rate]]</f>
        <v>-0.14792899408284024</v>
      </c>
    </row>
    <row r="802" spans="1:9" hidden="1">
      <c r="A802">
        <f>Table19[[#This Row],[UNITID]]</f>
        <v>145682</v>
      </c>
      <c r="B802" s="2" t="str">
        <f>Table19[[#This Row],[OUTCOMES MEASURES]]</f>
        <v>Number of adjusted cohort who did not receive an award from your institution at 8 years</v>
      </c>
      <c r="C802" s="7">
        <f>Table19[[#This Row],[Growth Rate]]</f>
        <v>-0.19852034525277434</v>
      </c>
      <c r="D802">
        <f>Table20[[#This Row],[UNITID]]</f>
        <v>145682</v>
      </c>
      <c r="E802" s="7">
        <f>Table20[[#This Row],[Growth Rate]]</f>
        <v>-0.23809523809523808</v>
      </c>
      <c r="F802">
        <f>Table21[[#This Row],[UNITID]]</f>
        <v>145682</v>
      </c>
      <c r="G802" s="21">
        <f>Table21[[#This Row],[Growth Rate]]</f>
        <v>-0.43062200956937802</v>
      </c>
      <c r="H802">
        <f>Table5[[#This Row],[UNITID]]</f>
        <v>145682</v>
      </c>
      <c r="I802" s="7">
        <f>Table5[[#This Row],[Growth Rate]]</f>
        <v>-0.13719512195121952</v>
      </c>
    </row>
    <row r="803" spans="1:9" ht="14.25">
      <c r="A803" s="63">
        <f>Table19[[#This Row],[UNITID]]</f>
        <v>145682</v>
      </c>
      <c r="B803" s="148" t="str">
        <f>Table19[[#This Row],[OUTCOMES MEASURES]]</f>
        <v>Percent of adjusted cohort receiving an award at 8 years</v>
      </c>
      <c r="C803" s="156">
        <f>Table19[[#This Row],[Growth Rate]]</f>
        <v>0.48484848484848486</v>
      </c>
      <c r="D803">
        <f>Table20[[#This Row],[UNITID]]</f>
        <v>145682</v>
      </c>
      <c r="E803" s="156">
        <f>Table20[[#This Row],[Growth Rate]]</f>
        <v>0.47058823529411764</v>
      </c>
      <c r="F803">
        <f>Table21[[#This Row],[UNITID]]</f>
        <v>145682</v>
      </c>
      <c r="G803" s="157">
        <f>Table21[[#This Row],[Growth Rate]]</f>
        <v>0.35294117647058826</v>
      </c>
      <c r="H803">
        <f>Table5[[#This Row],[UNITID]]</f>
        <v>145682</v>
      </c>
      <c r="I803" s="156">
        <f>Table5[[#This Row],[Growth Rate]]</f>
        <v>-4.5454545454545456E-2</v>
      </c>
    </row>
    <row r="804" spans="1:9" hidden="1">
      <c r="A804">
        <f>Table19[[#This Row],[UNITID]]</f>
        <v>145682</v>
      </c>
      <c r="B804" s="2" t="str">
        <f>Table19[[#This Row],[OUTCOMES MEASURES]]</f>
        <v>Percent of adjusted cohort still or subsequently enrolled at 8 years</v>
      </c>
      <c r="C804" s="8">
        <f>Table19[[#This Row],[Growth Rate]]</f>
        <v>-0.14285714285714285</v>
      </c>
      <c r="D804">
        <f>Table20[[#This Row],[UNITID]]</f>
        <v>145682</v>
      </c>
      <c r="E804" s="7">
        <f>Table20[[#This Row],[Growth Rate]]</f>
        <v>0</v>
      </c>
      <c r="F804">
        <f>Table21[[#This Row],[UNITID]]</f>
        <v>145682</v>
      </c>
      <c r="G804" s="21">
        <f>Table21[[#This Row],[Growth Rate]]</f>
        <v>-0.21052631578947367</v>
      </c>
      <c r="H804">
        <f>Table5[[#This Row],[UNITID]]</f>
        <v>145682</v>
      </c>
      <c r="I804" s="7">
        <f>Table5[[#This Row],[Growth Rate]]</f>
        <v>2.6315789473684209E-2</v>
      </c>
    </row>
    <row r="805" spans="1:9" ht="14.25">
      <c r="A805" s="63">
        <f>Table19[[#This Row],[UNITID]]</f>
        <v>145682</v>
      </c>
      <c r="B805" s="148" t="str">
        <f>Table19[[#This Row],[OUTCOMES MEASURES]]</f>
        <v>Percent of adjusted cohort still enrolled at your institution at 8 years</v>
      </c>
      <c r="C805" s="156">
        <f>Table19[[#This Row],[Growth Rate]]</f>
        <v>-0.5</v>
      </c>
      <c r="D805">
        <f>Table20[[#This Row],[UNITID]]</f>
        <v>145682</v>
      </c>
      <c r="E805" s="156">
        <f>Table20[[#This Row],[Growth Rate]]</f>
        <v>-0.33333333333333331</v>
      </c>
      <c r="F805">
        <f>Table21[[#This Row],[UNITID]]</f>
        <v>145682</v>
      </c>
      <c r="G805" s="158">
        <f>Table21[[#This Row],[Growth Rate]]</f>
        <v>-1</v>
      </c>
      <c r="H805">
        <f>Table5[[#This Row],[UNITID]]</f>
        <v>145682</v>
      </c>
      <c r="I805" s="156">
        <f>Table5[[#This Row],[Growth Rate]]</f>
        <v>0</v>
      </c>
    </row>
    <row r="806" spans="1:9" ht="14.25">
      <c r="A806" s="63">
        <f>Table19[[#This Row],[UNITID]]</f>
        <v>145682</v>
      </c>
      <c r="B806" s="148" t="str">
        <f>Table19[[#This Row],[OUTCOMES MEASURES]]</f>
        <v>Percent of adjusted cohort enrolled subsequently at another institution at 8 years</v>
      </c>
      <c r="C806" s="156">
        <f>Table19[[#This Row],[Growth Rate]]</f>
        <v>-0.15384615384615385</v>
      </c>
      <c r="D806">
        <f>Table20[[#This Row],[UNITID]]</f>
        <v>145682</v>
      </c>
      <c r="E806" s="64">
        <f>Table20[[#This Row],[Growth Rate]]</f>
        <v>5.5555555555555552E-2</v>
      </c>
      <c r="F806">
        <f>Table21[[#This Row],[UNITID]]</f>
        <v>145682</v>
      </c>
      <c r="G806" s="158">
        <f>Table21[[#This Row],[Growth Rate]]</f>
        <v>-0.21621621621621623</v>
      </c>
      <c r="H806">
        <f>Table5[[#This Row],[UNITID]]</f>
        <v>145682</v>
      </c>
      <c r="I806" s="64">
        <f>Table5[[#This Row],[Growth Rate]]</f>
        <v>5.5555555555555552E-2</v>
      </c>
    </row>
    <row r="807" spans="1:9" hidden="1">
      <c r="A807">
        <f>Table19[[#This Row],[UNITID]]</f>
        <v>145682</v>
      </c>
      <c r="B807" s="2" t="str">
        <f>Table19[[#This Row],[OUTCOMES MEASURES]]</f>
        <v>Percent of adjusted cohort enrollment status unknown at 8 years</v>
      </c>
      <c r="C807" s="8">
        <f>Table19[[#This Row],[Growth Rate]]</f>
        <v>-0.28205128205128205</v>
      </c>
      <c r="D807">
        <f>Table20[[#This Row],[UNITID]]</f>
        <v>145682</v>
      </c>
      <c r="E807" s="8">
        <f>Table20[[#This Row],[Growth Rate]]</f>
        <v>-0.12903225806451613</v>
      </c>
      <c r="F807">
        <f>Table21[[#This Row],[UNITID]]</f>
        <v>145682</v>
      </c>
      <c r="G807" s="8">
        <f>Table21[[#This Row],[Growth Rate]]</f>
        <v>-0.10714285714285714</v>
      </c>
      <c r="H807">
        <f>Table5[[#This Row],[UNITID]]</f>
        <v>145682</v>
      </c>
      <c r="I807" s="8">
        <f>Table5[[#This Row],[Growth Rate]]</f>
        <v>0</v>
      </c>
    </row>
    <row r="808" spans="1:9" hidden="1">
      <c r="A808">
        <f>Table19[[#This Row],[UNITID]]</f>
        <v>146472</v>
      </c>
      <c r="B808" s="2" t="str">
        <f>Table19[[#This Row],[OUTCOMES MEASURES]]</f>
        <v>First-Time, Full-Time Cohort</v>
      </c>
      <c r="C808" s="8">
        <f>Table19[[#This Row],[Growth Rate]]</f>
        <v>1.4705882352941176E-3</v>
      </c>
      <c r="D808">
        <f>Table20[[#This Row],[UNITID]]</f>
        <v>146472</v>
      </c>
      <c r="E808" s="8">
        <f>Table20[[#This Row],[Growth Rate]]</f>
        <v>-0.22946544980443284</v>
      </c>
      <c r="F808">
        <f>Table21[[#This Row],[UNITID]]</f>
        <v>146472</v>
      </c>
      <c r="G808" s="8">
        <f>Table21[[#This Row],[Growth Rate]]</f>
        <v>-0.51446280991735538</v>
      </c>
      <c r="H808">
        <f>Table5[[#This Row],[UNITID]]</f>
        <v>146472</v>
      </c>
      <c r="I808" s="8">
        <f>Table5[[#This Row],[Growth Rate]]</f>
        <v>-0.28816199376947038</v>
      </c>
    </row>
    <row r="809" spans="1:9" hidden="1">
      <c r="A809">
        <f>Table19[[#This Row],[UNITID]]</f>
        <v>146472</v>
      </c>
      <c r="B809" t="str">
        <f>Table19[[#This Row],[OUTCOMES MEASURES]]</f>
        <v>Exclusions to cohort</v>
      </c>
      <c r="C809" s="7" t="str">
        <f>Table19[[#This Row],[Growth Rate]]</f>
        <v/>
      </c>
      <c r="D809">
        <f>Table20[[#This Row],[UNITID]]</f>
        <v>146472</v>
      </c>
      <c r="E809" s="7" t="str">
        <f>Table20[[#This Row],[Growth Rate]]</f>
        <v/>
      </c>
      <c r="F809">
        <f>Table21[[#This Row],[UNITID]]</f>
        <v>146472</v>
      </c>
      <c r="G809" s="7" t="str">
        <f>Table21[[#This Row],[Growth Rate]]</f>
        <v/>
      </c>
      <c r="H809">
        <f>Table5[[#This Row],[UNITID]]</f>
        <v>146472</v>
      </c>
      <c r="I809" s="7" t="str">
        <f>Table5[[#This Row],[Growth Rate]]</f>
        <v/>
      </c>
    </row>
    <row r="810" spans="1:9" ht="14.25">
      <c r="A810" s="63">
        <f>Table19[[#This Row],[UNITID]]</f>
        <v>146472</v>
      </c>
      <c r="B810" s="63" t="str">
        <f>Table19[[#This Row],[OUTCOMES MEASURES]]</f>
        <v>Adjusted cohort</v>
      </c>
      <c r="C810" s="64">
        <f>Table19[[#This Row],[Growth Rate]]</f>
        <v>1.4705882352941176E-3</v>
      </c>
      <c r="D810">
        <f>Table20[[#This Row],[UNITID]]</f>
        <v>146472</v>
      </c>
      <c r="E810" s="64">
        <f>Table20[[#This Row],[Growth Rate]]</f>
        <v>-0.22946544980443284</v>
      </c>
      <c r="F810">
        <f>Table21[[#This Row],[UNITID]]</f>
        <v>146472</v>
      </c>
      <c r="G810" s="155">
        <f>Table21[[#This Row],[Growth Rate]]</f>
        <v>-0.51446280991735538</v>
      </c>
      <c r="H810">
        <f>Table5[[#This Row],[UNITID]]</f>
        <v>146472</v>
      </c>
      <c r="I810" s="64">
        <f>Table5[[#This Row],[Growth Rate]]</f>
        <v>-0.28816199376947038</v>
      </c>
    </row>
    <row r="811" spans="1:9" hidden="1">
      <c r="A811">
        <f>Table19[[#This Row],[UNITID]]</f>
        <v>146472</v>
      </c>
      <c r="B811" t="str">
        <f>Table19[[#This Row],[OUTCOMES MEASURES]]</f>
        <v>Number of adjusted cohort receiving a certificate at 4 years</v>
      </c>
      <c r="C811" s="7">
        <f>Table19[[#This Row],[Growth Rate]]</f>
        <v>0.11688311688311688</v>
      </c>
      <c r="D811">
        <f>Table20[[#This Row],[UNITID]]</f>
        <v>146472</v>
      </c>
      <c r="E811" s="7">
        <f>Table20[[#This Row],[Growth Rate]]</f>
        <v>-0.20121951219512196</v>
      </c>
      <c r="F811">
        <f>Table21[[#This Row],[UNITID]]</f>
        <v>146472</v>
      </c>
      <c r="G811" s="7">
        <f>Table21[[#This Row],[Growth Rate]]</f>
        <v>-0.57894736842105265</v>
      </c>
      <c r="H811">
        <f>Table5[[#This Row],[UNITID]]</f>
        <v>146472</v>
      </c>
      <c r="I811" s="7">
        <f>Table5[[#This Row],[Growth Rate]]</f>
        <v>-3.896103896103896E-2</v>
      </c>
    </row>
    <row r="812" spans="1:9" hidden="1">
      <c r="A812">
        <f>Table19[[#This Row],[UNITID]]</f>
        <v>146472</v>
      </c>
      <c r="B812" t="str">
        <f>Table19[[#This Row],[OUTCOMES MEASURES]]</f>
        <v>Number of adjusted cohort receiving an Associate's degree at 4 years</v>
      </c>
      <c r="C812" s="7">
        <f>Table19[[#This Row],[Growth Rate]]</f>
        <v>0.45488721804511278</v>
      </c>
      <c r="D812">
        <f>Table20[[#This Row],[UNITID]]</f>
        <v>146472</v>
      </c>
      <c r="E812" s="7">
        <f>Table20[[#This Row],[Growth Rate]]</f>
        <v>0.15277777777777779</v>
      </c>
      <c r="F812">
        <f>Table21[[#This Row],[UNITID]]</f>
        <v>146472</v>
      </c>
      <c r="G812" s="7">
        <f>Table21[[#This Row],[Growth Rate]]</f>
        <v>-0.41739130434782606</v>
      </c>
      <c r="H812">
        <f>Table5[[#This Row],[UNITID]]</f>
        <v>146472</v>
      </c>
      <c r="I812" s="7">
        <f>Table5[[#This Row],[Growth Rate]]</f>
        <v>-0.323943661971831</v>
      </c>
    </row>
    <row r="813" spans="1:9" hidden="1">
      <c r="A813">
        <f>Table19[[#This Row],[UNITID]]</f>
        <v>146472</v>
      </c>
      <c r="B813" t="str">
        <f>Table19[[#This Row],[OUTCOMES MEASURES]]</f>
        <v>Number of adjusted cohort receiving a Bachelor's degree at 4 years</v>
      </c>
      <c r="C813" s="7" t="str">
        <f>Table19[[#This Row],[Growth Rate]]</f>
        <v/>
      </c>
      <c r="D813">
        <f>Table20[[#This Row],[UNITID]]</f>
        <v>146472</v>
      </c>
      <c r="E813" s="7" t="str">
        <f>Table20[[#This Row],[Growth Rate]]</f>
        <v/>
      </c>
      <c r="F813">
        <f>Table21[[#This Row],[UNITID]]</f>
        <v>146472</v>
      </c>
      <c r="G813" s="7" t="str">
        <f>Table21[[#This Row],[Growth Rate]]</f>
        <v/>
      </c>
      <c r="H813">
        <f>Table5[[#This Row],[UNITID]]</f>
        <v>146472</v>
      </c>
      <c r="I813" s="7" t="str">
        <f>Table5[[#This Row],[Growth Rate]]</f>
        <v/>
      </c>
    </row>
    <row r="814" spans="1:9" hidden="1">
      <c r="A814">
        <f>Table19[[#This Row],[UNITID]]</f>
        <v>146472</v>
      </c>
      <c r="B814" s="2" t="str">
        <f>Table19[[#This Row],[OUTCOMES MEASURES]]</f>
        <v>Number of adjusted cohort receiving an award at 4 years</v>
      </c>
      <c r="C814" s="7">
        <f>Table19[[#This Row],[Growth Rate]]</f>
        <v>0.37900874635568516</v>
      </c>
      <c r="D814">
        <f>Table20[[#This Row],[UNITID]]</f>
        <v>146472</v>
      </c>
      <c r="E814" s="7">
        <f>Table20[[#This Row],[Growth Rate]]</f>
        <v>-9.3220338983050849E-2</v>
      </c>
      <c r="F814">
        <f>Table21[[#This Row],[UNITID]]</f>
        <v>146472</v>
      </c>
      <c r="G814" s="21">
        <f>Table21[[#This Row],[Growth Rate]]</f>
        <v>-0.45751633986928103</v>
      </c>
      <c r="H814">
        <f>Table5[[#This Row],[UNITID]]</f>
        <v>146472</v>
      </c>
      <c r="I814" s="7">
        <f>Table5[[#This Row],[Growth Rate]]</f>
        <v>-0.17567567567567569</v>
      </c>
    </row>
    <row r="815" spans="1:9" ht="14.25">
      <c r="A815" s="63">
        <f>Table19[[#This Row],[UNITID]]</f>
        <v>146472</v>
      </c>
      <c r="B815" s="148" t="str">
        <f>Table19[[#This Row],[OUTCOMES MEASURES]]</f>
        <v>Percent of adjusted cohort receiving an award at 4 years</v>
      </c>
      <c r="C815" s="156">
        <f>Table19[[#This Row],[Growth Rate]]</f>
        <v>0.4</v>
      </c>
      <c r="D815">
        <f>Table20[[#This Row],[UNITID]]</f>
        <v>146472</v>
      </c>
      <c r="E815" s="156">
        <f>Table20[[#This Row],[Growth Rate]]</f>
        <v>0.2</v>
      </c>
      <c r="F815">
        <f>Table21[[#This Row],[UNITID]]</f>
        <v>146472</v>
      </c>
      <c r="G815" s="157">
        <f>Table21[[#This Row],[Growth Rate]]</f>
        <v>9.375E-2</v>
      </c>
      <c r="H815">
        <f>Table5[[#This Row],[UNITID]]</f>
        <v>146472</v>
      </c>
      <c r="I815" s="156">
        <f>Table5[[#This Row],[Growth Rate]]</f>
        <v>0.17391304347826086</v>
      </c>
    </row>
    <row r="816" spans="1:9" hidden="1">
      <c r="A816">
        <f>Table19[[#This Row],[UNITID]]</f>
        <v>146472</v>
      </c>
      <c r="B816" t="str">
        <f>Table19[[#This Row],[OUTCOMES MEASURES]]</f>
        <v>Number of adjusted cohort receiving a certificate at 6 years</v>
      </c>
      <c r="C816" s="7">
        <f>Table19[[#This Row],[Growth Rate]]</f>
        <v>-6.3291139240506333E-2</v>
      </c>
      <c r="D816">
        <f>Table20[[#This Row],[UNITID]]</f>
        <v>146472</v>
      </c>
      <c r="E816" s="7">
        <f>Table20[[#This Row],[Growth Rate]]</f>
        <v>-0.19631901840490798</v>
      </c>
      <c r="F816">
        <f>Table21[[#This Row],[UNITID]]</f>
        <v>146472</v>
      </c>
      <c r="G816" s="7">
        <f>Table21[[#This Row],[Growth Rate]]</f>
        <v>-0.5161290322580645</v>
      </c>
      <c r="H816">
        <f>Table5[[#This Row],[UNITID]]</f>
        <v>146472</v>
      </c>
      <c r="I816" s="7">
        <f>Table5[[#This Row],[Growth Rate]]</f>
        <v>-5.1948051948051951E-2</v>
      </c>
    </row>
    <row r="817" spans="1:9" hidden="1">
      <c r="A817">
        <f>Table19[[#This Row],[UNITID]]</f>
        <v>146472</v>
      </c>
      <c r="B817" t="str">
        <f>Table19[[#This Row],[OUTCOMES MEASURES]]</f>
        <v>Number of adjusted cohort receiving an Associate's degree at 6 years</v>
      </c>
      <c r="C817" s="7">
        <f>Table19[[#This Row],[Growth Rate]]</f>
        <v>0.41515151515151516</v>
      </c>
      <c r="D817">
        <f>Table20[[#This Row],[UNITID]]</f>
        <v>146472</v>
      </c>
      <c r="E817" s="7">
        <f>Table20[[#This Row],[Growth Rate]]</f>
        <v>0.16806722689075632</v>
      </c>
      <c r="F817">
        <f>Table21[[#This Row],[UNITID]]</f>
        <v>146472</v>
      </c>
      <c r="G817" s="7">
        <f>Table21[[#This Row],[Growth Rate]]</f>
        <v>-0.43410852713178294</v>
      </c>
      <c r="H817">
        <f>Table5[[#This Row],[UNITID]]</f>
        <v>146472</v>
      </c>
      <c r="I817" s="7">
        <f>Table5[[#This Row],[Growth Rate]]</f>
        <v>-0.28888888888888886</v>
      </c>
    </row>
    <row r="818" spans="1:9" hidden="1">
      <c r="A818">
        <f>Table19[[#This Row],[UNITID]]</f>
        <v>146472</v>
      </c>
      <c r="B818" t="str">
        <f>Table19[[#This Row],[OUTCOMES MEASURES]]</f>
        <v>Number of adjusted cohort receiving a Bachelor's degree at 6 years</v>
      </c>
      <c r="C818" s="7" t="str">
        <f>Table19[[#This Row],[Growth Rate]]</f>
        <v/>
      </c>
      <c r="D818">
        <f>Table20[[#This Row],[UNITID]]</f>
        <v>146472</v>
      </c>
      <c r="E818" s="7" t="str">
        <f>Table20[[#This Row],[Growth Rate]]</f>
        <v/>
      </c>
      <c r="F818">
        <f>Table21[[#This Row],[UNITID]]</f>
        <v>146472</v>
      </c>
      <c r="G818" s="7" t="str">
        <f>Table21[[#This Row],[Growth Rate]]</f>
        <v/>
      </c>
      <c r="H818">
        <f>Table5[[#This Row],[UNITID]]</f>
        <v>146472</v>
      </c>
      <c r="I818" s="7" t="str">
        <f>Table5[[#This Row],[Growth Rate]]</f>
        <v/>
      </c>
    </row>
    <row r="819" spans="1:9" hidden="1">
      <c r="A819">
        <f>Table19[[#This Row],[UNITID]]</f>
        <v>146472</v>
      </c>
      <c r="B819" s="2" t="str">
        <f>Table19[[#This Row],[OUTCOMES MEASURES]]</f>
        <v>Number of adjusted cohort receiving an award at 6 years</v>
      </c>
      <c r="C819" s="7">
        <f>Table19[[#This Row],[Growth Rate]]</f>
        <v>0.32273838630806845</v>
      </c>
      <c r="D819">
        <f>Table20[[#This Row],[UNITID]]</f>
        <v>146472</v>
      </c>
      <c r="E819" s="7">
        <f>Table20[[#This Row],[Growth Rate]]</f>
        <v>-4.2553191489361701E-2</v>
      </c>
      <c r="F819">
        <f>Table21[[#This Row],[UNITID]]</f>
        <v>146472</v>
      </c>
      <c r="G819" s="21">
        <f>Table21[[#This Row],[Growth Rate]]</f>
        <v>-0.45</v>
      </c>
      <c r="H819">
        <f>Table5[[#This Row],[UNITID]]</f>
        <v>146472</v>
      </c>
      <c r="I819" s="7">
        <f>Table5[[#This Row],[Growth Rate]]</f>
        <v>-0.17964071856287425</v>
      </c>
    </row>
    <row r="820" spans="1:9" ht="14.25">
      <c r="A820" s="63">
        <f>Table19[[#This Row],[UNITID]]</f>
        <v>146472</v>
      </c>
      <c r="B820" s="148" t="str">
        <f>Table19[[#This Row],[OUTCOMES MEASURES]]</f>
        <v>Percent of adjusted cohort receiving an award at 6 years</v>
      </c>
      <c r="C820" s="156">
        <f>Table19[[#This Row],[Growth Rate]]</f>
        <v>0.33333333333333331</v>
      </c>
      <c r="D820">
        <f>Table20[[#This Row],[UNITID]]</f>
        <v>146472</v>
      </c>
      <c r="E820" s="156">
        <f>Table20[[#This Row],[Growth Rate]]</f>
        <v>0.27777777777777779</v>
      </c>
      <c r="F820">
        <f>Table21[[#This Row],[UNITID]]</f>
        <v>146472</v>
      </c>
      <c r="G820" s="157">
        <f>Table21[[#This Row],[Growth Rate]]</f>
        <v>0.12121212121212122</v>
      </c>
      <c r="H820">
        <f>Table5[[#This Row],[UNITID]]</f>
        <v>146472</v>
      </c>
      <c r="I820" s="156">
        <f>Table5[[#This Row],[Growth Rate]]</f>
        <v>0.15384615384615385</v>
      </c>
    </row>
    <row r="821" spans="1:9" hidden="1">
      <c r="A821">
        <f>Table19[[#This Row],[UNITID]]</f>
        <v>146472</v>
      </c>
      <c r="B821" t="str">
        <f>Table19[[#This Row],[OUTCOMES MEASURES]]</f>
        <v>Number of adjusted cohort receiving a certificate at 8 years</v>
      </c>
      <c r="C821" s="7">
        <f>Table19[[#This Row],[Growth Rate]]</f>
        <v>0</v>
      </c>
      <c r="D821">
        <f>Table20[[#This Row],[UNITID]]</f>
        <v>146472</v>
      </c>
      <c r="E821" s="7">
        <f>Table20[[#This Row],[Growth Rate]]</f>
        <v>-0.21472392638036811</v>
      </c>
      <c r="F821">
        <f>Table21[[#This Row],[UNITID]]</f>
        <v>146472</v>
      </c>
      <c r="G821" s="7">
        <f>Table21[[#This Row],[Growth Rate]]</f>
        <v>-0.5</v>
      </c>
      <c r="H821">
        <f>Table5[[#This Row],[UNITID]]</f>
        <v>146472</v>
      </c>
      <c r="I821" s="7">
        <f>Table5[[#This Row],[Growth Rate]]</f>
        <v>-6.25E-2</v>
      </c>
    </row>
    <row r="822" spans="1:9" hidden="1">
      <c r="A822">
        <f>Table19[[#This Row],[UNITID]]</f>
        <v>146472</v>
      </c>
      <c r="B822" t="str">
        <f>Table19[[#This Row],[OUTCOMES MEASURES]]</f>
        <v>Number of adjusted cohort receiving an Associate's degree at 8 years</v>
      </c>
      <c r="C822" s="7">
        <f>Table19[[#This Row],[Growth Rate]]</f>
        <v>0.37393767705382436</v>
      </c>
      <c r="D822">
        <f>Table20[[#This Row],[UNITID]]</f>
        <v>146472</v>
      </c>
      <c r="E822" s="7">
        <f>Table20[[#This Row],[Growth Rate]]</f>
        <v>7.586206896551724E-2</v>
      </c>
      <c r="F822">
        <f>Table21[[#This Row],[UNITID]]</f>
        <v>146472</v>
      </c>
      <c r="G822" s="7">
        <f>Table21[[#This Row],[Growth Rate]]</f>
        <v>-0.43283582089552236</v>
      </c>
      <c r="H822">
        <f>Table5[[#This Row],[UNITID]]</f>
        <v>146472</v>
      </c>
      <c r="I822" s="7">
        <f>Table5[[#This Row],[Growth Rate]]</f>
        <v>-0.25</v>
      </c>
    </row>
    <row r="823" spans="1:9" hidden="1">
      <c r="A823">
        <f>Table19[[#This Row],[UNITID]]</f>
        <v>146472</v>
      </c>
      <c r="B823" t="str">
        <f>Table19[[#This Row],[OUTCOMES MEASURES]]</f>
        <v>Number of adjusted cohort receiving a Bachelor's degree at 8 years</v>
      </c>
      <c r="C823" s="7" t="str">
        <f>Table19[[#This Row],[Growth Rate]]</f>
        <v/>
      </c>
      <c r="D823">
        <f>Table20[[#This Row],[UNITID]]</f>
        <v>146472</v>
      </c>
      <c r="E823" s="7" t="str">
        <f>Table20[[#This Row],[Growth Rate]]</f>
        <v/>
      </c>
      <c r="F823">
        <f>Table21[[#This Row],[UNITID]]</f>
        <v>146472</v>
      </c>
      <c r="G823" s="7" t="str">
        <f>Table21[[#This Row],[Growth Rate]]</f>
        <v/>
      </c>
      <c r="H823">
        <f>Table5[[#This Row],[UNITID]]</f>
        <v>146472</v>
      </c>
      <c r="I823" s="7" t="str">
        <f>Table5[[#This Row],[Growth Rate]]</f>
        <v/>
      </c>
    </row>
    <row r="824" spans="1:9" hidden="1">
      <c r="A824">
        <f>Table19[[#This Row],[UNITID]]</f>
        <v>146472</v>
      </c>
      <c r="B824" t="str">
        <f>Table19[[#This Row],[OUTCOMES MEASURES]]</f>
        <v>Number of adjusted cohort receiving an award at 8 years</v>
      </c>
      <c r="C824" s="7">
        <f>Table19[[#This Row],[Growth Rate]]</f>
        <v>0.30484988452655887</v>
      </c>
      <c r="D824">
        <f>Table20[[#This Row],[UNITID]]</f>
        <v>146472</v>
      </c>
      <c r="E824" s="7">
        <f>Table20[[#This Row],[Growth Rate]]</f>
        <v>-7.792207792207792E-2</v>
      </c>
      <c r="F824">
        <f>Table21[[#This Row],[UNITID]]</f>
        <v>146472</v>
      </c>
      <c r="G824" s="7">
        <f>Table21[[#This Row],[Growth Rate]]</f>
        <v>-0.4451219512195122</v>
      </c>
      <c r="H824">
        <f>Table5[[#This Row],[UNITID]]</f>
        <v>146472</v>
      </c>
      <c r="I824" s="7">
        <f>Table5[[#This Row],[Growth Rate]]</f>
        <v>-0.16279069767441862</v>
      </c>
    </row>
    <row r="825" spans="1:9" hidden="1">
      <c r="A825">
        <f>Table19[[#This Row],[UNITID]]</f>
        <v>146472</v>
      </c>
      <c r="B825" t="str">
        <f>Table19[[#This Row],[OUTCOMES MEASURES]]</f>
        <v>Number of adjusted cohort still enrolled at your institution at 8 years</v>
      </c>
      <c r="C825" s="7">
        <f>Table19[[#This Row],[Growth Rate]]</f>
        <v>0.5</v>
      </c>
      <c r="D825">
        <f>Table20[[#This Row],[UNITID]]</f>
        <v>146472</v>
      </c>
      <c r="E825" s="7">
        <f>Table20[[#This Row],[Growth Rate]]</f>
        <v>5.8823529411764705E-2</v>
      </c>
      <c r="F825">
        <f>Table21[[#This Row],[UNITID]]</f>
        <v>146472</v>
      </c>
      <c r="G825" s="7">
        <f>Table21[[#This Row],[Growth Rate]]</f>
        <v>0</v>
      </c>
      <c r="H825">
        <f>Table5[[#This Row],[UNITID]]</f>
        <v>146472</v>
      </c>
      <c r="I825" s="7">
        <f>Table5[[#This Row],[Growth Rate]]</f>
        <v>0</v>
      </c>
    </row>
    <row r="826" spans="1:9" hidden="1">
      <c r="A826">
        <f>Table19[[#This Row],[UNITID]]</f>
        <v>146472</v>
      </c>
      <c r="B826" t="str">
        <f>Table19[[#This Row],[OUTCOMES MEASURES]]</f>
        <v>Number of adjusted cohort who enrolled subsequently at another institution at 8 years</v>
      </c>
      <c r="C826" s="7">
        <f>Table19[[#This Row],[Growth Rate]]</f>
        <v>-0.21777777777777776</v>
      </c>
      <c r="D826">
        <f>Table20[[#This Row],[UNITID]]</f>
        <v>146472</v>
      </c>
      <c r="E826" s="7">
        <f>Table20[[#This Row],[Growth Rate]]</f>
        <v>-0.31228070175438599</v>
      </c>
      <c r="F826">
        <f>Table21[[#This Row],[UNITID]]</f>
        <v>146472</v>
      </c>
      <c r="G826" s="7">
        <f>Table21[[#This Row],[Growth Rate]]</f>
        <v>-0.53883495145631066</v>
      </c>
      <c r="H826">
        <f>Table5[[#This Row],[UNITID]]</f>
        <v>146472</v>
      </c>
      <c r="I826" s="7">
        <f>Table5[[#This Row],[Growth Rate]]</f>
        <v>-0.3125</v>
      </c>
    </row>
    <row r="827" spans="1:9" hidden="1">
      <c r="A827">
        <f>Table19[[#This Row],[UNITID]]</f>
        <v>146472</v>
      </c>
      <c r="B827" s="2" t="str">
        <f>Table19[[#This Row],[OUTCOMES MEASURES]]</f>
        <v>Number of adjusted cohort whose subsequent enrollment status is unknown at 8 years</v>
      </c>
      <c r="C827" s="8">
        <f>Table19[[#This Row],[Growth Rate]]</f>
        <v>-8.6767895878524945E-2</v>
      </c>
      <c r="D827">
        <f>Table20[[#This Row],[UNITID]]</f>
        <v>146472</v>
      </c>
      <c r="E827" s="7">
        <f>Table20[[#This Row],[Growth Rate]]</f>
        <v>-0.2657111356119074</v>
      </c>
      <c r="F827">
        <f>Table21[[#This Row],[UNITID]]</f>
        <v>146472</v>
      </c>
      <c r="G827" s="7">
        <f>Table21[[#This Row],[Growth Rate]]</f>
        <v>-0.5803571428571429</v>
      </c>
      <c r="H827">
        <f>Table5[[#This Row],[UNITID]]</f>
        <v>146472</v>
      </c>
      <c r="I827" s="7">
        <f>Table5[[#This Row],[Growth Rate]]</f>
        <v>-0.36099585062240663</v>
      </c>
    </row>
    <row r="828" spans="1:9" hidden="1">
      <c r="A828">
        <f>Table19[[#This Row],[UNITID]]</f>
        <v>146472</v>
      </c>
      <c r="B828" s="2" t="str">
        <f>Table19[[#This Row],[OUTCOMES MEASURES]]</f>
        <v>Number of adjusted cohort who did not receive an award from your institution at 8 years</v>
      </c>
      <c r="C828" s="7">
        <f>Table19[[#This Row],[Growth Rate]]</f>
        <v>-0.14023732470334413</v>
      </c>
      <c r="D828">
        <f>Table20[[#This Row],[UNITID]]</f>
        <v>146472</v>
      </c>
      <c r="E828" s="7">
        <f>Table20[[#This Row],[Growth Rate]]</f>
        <v>-0.26753670473083196</v>
      </c>
      <c r="F828">
        <f>Table21[[#This Row],[UNITID]]</f>
        <v>146472</v>
      </c>
      <c r="G828" s="21">
        <f>Table21[[#This Row],[Growth Rate]]</f>
        <v>-0.55000000000000004</v>
      </c>
      <c r="H828">
        <f>Table5[[#This Row],[UNITID]]</f>
        <v>146472</v>
      </c>
      <c r="I828" s="7">
        <f>Table5[[#This Row],[Growth Rate]]</f>
        <v>-0.33404255319148934</v>
      </c>
    </row>
    <row r="829" spans="1:9" ht="14.25">
      <c r="A829" s="63">
        <f>Table19[[#This Row],[UNITID]]</f>
        <v>146472</v>
      </c>
      <c r="B829" s="148" t="str">
        <f>Table19[[#This Row],[OUTCOMES MEASURES]]</f>
        <v>Percent of adjusted cohort receiving an award at 8 years</v>
      </c>
      <c r="C829" s="156">
        <f>Table19[[#This Row],[Growth Rate]]</f>
        <v>0.28125</v>
      </c>
      <c r="D829">
        <f>Table20[[#This Row],[UNITID]]</f>
        <v>146472</v>
      </c>
      <c r="E829" s="156">
        <f>Table20[[#This Row],[Growth Rate]]</f>
        <v>0.2</v>
      </c>
      <c r="F829">
        <f>Table21[[#This Row],[UNITID]]</f>
        <v>146472</v>
      </c>
      <c r="G829" s="157">
        <f>Table21[[#This Row],[Growth Rate]]</f>
        <v>0.14705882352941177</v>
      </c>
      <c r="H829">
        <f>Table5[[#This Row],[UNITID]]</f>
        <v>146472</v>
      </c>
      <c r="I829" s="156">
        <f>Table5[[#This Row],[Growth Rate]]</f>
        <v>0.18518518518518517</v>
      </c>
    </row>
    <row r="830" spans="1:9" hidden="1">
      <c r="A830">
        <f>Table19[[#This Row],[UNITID]]</f>
        <v>146472</v>
      </c>
      <c r="B830" s="2" t="str">
        <f>Table19[[#This Row],[OUTCOMES MEASURES]]</f>
        <v>Percent of adjusted cohort still or subsequently enrolled at 8 years</v>
      </c>
      <c r="C830" s="8">
        <f>Table19[[#This Row],[Growth Rate]]</f>
        <v>-0.17647058823529413</v>
      </c>
      <c r="D830">
        <f>Table20[[#This Row],[UNITID]]</f>
        <v>146472</v>
      </c>
      <c r="E830" s="7">
        <f>Table20[[#This Row],[Growth Rate]]</f>
        <v>-4.7619047619047616E-2</v>
      </c>
      <c r="F830">
        <f>Table21[[#This Row],[UNITID]]</f>
        <v>146472</v>
      </c>
      <c r="G830" s="21">
        <f>Table21[[#This Row],[Growth Rate]]</f>
        <v>-4.6511627906976744E-2</v>
      </c>
      <c r="H830">
        <f>Table5[[#This Row],[UNITID]]</f>
        <v>146472</v>
      </c>
      <c r="I830" s="7">
        <f>Table5[[#This Row],[Growth Rate]]</f>
        <v>-2.7777777777777776E-2</v>
      </c>
    </row>
    <row r="831" spans="1:9" ht="14.25">
      <c r="A831" s="63">
        <f>Table19[[#This Row],[UNITID]]</f>
        <v>146472</v>
      </c>
      <c r="B831" s="148" t="str">
        <f>Table19[[#This Row],[OUTCOMES MEASURES]]</f>
        <v>Percent of adjusted cohort still enrolled at your institution at 8 years</v>
      </c>
      <c r="C831" s="156">
        <f>Table19[[#This Row],[Growth Rate]]</f>
        <v>1</v>
      </c>
      <c r="D831">
        <f>Table20[[#This Row],[UNITID]]</f>
        <v>146472</v>
      </c>
      <c r="E831" s="156">
        <f>Table20[[#This Row],[Growth Rate]]</f>
        <v>0.5</v>
      </c>
      <c r="F831">
        <f>Table21[[#This Row],[UNITID]]</f>
        <v>146472</v>
      </c>
      <c r="G831" s="158" t="str">
        <f>Table21[[#This Row],[Growth Rate]]</f>
        <v/>
      </c>
      <c r="H831">
        <f>Table5[[#This Row],[UNITID]]</f>
        <v>146472</v>
      </c>
      <c r="I831" s="156">
        <f>Table5[[#This Row],[Growth Rate]]</f>
        <v>0</v>
      </c>
    </row>
    <row r="832" spans="1:9" ht="14.25">
      <c r="A832" s="63">
        <f>Table19[[#This Row],[UNITID]]</f>
        <v>146472</v>
      </c>
      <c r="B832" s="148" t="str">
        <f>Table19[[#This Row],[OUTCOMES MEASURES]]</f>
        <v>Percent of adjusted cohort enrolled subsequently at another institution at 8 years</v>
      </c>
      <c r="C832" s="156">
        <f>Table19[[#This Row],[Growth Rate]]</f>
        <v>-0.21212121212121213</v>
      </c>
      <c r="D832">
        <f>Table20[[#This Row],[UNITID]]</f>
        <v>146472</v>
      </c>
      <c r="E832" s="64">
        <f>Table20[[#This Row],[Growth Rate]]</f>
        <v>-0.10526315789473684</v>
      </c>
      <c r="F832">
        <f>Table21[[#This Row],[UNITID]]</f>
        <v>146472</v>
      </c>
      <c r="G832" s="158">
        <f>Table21[[#This Row],[Growth Rate]]</f>
        <v>-6.9767441860465115E-2</v>
      </c>
      <c r="H832">
        <f>Table5[[#This Row],[UNITID]]</f>
        <v>146472</v>
      </c>
      <c r="I832" s="64">
        <f>Table5[[#This Row],[Growth Rate]]</f>
        <v>-2.8571428571428571E-2</v>
      </c>
    </row>
    <row r="833" spans="1:9" hidden="1">
      <c r="A833">
        <f>Table19[[#This Row],[UNITID]]</f>
        <v>146472</v>
      </c>
      <c r="B833" s="2" t="str">
        <f>Table19[[#This Row],[OUTCOMES MEASURES]]</f>
        <v>Percent of adjusted cohort enrollment status unknown at 8 years</v>
      </c>
      <c r="C833" s="8">
        <f>Table19[[#This Row],[Growth Rate]]</f>
        <v>-8.8235294117647065E-2</v>
      </c>
      <c r="D833">
        <f>Table20[[#This Row],[UNITID]]</f>
        <v>146472</v>
      </c>
      <c r="E833" s="8">
        <f>Table20[[#This Row],[Growth Rate]]</f>
        <v>-5.0847457627118647E-2</v>
      </c>
      <c r="F833">
        <f>Table21[[#This Row],[UNITID]]</f>
        <v>146472</v>
      </c>
      <c r="G833" s="8">
        <f>Table21[[#This Row],[Growth Rate]]</f>
        <v>-0.13043478260869565</v>
      </c>
      <c r="H833">
        <f>Table5[[#This Row],[UNITID]]</f>
        <v>146472</v>
      </c>
      <c r="I833" s="8">
        <f>Table5[[#This Row],[Growth Rate]]</f>
        <v>-0.10526315789473684</v>
      </c>
    </row>
    <row r="834" spans="1:9" hidden="1">
      <c r="A834">
        <f>Table19[[#This Row],[UNITID]]</f>
        <v>147800</v>
      </c>
      <c r="B834" s="2" t="str">
        <f>Table19[[#This Row],[OUTCOMES MEASURES]]</f>
        <v>First-Time, Full-Time Cohort</v>
      </c>
      <c r="C834" s="8">
        <f>Table19[[#This Row],[Growth Rate]]</f>
        <v>-0.20809898762654669</v>
      </c>
      <c r="D834">
        <f>Table20[[#This Row],[UNITID]]</f>
        <v>147800</v>
      </c>
      <c r="E834" s="8">
        <f>Table20[[#This Row],[Growth Rate]]</f>
        <v>8.1527347781217757E-2</v>
      </c>
      <c r="F834">
        <f>Table21[[#This Row],[UNITID]]</f>
        <v>147800</v>
      </c>
      <c r="G834" s="8">
        <f>Table21[[#This Row],[Growth Rate]]</f>
        <v>-0.15641025641025641</v>
      </c>
      <c r="H834">
        <f>Table5[[#This Row],[UNITID]]</f>
        <v>147800</v>
      </c>
      <c r="I834" s="8">
        <f>Table5[[#This Row],[Growth Rate]]</f>
        <v>0.73115349682107178</v>
      </c>
    </row>
    <row r="835" spans="1:9" hidden="1">
      <c r="A835">
        <f>Table19[[#This Row],[UNITID]]</f>
        <v>147800</v>
      </c>
      <c r="B835" t="str">
        <f>Table19[[#This Row],[OUTCOMES MEASURES]]</f>
        <v>Exclusions to cohort</v>
      </c>
      <c r="C835" s="7" t="str">
        <f>Table19[[#This Row],[Growth Rate]]</f>
        <v/>
      </c>
      <c r="D835">
        <f>Table20[[#This Row],[UNITID]]</f>
        <v>147800</v>
      </c>
      <c r="E835" s="7" t="str">
        <f>Table20[[#This Row],[Growth Rate]]</f>
        <v/>
      </c>
      <c r="F835">
        <f>Table21[[#This Row],[UNITID]]</f>
        <v>147800</v>
      </c>
      <c r="G835" s="7" t="str">
        <f>Table21[[#This Row],[Growth Rate]]</f>
        <v/>
      </c>
      <c r="H835">
        <f>Table5[[#This Row],[UNITID]]</f>
        <v>147800</v>
      </c>
      <c r="I835" s="7" t="str">
        <f>Table5[[#This Row],[Growth Rate]]</f>
        <v/>
      </c>
    </row>
    <row r="836" spans="1:9" ht="14.25">
      <c r="A836" s="63">
        <f>Table19[[#This Row],[UNITID]]</f>
        <v>147800</v>
      </c>
      <c r="B836" s="63" t="str">
        <f>Table19[[#This Row],[OUTCOMES MEASURES]]</f>
        <v>Adjusted cohort</v>
      </c>
      <c r="C836" s="64">
        <f>Table19[[#This Row],[Growth Rate]]</f>
        <v>-0.20809898762654669</v>
      </c>
      <c r="D836">
        <f>Table20[[#This Row],[UNITID]]</f>
        <v>147800</v>
      </c>
      <c r="E836" s="64">
        <f>Table20[[#This Row],[Growth Rate]]</f>
        <v>8.1527347781217757E-2</v>
      </c>
      <c r="F836">
        <f>Table21[[#This Row],[UNITID]]</f>
        <v>147800</v>
      </c>
      <c r="G836" s="155">
        <f>Table21[[#This Row],[Growth Rate]]</f>
        <v>-0.15641025641025641</v>
      </c>
      <c r="H836">
        <f>Table5[[#This Row],[UNITID]]</f>
        <v>147800</v>
      </c>
      <c r="I836" s="64">
        <f>Table5[[#This Row],[Growth Rate]]</f>
        <v>0.73115349682107178</v>
      </c>
    </row>
    <row r="837" spans="1:9" hidden="1">
      <c r="A837">
        <f>Table19[[#This Row],[UNITID]]</f>
        <v>147800</v>
      </c>
      <c r="B837" t="str">
        <f>Table19[[#This Row],[OUTCOMES MEASURES]]</f>
        <v>Number of adjusted cohort receiving a certificate at 4 years</v>
      </c>
      <c r="C837" s="7">
        <f>Table19[[#This Row],[Growth Rate]]</f>
        <v>-0.31428571428571428</v>
      </c>
      <c r="D837">
        <f>Table20[[#This Row],[UNITID]]</f>
        <v>147800</v>
      </c>
      <c r="E837" s="7">
        <f>Table20[[#This Row],[Growth Rate]]</f>
        <v>-8.6021505376344093E-2</v>
      </c>
      <c r="F837">
        <f>Table21[[#This Row],[UNITID]]</f>
        <v>147800</v>
      </c>
      <c r="G837" s="7">
        <f>Table21[[#This Row],[Growth Rate]]</f>
        <v>5.8823529411764705E-2</v>
      </c>
      <c r="H837">
        <f>Table5[[#This Row],[UNITID]]</f>
        <v>147800</v>
      </c>
      <c r="I837" s="7">
        <f>Table5[[#This Row],[Growth Rate]]</f>
        <v>-0.28985507246376813</v>
      </c>
    </row>
    <row r="838" spans="1:9" hidden="1">
      <c r="A838">
        <f>Table19[[#This Row],[UNITID]]</f>
        <v>147800</v>
      </c>
      <c r="B838" t="str">
        <f>Table19[[#This Row],[OUTCOMES MEASURES]]</f>
        <v>Number of adjusted cohort receiving an Associate's degree at 4 years</v>
      </c>
      <c r="C838" s="7">
        <f>Table19[[#This Row],[Growth Rate]]</f>
        <v>4.0816326530612242E-2</v>
      </c>
      <c r="D838">
        <f>Table20[[#This Row],[UNITID]]</f>
        <v>147800</v>
      </c>
      <c r="E838" s="7">
        <f>Table20[[#This Row],[Growth Rate]]</f>
        <v>0.31372549019607843</v>
      </c>
      <c r="F838">
        <f>Table21[[#This Row],[UNITID]]</f>
        <v>147800</v>
      </c>
      <c r="G838" s="7">
        <f>Table21[[#This Row],[Growth Rate]]</f>
        <v>0.61702127659574468</v>
      </c>
      <c r="H838">
        <f>Table5[[#This Row],[UNITID]]</f>
        <v>147800</v>
      </c>
      <c r="I838" s="7">
        <f>Table5[[#This Row],[Growth Rate]]</f>
        <v>4.0816326530612242E-2</v>
      </c>
    </row>
    <row r="839" spans="1:9" hidden="1">
      <c r="A839">
        <f>Table19[[#This Row],[UNITID]]</f>
        <v>147800</v>
      </c>
      <c r="B839" t="str">
        <f>Table19[[#This Row],[OUTCOMES MEASURES]]</f>
        <v>Number of adjusted cohort receiving a Bachelor's degree at 4 years</v>
      </c>
      <c r="C839" s="7" t="str">
        <f>Table19[[#This Row],[Growth Rate]]</f>
        <v/>
      </c>
      <c r="D839">
        <f>Table20[[#This Row],[UNITID]]</f>
        <v>147800</v>
      </c>
      <c r="E839" s="7" t="str">
        <f>Table20[[#This Row],[Growth Rate]]</f>
        <v/>
      </c>
      <c r="F839">
        <f>Table21[[#This Row],[UNITID]]</f>
        <v>147800</v>
      </c>
      <c r="G839" s="7" t="str">
        <f>Table21[[#This Row],[Growth Rate]]</f>
        <v/>
      </c>
      <c r="H839">
        <f>Table5[[#This Row],[UNITID]]</f>
        <v>147800</v>
      </c>
      <c r="I839" s="7" t="str">
        <f>Table5[[#This Row],[Growth Rate]]</f>
        <v/>
      </c>
    </row>
    <row r="840" spans="1:9" hidden="1">
      <c r="A840">
        <f>Table19[[#This Row],[UNITID]]</f>
        <v>147800</v>
      </c>
      <c r="B840" s="2" t="str">
        <f>Table19[[#This Row],[OUTCOMES MEASURES]]</f>
        <v>Number of adjusted cohort receiving an award at 4 years</v>
      </c>
      <c r="C840" s="7">
        <f>Table19[[#This Row],[Growth Rate]]</f>
        <v>-2.7472527472527472E-2</v>
      </c>
      <c r="D840">
        <f>Table20[[#This Row],[UNITID]]</f>
        <v>147800</v>
      </c>
      <c r="E840" s="7">
        <f>Table20[[#This Row],[Growth Rate]]</f>
        <v>5.5555555555555552E-2</v>
      </c>
      <c r="F840">
        <f>Table21[[#This Row],[UNITID]]</f>
        <v>147800</v>
      </c>
      <c r="G840" s="21">
        <f>Table21[[#This Row],[Growth Rate]]</f>
        <v>0.46875</v>
      </c>
      <c r="H840">
        <f>Table5[[#This Row],[UNITID]]</f>
        <v>147800</v>
      </c>
      <c r="I840" s="7">
        <f>Table5[[#This Row],[Growth Rate]]</f>
        <v>-0.15254237288135594</v>
      </c>
    </row>
    <row r="841" spans="1:9" ht="14.25">
      <c r="A841" s="63">
        <f>Table19[[#This Row],[UNITID]]</f>
        <v>147800</v>
      </c>
      <c r="B841" s="148" t="str">
        <f>Table19[[#This Row],[OUTCOMES MEASURES]]</f>
        <v>Percent of adjusted cohort receiving an award at 4 years</v>
      </c>
      <c r="C841" s="156">
        <f>Table19[[#This Row],[Growth Rate]]</f>
        <v>0.25</v>
      </c>
      <c r="D841">
        <f>Table20[[#This Row],[UNITID]]</f>
        <v>147800</v>
      </c>
      <c r="E841" s="156">
        <f>Table20[[#This Row],[Growth Rate]]</f>
        <v>0</v>
      </c>
      <c r="F841">
        <f>Table21[[#This Row],[UNITID]]</f>
        <v>147800</v>
      </c>
      <c r="G841" s="157">
        <f>Table21[[#This Row],[Growth Rate]]</f>
        <v>0.8125</v>
      </c>
      <c r="H841">
        <f>Table5[[#This Row],[UNITID]]</f>
        <v>147800</v>
      </c>
      <c r="I841" s="156">
        <f>Table5[[#This Row],[Growth Rate]]</f>
        <v>-0.54545454545454541</v>
      </c>
    </row>
    <row r="842" spans="1:9" hidden="1">
      <c r="A842">
        <f>Table19[[#This Row],[UNITID]]</f>
        <v>147800</v>
      </c>
      <c r="B842" t="str">
        <f>Table19[[#This Row],[OUTCOMES MEASURES]]</f>
        <v>Number of adjusted cohort receiving a certificate at 6 years</v>
      </c>
      <c r="C842" s="7">
        <f>Table19[[#This Row],[Growth Rate]]</f>
        <v>-0.1875</v>
      </c>
      <c r="D842">
        <f>Table20[[#This Row],[UNITID]]</f>
        <v>147800</v>
      </c>
      <c r="E842" s="7">
        <f>Table20[[#This Row],[Growth Rate]]</f>
        <v>-7.2916666666666671E-2</v>
      </c>
      <c r="F842">
        <f>Table21[[#This Row],[UNITID]]</f>
        <v>147800</v>
      </c>
      <c r="G842" s="7">
        <f>Table21[[#This Row],[Growth Rate]]</f>
        <v>0.1875</v>
      </c>
      <c r="H842">
        <f>Table5[[#This Row],[UNITID]]</f>
        <v>147800</v>
      </c>
      <c r="I842" s="7">
        <f>Table5[[#This Row],[Growth Rate]]</f>
        <v>-0.29411764705882354</v>
      </c>
    </row>
    <row r="843" spans="1:9" hidden="1">
      <c r="A843">
        <f>Table19[[#This Row],[UNITID]]</f>
        <v>147800</v>
      </c>
      <c r="B843" t="str">
        <f>Table19[[#This Row],[OUTCOMES MEASURES]]</f>
        <v>Number of adjusted cohort receiving an Associate's degree at 6 years</v>
      </c>
      <c r="C843" s="7">
        <f>Table19[[#This Row],[Growth Rate]]</f>
        <v>-1.098901098901099E-2</v>
      </c>
      <c r="D843">
        <f>Table20[[#This Row],[UNITID]]</f>
        <v>147800</v>
      </c>
      <c r="E843" s="7">
        <f>Table20[[#This Row],[Growth Rate]]</f>
        <v>0.42105263157894735</v>
      </c>
      <c r="F843">
        <f>Table21[[#This Row],[UNITID]]</f>
        <v>147800</v>
      </c>
      <c r="G843" s="7">
        <f>Table21[[#This Row],[Growth Rate]]</f>
        <v>0.48275862068965519</v>
      </c>
      <c r="H843">
        <f>Table5[[#This Row],[UNITID]]</f>
        <v>147800</v>
      </c>
      <c r="I843" s="7">
        <f>Table5[[#This Row],[Growth Rate]]</f>
        <v>4.8387096774193547E-2</v>
      </c>
    </row>
    <row r="844" spans="1:9" hidden="1">
      <c r="A844">
        <f>Table19[[#This Row],[UNITID]]</f>
        <v>147800</v>
      </c>
      <c r="B844" t="str">
        <f>Table19[[#This Row],[OUTCOMES MEASURES]]</f>
        <v>Number of adjusted cohort receiving a Bachelor's degree at 6 years</v>
      </c>
      <c r="C844" s="7" t="str">
        <f>Table19[[#This Row],[Growth Rate]]</f>
        <v/>
      </c>
      <c r="D844">
        <f>Table20[[#This Row],[UNITID]]</f>
        <v>147800</v>
      </c>
      <c r="E844" s="7" t="str">
        <f>Table20[[#This Row],[Growth Rate]]</f>
        <v/>
      </c>
      <c r="F844">
        <f>Table21[[#This Row],[UNITID]]</f>
        <v>147800</v>
      </c>
      <c r="G844" s="7" t="str">
        <f>Table21[[#This Row],[Growth Rate]]</f>
        <v/>
      </c>
      <c r="H844">
        <f>Table5[[#This Row],[UNITID]]</f>
        <v>147800</v>
      </c>
      <c r="I844" s="7" t="str">
        <f>Table5[[#This Row],[Growth Rate]]</f>
        <v/>
      </c>
    </row>
    <row r="845" spans="1:9" hidden="1">
      <c r="A845">
        <f>Table19[[#This Row],[UNITID]]</f>
        <v>147800</v>
      </c>
      <c r="B845" s="2" t="str">
        <f>Table19[[#This Row],[OUTCOMES MEASURES]]</f>
        <v>Number of adjusted cohort receiving an award at 6 years</v>
      </c>
      <c r="C845" s="7">
        <f>Table19[[#This Row],[Growth Rate]]</f>
        <v>-3.7383177570093455E-2</v>
      </c>
      <c r="D845">
        <f>Table20[[#This Row],[UNITID]]</f>
        <v>147800</v>
      </c>
      <c r="E845" s="7">
        <f>Table20[[#This Row],[Growth Rate]]</f>
        <v>0.14534883720930233</v>
      </c>
      <c r="F845">
        <f>Table21[[#This Row],[UNITID]]</f>
        <v>147800</v>
      </c>
      <c r="G845" s="21">
        <f>Table21[[#This Row],[Growth Rate]]</f>
        <v>0.41891891891891891</v>
      </c>
      <c r="H845">
        <f>Table5[[#This Row],[UNITID]]</f>
        <v>147800</v>
      </c>
      <c r="I845" s="7">
        <f>Table5[[#This Row],[Growth Rate]]</f>
        <v>-0.13076923076923078</v>
      </c>
    </row>
    <row r="846" spans="1:9" ht="14.25">
      <c r="A846" s="63">
        <f>Table19[[#This Row],[UNITID]]</f>
        <v>147800</v>
      </c>
      <c r="B846" s="148" t="str">
        <f>Table19[[#This Row],[OUTCOMES MEASURES]]</f>
        <v>Percent of adjusted cohort receiving an award at 6 years</v>
      </c>
      <c r="C846" s="156">
        <f>Table19[[#This Row],[Growth Rate]]</f>
        <v>0.20833333333333334</v>
      </c>
      <c r="D846">
        <f>Table20[[#This Row],[UNITID]]</f>
        <v>147800</v>
      </c>
      <c r="E846" s="156">
        <f>Table20[[#This Row],[Growth Rate]]</f>
        <v>5.5555555555555552E-2</v>
      </c>
      <c r="F846">
        <f>Table21[[#This Row],[UNITID]]</f>
        <v>147800</v>
      </c>
      <c r="G846" s="157">
        <f>Table21[[#This Row],[Growth Rate]]</f>
        <v>0.68421052631578949</v>
      </c>
      <c r="H846">
        <f>Table5[[#This Row],[UNITID]]</f>
        <v>147800</v>
      </c>
      <c r="I846" s="156">
        <f>Table5[[#This Row],[Growth Rate]]</f>
        <v>-0.5</v>
      </c>
    </row>
    <row r="847" spans="1:9" hidden="1">
      <c r="A847">
        <f>Table19[[#This Row],[UNITID]]</f>
        <v>147800</v>
      </c>
      <c r="B847" t="str">
        <f>Table19[[#This Row],[OUTCOMES MEASURES]]</f>
        <v>Number of adjusted cohort receiving a certificate at 8 years</v>
      </c>
      <c r="C847" s="7">
        <f>Table19[[#This Row],[Growth Rate]]</f>
        <v>-0.25714285714285712</v>
      </c>
      <c r="D847">
        <f>Table20[[#This Row],[UNITID]]</f>
        <v>147800</v>
      </c>
      <c r="E847" s="7">
        <f>Table20[[#This Row],[Growth Rate]]</f>
        <v>-5.3191489361702128E-2</v>
      </c>
      <c r="F847">
        <f>Table21[[#This Row],[UNITID]]</f>
        <v>147800</v>
      </c>
      <c r="G847" s="7">
        <f>Table21[[#This Row],[Growth Rate]]</f>
        <v>0.25</v>
      </c>
      <c r="H847">
        <f>Table5[[#This Row],[UNITID]]</f>
        <v>147800</v>
      </c>
      <c r="I847" s="7">
        <f>Table5[[#This Row],[Growth Rate]]</f>
        <v>-0.23529411764705882</v>
      </c>
    </row>
    <row r="848" spans="1:9" hidden="1">
      <c r="A848">
        <f>Table19[[#This Row],[UNITID]]</f>
        <v>147800</v>
      </c>
      <c r="B848" t="str">
        <f>Table19[[#This Row],[OUTCOMES MEASURES]]</f>
        <v>Number of adjusted cohort receiving an Associate's degree at 8 years</v>
      </c>
      <c r="C848" s="7">
        <f>Table19[[#This Row],[Growth Rate]]</f>
        <v>-2.6041666666666668E-2</v>
      </c>
      <c r="D848">
        <f>Table20[[#This Row],[UNITID]]</f>
        <v>147800</v>
      </c>
      <c r="E848" s="7">
        <f>Table20[[#This Row],[Growth Rate]]</f>
        <v>0.42528735632183906</v>
      </c>
      <c r="F848">
        <f>Table21[[#This Row],[UNITID]]</f>
        <v>147800</v>
      </c>
      <c r="G848" s="7">
        <f>Table21[[#This Row],[Growth Rate]]</f>
        <v>0.40322580645161288</v>
      </c>
      <c r="H848">
        <f>Table5[[#This Row],[UNITID]]</f>
        <v>147800</v>
      </c>
      <c r="I848" s="7">
        <f>Table5[[#This Row],[Growth Rate]]</f>
        <v>-1.4705882352941176E-2</v>
      </c>
    </row>
    <row r="849" spans="1:9" hidden="1">
      <c r="A849">
        <f>Table19[[#This Row],[UNITID]]</f>
        <v>147800</v>
      </c>
      <c r="B849" t="str">
        <f>Table19[[#This Row],[OUTCOMES MEASURES]]</f>
        <v>Number of adjusted cohort receiving a Bachelor's degree at 8 years</v>
      </c>
      <c r="C849" s="7" t="str">
        <f>Table19[[#This Row],[Growth Rate]]</f>
        <v/>
      </c>
      <c r="D849">
        <f>Table20[[#This Row],[UNITID]]</f>
        <v>147800</v>
      </c>
      <c r="E849" s="7" t="str">
        <f>Table20[[#This Row],[Growth Rate]]</f>
        <v/>
      </c>
      <c r="F849">
        <f>Table21[[#This Row],[UNITID]]</f>
        <v>147800</v>
      </c>
      <c r="G849" s="7" t="str">
        <f>Table21[[#This Row],[Growth Rate]]</f>
        <v/>
      </c>
      <c r="H849">
        <f>Table5[[#This Row],[UNITID]]</f>
        <v>147800</v>
      </c>
      <c r="I849" s="7" t="str">
        <f>Table5[[#This Row],[Growth Rate]]</f>
        <v/>
      </c>
    </row>
    <row r="850" spans="1:9" hidden="1">
      <c r="A850">
        <f>Table19[[#This Row],[UNITID]]</f>
        <v>147800</v>
      </c>
      <c r="B850" t="str">
        <f>Table19[[#This Row],[OUTCOMES MEASURES]]</f>
        <v>Number of adjusted cohort receiving an award at 8 years</v>
      </c>
      <c r="C850" s="7">
        <f>Table19[[#This Row],[Growth Rate]]</f>
        <v>-6.1674008810572688E-2</v>
      </c>
      <c r="D850">
        <f>Table20[[#This Row],[UNITID]]</f>
        <v>147800</v>
      </c>
      <c r="E850" s="7">
        <f>Table20[[#This Row],[Growth Rate]]</f>
        <v>0.17679558011049723</v>
      </c>
      <c r="F850">
        <f>Table21[[#This Row],[UNITID]]</f>
        <v>147800</v>
      </c>
      <c r="G850" s="7">
        <f>Table21[[#This Row],[Growth Rate]]</f>
        <v>0.37179487179487181</v>
      </c>
      <c r="H850">
        <f>Table5[[#This Row],[UNITID]]</f>
        <v>147800</v>
      </c>
      <c r="I850" s="7">
        <f>Table5[[#This Row],[Growth Rate]]</f>
        <v>-0.125</v>
      </c>
    </row>
    <row r="851" spans="1:9" hidden="1">
      <c r="A851">
        <f>Table19[[#This Row],[UNITID]]</f>
        <v>147800</v>
      </c>
      <c r="B851" t="str">
        <f>Table19[[#This Row],[OUTCOMES MEASURES]]</f>
        <v>Number of adjusted cohort still enrolled at your institution at 8 years</v>
      </c>
      <c r="C851" s="7">
        <f>Table19[[#This Row],[Growth Rate]]</f>
        <v>-0.35294117647058826</v>
      </c>
      <c r="D851">
        <f>Table20[[#This Row],[UNITID]]</f>
        <v>147800</v>
      </c>
      <c r="E851" s="7">
        <f>Table20[[#This Row],[Growth Rate]]</f>
        <v>-0.26666666666666666</v>
      </c>
      <c r="F851">
        <f>Table21[[#This Row],[UNITID]]</f>
        <v>147800</v>
      </c>
      <c r="G851" s="7">
        <f>Table21[[#This Row],[Growth Rate]]</f>
        <v>-0.8</v>
      </c>
      <c r="H851">
        <f>Table5[[#This Row],[UNITID]]</f>
        <v>147800</v>
      </c>
      <c r="I851" s="7">
        <f>Table5[[#This Row],[Growth Rate]]</f>
        <v>-0.53333333333333333</v>
      </c>
    </row>
    <row r="852" spans="1:9" hidden="1">
      <c r="A852">
        <f>Table19[[#This Row],[UNITID]]</f>
        <v>147800</v>
      </c>
      <c r="B852" t="str">
        <f>Table19[[#This Row],[OUTCOMES MEASURES]]</f>
        <v>Number of adjusted cohort who enrolled subsequently at another institution at 8 years</v>
      </c>
      <c r="C852" s="7">
        <f>Table19[[#This Row],[Growth Rate]]</f>
        <v>-0.32311320754716982</v>
      </c>
      <c r="D852">
        <f>Table20[[#This Row],[UNITID]]</f>
        <v>147800</v>
      </c>
      <c r="E852" s="7">
        <f>Table20[[#This Row],[Growth Rate]]</f>
        <v>0.40458015267175573</v>
      </c>
      <c r="F852">
        <f>Table21[[#This Row],[UNITID]]</f>
        <v>147800</v>
      </c>
      <c r="G852" s="7">
        <f>Table21[[#This Row],[Growth Rate]]</f>
        <v>-0.23636363636363636</v>
      </c>
      <c r="H852">
        <f>Table5[[#This Row],[UNITID]]</f>
        <v>147800</v>
      </c>
      <c r="I852" s="7">
        <f>Table5[[#This Row],[Growth Rate]]</f>
        <v>1.5024390243902439</v>
      </c>
    </row>
    <row r="853" spans="1:9" hidden="1">
      <c r="A853">
        <f>Table19[[#This Row],[UNITID]]</f>
        <v>147800</v>
      </c>
      <c r="B853" s="2" t="str">
        <f>Table19[[#This Row],[OUTCOMES MEASURES]]</f>
        <v>Number of adjusted cohort whose subsequent enrollment status is unknown at 8 years</v>
      </c>
      <c r="C853" s="8">
        <f>Table19[[#This Row],[Growth Rate]]</f>
        <v>-0.12669683257918551</v>
      </c>
      <c r="D853">
        <f>Table20[[#This Row],[UNITID]]</f>
        <v>147800</v>
      </c>
      <c r="E853" s="7">
        <f>Table20[[#This Row],[Growth Rate]]</f>
        <v>-0.10763209393346379</v>
      </c>
      <c r="F853">
        <f>Table21[[#This Row],[UNITID]]</f>
        <v>147800</v>
      </c>
      <c r="G853" s="7">
        <f>Table21[[#This Row],[Growth Rate]]</f>
        <v>-0.39080459770114945</v>
      </c>
      <c r="H853">
        <f>Table5[[#This Row],[UNITID]]</f>
        <v>147800</v>
      </c>
      <c r="I853" s="7">
        <f>Table5[[#This Row],[Growth Rate]]</f>
        <v>-0.28059701492537314</v>
      </c>
    </row>
    <row r="854" spans="1:9" hidden="1">
      <c r="A854">
        <f>Table19[[#This Row],[UNITID]]</f>
        <v>147800</v>
      </c>
      <c r="B854" s="2" t="str">
        <f>Table19[[#This Row],[OUTCOMES MEASURES]]</f>
        <v>Number of adjusted cohort who did not receive an award from your institution at 8 years</v>
      </c>
      <c r="C854" s="7">
        <f>Table19[[#This Row],[Growth Rate]]</f>
        <v>-0.2583081570996979</v>
      </c>
      <c r="D854">
        <f>Table20[[#This Row],[UNITID]]</f>
        <v>147800</v>
      </c>
      <c r="E854" s="7">
        <f>Table20[[#This Row],[Growth Rate]]</f>
        <v>5.964467005076142E-2</v>
      </c>
      <c r="F854">
        <f>Table21[[#This Row],[UNITID]]</f>
        <v>147800</v>
      </c>
      <c r="G854" s="21">
        <f>Table21[[#This Row],[Growth Rate]]</f>
        <v>-0.28846153846153844</v>
      </c>
      <c r="H854">
        <f>Table5[[#This Row],[UNITID]]</f>
        <v>147800</v>
      </c>
      <c r="I854" s="7">
        <f>Table5[[#This Row],[Growth Rate]]</f>
        <v>0.85181347150259068</v>
      </c>
    </row>
    <row r="855" spans="1:9" ht="14.25">
      <c r="A855" s="63">
        <f>Table19[[#This Row],[UNITID]]</f>
        <v>147800</v>
      </c>
      <c r="B855" s="148" t="str">
        <f>Table19[[#This Row],[OUTCOMES MEASURES]]</f>
        <v>Percent of adjusted cohort receiving an award at 8 years</v>
      </c>
      <c r="C855" s="156">
        <f>Table19[[#This Row],[Growth Rate]]</f>
        <v>0.15384615384615385</v>
      </c>
      <c r="D855">
        <f>Table20[[#This Row],[UNITID]]</f>
        <v>147800</v>
      </c>
      <c r="E855" s="156">
        <f>Table20[[#This Row],[Growth Rate]]</f>
        <v>5.2631578947368418E-2</v>
      </c>
      <c r="F855">
        <f>Table21[[#This Row],[UNITID]]</f>
        <v>147800</v>
      </c>
      <c r="G855" s="157">
        <f>Table21[[#This Row],[Growth Rate]]</f>
        <v>0.65</v>
      </c>
      <c r="H855">
        <f>Table5[[#This Row],[UNITID]]</f>
        <v>147800</v>
      </c>
      <c r="I855" s="156">
        <f>Table5[[#This Row],[Growth Rate]]</f>
        <v>-0.5</v>
      </c>
    </row>
    <row r="856" spans="1:9" hidden="1">
      <c r="A856">
        <f>Table19[[#This Row],[UNITID]]</f>
        <v>147800</v>
      </c>
      <c r="B856" s="2" t="str">
        <f>Table19[[#This Row],[OUTCOMES MEASURES]]</f>
        <v>Percent of adjusted cohort still or subsequently enrolled at 8 years</v>
      </c>
      <c r="C856" s="8">
        <f>Table19[[#This Row],[Growth Rate]]</f>
        <v>-0.16</v>
      </c>
      <c r="D856">
        <f>Table20[[#This Row],[UNITID]]</f>
        <v>147800</v>
      </c>
      <c r="E856" s="7">
        <f>Table20[[#This Row],[Growth Rate]]</f>
        <v>0.2413793103448276</v>
      </c>
      <c r="F856">
        <f>Table21[[#This Row],[UNITID]]</f>
        <v>147800</v>
      </c>
      <c r="G856" s="21">
        <f>Table21[[#This Row],[Growth Rate]]</f>
        <v>-0.1206896551724138</v>
      </c>
      <c r="H856">
        <f>Table5[[#This Row],[UNITID]]</f>
        <v>147800</v>
      </c>
      <c r="I856" s="7">
        <f>Table5[[#This Row],[Growth Rate]]</f>
        <v>0.42105263157894735</v>
      </c>
    </row>
    <row r="857" spans="1:9" ht="14.25">
      <c r="A857" s="63">
        <f>Table19[[#This Row],[UNITID]]</f>
        <v>147800</v>
      </c>
      <c r="B857" s="148" t="str">
        <f>Table19[[#This Row],[OUTCOMES MEASURES]]</f>
        <v>Percent of adjusted cohort still enrolled at your institution at 8 years</v>
      </c>
      <c r="C857" s="156">
        <f>Table19[[#This Row],[Growth Rate]]</f>
        <v>0</v>
      </c>
      <c r="D857">
        <f>Table20[[#This Row],[UNITID]]</f>
        <v>147800</v>
      </c>
      <c r="E857" s="156">
        <f>Table20[[#This Row],[Growth Rate]]</f>
        <v>-0.5</v>
      </c>
      <c r="F857">
        <f>Table21[[#This Row],[UNITID]]</f>
        <v>147800</v>
      </c>
      <c r="G857" s="158">
        <f>Table21[[#This Row],[Growth Rate]]</f>
        <v>-1</v>
      </c>
      <c r="H857">
        <f>Table5[[#This Row],[UNITID]]</f>
        <v>147800</v>
      </c>
      <c r="I857" s="156">
        <f>Table5[[#This Row],[Growth Rate]]</f>
        <v>-1</v>
      </c>
    </row>
    <row r="858" spans="1:9" ht="14.25">
      <c r="A858" s="63">
        <f>Table19[[#This Row],[UNITID]]</f>
        <v>147800</v>
      </c>
      <c r="B858" s="148" t="str">
        <f>Table19[[#This Row],[OUTCOMES MEASURES]]</f>
        <v>Percent of adjusted cohort enrolled subsequently at another institution at 8 years</v>
      </c>
      <c r="C858" s="156">
        <f>Table19[[#This Row],[Growth Rate]]</f>
        <v>-0.14583333333333334</v>
      </c>
      <c r="D858">
        <f>Table20[[#This Row],[UNITID]]</f>
        <v>147800</v>
      </c>
      <c r="E858" s="64">
        <f>Table20[[#This Row],[Growth Rate]]</f>
        <v>0.29629629629629628</v>
      </c>
      <c r="F858">
        <f>Table21[[#This Row],[UNITID]]</f>
        <v>147800</v>
      </c>
      <c r="G858" s="158">
        <f>Table21[[#This Row],[Growth Rate]]</f>
        <v>-8.9285714285714288E-2</v>
      </c>
      <c r="H858">
        <f>Table5[[#This Row],[UNITID]]</f>
        <v>147800</v>
      </c>
      <c r="I858" s="64">
        <f>Table5[[#This Row],[Growth Rate]]</f>
        <v>0.44642857142857145</v>
      </c>
    </row>
    <row r="859" spans="1:9" hidden="1">
      <c r="A859">
        <f>Table19[[#This Row],[UNITID]]</f>
        <v>147800</v>
      </c>
      <c r="B859" s="2" t="str">
        <f>Table19[[#This Row],[OUTCOMES MEASURES]]</f>
        <v>Percent of adjusted cohort enrollment status unknown at 8 years</v>
      </c>
      <c r="C859" s="8">
        <f>Table19[[#This Row],[Growth Rate]]</f>
        <v>0.08</v>
      </c>
      <c r="D859">
        <f>Table20[[#This Row],[UNITID]]</f>
        <v>147800</v>
      </c>
      <c r="E859" s="8">
        <f>Table20[[#This Row],[Growth Rate]]</f>
        <v>-0.16981132075471697</v>
      </c>
      <c r="F859">
        <f>Table21[[#This Row],[UNITID]]</f>
        <v>147800</v>
      </c>
      <c r="G859" s="8">
        <f>Table21[[#This Row],[Growth Rate]]</f>
        <v>-0.27272727272727271</v>
      </c>
      <c r="H859">
        <f>Table5[[#This Row],[UNITID]]</f>
        <v>147800</v>
      </c>
      <c r="I859" s="8">
        <f>Table5[[#This Row],[Growth Rate]]</f>
        <v>-0.56666666666666665</v>
      </c>
    </row>
    <row r="860" spans="1:9" hidden="1">
      <c r="A860">
        <f>Table19[[#This Row],[UNITID]]</f>
        <v>149532</v>
      </c>
      <c r="B860" s="2" t="str">
        <f>Table19[[#This Row],[OUTCOMES MEASURES]]</f>
        <v>First-Time, Full-Time Cohort</v>
      </c>
      <c r="C860" s="8">
        <f>Table19[[#This Row],[Growth Rate]]</f>
        <v>-0.45982404692082113</v>
      </c>
      <c r="D860">
        <f>Table20[[#This Row],[UNITID]]</f>
        <v>149532</v>
      </c>
      <c r="E860" s="8">
        <f>Table20[[#This Row],[Growth Rate]]</f>
        <v>-0.27668711656441719</v>
      </c>
      <c r="F860">
        <f>Table21[[#This Row],[UNITID]]</f>
        <v>149532</v>
      </c>
      <c r="G860" s="8">
        <f>Table21[[#This Row],[Growth Rate]]</f>
        <v>0.14893617021276595</v>
      </c>
      <c r="H860">
        <f>Table5[[#This Row],[UNITID]]</f>
        <v>149532</v>
      </c>
      <c r="I860" s="8">
        <f>Table5[[#This Row],[Growth Rate]]</f>
        <v>0.93131868131868134</v>
      </c>
    </row>
    <row r="861" spans="1:9" hidden="1">
      <c r="A861">
        <f>Table19[[#This Row],[UNITID]]</f>
        <v>149532</v>
      </c>
      <c r="B861" t="str">
        <f>Table19[[#This Row],[OUTCOMES MEASURES]]</f>
        <v>Exclusions to cohort</v>
      </c>
      <c r="C861" s="7" t="str">
        <f>Table19[[#This Row],[Growth Rate]]</f>
        <v/>
      </c>
      <c r="D861">
        <f>Table20[[#This Row],[UNITID]]</f>
        <v>149532</v>
      </c>
      <c r="E861" s="7" t="str">
        <f>Table20[[#This Row],[Growth Rate]]</f>
        <v/>
      </c>
      <c r="F861">
        <f>Table21[[#This Row],[UNITID]]</f>
        <v>149532</v>
      </c>
      <c r="G861" s="7" t="str">
        <f>Table21[[#This Row],[Growth Rate]]</f>
        <v/>
      </c>
      <c r="H861">
        <f>Table5[[#This Row],[UNITID]]</f>
        <v>149532</v>
      </c>
      <c r="I861" s="7" t="str">
        <f>Table5[[#This Row],[Growth Rate]]</f>
        <v/>
      </c>
    </row>
    <row r="862" spans="1:9" ht="14.25">
      <c r="A862" s="63">
        <f>Table19[[#This Row],[UNITID]]</f>
        <v>149532</v>
      </c>
      <c r="B862" s="63" t="str">
        <f>Table19[[#This Row],[OUTCOMES MEASURES]]</f>
        <v>Adjusted cohort</v>
      </c>
      <c r="C862" s="64">
        <f>Table19[[#This Row],[Growth Rate]]</f>
        <v>-0.45982404692082113</v>
      </c>
      <c r="D862">
        <f>Table20[[#This Row],[UNITID]]</f>
        <v>149532</v>
      </c>
      <c r="E862" s="64">
        <f>Table20[[#This Row],[Growth Rate]]</f>
        <v>-0.27668711656441719</v>
      </c>
      <c r="F862">
        <f>Table21[[#This Row],[UNITID]]</f>
        <v>149532</v>
      </c>
      <c r="G862" s="155">
        <f>Table21[[#This Row],[Growth Rate]]</f>
        <v>0.14893617021276595</v>
      </c>
      <c r="H862">
        <f>Table5[[#This Row],[UNITID]]</f>
        <v>149532</v>
      </c>
      <c r="I862" s="64">
        <f>Table5[[#This Row],[Growth Rate]]</f>
        <v>0.93131868131868134</v>
      </c>
    </row>
    <row r="863" spans="1:9" hidden="1">
      <c r="A863">
        <f>Table19[[#This Row],[UNITID]]</f>
        <v>149532</v>
      </c>
      <c r="B863" t="str">
        <f>Table19[[#This Row],[OUTCOMES MEASURES]]</f>
        <v>Number of adjusted cohort receiving a certificate at 4 years</v>
      </c>
      <c r="C863" s="7">
        <f>Table19[[#This Row],[Growth Rate]]</f>
        <v>-0.46666666666666667</v>
      </c>
      <c r="D863">
        <f>Table20[[#This Row],[UNITID]]</f>
        <v>149532</v>
      </c>
      <c r="E863" s="7">
        <f>Table20[[#This Row],[Growth Rate]]</f>
        <v>-0.25</v>
      </c>
      <c r="F863">
        <f>Table21[[#This Row],[UNITID]]</f>
        <v>149532</v>
      </c>
      <c r="G863" s="7">
        <f>Table21[[#This Row],[Growth Rate]]</f>
        <v>1.6666666666666667</v>
      </c>
      <c r="H863">
        <f>Table5[[#This Row],[UNITID]]</f>
        <v>149532</v>
      </c>
      <c r="I863" s="7">
        <f>Table5[[#This Row],[Growth Rate]]</f>
        <v>2.4444444444444446</v>
      </c>
    </row>
    <row r="864" spans="1:9" hidden="1">
      <c r="A864">
        <f>Table19[[#This Row],[UNITID]]</f>
        <v>149532</v>
      </c>
      <c r="B864" t="str">
        <f>Table19[[#This Row],[OUTCOMES MEASURES]]</f>
        <v>Number of adjusted cohort receiving an Associate's degree at 4 years</v>
      </c>
      <c r="C864" s="7">
        <f>Table19[[#This Row],[Growth Rate]]</f>
        <v>-0.10747663551401869</v>
      </c>
      <c r="D864">
        <f>Table20[[#This Row],[UNITID]]</f>
        <v>149532</v>
      </c>
      <c r="E864" s="7">
        <f>Table20[[#This Row],[Growth Rate]]</f>
        <v>-0.11904761904761904</v>
      </c>
      <c r="F864">
        <f>Table21[[#This Row],[UNITID]]</f>
        <v>149532</v>
      </c>
      <c r="G864" s="7">
        <f>Table21[[#This Row],[Growth Rate]]</f>
        <v>2.5</v>
      </c>
      <c r="H864">
        <f>Table5[[#This Row],[UNITID]]</f>
        <v>149532</v>
      </c>
      <c r="I864" s="7">
        <f>Table5[[#This Row],[Growth Rate]]</f>
        <v>3.9090909090909092</v>
      </c>
    </row>
    <row r="865" spans="1:9" hidden="1">
      <c r="A865">
        <f>Table19[[#This Row],[UNITID]]</f>
        <v>149532</v>
      </c>
      <c r="B865" t="str">
        <f>Table19[[#This Row],[OUTCOMES MEASURES]]</f>
        <v>Number of adjusted cohort receiving a Bachelor's degree at 4 years</v>
      </c>
      <c r="C865" s="7" t="str">
        <f>Table19[[#This Row],[Growth Rate]]</f>
        <v/>
      </c>
      <c r="D865">
        <f>Table20[[#This Row],[UNITID]]</f>
        <v>149532</v>
      </c>
      <c r="E865" s="7" t="str">
        <f>Table20[[#This Row],[Growth Rate]]</f>
        <v/>
      </c>
      <c r="F865">
        <f>Table21[[#This Row],[UNITID]]</f>
        <v>149532</v>
      </c>
      <c r="G865" s="7" t="str">
        <f>Table21[[#This Row],[Growth Rate]]</f>
        <v/>
      </c>
      <c r="H865">
        <f>Table5[[#This Row],[UNITID]]</f>
        <v>149532</v>
      </c>
      <c r="I865" s="7" t="str">
        <f>Table5[[#This Row],[Growth Rate]]</f>
        <v/>
      </c>
    </row>
    <row r="866" spans="1:9" hidden="1">
      <c r="A866">
        <f>Table19[[#This Row],[UNITID]]</f>
        <v>149532</v>
      </c>
      <c r="B866" s="2" t="str">
        <f>Table19[[#This Row],[OUTCOMES MEASURES]]</f>
        <v>Number of adjusted cohort receiving an award at 4 years</v>
      </c>
      <c r="C866" s="7">
        <f>Table19[[#This Row],[Growth Rate]]</f>
        <v>-0.16988416988416988</v>
      </c>
      <c r="D866">
        <f>Table20[[#This Row],[UNITID]]</f>
        <v>149532</v>
      </c>
      <c r="E866" s="7">
        <f>Table20[[#This Row],[Growth Rate]]</f>
        <v>-0.20175438596491227</v>
      </c>
      <c r="F866">
        <f>Table21[[#This Row],[UNITID]]</f>
        <v>149532</v>
      </c>
      <c r="G866" s="21">
        <f>Table21[[#This Row],[Growth Rate]]</f>
        <v>2.3333333333333335</v>
      </c>
      <c r="H866">
        <f>Table5[[#This Row],[UNITID]]</f>
        <v>149532</v>
      </c>
      <c r="I866" s="7">
        <f>Table5[[#This Row],[Growth Rate]]</f>
        <v>3.25</v>
      </c>
    </row>
    <row r="867" spans="1:9" ht="14.25">
      <c r="A867" s="63">
        <f>Table19[[#This Row],[UNITID]]</f>
        <v>149532</v>
      </c>
      <c r="B867" s="148" t="str">
        <f>Table19[[#This Row],[OUTCOMES MEASURES]]</f>
        <v>Percent of adjusted cohort receiving an award at 4 years</v>
      </c>
      <c r="C867" s="156">
        <f>Table19[[#This Row],[Growth Rate]]</f>
        <v>0.53333333333333333</v>
      </c>
      <c r="D867">
        <f>Table20[[#This Row],[UNITID]]</f>
        <v>149532</v>
      </c>
      <c r="E867" s="156">
        <f>Table20[[#This Row],[Growth Rate]]</f>
        <v>0.14285714285714285</v>
      </c>
      <c r="F867">
        <f>Table21[[#This Row],[UNITID]]</f>
        <v>149532</v>
      </c>
      <c r="G867" s="157">
        <f>Table21[[#This Row],[Growth Rate]]</f>
        <v>2.1666666666666665</v>
      </c>
      <c r="H867">
        <f>Table5[[#This Row],[UNITID]]</f>
        <v>149532</v>
      </c>
      <c r="I867" s="156">
        <f>Table5[[#This Row],[Growth Rate]]</f>
        <v>1.4</v>
      </c>
    </row>
    <row r="868" spans="1:9" hidden="1">
      <c r="A868">
        <f>Table19[[#This Row],[UNITID]]</f>
        <v>149532</v>
      </c>
      <c r="B868" t="str">
        <f>Table19[[#This Row],[OUTCOMES MEASURES]]</f>
        <v>Number of adjusted cohort receiving a certificate at 6 years</v>
      </c>
      <c r="C868" s="7">
        <f>Table19[[#This Row],[Growth Rate]]</f>
        <v>-0.39534883720930231</v>
      </c>
      <c r="D868">
        <f>Table20[[#This Row],[UNITID]]</f>
        <v>149532</v>
      </c>
      <c r="E868" s="7">
        <f>Table20[[#This Row],[Growth Rate]]</f>
        <v>-0.32500000000000001</v>
      </c>
      <c r="F868">
        <f>Table21[[#This Row],[UNITID]]</f>
        <v>149532</v>
      </c>
      <c r="G868" s="7">
        <f>Table21[[#This Row],[Growth Rate]]</f>
        <v>2.5</v>
      </c>
      <c r="H868">
        <f>Table5[[#This Row],[UNITID]]</f>
        <v>149532</v>
      </c>
      <c r="I868" s="7">
        <f>Table5[[#This Row],[Growth Rate]]</f>
        <v>2.4444444444444446</v>
      </c>
    </row>
    <row r="869" spans="1:9" hidden="1">
      <c r="A869">
        <f>Table19[[#This Row],[UNITID]]</f>
        <v>149532</v>
      </c>
      <c r="B869" t="str">
        <f>Table19[[#This Row],[OUTCOMES MEASURES]]</f>
        <v>Number of adjusted cohort receiving an Associate's degree at 6 years</v>
      </c>
      <c r="C869" s="7">
        <f>Table19[[#This Row],[Growth Rate]]</f>
        <v>-0.23728813559322035</v>
      </c>
      <c r="D869">
        <f>Table20[[#This Row],[UNITID]]</f>
        <v>149532</v>
      </c>
      <c r="E869" s="7">
        <f>Table20[[#This Row],[Growth Rate]]</f>
        <v>-0.36559139784946237</v>
      </c>
      <c r="F869">
        <f>Table21[[#This Row],[UNITID]]</f>
        <v>149532</v>
      </c>
      <c r="G869" s="7">
        <f>Table21[[#This Row],[Growth Rate]]</f>
        <v>1.5789473684210527</v>
      </c>
      <c r="H869">
        <f>Table5[[#This Row],[UNITID]]</f>
        <v>149532</v>
      </c>
      <c r="I869" s="7">
        <f>Table5[[#This Row],[Growth Rate]]</f>
        <v>2.4285714285714284</v>
      </c>
    </row>
    <row r="870" spans="1:9" hidden="1">
      <c r="A870">
        <f>Table19[[#This Row],[UNITID]]</f>
        <v>149532</v>
      </c>
      <c r="B870" t="str">
        <f>Table19[[#This Row],[OUTCOMES MEASURES]]</f>
        <v>Number of adjusted cohort receiving a Bachelor's degree at 6 years</v>
      </c>
      <c r="C870" s="7" t="str">
        <f>Table19[[#This Row],[Growth Rate]]</f>
        <v/>
      </c>
      <c r="D870">
        <f>Table20[[#This Row],[UNITID]]</f>
        <v>149532</v>
      </c>
      <c r="E870" s="7" t="str">
        <f>Table20[[#This Row],[Growth Rate]]</f>
        <v/>
      </c>
      <c r="F870">
        <f>Table21[[#This Row],[UNITID]]</f>
        <v>149532</v>
      </c>
      <c r="G870" s="7" t="str">
        <f>Table21[[#This Row],[Growth Rate]]</f>
        <v/>
      </c>
      <c r="H870">
        <f>Table5[[#This Row],[UNITID]]</f>
        <v>149532</v>
      </c>
      <c r="I870" s="7" t="str">
        <f>Table5[[#This Row],[Growth Rate]]</f>
        <v/>
      </c>
    </row>
    <row r="871" spans="1:9" hidden="1">
      <c r="A871">
        <f>Table19[[#This Row],[UNITID]]</f>
        <v>149532</v>
      </c>
      <c r="B871" s="2" t="str">
        <f>Table19[[#This Row],[OUTCOMES MEASURES]]</f>
        <v>Number of adjusted cohort receiving an award at 6 years</v>
      </c>
      <c r="C871" s="7">
        <f>Table19[[#This Row],[Growth Rate]]</f>
        <v>-0.25739644970414199</v>
      </c>
      <c r="D871">
        <f>Table20[[#This Row],[UNITID]]</f>
        <v>149532</v>
      </c>
      <c r="E871" s="7">
        <f>Table20[[#This Row],[Growth Rate]]</f>
        <v>-0.34682080924855491</v>
      </c>
      <c r="F871">
        <f>Table21[[#This Row],[UNITID]]</f>
        <v>149532</v>
      </c>
      <c r="G871" s="21">
        <f>Table21[[#This Row],[Growth Rate]]</f>
        <v>1.6666666666666667</v>
      </c>
      <c r="H871">
        <f>Table5[[#This Row],[UNITID]]</f>
        <v>149532</v>
      </c>
      <c r="I871" s="7">
        <f>Table5[[#This Row],[Growth Rate]]</f>
        <v>2.4333333333333331</v>
      </c>
    </row>
    <row r="872" spans="1:9" ht="14.25">
      <c r="A872" s="63">
        <f>Table19[[#This Row],[UNITID]]</f>
        <v>149532</v>
      </c>
      <c r="B872" s="148" t="str">
        <f>Table19[[#This Row],[OUTCOMES MEASURES]]</f>
        <v>Percent of adjusted cohort receiving an award at 6 years</v>
      </c>
      <c r="C872" s="156">
        <f>Table19[[#This Row],[Growth Rate]]</f>
        <v>0.35</v>
      </c>
      <c r="D872">
        <f>Table20[[#This Row],[UNITID]]</f>
        <v>149532</v>
      </c>
      <c r="E872" s="156">
        <f>Table20[[#This Row],[Growth Rate]]</f>
        <v>-9.0909090909090912E-2</v>
      </c>
      <c r="F872">
        <f>Table21[[#This Row],[UNITID]]</f>
        <v>149532</v>
      </c>
      <c r="G872" s="157">
        <f>Table21[[#This Row],[Growth Rate]]</f>
        <v>1.3333333333333333</v>
      </c>
      <c r="H872">
        <f>Table5[[#This Row],[UNITID]]</f>
        <v>149532</v>
      </c>
      <c r="I872" s="156">
        <f>Table5[[#This Row],[Growth Rate]]</f>
        <v>0.875</v>
      </c>
    </row>
    <row r="873" spans="1:9" hidden="1">
      <c r="A873">
        <f>Table19[[#This Row],[UNITID]]</f>
        <v>149532</v>
      </c>
      <c r="B873" t="str">
        <f>Table19[[#This Row],[OUTCOMES MEASURES]]</f>
        <v>Number of adjusted cohort receiving a certificate at 8 years</v>
      </c>
      <c r="C873" s="7">
        <f>Table19[[#This Row],[Growth Rate]]</f>
        <v>-0.32500000000000001</v>
      </c>
      <c r="D873">
        <f>Table20[[#This Row],[UNITID]]</f>
        <v>149532</v>
      </c>
      <c r="E873" s="7">
        <f>Table20[[#This Row],[Growth Rate]]</f>
        <v>-0.26582278481012656</v>
      </c>
      <c r="F873">
        <f>Table21[[#This Row],[UNITID]]</f>
        <v>149532</v>
      </c>
      <c r="G873" s="7">
        <f>Table21[[#This Row],[Growth Rate]]</f>
        <v>3</v>
      </c>
      <c r="H873">
        <f>Table5[[#This Row],[UNITID]]</f>
        <v>149532</v>
      </c>
      <c r="I873" s="7">
        <f>Table5[[#This Row],[Growth Rate]]</f>
        <v>2.6666666666666665</v>
      </c>
    </row>
    <row r="874" spans="1:9" hidden="1">
      <c r="A874">
        <f>Table19[[#This Row],[UNITID]]</f>
        <v>149532</v>
      </c>
      <c r="B874" t="str">
        <f>Table19[[#This Row],[OUTCOMES MEASURES]]</f>
        <v>Number of adjusted cohort receiving an Associate's degree at 8 years</v>
      </c>
      <c r="C874" s="7">
        <f>Table19[[#This Row],[Growth Rate]]</f>
        <v>-0.27914110429447853</v>
      </c>
      <c r="D874">
        <f>Table20[[#This Row],[UNITID]]</f>
        <v>149532</v>
      </c>
      <c r="E874" s="7">
        <f>Table20[[#This Row],[Growth Rate]]</f>
        <v>-0.3949579831932773</v>
      </c>
      <c r="F874">
        <f>Table21[[#This Row],[UNITID]]</f>
        <v>149532</v>
      </c>
      <c r="G874" s="7">
        <f>Table21[[#This Row],[Growth Rate]]</f>
        <v>1.173913043478261</v>
      </c>
      <c r="H874">
        <f>Table5[[#This Row],[UNITID]]</f>
        <v>149532</v>
      </c>
      <c r="I874" s="7">
        <f>Table5[[#This Row],[Growth Rate]]</f>
        <v>2.12</v>
      </c>
    </row>
    <row r="875" spans="1:9" hidden="1">
      <c r="A875">
        <f>Table19[[#This Row],[UNITID]]</f>
        <v>149532</v>
      </c>
      <c r="B875" t="str">
        <f>Table19[[#This Row],[OUTCOMES MEASURES]]</f>
        <v>Number of adjusted cohort receiving a Bachelor's degree at 8 years</v>
      </c>
      <c r="C875" s="7" t="str">
        <f>Table19[[#This Row],[Growth Rate]]</f>
        <v/>
      </c>
      <c r="D875">
        <f>Table20[[#This Row],[UNITID]]</f>
        <v>149532</v>
      </c>
      <c r="E875" s="7" t="str">
        <f>Table20[[#This Row],[Growth Rate]]</f>
        <v/>
      </c>
      <c r="F875">
        <f>Table21[[#This Row],[UNITID]]</f>
        <v>149532</v>
      </c>
      <c r="G875" s="7" t="str">
        <f>Table21[[#This Row],[Growth Rate]]</f>
        <v/>
      </c>
      <c r="H875">
        <f>Table5[[#This Row],[UNITID]]</f>
        <v>149532</v>
      </c>
      <c r="I875" s="7" t="str">
        <f>Table5[[#This Row],[Growth Rate]]</f>
        <v/>
      </c>
    </row>
    <row r="876" spans="1:9" hidden="1">
      <c r="A876">
        <f>Table19[[#This Row],[UNITID]]</f>
        <v>149532</v>
      </c>
      <c r="B876" t="str">
        <f>Table19[[#This Row],[OUTCOMES MEASURES]]</f>
        <v>Number of adjusted cohort receiving an award at 8 years</v>
      </c>
      <c r="C876" s="7">
        <f>Table19[[#This Row],[Growth Rate]]</f>
        <v>-0.28415300546448086</v>
      </c>
      <c r="D876">
        <f>Table20[[#This Row],[UNITID]]</f>
        <v>149532</v>
      </c>
      <c r="E876" s="7">
        <f>Table20[[#This Row],[Growth Rate]]</f>
        <v>-0.34343434343434343</v>
      </c>
      <c r="F876">
        <f>Table21[[#This Row],[UNITID]]</f>
        <v>149532</v>
      </c>
      <c r="G876" s="7">
        <f>Table21[[#This Row],[Growth Rate]]</f>
        <v>1.32</v>
      </c>
      <c r="H876">
        <f>Table5[[#This Row],[UNITID]]</f>
        <v>149532</v>
      </c>
      <c r="I876" s="7">
        <f>Table5[[#This Row],[Growth Rate]]</f>
        <v>2.2647058823529411</v>
      </c>
    </row>
    <row r="877" spans="1:9" hidden="1">
      <c r="A877">
        <f>Table19[[#This Row],[UNITID]]</f>
        <v>149532</v>
      </c>
      <c r="B877" t="str">
        <f>Table19[[#This Row],[OUTCOMES MEASURES]]</f>
        <v>Number of adjusted cohort still enrolled at your institution at 8 years</v>
      </c>
      <c r="C877" s="7">
        <f>Table19[[#This Row],[Growth Rate]]</f>
        <v>-0.55555555555555558</v>
      </c>
      <c r="D877">
        <f>Table20[[#This Row],[UNITID]]</f>
        <v>149532</v>
      </c>
      <c r="E877" s="7">
        <f>Table20[[#This Row],[Growth Rate]]</f>
        <v>-0.375</v>
      </c>
      <c r="F877">
        <f>Table21[[#This Row],[UNITID]]</f>
        <v>149532</v>
      </c>
      <c r="G877" s="7">
        <f>Table21[[#This Row],[Growth Rate]]</f>
        <v>-1</v>
      </c>
      <c r="H877">
        <f>Table5[[#This Row],[UNITID]]</f>
        <v>149532</v>
      </c>
      <c r="I877" s="7">
        <f>Table5[[#This Row],[Growth Rate]]</f>
        <v>0.75</v>
      </c>
    </row>
    <row r="878" spans="1:9" hidden="1">
      <c r="A878">
        <f>Table19[[#This Row],[UNITID]]</f>
        <v>149532</v>
      </c>
      <c r="B878" t="str">
        <f>Table19[[#This Row],[OUTCOMES MEASURES]]</f>
        <v>Number of adjusted cohort who enrolled subsequently at another institution at 8 years</v>
      </c>
      <c r="C878" s="7">
        <f>Table19[[#This Row],[Growth Rate]]</f>
        <v>-0.52605042016806725</v>
      </c>
      <c r="D878">
        <f>Table20[[#This Row],[UNITID]]</f>
        <v>149532</v>
      </c>
      <c r="E878" s="7">
        <f>Table20[[#This Row],[Growth Rate]]</f>
        <v>-0.4450651769087523</v>
      </c>
      <c r="F878">
        <f>Table21[[#This Row],[UNITID]]</f>
        <v>149532</v>
      </c>
      <c r="G878" s="7">
        <f>Table21[[#This Row],[Growth Rate]]</f>
        <v>-3.0303030303030304E-2</v>
      </c>
      <c r="H878">
        <f>Table5[[#This Row],[UNITID]]</f>
        <v>149532</v>
      </c>
      <c r="I878" s="7">
        <f>Table5[[#This Row],[Growth Rate]]</f>
        <v>0.57894736842105265</v>
      </c>
    </row>
    <row r="879" spans="1:9" hidden="1">
      <c r="A879">
        <f>Table19[[#This Row],[UNITID]]</f>
        <v>149532</v>
      </c>
      <c r="B879" s="2" t="str">
        <f>Table19[[#This Row],[OUTCOMES MEASURES]]</f>
        <v>Number of adjusted cohort whose subsequent enrollment status is unknown at 8 years</v>
      </c>
      <c r="C879" s="8">
        <f>Table19[[#This Row],[Growth Rate]]</f>
        <v>-0.49093444909344491</v>
      </c>
      <c r="D879">
        <f>Table20[[#This Row],[UNITID]]</f>
        <v>149532</v>
      </c>
      <c r="E879" s="7">
        <f>Table20[[#This Row],[Growth Rate]]</f>
        <v>-0.1549942594718714</v>
      </c>
      <c r="F879">
        <f>Table21[[#This Row],[UNITID]]</f>
        <v>149532</v>
      </c>
      <c r="G879" s="7">
        <f>Table21[[#This Row],[Growth Rate]]</f>
        <v>0.12</v>
      </c>
      <c r="H879">
        <f>Table5[[#This Row],[UNITID]]</f>
        <v>149532</v>
      </c>
      <c r="I879" s="7">
        <f>Table5[[#This Row],[Growth Rate]]</f>
        <v>1.1794871794871795</v>
      </c>
    </row>
    <row r="880" spans="1:9" hidden="1">
      <c r="A880">
        <f>Table19[[#This Row],[UNITID]]</f>
        <v>149532</v>
      </c>
      <c r="B880" s="2" t="str">
        <f>Table19[[#This Row],[OUTCOMES MEASURES]]</f>
        <v>Number of adjusted cohort who did not receive an award from your institution at 8 years</v>
      </c>
      <c r="C880" s="7">
        <f>Table19[[#This Row],[Growth Rate]]</f>
        <v>-0.50784167289021653</v>
      </c>
      <c r="D880">
        <f>Table20[[#This Row],[UNITID]]</f>
        <v>149532</v>
      </c>
      <c r="E880" s="7">
        <f>Table20[[#This Row],[Growth Rate]]</f>
        <v>-0.26745810055865921</v>
      </c>
      <c r="F880">
        <f>Table21[[#This Row],[UNITID]]</f>
        <v>149532</v>
      </c>
      <c r="G880" s="21">
        <f>Table21[[#This Row],[Growth Rate]]</f>
        <v>9.5238095238095247E-3</v>
      </c>
      <c r="H880">
        <f>Table5[[#This Row],[UNITID]]</f>
        <v>149532</v>
      </c>
      <c r="I880" s="7">
        <f>Table5[[#This Row],[Growth Rate]]</f>
        <v>0.79393939393939394</v>
      </c>
    </row>
    <row r="881" spans="1:9" ht="14.25">
      <c r="A881" s="63">
        <f>Table19[[#This Row],[UNITID]]</f>
        <v>149532</v>
      </c>
      <c r="B881" s="148" t="str">
        <f>Table19[[#This Row],[OUTCOMES MEASURES]]</f>
        <v>Percent of adjusted cohort receiving an award at 8 years</v>
      </c>
      <c r="C881" s="156">
        <f>Table19[[#This Row],[Growth Rate]]</f>
        <v>0.33333333333333331</v>
      </c>
      <c r="D881">
        <f>Table20[[#This Row],[UNITID]]</f>
        <v>149532</v>
      </c>
      <c r="E881" s="156">
        <f>Table20[[#This Row],[Growth Rate]]</f>
        <v>-8.3333333333333329E-2</v>
      </c>
      <c r="F881">
        <f>Table21[[#This Row],[UNITID]]</f>
        <v>149532</v>
      </c>
      <c r="G881" s="157">
        <f>Table21[[#This Row],[Growth Rate]]</f>
        <v>0.90909090909090906</v>
      </c>
      <c r="H881">
        <f>Table5[[#This Row],[UNITID]]</f>
        <v>149532</v>
      </c>
      <c r="I881" s="156">
        <f>Table5[[#This Row],[Growth Rate]]</f>
        <v>0.77777777777777779</v>
      </c>
    </row>
    <row r="882" spans="1:9" hidden="1">
      <c r="A882">
        <f>Table19[[#This Row],[UNITID]]</f>
        <v>149532</v>
      </c>
      <c r="B882" s="2" t="str">
        <f>Table19[[#This Row],[OUTCOMES MEASURES]]</f>
        <v>Percent of adjusted cohort still or subsequently enrolled at 8 years</v>
      </c>
      <c r="C882" s="8">
        <f>Table19[[#This Row],[Growth Rate]]</f>
        <v>-0.1111111111111111</v>
      </c>
      <c r="D882">
        <f>Table20[[#This Row],[UNITID]]</f>
        <v>149532</v>
      </c>
      <c r="E882" s="7">
        <f>Table20[[#This Row],[Growth Rate]]</f>
        <v>-0.20588235294117646</v>
      </c>
      <c r="F882">
        <f>Table21[[#This Row],[UNITID]]</f>
        <v>149532</v>
      </c>
      <c r="G882" s="21">
        <f>Table21[[#This Row],[Growth Rate]]</f>
        <v>-0.17543859649122806</v>
      </c>
      <c r="H882">
        <f>Table5[[#This Row],[UNITID]]</f>
        <v>149532</v>
      </c>
      <c r="I882" s="7">
        <f>Table5[[#This Row],[Growth Rate]]</f>
        <v>-0.1864406779661017</v>
      </c>
    </row>
    <row r="883" spans="1:9" ht="14.25">
      <c r="A883" s="63">
        <f>Table19[[#This Row],[UNITID]]</f>
        <v>149532</v>
      </c>
      <c r="B883" s="148" t="str">
        <f>Table19[[#This Row],[OUTCOMES MEASURES]]</f>
        <v>Percent of adjusted cohort still enrolled at your institution at 8 years</v>
      </c>
      <c r="C883" s="156">
        <f>Table19[[#This Row],[Growth Rate]]</f>
        <v>-0.5</v>
      </c>
      <c r="D883">
        <f>Table20[[#This Row],[UNITID]]</f>
        <v>149532</v>
      </c>
      <c r="E883" s="156">
        <f>Table20[[#This Row],[Growth Rate]]</f>
        <v>0</v>
      </c>
      <c r="F883">
        <f>Table21[[#This Row],[UNITID]]</f>
        <v>149532</v>
      </c>
      <c r="G883" s="158">
        <f>Table21[[#This Row],[Growth Rate]]</f>
        <v>-1</v>
      </c>
      <c r="H883">
        <f>Table5[[#This Row],[UNITID]]</f>
        <v>149532</v>
      </c>
      <c r="I883" s="156">
        <f>Table5[[#This Row],[Growth Rate]]</f>
        <v>0</v>
      </c>
    </row>
    <row r="884" spans="1:9" ht="14.25">
      <c r="A884" s="63">
        <f>Table19[[#This Row],[UNITID]]</f>
        <v>149532</v>
      </c>
      <c r="B884" s="148" t="str">
        <f>Table19[[#This Row],[OUTCOMES MEASURES]]</f>
        <v>Percent of adjusted cohort enrolled subsequently at another institution at 8 years</v>
      </c>
      <c r="C884" s="156">
        <f>Table19[[#This Row],[Growth Rate]]</f>
        <v>-0.11428571428571428</v>
      </c>
      <c r="D884">
        <f>Table20[[#This Row],[UNITID]]</f>
        <v>149532</v>
      </c>
      <c r="E884" s="64">
        <f>Table20[[#This Row],[Growth Rate]]</f>
        <v>-0.24242424242424243</v>
      </c>
      <c r="F884">
        <f>Table21[[#This Row],[UNITID]]</f>
        <v>149532</v>
      </c>
      <c r="G884" s="158">
        <f>Table21[[#This Row],[Growth Rate]]</f>
        <v>-0.16071428571428573</v>
      </c>
      <c r="H884">
        <f>Table5[[#This Row],[UNITID]]</f>
        <v>149532</v>
      </c>
      <c r="I884" s="64">
        <f>Table5[[#This Row],[Growth Rate]]</f>
        <v>-0.17543859649122806</v>
      </c>
    </row>
    <row r="885" spans="1:9" hidden="1">
      <c r="A885">
        <f>Table19[[#This Row],[UNITID]]</f>
        <v>149532</v>
      </c>
      <c r="B885" s="2" t="str">
        <f>Table19[[#This Row],[OUTCOMES MEASURES]]</f>
        <v>Percent of adjusted cohort enrollment status unknown at 8 years</v>
      </c>
      <c r="C885" s="8">
        <f>Table19[[#This Row],[Growth Rate]]</f>
        <v>-4.7619047619047616E-2</v>
      </c>
      <c r="D885">
        <f>Table20[[#This Row],[UNITID]]</f>
        <v>149532</v>
      </c>
      <c r="E885" s="8">
        <f>Table20[[#This Row],[Growth Rate]]</f>
        <v>0.16981132075471697</v>
      </c>
      <c r="F885">
        <f>Table21[[#This Row],[UNITID]]</f>
        <v>149532</v>
      </c>
      <c r="G885" s="8">
        <f>Table21[[#This Row],[Growth Rate]]</f>
        <v>-3.125E-2</v>
      </c>
      <c r="H885">
        <f>Table5[[#This Row],[UNITID]]</f>
        <v>149532</v>
      </c>
      <c r="I885" s="8">
        <f>Table5[[#This Row],[Growth Rate]]</f>
        <v>0.125</v>
      </c>
    </row>
    <row r="886" spans="1:9" hidden="1">
      <c r="A886">
        <f>Table19[[#This Row],[UNITID]]</f>
        <v>149842</v>
      </c>
      <c r="B886" s="2" t="str">
        <f>Table19[[#This Row],[OUTCOMES MEASURES]]</f>
        <v>First-Time, Full-Time Cohort</v>
      </c>
      <c r="C886" s="8">
        <f>Table19[[#This Row],[Growth Rate]]</f>
        <v>-4.6119235095613047E-2</v>
      </c>
      <c r="D886">
        <f>Table20[[#This Row],[UNITID]]</f>
        <v>149842</v>
      </c>
      <c r="E886" s="8">
        <f>Table20[[#This Row],[Growth Rate]]</f>
        <v>7.3964497041420114E-3</v>
      </c>
      <c r="F886">
        <f>Table21[[#This Row],[UNITID]]</f>
        <v>149842</v>
      </c>
      <c r="G886" s="8">
        <f>Table21[[#This Row],[Growth Rate]]</f>
        <v>3.9660056657223795E-2</v>
      </c>
      <c r="H886">
        <f>Table5[[#This Row],[UNITID]]</f>
        <v>149842</v>
      </c>
      <c r="I886" s="8">
        <f>Table5[[#This Row],[Growth Rate]]</f>
        <v>0.83168316831683164</v>
      </c>
    </row>
    <row r="887" spans="1:9" hidden="1">
      <c r="A887">
        <f>Table19[[#This Row],[UNITID]]</f>
        <v>149842</v>
      </c>
      <c r="B887" t="str">
        <f>Table19[[#This Row],[OUTCOMES MEASURES]]</f>
        <v>Exclusions to cohort</v>
      </c>
      <c r="C887" s="7" t="str">
        <f>Table19[[#This Row],[Growth Rate]]</f>
        <v/>
      </c>
      <c r="D887">
        <f>Table20[[#This Row],[UNITID]]</f>
        <v>149842</v>
      </c>
      <c r="E887" s="7" t="str">
        <f>Table20[[#This Row],[Growth Rate]]</f>
        <v/>
      </c>
      <c r="F887">
        <f>Table21[[#This Row],[UNITID]]</f>
        <v>149842</v>
      </c>
      <c r="G887" s="7" t="str">
        <f>Table21[[#This Row],[Growth Rate]]</f>
        <v/>
      </c>
      <c r="H887">
        <f>Table5[[#This Row],[UNITID]]</f>
        <v>149842</v>
      </c>
      <c r="I887" s="7" t="str">
        <f>Table5[[#This Row],[Growth Rate]]</f>
        <v/>
      </c>
    </row>
    <row r="888" spans="1:9" ht="14.25">
      <c r="A888" s="63">
        <f>Table19[[#This Row],[UNITID]]</f>
        <v>149842</v>
      </c>
      <c r="B888" s="63" t="str">
        <f>Table19[[#This Row],[OUTCOMES MEASURES]]</f>
        <v>Adjusted cohort</v>
      </c>
      <c r="C888" s="64">
        <f>Table19[[#This Row],[Growth Rate]]</f>
        <v>-4.6119235095613047E-2</v>
      </c>
      <c r="D888">
        <f>Table20[[#This Row],[UNITID]]</f>
        <v>149842</v>
      </c>
      <c r="E888" s="64">
        <f>Table20[[#This Row],[Growth Rate]]</f>
        <v>7.3964497041420114E-3</v>
      </c>
      <c r="F888">
        <f>Table21[[#This Row],[UNITID]]</f>
        <v>149842</v>
      </c>
      <c r="G888" s="155">
        <f>Table21[[#This Row],[Growth Rate]]</f>
        <v>3.9660056657223795E-2</v>
      </c>
      <c r="H888">
        <f>Table5[[#This Row],[UNITID]]</f>
        <v>149842</v>
      </c>
      <c r="I888" s="64">
        <f>Table5[[#This Row],[Growth Rate]]</f>
        <v>0.83168316831683164</v>
      </c>
    </row>
    <row r="889" spans="1:9" hidden="1">
      <c r="A889">
        <f>Table19[[#This Row],[UNITID]]</f>
        <v>149842</v>
      </c>
      <c r="B889" t="str">
        <f>Table19[[#This Row],[OUTCOMES MEASURES]]</f>
        <v>Number of adjusted cohort receiving a certificate at 4 years</v>
      </c>
      <c r="C889" s="7">
        <f>Table19[[#This Row],[Growth Rate]]</f>
        <v>-0.37681159420289856</v>
      </c>
      <c r="D889">
        <f>Table20[[#This Row],[UNITID]]</f>
        <v>149842</v>
      </c>
      <c r="E889" s="7">
        <f>Table20[[#This Row],[Growth Rate]]</f>
        <v>-0.12154696132596685</v>
      </c>
      <c r="F889">
        <f>Table21[[#This Row],[UNITID]]</f>
        <v>149842</v>
      </c>
      <c r="G889" s="7">
        <f>Table21[[#This Row],[Growth Rate]]</f>
        <v>-0.29577464788732394</v>
      </c>
      <c r="H889">
        <f>Table5[[#This Row],[UNITID]]</f>
        <v>149842</v>
      </c>
      <c r="I889" s="7">
        <f>Table5[[#This Row],[Growth Rate]]</f>
        <v>0.15450643776824036</v>
      </c>
    </row>
    <row r="890" spans="1:9" hidden="1">
      <c r="A890">
        <f>Table19[[#This Row],[UNITID]]</f>
        <v>149842</v>
      </c>
      <c r="B890" t="str">
        <f>Table19[[#This Row],[OUTCOMES MEASURES]]</f>
        <v>Number of adjusted cohort receiving an Associate's degree at 4 years</v>
      </c>
      <c r="C890" s="7">
        <f>Table19[[#This Row],[Growth Rate]]</f>
        <v>0.663768115942029</v>
      </c>
      <c r="D890">
        <f>Table20[[#This Row],[UNITID]]</f>
        <v>149842</v>
      </c>
      <c r="E890" s="7">
        <f>Table20[[#This Row],[Growth Rate]]</f>
        <v>0.46666666666666667</v>
      </c>
      <c r="F890">
        <f>Table21[[#This Row],[UNITID]]</f>
        <v>149842</v>
      </c>
      <c r="G890" s="7">
        <f>Table21[[#This Row],[Growth Rate]]</f>
        <v>-5.2459016393442623E-2</v>
      </c>
      <c r="H890">
        <f>Table5[[#This Row],[UNITID]]</f>
        <v>149842</v>
      </c>
      <c r="I890" s="7">
        <f>Table5[[#This Row],[Growth Rate]]</f>
        <v>8.1761006289308172E-2</v>
      </c>
    </row>
    <row r="891" spans="1:9" hidden="1">
      <c r="A891">
        <f>Table19[[#This Row],[UNITID]]</f>
        <v>149842</v>
      </c>
      <c r="B891" t="str">
        <f>Table19[[#This Row],[OUTCOMES MEASURES]]</f>
        <v>Number of adjusted cohort receiving a Bachelor's degree at 4 years</v>
      </c>
      <c r="C891" s="7" t="str">
        <f>Table19[[#This Row],[Growth Rate]]</f>
        <v/>
      </c>
      <c r="D891">
        <f>Table20[[#This Row],[UNITID]]</f>
        <v>149842</v>
      </c>
      <c r="E891" s="7" t="str">
        <f>Table20[[#This Row],[Growth Rate]]</f>
        <v/>
      </c>
      <c r="F891">
        <f>Table21[[#This Row],[UNITID]]</f>
        <v>149842</v>
      </c>
      <c r="G891" s="7" t="str">
        <f>Table21[[#This Row],[Growth Rate]]</f>
        <v/>
      </c>
      <c r="H891">
        <f>Table5[[#This Row],[UNITID]]</f>
        <v>149842</v>
      </c>
      <c r="I891" s="7" t="str">
        <f>Table5[[#This Row],[Growth Rate]]</f>
        <v/>
      </c>
    </row>
    <row r="892" spans="1:9" hidden="1">
      <c r="A892">
        <f>Table19[[#This Row],[UNITID]]</f>
        <v>149842</v>
      </c>
      <c r="B892" s="2" t="str">
        <f>Table19[[#This Row],[OUTCOMES MEASURES]]</f>
        <v>Number of adjusted cohort receiving an award at 4 years</v>
      </c>
      <c r="C892" s="7">
        <f>Table19[[#This Row],[Growth Rate]]</f>
        <v>0.36645962732919257</v>
      </c>
      <c r="D892">
        <f>Table20[[#This Row],[UNITID]]</f>
        <v>149842</v>
      </c>
      <c r="E892" s="7">
        <f>Table20[[#This Row],[Growth Rate]]</f>
        <v>5.078125E-2</v>
      </c>
      <c r="F892">
        <f>Table21[[#This Row],[UNITID]]</f>
        <v>149842</v>
      </c>
      <c r="G892" s="21">
        <f>Table21[[#This Row],[Growth Rate]]</f>
        <v>-9.8404255319148939E-2</v>
      </c>
      <c r="H892">
        <f>Table5[[#This Row],[UNITID]]</f>
        <v>149842</v>
      </c>
      <c r="I892" s="7">
        <f>Table5[[#This Row],[Growth Rate]]</f>
        <v>0.10563380281690141</v>
      </c>
    </row>
    <row r="893" spans="1:9" ht="14.25">
      <c r="A893" s="63">
        <f>Table19[[#This Row],[UNITID]]</f>
        <v>149842</v>
      </c>
      <c r="B893" s="148" t="str">
        <f>Table19[[#This Row],[OUTCOMES MEASURES]]</f>
        <v>Percent of adjusted cohort receiving an award at 4 years</v>
      </c>
      <c r="C893" s="156">
        <f>Table19[[#This Row],[Growth Rate]]</f>
        <v>0.44444444444444442</v>
      </c>
      <c r="D893">
        <f>Table20[[#This Row],[UNITID]]</f>
        <v>149842</v>
      </c>
      <c r="E893" s="156">
        <f>Table20[[#This Row],[Growth Rate]]</f>
        <v>5.2631578947368418E-2</v>
      </c>
      <c r="F893">
        <f>Table21[[#This Row],[UNITID]]</f>
        <v>149842</v>
      </c>
      <c r="G893" s="157">
        <f>Table21[[#This Row],[Growth Rate]]</f>
        <v>-0.13207547169811321</v>
      </c>
      <c r="H893">
        <f>Table5[[#This Row],[UNITID]]</f>
        <v>149842</v>
      </c>
      <c r="I893" s="156">
        <f>Table5[[#This Row],[Growth Rate]]</f>
        <v>-0.40425531914893614</v>
      </c>
    </row>
    <row r="894" spans="1:9" hidden="1">
      <c r="A894">
        <f>Table19[[#This Row],[UNITID]]</f>
        <v>149842</v>
      </c>
      <c r="B894" t="str">
        <f>Table19[[#This Row],[OUTCOMES MEASURES]]</f>
        <v>Number of adjusted cohort receiving a certificate at 6 years</v>
      </c>
      <c r="C894" s="7">
        <f>Table19[[#This Row],[Growth Rate]]</f>
        <v>-0.45652173913043476</v>
      </c>
      <c r="D894">
        <f>Table20[[#This Row],[UNITID]]</f>
        <v>149842</v>
      </c>
      <c r="E894" s="7">
        <f>Table20[[#This Row],[Growth Rate]]</f>
        <v>-0.125</v>
      </c>
      <c r="F894">
        <f>Table21[[#This Row],[UNITID]]</f>
        <v>149842</v>
      </c>
      <c r="G894" s="7">
        <f>Table21[[#This Row],[Growth Rate]]</f>
        <v>-0.39130434782608697</v>
      </c>
      <c r="H894">
        <f>Table5[[#This Row],[UNITID]]</f>
        <v>149842</v>
      </c>
      <c r="I894" s="7">
        <f>Table5[[#This Row],[Growth Rate]]</f>
        <v>0.11453744493392071</v>
      </c>
    </row>
    <row r="895" spans="1:9" hidden="1">
      <c r="A895">
        <f>Table19[[#This Row],[UNITID]]</f>
        <v>149842</v>
      </c>
      <c r="B895" t="str">
        <f>Table19[[#This Row],[OUTCOMES MEASURES]]</f>
        <v>Number of adjusted cohort receiving an Associate's degree at 6 years</v>
      </c>
      <c r="C895" s="7">
        <f>Table19[[#This Row],[Growth Rate]]</f>
        <v>0.523696682464455</v>
      </c>
      <c r="D895">
        <f>Table20[[#This Row],[UNITID]]</f>
        <v>149842</v>
      </c>
      <c r="E895" s="7">
        <f>Table20[[#This Row],[Growth Rate]]</f>
        <v>0.35294117647058826</v>
      </c>
      <c r="F895">
        <f>Table21[[#This Row],[UNITID]]</f>
        <v>149842</v>
      </c>
      <c r="G895" s="7">
        <f>Table21[[#This Row],[Growth Rate]]</f>
        <v>-1.9047619047619049E-2</v>
      </c>
      <c r="H895">
        <f>Table5[[#This Row],[UNITID]]</f>
        <v>149842</v>
      </c>
      <c r="I895" s="7">
        <f>Table5[[#This Row],[Growth Rate]]</f>
        <v>9.3333333333333338E-2</v>
      </c>
    </row>
    <row r="896" spans="1:9" hidden="1">
      <c r="A896">
        <f>Table19[[#This Row],[UNITID]]</f>
        <v>149842</v>
      </c>
      <c r="B896" t="str">
        <f>Table19[[#This Row],[OUTCOMES MEASURES]]</f>
        <v>Number of adjusted cohort receiving a Bachelor's degree at 6 years</v>
      </c>
      <c r="C896" s="7" t="str">
        <f>Table19[[#This Row],[Growth Rate]]</f>
        <v/>
      </c>
      <c r="D896">
        <f>Table20[[#This Row],[UNITID]]</f>
        <v>149842</v>
      </c>
      <c r="E896" s="7" t="str">
        <f>Table20[[#This Row],[Growth Rate]]</f>
        <v/>
      </c>
      <c r="F896">
        <f>Table21[[#This Row],[UNITID]]</f>
        <v>149842</v>
      </c>
      <c r="G896" s="7" t="str">
        <f>Table21[[#This Row],[Growth Rate]]</f>
        <v/>
      </c>
      <c r="H896">
        <f>Table5[[#This Row],[UNITID]]</f>
        <v>149842</v>
      </c>
      <c r="I896" s="7" t="str">
        <f>Table5[[#This Row],[Growth Rate]]</f>
        <v/>
      </c>
    </row>
    <row r="897" spans="1:9" hidden="1">
      <c r="A897">
        <f>Table19[[#This Row],[UNITID]]</f>
        <v>149842</v>
      </c>
      <c r="B897" s="2" t="str">
        <f>Table19[[#This Row],[OUTCOMES MEASURES]]</f>
        <v>Number of adjusted cohort receiving an award at 6 years</v>
      </c>
      <c r="C897" s="7">
        <f>Table19[[#This Row],[Growth Rate]]</f>
        <v>0.28214285714285714</v>
      </c>
      <c r="D897">
        <f>Table20[[#This Row],[UNITID]]</f>
        <v>149842</v>
      </c>
      <c r="E897" s="7">
        <f>Table20[[#This Row],[Growth Rate]]</f>
        <v>6.7796610169491525E-2</v>
      </c>
      <c r="F897">
        <f>Table21[[#This Row],[UNITID]]</f>
        <v>149842</v>
      </c>
      <c r="G897" s="21">
        <f>Table21[[#This Row],[Growth Rate]]</f>
        <v>-8.59375E-2</v>
      </c>
      <c r="H897">
        <f>Table5[[#This Row],[UNITID]]</f>
        <v>149842</v>
      </c>
      <c r="I897" s="7">
        <f>Table5[[#This Row],[Growth Rate]]</f>
        <v>9.9734042553191488E-2</v>
      </c>
    </row>
    <row r="898" spans="1:9" ht="14.25">
      <c r="A898" s="63">
        <f>Table19[[#This Row],[UNITID]]</f>
        <v>149842</v>
      </c>
      <c r="B898" s="148" t="str">
        <f>Table19[[#This Row],[OUTCOMES MEASURES]]</f>
        <v>Percent of adjusted cohort receiving an award at 6 years</v>
      </c>
      <c r="C898" s="156">
        <f>Table19[[#This Row],[Growth Rate]]</f>
        <v>0.35483870967741937</v>
      </c>
      <c r="D898">
        <f>Table20[[#This Row],[UNITID]]</f>
        <v>149842</v>
      </c>
      <c r="E898" s="156">
        <f>Table20[[#This Row],[Growth Rate]]</f>
        <v>4.5454545454545456E-2</v>
      </c>
      <c r="F898">
        <f>Table21[[#This Row],[UNITID]]</f>
        <v>149842</v>
      </c>
      <c r="G898" s="157">
        <f>Table21[[#This Row],[Growth Rate]]</f>
        <v>-0.1111111111111111</v>
      </c>
      <c r="H898">
        <f>Table5[[#This Row],[UNITID]]</f>
        <v>149842</v>
      </c>
      <c r="I898" s="156">
        <f>Table5[[#This Row],[Growth Rate]]</f>
        <v>-0.4</v>
      </c>
    </row>
    <row r="899" spans="1:9" hidden="1">
      <c r="A899">
        <f>Table19[[#This Row],[UNITID]]</f>
        <v>149842</v>
      </c>
      <c r="B899" t="str">
        <f>Table19[[#This Row],[OUTCOMES MEASURES]]</f>
        <v>Number of adjusted cohort receiving a certificate at 8 years</v>
      </c>
      <c r="C899" s="7">
        <f>Table19[[#This Row],[Growth Rate]]</f>
        <v>-0.48550724637681159</v>
      </c>
      <c r="D899">
        <f>Table20[[#This Row],[UNITID]]</f>
        <v>149842</v>
      </c>
      <c r="E899" s="7">
        <f>Table20[[#This Row],[Growth Rate]]</f>
        <v>-0.10526315789473684</v>
      </c>
      <c r="F899">
        <f>Table21[[#This Row],[UNITID]]</f>
        <v>149842</v>
      </c>
      <c r="G899" s="7">
        <f>Table21[[#This Row],[Growth Rate]]</f>
        <v>-0.35294117647058826</v>
      </c>
      <c r="H899">
        <f>Table5[[#This Row],[UNITID]]</f>
        <v>149842</v>
      </c>
      <c r="I899" s="7">
        <f>Table5[[#This Row],[Growth Rate]]</f>
        <v>0.13004484304932734</v>
      </c>
    </row>
    <row r="900" spans="1:9" hidden="1">
      <c r="A900">
        <f>Table19[[#This Row],[UNITID]]</f>
        <v>149842</v>
      </c>
      <c r="B900" t="str">
        <f>Table19[[#This Row],[OUTCOMES MEASURES]]</f>
        <v>Number of adjusted cohort receiving an Associate's degree at 8 years</v>
      </c>
      <c r="C900" s="7">
        <f>Table19[[#This Row],[Growth Rate]]</f>
        <v>0.47438752783964366</v>
      </c>
      <c r="D900">
        <f>Table20[[#This Row],[UNITID]]</f>
        <v>149842</v>
      </c>
      <c r="E900" s="7">
        <f>Table20[[#This Row],[Growth Rate]]</f>
        <v>0.26056338028169013</v>
      </c>
      <c r="F900">
        <f>Table21[[#This Row],[UNITID]]</f>
        <v>149842</v>
      </c>
      <c r="G900" s="7">
        <f>Table21[[#This Row],[Growth Rate]]</f>
        <v>-1.5723270440251572E-2</v>
      </c>
      <c r="H900">
        <f>Table5[[#This Row],[UNITID]]</f>
        <v>149842</v>
      </c>
      <c r="I900" s="7">
        <f>Table5[[#This Row],[Growth Rate]]</f>
        <v>0.1</v>
      </c>
    </row>
    <row r="901" spans="1:9" hidden="1">
      <c r="A901">
        <f>Table19[[#This Row],[UNITID]]</f>
        <v>149842</v>
      </c>
      <c r="B901" t="str">
        <f>Table19[[#This Row],[OUTCOMES MEASURES]]</f>
        <v>Number of adjusted cohort receiving a Bachelor's degree at 8 years</v>
      </c>
      <c r="C901" s="7" t="str">
        <f>Table19[[#This Row],[Growth Rate]]</f>
        <v/>
      </c>
      <c r="D901">
        <f>Table20[[#This Row],[UNITID]]</f>
        <v>149842</v>
      </c>
      <c r="E901" s="7" t="str">
        <f>Table20[[#This Row],[Growth Rate]]</f>
        <v/>
      </c>
      <c r="F901">
        <f>Table21[[#This Row],[UNITID]]</f>
        <v>149842</v>
      </c>
      <c r="G901" s="7" t="str">
        <f>Table21[[#This Row],[Growth Rate]]</f>
        <v/>
      </c>
      <c r="H901">
        <f>Table5[[#This Row],[UNITID]]</f>
        <v>149842</v>
      </c>
      <c r="I901" s="7" t="str">
        <f>Table5[[#This Row],[Growth Rate]]</f>
        <v/>
      </c>
    </row>
    <row r="902" spans="1:9" hidden="1">
      <c r="A902">
        <f>Table19[[#This Row],[UNITID]]</f>
        <v>149842</v>
      </c>
      <c r="B902" t="str">
        <f>Table19[[#This Row],[OUTCOMES MEASURES]]</f>
        <v>Number of adjusted cohort receiving an award at 8 years</v>
      </c>
      <c r="C902" s="7">
        <f>Table19[[#This Row],[Growth Rate]]</f>
        <v>0.24872231686541738</v>
      </c>
      <c r="D902">
        <f>Table20[[#This Row],[UNITID]]</f>
        <v>149842</v>
      </c>
      <c r="E902" s="7">
        <f>Table20[[#This Row],[Growth Rate]]</f>
        <v>6.070287539936102E-2</v>
      </c>
      <c r="F902">
        <f>Table21[[#This Row],[UNITID]]</f>
        <v>149842</v>
      </c>
      <c r="G902" s="7">
        <f>Table21[[#This Row],[Growth Rate]]</f>
        <v>-7.512953367875648E-2</v>
      </c>
      <c r="H902">
        <f>Table5[[#This Row],[UNITID]]</f>
        <v>149842</v>
      </c>
      <c r="I902" s="7">
        <f>Table5[[#This Row],[Growth Rate]]</f>
        <v>0.10878112712975098</v>
      </c>
    </row>
    <row r="903" spans="1:9" hidden="1">
      <c r="A903">
        <f>Table19[[#This Row],[UNITID]]</f>
        <v>149842</v>
      </c>
      <c r="B903" t="str">
        <f>Table19[[#This Row],[OUTCOMES MEASURES]]</f>
        <v>Number of adjusted cohort still enrolled at your institution at 8 years</v>
      </c>
      <c r="C903" s="7">
        <f>Table19[[#This Row],[Growth Rate]]</f>
        <v>-0.27777777777777779</v>
      </c>
      <c r="D903">
        <f>Table20[[#This Row],[UNITID]]</f>
        <v>149842</v>
      </c>
      <c r="E903" s="7">
        <f>Table20[[#This Row],[Growth Rate]]</f>
        <v>-6.25E-2</v>
      </c>
      <c r="F903">
        <f>Table21[[#This Row],[UNITID]]</f>
        <v>149842</v>
      </c>
      <c r="G903" s="7">
        <f>Table21[[#This Row],[Growth Rate]]</f>
        <v>-1</v>
      </c>
      <c r="H903">
        <f>Table5[[#This Row],[UNITID]]</f>
        <v>149842</v>
      </c>
      <c r="I903" s="7">
        <f>Table5[[#This Row],[Growth Rate]]</f>
        <v>0</v>
      </c>
    </row>
    <row r="904" spans="1:9" hidden="1">
      <c r="A904">
        <f>Table19[[#This Row],[UNITID]]</f>
        <v>149842</v>
      </c>
      <c r="B904" t="str">
        <f>Table19[[#This Row],[OUTCOMES MEASURES]]</f>
        <v>Number of adjusted cohort who enrolled subsequently at another institution at 8 years</v>
      </c>
      <c r="C904" s="7">
        <f>Table19[[#This Row],[Growth Rate]]</f>
        <v>-0.21296296296296297</v>
      </c>
      <c r="D904">
        <f>Table20[[#This Row],[UNITID]]</f>
        <v>149842</v>
      </c>
      <c r="E904" s="7">
        <f>Table20[[#This Row],[Growth Rate]]</f>
        <v>-6.6838046272493568E-2</v>
      </c>
      <c r="F904">
        <f>Table21[[#This Row],[UNITID]]</f>
        <v>149842</v>
      </c>
      <c r="G904" s="7">
        <f>Table21[[#This Row],[Growth Rate]]</f>
        <v>0.48066298342541436</v>
      </c>
      <c r="H904">
        <f>Table5[[#This Row],[UNITID]]</f>
        <v>149842</v>
      </c>
      <c r="I904" s="7">
        <f>Table5[[#This Row],[Growth Rate]]</f>
        <v>3.459807073954984</v>
      </c>
    </row>
    <row r="905" spans="1:9" hidden="1">
      <c r="A905">
        <f>Table19[[#This Row],[UNITID]]</f>
        <v>149842</v>
      </c>
      <c r="B905" s="2" t="str">
        <f>Table19[[#This Row],[OUTCOMES MEASURES]]</f>
        <v>Number of adjusted cohort whose subsequent enrollment status is unknown at 8 years</v>
      </c>
      <c r="C905" s="8">
        <f>Table19[[#This Row],[Growth Rate]]</f>
        <v>-0.15779092702169625</v>
      </c>
      <c r="D905">
        <f>Table20[[#This Row],[UNITID]]</f>
        <v>149842</v>
      </c>
      <c r="E905" s="7">
        <f>Table20[[#This Row],[Growth Rate]]</f>
        <v>2.8391167192429023E-2</v>
      </c>
      <c r="F905">
        <f>Table21[[#This Row],[UNITID]]</f>
        <v>149842</v>
      </c>
      <c r="G905" s="7">
        <f>Table21[[#This Row],[Growth Rate]]</f>
        <v>-0.19852941176470587</v>
      </c>
      <c r="H905">
        <f>Table5[[#This Row],[UNITID]]</f>
        <v>149842</v>
      </c>
      <c r="I905" s="7">
        <f>Table5[[#This Row],[Growth Rate]]</f>
        <v>0.23598130841121495</v>
      </c>
    </row>
    <row r="906" spans="1:9" hidden="1">
      <c r="A906">
        <f>Table19[[#This Row],[UNITID]]</f>
        <v>149842</v>
      </c>
      <c r="B906" s="2" t="str">
        <f>Table19[[#This Row],[OUTCOMES MEASURES]]</f>
        <v>Number of adjusted cohort who did not receive an award from your institution at 8 years</v>
      </c>
      <c r="C906" s="7">
        <f>Table19[[#This Row],[Growth Rate]]</f>
        <v>-0.19143576826196473</v>
      </c>
      <c r="D906">
        <f>Table20[[#This Row],[UNITID]]</f>
        <v>149842</v>
      </c>
      <c r="E906" s="7">
        <f>Table20[[#This Row],[Growth Rate]]</f>
        <v>-8.6621751684311833E-3</v>
      </c>
      <c r="F906">
        <f>Table21[[#This Row],[UNITID]]</f>
        <v>149842</v>
      </c>
      <c r="G906" s="21">
        <f>Table21[[#This Row],[Growth Rate]]</f>
        <v>0.17812500000000001</v>
      </c>
      <c r="H906">
        <f>Table5[[#This Row],[UNITID]]</f>
        <v>149842</v>
      </c>
      <c r="I906" s="7">
        <f>Table5[[#This Row],[Growth Rate]]</f>
        <v>1.5651595744680851</v>
      </c>
    </row>
    <row r="907" spans="1:9" ht="14.25">
      <c r="A907" s="63">
        <f>Table19[[#This Row],[UNITID]]</f>
        <v>149842</v>
      </c>
      <c r="B907" s="148" t="str">
        <f>Table19[[#This Row],[OUTCOMES MEASURES]]</f>
        <v>Percent of adjusted cohort receiving an award at 8 years</v>
      </c>
      <c r="C907" s="156">
        <f>Table19[[#This Row],[Growth Rate]]</f>
        <v>0.30303030303030304</v>
      </c>
      <c r="D907">
        <f>Table20[[#This Row],[UNITID]]</f>
        <v>149842</v>
      </c>
      <c r="E907" s="156">
        <f>Table20[[#This Row],[Growth Rate]]</f>
        <v>4.3478260869565216E-2</v>
      </c>
      <c r="F907">
        <f>Table21[[#This Row],[UNITID]]</f>
        <v>149842</v>
      </c>
      <c r="G907" s="157">
        <f>Table21[[#This Row],[Growth Rate]]</f>
        <v>-0.10909090909090909</v>
      </c>
      <c r="H907">
        <f>Table5[[#This Row],[UNITID]]</f>
        <v>149842</v>
      </c>
      <c r="I907" s="156">
        <f>Table5[[#This Row],[Growth Rate]]</f>
        <v>-0.4</v>
      </c>
    </row>
    <row r="908" spans="1:9" hidden="1">
      <c r="A908">
        <f>Table19[[#This Row],[UNITID]]</f>
        <v>149842</v>
      </c>
      <c r="B908" s="2" t="str">
        <f>Table19[[#This Row],[OUTCOMES MEASURES]]</f>
        <v>Percent of adjusted cohort still or subsequently enrolled at 8 years</v>
      </c>
      <c r="C908" s="8">
        <f>Table19[[#This Row],[Growth Rate]]</f>
        <v>-0.15789473684210525</v>
      </c>
      <c r="D908">
        <f>Table20[[#This Row],[UNITID]]</f>
        <v>149842</v>
      </c>
      <c r="E908" s="7">
        <f>Table20[[#This Row],[Growth Rate]]</f>
        <v>-6.6666666666666666E-2</v>
      </c>
      <c r="F908">
        <f>Table21[[#This Row],[UNITID]]</f>
        <v>149842</v>
      </c>
      <c r="G908" s="21">
        <f>Table21[[#This Row],[Growth Rate]]</f>
        <v>0.42307692307692307</v>
      </c>
      <c r="H908">
        <f>Table5[[#This Row],[UNITID]]</f>
        <v>149842</v>
      </c>
      <c r="I908" s="7">
        <f>Table5[[#This Row],[Growth Rate]]</f>
        <v>1.3809523809523809</v>
      </c>
    </row>
    <row r="909" spans="1:9" ht="14.25">
      <c r="A909" s="63">
        <f>Table19[[#This Row],[UNITID]]</f>
        <v>149842</v>
      </c>
      <c r="B909" s="148" t="str">
        <f>Table19[[#This Row],[OUTCOMES MEASURES]]</f>
        <v>Percent of adjusted cohort still enrolled at your institution at 8 years</v>
      </c>
      <c r="C909" s="156">
        <f>Table19[[#This Row],[Growth Rate]]</f>
        <v>0</v>
      </c>
      <c r="D909">
        <f>Table20[[#This Row],[UNITID]]</f>
        <v>149842</v>
      </c>
      <c r="E909" s="156">
        <f>Table20[[#This Row],[Growth Rate]]</f>
        <v>0</v>
      </c>
      <c r="F909">
        <f>Table21[[#This Row],[UNITID]]</f>
        <v>149842</v>
      </c>
      <c r="G909" s="158" t="str">
        <f>Table21[[#This Row],[Growth Rate]]</f>
        <v/>
      </c>
      <c r="H909">
        <f>Table5[[#This Row],[UNITID]]</f>
        <v>149842</v>
      </c>
      <c r="I909" s="156">
        <f>Table5[[#This Row],[Growth Rate]]</f>
        <v>-1</v>
      </c>
    </row>
    <row r="910" spans="1:9" ht="14.25">
      <c r="A910" s="63">
        <f>Table19[[#This Row],[UNITID]]</f>
        <v>149842</v>
      </c>
      <c r="B910" s="148" t="str">
        <f>Table19[[#This Row],[OUTCOMES MEASURES]]</f>
        <v>Percent of adjusted cohort enrolled subsequently at another institution at 8 years</v>
      </c>
      <c r="C910" s="156">
        <f>Table19[[#This Row],[Growth Rate]]</f>
        <v>-0.16666666666666666</v>
      </c>
      <c r="D910">
        <f>Table20[[#This Row],[UNITID]]</f>
        <v>149842</v>
      </c>
      <c r="E910" s="64">
        <f>Table20[[#This Row],[Growth Rate]]</f>
        <v>-6.8965517241379309E-2</v>
      </c>
      <c r="F910">
        <f>Table21[[#This Row],[UNITID]]</f>
        <v>149842</v>
      </c>
      <c r="G910" s="158">
        <f>Table21[[#This Row],[Growth Rate]]</f>
        <v>0.42307692307692307</v>
      </c>
      <c r="H910">
        <f>Table5[[#This Row],[UNITID]]</f>
        <v>149842</v>
      </c>
      <c r="I910" s="64">
        <f>Table5[[#This Row],[Growth Rate]]</f>
        <v>1.3809523809523809</v>
      </c>
    </row>
    <row r="911" spans="1:9" hidden="1">
      <c r="A911">
        <f>Table19[[#This Row],[UNITID]]</f>
        <v>149842</v>
      </c>
      <c r="B911" s="2" t="str">
        <f>Table19[[#This Row],[OUTCOMES MEASURES]]</f>
        <v>Percent of adjusted cohort enrollment status unknown at 8 years</v>
      </c>
      <c r="C911" s="8">
        <f>Table19[[#This Row],[Growth Rate]]</f>
        <v>-0.13793103448275862</v>
      </c>
      <c r="D911">
        <f>Table20[[#This Row],[UNITID]]</f>
        <v>149842</v>
      </c>
      <c r="E911" s="8">
        <f>Table20[[#This Row],[Growth Rate]]</f>
        <v>2.1276595744680851E-2</v>
      </c>
      <c r="F911">
        <f>Table21[[#This Row],[UNITID]]</f>
        <v>149842</v>
      </c>
      <c r="G911" s="8">
        <f>Table21[[#This Row],[Growth Rate]]</f>
        <v>-0.21052631578947367</v>
      </c>
      <c r="H911">
        <f>Table5[[#This Row],[UNITID]]</f>
        <v>149842</v>
      </c>
      <c r="I911" s="8">
        <f>Table5[[#This Row],[Growth Rate]]</f>
        <v>-0.32142857142857145</v>
      </c>
    </row>
    <row r="912" spans="1:9" hidden="1">
      <c r="A912">
        <f>Table19[[#This Row],[UNITID]]</f>
        <v>155140</v>
      </c>
      <c r="B912" s="2" t="str">
        <f>Table19[[#This Row],[OUTCOMES MEASURES]]</f>
        <v>First-Time, Full-Time Cohort</v>
      </c>
      <c r="C912" s="8">
        <f>Table19[[#This Row],[Growth Rate]]</f>
        <v>-4.7169811320754715E-3</v>
      </c>
      <c r="D912">
        <f>Table20[[#This Row],[UNITID]]</f>
        <v>155140</v>
      </c>
      <c r="E912" s="8">
        <f>Table20[[#This Row],[Growth Rate]]</f>
        <v>-0.8125</v>
      </c>
      <c r="F912">
        <f>Table21[[#This Row],[UNITID]]</f>
        <v>155140</v>
      </c>
      <c r="G912" s="8">
        <f>Table21[[#This Row],[Growth Rate]]</f>
        <v>-3.669724770642202E-2</v>
      </c>
      <c r="H912">
        <f>Table5[[#This Row],[UNITID]]</f>
        <v>155140</v>
      </c>
      <c r="I912" s="8">
        <f>Table5[[#This Row],[Growth Rate]]</f>
        <v>-0.66666666666666663</v>
      </c>
    </row>
    <row r="913" spans="1:9" hidden="1">
      <c r="A913">
        <f>Table19[[#This Row],[UNITID]]</f>
        <v>155140</v>
      </c>
      <c r="B913" t="str">
        <f>Table19[[#This Row],[OUTCOMES MEASURES]]</f>
        <v>Exclusions to cohort</v>
      </c>
      <c r="C913" s="7" t="str">
        <f>Table19[[#This Row],[Growth Rate]]</f>
        <v/>
      </c>
      <c r="D913">
        <f>Table20[[#This Row],[UNITID]]</f>
        <v>155140</v>
      </c>
      <c r="E913" s="7" t="str">
        <f>Table20[[#This Row],[Growth Rate]]</f>
        <v/>
      </c>
      <c r="F913">
        <f>Table21[[#This Row],[UNITID]]</f>
        <v>155140</v>
      </c>
      <c r="G913" s="7" t="str">
        <f>Table21[[#This Row],[Growth Rate]]</f>
        <v/>
      </c>
      <c r="H913">
        <f>Table5[[#This Row],[UNITID]]</f>
        <v>155140</v>
      </c>
      <c r="I913" s="7" t="str">
        <f>Table5[[#This Row],[Growth Rate]]</f>
        <v/>
      </c>
    </row>
    <row r="914" spans="1:9" ht="14.25">
      <c r="A914" s="63">
        <f>Table19[[#This Row],[UNITID]]</f>
        <v>155140</v>
      </c>
      <c r="B914" s="63" t="str">
        <f>Table19[[#This Row],[OUTCOMES MEASURES]]</f>
        <v>Adjusted cohort</v>
      </c>
      <c r="C914" s="64">
        <f>Table19[[#This Row],[Growth Rate]]</f>
        <v>-4.7169811320754715E-3</v>
      </c>
      <c r="D914">
        <f>Table20[[#This Row],[UNITID]]</f>
        <v>155140</v>
      </c>
      <c r="E914" s="64">
        <f>Table20[[#This Row],[Growth Rate]]</f>
        <v>-0.8125</v>
      </c>
      <c r="F914">
        <f>Table21[[#This Row],[UNITID]]</f>
        <v>155140</v>
      </c>
      <c r="G914" s="155">
        <f>Table21[[#This Row],[Growth Rate]]</f>
        <v>-3.669724770642202E-2</v>
      </c>
      <c r="H914">
        <f>Table5[[#This Row],[UNITID]]</f>
        <v>155140</v>
      </c>
      <c r="I914" s="64">
        <f>Table5[[#This Row],[Growth Rate]]</f>
        <v>-0.66666666666666663</v>
      </c>
    </row>
    <row r="915" spans="1:9" hidden="1">
      <c r="A915">
        <f>Table19[[#This Row],[UNITID]]</f>
        <v>155140</v>
      </c>
      <c r="B915" t="str">
        <f>Table19[[#This Row],[OUTCOMES MEASURES]]</f>
        <v>Number of adjusted cohort receiving a certificate at 4 years</v>
      </c>
      <c r="C915" s="7" t="str">
        <f>Table19[[#This Row],[Growth Rate]]</f>
        <v/>
      </c>
      <c r="D915">
        <f>Table20[[#This Row],[UNITID]]</f>
        <v>155140</v>
      </c>
      <c r="E915" s="7" t="str">
        <f>Table20[[#This Row],[Growth Rate]]</f>
        <v/>
      </c>
      <c r="F915">
        <f>Table21[[#This Row],[UNITID]]</f>
        <v>155140</v>
      </c>
      <c r="G915" s="7" t="str">
        <f>Table21[[#This Row],[Growth Rate]]</f>
        <v/>
      </c>
      <c r="H915">
        <f>Table5[[#This Row],[UNITID]]</f>
        <v>155140</v>
      </c>
      <c r="I915" s="7" t="str">
        <f>Table5[[#This Row],[Growth Rate]]</f>
        <v/>
      </c>
    </row>
    <row r="916" spans="1:9" hidden="1">
      <c r="A916">
        <f>Table19[[#This Row],[UNITID]]</f>
        <v>155140</v>
      </c>
      <c r="B916" t="str">
        <f>Table19[[#This Row],[OUTCOMES MEASURES]]</f>
        <v>Number of adjusted cohort receiving an Associate's degree at 4 years</v>
      </c>
      <c r="C916" s="7">
        <f>Table19[[#This Row],[Growth Rate]]</f>
        <v>2.5000000000000001E-2</v>
      </c>
      <c r="D916">
        <f>Table20[[#This Row],[UNITID]]</f>
        <v>155140</v>
      </c>
      <c r="E916" s="7">
        <f>Table20[[#This Row],[Growth Rate]]</f>
        <v>0</v>
      </c>
      <c r="F916">
        <f>Table21[[#This Row],[UNITID]]</f>
        <v>155140</v>
      </c>
      <c r="G916" s="7">
        <f>Table21[[#This Row],[Growth Rate]]</f>
        <v>0.10526315789473684</v>
      </c>
      <c r="H916">
        <f>Table5[[#This Row],[UNITID]]</f>
        <v>155140</v>
      </c>
      <c r="I916" s="7" t="str">
        <f>Table5[[#This Row],[Growth Rate]]</f>
        <v/>
      </c>
    </row>
    <row r="917" spans="1:9" hidden="1">
      <c r="A917">
        <f>Table19[[#This Row],[UNITID]]</f>
        <v>155140</v>
      </c>
      <c r="B917" t="str">
        <f>Table19[[#This Row],[OUTCOMES MEASURES]]</f>
        <v>Number of adjusted cohort receiving a Bachelor's degree at 4 years</v>
      </c>
      <c r="C917" s="7">
        <f>Table19[[#This Row],[Growth Rate]]</f>
        <v>4.1428571428571432</v>
      </c>
      <c r="D917">
        <f>Table20[[#This Row],[UNITID]]</f>
        <v>155140</v>
      </c>
      <c r="E917" s="7" t="str">
        <f>Table20[[#This Row],[Growth Rate]]</f>
        <v/>
      </c>
      <c r="F917">
        <f>Table21[[#This Row],[UNITID]]</f>
        <v>155140</v>
      </c>
      <c r="G917" s="7">
        <f>Table21[[#This Row],[Growth Rate]]</f>
        <v>0.33333333333333331</v>
      </c>
      <c r="H917">
        <f>Table5[[#This Row],[UNITID]]</f>
        <v>155140</v>
      </c>
      <c r="I917" s="7">
        <f>Table5[[#This Row],[Growth Rate]]</f>
        <v>-1</v>
      </c>
    </row>
    <row r="918" spans="1:9" hidden="1">
      <c r="A918">
        <f>Table19[[#This Row],[UNITID]]</f>
        <v>155140</v>
      </c>
      <c r="B918" s="2" t="str">
        <f>Table19[[#This Row],[OUTCOMES MEASURES]]</f>
        <v>Number of adjusted cohort receiving an award at 4 years</v>
      </c>
      <c r="C918" s="7">
        <f>Table19[[#This Row],[Growth Rate]]</f>
        <v>0.63829787234042556</v>
      </c>
      <c r="D918">
        <f>Table20[[#This Row],[UNITID]]</f>
        <v>155140</v>
      </c>
      <c r="E918" s="7">
        <f>Table20[[#This Row],[Growth Rate]]</f>
        <v>1</v>
      </c>
      <c r="F918">
        <f>Table21[[#This Row],[UNITID]]</f>
        <v>155140</v>
      </c>
      <c r="G918" s="21">
        <f>Table21[[#This Row],[Growth Rate]]</f>
        <v>0.22500000000000001</v>
      </c>
      <c r="H918">
        <f>Table5[[#This Row],[UNITID]]</f>
        <v>155140</v>
      </c>
      <c r="I918" s="7">
        <f>Table5[[#This Row],[Growth Rate]]</f>
        <v>-1</v>
      </c>
    </row>
    <row r="919" spans="1:9" ht="14.25">
      <c r="A919" s="63">
        <f>Table19[[#This Row],[UNITID]]</f>
        <v>155140</v>
      </c>
      <c r="B919" s="148" t="str">
        <f>Table19[[#This Row],[OUTCOMES MEASURES]]</f>
        <v>Percent of adjusted cohort receiving an award at 4 years</v>
      </c>
      <c r="C919" s="156">
        <f>Table19[[#This Row],[Growth Rate]]</f>
        <v>0.63636363636363635</v>
      </c>
      <c r="D919">
        <f>Table20[[#This Row],[UNITID]]</f>
        <v>155140</v>
      </c>
      <c r="E919" s="156">
        <f>Table20[[#This Row],[Growth Rate]]</f>
        <v>10</v>
      </c>
      <c r="F919">
        <f>Table21[[#This Row],[UNITID]]</f>
        <v>155140</v>
      </c>
      <c r="G919" s="157">
        <f>Table21[[#This Row],[Growth Rate]]</f>
        <v>0.27027027027027029</v>
      </c>
      <c r="H919">
        <f>Table5[[#This Row],[UNITID]]</f>
        <v>155140</v>
      </c>
      <c r="I919" s="156">
        <f>Table5[[#This Row],[Growth Rate]]</f>
        <v>-1</v>
      </c>
    </row>
    <row r="920" spans="1:9" hidden="1">
      <c r="A920">
        <f>Table19[[#This Row],[UNITID]]</f>
        <v>155140</v>
      </c>
      <c r="B920" t="str">
        <f>Table19[[#This Row],[OUTCOMES MEASURES]]</f>
        <v>Number of adjusted cohort receiving a certificate at 6 years</v>
      </c>
      <c r="C920" s="7" t="str">
        <f>Table19[[#This Row],[Growth Rate]]</f>
        <v/>
      </c>
      <c r="D920">
        <f>Table20[[#This Row],[UNITID]]</f>
        <v>155140</v>
      </c>
      <c r="E920" s="7" t="str">
        <f>Table20[[#This Row],[Growth Rate]]</f>
        <v/>
      </c>
      <c r="F920">
        <f>Table21[[#This Row],[UNITID]]</f>
        <v>155140</v>
      </c>
      <c r="G920" s="7" t="str">
        <f>Table21[[#This Row],[Growth Rate]]</f>
        <v/>
      </c>
      <c r="H920">
        <f>Table5[[#This Row],[UNITID]]</f>
        <v>155140</v>
      </c>
      <c r="I920" s="7" t="str">
        <f>Table5[[#This Row],[Growth Rate]]</f>
        <v/>
      </c>
    </row>
    <row r="921" spans="1:9" hidden="1">
      <c r="A921">
        <f>Table19[[#This Row],[UNITID]]</f>
        <v>155140</v>
      </c>
      <c r="B921" t="str">
        <f>Table19[[#This Row],[OUTCOMES MEASURES]]</f>
        <v>Number of adjusted cohort receiving an Associate's degree at 6 years</v>
      </c>
      <c r="C921" s="7">
        <f>Table19[[#This Row],[Growth Rate]]</f>
        <v>-0.4098360655737705</v>
      </c>
      <c r="D921">
        <f>Table20[[#This Row],[UNITID]]</f>
        <v>155140</v>
      </c>
      <c r="E921" s="7">
        <f>Table20[[#This Row],[Growth Rate]]</f>
        <v>-0.83333333333333337</v>
      </c>
      <c r="F921">
        <f>Table21[[#This Row],[UNITID]]</f>
        <v>155140</v>
      </c>
      <c r="G921" s="7">
        <f>Table21[[#This Row],[Growth Rate]]</f>
        <v>0.10526315789473684</v>
      </c>
      <c r="H921">
        <f>Table5[[#This Row],[UNITID]]</f>
        <v>155140</v>
      </c>
      <c r="I921" s="7" t="str">
        <f>Table5[[#This Row],[Growth Rate]]</f>
        <v/>
      </c>
    </row>
    <row r="922" spans="1:9" hidden="1">
      <c r="A922">
        <f>Table19[[#This Row],[UNITID]]</f>
        <v>155140</v>
      </c>
      <c r="B922" t="str">
        <f>Table19[[#This Row],[OUTCOMES MEASURES]]</f>
        <v>Number of adjusted cohort receiving a Bachelor's degree at 6 years</v>
      </c>
      <c r="C922" s="7">
        <f>Table19[[#This Row],[Growth Rate]]</f>
        <v>0.25641025641025639</v>
      </c>
      <c r="D922">
        <f>Table20[[#This Row],[UNITID]]</f>
        <v>155140</v>
      </c>
      <c r="E922" s="7" t="str">
        <f>Table20[[#This Row],[Growth Rate]]</f>
        <v/>
      </c>
      <c r="F922">
        <f>Table21[[#This Row],[UNITID]]</f>
        <v>155140</v>
      </c>
      <c r="G922" s="7">
        <f>Table21[[#This Row],[Growth Rate]]</f>
        <v>0.7142857142857143</v>
      </c>
      <c r="H922">
        <f>Table5[[#This Row],[UNITID]]</f>
        <v>155140</v>
      </c>
      <c r="I922" s="7">
        <f>Table5[[#This Row],[Growth Rate]]</f>
        <v>-1</v>
      </c>
    </row>
    <row r="923" spans="1:9" hidden="1">
      <c r="A923">
        <f>Table19[[#This Row],[UNITID]]</f>
        <v>155140</v>
      </c>
      <c r="B923" s="2" t="str">
        <f>Table19[[#This Row],[OUTCOMES MEASURES]]</f>
        <v>Number of adjusted cohort receiving an award at 6 years</v>
      </c>
      <c r="C923" s="7">
        <f>Table19[[#This Row],[Growth Rate]]</f>
        <v>-0.15</v>
      </c>
      <c r="D923">
        <f>Table20[[#This Row],[UNITID]]</f>
        <v>155140</v>
      </c>
      <c r="E923" s="7">
        <f>Table20[[#This Row],[Growth Rate]]</f>
        <v>-0.66666666666666663</v>
      </c>
      <c r="F923">
        <f>Table21[[#This Row],[UNITID]]</f>
        <v>155140</v>
      </c>
      <c r="G923" s="21">
        <f>Table21[[#This Row],[Growth Rate]]</f>
        <v>0.42499999999999999</v>
      </c>
      <c r="H923">
        <f>Table5[[#This Row],[UNITID]]</f>
        <v>155140</v>
      </c>
      <c r="I923" s="7">
        <f>Table5[[#This Row],[Growth Rate]]</f>
        <v>-1</v>
      </c>
    </row>
    <row r="924" spans="1:9" ht="14.25">
      <c r="A924" s="63">
        <f>Table19[[#This Row],[UNITID]]</f>
        <v>155140</v>
      </c>
      <c r="B924" s="148" t="str">
        <f>Table19[[#This Row],[OUTCOMES MEASURES]]</f>
        <v>Percent of adjusted cohort receiving an award at 6 years</v>
      </c>
      <c r="C924" s="156">
        <f>Table19[[#This Row],[Growth Rate]]</f>
        <v>-0.14893617021276595</v>
      </c>
      <c r="D924">
        <f>Table20[[#This Row],[UNITID]]</f>
        <v>155140</v>
      </c>
      <c r="E924" s="156">
        <f>Table20[[#This Row],[Growth Rate]]</f>
        <v>0.73684210526315785</v>
      </c>
      <c r="F924">
        <f>Table21[[#This Row],[UNITID]]</f>
        <v>155140</v>
      </c>
      <c r="G924" s="157">
        <f>Table21[[#This Row],[Growth Rate]]</f>
        <v>0.45945945945945948</v>
      </c>
      <c r="H924">
        <f>Table5[[#This Row],[UNITID]]</f>
        <v>155140</v>
      </c>
      <c r="I924" s="156">
        <f>Table5[[#This Row],[Growth Rate]]</f>
        <v>-1</v>
      </c>
    </row>
    <row r="925" spans="1:9" hidden="1">
      <c r="A925">
        <f>Table19[[#This Row],[UNITID]]</f>
        <v>155140</v>
      </c>
      <c r="B925" t="str">
        <f>Table19[[#This Row],[OUTCOMES MEASURES]]</f>
        <v>Number of adjusted cohort receiving a certificate at 8 years</v>
      </c>
      <c r="C925" s="7" t="str">
        <f>Table19[[#This Row],[Growth Rate]]</f>
        <v/>
      </c>
      <c r="D925">
        <f>Table20[[#This Row],[UNITID]]</f>
        <v>155140</v>
      </c>
      <c r="E925" s="7" t="str">
        <f>Table20[[#This Row],[Growth Rate]]</f>
        <v/>
      </c>
      <c r="F925">
        <f>Table21[[#This Row],[UNITID]]</f>
        <v>155140</v>
      </c>
      <c r="G925" s="7" t="str">
        <f>Table21[[#This Row],[Growth Rate]]</f>
        <v/>
      </c>
      <c r="H925">
        <f>Table5[[#This Row],[UNITID]]</f>
        <v>155140</v>
      </c>
      <c r="I925" s="7" t="str">
        <f>Table5[[#This Row],[Growth Rate]]</f>
        <v/>
      </c>
    </row>
    <row r="926" spans="1:9" hidden="1">
      <c r="A926">
        <f>Table19[[#This Row],[UNITID]]</f>
        <v>155140</v>
      </c>
      <c r="B926" t="str">
        <f>Table19[[#This Row],[OUTCOMES MEASURES]]</f>
        <v>Number of adjusted cohort receiving an Associate's degree at 8 years</v>
      </c>
      <c r="C926" s="7">
        <f>Table19[[#This Row],[Growth Rate]]</f>
        <v>-4.9180327868852458E-2</v>
      </c>
      <c r="D926">
        <f>Table20[[#This Row],[UNITID]]</f>
        <v>155140</v>
      </c>
      <c r="E926" s="7">
        <f>Table20[[#This Row],[Growth Rate]]</f>
        <v>-0.66666666666666663</v>
      </c>
      <c r="F926">
        <f>Table21[[#This Row],[UNITID]]</f>
        <v>155140</v>
      </c>
      <c r="G926" s="7">
        <f>Table21[[#This Row],[Growth Rate]]</f>
        <v>-8.3333333333333329E-2</v>
      </c>
      <c r="H926">
        <f>Table5[[#This Row],[UNITID]]</f>
        <v>155140</v>
      </c>
      <c r="I926" s="7" t="str">
        <f>Table5[[#This Row],[Growth Rate]]</f>
        <v/>
      </c>
    </row>
    <row r="927" spans="1:9" hidden="1">
      <c r="A927">
        <f>Table19[[#This Row],[UNITID]]</f>
        <v>155140</v>
      </c>
      <c r="B927" t="str">
        <f>Table19[[#This Row],[OUTCOMES MEASURES]]</f>
        <v>Number of adjusted cohort receiving a Bachelor's degree at 8 years</v>
      </c>
      <c r="C927" s="7">
        <f>Table19[[#This Row],[Growth Rate]]</f>
        <v>0.35897435897435898</v>
      </c>
      <c r="D927">
        <f>Table20[[#This Row],[UNITID]]</f>
        <v>155140</v>
      </c>
      <c r="E927" s="7" t="str">
        <f>Table20[[#This Row],[Growth Rate]]</f>
        <v/>
      </c>
      <c r="F927">
        <f>Table21[[#This Row],[UNITID]]</f>
        <v>155140</v>
      </c>
      <c r="G927" s="7">
        <f>Table21[[#This Row],[Growth Rate]]</f>
        <v>0.25806451612903225</v>
      </c>
      <c r="H927">
        <f>Table5[[#This Row],[UNITID]]</f>
        <v>155140</v>
      </c>
      <c r="I927" s="7">
        <f>Table5[[#This Row],[Growth Rate]]</f>
        <v>-1</v>
      </c>
    </row>
    <row r="928" spans="1:9" hidden="1">
      <c r="A928">
        <f>Table19[[#This Row],[UNITID]]</f>
        <v>155140</v>
      </c>
      <c r="B928" t="str">
        <f>Table19[[#This Row],[OUTCOMES MEASURES]]</f>
        <v>Number of adjusted cohort receiving an award at 8 years</v>
      </c>
      <c r="C928" s="7">
        <f>Table19[[#This Row],[Growth Rate]]</f>
        <v>0.11</v>
      </c>
      <c r="D928">
        <f>Table20[[#This Row],[UNITID]]</f>
        <v>155140</v>
      </c>
      <c r="E928" s="7">
        <f>Table20[[#This Row],[Growth Rate]]</f>
        <v>-0.5</v>
      </c>
      <c r="F928">
        <f>Table21[[#This Row],[UNITID]]</f>
        <v>155140</v>
      </c>
      <c r="G928" s="7">
        <f>Table21[[#This Row],[Growth Rate]]</f>
        <v>0.10909090909090909</v>
      </c>
      <c r="H928">
        <f>Table5[[#This Row],[UNITID]]</f>
        <v>155140</v>
      </c>
      <c r="I928" s="7">
        <f>Table5[[#This Row],[Growth Rate]]</f>
        <v>-1</v>
      </c>
    </row>
    <row r="929" spans="1:9" hidden="1">
      <c r="A929">
        <f>Table19[[#This Row],[UNITID]]</f>
        <v>155140</v>
      </c>
      <c r="B929" t="str">
        <f>Table19[[#This Row],[OUTCOMES MEASURES]]</f>
        <v>Number of adjusted cohort still enrolled at your institution at 8 years</v>
      </c>
      <c r="C929" s="7">
        <f>Table19[[#This Row],[Growth Rate]]</f>
        <v>2</v>
      </c>
      <c r="D929">
        <f>Table20[[#This Row],[UNITID]]</f>
        <v>155140</v>
      </c>
      <c r="E929" s="7">
        <f>Table20[[#This Row],[Growth Rate]]</f>
        <v>-1</v>
      </c>
      <c r="F929">
        <f>Table21[[#This Row],[UNITID]]</f>
        <v>155140</v>
      </c>
      <c r="G929" s="7" t="str">
        <f>Table21[[#This Row],[Growth Rate]]</f>
        <v/>
      </c>
      <c r="H929">
        <f>Table5[[#This Row],[UNITID]]</f>
        <v>155140</v>
      </c>
      <c r="I929" s="7" t="str">
        <f>Table5[[#This Row],[Growth Rate]]</f>
        <v/>
      </c>
    </row>
    <row r="930" spans="1:9" hidden="1">
      <c r="A930">
        <f>Table19[[#This Row],[UNITID]]</f>
        <v>155140</v>
      </c>
      <c r="B930" t="str">
        <f>Table19[[#This Row],[OUTCOMES MEASURES]]</f>
        <v>Number of adjusted cohort who enrolled subsequently at another institution at 8 years</v>
      </c>
      <c r="C930" s="7">
        <f>Table19[[#This Row],[Growth Rate]]</f>
        <v>-0.46938775510204084</v>
      </c>
      <c r="D930">
        <f>Table20[[#This Row],[UNITID]]</f>
        <v>155140</v>
      </c>
      <c r="E930" s="7">
        <f>Table20[[#This Row],[Growth Rate]]</f>
        <v>-1</v>
      </c>
      <c r="F930">
        <f>Table21[[#This Row],[UNITID]]</f>
        <v>155140</v>
      </c>
      <c r="G930" s="7">
        <f>Table21[[#This Row],[Growth Rate]]</f>
        <v>-0.40384615384615385</v>
      </c>
      <c r="H930">
        <f>Table5[[#This Row],[UNITID]]</f>
        <v>155140</v>
      </c>
      <c r="I930" s="7">
        <f>Table5[[#This Row],[Growth Rate]]</f>
        <v>-0.5</v>
      </c>
    </row>
    <row r="931" spans="1:9" hidden="1">
      <c r="A931">
        <f>Table19[[#This Row],[UNITID]]</f>
        <v>155140</v>
      </c>
      <c r="B931" s="2" t="str">
        <f>Table19[[#This Row],[OUTCOMES MEASURES]]</f>
        <v>Number of adjusted cohort whose subsequent enrollment status is unknown at 8 years</v>
      </c>
      <c r="C931" s="8">
        <f>Table19[[#This Row],[Growth Rate]]</f>
        <v>2.5</v>
      </c>
      <c r="D931">
        <f>Table20[[#This Row],[UNITID]]</f>
        <v>155140</v>
      </c>
      <c r="E931" s="7">
        <f>Table20[[#This Row],[Growth Rate]]</f>
        <v>-0.875</v>
      </c>
      <c r="F931">
        <f>Table21[[#This Row],[UNITID]]</f>
        <v>155140</v>
      </c>
      <c r="G931" s="7">
        <f>Table21[[#This Row],[Growth Rate]]</f>
        <v>5</v>
      </c>
      <c r="H931">
        <f>Table5[[#This Row],[UNITID]]</f>
        <v>155140</v>
      </c>
      <c r="I931" s="7">
        <f>Table5[[#This Row],[Growth Rate]]</f>
        <v>-1</v>
      </c>
    </row>
    <row r="932" spans="1:9" hidden="1">
      <c r="A932">
        <f>Table19[[#This Row],[UNITID]]</f>
        <v>155140</v>
      </c>
      <c r="B932" s="2" t="str">
        <f>Table19[[#This Row],[OUTCOMES MEASURES]]</f>
        <v>Number of adjusted cohort who did not receive an award from your institution at 8 years</v>
      </c>
      <c r="C932" s="7">
        <f>Table19[[#This Row],[Growth Rate]]</f>
        <v>-0.10714285714285714</v>
      </c>
      <c r="D932">
        <f>Table20[[#This Row],[UNITID]]</f>
        <v>155140</v>
      </c>
      <c r="E932" s="7">
        <f>Table20[[#This Row],[Growth Rate]]</f>
        <v>-0.88461538461538458</v>
      </c>
      <c r="F932">
        <f>Table21[[#This Row],[UNITID]]</f>
        <v>155140</v>
      </c>
      <c r="G932" s="21">
        <f>Table21[[#This Row],[Growth Rate]]</f>
        <v>-0.18518518518518517</v>
      </c>
      <c r="H932">
        <f>Table5[[#This Row],[UNITID]]</f>
        <v>155140</v>
      </c>
      <c r="I932" s="7">
        <f>Table5[[#This Row],[Growth Rate]]</f>
        <v>-0.6</v>
      </c>
    </row>
    <row r="933" spans="1:9" ht="14.25">
      <c r="A933" s="63">
        <f>Table19[[#This Row],[UNITID]]</f>
        <v>155140</v>
      </c>
      <c r="B933" s="148" t="str">
        <f>Table19[[#This Row],[OUTCOMES MEASURES]]</f>
        <v>Percent of adjusted cohort receiving an award at 8 years</v>
      </c>
      <c r="C933" s="156">
        <f>Table19[[#This Row],[Growth Rate]]</f>
        <v>0.1276595744680851</v>
      </c>
      <c r="D933">
        <f>Table20[[#This Row],[UNITID]]</f>
        <v>155140</v>
      </c>
      <c r="E933" s="156">
        <f>Table20[[#This Row],[Growth Rate]]</f>
        <v>1.631578947368421</v>
      </c>
      <c r="F933">
        <f>Table21[[#This Row],[UNITID]]</f>
        <v>155140</v>
      </c>
      <c r="G933" s="157">
        <f>Table21[[#This Row],[Growth Rate]]</f>
        <v>0.16</v>
      </c>
      <c r="H933">
        <f>Table5[[#This Row],[UNITID]]</f>
        <v>155140</v>
      </c>
      <c r="I933" s="156">
        <f>Table5[[#This Row],[Growth Rate]]</f>
        <v>-1</v>
      </c>
    </row>
    <row r="934" spans="1:9" hidden="1">
      <c r="A934">
        <f>Table19[[#This Row],[UNITID]]</f>
        <v>155140</v>
      </c>
      <c r="B934" s="2" t="str">
        <f>Table19[[#This Row],[OUTCOMES MEASURES]]</f>
        <v>Percent of adjusted cohort still or subsequently enrolled at 8 years</v>
      </c>
      <c r="C934" s="8">
        <f>Table19[[#This Row],[Growth Rate]]</f>
        <v>-0.42553191489361702</v>
      </c>
      <c r="D934">
        <f>Table20[[#This Row],[UNITID]]</f>
        <v>155140</v>
      </c>
      <c r="E934" s="7">
        <f>Table20[[#This Row],[Growth Rate]]</f>
        <v>-1</v>
      </c>
      <c r="F934">
        <f>Table21[[#This Row],[UNITID]]</f>
        <v>155140</v>
      </c>
      <c r="G934" s="21">
        <f>Table21[[#This Row],[Growth Rate]]</f>
        <v>-0.375</v>
      </c>
      <c r="H934">
        <f>Table5[[#This Row],[UNITID]]</f>
        <v>155140</v>
      </c>
      <c r="I934" s="7">
        <f>Table5[[#This Row],[Growth Rate]]</f>
        <v>0.4925373134328358</v>
      </c>
    </row>
    <row r="935" spans="1:9" ht="14.25">
      <c r="A935" s="63">
        <f>Table19[[#This Row],[UNITID]]</f>
        <v>155140</v>
      </c>
      <c r="B935" s="148" t="str">
        <f>Table19[[#This Row],[OUTCOMES MEASURES]]</f>
        <v>Percent of adjusted cohort still enrolled at your institution at 8 years</v>
      </c>
      <c r="C935" s="156">
        <f>Table19[[#This Row],[Growth Rate]]</f>
        <v>2</v>
      </c>
      <c r="D935">
        <f>Table20[[#This Row],[UNITID]]</f>
        <v>155140</v>
      </c>
      <c r="E935" s="156">
        <f>Table20[[#This Row],[Growth Rate]]</f>
        <v>-1</v>
      </c>
      <c r="F935">
        <f>Table21[[#This Row],[UNITID]]</f>
        <v>155140</v>
      </c>
      <c r="G935" s="158" t="str">
        <f>Table21[[#This Row],[Growth Rate]]</f>
        <v/>
      </c>
      <c r="H935">
        <f>Table5[[#This Row],[UNITID]]</f>
        <v>155140</v>
      </c>
      <c r="I935" s="156" t="str">
        <f>Table5[[#This Row],[Growth Rate]]</f>
        <v/>
      </c>
    </row>
    <row r="936" spans="1:9" ht="14.25">
      <c r="A936" s="63">
        <f>Table19[[#This Row],[UNITID]]</f>
        <v>155140</v>
      </c>
      <c r="B936" s="148" t="str">
        <f>Table19[[#This Row],[OUTCOMES MEASURES]]</f>
        <v>Percent of adjusted cohort enrolled subsequently at another institution at 8 years</v>
      </c>
      <c r="C936" s="156">
        <f>Table19[[#This Row],[Growth Rate]]</f>
        <v>-0.45652173913043476</v>
      </c>
      <c r="D936">
        <f>Table20[[#This Row],[UNITID]]</f>
        <v>155140</v>
      </c>
      <c r="E936" s="64">
        <f>Table20[[#This Row],[Growth Rate]]</f>
        <v>-1</v>
      </c>
      <c r="F936">
        <f>Table21[[#This Row],[UNITID]]</f>
        <v>155140</v>
      </c>
      <c r="G936" s="158">
        <f>Table21[[#This Row],[Growth Rate]]</f>
        <v>-0.375</v>
      </c>
      <c r="H936">
        <f>Table5[[#This Row],[UNITID]]</f>
        <v>155140</v>
      </c>
      <c r="I936" s="64">
        <f>Table5[[#This Row],[Growth Rate]]</f>
        <v>0.4925373134328358</v>
      </c>
    </row>
    <row r="937" spans="1:9" hidden="1">
      <c r="A937">
        <f>Table19[[#This Row],[UNITID]]</f>
        <v>155140</v>
      </c>
      <c r="B937" s="2" t="str">
        <f>Table19[[#This Row],[OUTCOMES MEASURES]]</f>
        <v>Percent of adjusted cohort enrollment status unknown at 8 years</v>
      </c>
      <c r="C937" s="8">
        <f>Table19[[#This Row],[Growth Rate]]</f>
        <v>2.3333333333333335</v>
      </c>
      <c r="D937">
        <f>Table20[[#This Row],[UNITID]]</f>
        <v>155140</v>
      </c>
      <c r="E937" s="8">
        <f>Table20[[#This Row],[Growth Rate]]</f>
        <v>-0.33333333333333331</v>
      </c>
      <c r="F937">
        <f>Table21[[#This Row],[UNITID]]</f>
        <v>155140</v>
      </c>
      <c r="G937" s="8">
        <f>Table21[[#This Row],[Growth Rate]]</f>
        <v>4.5</v>
      </c>
      <c r="H937">
        <f>Table5[[#This Row],[UNITID]]</f>
        <v>155140</v>
      </c>
      <c r="I937" s="8">
        <f>Table5[[#This Row],[Growth Rate]]</f>
        <v>-1</v>
      </c>
    </row>
    <row r="938" spans="1:9" hidden="1">
      <c r="A938">
        <f>Table19[[#This Row],[UNITID]]</f>
        <v>157739</v>
      </c>
      <c r="B938" s="2" t="str">
        <f>Table19[[#This Row],[OUTCOMES MEASURES]]</f>
        <v>First-Time, Full-Time Cohort</v>
      </c>
      <c r="C938" s="8">
        <f>Table19[[#This Row],[Growth Rate]]</f>
        <v>-8.9201877934272297E-2</v>
      </c>
      <c r="D938">
        <f>Table20[[#This Row],[UNITID]]</f>
        <v>157739</v>
      </c>
      <c r="E938" s="8">
        <f>Table20[[#This Row],[Growth Rate]]</f>
        <v>-0.53488372093023251</v>
      </c>
      <c r="F938">
        <f>Table21[[#This Row],[UNITID]]</f>
        <v>157739</v>
      </c>
      <c r="G938" s="8">
        <f>Table21[[#This Row],[Growth Rate]]</f>
        <v>-0.38636363636363635</v>
      </c>
      <c r="H938">
        <f>Table5[[#This Row],[UNITID]]</f>
        <v>157739</v>
      </c>
      <c r="I938" s="8">
        <f>Table5[[#This Row],[Growth Rate]]</f>
        <v>-0.20930232558139536</v>
      </c>
    </row>
    <row r="939" spans="1:9" hidden="1">
      <c r="A939">
        <f>Table19[[#This Row],[UNITID]]</f>
        <v>157739</v>
      </c>
      <c r="B939" t="str">
        <f>Table19[[#This Row],[OUTCOMES MEASURES]]</f>
        <v>Exclusions to cohort</v>
      </c>
      <c r="C939" s="7" t="str">
        <f>Table19[[#This Row],[Growth Rate]]</f>
        <v/>
      </c>
      <c r="D939">
        <f>Table20[[#This Row],[UNITID]]</f>
        <v>157739</v>
      </c>
      <c r="E939" s="7" t="str">
        <f>Table20[[#This Row],[Growth Rate]]</f>
        <v/>
      </c>
      <c r="F939">
        <f>Table21[[#This Row],[UNITID]]</f>
        <v>157739</v>
      </c>
      <c r="G939" s="7" t="str">
        <f>Table21[[#This Row],[Growth Rate]]</f>
        <v/>
      </c>
      <c r="H939">
        <f>Table5[[#This Row],[UNITID]]</f>
        <v>157739</v>
      </c>
      <c r="I939" s="7" t="str">
        <f>Table5[[#This Row],[Growth Rate]]</f>
        <v/>
      </c>
    </row>
    <row r="940" spans="1:9" ht="14.25">
      <c r="A940" s="63">
        <f>Table19[[#This Row],[UNITID]]</f>
        <v>157739</v>
      </c>
      <c r="B940" s="63" t="str">
        <f>Table19[[#This Row],[OUTCOMES MEASURES]]</f>
        <v>Adjusted cohort</v>
      </c>
      <c r="C940" s="64">
        <f>Table19[[#This Row],[Growth Rate]]</f>
        <v>-9.154929577464789E-2</v>
      </c>
      <c r="D940">
        <f>Table20[[#This Row],[UNITID]]</f>
        <v>157739</v>
      </c>
      <c r="E940" s="64">
        <f>Table20[[#This Row],[Growth Rate]]</f>
        <v>-0.53488372093023251</v>
      </c>
      <c r="F940">
        <f>Table21[[#This Row],[UNITID]]</f>
        <v>157739</v>
      </c>
      <c r="G940" s="155">
        <f>Table21[[#This Row],[Growth Rate]]</f>
        <v>-0.38636363636363635</v>
      </c>
      <c r="H940">
        <f>Table5[[#This Row],[UNITID]]</f>
        <v>157739</v>
      </c>
      <c r="I940" s="64">
        <f>Table5[[#This Row],[Growth Rate]]</f>
        <v>-0.20930232558139536</v>
      </c>
    </row>
    <row r="941" spans="1:9" hidden="1">
      <c r="A941">
        <f>Table19[[#This Row],[UNITID]]</f>
        <v>157739</v>
      </c>
      <c r="B941" t="str">
        <f>Table19[[#This Row],[OUTCOMES MEASURES]]</f>
        <v>Number of adjusted cohort receiving a certificate at 4 years</v>
      </c>
      <c r="C941" s="7">
        <f>Table19[[#This Row],[Growth Rate]]</f>
        <v>-0.15625</v>
      </c>
      <c r="D941">
        <f>Table20[[#This Row],[UNITID]]</f>
        <v>157739</v>
      </c>
      <c r="E941" s="7">
        <f>Table20[[#This Row],[Growth Rate]]</f>
        <v>-0.52380952380952384</v>
      </c>
      <c r="F941">
        <f>Table21[[#This Row],[UNITID]]</f>
        <v>157739</v>
      </c>
      <c r="G941" s="7">
        <f>Table21[[#This Row],[Growth Rate]]</f>
        <v>0.14285714285714285</v>
      </c>
      <c r="H941">
        <f>Table5[[#This Row],[UNITID]]</f>
        <v>157739</v>
      </c>
      <c r="I941" s="7">
        <f>Table5[[#This Row],[Growth Rate]]</f>
        <v>0.2</v>
      </c>
    </row>
    <row r="942" spans="1:9" hidden="1">
      <c r="A942">
        <f>Table19[[#This Row],[UNITID]]</f>
        <v>157739</v>
      </c>
      <c r="B942" t="str">
        <f>Table19[[#This Row],[OUTCOMES MEASURES]]</f>
        <v>Number of adjusted cohort receiving an Associate's degree at 4 years</v>
      </c>
      <c r="C942" s="7">
        <f>Table19[[#This Row],[Growth Rate]]</f>
        <v>0.35714285714285715</v>
      </c>
      <c r="D942">
        <f>Table20[[#This Row],[UNITID]]</f>
        <v>157739</v>
      </c>
      <c r="E942" s="7">
        <f>Table20[[#This Row],[Growth Rate]]</f>
        <v>1</v>
      </c>
      <c r="F942">
        <f>Table21[[#This Row],[UNITID]]</f>
        <v>157739</v>
      </c>
      <c r="G942" s="7">
        <f>Table21[[#This Row],[Growth Rate]]</f>
        <v>-0.5</v>
      </c>
      <c r="H942">
        <f>Table5[[#This Row],[UNITID]]</f>
        <v>157739</v>
      </c>
      <c r="I942" s="7">
        <f>Table5[[#This Row],[Growth Rate]]</f>
        <v>-0.2</v>
      </c>
    </row>
    <row r="943" spans="1:9" hidden="1">
      <c r="A943">
        <f>Table19[[#This Row],[UNITID]]</f>
        <v>157739</v>
      </c>
      <c r="B943" t="str">
        <f>Table19[[#This Row],[OUTCOMES MEASURES]]</f>
        <v>Number of adjusted cohort receiving a Bachelor's degree at 4 years</v>
      </c>
      <c r="C943" s="7" t="str">
        <f>Table19[[#This Row],[Growth Rate]]</f>
        <v/>
      </c>
      <c r="D943">
        <f>Table20[[#This Row],[UNITID]]</f>
        <v>157739</v>
      </c>
      <c r="E943" s="7" t="str">
        <f>Table20[[#This Row],[Growth Rate]]</f>
        <v/>
      </c>
      <c r="F943">
        <f>Table21[[#This Row],[UNITID]]</f>
        <v>157739</v>
      </c>
      <c r="G943" s="7" t="str">
        <f>Table21[[#This Row],[Growth Rate]]</f>
        <v/>
      </c>
      <c r="H943">
        <f>Table5[[#This Row],[UNITID]]</f>
        <v>157739</v>
      </c>
      <c r="I943" s="7" t="str">
        <f>Table5[[#This Row],[Growth Rate]]</f>
        <v/>
      </c>
    </row>
    <row r="944" spans="1:9" hidden="1">
      <c r="A944">
        <f>Table19[[#This Row],[UNITID]]</f>
        <v>157739</v>
      </c>
      <c r="B944" s="2" t="str">
        <f>Table19[[#This Row],[OUTCOMES MEASURES]]</f>
        <v>Number of adjusted cohort receiving an award at 4 years</v>
      </c>
      <c r="C944" s="7">
        <f>Table19[[#This Row],[Growth Rate]]</f>
        <v>0.11194029850746269</v>
      </c>
      <c r="D944">
        <f>Table20[[#This Row],[UNITID]]</f>
        <v>157739</v>
      </c>
      <c r="E944" s="7">
        <f>Table20[[#This Row],[Growth Rate]]</f>
        <v>-0.28000000000000003</v>
      </c>
      <c r="F944">
        <f>Table21[[#This Row],[UNITID]]</f>
        <v>157739</v>
      </c>
      <c r="G944" s="21">
        <f>Table21[[#This Row],[Growth Rate]]</f>
        <v>-0.37142857142857144</v>
      </c>
      <c r="H944">
        <f>Table5[[#This Row],[UNITID]]</f>
        <v>157739</v>
      </c>
      <c r="I944" s="7">
        <f>Table5[[#This Row],[Growth Rate]]</f>
        <v>-6.6666666666666666E-2</v>
      </c>
    </row>
    <row r="945" spans="1:9" ht="14.25">
      <c r="A945" s="63">
        <f>Table19[[#This Row],[UNITID]]</f>
        <v>157739</v>
      </c>
      <c r="B945" s="148" t="str">
        <f>Table19[[#This Row],[OUTCOMES MEASURES]]</f>
        <v>Percent of adjusted cohort receiving an award at 4 years</v>
      </c>
      <c r="C945" s="156">
        <f>Table19[[#This Row],[Growth Rate]]</f>
        <v>0.25806451612903225</v>
      </c>
      <c r="D945">
        <f>Table20[[#This Row],[UNITID]]</f>
        <v>157739</v>
      </c>
      <c r="E945" s="156">
        <f>Table20[[#This Row],[Growth Rate]]</f>
        <v>0.53333333333333333</v>
      </c>
      <c r="F945">
        <f>Table21[[#This Row],[UNITID]]</f>
        <v>157739</v>
      </c>
      <c r="G945" s="157">
        <f>Table21[[#This Row],[Growth Rate]]</f>
        <v>2.5000000000000001E-2</v>
      </c>
      <c r="H945">
        <f>Table5[[#This Row],[UNITID]]</f>
        <v>157739</v>
      </c>
      <c r="I945" s="156">
        <f>Table5[[#This Row],[Growth Rate]]</f>
        <v>0.17142857142857143</v>
      </c>
    </row>
    <row r="946" spans="1:9" hidden="1">
      <c r="A946">
        <f>Table19[[#This Row],[UNITID]]</f>
        <v>157739</v>
      </c>
      <c r="B946" t="str">
        <f>Table19[[#This Row],[OUTCOMES MEASURES]]</f>
        <v>Number of adjusted cohort receiving a certificate at 6 years</v>
      </c>
      <c r="C946" s="7">
        <f>Table19[[#This Row],[Growth Rate]]</f>
        <v>-1.6949152542372881E-2</v>
      </c>
      <c r="D946">
        <f>Table20[[#This Row],[UNITID]]</f>
        <v>157739</v>
      </c>
      <c r="E946" s="7">
        <f>Table20[[#This Row],[Growth Rate]]</f>
        <v>-0.47619047619047616</v>
      </c>
      <c r="F946">
        <f>Table21[[#This Row],[UNITID]]</f>
        <v>157739</v>
      </c>
      <c r="G946" s="7">
        <f>Table21[[#This Row],[Growth Rate]]</f>
        <v>0.6</v>
      </c>
      <c r="H946">
        <f>Table5[[#This Row],[UNITID]]</f>
        <v>157739</v>
      </c>
      <c r="I946" s="7">
        <f>Table5[[#This Row],[Growth Rate]]</f>
        <v>0.2</v>
      </c>
    </row>
    <row r="947" spans="1:9" hidden="1">
      <c r="A947">
        <f>Table19[[#This Row],[UNITID]]</f>
        <v>157739</v>
      </c>
      <c r="B947" t="str">
        <f>Table19[[#This Row],[OUTCOMES MEASURES]]</f>
        <v>Number of adjusted cohort receiving an Associate's degree at 6 years</v>
      </c>
      <c r="C947" s="7">
        <f>Table19[[#This Row],[Growth Rate]]</f>
        <v>0.17241379310344829</v>
      </c>
      <c r="D947">
        <f>Table20[[#This Row],[UNITID]]</f>
        <v>157739</v>
      </c>
      <c r="E947" s="7">
        <f>Table20[[#This Row],[Growth Rate]]</f>
        <v>0.5</v>
      </c>
      <c r="F947">
        <f>Table21[[#This Row],[UNITID]]</f>
        <v>157739</v>
      </c>
      <c r="G947" s="7">
        <f>Table21[[#This Row],[Growth Rate]]</f>
        <v>-0.5757575757575758</v>
      </c>
      <c r="H947">
        <f>Table5[[#This Row],[UNITID]]</f>
        <v>157739</v>
      </c>
      <c r="I947" s="7">
        <f>Table5[[#This Row],[Growth Rate]]</f>
        <v>-0.2</v>
      </c>
    </row>
    <row r="948" spans="1:9" hidden="1">
      <c r="A948">
        <f>Table19[[#This Row],[UNITID]]</f>
        <v>157739</v>
      </c>
      <c r="B948" t="str">
        <f>Table19[[#This Row],[OUTCOMES MEASURES]]</f>
        <v>Number of adjusted cohort receiving a Bachelor's degree at 6 years</v>
      </c>
      <c r="C948" s="7" t="str">
        <f>Table19[[#This Row],[Growth Rate]]</f>
        <v/>
      </c>
      <c r="D948">
        <f>Table20[[#This Row],[UNITID]]</f>
        <v>157739</v>
      </c>
      <c r="E948" s="7" t="str">
        <f>Table20[[#This Row],[Growth Rate]]</f>
        <v/>
      </c>
      <c r="F948">
        <f>Table21[[#This Row],[UNITID]]</f>
        <v>157739</v>
      </c>
      <c r="G948" s="7" t="str">
        <f>Table21[[#This Row],[Growth Rate]]</f>
        <v/>
      </c>
      <c r="H948">
        <f>Table5[[#This Row],[UNITID]]</f>
        <v>157739</v>
      </c>
      <c r="I948" s="7" t="str">
        <f>Table5[[#This Row],[Growth Rate]]</f>
        <v/>
      </c>
    </row>
    <row r="949" spans="1:9" hidden="1">
      <c r="A949">
        <f>Table19[[#This Row],[UNITID]]</f>
        <v>157739</v>
      </c>
      <c r="B949" s="2" t="str">
        <f>Table19[[#This Row],[OUTCOMES MEASURES]]</f>
        <v>Number of adjusted cohort receiving an award at 6 years</v>
      </c>
      <c r="C949" s="7">
        <f>Table19[[#This Row],[Growth Rate]]</f>
        <v>9.5890410958904104E-2</v>
      </c>
      <c r="D949">
        <f>Table20[[#This Row],[UNITID]]</f>
        <v>157739</v>
      </c>
      <c r="E949" s="7">
        <f>Table20[[#This Row],[Growth Rate]]</f>
        <v>-0.25925925925925924</v>
      </c>
      <c r="F949">
        <f>Table21[[#This Row],[UNITID]]</f>
        <v>157739</v>
      </c>
      <c r="G949" s="21">
        <f>Table21[[#This Row],[Growth Rate]]</f>
        <v>-0.42105263157894735</v>
      </c>
      <c r="H949">
        <f>Table5[[#This Row],[UNITID]]</f>
        <v>157739</v>
      </c>
      <c r="I949" s="7">
        <f>Table5[[#This Row],[Growth Rate]]</f>
        <v>-6.6666666666666666E-2</v>
      </c>
    </row>
    <row r="950" spans="1:9" ht="14.25">
      <c r="A950" s="63">
        <f>Table19[[#This Row],[UNITID]]</f>
        <v>157739</v>
      </c>
      <c r="B950" s="148" t="str">
        <f>Table19[[#This Row],[OUTCOMES MEASURES]]</f>
        <v>Percent of adjusted cohort receiving an award at 6 years</v>
      </c>
      <c r="C950" s="156">
        <f>Table19[[#This Row],[Growth Rate]]</f>
        <v>0.20588235294117646</v>
      </c>
      <c r="D950">
        <f>Table20[[#This Row],[UNITID]]</f>
        <v>157739</v>
      </c>
      <c r="E950" s="156">
        <f>Table20[[#This Row],[Growth Rate]]</f>
        <v>0.5625</v>
      </c>
      <c r="F950">
        <f>Table21[[#This Row],[UNITID]]</f>
        <v>157739</v>
      </c>
      <c r="G950" s="157">
        <f>Table21[[#This Row],[Growth Rate]]</f>
        <v>-4.6511627906976744E-2</v>
      </c>
      <c r="H950">
        <f>Table5[[#This Row],[UNITID]]</f>
        <v>157739</v>
      </c>
      <c r="I950" s="156">
        <f>Table5[[#This Row],[Growth Rate]]</f>
        <v>0.17142857142857143</v>
      </c>
    </row>
    <row r="951" spans="1:9" hidden="1">
      <c r="A951">
        <f>Table19[[#This Row],[UNITID]]</f>
        <v>157739</v>
      </c>
      <c r="B951" t="str">
        <f>Table19[[#This Row],[OUTCOMES MEASURES]]</f>
        <v>Number of adjusted cohort receiving a certificate at 8 years</v>
      </c>
      <c r="C951" s="7">
        <f>Table19[[#This Row],[Growth Rate]]</f>
        <v>-8.0645161290322578E-2</v>
      </c>
      <c r="D951">
        <f>Table20[[#This Row],[UNITID]]</f>
        <v>157739</v>
      </c>
      <c r="E951" s="7">
        <f>Table20[[#This Row],[Growth Rate]]</f>
        <v>-0.47619047619047616</v>
      </c>
      <c r="F951">
        <f>Table21[[#This Row],[UNITID]]</f>
        <v>157739</v>
      </c>
      <c r="G951" s="7">
        <f>Table21[[#This Row],[Growth Rate]]</f>
        <v>0.33333333333333331</v>
      </c>
      <c r="H951">
        <f>Table5[[#This Row],[UNITID]]</f>
        <v>157739</v>
      </c>
      <c r="I951" s="7">
        <f>Table5[[#This Row],[Growth Rate]]</f>
        <v>0</v>
      </c>
    </row>
    <row r="952" spans="1:9" hidden="1">
      <c r="A952">
        <f>Table19[[#This Row],[UNITID]]</f>
        <v>157739</v>
      </c>
      <c r="B952" t="str">
        <f>Table19[[#This Row],[OUTCOMES MEASURES]]</f>
        <v>Number of adjusted cohort receiving an Associate's degree at 8 years</v>
      </c>
      <c r="C952" s="7">
        <f>Table19[[#This Row],[Growth Rate]]</f>
        <v>0.18888888888888888</v>
      </c>
      <c r="D952">
        <f>Table20[[#This Row],[UNITID]]</f>
        <v>157739</v>
      </c>
      <c r="E952" s="7">
        <f>Table20[[#This Row],[Growth Rate]]</f>
        <v>0.375</v>
      </c>
      <c r="F952">
        <f>Table21[[#This Row],[UNITID]]</f>
        <v>157739</v>
      </c>
      <c r="G952" s="7">
        <f>Table21[[#This Row],[Growth Rate]]</f>
        <v>-0.55882352941176472</v>
      </c>
      <c r="H952">
        <f>Table5[[#This Row],[UNITID]]</f>
        <v>157739</v>
      </c>
      <c r="I952" s="7">
        <f>Table5[[#This Row],[Growth Rate]]</f>
        <v>0</v>
      </c>
    </row>
    <row r="953" spans="1:9" hidden="1">
      <c r="A953">
        <f>Table19[[#This Row],[UNITID]]</f>
        <v>157739</v>
      </c>
      <c r="B953" t="str">
        <f>Table19[[#This Row],[OUTCOMES MEASURES]]</f>
        <v>Number of adjusted cohort receiving a Bachelor's degree at 8 years</v>
      </c>
      <c r="C953" s="7" t="str">
        <f>Table19[[#This Row],[Growth Rate]]</f>
        <v/>
      </c>
      <c r="D953">
        <f>Table20[[#This Row],[UNITID]]</f>
        <v>157739</v>
      </c>
      <c r="E953" s="7" t="str">
        <f>Table20[[#This Row],[Growth Rate]]</f>
        <v/>
      </c>
      <c r="F953">
        <f>Table21[[#This Row],[UNITID]]</f>
        <v>157739</v>
      </c>
      <c r="G953" s="7" t="str">
        <f>Table21[[#This Row],[Growth Rate]]</f>
        <v/>
      </c>
      <c r="H953">
        <f>Table5[[#This Row],[UNITID]]</f>
        <v>157739</v>
      </c>
      <c r="I953" s="7" t="str">
        <f>Table5[[#This Row],[Growth Rate]]</f>
        <v/>
      </c>
    </row>
    <row r="954" spans="1:9" hidden="1">
      <c r="A954">
        <f>Table19[[#This Row],[UNITID]]</f>
        <v>157739</v>
      </c>
      <c r="B954" t="str">
        <f>Table19[[#This Row],[OUTCOMES MEASURES]]</f>
        <v>Number of adjusted cohort receiving an award at 8 years</v>
      </c>
      <c r="C954" s="7">
        <f>Table19[[#This Row],[Growth Rate]]</f>
        <v>7.8947368421052627E-2</v>
      </c>
      <c r="D954">
        <f>Table20[[#This Row],[UNITID]]</f>
        <v>157739</v>
      </c>
      <c r="E954" s="7">
        <f>Table20[[#This Row],[Growth Rate]]</f>
        <v>-0.2413793103448276</v>
      </c>
      <c r="F954">
        <f>Table21[[#This Row],[UNITID]]</f>
        <v>157739</v>
      </c>
      <c r="G954" s="7">
        <f>Table21[[#This Row],[Growth Rate]]</f>
        <v>-0.42499999999999999</v>
      </c>
      <c r="H954">
        <f>Table5[[#This Row],[UNITID]]</f>
        <v>157739</v>
      </c>
      <c r="I954" s="7">
        <f>Table5[[#This Row],[Growth Rate]]</f>
        <v>0</v>
      </c>
    </row>
    <row r="955" spans="1:9" hidden="1">
      <c r="A955">
        <f>Table19[[#This Row],[UNITID]]</f>
        <v>157739</v>
      </c>
      <c r="B955" t="str">
        <f>Table19[[#This Row],[OUTCOMES MEASURES]]</f>
        <v>Number of adjusted cohort still enrolled at your institution at 8 years</v>
      </c>
      <c r="C955" s="7">
        <f>Table19[[#This Row],[Growth Rate]]</f>
        <v>0.14285714285714285</v>
      </c>
      <c r="D955">
        <f>Table20[[#This Row],[UNITID]]</f>
        <v>157739</v>
      </c>
      <c r="E955" s="7">
        <f>Table20[[#This Row],[Growth Rate]]</f>
        <v>2</v>
      </c>
      <c r="F955">
        <f>Table21[[#This Row],[UNITID]]</f>
        <v>157739</v>
      </c>
      <c r="G955" s="7">
        <f>Table21[[#This Row],[Growth Rate]]</f>
        <v>-0.66666666666666663</v>
      </c>
      <c r="H955">
        <f>Table5[[#This Row],[UNITID]]</f>
        <v>157739</v>
      </c>
      <c r="I955" s="7" t="str">
        <f>Table5[[#This Row],[Growth Rate]]</f>
        <v/>
      </c>
    </row>
    <row r="956" spans="1:9" hidden="1">
      <c r="A956">
        <f>Table19[[#This Row],[UNITID]]</f>
        <v>157739</v>
      </c>
      <c r="B956" t="str">
        <f>Table19[[#This Row],[OUTCOMES MEASURES]]</f>
        <v>Number of adjusted cohort who enrolled subsequently at another institution at 8 years</v>
      </c>
      <c r="C956" s="7">
        <f>Table19[[#This Row],[Growth Rate]]</f>
        <v>-0.29629629629629628</v>
      </c>
      <c r="D956">
        <f>Table20[[#This Row],[UNITID]]</f>
        <v>157739</v>
      </c>
      <c r="E956" s="7">
        <f>Table20[[#This Row],[Growth Rate]]</f>
        <v>-0.75</v>
      </c>
      <c r="F956">
        <f>Table21[[#This Row],[UNITID]]</f>
        <v>157739</v>
      </c>
      <c r="G956" s="7">
        <f>Table21[[#This Row],[Growth Rate]]</f>
        <v>-0.52380952380952384</v>
      </c>
      <c r="H956">
        <f>Table5[[#This Row],[UNITID]]</f>
        <v>157739</v>
      </c>
      <c r="I956" s="7">
        <f>Table5[[#This Row],[Growth Rate]]</f>
        <v>-0.2</v>
      </c>
    </row>
    <row r="957" spans="1:9" hidden="1">
      <c r="A957">
        <f>Table19[[#This Row],[UNITID]]</f>
        <v>157739</v>
      </c>
      <c r="B957" s="2" t="str">
        <f>Table19[[#This Row],[OUTCOMES MEASURES]]</f>
        <v>Number of adjusted cohort whose subsequent enrollment status is unknown at 8 years</v>
      </c>
      <c r="C957" s="8">
        <f>Table19[[#This Row],[Growth Rate]]</f>
        <v>-0.16901408450704225</v>
      </c>
      <c r="D957">
        <f>Table20[[#This Row],[UNITID]]</f>
        <v>157739</v>
      </c>
      <c r="E957" s="7">
        <f>Table20[[#This Row],[Growth Rate]]</f>
        <v>-0.57894736842105265</v>
      </c>
      <c r="F957">
        <f>Table21[[#This Row],[UNITID]]</f>
        <v>157739</v>
      </c>
      <c r="G957" s="7">
        <f>Table21[[#This Row],[Growth Rate]]</f>
        <v>-0.16666666666666666</v>
      </c>
      <c r="H957">
        <f>Table5[[#This Row],[UNITID]]</f>
        <v>157739</v>
      </c>
      <c r="I957" s="7">
        <f>Table5[[#This Row],[Growth Rate]]</f>
        <v>-0.46153846153846156</v>
      </c>
    </row>
    <row r="958" spans="1:9" hidden="1">
      <c r="A958">
        <f>Table19[[#This Row],[UNITID]]</f>
        <v>157739</v>
      </c>
      <c r="B958" s="2" t="str">
        <f>Table19[[#This Row],[OUTCOMES MEASURES]]</f>
        <v>Number of adjusted cohort who did not receive an award from your institution at 8 years</v>
      </c>
      <c r="C958" s="7">
        <f>Table19[[#This Row],[Growth Rate]]</f>
        <v>-0.18613138686131386</v>
      </c>
      <c r="D958">
        <f>Table20[[#This Row],[UNITID]]</f>
        <v>157739</v>
      </c>
      <c r="E958" s="7">
        <f>Table20[[#This Row],[Growth Rate]]</f>
        <v>-0.59440559440559437</v>
      </c>
      <c r="F958">
        <f>Table21[[#This Row],[UNITID]]</f>
        <v>157739</v>
      </c>
      <c r="G958" s="21">
        <f>Table21[[#This Row],[Growth Rate]]</f>
        <v>-0.35416666666666669</v>
      </c>
      <c r="H958">
        <f>Table5[[#This Row],[UNITID]]</f>
        <v>157739</v>
      </c>
      <c r="I958" s="7">
        <f>Table5[[#This Row],[Growth Rate]]</f>
        <v>-0.32142857142857145</v>
      </c>
    </row>
    <row r="959" spans="1:9" ht="14.25">
      <c r="A959" s="63">
        <f>Table19[[#This Row],[UNITID]]</f>
        <v>157739</v>
      </c>
      <c r="B959" s="148" t="str">
        <f>Table19[[#This Row],[OUTCOMES MEASURES]]</f>
        <v>Percent of adjusted cohort receiving an award at 8 years</v>
      </c>
      <c r="C959" s="156">
        <f>Table19[[#This Row],[Growth Rate]]</f>
        <v>0.16666666666666666</v>
      </c>
      <c r="D959">
        <f>Table20[[#This Row],[UNITID]]</f>
        <v>157739</v>
      </c>
      <c r="E959" s="156">
        <f>Table20[[#This Row],[Growth Rate]]</f>
        <v>0.6470588235294118</v>
      </c>
      <c r="F959">
        <f>Table21[[#This Row],[UNITID]]</f>
        <v>157739</v>
      </c>
      <c r="G959" s="157">
        <f>Table21[[#This Row],[Growth Rate]]</f>
        <v>-4.4444444444444446E-2</v>
      </c>
      <c r="H959">
        <f>Table5[[#This Row],[UNITID]]</f>
        <v>157739</v>
      </c>
      <c r="I959" s="156">
        <f>Table5[[#This Row],[Growth Rate]]</f>
        <v>0.25714285714285712</v>
      </c>
    </row>
    <row r="960" spans="1:9" hidden="1">
      <c r="A960">
        <f>Table19[[#This Row],[UNITID]]</f>
        <v>157739</v>
      </c>
      <c r="B960" s="2" t="str">
        <f>Table19[[#This Row],[OUTCOMES MEASURES]]</f>
        <v>Percent of adjusted cohort still or subsequently enrolled at 8 years</v>
      </c>
      <c r="C960" s="8">
        <f>Table19[[#This Row],[Growth Rate]]</f>
        <v>-0.14285714285714285</v>
      </c>
      <c r="D960">
        <f>Table20[[#This Row],[UNITID]]</f>
        <v>157739</v>
      </c>
      <c r="E960" s="7">
        <f>Table20[[#This Row],[Growth Rate]]</f>
        <v>-0.23529411764705882</v>
      </c>
      <c r="F960">
        <f>Table21[[#This Row],[UNITID]]</f>
        <v>157739</v>
      </c>
      <c r="G960" s="21">
        <f>Table21[[#This Row],[Growth Rate]]</f>
        <v>-0.25925925925925924</v>
      </c>
      <c r="H960">
        <f>Table5[[#This Row],[UNITID]]</f>
        <v>157739</v>
      </c>
      <c r="I960" s="7">
        <f>Table5[[#This Row],[Growth Rate]]</f>
        <v>0</v>
      </c>
    </row>
    <row r="961" spans="1:9" ht="14.25">
      <c r="A961" s="63">
        <f>Table19[[#This Row],[UNITID]]</f>
        <v>157739</v>
      </c>
      <c r="B961" s="148" t="str">
        <f>Table19[[#This Row],[OUTCOMES MEASURES]]</f>
        <v>Percent of adjusted cohort still enrolled at your institution at 8 years</v>
      </c>
      <c r="C961" s="156">
        <f>Table19[[#This Row],[Growth Rate]]</f>
        <v>0</v>
      </c>
      <c r="D961">
        <f>Table20[[#This Row],[UNITID]]</f>
        <v>157739</v>
      </c>
      <c r="E961" s="156">
        <f>Table20[[#This Row],[Growth Rate]]</f>
        <v>3</v>
      </c>
      <c r="F961">
        <f>Table21[[#This Row],[UNITID]]</f>
        <v>157739</v>
      </c>
      <c r="G961" s="158">
        <f>Table21[[#This Row],[Growth Rate]]</f>
        <v>-0.33333333333333331</v>
      </c>
      <c r="H961">
        <f>Table5[[#This Row],[UNITID]]</f>
        <v>157739</v>
      </c>
      <c r="I961" s="156" t="str">
        <f>Table5[[#This Row],[Growth Rate]]</f>
        <v/>
      </c>
    </row>
    <row r="962" spans="1:9" ht="14.25">
      <c r="A962" s="63">
        <f>Table19[[#This Row],[UNITID]]</f>
        <v>157739</v>
      </c>
      <c r="B962" s="148" t="str">
        <f>Table19[[#This Row],[OUTCOMES MEASURES]]</f>
        <v>Percent of adjusted cohort enrolled subsequently at another institution at 8 years</v>
      </c>
      <c r="C962" s="156">
        <f>Table19[[#This Row],[Growth Rate]]</f>
        <v>-0.23076923076923078</v>
      </c>
      <c r="D962">
        <f>Table20[[#This Row],[UNITID]]</f>
        <v>157739</v>
      </c>
      <c r="E962" s="64">
        <f>Table20[[#This Row],[Growth Rate]]</f>
        <v>-0.4375</v>
      </c>
      <c r="F962">
        <f>Table21[[#This Row],[UNITID]]</f>
        <v>157739</v>
      </c>
      <c r="G962" s="158">
        <f>Table21[[#This Row],[Growth Rate]]</f>
        <v>-0.20833333333333334</v>
      </c>
      <c r="H962">
        <f>Table5[[#This Row],[UNITID]]</f>
        <v>157739</v>
      </c>
      <c r="I962" s="64">
        <f>Table5[[#This Row],[Growth Rate]]</f>
        <v>0</v>
      </c>
    </row>
    <row r="963" spans="1:9" hidden="1">
      <c r="A963">
        <f>Table19[[#This Row],[UNITID]]</f>
        <v>157739</v>
      </c>
      <c r="B963" s="2" t="str">
        <f>Table19[[#This Row],[OUTCOMES MEASURES]]</f>
        <v>Percent of adjusted cohort enrollment status unknown at 8 years</v>
      </c>
      <c r="C963" s="8">
        <f>Table19[[#This Row],[Growth Rate]]</f>
        <v>-0.08</v>
      </c>
      <c r="D963">
        <f>Table20[[#This Row],[UNITID]]</f>
        <v>157739</v>
      </c>
      <c r="E963" s="8">
        <f>Table20[[#This Row],[Growth Rate]]</f>
        <v>-9.0909090909090912E-2</v>
      </c>
      <c r="F963">
        <f>Table21[[#This Row],[UNITID]]</f>
        <v>157739</v>
      </c>
      <c r="G963" s="8">
        <f>Table21[[#This Row],[Growth Rate]]</f>
        <v>0.37037037037037035</v>
      </c>
      <c r="H963">
        <f>Table5[[#This Row],[UNITID]]</f>
        <v>157739</v>
      </c>
      <c r="I963" s="8">
        <f>Table5[[#This Row],[Growth Rate]]</f>
        <v>-0.3</v>
      </c>
    </row>
    <row r="964" spans="1:9" hidden="1">
      <c r="A964">
        <f>Table19[[#This Row],[UNITID]]</f>
        <v>159407</v>
      </c>
      <c r="B964" s="2" t="str">
        <f>Table19[[#This Row],[OUTCOMES MEASURES]]</f>
        <v>First-Time, Full-Time Cohort</v>
      </c>
      <c r="C964" s="8">
        <f>Table19[[#This Row],[Growth Rate]]</f>
        <v>-0.13975576662143827</v>
      </c>
      <c r="D964">
        <f>Table20[[#This Row],[UNITID]]</f>
        <v>159407</v>
      </c>
      <c r="E964" s="8">
        <f>Table20[[#This Row],[Growth Rate]]</f>
        <v>-0.24354243542435425</v>
      </c>
      <c r="F964">
        <f>Table21[[#This Row],[UNITID]]</f>
        <v>159407</v>
      </c>
      <c r="G964" s="8">
        <f>Table21[[#This Row],[Growth Rate]]</f>
        <v>-0.16145833333333334</v>
      </c>
      <c r="H964">
        <f>Table5[[#This Row],[UNITID]]</f>
        <v>159407</v>
      </c>
      <c r="I964" s="8">
        <f>Table5[[#This Row],[Growth Rate]]</f>
        <v>-0.17703349282296652</v>
      </c>
    </row>
    <row r="965" spans="1:9" hidden="1">
      <c r="A965">
        <f>Table19[[#This Row],[UNITID]]</f>
        <v>159407</v>
      </c>
      <c r="B965" t="str">
        <f>Table19[[#This Row],[OUTCOMES MEASURES]]</f>
        <v>Exclusions to cohort</v>
      </c>
      <c r="C965" s="7">
        <f>Table19[[#This Row],[Growth Rate]]</f>
        <v>-0.5</v>
      </c>
      <c r="D965">
        <f>Table20[[#This Row],[UNITID]]</f>
        <v>159407</v>
      </c>
      <c r="E965" s="7">
        <f>Table20[[#This Row],[Growth Rate]]</f>
        <v>-1</v>
      </c>
      <c r="F965">
        <f>Table21[[#This Row],[UNITID]]</f>
        <v>159407</v>
      </c>
      <c r="G965" s="7" t="str">
        <f>Table21[[#This Row],[Growth Rate]]</f>
        <v/>
      </c>
      <c r="H965">
        <f>Table5[[#This Row],[UNITID]]</f>
        <v>159407</v>
      </c>
      <c r="I965" s="7" t="str">
        <f>Table5[[#This Row],[Growth Rate]]</f>
        <v/>
      </c>
    </row>
    <row r="966" spans="1:9" ht="14.25">
      <c r="A966" s="63">
        <f>Table19[[#This Row],[UNITID]]</f>
        <v>159407</v>
      </c>
      <c r="B966" s="63" t="str">
        <f>Table19[[#This Row],[OUTCOMES MEASURES]]</f>
        <v>Adjusted cohort</v>
      </c>
      <c r="C966" s="64">
        <f>Table19[[#This Row],[Growth Rate]]</f>
        <v>-0.13877551020408163</v>
      </c>
      <c r="D966">
        <f>Table20[[#This Row],[UNITID]]</f>
        <v>159407</v>
      </c>
      <c r="E966" s="64">
        <f>Table20[[#This Row],[Growth Rate]]</f>
        <v>-0.24074074074074073</v>
      </c>
      <c r="F966">
        <f>Table21[[#This Row],[UNITID]]</f>
        <v>159407</v>
      </c>
      <c r="G966" s="155">
        <f>Table21[[#This Row],[Growth Rate]]</f>
        <v>-0.16145833333333334</v>
      </c>
      <c r="H966">
        <f>Table5[[#This Row],[UNITID]]</f>
        <v>159407</v>
      </c>
      <c r="I966" s="64">
        <f>Table5[[#This Row],[Growth Rate]]</f>
        <v>-0.17703349282296652</v>
      </c>
    </row>
    <row r="967" spans="1:9" hidden="1">
      <c r="A967">
        <f>Table19[[#This Row],[UNITID]]</f>
        <v>159407</v>
      </c>
      <c r="B967" t="str">
        <f>Table19[[#This Row],[OUTCOMES MEASURES]]</f>
        <v>Number of adjusted cohort receiving a certificate at 4 years</v>
      </c>
      <c r="C967" s="7">
        <f>Table19[[#This Row],[Growth Rate]]</f>
        <v>6</v>
      </c>
      <c r="D967">
        <f>Table20[[#This Row],[UNITID]]</f>
        <v>159407</v>
      </c>
      <c r="E967" s="7" t="str">
        <f>Table20[[#This Row],[Growth Rate]]</f>
        <v/>
      </c>
      <c r="F967">
        <f>Table21[[#This Row],[UNITID]]</f>
        <v>159407</v>
      </c>
      <c r="G967" s="7" t="str">
        <f>Table21[[#This Row],[Growth Rate]]</f>
        <v/>
      </c>
      <c r="H967">
        <f>Table5[[#This Row],[UNITID]]</f>
        <v>159407</v>
      </c>
      <c r="I967" s="7">
        <f>Table5[[#This Row],[Growth Rate]]</f>
        <v>2</v>
      </c>
    </row>
    <row r="968" spans="1:9" hidden="1">
      <c r="A968">
        <f>Table19[[#This Row],[UNITID]]</f>
        <v>159407</v>
      </c>
      <c r="B968" t="str">
        <f>Table19[[#This Row],[OUTCOMES MEASURES]]</f>
        <v>Number of adjusted cohort receiving an Associate's degree at 4 years</v>
      </c>
      <c r="C968" s="7">
        <f>Table19[[#This Row],[Growth Rate]]</f>
        <v>0.28125</v>
      </c>
      <c r="D968">
        <f>Table20[[#This Row],[UNITID]]</f>
        <v>159407</v>
      </c>
      <c r="E968" s="7">
        <f>Table20[[#This Row],[Growth Rate]]</f>
        <v>-0.14285714285714285</v>
      </c>
      <c r="F968">
        <f>Table21[[#This Row],[UNITID]]</f>
        <v>159407</v>
      </c>
      <c r="G968" s="7">
        <f>Table21[[#This Row],[Growth Rate]]</f>
        <v>-0.11904761904761904</v>
      </c>
      <c r="H968">
        <f>Table5[[#This Row],[UNITID]]</f>
        <v>159407</v>
      </c>
      <c r="I968" s="7">
        <f>Table5[[#This Row],[Growth Rate]]</f>
        <v>-4.7619047619047616E-2</v>
      </c>
    </row>
    <row r="969" spans="1:9" hidden="1">
      <c r="A969">
        <f>Table19[[#This Row],[UNITID]]</f>
        <v>159407</v>
      </c>
      <c r="B969" t="str">
        <f>Table19[[#This Row],[OUTCOMES MEASURES]]</f>
        <v>Number of adjusted cohort receiving a Bachelor's degree at 4 years</v>
      </c>
      <c r="C969" s="7" t="str">
        <f>Table19[[#This Row],[Growth Rate]]</f>
        <v/>
      </c>
      <c r="D969">
        <f>Table20[[#This Row],[UNITID]]</f>
        <v>159407</v>
      </c>
      <c r="E969" s="7" t="str">
        <f>Table20[[#This Row],[Growth Rate]]</f>
        <v/>
      </c>
      <c r="F969">
        <f>Table21[[#This Row],[UNITID]]</f>
        <v>159407</v>
      </c>
      <c r="G969" s="7" t="str">
        <f>Table21[[#This Row],[Growth Rate]]</f>
        <v/>
      </c>
      <c r="H969">
        <f>Table5[[#This Row],[UNITID]]</f>
        <v>159407</v>
      </c>
      <c r="I969" s="7" t="str">
        <f>Table5[[#This Row],[Growth Rate]]</f>
        <v/>
      </c>
    </row>
    <row r="970" spans="1:9" hidden="1">
      <c r="A970">
        <f>Table19[[#This Row],[UNITID]]</f>
        <v>159407</v>
      </c>
      <c r="B970" s="2" t="str">
        <f>Table19[[#This Row],[OUTCOMES MEASURES]]</f>
        <v>Number of adjusted cohort receiving an award at 4 years</v>
      </c>
      <c r="C970" s="7">
        <f>Table19[[#This Row],[Growth Rate]]</f>
        <v>0.34020618556701032</v>
      </c>
      <c r="D970">
        <f>Table20[[#This Row],[UNITID]]</f>
        <v>159407</v>
      </c>
      <c r="E970" s="7">
        <f>Table20[[#This Row],[Growth Rate]]</f>
        <v>0</v>
      </c>
      <c r="F970">
        <f>Table21[[#This Row],[UNITID]]</f>
        <v>159407</v>
      </c>
      <c r="G970" s="21">
        <f>Table21[[#This Row],[Growth Rate]]</f>
        <v>-7.1428571428571425E-2</v>
      </c>
      <c r="H970">
        <f>Table5[[#This Row],[UNITID]]</f>
        <v>159407</v>
      </c>
      <c r="I970" s="7">
        <f>Table5[[#This Row],[Growth Rate]]</f>
        <v>0</v>
      </c>
    </row>
    <row r="971" spans="1:9" ht="14.25">
      <c r="A971" s="63">
        <f>Table19[[#This Row],[UNITID]]</f>
        <v>159407</v>
      </c>
      <c r="B971" s="148" t="str">
        <f>Table19[[#This Row],[OUTCOMES MEASURES]]</f>
        <v>Percent of adjusted cohort receiving an award at 4 years</v>
      </c>
      <c r="C971" s="156">
        <f>Table19[[#This Row],[Growth Rate]]</f>
        <v>0.61538461538461542</v>
      </c>
      <c r="D971">
        <f>Table20[[#This Row],[UNITID]]</f>
        <v>159407</v>
      </c>
      <c r="E971" s="156">
        <f>Table20[[#This Row],[Growth Rate]]</f>
        <v>0</v>
      </c>
      <c r="F971">
        <f>Table21[[#This Row],[UNITID]]</f>
        <v>159407</v>
      </c>
      <c r="G971" s="157">
        <f>Table21[[#This Row],[Growth Rate]]</f>
        <v>9.0909090909090912E-2</v>
      </c>
      <c r="H971">
        <f>Table5[[#This Row],[UNITID]]</f>
        <v>159407</v>
      </c>
      <c r="I971" s="156">
        <f>Table5[[#This Row],[Growth Rate]]</f>
        <v>0.19047619047619047</v>
      </c>
    </row>
    <row r="972" spans="1:9" hidden="1">
      <c r="A972">
        <f>Table19[[#This Row],[UNITID]]</f>
        <v>159407</v>
      </c>
      <c r="B972" t="str">
        <f>Table19[[#This Row],[OUTCOMES MEASURES]]</f>
        <v>Number of adjusted cohort receiving a certificate at 6 years</v>
      </c>
      <c r="C972" s="7">
        <f>Table19[[#This Row],[Growth Rate]]</f>
        <v>2</v>
      </c>
      <c r="D972">
        <f>Table20[[#This Row],[UNITID]]</f>
        <v>159407</v>
      </c>
      <c r="E972" s="7" t="str">
        <f>Table20[[#This Row],[Growth Rate]]</f>
        <v/>
      </c>
      <c r="F972">
        <f>Table21[[#This Row],[UNITID]]</f>
        <v>159407</v>
      </c>
      <c r="G972" s="7" t="str">
        <f>Table21[[#This Row],[Growth Rate]]</f>
        <v/>
      </c>
      <c r="H972">
        <f>Table5[[#This Row],[UNITID]]</f>
        <v>159407</v>
      </c>
      <c r="I972" s="7">
        <f>Table5[[#This Row],[Growth Rate]]</f>
        <v>1</v>
      </c>
    </row>
    <row r="973" spans="1:9" hidden="1">
      <c r="A973">
        <f>Table19[[#This Row],[UNITID]]</f>
        <v>159407</v>
      </c>
      <c r="B973" t="str">
        <f>Table19[[#This Row],[OUTCOMES MEASURES]]</f>
        <v>Number of adjusted cohort receiving an Associate's degree at 6 years</v>
      </c>
      <c r="C973" s="7">
        <f>Table19[[#This Row],[Growth Rate]]</f>
        <v>0.15833333333333333</v>
      </c>
      <c r="D973">
        <f>Table20[[#This Row],[UNITID]]</f>
        <v>159407</v>
      </c>
      <c r="E973" s="7">
        <f>Table20[[#This Row],[Growth Rate]]</f>
        <v>0.45454545454545453</v>
      </c>
      <c r="F973">
        <f>Table21[[#This Row],[UNITID]]</f>
        <v>159407</v>
      </c>
      <c r="G973" s="7">
        <f>Table21[[#This Row],[Growth Rate]]</f>
        <v>-0.19607843137254902</v>
      </c>
      <c r="H973">
        <f>Table5[[#This Row],[UNITID]]</f>
        <v>159407</v>
      </c>
      <c r="I973" s="7">
        <f>Table5[[#This Row],[Growth Rate]]</f>
        <v>-0.11538461538461539</v>
      </c>
    </row>
    <row r="974" spans="1:9" hidden="1">
      <c r="A974">
        <f>Table19[[#This Row],[UNITID]]</f>
        <v>159407</v>
      </c>
      <c r="B974" t="str">
        <f>Table19[[#This Row],[OUTCOMES MEASURES]]</f>
        <v>Number of adjusted cohort receiving a Bachelor's degree at 6 years</v>
      </c>
      <c r="C974" s="7" t="str">
        <f>Table19[[#This Row],[Growth Rate]]</f>
        <v/>
      </c>
      <c r="D974">
        <f>Table20[[#This Row],[UNITID]]</f>
        <v>159407</v>
      </c>
      <c r="E974" s="7" t="str">
        <f>Table20[[#This Row],[Growth Rate]]</f>
        <v/>
      </c>
      <c r="F974">
        <f>Table21[[#This Row],[UNITID]]</f>
        <v>159407</v>
      </c>
      <c r="G974" s="7" t="str">
        <f>Table21[[#This Row],[Growth Rate]]</f>
        <v/>
      </c>
      <c r="H974">
        <f>Table5[[#This Row],[UNITID]]</f>
        <v>159407</v>
      </c>
      <c r="I974" s="7" t="str">
        <f>Table5[[#This Row],[Growth Rate]]</f>
        <v/>
      </c>
    </row>
    <row r="975" spans="1:9" hidden="1">
      <c r="A975">
        <f>Table19[[#This Row],[UNITID]]</f>
        <v>159407</v>
      </c>
      <c r="B975" s="2" t="str">
        <f>Table19[[#This Row],[OUTCOMES MEASURES]]</f>
        <v>Number of adjusted cohort receiving an award at 6 years</v>
      </c>
      <c r="C975" s="7">
        <f>Table19[[#This Row],[Growth Rate]]</f>
        <v>0.18852459016393441</v>
      </c>
      <c r="D975">
        <f>Table20[[#This Row],[UNITID]]</f>
        <v>159407</v>
      </c>
      <c r="E975" s="7">
        <f>Table20[[#This Row],[Growth Rate]]</f>
        <v>0.63636363636363635</v>
      </c>
      <c r="F975">
        <f>Table21[[#This Row],[UNITID]]</f>
        <v>159407</v>
      </c>
      <c r="G975" s="21">
        <f>Table21[[#This Row],[Growth Rate]]</f>
        <v>-0.13725490196078433</v>
      </c>
      <c r="H975">
        <f>Table5[[#This Row],[UNITID]]</f>
        <v>159407</v>
      </c>
      <c r="I975" s="7">
        <f>Table5[[#This Row],[Growth Rate]]</f>
        <v>-9.4339622641509441E-2</v>
      </c>
    </row>
    <row r="976" spans="1:9" ht="14.25">
      <c r="A976" s="63">
        <f>Table19[[#This Row],[UNITID]]</f>
        <v>159407</v>
      </c>
      <c r="B976" s="148" t="str">
        <f>Table19[[#This Row],[OUTCOMES MEASURES]]</f>
        <v>Percent of adjusted cohort receiving an award at 6 years</v>
      </c>
      <c r="C976" s="156">
        <f>Table19[[#This Row],[Growth Rate]]</f>
        <v>0.35294117647058826</v>
      </c>
      <c r="D976">
        <f>Table20[[#This Row],[UNITID]]</f>
        <v>159407</v>
      </c>
      <c r="E976" s="156">
        <f>Table20[[#This Row],[Growth Rate]]</f>
        <v>1.25</v>
      </c>
      <c r="F976">
        <f>Table21[[#This Row],[UNITID]]</f>
        <v>159407</v>
      </c>
      <c r="G976" s="157">
        <f>Table21[[#This Row],[Growth Rate]]</f>
        <v>0</v>
      </c>
      <c r="H976">
        <f>Table5[[#This Row],[UNITID]]</f>
        <v>159407</v>
      </c>
      <c r="I976" s="156">
        <f>Table5[[#This Row],[Growth Rate]]</f>
        <v>0.12</v>
      </c>
    </row>
    <row r="977" spans="1:9" hidden="1">
      <c r="A977">
        <f>Table19[[#This Row],[UNITID]]</f>
        <v>159407</v>
      </c>
      <c r="B977" t="str">
        <f>Table19[[#This Row],[OUTCOMES MEASURES]]</f>
        <v>Number of adjusted cohort receiving a certificate at 8 years</v>
      </c>
      <c r="C977" s="7">
        <f>Table19[[#This Row],[Growth Rate]]</f>
        <v>0.5</v>
      </c>
      <c r="D977">
        <f>Table20[[#This Row],[UNITID]]</f>
        <v>159407</v>
      </c>
      <c r="E977" s="7" t="str">
        <f>Table20[[#This Row],[Growth Rate]]</f>
        <v/>
      </c>
      <c r="F977">
        <f>Table21[[#This Row],[UNITID]]</f>
        <v>159407</v>
      </c>
      <c r="G977" s="7" t="str">
        <f>Table21[[#This Row],[Growth Rate]]</f>
        <v/>
      </c>
      <c r="H977">
        <f>Table5[[#This Row],[UNITID]]</f>
        <v>159407</v>
      </c>
      <c r="I977" s="7">
        <f>Table5[[#This Row],[Growth Rate]]</f>
        <v>0</v>
      </c>
    </row>
    <row r="978" spans="1:9" hidden="1">
      <c r="A978">
        <f>Table19[[#This Row],[UNITID]]</f>
        <v>159407</v>
      </c>
      <c r="B978" t="str">
        <f>Table19[[#This Row],[OUTCOMES MEASURES]]</f>
        <v>Number of adjusted cohort receiving an Associate's degree at 8 years</v>
      </c>
      <c r="C978" s="7">
        <f>Table19[[#This Row],[Growth Rate]]</f>
        <v>0.1015625</v>
      </c>
      <c r="D978">
        <f>Table20[[#This Row],[UNITID]]</f>
        <v>159407</v>
      </c>
      <c r="E978" s="7">
        <f>Table20[[#This Row],[Growth Rate]]</f>
        <v>0.125</v>
      </c>
      <c r="F978">
        <f>Table21[[#This Row],[UNITID]]</f>
        <v>159407</v>
      </c>
      <c r="G978" s="7">
        <f>Table21[[#This Row],[Growth Rate]]</f>
        <v>-0.19230769230769232</v>
      </c>
      <c r="H978">
        <f>Table5[[#This Row],[UNITID]]</f>
        <v>159407</v>
      </c>
      <c r="I978" s="7">
        <f>Table5[[#This Row],[Growth Rate]]</f>
        <v>-7.6923076923076927E-2</v>
      </c>
    </row>
    <row r="979" spans="1:9" hidden="1">
      <c r="A979">
        <f>Table19[[#This Row],[UNITID]]</f>
        <v>159407</v>
      </c>
      <c r="B979" t="str">
        <f>Table19[[#This Row],[OUTCOMES MEASURES]]</f>
        <v>Number of adjusted cohort receiving a Bachelor's degree at 8 years</v>
      </c>
      <c r="C979" s="7" t="str">
        <f>Table19[[#This Row],[Growth Rate]]</f>
        <v/>
      </c>
      <c r="D979">
        <f>Table20[[#This Row],[UNITID]]</f>
        <v>159407</v>
      </c>
      <c r="E979" s="7" t="str">
        <f>Table20[[#This Row],[Growth Rate]]</f>
        <v/>
      </c>
      <c r="F979">
        <f>Table21[[#This Row],[UNITID]]</f>
        <v>159407</v>
      </c>
      <c r="G979" s="7" t="str">
        <f>Table21[[#This Row],[Growth Rate]]</f>
        <v/>
      </c>
      <c r="H979">
        <f>Table5[[#This Row],[UNITID]]</f>
        <v>159407</v>
      </c>
      <c r="I979" s="7" t="str">
        <f>Table5[[#This Row],[Growth Rate]]</f>
        <v/>
      </c>
    </row>
    <row r="980" spans="1:9" hidden="1">
      <c r="A980">
        <f>Table19[[#This Row],[UNITID]]</f>
        <v>159407</v>
      </c>
      <c r="B980" t="str">
        <f>Table19[[#This Row],[OUTCOMES MEASURES]]</f>
        <v>Number of adjusted cohort receiving an award at 8 years</v>
      </c>
      <c r="C980" s="7">
        <f>Table19[[#This Row],[Growth Rate]]</f>
        <v>0.11363636363636363</v>
      </c>
      <c r="D980">
        <f>Table20[[#This Row],[UNITID]]</f>
        <v>159407</v>
      </c>
      <c r="E980" s="7">
        <f>Table20[[#This Row],[Growth Rate]]</f>
        <v>0.3125</v>
      </c>
      <c r="F980">
        <f>Table21[[#This Row],[UNITID]]</f>
        <v>159407</v>
      </c>
      <c r="G980" s="7">
        <f>Table21[[#This Row],[Growth Rate]]</f>
        <v>-0.11538461538461539</v>
      </c>
      <c r="H980">
        <f>Table5[[#This Row],[UNITID]]</f>
        <v>159407</v>
      </c>
      <c r="I980" s="7">
        <f>Table5[[#This Row],[Growth Rate]]</f>
        <v>-7.5471698113207544E-2</v>
      </c>
    </row>
    <row r="981" spans="1:9" hidden="1">
      <c r="A981">
        <f>Table19[[#This Row],[UNITID]]</f>
        <v>159407</v>
      </c>
      <c r="B981" t="str">
        <f>Table19[[#This Row],[OUTCOMES MEASURES]]</f>
        <v>Number of adjusted cohort still enrolled at your institution at 8 years</v>
      </c>
      <c r="C981" s="7">
        <f>Table19[[#This Row],[Growth Rate]]</f>
        <v>-0.55555555555555558</v>
      </c>
      <c r="D981">
        <f>Table20[[#This Row],[UNITID]]</f>
        <v>159407</v>
      </c>
      <c r="E981" s="7">
        <f>Table20[[#This Row],[Growth Rate]]</f>
        <v>-0.625</v>
      </c>
      <c r="F981">
        <f>Table21[[#This Row],[UNITID]]</f>
        <v>159407</v>
      </c>
      <c r="G981" s="7">
        <f>Table21[[#This Row],[Growth Rate]]</f>
        <v>-1</v>
      </c>
      <c r="H981">
        <f>Table5[[#This Row],[UNITID]]</f>
        <v>159407</v>
      </c>
      <c r="I981" s="7" t="str">
        <f>Table5[[#This Row],[Growth Rate]]</f>
        <v/>
      </c>
    </row>
    <row r="982" spans="1:9" hidden="1">
      <c r="A982">
        <f>Table19[[#This Row],[UNITID]]</f>
        <v>159407</v>
      </c>
      <c r="B982" t="str">
        <f>Table19[[#This Row],[OUTCOMES MEASURES]]</f>
        <v>Number of adjusted cohort who enrolled subsequently at another institution at 8 years</v>
      </c>
      <c r="C982" s="7">
        <f>Table19[[#This Row],[Growth Rate]]</f>
        <v>-0.14338919925512103</v>
      </c>
      <c r="D982">
        <f>Table20[[#This Row],[UNITID]]</f>
        <v>159407</v>
      </c>
      <c r="E982" s="7">
        <f>Table20[[#This Row],[Growth Rate]]</f>
        <v>-0.1941747572815534</v>
      </c>
      <c r="F982">
        <f>Table21[[#This Row],[UNITID]]</f>
        <v>159407</v>
      </c>
      <c r="G982" s="7">
        <f>Table21[[#This Row],[Growth Rate]]</f>
        <v>-0.16923076923076924</v>
      </c>
      <c r="H982">
        <f>Table5[[#This Row],[UNITID]]</f>
        <v>159407</v>
      </c>
      <c r="I982" s="7">
        <f>Table5[[#This Row],[Growth Rate]]</f>
        <v>-0.3</v>
      </c>
    </row>
    <row r="983" spans="1:9" hidden="1">
      <c r="A983">
        <f>Table19[[#This Row],[UNITID]]</f>
        <v>159407</v>
      </c>
      <c r="B983" s="2" t="str">
        <f>Table19[[#This Row],[OUTCOMES MEASURES]]</f>
        <v>Number of adjusted cohort whose subsequent enrollment status is unknown at 8 years</v>
      </c>
      <c r="C983" s="8">
        <f>Table19[[#This Row],[Growth Rate]]</f>
        <v>-0.61403508771929827</v>
      </c>
      <c r="D983">
        <f>Table20[[#This Row],[UNITID]]</f>
        <v>159407</v>
      </c>
      <c r="E983" s="7">
        <f>Table20[[#This Row],[Growth Rate]]</f>
        <v>-0.625</v>
      </c>
      <c r="F983">
        <f>Table21[[#This Row],[UNITID]]</f>
        <v>159407</v>
      </c>
      <c r="G983" s="7">
        <f>Table21[[#This Row],[Growth Rate]]</f>
        <v>-0.22222222222222221</v>
      </c>
      <c r="H983">
        <f>Table5[[#This Row],[UNITID]]</f>
        <v>159407</v>
      </c>
      <c r="I983" s="7">
        <f>Table5[[#This Row],[Growth Rate]]</f>
        <v>1.6666666666666667</v>
      </c>
    </row>
    <row r="984" spans="1:9" hidden="1">
      <c r="A984">
        <f>Table19[[#This Row],[UNITID]]</f>
        <v>159407</v>
      </c>
      <c r="B984" s="2" t="str">
        <f>Table19[[#This Row],[OUTCOMES MEASURES]]</f>
        <v>Number of adjusted cohort who did not receive an award from your institution at 8 years</v>
      </c>
      <c r="C984" s="7">
        <f>Table19[[#This Row],[Growth Rate]]</f>
        <v>-0.19402985074626866</v>
      </c>
      <c r="D984">
        <f>Table20[[#This Row],[UNITID]]</f>
        <v>159407</v>
      </c>
      <c r="E984" s="7">
        <f>Table20[[#This Row],[Growth Rate]]</f>
        <v>-0.27559055118110237</v>
      </c>
      <c r="F984">
        <f>Table21[[#This Row],[UNITID]]</f>
        <v>159407</v>
      </c>
      <c r="G984" s="21">
        <f>Table21[[#This Row],[Growth Rate]]</f>
        <v>-0.17857142857142858</v>
      </c>
      <c r="H984">
        <f>Table5[[#This Row],[UNITID]]</f>
        <v>159407</v>
      </c>
      <c r="I984" s="7">
        <f>Table5[[#This Row],[Growth Rate]]</f>
        <v>-0.21153846153846154</v>
      </c>
    </row>
    <row r="985" spans="1:9" ht="14.25">
      <c r="A985" s="63">
        <f>Table19[[#This Row],[UNITID]]</f>
        <v>159407</v>
      </c>
      <c r="B985" s="148" t="str">
        <f>Table19[[#This Row],[OUTCOMES MEASURES]]</f>
        <v>Percent of adjusted cohort receiving an award at 8 years</v>
      </c>
      <c r="C985" s="156">
        <f>Table19[[#This Row],[Growth Rate]]</f>
        <v>0.27777777777777779</v>
      </c>
      <c r="D985">
        <f>Table20[[#This Row],[UNITID]]</f>
        <v>159407</v>
      </c>
      <c r="E985" s="156">
        <f>Table20[[#This Row],[Growth Rate]]</f>
        <v>0.66666666666666663</v>
      </c>
      <c r="F985">
        <f>Table21[[#This Row],[UNITID]]</f>
        <v>159407</v>
      </c>
      <c r="G985" s="157">
        <f>Table21[[#This Row],[Growth Rate]]</f>
        <v>7.407407407407407E-2</v>
      </c>
      <c r="H985">
        <f>Table5[[#This Row],[UNITID]]</f>
        <v>159407</v>
      </c>
      <c r="I985" s="156">
        <f>Table5[[#This Row],[Growth Rate]]</f>
        <v>0.12</v>
      </c>
    </row>
    <row r="986" spans="1:9" hidden="1">
      <c r="A986">
        <f>Table19[[#This Row],[UNITID]]</f>
        <v>159407</v>
      </c>
      <c r="B986" s="2" t="str">
        <f>Table19[[#This Row],[OUTCOMES MEASURES]]</f>
        <v>Percent of adjusted cohort still or subsequently enrolled at 8 years</v>
      </c>
      <c r="C986" s="8">
        <f>Table19[[#This Row],[Growth Rate]]</f>
        <v>-1.3513513513513514E-2</v>
      </c>
      <c r="D986">
        <f>Table20[[#This Row],[UNITID]]</f>
        <v>159407</v>
      </c>
      <c r="E986" s="7">
        <f>Table20[[#This Row],[Growth Rate]]</f>
        <v>3.7974683544303799E-2</v>
      </c>
      <c r="F986">
        <f>Table21[[#This Row],[UNITID]]</f>
        <v>159407</v>
      </c>
      <c r="G986" s="21">
        <f>Table21[[#This Row],[Growth Rate]]</f>
        <v>-1.4705882352941176E-2</v>
      </c>
      <c r="H986">
        <f>Table5[[#This Row],[UNITID]]</f>
        <v>159407</v>
      </c>
      <c r="I986" s="7">
        <f>Table5[[#This Row],[Growth Rate]]</f>
        <v>-0.1388888888888889</v>
      </c>
    </row>
    <row r="987" spans="1:9" ht="14.25">
      <c r="A987" s="63">
        <f>Table19[[#This Row],[UNITID]]</f>
        <v>159407</v>
      </c>
      <c r="B987" s="148" t="str">
        <f>Table19[[#This Row],[OUTCOMES MEASURES]]</f>
        <v>Percent of adjusted cohort still enrolled at your institution at 8 years</v>
      </c>
      <c r="C987" s="156">
        <f>Table19[[#This Row],[Growth Rate]]</f>
        <v>0</v>
      </c>
      <c r="D987">
        <f>Table20[[#This Row],[UNITID]]</f>
        <v>159407</v>
      </c>
      <c r="E987" s="156">
        <f>Table20[[#This Row],[Growth Rate]]</f>
        <v>-0.66666666666666663</v>
      </c>
      <c r="F987">
        <f>Table21[[#This Row],[UNITID]]</f>
        <v>159407</v>
      </c>
      <c r="G987" s="158">
        <f>Table21[[#This Row],[Growth Rate]]</f>
        <v>-1</v>
      </c>
      <c r="H987">
        <f>Table5[[#This Row],[UNITID]]</f>
        <v>159407</v>
      </c>
      <c r="I987" s="156" t="str">
        <f>Table5[[#This Row],[Growth Rate]]</f>
        <v/>
      </c>
    </row>
    <row r="988" spans="1:9" ht="14.25">
      <c r="A988" s="63">
        <f>Table19[[#This Row],[UNITID]]</f>
        <v>159407</v>
      </c>
      <c r="B988" s="148" t="str">
        <f>Table19[[#This Row],[OUTCOMES MEASURES]]</f>
        <v>Percent of adjusted cohort enrolled subsequently at another institution at 8 years</v>
      </c>
      <c r="C988" s="156">
        <f>Table19[[#This Row],[Growth Rate]]</f>
        <v>0</v>
      </c>
      <c r="D988">
        <f>Table20[[#This Row],[UNITID]]</f>
        <v>159407</v>
      </c>
      <c r="E988" s="64">
        <f>Table20[[#This Row],[Growth Rate]]</f>
        <v>6.5789473684210523E-2</v>
      </c>
      <c r="F988">
        <f>Table21[[#This Row],[UNITID]]</f>
        <v>159407</v>
      </c>
      <c r="G988" s="158">
        <f>Table21[[#This Row],[Growth Rate]]</f>
        <v>-1.4705882352941176E-2</v>
      </c>
      <c r="H988">
        <f>Table5[[#This Row],[UNITID]]</f>
        <v>159407</v>
      </c>
      <c r="I988" s="64">
        <f>Table5[[#This Row],[Growth Rate]]</f>
        <v>-0.15277777777777779</v>
      </c>
    </row>
    <row r="989" spans="1:9" hidden="1">
      <c r="A989">
        <f>Table19[[#This Row],[UNITID]]</f>
        <v>159407</v>
      </c>
      <c r="B989" s="2" t="str">
        <f>Table19[[#This Row],[OUTCOMES MEASURES]]</f>
        <v>Percent of adjusted cohort enrollment status unknown at 8 years</v>
      </c>
      <c r="C989" s="8">
        <f>Table19[[#This Row],[Growth Rate]]</f>
        <v>-0.625</v>
      </c>
      <c r="D989">
        <f>Table20[[#This Row],[UNITID]]</f>
        <v>159407</v>
      </c>
      <c r="E989" s="8">
        <f>Table20[[#This Row],[Growth Rate]]</f>
        <v>-0.53333333333333333</v>
      </c>
      <c r="F989">
        <f>Table21[[#This Row],[UNITID]]</f>
        <v>159407</v>
      </c>
      <c r="G989" s="8">
        <f>Table21[[#This Row],[Growth Rate]]</f>
        <v>-0.2</v>
      </c>
      <c r="H989">
        <f>Table5[[#This Row],[UNITID]]</f>
        <v>159407</v>
      </c>
      <c r="I989" s="8">
        <f>Table5[[#This Row],[Growth Rate]]</f>
        <v>2</v>
      </c>
    </row>
    <row r="990" spans="1:9" hidden="1">
      <c r="A990">
        <f>Table19[[#This Row],[UNITID]]</f>
        <v>161767</v>
      </c>
      <c r="B990" s="2" t="str">
        <f>Table19[[#This Row],[OUTCOMES MEASURES]]</f>
        <v>First-Time, Full-Time Cohort</v>
      </c>
      <c r="C990" s="8">
        <f>Table19[[#This Row],[Growth Rate]]</f>
        <v>-0.23495248152059134</v>
      </c>
      <c r="D990">
        <f>Table20[[#This Row],[UNITID]]</f>
        <v>161767</v>
      </c>
      <c r="E990" s="8">
        <f>Table20[[#This Row],[Growth Rate]]</f>
        <v>-0.36612903225806454</v>
      </c>
      <c r="F990">
        <f>Table21[[#This Row],[UNITID]]</f>
        <v>161767</v>
      </c>
      <c r="G990" s="8">
        <f>Table21[[#This Row],[Growth Rate]]</f>
        <v>-0.14911206368646662</v>
      </c>
      <c r="H990">
        <f>Table5[[#This Row],[UNITID]]</f>
        <v>161767</v>
      </c>
      <c r="I990" s="8">
        <f>Table5[[#This Row],[Growth Rate]]</f>
        <v>-0.17327858033291779</v>
      </c>
    </row>
    <row r="991" spans="1:9" hidden="1">
      <c r="A991">
        <f>Table19[[#This Row],[UNITID]]</f>
        <v>161767</v>
      </c>
      <c r="B991" t="str">
        <f>Table19[[#This Row],[OUTCOMES MEASURES]]</f>
        <v>Exclusions to cohort</v>
      </c>
      <c r="C991" s="7">
        <f>Table19[[#This Row],[Growth Rate]]</f>
        <v>-1</v>
      </c>
      <c r="D991">
        <f>Table20[[#This Row],[UNITID]]</f>
        <v>161767</v>
      </c>
      <c r="E991" s="7">
        <f>Table20[[#This Row],[Growth Rate]]</f>
        <v>-1</v>
      </c>
      <c r="F991">
        <f>Table21[[#This Row],[UNITID]]</f>
        <v>161767</v>
      </c>
      <c r="G991" s="7">
        <f>Table21[[#This Row],[Growth Rate]]</f>
        <v>0.5</v>
      </c>
      <c r="H991">
        <f>Table5[[#This Row],[UNITID]]</f>
        <v>161767</v>
      </c>
      <c r="I991" s="7">
        <f>Table5[[#This Row],[Growth Rate]]</f>
        <v>-0.625</v>
      </c>
    </row>
    <row r="992" spans="1:9" ht="14.25">
      <c r="A992" s="63">
        <f>Table19[[#This Row],[UNITID]]</f>
        <v>161767</v>
      </c>
      <c r="B992" s="63" t="str">
        <f>Table19[[#This Row],[OUTCOMES MEASURES]]</f>
        <v>Adjusted cohort</v>
      </c>
      <c r="C992" s="64">
        <f>Table19[[#This Row],[Growth Rate]]</f>
        <v>-0.23373876255949233</v>
      </c>
      <c r="D992">
        <f>Table20[[#This Row],[UNITID]]</f>
        <v>161767</v>
      </c>
      <c r="E992" s="64">
        <f>Table20[[#This Row],[Growth Rate]]</f>
        <v>-0.36544671689989233</v>
      </c>
      <c r="F992">
        <f>Table21[[#This Row],[UNITID]]</f>
        <v>161767</v>
      </c>
      <c r="G992" s="155">
        <f>Table21[[#This Row],[Growth Rate]]</f>
        <v>-0.14950980392156862</v>
      </c>
      <c r="H992">
        <f>Table5[[#This Row],[UNITID]]</f>
        <v>161767</v>
      </c>
      <c r="I992" s="64">
        <f>Table5[[#This Row],[Growth Rate]]</f>
        <v>-0.17248218614559613</v>
      </c>
    </row>
    <row r="993" spans="1:9" hidden="1">
      <c r="A993">
        <f>Table19[[#This Row],[UNITID]]</f>
        <v>161767</v>
      </c>
      <c r="B993" t="str">
        <f>Table19[[#This Row],[OUTCOMES MEASURES]]</f>
        <v>Number of adjusted cohort receiving a certificate at 4 years</v>
      </c>
      <c r="C993" s="7">
        <f>Table19[[#This Row],[Growth Rate]]</f>
        <v>-0.375</v>
      </c>
      <c r="D993">
        <f>Table20[[#This Row],[UNITID]]</f>
        <v>161767</v>
      </c>
      <c r="E993" s="7">
        <f>Table20[[#This Row],[Growth Rate]]</f>
        <v>-0.6097560975609756</v>
      </c>
      <c r="F993">
        <f>Table21[[#This Row],[UNITID]]</f>
        <v>161767</v>
      </c>
      <c r="G993" s="7">
        <f>Table21[[#This Row],[Growth Rate]]</f>
        <v>0.1116751269035533</v>
      </c>
      <c r="H993">
        <f>Table5[[#This Row],[UNITID]]</f>
        <v>161767</v>
      </c>
      <c r="I993" s="7">
        <f>Table5[[#This Row],[Growth Rate]]</f>
        <v>-0.30133657351154314</v>
      </c>
    </row>
    <row r="994" spans="1:9" hidden="1">
      <c r="A994">
        <f>Table19[[#This Row],[UNITID]]</f>
        <v>161767</v>
      </c>
      <c r="B994" t="str">
        <f>Table19[[#This Row],[OUTCOMES MEASURES]]</f>
        <v>Number of adjusted cohort receiving an Associate's degree at 4 years</v>
      </c>
      <c r="C994" s="7">
        <f>Table19[[#This Row],[Growth Rate]]</f>
        <v>-3.8659793814432991E-2</v>
      </c>
      <c r="D994">
        <f>Table20[[#This Row],[UNITID]]</f>
        <v>161767</v>
      </c>
      <c r="E994" s="7">
        <f>Table20[[#This Row],[Growth Rate]]</f>
        <v>3.007518796992481E-2</v>
      </c>
      <c r="F994">
        <f>Table21[[#This Row],[UNITID]]</f>
        <v>161767</v>
      </c>
      <c r="G994" s="7">
        <f>Table21[[#This Row],[Growth Rate]]</f>
        <v>-7.773279352226721E-2</v>
      </c>
      <c r="H994">
        <f>Table5[[#This Row],[UNITID]]</f>
        <v>161767</v>
      </c>
      <c r="I994" s="7">
        <f>Table5[[#This Row],[Growth Rate]]</f>
        <v>-1.3302294645826404E-3</v>
      </c>
    </row>
    <row r="995" spans="1:9" hidden="1">
      <c r="A995">
        <f>Table19[[#This Row],[UNITID]]</f>
        <v>161767</v>
      </c>
      <c r="B995" t="str">
        <f>Table19[[#This Row],[OUTCOMES MEASURES]]</f>
        <v>Number of adjusted cohort receiving a Bachelor's degree at 4 years</v>
      </c>
      <c r="C995" s="7" t="str">
        <f>Table19[[#This Row],[Growth Rate]]</f>
        <v/>
      </c>
      <c r="D995">
        <f>Table20[[#This Row],[UNITID]]</f>
        <v>161767</v>
      </c>
      <c r="E995" s="7" t="str">
        <f>Table20[[#This Row],[Growth Rate]]</f>
        <v/>
      </c>
      <c r="F995">
        <f>Table21[[#This Row],[UNITID]]</f>
        <v>161767</v>
      </c>
      <c r="G995" s="7" t="str">
        <f>Table21[[#This Row],[Growth Rate]]</f>
        <v/>
      </c>
      <c r="H995">
        <f>Table5[[#This Row],[UNITID]]</f>
        <v>161767</v>
      </c>
      <c r="I995" s="7" t="str">
        <f>Table5[[#This Row],[Growth Rate]]</f>
        <v/>
      </c>
    </row>
    <row r="996" spans="1:9" hidden="1">
      <c r="A996">
        <f>Table19[[#This Row],[UNITID]]</f>
        <v>161767</v>
      </c>
      <c r="B996" s="2" t="str">
        <f>Table19[[#This Row],[OUTCOMES MEASURES]]</f>
        <v>Number of adjusted cohort receiving an award at 4 years</v>
      </c>
      <c r="C996" s="7">
        <f>Table19[[#This Row],[Growth Rate]]</f>
        <v>-6.4285714285714279E-2</v>
      </c>
      <c r="D996">
        <f>Table20[[#This Row],[UNITID]]</f>
        <v>161767</v>
      </c>
      <c r="E996" s="7">
        <f>Table20[[#This Row],[Growth Rate]]</f>
        <v>-0.1206896551724138</v>
      </c>
      <c r="F996">
        <f>Table21[[#This Row],[UNITID]]</f>
        <v>161767</v>
      </c>
      <c r="G996" s="21">
        <f>Table21[[#This Row],[Growth Rate]]</f>
        <v>-5.1675977653631286E-2</v>
      </c>
      <c r="H996">
        <f>Table5[[#This Row],[UNITID]]</f>
        <v>161767</v>
      </c>
      <c r="I996" s="7">
        <f>Table5[[#This Row],[Growth Rate]]</f>
        <v>-6.5796344647519586E-2</v>
      </c>
    </row>
    <row r="997" spans="1:9" ht="14.25">
      <c r="A997" s="63">
        <f>Table19[[#This Row],[UNITID]]</f>
        <v>161767</v>
      </c>
      <c r="B997" s="148" t="str">
        <f>Table19[[#This Row],[OUTCOMES MEASURES]]</f>
        <v>Percent of adjusted cohort receiving an award at 4 years</v>
      </c>
      <c r="C997" s="156">
        <f>Table19[[#This Row],[Growth Rate]]</f>
        <v>0.22727272727272727</v>
      </c>
      <c r="D997">
        <f>Table20[[#This Row],[UNITID]]</f>
        <v>161767</v>
      </c>
      <c r="E997" s="156">
        <f>Table20[[#This Row],[Growth Rate]]</f>
        <v>0.44444444444444442</v>
      </c>
      <c r="F997">
        <f>Table21[[#This Row],[UNITID]]</f>
        <v>161767</v>
      </c>
      <c r="G997" s="157">
        <f>Table21[[#This Row],[Growth Rate]]</f>
        <v>0.11363636363636363</v>
      </c>
      <c r="H997">
        <f>Table5[[#This Row],[UNITID]]</f>
        <v>161767</v>
      </c>
      <c r="I997" s="156">
        <f>Table5[[#This Row],[Growth Rate]]</f>
        <v>0.14285714285714285</v>
      </c>
    </row>
    <row r="998" spans="1:9" hidden="1">
      <c r="A998">
        <f>Table19[[#This Row],[UNITID]]</f>
        <v>161767</v>
      </c>
      <c r="B998" t="str">
        <f>Table19[[#This Row],[OUTCOMES MEASURES]]</f>
        <v>Number of adjusted cohort receiving a certificate at 6 years</v>
      </c>
      <c r="C998" s="7">
        <f>Table19[[#This Row],[Growth Rate]]</f>
        <v>-0.42424242424242425</v>
      </c>
      <c r="D998">
        <f>Table20[[#This Row],[UNITID]]</f>
        <v>161767</v>
      </c>
      <c r="E998" s="7">
        <f>Table20[[#This Row],[Growth Rate]]</f>
        <v>-0.54</v>
      </c>
      <c r="F998">
        <f>Table21[[#This Row],[UNITID]]</f>
        <v>161767</v>
      </c>
      <c r="G998" s="7">
        <f>Table21[[#This Row],[Growth Rate]]</f>
        <v>0.13541666666666666</v>
      </c>
      <c r="H998">
        <f>Table5[[#This Row],[UNITID]]</f>
        <v>161767</v>
      </c>
      <c r="I998" s="7">
        <f>Table5[[#This Row],[Growth Rate]]</f>
        <v>-0.31635071090047395</v>
      </c>
    </row>
    <row r="999" spans="1:9" hidden="1">
      <c r="A999">
        <f>Table19[[#This Row],[UNITID]]</f>
        <v>161767</v>
      </c>
      <c r="B999" t="str">
        <f>Table19[[#This Row],[OUTCOMES MEASURES]]</f>
        <v>Number of adjusted cohort receiving an Associate's degree at 6 years</v>
      </c>
      <c r="C999" s="7">
        <f>Table19[[#This Row],[Growth Rate]]</f>
        <v>-9.775967413441955E-2</v>
      </c>
      <c r="D999">
        <f>Table20[[#This Row],[UNITID]]</f>
        <v>161767</v>
      </c>
      <c r="E999" s="7">
        <f>Table20[[#This Row],[Growth Rate]]</f>
        <v>-1.4354066985645933E-2</v>
      </c>
      <c r="F999">
        <f>Table21[[#This Row],[UNITID]]</f>
        <v>161767</v>
      </c>
      <c r="G999" s="7">
        <f>Table21[[#This Row],[Growth Rate]]</f>
        <v>-9.358879882092852E-2</v>
      </c>
      <c r="H999">
        <f>Table5[[#This Row],[UNITID]]</f>
        <v>161767</v>
      </c>
      <c r="I999" s="7">
        <f>Table5[[#This Row],[Growth Rate]]</f>
        <v>-1.7787659811006114E-2</v>
      </c>
    </row>
    <row r="1000" spans="1:9" hidden="1">
      <c r="A1000">
        <f>Table19[[#This Row],[UNITID]]</f>
        <v>161767</v>
      </c>
      <c r="B1000" t="str">
        <f>Table19[[#This Row],[OUTCOMES MEASURES]]</f>
        <v>Number of adjusted cohort receiving a Bachelor's degree at 6 years</v>
      </c>
      <c r="C1000" s="7" t="str">
        <f>Table19[[#This Row],[Growth Rate]]</f>
        <v/>
      </c>
      <c r="D1000">
        <f>Table20[[#This Row],[UNITID]]</f>
        <v>161767</v>
      </c>
      <c r="E1000" s="7" t="str">
        <f>Table20[[#This Row],[Growth Rate]]</f>
        <v/>
      </c>
      <c r="F1000">
        <f>Table21[[#This Row],[UNITID]]</f>
        <v>161767</v>
      </c>
      <c r="G1000" s="7" t="str">
        <f>Table21[[#This Row],[Growth Rate]]</f>
        <v/>
      </c>
      <c r="H1000">
        <f>Table5[[#This Row],[UNITID]]</f>
        <v>161767</v>
      </c>
      <c r="I1000" s="7" t="str">
        <f>Table5[[#This Row],[Growth Rate]]</f>
        <v/>
      </c>
    </row>
    <row r="1001" spans="1:9" hidden="1">
      <c r="A1001">
        <f>Table19[[#This Row],[UNITID]]</f>
        <v>161767</v>
      </c>
      <c r="B1001" s="2" t="str">
        <f>Table19[[#This Row],[OUTCOMES MEASURES]]</f>
        <v>Number of adjusted cohort receiving an award at 6 years</v>
      </c>
      <c r="C1001" s="7">
        <f>Table19[[#This Row],[Growth Rate]]</f>
        <v>-0.1183206106870229</v>
      </c>
      <c r="D1001">
        <f>Table20[[#This Row],[UNITID]]</f>
        <v>161767</v>
      </c>
      <c r="E1001" s="7">
        <f>Table20[[#This Row],[Growth Rate]]</f>
        <v>-0.11583011583011583</v>
      </c>
      <c r="F1001">
        <f>Table21[[#This Row],[UNITID]]</f>
        <v>161767</v>
      </c>
      <c r="G1001" s="21">
        <f>Table21[[#This Row],[Growth Rate]]</f>
        <v>-6.5203357004519041E-2</v>
      </c>
      <c r="H1001">
        <f>Table5[[#This Row],[UNITID]]</f>
        <v>161767</v>
      </c>
      <c r="I1001" s="7">
        <f>Table5[[#This Row],[Growth Rate]]</f>
        <v>-7.4515983791085094E-2</v>
      </c>
    </row>
    <row r="1002" spans="1:9" ht="14.25">
      <c r="A1002" s="63">
        <f>Table19[[#This Row],[UNITID]]</f>
        <v>161767</v>
      </c>
      <c r="B1002" s="148" t="str">
        <f>Table19[[#This Row],[OUTCOMES MEASURES]]</f>
        <v>Percent of adjusted cohort receiving an award at 6 years</v>
      </c>
      <c r="C1002" s="156">
        <f>Table19[[#This Row],[Growth Rate]]</f>
        <v>0.14285714285714285</v>
      </c>
      <c r="D1002">
        <f>Table20[[#This Row],[UNITID]]</f>
        <v>161767</v>
      </c>
      <c r="E1002" s="156">
        <f>Table20[[#This Row],[Growth Rate]]</f>
        <v>0.35714285714285715</v>
      </c>
      <c r="F1002">
        <f>Table21[[#This Row],[UNITID]]</f>
        <v>161767</v>
      </c>
      <c r="G1002" s="157">
        <f>Table21[[#This Row],[Growth Rate]]</f>
        <v>0.10638297872340426</v>
      </c>
      <c r="H1002">
        <f>Table5[[#This Row],[UNITID]]</f>
        <v>161767</v>
      </c>
      <c r="I1002" s="156">
        <f>Table5[[#This Row],[Growth Rate]]</f>
        <v>9.0909090909090912E-2</v>
      </c>
    </row>
    <row r="1003" spans="1:9" hidden="1">
      <c r="A1003">
        <f>Table19[[#This Row],[UNITID]]</f>
        <v>161767</v>
      </c>
      <c r="B1003" t="str">
        <f>Table19[[#This Row],[OUTCOMES MEASURES]]</f>
        <v>Number of adjusted cohort receiving a certificate at 8 years</v>
      </c>
      <c r="C1003" s="7">
        <f>Table19[[#This Row],[Growth Rate]]</f>
        <v>-0.44736842105263158</v>
      </c>
      <c r="D1003">
        <f>Table20[[#This Row],[UNITID]]</f>
        <v>161767</v>
      </c>
      <c r="E1003" s="7">
        <f>Table20[[#This Row],[Growth Rate]]</f>
        <v>-0.5714285714285714</v>
      </c>
      <c r="F1003">
        <f>Table21[[#This Row],[UNITID]]</f>
        <v>161767</v>
      </c>
      <c r="G1003" s="7">
        <f>Table21[[#This Row],[Growth Rate]]</f>
        <v>0.1099476439790576</v>
      </c>
      <c r="H1003">
        <f>Table5[[#This Row],[UNITID]]</f>
        <v>161767</v>
      </c>
      <c r="I1003" s="7">
        <f>Table5[[#This Row],[Growth Rate]]</f>
        <v>-0.31597633136094677</v>
      </c>
    </row>
    <row r="1004" spans="1:9" hidden="1">
      <c r="A1004">
        <f>Table19[[#This Row],[UNITID]]</f>
        <v>161767</v>
      </c>
      <c r="B1004" t="str">
        <f>Table19[[#This Row],[OUTCOMES MEASURES]]</f>
        <v>Number of adjusted cohort receiving an Associate's degree at 8 years</v>
      </c>
      <c r="C1004" s="7">
        <f>Table19[[#This Row],[Growth Rate]]</f>
        <v>-0.12686567164179105</v>
      </c>
      <c r="D1004">
        <f>Table20[[#This Row],[UNITID]]</f>
        <v>161767</v>
      </c>
      <c r="E1004" s="7">
        <f>Table20[[#This Row],[Growth Rate]]</f>
        <v>-8.9147286821705432E-2</v>
      </c>
      <c r="F1004">
        <f>Table21[[#This Row],[UNITID]]</f>
        <v>161767</v>
      </c>
      <c r="G1004" s="7">
        <f>Table21[[#This Row],[Growth Rate]]</f>
        <v>-0.09</v>
      </c>
      <c r="H1004">
        <f>Table5[[#This Row],[UNITID]]</f>
        <v>161767</v>
      </c>
      <c r="I1004" s="7">
        <f>Table5[[#This Row],[Growth Rate]]</f>
        <v>-2.5727650727650729E-2</v>
      </c>
    </row>
    <row r="1005" spans="1:9" hidden="1">
      <c r="A1005">
        <f>Table19[[#This Row],[UNITID]]</f>
        <v>161767</v>
      </c>
      <c r="B1005" t="str">
        <f>Table19[[#This Row],[OUTCOMES MEASURES]]</f>
        <v>Number of adjusted cohort receiving a Bachelor's degree at 8 years</v>
      </c>
      <c r="C1005" s="7" t="str">
        <f>Table19[[#This Row],[Growth Rate]]</f>
        <v/>
      </c>
      <c r="D1005">
        <f>Table20[[#This Row],[UNITID]]</f>
        <v>161767</v>
      </c>
      <c r="E1005" s="7" t="str">
        <f>Table20[[#This Row],[Growth Rate]]</f>
        <v/>
      </c>
      <c r="F1005">
        <f>Table21[[#This Row],[UNITID]]</f>
        <v>161767</v>
      </c>
      <c r="G1005" s="7" t="str">
        <f>Table21[[#This Row],[Growth Rate]]</f>
        <v/>
      </c>
      <c r="H1005">
        <f>Table5[[#This Row],[UNITID]]</f>
        <v>161767</v>
      </c>
      <c r="I1005" s="7" t="str">
        <f>Table5[[#This Row],[Growth Rate]]</f>
        <v/>
      </c>
    </row>
    <row r="1006" spans="1:9" hidden="1">
      <c r="A1006">
        <f>Table19[[#This Row],[UNITID]]</f>
        <v>161767</v>
      </c>
      <c r="B1006" t="str">
        <f>Table19[[#This Row],[OUTCOMES MEASURES]]</f>
        <v>Number of adjusted cohort receiving an award at 8 years</v>
      </c>
      <c r="C1006" s="7">
        <f>Table19[[#This Row],[Growth Rate]]</f>
        <v>-0.1480836236933798</v>
      </c>
      <c r="D1006">
        <f>Table20[[#This Row],[UNITID]]</f>
        <v>161767</v>
      </c>
      <c r="E1006" s="7">
        <f>Table20[[#This Row],[Growth Rate]]</f>
        <v>-0.16612377850162866</v>
      </c>
      <c r="F1006">
        <f>Table21[[#This Row],[UNITID]]</f>
        <v>161767</v>
      </c>
      <c r="G1006" s="7">
        <f>Table21[[#This Row],[Growth Rate]]</f>
        <v>-6.5996228786926459E-2</v>
      </c>
      <c r="H1006">
        <f>Table5[[#This Row],[UNITID]]</f>
        <v>161767</v>
      </c>
      <c r="I1006" s="7">
        <f>Table5[[#This Row],[Growth Rate]]</f>
        <v>-7.7988493500958878E-2</v>
      </c>
    </row>
    <row r="1007" spans="1:9" hidden="1">
      <c r="A1007">
        <f>Table19[[#This Row],[UNITID]]</f>
        <v>161767</v>
      </c>
      <c r="B1007" t="str">
        <f>Table19[[#This Row],[OUTCOMES MEASURES]]</f>
        <v>Number of adjusted cohort still enrolled at your institution at 8 years</v>
      </c>
      <c r="C1007" s="7">
        <f>Table19[[#This Row],[Growth Rate]]</f>
        <v>-0.41666666666666669</v>
      </c>
      <c r="D1007">
        <f>Table20[[#This Row],[UNITID]]</f>
        <v>161767</v>
      </c>
      <c r="E1007" s="7">
        <f>Table20[[#This Row],[Growth Rate]]</f>
        <v>-0.39215686274509803</v>
      </c>
      <c r="F1007">
        <f>Table21[[#This Row],[UNITID]]</f>
        <v>161767</v>
      </c>
      <c r="G1007" s="7">
        <f>Table21[[#This Row],[Growth Rate]]</f>
        <v>-0.48717948717948717</v>
      </c>
      <c r="H1007">
        <f>Table5[[#This Row],[UNITID]]</f>
        <v>161767</v>
      </c>
      <c r="I1007" s="7">
        <f>Table5[[#This Row],[Growth Rate]]</f>
        <v>-0.35483870967741937</v>
      </c>
    </row>
    <row r="1008" spans="1:9" hidden="1">
      <c r="A1008">
        <f>Table19[[#This Row],[UNITID]]</f>
        <v>161767</v>
      </c>
      <c r="B1008" t="str">
        <f>Table19[[#This Row],[OUTCOMES MEASURES]]</f>
        <v>Number of adjusted cohort who enrolled subsequently at another institution at 8 years</v>
      </c>
      <c r="C1008" s="7">
        <f>Table19[[#This Row],[Growth Rate]]</f>
        <v>-0.28506097560975607</v>
      </c>
      <c r="D1008">
        <f>Table20[[#This Row],[UNITID]]</f>
        <v>161767</v>
      </c>
      <c r="E1008" s="7">
        <f>Table20[[#This Row],[Growth Rate]]</f>
        <v>-0.48676171079429736</v>
      </c>
      <c r="F1008">
        <f>Table21[[#This Row],[UNITID]]</f>
        <v>161767</v>
      </c>
      <c r="G1008" s="7">
        <f>Table21[[#This Row],[Growth Rate]]</f>
        <v>-0.27349524815205911</v>
      </c>
      <c r="H1008">
        <f>Table5[[#This Row],[UNITID]]</f>
        <v>161767</v>
      </c>
      <c r="I1008" s="7">
        <f>Table5[[#This Row],[Growth Rate]]</f>
        <v>-0.23249001331557922</v>
      </c>
    </row>
    <row r="1009" spans="1:9" hidden="1">
      <c r="A1009">
        <f>Table19[[#This Row],[UNITID]]</f>
        <v>161767</v>
      </c>
      <c r="B1009" s="2" t="str">
        <f>Table19[[#This Row],[OUTCOMES MEASURES]]</f>
        <v>Number of adjusted cohort whose subsequent enrollment status is unknown at 8 years</v>
      </c>
      <c r="C1009" s="8">
        <f>Table19[[#This Row],[Growth Rate]]</f>
        <v>-0.24469820554649266</v>
      </c>
      <c r="D1009">
        <f>Table20[[#This Row],[UNITID]]</f>
        <v>161767</v>
      </c>
      <c r="E1009" s="7">
        <f>Table20[[#This Row],[Growth Rate]]</f>
        <v>-0.36570862239841428</v>
      </c>
      <c r="F1009">
        <f>Table21[[#This Row],[UNITID]]</f>
        <v>161767</v>
      </c>
      <c r="G1009" s="7">
        <f>Table21[[#This Row],[Growth Rate]]</f>
        <v>-0.15283842794759825</v>
      </c>
      <c r="H1009">
        <f>Table5[[#This Row],[UNITID]]</f>
        <v>161767</v>
      </c>
      <c r="I1009" s="7">
        <f>Table5[[#This Row],[Growth Rate]]</f>
        <v>-0.20671305771592305</v>
      </c>
    </row>
    <row r="1010" spans="1:9" hidden="1">
      <c r="A1010">
        <f>Table19[[#This Row],[UNITID]]</f>
        <v>161767</v>
      </c>
      <c r="B1010" s="2" t="str">
        <f>Table19[[#This Row],[OUTCOMES MEASURES]]</f>
        <v>Number of adjusted cohort who did not receive an award from your institution at 8 years</v>
      </c>
      <c r="C1010" s="7">
        <f>Table19[[#This Row],[Growth Rate]]</f>
        <v>-0.27107061503416857</v>
      </c>
      <c r="D1010">
        <f>Table20[[#This Row],[UNITID]]</f>
        <v>161767</v>
      </c>
      <c r="E1010" s="7">
        <f>Table20[[#This Row],[Growth Rate]]</f>
        <v>-0.40490006447453258</v>
      </c>
      <c r="F1010">
        <f>Table21[[#This Row],[UNITID]]</f>
        <v>161767</v>
      </c>
      <c r="G1010" s="21">
        <f>Table21[[#This Row],[Growth Rate]]</f>
        <v>-0.22893006575014943</v>
      </c>
      <c r="H1010">
        <f>Table5[[#This Row],[UNITID]]</f>
        <v>161767</v>
      </c>
      <c r="I1010" s="7">
        <f>Table5[[#This Row],[Growth Rate]]</f>
        <v>-0.22219730941704036</v>
      </c>
    </row>
    <row r="1011" spans="1:9" ht="14.25">
      <c r="A1011" s="63">
        <f>Table19[[#This Row],[UNITID]]</f>
        <v>161767</v>
      </c>
      <c r="B1011" s="148" t="str">
        <f>Table19[[#This Row],[OUTCOMES MEASURES]]</f>
        <v>Percent of adjusted cohort receiving an award at 8 years</v>
      </c>
      <c r="C1011" s="156">
        <f>Table19[[#This Row],[Growth Rate]]</f>
        <v>0.13333333333333333</v>
      </c>
      <c r="D1011">
        <f>Table20[[#This Row],[UNITID]]</f>
        <v>161767</v>
      </c>
      <c r="E1011" s="156">
        <f>Table20[[#This Row],[Growth Rate]]</f>
        <v>0.29411764705882354</v>
      </c>
      <c r="F1011">
        <f>Table21[[#This Row],[UNITID]]</f>
        <v>161767</v>
      </c>
      <c r="G1011" s="157">
        <f>Table21[[#This Row],[Growth Rate]]</f>
        <v>0.10204081632653061</v>
      </c>
      <c r="H1011">
        <f>Table5[[#This Row],[UNITID]]</f>
        <v>161767</v>
      </c>
      <c r="I1011" s="156">
        <f>Table5[[#This Row],[Growth Rate]]</f>
        <v>0.11764705882352941</v>
      </c>
    </row>
    <row r="1012" spans="1:9" hidden="1">
      <c r="A1012">
        <f>Table19[[#This Row],[UNITID]]</f>
        <v>161767</v>
      </c>
      <c r="B1012" s="2" t="str">
        <f>Table19[[#This Row],[OUTCOMES MEASURES]]</f>
        <v>Percent of adjusted cohort still or subsequently enrolled at 8 years</v>
      </c>
      <c r="C1012" s="8">
        <f>Table19[[#This Row],[Growth Rate]]</f>
        <v>-8.1081081081081086E-2</v>
      </c>
      <c r="D1012">
        <f>Table20[[#This Row],[UNITID]]</f>
        <v>161767</v>
      </c>
      <c r="E1012" s="7">
        <f>Table20[[#This Row],[Growth Rate]]</f>
        <v>-0.17241379310344829</v>
      </c>
      <c r="F1012">
        <f>Table21[[#This Row],[UNITID]]</f>
        <v>161767</v>
      </c>
      <c r="G1012" s="21">
        <f>Table21[[#This Row],[Growth Rate]]</f>
        <v>-0.13333333333333333</v>
      </c>
      <c r="H1012">
        <f>Table5[[#This Row],[UNITID]]</f>
        <v>161767</v>
      </c>
      <c r="I1012" s="7">
        <f>Table5[[#This Row],[Growth Rate]]</f>
        <v>-0.1</v>
      </c>
    </row>
    <row r="1013" spans="1:9" ht="14.25">
      <c r="A1013" s="63">
        <f>Table19[[#This Row],[UNITID]]</f>
        <v>161767</v>
      </c>
      <c r="B1013" s="148" t="str">
        <f>Table19[[#This Row],[OUTCOMES MEASURES]]</f>
        <v>Percent of adjusted cohort still enrolled at your institution at 8 years</v>
      </c>
      <c r="C1013" s="156">
        <f>Table19[[#This Row],[Growth Rate]]</f>
        <v>-0.33333333333333331</v>
      </c>
      <c r="D1013">
        <f>Table20[[#This Row],[UNITID]]</f>
        <v>161767</v>
      </c>
      <c r="E1013" s="156">
        <f>Table20[[#This Row],[Growth Rate]]</f>
        <v>0</v>
      </c>
      <c r="F1013">
        <f>Table21[[#This Row],[UNITID]]</f>
        <v>161767</v>
      </c>
      <c r="G1013" s="158">
        <f>Table21[[#This Row],[Growth Rate]]</f>
        <v>0</v>
      </c>
      <c r="H1013">
        <f>Table5[[#This Row],[UNITID]]</f>
        <v>161767</v>
      </c>
      <c r="I1013" s="156">
        <f>Table5[[#This Row],[Growth Rate]]</f>
        <v>0</v>
      </c>
    </row>
    <row r="1014" spans="1:9" ht="14.25">
      <c r="A1014" s="63">
        <f>Table19[[#This Row],[UNITID]]</f>
        <v>161767</v>
      </c>
      <c r="B1014" s="148" t="str">
        <f>Table19[[#This Row],[OUTCOMES MEASURES]]</f>
        <v>Percent of adjusted cohort enrolled subsequently at another institution at 8 years</v>
      </c>
      <c r="C1014" s="156">
        <f>Table19[[#This Row],[Growth Rate]]</f>
        <v>-8.5714285714285715E-2</v>
      </c>
      <c r="D1014">
        <f>Table20[[#This Row],[UNITID]]</f>
        <v>161767</v>
      </c>
      <c r="E1014" s="64">
        <f>Table20[[#This Row],[Growth Rate]]</f>
        <v>-0.19230769230769232</v>
      </c>
      <c r="F1014">
        <f>Table21[[#This Row],[UNITID]]</f>
        <v>161767</v>
      </c>
      <c r="G1014" s="158">
        <f>Table21[[#This Row],[Growth Rate]]</f>
        <v>-0.13793103448275862</v>
      </c>
      <c r="H1014">
        <f>Table5[[#This Row],[UNITID]]</f>
        <v>161767</v>
      </c>
      <c r="I1014" s="64">
        <f>Table5[[#This Row],[Growth Rate]]</f>
        <v>-7.1428571428571425E-2</v>
      </c>
    </row>
    <row r="1015" spans="1:9" hidden="1">
      <c r="A1015">
        <f>Table19[[#This Row],[UNITID]]</f>
        <v>161767</v>
      </c>
      <c r="B1015" s="2" t="str">
        <f>Table19[[#This Row],[OUTCOMES MEASURES]]</f>
        <v>Percent of adjusted cohort enrollment status unknown at 8 years</v>
      </c>
      <c r="C1015" s="8">
        <f>Table19[[#This Row],[Growth Rate]]</f>
        <v>0</v>
      </c>
      <c r="D1015">
        <f>Table20[[#This Row],[UNITID]]</f>
        <v>161767</v>
      </c>
      <c r="E1015" s="8">
        <f>Table20[[#This Row],[Growth Rate]]</f>
        <v>0</v>
      </c>
      <c r="F1015">
        <f>Table21[[#This Row],[UNITID]]</f>
        <v>161767</v>
      </c>
      <c r="G1015" s="8">
        <f>Table21[[#This Row],[Growth Rate]]</f>
        <v>0</v>
      </c>
      <c r="H1015">
        <f>Table5[[#This Row],[UNITID]]</f>
        <v>161767</v>
      </c>
      <c r="I1015" s="8">
        <f>Table5[[#This Row],[Growth Rate]]</f>
        <v>-5.5555555555555552E-2</v>
      </c>
    </row>
    <row r="1016" spans="1:9" hidden="1">
      <c r="A1016">
        <f>Table19[[#This Row],[UNITID]]</f>
        <v>162122</v>
      </c>
      <c r="B1016" s="2" t="str">
        <f>Table19[[#This Row],[OUTCOMES MEASURES]]</f>
        <v>First-Time, Full-Time Cohort</v>
      </c>
      <c r="C1016" s="8">
        <f>Table19[[#This Row],[Growth Rate]]</f>
        <v>8.2390953150242321E-2</v>
      </c>
      <c r="D1016">
        <f>Table20[[#This Row],[UNITID]]</f>
        <v>162122</v>
      </c>
      <c r="E1016" s="8">
        <f>Table20[[#This Row],[Growth Rate]]</f>
        <v>-9.7946287519747238E-2</v>
      </c>
      <c r="F1016">
        <f>Table21[[#This Row],[UNITID]]</f>
        <v>162122</v>
      </c>
      <c r="G1016" s="8">
        <f>Table21[[#This Row],[Growth Rate]]</f>
        <v>-0.16718266253869968</v>
      </c>
      <c r="H1016">
        <f>Table5[[#This Row],[UNITID]]</f>
        <v>162122</v>
      </c>
      <c r="I1016" s="8">
        <f>Table5[[#This Row],[Growth Rate]]</f>
        <v>3.9473684210526317E-3</v>
      </c>
    </row>
    <row r="1017" spans="1:9" hidden="1">
      <c r="A1017">
        <f>Table19[[#This Row],[UNITID]]</f>
        <v>162122</v>
      </c>
      <c r="B1017" t="str">
        <f>Table19[[#This Row],[OUTCOMES MEASURES]]</f>
        <v>Exclusions to cohort</v>
      </c>
      <c r="C1017" s="7" t="str">
        <f>Table19[[#This Row],[Growth Rate]]</f>
        <v/>
      </c>
      <c r="D1017">
        <f>Table20[[#This Row],[UNITID]]</f>
        <v>162122</v>
      </c>
      <c r="E1017" s="7" t="str">
        <f>Table20[[#This Row],[Growth Rate]]</f>
        <v/>
      </c>
      <c r="F1017">
        <f>Table21[[#This Row],[UNITID]]</f>
        <v>162122</v>
      </c>
      <c r="G1017" s="7" t="str">
        <f>Table21[[#This Row],[Growth Rate]]</f>
        <v/>
      </c>
      <c r="H1017">
        <f>Table5[[#This Row],[UNITID]]</f>
        <v>162122</v>
      </c>
      <c r="I1017" s="7" t="str">
        <f>Table5[[#This Row],[Growth Rate]]</f>
        <v/>
      </c>
    </row>
    <row r="1018" spans="1:9" ht="14.25">
      <c r="A1018" s="63">
        <f>Table19[[#This Row],[UNITID]]</f>
        <v>162122</v>
      </c>
      <c r="B1018" s="63" t="str">
        <f>Table19[[#This Row],[OUTCOMES MEASURES]]</f>
        <v>Adjusted cohort</v>
      </c>
      <c r="C1018" s="64">
        <f>Table19[[#This Row],[Growth Rate]]</f>
        <v>8.2390953150242321E-2</v>
      </c>
      <c r="D1018">
        <f>Table20[[#This Row],[UNITID]]</f>
        <v>162122</v>
      </c>
      <c r="E1018" s="64">
        <f>Table20[[#This Row],[Growth Rate]]</f>
        <v>-9.7946287519747238E-2</v>
      </c>
      <c r="F1018">
        <f>Table21[[#This Row],[UNITID]]</f>
        <v>162122</v>
      </c>
      <c r="G1018" s="155">
        <f>Table21[[#This Row],[Growth Rate]]</f>
        <v>-0.16718266253869968</v>
      </c>
      <c r="H1018">
        <f>Table5[[#This Row],[UNITID]]</f>
        <v>162122</v>
      </c>
      <c r="I1018" s="64">
        <f>Table5[[#This Row],[Growth Rate]]</f>
        <v>3.9473684210526317E-3</v>
      </c>
    </row>
    <row r="1019" spans="1:9" hidden="1">
      <c r="A1019">
        <f>Table19[[#This Row],[UNITID]]</f>
        <v>162122</v>
      </c>
      <c r="B1019" t="str">
        <f>Table19[[#This Row],[OUTCOMES MEASURES]]</f>
        <v>Number of adjusted cohort receiving a certificate at 4 years</v>
      </c>
      <c r="C1019" s="7">
        <f>Table19[[#This Row],[Growth Rate]]</f>
        <v>1.8571428571428572</v>
      </c>
      <c r="D1019">
        <f>Table20[[#This Row],[UNITID]]</f>
        <v>162122</v>
      </c>
      <c r="E1019" s="7">
        <f>Table20[[#This Row],[Growth Rate]]</f>
        <v>0.4375</v>
      </c>
      <c r="F1019">
        <f>Table21[[#This Row],[UNITID]]</f>
        <v>162122</v>
      </c>
      <c r="G1019" s="7">
        <f>Table21[[#This Row],[Growth Rate]]</f>
        <v>0.23076923076923078</v>
      </c>
      <c r="H1019">
        <f>Table5[[#This Row],[UNITID]]</f>
        <v>162122</v>
      </c>
      <c r="I1019" s="7">
        <f>Table5[[#This Row],[Growth Rate]]</f>
        <v>-0.23809523809523808</v>
      </c>
    </row>
    <row r="1020" spans="1:9" hidden="1">
      <c r="A1020">
        <f>Table19[[#This Row],[UNITID]]</f>
        <v>162122</v>
      </c>
      <c r="B1020" t="str">
        <f>Table19[[#This Row],[OUTCOMES MEASURES]]</f>
        <v>Number of adjusted cohort receiving an Associate's degree at 4 years</v>
      </c>
      <c r="C1020" s="7">
        <f>Table19[[#This Row],[Growth Rate]]</f>
        <v>0.68837209302325586</v>
      </c>
      <c r="D1020">
        <f>Table20[[#This Row],[UNITID]]</f>
        <v>162122</v>
      </c>
      <c r="E1020" s="7">
        <f>Table20[[#This Row],[Growth Rate]]</f>
        <v>0.64179104477611937</v>
      </c>
      <c r="F1020">
        <f>Table21[[#This Row],[UNITID]]</f>
        <v>162122</v>
      </c>
      <c r="G1020" s="7">
        <f>Table21[[#This Row],[Growth Rate]]</f>
        <v>-0.28205128205128205</v>
      </c>
      <c r="H1020">
        <f>Table5[[#This Row],[UNITID]]</f>
        <v>162122</v>
      </c>
      <c r="I1020" s="7">
        <f>Table5[[#This Row],[Growth Rate]]</f>
        <v>-0.22784810126582278</v>
      </c>
    </row>
    <row r="1021" spans="1:9" hidden="1">
      <c r="A1021">
        <f>Table19[[#This Row],[UNITID]]</f>
        <v>162122</v>
      </c>
      <c r="B1021" t="str">
        <f>Table19[[#This Row],[OUTCOMES MEASURES]]</f>
        <v>Number of adjusted cohort receiving a Bachelor's degree at 4 years</v>
      </c>
      <c r="C1021" s="7" t="str">
        <f>Table19[[#This Row],[Growth Rate]]</f>
        <v/>
      </c>
      <c r="D1021">
        <f>Table20[[#This Row],[UNITID]]</f>
        <v>162122</v>
      </c>
      <c r="E1021" s="7" t="str">
        <f>Table20[[#This Row],[Growth Rate]]</f>
        <v/>
      </c>
      <c r="F1021">
        <f>Table21[[#This Row],[UNITID]]</f>
        <v>162122</v>
      </c>
      <c r="G1021" s="7" t="str">
        <f>Table21[[#This Row],[Growth Rate]]</f>
        <v/>
      </c>
      <c r="H1021">
        <f>Table5[[#This Row],[UNITID]]</f>
        <v>162122</v>
      </c>
      <c r="I1021" s="7" t="str">
        <f>Table5[[#This Row],[Growth Rate]]</f>
        <v/>
      </c>
    </row>
    <row r="1022" spans="1:9" hidden="1">
      <c r="A1022">
        <f>Table19[[#This Row],[UNITID]]</f>
        <v>162122</v>
      </c>
      <c r="B1022" s="2" t="str">
        <f>Table19[[#This Row],[OUTCOMES MEASURES]]</f>
        <v>Number of adjusted cohort receiving an award at 4 years</v>
      </c>
      <c r="C1022" s="7">
        <f>Table19[[#This Row],[Growth Rate]]</f>
        <v>0.7923728813559322</v>
      </c>
      <c r="D1022">
        <f>Table20[[#This Row],[UNITID]]</f>
        <v>162122</v>
      </c>
      <c r="E1022" s="7">
        <f>Table20[[#This Row],[Growth Rate]]</f>
        <v>0.60240963855421692</v>
      </c>
      <c r="F1022">
        <f>Table21[[#This Row],[UNITID]]</f>
        <v>162122</v>
      </c>
      <c r="G1022" s="21">
        <f>Table21[[#This Row],[Growth Rate]]</f>
        <v>-0.2087912087912088</v>
      </c>
      <c r="H1022">
        <f>Table5[[#This Row],[UNITID]]</f>
        <v>162122</v>
      </c>
      <c r="I1022" s="7">
        <f>Table5[[#This Row],[Growth Rate]]</f>
        <v>-0.23</v>
      </c>
    </row>
    <row r="1023" spans="1:9" ht="14.25">
      <c r="A1023" s="63">
        <f>Table19[[#This Row],[UNITID]]</f>
        <v>162122</v>
      </c>
      <c r="B1023" s="148" t="str">
        <f>Table19[[#This Row],[OUTCOMES MEASURES]]</f>
        <v>Percent of adjusted cohort receiving an award at 4 years</v>
      </c>
      <c r="C1023" s="156">
        <f>Table19[[#This Row],[Growth Rate]]</f>
        <v>0.68421052631578949</v>
      </c>
      <c r="D1023">
        <f>Table20[[#This Row],[UNITID]]</f>
        <v>162122</v>
      </c>
      <c r="E1023" s="156">
        <f>Table20[[#This Row],[Growth Rate]]</f>
        <v>0.7142857142857143</v>
      </c>
      <c r="F1023">
        <f>Table21[[#This Row],[UNITID]]</f>
        <v>162122</v>
      </c>
      <c r="G1023" s="157">
        <f>Table21[[#This Row],[Growth Rate]]</f>
        <v>-3.5714285714285712E-2</v>
      </c>
      <c r="H1023">
        <f>Table5[[#This Row],[UNITID]]</f>
        <v>162122</v>
      </c>
      <c r="I1023" s="156">
        <f>Table5[[#This Row],[Growth Rate]]</f>
        <v>-0.23076923076923078</v>
      </c>
    </row>
    <row r="1024" spans="1:9" hidden="1">
      <c r="A1024">
        <f>Table19[[#This Row],[UNITID]]</f>
        <v>162122</v>
      </c>
      <c r="B1024" t="str">
        <f>Table19[[#This Row],[OUTCOMES MEASURES]]</f>
        <v>Number of adjusted cohort receiving a certificate at 6 years</v>
      </c>
      <c r="C1024" s="7">
        <f>Table19[[#This Row],[Growth Rate]]</f>
        <v>1.15625</v>
      </c>
      <c r="D1024">
        <f>Table20[[#This Row],[UNITID]]</f>
        <v>162122</v>
      </c>
      <c r="E1024" s="7">
        <f>Table20[[#This Row],[Growth Rate]]</f>
        <v>0.24</v>
      </c>
      <c r="F1024">
        <f>Table21[[#This Row],[UNITID]]</f>
        <v>162122</v>
      </c>
      <c r="G1024" s="7">
        <f>Table21[[#This Row],[Growth Rate]]</f>
        <v>0.54545454545454541</v>
      </c>
      <c r="H1024">
        <f>Table5[[#This Row],[UNITID]]</f>
        <v>162122</v>
      </c>
      <c r="I1024" s="7">
        <f>Table5[[#This Row],[Growth Rate]]</f>
        <v>-0.36363636363636365</v>
      </c>
    </row>
    <row r="1025" spans="1:9" hidden="1">
      <c r="A1025">
        <f>Table19[[#This Row],[UNITID]]</f>
        <v>162122</v>
      </c>
      <c r="B1025" t="str">
        <f>Table19[[#This Row],[OUTCOMES MEASURES]]</f>
        <v>Number of adjusted cohort receiving an Associate's degree at 6 years</v>
      </c>
      <c r="C1025" s="7">
        <f>Table19[[#This Row],[Growth Rate]]</f>
        <v>0.55805243445692887</v>
      </c>
      <c r="D1025">
        <f>Table20[[#This Row],[UNITID]]</f>
        <v>162122</v>
      </c>
      <c r="E1025" s="7">
        <f>Table20[[#This Row],[Growth Rate]]</f>
        <v>0.375</v>
      </c>
      <c r="F1025">
        <f>Table21[[#This Row],[UNITID]]</f>
        <v>162122</v>
      </c>
      <c r="G1025" s="7">
        <f>Table21[[#This Row],[Growth Rate]]</f>
        <v>-0.3</v>
      </c>
      <c r="H1025">
        <f>Table5[[#This Row],[UNITID]]</f>
        <v>162122</v>
      </c>
      <c r="I1025" s="7">
        <f>Table5[[#This Row],[Growth Rate]]</f>
        <v>-0.23809523809523808</v>
      </c>
    </row>
    <row r="1026" spans="1:9" hidden="1">
      <c r="A1026">
        <f>Table19[[#This Row],[UNITID]]</f>
        <v>162122</v>
      </c>
      <c r="B1026" t="str">
        <f>Table19[[#This Row],[OUTCOMES MEASURES]]</f>
        <v>Number of adjusted cohort receiving a Bachelor's degree at 6 years</v>
      </c>
      <c r="C1026" s="7" t="str">
        <f>Table19[[#This Row],[Growth Rate]]</f>
        <v/>
      </c>
      <c r="D1026">
        <f>Table20[[#This Row],[UNITID]]</f>
        <v>162122</v>
      </c>
      <c r="E1026" s="7" t="str">
        <f>Table20[[#This Row],[Growth Rate]]</f>
        <v/>
      </c>
      <c r="F1026">
        <f>Table21[[#This Row],[UNITID]]</f>
        <v>162122</v>
      </c>
      <c r="G1026" s="7" t="str">
        <f>Table21[[#This Row],[Growth Rate]]</f>
        <v/>
      </c>
      <c r="H1026">
        <f>Table5[[#This Row],[UNITID]]</f>
        <v>162122</v>
      </c>
      <c r="I1026" s="7" t="str">
        <f>Table5[[#This Row],[Growth Rate]]</f>
        <v/>
      </c>
    </row>
    <row r="1027" spans="1:9" hidden="1">
      <c r="A1027">
        <f>Table19[[#This Row],[UNITID]]</f>
        <v>162122</v>
      </c>
      <c r="B1027" s="2" t="str">
        <f>Table19[[#This Row],[OUTCOMES MEASURES]]</f>
        <v>Number of adjusted cohort receiving an award at 6 years</v>
      </c>
      <c r="C1027" s="7">
        <f>Table19[[#This Row],[Growth Rate]]</f>
        <v>0.62207357859531776</v>
      </c>
      <c r="D1027">
        <f>Table20[[#This Row],[UNITID]]</f>
        <v>162122</v>
      </c>
      <c r="E1027" s="7">
        <f>Table20[[#This Row],[Growth Rate]]</f>
        <v>0.35036496350364965</v>
      </c>
      <c r="F1027">
        <f>Table21[[#This Row],[UNITID]]</f>
        <v>162122</v>
      </c>
      <c r="G1027" s="21">
        <f>Table21[[#This Row],[Growth Rate]]</f>
        <v>-0.20792079207920791</v>
      </c>
      <c r="H1027">
        <f>Table5[[#This Row],[UNITID]]</f>
        <v>162122</v>
      </c>
      <c r="I1027" s="7">
        <f>Table5[[#This Row],[Growth Rate]]</f>
        <v>-0.25984251968503935</v>
      </c>
    </row>
    <row r="1028" spans="1:9" ht="14.25">
      <c r="A1028" s="63">
        <f>Table19[[#This Row],[UNITID]]</f>
        <v>162122</v>
      </c>
      <c r="B1028" s="148" t="str">
        <f>Table19[[#This Row],[OUTCOMES MEASURES]]</f>
        <v>Percent of adjusted cohort receiving an award at 6 years</v>
      </c>
      <c r="C1028" s="156">
        <f>Table19[[#This Row],[Growth Rate]]</f>
        <v>0.5</v>
      </c>
      <c r="D1028">
        <f>Table20[[#This Row],[UNITID]]</f>
        <v>162122</v>
      </c>
      <c r="E1028" s="156">
        <f>Table20[[#This Row],[Growth Rate]]</f>
        <v>0.45454545454545453</v>
      </c>
      <c r="F1028">
        <f>Table21[[#This Row],[UNITID]]</f>
        <v>162122</v>
      </c>
      <c r="G1028" s="157">
        <f>Table21[[#This Row],[Growth Rate]]</f>
        <v>-3.2258064516129031E-2</v>
      </c>
      <c r="H1028">
        <f>Table5[[#This Row],[UNITID]]</f>
        <v>162122</v>
      </c>
      <c r="I1028" s="156">
        <f>Table5[[#This Row],[Growth Rate]]</f>
        <v>-0.29411764705882354</v>
      </c>
    </row>
    <row r="1029" spans="1:9" hidden="1">
      <c r="A1029">
        <f>Table19[[#This Row],[UNITID]]</f>
        <v>162122</v>
      </c>
      <c r="B1029" t="str">
        <f>Table19[[#This Row],[OUTCOMES MEASURES]]</f>
        <v>Number of adjusted cohort receiving a certificate at 8 years</v>
      </c>
      <c r="C1029" s="7">
        <f>Table19[[#This Row],[Growth Rate]]</f>
        <v>1</v>
      </c>
      <c r="D1029">
        <f>Table20[[#This Row],[UNITID]]</f>
        <v>162122</v>
      </c>
      <c r="E1029" s="7">
        <f>Table20[[#This Row],[Growth Rate]]</f>
        <v>0.17857142857142858</v>
      </c>
      <c r="F1029">
        <f>Table21[[#This Row],[UNITID]]</f>
        <v>162122</v>
      </c>
      <c r="G1029" s="7">
        <f>Table21[[#This Row],[Growth Rate]]</f>
        <v>0.30769230769230771</v>
      </c>
      <c r="H1029">
        <f>Table5[[#This Row],[UNITID]]</f>
        <v>162122</v>
      </c>
      <c r="I1029" s="7">
        <f>Table5[[#This Row],[Growth Rate]]</f>
        <v>-0.38095238095238093</v>
      </c>
    </row>
    <row r="1030" spans="1:9" hidden="1">
      <c r="A1030">
        <f>Table19[[#This Row],[UNITID]]</f>
        <v>162122</v>
      </c>
      <c r="B1030" t="str">
        <f>Table19[[#This Row],[OUTCOMES MEASURES]]</f>
        <v>Number of adjusted cohort receiving an Associate's degree at 8 years</v>
      </c>
      <c r="C1030" s="7">
        <f>Table19[[#This Row],[Growth Rate]]</f>
        <v>0.51048951048951052</v>
      </c>
      <c r="D1030">
        <f>Table20[[#This Row],[UNITID]]</f>
        <v>162122</v>
      </c>
      <c r="E1030" s="7">
        <f>Table20[[#This Row],[Growth Rate]]</f>
        <v>0.2391304347826087</v>
      </c>
      <c r="F1030">
        <f>Table21[[#This Row],[UNITID]]</f>
        <v>162122</v>
      </c>
      <c r="G1030" s="7">
        <f>Table21[[#This Row],[Growth Rate]]</f>
        <v>-0.27173913043478259</v>
      </c>
      <c r="H1030">
        <f>Table5[[#This Row],[UNITID]]</f>
        <v>162122</v>
      </c>
      <c r="I1030" s="7">
        <f>Table5[[#This Row],[Growth Rate]]</f>
        <v>-0.24778761061946902</v>
      </c>
    </row>
    <row r="1031" spans="1:9" hidden="1">
      <c r="A1031">
        <f>Table19[[#This Row],[UNITID]]</f>
        <v>162122</v>
      </c>
      <c r="B1031" t="str">
        <f>Table19[[#This Row],[OUTCOMES MEASURES]]</f>
        <v>Number of adjusted cohort receiving a Bachelor's degree at 8 years</v>
      </c>
      <c r="C1031" s="7" t="str">
        <f>Table19[[#This Row],[Growth Rate]]</f>
        <v/>
      </c>
      <c r="D1031">
        <f>Table20[[#This Row],[UNITID]]</f>
        <v>162122</v>
      </c>
      <c r="E1031" s="7" t="str">
        <f>Table20[[#This Row],[Growth Rate]]</f>
        <v/>
      </c>
      <c r="F1031">
        <f>Table21[[#This Row],[UNITID]]</f>
        <v>162122</v>
      </c>
      <c r="G1031" s="7" t="str">
        <f>Table21[[#This Row],[Growth Rate]]</f>
        <v/>
      </c>
      <c r="H1031">
        <f>Table5[[#This Row],[UNITID]]</f>
        <v>162122</v>
      </c>
      <c r="I1031" s="7" t="str">
        <f>Table5[[#This Row],[Growth Rate]]</f>
        <v/>
      </c>
    </row>
    <row r="1032" spans="1:9" hidden="1">
      <c r="A1032">
        <f>Table19[[#This Row],[UNITID]]</f>
        <v>162122</v>
      </c>
      <c r="B1032" t="str">
        <f>Table19[[#This Row],[OUTCOMES MEASURES]]</f>
        <v>Number of adjusted cohort receiving an award at 8 years</v>
      </c>
      <c r="C1032" s="7">
        <f>Table19[[#This Row],[Growth Rate]]</f>
        <v>0.55835962145110407</v>
      </c>
      <c r="D1032">
        <f>Table20[[#This Row],[UNITID]]</f>
        <v>162122</v>
      </c>
      <c r="E1032" s="7">
        <f>Table20[[#This Row],[Growth Rate]]</f>
        <v>0.2289156626506024</v>
      </c>
      <c r="F1032">
        <f>Table21[[#This Row],[UNITID]]</f>
        <v>162122</v>
      </c>
      <c r="G1032" s="7">
        <f>Table21[[#This Row],[Growth Rate]]</f>
        <v>-0.2</v>
      </c>
      <c r="H1032">
        <f>Table5[[#This Row],[UNITID]]</f>
        <v>162122</v>
      </c>
      <c r="I1032" s="7">
        <f>Table5[[#This Row],[Growth Rate]]</f>
        <v>-0.26865671641791045</v>
      </c>
    </row>
    <row r="1033" spans="1:9" hidden="1">
      <c r="A1033">
        <f>Table19[[#This Row],[UNITID]]</f>
        <v>162122</v>
      </c>
      <c r="B1033" t="str">
        <f>Table19[[#This Row],[OUTCOMES MEASURES]]</f>
        <v>Number of adjusted cohort still enrolled at your institution at 8 years</v>
      </c>
      <c r="C1033" s="7">
        <f>Table19[[#This Row],[Growth Rate]]</f>
        <v>-1</v>
      </c>
      <c r="D1033">
        <f>Table20[[#This Row],[UNITID]]</f>
        <v>162122</v>
      </c>
      <c r="E1033" s="7">
        <f>Table20[[#This Row],[Growth Rate]]</f>
        <v>-1</v>
      </c>
      <c r="F1033">
        <f>Table21[[#This Row],[UNITID]]</f>
        <v>162122</v>
      </c>
      <c r="G1033" s="7">
        <f>Table21[[#This Row],[Growth Rate]]</f>
        <v>-1</v>
      </c>
      <c r="H1033">
        <f>Table5[[#This Row],[UNITID]]</f>
        <v>162122</v>
      </c>
      <c r="I1033" s="7">
        <f>Table5[[#This Row],[Growth Rate]]</f>
        <v>-1</v>
      </c>
    </row>
    <row r="1034" spans="1:9" hidden="1">
      <c r="A1034">
        <f>Table19[[#This Row],[UNITID]]</f>
        <v>162122</v>
      </c>
      <c r="B1034" t="str">
        <f>Table19[[#This Row],[OUTCOMES MEASURES]]</f>
        <v>Number of adjusted cohort who enrolled subsequently at another institution at 8 years</v>
      </c>
      <c r="C1034" s="7">
        <f>Table19[[#This Row],[Growth Rate]]</f>
        <v>-5.2341597796143252E-2</v>
      </c>
      <c r="D1034">
        <f>Table20[[#This Row],[UNITID]]</f>
        <v>162122</v>
      </c>
      <c r="E1034" s="7">
        <f>Table20[[#This Row],[Growth Rate]]</f>
        <v>-7.4433656957928807E-2</v>
      </c>
      <c r="F1034">
        <f>Table21[[#This Row],[UNITID]]</f>
        <v>162122</v>
      </c>
      <c r="G1034" s="7">
        <f>Table21[[#This Row],[Growth Rate]]</f>
        <v>-0.17391304347826086</v>
      </c>
      <c r="H1034">
        <f>Table5[[#This Row],[UNITID]]</f>
        <v>162122</v>
      </c>
      <c r="I1034" s="7">
        <f>Table5[[#This Row],[Growth Rate]]</f>
        <v>-0.15443037974683543</v>
      </c>
    </row>
    <row r="1035" spans="1:9" hidden="1">
      <c r="A1035">
        <f>Table19[[#This Row],[UNITID]]</f>
        <v>162122</v>
      </c>
      <c r="B1035" s="2" t="str">
        <f>Table19[[#This Row],[OUTCOMES MEASURES]]</f>
        <v>Number of adjusted cohort whose subsequent enrollment status is unknown at 8 years</v>
      </c>
      <c r="C1035" s="8">
        <f>Table19[[#This Row],[Growth Rate]]</f>
        <v>-6.1682242990654203E-2</v>
      </c>
      <c r="D1035">
        <f>Table20[[#This Row],[UNITID]]</f>
        <v>162122</v>
      </c>
      <c r="E1035" s="7">
        <f>Table20[[#This Row],[Growth Rate]]</f>
        <v>-0.14435695538057744</v>
      </c>
      <c r="F1035">
        <f>Table21[[#This Row],[UNITID]]</f>
        <v>162122</v>
      </c>
      <c r="G1035" s="7">
        <f>Table21[[#This Row],[Growth Rate]]</f>
        <v>-8.9743589743589744E-2</v>
      </c>
      <c r="H1035">
        <f>Table5[[#This Row],[UNITID]]</f>
        <v>162122</v>
      </c>
      <c r="I1035" s="7">
        <f>Table5[[#This Row],[Growth Rate]]</f>
        <v>0.48430493273542602</v>
      </c>
    </row>
    <row r="1036" spans="1:9" hidden="1">
      <c r="A1036">
        <f>Table19[[#This Row],[UNITID]]</f>
        <v>162122</v>
      </c>
      <c r="B1036" s="2" t="str">
        <f>Table19[[#This Row],[OUTCOMES MEASURES]]</f>
        <v>Number of adjusted cohort who did not receive an award from your institution at 8 years</v>
      </c>
      <c r="C1036" s="7">
        <f>Table19[[#This Row],[Growth Rate]]</f>
        <v>-8.143322475570032E-2</v>
      </c>
      <c r="D1036">
        <f>Table20[[#This Row],[UNITID]]</f>
        <v>162122</v>
      </c>
      <c r="E1036" s="7">
        <f>Table20[[#This Row],[Growth Rate]]</f>
        <v>-0.14727272727272728</v>
      </c>
      <c r="F1036">
        <f>Table21[[#This Row],[UNITID]]</f>
        <v>162122</v>
      </c>
      <c r="G1036" s="21">
        <f>Table21[[#This Row],[Growth Rate]]</f>
        <v>-0.15137614678899083</v>
      </c>
      <c r="H1036">
        <f>Table5[[#This Row],[UNITID]]</f>
        <v>162122</v>
      </c>
      <c r="I1036" s="7">
        <f>Table5[[#This Row],[Growth Rate]]</f>
        <v>6.2300319488817889E-2</v>
      </c>
    </row>
    <row r="1037" spans="1:9" ht="14.25">
      <c r="A1037" s="63">
        <f>Table19[[#This Row],[UNITID]]</f>
        <v>162122</v>
      </c>
      <c r="B1037" s="148" t="str">
        <f>Table19[[#This Row],[OUTCOMES MEASURES]]</f>
        <v>Percent of adjusted cohort receiving an award at 8 years</v>
      </c>
      <c r="C1037" s="156">
        <f>Table19[[#This Row],[Growth Rate]]</f>
        <v>0.42307692307692307</v>
      </c>
      <c r="D1037">
        <f>Table20[[#This Row],[UNITID]]</f>
        <v>162122</v>
      </c>
      <c r="E1037" s="156">
        <f>Table20[[#This Row],[Growth Rate]]</f>
        <v>0.38461538461538464</v>
      </c>
      <c r="F1037">
        <f>Table21[[#This Row],[UNITID]]</f>
        <v>162122</v>
      </c>
      <c r="G1037" s="157">
        <f>Table21[[#This Row],[Growth Rate]]</f>
        <v>-6.0606060606060608E-2</v>
      </c>
      <c r="H1037">
        <f>Table5[[#This Row],[UNITID]]</f>
        <v>162122</v>
      </c>
      <c r="I1037" s="156">
        <f>Table5[[#This Row],[Growth Rate]]</f>
        <v>-0.27777777777777779</v>
      </c>
    </row>
    <row r="1038" spans="1:9" hidden="1">
      <c r="A1038">
        <f>Table19[[#This Row],[UNITID]]</f>
        <v>162122</v>
      </c>
      <c r="B1038" s="2" t="str">
        <f>Table19[[#This Row],[OUTCOMES MEASURES]]</f>
        <v>Percent of adjusted cohort still or subsequently enrolled at 8 years</v>
      </c>
      <c r="C1038" s="8">
        <f>Table19[[#This Row],[Growth Rate]]</f>
        <v>-0.16129032258064516</v>
      </c>
      <c r="D1038">
        <f>Table20[[#This Row],[UNITID]]</f>
        <v>162122</v>
      </c>
      <c r="E1038" s="7">
        <f>Table20[[#This Row],[Growth Rate]]</f>
        <v>-7.407407407407407E-2</v>
      </c>
      <c r="F1038">
        <f>Table21[[#This Row],[UNITID]]</f>
        <v>162122</v>
      </c>
      <c r="G1038" s="21">
        <f>Table21[[#This Row],[Growth Rate]]</f>
        <v>-2.3255813953488372E-2</v>
      </c>
      <c r="H1038">
        <f>Table5[[#This Row],[UNITID]]</f>
        <v>162122</v>
      </c>
      <c r="I1038" s="7">
        <f>Table5[[#This Row],[Growth Rate]]</f>
        <v>-0.16981132075471697</v>
      </c>
    </row>
    <row r="1039" spans="1:9" ht="14.25">
      <c r="A1039" s="63">
        <f>Table19[[#This Row],[UNITID]]</f>
        <v>162122</v>
      </c>
      <c r="B1039" s="148" t="str">
        <f>Table19[[#This Row],[OUTCOMES MEASURES]]</f>
        <v>Percent of adjusted cohort still enrolled at your institution at 8 years</v>
      </c>
      <c r="C1039" s="156">
        <f>Table19[[#This Row],[Growth Rate]]</f>
        <v>-1</v>
      </c>
      <c r="D1039">
        <f>Table20[[#This Row],[UNITID]]</f>
        <v>162122</v>
      </c>
      <c r="E1039" s="156">
        <f>Table20[[#This Row],[Growth Rate]]</f>
        <v>-1</v>
      </c>
      <c r="F1039">
        <f>Table21[[#This Row],[UNITID]]</f>
        <v>162122</v>
      </c>
      <c r="G1039" s="158">
        <f>Table21[[#This Row],[Growth Rate]]</f>
        <v>-1</v>
      </c>
      <c r="H1039">
        <f>Table5[[#This Row],[UNITID]]</f>
        <v>162122</v>
      </c>
      <c r="I1039" s="156">
        <f>Table5[[#This Row],[Growth Rate]]</f>
        <v>-1</v>
      </c>
    </row>
    <row r="1040" spans="1:9" ht="14.25">
      <c r="A1040" s="63">
        <f>Table19[[#This Row],[UNITID]]</f>
        <v>162122</v>
      </c>
      <c r="B1040" s="148" t="str">
        <f>Table19[[#This Row],[OUTCOMES MEASURES]]</f>
        <v>Percent of adjusted cohort enrolled subsequently at another institution at 8 years</v>
      </c>
      <c r="C1040" s="156">
        <f>Table19[[#This Row],[Growth Rate]]</f>
        <v>-0.10344827586206896</v>
      </c>
      <c r="D1040">
        <f>Table20[[#This Row],[UNITID]]</f>
        <v>162122</v>
      </c>
      <c r="E1040" s="64">
        <f>Table20[[#This Row],[Growth Rate]]</f>
        <v>4.1666666666666664E-2</v>
      </c>
      <c r="F1040">
        <f>Table21[[#This Row],[UNITID]]</f>
        <v>162122</v>
      </c>
      <c r="G1040" s="158">
        <f>Table21[[#This Row],[Growth Rate]]</f>
        <v>-2.3255813953488372E-2</v>
      </c>
      <c r="H1040">
        <f>Table5[[#This Row],[UNITID]]</f>
        <v>162122</v>
      </c>
      <c r="I1040" s="64">
        <f>Table5[[#This Row],[Growth Rate]]</f>
        <v>-0.15384615384615385</v>
      </c>
    </row>
    <row r="1041" spans="1:9" hidden="1">
      <c r="A1041">
        <f>Table19[[#This Row],[UNITID]]</f>
        <v>162122</v>
      </c>
      <c r="B1041" s="2" t="str">
        <f>Table19[[#This Row],[OUTCOMES MEASURES]]</f>
        <v>Percent of adjusted cohort enrollment status unknown at 8 years</v>
      </c>
      <c r="C1041" s="8">
        <f>Table19[[#This Row],[Growth Rate]]</f>
        <v>-0.13953488372093023</v>
      </c>
      <c r="D1041">
        <f>Table20[[#This Row],[UNITID]]</f>
        <v>162122</v>
      </c>
      <c r="E1041" s="8">
        <f>Table20[[#This Row],[Growth Rate]]</f>
        <v>-0.05</v>
      </c>
      <c r="F1041">
        <f>Table21[[#This Row],[UNITID]]</f>
        <v>162122</v>
      </c>
      <c r="G1041" s="8">
        <f>Table21[[#This Row],[Growth Rate]]</f>
        <v>8.3333333333333329E-2</v>
      </c>
      <c r="H1041">
        <f>Table5[[#This Row],[UNITID]]</f>
        <v>162122</v>
      </c>
      <c r="I1041" s="8">
        <f>Table5[[#This Row],[Growth Rate]]</f>
        <v>0.48275862068965519</v>
      </c>
    </row>
    <row r="1042" spans="1:9" hidden="1">
      <c r="A1042">
        <f>Table19[[#This Row],[UNITID]]</f>
        <v>162706</v>
      </c>
      <c r="B1042" s="2" t="str">
        <f>Table19[[#This Row],[OUTCOMES MEASURES]]</f>
        <v>First-Time, Full-Time Cohort</v>
      </c>
      <c r="C1042" s="8">
        <f>Table19[[#This Row],[Growth Rate]]</f>
        <v>-0.17192982456140352</v>
      </c>
      <c r="D1042">
        <f>Table20[[#This Row],[UNITID]]</f>
        <v>162706</v>
      </c>
      <c r="E1042" s="8">
        <f>Table20[[#This Row],[Growth Rate]]</f>
        <v>-0.29959514170040485</v>
      </c>
      <c r="F1042">
        <f>Table21[[#This Row],[UNITID]]</f>
        <v>162706</v>
      </c>
      <c r="G1042" s="8">
        <f>Table21[[#This Row],[Growth Rate]]</f>
        <v>-0.31451612903225806</v>
      </c>
      <c r="H1042">
        <f>Table5[[#This Row],[UNITID]]</f>
        <v>162706</v>
      </c>
      <c r="I1042" s="8">
        <f>Table5[[#This Row],[Growth Rate]]</f>
        <v>-0.4191343963553531</v>
      </c>
    </row>
    <row r="1043" spans="1:9" hidden="1">
      <c r="A1043">
        <f>Table19[[#This Row],[UNITID]]</f>
        <v>162706</v>
      </c>
      <c r="B1043" t="str">
        <f>Table19[[#This Row],[OUTCOMES MEASURES]]</f>
        <v>Exclusions to cohort</v>
      </c>
      <c r="C1043" s="7">
        <f>Table19[[#This Row],[Growth Rate]]</f>
        <v>-0.33333333333333331</v>
      </c>
      <c r="D1043">
        <f>Table20[[#This Row],[UNITID]]</f>
        <v>162706</v>
      </c>
      <c r="E1043" s="7" t="str">
        <f>Table20[[#This Row],[Growth Rate]]</f>
        <v/>
      </c>
      <c r="F1043">
        <f>Table21[[#This Row],[UNITID]]</f>
        <v>162706</v>
      </c>
      <c r="G1043" s="7">
        <f>Table21[[#This Row],[Growth Rate]]</f>
        <v>-1</v>
      </c>
      <c r="H1043">
        <f>Table5[[#This Row],[UNITID]]</f>
        <v>162706</v>
      </c>
      <c r="I1043" s="7" t="str">
        <f>Table5[[#This Row],[Growth Rate]]</f>
        <v/>
      </c>
    </row>
    <row r="1044" spans="1:9" ht="14.25">
      <c r="A1044" s="63">
        <f>Table19[[#This Row],[UNITID]]</f>
        <v>162706</v>
      </c>
      <c r="B1044" s="63" t="str">
        <f>Table19[[#This Row],[OUTCOMES MEASURES]]</f>
        <v>Adjusted cohort</v>
      </c>
      <c r="C1044" s="64">
        <f>Table19[[#This Row],[Growth Rate]]</f>
        <v>-0.17150395778364116</v>
      </c>
      <c r="D1044">
        <f>Table20[[#This Row],[UNITID]]</f>
        <v>162706</v>
      </c>
      <c r="E1044" s="64">
        <f>Table20[[#This Row],[Growth Rate]]</f>
        <v>-0.29959514170040485</v>
      </c>
      <c r="F1044">
        <f>Table21[[#This Row],[UNITID]]</f>
        <v>162706</v>
      </c>
      <c r="G1044" s="155">
        <f>Table21[[#This Row],[Growth Rate]]</f>
        <v>-0.31174089068825911</v>
      </c>
      <c r="H1044">
        <f>Table5[[#This Row],[UNITID]]</f>
        <v>162706</v>
      </c>
      <c r="I1044" s="64">
        <f>Table5[[#This Row],[Growth Rate]]</f>
        <v>-0.42141230068337132</v>
      </c>
    </row>
    <row r="1045" spans="1:9" hidden="1">
      <c r="A1045">
        <f>Table19[[#This Row],[UNITID]]</f>
        <v>162706</v>
      </c>
      <c r="B1045" t="str">
        <f>Table19[[#This Row],[OUTCOMES MEASURES]]</f>
        <v>Number of adjusted cohort receiving a certificate at 4 years</v>
      </c>
      <c r="C1045" s="7">
        <f>Table19[[#This Row],[Growth Rate]]</f>
        <v>4</v>
      </c>
      <c r="D1045">
        <f>Table20[[#This Row],[UNITID]]</f>
        <v>162706</v>
      </c>
      <c r="E1045" s="7">
        <f>Table20[[#This Row],[Growth Rate]]</f>
        <v>-0.7</v>
      </c>
      <c r="F1045">
        <f>Table21[[#This Row],[UNITID]]</f>
        <v>162706</v>
      </c>
      <c r="G1045" s="7" t="str">
        <f>Table21[[#This Row],[Growth Rate]]</f>
        <v/>
      </c>
      <c r="H1045">
        <f>Table5[[#This Row],[UNITID]]</f>
        <v>162706</v>
      </c>
      <c r="I1045" s="7">
        <f>Table5[[#This Row],[Growth Rate]]</f>
        <v>-0.6</v>
      </c>
    </row>
    <row r="1046" spans="1:9" hidden="1">
      <c r="A1046">
        <f>Table19[[#This Row],[UNITID]]</f>
        <v>162706</v>
      </c>
      <c r="B1046" t="str">
        <f>Table19[[#This Row],[OUTCOMES MEASURES]]</f>
        <v>Number of adjusted cohort receiving an Associate's degree at 4 years</v>
      </c>
      <c r="C1046" s="7">
        <f>Table19[[#This Row],[Growth Rate]]</f>
        <v>0.11683848797250859</v>
      </c>
      <c r="D1046">
        <f>Table20[[#This Row],[UNITID]]</f>
        <v>162706</v>
      </c>
      <c r="E1046" s="7">
        <f>Table20[[#This Row],[Growth Rate]]</f>
        <v>1</v>
      </c>
      <c r="F1046">
        <f>Table21[[#This Row],[UNITID]]</f>
        <v>162706</v>
      </c>
      <c r="G1046" s="7">
        <f>Table21[[#This Row],[Growth Rate]]</f>
        <v>-0.43373493975903615</v>
      </c>
      <c r="H1046">
        <f>Table5[[#This Row],[UNITID]]</f>
        <v>162706</v>
      </c>
      <c r="I1046" s="7">
        <f>Table5[[#This Row],[Growth Rate]]</f>
        <v>-0.36363636363636365</v>
      </c>
    </row>
    <row r="1047" spans="1:9" hidden="1">
      <c r="A1047">
        <f>Table19[[#This Row],[UNITID]]</f>
        <v>162706</v>
      </c>
      <c r="B1047" t="str">
        <f>Table19[[#This Row],[OUTCOMES MEASURES]]</f>
        <v>Number of adjusted cohort receiving a Bachelor's degree at 4 years</v>
      </c>
      <c r="C1047" s="7" t="str">
        <f>Table19[[#This Row],[Growth Rate]]</f>
        <v/>
      </c>
      <c r="D1047">
        <f>Table20[[#This Row],[UNITID]]</f>
        <v>162706</v>
      </c>
      <c r="E1047" s="7" t="str">
        <f>Table20[[#This Row],[Growth Rate]]</f>
        <v/>
      </c>
      <c r="F1047">
        <f>Table21[[#This Row],[UNITID]]</f>
        <v>162706</v>
      </c>
      <c r="G1047" s="7" t="str">
        <f>Table21[[#This Row],[Growth Rate]]</f>
        <v/>
      </c>
      <c r="H1047">
        <f>Table5[[#This Row],[UNITID]]</f>
        <v>162706</v>
      </c>
      <c r="I1047" s="7" t="str">
        <f>Table5[[#This Row],[Growth Rate]]</f>
        <v/>
      </c>
    </row>
    <row r="1048" spans="1:9" hidden="1">
      <c r="A1048">
        <f>Table19[[#This Row],[UNITID]]</f>
        <v>162706</v>
      </c>
      <c r="B1048" s="2" t="str">
        <f>Table19[[#This Row],[OUTCOMES MEASURES]]</f>
        <v>Number of adjusted cohort receiving an award at 4 years</v>
      </c>
      <c r="C1048" s="7">
        <f>Table19[[#This Row],[Growth Rate]]</f>
        <v>0.14334470989761092</v>
      </c>
      <c r="D1048">
        <f>Table20[[#This Row],[UNITID]]</f>
        <v>162706</v>
      </c>
      <c r="E1048" s="7">
        <f>Table20[[#This Row],[Growth Rate]]</f>
        <v>0.43333333333333335</v>
      </c>
      <c r="F1048">
        <f>Table21[[#This Row],[UNITID]]</f>
        <v>162706</v>
      </c>
      <c r="G1048" s="21">
        <f>Table21[[#This Row],[Growth Rate]]</f>
        <v>-0.40963855421686746</v>
      </c>
      <c r="H1048">
        <f>Table5[[#This Row],[UNITID]]</f>
        <v>162706</v>
      </c>
      <c r="I1048" s="7">
        <f>Table5[[#This Row],[Growth Rate]]</f>
        <v>-0.375</v>
      </c>
    </row>
    <row r="1049" spans="1:9" ht="14.25">
      <c r="A1049" s="63">
        <f>Table19[[#This Row],[UNITID]]</f>
        <v>162706</v>
      </c>
      <c r="B1049" s="148" t="str">
        <f>Table19[[#This Row],[OUTCOMES MEASURES]]</f>
        <v>Percent of adjusted cohort receiving an award at 4 years</v>
      </c>
      <c r="C1049" s="156">
        <f>Table19[[#This Row],[Growth Rate]]</f>
        <v>0.38461538461538464</v>
      </c>
      <c r="D1049">
        <f>Table20[[#This Row],[UNITID]]</f>
        <v>162706</v>
      </c>
      <c r="E1049" s="156">
        <f>Table20[[#This Row],[Growth Rate]]</f>
        <v>1</v>
      </c>
      <c r="F1049">
        <f>Table21[[#This Row],[UNITID]]</f>
        <v>162706</v>
      </c>
      <c r="G1049" s="157">
        <f>Table21[[#This Row],[Growth Rate]]</f>
        <v>-0.14705882352941177</v>
      </c>
      <c r="H1049">
        <f>Table5[[#This Row],[UNITID]]</f>
        <v>162706</v>
      </c>
      <c r="I1049" s="156">
        <f>Table5[[#This Row],[Growth Rate]]</f>
        <v>8.3333333333333329E-2</v>
      </c>
    </row>
    <row r="1050" spans="1:9" hidden="1">
      <c r="A1050">
        <f>Table19[[#This Row],[UNITID]]</f>
        <v>162706</v>
      </c>
      <c r="B1050" t="str">
        <f>Table19[[#This Row],[OUTCOMES MEASURES]]</f>
        <v>Number of adjusted cohort receiving a certificate at 6 years</v>
      </c>
      <c r="C1050" s="7">
        <f>Table19[[#This Row],[Growth Rate]]</f>
        <v>3</v>
      </c>
      <c r="D1050">
        <f>Table20[[#This Row],[UNITID]]</f>
        <v>162706</v>
      </c>
      <c r="E1050" s="7">
        <f>Table20[[#This Row],[Growth Rate]]</f>
        <v>-0.44444444444444442</v>
      </c>
      <c r="F1050">
        <f>Table21[[#This Row],[UNITID]]</f>
        <v>162706</v>
      </c>
      <c r="G1050" s="7" t="str">
        <f>Table21[[#This Row],[Growth Rate]]</f>
        <v/>
      </c>
      <c r="H1050">
        <f>Table5[[#This Row],[UNITID]]</f>
        <v>162706</v>
      </c>
      <c r="I1050" s="7">
        <f>Table5[[#This Row],[Growth Rate]]</f>
        <v>-0.7142857142857143</v>
      </c>
    </row>
    <row r="1051" spans="1:9" hidden="1">
      <c r="A1051">
        <f>Table19[[#This Row],[UNITID]]</f>
        <v>162706</v>
      </c>
      <c r="B1051" t="str">
        <f>Table19[[#This Row],[OUTCOMES MEASURES]]</f>
        <v>Number of adjusted cohort receiving an Associate's degree at 6 years</v>
      </c>
      <c r="C1051" s="7">
        <f>Table19[[#This Row],[Growth Rate]]</f>
        <v>1.9498607242339833E-2</v>
      </c>
      <c r="D1051">
        <f>Table20[[#This Row],[UNITID]]</f>
        <v>162706</v>
      </c>
      <c r="E1051" s="7">
        <f>Table20[[#This Row],[Growth Rate]]</f>
        <v>-6.25E-2</v>
      </c>
      <c r="F1051">
        <f>Table21[[#This Row],[UNITID]]</f>
        <v>162706</v>
      </c>
      <c r="G1051" s="7">
        <f>Table21[[#This Row],[Growth Rate]]</f>
        <v>-0.42696629213483145</v>
      </c>
      <c r="H1051">
        <f>Table5[[#This Row],[UNITID]]</f>
        <v>162706</v>
      </c>
      <c r="I1051" s="7">
        <f>Table5[[#This Row],[Growth Rate]]</f>
        <v>-0.4</v>
      </c>
    </row>
    <row r="1052" spans="1:9" hidden="1">
      <c r="A1052">
        <f>Table19[[#This Row],[UNITID]]</f>
        <v>162706</v>
      </c>
      <c r="B1052" t="str">
        <f>Table19[[#This Row],[OUTCOMES MEASURES]]</f>
        <v>Number of adjusted cohort receiving a Bachelor's degree at 6 years</v>
      </c>
      <c r="C1052" s="7" t="str">
        <f>Table19[[#This Row],[Growth Rate]]</f>
        <v/>
      </c>
      <c r="D1052">
        <f>Table20[[#This Row],[UNITID]]</f>
        <v>162706</v>
      </c>
      <c r="E1052" s="7" t="str">
        <f>Table20[[#This Row],[Growth Rate]]</f>
        <v/>
      </c>
      <c r="F1052">
        <f>Table21[[#This Row],[UNITID]]</f>
        <v>162706</v>
      </c>
      <c r="G1052" s="7" t="str">
        <f>Table21[[#This Row],[Growth Rate]]</f>
        <v/>
      </c>
      <c r="H1052">
        <f>Table5[[#This Row],[UNITID]]</f>
        <v>162706</v>
      </c>
      <c r="I1052" s="7" t="str">
        <f>Table5[[#This Row],[Growth Rate]]</f>
        <v/>
      </c>
    </row>
    <row r="1053" spans="1:9" hidden="1">
      <c r="A1053">
        <f>Table19[[#This Row],[UNITID]]</f>
        <v>162706</v>
      </c>
      <c r="B1053" s="2" t="str">
        <f>Table19[[#This Row],[OUTCOMES MEASURES]]</f>
        <v>Number of adjusted cohort receiving an award at 6 years</v>
      </c>
      <c r="C1053" s="7">
        <f>Table19[[#This Row],[Growth Rate]]</f>
        <v>4.4198895027624308E-2</v>
      </c>
      <c r="D1053">
        <f>Table20[[#This Row],[UNITID]]</f>
        <v>162706</v>
      </c>
      <c r="E1053" s="7">
        <f>Table20[[#This Row],[Growth Rate]]</f>
        <v>-0.10112359550561797</v>
      </c>
      <c r="F1053">
        <f>Table21[[#This Row],[UNITID]]</f>
        <v>162706</v>
      </c>
      <c r="G1053" s="21">
        <f>Table21[[#This Row],[Growth Rate]]</f>
        <v>-0.4044943820224719</v>
      </c>
      <c r="H1053">
        <f>Table5[[#This Row],[UNITID]]</f>
        <v>162706</v>
      </c>
      <c r="I1053" s="7">
        <f>Table5[[#This Row],[Growth Rate]]</f>
        <v>-0.41732283464566927</v>
      </c>
    </row>
    <row r="1054" spans="1:9" ht="14.25">
      <c r="A1054" s="63">
        <f>Table19[[#This Row],[UNITID]]</f>
        <v>162706</v>
      </c>
      <c r="B1054" s="148" t="str">
        <f>Table19[[#This Row],[OUTCOMES MEASURES]]</f>
        <v>Percent of adjusted cohort receiving an award at 6 years</v>
      </c>
      <c r="C1054" s="156">
        <f>Table19[[#This Row],[Growth Rate]]</f>
        <v>0.25</v>
      </c>
      <c r="D1054">
        <f>Table20[[#This Row],[UNITID]]</f>
        <v>162706</v>
      </c>
      <c r="E1054" s="156">
        <f>Table20[[#This Row],[Growth Rate]]</f>
        <v>0.25</v>
      </c>
      <c r="F1054">
        <f>Table21[[#This Row],[UNITID]]</f>
        <v>162706</v>
      </c>
      <c r="G1054" s="157">
        <f>Table21[[#This Row],[Growth Rate]]</f>
        <v>-0.1388888888888889</v>
      </c>
      <c r="H1054">
        <f>Table5[[#This Row],[UNITID]]</f>
        <v>162706</v>
      </c>
      <c r="I1054" s="156">
        <f>Table5[[#This Row],[Growth Rate]]</f>
        <v>0</v>
      </c>
    </row>
    <row r="1055" spans="1:9" hidden="1">
      <c r="A1055">
        <f>Table19[[#This Row],[UNITID]]</f>
        <v>162706</v>
      </c>
      <c r="B1055" t="str">
        <f>Table19[[#This Row],[OUTCOMES MEASURES]]</f>
        <v>Number of adjusted cohort receiving a certificate at 8 years</v>
      </c>
      <c r="C1055" s="7">
        <f>Table19[[#This Row],[Growth Rate]]</f>
        <v>3</v>
      </c>
      <c r="D1055">
        <f>Table20[[#This Row],[UNITID]]</f>
        <v>162706</v>
      </c>
      <c r="E1055" s="7">
        <f>Table20[[#This Row],[Growth Rate]]</f>
        <v>-0.5</v>
      </c>
      <c r="F1055">
        <f>Table21[[#This Row],[UNITID]]</f>
        <v>162706</v>
      </c>
      <c r="G1055" s="7" t="str">
        <f>Table21[[#This Row],[Growth Rate]]</f>
        <v/>
      </c>
      <c r="H1055">
        <f>Table5[[#This Row],[UNITID]]</f>
        <v>162706</v>
      </c>
      <c r="I1055" s="7">
        <f>Table5[[#This Row],[Growth Rate]]</f>
        <v>-0.7142857142857143</v>
      </c>
    </row>
    <row r="1056" spans="1:9" hidden="1">
      <c r="A1056">
        <f>Table19[[#This Row],[UNITID]]</f>
        <v>162706</v>
      </c>
      <c r="B1056" t="str">
        <f>Table19[[#This Row],[OUTCOMES MEASURES]]</f>
        <v>Number of adjusted cohort receiving an Associate's degree at 8 years</v>
      </c>
      <c r="C1056" s="7">
        <f>Table19[[#This Row],[Growth Rate]]</f>
        <v>2.631578947368421E-3</v>
      </c>
      <c r="D1056">
        <f>Table20[[#This Row],[UNITID]]</f>
        <v>162706</v>
      </c>
      <c r="E1056" s="7">
        <f>Table20[[#This Row],[Growth Rate]]</f>
        <v>-1.0869565217391304E-2</v>
      </c>
      <c r="F1056">
        <f>Table21[[#This Row],[UNITID]]</f>
        <v>162706</v>
      </c>
      <c r="G1056" s="7">
        <f>Table21[[#This Row],[Growth Rate]]</f>
        <v>-0.4157303370786517</v>
      </c>
      <c r="H1056">
        <f>Table5[[#This Row],[UNITID]]</f>
        <v>162706</v>
      </c>
      <c r="I1056" s="7">
        <f>Table5[[#This Row],[Growth Rate]]</f>
        <v>-0.36885245901639346</v>
      </c>
    </row>
    <row r="1057" spans="1:9" hidden="1">
      <c r="A1057">
        <f>Table19[[#This Row],[UNITID]]</f>
        <v>162706</v>
      </c>
      <c r="B1057" t="str">
        <f>Table19[[#This Row],[OUTCOMES MEASURES]]</f>
        <v>Number of adjusted cohort receiving a Bachelor's degree at 8 years</v>
      </c>
      <c r="C1057" s="7" t="str">
        <f>Table19[[#This Row],[Growth Rate]]</f>
        <v/>
      </c>
      <c r="D1057">
        <f>Table20[[#This Row],[UNITID]]</f>
        <v>162706</v>
      </c>
      <c r="E1057" s="7" t="str">
        <f>Table20[[#This Row],[Growth Rate]]</f>
        <v/>
      </c>
      <c r="F1057">
        <f>Table21[[#This Row],[UNITID]]</f>
        <v>162706</v>
      </c>
      <c r="G1057" s="7" t="str">
        <f>Table21[[#This Row],[Growth Rate]]</f>
        <v/>
      </c>
      <c r="H1057">
        <f>Table5[[#This Row],[UNITID]]</f>
        <v>162706</v>
      </c>
      <c r="I1057" s="7" t="str">
        <f>Table5[[#This Row],[Growth Rate]]</f>
        <v/>
      </c>
    </row>
    <row r="1058" spans="1:9" hidden="1">
      <c r="A1058">
        <f>Table19[[#This Row],[UNITID]]</f>
        <v>162706</v>
      </c>
      <c r="B1058" t="str">
        <f>Table19[[#This Row],[OUTCOMES MEASURES]]</f>
        <v>Number of adjusted cohort receiving an award at 8 years</v>
      </c>
      <c r="C1058" s="7">
        <f>Table19[[#This Row],[Growth Rate]]</f>
        <v>2.6109660574412531E-2</v>
      </c>
      <c r="D1058">
        <f>Table20[[#This Row],[UNITID]]</f>
        <v>162706</v>
      </c>
      <c r="E1058" s="7">
        <f>Table20[[#This Row],[Growth Rate]]</f>
        <v>-5.8823529411764705E-2</v>
      </c>
      <c r="F1058">
        <f>Table21[[#This Row],[UNITID]]</f>
        <v>162706</v>
      </c>
      <c r="G1058" s="7">
        <f>Table21[[#This Row],[Growth Rate]]</f>
        <v>-0.39325842696629215</v>
      </c>
      <c r="H1058">
        <f>Table5[[#This Row],[UNITID]]</f>
        <v>162706</v>
      </c>
      <c r="I1058" s="7">
        <f>Table5[[#This Row],[Growth Rate]]</f>
        <v>-0.38759689922480622</v>
      </c>
    </row>
    <row r="1059" spans="1:9" hidden="1">
      <c r="A1059">
        <f>Table19[[#This Row],[UNITID]]</f>
        <v>162706</v>
      </c>
      <c r="B1059" t="str">
        <f>Table19[[#This Row],[OUTCOMES MEASURES]]</f>
        <v>Number of adjusted cohort still enrolled at your institution at 8 years</v>
      </c>
      <c r="C1059" s="7">
        <f>Table19[[#This Row],[Growth Rate]]</f>
        <v>-0.41176470588235292</v>
      </c>
      <c r="D1059">
        <f>Table20[[#This Row],[UNITID]]</f>
        <v>162706</v>
      </c>
      <c r="E1059" s="7">
        <f>Table20[[#This Row],[Growth Rate]]</f>
        <v>-0.6428571428571429</v>
      </c>
      <c r="F1059">
        <f>Table21[[#This Row],[UNITID]]</f>
        <v>162706</v>
      </c>
      <c r="G1059" s="7">
        <f>Table21[[#This Row],[Growth Rate]]</f>
        <v>2</v>
      </c>
      <c r="H1059">
        <f>Table5[[#This Row],[UNITID]]</f>
        <v>162706</v>
      </c>
      <c r="I1059" s="7">
        <f>Table5[[#This Row],[Growth Rate]]</f>
        <v>-0.83333333333333337</v>
      </c>
    </row>
    <row r="1060" spans="1:9" hidden="1">
      <c r="A1060">
        <f>Table19[[#This Row],[UNITID]]</f>
        <v>162706</v>
      </c>
      <c r="B1060" t="str">
        <f>Table19[[#This Row],[OUTCOMES MEASURES]]</f>
        <v>Number of adjusted cohort who enrolled subsequently at another institution at 8 years</v>
      </c>
      <c r="C1060" s="7">
        <f>Table19[[#This Row],[Growth Rate]]</f>
        <v>-0.28020565552699228</v>
      </c>
      <c r="D1060">
        <f>Table20[[#This Row],[UNITID]]</f>
        <v>162706</v>
      </c>
      <c r="E1060" s="7">
        <f>Table20[[#This Row],[Growth Rate]]</f>
        <v>-0.31455399061032863</v>
      </c>
      <c r="F1060">
        <f>Table21[[#This Row],[UNITID]]</f>
        <v>162706</v>
      </c>
      <c r="G1060" s="7">
        <f>Table21[[#This Row],[Growth Rate]]</f>
        <v>-0.18867924528301888</v>
      </c>
      <c r="H1060">
        <f>Table5[[#This Row],[UNITID]]</f>
        <v>162706</v>
      </c>
      <c r="I1060" s="7">
        <f>Table5[[#This Row],[Growth Rate]]</f>
        <v>-0.43975903614457829</v>
      </c>
    </row>
    <row r="1061" spans="1:9" hidden="1">
      <c r="A1061">
        <f>Table19[[#This Row],[UNITID]]</f>
        <v>162706</v>
      </c>
      <c r="B1061" s="2" t="str">
        <f>Table19[[#This Row],[OUTCOMES MEASURES]]</f>
        <v>Number of adjusted cohort whose subsequent enrollment status is unknown at 8 years</v>
      </c>
      <c r="C1061" s="8">
        <f>Table19[[#This Row],[Growth Rate]]</f>
        <v>-0.2557471264367816</v>
      </c>
      <c r="D1061">
        <f>Table20[[#This Row],[UNITID]]</f>
        <v>162706</v>
      </c>
      <c r="E1061" s="7">
        <f>Table20[[#This Row],[Growth Rate]]</f>
        <v>-0.33980582524271846</v>
      </c>
      <c r="F1061">
        <f>Table21[[#This Row],[UNITID]]</f>
        <v>162706</v>
      </c>
      <c r="G1061" s="7">
        <f>Table21[[#This Row],[Growth Rate]]</f>
        <v>-0.47058823529411764</v>
      </c>
      <c r="H1061">
        <f>Table5[[#This Row],[UNITID]]</f>
        <v>162706</v>
      </c>
      <c r="I1061" s="7">
        <f>Table5[[#This Row],[Growth Rate]]</f>
        <v>-0.41304347826086957</v>
      </c>
    </row>
    <row r="1062" spans="1:9" hidden="1">
      <c r="A1062">
        <f>Table19[[#This Row],[UNITID]]</f>
        <v>162706</v>
      </c>
      <c r="B1062" s="2" t="str">
        <f>Table19[[#This Row],[OUTCOMES MEASURES]]</f>
        <v>Number of adjusted cohort who did not receive an award from your institution at 8 years</v>
      </c>
      <c r="C1062" s="7">
        <f>Table19[[#This Row],[Growth Rate]]</f>
        <v>-0.27188328912466841</v>
      </c>
      <c r="D1062">
        <f>Table20[[#This Row],[UNITID]]</f>
        <v>162706</v>
      </c>
      <c r="E1062" s="7">
        <f>Table20[[#This Row],[Growth Rate]]</f>
        <v>-0.3380281690140845</v>
      </c>
      <c r="F1062">
        <f>Table21[[#This Row],[UNITID]]</f>
        <v>162706</v>
      </c>
      <c r="G1062" s="21">
        <f>Table21[[#This Row],[Growth Rate]]</f>
        <v>-0.26582278481012656</v>
      </c>
      <c r="H1062">
        <f>Table5[[#This Row],[UNITID]]</f>
        <v>162706</v>
      </c>
      <c r="I1062" s="7">
        <f>Table5[[#This Row],[Growth Rate]]</f>
        <v>-0.43548387096774194</v>
      </c>
    </row>
    <row r="1063" spans="1:9" ht="14.25">
      <c r="A1063" s="63">
        <f>Table19[[#This Row],[UNITID]]</f>
        <v>162706</v>
      </c>
      <c r="B1063" s="148" t="str">
        <f>Table19[[#This Row],[OUTCOMES MEASURES]]</f>
        <v>Percent of adjusted cohort receiving an award at 8 years</v>
      </c>
      <c r="C1063" s="156">
        <f>Table19[[#This Row],[Growth Rate]]</f>
        <v>0.23529411764705882</v>
      </c>
      <c r="D1063">
        <f>Table20[[#This Row],[UNITID]]</f>
        <v>162706</v>
      </c>
      <c r="E1063" s="156">
        <f>Table20[[#This Row],[Growth Rate]]</f>
        <v>0.2857142857142857</v>
      </c>
      <c r="F1063">
        <f>Table21[[#This Row],[UNITID]]</f>
        <v>162706</v>
      </c>
      <c r="G1063" s="157">
        <f>Table21[[#This Row],[Growth Rate]]</f>
        <v>-0.1111111111111111</v>
      </c>
      <c r="H1063">
        <f>Table5[[#This Row],[UNITID]]</f>
        <v>162706</v>
      </c>
      <c r="I1063" s="156">
        <f>Table5[[#This Row],[Growth Rate]]</f>
        <v>6.8965517241379309E-2</v>
      </c>
    </row>
    <row r="1064" spans="1:9" hidden="1">
      <c r="A1064">
        <f>Table19[[#This Row],[UNITID]]</f>
        <v>162706</v>
      </c>
      <c r="B1064" s="2" t="str">
        <f>Table19[[#This Row],[OUTCOMES MEASURES]]</f>
        <v>Percent of adjusted cohort still or subsequently enrolled at 8 years</v>
      </c>
      <c r="C1064" s="8">
        <f>Table19[[#This Row],[Growth Rate]]</f>
        <v>-0.1388888888888889</v>
      </c>
      <c r="D1064">
        <f>Table20[[#This Row],[UNITID]]</f>
        <v>162706</v>
      </c>
      <c r="E1064" s="7">
        <f>Table20[[#This Row],[Growth Rate]]</f>
        <v>-6.4516129032258063E-2</v>
      </c>
      <c r="F1064">
        <f>Table21[[#This Row],[UNITID]]</f>
        <v>162706</v>
      </c>
      <c r="G1064" s="21">
        <f>Table21[[#This Row],[Growth Rate]]</f>
        <v>0.20930232558139536</v>
      </c>
      <c r="H1064">
        <f>Table5[[#This Row],[UNITID]]</f>
        <v>162706</v>
      </c>
      <c r="I1064" s="7">
        <f>Table5[[#This Row],[Growth Rate]]</f>
        <v>-5.128205128205128E-2</v>
      </c>
    </row>
    <row r="1065" spans="1:9" ht="14.25">
      <c r="A1065" s="63">
        <f>Table19[[#This Row],[UNITID]]</f>
        <v>162706</v>
      </c>
      <c r="B1065" s="148" t="str">
        <f>Table19[[#This Row],[OUTCOMES MEASURES]]</f>
        <v>Percent of adjusted cohort still enrolled at your institution at 8 years</v>
      </c>
      <c r="C1065" s="156">
        <f>Table19[[#This Row],[Growth Rate]]</f>
        <v>0</v>
      </c>
      <c r="D1065">
        <f>Table20[[#This Row],[UNITID]]</f>
        <v>162706</v>
      </c>
      <c r="E1065" s="156">
        <f>Table20[[#This Row],[Growth Rate]]</f>
        <v>-0.5</v>
      </c>
      <c r="F1065">
        <f>Table21[[#This Row],[UNITID]]</f>
        <v>162706</v>
      </c>
      <c r="G1065" s="158" t="str">
        <f>Table21[[#This Row],[Growth Rate]]</f>
        <v/>
      </c>
      <c r="H1065">
        <f>Table5[[#This Row],[UNITID]]</f>
        <v>162706</v>
      </c>
      <c r="I1065" s="156">
        <f>Table5[[#This Row],[Growth Rate]]</f>
        <v>-1</v>
      </c>
    </row>
    <row r="1066" spans="1:9" ht="14.25">
      <c r="A1066" s="63">
        <f>Table19[[#This Row],[UNITID]]</f>
        <v>162706</v>
      </c>
      <c r="B1066" s="148" t="str">
        <f>Table19[[#This Row],[OUTCOMES MEASURES]]</f>
        <v>Percent of adjusted cohort enrolled subsequently at another institution at 8 years</v>
      </c>
      <c r="C1066" s="156">
        <f>Table19[[#This Row],[Growth Rate]]</f>
        <v>-0.11764705882352941</v>
      </c>
      <c r="D1066">
        <f>Table20[[#This Row],[UNITID]]</f>
        <v>162706</v>
      </c>
      <c r="E1066" s="64">
        <f>Table20[[#This Row],[Growth Rate]]</f>
        <v>-3.4482758620689655E-2</v>
      </c>
      <c r="F1066">
        <f>Table21[[#This Row],[UNITID]]</f>
        <v>162706</v>
      </c>
      <c r="G1066" s="158">
        <f>Table21[[#This Row],[Growth Rate]]</f>
        <v>0.18604651162790697</v>
      </c>
      <c r="H1066">
        <f>Table5[[#This Row],[UNITID]]</f>
        <v>162706</v>
      </c>
      <c r="I1066" s="64">
        <f>Table5[[#This Row],[Growth Rate]]</f>
        <v>-2.6315789473684209E-2</v>
      </c>
    </row>
    <row r="1067" spans="1:9" hidden="1">
      <c r="A1067">
        <f>Table19[[#This Row],[UNITID]]</f>
        <v>162706</v>
      </c>
      <c r="B1067" s="2" t="str">
        <f>Table19[[#This Row],[OUTCOMES MEASURES]]</f>
        <v>Percent of adjusted cohort enrollment status unknown at 8 years</v>
      </c>
      <c r="C1067" s="8">
        <f>Table19[[#This Row],[Growth Rate]]</f>
        <v>-0.12903225806451613</v>
      </c>
      <c r="D1067">
        <f>Table20[[#This Row],[UNITID]]</f>
        <v>162706</v>
      </c>
      <c r="E1067" s="8">
        <f>Table20[[#This Row],[Growth Rate]]</f>
        <v>-7.1428571428571425E-2</v>
      </c>
      <c r="F1067">
        <f>Table21[[#This Row],[UNITID]]</f>
        <v>162706</v>
      </c>
      <c r="G1067" s="8">
        <f>Table21[[#This Row],[Growth Rate]]</f>
        <v>-0.23809523809523808</v>
      </c>
      <c r="H1067">
        <f>Table5[[#This Row],[UNITID]]</f>
        <v>162706</v>
      </c>
      <c r="I1067" s="8">
        <f>Table5[[#This Row],[Growth Rate]]</f>
        <v>3.2258064516129031E-2</v>
      </c>
    </row>
    <row r="1068" spans="1:9" hidden="1">
      <c r="A1068">
        <f>Table19[[#This Row],[UNITID]]</f>
        <v>163426</v>
      </c>
      <c r="B1068" s="2" t="str">
        <f>Table19[[#This Row],[OUTCOMES MEASURES]]</f>
        <v>First-Time, Full-Time Cohort</v>
      </c>
      <c r="C1068" s="8">
        <f>Table19[[#This Row],[Growth Rate]]</f>
        <v>-7.7696173173560104E-2</v>
      </c>
      <c r="D1068">
        <f>Table20[[#This Row],[UNITID]]</f>
        <v>163426</v>
      </c>
      <c r="E1068" s="8">
        <f>Table20[[#This Row],[Growth Rate]]</f>
        <v>-0.29092726818295428</v>
      </c>
      <c r="F1068">
        <f>Table21[[#This Row],[UNITID]]</f>
        <v>163426</v>
      </c>
      <c r="G1068" s="8">
        <f>Table21[[#This Row],[Growth Rate]]</f>
        <v>-4.8387096774193547E-2</v>
      </c>
      <c r="H1068">
        <f>Table5[[#This Row],[UNITID]]</f>
        <v>163426</v>
      </c>
      <c r="I1068" s="8">
        <f>Table5[[#This Row],[Growth Rate]]</f>
        <v>0.84544695071010856</v>
      </c>
    </row>
    <row r="1069" spans="1:9" hidden="1">
      <c r="A1069">
        <f>Table19[[#This Row],[UNITID]]</f>
        <v>163426</v>
      </c>
      <c r="B1069" t="str">
        <f>Table19[[#This Row],[OUTCOMES MEASURES]]</f>
        <v>Exclusions to cohort</v>
      </c>
      <c r="C1069" s="7" t="str">
        <f>Table19[[#This Row],[Growth Rate]]</f>
        <v/>
      </c>
      <c r="D1069">
        <f>Table20[[#This Row],[UNITID]]</f>
        <v>163426</v>
      </c>
      <c r="E1069" s="7" t="str">
        <f>Table20[[#This Row],[Growth Rate]]</f>
        <v/>
      </c>
      <c r="F1069">
        <f>Table21[[#This Row],[UNITID]]</f>
        <v>163426</v>
      </c>
      <c r="G1069" s="7" t="str">
        <f>Table21[[#This Row],[Growth Rate]]</f>
        <v/>
      </c>
      <c r="H1069">
        <f>Table5[[#This Row],[UNITID]]</f>
        <v>163426</v>
      </c>
      <c r="I1069" s="7" t="str">
        <f>Table5[[#This Row],[Growth Rate]]</f>
        <v/>
      </c>
    </row>
    <row r="1070" spans="1:9" ht="14.25">
      <c r="A1070" s="63">
        <f>Table19[[#This Row],[UNITID]]</f>
        <v>163426</v>
      </c>
      <c r="B1070" s="63" t="str">
        <f>Table19[[#This Row],[OUTCOMES MEASURES]]</f>
        <v>Adjusted cohort</v>
      </c>
      <c r="C1070" s="64">
        <f>Table19[[#This Row],[Growth Rate]]</f>
        <v>-7.7696173173560104E-2</v>
      </c>
      <c r="D1070">
        <f>Table20[[#This Row],[UNITID]]</f>
        <v>163426</v>
      </c>
      <c r="E1070" s="64">
        <f>Table20[[#This Row],[Growth Rate]]</f>
        <v>-0.29092726818295428</v>
      </c>
      <c r="F1070">
        <f>Table21[[#This Row],[UNITID]]</f>
        <v>163426</v>
      </c>
      <c r="G1070" s="155">
        <f>Table21[[#This Row],[Growth Rate]]</f>
        <v>-4.8387096774193547E-2</v>
      </c>
      <c r="H1070">
        <f>Table5[[#This Row],[UNITID]]</f>
        <v>163426</v>
      </c>
      <c r="I1070" s="64">
        <f>Table5[[#This Row],[Growth Rate]]</f>
        <v>0.84544695071010856</v>
      </c>
    </row>
    <row r="1071" spans="1:9" hidden="1">
      <c r="A1071">
        <f>Table19[[#This Row],[UNITID]]</f>
        <v>163426</v>
      </c>
      <c r="B1071" t="str">
        <f>Table19[[#This Row],[OUTCOMES MEASURES]]</f>
        <v>Number of adjusted cohort receiving a certificate at 4 years</v>
      </c>
      <c r="C1071" s="7">
        <f>Table19[[#This Row],[Growth Rate]]</f>
        <v>0.5</v>
      </c>
      <c r="D1071">
        <f>Table20[[#This Row],[UNITID]]</f>
        <v>163426</v>
      </c>
      <c r="E1071" s="7">
        <f>Table20[[#This Row],[Growth Rate]]</f>
        <v>-0.26470588235294118</v>
      </c>
      <c r="F1071">
        <f>Table21[[#This Row],[UNITID]]</f>
        <v>163426</v>
      </c>
      <c r="G1071" s="7">
        <f>Table21[[#This Row],[Growth Rate]]</f>
        <v>0.75</v>
      </c>
      <c r="H1071">
        <f>Table5[[#This Row],[UNITID]]</f>
        <v>163426</v>
      </c>
      <c r="I1071" s="7">
        <f>Table5[[#This Row],[Growth Rate]]</f>
        <v>6.25E-2</v>
      </c>
    </row>
    <row r="1072" spans="1:9" hidden="1">
      <c r="A1072">
        <f>Table19[[#This Row],[UNITID]]</f>
        <v>163426</v>
      </c>
      <c r="B1072" t="str">
        <f>Table19[[#This Row],[OUTCOMES MEASURES]]</f>
        <v>Number of adjusted cohort receiving an Associate's degree at 4 years</v>
      </c>
      <c r="C1072" s="7">
        <f>Table19[[#This Row],[Growth Rate]]</f>
        <v>0.30957230142566189</v>
      </c>
      <c r="D1072">
        <f>Table20[[#This Row],[UNITID]]</f>
        <v>163426</v>
      </c>
      <c r="E1072" s="7">
        <f>Table20[[#This Row],[Growth Rate]]</f>
        <v>-0.16929133858267717</v>
      </c>
      <c r="F1072">
        <f>Table21[[#This Row],[UNITID]]</f>
        <v>163426</v>
      </c>
      <c r="G1072" s="7">
        <f>Table21[[#This Row],[Growth Rate]]</f>
        <v>-0.17647058823529413</v>
      </c>
      <c r="H1072">
        <f>Table5[[#This Row],[UNITID]]</f>
        <v>163426</v>
      </c>
      <c r="I1072" s="7">
        <f>Table5[[#This Row],[Growth Rate]]</f>
        <v>0.2558139534883721</v>
      </c>
    </row>
    <row r="1073" spans="1:9" hidden="1">
      <c r="A1073">
        <f>Table19[[#This Row],[UNITID]]</f>
        <v>163426</v>
      </c>
      <c r="B1073" t="str">
        <f>Table19[[#This Row],[OUTCOMES MEASURES]]</f>
        <v>Number of adjusted cohort receiving a Bachelor's degree at 4 years</v>
      </c>
      <c r="C1073" s="7" t="str">
        <f>Table19[[#This Row],[Growth Rate]]</f>
        <v/>
      </c>
      <c r="D1073">
        <f>Table20[[#This Row],[UNITID]]</f>
        <v>163426</v>
      </c>
      <c r="E1073" s="7" t="str">
        <f>Table20[[#This Row],[Growth Rate]]</f>
        <v/>
      </c>
      <c r="F1073">
        <f>Table21[[#This Row],[UNITID]]</f>
        <v>163426</v>
      </c>
      <c r="G1073" s="7" t="str">
        <f>Table21[[#This Row],[Growth Rate]]</f>
        <v/>
      </c>
      <c r="H1073">
        <f>Table5[[#This Row],[UNITID]]</f>
        <v>163426</v>
      </c>
      <c r="I1073" s="7" t="str">
        <f>Table5[[#This Row],[Growth Rate]]</f>
        <v/>
      </c>
    </row>
    <row r="1074" spans="1:9" hidden="1">
      <c r="A1074">
        <f>Table19[[#This Row],[UNITID]]</f>
        <v>163426</v>
      </c>
      <c r="B1074" s="2" t="str">
        <f>Table19[[#This Row],[OUTCOMES MEASURES]]</f>
        <v>Number of adjusted cohort receiving an award at 4 years</v>
      </c>
      <c r="C1074" s="7">
        <f>Table19[[#This Row],[Growth Rate]]</f>
        <v>0.31337325349301398</v>
      </c>
      <c r="D1074">
        <f>Table20[[#This Row],[UNITID]]</f>
        <v>163426</v>
      </c>
      <c r="E1074" s="7">
        <f>Table20[[#This Row],[Growth Rate]]</f>
        <v>-0.18055555555555555</v>
      </c>
      <c r="F1074">
        <f>Table21[[#This Row],[UNITID]]</f>
        <v>163426</v>
      </c>
      <c r="G1074" s="21">
        <f>Table21[[#This Row],[Growth Rate]]</f>
        <v>-0.15286624203821655</v>
      </c>
      <c r="H1074">
        <f>Table5[[#This Row],[UNITID]]</f>
        <v>163426</v>
      </c>
      <c r="I1074" s="7">
        <f>Table5[[#This Row],[Growth Rate]]</f>
        <v>0.22549019607843138</v>
      </c>
    </row>
    <row r="1075" spans="1:9" ht="14.25">
      <c r="A1075" s="63">
        <f>Table19[[#This Row],[UNITID]]</f>
        <v>163426</v>
      </c>
      <c r="B1075" s="148" t="str">
        <f>Table19[[#This Row],[OUTCOMES MEASURES]]</f>
        <v>Percent of adjusted cohort receiving an award at 4 years</v>
      </c>
      <c r="C1075" s="156">
        <f>Table19[[#This Row],[Growth Rate]]</f>
        <v>0.47368421052631576</v>
      </c>
      <c r="D1075">
        <f>Table20[[#This Row],[UNITID]]</f>
        <v>163426</v>
      </c>
      <c r="E1075" s="156">
        <f>Table20[[#This Row],[Growth Rate]]</f>
        <v>0.14285714285714285</v>
      </c>
      <c r="F1075">
        <f>Table21[[#This Row],[UNITID]]</f>
        <v>163426</v>
      </c>
      <c r="G1075" s="157">
        <f>Table21[[#This Row],[Growth Rate]]</f>
        <v>-0.08</v>
      </c>
      <c r="H1075">
        <f>Table5[[#This Row],[UNITID]]</f>
        <v>163426</v>
      </c>
      <c r="I1075" s="156">
        <f>Table5[[#This Row],[Growth Rate]]</f>
        <v>-0.33333333333333331</v>
      </c>
    </row>
    <row r="1076" spans="1:9" hidden="1">
      <c r="A1076">
        <f>Table19[[#This Row],[UNITID]]</f>
        <v>163426</v>
      </c>
      <c r="B1076" t="str">
        <f>Table19[[#This Row],[OUTCOMES MEASURES]]</f>
        <v>Number of adjusted cohort receiving a certificate at 6 years</v>
      </c>
      <c r="C1076" s="7">
        <f>Table19[[#This Row],[Growth Rate]]</f>
        <v>-7.1428571428571425E-2</v>
      </c>
      <c r="D1076">
        <f>Table20[[#This Row],[UNITID]]</f>
        <v>163426</v>
      </c>
      <c r="E1076" s="7">
        <f>Table20[[#This Row],[Growth Rate]]</f>
        <v>-0.43478260869565216</v>
      </c>
      <c r="F1076">
        <f>Table21[[#This Row],[UNITID]]</f>
        <v>163426</v>
      </c>
      <c r="G1076" s="7">
        <f>Table21[[#This Row],[Growth Rate]]</f>
        <v>0.8</v>
      </c>
      <c r="H1076">
        <f>Table5[[#This Row],[UNITID]]</f>
        <v>163426</v>
      </c>
      <c r="I1076" s="7">
        <f>Table5[[#This Row],[Growth Rate]]</f>
        <v>-0.17391304347826086</v>
      </c>
    </row>
    <row r="1077" spans="1:9" hidden="1">
      <c r="A1077">
        <f>Table19[[#This Row],[UNITID]]</f>
        <v>163426</v>
      </c>
      <c r="B1077" t="str">
        <f>Table19[[#This Row],[OUTCOMES MEASURES]]</f>
        <v>Number of adjusted cohort receiving an Associate's degree at 6 years</v>
      </c>
      <c r="C1077" s="7">
        <f>Table19[[#This Row],[Growth Rate]]</f>
        <v>0.22003034901365706</v>
      </c>
      <c r="D1077">
        <f>Table20[[#This Row],[UNITID]]</f>
        <v>163426</v>
      </c>
      <c r="E1077" s="7">
        <f>Table20[[#This Row],[Growth Rate]]</f>
        <v>-0.22377622377622378</v>
      </c>
      <c r="F1077">
        <f>Table21[[#This Row],[UNITID]]</f>
        <v>163426</v>
      </c>
      <c r="G1077" s="7">
        <f>Table21[[#This Row],[Growth Rate]]</f>
        <v>-0.20670391061452514</v>
      </c>
      <c r="H1077">
        <f>Table5[[#This Row],[UNITID]]</f>
        <v>163426</v>
      </c>
      <c r="I1077" s="7">
        <f>Table5[[#This Row],[Growth Rate]]</f>
        <v>0.21551724137931033</v>
      </c>
    </row>
    <row r="1078" spans="1:9" hidden="1">
      <c r="A1078">
        <f>Table19[[#This Row],[UNITID]]</f>
        <v>163426</v>
      </c>
      <c r="B1078" t="str">
        <f>Table19[[#This Row],[OUTCOMES MEASURES]]</f>
        <v>Number of adjusted cohort receiving a Bachelor's degree at 6 years</v>
      </c>
      <c r="C1078" s="7" t="str">
        <f>Table19[[#This Row],[Growth Rate]]</f>
        <v/>
      </c>
      <c r="D1078">
        <f>Table20[[#This Row],[UNITID]]</f>
        <v>163426</v>
      </c>
      <c r="E1078" s="7" t="str">
        <f>Table20[[#This Row],[Growth Rate]]</f>
        <v/>
      </c>
      <c r="F1078">
        <f>Table21[[#This Row],[UNITID]]</f>
        <v>163426</v>
      </c>
      <c r="G1078" s="7" t="str">
        <f>Table21[[#This Row],[Growth Rate]]</f>
        <v/>
      </c>
      <c r="H1078">
        <f>Table5[[#This Row],[UNITID]]</f>
        <v>163426</v>
      </c>
      <c r="I1078" s="7" t="str">
        <f>Table5[[#This Row],[Growth Rate]]</f>
        <v/>
      </c>
    </row>
    <row r="1079" spans="1:9" hidden="1">
      <c r="A1079">
        <f>Table19[[#This Row],[UNITID]]</f>
        <v>163426</v>
      </c>
      <c r="B1079" s="2" t="str">
        <f>Table19[[#This Row],[OUTCOMES MEASURES]]</f>
        <v>Number of adjusted cohort receiving an award at 6 years</v>
      </c>
      <c r="C1079" s="7">
        <f>Table19[[#This Row],[Growth Rate]]</f>
        <v>0.21396731054977711</v>
      </c>
      <c r="D1079">
        <f>Table20[[#This Row],[UNITID]]</f>
        <v>163426</v>
      </c>
      <c r="E1079" s="7">
        <f>Table20[[#This Row],[Growth Rate]]</f>
        <v>-0.24421052631578946</v>
      </c>
      <c r="F1079">
        <f>Table21[[#This Row],[UNITID]]</f>
        <v>163426</v>
      </c>
      <c r="G1079" s="21">
        <f>Table21[[#This Row],[Growth Rate]]</f>
        <v>-0.17934782608695651</v>
      </c>
      <c r="H1079">
        <f>Table5[[#This Row],[UNITID]]</f>
        <v>163426</v>
      </c>
      <c r="I1079" s="7">
        <f>Table5[[#This Row],[Growth Rate]]</f>
        <v>0.15107913669064749</v>
      </c>
    </row>
    <row r="1080" spans="1:9" ht="14.25">
      <c r="A1080" s="63">
        <f>Table19[[#This Row],[UNITID]]</f>
        <v>163426</v>
      </c>
      <c r="B1080" s="148" t="str">
        <f>Table19[[#This Row],[OUTCOMES MEASURES]]</f>
        <v>Percent of adjusted cohort receiving an award at 6 years</v>
      </c>
      <c r="C1080" s="156">
        <f>Table19[[#This Row],[Growth Rate]]</f>
        <v>0.30769230769230771</v>
      </c>
      <c r="D1080">
        <f>Table20[[#This Row],[UNITID]]</f>
        <v>163426</v>
      </c>
      <c r="E1080" s="156">
        <f>Table20[[#This Row],[Growth Rate]]</f>
        <v>8.3333333333333329E-2</v>
      </c>
      <c r="F1080">
        <f>Table21[[#This Row],[UNITID]]</f>
        <v>163426</v>
      </c>
      <c r="G1080" s="157">
        <f>Table21[[#This Row],[Growth Rate]]</f>
        <v>-0.13333333333333333</v>
      </c>
      <c r="H1080">
        <f>Table5[[#This Row],[UNITID]]</f>
        <v>163426</v>
      </c>
      <c r="I1080" s="156">
        <f>Table5[[#This Row],[Growth Rate]]</f>
        <v>-0.41666666666666669</v>
      </c>
    </row>
    <row r="1081" spans="1:9" hidden="1">
      <c r="A1081">
        <f>Table19[[#This Row],[UNITID]]</f>
        <v>163426</v>
      </c>
      <c r="B1081" t="str">
        <f>Table19[[#This Row],[OUTCOMES MEASURES]]</f>
        <v>Number of adjusted cohort receiving a certificate at 8 years</v>
      </c>
      <c r="C1081" s="7">
        <f>Table19[[#This Row],[Growth Rate]]</f>
        <v>0</v>
      </c>
      <c r="D1081">
        <f>Table20[[#This Row],[UNITID]]</f>
        <v>163426</v>
      </c>
      <c r="E1081" s="7">
        <f>Table20[[#This Row],[Growth Rate]]</f>
        <v>-0.43396226415094341</v>
      </c>
      <c r="F1081">
        <f>Table21[[#This Row],[UNITID]]</f>
        <v>163426</v>
      </c>
      <c r="G1081" s="7">
        <f>Table21[[#This Row],[Growth Rate]]</f>
        <v>0.8</v>
      </c>
      <c r="H1081">
        <f>Table5[[#This Row],[UNITID]]</f>
        <v>163426</v>
      </c>
      <c r="I1081" s="7">
        <f>Table5[[#This Row],[Growth Rate]]</f>
        <v>-8.6956521739130432E-2</v>
      </c>
    </row>
    <row r="1082" spans="1:9" hidden="1">
      <c r="A1082">
        <f>Table19[[#This Row],[UNITID]]</f>
        <v>163426</v>
      </c>
      <c r="B1082" t="str">
        <f>Table19[[#This Row],[OUTCOMES MEASURES]]</f>
        <v>Number of adjusted cohort receiving an Associate's degree at 8 years</v>
      </c>
      <c r="C1082" s="7">
        <f>Table19[[#This Row],[Growth Rate]]</f>
        <v>0.18915159944367177</v>
      </c>
      <c r="D1082">
        <f>Table20[[#This Row],[UNITID]]</f>
        <v>163426</v>
      </c>
      <c r="E1082" s="7">
        <f>Table20[[#This Row],[Growth Rate]]</f>
        <v>-0.18801652892561985</v>
      </c>
      <c r="F1082">
        <f>Table21[[#This Row],[UNITID]]</f>
        <v>163426</v>
      </c>
      <c r="G1082" s="7">
        <f>Table21[[#This Row],[Growth Rate]]</f>
        <v>-0.20744680851063829</v>
      </c>
      <c r="H1082">
        <f>Table5[[#This Row],[UNITID]]</f>
        <v>163426</v>
      </c>
      <c r="I1082" s="7">
        <f>Table5[[#This Row],[Growth Rate]]</f>
        <v>0.31707317073170732</v>
      </c>
    </row>
    <row r="1083" spans="1:9" hidden="1">
      <c r="A1083">
        <f>Table19[[#This Row],[UNITID]]</f>
        <v>163426</v>
      </c>
      <c r="B1083" t="str">
        <f>Table19[[#This Row],[OUTCOMES MEASURES]]</f>
        <v>Number of adjusted cohort receiving a Bachelor's degree at 8 years</v>
      </c>
      <c r="C1083" s="7" t="str">
        <f>Table19[[#This Row],[Growth Rate]]</f>
        <v/>
      </c>
      <c r="D1083">
        <f>Table20[[#This Row],[UNITID]]</f>
        <v>163426</v>
      </c>
      <c r="E1083" s="7" t="str">
        <f>Table20[[#This Row],[Growth Rate]]</f>
        <v/>
      </c>
      <c r="F1083">
        <f>Table21[[#This Row],[UNITID]]</f>
        <v>163426</v>
      </c>
      <c r="G1083" s="7" t="str">
        <f>Table21[[#This Row],[Growth Rate]]</f>
        <v/>
      </c>
      <c r="H1083">
        <f>Table5[[#This Row],[UNITID]]</f>
        <v>163426</v>
      </c>
      <c r="I1083" s="7" t="str">
        <f>Table5[[#This Row],[Growth Rate]]</f>
        <v/>
      </c>
    </row>
    <row r="1084" spans="1:9" hidden="1">
      <c r="A1084">
        <f>Table19[[#This Row],[UNITID]]</f>
        <v>163426</v>
      </c>
      <c r="B1084" t="str">
        <f>Table19[[#This Row],[OUTCOMES MEASURES]]</f>
        <v>Number of adjusted cohort receiving an award at 8 years</v>
      </c>
      <c r="C1084" s="7">
        <f>Table19[[#This Row],[Growth Rate]]</f>
        <v>0.18553888130968621</v>
      </c>
      <c r="D1084">
        <f>Table20[[#This Row],[UNITID]]</f>
        <v>163426</v>
      </c>
      <c r="E1084" s="7">
        <f>Table20[[#This Row],[Growth Rate]]</f>
        <v>-0.21229050279329609</v>
      </c>
      <c r="F1084">
        <f>Table21[[#This Row],[UNITID]]</f>
        <v>163426</v>
      </c>
      <c r="G1084" s="7">
        <f>Table21[[#This Row],[Growth Rate]]</f>
        <v>-0.18134715025906736</v>
      </c>
      <c r="H1084">
        <f>Table5[[#This Row],[UNITID]]</f>
        <v>163426</v>
      </c>
      <c r="I1084" s="7">
        <f>Table5[[#This Row],[Growth Rate]]</f>
        <v>0.25342465753424659</v>
      </c>
    </row>
    <row r="1085" spans="1:9" hidden="1">
      <c r="A1085">
        <f>Table19[[#This Row],[UNITID]]</f>
        <v>163426</v>
      </c>
      <c r="B1085" t="str">
        <f>Table19[[#This Row],[OUTCOMES MEASURES]]</f>
        <v>Number of adjusted cohort still enrolled at your institution at 8 years</v>
      </c>
      <c r="C1085" s="7">
        <f>Table19[[#This Row],[Growth Rate]]</f>
        <v>-0.39215686274509803</v>
      </c>
      <c r="D1085">
        <f>Table20[[#This Row],[UNITID]]</f>
        <v>163426</v>
      </c>
      <c r="E1085" s="7">
        <f>Table20[[#This Row],[Growth Rate]]</f>
        <v>-0.32203389830508472</v>
      </c>
      <c r="F1085">
        <f>Table21[[#This Row],[UNITID]]</f>
        <v>163426</v>
      </c>
      <c r="G1085" s="7">
        <f>Table21[[#This Row],[Growth Rate]]</f>
        <v>0</v>
      </c>
      <c r="H1085">
        <f>Table5[[#This Row],[UNITID]]</f>
        <v>163426</v>
      </c>
      <c r="I1085" s="7">
        <f>Table5[[#This Row],[Growth Rate]]</f>
        <v>1</v>
      </c>
    </row>
    <row r="1086" spans="1:9" hidden="1">
      <c r="A1086">
        <f>Table19[[#This Row],[UNITID]]</f>
        <v>163426</v>
      </c>
      <c r="B1086" t="str">
        <f>Table19[[#This Row],[OUTCOMES MEASURES]]</f>
        <v>Number of adjusted cohort who enrolled subsequently at another institution at 8 years</v>
      </c>
      <c r="C1086" s="7">
        <f>Table19[[#This Row],[Growth Rate]]</f>
        <v>-0.20299145299145299</v>
      </c>
      <c r="D1086">
        <f>Table20[[#This Row],[UNITID]]</f>
        <v>163426</v>
      </c>
      <c r="E1086" s="7">
        <f>Table20[[#This Row],[Growth Rate]]</f>
        <v>-0.31423895253682488</v>
      </c>
      <c r="F1086">
        <f>Table21[[#This Row],[UNITID]]</f>
        <v>163426</v>
      </c>
      <c r="G1086" s="7">
        <f>Table21[[#This Row],[Growth Rate]]</f>
        <v>-2.7397260273972601E-2</v>
      </c>
      <c r="H1086">
        <f>Table5[[#This Row],[UNITID]]</f>
        <v>163426</v>
      </c>
      <c r="I1086" s="7">
        <f>Table5[[#This Row],[Growth Rate]]</f>
        <v>1.202247191011236</v>
      </c>
    </row>
    <row r="1087" spans="1:9" hidden="1">
      <c r="A1087">
        <f>Table19[[#This Row],[UNITID]]</f>
        <v>163426</v>
      </c>
      <c r="B1087" s="2" t="str">
        <f>Table19[[#This Row],[OUTCOMES MEASURES]]</f>
        <v>Number of adjusted cohort whose subsequent enrollment status is unknown at 8 years</v>
      </c>
      <c r="C1087" s="8">
        <f>Table19[[#This Row],[Growth Rate]]</f>
        <v>-0.14648212226066898</v>
      </c>
      <c r="D1087">
        <f>Table20[[#This Row],[UNITID]]</f>
        <v>163426</v>
      </c>
      <c r="E1087" s="7">
        <f>Table20[[#This Row],[Growth Rate]]</f>
        <v>-0.28944020356234096</v>
      </c>
      <c r="F1087">
        <f>Table21[[#This Row],[UNITID]]</f>
        <v>163426</v>
      </c>
      <c r="G1087" s="7">
        <f>Table21[[#This Row],[Growth Rate]]</f>
        <v>0.1</v>
      </c>
      <c r="H1087">
        <f>Table5[[#This Row],[UNITID]]</f>
        <v>163426</v>
      </c>
      <c r="I1087" s="7">
        <f>Table5[[#This Row],[Growth Rate]]</f>
        <v>0.34718100890207715</v>
      </c>
    </row>
    <row r="1088" spans="1:9" hidden="1">
      <c r="A1088">
        <f>Table19[[#This Row],[UNITID]]</f>
        <v>163426</v>
      </c>
      <c r="B1088" s="2" t="str">
        <f>Table19[[#This Row],[OUTCOMES MEASURES]]</f>
        <v>Number of adjusted cohort who did not receive an award from your institution at 8 years</v>
      </c>
      <c r="C1088" s="7">
        <f>Table19[[#This Row],[Growth Rate]]</f>
        <v>-0.18176914778856526</v>
      </c>
      <c r="D1088">
        <f>Table20[[#This Row],[UNITID]]</f>
        <v>163426</v>
      </c>
      <c r="E1088" s="7">
        <f>Table20[[#This Row],[Growth Rate]]</f>
        <v>-0.30311778290993069</v>
      </c>
      <c r="F1088">
        <f>Table21[[#This Row],[UNITID]]</f>
        <v>163426</v>
      </c>
      <c r="G1088" s="21">
        <f>Table21[[#This Row],[Growth Rate]]</f>
        <v>1.1709601873536301E-2</v>
      </c>
      <c r="H1088">
        <f>Table5[[#This Row],[UNITID]]</f>
        <v>163426</v>
      </c>
      <c r="I1088" s="7">
        <f>Table5[[#This Row],[Growth Rate]]</f>
        <v>0.92768791627021885</v>
      </c>
    </row>
    <row r="1089" spans="1:9" ht="14.25">
      <c r="A1089" s="63">
        <f>Table19[[#This Row],[UNITID]]</f>
        <v>163426</v>
      </c>
      <c r="B1089" s="148" t="str">
        <f>Table19[[#This Row],[OUTCOMES MEASURES]]</f>
        <v>Percent of adjusted cohort receiving an award at 8 years</v>
      </c>
      <c r="C1089" s="156">
        <f>Table19[[#This Row],[Growth Rate]]</f>
        <v>0.2857142857142857</v>
      </c>
      <c r="D1089">
        <f>Table20[[#This Row],[UNITID]]</f>
        <v>163426</v>
      </c>
      <c r="E1089" s="156">
        <f>Table20[[#This Row],[Growth Rate]]</f>
        <v>0.15384615384615385</v>
      </c>
      <c r="F1089">
        <f>Table21[[#This Row],[UNITID]]</f>
        <v>163426</v>
      </c>
      <c r="G1089" s="157">
        <f>Table21[[#This Row],[Growth Rate]]</f>
        <v>-0.12903225806451613</v>
      </c>
      <c r="H1089">
        <f>Table5[[#This Row],[UNITID]]</f>
        <v>163426</v>
      </c>
      <c r="I1089" s="156">
        <f>Table5[[#This Row],[Growth Rate]]</f>
        <v>-0.33333333333333331</v>
      </c>
    </row>
    <row r="1090" spans="1:9" hidden="1">
      <c r="A1090">
        <f>Table19[[#This Row],[UNITID]]</f>
        <v>163426</v>
      </c>
      <c r="B1090" s="2" t="str">
        <f>Table19[[#This Row],[OUTCOMES MEASURES]]</f>
        <v>Percent of adjusted cohort still or subsequently enrolled at 8 years</v>
      </c>
      <c r="C1090" s="8">
        <f>Table19[[#This Row],[Growth Rate]]</f>
        <v>-0.13157894736842105</v>
      </c>
      <c r="D1090">
        <f>Table20[[#This Row],[UNITID]]</f>
        <v>163426</v>
      </c>
      <c r="E1090" s="7">
        <f>Table20[[#This Row],[Growth Rate]]</f>
        <v>-2.1276595744680851E-2</v>
      </c>
      <c r="F1090">
        <f>Table21[[#This Row],[UNITID]]</f>
        <v>163426</v>
      </c>
      <c r="G1090" s="21">
        <f>Table21[[#This Row],[Growth Rate]]</f>
        <v>2.0833333333333332E-2</v>
      </c>
      <c r="H1090">
        <f>Table5[[#This Row],[UNITID]]</f>
        <v>163426</v>
      </c>
      <c r="I1090" s="7">
        <f>Table5[[#This Row],[Growth Rate]]</f>
        <v>0.18333333333333332</v>
      </c>
    </row>
    <row r="1091" spans="1:9" ht="14.25">
      <c r="A1091" s="63">
        <f>Table19[[#This Row],[UNITID]]</f>
        <v>163426</v>
      </c>
      <c r="B1091" s="148" t="str">
        <f>Table19[[#This Row],[OUTCOMES MEASURES]]</f>
        <v>Percent of adjusted cohort still enrolled at your institution at 8 years</v>
      </c>
      <c r="C1091" s="156">
        <f>Table19[[#This Row],[Growth Rate]]</f>
        <v>-0.5</v>
      </c>
      <c r="D1091">
        <f>Table20[[#This Row],[UNITID]]</f>
        <v>163426</v>
      </c>
      <c r="E1091" s="156">
        <f>Table20[[#This Row],[Growth Rate]]</f>
        <v>0</v>
      </c>
      <c r="F1091">
        <f>Table21[[#This Row],[UNITID]]</f>
        <v>163426</v>
      </c>
      <c r="G1091" s="158">
        <f>Table21[[#This Row],[Growth Rate]]</f>
        <v>0</v>
      </c>
      <c r="H1091">
        <f>Table5[[#This Row],[UNITID]]</f>
        <v>163426</v>
      </c>
      <c r="I1091" s="156" t="str">
        <f>Table5[[#This Row],[Growth Rate]]</f>
        <v/>
      </c>
    </row>
    <row r="1092" spans="1:9" ht="14.25">
      <c r="A1092" s="63">
        <f>Table19[[#This Row],[UNITID]]</f>
        <v>163426</v>
      </c>
      <c r="B1092" s="148" t="str">
        <f>Table19[[#This Row],[OUTCOMES MEASURES]]</f>
        <v>Percent of adjusted cohort enrolled subsequently at another institution at 8 years</v>
      </c>
      <c r="C1092" s="156">
        <f>Table19[[#This Row],[Growth Rate]]</f>
        <v>-0.1388888888888889</v>
      </c>
      <c r="D1092">
        <f>Table20[[#This Row],[UNITID]]</f>
        <v>163426</v>
      </c>
      <c r="E1092" s="64">
        <f>Table20[[#This Row],[Growth Rate]]</f>
        <v>-4.3478260869565216E-2</v>
      </c>
      <c r="F1092">
        <f>Table21[[#This Row],[UNITID]]</f>
        <v>163426</v>
      </c>
      <c r="G1092" s="158">
        <f>Table21[[#This Row],[Growth Rate]]</f>
        <v>2.1276595744680851E-2</v>
      </c>
      <c r="H1092">
        <f>Table5[[#This Row],[UNITID]]</f>
        <v>163426</v>
      </c>
      <c r="I1092" s="64">
        <f>Table5[[#This Row],[Growth Rate]]</f>
        <v>0.20338983050847459</v>
      </c>
    </row>
    <row r="1093" spans="1:9" hidden="1">
      <c r="A1093">
        <f>Table19[[#This Row],[UNITID]]</f>
        <v>163426</v>
      </c>
      <c r="B1093" s="2" t="str">
        <f>Table19[[#This Row],[OUTCOMES MEASURES]]</f>
        <v>Percent of adjusted cohort enrollment status unknown at 8 years</v>
      </c>
      <c r="C1093" s="8">
        <f>Table19[[#This Row],[Growth Rate]]</f>
        <v>-8.8235294117647065E-2</v>
      </c>
      <c r="D1093">
        <f>Table20[[#This Row],[UNITID]]</f>
        <v>163426</v>
      </c>
      <c r="E1093" s="8">
        <f>Table20[[#This Row],[Growth Rate]]</f>
        <v>0</v>
      </c>
      <c r="F1093">
        <f>Table21[[#This Row],[UNITID]]</f>
        <v>163426</v>
      </c>
      <c r="G1093" s="8">
        <f>Table21[[#This Row],[Growth Rate]]</f>
        <v>0.14285714285714285</v>
      </c>
      <c r="H1093">
        <f>Table5[[#This Row],[UNITID]]</f>
        <v>163426</v>
      </c>
      <c r="I1093" s="8">
        <f>Table5[[#This Row],[Growth Rate]]</f>
        <v>-0.25</v>
      </c>
    </row>
    <row r="1094" spans="1:9" hidden="1">
      <c r="A1094">
        <f>Table19[[#This Row],[UNITID]]</f>
        <v>163657</v>
      </c>
      <c r="B1094" s="2" t="str">
        <f>Table19[[#This Row],[OUTCOMES MEASURES]]</f>
        <v>First-Time, Full-Time Cohort</v>
      </c>
      <c r="C1094" s="8">
        <f>Table19[[#This Row],[Growth Rate]]</f>
        <v>-0.29601226993865032</v>
      </c>
      <c r="D1094">
        <f>Table20[[#This Row],[UNITID]]</f>
        <v>163657</v>
      </c>
      <c r="E1094" s="8">
        <f>Table20[[#This Row],[Growth Rate]]</f>
        <v>-0.27391874180865006</v>
      </c>
      <c r="F1094">
        <f>Table21[[#This Row],[UNITID]]</f>
        <v>163657</v>
      </c>
      <c r="G1094" s="8">
        <f>Table21[[#This Row],[Growth Rate]]</f>
        <v>-9.0592334494773524E-2</v>
      </c>
      <c r="H1094">
        <f>Table5[[#This Row],[UNITID]]</f>
        <v>163657</v>
      </c>
      <c r="I1094" s="8">
        <f>Table5[[#This Row],[Growth Rate]]</f>
        <v>-0.28134556574923547</v>
      </c>
    </row>
    <row r="1095" spans="1:9" hidden="1">
      <c r="A1095">
        <f>Table19[[#This Row],[UNITID]]</f>
        <v>163657</v>
      </c>
      <c r="B1095" t="str">
        <f>Table19[[#This Row],[OUTCOMES MEASURES]]</f>
        <v>Exclusions to cohort</v>
      </c>
      <c r="C1095" s="7" t="str">
        <f>Table19[[#This Row],[Growth Rate]]</f>
        <v/>
      </c>
      <c r="D1095">
        <f>Table20[[#This Row],[UNITID]]</f>
        <v>163657</v>
      </c>
      <c r="E1095" s="7" t="str">
        <f>Table20[[#This Row],[Growth Rate]]</f>
        <v/>
      </c>
      <c r="F1095">
        <f>Table21[[#This Row],[UNITID]]</f>
        <v>163657</v>
      </c>
      <c r="G1095" s="7" t="str">
        <f>Table21[[#This Row],[Growth Rate]]</f>
        <v/>
      </c>
      <c r="H1095">
        <f>Table5[[#This Row],[UNITID]]</f>
        <v>163657</v>
      </c>
      <c r="I1095" s="7" t="str">
        <f>Table5[[#This Row],[Growth Rate]]</f>
        <v/>
      </c>
    </row>
    <row r="1096" spans="1:9" ht="14.25">
      <c r="A1096" s="63">
        <f>Table19[[#This Row],[UNITID]]</f>
        <v>163657</v>
      </c>
      <c r="B1096" s="63" t="str">
        <f>Table19[[#This Row],[OUTCOMES MEASURES]]</f>
        <v>Adjusted cohort</v>
      </c>
      <c r="C1096" s="64">
        <f>Table19[[#This Row],[Growth Rate]]</f>
        <v>-0.29601226993865032</v>
      </c>
      <c r="D1096">
        <f>Table20[[#This Row],[UNITID]]</f>
        <v>163657</v>
      </c>
      <c r="E1096" s="64">
        <f>Table20[[#This Row],[Growth Rate]]</f>
        <v>-0.27391874180865006</v>
      </c>
      <c r="F1096">
        <f>Table21[[#This Row],[UNITID]]</f>
        <v>163657</v>
      </c>
      <c r="G1096" s="155">
        <f>Table21[[#This Row],[Growth Rate]]</f>
        <v>-9.0592334494773524E-2</v>
      </c>
      <c r="H1096">
        <f>Table5[[#This Row],[UNITID]]</f>
        <v>163657</v>
      </c>
      <c r="I1096" s="64">
        <f>Table5[[#This Row],[Growth Rate]]</f>
        <v>-0.28134556574923547</v>
      </c>
    </row>
    <row r="1097" spans="1:9" hidden="1">
      <c r="A1097">
        <f>Table19[[#This Row],[UNITID]]</f>
        <v>163657</v>
      </c>
      <c r="B1097" t="str">
        <f>Table19[[#This Row],[OUTCOMES MEASURES]]</f>
        <v>Number of adjusted cohort receiving a certificate at 4 years</v>
      </c>
      <c r="C1097" s="7">
        <f>Table19[[#This Row],[Growth Rate]]</f>
        <v>0.16666666666666666</v>
      </c>
      <c r="D1097">
        <f>Table20[[#This Row],[UNITID]]</f>
        <v>163657</v>
      </c>
      <c r="E1097" s="7">
        <f>Table20[[#This Row],[Growth Rate]]</f>
        <v>0</v>
      </c>
      <c r="F1097">
        <f>Table21[[#This Row],[UNITID]]</f>
        <v>163657</v>
      </c>
      <c r="G1097" s="7">
        <f>Table21[[#This Row],[Growth Rate]]</f>
        <v>21</v>
      </c>
      <c r="H1097">
        <f>Table5[[#This Row],[UNITID]]</f>
        <v>163657</v>
      </c>
      <c r="I1097" s="7">
        <f>Table5[[#This Row],[Growth Rate]]</f>
        <v>-0.57894736842105265</v>
      </c>
    </row>
    <row r="1098" spans="1:9" hidden="1">
      <c r="A1098">
        <f>Table19[[#This Row],[UNITID]]</f>
        <v>163657</v>
      </c>
      <c r="B1098" t="str">
        <f>Table19[[#This Row],[OUTCOMES MEASURES]]</f>
        <v>Number of adjusted cohort receiving an Associate's degree at 4 years</v>
      </c>
      <c r="C1098" s="7">
        <f>Table19[[#This Row],[Growth Rate]]</f>
        <v>-2.3622047244094488E-2</v>
      </c>
      <c r="D1098">
        <f>Table20[[#This Row],[UNITID]]</f>
        <v>163657</v>
      </c>
      <c r="E1098" s="7">
        <f>Table20[[#This Row],[Growth Rate]]</f>
        <v>-0.22916666666666666</v>
      </c>
      <c r="F1098">
        <f>Table21[[#This Row],[UNITID]]</f>
        <v>163657</v>
      </c>
      <c r="G1098" s="7">
        <f>Table21[[#This Row],[Growth Rate]]</f>
        <v>-0.13157894736842105</v>
      </c>
      <c r="H1098">
        <f>Table5[[#This Row],[UNITID]]</f>
        <v>163657</v>
      </c>
      <c r="I1098" s="7">
        <f>Table5[[#This Row],[Growth Rate]]</f>
        <v>-0.30069930069930068</v>
      </c>
    </row>
    <row r="1099" spans="1:9" hidden="1">
      <c r="A1099">
        <f>Table19[[#This Row],[UNITID]]</f>
        <v>163657</v>
      </c>
      <c r="B1099" t="str">
        <f>Table19[[#This Row],[OUTCOMES MEASURES]]</f>
        <v>Number of adjusted cohort receiving a Bachelor's degree at 4 years</v>
      </c>
      <c r="C1099" s="7" t="str">
        <f>Table19[[#This Row],[Growth Rate]]</f>
        <v/>
      </c>
      <c r="D1099">
        <f>Table20[[#This Row],[UNITID]]</f>
        <v>163657</v>
      </c>
      <c r="E1099" s="7" t="str">
        <f>Table20[[#This Row],[Growth Rate]]</f>
        <v/>
      </c>
      <c r="F1099">
        <f>Table21[[#This Row],[UNITID]]</f>
        <v>163657</v>
      </c>
      <c r="G1099" s="7" t="str">
        <f>Table21[[#This Row],[Growth Rate]]</f>
        <v/>
      </c>
      <c r="H1099">
        <f>Table5[[#This Row],[UNITID]]</f>
        <v>163657</v>
      </c>
      <c r="I1099" s="7" t="str">
        <f>Table5[[#This Row],[Growth Rate]]</f>
        <v/>
      </c>
    </row>
    <row r="1100" spans="1:9" hidden="1">
      <c r="A1100">
        <f>Table19[[#This Row],[UNITID]]</f>
        <v>163657</v>
      </c>
      <c r="B1100" s="2" t="str">
        <f>Table19[[#This Row],[OUTCOMES MEASURES]]</f>
        <v>Number of adjusted cohort receiving an award at 4 years</v>
      </c>
      <c r="C1100" s="7">
        <f>Table19[[#This Row],[Growth Rate]]</f>
        <v>-7.1942446043165471E-3</v>
      </c>
      <c r="D1100">
        <f>Table20[[#This Row],[UNITID]]</f>
        <v>163657</v>
      </c>
      <c r="E1100" s="7">
        <f>Table20[[#This Row],[Growth Rate]]</f>
        <v>-0.2</v>
      </c>
      <c r="F1100">
        <f>Table21[[#This Row],[UNITID]]</f>
        <v>163657</v>
      </c>
      <c r="G1100" s="21">
        <f>Table21[[#This Row],[Growth Rate]]</f>
        <v>0.92500000000000004</v>
      </c>
      <c r="H1100">
        <f>Table5[[#This Row],[UNITID]]</f>
        <v>163657</v>
      </c>
      <c r="I1100" s="7">
        <f>Table5[[#This Row],[Growth Rate]]</f>
        <v>-0.33333333333333331</v>
      </c>
    </row>
    <row r="1101" spans="1:9" ht="14.25">
      <c r="A1101" s="63">
        <f>Table19[[#This Row],[UNITID]]</f>
        <v>163657</v>
      </c>
      <c r="B1101" s="148" t="str">
        <f>Table19[[#This Row],[OUTCOMES MEASURES]]</f>
        <v>Percent of adjusted cohort receiving an award at 4 years</v>
      </c>
      <c r="C1101" s="156">
        <f>Table19[[#This Row],[Growth Rate]]</f>
        <v>0.36363636363636365</v>
      </c>
      <c r="D1101">
        <f>Table20[[#This Row],[UNITID]]</f>
        <v>163657</v>
      </c>
      <c r="E1101" s="156">
        <f>Table20[[#This Row],[Growth Rate]]</f>
        <v>0</v>
      </c>
      <c r="F1101">
        <f>Table21[[#This Row],[UNITID]]</f>
        <v>163657</v>
      </c>
      <c r="G1101" s="157">
        <f>Table21[[#This Row],[Growth Rate]]</f>
        <v>1.1428571428571428</v>
      </c>
      <c r="H1101">
        <f>Table5[[#This Row],[UNITID]]</f>
        <v>163657</v>
      </c>
      <c r="I1101" s="156">
        <f>Table5[[#This Row],[Growth Rate]]</f>
        <v>0</v>
      </c>
    </row>
    <row r="1102" spans="1:9" hidden="1">
      <c r="A1102">
        <f>Table19[[#This Row],[UNITID]]</f>
        <v>163657</v>
      </c>
      <c r="B1102" t="str">
        <f>Table19[[#This Row],[OUTCOMES MEASURES]]</f>
        <v>Number of adjusted cohort receiving a certificate at 6 years</v>
      </c>
      <c r="C1102" s="7">
        <f>Table19[[#This Row],[Growth Rate]]</f>
        <v>-0.17647058823529413</v>
      </c>
      <c r="D1102">
        <f>Table20[[#This Row],[UNITID]]</f>
        <v>163657</v>
      </c>
      <c r="E1102" s="7">
        <f>Table20[[#This Row],[Growth Rate]]</f>
        <v>-0.1875</v>
      </c>
      <c r="F1102">
        <f>Table21[[#This Row],[UNITID]]</f>
        <v>163657</v>
      </c>
      <c r="G1102" s="7">
        <f>Table21[[#This Row],[Growth Rate]]</f>
        <v>13.666666666666666</v>
      </c>
      <c r="H1102">
        <f>Table5[[#This Row],[UNITID]]</f>
        <v>163657</v>
      </c>
      <c r="I1102" s="7">
        <f>Table5[[#This Row],[Growth Rate]]</f>
        <v>-0.68181818181818177</v>
      </c>
    </row>
    <row r="1103" spans="1:9" hidden="1">
      <c r="A1103">
        <f>Table19[[#This Row],[UNITID]]</f>
        <v>163657</v>
      </c>
      <c r="B1103" t="str">
        <f>Table19[[#This Row],[OUTCOMES MEASURES]]</f>
        <v>Number of adjusted cohort receiving an Associate's degree at 6 years</v>
      </c>
      <c r="C1103" s="7">
        <f>Table19[[#This Row],[Growth Rate]]</f>
        <v>-2.2727272727272728E-2</v>
      </c>
      <c r="D1103">
        <f>Table20[[#This Row],[UNITID]]</f>
        <v>163657</v>
      </c>
      <c r="E1103" s="7">
        <f>Table20[[#This Row],[Growth Rate]]</f>
        <v>-6.1855670103092786E-2</v>
      </c>
      <c r="F1103">
        <f>Table21[[#This Row],[UNITID]]</f>
        <v>163657</v>
      </c>
      <c r="G1103" s="7">
        <f>Table21[[#This Row],[Growth Rate]]</f>
        <v>-0.23076923076923078</v>
      </c>
      <c r="H1103">
        <f>Table5[[#This Row],[UNITID]]</f>
        <v>163657</v>
      </c>
      <c r="I1103" s="7">
        <f>Table5[[#This Row],[Growth Rate]]</f>
        <v>-0.22424242424242424</v>
      </c>
    </row>
    <row r="1104" spans="1:9" hidden="1">
      <c r="A1104">
        <f>Table19[[#This Row],[UNITID]]</f>
        <v>163657</v>
      </c>
      <c r="B1104" t="str">
        <f>Table19[[#This Row],[OUTCOMES MEASURES]]</f>
        <v>Number of adjusted cohort receiving a Bachelor's degree at 6 years</v>
      </c>
      <c r="C1104" s="7" t="str">
        <f>Table19[[#This Row],[Growth Rate]]</f>
        <v/>
      </c>
      <c r="D1104">
        <f>Table20[[#This Row],[UNITID]]</f>
        <v>163657</v>
      </c>
      <c r="E1104" s="7" t="str">
        <f>Table20[[#This Row],[Growth Rate]]</f>
        <v/>
      </c>
      <c r="F1104">
        <f>Table21[[#This Row],[UNITID]]</f>
        <v>163657</v>
      </c>
      <c r="G1104" s="7" t="str">
        <f>Table21[[#This Row],[Growth Rate]]</f>
        <v/>
      </c>
      <c r="H1104">
        <f>Table5[[#This Row],[UNITID]]</f>
        <v>163657</v>
      </c>
      <c r="I1104" s="7" t="str">
        <f>Table5[[#This Row],[Growth Rate]]</f>
        <v/>
      </c>
    </row>
    <row r="1105" spans="1:9" hidden="1">
      <c r="A1105">
        <f>Table19[[#This Row],[UNITID]]</f>
        <v>163657</v>
      </c>
      <c r="B1105" s="2" t="str">
        <f>Table19[[#This Row],[OUTCOMES MEASURES]]</f>
        <v>Number of adjusted cohort receiving an award at 6 years</v>
      </c>
      <c r="C1105" s="7">
        <f>Table19[[#This Row],[Growth Rate]]</f>
        <v>-3.6269430051813469E-2</v>
      </c>
      <c r="D1105">
        <f>Table20[[#This Row],[UNITID]]</f>
        <v>163657</v>
      </c>
      <c r="E1105" s="7">
        <f>Table20[[#This Row],[Growth Rate]]</f>
        <v>-7.1428571428571425E-2</v>
      </c>
      <c r="F1105">
        <f>Table21[[#This Row],[UNITID]]</f>
        <v>163657</v>
      </c>
      <c r="G1105" s="21">
        <f>Table21[[#This Row],[Growth Rate]]</f>
        <v>0.52727272727272723</v>
      </c>
      <c r="H1105">
        <f>Table5[[#This Row],[UNITID]]</f>
        <v>163657</v>
      </c>
      <c r="I1105" s="7">
        <f>Table5[[#This Row],[Growth Rate]]</f>
        <v>-0.27807486631016043</v>
      </c>
    </row>
    <row r="1106" spans="1:9" ht="14.25">
      <c r="A1106" s="63">
        <f>Table19[[#This Row],[UNITID]]</f>
        <v>163657</v>
      </c>
      <c r="B1106" s="148" t="str">
        <f>Table19[[#This Row],[OUTCOMES MEASURES]]</f>
        <v>Percent of adjusted cohort receiving an award at 6 years</v>
      </c>
      <c r="C1106" s="156">
        <f>Table19[[#This Row],[Growth Rate]]</f>
        <v>0.33333333333333331</v>
      </c>
      <c r="D1106">
        <f>Table20[[#This Row],[UNITID]]</f>
        <v>163657</v>
      </c>
      <c r="E1106" s="156">
        <f>Table20[[#This Row],[Growth Rate]]</f>
        <v>0.2857142857142857</v>
      </c>
      <c r="F1106">
        <f>Table21[[#This Row],[UNITID]]</f>
        <v>163657</v>
      </c>
      <c r="G1106" s="157">
        <f>Table21[[#This Row],[Growth Rate]]</f>
        <v>0.6</v>
      </c>
      <c r="H1106">
        <f>Table5[[#This Row],[UNITID]]</f>
        <v>163657</v>
      </c>
      <c r="I1106" s="156">
        <f>Table5[[#This Row],[Growth Rate]]</f>
        <v>0</v>
      </c>
    </row>
    <row r="1107" spans="1:9" hidden="1">
      <c r="A1107">
        <f>Table19[[#This Row],[UNITID]]</f>
        <v>163657</v>
      </c>
      <c r="B1107" t="str">
        <f>Table19[[#This Row],[OUTCOMES MEASURES]]</f>
        <v>Number of adjusted cohort receiving a certificate at 8 years</v>
      </c>
      <c r="C1107" s="7">
        <f>Table19[[#This Row],[Growth Rate]]</f>
        <v>-6.6666666666666666E-2</v>
      </c>
      <c r="D1107">
        <f>Table20[[#This Row],[UNITID]]</f>
        <v>163657</v>
      </c>
      <c r="E1107" s="7">
        <f>Table20[[#This Row],[Growth Rate]]</f>
        <v>-5.8823529411764705E-2</v>
      </c>
      <c r="F1107">
        <f>Table21[[#This Row],[UNITID]]</f>
        <v>163657</v>
      </c>
      <c r="G1107" s="7">
        <f>Table21[[#This Row],[Growth Rate]]</f>
        <v>10.25</v>
      </c>
      <c r="H1107">
        <f>Table5[[#This Row],[UNITID]]</f>
        <v>163657</v>
      </c>
      <c r="I1107" s="7">
        <f>Table5[[#This Row],[Growth Rate]]</f>
        <v>-0.65217391304347827</v>
      </c>
    </row>
    <row r="1108" spans="1:9" hidden="1">
      <c r="A1108">
        <f>Table19[[#This Row],[UNITID]]</f>
        <v>163657</v>
      </c>
      <c r="B1108" t="str">
        <f>Table19[[#This Row],[OUTCOMES MEASURES]]</f>
        <v>Number of adjusted cohort receiving an Associate's degree at 8 years</v>
      </c>
      <c r="C1108" s="7">
        <f>Table19[[#This Row],[Growth Rate]]</f>
        <v>-9.1346153846153841E-2</v>
      </c>
      <c r="D1108">
        <f>Table20[[#This Row],[UNITID]]</f>
        <v>163657</v>
      </c>
      <c r="E1108" s="7">
        <f>Table20[[#This Row],[Growth Rate]]</f>
        <v>-7.2580645161290328E-2</v>
      </c>
      <c r="F1108">
        <f>Table21[[#This Row],[UNITID]]</f>
        <v>163657</v>
      </c>
      <c r="G1108" s="7">
        <f>Table21[[#This Row],[Growth Rate]]</f>
        <v>-0.20370370370370369</v>
      </c>
      <c r="H1108">
        <f>Table5[[#This Row],[UNITID]]</f>
        <v>163657</v>
      </c>
      <c r="I1108" s="7">
        <f>Table5[[#This Row],[Growth Rate]]</f>
        <v>-0.26595744680851063</v>
      </c>
    </row>
    <row r="1109" spans="1:9" hidden="1">
      <c r="A1109">
        <f>Table19[[#This Row],[UNITID]]</f>
        <v>163657</v>
      </c>
      <c r="B1109" t="str">
        <f>Table19[[#This Row],[OUTCOMES MEASURES]]</f>
        <v>Number of adjusted cohort receiving a Bachelor's degree at 8 years</v>
      </c>
      <c r="C1109" s="7" t="str">
        <f>Table19[[#This Row],[Growth Rate]]</f>
        <v/>
      </c>
      <c r="D1109">
        <f>Table20[[#This Row],[UNITID]]</f>
        <v>163657</v>
      </c>
      <c r="E1109" s="7" t="str">
        <f>Table20[[#This Row],[Growth Rate]]</f>
        <v/>
      </c>
      <c r="F1109">
        <f>Table21[[#This Row],[UNITID]]</f>
        <v>163657</v>
      </c>
      <c r="G1109" s="7" t="str">
        <f>Table21[[#This Row],[Growth Rate]]</f>
        <v/>
      </c>
      <c r="H1109">
        <f>Table5[[#This Row],[UNITID]]</f>
        <v>163657</v>
      </c>
      <c r="I1109" s="7" t="str">
        <f>Table5[[#This Row],[Growth Rate]]</f>
        <v/>
      </c>
    </row>
    <row r="1110" spans="1:9" hidden="1">
      <c r="A1110">
        <f>Table19[[#This Row],[UNITID]]</f>
        <v>163657</v>
      </c>
      <c r="B1110" t="str">
        <f>Table19[[#This Row],[OUTCOMES MEASURES]]</f>
        <v>Number of adjusted cohort receiving an award at 8 years</v>
      </c>
      <c r="C1110" s="7">
        <f>Table19[[#This Row],[Growth Rate]]</f>
        <v>-8.9686098654708515E-2</v>
      </c>
      <c r="D1110">
        <f>Table20[[#This Row],[UNITID]]</f>
        <v>163657</v>
      </c>
      <c r="E1110" s="7">
        <f>Table20[[#This Row],[Growth Rate]]</f>
        <v>-7.1698113207547168E-2</v>
      </c>
      <c r="F1110">
        <f>Table21[[#This Row],[UNITID]]</f>
        <v>163657</v>
      </c>
      <c r="G1110" s="7">
        <f>Table21[[#This Row],[Growth Rate]]</f>
        <v>0.51724137931034486</v>
      </c>
      <c r="H1110">
        <f>Table5[[#This Row],[UNITID]]</f>
        <v>163657</v>
      </c>
      <c r="I1110" s="7">
        <f>Table5[[#This Row],[Growth Rate]]</f>
        <v>-0.30805687203791471</v>
      </c>
    </row>
    <row r="1111" spans="1:9" hidden="1">
      <c r="A1111">
        <f>Table19[[#This Row],[UNITID]]</f>
        <v>163657</v>
      </c>
      <c r="B1111" t="str">
        <f>Table19[[#This Row],[OUTCOMES MEASURES]]</f>
        <v>Number of adjusted cohort still enrolled at your institution at 8 years</v>
      </c>
      <c r="C1111" s="7">
        <f>Table19[[#This Row],[Growth Rate]]</f>
        <v>-0.36</v>
      </c>
      <c r="D1111">
        <f>Table20[[#This Row],[UNITID]]</f>
        <v>163657</v>
      </c>
      <c r="E1111" s="7">
        <f>Table20[[#This Row],[Growth Rate]]</f>
        <v>-0.42045454545454547</v>
      </c>
      <c r="F1111">
        <f>Table21[[#This Row],[UNITID]]</f>
        <v>163657</v>
      </c>
      <c r="G1111" s="7">
        <f>Table21[[#This Row],[Growth Rate]]</f>
        <v>-0.38461538461538464</v>
      </c>
      <c r="H1111">
        <f>Table5[[#This Row],[UNITID]]</f>
        <v>163657</v>
      </c>
      <c r="I1111" s="7">
        <f>Table5[[#This Row],[Growth Rate]]</f>
        <v>-0.16666666666666666</v>
      </c>
    </row>
    <row r="1112" spans="1:9" hidden="1">
      <c r="A1112">
        <f>Table19[[#This Row],[UNITID]]</f>
        <v>163657</v>
      </c>
      <c r="B1112" t="str">
        <f>Table19[[#This Row],[OUTCOMES MEASURES]]</f>
        <v>Number of adjusted cohort who enrolled subsequently at another institution at 8 years</v>
      </c>
      <c r="C1112" s="7">
        <f>Table19[[#This Row],[Growth Rate]]</f>
        <v>-0.38924731182795697</v>
      </c>
      <c r="D1112">
        <f>Table20[[#This Row],[UNITID]]</f>
        <v>163657</v>
      </c>
      <c r="E1112" s="7">
        <f>Table20[[#This Row],[Growth Rate]]</f>
        <v>-0.28263624841571611</v>
      </c>
      <c r="F1112">
        <f>Table21[[#This Row],[UNITID]]</f>
        <v>163657</v>
      </c>
      <c r="G1112" s="7">
        <f>Table21[[#This Row],[Growth Rate]]</f>
        <v>-0.10344827586206896</v>
      </c>
      <c r="H1112">
        <f>Table5[[#This Row],[UNITID]]</f>
        <v>163657</v>
      </c>
      <c r="I1112" s="7">
        <f>Table5[[#This Row],[Growth Rate]]</f>
        <v>-0.3483455882352941</v>
      </c>
    </row>
    <row r="1113" spans="1:9" hidden="1">
      <c r="A1113">
        <f>Table19[[#This Row],[UNITID]]</f>
        <v>163657</v>
      </c>
      <c r="B1113" s="2" t="str">
        <f>Table19[[#This Row],[OUTCOMES MEASURES]]</f>
        <v>Number of adjusted cohort whose subsequent enrollment status is unknown at 8 years</v>
      </c>
      <c r="C1113" s="8">
        <f>Table19[[#This Row],[Growth Rate]]</f>
        <v>-0.29780033840947545</v>
      </c>
      <c r="D1113">
        <f>Table20[[#This Row],[UNITID]]</f>
        <v>163657</v>
      </c>
      <c r="E1113" s="7">
        <f>Table20[[#This Row],[Growth Rate]]</f>
        <v>-0.29162303664921468</v>
      </c>
      <c r="F1113">
        <f>Table21[[#This Row],[UNITID]]</f>
        <v>163657</v>
      </c>
      <c r="G1113" s="7">
        <f>Table21[[#This Row],[Growth Rate]]</f>
        <v>-0.2391304347826087</v>
      </c>
      <c r="H1113">
        <f>Table5[[#This Row],[UNITID]]</f>
        <v>163657</v>
      </c>
      <c r="I1113" s="7">
        <f>Table5[[#This Row],[Growth Rate]]</f>
        <v>-0.1627172195892575</v>
      </c>
    </row>
    <row r="1114" spans="1:9" hidden="1">
      <c r="A1114">
        <f>Table19[[#This Row],[UNITID]]</f>
        <v>163657</v>
      </c>
      <c r="B1114" s="2" t="str">
        <f>Table19[[#This Row],[OUTCOMES MEASURES]]</f>
        <v>Number of adjusted cohort who did not receive an award from your institution at 8 years</v>
      </c>
      <c r="C1114" s="7">
        <f>Table19[[#This Row],[Growth Rate]]</f>
        <v>-0.33857539315448659</v>
      </c>
      <c r="D1114">
        <f>Table20[[#This Row],[UNITID]]</f>
        <v>163657</v>
      </c>
      <c r="E1114" s="7">
        <f>Table20[[#This Row],[Growth Rate]]</f>
        <v>-0.29314675278076785</v>
      </c>
      <c r="F1114">
        <f>Table21[[#This Row],[UNITID]]</f>
        <v>163657</v>
      </c>
      <c r="G1114" s="21">
        <f>Table21[[#This Row],[Growth Rate]]</f>
        <v>-0.15891472868217055</v>
      </c>
      <c r="H1114">
        <f>Table5[[#This Row],[UNITID]]</f>
        <v>163657</v>
      </c>
      <c r="I1114" s="7">
        <f>Table5[[#This Row],[Growth Rate]]</f>
        <v>-0.27812678469446028</v>
      </c>
    </row>
    <row r="1115" spans="1:9" ht="14.25">
      <c r="A1115" s="63">
        <f>Table19[[#This Row],[UNITID]]</f>
        <v>163657</v>
      </c>
      <c r="B1115" s="148" t="str">
        <f>Table19[[#This Row],[OUTCOMES MEASURES]]</f>
        <v>Percent of adjusted cohort receiving an award at 8 years</v>
      </c>
      <c r="C1115" s="156">
        <f>Table19[[#This Row],[Growth Rate]]</f>
        <v>0.29411764705882354</v>
      </c>
      <c r="D1115">
        <f>Table20[[#This Row],[UNITID]]</f>
        <v>163657</v>
      </c>
      <c r="E1115" s="156">
        <f>Table20[[#This Row],[Growth Rate]]</f>
        <v>0.22222222222222221</v>
      </c>
      <c r="F1115">
        <f>Table21[[#This Row],[UNITID]]</f>
        <v>163657</v>
      </c>
      <c r="G1115" s="157">
        <f>Table21[[#This Row],[Growth Rate]]</f>
        <v>0.7</v>
      </c>
      <c r="H1115">
        <f>Table5[[#This Row],[UNITID]]</f>
        <v>163657</v>
      </c>
      <c r="I1115" s="156">
        <f>Table5[[#This Row],[Growth Rate]]</f>
        <v>-9.0909090909090912E-2</v>
      </c>
    </row>
    <row r="1116" spans="1:9" hidden="1">
      <c r="A1116">
        <f>Table19[[#This Row],[UNITID]]</f>
        <v>163657</v>
      </c>
      <c r="B1116" s="2" t="str">
        <f>Table19[[#This Row],[OUTCOMES MEASURES]]</f>
        <v>Percent of adjusted cohort still or subsequently enrolled at 8 years</v>
      </c>
      <c r="C1116" s="8">
        <f>Table19[[#This Row],[Growth Rate]]</f>
        <v>-0.13157894736842105</v>
      </c>
      <c r="D1116">
        <f>Table20[[#This Row],[UNITID]]</f>
        <v>163657</v>
      </c>
      <c r="E1116" s="7">
        <f>Table20[[#This Row],[Growth Rate]]</f>
        <v>-3.4482758620689655E-2</v>
      </c>
      <c r="F1116">
        <f>Table21[[#This Row],[UNITID]]</f>
        <v>163657</v>
      </c>
      <c r="G1116" s="21">
        <f>Table21[[#This Row],[Growth Rate]]</f>
        <v>-3.4482758620689655E-2</v>
      </c>
      <c r="H1116">
        <f>Table5[[#This Row],[UNITID]]</f>
        <v>163657</v>
      </c>
      <c r="I1116" s="7">
        <f>Table5[[#This Row],[Growth Rate]]</f>
        <v>-8.771929824561403E-2</v>
      </c>
    </row>
    <row r="1117" spans="1:9" ht="14.25">
      <c r="A1117" s="63">
        <f>Table19[[#This Row],[UNITID]]</f>
        <v>163657</v>
      </c>
      <c r="B1117" s="148" t="str">
        <f>Table19[[#This Row],[OUTCOMES MEASURES]]</f>
        <v>Percent of adjusted cohort still enrolled at your institution at 8 years</v>
      </c>
      <c r="C1117" s="156">
        <f>Table19[[#This Row],[Growth Rate]]</f>
        <v>0</v>
      </c>
      <c r="D1117">
        <f>Table20[[#This Row],[UNITID]]</f>
        <v>163657</v>
      </c>
      <c r="E1117" s="156">
        <f>Table20[[#This Row],[Growth Rate]]</f>
        <v>-0.33333333333333331</v>
      </c>
      <c r="F1117">
        <f>Table21[[#This Row],[UNITID]]</f>
        <v>163657</v>
      </c>
      <c r="G1117" s="158">
        <f>Table21[[#This Row],[Growth Rate]]</f>
        <v>0</v>
      </c>
      <c r="H1117">
        <f>Table5[[#This Row],[UNITID]]</f>
        <v>163657</v>
      </c>
      <c r="I1117" s="156">
        <f>Table5[[#This Row],[Growth Rate]]</f>
        <v>0</v>
      </c>
    </row>
    <row r="1118" spans="1:9" ht="14.25">
      <c r="A1118" s="63">
        <f>Table19[[#This Row],[UNITID]]</f>
        <v>163657</v>
      </c>
      <c r="B1118" s="148" t="str">
        <f>Table19[[#This Row],[OUTCOMES MEASURES]]</f>
        <v>Percent of adjusted cohort enrolled subsequently at another institution at 8 years</v>
      </c>
      <c r="C1118" s="156">
        <f>Table19[[#This Row],[Growth Rate]]</f>
        <v>-0.1388888888888889</v>
      </c>
      <c r="D1118">
        <f>Table20[[#This Row],[UNITID]]</f>
        <v>163657</v>
      </c>
      <c r="E1118" s="64">
        <f>Table20[[#This Row],[Growth Rate]]</f>
        <v>0</v>
      </c>
      <c r="F1118">
        <f>Table21[[#This Row],[UNITID]]</f>
        <v>163657</v>
      </c>
      <c r="G1118" s="158">
        <f>Table21[[#This Row],[Growth Rate]]</f>
        <v>-1.7857142857142856E-2</v>
      </c>
      <c r="H1118">
        <f>Table5[[#This Row],[UNITID]]</f>
        <v>163657</v>
      </c>
      <c r="I1118" s="64">
        <f>Table5[[#This Row],[Growth Rate]]</f>
        <v>-9.0909090909090912E-2</v>
      </c>
    </row>
    <row r="1119" spans="1:9" hidden="1">
      <c r="A1119">
        <f>Table19[[#This Row],[UNITID]]</f>
        <v>163657</v>
      </c>
      <c r="B1119" s="2" t="str">
        <f>Table19[[#This Row],[OUTCOMES MEASURES]]</f>
        <v>Percent of adjusted cohort enrollment status unknown at 8 years</v>
      </c>
      <c r="C1119" s="8">
        <f>Table19[[#This Row],[Growth Rate]]</f>
        <v>0</v>
      </c>
      <c r="D1119">
        <f>Table20[[#This Row],[UNITID]]</f>
        <v>163657</v>
      </c>
      <c r="E1119" s="8">
        <f>Table20[[#This Row],[Growth Rate]]</f>
        <v>-3.1746031746031744E-2</v>
      </c>
      <c r="F1119">
        <f>Table21[[#This Row],[UNITID]]</f>
        <v>163657</v>
      </c>
      <c r="G1119" s="8">
        <f>Table21[[#This Row],[Growth Rate]]</f>
        <v>-0.15625</v>
      </c>
      <c r="H1119">
        <f>Table5[[#This Row],[UNITID]]</f>
        <v>163657</v>
      </c>
      <c r="I1119" s="8">
        <f>Table5[[#This Row],[Growth Rate]]</f>
        <v>0.1875</v>
      </c>
    </row>
    <row r="1120" spans="1:9" hidden="1">
      <c r="A1120">
        <f>Table19[[#This Row],[UNITID]]</f>
        <v>164775</v>
      </c>
      <c r="B1120" s="2" t="str">
        <f>Table19[[#This Row],[OUTCOMES MEASURES]]</f>
        <v>First-Time, Full-Time Cohort</v>
      </c>
      <c r="C1120" s="8">
        <f>Table19[[#This Row],[Growth Rate]]</f>
        <v>-0.18814432989690721</v>
      </c>
      <c r="D1120">
        <f>Table20[[#This Row],[UNITID]]</f>
        <v>164775</v>
      </c>
      <c r="E1120" s="8">
        <f>Table20[[#This Row],[Growth Rate]]</f>
        <v>-0.15579710144927536</v>
      </c>
      <c r="F1120">
        <f>Table21[[#This Row],[UNITID]]</f>
        <v>164775</v>
      </c>
      <c r="G1120" s="8">
        <f>Table21[[#This Row],[Growth Rate]]</f>
        <v>-0.52336448598130836</v>
      </c>
      <c r="H1120">
        <f>Table5[[#This Row],[UNITID]]</f>
        <v>164775</v>
      </c>
      <c r="I1120" s="8">
        <f>Table5[[#This Row],[Growth Rate]]</f>
        <v>-0.33082706766917291</v>
      </c>
    </row>
    <row r="1121" spans="1:9" hidden="1">
      <c r="A1121">
        <f>Table19[[#This Row],[UNITID]]</f>
        <v>164775</v>
      </c>
      <c r="B1121" t="str">
        <f>Table19[[#This Row],[OUTCOMES MEASURES]]</f>
        <v>Exclusions to cohort</v>
      </c>
      <c r="C1121" s="7">
        <f>Table19[[#This Row],[Growth Rate]]</f>
        <v>-0.33333333333333331</v>
      </c>
      <c r="D1121">
        <f>Table20[[#This Row],[UNITID]]</f>
        <v>164775</v>
      </c>
      <c r="E1121" s="7">
        <f>Table20[[#This Row],[Growth Rate]]</f>
        <v>-1</v>
      </c>
      <c r="F1121">
        <f>Table21[[#This Row],[UNITID]]</f>
        <v>164775</v>
      </c>
      <c r="G1121" s="7" t="str">
        <f>Table21[[#This Row],[Growth Rate]]</f>
        <v/>
      </c>
      <c r="H1121">
        <f>Table5[[#This Row],[UNITID]]</f>
        <v>164775</v>
      </c>
      <c r="I1121" s="7" t="str">
        <f>Table5[[#This Row],[Growth Rate]]</f>
        <v/>
      </c>
    </row>
    <row r="1122" spans="1:9" ht="14.25">
      <c r="A1122" s="63">
        <f>Table19[[#This Row],[UNITID]]</f>
        <v>164775</v>
      </c>
      <c r="B1122" s="63" t="str">
        <f>Table19[[#This Row],[OUTCOMES MEASURES]]</f>
        <v>Adjusted cohort</v>
      </c>
      <c r="C1122" s="64">
        <f>Table19[[#This Row],[Growth Rate]]</f>
        <v>-0.18701298701298702</v>
      </c>
      <c r="D1122">
        <f>Table20[[#This Row],[UNITID]]</f>
        <v>164775</v>
      </c>
      <c r="E1122" s="64">
        <f>Table20[[#This Row],[Growth Rate]]</f>
        <v>-0.14963503649635038</v>
      </c>
      <c r="F1122">
        <f>Table21[[#This Row],[UNITID]]</f>
        <v>164775</v>
      </c>
      <c r="G1122" s="155">
        <f>Table21[[#This Row],[Growth Rate]]</f>
        <v>-0.52336448598130836</v>
      </c>
      <c r="H1122">
        <f>Table5[[#This Row],[UNITID]]</f>
        <v>164775</v>
      </c>
      <c r="I1122" s="64">
        <f>Table5[[#This Row],[Growth Rate]]</f>
        <v>-0.33834586466165412</v>
      </c>
    </row>
    <row r="1123" spans="1:9" hidden="1">
      <c r="A1123">
        <f>Table19[[#This Row],[UNITID]]</f>
        <v>164775</v>
      </c>
      <c r="B1123" t="str">
        <f>Table19[[#This Row],[OUTCOMES MEASURES]]</f>
        <v>Number of adjusted cohort receiving a certificate at 4 years</v>
      </c>
      <c r="C1123" s="7">
        <f>Table19[[#This Row],[Growth Rate]]</f>
        <v>2</v>
      </c>
      <c r="D1123">
        <f>Table20[[#This Row],[UNITID]]</f>
        <v>164775</v>
      </c>
      <c r="E1123" s="7">
        <f>Table20[[#This Row],[Growth Rate]]</f>
        <v>0</v>
      </c>
      <c r="F1123">
        <f>Table21[[#This Row],[UNITID]]</f>
        <v>164775</v>
      </c>
      <c r="G1123" s="7">
        <f>Table21[[#This Row],[Growth Rate]]</f>
        <v>-1</v>
      </c>
      <c r="H1123">
        <f>Table5[[#This Row],[UNITID]]</f>
        <v>164775</v>
      </c>
      <c r="I1123" s="7">
        <f>Table5[[#This Row],[Growth Rate]]</f>
        <v>-0.16666666666666666</v>
      </c>
    </row>
    <row r="1124" spans="1:9" hidden="1">
      <c r="A1124">
        <f>Table19[[#This Row],[UNITID]]</f>
        <v>164775</v>
      </c>
      <c r="B1124" t="str">
        <f>Table19[[#This Row],[OUTCOMES MEASURES]]</f>
        <v>Number of adjusted cohort receiving an Associate's degree at 4 years</v>
      </c>
      <c r="C1124" s="7">
        <f>Table19[[#This Row],[Growth Rate]]</f>
        <v>-0.15384615384615385</v>
      </c>
      <c r="D1124">
        <f>Table20[[#This Row],[UNITID]]</f>
        <v>164775</v>
      </c>
      <c r="E1124" s="7">
        <f>Table20[[#This Row],[Growth Rate]]</f>
        <v>-0.19047619047619047</v>
      </c>
      <c r="F1124">
        <f>Table21[[#This Row],[UNITID]]</f>
        <v>164775</v>
      </c>
      <c r="G1124" s="7">
        <f>Table21[[#This Row],[Growth Rate]]</f>
        <v>-0.3611111111111111</v>
      </c>
      <c r="H1124">
        <f>Table5[[#This Row],[UNITID]]</f>
        <v>164775</v>
      </c>
      <c r="I1124" s="7">
        <f>Table5[[#This Row],[Growth Rate]]</f>
        <v>-0.40625</v>
      </c>
    </row>
    <row r="1125" spans="1:9" hidden="1">
      <c r="A1125">
        <f>Table19[[#This Row],[UNITID]]</f>
        <v>164775</v>
      </c>
      <c r="B1125" t="str">
        <f>Table19[[#This Row],[OUTCOMES MEASURES]]</f>
        <v>Number of adjusted cohort receiving a Bachelor's degree at 4 years</v>
      </c>
      <c r="C1125" s="7" t="str">
        <f>Table19[[#This Row],[Growth Rate]]</f>
        <v/>
      </c>
      <c r="D1125">
        <f>Table20[[#This Row],[UNITID]]</f>
        <v>164775</v>
      </c>
      <c r="E1125" s="7" t="str">
        <f>Table20[[#This Row],[Growth Rate]]</f>
        <v/>
      </c>
      <c r="F1125">
        <f>Table21[[#This Row],[UNITID]]</f>
        <v>164775</v>
      </c>
      <c r="G1125" s="7" t="str">
        <f>Table21[[#This Row],[Growth Rate]]</f>
        <v/>
      </c>
      <c r="H1125">
        <f>Table5[[#This Row],[UNITID]]</f>
        <v>164775</v>
      </c>
      <c r="I1125" s="7" t="str">
        <f>Table5[[#This Row],[Growth Rate]]</f>
        <v/>
      </c>
    </row>
    <row r="1126" spans="1:9" hidden="1">
      <c r="A1126">
        <f>Table19[[#This Row],[UNITID]]</f>
        <v>164775</v>
      </c>
      <c r="B1126" s="2" t="str">
        <f>Table19[[#This Row],[OUTCOMES MEASURES]]</f>
        <v>Number of adjusted cohort receiving an award at 4 years</v>
      </c>
      <c r="C1126" s="7">
        <f>Table19[[#This Row],[Growth Rate]]</f>
        <v>-6.3157894736842107E-2</v>
      </c>
      <c r="D1126">
        <f>Table20[[#This Row],[UNITID]]</f>
        <v>164775</v>
      </c>
      <c r="E1126" s="7">
        <f>Table20[[#This Row],[Growth Rate]]</f>
        <v>-0.13793103448275862</v>
      </c>
      <c r="F1126">
        <f>Table21[[#This Row],[UNITID]]</f>
        <v>164775</v>
      </c>
      <c r="G1126" s="21">
        <f>Table21[[#This Row],[Growth Rate]]</f>
        <v>-0.48888888888888887</v>
      </c>
      <c r="H1126">
        <f>Table5[[#This Row],[UNITID]]</f>
        <v>164775</v>
      </c>
      <c r="I1126" s="7">
        <f>Table5[[#This Row],[Growth Rate]]</f>
        <v>-0.36842105263157893</v>
      </c>
    </row>
    <row r="1127" spans="1:9" ht="14.25">
      <c r="A1127" s="63">
        <f>Table19[[#This Row],[UNITID]]</f>
        <v>164775</v>
      </c>
      <c r="B1127" s="148" t="str">
        <f>Table19[[#This Row],[OUTCOMES MEASURES]]</f>
        <v>Percent of adjusted cohort receiving an award at 4 years</v>
      </c>
      <c r="C1127" s="156">
        <f>Table19[[#This Row],[Growth Rate]]</f>
        <v>0.12</v>
      </c>
      <c r="D1127">
        <f>Table20[[#This Row],[UNITID]]</f>
        <v>164775</v>
      </c>
      <c r="E1127" s="156">
        <f>Table20[[#This Row],[Growth Rate]]</f>
        <v>0</v>
      </c>
      <c r="F1127">
        <f>Table21[[#This Row],[UNITID]]</f>
        <v>164775</v>
      </c>
      <c r="G1127" s="157">
        <f>Table21[[#This Row],[Growth Rate]]</f>
        <v>7.1428571428571425E-2</v>
      </c>
      <c r="H1127">
        <f>Table5[[#This Row],[UNITID]]</f>
        <v>164775</v>
      </c>
      <c r="I1127" s="156">
        <f>Table5[[#This Row],[Growth Rate]]</f>
        <v>-6.8965517241379309E-2</v>
      </c>
    </row>
    <row r="1128" spans="1:9" hidden="1">
      <c r="A1128">
        <f>Table19[[#This Row],[UNITID]]</f>
        <v>164775</v>
      </c>
      <c r="B1128" t="str">
        <f>Table19[[#This Row],[OUTCOMES MEASURES]]</f>
        <v>Number of adjusted cohort receiving a certificate at 6 years</v>
      </c>
      <c r="C1128" s="7">
        <f>Table19[[#This Row],[Growth Rate]]</f>
        <v>2.25</v>
      </c>
      <c r="D1128">
        <f>Table20[[#This Row],[UNITID]]</f>
        <v>164775</v>
      </c>
      <c r="E1128" s="7">
        <f>Table20[[#This Row],[Growth Rate]]</f>
        <v>-0.125</v>
      </c>
      <c r="F1128">
        <f>Table21[[#This Row],[UNITID]]</f>
        <v>164775</v>
      </c>
      <c r="G1128" s="7">
        <f>Table21[[#This Row],[Growth Rate]]</f>
        <v>-1</v>
      </c>
      <c r="H1128">
        <f>Table5[[#This Row],[UNITID]]</f>
        <v>164775</v>
      </c>
      <c r="I1128" s="7">
        <f>Table5[[#This Row],[Growth Rate]]</f>
        <v>0.25</v>
      </c>
    </row>
    <row r="1129" spans="1:9" hidden="1">
      <c r="A1129">
        <f>Table19[[#This Row],[UNITID]]</f>
        <v>164775</v>
      </c>
      <c r="B1129" t="str">
        <f>Table19[[#This Row],[OUTCOMES MEASURES]]</f>
        <v>Number of adjusted cohort receiving an Associate's degree at 6 years</v>
      </c>
      <c r="C1129" s="7">
        <f>Table19[[#This Row],[Growth Rate]]</f>
        <v>-0.18269230769230768</v>
      </c>
      <c r="D1129">
        <f>Table20[[#This Row],[UNITID]]</f>
        <v>164775</v>
      </c>
      <c r="E1129" s="7">
        <f>Table20[[#This Row],[Growth Rate]]</f>
        <v>0</v>
      </c>
      <c r="F1129">
        <f>Table21[[#This Row],[UNITID]]</f>
        <v>164775</v>
      </c>
      <c r="G1129" s="7">
        <f>Table21[[#This Row],[Growth Rate]]</f>
        <v>-0.34210526315789475</v>
      </c>
      <c r="H1129">
        <f>Table5[[#This Row],[UNITID]]</f>
        <v>164775</v>
      </c>
      <c r="I1129" s="7">
        <f>Table5[[#This Row],[Growth Rate]]</f>
        <v>-0.3611111111111111</v>
      </c>
    </row>
    <row r="1130" spans="1:9" hidden="1">
      <c r="A1130">
        <f>Table19[[#This Row],[UNITID]]</f>
        <v>164775</v>
      </c>
      <c r="B1130" t="str">
        <f>Table19[[#This Row],[OUTCOMES MEASURES]]</f>
        <v>Number of adjusted cohort receiving a Bachelor's degree at 6 years</v>
      </c>
      <c r="C1130" s="7" t="str">
        <f>Table19[[#This Row],[Growth Rate]]</f>
        <v/>
      </c>
      <c r="D1130">
        <f>Table20[[#This Row],[UNITID]]</f>
        <v>164775</v>
      </c>
      <c r="E1130" s="7" t="str">
        <f>Table20[[#This Row],[Growth Rate]]</f>
        <v/>
      </c>
      <c r="F1130">
        <f>Table21[[#This Row],[UNITID]]</f>
        <v>164775</v>
      </c>
      <c r="G1130" s="7" t="str">
        <f>Table21[[#This Row],[Growth Rate]]</f>
        <v/>
      </c>
      <c r="H1130">
        <f>Table5[[#This Row],[UNITID]]</f>
        <v>164775</v>
      </c>
      <c r="I1130" s="7" t="str">
        <f>Table5[[#This Row],[Growth Rate]]</f>
        <v/>
      </c>
    </row>
    <row r="1131" spans="1:9" hidden="1">
      <c r="A1131">
        <f>Table19[[#This Row],[UNITID]]</f>
        <v>164775</v>
      </c>
      <c r="B1131" s="2" t="str">
        <f>Table19[[#This Row],[OUTCOMES MEASURES]]</f>
        <v>Number of adjusted cohort receiving an award at 6 years</v>
      </c>
      <c r="C1131" s="7">
        <f>Table19[[#This Row],[Growth Rate]]</f>
        <v>-9.2592592592592587E-2</v>
      </c>
      <c r="D1131">
        <f>Table20[[#This Row],[UNITID]]</f>
        <v>164775</v>
      </c>
      <c r="E1131" s="7">
        <f>Table20[[#This Row],[Growth Rate]]</f>
        <v>-2.6315789473684209E-2</v>
      </c>
      <c r="F1131">
        <f>Table21[[#This Row],[UNITID]]</f>
        <v>164775</v>
      </c>
      <c r="G1131" s="21">
        <f>Table21[[#This Row],[Growth Rate]]</f>
        <v>-0.46808510638297873</v>
      </c>
      <c r="H1131">
        <f>Table5[[#This Row],[UNITID]]</f>
        <v>164775</v>
      </c>
      <c r="I1131" s="7">
        <f>Table5[[#This Row],[Growth Rate]]</f>
        <v>-0.3</v>
      </c>
    </row>
    <row r="1132" spans="1:9" ht="14.25">
      <c r="A1132" s="63">
        <f>Table19[[#This Row],[UNITID]]</f>
        <v>164775</v>
      </c>
      <c r="B1132" s="148" t="str">
        <f>Table19[[#This Row],[OUTCOMES MEASURES]]</f>
        <v>Percent of adjusted cohort receiving an award at 6 years</v>
      </c>
      <c r="C1132" s="156">
        <f>Table19[[#This Row],[Growth Rate]]</f>
        <v>0.10714285714285714</v>
      </c>
      <c r="D1132">
        <f>Table20[[#This Row],[UNITID]]</f>
        <v>164775</v>
      </c>
      <c r="E1132" s="156">
        <f>Table20[[#This Row],[Growth Rate]]</f>
        <v>0.14285714285714285</v>
      </c>
      <c r="F1132">
        <f>Table21[[#This Row],[UNITID]]</f>
        <v>164775</v>
      </c>
      <c r="G1132" s="157">
        <f>Table21[[#This Row],[Growth Rate]]</f>
        <v>0.11363636363636363</v>
      </c>
      <c r="H1132">
        <f>Table5[[#This Row],[UNITID]]</f>
        <v>164775</v>
      </c>
      <c r="I1132" s="156">
        <f>Table5[[#This Row],[Growth Rate]]</f>
        <v>6.6666666666666666E-2</v>
      </c>
    </row>
    <row r="1133" spans="1:9" hidden="1">
      <c r="A1133">
        <f>Table19[[#This Row],[UNITID]]</f>
        <v>164775</v>
      </c>
      <c r="B1133" t="str">
        <f>Table19[[#This Row],[OUTCOMES MEASURES]]</f>
        <v>Number of adjusted cohort receiving a certificate at 8 years</v>
      </c>
      <c r="C1133" s="7">
        <f>Table19[[#This Row],[Growth Rate]]</f>
        <v>1.6</v>
      </c>
      <c r="D1133">
        <f>Table20[[#This Row],[UNITID]]</f>
        <v>164775</v>
      </c>
      <c r="E1133" s="7">
        <f>Table20[[#This Row],[Growth Rate]]</f>
        <v>0.33333333333333331</v>
      </c>
      <c r="F1133">
        <f>Table21[[#This Row],[UNITID]]</f>
        <v>164775</v>
      </c>
      <c r="G1133" s="7">
        <f>Table21[[#This Row],[Growth Rate]]</f>
        <v>-1</v>
      </c>
      <c r="H1133">
        <f>Table5[[#This Row],[UNITID]]</f>
        <v>164775</v>
      </c>
      <c r="I1133" s="7">
        <f>Table5[[#This Row],[Growth Rate]]</f>
        <v>0</v>
      </c>
    </row>
    <row r="1134" spans="1:9" hidden="1">
      <c r="A1134">
        <f>Table19[[#This Row],[UNITID]]</f>
        <v>164775</v>
      </c>
      <c r="B1134" t="str">
        <f>Table19[[#This Row],[OUTCOMES MEASURES]]</f>
        <v>Number of adjusted cohort receiving an Associate's degree at 8 years</v>
      </c>
      <c r="C1134" s="7">
        <f>Table19[[#This Row],[Growth Rate]]</f>
        <v>-0.19266055045871561</v>
      </c>
      <c r="D1134">
        <f>Table20[[#This Row],[UNITID]]</f>
        <v>164775</v>
      </c>
      <c r="E1134" s="7">
        <f>Table20[[#This Row],[Growth Rate]]</f>
        <v>-0.13157894736842105</v>
      </c>
      <c r="F1134">
        <f>Table21[[#This Row],[UNITID]]</f>
        <v>164775</v>
      </c>
      <c r="G1134" s="7">
        <f>Table21[[#This Row],[Growth Rate]]</f>
        <v>-0.31578947368421051</v>
      </c>
      <c r="H1134">
        <f>Table5[[#This Row],[UNITID]]</f>
        <v>164775</v>
      </c>
      <c r="I1134" s="7">
        <f>Table5[[#This Row],[Growth Rate]]</f>
        <v>-0.34210526315789475</v>
      </c>
    </row>
    <row r="1135" spans="1:9" hidden="1">
      <c r="A1135">
        <f>Table19[[#This Row],[UNITID]]</f>
        <v>164775</v>
      </c>
      <c r="B1135" t="str">
        <f>Table19[[#This Row],[OUTCOMES MEASURES]]</f>
        <v>Number of adjusted cohort receiving a Bachelor's degree at 8 years</v>
      </c>
      <c r="C1135" s="7" t="str">
        <f>Table19[[#This Row],[Growth Rate]]</f>
        <v/>
      </c>
      <c r="D1135">
        <f>Table20[[#This Row],[UNITID]]</f>
        <v>164775</v>
      </c>
      <c r="E1135" s="7" t="str">
        <f>Table20[[#This Row],[Growth Rate]]</f>
        <v/>
      </c>
      <c r="F1135">
        <f>Table21[[#This Row],[UNITID]]</f>
        <v>164775</v>
      </c>
      <c r="G1135" s="7" t="str">
        <f>Table21[[#This Row],[Growth Rate]]</f>
        <v/>
      </c>
      <c r="H1135">
        <f>Table5[[#This Row],[UNITID]]</f>
        <v>164775</v>
      </c>
      <c r="I1135" s="7" t="str">
        <f>Table5[[#This Row],[Growth Rate]]</f>
        <v/>
      </c>
    </row>
    <row r="1136" spans="1:9" hidden="1">
      <c r="A1136">
        <f>Table19[[#This Row],[UNITID]]</f>
        <v>164775</v>
      </c>
      <c r="B1136" t="str">
        <f>Table19[[#This Row],[OUTCOMES MEASURES]]</f>
        <v>Number of adjusted cohort receiving an award at 8 years</v>
      </c>
      <c r="C1136" s="7">
        <f>Table19[[#This Row],[Growth Rate]]</f>
        <v>-0.11403508771929824</v>
      </c>
      <c r="D1136">
        <f>Table20[[#This Row],[UNITID]]</f>
        <v>164775</v>
      </c>
      <c r="E1136" s="7">
        <f>Table20[[#This Row],[Growth Rate]]</f>
        <v>-6.8181818181818177E-2</v>
      </c>
      <c r="F1136">
        <f>Table21[[#This Row],[UNITID]]</f>
        <v>164775</v>
      </c>
      <c r="G1136" s="7">
        <f>Table21[[#This Row],[Growth Rate]]</f>
        <v>-0.45833333333333331</v>
      </c>
      <c r="H1136">
        <f>Table5[[#This Row],[UNITID]]</f>
        <v>164775</v>
      </c>
      <c r="I1136" s="7">
        <f>Table5[[#This Row],[Growth Rate]]</f>
        <v>-0.30232558139534882</v>
      </c>
    </row>
    <row r="1137" spans="1:9" hidden="1">
      <c r="A1137">
        <f>Table19[[#This Row],[UNITID]]</f>
        <v>164775</v>
      </c>
      <c r="B1137" t="str">
        <f>Table19[[#This Row],[OUTCOMES MEASURES]]</f>
        <v>Number of adjusted cohort still enrolled at your institution at 8 years</v>
      </c>
      <c r="C1137" s="7">
        <f>Table19[[#This Row],[Growth Rate]]</f>
        <v>-0.2857142857142857</v>
      </c>
      <c r="D1137">
        <f>Table20[[#This Row],[UNITID]]</f>
        <v>164775</v>
      </c>
      <c r="E1137" s="7">
        <f>Table20[[#This Row],[Growth Rate]]</f>
        <v>-0.66666666666666663</v>
      </c>
      <c r="F1137">
        <f>Table21[[#This Row],[UNITID]]</f>
        <v>164775</v>
      </c>
      <c r="G1137" s="7">
        <f>Table21[[#This Row],[Growth Rate]]</f>
        <v>-1</v>
      </c>
      <c r="H1137">
        <f>Table5[[#This Row],[UNITID]]</f>
        <v>164775</v>
      </c>
      <c r="I1137" s="7">
        <f>Table5[[#This Row],[Growth Rate]]</f>
        <v>-1</v>
      </c>
    </row>
    <row r="1138" spans="1:9" hidden="1">
      <c r="A1138">
        <f>Table19[[#This Row],[UNITID]]</f>
        <v>164775</v>
      </c>
      <c r="B1138" t="str">
        <f>Table19[[#This Row],[OUTCOMES MEASURES]]</f>
        <v>Number of adjusted cohort who enrolled subsequently at another institution at 8 years</v>
      </c>
      <c r="C1138" s="7">
        <f>Table19[[#This Row],[Growth Rate]]</f>
        <v>-0.1743119266055046</v>
      </c>
      <c r="D1138">
        <f>Table20[[#This Row],[UNITID]]</f>
        <v>164775</v>
      </c>
      <c r="E1138" s="7">
        <f>Table20[[#This Row],[Growth Rate]]</f>
        <v>-0.15094339622641509</v>
      </c>
      <c r="F1138">
        <f>Table21[[#This Row],[UNITID]]</f>
        <v>164775</v>
      </c>
      <c r="G1138" s="7">
        <f>Table21[[#This Row],[Growth Rate]]</f>
        <v>-0.56818181818181823</v>
      </c>
      <c r="H1138">
        <f>Table5[[#This Row],[UNITID]]</f>
        <v>164775</v>
      </c>
      <c r="I1138" s="7">
        <f>Table5[[#This Row],[Growth Rate]]</f>
        <v>-9.5238095238095233E-2</v>
      </c>
    </row>
    <row r="1139" spans="1:9" hidden="1">
      <c r="A1139">
        <f>Table19[[#This Row],[UNITID]]</f>
        <v>164775</v>
      </c>
      <c r="B1139" s="2" t="str">
        <f>Table19[[#This Row],[OUTCOMES MEASURES]]</f>
        <v>Number of adjusted cohort whose subsequent enrollment status is unknown at 8 years</v>
      </c>
      <c r="C1139" s="8">
        <f>Table19[[#This Row],[Growth Rate]]</f>
        <v>-0.24516129032258063</v>
      </c>
      <c r="D1139">
        <f>Table20[[#This Row],[UNITID]]</f>
        <v>164775</v>
      </c>
      <c r="E1139" s="7">
        <f>Table20[[#This Row],[Growth Rate]]</f>
        <v>-0.14285714285714285</v>
      </c>
      <c r="F1139">
        <f>Table21[[#This Row],[UNITID]]</f>
        <v>164775</v>
      </c>
      <c r="G1139" s="7">
        <f>Table21[[#This Row],[Growth Rate]]</f>
        <v>-0.5714285714285714</v>
      </c>
      <c r="H1139">
        <f>Table5[[#This Row],[UNITID]]</f>
        <v>164775</v>
      </c>
      <c r="I1139" s="7">
        <f>Table5[[#This Row],[Growth Rate]]</f>
        <v>-0.56521739130434778</v>
      </c>
    </row>
    <row r="1140" spans="1:9" hidden="1">
      <c r="A1140">
        <f>Table19[[#This Row],[UNITID]]</f>
        <v>164775</v>
      </c>
      <c r="B1140" s="2" t="str">
        <f>Table19[[#This Row],[OUTCOMES MEASURES]]</f>
        <v>Number of adjusted cohort who did not receive an award from your institution at 8 years</v>
      </c>
      <c r="C1140" s="7">
        <f>Table19[[#This Row],[Growth Rate]]</f>
        <v>-0.21771217712177121</v>
      </c>
      <c r="D1140">
        <f>Table20[[#This Row],[UNITID]]</f>
        <v>164775</v>
      </c>
      <c r="E1140" s="7">
        <f>Table20[[#This Row],[Growth Rate]]</f>
        <v>-0.16521739130434782</v>
      </c>
      <c r="F1140">
        <f>Table21[[#This Row],[UNITID]]</f>
        <v>164775</v>
      </c>
      <c r="G1140" s="21">
        <f>Table21[[#This Row],[Growth Rate]]</f>
        <v>-0.57627118644067798</v>
      </c>
      <c r="H1140">
        <f>Table5[[#This Row],[UNITID]]</f>
        <v>164775</v>
      </c>
      <c r="I1140" s="7">
        <f>Table5[[#This Row],[Growth Rate]]</f>
        <v>-0.35555555555555557</v>
      </c>
    </row>
    <row r="1141" spans="1:9" ht="14.25">
      <c r="A1141" s="63">
        <f>Table19[[#This Row],[UNITID]]</f>
        <v>164775</v>
      </c>
      <c r="B1141" s="148" t="str">
        <f>Table19[[#This Row],[OUTCOMES MEASURES]]</f>
        <v>Percent of adjusted cohort receiving an award at 8 years</v>
      </c>
      <c r="C1141" s="156">
        <f>Table19[[#This Row],[Growth Rate]]</f>
        <v>6.6666666666666666E-2</v>
      </c>
      <c r="D1141">
        <f>Table20[[#This Row],[UNITID]]</f>
        <v>164775</v>
      </c>
      <c r="E1141" s="156">
        <f>Table20[[#This Row],[Growth Rate]]</f>
        <v>0.125</v>
      </c>
      <c r="F1141">
        <f>Table21[[#This Row],[UNITID]]</f>
        <v>164775</v>
      </c>
      <c r="G1141" s="157">
        <f>Table21[[#This Row],[Growth Rate]]</f>
        <v>0.13333333333333333</v>
      </c>
      <c r="H1141">
        <f>Table5[[#This Row],[UNITID]]</f>
        <v>164775</v>
      </c>
      <c r="I1141" s="156">
        <f>Table5[[#This Row],[Growth Rate]]</f>
        <v>6.25E-2</v>
      </c>
    </row>
    <row r="1142" spans="1:9" hidden="1">
      <c r="A1142">
        <f>Table19[[#This Row],[UNITID]]</f>
        <v>164775</v>
      </c>
      <c r="B1142" s="2" t="str">
        <f>Table19[[#This Row],[OUTCOMES MEASURES]]</f>
        <v>Percent of adjusted cohort still or subsequently enrolled at 8 years</v>
      </c>
      <c r="C1142" s="8">
        <f>Table19[[#This Row],[Growth Rate]]</f>
        <v>0</v>
      </c>
      <c r="D1142">
        <f>Table20[[#This Row],[UNITID]]</f>
        <v>164775</v>
      </c>
      <c r="E1142" s="7">
        <f>Table20[[#This Row],[Growth Rate]]</f>
        <v>-8.6956521739130432E-2</v>
      </c>
      <c r="F1142">
        <f>Table21[[#This Row],[UNITID]]</f>
        <v>164775</v>
      </c>
      <c r="G1142" s="21">
        <f>Table21[[#This Row],[Growth Rate]]</f>
        <v>-0.11904761904761904</v>
      </c>
      <c r="H1142">
        <f>Table5[[#This Row],[UNITID]]</f>
        <v>164775</v>
      </c>
      <c r="I1142" s="7">
        <f>Table5[[#This Row],[Growth Rate]]</f>
        <v>0.30303030303030304</v>
      </c>
    </row>
    <row r="1143" spans="1:9" ht="14.25">
      <c r="A1143" s="63">
        <f>Table19[[#This Row],[UNITID]]</f>
        <v>164775</v>
      </c>
      <c r="B1143" s="148" t="str">
        <f>Table19[[#This Row],[OUTCOMES MEASURES]]</f>
        <v>Percent of adjusted cohort still enrolled at your institution at 8 years</v>
      </c>
      <c r="C1143" s="156">
        <f>Table19[[#This Row],[Growth Rate]]</f>
        <v>0</v>
      </c>
      <c r="D1143">
        <f>Table20[[#This Row],[UNITID]]</f>
        <v>164775</v>
      </c>
      <c r="E1143" s="156">
        <f>Table20[[#This Row],[Growth Rate]]</f>
        <v>-0.66666666666666663</v>
      </c>
      <c r="F1143">
        <f>Table21[[#This Row],[UNITID]]</f>
        <v>164775</v>
      </c>
      <c r="G1143" s="158">
        <f>Table21[[#This Row],[Growth Rate]]</f>
        <v>-1</v>
      </c>
      <c r="H1143">
        <f>Table5[[#This Row],[UNITID]]</f>
        <v>164775</v>
      </c>
      <c r="I1143" s="156">
        <f>Table5[[#This Row],[Growth Rate]]</f>
        <v>-1</v>
      </c>
    </row>
    <row r="1144" spans="1:9" ht="14.25">
      <c r="A1144" s="63">
        <f>Table19[[#This Row],[UNITID]]</f>
        <v>164775</v>
      </c>
      <c r="B1144" s="148" t="str">
        <f>Table19[[#This Row],[OUTCOMES MEASURES]]</f>
        <v>Percent of adjusted cohort enrolled subsequently at another institution at 8 years</v>
      </c>
      <c r="C1144" s="156">
        <f>Table19[[#This Row],[Growth Rate]]</f>
        <v>3.5714285714285712E-2</v>
      </c>
      <c r="D1144">
        <f>Table20[[#This Row],[UNITID]]</f>
        <v>164775</v>
      </c>
      <c r="E1144" s="64">
        <f>Table20[[#This Row],[Growth Rate]]</f>
        <v>0</v>
      </c>
      <c r="F1144">
        <f>Table21[[#This Row],[UNITID]]</f>
        <v>164775</v>
      </c>
      <c r="G1144" s="158">
        <f>Table21[[#This Row],[Growth Rate]]</f>
        <v>-9.7560975609756101E-2</v>
      </c>
      <c r="H1144">
        <f>Table5[[#This Row],[UNITID]]</f>
        <v>164775</v>
      </c>
      <c r="I1144" s="64">
        <f>Table5[[#This Row],[Growth Rate]]</f>
        <v>0.34375</v>
      </c>
    </row>
    <row r="1145" spans="1:9" hidden="1">
      <c r="A1145">
        <f>Table19[[#This Row],[UNITID]]</f>
        <v>164775</v>
      </c>
      <c r="B1145" s="2" t="str">
        <f>Table19[[#This Row],[OUTCOMES MEASURES]]</f>
        <v>Percent of adjusted cohort enrollment status unknown at 8 years</v>
      </c>
      <c r="C1145" s="8">
        <f>Table19[[#This Row],[Growth Rate]]</f>
        <v>-7.4999999999999997E-2</v>
      </c>
      <c r="D1145">
        <f>Table20[[#This Row],[UNITID]]</f>
        <v>164775</v>
      </c>
      <c r="E1145" s="8">
        <f>Table20[[#This Row],[Growth Rate]]</f>
        <v>1.6393442622950821E-2</v>
      </c>
      <c r="F1145">
        <f>Table21[[#This Row],[UNITID]]</f>
        <v>164775</v>
      </c>
      <c r="G1145" s="8">
        <f>Table21[[#This Row],[Growth Rate]]</f>
        <v>-7.6923076923076927E-2</v>
      </c>
      <c r="H1145">
        <f>Table5[[#This Row],[UNITID]]</f>
        <v>164775</v>
      </c>
      <c r="I1145" s="8">
        <f>Table5[[#This Row],[Growth Rate]]</f>
        <v>-0.34285714285714286</v>
      </c>
    </row>
    <row r="1146" spans="1:9" hidden="1">
      <c r="A1146">
        <f>Table19[[#This Row],[UNITID]]</f>
        <v>165112</v>
      </c>
      <c r="B1146" s="2" t="str">
        <f>Table19[[#This Row],[OUTCOMES MEASURES]]</f>
        <v>First-Time, Full-Time Cohort</v>
      </c>
      <c r="C1146" s="8">
        <f>Table19[[#This Row],[Growth Rate]]</f>
        <v>-0.19003285870755751</v>
      </c>
      <c r="D1146">
        <f>Table20[[#This Row],[UNITID]]</f>
        <v>165112</v>
      </c>
      <c r="E1146" s="8">
        <f>Table20[[#This Row],[Growth Rate]]</f>
        <v>-0.13945766463752074</v>
      </c>
      <c r="F1146">
        <f>Table21[[#This Row],[UNITID]]</f>
        <v>165112</v>
      </c>
      <c r="G1146" s="8">
        <f>Table21[[#This Row],[Growth Rate]]</f>
        <v>-1.4513788098693759E-3</v>
      </c>
      <c r="H1146">
        <f>Table5[[#This Row],[UNITID]]</f>
        <v>165112</v>
      </c>
      <c r="I1146" s="8">
        <f>Table5[[#This Row],[Growth Rate]]</f>
        <v>0.15767634854771784</v>
      </c>
    </row>
    <row r="1147" spans="1:9" hidden="1">
      <c r="A1147">
        <f>Table19[[#This Row],[UNITID]]</f>
        <v>165112</v>
      </c>
      <c r="B1147" t="str">
        <f>Table19[[#This Row],[OUTCOMES MEASURES]]</f>
        <v>Exclusions to cohort</v>
      </c>
      <c r="C1147" s="7" t="str">
        <f>Table19[[#This Row],[Growth Rate]]</f>
        <v/>
      </c>
      <c r="D1147">
        <f>Table20[[#This Row],[UNITID]]</f>
        <v>165112</v>
      </c>
      <c r="E1147" s="7" t="str">
        <f>Table20[[#This Row],[Growth Rate]]</f>
        <v/>
      </c>
      <c r="F1147">
        <f>Table21[[#This Row],[UNITID]]</f>
        <v>165112</v>
      </c>
      <c r="G1147" s="7" t="str">
        <f>Table21[[#This Row],[Growth Rate]]</f>
        <v/>
      </c>
      <c r="H1147">
        <f>Table5[[#This Row],[UNITID]]</f>
        <v>165112</v>
      </c>
      <c r="I1147" s="7" t="str">
        <f>Table5[[#This Row],[Growth Rate]]</f>
        <v/>
      </c>
    </row>
    <row r="1148" spans="1:9" ht="14.25">
      <c r="A1148" s="63">
        <f>Table19[[#This Row],[UNITID]]</f>
        <v>165112</v>
      </c>
      <c r="B1148" s="63" t="str">
        <f>Table19[[#This Row],[OUTCOMES MEASURES]]</f>
        <v>Adjusted cohort</v>
      </c>
      <c r="C1148" s="64">
        <f>Table19[[#This Row],[Growth Rate]]</f>
        <v>-0.19003285870755751</v>
      </c>
      <c r="D1148">
        <f>Table20[[#This Row],[UNITID]]</f>
        <v>165112</v>
      </c>
      <c r="E1148" s="64">
        <f>Table20[[#This Row],[Growth Rate]]</f>
        <v>-0.13945766463752074</v>
      </c>
      <c r="F1148">
        <f>Table21[[#This Row],[UNITID]]</f>
        <v>165112</v>
      </c>
      <c r="G1148" s="155">
        <f>Table21[[#This Row],[Growth Rate]]</f>
        <v>-1.4513788098693759E-3</v>
      </c>
      <c r="H1148">
        <f>Table5[[#This Row],[UNITID]]</f>
        <v>165112</v>
      </c>
      <c r="I1148" s="64">
        <f>Table5[[#This Row],[Growth Rate]]</f>
        <v>0.15767634854771784</v>
      </c>
    </row>
    <row r="1149" spans="1:9" hidden="1">
      <c r="A1149">
        <f>Table19[[#This Row],[UNITID]]</f>
        <v>165112</v>
      </c>
      <c r="B1149" t="str">
        <f>Table19[[#This Row],[OUTCOMES MEASURES]]</f>
        <v>Number of adjusted cohort receiving a certificate at 4 years</v>
      </c>
      <c r="C1149" s="7">
        <f>Table19[[#This Row],[Growth Rate]]</f>
        <v>-0.17543859649122806</v>
      </c>
      <c r="D1149">
        <f>Table20[[#This Row],[UNITID]]</f>
        <v>165112</v>
      </c>
      <c r="E1149" s="7">
        <f>Table20[[#This Row],[Growth Rate]]</f>
        <v>-0.15909090909090909</v>
      </c>
      <c r="F1149">
        <f>Table21[[#This Row],[UNITID]]</f>
        <v>165112</v>
      </c>
      <c r="G1149" s="7">
        <f>Table21[[#This Row],[Growth Rate]]</f>
        <v>0.66666666666666663</v>
      </c>
      <c r="H1149">
        <f>Table5[[#This Row],[UNITID]]</f>
        <v>165112</v>
      </c>
      <c r="I1149" s="7">
        <f>Table5[[#This Row],[Growth Rate]]</f>
        <v>0.16</v>
      </c>
    </row>
    <row r="1150" spans="1:9" hidden="1">
      <c r="A1150">
        <f>Table19[[#This Row],[UNITID]]</f>
        <v>165112</v>
      </c>
      <c r="B1150" t="str">
        <f>Table19[[#This Row],[OUTCOMES MEASURES]]</f>
        <v>Number of adjusted cohort receiving an Associate's degree at 4 years</v>
      </c>
      <c r="C1150" s="7">
        <f>Table19[[#This Row],[Growth Rate]]</f>
        <v>-0.39929328621908128</v>
      </c>
      <c r="D1150">
        <f>Table20[[#This Row],[UNITID]]</f>
        <v>165112</v>
      </c>
      <c r="E1150" s="7">
        <f>Table20[[#This Row],[Growth Rate]]</f>
        <v>-0.57731958762886593</v>
      </c>
      <c r="F1150">
        <f>Table21[[#This Row],[UNITID]]</f>
        <v>165112</v>
      </c>
      <c r="G1150" s="7">
        <f>Table21[[#This Row],[Growth Rate]]</f>
        <v>1.0416666666666666E-2</v>
      </c>
      <c r="H1150">
        <f>Table5[[#This Row],[UNITID]]</f>
        <v>165112</v>
      </c>
      <c r="I1150" s="7">
        <f>Table5[[#This Row],[Growth Rate]]</f>
        <v>-0.37234042553191488</v>
      </c>
    </row>
    <row r="1151" spans="1:9" hidden="1">
      <c r="A1151">
        <f>Table19[[#This Row],[UNITID]]</f>
        <v>165112</v>
      </c>
      <c r="B1151" t="str">
        <f>Table19[[#This Row],[OUTCOMES MEASURES]]</f>
        <v>Number of adjusted cohort receiving a Bachelor's degree at 4 years</v>
      </c>
      <c r="C1151" s="7" t="str">
        <f>Table19[[#This Row],[Growth Rate]]</f>
        <v/>
      </c>
      <c r="D1151">
        <f>Table20[[#This Row],[UNITID]]</f>
        <v>165112</v>
      </c>
      <c r="E1151" s="7" t="str">
        <f>Table20[[#This Row],[Growth Rate]]</f>
        <v/>
      </c>
      <c r="F1151">
        <f>Table21[[#This Row],[UNITID]]</f>
        <v>165112</v>
      </c>
      <c r="G1151" s="7" t="str">
        <f>Table21[[#This Row],[Growth Rate]]</f>
        <v/>
      </c>
      <c r="H1151">
        <f>Table5[[#This Row],[UNITID]]</f>
        <v>165112</v>
      </c>
      <c r="I1151" s="7" t="str">
        <f>Table5[[#This Row],[Growth Rate]]</f>
        <v/>
      </c>
    </row>
    <row r="1152" spans="1:9" hidden="1">
      <c r="A1152">
        <f>Table19[[#This Row],[UNITID]]</f>
        <v>165112</v>
      </c>
      <c r="B1152" s="2" t="str">
        <f>Table19[[#This Row],[OUTCOMES MEASURES]]</f>
        <v>Number of adjusted cohort receiving an award at 4 years</v>
      </c>
      <c r="C1152" s="7">
        <f>Table19[[#This Row],[Growth Rate]]</f>
        <v>-0.36176470588235293</v>
      </c>
      <c r="D1152">
        <f>Table20[[#This Row],[UNITID]]</f>
        <v>165112</v>
      </c>
      <c r="E1152" s="7">
        <f>Table20[[#This Row],[Growth Rate]]</f>
        <v>-0.44680851063829785</v>
      </c>
      <c r="F1152">
        <f>Table21[[#This Row],[UNITID]]</f>
        <v>165112</v>
      </c>
      <c r="G1152" s="21">
        <f>Table21[[#This Row],[Growth Rate]]</f>
        <v>9.90990990990991E-2</v>
      </c>
      <c r="H1152">
        <f>Table5[[#This Row],[UNITID]]</f>
        <v>165112</v>
      </c>
      <c r="I1152" s="7">
        <f>Table5[[#This Row],[Growth Rate]]</f>
        <v>-0.26050420168067229</v>
      </c>
    </row>
    <row r="1153" spans="1:9" ht="14.25">
      <c r="A1153" s="63">
        <f>Table19[[#This Row],[UNITID]]</f>
        <v>165112</v>
      </c>
      <c r="B1153" s="148" t="str">
        <f>Table19[[#This Row],[OUTCOMES MEASURES]]</f>
        <v>Percent of adjusted cohort receiving an award at 4 years</v>
      </c>
      <c r="C1153" s="156">
        <f>Table19[[#This Row],[Growth Rate]]</f>
        <v>-0.21052631578947367</v>
      </c>
      <c r="D1153">
        <f>Table20[[#This Row],[UNITID]]</f>
        <v>165112</v>
      </c>
      <c r="E1153" s="156">
        <f>Table20[[#This Row],[Growth Rate]]</f>
        <v>-0.375</v>
      </c>
      <c r="F1153">
        <f>Table21[[#This Row],[UNITID]]</f>
        <v>165112</v>
      </c>
      <c r="G1153" s="157">
        <f>Table21[[#This Row],[Growth Rate]]</f>
        <v>0.125</v>
      </c>
      <c r="H1153">
        <f>Table5[[#This Row],[UNITID]]</f>
        <v>165112</v>
      </c>
      <c r="I1153" s="156">
        <f>Table5[[#This Row],[Growth Rate]]</f>
        <v>-0.33333333333333331</v>
      </c>
    </row>
    <row r="1154" spans="1:9" hidden="1">
      <c r="A1154">
        <f>Table19[[#This Row],[UNITID]]</f>
        <v>165112</v>
      </c>
      <c r="B1154" t="str">
        <f>Table19[[#This Row],[OUTCOMES MEASURES]]</f>
        <v>Number of adjusted cohort receiving a certificate at 6 years</v>
      </c>
      <c r="C1154" s="7">
        <f>Table19[[#This Row],[Growth Rate]]</f>
        <v>-6.4516129032258063E-2</v>
      </c>
      <c r="D1154">
        <f>Table20[[#This Row],[UNITID]]</f>
        <v>165112</v>
      </c>
      <c r="E1154" s="7">
        <f>Table20[[#This Row],[Growth Rate]]</f>
        <v>5.6603773584905662E-2</v>
      </c>
      <c r="F1154">
        <f>Table21[[#This Row],[UNITID]]</f>
        <v>165112</v>
      </c>
      <c r="G1154" s="7">
        <f>Table21[[#This Row],[Growth Rate]]</f>
        <v>1</v>
      </c>
      <c r="H1154">
        <f>Table5[[#This Row],[UNITID]]</f>
        <v>165112</v>
      </c>
      <c r="I1154" s="7">
        <f>Table5[[#This Row],[Growth Rate]]</f>
        <v>0.26666666666666666</v>
      </c>
    </row>
    <row r="1155" spans="1:9" hidden="1">
      <c r="A1155">
        <f>Table19[[#This Row],[UNITID]]</f>
        <v>165112</v>
      </c>
      <c r="B1155" t="str">
        <f>Table19[[#This Row],[OUTCOMES MEASURES]]</f>
        <v>Number of adjusted cohort receiving an Associate's degree at 6 years</v>
      </c>
      <c r="C1155" s="7">
        <f>Table19[[#This Row],[Growth Rate]]</f>
        <v>-0.12564102564102564</v>
      </c>
      <c r="D1155">
        <f>Table20[[#This Row],[UNITID]]</f>
        <v>165112</v>
      </c>
      <c r="E1155" s="7">
        <f>Table20[[#This Row],[Growth Rate]]</f>
        <v>-3.1746031746031744E-2</v>
      </c>
      <c r="F1155">
        <f>Table21[[#This Row],[UNITID]]</f>
        <v>165112</v>
      </c>
      <c r="G1155" s="7">
        <f>Table21[[#This Row],[Growth Rate]]</f>
        <v>0.19047619047619047</v>
      </c>
      <c r="H1155">
        <f>Table5[[#This Row],[UNITID]]</f>
        <v>165112</v>
      </c>
      <c r="I1155" s="7">
        <f>Table5[[#This Row],[Growth Rate]]</f>
        <v>-4.4117647058823532E-2</v>
      </c>
    </row>
    <row r="1156" spans="1:9" hidden="1">
      <c r="A1156">
        <f>Table19[[#This Row],[UNITID]]</f>
        <v>165112</v>
      </c>
      <c r="B1156" t="str">
        <f>Table19[[#This Row],[OUTCOMES MEASURES]]</f>
        <v>Number of adjusted cohort receiving a Bachelor's degree at 6 years</v>
      </c>
      <c r="C1156" s="7" t="str">
        <f>Table19[[#This Row],[Growth Rate]]</f>
        <v/>
      </c>
      <c r="D1156">
        <f>Table20[[#This Row],[UNITID]]</f>
        <v>165112</v>
      </c>
      <c r="E1156" s="7" t="str">
        <f>Table20[[#This Row],[Growth Rate]]</f>
        <v/>
      </c>
      <c r="F1156">
        <f>Table21[[#This Row],[UNITID]]</f>
        <v>165112</v>
      </c>
      <c r="G1156" s="7" t="str">
        <f>Table21[[#This Row],[Growth Rate]]</f>
        <v/>
      </c>
      <c r="H1156">
        <f>Table5[[#This Row],[UNITID]]</f>
        <v>165112</v>
      </c>
      <c r="I1156" s="7" t="str">
        <f>Table5[[#This Row],[Growth Rate]]</f>
        <v/>
      </c>
    </row>
    <row r="1157" spans="1:9" hidden="1">
      <c r="A1157">
        <f>Table19[[#This Row],[UNITID]]</f>
        <v>165112</v>
      </c>
      <c r="B1157" s="2" t="str">
        <f>Table19[[#This Row],[OUTCOMES MEASURES]]</f>
        <v>Number of adjusted cohort receiving an award at 6 years</v>
      </c>
      <c r="C1157" s="7">
        <f>Table19[[#This Row],[Growth Rate]]</f>
        <v>-0.11725663716814159</v>
      </c>
      <c r="D1157">
        <f>Table20[[#This Row],[UNITID]]</f>
        <v>165112</v>
      </c>
      <c r="E1157" s="7">
        <f>Table20[[#This Row],[Growth Rate]]</f>
        <v>-1.2396694214876033E-2</v>
      </c>
      <c r="F1157">
        <f>Table21[[#This Row],[UNITID]]</f>
        <v>165112</v>
      </c>
      <c r="G1157" s="21">
        <f>Table21[[#This Row],[Growth Rate]]</f>
        <v>0.26618705035971224</v>
      </c>
      <c r="H1157">
        <f>Table5[[#This Row],[UNITID]]</f>
        <v>165112</v>
      </c>
      <c r="I1157" s="7">
        <f>Table5[[#This Row],[Growth Rate]]</f>
        <v>1.2048192771084338E-2</v>
      </c>
    </row>
    <row r="1158" spans="1:9" ht="14.25">
      <c r="A1158" s="63">
        <f>Table19[[#This Row],[UNITID]]</f>
        <v>165112</v>
      </c>
      <c r="B1158" s="148" t="str">
        <f>Table19[[#This Row],[OUTCOMES MEASURES]]</f>
        <v>Percent of adjusted cohort receiving an award at 6 years</v>
      </c>
      <c r="C1158" s="156">
        <f>Table19[[#This Row],[Growth Rate]]</f>
        <v>0.08</v>
      </c>
      <c r="D1158">
        <f>Table20[[#This Row],[UNITID]]</f>
        <v>165112</v>
      </c>
      <c r="E1158" s="156">
        <f>Table20[[#This Row],[Growth Rate]]</f>
        <v>0.15384615384615385</v>
      </c>
      <c r="F1158">
        <f>Table21[[#This Row],[UNITID]]</f>
        <v>165112</v>
      </c>
      <c r="G1158" s="157">
        <f>Table21[[#This Row],[Growth Rate]]</f>
        <v>0.3</v>
      </c>
      <c r="H1158">
        <f>Table5[[#This Row],[UNITID]]</f>
        <v>165112</v>
      </c>
      <c r="I1158" s="156">
        <f>Table5[[#This Row],[Growth Rate]]</f>
        <v>-0.11764705882352941</v>
      </c>
    </row>
    <row r="1159" spans="1:9" hidden="1">
      <c r="A1159">
        <f>Table19[[#This Row],[UNITID]]</f>
        <v>165112</v>
      </c>
      <c r="B1159" t="str">
        <f>Table19[[#This Row],[OUTCOMES MEASURES]]</f>
        <v>Number of adjusted cohort receiving a certificate at 8 years</v>
      </c>
      <c r="C1159" s="7">
        <f>Table19[[#This Row],[Growth Rate]]</f>
        <v>-0.1111111111111111</v>
      </c>
      <c r="D1159">
        <f>Table20[[#This Row],[UNITID]]</f>
        <v>165112</v>
      </c>
      <c r="E1159" s="7">
        <f>Table20[[#This Row],[Growth Rate]]</f>
        <v>3.7037037037037035E-2</v>
      </c>
      <c r="F1159">
        <f>Table21[[#This Row],[UNITID]]</f>
        <v>165112</v>
      </c>
      <c r="G1159" s="7">
        <f>Table21[[#This Row],[Growth Rate]]</f>
        <v>0.92307692307692313</v>
      </c>
      <c r="H1159">
        <f>Table5[[#This Row],[UNITID]]</f>
        <v>165112</v>
      </c>
      <c r="I1159" s="7">
        <f>Table5[[#This Row],[Growth Rate]]</f>
        <v>0.5</v>
      </c>
    </row>
    <row r="1160" spans="1:9" hidden="1">
      <c r="A1160">
        <f>Table19[[#This Row],[UNITID]]</f>
        <v>165112</v>
      </c>
      <c r="B1160" t="str">
        <f>Table19[[#This Row],[OUTCOMES MEASURES]]</f>
        <v>Number of adjusted cohort receiving an Associate's degree at 8 years</v>
      </c>
      <c r="C1160" s="7">
        <f>Table19[[#This Row],[Growth Rate]]</f>
        <v>-0.14285714285714285</v>
      </c>
      <c r="D1160">
        <f>Table20[[#This Row],[UNITID]]</f>
        <v>165112</v>
      </c>
      <c r="E1160" s="7">
        <f>Table20[[#This Row],[Growth Rate]]</f>
        <v>-0.11983471074380166</v>
      </c>
      <c r="F1160">
        <f>Table21[[#This Row],[UNITID]]</f>
        <v>165112</v>
      </c>
      <c r="G1160" s="7">
        <f>Table21[[#This Row],[Growth Rate]]</f>
        <v>0.16541353383458646</v>
      </c>
      <c r="H1160">
        <f>Table5[[#This Row],[UNITID]]</f>
        <v>165112</v>
      </c>
      <c r="I1160" s="7">
        <f>Table5[[#This Row],[Growth Rate]]</f>
        <v>-8.8607594936708861E-2</v>
      </c>
    </row>
    <row r="1161" spans="1:9" hidden="1">
      <c r="A1161">
        <f>Table19[[#This Row],[UNITID]]</f>
        <v>165112</v>
      </c>
      <c r="B1161" t="str">
        <f>Table19[[#This Row],[OUTCOMES MEASURES]]</f>
        <v>Number of adjusted cohort receiving a Bachelor's degree at 8 years</v>
      </c>
      <c r="C1161" s="7" t="str">
        <f>Table19[[#This Row],[Growth Rate]]</f>
        <v/>
      </c>
      <c r="D1161">
        <f>Table20[[#This Row],[UNITID]]</f>
        <v>165112</v>
      </c>
      <c r="E1161" s="7" t="str">
        <f>Table20[[#This Row],[Growth Rate]]</f>
        <v/>
      </c>
      <c r="F1161">
        <f>Table21[[#This Row],[UNITID]]</f>
        <v>165112</v>
      </c>
      <c r="G1161" s="7" t="str">
        <f>Table21[[#This Row],[Growth Rate]]</f>
        <v/>
      </c>
      <c r="H1161">
        <f>Table5[[#This Row],[UNITID]]</f>
        <v>165112</v>
      </c>
      <c r="I1161" s="7" t="str">
        <f>Table5[[#This Row],[Growth Rate]]</f>
        <v/>
      </c>
    </row>
    <row r="1162" spans="1:9" hidden="1">
      <c r="A1162">
        <f>Table19[[#This Row],[UNITID]]</f>
        <v>165112</v>
      </c>
      <c r="B1162" t="str">
        <f>Table19[[#This Row],[OUTCOMES MEASURES]]</f>
        <v>Number of adjusted cohort receiving an award at 8 years</v>
      </c>
      <c r="C1162" s="7">
        <f>Table19[[#This Row],[Growth Rate]]</f>
        <v>-0.13877551020408163</v>
      </c>
      <c r="D1162">
        <f>Table20[[#This Row],[UNITID]]</f>
        <v>165112</v>
      </c>
      <c r="E1162" s="7">
        <f>Table20[[#This Row],[Growth Rate]]</f>
        <v>-9.1216216216216214E-2</v>
      </c>
      <c r="F1162">
        <f>Table21[[#This Row],[UNITID]]</f>
        <v>165112</v>
      </c>
      <c r="G1162" s="7">
        <f>Table21[[#This Row],[Growth Rate]]</f>
        <v>0.23287671232876711</v>
      </c>
      <c r="H1162">
        <f>Table5[[#This Row],[UNITID]]</f>
        <v>165112</v>
      </c>
      <c r="I1162" s="7">
        <f>Table5[[#This Row],[Growth Rate]]</f>
        <v>-5.434782608695652E-3</v>
      </c>
    </row>
    <row r="1163" spans="1:9" hidden="1">
      <c r="A1163">
        <f>Table19[[#This Row],[UNITID]]</f>
        <v>165112</v>
      </c>
      <c r="B1163" t="str">
        <f>Table19[[#This Row],[OUTCOMES MEASURES]]</f>
        <v>Number of adjusted cohort still enrolled at your institution at 8 years</v>
      </c>
      <c r="C1163" s="7">
        <f>Table19[[#This Row],[Growth Rate]]</f>
        <v>-0.08</v>
      </c>
      <c r="D1163">
        <f>Table20[[#This Row],[UNITID]]</f>
        <v>165112</v>
      </c>
      <c r="E1163" s="7">
        <f>Table20[[#This Row],[Growth Rate]]</f>
        <v>-0.13333333333333333</v>
      </c>
      <c r="F1163">
        <f>Table21[[#This Row],[UNITID]]</f>
        <v>165112</v>
      </c>
      <c r="G1163" s="7">
        <f>Table21[[#This Row],[Growth Rate]]</f>
        <v>-0.5</v>
      </c>
      <c r="H1163">
        <f>Table5[[#This Row],[UNITID]]</f>
        <v>165112</v>
      </c>
      <c r="I1163" s="7">
        <f>Table5[[#This Row],[Growth Rate]]</f>
        <v>-0.39130434782608697</v>
      </c>
    </row>
    <row r="1164" spans="1:9" hidden="1">
      <c r="A1164">
        <f>Table19[[#This Row],[UNITID]]</f>
        <v>165112</v>
      </c>
      <c r="B1164" t="str">
        <f>Table19[[#This Row],[OUTCOMES MEASURES]]</f>
        <v>Number of adjusted cohort who enrolled subsequently at another institution at 8 years</v>
      </c>
      <c r="C1164" s="7">
        <f>Table19[[#This Row],[Growth Rate]]</f>
        <v>0.32743362831858408</v>
      </c>
      <c r="D1164">
        <f>Table20[[#This Row],[UNITID]]</f>
        <v>165112</v>
      </c>
      <c r="E1164" s="7">
        <f>Table20[[#This Row],[Growth Rate]]</f>
        <v>0.20470588235294118</v>
      </c>
      <c r="F1164">
        <f>Table21[[#This Row],[UNITID]]</f>
        <v>165112</v>
      </c>
      <c r="G1164" s="7">
        <f>Table21[[#This Row],[Growth Rate]]</f>
        <v>0.29180327868852457</v>
      </c>
      <c r="H1164">
        <f>Table5[[#This Row],[UNITID]]</f>
        <v>165112</v>
      </c>
      <c r="I1164" s="7">
        <f>Table5[[#This Row],[Growth Rate]]</f>
        <v>0.60372340425531912</v>
      </c>
    </row>
    <row r="1165" spans="1:9" hidden="1">
      <c r="A1165">
        <f>Table19[[#This Row],[UNITID]]</f>
        <v>165112</v>
      </c>
      <c r="B1165" s="2" t="str">
        <f>Table19[[#This Row],[OUTCOMES MEASURES]]</f>
        <v>Number of adjusted cohort whose subsequent enrollment status is unknown at 8 years</v>
      </c>
      <c r="C1165" s="8">
        <f>Table19[[#This Row],[Growth Rate]]</f>
        <v>-0.61930294906166217</v>
      </c>
      <c r="D1165">
        <f>Table20[[#This Row],[UNITID]]</f>
        <v>165112</v>
      </c>
      <c r="E1165" s="7">
        <f>Table20[[#This Row],[Growth Rate]]</f>
        <v>-0.29394812680115273</v>
      </c>
      <c r="F1165">
        <f>Table21[[#This Row],[UNITID]]</f>
        <v>165112</v>
      </c>
      <c r="G1165" s="7">
        <f>Table21[[#This Row],[Growth Rate]]</f>
        <v>-0.5223214285714286</v>
      </c>
      <c r="H1165">
        <f>Table5[[#This Row],[UNITID]]</f>
        <v>165112</v>
      </c>
      <c r="I1165" s="7">
        <f>Table5[[#This Row],[Growth Rate]]</f>
        <v>-0.17060367454068243</v>
      </c>
    </row>
    <row r="1166" spans="1:9" hidden="1">
      <c r="A1166">
        <f>Table19[[#This Row],[UNITID]]</f>
        <v>165112</v>
      </c>
      <c r="B1166" s="2" t="str">
        <f>Table19[[#This Row],[OUTCOMES MEASURES]]</f>
        <v>Number of adjusted cohort who did not receive an award from your institution at 8 years</v>
      </c>
      <c r="C1166" s="7">
        <f>Table19[[#This Row],[Growth Rate]]</f>
        <v>-0.20883233532934131</v>
      </c>
      <c r="D1166">
        <f>Table20[[#This Row],[UNITID]]</f>
        <v>165112</v>
      </c>
      <c r="E1166" s="7">
        <f>Table20[[#This Row],[Growth Rate]]</f>
        <v>-0.14890800794176043</v>
      </c>
      <c r="F1166">
        <f>Table21[[#This Row],[UNITID]]</f>
        <v>165112</v>
      </c>
      <c r="G1166" s="21">
        <f>Table21[[#This Row],[Growth Rate]]</f>
        <v>-6.4456721915285453E-2</v>
      </c>
      <c r="H1166">
        <f>Table5[[#This Row],[UNITID]]</f>
        <v>165112</v>
      </c>
      <c r="I1166" s="7">
        <f>Table5[[#This Row],[Growth Rate]]</f>
        <v>0.19615384615384615</v>
      </c>
    </row>
    <row r="1167" spans="1:9" ht="14.25">
      <c r="A1167" s="63">
        <f>Table19[[#This Row],[UNITID]]</f>
        <v>165112</v>
      </c>
      <c r="B1167" s="148" t="str">
        <f>Table19[[#This Row],[OUTCOMES MEASURES]]</f>
        <v>Percent of adjusted cohort receiving an award at 8 years</v>
      </c>
      <c r="C1167" s="156">
        <f>Table19[[#This Row],[Growth Rate]]</f>
        <v>7.407407407407407E-2</v>
      </c>
      <c r="D1167">
        <f>Table20[[#This Row],[UNITID]]</f>
        <v>165112</v>
      </c>
      <c r="E1167" s="156">
        <f>Table20[[#This Row],[Growth Rate]]</f>
        <v>6.25E-2</v>
      </c>
      <c r="F1167">
        <f>Table21[[#This Row],[UNITID]]</f>
        <v>165112</v>
      </c>
      <c r="G1167" s="157">
        <f>Table21[[#This Row],[Growth Rate]]</f>
        <v>0.23809523809523808</v>
      </c>
      <c r="H1167">
        <f>Table5[[#This Row],[UNITID]]</f>
        <v>165112</v>
      </c>
      <c r="I1167" s="156">
        <f>Table5[[#This Row],[Growth Rate]]</f>
        <v>-0.15789473684210525</v>
      </c>
    </row>
    <row r="1168" spans="1:9" hidden="1">
      <c r="A1168">
        <f>Table19[[#This Row],[UNITID]]</f>
        <v>165112</v>
      </c>
      <c r="B1168" s="2" t="str">
        <f>Table19[[#This Row],[OUTCOMES MEASURES]]</f>
        <v>Percent of adjusted cohort still or subsequently enrolled at 8 years</v>
      </c>
      <c r="C1168" s="8">
        <f>Table19[[#This Row],[Growth Rate]]</f>
        <v>0.625</v>
      </c>
      <c r="D1168">
        <f>Table20[[#This Row],[UNITID]]</f>
        <v>165112</v>
      </c>
      <c r="E1168" s="7">
        <f>Table20[[#This Row],[Growth Rate]]</f>
        <v>0.34615384615384615</v>
      </c>
      <c r="F1168">
        <f>Table21[[#This Row],[UNITID]]</f>
        <v>165112</v>
      </c>
      <c r="G1168" s="21">
        <f>Table21[[#This Row],[Growth Rate]]</f>
        <v>0.2608695652173913</v>
      </c>
      <c r="H1168">
        <f>Table5[[#This Row],[UNITID]]</f>
        <v>165112</v>
      </c>
      <c r="I1168" s="7">
        <f>Table5[[#This Row],[Growth Rate]]</f>
        <v>0.34146341463414637</v>
      </c>
    </row>
    <row r="1169" spans="1:9" ht="14.25">
      <c r="A1169" s="63">
        <f>Table19[[#This Row],[UNITID]]</f>
        <v>165112</v>
      </c>
      <c r="B1169" s="148" t="str">
        <f>Table19[[#This Row],[OUTCOMES MEASURES]]</f>
        <v>Percent of adjusted cohort still enrolled at your institution at 8 years</v>
      </c>
      <c r="C1169" s="156">
        <f>Table19[[#This Row],[Growth Rate]]</f>
        <v>1</v>
      </c>
      <c r="D1169">
        <f>Table20[[#This Row],[UNITID]]</f>
        <v>165112</v>
      </c>
      <c r="E1169" s="156">
        <f>Table20[[#This Row],[Growth Rate]]</f>
        <v>0.5</v>
      </c>
      <c r="F1169">
        <f>Table21[[#This Row],[UNITID]]</f>
        <v>165112</v>
      </c>
      <c r="G1169" s="158">
        <f>Table21[[#This Row],[Growth Rate]]</f>
        <v>-0.5</v>
      </c>
      <c r="H1169">
        <f>Table5[[#This Row],[UNITID]]</f>
        <v>165112</v>
      </c>
      <c r="I1169" s="156">
        <f>Table5[[#This Row],[Growth Rate]]</f>
        <v>-0.5</v>
      </c>
    </row>
    <row r="1170" spans="1:9" ht="14.25">
      <c r="A1170" s="63">
        <f>Table19[[#This Row],[UNITID]]</f>
        <v>165112</v>
      </c>
      <c r="B1170" s="148" t="str">
        <f>Table19[[#This Row],[OUTCOMES MEASURES]]</f>
        <v>Percent of adjusted cohort enrolled subsequently at another institution at 8 years</v>
      </c>
      <c r="C1170" s="156">
        <f>Table19[[#This Row],[Growth Rate]]</f>
        <v>0.64516129032258063</v>
      </c>
      <c r="D1170">
        <f>Table20[[#This Row],[UNITID]]</f>
        <v>165112</v>
      </c>
      <c r="E1170" s="64">
        <f>Table20[[#This Row],[Growth Rate]]</f>
        <v>0.375</v>
      </c>
      <c r="F1170">
        <f>Table21[[#This Row],[UNITID]]</f>
        <v>165112</v>
      </c>
      <c r="G1170" s="158">
        <f>Table21[[#This Row],[Growth Rate]]</f>
        <v>0.29545454545454547</v>
      </c>
      <c r="H1170">
        <f>Table5[[#This Row],[UNITID]]</f>
        <v>165112</v>
      </c>
      <c r="I1170" s="64">
        <f>Table5[[#This Row],[Growth Rate]]</f>
        <v>0.38461538461538464</v>
      </c>
    </row>
    <row r="1171" spans="1:9" hidden="1">
      <c r="A1171">
        <f>Table19[[#This Row],[UNITID]]</f>
        <v>165112</v>
      </c>
      <c r="B1171" s="2" t="str">
        <f>Table19[[#This Row],[OUTCOMES MEASURES]]</f>
        <v>Percent of adjusted cohort enrollment status unknown at 8 years</v>
      </c>
      <c r="C1171" s="8">
        <f>Table19[[#This Row],[Growth Rate]]</f>
        <v>-0.53658536585365857</v>
      </c>
      <c r="D1171">
        <f>Table20[[#This Row],[UNITID]]</f>
        <v>165112</v>
      </c>
      <c r="E1171" s="8">
        <f>Table20[[#This Row],[Growth Rate]]</f>
        <v>-0.18965517241379309</v>
      </c>
      <c r="F1171">
        <f>Table21[[#This Row],[UNITID]]</f>
        <v>165112</v>
      </c>
      <c r="G1171" s="8">
        <f>Table21[[#This Row],[Growth Rate]]</f>
        <v>-0.51515151515151514</v>
      </c>
      <c r="H1171">
        <f>Table5[[#This Row],[UNITID]]</f>
        <v>165112</v>
      </c>
      <c r="I1171" s="8">
        <f>Table5[[#This Row],[Growth Rate]]</f>
        <v>-0.3</v>
      </c>
    </row>
    <row r="1172" spans="1:9" hidden="1">
      <c r="A1172">
        <f>Table19[[#This Row],[UNITID]]</f>
        <v>166887</v>
      </c>
      <c r="B1172" s="2" t="str">
        <f>Table19[[#This Row],[OUTCOMES MEASURES]]</f>
        <v>First-Time, Full-Time Cohort</v>
      </c>
      <c r="C1172" s="8">
        <f>Table19[[#This Row],[Growth Rate]]</f>
        <v>-0.1505449591280654</v>
      </c>
      <c r="D1172">
        <f>Table20[[#This Row],[UNITID]]</f>
        <v>166887</v>
      </c>
      <c r="E1172" s="8">
        <f>Table20[[#This Row],[Growth Rate]]</f>
        <v>3.5294117647058823E-2</v>
      </c>
      <c r="F1172">
        <f>Table21[[#This Row],[UNITID]]</f>
        <v>166887</v>
      </c>
      <c r="G1172" s="8">
        <f>Table21[[#This Row],[Growth Rate]]</f>
        <v>-0.31893687707641194</v>
      </c>
      <c r="H1172">
        <f>Table5[[#This Row],[UNITID]]</f>
        <v>166887</v>
      </c>
      <c r="I1172" s="8">
        <f>Table5[[#This Row],[Growth Rate]]</f>
        <v>-0.15537383177570094</v>
      </c>
    </row>
    <row r="1173" spans="1:9" hidden="1">
      <c r="A1173">
        <f>Table19[[#This Row],[UNITID]]</f>
        <v>166887</v>
      </c>
      <c r="B1173" t="str">
        <f>Table19[[#This Row],[OUTCOMES MEASURES]]</f>
        <v>Exclusions to cohort</v>
      </c>
      <c r="C1173" s="7">
        <f>Table19[[#This Row],[Growth Rate]]</f>
        <v>-1</v>
      </c>
      <c r="D1173">
        <f>Table20[[#This Row],[UNITID]]</f>
        <v>166887</v>
      </c>
      <c r="E1173" s="7">
        <f>Table20[[#This Row],[Growth Rate]]</f>
        <v>0</v>
      </c>
      <c r="F1173">
        <f>Table21[[#This Row],[UNITID]]</f>
        <v>166887</v>
      </c>
      <c r="G1173" s="7">
        <f>Table21[[#This Row],[Growth Rate]]</f>
        <v>-1</v>
      </c>
      <c r="H1173">
        <f>Table5[[#This Row],[UNITID]]</f>
        <v>166887</v>
      </c>
      <c r="I1173" s="7">
        <f>Table5[[#This Row],[Growth Rate]]</f>
        <v>0</v>
      </c>
    </row>
    <row r="1174" spans="1:9" ht="14.25">
      <c r="A1174" s="63">
        <f>Table19[[#This Row],[UNITID]]</f>
        <v>166887</v>
      </c>
      <c r="B1174" s="63" t="str">
        <f>Table19[[#This Row],[OUTCOMES MEASURES]]</f>
        <v>Adjusted cohort</v>
      </c>
      <c r="C1174" s="64">
        <f>Table19[[#This Row],[Growth Rate]]</f>
        <v>-0.14764183185235816</v>
      </c>
      <c r="D1174">
        <f>Table20[[#This Row],[UNITID]]</f>
        <v>166887</v>
      </c>
      <c r="E1174" s="64">
        <f>Table20[[#This Row],[Growth Rate]]</f>
        <v>3.536345776031434E-2</v>
      </c>
      <c r="F1174">
        <f>Table21[[#This Row],[UNITID]]</f>
        <v>166887</v>
      </c>
      <c r="G1174" s="155">
        <f>Table21[[#This Row],[Growth Rate]]</f>
        <v>-0.31780366056572379</v>
      </c>
      <c r="H1174">
        <f>Table5[[#This Row],[UNITID]]</f>
        <v>166887</v>
      </c>
      <c r="I1174" s="64">
        <f>Table5[[#This Row],[Growth Rate]]</f>
        <v>-0.15555555555555556</v>
      </c>
    </row>
    <row r="1175" spans="1:9" hidden="1">
      <c r="A1175">
        <f>Table19[[#This Row],[UNITID]]</f>
        <v>166887</v>
      </c>
      <c r="B1175" t="str">
        <f>Table19[[#This Row],[OUTCOMES MEASURES]]</f>
        <v>Number of adjusted cohort receiving a certificate at 4 years</v>
      </c>
      <c r="C1175" s="7">
        <f>Table19[[#This Row],[Growth Rate]]</f>
        <v>4.1666666666666664E-2</v>
      </c>
      <c r="D1175">
        <f>Table20[[#This Row],[UNITID]]</f>
        <v>166887</v>
      </c>
      <c r="E1175" s="7">
        <f>Table20[[#This Row],[Growth Rate]]</f>
        <v>1.4</v>
      </c>
      <c r="F1175">
        <f>Table21[[#This Row],[UNITID]]</f>
        <v>166887</v>
      </c>
      <c r="G1175" s="7">
        <f>Table21[[#This Row],[Growth Rate]]</f>
        <v>-0.22222222222222221</v>
      </c>
      <c r="H1175">
        <f>Table5[[#This Row],[UNITID]]</f>
        <v>166887</v>
      </c>
      <c r="I1175" s="7">
        <f>Table5[[#This Row],[Growth Rate]]</f>
        <v>0.4</v>
      </c>
    </row>
    <row r="1176" spans="1:9" hidden="1">
      <c r="A1176">
        <f>Table19[[#This Row],[UNITID]]</f>
        <v>166887</v>
      </c>
      <c r="B1176" t="str">
        <f>Table19[[#This Row],[OUTCOMES MEASURES]]</f>
        <v>Number of adjusted cohort receiving an Associate's degree at 4 years</v>
      </c>
      <c r="C1176" s="7">
        <f>Table19[[#This Row],[Growth Rate]]</f>
        <v>2.1201413427561839E-2</v>
      </c>
      <c r="D1176">
        <f>Table20[[#This Row],[UNITID]]</f>
        <v>166887</v>
      </c>
      <c r="E1176" s="7">
        <f>Table20[[#This Row],[Growth Rate]]</f>
        <v>0.10810810810810811</v>
      </c>
      <c r="F1176">
        <f>Table21[[#This Row],[UNITID]]</f>
        <v>166887</v>
      </c>
      <c r="G1176" s="7">
        <f>Table21[[#This Row],[Growth Rate]]</f>
        <v>-0.32167832167832167</v>
      </c>
      <c r="H1176">
        <f>Table5[[#This Row],[UNITID]]</f>
        <v>166887</v>
      </c>
      <c r="I1176" s="7">
        <f>Table5[[#This Row],[Growth Rate]]</f>
        <v>-0.17</v>
      </c>
    </row>
    <row r="1177" spans="1:9" hidden="1">
      <c r="A1177">
        <f>Table19[[#This Row],[UNITID]]</f>
        <v>166887</v>
      </c>
      <c r="B1177" t="str">
        <f>Table19[[#This Row],[OUTCOMES MEASURES]]</f>
        <v>Number of adjusted cohort receiving a Bachelor's degree at 4 years</v>
      </c>
      <c r="C1177" s="7" t="str">
        <f>Table19[[#This Row],[Growth Rate]]</f>
        <v/>
      </c>
      <c r="D1177">
        <f>Table20[[#This Row],[UNITID]]</f>
        <v>166887</v>
      </c>
      <c r="E1177" s="7" t="str">
        <f>Table20[[#This Row],[Growth Rate]]</f>
        <v/>
      </c>
      <c r="F1177">
        <f>Table21[[#This Row],[UNITID]]</f>
        <v>166887</v>
      </c>
      <c r="G1177" s="7" t="str">
        <f>Table21[[#This Row],[Growth Rate]]</f>
        <v/>
      </c>
      <c r="H1177">
        <f>Table5[[#This Row],[UNITID]]</f>
        <v>166887</v>
      </c>
      <c r="I1177" s="7" t="str">
        <f>Table5[[#This Row],[Growth Rate]]</f>
        <v/>
      </c>
    </row>
    <row r="1178" spans="1:9" hidden="1">
      <c r="A1178">
        <f>Table19[[#This Row],[UNITID]]</f>
        <v>166887</v>
      </c>
      <c r="B1178" s="2" t="str">
        <f>Table19[[#This Row],[OUTCOMES MEASURES]]</f>
        <v>Number of adjusted cohort receiving an award at 4 years</v>
      </c>
      <c r="C1178" s="7">
        <f>Table19[[#This Row],[Growth Rate]]</f>
        <v>2.2801302931596091E-2</v>
      </c>
      <c r="D1178">
        <f>Table20[[#This Row],[UNITID]]</f>
        <v>166887</v>
      </c>
      <c r="E1178" s="7">
        <f>Table20[[#This Row],[Growth Rate]]</f>
        <v>0.3258426966292135</v>
      </c>
      <c r="F1178">
        <f>Table21[[#This Row],[UNITID]]</f>
        <v>166887</v>
      </c>
      <c r="G1178" s="21">
        <f>Table21[[#This Row],[Growth Rate]]</f>
        <v>-0.3105590062111801</v>
      </c>
      <c r="H1178">
        <f>Table5[[#This Row],[UNITID]]</f>
        <v>166887</v>
      </c>
      <c r="I1178" s="7">
        <f>Table5[[#This Row],[Growth Rate]]</f>
        <v>-7.4999999999999997E-2</v>
      </c>
    </row>
    <row r="1179" spans="1:9" ht="14.25">
      <c r="A1179" s="63">
        <f>Table19[[#This Row],[UNITID]]</f>
        <v>166887</v>
      </c>
      <c r="B1179" s="148" t="str">
        <f>Table19[[#This Row],[OUTCOMES MEASURES]]</f>
        <v>Percent of adjusted cohort receiving an award at 4 years</v>
      </c>
      <c r="C1179" s="156">
        <f>Table19[[#This Row],[Growth Rate]]</f>
        <v>0.19047619047619047</v>
      </c>
      <c r="D1179">
        <f>Table20[[#This Row],[UNITID]]</f>
        <v>166887</v>
      </c>
      <c r="E1179" s="156">
        <f>Table20[[#This Row],[Growth Rate]]</f>
        <v>0.22222222222222221</v>
      </c>
      <c r="F1179">
        <f>Table21[[#This Row],[UNITID]]</f>
        <v>166887</v>
      </c>
      <c r="G1179" s="157">
        <f>Table21[[#This Row],[Growth Rate]]</f>
        <v>0</v>
      </c>
      <c r="H1179">
        <f>Table5[[#This Row],[UNITID]]</f>
        <v>166887</v>
      </c>
      <c r="I1179" s="156">
        <f>Table5[[#This Row],[Growth Rate]]</f>
        <v>7.1428571428571425E-2</v>
      </c>
    </row>
    <row r="1180" spans="1:9" hidden="1">
      <c r="A1180">
        <f>Table19[[#This Row],[UNITID]]</f>
        <v>166887</v>
      </c>
      <c r="B1180" t="str">
        <f>Table19[[#This Row],[OUTCOMES MEASURES]]</f>
        <v>Number of adjusted cohort receiving a certificate at 6 years</v>
      </c>
      <c r="C1180" s="7">
        <f>Table19[[#This Row],[Growth Rate]]</f>
        <v>-7.6923076923076927E-2</v>
      </c>
      <c r="D1180">
        <f>Table20[[#This Row],[UNITID]]</f>
        <v>166887</v>
      </c>
      <c r="E1180" s="7">
        <f>Table20[[#This Row],[Growth Rate]]</f>
        <v>0.78947368421052633</v>
      </c>
      <c r="F1180">
        <f>Table21[[#This Row],[UNITID]]</f>
        <v>166887</v>
      </c>
      <c r="G1180" s="7">
        <f>Table21[[#This Row],[Growth Rate]]</f>
        <v>-0.22222222222222221</v>
      </c>
      <c r="H1180">
        <f>Table5[[#This Row],[UNITID]]</f>
        <v>166887</v>
      </c>
      <c r="I1180" s="7">
        <f>Table5[[#This Row],[Growth Rate]]</f>
        <v>0.19047619047619047</v>
      </c>
    </row>
    <row r="1181" spans="1:9" hidden="1">
      <c r="A1181">
        <f>Table19[[#This Row],[UNITID]]</f>
        <v>166887</v>
      </c>
      <c r="B1181" t="str">
        <f>Table19[[#This Row],[OUTCOMES MEASURES]]</f>
        <v>Number of adjusted cohort receiving an Associate's degree at 6 years</v>
      </c>
      <c r="C1181" s="7">
        <f>Table19[[#This Row],[Growth Rate]]</f>
        <v>-4.619565217391304E-2</v>
      </c>
      <c r="D1181">
        <f>Table20[[#This Row],[UNITID]]</f>
        <v>166887</v>
      </c>
      <c r="E1181" s="7">
        <f>Table20[[#This Row],[Growth Rate]]</f>
        <v>2.4E-2</v>
      </c>
      <c r="F1181">
        <f>Table21[[#This Row],[UNITID]]</f>
        <v>166887</v>
      </c>
      <c r="G1181" s="7">
        <f>Table21[[#This Row],[Growth Rate]]</f>
        <v>-0.3595505617977528</v>
      </c>
      <c r="H1181">
        <f>Table5[[#This Row],[UNITID]]</f>
        <v>166887</v>
      </c>
      <c r="I1181" s="7">
        <f>Table5[[#This Row],[Growth Rate]]</f>
        <v>-0.22857142857142856</v>
      </c>
    </row>
    <row r="1182" spans="1:9" hidden="1">
      <c r="A1182">
        <f>Table19[[#This Row],[UNITID]]</f>
        <v>166887</v>
      </c>
      <c r="B1182" t="str">
        <f>Table19[[#This Row],[OUTCOMES MEASURES]]</f>
        <v>Number of adjusted cohort receiving a Bachelor's degree at 6 years</v>
      </c>
      <c r="C1182" s="7" t="str">
        <f>Table19[[#This Row],[Growth Rate]]</f>
        <v/>
      </c>
      <c r="D1182">
        <f>Table20[[#This Row],[UNITID]]</f>
        <v>166887</v>
      </c>
      <c r="E1182" s="7" t="str">
        <f>Table20[[#This Row],[Growth Rate]]</f>
        <v/>
      </c>
      <c r="F1182">
        <f>Table21[[#This Row],[UNITID]]</f>
        <v>166887</v>
      </c>
      <c r="G1182" s="7" t="str">
        <f>Table21[[#This Row],[Growth Rate]]</f>
        <v/>
      </c>
      <c r="H1182">
        <f>Table5[[#This Row],[UNITID]]</f>
        <v>166887</v>
      </c>
      <c r="I1182" s="7" t="str">
        <f>Table5[[#This Row],[Growth Rate]]</f>
        <v/>
      </c>
    </row>
    <row r="1183" spans="1:9" hidden="1">
      <c r="A1183">
        <f>Table19[[#This Row],[UNITID]]</f>
        <v>166887</v>
      </c>
      <c r="B1183" s="2" t="str">
        <f>Table19[[#This Row],[OUTCOMES MEASURES]]</f>
        <v>Number of adjusted cohort receiving an award at 6 years</v>
      </c>
      <c r="C1183" s="7">
        <f>Table19[[#This Row],[Growth Rate]]</f>
        <v>-4.8223350253807105E-2</v>
      </c>
      <c r="D1183">
        <f>Table20[[#This Row],[UNITID]]</f>
        <v>166887</v>
      </c>
      <c r="E1183" s="7">
        <f>Table20[[#This Row],[Growth Rate]]</f>
        <v>0.125</v>
      </c>
      <c r="F1183">
        <f>Table21[[#This Row],[UNITID]]</f>
        <v>166887</v>
      </c>
      <c r="G1183" s="21">
        <f>Table21[[#This Row],[Growth Rate]]</f>
        <v>-0.34693877551020408</v>
      </c>
      <c r="H1183">
        <f>Table5[[#This Row],[UNITID]]</f>
        <v>166887</v>
      </c>
      <c r="I1183" s="7">
        <f>Table5[[#This Row],[Growth Rate]]</f>
        <v>-0.17391304347826086</v>
      </c>
    </row>
    <row r="1184" spans="1:9" ht="14.25">
      <c r="A1184" s="63">
        <f>Table19[[#This Row],[UNITID]]</f>
        <v>166887</v>
      </c>
      <c r="B1184" s="148" t="str">
        <f>Table19[[#This Row],[OUTCOMES MEASURES]]</f>
        <v>Percent of adjusted cohort receiving an award at 6 years</v>
      </c>
      <c r="C1184" s="156">
        <f>Table19[[#This Row],[Growth Rate]]</f>
        <v>0.1111111111111111</v>
      </c>
      <c r="D1184">
        <f>Table20[[#This Row],[UNITID]]</f>
        <v>166887</v>
      </c>
      <c r="E1184" s="156">
        <f>Table20[[#This Row],[Growth Rate]]</f>
        <v>7.1428571428571425E-2</v>
      </c>
      <c r="F1184">
        <f>Table21[[#This Row],[UNITID]]</f>
        <v>166887</v>
      </c>
      <c r="G1184" s="157">
        <f>Table21[[#This Row],[Growth Rate]]</f>
        <v>-6.0606060606060608E-2</v>
      </c>
      <c r="H1184">
        <f>Table5[[#This Row],[UNITID]]</f>
        <v>166887</v>
      </c>
      <c r="I1184" s="156">
        <f>Table5[[#This Row],[Growth Rate]]</f>
        <v>-5.2631578947368418E-2</v>
      </c>
    </row>
    <row r="1185" spans="1:9" hidden="1">
      <c r="A1185">
        <f>Table19[[#This Row],[UNITID]]</f>
        <v>166887</v>
      </c>
      <c r="B1185" t="str">
        <f>Table19[[#This Row],[OUTCOMES MEASURES]]</f>
        <v>Number of adjusted cohort receiving a certificate at 8 years</v>
      </c>
      <c r="C1185" s="7">
        <f>Table19[[#This Row],[Growth Rate]]</f>
        <v>-0.1111111111111111</v>
      </c>
      <c r="D1185">
        <f>Table20[[#This Row],[UNITID]]</f>
        <v>166887</v>
      </c>
      <c r="E1185" s="7">
        <f>Table20[[#This Row],[Growth Rate]]</f>
        <v>0.84210526315789469</v>
      </c>
      <c r="F1185">
        <f>Table21[[#This Row],[UNITID]]</f>
        <v>166887</v>
      </c>
      <c r="G1185" s="7">
        <f>Table21[[#This Row],[Growth Rate]]</f>
        <v>-0.22222222222222221</v>
      </c>
      <c r="H1185">
        <f>Table5[[#This Row],[UNITID]]</f>
        <v>166887</v>
      </c>
      <c r="I1185" s="7">
        <f>Table5[[#This Row],[Growth Rate]]</f>
        <v>0.25</v>
      </c>
    </row>
    <row r="1186" spans="1:9" hidden="1">
      <c r="A1186">
        <f>Table19[[#This Row],[UNITID]]</f>
        <v>166887</v>
      </c>
      <c r="B1186" t="str">
        <f>Table19[[#This Row],[OUTCOMES MEASURES]]</f>
        <v>Number of adjusted cohort receiving an Associate's degree at 8 years</v>
      </c>
      <c r="C1186" s="7">
        <f>Table19[[#This Row],[Growth Rate]]</f>
        <v>-2.564102564102564E-2</v>
      </c>
      <c r="D1186">
        <f>Table20[[#This Row],[UNITID]]</f>
        <v>166887</v>
      </c>
      <c r="E1186" s="7">
        <f>Table20[[#This Row],[Growth Rate]]</f>
        <v>2.8776978417266189E-2</v>
      </c>
      <c r="F1186">
        <f>Table21[[#This Row],[UNITID]]</f>
        <v>166887</v>
      </c>
      <c r="G1186" s="7">
        <f>Table21[[#This Row],[Growth Rate]]</f>
        <v>-0.39583333333333331</v>
      </c>
      <c r="H1186">
        <f>Table5[[#This Row],[UNITID]]</f>
        <v>166887</v>
      </c>
      <c r="I1186" s="7">
        <f>Table5[[#This Row],[Growth Rate]]</f>
        <v>-0.25316455696202533</v>
      </c>
    </row>
    <row r="1187" spans="1:9" hidden="1">
      <c r="A1187">
        <f>Table19[[#This Row],[UNITID]]</f>
        <v>166887</v>
      </c>
      <c r="B1187" t="str">
        <f>Table19[[#This Row],[OUTCOMES MEASURES]]</f>
        <v>Number of adjusted cohort receiving a Bachelor's degree at 8 years</v>
      </c>
      <c r="C1187" s="7" t="str">
        <f>Table19[[#This Row],[Growth Rate]]</f>
        <v/>
      </c>
      <c r="D1187">
        <f>Table20[[#This Row],[UNITID]]</f>
        <v>166887</v>
      </c>
      <c r="E1187" s="7" t="str">
        <f>Table20[[#This Row],[Growth Rate]]</f>
        <v/>
      </c>
      <c r="F1187">
        <f>Table21[[#This Row],[UNITID]]</f>
        <v>166887</v>
      </c>
      <c r="G1187" s="7" t="str">
        <f>Table21[[#This Row],[Growth Rate]]</f>
        <v/>
      </c>
      <c r="H1187">
        <f>Table5[[#This Row],[UNITID]]</f>
        <v>166887</v>
      </c>
      <c r="I1187" s="7" t="str">
        <f>Table5[[#This Row],[Growth Rate]]</f>
        <v/>
      </c>
    </row>
    <row r="1188" spans="1:9" hidden="1">
      <c r="A1188">
        <f>Table19[[#This Row],[UNITID]]</f>
        <v>166887</v>
      </c>
      <c r="B1188" t="str">
        <f>Table19[[#This Row],[OUTCOMES MEASURES]]</f>
        <v>Number of adjusted cohort receiving an award at 8 years</v>
      </c>
      <c r="C1188" s="7">
        <f>Table19[[#This Row],[Growth Rate]]</f>
        <v>-3.117505995203837E-2</v>
      </c>
      <c r="D1188">
        <f>Table20[[#This Row],[UNITID]]</f>
        <v>166887</v>
      </c>
      <c r="E1188" s="7">
        <f>Table20[[#This Row],[Growth Rate]]</f>
        <v>0.12658227848101267</v>
      </c>
      <c r="F1188">
        <f>Table21[[#This Row],[UNITID]]</f>
        <v>166887</v>
      </c>
      <c r="G1188" s="7">
        <f>Table21[[#This Row],[Growth Rate]]</f>
        <v>-0.38095238095238093</v>
      </c>
      <c r="H1188">
        <f>Table5[[#This Row],[UNITID]]</f>
        <v>166887</v>
      </c>
      <c r="I1188" s="7">
        <f>Table5[[#This Row],[Growth Rate]]</f>
        <v>-0.19662921348314608</v>
      </c>
    </row>
    <row r="1189" spans="1:9" hidden="1">
      <c r="A1189">
        <f>Table19[[#This Row],[UNITID]]</f>
        <v>166887</v>
      </c>
      <c r="B1189" t="str">
        <f>Table19[[#This Row],[OUTCOMES MEASURES]]</f>
        <v>Number of adjusted cohort still enrolled at your institution at 8 years</v>
      </c>
      <c r="C1189" s="7">
        <f>Table19[[#This Row],[Growth Rate]]</f>
        <v>-0.35</v>
      </c>
      <c r="D1189">
        <f>Table20[[#This Row],[UNITID]]</f>
        <v>166887</v>
      </c>
      <c r="E1189" s="7">
        <f>Table20[[#This Row],[Growth Rate]]</f>
        <v>-0.13333333333333333</v>
      </c>
      <c r="F1189">
        <f>Table21[[#This Row],[UNITID]]</f>
        <v>166887</v>
      </c>
      <c r="G1189" s="7">
        <f>Table21[[#This Row],[Growth Rate]]</f>
        <v>-0.41666666666666669</v>
      </c>
      <c r="H1189">
        <f>Table5[[#This Row],[UNITID]]</f>
        <v>166887</v>
      </c>
      <c r="I1189" s="7">
        <f>Table5[[#This Row],[Growth Rate]]</f>
        <v>-0.3</v>
      </c>
    </row>
    <row r="1190" spans="1:9" hidden="1">
      <c r="A1190">
        <f>Table19[[#This Row],[UNITID]]</f>
        <v>166887</v>
      </c>
      <c r="B1190" t="str">
        <f>Table19[[#This Row],[OUTCOMES MEASURES]]</f>
        <v>Number of adjusted cohort who enrolled subsequently at another institution at 8 years</v>
      </c>
      <c r="C1190" s="7">
        <f>Table19[[#This Row],[Growth Rate]]</f>
        <v>-0.27272727272727271</v>
      </c>
      <c r="D1190">
        <f>Table20[[#This Row],[UNITID]]</f>
        <v>166887</v>
      </c>
      <c r="E1190" s="7">
        <f>Table20[[#This Row],[Growth Rate]]</f>
        <v>5.9071729957805907E-2</v>
      </c>
      <c r="F1190">
        <f>Table21[[#This Row],[UNITID]]</f>
        <v>166887</v>
      </c>
      <c r="G1190" s="7">
        <f>Table21[[#This Row],[Growth Rate]]</f>
        <v>-0.29439252336448596</v>
      </c>
      <c r="H1190">
        <f>Table5[[#This Row],[UNITID]]</f>
        <v>166887</v>
      </c>
      <c r="I1190" s="7">
        <f>Table5[[#This Row],[Growth Rate]]</f>
        <v>-0.10843373493975904</v>
      </c>
    </row>
    <row r="1191" spans="1:9" hidden="1">
      <c r="A1191">
        <f>Table19[[#This Row],[UNITID]]</f>
        <v>166887</v>
      </c>
      <c r="B1191" s="2" t="str">
        <f>Table19[[#This Row],[OUTCOMES MEASURES]]</f>
        <v>Number of adjusted cohort whose subsequent enrollment status is unknown at 8 years</v>
      </c>
      <c r="C1191" s="8">
        <f>Table19[[#This Row],[Growth Rate]]</f>
        <v>-0.1302170283806344</v>
      </c>
      <c r="D1191">
        <f>Table20[[#This Row],[UNITID]]</f>
        <v>166887</v>
      </c>
      <c r="E1191" s="7">
        <f>Table20[[#This Row],[Growth Rate]]</f>
        <v>1.0118043844856661E-2</v>
      </c>
      <c r="F1191">
        <f>Table21[[#This Row],[UNITID]]</f>
        <v>166887</v>
      </c>
      <c r="G1191" s="7">
        <f>Table21[[#This Row],[Growth Rate]]</f>
        <v>-0.26060606060606062</v>
      </c>
      <c r="H1191">
        <f>Table5[[#This Row],[UNITID]]</f>
        <v>166887</v>
      </c>
      <c r="I1191" s="7">
        <f>Table5[[#This Row],[Growth Rate]]</f>
        <v>-0.17611940298507461</v>
      </c>
    </row>
    <row r="1192" spans="1:9" hidden="1">
      <c r="A1192">
        <f>Table19[[#This Row],[UNITID]]</f>
        <v>166887</v>
      </c>
      <c r="B1192" s="2" t="str">
        <f>Table19[[#This Row],[OUTCOMES MEASURES]]</f>
        <v>Number of adjusted cohort who did not receive an award from your institution at 8 years</v>
      </c>
      <c r="C1192" s="7">
        <f>Table19[[#This Row],[Growth Rate]]</f>
        <v>-0.19407265774378585</v>
      </c>
      <c r="D1192">
        <f>Table20[[#This Row],[UNITID]]</f>
        <v>166887</v>
      </c>
      <c r="E1192" s="7">
        <f>Table20[[#This Row],[Growth Rate]]</f>
        <v>1.8604651162790697E-2</v>
      </c>
      <c r="F1192">
        <f>Table21[[#This Row],[UNITID]]</f>
        <v>166887</v>
      </c>
      <c r="G1192" s="21">
        <f>Table21[[#This Row],[Growth Rate]]</f>
        <v>-0.28388746803069054</v>
      </c>
      <c r="H1192">
        <f>Table5[[#This Row],[UNITID]]</f>
        <v>166887</v>
      </c>
      <c r="I1192" s="7">
        <f>Table5[[#This Row],[Growth Rate]]</f>
        <v>-0.14475627769571639</v>
      </c>
    </row>
    <row r="1193" spans="1:9" ht="14.25">
      <c r="A1193" s="63">
        <f>Table19[[#This Row],[UNITID]]</f>
        <v>166887</v>
      </c>
      <c r="B1193" s="148" t="str">
        <f>Table19[[#This Row],[OUTCOMES MEASURES]]</f>
        <v>Percent of adjusted cohort receiving an award at 8 years</v>
      </c>
      <c r="C1193" s="156">
        <f>Table19[[#This Row],[Growth Rate]]</f>
        <v>0.10344827586206896</v>
      </c>
      <c r="D1193">
        <f>Table20[[#This Row],[UNITID]]</f>
        <v>166887</v>
      </c>
      <c r="E1193" s="156">
        <f>Table20[[#This Row],[Growth Rate]]</f>
        <v>6.25E-2</v>
      </c>
      <c r="F1193">
        <f>Table21[[#This Row],[UNITID]]</f>
        <v>166887</v>
      </c>
      <c r="G1193" s="157">
        <f>Table21[[#This Row],[Growth Rate]]</f>
        <v>-8.5714285714285715E-2</v>
      </c>
      <c r="H1193">
        <f>Table5[[#This Row],[UNITID]]</f>
        <v>166887</v>
      </c>
      <c r="I1193" s="156">
        <f>Table5[[#This Row],[Growth Rate]]</f>
        <v>-4.7619047619047616E-2</v>
      </c>
    </row>
    <row r="1194" spans="1:9" hidden="1">
      <c r="A1194">
        <f>Table19[[#This Row],[UNITID]]</f>
        <v>166887</v>
      </c>
      <c r="B1194" s="2" t="str">
        <f>Table19[[#This Row],[OUTCOMES MEASURES]]</f>
        <v>Percent of adjusted cohort still or subsequently enrolled at 8 years</v>
      </c>
      <c r="C1194" s="8">
        <f>Table19[[#This Row],[Growth Rate]]</f>
        <v>-0.16129032258064516</v>
      </c>
      <c r="D1194">
        <f>Table20[[#This Row],[UNITID]]</f>
        <v>166887</v>
      </c>
      <c r="E1194" s="7">
        <f>Table20[[#This Row],[Growth Rate]]</f>
        <v>0</v>
      </c>
      <c r="F1194">
        <f>Table21[[#This Row],[UNITID]]</f>
        <v>166887</v>
      </c>
      <c r="G1194" s="21">
        <f>Table21[[#This Row],[Growth Rate]]</f>
        <v>2.6315789473684209E-2</v>
      </c>
      <c r="H1194">
        <f>Table5[[#This Row],[UNITID]]</f>
        <v>166887</v>
      </c>
      <c r="I1194" s="7">
        <f>Table5[[#This Row],[Growth Rate]]</f>
        <v>0.05</v>
      </c>
    </row>
    <row r="1195" spans="1:9" ht="14.25">
      <c r="A1195" s="63">
        <f>Table19[[#This Row],[UNITID]]</f>
        <v>166887</v>
      </c>
      <c r="B1195" s="148" t="str">
        <f>Table19[[#This Row],[OUTCOMES MEASURES]]</f>
        <v>Percent of adjusted cohort still enrolled at your institution at 8 years</v>
      </c>
      <c r="C1195" s="156">
        <f>Table19[[#This Row],[Growth Rate]]</f>
        <v>-0.33333333333333331</v>
      </c>
      <c r="D1195">
        <f>Table20[[#This Row],[UNITID]]</f>
        <v>166887</v>
      </c>
      <c r="E1195" s="156">
        <f>Table20[[#This Row],[Growth Rate]]</f>
        <v>-0.33333333333333331</v>
      </c>
      <c r="F1195">
        <f>Table21[[#This Row],[UNITID]]</f>
        <v>166887</v>
      </c>
      <c r="G1195" s="158">
        <f>Table21[[#This Row],[Growth Rate]]</f>
        <v>0</v>
      </c>
      <c r="H1195">
        <f>Table5[[#This Row],[UNITID]]</f>
        <v>166887</v>
      </c>
      <c r="I1195" s="156">
        <f>Table5[[#This Row],[Growth Rate]]</f>
        <v>0</v>
      </c>
    </row>
    <row r="1196" spans="1:9" ht="14.25">
      <c r="A1196" s="63">
        <f>Table19[[#This Row],[UNITID]]</f>
        <v>166887</v>
      </c>
      <c r="B1196" s="148" t="str">
        <f>Table19[[#This Row],[OUTCOMES MEASURES]]</f>
        <v>Percent of adjusted cohort enrolled subsequently at another institution at 8 years</v>
      </c>
      <c r="C1196" s="156">
        <f>Table19[[#This Row],[Growth Rate]]</f>
        <v>-0.14285714285714285</v>
      </c>
      <c r="D1196">
        <f>Table20[[#This Row],[UNITID]]</f>
        <v>166887</v>
      </c>
      <c r="E1196" s="64">
        <f>Table20[[#This Row],[Growth Rate]]</f>
        <v>4.3478260869565216E-2</v>
      </c>
      <c r="F1196">
        <f>Table21[[#This Row],[UNITID]]</f>
        <v>166887</v>
      </c>
      <c r="G1196" s="158">
        <f>Table21[[#This Row],[Growth Rate]]</f>
        <v>2.7777777777777776E-2</v>
      </c>
      <c r="H1196">
        <f>Table5[[#This Row],[UNITID]]</f>
        <v>166887</v>
      </c>
      <c r="I1196" s="64">
        <f>Table5[[#This Row],[Growth Rate]]</f>
        <v>5.128205128205128E-2</v>
      </c>
    </row>
    <row r="1197" spans="1:9" hidden="1">
      <c r="A1197">
        <f>Table19[[#This Row],[UNITID]]</f>
        <v>166887</v>
      </c>
      <c r="B1197" s="2" t="str">
        <f>Table19[[#This Row],[OUTCOMES MEASURES]]</f>
        <v>Percent of adjusted cohort enrollment status unknown at 8 years</v>
      </c>
      <c r="C1197" s="8">
        <f>Table19[[#This Row],[Growth Rate]]</f>
        <v>2.4390243902439025E-2</v>
      </c>
      <c r="D1197">
        <f>Table20[[#This Row],[UNITID]]</f>
        <v>166887</v>
      </c>
      <c r="E1197" s="8">
        <f>Table20[[#This Row],[Growth Rate]]</f>
        <v>-1.7241379310344827E-2</v>
      </c>
      <c r="F1197">
        <f>Table21[[#This Row],[UNITID]]</f>
        <v>166887</v>
      </c>
      <c r="G1197" s="8">
        <f>Table21[[#This Row],[Growth Rate]]</f>
        <v>0.1111111111111111</v>
      </c>
      <c r="H1197">
        <f>Table5[[#This Row],[UNITID]]</f>
        <v>166887</v>
      </c>
      <c r="I1197" s="8">
        <f>Table5[[#This Row],[Growth Rate]]</f>
        <v>-2.564102564102564E-2</v>
      </c>
    </row>
    <row r="1198" spans="1:9" hidden="1">
      <c r="A1198">
        <f>Table19[[#This Row],[UNITID]]</f>
        <v>167376</v>
      </c>
      <c r="B1198" s="2" t="str">
        <f>Table19[[#This Row],[OUTCOMES MEASURES]]</f>
        <v>First-Time, Full-Time Cohort</v>
      </c>
      <c r="C1198" s="8">
        <f>Table19[[#This Row],[Growth Rate]]</f>
        <v>-7.1684587813620072E-3</v>
      </c>
      <c r="D1198">
        <f>Table20[[#This Row],[UNITID]]</f>
        <v>167376</v>
      </c>
      <c r="E1198" s="8">
        <f>Table20[[#This Row],[Growth Rate]]</f>
        <v>-6.6666666666666666E-2</v>
      </c>
      <c r="F1198">
        <f>Table21[[#This Row],[UNITID]]</f>
        <v>167376</v>
      </c>
      <c r="G1198" s="8">
        <f>Table21[[#This Row],[Growth Rate]]</f>
        <v>0.10638297872340426</v>
      </c>
      <c r="H1198">
        <f>Table5[[#This Row],[UNITID]]</f>
        <v>167376</v>
      </c>
      <c r="I1198" s="8">
        <f>Table5[[#This Row],[Growth Rate]]</f>
        <v>0.46130952380952384</v>
      </c>
    </row>
    <row r="1199" spans="1:9" hidden="1">
      <c r="A1199">
        <f>Table19[[#This Row],[UNITID]]</f>
        <v>167376</v>
      </c>
      <c r="B1199" t="str">
        <f>Table19[[#This Row],[OUTCOMES MEASURES]]</f>
        <v>Exclusions to cohort</v>
      </c>
      <c r="C1199" s="7" t="str">
        <f>Table19[[#This Row],[Growth Rate]]</f>
        <v/>
      </c>
      <c r="D1199">
        <f>Table20[[#This Row],[UNITID]]</f>
        <v>167376</v>
      </c>
      <c r="E1199" s="7" t="str">
        <f>Table20[[#This Row],[Growth Rate]]</f>
        <v/>
      </c>
      <c r="F1199">
        <f>Table21[[#This Row],[UNITID]]</f>
        <v>167376</v>
      </c>
      <c r="G1199" s="7" t="str">
        <f>Table21[[#This Row],[Growth Rate]]</f>
        <v/>
      </c>
      <c r="H1199">
        <f>Table5[[#This Row],[UNITID]]</f>
        <v>167376</v>
      </c>
      <c r="I1199" s="7" t="str">
        <f>Table5[[#This Row],[Growth Rate]]</f>
        <v/>
      </c>
    </row>
    <row r="1200" spans="1:9" ht="14.25">
      <c r="A1200" s="63">
        <f>Table19[[#This Row],[UNITID]]</f>
        <v>167376</v>
      </c>
      <c r="B1200" s="63" t="str">
        <f>Table19[[#This Row],[OUTCOMES MEASURES]]</f>
        <v>Adjusted cohort</v>
      </c>
      <c r="C1200" s="64">
        <f>Table19[[#This Row],[Growth Rate]]</f>
        <v>-7.1684587813620072E-3</v>
      </c>
      <c r="D1200">
        <f>Table20[[#This Row],[UNITID]]</f>
        <v>167376</v>
      </c>
      <c r="E1200" s="64">
        <f>Table20[[#This Row],[Growth Rate]]</f>
        <v>-6.6666666666666666E-2</v>
      </c>
      <c r="F1200">
        <f>Table21[[#This Row],[UNITID]]</f>
        <v>167376</v>
      </c>
      <c r="G1200" s="155">
        <f>Table21[[#This Row],[Growth Rate]]</f>
        <v>0.10638297872340426</v>
      </c>
      <c r="H1200">
        <f>Table5[[#This Row],[UNITID]]</f>
        <v>167376</v>
      </c>
      <c r="I1200" s="64">
        <f>Table5[[#This Row],[Growth Rate]]</f>
        <v>0.46130952380952384</v>
      </c>
    </row>
    <row r="1201" spans="1:9" hidden="1">
      <c r="A1201">
        <f>Table19[[#This Row],[UNITID]]</f>
        <v>167376</v>
      </c>
      <c r="B1201" t="str">
        <f>Table19[[#This Row],[OUTCOMES MEASURES]]</f>
        <v>Number of adjusted cohort receiving a certificate at 4 years</v>
      </c>
      <c r="C1201" s="7">
        <f>Table19[[#This Row],[Growth Rate]]</f>
        <v>0.10344827586206896</v>
      </c>
      <c r="D1201">
        <f>Table20[[#This Row],[UNITID]]</f>
        <v>167376</v>
      </c>
      <c r="E1201" s="7">
        <f>Table20[[#This Row],[Growth Rate]]</f>
        <v>-0.25454545454545452</v>
      </c>
      <c r="F1201">
        <f>Table21[[#This Row],[UNITID]]</f>
        <v>167376</v>
      </c>
      <c r="G1201" s="7">
        <f>Table21[[#This Row],[Growth Rate]]</f>
        <v>0.52941176470588236</v>
      </c>
      <c r="H1201">
        <f>Table5[[#This Row],[UNITID]]</f>
        <v>167376</v>
      </c>
      <c r="I1201" s="7">
        <f>Table5[[#This Row],[Growth Rate]]</f>
        <v>-0.31428571428571428</v>
      </c>
    </row>
    <row r="1202" spans="1:9" hidden="1">
      <c r="A1202">
        <f>Table19[[#This Row],[UNITID]]</f>
        <v>167376</v>
      </c>
      <c r="B1202" t="str">
        <f>Table19[[#This Row],[OUTCOMES MEASURES]]</f>
        <v>Number of adjusted cohort receiving an Associate's degree at 4 years</v>
      </c>
      <c r="C1202" s="7">
        <f>Table19[[#This Row],[Growth Rate]]</f>
        <v>-6.1728395061728392E-2</v>
      </c>
      <c r="D1202">
        <f>Table20[[#This Row],[UNITID]]</f>
        <v>167376</v>
      </c>
      <c r="E1202" s="7">
        <f>Table20[[#This Row],[Growth Rate]]</f>
        <v>-0.16363636363636364</v>
      </c>
      <c r="F1202">
        <f>Table21[[#This Row],[UNITID]]</f>
        <v>167376</v>
      </c>
      <c r="G1202" s="7">
        <f>Table21[[#This Row],[Growth Rate]]</f>
        <v>-0.13432835820895522</v>
      </c>
      <c r="H1202">
        <f>Table5[[#This Row],[UNITID]]</f>
        <v>167376</v>
      </c>
      <c r="I1202" s="7">
        <f>Table5[[#This Row],[Growth Rate]]</f>
        <v>0.24528301886792453</v>
      </c>
    </row>
    <row r="1203" spans="1:9" hidden="1">
      <c r="A1203">
        <f>Table19[[#This Row],[UNITID]]</f>
        <v>167376</v>
      </c>
      <c r="B1203" t="str">
        <f>Table19[[#This Row],[OUTCOMES MEASURES]]</f>
        <v>Number of adjusted cohort receiving a Bachelor's degree at 4 years</v>
      </c>
      <c r="C1203" s="7" t="str">
        <f>Table19[[#This Row],[Growth Rate]]</f>
        <v/>
      </c>
      <c r="D1203">
        <f>Table20[[#This Row],[UNITID]]</f>
        <v>167376</v>
      </c>
      <c r="E1203" s="7" t="str">
        <f>Table20[[#This Row],[Growth Rate]]</f>
        <v/>
      </c>
      <c r="F1203">
        <f>Table21[[#This Row],[UNITID]]</f>
        <v>167376</v>
      </c>
      <c r="G1203" s="7" t="str">
        <f>Table21[[#This Row],[Growth Rate]]</f>
        <v/>
      </c>
      <c r="H1203">
        <f>Table5[[#This Row],[UNITID]]</f>
        <v>167376</v>
      </c>
      <c r="I1203" s="7" t="str">
        <f>Table5[[#This Row],[Growth Rate]]</f>
        <v/>
      </c>
    </row>
    <row r="1204" spans="1:9" hidden="1">
      <c r="A1204">
        <f>Table19[[#This Row],[UNITID]]</f>
        <v>167376</v>
      </c>
      <c r="B1204" s="2" t="str">
        <f>Table19[[#This Row],[OUTCOMES MEASURES]]</f>
        <v>Number of adjusted cohort receiving an award at 4 years</v>
      </c>
      <c r="C1204" s="7">
        <f>Table19[[#This Row],[Growth Rate]]</f>
        <v>-3.6649214659685861E-2</v>
      </c>
      <c r="D1204">
        <f>Table20[[#This Row],[UNITID]]</f>
        <v>167376</v>
      </c>
      <c r="E1204" s="7">
        <f>Table20[[#This Row],[Growth Rate]]</f>
        <v>-0.20909090909090908</v>
      </c>
      <c r="F1204">
        <f>Table21[[#This Row],[UNITID]]</f>
        <v>167376</v>
      </c>
      <c r="G1204" s="21">
        <f>Table21[[#This Row],[Growth Rate]]</f>
        <v>0</v>
      </c>
      <c r="H1204">
        <f>Table5[[#This Row],[UNITID]]</f>
        <v>167376</v>
      </c>
      <c r="I1204" s="7">
        <f>Table5[[#This Row],[Growth Rate]]</f>
        <v>2.2727272727272728E-2</v>
      </c>
    </row>
    <row r="1205" spans="1:9" ht="14.25">
      <c r="A1205" s="63">
        <f>Table19[[#This Row],[UNITID]]</f>
        <v>167376</v>
      </c>
      <c r="B1205" s="148" t="str">
        <f>Table19[[#This Row],[OUTCOMES MEASURES]]</f>
        <v>Percent of adjusted cohort receiving an award at 4 years</v>
      </c>
      <c r="C1205" s="156">
        <f>Table19[[#This Row],[Growth Rate]]</f>
        <v>-4.3478260869565216E-2</v>
      </c>
      <c r="D1205">
        <f>Table20[[#This Row],[UNITID]]</f>
        <v>167376</v>
      </c>
      <c r="E1205" s="156">
        <f>Table20[[#This Row],[Growth Rate]]</f>
        <v>-0.15384615384615385</v>
      </c>
      <c r="F1205">
        <f>Table21[[#This Row],[UNITID]]</f>
        <v>167376</v>
      </c>
      <c r="G1205" s="157">
        <f>Table21[[#This Row],[Growth Rate]]</f>
        <v>-0.1111111111111111</v>
      </c>
      <c r="H1205">
        <f>Table5[[#This Row],[UNITID]]</f>
        <v>167376</v>
      </c>
      <c r="I1205" s="156">
        <f>Table5[[#This Row],[Growth Rate]]</f>
        <v>-0.30769230769230771</v>
      </c>
    </row>
    <row r="1206" spans="1:9" hidden="1">
      <c r="A1206">
        <f>Table19[[#This Row],[UNITID]]</f>
        <v>167376</v>
      </c>
      <c r="B1206" t="str">
        <f>Table19[[#This Row],[OUTCOMES MEASURES]]</f>
        <v>Number of adjusted cohort receiving a certificate at 6 years</v>
      </c>
      <c r="C1206" s="7">
        <f>Table19[[#This Row],[Growth Rate]]</f>
        <v>-0.13513513513513514</v>
      </c>
      <c r="D1206">
        <f>Table20[[#This Row],[UNITID]]</f>
        <v>167376</v>
      </c>
      <c r="E1206" s="7">
        <f>Table20[[#This Row],[Growth Rate]]</f>
        <v>-0.36065573770491804</v>
      </c>
      <c r="F1206">
        <f>Table21[[#This Row],[UNITID]]</f>
        <v>167376</v>
      </c>
      <c r="G1206" s="7">
        <f>Table21[[#This Row],[Growth Rate]]</f>
        <v>0.58823529411764708</v>
      </c>
      <c r="H1206">
        <f>Table5[[#This Row],[UNITID]]</f>
        <v>167376</v>
      </c>
      <c r="I1206" s="7">
        <f>Table5[[#This Row],[Growth Rate]]</f>
        <v>-0.43243243243243246</v>
      </c>
    </row>
    <row r="1207" spans="1:9" hidden="1">
      <c r="A1207">
        <f>Table19[[#This Row],[UNITID]]</f>
        <v>167376</v>
      </c>
      <c r="B1207" t="str">
        <f>Table19[[#This Row],[OUTCOMES MEASURES]]</f>
        <v>Number of adjusted cohort receiving an Associate's degree at 6 years</v>
      </c>
      <c r="C1207" s="7">
        <f>Table19[[#This Row],[Growth Rate]]</f>
        <v>-0.05</v>
      </c>
      <c r="D1207">
        <f>Table20[[#This Row],[UNITID]]</f>
        <v>167376</v>
      </c>
      <c r="E1207" s="7">
        <f>Table20[[#This Row],[Growth Rate]]</f>
        <v>-0.25252525252525254</v>
      </c>
      <c r="F1207">
        <f>Table21[[#This Row],[UNITID]]</f>
        <v>167376</v>
      </c>
      <c r="G1207" s="7">
        <f>Table21[[#This Row],[Growth Rate]]</f>
        <v>-7.0422535211267609E-2</v>
      </c>
      <c r="H1207">
        <f>Table5[[#This Row],[UNITID]]</f>
        <v>167376</v>
      </c>
      <c r="I1207" s="7">
        <f>Table5[[#This Row],[Growth Rate]]</f>
        <v>0.20895522388059701</v>
      </c>
    </row>
    <row r="1208" spans="1:9" hidden="1">
      <c r="A1208">
        <f>Table19[[#This Row],[UNITID]]</f>
        <v>167376</v>
      </c>
      <c r="B1208" t="str">
        <f>Table19[[#This Row],[OUTCOMES MEASURES]]</f>
        <v>Number of adjusted cohort receiving a Bachelor's degree at 6 years</v>
      </c>
      <c r="C1208" s="7" t="str">
        <f>Table19[[#This Row],[Growth Rate]]</f>
        <v/>
      </c>
      <c r="D1208">
        <f>Table20[[#This Row],[UNITID]]</f>
        <v>167376</v>
      </c>
      <c r="E1208" s="7" t="str">
        <f>Table20[[#This Row],[Growth Rate]]</f>
        <v/>
      </c>
      <c r="F1208">
        <f>Table21[[#This Row],[UNITID]]</f>
        <v>167376</v>
      </c>
      <c r="G1208" s="7" t="str">
        <f>Table21[[#This Row],[Growth Rate]]</f>
        <v/>
      </c>
      <c r="H1208">
        <f>Table5[[#This Row],[UNITID]]</f>
        <v>167376</v>
      </c>
      <c r="I1208" s="7" t="str">
        <f>Table5[[#This Row],[Growth Rate]]</f>
        <v/>
      </c>
    </row>
    <row r="1209" spans="1:9" hidden="1">
      <c r="A1209">
        <f>Table19[[#This Row],[UNITID]]</f>
        <v>167376</v>
      </c>
      <c r="B1209" s="2" t="str">
        <f>Table19[[#This Row],[OUTCOMES MEASURES]]</f>
        <v>Number of adjusted cohort receiving an award at 6 years</v>
      </c>
      <c r="C1209" s="7">
        <f>Table19[[#This Row],[Growth Rate]]</f>
        <v>-6.3291139240506333E-2</v>
      </c>
      <c r="D1209">
        <f>Table20[[#This Row],[UNITID]]</f>
        <v>167376</v>
      </c>
      <c r="E1209" s="7">
        <f>Table20[[#This Row],[Growth Rate]]</f>
        <v>-0.29375000000000001</v>
      </c>
      <c r="F1209">
        <f>Table21[[#This Row],[UNITID]]</f>
        <v>167376</v>
      </c>
      <c r="G1209" s="21">
        <f>Table21[[#This Row],[Growth Rate]]</f>
        <v>5.6818181818181816E-2</v>
      </c>
      <c r="H1209">
        <f>Table5[[#This Row],[UNITID]]</f>
        <v>167376</v>
      </c>
      <c r="I1209" s="7">
        <f>Table5[[#This Row],[Growth Rate]]</f>
        <v>-1.9230769230769232E-2</v>
      </c>
    </row>
    <row r="1210" spans="1:9" ht="14.25">
      <c r="A1210" s="63">
        <f>Table19[[#This Row],[UNITID]]</f>
        <v>167376</v>
      </c>
      <c r="B1210" s="148" t="str">
        <f>Table19[[#This Row],[OUTCOMES MEASURES]]</f>
        <v>Percent of adjusted cohort receiving an award at 6 years</v>
      </c>
      <c r="C1210" s="156">
        <f>Table19[[#This Row],[Growth Rate]]</f>
        <v>-3.5714285714285712E-2</v>
      </c>
      <c r="D1210">
        <f>Table20[[#This Row],[UNITID]]</f>
        <v>167376</v>
      </c>
      <c r="E1210" s="156">
        <f>Table20[[#This Row],[Growth Rate]]</f>
        <v>-0.21052631578947367</v>
      </c>
      <c r="F1210">
        <f>Table21[[#This Row],[UNITID]]</f>
        <v>167376</v>
      </c>
      <c r="G1210" s="157">
        <f>Table21[[#This Row],[Growth Rate]]</f>
        <v>-2.7027027027027029E-2</v>
      </c>
      <c r="H1210">
        <f>Table5[[#This Row],[UNITID]]</f>
        <v>167376</v>
      </c>
      <c r="I1210" s="156">
        <f>Table5[[#This Row],[Growth Rate]]</f>
        <v>-0.32258064516129031</v>
      </c>
    </row>
    <row r="1211" spans="1:9" hidden="1">
      <c r="A1211">
        <f>Table19[[#This Row],[UNITID]]</f>
        <v>167376</v>
      </c>
      <c r="B1211" t="str">
        <f>Table19[[#This Row],[OUTCOMES MEASURES]]</f>
        <v>Number of adjusted cohort receiving a certificate at 8 years</v>
      </c>
      <c r="C1211" s="7">
        <f>Table19[[#This Row],[Growth Rate]]</f>
        <v>-8.5714285714285715E-2</v>
      </c>
      <c r="D1211">
        <f>Table20[[#This Row],[UNITID]]</f>
        <v>167376</v>
      </c>
      <c r="E1211" s="7">
        <f>Table20[[#This Row],[Growth Rate]]</f>
        <v>-0.3559322033898305</v>
      </c>
      <c r="F1211">
        <f>Table21[[#This Row],[UNITID]]</f>
        <v>167376</v>
      </c>
      <c r="G1211" s="7">
        <f>Table21[[#This Row],[Growth Rate]]</f>
        <v>0.42105263157894735</v>
      </c>
      <c r="H1211">
        <f>Table5[[#This Row],[UNITID]]</f>
        <v>167376</v>
      </c>
      <c r="I1211" s="7">
        <f>Table5[[#This Row],[Growth Rate]]</f>
        <v>-0.43243243243243246</v>
      </c>
    </row>
    <row r="1212" spans="1:9" hidden="1">
      <c r="A1212">
        <f>Table19[[#This Row],[UNITID]]</f>
        <v>167376</v>
      </c>
      <c r="B1212" t="str">
        <f>Table19[[#This Row],[OUTCOMES MEASURES]]</f>
        <v>Number of adjusted cohort receiving an Associate's degree at 8 years</v>
      </c>
      <c r="C1212" s="7">
        <f>Table19[[#This Row],[Growth Rate]]</f>
        <v>-5.6074766355140186E-2</v>
      </c>
      <c r="D1212">
        <f>Table20[[#This Row],[UNITID]]</f>
        <v>167376</v>
      </c>
      <c r="E1212" s="7">
        <f>Table20[[#This Row],[Growth Rate]]</f>
        <v>-0.26666666666666666</v>
      </c>
      <c r="F1212">
        <f>Table21[[#This Row],[UNITID]]</f>
        <v>167376</v>
      </c>
      <c r="G1212" s="7">
        <f>Table21[[#This Row],[Growth Rate]]</f>
        <v>-9.45945945945946E-2</v>
      </c>
      <c r="H1212">
        <f>Table5[[#This Row],[UNITID]]</f>
        <v>167376</v>
      </c>
      <c r="I1212" s="7">
        <f>Table5[[#This Row],[Growth Rate]]</f>
        <v>0.16901408450704225</v>
      </c>
    </row>
    <row r="1213" spans="1:9" hidden="1">
      <c r="A1213">
        <f>Table19[[#This Row],[UNITID]]</f>
        <v>167376</v>
      </c>
      <c r="B1213" t="str">
        <f>Table19[[#This Row],[OUTCOMES MEASURES]]</f>
        <v>Number of adjusted cohort receiving a Bachelor's degree at 8 years</v>
      </c>
      <c r="C1213" s="7" t="str">
        <f>Table19[[#This Row],[Growth Rate]]</f>
        <v/>
      </c>
      <c r="D1213">
        <f>Table20[[#This Row],[UNITID]]</f>
        <v>167376</v>
      </c>
      <c r="E1213" s="7" t="str">
        <f>Table20[[#This Row],[Growth Rate]]</f>
        <v/>
      </c>
      <c r="F1213">
        <f>Table21[[#This Row],[UNITID]]</f>
        <v>167376</v>
      </c>
      <c r="G1213" s="7" t="str">
        <f>Table21[[#This Row],[Growth Rate]]</f>
        <v/>
      </c>
      <c r="H1213">
        <f>Table5[[#This Row],[UNITID]]</f>
        <v>167376</v>
      </c>
      <c r="I1213" s="7" t="str">
        <f>Table5[[#This Row],[Growth Rate]]</f>
        <v/>
      </c>
    </row>
    <row r="1214" spans="1:9" hidden="1">
      <c r="A1214">
        <f>Table19[[#This Row],[UNITID]]</f>
        <v>167376</v>
      </c>
      <c r="B1214" t="str">
        <f>Table19[[#This Row],[OUTCOMES MEASURES]]</f>
        <v>Number of adjusted cohort receiving an award at 8 years</v>
      </c>
      <c r="C1214" s="7">
        <f>Table19[[#This Row],[Growth Rate]]</f>
        <v>-6.0240963855421686E-2</v>
      </c>
      <c r="D1214">
        <f>Table20[[#This Row],[UNITID]]</f>
        <v>167376</v>
      </c>
      <c r="E1214" s="7">
        <f>Table20[[#This Row],[Growth Rate]]</f>
        <v>-0.29608938547486036</v>
      </c>
      <c r="F1214">
        <f>Table21[[#This Row],[UNITID]]</f>
        <v>167376</v>
      </c>
      <c r="G1214" s="7">
        <f>Table21[[#This Row],[Growth Rate]]</f>
        <v>1.0752688172043012E-2</v>
      </c>
      <c r="H1214">
        <f>Table5[[#This Row],[UNITID]]</f>
        <v>167376</v>
      </c>
      <c r="I1214" s="7">
        <f>Table5[[#This Row],[Growth Rate]]</f>
        <v>-3.7037037037037035E-2</v>
      </c>
    </row>
    <row r="1215" spans="1:9" hidden="1">
      <c r="A1215">
        <f>Table19[[#This Row],[UNITID]]</f>
        <v>167376</v>
      </c>
      <c r="B1215" t="str">
        <f>Table19[[#This Row],[OUTCOMES MEASURES]]</f>
        <v>Number of adjusted cohort still enrolled at your institution at 8 years</v>
      </c>
      <c r="C1215" s="7">
        <f>Table19[[#This Row],[Growth Rate]]</f>
        <v>0.1875</v>
      </c>
      <c r="D1215">
        <f>Table20[[#This Row],[UNITID]]</f>
        <v>167376</v>
      </c>
      <c r="E1215" s="7">
        <f>Table20[[#This Row],[Growth Rate]]</f>
        <v>-0.21052631578947367</v>
      </c>
      <c r="F1215">
        <f>Table21[[#This Row],[UNITID]]</f>
        <v>167376</v>
      </c>
      <c r="G1215" s="7">
        <f>Table21[[#This Row],[Growth Rate]]</f>
        <v>0.33333333333333331</v>
      </c>
      <c r="H1215">
        <f>Table5[[#This Row],[UNITID]]</f>
        <v>167376</v>
      </c>
      <c r="I1215" s="7">
        <f>Table5[[#This Row],[Growth Rate]]</f>
        <v>2</v>
      </c>
    </row>
    <row r="1216" spans="1:9" hidden="1">
      <c r="A1216">
        <f>Table19[[#This Row],[UNITID]]</f>
        <v>167376</v>
      </c>
      <c r="B1216" t="str">
        <f>Table19[[#This Row],[OUTCOMES MEASURES]]</f>
        <v>Number of adjusted cohort who enrolled subsequently at another institution at 8 years</v>
      </c>
      <c r="C1216" s="7">
        <f>Table19[[#This Row],[Growth Rate]]</f>
        <v>1.3333333333333334E-2</v>
      </c>
      <c r="D1216">
        <f>Table20[[#This Row],[UNITID]]</f>
        <v>167376</v>
      </c>
      <c r="E1216" s="7">
        <f>Table20[[#This Row],[Growth Rate]]</f>
        <v>0</v>
      </c>
      <c r="F1216">
        <f>Table21[[#This Row],[UNITID]]</f>
        <v>167376</v>
      </c>
      <c r="G1216" s="7">
        <f>Table21[[#This Row],[Growth Rate]]</f>
        <v>3.3333333333333333E-2</v>
      </c>
      <c r="H1216">
        <f>Table5[[#This Row],[UNITID]]</f>
        <v>167376</v>
      </c>
      <c r="I1216" s="7">
        <f>Table5[[#This Row],[Growth Rate]]</f>
        <v>0.68461538461538463</v>
      </c>
    </row>
    <row r="1217" spans="1:9" hidden="1">
      <c r="A1217">
        <f>Table19[[#This Row],[UNITID]]</f>
        <v>167376</v>
      </c>
      <c r="B1217" s="2" t="str">
        <f>Table19[[#This Row],[OUTCOMES MEASURES]]</f>
        <v>Number of adjusted cohort whose subsequent enrollment status is unknown at 8 years</v>
      </c>
      <c r="C1217" s="8">
        <f>Table19[[#This Row],[Growth Rate]]</f>
        <v>8.6455331412103754E-3</v>
      </c>
      <c r="D1217">
        <f>Table20[[#This Row],[UNITID]]</f>
        <v>167376</v>
      </c>
      <c r="E1217" s="7">
        <f>Table20[[#This Row],[Growth Rate]]</f>
        <v>4.3478260869565218E-3</v>
      </c>
      <c r="F1217">
        <f>Table21[[#This Row],[UNITID]]</f>
        <v>167376</v>
      </c>
      <c r="G1217" s="7">
        <f>Table21[[#This Row],[Growth Rate]]</f>
        <v>0.40816326530612246</v>
      </c>
      <c r="H1217">
        <f>Table5[[#This Row],[UNITID]]</f>
        <v>167376</v>
      </c>
      <c r="I1217" s="7">
        <f>Table5[[#This Row],[Growth Rate]]</f>
        <v>0.67368421052631577</v>
      </c>
    </row>
    <row r="1218" spans="1:9" hidden="1">
      <c r="A1218">
        <f>Table19[[#This Row],[UNITID]]</f>
        <v>167376</v>
      </c>
      <c r="B1218" s="2" t="str">
        <f>Table19[[#This Row],[OUTCOMES MEASURES]]</f>
        <v>Number of adjusted cohort who did not receive an award from your institution at 8 years</v>
      </c>
      <c r="C1218" s="7">
        <f>Table19[[#This Row],[Growth Rate]]</f>
        <v>1.5306122448979591E-2</v>
      </c>
      <c r="D1218">
        <f>Table20[[#This Row],[UNITID]]</f>
        <v>167376</v>
      </c>
      <c r="E1218" s="7">
        <f>Table20[[#This Row],[Growth Rate]]</f>
        <v>-3.0959752321981426E-3</v>
      </c>
      <c r="F1218">
        <f>Table21[[#This Row],[UNITID]]</f>
        <v>167376</v>
      </c>
      <c r="G1218" s="21">
        <f>Table21[[#This Row],[Growth Rate]]</f>
        <v>0.16901408450704225</v>
      </c>
      <c r="H1218">
        <f>Table5[[#This Row],[UNITID]]</f>
        <v>167376</v>
      </c>
      <c r="I1218" s="7">
        <f>Table5[[#This Row],[Growth Rate]]</f>
        <v>0.69736842105263153</v>
      </c>
    </row>
    <row r="1219" spans="1:9" ht="14.25">
      <c r="A1219" s="63">
        <f>Table19[[#This Row],[UNITID]]</f>
        <v>167376</v>
      </c>
      <c r="B1219" s="148" t="str">
        <f>Table19[[#This Row],[OUTCOMES MEASURES]]</f>
        <v>Percent of adjusted cohort receiving an award at 8 years</v>
      </c>
      <c r="C1219" s="156">
        <f>Table19[[#This Row],[Growth Rate]]</f>
        <v>-6.6666666666666666E-2</v>
      </c>
      <c r="D1219">
        <f>Table20[[#This Row],[UNITID]]</f>
        <v>167376</v>
      </c>
      <c r="E1219" s="156">
        <f>Table20[[#This Row],[Growth Rate]]</f>
        <v>-0.27272727272727271</v>
      </c>
      <c r="F1219">
        <f>Table21[[#This Row],[UNITID]]</f>
        <v>167376</v>
      </c>
      <c r="G1219" s="157">
        <f>Table21[[#This Row],[Growth Rate]]</f>
        <v>-0.1</v>
      </c>
      <c r="H1219">
        <f>Table5[[#This Row],[UNITID]]</f>
        <v>167376</v>
      </c>
      <c r="I1219" s="156">
        <f>Table5[[#This Row],[Growth Rate]]</f>
        <v>-0.34375</v>
      </c>
    </row>
    <row r="1220" spans="1:9" hidden="1">
      <c r="A1220">
        <f>Table19[[#This Row],[UNITID]]</f>
        <v>167376</v>
      </c>
      <c r="B1220" s="2" t="str">
        <f>Table19[[#This Row],[OUTCOMES MEASURES]]</f>
        <v>Percent of adjusted cohort still or subsequently enrolled at 8 years</v>
      </c>
      <c r="C1220" s="8">
        <f>Table19[[#This Row],[Growth Rate]]</f>
        <v>3.4482758620689655E-2</v>
      </c>
      <c r="D1220">
        <f>Table20[[#This Row],[UNITID]]</f>
        <v>167376</v>
      </c>
      <c r="E1220" s="7">
        <f>Table20[[#This Row],[Growth Rate]]</f>
        <v>4.3478260869565216E-2</v>
      </c>
      <c r="F1220">
        <f>Table21[[#This Row],[UNITID]]</f>
        <v>167376</v>
      </c>
      <c r="G1220" s="21">
        <f>Table21[[#This Row],[Growth Rate]]</f>
        <v>-7.4999999999999997E-2</v>
      </c>
      <c r="H1220">
        <f>Table5[[#This Row],[UNITID]]</f>
        <v>167376</v>
      </c>
      <c r="I1220" s="7">
        <f>Table5[[#This Row],[Growth Rate]]</f>
        <v>0.15</v>
      </c>
    </row>
    <row r="1221" spans="1:9" ht="14.25">
      <c r="A1221" s="63">
        <f>Table19[[#This Row],[UNITID]]</f>
        <v>167376</v>
      </c>
      <c r="B1221" s="148" t="str">
        <f>Table19[[#This Row],[OUTCOMES MEASURES]]</f>
        <v>Percent of adjusted cohort still enrolled at your institution at 8 years</v>
      </c>
      <c r="C1221" s="156">
        <f>Table19[[#This Row],[Growth Rate]]</f>
        <v>0</v>
      </c>
      <c r="D1221">
        <f>Table20[[#This Row],[UNITID]]</f>
        <v>167376</v>
      </c>
      <c r="E1221" s="156">
        <f>Table20[[#This Row],[Growth Rate]]</f>
        <v>0</v>
      </c>
      <c r="F1221">
        <f>Table21[[#This Row],[UNITID]]</f>
        <v>167376</v>
      </c>
      <c r="G1221" s="158">
        <f>Table21[[#This Row],[Growth Rate]]</f>
        <v>1</v>
      </c>
      <c r="H1221">
        <f>Table5[[#This Row],[UNITID]]</f>
        <v>167376</v>
      </c>
      <c r="I1221" s="156">
        <f>Table5[[#This Row],[Growth Rate]]</f>
        <v>1</v>
      </c>
    </row>
    <row r="1222" spans="1:9" ht="14.25">
      <c r="A1222" s="63">
        <f>Table19[[#This Row],[UNITID]]</f>
        <v>167376</v>
      </c>
      <c r="B1222" s="148" t="str">
        <f>Table19[[#This Row],[OUTCOMES MEASURES]]</f>
        <v>Percent of adjusted cohort enrolled subsequently at another institution at 8 years</v>
      </c>
      <c r="C1222" s="156">
        <f>Table19[[#This Row],[Growth Rate]]</f>
        <v>0</v>
      </c>
      <c r="D1222">
        <f>Table20[[#This Row],[UNITID]]</f>
        <v>167376</v>
      </c>
      <c r="E1222" s="64">
        <f>Table20[[#This Row],[Growth Rate]]</f>
        <v>0.1</v>
      </c>
      <c r="F1222">
        <f>Table21[[#This Row],[UNITID]]</f>
        <v>167376</v>
      </c>
      <c r="G1222" s="158">
        <f>Table21[[#This Row],[Growth Rate]]</f>
        <v>-5.2631578947368418E-2</v>
      </c>
      <c r="H1222">
        <f>Table5[[#This Row],[UNITID]]</f>
        <v>167376</v>
      </c>
      <c r="I1222" s="64">
        <f>Table5[[#This Row],[Growth Rate]]</f>
        <v>0.15384615384615385</v>
      </c>
    </row>
    <row r="1223" spans="1:9" hidden="1">
      <c r="A1223">
        <f>Table19[[#This Row],[UNITID]]</f>
        <v>167376</v>
      </c>
      <c r="B1223" s="2" t="str">
        <f>Table19[[#This Row],[OUTCOMES MEASURES]]</f>
        <v>Percent of adjusted cohort enrollment status unknown at 8 years</v>
      </c>
      <c r="C1223" s="8">
        <f>Table19[[#This Row],[Growth Rate]]</f>
        <v>2.4390243902439025E-2</v>
      </c>
      <c r="D1223">
        <f>Table20[[#This Row],[UNITID]]</f>
        <v>167376</v>
      </c>
      <c r="E1223" s="8">
        <f>Table20[[#This Row],[Growth Rate]]</f>
        <v>7.1428571428571425E-2</v>
      </c>
      <c r="F1223">
        <f>Table21[[#This Row],[UNITID]]</f>
        <v>167376</v>
      </c>
      <c r="G1223" s="8">
        <f>Table21[[#This Row],[Growth Rate]]</f>
        <v>0.2857142857142857</v>
      </c>
      <c r="H1223">
        <f>Table5[[#This Row],[UNITID]]</f>
        <v>167376</v>
      </c>
      <c r="I1223" s="8">
        <f>Table5[[#This Row],[Growth Rate]]</f>
        <v>0.14285714285714285</v>
      </c>
    </row>
    <row r="1224" spans="1:9" hidden="1">
      <c r="A1224">
        <f>Table19[[#This Row],[UNITID]]</f>
        <v>168883</v>
      </c>
      <c r="B1224" s="2" t="str">
        <f>Table19[[#This Row],[OUTCOMES MEASURES]]</f>
        <v>First-Time, Full-Time Cohort</v>
      </c>
      <c r="C1224" s="8">
        <f>Table19[[#This Row],[Growth Rate]]</f>
        <v>-0.22535211267605634</v>
      </c>
      <c r="D1224">
        <f>Table20[[#This Row],[UNITID]]</f>
        <v>168883</v>
      </c>
      <c r="E1224" s="8">
        <f>Table20[[#This Row],[Growth Rate]]</f>
        <v>-0.33776595744680848</v>
      </c>
      <c r="F1224">
        <f>Table21[[#This Row],[UNITID]]</f>
        <v>168883</v>
      </c>
      <c r="G1224" s="8">
        <f>Table21[[#This Row],[Growth Rate]]</f>
        <v>-0.5368421052631579</v>
      </c>
      <c r="H1224">
        <f>Table5[[#This Row],[UNITID]]</f>
        <v>168883</v>
      </c>
      <c r="I1224" s="8">
        <f>Table5[[#This Row],[Growth Rate]]</f>
        <v>-0.59440559440559437</v>
      </c>
    </row>
    <row r="1225" spans="1:9" hidden="1">
      <c r="A1225">
        <f>Table19[[#This Row],[UNITID]]</f>
        <v>168883</v>
      </c>
      <c r="B1225" t="str">
        <f>Table19[[#This Row],[OUTCOMES MEASURES]]</f>
        <v>Exclusions to cohort</v>
      </c>
      <c r="C1225" s="7">
        <f>Table19[[#This Row],[Growth Rate]]</f>
        <v>0</v>
      </c>
      <c r="D1225">
        <f>Table20[[#This Row],[UNITID]]</f>
        <v>168883</v>
      </c>
      <c r="E1225" s="7">
        <f>Table20[[#This Row],[Growth Rate]]</f>
        <v>-1</v>
      </c>
      <c r="F1225">
        <f>Table21[[#This Row],[UNITID]]</f>
        <v>168883</v>
      </c>
      <c r="G1225" s="7" t="str">
        <f>Table21[[#This Row],[Growth Rate]]</f>
        <v/>
      </c>
      <c r="H1225">
        <f>Table5[[#This Row],[UNITID]]</f>
        <v>168883</v>
      </c>
      <c r="I1225" s="7" t="str">
        <f>Table5[[#This Row],[Growth Rate]]</f>
        <v/>
      </c>
    </row>
    <row r="1226" spans="1:9" ht="14.25">
      <c r="A1226" s="63">
        <f>Table19[[#This Row],[UNITID]]</f>
        <v>168883</v>
      </c>
      <c r="B1226" s="63" t="str">
        <f>Table19[[#This Row],[OUTCOMES MEASURES]]</f>
        <v>Adjusted cohort</v>
      </c>
      <c r="C1226" s="64">
        <f>Table19[[#This Row],[Growth Rate]]</f>
        <v>-0.22588235294117648</v>
      </c>
      <c r="D1226">
        <f>Table20[[#This Row],[UNITID]]</f>
        <v>168883</v>
      </c>
      <c r="E1226" s="64">
        <f>Table20[[#This Row],[Growth Rate]]</f>
        <v>-0.33422459893048129</v>
      </c>
      <c r="F1226">
        <f>Table21[[#This Row],[UNITID]]</f>
        <v>168883</v>
      </c>
      <c r="G1226" s="155">
        <f>Table21[[#This Row],[Growth Rate]]</f>
        <v>-0.5368421052631579</v>
      </c>
      <c r="H1226">
        <f>Table5[[#This Row],[UNITID]]</f>
        <v>168883</v>
      </c>
      <c r="I1226" s="64">
        <f>Table5[[#This Row],[Growth Rate]]</f>
        <v>-0.60139860139860135</v>
      </c>
    </row>
    <row r="1227" spans="1:9" hidden="1">
      <c r="A1227">
        <f>Table19[[#This Row],[UNITID]]</f>
        <v>168883</v>
      </c>
      <c r="B1227" t="str">
        <f>Table19[[#This Row],[OUTCOMES MEASURES]]</f>
        <v>Number of adjusted cohort receiving a certificate at 4 years</v>
      </c>
      <c r="C1227" s="7">
        <f>Table19[[#This Row],[Growth Rate]]</f>
        <v>0.44</v>
      </c>
      <c r="D1227">
        <f>Table20[[#This Row],[UNITID]]</f>
        <v>168883</v>
      </c>
      <c r="E1227" s="7">
        <f>Table20[[#This Row],[Growth Rate]]</f>
        <v>-0.53333333333333333</v>
      </c>
      <c r="F1227">
        <f>Table21[[#This Row],[UNITID]]</f>
        <v>168883</v>
      </c>
      <c r="G1227" s="7">
        <f>Table21[[#This Row],[Growth Rate]]</f>
        <v>-0.875</v>
      </c>
      <c r="H1227">
        <f>Table5[[#This Row],[UNITID]]</f>
        <v>168883</v>
      </c>
      <c r="I1227" s="7">
        <f>Table5[[#This Row],[Growth Rate]]</f>
        <v>-0.76923076923076927</v>
      </c>
    </row>
    <row r="1228" spans="1:9" hidden="1">
      <c r="A1228">
        <f>Table19[[#This Row],[UNITID]]</f>
        <v>168883</v>
      </c>
      <c r="B1228" t="str">
        <f>Table19[[#This Row],[OUTCOMES MEASURES]]</f>
        <v>Number of adjusted cohort receiving an Associate's degree at 4 years</v>
      </c>
      <c r="C1228" s="7">
        <f>Table19[[#This Row],[Growth Rate]]</f>
        <v>0.12941176470588237</v>
      </c>
      <c r="D1228">
        <f>Table20[[#This Row],[UNITID]]</f>
        <v>168883</v>
      </c>
      <c r="E1228" s="7">
        <f>Table20[[#This Row],[Growth Rate]]</f>
        <v>-5.8823529411764705E-2</v>
      </c>
      <c r="F1228">
        <f>Table21[[#This Row],[UNITID]]</f>
        <v>168883</v>
      </c>
      <c r="G1228" s="7">
        <f>Table21[[#This Row],[Growth Rate]]</f>
        <v>-0.46666666666666667</v>
      </c>
      <c r="H1228">
        <f>Table5[[#This Row],[UNITID]]</f>
        <v>168883</v>
      </c>
      <c r="I1228" s="7">
        <f>Table5[[#This Row],[Growth Rate]]</f>
        <v>-0.5641025641025641</v>
      </c>
    </row>
    <row r="1229" spans="1:9" hidden="1">
      <c r="A1229">
        <f>Table19[[#This Row],[UNITID]]</f>
        <v>168883</v>
      </c>
      <c r="B1229" t="str">
        <f>Table19[[#This Row],[OUTCOMES MEASURES]]</f>
        <v>Number of adjusted cohort receiving a Bachelor's degree at 4 years</v>
      </c>
      <c r="C1229" s="7" t="str">
        <f>Table19[[#This Row],[Growth Rate]]</f>
        <v/>
      </c>
      <c r="D1229">
        <f>Table20[[#This Row],[UNITID]]</f>
        <v>168883</v>
      </c>
      <c r="E1229" s="7" t="str">
        <f>Table20[[#This Row],[Growth Rate]]</f>
        <v/>
      </c>
      <c r="F1229">
        <f>Table21[[#This Row],[UNITID]]</f>
        <v>168883</v>
      </c>
      <c r="G1229" s="7" t="str">
        <f>Table21[[#This Row],[Growth Rate]]</f>
        <v/>
      </c>
      <c r="H1229">
        <f>Table5[[#This Row],[UNITID]]</f>
        <v>168883</v>
      </c>
      <c r="I1229" s="7" t="str">
        <f>Table5[[#This Row],[Growth Rate]]</f>
        <v/>
      </c>
    </row>
    <row r="1230" spans="1:9" hidden="1">
      <c r="A1230">
        <f>Table19[[#This Row],[UNITID]]</f>
        <v>168883</v>
      </c>
      <c r="B1230" s="2" t="str">
        <f>Table19[[#This Row],[OUTCOMES MEASURES]]</f>
        <v>Number of adjusted cohort receiving an award at 4 years</v>
      </c>
      <c r="C1230" s="7">
        <f>Table19[[#This Row],[Growth Rate]]</f>
        <v>0.2</v>
      </c>
      <c r="D1230">
        <f>Table20[[#This Row],[UNITID]]</f>
        <v>168883</v>
      </c>
      <c r="E1230" s="7">
        <f>Table20[[#This Row],[Growth Rate]]</f>
        <v>-0.20408163265306123</v>
      </c>
      <c r="F1230">
        <f>Table21[[#This Row],[UNITID]]</f>
        <v>168883</v>
      </c>
      <c r="G1230" s="21">
        <f>Table21[[#This Row],[Growth Rate]]</f>
        <v>-0.55263157894736847</v>
      </c>
      <c r="H1230">
        <f>Table5[[#This Row],[UNITID]]</f>
        <v>168883</v>
      </c>
      <c r="I1230" s="7">
        <f>Table5[[#This Row],[Growth Rate]]</f>
        <v>-0.61538461538461542</v>
      </c>
    </row>
    <row r="1231" spans="1:9" ht="14.25">
      <c r="A1231" s="63">
        <f>Table19[[#This Row],[UNITID]]</f>
        <v>168883</v>
      </c>
      <c r="B1231" s="148" t="str">
        <f>Table19[[#This Row],[OUTCOMES MEASURES]]</f>
        <v>Percent of adjusted cohort receiving an award at 4 years</v>
      </c>
      <c r="C1231" s="156">
        <f>Table19[[#This Row],[Growth Rate]]</f>
        <v>0.53846153846153844</v>
      </c>
      <c r="D1231">
        <f>Table20[[#This Row],[UNITID]]</f>
        <v>168883</v>
      </c>
      <c r="E1231" s="156">
        <f>Table20[[#This Row],[Growth Rate]]</f>
        <v>0.23076923076923078</v>
      </c>
      <c r="F1231">
        <f>Table21[[#This Row],[UNITID]]</f>
        <v>168883</v>
      </c>
      <c r="G1231" s="157">
        <f>Table21[[#This Row],[Growth Rate]]</f>
        <v>-2.5000000000000001E-2</v>
      </c>
      <c r="H1231">
        <f>Table5[[#This Row],[UNITID]]</f>
        <v>168883</v>
      </c>
      <c r="I1231" s="156">
        <f>Table5[[#This Row],[Growth Rate]]</f>
        <v>-2.7777777777777776E-2</v>
      </c>
    </row>
    <row r="1232" spans="1:9" hidden="1">
      <c r="A1232">
        <f>Table19[[#This Row],[UNITID]]</f>
        <v>168883</v>
      </c>
      <c r="B1232" t="str">
        <f>Table19[[#This Row],[OUTCOMES MEASURES]]</f>
        <v>Number of adjusted cohort receiving a certificate at 6 years</v>
      </c>
      <c r="C1232" s="7">
        <f>Table19[[#This Row],[Growth Rate]]</f>
        <v>0.17857142857142858</v>
      </c>
      <c r="D1232">
        <f>Table20[[#This Row],[UNITID]]</f>
        <v>168883</v>
      </c>
      <c r="E1232" s="7">
        <f>Table20[[#This Row],[Growth Rate]]</f>
        <v>-0.30769230769230771</v>
      </c>
      <c r="F1232">
        <f>Table21[[#This Row],[UNITID]]</f>
        <v>168883</v>
      </c>
      <c r="G1232" s="7">
        <f>Table21[[#This Row],[Growth Rate]]</f>
        <v>-0.875</v>
      </c>
      <c r="H1232">
        <f>Table5[[#This Row],[UNITID]]</f>
        <v>168883</v>
      </c>
      <c r="I1232" s="7">
        <f>Table5[[#This Row],[Growth Rate]]</f>
        <v>-0.77777777777777779</v>
      </c>
    </row>
    <row r="1233" spans="1:9" hidden="1">
      <c r="A1233">
        <f>Table19[[#This Row],[UNITID]]</f>
        <v>168883</v>
      </c>
      <c r="B1233" t="str">
        <f>Table19[[#This Row],[OUTCOMES MEASURES]]</f>
        <v>Number of adjusted cohort receiving an Associate's degree at 6 years</v>
      </c>
      <c r="C1233" s="7">
        <f>Table19[[#This Row],[Growth Rate]]</f>
        <v>0.05</v>
      </c>
      <c r="D1233">
        <f>Table20[[#This Row],[UNITID]]</f>
        <v>168883</v>
      </c>
      <c r="E1233" s="7">
        <f>Table20[[#This Row],[Growth Rate]]</f>
        <v>-0.31578947368421051</v>
      </c>
      <c r="F1233">
        <f>Table21[[#This Row],[UNITID]]</f>
        <v>168883</v>
      </c>
      <c r="G1233" s="7">
        <f>Table21[[#This Row],[Growth Rate]]</f>
        <v>-0.47222222222222221</v>
      </c>
      <c r="H1233">
        <f>Table5[[#This Row],[UNITID]]</f>
        <v>168883</v>
      </c>
      <c r="I1233" s="7">
        <f>Table5[[#This Row],[Growth Rate]]</f>
        <v>-0.61224489795918369</v>
      </c>
    </row>
    <row r="1234" spans="1:9" hidden="1">
      <c r="A1234">
        <f>Table19[[#This Row],[UNITID]]</f>
        <v>168883</v>
      </c>
      <c r="B1234" t="str">
        <f>Table19[[#This Row],[OUTCOMES MEASURES]]</f>
        <v>Number of adjusted cohort receiving a Bachelor's degree at 6 years</v>
      </c>
      <c r="C1234" s="7" t="str">
        <f>Table19[[#This Row],[Growth Rate]]</f>
        <v/>
      </c>
      <c r="D1234">
        <f>Table20[[#This Row],[UNITID]]</f>
        <v>168883</v>
      </c>
      <c r="E1234" s="7" t="str">
        <f>Table20[[#This Row],[Growth Rate]]</f>
        <v/>
      </c>
      <c r="F1234">
        <f>Table21[[#This Row],[UNITID]]</f>
        <v>168883</v>
      </c>
      <c r="G1234" s="7" t="str">
        <f>Table21[[#This Row],[Growth Rate]]</f>
        <v/>
      </c>
      <c r="H1234">
        <f>Table5[[#This Row],[UNITID]]</f>
        <v>168883</v>
      </c>
      <c r="I1234" s="7" t="str">
        <f>Table5[[#This Row],[Growth Rate]]</f>
        <v/>
      </c>
    </row>
    <row r="1235" spans="1:9" hidden="1">
      <c r="A1235">
        <f>Table19[[#This Row],[UNITID]]</f>
        <v>168883</v>
      </c>
      <c r="B1235" s="2" t="str">
        <f>Table19[[#This Row],[OUTCOMES MEASURES]]</f>
        <v>Number of adjusted cohort receiving an award at 6 years</v>
      </c>
      <c r="C1235" s="7">
        <f>Table19[[#This Row],[Growth Rate]]</f>
        <v>7.8125E-2</v>
      </c>
      <c r="D1235">
        <f>Table20[[#This Row],[UNITID]]</f>
        <v>168883</v>
      </c>
      <c r="E1235" s="7">
        <f>Table20[[#This Row],[Growth Rate]]</f>
        <v>-0.31428571428571428</v>
      </c>
      <c r="F1235">
        <f>Table21[[#This Row],[UNITID]]</f>
        <v>168883</v>
      </c>
      <c r="G1235" s="21">
        <f>Table21[[#This Row],[Growth Rate]]</f>
        <v>-0.54545454545454541</v>
      </c>
      <c r="H1235">
        <f>Table5[[#This Row],[UNITID]]</f>
        <v>168883</v>
      </c>
      <c r="I1235" s="7">
        <f>Table5[[#This Row],[Growth Rate]]</f>
        <v>-0.63793103448275867</v>
      </c>
    </row>
    <row r="1236" spans="1:9" ht="14.25">
      <c r="A1236" s="63">
        <f>Table19[[#This Row],[UNITID]]</f>
        <v>168883</v>
      </c>
      <c r="B1236" s="148" t="str">
        <f>Table19[[#This Row],[OUTCOMES MEASURES]]</f>
        <v>Percent of adjusted cohort receiving an award at 6 years</v>
      </c>
      <c r="C1236" s="156">
        <f>Table19[[#This Row],[Growth Rate]]</f>
        <v>0.4</v>
      </c>
      <c r="D1236">
        <f>Table20[[#This Row],[UNITID]]</f>
        <v>168883</v>
      </c>
      <c r="E1236" s="156">
        <f>Table20[[#This Row],[Growth Rate]]</f>
        <v>0</v>
      </c>
      <c r="F1236">
        <f>Table21[[#This Row],[UNITID]]</f>
        <v>168883</v>
      </c>
      <c r="G1236" s="157">
        <f>Table21[[#This Row],[Growth Rate]]</f>
        <v>-2.1739130434782608E-2</v>
      </c>
      <c r="H1236">
        <f>Table5[[#This Row],[UNITID]]</f>
        <v>168883</v>
      </c>
      <c r="I1236" s="156">
        <f>Table5[[#This Row],[Growth Rate]]</f>
        <v>-9.7560975609756101E-2</v>
      </c>
    </row>
    <row r="1237" spans="1:9" hidden="1">
      <c r="A1237">
        <f>Table19[[#This Row],[UNITID]]</f>
        <v>168883</v>
      </c>
      <c r="B1237" t="str">
        <f>Table19[[#This Row],[OUTCOMES MEASURES]]</f>
        <v>Number of adjusted cohort receiving a certificate at 8 years</v>
      </c>
      <c r="C1237" s="7">
        <f>Table19[[#This Row],[Growth Rate]]</f>
        <v>0.21428571428571427</v>
      </c>
      <c r="D1237">
        <f>Table20[[#This Row],[UNITID]]</f>
        <v>168883</v>
      </c>
      <c r="E1237" s="7">
        <f>Table20[[#This Row],[Growth Rate]]</f>
        <v>-0.35714285714285715</v>
      </c>
      <c r="F1237">
        <f>Table21[[#This Row],[UNITID]]</f>
        <v>168883</v>
      </c>
      <c r="G1237" s="7">
        <f>Table21[[#This Row],[Growth Rate]]</f>
        <v>-0.875</v>
      </c>
      <c r="H1237">
        <f>Table5[[#This Row],[UNITID]]</f>
        <v>168883</v>
      </c>
      <c r="I1237" s="7">
        <f>Table5[[#This Row],[Growth Rate]]</f>
        <v>-0.66666666666666663</v>
      </c>
    </row>
    <row r="1238" spans="1:9" hidden="1">
      <c r="A1238">
        <f>Table19[[#This Row],[UNITID]]</f>
        <v>168883</v>
      </c>
      <c r="B1238" t="str">
        <f>Table19[[#This Row],[OUTCOMES MEASURES]]</f>
        <v>Number of adjusted cohort receiving an Associate's degree at 8 years</v>
      </c>
      <c r="C1238" s="7">
        <f>Table19[[#This Row],[Growth Rate]]</f>
        <v>-9.3457943925233638E-3</v>
      </c>
      <c r="D1238">
        <f>Table20[[#This Row],[UNITID]]</f>
        <v>168883</v>
      </c>
      <c r="E1238" s="7">
        <f>Table20[[#This Row],[Growth Rate]]</f>
        <v>-0.32786885245901637</v>
      </c>
      <c r="F1238">
        <f>Table21[[#This Row],[UNITID]]</f>
        <v>168883</v>
      </c>
      <c r="G1238" s="7">
        <f>Table21[[#This Row],[Growth Rate]]</f>
        <v>-0.5</v>
      </c>
      <c r="H1238">
        <f>Table5[[#This Row],[UNITID]]</f>
        <v>168883</v>
      </c>
      <c r="I1238" s="7">
        <f>Table5[[#This Row],[Growth Rate]]</f>
        <v>-0.57999999999999996</v>
      </c>
    </row>
    <row r="1239" spans="1:9" hidden="1">
      <c r="A1239">
        <f>Table19[[#This Row],[UNITID]]</f>
        <v>168883</v>
      </c>
      <c r="B1239" t="str">
        <f>Table19[[#This Row],[OUTCOMES MEASURES]]</f>
        <v>Number of adjusted cohort receiving a Bachelor's degree at 8 years</v>
      </c>
      <c r="C1239" s="7" t="str">
        <f>Table19[[#This Row],[Growth Rate]]</f>
        <v/>
      </c>
      <c r="D1239">
        <f>Table20[[#This Row],[UNITID]]</f>
        <v>168883</v>
      </c>
      <c r="E1239" s="7" t="str">
        <f>Table20[[#This Row],[Growth Rate]]</f>
        <v/>
      </c>
      <c r="F1239">
        <f>Table21[[#This Row],[UNITID]]</f>
        <v>168883</v>
      </c>
      <c r="G1239" s="7" t="str">
        <f>Table21[[#This Row],[Growth Rate]]</f>
        <v/>
      </c>
      <c r="H1239">
        <f>Table5[[#This Row],[UNITID]]</f>
        <v>168883</v>
      </c>
      <c r="I1239" s="7" t="str">
        <f>Table5[[#This Row],[Growth Rate]]</f>
        <v/>
      </c>
    </row>
    <row r="1240" spans="1:9" hidden="1">
      <c r="A1240">
        <f>Table19[[#This Row],[UNITID]]</f>
        <v>168883</v>
      </c>
      <c r="B1240" t="str">
        <f>Table19[[#This Row],[OUTCOMES MEASURES]]</f>
        <v>Number of adjusted cohort receiving an award at 8 years</v>
      </c>
      <c r="C1240" s="7">
        <f>Table19[[#This Row],[Growth Rate]]</f>
        <v>3.7037037037037035E-2</v>
      </c>
      <c r="D1240">
        <f>Table20[[#This Row],[UNITID]]</f>
        <v>168883</v>
      </c>
      <c r="E1240" s="7">
        <f>Table20[[#This Row],[Growth Rate]]</f>
        <v>-0.33333333333333331</v>
      </c>
      <c r="F1240">
        <f>Table21[[#This Row],[UNITID]]</f>
        <v>168883</v>
      </c>
      <c r="G1240" s="7">
        <f>Table21[[#This Row],[Growth Rate]]</f>
        <v>-0.56521739130434778</v>
      </c>
      <c r="H1240">
        <f>Table5[[#This Row],[UNITID]]</f>
        <v>168883</v>
      </c>
      <c r="I1240" s="7">
        <f>Table5[[#This Row],[Growth Rate]]</f>
        <v>-0.59322033898305082</v>
      </c>
    </row>
    <row r="1241" spans="1:9" hidden="1">
      <c r="A1241">
        <f>Table19[[#This Row],[UNITID]]</f>
        <v>168883</v>
      </c>
      <c r="B1241" t="str">
        <f>Table19[[#This Row],[OUTCOMES MEASURES]]</f>
        <v>Number of adjusted cohort still enrolled at your institution at 8 years</v>
      </c>
      <c r="C1241" s="7">
        <f>Table19[[#This Row],[Growth Rate]]</f>
        <v>-0.4</v>
      </c>
      <c r="D1241">
        <f>Table20[[#This Row],[UNITID]]</f>
        <v>168883</v>
      </c>
      <c r="E1241" s="7">
        <f>Table20[[#This Row],[Growth Rate]]</f>
        <v>-0.83333333333333337</v>
      </c>
      <c r="F1241">
        <f>Table21[[#This Row],[UNITID]]</f>
        <v>168883</v>
      </c>
      <c r="G1241" s="7">
        <f>Table21[[#This Row],[Growth Rate]]</f>
        <v>-1</v>
      </c>
      <c r="H1241">
        <f>Table5[[#This Row],[UNITID]]</f>
        <v>168883</v>
      </c>
      <c r="I1241" s="7">
        <f>Table5[[#This Row],[Growth Rate]]</f>
        <v>0</v>
      </c>
    </row>
    <row r="1242" spans="1:9" hidden="1">
      <c r="A1242">
        <f>Table19[[#This Row],[UNITID]]</f>
        <v>168883</v>
      </c>
      <c r="B1242" t="str">
        <f>Table19[[#This Row],[OUTCOMES MEASURES]]</f>
        <v>Number of adjusted cohort who enrolled subsequently at another institution at 8 years</v>
      </c>
      <c r="C1242" s="7">
        <f>Table19[[#This Row],[Growth Rate]]</f>
        <v>-0.21505376344086022</v>
      </c>
      <c r="D1242">
        <f>Table20[[#This Row],[UNITID]]</f>
        <v>168883</v>
      </c>
      <c r="E1242" s="7">
        <f>Table20[[#This Row],[Growth Rate]]</f>
        <v>8.6956521739130432E-2</v>
      </c>
      <c r="F1242">
        <f>Table21[[#This Row],[UNITID]]</f>
        <v>168883</v>
      </c>
      <c r="G1242" s="7">
        <f>Table21[[#This Row],[Growth Rate]]</f>
        <v>-0.60606060606060608</v>
      </c>
      <c r="H1242">
        <f>Table5[[#This Row],[UNITID]]</f>
        <v>168883</v>
      </c>
      <c r="I1242" s="7">
        <f>Table5[[#This Row],[Growth Rate]]</f>
        <v>-0.60869565217391308</v>
      </c>
    </row>
    <row r="1243" spans="1:9" hidden="1">
      <c r="A1243">
        <f>Table19[[#This Row],[UNITID]]</f>
        <v>168883</v>
      </c>
      <c r="B1243" s="2" t="str">
        <f>Table19[[#This Row],[OUTCOMES MEASURES]]</f>
        <v>Number of adjusted cohort whose subsequent enrollment status is unknown at 8 years</v>
      </c>
      <c r="C1243" s="8">
        <f>Table19[[#This Row],[Growth Rate]]</f>
        <v>-0.41145833333333331</v>
      </c>
      <c r="D1243">
        <f>Table20[[#This Row],[UNITID]]</f>
        <v>168883</v>
      </c>
      <c r="E1243" s="7">
        <f>Table20[[#This Row],[Growth Rate]]</f>
        <v>-0.51243781094527363</v>
      </c>
      <c r="F1243">
        <f>Table21[[#This Row],[UNITID]]</f>
        <v>168883</v>
      </c>
      <c r="G1243" s="7">
        <f>Table21[[#This Row],[Growth Rate]]</f>
        <v>-0.21428571428571427</v>
      </c>
      <c r="H1243">
        <f>Table5[[#This Row],[UNITID]]</f>
        <v>168883</v>
      </c>
      <c r="I1243" s="7">
        <f>Table5[[#This Row],[Growth Rate]]</f>
        <v>-0.6216216216216216</v>
      </c>
    </row>
    <row r="1244" spans="1:9" hidden="1">
      <c r="A1244">
        <f>Table19[[#This Row],[UNITID]]</f>
        <v>168883</v>
      </c>
      <c r="B1244" s="2" t="str">
        <f>Table19[[#This Row],[OUTCOMES MEASURES]]</f>
        <v>Number of adjusted cohort who did not receive an award from your institution at 8 years</v>
      </c>
      <c r="C1244" s="7">
        <f>Table19[[#This Row],[Growth Rate]]</f>
        <v>-0.34827586206896549</v>
      </c>
      <c r="D1244">
        <f>Table20[[#This Row],[UNITID]]</f>
        <v>168883</v>
      </c>
      <c r="E1244" s="7">
        <f>Table20[[#This Row],[Growth Rate]]</f>
        <v>-0.33444816053511706</v>
      </c>
      <c r="F1244">
        <f>Table21[[#This Row],[UNITID]]</f>
        <v>168883</v>
      </c>
      <c r="G1244" s="21">
        <f>Table21[[#This Row],[Growth Rate]]</f>
        <v>-0.51020408163265307</v>
      </c>
      <c r="H1244">
        <f>Table5[[#This Row],[UNITID]]</f>
        <v>168883</v>
      </c>
      <c r="I1244" s="7">
        <f>Table5[[#This Row],[Growth Rate]]</f>
        <v>-0.6071428571428571</v>
      </c>
    </row>
    <row r="1245" spans="1:9" ht="14.25">
      <c r="A1245" s="63">
        <f>Table19[[#This Row],[UNITID]]</f>
        <v>168883</v>
      </c>
      <c r="B1245" s="148" t="str">
        <f>Table19[[#This Row],[OUTCOMES MEASURES]]</f>
        <v>Percent of adjusted cohort receiving an award at 8 years</v>
      </c>
      <c r="C1245" s="156">
        <f>Table19[[#This Row],[Growth Rate]]</f>
        <v>0.34375</v>
      </c>
      <c r="D1245">
        <f>Table20[[#This Row],[UNITID]]</f>
        <v>168883</v>
      </c>
      <c r="E1245" s="156">
        <f>Table20[[#This Row],[Growth Rate]]</f>
        <v>0</v>
      </c>
      <c r="F1245">
        <f>Table21[[#This Row],[UNITID]]</f>
        <v>168883</v>
      </c>
      <c r="G1245" s="157">
        <f>Table21[[#This Row],[Growth Rate]]</f>
        <v>-6.25E-2</v>
      </c>
      <c r="H1245">
        <f>Table5[[#This Row],[UNITID]]</f>
        <v>168883</v>
      </c>
      <c r="I1245" s="156">
        <f>Table5[[#This Row],[Growth Rate]]</f>
        <v>2.4390243902439025E-2</v>
      </c>
    </row>
    <row r="1246" spans="1:9" hidden="1">
      <c r="A1246">
        <f>Table19[[#This Row],[UNITID]]</f>
        <v>168883</v>
      </c>
      <c r="B1246" s="2" t="str">
        <f>Table19[[#This Row],[OUTCOMES MEASURES]]</f>
        <v>Percent of adjusted cohort still or subsequently enrolled at 8 years</v>
      </c>
      <c r="C1246" s="8">
        <f>Table19[[#This Row],[Growth Rate]]</f>
        <v>0</v>
      </c>
      <c r="D1246">
        <f>Table20[[#This Row],[UNITID]]</f>
        <v>168883</v>
      </c>
      <c r="E1246" s="7">
        <f>Table20[[#This Row],[Growth Rate]]</f>
        <v>0.57692307692307687</v>
      </c>
      <c r="F1246">
        <f>Table21[[#This Row],[UNITID]]</f>
        <v>168883</v>
      </c>
      <c r="G1246" s="21">
        <f>Table21[[#This Row],[Growth Rate]]</f>
        <v>-0.1891891891891892</v>
      </c>
      <c r="H1246">
        <f>Table5[[#This Row],[UNITID]]</f>
        <v>168883</v>
      </c>
      <c r="I1246" s="7">
        <f>Table5[[#This Row],[Growth Rate]]</f>
        <v>0</v>
      </c>
    </row>
    <row r="1247" spans="1:9" ht="14.25">
      <c r="A1247" s="63">
        <f>Table19[[#This Row],[UNITID]]</f>
        <v>168883</v>
      </c>
      <c r="B1247" s="148" t="str">
        <f>Table19[[#This Row],[OUTCOMES MEASURES]]</f>
        <v>Percent of adjusted cohort still enrolled at your institution at 8 years</v>
      </c>
      <c r="C1247" s="156">
        <f>Table19[[#This Row],[Growth Rate]]</f>
        <v>0</v>
      </c>
      <c r="D1247">
        <f>Table20[[#This Row],[UNITID]]</f>
        <v>168883</v>
      </c>
      <c r="E1247" s="156">
        <f>Table20[[#This Row],[Growth Rate]]</f>
        <v>-1</v>
      </c>
      <c r="F1247">
        <f>Table21[[#This Row],[UNITID]]</f>
        <v>168883</v>
      </c>
      <c r="G1247" s="158">
        <f>Table21[[#This Row],[Growth Rate]]</f>
        <v>-1</v>
      </c>
      <c r="H1247">
        <f>Table5[[#This Row],[UNITID]]</f>
        <v>168883</v>
      </c>
      <c r="I1247" s="156">
        <f>Table5[[#This Row],[Growth Rate]]</f>
        <v>1</v>
      </c>
    </row>
    <row r="1248" spans="1:9" ht="14.25">
      <c r="A1248" s="63">
        <f>Table19[[#This Row],[UNITID]]</f>
        <v>168883</v>
      </c>
      <c r="B1248" s="148" t="str">
        <f>Table19[[#This Row],[OUTCOMES MEASURES]]</f>
        <v>Percent of adjusted cohort enrolled subsequently at another institution at 8 years</v>
      </c>
      <c r="C1248" s="156">
        <f>Table19[[#This Row],[Growth Rate]]</f>
        <v>0</v>
      </c>
      <c r="D1248">
        <f>Table20[[#This Row],[UNITID]]</f>
        <v>168883</v>
      </c>
      <c r="E1248" s="64">
        <f>Table20[[#This Row],[Growth Rate]]</f>
        <v>0.6</v>
      </c>
      <c r="F1248">
        <f>Table21[[#This Row],[UNITID]]</f>
        <v>168883</v>
      </c>
      <c r="G1248" s="158">
        <f>Table21[[#This Row],[Growth Rate]]</f>
        <v>-0.14285714285714285</v>
      </c>
      <c r="H1248">
        <f>Table5[[#This Row],[UNITID]]</f>
        <v>168883</v>
      </c>
      <c r="I1248" s="64">
        <f>Table5[[#This Row],[Growth Rate]]</f>
        <v>0</v>
      </c>
    </row>
    <row r="1249" spans="1:9" hidden="1">
      <c r="A1249">
        <f>Table19[[#This Row],[UNITID]]</f>
        <v>168883</v>
      </c>
      <c r="B1249" s="2" t="str">
        <f>Table19[[#This Row],[OUTCOMES MEASURES]]</f>
        <v>Percent of adjusted cohort enrollment status unknown at 8 years</v>
      </c>
      <c r="C1249" s="8">
        <f>Table19[[#This Row],[Growth Rate]]</f>
        <v>-0.24444444444444444</v>
      </c>
      <c r="D1249">
        <f>Table20[[#This Row],[UNITID]]</f>
        <v>168883</v>
      </c>
      <c r="E1249" s="8">
        <f>Table20[[#This Row],[Growth Rate]]</f>
        <v>-0.27777777777777779</v>
      </c>
      <c r="F1249">
        <f>Table21[[#This Row],[UNITID]]</f>
        <v>168883</v>
      </c>
      <c r="G1249" s="8">
        <f>Table21[[#This Row],[Growth Rate]]</f>
        <v>0.66666666666666663</v>
      </c>
      <c r="H1249">
        <f>Table5[[#This Row],[UNITID]]</f>
        <v>168883</v>
      </c>
      <c r="I1249" s="8">
        <f>Table5[[#This Row],[Growth Rate]]</f>
        <v>-3.8461538461538464E-2</v>
      </c>
    </row>
    <row r="1250" spans="1:9" hidden="1">
      <c r="A1250">
        <f>Table19[[#This Row],[UNITID]]</f>
        <v>169275</v>
      </c>
      <c r="B1250" s="2" t="str">
        <f>Table19[[#This Row],[OUTCOMES MEASURES]]</f>
        <v>First-Time, Full-Time Cohort</v>
      </c>
      <c r="C1250" s="8">
        <f>Table19[[#This Row],[Growth Rate]]</f>
        <v>0.27625201938610661</v>
      </c>
      <c r="D1250">
        <f>Table20[[#This Row],[UNITID]]</f>
        <v>169275</v>
      </c>
      <c r="E1250" s="8">
        <f>Table20[[#This Row],[Growth Rate]]</f>
        <v>-0.13542361574382922</v>
      </c>
      <c r="F1250">
        <f>Table21[[#This Row],[UNITID]]</f>
        <v>169275</v>
      </c>
      <c r="G1250" s="8">
        <f>Table21[[#This Row],[Growth Rate]]</f>
        <v>0.18791946308724833</v>
      </c>
      <c r="H1250">
        <f>Table5[[#This Row],[UNITID]]</f>
        <v>169275</v>
      </c>
      <c r="I1250" s="8">
        <f>Table5[[#This Row],[Growth Rate]]</f>
        <v>0.35989010989010989</v>
      </c>
    </row>
    <row r="1251" spans="1:9" hidden="1">
      <c r="A1251">
        <f>Table19[[#This Row],[UNITID]]</f>
        <v>169275</v>
      </c>
      <c r="B1251" t="str">
        <f>Table19[[#This Row],[OUTCOMES MEASURES]]</f>
        <v>Exclusions to cohort</v>
      </c>
      <c r="C1251" s="7" t="str">
        <f>Table19[[#This Row],[Growth Rate]]</f>
        <v/>
      </c>
      <c r="D1251">
        <f>Table20[[#This Row],[UNITID]]</f>
        <v>169275</v>
      </c>
      <c r="E1251" s="7" t="str">
        <f>Table20[[#This Row],[Growth Rate]]</f>
        <v/>
      </c>
      <c r="F1251">
        <f>Table21[[#This Row],[UNITID]]</f>
        <v>169275</v>
      </c>
      <c r="G1251" s="7" t="str">
        <f>Table21[[#This Row],[Growth Rate]]</f>
        <v/>
      </c>
      <c r="H1251">
        <f>Table5[[#This Row],[UNITID]]</f>
        <v>169275</v>
      </c>
      <c r="I1251" s="7" t="str">
        <f>Table5[[#This Row],[Growth Rate]]</f>
        <v/>
      </c>
    </row>
    <row r="1252" spans="1:9" ht="14.25">
      <c r="A1252" s="63">
        <f>Table19[[#This Row],[UNITID]]</f>
        <v>169275</v>
      </c>
      <c r="B1252" s="63" t="str">
        <f>Table19[[#This Row],[OUTCOMES MEASURES]]</f>
        <v>Adjusted cohort</v>
      </c>
      <c r="C1252" s="64">
        <f>Table19[[#This Row],[Growth Rate]]</f>
        <v>0.27302100161550891</v>
      </c>
      <c r="D1252">
        <f>Table20[[#This Row],[UNITID]]</f>
        <v>169275</v>
      </c>
      <c r="E1252" s="64">
        <f>Table20[[#This Row],[Growth Rate]]</f>
        <v>-0.13542361574382922</v>
      </c>
      <c r="F1252">
        <f>Table21[[#This Row],[UNITID]]</f>
        <v>169275</v>
      </c>
      <c r="G1252" s="155">
        <f>Table21[[#This Row],[Growth Rate]]</f>
        <v>0.18791946308724833</v>
      </c>
      <c r="H1252">
        <f>Table5[[#This Row],[UNITID]]</f>
        <v>169275</v>
      </c>
      <c r="I1252" s="64">
        <f>Table5[[#This Row],[Growth Rate]]</f>
        <v>0.35989010989010989</v>
      </c>
    </row>
    <row r="1253" spans="1:9" hidden="1">
      <c r="A1253">
        <f>Table19[[#This Row],[UNITID]]</f>
        <v>169275</v>
      </c>
      <c r="B1253" t="str">
        <f>Table19[[#This Row],[OUTCOMES MEASURES]]</f>
        <v>Number of adjusted cohort receiving a certificate at 4 years</v>
      </c>
      <c r="C1253" s="7">
        <f>Table19[[#This Row],[Growth Rate]]</f>
        <v>0.38461538461538464</v>
      </c>
      <c r="D1253">
        <f>Table20[[#This Row],[UNITID]]</f>
        <v>169275</v>
      </c>
      <c r="E1253" s="7">
        <f>Table20[[#This Row],[Growth Rate]]</f>
        <v>0.23076923076923078</v>
      </c>
      <c r="F1253">
        <f>Table21[[#This Row],[UNITID]]</f>
        <v>169275</v>
      </c>
      <c r="G1253" s="7" t="str">
        <f>Table21[[#This Row],[Growth Rate]]</f>
        <v/>
      </c>
      <c r="H1253">
        <f>Table5[[#This Row],[UNITID]]</f>
        <v>169275</v>
      </c>
      <c r="I1253" s="7">
        <f>Table5[[#This Row],[Growth Rate]]</f>
        <v>1.3333333333333333</v>
      </c>
    </row>
    <row r="1254" spans="1:9" hidden="1">
      <c r="A1254">
        <f>Table19[[#This Row],[UNITID]]</f>
        <v>169275</v>
      </c>
      <c r="B1254" t="str">
        <f>Table19[[#This Row],[OUTCOMES MEASURES]]</f>
        <v>Number of adjusted cohort receiving an Associate's degree at 4 years</v>
      </c>
      <c r="C1254" s="7">
        <f>Table19[[#This Row],[Growth Rate]]</f>
        <v>0.23076923076923078</v>
      </c>
      <c r="D1254">
        <f>Table20[[#This Row],[UNITID]]</f>
        <v>169275</v>
      </c>
      <c r="E1254" s="7">
        <f>Table20[[#This Row],[Growth Rate]]</f>
        <v>-0.26356589147286824</v>
      </c>
      <c r="F1254">
        <f>Table21[[#This Row],[UNITID]]</f>
        <v>169275</v>
      </c>
      <c r="G1254" s="7">
        <f>Table21[[#This Row],[Growth Rate]]</f>
        <v>2.3255813953488372E-2</v>
      </c>
      <c r="H1254">
        <f>Table5[[#This Row],[UNITID]]</f>
        <v>169275</v>
      </c>
      <c r="I1254" s="7">
        <f>Table5[[#This Row],[Growth Rate]]</f>
        <v>0.48648648648648651</v>
      </c>
    </row>
    <row r="1255" spans="1:9" hidden="1">
      <c r="A1255">
        <f>Table19[[#This Row],[UNITID]]</f>
        <v>169275</v>
      </c>
      <c r="B1255" t="str">
        <f>Table19[[#This Row],[OUTCOMES MEASURES]]</f>
        <v>Number of adjusted cohort receiving a Bachelor's degree at 4 years</v>
      </c>
      <c r="C1255" s="7" t="str">
        <f>Table19[[#This Row],[Growth Rate]]</f>
        <v/>
      </c>
      <c r="D1255">
        <f>Table20[[#This Row],[UNITID]]</f>
        <v>169275</v>
      </c>
      <c r="E1255" s="7" t="str">
        <f>Table20[[#This Row],[Growth Rate]]</f>
        <v/>
      </c>
      <c r="F1255">
        <f>Table21[[#This Row],[UNITID]]</f>
        <v>169275</v>
      </c>
      <c r="G1255" s="7" t="str">
        <f>Table21[[#This Row],[Growth Rate]]</f>
        <v/>
      </c>
      <c r="H1255">
        <f>Table5[[#This Row],[UNITID]]</f>
        <v>169275</v>
      </c>
      <c r="I1255" s="7" t="str">
        <f>Table5[[#This Row],[Growth Rate]]</f>
        <v/>
      </c>
    </row>
    <row r="1256" spans="1:9" hidden="1">
      <c r="A1256">
        <f>Table19[[#This Row],[UNITID]]</f>
        <v>169275</v>
      </c>
      <c r="B1256" s="2" t="str">
        <f>Table19[[#This Row],[OUTCOMES MEASURES]]</f>
        <v>Number of adjusted cohort receiving an award at 4 years</v>
      </c>
      <c r="C1256" s="7">
        <f>Table19[[#This Row],[Growth Rate]]</f>
        <v>0.24260355029585798</v>
      </c>
      <c r="D1256">
        <f>Table20[[#This Row],[UNITID]]</f>
        <v>169275</v>
      </c>
      <c r="E1256" s="7">
        <f>Table20[[#This Row],[Growth Rate]]</f>
        <v>-0.21830985915492956</v>
      </c>
      <c r="F1256">
        <f>Table21[[#This Row],[UNITID]]</f>
        <v>169275</v>
      </c>
      <c r="G1256" s="21">
        <f>Table21[[#This Row],[Growth Rate]]</f>
        <v>0.20930232558139536</v>
      </c>
      <c r="H1256">
        <f>Table5[[#This Row],[UNITID]]</f>
        <v>169275</v>
      </c>
      <c r="I1256" s="7">
        <f>Table5[[#This Row],[Growth Rate]]</f>
        <v>0.55000000000000004</v>
      </c>
    </row>
    <row r="1257" spans="1:9" ht="14.25">
      <c r="A1257" s="63">
        <f>Table19[[#This Row],[UNITID]]</f>
        <v>169275</v>
      </c>
      <c r="B1257" s="148" t="str">
        <f>Table19[[#This Row],[OUTCOMES MEASURES]]</f>
        <v>Percent of adjusted cohort receiving an award at 4 years</v>
      </c>
      <c r="C1257" s="156">
        <f>Table19[[#This Row],[Growth Rate]]</f>
        <v>0</v>
      </c>
      <c r="D1257">
        <f>Table20[[#This Row],[UNITID]]</f>
        <v>169275</v>
      </c>
      <c r="E1257" s="156">
        <f>Table20[[#This Row],[Growth Rate]]</f>
        <v>0</v>
      </c>
      <c r="F1257">
        <f>Table21[[#This Row],[UNITID]]</f>
        <v>169275</v>
      </c>
      <c r="G1257" s="157">
        <f>Table21[[#This Row],[Growth Rate]]</f>
        <v>0</v>
      </c>
      <c r="H1257">
        <f>Table5[[#This Row],[UNITID]]</f>
        <v>169275</v>
      </c>
      <c r="I1257" s="156">
        <f>Table5[[#This Row],[Growth Rate]]</f>
        <v>0.18181818181818182</v>
      </c>
    </row>
    <row r="1258" spans="1:9" hidden="1">
      <c r="A1258">
        <f>Table19[[#This Row],[UNITID]]</f>
        <v>169275</v>
      </c>
      <c r="B1258" t="str">
        <f>Table19[[#This Row],[OUTCOMES MEASURES]]</f>
        <v>Number of adjusted cohort receiving a certificate at 6 years</v>
      </c>
      <c r="C1258" s="7">
        <f>Table19[[#This Row],[Growth Rate]]</f>
        <v>0.5</v>
      </c>
      <c r="D1258">
        <f>Table20[[#This Row],[UNITID]]</f>
        <v>169275</v>
      </c>
      <c r="E1258" s="7">
        <f>Table20[[#This Row],[Growth Rate]]</f>
        <v>0.5</v>
      </c>
      <c r="F1258">
        <f>Table21[[#This Row],[UNITID]]</f>
        <v>169275</v>
      </c>
      <c r="G1258" s="7" t="str">
        <f>Table21[[#This Row],[Growth Rate]]</f>
        <v/>
      </c>
      <c r="H1258">
        <f>Table5[[#This Row],[UNITID]]</f>
        <v>169275</v>
      </c>
      <c r="I1258" s="7">
        <f>Table5[[#This Row],[Growth Rate]]</f>
        <v>6</v>
      </c>
    </row>
    <row r="1259" spans="1:9" hidden="1">
      <c r="A1259">
        <f>Table19[[#This Row],[UNITID]]</f>
        <v>169275</v>
      </c>
      <c r="B1259" t="str">
        <f>Table19[[#This Row],[OUTCOMES MEASURES]]</f>
        <v>Number of adjusted cohort receiving an Associate's degree at 6 years</v>
      </c>
      <c r="C1259" s="7">
        <f>Table19[[#This Row],[Growth Rate]]</f>
        <v>0.19047619047619047</v>
      </c>
      <c r="D1259">
        <f>Table20[[#This Row],[UNITID]]</f>
        <v>169275</v>
      </c>
      <c r="E1259" s="7">
        <f>Table20[[#This Row],[Growth Rate]]</f>
        <v>-0.33177570093457942</v>
      </c>
      <c r="F1259">
        <f>Table21[[#This Row],[UNITID]]</f>
        <v>169275</v>
      </c>
      <c r="G1259" s="7">
        <f>Table21[[#This Row],[Growth Rate]]</f>
        <v>-2.1276595744680851E-2</v>
      </c>
      <c r="H1259">
        <f>Table5[[#This Row],[UNITID]]</f>
        <v>169275</v>
      </c>
      <c r="I1259" s="7">
        <f>Table5[[#This Row],[Growth Rate]]</f>
        <v>0.3728813559322034</v>
      </c>
    </row>
    <row r="1260" spans="1:9" hidden="1">
      <c r="A1260">
        <f>Table19[[#This Row],[UNITID]]</f>
        <v>169275</v>
      </c>
      <c r="B1260" t="str">
        <f>Table19[[#This Row],[OUTCOMES MEASURES]]</f>
        <v>Number of adjusted cohort receiving a Bachelor's degree at 6 years</v>
      </c>
      <c r="C1260" s="7" t="str">
        <f>Table19[[#This Row],[Growth Rate]]</f>
        <v/>
      </c>
      <c r="D1260">
        <f>Table20[[#This Row],[UNITID]]</f>
        <v>169275</v>
      </c>
      <c r="E1260" s="7" t="str">
        <f>Table20[[#This Row],[Growth Rate]]</f>
        <v/>
      </c>
      <c r="F1260">
        <f>Table21[[#This Row],[UNITID]]</f>
        <v>169275</v>
      </c>
      <c r="G1260" s="7" t="str">
        <f>Table21[[#This Row],[Growth Rate]]</f>
        <v/>
      </c>
      <c r="H1260">
        <f>Table5[[#This Row],[UNITID]]</f>
        <v>169275</v>
      </c>
      <c r="I1260" s="7" t="str">
        <f>Table5[[#This Row],[Growth Rate]]</f>
        <v/>
      </c>
    </row>
    <row r="1261" spans="1:9" hidden="1">
      <c r="A1261">
        <f>Table19[[#This Row],[UNITID]]</f>
        <v>169275</v>
      </c>
      <c r="B1261" s="2" t="str">
        <f>Table19[[#This Row],[OUTCOMES MEASURES]]</f>
        <v>Number of adjusted cohort receiving an award at 6 years</v>
      </c>
      <c r="C1261" s="7">
        <f>Table19[[#This Row],[Growth Rate]]</f>
        <v>0.20895522388059701</v>
      </c>
      <c r="D1261">
        <f>Table20[[#This Row],[UNITID]]</f>
        <v>169275</v>
      </c>
      <c r="E1261" s="7">
        <f>Table20[[#This Row],[Growth Rate]]</f>
        <v>-0.28761061946902655</v>
      </c>
      <c r="F1261">
        <f>Table21[[#This Row],[UNITID]]</f>
        <v>169275</v>
      </c>
      <c r="G1261" s="21">
        <f>Table21[[#This Row],[Growth Rate]]</f>
        <v>0.14893617021276595</v>
      </c>
      <c r="H1261">
        <f>Table5[[#This Row],[UNITID]]</f>
        <v>169275</v>
      </c>
      <c r="I1261" s="7">
        <f>Table5[[#This Row],[Growth Rate]]</f>
        <v>0.46666666666666667</v>
      </c>
    </row>
    <row r="1262" spans="1:9" ht="14.25">
      <c r="A1262" s="63">
        <f>Table19[[#This Row],[UNITID]]</f>
        <v>169275</v>
      </c>
      <c r="B1262" s="148" t="str">
        <f>Table19[[#This Row],[OUTCOMES MEASURES]]</f>
        <v>Percent of adjusted cohort receiving an award at 6 years</v>
      </c>
      <c r="C1262" s="156">
        <f>Table19[[#This Row],[Growth Rate]]</f>
        <v>-3.125E-2</v>
      </c>
      <c r="D1262">
        <f>Table20[[#This Row],[UNITID]]</f>
        <v>169275</v>
      </c>
      <c r="E1262" s="156">
        <f>Table20[[#This Row],[Growth Rate]]</f>
        <v>-0.2</v>
      </c>
      <c r="F1262">
        <f>Table21[[#This Row],[UNITID]]</f>
        <v>169275</v>
      </c>
      <c r="G1262" s="157">
        <f>Table21[[#This Row],[Growth Rate]]</f>
        <v>-3.125E-2</v>
      </c>
      <c r="H1262">
        <f>Table5[[#This Row],[UNITID]]</f>
        <v>169275</v>
      </c>
      <c r="I1262" s="156">
        <f>Table5[[#This Row],[Growth Rate]]</f>
        <v>0.125</v>
      </c>
    </row>
    <row r="1263" spans="1:9" hidden="1">
      <c r="A1263">
        <f>Table19[[#This Row],[UNITID]]</f>
        <v>169275</v>
      </c>
      <c r="B1263" t="str">
        <f>Table19[[#This Row],[OUTCOMES MEASURES]]</f>
        <v>Number of adjusted cohort receiving a certificate at 8 years</v>
      </c>
      <c r="C1263" s="7">
        <f>Table19[[#This Row],[Growth Rate]]</f>
        <v>0.5</v>
      </c>
      <c r="D1263">
        <f>Table20[[#This Row],[UNITID]]</f>
        <v>169275</v>
      </c>
      <c r="E1263" s="7">
        <f>Table20[[#This Row],[Growth Rate]]</f>
        <v>0.21428571428571427</v>
      </c>
      <c r="F1263">
        <f>Table21[[#This Row],[UNITID]]</f>
        <v>169275</v>
      </c>
      <c r="G1263" s="7" t="str">
        <f>Table21[[#This Row],[Growth Rate]]</f>
        <v/>
      </c>
      <c r="H1263">
        <f>Table5[[#This Row],[UNITID]]</f>
        <v>169275</v>
      </c>
      <c r="I1263" s="7">
        <f>Table5[[#This Row],[Growth Rate]]</f>
        <v>6</v>
      </c>
    </row>
    <row r="1264" spans="1:9" hidden="1">
      <c r="A1264">
        <f>Table19[[#This Row],[UNITID]]</f>
        <v>169275</v>
      </c>
      <c r="B1264" t="str">
        <f>Table19[[#This Row],[OUTCOMES MEASURES]]</f>
        <v>Number of adjusted cohort receiving an Associate's degree at 8 years</v>
      </c>
      <c r="C1264" s="7">
        <f>Table19[[#This Row],[Growth Rate]]</f>
        <v>0.26288659793814434</v>
      </c>
      <c r="D1264">
        <f>Table20[[#This Row],[UNITID]]</f>
        <v>169275</v>
      </c>
      <c r="E1264" s="7">
        <f>Table20[[#This Row],[Growth Rate]]</f>
        <v>-0.32510288065843623</v>
      </c>
      <c r="F1264">
        <f>Table21[[#This Row],[UNITID]]</f>
        <v>169275</v>
      </c>
      <c r="G1264" s="7">
        <f>Table21[[#This Row],[Growth Rate]]</f>
        <v>2.1276595744680851E-2</v>
      </c>
      <c r="H1264">
        <f>Table5[[#This Row],[UNITID]]</f>
        <v>169275</v>
      </c>
      <c r="I1264" s="7">
        <f>Table5[[#This Row],[Growth Rate]]</f>
        <v>0.50819672131147542</v>
      </c>
    </row>
    <row r="1265" spans="1:9" hidden="1">
      <c r="A1265">
        <f>Table19[[#This Row],[UNITID]]</f>
        <v>169275</v>
      </c>
      <c r="B1265" t="str">
        <f>Table19[[#This Row],[OUTCOMES MEASURES]]</f>
        <v>Number of adjusted cohort receiving a Bachelor's degree at 8 years</v>
      </c>
      <c r="C1265" s="7" t="str">
        <f>Table19[[#This Row],[Growth Rate]]</f>
        <v/>
      </c>
      <c r="D1265">
        <f>Table20[[#This Row],[UNITID]]</f>
        <v>169275</v>
      </c>
      <c r="E1265" s="7" t="str">
        <f>Table20[[#This Row],[Growth Rate]]</f>
        <v/>
      </c>
      <c r="F1265">
        <f>Table21[[#This Row],[UNITID]]</f>
        <v>169275</v>
      </c>
      <c r="G1265" s="7" t="str">
        <f>Table21[[#This Row],[Growth Rate]]</f>
        <v/>
      </c>
      <c r="H1265">
        <f>Table5[[#This Row],[UNITID]]</f>
        <v>169275</v>
      </c>
      <c r="I1265" s="7" t="str">
        <f>Table5[[#This Row],[Growth Rate]]</f>
        <v/>
      </c>
    </row>
    <row r="1266" spans="1:9" hidden="1">
      <c r="A1266">
        <f>Table19[[#This Row],[UNITID]]</f>
        <v>169275</v>
      </c>
      <c r="B1266" t="str">
        <f>Table19[[#This Row],[OUTCOMES MEASURES]]</f>
        <v>Number of adjusted cohort receiving an award at 8 years</v>
      </c>
      <c r="C1266" s="7">
        <f>Table19[[#This Row],[Growth Rate]]</f>
        <v>0.27669902912621358</v>
      </c>
      <c r="D1266">
        <f>Table20[[#This Row],[UNITID]]</f>
        <v>169275</v>
      </c>
      <c r="E1266" s="7">
        <f>Table20[[#This Row],[Growth Rate]]</f>
        <v>-0.29571984435797666</v>
      </c>
      <c r="F1266">
        <f>Table21[[#This Row],[UNITID]]</f>
        <v>169275</v>
      </c>
      <c r="G1266" s="7">
        <f>Table21[[#This Row],[Growth Rate]]</f>
        <v>0.19148936170212766</v>
      </c>
      <c r="H1266">
        <f>Table5[[#This Row],[UNITID]]</f>
        <v>169275</v>
      </c>
      <c r="I1266" s="7">
        <f>Table5[[#This Row],[Growth Rate]]</f>
        <v>0.59677419354838712</v>
      </c>
    </row>
    <row r="1267" spans="1:9" hidden="1">
      <c r="A1267">
        <f>Table19[[#This Row],[UNITID]]</f>
        <v>169275</v>
      </c>
      <c r="B1267" t="str">
        <f>Table19[[#This Row],[OUTCOMES MEASURES]]</f>
        <v>Number of adjusted cohort still enrolled at your institution at 8 years</v>
      </c>
      <c r="C1267" s="7">
        <f>Table19[[#This Row],[Growth Rate]]</f>
        <v>3.25</v>
      </c>
      <c r="D1267">
        <f>Table20[[#This Row],[UNITID]]</f>
        <v>169275</v>
      </c>
      <c r="E1267" s="7">
        <f>Table20[[#This Row],[Growth Rate]]</f>
        <v>1.2</v>
      </c>
      <c r="F1267">
        <f>Table21[[#This Row],[UNITID]]</f>
        <v>169275</v>
      </c>
      <c r="G1267" s="7" t="str">
        <f>Table21[[#This Row],[Growth Rate]]</f>
        <v/>
      </c>
      <c r="H1267">
        <f>Table5[[#This Row],[UNITID]]</f>
        <v>169275</v>
      </c>
      <c r="I1267" s="7">
        <f>Table5[[#This Row],[Growth Rate]]</f>
        <v>8</v>
      </c>
    </row>
    <row r="1268" spans="1:9" hidden="1">
      <c r="A1268">
        <f>Table19[[#This Row],[UNITID]]</f>
        <v>169275</v>
      </c>
      <c r="B1268" t="str">
        <f>Table19[[#This Row],[OUTCOMES MEASURES]]</f>
        <v>Number of adjusted cohort who enrolled subsequently at another institution at 8 years</v>
      </c>
      <c r="C1268" s="7">
        <f>Table19[[#This Row],[Growth Rate]]</f>
        <v>1.1207729468599035</v>
      </c>
      <c r="D1268">
        <f>Table20[[#This Row],[UNITID]]</f>
        <v>169275</v>
      </c>
      <c r="E1268" s="7">
        <f>Table20[[#This Row],[Growth Rate]]</f>
        <v>-0.34565217391304348</v>
      </c>
      <c r="F1268">
        <f>Table21[[#This Row],[UNITID]]</f>
        <v>169275</v>
      </c>
      <c r="G1268" s="7">
        <f>Table21[[#This Row],[Growth Rate]]</f>
        <v>0.83333333333333337</v>
      </c>
      <c r="H1268">
        <f>Table5[[#This Row],[UNITID]]</f>
        <v>169275</v>
      </c>
      <c r="I1268" s="7">
        <f>Table5[[#This Row],[Growth Rate]]</f>
        <v>0.48226950354609927</v>
      </c>
    </row>
    <row r="1269" spans="1:9" hidden="1">
      <c r="A1269">
        <f>Table19[[#This Row],[UNITID]]</f>
        <v>169275</v>
      </c>
      <c r="B1269" s="2" t="str">
        <f>Table19[[#This Row],[OUTCOMES MEASURES]]</f>
        <v>Number of adjusted cohort whose subsequent enrollment status is unknown at 8 years</v>
      </c>
      <c r="C1269" s="8">
        <f>Table19[[#This Row],[Growth Rate]]</f>
        <v>-0.65841584158415845</v>
      </c>
      <c r="D1269">
        <f>Table20[[#This Row],[UNITID]]</f>
        <v>169275</v>
      </c>
      <c r="E1269" s="7">
        <f>Table20[[#This Row],[Growth Rate]]</f>
        <v>1.0498687664041995E-2</v>
      </c>
      <c r="F1269">
        <f>Table21[[#This Row],[UNITID]]</f>
        <v>169275</v>
      </c>
      <c r="G1269" s="7">
        <f>Table21[[#This Row],[Growth Rate]]</f>
        <v>-0.60416666666666663</v>
      </c>
      <c r="H1269">
        <f>Table5[[#This Row],[UNITID]]</f>
        <v>169275</v>
      </c>
      <c r="I1269" s="7">
        <f>Table5[[#This Row],[Growth Rate]]</f>
        <v>0.1125</v>
      </c>
    </row>
    <row r="1270" spans="1:9" hidden="1">
      <c r="A1270">
        <f>Table19[[#This Row],[UNITID]]</f>
        <v>169275</v>
      </c>
      <c r="B1270" s="2" t="str">
        <f>Table19[[#This Row],[OUTCOMES MEASURES]]</f>
        <v>Number of adjusted cohort who did not receive an award from your institution at 8 years</v>
      </c>
      <c r="C1270" s="7">
        <f>Table19[[#This Row],[Growth Rate]]</f>
        <v>0.2711864406779661</v>
      </c>
      <c r="D1270">
        <f>Table20[[#This Row],[UNITID]]</f>
        <v>169275</v>
      </c>
      <c r="E1270" s="7">
        <f>Table20[[#This Row],[Growth Rate]]</f>
        <v>-0.10225442834138486</v>
      </c>
      <c r="F1270">
        <f>Table21[[#This Row],[UNITID]]</f>
        <v>169275</v>
      </c>
      <c r="G1270" s="21">
        <f>Table21[[#This Row],[Growth Rate]]</f>
        <v>0.18627450980392157</v>
      </c>
      <c r="H1270">
        <f>Table5[[#This Row],[UNITID]]</f>
        <v>169275</v>
      </c>
      <c r="I1270" s="7">
        <f>Table5[[#This Row],[Growth Rate]]</f>
        <v>0.31125827814569534</v>
      </c>
    </row>
    <row r="1271" spans="1:9" ht="14.25">
      <c r="A1271" s="63">
        <f>Table19[[#This Row],[UNITID]]</f>
        <v>169275</v>
      </c>
      <c r="B1271" s="148" t="str">
        <f>Table19[[#This Row],[OUTCOMES MEASURES]]</f>
        <v>Percent of adjusted cohort receiving an award at 8 years</v>
      </c>
      <c r="C1271" s="156">
        <f>Table19[[#This Row],[Growth Rate]]</f>
        <v>0</v>
      </c>
      <c r="D1271">
        <f>Table20[[#This Row],[UNITID]]</f>
        <v>169275</v>
      </c>
      <c r="E1271" s="156">
        <f>Table20[[#This Row],[Growth Rate]]</f>
        <v>-0.17647058823529413</v>
      </c>
      <c r="F1271">
        <f>Table21[[#This Row],[UNITID]]</f>
        <v>169275</v>
      </c>
      <c r="G1271" s="157">
        <f>Table21[[#This Row],[Growth Rate]]</f>
        <v>0</v>
      </c>
      <c r="H1271">
        <f>Table5[[#This Row],[UNITID]]</f>
        <v>169275</v>
      </c>
      <c r="I1271" s="156">
        <f>Table5[[#This Row],[Growth Rate]]</f>
        <v>0.17647058823529413</v>
      </c>
    </row>
    <row r="1272" spans="1:9" hidden="1">
      <c r="A1272">
        <f>Table19[[#This Row],[UNITID]]</f>
        <v>169275</v>
      </c>
      <c r="B1272" s="2" t="str">
        <f>Table19[[#This Row],[OUTCOMES MEASURES]]</f>
        <v>Percent of adjusted cohort still or subsequently enrolled at 8 years</v>
      </c>
      <c r="C1272" s="8">
        <f>Table19[[#This Row],[Growth Rate]]</f>
        <v>0.70588235294117652</v>
      </c>
      <c r="D1272">
        <f>Table20[[#This Row],[UNITID]]</f>
        <v>169275</v>
      </c>
      <c r="E1272" s="7">
        <f>Table20[[#This Row],[Growth Rate]]</f>
        <v>-0.15625</v>
      </c>
      <c r="F1272">
        <f>Table21[[#This Row],[UNITID]]</f>
        <v>169275</v>
      </c>
      <c r="G1272" s="21">
        <f>Table21[[#This Row],[Growth Rate]]</f>
        <v>0.61111111111111116</v>
      </c>
      <c r="H1272">
        <f>Table5[[#This Row],[UNITID]]</f>
        <v>169275</v>
      </c>
      <c r="I1272" s="7">
        <f>Table5[[#This Row],[Growth Rate]]</f>
        <v>0.12820512820512819</v>
      </c>
    </row>
    <row r="1273" spans="1:9" ht="14.25">
      <c r="A1273" s="63">
        <f>Table19[[#This Row],[UNITID]]</f>
        <v>169275</v>
      </c>
      <c r="B1273" s="148" t="str">
        <f>Table19[[#This Row],[OUTCOMES MEASURES]]</f>
        <v>Percent of adjusted cohort still enrolled at your institution at 8 years</v>
      </c>
      <c r="C1273" s="156">
        <f>Table19[[#This Row],[Growth Rate]]</f>
        <v>1</v>
      </c>
      <c r="D1273">
        <f>Table20[[#This Row],[UNITID]]</f>
        <v>169275</v>
      </c>
      <c r="E1273" s="156">
        <f>Table20[[#This Row],[Growth Rate]]</f>
        <v>2</v>
      </c>
      <c r="F1273">
        <f>Table21[[#This Row],[UNITID]]</f>
        <v>169275</v>
      </c>
      <c r="G1273" s="158" t="str">
        <f>Table21[[#This Row],[Growth Rate]]</f>
        <v/>
      </c>
      <c r="H1273">
        <f>Table5[[#This Row],[UNITID]]</f>
        <v>169275</v>
      </c>
      <c r="I1273" s="156" t="str">
        <f>Table5[[#This Row],[Growth Rate]]</f>
        <v/>
      </c>
    </row>
    <row r="1274" spans="1:9" ht="14.25">
      <c r="A1274" s="63">
        <f>Table19[[#This Row],[UNITID]]</f>
        <v>169275</v>
      </c>
      <c r="B1274" s="148" t="str">
        <f>Table19[[#This Row],[OUTCOMES MEASURES]]</f>
        <v>Percent of adjusted cohort enrolled subsequently at another institution at 8 years</v>
      </c>
      <c r="C1274" s="156">
        <f>Table19[[#This Row],[Growth Rate]]</f>
        <v>0.69696969696969702</v>
      </c>
      <c r="D1274">
        <f>Table20[[#This Row],[UNITID]]</f>
        <v>169275</v>
      </c>
      <c r="E1274" s="64">
        <f>Table20[[#This Row],[Growth Rate]]</f>
        <v>-0.25806451612903225</v>
      </c>
      <c r="F1274">
        <f>Table21[[#This Row],[UNITID]]</f>
        <v>169275</v>
      </c>
      <c r="G1274" s="158">
        <f>Table21[[#This Row],[Growth Rate]]</f>
        <v>0.55555555555555558</v>
      </c>
      <c r="H1274">
        <f>Table5[[#This Row],[UNITID]]</f>
        <v>169275</v>
      </c>
      <c r="I1274" s="64">
        <f>Table5[[#This Row],[Growth Rate]]</f>
        <v>7.6923076923076927E-2</v>
      </c>
    </row>
    <row r="1275" spans="1:9" hidden="1">
      <c r="A1275">
        <f>Table19[[#This Row],[UNITID]]</f>
        <v>169275</v>
      </c>
      <c r="B1275" s="2" t="str">
        <f>Table19[[#This Row],[OUTCOMES MEASURES]]</f>
        <v>Percent of adjusted cohort enrollment status unknown at 8 years</v>
      </c>
      <c r="C1275" s="8">
        <f>Table19[[#This Row],[Growth Rate]]</f>
        <v>-0.72727272727272729</v>
      </c>
      <c r="D1275">
        <f>Table20[[#This Row],[UNITID]]</f>
        <v>169275</v>
      </c>
      <c r="E1275" s="8">
        <f>Table20[[#This Row],[Growth Rate]]</f>
        <v>0.15686274509803921</v>
      </c>
      <c r="F1275">
        <f>Table21[[#This Row],[UNITID]]</f>
        <v>169275</v>
      </c>
      <c r="G1275" s="8">
        <f>Table21[[#This Row],[Growth Rate]]</f>
        <v>-0.65625</v>
      </c>
      <c r="H1275">
        <f>Table5[[#This Row],[UNITID]]</f>
        <v>169275</v>
      </c>
      <c r="I1275" s="8">
        <f>Table5[[#This Row],[Growth Rate]]</f>
        <v>-0.18181818181818182</v>
      </c>
    </row>
    <row r="1276" spans="1:9" hidden="1">
      <c r="A1276">
        <f>Table19[[#This Row],[UNITID]]</f>
        <v>169521</v>
      </c>
      <c r="B1276" s="2" t="str">
        <f>Table19[[#This Row],[OUTCOMES MEASURES]]</f>
        <v>First-Time, Full-Time Cohort</v>
      </c>
      <c r="C1276" s="8">
        <f>Table19[[#This Row],[Growth Rate]]</f>
        <v>-0.10066555740432612</v>
      </c>
      <c r="D1276">
        <f>Table20[[#This Row],[UNITID]]</f>
        <v>169521</v>
      </c>
      <c r="E1276" s="8">
        <f>Table20[[#This Row],[Growth Rate]]</f>
        <v>-0.27379209370424595</v>
      </c>
      <c r="F1276">
        <f>Table21[[#This Row],[UNITID]]</f>
        <v>169521</v>
      </c>
      <c r="G1276" s="8">
        <f>Table21[[#This Row],[Growth Rate]]</f>
        <v>-0.34536082474226804</v>
      </c>
      <c r="H1276">
        <f>Table5[[#This Row],[UNITID]]</f>
        <v>169521</v>
      </c>
      <c r="I1276" s="8">
        <f>Table5[[#This Row],[Growth Rate]]</f>
        <v>-0.32014388489208634</v>
      </c>
    </row>
    <row r="1277" spans="1:9" hidden="1">
      <c r="A1277">
        <f>Table19[[#This Row],[UNITID]]</f>
        <v>169521</v>
      </c>
      <c r="B1277" t="str">
        <f>Table19[[#This Row],[OUTCOMES MEASURES]]</f>
        <v>Exclusions to cohort</v>
      </c>
      <c r="C1277" s="7">
        <f>Table19[[#This Row],[Growth Rate]]</f>
        <v>0</v>
      </c>
      <c r="D1277">
        <f>Table20[[#This Row],[UNITID]]</f>
        <v>169521</v>
      </c>
      <c r="E1277" s="7" t="str">
        <f>Table20[[#This Row],[Growth Rate]]</f>
        <v/>
      </c>
      <c r="F1277">
        <f>Table21[[#This Row],[UNITID]]</f>
        <v>169521</v>
      </c>
      <c r="G1277" s="7" t="str">
        <f>Table21[[#This Row],[Growth Rate]]</f>
        <v/>
      </c>
      <c r="H1277">
        <f>Table5[[#This Row],[UNITID]]</f>
        <v>169521</v>
      </c>
      <c r="I1277" s="7" t="str">
        <f>Table5[[#This Row],[Growth Rate]]</f>
        <v/>
      </c>
    </row>
    <row r="1278" spans="1:9" ht="14.25">
      <c r="A1278" s="63">
        <f>Table19[[#This Row],[UNITID]]</f>
        <v>169521</v>
      </c>
      <c r="B1278" s="63" t="str">
        <f>Table19[[#This Row],[OUTCOMES MEASURES]]</f>
        <v>Adjusted cohort</v>
      </c>
      <c r="C1278" s="64">
        <f>Table19[[#This Row],[Growth Rate]]</f>
        <v>-0.10074937552039967</v>
      </c>
      <c r="D1278">
        <f>Table20[[#This Row],[UNITID]]</f>
        <v>169521</v>
      </c>
      <c r="E1278" s="64">
        <f>Table20[[#This Row],[Growth Rate]]</f>
        <v>-0.2752562225475842</v>
      </c>
      <c r="F1278">
        <f>Table21[[#This Row],[UNITID]]</f>
        <v>169521</v>
      </c>
      <c r="G1278" s="155">
        <f>Table21[[#This Row],[Growth Rate]]</f>
        <v>-0.34536082474226804</v>
      </c>
      <c r="H1278">
        <f>Table5[[#This Row],[UNITID]]</f>
        <v>169521</v>
      </c>
      <c r="I1278" s="64">
        <f>Table5[[#This Row],[Growth Rate]]</f>
        <v>-0.32014388489208634</v>
      </c>
    </row>
    <row r="1279" spans="1:9" hidden="1">
      <c r="A1279">
        <f>Table19[[#This Row],[UNITID]]</f>
        <v>169521</v>
      </c>
      <c r="B1279" t="str">
        <f>Table19[[#This Row],[OUTCOMES MEASURES]]</f>
        <v>Number of adjusted cohort receiving a certificate at 4 years</v>
      </c>
      <c r="C1279" s="7">
        <f>Table19[[#This Row],[Growth Rate]]</f>
        <v>-0.46153846153846156</v>
      </c>
      <c r="D1279">
        <f>Table20[[#This Row],[UNITID]]</f>
        <v>169521</v>
      </c>
      <c r="E1279" s="7">
        <f>Table20[[#This Row],[Growth Rate]]</f>
        <v>0.125</v>
      </c>
      <c r="F1279">
        <f>Table21[[#This Row],[UNITID]]</f>
        <v>169521</v>
      </c>
      <c r="G1279" s="7">
        <f>Table21[[#This Row],[Growth Rate]]</f>
        <v>-0.81818181818181823</v>
      </c>
      <c r="H1279">
        <f>Table5[[#This Row],[UNITID]]</f>
        <v>169521</v>
      </c>
      <c r="I1279" s="7">
        <f>Table5[[#This Row],[Growth Rate]]</f>
        <v>-0.55000000000000004</v>
      </c>
    </row>
    <row r="1280" spans="1:9" hidden="1">
      <c r="A1280">
        <f>Table19[[#This Row],[UNITID]]</f>
        <v>169521</v>
      </c>
      <c r="B1280" t="str">
        <f>Table19[[#This Row],[OUTCOMES MEASURES]]</f>
        <v>Number of adjusted cohort receiving an Associate's degree at 4 years</v>
      </c>
      <c r="C1280" s="7">
        <f>Table19[[#This Row],[Growth Rate]]</f>
        <v>7.0652173913043473E-2</v>
      </c>
      <c r="D1280">
        <f>Table20[[#This Row],[UNITID]]</f>
        <v>169521</v>
      </c>
      <c r="E1280" s="7">
        <f>Table20[[#This Row],[Growth Rate]]</f>
        <v>-0.19672131147540983</v>
      </c>
      <c r="F1280">
        <f>Table21[[#This Row],[UNITID]]</f>
        <v>169521</v>
      </c>
      <c r="G1280" s="7">
        <f>Table21[[#This Row],[Growth Rate]]</f>
        <v>-0.30508474576271188</v>
      </c>
      <c r="H1280">
        <f>Table5[[#This Row],[UNITID]]</f>
        <v>169521</v>
      </c>
      <c r="I1280" s="7">
        <f>Table5[[#This Row],[Growth Rate]]</f>
        <v>-0.38</v>
      </c>
    </row>
    <row r="1281" spans="1:9" hidden="1">
      <c r="A1281">
        <f>Table19[[#This Row],[UNITID]]</f>
        <v>169521</v>
      </c>
      <c r="B1281" t="str">
        <f>Table19[[#This Row],[OUTCOMES MEASURES]]</f>
        <v>Number of adjusted cohort receiving a Bachelor's degree at 4 years</v>
      </c>
      <c r="C1281" s="7" t="str">
        <f>Table19[[#This Row],[Growth Rate]]</f>
        <v/>
      </c>
      <c r="D1281">
        <f>Table20[[#This Row],[UNITID]]</f>
        <v>169521</v>
      </c>
      <c r="E1281" s="7" t="str">
        <f>Table20[[#This Row],[Growth Rate]]</f>
        <v/>
      </c>
      <c r="F1281">
        <f>Table21[[#This Row],[UNITID]]</f>
        <v>169521</v>
      </c>
      <c r="G1281" s="7" t="str">
        <f>Table21[[#This Row],[Growth Rate]]</f>
        <v/>
      </c>
      <c r="H1281">
        <f>Table5[[#This Row],[UNITID]]</f>
        <v>169521</v>
      </c>
      <c r="I1281" s="7" t="str">
        <f>Table5[[#This Row],[Growth Rate]]</f>
        <v/>
      </c>
    </row>
    <row r="1282" spans="1:9" hidden="1">
      <c r="A1282">
        <f>Table19[[#This Row],[UNITID]]</f>
        <v>169521</v>
      </c>
      <c r="B1282" s="2" t="str">
        <f>Table19[[#This Row],[OUTCOMES MEASURES]]</f>
        <v>Number of adjusted cohort receiving an award at 4 years</v>
      </c>
      <c r="C1282" s="7">
        <f>Table19[[#This Row],[Growth Rate]]</f>
        <v>4.7619047619047623E-3</v>
      </c>
      <c r="D1282">
        <f>Table20[[#This Row],[UNITID]]</f>
        <v>169521</v>
      </c>
      <c r="E1282" s="7">
        <f>Table20[[#This Row],[Growth Rate]]</f>
        <v>-0.12987012987012986</v>
      </c>
      <c r="F1282">
        <f>Table21[[#This Row],[UNITID]]</f>
        <v>169521</v>
      </c>
      <c r="G1282" s="21">
        <f>Table21[[#This Row],[Growth Rate]]</f>
        <v>-0.38571428571428573</v>
      </c>
      <c r="H1282">
        <f>Table5[[#This Row],[UNITID]]</f>
        <v>169521</v>
      </c>
      <c r="I1282" s="7">
        <f>Table5[[#This Row],[Growth Rate]]</f>
        <v>-0.40833333333333333</v>
      </c>
    </row>
    <row r="1283" spans="1:9" ht="14.25">
      <c r="A1283" s="63">
        <f>Table19[[#This Row],[UNITID]]</f>
        <v>169521</v>
      </c>
      <c r="B1283" s="148" t="str">
        <f>Table19[[#This Row],[OUTCOMES MEASURES]]</f>
        <v>Percent of adjusted cohort receiving an award at 4 years</v>
      </c>
      <c r="C1283" s="156">
        <f>Table19[[#This Row],[Growth Rate]]</f>
        <v>0.17647058823529413</v>
      </c>
      <c r="D1283">
        <f>Table20[[#This Row],[UNITID]]</f>
        <v>169521</v>
      </c>
      <c r="E1283" s="156">
        <f>Table20[[#This Row],[Growth Rate]]</f>
        <v>0.16666666666666666</v>
      </c>
      <c r="F1283">
        <f>Table21[[#This Row],[UNITID]]</f>
        <v>169521</v>
      </c>
      <c r="G1283" s="157">
        <f>Table21[[#This Row],[Growth Rate]]</f>
        <v>-4.1666666666666664E-2</v>
      </c>
      <c r="H1283">
        <f>Table5[[#This Row],[UNITID]]</f>
        <v>169521</v>
      </c>
      <c r="I1283" s="156">
        <f>Table5[[#This Row],[Growth Rate]]</f>
        <v>-7.1428571428571425E-2</v>
      </c>
    </row>
    <row r="1284" spans="1:9" hidden="1">
      <c r="A1284">
        <f>Table19[[#This Row],[UNITID]]</f>
        <v>169521</v>
      </c>
      <c r="B1284" t="str">
        <f>Table19[[#This Row],[OUTCOMES MEASURES]]</f>
        <v>Number of adjusted cohort receiving a certificate at 6 years</v>
      </c>
      <c r="C1284" s="7">
        <f>Table19[[#This Row],[Growth Rate]]</f>
        <v>-0.35</v>
      </c>
      <c r="D1284">
        <f>Table20[[#This Row],[UNITID]]</f>
        <v>169521</v>
      </c>
      <c r="E1284" s="7">
        <f>Table20[[#This Row],[Growth Rate]]</f>
        <v>0.1875</v>
      </c>
      <c r="F1284">
        <f>Table21[[#This Row],[UNITID]]</f>
        <v>169521</v>
      </c>
      <c r="G1284" s="7">
        <f>Table21[[#This Row],[Growth Rate]]</f>
        <v>-0.9</v>
      </c>
      <c r="H1284">
        <f>Table5[[#This Row],[UNITID]]</f>
        <v>169521</v>
      </c>
      <c r="I1284" s="7">
        <f>Table5[[#This Row],[Growth Rate]]</f>
        <v>-0.25</v>
      </c>
    </row>
    <row r="1285" spans="1:9" hidden="1">
      <c r="A1285">
        <f>Table19[[#This Row],[UNITID]]</f>
        <v>169521</v>
      </c>
      <c r="B1285" t="str">
        <f>Table19[[#This Row],[OUTCOMES MEASURES]]</f>
        <v>Number of adjusted cohort receiving an Associate's degree at 6 years</v>
      </c>
      <c r="C1285" s="7">
        <f>Table19[[#This Row],[Growth Rate]]</f>
        <v>6.4393939393939392E-2</v>
      </c>
      <c r="D1285">
        <f>Table20[[#This Row],[UNITID]]</f>
        <v>169521</v>
      </c>
      <c r="E1285" s="7">
        <f>Table20[[#This Row],[Growth Rate]]</f>
        <v>-9.1743119266055051E-2</v>
      </c>
      <c r="F1285">
        <f>Table21[[#This Row],[UNITID]]</f>
        <v>169521</v>
      </c>
      <c r="G1285" s="7">
        <f>Table21[[#This Row],[Growth Rate]]</f>
        <v>-0.27215189873417722</v>
      </c>
      <c r="H1285">
        <f>Table5[[#This Row],[UNITID]]</f>
        <v>169521</v>
      </c>
      <c r="I1285" s="7">
        <f>Table5[[#This Row],[Growth Rate]]</f>
        <v>-0.27659574468085107</v>
      </c>
    </row>
    <row r="1286" spans="1:9" hidden="1">
      <c r="A1286">
        <f>Table19[[#This Row],[UNITID]]</f>
        <v>169521</v>
      </c>
      <c r="B1286" t="str">
        <f>Table19[[#This Row],[OUTCOMES MEASURES]]</f>
        <v>Number of adjusted cohort receiving a Bachelor's degree at 6 years</v>
      </c>
      <c r="C1286" s="7" t="str">
        <f>Table19[[#This Row],[Growth Rate]]</f>
        <v/>
      </c>
      <c r="D1286">
        <f>Table20[[#This Row],[UNITID]]</f>
        <v>169521</v>
      </c>
      <c r="E1286" s="7" t="str">
        <f>Table20[[#This Row],[Growth Rate]]</f>
        <v/>
      </c>
      <c r="F1286">
        <f>Table21[[#This Row],[UNITID]]</f>
        <v>169521</v>
      </c>
      <c r="G1286" s="7" t="str">
        <f>Table21[[#This Row],[Growth Rate]]</f>
        <v/>
      </c>
      <c r="H1286">
        <f>Table5[[#This Row],[UNITID]]</f>
        <v>169521</v>
      </c>
      <c r="I1286" s="7" t="str">
        <f>Table5[[#This Row],[Growth Rate]]</f>
        <v/>
      </c>
    </row>
    <row r="1287" spans="1:9" hidden="1">
      <c r="A1287">
        <f>Table19[[#This Row],[UNITID]]</f>
        <v>169521</v>
      </c>
      <c r="B1287" s="2" t="str">
        <f>Table19[[#This Row],[OUTCOMES MEASURES]]</f>
        <v>Number of adjusted cohort receiving an award at 6 years</v>
      </c>
      <c r="C1287" s="7">
        <f>Table19[[#This Row],[Growth Rate]]</f>
        <v>3.5211267605633804E-2</v>
      </c>
      <c r="D1287">
        <f>Table20[[#This Row],[UNITID]]</f>
        <v>169521</v>
      </c>
      <c r="E1287" s="7">
        <f>Table20[[#This Row],[Growth Rate]]</f>
        <v>-5.6000000000000001E-2</v>
      </c>
      <c r="F1287">
        <f>Table21[[#This Row],[UNITID]]</f>
        <v>169521</v>
      </c>
      <c r="G1287" s="21">
        <f>Table21[[#This Row],[Growth Rate]]</f>
        <v>-0.34269662921348315</v>
      </c>
      <c r="H1287">
        <f>Table5[[#This Row],[UNITID]]</f>
        <v>169521</v>
      </c>
      <c r="I1287" s="7">
        <f>Table5[[#This Row],[Growth Rate]]</f>
        <v>-0.27329192546583853</v>
      </c>
    </row>
    <row r="1288" spans="1:9" ht="14.25">
      <c r="A1288" s="63">
        <f>Table19[[#This Row],[UNITID]]</f>
        <v>169521</v>
      </c>
      <c r="B1288" s="148" t="str">
        <f>Table19[[#This Row],[OUTCOMES MEASURES]]</f>
        <v>Percent of adjusted cohort receiving an award at 6 years</v>
      </c>
      <c r="C1288" s="156">
        <f>Table19[[#This Row],[Growth Rate]]</f>
        <v>0.125</v>
      </c>
      <c r="D1288">
        <f>Table20[[#This Row],[UNITID]]</f>
        <v>169521</v>
      </c>
      <c r="E1288" s="156">
        <f>Table20[[#This Row],[Growth Rate]]</f>
        <v>0.33333333333333331</v>
      </c>
      <c r="F1288">
        <f>Table21[[#This Row],[UNITID]]</f>
        <v>169521</v>
      </c>
      <c r="G1288" s="157">
        <f>Table21[[#This Row],[Growth Rate]]</f>
        <v>0</v>
      </c>
      <c r="H1288">
        <f>Table5[[#This Row],[UNITID]]</f>
        <v>169521</v>
      </c>
      <c r="I1288" s="156">
        <f>Table5[[#This Row],[Growth Rate]]</f>
        <v>0.10526315789473684</v>
      </c>
    </row>
    <row r="1289" spans="1:9" hidden="1">
      <c r="A1289">
        <f>Table19[[#This Row],[UNITID]]</f>
        <v>169521</v>
      </c>
      <c r="B1289" t="str">
        <f>Table19[[#This Row],[OUTCOMES MEASURES]]</f>
        <v>Number of adjusted cohort receiving a certificate at 8 years</v>
      </c>
      <c r="C1289" s="7">
        <f>Table19[[#This Row],[Growth Rate]]</f>
        <v>-0.25</v>
      </c>
      <c r="D1289">
        <f>Table20[[#This Row],[UNITID]]</f>
        <v>169521</v>
      </c>
      <c r="E1289" s="7">
        <f>Table20[[#This Row],[Growth Rate]]</f>
        <v>5.2631578947368418E-2</v>
      </c>
      <c r="F1289">
        <f>Table21[[#This Row],[UNITID]]</f>
        <v>169521</v>
      </c>
      <c r="G1289" s="7">
        <f>Table21[[#This Row],[Growth Rate]]</f>
        <v>-0.9</v>
      </c>
      <c r="H1289">
        <f>Table5[[#This Row],[UNITID]]</f>
        <v>169521</v>
      </c>
      <c r="I1289" s="7">
        <f>Table5[[#This Row],[Growth Rate]]</f>
        <v>-0.27777777777777779</v>
      </c>
    </row>
    <row r="1290" spans="1:9" hidden="1">
      <c r="A1290">
        <f>Table19[[#This Row],[UNITID]]</f>
        <v>169521</v>
      </c>
      <c r="B1290" t="str">
        <f>Table19[[#This Row],[OUTCOMES MEASURES]]</f>
        <v>Number of adjusted cohort receiving an Associate's degree at 8 years</v>
      </c>
      <c r="C1290" s="7">
        <f>Table19[[#This Row],[Growth Rate]]</f>
        <v>3.7800687285223365E-2</v>
      </c>
      <c r="D1290">
        <f>Table20[[#This Row],[UNITID]]</f>
        <v>169521</v>
      </c>
      <c r="E1290" s="7">
        <f>Table20[[#This Row],[Growth Rate]]</f>
        <v>-4.5454545454545456E-2</v>
      </c>
      <c r="F1290">
        <f>Table21[[#This Row],[UNITID]]</f>
        <v>169521</v>
      </c>
      <c r="G1290" s="7">
        <f>Table21[[#This Row],[Growth Rate]]</f>
        <v>-0.25</v>
      </c>
      <c r="H1290">
        <f>Table5[[#This Row],[UNITID]]</f>
        <v>169521</v>
      </c>
      <c r="I1290" s="7">
        <f>Table5[[#This Row],[Growth Rate]]</f>
        <v>-0.25316455696202533</v>
      </c>
    </row>
    <row r="1291" spans="1:9" hidden="1">
      <c r="A1291">
        <f>Table19[[#This Row],[UNITID]]</f>
        <v>169521</v>
      </c>
      <c r="B1291" t="str">
        <f>Table19[[#This Row],[OUTCOMES MEASURES]]</f>
        <v>Number of adjusted cohort receiving a Bachelor's degree at 8 years</v>
      </c>
      <c r="C1291" s="7" t="str">
        <f>Table19[[#This Row],[Growth Rate]]</f>
        <v/>
      </c>
      <c r="D1291">
        <f>Table20[[#This Row],[UNITID]]</f>
        <v>169521</v>
      </c>
      <c r="E1291" s="7" t="str">
        <f>Table20[[#This Row],[Growth Rate]]</f>
        <v/>
      </c>
      <c r="F1291">
        <f>Table21[[#This Row],[UNITID]]</f>
        <v>169521</v>
      </c>
      <c r="G1291" s="7" t="str">
        <f>Table21[[#This Row],[Growth Rate]]</f>
        <v/>
      </c>
      <c r="H1291">
        <f>Table5[[#This Row],[UNITID]]</f>
        <v>169521</v>
      </c>
      <c r="I1291" s="7" t="str">
        <f>Table5[[#This Row],[Growth Rate]]</f>
        <v/>
      </c>
    </row>
    <row r="1292" spans="1:9" hidden="1">
      <c r="A1292">
        <f>Table19[[#This Row],[UNITID]]</f>
        <v>169521</v>
      </c>
      <c r="B1292" t="str">
        <f>Table19[[#This Row],[OUTCOMES MEASURES]]</f>
        <v>Number of adjusted cohort receiving an award at 8 years</v>
      </c>
      <c r="C1292" s="7">
        <f>Table19[[#This Row],[Growth Rate]]</f>
        <v>1.9292604501607719E-2</v>
      </c>
      <c r="D1292">
        <f>Table20[[#This Row],[UNITID]]</f>
        <v>169521</v>
      </c>
      <c r="E1292" s="7">
        <f>Table20[[#This Row],[Growth Rate]]</f>
        <v>-3.3112582781456956E-2</v>
      </c>
      <c r="F1292">
        <f>Table21[[#This Row],[UNITID]]</f>
        <v>169521</v>
      </c>
      <c r="G1292" s="7">
        <f>Table21[[#This Row],[Growth Rate]]</f>
        <v>-0.32065217391304346</v>
      </c>
      <c r="H1292">
        <f>Table5[[#This Row],[UNITID]]</f>
        <v>169521</v>
      </c>
      <c r="I1292" s="7">
        <f>Table5[[#This Row],[Growth Rate]]</f>
        <v>-0.25568181818181818</v>
      </c>
    </row>
    <row r="1293" spans="1:9" hidden="1">
      <c r="A1293">
        <f>Table19[[#This Row],[UNITID]]</f>
        <v>169521</v>
      </c>
      <c r="B1293" t="str">
        <f>Table19[[#This Row],[OUTCOMES MEASURES]]</f>
        <v>Number of adjusted cohort still enrolled at your institution at 8 years</v>
      </c>
      <c r="C1293" s="7">
        <f>Table19[[#This Row],[Growth Rate]]</f>
        <v>-0.31578947368421051</v>
      </c>
      <c r="D1293">
        <f>Table20[[#This Row],[UNITID]]</f>
        <v>169521</v>
      </c>
      <c r="E1293" s="7">
        <f>Table20[[#This Row],[Growth Rate]]</f>
        <v>0.16129032258064516</v>
      </c>
      <c r="F1293">
        <f>Table21[[#This Row],[UNITID]]</f>
        <v>169521</v>
      </c>
      <c r="G1293" s="7">
        <f>Table21[[#This Row],[Growth Rate]]</f>
        <v>0.125</v>
      </c>
      <c r="H1293">
        <f>Table5[[#This Row],[UNITID]]</f>
        <v>169521</v>
      </c>
      <c r="I1293" s="7">
        <f>Table5[[#This Row],[Growth Rate]]</f>
        <v>-6.6666666666666666E-2</v>
      </c>
    </row>
    <row r="1294" spans="1:9" hidden="1">
      <c r="A1294">
        <f>Table19[[#This Row],[UNITID]]</f>
        <v>169521</v>
      </c>
      <c r="B1294" t="str">
        <f>Table19[[#This Row],[OUTCOMES MEASURES]]</f>
        <v>Number of adjusted cohort who enrolled subsequently at another institution at 8 years</v>
      </c>
      <c r="C1294" s="7">
        <f>Table19[[#This Row],[Growth Rate]]</f>
        <v>1.2987012987012988E-2</v>
      </c>
      <c r="D1294">
        <f>Table20[[#This Row],[UNITID]]</f>
        <v>169521</v>
      </c>
      <c r="E1294" s="7">
        <f>Table20[[#This Row],[Growth Rate]]</f>
        <v>-0.21011673151750973</v>
      </c>
      <c r="F1294">
        <f>Table21[[#This Row],[UNITID]]</f>
        <v>169521</v>
      </c>
      <c r="G1294" s="7">
        <f>Table21[[#This Row],[Growth Rate]]</f>
        <v>-0.39408866995073893</v>
      </c>
      <c r="H1294">
        <f>Table5[[#This Row],[UNITID]]</f>
        <v>169521</v>
      </c>
      <c r="I1294" s="7">
        <f>Table5[[#This Row],[Growth Rate]]</f>
        <v>-0.27137546468401486</v>
      </c>
    </row>
    <row r="1295" spans="1:9" hidden="1">
      <c r="A1295">
        <f>Table19[[#This Row],[UNITID]]</f>
        <v>169521</v>
      </c>
      <c r="B1295" s="2" t="str">
        <f>Table19[[#This Row],[OUTCOMES MEASURES]]</f>
        <v>Number of adjusted cohort whose subsequent enrollment status is unknown at 8 years</v>
      </c>
      <c r="C1295" s="8">
        <f>Table19[[#This Row],[Growth Rate]]</f>
        <v>-0.21875</v>
      </c>
      <c r="D1295">
        <f>Table20[[#This Row],[UNITID]]</f>
        <v>169521</v>
      </c>
      <c r="E1295" s="7">
        <f>Table20[[#This Row],[Growth Rate]]</f>
        <v>-0.34735706580366776</v>
      </c>
      <c r="F1295">
        <f>Table21[[#This Row],[UNITID]]</f>
        <v>169521</v>
      </c>
      <c r="G1295" s="7">
        <f>Table21[[#This Row],[Growth Rate]]</f>
        <v>-0.33689839572192515</v>
      </c>
      <c r="H1295">
        <f>Table5[[#This Row],[UNITID]]</f>
        <v>169521</v>
      </c>
      <c r="I1295" s="7">
        <f>Table5[[#This Row],[Growth Rate]]</f>
        <v>-0.39572192513368987</v>
      </c>
    </row>
    <row r="1296" spans="1:9" hidden="1">
      <c r="A1296">
        <f>Table19[[#This Row],[UNITID]]</f>
        <v>169521</v>
      </c>
      <c r="B1296" s="2" t="str">
        <f>Table19[[#This Row],[OUTCOMES MEASURES]]</f>
        <v>Number of adjusted cohort who did not receive an award from your institution at 8 years</v>
      </c>
      <c r="C1296" s="7">
        <f>Table19[[#This Row],[Growth Rate]]</f>
        <v>-0.14269662921348314</v>
      </c>
      <c r="D1296">
        <f>Table20[[#This Row],[UNITID]]</f>
        <v>169521</v>
      </c>
      <c r="E1296" s="7">
        <f>Table20[[#This Row],[Growth Rate]]</f>
        <v>-0.30534979423868314</v>
      </c>
      <c r="F1296">
        <f>Table21[[#This Row],[UNITID]]</f>
        <v>169521</v>
      </c>
      <c r="G1296" s="21">
        <f>Table21[[#This Row],[Growth Rate]]</f>
        <v>-0.35678391959798994</v>
      </c>
      <c r="H1296">
        <f>Table5[[#This Row],[UNITID]]</f>
        <v>169521</v>
      </c>
      <c r="I1296" s="7">
        <f>Table5[[#This Row],[Growth Rate]]</f>
        <v>-0.33738601823708209</v>
      </c>
    </row>
    <row r="1297" spans="1:9" ht="14.25">
      <c r="A1297" s="63">
        <f>Table19[[#This Row],[UNITID]]</f>
        <v>169521</v>
      </c>
      <c r="B1297" s="148" t="str">
        <f>Table19[[#This Row],[OUTCOMES MEASURES]]</f>
        <v>Percent of adjusted cohort receiving an award at 8 years</v>
      </c>
      <c r="C1297" s="156">
        <f>Table19[[#This Row],[Growth Rate]]</f>
        <v>0.11538461538461539</v>
      </c>
      <c r="D1297">
        <f>Table20[[#This Row],[UNITID]]</f>
        <v>169521</v>
      </c>
      <c r="E1297" s="156">
        <f>Table20[[#This Row],[Growth Rate]]</f>
        <v>0.36363636363636365</v>
      </c>
      <c r="F1297">
        <f>Table21[[#This Row],[UNITID]]</f>
        <v>169521</v>
      </c>
      <c r="G1297" s="157">
        <f>Table21[[#This Row],[Growth Rate]]</f>
        <v>3.125E-2</v>
      </c>
      <c r="H1297">
        <f>Table5[[#This Row],[UNITID]]</f>
        <v>169521</v>
      </c>
      <c r="I1297" s="156">
        <f>Table5[[#This Row],[Growth Rate]]</f>
        <v>9.5238095238095233E-2</v>
      </c>
    </row>
    <row r="1298" spans="1:9" hidden="1">
      <c r="A1298">
        <f>Table19[[#This Row],[UNITID]]</f>
        <v>169521</v>
      </c>
      <c r="B1298" s="2" t="str">
        <f>Table19[[#This Row],[OUTCOMES MEASURES]]</f>
        <v>Percent of adjusted cohort still or subsequently enrolled at 8 years</v>
      </c>
      <c r="C1298" s="8">
        <f>Table19[[#This Row],[Growth Rate]]</f>
        <v>6.8965517241379309E-2</v>
      </c>
      <c r="D1298">
        <f>Table20[[#This Row],[UNITID]]</f>
        <v>169521</v>
      </c>
      <c r="E1298" s="7">
        <f>Table20[[#This Row],[Growth Rate]]</f>
        <v>0.14285714285714285</v>
      </c>
      <c r="F1298">
        <f>Table21[[#This Row],[UNITID]]</f>
        <v>169521</v>
      </c>
      <c r="G1298" s="21">
        <f>Table21[[#This Row],[Growth Rate]]</f>
        <v>-2.7777777777777776E-2</v>
      </c>
      <c r="H1298">
        <f>Table5[[#This Row],[UNITID]]</f>
        <v>169521</v>
      </c>
      <c r="I1298" s="7">
        <f>Table5[[#This Row],[Growth Rate]]</f>
        <v>8.8235294117647065E-2</v>
      </c>
    </row>
    <row r="1299" spans="1:9" ht="14.25">
      <c r="A1299" s="63">
        <f>Table19[[#This Row],[UNITID]]</f>
        <v>169521</v>
      </c>
      <c r="B1299" s="148" t="str">
        <f>Table19[[#This Row],[OUTCOMES MEASURES]]</f>
        <v>Percent of adjusted cohort still enrolled at your institution at 8 years</v>
      </c>
      <c r="C1299" s="156">
        <f>Table19[[#This Row],[Growth Rate]]</f>
        <v>-0.33333333333333331</v>
      </c>
      <c r="D1299">
        <f>Table20[[#This Row],[UNITID]]</f>
        <v>169521</v>
      </c>
      <c r="E1299" s="156">
        <f>Table20[[#This Row],[Growth Rate]]</f>
        <v>1</v>
      </c>
      <c r="F1299">
        <f>Table21[[#This Row],[UNITID]]</f>
        <v>169521</v>
      </c>
      <c r="G1299" s="158">
        <f>Table21[[#This Row],[Growth Rate]]</f>
        <v>1</v>
      </c>
      <c r="H1299">
        <f>Table5[[#This Row],[UNITID]]</f>
        <v>169521</v>
      </c>
      <c r="I1299" s="156">
        <f>Table5[[#This Row],[Growth Rate]]</f>
        <v>0</v>
      </c>
    </row>
    <row r="1300" spans="1:9" ht="14.25">
      <c r="A1300" s="63">
        <f>Table19[[#This Row],[UNITID]]</f>
        <v>169521</v>
      </c>
      <c r="B1300" s="148" t="str">
        <f>Table19[[#This Row],[OUTCOMES MEASURES]]</f>
        <v>Percent of adjusted cohort enrolled subsequently at another institution at 8 years</v>
      </c>
      <c r="C1300" s="156">
        <f>Table19[[#This Row],[Growth Rate]]</f>
        <v>0.11538461538461539</v>
      </c>
      <c r="D1300">
        <f>Table20[[#This Row],[UNITID]]</f>
        <v>169521</v>
      </c>
      <c r="E1300" s="64">
        <f>Table20[[#This Row],[Growth Rate]]</f>
        <v>0.10526315789473684</v>
      </c>
      <c r="F1300">
        <f>Table21[[#This Row],[UNITID]]</f>
        <v>169521</v>
      </c>
      <c r="G1300" s="158">
        <f>Table21[[#This Row],[Growth Rate]]</f>
        <v>-8.5714285714285715E-2</v>
      </c>
      <c r="H1300">
        <f>Table5[[#This Row],[UNITID]]</f>
        <v>169521</v>
      </c>
      <c r="I1300" s="64">
        <f>Table5[[#This Row],[Growth Rate]]</f>
        <v>9.375E-2</v>
      </c>
    </row>
    <row r="1301" spans="1:9" hidden="1">
      <c r="A1301">
        <f>Table19[[#This Row],[UNITID]]</f>
        <v>169521</v>
      </c>
      <c r="B1301" s="2" t="str">
        <f>Table19[[#This Row],[OUTCOMES MEASURES]]</f>
        <v>Percent of adjusted cohort enrollment status unknown at 8 years</v>
      </c>
      <c r="C1301" s="8">
        <f>Table19[[#This Row],[Growth Rate]]</f>
        <v>-0.13333333333333333</v>
      </c>
      <c r="D1301">
        <f>Table20[[#This Row],[UNITID]]</f>
        <v>169521</v>
      </c>
      <c r="E1301" s="8">
        <f>Table20[[#This Row],[Growth Rate]]</f>
        <v>-0.10294117647058823</v>
      </c>
      <c r="F1301">
        <f>Table21[[#This Row],[UNITID]]</f>
        <v>169521</v>
      </c>
      <c r="G1301" s="8">
        <f>Table21[[#This Row],[Growth Rate]]</f>
        <v>3.125E-2</v>
      </c>
      <c r="H1301">
        <f>Table5[[#This Row],[UNITID]]</f>
        <v>169521</v>
      </c>
      <c r="I1301" s="8">
        <f>Table5[[#This Row],[Growth Rate]]</f>
        <v>-0.1111111111111111</v>
      </c>
    </row>
    <row r="1302" spans="1:9" hidden="1">
      <c r="A1302">
        <f>Table19[[#This Row],[UNITID]]</f>
        <v>170055</v>
      </c>
      <c r="B1302" s="2" t="str">
        <f>Table19[[#This Row],[OUTCOMES MEASURES]]</f>
        <v>First-Time, Full-Time Cohort</v>
      </c>
      <c r="C1302" s="8">
        <f>Table19[[#This Row],[Growth Rate]]</f>
        <v>-0.41464298658934395</v>
      </c>
      <c r="D1302">
        <f>Table20[[#This Row],[UNITID]]</f>
        <v>170055</v>
      </c>
      <c r="E1302" s="8">
        <f>Table20[[#This Row],[Growth Rate]]</f>
        <v>-0.44266055045871561</v>
      </c>
      <c r="F1302">
        <f>Table21[[#This Row],[UNITID]]</f>
        <v>170055</v>
      </c>
      <c r="G1302" s="8">
        <f>Table21[[#This Row],[Growth Rate]]</f>
        <v>-0.81724303554274735</v>
      </c>
      <c r="H1302">
        <f>Table5[[#This Row],[UNITID]]</f>
        <v>170055</v>
      </c>
      <c r="I1302" s="8">
        <f>Table5[[#This Row],[Growth Rate]]</f>
        <v>-0.89305455419370339</v>
      </c>
    </row>
    <row r="1303" spans="1:9" hidden="1">
      <c r="A1303">
        <f>Table19[[#This Row],[UNITID]]</f>
        <v>170055</v>
      </c>
      <c r="B1303" t="str">
        <f>Table19[[#This Row],[OUTCOMES MEASURES]]</f>
        <v>Exclusions to cohort</v>
      </c>
      <c r="C1303" s="7">
        <f>Table19[[#This Row],[Growth Rate]]</f>
        <v>-0.5</v>
      </c>
      <c r="D1303">
        <f>Table20[[#This Row],[UNITID]]</f>
        <v>170055</v>
      </c>
      <c r="E1303" s="7">
        <f>Table20[[#This Row],[Growth Rate]]</f>
        <v>0.5</v>
      </c>
      <c r="F1303">
        <f>Table21[[#This Row],[UNITID]]</f>
        <v>170055</v>
      </c>
      <c r="G1303" s="7">
        <f>Table21[[#This Row],[Growth Rate]]</f>
        <v>-1</v>
      </c>
      <c r="H1303">
        <f>Table5[[#This Row],[UNITID]]</f>
        <v>170055</v>
      </c>
      <c r="I1303" s="7">
        <f>Table5[[#This Row],[Growth Rate]]</f>
        <v>-1</v>
      </c>
    </row>
    <row r="1304" spans="1:9" ht="14.25">
      <c r="A1304" s="63">
        <f>Table19[[#This Row],[UNITID]]</f>
        <v>170055</v>
      </c>
      <c r="B1304" s="63" t="str">
        <f>Table19[[#This Row],[OUTCOMES MEASURES]]</f>
        <v>Adjusted cohort</v>
      </c>
      <c r="C1304" s="64">
        <f>Table19[[#This Row],[Growth Rate]]</f>
        <v>-0.41458106637649617</v>
      </c>
      <c r="D1304">
        <f>Table20[[#This Row],[UNITID]]</f>
        <v>170055</v>
      </c>
      <c r="E1304" s="64">
        <f>Table20[[#This Row],[Growth Rate]]</f>
        <v>-0.44320137693631667</v>
      </c>
      <c r="F1304">
        <f>Table21[[#This Row],[UNITID]]</f>
        <v>170055</v>
      </c>
      <c r="G1304" s="155">
        <f>Table21[[#This Row],[Growth Rate]]</f>
        <v>-0.81702332291416202</v>
      </c>
      <c r="H1304">
        <f>Table5[[#This Row],[UNITID]]</f>
        <v>170055</v>
      </c>
      <c r="I1304" s="64">
        <f>Table5[[#This Row],[Growth Rate]]</f>
        <v>-0.8930117005930438</v>
      </c>
    </row>
    <row r="1305" spans="1:9" hidden="1">
      <c r="A1305">
        <f>Table19[[#This Row],[UNITID]]</f>
        <v>170055</v>
      </c>
      <c r="B1305" t="str">
        <f>Table19[[#This Row],[OUTCOMES MEASURES]]</f>
        <v>Number of adjusted cohort receiving a certificate at 4 years</v>
      </c>
      <c r="C1305" s="7">
        <f>Table19[[#This Row],[Growth Rate]]</f>
        <v>0.36842105263157893</v>
      </c>
      <c r="D1305">
        <f>Table20[[#This Row],[UNITID]]</f>
        <v>170055</v>
      </c>
      <c r="E1305" s="7">
        <f>Table20[[#This Row],[Growth Rate]]</f>
        <v>2.7777777777777776E-2</v>
      </c>
      <c r="F1305">
        <f>Table21[[#This Row],[UNITID]]</f>
        <v>170055</v>
      </c>
      <c r="G1305" s="7">
        <f>Table21[[#This Row],[Growth Rate]]</f>
        <v>-0.80733944954128445</v>
      </c>
      <c r="H1305">
        <f>Table5[[#This Row],[UNITID]]</f>
        <v>170055</v>
      </c>
      <c r="I1305" s="7">
        <f>Table5[[#This Row],[Growth Rate]]</f>
        <v>-0.88492063492063489</v>
      </c>
    </row>
    <row r="1306" spans="1:9" hidden="1">
      <c r="A1306">
        <f>Table19[[#This Row],[UNITID]]</f>
        <v>170055</v>
      </c>
      <c r="B1306" t="str">
        <f>Table19[[#This Row],[OUTCOMES MEASURES]]</f>
        <v>Number of adjusted cohort receiving an Associate's degree at 4 years</v>
      </c>
      <c r="C1306" s="7">
        <f>Table19[[#This Row],[Growth Rate]]</f>
        <v>-0.32943469785575047</v>
      </c>
      <c r="D1306">
        <f>Table20[[#This Row],[UNITID]]</f>
        <v>170055</v>
      </c>
      <c r="E1306" s="7">
        <f>Table20[[#This Row],[Growth Rate]]</f>
        <v>-2.5423728813559324E-2</v>
      </c>
      <c r="F1306">
        <f>Table21[[#This Row],[UNITID]]</f>
        <v>170055</v>
      </c>
      <c r="G1306" s="7">
        <f>Table21[[#This Row],[Growth Rate]]</f>
        <v>-0.88311688311688308</v>
      </c>
      <c r="H1306">
        <f>Table5[[#This Row],[UNITID]]</f>
        <v>170055</v>
      </c>
      <c r="I1306" s="7">
        <f>Table5[[#This Row],[Growth Rate]]</f>
        <v>-0.93798935170685871</v>
      </c>
    </row>
    <row r="1307" spans="1:9" hidden="1">
      <c r="A1307">
        <f>Table19[[#This Row],[UNITID]]</f>
        <v>170055</v>
      </c>
      <c r="B1307" t="str">
        <f>Table19[[#This Row],[OUTCOMES MEASURES]]</f>
        <v>Number of adjusted cohort receiving a Bachelor's degree at 4 years</v>
      </c>
      <c r="C1307" s="7" t="str">
        <f>Table19[[#This Row],[Growth Rate]]</f>
        <v/>
      </c>
      <c r="D1307">
        <f>Table20[[#This Row],[UNITID]]</f>
        <v>170055</v>
      </c>
      <c r="E1307" s="7" t="str">
        <f>Table20[[#This Row],[Growth Rate]]</f>
        <v/>
      </c>
      <c r="F1307">
        <f>Table21[[#This Row],[UNITID]]</f>
        <v>170055</v>
      </c>
      <c r="G1307" s="7" t="str">
        <f>Table21[[#This Row],[Growth Rate]]</f>
        <v/>
      </c>
      <c r="H1307">
        <f>Table5[[#This Row],[UNITID]]</f>
        <v>170055</v>
      </c>
      <c r="I1307" s="7" t="str">
        <f>Table5[[#This Row],[Growth Rate]]</f>
        <v/>
      </c>
    </row>
    <row r="1308" spans="1:9" hidden="1">
      <c r="A1308">
        <f>Table19[[#This Row],[UNITID]]</f>
        <v>170055</v>
      </c>
      <c r="B1308" s="2" t="str">
        <f>Table19[[#This Row],[OUTCOMES MEASURES]]</f>
        <v>Number of adjusted cohort receiving an award at 4 years</v>
      </c>
      <c r="C1308" s="7">
        <f>Table19[[#This Row],[Growth Rate]]</f>
        <v>-0.23938879456706283</v>
      </c>
      <c r="D1308">
        <f>Table20[[#This Row],[UNITID]]</f>
        <v>170055</v>
      </c>
      <c r="E1308" s="7">
        <f>Table20[[#This Row],[Growth Rate]]</f>
        <v>-1.2987012987012988E-2</v>
      </c>
      <c r="F1308">
        <f>Table21[[#This Row],[UNITID]]</f>
        <v>170055</v>
      </c>
      <c r="G1308" s="21">
        <f>Table21[[#This Row],[Growth Rate]]</f>
        <v>-0.87810794420861127</v>
      </c>
      <c r="H1308">
        <f>Table5[[#This Row],[UNITID]]</f>
        <v>170055</v>
      </c>
      <c r="I1308" s="7">
        <f>Table5[[#This Row],[Growth Rate]]</f>
        <v>-0.93410740203193032</v>
      </c>
    </row>
    <row r="1309" spans="1:9" ht="14.25">
      <c r="A1309" s="63">
        <f>Table19[[#This Row],[UNITID]]</f>
        <v>170055</v>
      </c>
      <c r="B1309" s="148" t="str">
        <f>Table19[[#This Row],[OUTCOMES MEASURES]]</f>
        <v>Percent of adjusted cohort receiving an award at 4 years</v>
      </c>
      <c r="C1309" s="156">
        <f>Table19[[#This Row],[Growth Rate]]</f>
        <v>0.33333333333333331</v>
      </c>
      <c r="D1309">
        <f>Table20[[#This Row],[UNITID]]</f>
        <v>170055</v>
      </c>
      <c r="E1309" s="156">
        <f>Table20[[#This Row],[Growth Rate]]</f>
        <v>1</v>
      </c>
      <c r="F1309">
        <f>Table21[[#This Row],[UNITID]]</f>
        <v>170055</v>
      </c>
      <c r="G1309" s="157">
        <f>Table21[[#This Row],[Growth Rate]]</f>
        <v>-0.35</v>
      </c>
      <c r="H1309">
        <f>Table5[[#This Row],[UNITID]]</f>
        <v>170055</v>
      </c>
      <c r="I1309" s="156">
        <f>Table5[[#This Row],[Growth Rate]]</f>
        <v>-0.39285714285714285</v>
      </c>
    </row>
    <row r="1310" spans="1:9" hidden="1">
      <c r="A1310">
        <f>Table19[[#This Row],[UNITID]]</f>
        <v>170055</v>
      </c>
      <c r="B1310" t="str">
        <f>Table19[[#This Row],[OUTCOMES MEASURES]]</f>
        <v>Number of adjusted cohort receiving a certificate at 6 years</v>
      </c>
      <c r="C1310" s="7">
        <f>Table19[[#This Row],[Growth Rate]]</f>
        <v>0.42105263157894735</v>
      </c>
      <c r="D1310">
        <f>Table20[[#This Row],[UNITID]]</f>
        <v>170055</v>
      </c>
      <c r="E1310" s="7">
        <f>Table20[[#This Row],[Growth Rate]]</f>
        <v>2.3255813953488372E-2</v>
      </c>
      <c r="F1310">
        <f>Table21[[#This Row],[UNITID]]</f>
        <v>170055</v>
      </c>
      <c r="G1310" s="7">
        <f>Table21[[#This Row],[Growth Rate]]</f>
        <v>-0.78301886792452835</v>
      </c>
      <c r="H1310">
        <f>Table5[[#This Row],[UNITID]]</f>
        <v>170055</v>
      </c>
      <c r="I1310" s="7">
        <f>Table5[[#This Row],[Growth Rate]]</f>
        <v>-0.87307692307692308</v>
      </c>
    </row>
    <row r="1311" spans="1:9" hidden="1">
      <c r="A1311">
        <f>Table19[[#This Row],[UNITID]]</f>
        <v>170055</v>
      </c>
      <c r="B1311" t="str">
        <f>Table19[[#This Row],[OUTCOMES MEASURES]]</f>
        <v>Number of adjusted cohort receiving an Associate's degree at 6 years</v>
      </c>
      <c r="C1311" s="7">
        <f>Table19[[#This Row],[Growth Rate]]</f>
        <v>-0.36070853462157809</v>
      </c>
      <c r="D1311">
        <f>Table20[[#This Row],[UNITID]]</f>
        <v>170055</v>
      </c>
      <c r="E1311" s="7">
        <f>Table20[[#This Row],[Growth Rate]]</f>
        <v>-0.125</v>
      </c>
      <c r="F1311">
        <f>Table21[[#This Row],[UNITID]]</f>
        <v>170055</v>
      </c>
      <c r="G1311" s="7">
        <f>Table21[[#This Row],[Growth Rate]]</f>
        <v>-0.87155963302752293</v>
      </c>
      <c r="H1311">
        <f>Table5[[#This Row],[UNITID]]</f>
        <v>170055</v>
      </c>
      <c r="I1311" s="7">
        <f>Table5[[#This Row],[Growth Rate]]</f>
        <v>-0.93021346469622335</v>
      </c>
    </row>
    <row r="1312" spans="1:9" hidden="1">
      <c r="A1312">
        <f>Table19[[#This Row],[UNITID]]</f>
        <v>170055</v>
      </c>
      <c r="B1312" t="str">
        <f>Table19[[#This Row],[OUTCOMES MEASURES]]</f>
        <v>Number of adjusted cohort receiving a Bachelor's degree at 6 years</v>
      </c>
      <c r="C1312" s="7" t="str">
        <f>Table19[[#This Row],[Growth Rate]]</f>
        <v/>
      </c>
      <c r="D1312">
        <f>Table20[[#This Row],[UNITID]]</f>
        <v>170055</v>
      </c>
      <c r="E1312" s="7" t="str">
        <f>Table20[[#This Row],[Growth Rate]]</f>
        <v/>
      </c>
      <c r="F1312">
        <f>Table21[[#This Row],[UNITID]]</f>
        <v>170055</v>
      </c>
      <c r="G1312" s="7" t="str">
        <f>Table21[[#This Row],[Growth Rate]]</f>
        <v/>
      </c>
      <c r="H1312">
        <f>Table5[[#This Row],[UNITID]]</f>
        <v>170055</v>
      </c>
      <c r="I1312" s="7" t="str">
        <f>Table5[[#This Row],[Growth Rate]]</f>
        <v/>
      </c>
    </row>
    <row r="1313" spans="1:9" hidden="1">
      <c r="A1313">
        <f>Table19[[#This Row],[UNITID]]</f>
        <v>170055</v>
      </c>
      <c r="B1313" s="2" t="str">
        <f>Table19[[#This Row],[OUTCOMES MEASURES]]</f>
        <v>Number of adjusted cohort receiving an award at 6 years</v>
      </c>
      <c r="C1313" s="7">
        <f>Table19[[#This Row],[Growth Rate]]</f>
        <v>-0.27546628407460544</v>
      </c>
      <c r="D1313">
        <f>Table20[[#This Row],[UNITID]]</f>
        <v>170055</v>
      </c>
      <c r="E1313" s="7">
        <f>Table20[[#This Row],[Growth Rate]]</f>
        <v>-0.10247349823321555</v>
      </c>
      <c r="F1313">
        <f>Table21[[#This Row],[UNITID]]</f>
        <v>170055</v>
      </c>
      <c r="G1313" s="21">
        <f>Table21[[#This Row],[Growth Rate]]</f>
        <v>-0.86616886846639862</v>
      </c>
      <c r="H1313">
        <f>Table5[[#This Row],[UNITID]]</f>
        <v>170055</v>
      </c>
      <c r="I1313" s="7">
        <f>Table5[[#This Row],[Growth Rate]]</f>
        <v>-0.92641798671435871</v>
      </c>
    </row>
    <row r="1314" spans="1:9" ht="14.25">
      <c r="A1314" s="63">
        <f>Table19[[#This Row],[UNITID]]</f>
        <v>170055</v>
      </c>
      <c r="B1314" s="148" t="str">
        <f>Table19[[#This Row],[OUTCOMES MEASURES]]</f>
        <v>Percent of adjusted cohort receiving an award at 6 years</v>
      </c>
      <c r="C1314" s="156">
        <f>Table19[[#This Row],[Growth Rate]]</f>
        <v>0.24</v>
      </c>
      <c r="D1314">
        <f>Table20[[#This Row],[UNITID]]</f>
        <v>170055</v>
      </c>
      <c r="E1314" s="156">
        <f>Table20[[#This Row],[Growth Rate]]</f>
        <v>0.625</v>
      </c>
      <c r="F1314">
        <f>Table21[[#This Row],[UNITID]]</f>
        <v>170055</v>
      </c>
      <c r="G1314" s="157">
        <f>Table21[[#This Row],[Growth Rate]]</f>
        <v>-0.26190476190476192</v>
      </c>
      <c r="H1314">
        <f>Table5[[#This Row],[UNITID]]</f>
        <v>170055</v>
      </c>
      <c r="I1314" s="156">
        <f>Table5[[#This Row],[Growth Rate]]</f>
        <v>-0.29032258064516131</v>
      </c>
    </row>
    <row r="1315" spans="1:9" hidden="1">
      <c r="A1315">
        <f>Table19[[#This Row],[UNITID]]</f>
        <v>170055</v>
      </c>
      <c r="B1315" t="str">
        <f>Table19[[#This Row],[OUTCOMES MEASURES]]</f>
        <v>Number of adjusted cohort receiving a certificate at 8 years</v>
      </c>
      <c r="C1315" s="7">
        <f>Table19[[#This Row],[Growth Rate]]</f>
        <v>0.42857142857142855</v>
      </c>
      <c r="D1315">
        <f>Table20[[#This Row],[UNITID]]</f>
        <v>170055</v>
      </c>
      <c r="E1315" s="7">
        <f>Table20[[#This Row],[Growth Rate]]</f>
        <v>4.2553191489361701E-2</v>
      </c>
      <c r="F1315">
        <f>Table21[[#This Row],[UNITID]]</f>
        <v>170055</v>
      </c>
      <c r="G1315" s="7">
        <f>Table21[[#This Row],[Growth Rate]]</f>
        <v>-0.73076923076923073</v>
      </c>
      <c r="H1315">
        <f>Table5[[#This Row],[UNITID]]</f>
        <v>170055</v>
      </c>
      <c r="I1315" s="7">
        <f>Table5[[#This Row],[Growth Rate]]</f>
        <v>-0.86399999999999999</v>
      </c>
    </row>
    <row r="1316" spans="1:9" hidden="1">
      <c r="A1316">
        <f>Table19[[#This Row],[UNITID]]</f>
        <v>170055</v>
      </c>
      <c r="B1316" t="str">
        <f>Table19[[#This Row],[OUTCOMES MEASURES]]</f>
        <v>Number of adjusted cohort receiving an Associate's degree at 8 years</v>
      </c>
      <c r="C1316" s="7">
        <f>Table19[[#This Row],[Growth Rate]]</f>
        <v>-0.3926470588235294</v>
      </c>
      <c r="D1316">
        <f>Table20[[#This Row],[UNITID]]</f>
        <v>170055</v>
      </c>
      <c r="E1316" s="7">
        <f>Table20[[#This Row],[Growth Rate]]</f>
        <v>-0.21428571428571427</v>
      </c>
      <c r="F1316">
        <f>Table21[[#This Row],[UNITID]]</f>
        <v>170055</v>
      </c>
      <c r="G1316" s="7">
        <f>Table21[[#This Row],[Growth Rate]]</f>
        <v>-0.875</v>
      </c>
      <c r="H1316">
        <f>Table5[[#This Row],[UNITID]]</f>
        <v>170055</v>
      </c>
      <c r="I1316" s="7">
        <f>Table5[[#This Row],[Growth Rate]]</f>
        <v>-0.93213014743263856</v>
      </c>
    </row>
    <row r="1317" spans="1:9" hidden="1">
      <c r="A1317">
        <f>Table19[[#This Row],[UNITID]]</f>
        <v>170055</v>
      </c>
      <c r="B1317" t="str">
        <f>Table19[[#This Row],[OUTCOMES MEASURES]]</f>
        <v>Number of adjusted cohort receiving a Bachelor's degree at 8 years</v>
      </c>
      <c r="C1317" s="7" t="str">
        <f>Table19[[#This Row],[Growth Rate]]</f>
        <v/>
      </c>
      <c r="D1317">
        <f>Table20[[#This Row],[UNITID]]</f>
        <v>170055</v>
      </c>
      <c r="E1317" s="7" t="str">
        <f>Table20[[#This Row],[Growth Rate]]</f>
        <v/>
      </c>
      <c r="F1317">
        <f>Table21[[#This Row],[UNITID]]</f>
        <v>170055</v>
      </c>
      <c r="G1317" s="7" t="str">
        <f>Table21[[#This Row],[Growth Rate]]</f>
        <v/>
      </c>
      <c r="H1317">
        <f>Table5[[#This Row],[UNITID]]</f>
        <v>170055</v>
      </c>
      <c r="I1317" s="7" t="str">
        <f>Table5[[#This Row],[Growth Rate]]</f>
        <v/>
      </c>
    </row>
    <row r="1318" spans="1:9" hidden="1">
      <c r="A1318">
        <f>Table19[[#This Row],[UNITID]]</f>
        <v>170055</v>
      </c>
      <c r="B1318" t="str">
        <f>Table19[[#This Row],[OUTCOMES MEASURES]]</f>
        <v>Number of adjusted cohort receiving an award at 8 years</v>
      </c>
      <c r="C1318" s="7">
        <f>Table19[[#This Row],[Growth Rate]]</f>
        <v>-0.30911492734478202</v>
      </c>
      <c r="D1318">
        <f>Table20[[#This Row],[UNITID]]</f>
        <v>170055</v>
      </c>
      <c r="E1318" s="7">
        <f>Table20[[#This Row],[Growth Rate]]</f>
        <v>-0.17888563049853373</v>
      </c>
      <c r="F1318">
        <f>Table21[[#This Row],[UNITID]]</f>
        <v>170055</v>
      </c>
      <c r="G1318" s="7">
        <f>Table21[[#This Row],[Growth Rate]]</f>
        <v>-0.86688311688311692</v>
      </c>
      <c r="H1318">
        <f>Table5[[#This Row],[UNITID]]</f>
        <v>170055</v>
      </c>
      <c r="I1318" s="7">
        <f>Table5[[#This Row],[Growth Rate]]</f>
        <v>-0.92805927342256211</v>
      </c>
    </row>
    <row r="1319" spans="1:9" hidden="1">
      <c r="A1319">
        <f>Table19[[#This Row],[UNITID]]</f>
        <v>170055</v>
      </c>
      <c r="B1319" t="str">
        <f>Table19[[#This Row],[OUTCOMES MEASURES]]</f>
        <v>Number of adjusted cohort still enrolled at your institution at 8 years</v>
      </c>
      <c r="C1319" s="7">
        <f>Table19[[#This Row],[Growth Rate]]</f>
        <v>-0.10714285714285714</v>
      </c>
      <c r="D1319">
        <f>Table20[[#This Row],[UNITID]]</f>
        <v>170055</v>
      </c>
      <c r="E1319" s="7">
        <f>Table20[[#This Row],[Growth Rate]]</f>
        <v>-7.3529411764705885E-2</v>
      </c>
      <c r="F1319">
        <f>Table21[[#This Row],[UNITID]]</f>
        <v>170055</v>
      </c>
      <c r="G1319" s="7">
        <f>Table21[[#This Row],[Growth Rate]]</f>
        <v>-0.2857142857142857</v>
      </c>
      <c r="H1319">
        <f>Table5[[#This Row],[UNITID]]</f>
        <v>170055</v>
      </c>
      <c r="I1319" s="7">
        <f>Table5[[#This Row],[Growth Rate]]</f>
        <v>-0.69230769230769229</v>
      </c>
    </row>
    <row r="1320" spans="1:9" hidden="1">
      <c r="A1320">
        <f>Table19[[#This Row],[UNITID]]</f>
        <v>170055</v>
      </c>
      <c r="B1320" t="str">
        <f>Table19[[#This Row],[OUTCOMES MEASURES]]</f>
        <v>Number of adjusted cohort who enrolled subsequently at another institution at 8 years</v>
      </c>
      <c r="C1320" s="7">
        <f>Table19[[#This Row],[Growth Rate]]</f>
        <v>-0.5304347826086957</v>
      </c>
      <c r="D1320">
        <f>Table20[[#This Row],[UNITID]]</f>
        <v>170055</v>
      </c>
      <c r="E1320" s="7">
        <f>Table20[[#This Row],[Growth Rate]]</f>
        <v>-0.60924369747899154</v>
      </c>
      <c r="F1320">
        <f>Table21[[#This Row],[UNITID]]</f>
        <v>170055</v>
      </c>
      <c r="G1320" s="7">
        <f>Table21[[#This Row],[Growth Rate]]</f>
        <v>-0.77583465818759934</v>
      </c>
      <c r="H1320">
        <f>Table5[[#This Row],[UNITID]]</f>
        <v>170055</v>
      </c>
      <c r="I1320" s="7">
        <f>Table5[[#This Row],[Growth Rate]]</f>
        <v>-0.87371202113606339</v>
      </c>
    </row>
    <row r="1321" spans="1:9" hidden="1">
      <c r="A1321">
        <f>Table19[[#This Row],[UNITID]]</f>
        <v>170055</v>
      </c>
      <c r="B1321" s="2" t="str">
        <f>Table19[[#This Row],[OUTCOMES MEASURES]]</f>
        <v>Number of adjusted cohort whose subsequent enrollment status is unknown at 8 years</v>
      </c>
      <c r="C1321" s="8">
        <f>Table19[[#This Row],[Growth Rate]]</f>
        <v>-0.41045415595544132</v>
      </c>
      <c r="D1321">
        <f>Table20[[#This Row],[UNITID]]</f>
        <v>170055</v>
      </c>
      <c r="E1321" s="7">
        <f>Table20[[#This Row],[Growth Rate]]</f>
        <v>-0.42305882352941176</v>
      </c>
      <c r="F1321">
        <f>Table21[[#This Row],[UNITID]]</f>
        <v>170055</v>
      </c>
      <c r="G1321" s="7">
        <f>Table21[[#This Row],[Growth Rate]]</f>
        <v>-0.78537054860442734</v>
      </c>
      <c r="H1321">
        <f>Table5[[#This Row],[UNITID]]</f>
        <v>170055</v>
      </c>
      <c r="I1321" s="7">
        <f>Table5[[#This Row],[Growth Rate]]</f>
        <v>-0.88104426787741208</v>
      </c>
    </row>
    <row r="1322" spans="1:9" hidden="1">
      <c r="A1322">
        <f>Table19[[#This Row],[UNITID]]</f>
        <v>170055</v>
      </c>
      <c r="B1322" s="2" t="str">
        <f>Table19[[#This Row],[OUTCOMES MEASURES]]</f>
        <v>Number of adjusted cohort who did not receive an award from your institution at 8 years</v>
      </c>
      <c r="C1322" s="7">
        <f>Table19[[#This Row],[Growth Rate]]</f>
        <v>-0.45450000000000002</v>
      </c>
      <c r="D1322">
        <f>Table20[[#This Row],[UNITID]]</f>
        <v>170055</v>
      </c>
      <c r="E1322" s="7">
        <f>Table20[[#This Row],[Growth Rate]]</f>
        <v>-0.47186009538950713</v>
      </c>
      <c r="F1322">
        <f>Table21[[#This Row],[UNITID]]</f>
        <v>170055</v>
      </c>
      <c r="G1322" s="21">
        <f>Table21[[#This Row],[Growth Rate]]</f>
        <v>-0.77715274772825615</v>
      </c>
      <c r="H1322">
        <f>Table5[[#This Row],[UNITID]]</f>
        <v>170055</v>
      </c>
      <c r="I1322" s="7">
        <f>Table5[[#This Row],[Growth Rate]]</f>
        <v>-0.87533156498673736</v>
      </c>
    </row>
    <row r="1323" spans="1:9" ht="14.25">
      <c r="A1323" s="63">
        <f>Table19[[#This Row],[UNITID]]</f>
        <v>170055</v>
      </c>
      <c r="B1323" s="148" t="str">
        <f>Table19[[#This Row],[OUTCOMES MEASURES]]</f>
        <v>Percent of adjusted cohort receiving an award at 8 years</v>
      </c>
      <c r="C1323" s="156">
        <f>Table19[[#This Row],[Growth Rate]]</f>
        <v>0.18518518518518517</v>
      </c>
      <c r="D1323">
        <f>Table20[[#This Row],[UNITID]]</f>
        <v>170055</v>
      </c>
      <c r="E1323" s="156">
        <f>Table20[[#This Row],[Growth Rate]]</f>
        <v>0.4</v>
      </c>
      <c r="F1323">
        <f>Table21[[#This Row],[UNITID]]</f>
        <v>170055</v>
      </c>
      <c r="G1323" s="157">
        <f>Table21[[#This Row],[Growth Rate]]</f>
        <v>-0.27272727272727271</v>
      </c>
      <c r="H1323">
        <f>Table5[[#This Row],[UNITID]]</f>
        <v>170055</v>
      </c>
      <c r="I1323" s="156">
        <f>Table5[[#This Row],[Growth Rate]]</f>
        <v>-0.3235294117647059</v>
      </c>
    </row>
    <row r="1324" spans="1:9" hidden="1">
      <c r="A1324">
        <f>Table19[[#This Row],[UNITID]]</f>
        <v>170055</v>
      </c>
      <c r="B1324" s="2" t="str">
        <f>Table19[[#This Row],[OUTCOMES MEASURES]]</f>
        <v>Percent of adjusted cohort still or subsequently enrolled at 8 years</v>
      </c>
      <c r="C1324" s="8">
        <f>Table19[[#This Row],[Growth Rate]]</f>
        <v>-0.16666666666666666</v>
      </c>
      <c r="D1324">
        <f>Table20[[#This Row],[UNITID]]</f>
        <v>170055</v>
      </c>
      <c r="E1324" s="7">
        <f>Table20[[#This Row],[Growth Rate]]</f>
        <v>-0.2413793103448276</v>
      </c>
      <c r="F1324">
        <f>Table21[[#This Row],[UNITID]]</f>
        <v>170055</v>
      </c>
      <c r="G1324" s="21">
        <f>Table21[[#This Row],[Growth Rate]]</f>
        <v>0.22580645161290322</v>
      </c>
      <c r="H1324">
        <f>Table5[[#This Row],[UNITID]]</f>
        <v>170055</v>
      </c>
      <c r="I1324" s="7">
        <f>Table5[[#This Row],[Growth Rate]]</f>
        <v>0.22580645161290322</v>
      </c>
    </row>
    <row r="1325" spans="1:9" ht="14.25">
      <c r="A1325" s="63">
        <f>Table19[[#This Row],[UNITID]]</f>
        <v>170055</v>
      </c>
      <c r="B1325" s="148" t="str">
        <f>Table19[[#This Row],[OUTCOMES MEASURES]]</f>
        <v>Percent of adjusted cohort still enrolled at your institution at 8 years</v>
      </c>
      <c r="C1325" s="156">
        <f>Table19[[#This Row],[Growth Rate]]</f>
        <v>1</v>
      </c>
      <c r="D1325">
        <f>Table20[[#This Row],[UNITID]]</f>
        <v>170055</v>
      </c>
      <c r="E1325" s="156">
        <f>Table20[[#This Row],[Growth Rate]]</f>
        <v>0.5</v>
      </c>
      <c r="F1325">
        <f>Table21[[#This Row],[UNITID]]</f>
        <v>170055</v>
      </c>
      <c r="G1325" s="158" t="str">
        <f>Table21[[#This Row],[Growth Rate]]</f>
        <v/>
      </c>
      <c r="H1325">
        <f>Table5[[#This Row],[UNITID]]</f>
        <v>170055</v>
      </c>
      <c r="I1325" s="156">
        <f>Table5[[#This Row],[Growth Rate]]</f>
        <v>1</v>
      </c>
    </row>
    <row r="1326" spans="1:9" ht="14.25">
      <c r="A1326" s="63">
        <f>Table19[[#This Row],[UNITID]]</f>
        <v>170055</v>
      </c>
      <c r="B1326" s="148" t="str">
        <f>Table19[[#This Row],[OUTCOMES MEASURES]]</f>
        <v>Percent of adjusted cohort enrolled subsequently at another institution at 8 years</v>
      </c>
      <c r="C1326" s="156">
        <f>Table19[[#This Row],[Growth Rate]]</f>
        <v>-0.20689655172413793</v>
      </c>
      <c r="D1326">
        <f>Table20[[#This Row],[UNITID]]</f>
        <v>170055</v>
      </c>
      <c r="E1326" s="64">
        <f>Table20[[#This Row],[Growth Rate]]</f>
        <v>-0.29629629629629628</v>
      </c>
      <c r="F1326">
        <f>Table21[[#This Row],[UNITID]]</f>
        <v>170055</v>
      </c>
      <c r="G1326" s="158">
        <f>Table21[[#This Row],[Growth Rate]]</f>
        <v>0.23333333333333334</v>
      </c>
      <c r="H1326">
        <f>Table5[[#This Row],[UNITID]]</f>
        <v>170055</v>
      </c>
      <c r="I1326" s="64">
        <f>Table5[[#This Row],[Growth Rate]]</f>
        <v>0.2</v>
      </c>
    </row>
    <row r="1327" spans="1:9" hidden="1">
      <c r="A1327">
        <f>Table19[[#This Row],[UNITID]]</f>
        <v>170055</v>
      </c>
      <c r="B1327" s="2" t="str">
        <f>Table19[[#This Row],[OUTCOMES MEASURES]]</f>
        <v>Percent of adjusted cohort enrollment status unknown at 8 years</v>
      </c>
      <c r="C1327" s="8">
        <f>Table19[[#This Row],[Growth Rate]]</f>
        <v>2.3809523809523808E-2</v>
      </c>
      <c r="D1327">
        <f>Table20[[#This Row],[UNITID]]</f>
        <v>170055</v>
      </c>
      <c r="E1327" s="8">
        <f>Table20[[#This Row],[Growth Rate]]</f>
        <v>3.2786885245901641E-2</v>
      </c>
      <c r="F1327">
        <f>Table21[[#This Row],[UNITID]]</f>
        <v>170055</v>
      </c>
      <c r="G1327" s="8">
        <f>Table21[[#This Row],[Growth Rate]]</f>
        <v>0.16</v>
      </c>
      <c r="H1327">
        <f>Table5[[#This Row],[UNITID]]</f>
        <v>170055</v>
      </c>
      <c r="I1327" s="8">
        <f>Table5[[#This Row],[Growth Rate]]</f>
        <v>0.11428571428571428</v>
      </c>
    </row>
    <row r="1328" spans="1:9" hidden="1">
      <c r="A1328">
        <f>Table19[[#This Row],[UNITID]]</f>
        <v>170657</v>
      </c>
      <c r="B1328" s="2" t="str">
        <f>Table19[[#This Row],[OUTCOMES MEASURES]]</f>
        <v>First-Time, Full-Time Cohort</v>
      </c>
      <c r="C1328" s="8">
        <f>Table19[[#This Row],[Growth Rate]]</f>
        <v>-0.27221254355400698</v>
      </c>
      <c r="D1328">
        <f>Table20[[#This Row],[UNITID]]</f>
        <v>170657</v>
      </c>
      <c r="E1328" s="8">
        <f>Table20[[#This Row],[Growth Rate]]</f>
        <v>-0.30424886191198786</v>
      </c>
      <c r="F1328">
        <f>Table21[[#This Row],[UNITID]]</f>
        <v>170657</v>
      </c>
      <c r="G1328" s="8">
        <f>Table21[[#This Row],[Growth Rate]]</f>
        <v>-0.28721374045801529</v>
      </c>
      <c r="H1328">
        <f>Table5[[#This Row],[UNITID]]</f>
        <v>170657</v>
      </c>
      <c r="I1328" s="8">
        <f>Table5[[#This Row],[Growth Rate]]</f>
        <v>-4.1379310344827586E-2</v>
      </c>
    </row>
    <row r="1329" spans="1:9" hidden="1">
      <c r="A1329">
        <f>Table19[[#This Row],[UNITID]]</f>
        <v>170657</v>
      </c>
      <c r="B1329" t="str">
        <f>Table19[[#This Row],[OUTCOMES MEASURES]]</f>
        <v>Exclusions to cohort</v>
      </c>
      <c r="C1329" s="7">
        <f>Table19[[#This Row],[Growth Rate]]</f>
        <v>-0.77777777777777779</v>
      </c>
      <c r="D1329">
        <f>Table20[[#This Row],[UNITID]]</f>
        <v>170657</v>
      </c>
      <c r="E1329" s="7">
        <f>Table20[[#This Row],[Growth Rate]]</f>
        <v>-0.42857142857142855</v>
      </c>
      <c r="F1329">
        <f>Table21[[#This Row],[UNITID]]</f>
        <v>170657</v>
      </c>
      <c r="G1329" s="7">
        <f>Table21[[#This Row],[Growth Rate]]</f>
        <v>2</v>
      </c>
      <c r="H1329">
        <f>Table5[[#This Row],[UNITID]]</f>
        <v>170657</v>
      </c>
      <c r="I1329" s="7">
        <f>Table5[[#This Row],[Growth Rate]]</f>
        <v>-0.875</v>
      </c>
    </row>
    <row r="1330" spans="1:9" ht="14.25">
      <c r="A1330" s="63">
        <f>Table19[[#This Row],[UNITID]]</f>
        <v>170657</v>
      </c>
      <c r="B1330" s="63" t="str">
        <f>Table19[[#This Row],[OUTCOMES MEASURES]]</f>
        <v>Adjusted cohort</v>
      </c>
      <c r="C1330" s="64">
        <f>Table19[[#This Row],[Growth Rate]]</f>
        <v>-0.27022299956274598</v>
      </c>
      <c r="D1330">
        <f>Table20[[#This Row],[UNITID]]</f>
        <v>170657</v>
      </c>
      <c r="E1330" s="64">
        <f>Table20[[#This Row],[Growth Rate]]</f>
        <v>-0.30391783948269302</v>
      </c>
      <c r="F1330">
        <f>Table21[[#This Row],[UNITID]]</f>
        <v>170657</v>
      </c>
      <c r="G1330" s="155">
        <f>Table21[[#This Row],[Growth Rate]]</f>
        <v>-0.28939828080229224</v>
      </c>
      <c r="H1330">
        <f>Table5[[#This Row],[UNITID]]</f>
        <v>170657</v>
      </c>
      <c r="I1330" s="64">
        <f>Table5[[#This Row],[Growth Rate]]</f>
        <v>-3.8081107814045501E-2</v>
      </c>
    </row>
    <row r="1331" spans="1:9" hidden="1">
      <c r="A1331">
        <f>Table19[[#This Row],[UNITID]]</f>
        <v>170657</v>
      </c>
      <c r="B1331" t="str">
        <f>Table19[[#This Row],[OUTCOMES MEASURES]]</f>
        <v>Number of adjusted cohort receiving a certificate at 4 years</v>
      </c>
      <c r="C1331" s="7">
        <f>Table19[[#This Row],[Growth Rate]]</f>
        <v>-0.42272727272727273</v>
      </c>
      <c r="D1331">
        <f>Table20[[#This Row],[UNITID]]</f>
        <v>170657</v>
      </c>
      <c r="E1331" s="7">
        <f>Table20[[#This Row],[Growth Rate]]</f>
        <v>-0.48571428571428571</v>
      </c>
      <c r="F1331">
        <f>Table21[[#This Row],[UNITID]]</f>
        <v>170657</v>
      </c>
      <c r="G1331" s="7">
        <f>Table21[[#This Row],[Growth Rate]]</f>
        <v>-0.32456140350877194</v>
      </c>
      <c r="H1331">
        <f>Table5[[#This Row],[UNITID]]</f>
        <v>170657</v>
      </c>
      <c r="I1331" s="7">
        <f>Table5[[#This Row],[Growth Rate]]</f>
        <v>-0.40579710144927539</v>
      </c>
    </row>
    <row r="1332" spans="1:9" hidden="1">
      <c r="A1332">
        <f>Table19[[#This Row],[UNITID]]</f>
        <v>170657</v>
      </c>
      <c r="B1332" t="str">
        <f>Table19[[#This Row],[OUTCOMES MEASURES]]</f>
        <v>Number of adjusted cohort receiving an Associate's degree at 4 years</v>
      </c>
      <c r="C1332" s="7">
        <f>Table19[[#This Row],[Growth Rate]]</f>
        <v>0.13059701492537312</v>
      </c>
      <c r="D1332">
        <f>Table20[[#This Row],[UNITID]]</f>
        <v>170657</v>
      </c>
      <c r="E1332" s="7">
        <f>Table20[[#This Row],[Growth Rate]]</f>
        <v>-0.24242424242424243</v>
      </c>
      <c r="F1332">
        <f>Table21[[#This Row],[UNITID]]</f>
        <v>170657</v>
      </c>
      <c r="G1332" s="7">
        <f>Table21[[#This Row],[Growth Rate]]</f>
        <v>0.35616438356164382</v>
      </c>
      <c r="H1332">
        <f>Table5[[#This Row],[UNITID]]</f>
        <v>170657</v>
      </c>
      <c r="I1332" s="7">
        <f>Table5[[#This Row],[Growth Rate]]</f>
        <v>0.8571428571428571</v>
      </c>
    </row>
    <row r="1333" spans="1:9" hidden="1">
      <c r="A1333">
        <f>Table19[[#This Row],[UNITID]]</f>
        <v>170657</v>
      </c>
      <c r="B1333" t="str">
        <f>Table19[[#This Row],[OUTCOMES MEASURES]]</f>
        <v>Number of adjusted cohort receiving a Bachelor's degree at 4 years</v>
      </c>
      <c r="C1333" s="7" t="str">
        <f>Table19[[#This Row],[Growth Rate]]</f>
        <v/>
      </c>
      <c r="D1333">
        <f>Table20[[#This Row],[UNITID]]</f>
        <v>170657</v>
      </c>
      <c r="E1333" s="7" t="str">
        <f>Table20[[#This Row],[Growth Rate]]</f>
        <v/>
      </c>
      <c r="F1333">
        <f>Table21[[#This Row],[UNITID]]</f>
        <v>170657</v>
      </c>
      <c r="G1333" s="7" t="str">
        <f>Table21[[#This Row],[Growth Rate]]</f>
        <v/>
      </c>
      <c r="H1333">
        <f>Table5[[#This Row],[UNITID]]</f>
        <v>170657</v>
      </c>
      <c r="I1333" s="7" t="str">
        <f>Table5[[#This Row],[Growth Rate]]</f>
        <v/>
      </c>
    </row>
    <row r="1334" spans="1:9" hidden="1">
      <c r="A1334">
        <f>Table19[[#This Row],[UNITID]]</f>
        <v>170657</v>
      </c>
      <c r="B1334" s="2" t="str">
        <f>Table19[[#This Row],[OUTCOMES MEASURES]]</f>
        <v>Number of adjusted cohort receiving an award at 4 years</v>
      </c>
      <c r="C1334" s="7">
        <f>Table19[[#This Row],[Growth Rate]]</f>
        <v>-0.11885245901639344</v>
      </c>
      <c r="D1334">
        <f>Table20[[#This Row],[UNITID]]</f>
        <v>170657</v>
      </c>
      <c r="E1334" s="7">
        <f>Table20[[#This Row],[Growth Rate]]</f>
        <v>-0.3978102189781022</v>
      </c>
      <c r="F1334">
        <f>Table21[[#This Row],[UNITID]]</f>
        <v>170657</v>
      </c>
      <c r="G1334" s="21">
        <f>Table21[[#This Row],[Growth Rate]]</f>
        <v>-5.8823529411764705E-2</v>
      </c>
      <c r="H1334">
        <f>Table5[[#This Row],[UNITID]]</f>
        <v>170657</v>
      </c>
      <c r="I1334" s="7">
        <f>Table5[[#This Row],[Growth Rate]]</f>
        <v>-4.1237113402061855E-2</v>
      </c>
    </row>
    <row r="1335" spans="1:9" ht="14.25">
      <c r="A1335" s="63">
        <f>Table19[[#This Row],[UNITID]]</f>
        <v>170657</v>
      </c>
      <c r="B1335" s="148" t="str">
        <f>Table19[[#This Row],[OUTCOMES MEASURES]]</f>
        <v>Percent of adjusted cohort receiving an award at 4 years</v>
      </c>
      <c r="C1335" s="156">
        <f>Table19[[#This Row],[Growth Rate]]</f>
        <v>0.23809523809523808</v>
      </c>
      <c r="D1335">
        <f>Table20[[#This Row],[UNITID]]</f>
        <v>170657</v>
      </c>
      <c r="E1335" s="156">
        <f>Table20[[#This Row],[Growth Rate]]</f>
        <v>-0.1</v>
      </c>
      <c r="F1335">
        <f>Table21[[#This Row],[UNITID]]</f>
        <v>170657</v>
      </c>
      <c r="G1335" s="157">
        <f>Table21[[#This Row],[Growth Rate]]</f>
        <v>0.33333333333333331</v>
      </c>
      <c r="H1335">
        <f>Table5[[#This Row],[UNITID]]</f>
        <v>170657</v>
      </c>
      <c r="I1335" s="156">
        <f>Table5[[#This Row],[Growth Rate]]</f>
        <v>0</v>
      </c>
    </row>
    <row r="1336" spans="1:9" hidden="1">
      <c r="A1336">
        <f>Table19[[#This Row],[UNITID]]</f>
        <v>170657</v>
      </c>
      <c r="B1336" t="str">
        <f>Table19[[#This Row],[OUTCOMES MEASURES]]</f>
        <v>Number of adjusted cohort receiving a certificate at 6 years</v>
      </c>
      <c r="C1336" s="7">
        <f>Table19[[#This Row],[Growth Rate]]</f>
        <v>-0.27142857142857141</v>
      </c>
      <c r="D1336">
        <f>Table20[[#This Row],[UNITID]]</f>
        <v>170657</v>
      </c>
      <c r="E1336" s="7">
        <f>Table20[[#This Row],[Growth Rate]]</f>
        <v>-0.38157894736842107</v>
      </c>
      <c r="F1336">
        <f>Table21[[#This Row],[UNITID]]</f>
        <v>170657</v>
      </c>
      <c r="G1336" s="7">
        <f>Table21[[#This Row],[Growth Rate]]</f>
        <v>-9.6385542168674704E-2</v>
      </c>
      <c r="H1336">
        <f>Table5[[#This Row],[UNITID]]</f>
        <v>170657</v>
      </c>
      <c r="I1336" s="7">
        <f>Table5[[#This Row],[Growth Rate]]</f>
        <v>-0.2982456140350877</v>
      </c>
    </row>
    <row r="1337" spans="1:9" hidden="1">
      <c r="A1337">
        <f>Table19[[#This Row],[UNITID]]</f>
        <v>170657</v>
      </c>
      <c r="B1337" t="str">
        <f>Table19[[#This Row],[OUTCOMES MEASURES]]</f>
        <v>Number of adjusted cohort receiving an Associate's degree at 6 years</v>
      </c>
      <c r="C1337" s="7">
        <f>Table19[[#This Row],[Growth Rate]]</f>
        <v>-0.15570175438596492</v>
      </c>
      <c r="D1337">
        <f>Table20[[#This Row],[UNITID]]</f>
        <v>170657</v>
      </c>
      <c r="E1337" s="7">
        <f>Table20[[#This Row],[Growth Rate]]</f>
        <v>-0.330188679245283</v>
      </c>
      <c r="F1337">
        <f>Table21[[#This Row],[UNITID]]</f>
        <v>170657</v>
      </c>
      <c r="G1337" s="7">
        <f>Table21[[#This Row],[Growth Rate]]</f>
        <v>-8.1967213114754092E-2</v>
      </c>
      <c r="H1337">
        <f>Table5[[#This Row],[UNITID]]</f>
        <v>170657</v>
      </c>
      <c r="I1337" s="7">
        <f>Table5[[#This Row],[Growth Rate]]</f>
        <v>0.23809523809523808</v>
      </c>
    </row>
    <row r="1338" spans="1:9" hidden="1">
      <c r="A1338">
        <f>Table19[[#This Row],[UNITID]]</f>
        <v>170657</v>
      </c>
      <c r="B1338" t="str">
        <f>Table19[[#This Row],[OUTCOMES MEASURES]]</f>
        <v>Number of adjusted cohort receiving a Bachelor's degree at 6 years</v>
      </c>
      <c r="C1338" s="7" t="str">
        <f>Table19[[#This Row],[Growth Rate]]</f>
        <v/>
      </c>
      <c r="D1338">
        <f>Table20[[#This Row],[UNITID]]</f>
        <v>170657</v>
      </c>
      <c r="E1338" s="7" t="str">
        <f>Table20[[#This Row],[Growth Rate]]</f>
        <v/>
      </c>
      <c r="F1338">
        <f>Table21[[#This Row],[UNITID]]</f>
        <v>170657</v>
      </c>
      <c r="G1338" s="7" t="str">
        <f>Table21[[#This Row],[Growth Rate]]</f>
        <v/>
      </c>
      <c r="H1338">
        <f>Table5[[#This Row],[UNITID]]</f>
        <v>170657</v>
      </c>
      <c r="I1338" s="7" t="str">
        <f>Table5[[#This Row],[Growth Rate]]</f>
        <v/>
      </c>
    </row>
    <row r="1339" spans="1:9" hidden="1">
      <c r="A1339">
        <f>Table19[[#This Row],[UNITID]]</f>
        <v>170657</v>
      </c>
      <c r="B1339" s="2" t="str">
        <f>Table19[[#This Row],[OUTCOMES MEASURES]]</f>
        <v>Number of adjusted cohort receiving an award at 6 years</v>
      </c>
      <c r="C1339" s="7">
        <f>Table19[[#This Row],[Growth Rate]]</f>
        <v>-0.18288590604026847</v>
      </c>
      <c r="D1339">
        <f>Table20[[#This Row],[UNITID]]</f>
        <v>170657</v>
      </c>
      <c r="E1339" s="7">
        <f>Table20[[#This Row],[Growth Rate]]</f>
        <v>-0.35164835164835168</v>
      </c>
      <c r="F1339">
        <f>Table21[[#This Row],[UNITID]]</f>
        <v>170657</v>
      </c>
      <c r="G1339" s="21">
        <f>Table21[[#This Row],[Growth Rate]]</f>
        <v>-8.7804878048780483E-2</v>
      </c>
      <c r="H1339">
        <f>Table5[[#This Row],[UNITID]]</f>
        <v>170657</v>
      </c>
      <c r="I1339" s="7">
        <f>Table5[[#This Row],[Growth Rate]]</f>
        <v>-4.1095890410958902E-2</v>
      </c>
    </row>
    <row r="1340" spans="1:9" ht="14.25">
      <c r="A1340" s="63">
        <f>Table19[[#This Row],[UNITID]]</f>
        <v>170657</v>
      </c>
      <c r="B1340" s="148" t="str">
        <f>Table19[[#This Row],[OUTCOMES MEASURES]]</f>
        <v>Percent of adjusted cohort receiving an award at 6 years</v>
      </c>
      <c r="C1340" s="156">
        <f>Table19[[#This Row],[Growth Rate]]</f>
        <v>0.11538461538461539</v>
      </c>
      <c r="D1340">
        <f>Table20[[#This Row],[UNITID]]</f>
        <v>170657</v>
      </c>
      <c r="E1340" s="156">
        <f>Table20[[#This Row],[Growth Rate]]</f>
        <v>-7.1428571428571425E-2</v>
      </c>
      <c r="F1340">
        <f>Table21[[#This Row],[UNITID]]</f>
        <v>170657</v>
      </c>
      <c r="G1340" s="157">
        <f>Table21[[#This Row],[Growth Rate]]</f>
        <v>0.25</v>
      </c>
      <c r="H1340">
        <f>Table5[[#This Row],[UNITID]]</f>
        <v>170657</v>
      </c>
      <c r="I1340" s="156">
        <f>Table5[[#This Row],[Growth Rate]]</f>
        <v>0</v>
      </c>
    </row>
    <row r="1341" spans="1:9" hidden="1">
      <c r="A1341">
        <f>Table19[[#This Row],[UNITID]]</f>
        <v>170657</v>
      </c>
      <c r="B1341" t="str">
        <f>Table19[[#This Row],[OUTCOMES MEASURES]]</f>
        <v>Number of adjusted cohort receiving a certificate at 8 years</v>
      </c>
      <c r="C1341" s="7">
        <f>Table19[[#This Row],[Growth Rate]]</f>
        <v>-0.27737226277372262</v>
      </c>
      <c r="D1341">
        <f>Table20[[#This Row],[UNITID]]</f>
        <v>170657</v>
      </c>
      <c r="E1341" s="7">
        <f>Table20[[#This Row],[Growth Rate]]</f>
        <v>-0.39072847682119205</v>
      </c>
      <c r="F1341">
        <f>Table21[[#This Row],[UNITID]]</f>
        <v>170657</v>
      </c>
      <c r="G1341" s="7">
        <f>Table21[[#This Row],[Growth Rate]]</f>
        <v>-8.8607594936708861E-2</v>
      </c>
      <c r="H1341">
        <f>Table5[[#This Row],[UNITID]]</f>
        <v>170657</v>
      </c>
      <c r="I1341" s="7">
        <f>Table5[[#This Row],[Growth Rate]]</f>
        <v>-0.2857142857142857</v>
      </c>
    </row>
    <row r="1342" spans="1:9" hidden="1">
      <c r="A1342">
        <f>Table19[[#This Row],[UNITID]]</f>
        <v>170657</v>
      </c>
      <c r="B1342" t="str">
        <f>Table19[[#This Row],[OUTCOMES MEASURES]]</f>
        <v>Number of adjusted cohort receiving an Associate's degree at 8 years</v>
      </c>
      <c r="C1342" s="7">
        <f>Table19[[#This Row],[Growth Rate]]</f>
        <v>-0.15541922290388549</v>
      </c>
      <c r="D1342">
        <f>Table20[[#This Row],[UNITID]]</f>
        <v>170657</v>
      </c>
      <c r="E1342" s="7">
        <f>Table20[[#This Row],[Growth Rate]]</f>
        <v>-0.33870967741935482</v>
      </c>
      <c r="F1342">
        <f>Table21[[#This Row],[UNITID]]</f>
        <v>170657</v>
      </c>
      <c r="G1342" s="7">
        <f>Table21[[#This Row],[Growth Rate]]</f>
        <v>-3.937007874015748E-2</v>
      </c>
      <c r="H1342">
        <f>Table5[[#This Row],[UNITID]]</f>
        <v>170657</v>
      </c>
      <c r="I1342" s="7">
        <f>Table5[[#This Row],[Growth Rate]]</f>
        <v>0.23275862068965517</v>
      </c>
    </row>
    <row r="1343" spans="1:9" hidden="1">
      <c r="A1343">
        <f>Table19[[#This Row],[UNITID]]</f>
        <v>170657</v>
      </c>
      <c r="B1343" t="str">
        <f>Table19[[#This Row],[OUTCOMES MEASURES]]</f>
        <v>Number of adjusted cohort receiving a Bachelor's degree at 8 years</v>
      </c>
      <c r="C1343" s="7" t="str">
        <f>Table19[[#This Row],[Growth Rate]]</f>
        <v/>
      </c>
      <c r="D1343">
        <f>Table20[[#This Row],[UNITID]]</f>
        <v>170657</v>
      </c>
      <c r="E1343" s="7" t="str">
        <f>Table20[[#This Row],[Growth Rate]]</f>
        <v/>
      </c>
      <c r="F1343">
        <f>Table21[[#This Row],[UNITID]]</f>
        <v>170657</v>
      </c>
      <c r="G1343" s="7" t="str">
        <f>Table21[[#This Row],[Growth Rate]]</f>
        <v/>
      </c>
      <c r="H1343">
        <f>Table5[[#This Row],[UNITID]]</f>
        <v>170657</v>
      </c>
      <c r="I1343" s="7" t="str">
        <f>Table5[[#This Row],[Growth Rate]]</f>
        <v/>
      </c>
    </row>
    <row r="1344" spans="1:9" hidden="1">
      <c r="A1344">
        <f>Table19[[#This Row],[UNITID]]</f>
        <v>170657</v>
      </c>
      <c r="B1344" t="str">
        <f>Table19[[#This Row],[OUTCOMES MEASURES]]</f>
        <v>Number of adjusted cohort receiving an award at 8 years</v>
      </c>
      <c r="C1344" s="7">
        <f>Table19[[#This Row],[Growth Rate]]</f>
        <v>-0.18210862619808307</v>
      </c>
      <c r="D1344">
        <f>Table20[[#This Row],[UNITID]]</f>
        <v>170657</v>
      </c>
      <c r="E1344" s="7">
        <f>Table20[[#This Row],[Growth Rate]]</f>
        <v>-0.35839598997493732</v>
      </c>
      <c r="F1344">
        <f>Table21[[#This Row],[UNITID]]</f>
        <v>170657</v>
      </c>
      <c r="G1344" s="7">
        <f>Table21[[#This Row],[Growth Rate]]</f>
        <v>-5.8252427184466021E-2</v>
      </c>
      <c r="H1344">
        <f>Table5[[#This Row],[UNITID]]</f>
        <v>170657</v>
      </c>
      <c r="I1344" s="7">
        <f>Table5[[#This Row],[Growth Rate]]</f>
        <v>-2.1929824561403508E-2</v>
      </c>
    </row>
    <row r="1345" spans="1:9" hidden="1">
      <c r="A1345">
        <f>Table19[[#This Row],[UNITID]]</f>
        <v>170657</v>
      </c>
      <c r="B1345" t="str">
        <f>Table19[[#This Row],[OUTCOMES MEASURES]]</f>
        <v>Number of adjusted cohort still enrolled at your institution at 8 years</v>
      </c>
      <c r="C1345" s="7">
        <f>Table19[[#This Row],[Growth Rate]]</f>
        <v>0</v>
      </c>
      <c r="D1345">
        <f>Table20[[#This Row],[UNITID]]</f>
        <v>170657</v>
      </c>
      <c r="E1345" s="7">
        <f>Table20[[#This Row],[Growth Rate]]</f>
        <v>-0.2</v>
      </c>
      <c r="F1345">
        <f>Table21[[#This Row],[UNITID]]</f>
        <v>170657</v>
      </c>
      <c r="G1345" s="7">
        <f>Table21[[#This Row],[Growth Rate]]</f>
        <v>-0.16666666666666666</v>
      </c>
      <c r="H1345">
        <f>Table5[[#This Row],[UNITID]]</f>
        <v>170657</v>
      </c>
      <c r="I1345" s="7">
        <f>Table5[[#This Row],[Growth Rate]]</f>
        <v>-0.36842105263157893</v>
      </c>
    </row>
    <row r="1346" spans="1:9" hidden="1">
      <c r="A1346">
        <f>Table19[[#This Row],[UNITID]]</f>
        <v>170657</v>
      </c>
      <c r="B1346" t="str">
        <f>Table19[[#This Row],[OUTCOMES MEASURES]]</f>
        <v>Number of adjusted cohort who enrolled subsequently at another institution at 8 years</v>
      </c>
      <c r="C1346" s="7">
        <f>Table19[[#This Row],[Growth Rate]]</f>
        <v>-0.26976744186046514</v>
      </c>
      <c r="D1346">
        <f>Table20[[#This Row],[UNITID]]</f>
        <v>170657</v>
      </c>
      <c r="E1346" s="7">
        <f>Table20[[#This Row],[Growth Rate]]</f>
        <v>-0.32477064220183488</v>
      </c>
      <c r="F1346">
        <f>Table21[[#This Row],[UNITID]]</f>
        <v>170657</v>
      </c>
      <c r="G1346" s="7">
        <f>Table21[[#This Row],[Growth Rate]]</f>
        <v>-0.40699815837937386</v>
      </c>
      <c r="H1346">
        <f>Table5[[#This Row],[UNITID]]</f>
        <v>170657</v>
      </c>
      <c r="I1346" s="7">
        <f>Table5[[#This Row],[Growth Rate]]</f>
        <v>-8.2605242255758535E-2</v>
      </c>
    </row>
    <row r="1347" spans="1:9" hidden="1">
      <c r="A1347">
        <f>Table19[[#This Row],[UNITID]]</f>
        <v>170657</v>
      </c>
      <c r="B1347" s="2" t="str">
        <f>Table19[[#This Row],[OUTCOMES MEASURES]]</f>
        <v>Number of adjusted cohort whose subsequent enrollment status is unknown at 8 years</v>
      </c>
      <c r="C1347" s="8">
        <f>Table19[[#This Row],[Growth Rate]]</f>
        <v>-0.33536585365853661</v>
      </c>
      <c r="D1347">
        <f>Table20[[#This Row],[UNITID]]</f>
        <v>170657</v>
      </c>
      <c r="E1347" s="7">
        <f>Table20[[#This Row],[Growth Rate]]</f>
        <v>-0.28632218844984803</v>
      </c>
      <c r="F1347">
        <f>Table21[[#This Row],[UNITID]]</f>
        <v>170657</v>
      </c>
      <c r="G1347" s="7">
        <f>Table21[[#This Row],[Growth Rate]]</f>
        <v>-0.2363013698630137</v>
      </c>
      <c r="H1347">
        <f>Table5[[#This Row],[UNITID]]</f>
        <v>170657</v>
      </c>
      <c r="I1347" s="7">
        <f>Table5[[#This Row],[Growth Rate]]</f>
        <v>7.5581395348837205E-2</v>
      </c>
    </row>
    <row r="1348" spans="1:9" hidden="1">
      <c r="A1348">
        <f>Table19[[#This Row],[UNITID]]</f>
        <v>170657</v>
      </c>
      <c r="B1348" s="2" t="str">
        <f>Table19[[#This Row],[OUTCOMES MEASURES]]</f>
        <v>Number of adjusted cohort who did not receive an award from your institution at 8 years</v>
      </c>
      <c r="C1348" s="7">
        <f>Table19[[#This Row],[Growth Rate]]</f>
        <v>-0.30343166767007829</v>
      </c>
      <c r="D1348">
        <f>Table20[[#This Row],[UNITID]]</f>
        <v>170657</v>
      </c>
      <c r="E1348" s="7">
        <f>Table20[[#This Row],[Growth Rate]]</f>
        <v>-0.29417040358744395</v>
      </c>
      <c r="F1348">
        <f>Table21[[#This Row],[UNITID]]</f>
        <v>170657</v>
      </c>
      <c r="G1348" s="21">
        <f>Table21[[#This Row],[Growth Rate]]</f>
        <v>-0.34601664684898931</v>
      </c>
      <c r="H1348">
        <f>Table5[[#This Row],[UNITID]]</f>
        <v>170657</v>
      </c>
      <c r="I1348" s="7">
        <f>Table5[[#This Row],[Growth Rate]]</f>
        <v>-4.0133779264214048E-2</v>
      </c>
    </row>
    <row r="1349" spans="1:9" ht="14.25">
      <c r="A1349" s="63">
        <f>Table19[[#This Row],[UNITID]]</f>
        <v>170657</v>
      </c>
      <c r="B1349" s="148" t="str">
        <f>Table19[[#This Row],[OUTCOMES MEASURES]]</f>
        <v>Percent of adjusted cohort receiving an award at 8 years</v>
      </c>
      <c r="C1349" s="156">
        <f>Table19[[#This Row],[Growth Rate]]</f>
        <v>0.14814814814814814</v>
      </c>
      <c r="D1349">
        <f>Table20[[#This Row],[UNITID]]</f>
        <v>170657</v>
      </c>
      <c r="E1349" s="156">
        <f>Table20[[#This Row],[Growth Rate]]</f>
        <v>-6.6666666666666666E-2</v>
      </c>
      <c r="F1349">
        <f>Table21[[#This Row],[UNITID]]</f>
        <v>170657</v>
      </c>
      <c r="G1349" s="157">
        <f>Table21[[#This Row],[Growth Rate]]</f>
        <v>0.3</v>
      </c>
      <c r="H1349">
        <f>Table5[[#This Row],[UNITID]]</f>
        <v>170657</v>
      </c>
      <c r="I1349" s="156">
        <f>Table5[[#This Row],[Growth Rate]]</f>
        <v>0</v>
      </c>
    </row>
    <row r="1350" spans="1:9" hidden="1">
      <c r="A1350">
        <f>Table19[[#This Row],[UNITID]]</f>
        <v>170657</v>
      </c>
      <c r="B1350" s="2" t="str">
        <f>Table19[[#This Row],[OUTCOMES MEASURES]]</f>
        <v>Percent of adjusted cohort still or subsequently enrolled at 8 years</v>
      </c>
      <c r="C1350" s="8">
        <f>Table19[[#This Row],[Growth Rate]]</f>
        <v>0</v>
      </c>
      <c r="D1350">
        <f>Table20[[#This Row],[UNITID]]</f>
        <v>170657</v>
      </c>
      <c r="E1350" s="7">
        <f>Table20[[#This Row],[Growth Rate]]</f>
        <v>0</v>
      </c>
      <c r="F1350">
        <f>Table21[[#This Row],[UNITID]]</f>
        <v>170657</v>
      </c>
      <c r="G1350" s="21">
        <f>Table21[[#This Row],[Growth Rate]]</f>
        <v>-0.15384615384615385</v>
      </c>
      <c r="H1350">
        <f>Table5[[#This Row],[UNITID]]</f>
        <v>170657</v>
      </c>
      <c r="I1350" s="7">
        <f>Table5[[#This Row],[Growth Rate]]</f>
        <v>-4.7619047619047616E-2</v>
      </c>
    </row>
    <row r="1351" spans="1:9" ht="14.25">
      <c r="A1351" s="63">
        <f>Table19[[#This Row],[UNITID]]</f>
        <v>170657</v>
      </c>
      <c r="B1351" s="148" t="str">
        <f>Table19[[#This Row],[OUTCOMES MEASURES]]</f>
        <v>Percent of adjusted cohort still enrolled at your institution at 8 years</v>
      </c>
      <c r="C1351" s="156">
        <f>Table19[[#This Row],[Growth Rate]]</f>
        <v>1</v>
      </c>
      <c r="D1351">
        <f>Table20[[#This Row],[UNITID]]</f>
        <v>170657</v>
      </c>
      <c r="E1351" s="156">
        <f>Table20[[#This Row],[Growth Rate]]</f>
        <v>0</v>
      </c>
      <c r="F1351">
        <f>Table21[[#This Row],[UNITID]]</f>
        <v>170657</v>
      </c>
      <c r="G1351" s="158">
        <f>Table21[[#This Row],[Growth Rate]]</f>
        <v>0</v>
      </c>
      <c r="H1351">
        <f>Table5[[#This Row],[UNITID]]</f>
        <v>170657</v>
      </c>
      <c r="I1351" s="156">
        <f>Table5[[#This Row],[Growth Rate]]</f>
        <v>0</v>
      </c>
    </row>
    <row r="1352" spans="1:9" ht="14.25">
      <c r="A1352" s="63">
        <f>Table19[[#This Row],[UNITID]]</f>
        <v>170657</v>
      </c>
      <c r="B1352" s="148" t="str">
        <f>Table19[[#This Row],[OUTCOMES MEASURES]]</f>
        <v>Percent of adjusted cohort enrolled subsequently at another institution at 8 years</v>
      </c>
      <c r="C1352" s="156">
        <f>Table19[[#This Row],[Growth Rate]]</f>
        <v>0</v>
      </c>
      <c r="D1352">
        <f>Table20[[#This Row],[UNITID]]</f>
        <v>170657</v>
      </c>
      <c r="E1352" s="64">
        <f>Table20[[#This Row],[Growth Rate]]</f>
        <v>-4.7619047619047616E-2</v>
      </c>
      <c r="F1352">
        <f>Table21[[#This Row],[UNITID]]</f>
        <v>170657</v>
      </c>
      <c r="G1352" s="158">
        <f>Table21[[#This Row],[Growth Rate]]</f>
        <v>-0.17307692307692307</v>
      </c>
      <c r="H1352">
        <f>Table5[[#This Row],[UNITID]]</f>
        <v>170657</v>
      </c>
      <c r="I1352" s="64">
        <f>Table5[[#This Row],[Growth Rate]]</f>
        <v>-4.8387096774193547E-2</v>
      </c>
    </row>
    <row r="1353" spans="1:9" hidden="1">
      <c r="A1353">
        <f>Table19[[#This Row],[UNITID]]</f>
        <v>170657</v>
      </c>
      <c r="B1353" s="2" t="str">
        <f>Table19[[#This Row],[OUTCOMES MEASURES]]</f>
        <v>Percent of adjusted cohort enrollment status unknown at 8 years</v>
      </c>
      <c r="C1353" s="8">
        <f>Table19[[#This Row],[Growth Rate]]</f>
        <v>-9.3023255813953487E-2</v>
      </c>
      <c r="D1353">
        <f>Table20[[#This Row],[UNITID]]</f>
        <v>170657</v>
      </c>
      <c r="E1353" s="8">
        <f>Table20[[#This Row],[Growth Rate]]</f>
        <v>1.5873015873015872E-2</v>
      </c>
      <c r="F1353">
        <f>Table21[[#This Row],[UNITID]]</f>
        <v>170657</v>
      </c>
      <c r="G1353" s="8">
        <f>Table21[[#This Row],[Growth Rate]]</f>
        <v>7.1428571428571425E-2</v>
      </c>
      <c r="H1353">
        <f>Table5[[#This Row],[UNITID]]</f>
        <v>170657</v>
      </c>
      <c r="I1353" s="8">
        <f>Table5[[#This Row],[Growth Rate]]</f>
        <v>0.11538461538461539</v>
      </c>
    </row>
    <row r="1354" spans="1:9" hidden="1">
      <c r="A1354">
        <f>Table19[[#This Row],[UNITID]]</f>
        <v>170790</v>
      </c>
      <c r="B1354" s="2" t="str">
        <f>Table19[[#This Row],[OUTCOMES MEASURES]]</f>
        <v>First-Time, Full-Time Cohort</v>
      </c>
      <c r="C1354" s="8">
        <f>Table19[[#This Row],[Growth Rate]]</f>
        <v>1.543010752688172</v>
      </c>
      <c r="D1354">
        <f>Table20[[#This Row],[UNITID]]</f>
        <v>170790</v>
      </c>
      <c r="E1354" s="8">
        <f>Table20[[#This Row],[Growth Rate]]</f>
        <v>2.4248046875</v>
      </c>
      <c r="F1354">
        <f>Table21[[#This Row],[UNITID]]</f>
        <v>170790</v>
      </c>
      <c r="G1354" s="8">
        <f>Table21[[#This Row],[Growth Rate]]</f>
        <v>1.9962121212121211</v>
      </c>
      <c r="H1354">
        <f>Table5[[#This Row],[UNITID]]</f>
        <v>170790</v>
      </c>
      <c r="I1354" s="8">
        <f>Table5[[#This Row],[Growth Rate]]</f>
        <v>2.2706766917293235</v>
      </c>
    </row>
    <row r="1355" spans="1:9" hidden="1">
      <c r="A1355">
        <f>Table19[[#This Row],[UNITID]]</f>
        <v>170790</v>
      </c>
      <c r="B1355" t="str">
        <f>Table19[[#This Row],[OUTCOMES MEASURES]]</f>
        <v>Exclusions to cohort</v>
      </c>
      <c r="C1355" s="7" t="str">
        <f>Table19[[#This Row],[Growth Rate]]</f>
        <v/>
      </c>
      <c r="D1355">
        <f>Table20[[#This Row],[UNITID]]</f>
        <v>170790</v>
      </c>
      <c r="E1355" s="7" t="str">
        <f>Table20[[#This Row],[Growth Rate]]</f>
        <v/>
      </c>
      <c r="F1355">
        <f>Table21[[#This Row],[UNITID]]</f>
        <v>170790</v>
      </c>
      <c r="G1355" s="7" t="str">
        <f>Table21[[#This Row],[Growth Rate]]</f>
        <v/>
      </c>
      <c r="H1355">
        <f>Table5[[#This Row],[UNITID]]</f>
        <v>170790</v>
      </c>
      <c r="I1355" s="7" t="str">
        <f>Table5[[#This Row],[Growth Rate]]</f>
        <v/>
      </c>
    </row>
    <row r="1356" spans="1:9" ht="14.25">
      <c r="A1356" s="63">
        <f>Table19[[#This Row],[UNITID]]</f>
        <v>170790</v>
      </c>
      <c r="B1356" s="63" t="str">
        <f>Table19[[#This Row],[OUTCOMES MEASURES]]</f>
        <v>Adjusted cohort</v>
      </c>
      <c r="C1356" s="64">
        <f>Table19[[#This Row],[Growth Rate]]</f>
        <v>1.543010752688172</v>
      </c>
      <c r="D1356">
        <f>Table20[[#This Row],[UNITID]]</f>
        <v>170790</v>
      </c>
      <c r="E1356" s="64">
        <f>Table20[[#This Row],[Growth Rate]]</f>
        <v>2.4248046875</v>
      </c>
      <c r="F1356">
        <f>Table21[[#This Row],[UNITID]]</f>
        <v>170790</v>
      </c>
      <c r="G1356" s="155">
        <f>Table21[[#This Row],[Growth Rate]]</f>
        <v>1.9962121212121211</v>
      </c>
      <c r="H1356">
        <f>Table5[[#This Row],[UNITID]]</f>
        <v>170790</v>
      </c>
      <c r="I1356" s="64">
        <f>Table5[[#This Row],[Growth Rate]]</f>
        <v>2.2706766917293235</v>
      </c>
    </row>
    <row r="1357" spans="1:9" hidden="1">
      <c r="A1357">
        <f>Table19[[#This Row],[UNITID]]</f>
        <v>170790</v>
      </c>
      <c r="B1357" t="str">
        <f>Table19[[#This Row],[OUTCOMES MEASURES]]</f>
        <v>Number of adjusted cohort receiving a certificate at 4 years</v>
      </c>
      <c r="C1357" s="7">
        <f>Table19[[#This Row],[Growth Rate]]</f>
        <v>-0.47368421052631576</v>
      </c>
      <c r="D1357">
        <f>Table20[[#This Row],[UNITID]]</f>
        <v>170790</v>
      </c>
      <c r="E1357" s="7">
        <f>Table20[[#This Row],[Growth Rate]]</f>
        <v>5</v>
      </c>
      <c r="F1357">
        <f>Table21[[#This Row],[UNITID]]</f>
        <v>170790</v>
      </c>
      <c r="G1357" s="7">
        <f>Table21[[#This Row],[Growth Rate]]</f>
        <v>0</v>
      </c>
      <c r="H1357">
        <f>Table5[[#This Row],[UNITID]]</f>
        <v>170790</v>
      </c>
      <c r="I1357" s="7">
        <f>Table5[[#This Row],[Growth Rate]]</f>
        <v>9.6666666666666661</v>
      </c>
    </row>
    <row r="1358" spans="1:9" hidden="1">
      <c r="A1358">
        <f>Table19[[#This Row],[UNITID]]</f>
        <v>170790</v>
      </c>
      <c r="B1358" t="str">
        <f>Table19[[#This Row],[OUTCOMES MEASURES]]</f>
        <v>Number of adjusted cohort receiving an Associate's degree at 4 years</v>
      </c>
      <c r="C1358" s="7">
        <f>Table19[[#This Row],[Growth Rate]]</f>
        <v>1.6428571428571428</v>
      </c>
      <c r="D1358">
        <f>Table20[[#This Row],[UNITID]]</f>
        <v>170790</v>
      </c>
      <c r="E1358" s="7">
        <f>Table20[[#This Row],[Growth Rate]]</f>
        <v>4.4901960784313726</v>
      </c>
      <c r="F1358">
        <f>Table21[[#This Row],[UNITID]]</f>
        <v>170790</v>
      </c>
      <c r="G1358" s="7">
        <f>Table21[[#This Row],[Growth Rate]]</f>
        <v>2.90625</v>
      </c>
      <c r="H1358">
        <f>Table5[[#This Row],[UNITID]]</f>
        <v>170790</v>
      </c>
      <c r="I1358" s="7">
        <f>Table5[[#This Row],[Growth Rate]]</f>
        <v>2.7749999999999999</v>
      </c>
    </row>
    <row r="1359" spans="1:9" hidden="1">
      <c r="A1359">
        <f>Table19[[#This Row],[UNITID]]</f>
        <v>170790</v>
      </c>
      <c r="B1359" t="str">
        <f>Table19[[#This Row],[OUTCOMES MEASURES]]</f>
        <v>Number of adjusted cohort receiving a Bachelor's degree at 4 years</v>
      </c>
      <c r="C1359" s="7" t="str">
        <f>Table19[[#This Row],[Growth Rate]]</f>
        <v/>
      </c>
      <c r="D1359">
        <f>Table20[[#This Row],[UNITID]]</f>
        <v>170790</v>
      </c>
      <c r="E1359" s="7" t="str">
        <f>Table20[[#This Row],[Growth Rate]]</f>
        <v/>
      </c>
      <c r="F1359">
        <f>Table21[[#This Row],[UNITID]]</f>
        <v>170790</v>
      </c>
      <c r="G1359" s="7" t="str">
        <f>Table21[[#This Row],[Growth Rate]]</f>
        <v/>
      </c>
      <c r="H1359">
        <f>Table5[[#This Row],[UNITID]]</f>
        <v>170790</v>
      </c>
      <c r="I1359" s="7" t="str">
        <f>Table5[[#This Row],[Growth Rate]]</f>
        <v/>
      </c>
    </row>
    <row r="1360" spans="1:9" hidden="1">
      <c r="A1360">
        <f>Table19[[#This Row],[UNITID]]</f>
        <v>170790</v>
      </c>
      <c r="B1360" s="2" t="str">
        <f>Table19[[#This Row],[OUTCOMES MEASURES]]</f>
        <v>Number of adjusted cohort receiving an award at 4 years</v>
      </c>
      <c r="C1360" s="7">
        <f>Table19[[#This Row],[Growth Rate]]</f>
        <v>1.3899371069182389</v>
      </c>
      <c r="D1360">
        <f>Table20[[#This Row],[UNITID]]</f>
        <v>170790</v>
      </c>
      <c r="E1360" s="7">
        <f>Table20[[#This Row],[Growth Rate]]</f>
        <v>4.580645161290323</v>
      </c>
      <c r="F1360">
        <f>Table21[[#This Row],[UNITID]]</f>
        <v>170790</v>
      </c>
      <c r="G1360" s="21">
        <f>Table21[[#This Row],[Growth Rate]]</f>
        <v>2.5135135135135136</v>
      </c>
      <c r="H1360">
        <f>Table5[[#This Row],[UNITID]]</f>
        <v>170790</v>
      </c>
      <c r="I1360" s="7">
        <f>Table5[[#This Row],[Growth Rate]]</f>
        <v>3.2558139534883721</v>
      </c>
    </row>
    <row r="1361" spans="1:9" ht="14.25">
      <c r="A1361" s="63">
        <f>Table19[[#This Row],[UNITID]]</f>
        <v>170790</v>
      </c>
      <c r="B1361" s="148" t="str">
        <f>Table19[[#This Row],[OUTCOMES MEASURES]]</f>
        <v>Percent of adjusted cohort receiving an award at 4 years</v>
      </c>
      <c r="C1361" s="156">
        <f>Table19[[#This Row],[Growth Rate]]</f>
        <v>-5.8823529411764705E-2</v>
      </c>
      <c r="D1361">
        <f>Table20[[#This Row],[UNITID]]</f>
        <v>170790</v>
      </c>
      <c r="E1361" s="156">
        <f>Table20[[#This Row],[Growth Rate]]</f>
        <v>0.66666666666666663</v>
      </c>
      <c r="F1361">
        <f>Table21[[#This Row],[UNITID]]</f>
        <v>170790</v>
      </c>
      <c r="G1361" s="157">
        <f>Table21[[#This Row],[Growth Rate]]</f>
        <v>0.14285714285714285</v>
      </c>
      <c r="H1361">
        <f>Table5[[#This Row],[UNITID]]</f>
        <v>170790</v>
      </c>
      <c r="I1361" s="156">
        <f>Table5[[#This Row],[Growth Rate]]</f>
        <v>0.27272727272727271</v>
      </c>
    </row>
    <row r="1362" spans="1:9" hidden="1">
      <c r="A1362">
        <f>Table19[[#This Row],[UNITID]]</f>
        <v>170790</v>
      </c>
      <c r="B1362" t="str">
        <f>Table19[[#This Row],[OUTCOMES MEASURES]]</f>
        <v>Number of adjusted cohort receiving a certificate at 6 years</v>
      </c>
      <c r="C1362" s="7">
        <f>Table19[[#This Row],[Growth Rate]]</f>
        <v>-0.35294117647058826</v>
      </c>
      <c r="D1362">
        <f>Table20[[#This Row],[UNITID]]</f>
        <v>170790</v>
      </c>
      <c r="E1362" s="7">
        <f>Table20[[#This Row],[Growth Rate]]</f>
        <v>6.5454545454545459</v>
      </c>
      <c r="F1362">
        <f>Table21[[#This Row],[UNITID]]</f>
        <v>170790</v>
      </c>
      <c r="G1362" s="7">
        <f>Table21[[#This Row],[Growth Rate]]</f>
        <v>-0.4</v>
      </c>
      <c r="H1362">
        <f>Table5[[#This Row],[UNITID]]</f>
        <v>170790</v>
      </c>
      <c r="I1362" s="7">
        <f>Table5[[#This Row],[Growth Rate]]</f>
        <v>10</v>
      </c>
    </row>
    <row r="1363" spans="1:9" hidden="1">
      <c r="A1363">
        <f>Table19[[#This Row],[UNITID]]</f>
        <v>170790</v>
      </c>
      <c r="B1363" t="str">
        <f>Table19[[#This Row],[OUTCOMES MEASURES]]</f>
        <v>Number of adjusted cohort receiving an Associate's degree at 6 years</v>
      </c>
      <c r="C1363" s="7">
        <f>Table19[[#This Row],[Growth Rate]]</f>
        <v>1.441747572815534</v>
      </c>
      <c r="D1363">
        <f>Table20[[#This Row],[UNITID]]</f>
        <v>170790</v>
      </c>
      <c r="E1363" s="7">
        <f>Table20[[#This Row],[Growth Rate]]</f>
        <v>3.56</v>
      </c>
      <c r="F1363">
        <f>Table21[[#This Row],[UNITID]]</f>
        <v>170790</v>
      </c>
      <c r="G1363" s="7">
        <f>Table21[[#This Row],[Growth Rate]]</f>
        <v>2.736842105263158</v>
      </c>
      <c r="H1363">
        <f>Table5[[#This Row],[UNITID]]</f>
        <v>170790</v>
      </c>
      <c r="I1363" s="7">
        <f>Table5[[#This Row],[Growth Rate]]</f>
        <v>2.96</v>
      </c>
    </row>
    <row r="1364" spans="1:9" hidden="1">
      <c r="A1364">
        <f>Table19[[#This Row],[UNITID]]</f>
        <v>170790</v>
      </c>
      <c r="B1364" t="str">
        <f>Table19[[#This Row],[OUTCOMES MEASURES]]</f>
        <v>Number of adjusted cohort receiving a Bachelor's degree at 6 years</v>
      </c>
      <c r="C1364" s="7" t="str">
        <f>Table19[[#This Row],[Growth Rate]]</f>
        <v/>
      </c>
      <c r="D1364">
        <f>Table20[[#This Row],[UNITID]]</f>
        <v>170790</v>
      </c>
      <c r="E1364" s="7" t="str">
        <f>Table20[[#This Row],[Growth Rate]]</f>
        <v/>
      </c>
      <c r="F1364">
        <f>Table21[[#This Row],[UNITID]]</f>
        <v>170790</v>
      </c>
      <c r="G1364" s="7" t="str">
        <f>Table21[[#This Row],[Growth Rate]]</f>
        <v/>
      </c>
      <c r="H1364">
        <f>Table5[[#This Row],[UNITID]]</f>
        <v>170790</v>
      </c>
      <c r="I1364" s="7" t="str">
        <f>Table5[[#This Row],[Growth Rate]]</f>
        <v/>
      </c>
    </row>
    <row r="1365" spans="1:9" hidden="1">
      <c r="A1365">
        <f>Table19[[#This Row],[UNITID]]</f>
        <v>170790</v>
      </c>
      <c r="B1365" s="2" t="str">
        <f>Table19[[#This Row],[OUTCOMES MEASURES]]</f>
        <v>Number of adjusted cohort receiving an award at 6 years</v>
      </c>
      <c r="C1365" s="7">
        <f>Table19[[#This Row],[Growth Rate]]</f>
        <v>1.304932735426009</v>
      </c>
      <c r="D1365">
        <f>Table20[[#This Row],[UNITID]]</f>
        <v>170790</v>
      </c>
      <c r="E1365" s="7">
        <f>Table20[[#This Row],[Growth Rate]]</f>
        <v>3.855855855855856</v>
      </c>
      <c r="F1365">
        <f>Table21[[#This Row],[UNITID]]</f>
        <v>170790</v>
      </c>
      <c r="G1365" s="21">
        <f>Table21[[#This Row],[Growth Rate]]</f>
        <v>2.3720930232558142</v>
      </c>
      <c r="H1365">
        <f>Table5[[#This Row],[UNITID]]</f>
        <v>170790</v>
      </c>
      <c r="I1365" s="7">
        <f>Table5[[#This Row],[Growth Rate]]</f>
        <v>3.358490566037736</v>
      </c>
    </row>
    <row r="1366" spans="1:9" ht="14.25">
      <c r="A1366" s="63">
        <f>Table19[[#This Row],[UNITID]]</f>
        <v>170790</v>
      </c>
      <c r="B1366" s="148" t="str">
        <f>Table19[[#This Row],[OUTCOMES MEASURES]]</f>
        <v>Percent of adjusted cohort receiving an award at 6 years</v>
      </c>
      <c r="C1366" s="156">
        <f>Table19[[#This Row],[Growth Rate]]</f>
        <v>-8.3333333333333329E-2</v>
      </c>
      <c r="D1366">
        <f>Table20[[#This Row],[UNITID]]</f>
        <v>170790</v>
      </c>
      <c r="E1366" s="156">
        <f>Table20[[#This Row],[Growth Rate]]</f>
        <v>0.36363636363636365</v>
      </c>
      <c r="F1366">
        <f>Table21[[#This Row],[UNITID]]</f>
        <v>170790</v>
      </c>
      <c r="G1366" s="157">
        <f>Table21[[#This Row],[Growth Rate]]</f>
        <v>0.125</v>
      </c>
      <c r="H1366">
        <f>Table5[[#This Row],[UNITID]]</f>
        <v>170790</v>
      </c>
      <c r="I1366" s="156">
        <f>Table5[[#This Row],[Growth Rate]]</f>
        <v>0.38461538461538464</v>
      </c>
    </row>
    <row r="1367" spans="1:9" hidden="1">
      <c r="A1367">
        <f>Table19[[#This Row],[UNITID]]</f>
        <v>170790</v>
      </c>
      <c r="B1367" t="str">
        <f>Table19[[#This Row],[OUTCOMES MEASURES]]</f>
        <v>Number of adjusted cohort receiving a certificate at 8 years</v>
      </c>
      <c r="C1367" s="7">
        <f>Table19[[#This Row],[Growth Rate]]</f>
        <v>-0.55000000000000004</v>
      </c>
      <c r="D1367">
        <f>Table20[[#This Row],[UNITID]]</f>
        <v>170790</v>
      </c>
      <c r="E1367" s="7">
        <f>Table20[[#This Row],[Growth Rate]]</f>
        <v>3.2142857142857144</v>
      </c>
      <c r="F1367">
        <f>Table21[[#This Row],[UNITID]]</f>
        <v>170790</v>
      </c>
      <c r="G1367" s="7">
        <f>Table21[[#This Row],[Growth Rate]]</f>
        <v>-0.6</v>
      </c>
      <c r="H1367">
        <f>Table5[[#This Row],[UNITID]]</f>
        <v>170790</v>
      </c>
      <c r="I1367" s="7">
        <f>Table5[[#This Row],[Growth Rate]]</f>
        <v>6</v>
      </c>
    </row>
    <row r="1368" spans="1:9" hidden="1">
      <c r="A1368">
        <f>Table19[[#This Row],[UNITID]]</f>
        <v>170790</v>
      </c>
      <c r="B1368" t="str">
        <f>Table19[[#This Row],[OUTCOMES MEASURES]]</f>
        <v>Number of adjusted cohort receiving an Associate's degree at 8 years</v>
      </c>
      <c r="C1368" s="7">
        <f>Table19[[#This Row],[Growth Rate]]</f>
        <v>1.2345132743362832</v>
      </c>
      <c r="D1368">
        <f>Table20[[#This Row],[UNITID]]</f>
        <v>170790</v>
      </c>
      <c r="E1368" s="7">
        <f>Table20[[#This Row],[Growth Rate]]</f>
        <v>2.870967741935484</v>
      </c>
      <c r="F1368">
        <f>Table21[[#This Row],[UNITID]]</f>
        <v>170790</v>
      </c>
      <c r="G1368" s="7">
        <f>Table21[[#This Row],[Growth Rate]]</f>
        <v>2.3255813953488373</v>
      </c>
      <c r="H1368">
        <f>Table5[[#This Row],[UNITID]]</f>
        <v>170790</v>
      </c>
      <c r="I1368" s="7">
        <f>Table5[[#This Row],[Growth Rate]]</f>
        <v>2.8301886792452828</v>
      </c>
    </row>
    <row r="1369" spans="1:9" hidden="1">
      <c r="A1369">
        <f>Table19[[#This Row],[UNITID]]</f>
        <v>170790</v>
      </c>
      <c r="B1369" t="str">
        <f>Table19[[#This Row],[OUTCOMES MEASURES]]</f>
        <v>Number of adjusted cohort receiving a Bachelor's degree at 8 years</v>
      </c>
      <c r="C1369" s="7" t="str">
        <f>Table19[[#This Row],[Growth Rate]]</f>
        <v/>
      </c>
      <c r="D1369">
        <f>Table20[[#This Row],[UNITID]]</f>
        <v>170790</v>
      </c>
      <c r="E1369" s="7" t="str">
        <f>Table20[[#This Row],[Growth Rate]]</f>
        <v/>
      </c>
      <c r="F1369">
        <f>Table21[[#This Row],[UNITID]]</f>
        <v>170790</v>
      </c>
      <c r="G1369" s="7" t="str">
        <f>Table21[[#This Row],[Growth Rate]]</f>
        <v/>
      </c>
      <c r="H1369">
        <f>Table5[[#This Row],[UNITID]]</f>
        <v>170790</v>
      </c>
      <c r="I1369" s="7" t="str">
        <f>Table5[[#This Row],[Growth Rate]]</f>
        <v/>
      </c>
    </row>
    <row r="1370" spans="1:9" hidden="1">
      <c r="A1370">
        <f>Table19[[#This Row],[UNITID]]</f>
        <v>170790</v>
      </c>
      <c r="B1370" t="str">
        <f>Table19[[#This Row],[OUTCOMES MEASURES]]</f>
        <v>Number of adjusted cohort receiving an award at 8 years</v>
      </c>
      <c r="C1370" s="7">
        <f>Table19[[#This Row],[Growth Rate]]</f>
        <v>1.089430894308943</v>
      </c>
      <c r="D1370">
        <f>Table20[[#This Row],[UNITID]]</f>
        <v>170790</v>
      </c>
      <c r="E1370" s="7">
        <f>Table20[[#This Row],[Growth Rate]]</f>
        <v>2.9057971014492754</v>
      </c>
      <c r="F1370">
        <f>Table21[[#This Row],[UNITID]]</f>
        <v>170790</v>
      </c>
      <c r="G1370" s="7">
        <f>Table21[[#This Row],[Growth Rate]]</f>
        <v>2.0208333333333335</v>
      </c>
      <c r="H1370">
        <f>Table5[[#This Row],[UNITID]]</f>
        <v>170790</v>
      </c>
      <c r="I1370" s="7">
        <f>Table5[[#This Row],[Growth Rate]]</f>
        <v>3.0526315789473686</v>
      </c>
    </row>
    <row r="1371" spans="1:9" hidden="1">
      <c r="A1371">
        <f>Table19[[#This Row],[UNITID]]</f>
        <v>170790</v>
      </c>
      <c r="B1371" t="str">
        <f>Table19[[#This Row],[OUTCOMES MEASURES]]</f>
        <v>Number of adjusted cohort still enrolled at your institution at 8 years</v>
      </c>
      <c r="C1371" s="7">
        <f>Table19[[#This Row],[Growth Rate]]</f>
        <v>-0.86956521739130432</v>
      </c>
      <c r="D1371">
        <f>Table20[[#This Row],[UNITID]]</f>
        <v>170790</v>
      </c>
      <c r="E1371" s="7">
        <f>Table20[[#This Row],[Growth Rate]]</f>
        <v>-0.80519480519480524</v>
      </c>
      <c r="F1371">
        <f>Table21[[#This Row],[UNITID]]</f>
        <v>170790</v>
      </c>
      <c r="G1371" s="7">
        <f>Table21[[#This Row],[Growth Rate]]</f>
        <v>-0.90990990990990994</v>
      </c>
      <c r="H1371">
        <f>Table5[[#This Row],[UNITID]]</f>
        <v>170790</v>
      </c>
      <c r="I1371" s="7">
        <f>Table5[[#This Row],[Growth Rate]]</f>
        <v>-0.87573964497041423</v>
      </c>
    </row>
    <row r="1372" spans="1:9" hidden="1">
      <c r="A1372">
        <f>Table19[[#This Row],[UNITID]]</f>
        <v>170790</v>
      </c>
      <c r="B1372" t="str">
        <f>Table19[[#This Row],[OUTCOMES MEASURES]]</f>
        <v>Number of adjusted cohort who enrolled subsequently at another institution at 8 years</v>
      </c>
      <c r="C1372" s="7">
        <f>Table19[[#This Row],[Growth Rate]]</f>
        <v>7.9587628865979383</v>
      </c>
      <c r="D1372">
        <f>Table20[[#This Row],[UNITID]]</f>
        <v>170790</v>
      </c>
      <c r="E1372" s="7">
        <f>Table20[[#This Row],[Growth Rate]]</f>
        <v>6.4954954954954953</v>
      </c>
      <c r="F1372">
        <f>Table21[[#This Row],[UNITID]]</f>
        <v>170790</v>
      </c>
      <c r="G1372" s="7">
        <f>Table21[[#This Row],[Growth Rate]]</f>
        <v>3.464788732394366</v>
      </c>
      <c r="H1372">
        <f>Table5[[#This Row],[UNITID]]</f>
        <v>170790</v>
      </c>
      <c r="I1372" s="7">
        <f>Table5[[#This Row],[Growth Rate]]</f>
        <v>3.7551020408163267</v>
      </c>
    </row>
    <row r="1373" spans="1:9" hidden="1">
      <c r="A1373">
        <f>Table19[[#This Row],[UNITID]]</f>
        <v>170790</v>
      </c>
      <c r="B1373" s="2" t="str">
        <f>Table19[[#This Row],[OUTCOMES MEASURES]]</f>
        <v>Number of adjusted cohort whose subsequent enrollment status is unknown at 8 years</v>
      </c>
      <c r="C1373" s="8">
        <f>Table19[[#This Row],[Growth Rate]]</f>
        <v>6.2598425196850398</v>
      </c>
      <c r="D1373">
        <f>Table20[[#This Row],[UNITID]]</f>
        <v>170790</v>
      </c>
      <c r="E1373" s="7">
        <f>Table20[[#This Row],[Growth Rate]]</f>
        <v>7.6059322033898304</v>
      </c>
      <c r="F1373">
        <f>Table21[[#This Row],[UNITID]]</f>
        <v>170790</v>
      </c>
      <c r="G1373" s="7">
        <f>Table21[[#This Row],[Growth Rate]]</f>
        <v>8.382352941176471</v>
      </c>
      <c r="H1373">
        <f>Table5[[#This Row],[UNITID]]</f>
        <v>170790</v>
      </c>
      <c r="I1373" s="7">
        <f>Table5[[#This Row],[Growth Rate]]</f>
        <v>6.8266666666666671</v>
      </c>
    </row>
    <row r="1374" spans="1:9" hidden="1">
      <c r="A1374">
        <f>Table19[[#This Row],[UNITID]]</f>
        <v>170790</v>
      </c>
      <c r="B1374" s="2" t="str">
        <f>Table19[[#This Row],[OUTCOMES MEASURES]]</f>
        <v>Number of adjusted cohort who did not receive an award from your institution at 8 years</v>
      </c>
      <c r="C1374" s="7">
        <f>Table19[[#This Row],[Growth Rate]]</f>
        <v>1.7061403508771931</v>
      </c>
      <c r="D1374">
        <f>Table20[[#This Row],[UNITID]]</f>
        <v>170790</v>
      </c>
      <c r="E1374" s="7">
        <f>Table20[[#This Row],[Growth Rate]]</f>
        <v>2.3498871331828441</v>
      </c>
      <c r="F1374">
        <f>Table21[[#This Row],[UNITID]]</f>
        <v>170790</v>
      </c>
      <c r="G1374" s="21">
        <f>Table21[[#This Row],[Growth Rate]]</f>
        <v>1.9907407407407407</v>
      </c>
      <c r="H1374">
        <f>Table5[[#This Row],[UNITID]]</f>
        <v>170790</v>
      </c>
      <c r="I1374" s="7">
        <f>Table5[[#This Row],[Growth Rate]]</f>
        <v>2.1403508771929824</v>
      </c>
    </row>
    <row r="1375" spans="1:9" ht="14.25">
      <c r="A1375" s="63">
        <f>Table19[[#This Row],[UNITID]]</f>
        <v>170790</v>
      </c>
      <c r="B1375" s="148" t="str">
        <f>Table19[[#This Row],[OUTCOMES MEASURES]]</f>
        <v>Percent of adjusted cohort receiving an award at 8 years</v>
      </c>
      <c r="C1375" s="156">
        <f>Table19[[#This Row],[Growth Rate]]</f>
        <v>-0.15384615384615385</v>
      </c>
      <c r="D1375">
        <f>Table20[[#This Row],[UNITID]]</f>
        <v>170790</v>
      </c>
      <c r="E1375" s="156">
        <f>Table20[[#This Row],[Growth Rate]]</f>
        <v>0.15384615384615385</v>
      </c>
      <c r="F1375">
        <f>Table21[[#This Row],[UNITID]]</f>
        <v>170790</v>
      </c>
      <c r="G1375" s="157">
        <f>Table21[[#This Row],[Growth Rate]]</f>
        <v>0</v>
      </c>
      <c r="H1375">
        <f>Table5[[#This Row],[UNITID]]</f>
        <v>170790</v>
      </c>
      <c r="I1375" s="156">
        <f>Table5[[#This Row],[Growth Rate]]</f>
        <v>0.2857142857142857</v>
      </c>
    </row>
    <row r="1376" spans="1:9" hidden="1">
      <c r="A1376">
        <f>Table19[[#This Row],[UNITID]]</f>
        <v>170790</v>
      </c>
      <c r="B1376" s="2" t="str">
        <f>Table19[[#This Row],[OUTCOMES MEASURES]]</f>
        <v>Percent of adjusted cohort still or subsequently enrolled at 8 years</v>
      </c>
      <c r="C1376" s="8">
        <f>Table19[[#This Row],[Growth Rate]]</f>
        <v>-0.35</v>
      </c>
      <c r="D1376">
        <f>Table20[[#This Row],[UNITID]]</f>
        <v>170790</v>
      </c>
      <c r="E1376" s="7">
        <f>Table20[[#This Row],[Growth Rate]]</f>
        <v>-0.5714285714285714</v>
      </c>
      <c r="F1376">
        <f>Table21[[#This Row],[UNITID]]</f>
        <v>170790</v>
      </c>
      <c r="G1376" s="21">
        <f>Table21[[#This Row],[Growth Rate]]</f>
        <v>-0.40579710144927539</v>
      </c>
      <c r="H1376">
        <f>Table5[[#This Row],[UNITID]]</f>
        <v>170790</v>
      </c>
      <c r="I1376" s="7">
        <f>Table5[[#This Row],[Growth Rate]]</f>
        <v>-0.44776119402985076</v>
      </c>
    </row>
    <row r="1377" spans="1:9" ht="14.25">
      <c r="A1377" s="63">
        <f>Table19[[#This Row],[UNITID]]</f>
        <v>170790</v>
      </c>
      <c r="B1377" s="148" t="str">
        <f>Table19[[#This Row],[OUTCOMES MEASURES]]</f>
        <v>Percent of adjusted cohort still enrolled at your institution at 8 years</v>
      </c>
      <c r="C1377" s="156">
        <f>Table19[[#This Row],[Growth Rate]]</f>
        <v>-0.93877551020408168</v>
      </c>
      <c r="D1377">
        <f>Table20[[#This Row],[UNITID]]</f>
        <v>170790</v>
      </c>
      <c r="E1377" s="156">
        <f>Table20[[#This Row],[Growth Rate]]</f>
        <v>-0.94339622641509435</v>
      </c>
      <c r="F1377">
        <f>Table21[[#This Row],[UNITID]]</f>
        <v>170790</v>
      </c>
      <c r="G1377" s="158">
        <f>Table21[[#This Row],[Growth Rate]]</f>
        <v>-0.97619047619047616</v>
      </c>
      <c r="H1377">
        <f>Table5[[#This Row],[UNITID]]</f>
        <v>170790</v>
      </c>
      <c r="I1377" s="156">
        <f>Table5[[#This Row],[Growth Rate]]</f>
        <v>-0.95238095238095233</v>
      </c>
    </row>
    <row r="1378" spans="1:9" ht="14.25">
      <c r="A1378" s="63">
        <f>Table19[[#This Row],[UNITID]]</f>
        <v>170790</v>
      </c>
      <c r="B1378" s="148" t="str">
        <f>Table19[[#This Row],[OUTCOMES MEASURES]]</f>
        <v>Percent of adjusted cohort enrolled subsequently at another institution at 8 years</v>
      </c>
      <c r="C1378" s="156">
        <f>Table19[[#This Row],[Growth Rate]]</f>
        <v>2.7</v>
      </c>
      <c r="D1378">
        <f>Table20[[#This Row],[UNITID]]</f>
        <v>170790</v>
      </c>
      <c r="E1378" s="64">
        <f>Table20[[#This Row],[Growth Rate]]</f>
        <v>1.1818181818181819</v>
      </c>
      <c r="F1378">
        <f>Table21[[#This Row],[UNITID]]</f>
        <v>170790</v>
      </c>
      <c r="G1378" s="158">
        <f>Table21[[#This Row],[Growth Rate]]</f>
        <v>0.48148148148148145</v>
      </c>
      <c r="H1378">
        <f>Table5[[#This Row],[UNITID]]</f>
        <v>170790</v>
      </c>
      <c r="I1378" s="64">
        <f>Table5[[#This Row],[Growth Rate]]</f>
        <v>0.44</v>
      </c>
    </row>
    <row r="1379" spans="1:9" hidden="1">
      <c r="A1379">
        <f>Table19[[#This Row],[UNITID]]</f>
        <v>170790</v>
      </c>
      <c r="B1379" s="2" t="str">
        <f>Table19[[#This Row],[OUTCOMES MEASURES]]</f>
        <v>Percent of adjusted cohort enrollment status unknown at 8 years</v>
      </c>
      <c r="C1379" s="8">
        <f>Table19[[#This Row],[Growth Rate]]</f>
        <v>1.7857142857142858</v>
      </c>
      <c r="D1379">
        <f>Table20[[#This Row],[UNITID]]</f>
        <v>170790</v>
      </c>
      <c r="E1379" s="8">
        <f>Table20[[#This Row],[Growth Rate]]</f>
        <v>1.5217391304347827</v>
      </c>
      <c r="F1379">
        <f>Table21[[#This Row],[UNITID]]</f>
        <v>170790</v>
      </c>
      <c r="G1379" s="8">
        <f>Table21[[#This Row],[Growth Rate]]</f>
        <v>2.0769230769230771</v>
      </c>
      <c r="H1379">
        <f>Table5[[#This Row],[UNITID]]</f>
        <v>170790</v>
      </c>
      <c r="I1379" s="8">
        <f>Table5[[#This Row],[Growth Rate]]</f>
        <v>1.368421052631579</v>
      </c>
    </row>
    <row r="1380" spans="1:9" hidden="1">
      <c r="A1380">
        <f>Table19[[#This Row],[UNITID]]</f>
        <v>171304</v>
      </c>
      <c r="B1380" s="2" t="str">
        <f>Table19[[#This Row],[OUTCOMES MEASURES]]</f>
        <v>First-Time, Full-Time Cohort</v>
      </c>
      <c r="C1380" s="8">
        <f>Table19[[#This Row],[Growth Rate]]</f>
        <v>-7.0287539936102233E-2</v>
      </c>
      <c r="D1380">
        <f>Table20[[#This Row],[UNITID]]</f>
        <v>171304</v>
      </c>
      <c r="E1380" s="8">
        <f>Table20[[#This Row],[Growth Rate]]</f>
        <v>-0.22130013831258644</v>
      </c>
      <c r="F1380">
        <f>Table21[[#This Row],[UNITID]]</f>
        <v>171304</v>
      </c>
      <c r="G1380" s="8">
        <f>Table21[[#This Row],[Growth Rate]]</f>
        <v>-0.47709923664122139</v>
      </c>
      <c r="H1380">
        <f>Table5[[#This Row],[UNITID]]</f>
        <v>171304</v>
      </c>
      <c r="I1380" s="8">
        <f>Table5[[#This Row],[Growth Rate]]</f>
        <v>-0.65280289330922248</v>
      </c>
    </row>
    <row r="1381" spans="1:9" hidden="1">
      <c r="A1381">
        <f>Table19[[#This Row],[UNITID]]</f>
        <v>171304</v>
      </c>
      <c r="B1381" t="str">
        <f>Table19[[#This Row],[OUTCOMES MEASURES]]</f>
        <v>Exclusions to cohort</v>
      </c>
      <c r="C1381" s="7">
        <f>Table19[[#This Row],[Growth Rate]]</f>
        <v>-1</v>
      </c>
      <c r="D1381">
        <f>Table20[[#This Row],[UNITID]]</f>
        <v>171304</v>
      </c>
      <c r="E1381" s="7" t="str">
        <f>Table20[[#This Row],[Growth Rate]]</f>
        <v/>
      </c>
      <c r="F1381">
        <f>Table21[[#This Row],[UNITID]]</f>
        <v>171304</v>
      </c>
      <c r="G1381" s="7" t="str">
        <f>Table21[[#This Row],[Growth Rate]]</f>
        <v/>
      </c>
      <c r="H1381">
        <f>Table5[[#This Row],[UNITID]]</f>
        <v>171304</v>
      </c>
      <c r="I1381" s="7" t="str">
        <f>Table5[[#This Row],[Growth Rate]]</f>
        <v/>
      </c>
    </row>
    <row r="1382" spans="1:9" ht="14.25">
      <c r="A1382" s="63">
        <f>Table19[[#This Row],[UNITID]]</f>
        <v>171304</v>
      </c>
      <c r="B1382" s="63" t="str">
        <f>Table19[[#This Row],[OUTCOMES MEASURES]]</f>
        <v>Adjusted cohort</v>
      </c>
      <c r="C1382" s="64">
        <f>Table19[[#This Row],[Growth Rate]]</f>
        <v>-6.88E-2</v>
      </c>
      <c r="D1382">
        <f>Table20[[#This Row],[UNITID]]</f>
        <v>171304</v>
      </c>
      <c r="E1382" s="64">
        <f>Table20[[#This Row],[Growth Rate]]</f>
        <v>-0.22130013831258644</v>
      </c>
      <c r="F1382">
        <f>Table21[[#This Row],[UNITID]]</f>
        <v>171304</v>
      </c>
      <c r="G1382" s="155">
        <f>Table21[[#This Row],[Growth Rate]]</f>
        <v>-0.47709923664122139</v>
      </c>
      <c r="H1382">
        <f>Table5[[#This Row],[UNITID]]</f>
        <v>171304</v>
      </c>
      <c r="I1382" s="64">
        <f>Table5[[#This Row],[Growth Rate]]</f>
        <v>-0.65280289330922248</v>
      </c>
    </row>
    <row r="1383" spans="1:9" hidden="1">
      <c r="A1383">
        <f>Table19[[#This Row],[UNITID]]</f>
        <v>171304</v>
      </c>
      <c r="B1383" t="str">
        <f>Table19[[#This Row],[OUTCOMES MEASURES]]</f>
        <v>Number of adjusted cohort receiving a certificate at 4 years</v>
      </c>
      <c r="C1383" s="7">
        <f>Table19[[#This Row],[Growth Rate]]</f>
        <v>0.42857142857142855</v>
      </c>
      <c r="D1383">
        <f>Table20[[#This Row],[UNITID]]</f>
        <v>171304</v>
      </c>
      <c r="E1383" s="7">
        <f>Table20[[#This Row],[Growth Rate]]</f>
        <v>3.5</v>
      </c>
      <c r="F1383">
        <f>Table21[[#This Row],[UNITID]]</f>
        <v>171304</v>
      </c>
      <c r="G1383" s="7">
        <f>Table21[[#This Row],[Growth Rate]]</f>
        <v>-0.8571428571428571</v>
      </c>
      <c r="H1383">
        <f>Table5[[#This Row],[UNITID]]</f>
        <v>171304</v>
      </c>
      <c r="I1383" s="7">
        <f>Table5[[#This Row],[Growth Rate]]</f>
        <v>0.75</v>
      </c>
    </row>
    <row r="1384" spans="1:9" hidden="1">
      <c r="A1384">
        <f>Table19[[#This Row],[UNITID]]</f>
        <v>171304</v>
      </c>
      <c r="B1384" t="str">
        <f>Table19[[#This Row],[OUTCOMES MEASURES]]</f>
        <v>Number of adjusted cohort receiving an Associate's degree at 4 years</v>
      </c>
      <c r="C1384" s="7">
        <f>Table19[[#This Row],[Growth Rate]]</f>
        <v>0.17647058823529413</v>
      </c>
      <c r="D1384">
        <f>Table20[[#This Row],[UNITID]]</f>
        <v>171304</v>
      </c>
      <c r="E1384" s="7">
        <f>Table20[[#This Row],[Growth Rate]]</f>
        <v>0.16666666666666666</v>
      </c>
      <c r="F1384">
        <f>Table21[[#This Row],[UNITID]]</f>
        <v>171304</v>
      </c>
      <c r="G1384" s="7">
        <f>Table21[[#This Row],[Growth Rate]]</f>
        <v>-7.4999999999999997E-2</v>
      </c>
      <c r="H1384">
        <f>Table5[[#This Row],[UNITID]]</f>
        <v>171304</v>
      </c>
      <c r="I1384" s="7">
        <f>Table5[[#This Row],[Growth Rate]]</f>
        <v>-0.53846153846153844</v>
      </c>
    </row>
    <row r="1385" spans="1:9" hidden="1">
      <c r="A1385">
        <f>Table19[[#This Row],[UNITID]]</f>
        <v>171304</v>
      </c>
      <c r="B1385" t="str">
        <f>Table19[[#This Row],[OUTCOMES MEASURES]]</f>
        <v>Number of adjusted cohort receiving a Bachelor's degree at 4 years</v>
      </c>
      <c r="C1385" s="7" t="str">
        <f>Table19[[#This Row],[Growth Rate]]</f>
        <v/>
      </c>
      <c r="D1385">
        <f>Table20[[#This Row],[UNITID]]</f>
        <v>171304</v>
      </c>
      <c r="E1385" s="7" t="str">
        <f>Table20[[#This Row],[Growth Rate]]</f>
        <v/>
      </c>
      <c r="F1385">
        <f>Table21[[#This Row],[UNITID]]</f>
        <v>171304</v>
      </c>
      <c r="G1385" s="7" t="str">
        <f>Table21[[#This Row],[Growth Rate]]</f>
        <v/>
      </c>
      <c r="H1385">
        <f>Table5[[#This Row],[UNITID]]</f>
        <v>171304</v>
      </c>
      <c r="I1385" s="7" t="str">
        <f>Table5[[#This Row],[Growth Rate]]</f>
        <v/>
      </c>
    </row>
    <row r="1386" spans="1:9" hidden="1">
      <c r="A1386">
        <f>Table19[[#This Row],[UNITID]]</f>
        <v>171304</v>
      </c>
      <c r="B1386" s="2" t="str">
        <f>Table19[[#This Row],[OUTCOMES MEASURES]]</f>
        <v>Number of adjusted cohort receiving an award at 4 years</v>
      </c>
      <c r="C1386" s="7">
        <f>Table19[[#This Row],[Growth Rate]]</f>
        <v>0.19266055045871561</v>
      </c>
      <c r="D1386">
        <f>Table20[[#This Row],[UNITID]]</f>
        <v>171304</v>
      </c>
      <c r="E1386" s="7">
        <f>Table20[[#This Row],[Growth Rate]]</f>
        <v>0.55882352941176472</v>
      </c>
      <c r="F1386">
        <f>Table21[[#This Row],[UNITID]]</f>
        <v>171304</v>
      </c>
      <c r="G1386" s="21">
        <f>Table21[[#This Row],[Growth Rate]]</f>
        <v>-0.19148936170212766</v>
      </c>
      <c r="H1386">
        <f>Table5[[#This Row],[UNITID]]</f>
        <v>171304</v>
      </c>
      <c r="I1386" s="7">
        <f>Table5[[#This Row],[Growth Rate]]</f>
        <v>-0.41860465116279072</v>
      </c>
    </row>
    <row r="1387" spans="1:9" ht="14.25">
      <c r="A1387" s="63">
        <f>Table19[[#This Row],[UNITID]]</f>
        <v>171304</v>
      </c>
      <c r="B1387" s="148" t="str">
        <f>Table19[[#This Row],[OUTCOMES MEASURES]]</f>
        <v>Percent of adjusted cohort receiving an award at 4 years</v>
      </c>
      <c r="C1387" s="156">
        <f>Table19[[#This Row],[Growth Rate]]</f>
        <v>0.29411764705882354</v>
      </c>
      <c r="D1387">
        <f>Table20[[#This Row],[UNITID]]</f>
        <v>171304</v>
      </c>
      <c r="E1387" s="156">
        <f>Table20[[#This Row],[Growth Rate]]</f>
        <v>0.8</v>
      </c>
      <c r="F1387">
        <f>Table21[[#This Row],[UNITID]]</f>
        <v>171304</v>
      </c>
      <c r="G1387" s="157">
        <f>Table21[[#This Row],[Growth Rate]]</f>
        <v>0.55555555555555558</v>
      </c>
      <c r="H1387">
        <f>Table5[[#This Row],[UNITID]]</f>
        <v>171304</v>
      </c>
      <c r="I1387" s="156">
        <f>Table5[[#This Row],[Growth Rate]]</f>
        <v>0.625</v>
      </c>
    </row>
    <row r="1388" spans="1:9" hidden="1">
      <c r="A1388">
        <f>Table19[[#This Row],[UNITID]]</f>
        <v>171304</v>
      </c>
      <c r="B1388" t="str">
        <f>Table19[[#This Row],[OUTCOMES MEASURES]]</f>
        <v>Number of adjusted cohort receiving a certificate at 6 years</v>
      </c>
      <c r="C1388" s="7">
        <f>Table19[[#This Row],[Growth Rate]]</f>
        <v>2</v>
      </c>
      <c r="D1388">
        <f>Table20[[#This Row],[UNITID]]</f>
        <v>171304</v>
      </c>
      <c r="E1388" s="7">
        <f>Table20[[#This Row],[Growth Rate]]</f>
        <v>1.625</v>
      </c>
      <c r="F1388">
        <f>Table21[[#This Row],[UNITID]]</f>
        <v>171304</v>
      </c>
      <c r="G1388" s="7">
        <f>Table21[[#This Row],[Growth Rate]]</f>
        <v>-0.66666666666666663</v>
      </c>
      <c r="H1388">
        <f>Table5[[#This Row],[UNITID]]</f>
        <v>171304</v>
      </c>
      <c r="I1388" s="7">
        <f>Table5[[#This Row],[Growth Rate]]</f>
        <v>-0.55555555555555558</v>
      </c>
    </row>
    <row r="1389" spans="1:9" hidden="1">
      <c r="A1389">
        <f>Table19[[#This Row],[UNITID]]</f>
        <v>171304</v>
      </c>
      <c r="B1389" t="str">
        <f>Table19[[#This Row],[OUTCOMES MEASURES]]</f>
        <v>Number of adjusted cohort receiving an Associate's degree at 6 years</v>
      </c>
      <c r="C1389" s="7">
        <f>Table19[[#This Row],[Growth Rate]]</f>
        <v>0.12</v>
      </c>
      <c r="D1389">
        <f>Table20[[#This Row],[UNITID]]</f>
        <v>171304</v>
      </c>
      <c r="E1389" s="7">
        <f>Table20[[#This Row],[Growth Rate]]</f>
        <v>0.12244897959183673</v>
      </c>
      <c r="F1389">
        <f>Table21[[#This Row],[UNITID]]</f>
        <v>171304</v>
      </c>
      <c r="G1389" s="7">
        <f>Table21[[#This Row],[Growth Rate]]</f>
        <v>-0.25454545454545452</v>
      </c>
      <c r="H1389">
        <f>Table5[[#This Row],[UNITID]]</f>
        <v>171304</v>
      </c>
      <c r="I1389" s="7">
        <f>Table5[[#This Row],[Growth Rate]]</f>
        <v>-0.47058823529411764</v>
      </c>
    </row>
    <row r="1390" spans="1:9" hidden="1">
      <c r="A1390">
        <f>Table19[[#This Row],[UNITID]]</f>
        <v>171304</v>
      </c>
      <c r="B1390" t="str">
        <f>Table19[[#This Row],[OUTCOMES MEASURES]]</f>
        <v>Number of adjusted cohort receiving a Bachelor's degree at 6 years</v>
      </c>
      <c r="C1390" s="7" t="str">
        <f>Table19[[#This Row],[Growth Rate]]</f>
        <v/>
      </c>
      <c r="D1390">
        <f>Table20[[#This Row],[UNITID]]</f>
        <v>171304</v>
      </c>
      <c r="E1390" s="7" t="str">
        <f>Table20[[#This Row],[Growth Rate]]</f>
        <v/>
      </c>
      <c r="F1390">
        <f>Table21[[#This Row],[UNITID]]</f>
        <v>171304</v>
      </c>
      <c r="G1390" s="7" t="str">
        <f>Table21[[#This Row],[Growth Rate]]</f>
        <v/>
      </c>
      <c r="H1390">
        <f>Table5[[#This Row],[UNITID]]</f>
        <v>171304</v>
      </c>
      <c r="I1390" s="7" t="str">
        <f>Table5[[#This Row],[Growth Rate]]</f>
        <v/>
      </c>
    </row>
    <row r="1391" spans="1:9" hidden="1">
      <c r="A1391">
        <f>Table19[[#This Row],[UNITID]]</f>
        <v>171304</v>
      </c>
      <c r="B1391" s="2" t="str">
        <f>Table19[[#This Row],[OUTCOMES MEASURES]]</f>
        <v>Number of adjusted cohort receiving an award at 6 years</v>
      </c>
      <c r="C1391" s="7">
        <f>Table19[[#This Row],[Growth Rate]]</f>
        <v>0.1640625</v>
      </c>
      <c r="D1391">
        <f>Table20[[#This Row],[UNITID]]</f>
        <v>171304</v>
      </c>
      <c r="E1391" s="7">
        <f>Table20[[#This Row],[Growth Rate]]</f>
        <v>0.33333333333333331</v>
      </c>
      <c r="F1391">
        <f>Table21[[#This Row],[UNITID]]</f>
        <v>171304</v>
      </c>
      <c r="G1391" s="21">
        <f>Table21[[#This Row],[Growth Rate]]</f>
        <v>-0.27586206896551724</v>
      </c>
      <c r="H1391">
        <f>Table5[[#This Row],[UNITID]]</f>
        <v>171304</v>
      </c>
      <c r="I1391" s="7">
        <f>Table5[[#This Row],[Growth Rate]]</f>
        <v>-0.48333333333333334</v>
      </c>
    </row>
    <row r="1392" spans="1:9" ht="14.25">
      <c r="A1392" s="63">
        <f>Table19[[#This Row],[UNITID]]</f>
        <v>171304</v>
      </c>
      <c r="B1392" s="148" t="str">
        <f>Table19[[#This Row],[OUTCOMES MEASURES]]</f>
        <v>Percent of adjusted cohort receiving an award at 6 years</v>
      </c>
      <c r="C1392" s="156">
        <f>Table19[[#This Row],[Growth Rate]]</f>
        <v>0.3</v>
      </c>
      <c r="D1392">
        <f>Table20[[#This Row],[UNITID]]</f>
        <v>171304</v>
      </c>
      <c r="E1392" s="156">
        <f>Table20[[#This Row],[Growth Rate]]</f>
        <v>0.625</v>
      </c>
      <c r="F1392">
        <f>Table21[[#This Row],[UNITID]]</f>
        <v>171304</v>
      </c>
      <c r="G1392" s="157">
        <f>Table21[[#This Row],[Growth Rate]]</f>
        <v>0.40909090909090912</v>
      </c>
      <c r="H1392">
        <f>Table5[[#This Row],[UNITID]]</f>
        <v>171304</v>
      </c>
      <c r="I1392" s="156">
        <f>Table5[[#This Row],[Growth Rate]]</f>
        <v>0.45454545454545453</v>
      </c>
    </row>
    <row r="1393" spans="1:9" hidden="1">
      <c r="A1393">
        <f>Table19[[#This Row],[UNITID]]</f>
        <v>171304</v>
      </c>
      <c r="B1393" t="str">
        <f>Table19[[#This Row],[OUTCOMES MEASURES]]</f>
        <v>Number of adjusted cohort receiving a certificate at 8 years</v>
      </c>
      <c r="C1393" s="7">
        <f>Table19[[#This Row],[Growth Rate]]</f>
        <v>0.2857142857142857</v>
      </c>
      <c r="D1393">
        <f>Table20[[#This Row],[UNITID]]</f>
        <v>171304</v>
      </c>
      <c r="E1393" s="7">
        <f>Table20[[#This Row],[Growth Rate]]</f>
        <v>1.4444444444444444</v>
      </c>
      <c r="F1393">
        <f>Table21[[#This Row],[UNITID]]</f>
        <v>171304</v>
      </c>
      <c r="G1393" s="7">
        <f>Table21[[#This Row],[Growth Rate]]</f>
        <v>-0.75</v>
      </c>
      <c r="H1393">
        <f>Table5[[#This Row],[UNITID]]</f>
        <v>171304</v>
      </c>
      <c r="I1393" s="7">
        <f>Table5[[#This Row],[Growth Rate]]</f>
        <v>-0.42857142857142855</v>
      </c>
    </row>
    <row r="1394" spans="1:9" hidden="1">
      <c r="A1394">
        <f>Table19[[#This Row],[UNITID]]</f>
        <v>171304</v>
      </c>
      <c r="B1394" t="str">
        <f>Table19[[#This Row],[OUTCOMES MEASURES]]</f>
        <v>Number of adjusted cohort receiving an Associate's degree at 8 years</v>
      </c>
      <c r="C1394" s="7">
        <f>Table19[[#This Row],[Growth Rate]]</f>
        <v>0.12030075187969924</v>
      </c>
      <c r="D1394">
        <f>Table20[[#This Row],[UNITID]]</f>
        <v>171304</v>
      </c>
      <c r="E1394" s="7">
        <f>Table20[[#This Row],[Growth Rate]]</f>
        <v>0.12727272727272726</v>
      </c>
      <c r="F1394">
        <f>Table21[[#This Row],[UNITID]]</f>
        <v>171304</v>
      </c>
      <c r="G1394" s="7">
        <f>Table21[[#This Row],[Growth Rate]]</f>
        <v>-0.28813559322033899</v>
      </c>
      <c r="H1394">
        <f>Table5[[#This Row],[UNITID]]</f>
        <v>171304</v>
      </c>
      <c r="I1394" s="7">
        <f>Table5[[#This Row],[Growth Rate]]</f>
        <v>-0.49122807017543857</v>
      </c>
    </row>
    <row r="1395" spans="1:9" hidden="1">
      <c r="A1395">
        <f>Table19[[#This Row],[UNITID]]</f>
        <v>171304</v>
      </c>
      <c r="B1395" t="str">
        <f>Table19[[#This Row],[OUTCOMES MEASURES]]</f>
        <v>Number of adjusted cohort receiving a Bachelor's degree at 8 years</v>
      </c>
      <c r="C1395" s="7" t="str">
        <f>Table19[[#This Row],[Growth Rate]]</f>
        <v/>
      </c>
      <c r="D1395">
        <f>Table20[[#This Row],[UNITID]]</f>
        <v>171304</v>
      </c>
      <c r="E1395" s="7" t="str">
        <f>Table20[[#This Row],[Growth Rate]]</f>
        <v/>
      </c>
      <c r="F1395">
        <f>Table21[[#This Row],[UNITID]]</f>
        <v>171304</v>
      </c>
      <c r="G1395" s="7" t="str">
        <f>Table21[[#This Row],[Growth Rate]]</f>
        <v/>
      </c>
      <c r="H1395">
        <f>Table5[[#This Row],[UNITID]]</f>
        <v>171304</v>
      </c>
      <c r="I1395" s="7" t="str">
        <f>Table5[[#This Row],[Growth Rate]]</f>
        <v/>
      </c>
    </row>
    <row r="1396" spans="1:9" hidden="1">
      <c r="A1396">
        <f>Table19[[#This Row],[UNITID]]</f>
        <v>171304</v>
      </c>
      <c r="B1396" t="str">
        <f>Table19[[#This Row],[OUTCOMES MEASURES]]</f>
        <v>Number of adjusted cohort receiving an award at 8 years</v>
      </c>
      <c r="C1396" s="7">
        <f>Table19[[#This Row],[Growth Rate]]</f>
        <v>0.12857142857142856</v>
      </c>
      <c r="D1396">
        <f>Table20[[#This Row],[UNITID]]</f>
        <v>171304</v>
      </c>
      <c r="E1396" s="7">
        <f>Table20[[#This Row],[Growth Rate]]</f>
        <v>0.3125</v>
      </c>
      <c r="F1396">
        <f>Table21[[#This Row],[UNITID]]</f>
        <v>171304</v>
      </c>
      <c r="G1396" s="7">
        <f>Table21[[#This Row],[Growth Rate]]</f>
        <v>-0.31746031746031744</v>
      </c>
      <c r="H1396">
        <f>Table5[[#This Row],[UNITID]]</f>
        <v>171304</v>
      </c>
      <c r="I1396" s="7">
        <f>Table5[[#This Row],[Growth Rate]]</f>
        <v>-0.484375</v>
      </c>
    </row>
    <row r="1397" spans="1:9" hidden="1">
      <c r="A1397">
        <f>Table19[[#This Row],[UNITID]]</f>
        <v>171304</v>
      </c>
      <c r="B1397" t="str">
        <f>Table19[[#This Row],[OUTCOMES MEASURES]]</f>
        <v>Number of adjusted cohort still enrolled at your institution at 8 years</v>
      </c>
      <c r="C1397" s="7">
        <f>Table19[[#This Row],[Growth Rate]]</f>
        <v>0</v>
      </c>
      <c r="D1397">
        <f>Table20[[#This Row],[UNITID]]</f>
        <v>171304</v>
      </c>
      <c r="E1397" s="7">
        <f>Table20[[#This Row],[Growth Rate]]</f>
        <v>0.7142857142857143</v>
      </c>
      <c r="F1397">
        <f>Table21[[#This Row],[UNITID]]</f>
        <v>171304</v>
      </c>
      <c r="G1397" s="7" t="str">
        <f>Table21[[#This Row],[Growth Rate]]</f>
        <v/>
      </c>
      <c r="H1397">
        <f>Table5[[#This Row],[UNITID]]</f>
        <v>171304</v>
      </c>
      <c r="I1397" s="7">
        <f>Table5[[#This Row],[Growth Rate]]</f>
        <v>-0.81818181818181823</v>
      </c>
    </row>
    <row r="1398" spans="1:9" hidden="1">
      <c r="A1398">
        <f>Table19[[#This Row],[UNITID]]</f>
        <v>171304</v>
      </c>
      <c r="B1398" t="str">
        <f>Table19[[#This Row],[OUTCOMES MEASURES]]</f>
        <v>Number of adjusted cohort who enrolled subsequently at another institution at 8 years</v>
      </c>
      <c r="C1398" s="7">
        <f>Table19[[#This Row],[Growth Rate]]</f>
        <v>1.5228426395939087E-2</v>
      </c>
      <c r="D1398">
        <f>Table20[[#This Row],[UNITID]]</f>
        <v>171304</v>
      </c>
      <c r="E1398" s="7">
        <f>Table20[[#This Row],[Growth Rate]]</f>
        <v>-0.22346368715083798</v>
      </c>
      <c r="F1398">
        <f>Table21[[#This Row],[UNITID]]</f>
        <v>171304</v>
      </c>
      <c r="G1398" s="7">
        <f>Table21[[#This Row],[Growth Rate]]</f>
        <v>-0.48039215686274511</v>
      </c>
      <c r="H1398">
        <f>Table5[[#This Row],[UNITID]]</f>
        <v>171304</v>
      </c>
      <c r="I1398" s="7">
        <f>Table5[[#This Row],[Growth Rate]]</f>
        <v>-0.69339622641509435</v>
      </c>
    </row>
    <row r="1399" spans="1:9" hidden="1">
      <c r="A1399">
        <f>Table19[[#This Row],[UNITID]]</f>
        <v>171304</v>
      </c>
      <c r="B1399" s="2" t="str">
        <f>Table19[[#This Row],[OUTCOMES MEASURES]]</f>
        <v>Number of adjusted cohort whose subsequent enrollment status is unknown at 8 years</v>
      </c>
      <c r="C1399" s="8">
        <f>Table19[[#This Row],[Growth Rate]]</f>
        <v>-0.22695035460992907</v>
      </c>
      <c r="D1399">
        <f>Table20[[#This Row],[UNITID]]</f>
        <v>171304</v>
      </c>
      <c r="E1399" s="7">
        <f>Table20[[#This Row],[Growth Rate]]</f>
        <v>-0.30655391120507397</v>
      </c>
      <c r="F1399">
        <f>Table21[[#This Row],[UNITID]]</f>
        <v>171304</v>
      </c>
      <c r="G1399" s="7">
        <f>Table21[[#This Row],[Growth Rate]]</f>
        <v>-0.60824742268041232</v>
      </c>
      <c r="H1399">
        <f>Table5[[#This Row],[UNITID]]</f>
        <v>171304</v>
      </c>
      <c r="I1399" s="7">
        <f>Table5[[#This Row],[Growth Rate]]</f>
        <v>-0.65413533834586468</v>
      </c>
    </row>
    <row r="1400" spans="1:9" hidden="1">
      <c r="A1400">
        <f>Table19[[#This Row],[UNITID]]</f>
        <v>171304</v>
      </c>
      <c r="B1400" s="2" t="str">
        <f>Table19[[#This Row],[OUTCOMES MEASURES]]</f>
        <v>Number of adjusted cohort who did not receive an award from your institution at 8 years</v>
      </c>
      <c r="C1400" s="7">
        <f>Table19[[#This Row],[Growth Rate]]</f>
        <v>-0.12577319587628866</v>
      </c>
      <c r="D1400">
        <f>Table20[[#This Row],[UNITID]]</f>
        <v>171304</v>
      </c>
      <c r="E1400" s="7">
        <f>Table20[[#This Row],[Growth Rate]]</f>
        <v>-0.27314112291350529</v>
      </c>
      <c r="F1400">
        <f>Table21[[#This Row],[UNITID]]</f>
        <v>171304</v>
      </c>
      <c r="G1400" s="21">
        <f>Table21[[#This Row],[Growth Rate]]</f>
        <v>-0.52763819095477382</v>
      </c>
      <c r="H1400">
        <f>Table5[[#This Row],[UNITID]]</f>
        <v>171304</v>
      </c>
      <c r="I1400" s="7">
        <f>Table5[[#This Row],[Growth Rate]]</f>
        <v>-0.67484662576687116</v>
      </c>
    </row>
    <row r="1401" spans="1:9" ht="14.25">
      <c r="A1401" s="63">
        <f>Table19[[#This Row],[UNITID]]</f>
        <v>171304</v>
      </c>
      <c r="B1401" s="148" t="str">
        <f>Table19[[#This Row],[OUTCOMES MEASURES]]</f>
        <v>Percent of adjusted cohort receiving an award at 8 years</v>
      </c>
      <c r="C1401" s="156">
        <f>Table19[[#This Row],[Growth Rate]]</f>
        <v>0.22727272727272727</v>
      </c>
      <c r="D1401">
        <f>Table20[[#This Row],[UNITID]]</f>
        <v>171304</v>
      </c>
      <c r="E1401" s="156">
        <f>Table20[[#This Row],[Growth Rate]]</f>
        <v>0.66666666666666663</v>
      </c>
      <c r="F1401">
        <f>Table21[[#This Row],[UNITID]]</f>
        <v>171304</v>
      </c>
      <c r="G1401" s="157">
        <f>Table21[[#This Row],[Growth Rate]]</f>
        <v>0.29166666666666669</v>
      </c>
      <c r="H1401">
        <f>Table5[[#This Row],[UNITID]]</f>
        <v>171304</v>
      </c>
      <c r="I1401" s="156">
        <f>Table5[[#This Row],[Growth Rate]]</f>
        <v>0.41666666666666669</v>
      </c>
    </row>
    <row r="1402" spans="1:9" hidden="1">
      <c r="A1402">
        <f>Table19[[#This Row],[UNITID]]</f>
        <v>171304</v>
      </c>
      <c r="B1402" s="2" t="str">
        <f>Table19[[#This Row],[OUTCOMES MEASURES]]</f>
        <v>Percent of adjusted cohort still or subsequently enrolled at 8 years</v>
      </c>
      <c r="C1402" s="8">
        <f>Table19[[#This Row],[Growth Rate]]</f>
        <v>9.375E-2</v>
      </c>
      <c r="D1402">
        <f>Table20[[#This Row],[UNITID]]</f>
        <v>171304</v>
      </c>
      <c r="E1402" s="7">
        <f>Table20[[#This Row],[Growth Rate]]</f>
        <v>3.8461538461538464E-2</v>
      </c>
      <c r="F1402">
        <f>Table21[[#This Row],[UNITID]]</f>
        <v>171304</v>
      </c>
      <c r="G1402" s="21">
        <f>Table21[[#This Row],[Growth Rate]]</f>
        <v>5.128205128205128E-2</v>
      </c>
      <c r="H1402">
        <f>Table5[[#This Row],[UNITID]]</f>
        <v>171304</v>
      </c>
      <c r="I1402" s="7">
        <f>Table5[[#This Row],[Growth Rate]]</f>
        <v>-0.125</v>
      </c>
    </row>
    <row r="1403" spans="1:9" ht="14.25">
      <c r="A1403" s="63">
        <f>Table19[[#This Row],[UNITID]]</f>
        <v>171304</v>
      </c>
      <c r="B1403" s="148" t="str">
        <f>Table19[[#This Row],[OUTCOMES MEASURES]]</f>
        <v>Percent of adjusted cohort still enrolled at your institution at 8 years</v>
      </c>
      <c r="C1403" s="156">
        <f>Table19[[#This Row],[Growth Rate]]</f>
        <v>0</v>
      </c>
      <c r="D1403">
        <f>Table20[[#This Row],[UNITID]]</f>
        <v>171304</v>
      </c>
      <c r="E1403" s="156">
        <f>Table20[[#This Row],[Growth Rate]]</f>
        <v>1</v>
      </c>
      <c r="F1403">
        <f>Table21[[#This Row],[UNITID]]</f>
        <v>171304</v>
      </c>
      <c r="G1403" s="158" t="str">
        <f>Table21[[#This Row],[Growth Rate]]</f>
        <v/>
      </c>
      <c r="H1403">
        <f>Table5[[#This Row],[UNITID]]</f>
        <v>171304</v>
      </c>
      <c r="I1403" s="156">
        <f>Table5[[#This Row],[Growth Rate]]</f>
        <v>-0.5</v>
      </c>
    </row>
    <row r="1404" spans="1:9" ht="14.25">
      <c r="A1404" s="63">
        <f>Table19[[#This Row],[UNITID]]</f>
        <v>171304</v>
      </c>
      <c r="B1404" s="148" t="str">
        <f>Table19[[#This Row],[OUTCOMES MEASURES]]</f>
        <v>Percent of adjusted cohort enrolled subsequently at another institution at 8 years</v>
      </c>
      <c r="C1404" s="156">
        <f>Table19[[#This Row],[Growth Rate]]</f>
        <v>6.25E-2</v>
      </c>
      <c r="D1404">
        <f>Table20[[#This Row],[UNITID]]</f>
        <v>171304</v>
      </c>
      <c r="E1404" s="64">
        <f>Table20[[#This Row],[Growth Rate]]</f>
        <v>0</v>
      </c>
      <c r="F1404">
        <f>Table21[[#This Row],[UNITID]]</f>
        <v>171304</v>
      </c>
      <c r="G1404" s="158">
        <f>Table21[[#This Row],[Growth Rate]]</f>
        <v>0</v>
      </c>
      <c r="H1404">
        <f>Table5[[#This Row],[UNITID]]</f>
        <v>171304</v>
      </c>
      <c r="I1404" s="64">
        <f>Table5[[#This Row],[Growth Rate]]</f>
        <v>-0.10526315789473684</v>
      </c>
    </row>
    <row r="1405" spans="1:9" hidden="1">
      <c r="A1405">
        <f>Table19[[#This Row],[UNITID]]</f>
        <v>171304</v>
      </c>
      <c r="B1405" s="2" t="str">
        <f>Table19[[#This Row],[OUTCOMES MEASURES]]</f>
        <v>Percent of adjusted cohort enrollment status unknown at 8 years</v>
      </c>
      <c r="C1405" s="8">
        <f>Table19[[#This Row],[Growth Rate]]</f>
        <v>-0.17777777777777778</v>
      </c>
      <c r="D1405">
        <f>Table20[[#This Row],[UNITID]]</f>
        <v>171304</v>
      </c>
      <c r="E1405" s="8">
        <f>Table20[[#This Row],[Growth Rate]]</f>
        <v>-0.1076923076923077</v>
      </c>
      <c r="F1405">
        <f>Table21[[#This Row],[UNITID]]</f>
        <v>171304</v>
      </c>
      <c r="G1405" s="8">
        <f>Table21[[#This Row],[Growth Rate]]</f>
        <v>-0.24324324324324326</v>
      </c>
      <c r="H1405">
        <f>Table5[[#This Row],[UNITID]]</f>
        <v>171304</v>
      </c>
      <c r="I1405" s="8">
        <f>Table5[[#This Row],[Growth Rate]]</f>
        <v>0</v>
      </c>
    </row>
    <row r="1406" spans="1:9" hidden="1">
      <c r="A1406">
        <f>Table19[[#This Row],[UNITID]]</f>
        <v>172635</v>
      </c>
      <c r="B1406" s="2" t="str">
        <f>Table19[[#This Row],[OUTCOMES MEASURES]]</f>
        <v>First-Time, Full-Time Cohort</v>
      </c>
      <c r="C1406" s="8">
        <f>Table19[[#This Row],[Growth Rate]]</f>
        <v>0.20097087378640777</v>
      </c>
      <c r="D1406">
        <f>Table20[[#This Row],[UNITID]]</f>
        <v>172635</v>
      </c>
      <c r="E1406" s="8">
        <f>Table20[[#This Row],[Growth Rate]]</f>
        <v>-0.45814666352275407</v>
      </c>
      <c r="F1406">
        <f>Table21[[#This Row],[UNITID]]</f>
        <v>172635</v>
      </c>
      <c r="G1406" s="8">
        <f>Table21[[#This Row],[Growth Rate]]</f>
        <v>-0.21634615384615385</v>
      </c>
      <c r="H1406">
        <f>Table5[[#This Row],[UNITID]]</f>
        <v>172635</v>
      </c>
      <c r="I1406" s="8">
        <f>Table5[[#This Row],[Growth Rate]]</f>
        <v>-2.4408848207475211E-2</v>
      </c>
    </row>
    <row r="1407" spans="1:9" hidden="1">
      <c r="A1407">
        <f>Table19[[#This Row],[UNITID]]</f>
        <v>172635</v>
      </c>
      <c r="B1407" t="str">
        <f>Table19[[#This Row],[OUTCOMES MEASURES]]</f>
        <v>Exclusions to cohort</v>
      </c>
      <c r="C1407" s="7" t="str">
        <f>Table19[[#This Row],[Growth Rate]]</f>
        <v/>
      </c>
      <c r="D1407">
        <f>Table20[[#This Row],[UNITID]]</f>
        <v>172635</v>
      </c>
      <c r="E1407" s="7" t="str">
        <f>Table20[[#This Row],[Growth Rate]]</f>
        <v/>
      </c>
      <c r="F1407">
        <f>Table21[[#This Row],[UNITID]]</f>
        <v>172635</v>
      </c>
      <c r="G1407" s="7" t="str">
        <f>Table21[[#This Row],[Growth Rate]]</f>
        <v/>
      </c>
      <c r="H1407">
        <f>Table5[[#This Row],[UNITID]]</f>
        <v>172635</v>
      </c>
      <c r="I1407" s="7" t="str">
        <f>Table5[[#This Row],[Growth Rate]]</f>
        <v/>
      </c>
    </row>
    <row r="1408" spans="1:9" ht="14.25">
      <c r="A1408" s="63">
        <f>Table19[[#This Row],[UNITID]]</f>
        <v>172635</v>
      </c>
      <c r="B1408" s="63" t="str">
        <f>Table19[[#This Row],[OUTCOMES MEASURES]]</f>
        <v>Adjusted cohort</v>
      </c>
      <c r="C1408" s="64">
        <f>Table19[[#This Row],[Growth Rate]]</f>
        <v>0.20097087378640777</v>
      </c>
      <c r="D1408">
        <f>Table20[[#This Row],[UNITID]]</f>
        <v>172635</v>
      </c>
      <c r="E1408" s="64">
        <f>Table20[[#This Row],[Growth Rate]]</f>
        <v>-0.45814666352275407</v>
      </c>
      <c r="F1408">
        <f>Table21[[#This Row],[UNITID]]</f>
        <v>172635</v>
      </c>
      <c r="G1408" s="155">
        <f>Table21[[#This Row],[Growth Rate]]</f>
        <v>-0.21634615384615385</v>
      </c>
      <c r="H1408">
        <f>Table5[[#This Row],[UNITID]]</f>
        <v>172635</v>
      </c>
      <c r="I1408" s="64">
        <f>Table5[[#This Row],[Growth Rate]]</f>
        <v>-2.4408848207475211E-2</v>
      </c>
    </row>
    <row r="1409" spans="1:9" hidden="1">
      <c r="A1409">
        <f>Table19[[#This Row],[UNITID]]</f>
        <v>172635</v>
      </c>
      <c r="B1409" t="str">
        <f>Table19[[#This Row],[OUTCOMES MEASURES]]</f>
        <v>Number of adjusted cohort receiving a certificate at 4 years</v>
      </c>
      <c r="C1409" s="7">
        <f>Table19[[#This Row],[Growth Rate]]</f>
        <v>-0.39393939393939392</v>
      </c>
      <c r="D1409">
        <f>Table20[[#This Row],[UNITID]]</f>
        <v>172635</v>
      </c>
      <c r="E1409" s="7">
        <f>Table20[[#This Row],[Growth Rate]]</f>
        <v>-0.43396226415094341</v>
      </c>
      <c r="F1409">
        <f>Table21[[#This Row],[UNITID]]</f>
        <v>172635</v>
      </c>
      <c r="G1409" s="7">
        <f>Table21[[#This Row],[Growth Rate]]</f>
        <v>-0.33333333333333331</v>
      </c>
      <c r="H1409">
        <f>Table5[[#This Row],[UNITID]]</f>
        <v>172635</v>
      </c>
      <c r="I1409" s="7">
        <f>Table5[[#This Row],[Growth Rate]]</f>
        <v>0.69230769230769229</v>
      </c>
    </row>
    <row r="1410" spans="1:9" hidden="1">
      <c r="A1410">
        <f>Table19[[#This Row],[UNITID]]</f>
        <v>172635</v>
      </c>
      <c r="B1410" t="str">
        <f>Table19[[#This Row],[OUTCOMES MEASURES]]</f>
        <v>Number of adjusted cohort receiving an Associate's degree at 4 years</v>
      </c>
      <c r="C1410" s="7">
        <f>Table19[[#This Row],[Growth Rate]]</f>
        <v>-0.1437908496732026</v>
      </c>
      <c r="D1410">
        <f>Table20[[#This Row],[UNITID]]</f>
        <v>172635</v>
      </c>
      <c r="E1410" s="7">
        <f>Table20[[#This Row],[Growth Rate]]</f>
        <v>-0.3724137931034483</v>
      </c>
      <c r="F1410">
        <f>Table21[[#This Row],[UNITID]]</f>
        <v>172635</v>
      </c>
      <c r="G1410" s="7">
        <f>Table21[[#This Row],[Growth Rate]]</f>
        <v>-0.37681159420289856</v>
      </c>
      <c r="H1410">
        <f>Table5[[#This Row],[UNITID]]</f>
        <v>172635</v>
      </c>
      <c r="I1410" s="7">
        <f>Table5[[#This Row],[Growth Rate]]</f>
        <v>0.71028037383177567</v>
      </c>
    </row>
    <row r="1411" spans="1:9" hidden="1">
      <c r="A1411">
        <f>Table19[[#This Row],[UNITID]]</f>
        <v>172635</v>
      </c>
      <c r="B1411" t="str">
        <f>Table19[[#This Row],[OUTCOMES MEASURES]]</f>
        <v>Number of adjusted cohort receiving a Bachelor's degree at 4 years</v>
      </c>
      <c r="C1411" s="7" t="str">
        <f>Table19[[#This Row],[Growth Rate]]</f>
        <v/>
      </c>
      <c r="D1411">
        <f>Table20[[#This Row],[UNITID]]</f>
        <v>172635</v>
      </c>
      <c r="E1411" s="7" t="str">
        <f>Table20[[#This Row],[Growth Rate]]</f>
        <v/>
      </c>
      <c r="F1411">
        <f>Table21[[#This Row],[UNITID]]</f>
        <v>172635</v>
      </c>
      <c r="G1411" s="7" t="str">
        <f>Table21[[#This Row],[Growth Rate]]</f>
        <v/>
      </c>
      <c r="H1411">
        <f>Table5[[#This Row],[UNITID]]</f>
        <v>172635</v>
      </c>
      <c r="I1411" s="7" t="str">
        <f>Table5[[#This Row],[Growth Rate]]</f>
        <v/>
      </c>
    </row>
    <row r="1412" spans="1:9" hidden="1">
      <c r="A1412">
        <f>Table19[[#This Row],[UNITID]]</f>
        <v>172635</v>
      </c>
      <c r="B1412" s="2" t="str">
        <f>Table19[[#This Row],[OUTCOMES MEASURES]]</f>
        <v>Number of adjusted cohort receiving an award at 4 years</v>
      </c>
      <c r="C1412" s="7">
        <f>Table19[[#This Row],[Growth Rate]]</f>
        <v>-0.18817204301075269</v>
      </c>
      <c r="D1412">
        <f>Table20[[#This Row],[UNITID]]</f>
        <v>172635</v>
      </c>
      <c r="E1412" s="7">
        <f>Table20[[#This Row],[Growth Rate]]</f>
        <v>-0.3888888888888889</v>
      </c>
      <c r="F1412">
        <f>Table21[[#This Row],[UNITID]]</f>
        <v>172635</v>
      </c>
      <c r="G1412" s="21">
        <f>Table21[[#This Row],[Growth Rate]]</f>
        <v>-0.37333333333333335</v>
      </c>
      <c r="H1412">
        <f>Table5[[#This Row],[UNITID]]</f>
        <v>172635</v>
      </c>
      <c r="I1412" s="7">
        <f>Table5[[#This Row],[Growth Rate]]</f>
        <v>0.70833333333333337</v>
      </c>
    </row>
    <row r="1413" spans="1:9" ht="14.25">
      <c r="A1413" s="63">
        <f>Table19[[#This Row],[UNITID]]</f>
        <v>172635</v>
      </c>
      <c r="B1413" s="148" t="str">
        <f>Table19[[#This Row],[OUTCOMES MEASURES]]</f>
        <v>Percent of adjusted cohort receiving an award at 4 years</v>
      </c>
      <c r="C1413" s="156">
        <f>Table19[[#This Row],[Growth Rate]]</f>
        <v>-0.33333333333333331</v>
      </c>
      <c r="D1413">
        <f>Table20[[#This Row],[UNITID]]</f>
        <v>172635</v>
      </c>
      <c r="E1413" s="156">
        <f>Table20[[#This Row],[Growth Rate]]</f>
        <v>0</v>
      </c>
      <c r="F1413">
        <f>Table21[[#This Row],[UNITID]]</f>
        <v>172635</v>
      </c>
      <c r="G1413" s="157">
        <f>Table21[[#This Row],[Growth Rate]]</f>
        <v>-0.22222222222222221</v>
      </c>
      <c r="H1413">
        <f>Table5[[#This Row],[UNITID]]</f>
        <v>172635</v>
      </c>
      <c r="I1413" s="156">
        <f>Table5[[#This Row],[Growth Rate]]</f>
        <v>0.77777777777777779</v>
      </c>
    </row>
    <row r="1414" spans="1:9" hidden="1">
      <c r="A1414">
        <f>Table19[[#This Row],[UNITID]]</f>
        <v>172635</v>
      </c>
      <c r="B1414" t="str">
        <f>Table19[[#This Row],[OUTCOMES MEASURES]]</f>
        <v>Number of adjusted cohort receiving a certificate at 6 years</v>
      </c>
      <c r="C1414" s="7">
        <f>Table19[[#This Row],[Growth Rate]]</f>
        <v>-0.55555555555555558</v>
      </c>
      <c r="D1414">
        <f>Table20[[#This Row],[UNITID]]</f>
        <v>172635</v>
      </c>
      <c r="E1414" s="7">
        <f>Table20[[#This Row],[Growth Rate]]</f>
        <v>-0.5</v>
      </c>
      <c r="F1414">
        <f>Table21[[#This Row],[UNITID]]</f>
        <v>172635</v>
      </c>
      <c r="G1414" s="7">
        <f>Table21[[#This Row],[Growth Rate]]</f>
        <v>-0.33333333333333331</v>
      </c>
      <c r="H1414">
        <f>Table5[[#This Row],[UNITID]]</f>
        <v>172635</v>
      </c>
      <c r="I1414" s="7">
        <f>Table5[[#This Row],[Growth Rate]]</f>
        <v>0.44444444444444442</v>
      </c>
    </row>
    <row r="1415" spans="1:9" hidden="1">
      <c r="A1415">
        <f>Table19[[#This Row],[UNITID]]</f>
        <v>172635</v>
      </c>
      <c r="B1415" t="str">
        <f>Table19[[#This Row],[OUTCOMES MEASURES]]</f>
        <v>Number of adjusted cohort receiving an Associate's degree at 6 years</v>
      </c>
      <c r="C1415" s="7">
        <f>Table19[[#This Row],[Growth Rate]]</f>
        <v>-0.2132701421800948</v>
      </c>
      <c r="D1415">
        <f>Table20[[#This Row],[UNITID]]</f>
        <v>172635</v>
      </c>
      <c r="E1415" s="7">
        <f>Table20[[#This Row],[Growth Rate]]</f>
        <v>-0.41666666666666669</v>
      </c>
      <c r="F1415">
        <f>Table21[[#This Row],[UNITID]]</f>
        <v>172635</v>
      </c>
      <c r="G1415" s="7">
        <f>Table21[[#This Row],[Growth Rate]]</f>
        <v>-0.42696629213483145</v>
      </c>
      <c r="H1415">
        <f>Table5[[#This Row],[UNITID]]</f>
        <v>172635</v>
      </c>
      <c r="I1415" s="7">
        <f>Table5[[#This Row],[Growth Rate]]</f>
        <v>0.3089887640449438</v>
      </c>
    </row>
    <row r="1416" spans="1:9" hidden="1">
      <c r="A1416">
        <f>Table19[[#This Row],[UNITID]]</f>
        <v>172635</v>
      </c>
      <c r="B1416" t="str">
        <f>Table19[[#This Row],[OUTCOMES MEASURES]]</f>
        <v>Number of adjusted cohort receiving a Bachelor's degree at 6 years</v>
      </c>
      <c r="C1416" s="7" t="str">
        <f>Table19[[#This Row],[Growth Rate]]</f>
        <v/>
      </c>
      <c r="D1416">
        <f>Table20[[#This Row],[UNITID]]</f>
        <v>172635</v>
      </c>
      <c r="E1416" s="7" t="str">
        <f>Table20[[#This Row],[Growth Rate]]</f>
        <v/>
      </c>
      <c r="F1416">
        <f>Table21[[#This Row],[UNITID]]</f>
        <v>172635</v>
      </c>
      <c r="G1416" s="7" t="str">
        <f>Table21[[#This Row],[Growth Rate]]</f>
        <v/>
      </c>
      <c r="H1416">
        <f>Table5[[#This Row],[UNITID]]</f>
        <v>172635</v>
      </c>
      <c r="I1416" s="7" t="str">
        <f>Table5[[#This Row],[Growth Rate]]</f>
        <v/>
      </c>
    </row>
    <row r="1417" spans="1:9" hidden="1">
      <c r="A1417">
        <f>Table19[[#This Row],[UNITID]]</f>
        <v>172635</v>
      </c>
      <c r="B1417" s="2" t="str">
        <f>Table19[[#This Row],[OUTCOMES MEASURES]]</f>
        <v>Number of adjusted cohort receiving an award at 6 years</v>
      </c>
      <c r="C1417" s="7">
        <f>Table19[[#This Row],[Growth Rate]]</f>
        <v>-0.2734375</v>
      </c>
      <c r="D1417">
        <f>Table20[[#This Row],[UNITID]]</f>
        <v>172635</v>
      </c>
      <c r="E1417" s="7">
        <f>Table20[[#This Row],[Growth Rate]]</f>
        <v>-0.43313953488372092</v>
      </c>
      <c r="F1417">
        <f>Table21[[#This Row],[UNITID]]</f>
        <v>172635</v>
      </c>
      <c r="G1417" s="21">
        <f>Table21[[#This Row],[Growth Rate]]</f>
        <v>-0.42105263157894735</v>
      </c>
      <c r="H1417">
        <f>Table5[[#This Row],[UNITID]]</f>
        <v>172635</v>
      </c>
      <c r="I1417" s="7">
        <f>Table5[[#This Row],[Growth Rate]]</f>
        <v>0.32142857142857145</v>
      </c>
    </row>
    <row r="1418" spans="1:9" ht="14.25">
      <c r="A1418" s="63">
        <f>Table19[[#This Row],[UNITID]]</f>
        <v>172635</v>
      </c>
      <c r="B1418" s="148" t="str">
        <f>Table19[[#This Row],[OUTCOMES MEASURES]]</f>
        <v>Percent of adjusted cohort receiving an award at 6 years</v>
      </c>
      <c r="C1418" s="156">
        <f>Table19[[#This Row],[Growth Rate]]</f>
        <v>-0.4</v>
      </c>
      <c r="D1418">
        <f>Table20[[#This Row],[UNITID]]</f>
        <v>172635</v>
      </c>
      <c r="E1418" s="156">
        <f>Table20[[#This Row],[Growth Rate]]</f>
        <v>0</v>
      </c>
      <c r="F1418">
        <f>Table21[[#This Row],[UNITID]]</f>
        <v>172635</v>
      </c>
      <c r="G1418" s="157">
        <f>Table21[[#This Row],[Growth Rate]]</f>
        <v>-0.2608695652173913</v>
      </c>
      <c r="H1418">
        <f>Table5[[#This Row],[UNITID]]</f>
        <v>172635</v>
      </c>
      <c r="I1418" s="156">
        <f>Table5[[#This Row],[Growth Rate]]</f>
        <v>0.33333333333333331</v>
      </c>
    </row>
    <row r="1419" spans="1:9" hidden="1">
      <c r="A1419">
        <f>Table19[[#This Row],[UNITID]]</f>
        <v>172635</v>
      </c>
      <c r="B1419" t="str">
        <f>Table19[[#This Row],[OUTCOMES MEASURES]]</f>
        <v>Number of adjusted cohort receiving a certificate at 8 years</v>
      </c>
      <c r="C1419" s="7">
        <f>Table19[[#This Row],[Growth Rate]]</f>
        <v>-0.1702127659574468</v>
      </c>
      <c r="D1419">
        <f>Table20[[#This Row],[UNITID]]</f>
        <v>172635</v>
      </c>
      <c r="E1419" s="7">
        <f>Table20[[#This Row],[Growth Rate]]</f>
        <v>-4.0540540540540543E-2</v>
      </c>
      <c r="F1419">
        <f>Table21[[#This Row],[UNITID]]</f>
        <v>172635</v>
      </c>
      <c r="G1419" s="7">
        <f>Table21[[#This Row],[Growth Rate]]</f>
        <v>2.3333333333333335</v>
      </c>
      <c r="H1419">
        <f>Table5[[#This Row],[UNITID]]</f>
        <v>172635</v>
      </c>
      <c r="I1419" s="7">
        <f>Table5[[#This Row],[Growth Rate]]</f>
        <v>1.1499999999999999</v>
      </c>
    </row>
    <row r="1420" spans="1:9" hidden="1">
      <c r="A1420">
        <f>Table19[[#This Row],[UNITID]]</f>
        <v>172635</v>
      </c>
      <c r="B1420" t="str">
        <f>Table19[[#This Row],[OUTCOMES MEASURES]]</f>
        <v>Number of adjusted cohort receiving an Associate's degree at 8 years</v>
      </c>
      <c r="C1420" s="7">
        <f>Table19[[#This Row],[Growth Rate]]</f>
        <v>-0.2151394422310757</v>
      </c>
      <c r="D1420">
        <f>Table20[[#This Row],[UNITID]]</f>
        <v>172635</v>
      </c>
      <c r="E1420" s="7">
        <f>Table20[[#This Row],[Growth Rate]]</f>
        <v>-0.31831831831831831</v>
      </c>
      <c r="F1420">
        <f>Table21[[#This Row],[UNITID]]</f>
        <v>172635</v>
      </c>
      <c r="G1420" s="7">
        <f>Table21[[#This Row],[Growth Rate]]</f>
        <v>-0.29292929292929293</v>
      </c>
      <c r="H1420">
        <f>Table5[[#This Row],[UNITID]]</f>
        <v>172635</v>
      </c>
      <c r="I1420" s="7">
        <f>Table5[[#This Row],[Growth Rate]]</f>
        <v>0.35096153846153844</v>
      </c>
    </row>
    <row r="1421" spans="1:9" hidden="1">
      <c r="A1421">
        <f>Table19[[#This Row],[UNITID]]</f>
        <v>172635</v>
      </c>
      <c r="B1421" t="str">
        <f>Table19[[#This Row],[OUTCOMES MEASURES]]</f>
        <v>Number of adjusted cohort receiving a Bachelor's degree at 8 years</v>
      </c>
      <c r="C1421" s="7" t="str">
        <f>Table19[[#This Row],[Growth Rate]]</f>
        <v/>
      </c>
      <c r="D1421">
        <f>Table20[[#This Row],[UNITID]]</f>
        <v>172635</v>
      </c>
      <c r="E1421" s="7" t="str">
        <f>Table20[[#This Row],[Growth Rate]]</f>
        <v/>
      </c>
      <c r="F1421">
        <f>Table21[[#This Row],[UNITID]]</f>
        <v>172635</v>
      </c>
      <c r="G1421" s="7" t="str">
        <f>Table21[[#This Row],[Growth Rate]]</f>
        <v/>
      </c>
      <c r="H1421">
        <f>Table5[[#This Row],[UNITID]]</f>
        <v>172635</v>
      </c>
      <c r="I1421" s="7" t="str">
        <f>Table5[[#This Row],[Growth Rate]]</f>
        <v/>
      </c>
    </row>
    <row r="1422" spans="1:9" hidden="1">
      <c r="A1422">
        <f>Table19[[#This Row],[UNITID]]</f>
        <v>172635</v>
      </c>
      <c r="B1422" t="str">
        <f>Table19[[#This Row],[OUTCOMES MEASURES]]</f>
        <v>Number of adjusted cohort receiving an award at 8 years</v>
      </c>
      <c r="C1422" s="7">
        <f>Table19[[#This Row],[Growth Rate]]</f>
        <v>-0.20805369127516779</v>
      </c>
      <c r="D1422">
        <f>Table20[[#This Row],[UNITID]]</f>
        <v>172635</v>
      </c>
      <c r="E1422" s="7">
        <f>Table20[[#This Row],[Growth Rate]]</f>
        <v>-0.26781326781326781</v>
      </c>
      <c r="F1422">
        <f>Table21[[#This Row],[UNITID]]</f>
        <v>172635</v>
      </c>
      <c r="G1422" s="7">
        <f>Table21[[#This Row],[Growth Rate]]</f>
        <v>-0.14285714285714285</v>
      </c>
      <c r="H1422">
        <f>Table5[[#This Row],[UNITID]]</f>
        <v>172635</v>
      </c>
      <c r="I1422" s="7">
        <f>Table5[[#This Row],[Growth Rate]]</f>
        <v>0.42105263157894735</v>
      </c>
    </row>
    <row r="1423" spans="1:9" hidden="1">
      <c r="A1423">
        <f>Table19[[#This Row],[UNITID]]</f>
        <v>172635</v>
      </c>
      <c r="B1423" t="str">
        <f>Table19[[#This Row],[OUTCOMES MEASURES]]</f>
        <v>Number of adjusted cohort still enrolled at your institution at 8 years</v>
      </c>
      <c r="C1423" s="7">
        <f>Table19[[#This Row],[Growth Rate]]</f>
        <v>-0.5</v>
      </c>
      <c r="D1423">
        <f>Table20[[#This Row],[UNITID]]</f>
        <v>172635</v>
      </c>
      <c r="E1423" s="7">
        <f>Table20[[#This Row],[Growth Rate]]</f>
        <v>-4.2553191489361701E-2</v>
      </c>
      <c r="F1423">
        <f>Table21[[#This Row],[UNITID]]</f>
        <v>172635</v>
      </c>
      <c r="G1423" s="7">
        <f>Table21[[#This Row],[Growth Rate]]</f>
        <v>0.75</v>
      </c>
      <c r="H1423">
        <f>Table5[[#This Row],[UNITID]]</f>
        <v>172635</v>
      </c>
      <c r="I1423" s="7">
        <f>Table5[[#This Row],[Growth Rate]]</f>
        <v>-0.41666666666666669</v>
      </c>
    </row>
    <row r="1424" spans="1:9" hidden="1">
      <c r="A1424">
        <f>Table19[[#This Row],[UNITID]]</f>
        <v>172635</v>
      </c>
      <c r="B1424" t="str">
        <f>Table19[[#This Row],[OUTCOMES MEASURES]]</f>
        <v>Number of adjusted cohort who enrolled subsequently at another institution at 8 years</v>
      </c>
      <c r="C1424" s="7">
        <f>Table19[[#This Row],[Growth Rate]]</f>
        <v>0.82720588235294112</v>
      </c>
      <c r="D1424">
        <f>Table20[[#This Row],[UNITID]]</f>
        <v>172635</v>
      </c>
      <c r="E1424" s="7">
        <f>Table20[[#This Row],[Growth Rate]]</f>
        <v>-0.43902439024390244</v>
      </c>
      <c r="F1424">
        <f>Table21[[#This Row],[UNITID]]</f>
        <v>172635</v>
      </c>
      <c r="G1424" s="7">
        <f>Table21[[#This Row],[Growth Rate]]</f>
        <v>-0.40588235294117647</v>
      </c>
      <c r="H1424">
        <f>Table5[[#This Row],[UNITID]]</f>
        <v>172635</v>
      </c>
      <c r="I1424" s="7">
        <f>Table5[[#This Row],[Growth Rate]]</f>
        <v>-9.9457504520795659E-2</v>
      </c>
    </row>
    <row r="1425" spans="1:9" hidden="1">
      <c r="A1425">
        <f>Table19[[#This Row],[UNITID]]</f>
        <v>172635</v>
      </c>
      <c r="B1425" s="2" t="str">
        <f>Table19[[#This Row],[OUTCOMES MEASURES]]</f>
        <v>Number of adjusted cohort whose subsequent enrollment status is unknown at 8 years</v>
      </c>
      <c r="C1425" s="8">
        <f>Table19[[#This Row],[Growth Rate]]</f>
        <v>0.11711711711711711</v>
      </c>
      <c r="D1425">
        <f>Table20[[#This Row],[UNITID]]</f>
        <v>172635</v>
      </c>
      <c r="E1425" s="7">
        <f>Table20[[#This Row],[Growth Rate]]</f>
        <v>-0.5012862918044837</v>
      </c>
      <c r="F1425">
        <f>Table21[[#This Row],[UNITID]]</f>
        <v>172635</v>
      </c>
      <c r="G1425" s="7">
        <f>Table21[[#This Row],[Growth Rate]]</f>
        <v>-6.569343065693431E-2</v>
      </c>
      <c r="H1425">
        <f>Table5[[#This Row],[UNITID]]</f>
        <v>172635</v>
      </c>
      <c r="I1425" s="7">
        <f>Table5[[#This Row],[Growth Rate]]</f>
        <v>-0.11740890688259109</v>
      </c>
    </row>
    <row r="1426" spans="1:9" hidden="1">
      <c r="A1426">
        <f>Table19[[#This Row],[UNITID]]</f>
        <v>172635</v>
      </c>
      <c r="B1426" s="2" t="str">
        <f>Table19[[#This Row],[OUTCOMES MEASURES]]</f>
        <v>Number of adjusted cohort who did not receive an award from your institution at 8 years</v>
      </c>
      <c r="C1426" s="7">
        <f>Table19[[#This Row],[Growth Rate]]</f>
        <v>0.36748633879781423</v>
      </c>
      <c r="D1426">
        <f>Table20[[#This Row],[UNITID]]</f>
        <v>172635</v>
      </c>
      <c r="E1426" s="7">
        <f>Table20[[#This Row],[Growth Rate]]</f>
        <v>-0.47835159102764735</v>
      </c>
      <c r="F1426">
        <f>Table21[[#This Row],[UNITID]]</f>
        <v>172635</v>
      </c>
      <c r="G1426" s="21">
        <f>Table21[[#This Row],[Growth Rate]]</f>
        <v>-0.24115755627009647</v>
      </c>
      <c r="H1426">
        <f>Table5[[#This Row],[UNITID]]</f>
        <v>172635</v>
      </c>
      <c r="I1426" s="7">
        <f>Table5[[#This Row],[Growth Rate]]</f>
        <v>-0.11819021237303785</v>
      </c>
    </row>
    <row r="1427" spans="1:9" ht="14.25">
      <c r="A1427" s="63">
        <f>Table19[[#This Row],[UNITID]]</f>
        <v>172635</v>
      </c>
      <c r="B1427" s="148" t="str">
        <f>Table19[[#This Row],[OUTCOMES MEASURES]]</f>
        <v>Percent of adjusted cohort receiving an award at 8 years</v>
      </c>
      <c r="C1427" s="156">
        <f>Table19[[#This Row],[Growth Rate]]</f>
        <v>-0.34482758620689657</v>
      </c>
      <c r="D1427">
        <f>Table20[[#This Row],[UNITID]]</f>
        <v>172635</v>
      </c>
      <c r="E1427" s="156">
        <f>Table20[[#This Row],[Growth Rate]]</f>
        <v>0.3</v>
      </c>
      <c r="F1427">
        <f>Table21[[#This Row],[UNITID]]</f>
        <v>172635</v>
      </c>
      <c r="G1427" s="157">
        <f>Table21[[#This Row],[Growth Rate]]</f>
        <v>0.12</v>
      </c>
      <c r="H1427">
        <f>Table5[[#This Row],[UNITID]]</f>
        <v>172635</v>
      </c>
      <c r="I1427" s="156">
        <f>Table5[[#This Row],[Growth Rate]]</f>
        <v>0.47058823529411764</v>
      </c>
    </row>
    <row r="1428" spans="1:9" hidden="1">
      <c r="A1428">
        <f>Table19[[#This Row],[UNITID]]</f>
        <v>172635</v>
      </c>
      <c r="B1428" s="2" t="str">
        <f>Table19[[#This Row],[OUTCOMES MEASURES]]</f>
        <v>Percent of adjusted cohort still or subsequently enrolled at 8 years</v>
      </c>
      <c r="C1428" s="8">
        <f>Table19[[#This Row],[Growth Rate]]</f>
        <v>0.4642857142857143</v>
      </c>
      <c r="D1428">
        <f>Table20[[#This Row],[UNITID]]</f>
        <v>172635</v>
      </c>
      <c r="E1428" s="7">
        <f>Table20[[#This Row],[Growth Rate]]</f>
        <v>7.6923076923076927E-2</v>
      </c>
      <c r="F1428">
        <f>Table21[[#This Row],[UNITID]]</f>
        <v>172635</v>
      </c>
      <c r="G1428" s="21">
        <f>Table21[[#This Row],[Growth Rate]]</f>
        <v>-0.21428571428571427</v>
      </c>
      <c r="H1428">
        <f>Table5[[#This Row],[UNITID]]</f>
        <v>172635</v>
      </c>
      <c r="I1428" s="7">
        <f>Table5[[#This Row],[Growth Rate]]</f>
        <v>-8.8888888888888892E-2</v>
      </c>
    </row>
    <row r="1429" spans="1:9" ht="14.25">
      <c r="A1429" s="63">
        <f>Table19[[#This Row],[UNITID]]</f>
        <v>172635</v>
      </c>
      <c r="B1429" s="148" t="str">
        <f>Table19[[#This Row],[OUTCOMES MEASURES]]</f>
        <v>Percent of adjusted cohort still enrolled at your institution at 8 years</v>
      </c>
      <c r="C1429" s="156">
        <f>Table19[[#This Row],[Growth Rate]]</f>
        <v>-0.5</v>
      </c>
      <c r="D1429">
        <f>Table20[[#This Row],[UNITID]]</f>
        <v>172635</v>
      </c>
      <c r="E1429" s="156">
        <f>Table20[[#This Row],[Growth Rate]]</f>
        <v>1</v>
      </c>
      <c r="F1429">
        <f>Table21[[#This Row],[UNITID]]</f>
        <v>172635</v>
      </c>
      <c r="G1429" s="158">
        <f>Table21[[#This Row],[Growth Rate]]</f>
        <v>1</v>
      </c>
      <c r="H1429">
        <f>Table5[[#This Row],[UNITID]]</f>
        <v>172635</v>
      </c>
      <c r="I1429" s="156">
        <f>Table5[[#This Row],[Growth Rate]]</f>
        <v>-0.33333333333333331</v>
      </c>
    </row>
    <row r="1430" spans="1:9" ht="14.25">
      <c r="A1430" s="63">
        <f>Table19[[#This Row],[UNITID]]</f>
        <v>172635</v>
      </c>
      <c r="B1430" s="148" t="str">
        <f>Table19[[#This Row],[OUTCOMES MEASURES]]</f>
        <v>Percent of adjusted cohort enrolled subsequently at another institution at 8 years</v>
      </c>
      <c r="C1430" s="156">
        <f>Table19[[#This Row],[Growth Rate]]</f>
        <v>0.53846153846153844</v>
      </c>
      <c r="D1430">
        <f>Table20[[#This Row],[UNITID]]</f>
        <v>172635</v>
      </c>
      <c r="E1430" s="64">
        <f>Table20[[#This Row],[Growth Rate]]</f>
        <v>0.04</v>
      </c>
      <c r="F1430">
        <f>Table21[[#This Row],[UNITID]]</f>
        <v>172635</v>
      </c>
      <c r="G1430" s="158">
        <f>Table21[[#This Row],[Growth Rate]]</f>
        <v>-0.24390243902439024</v>
      </c>
      <c r="H1430">
        <f>Table5[[#This Row],[UNITID]]</f>
        <v>172635</v>
      </c>
      <c r="I1430" s="64">
        <f>Table5[[#This Row],[Growth Rate]]</f>
        <v>-7.1428571428571425E-2</v>
      </c>
    </row>
    <row r="1431" spans="1:9" hidden="1">
      <c r="A1431">
        <f>Table19[[#This Row],[UNITID]]</f>
        <v>172635</v>
      </c>
      <c r="B1431" s="2" t="str">
        <f>Table19[[#This Row],[OUTCOMES MEASURES]]</f>
        <v>Percent of adjusted cohort enrollment status unknown at 8 years</v>
      </c>
      <c r="C1431" s="8">
        <f>Table19[[#This Row],[Growth Rate]]</f>
        <v>-6.9767441860465115E-2</v>
      </c>
      <c r="D1431">
        <f>Table20[[#This Row],[UNITID]]</f>
        <v>172635</v>
      </c>
      <c r="E1431" s="8">
        <f>Table20[[#This Row],[Growth Rate]]</f>
        <v>-7.8125E-2</v>
      </c>
      <c r="F1431">
        <f>Table21[[#This Row],[UNITID]]</f>
        <v>172635</v>
      </c>
      <c r="G1431" s="8">
        <f>Table21[[#This Row],[Growth Rate]]</f>
        <v>0.18181818181818182</v>
      </c>
      <c r="H1431">
        <f>Table5[[#This Row],[UNITID]]</f>
        <v>172635</v>
      </c>
      <c r="I1431" s="8">
        <f>Table5[[#This Row],[Growth Rate]]</f>
        <v>-0.10526315789473684</v>
      </c>
    </row>
    <row r="1432" spans="1:9" hidden="1">
      <c r="A1432">
        <f>Table19[[#This Row],[UNITID]]</f>
        <v>173911</v>
      </c>
      <c r="B1432" s="2" t="str">
        <f>Table19[[#This Row],[OUTCOMES MEASURES]]</f>
        <v>First-Time, Full-Time Cohort</v>
      </c>
      <c r="C1432" s="8">
        <f>Table19[[#This Row],[Growth Rate]]</f>
        <v>-0.21323529411764705</v>
      </c>
      <c r="D1432">
        <f>Table20[[#This Row],[UNITID]]</f>
        <v>173911</v>
      </c>
      <c r="E1432" s="8">
        <f>Table20[[#This Row],[Growth Rate]]</f>
        <v>-0.21229050279329609</v>
      </c>
      <c r="F1432">
        <f>Table21[[#This Row],[UNITID]]</f>
        <v>173911</v>
      </c>
      <c r="G1432" s="8">
        <f>Table21[[#This Row],[Growth Rate]]</f>
        <v>-0.32794457274826788</v>
      </c>
      <c r="H1432">
        <f>Table5[[#This Row],[UNITID]]</f>
        <v>173911</v>
      </c>
      <c r="I1432" s="8">
        <f>Table5[[#This Row],[Growth Rate]]</f>
        <v>-0.39513677811550152</v>
      </c>
    </row>
    <row r="1433" spans="1:9" hidden="1">
      <c r="A1433">
        <f>Table19[[#This Row],[UNITID]]</f>
        <v>173911</v>
      </c>
      <c r="B1433" t="str">
        <f>Table19[[#This Row],[OUTCOMES MEASURES]]</f>
        <v>Exclusions to cohort</v>
      </c>
      <c r="C1433" s="7" t="str">
        <f>Table19[[#This Row],[Growth Rate]]</f>
        <v/>
      </c>
      <c r="D1433">
        <f>Table20[[#This Row],[UNITID]]</f>
        <v>173911</v>
      </c>
      <c r="E1433" s="7" t="str">
        <f>Table20[[#This Row],[Growth Rate]]</f>
        <v/>
      </c>
      <c r="F1433">
        <f>Table21[[#This Row],[UNITID]]</f>
        <v>173911</v>
      </c>
      <c r="G1433" s="7" t="str">
        <f>Table21[[#This Row],[Growth Rate]]</f>
        <v/>
      </c>
      <c r="H1433">
        <f>Table5[[#This Row],[UNITID]]</f>
        <v>173911</v>
      </c>
      <c r="I1433" s="7" t="str">
        <f>Table5[[#This Row],[Growth Rate]]</f>
        <v/>
      </c>
    </row>
    <row r="1434" spans="1:9" ht="14.25">
      <c r="A1434" s="63">
        <f>Table19[[#This Row],[UNITID]]</f>
        <v>173911</v>
      </c>
      <c r="B1434" s="63" t="str">
        <f>Table19[[#This Row],[OUTCOMES MEASURES]]</f>
        <v>Adjusted cohort</v>
      </c>
      <c r="C1434" s="64">
        <f>Table19[[#This Row],[Growth Rate]]</f>
        <v>-0.21323529411764705</v>
      </c>
      <c r="D1434">
        <f>Table20[[#This Row],[UNITID]]</f>
        <v>173911</v>
      </c>
      <c r="E1434" s="64">
        <f>Table20[[#This Row],[Growth Rate]]</f>
        <v>-0.21229050279329609</v>
      </c>
      <c r="F1434">
        <f>Table21[[#This Row],[UNITID]]</f>
        <v>173911</v>
      </c>
      <c r="G1434" s="155">
        <f>Table21[[#This Row],[Growth Rate]]</f>
        <v>-0.32794457274826788</v>
      </c>
      <c r="H1434">
        <f>Table5[[#This Row],[UNITID]]</f>
        <v>173911</v>
      </c>
      <c r="I1434" s="64">
        <f>Table5[[#This Row],[Growth Rate]]</f>
        <v>-0.39513677811550152</v>
      </c>
    </row>
    <row r="1435" spans="1:9" hidden="1">
      <c r="A1435">
        <f>Table19[[#This Row],[UNITID]]</f>
        <v>173911</v>
      </c>
      <c r="B1435" t="str">
        <f>Table19[[#This Row],[OUTCOMES MEASURES]]</f>
        <v>Number of adjusted cohort receiving a certificate at 4 years</v>
      </c>
      <c r="C1435" s="7">
        <f>Table19[[#This Row],[Growth Rate]]</f>
        <v>-0.2</v>
      </c>
      <c r="D1435">
        <f>Table20[[#This Row],[UNITID]]</f>
        <v>173911</v>
      </c>
      <c r="E1435" s="7">
        <f>Table20[[#This Row],[Growth Rate]]</f>
        <v>-0.5</v>
      </c>
      <c r="F1435">
        <f>Table21[[#This Row],[UNITID]]</f>
        <v>173911</v>
      </c>
      <c r="G1435" s="7">
        <f>Table21[[#This Row],[Growth Rate]]</f>
        <v>-0.60416666666666663</v>
      </c>
      <c r="H1435">
        <f>Table5[[#This Row],[UNITID]]</f>
        <v>173911</v>
      </c>
      <c r="I1435" s="7">
        <f>Table5[[#This Row],[Growth Rate]]</f>
        <v>-0.54545454545454541</v>
      </c>
    </row>
    <row r="1436" spans="1:9" hidden="1">
      <c r="A1436">
        <f>Table19[[#This Row],[UNITID]]</f>
        <v>173911</v>
      </c>
      <c r="B1436" t="str">
        <f>Table19[[#This Row],[OUTCOMES MEASURES]]</f>
        <v>Number of adjusted cohort receiving an Associate's degree at 4 years</v>
      </c>
      <c r="C1436" s="7">
        <f>Table19[[#This Row],[Growth Rate]]</f>
        <v>-0.15555555555555556</v>
      </c>
      <c r="D1436">
        <f>Table20[[#This Row],[UNITID]]</f>
        <v>173911</v>
      </c>
      <c r="E1436" s="7">
        <f>Table20[[#This Row],[Growth Rate]]</f>
        <v>0.14285714285714285</v>
      </c>
      <c r="F1436">
        <f>Table21[[#This Row],[UNITID]]</f>
        <v>173911</v>
      </c>
      <c r="G1436" s="7">
        <f>Table21[[#This Row],[Growth Rate]]</f>
        <v>-0.32846715328467152</v>
      </c>
      <c r="H1436">
        <f>Table5[[#This Row],[UNITID]]</f>
        <v>173911</v>
      </c>
      <c r="I1436" s="7">
        <f>Table5[[#This Row],[Growth Rate]]</f>
        <v>-0.25316455696202533</v>
      </c>
    </row>
    <row r="1437" spans="1:9" hidden="1">
      <c r="A1437">
        <f>Table19[[#This Row],[UNITID]]</f>
        <v>173911</v>
      </c>
      <c r="B1437" t="str">
        <f>Table19[[#This Row],[OUTCOMES MEASURES]]</f>
        <v>Number of adjusted cohort receiving a Bachelor's degree at 4 years</v>
      </c>
      <c r="C1437" s="7" t="str">
        <f>Table19[[#This Row],[Growth Rate]]</f>
        <v/>
      </c>
      <c r="D1437">
        <f>Table20[[#This Row],[UNITID]]</f>
        <v>173911</v>
      </c>
      <c r="E1437" s="7" t="str">
        <f>Table20[[#This Row],[Growth Rate]]</f>
        <v/>
      </c>
      <c r="F1437">
        <f>Table21[[#This Row],[UNITID]]</f>
        <v>173911</v>
      </c>
      <c r="G1437" s="7" t="str">
        <f>Table21[[#This Row],[Growth Rate]]</f>
        <v/>
      </c>
      <c r="H1437">
        <f>Table5[[#This Row],[UNITID]]</f>
        <v>173911</v>
      </c>
      <c r="I1437" s="7" t="str">
        <f>Table5[[#This Row],[Growth Rate]]</f>
        <v/>
      </c>
    </row>
    <row r="1438" spans="1:9" hidden="1">
      <c r="A1438">
        <f>Table19[[#This Row],[UNITID]]</f>
        <v>173911</v>
      </c>
      <c r="B1438" s="2" t="str">
        <f>Table19[[#This Row],[OUTCOMES MEASURES]]</f>
        <v>Number of adjusted cohort receiving an award at 4 years</v>
      </c>
      <c r="C1438" s="7">
        <f>Table19[[#This Row],[Growth Rate]]</f>
        <v>-0.17142857142857143</v>
      </c>
      <c r="D1438">
        <f>Table20[[#This Row],[UNITID]]</f>
        <v>173911</v>
      </c>
      <c r="E1438" s="7">
        <f>Table20[[#This Row],[Growth Rate]]</f>
        <v>-0.125</v>
      </c>
      <c r="F1438">
        <f>Table21[[#This Row],[UNITID]]</f>
        <v>173911</v>
      </c>
      <c r="G1438" s="21">
        <f>Table21[[#This Row],[Growth Rate]]</f>
        <v>-0.4</v>
      </c>
      <c r="H1438">
        <f>Table5[[#This Row],[UNITID]]</f>
        <v>173911</v>
      </c>
      <c r="I1438" s="7">
        <f>Table5[[#This Row],[Growth Rate]]</f>
        <v>-0.31683168316831684</v>
      </c>
    </row>
    <row r="1439" spans="1:9" ht="14.25">
      <c r="A1439" s="63">
        <f>Table19[[#This Row],[UNITID]]</f>
        <v>173911</v>
      </c>
      <c r="B1439" s="148" t="str">
        <f>Table19[[#This Row],[OUTCOMES MEASURES]]</f>
        <v>Percent of adjusted cohort receiving an award at 4 years</v>
      </c>
      <c r="C1439" s="156">
        <f>Table19[[#This Row],[Growth Rate]]</f>
        <v>3.8461538461538464E-2</v>
      </c>
      <c r="D1439">
        <f>Table20[[#This Row],[UNITID]]</f>
        <v>173911</v>
      </c>
      <c r="E1439" s="156">
        <f>Table20[[#This Row],[Growth Rate]]</f>
        <v>0.15384615384615385</v>
      </c>
      <c r="F1439">
        <f>Table21[[#This Row],[UNITID]]</f>
        <v>173911</v>
      </c>
      <c r="G1439" s="157">
        <f>Table21[[#This Row],[Growth Rate]]</f>
        <v>-0.11627906976744186</v>
      </c>
      <c r="H1439">
        <f>Table5[[#This Row],[UNITID]]</f>
        <v>173911</v>
      </c>
      <c r="I1439" s="156">
        <f>Table5[[#This Row],[Growth Rate]]</f>
        <v>0.12903225806451613</v>
      </c>
    </row>
    <row r="1440" spans="1:9" hidden="1">
      <c r="A1440">
        <f>Table19[[#This Row],[UNITID]]</f>
        <v>173911</v>
      </c>
      <c r="B1440" t="str">
        <f>Table19[[#This Row],[OUTCOMES MEASURES]]</f>
        <v>Number of adjusted cohort receiving a certificate at 6 years</v>
      </c>
      <c r="C1440" s="7">
        <f>Table19[[#This Row],[Growth Rate]]</f>
        <v>-0.20833333333333334</v>
      </c>
      <c r="D1440">
        <f>Table20[[#This Row],[UNITID]]</f>
        <v>173911</v>
      </c>
      <c r="E1440" s="7">
        <f>Table20[[#This Row],[Growth Rate]]</f>
        <v>-0.33333333333333331</v>
      </c>
      <c r="F1440">
        <f>Table21[[#This Row],[UNITID]]</f>
        <v>173911</v>
      </c>
      <c r="G1440" s="7">
        <f>Table21[[#This Row],[Growth Rate]]</f>
        <v>-0.58695652173913049</v>
      </c>
      <c r="H1440">
        <f>Table5[[#This Row],[UNITID]]</f>
        <v>173911</v>
      </c>
      <c r="I1440" s="7">
        <f>Table5[[#This Row],[Growth Rate]]</f>
        <v>-0.45833333333333331</v>
      </c>
    </row>
    <row r="1441" spans="1:9" hidden="1">
      <c r="A1441">
        <f>Table19[[#This Row],[UNITID]]</f>
        <v>173911</v>
      </c>
      <c r="B1441" t="str">
        <f>Table19[[#This Row],[OUTCOMES MEASURES]]</f>
        <v>Number of adjusted cohort receiving an Associate's degree at 6 years</v>
      </c>
      <c r="C1441" s="7">
        <f>Table19[[#This Row],[Growth Rate]]</f>
        <v>-0.23478260869565218</v>
      </c>
      <c r="D1441">
        <f>Table20[[#This Row],[UNITID]]</f>
        <v>173911</v>
      </c>
      <c r="E1441" s="7">
        <f>Table20[[#This Row],[Growth Rate]]</f>
        <v>-0.13636363636363635</v>
      </c>
      <c r="F1441">
        <f>Table21[[#This Row],[UNITID]]</f>
        <v>173911</v>
      </c>
      <c r="G1441" s="7">
        <f>Table21[[#This Row],[Growth Rate]]</f>
        <v>-0.36184210526315791</v>
      </c>
      <c r="H1441">
        <f>Table5[[#This Row],[UNITID]]</f>
        <v>173911</v>
      </c>
      <c r="I1441" s="7">
        <f>Table5[[#This Row],[Growth Rate]]</f>
        <v>-0.36458333333333331</v>
      </c>
    </row>
    <row r="1442" spans="1:9" hidden="1">
      <c r="A1442">
        <f>Table19[[#This Row],[UNITID]]</f>
        <v>173911</v>
      </c>
      <c r="B1442" t="str">
        <f>Table19[[#This Row],[OUTCOMES MEASURES]]</f>
        <v>Number of adjusted cohort receiving a Bachelor's degree at 6 years</v>
      </c>
      <c r="C1442" s="7" t="str">
        <f>Table19[[#This Row],[Growth Rate]]</f>
        <v/>
      </c>
      <c r="D1442">
        <f>Table20[[#This Row],[UNITID]]</f>
        <v>173911</v>
      </c>
      <c r="E1442" s="7" t="str">
        <f>Table20[[#This Row],[Growth Rate]]</f>
        <v/>
      </c>
      <c r="F1442">
        <f>Table21[[#This Row],[UNITID]]</f>
        <v>173911</v>
      </c>
      <c r="G1442" s="7" t="str">
        <f>Table21[[#This Row],[Growth Rate]]</f>
        <v/>
      </c>
      <c r="H1442">
        <f>Table5[[#This Row],[UNITID]]</f>
        <v>173911</v>
      </c>
      <c r="I1442" s="7" t="str">
        <f>Table5[[#This Row],[Growth Rate]]</f>
        <v/>
      </c>
    </row>
    <row r="1443" spans="1:9" hidden="1">
      <c r="A1443">
        <f>Table19[[#This Row],[UNITID]]</f>
        <v>173911</v>
      </c>
      <c r="B1443" s="2" t="str">
        <f>Table19[[#This Row],[OUTCOMES MEASURES]]</f>
        <v>Number of adjusted cohort receiving an award at 6 years</v>
      </c>
      <c r="C1443" s="7">
        <f>Table19[[#This Row],[Growth Rate]]</f>
        <v>-0.22699386503067484</v>
      </c>
      <c r="D1443">
        <f>Table20[[#This Row],[UNITID]]</f>
        <v>173911</v>
      </c>
      <c r="E1443" s="7">
        <f>Table20[[#This Row],[Growth Rate]]</f>
        <v>-0.19354838709677419</v>
      </c>
      <c r="F1443">
        <f>Table21[[#This Row],[UNITID]]</f>
        <v>173911</v>
      </c>
      <c r="G1443" s="21">
        <f>Table21[[#This Row],[Growth Rate]]</f>
        <v>-0.41414141414141414</v>
      </c>
      <c r="H1443">
        <f>Table5[[#This Row],[UNITID]]</f>
        <v>173911</v>
      </c>
      <c r="I1443" s="7">
        <f>Table5[[#This Row],[Growth Rate]]</f>
        <v>-0.38333333333333336</v>
      </c>
    </row>
    <row r="1444" spans="1:9" ht="14.25">
      <c r="A1444" s="63">
        <f>Table19[[#This Row],[UNITID]]</f>
        <v>173911</v>
      </c>
      <c r="B1444" s="148" t="str">
        <f>Table19[[#This Row],[OUTCOMES MEASURES]]</f>
        <v>Percent of adjusted cohort receiving an award at 6 years</v>
      </c>
      <c r="C1444" s="156">
        <f>Table19[[#This Row],[Growth Rate]]</f>
        <v>-3.3333333333333333E-2</v>
      </c>
      <c r="D1444">
        <f>Table20[[#This Row],[UNITID]]</f>
        <v>173911</v>
      </c>
      <c r="E1444" s="156">
        <f>Table20[[#This Row],[Growth Rate]]</f>
        <v>5.8823529411764705E-2</v>
      </c>
      <c r="F1444">
        <f>Table21[[#This Row],[UNITID]]</f>
        <v>173911</v>
      </c>
      <c r="G1444" s="157">
        <f>Table21[[#This Row],[Growth Rate]]</f>
        <v>-0.13043478260869565</v>
      </c>
      <c r="H1444">
        <f>Table5[[#This Row],[UNITID]]</f>
        <v>173911</v>
      </c>
      <c r="I1444" s="156">
        <f>Table5[[#This Row],[Growth Rate]]</f>
        <v>2.7777777777777776E-2</v>
      </c>
    </row>
    <row r="1445" spans="1:9" hidden="1">
      <c r="A1445">
        <f>Table19[[#This Row],[UNITID]]</f>
        <v>173911</v>
      </c>
      <c r="B1445" t="str">
        <f>Table19[[#This Row],[OUTCOMES MEASURES]]</f>
        <v>Number of adjusted cohort receiving a certificate at 8 years</v>
      </c>
      <c r="C1445" s="7">
        <f>Table19[[#This Row],[Growth Rate]]</f>
        <v>-0.25</v>
      </c>
      <c r="D1445">
        <f>Table20[[#This Row],[UNITID]]</f>
        <v>173911</v>
      </c>
      <c r="E1445" s="7">
        <f>Table20[[#This Row],[Growth Rate]]</f>
        <v>-0.45454545454545453</v>
      </c>
      <c r="F1445">
        <f>Table21[[#This Row],[UNITID]]</f>
        <v>173911</v>
      </c>
      <c r="G1445" s="7">
        <f>Table21[[#This Row],[Growth Rate]]</f>
        <v>-0.56521739130434778</v>
      </c>
      <c r="H1445">
        <f>Table5[[#This Row],[UNITID]]</f>
        <v>173911</v>
      </c>
      <c r="I1445" s="7">
        <f>Table5[[#This Row],[Growth Rate]]</f>
        <v>-0.43478260869565216</v>
      </c>
    </row>
    <row r="1446" spans="1:9" hidden="1">
      <c r="A1446">
        <f>Table19[[#This Row],[UNITID]]</f>
        <v>173911</v>
      </c>
      <c r="B1446" t="str">
        <f>Table19[[#This Row],[OUTCOMES MEASURES]]</f>
        <v>Number of adjusted cohort receiving an Associate's degree at 8 years</v>
      </c>
      <c r="C1446" s="7">
        <f>Table19[[#This Row],[Growth Rate]]</f>
        <v>-0.24793388429752067</v>
      </c>
      <c r="D1446">
        <f>Table20[[#This Row],[UNITID]]</f>
        <v>173911</v>
      </c>
      <c r="E1446" s="7">
        <f>Table20[[#This Row],[Growth Rate]]</f>
        <v>-0.17391304347826086</v>
      </c>
      <c r="F1446">
        <f>Table21[[#This Row],[UNITID]]</f>
        <v>173911</v>
      </c>
      <c r="G1446" s="7">
        <f>Table21[[#This Row],[Growth Rate]]</f>
        <v>-0.36601307189542481</v>
      </c>
      <c r="H1446">
        <f>Table5[[#This Row],[UNITID]]</f>
        <v>173911</v>
      </c>
      <c r="I1446" s="7">
        <f>Table5[[#This Row],[Growth Rate]]</f>
        <v>-0.39</v>
      </c>
    </row>
    <row r="1447" spans="1:9" hidden="1">
      <c r="A1447">
        <f>Table19[[#This Row],[UNITID]]</f>
        <v>173911</v>
      </c>
      <c r="B1447" t="str">
        <f>Table19[[#This Row],[OUTCOMES MEASURES]]</f>
        <v>Number of adjusted cohort receiving a Bachelor's degree at 8 years</v>
      </c>
      <c r="C1447" s="7" t="str">
        <f>Table19[[#This Row],[Growth Rate]]</f>
        <v/>
      </c>
      <c r="D1447">
        <f>Table20[[#This Row],[UNITID]]</f>
        <v>173911</v>
      </c>
      <c r="E1447" s="7" t="str">
        <f>Table20[[#This Row],[Growth Rate]]</f>
        <v/>
      </c>
      <c r="F1447">
        <f>Table21[[#This Row],[UNITID]]</f>
        <v>173911</v>
      </c>
      <c r="G1447" s="7" t="str">
        <f>Table21[[#This Row],[Growth Rate]]</f>
        <v/>
      </c>
      <c r="H1447">
        <f>Table5[[#This Row],[UNITID]]</f>
        <v>173911</v>
      </c>
      <c r="I1447" s="7" t="str">
        <f>Table5[[#This Row],[Growth Rate]]</f>
        <v/>
      </c>
    </row>
    <row r="1448" spans="1:9" hidden="1">
      <c r="A1448">
        <f>Table19[[#This Row],[UNITID]]</f>
        <v>173911</v>
      </c>
      <c r="B1448" t="str">
        <f>Table19[[#This Row],[OUTCOMES MEASURES]]</f>
        <v>Number of adjusted cohort receiving an award at 8 years</v>
      </c>
      <c r="C1448" s="7">
        <f>Table19[[#This Row],[Growth Rate]]</f>
        <v>-0.24855491329479767</v>
      </c>
      <c r="D1448">
        <f>Table20[[#This Row],[UNITID]]</f>
        <v>173911</v>
      </c>
      <c r="E1448" s="7">
        <f>Table20[[#This Row],[Growth Rate]]</f>
        <v>-0.26470588235294118</v>
      </c>
      <c r="F1448">
        <f>Table21[[#This Row],[UNITID]]</f>
        <v>173911</v>
      </c>
      <c r="G1448" s="7">
        <f>Table21[[#This Row],[Growth Rate]]</f>
        <v>-0.4120603015075377</v>
      </c>
      <c r="H1448">
        <f>Table5[[#This Row],[UNITID]]</f>
        <v>173911</v>
      </c>
      <c r="I1448" s="7">
        <f>Table5[[#This Row],[Growth Rate]]</f>
        <v>-0.3983739837398374</v>
      </c>
    </row>
    <row r="1449" spans="1:9" hidden="1">
      <c r="A1449">
        <f>Table19[[#This Row],[UNITID]]</f>
        <v>173911</v>
      </c>
      <c r="B1449" t="str">
        <f>Table19[[#This Row],[OUTCOMES MEASURES]]</f>
        <v>Number of adjusted cohort still enrolled at your institution at 8 years</v>
      </c>
      <c r="C1449" s="7">
        <f>Table19[[#This Row],[Growth Rate]]</f>
        <v>0</v>
      </c>
      <c r="D1449">
        <f>Table20[[#This Row],[UNITID]]</f>
        <v>173911</v>
      </c>
      <c r="E1449" s="7">
        <f>Table20[[#This Row],[Growth Rate]]</f>
        <v>-0.33333333333333331</v>
      </c>
      <c r="F1449">
        <f>Table21[[#This Row],[UNITID]]</f>
        <v>173911</v>
      </c>
      <c r="G1449" s="7">
        <f>Table21[[#This Row],[Growth Rate]]</f>
        <v>0</v>
      </c>
      <c r="H1449">
        <f>Table5[[#This Row],[UNITID]]</f>
        <v>173911</v>
      </c>
      <c r="I1449" s="7">
        <f>Table5[[#This Row],[Growth Rate]]</f>
        <v>1</v>
      </c>
    </row>
    <row r="1450" spans="1:9" hidden="1">
      <c r="A1450">
        <f>Table19[[#This Row],[UNITID]]</f>
        <v>173911</v>
      </c>
      <c r="B1450" t="str">
        <f>Table19[[#This Row],[OUTCOMES MEASURES]]</f>
        <v>Number of adjusted cohort who enrolled subsequently at another institution at 8 years</v>
      </c>
      <c r="C1450" s="7">
        <f>Table19[[#This Row],[Growth Rate]]</f>
        <v>-0.152</v>
      </c>
      <c r="D1450">
        <f>Table20[[#This Row],[UNITID]]</f>
        <v>173911</v>
      </c>
      <c r="E1450" s="7">
        <f>Table20[[#This Row],[Growth Rate]]</f>
        <v>0</v>
      </c>
      <c r="F1450">
        <f>Table21[[#This Row],[UNITID]]</f>
        <v>173911</v>
      </c>
      <c r="G1450" s="7">
        <f>Table21[[#This Row],[Growth Rate]]</f>
        <v>-0.42424242424242425</v>
      </c>
      <c r="H1450">
        <f>Table5[[#This Row],[UNITID]]</f>
        <v>173911</v>
      </c>
      <c r="I1450" s="7">
        <f>Table5[[#This Row],[Growth Rate]]</f>
        <v>-0.35849056603773582</v>
      </c>
    </row>
    <row r="1451" spans="1:9" hidden="1">
      <c r="A1451">
        <f>Table19[[#This Row],[UNITID]]</f>
        <v>173911</v>
      </c>
      <c r="B1451" s="2" t="str">
        <f>Table19[[#This Row],[OUTCOMES MEASURES]]</f>
        <v>Number of adjusted cohort whose subsequent enrollment status is unknown at 8 years</v>
      </c>
      <c r="C1451" s="8">
        <f>Table19[[#This Row],[Growth Rate]]</f>
        <v>-0.2231404958677686</v>
      </c>
      <c r="D1451">
        <f>Table20[[#This Row],[UNITID]]</f>
        <v>173911</v>
      </c>
      <c r="E1451" s="7">
        <f>Table20[[#This Row],[Growth Rate]]</f>
        <v>-0.27450980392156865</v>
      </c>
      <c r="F1451">
        <f>Table21[[#This Row],[UNITID]]</f>
        <v>173911</v>
      </c>
      <c r="G1451" s="7">
        <f>Table21[[#This Row],[Growth Rate]]</f>
        <v>-0.04</v>
      </c>
      <c r="H1451">
        <f>Table5[[#This Row],[UNITID]]</f>
        <v>173911</v>
      </c>
      <c r="I1451" s="7">
        <f>Table5[[#This Row],[Growth Rate]]</f>
        <v>-0.44444444444444442</v>
      </c>
    </row>
    <row r="1452" spans="1:9" hidden="1">
      <c r="A1452">
        <f>Table19[[#This Row],[UNITID]]</f>
        <v>173911</v>
      </c>
      <c r="B1452" s="2" t="str">
        <f>Table19[[#This Row],[OUTCOMES MEASURES]]</f>
        <v>Number of adjusted cohort who did not receive an award from your institution at 8 years</v>
      </c>
      <c r="C1452" s="7">
        <f>Table19[[#This Row],[Growth Rate]]</f>
        <v>-0.19676549865229109</v>
      </c>
      <c r="D1452">
        <f>Table20[[#This Row],[UNITID]]</f>
        <v>173911</v>
      </c>
      <c r="E1452" s="7">
        <f>Table20[[#This Row],[Growth Rate]]</f>
        <v>-0.2</v>
      </c>
      <c r="F1452">
        <f>Table21[[#This Row],[UNITID]]</f>
        <v>173911</v>
      </c>
      <c r="G1452" s="21">
        <f>Table21[[#This Row],[Growth Rate]]</f>
        <v>-0.25641025641025639</v>
      </c>
      <c r="H1452">
        <f>Table5[[#This Row],[UNITID]]</f>
        <v>173911</v>
      </c>
      <c r="I1452" s="7">
        <f>Table5[[#This Row],[Growth Rate]]</f>
        <v>-0.39320388349514562</v>
      </c>
    </row>
    <row r="1453" spans="1:9" ht="14.25">
      <c r="A1453" s="63">
        <f>Table19[[#This Row],[UNITID]]</f>
        <v>173911</v>
      </c>
      <c r="B1453" s="148" t="str">
        <f>Table19[[#This Row],[OUTCOMES MEASURES]]</f>
        <v>Percent of adjusted cohort receiving an award at 8 years</v>
      </c>
      <c r="C1453" s="156">
        <f>Table19[[#This Row],[Growth Rate]]</f>
        <v>-6.25E-2</v>
      </c>
      <c r="D1453">
        <f>Table20[[#This Row],[UNITID]]</f>
        <v>173911</v>
      </c>
      <c r="E1453" s="156">
        <f>Table20[[#This Row],[Growth Rate]]</f>
        <v>-5.2631578947368418E-2</v>
      </c>
      <c r="F1453">
        <f>Table21[[#This Row],[UNITID]]</f>
        <v>173911</v>
      </c>
      <c r="G1453" s="157">
        <f>Table21[[#This Row],[Growth Rate]]</f>
        <v>-0.13043478260869565</v>
      </c>
      <c r="H1453">
        <f>Table5[[#This Row],[UNITID]]</f>
        <v>173911</v>
      </c>
      <c r="I1453" s="156">
        <f>Table5[[#This Row],[Growth Rate]]</f>
        <v>0</v>
      </c>
    </row>
    <row r="1454" spans="1:9" hidden="1">
      <c r="A1454">
        <f>Table19[[#This Row],[UNITID]]</f>
        <v>173911</v>
      </c>
      <c r="B1454" s="2" t="str">
        <f>Table19[[#This Row],[OUTCOMES MEASURES]]</f>
        <v>Percent of adjusted cohort still or subsequently enrolled at 8 years</v>
      </c>
      <c r="C1454" s="8">
        <f>Table19[[#This Row],[Growth Rate]]</f>
        <v>8.3333333333333329E-2</v>
      </c>
      <c r="D1454">
        <f>Table20[[#This Row],[UNITID]]</f>
        <v>173911</v>
      </c>
      <c r="E1454" s="7">
        <f>Table20[[#This Row],[Growth Rate]]</f>
        <v>0.25</v>
      </c>
      <c r="F1454">
        <f>Table21[[#This Row],[UNITID]]</f>
        <v>173911</v>
      </c>
      <c r="G1454" s="21">
        <f>Table21[[#This Row],[Growth Rate]]</f>
        <v>-0.12903225806451613</v>
      </c>
      <c r="H1454">
        <f>Table5[[#This Row],[UNITID]]</f>
        <v>173911</v>
      </c>
      <c r="I1454" s="7">
        <f>Table5[[#This Row],[Growth Rate]]</f>
        <v>6.0606060606060608E-2</v>
      </c>
    </row>
    <row r="1455" spans="1:9" ht="14.25">
      <c r="A1455" s="63">
        <f>Table19[[#This Row],[UNITID]]</f>
        <v>173911</v>
      </c>
      <c r="B1455" s="148" t="str">
        <f>Table19[[#This Row],[OUTCOMES MEASURES]]</f>
        <v>Percent of adjusted cohort still enrolled at your institution at 8 years</v>
      </c>
      <c r="C1455" s="156">
        <f>Table19[[#This Row],[Growth Rate]]</f>
        <v>0</v>
      </c>
      <c r="D1455">
        <f>Table20[[#This Row],[UNITID]]</f>
        <v>173911</v>
      </c>
      <c r="E1455" s="156">
        <f>Table20[[#This Row],[Growth Rate]]</f>
        <v>-0.5</v>
      </c>
      <c r="F1455">
        <f>Table21[[#This Row],[UNITID]]</f>
        <v>173911</v>
      </c>
      <c r="G1455" s="158" t="str">
        <f>Table21[[#This Row],[Growth Rate]]</f>
        <v/>
      </c>
      <c r="H1455">
        <f>Table5[[#This Row],[UNITID]]</f>
        <v>173911</v>
      </c>
      <c r="I1455" s="156" t="str">
        <f>Table5[[#This Row],[Growth Rate]]</f>
        <v/>
      </c>
    </row>
    <row r="1456" spans="1:9" ht="14.25">
      <c r="A1456" s="63">
        <f>Table19[[#This Row],[UNITID]]</f>
        <v>173911</v>
      </c>
      <c r="B1456" s="148" t="str">
        <f>Table19[[#This Row],[OUTCOMES MEASURES]]</f>
        <v>Percent of adjusted cohort enrolled subsequently at another institution at 8 years</v>
      </c>
      <c r="C1456" s="156">
        <f>Table19[[#This Row],[Growth Rate]]</f>
        <v>8.6956521739130432E-2</v>
      </c>
      <c r="D1456">
        <f>Table20[[#This Row],[UNITID]]</f>
        <v>173911</v>
      </c>
      <c r="E1456" s="64">
        <f>Table20[[#This Row],[Growth Rate]]</f>
        <v>0.27272727272727271</v>
      </c>
      <c r="F1456">
        <f>Table21[[#This Row],[UNITID]]</f>
        <v>173911</v>
      </c>
      <c r="G1456" s="158">
        <f>Table21[[#This Row],[Growth Rate]]</f>
        <v>-0.13333333333333333</v>
      </c>
      <c r="H1456">
        <f>Table5[[#This Row],[UNITID]]</f>
        <v>173911</v>
      </c>
      <c r="I1456" s="64">
        <f>Table5[[#This Row],[Growth Rate]]</f>
        <v>6.25E-2</v>
      </c>
    </row>
    <row r="1457" spans="1:9" hidden="1">
      <c r="A1457">
        <f>Table19[[#This Row],[UNITID]]</f>
        <v>173911</v>
      </c>
      <c r="B1457" s="2" t="str">
        <f>Table19[[#This Row],[OUTCOMES MEASURES]]</f>
        <v>Percent of adjusted cohort enrollment status unknown at 8 years</v>
      </c>
      <c r="C1457" s="8">
        <f>Table19[[#This Row],[Growth Rate]]</f>
        <v>0</v>
      </c>
      <c r="D1457">
        <f>Table20[[#This Row],[UNITID]]</f>
        <v>173911</v>
      </c>
      <c r="E1457" s="8">
        <f>Table20[[#This Row],[Growth Rate]]</f>
        <v>-8.771929824561403E-2</v>
      </c>
      <c r="F1457">
        <f>Table21[[#This Row],[UNITID]]</f>
        <v>173911</v>
      </c>
      <c r="G1457" s="8">
        <f>Table21[[#This Row],[Growth Rate]]</f>
        <v>0.43478260869565216</v>
      </c>
      <c r="H1457">
        <f>Table5[[#This Row],[UNITID]]</f>
        <v>173911</v>
      </c>
      <c r="I1457" s="8">
        <f>Table5[[#This Row],[Growth Rate]]</f>
        <v>-6.6666666666666666E-2</v>
      </c>
    </row>
    <row r="1458" spans="1:9" hidden="1">
      <c r="A1458">
        <f>Table19[[#This Row],[UNITID]]</f>
        <v>175315</v>
      </c>
      <c r="B1458" s="2" t="str">
        <f>Table19[[#This Row],[OUTCOMES MEASURES]]</f>
        <v>First-Time, Full-Time Cohort</v>
      </c>
      <c r="C1458" s="8">
        <f>Table19[[#This Row],[Growth Rate]]</f>
        <v>-0.25604996096799376</v>
      </c>
      <c r="D1458">
        <f>Table20[[#This Row],[UNITID]]</f>
        <v>175315</v>
      </c>
      <c r="E1458" s="8">
        <f>Table20[[#This Row],[Growth Rate]]</f>
        <v>-0.36930232558139536</v>
      </c>
      <c r="F1458">
        <f>Table21[[#This Row],[UNITID]]</f>
        <v>175315</v>
      </c>
      <c r="G1458" s="8">
        <f>Table21[[#This Row],[Growth Rate]]</f>
        <v>-0.25961538461538464</v>
      </c>
      <c r="H1458">
        <f>Table5[[#This Row],[UNITID]]</f>
        <v>175315</v>
      </c>
      <c r="I1458" s="8">
        <f>Table5[[#This Row],[Growth Rate]]</f>
        <v>-0.2640845070422535</v>
      </c>
    </row>
    <row r="1459" spans="1:9" hidden="1">
      <c r="A1459">
        <f>Table19[[#This Row],[UNITID]]</f>
        <v>175315</v>
      </c>
      <c r="B1459" t="str">
        <f>Table19[[#This Row],[OUTCOMES MEASURES]]</f>
        <v>Exclusions to cohort</v>
      </c>
      <c r="C1459" s="7" t="str">
        <f>Table19[[#This Row],[Growth Rate]]</f>
        <v/>
      </c>
      <c r="D1459">
        <f>Table20[[#This Row],[UNITID]]</f>
        <v>175315</v>
      </c>
      <c r="E1459" s="7" t="str">
        <f>Table20[[#This Row],[Growth Rate]]</f>
        <v/>
      </c>
      <c r="F1459">
        <f>Table21[[#This Row],[UNITID]]</f>
        <v>175315</v>
      </c>
      <c r="G1459" s="7" t="str">
        <f>Table21[[#This Row],[Growth Rate]]</f>
        <v/>
      </c>
      <c r="H1459">
        <f>Table5[[#This Row],[UNITID]]</f>
        <v>175315</v>
      </c>
      <c r="I1459" s="7" t="str">
        <f>Table5[[#This Row],[Growth Rate]]</f>
        <v/>
      </c>
    </row>
    <row r="1460" spans="1:9" ht="14.25">
      <c r="A1460" s="63">
        <f>Table19[[#This Row],[UNITID]]</f>
        <v>175315</v>
      </c>
      <c r="B1460" s="63" t="str">
        <f>Table19[[#This Row],[OUTCOMES MEASURES]]</f>
        <v>Adjusted cohort</v>
      </c>
      <c r="C1460" s="64">
        <f>Table19[[#This Row],[Growth Rate]]</f>
        <v>-0.25604996096799376</v>
      </c>
      <c r="D1460">
        <f>Table20[[#This Row],[UNITID]]</f>
        <v>175315</v>
      </c>
      <c r="E1460" s="64">
        <f>Table20[[#This Row],[Growth Rate]]</f>
        <v>-0.36930232558139536</v>
      </c>
      <c r="F1460">
        <f>Table21[[#This Row],[UNITID]]</f>
        <v>175315</v>
      </c>
      <c r="G1460" s="155">
        <f>Table21[[#This Row],[Growth Rate]]</f>
        <v>-0.25961538461538464</v>
      </c>
      <c r="H1460">
        <f>Table5[[#This Row],[UNITID]]</f>
        <v>175315</v>
      </c>
      <c r="I1460" s="64">
        <f>Table5[[#This Row],[Growth Rate]]</f>
        <v>-0.2640845070422535</v>
      </c>
    </row>
    <row r="1461" spans="1:9" hidden="1">
      <c r="A1461">
        <f>Table19[[#This Row],[UNITID]]</f>
        <v>175315</v>
      </c>
      <c r="B1461" t="str">
        <f>Table19[[#This Row],[OUTCOMES MEASURES]]</f>
        <v>Number of adjusted cohort receiving a certificate at 4 years</v>
      </c>
      <c r="C1461" s="7">
        <f>Table19[[#This Row],[Growth Rate]]</f>
        <v>3.2258064516129031E-2</v>
      </c>
      <c r="D1461">
        <f>Table20[[#This Row],[UNITID]]</f>
        <v>175315</v>
      </c>
      <c r="E1461" s="7">
        <f>Table20[[#This Row],[Growth Rate]]</f>
        <v>0.15384615384615385</v>
      </c>
      <c r="F1461">
        <f>Table21[[#This Row],[UNITID]]</f>
        <v>175315</v>
      </c>
      <c r="G1461" s="7">
        <f>Table21[[#This Row],[Growth Rate]]</f>
        <v>-0.31868131868131866</v>
      </c>
      <c r="H1461">
        <f>Table5[[#This Row],[UNITID]]</f>
        <v>175315</v>
      </c>
      <c r="I1461" s="7">
        <f>Table5[[#This Row],[Growth Rate]]</f>
        <v>0.19565217391304349</v>
      </c>
    </row>
    <row r="1462" spans="1:9" hidden="1">
      <c r="A1462">
        <f>Table19[[#This Row],[UNITID]]</f>
        <v>175315</v>
      </c>
      <c r="B1462" t="str">
        <f>Table19[[#This Row],[OUTCOMES MEASURES]]</f>
        <v>Number of adjusted cohort receiving an Associate's degree at 4 years</v>
      </c>
      <c r="C1462" s="7">
        <f>Table19[[#This Row],[Growth Rate]]</f>
        <v>3.8216560509554139E-2</v>
      </c>
      <c r="D1462">
        <f>Table20[[#This Row],[UNITID]]</f>
        <v>175315</v>
      </c>
      <c r="E1462" s="7">
        <f>Table20[[#This Row],[Growth Rate]]</f>
        <v>0.12244897959183673</v>
      </c>
      <c r="F1462">
        <f>Table21[[#This Row],[UNITID]]</f>
        <v>175315</v>
      </c>
      <c r="G1462" s="7">
        <f>Table21[[#This Row],[Growth Rate]]</f>
        <v>-6.9672131147540978E-2</v>
      </c>
      <c r="H1462">
        <f>Table5[[#This Row],[UNITID]]</f>
        <v>175315</v>
      </c>
      <c r="I1462" s="7">
        <f>Table5[[#This Row],[Growth Rate]]</f>
        <v>7.0175438596491224E-2</v>
      </c>
    </row>
    <row r="1463" spans="1:9" hidden="1">
      <c r="A1463">
        <f>Table19[[#This Row],[UNITID]]</f>
        <v>175315</v>
      </c>
      <c r="B1463" t="str">
        <f>Table19[[#This Row],[OUTCOMES MEASURES]]</f>
        <v>Number of adjusted cohort receiving a Bachelor's degree at 4 years</v>
      </c>
      <c r="C1463" s="7" t="str">
        <f>Table19[[#This Row],[Growth Rate]]</f>
        <v/>
      </c>
      <c r="D1463">
        <f>Table20[[#This Row],[UNITID]]</f>
        <v>175315</v>
      </c>
      <c r="E1463" s="7" t="str">
        <f>Table20[[#This Row],[Growth Rate]]</f>
        <v/>
      </c>
      <c r="F1463">
        <f>Table21[[#This Row],[UNITID]]</f>
        <v>175315</v>
      </c>
      <c r="G1463" s="7" t="str">
        <f>Table21[[#This Row],[Growth Rate]]</f>
        <v/>
      </c>
      <c r="H1463">
        <f>Table5[[#This Row],[UNITID]]</f>
        <v>175315</v>
      </c>
      <c r="I1463" s="7" t="str">
        <f>Table5[[#This Row],[Growth Rate]]</f>
        <v/>
      </c>
    </row>
    <row r="1464" spans="1:9" hidden="1">
      <c r="A1464">
        <f>Table19[[#This Row],[UNITID]]</f>
        <v>175315</v>
      </c>
      <c r="B1464" s="2" t="str">
        <f>Table19[[#This Row],[OUTCOMES MEASURES]]</f>
        <v>Number of adjusted cohort receiving an award at 4 years</v>
      </c>
      <c r="C1464" s="7">
        <f>Table19[[#This Row],[Growth Rate]]</f>
        <v>3.6529680365296802E-2</v>
      </c>
      <c r="D1464">
        <f>Table20[[#This Row],[UNITID]]</f>
        <v>175315</v>
      </c>
      <c r="E1464" s="7">
        <f>Table20[[#This Row],[Growth Rate]]</f>
        <v>0.13861386138613863</v>
      </c>
      <c r="F1464">
        <f>Table21[[#This Row],[UNITID]]</f>
        <v>175315</v>
      </c>
      <c r="G1464" s="21">
        <f>Table21[[#This Row],[Growth Rate]]</f>
        <v>-0.1373134328358209</v>
      </c>
      <c r="H1464">
        <f>Table5[[#This Row],[UNITID]]</f>
        <v>175315</v>
      </c>
      <c r="I1464" s="7">
        <f>Table5[[#This Row],[Growth Rate]]</f>
        <v>0.11406844106463879</v>
      </c>
    </row>
    <row r="1465" spans="1:9" ht="14.25">
      <c r="A1465" s="63">
        <f>Table19[[#This Row],[UNITID]]</f>
        <v>175315</v>
      </c>
      <c r="B1465" s="148" t="str">
        <f>Table19[[#This Row],[OUTCOMES MEASURES]]</f>
        <v>Percent of adjusted cohort receiving an award at 4 years</v>
      </c>
      <c r="C1465" s="156">
        <f>Table19[[#This Row],[Growth Rate]]</f>
        <v>0.41176470588235292</v>
      </c>
      <c r="D1465">
        <f>Table20[[#This Row],[UNITID]]</f>
        <v>175315</v>
      </c>
      <c r="E1465" s="156">
        <f>Table20[[#This Row],[Growth Rate]]</f>
        <v>0.88888888888888884</v>
      </c>
      <c r="F1465">
        <f>Table21[[#This Row],[UNITID]]</f>
        <v>175315</v>
      </c>
      <c r="G1465" s="157">
        <f>Table21[[#This Row],[Growth Rate]]</f>
        <v>0.1875</v>
      </c>
      <c r="H1465">
        <f>Table5[[#This Row],[UNITID]]</f>
        <v>175315</v>
      </c>
      <c r="I1465" s="156">
        <f>Table5[[#This Row],[Growth Rate]]</f>
        <v>0.47368421052631576</v>
      </c>
    </row>
    <row r="1466" spans="1:9" hidden="1">
      <c r="A1466">
        <f>Table19[[#This Row],[UNITID]]</f>
        <v>175315</v>
      </c>
      <c r="B1466" t="str">
        <f>Table19[[#This Row],[OUTCOMES MEASURES]]</f>
        <v>Number of adjusted cohort receiving a certificate at 6 years</v>
      </c>
      <c r="C1466" s="7">
        <f>Table19[[#This Row],[Growth Rate]]</f>
        <v>0.13333333333333333</v>
      </c>
      <c r="D1466">
        <f>Table20[[#This Row],[UNITID]]</f>
        <v>175315</v>
      </c>
      <c r="E1466" s="7">
        <f>Table20[[#This Row],[Growth Rate]]</f>
        <v>-3.2258064516129031E-2</v>
      </c>
      <c r="F1466">
        <f>Table21[[#This Row],[UNITID]]</f>
        <v>175315</v>
      </c>
      <c r="G1466" s="7">
        <f>Table21[[#This Row],[Growth Rate]]</f>
        <v>-0.34408602150537637</v>
      </c>
      <c r="H1466">
        <f>Table5[[#This Row],[UNITID]]</f>
        <v>175315</v>
      </c>
      <c r="I1466" s="7">
        <f>Table5[[#This Row],[Growth Rate]]</f>
        <v>0.1134020618556701</v>
      </c>
    </row>
    <row r="1467" spans="1:9" hidden="1">
      <c r="A1467">
        <f>Table19[[#This Row],[UNITID]]</f>
        <v>175315</v>
      </c>
      <c r="B1467" t="str">
        <f>Table19[[#This Row],[OUTCOMES MEASURES]]</f>
        <v>Number of adjusted cohort receiving an Associate's degree at 6 years</v>
      </c>
      <c r="C1467" s="7">
        <f>Table19[[#This Row],[Growth Rate]]</f>
        <v>-8.085106382978724E-2</v>
      </c>
      <c r="D1467">
        <f>Table20[[#This Row],[UNITID]]</f>
        <v>175315</v>
      </c>
      <c r="E1467" s="7">
        <f>Table20[[#This Row],[Growth Rate]]</f>
        <v>-9.5744680851063829E-2</v>
      </c>
      <c r="F1467">
        <f>Table21[[#This Row],[UNITID]]</f>
        <v>175315</v>
      </c>
      <c r="G1467" s="7">
        <f>Table21[[#This Row],[Growth Rate]]</f>
        <v>-9.7472924187725629E-2</v>
      </c>
      <c r="H1467">
        <f>Table5[[#This Row],[UNITID]]</f>
        <v>175315</v>
      </c>
      <c r="I1467" s="7">
        <f>Table5[[#This Row],[Growth Rate]]</f>
        <v>0</v>
      </c>
    </row>
    <row r="1468" spans="1:9" hidden="1">
      <c r="A1468">
        <f>Table19[[#This Row],[UNITID]]</f>
        <v>175315</v>
      </c>
      <c r="B1468" t="str">
        <f>Table19[[#This Row],[OUTCOMES MEASURES]]</f>
        <v>Number of adjusted cohort receiving a Bachelor's degree at 6 years</v>
      </c>
      <c r="C1468" s="7" t="str">
        <f>Table19[[#This Row],[Growth Rate]]</f>
        <v/>
      </c>
      <c r="D1468">
        <f>Table20[[#This Row],[UNITID]]</f>
        <v>175315</v>
      </c>
      <c r="E1468" s="7" t="str">
        <f>Table20[[#This Row],[Growth Rate]]</f>
        <v/>
      </c>
      <c r="F1468">
        <f>Table21[[#This Row],[UNITID]]</f>
        <v>175315</v>
      </c>
      <c r="G1468" s="7" t="str">
        <f>Table21[[#This Row],[Growth Rate]]</f>
        <v/>
      </c>
      <c r="H1468">
        <f>Table5[[#This Row],[UNITID]]</f>
        <v>175315</v>
      </c>
      <c r="I1468" s="7" t="str">
        <f>Table5[[#This Row],[Growth Rate]]</f>
        <v/>
      </c>
    </row>
    <row r="1469" spans="1:9" hidden="1">
      <c r="A1469">
        <f>Table19[[#This Row],[UNITID]]</f>
        <v>175315</v>
      </c>
      <c r="B1469" s="2" t="str">
        <f>Table19[[#This Row],[OUTCOMES MEASURES]]</f>
        <v>Number of adjusted cohort receiving an award at 6 years</v>
      </c>
      <c r="C1469" s="7">
        <f>Table19[[#This Row],[Growth Rate]]</f>
        <v>-3.7288135593220341E-2</v>
      </c>
      <c r="D1469">
        <f>Table20[[#This Row],[UNITID]]</f>
        <v>175315</v>
      </c>
      <c r="E1469" s="7">
        <f>Table20[[#This Row],[Growth Rate]]</f>
        <v>-7.0512820512820512E-2</v>
      </c>
      <c r="F1469">
        <f>Table21[[#This Row],[UNITID]]</f>
        <v>175315</v>
      </c>
      <c r="G1469" s="21">
        <f>Table21[[#This Row],[Growth Rate]]</f>
        <v>-0.15945945945945947</v>
      </c>
      <c r="H1469">
        <f>Table5[[#This Row],[UNITID]]</f>
        <v>175315</v>
      </c>
      <c r="I1469" s="7">
        <f>Table5[[#This Row],[Growth Rate]]</f>
        <v>3.4267912772585667E-2</v>
      </c>
    </row>
    <row r="1470" spans="1:9" ht="14.25">
      <c r="A1470" s="63">
        <f>Table19[[#This Row],[UNITID]]</f>
        <v>175315</v>
      </c>
      <c r="B1470" s="148" t="str">
        <f>Table19[[#This Row],[OUTCOMES MEASURES]]</f>
        <v>Percent of adjusted cohort receiving an award at 6 years</v>
      </c>
      <c r="C1470" s="156">
        <f>Table19[[#This Row],[Growth Rate]]</f>
        <v>0.30434782608695654</v>
      </c>
      <c r="D1470">
        <f>Table20[[#This Row],[UNITID]]</f>
        <v>175315</v>
      </c>
      <c r="E1470" s="156">
        <f>Table20[[#This Row],[Growth Rate]]</f>
        <v>0.4</v>
      </c>
      <c r="F1470">
        <f>Table21[[#This Row],[UNITID]]</f>
        <v>175315</v>
      </c>
      <c r="G1470" s="157">
        <f>Table21[[#This Row],[Growth Rate]]</f>
        <v>0.1111111111111111</v>
      </c>
      <c r="H1470">
        <f>Table5[[#This Row],[UNITID]]</f>
        <v>175315</v>
      </c>
      <c r="I1470" s="156">
        <f>Table5[[#This Row],[Growth Rate]]</f>
        <v>0.39130434782608697</v>
      </c>
    </row>
    <row r="1471" spans="1:9" hidden="1">
      <c r="A1471">
        <f>Table19[[#This Row],[UNITID]]</f>
        <v>175315</v>
      </c>
      <c r="B1471" t="str">
        <f>Table19[[#This Row],[OUTCOMES MEASURES]]</f>
        <v>Number of adjusted cohort receiving a certificate at 8 years</v>
      </c>
      <c r="C1471" s="7">
        <f>Table19[[#This Row],[Growth Rate]]</f>
        <v>0.15517241379310345</v>
      </c>
      <c r="D1471">
        <f>Table20[[#This Row],[UNITID]]</f>
        <v>175315</v>
      </c>
      <c r="E1471" s="7">
        <f>Table20[[#This Row],[Growth Rate]]</f>
        <v>8.6206896551724144E-2</v>
      </c>
      <c r="F1471">
        <f>Table21[[#This Row],[UNITID]]</f>
        <v>175315</v>
      </c>
      <c r="G1471" s="7">
        <f>Table21[[#This Row],[Growth Rate]]</f>
        <v>-0.35106382978723405</v>
      </c>
      <c r="H1471">
        <f>Table5[[#This Row],[UNITID]]</f>
        <v>175315</v>
      </c>
      <c r="I1471" s="7">
        <f>Table5[[#This Row],[Growth Rate]]</f>
        <v>9.1836734693877556E-2</v>
      </c>
    </row>
    <row r="1472" spans="1:9" hidden="1">
      <c r="A1472">
        <f>Table19[[#This Row],[UNITID]]</f>
        <v>175315</v>
      </c>
      <c r="B1472" t="str">
        <f>Table19[[#This Row],[OUTCOMES MEASURES]]</f>
        <v>Number of adjusted cohort receiving an Associate's degree at 8 years</v>
      </c>
      <c r="C1472" s="7">
        <f>Table19[[#This Row],[Growth Rate]]</f>
        <v>-0.14716981132075471</v>
      </c>
      <c r="D1472">
        <f>Table20[[#This Row],[UNITID]]</f>
        <v>175315</v>
      </c>
      <c r="E1472" s="7">
        <f>Table20[[#This Row],[Growth Rate]]</f>
        <v>-0.19327731092436976</v>
      </c>
      <c r="F1472">
        <f>Table21[[#This Row],[UNITID]]</f>
        <v>175315</v>
      </c>
      <c r="G1472" s="7">
        <f>Table21[[#This Row],[Growth Rate]]</f>
        <v>-0.11764705882352941</v>
      </c>
      <c r="H1472">
        <f>Table5[[#This Row],[UNITID]]</f>
        <v>175315</v>
      </c>
      <c r="I1472" s="7">
        <f>Table5[[#This Row],[Growth Rate]]</f>
        <v>-3.71900826446281E-2</v>
      </c>
    </row>
    <row r="1473" spans="1:9" hidden="1">
      <c r="A1473">
        <f>Table19[[#This Row],[UNITID]]</f>
        <v>175315</v>
      </c>
      <c r="B1473" t="str">
        <f>Table19[[#This Row],[OUTCOMES MEASURES]]</f>
        <v>Number of adjusted cohort receiving a Bachelor's degree at 8 years</v>
      </c>
      <c r="C1473" s="7" t="str">
        <f>Table19[[#This Row],[Growth Rate]]</f>
        <v/>
      </c>
      <c r="D1473">
        <f>Table20[[#This Row],[UNITID]]</f>
        <v>175315</v>
      </c>
      <c r="E1473" s="7" t="str">
        <f>Table20[[#This Row],[Growth Rate]]</f>
        <v/>
      </c>
      <c r="F1473">
        <f>Table21[[#This Row],[UNITID]]</f>
        <v>175315</v>
      </c>
      <c r="G1473" s="7" t="str">
        <f>Table21[[#This Row],[Growth Rate]]</f>
        <v/>
      </c>
      <c r="H1473">
        <f>Table5[[#This Row],[UNITID]]</f>
        <v>175315</v>
      </c>
      <c r="I1473" s="7" t="str">
        <f>Table5[[#This Row],[Growth Rate]]</f>
        <v/>
      </c>
    </row>
    <row r="1474" spans="1:9" hidden="1">
      <c r="A1474">
        <f>Table19[[#This Row],[UNITID]]</f>
        <v>175315</v>
      </c>
      <c r="B1474" t="str">
        <f>Table19[[#This Row],[OUTCOMES MEASURES]]</f>
        <v>Number of adjusted cohort receiving an award at 8 years</v>
      </c>
      <c r="C1474" s="7">
        <f>Table19[[#This Row],[Growth Rate]]</f>
        <v>-9.2879256965944276E-2</v>
      </c>
      <c r="D1474">
        <f>Table20[[#This Row],[UNITID]]</f>
        <v>175315</v>
      </c>
      <c r="E1474" s="7">
        <f>Table20[[#This Row],[Growth Rate]]</f>
        <v>-0.10169491525423729</v>
      </c>
      <c r="F1474">
        <f>Table21[[#This Row],[UNITID]]</f>
        <v>175315</v>
      </c>
      <c r="G1474" s="7">
        <f>Table21[[#This Row],[Growth Rate]]</f>
        <v>-0.17493472584856398</v>
      </c>
      <c r="H1474">
        <f>Table5[[#This Row],[UNITID]]</f>
        <v>175315</v>
      </c>
      <c r="I1474" s="7">
        <f>Table5[[#This Row],[Growth Rate]]</f>
        <v>0</v>
      </c>
    </row>
    <row r="1475" spans="1:9" hidden="1">
      <c r="A1475">
        <f>Table19[[#This Row],[UNITID]]</f>
        <v>175315</v>
      </c>
      <c r="B1475" t="str">
        <f>Table19[[#This Row],[OUTCOMES MEASURES]]</f>
        <v>Number of adjusted cohort still enrolled at your institution at 8 years</v>
      </c>
      <c r="C1475" s="7">
        <f>Table19[[#This Row],[Growth Rate]]</f>
        <v>-0.1111111111111111</v>
      </c>
      <c r="D1475">
        <f>Table20[[#This Row],[UNITID]]</f>
        <v>175315</v>
      </c>
      <c r="E1475" s="7">
        <f>Table20[[#This Row],[Growth Rate]]</f>
        <v>-0.34615384615384615</v>
      </c>
      <c r="F1475">
        <f>Table21[[#This Row],[UNITID]]</f>
        <v>175315</v>
      </c>
      <c r="G1475" s="7">
        <f>Table21[[#This Row],[Growth Rate]]</f>
        <v>-0.6875</v>
      </c>
      <c r="H1475">
        <f>Table5[[#This Row],[UNITID]]</f>
        <v>175315</v>
      </c>
      <c r="I1475" s="7">
        <f>Table5[[#This Row],[Growth Rate]]</f>
        <v>0</v>
      </c>
    </row>
    <row r="1476" spans="1:9" hidden="1">
      <c r="A1476">
        <f>Table19[[#This Row],[UNITID]]</f>
        <v>175315</v>
      </c>
      <c r="B1476" t="str">
        <f>Table19[[#This Row],[OUTCOMES MEASURES]]</f>
        <v>Number of adjusted cohort who enrolled subsequently at another institution at 8 years</v>
      </c>
      <c r="C1476" s="7">
        <f>Table19[[#This Row],[Growth Rate]]</f>
        <v>-0.3203125</v>
      </c>
      <c r="D1476">
        <f>Table20[[#This Row],[UNITID]]</f>
        <v>175315</v>
      </c>
      <c r="E1476" s="7">
        <f>Table20[[#This Row],[Growth Rate]]</f>
        <v>-0.48972602739726029</v>
      </c>
      <c r="F1476">
        <f>Table21[[#This Row],[UNITID]]</f>
        <v>175315</v>
      </c>
      <c r="G1476" s="7">
        <f>Table21[[#This Row],[Growth Rate]]</f>
        <v>-0.26139817629179329</v>
      </c>
      <c r="H1476">
        <f>Table5[[#This Row],[UNITID]]</f>
        <v>175315</v>
      </c>
      <c r="I1476" s="7">
        <f>Table5[[#This Row],[Growth Rate]]</f>
        <v>-0.33812949640287771</v>
      </c>
    </row>
    <row r="1477" spans="1:9" hidden="1">
      <c r="A1477">
        <f>Table19[[#This Row],[UNITID]]</f>
        <v>175315</v>
      </c>
      <c r="B1477" s="2" t="str">
        <f>Table19[[#This Row],[OUTCOMES MEASURES]]</f>
        <v>Number of adjusted cohort whose subsequent enrollment status is unknown at 8 years</v>
      </c>
      <c r="C1477" s="8">
        <f>Table19[[#This Row],[Growth Rate]]</f>
        <v>-0.31115107913669066</v>
      </c>
      <c r="D1477">
        <f>Table20[[#This Row],[UNITID]]</f>
        <v>175315</v>
      </c>
      <c r="E1477" s="7">
        <f>Table20[[#This Row],[Growth Rate]]</f>
        <v>-0.39137931034482759</v>
      </c>
      <c r="F1477">
        <f>Table21[[#This Row],[UNITID]]</f>
        <v>175315</v>
      </c>
      <c r="G1477" s="7">
        <f>Table21[[#This Row],[Growth Rate]]</f>
        <v>-0.33974358974358976</v>
      </c>
      <c r="H1477">
        <f>Table5[[#This Row],[UNITID]]</f>
        <v>175315</v>
      </c>
      <c r="I1477" s="7">
        <f>Table5[[#This Row],[Growth Rate]]</f>
        <v>-0.36452241715399608</v>
      </c>
    </row>
    <row r="1478" spans="1:9" hidden="1">
      <c r="A1478">
        <f>Table19[[#This Row],[UNITID]]</f>
        <v>175315</v>
      </c>
      <c r="B1478" s="2" t="str">
        <f>Table19[[#This Row],[OUTCOMES MEASURES]]</f>
        <v>Number of adjusted cohort who did not receive an award from your institution at 8 years</v>
      </c>
      <c r="C1478" s="7">
        <f>Table19[[#This Row],[Growth Rate]]</f>
        <v>-0.31106471816283926</v>
      </c>
      <c r="D1478">
        <f>Table20[[#This Row],[UNITID]]</f>
        <v>175315</v>
      </c>
      <c r="E1478" s="7">
        <f>Table20[[#This Row],[Growth Rate]]</f>
        <v>-0.4220489977728285</v>
      </c>
      <c r="F1478">
        <f>Table21[[#This Row],[UNITID]]</f>
        <v>175315</v>
      </c>
      <c r="G1478" s="21">
        <f>Table21[[#This Row],[Growth Rate]]</f>
        <v>-0.30898021308980211</v>
      </c>
      <c r="H1478">
        <f>Table5[[#This Row],[UNITID]]</f>
        <v>175315</v>
      </c>
      <c r="I1478" s="7">
        <f>Table5[[#This Row],[Growth Rate]]</f>
        <v>-0.34722222222222221</v>
      </c>
    </row>
    <row r="1479" spans="1:9" ht="14.25">
      <c r="A1479" s="63">
        <f>Table19[[#This Row],[UNITID]]</f>
        <v>175315</v>
      </c>
      <c r="B1479" s="148" t="str">
        <f>Table19[[#This Row],[OUTCOMES MEASURES]]</f>
        <v>Percent of adjusted cohort receiving an award at 8 years</v>
      </c>
      <c r="C1479" s="156">
        <f>Table19[[#This Row],[Growth Rate]]</f>
        <v>0.24</v>
      </c>
      <c r="D1479">
        <f>Table20[[#This Row],[UNITID]]</f>
        <v>175315</v>
      </c>
      <c r="E1479" s="156">
        <f>Table20[[#This Row],[Growth Rate]]</f>
        <v>0.4375</v>
      </c>
      <c r="F1479">
        <f>Table21[[#This Row],[UNITID]]</f>
        <v>175315</v>
      </c>
      <c r="G1479" s="157">
        <f>Table21[[#This Row],[Growth Rate]]</f>
        <v>0.10810810810810811</v>
      </c>
      <c r="H1479">
        <f>Table5[[#This Row],[UNITID]]</f>
        <v>175315</v>
      </c>
      <c r="I1479" s="156">
        <f>Table5[[#This Row],[Growth Rate]]</f>
        <v>0.375</v>
      </c>
    </row>
    <row r="1480" spans="1:9" hidden="1">
      <c r="A1480">
        <f>Table19[[#This Row],[UNITID]]</f>
        <v>175315</v>
      </c>
      <c r="B1480" s="2" t="str">
        <f>Table19[[#This Row],[OUTCOMES MEASURES]]</f>
        <v>Percent of adjusted cohort still or subsequently enrolled at 8 years</v>
      </c>
      <c r="C1480" s="8">
        <f>Table19[[#This Row],[Growth Rate]]</f>
        <v>-6.4516129032258063E-2</v>
      </c>
      <c r="D1480">
        <f>Table20[[#This Row],[UNITID]]</f>
        <v>175315</v>
      </c>
      <c r="E1480" s="7">
        <f>Table20[[#This Row],[Growth Rate]]</f>
        <v>-0.2</v>
      </c>
      <c r="F1480">
        <f>Table21[[#This Row],[UNITID]]</f>
        <v>175315</v>
      </c>
      <c r="G1480" s="21">
        <f>Table21[[#This Row],[Growth Rate]]</f>
        <v>-3.0303030303030304E-2</v>
      </c>
      <c r="H1480">
        <f>Table5[[#This Row],[UNITID]]</f>
        <v>175315</v>
      </c>
      <c r="I1480" s="7">
        <f>Table5[[#This Row],[Growth Rate]]</f>
        <v>-0.1</v>
      </c>
    </row>
    <row r="1481" spans="1:9" ht="14.25">
      <c r="A1481" s="63">
        <f>Table19[[#This Row],[UNITID]]</f>
        <v>175315</v>
      </c>
      <c r="B1481" s="148" t="str">
        <f>Table19[[#This Row],[OUTCOMES MEASURES]]</f>
        <v>Percent of adjusted cohort still enrolled at your institution at 8 years</v>
      </c>
      <c r="C1481" s="156">
        <f>Table19[[#This Row],[Growth Rate]]</f>
        <v>1</v>
      </c>
      <c r="D1481">
        <f>Table20[[#This Row],[UNITID]]</f>
        <v>175315</v>
      </c>
      <c r="E1481" s="156">
        <f>Table20[[#This Row],[Growth Rate]]</f>
        <v>0.5</v>
      </c>
      <c r="F1481">
        <f>Table21[[#This Row],[UNITID]]</f>
        <v>175315</v>
      </c>
      <c r="G1481" s="158">
        <f>Table21[[#This Row],[Growth Rate]]</f>
        <v>-0.5</v>
      </c>
      <c r="H1481">
        <f>Table5[[#This Row],[UNITID]]</f>
        <v>175315</v>
      </c>
      <c r="I1481" s="156">
        <f>Table5[[#This Row],[Growth Rate]]</f>
        <v>0</v>
      </c>
    </row>
    <row r="1482" spans="1:9" ht="14.25">
      <c r="A1482" s="63">
        <f>Table19[[#This Row],[UNITID]]</f>
        <v>175315</v>
      </c>
      <c r="B1482" s="148" t="str">
        <f>Table19[[#This Row],[OUTCOMES MEASURES]]</f>
        <v>Percent of adjusted cohort enrolled subsequently at another institution at 8 years</v>
      </c>
      <c r="C1482" s="156">
        <f>Table19[[#This Row],[Growth Rate]]</f>
        <v>-0.1</v>
      </c>
      <c r="D1482">
        <f>Table20[[#This Row],[UNITID]]</f>
        <v>175315</v>
      </c>
      <c r="E1482" s="64">
        <f>Table20[[#This Row],[Growth Rate]]</f>
        <v>-0.18518518518518517</v>
      </c>
      <c r="F1482">
        <f>Table21[[#This Row],[UNITID]]</f>
        <v>175315</v>
      </c>
      <c r="G1482" s="158">
        <f>Table21[[#This Row],[Growth Rate]]</f>
        <v>0</v>
      </c>
      <c r="H1482">
        <f>Table5[[#This Row],[UNITID]]</f>
        <v>175315</v>
      </c>
      <c r="I1482" s="64">
        <f>Table5[[#This Row],[Growth Rate]]</f>
        <v>-0.10256410256410256</v>
      </c>
    </row>
    <row r="1483" spans="1:9" hidden="1">
      <c r="A1483">
        <f>Table19[[#This Row],[UNITID]]</f>
        <v>175315</v>
      </c>
      <c r="B1483" s="2" t="str">
        <f>Table19[[#This Row],[OUTCOMES MEASURES]]</f>
        <v>Percent of adjusted cohort enrollment status unknown at 8 years</v>
      </c>
      <c r="C1483" s="8">
        <f>Table19[[#This Row],[Growth Rate]]</f>
        <v>-6.9767441860465115E-2</v>
      </c>
      <c r="D1483">
        <f>Table20[[#This Row],[UNITID]]</f>
        <v>175315</v>
      </c>
      <c r="E1483" s="8">
        <f>Table20[[#This Row],[Growth Rate]]</f>
        <v>-3.7037037037037035E-2</v>
      </c>
      <c r="F1483">
        <f>Table21[[#This Row],[UNITID]]</f>
        <v>175315</v>
      </c>
      <c r="G1483" s="8">
        <f>Table21[[#This Row],[Growth Rate]]</f>
        <v>-0.1</v>
      </c>
      <c r="H1483">
        <f>Table5[[#This Row],[UNITID]]</f>
        <v>175315</v>
      </c>
      <c r="I1483" s="8">
        <f>Table5[[#This Row],[Growth Rate]]</f>
        <v>-0.1388888888888889</v>
      </c>
    </row>
    <row r="1484" spans="1:9" hidden="1">
      <c r="A1484">
        <f>Table19[[#This Row],[UNITID]]</f>
        <v>175519</v>
      </c>
      <c r="B1484" s="2" t="str">
        <f>Table19[[#This Row],[OUTCOMES MEASURES]]</f>
        <v>First-Time, Full-Time Cohort</v>
      </c>
      <c r="C1484" s="8">
        <f>Table19[[#This Row],[Growth Rate]]</f>
        <v>-0.16599732262382866</v>
      </c>
      <c r="D1484">
        <f>Table20[[#This Row],[UNITID]]</f>
        <v>175519</v>
      </c>
      <c r="E1484" s="8">
        <f>Table20[[#This Row],[Growth Rate]]</f>
        <v>1.2777777777777777</v>
      </c>
      <c r="F1484">
        <f>Table21[[#This Row],[UNITID]]</f>
        <v>175519</v>
      </c>
      <c r="G1484" s="8">
        <f>Table21[[#This Row],[Growth Rate]]</f>
        <v>-0.72668810289389063</v>
      </c>
      <c r="H1484">
        <f>Table5[[#This Row],[UNITID]]</f>
        <v>175519</v>
      </c>
      <c r="I1484" s="8">
        <f>Table5[[#This Row],[Growth Rate]]</f>
        <v>-0.61052631578947369</v>
      </c>
    </row>
    <row r="1485" spans="1:9" hidden="1">
      <c r="A1485">
        <f>Table19[[#This Row],[UNITID]]</f>
        <v>175519</v>
      </c>
      <c r="B1485" t="str">
        <f>Table19[[#This Row],[OUTCOMES MEASURES]]</f>
        <v>Exclusions to cohort</v>
      </c>
      <c r="C1485" s="7" t="str">
        <f>Table19[[#This Row],[Growth Rate]]</f>
        <v/>
      </c>
      <c r="D1485">
        <f>Table20[[#This Row],[UNITID]]</f>
        <v>175519</v>
      </c>
      <c r="E1485" s="7" t="str">
        <f>Table20[[#This Row],[Growth Rate]]</f>
        <v/>
      </c>
      <c r="F1485">
        <f>Table21[[#This Row],[UNITID]]</f>
        <v>175519</v>
      </c>
      <c r="G1485" s="7" t="str">
        <f>Table21[[#This Row],[Growth Rate]]</f>
        <v/>
      </c>
      <c r="H1485">
        <f>Table5[[#This Row],[UNITID]]</f>
        <v>175519</v>
      </c>
      <c r="I1485" s="7" t="str">
        <f>Table5[[#This Row],[Growth Rate]]</f>
        <v/>
      </c>
    </row>
    <row r="1486" spans="1:9" ht="14.25">
      <c r="A1486" s="63">
        <f>Table19[[#This Row],[UNITID]]</f>
        <v>175519</v>
      </c>
      <c r="B1486" s="63" t="str">
        <f>Table19[[#This Row],[OUTCOMES MEASURES]]</f>
        <v>Adjusted cohort</v>
      </c>
      <c r="C1486" s="64">
        <f>Table19[[#This Row],[Growth Rate]]</f>
        <v>-0.16599732262382866</v>
      </c>
      <c r="D1486">
        <f>Table20[[#This Row],[UNITID]]</f>
        <v>175519</v>
      </c>
      <c r="E1486" s="64">
        <f>Table20[[#This Row],[Growth Rate]]</f>
        <v>1.25</v>
      </c>
      <c r="F1486">
        <f>Table21[[#This Row],[UNITID]]</f>
        <v>175519</v>
      </c>
      <c r="G1486" s="155">
        <f>Table21[[#This Row],[Growth Rate]]</f>
        <v>-0.72668810289389063</v>
      </c>
      <c r="H1486">
        <f>Table5[[#This Row],[UNITID]]</f>
        <v>175519</v>
      </c>
      <c r="I1486" s="64">
        <f>Table5[[#This Row],[Growth Rate]]</f>
        <v>-0.61052631578947369</v>
      </c>
    </row>
    <row r="1487" spans="1:9" hidden="1">
      <c r="A1487">
        <f>Table19[[#This Row],[UNITID]]</f>
        <v>175519</v>
      </c>
      <c r="B1487" t="str">
        <f>Table19[[#This Row],[OUTCOMES MEASURES]]</f>
        <v>Number of adjusted cohort receiving a certificate at 4 years</v>
      </c>
      <c r="C1487" s="7">
        <f>Table19[[#This Row],[Growth Rate]]</f>
        <v>0.26153846153846155</v>
      </c>
      <c r="D1487">
        <f>Table20[[#This Row],[UNITID]]</f>
        <v>175519</v>
      </c>
      <c r="E1487" s="7">
        <f>Table20[[#This Row],[Growth Rate]]</f>
        <v>-1</v>
      </c>
      <c r="F1487">
        <f>Table21[[#This Row],[UNITID]]</f>
        <v>175519</v>
      </c>
      <c r="G1487" s="7">
        <f>Table21[[#This Row],[Growth Rate]]</f>
        <v>-0.14285714285714285</v>
      </c>
      <c r="H1487">
        <f>Table5[[#This Row],[UNITID]]</f>
        <v>175519</v>
      </c>
      <c r="I1487" s="7" t="str">
        <f>Table5[[#This Row],[Growth Rate]]</f>
        <v/>
      </c>
    </row>
    <row r="1488" spans="1:9" hidden="1">
      <c r="A1488">
        <f>Table19[[#This Row],[UNITID]]</f>
        <v>175519</v>
      </c>
      <c r="B1488" t="str">
        <f>Table19[[#This Row],[OUTCOMES MEASURES]]</f>
        <v>Number of adjusted cohort receiving an Associate's degree at 4 years</v>
      </c>
      <c r="C1488" s="7">
        <f>Table19[[#This Row],[Growth Rate]]</f>
        <v>0.75268817204301075</v>
      </c>
      <c r="D1488">
        <f>Table20[[#This Row],[UNITID]]</f>
        <v>175519</v>
      </c>
      <c r="E1488" s="7" t="str">
        <f>Table20[[#This Row],[Growth Rate]]</f>
        <v/>
      </c>
      <c r="F1488">
        <f>Table21[[#This Row],[UNITID]]</f>
        <v>175519</v>
      </c>
      <c r="G1488" s="7">
        <f>Table21[[#This Row],[Growth Rate]]</f>
        <v>-0.72</v>
      </c>
      <c r="H1488">
        <f>Table5[[#This Row],[UNITID]]</f>
        <v>175519</v>
      </c>
      <c r="I1488" s="7">
        <f>Table5[[#This Row],[Growth Rate]]</f>
        <v>-0.6</v>
      </c>
    </row>
    <row r="1489" spans="1:9" hidden="1">
      <c r="A1489">
        <f>Table19[[#This Row],[UNITID]]</f>
        <v>175519</v>
      </c>
      <c r="B1489" t="str">
        <f>Table19[[#This Row],[OUTCOMES MEASURES]]</f>
        <v>Number of adjusted cohort receiving a Bachelor's degree at 4 years</v>
      </c>
      <c r="C1489" s="7" t="str">
        <f>Table19[[#This Row],[Growth Rate]]</f>
        <v/>
      </c>
      <c r="D1489">
        <f>Table20[[#This Row],[UNITID]]</f>
        <v>175519</v>
      </c>
      <c r="E1489" s="7" t="str">
        <f>Table20[[#This Row],[Growth Rate]]</f>
        <v/>
      </c>
      <c r="F1489">
        <f>Table21[[#This Row],[UNITID]]</f>
        <v>175519</v>
      </c>
      <c r="G1489" s="7" t="str">
        <f>Table21[[#This Row],[Growth Rate]]</f>
        <v/>
      </c>
      <c r="H1489">
        <f>Table5[[#This Row],[UNITID]]</f>
        <v>175519</v>
      </c>
      <c r="I1489" s="7" t="str">
        <f>Table5[[#This Row],[Growth Rate]]</f>
        <v/>
      </c>
    </row>
    <row r="1490" spans="1:9" hidden="1">
      <c r="A1490">
        <f>Table19[[#This Row],[UNITID]]</f>
        <v>175519</v>
      </c>
      <c r="B1490" s="2" t="str">
        <f>Table19[[#This Row],[OUTCOMES MEASURES]]</f>
        <v>Number of adjusted cohort receiving an award at 4 years</v>
      </c>
      <c r="C1490" s="7">
        <f>Table19[[#This Row],[Growth Rate]]</f>
        <v>0.55063291139240511</v>
      </c>
      <c r="D1490">
        <f>Table20[[#This Row],[UNITID]]</f>
        <v>175519</v>
      </c>
      <c r="E1490" s="7">
        <f>Table20[[#This Row],[Growth Rate]]</f>
        <v>3</v>
      </c>
      <c r="F1490">
        <f>Table21[[#This Row],[UNITID]]</f>
        <v>175519</v>
      </c>
      <c r="G1490" s="21">
        <f>Table21[[#This Row],[Growth Rate]]</f>
        <v>-0.59375</v>
      </c>
      <c r="H1490">
        <f>Table5[[#This Row],[UNITID]]</f>
        <v>175519</v>
      </c>
      <c r="I1490" s="7">
        <f>Table5[[#This Row],[Growth Rate]]</f>
        <v>-0.6</v>
      </c>
    </row>
    <row r="1491" spans="1:9" ht="14.25">
      <c r="A1491" s="63">
        <f>Table19[[#This Row],[UNITID]]</f>
        <v>175519</v>
      </c>
      <c r="B1491" s="148" t="str">
        <f>Table19[[#This Row],[OUTCOMES MEASURES]]</f>
        <v>Percent of adjusted cohort receiving an award at 4 years</v>
      </c>
      <c r="C1491" s="156">
        <f>Table19[[#This Row],[Growth Rate]]</f>
        <v>0.8571428571428571</v>
      </c>
      <c r="D1491">
        <f>Table20[[#This Row],[UNITID]]</f>
        <v>175519</v>
      </c>
      <c r="E1491" s="156">
        <f>Table20[[#This Row],[Growth Rate]]</f>
        <v>0.66666666666666663</v>
      </c>
      <c r="F1491">
        <f>Table21[[#This Row],[UNITID]]</f>
        <v>175519</v>
      </c>
      <c r="G1491" s="157">
        <f>Table21[[#This Row],[Growth Rate]]</f>
        <v>0.5</v>
      </c>
      <c r="H1491">
        <f>Table5[[#This Row],[UNITID]]</f>
        <v>175519</v>
      </c>
      <c r="I1491" s="156">
        <f>Table5[[#This Row],[Growth Rate]]</f>
        <v>0</v>
      </c>
    </row>
    <row r="1492" spans="1:9" hidden="1">
      <c r="A1492">
        <f>Table19[[#This Row],[UNITID]]</f>
        <v>175519</v>
      </c>
      <c r="B1492" t="str">
        <f>Table19[[#This Row],[OUTCOMES MEASURES]]</f>
        <v>Number of adjusted cohort receiving a certificate at 6 years</v>
      </c>
      <c r="C1492" s="7">
        <f>Table19[[#This Row],[Growth Rate]]</f>
        <v>9.3333333333333338E-2</v>
      </c>
      <c r="D1492">
        <f>Table20[[#This Row],[UNITID]]</f>
        <v>175519</v>
      </c>
      <c r="E1492" s="7">
        <f>Table20[[#This Row],[Growth Rate]]</f>
        <v>-0.5</v>
      </c>
      <c r="F1492">
        <f>Table21[[#This Row],[UNITID]]</f>
        <v>175519</v>
      </c>
      <c r="G1492" s="7">
        <f>Table21[[#This Row],[Growth Rate]]</f>
        <v>-0.14285714285714285</v>
      </c>
      <c r="H1492">
        <f>Table5[[#This Row],[UNITID]]</f>
        <v>175519</v>
      </c>
      <c r="I1492" s="7" t="str">
        <f>Table5[[#This Row],[Growth Rate]]</f>
        <v/>
      </c>
    </row>
    <row r="1493" spans="1:9" hidden="1">
      <c r="A1493">
        <f>Table19[[#This Row],[UNITID]]</f>
        <v>175519</v>
      </c>
      <c r="B1493" t="str">
        <f>Table19[[#This Row],[OUTCOMES MEASURES]]</f>
        <v>Number of adjusted cohort receiving an Associate's degree at 6 years</v>
      </c>
      <c r="C1493" s="7">
        <f>Table19[[#This Row],[Growth Rate]]</f>
        <v>0.55140186915887845</v>
      </c>
      <c r="D1493">
        <f>Table20[[#This Row],[UNITID]]</f>
        <v>175519</v>
      </c>
      <c r="E1493" s="7" t="str">
        <f>Table20[[#This Row],[Growth Rate]]</f>
        <v/>
      </c>
      <c r="F1493">
        <f>Table21[[#This Row],[UNITID]]</f>
        <v>175519</v>
      </c>
      <c r="G1493" s="7">
        <f>Table21[[#This Row],[Growth Rate]]</f>
        <v>-0.72413793103448276</v>
      </c>
      <c r="H1493">
        <f>Table5[[#This Row],[UNITID]]</f>
        <v>175519</v>
      </c>
      <c r="I1493" s="7">
        <f>Table5[[#This Row],[Growth Rate]]</f>
        <v>-0.6</v>
      </c>
    </row>
    <row r="1494" spans="1:9" hidden="1">
      <c r="A1494">
        <f>Table19[[#This Row],[UNITID]]</f>
        <v>175519</v>
      </c>
      <c r="B1494" t="str">
        <f>Table19[[#This Row],[OUTCOMES MEASURES]]</f>
        <v>Number of adjusted cohort receiving a Bachelor's degree at 6 years</v>
      </c>
      <c r="C1494" s="7" t="str">
        <f>Table19[[#This Row],[Growth Rate]]</f>
        <v/>
      </c>
      <c r="D1494">
        <f>Table20[[#This Row],[UNITID]]</f>
        <v>175519</v>
      </c>
      <c r="E1494" s="7" t="str">
        <f>Table20[[#This Row],[Growth Rate]]</f>
        <v/>
      </c>
      <c r="F1494">
        <f>Table21[[#This Row],[UNITID]]</f>
        <v>175519</v>
      </c>
      <c r="G1494" s="7" t="str">
        <f>Table21[[#This Row],[Growth Rate]]</f>
        <v/>
      </c>
      <c r="H1494">
        <f>Table5[[#This Row],[UNITID]]</f>
        <v>175519</v>
      </c>
      <c r="I1494" s="7" t="str">
        <f>Table5[[#This Row],[Growth Rate]]</f>
        <v/>
      </c>
    </row>
    <row r="1495" spans="1:9" hidden="1">
      <c r="A1495">
        <f>Table19[[#This Row],[UNITID]]</f>
        <v>175519</v>
      </c>
      <c r="B1495" s="2" t="str">
        <f>Table19[[#This Row],[OUTCOMES MEASURES]]</f>
        <v>Number of adjusted cohort receiving an award at 6 years</v>
      </c>
      <c r="C1495" s="7">
        <f>Table19[[#This Row],[Growth Rate]]</f>
        <v>0.36263736263736263</v>
      </c>
      <c r="D1495">
        <f>Table20[[#This Row],[UNITID]]</f>
        <v>175519</v>
      </c>
      <c r="E1495" s="7">
        <f>Table20[[#This Row],[Growth Rate]]</f>
        <v>1.5</v>
      </c>
      <c r="F1495">
        <f>Table21[[#This Row],[UNITID]]</f>
        <v>175519</v>
      </c>
      <c r="G1495" s="21">
        <f>Table21[[#This Row],[Growth Rate]]</f>
        <v>-0.61111111111111116</v>
      </c>
      <c r="H1495">
        <f>Table5[[#This Row],[UNITID]]</f>
        <v>175519</v>
      </c>
      <c r="I1495" s="7">
        <f>Table5[[#This Row],[Growth Rate]]</f>
        <v>-0.6</v>
      </c>
    </row>
    <row r="1496" spans="1:9" ht="14.25">
      <c r="A1496" s="63">
        <f>Table19[[#This Row],[UNITID]]</f>
        <v>175519</v>
      </c>
      <c r="B1496" s="148" t="str">
        <f>Table19[[#This Row],[OUTCOMES MEASURES]]</f>
        <v>Percent of adjusted cohort receiving an award at 6 years</v>
      </c>
      <c r="C1496" s="156">
        <f>Table19[[#This Row],[Growth Rate]]</f>
        <v>0.66666666666666663</v>
      </c>
      <c r="D1496">
        <f>Table20[[#This Row],[UNITID]]</f>
        <v>175519</v>
      </c>
      <c r="E1496" s="156">
        <f>Table20[[#This Row],[Growth Rate]]</f>
        <v>0</v>
      </c>
      <c r="F1496">
        <f>Table21[[#This Row],[UNITID]]</f>
        <v>175519</v>
      </c>
      <c r="G1496" s="157">
        <f>Table21[[#This Row],[Growth Rate]]</f>
        <v>0.33333333333333331</v>
      </c>
      <c r="H1496">
        <f>Table5[[#This Row],[UNITID]]</f>
        <v>175519</v>
      </c>
      <c r="I1496" s="156">
        <f>Table5[[#This Row],[Growth Rate]]</f>
        <v>0</v>
      </c>
    </row>
    <row r="1497" spans="1:9" hidden="1">
      <c r="A1497">
        <f>Table19[[#This Row],[UNITID]]</f>
        <v>175519</v>
      </c>
      <c r="B1497" t="str">
        <f>Table19[[#This Row],[OUTCOMES MEASURES]]</f>
        <v>Number of adjusted cohort receiving a certificate at 8 years</v>
      </c>
      <c r="C1497" s="7">
        <f>Table19[[#This Row],[Growth Rate]]</f>
        <v>5.1948051948051951E-2</v>
      </c>
      <c r="D1497">
        <f>Table20[[#This Row],[UNITID]]</f>
        <v>175519</v>
      </c>
      <c r="E1497" s="7">
        <f>Table20[[#This Row],[Growth Rate]]</f>
        <v>-0.5</v>
      </c>
      <c r="F1497">
        <f>Table21[[#This Row],[UNITID]]</f>
        <v>175519</v>
      </c>
      <c r="G1497" s="7">
        <f>Table21[[#This Row],[Growth Rate]]</f>
        <v>-0.25</v>
      </c>
      <c r="H1497">
        <f>Table5[[#This Row],[UNITID]]</f>
        <v>175519</v>
      </c>
      <c r="I1497" s="7" t="str">
        <f>Table5[[#This Row],[Growth Rate]]</f>
        <v/>
      </c>
    </row>
    <row r="1498" spans="1:9" hidden="1">
      <c r="A1498">
        <f>Table19[[#This Row],[UNITID]]</f>
        <v>175519</v>
      </c>
      <c r="B1498" t="str">
        <f>Table19[[#This Row],[OUTCOMES MEASURES]]</f>
        <v>Number of adjusted cohort receiving an Associate's degree at 8 years</v>
      </c>
      <c r="C1498" s="7">
        <f>Table19[[#This Row],[Growth Rate]]</f>
        <v>0.5089285714285714</v>
      </c>
      <c r="D1498">
        <f>Table20[[#This Row],[UNITID]]</f>
        <v>175519</v>
      </c>
      <c r="E1498" s="7" t="str">
        <f>Table20[[#This Row],[Growth Rate]]</f>
        <v/>
      </c>
      <c r="F1498">
        <f>Table21[[#This Row],[UNITID]]</f>
        <v>175519</v>
      </c>
      <c r="G1498" s="7">
        <f>Table21[[#This Row],[Growth Rate]]</f>
        <v>-0.73333333333333328</v>
      </c>
      <c r="H1498">
        <f>Table5[[#This Row],[UNITID]]</f>
        <v>175519</v>
      </c>
      <c r="I1498" s="7">
        <f>Table5[[#This Row],[Growth Rate]]</f>
        <v>-0.6</v>
      </c>
    </row>
    <row r="1499" spans="1:9" hidden="1">
      <c r="A1499">
        <f>Table19[[#This Row],[UNITID]]</f>
        <v>175519</v>
      </c>
      <c r="B1499" t="str">
        <f>Table19[[#This Row],[OUTCOMES MEASURES]]</f>
        <v>Number of adjusted cohort receiving a Bachelor's degree at 8 years</v>
      </c>
      <c r="C1499" s="7" t="str">
        <f>Table19[[#This Row],[Growth Rate]]</f>
        <v/>
      </c>
      <c r="D1499">
        <f>Table20[[#This Row],[UNITID]]</f>
        <v>175519</v>
      </c>
      <c r="E1499" s="7" t="str">
        <f>Table20[[#This Row],[Growth Rate]]</f>
        <v/>
      </c>
      <c r="F1499">
        <f>Table21[[#This Row],[UNITID]]</f>
        <v>175519</v>
      </c>
      <c r="G1499" s="7" t="str">
        <f>Table21[[#This Row],[Growth Rate]]</f>
        <v/>
      </c>
      <c r="H1499">
        <f>Table5[[#This Row],[UNITID]]</f>
        <v>175519</v>
      </c>
      <c r="I1499" s="7" t="str">
        <f>Table5[[#This Row],[Growth Rate]]</f>
        <v/>
      </c>
    </row>
    <row r="1500" spans="1:9" hidden="1">
      <c r="A1500">
        <f>Table19[[#This Row],[UNITID]]</f>
        <v>175519</v>
      </c>
      <c r="B1500" t="str">
        <f>Table19[[#This Row],[OUTCOMES MEASURES]]</f>
        <v>Number of adjusted cohort receiving an award at 8 years</v>
      </c>
      <c r="C1500" s="7">
        <f>Table19[[#This Row],[Growth Rate]]</f>
        <v>0.32275132275132273</v>
      </c>
      <c r="D1500">
        <f>Table20[[#This Row],[UNITID]]</f>
        <v>175519</v>
      </c>
      <c r="E1500" s="7">
        <f>Table20[[#This Row],[Growth Rate]]</f>
        <v>2</v>
      </c>
      <c r="F1500">
        <f>Table21[[#This Row],[UNITID]]</f>
        <v>175519</v>
      </c>
      <c r="G1500" s="7">
        <f>Table21[[#This Row],[Growth Rate]]</f>
        <v>-0.63157894736842102</v>
      </c>
      <c r="H1500">
        <f>Table5[[#This Row],[UNITID]]</f>
        <v>175519</v>
      </c>
      <c r="I1500" s="7">
        <f>Table5[[#This Row],[Growth Rate]]</f>
        <v>-0.6</v>
      </c>
    </row>
    <row r="1501" spans="1:9" hidden="1">
      <c r="A1501">
        <f>Table19[[#This Row],[UNITID]]</f>
        <v>175519</v>
      </c>
      <c r="B1501" t="str">
        <f>Table19[[#This Row],[OUTCOMES MEASURES]]</f>
        <v>Number of adjusted cohort still enrolled at your institution at 8 years</v>
      </c>
      <c r="C1501" s="7">
        <f>Table19[[#This Row],[Growth Rate]]</f>
        <v>0.5</v>
      </c>
      <c r="D1501">
        <f>Table20[[#This Row],[UNITID]]</f>
        <v>175519</v>
      </c>
      <c r="E1501" s="7">
        <f>Table20[[#This Row],[Growth Rate]]</f>
        <v>-1</v>
      </c>
      <c r="F1501">
        <f>Table21[[#This Row],[UNITID]]</f>
        <v>175519</v>
      </c>
      <c r="G1501" s="7">
        <f>Table21[[#This Row],[Growth Rate]]</f>
        <v>-0.66666666666666663</v>
      </c>
      <c r="H1501">
        <f>Table5[[#This Row],[UNITID]]</f>
        <v>175519</v>
      </c>
      <c r="I1501" s="7">
        <f>Table5[[#This Row],[Growth Rate]]</f>
        <v>-1</v>
      </c>
    </row>
    <row r="1502" spans="1:9" hidden="1">
      <c r="A1502">
        <f>Table19[[#This Row],[UNITID]]</f>
        <v>175519</v>
      </c>
      <c r="B1502" t="str">
        <f>Table19[[#This Row],[OUTCOMES MEASURES]]</f>
        <v>Number of adjusted cohort who enrolled subsequently at another institution at 8 years</v>
      </c>
      <c r="C1502" s="7">
        <f>Table19[[#This Row],[Growth Rate]]</f>
        <v>-0.36466165413533835</v>
      </c>
      <c r="D1502">
        <f>Table20[[#This Row],[UNITID]]</f>
        <v>175519</v>
      </c>
      <c r="E1502" s="7">
        <f>Table20[[#This Row],[Growth Rate]]</f>
        <v>1</v>
      </c>
      <c r="F1502">
        <f>Table21[[#This Row],[UNITID]]</f>
        <v>175519</v>
      </c>
      <c r="G1502" s="7">
        <f>Table21[[#This Row],[Growth Rate]]</f>
        <v>-0.76119402985074625</v>
      </c>
      <c r="H1502">
        <f>Table5[[#This Row],[UNITID]]</f>
        <v>175519</v>
      </c>
      <c r="I1502" s="7">
        <f>Table5[[#This Row],[Growth Rate]]</f>
        <v>-0.57999999999999996</v>
      </c>
    </row>
    <row r="1503" spans="1:9" hidden="1">
      <c r="A1503">
        <f>Table19[[#This Row],[UNITID]]</f>
        <v>175519</v>
      </c>
      <c r="B1503" s="2" t="str">
        <f>Table19[[#This Row],[OUTCOMES MEASURES]]</f>
        <v>Number of adjusted cohort whose subsequent enrollment status is unknown at 8 years</v>
      </c>
      <c r="C1503" s="8">
        <f>Table19[[#This Row],[Growth Rate]]</f>
        <v>-0.3125</v>
      </c>
      <c r="D1503">
        <f>Table20[[#This Row],[UNITID]]</f>
        <v>175519</v>
      </c>
      <c r="E1503" s="7">
        <f>Table20[[#This Row],[Growth Rate]]</f>
        <v>1.4285714285714286</v>
      </c>
      <c r="F1503">
        <f>Table21[[#This Row],[UNITID]]</f>
        <v>175519</v>
      </c>
      <c r="G1503" s="7">
        <f>Table21[[#This Row],[Growth Rate]]</f>
        <v>-0.72058823529411764</v>
      </c>
      <c r="H1503">
        <f>Table5[[#This Row],[UNITID]]</f>
        <v>175519</v>
      </c>
      <c r="I1503" s="7">
        <f>Table5[[#This Row],[Growth Rate]]</f>
        <v>-0.64102564102564108</v>
      </c>
    </row>
    <row r="1504" spans="1:9" hidden="1">
      <c r="A1504">
        <f>Table19[[#This Row],[UNITID]]</f>
        <v>175519</v>
      </c>
      <c r="B1504" s="2" t="str">
        <f>Table19[[#This Row],[OUTCOMES MEASURES]]</f>
        <v>Number of adjusted cohort who did not receive an award from your institution at 8 years</v>
      </c>
      <c r="C1504" s="7">
        <f>Table19[[#This Row],[Growth Rate]]</f>
        <v>-0.33154121863799285</v>
      </c>
      <c r="D1504">
        <f>Table20[[#This Row],[UNITID]]</f>
        <v>175519</v>
      </c>
      <c r="E1504" s="7">
        <f>Table20[[#This Row],[Growth Rate]]</f>
        <v>1.2058823529411764</v>
      </c>
      <c r="F1504">
        <f>Table21[[#This Row],[UNITID]]</f>
        <v>175519</v>
      </c>
      <c r="G1504" s="21">
        <f>Table21[[#This Row],[Growth Rate]]</f>
        <v>-0.73992673992673996</v>
      </c>
      <c r="H1504">
        <f>Table5[[#This Row],[UNITID]]</f>
        <v>175519</v>
      </c>
      <c r="I1504" s="7">
        <f>Table5[[#This Row],[Growth Rate]]</f>
        <v>-0.61111111111111116</v>
      </c>
    </row>
    <row r="1505" spans="1:9" ht="14.25">
      <c r="A1505" s="63">
        <f>Table19[[#This Row],[UNITID]]</f>
        <v>175519</v>
      </c>
      <c r="B1505" s="148" t="str">
        <f>Table19[[#This Row],[OUTCOMES MEASURES]]</f>
        <v>Percent of adjusted cohort receiving an award at 8 years</v>
      </c>
      <c r="C1505" s="156">
        <f>Table19[[#This Row],[Growth Rate]]</f>
        <v>0.6</v>
      </c>
      <c r="D1505">
        <f>Table20[[#This Row],[UNITID]]</f>
        <v>175519</v>
      </c>
      <c r="E1505" s="156">
        <f>Table20[[#This Row],[Growth Rate]]</f>
        <v>0.16666666666666666</v>
      </c>
      <c r="F1505">
        <f>Table21[[#This Row],[UNITID]]</f>
        <v>175519</v>
      </c>
      <c r="G1505" s="157">
        <f>Table21[[#This Row],[Growth Rate]]</f>
        <v>0.33333333333333331</v>
      </c>
      <c r="H1505">
        <f>Table5[[#This Row],[UNITID]]</f>
        <v>175519</v>
      </c>
      <c r="I1505" s="156">
        <f>Table5[[#This Row],[Growth Rate]]</f>
        <v>0</v>
      </c>
    </row>
    <row r="1506" spans="1:9" hidden="1">
      <c r="A1506">
        <f>Table19[[#This Row],[UNITID]]</f>
        <v>175519</v>
      </c>
      <c r="B1506" s="2" t="str">
        <f>Table19[[#This Row],[OUTCOMES MEASURES]]</f>
        <v>Percent of adjusted cohort still or subsequently enrolled at 8 years</v>
      </c>
      <c r="C1506" s="8">
        <f>Table19[[#This Row],[Growth Rate]]</f>
        <v>-0.22222222222222221</v>
      </c>
      <c r="D1506">
        <f>Table20[[#This Row],[UNITID]]</f>
        <v>175519</v>
      </c>
      <c r="E1506" s="7">
        <f>Table20[[#This Row],[Growth Rate]]</f>
        <v>-0.16666666666666666</v>
      </c>
      <c r="F1506">
        <f>Table21[[#This Row],[UNITID]]</f>
        <v>175519</v>
      </c>
      <c r="G1506" s="21">
        <f>Table21[[#This Row],[Growth Rate]]</f>
        <v>-0.11363636363636363</v>
      </c>
      <c r="H1506">
        <f>Table5[[#This Row],[UNITID]]</f>
        <v>175519</v>
      </c>
      <c r="I1506" s="7">
        <f>Table5[[#This Row],[Growth Rate]]</f>
        <v>5.5555555555555552E-2</v>
      </c>
    </row>
    <row r="1507" spans="1:9" ht="14.25">
      <c r="A1507" s="63">
        <f>Table19[[#This Row],[UNITID]]</f>
        <v>175519</v>
      </c>
      <c r="B1507" s="148" t="str">
        <f>Table19[[#This Row],[OUTCOMES MEASURES]]</f>
        <v>Percent of adjusted cohort still enrolled at your institution at 8 years</v>
      </c>
      <c r="C1507" s="156">
        <f>Table19[[#This Row],[Growth Rate]]</f>
        <v>0</v>
      </c>
      <c r="D1507">
        <f>Table20[[#This Row],[UNITID]]</f>
        <v>175519</v>
      </c>
      <c r="E1507" s="156">
        <f>Table20[[#This Row],[Growth Rate]]</f>
        <v>-1</v>
      </c>
      <c r="F1507">
        <f>Table21[[#This Row],[UNITID]]</f>
        <v>175519</v>
      </c>
      <c r="G1507" s="158">
        <f>Table21[[#This Row],[Growth Rate]]</f>
        <v>0</v>
      </c>
      <c r="H1507">
        <f>Table5[[#This Row],[UNITID]]</f>
        <v>175519</v>
      </c>
      <c r="I1507" s="156">
        <f>Table5[[#This Row],[Growth Rate]]</f>
        <v>-1</v>
      </c>
    </row>
    <row r="1508" spans="1:9" ht="14.25">
      <c r="A1508" s="63">
        <f>Table19[[#This Row],[UNITID]]</f>
        <v>175519</v>
      </c>
      <c r="B1508" s="148" t="str">
        <f>Table19[[#This Row],[OUTCOMES MEASURES]]</f>
        <v>Percent of adjusted cohort enrolled subsequently at another institution at 8 years</v>
      </c>
      <c r="C1508" s="156">
        <f>Table19[[#This Row],[Growth Rate]]</f>
        <v>-0.25</v>
      </c>
      <c r="D1508">
        <f>Table20[[#This Row],[UNITID]]</f>
        <v>175519</v>
      </c>
      <c r="E1508" s="64">
        <f>Table20[[#This Row],[Growth Rate]]</f>
        <v>-9.0909090909090912E-2</v>
      </c>
      <c r="F1508">
        <f>Table21[[#This Row],[UNITID]]</f>
        <v>175519</v>
      </c>
      <c r="G1508" s="158">
        <f>Table21[[#This Row],[Growth Rate]]</f>
        <v>-0.11627906976744186</v>
      </c>
      <c r="H1508">
        <f>Table5[[#This Row],[UNITID]]</f>
        <v>175519</v>
      </c>
      <c r="I1508" s="64">
        <f>Table5[[#This Row],[Growth Rate]]</f>
        <v>7.5471698113207544E-2</v>
      </c>
    </row>
    <row r="1509" spans="1:9" hidden="1">
      <c r="A1509">
        <f>Table19[[#This Row],[UNITID]]</f>
        <v>175519</v>
      </c>
      <c r="B1509" s="2" t="str">
        <f>Table19[[#This Row],[OUTCOMES MEASURES]]</f>
        <v>Percent of adjusted cohort enrollment status unknown at 8 years</v>
      </c>
      <c r="C1509" s="8">
        <f>Table19[[#This Row],[Growth Rate]]</f>
        <v>-0.17948717948717949</v>
      </c>
      <c r="D1509">
        <f>Table20[[#This Row],[UNITID]]</f>
        <v>175519</v>
      </c>
      <c r="E1509" s="8">
        <f>Table20[[#This Row],[Growth Rate]]</f>
        <v>8.6206896551724144E-2</v>
      </c>
      <c r="F1509">
        <f>Table21[[#This Row],[UNITID]]</f>
        <v>175519</v>
      </c>
      <c r="G1509" s="8">
        <f>Table21[[#This Row],[Growth Rate]]</f>
        <v>2.2727272727272728E-2</v>
      </c>
      <c r="H1509">
        <f>Table5[[#This Row],[UNITID]]</f>
        <v>175519</v>
      </c>
      <c r="I1509" s="8">
        <f>Table5[[#This Row],[Growth Rate]]</f>
        <v>-7.3170731707317069E-2</v>
      </c>
    </row>
    <row r="1510" spans="1:9" hidden="1">
      <c r="A1510">
        <f>Table19[[#This Row],[UNITID]]</f>
        <v>175652</v>
      </c>
      <c r="B1510" s="2" t="str">
        <f>Table19[[#This Row],[OUTCOMES MEASURES]]</f>
        <v>First-Time, Full-Time Cohort</v>
      </c>
      <c r="C1510" s="8">
        <f>Table19[[#This Row],[Growth Rate]]</f>
        <v>-0.35515151515151516</v>
      </c>
      <c r="D1510">
        <f>Table20[[#This Row],[UNITID]]</f>
        <v>175652</v>
      </c>
      <c r="E1510" s="8">
        <f>Table20[[#This Row],[Growth Rate]]</f>
        <v>-0.96289752650176674</v>
      </c>
      <c r="F1510">
        <f>Table21[[#This Row],[UNITID]]</f>
        <v>175652</v>
      </c>
      <c r="G1510" s="8">
        <f>Table21[[#This Row],[Growth Rate]]</f>
        <v>-0.71787358727501049</v>
      </c>
      <c r="H1510">
        <f>Table5[[#This Row],[UNITID]]</f>
        <v>175652</v>
      </c>
      <c r="I1510" s="8">
        <f>Table5[[#This Row],[Growth Rate]]</f>
        <v>-0.68274302938960063</v>
      </c>
    </row>
    <row r="1511" spans="1:9" hidden="1">
      <c r="A1511">
        <f>Table19[[#This Row],[UNITID]]</f>
        <v>175652</v>
      </c>
      <c r="B1511" t="str">
        <f>Table19[[#This Row],[OUTCOMES MEASURES]]</f>
        <v>Exclusions to cohort</v>
      </c>
      <c r="C1511" s="7" t="str">
        <f>Table19[[#This Row],[Growth Rate]]</f>
        <v/>
      </c>
      <c r="D1511">
        <f>Table20[[#This Row],[UNITID]]</f>
        <v>175652</v>
      </c>
      <c r="E1511" s="7" t="str">
        <f>Table20[[#This Row],[Growth Rate]]</f>
        <v/>
      </c>
      <c r="F1511">
        <f>Table21[[#This Row],[UNITID]]</f>
        <v>175652</v>
      </c>
      <c r="G1511" s="7" t="str">
        <f>Table21[[#This Row],[Growth Rate]]</f>
        <v/>
      </c>
      <c r="H1511">
        <f>Table5[[#This Row],[UNITID]]</f>
        <v>175652</v>
      </c>
      <c r="I1511" s="7" t="str">
        <f>Table5[[#This Row],[Growth Rate]]</f>
        <v/>
      </c>
    </row>
    <row r="1512" spans="1:9" ht="14.25">
      <c r="A1512" s="63">
        <f>Table19[[#This Row],[UNITID]]</f>
        <v>175652</v>
      </c>
      <c r="B1512" s="63" t="str">
        <f>Table19[[#This Row],[OUTCOMES MEASURES]]</f>
        <v>Adjusted cohort</v>
      </c>
      <c r="C1512" s="64">
        <f>Table19[[#This Row],[Growth Rate]]</f>
        <v>-0.35515151515151516</v>
      </c>
      <c r="D1512">
        <f>Table20[[#This Row],[UNITID]]</f>
        <v>175652</v>
      </c>
      <c r="E1512" s="64">
        <f>Table20[[#This Row],[Growth Rate]]</f>
        <v>-0.96289752650176674</v>
      </c>
      <c r="F1512">
        <f>Table21[[#This Row],[UNITID]]</f>
        <v>175652</v>
      </c>
      <c r="G1512" s="155">
        <f>Table21[[#This Row],[Growth Rate]]</f>
        <v>-0.71787358727501049</v>
      </c>
      <c r="H1512">
        <f>Table5[[#This Row],[UNITID]]</f>
        <v>175652</v>
      </c>
      <c r="I1512" s="64">
        <f>Table5[[#This Row],[Growth Rate]]</f>
        <v>-0.68274302938960063</v>
      </c>
    </row>
    <row r="1513" spans="1:9" hidden="1">
      <c r="A1513">
        <f>Table19[[#This Row],[UNITID]]</f>
        <v>175652</v>
      </c>
      <c r="B1513" t="str">
        <f>Table19[[#This Row],[OUTCOMES MEASURES]]</f>
        <v>Number of adjusted cohort receiving a certificate at 4 years</v>
      </c>
      <c r="C1513" s="7">
        <f>Table19[[#This Row],[Growth Rate]]</f>
        <v>0.87234042553191493</v>
      </c>
      <c r="D1513">
        <f>Table20[[#This Row],[UNITID]]</f>
        <v>175652</v>
      </c>
      <c r="E1513" s="7">
        <f>Table20[[#This Row],[Growth Rate]]</f>
        <v>-0.72727272727272729</v>
      </c>
      <c r="F1513">
        <f>Table21[[#This Row],[UNITID]]</f>
        <v>175652</v>
      </c>
      <c r="G1513" s="7">
        <f>Table21[[#This Row],[Growth Rate]]</f>
        <v>-0.4731182795698925</v>
      </c>
      <c r="H1513">
        <f>Table5[[#This Row],[UNITID]]</f>
        <v>175652</v>
      </c>
      <c r="I1513" s="7">
        <f>Table5[[#This Row],[Growth Rate]]</f>
        <v>-0.35294117647058826</v>
      </c>
    </row>
    <row r="1514" spans="1:9" hidden="1">
      <c r="A1514">
        <f>Table19[[#This Row],[UNITID]]</f>
        <v>175652</v>
      </c>
      <c r="B1514" t="str">
        <f>Table19[[#This Row],[OUTCOMES MEASURES]]</f>
        <v>Number of adjusted cohort receiving an Associate's degree at 4 years</v>
      </c>
      <c r="C1514" s="7">
        <f>Table19[[#This Row],[Growth Rate]]</f>
        <v>-9.2753623188405798E-2</v>
      </c>
      <c r="D1514">
        <f>Table20[[#This Row],[UNITID]]</f>
        <v>175652</v>
      </c>
      <c r="E1514" s="7">
        <f>Table20[[#This Row],[Growth Rate]]</f>
        <v>-0.92307692307692313</v>
      </c>
      <c r="F1514">
        <f>Table21[[#This Row],[UNITID]]</f>
        <v>175652</v>
      </c>
      <c r="G1514" s="7">
        <f>Table21[[#This Row],[Growth Rate]]</f>
        <v>-0.79679679679679682</v>
      </c>
      <c r="H1514">
        <f>Table5[[#This Row],[UNITID]]</f>
        <v>175652</v>
      </c>
      <c r="I1514" s="7">
        <f>Table5[[#This Row],[Growth Rate]]</f>
        <v>-0.93793103448275861</v>
      </c>
    </row>
    <row r="1515" spans="1:9" hidden="1">
      <c r="A1515">
        <f>Table19[[#This Row],[UNITID]]</f>
        <v>175652</v>
      </c>
      <c r="B1515" t="str">
        <f>Table19[[#This Row],[OUTCOMES MEASURES]]</f>
        <v>Number of adjusted cohort receiving a Bachelor's degree at 4 years</v>
      </c>
      <c r="C1515" s="7" t="str">
        <f>Table19[[#This Row],[Growth Rate]]</f>
        <v/>
      </c>
      <c r="D1515">
        <f>Table20[[#This Row],[UNITID]]</f>
        <v>175652</v>
      </c>
      <c r="E1515" s="7" t="str">
        <f>Table20[[#This Row],[Growth Rate]]</f>
        <v/>
      </c>
      <c r="F1515">
        <f>Table21[[#This Row],[UNITID]]</f>
        <v>175652</v>
      </c>
      <c r="G1515" s="7" t="str">
        <f>Table21[[#This Row],[Growth Rate]]</f>
        <v/>
      </c>
      <c r="H1515">
        <f>Table5[[#This Row],[UNITID]]</f>
        <v>175652</v>
      </c>
      <c r="I1515" s="7" t="str">
        <f>Table5[[#This Row],[Growth Rate]]</f>
        <v/>
      </c>
    </row>
    <row r="1516" spans="1:9" hidden="1">
      <c r="A1516">
        <f>Table19[[#This Row],[UNITID]]</f>
        <v>175652</v>
      </c>
      <c r="B1516" s="2" t="str">
        <f>Table19[[#This Row],[OUTCOMES MEASURES]]</f>
        <v>Number of adjusted cohort receiving an award at 4 years</v>
      </c>
      <c r="C1516" s="7">
        <f>Table19[[#This Row],[Growth Rate]]</f>
        <v>2.2959183673469389E-2</v>
      </c>
      <c r="D1516">
        <f>Table20[[#This Row],[UNITID]]</f>
        <v>175652</v>
      </c>
      <c r="E1516" s="7">
        <f>Table20[[#This Row],[Growth Rate]]</f>
        <v>-0.83333333333333337</v>
      </c>
      <c r="F1516">
        <f>Table21[[#This Row],[UNITID]]</f>
        <v>175652</v>
      </c>
      <c r="G1516" s="21">
        <f>Table21[[#This Row],[Growth Rate]]</f>
        <v>-0.76923076923076927</v>
      </c>
      <c r="H1516">
        <f>Table5[[#This Row],[UNITID]]</f>
        <v>175652</v>
      </c>
      <c r="I1516" s="7">
        <f>Table5[[#This Row],[Growth Rate]]</f>
        <v>-0.90553745928338758</v>
      </c>
    </row>
    <row r="1517" spans="1:9" ht="14.25">
      <c r="A1517" s="63">
        <f>Table19[[#This Row],[UNITID]]</f>
        <v>175652</v>
      </c>
      <c r="B1517" s="148" t="str">
        <f>Table19[[#This Row],[OUTCOMES MEASURES]]</f>
        <v>Percent of adjusted cohort receiving an award at 4 years</v>
      </c>
      <c r="C1517" s="156">
        <f>Table19[[#This Row],[Growth Rate]]</f>
        <v>0.58333333333333337</v>
      </c>
      <c r="D1517">
        <f>Table20[[#This Row],[UNITID]]</f>
        <v>175652</v>
      </c>
      <c r="E1517" s="156">
        <f>Table20[[#This Row],[Growth Rate]]</f>
        <v>3.75</v>
      </c>
      <c r="F1517">
        <f>Table21[[#This Row],[UNITID]]</f>
        <v>175652</v>
      </c>
      <c r="G1517" s="157">
        <f>Table21[[#This Row],[Growth Rate]]</f>
        <v>-0.19565217391304349</v>
      </c>
      <c r="H1517">
        <f>Table5[[#This Row],[UNITID]]</f>
        <v>175652</v>
      </c>
      <c r="I1517" s="156">
        <f>Table5[[#This Row],[Growth Rate]]</f>
        <v>-0.69565217391304346</v>
      </c>
    </row>
    <row r="1518" spans="1:9" hidden="1">
      <c r="A1518">
        <f>Table19[[#This Row],[UNITID]]</f>
        <v>175652</v>
      </c>
      <c r="B1518" t="str">
        <f>Table19[[#This Row],[OUTCOMES MEASURES]]</f>
        <v>Number of adjusted cohort receiving a certificate at 6 years</v>
      </c>
      <c r="C1518" s="7">
        <f>Table19[[#This Row],[Growth Rate]]</f>
        <v>0.66666666666666663</v>
      </c>
      <c r="D1518">
        <f>Table20[[#This Row],[UNITID]]</f>
        <v>175652</v>
      </c>
      <c r="E1518" s="7">
        <f>Table20[[#This Row],[Growth Rate]]</f>
        <v>-0.72727272727272729</v>
      </c>
      <c r="F1518">
        <f>Table21[[#This Row],[UNITID]]</f>
        <v>175652</v>
      </c>
      <c r="G1518" s="7">
        <f>Table21[[#This Row],[Growth Rate]]</f>
        <v>-0.47916666666666669</v>
      </c>
      <c r="H1518">
        <f>Table5[[#This Row],[UNITID]]</f>
        <v>175652</v>
      </c>
      <c r="I1518" s="7">
        <f>Table5[[#This Row],[Growth Rate]]</f>
        <v>-0.45</v>
      </c>
    </row>
    <row r="1519" spans="1:9" hidden="1">
      <c r="A1519">
        <f>Table19[[#This Row],[UNITID]]</f>
        <v>175652</v>
      </c>
      <c r="B1519" t="str">
        <f>Table19[[#This Row],[OUTCOMES MEASURES]]</f>
        <v>Number of adjusted cohort receiving an Associate's degree at 6 years</v>
      </c>
      <c r="C1519" s="7">
        <f>Table19[[#This Row],[Growth Rate]]</f>
        <v>-0.16867469879518071</v>
      </c>
      <c r="D1519">
        <f>Table20[[#This Row],[UNITID]]</f>
        <v>175652</v>
      </c>
      <c r="E1519" s="7">
        <f>Table20[[#This Row],[Growth Rate]]</f>
        <v>-0.967741935483871</v>
      </c>
      <c r="F1519">
        <f>Table21[[#This Row],[UNITID]]</f>
        <v>175652</v>
      </c>
      <c r="G1519" s="7">
        <f>Table21[[#This Row],[Growth Rate]]</f>
        <v>-0.80312787488500459</v>
      </c>
      <c r="H1519">
        <f>Table5[[#This Row],[UNITID]]</f>
        <v>175652</v>
      </c>
      <c r="I1519" s="7">
        <f>Table5[[#This Row],[Growth Rate]]</f>
        <v>-0.930379746835443</v>
      </c>
    </row>
    <row r="1520" spans="1:9" hidden="1">
      <c r="A1520">
        <f>Table19[[#This Row],[UNITID]]</f>
        <v>175652</v>
      </c>
      <c r="B1520" t="str">
        <f>Table19[[#This Row],[OUTCOMES MEASURES]]</f>
        <v>Number of adjusted cohort receiving a Bachelor's degree at 6 years</v>
      </c>
      <c r="C1520" s="7" t="str">
        <f>Table19[[#This Row],[Growth Rate]]</f>
        <v/>
      </c>
      <c r="D1520">
        <f>Table20[[#This Row],[UNITID]]</f>
        <v>175652</v>
      </c>
      <c r="E1520" s="7" t="str">
        <f>Table20[[#This Row],[Growth Rate]]</f>
        <v/>
      </c>
      <c r="F1520">
        <f>Table21[[#This Row],[UNITID]]</f>
        <v>175652</v>
      </c>
      <c r="G1520" s="7" t="str">
        <f>Table21[[#This Row],[Growth Rate]]</f>
        <v/>
      </c>
      <c r="H1520">
        <f>Table5[[#This Row],[UNITID]]</f>
        <v>175652</v>
      </c>
      <c r="I1520" s="7" t="str">
        <f>Table5[[#This Row],[Growth Rate]]</f>
        <v/>
      </c>
    </row>
    <row r="1521" spans="1:9" hidden="1">
      <c r="A1521">
        <f>Table19[[#This Row],[UNITID]]</f>
        <v>175652</v>
      </c>
      <c r="B1521" s="2" t="str">
        <f>Table19[[#This Row],[OUTCOMES MEASURES]]</f>
        <v>Number of adjusted cohort receiving an award at 6 years</v>
      </c>
      <c r="C1521" s="7">
        <f>Table19[[#This Row],[Growth Rate]]</f>
        <v>-7.2494669509594878E-2</v>
      </c>
      <c r="D1521">
        <f>Table20[[#This Row],[UNITID]]</f>
        <v>175652</v>
      </c>
      <c r="E1521" s="7">
        <f>Table20[[#This Row],[Growth Rate]]</f>
        <v>-0.90476190476190477</v>
      </c>
      <c r="F1521">
        <f>Table21[[#This Row],[UNITID]]</f>
        <v>175652</v>
      </c>
      <c r="G1521" s="21">
        <f>Table21[[#This Row],[Growth Rate]]</f>
        <v>-0.77683854606931535</v>
      </c>
      <c r="H1521">
        <f>Table5[[#This Row],[UNITID]]</f>
        <v>175652</v>
      </c>
      <c r="I1521" s="7">
        <f>Table5[[#This Row],[Growth Rate]]</f>
        <v>-0.9017857142857143</v>
      </c>
    </row>
    <row r="1522" spans="1:9" ht="14.25">
      <c r="A1522" s="63">
        <f>Table19[[#This Row],[UNITID]]</f>
        <v>175652</v>
      </c>
      <c r="B1522" s="148" t="str">
        <f>Table19[[#This Row],[OUTCOMES MEASURES]]</f>
        <v>Percent of adjusted cohort receiving an award at 6 years</v>
      </c>
      <c r="C1522" s="156">
        <f>Table19[[#This Row],[Growth Rate]]</f>
        <v>0.4642857142857143</v>
      </c>
      <c r="D1522">
        <f>Table20[[#This Row],[UNITID]]</f>
        <v>175652</v>
      </c>
      <c r="E1522" s="156">
        <f>Table20[[#This Row],[Growth Rate]]</f>
        <v>1.7142857142857142</v>
      </c>
      <c r="F1522">
        <f>Table21[[#This Row],[UNITID]]</f>
        <v>175652</v>
      </c>
      <c r="G1522" s="157">
        <f>Table21[[#This Row],[Growth Rate]]</f>
        <v>-0.22</v>
      </c>
      <c r="H1522">
        <f>Table5[[#This Row],[UNITID]]</f>
        <v>175652</v>
      </c>
      <c r="I1522" s="156">
        <f>Table5[[#This Row],[Growth Rate]]</f>
        <v>-0.68</v>
      </c>
    </row>
    <row r="1523" spans="1:9" hidden="1">
      <c r="A1523">
        <f>Table19[[#This Row],[UNITID]]</f>
        <v>175652</v>
      </c>
      <c r="B1523" t="str">
        <f>Table19[[#This Row],[OUTCOMES MEASURES]]</f>
        <v>Number of adjusted cohort receiving a certificate at 8 years</v>
      </c>
      <c r="C1523" s="7">
        <f>Table19[[#This Row],[Growth Rate]]</f>
        <v>0.59649122807017541</v>
      </c>
      <c r="D1523">
        <f>Table20[[#This Row],[UNITID]]</f>
        <v>175652</v>
      </c>
      <c r="E1523" s="7">
        <f>Table20[[#This Row],[Growth Rate]]</f>
        <v>-0.72727272727272729</v>
      </c>
      <c r="F1523">
        <f>Table21[[#This Row],[UNITID]]</f>
        <v>175652</v>
      </c>
      <c r="G1523" s="7">
        <f>Table21[[#This Row],[Growth Rate]]</f>
        <v>-0.5</v>
      </c>
      <c r="H1523">
        <f>Table5[[#This Row],[UNITID]]</f>
        <v>175652</v>
      </c>
      <c r="I1523" s="7">
        <f>Table5[[#This Row],[Growth Rate]]</f>
        <v>0</v>
      </c>
    </row>
    <row r="1524" spans="1:9" hidden="1">
      <c r="A1524">
        <f>Table19[[#This Row],[UNITID]]</f>
        <v>175652</v>
      </c>
      <c r="B1524" t="str">
        <f>Table19[[#This Row],[OUTCOMES MEASURES]]</f>
        <v>Number of adjusted cohort receiving an Associate's degree at 8 years</v>
      </c>
      <c r="C1524" s="7">
        <f>Table19[[#This Row],[Growth Rate]]</f>
        <v>-0.16627634660421545</v>
      </c>
      <c r="D1524">
        <f>Table20[[#This Row],[UNITID]]</f>
        <v>175652</v>
      </c>
      <c r="E1524" s="7">
        <f>Table20[[#This Row],[Growth Rate]]</f>
        <v>-0.97222222222222221</v>
      </c>
      <c r="F1524">
        <f>Table21[[#This Row],[UNITID]]</f>
        <v>175652</v>
      </c>
      <c r="G1524" s="7">
        <f>Table21[[#This Row],[Growth Rate]]</f>
        <v>-0.80163043478260865</v>
      </c>
      <c r="H1524">
        <f>Table5[[#This Row],[UNITID]]</f>
        <v>175652</v>
      </c>
      <c r="I1524" s="7">
        <f>Table5[[#This Row],[Growth Rate]]</f>
        <v>-0.90342679127725856</v>
      </c>
    </row>
    <row r="1525" spans="1:9" hidden="1">
      <c r="A1525">
        <f>Table19[[#This Row],[UNITID]]</f>
        <v>175652</v>
      </c>
      <c r="B1525" t="str">
        <f>Table19[[#This Row],[OUTCOMES MEASURES]]</f>
        <v>Number of adjusted cohort receiving a Bachelor's degree at 8 years</v>
      </c>
      <c r="C1525" s="7" t="str">
        <f>Table19[[#This Row],[Growth Rate]]</f>
        <v/>
      </c>
      <c r="D1525">
        <f>Table20[[#This Row],[UNITID]]</f>
        <v>175652</v>
      </c>
      <c r="E1525" s="7" t="str">
        <f>Table20[[#This Row],[Growth Rate]]</f>
        <v/>
      </c>
      <c r="F1525">
        <f>Table21[[#This Row],[UNITID]]</f>
        <v>175652</v>
      </c>
      <c r="G1525" s="7" t="str">
        <f>Table21[[#This Row],[Growth Rate]]</f>
        <v/>
      </c>
      <c r="H1525">
        <f>Table5[[#This Row],[UNITID]]</f>
        <v>175652</v>
      </c>
      <c r="I1525" s="7" t="str">
        <f>Table5[[#This Row],[Growth Rate]]</f>
        <v/>
      </c>
    </row>
    <row r="1526" spans="1:9" hidden="1">
      <c r="A1526">
        <f>Table19[[#This Row],[UNITID]]</f>
        <v>175652</v>
      </c>
      <c r="B1526" t="str">
        <f>Table19[[#This Row],[OUTCOMES MEASURES]]</f>
        <v>Number of adjusted cohort receiving an award at 8 years</v>
      </c>
      <c r="C1526" s="7">
        <f>Table19[[#This Row],[Growth Rate]]</f>
        <v>-7.6446280991735532E-2</v>
      </c>
      <c r="D1526">
        <f>Table20[[#This Row],[UNITID]]</f>
        <v>175652</v>
      </c>
      <c r="E1526" s="7">
        <f>Table20[[#This Row],[Growth Rate]]</f>
        <v>-0.91489361702127658</v>
      </c>
      <c r="F1526">
        <f>Table21[[#This Row],[UNITID]]</f>
        <v>175652</v>
      </c>
      <c r="G1526" s="7">
        <f>Table21[[#This Row],[Growth Rate]]</f>
        <v>-0.77657807308970095</v>
      </c>
      <c r="H1526">
        <f>Table5[[#This Row],[UNITID]]</f>
        <v>175652</v>
      </c>
      <c r="I1526" s="7">
        <f>Table5[[#This Row],[Growth Rate]]</f>
        <v>-0.84795321637426901</v>
      </c>
    </row>
    <row r="1527" spans="1:9" hidden="1">
      <c r="A1527">
        <f>Table19[[#This Row],[UNITID]]</f>
        <v>175652</v>
      </c>
      <c r="B1527" t="str">
        <f>Table19[[#This Row],[OUTCOMES MEASURES]]</f>
        <v>Number of adjusted cohort still enrolled at your institution at 8 years</v>
      </c>
      <c r="C1527" s="7">
        <f>Table19[[#This Row],[Growth Rate]]</f>
        <v>-0.8125</v>
      </c>
      <c r="D1527">
        <f>Table20[[#This Row],[UNITID]]</f>
        <v>175652</v>
      </c>
      <c r="E1527" s="7">
        <f>Table20[[#This Row],[Growth Rate]]</f>
        <v>-0.2857142857142857</v>
      </c>
      <c r="F1527">
        <f>Table21[[#This Row],[UNITID]]</f>
        <v>175652</v>
      </c>
      <c r="G1527" s="7">
        <f>Table21[[#This Row],[Growth Rate]]</f>
        <v>-0.66666666666666663</v>
      </c>
      <c r="H1527">
        <f>Table5[[#This Row],[UNITID]]</f>
        <v>175652</v>
      </c>
      <c r="I1527" s="7">
        <f>Table5[[#This Row],[Growth Rate]]</f>
        <v>-0.66666666666666663</v>
      </c>
    </row>
    <row r="1528" spans="1:9" hidden="1">
      <c r="A1528">
        <f>Table19[[#This Row],[UNITID]]</f>
        <v>175652</v>
      </c>
      <c r="B1528" t="str">
        <f>Table19[[#This Row],[OUTCOMES MEASURES]]</f>
        <v>Number of adjusted cohort who enrolled subsequently at another institution at 8 years</v>
      </c>
      <c r="C1528" s="7">
        <f>Table19[[#This Row],[Growth Rate]]</f>
        <v>-0.20061728395061729</v>
      </c>
      <c r="D1528">
        <f>Table20[[#This Row],[UNITID]]</f>
        <v>175652</v>
      </c>
      <c r="E1528" s="7">
        <f>Table20[[#This Row],[Growth Rate]]</f>
        <v>-0.97872340425531912</v>
      </c>
      <c r="F1528">
        <f>Table21[[#This Row],[UNITID]]</f>
        <v>175652</v>
      </c>
      <c r="G1528" s="7">
        <f>Table21[[#This Row],[Growth Rate]]</f>
        <v>-0.37685459940652821</v>
      </c>
      <c r="H1528">
        <f>Table5[[#This Row],[UNITID]]</f>
        <v>175652</v>
      </c>
      <c r="I1528" s="7">
        <f>Table5[[#This Row],[Growth Rate]]</f>
        <v>-0.16339869281045752</v>
      </c>
    </row>
    <row r="1529" spans="1:9" hidden="1">
      <c r="A1529">
        <f>Table19[[#This Row],[UNITID]]</f>
        <v>175652</v>
      </c>
      <c r="B1529" s="2" t="str">
        <f>Table19[[#This Row],[OUTCOMES MEASURES]]</f>
        <v>Number of adjusted cohort whose subsequent enrollment status is unknown at 8 years</v>
      </c>
      <c r="C1529" s="8">
        <f>Table19[[#This Row],[Growth Rate]]</f>
        <v>-0.57021791767554475</v>
      </c>
      <c r="D1529">
        <f>Table20[[#This Row],[UNITID]]</f>
        <v>175652</v>
      </c>
      <c r="E1529" s="7">
        <f>Table20[[#This Row],[Growth Rate]]</f>
        <v>-0.97574123989218331</v>
      </c>
      <c r="F1529">
        <f>Table21[[#This Row],[UNITID]]</f>
        <v>175652</v>
      </c>
      <c r="G1529" s="7">
        <f>Table21[[#This Row],[Growth Rate]]</f>
        <v>-0.77190876350540216</v>
      </c>
      <c r="H1529">
        <f>Table5[[#This Row],[UNITID]]</f>
        <v>175652</v>
      </c>
      <c r="I1529" s="7">
        <f>Table5[[#This Row],[Growth Rate]]</f>
        <v>-0.83582089552238803</v>
      </c>
    </row>
    <row r="1530" spans="1:9" hidden="1">
      <c r="A1530">
        <f>Table19[[#This Row],[UNITID]]</f>
        <v>175652</v>
      </c>
      <c r="B1530" s="2" t="str">
        <f>Table19[[#This Row],[OUTCOMES MEASURES]]</f>
        <v>Number of adjusted cohort who did not receive an award from your institution at 8 years</v>
      </c>
      <c r="C1530" s="7">
        <f>Table19[[#This Row],[Growth Rate]]</f>
        <v>-0.47084048027444253</v>
      </c>
      <c r="D1530">
        <f>Table20[[#This Row],[UNITID]]</f>
        <v>175652</v>
      </c>
      <c r="E1530" s="7">
        <f>Table20[[#This Row],[Growth Rate]]</f>
        <v>-0.96724470134874763</v>
      </c>
      <c r="F1530">
        <f>Table21[[#This Row],[UNITID]]</f>
        <v>175652</v>
      </c>
      <c r="G1530" s="21">
        <f>Table21[[#This Row],[Growth Rate]]</f>
        <v>-0.65822784810126578</v>
      </c>
      <c r="H1530">
        <f>Table5[[#This Row],[UNITID]]</f>
        <v>175652</v>
      </c>
      <c r="I1530" s="7">
        <f>Table5[[#This Row],[Growth Rate]]</f>
        <v>-0.62538071065989853</v>
      </c>
    </row>
    <row r="1531" spans="1:9" ht="14.25">
      <c r="A1531" s="63">
        <f>Table19[[#This Row],[UNITID]]</f>
        <v>175652</v>
      </c>
      <c r="B1531" s="148" t="str">
        <f>Table19[[#This Row],[OUTCOMES MEASURES]]</f>
        <v>Percent of adjusted cohort receiving an award at 8 years</v>
      </c>
      <c r="C1531" s="156">
        <f>Table19[[#This Row],[Growth Rate]]</f>
        <v>0.44827586206896552</v>
      </c>
      <c r="D1531">
        <f>Table20[[#This Row],[UNITID]]</f>
        <v>175652</v>
      </c>
      <c r="E1531" s="156">
        <f>Table20[[#This Row],[Growth Rate]]</f>
        <v>1.375</v>
      </c>
      <c r="F1531">
        <f>Table21[[#This Row],[UNITID]]</f>
        <v>175652</v>
      </c>
      <c r="G1531" s="157">
        <f>Table21[[#This Row],[Growth Rate]]</f>
        <v>-0.2</v>
      </c>
      <c r="H1531">
        <f>Table5[[#This Row],[UNITID]]</f>
        <v>175652</v>
      </c>
      <c r="I1531" s="156">
        <f>Table5[[#This Row],[Growth Rate]]</f>
        <v>-0.53846153846153844</v>
      </c>
    </row>
    <row r="1532" spans="1:9" hidden="1">
      <c r="A1532">
        <f>Table19[[#This Row],[UNITID]]</f>
        <v>175652</v>
      </c>
      <c r="B1532" s="2" t="str">
        <f>Table19[[#This Row],[OUTCOMES MEASURES]]</f>
        <v>Percent of adjusted cohort still or subsequently enrolled at 8 years</v>
      </c>
      <c r="C1532" s="8">
        <f>Table19[[#This Row],[Growth Rate]]</f>
        <v>0.19047619047619047</v>
      </c>
      <c r="D1532">
        <f>Table20[[#This Row],[UNITID]]</f>
        <v>175652</v>
      </c>
      <c r="E1532" s="7">
        <f>Table20[[#This Row],[Growth Rate]]</f>
        <v>0.46153846153846156</v>
      </c>
      <c r="F1532">
        <f>Table21[[#This Row],[UNITID]]</f>
        <v>175652</v>
      </c>
      <c r="G1532" s="21">
        <f>Table21[[#This Row],[Growth Rate]]</f>
        <v>1.1333333333333333</v>
      </c>
      <c r="H1532">
        <f>Table5[[#This Row],[UNITID]]</f>
        <v>175652</v>
      </c>
      <c r="I1532" s="7">
        <f>Table5[[#This Row],[Growth Rate]]</f>
        <v>1.5833333333333333</v>
      </c>
    </row>
    <row r="1533" spans="1:9" ht="14.25">
      <c r="A1533" s="63">
        <f>Table19[[#This Row],[UNITID]]</f>
        <v>175652</v>
      </c>
      <c r="B1533" s="148" t="str">
        <f>Table19[[#This Row],[OUTCOMES MEASURES]]</f>
        <v>Percent of adjusted cohort still enrolled at your institution at 8 years</v>
      </c>
      <c r="C1533" s="156">
        <f>Table19[[#This Row],[Growth Rate]]</f>
        <v>-1</v>
      </c>
      <c r="D1533">
        <f>Table20[[#This Row],[UNITID]]</f>
        <v>175652</v>
      </c>
      <c r="E1533" s="156">
        <f>Table20[[#This Row],[Growth Rate]]</f>
        <v>23</v>
      </c>
      <c r="F1533">
        <f>Table21[[#This Row],[UNITID]]</f>
        <v>175652</v>
      </c>
      <c r="G1533" s="158">
        <f>Table21[[#This Row],[Growth Rate]]</f>
        <v>0</v>
      </c>
      <c r="H1533">
        <f>Table5[[#This Row],[UNITID]]</f>
        <v>175652</v>
      </c>
      <c r="I1533" s="156">
        <f>Table5[[#This Row],[Growth Rate]]</f>
        <v>0</v>
      </c>
    </row>
    <row r="1534" spans="1:9" ht="14.25">
      <c r="A1534" s="63">
        <f>Table19[[#This Row],[UNITID]]</f>
        <v>175652</v>
      </c>
      <c r="B1534" s="148" t="str">
        <f>Table19[[#This Row],[OUTCOMES MEASURES]]</f>
        <v>Percent of adjusted cohort enrolled subsequently at another institution at 8 years</v>
      </c>
      <c r="C1534" s="156">
        <f>Table19[[#This Row],[Growth Rate]]</f>
        <v>0.2</v>
      </c>
      <c r="D1534">
        <f>Table20[[#This Row],[UNITID]]</f>
        <v>175652</v>
      </c>
      <c r="E1534" s="64">
        <f>Table20[[#This Row],[Growth Rate]]</f>
        <v>-0.44</v>
      </c>
      <c r="F1534">
        <f>Table21[[#This Row],[UNITID]]</f>
        <v>175652</v>
      </c>
      <c r="G1534" s="158">
        <f>Table21[[#This Row],[Growth Rate]]</f>
        <v>1.2142857142857142</v>
      </c>
      <c r="H1534">
        <f>Table5[[#This Row],[UNITID]]</f>
        <v>175652</v>
      </c>
      <c r="I1534" s="64">
        <f>Table5[[#This Row],[Growth Rate]]</f>
        <v>1.6521739130434783</v>
      </c>
    </row>
    <row r="1535" spans="1:9" hidden="1">
      <c r="A1535">
        <f>Table19[[#This Row],[UNITID]]</f>
        <v>175652</v>
      </c>
      <c r="B1535" s="2" t="str">
        <f>Table19[[#This Row],[OUTCOMES MEASURES]]</f>
        <v>Percent of adjusted cohort enrollment status unknown at 8 years</v>
      </c>
      <c r="C1535" s="8">
        <f>Table19[[#This Row],[Growth Rate]]</f>
        <v>-0.34</v>
      </c>
      <c r="D1535">
        <f>Table20[[#This Row],[UNITID]]</f>
        <v>175652</v>
      </c>
      <c r="E1535" s="8">
        <f>Table20[[#This Row],[Growth Rate]]</f>
        <v>-0.34848484848484851</v>
      </c>
      <c r="F1535">
        <f>Table21[[#This Row],[UNITID]]</f>
        <v>175652</v>
      </c>
      <c r="G1535" s="8">
        <f>Table21[[#This Row],[Growth Rate]]</f>
        <v>-0.2</v>
      </c>
      <c r="H1535">
        <f>Table5[[#This Row],[UNITID]]</f>
        <v>175652</v>
      </c>
      <c r="I1535" s="8">
        <f>Table5[[#This Row],[Growth Rate]]</f>
        <v>-0.48</v>
      </c>
    </row>
    <row r="1536" spans="1:9" hidden="1">
      <c r="A1536">
        <f>Table19[[#This Row],[UNITID]]</f>
        <v>175935</v>
      </c>
      <c r="B1536" s="2" t="str">
        <f>Table19[[#This Row],[OUTCOMES MEASURES]]</f>
        <v>First-Time, Full-Time Cohort</v>
      </c>
      <c r="C1536" s="8">
        <f>Table19[[#This Row],[Growth Rate]]</f>
        <v>-0.47335423197492166</v>
      </c>
      <c r="D1536">
        <f>Table20[[#This Row],[UNITID]]</f>
        <v>175935</v>
      </c>
      <c r="E1536" s="8">
        <f>Table20[[#This Row],[Growth Rate]]</f>
        <v>-0.81501340482573725</v>
      </c>
      <c r="F1536">
        <f>Table21[[#This Row],[UNITID]]</f>
        <v>175935</v>
      </c>
      <c r="G1536" s="8">
        <f>Table21[[#This Row],[Growth Rate]]</f>
        <v>1.0815709969788521</v>
      </c>
      <c r="H1536">
        <f>Table5[[#This Row],[UNITID]]</f>
        <v>175935</v>
      </c>
      <c r="I1536" s="8">
        <f>Table5[[#This Row],[Growth Rate]]</f>
        <v>1.0423452768729642</v>
      </c>
    </row>
    <row r="1537" spans="1:9" hidden="1">
      <c r="A1537">
        <f>Table19[[#This Row],[UNITID]]</f>
        <v>175935</v>
      </c>
      <c r="B1537" t="str">
        <f>Table19[[#This Row],[OUTCOMES MEASURES]]</f>
        <v>Exclusions to cohort</v>
      </c>
      <c r="C1537" s="7" t="str">
        <f>Table19[[#This Row],[Growth Rate]]</f>
        <v/>
      </c>
      <c r="D1537">
        <f>Table20[[#This Row],[UNITID]]</f>
        <v>175935</v>
      </c>
      <c r="E1537" s="7" t="str">
        <f>Table20[[#This Row],[Growth Rate]]</f>
        <v/>
      </c>
      <c r="F1537">
        <f>Table21[[#This Row],[UNITID]]</f>
        <v>175935</v>
      </c>
      <c r="G1537" s="7" t="str">
        <f>Table21[[#This Row],[Growth Rate]]</f>
        <v/>
      </c>
      <c r="H1537">
        <f>Table5[[#This Row],[UNITID]]</f>
        <v>175935</v>
      </c>
      <c r="I1537" s="7" t="str">
        <f>Table5[[#This Row],[Growth Rate]]</f>
        <v/>
      </c>
    </row>
    <row r="1538" spans="1:9" ht="14.25">
      <c r="A1538" s="63">
        <f>Table19[[#This Row],[UNITID]]</f>
        <v>175935</v>
      </c>
      <c r="B1538" s="63" t="str">
        <f>Table19[[#This Row],[OUTCOMES MEASURES]]</f>
        <v>Adjusted cohort</v>
      </c>
      <c r="C1538" s="64">
        <f>Table19[[#This Row],[Growth Rate]]</f>
        <v>-0.47335423197492166</v>
      </c>
      <c r="D1538">
        <f>Table20[[#This Row],[UNITID]]</f>
        <v>175935</v>
      </c>
      <c r="E1538" s="64">
        <f>Table20[[#This Row],[Growth Rate]]</f>
        <v>-0.81501340482573725</v>
      </c>
      <c r="F1538">
        <f>Table21[[#This Row],[UNITID]]</f>
        <v>175935</v>
      </c>
      <c r="G1538" s="155">
        <f>Table21[[#This Row],[Growth Rate]]</f>
        <v>1.0815709969788521</v>
      </c>
      <c r="H1538">
        <f>Table5[[#This Row],[UNITID]]</f>
        <v>175935</v>
      </c>
      <c r="I1538" s="64">
        <f>Table5[[#This Row],[Growth Rate]]</f>
        <v>1.0423452768729642</v>
      </c>
    </row>
    <row r="1539" spans="1:9" hidden="1">
      <c r="A1539">
        <f>Table19[[#This Row],[UNITID]]</f>
        <v>175935</v>
      </c>
      <c r="B1539" t="str">
        <f>Table19[[#This Row],[OUTCOMES MEASURES]]</f>
        <v>Number of adjusted cohort receiving a certificate at 4 years</v>
      </c>
      <c r="C1539" s="7">
        <f>Table19[[#This Row],[Growth Rate]]</f>
        <v>-0.38970588235294118</v>
      </c>
      <c r="D1539">
        <f>Table20[[#This Row],[UNITID]]</f>
        <v>175935</v>
      </c>
      <c r="E1539" s="7">
        <f>Table20[[#This Row],[Growth Rate]]</f>
        <v>-0.8571428571428571</v>
      </c>
      <c r="F1539">
        <f>Table21[[#This Row],[UNITID]]</f>
        <v>175935</v>
      </c>
      <c r="G1539" s="7">
        <f>Table21[[#This Row],[Growth Rate]]</f>
        <v>0.97560975609756095</v>
      </c>
      <c r="H1539">
        <f>Table5[[#This Row],[UNITID]]</f>
        <v>175935</v>
      </c>
      <c r="I1539" s="7">
        <f>Table5[[#This Row],[Growth Rate]]</f>
        <v>1.6923076923076923</v>
      </c>
    </row>
    <row r="1540" spans="1:9" hidden="1">
      <c r="A1540">
        <f>Table19[[#This Row],[UNITID]]</f>
        <v>175935</v>
      </c>
      <c r="B1540" t="str">
        <f>Table19[[#This Row],[OUTCOMES MEASURES]]</f>
        <v>Number of adjusted cohort receiving an Associate's degree at 4 years</v>
      </c>
      <c r="C1540" s="7">
        <f>Table19[[#This Row],[Growth Rate]]</f>
        <v>-0.37327188940092165</v>
      </c>
      <c r="D1540">
        <f>Table20[[#This Row],[UNITID]]</f>
        <v>175935</v>
      </c>
      <c r="E1540" s="7">
        <f>Table20[[#This Row],[Growth Rate]]</f>
        <v>-1</v>
      </c>
      <c r="F1540">
        <f>Table21[[#This Row],[UNITID]]</f>
        <v>175935</v>
      </c>
      <c r="G1540" s="7">
        <f>Table21[[#This Row],[Growth Rate]]</f>
        <v>0.88659793814432986</v>
      </c>
      <c r="H1540">
        <f>Table5[[#This Row],[UNITID]]</f>
        <v>175935</v>
      </c>
      <c r="I1540" s="7">
        <f>Table5[[#This Row],[Growth Rate]]</f>
        <v>1.1509433962264151</v>
      </c>
    </row>
    <row r="1541" spans="1:9" hidden="1">
      <c r="A1541">
        <f>Table19[[#This Row],[UNITID]]</f>
        <v>175935</v>
      </c>
      <c r="B1541" t="str">
        <f>Table19[[#This Row],[OUTCOMES MEASURES]]</f>
        <v>Number of adjusted cohort receiving a Bachelor's degree at 4 years</v>
      </c>
      <c r="C1541" s="7" t="str">
        <f>Table19[[#This Row],[Growth Rate]]</f>
        <v/>
      </c>
      <c r="D1541">
        <f>Table20[[#This Row],[UNITID]]</f>
        <v>175935</v>
      </c>
      <c r="E1541" s="7" t="str">
        <f>Table20[[#This Row],[Growth Rate]]</f>
        <v/>
      </c>
      <c r="F1541">
        <f>Table21[[#This Row],[UNITID]]</f>
        <v>175935</v>
      </c>
      <c r="G1541" s="7" t="str">
        <f>Table21[[#This Row],[Growth Rate]]</f>
        <v/>
      </c>
      <c r="H1541">
        <f>Table5[[#This Row],[UNITID]]</f>
        <v>175935</v>
      </c>
      <c r="I1541" s="7" t="str">
        <f>Table5[[#This Row],[Growth Rate]]</f>
        <v/>
      </c>
    </row>
    <row r="1542" spans="1:9" hidden="1">
      <c r="A1542">
        <f>Table19[[#This Row],[UNITID]]</f>
        <v>175935</v>
      </c>
      <c r="B1542" s="2" t="str">
        <f>Table19[[#This Row],[OUTCOMES MEASURES]]</f>
        <v>Number of adjusted cohort receiving an award at 4 years</v>
      </c>
      <c r="C1542" s="7">
        <f>Table19[[#This Row],[Growth Rate]]</f>
        <v>-0.37960339943342775</v>
      </c>
      <c r="D1542">
        <f>Table20[[#This Row],[UNITID]]</f>
        <v>175935</v>
      </c>
      <c r="E1542" s="7">
        <f>Table20[[#This Row],[Growth Rate]]</f>
        <v>-0.9555555555555556</v>
      </c>
      <c r="F1542">
        <f>Table21[[#This Row],[UNITID]]</f>
        <v>175935</v>
      </c>
      <c r="G1542" s="21">
        <f>Table21[[#This Row],[Growth Rate]]</f>
        <v>0.91304347826086951</v>
      </c>
      <c r="H1542">
        <f>Table5[[#This Row],[UNITID]]</f>
        <v>175935</v>
      </c>
      <c r="I1542" s="7">
        <f>Table5[[#This Row],[Growth Rate]]</f>
        <v>1.2575757575757576</v>
      </c>
    </row>
    <row r="1543" spans="1:9" ht="14.25">
      <c r="A1543" s="63">
        <f>Table19[[#This Row],[UNITID]]</f>
        <v>175935</v>
      </c>
      <c r="B1543" s="148" t="str">
        <f>Table19[[#This Row],[OUTCOMES MEASURES]]</f>
        <v>Percent of adjusted cohort receiving an award at 4 years</v>
      </c>
      <c r="C1543" s="156">
        <f>Table19[[#This Row],[Growth Rate]]</f>
        <v>0.17857142857142858</v>
      </c>
      <c r="D1543">
        <f>Table20[[#This Row],[UNITID]]</f>
        <v>175935</v>
      </c>
      <c r="E1543" s="156">
        <f>Table20[[#This Row],[Growth Rate]]</f>
        <v>-0.75</v>
      </c>
      <c r="F1543">
        <f>Table21[[#This Row],[UNITID]]</f>
        <v>175935</v>
      </c>
      <c r="G1543" s="157">
        <f>Table21[[#This Row],[Growth Rate]]</f>
        <v>-9.5238095238095233E-2</v>
      </c>
      <c r="H1543">
        <f>Table5[[#This Row],[UNITID]]</f>
        <v>175935</v>
      </c>
      <c r="I1543" s="156">
        <f>Table5[[#This Row],[Growth Rate]]</f>
        <v>0.14285714285714285</v>
      </c>
    </row>
    <row r="1544" spans="1:9" hidden="1">
      <c r="A1544">
        <f>Table19[[#This Row],[UNITID]]</f>
        <v>175935</v>
      </c>
      <c r="B1544" t="str">
        <f>Table19[[#This Row],[OUTCOMES MEASURES]]</f>
        <v>Number of adjusted cohort receiving a certificate at 6 years</v>
      </c>
      <c r="C1544" s="7">
        <f>Table19[[#This Row],[Growth Rate]]</f>
        <v>-0.40666666666666668</v>
      </c>
      <c r="D1544">
        <f>Table20[[#This Row],[UNITID]]</f>
        <v>175935</v>
      </c>
      <c r="E1544" s="7">
        <f>Table20[[#This Row],[Growth Rate]]</f>
        <v>-0.8666666666666667</v>
      </c>
      <c r="F1544">
        <f>Table21[[#This Row],[UNITID]]</f>
        <v>175935</v>
      </c>
      <c r="G1544" s="7">
        <f>Table21[[#This Row],[Growth Rate]]</f>
        <v>0.97619047619047616</v>
      </c>
      <c r="H1544">
        <f>Table5[[#This Row],[UNITID]]</f>
        <v>175935</v>
      </c>
      <c r="I1544" s="7">
        <f>Table5[[#This Row],[Growth Rate]]</f>
        <v>1.9333333333333333</v>
      </c>
    </row>
    <row r="1545" spans="1:9" hidden="1">
      <c r="A1545">
        <f>Table19[[#This Row],[UNITID]]</f>
        <v>175935</v>
      </c>
      <c r="B1545" t="str">
        <f>Table19[[#This Row],[OUTCOMES MEASURES]]</f>
        <v>Number of adjusted cohort receiving an Associate's degree at 6 years</v>
      </c>
      <c r="C1545" s="7">
        <f>Table19[[#This Row],[Growth Rate]]</f>
        <v>-0.44664031620553357</v>
      </c>
      <c r="D1545">
        <f>Table20[[#This Row],[UNITID]]</f>
        <v>175935</v>
      </c>
      <c r="E1545" s="7">
        <f>Table20[[#This Row],[Growth Rate]]</f>
        <v>-1</v>
      </c>
      <c r="F1545">
        <f>Table21[[#This Row],[UNITID]]</f>
        <v>175935</v>
      </c>
      <c r="G1545" s="7">
        <f>Table21[[#This Row],[Growth Rate]]</f>
        <v>0.8529411764705882</v>
      </c>
      <c r="H1545">
        <f>Table5[[#This Row],[UNITID]]</f>
        <v>175935</v>
      </c>
      <c r="I1545" s="7">
        <f>Table5[[#This Row],[Growth Rate]]</f>
        <v>0.93939393939393945</v>
      </c>
    </row>
    <row r="1546" spans="1:9" hidden="1">
      <c r="A1546">
        <f>Table19[[#This Row],[UNITID]]</f>
        <v>175935</v>
      </c>
      <c r="B1546" t="str">
        <f>Table19[[#This Row],[OUTCOMES MEASURES]]</f>
        <v>Number of adjusted cohort receiving a Bachelor's degree at 6 years</v>
      </c>
      <c r="C1546" s="7" t="str">
        <f>Table19[[#This Row],[Growth Rate]]</f>
        <v/>
      </c>
      <c r="D1546">
        <f>Table20[[#This Row],[UNITID]]</f>
        <v>175935</v>
      </c>
      <c r="E1546" s="7" t="str">
        <f>Table20[[#This Row],[Growth Rate]]</f>
        <v/>
      </c>
      <c r="F1546">
        <f>Table21[[#This Row],[UNITID]]</f>
        <v>175935</v>
      </c>
      <c r="G1546" s="7" t="str">
        <f>Table21[[#This Row],[Growth Rate]]</f>
        <v/>
      </c>
      <c r="H1546">
        <f>Table5[[#This Row],[UNITID]]</f>
        <v>175935</v>
      </c>
      <c r="I1546" s="7" t="str">
        <f>Table5[[#This Row],[Growth Rate]]</f>
        <v/>
      </c>
    </row>
    <row r="1547" spans="1:9" hidden="1">
      <c r="A1547">
        <f>Table19[[#This Row],[UNITID]]</f>
        <v>175935</v>
      </c>
      <c r="B1547" s="2" t="str">
        <f>Table19[[#This Row],[OUTCOMES MEASURES]]</f>
        <v>Number of adjusted cohort receiving an award at 6 years</v>
      </c>
      <c r="C1547" s="7">
        <f>Table19[[#This Row],[Growth Rate]]</f>
        <v>-0.4317617866004963</v>
      </c>
      <c r="D1547">
        <f>Table20[[#This Row],[UNITID]]</f>
        <v>175935</v>
      </c>
      <c r="E1547" s="7">
        <f>Table20[[#This Row],[Growth Rate]]</f>
        <v>-0.96491228070175439</v>
      </c>
      <c r="F1547">
        <f>Table21[[#This Row],[UNITID]]</f>
        <v>175935</v>
      </c>
      <c r="G1547" s="21">
        <f>Table21[[#This Row],[Growth Rate]]</f>
        <v>0.88888888888888884</v>
      </c>
      <c r="H1547">
        <f>Table5[[#This Row],[UNITID]]</f>
        <v>175935</v>
      </c>
      <c r="I1547" s="7">
        <f>Table5[[#This Row],[Growth Rate]]</f>
        <v>1.1234567901234569</v>
      </c>
    </row>
    <row r="1548" spans="1:9" ht="14.25">
      <c r="A1548" s="63">
        <f>Table19[[#This Row],[UNITID]]</f>
        <v>175935</v>
      </c>
      <c r="B1548" s="148" t="str">
        <f>Table19[[#This Row],[OUTCOMES MEASURES]]</f>
        <v>Percent of adjusted cohort receiving an award at 6 years</v>
      </c>
      <c r="C1548" s="156">
        <f>Table19[[#This Row],[Growth Rate]]</f>
        <v>6.25E-2</v>
      </c>
      <c r="D1548">
        <f>Table20[[#This Row],[UNITID]]</f>
        <v>175935</v>
      </c>
      <c r="E1548" s="156">
        <f>Table20[[#This Row],[Growth Rate]]</f>
        <v>-0.8</v>
      </c>
      <c r="F1548">
        <f>Table21[[#This Row],[UNITID]]</f>
        <v>175935</v>
      </c>
      <c r="G1548" s="157">
        <f>Table21[[#This Row],[Growth Rate]]</f>
        <v>-0.11363636363636363</v>
      </c>
      <c r="H1548">
        <f>Table5[[#This Row],[UNITID]]</f>
        <v>175935</v>
      </c>
      <c r="I1548" s="156">
        <f>Table5[[#This Row],[Growth Rate]]</f>
        <v>3.8461538461538464E-2</v>
      </c>
    </row>
    <row r="1549" spans="1:9" hidden="1">
      <c r="A1549">
        <f>Table19[[#This Row],[UNITID]]</f>
        <v>175935</v>
      </c>
      <c r="B1549" t="str">
        <f>Table19[[#This Row],[OUTCOMES MEASURES]]</f>
        <v>Number of adjusted cohort receiving a certificate at 8 years</v>
      </c>
      <c r="C1549" s="7">
        <f>Table19[[#This Row],[Growth Rate]]</f>
        <v>-0.40127388535031849</v>
      </c>
      <c r="D1549">
        <f>Table20[[#This Row],[UNITID]]</f>
        <v>175935</v>
      </c>
      <c r="E1549" s="7">
        <f>Table20[[#This Row],[Growth Rate]]</f>
        <v>-0.82608695652173914</v>
      </c>
      <c r="F1549">
        <f>Table21[[#This Row],[UNITID]]</f>
        <v>175935</v>
      </c>
      <c r="G1549" s="7">
        <f>Table21[[#This Row],[Growth Rate]]</f>
        <v>1.0238095238095237</v>
      </c>
      <c r="H1549">
        <f>Table5[[#This Row],[UNITID]]</f>
        <v>175935</v>
      </c>
      <c r="I1549" s="7">
        <f>Table5[[#This Row],[Growth Rate]]</f>
        <v>2.2666666666666666</v>
      </c>
    </row>
    <row r="1550" spans="1:9" hidden="1">
      <c r="A1550">
        <f>Table19[[#This Row],[UNITID]]</f>
        <v>175935</v>
      </c>
      <c r="B1550" t="str">
        <f>Table19[[#This Row],[OUTCOMES MEASURES]]</f>
        <v>Number of adjusted cohort receiving an Associate's degree at 8 years</v>
      </c>
      <c r="C1550" s="7">
        <f>Table19[[#This Row],[Growth Rate]]</f>
        <v>-0.46096654275092935</v>
      </c>
      <c r="D1550">
        <f>Table20[[#This Row],[UNITID]]</f>
        <v>175935</v>
      </c>
      <c r="E1550" s="7">
        <f>Table20[[#This Row],[Growth Rate]]</f>
        <v>-0.95652173913043481</v>
      </c>
      <c r="F1550">
        <f>Table21[[#This Row],[UNITID]]</f>
        <v>175935</v>
      </c>
      <c r="G1550" s="7">
        <f>Table21[[#This Row],[Growth Rate]]</f>
        <v>0.76146788990825687</v>
      </c>
      <c r="H1550">
        <f>Table5[[#This Row],[UNITID]]</f>
        <v>175935</v>
      </c>
      <c r="I1550" s="7">
        <f>Table5[[#This Row],[Growth Rate]]</f>
        <v>0.81944444444444442</v>
      </c>
    </row>
    <row r="1551" spans="1:9" hidden="1">
      <c r="A1551">
        <f>Table19[[#This Row],[UNITID]]</f>
        <v>175935</v>
      </c>
      <c r="B1551" t="str">
        <f>Table19[[#This Row],[OUTCOMES MEASURES]]</f>
        <v>Number of adjusted cohort receiving a Bachelor's degree at 8 years</v>
      </c>
      <c r="C1551" s="7" t="str">
        <f>Table19[[#This Row],[Growth Rate]]</f>
        <v/>
      </c>
      <c r="D1551">
        <f>Table20[[#This Row],[UNITID]]</f>
        <v>175935</v>
      </c>
      <c r="E1551" s="7" t="str">
        <f>Table20[[#This Row],[Growth Rate]]</f>
        <v/>
      </c>
      <c r="F1551">
        <f>Table21[[#This Row],[UNITID]]</f>
        <v>175935</v>
      </c>
      <c r="G1551" s="7" t="str">
        <f>Table21[[#This Row],[Growth Rate]]</f>
        <v/>
      </c>
      <c r="H1551">
        <f>Table5[[#This Row],[UNITID]]</f>
        <v>175935</v>
      </c>
      <c r="I1551" s="7" t="str">
        <f>Table5[[#This Row],[Growth Rate]]</f>
        <v/>
      </c>
    </row>
    <row r="1552" spans="1:9" hidden="1">
      <c r="A1552">
        <f>Table19[[#This Row],[UNITID]]</f>
        <v>175935</v>
      </c>
      <c r="B1552" t="str">
        <f>Table19[[#This Row],[OUTCOMES MEASURES]]</f>
        <v>Number of adjusted cohort receiving an award at 8 years</v>
      </c>
      <c r="C1552" s="7">
        <f>Table19[[#This Row],[Growth Rate]]</f>
        <v>-0.43896713615023475</v>
      </c>
      <c r="D1552">
        <f>Table20[[#This Row],[UNITID]]</f>
        <v>175935</v>
      </c>
      <c r="E1552" s="7">
        <f>Table20[[#This Row],[Growth Rate]]</f>
        <v>-0.91304347826086951</v>
      </c>
      <c r="F1552">
        <f>Table21[[#This Row],[UNITID]]</f>
        <v>175935</v>
      </c>
      <c r="G1552" s="7">
        <f>Table21[[#This Row],[Growth Rate]]</f>
        <v>0.83443708609271527</v>
      </c>
      <c r="H1552">
        <f>Table5[[#This Row],[UNITID]]</f>
        <v>175935</v>
      </c>
      <c r="I1552" s="7">
        <f>Table5[[#This Row],[Growth Rate]]</f>
        <v>1.0689655172413792</v>
      </c>
    </row>
    <row r="1553" spans="1:9" hidden="1">
      <c r="A1553">
        <f>Table19[[#This Row],[UNITID]]</f>
        <v>175935</v>
      </c>
      <c r="B1553" t="str">
        <f>Table19[[#This Row],[OUTCOMES MEASURES]]</f>
        <v>Number of adjusted cohort still enrolled at your institution at 8 years</v>
      </c>
      <c r="C1553" s="7">
        <f>Table19[[#This Row],[Growth Rate]]</f>
        <v>-1</v>
      </c>
      <c r="D1553">
        <f>Table20[[#This Row],[UNITID]]</f>
        <v>175935</v>
      </c>
      <c r="E1553" s="7">
        <f>Table20[[#This Row],[Growth Rate]]</f>
        <v>-1</v>
      </c>
      <c r="F1553">
        <f>Table21[[#This Row],[UNITID]]</f>
        <v>175935</v>
      </c>
      <c r="G1553" s="7">
        <f>Table21[[#This Row],[Growth Rate]]</f>
        <v>-1</v>
      </c>
      <c r="H1553">
        <f>Table5[[#This Row],[UNITID]]</f>
        <v>175935</v>
      </c>
      <c r="I1553" s="7">
        <f>Table5[[#This Row],[Growth Rate]]</f>
        <v>-1</v>
      </c>
    </row>
    <row r="1554" spans="1:9" hidden="1">
      <c r="A1554">
        <f>Table19[[#This Row],[UNITID]]</f>
        <v>175935</v>
      </c>
      <c r="B1554" t="str">
        <f>Table19[[#This Row],[OUTCOMES MEASURES]]</f>
        <v>Number of adjusted cohort who enrolled subsequently at another institution at 8 years</v>
      </c>
      <c r="C1554" s="7">
        <f>Table19[[#This Row],[Growth Rate]]</f>
        <v>-0.44036697247706424</v>
      </c>
      <c r="D1554">
        <f>Table20[[#This Row],[UNITID]]</f>
        <v>175935</v>
      </c>
      <c r="E1554" s="7">
        <f>Table20[[#This Row],[Growth Rate]]</f>
        <v>-0.89156626506024095</v>
      </c>
      <c r="F1554">
        <f>Table21[[#This Row],[UNITID]]</f>
        <v>175935</v>
      </c>
      <c r="G1554" s="7">
        <f>Table21[[#This Row],[Growth Rate]]</f>
        <v>0.3392857142857143</v>
      </c>
      <c r="H1554">
        <f>Table5[[#This Row],[UNITID]]</f>
        <v>175935</v>
      </c>
      <c r="I1554" s="7">
        <f>Table5[[#This Row],[Growth Rate]]</f>
        <v>0.68468468468468469</v>
      </c>
    </row>
    <row r="1555" spans="1:9" hidden="1">
      <c r="A1555">
        <f>Table19[[#This Row],[UNITID]]</f>
        <v>175935</v>
      </c>
      <c r="B1555" s="2" t="str">
        <f>Table19[[#This Row],[OUTCOMES MEASURES]]</f>
        <v>Number of adjusted cohort whose subsequent enrollment status is unknown at 8 years</v>
      </c>
      <c r="C1555" s="8">
        <f>Table19[[#This Row],[Growth Rate]]</f>
        <v>-0.49099836333878888</v>
      </c>
      <c r="D1555">
        <f>Table20[[#This Row],[UNITID]]</f>
        <v>175935</v>
      </c>
      <c r="E1555" s="7">
        <f>Table20[[#This Row],[Growth Rate]]</f>
        <v>-0.74285714285714288</v>
      </c>
      <c r="F1555">
        <f>Table21[[#This Row],[UNITID]]</f>
        <v>175935</v>
      </c>
      <c r="G1555" s="7">
        <f>Table21[[#This Row],[Growth Rate]]</f>
        <v>1.8559322033898304</v>
      </c>
      <c r="H1555">
        <f>Table5[[#This Row],[UNITID]]</f>
        <v>175935</v>
      </c>
      <c r="I1555" s="7">
        <f>Table5[[#This Row],[Growth Rate]]</f>
        <v>1.6</v>
      </c>
    </row>
    <row r="1556" spans="1:9" hidden="1">
      <c r="A1556">
        <f>Table19[[#This Row],[UNITID]]</f>
        <v>175935</v>
      </c>
      <c r="B1556" s="2" t="str">
        <f>Table19[[#This Row],[OUTCOMES MEASURES]]</f>
        <v>Number of adjusted cohort who did not receive an award from your institution at 8 years</v>
      </c>
      <c r="C1556" s="7">
        <f>Table19[[#This Row],[Growth Rate]]</f>
        <v>-0.49058823529411766</v>
      </c>
      <c r="D1556">
        <f>Table20[[#This Row],[UNITID]]</f>
        <v>175935</v>
      </c>
      <c r="E1556" s="7">
        <f>Table20[[#This Row],[Growth Rate]]</f>
        <v>-0.79276315789473684</v>
      </c>
      <c r="F1556">
        <f>Table21[[#This Row],[UNITID]]</f>
        <v>175935</v>
      </c>
      <c r="G1556" s="21">
        <f>Table21[[#This Row],[Growth Rate]]</f>
        <v>1.288888888888889</v>
      </c>
      <c r="H1556">
        <f>Table5[[#This Row],[UNITID]]</f>
        <v>175935</v>
      </c>
      <c r="I1556" s="7">
        <f>Table5[[#This Row],[Growth Rate]]</f>
        <v>1.0318181818181817</v>
      </c>
    </row>
    <row r="1557" spans="1:9" ht="14.25">
      <c r="A1557" s="63">
        <f>Table19[[#This Row],[UNITID]]</f>
        <v>175935</v>
      </c>
      <c r="B1557" s="148" t="str">
        <f>Table19[[#This Row],[OUTCOMES MEASURES]]</f>
        <v>Percent of adjusted cohort receiving an award at 8 years</v>
      </c>
      <c r="C1557" s="156">
        <f>Table19[[#This Row],[Growth Rate]]</f>
        <v>9.0909090909090912E-2</v>
      </c>
      <c r="D1557">
        <f>Table20[[#This Row],[UNITID]]</f>
        <v>175935</v>
      </c>
      <c r="E1557" s="156">
        <f>Table20[[#This Row],[Growth Rate]]</f>
        <v>-0.5</v>
      </c>
      <c r="F1557">
        <f>Table21[[#This Row],[UNITID]]</f>
        <v>175935</v>
      </c>
      <c r="G1557" s="157">
        <f>Table21[[#This Row],[Growth Rate]]</f>
        <v>-0.13043478260869565</v>
      </c>
      <c r="H1557">
        <f>Table5[[#This Row],[UNITID]]</f>
        <v>175935</v>
      </c>
      <c r="I1557" s="156">
        <f>Table5[[#This Row],[Growth Rate]]</f>
        <v>3.5714285714285712E-2</v>
      </c>
    </row>
    <row r="1558" spans="1:9" hidden="1">
      <c r="A1558">
        <f>Table19[[#This Row],[UNITID]]</f>
        <v>175935</v>
      </c>
      <c r="B1558" s="2" t="str">
        <f>Table19[[#This Row],[OUTCOMES MEASURES]]</f>
        <v>Percent of adjusted cohort still or subsequently enrolled at 8 years</v>
      </c>
      <c r="C1558" s="8">
        <f>Table19[[#This Row],[Growth Rate]]</f>
        <v>-5.2631578947368418E-2</v>
      </c>
      <c r="D1558">
        <f>Table20[[#This Row],[UNITID]]</f>
        <v>175935</v>
      </c>
      <c r="E1558" s="7">
        <f>Table20[[#This Row],[Growth Rate]]</f>
        <v>-0.48</v>
      </c>
      <c r="F1558">
        <f>Table21[[#This Row],[UNITID]]</f>
        <v>175935</v>
      </c>
      <c r="G1558" s="21">
        <f>Table21[[#This Row],[Growth Rate]]</f>
        <v>-0.42105263157894735</v>
      </c>
      <c r="H1558">
        <f>Table5[[#This Row],[UNITID]]</f>
        <v>175935</v>
      </c>
      <c r="I1558" s="7">
        <f>Table5[[#This Row],[Growth Rate]]</f>
        <v>-0.23076923076923078</v>
      </c>
    </row>
    <row r="1559" spans="1:9" ht="14.25">
      <c r="A1559" s="63">
        <f>Table19[[#This Row],[UNITID]]</f>
        <v>175935</v>
      </c>
      <c r="B1559" s="148" t="str">
        <f>Table19[[#This Row],[OUTCOMES MEASURES]]</f>
        <v>Percent of adjusted cohort still enrolled at your institution at 8 years</v>
      </c>
      <c r="C1559" s="156">
        <f>Table19[[#This Row],[Growth Rate]]</f>
        <v>-1</v>
      </c>
      <c r="D1559">
        <f>Table20[[#This Row],[UNITID]]</f>
        <v>175935</v>
      </c>
      <c r="E1559" s="156">
        <f>Table20[[#This Row],[Growth Rate]]</f>
        <v>-1</v>
      </c>
      <c r="F1559">
        <f>Table21[[#This Row],[UNITID]]</f>
        <v>175935</v>
      </c>
      <c r="G1559" s="158">
        <f>Table21[[#This Row],[Growth Rate]]</f>
        <v>-1</v>
      </c>
      <c r="H1559">
        <f>Table5[[#This Row],[UNITID]]</f>
        <v>175935</v>
      </c>
      <c r="I1559" s="156">
        <f>Table5[[#This Row],[Growth Rate]]</f>
        <v>-1</v>
      </c>
    </row>
    <row r="1560" spans="1:9" ht="14.25">
      <c r="A1560" s="63">
        <f>Table19[[#This Row],[UNITID]]</f>
        <v>175935</v>
      </c>
      <c r="B1560" s="148" t="str">
        <f>Table19[[#This Row],[OUTCOMES MEASURES]]</f>
        <v>Percent of adjusted cohort enrolled subsequently at another institution at 8 years</v>
      </c>
      <c r="C1560" s="156">
        <f>Table19[[#This Row],[Growth Rate]]</f>
        <v>5.8823529411764705E-2</v>
      </c>
      <c r="D1560">
        <f>Table20[[#This Row],[UNITID]]</f>
        <v>175935</v>
      </c>
      <c r="E1560" s="64">
        <f>Table20[[#This Row],[Growth Rate]]</f>
        <v>-0.40909090909090912</v>
      </c>
      <c r="F1560">
        <f>Table21[[#This Row],[UNITID]]</f>
        <v>175935</v>
      </c>
      <c r="G1560" s="158">
        <f>Table21[[#This Row],[Growth Rate]]</f>
        <v>-0.35294117647058826</v>
      </c>
      <c r="H1560">
        <f>Table5[[#This Row],[UNITID]]</f>
        <v>175935</v>
      </c>
      <c r="I1560" s="64">
        <f>Table5[[#This Row],[Growth Rate]]</f>
        <v>-0.16666666666666666</v>
      </c>
    </row>
    <row r="1561" spans="1:9" hidden="1">
      <c r="A1561">
        <f>Table19[[#This Row],[UNITID]]</f>
        <v>175935</v>
      </c>
      <c r="B1561" s="2" t="str">
        <f>Table19[[#This Row],[OUTCOMES MEASURES]]</f>
        <v>Percent of adjusted cohort enrollment status unknown at 8 years</v>
      </c>
      <c r="C1561" s="8">
        <f>Table19[[#This Row],[Growth Rate]]</f>
        <v>-4.1666666666666664E-2</v>
      </c>
      <c r="D1561">
        <f>Table20[[#This Row],[UNITID]]</f>
        <v>175935</v>
      </c>
      <c r="E1561" s="8">
        <f>Table20[[#This Row],[Growth Rate]]</f>
        <v>0.39285714285714285</v>
      </c>
      <c r="F1561">
        <f>Table21[[#This Row],[UNITID]]</f>
        <v>175935</v>
      </c>
      <c r="G1561" s="8">
        <f>Table21[[#This Row],[Growth Rate]]</f>
        <v>0.3611111111111111</v>
      </c>
      <c r="H1561">
        <f>Table5[[#This Row],[UNITID]]</f>
        <v>175935</v>
      </c>
      <c r="I1561" s="8">
        <f>Table5[[#This Row],[Growth Rate]]</f>
        <v>0.24242424242424243</v>
      </c>
    </row>
    <row r="1562" spans="1:9" hidden="1">
      <c r="A1562">
        <f>Table19[[#This Row],[UNITID]]</f>
        <v>176178</v>
      </c>
      <c r="B1562" s="2" t="str">
        <f>Table19[[#This Row],[OUTCOMES MEASURES]]</f>
        <v>First-Time, Full-Time Cohort</v>
      </c>
      <c r="C1562" s="8">
        <f>Table19[[#This Row],[Growth Rate]]</f>
        <v>-0.22932330827067668</v>
      </c>
      <c r="D1562">
        <f>Table20[[#This Row],[UNITID]]</f>
        <v>176178</v>
      </c>
      <c r="E1562" s="8">
        <f>Table20[[#This Row],[Growth Rate]]</f>
        <v>-7.575757575757576E-2</v>
      </c>
      <c r="F1562">
        <f>Table21[[#This Row],[UNITID]]</f>
        <v>176178</v>
      </c>
      <c r="G1562" s="8">
        <f>Table21[[#This Row],[Growth Rate]]</f>
        <v>-0.34727408513816282</v>
      </c>
      <c r="H1562">
        <f>Table5[[#This Row],[UNITID]]</f>
        <v>176178</v>
      </c>
      <c r="I1562" s="8">
        <f>Table5[[#This Row],[Growth Rate]]</f>
        <v>-0.19413919413919414</v>
      </c>
    </row>
    <row r="1563" spans="1:9" hidden="1">
      <c r="A1563">
        <f>Table19[[#This Row],[UNITID]]</f>
        <v>176178</v>
      </c>
      <c r="B1563" t="str">
        <f>Table19[[#This Row],[OUTCOMES MEASURES]]</f>
        <v>Exclusions to cohort</v>
      </c>
      <c r="C1563" s="7" t="str">
        <f>Table19[[#This Row],[Growth Rate]]</f>
        <v/>
      </c>
      <c r="D1563">
        <f>Table20[[#This Row],[UNITID]]</f>
        <v>176178</v>
      </c>
      <c r="E1563" s="7" t="str">
        <f>Table20[[#This Row],[Growth Rate]]</f>
        <v/>
      </c>
      <c r="F1563">
        <f>Table21[[#This Row],[UNITID]]</f>
        <v>176178</v>
      </c>
      <c r="G1563" s="7" t="str">
        <f>Table21[[#This Row],[Growth Rate]]</f>
        <v/>
      </c>
      <c r="H1563">
        <f>Table5[[#This Row],[UNITID]]</f>
        <v>176178</v>
      </c>
      <c r="I1563" s="7" t="str">
        <f>Table5[[#This Row],[Growth Rate]]</f>
        <v/>
      </c>
    </row>
    <row r="1564" spans="1:9" ht="14.25">
      <c r="A1564" s="63">
        <f>Table19[[#This Row],[UNITID]]</f>
        <v>176178</v>
      </c>
      <c r="B1564" s="63" t="str">
        <f>Table19[[#This Row],[OUTCOMES MEASURES]]</f>
        <v>Adjusted cohort</v>
      </c>
      <c r="C1564" s="64">
        <f>Table19[[#This Row],[Growth Rate]]</f>
        <v>-0.23308270676691728</v>
      </c>
      <c r="D1564">
        <f>Table20[[#This Row],[UNITID]]</f>
        <v>176178</v>
      </c>
      <c r="E1564" s="64">
        <f>Table20[[#This Row],[Growth Rate]]</f>
        <v>-7.9545454545454544E-2</v>
      </c>
      <c r="F1564">
        <f>Table21[[#This Row],[UNITID]]</f>
        <v>176178</v>
      </c>
      <c r="G1564" s="155">
        <f>Table21[[#This Row],[Growth Rate]]</f>
        <v>-0.34727408513816282</v>
      </c>
      <c r="H1564">
        <f>Table5[[#This Row],[UNITID]]</f>
        <v>176178</v>
      </c>
      <c r="I1564" s="64">
        <f>Table5[[#This Row],[Growth Rate]]</f>
        <v>-0.19413919413919414</v>
      </c>
    </row>
    <row r="1565" spans="1:9" hidden="1">
      <c r="A1565">
        <f>Table19[[#This Row],[UNITID]]</f>
        <v>176178</v>
      </c>
      <c r="B1565" t="str">
        <f>Table19[[#This Row],[OUTCOMES MEASURES]]</f>
        <v>Number of adjusted cohort receiving a certificate at 4 years</v>
      </c>
      <c r="C1565" s="7">
        <f>Table19[[#This Row],[Growth Rate]]</f>
        <v>0.2558139534883721</v>
      </c>
      <c r="D1565">
        <f>Table20[[#This Row],[UNITID]]</f>
        <v>176178</v>
      </c>
      <c r="E1565" s="7">
        <f>Table20[[#This Row],[Growth Rate]]</f>
        <v>1</v>
      </c>
      <c r="F1565">
        <f>Table21[[#This Row],[UNITID]]</f>
        <v>176178</v>
      </c>
      <c r="G1565" s="7">
        <f>Table21[[#This Row],[Growth Rate]]</f>
        <v>3.0769230769230771E-2</v>
      </c>
      <c r="H1565">
        <f>Table5[[#This Row],[UNITID]]</f>
        <v>176178</v>
      </c>
      <c r="I1565" s="7">
        <f>Table5[[#This Row],[Growth Rate]]</f>
        <v>2</v>
      </c>
    </row>
    <row r="1566" spans="1:9" hidden="1">
      <c r="A1566">
        <f>Table19[[#This Row],[UNITID]]</f>
        <v>176178</v>
      </c>
      <c r="B1566" t="str">
        <f>Table19[[#This Row],[OUTCOMES MEASURES]]</f>
        <v>Number of adjusted cohort receiving an Associate's degree at 4 years</v>
      </c>
      <c r="C1566" s="7">
        <f>Table19[[#This Row],[Growth Rate]]</f>
        <v>-1.5873015873015872E-2</v>
      </c>
      <c r="D1566">
        <f>Table20[[#This Row],[UNITID]]</f>
        <v>176178</v>
      </c>
      <c r="E1566" s="7">
        <f>Table20[[#This Row],[Growth Rate]]</f>
        <v>0</v>
      </c>
      <c r="F1566">
        <f>Table21[[#This Row],[UNITID]]</f>
        <v>176178</v>
      </c>
      <c r="G1566" s="7">
        <f>Table21[[#This Row],[Growth Rate]]</f>
        <v>-3.5555555555555556E-2</v>
      </c>
      <c r="H1566">
        <f>Table5[[#This Row],[UNITID]]</f>
        <v>176178</v>
      </c>
      <c r="I1566" s="7">
        <f>Table5[[#This Row],[Growth Rate]]</f>
        <v>-2.1739130434782608E-2</v>
      </c>
    </row>
    <row r="1567" spans="1:9" hidden="1">
      <c r="A1567">
        <f>Table19[[#This Row],[UNITID]]</f>
        <v>176178</v>
      </c>
      <c r="B1567" t="str">
        <f>Table19[[#This Row],[OUTCOMES MEASURES]]</f>
        <v>Number of adjusted cohort receiving a Bachelor's degree at 4 years</v>
      </c>
      <c r="C1567" s="7" t="str">
        <f>Table19[[#This Row],[Growth Rate]]</f>
        <v/>
      </c>
      <c r="D1567">
        <f>Table20[[#This Row],[UNITID]]</f>
        <v>176178</v>
      </c>
      <c r="E1567" s="7" t="str">
        <f>Table20[[#This Row],[Growth Rate]]</f>
        <v/>
      </c>
      <c r="F1567">
        <f>Table21[[#This Row],[UNITID]]</f>
        <v>176178</v>
      </c>
      <c r="G1567" s="7" t="str">
        <f>Table21[[#This Row],[Growth Rate]]</f>
        <v/>
      </c>
      <c r="H1567">
        <f>Table5[[#This Row],[UNITID]]</f>
        <v>176178</v>
      </c>
      <c r="I1567" s="7" t="str">
        <f>Table5[[#This Row],[Growth Rate]]</f>
        <v/>
      </c>
    </row>
    <row r="1568" spans="1:9" hidden="1">
      <c r="A1568">
        <f>Table19[[#This Row],[UNITID]]</f>
        <v>176178</v>
      </c>
      <c r="B1568" s="2" t="str">
        <f>Table19[[#This Row],[OUTCOMES MEASURES]]</f>
        <v>Number of adjusted cohort receiving an award at 4 years</v>
      </c>
      <c r="C1568" s="7">
        <f>Table19[[#This Row],[Growth Rate]]</f>
        <v>3.4482758620689655E-2</v>
      </c>
      <c r="D1568">
        <f>Table20[[#This Row],[UNITID]]</f>
        <v>176178</v>
      </c>
      <c r="E1568" s="7">
        <f>Table20[[#This Row],[Growth Rate]]</f>
        <v>0.18181818181818182</v>
      </c>
      <c r="F1568">
        <f>Table21[[#This Row],[UNITID]]</f>
        <v>176178</v>
      </c>
      <c r="G1568" s="21">
        <f>Table21[[#This Row],[Growth Rate]]</f>
        <v>-2.0689655172413793E-2</v>
      </c>
      <c r="H1568">
        <f>Table5[[#This Row],[UNITID]]</f>
        <v>176178</v>
      </c>
      <c r="I1568" s="7">
        <f>Table5[[#This Row],[Growth Rate]]</f>
        <v>0.21153846153846154</v>
      </c>
    </row>
    <row r="1569" spans="1:9" ht="14.25">
      <c r="A1569" s="63">
        <f>Table19[[#This Row],[UNITID]]</f>
        <v>176178</v>
      </c>
      <c r="B1569" s="148" t="str">
        <f>Table19[[#This Row],[OUTCOMES MEASURES]]</f>
        <v>Percent of adjusted cohort receiving an award at 4 years</v>
      </c>
      <c r="C1569" s="156">
        <f>Table19[[#This Row],[Growth Rate]]</f>
        <v>0.36</v>
      </c>
      <c r="D1569">
        <f>Table20[[#This Row],[UNITID]]</f>
        <v>176178</v>
      </c>
      <c r="E1569" s="156">
        <f>Table20[[#This Row],[Growth Rate]]</f>
        <v>0.375</v>
      </c>
      <c r="F1569">
        <f>Table21[[#This Row],[UNITID]]</f>
        <v>176178</v>
      </c>
      <c r="G1569" s="157">
        <f>Table21[[#This Row],[Growth Rate]]</f>
        <v>0.45454545454545453</v>
      </c>
      <c r="H1569">
        <f>Table5[[#This Row],[UNITID]]</f>
        <v>176178</v>
      </c>
      <c r="I1569" s="156">
        <f>Table5[[#This Row],[Growth Rate]]</f>
        <v>0.66666666666666663</v>
      </c>
    </row>
    <row r="1570" spans="1:9" hidden="1">
      <c r="A1570">
        <f>Table19[[#This Row],[UNITID]]</f>
        <v>176178</v>
      </c>
      <c r="B1570" t="str">
        <f>Table19[[#This Row],[OUTCOMES MEASURES]]</f>
        <v>Number of adjusted cohort receiving a certificate at 6 years</v>
      </c>
      <c r="C1570" s="7">
        <f>Table19[[#This Row],[Growth Rate]]</f>
        <v>0.30681818181818182</v>
      </c>
      <c r="D1570">
        <f>Table20[[#This Row],[UNITID]]</f>
        <v>176178</v>
      </c>
      <c r="E1570" s="7">
        <f>Table20[[#This Row],[Growth Rate]]</f>
        <v>1.5</v>
      </c>
      <c r="F1570">
        <f>Table21[[#This Row],[UNITID]]</f>
        <v>176178</v>
      </c>
      <c r="G1570" s="7">
        <f>Table21[[#This Row],[Growth Rate]]</f>
        <v>-5.6338028169014086E-2</v>
      </c>
      <c r="H1570">
        <f>Table5[[#This Row],[UNITID]]</f>
        <v>176178</v>
      </c>
      <c r="I1570" s="7">
        <f>Table5[[#This Row],[Growth Rate]]</f>
        <v>1.25</v>
      </c>
    </row>
    <row r="1571" spans="1:9" hidden="1">
      <c r="A1571">
        <f>Table19[[#This Row],[UNITID]]</f>
        <v>176178</v>
      </c>
      <c r="B1571" t="str">
        <f>Table19[[#This Row],[OUTCOMES MEASURES]]</f>
        <v>Number of adjusted cohort receiving an Associate's degree at 6 years</v>
      </c>
      <c r="C1571" s="7">
        <f>Table19[[#This Row],[Growth Rate]]</f>
        <v>-8.4090909090909091E-2</v>
      </c>
      <c r="D1571">
        <f>Table20[[#This Row],[UNITID]]</f>
        <v>176178</v>
      </c>
      <c r="E1571" s="7">
        <f>Table20[[#This Row],[Growth Rate]]</f>
        <v>-0.10344827586206896</v>
      </c>
      <c r="F1571">
        <f>Table21[[#This Row],[UNITID]]</f>
        <v>176178</v>
      </c>
      <c r="G1571" s="7">
        <f>Table21[[#This Row],[Growth Rate]]</f>
        <v>-0.125</v>
      </c>
      <c r="H1571">
        <f>Table5[[#This Row],[UNITID]]</f>
        <v>176178</v>
      </c>
      <c r="I1571" s="7">
        <f>Table5[[#This Row],[Growth Rate]]</f>
        <v>-0.10344827586206896</v>
      </c>
    </row>
    <row r="1572" spans="1:9" hidden="1">
      <c r="A1572">
        <f>Table19[[#This Row],[UNITID]]</f>
        <v>176178</v>
      </c>
      <c r="B1572" t="str">
        <f>Table19[[#This Row],[OUTCOMES MEASURES]]</f>
        <v>Number of adjusted cohort receiving a Bachelor's degree at 6 years</v>
      </c>
      <c r="C1572" s="7" t="str">
        <f>Table19[[#This Row],[Growth Rate]]</f>
        <v/>
      </c>
      <c r="D1572">
        <f>Table20[[#This Row],[UNITID]]</f>
        <v>176178</v>
      </c>
      <c r="E1572" s="7" t="str">
        <f>Table20[[#This Row],[Growth Rate]]</f>
        <v/>
      </c>
      <c r="F1572">
        <f>Table21[[#This Row],[UNITID]]</f>
        <v>176178</v>
      </c>
      <c r="G1572" s="7" t="str">
        <f>Table21[[#This Row],[Growth Rate]]</f>
        <v/>
      </c>
      <c r="H1572">
        <f>Table5[[#This Row],[UNITID]]</f>
        <v>176178</v>
      </c>
      <c r="I1572" s="7" t="str">
        <f>Table5[[#This Row],[Growth Rate]]</f>
        <v/>
      </c>
    </row>
    <row r="1573" spans="1:9" hidden="1">
      <c r="A1573">
        <f>Table19[[#This Row],[UNITID]]</f>
        <v>176178</v>
      </c>
      <c r="B1573" s="2" t="str">
        <f>Table19[[#This Row],[OUTCOMES MEASURES]]</f>
        <v>Number of adjusted cohort receiving an award at 6 years</v>
      </c>
      <c r="C1573" s="7">
        <f>Table19[[#This Row],[Growth Rate]]</f>
        <v>-1.893939393939394E-2</v>
      </c>
      <c r="D1573">
        <f>Table20[[#This Row],[UNITID]]</f>
        <v>176178</v>
      </c>
      <c r="E1573" s="7">
        <f>Table20[[#This Row],[Growth Rate]]</f>
        <v>9.0909090909090912E-2</v>
      </c>
      <c r="F1573">
        <f>Table21[[#This Row],[UNITID]]</f>
        <v>176178</v>
      </c>
      <c r="G1573" s="21">
        <f>Table21[[#This Row],[Growth Rate]]</f>
        <v>-0.11044776119402985</v>
      </c>
      <c r="H1573">
        <f>Table5[[#This Row],[UNITID]]</f>
        <v>176178</v>
      </c>
      <c r="I1573" s="7">
        <f>Table5[[#This Row],[Growth Rate]]</f>
        <v>6.0606060606060608E-2</v>
      </c>
    </row>
    <row r="1574" spans="1:9" ht="14.25">
      <c r="A1574" s="63">
        <f>Table19[[#This Row],[UNITID]]</f>
        <v>176178</v>
      </c>
      <c r="B1574" s="148" t="str">
        <f>Table19[[#This Row],[OUTCOMES MEASURES]]</f>
        <v>Percent of adjusted cohort receiving an award at 6 years</v>
      </c>
      <c r="C1574" s="156">
        <f>Table19[[#This Row],[Growth Rate]]</f>
        <v>0.2857142857142857</v>
      </c>
      <c r="D1574">
        <f>Table20[[#This Row],[UNITID]]</f>
        <v>176178</v>
      </c>
      <c r="E1574" s="156">
        <f>Table20[[#This Row],[Growth Rate]]</f>
        <v>0.15384615384615385</v>
      </c>
      <c r="F1574">
        <f>Table21[[#This Row],[UNITID]]</f>
        <v>176178</v>
      </c>
      <c r="G1574" s="157">
        <f>Table21[[#This Row],[Growth Rate]]</f>
        <v>0.36</v>
      </c>
      <c r="H1574">
        <f>Table5[[#This Row],[UNITID]]</f>
        <v>176178</v>
      </c>
      <c r="I1574" s="156">
        <f>Table5[[#This Row],[Growth Rate]]</f>
        <v>0.375</v>
      </c>
    </row>
    <row r="1575" spans="1:9" hidden="1">
      <c r="A1575">
        <f>Table19[[#This Row],[UNITID]]</f>
        <v>176178</v>
      </c>
      <c r="B1575" t="str">
        <f>Table19[[#This Row],[OUTCOMES MEASURES]]</f>
        <v>Number of adjusted cohort receiving a certificate at 8 years</v>
      </c>
      <c r="C1575" s="7">
        <f>Table19[[#This Row],[Growth Rate]]</f>
        <v>0.30769230769230771</v>
      </c>
      <c r="D1575">
        <f>Table20[[#This Row],[UNITID]]</f>
        <v>176178</v>
      </c>
      <c r="E1575" s="7">
        <f>Table20[[#This Row],[Growth Rate]]</f>
        <v>2.3333333333333335</v>
      </c>
      <c r="F1575">
        <f>Table21[[#This Row],[UNITID]]</f>
        <v>176178</v>
      </c>
      <c r="G1575" s="7">
        <f>Table21[[#This Row],[Growth Rate]]</f>
        <v>0</v>
      </c>
      <c r="H1575">
        <f>Table5[[#This Row],[UNITID]]</f>
        <v>176178</v>
      </c>
      <c r="I1575" s="7">
        <f>Table5[[#This Row],[Growth Rate]]</f>
        <v>1.625</v>
      </c>
    </row>
    <row r="1576" spans="1:9" hidden="1">
      <c r="A1576">
        <f>Table19[[#This Row],[UNITID]]</f>
        <v>176178</v>
      </c>
      <c r="B1576" t="str">
        <f>Table19[[#This Row],[OUTCOMES MEASURES]]</f>
        <v>Number of adjusted cohort receiving an Associate's degree at 8 years</v>
      </c>
      <c r="C1576" s="7">
        <f>Table19[[#This Row],[Growth Rate]]</f>
        <v>-0.11016949152542373</v>
      </c>
      <c r="D1576">
        <f>Table20[[#This Row],[UNITID]]</f>
        <v>176178</v>
      </c>
      <c r="E1576" s="7">
        <f>Table20[[#This Row],[Growth Rate]]</f>
        <v>-6.4516129032258063E-2</v>
      </c>
      <c r="F1576">
        <f>Table21[[#This Row],[UNITID]]</f>
        <v>176178</v>
      </c>
      <c r="G1576" s="7">
        <f>Table21[[#This Row],[Growth Rate]]</f>
        <v>-0.17204301075268819</v>
      </c>
      <c r="H1576">
        <f>Table5[[#This Row],[UNITID]]</f>
        <v>176178</v>
      </c>
      <c r="I1576" s="7">
        <f>Table5[[#This Row],[Growth Rate]]</f>
        <v>-0.15625</v>
      </c>
    </row>
    <row r="1577" spans="1:9" hidden="1">
      <c r="A1577">
        <f>Table19[[#This Row],[UNITID]]</f>
        <v>176178</v>
      </c>
      <c r="B1577" t="str">
        <f>Table19[[#This Row],[OUTCOMES MEASURES]]</f>
        <v>Number of adjusted cohort receiving a Bachelor's degree at 8 years</v>
      </c>
      <c r="C1577" s="7" t="str">
        <f>Table19[[#This Row],[Growth Rate]]</f>
        <v/>
      </c>
      <c r="D1577">
        <f>Table20[[#This Row],[UNITID]]</f>
        <v>176178</v>
      </c>
      <c r="E1577" s="7" t="str">
        <f>Table20[[#This Row],[Growth Rate]]</f>
        <v/>
      </c>
      <c r="F1577">
        <f>Table21[[#This Row],[UNITID]]</f>
        <v>176178</v>
      </c>
      <c r="G1577" s="7" t="str">
        <f>Table21[[#This Row],[Growth Rate]]</f>
        <v/>
      </c>
      <c r="H1577">
        <f>Table5[[#This Row],[UNITID]]</f>
        <v>176178</v>
      </c>
      <c r="I1577" s="7" t="str">
        <f>Table5[[#This Row],[Growth Rate]]</f>
        <v/>
      </c>
    </row>
    <row r="1578" spans="1:9" hidden="1">
      <c r="A1578">
        <f>Table19[[#This Row],[UNITID]]</f>
        <v>176178</v>
      </c>
      <c r="B1578" t="str">
        <f>Table19[[#This Row],[OUTCOMES MEASURES]]</f>
        <v>Number of adjusted cohort receiving an award at 8 years</v>
      </c>
      <c r="C1578" s="7">
        <f>Table19[[#This Row],[Growth Rate]]</f>
        <v>-4.2628774422735348E-2</v>
      </c>
      <c r="D1578">
        <f>Table20[[#This Row],[UNITID]]</f>
        <v>176178</v>
      </c>
      <c r="E1578" s="7">
        <f>Table20[[#This Row],[Growth Rate]]</f>
        <v>0.14705882352941177</v>
      </c>
      <c r="F1578">
        <f>Table21[[#This Row],[UNITID]]</f>
        <v>176178</v>
      </c>
      <c r="G1578" s="7">
        <f>Table21[[#This Row],[Growth Rate]]</f>
        <v>-0.1359773371104816</v>
      </c>
      <c r="H1578">
        <f>Table5[[#This Row],[UNITID]]</f>
        <v>176178</v>
      </c>
      <c r="I1578" s="7">
        <f>Table5[[#This Row],[Growth Rate]]</f>
        <v>4.1666666666666664E-2</v>
      </c>
    </row>
    <row r="1579" spans="1:9" hidden="1">
      <c r="A1579">
        <f>Table19[[#This Row],[UNITID]]</f>
        <v>176178</v>
      </c>
      <c r="B1579" t="str">
        <f>Table19[[#This Row],[OUTCOMES MEASURES]]</f>
        <v>Number of adjusted cohort still enrolled at your institution at 8 years</v>
      </c>
      <c r="C1579" s="7">
        <f>Table19[[#This Row],[Growth Rate]]</f>
        <v>-0.2</v>
      </c>
      <c r="D1579">
        <f>Table20[[#This Row],[UNITID]]</f>
        <v>176178</v>
      </c>
      <c r="E1579" s="7">
        <f>Table20[[#This Row],[Growth Rate]]</f>
        <v>2</v>
      </c>
      <c r="F1579">
        <f>Table21[[#This Row],[UNITID]]</f>
        <v>176178</v>
      </c>
      <c r="G1579" s="7">
        <f>Table21[[#This Row],[Growth Rate]]</f>
        <v>-0.55555555555555558</v>
      </c>
      <c r="H1579">
        <f>Table5[[#This Row],[UNITID]]</f>
        <v>176178</v>
      </c>
      <c r="I1579" s="7">
        <f>Table5[[#This Row],[Growth Rate]]</f>
        <v>0.25</v>
      </c>
    </row>
    <row r="1580" spans="1:9" hidden="1">
      <c r="A1580">
        <f>Table19[[#This Row],[UNITID]]</f>
        <v>176178</v>
      </c>
      <c r="B1580" t="str">
        <f>Table19[[#This Row],[OUTCOMES MEASURES]]</f>
        <v>Number of adjusted cohort who enrolled subsequently at another institution at 8 years</v>
      </c>
      <c r="C1580" s="7">
        <f>Table19[[#This Row],[Growth Rate]]</f>
        <v>-0.40640809443507586</v>
      </c>
      <c r="D1580">
        <f>Table20[[#This Row],[UNITID]]</f>
        <v>176178</v>
      </c>
      <c r="E1580" s="7">
        <f>Table20[[#This Row],[Growth Rate]]</f>
        <v>-0.35714285714285715</v>
      </c>
      <c r="F1580">
        <f>Table21[[#This Row],[UNITID]]</f>
        <v>176178</v>
      </c>
      <c r="G1580" s="7">
        <f>Table21[[#This Row],[Growth Rate]]</f>
        <v>-0.444253859348199</v>
      </c>
      <c r="H1580">
        <f>Table5[[#This Row],[UNITID]]</f>
        <v>176178</v>
      </c>
      <c r="I1580" s="7">
        <f>Table5[[#This Row],[Growth Rate]]</f>
        <v>-0.158</v>
      </c>
    </row>
    <row r="1581" spans="1:9" hidden="1">
      <c r="A1581">
        <f>Table19[[#This Row],[UNITID]]</f>
        <v>176178</v>
      </c>
      <c r="B1581" s="2" t="str">
        <f>Table19[[#This Row],[OUTCOMES MEASURES]]</f>
        <v>Number of adjusted cohort whose subsequent enrollment status is unknown at 8 years</v>
      </c>
      <c r="C1581" s="8">
        <f>Table19[[#This Row],[Growth Rate]]</f>
        <v>-0.23994252873563218</v>
      </c>
      <c r="D1581">
        <f>Table20[[#This Row],[UNITID]]</f>
        <v>176178</v>
      </c>
      <c r="E1581" s="7">
        <f>Table20[[#This Row],[Growth Rate]]</f>
        <v>5.3435114503816793E-2</v>
      </c>
      <c r="F1581">
        <f>Table21[[#This Row],[UNITID]]</f>
        <v>176178</v>
      </c>
      <c r="G1581" s="7">
        <f>Table21[[#This Row],[Growth Rate]]</f>
        <v>-0.3883248730964467</v>
      </c>
      <c r="H1581">
        <f>Table5[[#This Row],[UNITID]]</f>
        <v>176178</v>
      </c>
      <c r="I1581" s="7">
        <f>Table5[[#This Row],[Growth Rate]]</f>
        <v>-0.34567901234567899</v>
      </c>
    </row>
    <row r="1582" spans="1:9" hidden="1">
      <c r="A1582">
        <f>Table19[[#This Row],[UNITID]]</f>
        <v>176178</v>
      </c>
      <c r="B1582" s="2" t="str">
        <f>Table19[[#This Row],[OUTCOMES MEASURES]]</f>
        <v>Number of adjusted cohort who did not receive an award from your institution at 8 years</v>
      </c>
      <c r="C1582" s="7">
        <f>Table19[[#This Row],[Growth Rate]]</f>
        <v>-0.31562740569668979</v>
      </c>
      <c r="D1582">
        <f>Table20[[#This Row],[UNITID]]</f>
        <v>176178</v>
      </c>
      <c r="E1582" s="7">
        <f>Table20[[#This Row],[Growth Rate]]</f>
        <v>-0.11304347826086956</v>
      </c>
      <c r="F1582">
        <f>Table21[[#This Row],[UNITID]]</f>
        <v>176178</v>
      </c>
      <c r="G1582" s="21">
        <f>Table21[[#This Row],[Growth Rate]]</f>
        <v>-0.42292089249492898</v>
      </c>
      <c r="H1582">
        <f>Table5[[#This Row],[UNITID]]</f>
        <v>176178</v>
      </c>
      <c r="I1582" s="7">
        <f>Table5[[#This Row],[Growth Rate]]</f>
        <v>-0.21686746987951808</v>
      </c>
    </row>
    <row r="1583" spans="1:9" ht="14.25">
      <c r="A1583" s="63">
        <f>Table19[[#This Row],[UNITID]]</f>
        <v>176178</v>
      </c>
      <c r="B1583" s="148" t="str">
        <f>Table19[[#This Row],[OUTCOMES MEASURES]]</f>
        <v>Percent of adjusted cohort receiving an award at 8 years</v>
      </c>
      <c r="C1583" s="156">
        <f>Table19[[#This Row],[Growth Rate]]</f>
        <v>0.26666666666666666</v>
      </c>
      <c r="D1583">
        <f>Table20[[#This Row],[UNITID]]</f>
        <v>176178</v>
      </c>
      <c r="E1583" s="156">
        <f>Table20[[#This Row],[Growth Rate]]</f>
        <v>0.23076923076923078</v>
      </c>
      <c r="F1583">
        <f>Table21[[#This Row],[UNITID]]</f>
        <v>176178</v>
      </c>
      <c r="G1583" s="157">
        <f>Table21[[#This Row],[Growth Rate]]</f>
        <v>0.34615384615384615</v>
      </c>
      <c r="H1583">
        <f>Table5[[#This Row],[UNITID]]</f>
        <v>176178</v>
      </c>
      <c r="I1583" s="156">
        <f>Table5[[#This Row],[Growth Rate]]</f>
        <v>0.22222222222222221</v>
      </c>
    </row>
    <row r="1584" spans="1:9" hidden="1">
      <c r="A1584">
        <f>Table19[[#This Row],[UNITID]]</f>
        <v>176178</v>
      </c>
      <c r="B1584" s="2" t="str">
        <f>Table19[[#This Row],[OUTCOMES MEASURES]]</f>
        <v>Percent of adjusted cohort still or subsequently enrolled at 8 years</v>
      </c>
      <c r="C1584" s="8">
        <f>Table19[[#This Row],[Growth Rate]]</f>
        <v>-0.21875</v>
      </c>
      <c r="D1584">
        <f>Table20[[#This Row],[UNITID]]</f>
        <v>176178</v>
      </c>
      <c r="E1584" s="7">
        <f>Table20[[#This Row],[Growth Rate]]</f>
        <v>-0.28947368421052633</v>
      </c>
      <c r="F1584">
        <f>Table21[[#This Row],[UNITID]]</f>
        <v>176178</v>
      </c>
      <c r="G1584" s="21">
        <f>Table21[[#This Row],[Growth Rate]]</f>
        <v>-0.13636363636363635</v>
      </c>
      <c r="H1584">
        <f>Table5[[#This Row],[UNITID]]</f>
        <v>176178</v>
      </c>
      <c r="I1584" s="7">
        <f>Table5[[#This Row],[Growth Rate]]</f>
        <v>4.8387096774193547E-2</v>
      </c>
    </row>
    <row r="1585" spans="1:9" ht="14.25">
      <c r="A1585" s="63">
        <f>Table19[[#This Row],[UNITID]]</f>
        <v>176178</v>
      </c>
      <c r="B1585" s="148" t="str">
        <f>Table19[[#This Row],[OUTCOMES MEASURES]]</f>
        <v>Percent of adjusted cohort still enrolled at your institution at 8 years</v>
      </c>
      <c r="C1585" s="156">
        <f>Table19[[#This Row],[Growth Rate]]</f>
        <v>0</v>
      </c>
      <c r="D1585">
        <f>Table20[[#This Row],[UNITID]]</f>
        <v>176178</v>
      </c>
      <c r="E1585" s="156" t="str">
        <f>Table20[[#This Row],[Growth Rate]]</f>
        <v/>
      </c>
      <c r="F1585">
        <f>Table21[[#This Row],[UNITID]]</f>
        <v>176178</v>
      </c>
      <c r="G1585" s="158">
        <f>Table21[[#This Row],[Growth Rate]]</f>
        <v>-1</v>
      </c>
      <c r="H1585">
        <f>Table5[[#This Row],[UNITID]]</f>
        <v>176178</v>
      </c>
      <c r="I1585" s="156" t="str">
        <f>Table5[[#This Row],[Growth Rate]]</f>
        <v/>
      </c>
    </row>
    <row r="1586" spans="1:9" ht="14.25">
      <c r="A1586" s="63">
        <f>Table19[[#This Row],[UNITID]]</f>
        <v>176178</v>
      </c>
      <c r="B1586" s="148" t="str">
        <f>Table19[[#This Row],[OUTCOMES MEASURES]]</f>
        <v>Percent of adjusted cohort enrolled subsequently at another institution at 8 years</v>
      </c>
      <c r="C1586" s="156">
        <f>Table19[[#This Row],[Growth Rate]]</f>
        <v>-0.21875</v>
      </c>
      <c r="D1586">
        <f>Table20[[#This Row],[UNITID]]</f>
        <v>176178</v>
      </c>
      <c r="E1586" s="64">
        <f>Table20[[#This Row],[Growth Rate]]</f>
        <v>-0.29729729729729731</v>
      </c>
      <c r="F1586">
        <f>Table21[[#This Row],[UNITID]]</f>
        <v>176178</v>
      </c>
      <c r="G1586" s="158">
        <f>Table21[[#This Row],[Growth Rate]]</f>
        <v>-0.15909090909090909</v>
      </c>
      <c r="H1586">
        <f>Table5[[#This Row],[UNITID]]</f>
        <v>176178</v>
      </c>
      <c r="I1586" s="64">
        <f>Table5[[#This Row],[Growth Rate]]</f>
        <v>4.9180327868852458E-2</v>
      </c>
    </row>
    <row r="1587" spans="1:9" hidden="1">
      <c r="A1587">
        <f>Table19[[#This Row],[UNITID]]</f>
        <v>176178</v>
      </c>
      <c r="B1587" s="2" t="str">
        <f>Table19[[#This Row],[OUTCOMES MEASURES]]</f>
        <v>Percent of adjusted cohort enrollment status unknown at 8 years</v>
      </c>
      <c r="C1587" s="8">
        <f>Table19[[#This Row],[Growth Rate]]</f>
        <v>0</v>
      </c>
      <c r="D1587">
        <f>Table20[[#This Row],[UNITID]]</f>
        <v>176178</v>
      </c>
      <c r="E1587" s="8">
        <f>Table20[[#This Row],[Growth Rate]]</f>
        <v>0.14000000000000001</v>
      </c>
      <c r="F1587">
        <f>Table21[[#This Row],[UNITID]]</f>
        <v>176178</v>
      </c>
      <c r="G1587" s="8">
        <f>Table21[[#This Row],[Growth Rate]]</f>
        <v>-3.4482758620689655E-2</v>
      </c>
      <c r="H1587">
        <f>Table5[[#This Row],[UNITID]]</f>
        <v>176178</v>
      </c>
      <c r="I1587" s="8">
        <f>Table5[[#This Row],[Growth Rate]]</f>
        <v>-0.2</v>
      </c>
    </row>
    <row r="1588" spans="1:9" hidden="1">
      <c r="A1588">
        <f>Table19[[#This Row],[UNITID]]</f>
        <v>180054</v>
      </c>
      <c r="B1588" s="2" t="str">
        <f>Table19[[#This Row],[OUTCOMES MEASURES]]</f>
        <v>First-Time, Full-Time Cohort</v>
      </c>
      <c r="C1588" s="8">
        <f>Table19[[#This Row],[Growth Rate]]</f>
        <v>-0.56462585034013602</v>
      </c>
      <c r="D1588">
        <f>Table20[[#This Row],[UNITID]]</f>
        <v>180054</v>
      </c>
      <c r="E1588" s="8">
        <f>Table20[[#This Row],[Growth Rate]]</f>
        <v>-0.64516129032258063</v>
      </c>
      <c r="F1588">
        <f>Table21[[#This Row],[UNITID]]</f>
        <v>180054</v>
      </c>
      <c r="G1588" s="8">
        <f>Table21[[#This Row],[Growth Rate]]</f>
        <v>0.61250000000000004</v>
      </c>
      <c r="H1588">
        <f>Table5[[#This Row],[UNITID]]</f>
        <v>180054</v>
      </c>
      <c r="I1588" s="8">
        <f>Table5[[#This Row],[Growth Rate]]</f>
        <v>-3.7735849056603772E-2</v>
      </c>
    </row>
    <row r="1589" spans="1:9" hidden="1">
      <c r="A1589">
        <f>Table19[[#This Row],[UNITID]]</f>
        <v>180054</v>
      </c>
      <c r="B1589" t="str">
        <f>Table19[[#This Row],[OUTCOMES MEASURES]]</f>
        <v>Exclusions to cohort</v>
      </c>
      <c r="C1589" s="7">
        <f>Table19[[#This Row],[Growth Rate]]</f>
        <v>1.5</v>
      </c>
      <c r="D1589">
        <f>Table20[[#This Row],[UNITID]]</f>
        <v>180054</v>
      </c>
      <c r="E1589" s="7" t="str">
        <f>Table20[[#This Row],[Growth Rate]]</f>
        <v/>
      </c>
      <c r="F1589">
        <f>Table21[[#This Row],[UNITID]]</f>
        <v>180054</v>
      </c>
      <c r="G1589" s="7" t="str">
        <f>Table21[[#This Row],[Growth Rate]]</f>
        <v/>
      </c>
      <c r="H1589">
        <f>Table5[[#This Row],[UNITID]]</f>
        <v>180054</v>
      </c>
      <c r="I1589" s="7">
        <f>Table5[[#This Row],[Growth Rate]]</f>
        <v>-1</v>
      </c>
    </row>
    <row r="1590" spans="1:9" ht="14.25">
      <c r="A1590" s="63">
        <f>Table19[[#This Row],[UNITID]]</f>
        <v>180054</v>
      </c>
      <c r="B1590" s="63" t="str">
        <f>Table19[[#This Row],[OUTCOMES MEASURES]]</f>
        <v>Adjusted cohort</v>
      </c>
      <c r="C1590" s="64">
        <f>Table19[[#This Row],[Growth Rate]]</f>
        <v>-0.59310344827586203</v>
      </c>
      <c r="D1590">
        <f>Table20[[#This Row],[UNITID]]</f>
        <v>180054</v>
      </c>
      <c r="E1590" s="64">
        <f>Table20[[#This Row],[Growth Rate]]</f>
        <v>-0.64516129032258063</v>
      </c>
      <c r="F1590">
        <f>Table21[[#This Row],[UNITID]]</f>
        <v>180054</v>
      </c>
      <c r="G1590" s="155">
        <f>Table21[[#This Row],[Growth Rate]]</f>
        <v>0.61250000000000004</v>
      </c>
      <c r="H1590">
        <f>Table5[[#This Row],[UNITID]]</f>
        <v>180054</v>
      </c>
      <c r="I1590" s="64">
        <f>Table5[[#This Row],[Growth Rate]]</f>
        <v>-1.9230769230769232E-2</v>
      </c>
    </row>
    <row r="1591" spans="1:9" hidden="1">
      <c r="A1591">
        <f>Table19[[#This Row],[UNITID]]</f>
        <v>180054</v>
      </c>
      <c r="B1591" t="str">
        <f>Table19[[#This Row],[OUTCOMES MEASURES]]</f>
        <v>Number of adjusted cohort receiving a certificate at 4 years</v>
      </c>
      <c r="C1591" s="7" t="str">
        <f>Table19[[#This Row],[Growth Rate]]</f>
        <v/>
      </c>
      <c r="D1591">
        <f>Table20[[#This Row],[UNITID]]</f>
        <v>180054</v>
      </c>
      <c r="E1591" s="7" t="str">
        <f>Table20[[#This Row],[Growth Rate]]</f>
        <v/>
      </c>
      <c r="F1591">
        <f>Table21[[#This Row],[UNITID]]</f>
        <v>180054</v>
      </c>
      <c r="G1591" s="7">
        <f>Table21[[#This Row],[Growth Rate]]</f>
        <v>-1</v>
      </c>
      <c r="H1591">
        <f>Table5[[#This Row],[UNITID]]</f>
        <v>180054</v>
      </c>
      <c r="I1591" s="7">
        <f>Table5[[#This Row],[Growth Rate]]</f>
        <v>-1</v>
      </c>
    </row>
    <row r="1592" spans="1:9" hidden="1">
      <c r="A1592">
        <f>Table19[[#This Row],[UNITID]]</f>
        <v>180054</v>
      </c>
      <c r="B1592" t="str">
        <f>Table19[[#This Row],[OUTCOMES MEASURES]]</f>
        <v>Number of adjusted cohort receiving an Associate's degree at 4 years</v>
      </c>
      <c r="C1592" s="7" t="str">
        <f>Table19[[#This Row],[Growth Rate]]</f>
        <v/>
      </c>
      <c r="D1592">
        <f>Table20[[#This Row],[UNITID]]</f>
        <v>180054</v>
      </c>
      <c r="E1592" s="7" t="str">
        <f>Table20[[#This Row],[Growth Rate]]</f>
        <v/>
      </c>
      <c r="F1592">
        <f>Table21[[#This Row],[UNITID]]</f>
        <v>180054</v>
      </c>
      <c r="G1592" s="7">
        <f>Table21[[#This Row],[Growth Rate]]</f>
        <v>-1</v>
      </c>
      <c r="H1592">
        <f>Table5[[#This Row],[UNITID]]</f>
        <v>180054</v>
      </c>
      <c r="I1592" s="7">
        <f>Table5[[#This Row],[Growth Rate]]</f>
        <v>-1</v>
      </c>
    </row>
    <row r="1593" spans="1:9" hidden="1">
      <c r="A1593">
        <f>Table19[[#This Row],[UNITID]]</f>
        <v>180054</v>
      </c>
      <c r="B1593" t="str">
        <f>Table19[[#This Row],[OUTCOMES MEASURES]]</f>
        <v>Number of adjusted cohort receiving a Bachelor's degree at 4 years</v>
      </c>
      <c r="C1593" s="7" t="str">
        <f>Table19[[#This Row],[Growth Rate]]</f>
        <v/>
      </c>
      <c r="D1593">
        <f>Table20[[#This Row],[UNITID]]</f>
        <v>180054</v>
      </c>
      <c r="E1593" s="7" t="str">
        <f>Table20[[#This Row],[Growth Rate]]</f>
        <v/>
      </c>
      <c r="F1593">
        <f>Table21[[#This Row],[UNITID]]</f>
        <v>180054</v>
      </c>
      <c r="G1593" s="7" t="str">
        <f>Table21[[#This Row],[Growth Rate]]</f>
        <v/>
      </c>
      <c r="H1593">
        <f>Table5[[#This Row],[UNITID]]</f>
        <v>180054</v>
      </c>
      <c r="I1593" s="7" t="str">
        <f>Table5[[#This Row],[Growth Rate]]</f>
        <v/>
      </c>
    </row>
    <row r="1594" spans="1:9" hidden="1">
      <c r="A1594">
        <f>Table19[[#This Row],[UNITID]]</f>
        <v>180054</v>
      </c>
      <c r="B1594" s="2" t="str">
        <f>Table19[[#This Row],[OUTCOMES MEASURES]]</f>
        <v>Number of adjusted cohort receiving an award at 4 years</v>
      </c>
      <c r="C1594" s="7" t="str">
        <f>Table19[[#This Row],[Growth Rate]]</f>
        <v/>
      </c>
      <c r="D1594">
        <f>Table20[[#This Row],[UNITID]]</f>
        <v>180054</v>
      </c>
      <c r="E1594" s="7" t="str">
        <f>Table20[[#This Row],[Growth Rate]]</f>
        <v/>
      </c>
      <c r="F1594">
        <f>Table21[[#This Row],[UNITID]]</f>
        <v>180054</v>
      </c>
      <c r="G1594" s="21">
        <f>Table21[[#This Row],[Growth Rate]]</f>
        <v>-1</v>
      </c>
      <c r="H1594">
        <f>Table5[[#This Row],[UNITID]]</f>
        <v>180054</v>
      </c>
      <c r="I1594" s="7">
        <f>Table5[[#This Row],[Growth Rate]]</f>
        <v>-1</v>
      </c>
    </row>
    <row r="1595" spans="1:9" ht="14.25">
      <c r="A1595" s="63">
        <f>Table19[[#This Row],[UNITID]]</f>
        <v>180054</v>
      </c>
      <c r="B1595" s="148" t="str">
        <f>Table19[[#This Row],[OUTCOMES MEASURES]]</f>
        <v>Percent of adjusted cohort receiving an award at 4 years</v>
      </c>
      <c r="C1595" s="156" t="str">
        <f>Table19[[#This Row],[Growth Rate]]</f>
        <v/>
      </c>
      <c r="D1595">
        <f>Table20[[#This Row],[UNITID]]</f>
        <v>180054</v>
      </c>
      <c r="E1595" s="156" t="str">
        <f>Table20[[#This Row],[Growth Rate]]</f>
        <v/>
      </c>
      <c r="F1595">
        <f>Table21[[#This Row],[UNITID]]</f>
        <v>180054</v>
      </c>
      <c r="G1595" s="157">
        <f>Table21[[#This Row],[Growth Rate]]</f>
        <v>-1</v>
      </c>
      <c r="H1595">
        <f>Table5[[#This Row],[UNITID]]</f>
        <v>180054</v>
      </c>
      <c r="I1595" s="156">
        <f>Table5[[#This Row],[Growth Rate]]</f>
        <v>-1</v>
      </c>
    </row>
    <row r="1596" spans="1:9" hidden="1">
      <c r="A1596">
        <f>Table19[[#This Row],[UNITID]]</f>
        <v>180054</v>
      </c>
      <c r="B1596" t="str">
        <f>Table19[[#This Row],[OUTCOMES MEASURES]]</f>
        <v>Number of adjusted cohort receiving a certificate at 6 years</v>
      </c>
      <c r="C1596" s="7" t="str">
        <f>Table19[[#This Row],[Growth Rate]]</f>
        <v/>
      </c>
      <c r="D1596">
        <f>Table20[[#This Row],[UNITID]]</f>
        <v>180054</v>
      </c>
      <c r="E1596" s="7" t="str">
        <f>Table20[[#This Row],[Growth Rate]]</f>
        <v/>
      </c>
      <c r="F1596">
        <f>Table21[[#This Row],[UNITID]]</f>
        <v>180054</v>
      </c>
      <c r="G1596" s="7" t="str">
        <f>Table21[[#This Row],[Growth Rate]]</f>
        <v/>
      </c>
      <c r="H1596">
        <f>Table5[[#This Row],[UNITID]]</f>
        <v>180054</v>
      </c>
      <c r="I1596" s="7" t="str">
        <f>Table5[[#This Row],[Growth Rate]]</f>
        <v/>
      </c>
    </row>
    <row r="1597" spans="1:9" hidden="1">
      <c r="A1597">
        <f>Table19[[#This Row],[UNITID]]</f>
        <v>180054</v>
      </c>
      <c r="B1597" t="str">
        <f>Table19[[#This Row],[OUTCOMES MEASURES]]</f>
        <v>Number of adjusted cohort receiving an Associate's degree at 6 years</v>
      </c>
      <c r="C1597" s="7">
        <f>Table19[[#This Row],[Growth Rate]]</f>
        <v>4</v>
      </c>
      <c r="D1597">
        <f>Table20[[#This Row],[UNITID]]</f>
        <v>180054</v>
      </c>
      <c r="E1597" s="7" t="str">
        <f>Table20[[#This Row],[Growth Rate]]</f>
        <v/>
      </c>
      <c r="F1597">
        <f>Table21[[#This Row],[UNITID]]</f>
        <v>180054</v>
      </c>
      <c r="G1597" s="7">
        <f>Table21[[#This Row],[Growth Rate]]</f>
        <v>-0.90625</v>
      </c>
      <c r="H1597">
        <f>Table5[[#This Row],[UNITID]]</f>
        <v>180054</v>
      </c>
      <c r="I1597" s="7">
        <f>Table5[[#This Row],[Growth Rate]]</f>
        <v>-0.88</v>
      </c>
    </row>
    <row r="1598" spans="1:9" hidden="1">
      <c r="A1598">
        <f>Table19[[#This Row],[UNITID]]</f>
        <v>180054</v>
      </c>
      <c r="B1598" t="str">
        <f>Table19[[#This Row],[OUTCOMES MEASURES]]</f>
        <v>Number of adjusted cohort receiving a Bachelor's degree at 6 years</v>
      </c>
      <c r="C1598" s="7" t="str">
        <f>Table19[[#This Row],[Growth Rate]]</f>
        <v/>
      </c>
      <c r="D1598">
        <f>Table20[[#This Row],[UNITID]]</f>
        <v>180054</v>
      </c>
      <c r="E1598" s="7" t="str">
        <f>Table20[[#This Row],[Growth Rate]]</f>
        <v/>
      </c>
      <c r="F1598">
        <f>Table21[[#This Row],[UNITID]]</f>
        <v>180054</v>
      </c>
      <c r="G1598" s="7" t="str">
        <f>Table21[[#This Row],[Growth Rate]]</f>
        <v/>
      </c>
      <c r="H1598">
        <f>Table5[[#This Row],[UNITID]]</f>
        <v>180054</v>
      </c>
      <c r="I1598" s="7" t="str">
        <f>Table5[[#This Row],[Growth Rate]]</f>
        <v/>
      </c>
    </row>
    <row r="1599" spans="1:9" hidden="1">
      <c r="A1599">
        <f>Table19[[#This Row],[UNITID]]</f>
        <v>180054</v>
      </c>
      <c r="B1599" s="2" t="str">
        <f>Table19[[#This Row],[OUTCOMES MEASURES]]</f>
        <v>Number of adjusted cohort receiving an award at 6 years</v>
      </c>
      <c r="C1599" s="7">
        <f>Table19[[#This Row],[Growth Rate]]</f>
        <v>4</v>
      </c>
      <c r="D1599">
        <f>Table20[[#This Row],[UNITID]]</f>
        <v>180054</v>
      </c>
      <c r="E1599" s="7" t="str">
        <f>Table20[[#This Row],[Growth Rate]]</f>
        <v/>
      </c>
      <c r="F1599">
        <f>Table21[[#This Row],[UNITID]]</f>
        <v>180054</v>
      </c>
      <c r="G1599" s="21">
        <f>Table21[[#This Row],[Growth Rate]]</f>
        <v>-0.859375</v>
      </c>
      <c r="H1599">
        <f>Table5[[#This Row],[UNITID]]</f>
        <v>180054</v>
      </c>
      <c r="I1599" s="7">
        <f>Table5[[#This Row],[Growth Rate]]</f>
        <v>-0.76</v>
      </c>
    </row>
    <row r="1600" spans="1:9" ht="14.25">
      <c r="A1600" s="63">
        <f>Table19[[#This Row],[UNITID]]</f>
        <v>180054</v>
      </c>
      <c r="B1600" s="148" t="str">
        <f>Table19[[#This Row],[OUTCOMES MEASURES]]</f>
        <v>Percent of adjusted cohort receiving an award at 6 years</v>
      </c>
      <c r="C1600" s="156">
        <f>Table19[[#This Row],[Growth Rate]]</f>
        <v>16</v>
      </c>
      <c r="D1600">
        <f>Table20[[#This Row],[UNITID]]</f>
        <v>180054</v>
      </c>
      <c r="E1600" s="156" t="str">
        <f>Table20[[#This Row],[Growth Rate]]</f>
        <v/>
      </c>
      <c r="F1600">
        <f>Table21[[#This Row],[UNITID]]</f>
        <v>180054</v>
      </c>
      <c r="G1600" s="157">
        <f>Table21[[#This Row],[Growth Rate]]</f>
        <v>-0.90566037735849059</v>
      </c>
      <c r="H1600">
        <f>Table5[[#This Row],[UNITID]]</f>
        <v>180054</v>
      </c>
      <c r="I1600" s="156">
        <f>Table5[[#This Row],[Growth Rate]]</f>
        <v>-0.75</v>
      </c>
    </row>
    <row r="1601" spans="1:9" hidden="1">
      <c r="A1601">
        <f>Table19[[#This Row],[UNITID]]</f>
        <v>180054</v>
      </c>
      <c r="B1601" t="str">
        <f>Table19[[#This Row],[OUTCOMES MEASURES]]</f>
        <v>Number of adjusted cohort receiving a certificate at 8 years</v>
      </c>
      <c r="C1601" s="7" t="str">
        <f>Table19[[#This Row],[Growth Rate]]</f>
        <v/>
      </c>
      <c r="D1601">
        <f>Table20[[#This Row],[UNITID]]</f>
        <v>180054</v>
      </c>
      <c r="E1601" s="7" t="str">
        <f>Table20[[#This Row],[Growth Rate]]</f>
        <v/>
      </c>
      <c r="F1601">
        <f>Table21[[#This Row],[UNITID]]</f>
        <v>180054</v>
      </c>
      <c r="G1601" s="7" t="str">
        <f>Table21[[#This Row],[Growth Rate]]</f>
        <v/>
      </c>
      <c r="H1601">
        <f>Table5[[#This Row],[UNITID]]</f>
        <v>180054</v>
      </c>
      <c r="I1601" s="7">
        <f>Table5[[#This Row],[Growth Rate]]</f>
        <v>2</v>
      </c>
    </row>
    <row r="1602" spans="1:9" hidden="1">
      <c r="A1602">
        <f>Table19[[#This Row],[UNITID]]</f>
        <v>180054</v>
      </c>
      <c r="B1602" t="str">
        <f>Table19[[#This Row],[OUTCOMES MEASURES]]</f>
        <v>Number of adjusted cohort receiving an Associate's degree at 8 years</v>
      </c>
      <c r="C1602" s="7">
        <f>Table19[[#This Row],[Growth Rate]]</f>
        <v>0.23076923076923078</v>
      </c>
      <c r="D1602">
        <f>Table20[[#This Row],[UNITID]]</f>
        <v>180054</v>
      </c>
      <c r="E1602" s="7" t="str">
        <f>Table20[[#This Row],[Growth Rate]]</f>
        <v/>
      </c>
      <c r="F1602">
        <f>Table21[[#This Row],[UNITID]]</f>
        <v>180054</v>
      </c>
      <c r="G1602" s="7">
        <f>Table21[[#This Row],[Growth Rate]]</f>
        <v>-0.859375</v>
      </c>
      <c r="H1602">
        <f>Table5[[#This Row],[UNITID]]</f>
        <v>180054</v>
      </c>
      <c r="I1602" s="7">
        <f>Table5[[#This Row],[Growth Rate]]</f>
        <v>-0.88461538461538458</v>
      </c>
    </row>
    <row r="1603" spans="1:9" hidden="1">
      <c r="A1603">
        <f>Table19[[#This Row],[UNITID]]</f>
        <v>180054</v>
      </c>
      <c r="B1603" t="str">
        <f>Table19[[#This Row],[OUTCOMES MEASURES]]</f>
        <v>Number of adjusted cohort receiving a Bachelor's degree at 8 years</v>
      </c>
      <c r="C1603" s="7" t="str">
        <f>Table19[[#This Row],[Growth Rate]]</f>
        <v/>
      </c>
      <c r="D1603">
        <f>Table20[[#This Row],[UNITID]]</f>
        <v>180054</v>
      </c>
      <c r="E1603" s="7" t="str">
        <f>Table20[[#This Row],[Growth Rate]]</f>
        <v/>
      </c>
      <c r="F1603">
        <f>Table21[[#This Row],[UNITID]]</f>
        <v>180054</v>
      </c>
      <c r="G1603" s="7" t="str">
        <f>Table21[[#This Row],[Growth Rate]]</f>
        <v/>
      </c>
      <c r="H1603">
        <f>Table5[[#This Row],[UNITID]]</f>
        <v>180054</v>
      </c>
      <c r="I1603" s="7" t="str">
        <f>Table5[[#This Row],[Growth Rate]]</f>
        <v/>
      </c>
    </row>
    <row r="1604" spans="1:9" hidden="1">
      <c r="A1604">
        <f>Table19[[#This Row],[UNITID]]</f>
        <v>180054</v>
      </c>
      <c r="B1604" t="str">
        <f>Table19[[#This Row],[OUTCOMES MEASURES]]</f>
        <v>Number of adjusted cohort receiving an award at 8 years</v>
      </c>
      <c r="C1604" s="7">
        <f>Table19[[#This Row],[Growth Rate]]</f>
        <v>0.23076923076923078</v>
      </c>
      <c r="D1604">
        <f>Table20[[#This Row],[UNITID]]</f>
        <v>180054</v>
      </c>
      <c r="E1604" s="7" t="str">
        <f>Table20[[#This Row],[Growth Rate]]</f>
        <v/>
      </c>
      <c r="F1604">
        <f>Table21[[#This Row],[UNITID]]</f>
        <v>180054</v>
      </c>
      <c r="G1604" s="7">
        <f>Table21[[#This Row],[Growth Rate]]</f>
        <v>-0.859375</v>
      </c>
      <c r="H1604">
        <f>Table5[[#This Row],[UNITID]]</f>
        <v>180054</v>
      </c>
      <c r="I1604" s="7">
        <f>Table5[[#This Row],[Growth Rate]]</f>
        <v>-0.77777777777777779</v>
      </c>
    </row>
    <row r="1605" spans="1:9" hidden="1">
      <c r="A1605">
        <f>Table19[[#This Row],[UNITID]]</f>
        <v>180054</v>
      </c>
      <c r="B1605" t="str">
        <f>Table19[[#This Row],[OUTCOMES MEASURES]]</f>
        <v>Number of adjusted cohort still enrolled at your institution at 8 years</v>
      </c>
      <c r="C1605" s="7" t="str">
        <f>Table19[[#This Row],[Growth Rate]]</f>
        <v/>
      </c>
      <c r="D1605">
        <f>Table20[[#This Row],[UNITID]]</f>
        <v>180054</v>
      </c>
      <c r="E1605" s="7" t="str">
        <f>Table20[[#This Row],[Growth Rate]]</f>
        <v/>
      </c>
      <c r="F1605">
        <f>Table21[[#This Row],[UNITID]]</f>
        <v>180054</v>
      </c>
      <c r="G1605" s="7" t="str">
        <f>Table21[[#This Row],[Growth Rate]]</f>
        <v/>
      </c>
      <c r="H1605">
        <f>Table5[[#This Row],[UNITID]]</f>
        <v>180054</v>
      </c>
      <c r="I1605" s="7" t="str">
        <f>Table5[[#This Row],[Growth Rate]]</f>
        <v/>
      </c>
    </row>
    <row r="1606" spans="1:9" hidden="1">
      <c r="A1606">
        <f>Table19[[#This Row],[UNITID]]</f>
        <v>180054</v>
      </c>
      <c r="B1606" t="str">
        <f>Table19[[#This Row],[OUTCOMES MEASURES]]</f>
        <v>Number of adjusted cohort who enrolled subsequently at another institution at 8 years</v>
      </c>
      <c r="C1606" s="7">
        <f>Table19[[#This Row],[Growth Rate]]</f>
        <v>13</v>
      </c>
      <c r="D1606">
        <f>Table20[[#This Row],[UNITID]]</f>
        <v>180054</v>
      </c>
      <c r="E1606" s="7" t="str">
        <f>Table20[[#This Row],[Growth Rate]]</f>
        <v/>
      </c>
      <c r="F1606">
        <f>Table21[[#This Row],[UNITID]]</f>
        <v>180054</v>
      </c>
      <c r="G1606" s="7">
        <f>Table21[[#This Row],[Growth Rate]]</f>
        <v>282</v>
      </c>
      <c r="H1606">
        <f>Table5[[#This Row],[UNITID]]</f>
        <v>180054</v>
      </c>
      <c r="I1606" s="7" t="str">
        <f>Table5[[#This Row],[Growth Rate]]</f>
        <v/>
      </c>
    </row>
    <row r="1607" spans="1:9" hidden="1">
      <c r="A1607">
        <f>Table19[[#This Row],[UNITID]]</f>
        <v>180054</v>
      </c>
      <c r="B1607" s="2" t="str">
        <f>Table19[[#This Row],[OUTCOMES MEASURES]]</f>
        <v>Number of adjusted cohort whose subsequent enrollment status is unknown at 8 years</v>
      </c>
      <c r="C1607" s="8">
        <f>Table19[[#This Row],[Growth Rate]]</f>
        <v>-0.88983050847457623</v>
      </c>
      <c r="D1607">
        <f>Table20[[#This Row],[UNITID]]</f>
        <v>180054</v>
      </c>
      <c r="E1607" s="7">
        <f>Table20[[#This Row],[Growth Rate]]</f>
        <v>-0.967741935483871</v>
      </c>
      <c r="F1607">
        <f>Table21[[#This Row],[UNITID]]</f>
        <v>180054</v>
      </c>
      <c r="G1607" s="7">
        <f>Table21[[#This Row],[Growth Rate]]</f>
        <v>-0.22522522522522523</v>
      </c>
      <c r="H1607">
        <f>Table5[[#This Row],[UNITID]]</f>
        <v>180054</v>
      </c>
      <c r="I1607" s="7">
        <f>Table5[[#This Row],[Growth Rate]]</f>
        <v>0.68</v>
      </c>
    </row>
    <row r="1608" spans="1:9" hidden="1">
      <c r="A1608">
        <f>Table19[[#This Row],[UNITID]]</f>
        <v>180054</v>
      </c>
      <c r="B1608" s="2" t="str">
        <f>Table19[[#This Row],[OUTCOMES MEASURES]]</f>
        <v>Number of adjusted cohort who did not receive an award from your institution at 8 years</v>
      </c>
      <c r="C1608" s="7">
        <f>Table19[[#This Row],[Growth Rate]]</f>
        <v>-0.77310924369747902</v>
      </c>
      <c r="D1608">
        <f>Table20[[#This Row],[UNITID]]</f>
        <v>180054</v>
      </c>
      <c r="E1608" s="7">
        <f>Table20[[#This Row],[Growth Rate]]</f>
        <v>-0.967741935483871</v>
      </c>
      <c r="F1608">
        <f>Table21[[#This Row],[UNITID]]</f>
        <v>180054</v>
      </c>
      <c r="G1608" s="21">
        <f>Table21[[#This Row],[Growth Rate]]</f>
        <v>2.2946428571428572</v>
      </c>
      <c r="H1608">
        <f>Table5[[#This Row],[UNITID]]</f>
        <v>180054</v>
      </c>
      <c r="I1608" s="7">
        <f>Table5[[#This Row],[Growth Rate]]</f>
        <v>0.8</v>
      </c>
    </row>
    <row r="1609" spans="1:9" ht="14.25">
      <c r="A1609" s="63">
        <f>Table19[[#This Row],[UNITID]]</f>
        <v>180054</v>
      </c>
      <c r="B1609" s="148" t="str">
        <f>Table19[[#This Row],[OUTCOMES MEASURES]]</f>
        <v>Percent of adjusted cohort receiving an award at 8 years</v>
      </c>
      <c r="C1609" s="156">
        <f>Table19[[#This Row],[Growth Rate]]</f>
        <v>2</v>
      </c>
      <c r="D1609">
        <f>Table20[[#This Row],[UNITID]]</f>
        <v>180054</v>
      </c>
      <c r="E1609" s="156" t="str">
        <f>Table20[[#This Row],[Growth Rate]]</f>
        <v/>
      </c>
      <c r="F1609">
        <f>Table21[[#This Row],[UNITID]]</f>
        <v>180054</v>
      </c>
      <c r="G1609" s="157">
        <f>Table21[[#This Row],[Growth Rate]]</f>
        <v>-0.90566037735849059</v>
      </c>
      <c r="H1609">
        <f>Table5[[#This Row],[UNITID]]</f>
        <v>180054</v>
      </c>
      <c r="I1609" s="156">
        <f>Table5[[#This Row],[Growth Rate]]</f>
        <v>-0.76923076923076927</v>
      </c>
    </row>
    <row r="1610" spans="1:9" hidden="1">
      <c r="A1610">
        <f>Table19[[#This Row],[UNITID]]</f>
        <v>180054</v>
      </c>
      <c r="B1610" s="2" t="str">
        <f>Table19[[#This Row],[OUTCOMES MEASURES]]</f>
        <v>Percent of adjusted cohort still or subsequently enrolled at 8 years</v>
      </c>
      <c r="C1610" s="8">
        <f>Table19[[#This Row],[Growth Rate]]</f>
        <v>23</v>
      </c>
      <c r="D1610">
        <f>Table20[[#This Row],[UNITID]]</f>
        <v>180054</v>
      </c>
      <c r="E1610" s="7" t="str">
        <f>Table20[[#This Row],[Growth Rate]]</f>
        <v/>
      </c>
      <c r="F1610">
        <f>Table21[[#This Row],[UNITID]]</f>
        <v>180054</v>
      </c>
      <c r="G1610" s="21" t="str">
        <f>Table21[[#This Row],[Growth Rate]]</f>
        <v/>
      </c>
      <c r="H1610">
        <f>Table5[[#This Row],[UNITID]]</f>
        <v>180054</v>
      </c>
      <c r="I1610" s="7" t="str">
        <f>Table5[[#This Row],[Growth Rate]]</f>
        <v/>
      </c>
    </row>
    <row r="1611" spans="1:9" ht="14.25">
      <c r="A1611" s="63">
        <f>Table19[[#This Row],[UNITID]]</f>
        <v>180054</v>
      </c>
      <c r="B1611" s="148" t="str">
        <f>Table19[[#This Row],[OUTCOMES MEASURES]]</f>
        <v>Percent of adjusted cohort still enrolled at your institution at 8 years</v>
      </c>
      <c r="C1611" s="156" t="str">
        <f>Table19[[#This Row],[Growth Rate]]</f>
        <v/>
      </c>
      <c r="D1611">
        <f>Table20[[#This Row],[UNITID]]</f>
        <v>180054</v>
      </c>
      <c r="E1611" s="156" t="str">
        <f>Table20[[#This Row],[Growth Rate]]</f>
        <v/>
      </c>
      <c r="F1611">
        <f>Table21[[#This Row],[UNITID]]</f>
        <v>180054</v>
      </c>
      <c r="G1611" s="158" t="str">
        <f>Table21[[#This Row],[Growth Rate]]</f>
        <v/>
      </c>
      <c r="H1611">
        <f>Table5[[#This Row],[UNITID]]</f>
        <v>180054</v>
      </c>
      <c r="I1611" s="156" t="str">
        <f>Table5[[#This Row],[Growth Rate]]</f>
        <v/>
      </c>
    </row>
    <row r="1612" spans="1:9" ht="14.25">
      <c r="A1612" s="63">
        <f>Table19[[#This Row],[UNITID]]</f>
        <v>180054</v>
      </c>
      <c r="B1612" s="148" t="str">
        <f>Table19[[#This Row],[OUTCOMES MEASURES]]</f>
        <v>Percent of adjusted cohort enrolled subsequently at another institution at 8 years</v>
      </c>
      <c r="C1612" s="156">
        <f>Table19[[#This Row],[Growth Rate]]</f>
        <v>23</v>
      </c>
      <c r="D1612">
        <f>Table20[[#This Row],[UNITID]]</f>
        <v>180054</v>
      </c>
      <c r="E1612" s="64" t="str">
        <f>Table20[[#This Row],[Growth Rate]]</f>
        <v/>
      </c>
      <c r="F1612">
        <f>Table21[[#This Row],[UNITID]]</f>
        <v>180054</v>
      </c>
      <c r="G1612" s="158" t="str">
        <f>Table21[[#This Row],[Growth Rate]]</f>
        <v/>
      </c>
      <c r="H1612">
        <f>Table5[[#This Row],[UNITID]]</f>
        <v>180054</v>
      </c>
      <c r="I1612" s="64" t="str">
        <f>Table5[[#This Row],[Growth Rate]]</f>
        <v/>
      </c>
    </row>
    <row r="1613" spans="1:9" hidden="1">
      <c r="A1613">
        <f>Table19[[#This Row],[UNITID]]</f>
        <v>180054</v>
      </c>
      <c r="B1613" s="2" t="str">
        <f>Table19[[#This Row],[OUTCOMES MEASURES]]</f>
        <v>Percent of adjusted cohort enrollment status unknown at 8 years</v>
      </c>
      <c r="C1613" s="8">
        <f>Table19[[#This Row],[Growth Rate]]</f>
        <v>-0.72839506172839508</v>
      </c>
      <c r="D1613">
        <f>Table20[[#This Row],[UNITID]]</f>
        <v>180054</v>
      </c>
      <c r="E1613" s="8">
        <f>Table20[[#This Row],[Growth Rate]]</f>
        <v>-0.91</v>
      </c>
      <c r="F1613">
        <f>Table21[[#This Row],[UNITID]]</f>
        <v>180054</v>
      </c>
      <c r="G1613" s="8">
        <f>Table21[[#This Row],[Growth Rate]]</f>
        <v>-0.52173913043478259</v>
      </c>
      <c r="H1613">
        <f>Table5[[#This Row],[UNITID]]</f>
        <v>180054</v>
      </c>
      <c r="I1613" s="8">
        <f>Table5[[#This Row],[Growth Rate]]</f>
        <v>0.70833333333333337</v>
      </c>
    </row>
    <row r="1614" spans="1:9" hidden="1">
      <c r="A1614">
        <f>Table19[[#This Row],[UNITID]]</f>
        <v>180160</v>
      </c>
      <c r="B1614" s="2" t="str">
        <f>Table19[[#This Row],[OUTCOMES MEASURES]]</f>
        <v>First-Time, Full-Time Cohort</v>
      </c>
      <c r="C1614" s="8">
        <f>Table19[[#This Row],[Growth Rate]]</f>
        <v>-0.5</v>
      </c>
      <c r="D1614">
        <f>Table20[[#This Row],[UNITID]]</f>
        <v>180160</v>
      </c>
      <c r="E1614" s="8">
        <f>Table20[[#This Row],[Growth Rate]]</f>
        <v>3.3333333333333335</v>
      </c>
      <c r="F1614">
        <f>Table21[[#This Row],[UNITID]]</f>
        <v>180160</v>
      </c>
      <c r="G1614" s="8">
        <f>Table21[[#This Row],[Growth Rate]]</f>
        <v>-0.8571428571428571</v>
      </c>
      <c r="H1614">
        <f>Table5[[#This Row],[UNITID]]</f>
        <v>180160</v>
      </c>
      <c r="I1614" s="8" t="str">
        <f>Table5[[#This Row],[Growth Rate]]</f>
        <v/>
      </c>
    </row>
    <row r="1615" spans="1:9" hidden="1">
      <c r="A1615">
        <f>Table19[[#This Row],[UNITID]]</f>
        <v>180160</v>
      </c>
      <c r="B1615" t="str">
        <f>Table19[[#This Row],[OUTCOMES MEASURES]]</f>
        <v>Exclusions to cohort</v>
      </c>
      <c r="C1615" s="7">
        <f>Table19[[#This Row],[Growth Rate]]</f>
        <v>-0.8</v>
      </c>
      <c r="D1615">
        <f>Table20[[#This Row],[UNITID]]</f>
        <v>180160</v>
      </c>
      <c r="E1615" s="7" t="str">
        <f>Table20[[#This Row],[Growth Rate]]</f>
        <v/>
      </c>
      <c r="F1615">
        <f>Table21[[#This Row],[UNITID]]</f>
        <v>180160</v>
      </c>
      <c r="G1615" s="7">
        <f>Table21[[#This Row],[Growth Rate]]</f>
        <v>-1</v>
      </c>
      <c r="H1615">
        <f>Table5[[#This Row],[UNITID]]</f>
        <v>180160</v>
      </c>
      <c r="I1615" s="7" t="str">
        <f>Table5[[#This Row],[Growth Rate]]</f>
        <v/>
      </c>
    </row>
    <row r="1616" spans="1:9" ht="14.25">
      <c r="A1616" s="63">
        <f>Table19[[#This Row],[UNITID]]</f>
        <v>180160</v>
      </c>
      <c r="B1616" s="63" t="str">
        <f>Table19[[#This Row],[OUTCOMES MEASURES]]</f>
        <v>Adjusted cohort</v>
      </c>
      <c r="C1616" s="64">
        <f>Table19[[#This Row],[Growth Rate]]</f>
        <v>-0.46808510638297873</v>
      </c>
      <c r="D1616">
        <f>Table20[[#This Row],[UNITID]]</f>
        <v>180160</v>
      </c>
      <c r="E1616" s="64">
        <f>Table20[[#This Row],[Growth Rate]]</f>
        <v>3.3333333333333335</v>
      </c>
      <c r="F1616">
        <f>Table21[[#This Row],[UNITID]]</f>
        <v>180160</v>
      </c>
      <c r="G1616" s="155">
        <f>Table21[[#This Row],[Growth Rate]]</f>
        <v>-0.83333333333333337</v>
      </c>
      <c r="H1616">
        <f>Table5[[#This Row],[UNITID]]</f>
        <v>180160</v>
      </c>
      <c r="I1616" s="64" t="str">
        <f>Table5[[#This Row],[Growth Rate]]</f>
        <v/>
      </c>
    </row>
    <row r="1617" spans="1:9" hidden="1">
      <c r="A1617">
        <f>Table19[[#This Row],[UNITID]]</f>
        <v>180160</v>
      </c>
      <c r="B1617" t="str">
        <f>Table19[[#This Row],[OUTCOMES MEASURES]]</f>
        <v>Number of adjusted cohort receiving a certificate at 4 years</v>
      </c>
      <c r="C1617" s="7" t="str">
        <f>Table19[[#This Row],[Growth Rate]]</f>
        <v/>
      </c>
      <c r="D1617">
        <f>Table20[[#This Row],[UNITID]]</f>
        <v>180160</v>
      </c>
      <c r="E1617" s="7" t="str">
        <f>Table20[[#This Row],[Growth Rate]]</f>
        <v/>
      </c>
      <c r="F1617">
        <f>Table21[[#This Row],[UNITID]]</f>
        <v>180160</v>
      </c>
      <c r="G1617" s="7" t="str">
        <f>Table21[[#This Row],[Growth Rate]]</f>
        <v/>
      </c>
      <c r="H1617">
        <f>Table5[[#This Row],[UNITID]]</f>
        <v>180160</v>
      </c>
      <c r="I1617" s="7" t="str">
        <f>Table5[[#This Row],[Growth Rate]]</f>
        <v/>
      </c>
    </row>
    <row r="1618" spans="1:9" hidden="1">
      <c r="A1618">
        <f>Table19[[#This Row],[UNITID]]</f>
        <v>180160</v>
      </c>
      <c r="B1618" t="str">
        <f>Table19[[#This Row],[OUTCOMES MEASURES]]</f>
        <v>Number of adjusted cohort receiving an Associate's degree at 4 years</v>
      </c>
      <c r="C1618" s="7">
        <f>Table19[[#This Row],[Growth Rate]]</f>
        <v>-0.26666666666666666</v>
      </c>
      <c r="D1618">
        <f>Table20[[#This Row],[UNITID]]</f>
        <v>180160</v>
      </c>
      <c r="E1618" s="7">
        <f>Table20[[#This Row],[Growth Rate]]</f>
        <v>-0.66666666666666663</v>
      </c>
      <c r="F1618">
        <f>Table21[[#This Row],[UNITID]]</f>
        <v>180160</v>
      </c>
      <c r="G1618" s="7">
        <f>Table21[[#This Row],[Growth Rate]]</f>
        <v>-1</v>
      </c>
      <c r="H1618">
        <f>Table5[[#This Row],[UNITID]]</f>
        <v>180160</v>
      </c>
      <c r="I1618" s="7" t="str">
        <f>Table5[[#This Row],[Growth Rate]]</f>
        <v/>
      </c>
    </row>
    <row r="1619" spans="1:9" hidden="1">
      <c r="A1619">
        <f>Table19[[#This Row],[UNITID]]</f>
        <v>180160</v>
      </c>
      <c r="B1619" t="str">
        <f>Table19[[#This Row],[OUTCOMES MEASURES]]</f>
        <v>Number of adjusted cohort receiving a Bachelor's degree at 4 years</v>
      </c>
      <c r="C1619" s="7" t="str">
        <f>Table19[[#This Row],[Growth Rate]]</f>
        <v/>
      </c>
      <c r="D1619">
        <f>Table20[[#This Row],[UNITID]]</f>
        <v>180160</v>
      </c>
      <c r="E1619" s="7" t="str">
        <f>Table20[[#This Row],[Growth Rate]]</f>
        <v/>
      </c>
      <c r="F1619">
        <f>Table21[[#This Row],[UNITID]]</f>
        <v>180160</v>
      </c>
      <c r="G1619" s="7" t="str">
        <f>Table21[[#This Row],[Growth Rate]]</f>
        <v/>
      </c>
      <c r="H1619">
        <f>Table5[[#This Row],[UNITID]]</f>
        <v>180160</v>
      </c>
      <c r="I1619" s="7" t="str">
        <f>Table5[[#This Row],[Growth Rate]]</f>
        <v/>
      </c>
    </row>
    <row r="1620" spans="1:9" hidden="1">
      <c r="A1620">
        <f>Table19[[#This Row],[UNITID]]</f>
        <v>180160</v>
      </c>
      <c r="B1620" s="2" t="str">
        <f>Table19[[#This Row],[OUTCOMES MEASURES]]</f>
        <v>Number of adjusted cohort receiving an award at 4 years</v>
      </c>
      <c r="C1620" s="7">
        <f>Table19[[#This Row],[Growth Rate]]</f>
        <v>-0.26666666666666666</v>
      </c>
      <c r="D1620">
        <f>Table20[[#This Row],[UNITID]]</f>
        <v>180160</v>
      </c>
      <c r="E1620" s="7">
        <f>Table20[[#This Row],[Growth Rate]]</f>
        <v>-0.66666666666666663</v>
      </c>
      <c r="F1620">
        <f>Table21[[#This Row],[UNITID]]</f>
        <v>180160</v>
      </c>
      <c r="G1620" s="21">
        <f>Table21[[#This Row],[Growth Rate]]</f>
        <v>-1</v>
      </c>
      <c r="H1620">
        <f>Table5[[#This Row],[UNITID]]</f>
        <v>180160</v>
      </c>
      <c r="I1620" s="7" t="str">
        <f>Table5[[#This Row],[Growth Rate]]</f>
        <v/>
      </c>
    </row>
    <row r="1621" spans="1:9" ht="14.25">
      <c r="A1621" s="63">
        <f>Table19[[#This Row],[UNITID]]</f>
        <v>180160</v>
      </c>
      <c r="B1621" s="148" t="str">
        <f>Table19[[#This Row],[OUTCOMES MEASURES]]</f>
        <v>Percent of adjusted cohort receiving an award at 4 years</v>
      </c>
      <c r="C1621" s="156">
        <f>Table19[[#This Row],[Growth Rate]]</f>
        <v>0.375</v>
      </c>
      <c r="D1621">
        <f>Table20[[#This Row],[UNITID]]</f>
        <v>180160</v>
      </c>
      <c r="E1621" s="156">
        <f>Table20[[#This Row],[Growth Rate]]</f>
        <v>-0.92</v>
      </c>
      <c r="F1621">
        <f>Table21[[#This Row],[UNITID]]</f>
        <v>180160</v>
      </c>
      <c r="G1621" s="157">
        <f>Table21[[#This Row],[Growth Rate]]</f>
        <v>-1</v>
      </c>
      <c r="H1621">
        <f>Table5[[#This Row],[UNITID]]</f>
        <v>180160</v>
      </c>
      <c r="I1621" s="156" t="str">
        <f>Table5[[#This Row],[Growth Rate]]</f>
        <v/>
      </c>
    </row>
    <row r="1622" spans="1:9" hidden="1">
      <c r="A1622">
        <f>Table19[[#This Row],[UNITID]]</f>
        <v>180160</v>
      </c>
      <c r="B1622" t="str">
        <f>Table19[[#This Row],[OUTCOMES MEASURES]]</f>
        <v>Number of adjusted cohort receiving a certificate at 6 years</v>
      </c>
      <c r="C1622" s="7" t="str">
        <f>Table19[[#This Row],[Growth Rate]]</f>
        <v/>
      </c>
      <c r="D1622">
        <f>Table20[[#This Row],[UNITID]]</f>
        <v>180160</v>
      </c>
      <c r="E1622" s="7" t="str">
        <f>Table20[[#This Row],[Growth Rate]]</f>
        <v/>
      </c>
      <c r="F1622">
        <f>Table21[[#This Row],[UNITID]]</f>
        <v>180160</v>
      </c>
      <c r="G1622" s="7" t="str">
        <f>Table21[[#This Row],[Growth Rate]]</f>
        <v/>
      </c>
      <c r="H1622">
        <f>Table5[[#This Row],[UNITID]]</f>
        <v>180160</v>
      </c>
      <c r="I1622" s="7" t="str">
        <f>Table5[[#This Row],[Growth Rate]]</f>
        <v/>
      </c>
    </row>
    <row r="1623" spans="1:9" hidden="1">
      <c r="A1623">
        <f>Table19[[#This Row],[UNITID]]</f>
        <v>180160</v>
      </c>
      <c r="B1623" t="str">
        <f>Table19[[#This Row],[OUTCOMES MEASURES]]</f>
        <v>Number of adjusted cohort receiving an Associate's degree at 6 years</v>
      </c>
      <c r="C1623" s="7">
        <f>Table19[[#This Row],[Growth Rate]]</f>
        <v>-0.3125</v>
      </c>
      <c r="D1623">
        <f>Table20[[#This Row],[UNITID]]</f>
        <v>180160</v>
      </c>
      <c r="E1623" s="7">
        <f>Table20[[#This Row],[Growth Rate]]</f>
        <v>-0.66666666666666663</v>
      </c>
      <c r="F1623">
        <f>Table21[[#This Row],[UNITID]]</f>
        <v>180160</v>
      </c>
      <c r="G1623" s="7">
        <f>Table21[[#This Row],[Growth Rate]]</f>
        <v>-1</v>
      </c>
      <c r="H1623">
        <f>Table5[[#This Row],[UNITID]]</f>
        <v>180160</v>
      </c>
      <c r="I1623" s="7" t="str">
        <f>Table5[[#This Row],[Growth Rate]]</f>
        <v/>
      </c>
    </row>
    <row r="1624" spans="1:9" hidden="1">
      <c r="A1624">
        <f>Table19[[#This Row],[UNITID]]</f>
        <v>180160</v>
      </c>
      <c r="B1624" t="str">
        <f>Table19[[#This Row],[OUTCOMES MEASURES]]</f>
        <v>Number of adjusted cohort receiving a Bachelor's degree at 6 years</v>
      </c>
      <c r="C1624" s="7" t="str">
        <f>Table19[[#This Row],[Growth Rate]]</f>
        <v/>
      </c>
      <c r="D1624">
        <f>Table20[[#This Row],[UNITID]]</f>
        <v>180160</v>
      </c>
      <c r="E1624" s="7" t="str">
        <f>Table20[[#This Row],[Growth Rate]]</f>
        <v/>
      </c>
      <c r="F1624">
        <f>Table21[[#This Row],[UNITID]]</f>
        <v>180160</v>
      </c>
      <c r="G1624" s="7" t="str">
        <f>Table21[[#This Row],[Growth Rate]]</f>
        <v/>
      </c>
      <c r="H1624">
        <f>Table5[[#This Row],[UNITID]]</f>
        <v>180160</v>
      </c>
      <c r="I1624" s="7" t="str">
        <f>Table5[[#This Row],[Growth Rate]]</f>
        <v/>
      </c>
    </row>
    <row r="1625" spans="1:9" hidden="1">
      <c r="A1625">
        <f>Table19[[#This Row],[UNITID]]</f>
        <v>180160</v>
      </c>
      <c r="B1625" s="2" t="str">
        <f>Table19[[#This Row],[OUTCOMES MEASURES]]</f>
        <v>Number of adjusted cohort receiving an award at 6 years</v>
      </c>
      <c r="C1625" s="7">
        <f>Table19[[#This Row],[Growth Rate]]</f>
        <v>-0.3125</v>
      </c>
      <c r="D1625">
        <f>Table20[[#This Row],[UNITID]]</f>
        <v>180160</v>
      </c>
      <c r="E1625" s="7">
        <f>Table20[[#This Row],[Growth Rate]]</f>
        <v>-0.66666666666666663</v>
      </c>
      <c r="F1625">
        <f>Table21[[#This Row],[UNITID]]</f>
        <v>180160</v>
      </c>
      <c r="G1625" s="21">
        <f>Table21[[#This Row],[Growth Rate]]</f>
        <v>-1</v>
      </c>
      <c r="H1625">
        <f>Table5[[#This Row],[UNITID]]</f>
        <v>180160</v>
      </c>
      <c r="I1625" s="7" t="str">
        <f>Table5[[#This Row],[Growth Rate]]</f>
        <v/>
      </c>
    </row>
    <row r="1626" spans="1:9" ht="14.25">
      <c r="A1626" s="63">
        <f>Table19[[#This Row],[UNITID]]</f>
        <v>180160</v>
      </c>
      <c r="B1626" s="148" t="str">
        <f>Table19[[#This Row],[OUTCOMES MEASURES]]</f>
        <v>Percent of adjusted cohort receiving an award at 6 years</v>
      </c>
      <c r="C1626" s="156">
        <f>Table19[[#This Row],[Growth Rate]]</f>
        <v>0.29411764705882354</v>
      </c>
      <c r="D1626">
        <f>Table20[[#This Row],[UNITID]]</f>
        <v>180160</v>
      </c>
      <c r="E1626" s="156">
        <f>Table20[[#This Row],[Growth Rate]]</f>
        <v>-0.92</v>
      </c>
      <c r="F1626">
        <f>Table21[[#This Row],[UNITID]]</f>
        <v>180160</v>
      </c>
      <c r="G1626" s="157">
        <f>Table21[[#This Row],[Growth Rate]]</f>
        <v>-1</v>
      </c>
      <c r="H1626">
        <f>Table5[[#This Row],[UNITID]]</f>
        <v>180160</v>
      </c>
      <c r="I1626" s="156" t="str">
        <f>Table5[[#This Row],[Growth Rate]]</f>
        <v/>
      </c>
    </row>
    <row r="1627" spans="1:9" hidden="1">
      <c r="A1627">
        <f>Table19[[#This Row],[UNITID]]</f>
        <v>180160</v>
      </c>
      <c r="B1627" t="str">
        <f>Table19[[#This Row],[OUTCOMES MEASURES]]</f>
        <v>Number of adjusted cohort receiving a certificate at 8 years</v>
      </c>
      <c r="C1627" s="7" t="str">
        <f>Table19[[#This Row],[Growth Rate]]</f>
        <v/>
      </c>
      <c r="D1627">
        <f>Table20[[#This Row],[UNITID]]</f>
        <v>180160</v>
      </c>
      <c r="E1627" s="7" t="str">
        <f>Table20[[#This Row],[Growth Rate]]</f>
        <v/>
      </c>
      <c r="F1627">
        <f>Table21[[#This Row],[UNITID]]</f>
        <v>180160</v>
      </c>
      <c r="G1627" s="7" t="str">
        <f>Table21[[#This Row],[Growth Rate]]</f>
        <v/>
      </c>
      <c r="H1627">
        <f>Table5[[#This Row],[UNITID]]</f>
        <v>180160</v>
      </c>
      <c r="I1627" s="7" t="str">
        <f>Table5[[#This Row],[Growth Rate]]</f>
        <v/>
      </c>
    </row>
    <row r="1628" spans="1:9" hidden="1">
      <c r="A1628">
        <f>Table19[[#This Row],[UNITID]]</f>
        <v>180160</v>
      </c>
      <c r="B1628" t="str">
        <f>Table19[[#This Row],[OUTCOMES MEASURES]]</f>
        <v>Number of adjusted cohort receiving an Associate's degree at 8 years</v>
      </c>
      <c r="C1628" s="7">
        <f>Table19[[#This Row],[Growth Rate]]</f>
        <v>-0.5</v>
      </c>
      <c r="D1628">
        <f>Table20[[#This Row],[UNITID]]</f>
        <v>180160</v>
      </c>
      <c r="E1628" s="7">
        <f>Table20[[#This Row],[Growth Rate]]</f>
        <v>-0.33333333333333331</v>
      </c>
      <c r="F1628">
        <f>Table21[[#This Row],[UNITID]]</f>
        <v>180160</v>
      </c>
      <c r="G1628" s="7">
        <f>Table21[[#This Row],[Growth Rate]]</f>
        <v>-1</v>
      </c>
      <c r="H1628">
        <f>Table5[[#This Row],[UNITID]]</f>
        <v>180160</v>
      </c>
      <c r="I1628" s="7" t="str">
        <f>Table5[[#This Row],[Growth Rate]]</f>
        <v/>
      </c>
    </row>
    <row r="1629" spans="1:9" hidden="1">
      <c r="A1629">
        <f>Table19[[#This Row],[UNITID]]</f>
        <v>180160</v>
      </c>
      <c r="B1629" t="str">
        <f>Table19[[#This Row],[OUTCOMES MEASURES]]</f>
        <v>Number of adjusted cohort receiving a Bachelor's degree at 8 years</v>
      </c>
      <c r="C1629" s="7" t="str">
        <f>Table19[[#This Row],[Growth Rate]]</f>
        <v/>
      </c>
      <c r="D1629">
        <f>Table20[[#This Row],[UNITID]]</f>
        <v>180160</v>
      </c>
      <c r="E1629" s="7" t="str">
        <f>Table20[[#This Row],[Growth Rate]]</f>
        <v/>
      </c>
      <c r="F1629">
        <f>Table21[[#This Row],[UNITID]]</f>
        <v>180160</v>
      </c>
      <c r="G1629" s="7" t="str">
        <f>Table21[[#This Row],[Growth Rate]]</f>
        <v/>
      </c>
      <c r="H1629">
        <f>Table5[[#This Row],[UNITID]]</f>
        <v>180160</v>
      </c>
      <c r="I1629" s="7" t="str">
        <f>Table5[[#This Row],[Growth Rate]]</f>
        <v/>
      </c>
    </row>
    <row r="1630" spans="1:9" hidden="1">
      <c r="A1630">
        <f>Table19[[#This Row],[UNITID]]</f>
        <v>180160</v>
      </c>
      <c r="B1630" t="str">
        <f>Table19[[#This Row],[OUTCOMES MEASURES]]</f>
        <v>Number of adjusted cohort receiving an award at 8 years</v>
      </c>
      <c r="C1630" s="7">
        <f>Table19[[#This Row],[Growth Rate]]</f>
        <v>-0.5</v>
      </c>
      <c r="D1630">
        <f>Table20[[#This Row],[UNITID]]</f>
        <v>180160</v>
      </c>
      <c r="E1630" s="7">
        <f>Table20[[#This Row],[Growth Rate]]</f>
        <v>-0.33333333333333331</v>
      </c>
      <c r="F1630">
        <f>Table21[[#This Row],[UNITID]]</f>
        <v>180160</v>
      </c>
      <c r="G1630" s="7">
        <f>Table21[[#This Row],[Growth Rate]]</f>
        <v>-1</v>
      </c>
      <c r="H1630">
        <f>Table5[[#This Row],[UNITID]]</f>
        <v>180160</v>
      </c>
      <c r="I1630" s="7" t="str">
        <f>Table5[[#This Row],[Growth Rate]]</f>
        <v/>
      </c>
    </row>
    <row r="1631" spans="1:9" hidden="1">
      <c r="A1631">
        <f>Table19[[#This Row],[UNITID]]</f>
        <v>180160</v>
      </c>
      <c r="B1631" t="str">
        <f>Table19[[#This Row],[OUTCOMES MEASURES]]</f>
        <v>Number of adjusted cohort still enrolled at your institution at 8 years</v>
      </c>
      <c r="C1631" s="7">
        <f>Table19[[#This Row],[Growth Rate]]</f>
        <v>-1</v>
      </c>
      <c r="D1631">
        <f>Table20[[#This Row],[UNITID]]</f>
        <v>180160</v>
      </c>
      <c r="E1631" s="7" t="str">
        <f>Table20[[#This Row],[Growth Rate]]</f>
        <v/>
      </c>
      <c r="F1631">
        <f>Table21[[#This Row],[UNITID]]</f>
        <v>180160</v>
      </c>
      <c r="G1631" s="7" t="str">
        <f>Table21[[#This Row],[Growth Rate]]</f>
        <v/>
      </c>
      <c r="H1631">
        <f>Table5[[#This Row],[UNITID]]</f>
        <v>180160</v>
      </c>
      <c r="I1631" s="7" t="str">
        <f>Table5[[#This Row],[Growth Rate]]</f>
        <v/>
      </c>
    </row>
    <row r="1632" spans="1:9" hidden="1">
      <c r="A1632">
        <f>Table19[[#This Row],[UNITID]]</f>
        <v>180160</v>
      </c>
      <c r="B1632" t="str">
        <f>Table19[[#This Row],[OUTCOMES MEASURES]]</f>
        <v>Number of adjusted cohort who enrolled subsequently at another institution at 8 years</v>
      </c>
      <c r="C1632" s="7">
        <f>Table19[[#This Row],[Growth Rate]]</f>
        <v>-0.33333333333333331</v>
      </c>
      <c r="D1632">
        <f>Table20[[#This Row],[UNITID]]</f>
        <v>180160</v>
      </c>
      <c r="E1632" s="7" t="str">
        <f>Table20[[#This Row],[Growth Rate]]</f>
        <v/>
      </c>
      <c r="F1632">
        <f>Table21[[#This Row],[UNITID]]</f>
        <v>180160</v>
      </c>
      <c r="G1632" s="7" t="str">
        <f>Table21[[#This Row],[Growth Rate]]</f>
        <v/>
      </c>
      <c r="H1632">
        <f>Table5[[#This Row],[UNITID]]</f>
        <v>180160</v>
      </c>
      <c r="I1632" s="7" t="str">
        <f>Table5[[#This Row],[Growth Rate]]</f>
        <v/>
      </c>
    </row>
    <row r="1633" spans="1:9" hidden="1">
      <c r="A1633">
        <f>Table19[[#This Row],[UNITID]]</f>
        <v>180160</v>
      </c>
      <c r="B1633" s="2" t="str">
        <f>Table19[[#This Row],[OUTCOMES MEASURES]]</f>
        <v>Number of adjusted cohort whose subsequent enrollment status is unknown at 8 years</v>
      </c>
      <c r="C1633" s="8">
        <f>Table19[[#This Row],[Growth Rate]]</f>
        <v>-0.46666666666666667</v>
      </c>
      <c r="D1633">
        <f>Table20[[#This Row],[UNITID]]</f>
        <v>180160</v>
      </c>
      <c r="E1633" s="7">
        <f>Table20[[#This Row],[Growth Rate]]</f>
        <v>3.7777777777777777</v>
      </c>
      <c r="F1633">
        <f>Table21[[#This Row],[UNITID]]</f>
        <v>180160</v>
      </c>
      <c r="G1633" s="7">
        <f>Table21[[#This Row],[Growth Rate]]</f>
        <v>-0.5</v>
      </c>
      <c r="H1633">
        <f>Table5[[#This Row],[UNITID]]</f>
        <v>180160</v>
      </c>
      <c r="I1633" s="7" t="str">
        <f>Table5[[#This Row],[Growth Rate]]</f>
        <v/>
      </c>
    </row>
    <row r="1634" spans="1:9" hidden="1">
      <c r="A1634">
        <f>Table19[[#This Row],[UNITID]]</f>
        <v>180160</v>
      </c>
      <c r="B1634" s="2" t="str">
        <f>Table19[[#This Row],[OUTCOMES MEASURES]]</f>
        <v>Number of adjusted cohort who did not receive an award from your institution at 8 years</v>
      </c>
      <c r="C1634" s="7">
        <f>Table19[[#This Row],[Growth Rate]]</f>
        <v>-0.44</v>
      </c>
      <c r="D1634">
        <f>Table20[[#This Row],[UNITID]]</f>
        <v>180160</v>
      </c>
      <c r="E1634" s="7">
        <f>Table20[[#This Row],[Growth Rate]]</f>
        <v>4.5555555555555554</v>
      </c>
      <c r="F1634">
        <f>Table21[[#This Row],[UNITID]]</f>
        <v>180160</v>
      </c>
      <c r="G1634" s="21">
        <f>Table21[[#This Row],[Growth Rate]]</f>
        <v>-0.5</v>
      </c>
      <c r="H1634">
        <f>Table5[[#This Row],[UNITID]]</f>
        <v>180160</v>
      </c>
      <c r="I1634" s="7" t="str">
        <f>Table5[[#This Row],[Growth Rate]]</f>
        <v/>
      </c>
    </row>
    <row r="1635" spans="1:9" ht="14.25">
      <c r="A1635" s="63">
        <f>Table19[[#This Row],[UNITID]]</f>
        <v>180160</v>
      </c>
      <c r="B1635" s="148" t="str">
        <f>Table19[[#This Row],[OUTCOMES MEASURES]]</f>
        <v>Percent of adjusted cohort receiving an award at 8 years</v>
      </c>
      <c r="C1635" s="156">
        <f>Table19[[#This Row],[Growth Rate]]</f>
        <v>-6.3829787234042548E-2</v>
      </c>
      <c r="D1635">
        <f>Table20[[#This Row],[UNITID]]</f>
        <v>180160</v>
      </c>
      <c r="E1635" s="156">
        <f>Table20[[#This Row],[Growth Rate]]</f>
        <v>-0.84</v>
      </c>
      <c r="F1635">
        <f>Table21[[#This Row],[UNITID]]</f>
        <v>180160</v>
      </c>
      <c r="G1635" s="157">
        <f>Table21[[#This Row],[Growth Rate]]</f>
        <v>-1</v>
      </c>
      <c r="H1635">
        <f>Table5[[#This Row],[UNITID]]</f>
        <v>180160</v>
      </c>
      <c r="I1635" s="156" t="str">
        <f>Table5[[#This Row],[Growth Rate]]</f>
        <v/>
      </c>
    </row>
    <row r="1636" spans="1:9" hidden="1">
      <c r="A1636">
        <f>Table19[[#This Row],[UNITID]]</f>
        <v>180160</v>
      </c>
      <c r="B1636" s="2" t="str">
        <f>Table19[[#This Row],[OUTCOMES MEASURES]]</f>
        <v>Percent of adjusted cohort still or subsequently enrolled at 8 years</v>
      </c>
      <c r="C1636" s="8">
        <f>Table19[[#This Row],[Growth Rate]]</f>
        <v>0.14285714285714285</v>
      </c>
      <c r="D1636">
        <f>Table20[[#This Row],[UNITID]]</f>
        <v>180160</v>
      </c>
      <c r="E1636" s="7" t="str">
        <f>Table20[[#This Row],[Growth Rate]]</f>
        <v/>
      </c>
      <c r="F1636">
        <f>Table21[[#This Row],[UNITID]]</f>
        <v>180160</v>
      </c>
      <c r="G1636" s="21" t="str">
        <f>Table21[[#This Row],[Growth Rate]]</f>
        <v/>
      </c>
      <c r="H1636">
        <f>Table5[[#This Row],[UNITID]]</f>
        <v>180160</v>
      </c>
      <c r="I1636" s="7" t="str">
        <f>Table5[[#This Row],[Growth Rate]]</f>
        <v/>
      </c>
    </row>
    <row r="1637" spans="1:9" ht="14.25">
      <c r="A1637" s="63">
        <f>Table19[[#This Row],[UNITID]]</f>
        <v>180160</v>
      </c>
      <c r="B1637" s="148" t="str">
        <f>Table19[[#This Row],[OUTCOMES MEASURES]]</f>
        <v>Percent of adjusted cohort still enrolled at your institution at 8 years</v>
      </c>
      <c r="C1637" s="156">
        <f>Table19[[#This Row],[Growth Rate]]</f>
        <v>-1</v>
      </c>
      <c r="D1637">
        <f>Table20[[#This Row],[UNITID]]</f>
        <v>180160</v>
      </c>
      <c r="E1637" s="156" t="str">
        <f>Table20[[#This Row],[Growth Rate]]</f>
        <v/>
      </c>
      <c r="F1637">
        <f>Table21[[#This Row],[UNITID]]</f>
        <v>180160</v>
      </c>
      <c r="G1637" s="158" t="str">
        <f>Table21[[#This Row],[Growth Rate]]</f>
        <v/>
      </c>
      <c r="H1637">
        <f>Table5[[#This Row],[UNITID]]</f>
        <v>180160</v>
      </c>
      <c r="I1637" s="156" t="str">
        <f>Table5[[#This Row],[Growth Rate]]</f>
        <v/>
      </c>
    </row>
    <row r="1638" spans="1:9" ht="14.25">
      <c r="A1638" s="63">
        <f>Table19[[#This Row],[UNITID]]</f>
        <v>180160</v>
      </c>
      <c r="B1638" s="148" t="str">
        <f>Table19[[#This Row],[OUTCOMES MEASURES]]</f>
        <v>Percent of adjusted cohort enrolled subsequently at another institution at 8 years</v>
      </c>
      <c r="C1638" s="156">
        <f>Table19[[#This Row],[Growth Rate]]</f>
        <v>0.26315789473684209</v>
      </c>
      <c r="D1638">
        <f>Table20[[#This Row],[UNITID]]</f>
        <v>180160</v>
      </c>
      <c r="E1638" s="64" t="str">
        <f>Table20[[#This Row],[Growth Rate]]</f>
        <v/>
      </c>
      <c r="F1638">
        <f>Table21[[#This Row],[UNITID]]</f>
        <v>180160</v>
      </c>
      <c r="G1638" s="158" t="str">
        <f>Table21[[#This Row],[Growth Rate]]</f>
        <v/>
      </c>
      <c r="H1638">
        <f>Table5[[#This Row],[UNITID]]</f>
        <v>180160</v>
      </c>
      <c r="I1638" s="64" t="str">
        <f>Table5[[#This Row],[Growth Rate]]</f>
        <v/>
      </c>
    </row>
    <row r="1639" spans="1:9" hidden="1">
      <c r="A1639">
        <f>Table19[[#This Row],[UNITID]]</f>
        <v>180160</v>
      </c>
      <c r="B1639" s="2" t="str">
        <f>Table19[[#This Row],[OUTCOMES MEASURES]]</f>
        <v>Percent of adjusted cohort enrollment status unknown at 8 years</v>
      </c>
      <c r="C1639" s="8">
        <f>Table19[[#This Row],[Growth Rate]]</f>
        <v>0</v>
      </c>
      <c r="D1639">
        <f>Table20[[#This Row],[UNITID]]</f>
        <v>180160</v>
      </c>
      <c r="E1639" s="8">
        <f>Table20[[#This Row],[Growth Rate]]</f>
        <v>0.10666666666666667</v>
      </c>
      <c r="F1639">
        <f>Table21[[#This Row],[UNITID]]</f>
        <v>180160</v>
      </c>
      <c r="G1639" s="8">
        <f>Table21[[#This Row],[Growth Rate]]</f>
        <v>2.0303030303030303</v>
      </c>
      <c r="H1639">
        <f>Table5[[#This Row],[UNITID]]</f>
        <v>180160</v>
      </c>
      <c r="I1639" s="8" t="str">
        <f>Table5[[#This Row],[Growth Rate]]</f>
        <v/>
      </c>
    </row>
    <row r="1640" spans="1:9" hidden="1">
      <c r="A1640">
        <f>Table19[[#This Row],[UNITID]]</f>
        <v>180197</v>
      </c>
      <c r="B1640" s="2" t="str">
        <f>Table19[[#This Row],[OUTCOMES MEASURES]]</f>
        <v>First-Time, Full-Time Cohort</v>
      </c>
      <c r="C1640" s="8">
        <f>Table19[[#This Row],[Growth Rate]]</f>
        <v>-0.14465408805031446</v>
      </c>
      <c r="D1640">
        <f>Table20[[#This Row],[UNITID]]</f>
        <v>180197</v>
      </c>
      <c r="E1640" s="8">
        <f>Table20[[#This Row],[Growth Rate]]</f>
        <v>6.0606060606060608E-2</v>
      </c>
      <c r="F1640">
        <f>Table21[[#This Row],[UNITID]]</f>
        <v>180197</v>
      </c>
      <c r="G1640" s="8">
        <f>Table21[[#This Row],[Growth Rate]]</f>
        <v>-0.55414012738853502</v>
      </c>
      <c r="H1640">
        <f>Table5[[#This Row],[UNITID]]</f>
        <v>180197</v>
      </c>
      <c r="I1640" s="8">
        <f>Table5[[#This Row],[Growth Rate]]</f>
        <v>-0.66666666666666663</v>
      </c>
    </row>
    <row r="1641" spans="1:9" hidden="1">
      <c r="A1641">
        <f>Table19[[#This Row],[UNITID]]</f>
        <v>180197</v>
      </c>
      <c r="B1641" t="str">
        <f>Table19[[#This Row],[OUTCOMES MEASURES]]</f>
        <v>Exclusions to cohort</v>
      </c>
      <c r="C1641" s="7" t="str">
        <f>Table19[[#This Row],[Growth Rate]]</f>
        <v/>
      </c>
      <c r="D1641">
        <f>Table20[[#This Row],[UNITID]]</f>
        <v>180197</v>
      </c>
      <c r="E1641" s="7" t="str">
        <f>Table20[[#This Row],[Growth Rate]]</f>
        <v/>
      </c>
      <c r="F1641">
        <f>Table21[[#This Row],[UNITID]]</f>
        <v>180197</v>
      </c>
      <c r="G1641" s="7" t="str">
        <f>Table21[[#This Row],[Growth Rate]]</f>
        <v/>
      </c>
      <c r="H1641">
        <f>Table5[[#This Row],[UNITID]]</f>
        <v>180197</v>
      </c>
      <c r="I1641" s="7" t="str">
        <f>Table5[[#This Row],[Growth Rate]]</f>
        <v/>
      </c>
    </row>
    <row r="1642" spans="1:9" ht="14.25">
      <c r="A1642" s="63">
        <f>Table19[[#This Row],[UNITID]]</f>
        <v>180197</v>
      </c>
      <c r="B1642" s="63" t="str">
        <f>Table19[[#This Row],[OUTCOMES MEASURES]]</f>
        <v>Adjusted cohort</v>
      </c>
      <c r="C1642" s="64">
        <f>Table19[[#This Row],[Growth Rate]]</f>
        <v>-0.14465408805031446</v>
      </c>
      <c r="D1642">
        <f>Table20[[#This Row],[UNITID]]</f>
        <v>180197</v>
      </c>
      <c r="E1642" s="64">
        <f>Table20[[#This Row],[Growth Rate]]</f>
        <v>6.0606060606060608E-2</v>
      </c>
      <c r="F1642">
        <f>Table21[[#This Row],[UNITID]]</f>
        <v>180197</v>
      </c>
      <c r="G1642" s="155">
        <f>Table21[[#This Row],[Growth Rate]]</f>
        <v>-0.55414012738853502</v>
      </c>
      <c r="H1642">
        <f>Table5[[#This Row],[UNITID]]</f>
        <v>180197</v>
      </c>
      <c r="I1642" s="64">
        <f>Table5[[#This Row],[Growth Rate]]</f>
        <v>-0.66666666666666663</v>
      </c>
    </row>
    <row r="1643" spans="1:9" hidden="1">
      <c r="A1643">
        <f>Table19[[#This Row],[UNITID]]</f>
        <v>180197</v>
      </c>
      <c r="B1643" t="str">
        <f>Table19[[#This Row],[OUTCOMES MEASURES]]</f>
        <v>Number of adjusted cohort receiving a certificate at 4 years</v>
      </c>
      <c r="C1643" s="7">
        <f>Table19[[#This Row],[Growth Rate]]</f>
        <v>0</v>
      </c>
      <c r="D1643">
        <f>Table20[[#This Row],[UNITID]]</f>
        <v>180197</v>
      </c>
      <c r="E1643" s="7">
        <f>Table20[[#This Row],[Growth Rate]]</f>
        <v>0</v>
      </c>
      <c r="F1643">
        <f>Table21[[#This Row],[UNITID]]</f>
        <v>180197</v>
      </c>
      <c r="G1643" s="7">
        <f>Table21[[#This Row],[Growth Rate]]</f>
        <v>-0.625</v>
      </c>
      <c r="H1643">
        <f>Table5[[#This Row],[UNITID]]</f>
        <v>180197</v>
      </c>
      <c r="I1643" s="7">
        <f>Table5[[#This Row],[Growth Rate]]</f>
        <v>-0.33333333333333331</v>
      </c>
    </row>
    <row r="1644" spans="1:9" hidden="1">
      <c r="A1644">
        <f>Table19[[#This Row],[UNITID]]</f>
        <v>180197</v>
      </c>
      <c r="B1644" t="str">
        <f>Table19[[#This Row],[OUTCOMES MEASURES]]</f>
        <v>Number of adjusted cohort receiving an Associate's degree at 4 years</v>
      </c>
      <c r="C1644" s="7">
        <f>Table19[[#This Row],[Growth Rate]]</f>
        <v>0.16</v>
      </c>
      <c r="D1644">
        <f>Table20[[#This Row],[UNITID]]</f>
        <v>180197</v>
      </c>
      <c r="E1644" s="7">
        <f>Table20[[#This Row],[Growth Rate]]</f>
        <v>0.28000000000000003</v>
      </c>
      <c r="F1644">
        <f>Table21[[#This Row],[UNITID]]</f>
        <v>180197</v>
      </c>
      <c r="G1644" s="7">
        <f>Table21[[#This Row],[Growth Rate]]</f>
        <v>-0.35416666666666669</v>
      </c>
      <c r="H1644">
        <f>Table5[[#This Row],[UNITID]]</f>
        <v>180197</v>
      </c>
      <c r="I1644" s="7">
        <f>Table5[[#This Row],[Growth Rate]]</f>
        <v>-0.72093023255813948</v>
      </c>
    </row>
    <row r="1645" spans="1:9" hidden="1">
      <c r="A1645">
        <f>Table19[[#This Row],[UNITID]]</f>
        <v>180197</v>
      </c>
      <c r="B1645" t="str">
        <f>Table19[[#This Row],[OUTCOMES MEASURES]]</f>
        <v>Number of adjusted cohort receiving a Bachelor's degree at 4 years</v>
      </c>
      <c r="C1645" s="7" t="str">
        <f>Table19[[#This Row],[Growth Rate]]</f>
        <v/>
      </c>
      <c r="D1645">
        <f>Table20[[#This Row],[UNITID]]</f>
        <v>180197</v>
      </c>
      <c r="E1645" s="7" t="str">
        <f>Table20[[#This Row],[Growth Rate]]</f>
        <v/>
      </c>
      <c r="F1645">
        <f>Table21[[#This Row],[UNITID]]</f>
        <v>180197</v>
      </c>
      <c r="G1645" s="7" t="str">
        <f>Table21[[#This Row],[Growth Rate]]</f>
        <v/>
      </c>
      <c r="H1645">
        <f>Table5[[#This Row],[UNITID]]</f>
        <v>180197</v>
      </c>
      <c r="I1645" s="7" t="str">
        <f>Table5[[#This Row],[Growth Rate]]</f>
        <v/>
      </c>
    </row>
    <row r="1646" spans="1:9" hidden="1">
      <c r="A1646">
        <f>Table19[[#This Row],[UNITID]]</f>
        <v>180197</v>
      </c>
      <c r="B1646" s="2" t="str">
        <f>Table19[[#This Row],[OUTCOMES MEASURES]]</f>
        <v>Number of adjusted cohort receiving an award at 4 years</v>
      </c>
      <c r="C1646" s="7">
        <f>Table19[[#This Row],[Growth Rate]]</f>
        <v>0.14285714285714285</v>
      </c>
      <c r="D1646">
        <f>Table20[[#This Row],[UNITID]]</f>
        <v>180197</v>
      </c>
      <c r="E1646" s="7">
        <f>Table20[[#This Row],[Growth Rate]]</f>
        <v>0.2413793103448276</v>
      </c>
      <c r="F1646">
        <f>Table21[[#This Row],[UNITID]]</f>
        <v>180197</v>
      </c>
      <c r="G1646" s="21">
        <f>Table21[[#This Row],[Growth Rate]]</f>
        <v>-0.39285714285714285</v>
      </c>
      <c r="H1646">
        <f>Table5[[#This Row],[UNITID]]</f>
        <v>180197</v>
      </c>
      <c r="I1646" s="7">
        <f>Table5[[#This Row],[Growth Rate]]</f>
        <v>-0.67346938775510201</v>
      </c>
    </row>
    <row r="1647" spans="1:9" ht="14.25">
      <c r="A1647" s="63">
        <f>Table19[[#This Row],[UNITID]]</f>
        <v>180197</v>
      </c>
      <c r="B1647" s="148" t="str">
        <f>Table19[[#This Row],[OUTCOMES MEASURES]]</f>
        <v>Percent of adjusted cohort receiving an award at 4 years</v>
      </c>
      <c r="C1647" s="156">
        <f>Table19[[#This Row],[Growth Rate]]</f>
        <v>0.34482758620689657</v>
      </c>
      <c r="D1647">
        <f>Table20[[#This Row],[UNITID]]</f>
        <v>180197</v>
      </c>
      <c r="E1647" s="156">
        <f>Table20[[#This Row],[Growth Rate]]</f>
        <v>0.15384615384615385</v>
      </c>
      <c r="F1647">
        <f>Table21[[#This Row],[UNITID]]</f>
        <v>180197</v>
      </c>
      <c r="G1647" s="157">
        <f>Table21[[#This Row],[Growth Rate]]</f>
        <v>0.3611111111111111</v>
      </c>
      <c r="H1647">
        <f>Table5[[#This Row],[UNITID]]</f>
        <v>180197</v>
      </c>
      <c r="I1647" s="156">
        <f>Table5[[#This Row],[Growth Rate]]</f>
        <v>-3.2258064516129031E-2</v>
      </c>
    </row>
    <row r="1648" spans="1:9" hidden="1">
      <c r="A1648">
        <f>Table19[[#This Row],[UNITID]]</f>
        <v>180197</v>
      </c>
      <c r="B1648" t="str">
        <f>Table19[[#This Row],[OUTCOMES MEASURES]]</f>
        <v>Number of adjusted cohort receiving a certificate at 6 years</v>
      </c>
      <c r="C1648" s="7">
        <f>Table19[[#This Row],[Growth Rate]]</f>
        <v>6.6666666666666666E-2</v>
      </c>
      <c r="D1648">
        <f>Table20[[#This Row],[UNITID]]</f>
        <v>180197</v>
      </c>
      <c r="E1648" s="7">
        <f>Table20[[#This Row],[Growth Rate]]</f>
        <v>0</v>
      </c>
      <c r="F1648">
        <f>Table21[[#This Row],[UNITID]]</f>
        <v>180197</v>
      </c>
      <c r="G1648" s="7">
        <f>Table21[[#This Row],[Growth Rate]]</f>
        <v>-0.625</v>
      </c>
      <c r="H1648">
        <f>Table5[[#This Row],[UNITID]]</f>
        <v>180197</v>
      </c>
      <c r="I1648" s="7">
        <f>Table5[[#This Row],[Growth Rate]]</f>
        <v>-0.2</v>
      </c>
    </row>
    <row r="1649" spans="1:9" hidden="1">
      <c r="A1649">
        <f>Table19[[#This Row],[UNITID]]</f>
        <v>180197</v>
      </c>
      <c r="B1649" t="str">
        <f>Table19[[#This Row],[OUTCOMES MEASURES]]</f>
        <v>Number of adjusted cohort receiving an Associate's degree at 6 years</v>
      </c>
      <c r="C1649" s="7">
        <f>Table19[[#This Row],[Growth Rate]]</f>
        <v>9.3525179856115109E-2</v>
      </c>
      <c r="D1649">
        <f>Table20[[#This Row],[UNITID]]</f>
        <v>180197</v>
      </c>
      <c r="E1649" s="7">
        <f>Table20[[#This Row],[Growth Rate]]</f>
        <v>0.5</v>
      </c>
      <c r="F1649">
        <f>Table21[[#This Row],[UNITID]]</f>
        <v>180197</v>
      </c>
      <c r="G1649" s="7">
        <f>Table21[[#This Row],[Growth Rate]]</f>
        <v>-0.38</v>
      </c>
      <c r="H1649">
        <f>Table5[[#This Row],[UNITID]]</f>
        <v>180197</v>
      </c>
      <c r="I1649" s="7">
        <f>Table5[[#This Row],[Growth Rate]]</f>
        <v>-0.71739130434782605</v>
      </c>
    </row>
    <row r="1650" spans="1:9" hidden="1">
      <c r="A1650">
        <f>Table19[[#This Row],[UNITID]]</f>
        <v>180197</v>
      </c>
      <c r="B1650" t="str">
        <f>Table19[[#This Row],[OUTCOMES MEASURES]]</f>
        <v>Number of adjusted cohort receiving a Bachelor's degree at 6 years</v>
      </c>
      <c r="C1650" s="7" t="str">
        <f>Table19[[#This Row],[Growth Rate]]</f>
        <v/>
      </c>
      <c r="D1650">
        <f>Table20[[#This Row],[UNITID]]</f>
        <v>180197</v>
      </c>
      <c r="E1650" s="7" t="str">
        <f>Table20[[#This Row],[Growth Rate]]</f>
        <v/>
      </c>
      <c r="F1650">
        <f>Table21[[#This Row],[UNITID]]</f>
        <v>180197</v>
      </c>
      <c r="G1650" s="7" t="str">
        <f>Table21[[#This Row],[Growth Rate]]</f>
        <v/>
      </c>
      <c r="H1650">
        <f>Table5[[#This Row],[UNITID]]</f>
        <v>180197</v>
      </c>
      <c r="I1650" s="7" t="str">
        <f>Table5[[#This Row],[Growth Rate]]</f>
        <v/>
      </c>
    </row>
    <row r="1651" spans="1:9" hidden="1">
      <c r="A1651">
        <f>Table19[[#This Row],[UNITID]]</f>
        <v>180197</v>
      </c>
      <c r="B1651" s="2" t="str">
        <f>Table19[[#This Row],[OUTCOMES MEASURES]]</f>
        <v>Number of adjusted cohort receiving an award at 6 years</v>
      </c>
      <c r="C1651" s="7">
        <f>Table19[[#This Row],[Growth Rate]]</f>
        <v>9.0909090909090912E-2</v>
      </c>
      <c r="D1651">
        <f>Table20[[#This Row],[UNITID]]</f>
        <v>180197</v>
      </c>
      <c r="E1651" s="7">
        <f>Table20[[#This Row],[Growth Rate]]</f>
        <v>0.4375</v>
      </c>
      <c r="F1651">
        <f>Table21[[#This Row],[UNITID]]</f>
        <v>180197</v>
      </c>
      <c r="G1651" s="21">
        <f>Table21[[#This Row],[Growth Rate]]</f>
        <v>-0.41379310344827586</v>
      </c>
      <c r="H1651">
        <f>Table5[[#This Row],[UNITID]]</f>
        <v>180197</v>
      </c>
      <c r="I1651" s="7">
        <f>Table5[[#This Row],[Growth Rate]]</f>
        <v>-0.66666666666666663</v>
      </c>
    </row>
    <row r="1652" spans="1:9" ht="14.25">
      <c r="A1652" s="63">
        <f>Table19[[#This Row],[UNITID]]</f>
        <v>180197</v>
      </c>
      <c r="B1652" s="148" t="str">
        <f>Table19[[#This Row],[OUTCOMES MEASURES]]</f>
        <v>Percent of adjusted cohort receiving an award at 6 years</v>
      </c>
      <c r="C1652" s="156">
        <f>Table19[[#This Row],[Growth Rate]]</f>
        <v>0.28125</v>
      </c>
      <c r="D1652">
        <f>Table20[[#This Row],[UNITID]]</f>
        <v>180197</v>
      </c>
      <c r="E1652" s="156">
        <f>Table20[[#This Row],[Growth Rate]]</f>
        <v>0.35714285714285715</v>
      </c>
      <c r="F1652">
        <f>Table21[[#This Row],[UNITID]]</f>
        <v>180197</v>
      </c>
      <c r="G1652" s="157">
        <f>Table21[[#This Row],[Growth Rate]]</f>
        <v>0.32432432432432434</v>
      </c>
      <c r="H1652">
        <f>Table5[[#This Row],[UNITID]]</f>
        <v>180197</v>
      </c>
      <c r="I1652" s="156">
        <f>Table5[[#This Row],[Growth Rate]]</f>
        <v>0</v>
      </c>
    </row>
    <row r="1653" spans="1:9" hidden="1">
      <c r="A1653">
        <f>Table19[[#This Row],[UNITID]]</f>
        <v>180197</v>
      </c>
      <c r="B1653" t="str">
        <f>Table19[[#This Row],[OUTCOMES MEASURES]]</f>
        <v>Number of adjusted cohort receiving a certificate at 8 years</v>
      </c>
      <c r="C1653" s="7">
        <f>Table19[[#This Row],[Growth Rate]]</f>
        <v>6.6666666666666666E-2</v>
      </c>
      <c r="D1653">
        <f>Table20[[#This Row],[UNITID]]</f>
        <v>180197</v>
      </c>
      <c r="E1653" s="7">
        <f>Table20[[#This Row],[Growth Rate]]</f>
        <v>-0.2</v>
      </c>
      <c r="F1653">
        <f>Table21[[#This Row],[UNITID]]</f>
        <v>180197</v>
      </c>
      <c r="G1653" s="7">
        <f>Table21[[#This Row],[Growth Rate]]</f>
        <v>-0.625</v>
      </c>
      <c r="H1653">
        <f>Table5[[#This Row],[UNITID]]</f>
        <v>180197</v>
      </c>
      <c r="I1653" s="7">
        <f>Table5[[#This Row],[Growth Rate]]</f>
        <v>-0.2</v>
      </c>
    </row>
    <row r="1654" spans="1:9" hidden="1">
      <c r="A1654">
        <f>Table19[[#This Row],[UNITID]]</f>
        <v>180197</v>
      </c>
      <c r="B1654" t="str">
        <f>Table19[[#This Row],[OUTCOMES MEASURES]]</f>
        <v>Number of adjusted cohort receiving an Associate's degree at 8 years</v>
      </c>
      <c r="C1654" s="7">
        <f>Table19[[#This Row],[Growth Rate]]</f>
        <v>9.0277777777777776E-2</v>
      </c>
      <c r="D1654">
        <f>Table20[[#This Row],[UNITID]]</f>
        <v>180197</v>
      </c>
      <c r="E1654" s="7">
        <f>Table20[[#This Row],[Growth Rate]]</f>
        <v>0.5</v>
      </c>
      <c r="F1654">
        <f>Table21[[#This Row],[UNITID]]</f>
        <v>180197</v>
      </c>
      <c r="G1654" s="7">
        <f>Table21[[#This Row],[Growth Rate]]</f>
        <v>-0.37254901960784315</v>
      </c>
      <c r="H1654">
        <f>Table5[[#This Row],[UNITID]]</f>
        <v>180197</v>
      </c>
      <c r="I1654" s="7">
        <f>Table5[[#This Row],[Growth Rate]]</f>
        <v>-0.72916666666666663</v>
      </c>
    </row>
    <row r="1655" spans="1:9" hidden="1">
      <c r="A1655">
        <f>Table19[[#This Row],[UNITID]]</f>
        <v>180197</v>
      </c>
      <c r="B1655" t="str">
        <f>Table19[[#This Row],[OUTCOMES MEASURES]]</f>
        <v>Number of adjusted cohort receiving a Bachelor's degree at 8 years</v>
      </c>
      <c r="C1655" s="7" t="str">
        <f>Table19[[#This Row],[Growth Rate]]</f>
        <v/>
      </c>
      <c r="D1655">
        <f>Table20[[#This Row],[UNITID]]</f>
        <v>180197</v>
      </c>
      <c r="E1655" s="7" t="str">
        <f>Table20[[#This Row],[Growth Rate]]</f>
        <v/>
      </c>
      <c r="F1655">
        <f>Table21[[#This Row],[UNITID]]</f>
        <v>180197</v>
      </c>
      <c r="G1655" s="7" t="str">
        <f>Table21[[#This Row],[Growth Rate]]</f>
        <v/>
      </c>
      <c r="H1655">
        <f>Table5[[#This Row],[UNITID]]</f>
        <v>180197</v>
      </c>
      <c r="I1655" s="7" t="str">
        <f>Table5[[#This Row],[Growth Rate]]</f>
        <v/>
      </c>
    </row>
    <row r="1656" spans="1:9" hidden="1">
      <c r="A1656">
        <f>Table19[[#This Row],[UNITID]]</f>
        <v>180197</v>
      </c>
      <c r="B1656" t="str">
        <f>Table19[[#This Row],[OUTCOMES MEASURES]]</f>
        <v>Number of adjusted cohort receiving an award at 8 years</v>
      </c>
      <c r="C1656" s="7">
        <f>Table19[[#This Row],[Growth Rate]]</f>
        <v>8.8050314465408799E-2</v>
      </c>
      <c r="D1656">
        <f>Table20[[#This Row],[UNITID]]</f>
        <v>180197</v>
      </c>
      <c r="E1656" s="7">
        <f>Table20[[#This Row],[Growth Rate]]</f>
        <v>0.4</v>
      </c>
      <c r="F1656">
        <f>Table21[[#This Row],[UNITID]]</f>
        <v>180197</v>
      </c>
      <c r="G1656" s="7">
        <f>Table21[[#This Row],[Growth Rate]]</f>
        <v>-0.40677966101694918</v>
      </c>
      <c r="H1656">
        <f>Table5[[#This Row],[UNITID]]</f>
        <v>180197</v>
      </c>
      <c r="I1656" s="7">
        <f>Table5[[#This Row],[Growth Rate]]</f>
        <v>-0.67924528301886788</v>
      </c>
    </row>
    <row r="1657" spans="1:9" hidden="1">
      <c r="A1657">
        <f>Table19[[#This Row],[UNITID]]</f>
        <v>180197</v>
      </c>
      <c r="B1657" t="str">
        <f>Table19[[#This Row],[OUTCOMES MEASURES]]</f>
        <v>Number of adjusted cohort still enrolled at your institution at 8 years</v>
      </c>
      <c r="C1657" s="7">
        <f>Table19[[#This Row],[Growth Rate]]</f>
        <v>-0.36363636363636365</v>
      </c>
      <c r="D1657">
        <f>Table20[[#This Row],[UNITID]]</f>
        <v>180197</v>
      </c>
      <c r="E1657" s="7">
        <f>Table20[[#This Row],[Growth Rate]]</f>
        <v>-0.375</v>
      </c>
      <c r="F1657">
        <f>Table21[[#This Row],[UNITID]]</f>
        <v>180197</v>
      </c>
      <c r="G1657" s="7">
        <f>Table21[[#This Row],[Growth Rate]]</f>
        <v>-0.5</v>
      </c>
      <c r="H1657">
        <f>Table5[[#This Row],[UNITID]]</f>
        <v>180197</v>
      </c>
      <c r="I1657" s="7" t="str">
        <f>Table5[[#This Row],[Growth Rate]]</f>
        <v/>
      </c>
    </row>
    <row r="1658" spans="1:9" hidden="1">
      <c r="A1658">
        <f>Table19[[#This Row],[UNITID]]</f>
        <v>180197</v>
      </c>
      <c r="B1658" t="str">
        <f>Table19[[#This Row],[OUTCOMES MEASURES]]</f>
        <v>Number of adjusted cohort who enrolled subsequently at another institution at 8 years</v>
      </c>
      <c r="C1658" s="7">
        <f>Table19[[#This Row],[Growth Rate]]</f>
        <v>-0.16666666666666666</v>
      </c>
      <c r="D1658">
        <f>Table20[[#This Row],[UNITID]]</f>
        <v>180197</v>
      </c>
      <c r="E1658" s="7">
        <f>Table20[[#This Row],[Growth Rate]]</f>
        <v>0.1111111111111111</v>
      </c>
      <c r="F1658">
        <f>Table21[[#This Row],[UNITID]]</f>
        <v>180197</v>
      </c>
      <c r="G1658" s="7">
        <f>Table21[[#This Row],[Growth Rate]]</f>
        <v>-0.6</v>
      </c>
      <c r="H1658">
        <f>Table5[[#This Row],[UNITID]]</f>
        <v>180197</v>
      </c>
      <c r="I1658" s="7">
        <f>Table5[[#This Row],[Growth Rate]]</f>
        <v>-0.45238095238095238</v>
      </c>
    </row>
    <row r="1659" spans="1:9" hidden="1">
      <c r="A1659">
        <f>Table19[[#This Row],[UNITID]]</f>
        <v>180197</v>
      </c>
      <c r="B1659" s="2" t="str">
        <f>Table19[[#This Row],[OUTCOMES MEASURES]]</f>
        <v>Number of adjusted cohort whose subsequent enrollment status is unknown at 8 years</v>
      </c>
      <c r="C1659" s="8">
        <f>Table19[[#This Row],[Growth Rate]]</f>
        <v>-0.29493087557603687</v>
      </c>
      <c r="D1659">
        <f>Table20[[#This Row],[UNITID]]</f>
        <v>180197</v>
      </c>
      <c r="E1659" s="7">
        <f>Table20[[#This Row],[Growth Rate]]</f>
        <v>-1.3986013986013986E-2</v>
      </c>
      <c r="F1659">
        <f>Table21[[#This Row],[UNITID]]</f>
        <v>180197</v>
      </c>
      <c r="G1659" s="7">
        <f>Table21[[#This Row],[Growth Rate]]</f>
        <v>-0.6785714285714286</v>
      </c>
      <c r="H1659">
        <f>Table5[[#This Row],[UNITID]]</f>
        <v>180197</v>
      </c>
      <c r="I1659" s="7">
        <f>Table5[[#This Row],[Growth Rate]]</f>
        <v>-0.796875</v>
      </c>
    </row>
    <row r="1660" spans="1:9" hidden="1">
      <c r="A1660">
        <f>Table19[[#This Row],[UNITID]]</f>
        <v>180197</v>
      </c>
      <c r="B1660" s="2" t="str">
        <f>Table19[[#This Row],[OUTCOMES MEASURES]]</f>
        <v>Number of adjusted cohort who did not receive an award from your institution at 8 years</v>
      </c>
      <c r="C1660" s="7">
        <f>Table19[[#This Row],[Growth Rate]]</f>
        <v>-0.2610062893081761</v>
      </c>
      <c r="D1660">
        <f>Table20[[#This Row],[UNITID]]</f>
        <v>180197</v>
      </c>
      <c r="E1660" s="7">
        <f>Table20[[#This Row],[Growth Rate]]</f>
        <v>0</v>
      </c>
      <c r="F1660">
        <f>Table21[[#This Row],[UNITID]]</f>
        <v>180197</v>
      </c>
      <c r="G1660" s="21">
        <f>Table21[[#This Row],[Growth Rate]]</f>
        <v>-0.6428571428571429</v>
      </c>
      <c r="H1660">
        <f>Table5[[#This Row],[UNITID]]</f>
        <v>180197</v>
      </c>
      <c r="I1660" s="7">
        <f>Table5[[#This Row],[Growth Rate]]</f>
        <v>-0.660377358490566</v>
      </c>
    </row>
    <row r="1661" spans="1:9" ht="14.25">
      <c r="A1661" s="63">
        <f>Table19[[#This Row],[UNITID]]</f>
        <v>180197</v>
      </c>
      <c r="B1661" s="148" t="str">
        <f>Table19[[#This Row],[OUTCOMES MEASURES]]</f>
        <v>Percent of adjusted cohort receiving an award at 8 years</v>
      </c>
      <c r="C1661" s="156">
        <f>Table19[[#This Row],[Growth Rate]]</f>
        <v>0.27272727272727271</v>
      </c>
      <c r="D1661">
        <f>Table20[[#This Row],[UNITID]]</f>
        <v>180197</v>
      </c>
      <c r="E1661" s="156">
        <f>Table20[[#This Row],[Growth Rate]]</f>
        <v>0.33333333333333331</v>
      </c>
      <c r="F1661">
        <f>Table21[[#This Row],[UNITID]]</f>
        <v>180197</v>
      </c>
      <c r="G1661" s="157">
        <f>Table21[[#This Row],[Growth Rate]]</f>
        <v>0.31578947368421051</v>
      </c>
      <c r="H1661">
        <f>Table5[[#This Row],[UNITID]]</f>
        <v>180197</v>
      </c>
      <c r="I1661" s="156">
        <f>Table5[[#This Row],[Growth Rate]]</f>
        <v>-3.0303030303030304E-2</v>
      </c>
    </row>
    <row r="1662" spans="1:9" hidden="1">
      <c r="A1662">
        <f>Table19[[#This Row],[UNITID]]</f>
        <v>180197</v>
      </c>
      <c r="B1662" s="2" t="str">
        <f>Table19[[#This Row],[OUTCOMES MEASURES]]</f>
        <v>Percent of adjusted cohort still or subsequently enrolled at 8 years</v>
      </c>
      <c r="C1662" s="8">
        <f>Table19[[#This Row],[Growth Rate]]</f>
        <v>-4.7619047619047616E-2</v>
      </c>
      <c r="D1662">
        <f>Table20[[#This Row],[UNITID]]</f>
        <v>180197</v>
      </c>
      <c r="E1662" s="7">
        <f>Table20[[#This Row],[Growth Rate]]</f>
        <v>-4.3478260869565216E-2</v>
      </c>
      <c r="F1662">
        <f>Table21[[#This Row],[UNITID]]</f>
        <v>180197</v>
      </c>
      <c r="G1662" s="21">
        <f>Table21[[#This Row],[Growth Rate]]</f>
        <v>-0.1111111111111111</v>
      </c>
      <c r="H1662">
        <f>Table5[[#This Row],[UNITID]]</f>
        <v>180197</v>
      </c>
      <c r="I1662" s="7">
        <f>Table5[[#This Row],[Growth Rate]]</f>
        <v>0.65384615384615385</v>
      </c>
    </row>
    <row r="1663" spans="1:9" ht="14.25">
      <c r="A1663" s="63">
        <f>Table19[[#This Row],[UNITID]]</f>
        <v>180197</v>
      </c>
      <c r="B1663" s="148" t="str">
        <f>Table19[[#This Row],[OUTCOMES MEASURES]]</f>
        <v>Percent of adjusted cohort still enrolled at your institution at 8 years</v>
      </c>
      <c r="C1663" s="156">
        <f>Table19[[#This Row],[Growth Rate]]</f>
        <v>0</v>
      </c>
      <c r="D1663">
        <f>Table20[[#This Row],[UNITID]]</f>
        <v>180197</v>
      </c>
      <c r="E1663" s="156">
        <f>Table20[[#This Row],[Growth Rate]]</f>
        <v>-0.33333333333333331</v>
      </c>
      <c r="F1663">
        <f>Table21[[#This Row],[UNITID]]</f>
        <v>180197</v>
      </c>
      <c r="G1663" s="158">
        <f>Table21[[#This Row],[Growth Rate]]</f>
        <v>0</v>
      </c>
      <c r="H1663">
        <f>Table5[[#This Row],[UNITID]]</f>
        <v>180197</v>
      </c>
      <c r="I1663" s="156" t="str">
        <f>Table5[[#This Row],[Growth Rate]]</f>
        <v/>
      </c>
    </row>
    <row r="1664" spans="1:9" ht="14.25">
      <c r="A1664" s="63">
        <f>Table19[[#This Row],[UNITID]]</f>
        <v>180197</v>
      </c>
      <c r="B1664" s="148" t="str">
        <f>Table19[[#This Row],[OUTCOMES MEASURES]]</f>
        <v>Percent of adjusted cohort enrolled subsequently at another institution at 8 years</v>
      </c>
      <c r="C1664" s="156">
        <f>Table19[[#This Row],[Growth Rate]]</f>
        <v>-5.2631578947368418E-2</v>
      </c>
      <c r="D1664">
        <f>Table20[[#This Row],[UNITID]]</f>
        <v>180197</v>
      </c>
      <c r="E1664" s="64">
        <f>Table20[[#This Row],[Growth Rate]]</f>
        <v>5.2631578947368418E-2</v>
      </c>
      <c r="F1664">
        <f>Table21[[#This Row],[UNITID]]</f>
        <v>180197</v>
      </c>
      <c r="G1664" s="158">
        <f>Table21[[#This Row],[Growth Rate]]</f>
        <v>-0.08</v>
      </c>
      <c r="H1664">
        <f>Table5[[#This Row],[UNITID]]</f>
        <v>180197</v>
      </c>
      <c r="I1664" s="64">
        <f>Table5[[#This Row],[Growth Rate]]</f>
        <v>0.65384615384615385</v>
      </c>
    </row>
    <row r="1665" spans="1:9" hidden="1">
      <c r="A1665">
        <f>Table19[[#This Row],[UNITID]]</f>
        <v>180197</v>
      </c>
      <c r="B1665" s="2" t="str">
        <f>Table19[[#This Row],[OUTCOMES MEASURES]]</f>
        <v>Percent of adjusted cohort enrollment status unknown at 8 years</v>
      </c>
      <c r="C1665" s="8">
        <f>Table19[[#This Row],[Growth Rate]]</f>
        <v>-0.15555555555555556</v>
      </c>
      <c r="D1665">
        <f>Table20[[#This Row],[UNITID]]</f>
        <v>180197</v>
      </c>
      <c r="E1665" s="8">
        <f>Table20[[#This Row],[Growth Rate]]</f>
        <v>-6.4516129032258063E-2</v>
      </c>
      <c r="F1665">
        <f>Table21[[#This Row],[UNITID]]</f>
        <v>180197</v>
      </c>
      <c r="G1665" s="8">
        <f>Table21[[#This Row],[Growth Rate]]</f>
        <v>-0.27777777777777779</v>
      </c>
      <c r="H1665">
        <f>Table5[[#This Row],[UNITID]]</f>
        <v>180197</v>
      </c>
      <c r="I1665" s="8">
        <f>Table5[[#This Row],[Growth Rate]]</f>
        <v>-0.375</v>
      </c>
    </row>
    <row r="1666" spans="1:9" hidden="1">
      <c r="A1666">
        <f>Table19[[#This Row],[UNITID]]</f>
        <v>180203</v>
      </c>
      <c r="B1666" s="2" t="str">
        <f>Table19[[#This Row],[OUTCOMES MEASURES]]</f>
        <v>First-Time, Full-Time Cohort</v>
      </c>
      <c r="C1666" s="8">
        <f>Table19[[#This Row],[Growth Rate]]</f>
        <v>-0.17391304347826086</v>
      </c>
      <c r="D1666">
        <f>Table20[[#This Row],[UNITID]]</f>
        <v>180203</v>
      </c>
      <c r="E1666" s="8">
        <f>Table20[[#This Row],[Growth Rate]]</f>
        <v>-0.83333333333333337</v>
      </c>
      <c r="F1666">
        <f>Table21[[#This Row],[UNITID]]</f>
        <v>180203</v>
      </c>
      <c r="G1666" s="8">
        <f>Table21[[#This Row],[Growth Rate]]</f>
        <v>0.22222222222222221</v>
      </c>
      <c r="H1666">
        <f>Table5[[#This Row],[UNITID]]</f>
        <v>180203</v>
      </c>
      <c r="I1666" s="8">
        <f>Table5[[#This Row],[Growth Rate]]</f>
        <v>2</v>
      </c>
    </row>
    <row r="1667" spans="1:9" hidden="1">
      <c r="A1667">
        <f>Table19[[#This Row],[UNITID]]</f>
        <v>180203</v>
      </c>
      <c r="B1667" t="str">
        <f>Table19[[#This Row],[OUTCOMES MEASURES]]</f>
        <v>Exclusions to cohort</v>
      </c>
      <c r="C1667" s="7" t="str">
        <f>Table19[[#This Row],[Growth Rate]]</f>
        <v/>
      </c>
      <c r="D1667">
        <f>Table20[[#This Row],[UNITID]]</f>
        <v>180203</v>
      </c>
      <c r="E1667" s="7" t="str">
        <f>Table20[[#This Row],[Growth Rate]]</f>
        <v/>
      </c>
      <c r="F1667">
        <f>Table21[[#This Row],[UNITID]]</f>
        <v>180203</v>
      </c>
      <c r="G1667" s="7" t="str">
        <f>Table21[[#This Row],[Growth Rate]]</f>
        <v/>
      </c>
      <c r="H1667">
        <f>Table5[[#This Row],[UNITID]]</f>
        <v>180203</v>
      </c>
      <c r="I1667" s="7" t="str">
        <f>Table5[[#This Row],[Growth Rate]]</f>
        <v/>
      </c>
    </row>
    <row r="1668" spans="1:9" ht="14.25">
      <c r="A1668" s="63">
        <f>Table19[[#This Row],[UNITID]]</f>
        <v>180203</v>
      </c>
      <c r="B1668" s="63" t="str">
        <f>Table19[[#This Row],[OUTCOMES MEASURES]]</f>
        <v>Adjusted cohort</v>
      </c>
      <c r="C1668" s="64">
        <f>Table19[[#This Row],[Growth Rate]]</f>
        <v>-0.17391304347826086</v>
      </c>
      <c r="D1668">
        <f>Table20[[#This Row],[UNITID]]</f>
        <v>180203</v>
      </c>
      <c r="E1668" s="64">
        <f>Table20[[#This Row],[Growth Rate]]</f>
        <v>-0.83333333333333337</v>
      </c>
      <c r="F1668">
        <f>Table21[[#This Row],[UNITID]]</f>
        <v>180203</v>
      </c>
      <c r="G1668" s="155">
        <f>Table21[[#This Row],[Growth Rate]]</f>
        <v>0.22222222222222221</v>
      </c>
      <c r="H1668">
        <f>Table5[[#This Row],[UNITID]]</f>
        <v>180203</v>
      </c>
      <c r="I1668" s="64">
        <f>Table5[[#This Row],[Growth Rate]]</f>
        <v>2</v>
      </c>
    </row>
    <row r="1669" spans="1:9" hidden="1">
      <c r="A1669">
        <f>Table19[[#This Row],[UNITID]]</f>
        <v>180203</v>
      </c>
      <c r="B1669" t="str">
        <f>Table19[[#This Row],[OUTCOMES MEASURES]]</f>
        <v>Number of adjusted cohort receiving a certificate at 4 years</v>
      </c>
      <c r="C1669" s="7">
        <f>Table19[[#This Row],[Growth Rate]]</f>
        <v>-0.2</v>
      </c>
      <c r="D1669">
        <f>Table20[[#This Row],[UNITID]]</f>
        <v>180203</v>
      </c>
      <c r="E1669" s="7" t="str">
        <f>Table20[[#This Row],[Growth Rate]]</f>
        <v/>
      </c>
      <c r="F1669">
        <f>Table21[[#This Row],[UNITID]]</f>
        <v>180203</v>
      </c>
      <c r="G1669" s="7" t="str">
        <f>Table21[[#This Row],[Growth Rate]]</f>
        <v/>
      </c>
      <c r="H1669">
        <f>Table5[[#This Row],[UNITID]]</f>
        <v>180203</v>
      </c>
      <c r="I1669" s="7" t="str">
        <f>Table5[[#This Row],[Growth Rate]]</f>
        <v/>
      </c>
    </row>
    <row r="1670" spans="1:9" hidden="1">
      <c r="A1670">
        <f>Table19[[#This Row],[UNITID]]</f>
        <v>180203</v>
      </c>
      <c r="B1670" t="str">
        <f>Table19[[#This Row],[OUTCOMES MEASURES]]</f>
        <v>Number of adjusted cohort receiving an Associate's degree at 4 years</v>
      </c>
      <c r="C1670" s="7">
        <f>Table19[[#This Row],[Growth Rate]]</f>
        <v>0.2</v>
      </c>
      <c r="D1670">
        <f>Table20[[#This Row],[UNITID]]</f>
        <v>180203</v>
      </c>
      <c r="E1670" s="7" t="str">
        <f>Table20[[#This Row],[Growth Rate]]</f>
        <v/>
      </c>
      <c r="F1670">
        <f>Table21[[#This Row],[UNITID]]</f>
        <v>180203</v>
      </c>
      <c r="G1670" s="7" t="str">
        <f>Table21[[#This Row],[Growth Rate]]</f>
        <v/>
      </c>
      <c r="H1670">
        <f>Table5[[#This Row],[UNITID]]</f>
        <v>180203</v>
      </c>
      <c r="I1670" s="7" t="str">
        <f>Table5[[#This Row],[Growth Rate]]</f>
        <v/>
      </c>
    </row>
    <row r="1671" spans="1:9" hidden="1">
      <c r="A1671">
        <f>Table19[[#This Row],[UNITID]]</f>
        <v>180203</v>
      </c>
      <c r="B1671" t="str">
        <f>Table19[[#This Row],[OUTCOMES MEASURES]]</f>
        <v>Number of adjusted cohort receiving a Bachelor's degree at 4 years</v>
      </c>
      <c r="C1671" s="7" t="str">
        <f>Table19[[#This Row],[Growth Rate]]</f>
        <v/>
      </c>
      <c r="D1671">
        <f>Table20[[#This Row],[UNITID]]</f>
        <v>180203</v>
      </c>
      <c r="E1671" s="7" t="str">
        <f>Table20[[#This Row],[Growth Rate]]</f>
        <v/>
      </c>
      <c r="F1671">
        <f>Table21[[#This Row],[UNITID]]</f>
        <v>180203</v>
      </c>
      <c r="G1671" s="7" t="str">
        <f>Table21[[#This Row],[Growth Rate]]</f>
        <v/>
      </c>
      <c r="H1671">
        <f>Table5[[#This Row],[UNITID]]</f>
        <v>180203</v>
      </c>
      <c r="I1671" s="7" t="str">
        <f>Table5[[#This Row],[Growth Rate]]</f>
        <v/>
      </c>
    </row>
    <row r="1672" spans="1:9" hidden="1">
      <c r="A1672">
        <f>Table19[[#This Row],[UNITID]]</f>
        <v>180203</v>
      </c>
      <c r="B1672" s="2" t="str">
        <f>Table19[[#This Row],[OUTCOMES MEASURES]]</f>
        <v>Number of adjusted cohort receiving an award at 4 years</v>
      </c>
      <c r="C1672" s="7">
        <f>Table19[[#This Row],[Growth Rate]]</f>
        <v>6.6666666666666666E-2</v>
      </c>
      <c r="D1672">
        <f>Table20[[#This Row],[UNITID]]</f>
        <v>180203</v>
      </c>
      <c r="E1672" s="7" t="str">
        <f>Table20[[#This Row],[Growth Rate]]</f>
        <v/>
      </c>
      <c r="F1672">
        <f>Table21[[#This Row],[UNITID]]</f>
        <v>180203</v>
      </c>
      <c r="G1672" s="21" t="str">
        <f>Table21[[#This Row],[Growth Rate]]</f>
        <v/>
      </c>
      <c r="H1672">
        <f>Table5[[#This Row],[UNITID]]</f>
        <v>180203</v>
      </c>
      <c r="I1672" s="7" t="str">
        <f>Table5[[#This Row],[Growth Rate]]</f>
        <v/>
      </c>
    </row>
    <row r="1673" spans="1:9" ht="14.25">
      <c r="A1673" s="63">
        <f>Table19[[#This Row],[UNITID]]</f>
        <v>180203</v>
      </c>
      <c r="B1673" s="148" t="str">
        <f>Table19[[#This Row],[OUTCOMES MEASURES]]</f>
        <v>Percent of adjusted cohort receiving an award at 4 years</v>
      </c>
      <c r="C1673" s="156">
        <f>Table19[[#This Row],[Growth Rate]]</f>
        <v>0.27272727272727271</v>
      </c>
      <c r="D1673">
        <f>Table20[[#This Row],[UNITID]]</f>
        <v>180203</v>
      </c>
      <c r="E1673" s="156" t="str">
        <f>Table20[[#This Row],[Growth Rate]]</f>
        <v/>
      </c>
      <c r="F1673">
        <f>Table21[[#This Row],[UNITID]]</f>
        <v>180203</v>
      </c>
      <c r="G1673" s="157" t="str">
        <f>Table21[[#This Row],[Growth Rate]]</f>
        <v/>
      </c>
      <c r="H1673">
        <f>Table5[[#This Row],[UNITID]]</f>
        <v>180203</v>
      </c>
      <c r="I1673" s="156" t="str">
        <f>Table5[[#This Row],[Growth Rate]]</f>
        <v/>
      </c>
    </row>
    <row r="1674" spans="1:9" hidden="1">
      <c r="A1674">
        <f>Table19[[#This Row],[UNITID]]</f>
        <v>180203</v>
      </c>
      <c r="B1674" t="str">
        <f>Table19[[#This Row],[OUTCOMES MEASURES]]</f>
        <v>Number of adjusted cohort receiving a certificate at 6 years</v>
      </c>
      <c r="C1674" s="7">
        <f>Table19[[#This Row],[Growth Rate]]</f>
        <v>-0.2</v>
      </c>
      <c r="D1674">
        <f>Table20[[#This Row],[UNITID]]</f>
        <v>180203</v>
      </c>
      <c r="E1674" s="7" t="str">
        <f>Table20[[#This Row],[Growth Rate]]</f>
        <v/>
      </c>
      <c r="F1674">
        <f>Table21[[#This Row],[UNITID]]</f>
        <v>180203</v>
      </c>
      <c r="G1674" s="7" t="str">
        <f>Table21[[#This Row],[Growth Rate]]</f>
        <v/>
      </c>
      <c r="H1674">
        <f>Table5[[#This Row],[UNITID]]</f>
        <v>180203</v>
      </c>
      <c r="I1674" s="7" t="str">
        <f>Table5[[#This Row],[Growth Rate]]</f>
        <v/>
      </c>
    </row>
    <row r="1675" spans="1:9" hidden="1">
      <c r="A1675">
        <f>Table19[[#This Row],[UNITID]]</f>
        <v>180203</v>
      </c>
      <c r="B1675" t="str">
        <f>Table19[[#This Row],[OUTCOMES MEASURES]]</f>
        <v>Number of adjusted cohort receiving an Associate's degree at 6 years</v>
      </c>
      <c r="C1675" s="7">
        <f>Table19[[#This Row],[Growth Rate]]</f>
        <v>0.2</v>
      </c>
      <c r="D1675">
        <f>Table20[[#This Row],[UNITID]]</f>
        <v>180203</v>
      </c>
      <c r="E1675" s="7" t="str">
        <f>Table20[[#This Row],[Growth Rate]]</f>
        <v/>
      </c>
      <c r="F1675">
        <f>Table21[[#This Row],[UNITID]]</f>
        <v>180203</v>
      </c>
      <c r="G1675" s="7" t="str">
        <f>Table21[[#This Row],[Growth Rate]]</f>
        <v/>
      </c>
      <c r="H1675">
        <f>Table5[[#This Row],[UNITID]]</f>
        <v>180203</v>
      </c>
      <c r="I1675" s="7" t="str">
        <f>Table5[[#This Row],[Growth Rate]]</f>
        <v/>
      </c>
    </row>
    <row r="1676" spans="1:9" hidden="1">
      <c r="A1676">
        <f>Table19[[#This Row],[UNITID]]</f>
        <v>180203</v>
      </c>
      <c r="B1676" t="str">
        <f>Table19[[#This Row],[OUTCOMES MEASURES]]</f>
        <v>Number of adjusted cohort receiving a Bachelor's degree at 6 years</v>
      </c>
      <c r="C1676" s="7" t="str">
        <f>Table19[[#This Row],[Growth Rate]]</f>
        <v/>
      </c>
      <c r="D1676">
        <f>Table20[[#This Row],[UNITID]]</f>
        <v>180203</v>
      </c>
      <c r="E1676" s="7" t="str">
        <f>Table20[[#This Row],[Growth Rate]]</f>
        <v/>
      </c>
      <c r="F1676">
        <f>Table21[[#This Row],[UNITID]]</f>
        <v>180203</v>
      </c>
      <c r="G1676" s="7" t="str">
        <f>Table21[[#This Row],[Growth Rate]]</f>
        <v/>
      </c>
      <c r="H1676">
        <f>Table5[[#This Row],[UNITID]]</f>
        <v>180203</v>
      </c>
      <c r="I1676" s="7" t="str">
        <f>Table5[[#This Row],[Growth Rate]]</f>
        <v/>
      </c>
    </row>
    <row r="1677" spans="1:9" hidden="1">
      <c r="A1677">
        <f>Table19[[#This Row],[UNITID]]</f>
        <v>180203</v>
      </c>
      <c r="B1677" s="2" t="str">
        <f>Table19[[#This Row],[OUTCOMES MEASURES]]</f>
        <v>Number of adjusted cohort receiving an award at 6 years</v>
      </c>
      <c r="C1677" s="7">
        <f>Table19[[#This Row],[Growth Rate]]</f>
        <v>6.6666666666666666E-2</v>
      </c>
      <c r="D1677">
        <f>Table20[[#This Row],[UNITID]]</f>
        <v>180203</v>
      </c>
      <c r="E1677" s="7" t="str">
        <f>Table20[[#This Row],[Growth Rate]]</f>
        <v/>
      </c>
      <c r="F1677">
        <f>Table21[[#This Row],[UNITID]]</f>
        <v>180203</v>
      </c>
      <c r="G1677" s="21" t="str">
        <f>Table21[[#This Row],[Growth Rate]]</f>
        <v/>
      </c>
      <c r="H1677">
        <f>Table5[[#This Row],[UNITID]]</f>
        <v>180203</v>
      </c>
      <c r="I1677" s="7" t="str">
        <f>Table5[[#This Row],[Growth Rate]]</f>
        <v/>
      </c>
    </row>
    <row r="1678" spans="1:9" ht="14.25">
      <c r="A1678" s="63">
        <f>Table19[[#This Row],[UNITID]]</f>
        <v>180203</v>
      </c>
      <c r="B1678" s="148" t="str">
        <f>Table19[[#This Row],[OUTCOMES MEASURES]]</f>
        <v>Percent of adjusted cohort receiving an award at 6 years</v>
      </c>
      <c r="C1678" s="156">
        <f>Table19[[#This Row],[Growth Rate]]</f>
        <v>0.27272727272727271</v>
      </c>
      <c r="D1678">
        <f>Table20[[#This Row],[UNITID]]</f>
        <v>180203</v>
      </c>
      <c r="E1678" s="156" t="str">
        <f>Table20[[#This Row],[Growth Rate]]</f>
        <v/>
      </c>
      <c r="F1678">
        <f>Table21[[#This Row],[UNITID]]</f>
        <v>180203</v>
      </c>
      <c r="G1678" s="157" t="str">
        <f>Table21[[#This Row],[Growth Rate]]</f>
        <v/>
      </c>
      <c r="H1678">
        <f>Table5[[#This Row],[UNITID]]</f>
        <v>180203</v>
      </c>
      <c r="I1678" s="156" t="str">
        <f>Table5[[#This Row],[Growth Rate]]</f>
        <v/>
      </c>
    </row>
    <row r="1679" spans="1:9" hidden="1">
      <c r="A1679">
        <f>Table19[[#This Row],[UNITID]]</f>
        <v>180203</v>
      </c>
      <c r="B1679" t="str">
        <f>Table19[[#This Row],[OUTCOMES MEASURES]]</f>
        <v>Number of adjusted cohort receiving a certificate at 8 years</v>
      </c>
      <c r="C1679" s="7">
        <f>Table19[[#This Row],[Growth Rate]]</f>
        <v>0</v>
      </c>
      <c r="D1679">
        <f>Table20[[#This Row],[UNITID]]</f>
        <v>180203</v>
      </c>
      <c r="E1679" s="7" t="str">
        <f>Table20[[#This Row],[Growth Rate]]</f>
        <v/>
      </c>
      <c r="F1679">
        <f>Table21[[#This Row],[UNITID]]</f>
        <v>180203</v>
      </c>
      <c r="G1679" s="7" t="str">
        <f>Table21[[#This Row],[Growth Rate]]</f>
        <v/>
      </c>
      <c r="H1679">
        <f>Table5[[#This Row],[UNITID]]</f>
        <v>180203</v>
      </c>
      <c r="I1679" s="7" t="str">
        <f>Table5[[#This Row],[Growth Rate]]</f>
        <v/>
      </c>
    </row>
    <row r="1680" spans="1:9" hidden="1">
      <c r="A1680">
        <f>Table19[[#This Row],[UNITID]]</f>
        <v>180203</v>
      </c>
      <c r="B1680" t="str">
        <f>Table19[[#This Row],[OUTCOMES MEASURES]]</f>
        <v>Number of adjusted cohort receiving an Associate's degree at 8 years</v>
      </c>
      <c r="C1680" s="7">
        <f>Table19[[#This Row],[Growth Rate]]</f>
        <v>-0.29411764705882354</v>
      </c>
      <c r="D1680">
        <f>Table20[[#This Row],[UNITID]]</f>
        <v>180203</v>
      </c>
      <c r="E1680" s="7" t="str">
        <f>Table20[[#This Row],[Growth Rate]]</f>
        <v/>
      </c>
      <c r="F1680">
        <f>Table21[[#This Row],[UNITID]]</f>
        <v>180203</v>
      </c>
      <c r="G1680" s="7" t="str">
        <f>Table21[[#This Row],[Growth Rate]]</f>
        <v/>
      </c>
      <c r="H1680">
        <f>Table5[[#This Row],[UNITID]]</f>
        <v>180203</v>
      </c>
      <c r="I1680" s="7" t="str">
        <f>Table5[[#This Row],[Growth Rate]]</f>
        <v/>
      </c>
    </row>
    <row r="1681" spans="1:9" hidden="1">
      <c r="A1681">
        <f>Table19[[#This Row],[UNITID]]</f>
        <v>180203</v>
      </c>
      <c r="B1681" t="str">
        <f>Table19[[#This Row],[OUTCOMES MEASURES]]</f>
        <v>Number of adjusted cohort receiving a Bachelor's degree at 8 years</v>
      </c>
      <c r="C1681" s="7" t="str">
        <f>Table19[[#This Row],[Growth Rate]]</f>
        <v/>
      </c>
      <c r="D1681">
        <f>Table20[[#This Row],[UNITID]]</f>
        <v>180203</v>
      </c>
      <c r="E1681" s="7" t="str">
        <f>Table20[[#This Row],[Growth Rate]]</f>
        <v/>
      </c>
      <c r="F1681">
        <f>Table21[[#This Row],[UNITID]]</f>
        <v>180203</v>
      </c>
      <c r="G1681" s="7" t="str">
        <f>Table21[[#This Row],[Growth Rate]]</f>
        <v/>
      </c>
      <c r="H1681">
        <f>Table5[[#This Row],[UNITID]]</f>
        <v>180203</v>
      </c>
      <c r="I1681" s="7" t="str">
        <f>Table5[[#This Row],[Growth Rate]]</f>
        <v/>
      </c>
    </row>
    <row r="1682" spans="1:9" hidden="1">
      <c r="A1682">
        <f>Table19[[#This Row],[UNITID]]</f>
        <v>180203</v>
      </c>
      <c r="B1682" t="str">
        <f>Table19[[#This Row],[OUTCOMES MEASURES]]</f>
        <v>Number of adjusted cohort receiving an award at 8 years</v>
      </c>
      <c r="C1682" s="7">
        <f>Table19[[#This Row],[Growth Rate]]</f>
        <v>-0.22727272727272727</v>
      </c>
      <c r="D1682">
        <f>Table20[[#This Row],[UNITID]]</f>
        <v>180203</v>
      </c>
      <c r="E1682" s="7" t="str">
        <f>Table20[[#This Row],[Growth Rate]]</f>
        <v/>
      </c>
      <c r="F1682">
        <f>Table21[[#This Row],[UNITID]]</f>
        <v>180203</v>
      </c>
      <c r="G1682" s="7" t="str">
        <f>Table21[[#This Row],[Growth Rate]]</f>
        <v/>
      </c>
      <c r="H1682">
        <f>Table5[[#This Row],[UNITID]]</f>
        <v>180203</v>
      </c>
      <c r="I1682" s="7" t="str">
        <f>Table5[[#This Row],[Growth Rate]]</f>
        <v/>
      </c>
    </row>
    <row r="1683" spans="1:9" hidden="1">
      <c r="A1683">
        <f>Table19[[#This Row],[UNITID]]</f>
        <v>180203</v>
      </c>
      <c r="B1683" t="str">
        <f>Table19[[#This Row],[OUTCOMES MEASURES]]</f>
        <v>Number of adjusted cohort still enrolled at your institution at 8 years</v>
      </c>
      <c r="C1683" s="7">
        <f>Table19[[#This Row],[Growth Rate]]</f>
        <v>0</v>
      </c>
      <c r="D1683">
        <f>Table20[[#This Row],[UNITID]]</f>
        <v>180203</v>
      </c>
      <c r="E1683" s="7" t="str">
        <f>Table20[[#This Row],[Growth Rate]]</f>
        <v/>
      </c>
      <c r="F1683">
        <f>Table21[[#This Row],[UNITID]]</f>
        <v>180203</v>
      </c>
      <c r="G1683" s="7" t="str">
        <f>Table21[[#This Row],[Growth Rate]]</f>
        <v/>
      </c>
      <c r="H1683">
        <f>Table5[[#This Row],[UNITID]]</f>
        <v>180203</v>
      </c>
      <c r="I1683" s="7" t="str">
        <f>Table5[[#This Row],[Growth Rate]]</f>
        <v/>
      </c>
    </row>
    <row r="1684" spans="1:9" hidden="1">
      <c r="A1684">
        <f>Table19[[#This Row],[UNITID]]</f>
        <v>180203</v>
      </c>
      <c r="B1684" t="str">
        <f>Table19[[#This Row],[OUTCOMES MEASURES]]</f>
        <v>Number of adjusted cohort who enrolled subsequently at another institution at 8 years</v>
      </c>
      <c r="C1684" s="7">
        <f>Table19[[#This Row],[Growth Rate]]</f>
        <v>-1</v>
      </c>
      <c r="D1684">
        <f>Table20[[#This Row],[UNITID]]</f>
        <v>180203</v>
      </c>
      <c r="E1684" s="7">
        <f>Table20[[#This Row],[Growth Rate]]</f>
        <v>-1</v>
      </c>
      <c r="F1684">
        <f>Table21[[#This Row],[UNITID]]</f>
        <v>180203</v>
      </c>
      <c r="G1684" s="7" t="str">
        <f>Table21[[#This Row],[Growth Rate]]</f>
        <v/>
      </c>
      <c r="H1684">
        <f>Table5[[#This Row],[UNITID]]</f>
        <v>180203</v>
      </c>
      <c r="I1684" s="7" t="str">
        <f>Table5[[#This Row],[Growth Rate]]</f>
        <v/>
      </c>
    </row>
    <row r="1685" spans="1:9" hidden="1">
      <c r="A1685">
        <f>Table19[[#This Row],[UNITID]]</f>
        <v>180203</v>
      </c>
      <c r="B1685" s="2" t="str">
        <f>Table19[[#This Row],[OUTCOMES MEASURES]]</f>
        <v>Number of adjusted cohort whose subsequent enrollment status is unknown at 8 years</v>
      </c>
      <c r="C1685" s="8">
        <f>Table19[[#This Row],[Growth Rate]]</f>
        <v>0.33333333333333331</v>
      </c>
      <c r="D1685">
        <f>Table20[[#This Row],[UNITID]]</f>
        <v>180203</v>
      </c>
      <c r="E1685" s="7">
        <f>Table20[[#This Row],[Growth Rate]]</f>
        <v>-0.8</v>
      </c>
      <c r="F1685">
        <f>Table21[[#This Row],[UNITID]]</f>
        <v>180203</v>
      </c>
      <c r="G1685" s="7">
        <f>Table21[[#This Row],[Growth Rate]]</f>
        <v>-0.33333333333333331</v>
      </c>
      <c r="H1685">
        <f>Table5[[#This Row],[UNITID]]</f>
        <v>180203</v>
      </c>
      <c r="I1685" s="7">
        <f>Table5[[#This Row],[Growth Rate]]</f>
        <v>2</v>
      </c>
    </row>
    <row r="1686" spans="1:9" hidden="1">
      <c r="A1686">
        <f>Table19[[#This Row],[UNITID]]</f>
        <v>180203</v>
      </c>
      <c r="B1686" s="2" t="str">
        <f>Table19[[#This Row],[OUTCOMES MEASURES]]</f>
        <v>Number of adjusted cohort who did not receive an award from your institution at 8 years</v>
      </c>
      <c r="C1686" s="7">
        <f>Table19[[#This Row],[Growth Rate]]</f>
        <v>-0.125</v>
      </c>
      <c r="D1686">
        <f>Table20[[#This Row],[UNITID]]</f>
        <v>180203</v>
      </c>
      <c r="E1686" s="7">
        <f>Table20[[#This Row],[Growth Rate]]</f>
        <v>-0.83333333333333337</v>
      </c>
      <c r="F1686">
        <f>Table21[[#This Row],[UNITID]]</f>
        <v>180203</v>
      </c>
      <c r="G1686" s="21">
        <f>Table21[[#This Row],[Growth Rate]]</f>
        <v>-0.1111111111111111</v>
      </c>
      <c r="H1686">
        <f>Table5[[#This Row],[UNITID]]</f>
        <v>180203</v>
      </c>
      <c r="I1686" s="7">
        <f>Table5[[#This Row],[Growth Rate]]</f>
        <v>2</v>
      </c>
    </row>
    <row r="1687" spans="1:9" ht="14.25">
      <c r="A1687" s="63">
        <f>Table19[[#This Row],[UNITID]]</f>
        <v>180203</v>
      </c>
      <c r="B1687" s="148" t="str">
        <f>Table19[[#This Row],[OUTCOMES MEASURES]]</f>
        <v>Percent of adjusted cohort receiving an award at 8 years</v>
      </c>
      <c r="C1687" s="156">
        <f>Table19[[#This Row],[Growth Rate]]</f>
        <v>-6.25E-2</v>
      </c>
      <c r="D1687">
        <f>Table20[[#This Row],[UNITID]]</f>
        <v>180203</v>
      </c>
      <c r="E1687" s="156" t="str">
        <f>Table20[[#This Row],[Growth Rate]]</f>
        <v/>
      </c>
      <c r="F1687">
        <f>Table21[[#This Row],[UNITID]]</f>
        <v>180203</v>
      </c>
      <c r="G1687" s="157" t="str">
        <f>Table21[[#This Row],[Growth Rate]]</f>
        <v/>
      </c>
      <c r="H1687">
        <f>Table5[[#This Row],[UNITID]]</f>
        <v>180203</v>
      </c>
      <c r="I1687" s="156" t="str">
        <f>Table5[[#This Row],[Growth Rate]]</f>
        <v/>
      </c>
    </row>
    <row r="1688" spans="1:9" hidden="1">
      <c r="A1688">
        <f>Table19[[#This Row],[UNITID]]</f>
        <v>180203</v>
      </c>
      <c r="B1688" s="2" t="str">
        <f>Table19[[#This Row],[OUTCOMES MEASURES]]</f>
        <v>Percent of adjusted cohort still or subsequently enrolled at 8 years</v>
      </c>
      <c r="C1688" s="8">
        <f>Table19[[#This Row],[Growth Rate]]</f>
        <v>-0.85</v>
      </c>
      <c r="D1688">
        <f>Table20[[#This Row],[UNITID]]</f>
        <v>180203</v>
      </c>
      <c r="E1688" s="7">
        <f>Table20[[#This Row],[Growth Rate]]</f>
        <v>-1</v>
      </c>
      <c r="F1688">
        <f>Table21[[#This Row],[UNITID]]</f>
        <v>180203</v>
      </c>
      <c r="G1688" s="21" t="str">
        <f>Table21[[#This Row],[Growth Rate]]</f>
        <v/>
      </c>
      <c r="H1688">
        <f>Table5[[#This Row],[UNITID]]</f>
        <v>180203</v>
      </c>
      <c r="I1688" s="7" t="str">
        <f>Table5[[#This Row],[Growth Rate]]</f>
        <v/>
      </c>
    </row>
    <row r="1689" spans="1:9" ht="14.25">
      <c r="A1689" s="63">
        <f>Table19[[#This Row],[UNITID]]</f>
        <v>180203</v>
      </c>
      <c r="B1689" s="148" t="str">
        <f>Table19[[#This Row],[OUTCOMES MEASURES]]</f>
        <v>Percent of adjusted cohort still enrolled at your institution at 8 years</v>
      </c>
      <c r="C1689" s="156">
        <f>Table19[[#This Row],[Growth Rate]]</f>
        <v>0.5</v>
      </c>
      <c r="D1689">
        <f>Table20[[#This Row],[UNITID]]</f>
        <v>180203</v>
      </c>
      <c r="E1689" s="156" t="str">
        <f>Table20[[#This Row],[Growth Rate]]</f>
        <v/>
      </c>
      <c r="F1689">
        <f>Table21[[#This Row],[UNITID]]</f>
        <v>180203</v>
      </c>
      <c r="G1689" s="158" t="str">
        <f>Table21[[#This Row],[Growth Rate]]</f>
        <v/>
      </c>
      <c r="H1689">
        <f>Table5[[#This Row],[UNITID]]</f>
        <v>180203</v>
      </c>
      <c r="I1689" s="156" t="str">
        <f>Table5[[#This Row],[Growth Rate]]</f>
        <v/>
      </c>
    </row>
    <row r="1690" spans="1:9" ht="14.25">
      <c r="A1690" s="63">
        <f>Table19[[#This Row],[UNITID]]</f>
        <v>180203</v>
      </c>
      <c r="B1690" s="148" t="str">
        <f>Table19[[#This Row],[OUTCOMES MEASURES]]</f>
        <v>Percent of adjusted cohort enrolled subsequently at another institution at 8 years</v>
      </c>
      <c r="C1690" s="156">
        <f>Table19[[#This Row],[Growth Rate]]</f>
        <v>-1</v>
      </c>
      <c r="D1690">
        <f>Table20[[#This Row],[UNITID]]</f>
        <v>180203</v>
      </c>
      <c r="E1690" s="64">
        <f>Table20[[#This Row],[Growth Rate]]</f>
        <v>-1</v>
      </c>
      <c r="F1690">
        <f>Table21[[#This Row],[UNITID]]</f>
        <v>180203</v>
      </c>
      <c r="G1690" s="158" t="str">
        <f>Table21[[#This Row],[Growth Rate]]</f>
        <v/>
      </c>
      <c r="H1690">
        <f>Table5[[#This Row],[UNITID]]</f>
        <v>180203</v>
      </c>
      <c r="I1690" s="64" t="str">
        <f>Table5[[#This Row],[Growth Rate]]</f>
        <v/>
      </c>
    </row>
    <row r="1691" spans="1:9" hidden="1">
      <c r="A1691">
        <f>Table19[[#This Row],[UNITID]]</f>
        <v>180203</v>
      </c>
      <c r="B1691" s="2" t="str">
        <f>Table19[[#This Row],[OUTCOMES MEASURES]]</f>
        <v>Percent of adjusted cohort enrollment status unknown at 8 years</v>
      </c>
      <c r="C1691" s="8">
        <f>Table19[[#This Row],[Growth Rate]]</f>
        <v>0.60606060606060608</v>
      </c>
      <c r="D1691">
        <f>Table20[[#This Row],[UNITID]]</f>
        <v>180203</v>
      </c>
      <c r="E1691" s="8">
        <f>Table20[[#This Row],[Growth Rate]]</f>
        <v>0.20481927710843373</v>
      </c>
      <c r="F1691">
        <f>Table21[[#This Row],[UNITID]]</f>
        <v>180203</v>
      </c>
      <c r="G1691" s="8">
        <f>Table21[[#This Row],[Growth Rate]]</f>
        <v>-0.45</v>
      </c>
      <c r="H1691">
        <f>Table5[[#This Row],[UNITID]]</f>
        <v>180203</v>
      </c>
      <c r="I1691" s="8">
        <f>Table5[[#This Row],[Growth Rate]]</f>
        <v>0</v>
      </c>
    </row>
    <row r="1692" spans="1:9" hidden="1">
      <c r="A1692">
        <f>Table19[[#This Row],[UNITID]]</f>
        <v>180212</v>
      </c>
      <c r="B1692" s="2" t="str">
        <f>Table19[[#This Row],[OUTCOMES MEASURES]]</f>
        <v>First-Time, Full-Time Cohort</v>
      </c>
      <c r="C1692" s="8">
        <f>Table19[[#This Row],[Growth Rate]]</f>
        <v>-0.24761904761904763</v>
      </c>
      <c r="D1692">
        <f>Table20[[#This Row],[UNITID]]</f>
        <v>180212</v>
      </c>
      <c r="E1692" s="8">
        <f>Table20[[#This Row],[Growth Rate]]</f>
        <v>-0.23076923076923078</v>
      </c>
      <c r="F1692">
        <f>Table21[[#This Row],[UNITID]]</f>
        <v>180212</v>
      </c>
      <c r="G1692" s="8">
        <f>Table21[[#This Row],[Growth Rate]]</f>
        <v>14.5</v>
      </c>
      <c r="H1692">
        <f>Table5[[#This Row],[UNITID]]</f>
        <v>180212</v>
      </c>
      <c r="I1692" s="8">
        <f>Table5[[#This Row],[Growth Rate]]</f>
        <v>13.625</v>
      </c>
    </row>
    <row r="1693" spans="1:9" hidden="1">
      <c r="A1693">
        <f>Table19[[#This Row],[UNITID]]</f>
        <v>180212</v>
      </c>
      <c r="B1693" t="str">
        <f>Table19[[#This Row],[OUTCOMES MEASURES]]</f>
        <v>Exclusions to cohort</v>
      </c>
      <c r="C1693" s="7">
        <f>Table19[[#This Row],[Growth Rate]]</f>
        <v>-0.5</v>
      </c>
      <c r="D1693">
        <f>Table20[[#This Row],[UNITID]]</f>
        <v>180212</v>
      </c>
      <c r="E1693" s="7" t="str">
        <f>Table20[[#This Row],[Growth Rate]]</f>
        <v/>
      </c>
      <c r="F1693">
        <f>Table21[[#This Row],[UNITID]]</f>
        <v>180212</v>
      </c>
      <c r="G1693" s="7" t="str">
        <f>Table21[[#This Row],[Growth Rate]]</f>
        <v/>
      </c>
      <c r="H1693">
        <f>Table5[[#This Row],[UNITID]]</f>
        <v>180212</v>
      </c>
      <c r="I1693" s="7" t="str">
        <f>Table5[[#This Row],[Growth Rate]]</f>
        <v/>
      </c>
    </row>
    <row r="1694" spans="1:9" ht="14.25">
      <c r="A1694" s="63">
        <f>Table19[[#This Row],[UNITID]]</f>
        <v>180212</v>
      </c>
      <c r="B1694" s="63" t="str">
        <f>Table19[[#This Row],[OUTCOMES MEASURES]]</f>
        <v>Adjusted cohort</v>
      </c>
      <c r="C1694" s="64">
        <f>Table19[[#This Row],[Growth Rate]]</f>
        <v>-0.23762376237623761</v>
      </c>
      <c r="D1694">
        <f>Table20[[#This Row],[UNITID]]</f>
        <v>180212</v>
      </c>
      <c r="E1694" s="64">
        <f>Table20[[#This Row],[Growth Rate]]</f>
        <v>-0.23076923076923078</v>
      </c>
      <c r="F1694">
        <f>Table21[[#This Row],[UNITID]]</f>
        <v>180212</v>
      </c>
      <c r="G1694" s="155">
        <f>Table21[[#This Row],[Growth Rate]]</f>
        <v>14.1</v>
      </c>
      <c r="H1694">
        <f>Table5[[#This Row],[UNITID]]</f>
        <v>180212</v>
      </c>
      <c r="I1694" s="64">
        <f>Table5[[#This Row],[Growth Rate]]</f>
        <v>13.25</v>
      </c>
    </row>
    <row r="1695" spans="1:9" hidden="1">
      <c r="A1695">
        <f>Table19[[#This Row],[UNITID]]</f>
        <v>180212</v>
      </c>
      <c r="B1695" t="str">
        <f>Table19[[#This Row],[OUTCOMES MEASURES]]</f>
        <v>Number of adjusted cohort receiving a certificate at 4 years</v>
      </c>
      <c r="C1695" s="7">
        <f>Table19[[#This Row],[Growth Rate]]</f>
        <v>6</v>
      </c>
      <c r="D1695">
        <f>Table20[[#This Row],[UNITID]]</f>
        <v>180212</v>
      </c>
      <c r="E1695" s="7" t="str">
        <f>Table20[[#This Row],[Growth Rate]]</f>
        <v/>
      </c>
      <c r="F1695">
        <f>Table21[[#This Row],[UNITID]]</f>
        <v>180212</v>
      </c>
      <c r="G1695" s="7" t="str">
        <f>Table21[[#This Row],[Growth Rate]]</f>
        <v/>
      </c>
      <c r="H1695">
        <f>Table5[[#This Row],[UNITID]]</f>
        <v>180212</v>
      </c>
      <c r="I1695" s="7" t="str">
        <f>Table5[[#This Row],[Growth Rate]]</f>
        <v/>
      </c>
    </row>
    <row r="1696" spans="1:9" hidden="1">
      <c r="A1696">
        <f>Table19[[#This Row],[UNITID]]</f>
        <v>180212</v>
      </c>
      <c r="B1696" t="str">
        <f>Table19[[#This Row],[OUTCOMES MEASURES]]</f>
        <v>Number of adjusted cohort receiving an Associate's degree at 4 years</v>
      </c>
      <c r="C1696" s="7">
        <f>Table19[[#This Row],[Growth Rate]]</f>
        <v>0.33333333333333331</v>
      </c>
      <c r="D1696">
        <f>Table20[[#This Row],[UNITID]]</f>
        <v>180212</v>
      </c>
      <c r="E1696" s="7" t="str">
        <f>Table20[[#This Row],[Growth Rate]]</f>
        <v/>
      </c>
      <c r="F1696">
        <f>Table21[[#This Row],[UNITID]]</f>
        <v>180212</v>
      </c>
      <c r="G1696" s="7" t="str">
        <f>Table21[[#This Row],[Growth Rate]]</f>
        <v/>
      </c>
      <c r="H1696">
        <f>Table5[[#This Row],[UNITID]]</f>
        <v>180212</v>
      </c>
      <c r="I1696" s="7" t="str">
        <f>Table5[[#This Row],[Growth Rate]]</f>
        <v/>
      </c>
    </row>
    <row r="1697" spans="1:9" hidden="1">
      <c r="A1697">
        <f>Table19[[#This Row],[UNITID]]</f>
        <v>180212</v>
      </c>
      <c r="B1697" t="str">
        <f>Table19[[#This Row],[OUTCOMES MEASURES]]</f>
        <v>Number of adjusted cohort receiving a Bachelor's degree at 4 years</v>
      </c>
      <c r="C1697" s="7" t="str">
        <f>Table19[[#This Row],[Growth Rate]]</f>
        <v/>
      </c>
      <c r="D1697">
        <f>Table20[[#This Row],[UNITID]]</f>
        <v>180212</v>
      </c>
      <c r="E1697" s="7" t="str">
        <f>Table20[[#This Row],[Growth Rate]]</f>
        <v/>
      </c>
      <c r="F1697">
        <f>Table21[[#This Row],[UNITID]]</f>
        <v>180212</v>
      </c>
      <c r="G1697" s="7" t="str">
        <f>Table21[[#This Row],[Growth Rate]]</f>
        <v/>
      </c>
      <c r="H1697">
        <f>Table5[[#This Row],[UNITID]]</f>
        <v>180212</v>
      </c>
      <c r="I1697" s="7" t="str">
        <f>Table5[[#This Row],[Growth Rate]]</f>
        <v/>
      </c>
    </row>
    <row r="1698" spans="1:9" hidden="1">
      <c r="A1698">
        <f>Table19[[#This Row],[UNITID]]</f>
        <v>180212</v>
      </c>
      <c r="B1698" s="2" t="str">
        <f>Table19[[#This Row],[OUTCOMES MEASURES]]</f>
        <v>Number of adjusted cohort receiving an award at 4 years</v>
      </c>
      <c r="C1698" s="7">
        <f>Table19[[#This Row],[Growth Rate]]</f>
        <v>0.9</v>
      </c>
      <c r="D1698">
        <f>Table20[[#This Row],[UNITID]]</f>
        <v>180212</v>
      </c>
      <c r="E1698" s="7" t="str">
        <f>Table20[[#This Row],[Growth Rate]]</f>
        <v/>
      </c>
      <c r="F1698">
        <f>Table21[[#This Row],[UNITID]]</f>
        <v>180212</v>
      </c>
      <c r="G1698" s="21" t="str">
        <f>Table21[[#This Row],[Growth Rate]]</f>
        <v/>
      </c>
      <c r="H1698">
        <f>Table5[[#This Row],[UNITID]]</f>
        <v>180212</v>
      </c>
      <c r="I1698" s="7" t="str">
        <f>Table5[[#This Row],[Growth Rate]]</f>
        <v/>
      </c>
    </row>
    <row r="1699" spans="1:9" ht="14.25">
      <c r="A1699" s="63">
        <f>Table19[[#This Row],[UNITID]]</f>
        <v>180212</v>
      </c>
      <c r="B1699" s="148" t="str">
        <f>Table19[[#This Row],[OUTCOMES MEASURES]]</f>
        <v>Percent of adjusted cohort receiving an award at 4 years</v>
      </c>
      <c r="C1699" s="156">
        <f>Table19[[#This Row],[Growth Rate]]</f>
        <v>1.5</v>
      </c>
      <c r="D1699">
        <f>Table20[[#This Row],[UNITID]]</f>
        <v>180212</v>
      </c>
      <c r="E1699" s="156" t="str">
        <f>Table20[[#This Row],[Growth Rate]]</f>
        <v/>
      </c>
      <c r="F1699">
        <f>Table21[[#This Row],[UNITID]]</f>
        <v>180212</v>
      </c>
      <c r="G1699" s="157" t="str">
        <f>Table21[[#This Row],[Growth Rate]]</f>
        <v/>
      </c>
      <c r="H1699">
        <f>Table5[[#This Row],[UNITID]]</f>
        <v>180212</v>
      </c>
      <c r="I1699" s="156" t="str">
        <f>Table5[[#This Row],[Growth Rate]]</f>
        <v/>
      </c>
    </row>
    <row r="1700" spans="1:9" hidden="1">
      <c r="A1700">
        <f>Table19[[#This Row],[UNITID]]</f>
        <v>180212</v>
      </c>
      <c r="B1700" t="str">
        <f>Table19[[#This Row],[OUTCOMES MEASURES]]</f>
        <v>Number of adjusted cohort receiving a certificate at 6 years</v>
      </c>
      <c r="C1700" s="7" t="str">
        <f>Table19[[#This Row],[Growth Rate]]</f>
        <v/>
      </c>
      <c r="D1700">
        <f>Table20[[#This Row],[UNITID]]</f>
        <v>180212</v>
      </c>
      <c r="E1700" s="7" t="str">
        <f>Table20[[#This Row],[Growth Rate]]</f>
        <v/>
      </c>
      <c r="F1700">
        <f>Table21[[#This Row],[UNITID]]</f>
        <v>180212</v>
      </c>
      <c r="G1700" s="7" t="str">
        <f>Table21[[#This Row],[Growth Rate]]</f>
        <v/>
      </c>
      <c r="H1700">
        <f>Table5[[#This Row],[UNITID]]</f>
        <v>180212</v>
      </c>
      <c r="I1700" s="7" t="str">
        <f>Table5[[#This Row],[Growth Rate]]</f>
        <v/>
      </c>
    </row>
    <row r="1701" spans="1:9" hidden="1">
      <c r="A1701">
        <f>Table19[[#This Row],[UNITID]]</f>
        <v>180212</v>
      </c>
      <c r="B1701" t="str">
        <f>Table19[[#This Row],[OUTCOMES MEASURES]]</f>
        <v>Number of adjusted cohort receiving an Associate's degree at 6 years</v>
      </c>
      <c r="C1701" s="7">
        <f>Table19[[#This Row],[Growth Rate]]</f>
        <v>0.3</v>
      </c>
      <c r="D1701">
        <f>Table20[[#This Row],[UNITID]]</f>
        <v>180212</v>
      </c>
      <c r="E1701" s="7" t="str">
        <f>Table20[[#This Row],[Growth Rate]]</f>
        <v/>
      </c>
      <c r="F1701">
        <f>Table21[[#This Row],[UNITID]]</f>
        <v>180212</v>
      </c>
      <c r="G1701" s="7" t="str">
        <f>Table21[[#This Row],[Growth Rate]]</f>
        <v/>
      </c>
      <c r="H1701">
        <f>Table5[[#This Row],[UNITID]]</f>
        <v>180212</v>
      </c>
      <c r="I1701" s="7" t="str">
        <f>Table5[[#This Row],[Growth Rate]]</f>
        <v/>
      </c>
    </row>
    <row r="1702" spans="1:9" hidden="1">
      <c r="A1702">
        <f>Table19[[#This Row],[UNITID]]</f>
        <v>180212</v>
      </c>
      <c r="B1702" t="str">
        <f>Table19[[#This Row],[OUTCOMES MEASURES]]</f>
        <v>Number of adjusted cohort receiving a Bachelor's degree at 6 years</v>
      </c>
      <c r="C1702" s="7" t="str">
        <f>Table19[[#This Row],[Growth Rate]]</f>
        <v/>
      </c>
      <c r="D1702">
        <f>Table20[[#This Row],[UNITID]]</f>
        <v>180212</v>
      </c>
      <c r="E1702" s="7" t="str">
        <f>Table20[[#This Row],[Growth Rate]]</f>
        <v/>
      </c>
      <c r="F1702">
        <f>Table21[[#This Row],[UNITID]]</f>
        <v>180212</v>
      </c>
      <c r="G1702" s="7" t="str">
        <f>Table21[[#This Row],[Growth Rate]]</f>
        <v/>
      </c>
      <c r="H1702">
        <f>Table5[[#This Row],[UNITID]]</f>
        <v>180212</v>
      </c>
      <c r="I1702" s="7" t="str">
        <f>Table5[[#This Row],[Growth Rate]]</f>
        <v/>
      </c>
    </row>
    <row r="1703" spans="1:9" hidden="1">
      <c r="A1703">
        <f>Table19[[#This Row],[UNITID]]</f>
        <v>180212</v>
      </c>
      <c r="B1703" s="2" t="str">
        <f>Table19[[#This Row],[OUTCOMES MEASURES]]</f>
        <v>Number of adjusted cohort receiving an award at 6 years</v>
      </c>
      <c r="C1703" s="7">
        <f>Table19[[#This Row],[Growth Rate]]</f>
        <v>1</v>
      </c>
      <c r="D1703">
        <f>Table20[[#This Row],[UNITID]]</f>
        <v>180212</v>
      </c>
      <c r="E1703" s="7" t="str">
        <f>Table20[[#This Row],[Growth Rate]]</f>
        <v/>
      </c>
      <c r="F1703">
        <f>Table21[[#This Row],[UNITID]]</f>
        <v>180212</v>
      </c>
      <c r="G1703" s="21" t="str">
        <f>Table21[[#This Row],[Growth Rate]]</f>
        <v/>
      </c>
      <c r="H1703">
        <f>Table5[[#This Row],[UNITID]]</f>
        <v>180212</v>
      </c>
      <c r="I1703" s="7" t="str">
        <f>Table5[[#This Row],[Growth Rate]]</f>
        <v/>
      </c>
    </row>
    <row r="1704" spans="1:9" ht="14.25">
      <c r="A1704" s="63">
        <f>Table19[[#This Row],[UNITID]]</f>
        <v>180212</v>
      </c>
      <c r="B1704" s="148" t="str">
        <f>Table19[[#This Row],[OUTCOMES MEASURES]]</f>
        <v>Percent of adjusted cohort receiving an award at 6 years</v>
      </c>
      <c r="C1704" s="156">
        <f>Table19[[#This Row],[Growth Rate]]</f>
        <v>1.6</v>
      </c>
      <c r="D1704">
        <f>Table20[[#This Row],[UNITID]]</f>
        <v>180212</v>
      </c>
      <c r="E1704" s="156" t="str">
        <f>Table20[[#This Row],[Growth Rate]]</f>
        <v/>
      </c>
      <c r="F1704">
        <f>Table21[[#This Row],[UNITID]]</f>
        <v>180212</v>
      </c>
      <c r="G1704" s="157" t="str">
        <f>Table21[[#This Row],[Growth Rate]]</f>
        <v/>
      </c>
      <c r="H1704">
        <f>Table5[[#This Row],[UNITID]]</f>
        <v>180212</v>
      </c>
      <c r="I1704" s="156" t="str">
        <f>Table5[[#This Row],[Growth Rate]]</f>
        <v/>
      </c>
    </row>
    <row r="1705" spans="1:9" hidden="1">
      <c r="A1705">
        <f>Table19[[#This Row],[UNITID]]</f>
        <v>180212</v>
      </c>
      <c r="B1705" t="str">
        <f>Table19[[#This Row],[OUTCOMES MEASURES]]</f>
        <v>Number of adjusted cohort receiving a certificate at 8 years</v>
      </c>
      <c r="C1705" s="7" t="str">
        <f>Table19[[#This Row],[Growth Rate]]</f>
        <v/>
      </c>
      <c r="D1705">
        <f>Table20[[#This Row],[UNITID]]</f>
        <v>180212</v>
      </c>
      <c r="E1705" s="7" t="str">
        <f>Table20[[#This Row],[Growth Rate]]</f>
        <v/>
      </c>
      <c r="F1705">
        <f>Table21[[#This Row],[UNITID]]</f>
        <v>180212</v>
      </c>
      <c r="G1705" s="7" t="str">
        <f>Table21[[#This Row],[Growth Rate]]</f>
        <v/>
      </c>
      <c r="H1705">
        <f>Table5[[#This Row],[UNITID]]</f>
        <v>180212</v>
      </c>
      <c r="I1705" s="7" t="str">
        <f>Table5[[#This Row],[Growth Rate]]</f>
        <v/>
      </c>
    </row>
    <row r="1706" spans="1:9" hidden="1">
      <c r="A1706">
        <f>Table19[[#This Row],[UNITID]]</f>
        <v>180212</v>
      </c>
      <c r="B1706" t="str">
        <f>Table19[[#This Row],[OUTCOMES MEASURES]]</f>
        <v>Number of adjusted cohort receiving an Associate's degree at 8 years</v>
      </c>
      <c r="C1706" s="7">
        <f>Table19[[#This Row],[Growth Rate]]</f>
        <v>0.4</v>
      </c>
      <c r="D1706">
        <f>Table20[[#This Row],[UNITID]]</f>
        <v>180212</v>
      </c>
      <c r="E1706" s="7" t="str">
        <f>Table20[[#This Row],[Growth Rate]]</f>
        <v/>
      </c>
      <c r="F1706">
        <f>Table21[[#This Row],[UNITID]]</f>
        <v>180212</v>
      </c>
      <c r="G1706" s="7" t="str">
        <f>Table21[[#This Row],[Growth Rate]]</f>
        <v/>
      </c>
      <c r="H1706">
        <f>Table5[[#This Row],[UNITID]]</f>
        <v>180212</v>
      </c>
      <c r="I1706" s="7" t="str">
        <f>Table5[[#This Row],[Growth Rate]]</f>
        <v/>
      </c>
    </row>
    <row r="1707" spans="1:9" hidden="1">
      <c r="A1707">
        <f>Table19[[#This Row],[UNITID]]</f>
        <v>180212</v>
      </c>
      <c r="B1707" t="str">
        <f>Table19[[#This Row],[OUTCOMES MEASURES]]</f>
        <v>Number of adjusted cohort receiving a Bachelor's degree at 8 years</v>
      </c>
      <c r="C1707" s="7" t="str">
        <f>Table19[[#This Row],[Growth Rate]]</f>
        <v/>
      </c>
      <c r="D1707">
        <f>Table20[[#This Row],[UNITID]]</f>
        <v>180212</v>
      </c>
      <c r="E1707" s="7" t="str">
        <f>Table20[[#This Row],[Growth Rate]]</f>
        <v/>
      </c>
      <c r="F1707">
        <f>Table21[[#This Row],[UNITID]]</f>
        <v>180212</v>
      </c>
      <c r="G1707" s="7" t="str">
        <f>Table21[[#This Row],[Growth Rate]]</f>
        <v/>
      </c>
      <c r="H1707">
        <f>Table5[[#This Row],[UNITID]]</f>
        <v>180212</v>
      </c>
      <c r="I1707" s="7" t="str">
        <f>Table5[[#This Row],[Growth Rate]]</f>
        <v/>
      </c>
    </row>
    <row r="1708" spans="1:9" hidden="1">
      <c r="A1708">
        <f>Table19[[#This Row],[UNITID]]</f>
        <v>180212</v>
      </c>
      <c r="B1708" t="str">
        <f>Table19[[#This Row],[OUTCOMES MEASURES]]</f>
        <v>Number of adjusted cohort receiving an award at 8 years</v>
      </c>
      <c r="C1708" s="7">
        <f>Table19[[#This Row],[Growth Rate]]</f>
        <v>1.1000000000000001</v>
      </c>
      <c r="D1708">
        <f>Table20[[#This Row],[UNITID]]</f>
        <v>180212</v>
      </c>
      <c r="E1708" s="7" t="str">
        <f>Table20[[#This Row],[Growth Rate]]</f>
        <v/>
      </c>
      <c r="F1708">
        <f>Table21[[#This Row],[UNITID]]</f>
        <v>180212</v>
      </c>
      <c r="G1708" s="7" t="str">
        <f>Table21[[#This Row],[Growth Rate]]</f>
        <v/>
      </c>
      <c r="H1708">
        <f>Table5[[#This Row],[UNITID]]</f>
        <v>180212</v>
      </c>
      <c r="I1708" s="7" t="str">
        <f>Table5[[#This Row],[Growth Rate]]</f>
        <v/>
      </c>
    </row>
    <row r="1709" spans="1:9" hidden="1">
      <c r="A1709">
        <f>Table19[[#This Row],[UNITID]]</f>
        <v>180212</v>
      </c>
      <c r="B1709" t="str">
        <f>Table19[[#This Row],[OUTCOMES MEASURES]]</f>
        <v>Number of adjusted cohort still enrolled at your institution at 8 years</v>
      </c>
      <c r="C1709" s="7">
        <f>Table19[[#This Row],[Growth Rate]]</f>
        <v>-0.8125</v>
      </c>
      <c r="D1709">
        <f>Table20[[#This Row],[UNITID]]</f>
        <v>180212</v>
      </c>
      <c r="E1709" s="7" t="str">
        <f>Table20[[#This Row],[Growth Rate]]</f>
        <v/>
      </c>
      <c r="F1709">
        <f>Table21[[#This Row],[UNITID]]</f>
        <v>180212</v>
      </c>
      <c r="G1709" s="7" t="str">
        <f>Table21[[#This Row],[Growth Rate]]</f>
        <v/>
      </c>
      <c r="H1709">
        <f>Table5[[#This Row],[UNITID]]</f>
        <v>180212</v>
      </c>
      <c r="I1709" s="7" t="str">
        <f>Table5[[#This Row],[Growth Rate]]</f>
        <v/>
      </c>
    </row>
    <row r="1710" spans="1:9" hidden="1">
      <c r="A1710">
        <f>Table19[[#This Row],[UNITID]]</f>
        <v>180212</v>
      </c>
      <c r="B1710" t="str">
        <f>Table19[[#This Row],[OUTCOMES MEASURES]]</f>
        <v>Number of adjusted cohort who enrolled subsequently at another institution at 8 years</v>
      </c>
      <c r="C1710" s="7">
        <f>Table19[[#This Row],[Growth Rate]]</f>
        <v>-0.25</v>
      </c>
      <c r="D1710">
        <f>Table20[[#This Row],[UNITID]]</f>
        <v>180212</v>
      </c>
      <c r="E1710" s="7" t="str">
        <f>Table20[[#This Row],[Growth Rate]]</f>
        <v/>
      </c>
      <c r="F1710">
        <f>Table21[[#This Row],[UNITID]]</f>
        <v>180212</v>
      </c>
      <c r="G1710" s="7" t="str">
        <f>Table21[[#This Row],[Growth Rate]]</f>
        <v/>
      </c>
      <c r="H1710">
        <f>Table5[[#This Row],[UNITID]]</f>
        <v>180212</v>
      </c>
      <c r="I1710" s="7" t="str">
        <f>Table5[[#This Row],[Growth Rate]]</f>
        <v/>
      </c>
    </row>
    <row r="1711" spans="1:9" hidden="1">
      <c r="A1711">
        <f>Table19[[#This Row],[UNITID]]</f>
        <v>180212</v>
      </c>
      <c r="B1711" s="2" t="str">
        <f>Table19[[#This Row],[OUTCOMES MEASURES]]</f>
        <v>Number of adjusted cohort whose subsequent enrollment status is unknown at 8 years</v>
      </c>
      <c r="C1711" s="8">
        <f>Table19[[#This Row],[Growth Rate]]</f>
        <v>-0.29577464788732394</v>
      </c>
      <c r="D1711">
        <f>Table20[[#This Row],[UNITID]]</f>
        <v>180212</v>
      </c>
      <c r="E1711" s="7">
        <f>Table20[[#This Row],[Growth Rate]]</f>
        <v>-0.57692307692307687</v>
      </c>
      <c r="F1711">
        <f>Table21[[#This Row],[UNITID]]</f>
        <v>180212</v>
      </c>
      <c r="G1711" s="7">
        <f>Table21[[#This Row],[Growth Rate]]</f>
        <v>5.2</v>
      </c>
      <c r="H1711">
        <f>Table5[[#This Row],[UNITID]]</f>
        <v>180212</v>
      </c>
      <c r="I1711" s="7">
        <f>Table5[[#This Row],[Growth Rate]]</f>
        <v>5</v>
      </c>
    </row>
    <row r="1712" spans="1:9" hidden="1">
      <c r="A1712">
        <f>Table19[[#This Row],[UNITID]]</f>
        <v>180212</v>
      </c>
      <c r="B1712" s="2" t="str">
        <f>Table19[[#This Row],[OUTCOMES MEASURES]]</f>
        <v>Number of adjusted cohort who did not receive an award from your institution at 8 years</v>
      </c>
      <c r="C1712" s="7">
        <f>Table19[[#This Row],[Growth Rate]]</f>
        <v>-0.38461538461538464</v>
      </c>
      <c r="D1712">
        <f>Table20[[#This Row],[UNITID]]</f>
        <v>180212</v>
      </c>
      <c r="E1712" s="7">
        <f>Table20[[#This Row],[Growth Rate]]</f>
        <v>-0.26923076923076922</v>
      </c>
      <c r="F1712">
        <f>Table21[[#This Row],[UNITID]]</f>
        <v>180212</v>
      </c>
      <c r="G1712" s="21">
        <f>Table21[[#This Row],[Growth Rate]]</f>
        <v>7.7</v>
      </c>
      <c r="H1712">
        <f>Table5[[#This Row],[UNITID]]</f>
        <v>180212</v>
      </c>
      <c r="I1712" s="7">
        <f>Table5[[#This Row],[Growth Rate]]</f>
        <v>9.25</v>
      </c>
    </row>
    <row r="1713" spans="1:9" ht="14.25">
      <c r="A1713" s="63">
        <f>Table19[[#This Row],[UNITID]]</f>
        <v>180212</v>
      </c>
      <c r="B1713" s="148" t="str">
        <f>Table19[[#This Row],[OUTCOMES MEASURES]]</f>
        <v>Percent of adjusted cohort receiving an award at 8 years</v>
      </c>
      <c r="C1713" s="156">
        <f>Table19[[#This Row],[Growth Rate]]</f>
        <v>1.7</v>
      </c>
      <c r="D1713">
        <f>Table20[[#This Row],[UNITID]]</f>
        <v>180212</v>
      </c>
      <c r="E1713" s="156" t="str">
        <f>Table20[[#This Row],[Growth Rate]]</f>
        <v/>
      </c>
      <c r="F1713">
        <f>Table21[[#This Row],[UNITID]]</f>
        <v>180212</v>
      </c>
      <c r="G1713" s="157" t="str">
        <f>Table21[[#This Row],[Growth Rate]]</f>
        <v/>
      </c>
      <c r="H1713">
        <f>Table5[[#This Row],[UNITID]]</f>
        <v>180212</v>
      </c>
      <c r="I1713" s="156" t="str">
        <f>Table5[[#This Row],[Growth Rate]]</f>
        <v/>
      </c>
    </row>
    <row r="1714" spans="1:9" hidden="1">
      <c r="A1714">
        <f>Table19[[#This Row],[UNITID]]</f>
        <v>180212</v>
      </c>
      <c r="B1714" s="2" t="str">
        <f>Table19[[#This Row],[OUTCOMES MEASURES]]</f>
        <v>Percent of adjusted cohort still or subsequently enrolled at 8 years</v>
      </c>
      <c r="C1714" s="8">
        <f>Table19[[#This Row],[Growth Rate]]</f>
        <v>-0.6</v>
      </c>
      <c r="D1714">
        <f>Table20[[#This Row],[UNITID]]</f>
        <v>180212</v>
      </c>
      <c r="E1714" s="7" t="str">
        <f>Table20[[#This Row],[Growth Rate]]</f>
        <v/>
      </c>
      <c r="F1714">
        <f>Table21[[#This Row],[UNITID]]</f>
        <v>180212</v>
      </c>
      <c r="G1714" s="21" t="str">
        <f>Table21[[#This Row],[Growth Rate]]</f>
        <v/>
      </c>
      <c r="H1714">
        <f>Table5[[#This Row],[UNITID]]</f>
        <v>180212</v>
      </c>
      <c r="I1714" s="7" t="str">
        <f>Table5[[#This Row],[Growth Rate]]</f>
        <v/>
      </c>
    </row>
    <row r="1715" spans="1:9" ht="14.25">
      <c r="A1715" s="63">
        <f>Table19[[#This Row],[UNITID]]</f>
        <v>180212</v>
      </c>
      <c r="B1715" s="148" t="str">
        <f>Table19[[#This Row],[OUTCOMES MEASURES]]</f>
        <v>Percent of adjusted cohort still enrolled at your institution at 8 years</v>
      </c>
      <c r="C1715" s="156">
        <f>Table19[[#This Row],[Growth Rate]]</f>
        <v>-0.75</v>
      </c>
      <c r="D1715">
        <f>Table20[[#This Row],[UNITID]]</f>
        <v>180212</v>
      </c>
      <c r="E1715" s="156" t="str">
        <f>Table20[[#This Row],[Growth Rate]]</f>
        <v/>
      </c>
      <c r="F1715">
        <f>Table21[[#This Row],[UNITID]]</f>
        <v>180212</v>
      </c>
      <c r="G1715" s="158" t="str">
        <f>Table21[[#This Row],[Growth Rate]]</f>
        <v/>
      </c>
      <c r="H1715">
        <f>Table5[[#This Row],[UNITID]]</f>
        <v>180212</v>
      </c>
      <c r="I1715" s="156" t="str">
        <f>Table5[[#This Row],[Growth Rate]]</f>
        <v/>
      </c>
    </row>
    <row r="1716" spans="1:9" ht="14.25">
      <c r="A1716" s="63">
        <f>Table19[[#This Row],[UNITID]]</f>
        <v>180212</v>
      </c>
      <c r="B1716" s="148" t="str">
        <f>Table19[[#This Row],[OUTCOMES MEASURES]]</f>
        <v>Percent of adjusted cohort enrolled subsequently at another institution at 8 years</v>
      </c>
      <c r="C1716" s="156">
        <f>Table19[[#This Row],[Growth Rate]]</f>
        <v>0</v>
      </c>
      <c r="D1716">
        <f>Table20[[#This Row],[UNITID]]</f>
        <v>180212</v>
      </c>
      <c r="E1716" s="64" t="str">
        <f>Table20[[#This Row],[Growth Rate]]</f>
        <v/>
      </c>
      <c r="F1716">
        <f>Table21[[#This Row],[UNITID]]</f>
        <v>180212</v>
      </c>
      <c r="G1716" s="158" t="str">
        <f>Table21[[#This Row],[Growth Rate]]</f>
        <v/>
      </c>
      <c r="H1716">
        <f>Table5[[#This Row],[UNITID]]</f>
        <v>180212</v>
      </c>
      <c r="I1716" s="64" t="str">
        <f>Table5[[#This Row],[Growth Rate]]</f>
        <v/>
      </c>
    </row>
    <row r="1717" spans="1:9" hidden="1">
      <c r="A1717">
        <f>Table19[[#This Row],[UNITID]]</f>
        <v>180212</v>
      </c>
      <c r="B1717" s="2" t="str">
        <f>Table19[[#This Row],[OUTCOMES MEASURES]]</f>
        <v>Percent of adjusted cohort enrollment status unknown at 8 years</v>
      </c>
      <c r="C1717" s="8">
        <f>Table19[[#This Row],[Growth Rate]]</f>
        <v>-7.1428571428571425E-2</v>
      </c>
      <c r="D1717">
        <f>Table20[[#This Row],[UNITID]]</f>
        <v>180212</v>
      </c>
      <c r="E1717" s="8">
        <f>Table20[[#This Row],[Growth Rate]]</f>
        <v>-0.45</v>
      </c>
      <c r="F1717">
        <f>Table21[[#This Row],[UNITID]]</f>
        <v>180212</v>
      </c>
      <c r="G1717" s="8">
        <f>Table21[[#This Row],[Growth Rate]]</f>
        <v>-0.59</v>
      </c>
      <c r="H1717">
        <f>Table5[[#This Row],[UNITID]]</f>
        <v>180212</v>
      </c>
      <c r="I1717" s="8">
        <f>Table5[[#This Row],[Growth Rate]]</f>
        <v>-0.57999999999999996</v>
      </c>
    </row>
    <row r="1718" spans="1:9" hidden="1">
      <c r="A1718">
        <f>Table19[[#This Row],[UNITID]]</f>
        <v>180328</v>
      </c>
      <c r="B1718" s="2" t="str">
        <f>Table19[[#This Row],[OUTCOMES MEASURES]]</f>
        <v>First-Time, Full-Time Cohort</v>
      </c>
      <c r="C1718" s="8">
        <f>Table19[[#This Row],[Growth Rate]]</f>
        <v>-5.9322033898305086E-2</v>
      </c>
      <c r="D1718">
        <f>Table20[[#This Row],[UNITID]]</f>
        <v>180328</v>
      </c>
      <c r="E1718" s="8">
        <f>Table20[[#This Row],[Growth Rate]]</f>
        <v>-0.79661016949152541</v>
      </c>
      <c r="F1718">
        <f>Table21[[#This Row],[UNITID]]</f>
        <v>180328</v>
      </c>
      <c r="G1718" s="8">
        <f>Table21[[#This Row],[Growth Rate]]</f>
        <v>1.2333333333333334</v>
      </c>
      <c r="H1718">
        <f>Table5[[#This Row],[UNITID]]</f>
        <v>180328</v>
      </c>
      <c r="I1718" s="8">
        <f>Table5[[#This Row],[Growth Rate]]</f>
        <v>1.375</v>
      </c>
    </row>
    <row r="1719" spans="1:9" hidden="1">
      <c r="A1719">
        <f>Table19[[#This Row],[UNITID]]</f>
        <v>180328</v>
      </c>
      <c r="B1719" t="str">
        <f>Table19[[#This Row],[OUTCOMES MEASURES]]</f>
        <v>Exclusions to cohort</v>
      </c>
      <c r="C1719" s="7">
        <f>Table19[[#This Row],[Growth Rate]]</f>
        <v>-1</v>
      </c>
      <c r="D1719">
        <f>Table20[[#This Row],[UNITID]]</f>
        <v>180328</v>
      </c>
      <c r="E1719" s="7">
        <f>Table20[[#This Row],[Growth Rate]]</f>
        <v>-1</v>
      </c>
      <c r="F1719">
        <f>Table21[[#This Row],[UNITID]]</f>
        <v>180328</v>
      </c>
      <c r="G1719" s="7">
        <f>Table21[[#This Row],[Growth Rate]]</f>
        <v>-1</v>
      </c>
      <c r="H1719">
        <f>Table5[[#This Row],[UNITID]]</f>
        <v>180328</v>
      </c>
      <c r="I1719" s="7">
        <f>Table5[[#This Row],[Growth Rate]]</f>
        <v>-1</v>
      </c>
    </row>
    <row r="1720" spans="1:9" ht="14.25">
      <c r="A1720" s="63">
        <f>Table19[[#This Row],[UNITID]]</f>
        <v>180328</v>
      </c>
      <c r="B1720" s="63" t="str">
        <f>Table19[[#This Row],[OUTCOMES MEASURES]]</f>
        <v>Adjusted cohort</v>
      </c>
      <c r="C1720" s="64">
        <f>Table19[[#This Row],[Growth Rate]]</f>
        <v>-4.3103448275862072E-2</v>
      </c>
      <c r="D1720">
        <f>Table20[[#This Row],[UNITID]]</f>
        <v>180328</v>
      </c>
      <c r="E1720" s="64">
        <f>Table20[[#This Row],[Growth Rate]]</f>
        <v>-0.78947368421052633</v>
      </c>
      <c r="F1720">
        <f>Table21[[#This Row],[UNITID]]</f>
        <v>180328</v>
      </c>
      <c r="G1720" s="155">
        <f>Table21[[#This Row],[Growth Rate]]</f>
        <v>1.3372093023255813</v>
      </c>
      <c r="H1720">
        <f>Table5[[#This Row],[UNITID]]</f>
        <v>180328</v>
      </c>
      <c r="I1720" s="64">
        <f>Table5[[#This Row],[Growth Rate]]</f>
        <v>1.5333333333333334</v>
      </c>
    </row>
    <row r="1721" spans="1:9" hidden="1">
      <c r="A1721">
        <f>Table19[[#This Row],[UNITID]]</f>
        <v>180328</v>
      </c>
      <c r="B1721" t="str">
        <f>Table19[[#This Row],[OUTCOMES MEASURES]]</f>
        <v>Number of adjusted cohort receiving a certificate at 4 years</v>
      </c>
      <c r="C1721" s="7">
        <f>Table19[[#This Row],[Growth Rate]]</f>
        <v>0</v>
      </c>
      <c r="D1721">
        <f>Table20[[#This Row],[UNITID]]</f>
        <v>180328</v>
      </c>
      <c r="E1721" s="7">
        <f>Table20[[#This Row],[Growth Rate]]</f>
        <v>-1</v>
      </c>
      <c r="F1721">
        <f>Table21[[#This Row],[UNITID]]</f>
        <v>180328</v>
      </c>
      <c r="G1721" s="7">
        <f>Table21[[#This Row],[Growth Rate]]</f>
        <v>-0.5</v>
      </c>
      <c r="H1721">
        <f>Table5[[#This Row],[UNITID]]</f>
        <v>180328</v>
      </c>
      <c r="I1721" s="7">
        <f>Table5[[#This Row],[Growth Rate]]</f>
        <v>2</v>
      </c>
    </row>
    <row r="1722" spans="1:9" hidden="1">
      <c r="A1722">
        <f>Table19[[#This Row],[UNITID]]</f>
        <v>180328</v>
      </c>
      <c r="B1722" t="str">
        <f>Table19[[#This Row],[OUTCOMES MEASURES]]</f>
        <v>Number of adjusted cohort receiving an Associate's degree at 4 years</v>
      </c>
      <c r="C1722" s="7">
        <f>Table19[[#This Row],[Growth Rate]]</f>
        <v>-0.5714285714285714</v>
      </c>
      <c r="D1722">
        <f>Table20[[#This Row],[UNITID]]</f>
        <v>180328</v>
      </c>
      <c r="E1722" s="7">
        <f>Table20[[#This Row],[Growth Rate]]</f>
        <v>-0.66666666666666663</v>
      </c>
      <c r="F1722">
        <f>Table21[[#This Row],[UNITID]]</f>
        <v>180328</v>
      </c>
      <c r="G1722" s="7">
        <f>Table21[[#This Row],[Growth Rate]]</f>
        <v>0.10714285714285714</v>
      </c>
      <c r="H1722">
        <f>Table5[[#This Row],[UNITID]]</f>
        <v>180328</v>
      </c>
      <c r="I1722" s="7">
        <f>Table5[[#This Row],[Growth Rate]]</f>
        <v>1.0357142857142858</v>
      </c>
    </row>
    <row r="1723" spans="1:9" hidden="1">
      <c r="A1723">
        <f>Table19[[#This Row],[UNITID]]</f>
        <v>180328</v>
      </c>
      <c r="B1723" t="str">
        <f>Table19[[#This Row],[OUTCOMES MEASURES]]</f>
        <v>Number of adjusted cohort receiving a Bachelor's degree at 4 years</v>
      </c>
      <c r="C1723" s="7" t="str">
        <f>Table19[[#This Row],[Growth Rate]]</f>
        <v/>
      </c>
      <c r="D1723">
        <f>Table20[[#This Row],[UNITID]]</f>
        <v>180328</v>
      </c>
      <c r="E1723" s="7" t="str">
        <f>Table20[[#This Row],[Growth Rate]]</f>
        <v/>
      </c>
      <c r="F1723">
        <f>Table21[[#This Row],[UNITID]]</f>
        <v>180328</v>
      </c>
      <c r="G1723" s="7" t="str">
        <f>Table21[[#This Row],[Growth Rate]]</f>
        <v/>
      </c>
      <c r="H1723">
        <f>Table5[[#This Row],[UNITID]]</f>
        <v>180328</v>
      </c>
      <c r="I1723" s="7" t="str">
        <f>Table5[[#This Row],[Growth Rate]]</f>
        <v/>
      </c>
    </row>
    <row r="1724" spans="1:9" hidden="1">
      <c r="A1724">
        <f>Table19[[#This Row],[UNITID]]</f>
        <v>180328</v>
      </c>
      <c r="B1724" s="2" t="str">
        <f>Table19[[#This Row],[OUTCOMES MEASURES]]</f>
        <v>Number of adjusted cohort receiving an award at 4 years</v>
      </c>
      <c r="C1724" s="7">
        <f>Table19[[#This Row],[Growth Rate]]</f>
        <v>-0.54545454545454541</v>
      </c>
      <c r="D1724">
        <f>Table20[[#This Row],[UNITID]]</f>
        <v>180328</v>
      </c>
      <c r="E1724" s="7">
        <f>Table20[[#This Row],[Growth Rate]]</f>
        <v>-0.75</v>
      </c>
      <c r="F1724">
        <f>Table21[[#This Row],[UNITID]]</f>
        <v>180328</v>
      </c>
      <c r="G1724" s="21">
        <f>Table21[[#This Row],[Growth Rate]]</f>
        <v>8.6206896551724144E-2</v>
      </c>
      <c r="H1724">
        <f>Table5[[#This Row],[UNITID]]</f>
        <v>180328</v>
      </c>
      <c r="I1724" s="7">
        <f>Table5[[#This Row],[Growth Rate]]</f>
        <v>1.0689655172413792</v>
      </c>
    </row>
    <row r="1725" spans="1:9" ht="14.25">
      <c r="A1725" s="63">
        <f>Table19[[#This Row],[UNITID]]</f>
        <v>180328</v>
      </c>
      <c r="B1725" s="148" t="str">
        <f>Table19[[#This Row],[OUTCOMES MEASURES]]</f>
        <v>Percent of adjusted cohort receiving an award at 4 years</v>
      </c>
      <c r="C1725" s="156">
        <f>Table19[[#This Row],[Growth Rate]]</f>
        <v>-0.52631578947368418</v>
      </c>
      <c r="D1725">
        <f>Table20[[#This Row],[UNITID]]</f>
        <v>180328</v>
      </c>
      <c r="E1725" s="156">
        <f>Table20[[#This Row],[Growth Rate]]</f>
        <v>0.14285714285714285</v>
      </c>
      <c r="F1725">
        <f>Table21[[#This Row],[UNITID]]</f>
        <v>180328</v>
      </c>
      <c r="G1725" s="157">
        <f>Table21[[#This Row],[Growth Rate]]</f>
        <v>-0.53731343283582089</v>
      </c>
      <c r="H1725">
        <f>Table5[[#This Row],[UNITID]]</f>
        <v>180328</v>
      </c>
      <c r="I1725" s="156">
        <f>Table5[[#This Row],[Growth Rate]]</f>
        <v>-0.171875</v>
      </c>
    </row>
    <row r="1726" spans="1:9" hidden="1">
      <c r="A1726">
        <f>Table19[[#This Row],[UNITID]]</f>
        <v>180328</v>
      </c>
      <c r="B1726" t="str">
        <f>Table19[[#This Row],[OUTCOMES MEASURES]]</f>
        <v>Number of adjusted cohort receiving a certificate at 6 years</v>
      </c>
      <c r="C1726" s="7">
        <f>Table19[[#This Row],[Growth Rate]]</f>
        <v>-1</v>
      </c>
      <c r="D1726">
        <f>Table20[[#This Row],[UNITID]]</f>
        <v>180328</v>
      </c>
      <c r="E1726" s="7">
        <f>Table20[[#This Row],[Growth Rate]]</f>
        <v>-1</v>
      </c>
      <c r="F1726">
        <f>Table21[[#This Row],[UNITID]]</f>
        <v>180328</v>
      </c>
      <c r="G1726" s="7">
        <f>Table21[[#This Row],[Growth Rate]]</f>
        <v>-1</v>
      </c>
      <c r="H1726">
        <f>Table5[[#This Row],[UNITID]]</f>
        <v>180328</v>
      </c>
      <c r="I1726" s="7">
        <f>Table5[[#This Row],[Growth Rate]]</f>
        <v>-1</v>
      </c>
    </row>
    <row r="1727" spans="1:9" hidden="1">
      <c r="A1727">
        <f>Table19[[#This Row],[UNITID]]</f>
        <v>180328</v>
      </c>
      <c r="B1727" t="str">
        <f>Table19[[#This Row],[OUTCOMES MEASURES]]</f>
        <v>Number of adjusted cohort receiving an Associate's degree at 6 years</v>
      </c>
      <c r="C1727" s="7">
        <f>Table19[[#This Row],[Growth Rate]]</f>
        <v>-0.54545454545454541</v>
      </c>
      <c r="D1727">
        <f>Table20[[#This Row],[UNITID]]</f>
        <v>180328</v>
      </c>
      <c r="E1727" s="7">
        <f>Table20[[#This Row],[Growth Rate]]</f>
        <v>-0.66666666666666663</v>
      </c>
      <c r="F1727">
        <f>Table21[[#This Row],[UNITID]]</f>
        <v>180328</v>
      </c>
      <c r="G1727" s="7">
        <f>Table21[[#This Row],[Growth Rate]]</f>
        <v>0.125</v>
      </c>
      <c r="H1727">
        <f>Table5[[#This Row],[UNITID]]</f>
        <v>180328</v>
      </c>
      <c r="I1727" s="7">
        <f>Table5[[#This Row],[Growth Rate]]</f>
        <v>1</v>
      </c>
    </row>
    <row r="1728" spans="1:9" hidden="1">
      <c r="A1728">
        <f>Table19[[#This Row],[UNITID]]</f>
        <v>180328</v>
      </c>
      <c r="B1728" t="str">
        <f>Table19[[#This Row],[OUTCOMES MEASURES]]</f>
        <v>Number of adjusted cohort receiving a Bachelor's degree at 6 years</v>
      </c>
      <c r="C1728" s="7" t="str">
        <f>Table19[[#This Row],[Growth Rate]]</f>
        <v/>
      </c>
      <c r="D1728">
        <f>Table20[[#This Row],[UNITID]]</f>
        <v>180328</v>
      </c>
      <c r="E1728" s="7" t="str">
        <f>Table20[[#This Row],[Growth Rate]]</f>
        <v/>
      </c>
      <c r="F1728">
        <f>Table21[[#This Row],[UNITID]]</f>
        <v>180328</v>
      </c>
      <c r="G1728" s="7" t="str">
        <f>Table21[[#This Row],[Growth Rate]]</f>
        <v/>
      </c>
      <c r="H1728">
        <f>Table5[[#This Row],[UNITID]]</f>
        <v>180328</v>
      </c>
      <c r="I1728" s="7" t="str">
        <f>Table5[[#This Row],[Growth Rate]]</f>
        <v/>
      </c>
    </row>
    <row r="1729" spans="1:9" hidden="1">
      <c r="A1729">
        <f>Table19[[#This Row],[UNITID]]</f>
        <v>180328</v>
      </c>
      <c r="B1729" s="2" t="str">
        <f>Table19[[#This Row],[OUTCOMES MEASURES]]</f>
        <v>Number of adjusted cohort receiving an award at 6 years</v>
      </c>
      <c r="C1729" s="7">
        <f>Table19[[#This Row],[Growth Rate]]</f>
        <v>-0.56521739130434778</v>
      </c>
      <c r="D1729">
        <f>Table20[[#This Row],[UNITID]]</f>
        <v>180328</v>
      </c>
      <c r="E1729" s="7">
        <f>Table20[[#This Row],[Growth Rate]]</f>
        <v>-0.75</v>
      </c>
      <c r="F1729">
        <f>Table21[[#This Row],[UNITID]]</f>
        <v>180328</v>
      </c>
      <c r="G1729" s="21">
        <f>Table21[[#This Row],[Growth Rate]]</f>
        <v>6.7796610169491525E-2</v>
      </c>
      <c r="H1729">
        <f>Table5[[#This Row],[UNITID]]</f>
        <v>180328</v>
      </c>
      <c r="I1729" s="7">
        <f>Table5[[#This Row],[Growth Rate]]</f>
        <v>0.93548387096774188</v>
      </c>
    </row>
    <row r="1730" spans="1:9" ht="14.25">
      <c r="A1730" s="63">
        <f>Table19[[#This Row],[UNITID]]</f>
        <v>180328</v>
      </c>
      <c r="B1730" s="148" t="str">
        <f>Table19[[#This Row],[OUTCOMES MEASURES]]</f>
        <v>Percent of adjusted cohort receiving an award at 6 years</v>
      </c>
      <c r="C1730" s="156">
        <f>Table19[[#This Row],[Growth Rate]]</f>
        <v>-0.55000000000000004</v>
      </c>
      <c r="D1730">
        <f>Table20[[#This Row],[UNITID]]</f>
        <v>180328</v>
      </c>
      <c r="E1730" s="156">
        <f>Table20[[#This Row],[Growth Rate]]</f>
        <v>0.14285714285714285</v>
      </c>
      <c r="F1730">
        <f>Table21[[#This Row],[UNITID]]</f>
        <v>180328</v>
      </c>
      <c r="G1730" s="157">
        <f>Table21[[#This Row],[Growth Rate]]</f>
        <v>-0.55072463768115942</v>
      </c>
      <c r="H1730">
        <f>Table5[[#This Row],[UNITID]]</f>
        <v>180328</v>
      </c>
      <c r="I1730" s="156">
        <f>Table5[[#This Row],[Growth Rate]]</f>
        <v>-0.2318840579710145</v>
      </c>
    </row>
    <row r="1731" spans="1:9" hidden="1">
      <c r="A1731">
        <f>Table19[[#This Row],[UNITID]]</f>
        <v>180328</v>
      </c>
      <c r="B1731" t="str">
        <f>Table19[[#This Row],[OUTCOMES MEASURES]]</f>
        <v>Number of adjusted cohort receiving a certificate at 8 years</v>
      </c>
      <c r="C1731" s="7">
        <f>Table19[[#This Row],[Growth Rate]]</f>
        <v>-1</v>
      </c>
      <c r="D1731">
        <f>Table20[[#This Row],[UNITID]]</f>
        <v>180328</v>
      </c>
      <c r="E1731" s="7">
        <f>Table20[[#This Row],[Growth Rate]]</f>
        <v>-1</v>
      </c>
      <c r="F1731">
        <f>Table21[[#This Row],[UNITID]]</f>
        <v>180328</v>
      </c>
      <c r="G1731" s="7">
        <f>Table21[[#This Row],[Growth Rate]]</f>
        <v>-0.66666666666666663</v>
      </c>
      <c r="H1731">
        <f>Table5[[#This Row],[UNITID]]</f>
        <v>180328</v>
      </c>
      <c r="I1731" s="7">
        <f>Table5[[#This Row],[Growth Rate]]</f>
        <v>-1</v>
      </c>
    </row>
    <row r="1732" spans="1:9" hidden="1">
      <c r="A1732">
        <f>Table19[[#This Row],[UNITID]]</f>
        <v>180328</v>
      </c>
      <c r="B1732" t="str">
        <f>Table19[[#This Row],[OUTCOMES MEASURES]]</f>
        <v>Number of adjusted cohort receiving an Associate's degree at 8 years</v>
      </c>
      <c r="C1732" s="7">
        <f>Table19[[#This Row],[Growth Rate]]</f>
        <v>-0.56521739130434778</v>
      </c>
      <c r="D1732">
        <f>Table20[[#This Row],[UNITID]]</f>
        <v>180328</v>
      </c>
      <c r="E1732" s="7">
        <f>Table20[[#This Row],[Growth Rate]]</f>
        <v>-0.66666666666666663</v>
      </c>
      <c r="F1732">
        <f>Table21[[#This Row],[UNITID]]</f>
        <v>180328</v>
      </c>
      <c r="G1732" s="7">
        <f>Table21[[#This Row],[Growth Rate]]</f>
        <v>-0.13698630136986301</v>
      </c>
      <c r="H1732">
        <f>Table5[[#This Row],[UNITID]]</f>
        <v>180328</v>
      </c>
      <c r="I1732" s="7">
        <f>Table5[[#This Row],[Growth Rate]]</f>
        <v>0.93548387096774188</v>
      </c>
    </row>
    <row r="1733" spans="1:9" hidden="1">
      <c r="A1733">
        <f>Table19[[#This Row],[UNITID]]</f>
        <v>180328</v>
      </c>
      <c r="B1733" t="str">
        <f>Table19[[#This Row],[OUTCOMES MEASURES]]</f>
        <v>Number of adjusted cohort receiving a Bachelor's degree at 8 years</v>
      </c>
      <c r="C1733" s="7" t="str">
        <f>Table19[[#This Row],[Growth Rate]]</f>
        <v/>
      </c>
      <c r="D1733">
        <f>Table20[[#This Row],[UNITID]]</f>
        <v>180328</v>
      </c>
      <c r="E1733" s="7" t="str">
        <f>Table20[[#This Row],[Growth Rate]]</f>
        <v/>
      </c>
      <c r="F1733">
        <f>Table21[[#This Row],[UNITID]]</f>
        <v>180328</v>
      </c>
      <c r="G1733" s="7" t="str">
        <f>Table21[[#This Row],[Growth Rate]]</f>
        <v/>
      </c>
      <c r="H1733">
        <f>Table5[[#This Row],[UNITID]]</f>
        <v>180328</v>
      </c>
      <c r="I1733" s="7" t="str">
        <f>Table5[[#This Row],[Growth Rate]]</f>
        <v/>
      </c>
    </row>
    <row r="1734" spans="1:9" hidden="1">
      <c r="A1734">
        <f>Table19[[#This Row],[UNITID]]</f>
        <v>180328</v>
      </c>
      <c r="B1734" t="str">
        <f>Table19[[#This Row],[OUTCOMES MEASURES]]</f>
        <v>Number of adjusted cohort receiving an award at 8 years</v>
      </c>
      <c r="C1734" s="7">
        <f>Table19[[#This Row],[Growth Rate]]</f>
        <v>-0.58333333333333337</v>
      </c>
      <c r="D1734">
        <f>Table20[[#This Row],[UNITID]]</f>
        <v>180328</v>
      </c>
      <c r="E1734" s="7">
        <f>Table20[[#This Row],[Growth Rate]]</f>
        <v>-0.75</v>
      </c>
      <c r="F1734">
        <f>Table21[[#This Row],[UNITID]]</f>
        <v>180328</v>
      </c>
      <c r="G1734" s="7">
        <f>Table21[[#This Row],[Growth Rate]]</f>
        <v>-0.15789473684210525</v>
      </c>
      <c r="H1734">
        <f>Table5[[#This Row],[UNITID]]</f>
        <v>180328</v>
      </c>
      <c r="I1734" s="7">
        <f>Table5[[#This Row],[Growth Rate]]</f>
        <v>0.875</v>
      </c>
    </row>
    <row r="1735" spans="1:9" hidden="1">
      <c r="A1735">
        <f>Table19[[#This Row],[UNITID]]</f>
        <v>180328</v>
      </c>
      <c r="B1735" t="str">
        <f>Table19[[#This Row],[OUTCOMES MEASURES]]</f>
        <v>Number of adjusted cohort still enrolled at your institution at 8 years</v>
      </c>
      <c r="C1735" s="7">
        <f>Table19[[#This Row],[Growth Rate]]</f>
        <v>1.25</v>
      </c>
      <c r="D1735">
        <f>Table20[[#This Row],[UNITID]]</f>
        <v>180328</v>
      </c>
      <c r="E1735" s="7">
        <f>Table20[[#This Row],[Growth Rate]]</f>
        <v>-1</v>
      </c>
      <c r="F1735">
        <f>Table21[[#This Row],[UNITID]]</f>
        <v>180328</v>
      </c>
      <c r="G1735" s="7">
        <f>Table21[[#This Row],[Growth Rate]]</f>
        <v>5.5</v>
      </c>
      <c r="H1735">
        <f>Table5[[#This Row],[UNITID]]</f>
        <v>180328</v>
      </c>
      <c r="I1735" s="7">
        <f>Table5[[#This Row],[Growth Rate]]</f>
        <v>5.5</v>
      </c>
    </row>
    <row r="1736" spans="1:9" hidden="1">
      <c r="A1736">
        <f>Table19[[#This Row],[UNITID]]</f>
        <v>180328</v>
      </c>
      <c r="B1736" t="str">
        <f>Table19[[#This Row],[OUTCOMES MEASURES]]</f>
        <v>Number of adjusted cohort who enrolled subsequently at another institution at 8 years</v>
      </c>
      <c r="C1736" s="7">
        <f>Table19[[#This Row],[Growth Rate]]</f>
        <v>-1</v>
      </c>
      <c r="D1736">
        <f>Table20[[#This Row],[UNITID]]</f>
        <v>180328</v>
      </c>
      <c r="E1736" s="7">
        <f>Table20[[#This Row],[Growth Rate]]</f>
        <v>-1</v>
      </c>
      <c r="F1736">
        <f>Table21[[#This Row],[UNITID]]</f>
        <v>180328</v>
      </c>
      <c r="G1736" s="7" t="str">
        <f>Table21[[#This Row],[Growth Rate]]</f>
        <v/>
      </c>
      <c r="H1736">
        <f>Table5[[#This Row],[UNITID]]</f>
        <v>180328</v>
      </c>
      <c r="I1736" s="7" t="str">
        <f>Table5[[#This Row],[Growth Rate]]</f>
        <v/>
      </c>
    </row>
    <row r="1737" spans="1:9" hidden="1">
      <c r="A1737">
        <f>Table19[[#This Row],[UNITID]]</f>
        <v>180328</v>
      </c>
      <c r="B1737" s="2" t="str">
        <f>Table19[[#This Row],[OUTCOMES MEASURES]]</f>
        <v>Number of adjusted cohort whose subsequent enrollment status is unknown at 8 years</v>
      </c>
      <c r="C1737" s="8">
        <f>Table19[[#This Row],[Growth Rate]]</f>
        <v>6.9767441860465115E-2</v>
      </c>
      <c r="D1737">
        <f>Table20[[#This Row],[UNITID]]</f>
        <v>180328</v>
      </c>
      <c r="E1737" s="7">
        <f>Table20[[#This Row],[Growth Rate]]</f>
        <v>-0.75</v>
      </c>
      <c r="F1737">
        <f>Table21[[#This Row],[UNITID]]</f>
        <v>180328</v>
      </c>
      <c r="G1737" s="7">
        <f>Table21[[#This Row],[Growth Rate]]</f>
        <v>14.375</v>
      </c>
      <c r="H1737">
        <f>Table5[[#This Row],[UNITID]]</f>
        <v>180328</v>
      </c>
      <c r="I1737" s="7">
        <f>Table5[[#This Row],[Growth Rate]]</f>
        <v>2.7272727272727271</v>
      </c>
    </row>
    <row r="1738" spans="1:9" hidden="1">
      <c r="A1738">
        <f>Table19[[#This Row],[UNITID]]</f>
        <v>180328</v>
      </c>
      <c r="B1738" s="2" t="str">
        <f>Table19[[#This Row],[OUTCOMES MEASURES]]</f>
        <v>Number of adjusted cohort who did not receive an award from your institution at 8 years</v>
      </c>
      <c r="C1738" s="7">
        <f>Table19[[#This Row],[Growth Rate]]</f>
        <v>9.7826086956521743E-2</v>
      </c>
      <c r="D1738">
        <f>Table20[[#This Row],[UNITID]]</f>
        <v>180328</v>
      </c>
      <c r="E1738" s="7">
        <f>Table20[[#This Row],[Growth Rate]]</f>
        <v>-0.79245283018867929</v>
      </c>
      <c r="F1738">
        <f>Table21[[#This Row],[UNITID]]</f>
        <v>180328</v>
      </c>
      <c r="G1738" s="21">
        <f>Table21[[#This Row],[Growth Rate]]</f>
        <v>12.7</v>
      </c>
      <c r="H1738">
        <f>Table5[[#This Row],[UNITID]]</f>
        <v>180328</v>
      </c>
      <c r="I1738" s="7">
        <f>Table5[[#This Row],[Growth Rate]]</f>
        <v>3.1538461538461537</v>
      </c>
    </row>
    <row r="1739" spans="1:9" ht="14.25">
      <c r="A1739" s="63">
        <f>Table19[[#This Row],[UNITID]]</f>
        <v>180328</v>
      </c>
      <c r="B1739" s="148" t="str">
        <f>Table19[[#This Row],[OUTCOMES MEASURES]]</f>
        <v>Percent of adjusted cohort receiving an award at 8 years</v>
      </c>
      <c r="C1739" s="156">
        <f>Table19[[#This Row],[Growth Rate]]</f>
        <v>-0.5714285714285714</v>
      </c>
      <c r="D1739">
        <f>Table20[[#This Row],[UNITID]]</f>
        <v>180328</v>
      </c>
      <c r="E1739" s="156">
        <f>Table20[[#This Row],[Growth Rate]]</f>
        <v>0.14285714285714285</v>
      </c>
      <c r="F1739">
        <f>Table21[[#This Row],[UNITID]]</f>
        <v>180328</v>
      </c>
      <c r="G1739" s="157">
        <f>Table21[[#This Row],[Growth Rate]]</f>
        <v>-0.63636363636363635</v>
      </c>
      <c r="H1739">
        <f>Table5[[#This Row],[UNITID]]</f>
        <v>180328</v>
      </c>
      <c r="I1739" s="156">
        <f>Table5[[#This Row],[Growth Rate]]</f>
        <v>-0.25352112676056338</v>
      </c>
    </row>
    <row r="1740" spans="1:9" hidden="1">
      <c r="A1740">
        <f>Table19[[#This Row],[UNITID]]</f>
        <v>180328</v>
      </c>
      <c r="B1740" s="2" t="str">
        <f>Table19[[#This Row],[OUTCOMES MEASURES]]</f>
        <v>Percent of adjusted cohort still or subsequently enrolled at 8 years</v>
      </c>
      <c r="C1740" s="8">
        <f>Table19[[#This Row],[Growth Rate]]</f>
        <v>0.6</v>
      </c>
      <c r="D1740">
        <f>Table20[[#This Row],[UNITID]]</f>
        <v>180328</v>
      </c>
      <c r="E1740" s="7">
        <f>Table20[[#This Row],[Growth Rate]]</f>
        <v>-1</v>
      </c>
      <c r="F1740">
        <f>Table21[[#This Row],[UNITID]]</f>
        <v>180328</v>
      </c>
      <c r="G1740" s="21">
        <f>Table21[[#This Row],[Growth Rate]]</f>
        <v>2.5</v>
      </c>
      <c r="H1740">
        <f>Table5[[#This Row],[UNITID]]</f>
        <v>180328</v>
      </c>
      <c r="I1740" s="7">
        <f>Table5[[#This Row],[Growth Rate]]</f>
        <v>1.75</v>
      </c>
    </row>
    <row r="1741" spans="1:9" ht="14.25">
      <c r="A1741" s="63">
        <f>Table19[[#This Row],[UNITID]]</f>
        <v>180328</v>
      </c>
      <c r="B1741" s="148" t="str">
        <f>Table19[[#This Row],[OUTCOMES MEASURES]]</f>
        <v>Percent of adjusted cohort still enrolled at your institution at 8 years</v>
      </c>
      <c r="C1741" s="156">
        <f>Table19[[#This Row],[Growth Rate]]</f>
        <v>1.6666666666666667</v>
      </c>
      <c r="D1741">
        <f>Table20[[#This Row],[UNITID]]</f>
        <v>180328</v>
      </c>
      <c r="E1741" s="156">
        <f>Table20[[#This Row],[Growth Rate]]</f>
        <v>-1</v>
      </c>
      <c r="F1741">
        <f>Table21[[#This Row],[UNITID]]</f>
        <v>180328</v>
      </c>
      <c r="G1741" s="158">
        <f>Table21[[#This Row],[Growth Rate]]</f>
        <v>2</v>
      </c>
      <c r="H1741">
        <f>Table5[[#This Row],[UNITID]]</f>
        <v>180328</v>
      </c>
      <c r="I1741" s="156">
        <f>Table5[[#This Row],[Growth Rate]]</f>
        <v>1.75</v>
      </c>
    </row>
    <row r="1742" spans="1:9" ht="14.25">
      <c r="A1742" s="63">
        <f>Table19[[#This Row],[UNITID]]</f>
        <v>180328</v>
      </c>
      <c r="B1742" s="148" t="str">
        <f>Table19[[#This Row],[OUTCOMES MEASURES]]</f>
        <v>Percent of adjusted cohort enrolled subsequently at another institution at 8 years</v>
      </c>
      <c r="C1742" s="156">
        <f>Table19[[#This Row],[Growth Rate]]</f>
        <v>-1</v>
      </c>
      <c r="D1742">
        <f>Table20[[#This Row],[UNITID]]</f>
        <v>180328</v>
      </c>
      <c r="E1742" s="64">
        <f>Table20[[#This Row],[Growth Rate]]</f>
        <v>-1</v>
      </c>
      <c r="F1742">
        <f>Table21[[#This Row],[UNITID]]</f>
        <v>180328</v>
      </c>
      <c r="G1742" s="158" t="str">
        <f>Table21[[#This Row],[Growth Rate]]</f>
        <v/>
      </c>
      <c r="H1742">
        <f>Table5[[#This Row],[UNITID]]</f>
        <v>180328</v>
      </c>
      <c r="I1742" s="64" t="str">
        <f>Table5[[#This Row],[Growth Rate]]</f>
        <v/>
      </c>
    </row>
    <row r="1743" spans="1:9" hidden="1">
      <c r="A1743">
        <f>Table19[[#This Row],[UNITID]]</f>
        <v>180328</v>
      </c>
      <c r="B1743" s="2" t="str">
        <f>Table19[[#This Row],[OUTCOMES MEASURES]]</f>
        <v>Percent of adjusted cohort enrollment status unknown at 8 years</v>
      </c>
      <c r="C1743" s="8">
        <f>Table19[[#This Row],[Growth Rate]]</f>
        <v>0.12162162162162163</v>
      </c>
      <c r="D1743">
        <f>Table20[[#This Row],[UNITID]]</f>
        <v>180328</v>
      </c>
      <c r="E1743" s="8">
        <f>Table20[[#This Row],[Growth Rate]]</f>
        <v>0.19480519480519481</v>
      </c>
      <c r="F1743">
        <f>Table21[[#This Row],[UNITID]]</f>
        <v>180328</v>
      </c>
      <c r="G1743" s="8">
        <f>Table21[[#This Row],[Growth Rate]]</f>
        <v>5.7777777777777777</v>
      </c>
      <c r="H1743">
        <f>Table5[[#This Row],[UNITID]]</f>
        <v>180328</v>
      </c>
      <c r="I1743" s="8">
        <f>Table5[[#This Row],[Growth Rate]]</f>
        <v>0.5</v>
      </c>
    </row>
    <row r="1744" spans="1:9" hidden="1">
      <c r="A1744">
        <f>Table19[[#This Row],[UNITID]]</f>
        <v>180647</v>
      </c>
      <c r="B1744" s="2" t="str">
        <f>Table19[[#This Row],[OUTCOMES MEASURES]]</f>
        <v>First-Time, Full-Time Cohort</v>
      </c>
      <c r="C1744" s="8">
        <f>Table19[[#This Row],[Growth Rate]]</f>
        <v>-6.7901234567901231E-2</v>
      </c>
      <c r="D1744">
        <f>Table20[[#This Row],[UNITID]]</f>
        <v>180647</v>
      </c>
      <c r="E1744" s="8">
        <f>Table20[[#This Row],[Growth Rate]]</f>
        <v>-0.84615384615384615</v>
      </c>
      <c r="F1744">
        <f>Table21[[#This Row],[UNITID]]</f>
        <v>180647</v>
      </c>
      <c r="G1744" s="8">
        <f>Table21[[#This Row],[Growth Rate]]</f>
        <v>8.0459770114942528E-2</v>
      </c>
      <c r="H1744">
        <f>Table5[[#This Row],[UNITID]]</f>
        <v>180647</v>
      </c>
      <c r="I1744" s="8">
        <f>Table5[[#This Row],[Growth Rate]]</f>
        <v>-0.70833333333333337</v>
      </c>
    </row>
    <row r="1745" spans="1:9" hidden="1">
      <c r="A1745">
        <f>Table19[[#This Row],[UNITID]]</f>
        <v>180647</v>
      </c>
      <c r="B1745" t="str">
        <f>Table19[[#This Row],[OUTCOMES MEASURES]]</f>
        <v>Exclusions to cohort</v>
      </c>
      <c r="C1745" s="7">
        <f>Table19[[#This Row],[Growth Rate]]</f>
        <v>1</v>
      </c>
      <c r="D1745">
        <f>Table20[[#This Row],[UNITID]]</f>
        <v>180647</v>
      </c>
      <c r="E1745" s="7" t="str">
        <f>Table20[[#This Row],[Growth Rate]]</f>
        <v/>
      </c>
      <c r="F1745">
        <f>Table21[[#This Row],[UNITID]]</f>
        <v>180647</v>
      </c>
      <c r="G1745" s="7" t="str">
        <f>Table21[[#This Row],[Growth Rate]]</f>
        <v/>
      </c>
      <c r="H1745">
        <f>Table5[[#This Row],[UNITID]]</f>
        <v>180647</v>
      </c>
      <c r="I1745" s="7" t="str">
        <f>Table5[[#This Row],[Growth Rate]]</f>
        <v/>
      </c>
    </row>
    <row r="1746" spans="1:9" ht="14.25">
      <c r="A1746" s="63">
        <f>Table19[[#This Row],[UNITID]]</f>
        <v>180647</v>
      </c>
      <c r="B1746" s="63" t="str">
        <f>Table19[[#This Row],[OUTCOMES MEASURES]]</f>
        <v>Adjusted cohort</v>
      </c>
      <c r="C1746" s="64">
        <f>Table19[[#This Row],[Growth Rate]]</f>
        <v>-8.8050314465408799E-2</v>
      </c>
      <c r="D1746">
        <f>Table20[[#This Row],[UNITID]]</f>
        <v>180647</v>
      </c>
      <c r="E1746" s="64">
        <f>Table20[[#This Row],[Growth Rate]]</f>
        <v>-0.84615384615384615</v>
      </c>
      <c r="F1746">
        <f>Table21[[#This Row],[UNITID]]</f>
        <v>180647</v>
      </c>
      <c r="G1746" s="155">
        <f>Table21[[#This Row],[Growth Rate]]</f>
        <v>8.0459770114942528E-2</v>
      </c>
      <c r="H1746">
        <f>Table5[[#This Row],[UNITID]]</f>
        <v>180647</v>
      </c>
      <c r="I1746" s="64">
        <f>Table5[[#This Row],[Growth Rate]]</f>
        <v>-0.70833333333333337</v>
      </c>
    </row>
    <row r="1747" spans="1:9" hidden="1">
      <c r="A1747">
        <f>Table19[[#This Row],[UNITID]]</f>
        <v>180647</v>
      </c>
      <c r="B1747" t="str">
        <f>Table19[[#This Row],[OUTCOMES MEASURES]]</f>
        <v>Number of adjusted cohort receiving a certificate at 4 years</v>
      </c>
      <c r="C1747" s="7">
        <f>Table19[[#This Row],[Growth Rate]]</f>
        <v>-0.5714285714285714</v>
      </c>
      <c r="D1747">
        <f>Table20[[#This Row],[UNITID]]</f>
        <v>180647</v>
      </c>
      <c r="E1747" s="7">
        <f>Table20[[#This Row],[Growth Rate]]</f>
        <v>-1</v>
      </c>
      <c r="F1747">
        <f>Table21[[#This Row],[UNITID]]</f>
        <v>180647</v>
      </c>
      <c r="G1747" s="7">
        <f>Table21[[#This Row],[Growth Rate]]</f>
        <v>0.1111111111111111</v>
      </c>
      <c r="H1747">
        <f>Table5[[#This Row],[UNITID]]</f>
        <v>180647</v>
      </c>
      <c r="I1747" s="7">
        <f>Table5[[#This Row],[Growth Rate]]</f>
        <v>-1</v>
      </c>
    </row>
    <row r="1748" spans="1:9" hidden="1">
      <c r="A1748">
        <f>Table19[[#This Row],[UNITID]]</f>
        <v>180647</v>
      </c>
      <c r="B1748" t="str">
        <f>Table19[[#This Row],[OUTCOMES MEASURES]]</f>
        <v>Number of adjusted cohort receiving an Associate's degree at 4 years</v>
      </c>
      <c r="C1748" s="7">
        <f>Table19[[#This Row],[Growth Rate]]</f>
        <v>-0.6428571428571429</v>
      </c>
      <c r="D1748">
        <f>Table20[[#This Row],[UNITID]]</f>
        <v>180647</v>
      </c>
      <c r="E1748" s="7">
        <f>Table20[[#This Row],[Growth Rate]]</f>
        <v>-1</v>
      </c>
      <c r="F1748">
        <f>Table21[[#This Row],[UNITID]]</f>
        <v>180647</v>
      </c>
      <c r="G1748" s="7">
        <f>Table21[[#This Row],[Growth Rate]]</f>
        <v>-0.32</v>
      </c>
      <c r="H1748">
        <f>Table5[[#This Row],[UNITID]]</f>
        <v>180647</v>
      </c>
      <c r="I1748" s="7">
        <f>Table5[[#This Row],[Growth Rate]]</f>
        <v>-0.75</v>
      </c>
    </row>
    <row r="1749" spans="1:9" hidden="1">
      <c r="A1749">
        <f>Table19[[#This Row],[UNITID]]</f>
        <v>180647</v>
      </c>
      <c r="B1749" t="str">
        <f>Table19[[#This Row],[OUTCOMES MEASURES]]</f>
        <v>Number of adjusted cohort receiving a Bachelor's degree at 4 years</v>
      </c>
      <c r="C1749" s="7">
        <f>Table19[[#This Row],[Growth Rate]]</f>
        <v>0.55555555555555558</v>
      </c>
      <c r="D1749">
        <f>Table20[[#This Row],[UNITID]]</f>
        <v>180647</v>
      </c>
      <c r="E1749" s="7">
        <f>Table20[[#This Row],[Growth Rate]]</f>
        <v>-1</v>
      </c>
      <c r="F1749">
        <f>Table21[[#This Row],[UNITID]]</f>
        <v>180647</v>
      </c>
      <c r="G1749" s="7">
        <f>Table21[[#This Row],[Growth Rate]]</f>
        <v>2</v>
      </c>
      <c r="H1749">
        <f>Table5[[#This Row],[UNITID]]</f>
        <v>180647</v>
      </c>
      <c r="I1749" s="7">
        <f>Table5[[#This Row],[Growth Rate]]</f>
        <v>0</v>
      </c>
    </row>
    <row r="1750" spans="1:9" hidden="1">
      <c r="A1750">
        <f>Table19[[#This Row],[UNITID]]</f>
        <v>180647</v>
      </c>
      <c r="B1750" s="2" t="str">
        <f>Table19[[#This Row],[OUTCOMES MEASURES]]</f>
        <v>Number of adjusted cohort receiving an award at 4 years</v>
      </c>
      <c r="C1750" s="7">
        <f>Table19[[#This Row],[Growth Rate]]</f>
        <v>-0.5</v>
      </c>
      <c r="D1750">
        <f>Table20[[#This Row],[UNITID]]</f>
        <v>180647</v>
      </c>
      <c r="E1750" s="7">
        <f>Table20[[#This Row],[Growth Rate]]</f>
        <v>-1</v>
      </c>
      <c r="F1750">
        <f>Table21[[#This Row],[UNITID]]</f>
        <v>180647</v>
      </c>
      <c r="G1750" s="21">
        <f>Table21[[#This Row],[Growth Rate]]</f>
        <v>-8.3333333333333329E-2</v>
      </c>
      <c r="H1750">
        <f>Table5[[#This Row],[UNITID]]</f>
        <v>180647</v>
      </c>
      <c r="I1750" s="7">
        <f>Table5[[#This Row],[Growth Rate]]</f>
        <v>-0.75</v>
      </c>
    </row>
    <row r="1751" spans="1:9" ht="14.25">
      <c r="A1751" s="63">
        <f>Table19[[#This Row],[UNITID]]</f>
        <v>180647</v>
      </c>
      <c r="B1751" s="148" t="str">
        <f>Table19[[#This Row],[OUTCOMES MEASURES]]</f>
        <v>Percent of adjusted cohort receiving an award at 4 years</v>
      </c>
      <c r="C1751" s="156">
        <f>Table19[[#This Row],[Growth Rate]]</f>
        <v>-0.44444444444444442</v>
      </c>
      <c r="D1751">
        <f>Table20[[#This Row],[UNITID]]</f>
        <v>180647</v>
      </c>
      <c r="E1751" s="156">
        <f>Table20[[#This Row],[Growth Rate]]</f>
        <v>-1</v>
      </c>
      <c r="F1751">
        <f>Table21[[#This Row],[UNITID]]</f>
        <v>180647</v>
      </c>
      <c r="G1751" s="157">
        <f>Table21[[#This Row],[Growth Rate]]</f>
        <v>-0.14634146341463414</v>
      </c>
      <c r="H1751">
        <f>Table5[[#This Row],[UNITID]]</f>
        <v>180647</v>
      </c>
      <c r="I1751" s="156">
        <f>Table5[[#This Row],[Growth Rate]]</f>
        <v>-0.16</v>
      </c>
    </row>
    <row r="1752" spans="1:9" hidden="1">
      <c r="A1752">
        <f>Table19[[#This Row],[UNITID]]</f>
        <v>180647</v>
      </c>
      <c r="B1752" t="str">
        <f>Table19[[#This Row],[OUTCOMES MEASURES]]</f>
        <v>Number of adjusted cohort receiving a certificate at 6 years</v>
      </c>
      <c r="C1752" s="7">
        <f>Table19[[#This Row],[Growth Rate]]</f>
        <v>-0.73684210526315785</v>
      </c>
      <c r="D1752">
        <f>Table20[[#This Row],[UNITID]]</f>
        <v>180647</v>
      </c>
      <c r="E1752" s="7">
        <f>Table20[[#This Row],[Growth Rate]]</f>
        <v>-1</v>
      </c>
      <c r="F1752">
        <f>Table21[[#This Row],[UNITID]]</f>
        <v>180647</v>
      </c>
      <c r="G1752" s="7">
        <f>Table21[[#This Row],[Growth Rate]]</f>
        <v>0</v>
      </c>
      <c r="H1752">
        <f>Table5[[#This Row],[UNITID]]</f>
        <v>180647</v>
      </c>
      <c r="I1752" s="7">
        <f>Table5[[#This Row],[Growth Rate]]</f>
        <v>-1</v>
      </c>
    </row>
    <row r="1753" spans="1:9" hidden="1">
      <c r="A1753">
        <f>Table19[[#This Row],[UNITID]]</f>
        <v>180647</v>
      </c>
      <c r="B1753" t="str">
        <f>Table19[[#This Row],[OUTCOMES MEASURES]]</f>
        <v>Number of adjusted cohort receiving an Associate's degree at 6 years</v>
      </c>
      <c r="C1753" s="7">
        <f>Table19[[#This Row],[Growth Rate]]</f>
        <v>-0.34545454545454546</v>
      </c>
      <c r="D1753">
        <f>Table20[[#This Row],[UNITID]]</f>
        <v>180647</v>
      </c>
      <c r="E1753" s="7">
        <f>Table20[[#This Row],[Growth Rate]]</f>
        <v>-1</v>
      </c>
      <c r="F1753">
        <f>Table21[[#This Row],[UNITID]]</f>
        <v>180647</v>
      </c>
      <c r="G1753" s="7">
        <f>Table21[[#This Row],[Growth Rate]]</f>
        <v>-0.32</v>
      </c>
      <c r="H1753">
        <f>Table5[[#This Row],[UNITID]]</f>
        <v>180647</v>
      </c>
      <c r="I1753" s="7">
        <f>Table5[[#This Row],[Growth Rate]]</f>
        <v>-0.7</v>
      </c>
    </row>
    <row r="1754" spans="1:9" hidden="1">
      <c r="A1754">
        <f>Table19[[#This Row],[UNITID]]</f>
        <v>180647</v>
      </c>
      <c r="B1754" t="str">
        <f>Table19[[#This Row],[OUTCOMES MEASURES]]</f>
        <v>Number of adjusted cohort receiving a Bachelor's degree at 6 years</v>
      </c>
      <c r="C1754" s="7">
        <f>Table19[[#This Row],[Growth Rate]]</f>
        <v>0.52380952380952384</v>
      </c>
      <c r="D1754">
        <f>Table20[[#This Row],[UNITID]]</f>
        <v>180647</v>
      </c>
      <c r="E1754" s="7">
        <f>Table20[[#This Row],[Growth Rate]]</f>
        <v>-1</v>
      </c>
      <c r="F1754">
        <f>Table21[[#This Row],[UNITID]]</f>
        <v>180647</v>
      </c>
      <c r="G1754" s="7">
        <f>Table21[[#This Row],[Growth Rate]]</f>
        <v>1</v>
      </c>
      <c r="H1754">
        <f>Table5[[#This Row],[UNITID]]</f>
        <v>180647</v>
      </c>
      <c r="I1754" s="7">
        <f>Table5[[#This Row],[Growth Rate]]</f>
        <v>0</v>
      </c>
    </row>
    <row r="1755" spans="1:9" hidden="1">
      <c r="A1755">
        <f>Table19[[#This Row],[UNITID]]</f>
        <v>180647</v>
      </c>
      <c r="B1755" s="2" t="str">
        <f>Table19[[#This Row],[OUTCOMES MEASURES]]</f>
        <v>Number of adjusted cohort receiving an award at 6 years</v>
      </c>
      <c r="C1755" s="7">
        <f>Table19[[#This Row],[Growth Rate]]</f>
        <v>-0.31578947368421051</v>
      </c>
      <c r="D1755">
        <f>Table20[[#This Row],[UNITID]]</f>
        <v>180647</v>
      </c>
      <c r="E1755" s="7">
        <f>Table20[[#This Row],[Growth Rate]]</f>
        <v>-1</v>
      </c>
      <c r="F1755">
        <f>Table21[[#This Row],[UNITID]]</f>
        <v>180647</v>
      </c>
      <c r="G1755" s="21">
        <f>Table21[[#This Row],[Growth Rate]]</f>
        <v>-0.10526315789473684</v>
      </c>
      <c r="H1755">
        <f>Table5[[#This Row],[UNITID]]</f>
        <v>180647</v>
      </c>
      <c r="I1755" s="7">
        <f>Table5[[#This Row],[Growth Rate]]</f>
        <v>-0.61538461538461542</v>
      </c>
    </row>
    <row r="1756" spans="1:9" ht="14.25">
      <c r="A1756" s="63">
        <f>Table19[[#This Row],[UNITID]]</f>
        <v>180647</v>
      </c>
      <c r="B1756" s="148" t="str">
        <f>Table19[[#This Row],[OUTCOMES MEASURES]]</f>
        <v>Percent of adjusted cohort receiving an award at 6 years</v>
      </c>
      <c r="C1756" s="156">
        <f>Table19[[#This Row],[Growth Rate]]</f>
        <v>-0.25</v>
      </c>
      <c r="D1756">
        <f>Table20[[#This Row],[UNITID]]</f>
        <v>180647</v>
      </c>
      <c r="E1756" s="156">
        <f>Table20[[#This Row],[Growth Rate]]</f>
        <v>-1</v>
      </c>
      <c r="F1756">
        <f>Table21[[#This Row],[UNITID]]</f>
        <v>180647</v>
      </c>
      <c r="G1756" s="157">
        <f>Table21[[#This Row],[Growth Rate]]</f>
        <v>-0.18181818181818182</v>
      </c>
      <c r="H1756">
        <f>Table5[[#This Row],[UNITID]]</f>
        <v>180647</v>
      </c>
      <c r="I1756" s="156">
        <f>Table5[[#This Row],[Growth Rate]]</f>
        <v>0.33333333333333331</v>
      </c>
    </row>
    <row r="1757" spans="1:9" hidden="1">
      <c r="A1757">
        <f>Table19[[#This Row],[UNITID]]</f>
        <v>180647</v>
      </c>
      <c r="B1757" t="str">
        <f>Table19[[#This Row],[OUTCOMES MEASURES]]</f>
        <v>Number of adjusted cohort receiving a certificate at 8 years</v>
      </c>
      <c r="C1757" s="7">
        <f>Table19[[#This Row],[Growth Rate]]</f>
        <v>-0.16666666666666666</v>
      </c>
      <c r="D1757">
        <f>Table20[[#This Row],[UNITID]]</f>
        <v>180647</v>
      </c>
      <c r="E1757" s="7">
        <f>Table20[[#This Row],[Growth Rate]]</f>
        <v>-1</v>
      </c>
      <c r="F1757">
        <f>Table21[[#This Row],[UNITID]]</f>
        <v>180647</v>
      </c>
      <c r="G1757" s="7">
        <f>Table21[[#This Row],[Growth Rate]]</f>
        <v>2</v>
      </c>
      <c r="H1757">
        <f>Table5[[#This Row],[UNITID]]</f>
        <v>180647</v>
      </c>
      <c r="I1757" s="7">
        <f>Table5[[#This Row],[Growth Rate]]</f>
        <v>-1</v>
      </c>
    </row>
    <row r="1758" spans="1:9" hidden="1">
      <c r="A1758">
        <f>Table19[[#This Row],[UNITID]]</f>
        <v>180647</v>
      </c>
      <c r="B1758" t="str">
        <f>Table19[[#This Row],[OUTCOMES MEASURES]]</f>
        <v>Number of adjusted cohort receiving an Associate's degree at 8 years</v>
      </c>
      <c r="C1758" s="7">
        <f>Table19[[#This Row],[Growth Rate]]</f>
        <v>-0.55555555555555558</v>
      </c>
      <c r="D1758">
        <f>Table20[[#This Row],[UNITID]]</f>
        <v>180647</v>
      </c>
      <c r="E1758" s="7">
        <f>Table20[[#This Row],[Growth Rate]]</f>
        <v>-0.95238095238095233</v>
      </c>
      <c r="F1758">
        <f>Table21[[#This Row],[UNITID]]</f>
        <v>180647</v>
      </c>
      <c r="G1758" s="7">
        <f>Table21[[#This Row],[Growth Rate]]</f>
        <v>-0.30769230769230771</v>
      </c>
      <c r="H1758">
        <f>Table5[[#This Row],[UNITID]]</f>
        <v>180647</v>
      </c>
      <c r="I1758" s="7">
        <f>Table5[[#This Row],[Growth Rate]]</f>
        <v>-0.7</v>
      </c>
    </row>
    <row r="1759" spans="1:9" hidden="1">
      <c r="A1759">
        <f>Table19[[#This Row],[UNITID]]</f>
        <v>180647</v>
      </c>
      <c r="B1759" t="str">
        <f>Table19[[#This Row],[OUTCOMES MEASURES]]</f>
        <v>Number of adjusted cohort receiving a Bachelor's degree at 8 years</v>
      </c>
      <c r="C1759" s="7">
        <f>Table19[[#This Row],[Growth Rate]]</f>
        <v>0.54545454545454541</v>
      </c>
      <c r="D1759">
        <f>Table20[[#This Row],[UNITID]]</f>
        <v>180647</v>
      </c>
      <c r="E1759" s="7">
        <f>Table20[[#This Row],[Growth Rate]]</f>
        <v>-1</v>
      </c>
      <c r="F1759">
        <f>Table21[[#This Row],[UNITID]]</f>
        <v>180647</v>
      </c>
      <c r="G1759" s="7">
        <f>Table21[[#This Row],[Growth Rate]]</f>
        <v>0.33333333333333331</v>
      </c>
      <c r="H1759">
        <f>Table5[[#This Row],[UNITID]]</f>
        <v>180647</v>
      </c>
      <c r="I1759" s="7">
        <f>Table5[[#This Row],[Growth Rate]]</f>
        <v>0</v>
      </c>
    </row>
    <row r="1760" spans="1:9" hidden="1">
      <c r="A1760">
        <f>Table19[[#This Row],[UNITID]]</f>
        <v>180647</v>
      </c>
      <c r="B1760" t="str">
        <f>Table19[[#This Row],[OUTCOMES MEASURES]]</f>
        <v>Number of adjusted cohort receiving an award at 8 years</v>
      </c>
      <c r="C1760" s="7">
        <f>Table19[[#This Row],[Growth Rate]]</f>
        <v>-0.30434782608695654</v>
      </c>
      <c r="D1760">
        <f>Table20[[#This Row],[UNITID]]</f>
        <v>180647</v>
      </c>
      <c r="E1760" s="7">
        <f>Table20[[#This Row],[Growth Rate]]</f>
        <v>-0.96296296296296291</v>
      </c>
      <c r="F1760">
        <f>Table21[[#This Row],[UNITID]]</f>
        <v>180647</v>
      </c>
      <c r="G1760" s="7">
        <f>Table21[[#This Row],[Growth Rate]]</f>
        <v>2.6315789473684209E-2</v>
      </c>
      <c r="H1760">
        <f>Table5[[#This Row],[UNITID]]</f>
        <v>180647</v>
      </c>
      <c r="I1760" s="7">
        <f>Table5[[#This Row],[Growth Rate]]</f>
        <v>-0.61538461538461542</v>
      </c>
    </row>
    <row r="1761" spans="1:9" hidden="1">
      <c r="A1761">
        <f>Table19[[#This Row],[UNITID]]</f>
        <v>180647</v>
      </c>
      <c r="B1761" t="str">
        <f>Table19[[#This Row],[OUTCOMES MEASURES]]</f>
        <v>Number of adjusted cohort still enrolled at your institution at 8 years</v>
      </c>
      <c r="C1761" s="7">
        <f>Table19[[#This Row],[Growth Rate]]</f>
        <v>-0.38461538461538464</v>
      </c>
      <c r="D1761">
        <f>Table20[[#This Row],[UNITID]]</f>
        <v>180647</v>
      </c>
      <c r="E1761" s="7">
        <f>Table20[[#This Row],[Growth Rate]]</f>
        <v>-1</v>
      </c>
      <c r="F1761">
        <f>Table21[[#This Row],[UNITID]]</f>
        <v>180647</v>
      </c>
      <c r="G1761" s="7" t="str">
        <f>Table21[[#This Row],[Growth Rate]]</f>
        <v/>
      </c>
      <c r="H1761">
        <f>Table5[[#This Row],[UNITID]]</f>
        <v>180647</v>
      </c>
      <c r="I1761" s="7" t="str">
        <f>Table5[[#This Row],[Growth Rate]]</f>
        <v/>
      </c>
    </row>
    <row r="1762" spans="1:9" hidden="1">
      <c r="A1762">
        <f>Table19[[#This Row],[UNITID]]</f>
        <v>180647</v>
      </c>
      <c r="B1762" t="str">
        <f>Table19[[#This Row],[OUTCOMES MEASURES]]</f>
        <v>Number of adjusted cohort who enrolled subsequently at another institution at 8 years</v>
      </c>
      <c r="C1762" s="7">
        <f>Table19[[#This Row],[Growth Rate]]</f>
        <v>-0.23076923076923078</v>
      </c>
      <c r="D1762">
        <f>Table20[[#This Row],[UNITID]]</f>
        <v>180647</v>
      </c>
      <c r="E1762" s="7" t="str">
        <f>Table20[[#This Row],[Growth Rate]]</f>
        <v/>
      </c>
      <c r="F1762">
        <f>Table21[[#This Row],[UNITID]]</f>
        <v>180647</v>
      </c>
      <c r="G1762" s="7">
        <f>Table21[[#This Row],[Growth Rate]]</f>
        <v>3</v>
      </c>
      <c r="H1762">
        <f>Table5[[#This Row],[UNITID]]</f>
        <v>180647</v>
      </c>
      <c r="I1762" s="7">
        <f>Table5[[#This Row],[Growth Rate]]</f>
        <v>-1</v>
      </c>
    </row>
    <row r="1763" spans="1:9" hidden="1">
      <c r="A1763">
        <f>Table19[[#This Row],[UNITID]]</f>
        <v>180647</v>
      </c>
      <c r="B1763" s="2" t="str">
        <f>Table19[[#This Row],[OUTCOMES MEASURES]]</f>
        <v>Number of adjusted cohort whose subsequent enrollment status is unknown at 8 years</v>
      </c>
      <c r="C1763" s="8">
        <f>Table19[[#This Row],[Growth Rate]]</f>
        <v>1.6111111111111112</v>
      </c>
      <c r="D1763">
        <f>Table20[[#This Row],[UNITID]]</f>
        <v>180647</v>
      </c>
      <c r="E1763" s="7">
        <f>Table20[[#This Row],[Growth Rate]]</f>
        <v>-0.70833333333333337</v>
      </c>
      <c r="F1763">
        <f>Table21[[#This Row],[UNITID]]</f>
        <v>180647</v>
      </c>
      <c r="G1763" s="7">
        <f>Table21[[#This Row],[Growth Rate]]</f>
        <v>-0.21739130434782608</v>
      </c>
      <c r="H1763">
        <f>Table5[[#This Row],[UNITID]]</f>
        <v>180647</v>
      </c>
      <c r="I1763" s="7">
        <f>Table5[[#This Row],[Growth Rate]]</f>
        <v>-0.73529411764705888</v>
      </c>
    </row>
    <row r="1764" spans="1:9" hidden="1">
      <c r="A1764">
        <f>Table19[[#This Row],[UNITID]]</f>
        <v>180647</v>
      </c>
      <c r="B1764" s="2" t="str">
        <f>Table19[[#This Row],[OUTCOMES MEASURES]]</f>
        <v>Number of adjusted cohort who did not receive an award from your institution at 8 years</v>
      </c>
      <c r="C1764" s="7">
        <f>Table19[[#This Row],[Growth Rate]]</f>
        <v>0.47727272727272729</v>
      </c>
      <c r="D1764">
        <f>Table20[[#This Row],[UNITID]]</f>
        <v>180647</v>
      </c>
      <c r="E1764" s="7">
        <f>Table20[[#This Row],[Growth Rate]]</f>
        <v>-0.72</v>
      </c>
      <c r="F1764">
        <f>Table21[[#This Row],[UNITID]]</f>
        <v>180647</v>
      </c>
      <c r="G1764" s="21">
        <f>Table21[[#This Row],[Growth Rate]]</f>
        <v>0.12244897959183673</v>
      </c>
      <c r="H1764">
        <f>Table5[[#This Row],[UNITID]]</f>
        <v>180647</v>
      </c>
      <c r="I1764" s="7">
        <f>Table5[[#This Row],[Growth Rate]]</f>
        <v>-0.74285714285714288</v>
      </c>
    </row>
    <row r="1765" spans="1:9" ht="14.25">
      <c r="A1765" s="63">
        <f>Table19[[#This Row],[UNITID]]</f>
        <v>180647</v>
      </c>
      <c r="B1765" s="148" t="str">
        <f>Table19[[#This Row],[OUTCOMES MEASURES]]</f>
        <v>Percent of adjusted cohort receiving an award at 8 years</v>
      </c>
      <c r="C1765" s="156">
        <f>Table19[[#This Row],[Growth Rate]]</f>
        <v>-0.2361111111111111</v>
      </c>
      <c r="D1765">
        <f>Table20[[#This Row],[UNITID]]</f>
        <v>180647</v>
      </c>
      <c r="E1765" s="156">
        <f>Table20[[#This Row],[Growth Rate]]</f>
        <v>-0.75</v>
      </c>
      <c r="F1765">
        <f>Table21[[#This Row],[UNITID]]</f>
        <v>180647</v>
      </c>
      <c r="G1765" s="157">
        <f>Table21[[#This Row],[Growth Rate]]</f>
        <v>-6.8181818181818177E-2</v>
      </c>
      <c r="H1765">
        <f>Table5[[#This Row],[UNITID]]</f>
        <v>180647</v>
      </c>
      <c r="I1765" s="156">
        <f>Table5[[#This Row],[Growth Rate]]</f>
        <v>0.33333333333333331</v>
      </c>
    </row>
    <row r="1766" spans="1:9" hidden="1">
      <c r="A1766">
        <f>Table19[[#This Row],[UNITID]]</f>
        <v>180647</v>
      </c>
      <c r="B1766" s="2" t="str">
        <f>Table19[[#This Row],[OUTCOMES MEASURES]]</f>
        <v>Percent of adjusted cohort still or subsequently enrolled at 8 years</v>
      </c>
      <c r="C1766" s="8">
        <f>Table19[[#This Row],[Growth Rate]]</f>
        <v>-0.25</v>
      </c>
      <c r="D1766">
        <f>Table20[[#This Row],[UNITID]]</f>
        <v>180647</v>
      </c>
      <c r="E1766" s="7">
        <f>Table20[[#This Row],[Growth Rate]]</f>
        <v>-1</v>
      </c>
      <c r="F1766">
        <f>Table21[[#This Row],[UNITID]]</f>
        <v>180647</v>
      </c>
      <c r="G1766" s="21">
        <f>Table21[[#This Row],[Growth Rate]]</f>
        <v>5.666666666666667</v>
      </c>
      <c r="H1766">
        <f>Table5[[#This Row],[UNITID]]</f>
        <v>180647</v>
      </c>
      <c r="I1766" s="7">
        <f>Table5[[#This Row],[Growth Rate]]</f>
        <v>-1</v>
      </c>
    </row>
    <row r="1767" spans="1:9" ht="14.25">
      <c r="A1767" s="63">
        <f>Table19[[#This Row],[UNITID]]</f>
        <v>180647</v>
      </c>
      <c r="B1767" s="148" t="str">
        <f>Table19[[#This Row],[OUTCOMES MEASURES]]</f>
        <v>Percent of adjusted cohort still enrolled at your institution at 8 years</v>
      </c>
      <c r="C1767" s="156">
        <f>Table19[[#This Row],[Growth Rate]]</f>
        <v>-0.25</v>
      </c>
      <c r="D1767">
        <f>Table20[[#This Row],[UNITID]]</f>
        <v>180647</v>
      </c>
      <c r="E1767" s="156">
        <f>Table20[[#This Row],[Growth Rate]]</f>
        <v>-1</v>
      </c>
      <c r="F1767">
        <f>Table21[[#This Row],[UNITID]]</f>
        <v>180647</v>
      </c>
      <c r="G1767" s="158" t="str">
        <f>Table21[[#This Row],[Growth Rate]]</f>
        <v/>
      </c>
      <c r="H1767">
        <f>Table5[[#This Row],[UNITID]]</f>
        <v>180647</v>
      </c>
      <c r="I1767" s="156" t="str">
        <f>Table5[[#This Row],[Growth Rate]]</f>
        <v/>
      </c>
    </row>
    <row r="1768" spans="1:9" ht="14.25">
      <c r="A1768" s="63">
        <f>Table19[[#This Row],[UNITID]]</f>
        <v>180647</v>
      </c>
      <c r="B1768" s="148" t="str">
        <f>Table19[[#This Row],[OUTCOMES MEASURES]]</f>
        <v>Percent of adjusted cohort enrolled subsequently at another institution at 8 years</v>
      </c>
      <c r="C1768" s="156">
        <f>Table19[[#This Row],[Growth Rate]]</f>
        <v>-0.125</v>
      </c>
      <c r="D1768">
        <f>Table20[[#This Row],[UNITID]]</f>
        <v>180647</v>
      </c>
      <c r="E1768" s="64" t="str">
        <f>Table20[[#This Row],[Growth Rate]]</f>
        <v/>
      </c>
      <c r="F1768">
        <f>Table21[[#This Row],[UNITID]]</f>
        <v>180647</v>
      </c>
      <c r="G1768" s="158">
        <f>Table21[[#This Row],[Growth Rate]]</f>
        <v>3.3333333333333335</v>
      </c>
      <c r="H1768">
        <f>Table5[[#This Row],[UNITID]]</f>
        <v>180647</v>
      </c>
      <c r="I1768" s="64">
        <f>Table5[[#This Row],[Growth Rate]]</f>
        <v>-1</v>
      </c>
    </row>
    <row r="1769" spans="1:9" hidden="1">
      <c r="A1769">
        <f>Table19[[#This Row],[UNITID]]</f>
        <v>180647</v>
      </c>
      <c r="B1769" s="2" t="str">
        <f>Table19[[#This Row],[OUTCOMES MEASURES]]</f>
        <v>Percent of adjusted cohort enrollment status unknown at 8 years</v>
      </c>
      <c r="C1769" s="8">
        <f>Table19[[#This Row],[Growth Rate]]</f>
        <v>1.9090909090909092</v>
      </c>
      <c r="D1769">
        <f>Table20[[#This Row],[UNITID]]</f>
        <v>180647</v>
      </c>
      <c r="E1769" s="8">
        <f>Table20[[#This Row],[Growth Rate]]</f>
        <v>0.91304347826086951</v>
      </c>
      <c r="F1769">
        <f>Table21[[#This Row],[UNITID]]</f>
        <v>180647</v>
      </c>
      <c r="G1769" s="8">
        <f>Table21[[#This Row],[Growth Rate]]</f>
        <v>-0.28301886792452829</v>
      </c>
      <c r="H1769">
        <f>Table5[[#This Row],[UNITID]]</f>
        <v>180647</v>
      </c>
      <c r="I1769" s="8">
        <f>Table5[[#This Row],[Growth Rate]]</f>
        <v>-9.8591549295774641E-2</v>
      </c>
    </row>
    <row r="1770" spans="1:9" hidden="1">
      <c r="A1770">
        <f>Table19[[#This Row],[UNITID]]</f>
        <v>181419</v>
      </c>
      <c r="B1770" s="2" t="str">
        <f>Table19[[#This Row],[OUTCOMES MEASURES]]</f>
        <v>First-Time, Full-Time Cohort</v>
      </c>
      <c r="C1770" s="8">
        <f>Table19[[#This Row],[Growth Rate]]</f>
        <v>-0.6</v>
      </c>
      <c r="D1770">
        <f>Table20[[#This Row],[UNITID]]</f>
        <v>181419</v>
      </c>
      <c r="E1770" s="8">
        <f>Table20[[#This Row],[Growth Rate]]</f>
        <v>-6.6666666666666666E-2</v>
      </c>
      <c r="F1770">
        <f>Table21[[#This Row],[UNITID]]</f>
        <v>181419</v>
      </c>
      <c r="G1770" s="8">
        <f>Table21[[#This Row],[Growth Rate]]</f>
        <v>0.33333333333333331</v>
      </c>
      <c r="H1770">
        <f>Table5[[#This Row],[UNITID]]</f>
        <v>181419</v>
      </c>
      <c r="I1770" s="8">
        <f>Table5[[#This Row],[Growth Rate]]</f>
        <v>1</v>
      </c>
    </row>
    <row r="1771" spans="1:9" hidden="1">
      <c r="A1771">
        <f>Table19[[#This Row],[UNITID]]</f>
        <v>181419</v>
      </c>
      <c r="B1771" t="str">
        <f>Table19[[#This Row],[OUTCOMES MEASURES]]</f>
        <v>Exclusions to cohort</v>
      </c>
      <c r="C1771" s="7" t="str">
        <f>Table19[[#This Row],[Growth Rate]]</f>
        <v/>
      </c>
      <c r="D1771">
        <f>Table20[[#This Row],[UNITID]]</f>
        <v>181419</v>
      </c>
      <c r="E1771" s="7">
        <f>Table20[[#This Row],[Growth Rate]]</f>
        <v>-1</v>
      </c>
      <c r="F1771">
        <f>Table21[[#This Row],[UNITID]]</f>
        <v>181419</v>
      </c>
      <c r="G1771" s="7">
        <f>Table21[[#This Row],[Growth Rate]]</f>
        <v>-1</v>
      </c>
      <c r="H1771">
        <f>Table5[[#This Row],[UNITID]]</f>
        <v>181419</v>
      </c>
      <c r="I1771" s="7" t="str">
        <f>Table5[[#This Row],[Growth Rate]]</f>
        <v/>
      </c>
    </row>
    <row r="1772" spans="1:9" ht="14.25">
      <c r="A1772" s="63">
        <f>Table19[[#This Row],[UNITID]]</f>
        <v>181419</v>
      </c>
      <c r="B1772" s="63" t="str">
        <f>Table19[[#This Row],[OUTCOMES MEASURES]]</f>
        <v>Adjusted cohort</v>
      </c>
      <c r="C1772" s="64">
        <f>Table19[[#This Row],[Growth Rate]]</f>
        <v>-0.6</v>
      </c>
      <c r="D1772">
        <f>Table20[[#This Row],[UNITID]]</f>
        <v>181419</v>
      </c>
      <c r="E1772" s="64">
        <f>Table20[[#This Row],[Growth Rate]]</f>
        <v>-3.4482758620689655E-2</v>
      </c>
      <c r="F1772">
        <f>Table21[[#This Row],[UNITID]]</f>
        <v>181419</v>
      </c>
      <c r="G1772" s="155">
        <f>Table21[[#This Row],[Growth Rate]]</f>
        <v>1</v>
      </c>
      <c r="H1772">
        <f>Table5[[#This Row],[UNITID]]</f>
        <v>181419</v>
      </c>
      <c r="I1772" s="64">
        <f>Table5[[#This Row],[Growth Rate]]</f>
        <v>1</v>
      </c>
    </row>
    <row r="1773" spans="1:9" hidden="1">
      <c r="A1773">
        <f>Table19[[#This Row],[UNITID]]</f>
        <v>181419</v>
      </c>
      <c r="B1773" t="str">
        <f>Table19[[#This Row],[OUTCOMES MEASURES]]</f>
        <v>Number of adjusted cohort receiving a certificate at 4 years</v>
      </c>
      <c r="C1773" s="7" t="str">
        <f>Table19[[#This Row],[Growth Rate]]</f>
        <v/>
      </c>
      <c r="D1773">
        <f>Table20[[#This Row],[UNITID]]</f>
        <v>181419</v>
      </c>
      <c r="E1773" s="7" t="str">
        <f>Table20[[#This Row],[Growth Rate]]</f>
        <v/>
      </c>
      <c r="F1773">
        <f>Table21[[#This Row],[UNITID]]</f>
        <v>181419</v>
      </c>
      <c r="G1773" s="7" t="str">
        <f>Table21[[#This Row],[Growth Rate]]</f>
        <v/>
      </c>
      <c r="H1773">
        <f>Table5[[#This Row],[UNITID]]</f>
        <v>181419</v>
      </c>
      <c r="I1773" s="7" t="str">
        <f>Table5[[#This Row],[Growth Rate]]</f>
        <v/>
      </c>
    </row>
    <row r="1774" spans="1:9" hidden="1">
      <c r="A1774">
        <f>Table19[[#This Row],[UNITID]]</f>
        <v>181419</v>
      </c>
      <c r="B1774" t="str">
        <f>Table19[[#This Row],[OUTCOMES MEASURES]]</f>
        <v>Number of adjusted cohort receiving an Associate's degree at 4 years</v>
      </c>
      <c r="C1774" s="7">
        <f>Table19[[#This Row],[Growth Rate]]</f>
        <v>1</v>
      </c>
      <c r="D1774">
        <f>Table20[[#This Row],[UNITID]]</f>
        <v>181419</v>
      </c>
      <c r="E1774" s="7" t="str">
        <f>Table20[[#This Row],[Growth Rate]]</f>
        <v/>
      </c>
      <c r="F1774">
        <f>Table21[[#This Row],[UNITID]]</f>
        <v>181419</v>
      </c>
      <c r="G1774" s="7" t="str">
        <f>Table21[[#This Row],[Growth Rate]]</f>
        <v/>
      </c>
      <c r="H1774">
        <f>Table5[[#This Row],[UNITID]]</f>
        <v>181419</v>
      </c>
      <c r="I1774" s="7" t="str">
        <f>Table5[[#This Row],[Growth Rate]]</f>
        <v/>
      </c>
    </row>
    <row r="1775" spans="1:9" hidden="1">
      <c r="A1775">
        <f>Table19[[#This Row],[UNITID]]</f>
        <v>181419</v>
      </c>
      <c r="B1775" t="str">
        <f>Table19[[#This Row],[OUTCOMES MEASURES]]</f>
        <v>Number of adjusted cohort receiving a Bachelor's degree at 4 years</v>
      </c>
      <c r="C1775" s="7" t="str">
        <f>Table19[[#This Row],[Growth Rate]]</f>
        <v/>
      </c>
      <c r="D1775">
        <f>Table20[[#This Row],[UNITID]]</f>
        <v>181419</v>
      </c>
      <c r="E1775" s="7" t="str">
        <f>Table20[[#This Row],[Growth Rate]]</f>
        <v/>
      </c>
      <c r="F1775">
        <f>Table21[[#This Row],[UNITID]]</f>
        <v>181419</v>
      </c>
      <c r="G1775" s="7" t="str">
        <f>Table21[[#This Row],[Growth Rate]]</f>
        <v/>
      </c>
      <c r="H1775">
        <f>Table5[[#This Row],[UNITID]]</f>
        <v>181419</v>
      </c>
      <c r="I1775" s="7" t="str">
        <f>Table5[[#This Row],[Growth Rate]]</f>
        <v/>
      </c>
    </row>
    <row r="1776" spans="1:9" hidden="1">
      <c r="A1776">
        <f>Table19[[#This Row],[UNITID]]</f>
        <v>181419</v>
      </c>
      <c r="B1776" s="2" t="str">
        <f>Table19[[#This Row],[OUTCOMES MEASURES]]</f>
        <v>Number of adjusted cohort receiving an award at 4 years</v>
      </c>
      <c r="C1776" s="7">
        <f>Table19[[#This Row],[Growth Rate]]</f>
        <v>1</v>
      </c>
      <c r="D1776">
        <f>Table20[[#This Row],[UNITID]]</f>
        <v>181419</v>
      </c>
      <c r="E1776" s="7" t="str">
        <f>Table20[[#This Row],[Growth Rate]]</f>
        <v/>
      </c>
      <c r="F1776">
        <f>Table21[[#This Row],[UNITID]]</f>
        <v>181419</v>
      </c>
      <c r="G1776" s="21" t="str">
        <f>Table21[[#This Row],[Growth Rate]]</f>
        <v/>
      </c>
      <c r="H1776">
        <f>Table5[[#This Row],[UNITID]]</f>
        <v>181419</v>
      </c>
      <c r="I1776" s="7" t="str">
        <f>Table5[[#This Row],[Growth Rate]]</f>
        <v/>
      </c>
    </row>
    <row r="1777" spans="1:9" ht="14.25">
      <c r="A1777" s="63">
        <f>Table19[[#This Row],[UNITID]]</f>
        <v>181419</v>
      </c>
      <c r="B1777" s="148" t="str">
        <f>Table19[[#This Row],[OUTCOMES MEASURES]]</f>
        <v>Percent of adjusted cohort receiving an award at 4 years</v>
      </c>
      <c r="C1777" s="156">
        <f>Table19[[#This Row],[Growth Rate]]</f>
        <v>3.6666666666666665</v>
      </c>
      <c r="D1777">
        <f>Table20[[#This Row],[UNITID]]</f>
        <v>181419</v>
      </c>
      <c r="E1777" s="156" t="str">
        <f>Table20[[#This Row],[Growth Rate]]</f>
        <v/>
      </c>
      <c r="F1777">
        <f>Table21[[#This Row],[UNITID]]</f>
        <v>181419</v>
      </c>
      <c r="G1777" s="157" t="str">
        <f>Table21[[#This Row],[Growth Rate]]</f>
        <v/>
      </c>
      <c r="H1777">
        <f>Table5[[#This Row],[UNITID]]</f>
        <v>181419</v>
      </c>
      <c r="I1777" s="156" t="str">
        <f>Table5[[#This Row],[Growth Rate]]</f>
        <v/>
      </c>
    </row>
    <row r="1778" spans="1:9" hidden="1">
      <c r="A1778">
        <f>Table19[[#This Row],[UNITID]]</f>
        <v>181419</v>
      </c>
      <c r="B1778" t="str">
        <f>Table19[[#This Row],[OUTCOMES MEASURES]]</f>
        <v>Number of adjusted cohort receiving a certificate at 6 years</v>
      </c>
      <c r="C1778" s="7" t="str">
        <f>Table19[[#This Row],[Growth Rate]]</f>
        <v/>
      </c>
      <c r="D1778">
        <f>Table20[[#This Row],[UNITID]]</f>
        <v>181419</v>
      </c>
      <c r="E1778" s="7" t="str">
        <f>Table20[[#This Row],[Growth Rate]]</f>
        <v/>
      </c>
      <c r="F1778">
        <f>Table21[[#This Row],[UNITID]]</f>
        <v>181419</v>
      </c>
      <c r="G1778" s="7" t="str">
        <f>Table21[[#This Row],[Growth Rate]]</f>
        <v/>
      </c>
      <c r="H1778">
        <f>Table5[[#This Row],[UNITID]]</f>
        <v>181419</v>
      </c>
      <c r="I1778" s="7" t="str">
        <f>Table5[[#This Row],[Growth Rate]]</f>
        <v/>
      </c>
    </row>
    <row r="1779" spans="1:9" hidden="1">
      <c r="A1779">
        <f>Table19[[#This Row],[UNITID]]</f>
        <v>181419</v>
      </c>
      <c r="B1779" t="str">
        <f>Table19[[#This Row],[OUTCOMES MEASURES]]</f>
        <v>Number of adjusted cohort receiving an Associate's degree at 6 years</v>
      </c>
      <c r="C1779" s="7">
        <f>Table19[[#This Row],[Growth Rate]]</f>
        <v>2</v>
      </c>
      <c r="D1779">
        <f>Table20[[#This Row],[UNITID]]</f>
        <v>181419</v>
      </c>
      <c r="E1779" s="7">
        <f>Table20[[#This Row],[Growth Rate]]</f>
        <v>0</v>
      </c>
      <c r="F1779">
        <f>Table21[[#This Row],[UNITID]]</f>
        <v>181419</v>
      </c>
      <c r="G1779" s="7" t="str">
        <f>Table21[[#This Row],[Growth Rate]]</f>
        <v/>
      </c>
      <c r="H1779">
        <f>Table5[[#This Row],[UNITID]]</f>
        <v>181419</v>
      </c>
      <c r="I1779" s="7" t="str">
        <f>Table5[[#This Row],[Growth Rate]]</f>
        <v/>
      </c>
    </row>
    <row r="1780" spans="1:9" hidden="1">
      <c r="A1780">
        <f>Table19[[#This Row],[UNITID]]</f>
        <v>181419</v>
      </c>
      <c r="B1780" t="str">
        <f>Table19[[#This Row],[OUTCOMES MEASURES]]</f>
        <v>Number of adjusted cohort receiving a Bachelor's degree at 6 years</v>
      </c>
      <c r="C1780" s="7" t="str">
        <f>Table19[[#This Row],[Growth Rate]]</f>
        <v/>
      </c>
      <c r="D1780">
        <f>Table20[[#This Row],[UNITID]]</f>
        <v>181419</v>
      </c>
      <c r="E1780" s="7" t="str">
        <f>Table20[[#This Row],[Growth Rate]]</f>
        <v/>
      </c>
      <c r="F1780">
        <f>Table21[[#This Row],[UNITID]]</f>
        <v>181419</v>
      </c>
      <c r="G1780" s="7" t="str">
        <f>Table21[[#This Row],[Growth Rate]]</f>
        <v/>
      </c>
      <c r="H1780">
        <f>Table5[[#This Row],[UNITID]]</f>
        <v>181419</v>
      </c>
      <c r="I1780" s="7" t="str">
        <f>Table5[[#This Row],[Growth Rate]]</f>
        <v/>
      </c>
    </row>
    <row r="1781" spans="1:9" hidden="1">
      <c r="A1781">
        <f>Table19[[#This Row],[UNITID]]</f>
        <v>181419</v>
      </c>
      <c r="B1781" s="2" t="str">
        <f>Table19[[#This Row],[OUTCOMES MEASURES]]</f>
        <v>Number of adjusted cohort receiving an award at 6 years</v>
      </c>
      <c r="C1781" s="7">
        <f>Table19[[#This Row],[Growth Rate]]</f>
        <v>2</v>
      </c>
      <c r="D1781">
        <f>Table20[[#This Row],[UNITID]]</f>
        <v>181419</v>
      </c>
      <c r="E1781" s="7">
        <f>Table20[[#This Row],[Growth Rate]]</f>
        <v>0</v>
      </c>
      <c r="F1781">
        <f>Table21[[#This Row],[UNITID]]</f>
        <v>181419</v>
      </c>
      <c r="G1781" s="21" t="str">
        <f>Table21[[#This Row],[Growth Rate]]</f>
        <v/>
      </c>
      <c r="H1781">
        <f>Table5[[#This Row],[UNITID]]</f>
        <v>181419</v>
      </c>
      <c r="I1781" s="7" t="str">
        <f>Table5[[#This Row],[Growth Rate]]</f>
        <v/>
      </c>
    </row>
    <row r="1782" spans="1:9" ht="14.25">
      <c r="A1782" s="63">
        <f>Table19[[#This Row],[UNITID]]</f>
        <v>181419</v>
      </c>
      <c r="B1782" s="148" t="str">
        <f>Table19[[#This Row],[OUTCOMES MEASURES]]</f>
        <v>Percent of adjusted cohort receiving an award at 6 years</v>
      </c>
      <c r="C1782" s="156">
        <f>Table19[[#This Row],[Growth Rate]]</f>
        <v>6</v>
      </c>
      <c r="D1782">
        <f>Table20[[#This Row],[UNITID]]</f>
        <v>181419</v>
      </c>
      <c r="E1782" s="156">
        <f>Table20[[#This Row],[Growth Rate]]</f>
        <v>0</v>
      </c>
      <c r="F1782">
        <f>Table21[[#This Row],[UNITID]]</f>
        <v>181419</v>
      </c>
      <c r="G1782" s="157" t="str">
        <f>Table21[[#This Row],[Growth Rate]]</f>
        <v/>
      </c>
      <c r="H1782">
        <f>Table5[[#This Row],[UNITID]]</f>
        <v>181419</v>
      </c>
      <c r="I1782" s="156" t="str">
        <f>Table5[[#This Row],[Growth Rate]]</f>
        <v/>
      </c>
    </row>
    <row r="1783" spans="1:9" hidden="1">
      <c r="A1783">
        <f>Table19[[#This Row],[UNITID]]</f>
        <v>181419</v>
      </c>
      <c r="B1783" t="str">
        <f>Table19[[#This Row],[OUTCOMES MEASURES]]</f>
        <v>Number of adjusted cohort receiving a certificate at 8 years</v>
      </c>
      <c r="C1783" s="7" t="str">
        <f>Table19[[#This Row],[Growth Rate]]</f>
        <v/>
      </c>
      <c r="D1783">
        <f>Table20[[#This Row],[UNITID]]</f>
        <v>181419</v>
      </c>
      <c r="E1783" s="7" t="str">
        <f>Table20[[#This Row],[Growth Rate]]</f>
        <v/>
      </c>
      <c r="F1783">
        <f>Table21[[#This Row],[UNITID]]</f>
        <v>181419</v>
      </c>
      <c r="G1783" s="7" t="str">
        <f>Table21[[#This Row],[Growth Rate]]</f>
        <v/>
      </c>
      <c r="H1783">
        <f>Table5[[#This Row],[UNITID]]</f>
        <v>181419</v>
      </c>
      <c r="I1783" s="7" t="str">
        <f>Table5[[#This Row],[Growth Rate]]</f>
        <v/>
      </c>
    </row>
    <row r="1784" spans="1:9" hidden="1">
      <c r="A1784">
        <f>Table19[[#This Row],[UNITID]]</f>
        <v>181419</v>
      </c>
      <c r="B1784" t="str">
        <f>Table19[[#This Row],[OUTCOMES MEASURES]]</f>
        <v>Number of adjusted cohort receiving an Associate's degree at 8 years</v>
      </c>
      <c r="C1784" s="7">
        <f>Table19[[#This Row],[Growth Rate]]</f>
        <v>2</v>
      </c>
      <c r="D1784">
        <f>Table20[[#This Row],[UNITID]]</f>
        <v>181419</v>
      </c>
      <c r="E1784" s="7">
        <f>Table20[[#This Row],[Growth Rate]]</f>
        <v>0</v>
      </c>
      <c r="F1784">
        <f>Table21[[#This Row],[UNITID]]</f>
        <v>181419</v>
      </c>
      <c r="G1784" s="7" t="str">
        <f>Table21[[#This Row],[Growth Rate]]</f>
        <v/>
      </c>
      <c r="H1784">
        <f>Table5[[#This Row],[UNITID]]</f>
        <v>181419</v>
      </c>
      <c r="I1784" s="7" t="str">
        <f>Table5[[#This Row],[Growth Rate]]</f>
        <v/>
      </c>
    </row>
    <row r="1785" spans="1:9" hidden="1">
      <c r="A1785">
        <f>Table19[[#This Row],[UNITID]]</f>
        <v>181419</v>
      </c>
      <c r="B1785" t="str">
        <f>Table19[[#This Row],[OUTCOMES MEASURES]]</f>
        <v>Number of adjusted cohort receiving a Bachelor's degree at 8 years</v>
      </c>
      <c r="C1785" s="7" t="str">
        <f>Table19[[#This Row],[Growth Rate]]</f>
        <v/>
      </c>
      <c r="D1785">
        <f>Table20[[#This Row],[UNITID]]</f>
        <v>181419</v>
      </c>
      <c r="E1785" s="7" t="str">
        <f>Table20[[#This Row],[Growth Rate]]</f>
        <v/>
      </c>
      <c r="F1785">
        <f>Table21[[#This Row],[UNITID]]</f>
        <v>181419</v>
      </c>
      <c r="G1785" s="7" t="str">
        <f>Table21[[#This Row],[Growth Rate]]</f>
        <v/>
      </c>
      <c r="H1785">
        <f>Table5[[#This Row],[UNITID]]</f>
        <v>181419</v>
      </c>
      <c r="I1785" s="7" t="str">
        <f>Table5[[#This Row],[Growth Rate]]</f>
        <v/>
      </c>
    </row>
    <row r="1786" spans="1:9" hidden="1">
      <c r="A1786">
        <f>Table19[[#This Row],[UNITID]]</f>
        <v>181419</v>
      </c>
      <c r="B1786" t="str">
        <f>Table19[[#This Row],[OUTCOMES MEASURES]]</f>
        <v>Number of adjusted cohort receiving an award at 8 years</v>
      </c>
      <c r="C1786" s="7">
        <f>Table19[[#This Row],[Growth Rate]]</f>
        <v>2</v>
      </c>
      <c r="D1786">
        <f>Table20[[#This Row],[UNITID]]</f>
        <v>181419</v>
      </c>
      <c r="E1786" s="7">
        <f>Table20[[#This Row],[Growth Rate]]</f>
        <v>0</v>
      </c>
      <c r="F1786">
        <f>Table21[[#This Row],[UNITID]]</f>
        <v>181419</v>
      </c>
      <c r="G1786" s="7" t="str">
        <f>Table21[[#This Row],[Growth Rate]]</f>
        <v/>
      </c>
      <c r="H1786">
        <f>Table5[[#This Row],[UNITID]]</f>
        <v>181419</v>
      </c>
      <c r="I1786" s="7" t="str">
        <f>Table5[[#This Row],[Growth Rate]]</f>
        <v/>
      </c>
    </row>
    <row r="1787" spans="1:9" hidden="1">
      <c r="A1787">
        <f>Table19[[#This Row],[UNITID]]</f>
        <v>181419</v>
      </c>
      <c r="B1787" t="str">
        <f>Table19[[#This Row],[OUTCOMES MEASURES]]</f>
        <v>Number of adjusted cohort still enrolled at your institution at 8 years</v>
      </c>
      <c r="C1787" s="7">
        <f>Table19[[#This Row],[Growth Rate]]</f>
        <v>0</v>
      </c>
      <c r="D1787">
        <f>Table20[[#This Row],[UNITID]]</f>
        <v>181419</v>
      </c>
      <c r="E1787" s="7" t="str">
        <f>Table20[[#This Row],[Growth Rate]]</f>
        <v/>
      </c>
      <c r="F1787">
        <f>Table21[[#This Row],[UNITID]]</f>
        <v>181419</v>
      </c>
      <c r="G1787" s="7" t="str">
        <f>Table21[[#This Row],[Growth Rate]]</f>
        <v/>
      </c>
      <c r="H1787">
        <f>Table5[[#This Row],[UNITID]]</f>
        <v>181419</v>
      </c>
      <c r="I1787" s="7">
        <f>Table5[[#This Row],[Growth Rate]]</f>
        <v>-0.5</v>
      </c>
    </row>
    <row r="1788" spans="1:9" hidden="1">
      <c r="A1788">
        <f>Table19[[#This Row],[UNITID]]</f>
        <v>181419</v>
      </c>
      <c r="B1788" t="str">
        <f>Table19[[#This Row],[OUTCOMES MEASURES]]</f>
        <v>Number of adjusted cohort who enrolled subsequently at another institution at 8 years</v>
      </c>
      <c r="C1788" s="7">
        <f>Table19[[#This Row],[Growth Rate]]</f>
        <v>-0.66666666666666663</v>
      </c>
      <c r="D1788">
        <f>Table20[[#This Row],[UNITID]]</f>
        <v>181419</v>
      </c>
      <c r="E1788" s="7">
        <f>Table20[[#This Row],[Growth Rate]]</f>
        <v>-1</v>
      </c>
      <c r="F1788">
        <f>Table21[[#This Row],[UNITID]]</f>
        <v>181419</v>
      </c>
      <c r="G1788" s="7">
        <f>Table21[[#This Row],[Growth Rate]]</f>
        <v>-1</v>
      </c>
      <c r="H1788">
        <f>Table5[[#This Row],[UNITID]]</f>
        <v>181419</v>
      </c>
      <c r="I1788" s="7" t="str">
        <f>Table5[[#This Row],[Growth Rate]]</f>
        <v/>
      </c>
    </row>
    <row r="1789" spans="1:9" hidden="1">
      <c r="A1789">
        <f>Table19[[#This Row],[UNITID]]</f>
        <v>181419</v>
      </c>
      <c r="B1789" s="2" t="str">
        <f>Table19[[#This Row],[OUTCOMES MEASURES]]</f>
        <v>Number of adjusted cohort whose subsequent enrollment status is unknown at 8 years</v>
      </c>
      <c r="C1789" s="8">
        <f>Table19[[#This Row],[Growth Rate]]</f>
        <v>-0.72413793103448276</v>
      </c>
      <c r="D1789">
        <f>Table20[[#This Row],[UNITID]]</f>
        <v>181419</v>
      </c>
      <c r="E1789" s="7">
        <f>Table20[[#This Row],[Growth Rate]]</f>
        <v>4.3478260869565216E-2</v>
      </c>
      <c r="F1789">
        <f>Table21[[#This Row],[UNITID]]</f>
        <v>181419</v>
      </c>
      <c r="G1789" s="7">
        <f>Table21[[#This Row],[Growth Rate]]</f>
        <v>0</v>
      </c>
      <c r="H1789">
        <f>Table5[[#This Row],[UNITID]]</f>
        <v>181419</v>
      </c>
      <c r="I1789" s="7" t="str">
        <f>Table5[[#This Row],[Growth Rate]]</f>
        <v/>
      </c>
    </row>
    <row r="1790" spans="1:9" hidden="1">
      <c r="A1790">
        <f>Table19[[#This Row],[UNITID]]</f>
        <v>181419</v>
      </c>
      <c r="B1790" s="2" t="str">
        <f>Table19[[#This Row],[OUTCOMES MEASURES]]</f>
        <v>Number of adjusted cohort who did not receive an award from your institution at 8 years</v>
      </c>
      <c r="C1790" s="7">
        <f>Table19[[#This Row],[Growth Rate]]</f>
        <v>-0.67647058823529416</v>
      </c>
      <c r="D1790">
        <f>Table20[[#This Row],[UNITID]]</f>
        <v>181419</v>
      </c>
      <c r="E1790" s="7">
        <f>Table20[[#This Row],[Growth Rate]]</f>
        <v>-3.7037037037037035E-2</v>
      </c>
      <c r="F1790">
        <f>Table21[[#This Row],[UNITID]]</f>
        <v>181419</v>
      </c>
      <c r="G1790" s="21">
        <f>Table21[[#This Row],[Growth Rate]]</f>
        <v>0</v>
      </c>
      <c r="H1790">
        <f>Table5[[#This Row],[UNITID]]</f>
        <v>181419</v>
      </c>
      <c r="I1790" s="7">
        <f>Table5[[#This Row],[Growth Rate]]</f>
        <v>0.5</v>
      </c>
    </row>
    <row r="1791" spans="1:9" ht="14.25">
      <c r="A1791" s="63">
        <f>Table19[[#This Row],[UNITID]]</f>
        <v>181419</v>
      </c>
      <c r="B1791" s="148" t="str">
        <f>Table19[[#This Row],[OUTCOMES MEASURES]]</f>
        <v>Percent of adjusted cohort receiving an award at 8 years</v>
      </c>
      <c r="C1791" s="156">
        <f>Table19[[#This Row],[Growth Rate]]</f>
        <v>6</v>
      </c>
      <c r="D1791">
        <f>Table20[[#This Row],[UNITID]]</f>
        <v>181419</v>
      </c>
      <c r="E1791" s="156">
        <f>Table20[[#This Row],[Growth Rate]]</f>
        <v>0</v>
      </c>
      <c r="F1791">
        <f>Table21[[#This Row],[UNITID]]</f>
        <v>181419</v>
      </c>
      <c r="G1791" s="157" t="str">
        <f>Table21[[#This Row],[Growth Rate]]</f>
        <v/>
      </c>
      <c r="H1791">
        <f>Table5[[#This Row],[UNITID]]</f>
        <v>181419</v>
      </c>
      <c r="I1791" s="156" t="str">
        <f>Table5[[#This Row],[Growth Rate]]</f>
        <v/>
      </c>
    </row>
    <row r="1792" spans="1:9" hidden="1">
      <c r="A1792">
        <f>Table19[[#This Row],[UNITID]]</f>
        <v>181419</v>
      </c>
      <c r="B1792" s="2" t="str">
        <f>Table19[[#This Row],[OUTCOMES MEASURES]]</f>
        <v>Percent of adjusted cohort still or subsequently enrolled at 8 years</v>
      </c>
      <c r="C1792" s="8">
        <f>Table19[[#This Row],[Growth Rate]]</f>
        <v>0.5</v>
      </c>
      <c r="D1792">
        <f>Table20[[#This Row],[UNITID]]</f>
        <v>181419</v>
      </c>
      <c r="E1792" s="7">
        <f>Table20[[#This Row],[Growth Rate]]</f>
        <v>-0.5</v>
      </c>
      <c r="F1792">
        <f>Table21[[#This Row],[UNITID]]</f>
        <v>181419</v>
      </c>
      <c r="G1792" s="21">
        <f>Table21[[#This Row],[Growth Rate]]</f>
        <v>-0.5</v>
      </c>
      <c r="H1792">
        <f>Table5[[#This Row],[UNITID]]</f>
        <v>181419</v>
      </c>
      <c r="I1792" s="7">
        <f>Table5[[#This Row],[Growth Rate]]</f>
        <v>-0.75</v>
      </c>
    </row>
    <row r="1793" spans="1:9" ht="14.25">
      <c r="A1793" s="63">
        <f>Table19[[#This Row],[UNITID]]</f>
        <v>181419</v>
      </c>
      <c r="B1793" s="148" t="str">
        <f>Table19[[#This Row],[OUTCOMES MEASURES]]</f>
        <v>Percent of adjusted cohort still enrolled at your institution at 8 years</v>
      </c>
      <c r="C1793" s="156">
        <f>Table19[[#This Row],[Growth Rate]]</f>
        <v>1.3333333333333333</v>
      </c>
      <c r="D1793">
        <f>Table20[[#This Row],[UNITID]]</f>
        <v>181419</v>
      </c>
      <c r="E1793" s="156" t="str">
        <f>Table20[[#This Row],[Growth Rate]]</f>
        <v/>
      </c>
      <c r="F1793">
        <f>Table21[[#This Row],[UNITID]]</f>
        <v>181419</v>
      </c>
      <c r="G1793" s="158" t="str">
        <f>Table21[[#This Row],[Growth Rate]]</f>
        <v/>
      </c>
      <c r="H1793">
        <f>Table5[[#This Row],[UNITID]]</f>
        <v>181419</v>
      </c>
      <c r="I1793" s="156">
        <f>Table5[[#This Row],[Growth Rate]]</f>
        <v>-0.75</v>
      </c>
    </row>
    <row r="1794" spans="1:9" ht="14.25">
      <c r="A1794" s="63">
        <f>Table19[[#This Row],[UNITID]]</f>
        <v>181419</v>
      </c>
      <c r="B1794" s="148" t="str">
        <f>Table19[[#This Row],[OUTCOMES MEASURES]]</f>
        <v>Percent of adjusted cohort enrolled subsequently at another institution at 8 years</v>
      </c>
      <c r="C1794" s="156">
        <f>Table19[[#This Row],[Growth Rate]]</f>
        <v>-0.22222222222222221</v>
      </c>
      <c r="D1794">
        <f>Table20[[#This Row],[UNITID]]</f>
        <v>181419</v>
      </c>
      <c r="E1794" s="64">
        <f>Table20[[#This Row],[Growth Rate]]</f>
        <v>-1</v>
      </c>
      <c r="F1794">
        <f>Table21[[#This Row],[UNITID]]</f>
        <v>181419</v>
      </c>
      <c r="G1794" s="158">
        <f>Table21[[#This Row],[Growth Rate]]</f>
        <v>-1</v>
      </c>
      <c r="H1794">
        <f>Table5[[#This Row],[UNITID]]</f>
        <v>181419</v>
      </c>
      <c r="I1794" s="64" t="str">
        <f>Table5[[#This Row],[Growth Rate]]</f>
        <v/>
      </c>
    </row>
    <row r="1795" spans="1:9" hidden="1">
      <c r="A1795">
        <f>Table19[[#This Row],[UNITID]]</f>
        <v>181419</v>
      </c>
      <c r="B1795" s="2" t="str">
        <f>Table19[[#This Row],[OUTCOMES MEASURES]]</f>
        <v>Percent of adjusted cohort enrollment status unknown at 8 years</v>
      </c>
      <c r="C1795" s="8">
        <f>Table19[[#This Row],[Growth Rate]]</f>
        <v>-0.31325301204819278</v>
      </c>
      <c r="D1795">
        <f>Table20[[#This Row],[UNITID]]</f>
        <v>181419</v>
      </c>
      <c r="E1795" s="8">
        <f>Table20[[#This Row],[Growth Rate]]</f>
        <v>8.8607594936708861E-2</v>
      </c>
      <c r="F1795">
        <f>Table21[[#This Row],[UNITID]]</f>
        <v>181419</v>
      </c>
      <c r="G1795" s="8">
        <f>Table21[[#This Row],[Growth Rate]]</f>
        <v>-0.5</v>
      </c>
      <c r="H1795">
        <f>Table5[[#This Row],[UNITID]]</f>
        <v>181419</v>
      </c>
      <c r="I1795" s="8" t="str">
        <f>Table5[[#This Row],[Growth Rate]]</f>
        <v/>
      </c>
    </row>
    <row r="1796" spans="1:9" hidden="1">
      <c r="A1796">
        <f>Table19[[#This Row],[UNITID]]</f>
        <v>182005</v>
      </c>
      <c r="B1796" s="2" t="str">
        <f>Table19[[#This Row],[OUTCOMES MEASURES]]</f>
        <v>First-Time, Full-Time Cohort</v>
      </c>
      <c r="C1796" s="8">
        <f>Table19[[#This Row],[Growth Rate]]</f>
        <v>-5.9909570459683495E-2</v>
      </c>
      <c r="D1796">
        <f>Table20[[#This Row],[UNITID]]</f>
        <v>182005</v>
      </c>
      <c r="E1796" s="8">
        <f>Table20[[#This Row],[Growth Rate]]</f>
        <v>-0.10040738078121256</v>
      </c>
      <c r="F1796">
        <f>Table21[[#This Row],[UNITID]]</f>
        <v>182005</v>
      </c>
      <c r="G1796" s="8">
        <f>Table21[[#This Row],[Growth Rate]]</f>
        <v>-6.01640838650866E-2</v>
      </c>
      <c r="H1796">
        <f>Table5[[#This Row],[UNITID]]</f>
        <v>182005</v>
      </c>
      <c r="I1796" s="8">
        <f>Table5[[#This Row],[Growth Rate]]</f>
        <v>-0.11569204880100968</v>
      </c>
    </row>
    <row r="1797" spans="1:9" hidden="1">
      <c r="A1797">
        <f>Table19[[#This Row],[UNITID]]</f>
        <v>182005</v>
      </c>
      <c r="B1797" t="str">
        <f>Table19[[#This Row],[OUTCOMES MEASURES]]</f>
        <v>Exclusions to cohort</v>
      </c>
      <c r="C1797" s="7" t="str">
        <f>Table19[[#This Row],[Growth Rate]]</f>
        <v/>
      </c>
      <c r="D1797">
        <f>Table20[[#This Row],[UNITID]]</f>
        <v>182005</v>
      </c>
      <c r="E1797" s="7" t="str">
        <f>Table20[[#This Row],[Growth Rate]]</f>
        <v/>
      </c>
      <c r="F1797">
        <f>Table21[[#This Row],[UNITID]]</f>
        <v>182005</v>
      </c>
      <c r="G1797" s="7" t="str">
        <f>Table21[[#This Row],[Growth Rate]]</f>
        <v/>
      </c>
      <c r="H1797">
        <f>Table5[[#This Row],[UNITID]]</f>
        <v>182005</v>
      </c>
      <c r="I1797" s="7" t="str">
        <f>Table5[[#This Row],[Growth Rate]]</f>
        <v/>
      </c>
    </row>
    <row r="1798" spans="1:9" ht="14.25">
      <c r="A1798" s="63">
        <f>Table19[[#This Row],[UNITID]]</f>
        <v>182005</v>
      </c>
      <c r="B1798" s="63" t="str">
        <f>Table19[[#This Row],[OUTCOMES MEASURES]]</f>
        <v>Adjusted cohort</v>
      </c>
      <c r="C1798" s="64">
        <f>Table19[[#This Row],[Growth Rate]]</f>
        <v>-5.9909570459683495E-2</v>
      </c>
      <c r="D1798">
        <f>Table20[[#This Row],[UNITID]]</f>
        <v>182005</v>
      </c>
      <c r="E1798" s="64">
        <f>Table20[[#This Row],[Growth Rate]]</f>
        <v>-0.10040738078121256</v>
      </c>
      <c r="F1798">
        <f>Table21[[#This Row],[UNITID]]</f>
        <v>182005</v>
      </c>
      <c r="G1798" s="155">
        <f>Table21[[#This Row],[Growth Rate]]</f>
        <v>-6.01640838650866E-2</v>
      </c>
      <c r="H1798">
        <f>Table5[[#This Row],[UNITID]]</f>
        <v>182005</v>
      </c>
      <c r="I1798" s="64">
        <f>Table5[[#This Row],[Growth Rate]]</f>
        <v>-0.11569204880100968</v>
      </c>
    </row>
    <row r="1799" spans="1:9" hidden="1">
      <c r="A1799">
        <f>Table19[[#This Row],[UNITID]]</f>
        <v>182005</v>
      </c>
      <c r="B1799" t="str">
        <f>Table19[[#This Row],[OUTCOMES MEASURES]]</f>
        <v>Number of adjusted cohort receiving a certificate at 4 years</v>
      </c>
      <c r="C1799" s="7">
        <f>Table19[[#This Row],[Growth Rate]]</f>
        <v>0.96666666666666667</v>
      </c>
      <c r="D1799">
        <f>Table20[[#This Row],[UNITID]]</f>
        <v>182005</v>
      </c>
      <c r="E1799" s="7">
        <f>Table20[[#This Row],[Growth Rate]]</f>
        <v>2.140845070422535</v>
      </c>
      <c r="F1799">
        <f>Table21[[#This Row],[UNITID]]</f>
        <v>182005</v>
      </c>
      <c r="G1799" s="7">
        <f>Table21[[#This Row],[Growth Rate]]</f>
        <v>1.1904761904761905</v>
      </c>
      <c r="H1799">
        <f>Table5[[#This Row],[UNITID]]</f>
        <v>182005</v>
      </c>
      <c r="I1799" s="7">
        <f>Table5[[#This Row],[Growth Rate]]</f>
        <v>3.4375</v>
      </c>
    </row>
    <row r="1800" spans="1:9" hidden="1">
      <c r="A1800">
        <f>Table19[[#This Row],[UNITID]]</f>
        <v>182005</v>
      </c>
      <c r="B1800" t="str">
        <f>Table19[[#This Row],[OUTCOMES MEASURES]]</f>
        <v>Number of adjusted cohort receiving an Associate's degree at 4 years</v>
      </c>
      <c r="C1800" s="7">
        <f>Table19[[#This Row],[Growth Rate]]</f>
        <v>0.50479233226837061</v>
      </c>
      <c r="D1800">
        <f>Table20[[#This Row],[UNITID]]</f>
        <v>182005</v>
      </c>
      <c r="E1800" s="7">
        <f>Table20[[#This Row],[Growth Rate]]</f>
        <v>0.63513513513513509</v>
      </c>
      <c r="F1800">
        <f>Table21[[#This Row],[UNITID]]</f>
        <v>182005</v>
      </c>
      <c r="G1800" s="7">
        <f>Table21[[#This Row],[Growth Rate]]</f>
        <v>0.44366197183098594</v>
      </c>
      <c r="H1800">
        <f>Table5[[#This Row],[UNITID]]</f>
        <v>182005</v>
      </c>
      <c r="I1800" s="7">
        <f>Table5[[#This Row],[Growth Rate]]</f>
        <v>0.52564102564102566</v>
      </c>
    </row>
    <row r="1801" spans="1:9" hidden="1">
      <c r="A1801">
        <f>Table19[[#This Row],[UNITID]]</f>
        <v>182005</v>
      </c>
      <c r="B1801" t="str">
        <f>Table19[[#This Row],[OUTCOMES MEASURES]]</f>
        <v>Number of adjusted cohort receiving a Bachelor's degree at 4 years</v>
      </c>
      <c r="C1801" s="7" t="str">
        <f>Table19[[#This Row],[Growth Rate]]</f>
        <v/>
      </c>
      <c r="D1801">
        <f>Table20[[#This Row],[UNITID]]</f>
        <v>182005</v>
      </c>
      <c r="E1801" s="7" t="str">
        <f>Table20[[#This Row],[Growth Rate]]</f>
        <v/>
      </c>
      <c r="F1801">
        <f>Table21[[#This Row],[UNITID]]</f>
        <v>182005</v>
      </c>
      <c r="G1801" s="7" t="str">
        <f>Table21[[#This Row],[Growth Rate]]</f>
        <v/>
      </c>
      <c r="H1801">
        <f>Table5[[#This Row],[UNITID]]</f>
        <v>182005</v>
      </c>
      <c r="I1801" s="7">
        <f>Table5[[#This Row],[Growth Rate]]</f>
        <v>-1</v>
      </c>
    </row>
    <row r="1802" spans="1:9" hidden="1">
      <c r="A1802">
        <f>Table19[[#This Row],[UNITID]]</f>
        <v>182005</v>
      </c>
      <c r="B1802" s="2" t="str">
        <f>Table19[[#This Row],[OUTCOMES MEASURES]]</f>
        <v>Number of adjusted cohort receiving an award at 4 years</v>
      </c>
      <c r="C1802" s="7">
        <f>Table19[[#This Row],[Growth Rate]]</f>
        <v>0.579088471849866</v>
      </c>
      <c r="D1802">
        <f>Table20[[#This Row],[UNITID]]</f>
        <v>182005</v>
      </c>
      <c r="E1802" s="7">
        <f>Table20[[#This Row],[Growth Rate]]</f>
        <v>1.1232876712328768</v>
      </c>
      <c r="F1802">
        <f>Table21[[#This Row],[UNITID]]</f>
        <v>182005</v>
      </c>
      <c r="G1802" s="21">
        <f>Table21[[#This Row],[Growth Rate]]</f>
        <v>0.53987730061349692</v>
      </c>
      <c r="H1802">
        <f>Table5[[#This Row],[UNITID]]</f>
        <v>182005</v>
      </c>
      <c r="I1802" s="7">
        <f>Table5[[#This Row],[Growth Rate]]</f>
        <v>0.98952879581151831</v>
      </c>
    </row>
    <row r="1803" spans="1:9" ht="14.25">
      <c r="A1803" s="63">
        <f>Table19[[#This Row],[UNITID]]</f>
        <v>182005</v>
      </c>
      <c r="B1803" s="148" t="str">
        <f>Table19[[#This Row],[OUTCOMES MEASURES]]</f>
        <v>Percent of adjusted cohort receiving an award at 4 years</v>
      </c>
      <c r="C1803" s="156">
        <f>Table19[[#This Row],[Growth Rate]]</f>
        <v>0.7142857142857143</v>
      </c>
      <c r="D1803">
        <f>Table20[[#This Row],[UNITID]]</f>
        <v>182005</v>
      </c>
      <c r="E1803" s="156">
        <f>Table20[[#This Row],[Growth Rate]]</f>
        <v>1.4</v>
      </c>
      <c r="F1803">
        <f>Table21[[#This Row],[UNITID]]</f>
        <v>182005</v>
      </c>
      <c r="G1803" s="157">
        <f>Table21[[#This Row],[Growth Rate]]</f>
        <v>0.6</v>
      </c>
      <c r="H1803">
        <f>Table5[[#This Row],[UNITID]]</f>
        <v>182005</v>
      </c>
      <c r="I1803" s="156">
        <f>Table5[[#This Row],[Growth Rate]]</f>
        <v>1.25</v>
      </c>
    </row>
    <row r="1804" spans="1:9" hidden="1">
      <c r="A1804">
        <f>Table19[[#This Row],[UNITID]]</f>
        <v>182005</v>
      </c>
      <c r="B1804" t="str">
        <f>Table19[[#This Row],[OUTCOMES MEASURES]]</f>
        <v>Number of adjusted cohort receiving a certificate at 6 years</v>
      </c>
      <c r="C1804" s="7">
        <f>Table19[[#This Row],[Growth Rate]]</f>
        <v>0.52777777777777779</v>
      </c>
      <c r="D1804">
        <f>Table20[[#This Row],[UNITID]]</f>
        <v>182005</v>
      </c>
      <c r="E1804" s="7">
        <f>Table20[[#This Row],[Growth Rate]]</f>
        <v>1.5714285714285714</v>
      </c>
      <c r="F1804">
        <f>Table21[[#This Row],[UNITID]]</f>
        <v>182005</v>
      </c>
      <c r="G1804" s="7">
        <f>Table21[[#This Row],[Growth Rate]]</f>
        <v>0.95833333333333337</v>
      </c>
      <c r="H1804">
        <f>Table5[[#This Row],[UNITID]]</f>
        <v>182005</v>
      </c>
      <c r="I1804" s="7">
        <f>Table5[[#This Row],[Growth Rate]]</f>
        <v>2.7948717948717947</v>
      </c>
    </row>
    <row r="1805" spans="1:9" hidden="1">
      <c r="A1805">
        <f>Table19[[#This Row],[UNITID]]</f>
        <v>182005</v>
      </c>
      <c r="B1805" t="str">
        <f>Table19[[#This Row],[OUTCOMES MEASURES]]</f>
        <v>Number of adjusted cohort receiving an Associate's degree at 6 years</v>
      </c>
      <c r="C1805" s="7">
        <f>Table19[[#This Row],[Growth Rate]]</f>
        <v>0.25409836065573771</v>
      </c>
      <c r="D1805">
        <f>Table20[[#This Row],[UNITID]]</f>
        <v>182005</v>
      </c>
      <c r="E1805" s="7">
        <f>Table20[[#This Row],[Growth Rate]]</f>
        <v>0.3235294117647059</v>
      </c>
      <c r="F1805">
        <f>Table21[[#This Row],[UNITID]]</f>
        <v>182005</v>
      </c>
      <c r="G1805" s="7">
        <f>Table21[[#This Row],[Growth Rate]]</f>
        <v>0.36263736263736263</v>
      </c>
      <c r="H1805">
        <f>Table5[[#This Row],[UNITID]]</f>
        <v>182005</v>
      </c>
      <c r="I1805" s="7">
        <f>Table5[[#This Row],[Growth Rate]]</f>
        <v>0.27822580645161288</v>
      </c>
    </row>
    <row r="1806" spans="1:9" hidden="1">
      <c r="A1806">
        <f>Table19[[#This Row],[UNITID]]</f>
        <v>182005</v>
      </c>
      <c r="B1806" t="str">
        <f>Table19[[#This Row],[OUTCOMES MEASURES]]</f>
        <v>Number of adjusted cohort receiving a Bachelor's degree at 6 years</v>
      </c>
      <c r="C1806" s="7" t="str">
        <f>Table19[[#This Row],[Growth Rate]]</f>
        <v/>
      </c>
      <c r="D1806">
        <f>Table20[[#This Row],[UNITID]]</f>
        <v>182005</v>
      </c>
      <c r="E1806" s="7" t="str">
        <f>Table20[[#This Row],[Growth Rate]]</f>
        <v/>
      </c>
      <c r="F1806">
        <f>Table21[[#This Row],[UNITID]]</f>
        <v>182005</v>
      </c>
      <c r="G1806" s="7">
        <f>Table21[[#This Row],[Growth Rate]]</f>
        <v>1</v>
      </c>
      <c r="H1806">
        <f>Table5[[#This Row],[UNITID]]</f>
        <v>182005</v>
      </c>
      <c r="I1806" s="7">
        <f>Table5[[#This Row],[Growth Rate]]</f>
        <v>-1</v>
      </c>
    </row>
    <row r="1807" spans="1:9" hidden="1">
      <c r="A1807">
        <f>Table19[[#This Row],[UNITID]]</f>
        <v>182005</v>
      </c>
      <c r="B1807" s="2" t="str">
        <f>Table19[[#This Row],[OUTCOMES MEASURES]]</f>
        <v>Number of adjusted cohort receiving an award at 6 years</v>
      </c>
      <c r="C1807" s="7">
        <f>Table19[[#This Row],[Growth Rate]]</f>
        <v>0.29285714285714287</v>
      </c>
      <c r="D1807">
        <f>Table20[[#This Row],[UNITID]]</f>
        <v>182005</v>
      </c>
      <c r="E1807" s="7">
        <f>Table20[[#This Row],[Growth Rate]]</f>
        <v>0.61712846347607053</v>
      </c>
      <c r="F1807">
        <f>Table21[[#This Row],[UNITID]]</f>
        <v>182005</v>
      </c>
      <c r="G1807" s="21">
        <f>Table21[[#This Row],[Growth Rate]]</f>
        <v>0.43478260869565216</v>
      </c>
      <c r="H1807">
        <f>Table5[[#This Row],[UNITID]]</f>
        <v>182005</v>
      </c>
      <c r="I1807" s="7">
        <f>Table5[[#This Row],[Growth Rate]]</f>
        <v>0.58703071672354945</v>
      </c>
    </row>
    <row r="1808" spans="1:9" ht="14.25">
      <c r="A1808" s="63">
        <f>Table19[[#This Row],[UNITID]]</f>
        <v>182005</v>
      </c>
      <c r="B1808" s="148" t="str">
        <f>Table19[[#This Row],[OUTCOMES MEASURES]]</f>
        <v>Percent of adjusted cohort receiving an award at 6 years</v>
      </c>
      <c r="C1808" s="156">
        <f>Table19[[#This Row],[Growth Rate]]</f>
        <v>0.38095238095238093</v>
      </c>
      <c r="D1808">
        <f>Table20[[#This Row],[UNITID]]</f>
        <v>182005</v>
      </c>
      <c r="E1808" s="156">
        <f>Table20[[#This Row],[Growth Rate]]</f>
        <v>0.7</v>
      </c>
      <c r="F1808">
        <f>Table21[[#This Row],[UNITID]]</f>
        <v>182005</v>
      </c>
      <c r="G1808" s="157">
        <f>Table21[[#This Row],[Growth Rate]]</f>
        <v>0.52631578947368418</v>
      </c>
      <c r="H1808">
        <f>Table5[[#This Row],[UNITID]]</f>
        <v>182005</v>
      </c>
      <c r="I1808" s="156">
        <f>Table5[[#This Row],[Growth Rate]]</f>
        <v>0.83333333333333337</v>
      </c>
    </row>
    <row r="1809" spans="1:9" hidden="1">
      <c r="A1809">
        <f>Table19[[#This Row],[UNITID]]</f>
        <v>182005</v>
      </c>
      <c r="B1809" t="str">
        <f>Table19[[#This Row],[OUTCOMES MEASURES]]</f>
        <v>Number of adjusted cohort receiving a certificate at 8 years</v>
      </c>
      <c r="C1809" s="7">
        <f>Table19[[#This Row],[Growth Rate]]</f>
        <v>0.5</v>
      </c>
      <c r="D1809">
        <f>Table20[[#This Row],[UNITID]]</f>
        <v>182005</v>
      </c>
      <c r="E1809" s="7">
        <f>Table20[[#This Row],[Growth Rate]]</f>
        <v>1.2727272727272727</v>
      </c>
      <c r="F1809">
        <f>Table21[[#This Row],[UNITID]]</f>
        <v>182005</v>
      </c>
      <c r="G1809" s="7">
        <f>Table21[[#This Row],[Growth Rate]]</f>
        <v>0.91666666666666663</v>
      </c>
      <c r="H1809">
        <f>Table5[[#This Row],[UNITID]]</f>
        <v>182005</v>
      </c>
      <c r="I1809" s="7">
        <f>Table5[[#This Row],[Growth Rate]]</f>
        <v>2.441860465116279</v>
      </c>
    </row>
    <row r="1810" spans="1:9" hidden="1">
      <c r="A1810">
        <f>Table19[[#This Row],[UNITID]]</f>
        <v>182005</v>
      </c>
      <c r="B1810" t="str">
        <f>Table19[[#This Row],[OUTCOMES MEASURES]]</f>
        <v>Number of adjusted cohort receiving an Associate's degree at 8 years</v>
      </c>
      <c r="C1810" s="7">
        <f>Table19[[#This Row],[Growth Rate]]</f>
        <v>0.21875</v>
      </c>
      <c r="D1810">
        <f>Table20[[#This Row],[UNITID]]</f>
        <v>182005</v>
      </c>
      <c r="E1810" s="7">
        <f>Table20[[#This Row],[Growth Rate]]</f>
        <v>0.21411192214111921</v>
      </c>
      <c r="F1810">
        <f>Table21[[#This Row],[UNITID]]</f>
        <v>182005</v>
      </c>
      <c r="G1810" s="7">
        <f>Table21[[#This Row],[Growth Rate]]</f>
        <v>0.26500000000000001</v>
      </c>
      <c r="H1810">
        <f>Table5[[#This Row],[UNITID]]</f>
        <v>182005</v>
      </c>
      <c r="I1810" s="7">
        <f>Table5[[#This Row],[Growth Rate]]</f>
        <v>0.28623188405797101</v>
      </c>
    </row>
    <row r="1811" spans="1:9" hidden="1">
      <c r="A1811">
        <f>Table19[[#This Row],[UNITID]]</f>
        <v>182005</v>
      </c>
      <c r="B1811" t="str">
        <f>Table19[[#This Row],[OUTCOMES MEASURES]]</f>
        <v>Number of adjusted cohort receiving a Bachelor's degree at 8 years</v>
      </c>
      <c r="C1811" s="7" t="str">
        <f>Table19[[#This Row],[Growth Rate]]</f>
        <v/>
      </c>
      <c r="D1811">
        <f>Table20[[#This Row],[UNITID]]</f>
        <v>182005</v>
      </c>
      <c r="E1811" s="7">
        <f>Table20[[#This Row],[Growth Rate]]</f>
        <v>3</v>
      </c>
      <c r="F1811">
        <f>Table21[[#This Row],[UNITID]]</f>
        <v>182005</v>
      </c>
      <c r="G1811" s="7">
        <f>Table21[[#This Row],[Growth Rate]]</f>
        <v>3</v>
      </c>
      <c r="H1811">
        <f>Table5[[#This Row],[UNITID]]</f>
        <v>182005</v>
      </c>
      <c r="I1811" s="7">
        <f>Table5[[#This Row],[Growth Rate]]</f>
        <v>-0.16666666666666666</v>
      </c>
    </row>
    <row r="1812" spans="1:9" hidden="1">
      <c r="A1812">
        <f>Table19[[#This Row],[UNITID]]</f>
        <v>182005</v>
      </c>
      <c r="B1812" t="str">
        <f>Table19[[#This Row],[OUTCOMES MEASURES]]</f>
        <v>Number of adjusted cohort receiving an award at 8 years</v>
      </c>
      <c r="C1812" s="7">
        <f>Table19[[#This Row],[Growth Rate]]</f>
        <v>0.2564935064935065</v>
      </c>
      <c r="D1812">
        <f>Table20[[#This Row],[UNITID]]</f>
        <v>182005</v>
      </c>
      <c r="E1812" s="7">
        <f>Table20[[#This Row],[Growth Rate]]</f>
        <v>0.4296875</v>
      </c>
      <c r="F1812">
        <f>Table21[[#This Row],[UNITID]]</f>
        <v>182005</v>
      </c>
      <c r="G1812" s="7">
        <f>Table21[[#This Row],[Growth Rate]]</f>
        <v>0.34666666666666668</v>
      </c>
      <c r="H1812">
        <f>Table5[[#This Row],[UNITID]]</f>
        <v>182005</v>
      </c>
      <c r="I1812" s="7">
        <f>Table5[[#This Row],[Growth Rate]]</f>
        <v>0.56307692307692303</v>
      </c>
    </row>
    <row r="1813" spans="1:9" hidden="1">
      <c r="A1813">
        <f>Table19[[#This Row],[UNITID]]</f>
        <v>182005</v>
      </c>
      <c r="B1813" t="str">
        <f>Table19[[#This Row],[OUTCOMES MEASURES]]</f>
        <v>Number of adjusted cohort still enrolled at your institution at 8 years</v>
      </c>
      <c r="C1813" s="7">
        <f>Table19[[#This Row],[Growth Rate]]</f>
        <v>-0.13559322033898305</v>
      </c>
      <c r="D1813">
        <f>Table20[[#This Row],[UNITID]]</f>
        <v>182005</v>
      </c>
      <c r="E1813" s="7">
        <f>Table20[[#This Row],[Growth Rate]]</f>
        <v>-0.44081632653061226</v>
      </c>
      <c r="F1813">
        <f>Table21[[#This Row],[UNITID]]</f>
        <v>182005</v>
      </c>
      <c r="G1813" s="7">
        <f>Table21[[#This Row],[Growth Rate]]</f>
        <v>-0.6216216216216216</v>
      </c>
      <c r="H1813">
        <f>Table5[[#This Row],[UNITID]]</f>
        <v>182005</v>
      </c>
      <c r="I1813" s="7">
        <f>Table5[[#This Row],[Growth Rate]]</f>
        <v>-0.14705882352941177</v>
      </c>
    </row>
    <row r="1814" spans="1:9" hidden="1">
      <c r="A1814">
        <f>Table19[[#This Row],[UNITID]]</f>
        <v>182005</v>
      </c>
      <c r="B1814" t="str">
        <f>Table19[[#This Row],[OUTCOMES MEASURES]]</f>
        <v>Number of adjusted cohort who enrolled subsequently at another institution at 8 years</v>
      </c>
      <c r="C1814" s="7">
        <f>Table19[[#This Row],[Growth Rate]]</f>
        <v>-0.11267605633802817</v>
      </c>
      <c r="D1814">
        <f>Table20[[#This Row],[UNITID]]</f>
        <v>182005</v>
      </c>
      <c r="E1814" s="7">
        <f>Table20[[#This Row],[Growth Rate]]</f>
        <v>-0.21003134796238246</v>
      </c>
      <c r="F1814">
        <f>Table21[[#This Row],[UNITID]]</f>
        <v>182005</v>
      </c>
      <c r="G1814" s="7">
        <f>Table21[[#This Row],[Growth Rate]]</f>
        <v>-0.129973474801061</v>
      </c>
      <c r="H1814">
        <f>Table5[[#This Row],[UNITID]]</f>
        <v>182005</v>
      </c>
      <c r="I1814" s="7">
        <f>Table5[[#This Row],[Growth Rate]]</f>
        <v>-0.28266033254156769</v>
      </c>
    </row>
    <row r="1815" spans="1:9" hidden="1">
      <c r="A1815">
        <f>Table19[[#This Row],[UNITID]]</f>
        <v>182005</v>
      </c>
      <c r="B1815" s="2" t="str">
        <f>Table19[[#This Row],[OUTCOMES MEASURES]]</f>
        <v>Number of adjusted cohort whose subsequent enrollment status is unknown at 8 years</v>
      </c>
      <c r="C1815" s="8">
        <f>Table19[[#This Row],[Growth Rate]]</f>
        <v>-0.17217146872803935</v>
      </c>
      <c r="D1815">
        <f>Table20[[#This Row],[UNITID]]</f>
        <v>182005</v>
      </c>
      <c r="E1815" s="7">
        <f>Table20[[#This Row],[Growth Rate]]</f>
        <v>-0.14290856731461482</v>
      </c>
      <c r="F1815">
        <f>Table21[[#This Row],[UNITID]]</f>
        <v>182005</v>
      </c>
      <c r="G1815" s="7">
        <f>Table21[[#This Row],[Growth Rate]]</f>
        <v>-0.15720524017467249</v>
      </c>
      <c r="H1815">
        <f>Table5[[#This Row],[UNITID]]</f>
        <v>182005</v>
      </c>
      <c r="I1815" s="7">
        <f>Table5[[#This Row],[Growth Rate]]</f>
        <v>-0.18388791593695272</v>
      </c>
    </row>
    <row r="1816" spans="1:9" hidden="1">
      <c r="A1816">
        <f>Table19[[#This Row],[UNITID]]</f>
        <v>182005</v>
      </c>
      <c r="B1816" s="2" t="str">
        <f>Table19[[#This Row],[OUTCOMES MEASURES]]</f>
        <v>Number of adjusted cohort who did not receive an award from your institution at 8 years</v>
      </c>
      <c r="C1816" s="7">
        <f>Table19[[#This Row],[Growth Rate]]</f>
        <v>-0.15554465161923453</v>
      </c>
      <c r="D1816">
        <f>Table20[[#This Row],[UNITID]]</f>
        <v>182005</v>
      </c>
      <c r="E1816" s="7">
        <f>Table20[[#This Row],[Growth Rate]]</f>
        <v>-0.17454247473367931</v>
      </c>
      <c r="F1816">
        <f>Table21[[#This Row],[UNITID]]</f>
        <v>182005</v>
      </c>
      <c r="G1816" s="21">
        <f>Table21[[#This Row],[Growth Rate]]</f>
        <v>-0.16513761467889909</v>
      </c>
      <c r="H1816">
        <f>Table5[[#This Row],[UNITID]]</f>
        <v>182005</v>
      </c>
      <c r="I1816" s="7">
        <f>Table5[[#This Row],[Growth Rate]]</f>
        <v>-0.22319688109161792</v>
      </c>
    </row>
    <row r="1817" spans="1:9" ht="14.25">
      <c r="A1817" s="63">
        <f>Table19[[#This Row],[UNITID]]</f>
        <v>182005</v>
      </c>
      <c r="B1817" s="148" t="str">
        <f>Table19[[#This Row],[OUTCOMES MEASURES]]</f>
        <v>Percent of adjusted cohort receiving an award at 8 years</v>
      </c>
      <c r="C1817" s="156">
        <f>Table19[[#This Row],[Growth Rate]]</f>
        <v>0.34782608695652173</v>
      </c>
      <c r="D1817">
        <f>Table20[[#This Row],[UNITID]]</f>
        <v>182005</v>
      </c>
      <c r="E1817" s="156">
        <f>Table20[[#This Row],[Growth Rate]]</f>
        <v>0.58333333333333337</v>
      </c>
      <c r="F1817">
        <f>Table21[[#This Row],[UNITID]]</f>
        <v>182005</v>
      </c>
      <c r="G1817" s="157">
        <f>Table21[[#This Row],[Growth Rate]]</f>
        <v>0.38095238095238093</v>
      </c>
      <c r="H1817">
        <f>Table5[[#This Row],[UNITID]]</f>
        <v>182005</v>
      </c>
      <c r="I1817" s="156">
        <f>Table5[[#This Row],[Growth Rate]]</f>
        <v>0.7142857142857143</v>
      </c>
    </row>
    <row r="1818" spans="1:9" hidden="1">
      <c r="A1818">
        <f>Table19[[#This Row],[UNITID]]</f>
        <v>182005</v>
      </c>
      <c r="B1818" s="2" t="str">
        <f>Table19[[#This Row],[OUTCOMES MEASURES]]</f>
        <v>Percent of adjusted cohort still or subsequently enrolled at 8 years</v>
      </c>
      <c r="C1818" s="8">
        <f>Table19[[#This Row],[Growth Rate]]</f>
        <v>-4.3478260869565216E-2</v>
      </c>
      <c r="D1818">
        <f>Table20[[#This Row],[UNITID]]</f>
        <v>182005</v>
      </c>
      <c r="E1818" s="7">
        <f>Table20[[#This Row],[Growth Rate]]</f>
        <v>-0.19047619047619047</v>
      </c>
      <c r="F1818">
        <f>Table21[[#This Row],[UNITID]]</f>
        <v>182005</v>
      </c>
      <c r="G1818" s="21">
        <f>Table21[[#This Row],[Growth Rate]]</f>
        <v>-0.13157894736842105</v>
      </c>
      <c r="H1818">
        <f>Table5[[#This Row],[UNITID]]</f>
        <v>182005</v>
      </c>
      <c r="I1818" s="7">
        <f>Table5[[#This Row],[Growth Rate]]</f>
        <v>-0.18421052631578946</v>
      </c>
    </row>
    <row r="1819" spans="1:9" ht="14.25">
      <c r="A1819" s="63">
        <f>Table19[[#This Row],[UNITID]]</f>
        <v>182005</v>
      </c>
      <c r="B1819" s="148" t="str">
        <f>Table19[[#This Row],[OUTCOMES MEASURES]]</f>
        <v>Percent of adjusted cohort still enrolled at your institution at 8 years</v>
      </c>
      <c r="C1819" s="156">
        <f>Table19[[#This Row],[Growth Rate]]</f>
        <v>0</v>
      </c>
      <c r="D1819">
        <f>Table20[[#This Row],[UNITID]]</f>
        <v>182005</v>
      </c>
      <c r="E1819" s="156">
        <f>Table20[[#This Row],[Growth Rate]]</f>
        <v>-0.33333333333333331</v>
      </c>
      <c r="F1819">
        <f>Table21[[#This Row],[UNITID]]</f>
        <v>182005</v>
      </c>
      <c r="G1819" s="158">
        <f>Table21[[#This Row],[Growth Rate]]</f>
        <v>-0.66666666666666663</v>
      </c>
      <c r="H1819">
        <f>Table5[[#This Row],[UNITID]]</f>
        <v>182005</v>
      </c>
      <c r="I1819" s="156">
        <f>Table5[[#This Row],[Growth Rate]]</f>
        <v>0</v>
      </c>
    </row>
    <row r="1820" spans="1:9" ht="14.25">
      <c r="A1820" s="63">
        <f>Table19[[#This Row],[UNITID]]</f>
        <v>182005</v>
      </c>
      <c r="B1820" s="148" t="str">
        <f>Table19[[#This Row],[OUTCOMES MEASURES]]</f>
        <v>Percent of adjusted cohort enrolled subsequently at another institution at 8 years</v>
      </c>
      <c r="C1820" s="156">
        <f>Table19[[#This Row],[Growth Rate]]</f>
        <v>-5.2631578947368418E-2</v>
      </c>
      <c r="D1820">
        <f>Table20[[#This Row],[UNITID]]</f>
        <v>182005</v>
      </c>
      <c r="E1820" s="64">
        <f>Table20[[#This Row],[Growth Rate]]</f>
        <v>-0.13333333333333333</v>
      </c>
      <c r="F1820">
        <f>Table21[[#This Row],[UNITID]]</f>
        <v>182005</v>
      </c>
      <c r="G1820" s="158">
        <f>Table21[[#This Row],[Growth Rate]]</f>
        <v>-5.8823529411764705E-2</v>
      </c>
      <c r="H1820">
        <f>Table5[[#This Row],[UNITID]]</f>
        <v>182005</v>
      </c>
      <c r="I1820" s="64">
        <f>Table5[[#This Row],[Growth Rate]]</f>
        <v>-0.17142857142857143</v>
      </c>
    </row>
    <row r="1821" spans="1:9" hidden="1">
      <c r="A1821">
        <f>Table19[[#This Row],[UNITID]]</f>
        <v>182005</v>
      </c>
      <c r="B1821" s="2" t="str">
        <f>Table19[[#This Row],[OUTCOMES MEASURES]]</f>
        <v>Percent of adjusted cohort enrollment status unknown at 8 years</v>
      </c>
      <c r="C1821" s="8">
        <f>Table19[[#This Row],[Growth Rate]]</f>
        <v>-0.12962962962962962</v>
      </c>
      <c r="D1821">
        <f>Table20[[#This Row],[UNITID]]</f>
        <v>182005</v>
      </c>
      <c r="E1821" s="8">
        <f>Table20[[#This Row],[Growth Rate]]</f>
        <v>-5.9701492537313432E-2</v>
      </c>
      <c r="F1821">
        <f>Table21[[#This Row],[UNITID]]</f>
        <v>182005</v>
      </c>
      <c r="G1821" s="8">
        <f>Table21[[#This Row],[Growth Rate]]</f>
        <v>-0.11904761904761904</v>
      </c>
      <c r="H1821">
        <f>Table5[[#This Row],[UNITID]]</f>
        <v>182005</v>
      </c>
      <c r="I1821" s="8">
        <f>Table5[[#This Row],[Growth Rate]]</f>
        <v>-8.3333333333333329E-2</v>
      </c>
    </row>
    <row r="1822" spans="1:9" hidden="1">
      <c r="A1822">
        <f>Table19[[#This Row],[UNITID]]</f>
        <v>183655</v>
      </c>
      <c r="B1822" s="2" t="str">
        <f>Table19[[#This Row],[OUTCOMES MEASURES]]</f>
        <v>First-Time, Full-Time Cohort</v>
      </c>
      <c r="C1822" s="8">
        <f>Table19[[#This Row],[Growth Rate]]</f>
        <v>-0.33078393881453155</v>
      </c>
      <c r="D1822">
        <f>Table20[[#This Row],[UNITID]]</f>
        <v>183655</v>
      </c>
      <c r="E1822" s="8">
        <f>Table20[[#This Row],[Growth Rate]]</f>
        <v>-0.50046339202965706</v>
      </c>
      <c r="F1822">
        <f>Table21[[#This Row],[UNITID]]</f>
        <v>183655</v>
      </c>
      <c r="G1822" s="8">
        <f>Table21[[#This Row],[Growth Rate]]</f>
        <v>-0.17587939698492464</v>
      </c>
      <c r="H1822">
        <f>Table5[[#This Row],[UNITID]]</f>
        <v>183655</v>
      </c>
      <c r="I1822" s="8">
        <f>Table5[[#This Row],[Growth Rate]]</f>
        <v>-0.54508196721311475</v>
      </c>
    </row>
    <row r="1823" spans="1:9" hidden="1">
      <c r="A1823">
        <f>Table19[[#This Row],[UNITID]]</f>
        <v>183655</v>
      </c>
      <c r="B1823" t="str">
        <f>Table19[[#This Row],[OUTCOMES MEASURES]]</f>
        <v>Exclusions to cohort</v>
      </c>
      <c r="C1823" s="7">
        <f>Table19[[#This Row],[Growth Rate]]</f>
        <v>-1</v>
      </c>
      <c r="D1823">
        <f>Table20[[#This Row],[UNITID]]</f>
        <v>183655</v>
      </c>
      <c r="E1823" s="7" t="str">
        <f>Table20[[#This Row],[Growth Rate]]</f>
        <v/>
      </c>
      <c r="F1823">
        <f>Table21[[#This Row],[UNITID]]</f>
        <v>183655</v>
      </c>
      <c r="G1823" s="7" t="str">
        <f>Table21[[#This Row],[Growth Rate]]</f>
        <v/>
      </c>
      <c r="H1823">
        <f>Table5[[#This Row],[UNITID]]</f>
        <v>183655</v>
      </c>
      <c r="I1823" s="7" t="str">
        <f>Table5[[#This Row],[Growth Rate]]</f>
        <v/>
      </c>
    </row>
    <row r="1824" spans="1:9" ht="14.25">
      <c r="A1824" s="63">
        <f>Table19[[#This Row],[UNITID]]</f>
        <v>183655</v>
      </c>
      <c r="B1824" s="63" t="str">
        <f>Table19[[#This Row],[OUTCOMES MEASURES]]</f>
        <v>Adjusted cohort</v>
      </c>
      <c r="C1824" s="64">
        <f>Table19[[#This Row],[Growth Rate]]</f>
        <v>-0.33035714285714285</v>
      </c>
      <c r="D1824">
        <f>Table20[[#This Row],[UNITID]]</f>
        <v>183655</v>
      </c>
      <c r="E1824" s="64">
        <f>Table20[[#This Row],[Growth Rate]]</f>
        <v>-0.5013901760889713</v>
      </c>
      <c r="F1824">
        <f>Table21[[#This Row],[UNITID]]</f>
        <v>183655</v>
      </c>
      <c r="G1824" s="155">
        <f>Table21[[#This Row],[Growth Rate]]</f>
        <v>-0.18090452261306533</v>
      </c>
      <c r="H1824">
        <f>Table5[[#This Row],[UNITID]]</f>
        <v>183655</v>
      </c>
      <c r="I1824" s="64">
        <f>Table5[[#This Row],[Growth Rate]]</f>
        <v>-0.54508196721311475</v>
      </c>
    </row>
    <row r="1825" spans="1:9" hidden="1">
      <c r="A1825">
        <f>Table19[[#This Row],[UNITID]]</f>
        <v>183655</v>
      </c>
      <c r="B1825" t="str">
        <f>Table19[[#This Row],[OUTCOMES MEASURES]]</f>
        <v>Number of adjusted cohort receiving a certificate at 4 years</v>
      </c>
      <c r="C1825" s="7">
        <f>Table19[[#This Row],[Growth Rate]]</f>
        <v>-0.83333333333333337</v>
      </c>
      <c r="D1825">
        <f>Table20[[#This Row],[UNITID]]</f>
        <v>183655</v>
      </c>
      <c r="E1825" s="7">
        <f>Table20[[#This Row],[Growth Rate]]</f>
        <v>-0.625</v>
      </c>
      <c r="F1825">
        <f>Table21[[#This Row],[UNITID]]</f>
        <v>183655</v>
      </c>
      <c r="G1825" s="7" t="str">
        <f>Table21[[#This Row],[Growth Rate]]</f>
        <v/>
      </c>
      <c r="H1825">
        <f>Table5[[#This Row],[UNITID]]</f>
        <v>183655</v>
      </c>
      <c r="I1825" s="7">
        <f>Table5[[#This Row],[Growth Rate]]</f>
        <v>-0.66666666666666663</v>
      </c>
    </row>
    <row r="1826" spans="1:9" hidden="1">
      <c r="A1826">
        <f>Table19[[#This Row],[UNITID]]</f>
        <v>183655</v>
      </c>
      <c r="B1826" t="str">
        <f>Table19[[#This Row],[OUTCOMES MEASURES]]</f>
        <v>Number of adjusted cohort receiving an Associate's degree at 4 years</v>
      </c>
      <c r="C1826" s="7">
        <f>Table19[[#This Row],[Growth Rate]]</f>
        <v>-0.24778761061946902</v>
      </c>
      <c r="D1826">
        <f>Table20[[#This Row],[UNITID]]</f>
        <v>183655</v>
      </c>
      <c r="E1826" s="7">
        <f>Table20[[#This Row],[Growth Rate]]</f>
        <v>-0.18181818181818182</v>
      </c>
      <c r="F1826">
        <f>Table21[[#This Row],[UNITID]]</f>
        <v>183655</v>
      </c>
      <c r="G1826" s="7">
        <f>Table21[[#This Row],[Growth Rate]]</f>
        <v>-0.15094339622641509</v>
      </c>
      <c r="H1826">
        <f>Table5[[#This Row],[UNITID]]</f>
        <v>183655</v>
      </c>
      <c r="I1826" s="7">
        <f>Table5[[#This Row],[Growth Rate]]</f>
        <v>-0.55000000000000004</v>
      </c>
    </row>
    <row r="1827" spans="1:9" hidden="1">
      <c r="A1827">
        <f>Table19[[#This Row],[UNITID]]</f>
        <v>183655</v>
      </c>
      <c r="B1827" t="str">
        <f>Table19[[#This Row],[OUTCOMES MEASURES]]</f>
        <v>Number of adjusted cohort receiving a Bachelor's degree at 4 years</v>
      </c>
      <c r="C1827" s="7" t="str">
        <f>Table19[[#This Row],[Growth Rate]]</f>
        <v/>
      </c>
      <c r="D1827">
        <f>Table20[[#This Row],[UNITID]]</f>
        <v>183655</v>
      </c>
      <c r="E1827" s="7" t="str">
        <f>Table20[[#This Row],[Growth Rate]]</f>
        <v/>
      </c>
      <c r="F1827">
        <f>Table21[[#This Row],[UNITID]]</f>
        <v>183655</v>
      </c>
      <c r="G1827" s="7" t="str">
        <f>Table21[[#This Row],[Growth Rate]]</f>
        <v/>
      </c>
      <c r="H1827">
        <f>Table5[[#This Row],[UNITID]]</f>
        <v>183655</v>
      </c>
      <c r="I1827" s="7" t="str">
        <f>Table5[[#This Row],[Growth Rate]]</f>
        <v/>
      </c>
    </row>
    <row r="1828" spans="1:9" hidden="1">
      <c r="A1828">
        <f>Table19[[#This Row],[UNITID]]</f>
        <v>183655</v>
      </c>
      <c r="B1828" s="2" t="str">
        <f>Table19[[#This Row],[OUTCOMES MEASURES]]</f>
        <v>Number of adjusted cohort receiving an award at 4 years</v>
      </c>
      <c r="C1828" s="7">
        <f>Table19[[#This Row],[Growth Rate]]</f>
        <v>-0.25797101449275361</v>
      </c>
      <c r="D1828">
        <f>Table20[[#This Row],[UNITID]]</f>
        <v>183655</v>
      </c>
      <c r="E1828" s="7">
        <f>Table20[[#This Row],[Growth Rate]]</f>
        <v>-0.23809523809523808</v>
      </c>
      <c r="F1828">
        <f>Table21[[#This Row],[UNITID]]</f>
        <v>183655</v>
      </c>
      <c r="G1828" s="21">
        <f>Table21[[#This Row],[Growth Rate]]</f>
        <v>-0.13207547169811321</v>
      </c>
      <c r="H1828">
        <f>Table5[[#This Row],[UNITID]]</f>
        <v>183655</v>
      </c>
      <c r="I1828" s="7">
        <f>Table5[[#This Row],[Growth Rate]]</f>
        <v>-0.55813953488372092</v>
      </c>
    </row>
    <row r="1829" spans="1:9" ht="14.25">
      <c r="A1829" s="63">
        <f>Table19[[#This Row],[UNITID]]</f>
        <v>183655</v>
      </c>
      <c r="B1829" s="148" t="str">
        <f>Table19[[#This Row],[OUTCOMES MEASURES]]</f>
        <v>Percent of adjusted cohort receiving an award at 4 years</v>
      </c>
      <c r="C1829" s="156">
        <f>Table19[[#This Row],[Growth Rate]]</f>
        <v>9.0909090909090912E-2</v>
      </c>
      <c r="D1829">
        <f>Table20[[#This Row],[UNITID]]</f>
        <v>183655</v>
      </c>
      <c r="E1829" s="156">
        <f>Table20[[#This Row],[Growth Rate]]</f>
        <v>0.5</v>
      </c>
      <c r="F1829">
        <f>Table21[[#This Row],[UNITID]]</f>
        <v>183655</v>
      </c>
      <c r="G1829" s="157">
        <f>Table21[[#This Row],[Growth Rate]]</f>
        <v>3.7037037037037035E-2</v>
      </c>
      <c r="H1829">
        <f>Table5[[#This Row],[UNITID]]</f>
        <v>183655</v>
      </c>
      <c r="I1829" s="156">
        <f>Table5[[#This Row],[Growth Rate]]</f>
        <v>-5.5555555555555552E-2</v>
      </c>
    </row>
    <row r="1830" spans="1:9" hidden="1">
      <c r="A1830">
        <f>Table19[[#This Row],[UNITID]]</f>
        <v>183655</v>
      </c>
      <c r="B1830" t="str">
        <f>Table19[[#This Row],[OUTCOMES MEASURES]]</f>
        <v>Number of adjusted cohort receiving a certificate at 6 years</v>
      </c>
      <c r="C1830" s="7">
        <f>Table19[[#This Row],[Growth Rate]]</f>
        <v>-0.8571428571428571</v>
      </c>
      <c r="D1830">
        <f>Table20[[#This Row],[UNITID]]</f>
        <v>183655</v>
      </c>
      <c r="E1830" s="7">
        <f>Table20[[#This Row],[Growth Rate]]</f>
        <v>-0.66666666666666663</v>
      </c>
      <c r="F1830">
        <f>Table21[[#This Row],[UNITID]]</f>
        <v>183655</v>
      </c>
      <c r="G1830" s="7" t="str">
        <f>Table21[[#This Row],[Growth Rate]]</f>
        <v/>
      </c>
      <c r="H1830">
        <f>Table5[[#This Row],[UNITID]]</f>
        <v>183655</v>
      </c>
      <c r="I1830" s="7">
        <f>Table5[[#This Row],[Growth Rate]]</f>
        <v>-0.66666666666666663</v>
      </c>
    </row>
    <row r="1831" spans="1:9" hidden="1">
      <c r="A1831">
        <f>Table19[[#This Row],[UNITID]]</f>
        <v>183655</v>
      </c>
      <c r="B1831" t="str">
        <f>Table19[[#This Row],[OUTCOMES MEASURES]]</f>
        <v>Number of adjusted cohort receiving an Associate's degree at 6 years</v>
      </c>
      <c r="C1831" s="7">
        <f>Table19[[#This Row],[Growth Rate]]</f>
        <v>-0.2649164677804296</v>
      </c>
      <c r="D1831">
        <f>Table20[[#This Row],[UNITID]]</f>
        <v>183655</v>
      </c>
      <c r="E1831" s="7">
        <f>Table20[[#This Row],[Growth Rate]]</f>
        <v>-0.32323232323232326</v>
      </c>
      <c r="F1831">
        <f>Table21[[#This Row],[UNITID]]</f>
        <v>183655</v>
      </c>
      <c r="G1831" s="7">
        <f>Table21[[#This Row],[Growth Rate]]</f>
        <v>-0.1864406779661017</v>
      </c>
      <c r="H1831">
        <f>Table5[[#This Row],[UNITID]]</f>
        <v>183655</v>
      </c>
      <c r="I1831" s="7">
        <f>Table5[[#This Row],[Growth Rate]]</f>
        <v>-0.5490196078431373</v>
      </c>
    </row>
    <row r="1832" spans="1:9" hidden="1">
      <c r="A1832">
        <f>Table19[[#This Row],[UNITID]]</f>
        <v>183655</v>
      </c>
      <c r="B1832" t="str">
        <f>Table19[[#This Row],[OUTCOMES MEASURES]]</f>
        <v>Number of adjusted cohort receiving a Bachelor's degree at 6 years</v>
      </c>
      <c r="C1832" s="7" t="str">
        <f>Table19[[#This Row],[Growth Rate]]</f>
        <v/>
      </c>
      <c r="D1832">
        <f>Table20[[#This Row],[UNITID]]</f>
        <v>183655</v>
      </c>
      <c r="E1832" s="7" t="str">
        <f>Table20[[#This Row],[Growth Rate]]</f>
        <v/>
      </c>
      <c r="F1832">
        <f>Table21[[#This Row],[UNITID]]</f>
        <v>183655</v>
      </c>
      <c r="G1832" s="7" t="str">
        <f>Table21[[#This Row],[Growth Rate]]</f>
        <v/>
      </c>
      <c r="H1832">
        <f>Table5[[#This Row],[UNITID]]</f>
        <v>183655</v>
      </c>
      <c r="I1832" s="7" t="str">
        <f>Table5[[#This Row],[Growth Rate]]</f>
        <v/>
      </c>
    </row>
    <row r="1833" spans="1:9" hidden="1">
      <c r="A1833">
        <f>Table19[[#This Row],[UNITID]]</f>
        <v>183655</v>
      </c>
      <c r="B1833" s="2" t="str">
        <f>Table19[[#This Row],[OUTCOMES MEASURES]]</f>
        <v>Number of adjusted cohort receiving an award at 6 years</v>
      </c>
      <c r="C1833" s="7">
        <f>Table19[[#This Row],[Growth Rate]]</f>
        <v>-0.27464788732394368</v>
      </c>
      <c r="D1833">
        <f>Table20[[#This Row],[UNITID]]</f>
        <v>183655</v>
      </c>
      <c r="E1833" s="7">
        <f>Table20[[#This Row],[Growth Rate]]</f>
        <v>-0.35185185185185186</v>
      </c>
      <c r="F1833">
        <f>Table21[[#This Row],[UNITID]]</f>
        <v>183655</v>
      </c>
      <c r="G1833" s="21">
        <f>Table21[[#This Row],[Growth Rate]]</f>
        <v>-0.16949152542372881</v>
      </c>
      <c r="H1833">
        <f>Table5[[#This Row],[UNITID]]</f>
        <v>183655</v>
      </c>
      <c r="I1833" s="7">
        <f>Table5[[#This Row],[Growth Rate]]</f>
        <v>-0.55555555555555558</v>
      </c>
    </row>
    <row r="1834" spans="1:9" ht="14.25">
      <c r="A1834" s="63">
        <f>Table19[[#This Row],[UNITID]]</f>
        <v>183655</v>
      </c>
      <c r="B1834" s="148" t="str">
        <f>Table19[[#This Row],[OUTCOMES MEASURES]]</f>
        <v>Percent of adjusted cohort receiving an award at 6 years</v>
      </c>
      <c r="C1834" s="156">
        <f>Table19[[#This Row],[Growth Rate]]</f>
        <v>7.407407407407407E-2</v>
      </c>
      <c r="D1834">
        <f>Table20[[#This Row],[UNITID]]</f>
        <v>183655</v>
      </c>
      <c r="E1834" s="156">
        <f>Table20[[#This Row],[Growth Rate]]</f>
        <v>0.3</v>
      </c>
      <c r="F1834">
        <f>Table21[[#This Row],[UNITID]]</f>
        <v>183655</v>
      </c>
      <c r="G1834" s="157">
        <f>Table21[[#This Row],[Growth Rate]]</f>
        <v>0</v>
      </c>
      <c r="H1834">
        <f>Table5[[#This Row],[UNITID]]</f>
        <v>183655</v>
      </c>
      <c r="I1834" s="156">
        <f>Table5[[#This Row],[Growth Rate]]</f>
        <v>0</v>
      </c>
    </row>
    <row r="1835" spans="1:9" hidden="1">
      <c r="A1835">
        <f>Table19[[#This Row],[UNITID]]</f>
        <v>183655</v>
      </c>
      <c r="B1835" t="str">
        <f>Table19[[#This Row],[OUTCOMES MEASURES]]</f>
        <v>Number of adjusted cohort receiving a certificate at 8 years</v>
      </c>
      <c r="C1835" s="7">
        <f>Table19[[#This Row],[Growth Rate]]</f>
        <v>-0.875</v>
      </c>
      <c r="D1835">
        <f>Table20[[#This Row],[UNITID]]</f>
        <v>183655</v>
      </c>
      <c r="E1835" s="7">
        <f>Table20[[#This Row],[Growth Rate]]</f>
        <v>-0.66666666666666663</v>
      </c>
      <c r="F1835">
        <f>Table21[[#This Row],[UNITID]]</f>
        <v>183655</v>
      </c>
      <c r="G1835" s="7" t="str">
        <f>Table21[[#This Row],[Growth Rate]]</f>
        <v/>
      </c>
      <c r="H1835">
        <f>Table5[[#This Row],[UNITID]]</f>
        <v>183655</v>
      </c>
      <c r="I1835" s="7">
        <f>Table5[[#This Row],[Growth Rate]]</f>
        <v>-0.66666666666666663</v>
      </c>
    </row>
    <row r="1836" spans="1:9" hidden="1">
      <c r="A1836">
        <f>Table19[[#This Row],[UNITID]]</f>
        <v>183655</v>
      </c>
      <c r="B1836" t="str">
        <f>Table19[[#This Row],[OUTCOMES MEASURES]]</f>
        <v>Number of adjusted cohort receiving an Associate's degree at 8 years</v>
      </c>
      <c r="C1836" s="7">
        <f>Table19[[#This Row],[Growth Rate]]</f>
        <v>-0.28603104212860309</v>
      </c>
      <c r="D1836">
        <f>Table20[[#This Row],[UNITID]]</f>
        <v>183655</v>
      </c>
      <c r="E1836" s="7">
        <f>Table20[[#This Row],[Growth Rate]]</f>
        <v>-0.32743362831858408</v>
      </c>
      <c r="F1836">
        <f>Table21[[#This Row],[UNITID]]</f>
        <v>183655</v>
      </c>
      <c r="G1836" s="7">
        <f>Table21[[#This Row],[Growth Rate]]</f>
        <v>-0.16666666666666666</v>
      </c>
      <c r="H1836">
        <f>Table5[[#This Row],[UNITID]]</f>
        <v>183655</v>
      </c>
      <c r="I1836" s="7">
        <f>Table5[[#This Row],[Growth Rate]]</f>
        <v>-0.55555555555555558</v>
      </c>
    </row>
    <row r="1837" spans="1:9" hidden="1">
      <c r="A1837">
        <f>Table19[[#This Row],[UNITID]]</f>
        <v>183655</v>
      </c>
      <c r="B1837" t="str">
        <f>Table19[[#This Row],[OUTCOMES MEASURES]]</f>
        <v>Number of adjusted cohort receiving a Bachelor's degree at 8 years</v>
      </c>
      <c r="C1837" s="7" t="str">
        <f>Table19[[#This Row],[Growth Rate]]</f>
        <v/>
      </c>
      <c r="D1837">
        <f>Table20[[#This Row],[UNITID]]</f>
        <v>183655</v>
      </c>
      <c r="E1837" s="7" t="str">
        <f>Table20[[#This Row],[Growth Rate]]</f>
        <v/>
      </c>
      <c r="F1837">
        <f>Table21[[#This Row],[UNITID]]</f>
        <v>183655</v>
      </c>
      <c r="G1837" s="7" t="str">
        <f>Table21[[#This Row],[Growth Rate]]</f>
        <v/>
      </c>
      <c r="H1837">
        <f>Table5[[#This Row],[UNITID]]</f>
        <v>183655</v>
      </c>
      <c r="I1837" s="7" t="str">
        <f>Table5[[#This Row],[Growth Rate]]</f>
        <v/>
      </c>
    </row>
    <row r="1838" spans="1:9" hidden="1">
      <c r="A1838">
        <f>Table19[[#This Row],[UNITID]]</f>
        <v>183655</v>
      </c>
      <c r="B1838" t="str">
        <f>Table19[[#This Row],[OUTCOMES MEASURES]]</f>
        <v>Number of adjusted cohort receiving an award at 8 years</v>
      </c>
      <c r="C1838" s="7">
        <f>Table19[[#This Row],[Growth Rate]]</f>
        <v>-0.29629629629629628</v>
      </c>
      <c r="D1838">
        <f>Table20[[#This Row],[UNITID]]</f>
        <v>183655</v>
      </c>
      <c r="E1838" s="7">
        <f>Table20[[#This Row],[Growth Rate]]</f>
        <v>-0.35245901639344263</v>
      </c>
      <c r="F1838">
        <f>Table21[[#This Row],[UNITID]]</f>
        <v>183655</v>
      </c>
      <c r="G1838" s="7">
        <f>Table21[[#This Row],[Growth Rate]]</f>
        <v>-0.15</v>
      </c>
      <c r="H1838">
        <f>Table5[[#This Row],[UNITID]]</f>
        <v>183655</v>
      </c>
      <c r="I1838" s="7">
        <f>Table5[[#This Row],[Growth Rate]]</f>
        <v>-0.56140350877192979</v>
      </c>
    </row>
    <row r="1839" spans="1:9" hidden="1">
      <c r="A1839">
        <f>Table19[[#This Row],[UNITID]]</f>
        <v>183655</v>
      </c>
      <c r="B1839" t="str">
        <f>Table19[[#This Row],[OUTCOMES MEASURES]]</f>
        <v>Number of adjusted cohort still enrolled at your institution at 8 years</v>
      </c>
      <c r="C1839" s="7">
        <f>Table19[[#This Row],[Growth Rate]]</f>
        <v>-0.28125</v>
      </c>
      <c r="D1839">
        <f>Table20[[#This Row],[UNITID]]</f>
        <v>183655</v>
      </c>
      <c r="E1839" s="7">
        <f>Table20[[#This Row],[Growth Rate]]</f>
        <v>-0.55882352941176472</v>
      </c>
      <c r="F1839">
        <f>Table21[[#This Row],[UNITID]]</f>
        <v>183655</v>
      </c>
      <c r="G1839" s="7">
        <f>Table21[[#This Row],[Growth Rate]]</f>
        <v>0</v>
      </c>
      <c r="H1839">
        <f>Table5[[#This Row],[UNITID]]</f>
        <v>183655</v>
      </c>
      <c r="I1839" s="7">
        <f>Table5[[#This Row],[Growth Rate]]</f>
        <v>-0.33333333333333331</v>
      </c>
    </row>
    <row r="1840" spans="1:9" hidden="1">
      <c r="A1840">
        <f>Table19[[#This Row],[UNITID]]</f>
        <v>183655</v>
      </c>
      <c r="B1840" t="str">
        <f>Table19[[#This Row],[OUTCOMES MEASURES]]</f>
        <v>Number of adjusted cohort who enrolled subsequently at another institution at 8 years</v>
      </c>
      <c r="C1840" s="7">
        <f>Table19[[#This Row],[Growth Rate]]</f>
        <v>-0.3125</v>
      </c>
      <c r="D1840">
        <f>Table20[[#This Row],[UNITID]]</f>
        <v>183655</v>
      </c>
      <c r="E1840" s="7">
        <f>Table20[[#This Row],[Growth Rate]]</f>
        <v>-0.5964125560538116</v>
      </c>
      <c r="F1840">
        <f>Table21[[#This Row],[UNITID]]</f>
        <v>183655</v>
      </c>
      <c r="G1840" s="7">
        <f>Table21[[#This Row],[Growth Rate]]</f>
        <v>-0.25</v>
      </c>
      <c r="H1840">
        <f>Table5[[#This Row],[UNITID]]</f>
        <v>183655</v>
      </c>
      <c r="I1840" s="7">
        <f>Table5[[#This Row],[Growth Rate]]</f>
        <v>-0.46666666666666667</v>
      </c>
    </row>
    <row r="1841" spans="1:9" hidden="1">
      <c r="A1841">
        <f>Table19[[#This Row],[UNITID]]</f>
        <v>183655</v>
      </c>
      <c r="B1841" s="2" t="str">
        <f>Table19[[#This Row],[OUTCOMES MEASURES]]</f>
        <v>Number of adjusted cohort whose subsequent enrollment status is unknown at 8 years</v>
      </c>
      <c r="C1841" s="8">
        <f>Table19[[#This Row],[Growth Rate]]</f>
        <v>-0.36389280677009872</v>
      </c>
      <c r="D1841">
        <f>Table20[[#This Row],[UNITID]]</f>
        <v>183655</v>
      </c>
      <c r="E1841" s="7">
        <f>Table20[[#This Row],[Growth Rate]]</f>
        <v>-0.49428571428571427</v>
      </c>
      <c r="F1841">
        <f>Table21[[#This Row],[UNITID]]</f>
        <v>183655</v>
      </c>
      <c r="G1841" s="7">
        <f>Table21[[#This Row],[Growth Rate]]</f>
        <v>-0.15068493150684931</v>
      </c>
      <c r="H1841">
        <f>Table5[[#This Row],[UNITID]]</f>
        <v>183655</v>
      </c>
      <c r="I1841" s="7">
        <f>Table5[[#This Row],[Growth Rate]]</f>
        <v>-0.59633027522935778</v>
      </c>
    </row>
    <row r="1842" spans="1:9" hidden="1">
      <c r="A1842">
        <f>Table19[[#This Row],[UNITID]]</f>
        <v>183655</v>
      </c>
      <c r="B1842" s="2" t="str">
        <f>Table19[[#This Row],[OUTCOMES MEASURES]]</f>
        <v>Number of adjusted cohort who did not receive an award from your institution at 8 years</v>
      </c>
      <c r="C1842" s="7">
        <f>Table19[[#This Row],[Growth Rate]]</f>
        <v>-0.34445446348061315</v>
      </c>
      <c r="D1842">
        <f>Table20[[#This Row],[UNITID]]</f>
        <v>183655</v>
      </c>
      <c r="E1842" s="7">
        <f>Table20[[#This Row],[Growth Rate]]</f>
        <v>-0.52037617554858939</v>
      </c>
      <c r="F1842">
        <f>Table21[[#This Row],[UNITID]]</f>
        <v>183655</v>
      </c>
      <c r="G1842" s="21">
        <f>Table21[[#This Row],[Growth Rate]]</f>
        <v>-0.19424460431654678</v>
      </c>
      <c r="H1842">
        <f>Table5[[#This Row],[UNITID]]</f>
        <v>183655</v>
      </c>
      <c r="I1842" s="7">
        <f>Table5[[#This Row],[Growth Rate]]</f>
        <v>-0.5401069518716578</v>
      </c>
    </row>
    <row r="1843" spans="1:9" ht="14.25">
      <c r="A1843" s="63">
        <f>Table19[[#This Row],[UNITID]]</f>
        <v>183655</v>
      </c>
      <c r="B1843" s="148" t="str">
        <f>Table19[[#This Row],[OUTCOMES MEASURES]]</f>
        <v>Percent of adjusted cohort receiving an award at 8 years</v>
      </c>
      <c r="C1843" s="156">
        <f>Table19[[#This Row],[Growth Rate]]</f>
        <v>6.8965517241379309E-2</v>
      </c>
      <c r="D1843">
        <f>Table20[[#This Row],[UNITID]]</f>
        <v>183655</v>
      </c>
      <c r="E1843" s="156">
        <f>Table20[[#This Row],[Growth Rate]]</f>
        <v>0.36363636363636365</v>
      </c>
      <c r="F1843">
        <f>Table21[[#This Row],[UNITID]]</f>
        <v>183655</v>
      </c>
      <c r="G1843" s="157">
        <f>Table21[[#This Row],[Growth Rate]]</f>
        <v>3.3333333333333333E-2</v>
      </c>
      <c r="H1843">
        <f>Table5[[#This Row],[UNITID]]</f>
        <v>183655</v>
      </c>
      <c r="I1843" s="156">
        <f>Table5[[#This Row],[Growth Rate]]</f>
        <v>0</v>
      </c>
    </row>
    <row r="1844" spans="1:9" hidden="1">
      <c r="A1844">
        <f>Table19[[#This Row],[UNITID]]</f>
        <v>183655</v>
      </c>
      <c r="B1844" s="2" t="str">
        <f>Table19[[#This Row],[OUTCOMES MEASURES]]</f>
        <v>Percent of adjusted cohort still or subsequently enrolled at 8 years</v>
      </c>
      <c r="C1844" s="8">
        <f>Table19[[#This Row],[Growth Rate]]</f>
        <v>0</v>
      </c>
      <c r="D1844">
        <f>Table20[[#This Row],[UNITID]]</f>
        <v>183655</v>
      </c>
      <c r="E1844" s="7">
        <f>Table20[[#This Row],[Growth Rate]]</f>
        <v>-0.16666666666666666</v>
      </c>
      <c r="F1844">
        <f>Table21[[#This Row],[UNITID]]</f>
        <v>183655</v>
      </c>
      <c r="G1844" s="21">
        <f>Table21[[#This Row],[Growth Rate]]</f>
        <v>-6.0606060606060608E-2</v>
      </c>
      <c r="H1844">
        <f>Table5[[#This Row],[UNITID]]</f>
        <v>183655</v>
      </c>
      <c r="I1844" s="7">
        <f>Table5[[#This Row],[Growth Rate]]</f>
        <v>0.1875</v>
      </c>
    </row>
    <row r="1845" spans="1:9" ht="14.25">
      <c r="A1845" s="63">
        <f>Table19[[#This Row],[UNITID]]</f>
        <v>183655</v>
      </c>
      <c r="B1845" s="148" t="str">
        <f>Table19[[#This Row],[OUTCOMES MEASURES]]</f>
        <v>Percent of adjusted cohort still enrolled at your institution at 8 years</v>
      </c>
      <c r="C1845" s="156">
        <f>Table19[[#This Row],[Growth Rate]]</f>
        <v>0</v>
      </c>
      <c r="D1845">
        <f>Table20[[#This Row],[UNITID]]</f>
        <v>183655</v>
      </c>
      <c r="E1845" s="156">
        <f>Table20[[#This Row],[Growth Rate]]</f>
        <v>0</v>
      </c>
      <c r="F1845">
        <f>Table21[[#This Row],[UNITID]]</f>
        <v>183655</v>
      </c>
      <c r="G1845" s="158">
        <f>Table21[[#This Row],[Growth Rate]]</f>
        <v>0</v>
      </c>
      <c r="H1845">
        <f>Table5[[#This Row],[UNITID]]</f>
        <v>183655</v>
      </c>
      <c r="I1845" s="156">
        <f>Table5[[#This Row],[Growth Rate]]</f>
        <v>1</v>
      </c>
    </row>
    <row r="1846" spans="1:9" ht="14.25">
      <c r="A1846" s="63">
        <f>Table19[[#This Row],[UNITID]]</f>
        <v>183655</v>
      </c>
      <c r="B1846" s="148" t="str">
        <f>Table19[[#This Row],[OUTCOMES MEASURES]]</f>
        <v>Percent of adjusted cohort enrolled subsequently at another institution at 8 years</v>
      </c>
      <c r="C1846" s="156">
        <f>Table19[[#This Row],[Growth Rate]]</f>
        <v>4.3478260869565216E-2</v>
      </c>
      <c r="D1846">
        <f>Table20[[#This Row],[UNITID]]</f>
        <v>183655</v>
      </c>
      <c r="E1846" s="64">
        <f>Table20[[#This Row],[Growth Rate]]</f>
        <v>-0.19047619047619047</v>
      </c>
      <c r="F1846">
        <f>Table21[[#This Row],[UNITID]]</f>
        <v>183655</v>
      </c>
      <c r="G1846" s="158">
        <f>Table21[[#This Row],[Growth Rate]]</f>
        <v>-9.375E-2</v>
      </c>
      <c r="H1846">
        <f>Table5[[#This Row],[UNITID]]</f>
        <v>183655</v>
      </c>
      <c r="I1846" s="64">
        <f>Table5[[#This Row],[Growth Rate]]</f>
        <v>0.16129032258064516</v>
      </c>
    </row>
    <row r="1847" spans="1:9" hidden="1">
      <c r="A1847">
        <f>Table19[[#This Row],[UNITID]]</f>
        <v>183655</v>
      </c>
      <c r="B1847" s="2" t="str">
        <f>Table19[[#This Row],[OUTCOMES MEASURES]]</f>
        <v>Percent of adjusted cohort enrollment status unknown at 8 years</v>
      </c>
      <c r="C1847" s="8">
        <f>Table19[[#This Row],[Growth Rate]]</f>
        <v>-4.4444444444444446E-2</v>
      </c>
      <c r="D1847">
        <f>Table20[[#This Row],[UNITID]]</f>
        <v>183655</v>
      </c>
      <c r="E1847" s="8">
        <f>Table20[[#This Row],[Growth Rate]]</f>
        <v>1.5384615384615385E-2</v>
      </c>
      <c r="F1847">
        <f>Table21[[#This Row],[UNITID]]</f>
        <v>183655</v>
      </c>
      <c r="G1847" s="8">
        <f>Table21[[#This Row],[Growth Rate]]</f>
        <v>2.7027027027027029E-2</v>
      </c>
      <c r="H1847">
        <f>Table5[[#This Row],[UNITID]]</f>
        <v>183655</v>
      </c>
      <c r="I1847" s="8">
        <f>Table5[[#This Row],[Growth Rate]]</f>
        <v>-0.1111111111111111</v>
      </c>
    </row>
    <row r="1848" spans="1:9" hidden="1">
      <c r="A1848">
        <f>Table19[[#This Row],[UNITID]]</f>
        <v>184995</v>
      </c>
      <c r="B1848" s="2" t="str">
        <f>Table19[[#This Row],[OUTCOMES MEASURES]]</f>
        <v>First-Time, Full-Time Cohort</v>
      </c>
      <c r="C1848" s="8">
        <f>Table19[[#This Row],[Growth Rate]]</f>
        <v>-0.23050742574257427</v>
      </c>
      <c r="D1848">
        <f>Table20[[#This Row],[UNITID]]</f>
        <v>184995</v>
      </c>
      <c r="E1848" s="8">
        <f>Table20[[#This Row],[Growth Rate]]</f>
        <v>-0.18834688346883469</v>
      </c>
      <c r="F1848">
        <f>Table21[[#This Row],[UNITID]]</f>
        <v>184995</v>
      </c>
      <c r="G1848" s="8">
        <f>Table21[[#This Row],[Growth Rate]]</f>
        <v>-9.2457420924574207E-2</v>
      </c>
      <c r="H1848">
        <f>Table5[[#This Row],[UNITID]]</f>
        <v>184995</v>
      </c>
      <c r="I1848" s="8">
        <f>Table5[[#This Row],[Growth Rate]]</f>
        <v>-8.5714285714285715E-2</v>
      </c>
    </row>
    <row r="1849" spans="1:9" hidden="1">
      <c r="A1849">
        <f>Table19[[#This Row],[UNITID]]</f>
        <v>184995</v>
      </c>
      <c r="B1849" t="str">
        <f>Table19[[#This Row],[OUTCOMES MEASURES]]</f>
        <v>Exclusions to cohort</v>
      </c>
      <c r="C1849" s="7">
        <f>Table19[[#This Row],[Growth Rate]]</f>
        <v>-1</v>
      </c>
      <c r="D1849">
        <f>Table20[[#This Row],[UNITID]]</f>
        <v>184995</v>
      </c>
      <c r="E1849" s="7" t="str">
        <f>Table20[[#This Row],[Growth Rate]]</f>
        <v/>
      </c>
      <c r="F1849">
        <f>Table21[[#This Row],[UNITID]]</f>
        <v>184995</v>
      </c>
      <c r="G1849" s="7" t="str">
        <f>Table21[[#This Row],[Growth Rate]]</f>
        <v/>
      </c>
      <c r="H1849">
        <f>Table5[[#This Row],[UNITID]]</f>
        <v>184995</v>
      </c>
      <c r="I1849" s="7" t="str">
        <f>Table5[[#This Row],[Growth Rate]]</f>
        <v/>
      </c>
    </row>
    <row r="1850" spans="1:9" ht="14.25">
      <c r="A1850" s="63">
        <f>Table19[[#This Row],[UNITID]]</f>
        <v>184995</v>
      </c>
      <c r="B1850" s="63" t="str">
        <f>Table19[[#This Row],[OUTCOMES MEASURES]]</f>
        <v>Adjusted cohort</v>
      </c>
      <c r="C1850" s="64">
        <f>Table19[[#This Row],[Growth Rate]]</f>
        <v>-0.23003095975232199</v>
      </c>
      <c r="D1850">
        <f>Table20[[#This Row],[UNITID]]</f>
        <v>184995</v>
      </c>
      <c r="E1850" s="64">
        <f>Table20[[#This Row],[Growth Rate]]</f>
        <v>-0.18834688346883469</v>
      </c>
      <c r="F1850">
        <f>Table21[[#This Row],[UNITID]]</f>
        <v>184995</v>
      </c>
      <c r="G1850" s="155">
        <f>Table21[[#This Row],[Growth Rate]]</f>
        <v>-9.2457420924574207E-2</v>
      </c>
      <c r="H1850">
        <f>Table5[[#This Row],[UNITID]]</f>
        <v>184995</v>
      </c>
      <c r="I1850" s="64">
        <f>Table5[[#This Row],[Growth Rate]]</f>
        <v>-8.5714285714285715E-2</v>
      </c>
    </row>
    <row r="1851" spans="1:9" hidden="1">
      <c r="A1851">
        <f>Table19[[#This Row],[UNITID]]</f>
        <v>184995</v>
      </c>
      <c r="B1851" t="str">
        <f>Table19[[#This Row],[OUTCOMES MEASURES]]</f>
        <v>Number of adjusted cohort receiving a certificate at 4 years</v>
      </c>
      <c r="C1851" s="7">
        <f>Table19[[#This Row],[Growth Rate]]</f>
        <v>-0.33333333333333331</v>
      </c>
      <c r="D1851">
        <f>Table20[[#This Row],[UNITID]]</f>
        <v>184995</v>
      </c>
      <c r="E1851" s="7">
        <f>Table20[[#This Row],[Growth Rate]]</f>
        <v>2.5</v>
      </c>
      <c r="F1851">
        <f>Table21[[#This Row],[UNITID]]</f>
        <v>184995</v>
      </c>
      <c r="G1851" s="7">
        <f>Table21[[#This Row],[Growth Rate]]</f>
        <v>2</v>
      </c>
      <c r="H1851">
        <f>Table5[[#This Row],[UNITID]]</f>
        <v>184995</v>
      </c>
      <c r="I1851" s="7">
        <f>Table5[[#This Row],[Growth Rate]]</f>
        <v>0</v>
      </c>
    </row>
    <row r="1852" spans="1:9" hidden="1">
      <c r="A1852">
        <f>Table19[[#This Row],[UNITID]]</f>
        <v>184995</v>
      </c>
      <c r="B1852" t="str">
        <f>Table19[[#This Row],[OUTCOMES MEASURES]]</f>
        <v>Number of adjusted cohort receiving an Associate's degree at 4 years</v>
      </c>
      <c r="C1852" s="7">
        <f>Table19[[#This Row],[Growth Rate]]</f>
        <v>2.6829268292682926E-2</v>
      </c>
      <c r="D1852">
        <f>Table20[[#This Row],[UNITID]]</f>
        <v>184995</v>
      </c>
      <c r="E1852" s="7">
        <f>Table20[[#This Row],[Growth Rate]]</f>
        <v>0.10526315789473684</v>
      </c>
      <c r="F1852">
        <f>Table21[[#This Row],[UNITID]]</f>
        <v>184995</v>
      </c>
      <c r="G1852" s="7">
        <f>Table21[[#This Row],[Growth Rate]]</f>
        <v>-3.2967032967032968E-2</v>
      </c>
      <c r="H1852">
        <f>Table5[[#This Row],[UNITID]]</f>
        <v>184995</v>
      </c>
      <c r="I1852" s="7">
        <f>Table5[[#This Row],[Growth Rate]]</f>
        <v>-0.27906976744186046</v>
      </c>
    </row>
    <row r="1853" spans="1:9" hidden="1">
      <c r="A1853">
        <f>Table19[[#This Row],[UNITID]]</f>
        <v>184995</v>
      </c>
      <c r="B1853" t="str">
        <f>Table19[[#This Row],[OUTCOMES MEASURES]]</f>
        <v>Number of adjusted cohort receiving a Bachelor's degree at 4 years</v>
      </c>
      <c r="C1853" s="7" t="str">
        <f>Table19[[#This Row],[Growth Rate]]</f>
        <v/>
      </c>
      <c r="D1853">
        <f>Table20[[#This Row],[UNITID]]</f>
        <v>184995</v>
      </c>
      <c r="E1853" s="7" t="str">
        <f>Table20[[#This Row],[Growth Rate]]</f>
        <v/>
      </c>
      <c r="F1853">
        <f>Table21[[#This Row],[UNITID]]</f>
        <v>184995</v>
      </c>
      <c r="G1853" s="7" t="str">
        <f>Table21[[#This Row],[Growth Rate]]</f>
        <v/>
      </c>
      <c r="H1853">
        <f>Table5[[#This Row],[UNITID]]</f>
        <v>184995</v>
      </c>
      <c r="I1853" s="7" t="str">
        <f>Table5[[#This Row],[Growth Rate]]</f>
        <v/>
      </c>
    </row>
    <row r="1854" spans="1:9" hidden="1">
      <c r="A1854">
        <f>Table19[[#This Row],[UNITID]]</f>
        <v>184995</v>
      </c>
      <c r="B1854" s="2" t="str">
        <f>Table19[[#This Row],[OUTCOMES MEASURES]]</f>
        <v>Number of adjusted cohort receiving an award at 4 years</v>
      </c>
      <c r="C1854" s="7">
        <f>Table19[[#This Row],[Growth Rate]]</f>
        <v>2.4213075060532687E-2</v>
      </c>
      <c r="D1854">
        <f>Table20[[#This Row],[UNITID]]</f>
        <v>184995</v>
      </c>
      <c r="E1854" s="7">
        <f>Table20[[#This Row],[Growth Rate]]</f>
        <v>0.22500000000000001</v>
      </c>
      <c r="F1854">
        <f>Table21[[#This Row],[UNITID]]</f>
        <v>184995</v>
      </c>
      <c r="G1854" s="21">
        <f>Table21[[#This Row],[Growth Rate]]</f>
        <v>-1.0869565217391304E-2</v>
      </c>
      <c r="H1854">
        <f>Table5[[#This Row],[UNITID]]</f>
        <v>184995</v>
      </c>
      <c r="I1854" s="7">
        <f>Table5[[#This Row],[Growth Rate]]</f>
        <v>-0.27272727272727271</v>
      </c>
    </row>
    <row r="1855" spans="1:9" ht="14.25">
      <c r="A1855" s="63">
        <f>Table19[[#This Row],[UNITID]]</f>
        <v>184995</v>
      </c>
      <c r="B1855" s="148" t="str">
        <f>Table19[[#This Row],[OUTCOMES MEASURES]]</f>
        <v>Percent of adjusted cohort receiving an award at 4 years</v>
      </c>
      <c r="C1855" s="156">
        <f>Table19[[#This Row],[Growth Rate]]</f>
        <v>0.30769230769230771</v>
      </c>
      <c r="D1855">
        <f>Table20[[#This Row],[UNITID]]</f>
        <v>184995</v>
      </c>
      <c r="E1855" s="156">
        <f>Table20[[#This Row],[Growth Rate]]</f>
        <v>0.6</v>
      </c>
      <c r="F1855">
        <f>Table21[[#This Row],[UNITID]]</f>
        <v>184995</v>
      </c>
      <c r="G1855" s="157">
        <f>Table21[[#This Row],[Growth Rate]]</f>
        <v>9.0909090909090912E-2</v>
      </c>
      <c r="H1855">
        <f>Table5[[#This Row],[UNITID]]</f>
        <v>184995</v>
      </c>
      <c r="I1855" s="156">
        <f>Table5[[#This Row],[Growth Rate]]</f>
        <v>-0.22222222222222221</v>
      </c>
    </row>
    <row r="1856" spans="1:9" hidden="1">
      <c r="A1856">
        <f>Table19[[#This Row],[UNITID]]</f>
        <v>184995</v>
      </c>
      <c r="B1856" t="str">
        <f>Table19[[#This Row],[OUTCOMES MEASURES]]</f>
        <v>Number of adjusted cohort receiving a certificate at 6 years</v>
      </c>
      <c r="C1856" s="7">
        <f>Table19[[#This Row],[Growth Rate]]</f>
        <v>0.66666666666666663</v>
      </c>
      <c r="D1856">
        <f>Table20[[#This Row],[UNITID]]</f>
        <v>184995</v>
      </c>
      <c r="E1856" s="7">
        <f>Table20[[#This Row],[Growth Rate]]</f>
        <v>6</v>
      </c>
      <c r="F1856">
        <f>Table21[[#This Row],[UNITID]]</f>
        <v>184995</v>
      </c>
      <c r="G1856" s="7">
        <f>Table21[[#This Row],[Growth Rate]]</f>
        <v>2</v>
      </c>
      <c r="H1856">
        <f>Table5[[#This Row],[UNITID]]</f>
        <v>184995</v>
      </c>
      <c r="I1856" s="7">
        <f>Table5[[#This Row],[Growth Rate]]</f>
        <v>1</v>
      </c>
    </row>
    <row r="1857" spans="1:9" hidden="1">
      <c r="A1857">
        <f>Table19[[#This Row],[UNITID]]</f>
        <v>184995</v>
      </c>
      <c r="B1857" t="str">
        <f>Table19[[#This Row],[OUTCOMES MEASURES]]</f>
        <v>Number of adjusted cohort receiving an Associate's degree at 6 years</v>
      </c>
      <c r="C1857" s="7">
        <f>Table19[[#This Row],[Growth Rate]]</f>
        <v>-3.1021897810218978E-2</v>
      </c>
      <c r="D1857">
        <f>Table20[[#This Row],[UNITID]]</f>
        <v>184995</v>
      </c>
      <c r="E1857" s="7">
        <f>Table20[[#This Row],[Growth Rate]]</f>
        <v>0.22807017543859648</v>
      </c>
      <c r="F1857">
        <f>Table21[[#This Row],[UNITID]]</f>
        <v>184995</v>
      </c>
      <c r="G1857" s="7">
        <f>Table21[[#This Row],[Growth Rate]]</f>
        <v>0</v>
      </c>
      <c r="H1857">
        <f>Table5[[#This Row],[UNITID]]</f>
        <v>184995</v>
      </c>
      <c r="I1857" s="7">
        <f>Table5[[#This Row],[Growth Rate]]</f>
        <v>-0.22413793103448276</v>
      </c>
    </row>
    <row r="1858" spans="1:9" hidden="1">
      <c r="A1858">
        <f>Table19[[#This Row],[UNITID]]</f>
        <v>184995</v>
      </c>
      <c r="B1858" t="str">
        <f>Table19[[#This Row],[OUTCOMES MEASURES]]</f>
        <v>Number of adjusted cohort receiving a Bachelor's degree at 6 years</v>
      </c>
      <c r="C1858" s="7" t="str">
        <f>Table19[[#This Row],[Growth Rate]]</f>
        <v/>
      </c>
      <c r="D1858">
        <f>Table20[[#This Row],[UNITID]]</f>
        <v>184995</v>
      </c>
      <c r="E1858" s="7" t="str">
        <f>Table20[[#This Row],[Growth Rate]]</f>
        <v/>
      </c>
      <c r="F1858">
        <f>Table21[[#This Row],[UNITID]]</f>
        <v>184995</v>
      </c>
      <c r="G1858" s="7" t="str">
        <f>Table21[[#This Row],[Growth Rate]]</f>
        <v/>
      </c>
      <c r="H1858">
        <f>Table5[[#This Row],[UNITID]]</f>
        <v>184995</v>
      </c>
      <c r="I1858" s="7" t="str">
        <f>Table5[[#This Row],[Growth Rate]]</f>
        <v/>
      </c>
    </row>
    <row r="1859" spans="1:9" hidden="1">
      <c r="A1859">
        <f>Table19[[#This Row],[UNITID]]</f>
        <v>184995</v>
      </c>
      <c r="B1859" s="2" t="str">
        <f>Table19[[#This Row],[OUTCOMES MEASURES]]</f>
        <v>Number of adjusted cohort receiving an award at 6 years</v>
      </c>
      <c r="C1859" s="7">
        <f>Table19[[#This Row],[Growth Rate]]</f>
        <v>-2.7223230490018149E-2</v>
      </c>
      <c r="D1859">
        <f>Table20[[#This Row],[UNITID]]</f>
        <v>184995</v>
      </c>
      <c r="E1859" s="7">
        <f>Table20[[#This Row],[Growth Rate]]</f>
        <v>0.32758620689655171</v>
      </c>
      <c r="F1859">
        <f>Table21[[#This Row],[UNITID]]</f>
        <v>184995</v>
      </c>
      <c r="G1859" s="21">
        <f>Table21[[#This Row],[Growth Rate]]</f>
        <v>1.8518518518518517E-2</v>
      </c>
      <c r="H1859">
        <f>Table5[[#This Row],[UNITID]]</f>
        <v>184995</v>
      </c>
      <c r="I1859" s="7">
        <f>Table5[[#This Row],[Growth Rate]]</f>
        <v>-0.20338983050847459</v>
      </c>
    </row>
    <row r="1860" spans="1:9" ht="14.25">
      <c r="A1860" s="63">
        <f>Table19[[#This Row],[UNITID]]</f>
        <v>184995</v>
      </c>
      <c r="B1860" s="148" t="str">
        <f>Table19[[#This Row],[OUTCOMES MEASURES]]</f>
        <v>Percent of adjusted cohort receiving an award at 6 years</v>
      </c>
      <c r="C1860" s="156">
        <f>Table19[[#This Row],[Growth Rate]]</f>
        <v>0.29411764705882354</v>
      </c>
      <c r="D1860">
        <f>Table20[[#This Row],[UNITID]]</f>
        <v>184995</v>
      </c>
      <c r="E1860" s="156">
        <f>Table20[[#This Row],[Growth Rate]]</f>
        <v>0.625</v>
      </c>
      <c r="F1860">
        <f>Table21[[#This Row],[UNITID]]</f>
        <v>184995</v>
      </c>
      <c r="G1860" s="157">
        <f>Table21[[#This Row],[Growth Rate]]</f>
        <v>0.11538461538461539</v>
      </c>
      <c r="H1860">
        <f>Table5[[#This Row],[UNITID]]</f>
        <v>184995</v>
      </c>
      <c r="I1860" s="156">
        <f>Table5[[#This Row],[Growth Rate]]</f>
        <v>-0.125</v>
      </c>
    </row>
    <row r="1861" spans="1:9" hidden="1">
      <c r="A1861">
        <f>Table19[[#This Row],[UNITID]]</f>
        <v>184995</v>
      </c>
      <c r="B1861" t="str">
        <f>Table19[[#This Row],[OUTCOMES MEASURES]]</f>
        <v>Number of adjusted cohort receiving a certificate at 8 years</v>
      </c>
      <c r="C1861" s="7">
        <f>Table19[[#This Row],[Growth Rate]]</f>
        <v>2.2000000000000002</v>
      </c>
      <c r="D1861">
        <f>Table20[[#This Row],[UNITID]]</f>
        <v>184995</v>
      </c>
      <c r="E1861" s="7">
        <f>Table20[[#This Row],[Growth Rate]]</f>
        <v>2.5</v>
      </c>
      <c r="F1861">
        <f>Table21[[#This Row],[UNITID]]</f>
        <v>184995</v>
      </c>
      <c r="G1861" s="7">
        <f>Table21[[#This Row],[Growth Rate]]</f>
        <v>0</v>
      </c>
      <c r="H1861">
        <f>Table5[[#This Row],[UNITID]]</f>
        <v>184995</v>
      </c>
      <c r="I1861" s="7">
        <f>Table5[[#This Row],[Growth Rate]]</f>
        <v>1</v>
      </c>
    </row>
    <row r="1862" spans="1:9" hidden="1">
      <c r="A1862">
        <f>Table19[[#This Row],[UNITID]]</f>
        <v>184995</v>
      </c>
      <c r="B1862" t="str">
        <f>Table19[[#This Row],[OUTCOMES MEASURES]]</f>
        <v>Number of adjusted cohort receiving an Associate's degree at 8 years</v>
      </c>
      <c r="C1862" s="7">
        <f>Table19[[#This Row],[Growth Rate]]</f>
        <v>-4.3551088777219429E-2</v>
      </c>
      <c r="D1862">
        <f>Table20[[#This Row],[UNITID]]</f>
        <v>184995</v>
      </c>
      <c r="E1862" s="7">
        <f>Table20[[#This Row],[Growth Rate]]</f>
        <v>0.24242424242424243</v>
      </c>
      <c r="F1862">
        <f>Table21[[#This Row],[UNITID]]</f>
        <v>184995</v>
      </c>
      <c r="G1862" s="7">
        <f>Table21[[#This Row],[Growth Rate]]</f>
        <v>-8.771929824561403E-3</v>
      </c>
      <c r="H1862">
        <f>Table5[[#This Row],[UNITID]]</f>
        <v>184995</v>
      </c>
      <c r="I1862" s="7">
        <f>Table5[[#This Row],[Growth Rate]]</f>
        <v>-0.2857142857142857</v>
      </c>
    </row>
    <row r="1863" spans="1:9" hidden="1">
      <c r="A1863">
        <f>Table19[[#This Row],[UNITID]]</f>
        <v>184995</v>
      </c>
      <c r="B1863" t="str">
        <f>Table19[[#This Row],[OUTCOMES MEASURES]]</f>
        <v>Number of adjusted cohort receiving a Bachelor's degree at 8 years</v>
      </c>
      <c r="C1863" s="7" t="str">
        <f>Table19[[#This Row],[Growth Rate]]</f>
        <v/>
      </c>
      <c r="D1863">
        <f>Table20[[#This Row],[UNITID]]</f>
        <v>184995</v>
      </c>
      <c r="E1863" s="7" t="str">
        <f>Table20[[#This Row],[Growth Rate]]</f>
        <v/>
      </c>
      <c r="F1863">
        <f>Table21[[#This Row],[UNITID]]</f>
        <v>184995</v>
      </c>
      <c r="G1863" s="7" t="str">
        <f>Table21[[#This Row],[Growth Rate]]</f>
        <v/>
      </c>
      <c r="H1863">
        <f>Table5[[#This Row],[UNITID]]</f>
        <v>184995</v>
      </c>
      <c r="I1863" s="7" t="str">
        <f>Table5[[#This Row],[Growth Rate]]</f>
        <v/>
      </c>
    </row>
    <row r="1864" spans="1:9" hidden="1">
      <c r="A1864">
        <f>Table19[[#This Row],[UNITID]]</f>
        <v>184995</v>
      </c>
      <c r="B1864" t="str">
        <f>Table19[[#This Row],[OUTCOMES MEASURES]]</f>
        <v>Number of adjusted cohort receiving an award at 8 years</v>
      </c>
      <c r="C1864" s="7">
        <f>Table19[[#This Row],[Growth Rate]]</f>
        <v>-2.4916943521594685E-2</v>
      </c>
      <c r="D1864">
        <f>Table20[[#This Row],[UNITID]]</f>
        <v>184995</v>
      </c>
      <c r="E1864" s="7">
        <f>Table20[[#This Row],[Growth Rate]]</f>
        <v>0.30882352941176472</v>
      </c>
      <c r="F1864">
        <f>Table21[[#This Row],[UNITID]]</f>
        <v>184995</v>
      </c>
      <c r="G1864" s="7">
        <f>Table21[[#This Row],[Growth Rate]]</f>
        <v>-8.4745762711864406E-3</v>
      </c>
      <c r="H1864">
        <f>Table5[[#This Row],[UNITID]]</f>
        <v>184995</v>
      </c>
      <c r="I1864" s="7">
        <f>Table5[[#This Row],[Growth Rate]]</f>
        <v>-0.265625</v>
      </c>
    </row>
    <row r="1865" spans="1:9" hidden="1">
      <c r="A1865">
        <f>Table19[[#This Row],[UNITID]]</f>
        <v>184995</v>
      </c>
      <c r="B1865" t="str">
        <f>Table19[[#This Row],[OUTCOMES MEASURES]]</f>
        <v>Number of adjusted cohort still enrolled at your institution at 8 years</v>
      </c>
      <c r="C1865" s="7">
        <f>Table19[[#This Row],[Growth Rate]]</f>
        <v>0.5</v>
      </c>
      <c r="D1865">
        <f>Table20[[#This Row],[UNITID]]</f>
        <v>184995</v>
      </c>
      <c r="E1865" s="7">
        <f>Table20[[#This Row],[Growth Rate]]</f>
        <v>-0.125</v>
      </c>
      <c r="F1865">
        <f>Table21[[#This Row],[UNITID]]</f>
        <v>184995</v>
      </c>
      <c r="G1865" s="7">
        <f>Table21[[#This Row],[Growth Rate]]</f>
        <v>0</v>
      </c>
      <c r="H1865">
        <f>Table5[[#This Row],[UNITID]]</f>
        <v>184995</v>
      </c>
      <c r="I1865" s="7">
        <f>Table5[[#This Row],[Growth Rate]]</f>
        <v>-1</v>
      </c>
    </row>
    <row r="1866" spans="1:9" hidden="1">
      <c r="A1866">
        <f>Table19[[#This Row],[UNITID]]</f>
        <v>184995</v>
      </c>
      <c r="B1866" t="str">
        <f>Table19[[#This Row],[OUTCOMES MEASURES]]</f>
        <v>Number of adjusted cohort who enrolled subsequently at another institution at 8 years</v>
      </c>
      <c r="C1866" s="7">
        <f>Table19[[#This Row],[Growth Rate]]</f>
        <v>-0.41408450704225352</v>
      </c>
      <c r="D1866">
        <f>Table20[[#This Row],[UNITID]]</f>
        <v>184995</v>
      </c>
      <c r="E1866" s="7">
        <f>Table20[[#This Row],[Growth Rate]]</f>
        <v>-0.73480662983425415</v>
      </c>
      <c r="F1866">
        <f>Table21[[#This Row],[UNITID]]</f>
        <v>184995</v>
      </c>
      <c r="G1866" s="7">
        <f>Table21[[#This Row],[Growth Rate]]</f>
        <v>-0.42446043165467628</v>
      </c>
      <c r="H1866">
        <f>Table5[[#This Row],[UNITID]]</f>
        <v>184995</v>
      </c>
      <c r="I1866" s="7">
        <f>Table5[[#This Row],[Growth Rate]]</f>
        <v>-0.75268817204301075</v>
      </c>
    </row>
    <row r="1867" spans="1:9" hidden="1">
      <c r="A1867">
        <f>Table19[[#This Row],[UNITID]]</f>
        <v>184995</v>
      </c>
      <c r="B1867" s="2" t="str">
        <f>Table19[[#This Row],[OUTCOMES MEASURES]]</f>
        <v>Number of adjusted cohort whose subsequent enrollment status is unknown at 8 years</v>
      </c>
      <c r="C1867" s="8">
        <f>Table19[[#This Row],[Growth Rate]]</f>
        <v>-0.24253731343283583</v>
      </c>
      <c r="D1867">
        <f>Table20[[#This Row],[UNITID]]</f>
        <v>184995</v>
      </c>
      <c r="E1867" s="7">
        <f>Table20[[#This Row],[Growth Rate]]</f>
        <v>-5.2854122621564484E-2</v>
      </c>
      <c r="F1867">
        <f>Table21[[#This Row],[UNITID]]</f>
        <v>184995</v>
      </c>
      <c r="G1867" s="7">
        <f>Table21[[#This Row],[Growth Rate]]</f>
        <v>0.14569536423841059</v>
      </c>
      <c r="H1867">
        <f>Table5[[#This Row],[UNITID]]</f>
        <v>184995</v>
      </c>
      <c r="I1867" s="7">
        <f>Table5[[#This Row],[Growth Rate]]</f>
        <v>0.77011494252873558</v>
      </c>
    </row>
    <row r="1868" spans="1:9" hidden="1">
      <c r="A1868">
        <f>Table19[[#This Row],[UNITID]]</f>
        <v>184995</v>
      </c>
      <c r="B1868" s="2" t="str">
        <f>Table19[[#This Row],[OUTCOMES MEASURES]]</f>
        <v>Number of adjusted cohort who did not receive an award from your institution at 8 years</v>
      </c>
      <c r="C1868" s="7">
        <f>Table19[[#This Row],[Growth Rate]]</f>
        <v>-0.27701674277016741</v>
      </c>
      <c r="D1868">
        <f>Table20[[#This Row],[UNITID]]</f>
        <v>184995</v>
      </c>
      <c r="E1868" s="7">
        <f>Table20[[#This Row],[Growth Rate]]</f>
        <v>-0.23880597014925373</v>
      </c>
      <c r="F1868">
        <f>Table21[[#This Row],[UNITID]]</f>
        <v>184995</v>
      </c>
      <c r="G1868" s="21">
        <f>Table21[[#This Row],[Growth Rate]]</f>
        <v>-0.12627986348122866</v>
      </c>
      <c r="H1868">
        <f>Table5[[#This Row],[UNITID]]</f>
        <v>184995</v>
      </c>
      <c r="I1868" s="7">
        <f>Table5[[#This Row],[Growth Rate]]</f>
        <v>-2.2099447513812154E-2</v>
      </c>
    </row>
    <row r="1869" spans="1:9" ht="14.25">
      <c r="A1869" s="63">
        <f>Table19[[#This Row],[UNITID]]</f>
        <v>184995</v>
      </c>
      <c r="B1869" s="148" t="str">
        <f>Table19[[#This Row],[OUTCOMES MEASURES]]</f>
        <v>Percent of adjusted cohort receiving an award at 8 years</v>
      </c>
      <c r="C1869" s="156">
        <f>Table19[[#This Row],[Growth Rate]]</f>
        <v>0.26315789473684209</v>
      </c>
      <c r="D1869">
        <f>Table20[[#This Row],[UNITID]]</f>
        <v>184995</v>
      </c>
      <c r="E1869" s="156">
        <f>Table20[[#This Row],[Growth Rate]]</f>
        <v>0.66666666666666663</v>
      </c>
      <c r="F1869">
        <f>Table21[[#This Row],[UNITID]]</f>
        <v>184995</v>
      </c>
      <c r="G1869" s="157">
        <f>Table21[[#This Row],[Growth Rate]]</f>
        <v>6.8965517241379309E-2</v>
      </c>
      <c r="H1869">
        <f>Table5[[#This Row],[UNITID]]</f>
        <v>184995</v>
      </c>
      <c r="I1869" s="156">
        <f>Table5[[#This Row],[Growth Rate]]</f>
        <v>-0.19230769230769232</v>
      </c>
    </row>
    <row r="1870" spans="1:9" hidden="1">
      <c r="A1870">
        <f>Table19[[#This Row],[UNITID]]</f>
        <v>184995</v>
      </c>
      <c r="B1870" s="2" t="str">
        <f>Table19[[#This Row],[OUTCOMES MEASURES]]</f>
        <v>Percent of adjusted cohort still or subsequently enrolled at 8 years</v>
      </c>
      <c r="C1870" s="8">
        <f>Table19[[#This Row],[Growth Rate]]</f>
        <v>-0.17391304347826086</v>
      </c>
      <c r="D1870">
        <f>Table20[[#This Row],[UNITID]]</f>
        <v>184995</v>
      </c>
      <c r="E1870" s="7">
        <f>Table20[[#This Row],[Growth Rate]]</f>
        <v>-0.62962962962962965</v>
      </c>
      <c r="F1870">
        <f>Table21[[#This Row],[UNITID]]</f>
        <v>184995</v>
      </c>
      <c r="G1870" s="21">
        <f>Table21[[#This Row],[Growth Rate]]</f>
        <v>-0.37142857142857144</v>
      </c>
      <c r="H1870">
        <f>Table5[[#This Row],[UNITID]]</f>
        <v>184995</v>
      </c>
      <c r="I1870" s="7">
        <f>Table5[[#This Row],[Growth Rate]]</f>
        <v>-0.73684210526315785</v>
      </c>
    </row>
    <row r="1871" spans="1:9" ht="14.25">
      <c r="A1871" s="63">
        <f>Table19[[#This Row],[UNITID]]</f>
        <v>184995</v>
      </c>
      <c r="B1871" s="148" t="str">
        <f>Table19[[#This Row],[OUTCOMES MEASURES]]</f>
        <v>Percent of adjusted cohort still enrolled at your institution at 8 years</v>
      </c>
      <c r="C1871" s="156">
        <f>Table19[[#This Row],[Growth Rate]]</f>
        <v>2</v>
      </c>
      <c r="D1871">
        <f>Table20[[#This Row],[UNITID]]</f>
        <v>184995</v>
      </c>
      <c r="E1871" s="156">
        <f>Table20[[#This Row],[Growth Rate]]</f>
        <v>0</v>
      </c>
      <c r="F1871">
        <f>Table21[[#This Row],[UNITID]]</f>
        <v>184995</v>
      </c>
      <c r="G1871" s="158">
        <f>Table21[[#This Row],[Growth Rate]]</f>
        <v>0</v>
      </c>
      <c r="H1871">
        <f>Table5[[#This Row],[UNITID]]</f>
        <v>184995</v>
      </c>
      <c r="I1871" s="156" t="str">
        <f>Table5[[#This Row],[Growth Rate]]</f>
        <v/>
      </c>
    </row>
    <row r="1872" spans="1:9" ht="14.25">
      <c r="A1872" s="63">
        <f>Table19[[#This Row],[UNITID]]</f>
        <v>184995</v>
      </c>
      <c r="B1872" s="148" t="str">
        <f>Table19[[#This Row],[OUTCOMES MEASURES]]</f>
        <v>Percent of adjusted cohort enrolled subsequently at another institution at 8 years</v>
      </c>
      <c r="C1872" s="156">
        <f>Table19[[#This Row],[Growth Rate]]</f>
        <v>-0.22727272727272727</v>
      </c>
      <c r="D1872">
        <f>Table20[[#This Row],[UNITID]]</f>
        <v>184995</v>
      </c>
      <c r="E1872" s="64">
        <f>Table20[[#This Row],[Growth Rate]]</f>
        <v>-0.68</v>
      </c>
      <c r="F1872">
        <f>Table21[[#This Row],[UNITID]]</f>
        <v>184995</v>
      </c>
      <c r="G1872" s="158">
        <f>Table21[[#This Row],[Growth Rate]]</f>
        <v>-0.38235294117647056</v>
      </c>
      <c r="H1872">
        <f>Table5[[#This Row],[UNITID]]</f>
        <v>184995</v>
      </c>
      <c r="I1872" s="64">
        <f>Table5[[#This Row],[Growth Rate]]</f>
        <v>-0.73684210526315785</v>
      </c>
    </row>
    <row r="1873" spans="1:9" hidden="1">
      <c r="A1873">
        <f>Table19[[#This Row],[UNITID]]</f>
        <v>184995</v>
      </c>
      <c r="B1873" s="2" t="str">
        <f>Table19[[#This Row],[OUTCOMES MEASURES]]</f>
        <v>Percent of adjusted cohort enrollment status unknown at 8 years</v>
      </c>
      <c r="C1873" s="8">
        <f>Table19[[#This Row],[Growth Rate]]</f>
        <v>-1.7241379310344827E-2</v>
      </c>
      <c r="D1873">
        <f>Table20[[#This Row],[UNITID]]</f>
        <v>184995</v>
      </c>
      <c r="E1873" s="8">
        <f>Table20[[#This Row],[Growth Rate]]</f>
        <v>0.171875</v>
      </c>
      <c r="F1873">
        <f>Table21[[#This Row],[UNITID]]</f>
        <v>184995</v>
      </c>
      <c r="G1873" s="8">
        <f>Table21[[#This Row],[Growth Rate]]</f>
        <v>0.24324324324324326</v>
      </c>
      <c r="H1873">
        <f>Table5[[#This Row],[UNITID]]</f>
        <v>184995</v>
      </c>
      <c r="I1873" s="8">
        <f>Table5[[#This Row],[Growth Rate]]</f>
        <v>0.91666666666666663</v>
      </c>
    </row>
    <row r="1874" spans="1:9" hidden="1">
      <c r="A1874">
        <f>Table19[[#This Row],[UNITID]]</f>
        <v>186034</v>
      </c>
      <c r="B1874" s="2" t="str">
        <f>Table19[[#This Row],[OUTCOMES MEASURES]]</f>
        <v>First-Time, Full-Time Cohort</v>
      </c>
      <c r="C1874" s="8">
        <f>Table19[[#This Row],[Growth Rate]]</f>
        <v>0.15465116279069768</v>
      </c>
      <c r="D1874">
        <f>Table20[[#This Row],[UNITID]]</f>
        <v>186034</v>
      </c>
      <c r="E1874" s="8">
        <f>Table20[[#This Row],[Growth Rate]]</f>
        <v>-0.51635514018691586</v>
      </c>
      <c r="F1874">
        <f>Table21[[#This Row],[UNITID]]</f>
        <v>186034</v>
      </c>
      <c r="G1874" s="8">
        <f>Table21[[#This Row],[Growth Rate]]</f>
        <v>-0.39430894308943087</v>
      </c>
      <c r="H1874">
        <f>Table5[[#This Row],[UNITID]]</f>
        <v>186034</v>
      </c>
      <c r="I1874" s="8">
        <f>Table5[[#This Row],[Growth Rate]]</f>
        <v>-0.37558685446009388</v>
      </c>
    </row>
    <row r="1875" spans="1:9" hidden="1">
      <c r="A1875">
        <f>Table19[[#This Row],[UNITID]]</f>
        <v>186034</v>
      </c>
      <c r="B1875" t="str">
        <f>Table19[[#This Row],[OUTCOMES MEASURES]]</f>
        <v>Exclusions to cohort</v>
      </c>
      <c r="C1875" s="7" t="str">
        <f>Table19[[#This Row],[Growth Rate]]</f>
        <v/>
      </c>
      <c r="D1875">
        <f>Table20[[#This Row],[UNITID]]</f>
        <v>186034</v>
      </c>
      <c r="E1875" s="7">
        <f>Table20[[#This Row],[Growth Rate]]</f>
        <v>-1</v>
      </c>
      <c r="F1875">
        <f>Table21[[#This Row],[UNITID]]</f>
        <v>186034</v>
      </c>
      <c r="G1875" s="7" t="str">
        <f>Table21[[#This Row],[Growth Rate]]</f>
        <v/>
      </c>
      <c r="H1875">
        <f>Table5[[#This Row],[UNITID]]</f>
        <v>186034</v>
      </c>
      <c r="I1875" s="7" t="str">
        <f>Table5[[#This Row],[Growth Rate]]</f>
        <v/>
      </c>
    </row>
    <row r="1876" spans="1:9" ht="14.25">
      <c r="A1876" s="63">
        <f>Table19[[#This Row],[UNITID]]</f>
        <v>186034</v>
      </c>
      <c r="B1876" s="63" t="str">
        <f>Table19[[#This Row],[OUTCOMES MEASURES]]</f>
        <v>Adjusted cohort</v>
      </c>
      <c r="C1876" s="64">
        <f>Table19[[#This Row],[Growth Rate]]</f>
        <v>0.15465116279069768</v>
      </c>
      <c r="D1876">
        <f>Table20[[#This Row],[UNITID]]</f>
        <v>186034</v>
      </c>
      <c r="E1876" s="64">
        <f>Table20[[#This Row],[Growth Rate]]</f>
        <v>-0.51560062402496099</v>
      </c>
      <c r="F1876">
        <f>Table21[[#This Row],[UNITID]]</f>
        <v>186034</v>
      </c>
      <c r="G1876" s="155">
        <f>Table21[[#This Row],[Growth Rate]]</f>
        <v>-0.39430894308943087</v>
      </c>
      <c r="H1876">
        <f>Table5[[#This Row],[UNITID]]</f>
        <v>186034</v>
      </c>
      <c r="I1876" s="64">
        <f>Table5[[#This Row],[Growth Rate]]</f>
        <v>-0.37558685446009388</v>
      </c>
    </row>
    <row r="1877" spans="1:9" hidden="1">
      <c r="A1877">
        <f>Table19[[#This Row],[UNITID]]</f>
        <v>186034</v>
      </c>
      <c r="B1877" t="str">
        <f>Table19[[#This Row],[OUTCOMES MEASURES]]</f>
        <v>Number of adjusted cohort receiving a certificate at 4 years</v>
      </c>
      <c r="C1877" s="7">
        <f>Table19[[#This Row],[Growth Rate]]</f>
        <v>-0.30434782608695654</v>
      </c>
      <c r="D1877">
        <f>Table20[[#This Row],[UNITID]]</f>
        <v>186034</v>
      </c>
      <c r="E1877" s="7">
        <f>Table20[[#This Row],[Growth Rate]]</f>
        <v>-0.23529411764705882</v>
      </c>
      <c r="F1877">
        <f>Table21[[#This Row],[UNITID]]</f>
        <v>186034</v>
      </c>
      <c r="G1877" s="7">
        <f>Table21[[#This Row],[Growth Rate]]</f>
        <v>-0.8</v>
      </c>
      <c r="H1877">
        <f>Table5[[#This Row],[UNITID]]</f>
        <v>186034</v>
      </c>
      <c r="I1877" s="7">
        <f>Table5[[#This Row],[Growth Rate]]</f>
        <v>-0.6</v>
      </c>
    </row>
    <row r="1878" spans="1:9" hidden="1">
      <c r="A1878">
        <f>Table19[[#This Row],[UNITID]]</f>
        <v>186034</v>
      </c>
      <c r="B1878" t="str">
        <f>Table19[[#This Row],[OUTCOMES MEASURES]]</f>
        <v>Number of adjusted cohort receiving an Associate's degree at 4 years</v>
      </c>
      <c r="C1878" s="7">
        <f>Table19[[#This Row],[Growth Rate]]</f>
        <v>0.39603960396039606</v>
      </c>
      <c r="D1878">
        <f>Table20[[#This Row],[UNITID]]</f>
        <v>186034</v>
      </c>
      <c r="E1878" s="7">
        <f>Table20[[#This Row],[Growth Rate]]</f>
        <v>-0.25</v>
      </c>
      <c r="F1878">
        <f>Table21[[#This Row],[UNITID]]</f>
        <v>186034</v>
      </c>
      <c r="G1878" s="7">
        <f>Table21[[#This Row],[Growth Rate]]</f>
        <v>-0.16666666666666666</v>
      </c>
      <c r="H1878">
        <f>Table5[[#This Row],[UNITID]]</f>
        <v>186034</v>
      </c>
      <c r="I1878" s="7">
        <f>Table5[[#This Row],[Growth Rate]]</f>
        <v>-0.11627906976744186</v>
      </c>
    </row>
    <row r="1879" spans="1:9" hidden="1">
      <c r="A1879">
        <f>Table19[[#This Row],[UNITID]]</f>
        <v>186034</v>
      </c>
      <c r="B1879" t="str">
        <f>Table19[[#This Row],[OUTCOMES MEASURES]]</f>
        <v>Number of adjusted cohort receiving a Bachelor's degree at 4 years</v>
      </c>
      <c r="C1879" s="7" t="str">
        <f>Table19[[#This Row],[Growth Rate]]</f>
        <v/>
      </c>
      <c r="D1879">
        <f>Table20[[#This Row],[UNITID]]</f>
        <v>186034</v>
      </c>
      <c r="E1879" s="7" t="str">
        <f>Table20[[#This Row],[Growth Rate]]</f>
        <v/>
      </c>
      <c r="F1879">
        <f>Table21[[#This Row],[UNITID]]</f>
        <v>186034</v>
      </c>
      <c r="G1879" s="7" t="str">
        <f>Table21[[#This Row],[Growth Rate]]</f>
        <v/>
      </c>
      <c r="H1879">
        <f>Table5[[#This Row],[UNITID]]</f>
        <v>186034</v>
      </c>
      <c r="I1879" s="7" t="str">
        <f>Table5[[#This Row],[Growth Rate]]</f>
        <v/>
      </c>
    </row>
    <row r="1880" spans="1:9" hidden="1">
      <c r="A1880">
        <f>Table19[[#This Row],[UNITID]]</f>
        <v>186034</v>
      </c>
      <c r="B1880" s="2" t="str">
        <f>Table19[[#This Row],[OUTCOMES MEASURES]]</f>
        <v>Number of adjusted cohort receiving an award at 4 years</v>
      </c>
      <c r="C1880" s="7">
        <f>Table19[[#This Row],[Growth Rate]]</f>
        <v>0.2661290322580645</v>
      </c>
      <c r="D1880">
        <f>Table20[[#This Row],[UNITID]]</f>
        <v>186034</v>
      </c>
      <c r="E1880" s="7">
        <f>Table20[[#This Row],[Growth Rate]]</f>
        <v>-0.24561403508771928</v>
      </c>
      <c r="F1880">
        <f>Table21[[#This Row],[UNITID]]</f>
        <v>186034</v>
      </c>
      <c r="G1880" s="21">
        <f>Table21[[#This Row],[Growth Rate]]</f>
        <v>-0.24390243902439024</v>
      </c>
      <c r="H1880">
        <f>Table5[[#This Row],[UNITID]]</f>
        <v>186034</v>
      </c>
      <c r="I1880" s="7">
        <f>Table5[[#This Row],[Growth Rate]]</f>
        <v>-0.20754716981132076</v>
      </c>
    </row>
    <row r="1881" spans="1:9" ht="14.25">
      <c r="A1881" s="63">
        <f>Table19[[#This Row],[UNITID]]</f>
        <v>186034</v>
      </c>
      <c r="B1881" s="148" t="str">
        <f>Table19[[#This Row],[OUTCOMES MEASURES]]</f>
        <v>Percent of adjusted cohort receiving an award at 4 years</v>
      </c>
      <c r="C1881" s="156">
        <f>Table19[[#This Row],[Growth Rate]]</f>
        <v>0.14285714285714285</v>
      </c>
      <c r="D1881">
        <f>Table20[[#This Row],[UNITID]]</f>
        <v>186034</v>
      </c>
      <c r="E1881" s="156">
        <f>Table20[[#This Row],[Growth Rate]]</f>
        <v>0.75</v>
      </c>
      <c r="F1881">
        <f>Table21[[#This Row],[UNITID]]</f>
        <v>186034</v>
      </c>
      <c r="G1881" s="157">
        <f>Table21[[#This Row],[Growth Rate]]</f>
        <v>0.23529411764705882</v>
      </c>
      <c r="H1881">
        <f>Table5[[#This Row],[UNITID]]</f>
        <v>186034</v>
      </c>
      <c r="I1881" s="156">
        <f>Table5[[#This Row],[Growth Rate]]</f>
        <v>0.33333333333333331</v>
      </c>
    </row>
    <row r="1882" spans="1:9" hidden="1">
      <c r="A1882">
        <f>Table19[[#This Row],[UNITID]]</f>
        <v>186034</v>
      </c>
      <c r="B1882" t="str">
        <f>Table19[[#This Row],[OUTCOMES MEASURES]]</f>
        <v>Number of adjusted cohort receiving a certificate at 6 years</v>
      </c>
      <c r="C1882" s="7">
        <f>Table19[[#This Row],[Growth Rate]]</f>
        <v>-0.39130434782608697</v>
      </c>
      <c r="D1882">
        <f>Table20[[#This Row],[UNITID]]</f>
        <v>186034</v>
      </c>
      <c r="E1882" s="7">
        <f>Table20[[#This Row],[Growth Rate]]</f>
        <v>-0.5</v>
      </c>
      <c r="F1882">
        <f>Table21[[#This Row],[UNITID]]</f>
        <v>186034</v>
      </c>
      <c r="G1882" s="7">
        <f>Table21[[#This Row],[Growth Rate]]</f>
        <v>-1</v>
      </c>
      <c r="H1882">
        <f>Table5[[#This Row],[UNITID]]</f>
        <v>186034</v>
      </c>
      <c r="I1882" s="7">
        <f>Table5[[#This Row],[Growth Rate]]</f>
        <v>-0.5</v>
      </c>
    </row>
    <row r="1883" spans="1:9" hidden="1">
      <c r="A1883">
        <f>Table19[[#This Row],[UNITID]]</f>
        <v>186034</v>
      </c>
      <c r="B1883" t="str">
        <f>Table19[[#This Row],[OUTCOMES MEASURES]]</f>
        <v>Number of adjusted cohort receiving an Associate's degree at 6 years</v>
      </c>
      <c r="C1883" s="7">
        <f>Table19[[#This Row],[Growth Rate]]</f>
        <v>0.24489795918367346</v>
      </c>
      <c r="D1883">
        <f>Table20[[#This Row],[UNITID]]</f>
        <v>186034</v>
      </c>
      <c r="E1883" s="7">
        <f>Table20[[#This Row],[Growth Rate]]</f>
        <v>-0.36144578313253012</v>
      </c>
      <c r="F1883">
        <f>Table21[[#This Row],[UNITID]]</f>
        <v>186034</v>
      </c>
      <c r="G1883" s="7">
        <f>Table21[[#This Row],[Growth Rate]]</f>
        <v>-0.2</v>
      </c>
      <c r="H1883">
        <f>Table5[[#This Row],[UNITID]]</f>
        <v>186034</v>
      </c>
      <c r="I1883" s="7">
        <f>Table5[[#This Row],[Growth Rate]]</f>
        <v>-0.22727272727272727</v>
      </c>
    </row>
    <row r="1884" spans="1:9" hidden="1">
      <c r="A1884">
        <f>Table19[[#This Row],[UNITID]]</f>
        <v>186034</v>
      </c>
      <c r="B1884" t="str">
        <f>Table19[[#This Row],[OUTCOMES MEASURES]]</f>
        <v>Number of adjusted cohort receiving a Bachelor's degree at 6 years</v>
      </c>
      <c r="C1884" s="7" t="str">
        <f>Table19[[#This Row],[Growth Rate]]</f>
        <v/>
      </c>
      <c r="D1884">
        <f>Table20[[#This Row],[UNITID]]</f>
        <v>186034</v>
      </c>
      <c r="E1884" s="7" t="str">
        <f>Table20[[#This Row],[Growth Rate]]</f>
        <v/>
      </c>
      <c r="F1884">
        <f>Table21[[#This Row],[UNITID]]</f>
        <v>186034</v>
      </c>
      <c r="G1884" s="7" t="str">
        <f>Table21[[#This Row],[Growth Rate]]</f>
        <v/>
      </c>
      <c r="H1884">
        <f>Table5[[#This Row],[UNITID]]</f>
        <v>186034</v>
      </c>
      <c r="I1884" s="7" t="str">
        <f>Table5[[#This Row],[Growth Rate]]</f>
        <v/>
      </c>
    </row>
    <row r="1885" spans="1:9" hidden="1">
      <c r="A1885">
        <f>Table19[[#This Row],[UNITID]]</f>
        <v>186034</v>
      </c>
      <c r="B1885" s="2" t="str">
        <f>Table19[[#This Row],[OUTCOMES MEASURES]]</f>
        <v>Number of adjusted cohort receiving an award at 6 years</v>
      </c>
      <c r="C1885" s="7">
        <f>Table19[[#This Row],[Growth Rate]]</f>
        <v>0.1588235294117647</v>
      </c>
      <c r="D1885">
        <f>Table20[[#This Row],[UNITID]]</f>
        <v>186034</v>
      </c>
      <c r="E1885" s="7">
        <f>Table20[[#This Row],[Growth Rate]]</f>
        <v>-0.3925233644859813</v>
      </c>
      <c r="F1885">
        <f>Table21[[#This Row],[UNITID]]</f>
        <v>186034</v>
      </c>
      <c r="G1885" s="21">
        <f>Table21[[#This Row],[Growth Rate]]</f>
        <v>-0.30434782608695654</v>
      </c>
      <c r="H1885">
        <f>Table5[[#This Row],[UNITID]]</f>
        <v>186034</v>
      </c>
      <c r="I1885" s="7">
        <f>Table5[[#This Row],[Growth Rate]]</f>
        <v>-0.25675675675675674</v>
      </c>
    </row>
    <row r="1886" spans="1:9" ht="14.25">
      <c r="A1886" s="63">
        <f>Table19[[#This Row],[UNITID]]</f>
        <v>186034</v>
      </c>
      <c r="B1886" s="148" t="str">
        <f>Table19[[#This Row],[OUTCOMES MEASURES]]</f>
        <v>Percent of adjusted cohort receiving an award at 6 years</v>
      </c>
      <c r="C1886" s="156">
        <f>Table19[[#This Row],[Growth Rate]]</f>
        <v>0</v>
      </c>
      <c r="D1886">
        <f>Table20[[#This Row],[UNITID]]</f>
        <v>186034</v>
      </c>
      <c r="E1886" s="156">
        <f>Table20[[#This Row],[Growth Rate]]</f>
        <v>0.25</v>
      </c>
      <c r="F1886">
        <f>Table21[[#This Row],[UNITID]]</f>
        <v>186034</v>
      </c>
      <c r="G1886" s="157">
        <f>Table21[[#This Row],[Growth Rate]]</f>
        <v>0.10526315789473684</v>
      </c>
      <c r="H1886">
        <f>Table5[[#This Row],[UNITID]]</f>
        <v>186034</v>
      </c>
      <c r="I1886" s="156">
        <f>Table5[[#This Row],[Growth Rate]]</f>
        <v>0.23529411764705882</v>
      </c>
    </row>
    <row r="1887" spans="1:9" hidden="1">
      <c r="A1887">
        <f>Table19[[#This Row],[UNITID]]</f>
        <v>186034</v>
      </c>
      <c r="B1887" t="str">
        <f>Table19[[#This Row],[OUTCOMES MEASURES]]</f>
        <v>Number of adjusted cohort receiving a certificate at 8 years</v>
      </c>
      <c r="C1887" s="7">
        <f>Table19[[#This Row],[Growth Rate]]</f>
        <v>-0.44444444444444442</v>
      </c>
      <c r="D1887">
        <f>Table20[[#This Row],[UNITID]]</f>
        <v>186034</v>
      </c>
      <c r="E1887" s="7">
        <f>Table20[[#This Row],[Growth Rate]]</f>
        <v>-0.47826086956521741</v>
      </c>
      <c r="F1887">
        <f>Table21[[#This Row],[UNITID]]</f>
        <v>186034</v>
      </c>
      <c r="G1887" s="7">
        <f>Table21[[#This Row],[Growth Rate]]</f>
        <v>-1</v>
      </c>
      <c r="H1887">
        <f>Table5[[#This Row],[UNITID]]</f>
        <v>186034</v>
      </c>
      <c r="I1887" s="7">
        <f>Table5[[#This Row],[Growth Rate]]</f>
        <v>-0.33333333333333331</v>
      </c>
    </row>
    <row r="1888" spans="1:9" hidden="1">
      <c r="A1888">
        <f>Table19[[#This Row],[UNITID]]</f>
        <v>186034</v>
      </c>
      <c r="B1888" t="str">
        <f>Table19[[#This Row],[OUTCOMES MEASURES]]</f>
        <v>Number of adjusted cohort receiving an Associate's degree at 8 years</v>
      </c>
      <c r="C1888" s="7">
        <f>Table19[[#This Row],[Growth Rate]]</f>
        <v>0.22560975609756098</v>
      </c>
      <c r="D1888">
        <f>Table20[[#This Row],[UNITID]]</f>
        <v>186034</v>
      </c>
      <c r="E1888" s="7">
        <f>Table20[[#This Row],[Growth Rate]]</f>
        <v>-0.48113207547169812</v>
      </c>
      <c r="F1888">
        <f>Table21[[#This Row],[UNITID]]</f>
        <v>186034</v>
      </c>
      <c r="G1888" s="7">
        <f>Table21[[#This Row],[Growth Rate]]</f>
        <v>-0.24444444444444444</v>
      </c>
      <c r="H1888">
        <f>Table5[[#This Row],[UNITID]]</f>
        <v>186034</v>
      </c>
      <c r="I1888" s="7">
        <f>Table5[[#This Row],[Growth Rate]]</f>
        <v>-0.25352112676056338</v>
      </c>
    </row>
    <row r="1889" spans="1:9" hidden="1">
      <c r="A1889">
        <f>Table19[[#This Row],[UNITID]]</f>
        <v>186034</v>
      </c>
      <c r="B1889" t="str">
        <f>Table19[[#This Row],[OUTCOMES MEASURES]]</f>
        <v>Number of adjusted cohort receiving a Bachelor's degree at 8 years</v>
      </c>
      <c r="C1889" s="7" t="str">
        <f>Table19[[#This Row],[Growth Rate]]</f>
        <v/>
      </c>
      <c r="D1889">
        <f>Table20[[#This Row],[UNITID]]</f>
        <v>186034</v>
      </c>
      <c r="E1889" s="7" t="str">
        <f>Table20[[#This Row],[Growth Rate]]</f>
        <v/>
      </c>
      <c r="F1889">
        <f>Table21[[#This Row],[UNITID]]</f>
        <v>186034</v>
      </c>
      <c r="G1889" s="7" t="str">
        <f>Table21[[#This Row],[Growth Rate]]</f>
        <v/>
      </c>
      <c r="H1889">
        <f>Table5[[#This Row],[UNITID]]</f>
        <v>186034</v>
      </c>
      <c r="I1889" s="7" t="str">
        <f>Table5[[#This Row],[Growth Rate]]</f>
        <v/>
      </c>
    </row>
    <row r="1890" spans="1:9" hidden="1">
      <c r="A1890">
        <f>Table19[[#This Row],[UNITID]]</f>
        <v>186034</v>
      </c>
      <c r="B1890" t="str">
        <f>Table19[[#This Row],[OUTCOMES MEASURES]]</f>
        <v>Number of adjusted cohort receiving an award at 8 years</v>
      </c>
      <c r="C1890" s="7">
        <f>Table19[[#This Row],[Growth Rate]]</f>
        <v>0.15934065934065933</v>
      </c>
      <c r="D1890">
        <f>Table20[[#This Row],[UNITID]]</f>
        <v>186034</v>
      </c>
      <c r="E1890" s="7">
        <f>Table20[[#This Row],[Growth Rate]]</f>
        <v>-0.48062015503875971</v>
      </c>
      <c r="F1890">
        <f>Table21[[#This Row],[UNITID]]</f>
        <v>186034</v>
      </c>
      <c r="G1890" s="7">
        <f>Table21[[#This Row],[Growth Rate]]</f>
        <v>-0.33333333333333331</v>
      </c>
      <c r="H1890">
        <f>Table5[[#This Row],[UNITID]]</f>
        <v>186034</v>
      </c>
      <c r="I1890" s="7">
        <f>Table5[[#This Row],[Growth Rate]]</f>
        <v>-0.25974025974025972</v>
      </c>
    </row>
    <row r="1891" spans="1:9" hidden="1">
      <c r="A1891">
        <f>Table19[[#This Row],[UNITID]]</f>
        <v>186034</v>
      </c>
      <c r="B1891" t="str">
        <f>Table19[[#This Row],[OUTCOMES MEASURES]]</f>
        <v>Number of adjusted cohort still enrolled at your institution at 8 years</v>
      </c>
      <c r="C1891" s="7">
        <f>Table19[[#This Row],[Growth Rate]]</f>
        <v>-0.19444444444444445</v>
      </c>
      <c r="D1891">
        <f>Table20[[#This Row],[UNITID]]</f>
        <v>186034</v>
      </c>
      <c r="E1891" s="7">
        <f>Table20[[#This Row],[Growth Rate]]</f>
        <v>-0.63043478260869568</v>
      </c>
      <c r="F1891">
        <f>Table21[[#This Row],[UNITID]]</f>
        <v>186034</v>
      </c>
      <c r="G1891" s="7">
        <f>Table21[[#This Row],[Growth Rate]]</f>
        <v>0</v>
      </c>
      <c r="H1891">
        <f>Table5[[#This Row],[UNITID]]</f>
        <v>186034</v>
      </c>
      <c r="I1891" s="7">
        <f>Table5[[#This Row],[Growth Rate]]</f>
        <v>-0.58333333333333337</v>
      </c>
    </row>
    <row r="1892" spans="1:9" hidden="1">
      <c r="A1892">
        <f>Table19[[#This Row],[UNITID]]</f>
        <v>186034</v>
      </c>
      <c r="B1892" t="str">
        <f>Table19[[#This Row],[OUTCOMES MEASURES]]</f>
        <v>Number of adjusted cohort who enrolled subsequently at another institution at 8 years</v>
      </c>
      <c r="C1892" s="7">
        <f>Table19[[#This Row],[Growth Rate]]</f>
        <v>6.0606060606060608E-2</v>
      </c>
      <c r="D1892">
        <f>Table20[[#This Row],[UNITID]]</f>
        <v>186034</v>
      </c>
      <c r="E1892" s="7">
        <f>Table20[[#This Row],[Growth Rate]]</f>
        <v>-0.51196172248803828</v>
      </c>
      <c r="F1892">
        <f>Table21[[#This Row],[UNITID]]</f>
        <v>186034</v>
      </c>
      <c r="G1892" s="7">
        <f>Table21[[#This Row],[Growth Rate]]</f>
        <v>-0.47524752475247523</v>
      </c>
      <c r="H1892">
        <f>Table5[[#This Row],[UNITID]]</f>
        <v>186034</v>
      </c>
      <c r="I1892" s="7">
        <f>Table5[[#This Row],[Growth Rate]]</f>
        <v>-0.45945945945945948</v>
      </c>
    </row>
    <row r="1893" spans="1:9" hidden="1">
      <c r="A1893">
        <f>Table19[[#This Row],[UNITID]]</f>
        <v>186034</v>
      </c>
      <c r="B1893" s="2" t="str">
        <f>Table19[[#This Row],[OUTCOMES MEASURES]]</f>
        <v>Number of adjusted cohort whose subsequent enrollment status is unknown at 8 years</v>
      </c>
      <c r="C1893" s="8">
        <f>Table19[[#This Row],[Growth Rate]]</f>
        <v>0.22297297297297297</v>
      </c>
      <c r="D1893">
        <f>Table20[[#This Row],[UNITID]]</f>
        <v>186034</v>
      </c>
      <c r="E1893" s="7">
        <f>Table20[[#This Row],[Growth Rate]]</f>
        <v>-0.51559020044543424</v>
      </c>
      <c r="F1893">
        <f>Table21[[#This Row],[UNITID]]</f>
        <v>186034</v>
      </c>
      <c r="G1893" s="7">
        <f>Table21[[#This Row],[Growth Rate]]</f>
        <v>-0.35164835164835168</v>
      </c>
      <c r="H1893">
        <f>Table5[[#This Row],[UNITID]]</f>
        <v>186034</v>
      </c>
      <c r="I1893" s="7">
        <f>Table5[[#This Row],[Growth Rate]]</f>
        <v>-0.31578947368421051</v>
      </c>
    </row>
    <row r="1894" spans="1:9" hidden="1">
      <c r="A1894">
        <f>Table19[[#This Row],[UNITID]]</f>
        <v>186034</v>
      </c>
      <c r="B1894" s="2" t="str">
        <f>Table19[[#This Row],[OUTCOMES MEASURES]]</f>
        <v>Number of adjusted cohort who did not receive an award from your institution at 8 years</v>
      </c>
      <c r="C1894" s="7">
        <f>Table19[[#This Row],[Growth Rate]]</f>
        <v>0.15339233038348082</v>
      </c>
      <c r="D1894">
        <f>Table20[[#This Row],[UNITID]]</f>
        <v>186034</v>
      </c>
      <c r="E1894" s="7">
        <f>Table20[[#This Row],[Growth Rate]]</f>
        <v>-0.51951431049436259</v>
      </c>
      <c r="F1894">
        <f>Table21[[#This Row],[UNITID]]</f>
        <v>186034</v>
      </c>
      <c r="G1894" s="21">
        <f>Table21[[#This Row],[Growth Rate]]</f>
        <v>-0.41025641025641024</v>
      </c>
      <c r="H1894">
        <f>Table5[[#This Row],[UNITID]]</f>
        <v>186034</v>
      </c>
      <c r="I1894" s="7">
        <f>Table5[[#This Row],[Growth Rate]]</f>
        <v>-0.40114613180515757</v>
      </c>
    </row>
    <row r="1895" spans="1:9" ht="14.25">
      <c r="A1895" s="63">
        <f>Table19[[#This Row],[UNITID]]</f>
        <v>186034</v>
      </c>
      <c r="B1895" s="148" t="str">
        <f>Table19[[#This Row],[OUTCOMES MEASURES]]</f>
        <v>Percent of adjusted cohort receiving an award at 8 years</v>
      </c>
      <c r="C1895" s="156">
        <f>Table19[[#This Row],[Growth Rate]]</f>
        <v>0</v>
      </c>
      <c r="D1895">
        <f>Table20[[#This Row],[UNITID]]</f>
        <v>186034</v>
      </c>
      <c r="E1895" s="156">
        <f>Table20[[#This Row],[Growth Rate]]</f>
        <v>0.1</v>
      </c>
      <c r="F1895">
        <f>Table21[[#This Row],[UNITID]]</f>
        <v>186034</v>
      </c>
      <c r="G1895" s="157">
        <f>Table21[[#This Row],[Growth Rate]]</f>
        <v>9.5238095238095233E-2</v>
      </c>
      <c r="H1895">
        <f>Table5[[#This Row],[UNITID]]</f>
        <v>186034</v>
      </c>
      <c r="I1895" s="156">
        <f>Table5[[#This Row],[Growth Rate]]</f>
        <v>0.16666666666666666</v>
      </c>
    </row>
    <row r="1896" spans="1:9" hidden="1">
      <c r="A1896">
        <f>Table19[[#This Row],[UNITID]]</f>
        <v>186034</v>
      </c>
      <c r="B1896" s="2" t="str">
        <f>Table19[[#This Row],[OUTCOMES MEASURES]]</f>
        <v>Percent of adjusted cohort still or subsequently enrolled at 8 years</v>
      </c>
      <c r="C1896" s="8">
        <f>Table19[[#This Row],[Growth Rate]]</f>
        <v>-0.1111111111111111</v>
      </c>
      <c r="D1896">
        <f>Table20[[#This Row],[UNITID]]</f>
        <v>186034</v>
      </c>
      <c r="E1896" s="7">
        <f>Table20[[#This Row],[Growth Rate]]</f>
        <v>-0.05</v>
      </c>
      <c r="F1896">
        <f>Table21[[#This Row],[UNITID]]</f>
        <v>186034</v>
      </c>
      <c r="G1896" s="21">
        <f>Table21[[#This Row],[Growth Rate]]</f>
        <v>-9.5238095238095233E-2</v>
      </c>
      <c r="H1896">
        <f>Table5[[#This Row],[UNITID]]</f>
        <v>186034</v>
      </c>
      <c r="I1896" s="7">
        <f>Table5[[#This Row],[Growth Rate]]</f>
        <v>-0.15217391304347827</v>
      </c>
    </row>
    <row r="1897" spans="1:9" ht="14.25">
      <c r="A1897" s="63">
        <f>Table19[[#This Row],[UNITID]]</f>
        <v>186034</v>
      </c>
      <c r="B1897" s="148" t="str">
        <f>Table19[[#This Row],[OUTCOMES MEASURES]]</f>
        <v>Percent of adjusted cohort still enrolled at your institution at 8 years</v>
      </c>
      <c r="C1897" s="156">
        <f>Table19[[#This Row],[Growth Rate]]</f>
        <v>-0.25</v>
      </c>
      <c r="D1897">
        <f>Table20[[#This Row],[UNITID]]</f>
        <v>186034</v>
      </c>
      <c r="E1897" s="156">
        <f>Table20[[#This Row],[Growth Rate]]</f>
        <v>-0.25</v>
      </c>
      <c r="F1897">
        <f>Table21[[#This Row],[UNITID]]</f>
        <v>186034</v>
      </c>
      <c r="G1897" s="158">
        <f>Table21[[#This Row],[Growth Rate]]</f>
        <v>1</v>
      </c>
      <c r="H1897">
        <f>Table5[[#This Row],[UNITID]]</f>
        <v>186034</v>
      </c>
      <c r="I1897" s="156">
        <f>Table5[[#This Row],[Growth Rate]]</f>
        <v>-0.33333333333333331</v>
      </c>
    </row>
    <row r="1898" spans="1:9" ht="14.25">
      <c r="A1898" s="63">
        <f>Table19[[#This Row],[UNITID]]</f>
        <v>186034</v>
      </c>
      <c r="B1898" s="148" t="str">
        <f>Table19[[#This Row],[OUTCOMES MEASURES]]</f>
        <v>Percent of adjusted cohort enrolled subsequently at another institution at 8 years</v>
      </c>
      <c r="C1898" s="156">
        <f>Table19[[#This Row],[Growth Rate]]</f>
        <v>-8.6956521739130432E-2</v>
      </c>
      <c r="D1898">
        <f>Table20[[#This Row],[UNITID]]</f>
        <v>186034</v>
      </c>
      <c r="E1898" s="64">
        <f>Table20[[#This Row],[Growth Rate]]</f>
        <v>0</v>
      </c>
      <c r="F1898">
        <f>Table21[[#This Row],[UNITID]]</f>
        <v>186034</v>
      </c>
      <c r="G1898" s="158">
        <f>Table21[[#This Row],[Growth Rate]]</f>
        <v>-0.12195121951219512</v>
      </c>
      <c r="H1898">
        <f>Table5[[#This Row],[UNITID]]</f>
        <v>186034</v>
      </c>
      <c r="I1898" s="64">
        <f>Table5[[#This Row],[Growth Rate]]</f>
        <v>-0.11627906976744186</v>
      </c>
    </row>
    <row r="1899" spans="1:9" hidden="1">
      <c r="A1899">
        <f>Table19[[#This Row],[UNITID]]</f>
        <v>186034</v>
      </c>
      <c r="B1899" s="2" t="str">
        <f>Table19[[#This Row],[OUTCOMES MEASURES]]</f>
        <v>Percent of adjusted cohort enrollment status unknown at 8 years</v>
      </c>
      <c r="C1899" s="8">
        <f>Table19[[#This Row],[Growth Rate]]</f>
        <v>5.7692307692307696E-2</v>
      </c>
      <c r="D1899">
        <f>Table20[[#This Row],[UNITID]]</f>
        <v>186034</v>
      </c>
      <c r="E1899" s="8">
        <f>Table20[[#This Row],[Growth Rate]]</f>
        <v>0</v>
      </c>
      <c r="F1899">
        <f>Table21[[#This Row],[UNITID]]</f>
        <v>186034</v>
      </c>
      <c r="G1899" s="8">
        <f>Table21[[#This Row],[Growth Rate]]</f>
        <v>8.1081081081081086E-2</v>
      </c>
      <c r="H1899">
        <f>Table5[[#This Row],[UNITID]]</f>
        <v>186034</v>
      </c>
      <c r="I1899" s="8">
        <f>Table5[[#This Row],[Growth Rate]]</f>
        <v>8.3333333333333329E-2</v>
      </c>
    </row>
    <row r="1900" spans="1:9" hidden="1">
      <c r="A1900">
        <f>Table19[[#This Row],[UNITID]]</f>
        <v>187596</v>
      </c>
      <c r="B1900" s="2" t="str">
        <f>Table19[[#This Row],[OUTCOMES MEASURES]]</f>
        <v>First-Time, Full-Time Cohort</v>
      </c>
      <c r="C1900" s="8">
        <f>Table19[[#This Row],[Growth Rate]]</f>
        <v>-0.24489795918367346</v>
      </c>
      <c r="D1900">
        <f>Table20[[#This Row],[UNITID]]</f>
        <v>187596</v>
      </c>
      <c r="E1900" s="8">
        <f>Table20[[#This Row],[Growth Rate]]</f>
        <v>0.25352112676056338</v>
      </c>
      <c r="F1900">
        <f>Table21[[#This Row],[UNITID]]</f>
        <v>187596</v>
      </c>
      <c r="G1900" s="8">
        <f>Table21[[#This Row],[Growth Rate]]</f>
        <v>0.23409363745498199</v>
      </c>
      <c r="H1900">
        <f>Table5[[#This Row],[UNITID]]</f>
        <v>187596</v>
      </c>
      <c r="I1900" s="8">
        <f>Table5[[#This Row],[Growth Rate]]</f>
        <v>0.31481481481481483</v>
      </c>
    </row>
    <row r="1901" spans="1:9" hidden="1">
      <c r="A1901">
        <f>Table19[[#This Row],[UNITID]]</f>
        <v>187596</v>
      </c>
      <c r="B1901" t="str">
        <f>Table19[[#This Row],[OUTCOMES MEASURES]]</f>
        <v>Exclusions to cohort</v>
      </c>
      <c r="C1901" s="7" t="str">
        <f>Table19[[#This Row],[Growth Rate]]</f>
        <v/>
      </c>
      <c r="D1901">
        <f>Table20[[#This Row],[UNITID]]</f>
        <v>187596</v>
      </c>
      <c r="E1901" s="7" t="str">
        <f>Table20[[#This Row],[Growth Rate]]</f>
        <v/>
      </c>
      <c r="F1901">
        <f>Table21[[#This Row],[UNITID]]</f>
        <v>187596</v>
      </c>
      <c r="G1901" s="7" t="str">
        <f>Table21[[#This Row],[Growth Rate]]</f>
        <v/>
      </c>
      <c r="H1901">
        <f>Table5[[#This Row],[UNITID]]</f>
        <v>187596</v>
      </c>
      <c r="I1901" s="7" t="str">
        <f>Table5[[#This Row],[Growth Rate]]</f>
        <v/>
      </c>
    </row>
    <row r="1902" spans="1:9" ht="14.25">
      <c r="A1902" s="63">
        <f>Table19[[#This Row],[UNITID]]</f>
        <v>187596</v>
      </c>
      <c r="B1902" s="63" t="str">
        <f>Table19[[#This Row],[OUTCOMES MEASURES]]</f>
        <v>Adjusted cohort</v>
      </c>
      <c r="C1902" s="64">
        <f>Table19[[#This Row],[Growth Rate]]</f>
        <v>-0.24489795918367346</v>
      </c>
      <c r="D1902">
        <f>Table20[[#This Row],[UNITID]]</f>
        <v>187596</v>
      </c>
      <c r="E1902" s="64">
        <f>Table20[[#This Row],[Growth Rate]]</f>
        <v>0.25352112676056338</v>
      </c>
      <c r="F1902">
        <f>Table21[[#This Row],[UNITID]]</f>
        <v>187596</v>
      </c>
      <c r="G1902" s="155">
        <f>Table21[[#This Row],[Growth Rate]]</f>
        <v>0.23409363745498199</v>
      </c>
      <c r="H1902">
        <f>Table5[[#This Row],[UNITID]]</f>
        <v>187596</v>
      </c>
      <c r="I1902" s="64">
        <f>Table5[[#This Row],[Growth Rate]]</f>
        <v>0.31481481481481483</v>
      </c>
    </row>
    <row r="1903" spans="1:9" hidden="1">
      <c r="A1903">
        <f>Table19[[#This Row],[UNITID]]</f>
        <v>187596</v>
      </c>
      <c r="B1903" t="str">
        <f>Table19[[#This Row],[OUTCOMES MEASURES]]</f>
        <v>Number of adjusted cohort receiving a certificate at 4 years</v>
      </c>
      <c r="C1903" s="7">
        <f>Table19[[#This Row],[Growth Rate]]</f>
        <v>0.33333333333333331</v>
      </c>
      <c r="D1903">
        <f>Table20[[#This Row],[UNITID]]</f>
        <v>187596</v>
      </c>
      <c r="E1903" s="7">
        <f>Table20[[#This Row],[Growth Rate]]</f>
        <v>0.2</v>
      </c>
      <c r="F1903">
        <f>Table21[[#This Row],[UNITID]]</f>
        <v>187596</v>
      </c>
      <c r="G1903" s="7">
        <f>Table21[[#This Row],[Growth Rate]]</f>
        <v>2.7540983606557377</v>
      </c>
      <c r="H1903">
        <f>Table5[[#This Row],[UNITID]]</f>
        <v>187596</v>
      </c>
      <c r="I1903" s="7">
        <f>Table5[[#This Row],[Growth Rate]]</f>
        <v>1.4736842105263157</v>
      </c>
    </row>
    <row r="1904" spans="1:9" hidden="1">
      <c r="A1904">
        <f>Table19[[#This Row],[UNITID]]</f>
        <v>187596</v>
      </c>
      <c r="B1904" t="str">
        <f>Table19[[#This Row],[OUTCOMES MEASURES]]</f>
        <v>Number of adjusted cohort receiving an Associate's degree at 4 years</v>
      </c>
      <c r="C1904" s="7">
        <f>Table19[[#This Row],[Growth Rate]]</f>
        <v>-0.5</v>
      </c>
      <c r="D1904">
        <f>Table20[[#This Row],[UNITID]]</f>
        <v>187596</v>
      </c>
      <c r="E1904" s="7">
        <f>Table20[[#This Row],[Growth Rate]]</f>
        <v>1</v>
      </c>
      <c r="F1904">
        <f>Table21[[#This Row],[UNITID]]</f>
        <v>187596</v>
      </c>
      <c r="G1904" s="7">
        <f>Table21[[#This Row],[Growth Rate]]</f>
        <v>0.34905660377358488</v>
      </c>
      <c r="H1904">
        <f>Table5[[#This Row],[UNITID]]</f>
        <v>187596</v>
      </c>
      <c r="I1904" s="7">
        <f>Table5[[#This Row],[Growth Rate]]</f>
        <v>0.4</v>
      </c>
    </row>
    <row r="1905" spans="1:9" hidden="1">
      <c r="A1905">
        <f>Table19[[#This Row],[UNITID]]</f>
        <v>187596</v>
      </c>
      <c r="B1905" t="str">
        <f>Table19[[#This Row],[OUTCOMES MEASURES]]</f>
        <v>Number of adjusted cohort receiving a Bachelor's degree at 4 years</v>
      </c>
      <c r="C1905" s="7" t="str">
        <f>Table19[[#This Row],[Growth Rate]]</f>
        <v/>
      </c>
      <c r="D1905">
        <f>Table20[[#This Row],[UNITID]]</f>
        <v>187596</v>
      </c>
      <c r="E1905" s="7" t="str">
        <f>Table20[[#This Row],[Growth Rate]]</f>
        <v/>
      </c>
      <c r="F1905">
        <f>Table21[[#This Row],[UNITID]]</f>
        <v>187596</v>
      </c>
      <c r="G1905" s="7">
        <f>Table21[[#This Row],[Growth Rate]]</f>
        <v>2.6842105263157894</v>
      </c>
      <c r="H1905">
        <f>Table5[[#This Row],[UNITID]]</f>
        <v>187596</v>
      </c>
      <c r="I1905" s="7" t="str">
        <f>Table5[[#This Row],[Growth Rate]]</f>
        <v/>
      </c>
    </row>
    <row r="1906" spans="1:9" hidden="1">
      <c r="A1906">
        <f>Table19[[#This Row],[UNITID]]</f>
        <v>187596</v>
      </c>
      <c r="B1906" s="2" t="str">
        <f>Table19[[#This Row],[OUTCOMES MEASURES]]</f>
        <v>Number of adjusted cohort receiving an award at 4 years</v>
      </c>
      <c r="C1906" s="7">
        <f>Table19[[#This Row],[Growth Rate]]</f>
        <v>0.17391304347826086</v>
      </c>
      <c r="D1906">
        <f>Table20[[#This Row],[UNITID]]</f>
        <v>187596</v>
      </c>
      <c r="E1906" s="7">
        <f>Table20[[#This Row],[Growth Rate]]</f>
        <v>0.5</v>
      </c>
      <c r="F1906">
        <f>Table21[[#This Row],[UNITID]]</f>
        <v>187596</v>
      </c>
      <c r="G1906" s="21">
        <f>Table21[[#This Row],[Growth Rate]]</f>
        <v>1.3763440860215055</v>
      </c>
      <c r="H1906">
        <f>Table5[[#This Row],[UNITID]]</f>
        <v>187596</v>
      </c>
      <c r="I1906" s="7">
        <f>Table5[[#This Row],[Growth Rate]]</f>
        <v>1.4705882352941178</v>
      </c>
    </row>
    <row r="1907" spans="1:9" ht="14.25">
      <c r="A1907" s="63">
        <f>Table19[[#This Row],[UNITID]]</f>
        <v>187596</v>
      </c>
      <c r="B1907" s="148" t="str">
        <f>Table19[[#This Row],[OUTCOMES MEASURES]]</f>
        <v>Percent of adjusted cohort receiving an award at 4 years</v>
      </c>
      <c r="C1907" s="156">
        <f>Table19[[#This Row],[Growth Rate]]</f>
        <v>0.5</v>
      </c>
      <c r="D1907">
        <f>Table20[[#This Row],[UNITID]]</f>
        <v>187596</v>
      </c>
      <c r="E1907" s="156">
        <f>Table20[[#This Row],[Growth Rate]]</f>
        <v>0.25</v>
      </c>
      <c r="F1907">
        <f>Table21[[#This Row],[UNITID]]</f>
        <v>187596</v>
      </c>
      <c r="G1907" s="157">
        <f>Table21[[#This Row],[Growth Rate]]</f>
        <v>0.95454545454545459</v>
      </c>
      <c r="H1907">
        <f>Table5[[#This Row],[UNITID]]</f>
        <v>187596</v>
      </c>
      <c r="I1907" s="156">
        <f>Table5[[#This Row],[Growth Rate]]</f>
        <v>0.875</v>
      </c>
    </row>
    <row r="1908" spans="1:9" hidden="1">
      <c r="A1908">
        <f>Table19[[#This Row],[UNITID]]</f>
        <v>187596</v>
      </c>
      <c r="B1908" t="str">
        <f>Table19[[#This Row],[OUTCOMES MEASURES]]</f>
        <v>Number of adjusted cohort receiving a certificate at 6 years</v>
      </c>
      <c r="C1908" s="7">
        <f>Table19[[#This Row],[Growth Rate]]</f>
        <v>0.30909090909090908</v>
      </c>
      <c r="D1908">
        <f>Table20[[#This Row],[UNITID]]</f>
        <v>187596</v>
      </c>
      <c r="E1908" s="7">
        <f>Table20[[#This Row],[Growth Rate]]</f>
        <v>-0.25</v>
      </c>
      <c r="F1908">
        <f>Table21[[#This Row],[UNITID]]</f>
        <v>187596</v>
      </c>
      <c r="G1908" s="7">
        <f>Table21[[#This Row],[Growth Rate]]</f>
        <v>2.5074626865671643</v>
      </c>
      <c r="H1908">
        <f>Table5[[#This Row],[UNITID]]</f>
        <v>187596</v>
      </c>
      <c r="I1908" s="7">
        <f>Table5[[#This Row],[Growth Rate]]</f>
        <v>1.3809523809523809</v>
      </c>
    </row>
    <row r="1909" spans="1:9" hidden="1">
      <c r="A1909">
        <f>Table19[[#This Row],[UNITID]]</f>
        <v>187596</v>
      </c>
      <c r="B1909" t="str">
        <f>Table19[[#This Row],[OUTCOMES MEASURES]]</f>
        <v>Number of adjusted cohort receiving an Associate's degree at 6 years</v>
      </c>
      <c r="C1909" s="7">
        <f>Table19[[#This Row],[Growth Rate]]</f>
        <v>-0.53846153846153844</v>
      </c>
      <c r="D1909">
        <f>Table20[[#This Row],[UNITID]]</f>
        <v>187596</v>
      </c>
      <c r="E1909" s="7">
        <f>Table20[[#This Row],[Growth Rate]]</f>
        <v>1</v>
      </c>
      <c r="F1909">
        <f>Table21[[#This Row],[UNITID]]</f>
        <v>187596</v>
      </c>
      <c r="G1909" s="7">
        <f>Table21[[#This Row],[Growth Rate]]</f>
        <v>0.36521739130434783</v>
      </c>
      <c r="H1909">
        <f>Table5[[#This Row],[UNITID]]</f>
        <v>187596</v>
      </c>
      <c r="I1909" s="7">
        <f>Table5[[#This Row],[Growth Rate]]</f>
        <v>0.29411764705882354</v>
      </c>
    </row>
    <row r="1910" spans="1:9" hidden="1">
      <c r="A1910">
        <f>Table19[[#This Row],[UNITID]]</f>
        <v>187596</v>
      </c>
      <c r="B1910" t="str">
        <f>Table19[[#This Row],[OUTCOMES MEASURES]]</f>
        <v>Number of adjusted cohort receiving a Bachelor's degree at 6 years</v>
      </c>
      <c r="C1910" s="7">
        <f>Table19[[#This Row],[Growth Rate]]</f>
        <v>6</v>
      </c>
      <c r="D1910">
        <f>Table20[[#This Row],[UNITID]]</f>
        <v>187596</v>
      </c>
      <c r="E1910" s="7" t="str">
        <f>Table20[[#This Row],[Growth Rate]]</f>
        <v/>
      </c>
      <c r="F1910">
        <f>Table21[[#This Row],[UNITID]]</f>
        <v>187596</v>
      </c>
      <c r="G1910" s="7">
        <f>Table21[[#This Row],[Growth Rate]]</f>
        <v>2.2400000000000002</v>
      </c>
      <c r="H1910">
        <f>Table5[[#This Row],[UNITID]]</f>
        <v>187596</v>
      </c>
      <c r="I1910" s="7" t="str">
        <f>Table5[[#This Row],[Growth Rate]]</f>
        <v/>
      </c>
    </row>
    <row r="1911" spans="1:9" hidden="1">
      <c r="A1911">
        <f>Table19[[#This Row],[UNITID]]</f>
        <v>187596</v>
      </c>
      <c r="B1911" s="2" t="str">
        <f>Table19[[#This Row],[OUTCOMES MEASURES]]</f>
        <v>Number of adjusted cohort receiving an award at 6 years</v>
      </c>
      <c r="C1911" s="7">
        <f>Table19[[#This Row],[Growth Rate]]</f>
        <v>0.10975609756097561</v>
      </c>
      <c r="D1911">
        <f>Table20[[#This Row],[UNITID]]</f>
        <v>187596</v>
      </c>
      <c r="E1911" s="7">
        <f>Table20[[#This Row],[Growth Rate]]</f>
        <v>0</v>
      </c>
      <c r="F1911">
        <f>Table21[[#This Row],[UNITID]]</f>
        <v>187596</v>
      </c>
      <c r="G1911" s="21">
        <f>Table21[[#This Row],[Growth Rate]]</f>
        <v>1.2850241545893719</v>
      </c>
      <c r="H1911">
        <f>Table5[[#This Row],[UNITID]]</f>
        <v>187596</v>
      </c>
      <c r="I1911" s="7">
        <f>Table5[[#This Row],[Growth Rate]]</f>
        <v>1.368421052631579</v>
      </c>
    </row>
    <row r="1912" spans="1:9" ht="14.25">
      <c r="A1912" s="63">
        <f>Table19[[#This Row],[UNITID]]</f>
        <v>187596</v>
      </c>
      <c r="B1912" s="148" t="str">
        <f>Table19[[#This Row],[OUTCOMES MEASURES]]</f>
        <v>Percent of adjusted cohort receiving an award at 6 years</v>
      </c>
      <c r="C1912" s="156">
        <f>Table19[[#This Row],[Growth Rate]]</f>
        <v>0.47619047619047616</v>
      </c>
      <c r="D1912">
        <f>Table20[[#This Row],[UNITID]]</f>
        <v>187596</v>
      </c>
      <c r="E1912" s="156">
        <f>Table20[[#This Row],[Growth Rate]]</f>
        <v>-0.23076923076923078</v>
      </c>
      <c r="F1912">
        <f>Table21[[#This Row],[UNITID]]</f>
        <v>187596</v>
      </c>
      <c r="G1912" s="157">
        <f>Table21[[#This Row],[Growth Rate]]</f>
        <v>0.84</v>
      </c>
      <c r="H1912">
        <f>Table5[[#This Row],[UNITID]]</f>
        <v>187596</v>
      </c>
      <c r="I1912" s="156">
        <f>Table5[[#This Row],[Growth Rate]]</f>
        <v>0.77777777777777779</v>
      </c>
    </row>
    <row r="1913" spans="1:9" hidden="1">
      <c r="A1913">
        <f>Table19[[#This Row],[UNITID]]</f>
        <v>187596</v>
      </c>
      <c r="B1913" t="str">
        <f>Table19[[#This Row],[OUTCOMES MEASURES]]</f>
        <v>Number of adjusted cohort receiving a certificate at 8 years</v>
      </c>
      <c r="C1913" s="7">
        <f>Table19[[#This Row],[Growth Rate]]</f>
        <v>0.22033898305084745</v>
      </c>
      <c r="D1913">
        <f>Table20[[#This Row],[UNITID]]</f>
        <v>187596</v>
      </c>
      <c r="E1913" s="7">
        <f>Table20[[#This Row],[Growth Rate]]</f>
        <v>0.44444444444444442</v>
      </c>
      <c r="F1913">
        <f>Table21[[#This Row],[UNITID]]</f>
        <v>187596</v>
      </c>
      <c r="G1913" s="7">
        <f>Table21[[#This Row],[Growth Rate]]</f>
        <v>2.323943661971831</v>
      </c>
      <c r="H1913">
        <f>Table5[[#This Row],[UNITID]]</f>
        <v>187596</v>
      </c>
      <c r="I1913" s="7">
        <f>Table5[[#This Row],[Growth Rate]]</f>
        <v>1.1666666666666667</v>
      </c>
    </row>
    <row r="1914" spans="1:9" hidden="1">
      <c r="A1914">
        <f>Table19[[#This Row],[UNITID]]</f>
        <v>187596</v>
      </c>
      <c r="B1914" t="str">
        <f>Table19[[#This Row],[OUTCOMES MEASURES]]</f>
        <v>Number of adjusted cohort receiving an Associate's degree at 8 years</v>
      </c>
      <c r="C1914" s="7">
        <f>Table19[[#This Row],[Growth Rate]]</f>
        <v>-0.5714285714285714</v>
      </c>
      <c r="D1914">
        <f>Table20[[#This Row],[UNITID]]</f>
        <v>187596</v>
      </c>
      <c r="E1914" s="7">
        <f>Table20[[#This Row],[Growth Rate]]</f>
        <v>0</v>
      </c>
      <c r="F1914">
        <f>Table21[[#This Row],[UNITID]]</f>
        <v>187596</v>
      </c>
      <c r="G1914" s="7">
        <f>Table21[[#This Row],[Growth Rate]]</f>
        <v>0.30645161290322581</v>
      </c>
      <c r="H1914">
        <f>Table5[[#This Row],[UNITID]]</f>
        <v>187596</v>
      </c>
      <c r="I1914" s="7">
        <f>Table5[[#This Row],[Growth Rate]]</f>
        <v>0.35294117647058826</v>
      </c>
    </row>
    <row r="1915" spans="1:9" hidden="1">
      <c r="A1915">
        <f>Table19[[#This Row],[UNITID]]</f>
        <v>187596</v>
      </c>
      <c r="B1915" t="str">
        <f>Table19[[#This Row],[OUTCOMES MEASURES]]</f>
        <v>Number of adjusted cohort receiving a Bachelor's degree at 8 years</v>
      </c>
      <c r="C1915" s="7">
        <f>Table19[[#This Row],[Growth Rate]]</f>
        <v>2.5</v>
      </c>
      <c r="D1915">
        <f>Table20[[#This Row],[UNITID]]</f>
        <v>187596</v>
      </c>
      <c r="E1915" s="7">
        <f>Table20[[#This Row],[Growth Rate]]</f>
        <v>2</v>
      </c>
      <c r="F1915">
        <f>Table21[[#This Row],[UNITID]]</f>
        <v>187596</v>
      </c>
      <c r="G1915" s="7">
        <f>Table21[[#This Row],[Growth Rate]]</f>
        <v>1.6666666666666667</v>
      </c>
      <c r="H1915">
        <f>Table5[[#This Row],[UNITID]]</f>
        <v>187596</v>
      </c>
      <c r="I1915" s="7">
        <f>Table5[[#This Row],[Growth Rate]]</f>
        <v>5.333333333333333</v>
      </c>
    </row>
    <row r="1916" spans="1:9" hidden="1">
      <c r="A1916">
        <f>Table19[[#This Row],[UNITID]]</f>
        <v>187596</v>
      </c>
      <c r="B1916" t="str">
        <f>Table19[[#This Row],[OUTCOMES MEASURES]]</f>
        <v>Number of adjusted cohort receiving an award at 8 years</v>
      </c>
      <c r="C1916" s="7">
        <f>Table19[[#This Row],[Growth Rate]]</f>
        <v>2.247191011235955E-2</v>
      </c>
      <c r="D1916">
        <f>Table20[[#This Row],[UNITID]]</f>
        <v>187596</v>
      </c>
      <c r="E1916" s="7">
        <f>Table20[[#This Row],[Growth Rate]]</f>
        <v>0.5</v>
      </c>
      <c r="F1916">
        <f>Table21[[#This Row],[UNITID]]</f>
        <v>187596</v>
      </c>
      <c r="G1916" s="7">
        <f>Table21[[#This Row],[Growth Rate]]</f>
        <v>1.131578947368421</v>
      </c>
      <c r="H1916">
        <f>Table5[[#This Row],[UNITID]]</f>
        <v>187596</v>
      </c>
      <c r="I1916" s="7">
        <f>Table5[[#This Row],[Growth Rate]]</f>
        <v>1.1363636363636365</v>
      </c>
    </row>
    <row r="1917" spans="1:9" hidden="1">
      <c r="A1917">
        <f>Table19[[#This Row],[UNITID]]</f>
        <v>187596</v>
      </c>
      <c r="B1917" t="str">
        <f>Table19[[#This Row],[OUTCOMES MEASURES]]</f>
        <v>Number of adjusted cohort still enrolled at your institution at 8 years</v>
      </c>
      <c r="C1917" s="7">
        <f>Table19[[#This Row],[Growth Rate]]</f>
        <v>0.88888888888888884</v>
      </c>
      <c r="D1917">
        <f>Table20[[#This Row],[UNITID]]</f>
        <v>187596</v>
      </c>
      <c r="E1917" s="7" t="str">
        <f>Table20[[#This Row],[Growth Rate]]</f>
        <v/>
      </c>
      <c r="F1917">
        <f>Table21[[#This Row],[UNITID]]</f>
        <v>187596</v>
      </c>
      <c r="G1917" s="7">
        <f>Table21[[#This Row],[Growth Rate]]</f>
        <v>0.52631578947368418</v>
      </c>
      <c r="H1917">
        <f>Table5[[#This Row],[UNITID]]</f>
        <v>187596</v>
      </c>
      <c r="I1917" s="7">
        <f>Table5[[#This Row],[Growth Rate]]</f>
        <v>0.83333333333333337</v>
      </c>
    </row>
    <row r="1918" spans="1:9" hidden="1">
      <c r="A1918">
        <f>Table19[[#This Row],[UNITID]]</f>
        <v>187596</v>
      </c>
      <c r="B1918" t="str">
        <f>Table19[[#This Row],[OUTCOMES MEASURES]]</f>
        <v>Number of adjusted cohort who enrolled subsequently at another institution at 8 years</v>
      </c>
      <c r="C1918" s="7" t="str">
        <f>Table19[[#This Row],[Growth Rate]]</f>
        <v/>
      </c>
      <c r="D1918">
        <f>Table20[[#This Row],[UNITID]]</f>
        <v>187596</v>
      </c>
      <c r="E1918" s="7" t="str">
        <f>Table20[[#This Row],[Growth Rate]]</f>
        <v/>
      </c>
      <c r="F1918">
        <f>Table21[[#This Row],[UNITID]]</f>
        <v>187596</v>
      </c>
      <c r="G1918" s="7" t="str">
        <f>Table21[[#This Row],[Growth Rate]]</f>
        <v/>
      </c>
      <c r="H1918">
        <f>Table5[[#This Row],[UNITID]]</f>
        <v>187596</v>
      </c>
      <c r="I1918" s="7" t="str">
        <f>Table5[[#This Row],[Growth Rate]]</f>
        <v/>
      </c>
    </row>
    <row r="1919" spans="1:9" hidden="1">
      <c r="A1919">
        <f>Table19[[#This Row],[UNITID]]</f>
        <v>187596</v>
      </c>
      <c r="B1919" s="2" t="str">
        <f>Table19[[#This Row],[OUTCOMES MEASURES]]</f>
        <v>Number of adjusted cohort whose subsequent enrollment status is unknown at 8 years</v>
      </c>
      <c r="C1919" s="8">
        <f>Table19[[#This Row],[Growth Rate]]</f>
        <v>-0.36734693877551022</v>
      </c>
      <c r="D1919">
        <f>Table20[[#This Row],[UNITID]]</f>
        <v>187596</v>
      </c>
      <c r="E1919" s="7">
        <f>Table20[[#This Row],[Growth Rate]]</f>
        <v>1.6949152542372881E-2</v>
      </c>
      <c r="F1919">
        <f>Table21[[#This Row],[UNITID]]</f>
        <v>187596</v>
      </c>
      <c r="G1919" s="7">
        <f>Table21[[#This Row],[Growth Rate]]</f>
        <v>-0.15167548500881833</v>
      </c>
      <c r="H1919">
        <f>Table5[[#This Row],[UNITID]]</f>
        <v>187596</v>
      </c>
      <c r="I1919" s="7">
        <f>Table5[[#This Row],[Growth Rate]]</f>
        <v>1.2500000000000001E-2</v>
      </c>
    </row>
    <row r="1920" spans="1:9" hidden="1">
      <c r="A1920">
        <f>Table19[[#This Row],[UNITID]]</f>
        <v>187596</v>
      </c>
      <c r="B1920" s="2" t="str">
        <f>Table19[[#This Row],[OUTCOMES MEASURES]]</f>
        <v>Number of adjusted cohort who did not receive an award from your institution at 8 years</v>
      </c>
      <c r="C1920" s="7">
        <f>Table19[[#This Row],[Growth Rate]]</f>
        <v>-0.32343234323432341</v>
      </c>
      <c r="D1920">
        <f>Table20[[#This Row],[UNITID]]</f>
        <v>187596</v>
      </c>
      <c r="E1920" s="7">
        <f>Table20[[#This Row],[Growth Rate]]</f>
        <v>0.20338983050847459</v>
      </c>
      <c r="F1920">
        <f>Table21[[#This Row],[UNITID]]</f>
        <v>187596</v>
      </c>
      <c r="G1920" s="21">
        <f>Table21[[#This Row],[Growth Rate]]</f>
        <v>-0.10413223140495868</v>
      </c>
      <c r="H1920">
        <f>Table5[[#This Row],[UNITID]]</f>
        <v>187596</v>
      </c>
      <c r="I1920" s="7">
        <f>Table5[[#This Row],[Growth Rate]]</f>
        <v>0.10465116279069768</v>
      </c>
    </row>
    <row r="1921" spans="1:9" ht="14.25">
      <c r="A1921" s="63">
        <f>Table19[[#This Row],[UNITID]]</f>
        <v>187596</v>
      </c>
      <c r="B1921" s="148" t="str">
        <f>Table19[[#This Row],[OUTCOMES MEASURES]]</f>
        <v>Percent of adjusted cohort receiving an award at 8 years</v>
      </c>
      <c r="C1921" s="156">
        <f>Table19[[#This Row],[Growth Rate]]</f>
        <v>0.34782608695652173</v>
      </c>
      <c r="D1921">
        <f>Table20[[#This Row],[UNITID]]</f>
        <v>187596</v>
      </c>
      <c r="E1921" s="156">
        <f>Table20[[#This Row],[Growth Rate]]</f>
        <v>0.17647058823529413</v>
      </c>
      <c r="F1921">
        <f>Table21[[#This Row],[UNITID]]</f>
        <v>187596</v>
      </c>
      <c r="G1921" s="157">
        <f>Table21[[#This Row],[Growth Rate]]</f>
        <v>0.7407407407407407</v>
      </c>
      <c r="H1921">
        <f>Table5[[#This Row],[UNITID]]</f>
        <v>187596</v>
      </c>
      <c r="I1921" s="156">
        <f>Table5[[#This Row],[Growth Rate]]</f>
        <v>0.65</v>
      </c>
    </row>
    <row r="1922" spans="1:9" hidden="1">
      <c r="A1922">
        <f>Table19[[#This Row],[UNITID]]</f>
        <v>187596</v>
      </c>
      <c r="B1922" s="2" t="str">
        <f>Table19[[#This Row],[OUTCOMES MEASURES]]</f>
        <v>Percent of adjusted cohort still or subsequently enrolled at 8 years</v>
      </c>
      <c r="C1922" s="8">
        <f>Table19[[#This Row],[Growth Rate]]</f>
        <v>2</v>
      </c>
      <c r="D1922">
        <f>Table20[[#This Row],[UNITID]]</f>
        <v>187596</v>
      </c>
      <c r="E1922" s="7" t="str">
        <f>Table20[[#This Row],[Growth Rate]]</f>
        <v/>
      </c>
      <c r="F1922">
        <f>Table21[[#This Row],[UNITID]]</f>
        <v>187596</v>
      </c>
      <c r="G1922" s="21">
        <f>Table21[[#This Row],[Growth Rate]]</f>
        <v>0.2</v>
      </c>
      <c r="H1922">
        <f>Table5[[#This Row],[UNITID]]</f>
        <v>187596</v>
      </c>
      <c r="I1922" s="7">
        <f>Table5[[#This Row],[Growth Rate]]</f>
        <v>0.66666666666666663</v>
      </c>
    </row>
    <row r="1923" spans="1:9" ht="14.25">
      <c r="A1923" s="63">
        <f>Table19[[#This Row],[UNITID]]</f>
        <v>187596</v>
      </c>
      <c r="B1923" s="148" t="str">
        <f>Table19[[#This Row],[OUTCOMES MEASURES]]</f>
        <v>Percent of adjusted cohort still enrolled at your institution at 8 years</v>
      </c>
      <c r="C1923" s="156">
        <f>Table19[[#This Row],[Growth Rate]]</f>
        <v>2</v>
      </c>
      <c r="D1923">
        <f>Table20[[#This Row],[UNITID]]</f>
        <v>187596</v>
      </c>
      <c r="E1923" s="156" t="str">
        <f>Table20[[#This Row],[Growth Rate]]</f>
        <v/>
      </c>
      <c r="F1923">
        <f>Table21[[#This Row],[UNITID]]</f>
        <v>187596</v>
      </c>
      <c r="G1923" s="158">
        <f>Table21[[#This Row],[Growth Rate]]</f>
        <v>0.2</v>
      </c>
      <c r="H1923">
        <f>Table5[[#This Row],[UNITID]]</f>
        <v>187596</v>
      </c>
      <c r="I1923" s="156">
        <f>Table5[[#This Row],[Growth Rate]]</f>
        <v>0.33333333333333331</v>
      </c>
    </row>
    <row r="1924" spans="1:9" ht="14.25">
      <c r="A1924" s="63">
        <f>Table19[[#This Row],[UNITID]]</f>
        <v>187596</v>
      </c>
      <c r="B1924" s="148" t="str">
        <f>Table19[[#This Row],[OUTCOMES MEASURES]]</f>
        <v>Percent of adjusted cohort enrolled subsequently at another institution at 8 years</v>
      </c>
      <c r="C1924" s="156" t="str">
        <f>Table19[[#This Row],[Growth Rate]]</f>
        <v/>
      </c>
      <c r="D1924">
        <f>Table20[[#This Row],[UNITID]]</f>
        <v>187596</v>
      </c>
      <c r="E1924" s="64" t="str">
        <f>Table20[[#This Row],[Growth Rate]]</f>
        <v/>
      </c>
      <c r="F1924">
        <f>Table21[[#This Row],[UNITID]]</f>
        <v>187596</v>
      </c>
      <c r="G1924" s="158" t="str">
        <f>Table21[[#This Row],[Growth Rate]]</f>
        <v/>
      </c>
      <c r="H1924">
        <f>Table5[[#This Row],[UNITID]]</f>
        <v>187596</v>
      </c>
      <c r="I1924" s="64" t="str">
        <f>Table5[[#This Row],[Growth Rate]]</f>
        <v/>
      </c>
    </row>
    <row r="1925" spans="1:9" hidden="1">
      <c r="A1925">
        <f>Table19[[#This Row],[UNITID]]</f>
        <v>187596</v>
      </c>
      <c r="B1925" s="2" t="str">
        <f>Table19[[#This Row],[OUTCOMES MEASURES]]</f>
        <v>Percent of adjusted cohort enrollment status unknown at 8 years</v>
      </c>
      <c r="C1925" s="8">
        <f>Table19[[#This Row],[Growth Rate]]</f>
        <v>-0.16</v>
      </c>
      <c r="D1925">
        <f>Table20[[#This Row],[UNITID]]</f>
        <v>187596</v>
      </c>
      <c r="E1925" s="8">
        <f>Table20[[#This Row],[Growth Rate]]</f>
        <v>-0.19277108433734941</v>
      </c>
      <c r="F1925">
        <f>Table21[[#This Row],[UNITID]]</f>
        <v>187596</v>
      </c>
      <c r="G1925" s="8">
        <f>Table21[[#This Row],[Growth Rate]]</f>
        <v>-0.30882352941176472</v>
      </c>
      <c r="H1925">
        <f>Table5[[#This Row],[UNITID]]</f>
        <v>187596</v>
      </c>
      <c r="I1925" s="8">
        <f>Table5[[#This Row],[Growth Rate]]</f>
        <v>-0.22972972972972974</v>
      </c>
    </row>
    <row r="1926" spans="1:9" hidden="1">
      <c r="A1926">
        <f>Table19[[#This Row],[UNITID]]</f>
        <v>187620</v>
      </c>
      <c r="B1926" s="2" t="str">
        <f>Table19[[#This Row],[OUTCOMES MEASURES]]</f>
        <v>First-Time, Full-Time Cohort</v>
      </c>
      <c r="C1926" s="8">
        <f>Table19[[#This Row],[Growth Rate]]</f>
        <v>-0.28039867109634553</v>
      </c>
      <c r="D1926">
        <f>Table20[[#This Row],[UNITID]]</f>
        <v>187620</v>
      </c>
      <c r="E1926" s="8">
        <f>Table20[[#This Row],[Growth Rate]]</f>
        <v>-0.48220640569395018</v>
      </c>
      <c r="F1926">
        <f>Table21[[#This Row],[UNITID]]</f>
        <v>187620</v>
      </c>
      <c r="G1926" s="8">
        <f>Table21[[#This Row],[Growth Rate]]</f>
        <v>-0.25</v>
      </c>
      <c r="H1926">
        <f>Table5[[#This Row],[UNITID]]</f>
        <v>187620</v>
      </c>
      <c r="I1926" s="8">
        <f>Table5[[#This Row],[Growth Rate]]</f>
        <v>-0.26037735849056604</v>
      </c>
    </row>
    <row r="1927" spans="1:9" hidden="1">
      <c r="A1927">
        <f>Table19[[#This Row],[UNITID]]</f>
        <v>187620</v>
      </c>
      <c r="B1927" t="str">
        <f>Table19[[#This Row],[OUTCOMES MEASURES]]</f>
        <v>Exclusions to cohort</v>
      </c>
      <c r="C1927" s="7">
        <f>Table19[[#This Row],[Growth Rate]]</f>
        <v>-0.7142857142857143</v>
      </c>
      <c r="D1927">
        <f>Table20[[#This Row],[UNITID]]</f>
        <v>187620</v>
      </c>
      <c r="E1927" s="7">
        <f>Table20[[#This Row],[Growth Rate]]</f>
        <v>-1</v>
      </c>
      <c r="F1927">
        <f>Table21[[#This Row],[UNITID]]</f>
        <v>187620</v>
      </c>
      <c r="G1927" s="7">
        <f>Table21[[#This Row],[Growth Rate]]</f>
        <v>-0.5</v>
      </c>
      <c r="H1927">
        <f>Table5[[#This Row],[UNITID]]</f>
        <v>187620</v>
      </c>
      <c r="I1927" s="7" t="str">
        <f>Table5[[#This Row],[Growth Rate]]</f>
        <v/>
      </c>
    </row>
    <row r="1928" spans="1:9" ht="14.25">
      <c r="A1928" s="63">
        <f>Table19[[#This Row],[UNITID]]</f>
        <v>187620</v>
      </c>
      <c r="B1928" s="63" t="str">
        <f>Table19[[#This Row],[OUTCOMES MEASURES]]</f>
        <v>Adjusted cohort</v>
      </c>
      <c r="C1928" s="64">
        <f>Table19[[#This Row],[Growth Rate]]</f>
        <v>-0.27837116154873165</v>
      </c>
      <c r="D1928">
        <f>Table20[[#This Row],[UNITID]]</f>
        <v>187620</v>
      </c>
      <c r="E1928" s="64">
        <f>Table20[[#This Row],[Growth Rate]]</f>
        <v>-0.47942754919499103</v>
      </c>
      <c r="F1928">
        <f>Table21[[#This Row],[UNITID]]</f>
        <v>187620</v>
      </c>
      <c r="G1928" s="155">
        <f>Table21[[#This Row],[Growth Rate]]</f>
        <v>-0.24838709677419354</v>
      </c>
      <c r="H1928">
        <f>Table5[[#This Row],[UNITID]]</f>
        <v>187620</v>
      </c>
      <c r="I1928" s="64">
        <f>Table5[[#This Row],[Growth Rate]]</f>
        <v>-0.26415094339622641</v>
      </c>
    </row>
    <row r="1929" spans="1:9" hidden="1">
      <c r="A1929">
        <f>Table19[[#This Row],[UNITID]]</f>
        <v>187620</v>
      </c>
      <c r="B1929" t="str">
        <f>Table19[[#This Row],[OUTCOMES MEASURES]]</f>
        <v>Number of adjusted cohort receiving a certificate at 4 years</v>
      </c>
      <c r="C1929" s="7">
        <f>Table19[[#This Row],[Growth Rate]]</f>
        <v>-0.22</v>
      </c>
      <c r="D1929">
        <f>Table20[[#This Row],[UNITID]]</f>
        <v>187620</v>
      </c>
      <c r="E1929" s="7">
        <f>Table20[[#This Row],[Growth Rate]]</f>
        <v>-0.54545454545454541</v>
      </c>
      <c r="F1929">
        <f>Table21[[#This Row],[UNITID]]</f>
        <v>187620</v>
      </c>
      <c r="G1929" s="7">
        <f>Table21[[#This Row],[Growth Rate]]</f>
        <v>0.16666666666666666</v>
      </c>
      <c r="H1929">
        <f>Table5[[#This Row],[UNITID]]</f>
        <v>187620</v>
      </c>
      <c r="I1929" s="7">
        <f>Table5[[#This Row],[Growth Rate]]</f>
        <v>0.27272727272727271</v>
      </c>
    </row>
    <row r="1930" spans="1:9" hidden="1">
      <c r="A1930">
        <f>Table19[[#This Row],[UNITID]]</f>
        <v>187620</v>
      </c>
      <c r="B1930" t="str">
        <f>Table19[[#This Row],[OUTCOMES MEASURES]]</f>
        <v>Number of adjusted cohort receiving an Associate's degree at 4 years</v>
      </c>
      <c r="C1930" s="7">
        <f>Table19[[#This Row],[Growth Rate]]</f>
        <v>-0.20689655172413793</v>
      </c>
      <c r="D1930">
        <f>Table20[[#This Row],[UNITID]]</f>
        <v>187620</v>
      </c>
      <c r="E1930" s="7">
        <f>Table20[[#This Row],[Growth Rate]]</f>
        <v>-0.4</v>
      </c>
      <c r="F1930">
        <f>Table21[[#This Row],[UNITID]]</f>
        <v>187620</v>
      </c>
      <c r="G1930" s="7">
        <f>Table21[[#This Row],[Growth Rate]]</f>
        <v>-0.20512820512820512</v>
      </c>
      <c r="H1930">
        <f>Table5[[#This Row],[UNITID]]</f>
        <v>187620</v>
      </c>
      <c r="I1930" s="7">
        <f>Table5[[#This Row],[Growth Rate]]</f>
        <v>-0.17647058823529413</v>
      </c>
    </row>
    <row r="1931" spans="1:9" hidden="1">
      <c r="A1931">
        <f>Table19[[#This Row],[UNITID]]</f>
        <v>187620</v>
      </c>
      <c r="B1931" t="str">
        <f>Table19[[#This Row],[OUTCOMES MEASURES]]</f>
        <v>Number of adjusted cohort receiving a Bachelor's degree at 4 years</v>
      </c>
      <c r="C1931" s="7" t="str">
        <f>Table19[[#This Row],[Growth Rate]]</f>
        <v/>
      </c>
      <c r="D1931">
        <f>Table20[[#This Row],[UNITID]]</f>
        <v>187620</v>
      </c>
      <c r="E1931" s="7" t="str">
        <f>Table20[[#This Row],[Growth Rate]]</f>
        <v/>
      </c>
      <c r="F1931">
        <f>Table21[[#This Row],[UNITID]]</f>
        <v>187620</v>
      </c>
      <c r="G1931" s="7" t="str">
        <f>Table21[[#This Row],[Growth Rate]]</f>
        <v/>
      </c>
      <c r="H1931">
        <f>Table5[[#This Row],[UNITID]]</f>
        <v>187620</v>
      </c>
      <c r="I1931" s="7" t="str">
        <f>Table5[[#This Row],[Growth Rate]]</f>
        <v/>
      </c>
    </row>
    <row r="1932" spans="1:9" hidden="1">
      <c r="A1932">
        <f>Table19[[#This Row],[UNITID]]</f>
        <v>187620</v>
      </c>
      <c r="B1932" s="2" t="str">
        <f>Table19[[#This Row],[OUTCOMES MEASURES]]</f>
        <v>Number of adjusted cohort receiving an award at 4 years</v>
      </c>
      <c r="C1932" s="7">
        <f>Table19[[#This Row],[Growth Rate]]</f>
        <v>-0.20948616600790515</v>
      </c>
      <c r="D1932">
        <f>Table20[[#This Row],[UNITID]]</f>
        <v>187620</v>
      </c>
      <c r="E1932" s="7">
        <f>Table20[[#This Row],[Growth Rate]]</f>
        <v>-0.46808510638297873</v>
      </c>
      <c r="F1932">
        <f>Table21[[#This Row],[UNITID]]</f>
        <v>187620</v>
      </c>
      <c r="G1932" s="21">
        <f>Table21[[#This Row],[Growth Rate]]</f>
        <v>-0.15555555555555556</v>
      </c>
      <c r="H1932">
        <f>Table5[[#This Row],[UNITID]]</f>
        <v>187620</v>
      </c>
      <c r="I1932" s="7">
        <f>Table5[[#This Row],[Growth Rate]]</f>
        <v>-6.6666666666666666E-2</v>
      </c>
    </row>
    <row r="1933" spans="1:9" ht="14.25">
      <c r="A1933" s="63">
        <f>Table19[[#This Row],[UNITID]]</f>
        <v>187620</v>
      </c>
      <c r="B1933" s="148" t="str">
        <f>Table19[[#This Row],[OUTCOMES MEASURES]]</f>
        <v>Percent of adjusted cohort receiving an award at 4 years</v>
      </c>
      <c r="C1933" s="156">
        <f>Table19[[#This Row],[Growth Rate]]</f>
        <v>0.11764705882352941</v>
      </c>
      <c r="D1933">
        <f>Table20[[#This Row],[UNITID]]</f>
        <v>187620</v>
      </c>
      <c r="E1933" s="156">
        <f>Table20[[#This Row],[Growth Rate]]</f>
        <v>0.125</v>
      </c>
      <c r="F1933">
        <f>Table21[[#This Row],[UNITID]]</f>
        <v>187620</v>
      </c>
      <c r="G1933" s="157">
        <f>Table21[[#This Row],[Growth Rate]]</f>
        <v>0.13793103448275862</v>
      </c>
      <c r="H1933">
        <f>Table5[[#This Row],[UNITID]]</f>
        <v>187620</v>
      </c>
      <c r="I1933" s="156">
        <f>Table5[[#This Row],[Growth Rate]]</f>
        <v>0.29411764705882354</v>
      </c>
    </row>
    <row r="1934" spans="1:9" hidden="1">
      <c r="A1934">
        <f>Table19[[#This Row],[UNITID]]</f>
        <v>187620</v>
      </c>
      <c r="B1934" t="str">
        <f>Table19[[#This Row],[OUTCOMES MEASURES]]</f>
        <v>Number of adjusted cohort receiving a certificate at 6 years</v>
      </c>
      <c r="C1934" s="7">
        <f>Table19[[#This Row],[Growth Rate]]</f>
        <v>-0.23636363636363636</v>
      </c>
      <c r="D1934">
        <f>Table20[[#This Row],[UNITID]]</f>
        <v>187620</v>
      </c>
      <c r="E1934" s="7">
        <f>Table20[[#This Row],[Growth Rate]]</f>
        <v>-0.27777777777777779</v>
      </c>
      <c r="F1934">
        <f>Table21[[#This Row],[UNITID]]</f>
        <v>187620</v>
      </c>
      <c r="G1934" s="7">
        <f>Table21[[#This Row],[Growth Rate]]</f>
        <v>8.3333333333333329E-2</v>
      </c>
      <c r="H1934">
        <f>Table5[[#This Row],[UNITID]]</f>
        <v>187620</v>
      </c>
      <c r="I1934" s="7">
        <f>Table5[[#This Row],[Growth Rate]]</f>
        <v>0.36363636363636365</v>
      </c>
    </row>
    <row r="1935" spans="1:9" hidden="1">
      <c r="A1935">
        <f>Table19[[#This Row],[UNITID]]</f>
        <v>187620</v>
      </c>
      <c r="B1935" t="str">
        <f>Table19[[#This Row],[OUTCOMES MEASURES]]</f>
        <v>Number of adjusted cohort receiving an Associate's degree at 6 years</v>
      </c>
      <c r="C1935" s="7">
        <f>Table19[[#This Row],[Growth Rate]]</f>
        <v>-0.22053231939163498</v>
      </c>
      <c r="D1935">
        <f>Table20[[#This Row],[UNITID]]</f>
        <v>187620</v>
      </c>
      <c r="E1935" s="7">
        <f>Table20[[#This Row],[Growth Rate]]</f>
        <v>-0.59322033898305082</v>
      </c>
      <c r="F1935">
        <f>Table21[[#This Row],[UNITID]]</f>
        <v>187620</v>
      </c>
      <c r="G1935" s="7">
        <f>Table21[[#This Row],[Growth Rate]]</f>
        <v>-0.20930232558139536</v>
      </c>
      <c r="H1935">
        <f>Table5[[#This Row],[UNITID]]</f>
        <v>187620</v>
      </c>
      <c r="I1935" s="7">
        <f>Table5[[#This Row],[Growth Rate]]</f>
        <v>-0.25531914893617019</v>
      </c>
    </row>
    <row r="1936" spans="1:9" hidden="1">
      <c r="A1936">
        <f>Table19[[#This Row],[UNITID]]</f>
        <v>187620</v>
      </c>
      <c r="B1936" t="str">
        <f>Table19[[#This Row],[OUTCOMES MEASURES]]</f>
        <v>Number of adjusted cohort receiving a Bachelor's degree at 6 years</v>
      </c>
      <c r="C1936" s="7" t="str">
        <f>Table19[[#This Row],[Growth Rate]]</f>
        <v/>
      </c>
      <c r="D1936">
        <f>Table20[[#This Row],[UNITID]]</f>
        <v>187620</v>
      </c>
      <c r="E1936" s="7" t="str">
        <f>Table20[[#This Row],[Growth Rate]]</f>
        <v/>
      </c>
      <c r="F1936">
        <f>Table21[[#This Row],[UNITID]]</f>
        <v>187620</v>
      </c>
      <c r="G1936" s="7" t="str">
        <f>Table21[[#This Row],[Growth Rate]]</f>
        <v/>
      </c>
      <c r="H1936">
        <f>Table5[[#This Row],[UNITID]]</f>
        <v>187620</v>
      </c>
      <c r="I1936" s="7" t="str">
        <f>Table5[[#This Row],[Growth Rate]]</f>
        <v/>
      </c>
    </row>
    <row r="1937" spans="1:9" hidden="1">
      <c r="A1937">
        <f>Table19[[#This Row],[UNITID]]</f>
        <v>187620</v>
      </c>
      <c r="B1937" s="2" t="str">
        <f>Table19[[#This Row],[OUTCOMES MEASURES]]</f>
        <v>Number of adjusted cohort receiving an award at 6 years</v>
      </c>
      <c r="C1937" s="7">
        <f>Table19[[#This Row],[Growth Rate]]</f>
        <v>-0.22327044025157233</v>
      </c>
      <c r="D1937">
        <f>Table20[[#This Row],[UNITID]]</f>
        <v>187620</v>
      </c>
      <c r="E1937" s="7">
        <f>Table20[[#This Row],[Growth Rate]]</f>
        <v>-0.51948051948051943</v>
      </c>
      <c r="F1937">
        <f>Table21[[#This Row],[UNITID]]</f>
        <v>187620</v>
      </c>
      <c r="G1937" s="21">
        <f>Table21[[#This Row],[Growth Rate]]</f>
        <v>-0.17346938775510204</v>
      </c>
      <c r="H1937">
        <f>Table5[[#This Row],[UNITID]]</f>
        <v>187620</v>
      </c>
      <c r="I1937" s="7">
        <f>Table5[[#This Row],[Growth Rate]]</f>
        <v>-0.13793103448275862</v>
      </c>
    </row>
    <row r="1938" spans="1:9" ht="14.25">
      <c r="A1938" s="63">
        <f>Table19[[#This Row],[UNITID]]</f>
        <v>187620</v>
      </c>
      <c r="B1938" s="148" t="str">
        <f>Table19[[#This Row],[OUTCOMES MEASURES]]</f>
        <v>Percent of adjusted cohort receiving an award at 6 years</v>
      </c>
      <c r="C1938" s="156">
        <f>Table19[[#This Row],[Growth Rate]]</f>
        <v>9.5238095238095233E-2</v>
      </c>
      <c r="D1938">
        <f>Table20[[#This Row],[UNITID]]</f>
        <v>187620</v>
      </c>
      <c r="E1938" s="156">
        <f>Table20[[#This Row],[Growth Rate]]</f>
        <v>-7.1428571428571425E-2</v>
      </c>
      <c r="F1938">
        <f>Table21[[#This Row],[UNITID]]</f>
        <v>187620</v>
      </c>
      <c r="G1938" s="157">
        <f>Table21[[#This Row],[Growth Rate]]</f>
        <v>9.375E-2</v>
      </c>
      <c r="H1938">
        <f>Table5[[#This Row],[UNITID]]</f>
        <v>187620</v>
      </c>
      <c r="I1938" s="156">
        <f>Table5[[#This Row],[Growth Rate]]</f>
        <v>0.18181818181818182</v>
      </c>
    </row>
    <row r="1939" spans="1:9" hidden="1">
      <c r="A1939">
        <f>Table19[[#This Row],[UNITID]]</f>
        <v>187620</v>
      </c>
      <c r="B1939" t="str">
        <f>Table19[[#This Row],[OUTCOMES MEASURES]]</f>
        <v>Number of adjusted cohort receiving a certificate at 8 years</v>
      </c>
      <c r="C1939" s="7">
        <f>Table19[[#This Row],[Growth Rate]]</f>
        <v>-0.22413793103448276</v>
      </c>
      <c r="D1939">
        <f>Table20[[#This Row],[UNITID]]</f>
        <v>187620</v>
      </c>
      <c r="E1939" s="7">
        <f>Table20[[#This Row],[Growth Rate]]</f>
        <v>-0.27777777777777779</v>
      </c>
      <c r="F1939">
        <f>Table21[[#This Row],[UNITID]]</f>
        <v>187620</v>
      </c>
      <c r="G1939" s="7">
        <f>Table21[[#This Row],[Growth Rate]]</f>
        <v>0</v>
      </c>
      <c r="H1939">
        <f>Table5[[#This Row],[UNITID]]</f>
        <v>187620</v>
      </c>
      <c r="I1939" s="7">
        <f>Table5[[#This Row],[Growth Rate]]</f>
        <v>0.15384615384615385</v>
      </c>
    </row>
    <row r="1940" spans="1:9" hidden="1">
      <c r="A1940">
        <f>Table19[[#This Row],[UNITID]]</f>
        <v>187620</v>
      </c>
      <c r="B1940" t="str">
        <f>Table19[[#This Row],[OUTCOMES MEASURES]]</f>
        <v>Number of adjusted cohort receiving an Associate's degree at 8 years</v>
      </c>
      <c r="C1940" s="7">
        <f>Table19[[#This Row],[Growth Rate]]</f>
        <v>-0.20212765957446807</v>
      </c>
      <c r="D1940">
        <f>Table20[[#This Row],[UNITID]]</f>
        <v>187620</v>
      </c>
      <c r="E1940" s="7">
        <f>Table20[[#This Row],[Growth Rate]]</f>
        <v>-0.53846153846153844</v>
      </c>
      <c r="F1940">
        <f>Table21[[#This Row],[UNITID]]</f>
        <v>187620</v>
      </c>
      <c r="G1940" s="7">
        <f>Table21[[#This Row],[Growth Rate]]</f>
        <v>-0.20689655172413793</v>
      </c>
      <c r="H1940">
        <f>Table5[[#This Row],[UNITID]]</f>
        <v>187620</v>
      </c>
      <c r="I1940" s="7">
        <f>Table5[[#This Row],[Growth Rate]]</f>
        <v>-0.28000000000000003</v>
      </c>
    </row>
    <row r="1941" spans="1:9" hidden="1">
      <c r="A1941">
        <f>Table19[[#This Row],[UNITID]]</f>
        <v>187620</v>
      </c>
      <c r="B1941" t="str">
        <f>Table19[[#This Row],[OUTCOMES MEASURES]]</f>
        <v>Number of adjusted cohort receiving a Bachelor's degree at 8 years</v>
      </c>
      <c r="C1941" s="7" t="str">
        <f>Table19[[#This Row],[Growth Rate]]</f>
        <v/>
      </c>
      <c r="D1941">
        <f>Table20[[#This Row],[UNITID]]</f>
        <v>187620</v>
      </c>
      <c r="E1941" s="7" t="str">
        <f>Table20[[#This Row],[Growth Rate]]</f>
        <v/>
      </c>
      <c r="F1941">
        <f>Table21[[#This Row],[UNITID]]</f>
        <v>187620</v>
      </c>
      <c r="G1941" s="7" t="str">
        <f>Table21[[#This Row],[Growth Rate]]</f>
        <v/>
      </c>
      <c r="H1941">
        <f>Table5[[#This Row],[UNITID]]</f>
        <v>187620</v>
      </c>
      <c r="I1941" s="7" t="str">
        <f>Table5[[#This Row],[Growth Rate]]</f>
        <v/>
      </c>
    </row>
    <row r="1942" spans="1:9" hidden="1">
      <c r="A1942">
        <f>Table19[[#This Row],[UNITID]]</f>
        <v>187620</v>
      </c>
      <c r="B1942" t="str">
        <f>Table19[[#This Row],[OUTCOMES MEASURES]]</f>
        <v>Number of adjusted cohort receiving an award at 8 years</v>
      </c>
      <c r="C1942" s="7">
        <f>Table19[[#This Row],[Growth Rate]]</f>
        <v>-0.20588235294117646</v>
      </c>
      <c r="D1942">
        <f>Table20[[#This Row],[UNITID]]</f>
        <v>187620</v>
      </c>
      <c r="E1942" s="7">
        <f>Table20[[#This Row],[Growth Rate]]</f>
        <v>-0.48192771084337349</v>
      </c>
      <c r="F1942">
        <f>Table21[[#This Row],[UNITID]]</f>
        <v>187620</v>
      </c>
      <c r="G1942" s="7">
        <f>Table21[[#This Row],[Growth Rate]]</f>
        <v>-0.18181818181818182</v>
      </c>
      <c r="H1942">
        <f>Table5[[#This Row],[UNITID]]</f>
        <v>187620</v>
      </c>
      <c r="I1942" s="7">
        <f>Table5[[#This Row],[Growth Rate]]</f>
        <v>-0.19047619047619047</v>
      </c>
    </row>
    <row r="1943" spans="1:9" hidden="1">
      <c r="A1943">
        <f>Table19[[#This Row],[UNITID]]</f>
        <v>187620</v>
      </c>
      <c r="B1943" t="str">
        <f>Table19[[#This Row],[OUTCOMES MEASURES]]</f>
        <v>Number of adjusted cohort still enrolled at your institution at 8 years</v>
      </c>
      <c r="C1943" s="7">
        <f>Table19[[#This Row],[Growth Rate]]</f>
        <v>-0.3125</v>
      </c>
      <c r="D1943">
        <f>Table20[[#This Row],[UNITID]]</f>
        <v>187620</v>
      </c>
      <c r="E1943" s="7">
        <f>Table20[[#This Row],[Growth Rate]]</f>
        <v>-0.82352941176470584</v>
      </c>
      <c r="F1943">
        <f>Table21[[#This Row],[UNITID]]</f>
        <v>187620</v>
      </c>
      <c r="G1943" s="7">
        <f>Table21[[#This Row],[Growth Rate]]</f>
        <v>0.33333333333333331</v>
      </c>
      <c r="H1943">
        <f>Table5[[#This Row],[UNITID]]</f>
        <v>187620</v>
      </c>
      <c r="I1943" s="7">
        <f>Table5[[#This Row],[Growth Rate]]</f>
        <v>2</v>
      </c>
    </row>
    <row r="1944" spans="1:9" hidden="1">
      <c r="A1944">
        <f>Table19[[#This Row],[UNITID]]</f>
        <v>187620</v>
      </c>
      <c r="B1944" t="str">
        <f>Table19[[#This Row],[OUTCOMES MEASURES]]</f>
        <v>Number of adjusted cohort who enrolled subsequently at another institution at 8 years</v>
      </c>
      <c r="C1944" s="7">
        <f>Table19[[#This Row],[Growth Rate]]</f>
        <v>0.42038216560509556</v>
      </c>
      <c r="D1944">
        <f>Table20[[#This Row],[UNITID]]</f>
        <v>187620</v>
      </c>
      <c r="E1944" s="7">
        <f>Table20[[#This Row],[Growth Rate]]</f>
        <v>1</v>
      </c>
      <c r="F1944">
        <f>Table21[[#This Row],[UNITID]]</f>
        <v>187620</v>
      </c>
      <c r="G1944" s="7">
        <f>Table21[[#This Row],[Growth Rate]]</f>
        <v>-0.30769230769230771</v>
      </c>
      <c r="H1944">
        <f>Table5[[#This Row],[UNITID]]</f>
        <v>187620</v>
      </c>
      <c r="I1944" s="7">
        <f>Table5[[#This Row],[Growth Rate]]</f>
        <v>-0.38461538461538464</v>
      </c>
    </row>
    <row r="1945" spans="1:9" hidden="1">
      <c r="A1945">
        <f>Table19[[#This Row],[UNITID]]</f>
        <v>187620</v>
      </c>
      <c r="B1945" s="2" t="str">
        <f>Table19[[#This Row],[OUTCOMES MEASURES]]</f>
        <v>Number of adjusted cohort whose subsequent enrollment status is unknown at 8 years</v>
      </c>
      <c r="C1945" s="8">
        <f>Table19[[#This Row],[Growth Rate]]</f>
        <v>-0.41762854144805878</v>
      </c>
      <c r="D1945">
        <f>Table20[[#This Row],[UNITID]]</f>
        <v>187620</v>
      </c>
      <c r="E1945" s="7">
        <f>Table20[[#This Row],[Growth Rate]]</f>
        <v>-0.5365296803652968</v>
      </c>
      <c r="F1945">
        <f>Table21[[#This Row],[UNITID]]</f>
        <v>187620</v>
      </c>
      <c r="G1945" s="7">
        <f>Table21[[#This Row],[Growth Rate]]</f>
        <v>-0.27350427350427353</v>
      </c>
      <c r="H1945">
        <f>Table5[[#This Row],[UNITID]]</f>
        <v>187620</v>
      </c>
      <c r="I1945" s="7">
        <f>Table5[[#This Row],[Growth Rate]]</f>
        <v>-0.22727272727272727</v>
      </c>
    </row>
    <row r="1946" spans="1:9" hidden="1">
      <c r="A1946">
        <f>Table19[[#This Row],[UNITID]]</f>
        <v>187620</v>
      </c>
      <c r="B1946" s="2" t="str">
        <f>Table19[[#This Row],[OUTCOMES MEASURES]]</f>
        <v>Number of adjusted cohort who did not receive an award from your institution at 8 years</v>
      </c>
      <c r="C1946" s="7">
        <f>Table19[[#This Row],[Growth Rate]]</f>
        <v>-0.29965457685664937</v>
      </c>
      <c r="D1946">
        <f>Table20[[#This Row],[UNITID]]</f>
        <v>187620</v>
      </c>
      <c r="E1946" s="7">
        <f>Table20[[#This Row],[Growth Rate]]</f>
        <v>-0.47899159663865548</v>
      </c>
      <c r="F1946">
        <f>Table21[[#This Row],[UNITID]]</f>
        <v>187620</v>
      </c>
      <c r="G1946" s="21">
        <f>Table21[[#This Row],[Growth Rate]]</f>
        <v>-0.27962085308056872</v>
      </c>
      <c r="H1946">
        <f>Table5[[#This Row],[UNITID]]</f>
        <v>187620</v>
      </c>
      <c r="I1946" s="7">
        <f>Table5[[#This Row],[Growth Rate]]</f>
        <v>-0.28712871287128711</v>
      </c>
    </row>
    <row r="1947" spans="1:9" ht="14.25">
      <c r="A1947" s="63">
        <f>Table19[[#This Row],[UNITID]]</f>
        <v>187620</v>
      </c>
      <c r="B1947" s="148" t="str">
        <f>Table19[[#This Row],[OUTCOMES MEASURES]]</f>
        <v>Percent of adjusted cohort receiving an award at 8 years</v>
      </c>
      <c r="C1947" s="156">
        <f>Table19[[#This Row],[Growth Rate]]</f>
        <v>8.6956521739130432E-2</v>
      </c>
      <c r="D1947">
        <f>Table20[[#This Row],[UNITID]]</f>
        <v>187620</v>
      </c>
      <c r="E1947" s="156">
        <f>Table20[[#This Row],[Growth Rate]]</f>
        <v>0</v>
      </c>
      <c r="F1947">
        <f>Table21[[#This Row],[UNITID]]</f>
        <v>187620</v>
      </c>
      <c r="G1947" s="157">
        <f>Table21[[#This Row],[Growth Rate]]</f>
        <v>9.375E-2</v>
      </c>
      <c r="H1947">
        <f>Table5[[#This Row],[UNITID]]</f>
        <v>187620</v>
      </c>
      <c r="I1947" s="156">
        <f>Table5[[#This Row],[Growth Rate]]</f>
        <v>8.3333333333333329E-2</v>
      </c>
    </row>
    <row r="1948" spans="1:9" hidden="1">
      <c r="A1948">
        <f>Table19[[#This Row],[UNITID]]</f>
        <v>187620</v>
      </c>
      <c r="B1948" s="2" t="str">
        <f>Table19[[#This Row],[OUTCOMES MEASURES]]</f>
        <v>Percent of adjusted cohort still or subsequently enrolled at 8 years</v>
      </c>
      <c r="C1948" s="8">
        <f>Table19[[#This Row],[Growth Rate]]</f>
        <v>0.7142857142857143</v>
      </c>
      <c r="D1948">
        <f>Table20[[#This Row],[UNITID]]</f>
        <v>187620</v>
      </c>
      <c r="E1948" s="7">
        <f>Table20[[#This Row],[Growth Rate]]</f>
        <v>1.1428571428571428</v>
      </c>
      <c r="F1948">
        <f>Table21[[#This Row],[UNITID]]</f>
        <v>187620</v>
      </c>
      <c r="G1948" s="21">
        <f>Table21[[#This Row],[Growth Rate]]</f>
        <v>-3.3333333333333333E-2</v>
      </c>
      <c r="H1948">
        <f>Table5[[#This Row],[UNITID]]</f>
        <v>187620</v>
      </c>
      <c r="I1948" s="7">
        <f>Table5[[#This Row],[Growth Rate]]</f>
        <v>-0.14285714285714285</v>
      </c>
    </row>
    <row r="1949" spans="1:9" ht="14.25">
      <c r="A1949" s="63">
        <f>Table19[[#This Row],[UNITID]]</f>
        <v>187620</v>
      </c>
      <c r="B1949" s="148" t="str">
        <f>Table19[[#This Row],[OUTCOMES MEASURES]]</f>
        <v>Percent of adjusted cohort still enrolled at your institution at 8 years</v>
      </c>
      <c r="C1949" s="156">
        <f>Table19[[#This Row],[Growth Rate]]</f>
        <v>0</v>
      </c>
      <c r="D1949">
        <f>Table20[[#This Row],[UNITID]]</f>
        <v>187620</v>
      </c>
      <c r="E1949" s="156">
        <f>Table20[[#This Row],[Growth Rate]]</f>
        <v>-0.66666666666666663</v>
      </c>
      <c r="F1949">
        <f>Table21[[#This Row],[UNITID]]</f>
        <v>187620</v>
      </c>
      <c r="G1949" s="158">
        <f>Table21[[#This Row],[Growth Rate]]</f>
        <v>1</v>
      </c>
      <c r="H1949">
        <f>Table5[[#This Row],[UNITID]]</f>
        <v>187620</v>
      </c>
      <c r="I1949" s="156" t="str">
        <f>Table5[[#This Row],[Growth Rate]]</f>
        <v/>
      </c>
    </row>
    <row r="1950" spans="1:9" ht="14.25">
      <c r="A1950" s="63">
        <f>Table19[[#This Row],[UNITID]]</f>
        <v>187620</v>
      </c>
      <c r="B1950" s="148" t="str">
        <f>Table19[[#This Row],[OUTCOMES MEASURES]]</f>
        <v>Percent of adjusted cohort enrolled subsequently at another institution at 8 years</v>
      </c>
      <c r="C1950" s="156">
        <f>Table19[[#This Row],[Growth Rate]]</f>
        <v>1.1000000000000001</v>
      </c>
      <c r="D1950">
        <f>Table20[[#This Row],[UNITID]]</f>
        <v>187620</v>
      </c>
      <c r="E1950" s="64">
        <f>Table20[[#This Row],[Growth Rate]]</f>
        <v>2.5</v>
      </c>
      <c r="F1950">
        <f>Table21[[#This Row],[UNITID]]</f>
        <v>187620</v>
      </c>
      <c r="G1950" s="158">
        <f>Table21[[#This Row],[Growth Rate]]</f>
        <v>-6.8965517241379309E-2</v>
      </c>
      <c r="H1950">
        <f>Table5[[#This Row],[UNITID]]</f>
        <v>187620</v>
      </c>
      <c r="I1950" s="64">
        <f>Table5[[#This Row],[Growth Rate]]</f>
        <v>-0.14705882352941177</v>
      </c>
    </row>
    <row r="1951" spans="1:9" hidden="1">
      <c r="A1951">
        <f>Table19[[#This Row],[UNITID]]</f>
        <v>187620</v>
      </c>
      <c r="B1951" s="2" t="str">
        <f>Table19[[#This Row],[OUTCOMES MEASURES]]</f>
        <v>Percent of adjusted cohort enrollment status unknown at 8 years</v>
      </c>
      <c r="C1951" s="8">
        <f>Table19[[#This Row],[Growth Rate]]</f>
        <v>-0.203125</v>
      </c>
      <c r="D1951">
        <f>Table20[[#This Row],[UNITID]]</f>
        <v>187620</v>
      </c>
      <c r="E1951" s="8">
        <f>Table20[[#This Row],[Growth Rate]]</f>
        <v>-0.10256410256410256</v>
      </c>
      <c r="F1951">
        <f>Table21[[#This Row],[UNITID]]</f>
        <v>187620</v>
      </c>
      <c r="G1951" s="8">
        <f>Table21[[#This Row],[Growth Rate]]</f>
        <v>-5.2631578947368418E-2</v>
      </c>
      <c r="H1951">
        <f>Table5[[#This Row],[UNITID]]</f>
        <v>187620</v>
      </c>
      <c r="I1951" s="8">
        <f>Table5[[#This Row],[Growth Rate]]</f>
        <v>4.7619047619047616E-2</v>
      </c>
    </row>
    <row r="1952" spans="1:9" hidden="1">
      <c r="A1952">
        <f>Table19[[#This Row],[UNITID]]</f>
        <v>187639</v>
      </c>
      <c r="B1952" s="2" t="str">
        <f>Table19[[#This Row],[OUTCOMES MEASURES]]</f>
        <v>First-Time, Full-Time Cohort</v>
      </c>
      <c r="C1952" s="8">
        <f>Table19[[#This Row],[Growth Rate]]</f>
        <v>-0.34337349397590361</v>
      </c>
      <c r="D1952">
        <f>Table20[[#This Row],[UNITID]]</f>
        <v>187639</v>
      </c>
      <c r="E1952" s="8">
        <f>Table20[[#This Row],[Growth Rate]]</f>
        <v>0.3964757709251101</v>
      </c>
      <c r="F1952">
        <f>Table21[[#This Row],[UNITID]]</f>
        <v>187639</v>
      </c>
      <c r="G1952" s="8">
        <f>Table21[[#This Row],[Growth Rate]]</f>
        <v>-0.43428571428571427</v>
      </c>
      <c r="H1952">
        <f>Table5[[#This Row],[UNITID]]</f>
        <v>187639</v>
      </c>
      <c r="I1952" s="8">
        <f>Table5[[#This Row],[Growth Rate]]</f>
        <v>-0.27952755905511811</v>
      </c>
    </row>
    <row r="1953" spans="1:9" hidden="1">
      <c r="A1953">
        <f>Table19[[#This Row],[UNITID]]</f>
        <v>187639</v>
      </c>
      <c r="B1953" t="str">
        <f>Table19[[#This Row],[OUTCOMES MEASURES]]</f>
        <v>Exclusions to cohort</v>
      </c>
      <c r="C1953" s="7" t="str">
        <f>Table19[[#This Row],[Growth Rate]]</f>
        <v/>
      </c>
      <c r="D1953">
        <f>Table20[[#This Row],[UNITID]]</f>
        <v>187639</v>
      </c>
      <c r="E1953" s="7" t="str">
        <f>Table20[[#This Row],[Growth Rate]]</f>
        <v/>
      </c>
      <c r="F1953">
        <f>Table21[[#This Row],[UNITID]]</f>
        <v>187639</v>
      </c>
      <c r="G1953" s="7" t="str">
        <f>Table21[[#This Row],[Growth Rate]]</f>
        <v/>
      </c>
      <c r="H1953">
        <f>Table5[[#This Row],[UNITID]]</f>
        <v>187639</v>
      </c>
      <c r="I1953" s="7" t="str">
        <f>Table5[[#This Row],[Growth Rate]]</f>
        <v/>
      </c>
    </row>
    <row r="1954" spans="1:9" ht="14.25">
      <c r="A1954" s="63">
        <f>Table19[[#This Row],[UNITID]]</f>
        <v>187639</v>
      </c>
      <c r="B1954" s="63" t="str">
        <f>Table19[[#This Row],[OUTCOMES MEASURES]]</f>
        <v>Adjusted cohort</v>
      </c>
      <c r="C1954" s="64">
        <f>Table19[[#This Row],[Growth Rate]]</f>
        <v>-0.34638554216867468</v>
      </c>
      <c r="D1954">
        <f>Table20[[#This Row],[UNITID]]</f>
        <v>187639</v>
      </c>
      <c r="E1954" s="64">
        <f>Table20[[#This Row],[Growth Rate]]</f>
        <v>0.3964757709251101</v>
      </c>
      <c r="F1954">
        <f>Table21[[#This Row],[UNITID]]</f>
        <v>187639</v>
      </c>
      <c r="G1954" s="155">
        <f>Table21[[#This Row],[Growth Rate]]</f>
        <v>-0.43428571428571427</v>
      </c>
      <c r="H1954">
        <f>Table5[[#This Row],[UNITID]]</f>
        <v>187639</v>
      </c>
      <c r="I1954" s="64">
        <f>Table5[[#This Row],[Growth Rate]]</f>
        <v>-0.28346456692913385</v>
      </c>
    </row>
    <row r="1955" spans="1:9" hidden="1">
      <c r="A1955">
        <f>Table19[[#This Row],[UNITID]]</f>
        <v>187639</v>
      </c>
      <c r="B1955" t="str">
        <f>Table19[[#This Row],[OUTCOMES MEASURES]]</f>
        <v>Number of adjusted cohort receiving a certificate at 4 years</v>
      </c>
      <c r="C1955" s="7">
        <f>Table19[[#This Row],[Growth Rate]]</f>
        <v>-0.18</v>
      </c>
      <c r="D1955">
        <f>Table20[[#This Row],[UNITID]]</f>
        <v>187639</v>
      </c>
      <c r="E1955" s="7">
        <f>Table20[[#This Row],[Growth Rate]]</f>
        <v>0.21052631578947367</v>
      </c>
      <c r="F1955">
        <f>Table21[[#This Row],[UNITID]]</f>
        <v>187639</v>
      </c>
      <c r="G1955" s="7">
        <f>Table21[[#This Row],[Growth Rate]]</f>
        <v>-0.53846153846153844</v>
      </c>
      <c r="H1955">
        <f>Table5[[#This Row],[UNITID]]</f>
        <v>187639</v>
      </c>
      <c r="I1955" s="7">
        <f>Table5[[#This Row],[Growth Rate]]</f>
        <v>0</v>
      </c>
    </row>
    <row r="1956" spans="1:9" hidden="1">
      <c r="A1956">
        <f>Table19[[#This Row],[UNITID]]</f>
        <v>187639</v>
      </c>
      <c r="B1956" t="str">
        <f>Table19[[#This Row],[OUTCOMES MEASURES]]</f>
        <v>Number of adjusted cohort receiving an Associate's degree at 4 years</v>
      </c>
      <c r="C1956" s="7">
        <f>Table19[[#This Row],[Growth Rate]]</f>
        <v>0.88888888888888884</v>
      </c>
      <c r="D1956">
        <f>Table20[[#This Row],[UNITID]]</f>
        <v>187639</v>
      </c>
      <c r="E1956" s="7">
        <f>Table20[[#This Row],[Growth Rate]]</f>
        <v>13</v>
      </c>
      <c r="F1956">
        <f>Table21[[#This Row],[UNITID]]</f>
        <v>187639</v>
      </c>
      <c r="G1956" s="7">
        <f>Table21[[#This Row],[Growth Rate]]</f>
        <v>-0.40384615384615385</v>
      </c>
      <c r="H1956">
        <f>Table5[[#This Row],[UNITID]]</f>
        <v>187639</v>
      </c>
      <c r="I1956" s="7">
        <f>Table5[[#This Row],[Growth Rate]]</f>
        <v>0.41379310344827586</v>
      </c>
    </row>
    <row r="1957" spans="1:9" hidden="1">
      <c r="A1957">
        <f>Table19[[#This Row],[UNITID]]</f>
        <v>187639</v>
      </c>
      <c r="B1957" t="str">
        <f>Table19[[#This Row],[OUTCOMES MEASURES]]</f>
        <v>Number of adjusted cohort receiving a Bachelor's degree at 4 years</v>
      </c>
      <c r="C1957" s="7" t="str">
        <f>Table19[[#This Row],[Growth Rate]]</f>
        <v/>
      </c>
      <c r="D1957">
        <f>Table20[[#This Row],[UNITID]]</f>
        <v>187639</v>
      </c>
      <c r="E1957" s="7" t="str">
        <f>Table20[[#This Row],[Growth Rate]]</f>
        <v/>
      </c>
      <c r="F1957">
        <f>Table21[[#This Row],[UNITID]]</f>
        <v>187639</v>
      </c>
      <c r="G1957" s="7" t="str">
        <f>Table21[[#This Row],[Growth Rate]]</f>
        <v/>
      </c>
      <c r="H1957">
        <f>Table5[[#This Row],[UNITID]]</f>
        <v>187639</v>
      </c>
      <c r="I1957" s="7" t="str">
        <f>Table5[[#This Row],[Growth Rate]]</f>
        <v/>
      </c>
    </row>
    <row r="1958" spans="1:9" hidden="1">
      <c r="A1958">
        <f>Table19[[#This Row],[UNITID]]</f>
        <v>187639</v>
      </c>
      <c r="B1958" s="2" t="str">
        <f>Table19[[#This Row],[OUTCOMES MEASURES]]</f>
        <v>Number of adjusted cohort receiving an award at 4 years</v>
      </c>
      <c r="C1958" s="7">
        <f>Table19[[#This Row],[Growth Rate]]</f>
        <v>0.10294117647058823</v>
      </c>
      <c r="D1958">
        <f>Table20[[#This Row],[UNITID]]</f>
        <v>187639</v>
      </c>
      <c r="E1958" s="7">
        <f>Table20[[#This Row],[Growth Rate]]</f>
        <v>0.85</v>
      </c>
      <c r="F1958">
        <f>Table21[[#This Row],[UNITID]]</f>
        <v>187639</v>
      </c>
      <c r="G1958" s="21">
        <f>Table21[[#This Row],[Growth Rate]]</f>
        <v>-0.44871794871794873</v>
      </c>
      <c r="H1958">
        <f>Table5[[#This Row],[UNITID]]</f>
        <v>187639</v>
      </c>
      <c r="I1958" s="7">
        <f>Table5[[#This Row],[Growth Rate]]</f>
        <v>0.3</v>
      </c>
    </row>
    <row r="1959" spans="1:9" ht="14.25">
      <c r="A1959" s="63">
        <f>Table19[[#This Row],[UNITID]]</f>
        <v>187639</v>
      </c>
      <c r="B1959" s="148" t="str">
        <f>Table19[[#This Row],[OUTCOMES MEASURES]]</f>
        <v>Percent of adjusted cohort receiving an award at 4 years</v>
      </c>
      <c r="C1959" s="156">
        <f>Table19[[#This Row],[Growth Rate]]</f>
        <v>0.75</v>
      </c>
      <c r="D1959">
        <f>Table20[[#This Row],[UNITID]]</f>
        <v>187639</v>
      </c>
      <c r="E1959" s="156">
        <f>Table20[[#This Row],[Growth Rate]]</f>
        <v>0.5</v>
      </c>
      <c r="F1959">
        <f>Table21[[#This Row],[UNITID]]</f>
        <v>187639</v>
      </c>
      <c r="G1959" s="157">
        <f>Table21[[#This Row],[Growth Rate]]</f>
        <v>-4.4444444444444446E-2</v>
      </c>
      <c r="H1959">
        <f>Table5[[#This Row],[UNITID]]</f>
        <v>187639</v>
      </c>
      <c r="I1959" s="156">
        <f>Table5[[#This Row],[Growth Rate]]</f>
        <v>0.8125</v>
      </c>
    </row>
    <row r="1960" spans="1:9" hidden="1">
      <c r="A1960">
        <f>Table19[[#This Row],[UNITID]]</f>
        <v>187639</v>
      </c>
      <c r="B1960" t="str">
        <f>Table19[[#This Row],[OUTCOMES MEASURES]]</f>
        <v>Number of adjusted cohort receiving a certificate at 6 years</v>
      </c>
      <c r="C1960" s="7">
        <f>Table19[[#This Row],[Growth Rate]]</f>
        <v>-0.19230769230769232</v>
      </c>
      <c r="D1960">
        <f>Table20[[#This Row],[UNITID]]</f>
        <v>187639</v>
      </c>
      <c r="E1960" s="7">
        <f>Table20[[#This Row],[Growth Rate]]</f>
        <v>0.21052631578947367</v>
      </c>
      <c r="F1960">
        <f>Table21[[#This Row],[UNITID]]</f>
        <v>187639</v>
      </c>
      <c r="G1960" s="7">
        <f>Table21[[#This Row],[Growth Rate]]</f>
        <v>-0.40909090909090912</v>
      </c>
      <c r="H1960">
        <f>Table5[[#This Row],[UNITID]]</f>
        <v>187639</v>
      </c>
      <c r="I1960" s="7">
        <f>Table5[[#This Row],[Growth Rate]]</f>
        <v>0</v>
      </c>
    </row>
    <row r="1961" spans="1:9" hidden="1">
      <c r="A1961">
        <f>Table19[[#This Row],[UNITID]]</f>
        <v>187639</v>
      </c>
      <c r="B1961" t="str">
        <f>Table19[[#This Row],[OUTCOMES MEASURES]]</f>
        <v>Number of adjusted cohort receiving an Associate's degree at 6 years</v>
      </c>
      <c r="C1961" s="7">
        <f>Table19[[#This Row],[Growth Rate]]</f>
        <v>0.2857142857142857</v>
      </c>
      <c r="D1961">
        <f>Table20[[#This Row],[UNITID]]</f>
        <v>187639</v>
      </c>
      <c r="E1961" s="7">
        <f>Table20[[#This Row],[Growth Rate]]</f>
        <v>5</v>
      </c>
      <c r="F1961">
        <f>Table21[[#This Row],[UNITID]]</f>
        <v>187639</v>
      </c>
      <c r="G1961" s="7">
        <f>Table21[[#This Row],[Growth Rate]]</f>
        <v>-0.45</v>
      </c>
      <c r="H1961">
        <f>Table5[[#This Row],[UNITID]]</f>
        <v>187639</v>
      </c>
      <c r="I1961" s="7">
        <f>Table5[[#This Row],[Growth Rate]]</f>
        <v>0.26470588235294118</v>
      </c>
    </row>
    <row r="1962" spans="1:9" hidden="1">
      <c r="A1962">
        <f>Table19[[#This Row],[UNITID]]</f>
        <v>187639</v>
      </c>
      <c r="B1962" t="str">
        <f>Table19[[#This Row],[OUTCOMES MEASURES]]</f>
        <v>Number of adjusted cohort receiving a Bachelor's degree at 6 years</v>
      </c>
      <c r="C1962" s="7" t="str">
        <f>Table19[[#This Row],[Growth Rate]]</f>
        <v/>
      </c>
      <c r="D1962">
        <f>Table20[[#This Row],[UNITID]]</f>
        <v>187639</v>
      </c>
      <c r="E1962" s="7" t="str">
        <f>Table20[[#This Row],[Growth Rate]]</f>
        <v/>
      </c>
      <c r="F1962">
        <f>Table21[[#This Row],[UNITID]]</f>
        <v>187639</v>
      </c>
      <c r="G1962" s="7" t="str">
        <f>Table21[[#This Row],[Growth Rate]]</f>
        <v/>
      </c>
      <c r="H1962">
        <f>Table5[[#This Row],[UNITID]]</f>
        <v>187639</v>
      </c>
      <c r="I1962" s="7" t="str">
        <f>Table5[[#This Row],[Growth Rate]]</f>
        <v/>
      </c>
    </row>
    <row r="1963" spans="1:9" hidden="1">
      <c r="A1963">
        <f>Table19[[#This Row],[UNITID]]</f>
        <v>187639</v>
      </c>
      <c r="B1963" s="2" t="str">
        <f>Table19[[#This Row],[OUTCOMES MEASURES]]</f>
        <v>Number of adjusted cohort receiving an award at 6 years</v>
      </c>
      <c r="C1963" s="7">
        <f>Table19[[#This Row],[Growth Rate]]</f>
        <v>-2.5000000000000001E-2</v>
      </c>
      <c r="D1963">
        <f>Table20[[#This Row],[UNITID]]</f>
        <v>187639</v>
      </c>
      <c r="E1963" s="7">
        <f>Table20[[#This Row],[Growth Rate]]</f>
        <v>0.86363636363636365</v>
      </c>
      <c r="F1963">
        <f>Table21[[#This Row],[UNITID]]</f>
        <v>187639</v>
      </c>
      <c r="G1963" s="21">
        <f>Table21[[#This Row],[Growth Rate]]</f>
        <v>-0.43902439024390244</v>
      </c>
      <c r="H1963">
        <f>Table5[[#This Row],[UNITID]]</f>
        <v>187639</v>
      </c>
      <c r="I1963" s="7">
        <f>Table5[[#This Row],[Growth Rate]]</f>
        <v>0.20454545454545456</v>
      </c>
    </row>
    <row r="1964" spans="1:9" ht="14.25">
      <c r="A1964" s="63">
        <f>Table19[[#This Row],[UNITID]]</f>
        <v>187639</v>
      </c>
      <c r="B1964" s="148" t="str">
        <f>Table19[[#This Row],[OUTCOMES MEASURES]]</f>
        <v>Percent of adjusted cohort receiving an award at 6 years</v>
      </c>
      <c r="C1964" s="156">
        <f>Table19[[#This Row],[Growth Rate]]</f>
        <v>0.5</v>
      </c>
      <c r="D1964">
        <f>Table20[[#This Row],[UNITID]]</f>
        <v>187639</v>
      </c>
      <c r="E1964" s="156">
        <f>Table20[[#This Row],[Growth Rate]]</f>
        <v>0.2</v>
      </c>
      <c r="F1964">
        <f>Table21[[#This Row],[UNITID]]</f>
        <v>187639</v>
      </c>
      <c r="G1964" s="157">
        <f>Table21[[#This Row],[Growth Rate]]</f>
        <v>-2.1276595744680851E-2</v>
      </c>
      <c r="H1964">
        <f>Table5[[#This Row],[UNITID]]</f>
        <v>187639</v>
      </c>
      <c r="I1964" s="156">
        <f>Table5[[#This Row],[Growth Rate]]</f>
        <v>0.70588235294117652</v>
      </c>
    </row>
    <row r="1965" spans="1:9" hidden="1">
      <c r="A1965">
        <f>Table19[[#This Row],[UNITID]]</f>
        <v>187639</v>
      </c>
      <c r="B1965" t="str">
        <f>Table19[[#This Row],[OUTCOMES MEASURES]]</f>
        <v>Number of adjusted cohort receiving a certificate at 8 years</v>
      </c>
      <c r="C1965" s="7">
        <f>Table19[[#This Row],[Growth Rate]]</f>
        <v>-0.17647058823529413</v>
      </c>
      <c r="D1965">
        <f>Table20[[#This Row],[UNITID]]</f>
        <v>187639</v>
      </c>
      <c r="E1965" s="7">
        <f>Table20[[#This Row],[Growth Rate]]</f>
        <v>0.27777777777777779</v>
      </c>
      <c r="F1965">
        <f>Table21[[#This Row],[UNITID]]</f>
        <v>187639</v>
      </c>
      <c r="G1965" s="7">
        <f>Table21[[#This Row],[Growth Rate]]</f>
        <v>-0.40909090909090912</v>
      </c>
      <c r="H1965">
        <f>Table5[[#This Row],[UNITID]]</f>
        <v>187639</v>
      </c>
      <c r="I1965" s="7">
        <f>Table5[[#This Row],[Growth Rate]]</f>
        <v>-9.0909090909090912E-2</v>
      </c>
    </row>
    <row r="1966" spans="1:9" hidden="1">
      <c r="A1966">
        <f>Table19[[#This Row],[UNITID]]</f>
        <v>187639</v>
      </c>
      <c r="B1966" t="str">
        <f>Table19[[#This Row],[OUTCOMES MEASURES]]</f>
        <v>Number of adjusted cohort receiving an Associate's degree at 8 years</v>
      </c>
      <c r="C1966" s="7">
        <f>Table19[[#This Row],[Growth Rate]]</f>
        <v>8.3333333333333329E-2</v>
      </c>
      <c r="D1966">
        <f>Table20[[#This Row],[UNITID]]</f>
        <v>187639</v>
      </c>
      <c r="E1966" s="7">
        <f>Table20[[#This Row],[Growth Rate]]</f>
        <v>1.25</v>
      </c>
      <c r="F1966">
        <f>Table21[[#This Row],[UNITID]]</f>
        <v>187639</v>
      </c>
      <c r="G1966" s="7">
        <f>Table21[[#This Row],[Growth Rate]]</f>
        <v>-0.47619047619047616</v>
      </c>
      <c r="H1966">
        <f>Table5[[#This Row],[UNITID]]</f>
        <v>187639</v>
      </c>
      <c r="I1966" s="7">
        <f>Table5[[#This Row],[Growth Rate]]</f>
        <v>0.1891891891891892</v>
      </c>
    </row>
    <row r="1967" spans="1:9" hidden="1">
      <c r="A1967">
        <f>Table19[[#This Row],[UNITID]]</f>
        <v>187639</v>
      </c>
      <c r="B1967" t="str">
        <f>Table19[[#This Row],[OUTCOMES MEASURES]]</f>
        <v>Number of adjusted cohort receiving a Bachelor's degree at 8 years</v>
      </c>
      <c r="C1967" s="7" t="str">
        <f>Table19[[#This Row],[Growth Rate]]</f>
        <v/>
      </c>
      <c r="D1967">
        <f>Table20[[#This Row],[UNITID]]</f>
        <v>187639</v>
      </c>
      <c r="E1967" s="7" t="str">
        <f>Table20[[#This Row],[Growth Rate]]</f>
        <v/>
      </c>
      <c r="F1967">
        <f>Table21[[#This Row],[UNITID]]</f>
        <v>187639</v>
      </c>
      <c r="G1967" s="7" t="str">
        <f>Table21[[#This Row],[Growth Rate]]</f>
        <v/>
      </c>
      <c r="H1967">
        <f>Table5[[#This Row],[UNITID]]</f>
        <v>187639</v>
      </c>
      <c r="I1967" s="7" t="str">
        <f>Table5[[#This Row],[Growth Rate]]</f>
        <v/>
      </c>
    </row>
    <row r="1968" spans="1:9" hidden="1">
      <c r="A1968">
        <f>Table19[[#This Row],[UNITID]]</f>
        <v>187639</v>
      </c>
      <c r="B1968" t="str">
        <f>Table19[[#This Row],[OUTCOMES MEASURES]]</f>
        <v>Number of adjusted cohort receiving an award at 8 years</v>
      </c>
      <c r="C1968" s="7">
        <f>Table19[[#This Row],[Growth Rate]]</f>
        <v>-6.8965517241379309E-2</v>
      </c>
      <c r="D1968">
        <f>Table20[[#This Row],[UNITID]]</f>
        <v>187639</v>
      </c>
      <c r="E1968" s="7">
        <f>Table20[[#This Row],[Growth Rate]]</f>
        <v>0.57692307692307687</v>
      </c>
      <c r="F1968">
        <f>Table21[[#This Row],[UNITID]]</f>
        <v>187639</v>
      </c>
      <c r="G1968" s="7">
        <f>Table21[[#This Row],[Growth Rate]]</f>
        <v>-0.45882352941176469</v>
      </c>
      <c r="H1968">
        <f>Table5[[#This Row],[UNITID]]</f>
        <v>187639</v>
      </c>
      <c r="I1968" s="7">
        <f>Table5[[#This Row],[Growth Rate]]</f>
        <v>0.125</v>
      </c>
    </row>
    <row r="1969" spans="1:9" hidden="1">
      <c r="A1969">
        <f>Table19[[#This Row],[UNITID]]</f>
        <v>187639</v>
      </c>
      <c r="B1969" t="str">
        <f>Table19[[#This Row],[OUTCOMES MEASURES]]</f>
        <v>Number of adjusted cohort still enrolled at your institution at 8 years</v>
      </c>
      <c r="C1969" s="7">
        <f>Table19[[#This Row],[Growth Rate]]</f>
        <v>-0.66666666666666663</v>
      </c>
      <c r="D1969">
        <f>Table20[[#This Row],[UNITID]]</f>
        <v>187639</v>
      </c>
      <c r="E1969" s="7">
        <f>Table20[[#This Row],[Growth Rate]]</f>
        <v>0</v>
      </c>
      <c r="F1969">
        <f>Table21[[#This Row],[UNITID]]</f>
        <v>187639</v>
      </c>
      <c r="G1969" s="7">
        <f>Table21[[#This Row],[Growth Rate]]</f>
        <v>-1</v>
      </c>
      <c r="H1969">
        <f>Table5[[#This Row],[UNITID]]</f>
        <v>187639</v>
      </c>
      <c r="I1969" s="7">
        <f>Table5[[#This Row],[Growth Rate]]</f>
        <v>-1</v>
      </c>
    </row>
    <row r="1970" spans="1:9" hidden="1">
      <c r="A1970">
        <f>Table19[[#This Row],[UNITID]]</f>
        <v>187639</v>
      </c>
      <c r="B1970" t="str">
        <f>Table19[[#This Row],[OUTCOMES MEASURES]]</f>
        <v>Number of adjusted cohort who enrolled subsequently at another institution at 8 years</v>
      </c>
      <c r="C1970" s="7">
        <f>Table19[[#This Row],[Growth Rate]]</f>
        <v>-0.33333333333333331</v>
      </c>
      <c r="D1970">
        <f>Table20[[#This Row],[UNITID]]</f>
        <v>187639</v>
      </c>
      <c r="E1970" s="7">
        <f>Table20[[#This Row],[Growth Rate]]</f>
        <v>0.71936758893280628</v>
      </c>
      <c r="F1970">
        <f>Table21[[#This Row],[UNITID]]</f>
        <v>187639</v>
      </c>
      <c r="G1970" s="7">
        <f>Table21[[#This Row],[Growth Rate]]</f>
        <v>-0.30612244897959184</v>
      </c>
      <c r="H1970">
        <f>Table5[[#This Row],[UNITID]]</f>
        <v>187639</v>
      </c>
      <c r="I1970" s="7">
        <f>Table5[[#This Row],[Growth Rate]]</f>
        <v>-0.21487603305785125</v>
      </c>
    </row>
    <row r="1971" spans="1:9" hidden="1">
      <c r="A1971">
        <f>Table19[[#This Row],[UNITID]]</f>
        <v>187639</v>
      </c>
      <c r="B1971" s="2" t="str">
        <f>Table19[[#This Row],[OUTCOMES MEASURES]]</f>
        <v>Number of adjusted cohort whose subsequent enrollment status is unknown at 8 years</v>
      </c>
      <c r="C1971" s="8">
        <f>Table19[[#This Row],[Growth Rate]]</f>
        <v>-0.47976878612716761</v>
      </c>
      <c r="D1971">
        <f>Table20[[#This Row],[UNITID]]</f>
        <v>187639</v>
      </c>
      <c r="E1971" s="7">
        <f>Table20[[#This Row],[Growth Rate]]</f>
        <v>-9.8837209302325577E-2</v>
      </c>
      <c r="F1971">
        <f>Table21[[#This Row],[UNITID]]</f>
        <v>187639</v>
      </c>
      <c r="G1971" s="7">
        <f>Table21[[#This Row],[Growth Rate]]</f>
        <v>-0.51282051282051277</v>
      </c>
      <c r="H1971">
        <f>Table5[[#This Row],[UNITID]]</f>
        <v>187639</v>
      </c>
      <c r="I1971" s="7">
        <f>Table5[[#This Row],[Growth Rate]]</f>
        <v>-0.59756097560975607</v>
      </c>
    </row>
    <row r="1972" spans="1:9" hidden="1">
      <c r="A1972">
        <f>Table19[[#This Row],[UNITID]]</f>
        <v>187639</v>
      </c>
      <c r="B1972" s="2" t="str">
        <f>Table19[[#This Row],[OUTCOMES MEASURES]]</f>
        <v>Number of adjusted cohort who did not receive an award from your institution at 8 years</v>
      </c>
      <c r="C1972" s="7">
        <f>Table19[[#This Row],[Growth Rate]]</f>
        <v>-0.44489795918367347</v>
      </c>
      <c r="D1972">
        <f>Table20[[#This Row],[UNITID]]</f>
        <v>187639</v>
      </c>
      <c r="E1972" s="7">
        <f>Table20[[#This Row],[Growth Rate]]</f>
        <v>0.3855140186915888</v>
      </c>
      <c r="F1972">
        <f>Table21[[#This Row],[UNITID]]</f>
        <v>187639</v>
      </c>
      <c r="G1972" s="21">
        <f>Table21[[#This Row],[Growth Rate]]</f>
        <v>-0.41111111111111109</v>
      </c>
      <c r="H1972">
        <f>Table5[[#This Row],[UNITID]]</f>
        <v>187639</v>
      </c>
      <c r="I1972" s="7">
        <f>Table5[[#This Row],[Growth Rate]]</f>
        <v>-0.37864077669902912</v>
      </c>
    </row>
    <row r="1973" spans="1:9" ht="14.25">
      <c r="A1973" s="63">
        <f>Table19[[#This Row],[UNITID]]</f>
        <v>187639</v>
      </c>
      <c r="B1973" s="148" t="str">
        <f>Table19[[#This Row],[OUTCOMES MEASURES]]</f>
        <v>Percent of adjusted cohort receiving an award at 8 years</v>
      </c>
      <c r="C1973" s="156">
        <f>Table19[[#This Row],[Growth Rate]]</f>
        <v>0.42307692307692307</v>
      </c>
      <c r="D1973">
        <f>Table20[[#This Row],[UNITID]]</f>
        <v>187639</v>
      </c>
      <c r="E1973" s="156">
        <f>Table20[[#This Row],[Growth Rate]]</f>
        <v>0</v>
      </c>
      <c r="F1973">
        <f>Table21[[#This Row],[UNITID]]</f>
        <v>187639</v>
      </c>
      <c r="G1973" s="157">
        <f>Table21[[#This Row],[Growth Rate]]</f>
        <v>-6.1224489795918366E-2</v>
      </c>
      <c r="H1973">
        <f>Table5[[#This Row],[UNITID]]</f>
        <v>187639</v>
      </c>
      <c r="I1973" s="156">
        <f>Table5[[#This Row],[Growth Rate]]</f>
        <v>0.57894736842105265</v>
      </c>
    </row>
    <row r="1974" spans="1:9" hidden="1">
      <c r="A1974">
        <f>Table19[[#This Row],[UNITID]]</f>
        <v>187639</v>
      </c>
      <c r="B1974" s="2" t="str">
        <f>Table19[[#This Row],[OUTCOMES MEASURES]]</f>
        <v>Percent of adjusted cohort still or subsequently enrolled at 8 years</v>
      </c>
      <c r="C1974" s="8">
        <f>Table19[[#This Row],[Growth Rate]]</f>
        <v>-4.5454545454545456E-2</v>
      </c>
      <c r="D1974">
        <f>Table20[[#This Row],[UNITID]]</f>
        <v>187639</v>
      </c>
      <c r="E1974" s="7">
        <f>Table20[[#This Row],[Growth Rate]]</f>
        <v>0.23214285714285715</v>
      </c>
      <c r="F1974">
        <f>Table21[[#This Row],[UNITID]]</f>
        <v>187639</v>
      </c>
      <c r="G1974" s="21">
        <f>Table21[[#This Row],[Growth Rate]]</f>
        <v>0.17241379310344829</v>
      </c>
      <c r="H1974">
        <f>Table5[[#This Row],[UNITID]]</f>
        <v>187639</v>
      </c>
      <c r="I1974" s="7">
        <f>Table5[[#This Row],[Growth Rate]]</f>
        <v>6.1224489795918366E-2</v>
      </c>
    </row>
    <row r="1975" spans="1:9" ht="14.25">
      <c r="A1975" s="63">
        <f>Table19[[#This Row],[UNITID]]</f>
        <v>187639</v>
      </c>
      <c r="B1975" s="148" t="str">
        <f>Table19[[#This Row],[OUTCOMES MEASURES]]</f>
        <v>Percent of adjusted cohort still enrolled at your institution at 8 years</v>
      </c>
      <c r="C1975" s="156">
        <f>Table19[[#This Row],[Growth Rate]]</f>
        <v>-0.5</v>
      </c>
      <c r="D1975">
        <f>Table20[[#This Row],[UNITID]]</f>
        <v>187639</v>
      </c>
      <c r="E1975" s="156">
        <f>Table20[[#This Row],[Growth Rate]]</f>
        <v>-1</v>
      </c>
      <c r="F1975">
        <f>Table21[[#This Row],[UNITID]]</f>
        <v>187639</v>
      </c>
      <c r="G1975" s="158">
        <f>Table21[[#This Row],[Growth Rate]]</f>
        <v>-1</v>
      </c>
      <c r="H1975">
        <f>Table5[[#This Row],[UNITID]]</f>
        <v>187639</v>
      </c>
      <c r="I1975" s="156">
        <f>Table5[[#This Row],[Growth Rate]]</f>
        <v>-1</v>
      </c>
    </row>
    <row r="1976" spans="1:9" ht="14.25">
      <c r="A1976" s="63">
        <f>Table19[[#This Row],[UNITID]]</f>
        <v>187639</v>
      </c>
      <c r="B1976" s="148" t="str">
        <f>Table19[[#This Row],[OUTCOMES MEASURES]]</f>
        <v>Percent of adjusted cohort enrolled subsequently at another institution at 8 years</v>
      </c>
      <c r="C1976" s="156">
        <f>Table19[[#This Row],[Growth Rate]]</f>
        <v>0</v>
      </c>
      <c r="D1976">
        <f>Table20[[#This Row],[UNITID]]</f>
        <v>187639</v>
      </c>
      <c r="E1976" s="64">
        <f>Table20[[#This Row],[Growth Rate]]</f>
        <v>0.23214285714285715</v>
      </c>
      <c r="F1976">
        <f>Table21[[#This Row],[UNITID]]</f>
        <v>187639</v>
      </c>
      <c r="G1976" s="158">
        <f>Table21[[#This Row],[Growth Rate]]</f>
        <v>0.21428571428571427</v>
      </c>
      <c r="H1976">
        <f>Table5[[#This Row],[UNITID]]</f>
        <v>187639</v>
      </c>
      <c r="I1976" s="64">
        <f>Table5[[#This Row],[Growth Rate]]</f>
        <v>8.3333333333333329E-2</v>
      </c>
    </row>
    <row r="1977" spans="1:9" hidden="1">
      <c r="A1977">
        <f>Table19[[#This Row],[UNITID]]</f>
        <v>187639</v>
      </c>
      <c r="B1977" s="2" t="str">
        <f>Table19[[#This Row],[OUTCOMES MEASURES]]</f>
        <v>Percent of adjusted cohort enrollment status unknown at 8 years</v>
      </c>
      <c r="C1977" s="8">
        <f>Table19[[#This Row],[Growth Rate]]</f>
        <v>-0.21153846153846154</v>
      </c>
      <c r="D1977">
        <f>Table20[[#This Row],[UNITID]]</f>
        <v>187639</v>
      </c>
      <c r="E1977" s="8">
        <f>Table20[[#This Row],[Growth Rate]]</f>
        <v>-0.36842105263157893</v>
      </c>
      <c r="F1977">
        <f>Table21[[#This Row],[UNITID]]</f>
        <v>187639</v>
      </c>
      <c r="G1977" s="8">
        <f>Table21[[#This Row],[Growth Rate]]</f>
        <v>-0.13636363636363635</v>
      </c>
      <c r="H1977">
        <f>Table5[[#This Row],[UNITID]]</f>
        <v>187639</v>
      </c>
      <c r="I1977" s="8">
        <f>Table5[[#This Row],[Growth Rate]]</f>
        <v>-0.4375</v>
      </c>
    </row>
    <row r="1978" spans="1:9" hidden="1">
      <c r="A1978">
        <f>Table19[[#This Row],[UNITID]]</f>
        <v>187745</v>
      </c>
      <c r="B1978" s="2" t="str">
        <f>Table19[[#This Row],[OUTCOMES MEASURES]]</f>
        <v>First-Time, Full-Time Cohort</v>
      </c>
      <c r="C1978" s="8">
        <f>Table19[[#This Row],[Growth Rate]]</f>
        <v>2.7272727272727271</v>
      </c>
      <c r="D1978">
        <f>Table20[[#This Row],[UNITID]]</f>
        <v>187745</v>
      </c>
      <c r="E1978" s="8">
        <f>Table20[[#This Row],[Growth Rate]]</f>
        <v>-0.2857142857142857</v>
      </c>
      <c r="F1978">
        <f>Table21[[#This Row],[UNITID]]</f>
        <v>187745</v>
      </c>
      <c r="G1978" s="8">
        <f>Table21[[#This Row],[Growth Rate]]</f>
        <v>-2.9411764705882353E-2</v>
      </c>
      <c r="H1978">
        <f>Table5[[#This Row],[UNITID]]</f>
        <v>187745</v>
      </c>
      <c r="I1978" s="8">
        <f>Table5[[#This Row],[Growth Rate]]</f>
        <v>0.2857142857142857</v>
      </c>
    </row>
    <row r="1979" spans="1:9" hidden="1">
      <c r="A1979">
        <f>Table19[[#This Row],[UNITID]]</f>
        <v>187745</v>
      </c>
      <c r="B1979" t="str">
        <f>Table19[[#This Row],[OUTCOMES MEASURES]]</f>
        <v>Exclusions to cohort</v>
      </c>
      <c r="C1979" s="7" t="str">
        <f>Table19[[#This Row],[Growth Rate]]</f>
        <v/>
      </c>
      <c r="D1979">
        <f>Table20[[#This Row],[UNITID]]</f>
        <v>187745</v>
      </c>
      <c r="E1979" s="7" t="str">
        <f>Table20[[#This Row],[Growth Rate]]</f>
        <v/>
      </c>
      <c r="F1979">
        <f>Table21[[#This Row],[UNITID]]</f>
        <v>187745</v>
      </c>
      <c r="G1979" s="7" t="str">
        <f>Table21[[#This Row],[Growth Rate]]</f>
        <v/>
      </c>
      <c r="H1979">
        <f>Table5[[#This Row],[UNITID]]</f>
        <v>187745</v>
      </c>
      <c r="I1979" s="7" t="str">
        <f>Table5[[#This Row],[Growth Rate]]</f>
        <v/>
      </c>
    </row>
    <row r="1980" spans="1:9" ht="14.25">
      <c r="A1980" s="63">
        <f>Table19[[#This Row],[UNITID]]</f>
        <v>187745</v>
      </c>
      <c r="B1980" s="63" t="str">
        <f>Table19[[#This Row],[OUTCOMES MEASURES]]</f>
        <v>Adjusted cohort</v>
      </c>
      <c r="C1980" s="64">
        <f>Table19[[#This Row],[Growth Rate]]</f>
        <v>2.7272727272727271</v>
      </c>
      <c r="D1980">
        <f>Table20[[#This Row],[UNITID]]</f>
        <v>187745</v>
      </c>
      <c r="E1980" s="64">
        <f>Table20[[#This Row],[Growth Rate]]</f>
        <v>-0.2857142857142857</v>
      </c>
      <c r="F1980">
        <f>Table21[[#This Row],[UNITID]]</f>
        <v>187745</v>
      </c>
      <c r="G1980" s="155">
        <f>Table21[[#This Row],[Growth Rate]]</f>
        <v>-2.9411764705882353E-2</v>
      </c>
      <c r="H1980">
        <f>Table5[[#This Row],[UNITID]]</f>
        <v>187745</v>
      </c>
      <c r="I1980" s="64">
        <f>Table5[[#This Row],[Growth Rate]]</f>
        <v>0.2857142857142857</v>
      </c>
    </row>
    <row r="1981" spans="1:9" hidden="1">
      <c r="A1981">
        <f>Table19[[#This Row],[UNITID]]</f>
        <v>187745</v>
      </c>
      <c r="B1981" t="str">
        <f>Table19[[#This Row],[OUTCOMES MEASURES]]</f>
        <v>Number of adjusted cohort receiving a certificate at 4 years</v>
      </c>
      <c r="C1981" s="7" t="str">
        <f>Table19[[#This Row],[Growth Rate]]</f>
        <v/>
      </c>
      <c r="D1981">
        <f>Table20[[#This Row],[UNITID]]</f>
        <v>187745</v>
      </c>
      <c r="E1981" s="7">
        <f>Table20[[#This Row],[Growth Rate]]</f>
        <v>-1</v>
      </c>
      <c r="F1981">
        <f>Table21[[#This Row],[UNITID]]</f>
        <v>187745</v>
      </c>
      <c r="G1981" s="7" t="str">
        <f>Table21[[#This Row],[Growth Rate]]</f>
        <v/>
      </c>
      <c r="H1981">
        <f>Table5[[#This Row],[UNITID]]</f>
        <v>187745</v>
      </c>
      <c r="I1981" s="7" t="str">
        <f>Table5[[#This Row],[Growth Rate]]</f>
        <v/>
      </c>
    </row>
    <row r="1982" spans="1:9" hidden="1">
      <c r="A1982">
        <f>Table19[[#This Row],[UNITID]]</f>
        <v>187745</v>
      </c>
      <c r="B1982" t="str">
        <f>Table19[[#This Row],[OUTCOMES MEASURES]]</f>
        <v>Number of adjusted cohort receiving an Associate's degree at 4 years</v>
      </c>
      <c r="C1982" s="7" t="str">
        <f>Table19[[#This Row],[Growth Rate]]</f>
        <v/>
      </c>
      <c r="D1982">
        <f>Table20[[#This Row],[UNITID]]</f>
        <v>187745</v>
      </c>
      <c r="E1982" s="7">
        <f>Table20[[#This Row],[Growth Rate]]</f>
        <v>-1</v>
      </c>
      <c r="F1982">
        <f>Table21[[#This Row],[UNITID]]</f>
        <v>187745</v>
      </c>
      <c r="G1982" s="7">
        <f>Table21[[#This Row],[Growth Rate]]</f>
        <v>-1</v>
      </c>
      <c r="H1982">
        <f>Table5[[#This Row],[UNITID]]</f>
        <v>187745</v>
      </c>
      <c r="I1982" s="7" t="str">
        <f>Table5[[#This Row],[Growth Rate]]</f>
        <v/>
      </c>
    </row>
    <row r="1983" spans="1:9" hidden="1">
      <c r="A1983">
        <f>Table19[[#This Row],[UNITID]]</f>
        <v>187745</v>
      </c>
      <c r="B1983" t="str">
        <f>Table19[[#This Row],[OUTCOMES MEASURES]]</f>
        <v>Number of adjusted cohort receiving a Bachelor's degree at 4 years</v>
      </c>
      <c r="C1983" s="7">
        <f>Table19[[#This Row],[Growth Rate]]</f>
        <v>0</v>
      </c>
      <c r="D1983">
        <f>Table20[[#This Row],[UNITID]]</f>
        <v>187745</v>
      </c>
      <c r="E1983" s="7" t="str">
        <f>Table20[[#This Row],[Growth Rate]]</f>
        <v/>
      </c>
      <c r="F1983">
        <f>Table21[[#This Row],[UNITID]]</f>
        <v>187745</v>
      </c>
      <c r="G1983" s="7">
        <f>Table21[[#This Row],[Growth Rate]]</f>
        <v>-9.0909090909090912E-2</v>
      </c>
      <c r="H1983">
        <f>Table5[[#This Row],[UNITID]]</f>
        <v>187745</v>
      </c>
      <c r="I1983" s="7">
        <f>Table5[[#This Row],[Growth Rate]]</f>
        <v>2</v>
      </c>
    </row>
    <row r="1984" spans="1:9" hidden="1">
      <c r="A1984">
        <f>Table19[[#This Row],[UNITID]]</f>
        <v>187745</v>
      </c>
      <c r="B1984" s="2" t="str">
        <f>Table19[[#This Row],[OUTCOMES MEASURES]]</f>
        <v>Number of adjusted cohort receiving an award at 4 years</v>
      </c>
      <c r="C1984" s="7">
        <f>Table19[[#This Row],[Growth Rate]]</f>
        <v>0</v>
      </c>
      <c r="D1984">
        <f>Table20[[#This Row],[UNITID]]</f>
        <v>187745</v>
      </c>
      <c r="E1984" s="7">
        <f>Table20[[#This Row],[Growth Rate]]</f>
        <v>-1</v>
      </c>
      <c r="F1984">
        <f>Table21[[#This Row],[UNITID]]</f>
        <v>187745</v>
      </c>
      <c r="G1984" s="21">
        <f>Table21[[#This Row],[Growth Rate]]</f>
        <v>0</v>
      </c>
      <c r="H1984">
        <f>Table5[[#This Row],[UNITID]]</f>
        <v>187745</v>
      </c>
      <c r="I1984" s="7">
        <f>Table5[[#This Row],[Growth Rate]]</f>
        <v>4</v>
      </c>
    </row>
    <row r="1985" spans="1:9" ht="14.25">
      <c r="A1985" s="63">
        <f>Table19[[#This Row],[UNITID]]</f>
        <v>187745</v>
      </c>
      <c r="B1985" s="148" t="str">
        <f>Table19[[#This Row],[OUTCOMES MEASURES]]</f>
        <v>Percent of adjusted cohort receiving an award at 4 years</v>
      </c>
      <c r="C1985" s="156">
        <f>Table19[[#This Row],[Growth Rate]]</f>
        <v>-0.77777777777777779</v>
      </c>
      <c r="D1985">
        <f>Table20[[#This Row],[UNITID]]</f>
        <v>187745</v>
      </c>
      <c r="E1985" s="156">
        <f>Table20[[#This Row],[Growth Rate]]</f>
        <v>-1</v>
      </c>
      <c r="F1985">
        <f>Table21[[#This Row],[UNITID]]</f>
        <v>187745</v>
      </c>
      <c r="G1985" s="157">
        <f>Table21[[#This Row],[Growth Rate]]</f>
        <v>2.8571428571428571E-2</v>
      </c>
      <c r="H1985">
        <f>Table5[[#This Row],[UNITID]]</f>
        <v>187745</v>
      </c>
      <c r="I1985" s="156">
        <f>Table5[[#This Row],[Growth Rate]]</f>
        <v>3</v>
      </c>
    </row>
    <row r="1986" spans="1:9" hidden="1">
      <c r="A1986">
        <f>Table19[[#This Row],[UNITID]]</f>
        <v>187745</v>
      </c>
      <c r="B1986" t="str">
        <f>Table19[[#This Row],[OUTCOMES MEASURES]]</f>
        <v>Number of adjusted cohort receiving a certificate at 6 years</v>
      </c>
      <c r="C1986" s="7" t="str">
        <f>Table19[[#This Row],[Growth Rate]]</f>
        <v/>
      </c>
      <c r="D1986">
        <f>Table20[[#This Row],[UNITID]]</f>
        <v>187745</v>
      </c>
      <c r="E1986" s="7">
        <f>Table20[[#This Row],[Growth Rate]]</f>
        <v>-1</v>
      </c>
      <c r="F1986">
        <f>Table21[[#This Row],[UNITID]]</f>
        <v>187745</v>
      </c>
      <c r="G1986" s="7" t="str">
        <f>Table21[[#This Row],[Growth Rate]]</f>
        <v/>
      </c>
      <c r="H1986">
        <f>Table5[[#This Row],[UNITID]]</f>
        <v>187745</v>
      </c>
      <c r="I1986" s="7" t="str">
        <f>Table5[[#This Row],[Growth Rate]]</f>
        <v/>
      </c>
    </row>
    <row r="1987" spans="1:9" hidden="1">
      <c r="A1987">
        <f>Table19[[#This Row],[UNITID]]</f>
        <v>187745</v>
      </c>
      <c r="B1987" t="str">
        <f>Table19[[#This Row],[OUTCOMES MEASURES]]</f>
        <v>Number of adjusted cohort receiving an Associate's degree at 6 years</v>
      </c>
      <c r="C1987" s="7" t="str">
        <f>Table19[[#This Row],[Growth Rate]]</f>
        <v/>
      </c>
      <c r="D1987">
        <f>Table20[[#This Row],[UNITID]]</f>
        <v>187745</v>
      </c>
      <c r="E1987" s="7">
        <f>Table20[[#This Row],[Growth Rate]]</f>
        <v>-1</v>
      </c>
      <c r="F1987">
        <f>Table21[[#This Row],[UNITID]]</f>
        <v>187745</v>
      </c>
      <c r="G1987" s="7">
        <f>Table21[[#This Row],[Growth Rate]]</f>
        <v>0</v>
      </c>
      <c r="H1987">
        <f>Table5[[#This Row],[UNITID]]</f>
        <v>187745</v>
      </c>
      <c r="I1987" s="7" t="str">
        <f>Table5[[#This Row],[Growth Rate]]</f>
        <v/>
      </c>
    </row>
    <row r="1988" spans="1:9" hidden="1">
      <c r="A1988">
        <f>Table19[[#This Row],[UNITID]]</f>
        <v>187745</v>
      </c>
      <c r="B1988" t="str">
        <f>Table19[[#This Row],[OUTCOMES MEASURES]]</f>
        <v>Number of adjusted cohort receiving a Bachelor's degree at 6 years</v>
      </c>
      <c r="C1988" s="7">
        <f>Table19[[#This Row],[Growth Rate]]</f>
        <v>3</v>
      </c>
      <c r="D1988">
        <f>Table20[[#This Row],[UNITID]]</f>
        <v>187745</v>
      </c>
      <c r="E1988" s="7">
        <f>Table20[[#This Row],[Growth Rate]]</f>
        <v>-0.66666666666666663</v>
      </c>
      <c r="F1988">
        <f>Table21[[#This Row],[UNITID]]</f>
        <v>187745</v>
      </c>
      <c r="G1988" s="7">
        <f>Table21[[#This Row],[Growth Rate]]</f>
        <v>0</v>
      </c>
      <c r="H1988">
        <f>Table5[[#This Row],[UNITID]]</f>
        <v>187745</v>
      </c>
      <c r="I1988" s="7">
        <f>Table5[[#This Row],[Growth Rate]]</f>
        <v>0.33333333333333331</v>
      </c>
    </row>
    <row r="1989" spans="1:9" hidden="1">
      <c r="A1989">
        <f>Table19[[#This Row],[UNITID]]</f>
        <v>187745</v>
      </c>
      <c r="B1989" s="2" t="str">
        <f>Table19[[#This Row],[OUTCOMES MEASURES]]</f>
        <v>Number of adjusted cohort receiving an award at 6 years</v>
      </c>
      <c r="C1989" s="7">
        <f>Table19[[#This Row],[Growth Rate]]</f>
        <v>3</v>
      </c>
      <c r="D1989">
        <f>Table20[[#This Row],[UNITID]]</f>
        <v>187745</v>
      </c>
      <c r="E1989" s="7">
        <f>Table20[[#This Row],[Growth Rate]]</f>
        <v>-0.77777777777777779</v>
      </c>
      <c r="F1989">
        <f>Table21[[#This Row],[UNITID]]</f>
        <v>187745</v>
      </c>
      <c r="G1989" s="21">
        <f>Table21[[#This Row],[Growth Rate]]</f>
        <v>0.13333333333333333</v>
      </c>
      <c r="H1989">
        <f>Table5[[#This Row],[UNITID]]</f>
        <v>187745</v>
      </c>
      <c r="I1989" s="7">
        <f>Table5[[#This Row],[Growth Rate]]</f>
        <v>1</v>
      </c>
    </row>
    <row r="1990" spans="1:9" ht="14.25">
      <c r="A1990" s="63">
        <f>Table19[[#This Row],[UNITID]]</f>
        <v>187745</v>
      </c>
      <c r="B1990" s="148" t="str">
        <f>Table19[[#This Row],[OUTCOMES MEASURES]]</f>
        <v>Percent of adjusted cohort receiving an award at 6 years</v>
      </c>
      <c r="C1990" s="156">
        <f>Table19[[#This Row],[Growth Rate]]</f>
        <v>0.1111111111111111</v>
      </c>
      <c r="D1990">
        <f>Table20[[#This Row],[UNITID]]</f>
        <v>187745</v>
      </c>
      <c r="E1990" s="156">
        <f>Table20[[#This Row],[Growth Rate]]</f>
        <v>-0.69230769230769229</v>
      </c>
      <c r="F1990">
        <f>Table21[[#This Row],[UNITID]]</f>
        <v>187745</v>
      </c>
      <c r="G1990" s="157">
        <f>Table21[[#This Row],[Growth Rate]]</f>
        <v>0.18181818181818182</v>
      </c>
      <c r="H1990">
        <f>Table5[[#This Row],[UNITID]]</f>
        <v>187745</v>
      </c>
      <c r="I1990" s="156">
        <f>Table5[[#This Row],[Growth Rate]]</f>
        <v>0.5714285714285714</v>
      </c>
    </row>
    <row r="1991" spans="1:9" hidden="1">
      <c r="A1991">
        <f>Table19[[#This Row],[UNITID]]</f>
        <v>187745</v>
      </c>
      <c r="B1991" t="str">
        <f>Table19[[#This Row],[OUTCOMES MEASURES]]</f>
        <v>Number of adjusted cohort receiving a certificate at 8 years</v>
      </c>
      <c r="C1991" s="7" t="str">
        <f>Table19[[#This Row],[Growth Rate]]</f>
        <v/>
      </c>
      <c r="D1991">
        <f>Table20[[#This Row],[UNITID]]</f>
        <v>187745</v>
      </c>
      <c r="E1991" s="7">
        <f>Table20[[#This Row],[Growth Rate]]</f>
        <v>-1</v>
      </c>
      <c r="F1991">
        <f>Table21[[#This Row],[UNITID]]</f>
        <v>187745</v>
      </c>
      <c r="G1991" s="7" t="str">
        <f>Table21[[#This Row],[Growth Rate]]</f>
        <v/>
      </c>
      <c r="H1991">
        <f>Table5[[#This Row],[UNITID]]</f>
        <v>187745</v>
      </c>
      <c r="I1991" s="7" t="str">
        <f>Table5[[#This Row],[Growth Rate]]</f>
        <v/>
      </c>
    </row>
    <row r="1992" spans="1:9" hidden="1">
      <c r="A1992">
        <f>Table19[[#This Row],[UNITID]]</f>
        <v>187745</v>
      </c>
      <c r="B1992" t="str">
        <f>Table19[[#This Row],[OUTCOMES MEASURES]]</f>
        <v>Number of adjusted cohort receiving an Associate's degree at 8 years</v>
      </c>
      <c r="C1992" s="7" t="str">
        <f>Table19[[#This Row],[Growth Rate]]</f>
        <v/>
      </c>
      <c r="D1992">
        <f>Table20[[#This Row],[UNITID]]</f>
        <v>187745</v>
      </c>
      <c r="E1992" s="7">
        <f>Table20[[#This Row],[Growth Rate]]</f>
        <v>-1</v>
      </c>
      <c r="F1992">
        <f>Table21[[#This Row],[UNITID]]</f>
        <v>187745</v>
      </c>
      <c r="G1992" s="7">
        <f>Table21[[#This Row],[Growth Rate]]</f>
        <v>0</v>
      </c>
      <c r="H1992">
        <f>Table5[[#This Row],[UNITID]]</f>
        <v>187745</v>
      </c>
      <c r="I1992" s="7" t="str">
        <f>Table5[[#This Row],[Growth Rate]]</f>
        <v/>
      </c>
    </row>
    <row r="1993" spans="1:9" hidden="1">
      <c r="A1993">
        <f>Table19[[#This Row],[UNITID]]</f>
        <v>187745</v>
      </c>
      <c r="B1993" t="str">
        <f>Table19[[#This Row],[OUTCOMES MEASURES]]</f>
        <v>Number of adjusted cohort receiving a Bachelor's degree at 8 years</v>
      </c>
      <c r="C1993" s="7">
        <f>Table19[[#This Row],[Growth Rate]]</f>
        <v>3</v>
      </c>
      <c r="D1993">
        <f>Table20[[#This Row],[UNITID]]</f>
        <v>187745</v>
      </c>
      <c r="E1993" s="7">
        <f>Table20[[#This Row],[Growth Rate]]</f>
        <v>-0.75</v>
      </c>
      <c r="F1993">
        <f>Table21[[#This Row],[UNITID]]</f>
        <v>187745</v>
      </c>
      <c r="G1993" s="7">
        <f>Table21[[#This Row],[Growth Rate]]</f>
        <v>7.6923076923076927E-2</v>
      </c>
      <c r="H1993">
        <f>Table5[[#This Row],[UNITID]]</f>
        <v>187745</v>
      </c>
      <c r="I1993" s="7">
        <f>Table5[[#This Row],[Growth Rate]]</f>
        <v>0.33333333333333331</v>
      </c>
    </row>
    <row r="1994" spans="1:9" hidden="1">
      <c r="A1994">
        <f>Table19[[#This Row],[UNITID]]</f>
        <v>187745</v>
      </c>
      <c r="B1994" t="str">
        <f>Table19[[#This Row],[OUTCOMES MEASURES]]</f>
        <v>Number of adjusted cohort receiving an award at 8 years</v>
      </c>
      <c r="C1994" s="7">
        <f>Table19[[#This Row],[Growth Rate]]</f>
        <v>3</v>
      </c>
      <c r="D1994">
        <f>Table20[[#This Row],[UNITID]]</f>
        <v>187745</v>
      </c>
      <c r="E1994" s="7">
        <f>Table20[[#This Row],[Growth Rate]]</f>
        <v>-0.83333333333333337</v>
      </c>
      <c r="F1994">
        <f>Table21[[#This Row],[UNITID]]</f>
        <v>187745</v>
      </c>
      <c r="G1994" s="7">
        <f>Table21[[#This Row],[Growth Rate]]</f>
        <v>0.2</v>
      </c>
      <c r="H1994">
        <f>Table5[[#This Row],[UNITID]]</f>
        <v>187745</v>
      </c>
      <c r="I1994" s="7">
        <f>Table5[[#This Row],[Growth Rate]]</f>
        <v>1</v>
      </c>
    </row>
    <row r="1995" spans="1:9" hidden="1">
      <c r="A1995">
        <f>Table19[[#This Row],[UNITID]]</f>
        <v>187745</v>
      </c>
      <c r="B1995" t="str">
        <f>Table19[[#This Row],[OUTCOMES MEASURES]]</f>
        <v>Number of adjusted cohort still enrolled at your institution at 8 years</v>
      </c>
      <c r="C1995" s="7" t="str">
        <f>Table19[[#This Row],[Growth Rate]]</f>
        <v/>
      </c>
      <c r="D1995">
        <f>Table20[[#This Row],[UNITID]]</f>
        <v>187745</v>
      </c>
      <c r="E1995" s="7" t="str">
        <f>Table20[[#This Row],[Growth Rate]]</f>
        <v/>
      </c>
      <c r="F1995">
        <f>Table21[[#This Row],[UNITID]]</f>
        <v>187745</v>
      </c>
      <c r="G1995" s="7" t="str">
        <f>Table21[[#This Row],[Growth Rate]]</f>
        <v/>
      </c>
      <c r="H1995">
        <f>Table5[[#This Row],[UNITID]]</f>
        <v>187745</v>
      </c>
      <c r="I1995" s="7">
        <f>Table5[[#This Row],[Growth Rate]]</f>
        <v>-1</v>
      </c>
    </row>
    <row r="1996" spans="1:9" hidden="1">
      <c r="A1996">
        <f>Table19[[#This Row],[UNITID]]</f>
        <v>187745</v>
      </c>
      <c r="B1996" t="str">
        <f>Table19[[#This Row],[OUTCOMES MEASURES]]</f>
        <v>Number of adjusted cohort who enrolled subsequently at another institution at 8 years</v>
      </c>
      <c r="C1996" s="7">
        <f>Table19[[#This Row],[Growth Rate]]</f>
        <v>1.4</v>
      </c>
      <c r="D1996">
        <f>Table20[[#This Row],[UNITID]]</f>
        <v>187745</v>
      </c>
      <c r="E1996" s="7">
        <f>Table20[[#This Row],[Growth Rate]]</f>
        <v>-0.4</v>
      </c>
      <c r="F1996">
        <f>Table21[[#This Row],[UNITID]]</f>
        <v>187745</v>
      </c>
      <c r="G1996" s="7">
        <f>Table21[[#This Row],[Growth Rate]]</f>
        <v>-0.45454545454545453</v>
      </c>
      <c r="H1996">
        <f>Table5[[#This Row],[UNITID]]</f>
        <v>187745</v>
      </c>
      <c r="I1996" s="7">
        <f>Table5[[#This Row],[Growth Rate]]</f>
        <v>-0.5714285714285714</v>
      </c>
    </row>
    <row r="1997" spans="1:9" hidden="1">
      <c r="A1997">
        <f>Table19[[#This Row],[UNITID]]</f>
        <v>187745</v>
      </c>
      <c r="B1997" s="2" t="str">
        <f>Table19[[#This Row],[OUTCOMES MEASURES]]</f>
        <v>Number of adjusted cohort whose subsequent enrollment status is unknown at 8 years</v>
      </c>
      <c r="C1997" s="8">
        <f>Table19[[#This Row],[Growth Rate]]</f>
        <v>4.25</v>
      </c>
      <c r="D1997">
        <f>Table20[[#This Row],[UNITID]]</f>
        <v>187745</v>
      </c>
      <c r="E1997" s="7">
        <f>Table20[[#This Row],[Growth Rate]]</f>
        <v>0.30769230769230771</v>
      </c>
      <c r="F1997">
        <f>Table21[[#This Row],[UNITID]]</f>
        <v>187745</v>
      </c>
      <c r="G1997" s="7">
        <f>Table21[[#This Row],[Growth Rate]]</f>
        <v>0.125</v>
      </c>
      <c r="H1997">
        <f>Table5[[#This Row],[UNITID]]</f>
        <v>187745</v>
      </c>
      <c r="I1997" s="7">
        <f>Table5[[#This Row],[Growth Rate]]</f>
        <v>2</v>
      </c>
    </row>
    <row r="1998" spans="1:9" hidden="1">
      <c r="A1998">
        <f>Table19[[#This Row],[UNITID]]</f>
        <v>187745</v>
      </c>
      <c r="B1998" s="2" t="str">
        <f>Table19[[#This Row],[OUTCOMES MEASURES]]</f>
        <v>Number of adjusted cohort who did not receive an award from your institution at 8 years</v>
      </c>
      <c r="C1998" s="7">
        <f>Table19[[#This Row],[Growth Rate]]</f>
        <v>2.6666666666666665</v>
      </c>
      <c r="D1998">
        <f>Table20[[#This Row],[UNITID]]</f>
        <v>187745</v>
      </c>
      <c r="E1998" s="7">
        <f>Table20[[#This Row],[Growth Rate]]</f>
        <v>0</v>
      </c>
      <c r="F1998">
        <f>Table21[[#This Row],[UNITID]]</f>
        <v>187745</v>
      </c>
      <c r="G1998" s="21">
        <f>Table21[[#This Row],[Growth Rate]]</f>
        <v>-0.21052631578947367</v>
      </c>
      <c r="H1998">
        <f>Table5[[#This Row],[UNITID]]</f>
        <v>187745</v>
      </c>
      <c r="I1998" s="7">
        <f>Table5[[#This Row],[Growth Rate]]</f>
        <v>9.0909090909090912E-2</v>
      </c>
    </row>
    <row r="1999" spans="1:9" ht="14.25">
      <c r="A1999" s="63">
        <f>Table19[[#This Row],[UNITID]]</f>
        <v>187745</v>
      </c>
      <c r="B1999" s="148" t="str">
        <f>Table19[[#This Row],[OUTCOMES MEASURES]]</f>
        <v>Percent of adjusted cohort receiving an award at 8 years</v>
      </c>
      <c r="C1999" s="156">
        <f>Table19[[#This Row],[Growth Rate]]</f>
        <v>0.1111111111111111</v>
      </c>
      <c r="D1999">
        <f>Table20[[#This Row],[UNITID]]</f>
        <v>187745</v>
      </c>
      <c r="E1999" s="156">
        <f>Table20[[#This Row],[Growth Rate]]</f>
        <v>-0.76470588235294112</v>
      </c>
      <c r="F1999">
        <f>Table21[[#This Row],[UNITID]]</f>
        <v>187745</v>
      </c>
      <c r="G1999" s="157">
        <f>Table21[[#This Row],[Growth Rate]]</f>
        <v>0.25</v>
      </c>
      <c r="H1999">
        <f>Table5[[#This Row],[UNITID]]</f>
        <v>187745</v>
      </c>
      <c r="I1999" s="156">
        <f>Table5[[#This Row],[Growth Rate]]</f>
        <v>0.5714285714285714</v>
      </c>
    </row>
    <row r="2000" spans="1:9" hidden="1">
      <c r="A2000">
        <f>Table19[[#This Row],[UNITID]]</f>
        <v>187745</v>
      </c>
      <c r="B2000" s="2" t="str">
        <f>Table19[[#This Row],[OUTCOMES MEASURES]]</f>
        <v>Percent of adjusted cohort still or subsequently enrolled at 8 years</v>
      </c>
      <c r="C2000" s="8">
        <f>Table19[[#This Row],[Growth Rate]]</f>
        <v>-0.35555555555555557</v>
      </c>
      <c r="D2000">
        <f>Table20[[#This Row],[UNITID]]</f>
        <v>187745</v>
      </c>
      <c r="E2000" s="7">
        <f>Table20[[#This Row],[Growth Rate]]</f>
        <v>-0.17241379310344829</v>
      </c>
      <c r="F2000">
        <f>Table21[[#This Row],[UNITID]]</f>
        <v>187745</v>
      </c>
      <c r="G2000" s="21">
        <f>Table21[[#This Row],[Growth Rate]]</f>
        <v>-0.4375</v>
      </c>
      <c r="H2000">
        <f>Table5[[#This Row],[UNITID]]</f>
        <v>187745</v>
      </c>
      <c r="I2000" s="7">
        <f>Table5[[#This Row],[Growth Rate]]</f>
        <v>-0.70175438596491224</v>
      </c>
    </row>
    <row r="2001" spans="1:9" ht="14.25">
      <c r="A2001" s="63">
        <f>Table19[[#This Row],[UNITID]]</f>
        <v>187745</v>
      </c>
      <c r="B2001" s="148" t="str">
        <f>Table19[[#This Row],[OUTCOMES MEASURES]]</f>
        <v>Percent of adjusted cohort still enrolled at your institution at 8 years</v>
      </c>
      <c r="C2001" s="156" t="str">
        <f>Table19[[#This Row],[Growth Rate]]</f>
        <v/>
      </c>
      <c r="D2001">
        <f>Table20[[#This Row],[UNITID]]</f>
        <v>187745</v>
      </c>
      <c r="E2001" s="156" t="str">
        <f>Table20[[#This Row],[Growth Rate]]</f>
        <v/>
      </c>
      <c r="F2001">
        <f>Table21[[#This Row],[UNITID]]</f>
        <v>187745</v>
      </c>
      <c r="G2001" s="158" t="str">
        <f>Table21[[#This Row],[Growth Rate]]</f>
        <v/>
      </c>
      <c r="H2001">
        <f>Table5[[#This Row],[UNITID]]</f>
        <v>187745</v>
      </c>
      <c r="I2001" s="156">
        <f>Table5[[#This Row],[Growth Rate]]</f>
        <v>-1</v>
      </c>
    </row>
    <row r="2002" spans="1:9" ht="14.25">
      <c r="A2002" s="63">
        <f>Table19[[#This Row],[UNITID]]</f>
        <v>187745</v>
      </c>
      <c r="B2002" s="148" t="str">
        <f>Table19[[#This Row],[OUTCOMES MEASURES]]</f>
        <v>Percent of adjusted cohort enrolled subsequently at another institution at 8 years</v>
      </c>
      <c r="C2002" s="156">
        <f>Table19[[#This Row],[Growth Rate]]</f>
        <v>-0.35555555555555557</v>
      </c>
      <c r="D2002">
        <f>Table20[[#This Row],[UNITID]]</f>
        <v>187745</v>
      </c>
      <c r="E2002" s="64">
        <f>Table20[[#This Row],[Growth Rate]]</f>
        <v>-0.17241379310344829</v>
      </c>
      <c r="F2002">
        <f>Table21[[#This Row],[UNITID]]</f>
        <v>187745</v>
      </c>
      <c r="G2002" s="158">
        <f>Table21[[#This Row],[Growth Rate]]</f>
        <v>-0.4375</v>
      </c>
      <c r="H2002">
        <f>Table5[[#This Row],[UNITID]]</f>
        <v>187745</v>
      </c>
      <c r="I2002" s="64">
        <f>Table5[[#This Row],[Growth Rate]]</f>
        <v>-0.66</v>
      </c>
    </row>
    <row r="2003" spans="1:9" hidden="1">
      <c r="A2003">
        <f>Table19[[#This Row],[UNITID]]</f>
        <v>187745</v>
      </c>
      <c r="B2003" s="2" t="str">
        <f>Table19[[#This Row],[OUTCOMES MEASURES]]</f>
        <v>Percent of adjusted cohort enrollment status unknown at 8 years</v>
      </c>
      <c r="C2003" s="8">
        <f>Table19[[#This Row],[Growth Rate]]</f>
        <v>0.41666666666666669</v>
      </c>
      <c r="D2003">
        <f>Table20[[#This Row],[UNITID]]</f>
        <v>187745</v>
      </c>
      <c r="E2003" s="8">
        <f>Table20[[#This Row],[Growth Rate]]</f>
        <v>0.83783783783783783</v>
      </c>
      <c r="F2003">
        <f>Table21[[#This Row],[UNITID]]</f>
        <v>187745</v>
      </c>
      <c r="G2003" s="8">
        <f>Table21[[#This Row],[Growth Rate]]</f>
        <v>0.125</v>
      </c>
      <c r="H2003">
        <f>Table5[[#This Row],[UNITID]]</f>
        <v>187745</v>
      </c>
      <c r="I2003" s="8">
        <f>Table5[[#This Row],[Growth Rate]]</f>
        <v>1.3809523809523809</v>
      </c>
    </row>
    <row r="2004" spans="1:9" hidden="1">
      <c r="A2004">
        <f>Table19[[#This Row],[UNITID]]</f>
        <v>188137</v>
      </c>
      <c r="B2004" s="2" t="str">
        <f>Table19[[#This Row],[OUTCOMES MEASURES]]</f>
        <v>First-Time, Full-Time Cohort</v>
      </c>
      <c r="C2004" s="8">
        <f>Table19[[#This Row],[Growth Rate]]</f>
        <v>-0.28542914171656686</v>
      </c>
      <c r="D2004">
        <f>Table20[[#This Row],[UNITID]]</f>
        <v>188137</v>
      </c>
      <c r="E2004" s="8">
        <f>Table20[[#This Row],[Growth Rate]]</f>
        <v>0.02</v>
      </c>
      <c r="F2004">
        <f>Table21[[#This Row],[UNITID]]</f>
        <v>188137</v>
      </c>
      <c r="G2004" s="8">
        <f>Table21[[#This Row],[Growth Rate]]</f>
        <v>-0.27232142857142855</v>
      </c>
      <c r="H2004">
        <f>Table5[[#This Row],[UNITID]]</f>
        <v>188137</v>
      </c>
      <c r="I2004" s="8">
        <f>Table5[[#This Row],[Growth Rate]]</f>
        <v>7.0257611241217793E-2</v>
      </c>
    </row>
    <row r="2005" spans="1:9" hidden="1">
      <c r="A2005">
        <f>Table19[[#This Row],[UNITID]]</f>
        <v>188137</v>
      </c>
      <c r="B2005" t="str">
        <f>Table19[[#This Row],[OUTCOMES MEASURES]]</f>
        <v>Exclusions to cohort</v>
      </c>
      <c r="C2005" s="7">
        <f>Table19[[#This Row],[Growth Rate]]</f>
        <v>0</v>
      </c>
      <c r="D2005">
        <f>Table20[[#This Row],[UNITID]]</f>
        <v>188137</v>
      </c>
      <c r="E2005" s="7">
        <f>Table20[[#This Row],[Growth Rate]]</f>
        <v>-1</v>
      </c>
      <c r="F2005">
        <f>Table21[[#This Row],[UNITID]]</f>
        <v>188137</v>
      </c>
      <c r="G2005" s="7" t="str">
        <f>Table21[[#This Row],[Growth Rate]]</f>
        <v/>
      </c>
      <c r="H2005">
        <f>Table5[[#This Row],[UNITID]]</f>
        <v>188137</v>
      </c>
      <c r="I2005" s="7" t="str">
        <f>Table5[[#This Row],[Growth Rate]]</f>
        <v/>
      </c>
    </row>
    <row r="2006" spans="1:9" ht="14.25">
      <c r="A2006" s="63">
        <f>Table19[[#This Row],[UNITID]]</f>
        <v>188137</v>
      </c>
      <c r="B2006" s="63" t="str">
        <f>Table19[[#This Row],[OUTCOMES MEASURES]]</f>
        <v>Adjusted cohort</v>
      </c>
      <c r="C2006" s="64">
        <f>Table19[[#This Row],[Growth Rate]]</f>
        <v>-0.28599999999999998</v>
      </c>
      <c r="D2006">
        <f>Table20[[#This Row],[UNITID]]</f>
        <v>188137</v>
      </c>
      <c r="E2006" s="64">
        <f>Table20[[#This Row],[Growth Rate]]</f>
        <v>2.6845637583892617E-2</v>
      </c>
      <c r="F2006">
        <f>Table21[[#This Row],[UNITID]]</f>
        <v>188137</v>
      </c>
      <c r="G2006" s="155">
        <f>Table21[[#This Row],[Growth Rate]]</f>
        <v>-0.27232142857142855</v>
      </c>
      <c r="H2006">
        <f>Table5[[#This Row],[UNITID]]</f>
        <v>188137</v>
      </c>
      <c r="I2006" s="64">
        <f>Table5[[#This Row],[Growth Rate]]</f>
        <v>7.0257611241217793E-2</v>
      </c>
    </row>
    <row r="2007" spans="1:9" hidden="1">
      <c r="A2007">
        <f>Table19[[#This Row],[UNITID]]</f>
        <v>188137</v>
      </c>
      <c r="B2007" t="str">
        <f>Table19[[#This Row],[OUTCOMES MEASURES]]</f>
        <v>Number of adjusted cohort receiving a certificate at 4 years</v>
      </c>
      <c r="C2007" s="7">
        <f>Table19[[#This Row],[Growth Rate]]</f>
        <v>0.44444444444444442</v>
      </c>
      <c r="D2007">
        <f>Table20[[#This Row],[UNITID]]</f>
        <v>188137</v>
      </c>
      <c r="E2007" s="7">
        <f>Table20[[#This Row],[Growth Rate]]</f>
        <v>3.9</v>
      </c>
      <c r="F2007">
        <f>Table21[[#This Row],[UNITID]]</f>
        <v>188137</v>
      </c>
      <c r="G2007" s="7">
        <f>Table21[[#This Row],[Growth Rate]]</f>
        <v>0.66666666666666663</v>
      </c>
      <c r="H2007">
        <f>Table5[[#This Row],[UNITID]]</f>
        <v>188137</v>
      </c>
      <c r="I2007" s="7">
        <f>Table5[[#This Row],[Growth Rate]]</f>
        <v>0.35416666666666669</v>
      </c>
    </row>
    <row r="2008" spans="1:9" hidden="1">
      <c r="A2008">
        <f>Table19[[#This Row],[UNITID]]</f>
        <v>188137</v>
      </c>
      <c r="B2008" t="str">
        <f>Table19[[#This Row],[OUTCOMES MEASURES]]</f>
        <v>Number of adjusted cohort receiving an Associate's degree at 4 years</v>
      </c>
      <c r="C2008" s="7">
        <f>Table19[[#This Row],[Growth Rate]]</f>
        <v>-5.4545454545454543E-2</v>
      </c>
      <c r="D2008">
        <f>Table20[[#This Row],[UNITID]]</f>
        <v>188137</v>
      </c>
      <c r="E2008" s="7">
        <f>Table20[[#This Row],[Growth Rate]]</f>
        <v>0.6</v>
      </c>
      <c r="F2008">
        <f>Table21[[#This Row],[UNITID]]</f>
        <v>188137</v>
      </c>
      <c r="G2008" s="7">
        <f>Table21[[#This Row],[Growth Rate]]</f>
        <v>-0.26</v>
      </c>
      <c r="H2008">
        <f>Table5[[#This Row],[UNITID]]</f>
        <v>188137</v>
      </c>
      <c r="I2008" s="7">
        <f>Table5[[#This Row],[Growth Rate]]</f>
        <v>0.68421052631578949</v>
      </c>
    </row>
    <row r="2009" spans="1:9" hidden="1">
      <c r="A2009">
        <f>Table19[[#This Row],[UNITID]]</f>
        <v>188137</v>
      </c>
      <c r="B2009" t="str">
        <f>Table19[[#This Row],[OUTCOMES MEASURES]]</f>
        <v>Number of adjusted cohort receiving a Bachelor's degree at 4 years</v>
      </c>
      <c r="C2009" s="7" t="str">
        <f>Table19[[#This Row],[Growth Rate]]</f>
        <v/>
      </c>
      <c r="D2009">
        <f>Table20[[#This Row],[UNITID]]</f>
        <v>188137</v>
      </c>
      <c r="E2009" s="7" t="str">
        <f>Table20[[#This Row],[Growth Rate]]</f>
        <v/>
      </c>
      <c r="F2009">
        <f>Table21[[#This Row],[UNITID]]</f>
        <v>188137</v>
      </c>
      <c r="G2009" s="7" t="str">
        <f>Table21[[#This Row],[Growth Rate]]</f>
        <v/>
      </c>
      <c r="H2009">
        <f>Table5[[#This Row],[UNITID]]</f>
        <v>188137</v>
      </c>
      <c r="I2009" s="7" t="str">
        <f>Table5[[#This Row],[Growth Rate]]</f>
        <v/>
      </c>
    </row>
    <row r="2010" spans="1:9" hidden="1">
      <c r="A2010">
        <f>Table19[[#This Row],[UNITID]]</f>
        <v>188137</v>
      </c>
      <c r="B2010" s="2" t="str">
        <f>Table19[[#This Row],[OUTCOMES MEASURES]]</f>
        <v>Number of adjusted cohort receiving an award at 4 years</v>
      </c>
      <c r="C2010" s="7">
        <f>Table19[[#This Row],[Growth Rate]]</f>
        <v>0.10975609756097561</v>
      </c>
      <c r="D2010">
        <f>Table20[[#This Row],[UNITID]]</f>
        <v>188137</v>
      </c>
      <c r="E2010" s="7">
        <f>Table20[[#This Row],[Growth Rate]]</f>
        <v>2.25</v>
      </c>
      <c r="F2010">
        <f>Table21[[#This Row],[UNITID]]</f>
        <v>188137</v>
      </c>
      <c r="G2010" s="21">
        <f>Table21[[#This Row],[Growth Rate]]</f>
        <v>-4.6153846153846156E-2</v>
      </c>
      <c r="H2010">
        <f>Table5[[#This Row],[UNITID]]</f>
        <v>188137</v>
      </c>
      <c r="I2010" s="7">
        <f>Table5[[#This Row],[Growth Rate]]</f>
        <v>0.44776119402985076</v>
      </c>
    </row>
    <row r="2011" spans="1:9" ht="14.25">
      <c r="A2011" s="63">
        <f>Table19[[#This Row],[UNITID]]</f>
        <v>188137</v>
      </c>
      <c r="B2011" s="148" t="str">
        <f>Table19[[#This Row],[OUTCOMES MEASURES]]</f>
        <v>Percent of adjusted cohort receiving an award at 4 years</v>
      </c>
      <c r="C2011" s="156">
        <f>Table19[[#This Row],[Growth Rate]]</f>
        <v>0.5625</v>
      </c>
      <c r="D2011">
        <f>Table20[[#This Row],[UNITID]]</f>
        <v>188137</v>
      </c>
      <c r="E2011" s="156">
        <f>Table20[[#This Row],[Growth Rate]]</f>
        <v>2</v>
      </c>
      <c r="F2011">
        <f>Table21[[#This Row],[UNITID]]</f>
        <v>188137</v>
      </c>
      <c r="G2011" s="157">
        <f>Table21[[#This Row],[Growth Rate]]</f>
        <v>0.31034482758620691</v>
      </c>
      <c r="H2011">
        <f>Table5[[#This Row],[UNITID]]</f>
        <v>188137</v>
      </c>
      <c r="I2011" s="156">
        <f>Table5[[#This Row],[Growth Rate]]</f>
        <v>0.3125</v>
      </c>
    </row>
    <row r="2012" spans="1:9" hidden="1">
      <c r="A2012">
        <f>Table19[[#This Row],[UNITID]]</f>
        <v>188137</v>
      </c>
      <c r="B2012" t="str">
        <f>Table19[[#This Row],[OUTCOMES MEASURES]]</f>
        <v>Number of adjusted cohort receiving a certificate at 6 years</v>
      </c>
      <c r="C2012" s="7">
        <f>Table19[[#This Row],[Growth Rate]]</f>
        <v>0.48275862068965519</v>
      </c>
      <c r="D2012">
        <f>Table20[[#This Row],[UNITID]]</f>
        <v>188137</v>
      </c>
      <c r="E2012" s="7">
        <f>Table20[[#This Row],[Growth Rate]]</f>
        <v>3</v>
      </c>
      <c r="F2012">
        <f>Table21[[#This Row],[UNITID]]</f>
        <v>188137</v>
      </c>
      <c r="G2012" s="7">
        <f>Table21[[#This Row],[Growth Rate]]</f>
        <v>0.44444444444444442</v>
      </c>
      <c r="H2012">
        <f>Table5[[#This Row],[UNITID]]</f>
        <v>188137</v>
      </c>
      <c r="I2012" s="7">
        <f>Table5[[#This Row],[Growth Rate]]</f>
        <v>0.34615384615384615</v>
      </c>
    </row>
    <row r="2013" spans="1:9" hidden="1">
      <c r="A2013">
        <f>Table19[[#This Row],[UNITID]]</f>
        <v>188137</v>
      </c>
      <c r="B2013" t="str">
        <f>Table19[[#This Row],[OUTCOMES MEASURES]]</f>
        <v>Number of adjusted cohort receiving an Associate's degree at 6 years</v>
      </c>
      <c r="C2013" s="7">
        <f>Table19[[#This Row],[Growth Rate]]</f>
        <v>-0.31707317073170732</v>
      </c>
      <c r="D2013">
        <f>Table20[[#This Row],[UNITID]]</f>
        <v>188137</v>
      </c>
      <c r="E2013" s="7">
        <f>Table20[[#This Row],[Growth Rate]]</f>
        <v>0.18181818181818182</v>
      </c>
      <c r="F2013">
        <f>Table21[[#This Row],[UNITID]]</f>
        <v>188137</v>
      </c>
      <c r="G2013" s="7">
        <f>Table21[[#This Row],[Growth Rate]]</f>
        <v>-0.24074074074074073</v>
      </c>
      <c r="H2013">
        <f>Table5[[#This Row],[UNITID]]</f>
        <v>188137</v>
      </c>
      <c r="I2013" s="7">
        <f>Table5[[#This Row],[Growth Rate]]</f>
        <v>0.39285714285714285</v>
      </c>
    </row>
    <row r="2014" spans="1:9" hidden="1">
      <c r="A2014">
        <f>Table19[[#This Row],[UNITID]]</f>
        <v>188137</v>
      </c>
      <c r="B2014" t="str">
        <f>Table19[[#This Row],[OUTCOMES MEASURES]]</f>
        <v>Number of adjusted cohort receiving a Bachelor's degree at 6 years</v>
      </c>
      <c r="C2014" s="7" t="str">
        <f>Table19[[#This Row],[Growth Rate]]</f>
        <v/>
      </c>
      <c r="D2014">
        <f>Table20[[#This Row],[UNITID]]</f>
        <v>188137</v>
      </c>
      <c r="E2014" s="7" t="str">
        <f>Table20[[#This Row],[Growth Rate]]</f>
        <v/>
      </c>
      <c r="F2014">
        <f>Table21[[#This Row],[UNITID]]</f>
        <v>188137</v>
      </c>
      <c r="G2014" s="7" t="str">
        <f>Table21[[#This Row],[Growth Rate]]</f>
        <v/>
      </c>
      <c r="H2014">
        <f>Table5[[#This Row],[UNITID]]</f>
        <v>188137</v>
      </c>
      <c r="I2014" s="7" t="str">
        <f>Table5[[#This Row],[Growth Rate]]</f>
        <v/>
      </c>
    </row>
    <row r="2015" spans="1:9" hidden="1">
      <c r="A2015">
        <f>Table19[[#This Row],[UNITID]]</f>
        <v>188137</v>
      </c>
      <c r="B2015" s="2" t="str">
        <f>Table19[[#This Row],[OUTCOMES MEASURES]]</f>
        <v>Number of adjusted cohort receiving an award at 6 years</v>
      </c>
      <c r="C2015" s="7">
        <f>Table19[[#This Row],[Growth Rate]]</f>
        <v>-0.10810810810810811</v>
      </c>
      <c r="D2015">
        <f>Table20[[#This Row],[UNITID]]</f>
        <v>188137</v>
      </c>
      <c r="E2015" s="7">
        <f>Table20[[#This Row],[Growth Rate]]</f>
        <v>1.2285714285714286</v>
      </c>
      <c r="F2015">
        <f>Table21[[#This Row],[UNITID]]</f>
        <v>188137</v>
      </c>
      <c r="G2015" s="21">
        <f>Table21[[#This Row],[Growth Rate]]</f>
        <v>-6.9444444444444448E-2</v>
      </c>
      <c r="H2015">
        <f>Table5[[#This Row],[UNITID]]</f>
        <v>188137</v>
      </c>
      <c r="I2015" s="7">
        <f>Table5[[#This Row],[Growth Rate]]</f>
        <v>0.36249999999999999</v>
      </c>
    </row>
    <row r="2016" spans="1:9" ht="14.25">
      <c r="A2016" s="63">
        <f>Table19[[#This Row],[UNITID]]</f>
        <v>188137</v>
      </c>
      <c r="B2016" s="148" t="str">
        <f>Table19[[#This Row],[OUTCOMES MEASURES]]</f>
        <v>Percent of adjusted cohort receiving an award at 6 years</v>
      </c>
      <c r="C2016" s="156">
        <f>Table19[[#This Row],[Growth Rate]]</f>
        <v>0.27272727272727271</v>
      </c>
      <c r="D2016">
        <f>Table20[[#This Row],[UNITID]]</f>
        <v>188137</v>
      </c>
      <c r="E2016" s="156">
        <f>Table20[[#This Row],[Growth Rate]]</f>
        <v>1.0833333333333333</v>
      </c>
      <c r="F2016">
        <f>Table21[[#This Row],[UNITID]]</f>
        <v>188137</v>
      </c>
      <c r="G2016" s="157">
        <f>Table21[[#This Row],[Growth Rate]]</f>
        <v>0.28125</v>
      </c>
      <c r="H2016">
        <f>Table5[[#This Row],[UNITID]]</f>
        <v>188137</v>
      </c>
      <c r="I2016" s="156">
        <f>Table5[[#This Row],[Growth Rate]]</f>
        <v>0.26315789473684209</v>
      </c>
    </row>
    <row r="2017" spans="1:9" hidden="1">
      <c r="A2017">
        <f>Table19[[#This Row],[UNITID]]</f>
        <v>188137</v>
      </c>
      <c r="B2017" t="str">
        <f>Table19[[#This Row],[OUTCOMES MEASURES]]</f>
        <v>Number of adjusted cohort receiving a certificate at 8 years</v>
      </c>
      <c r="C2017" s="7">
        <f>Table19[[#This Row],[Growth Rate]]</f>
        <v>0.51851851851851849</v>
      </c>
      <c r="D2017">
        <f>Table20[[#This Row],[UNITID]]</f>
        <v>188137</v>
      </c>
      <c r="E2017" s="7">
        <f>Table20[[#This Row],[Growth Rate]]</f>
        <v>2.8461538461538463</v>
      </c>
      <c r="F2017">
        <f>Table21[[#This Row],[UNITID]]</f>
        <v>188137</v>
      </c>
      <c r="G2017" s="7">
        <f>Table21[[#This Row],[Growth Rate]]</f>
        <v>0.3888888888888889</v>
      </c>
      <c r="H2017">
        <f>Table5[[#This Row],[UNITID]]</f>
        <v>188137</v>
      </c>
      <c r="I2017" s="7">
        <f>Table5[[#This Row],[Growth Rate]]</f>
        <v>0.35849056603773582</v>
      </c>
    </row>
    <row r="2018" spans="1:9" hidden="1">
      <c r="A2018">
        <f>Table19[[#This Row],[UNITID]]</f>
        <v>188137</v>
      </c>
      <c r="B2018" t="str">
        <f>Table19[[#This Row],[OUTCOMES MEASURES]]</f>
        <v>Number of adjusted cohort receiving an Associate's degree at 8 years</v>
      </c>
      <c r="C2018" s="7">
        <f>Table19[[#This Row],[Growth Rate]]</f>
        <v>-0.32978723404255317</v>
      </c>
      <c r="D2018">
        <f>Table20[[#This Row],[UNITID]]</f>
        <v>188137</v>
      </c>
      <c r="E2018" s="7">
        <f>Table20[[#This Row],[Growth Rate]]</f>
        <v>0.25925925925925924</v>
      </c>
      <c r="F2018">
        <f>Table21[[#This Row],[UNITID]]</f>
        <v>188137</v>
      </c>
      <c r="G2018" s="7">
        <f>Table21[[#This Row],[Growth Rate]]</f>
        <v>-0.24561403508771928</v>
      </c>
      <c r="H2018">
        <f>Table5[[#This Row],[UNITID]]</f>
        <v>188137</v>
      </c>
      <c r="I2018" s="7">
        <f>Table5[[#This Row],[Growth Rate]]</f>
        <v>0.56666666666666665</v>
      </c>
    </row>
    <row r="2019" spans="1:9" hidden="1">
      <c r="A2019">
        <f>Table19[[#This Row],[UNITID]]</f>
        <v>188137</v>
      </c>
      <c r="B2019" t="str">
        <f>Table19[[#This Row],[OUTCOMES MEASURES]]</f>
        <v>Number of adjusted cohort receiving a Bachelor's degree at 8 years</v>
      </c>
      <c r="C2019" s="7" t="str">
        <f>Table19[[#This Row],[Growth Rate]]</f>
        <v/>
      </c>
      <c r="D2019">
        <f>Table20[[#This Row],[UNITID]]</f>
        <v>188137</v>
      </c>
      <c r="E2019" s="7" t="str">
        <f>Table20[[#This Row],[Growth Rate]]</f>
        <v/>
      </c>
      <c r="F2019">
        <f>Table21[[#This Row],[UNITID]]</f>
        <v>188137</v>
      </c>
      <c r="G2019" s="7" t="str">
        <f>Table21[[#This Row],[Growth Rate]]</f>
        <v/>
      </c>
      <c r="H2019">
        <f>Table5[[#This Row],[UNITID]]</f>
        <v>188137</v>
      </c>
      <c r="I2019" s="7" t="str">
        <f>Table5[[#This Row],[Growth Rate]]</f>
        <v/>
      </c>
    </row>
    <row r="2020" spans="1:9" hidden="1">
      <c r="A2020">
        <f>Table19[[#This Row],[UNITID]]</f>
        <v>188137</v>
      </c>
      <c r="B2020" t="str">
        <f>Table19[[#This Row],[OUTCOMES MEASURES]]</f>
        <v>Number of adjusted cohort receiving an award at 8 years</v>
      </c>
      <c r="C2020" s="7">
        <f>Table19[[#This Row],[Growth Rate]]</f>
        <v>-0.14049586776859505</v>
      </c>
      <c r="D2020">
        <f>Table20[[#This Row],[UNITID]]</f>
        <v>188137</v>
      </c>
      <c r="E2020" s="7">
        <f>Table20[[#This Row],[Growth Rate]]</f>
        <v>1.1000000000000001</v>
      </c>
      <c r="F2020">
        <f>Table21[[#This Row],[UNITID]]</f>
        <v>188137</v>
      </c>
      <c r="G2020" s="7">
        <f>Table21[[#This Row],[Growth Rate]]</f>
        <v>-9.3333333333333338E-2</v>
      </c>
      <c r="H2020">
        <f>Table5[[#This Row],[UNITID]]</f>
        <v>188137</v>
      </c>
      <c r="I2020" s="7">
        <f>Table5[[#This Row],[Growth Rate]]</f>
        <v>0.43373493975903615</v>
      </c>
    </row>
    <row r="2021" spans="1:9" hidden="1">
      <c r="A2021">
        <f>Table19[[#This Row],[UNITID]]</f>
        <v>188137</v>
      </c>
      <c r="B2021" t="str">
        <f>Table19[[#This Row],[OUTCOMES MEASURES]]</f>
        <v>Number of adjusted cohort still enrolled at your institution at 8 years</v>
      </c>
      <c r="C2021" s="7">
        <f>Table19[[#This Row],[Growth Rate]]</f>
        <v>-0.21428571428571427</v>
      </c>
      <c r="D2021">
        <f>Table20[[#This Row],[UNITID]]</f>
        <v>188137</v>
      </c>
      <c r="E2021" s="7">
        <f>Table20[[#This Row],[Growth Rate]]</f>
        <v>0.33333333333333331</v>
      </c>
      <c r="F2021">
        <f>Table21[[#This Row],[UNITID]]</f>
        <v>188137</v>
      </c>
      <c r="G2021" s="7">
        <f>Table21[[#This Row],[Growth Rate]]</f>
        <v>-0.66666666666666663</v>
      </c>
      <c r="H2021">
        <f>Table5[[#This Row],[UNITID]]</f>
        <v>188137</v>
      </c>
      <c r="I2021" s="7">
        <f>Table5[[#This Row],[Growth Rate]]</f>
        <v>-0.63636363636363635</v>
      </c>
    </row>
    <row r="2022" spans="1:9" hidden="1">
      <c r="A2022">
        <f>Table19[[#This Row],[UNITID]]</f>
        <v>188137</v>
      </c>
      <c r="B2022" t="str">
        <f>Table19[[#This Row],[OUTCOMES MEASURES]]</f>
        <v>Number of adjusted cohort who enrolled subsequently at another institution at 8 years</v>
      </c>
      <c r="C2022" s="7">
        <f>Table19[[#This Row],[Growth Rate]]</f>
        <v>-0.38738738738738737</v>
      </c>
      <c r="D2022">
        <f>Table20[[#This Row],[UNITID]]</f>
        <v>188137</v>
      </c>
      <c r="E2022" s="7">
        <f>Table20[[#This Row],[Growth Rate]]</f>
        <v>5.2631578947368418E-2</v>
      </c>
      <c r="F2022">
        <f>Table21[[#This Row],[UNITID]]</f>
        <v>188137</v>
      </c>
      <c r="G2022" s="7">
        <f>Table21[[#This Row],[Growth Rate]]</f>
        <v>-0.42028985507246375</v>
      </c>
      <c r="H2022">
        <f>Table5[[#This Row],[UNITID]]</f>
        <v>188137</v>
      </c>
      <c r="I2022" s="7">
        <f>Table5[[#This Row],[Growth Rate]]</f>
        <v>-8.8435374149659865E-2</v>
      </c>
    </row>
    <row r="2023" spans="1:9" hidden="1">
      <c r="A2023">
        <f>Table19[[#This Row],[UNITID]]</f>
        <v>188137</v>
      </c>
      <c r="B2023" s="2" t="str">
        <f>Table19[[#This Row],[OUTCOMES MEASURES]]</f>
        <v>Number of adjusted cohort whose subsequent enrollment status is unknown at 8 years</v>
      </c>
      <c r="C2023" s="8">
        <f>Table19[[#This Row],[Growth Rate]]</f>
        <v>-0.31496062992125984</v>
      </c>
      <c r="D2023">
        <f>Table20[[#This Row],[UNITID]]</f>
        <v>188137</v>
      </c>
      <c r="E2023" s="7">
        <f>Table20[[#This Row],[Growth Rate]]</f>
        <v>-0.21025641025641026</v>
      </c>
      <c r="F2023">
        <f>Table21[[#This Row],[UNITID]]</f>
        <v>188137</v>
      </c>
      <c r="G2023" s="7">
        <f>Table21[[#This Row],[Growth Rate]]</f>
        <v>-0.29870129870129869</v>
      </c>
      <c r="H2023">
        <f>Table5[[#This Row],[UNITID]]</f>
        <v>188137</v>
      </c>
      <c r="I2023" s="7">
        <f>Table5[[#This Row],[Growth Rate]]</f>
        <v>7.5268817204301078E-2</v>
      </c>
    </row>
    <row r="2024" spans="1:9" hidden="1">
      <c r="A2024">
        <f>Table19[[#This Row],[UNITID]]</f>
        <v>188137</v>
      </c>
      <c r="B2024" s="2" t="str">
        <f>Table19[[#This Row],[OUTCOMES MEASURES]]</f>
        <v>Number of adjusted cohort who did not receive an award from your institution at 8 years</v>
      </c>
      <c r="C2024" s="7">
        <f>Table19[[#This Row],[Growth Rate]]</f>
        <v>-0.33245382585751981</v>
      </c>
      <c r="D2024">
        <f>Table20[[#This Row],[UNITID]]</f>
        <v>188137</v>
      </c>
      <c r="E2024" s="7">
        <f>Table20[[#This Row],[Growth Rate]]</f>
        <v>-0.13953488372093023</v>
      </c>
      <c r="F2024">
        <f>Table21[[#This Row],[UNITID]]</f>
        <v>188137</v>
      </c>
      <c r="G2024" s="21">
        <f>Table21[[#This Row],[Growth Rate]]</f>
        <v>-0.36241610738255031</v>
      </c>
      <c r="H2024">
        <f>Table5[[#This Row],[UNITID]]</f>
        <v>188137</v>
      </c>
      <c r="I2024" s="7">
        <f>Table5[[#This Row],[Growth Rate]]</f>
        <v>-1.7441860465116279E-2</v>
      </c>
    </row>
    <row r="2025" spans="1:9" ht="14.25">
      <c r="A2025" s="63">
        <f>Table19[[#This Row],[UNITID]]</f>
        <v>188137</v>
      </c>
      <c r="B2025" s="148" t="str">
        <f>Table19[[#This Row],[OUTCOMES MEASURES]]</f>
        <v>Percent of adjusted cohort receiving an award at 8 years</v>
      </c>
      <c r="C2025" s="156">
        <f>Table19[[#This Row],[Growth Rate]]</f>
        <v>0.20833333333333334</v>
      </c>
      <c r="D2025">
        <f>Table20[[#This Row],[UNITID]]</f>
        <v>188137</v>
      </c>
      <c r="E2025" s="156">
        <f>Table20[[#This Row],[Growth Rate]]</f>
        <v>1.0769230769230769</v>
      </c>
      <c r="F2025">
        <f>Table21[[#This Row],[UNITID]]</f>
        <v>188137</v>
      </c>
      <c r="G2025" s="157">
        <f>Table21[[#This Row],[Growth Rate]]</f>
        <v>0.27272727272727271</v>
      </c>
      <c r="H2025">
        <f>Table5[[#This Row],[UNITID]]</f>
        <v>188137</v>
      </c>
      <c r="I2025" s="156">
        <f>Table5[[#This Row],[Growth Rate]]</f>
        <v>0.36842105263157893</v>
      </c>
    </row>
    <row r="2026" spans="1:9" hidden="1">
      <c r="A2026">
        <f>Table19[[#This Row],[UNITID]]</f>
        <v>188137</v>
      </c>
      <c r="B2026" s="2" t="str">
        <f>Table19[[#This Row],[OUTCOMES MEASURES]]</f>
        <v>Percent of adjusted cohort still or subsequently enrolled at 8 years</v>
      </c>
      <c r="C2026" s="8">
        <f>Table19[[#This Row],[Growth Rate]]</f>
        <v>-0.12</v>
      </c>
      <c r="D2026">
        <f>Table20[[#This Row],[UNITID]]</f>
        <v>188137</v>
      </c>
      <c r="E2026" s="7">
        <f>Table20[[#This Row],[Growth Rate]]</f>
        <v>4.7619047619047616E-2</v>
      </c>
      <c r="F2026">
        <f>Table21[[#This Row],[UNITID]]</f>
        <v>188137</v>
      </c>
      <c r="G2026" s="21">
        <f>Table21[[#This Row],[Growth Rate]]</f>
        <v>-0.21875</v>
      </c>
      <c r="H2026">
        <f>Table5[[#This Row],[UNITID]]</f>
        <v>188137</v>
      </c>
      <c r="I2026" s="7">
        <f>Table5[[#This Row],[Growth Rate]]</f>
        <v>-0.1891891891891892</v>
      </c>
    </row>
    <row r="2027" spans="1:9" ht="14.25">
      <c r="A2027" s="63">
        <f>Table19[[#This Row],[UNITID]]</f>
        <v>188137</v>
      </c>
      <c r="B2027" s="148" t="str">
        <f>Table19[[#This Row],[OUTCOMES MEASURES]]</f>
        <v>Percent of adjusted cohort still enrolled at your institution at 8 years</v>
      </c>
      <c r="C2027" s="156">
        <f>Table19[[#This Row],[Growth Rate]]</f>
        <v>0</v>
      </c>
      <c r="D2027">
        <f>Table20[[#This Row],[UNITID]]</f>
        <v>188137</v>
      </c>
      <c r="E2027" s="156">
        <f>Table20[[#This Row],[Growth Rate]]</f>
        <v>0.5</v>
      </c>
      <c r="F2027">
        <f>Table21[[#This Row],[UNITID]]</f>
        <v>188137</v>
      </c>
      <c r="G2027" s="158">
        <f>Table21[[#This Row],[Growth Rate]]</f>
        <v>0</v>
      </c>
      <c r="H2027">
        <f>Table5[[#This Row],[UNITID]]</f>
        <v>188137</v>
      </c>
      <c r="I2027" s="156">
        <f>Table5[[#This Row],[Growth Rate]]</f>
        <v>-0.66666666666666663</v>
      </c>
    </row>
    <row r="2028" spans="1:9" ht="14.25">
      <c r="A2028" s="63">
        <f>Table19[[#This Row],[UNITID]]</f>
        <v>188137</v>
      </c>
      <c r="B2028" s="148" t="str">
        <f>Table19[[#This Row],[OUTCOMES MEASURES]]</f>
        <v>Percent of adjusted cohort enrolled subsequently at another institution at 8 years</v>
      </c>
      <c r="C2028" s="156">
        <f>Table19[[#This Row],[Growth Rate]]</f>
        <v>-0.13636363636363635</v>
      </c>
      <c r="D2028">
        <f>Table20[[#This Row],[UNITID]]</f>
        <v>188137</v>
      </c>
      <c r="E2028" s="64">
        <f>Table20[[#This Row],[Growth Rate]]</f>
        <v>5.2631578947368418E-2</v>
      </c>
      <c r="F2028">
        <f>Table21[[#This Row],[UNITID]]</f>
        <v>188137</v>
      </c>
      <c r="G2028" s="158">
        <f>Table21[[#This Row],[Growth Rate]]</f>
        <v>-0.19354838709677419</v>
      </c>
      <c r="H2028">
        <f>Table5[[#This Row],[UNITID]]</f>
        <v>188137</v>
      </c>
      <c r="I2028" s="64">
        <f>Table5[[#This Row],[Growth Rate]]</f>
        <v>-0.14705882352941177</v>
      </c>
    </row>
    <row r="2029" spans="1:9" hidden="1">
      <c r="A2029">
        <f>Table19[[#This Row],[UNITID]]</f>
        <v>188137</v>
      </c>
      <c r="B2029" s="2" t="str">
        <f>Table19[[#This Row],[OUTCOMES MEASURES]]</f>
        <v>Percent of adjusted cohort enrollment status unknown at 8 years</v>
      </c>
      <c r="C2029" s="8">
        <f>Table19[[#This Row],[Growth Rate]]</f>
        <v>-3.9215686274509803E-2</v>
      </c>
      <c r="D2029">
        <f>Table20[[#This Row],[UNITID]]</f>
        <v>188137</v>
      </c>
      <c r="E2029" s="8">
        <f>Table20[[#This Row],[Growth Rate]]</f>
        <v>-0.23076923076923078</v>
      </c>
      <c r="F2029">
        <f>Table21[[#This Row],[UNITID]]</f>
        <v>188137</v>
      </c>
      <c r="G2029" s="8">
        <f>Table21[[#This Row],[Growth Rate]]</f>
        <v>-2.9411764705882353E-2</v>
      </c>
      <c r="H2029">
        <f>Table5[[#This Row],[UNITID]]</f>
        <v>188137</v>
      </c>
      <c r="I2029" s="8">
        <f>Table5[[#This Row],[Growth Rate]]</f>
        <v>0</v>
      </c>
    </row>
    <row r="2030" spans="1:9" hidden="1">
      <c r="A2030">
        <f>Table19[[#This Row],[UNITID]]</f>
        <v>190619</v>
      </c>
      <c r="B2030" s="2" t="str">
        <f>Table19[[#This Row],[OUTCOMES MEASURES]]</f>
        <v>First-Time, Full-Time Cohort</v>
      </c>
      <c r="C2030" s="8">
        <f>Table19[[#This Row],[Growth Rate]]</f>
        <v>-0.18596196868008949</v>
      </c>
      <c r="D2030">
        <f>Table20[[#This Row],[UNITID]]</f>
        <v>190619</v>
      </c>
      <c r="E2030" s="8">
        <f>Table20[[#This Row],[Growth Rate]]</f>
        <v>-0.45136186770428016</v>
      </c>
      <c r="F2030">
        <f>Table21[[#This Row],[UNITID]]</f>
        <v>190619</v>
      </c>
      <c r="G2030" s="8">
        <f>Table21[[#This Row],[Growth Rate]]</f>
        <v>-0.19720965309200603</v>
      </c>
      <c r="H2030">
        <f>Table5[[#This Row],[UNITID]]</f>
        <v>190619</v>
      </c>
      <c r="I2030" s="8">
        <f>Table5[[#This Row],[Growth Rate]]</f>
        <v>-0.3024602026049204</v>
      </c>
    </row>
    <row r="2031" spans="1:9" hidden="1">
      <c r="A2031">
        <f>Table19[[#This Row],[UNITID]]</f>
        <v>190619</v>
      </c>
      <c r="B2031" t="str">
        <f>Table19[[#This Row],[OUTCOMES MEASURES]]</f>
        <v>Exclusions to cohort</v>
      </c>
      <c r="C2031" s="7" t="str">
        <f>Table19[[#This Row],[Growth Rate]]</f>
        <v/>
      </c>
      <c r="D2031">
        <f>Table20[[#This Row],[UNITID]]</f>
        <v>190619</v>
      </c>
      <c r="E2031" s="7" t="str">
        <f>Table20[[#This Row],[Growth Rate]]</f>
        <v/>
      </c>
      <c r="F2031">
        <f>Table21[[#This Row],[UNITID]]</f>
        <v>190619</v>
      </c>
      <c r="G2031" s="7" t="str">
        <f>Table21[[#This Row],[Growth Rate]]</f>
        <v/>
      </c>
      <c r="H2031">
        <f>Table5[[#This Row],[UNITID]]</f>
        <v>190619</v>
      </c>
      <c r="I2031" s="7" t="str">
        <f>Table5[[#This Row],[Growth Rate]]</f>
        <v/>
      </c>
    </row>
    <row r="2032" spans="1:9" ht="14.25">
      <c r="A2032" s="63">
        <f>Table19[[#This Row],[UNITID]]</f>
        <v>190619</v>
      </c>
      <c r="B2032" s="63" t="str">
        <f>Table19[[#This Row],[OUTCOMES MEASURES]]</f>
        <v>Adjusted cohort</v>
      </c>
      <c r="C2032" s="64">
        <f>Table19[[#This Row],[Growth Rate]]</f>
        <v>-0.18596196868008949</v>
      </c>
      <c r="D2032">
        <f>Table20[[#This Row],[UNITID]]</f>
        <v>190619</v>
      </c>
      <c r="E2032" s="64">
        <f>Table20[[#This Row],[Growth Rate]]</f>
        <v>-0.45136186770428016</v>
      </c>
      <c r="F2032">
        <f>Table21[[#This Row],[UNITID]]</f>
        <v>190619</v>
      </c>
      <c r="G2032" s="155">
        <f>Table21[[#This Row],[Growth Rate]]</f>
        <v>-0.19720965309200603</v>
      </c>
      <c r="H2032">
        <f>Table5[[#This Row],[UNITID]]</f>
        <v>190619</v>
      </c>
      <c r="I2032" s="64">
        <f>Table5[[#This Row],[Growth Rate]]</f>
        <v>-0.3024602026049204</v>
      </c>
    </row>
    <row r="2033" spans="1:9" hidden="1">
      <c r="A2033">
        <f>Table19[[#This Row],[UNITID]]</f>
        <v>190619</v>
      </c>
      <c r="B2033" t="str">
        <f>Table19[[#This Row],[OUTCOMES MEASURES]]</f>
        <v>Number of adjusted cohort receiving a certificate at 4 years</v>
      </c>
      <c r="C2033" s="7" t="str">
        <f>Table19[[#This Row],[Growth Rate]]</f>
        <v/>
      </c>
      <c r="D2033">
        <f>Table20[[#This Row],[UNITID]]</f>
        <v>190619</v>
      </c>
      <c r="E2033" s="7" t="str">
        <f>Table20[[#This Row],[Growth Rate]]</f>
        <v/>
      </c>
      <c r="F2033">
        <f>Table21[[#This Row],[UNITID]]</f>
        <v>190619</v>
      </c>
      <c r="G2033" s="7" t="str">
        <f>Table21[[#This Row],[Growth Rate]]</f>
        <v/>
      </c>
      <c r="H2033">
        <f>Table5[[#This Row],[UNITID]]</f>
        <v>190619</v>
      </c>
      <c r="I2033" s="7">
        <f>Table5[[#This Row],[Growth Rate]]</f>
        <v>0</v>
      </c>
    </row>
    <row r="2034" spans="1:9" hidden="1">
      <c r="A2034">
        <f>Table19[[#This Row],[UNITID]]</f>
        <v>190619</v>
      </c>
      <c r="B2034" t="str">
        <f>Table19[[#This Row],[OUTCOMES MEASURES]]</f>
        <v>Number of adjusted cohort receiving an Associate's degree at 4 years</v>
      </c>
      <c r="C2034" s="7">
        <f>Table19[[#This Row],[Growth Rate]]</f>
        <v>0.10114702815432743</v>
      </c>
      <c r="D2034">
        <f>Table20[[#This Row],[UNITID]]</f>
        <v>190619</v>
      </c>
      <c r="E2034" s="7">
        <f>Table20[[#This Row],[Growth Rate]]</f>
        <v>-0.37037037037037035</v>
      </c>
      <c r="F2034">
        <f>Table21[[#This Row],[UNITID]]</f>
        <v>190619</v>
      </c>
      <c r="G2034" s="7">
        <f>Table21[[#This Row],[Growth Rate]]</f>
        <v>-0.20403587443946189</v>
      </c>
      <c r="H2034">
        <f>Table5[[#This Row],[UNITID]]</f>
        <v>190619</v>
      </c>
      <c r="I2034" s="7">
        <f>Table5[[#This Row],[Growth Rate]]</f>
        <v>-0.42753623188405798</v>
      </c>
    </row>
    <row r="2035" spans="1:9" hidden="1">
      <c r="A2035">
        <f>Table19[[#This Row],[UNITID]]</f>
        <v>190619</v>
      </c>
      <c r="B2035" t="str">
        <f>Table19[[#This Row],[OUTCOMES MEASURES]]</f>
        <v>Number of adjusted cohort receiving a Bachelor's degree at 4 years</v>
      </c>
      <c r="C2035" s="7" t="str">
        <f>Table19[[#This Row],[Growth Rate]]</f>
        <v/>
      </c>
      <c r="D2035">
        <f>Table20[[#This Row],[UNITID]]</f>
        <v>190619</v>
      </c>
      <c r="E2035" s="7" t="str">
        <f>Table20[[#This Row],[Growth Rate]]</f>
        <v/>
      </c>
      <c r="F2035">
        <f>Table21[[#This Row],[UNITID]]</f>
        <v>190619</v>
      </c>
      <c r="G2035" s="7" t="str">
        <f>Table21[[#This Row],[Growth Rate]]</f>
        <v/>
      </c>
      <c r="H2035">
        <f>Table5[[#This Row],[UNITID]]</f>
        <v>190619</v>
      </c>
      <c r="I2035" s="7" t="str">
        <f>Table5[[#This Row],[Growth Rate]]</f>
        <v/>
      </c>
    </row>
    <row r="2036" spans="1:9" hidden="1">
      <c r="A2036">
        <f>Table19[[#This Row],[UNITID]]</f>
        <v>190619</v>
      </c>
      <c r="B2036" s="2" t="str">
        <f>Table19[[#This Row],[OUTCOMES MEASURES]]</f>
        <v>Number of adjusted cohort receiving an award at 4 years</v>
      </c>
      <c r="C2036" s="7">
        <f>Table19[[#This Row],[Growth Rate]]</f>
        <v>0.10114702815432743</v>
      </c>
      <c r="D2036">
        <f>Table20[[#This Row],[UNITID]]</f>
        <v>190619</v>
      </c>
      <c r="E2036" s="7">
        <f>Table20[[#This Row],[Growth Rate]]</f>
        <v>-0.37037037037037035</v>
      </c>
      <c r="F2036">
        <f>Table21[[#This Row],[UNITID]]</f>
        <v>190619</v>
      </c>
      <c r="G2036" s="21">
        <f>Table21[[#This Row],[Growth Rate]]</f>
        <v>-0.20403587443946189</v>
      </c>
      <c r="H2036">
        <f>Table5[[#This Row],[UNITID]]</f>
        <v>190619</v>
      </c>
      <c r="I2036" s="7">
        <f>Table5[[#This Row],[Growth Rate]]</f>
        <v>-0.42446043165467628</v>
      </c>
    </row>
    <row r="2037" spans="1:9" ht="14.25">
      <c r="A2037" s="63">
        <f>Table19[[#This Row],[UNITID]]</f>
        <v>190619</v>
      </c>
      <c r="B2037" s="148" t="str">
        <f>Table19[[#This Row],[OUTCOMES MEASURES]]</f>
        <v>Percent of adjusted cohort receiving an award at 4 years</v>
      </c>
      <c r="C2037" s="156">
        <f>Table19[[#This Row],[Growth Rate]]</f>
        <v>0.33333333333333331</v>
      </c>
      <c r="D2037">
        <f>Table20[[#This Row],[UNITID]]</f>
        <v>190619</v>
      </c>
      <c r="E2037" s="156">
        <f>Table20[[#This Row],[Growth Rate]]</f>
        <v>9.0909090909090912E-2</v>
      </c>
      <c r="F2037">
        <f>Table21[[#This Row],[UNITID]]</f>
        <v>190619</v>
      </c>
      <c r="G2037" s="157">
        <f>Table21[[#This Row],[Growth Rate]]</f>
        <v>-2.9411764705882353E-2</v>
      </c>
      <c r="H2037">
        <f>Table5[[#This Row],[UNITID]]</f>
        <v>190619</v>
      </c>
      <c r="I2037" s="156">
        <f>Table5[[#This Row],[Growth Rate]]</f>
        <v>-0.15</v>
      </c>
    </row>
    <row r="2038" spans="1:9" hidden="1">
      <c r="A2038">
        <f>Table19[[#This Row],[UNITID]]</f>
        <v>190619</v>
      </c>
      <c r="B2038" t="str">
        <f>Table19[[#This Row],[OUTCOMES MEASURES]]</f>
        <v>Number of adjusted cohort receiving a certificate at 6 years</v>
      </c>
      <c r="C2038" s="7" t="str">
        <f>Table19[[#This Row],[Growth Rate]]</f>
        <v/>
      </c>
      <c r="D2038">
        <f>Table20[[#This Row],[UNITID]]</f>
        <v>190619</v>
      </c>
      <c r="E2038" s="7" t="str">
        <f>Table20[[#This Row],[Growth Rate]]</f>
        <v/>
      </c>
      <c r="F2038">
        <f>Table21[[#This Row],[UNITID]]</f>
        <v>190619</v>
      </c>
      <c r="G2038" s="7" t="str">
        <f>Table21[[#This Row],[Growth Rate]]</f>
        <v/>
      </c>
      <c r="H2038">
        <f>Table5[[#This Row],[UNITID]]</f>
        <v>190619</v>
      </c>
      <c r="I2038" s="7">
        <f>Table5[[#This Row],[Growth Rate]]</f>
        <v>0</v>
      </c>
    </row>
    <row r="2039" spans="1:9" hidden="1">
      <c r="A2039">
        <f>Table19[[#This Row],[UNITID]]</f>
        <v>190619</v>
      </c>
      <c r="B2039" t="str">
        <f>Table19[[#This Row],[OUTCOMES MEASURES]]</f>
        <v>Number of adjusted cohort receiving an Associate's degree at 6 years</v>
      </c>
      <c r="C2039" s="7">
        <f>Table19[[#This Row],[Growth Rate]]</f>
        <v>2.8193832599118944E-2</v>
      </c>
      <c r="D2039">
        <f>Table20[[#This Row],[UNITID]]</f>
        <v>190619</v>
      </c>
      <c r="E2039" s="7">
        <f>Table20[[#This Row],[Growth Rate]]</f>
        <v>-0.47619047619047616</v>
      </c>
      <c r="F2039">
        <f>Table21[[#This Row],[UNITID]]</f>
        <v>190619</v>
      </c>
      <c r="G2039" s="7">
        <f>Table21[[#This Row],[Growth Rate]]</f>
        <v>-0.20762286860581744</v>
      </c>
      <c r="H2039">
        <f>Table5[[#This Row],[UNITID]]</f>
        <v>190619</v>
      </c>
      <c r="I2039" s="7">
        <f>Table5[[#This Row],[Growth Rate]]</f>
        <v>-0.41279069767441862</v>
      </c>
    </row>
    <row r="2040" spans="1:9" hidden="1">
      <c r="A2040">
        <f>Table19[[#This Row],[UNITID]]</f>
        <v>190619</v>
      </c>
      <c r="B2040" t="str">
        <f>Table19[[#This Row],[OUTCOMES MEASURES]]</f>
        <v>Number of adjusted cohort receiving a Bachelor's degree at 6 years</v>
      </c>
      <c r="C2040" s="7" t="str">
        <f>Table19[[#This Row],[Growth Rate]]</f>
        <v/>
      </c>
      <c r="D2040">
        <f>Table20[[#This Row],[UNITID]]</f>
        <v>190619</v>
      </c>
      <c r="E2040" s="7" t="str">
        <f>Table20[[#This Row],[Growth Rate]]</f>
        <v/>
      </c>
      <c r="F2040">
        <f>Table21[[#This Row],[UNITID]]</f>
        <v>190619</v>
      </c>
      <c r="G2040" s="7" t="str">
        <f>Table21[[#This Row],[Growth Rate]]</f>
        <v/>
      </c>
      <c r="H2040">
        <f>Table5[[#This Row],[UNITID]]</f>
        <v>190619</v>
      </c>
      <c r="I2040" s="7" t="str">
        <f>Table5[[#This Row],[Growth Rate]]</f>
        <v/>
      </c>
    </row>
    <row r="2041" spans="1:9" hidden="1">
      <c r="A2041">
        <f>Table19[[#This Row],[UNITID]]</f>
        <v>190619</v>
      </c>
      <c r="B2041" s="2" t="str">
        <f>Table19[[#This Row],[OUTCOMES MEASURES]]</f>
        <v>Number of adjusted cohort receiving an award at 6 years</v>
      </c>
      <c r="C2041" s="7">
        <f>Table19[[#This Row],[Growth Rate]]</f>
        <v>2.8193832599118944E-2</v>
      </c>
      <c r="D2041">
        <f>Table20[[#This Row],[UNITID]]</f>
        <v>190619</v>
      </c>
      <c r="E2041" s="7">
        <f>Table20[[#This Row],[Growth Rate]]</f>
        <v>-0.47619047619047616</v>
      </c>
      <c r="F2041">
        <f>Table21[[#This Row],[UNITID]]</f>
        <v>190619</v>
      </c>
      <c r="G2041" s="21">
        <f>Table21[[#This Row],[Growth Rate]]</f>
        <v>-0.20762286860581744</v>
      </c>
      <c r="H2041">
        <f>Table5[[#This Row],[UNITID]]</f>
        <v>190619</v>
      </c>
      <c r="I2041" s="7">
        <f>Table5[[#This Row],[Growth Rate]]</f>
        <v>-0.41040462427745666</v>
      </c>
    </row>
    <row r="2042" spans="1:9" ht="14.25">
      <c r="A2042" s="63">
        <f>Table19[[#This Row],[UNITID]]</f>
        <v>190619</v>
      </c>
      <c r="B2042" s="148" t="str">
        <f>Table19[[#This Row],[OUTCOMES MEASURES]]</f>
        <v>Percent of adjusted cohort receiving an award at 6 years</v>
      </c>
      <c r="C2042" s="156">
        <f>Table19[[#This Row],[Growth Rate]]</f>
        <v>0.25</v>
      </c>
      <c r="D2042">
        <f>Table20[[#This Row],[UNITID]]</f>
        <v>190619</v>
      </c>
      <c r="E2042" s="156">
        <f>Table20[[#This Row],[Growth Rate]]</f>
        <v>0</v>
      </c>
      <c r="F2042">
        <f>Table21[[#This Row],[UNITID]]</f>
        <v>190619</v>
      </c>
      <c r="G2042" s="157">
        <f>Table21[[#This Row],[Growth Rate]]</f>
        <v>-2.6315789473684209E-2</v>
      </c>
      <c r="H2042">
        <f>Table5[[#This Row],[UNITID]]</f>
        <v>190619</v>
      </c>
      <c r="I2042" s="156">
        <f>Table5[[#This Row],[Growth Rate]]</f>
        <v>-0.16</v>
      </c>
    </row>
    <row r="2043" spans="1:9" hidden="1">
      <c r="A2043">
        <f>Table19[[#This Row],[UNITID]]</f>
        <v>190619</v>
      </c>
      <c r="B2043" t="str">
        <f>Table19[[#This Row],[OUTCOMES MEASURES]]</f>
        <v>Number of adjusted cohort receiving a certificate at 8 years</v>
      </c>
      <c r="C2043" s="7" t="str">
        <f>Table19[[#This Row],[Growth Rate]]</f>
        <v/>
      </c>
      <c r="D2043">
        <f>Table20[[#This Row],[UNITID]]</f>
        <v>190619</v>
      </c>
      <c r="E2043" s="7" t="str">
        <f>Table20[[#This Row],[Growth Rate]]</f>
        <v/>
      </c>
      <c r="F2043">
        <f>Table21[[#This Row],[UNITID]]</f>
        <v>190619</v>
      </c>
      <c r="G2043" s="7" t="str">
        <f>Table21[[#This Row],[Growth Rate]]</f>
        <v/>
      </c>
      <c r="H2043">
        <f>Table5[[#This Row],[UNITID]]</f>
        <v>190619</v>
      </c>
      <c r="I2043" s="7">
        <f>Table5[[#This Row],[Growth Rate]]</f>
        <v>0</v>
      </c>
    </row>
    <row r="2044" spans="1:9" hidden="1">
      <c r="A2044">
        <f>Table19[[#This Row],[UNITID]]</f>
        <v>190619</v>
      </c>
      <c r="B2044" t="str">
        <f>Table19[[#This Row],[OUTCOMES MEASURES]]</f>
        <v>Number of adjusted cohort receiving an Associate's degree at 8 years</v>
      </c>
      <c r="C2044" s="7">
        <f>Table19[[#This Row],[Growth Rate]]</f>
        <v>-1.2325390304026294E-2</v>
      </c>
      <c r="D2044">
        <f>Table20[[#This Row],[UNITID]]</f>
        <v>190619</v>
      </c>
      <c r="E2044" s="7">
        <f>Table20[[#This Row],[Growth Rate]]</f>
        <v>-0.44680851063829785</v>
      </c>
      <c r="F2044">
        <f>Table21[[#This Row],[UNITID]]</f>
        <v>190619</v>
      </c>
      <c r="G2044" s="7">
        <f>Table21[[#This Row],[Growth Rate]]</f>
        <v>-0.21352657004830919</v>
      </c>
      <c r="H2044">
        <f>Table5[[#This Row],[UNITID]]</f>
        <v>190619</v>
      </c>
      <c r="I2044" s="7">
        <f>Table5[[#This Row],[Growth Rate]]</f>
        <v>-0.41530054644808745</v>
      </c>
    </row>
    <row r="2045" spans="1:9" hidden="1">
      <c r="A2045">
        <f>Table19[[#This Row],[UNITID]]</f>
        <v>190619</v>
      </c>
      <c r="B2045" t="str">
        <f>Table19[[#This Row],[OUTCOMES MEASURES]]</f>
        <v>Number of adjusted cohort receiving a Bachelor's degree at 8 years</v>
      </c>
      <c r="C2045" s="7" t="str">
        <f>Table19[[#This Row],[Growth Rate]]</f>
        <v/>
      </c>
      <c r="D2045">
        <f>Table20[[#This Row],[UNITID]]</f>
        <v>190619</v>
      </c>
      <c r="E2045" s="7" t="str">
        <f>Table20[[#This Row],[Growth Rate]]</f>
        <v/>
      </c>
      <c r="F2045">
        <f>Table21[[#This Row],[UNITID]]</f>
        <v>190619</v>
      </c>
      <c r="G2045" s="7" t="str">
        <f>Table21[[#This Row],[Growth Rate]]</f>
        <v/>
      </c>
      <c r="H2045">
        <f>Table5[[#This Row],[UNITID]]</f>
        <v>190619</v>
      </c>
      <c r="I2045" s="7" t="str">
        <f>Table5[[#This Row],[Growth Rate]]</f>
        <v/>
      </c>
    </row>
    <row r="2046" spans="1:9" hidden="1">
      <c r="A2046">
        <f>Table19[[#This Row],[UNITID]]</f>
        <v>190619</v>
      </c>
      <c r="B2046" t="str">
        <f>Table19[[#This Row],[OUTCOMES MEASURES]]</f>
        <v>Number of adjusted cohort receiving an award at 8 years</v>
      </c>
      <c r="C2046" s="7">
        <f>Table19[[#This Row],[Growth Rate]]</f>
        <v>-1.2325390304026294E-2</v>
      </c>
      <c r="D2046">
        <f>Table20[[#This Row],[UNITID]]</f>
        <v>190619</v>
      </c>
      <c r="E2046" s="7">
        <f>Table20[[#This Row],[Growth Rate]]</f>
        <v>-0.44680851063829785</v>
      </c>
      <c r="F2046">
        <f>Table21[[#This Row],[UNITID]]</f>
        <v>190619</v>
      </c>
      <c r="G2046" s="7">
        <f>Table21[[#This Row],[Growth Rate]]</f>
        <v>-0.21352657004830919</v>
      </c>
      <c r="H2046">
        <f>Table5[[#This Row],[UNITID]]</f>
        <v>190619</v>
      </c>
      <c r="I2046" s="7">
        <f>Table5[[#This Row],[Growth Rate]]</f>
        <v>-0.41304347826086957</v>
      </c>
    </row>
    <row r="2047" spans="1:9" hidden="1">
      <c r="A2047">
        <f>Table19[[#This Row],[UNITID]]</f>
        <v>190619</v>
      </c>
      <c r="B2047" t="str">
        <f>Table19[[#This Row],[OUTCOMES MEASURES]]</f>
        <v>Number of adjusted cohort still enrolled at your institution at 8 years</v>
      </c>
      <c r="C2047" s="7">
        <f>Table19[[#This Row],[Growth Rate]]</f>
        <v>-0.52777777777777779</v>
      </c>
      <c r="D2047">
        <f>Table20[[#This Row],[UNITID]]</f>
        <v>190619</v>
      </c>
      <c r="E2047" s="7">
        <f>Table20[[#This Row],[Growth Rate]]</f>
        <v>-0.8571428571428571</v>
      </c>
      <c r="F2047">
        <f>Table21[[#This Row],[UNITID]]</f>
        <v>190619</v>
      </c>
      <c r="G2047" s="7">
        <f>Table21[[#This Row],[Growth Rate]]</f>
        <v>-0.2608695652173913</v>
      </c>
      <c r="H2047">
        <f>Table5[[#This Row],[UNITID]]</f>
        <v>190619</v>
      </c>
      <c r="I2047" s="7">
        <f>Table5[[#This Row],[Growth Rate]]</f>
        <v>-0.6</v>
      </c>
    </row>
    <row r="2048" spans="1:9" hidden="1">
      <c r="A2048">
        <f>Table19[[#This Row],[UNITID]]</f>
        <v>190619</v>
      </c>
      <c r="B2048" t="str">
        <f>Table19[[#This Row],[OUTCOMES MEASURES]]</f>
        <v>Number of adjusted cohort who enrolled subsequently at another institution at 8 years</v>
      </c>
      <c r="C2048" s="7">
        <f>Table19[[#This Row],[Growth Rate]]</f>
        <v>-0.25930232558139538</v>
      </c>
      <c r="D2048">
        <f>Table20[[#This Row],[UNITID]]</f>
        <v>190619</v>
      </c>
      <c r="E2048" s="7">
        <f>Table20[[#This Row],[Growth Rate]]</f>
        <v>-0.45901639344262296</v>
      </c>
      <c r="F2048">
        <f>Table21[[#This Row],[UNITID]]</f>
        <v>190619</v>
      </c>
      <c r="G2048" s="7">
        <f>Table21[[#This Row],[Growth Rate]]</f>
        <v>-0.20838794233289645</v>
      </c>
      <c r="H2048">
        <f>Table5[[#This Row],[UNITID]]</f>
        <v>190619</v>
      </c>
      <c r="I2048" s="7">
        <f>Table5[[#This Row],[Growth Rate]]</f>
        <v>-0.24789915966386555</v>
      </c>
    </row>
    <row r="2049" spans="1:9" hidden="1">
      <c r="A2049">
        <f>Table19[[#This Row],[UNITID]]</f>
        <v>190619</v>
      </c>
      <c r="B2049" s="2" t="str">
        <f>Table19[[#This Row],[OUTCOMES MEASURES]]</f>
        <v>Number of adjusted cohort whose subsequent enrollment status is unknown at 8 years</v>
      </c>
      <c r="C2049" s="8">
        <f>Table19[[#This Row],[Growth Rate]]</f>
        <v>-0.278879015721121</v>
      </c>
      <c r="D2049">
        <f>Table20[[#This Row],[UNITID]]</f>
        <v>190619</v>
      </c>
      <c r="E2049" s="7">
        <f>Table20[[#This Row],[Growth Rate]]</f>
        <v>-0.42957746478873238</v>
      </c>
      <c r="F2049">
        <f>Table21[[#This Row],[UNITID]]</f>
        <v>190619</v>
      </c>
      <c r="G2049" s="7">
        <f>Table21[[#This Row],[Growth Rate]]</f>
        <v>-0.16486161251504211</v>
      </c>
      <c r="H2049">
        <f>Table5[[#This Row],[UNITID]]</f>
        <v>190619</v>
      </c>
      <c r="I2049" s="7">
        <f>Table5[[#This Row],[Growth Rate]]</f>
        <v>-0.26254826254826252</v>
      </c>
    </row>
    <row r="2050" spans="1:9" hidden="1">
      <c r="A2050">
        <f>Table19[[#This Row],[UNITID]]</f>
        <v>190619</v>
      </c>
      <c r="B2050" s="2" t="str">
        <f>Table19[[#This Row],[OUTCOMES MEASURES]]</f>
        <v>Number of adjusted cohort who did not receive an award from your institution at 8 years</v>
      </c>
      <c r="C2050" s="7">
        <f>Table19[[#This Row],[Growth Rate]]</f>
        <v>-0.27554048325561681</v>
      </c>
      <c r="D2050">
        <f>Table20[[#This Row],[UNITID]]</f>
        <v>190619</v>
      </c>
      <c r="E2050" s="7">
        <f>Table20[[#This Row],[Growth Rate]]</f>
        <v>-0.45238095238095238</v>
      </c>
      <c r="F2050">
        <f>Table21[[#This Row],[UNITID]]</f>
        <v>190619</v>
      </c>
      <c r="G2050" s="21">
        <f>Table21[[#This Row],[Growth Rate]]</f>
        <v>-0.18676561533704392</v>
      </c>
      <c r="H2050">
        <f>Table5[[#This Row],[UNITID]]</f>
        <v>190619</v>
      </c>
      <c r="I2050" s="7">
        <f>Table5[[#This Row],[Growth Rate]]</f>
        <v>-0.26232741617357003</v>
      </c>
    </row>
    <row r="2051" spans="1:9" ht="14.25">
      <c r="A2051" s="63">
        <f>Table19[[#This Row],[UNITID]]</f>
        <v>190619</v>
      </c>
      <c r="B2051" s="148" t="str">
        <f>Table19[[#This Row],[OUTCOMES MEASURES]]</f>
        <v>Percent of adjusted cohort receiving an award at 8 years</v>
      </c>
      <c r="C2051" s="156">
        <f>Table19[[#This Row],[Growth Rate]]</f>
        <v>0.20588235294117646</v>
      </c>
      <c r="D2051">
        <f>Table20[[#This Row],[UNITID]]</f>
        <v>190619</v>
      </c>
      <c r="E2051" s="156">
        <f>Table20[[#This Row],[Growth Rate]]</f>
        <v>0</v>
      </c>
      <c r="F2051">
        <f>Table21[[#This Row],[UNITID]]</f>
        <v>190619</v>
      </c>
      <c r="G2051" s="157">
        <f>Table21[[#This Row],[Growth Rate]]</f>
        <v>-2.564102564102564E-2</v>
      </c>
      <c r="H2051">
        <f>Table5[[#This Row],[UNITID]]</f>
        <v>190619</v>
      </c>
      <c r="I2051" s="156">
        <f>Table5[[#This Row],[Growth Rate]]</f>
        <v>-0.18518518518518517</v>
      </c>
    </row>
    <row r="2052" spans="1:9" hidden="1">
      <c r="A2052">
        <f>Table19[[#This Row],[UNITID]]</f>
        <v>190619</v>
      </c>
      <c r="B2052" s="2" t="str">
        <f>Table19[[#This Row],[OUTCOMES MEASURES]]</f>
        <v>Percent of adjusted cohort still or subsequently enrolled at 8 years</v>
      </c>
      <c r="C2052" s="8">
        <f>Table19[[#This Row],[Growth Rate]]</f>
        <v>-0.12</v>
      </c>
      <c r="D2052">
        <f>Table20[[#This Row],[UNITID]]</f>
        <v>190619</v>
      </c>
      <c r="E2052" s="7">
        <f>Table20[[#This Row],[Growth Rate]]</f>
        <v>-7.6923076923076927E-2</v>
      </c>
      <c r="F2052">
        <f>Table21[[#This Row],[UNITID]]</f>
        <v>190619</v>
      </c>
      <c r="G2052" s="21">
        <f>Table21[[#This Row],[Growth Rate]]</f>
        <v>-3.3333333333333333E-2</v>
      </c>
      <c r="H2052">
        <f>Table5[[#This Row],[UNITID]]</f>
        <v>190619</v>
      </c>
      <c r="I2052" s="7">
        <f>Table5[[#This Row],[Growth Rate]]</f>
        <v>5.5555555555555552E-2</v>
      </c>
    </row>
    <row r="2053" spans="1:9" ht="14.25">
      <c r="A2053" s="63">
        <f>Table19[[#This Row],[UNITID]]</f>
        <v>190619</v>
      </c>
      <c r="B2053" s="148" t="str">
        <f>Table19[[#This Row],[OUTCOMES MEASURES]]</f>
        <v>Percent of adjusted cohort still enrolled at your institution at 8 years</v>
      </c>
      <c r="C2053" s="156">
        <f>Table19[[#This Row],[Growth Rate]]</f>
        <v>0</v>
      </c>
      <c r="D2053">
        <f>Table20[[#This Row],[UNITID]]</f>
        <v>190619</v>
      </c>
      <c r="E2053" s="156">
        <f>Table20[[#This Row],[Growth Rate]]</f>
        <v>-0.66666666666666663</v>
      </c>
      <c r="F2053">
        <f>Table21[[#This Row],[UNITID]]</f>
        <v>190619</v>
      </c>
      <c r="G2053" s="158">
        <f>Table21[[#This Row],[Growth Rate]]</f>
        <v>0</v>
      </c>
      <c r="H2053">
        <f>Table5[[#This Row],[UNITID]]</f>
        <v>190619</v>
      </c>
      <c r="I2053" s="156">
        <f>Table5[[#This Row],[Growth Rate]]</f>
        <v>0</v>
      </c>
    </row>
    <row r="2054" spans="1:9" ht="14.25">
      <c r="A2054" s="63">
        <f>Table19[[#This Row],[UNITID]]</f>
        <v>190619</v>
      </c>
      <c r="B2054" s="148" t="str">
        <f>Table19[[#This Row],[OUTCOMES MEASURES]]</f>
        <v>Percent of adjusted cohort enrolled subsequently at another institution at 8 years</v>
      </c>
      <c r="C2054" s="156">
        <f>Table19[[#This Row],[Growth Rate]]</f>
        <v>-8.3333333333333329E-2</v>
      </c>
      <c r="D2054">
        <f>Table20[[#This Row],[UNITID]]</f>
        <v>190619</v>
      </c>
      <c r="E2054" s="64">
        <f>Table20[[#This Row],[Growth Rate]]</f>
        <v>-4.1666666666666664E-2</v>
      </c>
      <c r="F2054">
        <f>Table21[[#This Row],[UNITID]]</f>
        <v>190619</v>
      </c>
      <c r="G2054" s="158">
        <f>Table21[[#This Row],[Growth Rate]]</f>
        <v>-3.4482758620689655E-2</v>
      </c>
      <c r="H2054">
        <f>Table5[[#This Row],[UNITID]]</f>
        <v>190619</v>
      </c>
      <c r="I2054" s="64">
        <f>Table5[[#This Row],[Growth Rate]]</f>
        <v>8.8235294117647065E-2</v>
      </c>
    </row>
    <row r="2055" spans="1:9" hidden="1">
      <c r="A2055">
        <f>Table19[[#This Row],[UNITID]]</f>
        <v>190619</v>
      </c>
      <c r="B2055" s="2" t="str">
        <f>Table19[[#This Row],[OUTCOMES MEASURES]]</f>
        <v>Percent of adjusted cohort enrollment status unknown at 8 years</v>
      </c>
      <c r="C2055" s="8">
        <f>Table19[[#This Row],[Growth Rate]]</f>
        <v>-0.12195121951219512</v>
      </c>
      <c r="D2055">
        <f>Table20[[#This Row],[UNITID]]</f>
        <v>190619</v>
      </c>
      <c r="E2055" s="8">
        <f>Table20[[#This Row],[Growth Rate]]</f>
        <v>3.6363636363636362E-2</v>
      </c>
      <c r="F2055">
        <f>Table21[[#This Row],[UNITID]]</f>
        <v>190619</v>
      </c>
      <c r="G2055" s="8">
        <f>Table21[[#This Row],[Growth Rate]]</f>
        <v>6.4516129032258063E-2</v>
      </c>
      <c r="H2055">
        <f>Table5[[#This Row],[UNITID]]</f>
        <v>190619</v>
      </c>
      <c r="I2055" s="8">
        <f>Table5[[#This Row],[Growth Rate]]</f>
        <v>8.1081081081081086E-2</v>
      </c>
    </row>
    <row r="2056" spans="1:9" hidden="1">
      <c r="A2056">
        <f>Table19[[#This Row],[UNITID]]</f>
        <v>193283</v>
      </c>
      <c r="B2056" s="2" t="str">
        <f>Table19[[#This Row],[OUTCOMES MEASURES]]</f>
        <v>First-Time, Full-Time Cohort</v>
      </c>
      <c r="C2056" s="8">
        <f>Table19[[#This Row],[Growth Rate]]</f>
        <v>-0.26990485728592889</v>
      </c>
      <c r="D2056">
        <f>Table20[[#This Row],[UNITID]]</f>
        <v>193283</v>
      </c>
      <c r="E2056" s="8">
        <f>Table20[[#This Row],[Growth Rate]]</f>
        <v>-0.32065217391304346</v>
      </c>
      <c r="F2056">
        <f>Table21[[#This Row],[UNITID]]</f>
        <v>193283</v>
      </c>
      <c r="G2056" s="8">
        <f>Table21[[#This Row],[Growth Rate]]</f>
        <v>-0.33463035019455251</v>
      </c>
      <c r="H2056">
        <f>Table5[[#This Row],[UNITID]]</f>
        <v>193283</v>
      </c>
      <c r="I2056" s="8">
        <f>Table5[[#This Row],[Growth Rate]]</f>
        <v>-0.41139240506329117</v>
      </c>
    </row>
    <row r="2057" spans="1:9" hidden="1">
      <c r="A2057">
        <f>Table19[[#This Row],[UNITID]]</f>
        <v>193283</v>
      </c>
      <c r="B2057" t="str">
        <f>Table19[[#This Row],[OUTCOMES MEASURES]]</f>
        <v>Exclusions to cohort</v>
      </c>
      <c r="C2057" s="7">
        <f>Table19[[#This Row],[Growth Rate]]</f>
        <v>-0.16666666666666666</v>
      </c>
      <c r="D2057">
        <f>Table20[[#This Row],[UNITID]]</f>
        <v>193283</v>
      </c>
      <c r="E2057" s="7" t="str">
        <f>Table20[[#This Row],[Growth Rate]]</f>
        <v/>
      </c>
      <c r="F2057">
        <f>Table21[[#This Row],[UNITID]]</f>
        <v>193283</v>
      </c>
      <c r="G2057" s="7" t="str">
        <f>Table21[[#This Row],[Growth Rate]]</f>
        <v/>
      </c>
      <c r="H2057">
        <f>Table5[[#This Row],[UNITID]]</f>
        <v>193283</v>
      </c>
      <c r="I2057" s="7" t="str">
        <f>Table5[[#This Row],[Growth Rate]]</f>
        <v/>
      </c>
    </row>
    <row r="2058" spans="1:9" ht="14.25">
      <c r="A2058" s="63">
        <f>Table19[[#This Row],[UNITID]]</f>
        <v>193283</v>
      </c>
      <c r="B2058" s="63" t="str">
        <f>Table19[[#This Row],[OUTCOMES MEASURES]]</f>
        <v>Adjusted cohort</v>
      </c>
      <c r="C2058" s="64">
        <f>Table19[[#This Row],[Growth Rate]]</f>
        <v>-0.27021597187343044</v>
      </c>
      <c r="D2058">
        <f>Table20[[#This Row],[UNITID]]</f>
        <v>193283</v>
      </c>
      <c r="E2058" s="64">
        <f>Table20[[#This Row],[Growth Rate]]</f>
        <v>-0.32065217391304346</v>
      </c>
      <c r="F2058">
        <f>Table21[[#This Row],[UNITID]]</f>
        <v>193283</v>
      </c>
      <c r="G2058" s="155">
        <f>Table21[[#This Row],[Growth Rate]]</f>
        <v>-0.33463035019455251</v>
      </c>
      <c r="H2058">
        <f>Table5[[#This Row],[UNITID]]</f>
        <v>193283</v>
      </c>
      <c r="I2058" s="64">
        <f>Table5[[#This Row],[Growth Rate]]</f>
        <v>-0.41139240506329117</v>
      </c>
    </row>
    <row r="2059" spans="1:9" hidden="1">
      <c r="A2059">
        <f>Table19[[#This Row],[UNITID]]</f>
        <v>193283</v>
      </c>
      <c r="B2059" t="str">
        <f>Table19[[#This Row],[OUTCOMES MEASURES]]</f>
        <v>Number of adjusted cohort receiving a certificate at 4 years</v>
      </c>
      <c r="C2059" s="7">
        <f>Table19[[#This Row],[Growth Rate]]</f>
        <v>-0.24</v>
      </c>
      <c r="D2059">
        <f>Table20[[#This Row],[UNITID]]</f>
        <v>193283</v>
      </c>
      <c r="E2059" s="7">
        <f>Table20[[#This Row],[Growth Rate]]</f>
        <v>-0.75</v>
      </c>
      <c r="F2059">
        <f>Table21[[#This Row],[UNITID]]</f>
        <v>193283</v>
      </c>
      <c r="G2059" s="7">
        <f>Table21[[#This Row],[Growth Rate]]</f>
        <v>-0.3</v>
      </c>
      <c r="H2059">
        <f>Table5[[#This Row],[UNITID]]</f>
        <v>193283</v>
      </c>
      <c r="I2059" s="7" t="str">
        <f>Table5[[#This Row],[Growth Rate]]</f>
        <v/>
      </c>
    </row>
    <row r="2060" spans="1:9" hidden="1">
      <c r="A2060">
        <f>Table19[[#This Row],[UNITID]]</f>
        <v>193283</v>
      </c>
      <c r="B2060" t="str">
        <f>Table19[[#This Row],[OUTCOMES MEASURES]]</f>
        <v>Number of adjusted cohort receiving an Associate's degree at 4 years</v>
      </c>
      <c r="C2060" s="7">
        <f>Table19[[#This Row],[Growth Rate]]</f>
        <v>-4.8879837067209775E-2</v>
      </c>
      <c r="D2060">
        <f>Table20[[#This Row],[UNITID]]</f>
        <v>193283</v>
      </c>
      <c r="E2060" s="7">
        <f>Table20[[#This Row],[Growth Rate]]</f>
        <v>0.45454545454545453</v>
      </c>
      <c r="F2060">
        <f>Table21[[#This Row],[UNITID]]</f>
        <v>193283</v>
      </c>
      <c r="G2060" s="7">
        <f>Table21[[#This Row],[Growth Rate]]</f>
        <v>-0.23931623931623933</v>
      </c>
      <c r="H2060">
        <f>Table5[[#This Row],[UNITID]]</f>
        <v>193283</v>
      </c>
      <c r="I2060" s="7">
        <f>Table5[[#This Row],[Growth Rate]]</f>
        <v>-0.19354838709677419</v>
      </c>
    </row>
    <row r="2061" spans="1:9" hidden="1">
      <c r="A2061">
        <f>Table19[[#This Row],[UNITID]]</f>
        <v>193283</v>
      </c>
      <c r="B2061" t="str">
        <f>Table19[[#This Row],[OUTCOMES MEASURES]]</f>
        <v>Number of adjusted cohort receiving a Bachelor's degree at 4 years</v>
      </c>
      <c r="C2061" s="7" t="str">
        <f>Table19[[#This Row],[Growth Rate]]</f>
        <v/>
      </c>
      <c r="D2061">
        <f>Table20[[#This Row],[UNITID]]</f>
        <v>193283</v>
      </c>
      <c r="E2061" s="7" t="str">
        <f>Table20[[#This Row],[Growth Rate]]</f>
        <v/>
      </c>
      <c r="F2061">
        <f>Table21[[#This Row],[UNITID]]</f>
        <v>193283</v>
      </c>
      <c r="G2061" s="7" t="str">
        <f>Table21[[#This Row],[Growth Rate]]</f>
        <v/>
      </c>
      <c r="H2061">
        <f>Table5[[#This Row],[UNITID]]</f>
        <v>193283</v>
      </c>
      <c r="I2061" s="7" t="str">
        <f>Table5[[#This Row],[Growth Rate]]</f>
        <v/>
      </c>
    </row>
    <row r="2062" spans="1:9" hidden="1">
      <c r="A2062">
        <f>Table19[[#This Row],[UNITID]]</f>
        <v>193283</v>
      </c>
      <c r="B2062" s="2" t="str">
        <f>Table19[[#This Row],[OUTCOMES MEASURES]]</f>
        <v>Number of adjusted cohort receiving an award at 4 years</v>
      </c>
      <c r="C2062" s="7">
        <f>Table19[[#This Row],[Growth Rate]]</f>
        <v>-7.4204946996466431E-2</v>
      </c>
      <c r="D2062">
        <f>Table20[[#This Row],[UNITID]]</f>
        <v>193283</v>
      </c>
      <c r="E2062" s="7">
        <f>Table20[[#This Row],[Growth Rate]]</f>
        <v>-5.2631578947368418E-2</v>
      </c>
      <c r="F2062">
        <f>Table21[[#This Row],[UNITID]]</f>
        <v>193283</v>
      </c>
      <c r="G2062" s="21">
        <f>Table21[[#This Row],[Growth Rate]]</f>
        <v>-0.25170068027210885</v>
      </c>
      <c r="H2062">
        <f>Table5[[#This Row],[UNITID]]</f>
        <v>193283</v>
      </c>
      <c r="I2062" s="7">
        <f>Table5[[#This Row],[Growth Rate]]</f>
        <v>-9.6774193548387094E-2</v>
      </c>
    </row>
    <row r="2063" spans="1:9" ht="14.25">
      <c r="A2063" s="63">
        <f>Table19[[#This Row],[UNITID]]</f>
        <v>193283</v>
      </c>
      <c r="B2063" s="148" t="str">
        <f>Table19[[#This Row],[OUTCOMES MEASURES]]</f>
        <v>Percent of adjusted cohort receiving an award at 4 years</v>
      </c>
      <c r="C2063" s="156">
        <f>Table19[[#This Row],[Growth Rate]]</f>
        <v>0.2857142857142857</v>
      </c>
      <c r="D2063">
        <f>Table20[[#This Row],[UNITID]]</f>
        <v>193283</v>
      </c>
      <c r="E2063" s="156">
        <f>Table20[[#This Row],[Growth Rate]]</f>
        <v>0.4</v>
      </c>
      <c r="F2063">
        <f>Table21[[#This Row],[UNITID]]</f>
        <v>193283</v>
      </c>
      <c r="G2063" s="157">
        <f>Table21[[#This Row],[Growth Rate]]</f>
        <v>0.10344827586206896</v>
      </c>
      <c r="H2063">
        <f>Table5[[#This Row],[UNITID]]</f>
        <v>193283</v>
      </c>
      <c r="I2063" s="156">
        <f>Table5[[#This Row],[Growth Rate]]</f>
        <v>0.5</v>
      </c>
    </row>
    <row r="2064" spans="1:9" hidden="1">
      <c r="A2064">
        <f>Table19[[#This Row],[UNITID]]</f>
        <v>193283</v>
      </c>
      <c r="B2064" t="str">
        <f>Table19[[#This Row],[OUTCOMES MEASURES]]</f>
        <v>Number of adjusted cohort receiving a certificate at 6 years</v>
      </c>
      <c r="C2064" s="7">
        <f>Table19[[#This Row],[Growth Rate]]</f>
        <v>-0.37804878048780488</v>
      </c>
      <c r="D2064">
        <f>Table20[[#This Row],[UNITID]]</f>
        <v>193283</v>
      </c>
      <c r="E2064" s="7">
        <f>Table20[[#This Row],[Growth Rate]]</f>
        <v>-0.7142857142857143</v>
      </c>
      <c r="F2064">
        <f>Table21[[#This Row],[UNITID]]</f>
        <v>193283</v>
      </c>
      <c r="G2064" s="7">
        <f>Table21[[#This Row],[Growth Rate]]</f>
        <v>-0.18518518518518517</v>
      </c>
      <c r="H2064">
        <f>Table5[[#This Row],[UNITID]]</f>
        <v>193283</v>
      </c>
      <c r="I2064" s="7" t="str">
        <f>Table5[[#This Row],[Growth Rate]]</f>
        <v/>
      </c>
    </row>
    <row r="2065" spans="1:9" hidden="1">
      <c r="A2065">
        <f>Table19[[#This Row],[UNITID]]</f>
        <v>193283</v>
      </c>
      <c r="B2065" t="str">
        <f>Table19[[#This Row],[OUTCOMES MEASURES]]</f>
        <v>Number of adjusted cohort receiving an Associate's degree at 6 years</v>
      </c>
      <c r="C2065" s="7">
        <f>Table19[[#This Row],[Growth Rate]]</f>
        <v>-7.4817518248175188E-2</v>
      </c>
      <c r="D2065">
        <f>Table20[[#This Row],[UNITID]]</f>
        <v>193283</v>
      </c>
      <c r="E2065" s="7">
        <f>Table20[[#This Row],[Growth Rate]]</f>
        <v>0.10526315789473684</v>
      </c>
      <c r="F2065">
        <f>Table21[[#This Row],[UNITID]]</f>
        <v>193283</v>
      </c>
      <c r="G2065" s="7">
        <f>Table21[[#This Row],[Growth Rate]]</f>
        <v>-0.26865671641791045</v>
      </c>
      <c r="H2065">
        <f>Table5[[#This Row],[UNITID]]</f>
        <v>193283</v>
      </c>
      <c r="I2065" s="7">
        <f>Table5[[#This Row],[Growth Rate]]</f>
        <v>-0.24324324324324326</v>
      </c>
    </row>
    <row r="2066" spans="1:9" hidden="1">
      <c r="A2066">
        <f>Table19[[#This Row],[UNITID]]</f>
        <v>193283</v>
      </c>
      <c r="B2066" t="str">
        <f>Table19[[#This Row],[OUTCOMES MEASURES]]</f>
        <v>Number of adjusted cohort receiving a Bachelor's degree at 6 years</v>
      </c>
      <c r="C2066" s="7" t="str">
        <f>Table19[[#This Row],[Growth Rate]]</f>
        <v/>
      </c>
      <c r="D2066">
        <f>Table20[[#This Row],[UNITID]]</f>
        <v>193283</v>
      </c>
      <c r="E2066" s="7" t="str">
        <f>Table20[[#This Row],[Growth Rate]]</f>
        <v/>
      </c>
      <c r="F2066">
        <f>Table21[[#This Row],[UNITID]]</f>
        <v>193283</v>
      </c>
      <c r="G2066" s="7" t="str">
        <f>Table21[[#This Row],[Growth Rate]]</f>
        <v/>
      </c>
      <c r="H2066">
        <f>Table5[[#This Row],[UNITID]]</f>
        <v>193283</v>
      </c>
      <c r="I2066" s="7" t="str">
        <f>Table5[[#This Row],[Growth Rate]]</f>
        <v/>
      </c>
    </row>
    <row r="2067" spans="1:9" hidden="1">
      <c r="A2067">
        <f>Table19[[#This Row],[UNITID]]</f>
        <v>193283</v>
      </c>
      <c r="B2067" s="2" t="str">
        <f>Table19[[#This Row],[OUTCOMES MEASURES]]</f>
        <v>Number of adjusted cohort receiving an award at 6 years</v>
      </c>
      <c r="C2067" s="7">
        <f>Table19[[#This Row],[Growth Rate]]</f>
        <v>-0.11428571428571428</v>
      </c>
      <c r="D2067">
        <f>Table20[[#This Row],[UNITID]]</f>
        <v>193283</v>
      </c>
      <c r="E2067" s="7">
        <f>Table20[[#This Row],[Growth Rate]]</f>
        <v>-0.11538461538461539</v>
      </c>
      <c r="F2067">
        <f>Table21[[#This Row],[UNITID]]</f>
        <v>193283</v>
      </c>
      <c r="G2067" s="21">
        <f>Table21[[#This Row],[Growth Rate]]</f>
        <v>-0.25465838509316768</v>
      </c>
      <c r="H2067">
        <f>Table5[[#This Row],[UNITID]]</f>
        <v>193283</v>
      </c>
      <c r="I2067" s="7">
        <f>Table5[[#This Row],[Growth Rate]]</f>
        <v>-0.16216216216216217</v>
      </c>
    </row>
    <row r="2068" spans="1:9" ht="14.25">
      <c r="A2068" s="63">
        <f>Table19[[#This Row],[UNITID]]</f>
        <v>193283</v>
      </c>
      <c r="B2068" s="148" t="str">
        <f>Table19[[#This Row],[OUTCOMES MEASURES]]</f>
        <v>Percent of adjusted cohort receiving an award at 6 years</v>
      </c>
      <c r="C2068" s="156">
        <f>Table19[[#This Row],[Growth Rate]]</f>
        <v>0.1875</v>
      </c>
      <c r="D2068">
        <f>Table20[[#This Row],[UNITID]]</f>
        <v>193283</v>
      </c>
      <c r="E2068" s="156">
        <f>Table20[[#This Row],[Growth Rate]]</f>
        <v>0.2857142857142857</v>
      </c>
      <c r="F2068">
        <f>Table21[[#This Row],[UNITID]]</f>
        <v>193283</v>
      </c>
      <c r="G2068" s="157">
        <f>Table21[[#This Row],[Growth Rate]]</f>
        <v>0.12903225806451613</v>
      </c>
      <c r="H2068">
        <f>Table5[[#This Row],[UNITID]]</f>
        <v>193283</v>
      </c>
      <c r="I2068" s="156">
        <f>Table5[[#This Row],[Growth Rate]]</f>
        <v>0.43478260869565216</v>
      </c>
    </row>
    <row r="2069" spans="1:9" hidden="1">
      <c r="A2069">
        <f>Table19[[#This Row],[UNITID]]</f>
        <v>193283</v>
      </c>
      <c r="B2069" t="str">
        <f>Table19[[#This Row],[OUTCOMES MEASURES]]</f>
        <v>Number of adjusted cohort receiving a certificate at 8 years</v>
      </c>
      <c r="C2069" s="7">
        <f>Table19[[#This Row],[Growth Rate]]</f>
        <v>-0.3</v>
      </c>
      <c r="D2069">
        <f>Table20[[#This Row],[UNITID]]</f>
        <v>193283</v>
      </c>
      <c r="E2069" s="7">
        <f>Table20[[#This Row],[Growth Rate]]</f>
        <v>-0.5</v>
      </c>
      <c r="F2069">
        <f>Table21[[#This Row],[UNITID]]</f>
        <v>193283</v>
      </c>
      <c r="G2069" s="7">
        <f>Table21[[#This Row],[Growth Rate]]</f>
        <v>-0.18518518518518517</v>
      </c>
      <c r="H2069">
        <f>Table5[[#This Row],[UNITID]]</f>
        <v>193283</v>
      </c>
      <c r="I2069" s="7" t="str">
        <f>Table5[[#This Row],[Growth Rate]]</f>
        <v/>
      </c>
    </row>
    <row r="2070" spans="1:9" hidden="1">
      <c r="A2070">
        <f>Table19[[#This Row],[UNITID]]</f>
        <v>193283</v>
      </c>
      <c r="B2070" t="str">
        <f>Table19[[#This Row],[OUTCOMES MEASURES]]</f>
        <v>Number of adjusted cohort receiving an Associate's degree at 8 years</v>
      </c>
      <c r="C2070" s="7">
        <f>Table19[[#This Row],[Growth Rate]]</f>
        <v>-0.10296684118673648</v>
      </c>
      <c r="D2070">
        <f>Table20[[#This Row],[UNITID]]</f>
        <v>193283</v>
      </c>
      <c r="E2070" s="7">
        <f>Table20[[#This Row],[Growth Rate]]</f>
        <v>0.05</v>
      </c>
      <c r="F2070">
        <f>Table21[[#This Row],[UNITID]]</f>
        <v>193283</v>
      </c>
      <c r="G2070" s="7">
        <f>Table21[[#This Row],[Growth Rate]]</f>
        <v>-0.27205882352941174</v>
      </c>
      <c r="H2070">
        <f>Table5[[#This Row],[UNITID]]</f>
        <v>193283</v>
      </c>
      <c r="I2070" s="7">
        <f>Table5[[#This Row],[Growth Rate]]</f>
        <v>-0.25641025641025639</v>
      </c>
    </row>
    <row r="2071" spans="1:9" hidden="1">
      <c r="A2071">
        <f>Table19[[#This Row],[UNITID]]</f>
        <v>193283</v>
      </c>
      <c r="B2071" t="str">
        <f>Table19[[#This Row],[OUTCOMES MEASURES]]</f>
        <v>Number of adjusted cohort receiving a Bachelor's degree at 8 years</v>
      </c>
      <c r="C2071" s="7" t="str">
        <f>Table19[[#This Row],[Growth Rate]]</f>
        <v/>
      </c>
      <c r="D2071">
        <f>Table20[[#This Row],[UNITID]]</f>
        <v>193283</v>
      </c>
      <c r="E2071" s="7" t="str">
        <f>Table20[[#This Row],[Growth Rate]]</f>
        <v/>
      </c>
      <c r="F2071">
        <f>Table21[[#This Row],[UNITID]]</f>
        <v>193283</v>
      </c>
      <c r="G2071" s="7" t="str">
        <f>Table21[[#This Row],[Growth Rate]]</f>
        <v/>
      </c>
      <c r="H2071">
        <f>Table5[[#This Row],[UNITID]]</f>
        <v>193283</v>
      </c>
      <c r="I2071" s="7" t="str">
        <f>Table5[[#This Row],[Growth Rate]]</f>
        <v/>
      </c>
    </row>
    <row r="2072" spans="1:9" hidden="1">
      <c r="A2072">
        <f>Table19[[#This Row],[UNITID]]</f>
        <v>193283</v>
      </c>
      <c r="B2072" t="str">
        <f>Table19[[#This Row],[OUTCOMES MEASURES]]</f>
        <v>Number of adjusted cohort receiving an award at 8 years</v>
      </c>
      <c r="C2072" s="7">
        <f>Table19[[#This Row],[Growth Rate]]</f>
        <v>-0.12710566615620214</v>
      </c>
      <c r="D2072">
        <f>Table20[[#This Row],[UNITID]]</f>
        <v>193283</v>
      </c>
      <c r="E2072" s="7">
        <f>Table20[[#This Row],[Growth Rate]]</f>
        <v>-7.6923076923076927E-2</v>
      </c>
      <c r="F2072">
        <f>Table21[[#This Row],[UNITID]]</f>
        <v>193283</v>
      </c>
      <c r="G2072" s="7">
        <f>Table21[[#This Row],[Growth Rate]]</f>
        <v>-0.25766871165644173</v>
      </c>
      <c r="H2072">
        <f>Table5[[#This Row],[UNITID]]</f>
        <v>193283</v>
      </c>
      <c r="I2072" s="7">
        <f>Table5[[#This Row],[Growth Rate]]</f>
        <v>-0.17948717948717949</v>
      </c>
    </row>
    <row r="2073" spans="1:9" hidden="1">
      <c r="A2073">
        <f>Table19[[#This Row],[UNITID]]</f>
        <v>193283</v>
      </c>
      <c r="B2073" t="str">
        <f>Table19[[#This Row],[OUTCOMES MEASURES]]</f>
        <v>Number of adjusted cohort still enrolled at your institution at 8 years</v>
      </c>
      <c r="C2073" s="7">
        <f>Table19[[#This Row],[Growth Rate]]</f>
        <v>-0.42857142857142855</v>
      </c>
      <c r="D2073">
        <f>Table20[[#This Row],[UNITID]]</f>
        <v>193283</v>
      </c>
      <c r="E2073" s="7">
        <f>Table20[[#This Row],[Growth Rate]]</f>
        <v>-0.83333333333333337</v>
      </c>
      <c r="F2073">
        <f>Table21[[#This Row],[UNITID]]</f>
        <v>193283</v>
      </c>
      <c r="G2073" s="7">
        <f>Table21[[#This Row],[Growth Rate]]</f>
        <v>0</v>
      </c>
      <c r="H2073">
        <f>Table5[[#This Row],[UNITID]]</f>
        <v>193283</v>
      </c>
      <c r="I2073" s="7">
        <f>Table5[[#This Row],[Growth Rate]]</f>
        <v>-1</v>
      </c>
    </row>
    <row r="2074" spans="1:9" hidden="1">
      <c r="A2074">
        <f>Table19[[#This Row],[UNITID]]</f>
        <v>193283</v>
      </c>
      <c r="B2074" t="str">
        <f>Table19[[#This Row],[OUTCOMES MEASURES]]</f>
        <v>Number of adjusted cohort who enrolled subsequently at another institution at 8 years</v>
      </c>
      <c r="C2074" s="7">
        <f>Table19[[#This Row],[Growth Rate]]</f>
        <v>-0.39870689655172414</v>
      </c>
      <c r="D2074">
        <f>Table20[[#This Row],[UNITID]]</f>
        <v>193283</v>
      </c>
      <c r="E2074" s="7">
        <f>Table20[[#This Row],[Growth Rate]]</f>
        <v>-0.51162790697674421</v>
      </c>
      <c r="F2074">
        <f>Table21[[#This Row],[UNITID]]</f>
        <v>193283</v>
      </c>
      <c r="G2074" s="7">
        <f>Table21[[#This Row],[Growth Rate]]</f>
        <v>-0.47976878612716761</v>
      </c>
      <c r="H2074">
        <f>Table5[[#This Row],[UNITID]]</f>
        <v>193283</v>
      </c>
      <c r="I2074" s="7">
        <f>Table5[[#This Row],[Growth Rate]]</f>
        <v>-0.54385964912280704</v>
      </c>
    </row>
    <row r="2075" spans="1:9" hidden="1">
      <c r="A2075">
        <f>Table19[[#This Row],[UNITID]]</f>
        <v>193283</v>
      </c>
      <c r="B2075" s="2" t="str">
        <f>Table19[[#This Row],[OUTCOMES MEASURES]]</f>
        <v>Number of adjusted cohort whose subsequent enrollment status is unknown at 8 years</v>
      </c>
      <c r="C2075" s="8">
        <f>Table19[[#This Row],[Growth Rate]]</f>
        <v>-0.30496453900709219</v>
      </c>
      <c r="D2075">
        <f>Table20[[#This Row],[UNITID]]</f>
        <v>193283</v>
      </c>
      <c r="E2075" s="7">
        <f>Table20[[#This Row],[Growth Rate]]</f>
        <v>-0.27522935779816515</v>
      </c>
      <c r="F2075">
        <f>Table21[[#This Row],[UNITID]]</f>
        <v>193283</v>
      </c>
      <c r="G2075" s="7">
        <f>Table21[[#This Row],[Growth Rate]]</f>
        <v>-0.27325581395348836</v>
      </c>
      <c r="H2075">
        <f>Table5[[#This Row],[UNITID]]</f>
        <v>193283</v>
      </c>
      <c r="I2075" s="7">
        <f>Table5[[#This Row],[Growth Rate]]</f>
        <v>-0.42622950819672129</v>
      </c>
    </row>
    <row r="2076" spans="1:9" hidden="1">
      <c r="A2076">
        <f>Table19[[#This Row],[UNITID]]</f>
        <v>193283</v>
      </c>
      <c r="B2076" s="2" t="str">
        <f>Table19[[#This Row],[OUTCOMES MEASURES]]</f>
        <v>Number of adjusted cohort who did not receive an award from your institution at 8 years</v>
      </c>
      <c r="C2076" s="7">
        <f>Table19[[#This Row],[Growth Rate]]</f>
        <v>-0.34005979073243647</v>
      </c>
      <c r="D2076">
        <f>Table20[[#This Row],[UNITID]]</f>
        <v>193283</v>
      </c>
      <c r="E2076" s="7">
        <f>Table20[[#This Row],[Growth Rate]]</f>
        <v>-0.36075949367088606</v>
      </c>
      <c r="F2076">
        <f>Table21[[#This Row],[UNITID]]</f>
        <v>193283</v>
      </c>
      <c r="G2076" s="21">
        <f>Table21[[#This Row],[Growth Rate]]</f>
        <v>-0.37037037037037035</v>
      </c>
      <c r="H2076">
        <f>Table5[[#This Row],[UNITID]]</f>
        <v>193283</v>
      </c>
      <c r="I2076" s="7">
        <f>Table5[[#This Row],[Growth Rate]]</f>
        <v>-0.48739495798319327</v>
      </c>
    </row>
    <row r="2077" spans="1:9" ht="14.25">
      <c r="A2077" s="63">
        <f>Table19[[#This Row],[UNITID]]</f>
        <v>193283</v>
      </c>
      <c r="B2077" s="148" t="str">
        <f>Table19[[#This Row],[OUTCOMES MEASURES]]</f>
        <v>Percent of adjusted cohort receiving an award at 8 years</v>
      </c>
      <c r="C2077" s="156">
        <f>Table19[[#This Row],[Growth Rate]]</f>
        <v>0.18181818181818182</v>
      </c>
      <c r="D2077">
        <f>Table20[[#This Row],[UNITID]]</f>
        <v>193283</v>
      </c>
      <c r="E2077" s="156">
        <f>Table20[[#This Row],[Growth Rate]]</f>
        <v>0.35714285714285715</v>
      </c>
      <c r="F2077">
        <f>Table21[[#This Row],[UNITID]]</f>
        <v>193283</v>
      </c>
      <c r="G2077" s="157">
        <f>Table21[[#This Row],[Growth Rate]]</f>
        <v>9.375E-2</v>
      </c>
      <c r="H2077">
        <f>Table5[[#This Row],[UNITID]]</f>
        <v>193283</v>
      </c>
      <c r="I2077" s="156">
        <f>Table5[[#This Row],[Growth Rate]]</f>
        <v>0.36</v>
      </c>
    </row>
    <row r="2078" spans="1:9" hidden="1">
      <c r="A2078">
        <f>Table19[[#This Row],[UNITID]]</f>
        <v>193283</v>
      </c>
      <c r="B2078" s="2" t="str">
        <f>Table19[[#This Row],[OUTCOMES MEASURES]]</f>
        <v>Percent of adjusted cohort still or subsequently enrolled at 8 years</v>
      </c>
      <c r="C2078" s="8">
        <f>Table19[[#This Row],[Growth Rate]]</f>
        <v>-0.2</v>
      </c>
      <c r="D2078">
        <f>Table20[[#This Row],[UNITID]]</f>
        <v>193283</v>
      </c>
      <c r="E2078" s="7">
        <f>Table20[[#This Row],[Growth Rate]]</f>
        <v>-0.33333333333333331</v>
      </c>
      <c r="F2078">
        <f>Table21[[#This Row],[UNITID]]</f>
        <v>193283</v>
      </c>
      <c r="G2078" s="21">
        <f>Table21[[#This Row],[Growth Rate]]</f>
        <v>-0.2</v>
      </c>
      <c r="H2078">
        <f>Table5[[#This Row],[UNITID]]</f>
        <v>193283</v>
      </c>
      <c r="I2078" s="7">
        <f>Table5[[#This Row],[Growth Rate]]</f>
        <v>-0.24324324324324326</v>
      </c>
    </row>
    <row r="2079" spans="1:9" ht="14.25">
      <c r="A2079" s="63">
        <f>Table19[[#This Row],[UNITID]]</f>
        <v>193283</v>
      </c>
      <c r="B2079" s="148" t="str">
        <f>Table19[[#This Row],[OUTCOMES MEASURES]]</f>
        <v>Percent of adjusted cohort still enrolled at your institution at 8 years</v>
      </c>
      <c r="C2079" s="156">
        <f>Table19[[#This Row],[Growth Rate]]</f>
        <v>0</v>
      </c>
      <c r="D2079">
        <f>Table20[[#This Row],[UNITID]]</f>
        <v>193283</v>
      </c>
      <c r="E2079" s="156">
        <f>Table20[[#This Row],[Growth Rate]]</f>
        <v>-0.66666666666666663</v>
      </c>
      <c r="F2079">
        <f>Table21[[#This Row],[UNITID]]</f>
        <v>193283</v>
      </c>
      <c r="G2079" s="158">
        <f>Table21[[#This Row],[Growth Rate]]</f>
        <v>1</v>
      </c>
      <c r="H2079">
        <f>Table5[[#This Row],[UNITID]]</f>
        <v>193283</v>
      </c>
      <c r="I2079" s="156">
        <f>Table5[[#This Row],[Growth Rate]]</f>
        <v>-1</v>
      </c>
    </row>
    <row r="2080" spans="1:9" ht="14.25">
      <c r="A2080" s="63">
        <f>Table19[[#This Row],[UNITID]]</f>
        <v>193283</v>
      </c>
      <c r="B2080" s="148" t="str">
        <f>Table19[[#This Row],[OUTCOMES MEASURES]]</f>
        <v>Percent of adjusted cohort enrolled subsequently at another institution at 8 years</v>
      </c>
      <c r="C2080" s="156">
        <f>Table19[[#This Row],[Growth Rate]]</f>
        <v>-0.17391304347826086</v>
      </c>
      <c r="D2080">
        <f>Table20[[#This Row],[UNITID]]</f>
        <v>193283</v>
      </c>
      <c r="E2080" s="64">
        <f>Table20[[#This Row],[Growth Rate]]</f>
        <v>-0.2608695652173913</v>
      </c>
      <c r="F2080">
        <f>Table21[[#This Row],[UNITID]]</f>
        <v>193283</v>
      </c>
      <c r="G2080" s="158">
        <f>Table21[[#This Row],[Growth Rate]]</f>
        <v>-0.23529411764705882</v>
      </c>
      <c r="H2080">
        <f>Table5[[#This Row],[UNITID]]</f>
        <v>193283</v>
      </c>
      <c r="I2080" s="64">
        <f>Table5[[#This Row],[Growth Rate]]</f>
        <v>-0.22222222222222221</v>
      </c>
    </row>
    <row r="2081" spans="1:9" hidden="1">
      <c r="A2081">
        <f>Table19[[#This Row],[UNITID]]</f>
        <v>193283</v>
      </c>
      <c r="B2081" s="2" t="str">
        <f>Table19[[#This Row],[OUTCOMES MEASURES]]</f>
        <v>Percent of adjusted cohort enrollment status unknown at 8 years</v>
      </c>
      <c r="C2081" s="8">
        <f>Table19[[#This Row],[Growth Rate]]</f>
        <v>-4.7619047619047616E-2</v>
      </c>
      <c r="D2081">
        <f>Table20[[#This Row],[UNITID]]</f>
        <v>193283</v>
      </c>
      <c r="E2081" s="8">
        <f>Table20[[#This Row],[Growth Rate]]</f>
        <v>6.7796610169491525E-2</v>
      </c>
      <c r="F2081">
        <f>Table21[[#This Row],[UNITID]]</f>
        <v>193283</v>
      </c>
      <c r="G2081" s="8">
        <f>Table21[[#This Row],[Growth Rate]]</f>
        <v>0.12121212121212122</v>
      </c>
      <c r="H2081">
        <f>Table5[[#This Row],[UNITID]]</f>
        <v>193283</v>
      </c>
      <c r="I2081" s="8">
        <f>Table5[[#This Row],[Growth Rate]]</f>
        <v>-2.564102564102564E-2</v>
      </c>
    </row>
    <row r="2082" spans="1:9" hidden="1">
      <c r="A2082">
        <f>Table19[[#This Row],[UNITID]]</f>
        <v>194222</v>
      </c>
      <c r="B2082" s="2" t="str">
        <f>Table19[[#This Row],[OUTCOMES MEASURES]]</f>
        <v>First-Time, Full-Time Cohort</v>
      </c>
      <c r="C2082" s="8">
        <f>Table19[[#This Row],[Growth Rate]]</f>
        <v>-0.17098445595854922</v>
      </c>
      <c r="D2082">
        <f>Table20[[#This Row],[UNITID]]</f>
        <v>194222</v>
      </c>
      <c r="E2082" s="8">
        <f>Table20[[#This Row],[Growth Rate]]</f>
        <v>8.8888888888888892E-2</v>
      </c>
      <c r="F2082">
        <f>Table21[[#This Row],[UNITID]]</f>
        <v>194222</v>
      </c>
      <c r="G2082" s="8">
        <f>Table21[[#This Row],[Growth Rate]]</f>
        <v>-0.33377483443708611</v>
      </c>
      <c r="H2082">
        <f>Table5[[#This Row],[UNITID]]</f>
        <v>194222</v>
      </c>
      <c r="I2082" s="8">
        <f>Table5[[#This Row],[Growth Rate]]</f>
        <v>-0.19215686274509805</v>
      </c>
    </row>
    <row r="2083" spans="1:9" hidden="1">
      <c r="A2083">
        <f>Table19[[#This Row],[UNITID]]</f>
        <v>194222</v>
      </c>
      <c r="B2083" t="str">
        <f>Table19[[#This Row],[OUTCOMES MEASURES]]</f>
        <v>Exclusions to cohort</v>
      </c>
      <c r="C2083" s="7" t="str">
        <f>Table19[[#This Row],[Growth Rate]]</f>
        <v/>
      </c>
      <c r="D2083">
        <f>Table20[[#This Row],[UNITID]]</f>
        <v>194222</v>
      </c>
      <c r="E2083" s="7" t="str">
        <f>Table20[[#This Row],[Growth Rate]]</f>
        <v/>
      </c>
      <c r="F2083">
        <f>Table21[[#This Row],[UNITID]]</f>
        <v>194222</v>
      </c>
      <c r="G2083" s="7" t="str">
        <f>Table21[[#This Row],[Growth Rate]]</f>
        <v/>
      </c>
      <c r="H2083">
        <f>Table5[[#This Row],[UNITID]]</f>
        <v>194222</v>
      </c>
      <c r="I2083" s="7" t="str">
        <f>Table5[[#This Row],[Growth Rate]]</f>
        <v/>
      </c>
    </row>
    <row r="2084" spans="1:9" ht="14.25">
      <c r="A2084" s="63">
        <f>Table19[[#This Row],[UNITID]]</f>
        <v>194222</v>
      </c>
      <c r="B2084" s="63" t="str">
        <f>Table19[[#This Row],[OUTCOMES MEASURES]]</f>
        <v>Adjusted cohort</v>
      </c>
      <c r="C2084" s="64">
        <f>Table19[[#This Row],[Growth Rate]]</f>
        <v>-0.17098445595854922</v>
      </c>
      <c r="D2084">
        <f>Table20[[#This Row],[UNITID]]</f>
        <v>194222</v>
      </c>
      <c r="E2084" s="64">
        <f>Table20[[#This Row],[Growth Rate]]</f>
        <v>8.8888888888888892E-2</v>
      </c>
      <c r="F2084">
        <f>Table21[[#This Row],[UNITID]]</f>
        <v>194222</v>
      </c>
      <c r="G2084" s="155">
        <f>Table21[[#This Row],[Growth Rate]]</f>
        <v>-0.33377483443708611</v>
      </c>
      <c r="H2084">
        <f>Table5[[#This Row],[UNITID]]</f>
        <v>194222</v>
      </c>
      <c r="I2084" s="64">
        <f>Table5[[#This Row],[Growth Rate]]</f>
        <v>-0.19215686274509805</v>
      </c>
    </row>
    <row r="2085" spans="1:9" hidden="1">
      <c r="A2085">
        <f>Table19[[#This Row],[UNITID]]</f>
        <v>194222</v>
      </c>
      <c r="B2085" t="str">
        <f>Table19[[#This Row],[OUTCOMES MEASURES]]</f>
        <v>Number of adjusted cohort receiving a certificate at 4 years</v>
      </c>
      <c r="C2085" s="7">
        <f>Table19[[#This Row],[Growth Rate]]</f>
        <v>-0.31578947368421051</v>
      </c>
      <c r="D2085">
        <f>Table20[[#This Row],[UNITID]]</f>
        <v>194222</v>
      </c>
      <c r="E2085" s="7">
        <f>Table20[[#This Row],[Growth Rate]]</f>
        <v>0.66666666666666663</v>
      </c>
      <c r="F2085">
        <f>Table21[[#This Row],[UNITID]]</f>
        <v>194222</v>
      </c>
      <c r="G2085" s="7">
        <f>Table21[[#This Row],[Growth Rate]]</f>
        <v>-0.66666666666666663</v>
      </c>
      <c r="H2085">
        <f>Table5[[#This Row],[UNITID]]</f>
        <v>194222</v>
      </c>
      <c r="I2085" s="7">
        <f>Table5[[#This Row],[Growth Rate]]</f>
        <v>1</v>
      </c>
    </row>
    <row r="2086" spans="1:9" hidden="1">
      <c r="A2086">
        <f>Table19[[#This Row],[UNITID]]</f>
        <v>194222</v>
      </c>
      <c r="B2086" t="str">
        <f>Table19[[#This Row],[OUTCOMES MEASURES]]</f>
        <v>Number of adjusted cohort receiving an Associate's degree at 4 years</v>
      </c>
      <c r="C2086" s="7">
        <f>Table19[[#This Row],[Growth Rate]]</f>
        <v>-0.13700787401574804</v>
      </c>
      <c r="D2086">
        <f>Table20[[#This Row],[UNITID]]</f>
        <v>194222</v>
      </c>
      <c r="E2086" s="7">
        <f>Table20[[#This Row],[Growth Rate]]</f>
        <v>-0.19354838709677419</v>
      </c>
      <c r="F2086">
        <f>Table21[[#This Row],[UNITID]]</f>
        <v>194222</v>
      </c>
      <c r="G2086" s="7">
        <f>Table21[[#This Row],[Growth Rate]]</f>
        <v>-0.14285714285714285</v>
      </c>
      <c r="H2086">
        <f>Table5[[#This Row],[UNITID]]</f>
        <v>194222</v>
      </c>
      <c r="I2086" s="7">
        <f>Table5[[#This Row],[Growth Rate]]</f>
        <v>-0.36585365853658536</v>
      </c>
    </row>
    <row r="2087" spans="1:9" hidden="1">
      <c r="A2087">
        <f>Table19[[#This Row],[UNITID]]</f>
        <v>194222</v>
      </c>
      <c r="B2087" t="str">
        <f>Table19[[#This Row],[OUTCOMES MEASURES]]</f>
        <v>Number of adjusted cohort receiving a Bachelor's degree at 4 years</v>
      </c>
      <c r="C2087" s="7" t="str">
        <f>Table19[[#This Row],[Growth Rate]]</f>
        <v/>
      </c>
      <c r="D2087">
        <f>Table20[[#This Row],[UNITID]]</f>
        <v>194222</v>
      </c>
      <c r="E2087" s="7" t="str">
        <f>Table20[[#This Row],[Growth Rate]]</f>
        <v/>
      </c>
      <c r="F2087">
        <f>Table21[[#This Row],[UNITID]]</f>
        <v>194222</v>
      </c>
      <c r="G2087" s="7" t="str">
        <f>Table21[[#This Row],[Growth Rate]]</f>
        <v/>
      </c>
      <c r="H2087">
        <f>Table5[[#This Row],[UNITID]]</f>
        <v>194222</v>
      </c>
      <c r="I2087" s="7" t="str">
        <f>Table5[[#This Row],[Growth Rate]]</f>
        <v/>
      </c>
    </row>
    <row r="2088" spans="1:9" hidden="1">
      <c r="A2088">
        <f>Table19[[#This Row],[UNITID]]</f>
        <v>194222</v>
      </c>
      <c r="B2088" s="2" t="str">
        <f>Table19[[#This Row],[OUTCOMES MEASURES]]</f>
        <v>Number of adjusted cohort receiving an award at 4 years</v>
      </c>
      <c r="C2088" s="7">
        <f>Table19[[#This Row],[Growth Rate]]</f>
        <v>-0.14220183486238533</v>
      </c>
      <c r="D2088">
        <f>Table20[[#This Row],[UNITID]]</f>
        <v>194222</v>
      </c>
      <c r="E2088" s="7">
        <f>Table20[[#This Row],[Growth Rate]]</f>
        <v>-0.11764705882352941</v>
      </c>
      <c r="F2088">
        <f>Table21[[#This Row],[UNITID]]</f>
        <v>194222</v>
      </c>
      <c r="G2088" s="21">
        <f>Table21[[#This Row],[Growth Rate]]</f>
        <v>-0.17058823529411765</v>
      </c>
      <c r="H2088">
        <f>Table5[[#This Row],[UNITID]]</f>
        <v>194222</v>
      </c>
      <c r="I2088" s="7">
        <f>Table5[[#This Row],[Growth Rate]]</f>
        <v>-0.30232558139534882</v>
      </c>
    </row>
    <row r="2089" spans="1:9" ht="14.25">
      <c r="A2089" s="63">
        <f>Table19[[#This Row],[UNITID]]</f>
        <v>194222</v>
      </c>
      <c r="B2089" s="148" t="str">
        <f>Table19[[#This Row],[OUTCOMES MEASURES]]</f>
        <v>Percent of adjusted cohort receiving an award at 4 years</v>
      </c>
      <c r="C2089" s="156">
        <f>Table19[[#This Row],[Growth Rate]]</f>
        <v>0</v>
      </c>
      <c r="D2089">
        <f>Table20[[#This Row],[UNITID]]</f>
        <v>194222</v>
      </c>
      <c r="E2089" s="156">
        <f>Table20[[#This Row],[Growth Rate]]</f>
        <v>-0.1111111111111111</v>
      </c>
      <c r="F2089">
        <f>Table21[[#This Row],[UNITID]]</f>
        <v>194222</v>
      </c>
      <c r="G2089" s="157">
        <f>Table21[[#This Row],[Growth Rate]]</f>
        <v>0.21739130434782608</v>
      </c>
      <c r="H2089">
        <f>Table5[[#This Row],[UNITID]]</f>
        <v>194222</v>
      </c>
      <c r="I2089" s="156">
        <f>Table5[[#This Row],[Growth Rate]]</f>
        <v>-0.11764705882352941</v>
      </c>
    </row>
    <row r="2090" spans="1:9" hidden="1">
      <c r="A2090">
        <f>Table19[[#This Row],[UNITID]]</f>
        <v>194222</v>
      </c>
      <c r="B2090" t="str">
        <f>Table19[[#This Row],[OUTCOMES MEASURES]]</f>
        <v>Number of adjusted cohort receiving a certificate at 6 years</v>
      </c>
      <c r="C2090" s="7">
        <f>Table19[[#This Row],[Growth Rate]]</f>
        <v>-0.36842105263157893</v>
      </c>
      <c r="D2090">
        <f>Table20[[#This Row],[UNITID]]</f>
        <v>194222</v>
      </c>
      <c r="E2090" s="7">
        <f>Table20[[#This Row],[Growth Rate]]</f>
        <v>1</v>
      </c>
      <c r="F2090">
        <f>Table21[[#This Row],[UNITID]]</f>
        <v>194222</v>
      </c>
      <c r="G2090" s="7">
        <f>Table21[[#This Row],[Growth Rate]]</f>
        <v>-0.66666666666666663</v>
      </c>
      <c r="H2090">
        <f>Table5[[#This Row],[UNITID]]</f>
        <v>194222</v>
      </c>
      <c r="I2090" s="7">
        <f>Table5[[#This Row],[Growth Rate]]</f>
        <v>4</v>
      </c>
    </row>
    <row r="2091" spans="1:9" hidden="1">
      <c r="A2091">
        <f>Table19[[#This Row],[UNITID]]</f>
        <v>194222</v>
      </c>
      <c r="B2091" t="str">
        <f>Table19[[#This Row],[OUTCOMES MEASURES]]</f>
        <v>Number of adjusted cohort receiving an Associate's degree at 6 years</v>
      </c>
      <c r="C2091" s="7">
        <f>Table19[[#This Row],[Growth Rate]]</f>
        <v>-0.1638655462184874</v>
      </c>
      <c r="D2091">
        <f>Table20[[#This Row],[UNITID]]</f>
        <v>194222</v>
      </c>
      <c r="E2091" s="7">
        <f>Table20[[#This Row],[Growth Rate]]</f>
        <v>-0.24489795918367346</v>
      </c>
      <c r="F2091">
        <f>Table21[[#This Row],[UNITID]]</f>
        <v>194222</v>
      </c>
      <c r="G2091" s="7">
        <f>Table21[[#This Row],[Growth Rate]]</f>
        <v>-0.17341040462427745</v>
      </c>
      <c r="H2091">
        <f>Table5[[#This Row],[UNITID]]</f>
        <v>194222</v>
      </c>
      <c r="I2091" s="7">
        <f>Table5[[#This Row],[Growth Rate]]</f>
        <v>-0.39215686274509803</v>
      </c>
    </row>
    <row r="2092" spans="1:9" hidden="1">
      <c r="A2092">
        <f>Table19[[#This Row],[UNITID]]</f>
        <v>194222</v>
      </c>
      <c r="B2092" t="str">
        <f>Table19[[#This Row],[OUTCOMES MEASURES]]</f>
        <v>Number of adjusted cohort receiving a Bachelor's degree at 6 years</v>
      </c>
      <c r="C2092" s="7" t="str">
        <f>Table19[[#This Row],[Growth Rate]]</f>
        <v/>
      </c>
      <c r="D2092">
        <f>Table20[[#This Row],[UNITID]]</f>
        <v>194222</v>
      </c>
      <c r="E2092" s="7" t="str">
        <f>Table20[[#This Row],[Growth Rate]]</f>
        <v/>
      </c>
      <c r="F2092">
        <f>Table21[[#This Row],[UNITID]]</f>
        <v>194222</v>
      </c>
      <c r="G2092" s="7" t="str">
        <f>Table21[[#This Row],[Growth Rate]]</f>
        <v/>
      </c>
      <c r="H2092">
        <f>Table5[[#This Row],[UNITID]]</f>
        <v>194222</v>
      </c>
      <c r="I2092" s="7" t="str">
        <f>Table5[[#This Row],[Growth Rate]]</f>
        <v/>
      </c>
    </row>
    <row r="2093" spans="1:9" hidden="1">
      <c r="A2093">
        <f>Table19[[#This Row],[UNITID]]</f>
        <v>194222</v>
      </c>
      <c r="B2093" s="2" t="str">
        <f>Table19[[#This Row],[OUTCOMES MEASURES]]</f>
        <v>Number of adjusted cohort receiving an award at 6 years</v>
      </c>
      <c r="C2093" s="7">
        <f>Table19[[#This Row],[Growth Rate]]</f>
        <v>-0.16916780354706684</v>
      </c>
      <c r="D2093">
        <f>Table20[[#This Row],[UNITID]]</f>
        <v>194222</v>
      </c>
      <c r="E2093" s="7">
        <f>Table20[[#This Row],[Growth Rate]]</f>
        <v>-0.17307692307692307</v>
      </c>
      <c r="F2093">
        <f>Table21[[#This Row],[UNITID]]</f>
        <v>194222</v>
      </c>
      <c r="G2093" s="21">
        <f>Table21[[#This Row],[Growth Rate]]</f>
        <v>-0.19780219780219779</v>
      </c>
      <c r="H2093">
        <f>Table5[[#This Row],[UNITID]]</f>
        <v>194222</v>
      </c>
      <c r="I2093" s="7">
        <f>Table5[[#This Row],[Growth Rate]]</f>
        <v>-0.30769230769230771</v>
      </c>
    </row>
    <row r="2094" spans="1:9" ht="14.25">
      <c r="A2094" s="63">
        <f>Table19[[#This Row],[UNITID]]</f>
        <v>194222</v>
      </c>
      <c r="B2094" s="148" t="str">
        <f>Table19[[#This Row],[OUTCOMES MEASURES]]</f>
        <v>Percent of adjusted cohort receiving an award at 6 years</v>
      </c>
      <c r="C2094" s="156">
        <f>Table19[[#This Row],[Growth Rate]]</f>
        <v>0</v>
      </c>
      <c r="D2094">
        <f>Table20[[#This Row],[UNITID]]</f>
        <v>194222</v>
      </c>
      <c r="E2094" s="156">
        <f>Table20[[#This Row],[Growth Rate]]</f>
        <v>-0.21428571428571427</v>
      </c>
      <c r="F2094">
        <f>Table21[[#This Row],[UNITID]]</f>
        <v>194222</v>
      </c>
      <c r="G2094" s="157">
        <f>Table21[[#This Row],[Growth Rate]]</f>
        <v>0.20833333333333334</v>
      </c>
      <c r="H2094">
        <f>Table5[[#This Row],[UNITID]]</f>
        <v>194222</v>
      </c>
      <c r="I2094" s="156">
        <f>Table5[[#This Row],[Growth Rate]]</f>
        <v>-0.15</v>
      </c>
    </row>
    <row r="2095" spans="1:9" hidden="1">
      <c r="A2095">
        <f>Table19[[#This Row],[UNITID]]</f>
        <v>194222</v>
      </c>
      <c r="B2095" t="str">
        <f>Table19[[#This Row],[OUTCOMES MEASURES]]</f>
        <v>Number of adjusted cohort receiving a certificate at 8 years</v>
      </c>
      <c r="C2095" s="7">
        <f>Table19[[#This Row],[Growth Rate]]</f>
        <v>-0.22222222222222221</v>
      </c>
      <c r="D2095">
        <f>Table20[[#This Row],[UNITID]]</f>
        <v>194222</v>
      </c>
      <c r="E2095" s="7">
        <f>Table20[[#This Row],[Growth Rate]]</f>
        <v>2</v>
      </c>
      <c r="F2095">
        <f>Table21[[#This Row],[UNITID]]</f>
        <v>194222</v>
      </c>
      <c r="G2095" s="7">
        <f>Table21[[#This Row],[Growth Rate]]</f>
        <v>-0.66666666666666663</v>
      </c>
      <c r="H2095">
        <f>Table5[[#This Row],[UNITID]]</f>
        <v>194222</v>
      </c>
      <c r="I2095" s="7">
        <f>Table5[[#This Row],[Growth Rate]]</f>
        <v>1.5</v>
      </c>
    </row>
    <row r="2096" spans="1:9" hidden="1">
      <c r="A2096">
        <f>Table19[[#This Row],[UNITID]]</f>
        <v>194222</v>
      </c>
      <c r="B2096" t="str">
        <f>Table19[[#This Row],[OUTCOMES MEASURES]]</f>
        <v>Number of adjusted cohort receiving an Associate's degree at 8 years</v>
      </c>
      <c r="C2096" s="7">
        <f>Table19[[#This Row],[Growth Rate]]</f>
        <v>-0.17741935483870969</v>
      </c>
      <c r="D2096">
        <f>Table20[[#This Row],[UNITID]]</f>
        <v>194222</v>
      </c>
      <c r="E2096" s="7">
        <f>Table20[[#This Row],[Growth Rate]]</f>
        <v>-0.30357142857142855</v>
      </c>
      <c r="F2096">
        <f>Table21[[#This Row],[UNITID]]</f>
        <v>194222</v>
      </c>
      <c r="G2096" s="7">
        <f>Table21[[#This Row],[Growth Rate]]</f>
        <v>-0.17613636363636365</v>
      </c>
      <c r="H2096">
        <f>Table5[[#This Row],[UNITID]]</f>
        <v>194222</v>
      </c>
      <c r="I2096" s="7">
        <f>Table5[[#This Row],[Growth Rate]]</f>
        <v>-0.35849056603773582</v>
      </c>
    </row>
    <row r="2097" spans="1:9" hidden="1">
      <c r="A2097">
        <f>Table19[[#This Row],[UNITID]]</f>
        <v>194222</v>
      </c>
      <c r="B2097" t="str">
        <f>Table19[[#This Row],[OUTCOMES MEASURES]]</f>
        <v>Number of adjusted cohort receiving a Bachelor's degree at 8 years</v>
      </c>
      <c r="C2097" s="7" t="str">
        <f>Table19[[#This Row],[Growth Rate]]</f>
        <v/>
      </c>
      <c r="D2097">
        <f>Table20[[#This Row],[UNITID]]</f>
        <v>194222</v>
      </c>
      <c r="E2097" s="7" t="str">
        <f>Table20[[#This Row],[Growth Rate]]</f>
        <v/>
      </c>
      <c r="F2097">
        <f>Table21[[#This Row],[UNITID]]</f>
        <v>194222</v>
      </c>
      <c r="G2097" s="7" t="str">
        <f>Table21[[#This Row],[Growth Rate]]</f>
        <v/>
      </c>
      <c r="H2097">
        <f>Table5[[#This Row],[UNITID]]</f>
        <v>194222</v>
      </c>
      <c r="I2097" s="7" t="str">
        <f>Table5[[#This Row],[Growth Rate]]</f>
        <v/>
      </c>
    </row>
    <row r="2098" spans="1:9" hidden="1">
      <c r="A2098">
        <f>Table19[[#This Row],[UNITID]]</f>
        <v>194222</v>
      </c>
      <c r="B2098" t="str">
        <f>Table19[[#This Row],[OUTCOMES MEASURES]]</f>
        <v>Number of adjusted cohort receiving an award at 8 years</v>
      </c>
      <c r="C2098" s="7">
        <f>Table19[[#This Row],[Growth Rate]]</f>
        <v>-0.17847769028871391</v>
      </c>
      <c r="D2098">
        <f>Table20[[#This Row],[UNITID]]</f>
        <v>194222</v>
      </c>
      <c r="E2098" s="7">
        <f>Table20[[#This Row],[Growth Rate]]</f>
        <v>-0.22413793103448276</v>
      </c>
      <c r="F2098">
        <f>Table21[[#This Row],[UNITID]]</f>
        <v>194222</v>
      </c>
      <c r="G2098" s="7">
        <f>Table21[[#This Row],[Growth Rate]]</f>
        <v>-0.2</v>
      </c>
      <c r="H2098">
        <f>Table5[[#This Row],[UNITID]]</f>
        <v>194222</v>
      </c>
      <c r="I2098" s="7">
        <f>Table5[[#This Row],[Growth Rate]]</f>
        <v>-0.29090909090909089</v>
      </c>
    </row>
    <row r="2099" spans="1:9" hidden="1">
      <c r="A2099">
        <f>Table19[[#This Row],[UNITID]]</f>
        <v>194222</v>
      </c>
      <c r="B2099" t="str">
        <f>Table19[[#This Row],[OUTCOMES MEASURES]]</f>
        <v>Number of adjusted cohort still enrolled at your institution at 8 years</v>
      </c>
      <c r="C2099" s="7">
        <f>Table19[[#This Row],[Growth Rate]]</f>
        <v>-0.17241379310344829</v>
      </c>
      <c r="D2099">
        <f>Table20[[#This Row],[UNITID]]</f>
        <v>194222</v>
      </c>
      <c r="E2099" s="7">
        <f>Table20[[#This Row],[Growth Rate]]</f>
        <v>-0.44444444444444442</v>
      </c>
      <c r="F2099">
        <f>Table21[[#This Row],[UNITID]]</f>
        <v>194222</v>
      </c>
      <c r="G2099" s="7">
        <f>Table21[[#This Row],[Growth Rate]]</f>
        <v>-0.5</v>
      </c>
      <c r="H2099">
        <f>Table5[[#This Row],[UNITID]]</f>
        <v>194222</v>
      </c>
      <c r="I2099" s="7">
        <f>Table5[[#This Row],[Growth Rate]]</f>
        <v>0</v>
      </c>
    </row>
    <row r="2100" spans="1:9" hidden="1">
      <c r="A2100">
        <f>Table19[[#This Row],[UNITID]]</f>
        <v>194222</v>
      </c>
      <c r="B2100" t="str">
        <f>Table19[[#This Row],[OUTCOMES MEASURES]]</f>
        <v>Number of adjusted cohort who enrolled subsequently at another institution at 8 years</v>
      </c>
      <c r="C2100" s="7">
        <f>Table19[[#This Row],[Growth Rate]]</f>
        <v>-0.20023282887077998</v>
      </c>
      <c r="D2100">
        <f>Table20[[#This Row],[UNITID]]</f>
        <v>194222</v>
      </c>
      <c r="E2100" s="7">
        <f>Table20[[#This Row],[Growth Rate]]</f>
        <v>0.40476190476190477</v>
      </c>
      <c r="F2100">
        <f>Table21[[#This Row],[UNITID]]</f>
        <v>194222</v>
      </c>
      <c r="G2100" s="7">
        <f>Table21[[#This Row],[Growth Rate]]</f>
        <v>-0.3503184713375796</v>
      </c>
      <c r="H2100">
        <f>Table5[[#This Row],[UNITID]]</f>
        <v>194222</v>
      </c>
      <c r="I2100" s="7">
        <f>Table5[[#This Row],[Growth Rate]]</f>
        <v>-0.10752688172043011</v>
      </c>
    </row>
    <row r="2101" spans="1:9" hidden="1">
      <c r="A2101">
        <f>Table19[[#This Row],[UNITID]]</f>
        <v>194222</v>
      </c>
      <c r="B2101" s="2" t="str">
        <f>Table19[[#This Row],[OUTCOMES MEASURES]]</f>
        <v>Number of adjusted cohort whose subsequent enrollment status is unknown at 8 years</v>
      </c>
      <c r="C2101" s="8">
        <f>Table19[[#This Row],[Growth Rate]]</f>
        <v>-0.14618473895582329</v>
      </c>
      <c r="D2101">
        <f>Table20[[#This Row],[UNITID]]</f>
        <v>194222</v>
      </c>
      <c r="E2101" s="7">
        <f>Table20[[#This Row],[Growth Rate]]</f>
        <v>7.1770334928229665E-2</v>
      </c>
      <c r="F2101">
        <f>Table21[[#This Row],[UNITID]]</f>
        <v>194222</v>
      </c>
      <c r="G2101" s="7">
        <f>Table21[[#This Row],[Growth Rate]]</f>
        <v>-0.40799999999999997</v>
      </c>
      <c r="H2101">
        <f>Table5[[#This Row],[UNITID]]</f>
        <v>194222</v>
      </c>
      <c r="I2101" s="7">
        <f>Table5[[#This Row],[Growth Rate]]</f>
        <v>-0.21904761904761905</v>
      </c>
    </row>
    <row r="2102" spans="1:9" hidden="1">
      <c r="A2102">
        <f>Table19[[#This Row],[UNITID]]</f>
        <v>194222</v>
      </c>
      <c r="B2102" s="2" t="str">
        <f>Table19[[#This Row],[OUTCOMES MEASURES]]</f>
        <v>Number of adjusted cohort who did not receive an award from your institution at 8 years</v>
      </c>
      <c r="C2102" s="7">
        <f>Table19[[#This Row],[Growth Rate]]</f>
        <v>-0.1683075480543835</v>
      </c>
      <c r="D2102">
        <f>Table20[[#This Row],[UNITID]]</f>
        <v>194222</v>
      </c>
      <c r="E2102" s="7">
        <f>Table20[[#This Row],[Growth Rate]]</f>
        <v>0.1490066225165563</v>
      </c>
      <c r="F2102">
        <f>Table21[[#This Row],[UNITID]]</f>
        <v>194222</v>
      </c>
      <c r="G2102" s="21">
        <f>Table21[[#This Row],[Growth Rate]]</f>
        <v>-0.37719298245614036</v>
      </c>
      <c r="H2102">
        <f>Table5[[#This Row],[UNITID]]</f>
        <v>194222</v>
      </c>
      <c r="I2102" s="7">
        <f>Table5[[#This Row],[Growth Rate]]</f>
        <v>-0.16500000000000001</v>
      </c>
    </row>
    <row r="2103" spans="1:9" ht="14.25">
      <c r="A2103" s="63">
        <f>Table19[[#This Row],[UNITID]]</f>
        <v>194222</v>
      </c>
      <c r="B2103" s="148" t="str">
        <f>Table19[[#This Row],[OUTCOMES MEASURES]]</f>
        <v>Percent of adjusted cohort receiving an award at 8 years</v>
      </c>
      <c r="C2103" s="156">
        <f>Table19[[#This Row],[Growth Rate]]</f>
        <v>0</v>
      </c>
      <c r="D2103">
        <f>Table20[[#This Row],[UNITID]]</f>
        <v>194222</v>
      </c>
      <c r="E2103" s="156">
        <f>Table20[[#This Row],[Growth Rate]]</f>
        <v>-0.3125</v>
      </c>
      <c r="F2103">
        <f>Table21[[#This Row],[UNITID]]</f>
        <v>194222</v>
      </c>
      <c r="G2103" s="157">
        <f>Table21[[#This Row],[Growth Rate]]</f>
        <v>0.16</v>
      </c>
      <c r="H2103">
        <f>Table5[[#This Row],[UNITID]]</f>
        <v>194222</v>
      </c>
      <c r="I2103" s="156">
        <f>Table5[[#This Row],[Growth Rate]]</f>
        <v>-0.13636363636363635</v>
      </c>
    </row>
    <row r="2104" spans="1:9" hidden="1">
      <c r="A2104">
        <f>Table19[[#This Row],[UNITID]]</f>
        <v>194222</v>
      </c>
      <c r="B2104" s="2" t="str">
        <f>Table19[[#This Row],[OUTCOMES MEASURES]]</f>
        <v>Percent of adjusted cohort still or subsequently enrolled at 8 years</v>
      </c>
      <c r="C2104" s="8">
        <f>Table19[[#This Row],[Growth Rate]]</f>
        <v>-3.2258064516129031E-2</v>
      </c>
      <c r="D2104">
        <f>Table20[[#This Row],[UNITID]]</f>
        <v>194222</v>
      </c>
      <c r="E2104" s="7">
        <f>Table20[[#This Row],[Growth Rate]]</f>
        <v>0.19230769230769232</v>
      </c>
      <c r="F2104">
        <f>Table21[[#This Row],[UNITID]]</f>
        <v>194222</v>
      </c>
      <c r="G2104" s="21">
        <f>Table21[[#This Row],[Growth Rate]]</f>
        <v>-2.3809523809523808E-2</v>
      </c>
      <c r="H2104">
        <f>Table5[[#This Row],[UNITID]]</f>
        <v>194222</v>
      </c>
      <c r="I2104" s="7">
        <f>Table5[[#This Row],[Growth Rate]]</f>
        <v>0.10810810810810811</v>
      </c>
    </row>
    <row r="2105" spans="1:9" ht="14.25">
      <c r="A2105" s="63">
        <f>Table19[[#This Row],[UNITID]]</f>
        <v>194222</v>
      </c>
      <c r="B2105" s="148" t="str">
        <f>Table19[[#This Row],[OUTCOMES MEASURES]]</f>
        <v>Percent of adjusted cohort still enrolled at your institution at 8 years</v>
      </c>
      <c r="C2105" s="156">
        <f>Table19[[#This Row],[Growth Rate]]</f>
        <v>0</v>
      </c>
      <c r="D2105">
        <f>Table20[[#This Row],[UNITID]]</f>
        <v>194222</v>
      </c>
      <c r="E2105" s="156">
        <f>Table20[[#This Row],[Growth Rate]]</f>
        <v>-0.66666666666666663</v>
      </c>
      <c r="F2105">
        <f>Table21[[#This Row],[UNITID]]</f>
        <v>194222</v>
      </c>
      <c r="G2105" s="158">
        <f>Table21[[#This Row],[Growth Rate]]</f>
        <v>0</v>
      </c>
      <c r="H2105">
        <f>Table5[[#This Row],[UNITID]]</f>
        <v>194222</v>
      </c>
      <c r="I2105" s="156">
        <f>Table5[[#This Row],[Growth Rate]]</f>
        <v>0</v>
      </c>
    </row>
    <row r="2106" spans="1:9" ht="14.25">
      <c r="A2106" s="63">
        <f>Table19[[#This Row],[UNITID]]</f>
        <v>194222</v>
      </c>
      <c r="B2106" s="148" t="str">
        <f>Table19[[#This Row],[OUTCOMES MEASURES]]</f>
        <v>Percent of adjusted cohort enrolled subsequently at another institution at 8 years</v>
      </c>
      <c r="C2106" s="156">
        <f>Table19[[#This Row],[Growth Rate]]</f>
        <v>-3.3333333333333333E-2</v>
      </c>
      <c r="D2106">
        <f>Table20[[#This Row],[UNITID]]</f>
        <v>194222</v>
      </c>
      <c r="E2106" s="64">
        <f>Table20[[#This Row],[Growth Rate]]</f>
        <v>0.30434782608695654</v>
      </c>
      <c r="F2106">
        <f>Table21[[#This Row],[UNITID]]</f>
        <v>194222</v>
      </c>
      <c r="G2106" s="158">
        <f>Table21[[#This Row],[Growth Rate]]</f>
        <v>-2.3809523809523808E-2</v>
      </c>
      <c r="H2106">
        <f>Table5[[#This Row],[UNITID]]</f>
        <v>194222</v>
      </c>
      <c r="I2106" s="64">
        <f>Table5[[#This Row],[Growth Rate]]</f>
        <v>0.1111111111111111</v>
      </c>
    </row>
    <row r="2107" spans="1:9" hidden="1">
      <c r="A2107">
        <f>Table19[[#This Row],[UNITID]]</f>
        <v>194222</v>
      </c>
      <c r="B2107" s="2" t="str">
        <f>Table19[[#This Row],[OUTCOMES MEASURES]]</f>
        <v>Percent of adjusted cohort enrollment status unknown at 8 years</v>
      </c>
      <c r="C2107" s="8">
        <f>Table19[[#This Row],[Growth Rate]]</f>
        <v>2.3255813953488372E-2</v>
      </c>
      <c r="D2107">
        <f>Table20[[#This Row],[UNITID]]</f>
        <v>194222</v>
      </c>
      <c r="E2107" s="8">
        <f>Table20[[#This Row],[Growth Rate]]</f>
        <v>-1.7241379310344827E-2</v>
      </c>
      <c r="F2107">
        <f>Table21[[#This Row],[UNITID]]</f>
        <v>194222</v>
      </c>
      <c r="G2107" s="8">
        <f>Table21[[#This Row],[Growth Rate]]</f>
        <v>-0.12121212121212122</v>
      </c>
      <c r="H2107">
        <f>Table5[[#This Row],[UNITID]]</f>
        <v>194222</v>
      </c>
      <c r="I2107" s="8">
        <f>Table5[[#This Row],[Growth Rate]]</f>
        <v>-2.4390243902439025E-2</v>
      </c>
    </row>
    <row r="2108" spans="1:9" hidden="1">
      <c r="A2108">
        <f>Table19[[#This Row],[UNITID]]</f>
        <v>195322</v>
      </c>
      <c r="B2108" s="2" t="str">
        <f>Table19[[#This Row],[OUTCOMES MEASURES]]</f>
        <v>First-Time, Full-Time Cohort</v>
      </c>
      <c r="C2108" s="8">
        <f>Table19[[#This Row],[Growth Rate]]</f>
        <v>-0.27071823204419887</v>
      </c>
      <c r="D2108">
        <f>Table20[[#This Row],[UNITID]]</f>
        <v>195322</v>
      </c>
      <c r="E2108" s="8">
        <f>Table20[[#This Row],[Growth Rate]]</f>
        <v>3.7558685446009391E-2</v>
      </c>
      <c r="F2108">
        <f>Table21[[#This Row],[UNITID]]</f>
        <v>195322</v>
      </c>
      <c r="G2108" s="8">
        <f>Table21[[#This Row],[Growth Rate]]</f>
        <v>-0.22246696035242292</v>
      </c>
      <c r="H2108">
        <f>Table5[[#This Row],[UNITID]]</f>
        <v>195322</v>
      </c>
      <c r="I2108" s="8">
        <f>Table5[[#This Row],[Growth Rate]]</f>
        <v>-0.20289855072463769</v>
      </c>
    </row>
    <row r="2109" spans="1:9" hidden="1">
      <c r="A2109">
        <f>Table19[[#This Row],[UNITID]]</f>
        <v>195322</v>
      </c>
      <c r="B2109" t="str">
        <f>Table19[[#This Row],[OUTCOMES MEASURES]]</f>
        <v>Exclusions to cohort</v>
      </c>
      <c r="C2109" s="7" t="str">
        <f>Table19[[#This Row],[Growth Rate]]</f>
        <v/>
      </c>
      <c r="D2109">
        <f>Table20[[#This Row],[UNITID]]</f>
        <v>195322</v>
      </c>
      <c r="E2109" s="7" t="str">
        <f>Table20[[#This Row],[Growth Rate]]</f>
        <v/>
      </c>
      <c r="F2109">
        <f>Table21[[#This Row],[UNITID]]</f>
        <v>195322</v>
      </c>
      <c r="G2109" s="7" t="str">
        <f>Table21[[#This Row],[Growth Rate]]</f>
        <v/>
      </c>
      <c r="H2109">
        <f>Table5[[#This Row],[UNITID]]</f>
        <v>195322</v>
      </c>
      <c r="I2109" s="7" t="str">
        <f>Table5[[#This Row],[Growth Rate]]</f>
        <v/>
      </c>
    </row>
    <row r="2110" spans="1:9" ht="14.25">
      <c r="A2110" s="63">
        <f>Table19[[#This Row],[UNITID]]</f>
        <v>195322</v>
      </c>
      <c r="B2110" s="63" t="str">
        <f>Table19[[#This Row],[OUTCOMES MEASURES]]</f>
        <v>Adjusted cohort</v>
      </c>
      <c r="C2110" s="64">
        <f>Table19[[#This Row],[Growth Rate]]</f>
        <v>-0.27071823204419887</v>
      </c>
      <c r="D2110">
        <f>Table20[[#This Row],[UNITID]]</f>
        <v>195322</v>
      </c>
      <c r="E2110" s="64">
        <f>Table20[[#This Row],[Growth Rate]]</f>
        <v>3.7558685446009391E-2</v>
      </c>
      <c r="F2110">
        <f>Table21[[#This Row],[UNITID]]</f>
        <v>195322</v>
      </c>
      <c r="G2110" s="155">
        <f>Table21[[#This Row],[Growth Rate]]</f>
        <v>-0.22246696035242292</v>
      </c>
      <c r="H2110">
        <f>Table5[[#This Row],[UNITID]]</f>
        <v>195322</v>
      </c>
      <c r="I2110" s="64">
        <f>Table5[[#This Row],[Growth Rate]]</f>
        <v>-0.20289855072463769</v>
      </c>
    </row>
    <row r="2111" spans="1:9" hidden="1">
      <c r="A2111">
        <f>Table19[[#This Row],[UNITID]]</f>
        <v>195322</v>
      </c>
      <c r="B2111" t="str">
        <f>Table19[[#This Row],[OUTCOMES MEASURES]]</f>
        <v>Number of adjusted cohort receiving a certificate at 4 years</v>
      </c>
      <c r="C2111" s="7">
        <f>Table19[[#This Row],[Growth Rate]]</f>
        <v>-0.22727272727272727</v>
      </c>
      <c r="D2111">
        <f>Table20[[#This Row],[UNITID]]</f>
        <v>195322</v>
      </c>
      <c r="E2111" s="7">
        <f>Table20[[#This Row],[Growth Rate]]</f>
        <v>8</v>
      </c>
      <c r="F2111">
        <f>Table21[[#This Row],[UNITID]]</f>
        <v>195322</v>
      </c>
      <c r="G2111" s="7">
        <f>Table21[[#This Row],[Growth Rate]]</f>
        <v>1.3333333333333333</v>
      </c>
      <c r="H2111">
        <f>Table5[[#This Row],[UNITID]]</f>
        <v>195322</v>
      </c>
      <c r="I2111" s="7">
        <f>Table5[[#This Row],[Growth Rate]]</f>
        <v>-0.55555555555555558</v>
      </c>
    </row>
    <row r="2112" spans="1:9" hidden="1">
      <c r="A2112">
        <f>Table19[[#This Row],[UNITID]]</f>
        <v>195322</v>
      </c>
      <c r="B2112" t="str">
        <f>Table19[[#This Row],[OUTCOMES MEASURES]]</f>
        <v>Number of adjusted cohort receiving an Associate's degree at 4 years</v>
      </c>
      <c r="C2112" s="7">
        <f>Table19[[#This Row],[Growth Rate]]</f>
        <v>0.13291139240506328</v>
      </c>
      <c r="D2112">
        <f>Table20[[#This Row],[UNITID]]</f>
        <v>195322</v>
      </c>
      <c r="E2112" s="7">
        <f>Table20[[#This Row],[Growth Rate]]</f>
        <v>0</v>
      </c>
      <c r="F2112">
        <f>Table21[[#This Row],[UNITID]]</f>
        <v>195322</v>
      </c>
      <c r="G2112" s="7">
        <f>Table21[[#This Row],[Growth Rate]]</f>
        <v>-0.03</v>
      </c>
      <c r="H2112">
        <f>Table5[[#This Row],[UNITID]]</f>
        <v>195322</v>
      </c>
      <c r="I2112" s="7">
        <f>Table5[[#This Row],[Growth Rate]]</f>
        <v>-0.21739130434782608</v>
      </c>
    </row>
    <row r="2113" spans="1:9" hidden="1">
      <c r="A2113">
        <f>Table19[[#This Row],[UNITID]]</f>
        <v>195322</v>
      </c>
      <c r="B2113" t="str">
        <f>Table19[[#This Row],[OUTCOMES MEASURES]]</f>
        <v>Number of adjusted cohort receiving a Bachelor's degree at 4 years</v>
      </c>
      <c r="C2113" s="7" t="str">
        <f>Table19[[#This Row],[Growth Rate]]</f>
        <v/>
      </c>
      <c r="D2113">
        <f>Table20[[#This Row],[UNITID]]</f>
        <v>195322</v>
      </c>
      <c r="E2113" s="7" t="str">
        <f>Table20[[#This Row],[Growth Rate]]</f>
        <v/>
      </c>
      <c r="F2113">
        <f>Table21[[#This Row],[UNITID]]</f>
        <v>195322</v>
      </c>
      <c r="G2113" s="7" t="str">
        <f>Table21[[#This Row],[Growth Rate]]</f>
        <v/>
      </c>
      <c r="H2113">
        <f>Table5[[#This Row],[UNITID]]</f>
        <v>195322</v>
      </c>
      <c r="I2113" s="7" t="str">
        <f>Table5[[#This Row],[Growth Rate]]</f>
        <v/>
      </c>
    </row>
    <row r="2114" spans="1:9" hidden="1">
      <c r="A2114">
        <f>Table19[[#This Row],[UNITID]]</f>
        <v>195322</v>
      </c>
      <c r="B2114" s="2" t="str">
        <f>Table19[[#This Row],[OUTCOMES MEASURES]]</f>
        <v>Number of adjusted cohort receiving an award at 4 years</v>
      </c>
      <c r="C2114" s="7">
        <f>Table19[[#This Row],[Growth Rate]]</f>
        <v>8.8888888888888892E-2</v>
      </c>
      <c r="D2114">
        <f>Table20[[#This Row],[UNITID]]</f>
        <v>195322</v>
      </c>
      <c r="E2114" s="7">
        <f>Table20[[#This Row],[Growth Rate]]</f>
        <v>0.88888888888888884</v>
      </c>
      <c r="F2114">
        <f>Table21[[#This Row],[UNITID]]</f>
        <v>195322</v>
      </c>
      <c r="G2114" s="21">
        <f>Table21[[#This Row],[Growth Rate]]</f>
        <v>9.7087378640776691E-3</v>
      </c>
      <c r="H2114">
        <f>Table5[[#This Row],[UNITID]]</f>
        <v>195322</v>
      </c>
      <c r="I2114" s="7">
        <f>Table5[[#This Row],[Growth Rate]]</f>
        <v>-0.3125</v>
      </c>
    </row>
    <row r="2115" spans="1:9" ht="14.25">
      <c r="A2115" s="63">
        <f>Table19[[#This Row],[UNITID]]</f>
        <v>195322</v>
      </c>
      <c r="B2115" s="148" t="str">
        <f>Table19[[#This Row],[OUTCOMES MEASURES]]</f>
        <v>Percent of adjusted cohort receiving an award at 4 years</v>
      </c>
      <c r="C2115" s="156">
        <f>Table19[[#This Row],[Growth Rate]]</f>
        <v>0.47058823529411764</v>
      </c>
      <c r="D2115">
        <f>Table20[[#This Row],[UNITID]]</f>
        <v>195322</v>
      </c>
      <c r="E2115" s="156">
        <f>Table20[[#This Row],[Growth Rate]]</f>
        <v>1</v>
      </c>
      <c r="F2115">
        <f>Table21[[#This Row],[UNITID]]</f>
        <v>195322</v>
      </c>
      <c r="G2115" s="157">
        <f>Table21[[#This Row],[Growth Rate]]</f>
        <v>0.2608695652173913</v>
      </c>
      <c r="H2115">
        <f>Table5[[#This Row],[UNITID]]</f>
        <v>195322</v>
      </c>
      <c r="I2115" s="156">
        <f>Table5[[#This Row],[Growth Rate]]</f>
        <v>-0.13333333333333333</v>
      </c>
    </row>
    <row r="2116" spans="1:9" hidden="1">
      <c r="A2116">
        <f>Table19[[#This Row],[UNITID]]</f>
        <v>195322</v>
      </c>
      <c r="B2116" t="str">
        <f>Table19[[#This Row],[OUTCOMES MEASURES]]</f>
        <v>Number of adjusted cohort receiving a certificate at 6 years</v>
      </c>
      <c r="C2116" s="7">
        <f>Table19[[#This Row],[Growth Rate]]</f>
        <v>-0.24</v>
      </c>
      <c r="D2116">
        <f>Table20[[#This Row],[UNITID]]</f>
        <v>195322</v>
      </c>
      <c r="E2116" s="7">
        <f>Table20[[#This Row],[Growth Rate]]</f>
        <v>8</v>
      </c>
      <c r="F2116">
        <f>Table21[[#This Row],[UNITID]]</f>
        <v>195322</v>
      </c>
      <c r="G2116" s="7">
        <f>Table21[[#This Row],[Growth Rate]]</f>
        <v>1.3333333333333333</v>
      </c>
      <c r="H2116">
        <f>Table5[[#This Row],[UNITID]]</f>
        <v>195322</v>
      </c>
      <c r="I2116" s="7">
        <f>Table5[[#This Row],[Growth Rate]]</f>
        <v>-0.4</v>
      </c>
    </row>
    <row r="2117" spans="1:9" hidden="1">
      <c r="A2117">
        <f>Table19[[#This Row],[UNITID]]</f>
        <v>195322</v>
      </c>
      <c r="B2117" t="str">
        <f>Table19[[#This Row],[OUTCOMES MEASURES]]</f>
        <v>Number of adjusted cohort receiving an Associate's degree at 6 years</v>
      </c>
      <c r="C2117" s="7">
        <f>Table19[[#This Row],[Growth Rate]]</f>
        <v>7.567567567567568E-2</v>
      </c>
      <c r="D2117">
        <f>Table20[[#This Row],[UNITID]]</f>
        <v>195322</v>
      </c>
      <c r="E2117" s="7">
        <f>Table20[[#This Row],[Growth Rate]]</f>
        <v>5.5555555555555552E-2</v>
      </c>
      <c r="F2117">
        <f>Table21[[#This Row],[UNITID]]</f>
        <v>195322</v>
      </c>
      <c r="G2117" s="7">
        <f>Table21[[#This Row],[Growth Rate]]</f>
        <v>9.9009900990099011E-3</v>
      </c>
      <c r="H2117">
        <f>Table5[[#This Row],[UNITID]]</f>
        <v>195322</v>
      </c>
      <c r="I2117" s="7">
        <f>Table5[[#This Row],[Growth Rate]]</f>
        <v>-0.32258064516129031</v>
      </c>
    </row>
    <row r="2118" spans="1:9" hidden="1">
      <c r="A2118">
        <f>Table19[[#This Row],[UNITID]]</f>
        <v>195322</v>
      </c>
      <c r="B2118" t="str">
        <f>Table19[[#This Row],[OUTCOMES MEASURES]]</f>
        <v>Number of adjusted cohort receiving a Bachelor's degree at 6 years</v>
      </c>
      <c r="C2118" s="7" t="str">
        <f>Table19[[#This Row],[Growth Rate]]</f>
        <v/>
      </c>
      <c r="D2118">
        <f>Table20[[#This Row],[UNITID]]</f>
        <v>195322</v>
      </c>
      <c r="E2118" s="7" t="str">
        <f>Table20[[#This Row],[Growth Rate]]</f>
        <v/>
      </c>
      <c r="F2118">
        <f>Table21[[#This Row],[UNITID]]</f>
        <v>195322</v>
      </c>
      <c r="G2118" s="7" t="str">
        <f>Table21[[#This Row],[Growth Rate]]</f>
        <v/>
      </c>
      <c r="H2118">
        <f>Table5[[#This Row],[UNITID]]</f>
        <v>195322</v>
      </c>
      <c r="I2118" s="7" t="str">
        <f>Table5[[#This Row],[Growth Rate]]</f>
        <v/>
      </c>
    </row>
    <row r="2119" spans="1:9" hidden="1">
      <c r="A2119">
        <f>Table19[[#This Row],[UNITID]]</f>
        <v>195322</v>
      </c>
      <c r="B2119" s="2" t="str">
        <f>Table19[[#This Row],[OUTCOMES MEASURES]]</f>
        <v>Number of adjusted cohort receiving an award at 6 years</v>
      </c>
      <c r="C2119" s="7">
        <f>Table19[[#This Row],[Growth Rate]]</f>
        <v>3.8095238095238099E-2</v>
      </c>
      <c r="D2119">
        <f>Table20[[#This Row],[UNITID]]</f>
        <v>195322</v>
      </c>
      <c r="E2119" s="7">
        <f>Table20[[#This Row],[Growth Rate]]</f>
        <v>0.47368421052631576</v>
      </c>
      <c r="F2119">
        <f>Table21[[#This Row],[UNITID]]</f>
        <v>195322</v>
      </c>
      <c r="G2119" s="21">
        <f>Table21[[#This Row],[Growth Rate]]</f>
        <v>4.807692307692308E-2</v>
      </c>
      <c r="H2119">
        <f>Table5[[#This Row],[UNITID]]</f>
        <v>195322</v>
      </c>
      <c r="I2119" s="7">
        <f>Table5[[#This Row],[Growth Rate]]</f>
        <v>-0.34146341463414637</v>
      </c>
    </row>
    <row r="2120" spans="1:9" ht="14.25">
      <c r="A2120" s="63">
        <f>Table19[[#This Row],[UNITID]]</f>
        <v>195322</v>
      </c>
      <c r="B2120" s="148" t="str">
        <f>Table19[[#This Row],[OUTCOMES MEASURES]]</f>
        <v>Percent of adjusted cohort receiving an award at 6 years</v>
      </c>
      <c r="C2120" s="156">
        <f>Table19[[#This Row],[Growth Rate]]</f>
        <v>0.47368421052631576</v>
      </c>
      <c r="D2120">
        <f>Table20[[#This Row],[UNITID]]</f>
        <v>195322</v>
      </c>
      <c r="E2120" s="156">
        <f>Table20[[#This Row],[Growth Rate]]</f>
        <v>0.44444444444444442</v>
      </c>
      <c r="F2120">
        <f>Table21[[#This Row],[UNITID]]</f>
        <v>195322</v>
      </c>
      <c r="G2120" s="157">
        <f>Table21[[#This Row],[Growth Rate]]</f>
        <v>0.34782608695652173</v>
      </c>
      <c r="H2120">
        <f>Table5[[#This Row],[UNITID]]</f>
        <v>195322</v>
      </c>
      <c r="I2120" s="156">
        <f>Table5[[#This Row],[Growth Rate]]</f>
        <v>-0.2</v>
      </c>
    </row>
    <row r="2121" spans="1:9" hidden="1">
      <c r="A2121">
        <f>Table19[[#This Row],[UNITID]]</f>
        <v>195322</v>
      </c>
      <c r="B2121" t="str">
        <f>Table19[[#This Row],[OUTCOMES MEASURES]]</f>
        <v>Number of adjusted cohort receiving a certificate at 8 years</v>
      </c>
      <c r="C2121" s="7">
        <f>Table19[[#This Row],[Growth Rate]]</f>
        <v>-0.2</v>
      </c>
      <c r="D2121">
        <f>Table20[[#This Row],[UNITID]]</f>
        <v>195322</v>
      </c>
      <c r="E2121" s="7">
        <f>Table20[[#This Row],[Growth Rate]]</f>
        <v>8</v>
      </c>
      <c r="F2121">
        <f>Table21[[#This Row],[UNITID]]</f>
        <v>195322</v>
      </c>
      <c r="G2121" s="7">
        <f>Table21[[#This Row],[Growth Rate]]</f>
        <v>1.3333333333333333</v>
      </c>
      <c r="H2121">
        <f>Table5[[#This Row],[UNITID]]</f>
        <v>195322</v>
      </c>
      <c r="I2121" s="7">
        <f>Table5[[#This Row],[Growth Rate]]</f>
        <v>-0.45454545454545453</v>
      </c>
    </row>
    <row r="2122" spans="1:9" hidden="1">
      <c r="A2122">
        <f>Table19[[#This Row],[UNITID]]</f>
        <v>195322</v>
      </c>
      <c r="B2122" t="str">
        <f>Table19[[#This Row],[OUTCOMES MEASURES]]</f>
        <v>Number of adjusted cohort receiving an Associate's degree at 8 years</v>
      </c>
      <c r="C2122" s="7">
        <f>Table19[[#This Row],[Growth Rate]]</f>
        <v>3.4653465346534656E-2</v>
      </c>
      <c r="D2122">
        <f>Table20[[#This Row],[UNITID]]</f>
        <v>195322</v>
      </c>
      <c r="E2122" s="7">
        <f>Table20[[#This Row],[Growth Rate]]</f>
        <v>-9.0909090909090912E-2</v>
      </c>
      <c r="F2122">
        <f>Table21[[#This Row],[UNITID]]</f>
        <v>195322</v>
      </c>
      <c r="G2122" s="7">
        <f>Table21[[#This Row],[Growth Rate]]</f>
        <v>-9.5238095238095247E-3</v>
      </c>
      <c r="H2122">
        <f>Table5[[#This Row],[UNITID]]</f>
        <v>195322</v>
      </c>
      <c r="I2122" s="7">
        <f>Table5[[#This Row],[Growth Rate]]</f>
        <v>-0.33333333333333331</v>
      </c>
    </row>
    <row r="2123" spans="1:9" hidden="1">
      <c r="A2123">
        <f>Table19[[#This Row],[UNITID]]</f>
        <v>195322</v>
      </c>
      <c r="B2123" t="str">
        <f>Table19[[#This Row],[OUTCOMES MEASURES]]</f>
        <v>Number of adjusted cohort receiving a Bachelor's degree at 8 years</v>
      </c>
      <c r="C2123" s="7" t="str">
        <f>Table19[[#This Row],[Growth Rate]]</f>
        <v/>
      </c>
      <c r="D2123">
        <f>Table20[[#This Row],[UNITID]]</f>
        <v>195322</v>
      </c>
      <c r="E2123" s="7" t="str">
        <f>Table20[[#This Row],[Growth Rate]]</f>
        <v/>
      </c>
      <c r="F2123">
        <f>Table21[[#This Row],[UNITID]]</f>
        <v>195322</v>
      </c>
      <c r="G2123" s="7" t="str">
        <f>Table21[[#This Row],[Growth Rate]]</f>
        <v/>
      </c>
      <c r="H2123">
        <f>Table5[[#This Row],[UNITID]]</f>
        <v>195322</v>
      </c>
      <c r="I2123" s="7" t="str">
        <f>Table5[[#This Row],[Growth Rate]]</f>
        <v/>
      </c>
    </row>
    <row r="2124" spans="1:9" hidden="1">
      <c r="A2124">
        <f>Table19[[#This Row],[UNITID]]</f>
        <v>195322</v>
      </c>
      <c r="B2124" t="str">
        <f>Table19[[#This Row],[OUTCOMES MEASURES]]</f>
        <v>Number of adjusted cohort receiving an award at 8 years</v>
      </c>
      <c r="C2124" s="7">
        <f>Table19[[#This Row],[Growth Rate]]</f>
        <v>8.8105726872246704E-3</v>
      </c>
      <c r="D2124">
        <f>Table20[[#This Row],[UNITID]]</f>
        <v>195322</v>
      </c>
      <c r="E2124" s="7">
        <f>Table20[[#This Row],[Growth Rate]]</f>
        <v>0.2608695652173913</v>
      </c>
      <c r="F2124">
        <f>Table21[[#This Row],[UNITID]]</f>
        <v>195322</v>
      </c>
      <c r="G2124" s="7">
        <f>Table21[[#This Row],[Growth Rate]]</f>
        <v>2.7777777777777776E-2</v>
      </c>
      <c r="H2124">
        <f>Table5[[#This Row],[UNITID]]</f>
        <v>195322</v>
      </c>
      <c r="I2124" s="7">
        <f>Table5[[#This Row],[Growth Rate]]</f>
        <v>-0.36363636363636365</v>
      </c>
    </row>
    <row r="2125" spans="1:9" hidden="1">
      <c r="A2125">
        <f>Table19[[#This Row],[UNITID]]</f>
        <v>195322</v>
      </c>
      <c r="B2125" t="str">
        <f>Table19[[#This Row],[OUTCOMES MEASURES]]</f>
        <v>Number of adjusted cohort still enrolled at your institution at 8 years</v>
      </c>
      <c r="C2125" s="7">
        <f>Table19[[#This Row],[Growth Rate]]</f>
        <v>0.16666666666666666</v>
      </c>
      <c r="D2125">
        <f>Table20[[#This Row],[UNITID]]</f>
        <v>195322</v>
      </c>
      <c r="E2125" s="7">
        <f>Table20[[#This Row],[Growth Rate]]</f>
        <v>0.5</v>
      </c>
      <c r="F2125">
        <f>Table21[[#This Row],[UNITID]]</f>
        <v>195322</v>
      </c>
      <c r="G2125" s="7">
        <f>Table21[[#This Row],[Growth Rate]]</f>
        <v>-0.33333333333333331</v>
      </c>
      <c r="H2125">
        <f>Table5[[#This Row],[UNITID]]</f>
        <v>195322</v>
      </c>
      <c r="I2125" s="7">
        <f>Table5[[#This Row],[Growth Rate]]</f>
        <v>-1</v>
      </c>
    </row>
    <row r="2126" spans="1:9" hidden="1">
      <c r="A2126">
        <f>Table19[[#This Row],[UNITID]]</f>
        <v>195322</v>
      </c>
      <c r="B2126" t="str">
        <f>Table19[[#This Row],[OUTCOMES MEASURES]]</f>
        <v>Number of adjusted cohort who enrolled subsequently at another institution at 8 years</v>
      </c>
      <c r="C2126" s="7">
        <f>Table19[[#This Row],[Growth Rate]]</f>
        <v>-0.29677419354838708</v>
      </c>
      <c r="D2126">
        <f>Table20[[#This Row],[UNITID]]</f>
        <v>195322</v>
      </c>
      <c r="E2126" s="7">
        <f>Table20[[#This Row],[Growth Rate]]</f>
        <v>8.3333333333333329E-2</v>
      </c>
      <c r="F2126">
        <f>Table21[[#This Row],[UNITID]]</f>
        <v>195322</v>
      </c>
      <c r="G2126" s="7">
        <f>Table21[[#This Row],[Growth Rate]]</f>
        <v>-0.2808988764044944</v>
      </c>
      <c r="H2126">
        <f>Table5[[#This Row],[UNITID]]</f>
        <v>195322</v>
      </c>
      <c r="I2126" s="7">
        <f>Table5[[#This Row],[Growth Rate]]</f>
        <v>-0.2857142857142857</v>
      </c>
    </row>
    <row r="2127" spans="1:9" hidden="1">
      <c r="A2127">
        <f>Table19[[#This Row],[UNITID]]</f>
        <v>195322</v>
      </c>
      <c r="B2127" s="2" t="str">
        <f>Table19[[#This Row],[OUTCOMES MEASURES]]</f>
        <v>Number of adjusted cohort whose subsequent enrollment status is unknown at 8 years</v>
      </c>
      <c r="C2127" s="8">
        <f>Table19[[#This Row],[Growth Rate]]</f>
        <v>-0.37753222836095762</v>
      </c>
      <c r="D2127">
        <f>Table20[[#This Row],[UNITID]]</f>
        <v>195322</v>
      </c>
      <c r="E2127" s="7">
        <f>Table20[[#This Row],[Growth Rate]]</f>
        <v>-3.125E-2</v>
      </c>
      <c r="F2127">
        <f>Table21[[#This Row],[UNITID]]</f>
        <v>195322</v>
      </c>
      <c r="G2127" s="7">
        <f>Table21[[#This Row],[Growth Rate]]</f>
        <v>-0.32121212121212123</v>
      </c>
      <c r="H2127">
        <f>Table5[[#This Row],[UNITID]]</f>
        <v>195322</v>
      </c>
      <c r="I2127" s="7">
        <f>Table5[[#This Row],[Growth Rate]]</f>
        <v>1.3157894736842105E-2</v>
      </c>
    </row>
    <row r="2128" spans="1:9" hidden="1">
      <c r="A2128">
        <f>Table19[[#This Row],[UNITID]]</f>
        <v>195322</v>
      </c>
      <c r="B2128" s="2" t="str">
        <f>Table19[[#This Row],[OUTCOMES MEASURES]]</f>
        <v>Number of adjusted cohort who did not receive an award from your institution at 8 years</v>
      </c>
      <c r="C2128" s="7">
        <f>Table19[[#This Row],[Growth Rate]]</f>
        <v>-0.34458672875436552</v>
      </c>
      <c r="D2128">
        <f>Table20[[#This Row],[UNITID]]</f>
        <v>195322</v>
      </c>
      <c r="E2128" s="7">
        <f>Table20[[#This Row],[Growth Rate]]</f>
        <v>1.0526315789473684E-2</v>
      </c>
      <c r="F2128">
        <f>Table21[[#This Row],[UNITID]]</f>
        <v>195322</v>
      </c>
      <c r="G2128" s="21">
        <f>Table21[[#This Row],[Growth Rate]]</f>
        <v>-0.30057803468208094</v>
      </c>
      <c r="H2128">
        <f>Table5[[#This Row],[UNITID]]</f>
        <v>195322</v>
      </c>
      <c r="I2128" s="7">
        <f>Table5[[#This Row],[Growth Rate]]</f>
        <v>-0.15950920245398773</v>
      </c>
    </row>
    <row r="2129" spans="1:9" ht="14.25">
      <c r="A2129" s="63">
        <f>Table19[[#This Row],[UNITID]]</f>
        <v>195322</v>
      </c>
      <c r="B2129" s="148" t="str">
        <f>Table19[[#This Row],[OUTCOMES MEASURES]]</f>
        <v>Percent of adjusted cohort receiving an award at 8 years</v>
      </c>
      <c r="C2129" s="156">
        <f>Table19[[#This Row],[Growth Rate]]</f>
        <v>0.38095238095238093</v>
      </c>
      <c r="D2129">
        <f>Table20[[#This Row],[UNITID]]</f>
        <v>195322</v>
      </c>
      <c r="E2129" s="156">
        <f>Table20[[#This Row],[Growth Rate]]</f>
        <v>0.18181818181818182</v>
      </c>
      <c r="F2129">
        <f>Table21[[#This Row],[UNITID]]</f>
        <v>195322</v>
      </c>
      <c r="G2129" s="157">
        <f>Table21[[#This Row],[Growth Rate]]</f>
        <v>0.29166666666666669</v>
      </c>
      <c r="H2129">
        <f>Table5[[#This Row],[UNITID]]</f>
        <v>195322</v>
      </c>
      <c r="I2129" s="156">
        <f>Table5[[#This Row],[Growth Rate]]</f>
        <v>-0.19047619047619047</v>
      </c>
    </row>
    <row r="2130" spans="1:9" hidden="1">
      <c r="A2130">
        <f>Table19[[#This Row],[UNITID]]</f>
        <v>195322</v>
      </c>
      <c r="B2130" s="2" t="str">
        <f>Table19[[#This Row],[OUTCOMES MEASURES]]</f>
        <v>Percent of adjusted cohort still or subsequently enrolled at 8 years</v>
      </c>
      <c r="C2130" s="8">
        <f>Table19[[#This Row],[Growth Rate]]</f>
        <v>-3.4482758620689655E-2</v>
      </c>
      <c r="D2130">
        <f>Table20[[#This Row],[UNITID]]</f>
        <v>195322</v>
      </c>
      <c r="E2130" s="7">
        <f>Table20[[#This Row],[Growth Rate]]</f>
        <v>6.8965517241379309E-2</v>
      </c>
      <c r="F2130">
        <f>Table21[[#This Row],[UNITID]]</f>
        <v>195322</v>
      </c>
      <c r="G2130" s="21">
        <f>Table21[[#This Row],[Growth Rate]]</f>
        <v>-7.4999999999999997E-2</v>
      </c>
      <c r="H2130">
        <f>Table5[[#This Row],[UNITID]]</f>
        <v>195322</v>
      </c>
      <c r="I2130" s="7">
        <f>Table5[[#This Row],[Growth Rate]]</f>
        <v>-0.14285714285714285</v>
      </c>
    </row>
    <row r="2131" spans="1:9" ht="14.25">
      <c r="A2131" s="63">
        <f>Table19[[#This Row],[UNITID]]</f>
        <v>195322</v>
      </c>
      <c r="B2131" s="148" t="str">
        <f>Table19[[#This Row],[OUTCOMES MEASURES]]</f>
        <v>Percent of adjusted cohort still enrolled at your institution at 8 years</v>
      </c>
      <c r="C2131" s="156">
        <f>Table19[[#This Row],[Growth Rate]]</f>
        <v>0</v>
      </c>
      <c r="D2131">
        <f>Table20[[#This Row],[UNITID]]</f>
        <v>195322</v>
      </c>
      <c r="E2131" s="156">
        <f>Table20[[#This Row],[Growth Rate]]</f>
        <v>0</v>
      </c>
      <c r="F2131">
        <f>Table21[[#This Row],[UNITID]]</f>
        <v>195322</v>
      </c>
      <c r="G2131" s="158">
        <f>Table21[[#This Row],[Growth Rate]]</f>
        <v>0</v>
      </c>
      <c r="H2131">
        <f>Table5[[#This Row],[UNITID]]</f>
        <v>195322</v>
      </c>
      <c r="I2131" s="156">
        <f>Table5[[#This Row],[Growth Rate]]</f>
        <v>-1</v>
      </c>
    </row>
    <row r="2132" spans="1:9" ht="14.25">
      <c r="A2132" s="63">
        <f>Table19[[#This Row],[UNITID]]</f>
        <v>195322</v>
      </c>
      <c r="B2132" s="148" t="str">
        <f>Table19[[#This Row],[OUTCOMES MEASURES]]</f>
        <v>Percent of adjusted cohort enrolled subsequently at another institution at 8 years</v>
      </c>
      <c r="C2132" s="156">
        <f>Table19[[#This Row],[Growth Rate]]</f>
        <v>-3.4482758620689655E-2</v>
      </c>
      <c r="D2132">
        <f>Table20[[#This Row],[UNITID]]</f>
        <v>195322</v>
      </c>
      <c r="E2132" s="64">
        <f>Table20[[#This Row],[Growth Rate]]</f>
        <v>3.5714285714285712E-2</v>
      </c>
      <c r="F2132">
        <f>Table21[[#This Row],[UNITID]]</f>
        <v>195322</v>
      </c>
      <c r="G2132" s="158">
        <f>Table21[[#This Row],[Growth Rate]]</f>
        <v>-7.6923076923076927E-2</v>
      </c>
      <c r="H2132">
        <f>Table5[[#This Row],[UNITID]]</f>
        <v>195322</v>
      </c>
      <c r="I2132" s="64">
        <f>Table5[[#This Row],[Growth Rate]]</f>
        <v>-0.12195121951219512</v>
      </c>
    </row>
    <row r="2133" spans="1:9" hidden="1">
      <c r="A2133">
        <f>Table19[[#This Row],[UNITID]]</f>
        <v>195322</v>
      </c>
      <c r="B2133" s="2" t="str">
        <f>Table19[[#This Row],[OUTCOMES MEASURES]]</f>
        <v>Percent of adjusted cohort enrollment status unknown at 8 years</v>
      </c>
      <c r="C2133" s="8">
        <f>Table19[[#This Row],[Growth Rate]]</f>
        <v>-0.14000000000000001</v>
      </c>
      <c r="D2133">
        <f>Table20[[#This Row],[UNITID]]</f>
        <v>195322</v>
      </c>
      <c r="E2133" s="8">
        <f>Table20[[#This Row],[Growth Rate]]</f>
        <v>-6.6666666666666666E-2</v>
      </c>
      <c r="F2133">
        <f>Table21[[#This Row],[UNITID]]</f>
        <v>195322</v>
      </c>
      <c r="G2133" s="8">
        <f>Table21[[#This Row],[Growth Rate]]</f>
        <v>-0.1111111111111111</v>
      </c>
      <c r="H2133">
        <f>Table5[[#This Row],[UNITID]]</f>
        <v>195322</v>
      </c>
      <c r="I2133" s="8">
        <f>Table5[[#This Row],[Growth Rate]]</f>
        <v>0.27027027027027029</v>
      </c>
    </row>
    <row r="2134" spans="1:9" hidden="1">
      <c r="A2134">
        <f>Table19[[#This Row],[UNITID]]</f>
        <v>197294</v>
      </c>
      <c r="B2134" s="2" t="str">
        <f>Table19[[#This Row],[OUTCOMES MEASURES]]</f>
        <v>First-Time, Full-Time Cohort</v>
      </c>
      <c r="C2134" s="8">
        <f>Table19[[#This Row],[Growth Rate]]</f>
        <v>-0.22110912343470482</v>
      </c>
      <c r="D2134">
        <f>Table20[[#This Row],[UNITID]]</f>
        <v>197294</v>
      </c>
      <c r="E2134" s="8">
        <f>Table20[[#This Row],[Growth Rate]]</f>
        <v>-0.18842224744608399</v>
      </c>
      <c r="F2134">
        <f>Table21[[#This Row],[UNITID]]</f>
        <v>197294</v>
      </c>
      <c r="G2134" s="8">
        <f>Table21[[#This Row],[Growth Rate]]</f>
        <v>-0.2247191011235955</v>
      </c>
      <c r="H2134">
        <f>Table5[[#This Row],[UNITID]]</f>
        <v>197294</v>
      </c>
      <c r="I2134" s="8">
        <f>Table5[[#This Row],[Growth Rate]]</f>
        <v>-0.2352092352092352</v>
      </c>
    </row>
    <row r="2135" spans="1:9" hidden="1">
      <c r="A2135">
        <f>Table19[[#This Row],[UNITID]]</f>
        <v>197294</v>
      </c>
      <c r="B2135" t="str">
        <f>Table19[[#This Row],[OUTCOMES MEASURES]]</f>
        <v>Exclusions to cohort</v>
      </c>
      <c r="C2135" s="7" t="str">
        <f>Table19[[#This Row],[Growth Rate]]</f>
        <v/>
      </c>
      <c r="D2135">
        <f>Table20[[#This Row],[UNITID]]</f>
        <v>197294</v>
      </c>
      <c r="E2135" s="7" t="str">
        <f>Table20[[#This Row],[Growth Rate]]</f>
        <v/>
      </c>
      <c r="F2135">
        <f>Table21[[#This Row],[UNITID]]</f>
        <v>197294</v>
      </c>
      <c r="G2135" s="7" t="str">
        <f>Table21[[#This Row],[Growth Rate]]</f>
        <v/>
      </c>
      <c r="H2135">
        <f>Table5[[#This Row],[UNITID]]</f>
        <v>197294</v>
      </c>
      <c r="I2135" s="7" t="str">
        <f>Table5[[#This Row],[Growth Rate]]</f>
        <v/>
      </c>
    </row>
    <row r="2136" spans="1:9" ht="14.25">
      <c r="A2136" s="63">
        <f>Table19[[#This Row],[UNITID]]</f>
        <v>197294</v>
      </c>
      <c r="B2136" s="63" t="str">
        <f>Table19[[#This Row],[OUTCOMES MEASURES]]</f>
        <v>Adjusted cohort</v>
      </c>
      <c r="C2136" s="64">
        <f>Table19[[#This Row],[Growth Rate]]</f>
        <v>-0.22110912343470482</v>
      </c>
      <c r="D2136">
        <f>Table20[[#This Row],[UNITID]]</f>
        <v>197294</v>
      </c>
      <c r="E2136" s="64">
        <f>Table20[[#This Row],[Growth Rate]]</f>
        <v>-0.18842224744608399</v>
      </c>
      <c r="F2136">
        <f>Table21[[#This Row],[UNITID]]</f>
        <v>197294</v>
      </c>
      <c r="G2136" s="155">
        <f>Table21[[#This Row],[Growth Rate]]</f>
        <v>-0.2247191011235955</v>
      </c>
      <c r="H2136">
        <f>Table5[[#This Row],[UNITID]]</f>
        <v>197294</v>
      </c>
      <c r="I2136" s="64">
        <f>Table5[[#This Row],[Growth Rate]]</f>
        <v>-0.2352092352092352</v>
      </c>
    </row>
    <row r="2137" spans="1:9" hidden="1">
      <c r="A2137">
        <f>Table19[[#This Row],[UNITID]]</f>
        <v>197294</v>
      </c>
      <c r="B2137" t="str">
        <f>Table19[[#This Row],[OUTCOMES MEASURES]]</f>
        <v>Number of adjusted cohort receiving a certificate at 4 years</v>
      </c>
      <c r="C2137" s="7">
        <f>Table19[[#This Row],[Growth Rate]]</f>
        <v>-0.33333333333333331</v>
      </c>
      <c r="D2137">
        <f>Table20[[#This Row],[UNITID]]</f>
        <v>197294</v>
      </c>
      <c r="E2137" s="7">
        <f>Table20[[#This Row],[Growth Rate]]</f>
        <v>-6.6666666666666666E-2</v>
      </c>
      <c r="F2137">
        <f>Table21[[#This Row],[UNITID]]</f>
        <v>197294</v>
      </c>
      <c r="G2137" s="7">
        <f>Table21[[#This Row],[Growth Rate]]</f>
        <v>-0.19047619047619047</v>
      </c>
      <c r="H2137">
        <f>Table5[[#This Row],[UNITID]]</f>
        <v>197294</v>
      </c>
      <c r="I2137" s="7">
        <f>Table5[[#This Row],[Growth Rate]]</f>
        <v>-0.46666666666666667</v>
      </c>
    </row>
    <row r="2138" spans="1:9" hidden="1">
      <c r="A2138">
        <f>Table19[[#This Row],[UNITID]]</f>
        <v>197294</v>
      </c>
      <c r="B2138" t="str">
        <f>Table19[[#This Row],[OUTCOMES MEASURES]]</f>
        <v>Number of adjusted cohort receiving an Associate's degree at 4 years</v>
      </c>
      <c r="C2138" s="7">
        <f>Table19[[#This Row],[Growth Rate]]</f>
        <v>0.12087912087912088</v>
      </c>
      <c r="D2138">
        <f>Table20[[#This Row],[UNITID]]</f>
        <v>197294</v>
      </c>
      <c r="E2138" s="7">
        <f>Table20[[#This Row],[Growth Rate]]</f>
        <v>1.3698630136986301E-2</v>
      </c>
      <c r="F2138">
        <f>Table21[[#This Row],[UNITID]]</f>
        <v>197294</v>
      </c>
      <c r="G2138" s="7">
        <f>Table21[[#This Row],[Growth Rate]]</f>
        <v>6.9518716577540107E-2</v>
      </c>
      <c r="H2138">
        <f>Table5[[#This Row],[UNITID]]</f>
        <v>197294</v>
      </c>
      <c r="I2138" s="7">
        <f>Table5[[#This Row],[Growth Rate]]</f>
        <v>6.4935064935064929E-2</v>
      </c>
    </row>
    <row r="2139" spans="1:9" hidden="1">
      <c r="A2139">
        <f>Table19[[#This Row],[UNITID]]</f>
        <v>197294</v>
      </c>
      <c r="B2139" t="str">
        <f>Table19[[#This Row],[OUTCOMES MEASURES]]</f>
        <v>Number of adjusted cohort receiving a Bachelor's degree at 4 years</v>
      </c>
      <c r="C2139" s="7" t="str">
        <f>Table19[[#This Row],[Growth Rate]]</f>
        <v/>
      </c>
      <c r="D2139">
        <f>Table20[[#This Row],[UNITID]]</f>
        <v>197294</v>
      </c>
      <c r="E2139" s="7" t="str">
        <f>Table20[[#This Row],[Growth Rate]]</f>
        <v/>
      </c>
      <c r="F2139">
        <f>Table21[[#This Row],[UNITID]]</f>
        <v>197294</v>
      </c>
      <c r="G2139" s="7" t="str">
        <f>Table21[[#This Row],[Growth Rate]]</f>
        <v/>
      </c>
      <c r="H2139">
        <f>Table5[[#This Row],[UNITID]]</f>
        <v>197294</v>
      </c>
      <c r="I2139" s="7" t="str">
        <f>Table5[[#This Row],[Growth Rate]]</f>
        <v/>
      </c>
    </row>
    <row r="2140" spans="1:9" hidden="1">
      <c r="A2140">
        <f>Table19[[#This Row],[UNITID]]</f>
        <v>197294</v>
      </c>
      <c r="B2140" s="2" t="str">
        <f>Table19[[#This Row],[OUTCOMES MEASURES]]</f>
        <v>Number of adjusted cohort receiving an award at 4 years</v>
      </c>
      <c r="C2140" s="7">
        <f>Table19[[#This Row],[Growth Rate]]</f>
        <v>0.10638297872340426</v>
      </c>
      <c r="D2140">
        <f>Table20[[#This Row],[UNITID]]</f>
        <v>197294</v>
      </c>
      <c r="E2140" s="7">
        <f>Table20[[#This Row],[Growth Rate]]</f>
        <v>0</v>
      </c>
      <c r="F2140">
        <f>Table21[[#This Row],[UNITID]]</f>
        <v>197294</v>
      </c>
      <c r="G2140" s="21">
        <f>Table21[[#This Row],[Growth Rate]]</f>
        <v>4.3269230769230768E-2</v>
      </c>
      <c r="H2140">
        <f>Table5[[#This Row],[UNITID]]</f>
        <v>197294</v>
      </c>
      <c r="I2140" s="7">
        <f>Table5[[#This Row],[Growth Rate]]</f>
        <v>-8.4112149532710276E-2</v>
      </c>
    </row>
    <row r="2141" spans="1:9" ht="14.25">
      <c r="A2141" s="63">
        <f>Table19[[#This Row],[UNITID]]</f>
        <v>197294</v>
      </c>
      <c r="B2141" s="148" t="str">
        <f>Table19[[#This Row],[OUTCOMES MEASURES]]</f>
        <v>Percent of adjusted cohort receiving an award at 4 years</v>
      </c>
      <c r="C2141" s="156">
        <f>Table19[[#This Row],[Growth Rate]]</f>
        <v>0.41176470588235292</v>
      </c>
      <c r="D2141">
        <f>Table20[[#This Row],[UNITID]]</f>
        <v>197294</v>
      </c>
      <c r="E2141" s="156">
        <f>Table20[[#This Row],[Growth Rate]]</f>
        <v>0.2</v>
      </c>
      <c r="F2141">
        <f>Table21[[#This Row],[UNITID]]</f>
        <v>197294</v>
      </c>
      <c r="G2141" s="157">
        <f>Table21[[#This Row],[Growth Rate]]</f>
        <v>0.34782608695652173</v>
      </c>
      <c r="H2141">
        <f>Table5[[#This Row],[UNITID]]</f>
        <v>197294</v>
      </c>
      <c r="I2141" s="156">
        <f>Table5[[#This Row],[Growth Rate]]</f>
        <v>0.2</v>
      </c>
    </row>
    <row r="2142" spans="1:9" hidden="1">
      <c r="A2142">
        <f>Table19[[#This Row],[UNITID]]</f>
        <v>197294</v>
      </c>
      <c r="B2142" t="str">
        <f>Table19[[#This Row],[OUTCOMES MEASURES]]</f>
        <v>Number of adjusted cohort receiving a certificate at 6 years</v>
      </c>
      <c r="C2142" s="7">
        <f>Table19[[#This Row],[Growth Rate]]</f>
        <v>-0.26666666666666666</v>
      </c>
      <c r="D2142">
        <f>Table20[[#This Row],[UNITID]]</f>
        <v>197294</v>
      </c>
      <c r="E2142" s="7">
        <f>Table20[[#This Row],[Growth Rate]]</f>
        <v>-0.125</v>
      </c>
      <c r="F2142">
        <f>Table21[[#This Row],[UNITID]]</f>
        <v>197294</v>
      </c>
      <c r="G2142" s="7">
        <f>Table21[[#This Row],[Growth Rate]]</f>
        <v>-0.05</v>
      </c>
      <c r="H2142">
        <f>Table5[[#This Row],[UNITID]]</f>
        <v>197294</v>
      </c>
      <c r="I2142" s="7">
        <f>Table5[[#This Row],[Growth Rate]]</f>
        <v>-0.43333333333333335</v>
      </c>
    </row>
    <row r="2143" spans="1:9" hidden="1">
      <c r="A2143">
        <f>Table19[[#This Row],[UNITID]]</f>
        <v>197294</v>
      </c>
      <c r="B2143" t="str">
        <f>Table19[[#This Row],[OUTCOMES MEASURES]]</f>
        <v>Number of adjusted cohort receiving an Associate's degree at 6 years</v>
      </c>
      <c r="C2143" s="7">
        <f>Table19[[#This Row],[Growth Rate]]</f>
        <v>2.6272577996715927E-2</v>
      </c>
      <c r="D2143">
        <f>Table20[[#This Row],[UNITID]]</f>
        <v>197294</v>
      </c>
      <c r="E2143" s="7">
        <f>Table20[[#This Row],[Growth Rate]]</f>
        <v>-4.9586776859504134E-2</v>
      </c>
      <c r="F2143">
        <f>Table21[[#This Row],[UNITID]]</f>
        <v>197294</v>
      </c>
      <c r="G2143" s="7">
        <f>Table21[[#This Row],[Growth Rate]]</f>
        <v>-1.7467248908296942E-2</v>
      </c>
      <c r="H2143">
        <f>Table5[[#This Row],[UNITID]]</f>
        <v>197294</v>
      </c>
      <c r="I2143" s="7">
        <f>Table5[[#This Row],[Growth Rate]]</f>
        <v>0</v>
      </c>
    </row>
    <row r="2144" spans="1:9" hidden="1">
      <c r="A2144">
        <f>Table19[[#This Row],[UNITID]]</f>
        <v>197294</v>
      </c>
      <c r="B2144" t="str">
        <f>Table19[[#This Row],[OUTCOMES MEASURES]]</f>
        <v>Number of adjusted cohort receiving a Bachelor's degree at 6 years</v>
      </c>
      <c r="C2144" s="7" t="str">
        <f>Table19[[#This Row],[Growth Rate]]</f>
        <v/>
      </c>
      <c r="D2144">
        <f>Table20[[#This Row],[UNITID]]</f>
        <v>197294</v>
      </c>
      <c r="E2144" s="7" t="str">
        <f>Table20[[#This Row],[Growth Rate]]</f>
        <v/>
      </c>
      <c r="F2144">
        <f>Table21[[#This Row],[UNITID]]</f>
        <v>197294</v>
      </c>
      <c r="G2144" s="7" t="str">
        <f>Table21[[#This Row],[Growth Rate]]</f>
        <v/>
      </c>
      <c r="H2144">
        <f>Table5[[#This Row],[UNITID]]</f>
        <v>197294</v>
      </c>
      <c r="I2144" s="7" t="str">
        <f>Table5[[#This Row],[Growth Rate]]</f>
        <v/>
      </c>
    </row>
    <row r="2145" spans="1:9" hidden="1">
      <c r="A2145">
        <f>Table19[[#This Row],[UNITID]]</f>
        <v>197294</v>
      </c>
      <c r="B2145" s="2" t="str">
        <f>Table19[[#This Row],[OUTCOMES MEASURES]]</f>
        <v>Number of adjusted cohort receiving an award at 6 years</v>
      </c>
      <c r="C2145" s="7">
        <f>Table19[[#This Row],[Growth Rate]]</f>
        <v>1.9230769230769232E-2</v>
      </c>
      <c r="D2145">
        <f>Table20[[#This Row],[UNITID]]</f>
        <v>197294</v>
      </c>
      <c r="E2145" s="7">
        <f>Table20[[#This Row],[Growth Rate]]</f>
        <v>-5.8394160583941604E-2</v>
      </c>
      <c r="F2145">
        <f>Table21[[#This Row],[UNITID]]</f>
        <v>197294</v>
      </c>
      <c r="G2145" s="21">
        <f>Table21[[#This Row],[Growth Rate]]</f>
        <v>-2.0080321285140562E-2</v>
      </c>
      <c r="H2145">
        <f>Table5[[#This Row],[UNITID]]</f>
        <v>197294</v>
      </c>
      <c r="I2145" s="7">
        <f>Table5[[#This Row],[Growth Rate]]</f>
        <v>-9.9236641221374045E-2</v>
      </c>
    </row>
    <row r="2146" spans="1:9" ht="14.25">
      <c r="A2146" s="63">
        <f>Table19[[#This Row],[UNITID]]</f>
        <v>197294</v>
      </c>
      <c r="B2146" s="148" t="str">
        <f>Table19[[#This Row],[OUTCOMES MEASURES]]</f>
        <v>Percent of adjusted cohort receiving an award at 6 years</v>
      </c>
      <c r="C2146" s="156">
        <f>Table19[[#This Row],[Growth Rate]]</f>
        <v>0.31818181818181818</v>
      </c>
      <c r="D2146">
        <f>Table20[[#This Row],[UNITID]]</f>
        <v>197294</v>
      </c>
      <c r="E2146" s="156">
        <f>Table20[[#This Row],[Growth Rate]]</f>
        <v>0.125</v>
      </c>
      <c r="F2146">
        <f>Table21[[#This Row],[UNITID]]</f>
        <v>197294</v>
      </c>
      <c r="G2146" s="157">
        <f>Table21[[#This Row],[Growth Rate]]</f>
        <v>0.25</v>
      </c>
      <c r="H2146">
        <f>Table5[[#This Row],[UNITID]]</f>
        <v>197294</v>
      </c>
      <c r="I2146" s="156">
        <f>Table5[[#This Row],[Growth Rate]]</f>
        <v>0.15789473684210525</v>
      </c>
    </row>
    <row r="2147" spans="1:9" hidden="1">
      <c r="A2147">
        <f>Table19[[#This Row],[UNITID]]</f>
        <v>197294</v>
      </c>
      <c r="B2147" t="str">
        <f>Table19[[#This Row],[OUTCOMES MEASURES]]</f>
        <v>Number of adjusted cohort receiving a certificate at 8 years</v>
      </c>
      <c r="C2147" s="7">
        <f>Table19[[#This Row],[Growth Rate]]</f>
        <v>-0.42105263157894735</v>
      </c>
      <c r="D2147">
        <f>Table20[[#This Row],[UNITID]]</f>
        <v>197294</v>
      </c>
      <c r="E2147" s="7">
        <f>Table20[[#This Row],[Growth Rate]]</f>
        <v>-0.26315789473684209</v>
      </c>
      <c r="F2147">
        <f>Table21[[#This Row],[UNITID]]</f>
        <v>197294</v>
      </c>
      <c r="G2147" s="7">
        <f>Table21[[#This Row],[Growth Rate]]</f>
        <v>-0.05</v>
      </c>
      <c r="H2147">
        <f>Table5[[#This Row],[UNITID]]</f>
        <v>197294</v>
      </c>
      <c r="I2147" s="7">
        <f>Table5[[#This Row],[Growth Rate]]</f>
        <v>-0.45161290322580644</v>
      </c>
    </row>
    <row r="2148" spans="1:9" hidden="1">
      <c r="A2148">
        <f>Table19[[#This Row],[UNITID]]</f>
        <v>197294</v>
      </c>
      <c r="B2148" t="str">
        <f>Table19[[#This Row],[OUTCOMES MEASURES]]</f>
        <v>Number of adjusted cohort receiving an Associate's degree at 8 years</v>
      </c>
      <c r="C2148" s="7">
        <f>Table19[[#This Row],[Growth Rate]]</f>
        <v>-1.9345238095238096E-2</v>
      </c>
      <c r="D2148">
        <f>Table20[[#This Row],[UNITID]]</f>
        <v>197294</v>
      </c>
      <c r="E2148" s="7">
        <f>Table20[[#This Row],[Growth Rate]]</f>
        <v>-0.1079136690647482</v>
      </c>
      <c r="F2148">
        <f>Table21[[#This Row],[UNITID]]</f>
        <v>197294</v>
      </c>
      <c r="G2148" s="7">
        <f>Table21[[#This Row],[Growth Rate]]</f>
        <v>-3.292181069958848E-2</v>
      </c>
      <c r="H2148">
        <f>Table5[[#This Row],[UNITID]]</f>
        <v>197294</v>
      </c>
      <c r="I2148" s="7">
        <f>Table5[[#This Row],[Growth Rate]]</f>
        <v>-9.6491228070175433E-2</v>
      </c>
    </row>
    <row r="2149" spans="1:9" hidden="1">
      <c r="A2149">
        <f>Table19[[#This Row],[UNITID]]</f>
        <v>197294</v>
      </c>
      <c r="B2149" t="str">
        <f>Table19[[#This Row],[OUTCOMES MEASURES]]</f>
        <v>Number of adjusted cohort receiving a Bachelor's degree at 8 years</v>
      </c>
      <c r="C2149" s="7" t="str">
        <f>Table19[[#This Row],[Growth Rate]]</f>
        <v/>
      </c>
      <c r="D2149">
        <f>Table20[[#This Row],[UNITID]]</f>
        <v>197294</v>
      </c>
      <c r="E2149" s="7" t="str">
        <f>Table20[[#This Row],[Growth Rate]]</f>
        <v/>
      </c>
      <c r="F2149">
        <f>Table21[[#This Row],[UNITID]]</f>
        <v>197294</v>
      </c>
      <c r="G2149" s="7" t="str">
        <f>Table21[[#This Row],[Growth Rate]]</f>
        <v/>
      </c>
      <c r="H2149">
        <f>Table5[[#This Row],[UNITID]]</f>
        <v>197294</v>
      </c>
      <c r="I2149" s="7" t="str">
        <f>Table5[[#This Row],[Growth Rate]]</f>
        <v/>
      </c>
    </row>
    <row r="2150" spans="1:9" hidden="1">
      <c r="A2150">
        <f>Table19[[#This Row],[UNITID]]</f>
        <v>197294</v>
      </c>
      <c r="B2150" t="str">
        <f>Table19[[#This Row],[OUTCOMES MEASURES]]</f>
        <v>Number of adjusted cohort receiving an award at 8 years</v>
      </c>
      <c r="C2150" s="7">
        <f>Table19[[#This Row],[Growth Rate]]</f>
        <v>-3.0390738060781478E-2</v>
      </c>
      <c r="D2150">
        <f>Table20[[#This Row],[UNITID]]</f>
        <v>197294</v>
      </c>
      <c r="E2150" s="7">
        <f>Table20[[#This Row],[Growth Rate]]</f>
        <v>-0.12658227848101267</v>
      </c>
      <c r="F2150">
        <f>Table21[[#This Row],[UNITID]]</f>
        <v>197294</v>
      </c>
      <c r="G2150" s="7">
        <f>Table21[[#This Row],[Growth Rate]]</f>
        <v>-3.4220532319391636E-2</v>
      </c>
      <c r="H2150">
        <f>Table5[[#This Row],[UNITID]]</f>
        <v>197294</v>
      </c>
      <c r="I2150" s="7">
        <f>Table5[[#This Row],[Growth Rate]]</f>
        <v>-0.17241379310344829</v>
      </c>
    </row>
    <row r="2151" spans="1:9" hidden="1">
      <c r="A2151">
        <f>Table19[[#This Row],[UNITID]]</f>
        <v>197294</v>
      </c>
      <c r="B2151" t="str">
        <f>Table19[[#This Row],[OUTCOMES MEASURES]]</f>
        <v>Number of adjusted cohort still enrolled at your institution at 8 years</v>
      </c>
      <c r="C2151" s="7">
        <f>Table19[[#This Row],[Growth Rate]]</f>
        <v>-0.328125</v>
      </c>
      <c r="D2151">
        <f>Table20[[#This Row],[UNITID]]</f>
        <v>197294</v>
      </c>
      <c r="E2151" s="7">
        <f>Table20[[#This Row],[Growth Rate]]</f>
        <v>-0.40740740740740738</v>
      </c>
      <c r="F2151">
        <f>Table21[[#This Row],[UNITID]]</f>
        <v>197294</v>
      </c>
      <c r="G2151" s="7">
        <f>Table21[[#This Row],[Growth Rate]]</f>
        <v>-0.41666666666666669</v>
      </c>
      <c r="H2151">
        <f>Table5[[#This Row],[UNITID]]</f>
        <v>197294</v>
      </c>
      <c r="I2151" s="7">
        <f>Table5[[#This Row],[Growth Rate]]</f>
        <v>-0.66666666666666663</v>
      </c>
    </row>
    <row r="2152" spans="1:9" hidden="1">
      <c r="A2152">
        <f>Table19[[#This Row],[UNITID]]</f>
        <v>197294</v>
      </c>
      <c r="B2152" t="str">
        <f>Table19[[#This Row],[OUTCOMES MEASURES]]</f>
        <v>Number of adjusted cohort who enrolled subsequently at another institution at 8 years</v>
      </c>
      <c r="C2152" s="7">
        <f>Table19[[#This Row],[Growth Rate]]</f>
        <v>-0.33203631647211412</v>
      </c>
      <c r="D2152">
        <f>Table20[[#This Row],[UNITID]]</f>
        <v>197294</v>
      </c>
      <c r="E2152" s="7">
        <f>Table20[[#This Row],[Growth Rate]]</f>
        <v>-0.25877192982456143</v>
      </c>
      <c r="F2152">
        <f>Table21[[#This Row],[UNITID]]</f>
        <v>197294</v>
      </c>
      <c r="G2152" s="7">
        <f>Table21[[#This Row],[Growth Rate]]</f>
        <v>-0.31593406593406592</v>
      </c>
      <c r="H2152">
        <f>Table5[[#This Row],[UNITID]]</f>
        <v>197294</v>
      </c>
      <c r="I2152" s="7">
        <f>Table5[[#This Row],[Growth Rate]]</f>
        <v>-0.19318181818181818</v>
      </c>
    </row>
    <row r="2153" spans="1:9" hidden="1">
      <c r="A2153">
        <f>Table19[[#This Row],[UNITID]]</f>
        <v>197294</v>
      </c>
      <c r="B2153" s="2" t="str">
        <f>Table19[[#This Row],[OUTCOMES MEASURES]]</f>
        <v>Number of adjusted cohort whose subsequent enrollment status is unknown at 8 years</v>
      </c>
      <c r="C2153" s="8">
        <f>Table19[[#This Row],[Growth Rate]]</f>
        <v>-0.25216706067769895</v>
      </c>
      <c r="D2153">
        <f>Table20[[#This Row],[UNITID]]</f>
        <v>197294</v>
      </c>
      <c r="E2153" s="7">
        <f>Table20[[#This Row],[Growth Rate]]</f>
        <v>-0.1623931623931624</v>
      </c>
      <c r="F2153">
        <f>Table21[[#This Row],[UNITID]]</f>
        <v>197294</v>
      </c>
      <c r="G2153" s="7">
        <f>Table21[[#This Row],[Growth Rate]]</f>
        <v>-0.28286852589641437</v>
      </c>
      <c r="H2153">
        <f>Table5[[#This Row],[UNITID]]</f>
        <v>197294</v>
      </c>
      <c r="I2153" s="7">
        <f>Table5[[#This Row],[Growth Rate]]</f>
        <v>-0.29044117647058826</v>
      </c>
    </row>
    <row r="2154" spans="1:9" hidden="1">
      <c r="A2154">
        <f>Table19[[#This Row],[UNITID]]</f>
        <v>197294</v>
      </c>
      <c r="B2154" s="2" t="str">
        <f>Table19[[#This Row],[OUTCOMES MEASURES]]</f>
        <v>Number of adjusted cohort who did not receive an award from your institution at 8 years</v>
      </c>
      <c r="C2154" s="7">
        <f>Table19[[#This Row],[Growth Rate]]</f>
        <v>-0.28374524714828897</v>
      </c>
      <c r="D2154">
        <f>Table20[[#This Row],[UNITID]]</f>
        <v>197294</v>
      </c>
      <c r="E2154" s="7">
        <f>Table20[[#This Row],[Growth Rate]]</f>
        <v>-0.20193637621023514</v>
      </c>
      <c r="F2154">
        <f>Table21[[#This Row],[UNITID]]</f>
        <v>197294</v>
      </c>
      <c r="G2154" s="21">
        <f>Table21[[#This Row],[Growth Rate]]</f>
        <v>-0.30462519936204147</v>
      </c>
      <c r="H2154">
        <f>Table5[[#This Row],[UNITID]]</f>
        <v>197294</v>
      </c>
      <c r="I2154" s="7">
        <f>Table5[[#This Row],[Growth Rate]]</f>
        <v>-0.2518248175182482</v>
      </c>
    </row>
    <row r="2155" spans="1:9" ht="14.25">
      <c r="A2155" s="63">
        <f>Table19[[#This Row],[UNITID]]</f>
        <v>197294</v>
      </c>
      <c r="B2155" s="148" t="str">
        <f>Table19[[#This Row],[OUTCOMES MEASURES]]</f>
        <v>Percent of adjusted cohort receiving an award at 8 years</v>
      </c>
      <c r="C2155" s="156">
        <f>Table19[[#This Row],[Growth Rate]]</f>
        <v>0.24</v>
      </c>
      <c r="D2155">
        <f>Table20[[#This Row],[UNITID]]</f>
        <v>197294</v>
      </c>
      <c r="E2155" s="156">
        <f>Table20[[#This Row],[Growth Rate]]</f>
        <v>5.5555555555555552E-2</v>
      </c>
      <c r="F2155">
        <f>Table21[[#This Row],[UNITID]]</f>
        <v>197294</v>
      </c>
      <c r="G2155" s="157">
        <f>Table21[[#This Row],[Growth Rate]]</f>
        <v>0.23333333333333334</v>
      </c>
      <c r="H2155">
        <f>Table5[[#This Row],[UNITID]]</f>
        <v>197294</v>
      </c>
      <c r="I2155" s="156">
        <f>Table5[[#This Row],[Growth Rate]]</f>
        <v>9.5238095238095233E-2</v>
      </c>
    </row>
    <row r="2156" spans="1:9" hidden="1">
      <c r="A2156">
        <f>Table19[[#This Row],[UNITID]]</f>
        <v>197294</v>
      </c>
      <c r="B2156" s="2" t="str">
        <f>Table19[[#This Row],[OUTCOMES MEASURES]]</f>
        <v>Percent of adjusted cohort still or subsequently enrolled at 8 years</v>
      </c>
      <c r="C2156" s="8">
        <f>Table19[[#This Row],[Growth Rate]]</f>
        <v>-0.13333333333333333</v>
      </c>
      <c r="D2156">
        <f>Table20[[#This Row],[UNITID]]</f>
        <v>197294</v>
      </c>
      <c r="E2156" s="7">
        <f>Table20[[#This Row],[Growth Rate]]</f>
        <v>-0.10344827586206896</v>
      </c>
      <c r="F2156">
        <f>Table21[[#This Row],[UNITID]]</f>
        <v>197294</v>
      </c>
      <c r="G2156" s="21">
        <f>Table21[[#This Row],[Growth Rate]]</f>
        <v>-0.11904761904761904</v>
      </c>
      <c r="H2156">
        <f>Table5[[#This Row],[UNITID]]</f>
        <v>197294</v>
      </c>
      <c r="I2156" s="7">
        <f>Table5[[#This Row],[Growth Rate]]</f>
        <v>2.5000000000000001E-2</v>
      </c>
    </row>
    <row r="2157" spans="1:9" ht="14.25">
      <c r="A2157" s="63">
        <f>Table19[[#This Row],[UNITID]]</f>
        <v>197294</v>
      </c>
      <c r="B2157" s="148" t="str">
        <f>Table19[[#This Row],[OUTCOMES MEASURES]]</f>
        <v>Percent of adjusted cohort still enrolled at your institution at 8 years</v>
      </c>
      <c r="C2157" s="156">
        <f>Table19[[#This Row],[Growth Rate]]</f>
        <v>0</v>
      </c>
      <c r="D2157">
        <f>Table20[[#This Row],[UNITID]]</f>
        <v>197294</v>
      </c>
      <c r="E2157" s="156">
        <f>Table20[[#This Row],[Growth Rate]]</f>
        <v>-0.33333333333333331</v>
      </c>
      <c r="F2157">
        <f>Table21[[#This Row],[UNITID]]</f>
        <v>197294</v>
      </c>
      <c r="G2157" s="158">
        <f>Table21[[#This Row],[Growth Rate]]</f>
        <v>0</v>
      </c>
      <c r="H2157">
        <f>Table5[[#This Row],[UNITID]]</f>
        <v>197294</v>
      </c>
      <c r="I2157" s="156">
        <f>Table5[[#This Row],[Growth Rate]]</f>
        <v>-0.5</v>
      </c>
    </row>
    <row r="2158" spans="1:9" ht="14.25">
      <c r="A2158" s="63">
        <f>Table19[[#This Row],[UNITID]]</f>
        <v>197294</v>
      </c>
      <c r="B2158" s="148" t="str">
        <f>Table19[[#This Row],[OUTCOMES MEASURES]]</f>
        <v>Percent of adjusted cohort enrolled subsequently at another institution at 8 years</v>
      </c>
      <c r="C2158" s="156">
        <f>Table19[[#This Row],[Growth Rate]]</f>
        <v>-0.14285714285714285</v>
      </c>
      <c r="D2158">
        <f>Table20[[#This Row],[UNITID]]</f>
        <v>197294</v>
      </c>
      <c r="E2158" s="64">
        <f>Table20[[#This Row],[Growth Rate]]</f>
        <v>-7.6923076923076927E-2</v>
      </c>
      <c r="F2158">
        <f>Table21[[#This Row],[UNITID]]</f>
        <v>197294</v>
      </c>
      <c r="G2158" s="158">
        <f>Table21[[#This Row],[Growth Rate]]</f>
        <v>-0.12195121951219512</v>
      </c>
      <c r="H2158">
        <f>Table5[[#This Row],[UNITID]]</f>
        <v>197294</v>
      </c>
      <c r="I2158" s="64">
        <f>Table5[[#This Row],[Growth Rate]]</f>
        <v>5.2631578947368418E-2</v>
      </c>
    </row>
    <row r="2159" spans="1:9" hidden="1">
      <c r="A2159">
        <f>Table19[[#This Row],[UNITID]]</f>
        <v>197294</v>
      </c>
      <c r="B2159" s="2" t="str">
        <f>Table19[[#This Row],[OUTCOMES MEASURES]]</f>
        <v>Percent of adjusted cohort enrollment status unknown at 8 years</v>
      </c>
      <c r="C2159" s="8">
        <f>Table19[[#This Row],[Growth Rate]]</f>
        <v>-2.2222222222222223E-2</v>
      </c>
      <c r="D2159">
        <f>Table20[[#This Row],[UNITID]]</f>
        <v>197294</v>
      </c>
      <c r="E2159" s="8">
        <f>Table20[[#This Row],[Growth Rate]]</f>
        <v>3.7735849056603772E-2</v>
      </c>
      <c r="F2159">
        <f>Table21[[#This Row],[UNITID]]</f>
        <v>197294</v>
      </c>
      <c r="G2159" s="8">
        <f>Table21[[#This Row],[Growth Rate]]</f>
        <v>-7.1428571428571425E-2</v>
      </c>
      <c r="H2159">
        <f>Table5[[#This Row],[UNITID]]</f>
        <v>197294</v>
      </c>
      <c r="I2159" s="8">
        <f>Table5[[#This Row],[Growth Rate]]</f>
        <v>-7.6923076923076927E-2</v>
      </c>
    </row>
    <row r="2160" spans="1:9" hidden="1">
      <c r="A2160">
        <f>Table19[[#This Row],[UNITID]]</f>
        <v>198455</v>
      </c>
      <c r="B2160" s="2" t="str">
        <f>Table19[[#This Row],[OUTCOMES MEASURES]]</f>
        <v>First-Time, Full-Time Cohort</v>
      </c>
      <c r="C2160" s="8">
        <f>Table19[[#This Row],[Growth Rate]]</f>
        <v>-0.17760617760617761</v>
      </c>
      <c r="D2160">
        <f>Table20[[#This Row],[UNITID]]</f>
        <v>198455</v>
      </c>
      <c r="E2160" s="8">
        <f>Table20[[#This Row],[Growth Rate]]</f>
        <v>1.6621621621621621</v>
      </c>
      <c r="F2160">
        <f>Table21[[#This Row],[UNITID]]</f>
        <v>198455</v>
      </c>
      <c r="G2160" s="8">
        <f>Table21[[#This Row],[Growth Rate]]</f>
        <v>-0.7276785714285714</v>
      </c>
      <c r="H2160">
        <f>Table5[[#This Row],[UNITID]]</f>
        <v>198455</v>
      </c>
      <c r="I2160" s="8">
        <f>Table5[[#This Row],[Growth Rate]]</f>
        <v>-0.56284658040665436</v>
      </c>
    </row>
    <row r="2161" spans="1:9" hidden="1">
      <c r="A2161">
        <f>Table19[[#This Row],[UNITID]]</f>
        <v>198455</v>
      </c>
      <c r="B2161" t="str">
        <f>Table19[[#This Row],[OUTCOMES MEASURES]]</f>
        <v>Exclusions to cohort</v>
      </c>
      <c r="C2161" s="7" t="str">
        <f>Table19[[#This Row],[Growth Rate]]</f>
        <v/>
      </c>
      <c r="D2161">
        <f>Table20[[#This Row],[UNITID]]</f>
        <v>198455</v>
      </c>
      <c r="E2161" s="7" t="str">
        <f>Table20[[#This Row],[Growth Rate]]</f>
        <v/>
      </c>
      <c r="F2161">
        <f>Table21[[#This Row],[UNITID]]</f>
        <v>198455</v>
      </c>
      <c r="G2161" s="7" t="str">
        <f>Table21[[#This Row],[Growth Rate]]</f>
        <v/>
      </c>
      <c r="H2161">
        <f>Table5[[#This Row],[UNITID]]</f>
        <v>198455</v>
      </c>
      <c r="I2161" s="7" t="str">
        <f>Table5[[#This Row],[Growth Rate]]</f>
        <v/>
      </c>
    </row>
    <row r="2162" spans="1:9" ht="14.25">
      <c r="A2162" s="63">
        <f>Table19[[#This Row],[UNITID]]</f>
        <v>198455</v>
      </c>
      <c r="B2162" s="63" t="str">
        <f>Table19[[#This Row],[OUTCOMES MEASURES]]</f>
        <v>Adjusted cohort</v>
      </c>
      <c r="C2162" s="64">
        <f>Table19[[#This Row],[Growth Rate]]</f>
        <v>-0.17760617760617761</v>
      </c>
      <c r="D2162">
        <f>Table20[[#This Row],[UNITID]]</f>
        <v>198455</v>
      </c>
      <c r="E2162" s="64">
        <f>Table20[[#This Row],[Growth Rate]]</f>
        <v>1.6621621621621621</v>
      </c>
      <c r="F2162">
        <f>Table21[[#This Row],[UNITID]]</f>
        <v>198455</v>
      </c>
      <c r="G2162" s="155">
        <f>Table21[[#This Row],[Growth Rate]]</f>
        <v>-0.7276785714285714</v>
      </c>
      <c r="H2162">
        <f>Table5[[#This Row],[UNITID]]</f>
        <v>198455</v>
      </c>
      <c r="I2162" s="64">
        <f>Table5[[#This Row],[Growth Rate]]</f>
        <v>-0.56377079482439929</v>
      </c>
    </row>
    <row r="2163" spans="1:9" hidden="1">
      <c r="A2163">
        <f>Table19[[#This Row],[UNITID]]</f>
        <v>198455</v>
      </c>
      <c r="B2163" t="str">
        <f>Table19[[#This Row],[OUTCOMES MEASURES]]</f>
        <v>Number of adjusted cohort receiving a certificate at 4 years</v>
      </c>
      <c r="C2163" s="7">
        <f>Table19[[#This Row],[Growth Rate]]</f>
        <v>-0.40322580645161288</v>
      </c>
      <c r="D2163">
        <f>Table20[[#This Row],[UNITID]]</f>
        <v>198455</v>
      </c>
      <c r="E2163" s="7">
        <f>Table20[[#This Row],[Growth Rate]]</f>
        <v>4</v>
      </c>
      <c r="F2163">
        <f>Table21[[#This Row],[UNITID]]</f>
        <v>198455</v>
      </c>
      <c r="G2163" s="7">
        <f>Table21[[#This Row],[Growth Rate]]</f>
        <v>-0.87692307692307692</v>
      </c>
      <c r="H2163">
        <f>Table5[[#This Row],[UNITID]]</f>
        <v>198455</v>
      </c>
      <c r="I2163" s="7">
        <f>Table5[[#This Row],[Growth Rate]]</f>
        <v>-0.56164383561643838</v>
      </c>
    </row>
    <row r="2164" spans="1:9" hidden="1">
      <c r="A2164">
        <f>Table19[[#This Row],[UNITID]]</f>
        <v>198455</v>
      </c>
      <c r="B2164" t="str">
        <f>Table19[[#This Row],[OUTCOMES MEASURES]]</f>
        <v>Number of adjusted cohort receiving an Associate's degree at 4 years</v>
      </c>
      <c r="C2164" s="7">
        <f>Table19[[#This Row],[Growth Rate]]</f>
        <v>5</v>
      </c>
      <c r="D2164">
        <f>Table20[[#This Row],[UNITID]]</f>
        <v>198455</v>
      </c>
      <c r="E2164" s="7">
        <f>Table20[[#This Row],[Growth Rate]]</f>
        <v>36</v>
      </c>
      <c r="F2164">
        <f>Table21[[#This Row],[UNITID]]</f>
        <v>198455</v>
      </c>
      <c r="G2164" s="7">
        <f>Table21[[#This Row],[Growth Rate]]</f>
        <v>-0.12820512820512819</v>
      </c>
      <c r="H2164">
        <f>Table5[[#This Row],[UNITID]]</f>
        <v>198455</v>
      </c>
      <c r="I2164" s="7">
        <f>Table5[[#This Row],[Growth Rate]]</f>
        <v>0.31818181818181818</v>
      </c>
    </row>
    <row r="2165" spans="1:9" hidden="1">
      <c r="A2165">
        <f>Table19[[#This Row],[UNITID]]</f>
        <v>198455</v>
      </c>
      <c r="B2165" t="str">
        <f>Table19[[#This Row],[OUTCOMES MEASURES]]</f>
        <v>Number of adjusted cohort receiving a Bachelor's degree at 4 years</v>
      </c>
      <c r="C2165" s="7" t="str">
        <f>Table19[[#This Row],[Growth Rate]]</f>
        <v/>
      </c>
      <c r="D2165">
        <f>Table20[[#This Row],[UNITID]]</f>
        <v>198455</v>
      </c>
      <c r="E2165" s="7" t="str">
        <f>Table20[[#This Row],[Growth Rate]]</f>
        <v/>
      </c>
      <c r="F2165">
        <f>Table21[[#This Row],[UNITID]]</f>
        <v>198455</v>
      </c>
      <c r="G2165" s="7" t="str">
        <f>Table21[[#This Row],[Growth Rate]]</f>
        <v/>
      </c>
      <c r="H2165">
        <f>Table5[[#This Row],[UNITID]]</f>
        <v>198455</v>
      </c>
      <c r="I2165" s="7" t="str">
        <f>Table5[[#This Row],[Growth Rate]]</f>
        <v/>
      </c>
    </row>
    <row r="2166" spans="1:9" hidden="1">
      <c r="A2166">
        <f>Table19[[#This Row],[UNITID]]</f>
        <v>198455</v>
      </c>
      <c r="B2166" s="2" t="str">
        <f>Table19[[#This Row],[OUTCOMES MEASURES]]</f>
        <v>Number of adjusted cohort receiving an award at 4 years</v>
      </c>
      <c r="C2166" s="7">
        <f>Table19[[#This Row],[Growth Rate]]</f>
        <v>0.41095890410958902</v>
      </c>
      <c r="D2166">
        <f>Table20[[#This Row],[UNITID]]</f>
        <v>198455</v>
      </c>
      <c r="E2166" s="7">
        <f>Table20[[#This Row],[Growth Rate]]</f>
        <v>8.5714285714285712</v>
      </c>
      <c r="F2166">
        <f>Table21[[#This Row],[UNITID]]</f>
        <v>198455</v>
      </c>
      <c r="G2166" s="21">
        <f>Table21[[#This Row],[Growth Rate]]</f>
        <v>-0.70414201183431957</v>
      </c>
      <c r="H2166">
        <f>Table5[[#This Row],[UNITID]]</f>
        <v>198455</v>
      </c>
      <c r="I2166" s="7">
        <f>Table5[[#This Row],[Growth Rate]]</f>
        <v>-0.23076923076923078</v>
      </c>
    </row>
    <row r="2167" spans="1:9" ht="14.25">
      <c r="A2167" s="63">
        <f>Table19[[#This Row],[UNITID]]</f>
        <v>198455</v>
      </c>
      <c r="B2167" s="148" t="str">
        <f>Table19[[#This Row],[OUTCOMES MEASURES]]</f>
        <v>Percent of adjusted cohort receiving an award at 4 years</v>
      </c>
      <c r="C2167" s="156">
        <f>Table19[[#This Row],[Growth Rate]]</f>
        <v>0.7142857142857143</v>
      </c>
      <c r="D2167">
        <f>Table20[[#This Row],[UNITID]]</f>
        <v>198455</v>
      </c>
      <c r="E2167" s="156">
        <f>Table20[[#This Row],[Growth Rate]]</f>
        <v>2.5</v>
      </c>
      <c r="F2167">
        <f>Table21[[#This Row],[UNITID]]</f>
        <v>198455</v>
      </c>
      <c r="G2167" s="157">
        <f>Table21[[#This Row],[Growth Rate]]</f>
        <v>0.08</v>
      </c>
      <c r="H2167">
        <f>Table5[[#This Row],[UNITID]]</f>
        <v>198455</v>
      </c>
      <c r="I2167" s="156">
        <f>Table5[[#This Row],[Growth Rate]]</f>
        <v>0.72727272727272729</v>
      </c>
    </row>
    <row r="2168" spans="1:9" hidden="1">
      <c r="A2168">
        <f>Table19[[#This Row],[UNITID]]</f>
        <v>198455</v>
      </c>
      <c r="B2168" t="str">
        <f>Table19[[#This Row],[OUTCOMES MEASURES]]</f>
        <v>Number of adjusted cohort receiving a certificate at 6 years</v>
      </c>
      <c r="C2168" s="7">
        <f>Table19[[#This Row],[Growth Rate]]</f>
        <v>-0.44444444444444442</v>
      </c>
      <c r="D2168">
        <f>Table20[[#This Row],[UNITID]]</f>
        <v>198455</v>
      </c>
      <c r="E2168" s="7">
        <f>Table20[[#This Row],[Growth Rate]]</f>
        <v>2.7777777777777777</v>
      </c>
      <c r="F2168">
        <f>Table21[[#This Row],[UNITID]]</f>
        <v>198455</v>
      </c>
      <c r="G2168" s="7">
        <f>Table21[[#This Row],[Growth Rate]]</f>
        <v>-0.87591240875912413</v>
      </c>
      <c r="H2168">
        <f>Table5[[#This Row],[UNITID]]</f>
        <v>198455</v>
      </c>
      <c r="I2168" s="7">
        <f>Table5[[#This Row],[Growth Rate]]</f>
        <v>-0.67816091954022983</v>
      </c>
    </row>
    <row r="2169" spans="1:9" hidden="1">
      <c r="A2169">
        <f>Table19[[#This Row],[UNITID]]</f>
        <v>198455</v>
      </c>
      <c r="B2169" t="str">
        <f>Table19[[#This Row],[OUTCOMES MEASURES]]</f>
        <v>Number of adjusted cohort receiving an Associate's degree at 6 years</v>
      </c>
      <c r="C2169" s="7">
        <f>Table19[[#This Row],[Growth Rate]]</f>
        <v>2.4545454545454546</v>
      </c>
      <c r="D2169">
        <f>Table20[[#This Row],[UNITID]]</f>
        <v>198455</v>
      </c>
      <c r="E2169" s="7">
        <f>Table20[[#This Row],[Growth Rate]]</f>
        <v>20.399999999999999</v>
      </c>
      <c r="F2169">
        <f>Table21[[#This Row],[UNITID]]</f>
        <v>198455</v>
      </c>
      <c r="G2169" s="7">
        <f>Table21[[#This Row],[Growth Rate]]</f>
        <v>-0.34545454545454546</v>
      </c>
      <c r="H2169">
        <f>Table5[[#This Row],[UNITID]]</f>
        <v>198455</v>
      </c>
      <c r="I2169" s="7">
        <f>Table5[[#This Row],[Growth Rate]]</f>
        <v>0.203125</v>
      </c>
    </row>
    <row r="2170" spans="1:9" hidden="1">
      <c r="A2170">
        <f>Table19[[#This Row],[UNITID]]</f>
        <v>198455</v>
      </c>
      <c r="B2170" t="str">
        <f>Table19[[#This Row],[OUTCOMES MEASURES]]</f>
        <v>Number of adjusted cohort receiving a Bachelor's degree at 6 years</v>
      </c>
      <c r="C2170" s="7" t="str">
        <f>Table19[[#This Row],[Growth Rate]]</f>
        <v/>
      </c>
      <c r="D2170">
        <f>Table20[[#This Row],[UNITID]]</f>
        <v>198455</v>
      </c>
      <c r="E2170" s="7" t="str">
        <f>Table20[[#This Row],[Growth Rate]]</f>
        <v/>
      </c>
      <c r="F2170">
        <f>Table21[[#This Row],[UNITID]]</f>
        <v>198455</v>
      </c>
      <c r="G2170" s="7" t="str">
        <f>Table21[[#This Row],[Growth Rate]]</f>
        <v/>
      </c>
      <c r="H2170">
        <f>Table5[[#This Row],[UNITID]]</f>
        <v>198455</v>
      </c>
      <c r="I2170" s="7" t="str">
        <f>Table5[[#This Row],[Growth Rate]]</f>
        <v/>
      </c>
    </row>
    <row r="2171" spans="1:9" hidden="1">
      <c r="A2171">
        <f>Table19[[#This Row],[UNITID]]</f>
        <v>198455</v>
      </c>
      <c r="B2171" s="2" t="str">
        <f>Table19[[#This Row],[OUTCOMES MEASURES]]</f>
        <v>Number of adjusted cohort receiving an award at 6 years</v>
      </c>
      <c r="C2171" s="7">
        <f>Table19[[#This Row],[Growth Rate]]</f>
        <v>0.23404255319148937</v>
      </c>
      <c r="D2171">
        <f>Table20[[#This Row],[UNITID]]</f>
        <v>198455</v>
      </c>
      <c r="E2171" s="7">
        <f>Table20[[#This Row],[Growth Rate]]</f>
        <v>6.6086956521739131</v>
      </c>
      <c r="F2171">
        <f>Table21[[#This Row],[UNITID]]</f>
        <v>198455</v>
      </c>
      <c r="G2171" s="21">
        <f>Table21[[#This Row],[Growth Rate]]</f>
        <v>-0.72395833333333337</v>
      </c>
      <c r="H2171">
        <f>Table5[[#This Row],[UNITID]]</f>
        <v>198455</v>
      </c>
      <c r="I2171" s="7">
        <f>Table5[[#This Row],[Growth Rate]]</f>
        <v>-0.30463576158940397</v>
      </c>
    </row>
    <row r="2172" spans="1:9" ht="14.25">
      <c r="A2172" s="63">
        <f>Table19[[#This Row],[UNITID]]</f>
        <v>198455</v>
      </c>
      <c r="B2172" s="148" t="str">
        <f>Table19[[#This Row],[OUTCOMES MEASURES]]</f>
        <v>Percent of adjusted cohort receiving an award at 6 years</v>
      </c>
      <c r="C2172" s="156">
        <f>Table19[[#This Row],[Growth Rate]]</f>
        <v>0.5</v>
      </c>
      <c r="D2172">
        <f>Table20[[#This Row],[UNITID]]</f>
        <v>198455</v>
      </c>
      <c r="E2172" s="156">
        <f>Table20[[#This Row],[Growth Rate]]</f>
        <v>2</v>
      </c>
      <c r="F2172">
        <f>Table21[[#This Row],[UNITID]]</f>
        <v>198455</v>
      </c>
      <c r="G2172" s="157">
        <f>Table21[[#This Row],[Growth Rate]]</f>
        <v>0</v>
      </c>
      <c r="H2172">
        <f>Table5[[#This Row],[UNITID]]</f>
        <v>198455</v>
      </c>
      <c r="I2172" s="156">
        <f>Table5[[#This Row],[Growth Rate]]</f>
        <v>0.5714285714285714</v>
      </c>
    </row>
    <row r="2173" spans="1:9" hidden="1">
      <c r="A2173">
        <f>Table19[[#This Row],[UNITID]]</f>
        <v>198455</v>
      </c>
      <c r="B2173" t="str">
        <f>Table19[[#This Row],[OUTCOMES MEASURES]]</f>
        <v>Number of adjusted cohort receiving a certificate at 8 years</v>
      </c>
      <c r="C2173" s="7">
        <f>Table19[[#This Row],[Growth Rate]]</f>
        <v>-0.48684210526315791</v>
      </c>
      <c r="D2173">
        <f>Table20[[#This Row],[UNITID]]</f>
        <v>198455</v>
      </c>
      <c r="E2173" s="7">
        <f>Table20[[#This Row],[Growth Rate]]</f>
        <v>1.9130434782608696</v>
      </c>
      <c r="F2173">
        <f>Table21[[#This Row],[UNITID]]</f>
        <v>198455</v>
      </c>
      <c r="G2173" s="7">
        <f>Table21[[#This Row],[Growth Rate]]</f>
        <v>-0.87769784172661869</v>
      </c>
      <c r="H2173">
        <f>Table5[[#This Row],[UNITID]]</f>
        <v>198455</v>
      </c>
      <c r="I2173" s="7">
        <f>Table5[[#This Row],[Growth Rate]]</f>
        <v>-0.69148936170212771</v>
      </c>
    </row>
    <row r="2174" spans="1:9" hidden="1">
      <c r="A2174">
        <f>Table19[[#This Row],[UNITID]]</f>
        <v>198455</v>
      </c>
      <c r="B2174" t="str">
        <f>Table19[[#This Row],[OUTCOMES MEASURES]]</f>
        <v>Number of adjusted cohort receiving an Associate's degree at 8 years</v>
      </c>
      <c r="C2174" s="7">
        <f>Table19[[#This Row],[Growth Rate]]</f>
        <v>2.6956521739130435</v>
      </c>
      <c r="D2174">
        <f>Table20[[#This Row],[UNITID]]</f>
        <v>198455</v>
      </c>
      <c r="E2174" s="7">
        <f>Table20[[#This Row],[Growth Rate]]</f>
        <v>16.142857142857142</v>
      </c>
      <c r="F2174">
        <f>Table21[[#This Row],[UNITID]]</f>
        <v>198455</v>
      </c>
      <c r="G2174" s="7">
        <f>Table21[[#This Row],[Growth Rate]]</f>
        <v>-0.4</v>
      </c>
      <c r="H2174">
        <f>Table5[[#This Row],[UNITID]]</f>
        <v>198455</v>
      </c>
      <c r="I2174" s="7">
        <f>Table5[[#This Row],[Growth Rate]]</f>
        <v>0.12857142857142856</v>
      </c>
    </row>
    <row r="2175" spans="1:9" hidden="1">
      <c r="A2175">
        <f>Table19[[#This Row],[UNITID]]</f>
        <v>198455</v>
      </c>
      <c r="B2175" t="str">
        <f>Table19[[#This Row],[OUTCOMES MEASURES]]</f>
        <v>Number of adjusted cohort receiving a Bachelor's degree at 8 years</v>
      </c>
      <c r="C2175" s="7" t="str">
        <f>Table19[[#This Row],[Growth Rate]]</f>
        <v/>
      </c>
      <c r="D2175">
        <f>Table20[[#This Row],[UNITID]]</f>
        <v>198455</v>
      </c>
      <c r="E2175" s="7" t="str">
        <f>Table20[[#This Row],[Growth Rate]]</f>
        <v/>
      </c>
      <c r="F2175">
        <f>Table21[[#This Row],[UNITID]]</f>
        <v>198455</v>
      </c>
      <c r="G2175" s="7" t="str">
        <f>Table21[[#This Row],[Growth Rate]]</f>
        <v/>
      </c>
      <c r="H2175">
        <f>Table5[[#This Row],[UNITID]]</f>
        <v>198455</v>
      </c>
      <c r="I2175" s="7" t="str">
        <f>Table5[[#This Row],[Growth Rate]]</f>
        <v/>
      </c>
    </row>
    <row r="2176" spans="1:9" hidden="1">
      <c r="A2176">
        <f>Table19[[#This Row],[UNITID]]</f>
        <v>198455</v>
      </c>
      <c r="B2176" t="str">
        <f>Table19[[#This Row],[OUTCOMES MEASURES]]</f>
        <v>Number of adjusted cohort receiving an award at 8 years</v>
      </c>
      <c r="C2176" s="7">
        <f>Table19[[#This Row],[Growth Rate]]</f>
        <v>0.25252525252525254</v>
      </c>
      <c r="D2176">
        <f>Table20[[#This Row],[UNITID]]</f>
        <v>198455</v>
      </c>
      <c r="E2176" s="7">
        <f>Table20[[#This Row],[Growth Rate]]</f>
        <v>5.2333333333333334</v>
      </c>
      <c r="F2176">
        <f>Table21[[#This Row],[UNITID]]</f>
        <v>198455</v>
      </c>
      <c r="G2176" s="7">
        <f>Table21[[#This Row],[Growth Rate]]</f>
        <v>-0.73366834170854267</v>
      </c>
      <c r="H2176">
        <f>Table5[[#This Row],[UNITID]]</f>
        <v>198455</v>
      </c>
      <c r="I2176" s="7">
        <f>Table5[[#This Row],[Growth Rate]]</f>
        <v>-0.34146341463414637</v>
      </c>
    </row>
    <row r="2177" spans="1:9" hidden="1">
      <c r="A2177">
        <f>Table19[[#This Row],[UNITID]]</f>
        <v>198455</v>
      </c>
      <c r="B2177" t="str">
        <f>Table19[[#This Row],[OUTCOMES MEASURES]]</f>
        <v>Number of adjusted cohort still enrolled at your institution at 8 years</v>
      </c>
      <c r="C2177" s="7">
        <f>Table19[[#This Row],[Growth Rate]]</f>
        <v>-0.6</v>
      </c>
      <c r="D2177">
        <f>Table20[[#This Row],[UNITID]]</f>
        <v>198455</v>
      </c>
      <c r="E2177" s="7">
        <f>Table20[[#This Row],[Growth Rate]]</f>
        <v>1.875</v>
      </c>
      <c r="F2177">
        <f>Table21[[#This Row],[UNITID]]</f>
        <v>198455</v>
      </c>
      <c r="G2177" s="7">
        <f>Table21[[#This Row],[Growth Rate]]</f>
        <v>-0.66666666666666663</v>
      </c>
      <c r="H2177">
        <f>Table5[[#This Row],[UNITID]]</f>
        <v>198455</v>
      </c>
      <c r="I2177" s="7">
        <f>Table5[[#This Row],[Growth Rate]]</f>
        <v>-0.88888888888888884</v>
      </c>
    </row>
    <row r="2178" spans="1:9" hidden="1">
      <c r="A2178">
        <f>Table19[[#This Row],[UNITID]]</f>
        <v>198455</v>
      </c>
      <c r="B2178" t="str">
        <f>Table19[[#This Row],[OUTCOMES MEASURES]]</f>
        <v>Number of adjusted cohort who enrolled subsequently at another institution at 8 years</v>
      </c>
      <c r="C2178" s="7">
        <f>Table19[[#This Row],[Growth Rate]]</f>
        <v>-0.81142857142857139</v>
      </c>
      <c r="D2178">
        <f>Table20[[#This Row],[UNITID]]</f>
        <v>198455</v>
      </c>
      <c r="E2178" s="7">
        <f>Table20[[#This Row],[Growth Rate]]</f>
        <v>-0.14782608695652175</v>
      </c>
      <c r="F2178">
        <f>Table21[[#This Row],[UNITID]]</f>
        <v>198455</v>
      </c>
      <c r="G2178" s="7">
        <f>Table21[[#This Row],[Growth Rate]]</f>
        <v>-0.85512367491166075</v>
      </c>
      <c r="H2178">
        <f>Table5[[#This Row],[UNITID]]</f>
        <v>198455</v>
      </c>
      <c r="I2178" s="7">
        <f>Table5[[#This Row],[Growth Rate]]</f>
        <v>-0.73045267489711929</v>
      </c>
    </row>
    <row r="2179" spans="1:9" hidden="1">
      <c r="A2179">
        <f>Table19[[#This Row],[UNITID]]</f>
        <v>198455</v>
      </c>
      <c r="B2179" s="2" t="str">
        <f>Table19[[#This Row],[OUTCOMES MEASURES]]</f>
        <v>Number of adjusted cohort whose subsequent enrollment status is unknown at 8 years</v>
      </c>
      <c r="C2179" s="8">
        <f>Table19[[#This Row],[Growth Rate]]</f>
        <v>0.13247863247863248</v>
      </c>
      <c r="D2179">
        <f>Table20[[#This Row],[UNITID]]</f>
        <v>198455</v>
      </c>
      <c r="E2179" s="7">
        <f>Table20[[#This Row],[Growth Rate]]</f>
        <v>2.1198156682027651</v>
      </c>
      <c r="F2179">
        <f>Table21[[#This Row],[UNITID]]</f>
        <v>198455</v>
      </c>
      <c r="G2179" s="7">
        <f>Table21[[#This Row],[Growth Rate]]</f>
        <v>-0.52486187845303867</v>
      </c>
      <c r="H2179">
        <f>Table5[[#This Row],[UNITID]]</f>
        <v>198455</v>
      </c>
      <c r="I2179" s="7">
        <f>Table5[[#This Row],[Growth Rate]]</f>
        <v>-0.4420289855072464</v>
      </c>
    </row>
    <row r="2180" spans="1:9" hidden="1">
      <c r="A2180">
        <f>Table19[[#This Row],[UNITID]]</f>
        <v>198455</v>
      </c>
      <c r="B2180" s="2" t="str">
        <f>Table19[[#This Row],[OUTCOMES MEASURES]]</f>
        <v>Number of adjusted cohort who did not receive an award from your institution at 8 years</v>
      </c>
      <c r="C2180" s="7">
        <f>Table19[[#This Row],[Growth Rate]]</f>
        <v>-0.27923627684964203</v>
      </c>
      <c r="D2180">
        <f>Table20[[#This Row],[UNITID]]</f>
        <v>198455</v>
      </c>
      <c r="E2180" s="7">
        <f>Table20[[#This Row],[Growth Rate]]</f>
        <v>1.3470588235294119</v>
      </c>
      <c r="F2180">
        <f>Table21[[#This Row],[UNITID]]</f>
        <v>198455</v>
      </c>
      <c r="G2180" s="21">
        <f>Table21[[#This Row],[Growth Rate]]</f>
        <v>-0.72515856236786469</v>
      </c>
      <c r="H2180">
        <f>Table5[[#This Row],[UNITID]]</f>
        <v>198455</v>
      </c>
      <c r="I2180" s="7">
        <f>Table5[[#This Row],[Growth Rate]]</f>
        <v>-0.60348583877995643</v>
      </c>
    </row>
    <row r="2181" spans="1:9" ht="14.25">
      <c r="A2181" s="63">
        <f>Table19[[#This Row],[UNITID]]</f>
        <v>198455</v>
      </c>
      <c r="B2181" s="148" t="str">
        <f>Table19[[#This Row],[OUTCOMES MEASURES]]</f>
        <v>Percent of adjusted cohort receiving an award at 8 years</v>
      </c>
      <c r="C2181" s="156">
        <f>Table19[[#This Row],[Growth Rate]]</f>
        <v>0.52631578947368418</v>
      </c>
      <c r="D2181">
        <f>Table20[[#This Row],[UNITID]]</f>
        <v>198455</v>
      </c>
      <c r="E2181" s="156">
        <f>Table20[[#This Row],[Growth Rate]]</f>
        <v>1.375</v>
      </c>
      <c r="F2181">
        <f>Table21[[#This Row],[UNITID]]</f>
        <v>198455</v>
      </c>
      <c r="G2181" s="157">
        <f>Table21[[#This Row],[Growth Rate]]</f>
        <v>-3.3333333333333333E-2</v>
      </c>
      <c r="H2181">
        <f>Table5[[#This Row],[UNITID]]</f>
        <v>198455</v>
      </c>
      <c r="I2181" s="156">
        <f>Table5[[#This Row],[Growth Rate]]</f>
        <v>0.53333333333333333</v>
      </c>
    </row>
    <row r="2182" spans="1:9" hidden="1">
      <c r="A2182">
        <f>Table19[[#This Row],[UNITID]]</f>
        <v>198455</v>
      </c>
      <c r="B2182" s="2" t="str">
        <f>Table19[[#This Row],[OUTCOMES MEASURES]]</f>
        <v>Percent of adjusted cohort still or subsequently enrolled at 8 years</v>
      </c>
      <c r="C2182" s="8">
        <f>Table19[[#This Row],[Growth Rate]]</f>
        <v>-0.75</v>
      </c>
      <c r="D2182">
        <f>Table20[[#This Row],[UNITID]]</f>
        <v>198455</v>
      </c>
      <c r="E2182" s="7">
        <f>Table20[[#This Row],[Growth Rate]]</f>
        <v>-0.63636363636363635</v>
      </c>
      <c r="F2182">
        <f>Table21[[#This Row],[UNITID]]</f>
        <v>198455</v>
      </c>
      <c r="G2182" s="21">
        <f>Table21[[#This Row],[Growth Rate]]</f>
        <v>-0.44186046511627908</v>
      </c>
      <c r="H2182">
        <f>Table5[[#This Row],[UNITID]]</f>
        <v>198455</v>
      </c>
      <c r="I2182" s="7">
        <f>Table5[[#This Row],[Growth Rate]]</f>
        <v>-0.40425531914893614</v>
      </c>
    </row>
    <row r="2183" spans="1:9" ht="14.25">
      <c r="A2183" s="63">
        <f>Table19[[#This Row],[UNITID]]</f>
        <v>198455</v>
      </c>
      <c r="B2183" s="148" t="str">
        <f>Table19[[#This Row],[OUTCOMES MEASURES]]</f>
        <v>Percent of adjusted cohort still enrolled at your institution at 8 years</v>
      </c>
      <c r="C2183" s="156">
        <f>Table19[[#This Row],[Growth Rate]]</f>
        <v>-0.5</v>
      </c>
      <c r="D2183">
        <f>Table20[[#This Row],[UNITID]]</f>
        <v>198455</v>
      </c>
      <c r="E2183" s="156">
        <f>Table20[[#This Row],[Growth Rate]]</f>
        <v>0</v>
      </c>
      <c r="F2183">
        <f>Table21[[#This Row],[UNITID]]</f>
        <v>198455</v>
      </c>
      <c r="G2183" s="158">
        <f>Table21[[#This Row],[Growth Rate]]</f>
        <v>1</v>
      </c>
      <c r="H2183">
        <f>Table5[[#This Row],[UNITID]]</f>
        <v>198455</v>
      </c>
      <c r="I2183" s="156">
        <f>Table5[[#This Row],[Growth Rate]]</f>
        <v>-1</v>
      </c>
    </row>
    <row r="2184" spans="1:9" ht="14.25">
      <c r="A2184" s="63">
        <f>Table19[[#This Row],[UNITID]]</f>
        <v>198455</v>
      </c>
      <c r="B2184" s="148" t="str">
        <f>Table19[[#This Row],[OUTCOMES MEASURES]]</f>
        <v>Percent of adjusted cohort enrolled subsequently at another institution at 8 years</v>
      </c>
      <c r="C2184" s="156">
        <f>Table19[[#This Row],[Growth Rate]]</f>
        <v>-0.76470588235294112</v>
      </c>
      <c r="D2184">
        <f>Table20[[#This Row],[UNITID]]</f>
        <v>198455</v>
      </c>
      <c r="E2184" s="64">
        <f>Table20[[#This Row],[Growth Rate]]</f>
        <v>-0.67741935483870963</v>
      </c>
      <c r="F2184">
        <f>Table21[[#This Row],[UNITID]]</f>
        <v>198455</v>
      </c>
      <c r="G2184" s="158">
        <f>Table21[[#This Row],[Growth Rate]]</f>
        <v>-0.47619047619047616</v>
      </c>
      <c r="H2184">
        <f>Table5[[#This Row],[UNITID]]</f>
        <v>198455</v>
      </c>
      <c r="I2184" s="64">
        <f>Table5[[#This Row],[Growth Rate]]</f>
        <v>-0.37777777777777777</v>
      </c>
    </row>
    <row r="2185" spans="1:9" hidden="1">
      <c r="A2185">
        <f>Table19[[#This Row],[UNITID]]</f>
        <v>198455</v>
      </c>
      <c r="B2185" s="2" t="str">
        <f>Table19[[#This Row],[OUTCOMES MEASURES]]</f>
        <v>Percent of adjusted cohort enrollment status unknown at 8 years</v>
      </c>
      <c r="C2185" s="8">
        <f>Table19[[#This Row],[Growth Rate]]</f>
        <v>0.37777777777777777</v>
      </c>
      <c r="D2185">
        <f>Table20[[#This Row],[UNITID]]</f>
        <v>198455</v>
      </c>
      <c r="E2185" s="8">
        <f>Table20[[#This Row],[Growth Rate]]</f>
        <v>0.16949152542372881</v>
      </c>
      <c r="F2185">
        <f>Table21[[#This Row],[UNITID]]</f>
        <v>198455</v>
      </c>
      <c r="G2185" s="8">
        <f>Table21[[#This Row],[Growth Rate]]</f>
        <v>0.7407407407407407</v>
      </c>
      <c r="H2185">
        <f>Table5[[#This Row],[UNITID]]</f>
        <v>198455</v>
      </c>
      <c r="I2185" s="8">
        <f>Table5[[#This Row],[Growth Rate]]</f>
        <v>0.28947368421052633</v>
      </c>
    </row>
    <row r="2186" spans="1:9" hidden="1">
      <c r="A2186">
        <f>Table19[[#This Row],[UNITID]]</f>
        <v>198552</v>
      </c>
      <c r="B2186" s="2" t="str">
        <f>Table19[[#This Row],[OUTCOMES MEASURES]]</f>
        <v>First-Time, Full-Time Cohort</v>
      </c>
      <c r="C2186" s="8">
        <f>Table19[[#This Row],[Growth Rate]]</f>
        <v>-0.12320328542094455</v>
      </c>
      <c r="D2186">
        <f>Table20[[#This Row],[UNITID]]</f>
        <v>198552</v>
      </c>
      <c r="E2186" s="8">
        <f>Table20[[#This Row],[Growth Rate]]</f>
        <v>-0.15646258503401361</v>
      </c>
      <c r="F2186">
        <f>Table21[[#This Row],[UNITID]]</f>
        <v>198552</v>
      </c>
      <c r="G2186" s="8">
        <f>Table21[[#This Row],[Growth Rate]]</f>
        <v>0.23234200743494424</v>
      </c>
      <c r="H2186">
        <f>Table5[[#This Row],[UNITID]]</f>
        <v>198552</v>
      </c>
      <c r="I2186" s="8">
        <f>Table5[[#This Row],[Growth Rate]]</f>
        <v>0.27986906710310966</v>
      </c>
    </row>
    <row r="2187" spans="1:9" hidden="1">
      <c r="A2187">
        <f>Table19[[#This Row],[UNITID]]</f>
        <v>198552</v>
      </c>
      <c r="B2187" t="str">
        <f>Table19[[#This Row],[OUTCOMES MEASURES]]</f>
        <v>Exclusions to cohort</v>
      </c>
      <c r="C2187" s="7" t="str">
        <f>Table19[[#This Row],[Growth Rate]]</f>
        <v/>
      </c>
      <c r="D2187">
        <f>Table20[[#This Row],[UNITID]]</f>
        <v>198552</v>
      </c>
      <c r="E2187" s="7" t="str">
        <f>Table20[[#This Row],[Growth Rate]]</f>
        <v/>
      </c>
      <c r="F2187">
        <f>Table21[[#This Row],[UNITID]]</f>
        <v>198552</v>
      </c>
      <c r="G2187" s="7" t="str">
        <f>Table21[[#This Row],[Growth Rate]]</f>
        <v/>
      </c>
      <c r="H2187">
        <f>Table5[[#This Row],[UNITID]]</f>
        <v>198552</v>
      </c>
      <c r="I2187" s="7" t="str">
        <f>Table5[[#This Row],[Growth Rate]]</f>
        <v/>
      </c>
    </row>
    <row r="2188" spans="1:9" ht="14.25">
      <c r="A2188" s="63">
        <f>Table19[[#This Row],[UNITID]]</f>
        <v>198552</v>
      </c>
      <c r="B2188" s="63" t="str">
        <f>Table19[[#This Row],[OUTCOMES MEASURES]]</f>
        <v>Adjusted cohort</v>
      </c>
      <c r="C2188" s="64">
        <f>Table19[[#This Row],[Growth Rate]]</f>
        <v>-0.12320328542094455</v>
      </c>
      <c r="D2188">
        <f>Table20[[#This Row],[UNITID]]</f>
        <v>198552</v>
      </c>
      <c r="E2188" s="64">
        <f>Table20[[#This Row],[Growth Rate]]</f>
        <v>-0.15646258503401361</v>
      </c>
      <c r="F2188">
        <f>Table21[[#This Row],[UNITID]]</f>
        <v>198552</v>
      </c>
      <c r="G2188" s="155">
        <f>Table21[[#This Row],[Growth Rate]]</f>
        <v>0.23234200743494424</v>
      </c>
      <c r="H2188">
        <f>Table5[[#This Row],[UNITID]]</f>
        <v>198552</v>
      </c>
      <c r="I2188" s="64">
        <f>Table5[[#This Row],[Growth Rate]]</f>
        <v>0.27986906710310966</v>
      </c>
    </row>
    <row r="2189" spans="1:9" hidden="1">
      <c r="A2189">
        <f>Table19[[#This Row],[UNITID]]</f>
        <v>198552</v>
      </c>
      <c r="B2189" t="str">
        <f>Table19[[#This Row],[OUTCOMES MEASURES]]</f>
        <v>Number of adjusted cohort receiving a certificate at 4 years</v>
      </c>
      <c r="C2189" s="7">
        <f>Table19[[#This Row],[Growth Rate]]</f>
        <v>-0.15</v>
      </c>
      <c r="D2189">
        <f>Table20[[#This Row],[UNITID]]</f>
        <v>198552</v>
      </c>
      <c r="E2189" s="7">
        <f>Table20[[#This Row],[Growth Rate]]</f>
        <v>3.125E-2</v>
      </c>
      <c r="F2189">
        <f>Table21[[#This Row],[UNITID]]</f>
        <v>198552</v>
      </c>
      <c r="G2189" s="7">
        <f>Table21[[#This Row],[Growth Rate]]</f>
        <v>0.75</v>
      </c>
      <c r="H2189">
        <f>Table5[[#This Row],[UNITID]]</f>
        <v>198552</v>
      </c>
      <c r="I2189" s="7">
        <f>Table5[[#This Row],[Growth Rate]]</f>
        <v>1.09375</v>
      </c>
    </row>
    <row r="2190" spans="1:9" hidden="1">
      <c r="A2190">
        <f>Table19[[#This Row],[UNITID]]</f>
        <v>198552</v>
      </c>
      <c r="B2190" t="str">
        <f>Table19[[#This Row],[OUTCOMES MEASURES]]</f>
        <v>Number of adjusted cohort receiving an Associate's degree at 4 years</v>
      </c>
      <c r="C2190" s="7">
        <f>Table19[[#This Row],[Growth Rate]]</f>
        <v>0.31372549019607843</v>
      </c>
      <c r="D2190">
        <f>Table20[[#This Row],[UNITID]]</f>
        <v>198552</v>
      </c>
      <c r="E2190" s="7">
        <f>Table20[[#This Row],[Growth Rate]]</f>
        <v>-0.30088495575221241</v>
      </c>
      <c r="F2190">
        <f>Table21[[#This Row],[UNITID]]</f>
        <v>198552</v>
      </c>
      <c r="G2190" s="7">
        <f>Table21[[#This Row],[Growth Rate]]</f>
        <v>1.2380952380952381</v>
      </c>
      <c r="H2190">
        <f>Table5[[#This Row],[UNITID]]</f>
        <v>198552</v>
      </c>
      <c r="I2190" s="7">
        <f>Table5[[#This Row],[Growth Rate]]</f>
        <v>1.6981132075471699</v>
      </c>
    </row>
    <row r="2191" spans="1:9" hidden="1">
      <c r="A2191">
        <f>Table19[[#This Row],[UNITID]]</f>
        <v>198552</v>
      </c>
      <c r="B2191" t="str">
        <f>Table19[[#This Row],[OUTCOMES MEASURES]]</f>
        <v>Number of adjusted cohort receiving a Bachelor's degree at 4 years</v>
      </c>
      <c r="C2191" s="7" t="str">
        <f>Table19[[#This Row],[Growth Rate]]</f>
        <v/>
      </c>
      <c r="D2191">
        <f>Table20[[#This Row],[UNITID]]</f>
        <v>198552</v>
      </c>
      <c r="E2191" s="7" t="str">
        <f>Table20[[#This Row],[Growth Rate]]</f>
        <v/>
      </c>
      <c r="F2191">
        <f>Table21[[#This Row],[UNITID]]</f>
        <v>198552</v>
      </c>
      <c r="G2191" s="7" t="str">
        <f>Table21[[#This Row],[Growth Rate]]</f>
        <v/>
      </c>
      <c r="H2191">
        <f>Table5[[#This Row],[UNITID]]</f>
        <v>198552</v>
      </c>
      <c r="I2191" s="7" t="str">
        <f>Table5[[#This Row],[Growth Rate]]</f>
        <v/>
      </c>
    </row>
    <row r="2192" spans="1:9" hidden="1">
      <c r="A2192">
        <f>Table19[[#This Row],[UNITID]]</f>
        <v>198552</v>
      </c>
      <c r="B2192" s="2" t="str">
        <f>Table19[[#This Row],[OUTCOMES MEASURES]]</f>
        <v>Number of adjusted cohort receiving an award at 4 years</v>
      </c>
      <c r="C2192" s="7">
        <f>Table19[[#This Row],[Growth Rate]]</f>
        <v>0.21761658031088082</v>
      </c>
      <c r="D2192">
        <f>Table20[[#This Row],[UNITID]]</f>
        <v>198552</v>
      </c>
      <c r="E2192" s="7">
        <f>Table20[[#This Row],[Growth Rate]]</f>
        <v>-0.22758620689655173</v>
      </c>
      <c r="F2192">
        <f>Table21[[#This Row],[UNITID]]</f>
        <v>198552</v>
      </c>
      <c r="G2192" s="21">
        <f>Table21[[#This Row],[Growth Rate]]</f>
        <v>1.103448275862069</v>
      </c>
      <c r="H2192">
        <f>Table5[[#This Row],[UNITID]]</f>
        <v>198552</v>
      </c>
      <c r="I2192" s="7">
        <f>Table5[[#This Row],[Growth Rate]]</f>
        <v>1.4705882352941178</v>
      </c>
    </row>
    <row r="2193" spans="1:9" ht="14.25">
      <c r="A2193" s="63">
        <f>Table19[[#This Row],[UNITID]]</f>
        <v>198552</v>
      </c>
      <c r="B2193" s="148" t="str">
        <f>Table19[[#This Row],[OUTCOMES MEASURES]]</f>
        <v>Percent of adjusted cohort receiving an award at 4 years</v>
      </c>
      <c r="C2193" s="156">
        <f>Table19[[#This Row],[Growth Rate]]</f>
        <v>0.4</v>
      </c>
      <c r="D2193">
        <f>Table20[[#This Row],[UNITID]]</f>
        <v>198552</v>
      </c>
      <c r="E2193" s="156">
        <f>Table20[[#This Row],[Growth Rate]]</f>
        <v>-6.25E-2</v>
      </c>
      <c r="F2193">
        <f>Table21[[#This Row],[UNITID]]</f>
        <v>198552</v>
      </c>
      <c r="G2193" s="157">
        <f>Table21[[#This Row],[Growth Rate]]</f>
        <v>0.75</v>
      </c>
      <c r="H2193">
        <f>Table5[[#This Row],[UNITID]]</f>
        <v>198552</v>
      </c>
      <c r="I2193" s="156">
        <f>Table5[[#This Row],[Growth Rate]]</f>
        <v>0.9285714285714286</v>
      </c>
    </row>
    <row r="2194" spans="1:9" hidden="1">
      <c r="A2194">
        <f>Table19[[#This Row],[UNITID]]</f>
        <v>198552</v>
      </c>
      <c r="B2194" t="str">
        <f>Table19[[#This Row],[OUTCOMES MEASURES]]</f>
        <v>Number of adjusted cohort receiving a certificate at 6 years</v>
      </c>
      <c r="C2194" s="7">
        <f>Table19[[#This Row],[Growth Rate]]</f>
        <v>-0.11764705882352941</v>
      </c>
      <c r="D2194">
        <f>Table20[[#This Row],[UNITID]]</f>
        <v>198552</v>
      </c>
      <c r="E2194" s="7">
        <f>Table20[[#This Row],[Growth Rate]]</f>
        <v>0.1891891891891892</v>
      </c>
      <c r="F2194">
        <f>Table21[[#This Row],[UNITID]]</f>
        <v>198552</v>
      </c>
      <c r="G2194" s="7">
        <f>Table21[[#This Row],[Growth Rate]]</f>
        <v>0.76923076923076927</v>
      </c>
      <c r="H2194">
        <f>Table5[[#This Row],[UNITID]]</f>
        <v>198552</v>
      </c>
      <c r="I2194" s="7">
        <f>Table5[[#This Row],[Growth Rate]]</f>
        <v>1.2941176470588236</v>
      </c>
    </row>
    <row r="2195" spans="1:9" hidden="1">
      <c r="A2195">
        <f>Table19[[#This Row],[UNITID]]</f>
        <v>198552</v>
      </c>
      <c r="B2195" t="str">
        <f>Table19[[#This Row],[OUTCOMES MEASURES]]</f>
        <v>Number of adjusted cohort receiving an Associate's degree at 6 years</v>
      </c>
      <c r="C2195" s="7">
        <f>Table19[[#This Row],[Growth Rate]]</f>
        <v>0.30107526881720431</v>
      </c>
      <c r="D2195">
        <f>Table20[[#This Row],[UNITID]]</f>
        <v>198552</v>
      </c>
      <c r="E2195" s="7">
        <f>Table20[[#This Row],[Growth Rate]]</f>
        <v>-0.26829268292682928</v>
      </c>
      <c r="F2195">
        <f>Table21[[#This Row],[UNITID]]</f>
        <v>198552</v>
      </c>
      <c r="G2195" s="7">
        <f>Table21[[#This Row],[Growth Rate]]</f>
        <v>1.323943661971831</v>
      </c>
      <c r="H2195">
        <f>Table5[[#This Row],[UNITID]]</f>
        <v>198552</v>
      </c>
      <c r="I2195" s="7">
        <f>Table5[[#This Row],[Growth Rate]]</f>
        <v>1.6984126984126984</v>
      </c>
    </row>
    <row r="2196" spans="1:9" hidden="1">
      <c r="A2196">
        <f>Table19[[#This Row],[UNITID]]</f>
        <v>198552</v>
      </c>
      <c r="B2196" t="str">
        <f>Table19[[#This Row],[OUTCOMES MEASURES]]</f>
        <v>Number of adjusted cohort receiving a Bachelor's degree at 6 years</v>
      </c>
      <c r="C2196" s="7" t="str">
        <f>Table19[[#This Row],[Growth Rate]]</f>
        <v/>
      </c>
      <c r="D2196">
        <f>Table20[[#This Row],[UNITID]]</f>
        <v>198552</v>
      </c>
      <c r="E2196" s="7" t="str">
        <f>Table20[[#This Row],[Growth Rate]]</f>
        <v/>
      </c>
      <c r="F2196">
        <f>Table21[[#This Row],[UNITID]]</f>
        <v>198552</v>
      </c>
      <c r="G2196" s="7" t="str">
        <f>Table21[[#This Row],[Growth Rate]]</f>
        <v/>
      </c>
      <c r="H2196">
        <f>Table5[[#This Row],[UNITID]]</f>
        <v>198552</v>
      </c>
      <c r="I2196" s="7" t="str">
        <f>Table5[[#This Row],[Growth Rate]]</f>
        <v/>
      </c>
    </row>
    <row r="2197" spans="1:9" hidden="1">
      <c r="A2197">
        <f>Table19[[#This Row],[UNITID]]</f>
        <v>198552</v>
      </c>
      <c r="B2197" s="2" t="str">
        <f>Table19[[#This Row],[OUTCOMES MEASURES]]</f>
        <v>Number of adjusted cohort receiving an award at 6 years</v>
      </c>
      <c r="C2197" s="7">
        <f>Table19[[#This Row],[Growth Rate]]</f>
        <v>0.2109704641350211</v>
      </c>
      <c r="D2197">
        <f>Table20[[#This Row],[UNITID]]</f>
        <v>198552</v>
      </c>
      <c r="E2197" s="7">
        <f>Table20[[#This Row],[Growth Rate]]</f>
        <v>-0.18407960199004975</v>
      </c>
      <c r="F2197">
        <f>Table21[[#This Row],[UNITID]]</f>
        <v>198552</v>
      </c>
      <c r="G2197" s="21">
        <f>Table21[[#This Row],[Growth Rate]]</f>
        <v>1.1752577319587629</v>
      </c>
      <c r="H2197">
        <f>Table5[[#This Row],[UNITID]]</f>
        <v>198552</v>
      </c>
      <c r="I2197" s="7">
        <f>Table5[[#This Row],[Growth Rate]]</f>
        <v>1.5567010309278351</v>
      </c>
    </row>
    <row r="2198" spans="1:9" ht="14.25">
      <c r="A2198" s="63">
        <f>Table19[[#This Row],[UNITID]]</f>
        <v>198552</v>
      </c>
      <c r="B2198" s="148" t="str">
        <f>Table19[[#This Row],[OUTCOMES MEASURES]]</f>
        <v>Percent of adjusted cohort receiving an award at 6 years</v>
      </c>
      <c r="C2198" s="156">
        <f>Table19[[#This Row],[Growth Rate]]</f>
        <v>0.41666666666666669</v>
      </c>
      <c r="D2198">
        <f>Table20[[#This Row],[UNITID]]</f>
        <v>198552</v>
      </c>
      <c r="E2198" s="156">
        <f>Table20[[#This Row],[Growth Rate]]</f>
        <v>-4.3478260869565216E-2</v>
      </c>
      <c r="F2198">
        <f>Table21[[#This Row],[UNITID]]</f>
        <v>198552</v>
      </c>
      <c r="G2198" s="157">
        <f>Table21[[#This Row],[Growth Rate]]</f>
        <v>0.77777777777777779</v>
      </c>
      <c r="H2198">
        <f>Table5[[#This Row],[UNITID]]</f>
        <v>198552</v>
      </c>
      <c r="I2198" s="156">
        <f>Table5[[#This Row],[Growth Rate]]</f>
        <v>1</v>
      </c>
    </row>
    <row r="2199" spans="1:9" hidden="1">
      <c r="A2199">
        <f>Table19[[#This Row],[UNITID]]</f>
        <v>198552</v>
      </c>
      <c r="B2199" t="str">
        <f>Table19[[#This Row],[OUTCOMES MEASURES]]</f>
        <v>Number of adjusted cohort receiving a certificate at 8 years</v>
      </c>
      <c r="C2199" s="7">
        <f>Table19[[#This Row],[Growth Rate]]</f>
        <v>-0.19642857142857142</v>
      </c>
      <c r="D2199">
        <f>Table20[[#This Row],[UNITID]]</f>
        <v>198552</v>
      </c>
      <c r="E2199" s="7">
        <f>Table20[[#This Row],[Growth Rate]]</f>
        <v>0.14634146341463414</v>
      </c>
      <c r="F2199">
        <f>Table21[[#This Row],[UNITID]]</f>
        <v>198552</v>
      </c>
      <c r="G2199" s="7">
        <f>Table21[[#This Row],[Growth Rate]]</f>
        <v>0.7407407407407407</v>
      </c>
      <c r="H2199">
        <f>Table5[[#This Row],[UNITID]]</f>
        <v>198552</v>
      </c>
      <c r="I2199" s="7">
        <f>Table5[[#This Row],[Growth Rate]]</f>
        <v>1.1621621621621621</v>
      </c>
    </row>
    <row r="2200" spans="1:9" hidden="1">
      <c r="A2200">
        <f>Table19[[#This Row],[UNITID]]</f>
        <v>198552</v>
      </c>
      <c r="B2200" t="str">
        <f>Table19[[#This Row],[OUTCOMES MEASURES]]</f>
        <v>Number of adjusted cohort receiving an Associate's degree at 8 years</v>
      </c>
      <c r="C2200" s="7">
        <f>Table19[[#This Row],[Growth Rate]]</f>
        <v>0.24878048780487805</v>
      </c>
      <c r="D2200">
        <f>Table20[[#This Row],[UNITID]]</f>
        <v>198552</v>
      </c>
      <c r="E2200" s="7">
        <f>Table20[[#This Row],[Growth Rate]]</f>
        <v>-0.287292817679558</v>
      </c>
      <c r="F2200">
        <f>Table21[[#This Row],[UNITID]]</f>
        <v>198552</v>
      </c>
      <c r="G2200" s="7">
        <f>Table21[[#This Row],[Growth Rate]]</f>
        <v>1.2307692307692308</v>
      </c>
      <c r="H2200">
        <f>Table5[[#This Row],[UNITID]]</f>
        <v>198552</v>
      </c>
      <c r="I2200" s="7">
        <f>Table5[[#This Row],[Growth Rate]]</f>
        <v>1.6716417910447761</v>
      </c>
    </row>
    <row r="2201" spans="1:9" hidden="1">
      <c r="A2201">
        <f>Table19[[#This Row],[UNITID]]</f>
        <v>198552</v>
      </c>
      <c r="B2201" t="str">
        <f>Table19[[#This Row],[OUTCOMES MEASURES]]</f>
        <v>Number of adjusted cohort receiving a Bachelor's degree at 8 years</v>
      </c>
      <c r="C2201" s="7" t="str">
        <f>Table19[[#This Row],[Growth Rate]]</f>
        <v/>
      </c>
      <c r="D2201">
        <f>Table20[[#This Row],[UNITID]]</f>
        <v>198552</v>
      </c>
      <c r="E2201" s="7" t="str">
        <f>Table20[[#This Row],[Growth Rate]]</f>
        <v/>
      </c>
      <c r="F2201">
        <f>Table21[[#This Row],[UNITID]]</f>
        <v>198552</v>
      </c>
      <c r="G2201" s="7" t="str">
        <f>Table21[[#This Row],[Growth Rate]]</f>
        <v/>
      </c>
      <c r="H2201">
        <f>Table5[[#This Row],[UNITID]]</f>
        <v>198552</v>
      </c>
      <c r="I2201" s="7" t="str">
        <f>Table5[[#This Row],[Growth Rate]]</f>
        <v/>
      </c>
    </row>
    <row r="2202" spans="1:9" hidden="1">
      <c r="A2202">
        <f>Table19[[#This Row],[UNITID]]</f>
        <v>198552</v>
      </c>
      <c r="B2202" t="str">
        <f>Table19[[#This Row],[OUTCOMES MEASURES]]</f>
        <v>Number of adjusted cohort receiving an award at 8 years</v>
      </c>
      <c r="C2202" s="7">
        <f>Table19[[#This Row],[Growth Rate]]</f>
        <v>0.1532567049808429</v>
      </c>
      <c r="D2202">
        <f>Table20[[#This Row],[UNITID]]</f>
        <v>198552</v>
      </c>
      <c r="E2202" s="7">
        <f>Table20[[#This Row],[Growth Rate]]</f>
        <v>-0.2072072072072072</v>
      </c>
      <c r="F2202">
        <f>Table21[[#This Row],[UNITID]]</f>
        <v>198552</v>
      </c>
      <c r="G2202" s="7">
        <f>Table21[[#This Row],[Growth Rate]]</f>
        <v>1.1047619047619048</v>
      </c>
      <c r="H2202">
        <f>Table5[[#This Row],[UNITID]]</f>
        <v>198552</v>
      </c>
      <c r="I2202" s="7">
        <f>Table5[[#This Row],[Growth Rate]]</f>
        <v>1.4903846153846154</v>
      </c>
    </row>
    <row r="2203" spans="1:9" hidden="1">
      <c r="A2203">
        <f>Table19[[#This Row],[UNITID]]</f>
        <v>198552</v>
      </c>
      <c r="B2203" t="str">
        <f>Table19[[#This Row],[OUTCOMES MEASURES]]</f>
        <v>Number of adjusted cohort still enrolled at your institution at 8 years</v>
      </c>
      <c r="C2203" s="7">
        <f>Table19[[#This Row],[Growth Rate]]</f>
        <v>7.1428571428571425E-2</v>
      </c>
      <c r="D2203">
        <f>Table20[[#This Row],[UNITID]]</f>
        <v>198552</v>
      </c>
      <c r="E2203" s="7">
        <f>Table20[[#This Row],[Growth Rate]]</f>
        <v>-0.35</v>
      </c>
      <c r="F2203">
        <f>Table21[[#This Row],[UNITID]]</f>
        <v>198552</v>
      </c>
      <c r="G2203" s="7">
        <f>Table21[[#This Row],[Growth Rate]]</f>
        <v>-0.2</v>
      </c>
      <c r="H2203">
        <f>Table5[[#This Row],[UNITID]]</f>
        <v>198552</v>
      </c>
      <c r="I2203" s="7">
        <f>Table5[[#This Row],[Growth Rate]]</f>
        <v>-0.4</v>
      </c>
    </row>
    <row r="2204" spans="1:9" hidden="1">
      <c r="A2204">
        <f>Table19[[#This Row],[UNITID]]</f>
        <v>198552</v>
      </c>
      <c r="B2204" t="str">
        <f>Table19[[#This Row],[OUTCOMES MEASURES]]</f>
        <v>Number of adjusted cohort who enrolled subsequently at another institution at 8 years</v>
      </c>
      <c r="C2204" s="7">
        <f>Table19[[#This Row],[Growth Rate]]</f>
        <v>-0.34551495016611294</v>
      </c>
      <c r="D2204">
        <f>Table20[[#This Row],[UNITID]]</f>
        <v>198552</v>
      </c>
      <c r="E2204" s="7">
        <f>Table20[[#This Row],[Growth Rate]]</f>
        <v>-0.41056910569105692</v>
      </c>
      <c r="F2204">
        <f>Table21[[#This Row],[UNITID]]</f>
        <v>198552</v>
      </c>
      <c r="G2204" s="7">
        <f>Table21[[#This Row],[Growth Rate]]</f>
        <v>-0.24305555555555555</v>
      </c>
      <c r="H2204">
        <f>Table5[[#This Row],[UNITID]]</f>
        <v>198552</v>
      </c>
      <c r="I2204" s="7">
        <f>Table5[[#This Row],[Growth Rate]]</f>
        <v>-0.20987654320987653</v>
      </c>
    </row>
    <row r="2205" spans="1:9" hidden="1">
      <c r="A2205">
        <f>Table19[[#This Row],[UNITID]]</f>
        <v>198552</v>
      </c>
      <c r="B2205" s="2" t="str">
        <f>Table19[[#This Row],[OUTCOMES MEASURES]]</f>
        <v>Number of adjusted cohort whose subsequent enrollment status is unknown at 8 years</v>
      </c>
      <c r="C2205" s="8">
        <f>Table19[[#This Row],[Growth Rate]]</f>
        <v>-0.14321608040201006</v>
      </c>
      <c r="D2205">
        <f>Table20[[#This Row],[UNITID]]</f>
        <v>198552</v>
      </c>
      <c r="E2205" s="7">
        <f>Table20[[#This Row],[Growth Rate]]</f>
        <v>4.060913705583756E-2</v>
      </c>
      <c r="F2205">
        <f>Table21[[#This Row],[UNITID]]</f>
        <v>198552</v>
      </c>
      <c r="G2205" s="7">
        <f>Table21[[#This Row],[Growth Rate]]</f>
        <v>0.5714285714285714</v>
      </c>
      <c r="H2205">
        <f>Table5[[#This Row],[UNITID]]</f>
        <v>198552</v>
      </c>
      <c r="I2205" s="7">
        <f>Table5[[#This Row],[Growth Rate]]</f>
        <v>0.5357142857142857</v>
      </c>
    </row>
    <row r="2206" spans="1:9" hidden="1">
      <c r="A2206">
        <f>Table19[[#This Row],[UNITID]]</f>
        <v>198552</v>
      </c>
      <c r="B2206" s="2" t="str">
        <f>Table19[[#This Row],[OUTCOMES MEASURES]]</f>
        <v>Number of adjusted cohort who did not receive an award from your institution at 8 years</v>
      </c>
      <c r="C2206" s="7">
        <f>Table19[[#This Row],[Growth Rate]]</f>
        <v>-0.2244039270687237</v>
      </c>
      <c r="D2206">
        <f>Table20[[#This Row],[UNITID]]</f>
        <v>198552</v>
      </c>
      <c r="E2206" s="7">
        <f>Table20[[#This Row],[Growth Rate]]</f>
        <v>-0.1393939393939394</v>
      </c>
      <c r="F2206">
        <f>Table21[[#This Row],[UNITID]]</f>
        <v>198552</v>
      </c>
      <c r="G2206" s="21">
        <f>Table21[[#This Row],[Growth Rate]]</f>
        <v>2.0785219399538105E-2</v>
      </c>
      <c r="H2206">
        <f>Table5[[#This Row],[UNITID]]</f>
        <v>198552</v>
      </c>
      <c r="I2206" s="7">
        <f>Table5[[#This Row],[Growth Rate]]</f>
        <v>3.1558185404339252E-2</v>
      </c>
    </row>
    <row r="2207" spans="1:9" ht="14.25">
      <c r="A2207" s="63">
        <f>Table19[[#This Row],[UNITID]]</f>
        <v>198552</v>
      </c>
      <c r="B2207" s="148" t="str">
        <f>Table19[[#This Row],[OUTCOMES MEASURES]]</f>
        <v>Percent of adjusted cohort receiving an award at 8 years</v>
      </c>
      <c r="C2207" s="156">
        <f>Table19[[#This Row],[Growth Rate]]</f>
        <v>0.29629629629629628</v>
      </c>
      <c r="D2207">
        <f>Table20[[#This Row],[UNITID]]</f>
        <v>198552</v>
      </c>
      <c r="E2207" s="156">
        <f>Table20[[#This Row],[Growth Rate]]</f>
        <v>-0.04</v>
      </c>
      <c r="F2207">
        <f>Table21[[#This Row],[UNITID]]</f>
        <v>198552</v>
      </c>
      <c r="G2207" s="157">
        <f>Table21[[#This Row],[Growth Rate]]</f>
        <v>0.65</v>
      </c>
      <c r="H2207">
        <f>Table5[[#This Row],[UNITID]]</f>
        <v>198552</v>
      </c>
      <c r="I2207" s="156">
        <f>Table5[[#This Row],[Growth Rate]]</f>
        <v>0.94117647058823528</v>
      </c>
    </row>
    <row r="2208" spans="1:9" hidden="1">
      <c r="A2208">
        <f>Table19[[#This Row],[UNITID]]</f>
        <v>198552</v>
      </c>
      <c r="B2208" s="2" t="str">
        <f>Table19[[#This Row],[OUTCOMES MEASURES]]</f>
        <v>Percent of adjusted cohort still or subsequently enrolled at 8 years</v>
      </c>
      <c r="C2208" s="8">
        <f>Table19[[#This Row],[Growth Rate]]</f>
        <v>-0.21875</v>
      </c>
      <c r="D2208">
        <f>Table20[[#This Row],[UNITID]]</f>
        <v>198552</v>
      </c>
      <c r="E2208" s="7">
        <f>Table20[[#This Row],[Growth Rate]]</f>
        <v>-0.3</v>
      </c>
      <c r="F2208">
        <f>Table21[[#This Row],[UNITID]]</f>
        <v>198552</v>
      </c>
      <c r="G2208" s="21">
        <f>Table21[[#This Row],[Growth Rate]]</f>
        <v>-0.3888888888888889</v>
      </c>
      <c r="H2208">
        <f>Table5[[#This Row],[UNITID]]</f>
        <v>198552</v>
      </c>
      <c r="I2208" s="7">
        <f>Table5[[#This Row],[Growth Rate]]</f>
        <v>-0.38181818181818183</v>
      </c>
    </row>
    <row r="2209" spans="1:9" ht="14.25">
      <c r="A2209" s="63">
        <f>Table19[[#This Row],[UNITID]]</f>
        <v>198552</v>
      </c>
      <c r="B2209" s="148" t="str">
        <f>Table19[[#This Row],[OUTCOMES MEASURES]]</f>
        <v>Percent of adjusted cohort still enrolled at your institution at 8 years</v>
      </c>
      <c r="C2209" s="156">
        <f>Table19[[#This Row],[Growth Rate]]</f>
        <v>1</v>
      </c>
      <c r="D2209">
        <f>Table20[[#This Row],[UNITID]]</f>
        <v>198552</v>
      </c>
      <c r="E2209" s="156">
        <f>Table20[[#This Row],[Growth Rate]]</f>
        <v>0</v>
      </c>
      <c r="F2209">
        <f>Table21[[#This Row],[UNITID]]</f>
        <v>198552</v>
      </c>
      <c r="G2209" s="158">
        <f>Table21[[#This Row],[Growth Rate]]</f>
        <v>0</v>
      </c>
      <c r="H2209">
        <f>Table5[[#This Row],[UNITID]]</f>
        <v>198552</v>
      </c>
      <c r="I2209" s="156">
        <f>Table5[[#This Row],[Growth Rate]]</f>
        <v>-0.5</v>
      </c>
    </row>
    <row r="2210" spans="1:9" ht="14.25">
      <c r="A2210" s="63">
        <f>Table19[[#This Row],[UNITID]]</f>
        <v>198552</v>
      </c>
      <c r="B2210" s="148" t="str">
        <f>Table19[[#This Row],[OUTCOMES MEASURES]]</f>
        <v>Percent of adjusted cohort enrolled subsequently at another institution at 8 years</v>
      </c>
      <c r="C2210" s="156">
        <f>Table19[[#This Row],[Growth Rate]]</f>
        <v>-0.25806451612903225</v>
      </c>
      <c r="D2210">
        <f>Table20[[#This Row],[UNITID]]</f>
        <v>198552</v>
      </c>
      <c r="E2210" s="64">
        <f>Table20[[#This Row],[Growth Rate]]</f>
        <v>-0.32142857142857145</v>
      </c>
      <c r="F2210">
        <f>Table21[[#This Row],[UNITID]]</f>
        <v>198552</v>
      </c>
      <c r="G2210" s="158">
        <f>Table21[[#This Row],[Growth Rate]]</f>
        <v>-0.3888888888888889</v>
      </c>
      <c r="H2210">
        <f>Table5[[#This Row],[UNITID]]</f>
        <v>198552</v>
      </c>
      <c r="I2210" s="64">
        <f>Table5[[#This Row],[Growth Rate]]</f>
        <v>-0.37735849056603776</v>
      </c>
    </row>
    <row r="2211" spans="1:9" hidden="1">
      <c r="A2211">
        <f>Table19[[#This Row],[UNITID]]</f>
        <v>198552</v>
      </c>
      <c r="B2211" s="2" t="str">
        <f>Table19[[#This Row],[OUTCOMES MEASURES]]</f>
        <v>Percent of adjusted cohort enrollment status unknown at 8 years</v>
      </c>
      <c r="C2211" s="8">
        <f>Table19[[#This Row],[Growth Rate]]</f>
        <v>-2.4390243902439025E-2</v>
      </c>
      <c r="D2211">
        <f>Table20[[#This Row],[UNITID]]</f>
        <v>198552</v>
      </c>
      <c r="E2211" s="8">
        <f>Table20[[#This Row],[Growth Rate]]</f>
        <v>0.22222222222222221</v>
      </c>
      <c r="F2211">
        <f>Table21[[#This Row],[UNITID]]</f>
        <v>198552</v>
      </c>
      <c r="G2211" s="8">
        <f>Table21[[#This Row],[Growth Rate]]</f>
        <v>0.26923076923076922</v>
      </c>
      <c r="H2211">
        <f>Table5[[#This Row],[UNITID]]</f>
        <v>198552</v>
      </c>
      <c r="I2211" s="8">
        <f>Table5[[#This Row],[Growth Rate]]</f>
        <v>0.22222222222222221</v>
      </c>
    </row>
    <row r="2212" spans="1:9" hidden="1">
      <c r="A2212">
        <f>Table19[[#This Row],[UNITID]]</f>
        <v>198640</v>
      </c>
      <c r="B2212" s="2" t="str">
        <f>Table19[[#This Row],[OUTCOMES MEASURES]]</f>
        <v>First-Time, Full-Time Cohort</v>
      </c>
      <c r="C2212" s="8">
        <f>Table19[[#This Row],[Growth Rate]]</f>
        <v>-0.33557046979865773</v>
      </c>
      <c r="D2212">
        <f>Table20[[#This Row],[UNITID]]</f>
        <v>198640</v>
      </c>
      <c r="E2212" s="8">
        <f>Table20[[#This Row],[Growth Rate]]</f>
        <v>-0.4296875</v>
      </c>
      <c r="F2212">
        <f>Table21[[#This Row],[UNITID]]</f>
        <v>198640</v>
      </c>
      <c r="G2212" s="8">
        <f>Table21[[#This Row],[Growth Rate]]</f>
        <v>-0.7384615384615385</v>
      </c>
      <c r="H2212">
        <f>Table5[[#This Row],[UNITID]]</f>
        <v>198640</v>
      </c>
      <c r="I2212" s="8">
        <f>Table5[[#This Row],[Growth Rate]]</f>
        <v>-0.69945355191256831</v>
      </c>
    </row>
    <row r="2213" spans="1:9" hidden="1">
      <c r="A2213">
        <f>Table19[[#This Row],[UNITID]]</f>
        <v>198640</v>
      </c>
      <c r="B2213" t="str">
        <f>Table19[[#This Row],[OUTCOMES MEASURES]]</f>
        <v>Exclusions to cohort</v>
      </c>
      <c r="C2213" s="7" t="str">
        <f>Table19[[#This Row],[Growth Rate]]</f>
        <v/>
      </c>
      <c r="D2213">
        <f>Table20[[#This Row],[UNITID]]</f>
        <v>198640</v>
      </c>
      <c r="E2213" s="7" t="str">
        <f>Table20[[#This Row],[Growth Rate]]</f>
        <v/>
      </c>
      <c r="F2213">
        <f>Table21[[#This Row],[UNITID]]</f>
        <v>198640</v>
      </c>
      <c r="G2213" s="7" t="str">
        <f>Table21[[#This Row],[Growth Rate]]</f>
        <v/>
      </c>
      <c r="H2213">
        <f>Table5[[#This Row],[UNITID]]</f>
        <v>198640</v>
      </c>
      <c r="I2213" s="7" t="str">
        <f>Table5[[#This Row],[Growth Rate]]</f>
        <v/>
      </c>
    </row>
    <row r="2214" spans="1:9" ht="14.25">
      <c r="A2214" s="63">
        <f>Table19[[#This Row],[UNITID]]</f>
        <v>198640</v>
      </c>
      <c r="B2214" s="63" t="str">
        <f>Table19[[#This Row],[OUTCOMES MEASURES]]</f>
        <v>Adjusted cohort</v>
      </c>
      <c r="C2214" s="64">
        <f>Table19[[#This Row],[Growth Rate]]</f>
        <v>-0.33557046979865773</v>
      </c>
      <c r="D2214">
        <f>Table20[[#This Row],[UNITID]]</f>
        <v>198640</v>
      </c>
      <c r="E2214" s="64">
        <f>Table20[[#This Row],[Growth Rate]]</f>
        <v>-0.4296875</v>
      </c>
      <c r="F2214">
        <f>Table21[[#This Row],[UNITID]]</f>
        <v>198640</v>
      </c>
      <c r="G2214" s="155">
        <f>Table21[[#This Row],[Growth Rate]]</f>
        <v>-0.7384615384615385</v>
      </c>
      <c r="H2214">
        <f>Table5[[#This Row],[UNITID]]</f>
        <v>198640</v>
      </c>
      <c r="I2214" s="64">
        <f>Table5[[#This Row],[Growth Rate]]</f>
        <v>-0.69945355191256831</v>
      </c>
    </row>
    <row r="2215" spans="1:9" hidden="1">
      <c r="A2215">
        <f>Table19[[#This Row],[UNITID]]</f>
        <v>198640</v>
      </c>
      <c r="B2215" t="str">
        <f>Table19[[#This Row],[OUTCOMES MEASURES]]</f>
        <v>Number of adjusted cohort receiving a certificate at 4 years</v>
      </c>
      <c r="C2215" s="7">
        <f>Table19[[#This Row],[Growth Rate]]</f>
        <v>1.4642857142857142</v>
      </c>
      <c r="D2215">
        <f>Table20[[#This Row],[UNITID]]</f>
        <v>198640</v>
      </c>
      <c r="E2215" s="7">
        <f>Table20[[#This Row],[Growth Rate]]</f>
        <v>5.1111111111111107</v>
      </c>
      <c r="F2215">
        <f>Table21[[#This Row],[UNITID]]</f>
        <v>198640</v>
      </c>
      <c r="G2215" s="7">
        <f>Table21[[#This Row],[Growth Rate]]</f>
        <v>5</v>
      </c>
      <c r="H2215">
        <f>Table5[[#This Row],[UNITID]]</f>
        <v>198640</v>
      </c>
      <c r="I2215" s="7">
        <f>Table5[[#This Row],[Growth Rate]]</f>
        <v>-0.25</v>
      </c>
    </row>
    <row r="2216" spans="1:9" hidden="1">
      <c r="A2216">
        <f>Table19[[#This Row],[UNITID]]</f>
        <v>198640</v>
      </c>
      <c r="B2216" t="str">
        <f>Table19[[#This Row],[OUTCOMES MEASURES]]</f>
        <v>Number of adjusted cohort receiving an Associate's degree at 4 years</v>
      </c>
      <c r="C2216" s="7">
        <f>Table19[[#This Row],[Growth Rate]]</f>
        <v>9.0909090909090912E-2</v>
      </c>
      <c r="D2216">
        <f>Table20[[#This Row],[UNITID]]</f>
        <v>198640</v>
      </c>
      <c r="E2216" s="7">
        <f>Table20[[#This Row],[Growth Rate]]</f>
        <v>-0.66666666666666663</v>
      </c>
      <c r="F2216">
        <f>Table21[[#This Row],[UNITID]]</f>
        <v>198640</v>
      </c>
      <c r="G2216" s="7">
        <f>Table21[[#This Row],[Growth Rate]]</f>
        <v>0.26666666666666666</v>
      </c>
      <c r="H2216">
        <f>Table5[[#This Row],[UNITID]]</f>
        <v>198640</v>
      </c>
      <c r="I2216" s="7">
        <f>Table5[[#This Row],[Growth Rate]]</f>
        <v>-0.68421052631578949</v>
      </c>
    </row>
    <row r="2217" spans="1:9" hidden="1">
      <c r="A2217">
        <f>Table19[[#This Row],[UNITID]]</f>
        <v>198640</v>
      </c>
      <c r="B2217" t="str">
        <f>Table19[[#This Row],[OUTCOMES MEASURES]]</f>
        <v>Number of adjusted cohort receiving a Bachelor's degree at 4 years</v>
      </c>
      <c r="C2217" s="7" t="str">
        <f>Table19[[#This Row],[Growth Rate]]</f>
        <v/>
      </c>
      <c r="D2217">
        <f>Table20[[#This Row],[UNITID]]</f>
        <v>198640</v>
      </c>
      <c r="E2217" s="7" t="str">
        <f>Table20[[#This Row],[Growth Rate]]</f>
        <v/>
      </c>
      <c r="F2217">
        <f>Table21[[#This Row],[UNITID]]</f>
        <v>198640</v>
      </c>
      <c r="G2217" s="7" t="str">
        <f>Table21[[#This Row],[Growth Rate]]</f>
        <v/>
      </c>
      <c r="H2217">
        <f>Table5[[#This Row],[UNITID]]</f>
        <v>198640</v>
      </c>
      <c r="I2217" s="7" t="str">
        <f>Table5[[#This Row],[Growth Rate]]</f>
        <v/>
      </c>
    </row>
    <row r="2218" spans="1:9" hidden="1">
      <c r="A2218">
        <f>Table19[[#This Row],[UNITID]]</f>
        <v>198640</v>
      </c>
      <c r="B2218" s="2" t="str">
        <f>Table19[[#This Row],[OUTCOMES MEASURES]]</f>
        <v>Number of adjusted cohort receiving an award at 4 years</v>
      </c>
      <c r="C2218" s="7">
        <f>Table19[[#This Row],[Growth Rate]]</f>
        <v>0.86</v>
      </c>
      <c r="D2218">
        <f>Table20[[#This Row],[UNITID]]</f>
        <v>198640</v>
      </c>
      <c r="E2218" s="7">
        <f>Table20[[#This Row],[Growth Rate]]</f>
        <v>1.8095238095238095</v>
      </c>
      <c r="F2218">
        <f>Table21[[#This Row],[UNITID]]</f>
        <v>198640</v>
      </c>
      <c r="G2218" s="21">
        <f>Table21[[#This Row],[Growth Rate]]</f>
        <v>0.82352941176470584</v>
      </c>
      <c r="H2218">
        <f>Table5[[#This Row],[UNITID]]</f>
        <v>198640</v>
      </c>
      <c r="I2218" s="7">
        <f>Table5[[#This Row],[Growth Rate]]</f>
        <v>-0.60869565217391308</v>
      </c>
    </row>
    <row r="2219" spans="1:9" ht="14.25">
      <c r="A2219" s="63">
        <f>Table19[[#This Row],[UNITID]]</f>
        <v>198640</v>
      </c>
      <c r="B2219" s="148" t="str">
        <f>Table19[[#This Row],[OUTCOMES MEASURES]]</f>
        <v>Percent of adjusted cohort receiving an award at 4 years</v>
      </c>
      <c r="C2219" s="156">
        <f>Table19[[#This Row],[Growth Rate]]</f>
        <v>1.7647058823529411</v>
      </c>
      <c r="D2219">
        <f>Table20[[#This Row],[UNITID]]</f>
        <v>198640</v>
      </c>
      <c r="E2219" s="156">
        <f>Table20[[#This Row],[Growth Rate]]</f>
        <v>4</v>
      </c>
      <c r="F2219">
        <f>Table21[[#This Row],[UNITID]]</f>
        <v>198640</v>
      </c>
      <c r="G2219" s="157">
        <f>Table21[[#This Row],[Growth Rate]]</f>
        <v>5.7777777777777777</v>
      </c>
      <c r="H2219">
        <f>Table5[[#This Row],[UNITID]]</f>
        <v>198640</v>
      </c>
      <c r="I2219" s="156">
        <f>Table5[[#This Row],[Growth Rate]]</f>
        <v>0.23076923076923078</v>
      </c>
    </row>
    <row r="2220" spans="1:9" hidden="1">
      <c r="A2220">
        <f>Table19[[#This Row],[UNITID]]</f>
        <v>198640</v>
      </c>
      <c r="B2220" t="str">
        <f>Table19[[#This Row],[OUTCOMES MEASURES]]</f>
        <v>Number of adjusted cohort receiving a certificate at 6 years</v>
      </c>
      <c r="C2220" s="7">
        <f>Table19[[#This Row],[Growth Rate]]</f>
        <v>1.5357142857142858</v>
      </c>
      <c r="D2220">
        <f>Table20[[#This Row],[UNITID]]</f>
        <v>198640</v>
      </c>
      <c r="E2220" s="7">
        <f>Table20[[#This Row],[Growth Rate]]</f>
        <v>5.875</v>
      </c>
      <c r="F2220">
        <f>Table21[[#This Row],[UNITID]]</f>
        <v>198640</v>
      </c>
      <c r="G2220" s="7">
        <f>Table21[[#This Row],[Growth Rate]]</f>
        <v>4.5</v>
      </c>
      <c r="H2220">
        <f>Table5[[#This Row],[UNITID]]</f>
        <v>198640</v>
      </c>
      <c r="I2220" s="7">
        <f>Table5[[#This Row],[Growth Rate]]</f>
        <v>0</v>
      </c>
    </row>
    <row r="2221" spans="1:9" hidden="1">
      <c r="A2221">
        <f>Table19[[#This Row],[UNITID]]</f>
        <v>198640</v>
      </c>
      <c r="B2221" t="str">
        <f>Table19[[#This Row],[OUTCOMES MEASURES]]</f>
        <v>Number of adjusted cohort receiving an Associate's degree at 6 years</v>
      </c>
      <c r="C2221" s="7">
        <f>Table19[[#This Row],[Growth Rate]]</f>
        <v>-3.5714285714285712E-2</v>
      </c>
      <c r="D2221">
        <f>Table20[[#This Row],[UNITID]]</f>
        <v>198640</v>
      </c>
      <c r="E2221" s="7">
        <f>Table20[[#This Row],[Growth Rate]]</f>
        <v>-0.625</v>
      </c>
      <c r="F2221">
        <f>Table21[[#This Row],[UNITID]]</f>
        <v>198640</v>
      </c>
      <c r="G2221" s="7">
        <f>Table21[[#This Row],[Growth Rate]]</f>
        <v>0.25</v>
      </c>
      <c r="H2221">
        <f>Table5[[#This Row],[UNITID]]</f>
        <v>198640</v>
      </c>
      <c r="I2221" s="7">
        <f>Table5[[#This Row],[Growth Rate]]</f>
        <v>-0.69565217391304346</v>
      </c>
    </row>
    <row r="2222" spans="1:9" hidden="1">
      <c r="A2222">
        <f>Table19[[#This Row],[UNITID]]</f>
        <v>198640</v>
      </c>
      <c r="B2222" t="str">
        <f>Table19[[#This Row],[OUTCOMES MEASURES]]</f>
        <v>Number of adjusted cohort receiving a Bachelor's degree at 6 years</v>
      </c>
      <c r="C2222" s="7" t="str">
        <f>Table19[[#This Row],[Growth Rate]]</f>
        <v/>
      </c>
      <c r="D2222">
        <f>Table20[[#This Row],[UNITID]]</f>
        <v>198640</v>
      </c>
      <c r="E2222" s="7" t="str">
        <f>Table20[[#This Row],[Growth Rate]]</f>
        <v/>
      </c>
      <c r="F2222">
        <f>Table21[[#This Row],[UNITID]]</f>
        <v>198640</v>
      </c>
      <c r="G2222" s="7" t="str">
        <f>Table21[[#This Row],[Growth Rate]]</f>
        <v/>
      </c>
      <c r="H2222">
        <f>Table5[[#This Row],[UNITID]]</f>
        <v>198640</v>
      </c>
      <c r="I2222" s="7" t="str">
        <f>Table5[[#This Row],[Growth Rate]]</f>
        <v/>
      </c>
    </row>
    <row r="2223" spans="1:9" hidden="1">
      <c r="A2223">
        <f>Table19[[#This Row],[UNITID]]</f>
        <v>198640</v>
      </c>
      <c r="B2223" s="2" t="str">
        <f>Table19[[#This Row],[OUTCOMES MEASURES]]</f>
        <v>Number of adjusted cohort receiving an award at 6 years</v>
      </c>
      <c r="C2223" s="7">
        <f>Table19[[#This Row],[Growth Rate]]</f>
        <v>0.75</v>
      </c>
      <c r="D2223">
        <f>Table20[[#This Row],[UNITID]]</f>
        <v>198640</v>
      </c>
      <c r="E2223" s="7">
        <f>Table20[[#This Row],[Growth Rate]]</f>
        <v>1.5416666666666667</v>
      </c>
      <c r="F2223">
        <f>Table21[[#This Row],[UNITID]]</f>
        <v>198640</v>
      </c>
      <c r="G2223" s="21">
        <f>Table21[[#This Row],[Growth Rate]]</f>
        <v>0.72222222222222221</v>
      </c>
      <c r="H2223">
        <f>Table5[[#This Row],[UNITID]]</f>
        <v>198640</v>
      </c>
      <c r="I2223" s="7">
        <f>Table5[[#This Row],[Growth Rate]]</f>
        <v>-0.61538461538461542</v>
      </c>
    </row>
    <row r="2224" spans="1:9" ht="14.25">
      <c r="A2224" s="63">
        <f>Table19[[#This Row],[UNITID]]</f>
        <v>198640</v>
      </c>
      <c r="B2224" s="148" t="str">
        <f>Table19[[#This Row],[OUTCOMES MEASURES]]</f>
        <v>Percent of adjusted cohort receiving an award at 6 years</v>
      </c>
      <c r="C2224" s="156">
        <f>Table19[[#This Row],[Growth Rate]]</f>
        <v>1.5789473684210527</v>
      </c>
      <c r="D2224">
        <f>Table20[[#This Row],[UNITID]]</f>
        <v>198640</v>
      </c>
      <c r="E2224" s="156">
        <f>Table20[[#This Row],[Growth Rate]]</f>
        <v>3.6666666666666665</v>
      </c>
      <c r="F2224">
        <f>Table21[[#This Row],[UNITID]]</f>
        <v>198640</v>
      </c>
      <c r="G2224" s="157">
        <f>Table21[[#This Row],[Growth Rate]]</f>
        <v>5.7777777777777777</v>
      </c>
      <c r="H2224">
        <f>Table5[[#This Row],[UNITID]]</f>
        <v>198640</v>
      </c>
      <c r="I2224" s="156">
        <f>Table5[[#This Row],[Growth Rate]]</f>
        <v>0.2857142857142857</v>
      </c>
    </row>
    <row r="2225" spans="1:9" hidden="1">
      <c r="A2225">
        <f>Table19[[#This Row],[UNITID]]</f>
        <v>198640</v>
      </c>
      <c r="B2225" t="str">
        <f>Table19[[#This Row],[OUTCOMES MEASURES]]</f>
        <v>Number of adjusted cohort receiving a certificate at 8 years</v>
      </c>
      <c r="C2225" s="7">
        <f>Table19[[#This Row],[Growth Rate]]</f>
        <v>1.5</v>
      </c>
      <c r="D2225">
        <f>Table20[[#This Row],[UNITID]]</f>
        <v>198640</v>
      </c>
      <c r="E2225" s="7">
        <f>Table20[[#This Row],[Growth Rate]]</f>
        <v>5.1111111111111107</v>
      </c>
      <c r="F2225">
        <f>Table21[[#This Row],[UNITID]]</f>
        <v>198640</v>
      </c>
      <c r="G2225" s="7">
        <f>Table21[[#This Row],[Growth Rate]]</f>
        <v>2.6666666666666665</v>
      </c>
      <c r="H2225">
        <f>Table5[[#This Row],[UNITID]]</f>
        <v>198640</v>
      </c>
      <c r="I2225" s="7">
        <f>Table5[[#This Row],[Growth Rate]]</f>
        <v>0</v>
      </c>
    </row>
    <row r="2226" spans="1:9" hidden="1">
      <c r="A2226">
        <f>Table19[[#This Row],[UNITID]]</f>
        <v>198640</v>
      </c>
      <c r="B2226" t="str">
        <f>Table19[[#This Row],[OUTCOMES MEASURES]]</f>
        <v>Number of adjusted cohort receiving an Associate's degree at 8 years</v>
      </c>
      <c r="C2226" s="7">
        <f>Table19[[#This Row],[Growth Rate]]</f>
        <v>-3.4482758620689655E-2</v>
      </c>
      <c r="D2226">
        <f>Table20[[#This Row],[UNITID]]</f>
        <v>198640</v>
      </c>
      <c r="E2226" s="7">
        <f>Table20[[#This Row],[Growth Rate]]</f>
        <v>-0.625</v>
      </c>
      <c r="F2226">
        <f>Table21[[#This Row],[UNITID]]</f>
        <v>198640</v>
      </c>
      <c r="G2226" s="7">
        <f>Table21[[#This Row],[Growth Rate]]</f>
        <v>0.25</v>
      </c>
      <c r="H2226">
        <f>Table5[[#This Row],[UNITID]]</f>
        <v>198640</v>
      </c>
      <c r="I2226" s="7">
        <f>Table5[[#This Row],[Growth Rate]]</f>
        <v>-0.69565217391304346</v>
      </c>
    </row>
    <row r="2227" spans="1:9" hidden="1">
      <c r="A2227">
        <f>Table19[[#This Row],[UNITID]]</f>
        <v>198640</v>
      </c>
      <c r="B2227" t="str">
        <f>Table19[[#This Row],[OUTCOMES MEASURES]]</f>
        <v>Number of adjusted cohort receiving a Bachelor's degree at 8 years</v>
      </c>
      <c r="C2227" s="7" t="str">
        <f>Table19[[#This Row],[Growth Rate]]</f>
        <v/>
      </c>
      <c r="D2227">
        <f>Table20[[#This Row],[UNITID]]</f>
        <v>198640</v>
      </c>
      <c r="E2227" s="7" t="str">
        <f>Table20[[#This Row],[Growth Rate]]</f>
        <v/>
      </c>
      <c r="F2227">
        <f>Table21[[#This Row],[UNITID]]</f>
        <v>198640</v>
      </c>
      <c r="G2227" s="7" t="str">
        <f>Table21[[#This Row],[Growth Rate]]</f>
        <v/>
      </c>
      <c r="H2227">
        <f>Table5[[#This Row],[UNITID]]</f>
        <v>198640</v>
      </c>
      <c r="I2227" s="7" t="str">
        <f>Table5[[#This Row],[Growth Rate]]</f>
        <v/>
      </c>
    </row>
    <row r="2228" spans="1:9" hidden="1">
      <c r="A2228">
        <f>Table19[[#This Row],[UNITID]]</f>
        <v>198640</v>
      </c>
      <c r="B2228" t="str">
        <f>Table19[[#This Row],[OUTCOMES MEASURES]]</f>
        <v>Number of adjusted cohort receiving an award at 8 years</v>
      </c>
      <c r="C2228" s="7">
        <f>Table19[[#This Row],[Growth Rate]]</f>
        <v>0.7192982456140351</v>
      </c>
      <c r="D2228">
        <f>Table20[[#This Row],[UNITID]]</f>
        <v>198640</v>
      </c>
      <c r="E2228" s="7">
        <f>Table20[[#This Row],[Growth Rate]]</f>
        <v>1.44</v>
      </c>
      <c r="F2228">
        <f>Table21[[#This Row],[UNITID]]</f>
        <v>198640</v>
      </c>
      <c r="G2228" s="7">
        <f>Table21[[#This Row],[Growth Rate]]</f>
        <v>0.63157894736842102</v>
      </c>
      <c r="H2228">
        <f>Table5[[#This Row],[UNITID]]</f>
        <v>198640</v>
      </c>
      <c r="I2228" s="7">
        <f>Table5[[#This Row],[Growth Rate]]</f>
        <v>-0.61538461538461542</v>
      </c>
    </row>
    <row r="2229" spans="1:9" hidden="1">
      <c r="A2229">
        <f>Table19[[#This Row],[UNITID]]</f>
        <v>198640</v>
      </c>
      <c r="B2229" t="str">
        <f>Table19[[#This Row],[OUTCOMES MEASURES]]</f>
        <v>Number of adjusted cohort still enrolled at your institution at 8 years</v>
      </c>
      <c r="C2229" s="7" t="str">
        <f>Table19[[#This Row],[Growth Rate]]</f>
        <v/>
      </c>
      <c r="D2229">
        <f>Table20[[#This Row],[UNITID]]</f>
        <v>198640</v>
      </c>
      <c r="E2229" s="7">
        <f>Table20[[#This Row],[Growth Rate]]</f>
        <v>-1</v>
      </c>
      <c r="F2229">
        <f>Table21[[#This Row],[UNITID]]</f>
        <v>198640</v>
      </c>
      <c r="G2229" s="7">
        <f>Table21[[#This Row],[Growth Rate]]</f>
        <v>0</v>
      </c>
      <c r="H2229">
        <f>Table5[[#This Row],[UNITID]]</f>
        <v>198640</v>
      </c>
      <c r="I2229" s="7">
        <f>Table5[[#This Row],[Growth Rate]]</f>
        <v>0</v>
      </c>
    </row>
    <row r="2230" spans="1:9" hidden="1">
      <c r="A2230">
        <f>Table19[[#This Row],[UNITID]]</f>
        <v>198640</v>
      </c>
      <c r="B2230" t="str">
        <f>Table19[[#This Row],[OUTCOMES MEASURES]]</f>
        <v>Number of adjusted cohort who enrolled subsequently at another institution at 8 years</v>
      </c>
      <c r="C2230" s="7">
        <f>Table19[[#This Row],[Growth Rate]]</f>
        <v>2.7027027027027029E-2</v>
      </c>
      <c r="D2230">
        <f>Table20[[#This Row],[UNITID]]</f>
        <v>198640</v>
      </c>
      <c r="E2230" s="7">
        <f>Table20[[#This Row],[Growth Rate]]</f>
        <v>1.25</v>
      </c>
      <c r="F2230">
        <f>Table21[[#This Row],[UNITID]]</f>
        <v>198640</v>
      </c>
      <c r="G2230" s="7">
        <f>Table21[[#This Row],[Growth Rate]]</f>
        <v>-0.25</v>
      </c>
      <c r="H2230">
        <f>Table5[[#This Row],[UNITID]]</f>
        <v>198640</v>
      </c>
      <c r="I2230" s="7">
        <f>Table5[[#This Row],[Growth Rate]]</f>
        <v>1.6</v>
      </c>
    </row>
    <row r="2231" spans="1:9" hidden="1">
      <c r="A2231">
        <f>Table19[[#This Row],[UNITID]]</f>
        <v>198640</v>
      </c>
      <c r="B2231" s="2" t="str">
        <f>Table19[[#This Row],[OUTCOMES MEASURES]]</f>
        <v>Number of adjusted cohort whose subsequent enrollment status is unknown at 8 years</v>
      </c>
      <c r="C2231" s="8">
        <f>Table19[[#This Row],[Growth Rate]]</f>
        <v>-0.70588235294117652</v>
      </c>
      <c r="D2231">
        <f>Table20[[#This Row],[UNITID]]</f>
        <v>198640</v>
      </c>
      <c r="E2231" s="7">
        <f>Table20[[#This Row],[Growth Rate]]</f>
        <v>-0.66371681415929207</v>
      </c>
      <c r="F2231">
        <f>Table21[[#This Row],[UNITID]]</f>
        <v>198640</v>
      </c>
      <c r="G2231" s="7">
        <f>Table21[[#This Row],[Growth Rate]]</f>
        <v>-0.9064327485380117</v>
      </c>
      <c r="H2231">
        <f>Table5[[#This Row],[UNITID]]</f>
        <v>198640</v>
      </c>
      <c r="I2231" s="7">
        <f>Table5[[#This Row],[Growth Rate]]</f>
        <v>-0.79470198675496684</v>
      </c>
    </row>
    <row r="2232" spans="1:9" hidden="1">
      <c r="A2232">
        <f>Table19[[#This Row],[UNITID]]</f>
        <v>198640</v>
      </c>
      <c r="B2232" s="2" t="str">
        <f>Table19[[#This Row],[OUTCOMES MEASURES]]</f>
        <v>Number of adjusted cohort who did not receive an award from your institution at 8 years</v>
      </c>
      <c r="C2232" s="7">
        <f>Table19[[#This Row],[Growth Rate]]</f>
        <v>-0.58506224066390045</v>
      </c>
      <c r="D2232">
        <f>Table20[[#This Row],[UNITID]]</f>
        <v>198640</v>
      </c>
      <c r="E2232" s="7">
        <f>Table20[[#This Row],[Growth Rate]]</f>
        <v>-0.63203463203463206</v>
      </c>
      <c r="F2232">
        <f>Table21[[#This Row],[UNITID]]</f>
        <v>198640</v>
      </c>
      <c r="G2232" s="21">
        <f>Table21[[#This Row],[Growth Rate]]</f>
        <v>-0.88636363636363635</v>
      </c>
      <c r="H2232">
        <f>Table5[[#This Row],[UNITID]]</f>
        <v>198640</v>
      </c>
      <c r="I2232" s="7">
        <f>Table5[[#This Row],[Growth Rate]]</f>
        <v>-0.7133757961783439</v>
      </c>
    </row>
    <row r="2233" spans="1:9" ht="14.25">
      <c r="A2233" s="63">
        <f>Table19[[#This Row],[UNITID]]</f>
        <v>198640</v>
      </c>
      <c r="B2233" s="148" t="str">
        <f>Table19[[#This Row],[OUTCOMES MEASURES]]</f>
        <v>Percent of adjusted cohort receiving an award at 8 years</v>
      </c>
      <c r="C2233" s="156">
        <f>Table19[[#This Row],[Growth Rate]]</f>
        <v>1.5789473684210527</v>
      </c>
      <c r="D2233">
        <f>Table20[[#This Row],[UNITID]]</f>
        <v>198640</v>
      </c>
      <c r="E2233" s="156">
        <f>Table20[[#This Row],[Growth Rate]]</f>
        <v>3.2</v>
      </c>
      <c r="F2233">
        <f>Table21[[#This Row],[UNITID]]</f>
        <v>198640</v>
      </c>
      <c r="G2233" s="157">
        <f>Table21[[#This Row],[Growth Rate]]</f>
        <v>5.0999999999999996</v>
      </c>
      <c r="H2233">
        <f>Table5[[#This Row],[UNITID]]</f>
        <v>198640</v>
      </c>
      <c r="I2233" s="156">
        <f>Table5[[#This Row],[Growth Rate]]</f>
        <v>0.2857142857142857</v>
      </c>
    </row>
    <row r="2234" spans="1:9" hidden="1">
      <c r="A2234">
        <f>Table19[[#This Row],[UNITID]]</f>
        <v>198640</v>
      </c>
      <c r="B2234" s="2" t="str">
        <f>Table19[[#This Row],[OUTCOMES MEASURES]]</f>
        <v>Percent of adjusted cohort still or subsequently enrolled at 8 years</v>
      </c>
      <c r="C2234" s="8">
        <f>Table19[[#This Row],[Growth Rate]]</f>
        <v>0.66666666666666663</v>
      </c>
      <c r="D2234">
        <f>Table20[[#This Row],[UNITID]]</f>
        <v>198640</v>
      </c>
      <c r="E2234" s="7">
        <f>Table20[[#This Row],[Growth Rate]]</f>
        <v>2</v>
      </c>
      <c r="F2234">
        <f>Table21[[#This Row],[UNITID]]</f>
        <v>198640</v>
      </c>
      <c r="G2234" s="21">
        <f>Table21[[#This Row],[Growth Rate]]</f>
        <v>1.6666666666666667</v>
      </c>
      <c r="H2234">
        <f>Table5[[#This Row],[UNITID]]</f>
        <v>198640</v>
      </c>
      <c r="I2234" s="7">
        <f>Table5[[#This Row],[Growth Rate]]</f>
        <v>7.333333333333333</v>
      </c>
    </row>
    <row r="2235" spans="1:9" ht="14.25">
      <c r="A2235" s="63">
        <f>Table19[[#This Row],[UNITID]]</f>
        <v>198640</v>
      </c>
      <c r="B2235" s="148" t="str">
        <f>Table19[[#This Row],[OUTCOMES MEASURES]]</f>
        <v>Percent of adjusted cohort still enrolled at your institution at 8 years</v>
      </c>
      <c r="C2235" s="156" t="str">
        <f>Table19[[#This Row],[Growth Rate]]</f>
        <v/>
      </c>
      <c r="D2235">
        <f>Table20[[#This Row],[UNITID]]</f>
        <v>198640</v>
      </c>
      <c r="E2235" s="156" t="str">
        <f>Table20[[#This Row],[Growth Rate]]</f>
        <v/>
      </c>
      <c r="F2235">
        <f>Table21[[#This Row],[UNITID]]</f>
        <v>198640</v>
      </c>
      <c r="G2235" s="158">
        <f>Table21[[#This Row],[Growth Rate]]</f>
        <v>1</v>
      </c>
      <c r="H2235">
        <f>Table5[[#This Row],[UNITID]]</f>
        <v>198640</v>
      </c>
      <c r="I2235" s="156">
        <f>Table5[[#This Row],[Growth Rate]]</f>
        <v>1</v>
      </c>
    </row>
    <row r="2236" spans="1:9" ht="14.25">
      <c r="A2236" s="63">
        <f>Table19[[#This Row],[UNITID]]</f>
        <v>198640</v>
      </c>
      <c r="B2236" s="148" t="str">
        <f>Table19[[#This Row],[OUTCOMES MEASURES]]</f>
        <v>Percent of adjusted cohort enrolled subsequently at another institution at 8 years</v>
      </c>
      <c r="C2236" s="156">
        <f>Table19[[#This Row],[Growth Rate]]</f>
        <v>0.58333333333333337</v>
      </c>
      <c r="D2236">
        <f>Table20[[#This Row],[UNITID]]</f>
        <v>198640</v>
      </c>
      <c r="E2236" s="64">
        <f>Table20[[#This Row],[Growth Rate]]</f>
        <v>2</v>
      </c>
      <c r="F2236">
        <f>Table21[[#This Row],[UNITID]]</f>
        <v>198640</v>
      </c>
      <c r="G2236" s="158">
        <f>Table21[[#This Row],[Growth Rate]]</f>
        <v>2</v>
      </c>
      <c r="H2236">
        <f>Table5[[#This Row],[UNITID]]</f>
        <v>198640</v>
      </c>
      <c r="I2236" s="64">
        <f>Table5[[#This Row],[Growth Rate]]</f>
        <v>7</v>
      </c>
    </row>
    <row r="2237" spans="1:9" hidden="1">
      <c r="A2237">
        <f>Table19[[#This Row],[UNITID]]</f>
        <v>198640</v>
      </c>
      <c r="B2237" s="2" t="str">
        <f>Table19[[#This Row],[OUTCOMES MEASURES]]</f>
        <v>Percent of adjusted cohort enrollment status unknown at 8 years</v>
      </c>
      <c r="C2237" s="8">
        <f>Table19[[#This Row],[Growth Rate]]</f>
        <v>-0.55882352941176472</v>
      </c>
      <c r="D2237">
        <f>Table20[[#This Row],[UNITID]]</f>
        <v>198640</v>
      </c>
      <c r="E2237" s="8">
        <f>Table20[[#This Row],[Growth Rate]]</f>
        <v>-0.40909090909090912</v>
      </c>
      <c r="F2237">
        <f>Table21[[#This Row],[UNITID]]</f>
        <v>198640</v>
      </c>
      <c r="G2237" s="8">
        <f>Table21[[#This Row],[Growth Rate]]</f>
        <v>-0.64772727272727271</v>
      </c>
      <c r="H2237">
        <f>Table5[[#This Row],[UNITID]]</f>
        <v>198640</v>
      </c>
      <c r="I2237" s="8">
        <f>Table5[[#This Row],[Growth Rate]]</f>
        <v>-0.3253012048192771</v>
      </c>
    </row>
    <row r="2238" spans="1:9" hidden="1">
      <c r="A2238">
        <f>Table19[[#This Row],[UNITID]]</f>
        <v>199740</v>
      </c>
      <c r="B2238" s="2" t="str">
        <f>Table19[[#This Row],[OUTCOMES MEASURES]]</f>
        <v>First-Time, Full-Time Cohort</v>
      </c>
      <c r="C2238" s="8">
        <f>Table19[[#This Row],[Growth Rate]]</f>
        <v>-0.14578587699316628</v>
      </c>
      <c r="D2238">
        <f>Table20[[#This Row],[UNITID]]</f>
        <v>199740</v>
      </c>
      <c r="E2238" s="8">
        <f>Table20[[#This Row],[Growth Rate]]</f>
        <v>-1.0101010101010102E-2</v>
      </c>
      <c r="F2238">
        <f>Table21[[#This Row],[UNITID]]</f>
        <v>199740</v>
      </c>
      <c r="G2238" s="8">
        <f>Table21[[#This Row],[Growth Rate]]</f>
        <v>0.43478260869565216</v>
      </c>
      <c r="H2238">
        <f>Table5[[#This Row],[UNITID]]</f>
        <v>199740</v>
      </c>
      <c r="I2238" s="8">
        <f>Table5[[#This Row],[Growth Rate]]</f>
        <v>0.25925925925925924</v>
      </c>
    </row>
    <row r="2239" spans="1:9" hidden="1">
      <c r="A2239">
        <f>Table19[[#This Row],[UNITID]]</f>
        <v>199740</v>
      </c>
      <c r="B2239" t="str">
        <f>Table19[[#This Row],[OUTCOMES MEASURES]]</f>
        <v>Exclusions to cohort</v>
      </c>
      <c r="C2239" s="7">
        <f>Table19[[#This Row],[Growth Rate]]</f>
        <v>-1</v>
      </c>
      <c r="D2239">
        <f>Table20[[#This Row],[UNITID]]</f>
        <v>199740</v>
      </c>
      <c r="E2239" s="7" t="str">
        <f>Table20[[#This Row],[Growth Rate]]</f>
        <v/>
      </c>
      <c r="F2239">
        <f>Table21[[#This Row],[UNITID]]</f>
        <v>199740</v>
      </c>
      <c r="G2239" s="7" t="str">
        <f>Table21[[#This Row],[Growth Rate]]</f>
        <v/>
      </c>
      <c r="H2239">
        <f>Table5[[#This Row],[UNITID]]</f>
        <v>199740</v>
      </c>
      <c r="I2239" s="7" t="str">
        <f>Table5[[#This Row],[Growth Rate]]</f>
        <v/>
      </c>
    </row>
    <row r="2240" spans="1:9" ht="14.25">
      <c r="A2240" s="63">
        <f>Table19[[#This Row],[UNITID]]</f>
        <v>199740</v>
      </c>
      <c r="B2240" s="63" t="str">
        <f>Table19[[#This Row],[OUTCOMES MEASURES]]</f>
        <v>Adjusted cohort</v>
      </c>
      <c r="C2240" s="64">
        <f>Table19[[#This Row],[Growth Rate]]</f>
        <v>-0.14187643020594964</v>
      </c>
      <c r="D2240">
        <f>Table20[[#This Row],[UNITID]]</f>
        <v>199740</v>
      </c>
      <c r="E2240" s="64">
        <f>Table20[[#This Row],[Growth Rate]]</f>
        <v>-1.0101010101010102E-2</v>
      </c>
      <c r="F2240">
        <f>Table21[[#This Row],[UNITID]]</f>
        <v>199740</v>
      </c>
      <c r="G2240" s="155">
        <f>Table21[[#This Row],[Growth Rate]]</f>
        <v>0.43478260869565216</v>
      </c>
      <c r="H2240">
        <f>Table5[[#This Row],[UNITID]]</f>
        <v>199740</v>
      </c>
      <c r="I2240" s="64">
        <f>Table5[[#This Row],[Growth Rate]]</f>
        <v>0.25925925925925924</v>
      </c>
    </row>
    <row r="2241" spans="1:9" hidden="1">
      <c r="A2241">
        <f>Table19[[#This Row],[UNITID]]</f>
        <v>199740</v>
      </c>
      <c r="B2241" t="str">
        <f>Table19[[#This Row],[OUTCOMES MEASURES]]</f>
        <v>Number of adjusted cohort receiving a certificate at 4 years</v>
      </c>
      <c r="C2241" s="7">
        <f>Table19[[#This Row],[Growth Rate]]</f>
        <v>0.94736842105263153</v>
      </c>
      <c r="D2241">
        <f>Table20[[#This Row],[UNITID]]</f>
        <v>199740</v>
      </c>
      <c r="E2241" s="7">
        <f>Table20[[#This Row],[Growth Rate]]</f>
        <v>-0.21428571428571427</v>
      </c>
      <c r="F2241">
        <f>Table21[[#This Row],[UNITID]]</f>
        <v>199740</v>
      </c>
      <c r="G2241" s="7">
        <f>Table21[[#This Row],[Growth Rate]]</f>
        <v>0.47368421052631576</v>
      </c>
      <c r="H2241">
        <f>Table5[[#This Row],[UNITID]]</f>
        <v>199740</v>
      </c>
      <c r="I2241" s="7">
        <f>Table5[[#This Row],[Growth Rate]]</f>
        <v>0</v>
      </c>
    </row>
    <row r="2242" spans="1:9" hidden="1">
      <c r="A2242">
        <f>Table19[[#This Row],[UNITID]]</f>
        <v>199740</v>
      </c>
      <c r="B2242" t="str">
        <f>Table19[[#This Row],[OUTCOMES MEASURES]]</f>
        <v>Number of adjusted cohort receiving an Associate's degree at 4 years</v>
      </c>
      <c r="C2242" s="7">
        <f>Table19[[#This Row],[Growth Rate]]</f>
        <v>0.19753086419753085</v>
      </c>
      <c r="D2242">
        <f>Table20[[#This Row],[UNITID]]</f>
        <v>199740</v>
      </c>
      <c r="E2242" s="7">
        <f>Table20[[#This Row],[Growth Rate]]</f>
        <v>0.38709677419354838</v>
      </c>
      <c r="F2242">
        <f>Table21[[#This Row],[UNITID]]</f>
        <v>199740</v>
      </c>
      <c r="G2242" s="7">
        <f>Table21[[#This Row],[Growth Rate]]</f>
        <v>0.73913043478260865</v>
      </c>
      <c r="H2242">
        <f>Table5[[#This Row],[UNITID]]</f>
        <v>199740</v>
      </c>
      <c r="I2242" s="7">
        <f>Table5[[#This Row],[Growth Rate]]</f>
        <v>1.024390243902439</v>
      </c>
    </row>
    <row r="2243" spans="1:9" hidden="1">
      <c r="A2243">
        <f>Table19[[#This Row],[UNITID]]</f>
        <v>199740</v>
      </c>
      <c r="B2243" t="str">
        <f>Table19[[#This Row],[OUTCOMES MEASURES]]</f>
        <v>Number of adjusted cohort receiving a Bachelor's degree at 4 years</v>
      </c>
      <c r="C2243" s="7" t="str">
        <f>Table19[[#This Row],[Growth Rate]]</f>
        <v/>
      </c>
      <c r="D2243">
        <f>Table20[[#This Row],[UNITID]]</f>
        <v>199740</v>
      </c>
      <c r="E2243" s="7" t="str">
        <f>Table20[[#This Row],[Growth Rate]]</f>
        <v/>
      </c>
      <c r="F2243">
        <f>Table21[[#This Row],[UNITID]]</f>
        <v>199740</v>
      </c>
      <c r="G2243" s="7" t="str">
        <f>Table21[[#This Row],[Growth Rate]]</f>
        <v/>
      </c>
      <c r="H2243">
        <f>Table5[[#This Row],[UNITID]]</f>
        <v>199740</v>
      </c>
      <c r="I2243" s="7" t="str">
        <f>Table5[[#This Row],[Growth Rate]]</f>
        <v/>
      </c>
    </row>
    <row r="2244" spans="1:9" hidden="1">
      <c r="A2244">
        <f>Table19[[#This Row],[UNITID]]</f>
        <v>199740</v>
      </c>
      <c r="B2244" s="2" t="str">
        <f>Table19[[#This Row],[OUTCOMES MEASURES]]</f>
        <v>Number of adjusted cohort receiving an award at 4 years</v>
      </c>
      <c r="C2244" s="7">
        <f>Table19[[#This Row],[Growth Rate]]</f>
        <v>0.50724637681159424</v>
      </c>
      <c r="D2244">
        <f>Table20[[#This Row],[UNITID]]</f>
        <v>199740</v>
      </c>
      <c r="E2244" s="7">
        <f>Table20[[#This Row],[Growth Rate]]</f>
        <v>0.10169491525423729</v>
      </c>
      <c r="F2244">
        <f>Table21[[#This Row],[UNITID]]</f>
        <v>199740</v>
      </c>
      <c r="G2244" s="21">
        <f>Table21[[#This Row],[Growth Rate]]</f>
        <v>0.61904761904761907</v>
      </c>
      <c r="H2244">
        <f>Table5[[#This Row],[UNITID]]</f>
        <v>199740</v>
      </c>
      <c r="I2244" s="7">
        <f>Table5[[#This Row],[Growth Rate]]</f>
        <v>0.75</v>
      </c>
    </row>
    <row r="2245" spans="1:9" ht="14.25">
      <c r="A2245" s="63">
        <f>Table19[[#This Row],[UNITID]]</f>
        <v>199740</v>
      </c>
      <c r="B2245" s="148" t="str">
        <f>Table19[[#This Row],[OUTCOMES MEASURES]]</f>
        <v>Percent of adjusted cohort receiving an award at 4 years</v>
      </c>
      <c r="C2245" s="156">
        <f>Table19[[#This Row],[Growth Rate]]</f>
        <v>0.71875</v>
      </c>
      <c r="D2245">
        <f>Table20[[#This Row],[UNITID]]</f>
        <v>199740</v>
      </c>
      <c r="E2245" s="156">
        <f>Table20[[#This Row],[Growth Rate]]</f>
        <v>0.13333333333333333</v>
      </c>
      <c r="F2245">
        <f>Table21[[#This Row],[UNITID]]</f>
        <v>199740</v>
      </c>
      <c r="G2245" s="157">
        <f>Table21[[#This Row],[Growth Rate]]</f>
        <v>0.13043478260869565</v>
      </c>
      <c r="H2245">
        <f>Table5[[#This Row],[UNITID]]</f>
        <v>199740</v>
      </c>
      <c r="I2245" s="156">
        <f>Table5[[#This Row],[Growth Rate]]</f>
        <v>0.36842105263157893</v>
      </c>
    </row>
    <row r="2246" spans="1:9" hidden="1">
      <c r="A2246">
        <f>Table19[[#This Row],[UNITID]]</f>
        <v>199740</v>
      </c>
      <c r="B2246" t="str">
        <f>Table19[[#This Row],[OUTCOMES MEASURES]]</f>
        <v>Number of adjusted cohort receiving a certificate at 6 years</v>
      </c>
      <c r="C2246" s="7">
        <f>Table19[[#This Row],[Growth Rate]]</f>
        <v>0.72307692307692306</v>
      </c>
      <c r="D2246">
        <f>Table20[[#This Row],[UNITID]]</f>
        <v>199740</v>
      </c>
      <c r="E2246" s="7">
        <f>Table20[[#This Row],[Growth Rate]]</f>
        <v>-0.12903225806451613</v>
      </c>
      <c r="F2246">
        <f>Table21[[#This Row],[UNITID]]</f>
        <v>199740</v>
      </c>
      <c r="G2246" s="7">
        <f>Table21[[#This Row],[Growth Rate]]</f>
        <v>0.2857142857142857</v>
      </c>
      <c r="H2246">
        <f>Table5[[#This Row],[UNITID]]</f>
        <v>199740</v>
      </c>
      <c r="I2246" s="7">
        <f>Table5[[#This Row],[Growth Rate]]</f>
        <v>-0.18181818181818182</v>
      </c>
    </row>
    <row r="2247" spans="1:9" hidden="1">
      <c r="A2247">
        <f>Table19[[#This Row],[UNITID]]</f>
        <v>199740</v>
      </c>
      <c r="B2247" t="str">
        <f>Table19[[#This Row],[OUTCOMES MEASURES]]</f>
        <v>Number of adjusted cohort receiving an Associate's degree at 6 years</v>
      </c>
      <c r="C2247" s="7">
        <f>Table19[[#This Row],[Growth Rate]]</f>
        <v>0.14141414141414141</v>
      </c>
      <c r="D2247">
        <f>Table20[[#This Row],[UNITID]]</f>
        <v>199740</v>
      </c>
      <c r="E2247" s="7">
        <f>Table20[[#This Row],[Growth Rate]]</f>
        <v>0.10869565217391304</v>
      </c>
      <c r="F2247">
        <f>Table21[[#This Row],[UNITID]]</f>
        <v>199740</v>
      </c>
      <c r="G2247" s="7">
        <f>Table21[[#This Row],[Growth Rate]]</f>
        <v>0.79166666666666663</v>
      </c>
      <c r="H2247">
        <f>Table5[[#This Row],[UNITID]]</f>
        <v>199740</v>
      </c>
      <c r="I2247" s="7">
        <f>Table5[[#This Row],[Growth Rate]]</f>
        <v>0.9375</v>
      </c>
    </row>
    <row r="2248" spans="1:9" hidden="1">
      <c r="A2248">
        <f>Table19[[#This Row],[UNITID]]</f>
        <v>199740</v>
      </c>
      <c r="B2248" t="str">
        <f>Table19[[#This Row],[OUTCOMES MEASURES]]</f>
        <v>Number of adjusted cohort receiving a Bachelor's degree at 6 years</v>
      </c>
      <c r="C2248" s="7" t="str">
        <f>Table19[[#This Row],[Growth Rate]]</f>
        <v/>
      </c>
      <c r="D2248">
        <f>Table20[[#This Row],[UNITID]]</f>
        <v>199740</v>
      </c>
      <c r="E2248" s="7" t="str">
        <f>Table20[[#This Row],[Growth Rate]]</f>
        <v/>
      </c>
      <c r="F2248">
        <f>Table21[[#This Row],[UNITID]]</f>
        <v>199740</v>
      </c>
      <c r="G2248" s="7" t="str">
        <f>Table21[[#This Row],[Growth Rate]]</f>
        <v/>
      </c>
      <c r="H2248">
        <f>Table5[[#This Row],[UNITID]]</f>
        <v>199740</v>
      </c>
      <c r="I2248" s="7" t="str">
        <f>Table5[[#This Row],[Growth Rate]]</f>
        <v/>
      </c>
    </row>
    <row r="2249" spans="1:9" hidden="1">
      <c r="A2249">
        <f>Table19[[#This Row],[UNITID]]</f>
        <v>199740</v>
      </c>
      <c r="B2249" s="2" t="str">
        <f>Table19[[#This Row],[OUTCOMES MEASURES]]</f>
        <v>Number of adjusted cohort receiving an award at 6 years</v>
      </c>
      <c r="C2249" s="7">
        <f>Table19[[#This Row],[Growth Rate]]</f>
        <v>0.37195121951219512</v>
      </c>
      <c r="D2249">
        <f>Table20[[#This Row],[UNITID]]</f>
        <v>199740</v>
      </c>
      <c r="E2249" s="7">
        <f>Table20[[#This Row],[Growth Rate]]</f>
        <v>1.2987012987012988E-2</v>
      </c>
      <c r="F2249">
        <f>Table21[[#This Row],[UNITID]]</f>
        <v>199740</v>
      </c>
      <c r="G2249" s="21">
        <f>Table21[[#This Row],[Growth Rate]]</f>
        <v>0.55555555555555558</v>
      </c>
      <c r="H2249">
        <f>Table5[[#This Row],[UNITID]]</f>
        <v>199740</v>
      </c>
      <c r="I2249" s="7">
        <f>Table5[[#This Row],[Growth Rate]]</f>
        <v>0.58571428571428574</v>
      </c>
    </row>
    <row r="2250" spans="1:9" ht="14.25">
      <c r="A2250" s="63">
        <f>Table19[[#This Row],[UNITID]]</f>
        <v>199740</v>
      </c>
      <c r="B2250" s="148" t="str">
        <f>Table19[[#This Row],[OUTCOMES MEASURES]]</f>
        <v>Percent of adjusted cohort receiving an award at 6 years</v>
      </c>
      <c r="C2250" s="156">
        <f>Table19[[#This Row],[Growth Rate]]</f>
        <v>0.57894736842105265</v>
      </c>
      <c r="D2250">
        <f>Table20[[#This Row],[UNITID]]</f>
        <v>199740</v>
      </c>
      <c r="E2250" s="156">
        <f>Table20[[#This Row],[Growth Rate]]</f>
        <v>5.2631578947368418E-2</v>
      </c>
      <c r="F2250">
        <f>Table21[[#This Row],[UNITID]]</f>
        <v>199740</v>
      </c>
      <c r="G2250" s="157">
        <f>Table21[[#This Row],[Growth Rate]]</f>
        <v>8.1632653061224483E-2</v>
      </c>
      <c r="H2250">
        <f>Table5[[#This Row],[UNITID]]</f>
        <v>199740</v>
      </c>
      <c r="I2250" s="156">
        <f>Table5[[#This Row],[Growth Rate]]</f>
        <v>0.25</v>
      </c>
    </row>
    <row r="2251" spans="1:9" hidden="1">
      <c r="A2251">
        <f>Table19[[#This Row],[UNITID]]</f>
        <v>199740</v>
      </c>
      <c r="B2251" t="str">
        <f>Table19[[#This Row],[OUTCOMES MEASURES]]</f>
        <v>Number of adjusted cohort receiving a certificate at 8 years</v>
      </c>
      <c r="C2251" s="7">
        <f>Table19[[#This Row],[Growth Rate]]</f>
        <v>0.43421052631578949</v>
      </c>
      <c r="D2251">
        <f>Table20[[#This Row],[UNITID]]</f>
        <v>199740</v>
      </c>
      <c r="E2251" s="7">
        <f>Table20[[#This Row],[Growth Rate]]</f>
        <v>-0.15151515151515152</v>
      </c>
      <c r="F2251">
        <f>Table21[[#This Row],[UNITID]]</f>
        <v>199740</v>
      </c>
      <c r="G2251" s="7">
        <f>Table21[[#This Row],[Growth Rate]]</f>
        <v>0.04</v>
      </c>
      <c r="H2251">
        <f>Table5[[#This Row],[UNITID]]</f>
        <v>199740</v>
      </c>
      <c r="I2251" s="7">
        <f>Table5[[#This Row],[Growth Rate]]</f>
        <v>-0.35714285714285715</v>
      </c>
    </row>
    <row r="2252" spans="1:9" hidden="1">
      <c r="A2252">
        <f>Table19[[#This Row],[UNITID]]</f>
        <v>199740</v>
      </c>
      <c r="B2252" t="str">
        <f>Table19[[#This Row],[OUTCOMES MEASURES]]</f>
        <v>Number of adjusted cohort receiving an Associate's degree at 8 years</v>
      </c>
      <c r="C2252" s="7">
        <f>Table19[[#This Row],[Growth Rate]]</f>
        <v>0.125</v>
      </c>
      <c r="D2252">
        <f>Table20[[#This Row],[UNITID]]</f>
        <v>199740</v>
      </c>
      <c r="E2252" s="7">
        <f>Table20[[#This Row],[Growth Rate]]</f>
        <v>0.12</v>
      </c>
      <c r="F2252">
        <f>Table21[[#This Row],[UNITID]]</f>
        <v>199740</v>
      </c>
      <c r="G2252" s="7">
        <f>Table21[[#This Row],[Growth Rate]]</f>
        <v>0.875</v>
      </c>
      <c r="H2252">
        <f>Table5[[#This Row],[UNITID]]</f>
        <v>199740</v>
      </c>
      <c r="I2252" s="7">
        <f>Table5[[#This Row],[Growth Rate]]</f>
        <v>0.82352941176470584</v>
      </c>
    </row>
    <row r="2253" spans="1:9" hidden="1">
      <c r="A2253">
        <f>Table19[[#This Row],[UNITID]]</f>
        <v>199740</v>
      </c>
      <c r="B2253" t="str">
        <f>Table19[[#This Row],[OUTCOMES MEASURES]]</f>
        <v>Number of adjusted cohort receiving a Bachelor's degree at 8 years</v>
      </c>
      <c r="C2253" s="7" t="str">
        <f>Table19[[#This Row],[Growth Rate]]</f>
        <v/>
      </c>
      <c r="D2253">
        <f>Table20[[#This Row],[UNITID]]</f>
        <v>199740</v>
      </c>
      <c r="E2253" s="7" t="str">
        <f>Table20[[#This Row],[Growth Rate]]</f>
        <v/>
      </c>
      <c r="F2253">
        <f>Table21[[#This Row],[UNITID]]</f>
        <v>199740</v>
      </c>
      <c r="G2253" s="7" t="str">
        <f>Table21[[#This Row],[Growth Rate]]</f>
        <v/>
      </c>
      <c r="H2253">
        <f>Table5[[#This Row],[UNITID]]</f>
        <v>199740</v>
      </c>
      <c r="I2253" s="7" t="str">
        <f>Table5[[#This Row],[Growth Rate]]</f>
        <v/>
      </c>
    </row>
    <row r="2254" spans="1:9" hidden="1">
      <c r="A2254">
        <f>Table19[[#This Row],[UNITID]]</f>
        <v>199740</v>
      </c>
      <c r="B2254" t="str">
        <f>Table19[[#This Row],[OUTCOMES MEASURES]]</f>
        <v>Number of adjusted cohort receiving an award at 8 years</v>
      </c>
      <c r="C2254" s="7">
        <f>Table19[[#This Row],[Growth Rate]]</f>
        <v>0.25555555555555554</v>
      </c>
      <c r="D2254">
        <f>Table20[[#This Row],[UNITID]]</f>
        <v>199740</v>
      </c>
      <c r="E2254" s="7">
        <f>Table20[[#This Row],[Growth Rate]]</f>
        <v>1.2048192771084338E-2</v>
      </c>
      <c r="F2254">
        <f>Table21[[#This Row],[UNITID]]</f>
        <v>199740</v>
      </c>
      <c r="G2254" s="7">
        <f>Table21[[#This Row],[Growth Rate]]</f>
        <v>0.44897959183673469</v>
      </c>
      <c r="H2254">
        <f>Table5[[#This Row],[UNITID]]</f>
        <v>199740</v>
      </c>
      <c r="I2254" s="7">
        <f>Table5[[#This Row],[Growth Rate]]</f>
        <v>0.4050632911392405</v>
      </c>
    </row>
    <row r="2255" spans="1:9" hidden="1">
      <c r="A2255">
        <f>Table19[[#This Row],[UNITID]]</f>
        <v>199740</v>
      </c>
      <c r="B2255" t="str">
        <f>Table19[[#This Row],[OUTCOMES MEASURES]]</f>
        <v>Number of adjusted cohort still enrolled at your institution at 8 years</v>
      </c>
      <c r="C2255" s="7">
        <f>Table19[[#This Row],[Growth Rate]]</f>
        <v>-0.58333333333333337</v>
      </c>
      <c r="D2255">
        <f>Table20[[#This Row],[UNITID]]</f>
        <v>199740</v>
      </c>
      <c r="E2255" s="7">
        <f>Table20[[#This Row],[Growth Rate]]</f>
        <v>-0.7142857142857143</v>
      </c>
      <c r="F2255">
        <f>Table21[[#This Row],[UNITID]]</f>
        <v>199740</v>
      </c>
      <c r="G2255" s="7">
        <f>Table21[[#This Row],[Growth Rate]]</f>
        <v>-0.5</v>
      </c>
      <c r="H2255">
        <f>Table5[[#This Row],[UNITID]]</f>
        <v>199740</v>
      </c>
      <c r="I2255" s="7">
        <f>Table5[[#This Row],[Growth Rate]]</f>
        <v>-0.8571428571428571</v>
      </c>
    </row>
    <row r="2256" spans="1:9" hidden="1">
      <c r="A2256">
        <f>Table19[[#This Row],[UNITID]]</f>
        <v>199740</v>
      </c>
      <c r="B2256" t="str">
        <f>Table19[[#This Row],[OUTCOMES MEASURES]]</f>
        <v>Number of adjusted cohort who enrolled subsequently at another institution at 8 years</v>
      </c>
      <c r="C2256" s="7">
        <f>Table19[[#This Row],[Growth Rate]]</f>
        <v>-0.38554216867469882</v>
      </c>
      <c r="D2256">
        <f>Table20[[#This Row],[UNITID]]</f>
        <v>199740</v>
      </c>
      <c r="E2256" s="7">
        <f>Table20[[#This Row],[Growth Rate]]</f>
        <v>-0.21935483870967742</v>
      </c>
      <c r="F2256">
        <f>Table21[[#This Row],[UNITID]]</f>
        <v>199740</v>
      </c>
      <c r="G2256" s="7">
        <f>Table21[[#This Row],[Growth Rate]]</f>
        <v>4.1666666666666664E-2</v>
      </c>
      <c r="H2256">
        <f>Table5[[#This Row],[UNITID]]</f>
        <v>199740</v>
      </c>
      <c r="I2256" s="7">
        <f>Table5[[#This Row],[Growth Rate]]</f>
        <v>0.38333333333333336</v>
      </c>
    </row>
    <row r="2257" spans="1:9" hidden="1">
      <c r="A2257">
        <f>Table19[[#This Row],[UNITID]]</f>
        <v>199740</v>
      </c>
      <c r="B2257" s="2" t="str">
        <f>Table19[[#This Row],[OUTCOMES MEASURES]]</f>
        <v>Number of adjusted cohort whose subsequent enrollment status is unknown at 8 years</v>
      </c>
      <c r="C2257" s="8">
        <f>Table19[[#This Row],[Growth Rate]]</f>
        <v>-0.42592592592592593</v>
      </c>
      <c r="D2257">
        <f>Table20[[#This Row],[UNITID]]</f>
        <v>199740</v>
      </c>
      <c r="E2257" s="7">
        <f>Table20[[#This Row],[Growth Rate]]</f>
        <v>0.27083333333333331</v>
      </c>
      <c r="F2257">
        <f>Table21[[#This Row],[UNITID]]</f>
        <v>199740</v>
      </c>
      <c r="G2257" s="7">
        <f>Table21[[#This Row],[Growth Rate]]</f>
        <v>1.2666666666666666</v>
      </c>
      <c r="H2257">
        <f>Table5[[#This Row],[UNITID]]</f>
        <v>199740</v>
      </c>
      <c r="I2257" s="7">
        <f>Table5[[#This Row],[Growth Rate]]</f>
        <v>5.4945054945054944E-2</v>
      </c>
    </row>
    <row r="2258" spans="1:9" hidden="1">
      <c r="A2258">
        <f>Table19[[#This Row],[UNITID]]</f>
        <v>199740</v>
      </c>
      <c r="B2258" s="2" t="str">
        <f>Table19[[#This Row],[OUTCOMES MEASURES]]</f>
        <v>Number of adjusted cohort who did not receive an award from your institution at 8 years</v>
      </c>
      <c r="C2258" s="7">
        <f>Table19[[#This Row],[Growth Rate]]</f>
        <v>-0.42023346303501946</v>
      </c>
      <c r="D2258">
        <f>Table20[[#This Row],[UNITID]]</f>
        <v>199740</v>
      </c>
      <c r="E2258" s="7">
        <f>Table20[[#This Row],[Growth Rate]]</f>
        <v>-1.5974440894568689E-2</v>
      </c>
      <c r="F2258">
        <f>Table21[[#This Row],[UNITID]]</f>
        <v>199740</v>
      </c>
      <c r="G2258" s="21">
        <f>Table21[[#This Row],[Growth Rate]]</f>
        <v>0.41860465116279072</v>
      </c>
      <c r="H2258">
        <f>Table5[[#This Row],[UNITID]]</f>
        <v>199740</v>
      </c>
      <c r="I2258" s="7">
        <f>Table5[[#This Row],[Growth Rate]]</f>
        <v>0.20642201834862386</v>
      </c>
    </row>
    <row r="2259" spans="1:9" ht="14.25">
      <c r="A2259" s="63">
        <f>Table19[[#This Row],[UNITID]]</f>
        <v>199740</v>
      </c>
      <c r="B2259" s="148" t="str">
        <f>Table19[[#This Row],[OUTCOMES MEASURES]]</f>
        <v>Percent of adjusted cohort receiving an award at 8 years</v>
      </c>
      <c r="C2259" s="156">
        <f>Table19[[#This Row],[Growth Rate]]</f>
        <v>0.46341463414634149</v>
      </c>
      <c r="D2259">
        <f>Table20[[#This Row],[UNITID]]</f>
        <v>199740</v>
      </c>
      <c r="E2259" s="156">
        <f>Table20[[#This Row],[Growth Rate]]</f>
        <v>0</v>
      </c>
      <c r="F2259">
        <f>Table21[[#This Row],[UNITID]]</f>
        <v>199740</v>
      </c>
      <c r="G2259" s="157">
        <f>Table21[[#This Row],[Growth Rate]]</f>
        <v>1.8867924528301886E-2</v>
      </c>
      <c r="H2259">
        <f>Table5[[#This Row],[UNITID]]</f>
        <v>199740</v>
      </c>
      <c r="I2259" s="156">
        <f>Table5[[#This Row],[Growth Rate]]</f>
        <v>0.1111111111111111</v>
      </c>
    </row>
    <row r="2260" spans="1:9" hidden="1">
      <c r="A2260">
        <f>Table19[[#This Row],[UNITID]]</f>
        <v>199740</v>
      </c>
      <c r="B2260" s="2" t="str">
        <f>Table19[[#This Row],[OUTCOMES MEASURES]]</f>
        <v>Percent of adjusted cohort still or subsequently enrolled at 8 years</v>
      </c>
      <c r="C2260" s="8">
        <f>Table19[[#This Row],[Growth Rate]]</f>
        <v>-0.31818181818181818</v>
      </c>
      <c r="D2260">
        <f>Table20[[#This Row],[UNITID]]</f>
        <v>199740</v>
      </c>
      <c r="E2260" s="7">
        <f>Table20[[#This Row],[Growth Rate]]</f>
        <v>-0.2558139534883721</v>
      </c>
      <c r="F2260">
        <f>Table21[[#This Row],[UNITID]]</f>
        <v>199740</v>
      </c>
      <c r="G2260" s="21">
        <f>Table21[[#This Row],[Growth Rate]]</f>
        <v>-0.33333333333333331</v>
      </c>
      <c r="H2260">
        <f>Table5[[#This Row],[UNITID]]</f>
        <v>199740</v>
      </c>
      <c r="I2260" s="7">
        <f>Table5[[#This Row],[Growth Rate]]</f>
        <v>4.6511627906976744E-2</v>
      </c>
    </row>
    <row r="2261" spans="1:9" ht="14.25">
      <c r="A2261" s="63">
        <f>Table19[[#This Row],[UNITID]]</f>
        <v>199740</v>
      </c>
      <c r="B2261" s="148" t="str">
        <f>Table19[[#This Row],[OUTCOMES MEASURES]]</f>
        <v>Percent of adjusted cohort still enrolled at your institution at 8 years</v>
      </c>
      <c r="C2261" s="156">
        <f>Table19[[#This Row],[Growth Rate]]</f>
        <v>-0.66666666666666663</v>
      </c>
      <c r="D2261">
        <f>Table20[[#This Row],[UNITID]]</f>
        <v>199740</v>
      </c>
      <c r="E2261" s="156">
        <f>Table20[[#This Row],[Growth Rate]]</f>
        <v>-0.75</v>
      </c>
      <c r="F2261">
        <f>Table21[[#This Row],[UNITID]]</f>
        <v>199740</v>
      </c>
      <c r="G2261" s="158">
        <f>Table21[[#This Row],[Growth Rate]]</f>
        <v>-0.5</v>
      </c>
      <c r="H2261">
        <f>Table5[[#This Row],[UNITID]]</f>
        <v>199740</v>
      </c>
      <c r="I2261" s="156">
        <f>Table5[[#This Row],[Growth Rate]]</f>
        <v>-1</v>
      </c>
    </row>
    <row r="2262" spans="1:9" ht="14.25">
      <c r="A2262" s="63">
        <f>Table19[[#This Row],[UNITID]]</f>
        <v>199740</v>
      </c>
      <c r="B2262" s="148" t="str">
        <f>Table19[[#This Row],[OUTCOMES MEASURES]]</f>
        <v>Percent of adjusted cohort enrolled subsequently at another institution at 8 years</v>
      </c>
      <c r="C2262" s="156">
        <f>Table19[[#This Row],[Growth Rate]]</f>
        <v>-0.26315789473684209</v>
      </c>
      <c r="D2262">
        <f>Table20[[#This Row],[UNITID]]</f>
        <v>199740</v>
      </c>
      <c r="E2262" s="64">
        <f>Table20[[#This Row],[Growth Rate]]</f>
        <v>-0.20512820512820512</v>
      </c>
      <c r="F2262">
        <f>Table21[[#This Row],[UNITID]]</f>
        <v>199740</v>
      </c>
      <c r="G2262" s="158">
        <f>Table21[[#This Row],[Growth Rate]]</f>
        <v>-0.26923076923076922</v>
      </c>
      <c r="H2262">
        <f>Table5[[#This Row],[UNITID]]</f>
        <v>199740</v>
      </c>
      <c r="I2262" s="64">
        <f>Table5[[#This Row],[Growth Rate]]</f>
        <v>0.1</v>
      </c>
    </row>
    <row r="2263" spans="1:9" hidden="1">
      <c r="A2263">
        <f>Table19[[#This Row],[UNITID]]</f>
        <v>199740</v>
      </c>
      <c r="B2263" s="2" t="str">
        <f>Table19[[#This Row],[OUTCOMES MEASURES]]</f>
        <v>Percent of adjusted cohort enrollment status unknown at 8 years</v>
      </c>
      <c r="C2263" s="8">
        <f>Table19[[#This Row],[Growth Rate]]</f>
        <v>-0.32432432432432434</v>
      </c>
      <c r="D2263">
        <f>Table20[[#This Row],[UNITID]]</f>
        <v>199740</v>
      </c>
      <c r="E2263" s="8">
        <f>Table20[[#This Row],[Growth Rate]]</f>
        <v>0.30555555555555558</v>
      </c>
      <c r="F2263">
        <f>Table21[[#This Row],[UNITID]]</f>
        <v>199740</v>
      </c>
      <c r="G2263" s="8">
        <f>Table21[[#This Row],[Growth Rate]]</f>
        <v>0.625</v>
      </c>
      <c r="H2263">
        <f>Table5[[#This Row],[UNITID]]</f>
        <v>199740</v>
      </c>
      <c r="I2263" s="8">
        <f>Table5[[#This Row],[Growth Rate]]</f>
        <v>-0.16129032258064516</v>
      </c>
    </row>
    <row r="2264" spans="1:9" hidden="1">
      <c r="A2264">
        <f>Table19[[#This Row],[UNITID]]</f>
        <v>199838</v>
      </c>
      <c r="B2264" s="2" t="str">
        <f>Table19[[#This Row],[OUTCOMES MEASURES]]</f>
        <v>First-Time, Full-Time Cohort</v>
      </c>
      <c r="C2264" s="8">
        <f>Table19[[#This Row],[Growth Rate]]</f>
        <v>-8.4337349397590355E-2</v>
      </c>
      <c r="D2264">
        <f>Table20[[#This Row],[UNITID]]</f>
        <v>199838</v>
      </c>
      <c r="E2264" s="8">
        <f>Table20[[#This Row],[Growth Rate]]</f>
        <v>-0.48223350253807107</v>
      </c>
      <c r="F2264">
        <f>Table21[[#This Row],[UNITID]]</f>
        <v>199838</v>
      </c>
      <c r="G2264" s="8">
        <f>Table21[[#This Row],[Growth Rate]]</f>
        <v>0.54761904761904767</v>
      </c>
      <c r="H2264">
        <f>Table5[[#This Row],[UNITID]]</f>
        <v>199838</v>
      </c>
      <c r="I2264" s="8">
        <f>Table5[[#This Row],[Growth Rate]]</f>
        <v>3.2085561497326207E-2</v>
      </c>
    </row>
    <row r="2265" spans="1:9" hidden="1">
      <c r="A2265">
        <f>Table19[[#This Row],[UNITID]]</f>
        <v>199838</v>
      </c>
      <c r="B2265" t="str">
        <f>Table19[[#This Row],[OUTCOMES MEASURES]]</f>
        <v>Exclusions to cohort</v>
      </c>
      <c r="C2265" s="7" t="str">
        <f>Table19[[#This Row],[Growth Rate]]</f>
        <v/>
      </c>
      <c r="D2265">
        <f>Table20[[#This Row],[UNITID]]</f>
        <v>199838</v>
      </c>
      <c r="E2265" s="7" t="str">
        <f>Table20[[#This Row],[Growth Rate]]</f>
        <v/>
      </c>
      <c r="F2265">
        <f>Table21[[#This Row],[UNITID]]</f>
        <v>199838</v>
      </c>
      <c r="G2265" s="7" t="str">
        <f>Table21[[#This Row],[Growth Rate]]</f>
        <v/>
      </c>
      <c r="H2265">
        <f>Table5[[#This Row],[UNITID]]</f>
        <v>199838</v>
      </c>
      <c r="I2265" s="7" t="str">
        <f>Table5[[#This Row],[Growth Rate]]</f>
        <v/>
      </c>
    </row>
    <row r="2266" spans="1:9" ht="14.25">
      <c r="A2266" s="63">
        <f>Table19[[#This Row],[UNITID]]</f>
        <v>199838</v>
      </c>
      <c r="B2266" s="63" t="str">
        <f>Table19[[#This Row],[OUTCOMES MEASURES]]</f>
        <v>Adjusted cohort</v>
      </c>
      <c r="C2266" s="64">
        <f>Table19[[#This Row],[Growth Rate]]</f>
        <v>-8.4337349397590355E-2</v>
      </c>
      <c r="D2266">
        <f>Table20[[#This Row],[UNITID]]</f>
        <v>199838</v>
      </c>
      <c r="E2266" s="64">
        <f>Table20[[#This Row],[Growth Rate]]</f>
        <v>-0.48223350253807107</v>
      </c>
      <c r="F2266">
        <f>Table21[[#This Row],[UNITID]]</f>
        <v>199838</v>
      </c>
      <c r="G2266" s="155">
        <f>Table21[[#This Row],[Growth Rate]]</f>
        <v>0.54761904761904767</v>
      </c>
      <c r="H2266">
        <f>Table5[[#This Row],[UNITID]]</f>
        <v>199838</v>
      </c>
      <c r="I2266" s="64">
        <f>Table5[[#This Row],[Growth Rate]]</f>
        <v>3.2085561497326207E-2</v>
      </c>
    </row>
    <row r="2267" spans="1:9" hidden="1">
      <c r="A2267">
        <f>Table19[[#This Row],[UNITID]]</f>
        <v>199838</v>
      </c>
      <c r="B2267" t="str">
        <f>Table19[[#This Row],[OUTCOMES MEASURES]]</f>
        <v>Number of adjusted cohort receiving a certificate at 4 years</v>
      </c>
      <c r="C2267" s="7">
        <f>Table19[[#This Row],[Growth Rate]]</f>
        <v>6.0606060606060608E-2</v>
      </c>
      <c r="D2267">
        <f>Table20[[#This Row],[UNITID]]</f>
        <v>199838</v>
      </c>
      <c r="E2267" s="7">
        <f>Table20[[#This Row],[Growth Rate]]</f>
        <v>-0.17391304347826086</v>
      </c>
      <c r="F2267">
        <f>Table21[[#This Row],[UNITID]]</f>
        <v>199838</v>
      </c>
      <c r="G2267" s="7">
        <f>Table21[[#This Row],[Growth Rate]]</f>
        <v>1.1111111111111112</v>
      </c>
      <c r="H2267">
        <f>Table5[[#This Row],[UNITID]]</f>
        <v>199838</v>
      </c>
      <c r="I2267" s="7">
        <f>Table5[[#This Row],[Growth Rate]]</f>
        <v>1.625</v>
      </c>
    </row>
    <row r="2268" spans="1:9" hidden="1">
      <c r="A2268">
        <f>Table19[[#This Row],[UNITID]]</f>
        <v>199838</v>
      </c>
      <c r="B2268" t="str">
        <f>Table19[[#This Row],[OUTCOMES MEASURES]]</f>
        <v>Number of adjusted cohort receiving an Associate's degree at 4 years</v>
      </c>
      <c r="C2268" s="7">
        <f>Table19[[#This Row],[Growth Rate]]</f>
        <v>0.4576271186440678</v>
      </c>
      <c r="D2268">
        <f>Table20[[#This Row],[UNITID]]</f>
        <v>199838</v>
      </c>
      <c r="E2268" s="7">
        <f>Table20[[#This Row],[Growth Rate]]</f>
        <v>0</v>
      </c>
      <c r="F2268">
        <f>Table21[[#This Row],[UNITID]]</f>
        <v>199838</v>
      </c>
      <c r="G2268" s="7">
        <f>Table21[[#This Row],[Growth Rate]]</f>
        <v>0.125</v>
      </c>
      <c r="H2268">
        <f>Table5[[#This Row],[UNITID]]</f>
        <v>199838</v>
      </c>
      <c r="I2268" s="7">
        <f>Table5[[#This Row],[Growth Rate]]</f>
        <v>0</v>
      </c>
    </row>
    <row r="2269" spans="1:9" hidden="1">
      <c r="A2269">
        <f>Table19[[#This Row],[UNITID]]</f>
        <v>199838</v>
      </c>
      <c r="B2269" t="str">
        <f>Table19[[#This Row],[OUTCOMES MEASURES]]</f>
        <v>Number of adjusted cohort receiving a Bachelor's degree at 4 years</v>
      </c>
      <c r="C2269" s="7" t="str">
        <f>Table19[[#This Row],[Growth Rate]]</f>
        <v/>
      </c>
      <c r="D2269">
        <f>Table20[[#This Row],[UNITID]]</f>
        <v>199838</v>
      </c>
      <c r="E2269" s="7" t="str">
        <f>Table20[[#This Row],[Growth Rate]]</f>
        <v/>
      </c>
      <c r="F2269">
        <f>Table21[[#This Row],[UNITID]]</f>
        <v>199838</v>
      </c>
      <c r="G2269" s="7" t="str">
        <f>Table21[[#This Row],[Growth Rate]]</f>
        <v/>
      </c>
      <c r="H2269">
        <f>Table5[[#This Row],[UNITID]]</f>
        <v>199838</v>
      </c>
      <c r="I2269" s="7" t="str">
        <f>Table5[[#This Row],[Growth Rate]]</f>
        <v/>
      </c>
    </row>
    <row r="2270" spans="1:9" hidden="1">
      <c r="A2270">
        <f>Table19[[#This Row],[UNITID]]</f>
        <v>199838</v>
      </c>
      <c r="B2270" s="2" t="str">
        <f>Table19[[#This Row],[OUTCOMES MEASURES]]</f>
        <v>Number of adjusted cohort receiving an award at 4 years</v>
      </c>
      <c r="C2270" s="7">
        <f>Table19[[#This Row],[Growth Rate]]</f>
        <v>0.31521739130434784</v>
      </c>
      <c r="D2270">
        <f>Table20[[#This Row],[UNITID]]</f>
        <v>199838</v>
      </c>
      <c r="E2270" s="7">
        <f>Table20[[#This Row],[Growth Rate]]</f>
        <v>-7.6923076923076927E-2</v>
      </c>
      <c r="F2270">
        <f>Table21[[#This Row],[UNITID]]</f>
        <v>199838</v>
      </c>
      <c r="G2270" s="21">
        <f>Table21[[#This Row],[Growth Rate]]</f>
        <v>0.39393939393939392</v>
      </c>
      <c r="H2270">
        <f>Table5[[#This Row],[UNITID]]</f>
        <v>199838</v>
      </c>
      <c r="I2270" s="7">
        <f>Table5[[#This Row],[Growth Rate]]</f>
        <v>0.41935483870967744</v>
      </c>
    </row>
    <row r="2271" spans="1:9" ht="14.25">
      <c r="A2271" s="63">
        <f>Table19[[#This Row],[UNITID]]</f>
        <v>199838</v>
      </c>
      <c r="B2271" s="148" t="str">
        <f>Table19[[#This Row],[OUTCOMES MEASURES]]</f>
        <v>Percent of adjusted cohort receiving an award at 4 years</v>
      </c>
      <c r="C2271" s="156">
        <f>Table19[[#This Row],[Growth Rate]]</f>
        <v>0.42857142857142855</v>
      </c>
      <c r="D2271">
        <f>Table20[[#This Row],[UNITID]]</f>
        <v>199838</v>
      </c>
      <c r="E2271" s="156">
        <f>Table20[[#This Row],[Growth Rate]]</f>
        <v>0.77777777777777779</v>
      </c>
      <c r="F2271">
        <f>Table21[[#This Row],[UNITID]]</f>
        <v>199838</v>
      </c>
      <c r="G2271" s="157">
        <f>Table21[[#This Row],[Growth Rate]]</f>
        <v>-0.10256410256410256</v>
      </c>
      <c r="H2271">
        <f>Table5[[#This Row],[UNITID]]</f>
        <v>199838</v>
      </c>
      <c r="I2271" s="156">
        <f>Table5[[#This Row],[Growth Rate]]</f>
        <v>0.35294117647058826</v>
      </c>
    </row>
    <row r="2272" spans="1:9" hidden="1">
      <c r="A2272">
        <f>Table19[[#This Row],[UNITID]]</f>
        <v>199838</v>
      </c>
      <c r="B2272" t="str">
        <f>Table19[[#This Row],[OUTCOMES MEASURES]]</f>
        <v>Number of adjusted cohort receiving a certificate at 6 years</v>
      </c>
      <c r="C2272" s="7">
        <f>Table19[[#This Row],[Growth Rate]]</f>
        <v>6.0606060606060608E-2</v>
      </c>
      <c r="D2272">
        <f>Table20[[#This Row],[UNITID]]</f>
        <v>199838</v>
      </c>
      <c r="E2272" s="7">
        <f>Table20[[#This Row],[Growth Rate]]</f>
        <v>-0.12</v>
      </c>
      <c r="F2272">
        <f>Table21[[#This Row],[UNITID]]</f>
        <v>199838</v>
      </c>
      <c r="G2272" s="7">
        <f>Table21[[#This Row],[Growth Rate]]</f>
        <v>1.1111111111111112</v>
      </c>
      <c r="H2272">
        <f>Table5[[#This Row],[UNITID]]</f>
        <v>199838</v>
      </c>
      <c r="I2272" s="7">
        <f>Table5[[#This Row],[Growth Rate]]</f>
        <v>1.625</v>
      </c>
    </row>
    <row r="2273" spans="1:9" hidden="1">
      <c r="A2273">
        <f>Table19[[#This Row],[UNITID]]</f>
        <v>199838</v>
      </c>
      <c r="B2273" t="str">
        <f>Table19[[#This Row],[OUTCOMES MEASURES]]</f>
        <v>Number of adjusted cohort receiving an Associate's degree at 6 years</v>
      </c>
      <c r="C2273" s="7">
        <f>Table19[[#This Row],[Growth Rate]]</f>
        <v>0.36231884057971014</v>
      </c>
      <c r="D2273">
        <f>Table20[[#This Row],[UNITID]]</f>
        <v>199838</v>
      </c>
      <c r="E2273" s="7">
        <f>Table20[[#This Row],[Growth Rate]]</f>
        <v>-0.13043478260869565</v>
      </c>
      <c r="F2273">
        <f>Table21[[#This Row],[UNITID]]</f>
        <v>199838</v>
      </c>
      <c r="G2273" s="7">
        <f>Table21[[#This Row],[Growth Rate]]</f>
        <v>7.6923076923076927E-2</v>
      </c>
      <c r="H2273">
        <f>Table5[[#This Row],[UNITID]]</f>
        <v>199838</v>
      </c>
      <c r="I2273" s="7">
        <f>Table5[[#This Row],[Growth Rate]]</f>
        <v>0.08</v>
      </c>
    </row>
    <row r="2274" spans="1:9" hidden="1">
      <c r="A2274">
        <f>Table19[[#This Row],[UNITID]]</f>
        <v>199838</v>
      </c>
      <c r="B2274" t="str">
        <f>Table19[[#This Row],[OUTCOMES MEASURES]]</f>
        <v>Number of adjusted cohort receiving a Bachelor's degree at 6 years</v>
      </c>
      <c r="C2274" s="7" t="str">
        <f>Table19[[#This Row],[Growth Rate]]</f>
        <v/>
      </c>
      <c r="D2274">
        <f>Table20[[#This Row],[UNITID]]</f>
        <v>199838</v>
      </c>
      <c r="E2274" s="7" t="str">
        <f>Table20[[#This Row],[Growth Rate]]</f>
        <v/>
      </c>
      <c r="F2274">
        <f>Table21[[#This Row],[UNITID]]</f>
        <v>199838</v>
      </c>
      <c r="G2274" s="7" t="str">
        <f>Table21[[#This Row],[Growth Rate]]</f>
        <v/>
      </c>
      <c r="H2274">
        <f>Table5[[#This Row],[UNITID]]</f>
        <v>199838</v>
      </c>
      <c r="I2274" s="7" t="str">
        <f>Table5[[#This Row],[Growth Rate]]</f>
        <v/>
      </c>
    </row>
    <row r="2275" spans="1:9" hidden="1">
      <c r="A2275">
        <f>Table19[[#This Row],[UNITID]]</f>
        <v>199838</v>
      </c>
      <c r="B2275" s="2" t="str">
        <f>Table19[[#This Row],[OUTCOMES MEASURES]]</f>
        <v>Number of adjusted cohort receiving an award at 6 years</v>
      </c>
      <c r="C2275" s="7">
        <f>Table19[[#This Row],[Growth Rate]]</f>
        <v>0.26470588235294118</v>
      </c>
      <c r="D2275">
        <f>Table20[[#This Row],[UNITID]]</f>
        <v>199838</v>
      </c>
      <c r="E2275" s="7">
        <f>Table20[[#This Row],[Growth Rate]]</f>
        <v>-0.12676056338028169</v>
      </c>
      <c r="F2275">
        <f>Table21[[#This Row],[UNITID]]</f>
        <v>199838</v>
      </c>
      <c r="G2275" s="21">
        <f>Table21[[#This Row],[Growth Rate]]</f>
        <v>0.34285714285714286</v>
      </c>
      <c r="H2275">
        <f>Table5[[#This Row],[UNITID]]</f>
        <v>199838</v>
      </c>
      <c r="I2275" s="7">
        <f>Table5[[#This Row],[Growth Rate]]</f>
        <v>0.45454545454545453</v>
      </c>
    </row>
    <row r="2276" spans="1:9" ht="14.25">
      <c r="A2276" s="63">
        <f>Table19[[#This Row],[UNITID]]</f>
        <v>199838</v>
      </c>
      <c r="B2276" s="148" t="str">
        <f>Table19[[#This Row],[OUTCOMES MEASURES]]</f>
        <v>Percent of adjusted cohort receiving an award at 6 years</v>
      </c>
      <c r="C2276" s="156">
        <f>Table19[[#This Row],[Growth Rate]]</f>
        <v>0.35483870967741937</v>
      </c>
      <c r="D2276">
        <f>Table20[[#This Row],[UNITID]]</f>
        <v>199838</v>
      </c>
      <c r="E2276" s="156">
        <f>Table20[[#This Row],[Growth Rate]]</f>
        <v>0.66666666666666663</v>
      </c>
      <c r="F2276">
        <f>Table21[[#This Row],[UNITID]]</f>
        <v>199838</v>
      </c>
      <c r="G2276" s="157">
        <f>Table21[[#This Row],[Growth Rate]]</f>
        <v>-0.14285714285714285</v>
      </c>
      <c r="H2276">
        <f>Table5[[#This Row],[UNITID]]</f>
        <v>199838</v>
      </c>
      <c r="I2276" s="156">
        <f>Table5[[#This Row],[Growth Rate]]</f>
        <v>0.3888888888888889</v>
      </c>
    </row>
    <row r="2277" spans="1:9" hidden="1">
      <c r="A2277">
        <f>Table19[[#This Row],[UNITID]]</f>
        <v>199838</v>
      </c>
      <c r="B2277" t="str">
        <f>Table19[[#This Row],[OUTCOMES MEASURES]]</f>
        <v>Number of adjusted cohort receiving a certificate at 8 years</v>
      </c>
      <c r="C2277" s="7">
        <f>Table19[[#This Row],[Growth Rate]]</f>
        <v>6.0606060606060608E-2</v>
      </c>
      <c r="D2277">
        <f>Table20[[#This Row],[UNITID]]</f>
        <v>199838</v>
      </c>
      <c r="E2277" s="7">
        <f>Table20[[#This Row],[Growth Rate]]</f>
        <v>-0.23333333333333334</v>
      </c>
      <c r="F2277">
        <f>Table21[[#This Row],[UNITID]]</f>
        <v>199838</v>
      </c>
      <c r="G2277" s="7">
        <f>Table21[[#This Row],[Growth Rate]]</f>
        <v>1.1111111111111112</v>
      </c>
      <c r="H2277">
        <f>Table5[[#This Row],[UNITID]]</f>
        <v>199838</v>
      </c>
      <c r="I2277" s="7">
        <f>Table5[[#This Row],[Growth Rate]]</f>
        <v>1.75</v>
      </c>
    </row>
    <row r="2278" spans="1:9" hidden="1">
      <c r="A2278">
        <f>Table19[[#This Row],[UNITID]]</f>
        <v>199838</v>
      </c>
      <c r="B2278" t="str">
        <f>Table19[[#This Row],[OUTCOMES MEASURES]]</f>
        <v>Number of adjusted cohort receiving an Associate's degree at 8 years</v>
      </c>
      <c r="C2278" s="7">
        <f>Table19[[#This Row],[Growth Rate]]</f>
        <v>0.30555555555555558</v>
      </c>
      <c r="D2278">
        <f>Table20[[#This Row],[UNITID]]</f>
        <v>199838</v>
      </c>
      <c r="E2278" s="7">
        <f>Table20[[#This Row],[Growth Rate]]</f>
        <v>-0.18867924528301888</v>
      </c>
      <c r="F2278">
        <f>Table21[[#This Row],[UNITID]]</f>
        <v>199838</v>
      </c>
      <c r="G2278" s="7">
        <f>Table21[[#This Row],[Growth Rate]]</f>
        <v>0.1111111111111111</v>
      </c>
      <c r="H2278">
        <f>Table5[[#This Row],[UNITID]]</f>
        <v>199838</v>
      </c>
      <c r="I2278" s="7">
        <f>Table5[[#This Row],[Growth Rate]]</f>
        <v>0.2</v>
      </c>
    </row>
    <row r="2279" spans="1:9" hidden="1">
      <c r="A2279">
        <f>Table19[[#This Row],[UNITID]]</f>
        <v>199838</v>
      </c>
      <c r="B2279" t="str">
        <f>Table19[[#This Row],[OUTCOMES MEASURES]]</f>
        <v>Number of adjusted cohort receiving a Bachelor's degree at 8 years</v>
      </c>
      <c r="C2279" s="7" t="str">
        <f>Table19[[#This Row],[Growth Rate]]</f>
        <v/>
      </c>
      <c r="D2279">
        <f>Table20[[#This Row],[UNITID]]</f>
        <v>199838</v>
      </c>
      <c r="E2279" s="7" t="str">
        <f>Table20[[#This Row],[Growth Rate]]</f>
        <v/>
      </c>
      <c r="F2279">
        <f>Table21[[#This Row],[UNITID]]</f>
        <v>199838</v>
      </c>
      <c r="G2279" s="7" t="str">
        <f>Table21[[#This Row],[Growth Rate]]</f>
        <v/>
      </c>
      <c r="H2279">
        <f>Table5[[#This Row],[UNITID]]</f>
        <v>199838</v>
      </c>
      <c r="I2279" s="7" t="str">
        <f>Table5[[#This Row],[Growth Rate]]</f>
        <v/>
      </c>
    </row>
    <row r="2280" spans="1:9" hidden="1">
      <c r="A2280">
        <f>Table19[[#This Row],[UNITID]]</f>
        <v>199838</v>
      </c>
      <c r="B2280" t="str">
        <f>Table19[[#This Row],[OUTCOMES MEASURES]]</f>
        <v>Number of adjusted cohort receiving an award at 8 years</v>
      </c>
      <c r="C2280" s="7">
        <f>Table19[[#This Row],[Growth Rate]]</f>
        <v>0.22857142857142856</v>
      </c>
      <c r="D2280">
        <f>Table20[[#This Row],[UNITID]]</f>
        <v>199838</v>
      </c>
      <c r="E2280" s="7">
        <f>Table20[[#This Row],[Growth Rate]]</f>
        <v>-0.20481927710843373</v>
      </c>
      <c r="F2280">
        <f>Table21[[#This Row],[UNITID]]</f>
        <v>199838</v>
      </c>
      <c r="G2280" s="7">
        <f>Table21[[#This Row],[Growth Rate]]</f>
        <v>0.3611111111111111</v>
      </c>
      <c r="H2280">
        <f>Table5[[#This Row],[UNITID]]</f>
        <v>199838</v>
      </c>
      <c r="I2280" s="7">
        <f>Table5[[#This Row],[Growth Rate]]</f>
        <v>0.5757575757575758</v>
      </c>
    </row>
    <row r="2281" spans="1:9" hidden="1">
      <c r="A2281">
        <f>Table19[[#This Row],[UNITID]]</f>
        <v>199838</v>
      </c>
      <c r="B2281" t="str">
        <f>Table19[[#This Row],[OUTCOMES MEASURES]]</f>
        <v>Number of adjusted cohort still enrolled at your institution at 8 years</v>
      </c>
      <c r="C2281" s="7">
        <f>Table19[[#This Row],[Growth Rate]]</f>
        <v>-0.5</v>
      </c>
      <c r="D2281">
        <f>Table20[[#This Row],[UNITID]]</f>
        <v>199838</v>
      </c>
      <c r="E2281" s="7">
        <f>Table20[[#This Row],[Growth Rate]]</f>
        <v>0</v>
      </c>
      <c r="F2281">
        <f>Table21[[#This Row],[UNITID]]</f>
        <v>199838</v>
      </c>
      <c r="G2281" s="7" t="str">
        <f>Table21[[#This Row],[Growth Rate]]</f>
        <v/>
      </c>
      <c r="H2281">
        <f>Table5[[#This Row],[UNITID]]</f>
        <v>199838</v>
      </c>
      <c r="I2281" s="7">
        <f>Table5[[#This Row],[Growth Rate]]</f>
        <v>0.33333333333333331</v>
      </c>
    </row>
    <row r="2282" spans="1:9" hidden="1">
      <c r="A2282">
        <f>Table19[[#This Row],[UNITID]]</f>
        <v>199838</v>
      </c>
      <c r="B2282" t="str">
        <f>Table19[[#This Row],[OUTCOMES MEASURES]]</f>
        <v>Number of adjusted cohort who enrolled subsequently at another institution at 8 years</v>
      </c>
      <c r="C2282" s="7">
        <f>Table19[[#This Row],[Growth Rate]]</f>
        <v>-0.28749999999999998</v>
      </c>
      <c r="D2282">
        <f>Table20[[#This Row],[UNITID]]</f>
        <v>199838</v>
      </c>
      <c r="E2282" s="7">
        <f>Table20[[#This Row],[Growth Rate]]</f>
        <v>-0.60869565217391308</v>
      </c>
      <c r="F2282">
        <f>Table21[[#This Row],[UNITID]]</f>
        <v>199838</v>
      </c>
      <c r="G2282" s="7">
        <f>Table21[[#This Row],[Growth Rate]]</f>
        <v>0.38461538461538464</v>
      </c>
      <c r="H2282">
        <f>Table5[[#This Row],[UNITID]]</f>
        <v>199838</v>
      </c>
      <c r="I2282" s="7">
        <f>Table5[[#This Row],[Growth Rate]]</f>
        <v>-1.2048192771084338E-2</v>
      </c>
    </row>
    <row r="2283" spans="1:9" hidden="1">
      <c r="A2283">
        <f>Table19[[#This Row],[UNITID]]</f>
        <v>199838</v>
      </c>
      <c r="B2283" s="2" t="str">
        <f>Table19[[#This Row],[OUTCOMES MEASURES]]</f>
        <v>Number of adjusted cohort whose subsequent enrollment status is unknown at 8 years</v>
      </c>
      <c r="C2283" s="8">
        <f>Table19[[#This Row],[Growth Rate]]</f>
        <v>-0.17518248175182483</v>
      </c>
      <c r="D2283">
        <f>Table20[[#This Row],[UNITID]]</f>
        <v>199838</v>
      </c>
      <c r="E2283" s="7">
        <f>Table20[[#This Row],[Growth Rate]]</f>
        <v>-0.50445103857566764</v>
      </c>
      <c r="F2283">
        <f>Table21[[#This Row],[UNITID]]</f>
        <v>199838</v>
      </c>
      <c r="G2283" s="7">
        <f>Table21[[#This Row],[Growth Rate]]</f>
        <v>1</v>
      </c>
      <c r="H2283">
        <f>Table5[[#This Row],[UNITID]]</f>
        <v>199838</v>
      </c>
      <c r="I2283" s="7">
        <f>Table5[[#This Row],[Growth Rate]]</f>
        <v>-0.19117647058823528</v>
      </c>
    </row>
    <row r="2284" spans="1:9" hidden="1">
      <c r="A2284">
        <f>Table19[[#This Row],[UNITID]]</f>
        <v>199838</v>
      </c>
      <c r="B2284" s="2" t="str">
        <f>Table19[[#This Row],[OUTCOMES MEASURES]]</f>
        <v>Number of adjusted cohort who did not receive an award from your institution at 8 years</v>
      </c>
      <c r="C2284" s="7">
        <f>Table19[[#This Row],[Growth Rate]]</f>
        <v>-0.22907488986784141</v>
      </c>
      <c r="D2284">
        <f>Table20[[#This Row],[UNITID]]</f>
        <v>199838</v>
      </c>
      <c r="E2284" s="7">
        <f>Table20[[#This Row],[Growth Rate]]</f>
        <v>-0.52755905511811019</v>
      </c>
      <c r="F2284">
        <f>Table21[[#This Row],[UNITID]]</f>
        <v>199838</v>
      </c>
      <c r="G2284" s="21">
        <f>Table21[[#This Row],[Growth Rate]]</f>
        <v>0.6875</v>
      </c>
      <c r="H2284">
        <f>Table5[[#This Row],[UNITID]]</f>
        <v>199838</v>
      </c>
      <c r="I2284" s="7">
        <f>Table5[[#This Row],[Growth Rate]]</f>
        <v>-8.4415584415584416E-2</v>
      </c>
    </row>
    <row r="2285" spans="1:9" ht="14.25">
      <c r="A2285" s="63">
        <f>Table19[[#This Row],[UNITID]]</f>
        <v>199838</v>
      </c>
      <c r="B2285" s="148" t="str">
        <f>Table19[[#This Row],[OUTCOMES MEASURES]]</f>
        <v>Percent of adjusted cohort receiving an award at 8 years</v>
      </c>
      <c r="C2285" s="156">
        <f>Table19[[#This Row],[Growth Rate]]</f>
        <v>0.3125</v>
      </c>
      <c r="D2285">
        <f>Table20[[#This Row],[UNITID]]</f>
        <v>199838</v>
      </c>
      <c r="E2285" s="156">
        <f>Table20[[#This Row],[Growth Rate]]</f>
        <v>0.5714285714285714</v>
      </c>
      <c r="F2285">
        <f>Table21[[#This Row],[UNITID]]</f>
        <v>199838</v>
      </c>
      <c r="G2285" s="157">
        <f>Table21[[#This Row],[Growth Rate]]</f>
        <v>-0.11627906976744186</v>
      </c>
      <c r="H2285">
        <f>Table5[[#This Row],[UNITID]]</f>
        <v>199838</v>
      </c>
      <c r="I2285" s="156">
        <f>Table5[[#This Row],[Growth Rate]]</f>
        <v>0.5</v>
      </c>
    </row>
    <row r="2286" spans="1:9" hidden="1">
      <c r="A2286">
        <f>Table19[[#This Row],[UNITID]]</f>
        <v>199838</v>
      </c>
      <c r="B2286" s="2" t="str">
        <f>Table19[[#This Row],[OUTCOMES MEASURES]]</f>
        <v>Percent of adjusted cohort still or subsequently enrolled at 8 years</v>
      </c>
      <c r="C2286" s="8">
        <f>Table19[[#This Row],[Growth Rate]]</f>
        <v>-0.25925925925925924</v>
      </c>
      <c r="D2286">
        <f>Table20[[#This Row],[UNITID]]</f>
        <v>199838</v>
      </c>
      <c r="E2286" s="7">
        <f>Table20[[#This Row],[Growth Rate]]</f>
        <v>-0.17241379310344829</v>
      </c>
      <c r="F2286">
        <f>Table21[[#This Row],[UNITID]]</f>
        <v>199838</v>
      </c>
      <c r="G2286" s="21">
        <f>Table21[[#This Row],[Growth Rate]]</f>
        <v>-9.6774193548387094E-2</v>
      </c>
      <c r="H2286">
        <f>Table5[[#This Row],[UNITID]]</f>
        <v>199838</v>
      </c>
      <c r="I2286" s="7">
        <f>Table5[[#This Row],[Growth Rate]]</f>
        <v>-2.1739130434782608E-2</v>
      </c>
    </row>
    <row r="2287" spans="1:9" ht="14.25">
      <c r="A2287" s="63">
        <f>Table19[[#This Row],[UNITID]]</f>
        <v>199838</v>
      </c>
      <c r="B2287" s="148" t="str">
        <f>Table19[[#This Row],[OUTCOMES MEASURES]]</f>
        <v>Percent of adjusted cohort still enrolled at your institution at 8 years</v>
      </c>
      <c r="C2287" s="156">
        <f>Table19[[#This Row],[Growth Rate]]</f>
        <v>-0.33333333333333331</v>
      </c>
      <c r="D2287">
        <f>Table20[[#This Row],[UNITID]]</f>
        <v>199838</v>
      </c>
      <c r="E2287" s="156">
        <f>Table20[[#This Row],[Growth Rate]]</f>
        <v>0.5</v>
      </c>
      <c r="F2287">
        <f>Table21[[#This Row],[UNITID]]</f>
        <v>199838</v>
      </c>
      <c r="G2287" s="158" t="str">
        <f>Table21[[#This Row],[Growth Rate]]</f>
        <v/>
      </c>
      <c r="H2287">
        <f>Table5[[#This Row],[UNITID]]</f>
        <v>199838</v>
      </c>
      <c r="I2287" s="156">
        <f>Table5[[#This Row],[Growth Rate]]</f>
        <v>0</v>
      </c>
    </row>
    <row r="2288" spans="1:9" ht="14.25">
      <c r="A2288" s="63">
        <f>Table19[[#This Row],[UNITID]]</f>
        <v>199838</v>
      </c>
      <c r="B2288" s="148" t="str">
        <f>Table19[[#This Row],[OUTCOMES MEASURES]]</f>
        <v>Percent of adjusted cohort enrolled subsequently at another institution at 8 years</v>
      </c>
      <c r="C2288" s="156">
        <f>Table19[[#This Row],[Growth Rate]]</f>
        <v>-0.20833333333333334</v>
      </c>
      <c r="D2288">
        <f>Table20[[#This Row],[UNITID]]</f>
        <v>199838</v>
      </c>
      <c r="E2288" s="64">
        <f>Table20[[#This Row],[Growth Rate]]</f>
        <v>-0.22222222222222221</v>
      </c>
      <c r="F2288">
        <f>Table21[[#This Row],[UNITID]]</f>
        <v>199838</v>
      </c>
      <c r="G2288" s="158">
        <f>Table21[[#This Row],[Growth Rate]]</f>
        <v>-9.6774193548387094E-2</v>
      </c>
      <c r="H2288">
        <f>Table5[[#This Row],[UNITID]]</f>
        <v>199838</v>
      </c>
      <c r="I2288" s="64">
        <f>Table5[[#This Row],[Growth Rate]]</f>
        <v>-4.5454545454545456E-2</v>
      </c>
    </row>
    <row r="2289" spans="1:9" hidden="1">
      <c r="A2289">
        <f>Table19[[#This Row],[UNITID]]</f>
        <v>199838</v>
      </c>
      <c r="B2289" s="2" t="str">
        <f>Table19[[#This Row],[OUTCOMES MEASURES]]</f>
        <v>Percent of adjusted cohort enrollment status unknown at 8 years</v>
      </c>
      <c r="C2289" s="8">
        <f>Table19[[#This Row],[Growth Rate]]</f>
        <v>-9.7560975609756101E-2</v>
      </c>
      <c r="D2289">
        <f>Table20[[#This Row],[UNITID]]</f>
        <v>199838</v>
      </c>
      <c r="E2289" s="8">
        <f>Table20[[#This Row],[Growth Rate]]</f>
        <v>-3.5087719298245612E-2</v>
      </c>
      <c r="F2289">
        <f>Table21[[#This Row],[UNITID]]</f>
        <v>199838</v>
      </c>
      <c r="G2289" s="8">
        <f>Table21[[#This Row],[Growth Rate]]</f>
        <v>0.30769230769230771</v>
      </c>
      <c r="H2289">
        <f>Table5[[#This Row],[UNITID]]</f>
        <v>199838</v>
      </c>
      <c r="I2289" s="8">
        <f>Table5[[#This Row],[Growth Rate]]</f>
        <v>-0.22222222222222221</v>
      </c>
    </row>
    <row r="2290" spans="1:9" hidden="1">
      <c r="A2290">
        <f>Table19[[#This Row],[UNITID]]</f>
        <v>199856</v>
      </c>
      <c r="B2290" s="2" t="str">
        <f>Table19[[#This Row],[OUTCOMES MEASURES]]</f>
        <v>First-Time, Full-Time Cohort</v>
      </c>
      <c r="C2290" s="8">
        <f>Table19[[#This Row],[Growth Rate]]</f>
        <v>-2.0430499817584824E-2</v>
      </c>
      <c r="D2290">
        <f>Table20[[#This Row],[UNITID]]</f>
        <v>199856</v>
      </c>
      <c r="E2290" s="8">
        <f>Table20[[#This Row],[Growth Rate]]</f>
        <v>0.14998218738867117</v>
      </c>
      <c r="F2290">
        <f>Table21[[#This Row],[UNITID]]</f>
        <v>199856</v>
      </c>
      <c r="G2290" s="8">
        <f>Table21[[#This Row],[Growth Rate]]</f>
        <v>-5.7492931196983975E-2</v>
      </c>
      <c r="H2290">
        <f>Table5[[#This Row],[UNITID]]</f>
        <v>199856</v>
      </c>
      <c r="I2290" s="8">
        <f>Table5[[#This Row],[Growth Rate]]</f>
        <v>-5.5770292655991163E-2</v>
      </c>
    </row>
    <row r="2291" spans="1:9" hidden="1">
      <c r="A2291">
        <f>Table19[[#This Row],[UNITID]]</f>
        <v>199856</v>
      </c>
      <c r="B2291" t="str">
        <f>Table19[[#This Row],[OUTCOMES MEASURES]]</f>
        <v>Exclusions to cohort</v>
      </c>
      <c r="C2291" s="7" t="str">
        <f>Table19[[#This Row],[Growth Rate]]</f>
        <v/>
      </c>
      <c r="D2291">
        <f>Table20[[#This Row],[UNITID]]</f>
        <v>199856</v>
      </c>
      <c r="E2291" s="7" t="str">
        <f>Table20[[#This Row],[Growth Rate]]</f>
        <v/>
      </c>
      <c r="F2291">
        <f>Table21[[#This Row],[UNITID]]</f>
        <v>199856</v>
      </c>
      <c r="G2291" s="7" t="str">
        <f>Table21[[#This Row],[Growth Rate]]</f>
        <v/>
      </c>
      <c r="H2291">
        <f>Table5[[#This Row],[UNITID]]</f>
        <v>199856</v>
      </c>
      <c r="I2291" s="7" t="str">
        <f>Table5[[#This Row],[Growth Rate]]</f>
        <v/>
      </c>
    </row>
    <row r="2292" spans="1:9" ht="14.25">
      <c r="A2292" s="63">
        <f>Table19[[#This Row],[UNITID]]</f>
        <v>199856</v>
      </c>
      <c r="B2292" s="63" t="str">
        <f>Table19[[#This Row],[OUTCOMES MEASURES]]</f>
        <v>Adjusted cohort</v>
      </c>
      <c r="C2292" s="64">
        <f>Table19[[#This Row],[Growth Rate]]</f>
        <v>-2.0430499817584824E-2</v>
      </c>
      <c r="D2292">
        <f>Table20[[#This Row],[UNITID]]</f>
        <v>199856</v>
      </c>
      <c r="E2292" s="64">
        <f>Table20[[#This Row],[Growth Rate]]</f>
        <v>0.14998218738867117</v>
      </c>
      <c r="F2292">
        <f>Table21[[#This Row],[UNITID]]</f>
        <v>199856</v>
      </c>
      <c r="G2292" s="155">
        <f>Table21[[#This Row],[Growth Rate]]</f>
        <v>-5.7492931196983975E-2</v>
      </c>
      <c r="H2292">
        <f>Table5[[#This Row],[UNITID]]</f>
        <v>199856</v>
      </c>
      <c r="I2292" s="64">
        <f>Table5[[#This Row],[Growth Rate]]</f>
        <v>-5.5770292655991163E-2</v>
      </c>
    </row>
    <row r="2293" spans="1:9" hidden="1">
      <c r="A2293">
        <f>Table19[[#This Row],[UNITID]]</f>
        <v>199856</v>
      </c>
      <c r="B2293" t="str">
        <f>Table19[[#This Row],[OUTCOMES MEASURES]]</f>
        <v>Number of adjusted cohort receiving a certificate at 4 years</v>
      </c>
      <c r="C2293" s="7">
        <f>Table19[[#This Row],[Growth Rate]]</f>
        <v>0.60465116279069764</v>
      </c>
      <c r="D2293">
        <f>Table20[[#This Row],[UNITID]]</f>
        <v>199856</v>
      </c>
      <c r="E2293" s="7">
        <f>Table20[[#This Row],[Growth Rate]]</f>
        <v>1.3211009174311927</v>
      </c>
      <c r="F2293">
        <f>Table21[[#This Row],[UNITID]]</f>
        <v>199856</v>
      </c>
      <c r="G2293" s="7">
        <f>Table21[[#This Row],[Growth Rate]]</f>
        <v>0.8867924528301887</v>
      </c>
      <c r="H2293">
        <f>Table5[[#This Row],[UNITID]]</f>
        <v>199856</v>
      </c>
      <c r="I2293" s="7">
        <f>Table5[[#This Row],[Growth Rate]]</f>
        <v>0.84444444444444444</v>
      </c>
    </row>
    <row r="2294" spans="1:9" hidden="1">
      <c r="A2294">
        <f>Table19[[#This Row],[UNITID]]</f>
        <v>199856</v>
      </c>
      <c r="B2294" t="str">
        <f>Table19[[#This Row],[OUTCOMES MEASURES]]</f>
        <v>Number of adjusted cohort receiving an Associate's degree at 4 years</v>
      </c>
      <c r="C2294" s="7">
        <f>Table19[[#This Row],[Growth Rate]]</f>
        <v>0.64532019704433496</v>
      </c>
      <c r="D2294">
        <f>Table20[[#This Row],[UNITID]]</f>
        <v>199856</v>
      </c>
      <c r="E2294" s="7">
        <f>Table20[[#This Row],[Growth Rate]]</f>
        <v>0.86363636363636365</v>
      </c>
      <c r="F2294">
        <f>Table21[[#This Row],[UNITID]]</f>
        <v>199856</v>
      </c>
      <c r="G2294" s="7">
        <f>Table21[[#This Row],[Growth Rate]]</f>
        <v>0.42051282051282052</v>
      </c>
      <c r="H2294">
        <f>Table5[[#This Row],[UNITID]]</f>
        <v>199856</v>
      </c>
      <c r="I2294" s="7">
        <f>Table5[[#This Row],[Growth Rate]]</f>
        <v>0.18279569892473119</v>
      </c>
    </row>
    <row r="2295" spans="1:9" hidden="1">
      <c r="A2295">
        <f>Table19[[#This Row],[UNITID]]</f>
        <v>199856</v>
      </c>
      <c r="B2295" t="str">
        <f>Table19[[#This Row],[OUTCOMES MEASURES]]</f>
        <v>Number of adjusted cohort receiving a Bachelor's degree at 4 years</v>
      </c>
      <c r="C2295" s="7" t="str">
        <f>Table19[[#This Row],[Growth Rate]]</f>
        <v/>
      </c>
      <c r="D2295">
        <f>Table20[[#This Row],[UNITID]]</f>
        <v>199856</v>
      </c>
      <c r="E2295" s="7" t="str">
        <f>Table20[[#This Row],[Growth Rate]]</f>
        <v/>
      </c>
      <c r="F2295">
        <f>Table21[[#This Row],[UNITID]]</f>
        <v>199856</v>
      </c>
      <c r="G2295" s="7" t="str">
        <f>Table21[[#This Row],[Growth Rate]]</f>
        <v/>
      </c>
      <c r="H2295">
        <f>Table5[[#This Row],[UNITID]]</f>
        <v>199856</v>
      </c>
      <c r="I2295" s="7" t="str">
        <f>Table5[[#This Row],[Growth Rate]]</f>
        <v/>
      </c>
    </row>
    <row r="2296" spans="1:9" hidden="1">
      <c r="A2296">
        <f>Table19[[#This Row],[UNITID]]</f>
        <v>199856</v>
      </c>
      <c r="B2296" s="2" t="str">
        <f>Table19[[#This Row],[OUTCOMES MEASURES]]</f>
        <v>Number of adjusted cohort receiving an award at 4 years</v>
      </c>
      <c r="C2296" s="7">
        <f>Table19[[#This Row],[Growth Rate]]</f>
        <v>0.63551401869158874</v>
      </c>
      <c r="D2296">
        <f>Table20[[#This Row],[UNITID]]</f>
        <v>199856</v>
      </c>
      <c r="E2296" s="7">
        <f>Table20[[#This Row],[Growth Rate]]</f>
        <v>1.0385964912280701</v>
      </c>
      <c r="F2296">
        <f>Table21[[#This Row],[UNITID]]</f>
        <v>199856</v>
      </c>
      <c r="G2296" s="21">
        <f>Table21[[#This Row],[Growth Rate]]</f>
        <v>0.52016129032258063</v>
      </c>
      <c r="H2296">
        <f>Table5[[#This Row],[UNITID]]</f>
        <v>199856</v>
      </c>
      <c r="I2296" s="7">
        <f>Table5[[#This Row],[Growth Rate]]</f>
        <v>0.39855072463768115</v>
      </c>
    </row>
    <row r="2297" spans="1:9" ht="14.25">
      <c r="A2297" s="63">
        <f>Table19[[#This Row],[UNITID]]</f>
        <v>199856</v>
      </c>
      <c r="B2297" s="148" t="str">
        <f>Table19[[#This Row],[OUTCOMES MEASURES]]</f>
        <v>Percent of adjusted cohort receiving an award at 4 years</v>
      </c>
      <c r="C2297" s="156">
        <f>Table19[[#This Row],[Growth Rate]]</f>
        <v>0.65</v>
      </c>
      <c r="D2297">
        <f>Table20[[#This Row],[UNITID]]</f>
        <v>199856</v>
      </c>
      <c r="E2297" s="156">
        <f>Table20[[#This Row],[Growth Rate]]</f>
        <v>0.8</v>
      </c>
      <c r="F2297">
        <f>Table21[[#This Row],[UNITID]]</f>
        <v>199856</v>
      </c>
      <c r="G2297" s="157">
        <f>Table21[[#This Row],[Growth Rate]]</f>
        <v>0.65217391304347827</v>
      </c>
      <c r="H2297">
        <f>Table5[[#This Row],[UNITID]]</f>
        <v>199856</v>
      </c>
      <c r="I2297" s="156">
        <f>Table5[[#This Row],[Growth Rate]]</f>
        <v>0.53333333333333333</v>
      </c>
    </row>
    <row r="2298" spans="1:9" hidden="1">
      <c r="A2298">
        <f>Table19[[#This Row],[UNITID]]</f>
        <v>199856</v>
      </c>
      <c r="B2298" t="str">
        <f>Table19[[#This Row],[OUTCOMES MEASURES]]</f>
        <v>Number of adjusted cohort receiving a certificate at 6 years</v>
      </c>
      <c r="C2298" s="7">
        <f>Table19[[#This Row],[Growth Rate]]</f>
        <v>0.51298701298701299</v>
      </c>
      <c r="D2298">
        <f>Table20[[#This Row],[UNITID]]</f>
        <v>199856</v>
      </c>
      <c r="E2298" s="7">
        <f>Table20[[#This Row],[Growth Rate]]</f>
        <v>0.96103896103896103</v>
      </c>
      <c r="F2298">
        <f>Table21[[#This Row],[UNITID]]</f>
        <v>199856</v>
      </c>
      <c r="G2298" s="7">
        <f>Table21[[#This Row],[Growth Rate]]</f>
        <v>1.1224489795918366</v>
      </c>
      <c r="H2298">
        <f>Table5[[#This Row],[UNITID]]</f>
        <v>199856</v>
      </c>
      <c r="I2298" s="7">
        <f>Table5[[#This Row],[Growth Rate]]</f>
        <v>0.80582524271844658</v>
      </c>
    </row>
    <row r="2299" spans="1:9" hidden="1">
      <c r="A2299">
        <f>Table19[[#This Row],[UNITID]]</f>
        <v>199856</v>
      </c>
      <c r="B2299" t="str">
        <f>Table19[[#This Row],[OUTCOMES MEASURES]]</f>
        <v>Number of adjusted cohort receiving an Associate's degree at 6 years</v>
      </c>
      <c r="C2299" s="7">
        <f>Table19[[#This Row],[Growth Rate]]</f>
        <v>0.34859154929577463</v>
      </c>
      <c r="D2299">
        <f>Table20[[#This Row],[UNITID]]</f>
        <v>199856</v>
      </c>
      <c r="E2299" s="7">
        <f>Table20[[#This Row],[Growth Rate]]</f>
        <v>0.32448377581120946</v>
      </c>
      <c r="F2299">
        <f>Table21[[#This Row],[UNITID]]</f>
        <v>199856</v>
      </c>
      <c r="G2299" s="7">
        <f>Table21[[#This Row],[Growth Rate]]</f>
        <v>0.23651452282157676</v>
      </c>
      <c r="H2299">
        <f>Table5[[#This Row],[UNITID]]</f>
        <v>199856</v>
      </c>
      <c r="I2299" s="7">
        <f>Table5[[#This Row],[Growth Rate]]</f>
        <v>-3.1914893617021274E-2</v>
      </c>
    </row>
    <row r="2300" spans="1:9" hidden="1">
      <c r="A2300">
        <f>Table19[[#This Row],[UNITID]]</f>
        <v>199856</v>
      </c>
      <c r="B2300" t="str">
        <f>Table19[[#This Row],[OUTCOMES MEASURES]]</f>
        <v>Number of adjusted cohort receiving a Bachelor's degree at 6 years</v>
      </c>
      <c r="C2300" s="7" t="str">
        <f>Table19[[#This Row],[Growth Rate]]</f>
        <v/>
      </c>
      <c r="D2300">
        <f>Table20[[#This Row],[UNITID]]</f>
        <v>199856</v>
      </c>
      <c r="E2300" s="7" t="str">
        <f>Table20[[#This Row],[Growth Rate]]</f>
        <v/>
      </c>
      <c r="F2300">
        <f>Table21[[#This Row],[UNITID]]</f>
        <v>199856</v>
      </c>
      <c r="G2300" s="7" t="str">
        <f>Table21[[#This Row],[Growth Rate]]</f>
        <v/>
      </c>
      <c r="H2300">
        <f>Table5[[#This Row],[UNITID]]</f>
        <v>199856</v>
      </c>
      <c r="I2300" s="7" t="str">
        <f>Table5[[#This Row],[Growth Rate]]</f>
        <v/>
      </c>
    </row>
    <row r="2301" spans="1:9" hidden="1">
      <c r="A2301">
        <f>Table19[[#This Row],[UNITID]]</f>
        <v>199856</v>
      </c>
      <c r="B2301" s="2" t="str">
        <f>Table19[[#This Row],[OUTCOMES MEASURES]]</f>
        <v>Number of adjusted cohort receiving an award at 6 years</v>
      </c>
      <c r="C2301" s="7">
        <f>Table19[[#This Row],[Growth Rate]]</f>
        <v>0.38365650969529086</v>
      </c>
      <c r="D2301">
        <f>Table20[[#This Row],[UNITID]]</f>
        <v>199856</v>
      </c>
      <c r="E2301" s="7">
        <f>Table20[[#This Row],[Growth Rate]]</f>
        <v>0.52332657200811361</v>
      </c>
      <c r="F2301">
        <f>Table21[[#This Row],[UNITID]]</f>
        <v>199856</v>
      </c>
      <c r="G2301" s="21">
        <f>Table21[[#This Row],[Growth Rate]]</f>
        <v>0.38620689655172413</v>
      </c>
      <c r="H2301">
        <f>Table5[[#This Row],[UNITID]]</f>
        <v>199856</v>
      </c>
      <c r="I2301" s="7">
        <f>Table5[[#This Row],[Growth Rate]]</f>
        <v>0.19220779220779222</v>
      </c>
    </row>
    <row r="2302" spans="1:9" ht="14.25">
      <c r="A2302" s="63">
        <f>Table19[[#This Row],[UNITID]]</f>
        <v>199856</v>
      </c>
      <c r="B2302" s="148" t="str">
        <f>Table19[[#This Row],[OUTCOMES MEASURES]]</f>
        <v>Percent of adjusted cohort receiving an award at 6 years</v>
      </c>
      <c r="C2302" s="156">
        <f>Table19[[#This Row],[Growth Rate]]</f>
        <v>0.42307692307692307</v>
      </c>
      <c r="D2302">
        <f>Table20[[#This Row],[UNITID]]</f>
        <v>199856</v>
      </c>
      <c r="E2302" s="156">
        <f>Table20[[#This Row],[Growth Rate]]</f>
        <v>0.27777777777777779</v>
      </c>
      <c r="F2302">
        <f>Table21[[#This Row],[UNITID]]</f>
        <v>199856</v>
      </c>
      <c r="G2302" s="157">
        <f>Table21[[#This Row],[Growth Rate]]</f>
        <v>0.48148148148148145</v>
      </c>
      <c r="H2302">
        <f>Table5[[#This Row],[UNITID]]</f>
        <v>199856</v>
      </c>
      <c r="I2302" s="156">
        <f>Table5[[#This Row],[Growth Rate]]</f>
        <v>0.2857142857142857</v>
      </c>
    </row>
    <row r="2303" spans="1:9" hidden="1">
      <c r="A2303">
        <f>Table19[[#This Row],[UNITID]]</f>
        <v>199856</v>
      </c>
      <c r="B2303" t="str">
        <f>Table19[[#This Row],[OUTCOMES MEASURES]]</f>
        <v>Number of adjusted cohort receiving a certificate at 8 years</v>
      </c>
      <c r="C2303" s="7">
        <f>Table19[[#This Row],[Growth Rate]]</f>
        <v>0.5220125786163522</v>
      </c>
      <c r="D2303">
        <f>Table20[[#This Row],[UNITID]]</f>
        <v>199856</v>
      </c>
      <c r="E2303" s="7">
        <f>Table20[[#This Row],[Growth Rate]]</f>
        <v>0.95757575757575752</v>
      </c>
      <c r="F2303">
        <f>Table21[[#This Row],[UNITID]]</f>
        <v>199856</v>
      </c>
      <c r="G2303" s="7">
        <f>Table21[[#This Row],[Growth Rate]]</f>
        <v>1.1399999999999999</v>
      </c>
      <c r="H2303">
        <f>Table5[[#This Row],[UNITID]]</f>
        <v>199856</v>
      </c>
      <c r="I2303" s="7">
        <f>Table5[[#This Row],[Growth Rate]]</f>
        <v>0.89</v>
      </c>
    </row>
    <row r="2304" spans="1:9" hidden="1">
      <c r="A2304">
        <f>Table19[[#This Row],[UNITID]]</f>
        <v>199856</v>
      </c>
      <c r="B2304" t="str">
        <f>Table19[[#This Row],[OUTCOMES MEASURES]]</f>
        <v>Number of adjusted cohort receiving an Associate's degree at 8 years</v>
      </c>
      <c r="C2304" s="7">
        <f>Table19[[#This Row],[Growth Rate]]</f>
        <v>0.23749999999999999</v>
      </c>
      <c r="D2304">
        <f>Table20[[#This Row],[UNITID]]</f>
        <v>199856</v>
      </c>
      <c r="E2304" s="7">
        <f>Table20[[#This Row],[Growth Rate]]</f>
        <v>0.13114754098360656</v>
      </c>
      <c r="F2304">
        <f>Table21[[#This Row],[UNITID]]</f>
        <v>199856</v>
      </c>
      <c r="G2304" s="7">
        <f>Table21[[#This Row],[Growth Rate]]</f>
        <v>0.19367588932806323</v>
      </c>
      <c r="H2304">
        <f>Table5[[#This Row],[UNITID]]</f>
        <v>199856</v>
      </c>
      <c r="I2304" s="7">
        <f>Table5[[#This Row],[Growth Rate]]</f>
        <v>-0.10897435897435898</v>
      </c>
    </row>
    <row r="2305" spans="1:9" hidden="1">
      <c r="A2305">
        <f>Table19[[#This Row],[UNITID]]</f>
        <v>199856</v>
      </c>
      <c r="B2305" t="str">
        <f>Table19[[#This Row],[OUTCOMES MEASURES]]</f>
        <v>Number of adjusted cohort receiving a Bachelor's degree at 8 years</v>
      </c>
      <c r="C2305" s="7" t="str">
        <f>Table19[[#This Row],[Growth Rate]]</f>
        <v/>
      </c>
      <c r="D2305">
        <f>Table20[[#This Row],[UNITID]]</f>
        <v>199856</v>
      </c>
      <c r="E2305" s="7" t="str">
        <f>Table20[[#This Row],[Growth Rate]]</f>
        <v/>
      </c>
      <c r="F2305">
        <f>Table21[[#This Row],[UNITID]]</f>
        <v>199856</v>
      </c>
      <c r="G2305" s="7" t="str">
        <f>Table21[[#This Row],[Growth Rate]]</f>
        <v/>
      </c>
      <c r="H2305">
        <f>Table5[[#This Row],[UNITID]]</f>
        <v>199856</v>
      </c>
      <c r="I2305" s="7" t="str">
        <f>Table5[[#This Row],[Growth Rate]]</f>
        <v/>
      </c>
    </row>
    <row r="2306" spans="1:9" hidden="1">
      <c r="A2306">
        <f>Table19[[#This Row],[UNITID]]</f>
        <v>199856</v>
      </c>
      <c r="B2306" t="str">
        <f>Table19[[#This Row],[OUTCOMES MEASURES]]</f>
        <v>Number of adjusted cohort receiving an award at 8 years</v>
      </c>
      <c r="C2306" s="7">
        <f>Table19[[#This Row],[Growth Rate]]</f>
        <v>0.29411764705882354</v>
      </c>
      <c r="D2306">
        <f>Table20[[#This Row],[UNITID]]</f>
        <v>199856</v>
      </c>
      <c r="E2306" s="7">
        <f>Table20[[#This Row],[Growth Rate]]</f>
        <v>0.36148648648648651</v>
      </c>
      <c r="F2306">
        <f>Table21[[#This Row],[UNITID]]</f>
        <v>199856</v>
      </c>
      <c r="G2306" s="7">
        <f>Table21[[#This Row],[Growth Rate]]</f>
        <v>0.34983498349834985</v>
      </c>
      <c r="H2306">
        <f>Table5[[#This Row],[UNITID]]</f>
        <v>199856</v>
      </c>
      <c r="I2306" s="7">
        <f>Table5[[#This Row],[Growth Rate]]</f>
        <v>0.13349514563106796</v>
      </c>
    </row>
    <row r="2307" spans="1:9" hidden="1">
      <c r="A2307">
        <f>Table19[[#This Row],[UNITID]]</f>
        <v>199856</v>
      </c>
      <c r="B2307" t="str">
        <f>Table19[[#This Row],[OUTCOMES MEASURES]]</f>
        <v>Number of adjusted cohort still enrolled at your institution at 8 years</v>
      </c>
      <c r="C2307" s="7">
        <f>Table19[[#This Row],[Growth Rate]]</f>
        <v>-0.55223880597014929</v>
      </c>
      <c r="D2307">
        <f>Table20[[#This Row],[UNITID]]</f>
        <v>199856</v>
      </c>
      <c r="E2307" s="7">
        <f>Table20[[#This Row],[Growth Rate]]</f>
        <v>0</v>
      </c>
      <c r="F2307">
        <f>Table21[[#This Row],[UNITID]]</f>
        <v>199856</v>
      </c>
      <c r="G2307" s="7">
        <f>Table21[[#This Row],[Growth Rate]]</f>
        <v>-0.35714285714285715</v>
      </c>
      <c r="H2307">
        <f>Table5[[#This Row],[UNITID]]</f>
        <v>199856</v>
      </c>
      <c r="I2307" s="7">
        <f>Table5[[#This Row],[Growth Rate]]</f>
        <v>-0.54166666666666663</v>
      </c>
    </row>
    <row r="2308" spans="1:9" hidden="1">
      <c r="A2308">
        <f>Table19[[#This Row],[UNITID]]</f>
        <v>199856</v>
      </c>
      <c r="B2308" t="str">
        <f>Table19[[#This Row],[OUTCOMES MEASURES]]</f>
        <v>Number of adjusted cohort who enrolled subsequently at another institution at 8 years</v>
      </c>
      <c r="C2308" s="7">
        <f>Table19[[#This Row],[Growth Rate]]</f>
        <v>-9.0464547677261614E-2</v>
      </c>
      <c r="D2308">
        <f>Table20[[#This Row],[UNITID]]</f>
        <v>199856</v>
      </c>
      <c r="E2308" s="7">
        <f>Table20[[#This Row],[Growth Rate]]</f>
        <v>8.4112149532710276E-2</v>
      </c>
      <c r="F2308">
        <f>Table21[[#This Row],[UNITID]]</f>
        <v>199856</v>
      </c>
      <c r="G2308" s="7">
        <f>Table21[[#This Row],[Growth Rate]]</f>
        <v>-0.26097560975609757</v>
      </c>
      <c r="H2308">
        <f>Table5[[#This Row],[UNITID]]</f>
        <v>199856</v>
      </c>
      <c r="I2308" s="7">
        <f>Table5[[#This Row],[Growth Rate]]</f>
        <v>-9.5238095238095233E-2</v>
      </c>
    </row>
    <row r="2309" spans="1:9" hidden="1">
      <c r="A2309">
        <f>Table19[[#This Row],[UNITID]]</f>
        <v>199856</v>
      </c>
      <c r="B2309" s="2" t="str">
        <f>Table19[[#This Row],[OUTCOMES MEASURES]]</f>
        <v>Number of adjusted cohort whose subsequent enrollment status is unknown at 8 years</v>
      </c>
      <c r="C2309" s="8">
        <f>Table19[[#This Row],[Growth Rate]]</f>
        <v>-0.17029328287606432</v>
      </c>
      <c r="D2309">
        <f>Table20[[#This Row],[UNITID]]</f>
        <v>199856</v>
      </c>
      <c r="E2309" s="7">
        <f>Table20[[#This Row],[Growth Rate]]</f>
        <v>0.10256410256410256</v>
      </c>
      <c r="F2309">
        <f>Table21[[#This Row],[UNITID]]</f>
        <v>199856</v>
      </c>
      <c r="G2309" s="7">
        <f>Table21[[#This Row],[Growth Rate]]</f>
        <v>-0.16467065868263472</v>
      </c>
      <c r="H2309">
        <f>Table5[[#This Row],[UNITID]]</f>
        <v>199856</v>
      </c>
      <c r="I2309" s="7">
        <f>Table5[[#This Row],[Growth Rate]]</f>
        <v>-0.11290322580645161</v>
      </c>
    </row>
    <row r="2310" spans="1:9" hidden="1">
      <c r="A2310">
        <f>Table19[[#This Row],[UNITID]]</f>
        <v>199856</v>
      </c>
      <c r="B2310" s="2" t="str">
        <f>Table19[[#This Row],[OUTCOMES MEASURES]]</f>
        <v>Number of adjusted cohort who did not receive an award from your institution at 8 years</v>
      </c>
      <c r="C2310" s="7">
        <f>Table19[[#This Row],[Growth Rate]]</f>
        <v>-0.1498455200823893</v>
      </c>
      <c r="D2310">
        <f>Table20[[#This Row],[UNITID]]</f>
        <v>199856</v>
      </c>
      <c r="E2310" s="7">
        <f>Table20[[#This Row],[Growth Rate]]</f>
        <v>9.3453724604966135E-2</v>
      </c>
      <c r="F2310">
        <f>Table21[[#This Row],[UNITID]]</f>
        <v>199856</v>
      </c>
      <c r="G2310" s="21">
        <f>Table21[[#This Row],[Growth Rate]]</f>
        <v>-0.22031662269129287</v>
      </c>
      <c r="H2310">
        <f>Table5[[#This Row],[UNITID]]</f>
        <v>199856</v>
      </c>
      <c r="I2310" s="7">
        <f>Table5[[#This Row],[Growth Rate]]</f>
        <v>-0.11150822015725519</v>
      </c>
    </row>
    <row r="2311" spans="1:9" ht="14.25">
      <c r="A2311" s="63">
        <f>Table19[[#This Row],[UNITID]]</f>
        <v>199856</v>
      </c>
      <c r="B2311" s="148" t="str">
        <f>Table19[[#This Row],[OUTCOMES MEASURES]]</f>
        <v>Percent of adjusted cohort receiving an award at 8 years</v>
      </c>
      <c r="C2311" s="156">
        <f>Table19[[#This Row],[Growth Rate]]</f>
        <v>0.34482758620689657</v>
      </c>
      <c r="D2311">
        <f>Table20[[#This Row],[UNITID]]</f>
        <v>199856</v>
      </c>
      <c r="E2311" s="156">
        <f>Table20[[#This Row],[Growth Rate]]</f>
        <v>0.19047619047619047</v>
      </c>
      <c r="F2311">
        <f>Table21[[#This Row],[UNITID]]</f>
        <v>199856</v>
      </c>
      <c r="G2311" s="157">
        <f>Table21[[#This Row],[Growth Rate]]</f>
        <v>0.41379310344827586</v>
      </c>
      <c r="H2311">
        <f>Table5[[#This Row],[UNITID]]</f>
        <v>199856</v>
      </c>
      <c r="I2311" s="156">
        <f>Table5[[#This Row],[Growth Rate]]</f>
        <v>0.17391304347826086</v>
      </c>
    </row>
    <row r="2312" spans="1:9" hidden="1">
      <c r="A2312">
        <f>Table19[[#This Row],[UNITID]]</f>
        <v>199856</v>
      </c>
      <c r="B2312" s="2" t="str">
        <f>Table19[[#This Row],[OUTCOMES MEASURES]]</f>
        <v>Percent of adjusted cohort still or subsequently enrolled at 8 years</v>
      </c>
      <c r="C2312" s="8">
        <f>Table19[[#This Row],[Growth Rate]]</f>
        <v>-9.375E-2</v>
      </c>
      <c r="D2312">
        <f>Table20[[#This Row],[UNITID]]</f>
        <v>199856</v>
      </c>
      <c r="E2312" s="7">
        <f>Table20[[#This Row],[Growth Rate]]</f>
        <v>-6.8965517241379309E-2</v>
      </c>
      <c r="F2312">
        <f>Table21[[#This Row],[UNITID]]</f>
        <v>199856</v>
      </c>
      <c r="G2312" s="21">
        <f>Table21[[#This Row],[Growth Rate]]</f>
        <v>-0.22500000000000001</v>
      </c>
      <c r="H2312">
        <f>Table5[[#This Row],[UNITID]]</f>
        <v>199856</v>
      </c>
      <c r="I2312" s="7">
        <f>Table5[[#This Row],[Growth Rate]]</f>
        <v>-7.4999999999999997E-2</v>
      </c>
    </row>
    <row r="2313" spans="1:9" ht="14.25">
      <c r="A2313" s="63">
        <f>Table19[[#This Row],[UNITID]]</f>
        <v>199856</v>
      </c>
      <c r="B2313" s="148" t="str">
        <f>Table19[[#This Row],[OUTCOMES MEASURES]]</f>
        <v>Percent of adjusted cohort still enrolled at your institution at 8 years</v>
      </c>
      <c r="C2313" s="156">
        <f>Table19[[#This Row],[Growth Rate]]</f>
        <v>-0.5</v>
      </c>
      <c r="D2313">
        <f>Table20[[#This Row],[UNITID]]</f>
        <v>199856</v>
      </c>
      <c r="E2313" s="156">
        <f>Table20[[#This Row],[Growth Rate]]</f>
        <v>0</v>
      </c>
      <c r="F2313">
        <f>Table21[[#This Row],[UNITID]]</f>
        <v>199856</v>
      </c>
      <c r="G2313" s="158">
        <f>Table21[[#This Row],[Growth Rate]]</f>
        <v>0</v>
      </c>
      <c r="H2313">
        <f>Table5[[#This Row],[UNITID]]</f>
        <v>199856</v>
      </c>
      <c r="I2313" s="156">
        <f>Table5[[#This Row],[Growth Rate]]</f>
        <v>0</v>
      </c>
    </row>
    <row r="2314" spans="1:9" ht="14.25">
      <c r="A2314" s="63">
        <f>Table19[[#This Row],[UNITID]]</f>
        <v>199856</v>
      </c>
      <c r="B2314" s="148" t="str">
        <f>Table19[[#This Row],[OUTCOMES MEASURES]]</f>
        <v>Percent of adjusted cohort enrolled subsequently at another institution at 8 years</v>
      </c>
      <c r="C2314" s="156">
        <f>Table19[[#This Row],[Growth Rate]]</f>
        <v>-6.6666666666666666E-2</v>
      </c>
      <c r="D2314">
        <f>Table20[[#This Row],[UNITID]]</f>
        <v>199856</v>
      </c>
      <c r="E2314" s="64">
        <f>Table20[[#This Row],[Growth Rate]]</f>
        <v>-7.407407407407407E-2</v>
      </c>
      <c r="F2314">
        <f>Table21[[#This Row],[UNITID]]</f>
        <v>199856</v>
      </c>
      <c r="G2314" s="158">
        <f>Table21[[#This Row],[Growth Rate]]</f>
        <v>-0.23076923076923078</v>
      </c>
      <c r="H2314">
        <f>Table5[[#This Row],[UNITID]]</f>
        <v>199856</v>
      </c>
      <c r="I2314" s="64">
        <f>Table5[[#This Row],[Growth Rate]]</f>
        <v>-2.6315789473684209E-2</v>
      </c>
    </row>
    <row r="2315" spans="1:9" hidden="1">
      <c r="A2315">
        <f>Table19[[#This Row],[UNITID]]</f>
        <v>199856</v>
      </c>
      <c r="B2315" s="2" t="str">
        <f>Table19[[#This Row],[OUTCOMES MEASURES]]</f>
        <v>Percent of adjusted cohort enrollment status unknown at 8 years</v>
      </c>
      <c r="C2315" s="8">
        <f>Table19[[#This Row],[Growth Rate]]</f>
        <v>-0.15384615384615385</v>
      </c>
      <c r="D2315">
        <f>Table20[[#This Row],[UNITID]]</f>
        <v>199856</v>
      </c>
      <c r="E2315" s="8">
        <f>Table20[[#This Row],[Growth Rate]]</f>
        <v>-0.04</v>
      </c>
      <c r="F2315">
        <f>Table21[[#This Row],[UNITID]]</f>
        <v>199856</v>
      </c>
      <c r="G2315" s="8">
        <f>Table21[[#This Row],[Growth Rate]]</f>
        <v>-9.6774193548387094E-2</v>
      </c>
      <c r="H2315">
        <f>Table5[[#This Row],[UNITID]]</f>
        <v>199856</v>
      </c>
      <c r="I2315" s="8">
        <f>Table5[[#This Row],[Growth Rate]]</f>
        <v>-7.8947368421052627E-2</v>
      </c>
    </row>
    <row r="2316" spans="1:9" hidden="1">
      <c r="A2316">
        <f>Table19[[#This Row],[UNITID]]</f>
        <v>200086</v>
      </c>
      <c r="B2316" s="2" t="str">
        <f>Table19[[#This Row],[OUTCOMES MEASURES]]</f>
        <v>First-Time, Full-Time Cohort</v>
      </c>
      <c r="C2316" s="8">
        <f>Table19[[#This Row],[Growth Rate]]</f>
        <v>4.8387096774193547E-2</v>
      </c>
      <c r="D2316">
        <f>Table20[[#This Row],[UNITID]]</f>
        <v>200086</v>
      </c>
      <c r="E2316" s="8">
        <f>Table20[[#This Row],[Growth Rate]]</f>
        <v>-0.24</v>
      </c>
      <c r="F2316">
        <f>Table21[[#This Row],[UNITID]]</f>
        <v>200086</v>
      </c>
      <c r="G2316" s="8">
        <f>Table21[[#This Row],[Growth Rate]]</f>
        <v>0.6</v>
      </c>
      <c r="H2316">
        <f>Table5[[#This Row],[UNITID]]</f>
        <v>200086</v>
      </c>
      <c r="I2316" s="8">
        <f>Table5[[#This Row],[Growth Rate]]</f>
        <v>3</v>
      </c>
    </row>
    <row r="2317" spans="1:9" hidden="1">
      <c r="A2317">
        <f>Table19[[#This Row],[UNITID]]</f>
        <v>200086</v>
      </c>
      <c r="B2317" t="str">
        <f>Table19[[#This Row],[OUTCOMES MEASURES]]</f>
        <v>Exclusions to cohort</v>
      </c>
      <c r="C2317" s="7" t="str">
        <f>Table19[[#This Row],[Growth Rate]]</f>
        <v/>
      </c>
      <c r="D2317">
        <f>Table20[[#This Row],[UNITID]]</f>
        <v>200086</v>
      </c>
      <c r="E2317" s="7" t="str">
        <f>Table20[[#This Row],[Growth Rate]]</f>
        <v/>
      </c>
      <c r="F2317">
        <f>Table21[[#This Row],[UNITID]]</f>
        <v>200086</v>
      </c>
      <c r="G2317" s="7" t="str">
        <f>Table21[[#This Row],[Growth Rate]]</f>
        <v/>
      </c>
      <c r="H2317">
        <f>Table5[[#This Row],[UNITID]]</f>
        <v>200086</v>
      </c>
      <c r="I2317" s="7" t="str">
        <f>Table5[[#This Row],[Growth Rate]]</f>
        <v/>
      </c>
    </row>
    <row r="2318" spans="1:9" ht="14.25">
      <c r="A2318" s="63">
        <f>Table19[[#This Row],[UNITID]]</f>
        <v>200086</v>
      </c>
      <c r="B2318" s="63" t="str">
        <f>Table19[[#This Row],[OUTCOMES MEASURES]]</f>
        <v>Adjusted cohort</v>
      </c>
      <c r="C2318" s="64">
        <f>Table19[[#This Row],[Growth Rate]]</f>
        <v>4.8387096774193547E-2</v>
      </c>
      <c r="D2318">
        <f>Table20[[#This Row],[UNITID]]</f>
        <v>200086</v>
      </c>
      <c r="E2318" s="64">
        <f>Table20[[#This Row],[Growth Rate]]</f>
        <v>-0.24</v>
      </c>
      <c r="F2318">
        <f>Table21[[#This Row],[UNITID]]</f>
        <v>200086</v>
      </c>
      <c r="G2318" s="155">
        <f>Table21[[#This Row],[Growth Rate]]</f>
        <v>0.6</v>
      </c>
      <c r="H2318">
        <f>Table5[[#This Row],[UNITID]]</f>
        <v>200086</v>
      </c>
      <c r="I2318" s="64">
        <f>Table5[[#This Row],[Growth Rate]]</f>
        <v>3</v>
      </c>
    </row>
    <row r="2319" spans="1:9" hidden="1">
      <c r="A2319">
        <f>Table19[[#This Row],[UNITID]]</f>
        <v>200086</v>
      </c>
      <c r="B2319" t="str">
        <f>Table19[[#This Row],[OUTCOMES MEASURES]]</f>
        <v>Number of adjusted cohort receiving a certificate at 4 years</v>
      </c>
      <c r="C2319" s="7">
        <f>Table19[[#This Row],[Growth Rate]]</f>
        <v>2</v>
      </c>
      <c r="D2319">
        <f>Table20[[#This Row],[UNITID]]</f>
        <v>200086</v>
      </c>
      <c r="E2319" s="7" t="str">
        <f>Table20[[#This Row],[Growth Rate]]</f>
        <v/>
      </c>
      <c r="F2319">
        <f>Table21[[#This Row],[UNITID]]</f>
        <v>200086</v>
      </c>
      <c r="G2319" s="7" t="str">
        <f>Table21[[#This Row],[Growth Rate]]</f>
        <v/>
      </c>
      <c r="H2319">
        <f>Table5[[#This Row],[UNITID]]</f>
        <v>200086</v>
      </c>
      <c r="I2319" s="7" t="str">
        <f>Table5[[#This Row],[Growth Rate]]</f>
        <v/>
      </c>
    </row>
    <row r="2320" spans="1:9" hidden="1">
      <c r="A2320">
        <f>Table19[[#This Row],[UNITID]]</f>
        <v>200086</v>
      </c>
      <c r="B2320" t="str">
        <f>Table19[[#This Row],[OUTCOMES MEASURES]]</f>
        <v>Number of adjusted cohort receiving an Associate's degree at 4 years</v>
      </c>
      <c r="C2320" s="7">
        <f>Table19[[#This Row],[Growth Rate]]</f>
        <v>-0.6</v>
      </c>
      <c r="D2320">
        <f>Table20[[#This Row],[UNITID]]</f>
        <v>200086</v>
      </c>
      <c r="E2320" s="7">
        <f>Table20[[#This Row],[Growth Rate]]</f>
        <v>0</v>
      </c>
      <c r="F2320">
        <f>Table21[[#This Row],[UNITID]]</f>
        <v>200086</v>
      </c>
      <c r="G2320" s="7">
        <f>Table21[[#This Row],[Growth Rate]]</f>
        <v>2</v>
      </c>
      <c r="H2320">
        <f>Table5[[#This Row],[UNITID]]</f>
        <v>200086</v>
      </c>
      <c r="I2320" s="7" t="str">
        <f>Table5[[#This Row],[Growth Rate]]</f>
        <v/>
      </c>
    </row>
    <row r="2321" spans="1:9" hidden="1">
      <c r="A2321">
        <f>Table19[[#This Row],[UNITID]]</f>
        <v>200086</v>
      </c>
      <c r="B2321" t="str">
        <f>Table19[[#This Row],[OUTCOMES MEASURES]]</f>
        <v>Number of adjusted cohort receiving a Bachelor's degree at 4 years</v>
      </c>
      <c r="C2321" s="7">
        <f>Table19[[#This Row],[Growth Rate]]</f>
        <v>-1</v>
      </c>
      <c r="D2321">
        <f>Table20[[#This Row],[UNITID]]</f>
        <v>200086</v>
      </c>
      <c r="E2321" s="7" t="str">
        <f>Table20[[#This Row],[Growth Rate]]</f>
        <v/>
      </c>
      <c r="F2321">
        <f>Table21[[#This Row],[UNITID]]</f>
        <v>200086</v>
      </c>
      <c r="G2321" s="7">
        <f>Table21[[#This Row],[Growth Rate]]</f>
        <v>0</v>
      </c>
      <c r="H2321">
        <f>Table5[[#This Row],[UNITID]]</f>
        <v>200086</v>
      </c>
      <c r="I2321" s="7" t="str">
        <f>Table5[[#This Row],[Growth Rate]]</f>
        <v/>
      </c>
    </row>
    <row r="2322" spans="1:9" hidden="1">
      <c r="A2322">
        <f>Table19[[#This Row],[UNITID]]</f>
        <v>200086</v>
      </c>
      <c r="B2322" s="2" t="str">
        <f>Table19[[#This Row],[OUTCOMES MEASURES]]</f>
        <v>Number of adjusted cohort receiving an award at 4 years</v>
      </c>
      <c r="C2322" s="7">
        <f>Table19[[#This Row],[Growth Rate]]</f>
        <v>-0.2857142857142857</v>
      </c>
      <c r="D2322">
        <f>Table20[[#This Row],[UNITID]]</f>
        <v>200086</v>
      </c>
      <c r="E2322" s="7">
        <f>Table20[[#This Row],[Growth Rate]]</f>
        <v>1</v>
      </c>
      <c r="F2322">
        <f>Table21[[#This Row],[UNITID]]</f>
        <v>200086</v>
      </c>
      <c r="G2322" s="21">
        <f>Table21[[#This Row],[Growth Rate]]</f>
        <v>1</v>
      </c>
      <c r="H2322">
        <f>Table5[[#This Row],[UNITID]]</f>
        <v>200086</v>
      </c>
      <c r="I2322" s="7" t="str">
        <f>Table5[[#This Row],[Growth Rate]]</f>
        <v/>
      </c>
    </row>
    <row r="2323" spans="1:9" ht="14.25">
      <c r="A2323" s="63">
        <f>Table19[[#This Row],[UNITID]]</f>
        <v>200086</v>
      </c>
      <c r="B2323" s="148" t="str">
        <f>Table19[[#This Row],[OUTCOMES MEASURES]]</f>
        <v>Percent of adjusted cohort receiving an award at 4 years</v>
      </c>
      <c r="C2323" s="156">
        <f>Table19[[#This Row],[Growth Rate]]</f>
        <v>-0.27272727272727271</v>
      </c>
      <c r="D2323">
        <f>Table20[[#This Row],[UNITID]]</f>
        <v>200086</v>
      </c>
      <c r="E2323" s="156">
        <f>Table20[[#This Row],[Growth Rate]]</f>
        <v>1.75</v>
      </c>
      <c r="F2323">
        <f>Table21[[#This Row],[UNITID]]</f>
        <v>200086</v>
      </c>
      <c r="G2323" s="157">
        <f>Table21[[#This Row],[Growth Rate]]</f>
        <v>0.25</v>
      </c>
      <c r="H2323">
        <f>Table5[[#This Row],[UNITID]]</f>
        <v>200086</v>
      </c>
      <c r="I2323" s="156" t="str">
        <f>Table5[[#This Row],[Growth Rate]]</f>
        <v/>
      </c>
    </row>
    <row r="2324" spans="1:9" hidden="1">
      <c r="A2324">
        <f>Table19[[#This Row],[UNITID]]</f>
        <v>200086</v>
      </c>
      <c r="B2324" t="str">
        <f>Table19[[#This Row],[OUTCOMES MEASURES]]</f>
        <v>Number of adjusted cohort receiving a certificate at 6 years</v>
      </c>
      <c r="C2324" s="7">
        <f>Table19[[#This Row],[Growth Rate]]</f>
        <v>2</v>
      </c>
      <c r="D2324">
        <f>Table20[[#This Row],[UNITID]]</f>
        <v>200086</v>
      </c>
      <c r="E2324" s="7" t="str">
        <f>Table20[[#This Row],[Growth Rate]]</f>
        <v/>
      </c>
      <c r="F2324">
        <f>Table21[[#This Row],[UNITID]]</f>
        <v>200086</v>
      </c>
      <c r="G2324" s="7" t="str">
        <f>Table21[[#This Row],[Growth Rate]]</f>
        <v/>
      </c>
      <c r="H2324">
        <f>Table5[[#This Row],[UNITID]]</f>
        <v>200086</v>
      </c>
      <c r="I2324" s="7" t="str">
        <f>Table5[[#This Row],[Growth Rate]]</f>
        <v/>
      </c>
    </row>
    <row r="2325" spans="1:9" hidden="1">
      <c r="A2325">
        <f>Table19[[#This Row],[UNITID]]</f>
        <v>200086</v>
      </c>
      <c r="B2325" t="str">
        <f>Table19[[#This Row],[OUTCOMES MEASURES]]</f>
        <v>Number of adjusted cohort receiving an Associate's degree at 6 years</v>
      </c>
      <c r="C2325" s="7">
        <f>Table19[[#This Row],[Growth Rate]]</f>
        <v>-0.4</v>
      </c>
      <c r="D2325">
        <f>Table20[[#This Row],[UNITID]]</f>
        <v>200086</v>
      </c>
      <c r="E2325" s="7">
        <f>Table20[[#This Row],[Growth Rate]]</f>
        <v>-0.66666666666666663</v>
      </c>
      <c r="F2325">
        <f>Table21[[#This Row],[UNITID]]</f>
        <v>200086</v>
      </c>
      <c r="G2325" s="7">
        <f>Table21[[#This Row],[Growth Rate]]</f>
        <v>2</v>
      </c>
      <c r="H2325">
        <f>Table5[[#This Row],[UNITID]]</f>
        <v>200086</v>
      </c>
      <c r="I2325" s="7" t="str">
        <f>Table5[[#This Row],[Growth Rate]]</f>
        <v/>
      </c>
    </row>
    <row r="2326" spans="1:9" hidden="1">
      <c r="A2326">
        <f>Table19[[#This Row],[UNITID]]</f>
        <v>200086</v>
      </c>
      <c r="B2326" t="str">
        <f>Table19[[#This Row],[OUTCOMES MEASURES]]</f>
        <v>Number of adjusted cohort receiving a Bachelor's degree at 6 years</v>
      </c>
      <c r="C2326" s="7">
        <f>Table19[[#This Row],[Growth Rate]]</f>
        <v>-1</v>
      </c>
      <c r="D2326">
        <f>Table20[[#This Row],[UNITID]]</f>
        <v>200086</v>
      </c>
      <c r="E2326" s="7" t="str">
        <f>Table20[[#This Row],[Growth Rate]]</f>
        <v/>
      </c>
      <c r="F2326">
        <f>Table21[[#This Row],[UNITID]]</f>
        <v>200086</v>
      </c>
      <c r="G2326" s="7">
        <f>Table21[[#This Row],[Growth Rate]]</f>
        <v>1</v>
      </c>
      <c r="H2326">
        <f>Table5[[#This Row],[UNITID]]</f>
        <v>200086</v>
      </c>
      <c r="I2326" s="7" t="str">
        <f>Table5[[#This Row],[Growth Rate]]</f>
        <v/>
      </c>
    </row>
    <row r="2327" spans="1:9" hidden="1">
      <c r="A2327">
        <f>Table19[[#This Row],[UNITID]]</f>
        <v>200086</v>
      </c>
      <c r="B2327" s="2" t="str">
        <f>Table19[[#This Row],[OUTCOMES MEASURES]]</f>
        <v>Number of adjusted cohort receiving an award at 6 years</v>
      </c>
      <c r="C2327" s="7">
        <f>Table19[[#This Row],[Growth Rate]]</f>
        <v>-0.25</v>
      </c>
      <c r="D2327">
        <f>Table20[[#This Row],[UNITID]]</f>
        <v>200086</v>
      </c>
      <c r="E2327" s="7">
        <f>Table20[[#This Row],[Growth Rate]]</f>
        <v>-0.33333333333333331</v>
      </c>
      <c r="F2327">
        <f>Table21[[#This Row],[UNITID]]</f>
        <v>200086</v>
      </c>
      <c r="G2327" s="21">
        <f>Table21[[#This Row],[Growth Rate]]</f>
        <v>2</v>
      </c>
      <c r="H2327">
        <f>Table5[[#This Row],[UNITID]]</f>
        <v>200086</v>
      </c>
      <c r="I2327" s="7" t="str">
        <f>Table5[[#This Row],[Growth Rate]]</f>
        <v/>
      </c>
    </row>
    <row r="2328" spans="1:9" ht="14.25">
      <c r="A2328" s="63">
        <f>Table19[[#This Row],[UNITID]]</f>
        <v>200086</v>
      </c>
      <c r="B2328" s="148" t="str">
        <f>Table19[[#This Row],[OUTCOMES MEASURES]]</f>
        <v>Percent of adjusted cohort receiving an award at 6 years</v>
      </c>
      <c r="C2328" s="156">
        <f>Table19[[#This Row],[Growth Rate]]</f>
        <v>-0.30769230769230771</v>
      </c>
      <c r="D2328">
        <f>Table20[[#This Row],[UNITID]]</f>
        <v>200086</v>
      </c>
      <c r="E2328" s="156">
        <f>Table20[[#This Row],[Growth Rate]]</f>
        <v>-8.3333333333333329E-2</v>
      </c>
      <c r="F2328">
        <f>Table21[[#This Row],[UNITID]]</f>
        <v>200086</v>
      </c>
      <c r="G2328" s="157">
        <f>Table21[[#This Row],[Growth Rate]]</f>
        <v>0.875</v>
      </c>
      <c r="H2328">
        <f>Table5[[#This Row],[UNITID]]</f>
        <v>200086</v>
      </c>
      <c r="I2328" s="156" t="str">
        <f>Table5[[#This Row],[Growth Rate]]</f>
        <v/>
      </c>
    </row>
    <row r="2329" spans="1:9" hidden="1">
      <c r="A2329">
        <f>Table19[[#This Row],[UNITID]]</f>
        <v>200086</v>
      </c>
      <c r="B2329" t="str">
        <f>Table19[[#This Row],[OUTCOMES MEASURES]]</f>
        <v>Number of adjusted cohort receiving a certificate at 8 years</v>
      </c>
      <c r="C2329" s="7">
        <f>Table19[[#This Row],[Growth Rate]]</f>
        <v>3</v>
      </c>
      <c r="D2329">
        <f>Table20[[#This Row],[UNITID]]</f>
        <v>200086</v>
      </c>
      <c r="E2329" s="7" t="str">
        <f>Table20[[#This Row],[Growth Rate]]</f>
        <v/>
      </c>
      <c r="F2329">
        <f>Table21[[#This Row],[UNITID]]</f>
        <v>200086</v>
      </c>
      <c r="G2329" s="7" t="str">
        <f>Table21[[#This Row],[Growth Rate]]</f>
        <v/>
      </c>
      <c r="H2329">
        <f>Table5[[#This Row],[UNITID]]</f>
        <v>200086</v>
      </c>
      <c r="I2329" s="7" t="str">
        <f>Table5[[#This Row],[Growth Rate]]</f>
        <v/>
      </c>
    </row>
    <row r="2330" spans="1:9" hidden="1">
      <c r="A2330">
        <f>Table19[[#This Row],[UNITID]]</f>
        <v>200086</v>
      </c>
      <c r="B2330" t="str">
        <f>Table19[[#This Row],[OUTCOMES MEASURES]]</f>
        <v>Number of adjusted cohort receiving an Associate's degree at 8 years</v>
      </c>
      <c r="C2330" s="7">
        <f>Table19[[#This Row],[Growth Rate]]</f>
        <v>0.5</v>
      </c>
      <c r="D2330">
        <f>Table20[[#This Row],[UNITID]]</f>
        <v>200086</v>
      </c>
      <c r="E2330" s="7">
        <f>Table20[[#This Row],[Growth Rate]]</f>
        <v>0</v>
      </c>
      <c r="F2330">
        <f>Table21[[#This Row],[UNITID]]</f>
        <v>200086</v>
      </c>
      <c r="G2330" s="7">
        <f>Table21[[#This Row],[Growth Rate]]</f>
        <v>0.5</v>
      </c>
      <c r="H2330">
        <f>Table5[[#This Row],[UNITID]]</f>
        <v>200086</v>
      </c>
      <c r="I2330" s="7" t="str">
        <f>Table5[[#This Row],[Growth Rate]]</f>
        <v/>
      </c>
    </row>
    <row r="2331" spans="1:9" hidden="1">
      <c r="A2331">
        <f>Table19[[#This Row],[UNITID]]</f>
        <v>200086</v>
      </c>
      <c r="B2331" t="str">
        <f>Table19[[#This Row],[OUTCOMES MEASURES]]</f>
        <v>Number of adjusted cohort receiving a Bachelor's degree at 8 years</v>
      </c>
      <c r="C2331" s="7">
        <f>Table19[[#This Row],[Growth Rate]]</f>
        <v>-1</v>
      </c>
      <c r="D2331">
        <f>Table20[[#This Row],[UNITID]]</f>
        <v>200086</v>
      </c>
      <c r="E2331" s="7">
        <f>Table20[[#This Row],[Growth Rate]]</f>
        <v>-1</v>
      </c>
      <c r="F2331">
        <f>Table21[[#This Row],[UNITID]]</f>
        <v>200086</v>
      </c>
      <c r="G2331" s="7">
        <f>Table21[[#This Row],[Growth Rate]]</f>
        <v>1</v>
      </c>
      <c r="H2331">
        <f>Table5[[#This Row],[UNITID]]</f>
        <v>200086</v>
      </c>
      <c r="I2331" s="7" t="str">
        <f>Table5[[#This Row],[Growth Rate]]</f>
        <v/>
      </c>
    </row>
    <row r="2332" spans="1:9" hidden="1">
      <c r="A2332">
        <f>Table19[[#This Row],[UNITID]]</f>
        <v>200086</v>
      </c>
      <c r="B2332" t="str">
        <f>Table19[[#This Row],[OUTCOMES MEASURES]]</f>
        <v>Number of adjusted cohort receiving an award at 8 years</v>
      </c>
      <c r="C2332" s="7">
        <f>Table19[[#This Row],[Growth Rate]]</f>
        <v>0.25</v>
      </c>
      <c r="D2332">
        <f>Table20[[#This Row],[UNITID]]</f>
        <v>200086</v>
      </c>
      <c r="E2332" s="7">
        <f>Table20[[#This Row],[Growth Rate]]</f>
        <v>-0.33333333333333331</v>
      </c>
      <c r="F2332">
        <f>Table21[[#This Row],[UNITID]]</f>
        <v>200086</v>
      </c>
      <c r="G2332" s="7">
        <f>Table21[[#This Row],[Growth Rate]]</f>
        <v>1</v>
      </c>
      <c r="H2332">
        <f>Table5[[#This Row],[UNITID]]</f>
        <v>200086</v>
      </c>
      <c r="I2332" s="7" t="str">
        <f>Table5[[#This Row],[Growth Rate]]</f>
        <v/>
      </c>
    </row>
    <row r="2333" spans="1:9" hidden="1">
      <c r="A2333">
        <f>Table19[[#This Row],[UNITID]]</f>
        <v>200086</v>
      </c>
      <c r="B2333" t="str">
        <f>Table19[[#This Row],[OUTCOMES MEASURES]]</f>
        <v>Number of adjusted cohort still enrolled at your institution at 8 years</v>
      </c>
      <c r="C2333" s="7">
        <f>Table19[[#This Row],[Growth Rate]]</f>
        <v>3</v>
      </c>
      <c r="D2333">
        <f>Table20[[#This Row],[UNITID]]</f>
        <v>200086</v>
      </c>
      <c r="E2333" s="7" t="str">
        <f>Table20[[#This Row],[Growth Rate]]</f>
        <v/>
      </c>
      <c r="F2333">
        <f>Table21[[#This Row],[UNITID]]</f>
        <v>200086</v>
      </c>
      <c r="G2333" s="7">
        <f>Table21[[#This Row],[Growth Rate]]</f>
        <v>0</v>
      </c>
      <c r="H2333">
        <f>Table5[[#This Row],[UNITID]]</f>
        <v>200086</v>
      </c>
      <c r="I2333" s="7" t="str">
        <f>Table5[[#This Row],[Growth Rate]]</f>
        <v/>
      </c>
    </row>
    <row r="2334" spans="1:9" hidden="1">
      <c r="A2334">
        <f>Table19[[#This Row],[UNITID]]</f>
        <v>200086</v>
      </c>
      <c r="B2334" t="str">
        <f>Table19[[#This Row],[OUTCOMES MEASURES]]</f>
        <v>Number of adjusted cohort who enrolled subsequently at another institution at 8 years</v>
      </c>
      <c r="C2334" s="7">
        <f>Table19[[#This Row],[Growth Rate]]</f>
        <v>-1</v>
      </c>
      <c r="D2334">
        <f>Table20[[#This Row],[UNITID]]</f>
        <v>200086</v>
      </c>
      <c r="E2334" s="7">
        <f>Table20[[#This Row],[Growth Rate]]</f>
        <v>-1</v>
      </c>
      <c r="F2334">
        <f>Table21[[#This Row],[UNITID]]</f>
        <v>200086</v>
      </c>
      <c r="G2334" s="7">
        <f>Table21[[#This Row],[Growth Rate]]</f>
        <v>-1</v>
      </c>
      <c r="H2334">
        <f>Table5[[#This Row],[UNITID]]</f>
        <v>200086</v>
      </c>
      <c r="I2334" s="7">
        <f>Table5[[#This Row],[Growth Rate]]</f>
        <v>-1</v>
      </c>
    </row>
    <row r="2335" spans="1:9" hidden="1">
      <c r="A2335">
        <f>Table19[[#This Row],[UNITID]]</f>
        <v>200086</v>
      </c>
      <c r="B2335" s="2" t="str">
        <f>Table19[[#This Row],[OUTCOMES MEASURES]]</f>
        <v>Number of adjusted cohort whose subsequent enrollment status is unknown at 8 years</v>
      </c>
      <c r="C2335" s="8">
        <f>Table19[[#This Row],[Growth Rate]]</f>
        <v>0.64516129032258063</v>
      </c>
      <c r="D2335">
        <f>Table20[[#This Row],[UNITID]]</f>
        <v>200086</v>
      </c>
      <c r="E2335" s="7">
        <f>Table20[[#This Row],[Growth Rate]]</f>
        <v>-0.2</v>
      </c>
      <c r="F2335">
        <f>Table21[[#This Row],[UNITID]]</f>
        <v>200086</v>
      </c>
      <c r="G2335" s="7" t="str">
        <f>Table21[[#This Row],[Growth Rate]]</f>
        <v/>
      </c>
      <c r="H2335">
        <f>Table5[[#This Row],[UNITID]]</f>
        <v>200086</v>
      </c>
      <c r="I2335" s="7" t="str">
        <f>Table5[[#This Row],[Growth Rate]]</f>
        <v/>
      </c>
    </row>
    <row r="2336" spans="1:9" hidden="1">
      <c r="A2336">
        <f>Table19[[#This Row],[UNITID]]</f>
        <v>200086</v>
      </c>
      <c r="B2336" s="2" t="str">
        <f>Table19[[#This Row],[OUTCOMES MEASURES]]</f>
        <v>Number of adjusted cohort who did not receive an award from your institution at 8 years</v>
      </c>
      <c r="C2336" s="7">
        <f>Table19[[#This Row],[Growth Rate]]</f>
        <v>1.8518518518518517E-2</v>
      </c>
      <c r="D2336">
        <f>Table20[[#This Row],[UNITID]]</f>
        <v>200086</v>
      </c>
      <c r="E2336" s="7">
        <f>Table20[[#This Row],[Growth Rate]]</f>
        <v>-0.22727272727272727</v>
      </c>
      <c r="F2336">
        <f>Table21[[#This Row],[UNITID]]</f>
        <v>200086</v>
      </c>
      <c r="G2336" s="21">
        <f>Table21[[#This Row],[Growth Rate]]</f>
        <v>0</v>
      </c>
      <c r="H2336">
        <f>Table5[[#This Row],[UNITID]]</f>
        <v>200086</v>
      </c>
      <c r="I2336" s="7">
        <f>Table5[[#This Row],[Growth Rate]]</f>
        <v>3</v>
      </c>
    </row>
    <row r="2337" spans="1:9" ht="14.25">
      <c r="A2337" s="63">
        <f>Table19[[#This Row],[UNITID]]</f>
        <v>200086</v>
      </c>
      <c r="B2337" s="148" t="str">
        <f>Table19[[#This Row],[OUTCOMES MEASURES]]</f>
        <v>Percent of adjusted cohort receiving an award at 8 years</v>
      </c>
      <c r="C2337" s="156">
        <f>Table19[[#This Row],[Growth Rate]]</f>
        <v>0.15384615384615385</v>
      </c>
      <c r="D2337">
        <f>Table20[[#This Row],[UNITID]]</f>
        <v>200086</v>
      </c>
      <c r="E2337" s="156">
        <f>Table20[[#This Row],[Growth Rate]]</f>
        <v>-8.3333333333333329E-2</v>
      </c>
      <c r="F2337">
        <f>Table21[[#This Row],[UNITID]]</f>
        <v>200086</v>
      </c>
      <c r="G2337" s="157">
        <f>Table21[[#This Row],[Growth Rate]]</f>
        <v>0.25</v>
      </c>
      <c r="H2337">
        <f>Table5[[#This Row],[UNITID]]</f>
        <v>200086</v>
      </c>
      <c r="I2337" s="156" t="str">
        <f>Table5[[#This Row],[Growth Rate]]</f>
        <v/>
      </c>
    </row>
    <row r="2338" spans="1:9" hidden="1">
      <c r="A2338">
        <f>Table19[[#This Row],[UNITID]]</f>
        <v>200086</v>
      </c>
      <c r="B2338" s="2" t="str">
        <f>Table19[[#This Row],[OUTCOMES MEASURES]]</f>
        <v>Percent of adjusted cohort still or subsequently enrolled at 8 years</v>
      </c>
      <c r="C2338" s="8">
        <f>Table19[[#This Row],[Growth Rate]]</f>
        <v>-0.83783783783783783</v>
      </c>
      <c r="D2338">
        <f>Table20[[#This Row],[UNITID]]</f>
        <v>200086</v>
      </c>
      <c r="E2338" s="7">
        <f>Table20[[#This Row],[Growth Rate]]</f>
        <v>-0.375</v>
      </c>
      <c r="F2338">
        <f>Table21[[#This Row],[UNITID]]</f>
        <v>200086</v>
      </c>
      <c r="G2338" s="21">
        <f>Table21[[#This Row],[Growth Rate]]</f>
        <v>-0.67500000000000004</v>
      </c>
      <c r="H2338">
        <f>Table5[[#This Row],[UNITID]]</f>
        <v>200086</v>
      </c>
      <c r="I2338" s="7">
        <f>Table5[[#This Row],[Growth Rate]]</f>
        <v>-1</v>
      </c>
    </row>
    <row r="2339" spans="1:9" ht="14.25">
      <c r="A2339" s="63">
        <f>Table19[[#This Row],[UNITID]]</f>
        <v>200086</v>
      </c>
      <c r="B2339" s="148" t="str">
        <f>Table19[[#This Row],[OUTCOMES MEASURES]]</f>
        <v>Percent of adjusted cohort still enrolled at your institution at 8 years</v>
      </c>
      <c r="C2339" s="156">
        <f>Table19[[#This Row],[Growth Rate]]</f>
        <v>2</v>
      </c>
      <c r="D2339">
        <f>Table20[[#This Row],[UNITID]]</f>
        <v>200086</v>
      </c>
      <c r="E2339" s="156" t="str">
        <f>Table20[[#This Row],[Growth Rate]]</f>
        <v/>
      </c>
      <c r="F2339">
        <f>Table21[[#This Row],[UNITID]]</f>
        <v>200086</v>
      </c>
      <c r="G2339" s="158">
        <f>Table21[[#This Row],[Growth Rate]]</f>
        <v>-0.35</v>
      </c>
      <c r="H2339">
        <f>Table5[[#This Row],[UNITID]]</f>
        <v>200086</v>
      </c>
      <c r="I2339" s="156" t="str">
        <f>Table5[[#This Row],[Growth Rate]]</f>
        <v/>
      </c>
    </row>
    <row r="2340" spans="1:9" ht="14.25">
      <c r="A2340" s="63">
        <f>Table19[[#This Row],[UNITID]]</f>
        <v>200086</v>
      </c>
      <c r="B2340" s="148" t="str">
        <f>Table19[[#This Row],[OUTCOMES MEASURES]]</f>
        <v>Percent of adjusted cohort enrolled subsequently at another institution at 8 years</v>
      </c>
      <c r="C2340" s="156">
        <f>Table19[[#This Row],[Growth Rate]]</f>
        <v>-1</v>
      </c>
      <c r="D2340">
        <f>Table20[[#This Row],[UNITID]]</f>
        <v>200086</v>
      </c>
      <c r="E2340" s="64">
        <f>Table20[[#This Row],[Growth Rate]]</f>
        <v>-1</v>
      </c>
      <c r="F2340">
        <f>Table21[[#This Row],[UNITID]]</f>
        <v>200086</v>
      </c>
      <c r="G2340" s="158">
        <f>Table21[[#This Row],[Growth Rate]]</f>
        <v>-1</v>
      </c>
      <c r="H2340">
        <f>Table5[[#This Row],[UNITID]]</f>
        <v>200086</v>
      </c>
      <c r="I2340" s="64">
        <f>Table5[[#This Row],[Growth Rate]]</f>
        <v>-1</v>
      </c>
    </row>
    <row r="2341" spans="1:9" hidden="1">
      <c r="A2341">
        <f>Table19[[#This Row],[UNITID]]</f>
        <v>200086</v>
      </c>
      <c r="B2341" s="2" t="str">
        <f>Table19[[#This Row],[OUTCOMES MEASURES]]</f>
        <v>Percent of adjusted cohort enrollment status unknown at 8 years</v>
      </c>
      <c r="C2341" s="8">
        <f>Table19[[#This Row],[Growth Rate]]</f>
        <v>0.56000000000000005</v>
      </c>
      <c r="D2341">
        <f>Table20[[#This Row],[UNITID]]</f>
        <v>200086</v>
      </c>
      <c r="E2341" s="8">
        <f>Table20[[#This Row],[Growth Rate]]</f>
        <v>0.05</v>
      </c>
      <c r="F2341">
        <f>Table21[[#This Row],[UNITID]]</f>
        <v>200086</v>
      </c>
      <c r="G2341" s="8" t="str">
        <f>Table21[[#This Row],[Growth Rate]]</f>
        <v/>
      </c>
      <c r="H2341">
        <f>Table5[[#This Row],[UNITID]]</f>
        <v>200086</v>
      </c>
      <c r="I2341" s="8" t="str">
        <f>Table5[[#This Row],[Growth Rate]]</f>
        <v/>
      </c>
    </row>
    <row r="2342" spans="1:9" hidden="1">
      <c r="A2342">
        <f>Table19[[#This Row],[UNITID]]</f>
        <v>200527</v>
      </c>
      <c r="B2342" s="2" t="str">
        <f>Table19[[#This Row],[OUTCOMES MEASURES]]</f>
        <v>First-Time, Full-Time Cohort</v>
      </c>
      <c r="C2342" s="8">
        <f>Table19[[#This Row],[Growth Rate]]</f>
        <v>-7.2222222222222215E-2</v>
      </c>
      <c r="D2342">
        <f>Table20[[#This Row],[UNITID]]</f>
        <v>200527</v>
      </c>
      <c r="E2342" s="8">
        <f>Table20[[#This Row],[Growth Rate]]</f>
        <v>2.3076923076923075</v>
      </c>
      <c r="F2342">
        <f>Table21[[#This Row],[UNITID]]</f>
        <v>200527</v>
      </c>
      <c r="G2342" s="8">
        <f>Table21[[#This Row],[Growth Rate]]</f>
        <v>-9.4091903719912467E-2</v>
      </c>
      <c r="H2342">
        <f>Table5[[#This Row],[UNITID]]</f>
        <v>200527</v>
      </c>
      <c r="I2342" s="8">
        <f>Table5[[#This Row],[Growth Rate]]</f>
        <v>7.43801652892562E-2</v>
      </c>
    </row>
    <row r="2343" spans="1:9" hidden="1">
      <c r="A2343">
        <f>Table19[[#This Row],[UNITID]]</f>
        <v>200527</v>
      </c>
      <c r="B2343" t="str">
        <f>Table19[[#This Row],[OUTCOMES MEASURES]]</f>
        <v>Exclusions to cohort</v>
      </c>
      <c r="C2343" s="7" t="str">
        <f>Table19[[#This Row],[Growth Rate]]</f>
        <v/>
      </c>
      <c r="D2343">
        <f>Table20[[#This Row],[UNITID]]</f>
        <v>200527</v>
      </c>
      <c r="E2343" s="7">
        <f>Table20[[#This Row],[Growth Rate]]</f>
        <v>-1</v>
      </c>
      <c r="F2343">
        <f>Table21[[#This Row],[UNITID]]</f>
        <v>200527</v>
      </c>
      <c r="G2343" s="7">
        <f>Table21[[#This Row],[Growth Rate]]</f>
        <v>1</v>
      </c>
      <c r="H2343">
        <f>Table5[[#This Row],[UNITID]]</f>
        <v>200527</v>
      </c>
      <c r="I2343" s="7">
        <f>Table5[[#This Row],[Growth Rate]]</f>
        <v>1</v>
      </c>
    </row>
    <row r="2344" spans="1:9" ht="14.25">
      <c r="A2344" s="63">
        <f>Table19[[#This Row],[UNITID]]</f>
        <v>200527</v>
      </c>
      <c r="B2344" s="63" t="str">
        <f>Table19[[#This Row],[OUTCOMES MEASURES]]</f>
        <v>Adjusted cohort</v>
      </c>
      <c r="C2344" s="64">
        <f>Table19[[#This Row],[Growth Rate]]</f>
        <v>-7.2222222222222215E-2</v>
      </c>
      <c r="D2344">
        <f>Table20[[#This Row],[UNITID]]</f>
        <v>200527</v>
      </c>
      <c r="E2344" s="64">
        <f>Table20[[#This Row],[Growth Rate]]</f>
        <v>2.5833333333333335</v>
      </c>
      <c r="F2344">
        <f>Table21[[#This Row],[UNITID]]</f>
        <v>200527</v>
      </c>
      <c r="G2344" s="155">
        <f>Table21[[#This Row],[Growth Rate]]</f>
        <v>-0.1013215859030837</v>
      </c>
      <c r="H2344">
        <f>Table5[[#This Row],[UNITID]]</f>
        <v>200527</v>
      </c>
      <c r="I2344" s="64">
        <f>Table5[[#This Row],[Growth Rate]]</f>
        <v>6.6666666666666666E-2</v>
      </c>
    </row>
    <row r="2345" spans="1:9" hidden="1">
      <c r="A2345">
        <f>Table19[[#This Row],[UNITID]]</f>
        <v>200527</v>
      </c>
      <c r="B2345" t="str">
        <f>Table19[[#This Row],[OUTCOMES MEASURES]]</f>
        <v>Number of adjusted cohort receiving a certificate at 4 years</v>
      </c>
      <c r="C2345" s="7">
        <f>Table19[[#This Row],[Growth Rate]]</f>
        <v>8</v>
      </c>
      <c r="D2345">
        <f>Table20[[#This Row],[UNITID]]</f>
        <v>200527</v>
      </c>
      <c r="E2345" s="7" t="str">
        <f>Table20[[#This Row],[Growth Rate]]</f>
        <v/>
      </c>
      <c r="F2345">
        <f>Table21[[#This Row],[UNITID]]</f>
        <v>200527</v>
      </c>
      <c r="G2345" s="7">
        <f>Table21[[#This Row],[Growth Rate]]</f>
        <v>1.5714285714285714</v>
      </c>
      <c r="H2345">
        <f>Table5[[#This Row],[UNITID]]</f>
        <v>200527</v>
      </c>
      <c r="I2345" s="7">
        <f>Table5[[#This Row],[Growth Rate]]</f>
        <v>16</v>
      </c>
    </row>
    <row r="2346" spans="1:9" hidden="1">
      <c r="A2346">
        <f>Table19[[#This Row],[UNITID]]</f>
        <v>200527</v>
      </c>
      <c r="B2346" t="str">
        <f>Table19[[#This Row],[OUTCOMES MEASURES]]</f>
        <v>Number of adjusted cohort receiving an Associate's degree at 4 years</v>
      </c>
      <c r="C2346" s="7">
        <f>Table19[[#This Row],[Growth Rate]]</f>
        <v>-0.3</v>
      </c>
      <c r="D2346">
        <f>Table20[[#This Row],[UNITID]]</f>
        <v>200527</v>
      </c>
      <c r="E2346" s="7">
        <f>Table20[[#This Row],[Growth Rate]]</f>
        <v>1.5</v>
      </c>
      <c r="F2346">
        <f>Table21[[#This Row],[UNITID]]</f>
        <v>200527</v>
      </c>
      <c r="G2346" s="7">
        <f>Table21[[#This Row],[Growth Rate]]</f>
        <v>-3.9735099337748346E-2</v>
      </c>
      <c r="H2346">
        <f>Table5[[#This Row],[UNITID]]</f>
        <v>200527</v>
      </c>
      <c r="I2346" s="7">
        <f>Table5[[#This Row],[Growth Rate]]</f>
        <v>0.72</v>
      </c>
    </row>
    <row r="2347" spans="1:9" hidden="1">
      <c r="A2347">
        <f>Table19[[#This Row],[UNITID]]</f>
        <v>200527</v>
      </c>
      <c r="B2347" t="str">
        <f>Table19[[#This Row],[OUTCOMES MEASURES]]</f>
        <v>Number of adjusted cohort receiving a Bachelor's degree at 4 years</v>
      </c>
      <c r="C2347" s="7">
        <f>Table19[[#This Row],[Growth Rate]]</f>
        <v>0</v>
      </c>
      <c r="D2347">
        <f>Table20[[#This Row],[UNITID]]</f>
        <v>200527</v>
      </c>
      <c r="E2347" s="7" t="str">
        <f>Table20[[#This Row],[Growth Rate]]</f>
        <v/>
      </c>
      <c r="F2347">
        <f>Table21[[#This Row],[UNITID]]</f>
        <v>200527</v>
      </c>
      <c r="G2347" s="7">
        <f>Table21[[#This Row],[Growth Rate]]</f>
        <v>-3.3333333333333333E-2</v>
      </c>
      <c r="H2347">
        <f>Table5[[#This Row],[UNITID]]</f>
        <v>200527</v>
      </c>
      <c r="I2347" s="7">
        <f>Table5[[#This Row],[Growth Rate]]</f>
        <v>2</v>
      </c>
    </row>
    <row r="2348" spans="1:9" hidden="1">
      <c r="A2348">
        <f>Table19[[#This Row],[UNITID]]</f>
        <v>200527</v>
      </c>
      <c r="B2348" s="2" t="str">
        <f>Table19[[#This Row],[OUTCOMES MEASURES]]</f>
        <v>Number of adjusted cohort receiving an award at 4 years</v>
      </c>
      <c r="C2348" s="7">
        <f>Table19[[#This Row],[Growth Rate]]</f>
        <v>0.16666666666666666</v>
      </c>
      <c r="D2348">
        <f>Table20[[#This Row],[UNITID]]</f>
        <v>200527</v>
      </c>
      <c r="E2348" s="7">
        <f>Table20[[#This Row],[Growth Rate]]</f>
        <v>5.5</v>
      </c>
      <c r="F2348">
        <f>Table21[[#This Row],[UNITID]]</f>
        <v>200527</v>
      </c>
      <c r="G2348" s="21">
        <f>Table21[[#This Row],[Growth Rate]]</f>
        <v>0.12871287128712872</v>
      </c>
      <c r="H2348">
        <f>Table5[[#This Row],[UNITID]]</f>
        <v>200527</v>
      </c>
      <c r="I2348" s="7">
        <f>Table5[[#This Row],[Growth Rate]]</f>
        <v>1.3571428571428572</v>
      </c>
    </row>
    <row r="2349" spans="1:9" ht="14.25">
      <c r="A2349" s="63">
        <f>Table19[[#This Row],[UNITID]]</f>
        <v>200527</v>
      </c>
      <c r="B2349" s="148" t="str">
        <f>Table19[[#This Row],[OUTCOMES MEASURES]]</f>
        <v>Percent of adjusted cohort receiving an award at 4 years</v>
      </c>
      <c r="C2349" s="156">
        <f>Table19[[#This Row],[Growth Rate]]</f>
        <v>0.26666666666666666</v>
      </c>
      <c r="D2349">
        <f>Table20[[#This Row],[UNITID]]</f>
        <v>200527</v>
      </c>
      <c r="E2349" s="156">
        <f>Table20[[#This Row],[Growth Rate]]</f>
        <v>0.76470588235294112</v>
      </c>
      <c r="F2349">
        <f>Table21[[#This Row],[UNITID]]</f>
        <v>200527</v>
      </c>
      <c r="G2349" s="157">
        <f>Table21[[#This Row],[Growth Rate]]</f>
        <v>0.27272727272727271</v>
      </c>
      <c r="H2349">
        <f>Table5[[#This Row],[UNITID]]</f>
        <v>200527</v>
      </c>
      <c r="I2349" s="156">
        <f>Table5[[#This Row],[Growth Rate]]</f>
        <v>1.2608695652173914</v>
      </c>
    </row>
    <row r="2350" spans="1:9" hidden="1">
      <c r="A2350">
        <f>Table19[[#This Row],[UNITID]]</f>
        <v>200527</v>
      </c>
      <c r="B2350" t="str">
        <f>Table19[[#This Row],[OUTCOMES MEASURES]]</f>
        <v>Number of adjusted cohort receiving a certificate at 6 years</v>
      </c>
      <c r="C2350" s="7">
        <f>Table19[[#This Row],[Growth Rate]]</f>
        <v>1.4166666666666667</v>
      </c>
      <c r="D2350">
        <f>Table20[[#This Row],[UNITID]]</f>
        <v>200527</v>
      </c>
      <c r="E2350" s="7" t="str">
        <f>Table20[[#This Row],[Growth Rate]]</f>
        <v/>
      </c>
      <c r="F2350">
        <f>Table21[[#This Row],[UNITID]]</f>
        <v>200527</v>
      </c>
      <c r="G2350" s="7">
        <f>Table21[[#This Row],[Growth Rate]]</f>
        <v>1.1153846153846154</v>
      </c>
      <c r="H2350">
        <f>Table5[[#This Row],[UNITID]]</f>
        <v>200527</v>
      </c>
      <c r="I2350" s="7">
        <f>Table5[[#This Row],[Growth Rate]]</f>
        <v>8</v>
      </c>
    </row>
    <row r="2351" spans="1:9" hidden="1">
      <c r="A2351">
        <f>Table19[[#This Row],[UNITID]]</f>
        <v>200527</v>
      </c>
      <c r="B2351" t="str">
        <f>Table19[[#This Row],[OUTCOMES MEASURES]]</f>
        <v>Number of adjusted cohort receiving an Associate's degree at 6 years</v>
      </c>
      <c r="C2351" s="7">
        <f>Table19[[#This Row],[Growth Rate]]</f>
        <v>-0.35185185185185186</v>
      </c>
      <c r="D2351">
        <f>Table20[[#This Row],[UNITID]]</f>
        <v>200527</v>
      </c>
      <c r="E2351" s="7">
        <f>Table20[[#This Row],[Growth Rate]]</f>
        <v>2.5</v>
      </c>
      <c r="F2351">
        <f>Table21[[#This Row],[UNITID]]</f>
        <v>200527</v>
      </c>
      <c r="G2351" s="7">
        <f>Table21[[#This Row],[Growth Rate]]</f>
        <v>-8.1250000000000003E-2</v>
      </c>
      <c r="H2351">
        <f>Table5[[#This Row],[UNITID]]</f>
        <v>200527</v>
      </c>
      <c r="I2351" s="7">
        <f>Table5[[#This Row],[Growth Rate]]</f>
        <v>0.41379310344827586</v>
      </c>
    </row>
    <row r="2352" spans="1:9" hidden="1">
      <c r="A2352">
        <f>Table19[[#This Row],[UNITID]]</f>
        <v>200527</v>
      </c>
      <c r="B2352" t="str">
        <f>Table19[[#This Row],[OUTCOMES MEASURES]]</f>
        <v>Number of adjusted cohort receiving a Bachelor's degree at 6 years</v>
      </c>
      <c r="C2352" s="7">
        <f>Table19[[#This Row],[Growth Rate]]</f>
        <v>0.5</v>
      </c>
      <c r="D2352">
        <f>Table20[[#This Row],[UNITID]]</f>
        <v>200527</v>
      </c>
      <c r="E2352" s="7" t="str">
        <f>Table20[[#This Row],[Growth Rate]]</f>
        <v/>
      </c>
      <c r="F2352">
        <f>Table21[[#This Row],[UNITID]]</f>
        <v>200527</v>
      </c>
      <c r="G2352" s="7">
        <f>Table21[[#This Row],[Growth Rate]]</f>
        <v>9.375E-2</v>
      </c>
      <c r="H2352">
        <f>Table5[[#This Row],[UNITID]]</f>
        <v>200527</v>
      </c>
      <c r="I2352" s="7">
        <f>Table5[[#This Row],[Growth Rate]]</f>
        <v>2</v>
      </c>
    </row>
    <row r="2353" spans="1:9" hidden="1">
      <c r="A2353">
        <f>Table19[[#This Row],[UNITID]]</f>
        <v>200527</v>
      </c>
      <c r="B2353" s="2" t="str">
        <f>Table19[[#This Row],[OUTCOMES MEASURES]]</f>
        <v>Number of adjusted cohort receiving an award at 6 years</v>
      </c>
      <c r="C2353" s="7">
        <f>Table19[[#This Row],[Growth Rate]]</f>
        <v>-1.4705882352941176E-2</v>
      </c>
      <c r="D2353">
        <f>Table20[[#This Row],[UNITID]]</f>
        <v>200527</v>
      </c>
      <c r="E2353" s="7">
        <f>Table20[[#This Row],[Growth Rate]]</f>
        <v>7</v>
      </c>
      <c r="F2353">
        <f>Table21[[#This Row],[UNITID]]</f>
        <v>200527</v>
      </c>
      <c r="G2353" s="21">
        <f>Table21[[#This Row],[Growth Rate]]</f>
        <v>8.7155963302752298E-2</v>
      </c>
      <c r="H2353">
        <f>Table5[[#This Row],[UNITID]]</f>
        <v>200527</v>
      </c>
      <c r="I2353" s="7">
        <f>Table5[[#This Row],[Growth Rate]]</f>
        <v>1</v>
      </c>
    </row>
    <row r="2354" spans="1:9" ht="14.25">
      <c r="A2354" s="63">
        <f>Table19[[#This Row],[UNITID]]</f>
        <v>200527</v>
      </c>
      <c r="B2354" s="148" t="str">
        <f>Table19[[#This Row],[OUTCOMES MEASURES]]</f>
        <v>Percent of adjusted cohort receiving an award at 6 years</v>
      </c>
      <c r="C2354" s="156">
        <f>Table19[[#This Row],[Growth Rate]]</f>
        <v>5.2631578947368418E-2</v>
      </c>
      <c r="D2354">
        <f>Table20[[#This Row],[UNITID]]</f>
        <v>200527</v>
      </c>
      <c r="E2354" s="156">
        <f>Table20[[#This Row],[Growth Rate]]</f>
        <v>1.1764705882352942</v>
      </c>
      <c r="F2354">
        <f>Table21[[#This Row],[UNITID]]</f>
        <v>200527</v>
      </c>
      <c r="G2354" s="157">
        <f>Table21[[#This Row],[Growth Rate]]</f>
        <v>0.20833333333333334</v>
      </c>
      <c r="H2354">
        <f>Table5[[#This Row],[UNITID]]</f>
        <v>200527</v>
      </c>
      <c r="I2354" s="156">
        <f>Table5[[#This Row],[Growth Rate]]</f>
        <v>0.8928571428571429</v>
      </c>
    </row>
    <row r="2355" spans="1:9" hidden="1">
      <c r="A2355">
        <f>Table19[[#This Row],[UNITID]]</f>
        <v>200527</v>
      </c>
      <c r="B2355" t="str">
        <f>Table19[[#This Row],[OUTCOMES MEASURES]]</f>
        <v>Number of adjusted cohort receiving a certificate at 8 years</v>
      </c>
      <c r="C2355" s="7">
        <f>Table19[[#This Row],[Growth Rate]]</f>
        <v>1.2307692307692308</v>
      </c>
      <c r="D2355">
        <f>Table20[[#This Row],[UNITID]]</f>
        <v>200527</v>
      </c>
      <c r="E2355" s="7" t="str">
        <f>Table20[[#This Row],[Growth Rate]]</f>
        <v/>
      </c>
      <c r="F2355">
        <f>Table21[[#This Row],[UNITID]]</f>
        <v>200527</v>
      </c>
      <c r="G2355" s="7">
        <f>Table21[[#This Row],[Growth Rate]]</f>
        <v>0.90322580645161288</v>
      </c>
      <c r="H2355">
        <f>Table5[[#This Row],[UNITID]]</f>
        <v>200527</v>
      </c>
      <c r="I2355" s="7">
        <f>Table5[[#This Row],[Growth Rate]]</f>
        <v>9</v>
      </c>
    </row>
    <row r="2356" spans="1:9" hidden="1">
      <c r="A2356">
        <f>Table19[[#This Row],[UNITID]]</f>
        <v>200527</v>
      </c>
      <c r="B2356" t="str">
        <f>Table19[[#This Row],[OUTCOMES MEASURES]]</f>
        <v>Number of adjusted cohort receiving an Associate's degree at 8 years</v>
      </c>
      <c r="C2356" s="7">
        <f>Table19[[#This Row],[Growth Rate]]</f>
        <v>-0.4098360655737705</v>
      </c>
      <c r="D2356">
        <f>Table20[[#This Row],[UNITID]]</f>
        <v>200527</v>
      </c>
      <c r="E2356" s="7">
        <f>Table20[[#This Row],[Growth Rate]]</f>
        <v>2</v>
      </c>
      <c r="F2356">
        <f>Table21[[#This Row],[UNITID]]</f>
        <v>200527</v>
      </c>
      <c r="G2356" s="7">
        <f>Table21[[#This Row],[Growth Rate]]</f>
        <v>-7.9754601226993863E-2</v>
      </c>
      <c r="H2356">
        <f>Table5[[#This Row],[UNITID]]</f>
        <v>200527</v>
      </c>
      <c r="I2356" s="7">
        <f>Table5[[#This Row],[Growth Rate]]</f>
        <v>0.3125</v>
      </c>
    </row>
    <row r="2357" spans="1:9" hidden="1">
      <c r="A2357">
        <f>Table19[[#This Row],[UNITID]]</f>
        <v>200527</v>
      </c>
      <c r="B2357" t="str">
        <f>Table19[[#This Row],[OUTCOMES MEASURES]]</f>
        <v>Number of adjusted cohort receiving a Bachelor's degree at 8 years</v>
      </c>
      <c r="C2357" s="7">
        <f>Table19[[#This Row],[Growth Rate]]</f>
        <v>1.5</v>
      </c>
      <c r="D2357">
        <f>Table20[[#This Row],[UNITID]]</f>
        <v>200527</v>
      </c>
      <c r="E2357" s="7" t="str">
        <f>Table20[[#This Row],[Growth Rate]]</f>
        <v/>
      </c>
      <c r="F2357">
        <f>Table21[[#This Row],[UNITID]]</f>
        <v>200527</v>
      </c>
      <c r="G2357" s="7">
        <f>Table21[[#This Row],[Growth Rate]]</f>
        <v>0.25</v>
      </c>
      <c r="H2357">
        <f>Table5[[#This Row],[UNITID]]</f>
        <v>200527</v>
      </c>
      <c r="I2357" s="7">
        <f>Table5[[#This Row],[Growth Rate]]</f>
        <v>2.3333333333333335</v>
      </c>
    </row>
    <row r="2358" spans="1:9" hidden="1">
      <c r="A2358">
        <f>Table19[[#This Row],[UNITID]]</f>
        <v>200527</v>
      </c>
      <c r="B2358" t="str">
        <f>Table19[[#This Row],[OUTCOMES MEASURES]]</f>
        <v>Number of adjusted cohort receiving an award at 8 years</v>
      </c>
      <c r="C2358" s="7">
        <f>Table19[[#This Row],[Growth Rate]]</f>
        <v>-7.8947368421052627E-2</v>
      </c>
      <c r="D2358">
        <f>Table20[[#This Row],[UNITID]]</f>
        <v>200527</v>
      </c>
      <c r="E2358" s="7">
        <f>Table20[[#This Row],[Growth Rate]]</f>
        <v>7.5</v>
      </c>
      <c r="F2358">
        <f>Table21[[#This Row],[UNITID]]</f>
        <v>200527</v>
      </c>
      <c r="G2358" s="7">
        <f>Table21[[#This Row],[Growth Rate]]</f>
        <v>0.10176991150442478</v>
      </c>
      <c r="H2358">
        <f>Table5[[#This Row],[UNITID]]</f>
        <v>200527</v>
      </c>
      <c r="I2358" s="7">
        <f>Table5[[#This Row],[Growth Rate]]</f>
        <v>0.94594594594594594</v>
      </c>
    </row>
    <row r="2359" spans="1:9" hidden="1">
      <c r="A2359">
        <f>Table19[[#This Row],[UNITID]]</f>
        <v>200527</v>
      </c>
      <c r="B2359" t="str">
        <f>Table19[[#This Row],[OUTCOMES MEASURES]]</f>
        <v>Number of adjusted cohort still enrolled at your institution at 8 years</v>
      </c>
      <c r="C2359" s="7" t="str">
        <f>Table19[[#This Row],[Growth Rate]]</f>
        <v/>
      </c>
      <c r="D2359">
        <f>Table20[[#This Row],[UNITID]]</f>
        <v>200527</v>
      </c>
      <c r="E2359" s="7" t="str">
        <f>Table20[[#This Row],[Growth Rate]]</f>
        <v/>
      </c>
      <c r="F2359">
        <f>Table21[[#This Row],[UNITID]]</f>
        <v>200527</v>
      </c>
      <c r="G2359" s="7">
        <f>Table21[[#This Row],[Growth Rate]]</f>
        <v>-0.11764705882352941</v>
      </c>
      <c r="H2359">
        <f>Table5[[#This Row],[UNITID]]</f>
        <v>200527</v>
      </c>
      <c r="I2359" s="7">
        <f>Table5[[#This Row],[Growth Rate]]</f>
        <v>-0.66666666666666663</v>
      </c>
    </row>
    <row r="2360" spans="1:9" hidden="1">
      <c r="A2360">
        <f>Table19[[#This Row],[UNITID]]</f>
        <v>200527</v>
      </c>
      <c r="B2360" t="str">
        <f>Table19[[#This Row],[OUTCOMES MEASURES]]</f>
        <v>Number of adjusted cohort who enrolled subsequently at another institution at 8 years</v>
      </c>
      <c r="C2360" s="7">
        <f>Table19[[#This Row],[Growth Rate]]</f>
        <v>1.1818181818181819</v>
      </c>
      <c r="D2360">
        <f>Table20[[#This Row],[UNITID]]</f>
        <v>200527</v>
      </c>
      <c r="E2360" s="7" t="str">
        <f>Table20[[#This Row],[Growth Rate]]</f>
        <v/>
      </c>
      <c r="F2360">
        <f>Table21[[#This Row],[UNITID]]</f>
        <v>200527</v>
      </c>
      <c r="G2360" s="7">
        <f>Table21[[#This Row],[Growth Rate]]</f>
        <v>5.4</v>
      </c>
      <c r="H2360">
        <f>Table5[[#This Row],[UNITID]]</f>
        <v>200527</v>
      </c>
      <c r="I2360" s="7">
        <f>Table5[[#This Row],[Growth Rate]]</f>
        <v>0.54545454545454541</v>
      </c>
    </row>
    <row r="2361" spans="1:9" hidden="1">
      <c r="A2361">
        <f>Table19[[#This Row],[UNITID]]</f>
        <v>200527</v>
      </c>
      <c r="B2361" s="2" t="str">
        <f>Table19[[#This Row],[OUTCOMES MEASURES]]</f>
        <v>Number of adjusted cohort whose subsequent enrollment status is unknown at 8 years</v>
      </c>
      <c r="C2361" s="8">
        <f>Table19[[#This Row],[Growth Rate]]</f>
        <v>-0.26881720430107525</v>
      </c>
      <c r="D2361">
        <f>Table20[[#This Row],[UNITID]]</f>
        <v>200527</v>
      </c>
      <c r="E2361" s="7">
        <f>Table20[[#This Row],[Growth Rate]]</f>
        <v>1.1000000000000001</v>
      </c>
      <c r="F2361">
        <f>Table21[[#This Row],[UNITID]]</f>
        <v>200527</v>
      </c>
      <c r="G2361" s="7">
        <f>Table21[[#This Row],[Growth Rate]]</f>
        <v>-0.4563106796116505</v>
      </c>
      <c r="H2361">
        <f>Table5[[#This Row],[UNITID]]</f>
        <v>200527</v>
      </c>
      <c r="I2361" s="7">
        <f>Table5[[#This Row],[Growth Rate]]</f>
        <v>-0.44927536231884058</v>
      </c>
    </row>
    <row r="2362" spans="1:9" hidden="1">
      <c r="A2362">
        <f>Table19[[#This Row],[UNITID]]</f>
        <v>200527</v>
      </c>
      <c r="B2362" s="2" t="str">
        <f>Table19[[#This Row],[OUTCOMES MEASURES]]</f>
        <v>Number of adjusted cohort who did not receive an award from your institution at 8 years</v>
      </c>
      <c r="C2362" s="7">
        <f>Table19[[#This Row],[Growth Rate]]</f>
        <v>-6.7307692307692304E-2</v>
      </c>
      <c r="D2362">
        <f>Table20[[#This Row],[UNITID]]</f>
        <v>200527</v>
      </c>
      <c r="E2362" s="7">
        <f>Table20[[#This Row],[Growth Rate]]</f>
        <v>1.6</v>
      </c>
      <c r="F2362">
        <f>Table21[[#This Row],[UNITID]]</f>
        <v>200527</v>
      </c>
      <c r="G2362" s="21">
        <f>Table21[[#This Row],[Growth Rate]]</f>
        <v>-0.30263157894736842</v>
      </c>
      <c r="H2362">
        <f>Table5[[#This Row],[UNITID]]</f>
        <v>200527</v>
      </c>
      <c r="I2362" s="7">
        <f>Table5[[#This Row],[Growth Rate]]</f>
        <v>-0.3253012048192771</v>
      </c>
    </row>
    <row r="2363" spans="1:9" ht="14.25">
      <c r="A2363" s="63">
        <f>Table19[[#This Row],[UNITID]]</f>
        <v>200527</v>
      </c>
      <c r="B2363" s="148" t="str">
        <f>Table19[[#This Row],[OUTCOMES MEASURES]]</f>
        <v>Percent of adjusted cohort receiving an award at 8 years</v>
      </c>
      <c r="C2363" s="156">
        <f>Table19[[#This Row],[Growth Rate]]</f>
        <v>0</v>
      </c>
      <c r="D2363">
        <f>Table20[[#This Row],[UNITID]]</f>
        <v>200527</v>
      </c>
      <c r="E2363" s="156">
        <f>Table20[[#This Row],[Growth Rate]]</f>
        <v>1.3529411764705883</v>
      </c>
      <c r="F2363">
        <f>Table21[[#This Row],[UNITID]]</f>
        <v>200527</v>
      </c>
      <c r="G2363" s="157">
        <f>Table21[[#This Row],[Growth Rate]]</f>
        <v>0.22</v>
      </c>
      <c r="H2363">
        <f>Table5[[#This Row],[UNITID]]</f>
        <v>200527</v>
      </c>
      <c r="I2363" s="156">
        <f>Table5[[#This Row],[Growth Rate]]</f>
        <v>0.80645161290322576</v>
      </c>
    </row>
    <row r="2364" spans="1:9" hidden="1">
      <c r="A2364">
        <f>Table19[[#This Row],[UNITID]]</f>
        <v>200527</v>
      </c>
      <c r="B2364" s="2" t="str">
        <f>Table19[[#This Row],[OUTCOMES MEASURES]]</f>
        <v>Percent of adjusted cohort still or subsequently enrolled at 8 years</v>
      </c>
      <c r="C2364" s="8">
        <f>Table19[[#This Row],[Growth Rate]]</f>
        <v>1.8333333333333333</v>
      </c>
      <c r="D2364">
        <f>Table20[[#This Row],[UNITID]]</f>
        <v>200527</v>
      </c>
      <c r="E2364" s="7" t="str">
        <f>Table20[[#This Row],[Growth Rate]]</f>
        <v/>
      </c>
      <c r="F2364">
        <f>Table21[[#This Row],[UNITID]]</f>
        <v>200527</v>
      </c>
      <c r="G2364" s="21">
        <f>Table21[[#This Row],[Growth Rate]]</f>
        <v>1.4</v>
      </c>
      <c r="H2364">
        <f>Table5[[#This Row],[UNITID]]</f>
        <v>200527</v>
      </c>
      <c r="I2364" s="7">
        <f>Table5[[#This Row],[Growth Rate]]</f>
        <v>0.16666666666666666</v>
      </c>
    </row>
    <row r="2365" spans="1:9" ht="14.25">
      <c r="A2365" s="63">
        <f>Table19[[#This Row],[UNITID]]</f>
        <v>200527</v>
      </c>
      <c r="B2365" s="148" t="str">
        <f>Table19[[#This Row],[OUTCOMES MEASURES]]</f>
        <v>Percent of adjusted cohort still enrolled at your institution at 8 years</v>
      </c>
      <c r="C2365" s="156" t="str">
        <f>Table19[[#This Row],[Growth Rate]]</f>
        <v/>
      </c>
      <c r="D2365">
        <f>Table20[[#This Row],[UNITID]]</f>
        <v>200527</v>
      </c>
      <c r="E2365" s="156" t="str">
        <f>Table20[[#This Row],[Growth Rate]]</f>
        <v/>
      </c>
      <c r="F2365">
        <f>Table21[[#This Row],[UNITID]]</f>
        <v>200527</v>
      </c>
      <c r="G2365" s="158">
        <f>Table21[[#This Row],[Growth Rate]]</f>
        <v>0</v>
      </c>
      <c r="H2365">
        <f>Table5[[#This Row],[UNITID]]</f>
        <v>200527</v>
      </c>
      <c r="I2365" s="156">
        <f>Table5[[#This Row],[Growth Rate]]</f>
        <v>-0.66666666666666663</v>
      </c>
    </row>
    <row r="2366" spans="1:9" ht="14.25">
      <c r="A2366" s="63">
        <f>Table19[[#This Row],[UNITID]]</f>
        <v>200527</v>
      </c>
      <c r="B2366" s="148" t="str">
        <f>Table19[[#This Row],[OUTCOMES MEASURES]]</f>
        <v>Percent of adjusted cohort enrolled subsequently at another institution at 8 years</v>
      </c>
      <c r="C2366" s="156">
        <f>Table19[[#This Row],[Growth Rate]]</f>
        <v>1.3333333333333333</v>
      </c>
      <c r="D2366">
        <f>Table20[[#This Row],[UNITID]]</f>
        <v>200527</v>
      </c>
      <c r="E2366" s="64" t="str">
        <f>Table20[[#This Row],[Growth Rate]]</f>
        <v/>
      </c>
      <c r="F2366">
        <f>Table21[[#This Row],[UNITID]]</f>
        <v>200527</v>
      </c>
      <c r="G2366" s="158">
        <f>Table21[[#This Row],[Growth Rate]]</f>
        <v>7</v>
      </c>
      <c r="H2366">
        <f>Table5[[#This Row],[UNITID]]</f>
        <v>200527</v>
      </c>
      <c r="I2366" s="64">
        <f>Table5[[#This Row],[Growth Rate]]</f>
        <v>0.44444444444444442</v>
      </c>
    </row>
    <row r="2367" spans="1:9" hidden="1">
      <c r="A2367">
        <f>Table19[[#This Row],[UNITID]]</f>
        <v>200527</v>
      </c>
      <c r="B2367" s="2" t="str">
        <f>Table19[[#This Row],[OUTCOMES MEASURES]]</f>
        <v>Percent of adjusted cohort enrollment status unknown at 8 years</v>
      </c>
      <c r="C2367" s="8">
        <f>Table19[[#This Row],[Growth Rate]]</f>
        <v>-0.21153846153846154</v>
      </c>
      <c r="D2367">
        <f>Table20[[#This Row],[UNITID]]</f>
        <v>200527</v>
      </c>
      <c r="E2367" s="8">
        <f>Table20[[#This Row],[Growth Rate]]</f>
        <v>-0.40963855421686746</v>
      </c>
      <c r="F2367">
        <f>Table21[[#This Row],[UNITID]]</f>
        <v>200527</v>
      </c>
      <c r="G2367" s="8">
        <f>Table21[[#This Row],[Growth Rate]]</f>
        <v>-0.4</v>
      </c>
      <c r="H2367">
        <f>Table5[[#This Row],[UNITID]]</f>
        <v>200527</v>
      </c>
      <c r="I2367" s="8">
        <f>Table5[[#This Row],[Growth Rate]]</f>
        <v>-0.48275862068965519</v>
      </c>
    </row>
    <row r="2368" spans="1:9" hidden="1">
      <c r="A2368">
        <f>Table19[[#This Row],[UNITID]]</f>
        <v>200554</v>
      </c>
      <c r="B2368" s="2" t="str">
        <f>Table19[[#This Row],[OUTCOMES MEASURES]]</f>
        <v>First-Time, Full-Time Cohort</v>
      </c>
      <c r="C2368" s="8">
        <f>Table19[[#This Row],[Growth Rate]]</f>
        <v>-0.13793103448275862</v>
      </c>
      <c r="D2368">
        <f>Table20[[#This Row],[UNITID]]</f>
        <v>200554</v>
      </c>
      <c r="E2368" s="8">
        <f>Table20[[#This Row],[Growth Rate]]</f>
        <v>1</v>
      </c>
      <c r="F2368">
        <f>Table21[[#This Row],[UNITID]]</f>
        <v>200554</v>
      </c>
      <c r="G2368" s="8">
        <f>Table21[[#This Row],[Growth Rate]]</f>
        <v>-0.13978494623655913</v>
      </c>
      <c r="H2368">
        <f>Table5[[#This Row],[UNITID]]</f>
        <v>200554</v>
      </c>
      <c r="I2368" s="8">
        <f>Table5[[#This Row],[Growth Rate]]</f>
        <v>-0.5</v>
      </c>
    </row>
    <row r="2369" spans="1:9" hidden="1">
      <c r="A2369">
        <f>Table19[[#This Row],[UNITID]]</f>
        <v>200554</v>
      </c>
      <c r="B2369" t="str">
        <f>Table19[[#This Row],[OUTCOMES MEASURES]]</f>
        <v>Exclusions to cohort</v>
      </c>
      <c r="C2369" s="7" t="str">
        <f>Table19[[#This Row],[Growth Rate]]</f>
        <v/>
      </c>
      <c r="D2369">
        <f>Table20[[#This Row],[UNITID]]</f>
        <v>200554</v>
      </c>
      <c r="E2369" s="7" t="str">
        <f>Table20[[#This Row],[Growth Rate]]</f>
        <v/>
      </c>
      <c r="F2369">
        <f>Table21[[#This Row],[UNITID]]</f>
        <v>200554</v>
      </c>
      <c r="G2369" s="7" t="str">
        <f>Table21[[#This Row],[Growth Rate]]</f>
        <v/>
      </c>
      <c r="H2369">
        <f>Table5[[#This Row],[UNITID]]</f>
        <v>200554</v>
      </c>
      <c r="I2369" s="7" t="str">
        <f>Table5[[#This Row],[Growth Rate]]</f>
        <v/>
      </c>
    </row>
    <row r="2370" spans="1:9" ht="14.25">
      <c r="A2370" s="63">
        <f>Table19[[#This Row],[UNITID]]</f>
        <v>200554</v>
      </c>
      <c r="B2370" s="63" t="str">
        <f>Table19[[#This Row],[OUTCOMES MEASURES]]</f>
        <v>Adjusted cohort</v>
      </c>
      <c r="C2370" s="64">
        <f>Table19[[#This Row],[Growth Rate]]</f>
        <v>-0.13793103448275862</v>
      </c>
      <c r="D2370">
        <f>Table20[[#This Row],[UNITID]]</f>
        <v>200554</v>
      </c>
      <c r="E2370" s="64">
        <f>Table20[[#This Row],[Growth Rate]]</f>
        <v>1</v>
      </c>
      <c r="F2370">
        <f>Table21[[#This Row],[UNITID]]</f>
        <v>200554</v>
      </c>
      <c r="G2370" s="155">
        <f>Table21[[#This Row],[Growth Rate]]</f>
        <v>-0.13978494623655913</v>
      </c>
      <c r="H2370">
        <f>Table5[[#This Row],[UNITID]]</f>
        <v>200554</v>
      </c>
      <c r="I2370" s="64">
        <f>Table5[[#This Row],[Growth Rate]]</f>
        <v>-0.5</v>
      </c>
    </row>
    <row r="2371" spans="1:9" hidden="1">
      <c r="A2371">
        <f>Table19[[#This Row],[UNITID]]</f>
        <v>200554</v>
      </c>
      <c r="B2371" t="str">
        <f>Table19[[#This Row],[OUTCOMES MEASURES]]</f>
        <v>Number of adjusted cohort receiving a certificate at 4 years</v>
      </c>
      <c r="C2371" s="7">
        <f>Table19[[#This Row],[Growth Rate]]</f>
        <v>0.14285714285714285</v>
      </c>
      <c r="D2371">
        <f>Table20[[#This Row],[UNITID]]</f>
        <v>200554</v>
      </c>
      <c r="E2371" s="7">
        <f>Table20[[#This Row],[Growth Rate]]</f>
        <v>-0.5</v>
      </c>
      <c r="F2371">
        <f>Table21[[#This Row],[UNITID]]</f>
        <v>200554</v>
      </c>
      <c r="G2371" s="7">
        <f>Table21[[#This Row],[Growth Rate]]</f>
        <v>0.16666666666666666</v>
      </c>
      <c r="H2371">
        <f>Table5[[#This Row],[UNITID]]</f>
        <v>200554</v>
      </c>
      <c r="I2371" s="7" t="str">
        <f>Table5[[#This Row],[Growth Rate]]</f>
        <v/>
      </c>
    </row>
    <row r="2372" spans="1:9" hidden="1">
      <c r="A2372">
        <f>Table19[[#This Row],[UNITID]]</f>
        <v>200554</v>
      </c>
      <c r="B2372" t="str">
        <f>Table19[[#This Row],[OUTCOMES MEASURES]]</f>
        <v>Number of adjusted cohort receiving an Associate's degree at 4 years</v>
      </c>
      <c r="C2372" s="7">
        <f>Table19[[#This Row],[Growth Rate]]</f>
        <v>0.625</v>
      </c>
      <c r="D2372">
        <f>Table20[[#This Row],[UNITID]]</f>
        <v>200554</v>
      </c>
      <c r="E2372" s="7" t="str">
        <f>Table20[[#This Row],[Growth Rate]]</f>
        <v/>
      </c>
      <c r="F2372">
        <f>Table21[[#This Row],[UNITID]]</f>
        <v>200554</v>
      </c>
      <c r="G2372" s="7">
        <f>Table21[[#This Row],[Growth Rate]]</f>
        <v>-4.7619047619047616E-2</v>
      </c>
      <c r="H2372">
        <f>Table5[[#This Row],[UNITID]]</f>
        <v>200554</v>
      </c>
      <c r="I2372" s="7">
        <f>Table5[[#This Row],[Growth Rate]]</f>
        <v>0</v>
      </c>
    </row>
    <row r="2373" spans="1:9" hidden="1">
      <c r="A2373">
        <f>Table19[[#This Row],[UNITID]]</f>
        <v>200554</v>
      </c>
      <c r="B2373" t="str">
        <f>Table19[[#This Row],[OUTCOMES MEASURES]]</f>
        <v>Number of adjusted cohort receiving a Bachelor's degree at 4 years</v>
      </c>
      <c r="C2373" s="7" t="str">
        <f>Table19[[#This Row],[Growth Rate]]</f>
        <v/>
      </c>
      <c r="D2373">
        <f>Table20[[#This Row],[UNITID]]</f>
        <v>200554</v>
      </c>
      <c r="E2373" s="7" t="str">
        <f>Table20[[#This Row],[Growth Rate]]</f>
        <v/>
      </c>
      <c r="F2373">
        <f>Table21[[#This Row],[UNITID]]</f>
        <v>200554</v>
      </c>
      <c r="G2373" s="7">
        <f>Table21[[#This Row],[Growth Rate]]</f>
        <v>3</v>
      </c>
      <c r="H2373">
        <f>Table5[[#This Row],[UNITID]]</f>
        <v>200554</v>
      </c>
      <c r="I2373" s="7" t="str">
        <f>Table5[[#This Row],[Growth Rate]]</f>
        <v/>
      </c>
    </row>
    <row r="2374" spans="1:9" hidden="1">
      <c r="A2374">
        <f>Table19[[#This Row],[UNITID]]</f>
        <v>200554</v>
      </c>
      <c r="B2374" s="2" t="str">
        <f>Table19[[#This Row],[OUTCOMES MEASURES]]</f>
        <v>Number of adjusted cohort receiving an award at 4 years</v>
      </c>
      <c r="C2374" s="7">
        <f>Table19[[#This Row],[Growth Rate]]</f>
        <v>0.4</v>
      </c>
      <c r="D2374">
        <f>Table20[[#This Row],[UNITID]]</f>
        <v>200554</v>
      </c>
      <c r="E2374" s="7">
        <f>Table20[[#This Row],[Growth Rate]]</f>
        <v>-0.5</v>
      </c>
      <c r="F2374">
        <f>Table21[[#This Row],[UNITID]]</f>
        <v>200554</v>
      </c>
      <c r="G2374" s="21">
        <f>Table21[[#This Row],[Growth Rate]]</f>
        <v>0.10714285714285714</v>
      </c>
      <c r="H2374">
        <f>Table5[[#This Row],[UNITID]]</f>
        <v>200554</v>
      </c>
      <c r="I2374" s="7">
        <f>Table5[[#This Row],[Growth Rate]]</f>
        <v>0</v>
      </c>
    </row>
    <row r="2375" spans="1:9" ht="14.25">
      <c r="A2375" s="63">
        <f>Table19[[#This Row],[UNITID]]</f>
        <v>200554</v>
      </c>
      <c r="B2375" s="148" t="str">
        <f>Table19[[#This Row],[OUTCOMES MEASURES]]</f>
        <v>Percent of adjusted cohort receiving an award at 4 years</v>
      </c>
      <c r="C2375" s="156">
        <f>Table19[[#This Row],[Growth Rate]]</f>
        <v>0.7</v>
      </c>
      <c r="D2375">
        <f>Table20[[#This Row],[UNITID]]</f>
        <v>200554</v>
      </c>
      <c r="E2375" s="156">
        <f>Table20[[#This Row],[Growth Rate]]</f>
        <v>-0.74</v>
      </c>
      <c r="F2375">
        <f>Table21[[#This Row],[UNITID]]</f>
        <v>200554</v>
      </c>
      <c r="G2375" s="157">
        <f>Table21[[#This Row],[Growth Rate]]</f>
        <v>0.3</v>
      </c>
      <c r="H2375">
        <f>Table5[[#This Row],[UNITID]]</f>
        <v>200554</v>
      </c>
      <c r="I2375" s="156">
        <f>Table5[[#This Row],[Growth Rate]]</f>
        <v>0.83333333333333337</v>
      </c>
    </row>
    <row r="2376" spans="1:9" hidden="1">
      <c r="A2376">
        <f>Table19[[#This Row],[UNITID]]</f>
        <v>200554</v>
      </c>
      <c r="B2376" t="str">
        <f>Table19[[#This Row],[OUTCOMES MEASURES]]</f>
        <v>Number of adjusted cohort receiving a certificate at 6 years</v>
      </c>
      <c r="C2376" s="7">
        <f>Table19[[#This Row],[Growth Rate]]</f>
        <v>0.14285714285714285</v>
      </c>
      <c r="D2376">
        <f>Table20[[#This Row],[UNITID]]</f>
        <v>200554</v>
      </c>
      <c r="E2376" s="7">
        <f>Table20[[#This Row],[Growth Rate]]</f>
        <v>-0.5</v>
      </c>
      <c r="F2376">
        <f>Table21[[#This Row],[UNITID]]</f>
        <v>200554</v>
      </c>
      <c r="G2376" s="7">
        <f>Table21[[#This Row],[Growth Rate]]</f>
        <v>0.16666666666666666</v>
      </c>
      <c r="H2376">
        <f>Table5[[#This Row],[UNITID]]</f>
        <v>200554</v>
      </c>
      <c r="I2376" s="7" t="str">
        <f>Table5[[#This Row],[Growth Rate]]</f>
        <v/>
      </c>
    </row>
    <row r="2377" spans="1:9" hidden="1">
      <c r="A2377">
        <f>Table19[[#This Row],[UNITID]]</f>
        <v>200554</v>
      </c>
      <c r="B2377" t="str">
        <f>Table19[[#This Row],[OUTCOMES MEASURES]]</f>
        <v>Number of adjusted cohort receiving an Associate's degree at 6 years</v>
      </c>
      <c r="C2377" s="7">
        <f>Table19[[#This Row],[Growth Rate]]</f>
        <v>0.5</v>
      </c>
      <c r="D2377">
        <f>Table20[[#This Row],[UNITID]]</f>
        <v>200554</v>
      </c>
      <c r="E2377" s="7" t="str">
        <f>Table20[[#This Row],[Growth Rate]]</f>
        <v/>
      </c>
      <c r="F2377">
        <f>Table21[[#This Row],[UNITID]]</f>
        <v>200554</v>
      </c>
      <c r="G2377" s="7">
        <f>Table21[[#This Row],[Growth Rate]]</f>
        <v>0</v>
      </c>
      <c r="H2377">
        <f>Table5[[#This Row],[UNITID]]</f>
        <v>200554</v>
      </c>
      <c r="I2377" s="7">
        <f>Table5[[#This Row],[Growth Rate]]</f>
        <v>0</v>
      </c>
    </row>
    <row r="2378" spans="1:9" hidden="1">
      <c r="A2378">
        <f>Table19[[#This Row],[UNITID]]</f>
        <v>200554</v>
      </c>
      <c r="B2378" t="str">
        <f>Table19[[#This Row],[OUTCOMES MEASURES]]</f>
        <v>Number of adjusted cohort receiving a Bachelor's degree at 6 years</v>
      </c>
      <c r="C2378" s="7">
        <f>Table19[[#This Row],[Growth Rate]]</f>
        <v>-1</v>
      </c>
      <c r="D2378">
        <f>Table20[[#This Row],[UNITID]]</f>
        <v>200554</v>
      </c>
      <c r="E2378" s="7" t="str">
        <f>Table20[[#This Row],[Growth Rate]]</f>
        <v/>
      </c>
      <c r="F2378">
        <f>Table21[[#This Row],[UNITID]]</f>
        <v>200554</v>
      </c>
      <c r="G2378" s="7">
        <f>Table21[[#This Row],[Growth Rate]]</f>
        <v>0.33333333333333331</v>
      </c>
      <c r="H2378">
        <f>Table5[[#This Row],[UNITID]]</f>
        <v>200554</v>
      </c>
      <c r="I2378" s="7" t="str">
        <f>Table5[[#This Row],[Growth Rate]]</f>
        <v/>
      </c>
    </row>
    <row r="2379" spans="1:9" hidden="1">
      <c r="A2379">
        <f>Table19[[#This Row],[UNITID]]</f>
        <v>200554</v>
      </c>
      <c r="B2379" s="2" t="str">
        <f>Table19[[#This Row],[OUTCOMES MEASURES]]</f>
        <v>Number of adjusted cohort receiving an award at 6 years</v>
      </c>
      <c r="C2379" s="7">
        <f>Table19[[#This Row],[Growth Rate]]</f>
        <v>0.27777777777777779</v>
      </c>
      <c r="D2379">
        <f>Table20[[#This Row],[UNITID]]</f>
        <v>200554</v>
      </c>
      <c r="E2379" s="7">
        <f>Table20[[#This Row],[Growth Rate]]</f>
        <v>-0.5</v>
      </c>
      <c r="F2379">
        <f>Table21[[#This Row],[UNITID]]</f>
        <v>200554</v>
      </c>
      <c r="G2379" s="21">
        <f>Table21[[#This Row],[Growth Rate]]</f>
        <v>6.6666666666666666E-2</v>
      </c>
      <c r="H2379">
        <f>Table5[[#This Row],[UNITID]]</f>
        <v>200554</v>
      </c>
      <c r="I2379" s="7">
        <f>Table5[[#This Row],[Growth Rate]]</f>
        <v>0</v>
      </c>
    </row>
    <row r="2380" spans="1:9" ht="14.25">
      <c r="A2380" s="63">
        <f>Table19[[#This Row],[UNITID]]</f>
        <v>200554</v>
      </c>
      <c r="B2380" s="148" t="str">
        <f>Table19[[#This Row],[OUTCOMES MEASURES]]</f>
        <v>Percent of adjusted cohort receiving an award at 6 years</v>
      </c>
      <c r="C2380" s="156">
        <f>Table19[[#This Row],[Growth Rate]]</f>
        <v>0.5</v>
      </c>
      <c r="D2380">
        <f>Table20[[#This Row],[UNITID]]</f>
        <v>200554</v>
      </c>
      <c r="E2380" s="156">
        <f>Table20[[#This Row],[Growth Rate]]</f>
        <v>-0.74</v>
      </c>
      <c r="F2380">
        <f>Table21[[#This Row],[UNITID]]</f>
        <v>200554</v>
      </c>
      <c r="G2380" s="157">
        <f>Table21[[#This Row],[Growth Rate]]</f>
        <v>0.25</v>
      </c>
      <c r="H2380">
        <f>Table5[[#This Row],[UNITID]]</f>
        <v>200554</v>
      </c>
      <c r="I2380" s="156">
        <f>Table5[[#This Row],[Growth Rate]]</f>
        <v>0.83333333333333337</v>
      </c>
    </row>
    <row r="2381" spans="1:9" hidden="1">
      <c r="A2381">
        <f>Table19[[#This Row],[UNITID]]</f>
        <v>200554</v>
      </c>
      <c r="B2381" t="str">
        <f>Table19[[#This Row],[OUTCOMES MEASURES]]</f>
        <v>Number of adjusted cohort receiving a certificate at 8 years</v>
      </c>
      <c r="C2381" s="7">
        <f>Table19[[#This Row],[Growth Rate]]</f>
        <v>0.14285714285714285</v>
      </c>
      <c r="D2381">
        <f>Table20[[#This Row],[UNITID]]</f>
        <v>200554</v>
      </c>
      <c r="E2381" s="7">
        <f>Table20[[#This Row],[Growth Rate]]</f>
        <v>-0.5</v>
      </c>
      <c r="F2381">
        <f>Table21[[#This Row],[UNITID]]</f>
        <v>200554</v>
      </c>
      <c r="G2381" s="7">
        <f>Table21[[#This Row],[Growth Rate]]</f>
        <v>0.16666666666666666</v>
      </c>
      <c r="H2381">
        <f>Table5[[#This Row],[UNITID]]</f>
        <v>200554</v>
      </c>
      <c r="I2381" s="7" t="str">
        <f>Table5[[#This Row],[Growth Rate]]</f>
        <v/>
      </c>
    </row>
    <row r="2382" spans="1:9" hidden="1">
      <c r="A2382">
        <f>Table19[[#This Row],[UNITID]]</f>
        <v>200554</v>
      </c>
      <c r="B2382" t="str">
        <f>Table19[[#This Row],[OUTCOMES MEASURES]]</f>
        <v>Number of adjusted cohort receiving an Associate's degree at 8 years</v>
      </c>
      <c r="C2382" s="7">
        <f>Table19[[#This Row],[Growth Rate]]</f>
        <v>0.45454545454545453</v>
      </c>
      <c r="D2382">
        <f>Table20[[#This Row],[UNITID]]</f>
        <v>200554</v>
      </c>
      <c r="E2382" s="7" t="str">
        <f>Table20[[#This Row],[Growth Rate]]</f>
        <v/>
      </c>
      <c r="F2382">
        <f>Table21[[#This Row],[UNITID]]</f>
        <v>200554</v>
      </c>
      <c r="G2382" s="7">
        <f>Table21[[#This Row],[Growth Rate]]</f>
        <v>0</v>
      </c>
      <c r="H2382">
        <f>Table5[[#This Row],[UNITID]]</f>
        <v>200554</v>
      </c>
      <c r="I2382" s="7">
        <f>Table5[[#This Row],[Growth Rate]]</f>
        <v>0</v>
      </c>
    </row>
    <row r="2383" spans="1:9" hidden="1">
      <c r="A2383">
        <f>Table19[[#This Row],[UNITID]]</f>
        <v>200554</v>
      </c>
      <c r="B2383" t="str">
        <f>Table19[[#This Row],[OUTCOMES MEASURES]]</f>
        <v>Number of adjusted cohort receiving a Bachelor's degree at 8 years</v>
      </c>
      <c r="C2383" s="7">
        <f>Table19[[#This Row],[Growth Rate]]</f>
        <v>-1</v>
      </c>
      <c r="D2383">
        <f>Table20[[#This Row],[UNITID]]</f>
        <v>200554</v>
      </c>
      <c r="E2383" s="7" t="str">
        <f>Table20[[#This Row],[Growth Rate]]</f>
        <v/>
      </c>
      <c r="F2383">
        <f>Table21[[#This Row],[UNITID]]</f>
        <v>200554</v>
      </c>
      <c r="G2383" s="7">
        <f>Table21[[#This Row],[Growth Rate]]</f>
        <v>0.66666666666666663</v>
      </c>
      <c r="H2383">
        <f>Table5[[#This Row],[UNITID]]</f>
        <v>200554</v>
      </c>
      <c r="I2383" s="7" t="str">
        <f>Table5[[#This Row],[Growth Rate]]</f>
        <v/>
      </c>
    </row>
    <row r="2384" spans="1:9" hidden="1">
      <c r="A2384">
        <f>Table19[[#This Row],[UNITID]]</f>
        <v>200554</v>
      </c>
      <c r="B2384" t="str">
        <f>Table19[[#This Row],[OUTCOMES MEASURES]]</f>
        <v>Number of adjusted cohort receiving an award at 8 years</v>
      </c>
      <c r="C2384" s="7">
        <f>Table19[[#This Row],[Growth Rate]]</f>
        <v>0.26315789473684209</v>
      </c>
      <c r="D2384">
        <f>Table20[[#This Row],[UNITID]]</f>
        <v>200554</v>
      </c>
      <c r="E2384" s="7">
        <f>Table20[[#This Row],[Growth Rate]]</f>
        <v>-0.5</v>
      </c>
      <c r="F2384">
        <f>Table21[[#This Row],[UNITID]]</f>
        <v>200554</v>
      </c>
      <c r="G2384" s="7">
        <f>Table21[[#This Row],[Growth Rate]]</f>
        <v>0.1</v>
      </c>
      <c r="H2384">
        <f>Table5[[#This Row],[UNITID]]</f>
        <v>200554</v>
      </c>
      <c r="I2384" s="7">
        <f>Table5[[#This Row],[Growth Rate]]</f>
        <v>0</v>
      </c>
    </row>
    <row r="2385" spans="1:9" hidden="1">
      <c r="A2385">
        <f>Table19[[#This Row],[UNITID]]</f>
        <v>200554</v>
      </c>
      <c r="B2385" t="str">
        <f>Table19[[#This Row],[OUTCOMES MEASURES]]</f>
        <v>Number of adjusted cohort still enrolled at your institution at 8 years</v>
      </c>
      <c r="C2385" s="7">
        <f>Table19[[#This Row],[Growth Rate]]</f>
        <v>1</v>
      </c>
      <c r="D2385">
        <f>Table20[[#This Row],[UNITID]]</f>
        <v>200554</v>
      </c>
      <c r="E2385" s="7" t="str">
        <f>Table20[[#This Row],[Growth Rate]]</f>
        <v/>
      </c>
      <c r="F2385">
        <f>Table21[[#This Row],[UNITID]]</f>
        <v>200554</v>
      </c>
      <c r="G2385" s="7">
        <f>Table21[[#This Row],[Growth Rate]]</f>
        <v>0</v>
      </c>
      <c r="H2385">
        <f>Table5[[#This Row],[UNITID]]</f>
        <v>200554</v>
      </c>
      <c r="I2385" s="7" t="str">
        <f>Table5[[#This Row],[Growth Rate]]</f>
        <v/>
      </c>
    </row>
    <row r="2386" spans="1:9" hidden="1">
      <c r="A2386">
        <f>Table19[[#This Row],[UNITID]]</f>
        <v>200554</v>
      </c>
      <c r="B2386" t="str">
        <f>Table19[[#This Row],[OUTCOMES MEASURES]]</f>
        <v>Number of adjusted cohort who enrolled subsequently at another institution at 8 years</v>
      </c>
      <c r="C2386" s="7" t="str">
        <f>Table19[[#This Row],[Growth Rate]]</f>
        <v/>
      </c>
      <c r="D2386">
        <f>Table20[[#This Row],[UNITID]]</f>
        <v>200554</v>
      </c>
      <c r="E2386" s="7" t="str">
        <f>Table20[[#This Row],[Growth Rate]]</f>
        <v/>
      </c>
      <c r="F2386">
        <f>Table21[[#This Row],[UNITID]]</f>
        <v>200554</v>
      </c>
      <c r="G2386" s="7" t="str">
        <f>Table21[[#This Row],[Growth Rate]]</f>
        <v/>
      </c>
      <c r="H2386">
        <f>Table5[[#This Row],[UNITID]]</f>
        <v>200554</v>
      </c>
      <c r="I2386" s="7" t="str">
        <f>Table5[[#This Row],[Growth Rate]]</f>
        <v/>
      </c>
    </row>
    <row r="2387" spans="1:9" hidden="1">
      <c r="A2387">
        <f>Table19[[#This Row],[UNITID]]</f>
        <v>200554</v>
      </c>
      <c r="B2387" s="2" t="str">
        <f>Table19[[#This Row],[OUTCOMES MEASURES]]</f>
        <v>Number of adjusted cohort whose subsequent enrollment status is unknown at 8 years</v>
      </c>
      <c r="C2387" s="8">
        <f>Table19[[#This Row],[Growth Rate]]</f>
        <v>-0.432</v>
      </c>
      <c r="D2387">
        <f>Table20[[#This Row],[UNITID]]</f>
        <v>200554</v>
      </c>
      <c r="E2387" s="7">
        <f>Table20[[#This Row],[Growth Rate]]</f>
        <v>1.5</v>
      </c>
      <c r="F2387">
        <f>Table21[[#This Row],[UNITID]]</f>
        <v>200554</v>
      </c>
      <c r="G2387" s="7">
        <f>Table21[[#This Row],[Growth Rate]]</f>
        <v>-0.64516129032258063</v>
      </c>
      <c r="H2387">
        <f>Table5[[#This Row],[UNITID]]</f>
        <v>200554</v>
      </c>
      <c r="I2387" s="7">
        <f>Table5[[#This Row],[Growth Rate]]</f>
        <v>-0.70588235294117652</v>
      </c>
    </row>
    <row r="2388" spans="1:9" hidden="1">
      <c r="A2388">
        <f>Table19[[#This Row],[UNITID]]</f>
        <v>200554</v>
      </c>
      <c r="B2388" s="2" t="str">
        <f>Table19[[#This Row],[OUTCOMES MEASURES]]</f>
        <v>Number of adjusted cohort who did not receive an award from your institution at 8 years</v>
      </c>
      <c r="C2388" s="7">
        <f>Table19[[#This Row],[Growth Rate]]</f>
        <v>-0.1984126984126984</v>
      </c>
      <c r="D2388">
        <f>Table20[[#This Row],[UNITID]]</f>
        <v>200554</v>
      </c>
      <c r="E2388" s="7">
        <f>Table20[[#This Row],[Growth Rate]]</f>
        <v>2.5</v>
      </c>
      <c r="F2388">
        <f>Table21[[#This Row],[UNITID]]</f>
        <v>200554</v>
      </c>
      <c r="G2388" s="21">
        <f>Table21[[#This Row],[Growth Rate]]</f>
        <v>-0.25396825396825395</v>
      </c>
      <c r="H2388">
        <f>Table5[[#This Row],[UNITID]]</f>
        <v>200554</v>
      </c>
      <c r="I2388" s="7">
        <f>Table5[[#This Row],[Growth Rate]]</f>
        <v>-0.52941176470588236</v>
      </c>
    </row>
    <row r="2389" spans="1:9" ht="14.25">
      <c r="A2389" s="63">
        <f>Table19[[#This Row],[UNITID]]</f>
        <v>200554</v>
      </c>
      <c r="B2389" s="148" t="str">
        <f>Table19[[#This Row],[OUTCOMES MEASURES]]</f>
        <v>Percent of adjusted cohort receiving an award at 8 years</v>
      </c>
      <c r="C2389" s="156">
        <f>Table19[[#This Row],[Growth Rate]]</f>
        <v>0.46153846153846156</v>
      </c>
      <c r="D2389">
        <f>Table20[[#This Row],[UNITID]]</f>
        <v>200554</v>
      </c>
      <c r="E2389" s="156">
        <f>Table20[[#This Row],[Growth Rate]]</f>
        <v>-0.74</v>
      </c>
      <c r="F2389">
        <f>Table21[[#This Row],[UNITID]]</f>
        <v>200554</v>
      </c>
      <c r="G2389" s="157">
        <f>Table21[[#This Row],[Growth Rate]]</f>
        <v>0.28125</v>
      </c>
      <c r="H2389">
        <f>Table5[[#This Row],[UNITID]]</f>
        <v>200554</v>
      </c>
      <c r="I2389" s="156">
        <f>Table5[[#This Row],[Growth Rate]]</f>
        <v>0.83333333333333337</v>
      </c>
    </row>
    <row r="2390" spans="1:9" hidden="1">
      <c r="A2390">
        <f>Table19[[#This Row],[UNITID]]</f>
        <v>200554</v>
      </c>
      <c r="B2390" s="2" t="str">
        <f>Table19[[#This Row],[OUTCOMES MEASURES]]</f>
        <v>Percent of adjusted cohort still or subsequently enrolled at 8 years</v>
      </c>
      <c r="C2390" s="8">
        <f>Table19[[#This Row],[Growth Rate]]</f>
        <v>23</v>
      </c>
      <c r="D2390">
        <f>Table20[[#This Row],[UNITID]]</f>
        <v>200554</v>
      </c>
      <c r="E2390" s="7" t="str">
        <f>Table20[[#This Row],[Growth Rate]]</f>
        <v/>
      </c>
      <c r="F2390">
        <f>Table21[[#This Row],[UNITID]]</f>
        <v>200554</v>
      </c>
      <c r="G2390" s="21">
        <f>Table21[[#This Row],[Growth Rate]]</f>
        <v>30</v>
      </c>
      <c r="H2390">
        <f>Table5[[#This Row],[UNITID]]</f>
        <v>200554</v>
      </c>
      <c r="I2390" s="7" t="str">
        <f>Table5[[#This Row],[Growth Rate]]</f>
        <v/>
      </c>
    </row>
    <row r="2391" spans="1:9" ht="14.25">
      <c r="A2391" s="63">
        <f>Table19[[#This Row],[UNITID]]</f>
        <v>200554</v>
      </c>
      <c r="B2391" s="148" t="str">
        <f>Table19[[#This Row],[OUTCOMES MEASURES]]</f>
        <v>Percent of adjusted cohort still enrolled at your institution at 8 years</v>
      </c>
      <c r="C2391" s="156">
        <f>Table19[[#This Row],[Growth Rate]]</f>
        <v>1</v>
      </c>
      <c r="D2391">
        <f>Table20[[#This Row],[UNITID]]</f>
        <v>200554</v>
      </c>
      <c r="E2391" s="156" t="str">
        <f>Table20[[#This Row],[Growth Rate]]</f>
        <v/>
      </c>
      <c r="F2391">
        <f>Table21[[#This Row],[UNITID]]</f>
        <v>200554</v>
      </c>
      <c r="G2391" s="158">
        <f>Table21[[#This Row],[Growth Rate]]</f>
        <v>0</v>
      </c>
      <c r="H2391">
        <f>Table5[[#This Row],[UNITID]]</f>
        <v>200554</v>
      </c>
      <c r="I2391" s="156" t="str">
        <f>Table5[[#This Row],[Growth Rate]]</f>
        <v/>
      </c>
    </row>
    <row r="2392" spans="1:9" ht="14.25">
      <c r="A2392" s="63">
        <f>Table19[[#This Row],[UNITID]]</f>
        <v>200554</v>
      </c>
      <c r="B2392" s="148" t="str">
        <f>Table19[[#This Row],[OUTCOMES MEASURES]]</f>
        <v>Percent of adjusted cohort enrolled subsequently at another institution at 8 years</v>
      </c>
      <c r="C2392" s="156" t="str">
        <f>Table19[[#This Row],[Growth Rate]]</f>
        <v/>
      </c>
      <c r="D2392">
        <f>Table20[[#This Row],[UNITID]]</f>
        <v>200554</v>
      </c>
      <c r="E2392" s="64" t="str">
        <f>Table20[[#This Row],[Growth Rate]]</f>
        <v/>
      </c>
      <c r="F2392">
        <f>Table21[[#This Row],[UNITID]]</f>
        <v>200554</v>
      </c>
      <c r="G2392" s="158" t="str">
        <f>Table21[[#This Row],[Growth Rate]]</f>
        <v/>
      </c>
      <c r="H2392">
        <f>Table5[[#This Row],[UNITID]]</f>
        <v>200554</v>
      </c>
      <c r="I2392" s="64" t="str">
        <f>Table5[[#This Row],[Growth Rate]]</f>
        <v/>
      </c>
    </row>
    <row r="2393" spans="1:9" hidden="1">
      <c r="A2393">
        <f>Table19[[#This Row],[UNITID]]</f>
        <v>200554</v>
      </c>
      <c r="B2393" s="2" t="str">
        <f>Table19[[#This Row],[OUTCOMES MEASURES]]</f>
        <v>Percent of adjusted cohort enrollment status unknown at 8 years</v>
      </c>
      <c r="C2393" s="8">
        <f>Table19[[#This Row],[Growth Rate]]</f>
        <v>-0.33720930232558138</v>
      </c>
      <c r="D2393">
        <f>Table20[[#This Row],[UNITID]]</f>
        <v>200554</v>
      </c>
      <c r="E2393" s="8">
        <f>Table20[[#This Row],[Growth Rate]]</f>
        <v>0.26</v>
      </c>
      <c r="F2393">
        <f>Table21[[#This Row],[UNITID]]</f>
        <v>200554</v>
      </c>
      <c r="G2393" s="8">
        <f>Table21[[#This Row],[Growth Rate]]</f>
        <v>-0.58208955223880599</v>
      </c>
      <c r="H2393">
        <f>Table5[[#This Row],[UNITID]]</f>
        <v>200554</v>
      </c>
      <c r="I2393" s="8">
        <f>Table5[[#This Row],[Growth Rate]]</f>
        <v>-0.40425531914893614</v>
      </c>
    </row>
    <row r="2394" spans="1:9" hidden="1">
      <c r="A2394">
        <f>Table19[[#This Row],[UNITID]]</f>
        <v>201672</v>
      </c>
      <c r="B2394" s="2" t="str">
        <f>Table19[[#This Row],[OUTCOMES MEASURES]]</f>
        <v>First-Time, Full-Time Cohort</v>
      </c>
      <c r="C2394" s="8">
        <f>Table19[[#This Row],[Growth Rate]]</f>
        <v>-0.56916426512968299</v>
      </c>
      <c r="D2394">
        <f>Table20[[#This Row],[UNITID]]</f>
        <v>201672</v>
      </c>
      <c r="E2394" s="8">
        <f>Table20[[#This Row],[Growth Rate]]</f>
        <v>-0.21365638766519823</v>
      </c>
      <c r="F2394">
        <f>Table21[[#This Row],[UNITID]]</f>
        <v>201672</v>
      </c>
      <c r="G2394" s="8">
        <f>Table21[[#This Row],[Growth Rate]]</f>
        <v>-0.47826086956521741</v>
      </c>
      <c r="H2394">
        <f>Table5[[#This Row],[UNITID]]</f>
        <v>201672</v>
      </c>
      <c r="I2394" s="8">
        <f>Table5[[#This Row],[Growth Rate]]</f>
        <v>-0.16082474226804125</v>
      </c>
    </row>
    <row r="2395" spans="1:9" hidden="1">
      <c r="A2395">
        <f>Table19[[#This Row],[UNITID]]</f>
        <v>201672</v>
      </c>
      <c r="B2395" t="str">
        <f>Table19[[#This Row],[OUTCOMES MEASURES]]</f>
        <v>Exclusions to cohort</v>
      </c>
      <c r="C2395" s="7">
        <f>Table19[[#This Row],[Growth Rate]]</f>
        <v>-1</v>
      </c>
      <c r="D2395">
        <f>Table20[[#This Row],[UNITID]]</f>
        <v>201672</v>
      </c>
      <c r="E2395" s="7">
        <f>Table20[[#This Row],[Growth Rate]]</f>
        <v>-1</v>
      </c>
      <c r="F2395">
        <f>Table21[[#This Row],[UNITID]]</f>
        <v>201672</v>
      </c>
      <c r="G2395" s="7">
        <f>Table21[[#This Row],[Growth Rate]]</f>
        <v>-1</v>
      </c>
      <c r="H2395">
        <f>Table5[[#This Row],[UNITID]]</f>
        <v>201672</v>
      </c>
      <c r="I2395" s="7">
        <f>Table5[[#This Row],[Growth Rate]]</f>
        <v>0</v>
      </c>
    </row>
    <row r="2396" spans="1:9" ht="14.25">
      <c r="A2396" s="63">
        <f>Table19[[#This Row],[UNITID]]</f>
        <v>201672</v>
      </c>
      <c r="B2396" s="63" t="str">
        <f>Table19[[#This Row],[OUTCOMES MEASURES]]</f>
        <v>Adjusted cohort</v>
      </c>
      <c r="C2396" s="64">
        <f>Table19[[#This Row],[Growth Rate]]</f>
        <v>-0.56791907514450868</v>
      </c>
      <c r="D2396">
        <f>Table20[[#This Row],[UNITID]]</f>
        <v>201672</v>
      </c>
      <c r="E2396" s="64">
        <f>Table20[[#This Row],[Growth Rate]]</f>
        <v>-0.20842572062084258</v>
      </c>
      <c r="F2396">
        <f>Table21[[#This Row],[UNITID]]</f>
        <v>201672</v>
      </c>
      <c r="G2396" s="155">
        <f>Table21[[#This Row],[Growth Rate]]</f>
        <v>-0.47609147609147612</v>
      </c>
      <c r="H2396">
        <f>Table5[[#This Row],[UNITID]]</f>
        <v>201672</v>
      </c>
      <c r="I2396" s="64">
        <f>Table5[[#This Row],[Growth Rate]]</f>
        <v>-0.16115702479338842</v>
      </c>
    </row>
    <row r="2397" spans="1:9" hidden="1">
      <c r="A2397">
        <f>Table19[[#This Row],[UNITID]]</f>
        <v>201672</v>
      </c>
      <c r="B2397" t="str">
        <f>Table19[[#This Row],[OUTCOMES MEASURES]]</f>
        <v>Number of adjusted cohort receiving a certificate at 4 years</v>
      </c>
      <c r="C2397" s="7">
        <f>Table19[[#This Row],[Growth Rate]]</f>
        <v>0.33333333333333331</v>
      </c>
      <c r="D2397">
        <f>Table20[[#This Row],[UNITID]]</f>
        <v>201672</v>
      </c>
      <c r="E2397" s="7">
        <f>Table20[[#This Row],[Growth Rate]]</f>
        <v>5</v>
      </c>
      <c r="F2397">
        <f>Table21[[#This Row],[UNITID]]</f>
        <v>201672</v>
      </c>
      <c r="G2397" s="7">
        <f>Table21[[#This Row],[Growth Rate]]</f>
        <v>5.25</v>
      </c>
      <c r="H2397">
        <f>Table5[[#This Row],[UNITID]]</f>
        <v>201672</v>
      </c>
      <c r="I2397" s="7">
        <f>Table5[[#This Row],[Growth Rate]]</f>
        <v>1.2</v>
      </c>
    </row>
    <row r="2398" spans="1:9" hidden="1">
      <c r="A2398">
        <f>Table19[[#This Row],[UNITID]]</f>
        <v>201672</v>
      </c>
      <c r="B2398" t="str">
        <f>Table19[[#This Row],[OUTCOMES MEASURES]]</f>
        <v>Number of adjusted cohort receiving an Associate's degree at 4 years</v>
      </c>
      <c r="C2398" s="7">
        <f>Table19[[#This Row],[Growth Rate]]</f>
        <v>-0.29545454545454547</v>
      </c>
      <c r="D2398">
        <f>Table20[[#This Row],[UNITID]]</f>
        <v>201672</v>
      </c>
      <c r="E2398" s="7">
        <f>Table20[[#This Row],[Growth Rate]]</f>
        <v>0.75</v>
      </c>
      <c r="F2398">
        <f>Table21[[#This Row],[UNITID]]</f>
        <v>201672</v>
      </c>
      <c r="G2398" s="7">
        <f>Table21[[#This Row],[Growth Rate]]</f>
        <v>-0.45454545454545453</v>
      </c>
      <c r="H2398">
        <f>Table5[[#This Row],[UNITID]]</f>
        <v>201672</v>
      </c>
      <c r="I2398" s="7">
        <f>Table5[[#This Row],[Growth Rate]]</f>
        <v>-6.4220183486238536E-2</v>
      </c>
    </row>
    <row r="2399" spans="1:9" hidden="1">
      <c r="A2399">
        <f>Table19[[#This Row],[UNITID]]</f>
        <v>201672</v>
      </c>
      <c r="B2399" t="str">
        <f>Table19[[#This Row],[OUTCOMES MEASURES]]</f>
        <v>Number of adjusted cohort receiving a Bachelor's degree at 4 years</v>
      </c>
      <c r="C2399" s="7" t="str">
        <f>Table19[[#This Row],[Growth Rate]]</f>
        <v/>
      </c>
      <c r="D2399">
        <f>Table20[[#This Row],[UNITID]]</f>
        <v>201672</v>
      </c>
      <c r="E2399" s="7" t="str">
        <f>Table20[[#This Row],[Growth Rate]]</f>
        <v/>
      </c>
      <c r="F2399">
        <f>Table21[[#This Row],[UNITID]]</f>
        <v>201672</v>
      </c>
      <c r="G2399" s="7" t="str">
        <f>Table21[[#This Row],[Growth Rate]]</f>
        <v/>
      </c>
      <c r="H2399">
        <f>Table5[[#This Row],[UNITID]]</f>
        <v>201672</v>
      </c>
      <c r="I2399" s="7" t="str">
        <f>Table5[[#This Row],[Growth Rate]]</f>
        <v/>
      </c>
    </row>
    <row r="2400" spans="1:9" hidden="1">
      <c r="A2400">
        <f>Table19[[#This Row],[UNITID]]</f>
        <v>201672</v>
      </c>
      <c r="B2400" s="2" t="str">
        <f>Table19[[#This Row],[OUTCOMES MEASURES]]</f>
        <v>Number of adjusted cohort receiving an award at 4 years</v>
      </c>
      <c r="C2400" s="7">
        <f>Table19[[#This Row],[Growth Rate]]</f>
        <v>-0.23711340206185566</v>
      </c>
      <c r="D2400">
        <f>Table20[[#This Row],[UNITID]]</f>
        <v>201672</v>
      </c>
      <c r="E2400" s="7">
        <f>Table20[[#This Row],[Growth Rate]]</f>
        <v>1.2222222222222223</v>
      </c>
      <c r="F2400">
        <f>Table21[[#This Row],[UNITID]]</f>
        <v>201672</v>
      </c>
      <c r="G2400" s="21">
        <f>Table21[[#This Row],[Growth Rate]]</f>
        <v>-0.25438596491228072</v>
      </c>
      <c r="H2400">
        <f>Table5[[#This Row],[UNITID]]</f>
        <v>201672</v>
      </c>
      <c r="I2400" s="7">
        <f>Table5[[#This Row],[Growth Rate]]</f>
        <v>4.2016806722689079E-2</v>
      </c>
    </row>
    <row r="2401" spans="1:9" ht="14.25">
      <c r="A2401" s="63">
        <f>Table19[[#This Row],[UNITID]]</f>
        <v>201672</v>
      </c>
      <c r="B2401" s="148" t="str">
        <f>Table19[[#This Row],[OUTCOMES MEASURES]]</f>
        <v>Percent of adjusted cohort receiving an award at 4 years</v>
      </c>
      <c r="C2401" s="156">
        <f>Table19[[#This Row],[Growth Rate]]</f>
        <v>0.7857142857142857</v>
      </c>
      <c r="D2401">
        <f>Table20[[#This Row],[UNITID]]</f>
        <v>201672</v>
      </c>
      <c r="E2401" s="156">
        <f>Table20[[#This Row],[Growth Rate]]</f>
        <v>1.8333333333333333</v>
      </c>
      <c r="F2401">
        <f>Table21[[#This Row],[UNITID]]</f>
        <v>201672</v>
      </c>
      <c r="G2401" s="157">
        <f>Table21[[#This Row],[Growth Rate]]</f>
        <v>0.41666666666666669</v>
      </c>
      <c r="H2401">
        <f>Table5[[#This Row],[UNITID]]</f>
        <v>201672</v>
      </c>
      <c r="I2401" s="156">
        <f>Table5[[#This Row],[Growth Rate]]</f>
        <v>0.24</v>
      </c>
    </row>
    <row r="2402" spans="1:9" hidden="1">
      <c r="A2402">
        <f>Table19[[#This Row],[UNITID]]</f>
        <v>201672</v>
      </c>
      <c r="B2402" t="str">
        <f>Table19[[#This Row],[OUTCOMES MEASURES]]</f>
        <v>Number of adjusted cohort receiving a certificate at 6 years</v>
      </c>
      <c r="C2402" s="7">
        <f>Table19[[#This Row],[Growth Rate]]</f>
        <v>0.1</v>
      </c>
      <c r="D2402">
        <f>Table20[[#This Row],[UNITID]]</f>
        <v>201672</v>
      </c>
      <c r="E2402" s="7">
        <f>Table20[[#This Row],[Growth Rate]]</f>
        <v>1.7142857142857142</v>
      </c>
      <c r="F2402">
        <f>Table21[[#This Row],[UNITID]]</f>
        <v>201672</v>
      </c>
      <c r="G2402" s="7">
        <f>Table21[[#This Row],[Growth Rate]]</f>
        <v>7.333333333333333</v>
      </c>
      <c r="H2402">
        <f>Table5[[#This Row],[UNITID]]</f>
        <v>201672</v>
      </c>
      <c r="I2402" s="7">
        <f>Table5[[#This Row],[Growth Rate]]</f>
        <v>0.41666666666666669</v>
      </c>
    </row>
    <row r="2403" spans="1:9" hidden="1">
      <c r="A2403">
        <f>Table19[[#This Row],[UNITID]]</f>
        <v>201672</v>
      </c>
      <c r="B2403" t="str">
        <f>Table19[[#This Row],[OUTCOMES MEASURES]]</f>
        <v>Number of adjusted cohort receiving an Associate's degree at 6 years</v>
      </c>
      <c r="C2403" s="7">
        <f>Table19[[#This Row],[Growth Rate]]</f>
        <v>-0.35238095238095241</v>
      </c>
      <c r="D2403">
        <f>Table20[[#This Row],[UNITID]]</f>
        <v>201672</v>
      </c>
      <c r="E2403" s="7">
        <f>Table20[[#This Row],[Growth Rate]]</f>
        <v>0.42857142857142855</v>
      </c>
      <c r="F2403">
        <f>Table21[[#This Row],[UNITID]]</f>
        <v>201672</v>
      </c>
      <c r="G2403" s="7">
        <f>Table21[[#This Row],[Growth Rate]]</f>
        <v>-0.48780487804878048</v>
      </c>
      <c r="H2403">
        <f>Table5[[#This Row],[UNITID]]</f>
        <v>201672</v>
      </c>
      <c r="I2403" s="7">
        <f>Table5[[#This Row],[Growth Rate]]</f>
        <v>-4.1666666666666664E-2</v>
      </c>
    </row>
    <row r="2404" spans="1:9" hidden="1">
      <c r="A2404">
        <f>Table19[[#This Row],[UNITID]]</f>
        <v>201672</v>
      </c>
      <c r="B2404" t="str">
        <f>Table19[[#This Row],[OUTCOMES MEASURES]]</f>
        <v>Number of adjusted cohort receiving a Bachelor's degree at 6 years</v>
      </c>
      <c r="C2404" s="7" t="str">
        <f>Table19[[#This Row],[Growth Rate]]</f>
        <v/>
      </c>
      <c r="D2404">
        <f>Table20[[#This Row],[UNITID]]</f>
        <v>201672</v>
      </c>
      <c r="E2404" s="7" t="str">
        <f>Table20[[#This Row],[Growth Rate]]</f>
        <v/>
      </c>
      <c r="F2404">
        <f>Table21[[#This Row],[UNITID]]</f>
        <v>201672</v>
      </c>
      <c r="G2404" s="7" t="str">
        <f>Table21[[#This Row],[Growth Rate]]</f>
        <v/>
      </c>
      <c r="H2404">
        <f>Table5[[#This Row],[UNITID]]</f>
        <v>201672</v>
      </c>
      <c r="I2404" s="7" t="str">
        <f>Table5[[#This Row],[Growth Rate]]</f>
        <v/>
      </c>
    </row>
    <row r="2405" spans="1:9" hidden="1">
      <c r="A2405">
        <f>Table19[[#This Row],[UNITID]]</f>
        <v>201672</v>
      </c>
      <c r="B2405" s="2" t="str">
        <f>Table19[[#This Row],[OUTCOMES MEASURES]]</f>
        <v>Number of adjusted cohort receiving an award at 6 years</v>
      </c>
      <c r="C2405" s="7">
        <f>Table19[[#This Row],[Growth Rate]]</f>
        <v>-0.31304347826086959</v>
      </c>
      <c r="D2405">
        <f>Table20[[#This Row],[UNITID]]</f>
        <v>201672</v>
      </c>
      <c r="E2405" s="7">
        <f>Table20[[#This Row],[Growth Rate]]</f>
        <v>0.61224489795918369</v>
      </c>
      <c r="F2405">
        <f>Table21[[#This Row],[UNITID]]</f>
        <v>201672</v>
      </c>
      <c r="G2405" s="21">
        <f>Table21[[#This Row],[Growth Rate]]</f>
        <v>-0.30158730158730157</v>
      </c>
      <c r="H2405">
        <f>Table5[[#This Row],[UNITID]]</f>
        <v>201672</v>
      </c>
      <c r="I2405" s="7">
        <f>Table5[[#This Row],[Growth Rate]]</f>
        <v>0</v>
      </c>
    </row>
    <row r="2406" spans="1:9" ht="14.25">
      <c r="A2406" s="63">
        <f>Table19[[#This Row],[UNITID]]</f>
        <v>201672</v>
      </c>
      <c r="B2406" s="148" t="str">
        <f>Table19[[#This Row],[OUTCOMES MEASURES]]</f>
        <v>Percent of adjusted cohort receiving an award at 6 years</v>
      </c>
      <c r="C2406" s="156">
        <f>Table19[[#This Row],[Growth Rate]]</f>
        <v>0.52941176470588236</v>
      </c>
      <c r="D2406">
        <f>Table20[[#This Row],[UNITID]]</f>
        <v>201672</v>
      </c>
      <c r="E2406" s="156">
        <f>Table20[[#This Row],[Growth Rate]]</f>
        <v>1</v>
      </c>
      <c r="F2406">
        <f>Table21[[#This Row],[UNITID]]</f>
        <v>201672</v>
      </c>
      <c r="G2406" s="157">
        <f>Table21[[#This Row],[Growth Rate]]</f>
        <v>0.34615384615384615</v>
      </c>
      <c r="H2406">
        <f>Table5[[#This Row],[UNITID]]</f>
        <v>201672</v>
      </c>
      <c r="I2406" s="156">
        <f>Table5[[#This Row],[Growth Rate]]</f>
        <v>0.22222222222222221</v>
      </c>
    </row>
    <row r="2407" spans="1:9" hidden="1">
      <c r="A2407">
        <f>Table19[[#This Row],[UNITID]]</f>
        <v>201672</v>
      </c>
      <c r="B2407" t="str">
        <f>Table19[[#This Row],[OUTCOMES MEASURES]]</f>
        <v>Number of adjusted cohort receiving a certificate at 8 years</v>
      </c>
      <c r="C2407" s="7">
        <f>Table19[[#This Row],[Growth Rate]]</f>
        <v>0</v>
      </c>
      <c r="D2407">
        <f>Table20[[#This Row],[UNITID]]</f>
        <v>201672</v>
      </c>
      <c r="E2407" s="7">
        <f>Table20[[#This Row],[Growth Rate]]</f>
        <v>2</v>
      </c>
      <c r="F2407">
        <f>Table21[[#This Row],[UNITID]]</f>
        <v>201672</v>
      </c>
      <c r="G2407" s="7">
        <f>Table21[[#This Row],[Growth Rate]]</f>
        <v>7</v>
      </c>
      <c r="H2407">
        <f>Table5[[#This Row],[UNITID]]</f>
        <v>201672</v>
      </c>
      <c r="I2407" s="7">
        <f>Table5[[#This Row],[Growth Rate]]</f>
        <v>0.41666666666666669</v>
      </c>
    </row>
    <row r="2408" spans="1:9" hidden="1">
      <c r="A2408">
        <f>Table19[[#This Row],[UNITID]]</f>
        <v>201672</v>
      </c>
      <c r="B2408" t="str">
        <f>Table19[[#This Row],[OUTCOMES MEASURES]]</f>
        <v>Number of adjusted cohort receiving an Associate's degree at 8 years</v>
      </c>
      <c r="C2408" s="7">
        <f>Table19[[#This Row],[Growth Rate]]</f>
        <v>-0.38392857142857145</v>
      </c>
      <c r="D2408">
        <f>Table20[[#This Row],[UNITID]]</f>
        <v>201672</v>
      </c>
      <c r="E2408" s="7">
        <f>Table20[[#This Row],[Growth Rate]]</f>
        <v>0.34782608695652173</v>
      </c>
      <c r="F2408">
        <f>Table21[[#This Row],[UNITID]]</f>
        <v>201672</v>
      </c>
      <c r="G2408" s="7">
        <f>Table21[[#This Row],[Growth Rate]]</f>
        <v>-0.48799999999999999</v>
      </c>
      <c r="H2408">
        <f>Table5[[#This Row],[UNITID]]</f>
        <v>201672</v>
      </c>
      <c r="I2408" s="7">
        <f>Table5[[#This Row],[Growth Rate]]</f>
        <v>-4.0322580645161289E-2</v>
      </c>
    </row>
    <row r="2409" spans="1:9" hidden="1">
      <c r="A2409">
        <f>Table19[[#This Row],[UNITID]]</f>
        <v>201672</v>
      </c>
      <c r="B2409" t="str">
        <f>Table19[[#This Row],[OUTCOMES MEASURES]]</f>
        <v>Number of adjusted cohort receiving a Bachelor's degree at 8 years</v>
      </c>
      <c r="C2409" s="7" t="str">
        <f>Table19[[#This Row],[Growth Rate]]</f>
        <v/>
      </c>
      <c r="D2409">
        <f>Table20[[#This Row],[UNITID]]</f>
        <v>201672</v>
      </c>
      <c r="E2409" s="7" t="str">
        <f>Table20[[#This Row],[Growth Rate]]</f>
        <v/>
      </c>
      <c r="F2409">
        <f>Table21[[#This Row],[UNITID]]</f>
        <v>201672</v>
      </c>
      <c r="G2409" s="7" t="str">
        <f>Table21[[#This Row],[Growth Rate]]</f>
        <v/>
      </c>
      <c r="H2409">
        <f>Table5[[#This Row],[UNITID]]</f>
        <v>201672</v>
      </c>
      <c r="I2409" s="7" t="str">
        <f>Table5[[#This Row],[Growth Rate]]</f>
        <v/>
      </c>
    </row>
    <row r="2410" spans="1:9" hidden="1">
      <c r="A2410">
        <f>Table19[[#This Row],[UNITID]]</f>
        <v>201672</v>
      </c>
      <c r="B2410" t="str">
        <f>Table19[[#This Row],[OUTCOMES MEASURES]]</f>
        <v>Number of adjusted cohort receiving an award at 8 years</v>
      </c>
      <c r="C2410" s="7">
        <f>Table19[[#This Row],[Growth Rate]]</f>
        <v>-0.34959349593495936</v>
      </c>
      <c r="D2410">
        <f>Table20[[#This Row],[UNITID]]</f>
        <v>201672</v>
      </c>
      <c r="E2410" s="7">
        <f>Table20[[#This Row],[Growth Rate]]</f>
        <v>0.56603773584905659</v>
      </c>
      <c r="F2410">
        <f>Table21[[#This Row],[UNITID]]</f>
        <v>201672</v>
      </c>
      <c r="G2410" s="7">
        <f>Table21[[#This Row],[Growth Rate]]</f>
        <v>-0.3125</v>
      </c>
      <c r="H2410">
        <f>Table5[[#This Row],[UNITID]]</f>
        <v>201672</v>
      </c>
      <c r="I2410" s="7">
        <f>Table5[[#This Row],[Growth Rate]]</f>
        <v>0</v>
      </c>
    </row>
    <row r="2411" spans="1:9" hidden="1">
      <c r="A2411">
        <f>Table19[[#This Row],[UNITID]]</f>
        <v>201672</v>
      </c>
      <c r="B2411" t="str">
        <f>Table19[[#This Row],[OUTCOMES MEASURES]]</f>
        <v>Number of adjusted cohort still enrolled at your institution at 8 years</v>
      </c>
      <c r="C2411" s="7">
        <f>Table19[[#This Row],[Growth Rate]]</f>
        <v>-0.5714285714285714</v>
      </c>
      <c r="D2411">
        <f>Table20[[#This Row],[UNITID]]</f>
        <v>201672</v>
      </c>
      <c r="E2411" s="7">
        <f>Table20[[#This Row],[Growth Rate]]</f>
        <v>-0.77777777777777779</v>
      </c>
      <c r="F2411">
        <f>Table21[[#This Row],[UNITID]]</f>
        <v>201672</v>
      </c>
      <c r="G2411" s="7">
        <f>Table21[[#This Row],[Growth Rate]]</f>
        <v>-0.66666666666666663</v>
      </c>
      <c r="H2411">
        <f>Table5[[#This Row],[UNITID]]</f>
        <v>201672</v>
      </c>
      <c r="I2411" s="7">
        <f>Table5[[#This Row],[Growth Rate]]</f>
        <v>-0.66666666666666663</v>
      </c>
    </row>
    <row r="2412" spans="1:9" hidden="1">
      <c r="A2412">
        <f>Table19[[#This Row],[UNITID]]</f>
        <v>201672</v>
      </c>
      <c r="B2412" t="str">
        <f>Table19[[#This Row],[OUTCOMES MEASURES]]</f>
        <v>Number of adjusted cohort who enrolled subsequently at another institution at 8 years</v>
      </c>
      <c r="C2412" s="7">
        <f>Table19[[#This Row],[Growth Rate]]</f>
        <v>-0.65445026178010468</v>
      </c>
      <c r="D2412">
        <f>Table20[[#This Row],[UNITID]]</f>
        <v>201672</v>
      </c>
      <c r="E2412" s="7">
        <f>Table20[[#This Row],[Growth Rate]]</f>
        <v>-0.24770642201834864</v>
      </c>
      <c r="F2412">
        <f>Table21[[#This Row],[UNITID]]</f>
        <v>201672</v>
      </c>
      <c r="G2412" s="7">
        <f>Table21[[#This Row],[Growth Rate]]</f>
        <v>-0.59788359788359791</v>
      </c>
      <c r="H2412">
        <f>Table5[[#This Row],[UNITID]]</f>
        <v>201672</v>
      </c>
      <c r="I2412" s="7">
        <f>Table5[[#This Row],[Growth Rate]]</f>
        <v>-0.25146198830409355</v>
      </c>
    </row>
    <row r="2413" spans="1:9" hidden="1">
      <c r="A2413">
        <f>Table19[[#This Row],[UNITID]]</f>
        <v>201672</v>
      </c>
      <c r="B2413" s="2" t="str">
        <f>Table19[[#This Row],[OUTCOMES MEASURES]]</f>
        <v>Number of adjusted cohort whose subsequent enrollment status is unknown at 8 years</v>
      </c>
      <c r="C2413" s="8">
        <f>Table19[[#This Row],[Growth Rate]]</f>
        <v>-0.59568733153638809</v>
      </c>
      <c r="D2413">
        <f>Table20[[#This Row],[UNITID]]</f>
        <v>201672</v>
      </c>
      <c r="E2413" s="7">
        <f>Table20[[#This Row],[Growth Rate]]</f>
        <v>-0.32142857142857145</v>
      </c>
      <c r="F2413">
        <f>Table21[[#This Row],[UNITID]]</f>
        <v>201672</v>
      </c>
      <c r="G2413" s="7">
        <f>Table21[[#This Row],[Growth Rate]]</f>
        <v>-0.45962732919254656</v>
      </c>
      <c r="H2413">
        <f>Table5[[#This Row],[UNITID]]</f>
        <v>201672</v>
      </c>
      <c r="I2413" s="7">
        <f>Table5[[#This Row],[Growth Rate]]</f>
        <v>-0.17261904761904762</v>
      </c>
    </row>
    <row r="2414" spans="1:9" hidden="1">
      <c r="A2414">
        <f>Table19[[#This Row],[UNITID]]</f>
        <v>201672</v>
      </c>
      <c r="B2414" s="2" t="str">
        <f>Table19[[#This Row],[OUTCOMES MEASURES]]</f>
        <v>Number of adjusted cohort who did not receive an award from your institution at 8 years</v>
      </c>
      <c r="C2414" s="7">
        <f>Table19[[#This Row],[Growth Rate]]</f>
        <v>-0.61511423550087874</v>
      </c>
      <c r="D2414">
        <f>Table20[[#This Row],[UNITID]]</f>
        <v>201672</v>
      </c>
      <c r="E2414" s="7">
        <f>Table20[[#This Row],[Growth Rate]]</f>
        <v>-0.31155778894472363</v>
      </c>
      <c r="F2414">
        <f>Table21[[#This Row],[UNITID]]</f>
        <v>201672</v>
      </c>
      <c r="G2414" s="21">
        <f>Table21[[#This Row],[Growth Rate]]</f>
        <v>-0.53541076487252126</v>
      </c>
      <c r="H2414">
        <f>Table5[[#This Row],[UNITID]]</f>
        <v>201672</v>
      </c>
      <c r="I2414" s="7">
        <f>Table5[[#This Row],[Growth Rate]]</f>
        <v>-0.22413793103448276</v>
      </c>
    </row>
    <row r="2415" spans="1:9" ht="14.25">
      <c r="A2415" s="63">
        <f>Table19[[#This Row],[UNITID]]</f>
        <v>201672</v>
      </c>
      <c r="B2415" s="148" t="str">
        <f>Table19[[#This Row],[OUTCOMES MEASURES]]</f>
        <v>Percent of adjusted cohort receiving an award at 8 years</v>
      </c>
      <c r="C2415" s="156">
        <f>Table19[[#This Row],[Growth Rate]]</f>
        <v>0.5</v>
      </c>
      <c r="D2415">
        <f>Table20[[#This Row],[UNITID]]</f>
        <v>201672</v>
      </c>
      <c r="E2415" s="156">
        <f>Table20[[#This Row],[Growth Rate]]</f>
        <v>0.91666666666666663</v>
      </c>
      <c r="F2415">
        <f>Table21[[#This Row],[UNITID]]</f>
        <v>201672</v>
      </c>
      <c r="G2415" s="157">
        <f>Table21[[#This Row],[Growth Rate]]</f>
        <v>0.29629629629629628</v>
      </c>
      <c r="H2415">
        <f>Table5[[#This Row],[UNITID]]</f>
        <v>201672</v>
      </c>
      <c r="I2415" s="156">
        <f>Table5[[#This Row],[Growth Rate]]</f>
        <v>0.17857142857142858</v>
      </c>
    </row>
    <row r="2416" spans="1:9" hidden="1">
      <c r="A2416">
        <f>Table19[[#This Row],[UNITID]]</f>
        <v>201672</v>
      </c>
      <c r="B2416" s="2" t="str">
        <f>Table19[[#This Row],[OUTCOMES MEASURES]]</f>
        <v>Percent of adjusted cohort still or subsequently enrolled at 8 years</v>
      </c>
      <c r="C2416" s="8">
        <f>Table19[[#This Row],[Growth Rate]]</f>
        <v>-0.20689655172413793</v>
      </c>
      <c r="D2416">
        <f>Table20[[#This Row],[UNITID]]</f>
        <v>201672</v>
      </c>
      <c r="E2416" s="7">
        <f>Table20[[#This Row],[Growth Rate]]</f>
        <v>-7.6923076923076927E-2</v>
      </c>
      <c r="F2416">
        <f>Table21[[#This Row],[UNITID]]</f>
        <v>201672</v>
      </c>
      <c r="G2416" s="21">
        <f>Table21[[#This Row],[Growth Rate]]</f>
        <v>-0.22500000000000001</v>
      </c>
      <c r="H2416">
        <f>Table5[[#This Row],[UNITID]]</f>
        <v>201672</v>
      </c>
      <c r="I2416" s="7">
        <f>Table5[[#This Row],[Growth Rate]]</f>
        <v>-0.13513513513513514</v>
      </c>
    </row>
    <row r="2417" spans="1:9" ht="14.25">
      <c r="A2417" s="63">
        <f>Table19[[#This Row],[UNITID]]</f>
        <v>201672</v>
      </c>
      <c r="B2417" s="148" t="str">
        <f>Table19[[#This Row],[OUTCOMES MEASURES]]</f>
        <v>Percent of adjusted cohort still enrolled at your institution at 8 years</v>
      </c>
      <c r="C2417" s="156">
        <f>Table19[[#This Row],[Growth Rate]]</f>
        <v>0</v>
      </c>
      <c r="D2417">
        <f>Table20[[#This Row],[UNITID]]</f>
        <v>201672</v>
      </c>
      <c r="E2417" s="156">
        <f>Table20[[#This Row],[Growth Rate]]</f>
        <v>-0.5</v>
      </c>
      <c r="F2417">
        <f>Table21[[#This Row],[UNITID]]</f>
        <v>201672</v>
      </c>
      <c r="G2417" s="158">
        <f>Table21[[#This Row],[Growth Rate]]</f>
        <v>-1</v>
      </c>
      <c r="H2417">
        <f>Table5[[#This Row],[UNITID]]</f>
        <v>201672</v>
      </c>
      <c r="I2417" s="156">
        <f>Table5[[#This Row],[Growth Rate]]</f>
        <v>-0.5</v>
      </c>
    </row>
    <row r="2418" spans="1:9" ht="14.25">
      <c r="A2418" s="63">
        <f>Table19[[#This Row],[UNITID]]</f>
        <v>201672</v>
      </c>
      <c r="B2418" s="148" t="str">
        <f>Table19[[#This Row],[OUTCOMES MEASURES]]</f>
        <v>Percent of adjusted cohort enrolled subsequently at another institution at 8 years</v>
      </c>
      <c r="C2418" s="156">
        <f>Table19[[#This Row],[Growth Rate]]</f>
        <v>-0.21428571428571427</v>
      </c>
      <c r="D2418">
        <f>Table20[[#This Row],[UNITID]]</f>
        <v>201672</v>
      </c>
      <c r="E2418" s="64">
        <f>Table20[[#This Row],[Growth Rate]]</f>
        <v>-4.1666666666666664E-2</v>
      </c>
      <c r="F2418">
        <f>Table21[[#This Row],[UNITID]]</f>
        <v>201672</v>
      </c>
      <c r="G2418" s="158">
        <f>Table21[[#This Row],[Growth Rate]]</f>
        <v>-0.23076923076923078</v>
      </c>
      <c r="H2418">
        <f>Table5[[#This Row],[UNITID]]</f>
        <v>201672</v>
      </c>
      <c r="I2418" s="64">
        <f>Table5[[#This Row],[Growth Rate]]</f>
        <v>-8.5714285714285715E-2</v>
      </c>
    </row>
    <row r="2419" spans="1:9" hidden="1">
      <c r="A2419">
        <f>Table19[[#This Row],[UNITID]]</f>
        <v>201672</v>
      </c>
      <c r="B2419" s="2" t="str">
        <f>Table19[[#This Row],[OUTCOMES MEASURES]]</f>
        <v>Percent of adjusted cohort enrollment status unknown at 8 years</v>
      </c>
      <c r="C2419" s="8">
        <f>Table19[[#This Row],[Growth Rate]]</f>
        <v>-7.407407407407407E-2</v>
      </c>
      <c r="D2419">
        <f>Table20[[#This Row],[UNITID]]</f>
        <v>201672</v>
      </c>
      <c r="E2419" s="8">
        <f>Table20[[#This Row],[Growth Rate]]</f>
        <v>-0.14516129032258066</v>
      </c>
      <c r="F2419">
        <f>Table21[[#This Row],[UNITID]]</f>
        <v>201672</v>
      </c>
      <c r="G2419" s="8">
        <f>Table21[[#This Row],[Growth Rate]]</f>
        <v>6.0606060606060608E-2</v>
      </c>
      <c r="H2419">
        <f>Table5[[#This Row],[UNITID]]</f>
        <v>201672</v>
      </c>
      <c r="I2419" s="8">
        <f>Table5[[#This Row],[Growth Rate]]</f>
        <v>-2.8571428571428571E-2</v>
      </c>
    </row>
    <row r="2420" spans="1:9" hidden="1">
      <c r="A2420">
        <f>Table19[[#This Row],[UNITID]]</f>
        <v>201973</v>
      </c>
      <c r="B2420" s="2" t="str">
        <f>Table19[[#This Row],[OUTCOMES MEASURES]]</f>
        <v>First-Time, Full-Time Cohort</v>
      </c>
      <c r="C2420" s="8">
        <f>Table19[[#This Row],[Growth Rate]]</f>
        <v>-0.45868465430016864</v>
      </c>
      <c r="D2420">
        <f>Table20[[#This Row],[UNITID]]</f>
        <v>201973</v>
      </c>
      <c r="E2420" s="8">
        <f>Table20[[#This Row],[Growth Rate]]</f>
        <v>0.29978586723768735</v>
      </c>
      <c r="F2420">
        <f>Table21[[#This Row],[UNITID]]</f>
        <v>201973</v>
      </c>
      <c r="G2420" s="8">
        <f>Table21[[#This Row],[Growth Rate]]</f>
        <v>0.47348484848484851</v>
      </c>
      <c r="H2420">
        <f>Table5[[#This Row],[UNITID]]</f>
        <v>201973</v>
      </c>
      <c r="I2420" s="8">
        <f>Table5[[#This Row],[Growth Rate]]</f>
        <v>2.0962732919254656</v>
      </c>
    </row>
    <row r="2421" spans="1:9" hidden="1">
      <c r="A2421">
        <f>Table19[[#This Row],[UNITID]]</f>
        <v>201973</v>
      </c>
      <c r="B2421" t="str">
        <f>Table19[[#This Row],[OUTCOMES MEASURES]]</f>
        <v>Exclusions to cohort</v>
      </c>
      <c r="C2421" s="7" t="str">
        <f>Table19[[#This Row],[Growth Rate]]</f>
        <v/>
      </c>
      <c r="D2421">
        <f>Table20[[#This Row],[UNITID]]</f>
        <v>201973</v>
      </c>
      <c r="E2421" s="7" t="str">
        <f>Table20[[#This Row],[Growth Rate]]</f>
        <v/>
      </c>
      <c r="F2421">
        <f>Table21[[#This Row],[UNITID]]</f>
        <v>201973</v>
      </c>
      <c r="G2421" s="7" t="str">
        <f>Table21[[#This Row],[Growth Rate]]</f>
        <v/>
      </c>
      <c r="H2421">
        <f>Table5[[#This Row],[UNITID]]</f>
        <v>201973</v>
      </c>
      <c r="I2421" s="7" t="str">
        <f>Table5[[#This Row],[Growth Rate]]</f>
        <v/>
      </c>
    </row>
    <row r="2422" spans="1:9" ht="14.25">
      <c r="A2422" s="63">
        <f>Table19[[#This Row],[UNITID]]</f>
        <v>201973</v>
      </c>
      <c r="B2422" s="63" t="str">
        <f>Table19[[#This Row],[OUTCOMES MEASURES]]</f>
        <v>Adjusted cohort</v>
      </c>
      <c r="C2422" s="64">
        <f>Table19[[#This Row],[Growth Rate]]</f>
        <v>-0.46037099494097805</v>
      </c>
      <c r="D2422">
        <f>Table20[[#This Row],[UNITID]]</f>
        <v>201973</v>
      </c>
      <c r="E2422" s="64">
        <f>Table20[[#This Row],[Growth Rate]]</f>
        <v>0.29764453961456105</v>
      </c>
      <c r="F2422">
        <f>Table21[[#This Row],[UNITID]]</f>
        <v>201973</v>
      </c>
      <c r="G2422" s="155">
        <f>Table21[[#This Row],[Growth Rate]]</f>
        <v>0.47348484848484851</v>
      </c>
      <c r="H2422">
        <f>Table5[[#This Row],[UNITID]]</f>
        <v>201973</v>
      </c>
      <c r="I2422" s="64">
        <f>Table5[[#This Row],[Growth Rate]]</f>
        <v>2.0931677018633539</v>
      </c>
    </row>
    <row r="2423" spans="1:9" hidden="1">
      <c r="A2423">
        <f>Table19[[#This Row],[UNITID]]</f>
        <v>201973</v>
      </c>
      <c r="B2423" t="str">
        <f>Table19[[#This Row],[OUTCOMES MEASURES]]</f>
        <v>Number of adjusted cohort receiving a certificate at 4 years</v>
      </c>
      <c r="C2423" s="7">
        <f>Table19[[#This Row],[Growth Rate]]</f>
        <v>0.34615384615384615</v>
      </c>
      <c r="D2423">
        <f>Table20[[#This Row],[UNITID]]</f>
        <v>201973</v>
      </c>
      <c r="E2423" s="7">
        <f>Table20[[#This Row],[Growth Rate]]</f>
        <v>4.4782608695652177</v>
      </c>
      <c r="F2423">
        <f>Table21[[#This Row],[UNITID]]</f>
        <v>201973</v>
      </c>
      <c r="G2423" s="7">
        <f>Table21[[#This Row],[Growth Rate]]</f>
        <v>6.666666666666667</v>
      </c>
      <c r="H2423">
        <f>Table5[[#This Row],[UNITID]]</f>
        <v>201973</v>
      </c>
      <c r="I2423" s="7">
        <f>Table5[[#This Row],[Growth Rate]]</f>
        <v>10.0625</v>
      </c>
    </row>
    <row r="2424" spans="1:9" hidden="1">
      <c r="A2424">
        <f>Table19[[#This Row],[UNITID]]</f>
        <v>201973</v>
      </c>
      <c r="B2424" t="str">
        <f>Table19[[#This Row],[OUTCOMES MEASURES]]</f>
        <v>Number of adjusted cohort receiving an Associate's degree at 4 years</v>
      </c>
      <c r="C2424" s="7">
        <f>Table19[[#This Row],[Growth Rate]]</f>
        <v>8.1632653061224483E-2</v>
      </c>
      <c r="D2424">
        <f>Table20[[#This Row],[UNITID]]</f>
        <v>201973</v>
      </c>
      <c r="E2424" s="7">
        <f>Table20[[#This Row],[Growth Rate]]</f>
        <v>0.47058823529411764</v>
      </c>
      <c r="F2424">
        <f>Table21[[#This Row],[UNITID]]</f>
        <v>201973</v>
      </c>
      <c r="G2424" s="7">
        <f>Table21[[#This Row],[Growth Rate]]</f>
        <v>1.1071428571428572</v>
      </c>
      <c r="H2424">
        <f>Table5[[#This Row],[UNITID]]</f>
        <v>201973</v>
      </c>
      <c r="I2424" s="7">
        <f>Table5[[#This Row],[Growth Rate]]</f>
        <v>3.6086956521739131</v>
      </c>
    </row>
    <row r="2425" spans="1:9" hidden="1">
      <c r="A2425">
        <f>Table19[[#This Row],[UNITID]]</f>
        <v>201973</v>
      </c>
      <c r="B2425" t="str">
        <f>Table19[[#This Row],[OUTCOMES MEASURES]]</f>
        <v>Number of adjusted cohort receiving a Bachelor's degree at 4 years</v>
      </c>
      <c r="C2425" s="7" t="str">
        <f>Table19[[#This Row],[Growth Rate]]</f>
        <v/>
      </c>
      <c r="D2425">
        <f>Table20[[#This Row],[UNITID]]</f>
        <v>201973</v>
      </c>
      <c r="E2425" s="7" t="str">
        <f>Table20[[#This Row],[Growth Rate]]</f>
        <v/>
      </c>
      <c r="F2425">
        <f>Table21[[#This Row],[UNITID]]</f>
        <v>201973</v>
      </c>
      <c r="G2425" s="7" t="str">
        <f>Table21[[#This Row],[Growth Rate]]</f>
        <v/>
      </c>
      <c r="H2425">
        <f>Table5[[#This Row],[UNITID]]</f>
        <v>201973</v>
      </c>
      <c r="I2425" s="7" t="str">
        <f>Table5[[#This Row],[Growth Rate]]</f>
        <v/>
      </c>
    </row>
    <row r="2426" spans="1:9" hidden="1">
      <c r="A2426">
        <f>Table19[[#This Row],[UNITID]]</f>
        <v>201973</v>
      </c>
      <c r="B2426" s="2" t="str">
        <f>Table19[[#This Row],[OUTCOMES MEASURES]]</f>
        <v>Number of adjusted cohort receiving an award at 4 years</v>
      </c>
      <c r="C2426" s="7">
        <f>Table19[[#This Row],[Growth Rate]]</f>
        <v>0.17333333333333334</v>
      </c>
      <c r="D2426">
        <f>Table20[[#This Row],[UNITID]]</f>
        <v>201973</v>
      </c>
      <c r="E2426" s="7">
        <f>Table20[[#This Row],[Growth Rate]]</f>
        <v>2.7749999999999999</v>
      </c>
      <c r="F2426">
        <f>Table21[[#This Row],[UNITID]]</f>
        <v>201973</v>
      </c>
      <c r="G2426" s="21">
        <f>Table21[[#This Row],[Growth Rate]]</f>
        <v>2.0882352941176472</v>
      </c>
      <c r="H2426">
        <f>Table5[[#This Row],[UNITID]]</f>
        <v>201973</v>
      </c>
      <c r="I2426" s="7">
        <f>Table5[[#This Row],[Growth Rate]]</f>
        <v>6.2564102564102564</v>
      </c>
    </row>
    <row r="2427" spans="1:9" ht="14.25">
      <c r="A2427" s="63">
        <f>Table19[[#This Row],[UNITID]]</f>
        <v>201973</v>
      </c>
      <c r="B2427" s="148" t="str">
        <f>Table19[[#This Row],[OUTCOMES MEASURES]]</f>
        <v>Percent of adjusted cohort receiving an award at 4 years</v>
      </c>
      <c r="C2427" s="156">
        <f>Table19[[#This Row],[Growth Rate]]</f>
        <v>1.1538461538461537</v>
      </c>
      <c r="D2427">
        <f>Table20[[#This Row],[UNITID]]</f>
        <v>201973</v>
      </c>
      <c r="E2427" s="156">
        <f>Table20[[#This Row],[Growth Rate]]</f>
        <v>1.7777777777777777</v>
      </c>
      <c r="F2427">
        <f>Table21[[#This Row],[UNITID]]</f>
        <v>201973</v>
      </c>
      <c r="G2427" s="157">
        <f>Table21[[#This Row],[Growth Rate]]</f>
        <v>1.0769230769230769</v>
      </c>
      <c r="H2427">
        <f>Table5[[#This Row],[UNITID]]</f>
        <v>201973</v>
      </c>
      <c r="I2427" s="156">
        <f>Table5[[#This Row],[Growth Rate]]</f>
        <v>1.3333333333333333</v>
      </c>
    </row>
    <row r="2428" spans="1:9" hidden="1">
      <c r="A2428">
        <f>Table19[[#This Row],[UNITID]]</f>
        <v>201973</v>
      </c>
      <c r="B2428" t="str">
        <f>Table19[[#This Row],[OUTCOMES MEASURES]]</f>
        <v>Number of adjusted cohort receiving a certificate at 6 years</v>
      </c>
      <c r="C2428" s="7">
        <f>Table19[[#This Row],[Growth Rate]]</f>
        <v>0.54166666666666663</v>
      </c>
      <c r="D2428">
        <f>Table20[[#This Row],[UNITID]]</f>
        <v>201973</v>
      </c>
      <c r="E2428" s="7">
        <f>Table20[[#This Row],[Growth Rate]]</f>
        <v>3.875</v>
      </c>
      <c r="F2428">
        <f>Table21[[#This Row],[UNITID]]</f>
        <v>201973</v>
      </c>
      <c r="G2428" s="7">
        <f>Table21[[#This Row],[Growth Rate]]</f>
        <v>12</v>
      </c>
      <c r="H2428">
        <f>Table5[[#This Row],[UNITID]]</f>
        <v>201973</v>
      </c>
      <c r="I2428" s="7">
        <f>Table5[[#This Row],[Growth Rate]]</f>
        <v>8.7777777777777786</v>
      </c>
    </row>
    <row r="2429" spans="1:9" hidden="1">
      <c r="A2429">
        <f>Table19[[#This Row],[UNITID]]</f>
        <v>201973</v>
      </c>
      <c r="B2429" t="str">
        <f>Table19[[#This Row],[OUTCOMES MEASURES]]</f>
        <v>Number of adjusted cohort receiving an Associate's degree at 6 years</v>
      </c>
      <c r="C2429" s="7">
        <f>Table19[[#This Row],[Growth Rate]]</f>
        <v>-0.10606060606060606</v>
      </c>
      <c r="D2429">
        <f>Table20[[#This Row],[UNITID]]</f>
        <v>201973</v>
      </c>
      <c r="E2429" s="7">
        <f>Table20[[#This Row],[Growth Rate]]</f>
        <v>0.5</v>
      </c>
      <c r="F2429">
        <f>Table21[[#This Row],[UNITID]]</f>
        <v>201973</v>
      </c>
      <c r="G2429" s="7">
        <f>Table21[[#This Row],[Growth Rate]]</f>
        <v>0.72972972972972971</v>
      </c>
      <c r="H2429">
        <f>Table5[[#This Row],[UNITID]]</f>
        <v>201973</v>
      </c>
      <c r="I2429" s="7">
        <f>Table5[[#This Row],[Growth Rate]]</f>
        <v>2.9705882352941178</v>
      </c>
    </row>
    <row r="2430" spans="1:9" hidden="1">
      <c r="A2430">
        <f>Table19[[#This Row],[UNITID]]</f>
        <v>201973</v>
      </c>
      <c r="B2430" t="str">
        <f>Table19[[#This Row],[OUTCOMES MEASURES]]</f>
        <v>Number of adjusted cohort receiving a Bachelor's degree at 6 years</v>
      </c>
      <c r="C2430" s="7" t="str">
        <f>Table19[[#This Row],[Growth Rate]]</f>
        <v/>
      </c>
      <c r="D2430">
        <f>Table20[[#This Row],[UNITID]]</f>
        <v>201973</v>
      </c>
      <c r="E2430" s="7" t="str">
        <f>Table20[[#This Row],[Growth Rate]]</f>
        <v/>
      </c>
      <c r="F2430">
        <f>Table21[[#This Row],[UNITID]]</f>
        <v>201973</v>
      </c>
      <c r="G2430" s="7" t="str">
        <f>Table21[[#This Row],[Growth Rate]]</f>
        <v/>
      </c>
      <c r="H2430">
        <f>Table5[[#This Row],[UNITID]]</f>
        <v>201973</v>
      </c>
      <c r="I2430" s="7" t="str">
        <f>Table5[[#This Row],[Growth Rate]]</f>
        <v/>
      </c>
    </row>
    <row r="2431" spans="1:9" hidden="1">
      <c r="A2431">
        <f>Table19[[#This Row],[UNITID]]</f>
        <v>201973</v>
      </c>
      <c r="B2431" s="2" t="str">
        <f>Table19[[#This Row],[OUTCOMES MEASURES]]</f>
        <v>Number of adjusted cohort receiving an award at 6 years</v>
      </c>
      <c r="C2431" s="7">
        <f>Table19[[#This Row],[Growth Rate]]</f>
        <v>6.6666666666666666E-2</v>
      </c>
      <c r="D2431">
        <f>Table20[[#This Row],[UNITID]]</f>
        <v>201973</v>
      </c>
      <c r="E2431" s="7">
        <f>Table20[[#This Row],[Growth Rate]]</f>
        <v>2</v>
      </c>
      <c r="F2431">
        <f>Table21[[#This Row],[UNITID]]</f>
        <v>201973</v>
      </c>
      <c r="G2431" s="21">
        <f>Table21[[#This Row],[Growth Rate]]</f>
        <v>1.8292682926829269</v>
      </c>
      <c r="H2431">
        <f>Table5[[#This Row],[UNITID]]</f>
        <v>201973</v>
      </c>
      <c r="I2431" s="7">
        <f>Table5[[#This Row],[Growth Rate]]</f>
        <v>4.9807692307692308</v>
      </c>
    </row>
    <row r="2432" spans="1:9" ht="14.25">
      <c r="A2432" s="63">
        <f>Table19[[#This Row],[UNITID]]</f>
        <v>201973</v>
      </c>
      <c r="B2432" s="148" t="str">
        <f>Table19[[#This Row],[OUTCOMES MEASURES]]</f>
        <v>Percent of adjusted cohort receiving an award at 6 years</v>
      </c>
      <c r="C2432" s="156">
        <f>Table19[[#This Row],[Growth Rate]]</f>
        <v>1</v>
      </c>
      <c r="D2432">
        <f>Table20[[#This Row],[UNITID]]</f>
        <v>201973</v>
      </c>
      <c r="E2432" s="156">
        <f>Table20[[#This Row],[Growth Rate]]</f>
        <v>1.25</v>
      </c>
      <c r="F2432">
        <f>Table21[[#This Row],[UNITID]]</f>
        <v>201973</v>
      </c>
      <c r="G2432" s="157">
        <f>Table21[[#This Row],[Growth Rate]]</f>
        <v>0.875</v>
      </c>
      <c r="H2432">
        <f>Table5[[#This Row],[UNITID]]</f>
        <v>201973</v>
      </c>
      <c r="I2432" s="156">
        <f>Table5[[#This Row],[Growth Rate]]</f>
        <v>0.9375</v>
      </c>
    </row>
    <row r="2433" spans="1:9" hidden="1">
      <c r="A2433">
        <f>Table19[[#This Row],[UNITID]]</f>
        <v>201973</v>
      </c>
      <c r="B2433" t="str">
        <f>Table19[[#This Row],[OUTCOMES MEASURES]]</f>
        <v>Number of adjusted cohort receiving a certificate at 8 years</v>
      </c>
      <c r="C2433" s="7">
        <f>Table19[[#This Row],[Growth Rate]]</f>
        <v>0.44</v>
      </c>
      <c r="D2433">
        <f>Table20[[#This Row],[UNITID]]</f>
        <v>201973</v>
      </c>
      <c r="E2433" s="7">
        <f>Table20[[#This Row],[Growth Rate]]</f>
        <v>3.64</v>
      </c>
      <c r="F2433">
        <f>Table21[[#This Row],[UNITID]]</f>
        <v>201973</v>
      </c>
      <c r="G2433" s="7">
        <f>Table21[[#This Row],[Growth Rate]]</f>
        <v>15.333333333333334</v>
      </c>
      <c r="H2433">
        <f>Table5[[#This Row],[UNITID]]</f>
        <v>201973</v>
      </c>
      <c r="I2433" s="7">
        <f>Table5[[#This Row],[Growth Rate]]</f>
        <v>8.3684210526315788</v>
      </c>
    </row>
    <row r="2434" spans="1:9" hidden="1">
      <c r="A2434">
        <f>Table19[[#This Row],[UNITID]]</f>
        <v>201973</v>
      </c>
      <c r="B2434" t="str">
        <f>Table19[[#This Row],[OUTCOMES MEASURES]]</f>
        <v>Number of adjusted cohort receiving an Associate's degree at 8 years</v>
      </c>
      <c r="C2434" s="7">
        <f>Table19[[#This Row],[Growth Rate]]</f>
        <v>-9.8591549295774641E-2</v>
      </c>
      <c r="D2434">
        <f>Table20[[#This Row],[UNITID]]</f>
        <v>201973</v>
      </c>
      <c r="E2434" s="7">
        <f>Table20[[#This Row],[Growth Rate]]</f>
        <v>0.4</v>
      </c>
      <c r="F2434">
        <f>Table21[[#This Row],[UNITID]]</f>
        <v>201973</v>
      </c>
      <c r="G2434" s="7">
        <f>Table21[[#This Row],[Growth Rate]]</f>
        <v>0.7</v>
      </c>
      <c r="H2434">
        <f>Table5[[#This Row],[UNITID]]</f>
        <v>201973</v>
      </c>
      <c r="I2434" s="7">
        <f>Table5[[#This Row],[Growth Rate]]</f>
        <v>3</v>
      </c>
    </row>
    <row r="2435" spans="1:9" hidden="1">
      <c r="A2435">
        <f>Table19[[#This Row],[UNITID]]</f>
        <v>201973</v>
      </c>
      <c r="B2435" t="str">
        <f>Table19[[#This Row],[OUTCOMES MEASURES]]</f>
        <v>Number of adjusted cohort receiving a Bachelor's degree at 8 years</v>
      </c>
      <c r="C2435" s="7" t="str">
        <f>Table19[[#This Row],[Growth Rate]]</f>
        <v/>
      </c>
      <c r="D2435">
        <f>Table20[[#This Row],[UNITID]]</f>
        <v>201973</v>
      </c>
      <c r="E2435" s="7" t="str">
        <f>Table20[[#This Row],[Growth Rate]]</f>
        <v/>
      </c>
      <c r="F2435">
        <f>Table21[[#This Row],[UNITID]]</f>
        <v>201973</v>
      </c>
      <c r="G2435" s="7" t="str">
        <f>Table21[[#This Row],[Growth Rate]]</f>
        <v/>
      </c>
      <c r="H2435">
        <f>Table5[[#This Row],[UNITID]]</f>
        <v>201973</v>
      </c>
      <c r="I2435" s="7" t="str">
        <f>Table5[[#This Row],[Growth Rate]]</f>
        <v/>
      </c>
    </row>
    <row r="2436" spans="1:9" hidden="1">
      <c r="A2436">
        <f>Table19[[#This Row],[UNITID]]</f>
        <v>201973</v>
      </c>
      <c r="B2436" t="str">
        <f>Table19[[#This Row],[OUTCOMES MEASURES]]</f>
        <v>Number of adjusted cohort receiving an award at 8 years</v>
      </c>
      <c r="C2436" s="7">
        <f>Table19[[#This Row],[Growth Rate]]</f>
        <v>4.1666666666666664E-2</v>
      </c>
      <c r="D2436">
        <f>Table20[[#This Row],[UNITID]]</f>
        <v>201973</v>
      </c>
      <c r="E2436" s="7">
        <f>Table20[[#This Row],[Growth Rate]]</f>
        <v>1.7666666666666666</v>
      </c>
      <c r="F2436">
        <f>Table21[[#This Row],[UNITID]]</f>
        <v>201973</v>
      </c>
      <c r="G2436" s="7">
        <f>Table21[[#This Row],[Growth Rate]]</f>
        <v>1.7209302325581395</v>
      </c>
      <c r="H2436">
        <f>Table5[[#This Row],[UNITID]]</f>
        <v>201973</v>
      </c>
      <c r="I2436" s="7">
        <f>Table5[[#This Row],[Growth Rate]]</f>
        <v>4.8545454545454545</v>
      </c>
    </row>
    <row r="2437" spans="1:9" hidden="1">
      <c r="A2437">
        <f>Table19[[#This Row],[UNITID]]</f>
        <v>201973</v>
      </c>
      <c r="B2437" t="str">
        <f>Table19[[#This Row],[OUTCOMES MEASURES]]</f>
        <v>Number of adjusted cohort still enrolled at your institution at 8 years</v>
      </c>
      <c r="C2437" s="7">
        <f>Table19[[#This Row],[Growth Rate]]</f>
        <v>-0.35714285714285715</v>
      </c>
      <c r="D2437">
        <f>Table20[[#This Row],[UNITID]]</f>
        <v>201973</v>
      </c>
      <c r="E2437" s="7">
        <f>Table20[[#This Row],[Growth Rate]]</f>
        <v>1.4</v>
      </c>
      <c r="F2437">
        <f>Table21[[#This Row],[UNITID]]</f>
        <v>201973</v>
      </c>
      <c r="G2437" s="7">
        <f>Table21[[#This Row],[Growth Rate]]</f>
        <v>5</v>
      </c>
      <c r="H2437">
        <f>Table5[[#This Row],[UNITID]]</f>
        <v>201973</v>
      </c>
      <c r="I2437" s="7">
        <f>Table5[[#This Row],[Growth Rate]]</f>
        <v>4.5</v>
      </c>
    </row>
    <row r="2438" spans="1:9" hidden="1">
      <c r="A2438">
        <f>Table19[[#This Row],[UNITID]]</f>
        <v>201973</v>
      </c>
      <c r="B2438" t="str">
        <f>Table19[[#This Row],[OUTCOMES MEASURES]]</f>
        <v>Number of adjusted cohort who enrolled subsequently at another institution at 8 years</v>
      </c>
      <c r="C2438" s="7">
        <f>Table19[[#This Row],[Growth Rate]]</f>
        <v>-0.49700598802395207</v>
      </c>
      <c r="D2438">
        <f>Table20[[#This Row],[UNITID]]</f>
        <v>201973</v>
      </c>
      <c r="E2438" s="7">
        <f>Table20[[#This Row],[Growth Rate]]</f>
        <v>0.26785714285714285</v>
      </c>
      <c r="F2438">
        <f>Table21[[#This Row],[UNITID]]</f>
        <v>201973</v>
      </c>
      <c r="G2438" s="7">
        <f>Table21[[#This Row],[Growth Rate]]</f>
        <v>0.15555555555555556</v>
      </c>
      <c r="H2438">
        <f>Table5[[#This Row],[UNITID]]</f>
        <v>201973</v>
      </c>
      <c r="I2438" s="7">
        <f>Table5[[#This Row],[Growth Rate]]</f>
        <v>1.8484848484848484</v>
      </c>
    </row>
    <row r="2439" spans="1:9" hidden="1">
      <c r="A2439">
        <f>Table19[[#This Row],[UNITID]]</f>
        <v>201973</v>
      </c>
      <c r="B2439" s="2" t="str">
        <f>Table19[[#This Row],[OUTCOMES MEASURES]]</f>
        <v>Number of adjusted cohort whose subsequent enrollment status is unknown at 8 years</v>
      </c>
      <c r="C2439" s="8">
        <f>Table19[[#This Row],[Growth Rate]]</f>
        <v>-0.59810126582278478</v>
      </c>
      <c r="D2439">
        <f>Table20[[#This Row],[UNITID]]</f>
        <v>201973</v>
      </c>
      <c r="E2439" s="7">
        <f>Table20[[#This Row],[Growth Rate]]</f>
        <v>-1.3793103448275862E-2</v>
      </c>
      <c r="F2439">
        <f>Table21[[#This Row],[UNITID]]</f>
        <v>201973</v>
      </c>
      <c r="G2439" s="7">
        <f>Table21[[#This Row],[Growth Rate]]</f>
        <v>0.29411764705882354</v>
      </c>
      <c r="H2439">
        <f>Table5[[#This Row],[UNITID]]</f>
        <v>201973</v>
      </c>
      <c r="I2439" s="7">
        <f>Table5[[#This Row],[Growth Rate]]</f>
        <v>1.1578947368421053</v>
      </c>
    </row>
    <row r="2440" spans="1:9" hidden="1">
      <c r="A2440">
        <f>Table19[[#This Row],[UNITID]]</f>
        <v>201973</v>
      </c>
      <c r="B2440" s="2" t="str">
        <f>Table19[[#This Row],[OUTCOMES MEASURES]]</f>
        <v>Number of adjusted cohort who did not receive an award from your institution at 8 years</v>
      </c>
      <c r="C2440" s="7">
        <f>Table19[[#This Row],[Growth Rate]]</f>
        <v>-0.55734406438631789</v>
      </c>
      <c r="D2440">
        <f>Table20[[#This Row],[UNITID]]</f>
        <v>201973</v>
      </c>
      <c r="E2440" s="7">
        <f>Table20[[#This Row],[Growth Rate]]</f>
        <v>8.1081081081081086E-2</v>
      </c>
      <c r="F2440">
        <f>Table21[[#This Row],[UNITID]]</f>
        <v>201973</v>
      </c>
      <c r="G2440" s="21">
        <f>Table21[[#This Row],[Growth Rate]]</f>
        <v>0.23076923076923078</v>
      </c>
      <c r="H2440">
        <f>Table5[[#This Row],[UNITID]]</f>
        <v>201973</v>
      </c>
      <c r="I2440" s="7">
        <f>Table5[[#This Row],[Growth Rate]]</f>
        <v>1.5243445692883895</v>
      </c>
    </row>
    <row r="2441" spans="1:9" ht="14.25">
      <c r="A2441" s="63">
        <f>Table19[[#This Row],[UNITID]]</f>
        <v>201973</v>
      </c>
      <c r="B2441" s="148" t="str">
        <f>Table19[[#This Row],[OUTCOMES MEASURES]]</f>
        <v>Percent of adjusted cohort receiving an award at 8 years</v>
      </c>
      <c r="C2441" s="156">
        <f>Table19[[#This Row],[Growth Rate]]</f>
        <v>0.9375</v>
      </c>
      <c r="D2441">
        <f>Table20[[#This Row],[UNITID]]</f>
        <v>201973</v>
      </c>
      <c r="E2441" s="156">
        <f>Table20[[#This Row],[Growth Rate]]</f>
        <v>1.0769230769230769</v>
      </c>
      <c r="F2441">
        <f>Table21[[#This Row],[UNITID]]</f>
        <v>201973</v>
      </c>
      <c r="G2441" s="157">
        <f>Table21[[#This Row],[Growth Rate]]</f>
        <v>0.875</v>
      </c>
      <c r="H2441">
        <f>Table5[[#This Row],[UNITID]]</f>
        <v>201973</v>
      </c>
      <c r="I2441" s="156">
        <f>Table5[[#This Row],[Growth Rate]]</f>
        <v>0.88235294117647056</v>
      </c>
    </row>
    <row r="2442" spans="1:9" hidden="1">
      <c r="A2442">
        <f>Table19[[#This Row],[UNITID]]</f>
        <v>201973</v>
      </c>
      <c r="B2442" s="2" t="str">
        <f>Table19[[#This Row],[OUTCOMES MEASURES]]</f>
        <v>Percent of adjusted cohort still or subsequently enrolled at 8 years</v>
      </c>
      <c r="C2442" s="8">
        <f>Table19[[#This Row],[Growth Rate]]</f>
        <v>-6.4516129032258063E-2</v>
      </c>
      <c r="D2442">
        <f>Table20[[#This Row],[UNITID]]</f>
        <v>201973</v>
      </c>
      <c r="E2442" s="7">
        <f>Table20[[#This Row],[Growth Rate]]</f>
        <v>0</v>
      </c>
      <c r="F2442">
        <f>Table21[[#This Row],[UNITID]]</f>
        <v>201973</v>
      </c>
      <c r="G2442" s="21">
        <f>Table21[[#This Row],[Growth Rate]]</f>
        <v>-0.19230769230769232</v>
      </c>
      <c r="H2442">
        <f>Table5[[#This Row],[UNITID]]</f>
        <v>201973</v>
      </c>
      <c r="I2442" s="7">
        <f>Table5[[#This Row],[Growth Rate]]</f>
        <v>-7.1428571428571425E-2</v>
      </c>
    </row>
    <row r="2443" spans="1:9" ht="14.25">
      <c r="A2443" s="63">
        <f>Table19[[#This Row],[UNITID]]</f>
        <v>201973</v>
      </c>
      <c r="B2443" s="148" t="str">
        <f>Table19[[#This Row],[OUTCOMES MEASURES]]</f>
        <v>Percent of adjusted cohort still enrolled at your institution at 8 years</v>
      </c>
      <c r="C2443" s="156">
        <f>Table19[[#This Row],[Growth Rate]]</f>
        <v>0.5</v>
      </c>
      <c r="D2443">
        <f>Table20[[#This Row],[UNITID]]</f>
        <v>201973</v>
      </c>
      <c r="E2443" s="156">
        <f>Table20[[#This Row],[Growth Rate]]</f>
        <v>1</v>
      </c>
      <c r="F2443">
        <f>Table21[[#This Row],[UNITID]]</f>
        <v>201973</v>
      </c>
      <c r="G2443" s="158" t="str">
        <f>Table21[[#This Row],[Growth Rate]]</f>
        <v/>
      </c>
      <c r="H2443">
        <f>Table5[[#This Row],[UNITID]]</f>
        <v>201973</v>
      </c>
      <c r="I2443" s="156">
        <f>Table5[[#This Row],[Growth Rate]]</f>
        <v>0</v>
      </c>
    </row>
    <row r="2444" spans="1:9" ht="14.25">
      <c r="A2444" s="63">
        <f>Table19[[#This Row],[UNITID]]</f>
        <v>201973</v>
      </c>
      <c r="B2444" s="148" t="str">
        <f>Table19[[#This Row],[OUTCOMES MEASURES]]</f>
        <v>Percent of adjusted cohort enrolled subsequently at another institution at 8 years</v>
      </c>
      <c r="C2444" s="156">
        <f>Table19[[#This Row],[Growth Rate]]</f>
        <v>-7.1428571428571425E-2</v>
      </c>
      <c r="D2444">
        <f>Table20[[#This Row],[UNITID]]</f>
        <v>201973</v>
      </c>
      <c r="E2444" s="64">
        <f>Table20[[#This Row],[Growth Rate]]</f>
        <v>-4.1666666666666664E-2</v>
      </c>
      <c r="F2444">
        <f>Table21[[#This Row],[UNITID]]</f>
        <v>201973</v>
      </c>
      <c r="G2444" s="158">
        <f>Table21[[#This Row],[Growth Rate]]</f>
        <v>-0.21568627450980393</v>
      </c>
      <c r="H2444">
        <f>Table5[[#This Row],[UNITID]]</f>
        <v>201973</v>
      </c>
      <c r="I2444" s="64">
        <f>Table5[[#This Row],[Growth Rate]]</f>
        <v>-7.3170731707317069E-2</v>
      </c>
    </row>
    <row r="2445" spans="1:9" hidden="1">
      <c r="A2445">
        <f>Table19[[#This Row],[UNITID]]</f>
        <v>201973</v>
      </c>
      <c r="B2445" s="2" t="str">
        <f>Table19[[#This Row],[OUTCOMES MEASURES]]</f>
        <v>Percent of adjusted cohort enrollment status unknown at 8 years</v>
      </c>
      <c r="C2445" s="8">
        <f>Table19[[#This Row],[Growth Rate]]</f>
        <v>-0.24528301886792453</v>
      </c>
      <c r="D2445">
        <f>Table20[[#This Row],[UNITID]]</f>
        <v>201973</v>
      </c>
      <c r="E2445" s="8">
        <f>Table20[[#This Row],[Growth Rate]]</f>
        <v>-0.24193548387096775</v>
      </c>
      <c r="F2445">
        <f>Table21[[#This Row],[UNITID]]</f>
        <v>201973</v>
      </c>
      <c r="G2445" s="8">
        <f>Table21[[#This Row],[Growth Rate]]</f>
        <v>-0.125</v>
      </c>
      <c r="H2445">
        <f>Table5[[#This Row],[UNITID]]</f>
        <v>201973</v>
      </c>
      <c r="I2445" s="8">
        <f>Table5[[#This Row],[Growth Rate]]</f>
        <v>-0.29268292682926828</v>
      </c>
    </row>
    <row r="2446" spans="1:9" hidden="1">
      <c r="A2446">
        <f>Table19[[#This Row],[UNITID]]</f>
        <v>202222</v>
      </c>
      <c r="B2446" s="2" t="str">
        <f>Table19[[#This Row],[OUTCOMES MEASURES]]</f>
        <v>First-Time, Full-Time Cohort</v>
      </c>
      <c r="C2446" s="8">
        <f>Table19[[#This Row],[Growth Rate]]</f>
        <v>-0.56549960660896936</v>
      </c>
      <c r="D2446">
        <f>Table20[[#This Row],[UNITID]]</f>
        <v>202222</v>
      </c>
      <c r="E2446" s="8">
        <f>Table20[[#This Row],[Growth Rate]]</f>
        <v>-0.35431400282885434</v>
      </c>
      <c r="F2446">
        <f>Table21[[#This Row],[UNITID]]</f>
        <v>202222</v>
      </c>
      <c r="G2446" s="8">
        <f>Table21[[#This Row],[Growth Rate]]</f>
        <v>-0.20506485484867201</v>
      </c>
      <c r="H2446">
        <f>Table5[[#This Row],[UNITID]]</f>
        <v>202222</v>
      </c>
      <c r="I2446" s="8">
        <f>Table5[[#This Row],[Growth Rate]]</f>
        <v>0.4375</v>
      </c>
    </row>
    <row r="2447" spans="1:9" hidden="1">
      <c r="A2447">
        <f>Table19[[#This Row],[UNITID]]</f>
        <v>202222</v>
      </c>
      <c r="B2447" t="str">
        <f>Table19[[#This Row],[OUTCOMES MEASURES]]</f>
        <v>Exclusions to cohort</v>
      </c>
      <c r="C2447" s="7">
        <f>Table19[[#This Row],[Growth Rate]]</f>
        <v>-1</v>
      </c>
      <c r="D2447">
        <f>Table20[[#This Row],[UNITID]]</f>
        <v>202222</v>
      </c>
      <c r="E2447" s="7" t="str">
        <f>Table20[[#This Row],[Growth Rate]]</f>
        <v/>
      </c>
      <c r="F2447">
        <f>Table21[[#This Row],[UNITID]]</f>
        <v>202222</v>
      </c>
      <c r="G2447" s="7">
        <f>Table21[[#This Row],[Growth Rate]]</f>
        <v>1</v>
      </c>
      <c r="H2447">
        <f>Table5[[#This Row],[UNITID]]</f>
        <v>202222</v>
      </c>
      <c r="I2447" s="7" t="str">
        <f>Table5[[#This Row],[Growth Rate]]</f>
        <v/>
      </c>
    </row>
    <row r="2448" spans="1:9" ht="14.25">
      <c r="A2448" s="63">
        <f>Table19[[#This Row],[UNITID]]</f>
        <v>202222</v>
      </c>
      <c r="B2448" s="63" t="str">
        <f>Table19[[#This Row],[OUTCOMES MEASURES]]</f>
        <v>Adjusted cohort</v>
      </c>
      <c r="C2448" s="64">
        <f>Table19[[#This Row],[Growth Rate]]</f>
        <v>-0.56532861078315622</v>
      </c>
      <c r="D2448">
        <f>Table20[[#This Row],[UNITID]]</f>
        <v>202222</v>
      </c>
      <c r="E2448" s="64">
        <f>Table20[[#This Row],[Growth Rate]]</f>
        <v>-0.35454974068835454</v>
      </c>
      <c r="F2448">
        <f>Table21[[#This Row],[UNITID]]</f>
        <v>202222</v>
      </c>
      <c r="G2448" s="155">
        <f>Table21[[#This Row],[Growth Rate]]</f>
        <v>-0.20580964153275649</v>
      </c>
      <c r="H2448">
        <f>Table5[[#This Row],[UNITID]]</f>
        <v>202222</v>
      </c>
      <c r="I2448" s="64">
        <f>Table5[[#This Row],[Growth Rate]]</f>
        <v>0.43690476190476191</v>
      </c>
    </row>
    <row r="2449" spans="1:9" hidden="1">
      <c r="A2449">
        <f>Table19[[#This Row],[UNITID]]</f>
        <v>202222</v>
      </c>
      <c r="B2449" t="str">
        <f>Table19[[#This Row],[OUTCOMES MEASURES]]</f>
        <v>Number of adjusted cohort receiving a certificate at 4 years</v>
      </c>
      <c r="C2449" s="7">
        <f>Table19[[#This Row],[Growth Rate]]</f>
        <v>-0.39615384615384613</v>
      </c>
      <c r="D2449">
        <f>Table20[[#This Row],[UNITID]]</f>
        <v>202222</v>
      </c>
      <c r="E2449" s="7">
        <f>Table20[[#This Row],[Growth Rate]]</f>
        <v>0.44505494505494503</v>
      </c>
      <c r="F2449">
        <f>Table21[[#This Row],[UNITID]]</f>
        <v>202222</v>
      </c>
      <c r="G2449" s="7">
        <f>Table21[[#This Row],[Growth Rate]]</f>
        <v>-5.5555555555555552E-2</v>
      </c>
      <c r="H2449">
        <f>Table5[[#This Row],[UNITID]]</f>
        <v>202222</v>
      </c>
      <c r="I2449" s="7">
        <f>Table5[[#This Row],[Growth Rate]]</f>
        <v>0.4606741573033708</v>
      </c>
    </row>
    <row r="2450" spans="1:9" hidden="1">
      <c r="A2450">
        <f>Table19[[#This Row],[UNITID]]</f>
        <v>202222</v>
      </c>
      <c r="B2450" t="str">
        <f>Table19[[#This Row],[OUTCOMES MEASURES]]</f>
        <v>Number of adjusted cohort receiving an Associate's degree at 4 years</v>
      </c>
      <c r="C2450" s="7">
        <f>Table19[[#This Row],[Growth Rate]]</f>
        <v>0.19230769230769232</v>
      </c>
      <c r="D2450">
        <f>Table20[[#This Row],[UNITID]]</f>
        <v>202222</v>
      </c>
      <c r="E2450" s="7">
        <f>Table20[[#This Row],[Growth Rate]]</f>
        <v>0.5982142857142857</v>
      </c>
      <c r="F2450">
        <f>Table21[[#This Row],[UNITID]]</f>
        <v>202222</v>
      </c>
      <c r="G2450" s="7">
        <f>Table21[[#This Row],[Growth Rate]]</f>
        <v>0.14785992217898833</v>
      </c>
      <c r="H2450">
        <f>Table5[[#This Row],[UNITID]]</f>
        <v>202222</v>
      </c>
      <c r="I2450" s="7">
        <f>Table5[[#This Row],[Growth Rate]]</f>
        <v>1.2440944881889764</v>
      </c>
    </row>
    <row r="2451" spans="1:9" hidden="1">
      <c r="A2451">
        <f>Table19[[#This Row],[UNITID]]</f>
        <v>202222</v>
      </c>
      <c r="B2451" t="str">
        <f>Table19[[#This Row],[OUTCOMES MEASURES]]</f>
        <v>Number of adjusted cohort receiving a Bachelor's degree at 4 years</v>
      </c>
      <c r="C2451" s="7" t="str">
        <f>Table19[[#This Row],[Growth Rate]]</f>
        <v/>
      </c>
      <c r="D2451">
        <f>Table20[[#This Row],[UNITID]]</f>
        <v>202222</v>
      </c>
      <c r="E2451" s="7" t="str">
        <f>Table20[[#This Row],[Growth Rate]]</f>
        <v/>
      </c>
      <c r="F2451">
        <f>Table21[[#This Row],[UNITID]]</f>
        <v>202222</v>
      </c>
      <c r="G2451" s="7" t="str">
        <f>Table21[[#This Row],[Growth Rate]]</f>
        <v/>
      </c>
      <c r="H2451">
        <f>Table5[[#This Row],[UNITID]]</f>
        <v>202222</v>
      </c>
      <c r="I2451" s="7" t="str">
        <f>Table5[[#This Row],[Growth Rate]]</f>
        <v/>
      </c>
    </row>
    <row r="2452" spans="1:9" hidden="1">
      <c r="A2452">
        <f>Table19[[#This Row],[UNITID]]</f>
        <v>202222</v>
      </c>
      <c r="B2452" s="2" t="str">
        <f>Table19[[#This Row],[OUTCOMES MEASURES]]</f>
        <v>Number of adjusted cohort receiving an award at 4 years</v>
      </c>
      <c r="C2452" s="7">
        <f>Table19[[#This Row],[Growth Rate]]</f>
        <v>-5.2884615384615384E-2</v>
      </c>
      <c r="D2452">
        <f>Table20[[#This Row],[UNITID]]</f>
        <v>202222</v>
      </c>
      <c r="E2452" s="7">
        <f>Table20[[#This Row],[Growth Rate]]</f>
        <v>0.50340136054421769</v>
      </c>
      <c r="F2452">
        <f>Table21[[#This Row],[UNITID]]</f>
        <v>202222</v>
      </c>
      <c r="G2452" s="21">
        <f>Table21[[#This Row],[Growth Rate]]</f>
        <v>8.0939947780678853E-2</v>
      </c>
      <c r="H2452">
        <f>Table5[[#This Row],[UNITID]]</f>
        <v>202222</v>
      </c>
      <c r="I2452" s="7">
        <f>Table5[[#This Row],[Growth Rate]]</f>
        <v>0.78688524590163933</v>
      </c>
    </row>
    <row r="2453" spans="1:9" ht="14.25">
      <c r="A2453" s="63">
        <f>Table19[[#This Row],[UNITID]]</f>
        <v>202222</v>
      </c>
      <c r="B2453" s="148" t="str">
        <f>Table19[[#This Row],[OUTCOMES MEASURES]]</f>
        <v>Percent of adjusted cohort receiving an award at 4 years</v>
      </c>
      <c r="C2453" s="156">
        <f>Table19[[#This Row],[Growth Rate]]</f>
        <v>1.25</v>
      </c>
      <c r="D2453">
        <f>Table20[[#This Row],[UNITID]]</f>
        <v>202222</v>
      </c>
      <c r="E2453" s="156">
        <f>Table20[[#This Row],[Growth Rate]]</f>
        <v>1.2857142857142858</v>
      </c>
      <c r="F2453">
        <f>Table21[[#This Row],[UNITID]]</f>
        <v>202222</v>
      </c>
      <c r="G2453" s="157">
        <f>Table21[[#This Row],[Growth Rate]]</f>
        <v>0.33333333333333331</v>
      </c>
      <c r="H2453">
        <f>Table5[[#This Row],[UNITID]]</f>
        <v>202222</v>
      </c>
      <c r="I2453" s="156">
        <f>Table5[[#This Row],[Growth Rate]]</f>
        <v>0.27777777777777779</v>
      </c>
    </row>
    <row r="2454" spans="1:9" hidden="1">
      <c r="A2454">
        <f>Table19[[#This Row],[UNITID]]</f>
        <v>202222</v>
      </c>
      <c r="B2454" t="str">
        <f>Table19[[#This Row],[OUTCOMES MEASURES]]</f>
        <v>Number of adjusted cohort receiving a certificate at 6 years</v>
      </c>
      <c r="C2454" s="7">
        <f>Table19[[#This Row],[Growth Rate]]</f>
        <v>-0.42352941176470588</v>
      </c>
      <c r="D2454">
        <f>Table20[[#This Row],[UNITID]]</f>
        <v>202222</v>
      </c>
      <c r="E2454" s="7">
        <f>Table20[[#This Row],[Growth Rate]]</f>
        <v>0.47457627118644069</v>
      </c>
      <c r="F2454">
        <f>Table21[[#This Row],[UNITID]]</f>
        <v>202222</v>
      </c>
      <c r="G2454" s="7">
        <f>Table21[[#This Row],[Growth Rate]]</f>
        <v>-0.11570247933884298</v>
      </c>
      <c r="H2454">
        <f>Table5[[#This Row],[UNITID]]</f>
        <v>202222</v>
      </c>
      <c r="I2454" s="7">
        <f>Table5[[#This Row],[Growth Rate]]</f>
        <v>0.47023809523809523</v>
      </c>
    </row>
    <row r="2455" spans="1:9" hidden="1">
      <c r="A2455">
        <f>Table19[[#This Row],[UNITID]]</f>
        <v>202222</v>
      </c>
      <c r="B2455" t="str">
        <f>Table19[[#This Row],[OUTCOMES MEASURES]]</f>
        <v>Number of adjusted cohort receiving an Associate's degree at 6 years</v>
      </c>
      <c r="C2455" s="7">
        <f>Table19[[#This Row],[Growth Rate]]</f>
        <v>6.4030131826741998E-2</v>
      </c>
      <c r="D2455">
        <f>Table20[[#This Row],[UNITID]]</f>
        <v>202222</v>
      </c>
      <c r="E2455" s="7">
        <f>Table20[[#This Row],[Growth Rate]]</f>
        <v>0.34188034188034189</v>
      </c>
      <c r="F2455">
        <f>Table21[[#This Row],[UNITID]]</f>
        <v>202222</v>
      </c>
      <c r="G2455" s="7">
        <f>Table21[[#This Row],[Growth Rate]]</f>
        <v>7.7399380804953566E-2</v>
      </c>
      <c r="H2455">
        <f>Table5[[#This Row],[UNITID]]</f>
        <v>202222</v>
      </c>
      <c r="I2455" s="7">
        <f>Table5[[#This Row],[Growth Rate]]</f>
        <v>0.90862944162436543</v>
      </c>
    </row>
    <row r="2456" spans="1:9" hidden="1">
      <c r="A2456">
        <f>Table19[[#This Row],[UNITID]]</f>
        <v>202222</v>
      </c>
      <c r="B2456" t="str">
        <f>Table19[[#This Row],[OUTCOMES MEASURES]]</f>
        <v>Number of adjusted cohort receiving a Bachelor's degree at 6 years</v>
      </c>
      <c r="C2456" s="7" t="str">
        <f>Table19[[#This Row],[Growth Rate]]</f>
        <v/>
      </c>
      <c r="D2456">
        <f>Table20[[#This Row],[UNITID]]</f>
        <v>202222</v>
      </c>
      <c r="E2456" s="7" t="str">
        <f>Table20[[#This Row],[Growth Rate]]</f>
        <v/>
      </c>
      <c r="F2456">
        <f>Table21[[#This Row],[UNITID]]</f>
        <v>202222</v>
      </c>
      <c r="G2456" s="7" t="str">
        <f>Table21[[#This Row],[Growth Rate]]</f>
        <v/>
      </c>
      <c r="H2456">
        <f>Table5[[#This Row],[UNITID]]</f>
        <v>202222</v>
      </c>
      <c r="I2456" s="7" t="str">
        <f>Table5[[#This Row],[Growth Rate]]</f>
        <v/>
      </c>
    </row>
    <row r="2457" spans="1:9" hidden="1">
      <c r="A2457">
        <f>Table19[[#This Row],[UNITID]]</f>
        <v>202222</v>
      </c>
      <c r="B2457" s="2" t="str">
        <f>Table19[[#This Row],[OUTCOMES MEASURES]]</f>
        <v>Number of adjusted cohort receiving an award at 6 years</v>
      </c>
      <c r="C2457" s="7">
        <f>Table19[[#This Row],[Growth Rate]]</f>
        <v>-9.4147582697201013E-2</v>
      </c>
      <c r="D2457">
        <f>Table20[[#This Row],[UNITID]]</f>
        <v>202222</v>
      </c>
      <c r="E2457" s="7">
        <f>Table20[[#This Row],[Growth Rate]]</f>
        <v>0.39902676399026765</v>
      </c>
      <c r="F2457">
        <f>Table21[[#This Row],[UNITID]]</f>
        <v>202222</v>
      </c>
      <c r="G2457" s="21">
        <f>Table21[[#This Row],[Growth Rate]]</f>
        <v>2.4774774774774775E-2</v>
      </c>
      <c r="H2457">
        <f>Table5[[#This Row],[UNITID]]</f>
        <v>202222</v>
      </c>
      <c r="I2457" s="7">
        <f>Table5[[#This Row],[Growth Rate]]</f>
        <v>0.70684931506849313</v>
      </c>
    </row>
    <row r="2458" spans="1:9" ht="14.25">
      <c r="A2458" s="63">
        <f>Table19[[#This Row],[UNITID]]</f>
        <v>202222</v>
      </c>
      <c r="B2458" s="148" t="str">
        <f>Table19[[#This Row],[OUTCOMES MEASURES]]</f>
        <v>Percent of adjusted cohort receiving an award at 6 years</v>
      </c>
      <c r="C2458" s="156">
        <f>Table19[[#This Row],[Growth Rate]]</f>
        <v>1.1333333333333333</v>
      </c>
      <c r="D2458">
        <f>Table20[[#This Row],[UNITID]]</f>
        <v>202222</v>
      </c>
      <c r="E2458" s="156">
        <f>Table20[[#This Row],[Growth Rate]]</f>
        <v>1.1000000000000001</v>
      </c>
      <c r="F2458">
        <f>Table21[[#This Row],[UNITID]]</f>
        <v>202222</v>
      </c>
      <c r="G2458" s="157">
        <f>Table21[[#This Row],[Growth Rate]]</f>
        <v>0.29629629629629628</v>
      </c>
      <c r="H2458">
        <f>Table5[[#This Row],[UNITID]]</f>
        <v>202222</v>
      </c>
      <c r="I2458" s="156">
        <f>Table5[[#This Row],[Growth Rate]]</f>
        <v>0.18181818181818182</v>
      </c>
    </row>
    <row r="2459" spans="1:9" hidden="1">
      <c r="A2459">
        <f>Table19[[#This Row],[UNITID]]</f>
        <v>202222</v>
      </c>
      <c r="B2459" t="str">
        <f>Table19[[#This Row],[OUTCOMES MEASURES]]</f>
        <v>Number of adjusted cohort receiving a certificate at 8 years</v>
      </c>
      <c r="C2459" s="7">
        <f>Table19[[#This Row],[Growth Rate]]</f>
        <v>-0.45348837209302323</v>
      </c>
      <c r="D2459">
        <f>Table20[[#This Row],[UNITID]]</f>
        <v>202222</v>
      </c>
      <c r="E2459" s="7">
        <f>Table20[[#This Row],[Growth Rate]]</f>
        <v>0.40322580645161288</v>
      </c>
      <c r="F2459">
        <f>Table21[[#This Row],[UNITID]]</f>
        <v>202222</v>
      </c>
      <c r="G2459" s="7">
        <f>Table21[[#This Row],[Growth Rate]]</f>
        <v>-9.166666666666666E-2</v>
      </c>
      <c r="H2459">
        <f>Table5[[#This Row],[UNITID]]</f>
        <v>202222</v>
      </c>
      <c r="I2459" s="7">
        <f>Table5[[#This Row],[Growth Rate]]</f>
        <v>0.45508982035928142</v>
      </c>
    </row>
    <row r="2460" spans="1:9" hidden="1">
      <c r="A2460">
        <f>Table19[[#This Row],[UNITID]]</f>
        <v>202222</v>
      </c>
      <c r="B2460" t="str">
        <f>Table19[[#This Row],[OUTCOMES MEASURES]]</f>
        <v>Number of adjusted cohort receiving an Associate's degree at 8 years</v>
      </c>
      <c r="C2460" s="7">
        <f>Table19[[#This Row],[Growth Rate]]</f>
        <v>5.0420168067226894E-3</v>
      </c>
      <c r="D2460">
        <f>Table20[[#This Row],[UNITID]]</f>
        <v>202222</v>
      </c>
      <c r="E2460" s="7">
        <f>Table20[[#This Row],[Growth Rate]]</f>
        <v>0.24647887323943662</v>
      </c>
      <c r="F2460">
        <f>Table21[[#This Row],[UNITID]]</f>
        <v>202222</v>
      </c>
      <c r="G2460" s="7">
        <f>Table21[[#This Row],[Growth Rate]]</f>
        <v>5.1873198847262249E-2</v>
      </c>
      <c r="H2460">
        <f>Table5[[#This Row],[UNITID]]</f>
        <v>202222</v>
      </c>
      <c r="I2460" s="7">
        <f>Table5[[#This Row],[Growth Rate]]</f>
        <v>0.875</v>
      </c>
    </row>
    <row r="2461" spans="1:9" hidden="1">
      <c r="A2461">
        <f>Table19[[#This Row],[UNITID]]</f>
        <v>202222</v>
      </c>
      <c r="B2461" t="str">
        <f>Table19[[#This Row],[OUTCOMES MEASURES]]</f>
        <v>Number of adjusted cohort receiving a Bachelor's degree at 8 years</v>
      </c>
      <c r="C2461" s="7" t="str">
        <f>Table19[[#This Row],[Growth Rate]]</f>
        <v/>
      </c>
      <c r="D2461">
        <f>Table20[[#This Row],[UNITID]]</f>
        <v>202222</v>
      </c>
      <c r="E2461" s="7" t="str">
        <f>Table20[[#This Row],[Growth Rate]]</f>
        <v/>
      </c>
      <c r="F2461">
        <f>Table21[[#This Row],[UNITID]]</f>
        <v>202222</v>
      </c>
      <c r="G2461" s="7" t="str">
        <f>Table21[[#This Row],[Growth Rate]]</f>
        <v/>
      </c>
      <c r="H2461">
        <f>Table5[[#This Row],[UNITID]]</f>
        <v>202222</v>
      </c>
      <c r="I2461" s="7" t="str">
        <f>Table5[[#This Row],[Growth Rate]]</f>
        <v/>
      </c>
    </row>
    <row r="2462" spans="1:9" hidden="1">
      <c r="A2462">
        <f>Table19[[#This Row],[UNITID]]</f>
        <v>202222</v>
      </c>
      <c r="B2462" t="str">
        <f>Table19[[#This Row],[OUTCOMES MEASURES]]</f>
        <v>Number of adjusted cohort receiving an award at 8 years</v>
      </c>
      <c r="C2462" s="7">
        <f>Table19[[#This Row],[Growth Rate]]</f>
        <v>-0.13364595545134819</v>
      </c>
      <c r="D2462">
        <f>Table20[[#This Row],[UNITID]]</f>
        <v>202222</v>
      </c>
      <c r="E2462" s="7">
        <f>Table20[[#This Row],[Growth Rate]]</f>
        <v>0.30851063829787234</v>
      </c>
      <c r="F2462">
        <f>Table21[[#This Row],[UNITID]]</f>
        <v>202222</v>
      </c>
      <c r="G2462" s="7">
        <f>Table21[[#This Row],[Growth Rate]]</f>
        <v>1.4989293361884369E-2</v>
      </c>
      <c r="H2462">
        <f>Table5[[#This Row],[UNITID]]</f>
        <v>202222</v>
      </c>
      <c r="I2462" s="7">
        <f>Table5[[#This Row],[Growth Rate]]</f>
        <v>0.69190600522193213</v>
      </c>
    </row>
    <row r="2463" spans="1:9" hidden="1">
      <c r="A2463">
        <f>Table19[[#This Row],[UNITID]]</f>
        <v>202222</v>
      </c>
      <c r="B2463" t="str">
        <f>Table19[[#This Row],[OUTCOMES MEASURES]]</f>
        <v>Number of adjusted cohort still enrolled at your institution at 8 years</v>
      </c>
      <c r="C2463" s="7">
        <f>Table19[[#This Row],[Growth Rate]]</f>
        <v>-0.56944444444444442</v>
      </c>
      <c r="D2463">
        <f>Table20[[#This Row],[UNITID]]</f>
        <v>202222</v>
      </c>
      <c r="E2463" s="7">
        <f>Table20[[#This Row],[Growth Rate]]</f>
        <v>-0.35714285714285715</v>
      </c>
      <c r="F2463">
        <f>Table21[[#This Row],[UNITID]]</f>
        <v>202222</v>
      </c>
      <c r="G2463" s="7">
        <f>Table21[[#This Row],[Growth Rate]]</f>
        <v>-0.47368421052631576</v>
      </c>
      <c r="H2463">
        <f>Table5[[#This Row],[UNITID]]</f>
        <v>202222</v>
      </c>
      <c r="I2463" s="7">
        <f>Table5[[#This Row],[Growth Rate]]</f>
        <v>0.27777777777777779</v>
      </c>
    </row>
    <row r="2464" spans="1:9" hidden="1">
      <c r="A2464">
        <f>Table19[[#This Row],[UNITID]]</f>
        <v>202222</v>
      </c>
      <c r="B2464" t="str">
        <f>Table19[[#This Row],[OUTCOMES MEASURES]]</f>
        <v>Number of adjusted cohort who enrolled subsequently at another institution at 8 years</v>
      </c>
      <c r="C2464" s="7">
        <f>Table19[[#This Row],[Growth Rate]]</f>
        <v>-0.60801630434782605</v>
      </c>
      <c r="D2464">
        <f>Table20[[#This Row],[UNITID]]</f>
        <v>202222</v>
      </c>
      <c r="E2464" s="7">
        <f>Table20[[#This Row],[Growth Rate]]</f>
        <v>-0.4230088495575221</v>
      </c>
      <c r="F2464">
        <f>Table21[[#This Row],[UNITID]]</f>
        <v>202222</v>
      </c>
      <c r="G2464" s="7">
        <f>Table21[[#This Row],[Growth Rate]]</f>
        <v>-0.2774294670846395</v>
      </c>
      <c r="H2464">
        <f>Table5[[#This Row],[UNITID]]</f>
        <v>202222</v>
      </c>
      <c r="I2464" s="7">
        <f>Table5[[#This Row],[Growth Rate]]</f>
        <v>0.47754491017964074</v>
      </c>
    </row>
    <row r="2465" spans="1:9" hidden="1">
      <c r="A2465">
        <f>Table19[[#This Row],[UNITID]]</f>
        <v>202222</v>
      </c>
      <c r="B2465" s="2" t="str">
        <f>Table19[[#This Row],[OUTCOMES MEASURES]]</f>
        <v>Number of adjusted cohort whose subsequent enrollment status is unknown at 8 years</v>
      </c>
      <c r="C2465" s="8">
        <f>Table19[[#This Row],[Growth Rate]]</f>
        <v>-0.67895716945996276</v>
      </c>
      <c r="D2465">
        <f>Table20[[#This Row],[UNITID]]</f>
        <v>202222</v>
      </c>
      <c r="E2465" s="7">
        <f>Table20[[#This Row],[Growth Rate]]</f>
        <v>-0.44556765163297046</v>
      </c>
      <c r="F2465">
        <f>Table21[[#This Row],[UNITID]]</f>
        <v>202222</v>
      </c>
      <c r="G2465" s="7">
        <f>Table21[[#This Row],[Growth Rate]]</f>
        <v>-0.31174089068825911</v>
      </c>
      <c r="H2465">
        <f>Table5[[#This Row],[UNITID]]</f>
        <v>202222</v>
      </c>
      <c r="I2465" s="7">
        <f>Table5[[#This Row],[Growth Rate]]</f>
        <v>0.23731587561374795</v>
      </c>
    </row>
    <row r="2466" spans="1:9" hidden="1">
      <c r="A2466">
        <f>Table19[[#This Row],[UNITID]]</f>
        <v>202222</v>
      </c>
      <c r="B2466" s="2" t="str">
        <f>Table19[[#This Row],[OUTCOMES MEASURES]]</f>
        <v>Number of adjusted cohort who did not receive an award from your institution at 8 years</v>
      </c>
      <c r="C2466" s="7">
        <f>Table19[[#This Row],[Growth Rate]]</f>
        <v>-0.65240009458500825</v>
      </c>
      <c r="D2466">
        <f>Table20[[#This Row],[UNITID]]</f>
        <v>202222</v>
      </c>
      <c r="E2466" s="7">
        <f>Table20[[#This Row],[Growth Rate]]</f>
        <v>-0.43716861081654296</v>
      </c>
      <c r="F2466">
        <f>Table21[[#This Row],[UNITID]]</f>
        <v>202222</v>
      </c>
      <c r="G2466" s="21">
        <f>Table21[[#This Row],[Growth Rate]]</f>
        <v>-0.29539530842745437</v>
      </c>
      <c r="H2466">
        <f>Table5[[#This Row],[UNITID]]</f>
        <v>202222</v>
      </c>
      <c r="I2466" s="7">
        <f>Table5[[#This Row],[Growth Rate]]</f>
        <v>0.361603700848111</v>
      </c>
    </row>
    <row r="2467" spans="1:9" ht="14.25">
      <c r="A2467" s="63">
        <f>Table19[[#This Row],[UNITID]]</f>
        <v>202222</v>
      </c>
      <c r="B2467" s="148" t="str">
        <f>Table19[[#This Row],[OUTCOMES MEASURES]]</f>
        <v>Percent of adjusted cohort receiving an award at 8 years</v>
      </c>
      <c r="C2467" s="156">
        <f>Table19[[#This Row],[Growth Rate]]</f>
        <v>0.94117647058823528</v>
      </c>
      <c r="D2467">
        <f>Table20[[#This Row],[UNITID]]</f>
        <v>202222</v>
      </c>
      <c r="E2467" s="156">
        <f>Table20[[#This Row],[Growth Rate]]</f>
        <v>1</v>
      </c>
      <c r="F2467">
        <f>Table21[[#This Row],[UNITID]]</f>
        <v>202222</v>
      </c>
      <c r="G2467" s="157">
        <f>Table21[[#This Row],[Growth Rate]]</f>
        <v>0.27586206896551724</v>
      </c>
      <c r="H2467">
        <f>Table5[[#This Row],[UNITID]]</f>
        <v>202222</v>
      </c>
      <c r="I2467" s="156">
        <f>Table5[[#This Row],[Growth Rate]]</f>
        <v>0.17391304347826086</v>
      </c>
    </row>
    <row r="2468" spans="1:9" hidden="1">
      <c r="A2468">
        <f>Table19[[#This Row],[UNITID]]</f>
        <v>202222</v>
      </c>
      <c r="B2468" s="2" t="str">
        <f>Table19[[#This Row],[OUTCOMES MEASURES]]</f>
        <v>Percent of adjusted cohort still or subsequently enrolled at 8 years</v>
      </c>
      <c r="C2468" s="8">
        <f>Table19[[#This Row],[Growth Rate]]</f>
        <v>-6.6666666666666666E-2</v>
      </c>
      <c r="D2468">
        <f>Table20[[#This Row],[UNITID]]</f>
        <v>202222</v>
      </c>
      <c r="E2468" s="7">
        <f>Table20[[#This Row],[Growth Rate]]</f>
        <v>-0.10714285714285714</v>
      </c>
      <c r="F2468">
        <f>Table21[[#This Row],[UNITID]]</f>
        <v>202222</v>
      </c>
      <c r="G2468" s="21">
        <f>Table21[[#This Row],[Growth Rate]]</f>
        <v>-9.7560975609756101E-2</v>
      </c>
      <c r="H2468">
        <f>Table5[[#This Row],[UNITID]]</f>
        <v>202222</v>
      </c>
      <c r="I2468" s="7">
        <f>Table5[[#This Row],[Growth Rate]]</f>
        <v>2.4390243902439025E-2</v>
      </c>
    </row>
    <row r="2469" spans="1:9" ht="14.25">
      <c r="A2469" s="63">
        <f>Table19[[#This Row],[UNITID]]</f>
        <v>202222</v>
      </c>
      <c r="B2469" s="148" t="str">
        <f>Table19[[#This Row],[OUTCOMES MEASURES]]</f>
        <v>Percent of adjusted cohort still enrolled at your institution at 8 years</v>
      </c>
      <c r="C2469" s="156">
        <f>Table19[[#This Row],[Growth Rate]]</f>
        <v>0</v>
      </c>
      <c r="D2469">
        <f>Table20[[#This Row],[UNITID]]</f>
        <v>202222</v>
      </c>
      <c r="E2469" s="156">
        <f>Table20[[#This Row],[Growth Rate]]</f>
        <v>0</v>
      </c>
      <c r="F2469">
        <f>Table21[[#This Row],[UNITID]]</f>
        <v>202222</v>
      </c>
      <c r="G2469" s="158">
        <f>Table21[[#This Row],[Growth Rate]]</f>
        <v>0</v>
      </c>
      <c r="H2469">
        <f>Table5[[#This Row],[UNITID]]</f>
        <v>202222</v>
      </c>
      <c r="I2469" s="156">
        <f>Table5[[#This Row],[Growth Rate]]</f>
        <v>0</v>
      </c>
    </row>
    <row r="2470" spans="1:9" ht="14.25">
      <c r="A2470" s="63">
        <f>Table19[[#This Row],[UNITID]]</f>
        <v>202222</v>
      </c>
      <c r="B2470" s="148" t="str">
        <f>Table19[[#This Row],[OUTCOMES MEASURES]]</f>
        <v>Percent of adjusted cohort enrolled subsequently at another institution at 8 years</v>
      </c>
      <c r="C2470" s="156">
        <f>Table19[[#This Row],[Growth Rate]]</f>
        <v>-0.10344827586206896</v>
      </c>
      <c r="D2470">
        <f>Table20[[#This Row],[UNITID]]</f>
        <v>202222</v>
      </c>
      <c r="E2470" s="64">
        <f>Table20[[#This Row],[Growth Rate]]</f>
        <v>-0.1111111111111111</v>
      </c>
      <c r="F2470">
        <f>Table21[[#This Row],[UNITID]]</f>
        <v>202222</v>
      </c>
      <c r="G2470" s="158">
        <f>Table21[[#This Row],[Growth Rate]]</f>
        <v>-7.6923076923076927E-2</v>
      </c>
      <c r="H2470">
        <f>Table5[[#This Row],[UNITID]]</f>
        <v>202222</v>
      </c>
      <c r="I2470" s="64">
        <f>Table5[[#This Row],[Growth Rate]]</f>
        <v>2.5000000000000001E-2</v>
      </c>
    </row>
    <row r="2471" spans="1:9" hidden="1">
      <c r="A2471">
        <f>Table19[[#This Row],[UNITID]]</f>
        <v>202222</v>
      </c>
      <c r="B2471" s="2" t="str">
        <f>Table19[[#This Row],[OUTCOMES MEASURES]]</f>
        <v>Percent of adjusted cohort enrollment status unknown at 8 years</v>
      </c>
      <c r="C2471" s="8">
        <f>Table19[[#This Row],[Growth Rate]]</f>
        <v>-0.26415094339622641</v>
      </c>
      <c r="D2471">
        <f>Table20[[#This Row],[UNITID]]</f>
        <v>202222</v>
      </c>
      <c r="E2471" s="8">
        <f>Table20[[#This Row],[Growth Rate]]</f>
        <v>-0.14754098360655737</v>
      </c>
      <c r="F2471">
        <f>Table21[[#This Row],[UNITID]]</f>
        <v>202222</v>
      </c>
      <c r="G2471" s="8">
        <f>Table21[[#This Row],[Growth Rate]]</f>
        <v>-0.16129032258064516</v>
      </c>
      <c r="H2471">
        <f>Table5[[#This Row],[UNITID]]</f>
        <v>202222</v>
      </c>
      <c r="I2471" s="8">
        <f>Table5[[#This Row],[Growth Rate]]</f>
        <v>-0.1388888888888889</v>
      </c>
    </row>
    <row r="2472" spans="1:9" hidden="1">
      <c r="A2472">
        <f>Table19[[#This Row],[UNITID]]</f>
        <v>202356</v>
      </c>
      <c r="B2472" s="2" t="str">
        <f>Table19[[#This Row],[OUTCOMES MEASURES]]</f>
        <v>First-Time, Full-Time Cohort</v>
      </c>
      <c r="C2472" s="8">
        <f>Table19[[#This Row],[Growth Rate]]</f>
        <v>8.8757396449704137E-2</v>
      </c>
      <c r="D2472">
        <f>Table20[[#This Row],[UNITID]]</f>
        <v>202356</v>
      </c>
      <c r="E2472" s="8">
        <f>Table20[[#This Row],[Growth Rate]]</f>
        <v>0.96457142857142852</v>
      </c>
      <c r="F2472">
        <f>Table21[[#This Row],[UNITID]]</f>
        <v>202356</v>
      </c>
      <c r="G2472" s="8">
        <f>Table21[[#This Row],[Growth Rate]]</f>
        <v>-0.78754085752739855</v>
      </c>
      <c r="H2472">
        <f>Table5[[#This Row],[UNITID]]</f>
        <v>202356</v>
      </c>
      <c r="I2472" s="8">
        <f>Table5[[#This Row],[Growth Rate]]</f>
        <v>-0.82830984466618662</v>
      </c>
    </row>
    <row r="2473" spans="1:9" hidden="1">
      <c r="A2473">
        <f>Table19[[#This Row],[UNITID]]</f>
        <v>202356</v>
      </c>
      <c r="B2473" t="str">
        <f>Table19[[#This Row],[OUTCOMES MEASURES]]</f>
        <v>Exclusions to cohort</v>
      </c>
      <c r="C2473" s="7">
        <f>Table19[[#This Row],[Growth Rate]]</f>
        <v>1</v>
      </c>
      <c r="D2473">
        <f>Table20[[#This Row],[UNITID]]</f>
        <v>202356</v>
      </c>
      <c r="E2473" s="7">
        <f>Table20[[#This Row],[Growth Rate]]</f>
        <v>-1</v>
      </c>
      <c r="F2473">
        <f>Table21[[#This Row],[UNITID]]</f>
        <v>202356</v>
      </c>
      <c r="G2473" s="7">
        <f>Table21[[#This Row],[Growth Rate]]</f>
        <v>-1</v>
      </c>
      <c r="H2473">
        <f>Table5[[#This Row],[UNITID]]</f>
        <v>202356</v>
      </c>
      <c r="I2473" s="7">
        <f>Table5[[#This Row],[Growth Rate]]</f>
        <v>-0.77777777777777779</v>
      </c>
    </row>
    <row r="2474" spans="1:9" ht="14.25">
      <c r="A2474" s="63">
        <f>Table19[[#This Row],[UNITID]]</f>
        <v>202356</v>
      </c>
      <c r="B2474" s="63" t="str">
        <f>Table19[[#This Row],[OUTCOMES MEASURES]]</f>
        <v>Adjusted cohort</v>
      </c>
      <c r="C2474" s="64">
        <f>Table19[[#This Row],[Growth Rate]]</f>
        <v>8.8037899723647853E-2</v>
      </c>
      <c r="D2474">
        <f>Table20[[#This Row],[UNITID]]</f>
        <v>202356</v>
      </c>
      <c r="E2474" s="64">
        <f>Table20[[#This Row],[Growth Rate]]</f>
        <v>0.96569468267581471</v>
      </c>
      <c r="F2474">
        <f>Table21[[#This Row],[UNITID]]</f>
        <v>202356</v>
      </c>
      <c r="G2474" s="155">
        <f>Table21[[#This Row],[Growth Rate]]</f>
        <v>-0.78729547641963427</v>
      </c>
      <c r="H2474">
        <f>Table5[[#This Row],[UNITID]]</f>
        <v>202356</v>
      </c>
      <c r="I2474" s="64">
        <f>Table5[[#This Row],[Growth Rate]]</f>
        <v>-0.82835667215815489</v>
      </c>
    </row>
    <row r="2475" spans="1:9" hidden="1">
      <c r="A2475">
        <f>Table19[[#This Row],[UNITID]]</f>
        <v>202356</v>
      </c>
      <c r="B2475" t="str">
        <f>Table19[[#This Row],[OUTCOMES MEASURES]]</f>
        <v>Number of adjusted cohort receiving a certificate at 4 years</v>
      </c>
      <c r="C2475" s="7">
        <f>Table19[[#This Row],[Growth Rate]]</f>
        <v>1.3333333333333333</v>
      </c>
      <c r="D2475">
        <f>Table20[[#This Row],[UNITID]]</f>
        <v>202356</v>
      </c>
      <c r="E2475" s="7">
        <f>Table20[[#This Row],[Growth Rate]]</f>
        <v>6.8461538461538458</v>
      </c>
      <c r="F2475">
        <f>Table21[[#This Row],[UNITID]]</f>
        <v>202356</v>
      </c>
      <c r="G2475" s="7">
        <f>Table21[[#This Row],[Growth Rate]]</f>
        <v>-0.84615384615384615</v>
      </c>
      <c r="H2475">
        <f>Table5[[#This Row],[UNITID]]</f>
        <v>202356</v>
      </c>
      <c r="I2475" s="7">
        <f>Table5[[#This Row],[Growth Rate]]</f>
        <v>-0.78385416666666663</v>
      </c>
    </row>
    <row r="2476" spans="1:9" hidden="1">
      <c r="A2476">
        <f>Table19[[#This Row],[UNITID]]</f>
        <v>202356</v>
      </c>
      <c r="B2476" t="str">
        <f>Table19[[#This Row],[OUTCOMES MEASURES]]</f>
        <v>Number of adjusted cohort receiving an Associate's degree at 4 years</v>
      </c>
      <c r="C2476" s="7">
        <f>Table19[[#This Row],[Growth Rate]]</f>
        <v>2.4113475177304964</v>
      </c>
      <c r="D2476">
        <f>Table20[[#This Row],[UNITID]]</f>
        <v>202356</v>
      </c>
      <c r="E2476" s="7">
        <f>Table20[[#This Row],[Growth Rate]]</f>
        <v>3.0344827586206895</v>
      </c>
      <c r="F2476">
        <f>Table21[[#This Row],[UNITID]]</f>
        <v>202356</v>
      </c>
      <c r="G2476" s="7">
        <f>Table21[[#This Row],[Growth Rate]]</f>
        <v>-0.84236054971705743</v>
      </c>
      <c r="H2476">
        <f>Table5[[#This Row],[UNITID]]</f>
        <v>202356</v>
      </c>
      <c r="I2476" s="7">
        <f>Table5[[#This Row],[Growth Rate]]</f>
        <v>-0.90713536201469047</v>
      </c>
    </row>
    <row r="2477" spans="1:9" hidden="1">
      <c r="A2477">
        <f>Table19[[#This Row],[UNITID]]</f>
        <v>202356</v>
      </c>
      <c r="B2477" t="str">
        <f>Table19[[#This Row],[OUTCOMES MEASURES]]</f>
        <v>Number of adjusted cohort receiving a Bachelor's degree at 4 years</v>
      </c>
      <c r="C2477" s="7" t="str">
        <f>Table19[[#This Row],[Growth Rate]]</f>
        <v/>
      </c>
      <c r="D2477">
        <f>Table20[[#This Row],[UNITID]]</f>
        <v>202356</v>
      </c>
      <c r="E2477" s="7" t="str">
        <f>Table20[[#This Row],[Growth Rate]]</f>
        <v/>
      </c>
      <c r="F2477">
        <f>Table21[[#This Row],[UNITID]]</f>
        <v>202356</v>
      </c>
      <c r="G2477" s="7" t="str">
        <f>Table21[[#This Row],[Growth Rate]]</f>
        <v/>
      </c>
      <c r="H2477">
        <f>Table5[[#This Row],[UNITID]]</f>
        <v>202356</v>
      </c>
      <c r="I2477" s="7" t="str">
        <f>Table5[[#This Row],[Growth Rate]]</f>
        <v/>
      </c>
    </row>
    <row r="2478" spans="1:9" hidden="1">
      <c r="A2478">
        <f>Table19[[#This Row],[UNITID]]</f>
        <v>202356</v>
      </c>
      <c r="B2478" s="2" t="str">
        <f>Table19[[#This Row],[OUTCOMES MEASURES]]</f>
        <v>Number of adjusted cohort receiving an award at 4 years</v>
      </c>
      <c r="C2478" s="7">
        <f>Table19[[#This Row],[Growth Rate]]</f>
        <v>2.2222222222222223</v>
      </c>
      <c r="D2478">
        <f>Table20[[#This Row],[UNITID]]</f>
        <v>202356</v>
      </c>
      <c r="E2478" s="7">
        <f>Table20[[#This Row],[Growth Rate]]</f>
        <v>4.2142857142857144</v>
      </c>
      <c r="F2478">
        <f>Table21[[#This Row],[UNITID]]</f>
        <v>202356</v>
      </c>
      <c r="G2478" s="21">
        <f>Table21[[#This Row],[Growth Rate]]</f>
        <v>-0.8429639700883752</v>
      </c>
      <c r="H2478">
        <f>Table5[[#This Row],[UNITID]]</f>
        <v>202356</v>
      </c>
      <c r="I2478" s="7">
        <f>Table5[[#This Row],[Growth Rate]]</f>
        <v>-0.88646288209606983</v>
      </c>
    </row>
    <row r="2479" spans="1:9" ht="14.25">
      <c r="A2479" s="63">
        <f>Table19[[#This Row],[UNITID]]</f>
        <v>202356</v>
      </c>
      <c r="B2479" s="148" t="str">
        <f>Table19[[#This Row],[OUTCOMES MEASURES]]</f>
        <v>Percent of adjusted cohort receiving an award at 4 years</v>
      </c>
      <c r="C2479" s="156">
        <f>Table19[[#This Row],[Growth Rate]]</f>
        <v>1.8571428571428572</v>
      </c>
      <c r="D2479">
        <f>Table20[[#This Row],[UNITID]]</f>
        <v>202356</v>
      </c>
      <c r="E2479" s="156">
        <f>Table20[[#This Row],[Growth Rate]]</f>
        <v>2</v>
      </c>
      <c r="F2479">
        <f>Table21[[#This Row],[UNITID]]</f>
        <v>202356</v>
      </c>
      <c r="G2479" s="157">
        <f>Table21[[#This Row],[Growth Rate]]</f>
        <v>-0.25</v>
      </c>
      <c r="H2479">
        <f>Table5[[#This Row],[UNITID]]</f>
        <v>202356</v>
      </c>
      <c r="I2479" s="156">
        <f>Table5[[#This Row],[Growth Rate]]</f>
        <v>-0.33333333333333331</v>
      </c>
    </row>
    <row r="2480" spans="1:9" hidden="1">
      <c r="A2480">
        <f>Table19[[#This Row],[UNITID]]</f>
        <v>202356</v>
      </c>
      <c r="B2480" t="str">
        <f>Table19[[#This Row],[OUTCOMES MEASURES]]</f>
        <v>Number of adjusted cohort receiving a certificate at 6 years</v>
      </c>
      <c r="C2480" s="7">
        <f>Table19[[#This Row],[Growth Rate]]</f>
        <v>0.51063829787234039</v>
      </c>
      <c r="D2480">
        <f>Table20[[#This Row],[UNITID]]</f>
        <v>202356</v>
      </c>
      <c r="E2480" s="7">
        <f>Table20[[#This Row],[Growth Rate]]</f>
        <v>3.7826086956521738</v>
      </c>
      <c r="F2480">
        <f>Table21[[#This Row],[UNITID]]</f>
        <v>202356</v>
      </c>
      <c r="G2480" s="7">
        <f>Table21[[#This Row],[Growth Rate]]</f>
        <v>-0.8666666666666667</v>
      </c>
      <c r="H2480">
        <f>Table5[[#This Row],[UNITID]]</f>
        <v>202356</v>
      </c>
      <c r="I2480" s="7">
        <f>Table5[[#This Row],[Growth Rate]]</f>
        <v>-0.81894736842105265</v>
      </c>
    </row>
    <row r="2481" spans="1:9" hidden="1">
      <c r="A2481">
        <f>Table19[[#This Row],[UNITID]]</f>
        <v>202356</v>
      </c>
      <c r="B2481" t="str">
        <f>Table19[[#This Row],[OUTCOMES MEASURES]]</f>
        <v>Number of adjusted cohort receiving an Associate's degree at 6 years</v>
      </c>
      <c r="C2481" s="7">
        <f>Table19[[#This Row],[Growth Rate]]</f>
        <v>1.6359649122807018</v>
      </c>
      <c r="D2481">
        <f>Table20[[#This Row],[UNITID]]</f>
        <v>202356</v>
      </c>
      <c r="E2481" s="7">
        <f>Table20[[#This Row],[Growth Rate]]</f>
        <v>1.0714285714285714</v>
      </c>
      <c r="F2481">
        <f>Table21[[#This Row],[UNITID]]</f>
        <v>202356</v>
      </c>
      <c r="G2481" s="7">
        <f>Table21[[#This Row],[Growth Rate]]</f>
        <v>-0.83540802213001386</v>
      </c>
      <c r="H2481">
        <f>Table5[[#This Row],[UNITID]]</f>
        <v>202356</v>
      </c>
      <c r="I2481" s="7">
        <f>Table5[[#This Row],[Growth Rate]]</f>
        <v>-0.894393741851369</v>
      </c>
    </row>
    <row r="2482" spans="1:9" hidden="1">
      <c r="A2482">
        <f>Table19[[#This Row],[UNITID]]</f>
        <v>202356</v>
      </c>
      <c r="B2482" t="str">
        <f>Table19[[#This Row],[OUTCOMES MEASURES]]</f>
        <v>Number of adjusted cohort receiving a Bachelor's degree at 6 years</v>
      </c>
      <c r="C2482" s="7" t="str">
        <f>Table19[[#This Row],[Growth Rate]]</f>
        <v/>
      </c>
      <c r="D2482">
        <f>Table20[[#This Row],[UNITID]]</f>
        <v>202356</v>
      </c>
      <c r="E2482" s="7" t="str">
        <f>Table20[[#This Row],[Growth Rate]]</f>
        <v/>
      </c>
      <c r="F2482">
        <f>Table21[[#This Row],[UNITID]]</f>
        <v>202356</v>
      </c>
      <c r="G2482" s="7" t="str">
        <f>Table21[[#This Row],[Growth Rate]]</f>
        <v/>
      </c>
      <c r="H2482">
        <f>Table5[[#This Row],[UNITID]]</f>
        <v>202356</v>
      </c>
      <c r="I2482" s="7" t="str">
        <f>Table5[[#This Row],[Growth Rate]]</f>
        <v/>
      </c>
    </row>
    <row r="2483" spans="1:9" hidden="1">
      <c r="A2483">
        <f>Table19[[#This Row],[UNITID]]</f>
        <v>202356</v>
      </c>
      <c r="B2483" s="2" t="str">
        <f>Table19[[#This Row],[OUTCOMES MEASURES]]</f>
        <v>Number of adjusted cohort receiving an award at 6 years</v>
      </c>
      <c r="C2483" s="7">
        <f>Table19[[#This Row],[Growth Rate]]</f>
        <v>1.4436363636363636</v>
      </c>
      <c r="D2483">
        <f>Table20[[#This Row],[UNITID]]</f>
        <v>202356</v>
      </c>
      <c r="E2483" s="7">
        <f>Table20[[#This Row],[Growth Rate]]</f>
        <v>1.6542056074766356</v>
      </c>
      <c r="F2483">
        <f>Table21[[#This Row],[UNITID]]</f>
        <v>202356</v>
      </c>
      <c r="G2483" s="21">
        <f>Table21[[#This Row],[Growth Rate]]</f>
        <v>-0.84032634032634035</v>
      </c>
      <c r="H2483">
        <f>Table5[[#This Row],[UNITID]]</f>
        <v>202356</v>
      </c>
      <c r="I2483" s="7">
        <f>Table5[[#This Row],[Growth Rate]]</f>
        <v>-0.88148414985590773</v>
      </c>
    </row>
    <row r="2484" spans="1:9" ht="14.25">
      <c r="A2484" s="63">
        <f>Table19[[#This Row],[UNITID]]</f>
        <v>202356</v>
      </c>
      <c r="B2484" s="148" t="str">
        <f>Table19[[#This Row],[OUTCOMES MEASURES]]</f>
        <v>Percent of adjusted cohort receiving an award at 6 years</v>
      </c>
      <c r="C2484" s="156">
        <f>Table19[[#This Row],[Growth Rate]]</f>
        <v>1.1818181818181819</v>
      </c>
      <c r="D2484">
        <f>Table20[[#This Row],[UNITID]]</f>
        <v>202356</v>
      </c>
      <c r="E2484" s="156">
        <f>Table20[[#This Row],[Growth Rate]]</f>
        <v>0.33333333333333331</v>
      </c>
      <c r="F2484">
        <f>Table21[[#This Row],[UNITID]]</f>
        <v>202356</v>
      </c>
      <c r="G2484" s="157">
        <f>Table21[[#This Row],[Growth Rate]]</f>
        <v>-0.24242424242424243</v>
      </c>
      <c r="H2484">
        <f>Table5[[#This Row],[UNITID]]</f>
        <v>202356</v>
      </c>
      <c r="I2484" s="156">
        <f>Table5[[#This Row],[Growth Rate]]</f>
        <v>-0.31034482758620691</v>
      </c>
    </row>
    <row r="2485" spans="1:9" hidden="1">
      <c r="A2485">
        <f>Table19[[#This Row],[UNITID]]</f>
        <v>202356</v>
      </c>
      <c r="B2485" t="str">
        <f>Table19[[#This Row],[OUTCOMES MEASURES]]</f>
        <v>Number of adjusted cohort receiving a certificate at 8 years</v>
      </c>
      <c r="C2485" s="7">
        <f>Table19[[#This Row],[Growth Rate]]</f>
        <v>0.48148148148148145</v>
      </c>
      <c r="D2485">
        <f>Table20[[#This Row],[UNITID]]</f>
        <v>202356</v>
      </c>
      <c r="E2485" s="7">
        <f>Table20[[#This Row],[Growth Rate]]</f>
        <v>2.7419354838709675</v>
      </c>
      <c r="F2485">
        <f>Table21[[#This Row],[UNITID]]</f>
        <v>202356</v>
      </c>
      <c r="G2485" s="7">
        <f>Table21[[#This Row],[Growth Rate]]</f>
        <v>-0.86315789473684212</v>
      </c>
      <c r="H2485">
        <f>Table5[[#This Row],[UNITID]]</f>
        <v>202356</v>
      </c>
      <c r="I2485" s="7">
        <f>Table5[[#This Row],[Growth Rate]]</f>
        <v>-0.83269230769230773</v>
      </c>
    </row>
    <row r="2486" spans="1:9" hidden="1">
      <c r="A2486">
        <f>Table19[[#This Row],[UNITID]]</f>
        <v>202356</v>
      </c>
      <c r="B2486" t="str">
        <f>Table19[[#This Row],[OUTCOMES MEASURES]]</f>
        <v>Number of adjusted cohort receiving an Associate's degree at 8 years</v>
      </c>
      <c r="C2486" s="7">
        <f>Table19[[#This Row],[Growth Rate]]</f>
        <v>1.3481481481481481</v>
      </c>
      <c r="D2486">
        <f>Table20[[#This Row],[UNITID]]</f>
        <v>202356</v>
      </c>
      <c r="E2486" s="7">
        <f>Table20[[#This Row],[Growth Rate]]</f>
        <v>0.77391304347826084</v>
      </c>
      <c r="F2486">
        <f>Table21[[#This Row],[UNITID]]</f>
        <v>202356</v>
      </c>
      <c r="G2486" s="7">
        <f>Table21[[#This Row],[Growth Rate]]</f>
        <v>-0.83212161269001983</v>
      </c>
      <c r="H2486">
        <f>Table5[[#This Row],[UNITID]]</f>
        <v>202356</v>
      </c>
      <c r="I2486" s="7">
        <f>Table5[[#This Row],[Growth Rate]]</f>
        <v>-0.89761230271145287</v>
      </c>
    </row>
    <row r="2487" spans="1:9" hidden="1">
      <c r="A2487">
        <f>Table19[[#This Row],[UNITID]]</f>
        <v>202356</v>
      </c>
      <c r="B2487" t="str">
        <f>Table19[[#This Row],[OUTCOMES MEASURES]]</f>
        <v>Number of adjusted cohort receiving a Bachelor's degree at 8 years</v>
      </c>
      <c r="C2487" s="7" t="str">
        <f>Table19[[#This Row],[Growth Rate]]</f>
        <v/>
      </c>
      <c r="D2487">
        <f>Table20[[#This Row],[UNITID]]</f>
        <v>202356</v>
      </c>
      <c r="E2487" s="7" t="str">
        <f>Table20[[#This Row],[Growth Rate]]</f>
        <v/>
      </c>
      <c r="F2487">
        <f>Table21[[#This Row],[UNITID]]</f>
        <v>202356</v>
      </c>
      <c r="G2487" s="7" t="str">
        <f>Table21[[#This Row],[Growth Rate]]</f>
        <v/>
      </c>
      <c r="H2487">
        <f>Table5[[#This Row],[UNITID]]</f>
        <v>202356</v>
      </c>
      <c r="I2487" s="7" t="str">
        <f>Table5[[#This Row],[Growth Rate]]</f>
        <v/>
      </c>
    </row>
    <row r="2488" spans="1:9" hidden="1">
      <c r="A2488">
        <f>Table19[[#This Row],[UNITID]]</f>
        <v>202356</v>
      </c>
      <c r="B2488" t="str">
        <f>Table19[[#This Row],[OUTCOMES MEASURES]]</f>
        <v>Number of adjusted cohort receiving an award at 8 years</v>
      </c>
      <c r="C2488" s="7">
        <f>Table19[[#This Row],[Growth Rate]]</f>
        <v>1.2037037037037037</v>
      </c>
      <c r="D2488">
        <f>Table20[[#This Row],[UNITID]]</f>
        <v>202356</v>
      </c>
      <c r="E2488" s="7">
        <f>Table20[[#This Row],[Growth Rate]]</f>
        <v>1.1917808219178083</v>
      </c>
      <c r="F2488">
        <f>Table21[[#This Row],[UNITID]]</f>
        <v>202356</v>
      </c>
      <c r="G2488" s="7">
        <f>Table21[[#This Row],[Growth Rate]]</f>
        <v>-0.83704115684093439</v>
      </c>
      <c r="H2488">
        <f>Table5[[#This Row],[UNITID]]</f>
        <v>202356</v>
      </c>
      <c r="I2488" s="7">
        <f>Table5[[#This Row],[Growth Rate]]</f>
        <v>-0.88632564359745902</v>
      </c>
    </row>
    <row r="2489" spans="1:9" hidden="1">
      <c r="A2489">
        <f>Table19[[#This Row],[UNITID]]</f>
        <v>202356</v>
      </c>
      <c r="B2489" t="str">
        <f>Table19[[#This Row],[OUTCOMES MEASURES]]</f>
        <v>Number of adjusted cohort still enrolled at your institution at 8 years</v>
      </c>
      <c r="C2489" s="7">
        <f>Table19[[#This Row],[Growth Rate]]</f>
        <v>-0.2608695652173913</v>
      </c>
      <c r="D2489">
        <f>Table20[[#This Row],[UNITID]]</f>
        <v>202356</v>
      </c>
      <c r="E2489" s="7">
        <f>Table20[[#This Row],[Growth Rate]]</f>
        <v>-7.2727272727272724E-2</v>
      </c>
      <c r="F2489">
        <f>Table21[[#This Row],[UNITID]]</f>
        <v>202356</v>
      </c>
      <c r="G2489" s="7">
        <f>Table21[[#This Row],[Growth Rate]]</f>
        <v>-0.93700787401574803</v>
      </c>
      <c r="H2489">
        <f>Table5[[#This Row],[UNITID]]</f>
        <v>202356</v>
      </c>
      <c r="I2489" s="7">
        <f>Table5[[#This Row],[Growth Rate]]</f>
        <v>-0.95065789473684215</v>
      </c>
    </row>
    <row r="2490" spans="1:9" hidden="1">
      <c r="A2490">
        <f>Table19[[#This Row],[UNITID]]</f>
        <v>202356</v>
      </c>
      <c r="B2490" t="str">
        <f>Table19[[#This Row],[OUTCOMES MEASURES]]</f>
        <v>Number of adjusted cohort who enrolled subsequently at another institution at 8 years</v>
      </c>
      <c r="C2490" s="7">
        <f>Table19[[#This Row],[Growth Rate]]</f>
        <v>-0.22503328894806923</v>
      </c>
      <c r="D2490">
        <f>Table20[[#This Row],[UNITID]]</f>
        <v>202356</v>
      </c>
      <c r="E2490" s="7">
        <f>Table20[[#This Row],[Growth Rate]]</f>
        <v>4.7146401985111663E-2</v>
      </c>
      <c r="F2490">
        <f>Table21[[#This Row],[UNITID]]</f>
        <v>202356</v>
      </c>
      <c r="G2490" s="7">
        <f>Table21[[#This Row],[Growth Rate]]</f>
        <v>-0.85747446610956357</v>
      </c>
      <c r="H2490">
        <f>Table5[[#This Row],[UNITID]]</f>
        <v>202356</v>
      </c>
      <c r="I2490" s="7">
        <f>Table5[[#This Row],[Growth Rate]]</f>
        <v>-0.87087912087912089</v>
      </c>
    </row>
    <row r="2491" spans="1:9" hidden="1">
      <c r="A2491">
        <f>Table19[[#This Row],[UNITID]]</f>
        <v>202356</v>
      </c>
      <c r="B2491" s="2" t="str">
        <f>Table19[[#This Row],[OUTCOMES MEASURES]]</f>
        <v>Number of adjusted cohort whose subsequent enrollment status is unknown at 8 years</v>
      </c>
      <c r="C2491" s="8">
        <f>Table19[[#This Row],[Growth Rate]]</f>
        <v>1.4398848092152628E-2</v>
      </c>
      <c r="D2491">
        <f>Table20[[#This Row],[UNITID]]</f>
        <v>202356</v>
      </c>
      <c r="E2491" s="7">
        <f>Table20[[#This Row],[Growth Rate]]</f>
        <v>1.3100436681222707</v>
      </c>
      <c r="F2491">
        <f>Table21[[#This Row],[UNITID]]</f>
        <v>202356</v>
      </c>
      <c r="G2491" s="7">
        <f>Table21[[#This Row],[Growth Rate]]</f>
        <v>-0.55465949820788529</v>
      </c>
      <c r="H2491">
        <f>Table5[[#This Row],[UNITID]]</f>
        <v>202356</v>
      </c>
      <c r="I2491" s="7">
        <f>Table5[[#This Row],[Growth Rate]]</f>
        <v>-0.71696911811524988</v>
      </c>
    </row>
    <row r="2492" spans="1:9" hidden="1">
      <c r="A2492">
        <f>Table19[[#This Row],[UNITID]]</f>
        <v>202356</v>
      </c>
      <c r="B2492" s="2" t="str">
        <f>Table19[[#This Row],[OUTCOMES MEASURES]]</f>
        <v>Number of adjusted cohort who did not receive an award from your institution at 8 years</v>
      </c>
      <c r="C2492" s="7">
        <f>Table19[[#This Row],[Growth Rate]]</f>
        <v>-7.5599818922589407E-2</v>
      </c>
      <c r="D2492">
        <f>Table20[[#This Row],[UNITID]]</f>
        <v>202356</v>
      </c>
      <c r="E2492" s="7">
        <f>Table20[[#This Row],[Growth Rate]]</f>
        <v>0.94510293200249529</v>
      </c>
      <c r="F2492">
        <f>Table21[[#This Row],[UNITID]]</f>
        <v>202356</v>
      </c>
      <c r="G2492" s="21">
        <f>Table21[[#This Row],[Growth Rate]]</f>
        <v>-0.76096555784515751</v>
      </c>
      <c r="H2492">
        <f>Table5[[#This Row],[UNITID]]</f>
        <v>202356</v>
      </c>
      <c r="I2492" s="7">
        <f>Table5[[#This Row],[Growth Rate]]</f>
        <v>-0.8025591429846749</v>
      </c>
    </row>
    <row r="2493" spans="1:9" ht="14.25">
      <c r="A2493" s="63">
        <f>Table19[[#This Row],[UNITID]]</f>
        <v>202356</v>
      </c>
      <c r="B2493" s="148" t="str">
        <f>Table19[[#This Row],[OUTCOMES MEASURES]]</f>
        <v>Percent of adjusted cohort receiving an award at 8 years</v>
      </c>
      <c r="C2493" s="156">
        <f>Table19[[#This Row],[Growth Rate]]</f>
        <v>1</v>
      </c>
      <c r="D2493">
        <f>Table20[[#This Row],[UNITID]]</f>
        <v>202356</v>
      </c>
      <c r="E2493" s="156">
        <f>Table20[[#This Row],[Growth Rate]]</f>
        <v>0.125</v>
      </c>
      <c r="F2493">
        <f>Table21[[#This Row],[UNITID]]</f>
        <v>202356</v>
      </c>
      <c r="G2493" s="157">
        <f>Table21[[#This Row],[Growth Rate]]</f>
        <v>-0.22857142857142856</v>
      </c>
      <c r="H2493">
        <f>Table5[[#This Row],[UNITID]]</f>
        <v>202356</v>
      </c>
      <c r="I2493" s="156">
        <f>Table5[[#This Row],[Growth Rate]]</f>
        <v>-0.35483870967741937</v>
      </c>
    </row>
    <row r="2494" spans="1:9" hidden="1">
      <c r="A2494">
        <f>Table19[[#This Row],[UNITID]]</f>
        <v>202356</v>
      </c>
      <c r="B2494" s="2" t="str">
        <f>Table19[[#This Row],[OUTCOMES MEASURES]]</f>
        <v>Percent of adjusted cohort still or subsequently enrolled at 8 years</v>
      </c>
      <c r="C2494" s="8">
        <f>Table19[[#This Row],[Growth Rate]]</f>
        <v>-0.28125</v>
      </c>
      <c r="D2494">
        <f>Table20[[#This Row],[UNITID]]</f>
        <v>202356</v>
      </c>
      <c r="E2494" s="7">
        <f>Table20[[#This Row],[Growth Rate]]</f>
        <v>-0.46153846153846156</v>
      </c>
      <c r="F2494">
        <f>Table21[[#This Row],[UNITID]]</f>
        <v>202356</v>
      </c>
      <c r="G2494" s="21">
        <f>Table21[[#This Row],[Growth Rate]]</f>
        <v>-0.34090909090909088</v>
      </c>
      <c r="H2494">
        <f>Table5[[#This Row],[UNITID]]</f>
        <v>202356</v>
      </c>
      <c r="I2494" s="7">
        <f>Table5[[#This Row],[Growth Rate]]</f>
        <v>-0.29729729729729731</v>
      </c>
    </row>
    <row r="2495" spans="1:9" ht="14.25">
      <c r="A2495" s="63">
        <f>Table19[[#This Row],[UNITID]]</f>
        <v>202356</v>
      </c>
      <c r="B2495" s="148" t="str">
        <f>Table19[[#This Row],[OUTCOMES MEASURES]]</f>
        <v>Percent of adjusted cohort still enrolled at your institution at 8 years</v>
      </c>
      <c r="C2495" s="156">
        <f>Table19[[#This Row],[Growth Rate]]</f>
        <v>-0.33333333333333331</v>
      </c>
      <c r="D2495">
        <f>Table20[[#This Row],[UNITID]]</f>
        <v>202356</v>
      </c>
      <c r="E2495" s="156">
        <f>Table20[[#This Row],[Growth Rate]]</f>
        <v>-0.66666666666666663</v>
      </c>
      <c r="F2495">
        <f>Table21[[#This Row],[UNITID]]</f>
        <v>202356</v>
      </c>
      <c r="G2495" s="158">
        <f>Table21[[#This Row],[Growth Rate]]</f>
        <v>-0.5</v>
      </c>
      <c r="H2495">
        <f>Table5[[#This Row],[UNITID]]</f>
        <v>202356</v>
      </c>
      <c r="I2495" s="156">
        <f>Table5[[#This Row],[Growth Rate]]</f>
        <v>-0.66666666666666663</v>
      </c>
    </row>
    <row r="2496" spans="1:9" ht="14.25">
      <c r="A2496" s="63">
        <f>Table19[[#This Row],[UNITID]]</f>
        <v>202356</v>
      </c>
      <c r="B2496" s="148" t="str">
        <f>Table19[[#This Row],[OUTCOMES MEASURES]]</f>
        <v>Percent of adjusted cohort enrolled subsequently at another institution at 8 years</v>
      </c>
      <c r="C2496" s="156">
        <f>Table19[[#This Row],[Growth Rate]]</f>
        <v>-0.3</v>
      </c>
      <c r="D2496">
        <f>Table20[[#This Row],[UNITID]]</f>
        <v>202356</v>
      </c>
      <c r="E2496" s="64">
        <f>Table20[[#This Row],[Growth Rate]]</f>
        <v>-0.47826086956521741</v>
      </c>
      <c r="F2496">
        <f>Table21[[#This Row],[UNITID]]</f>
        <v>202356</v>
      </c>
      <c r="G2496" s="158">
        <f>Table21[[#This Row],[Growth Rate]]</f>
        <v>-0.31707317073170732</v>
      </c>
      <c r="H2496">
        <f>Table5[[#This Row],[UNITID]]</f>
        <v>202356</v>
      </c>
      <c r="I2496" s="64">
        <f>Table5[[#This Row],[Growth Rate]]</f>
        <v>-0.26470588235294118</v>
      </c>
    </row>
    <row r="2497" spans="1:9" hidden="1">
      <c r="A2497">
        <f>Table19[[#This Row],[UNITID]]</f>
        <v>202356</v>
      </c>
      <c r="B2497" s="2" t="str">
        <f>Table19[[#This Row],[OUTCOMES MEASURES]]</f>
        <v>Percent of adjusted cohort enrollment status unknown at 8 years</v>
      </c>
      <c r="C2497" s="8">
        <f>Table19[[#This Row],[Growth Rate]]</f>
        <v>-7.2727272727272724E-2</v>
      </c>
      <c r="D2497">
        <f>Table20[[#This Row],[UNITID]]</f>
        <v>202356</v>
      </c>
      <c r="E2497" s="8">
        <f>Table20[[#This Row],[Growth Rate]]</f>
        <v>0.18461538461538463</v>
      </c>
      <c r="F2497">
        <f>Table21[[#This Row],[UNITID]]</f>
        <v>202356</v>
      </c>
      <c r="G2497" s="8">
        <f>Table21[[#This Row],[Growth Rate]]</f>
        <v>1.1428571428571428</v>
      </c>
      <c r="H2497">
        <f>Table5[[#This Row],[UNITID]]</f>
        <v>202356</v>
      </c>
      <c r="I2497" s="8">
        <f>Table5[[#This Row],[Growth Rate]]</f>
        <v>0.65625</v>
      </c>
    </row>
    <row r="2498" spans="1:9" hidden="1">
      <c r="A2498">
        <f>Table19[[#This Row],[UNITID]]</f>
        <v>203748</v>
      </c>
      <c r="B2498" s="2" t="str">
        <f>Table19[[#This Row],[OUTCOMES MEASURES]]</f>
        <v>First-Time, Full-Time Cohort</v>
      </c>
      <c r="C2498" s="8">
        <f>Table19[[#This Row],[Growth Rate]]</f>
        <v>-0.20679681851048445</v>
      </c>
      <c r="D2498">
        <f>Table20[[#This Row],[UNITID]]</f>
        <v>203748</v>
      </c>
      <c r="E2498" s="8">
        <f>Table20[[#This Row],[Growth Rate]]</f>
        <v>-0.23843930635838151</v>
      </c>
      <c r="F2498">
        <f>Table21[[#This Row],[UNITID]]</f>
        <v>203748</v>
      </c>
      <c r="G2498" s="8">
        <f>Table21[[#This Row],[Growth Rate]]</f>
        <v>-0.43378119001919385</v>
      </c>
      <c r="H2498">
        <f>Table5[[#This Row],[UNITID]]</f>
        <v>203748</v>
      </c>
      <c r="I2498" s="8">
        <f>Table5[[#This Row],[Growth Rate]]</f>
        <v>-0.40512333965844405</v>
      </c>
    </row>
    <row r="2499" spans="1:9" hidden="1">
      <c r="A2499">
        <f>Table19[[#This Row],[UNITID]]</f>
        <v>203748</v>
      </c>
      <c r="B2499" t="str">
        <f>Table19[[#This Row],[OUTCOMES MEASURES]]</f>
        <v>Exclusions to cohort</v>
      </c>
      <c r="C2499" s="7">
        <f>Table19[[#This Row],[Growth Rate]]</f>
        <v>1</v>
      </c>
      <c r="D2499">
        <f>Table20[[#This Row],[UNITID]]</f>
        <v>203748</v>
      </c>
      <c r="E2499" s="7">
        <f>Table20[[#This Row],[Growth Rate]]</f>
        <v>0</v>
      </c>
      <c r="F2499">
        <f>Table21[[#This Row],[UNITID]]</f>
        <v>203748</v>
      </c>
      <c r="G2499" s="7">
        <f>Table21[[#This Row],[Growth Rate]]</f>
        <v>-1</v>
      </c>
      <c r="H2499">
        <f>Table5[[#This Row],[UNITID]]</f>
        <v>203748</v>
      </c>
      <c r="I2499" s="7" t="str">
        <f>Table5[[#This Row],[Growth Rate]]</f>
        <v/>
      </c>
    </row>
    <row r="2500" spans="1:9" ht="14.25">
      <c r="A2500" s="63">
        <f>Table19[[#This Row],[UNITID]]</f>
        <v>203748</v>
      </c>
      <c r="B2500" s="63" t="str">
        <f>Table19[[#This Row],[OUTCOMES MEASURES]]</f>
        <v>Adjusted cohort</v>
      </c>
      <c r="C2500" s="64">
        <f>Table19[[#This Row],[Growth Rate]]</f>
        <v>-0.20767004341534009</v>
      </c>
      <c r="D2500">
        <f>Table20[[#This Row],[UNITID]]</f>
        <v>203748</v>
      </c>
      <c r="E2500" s="64">
        <f>Table20[[#This Row],[Growth Rate]]</f>
        <v>-0.23861171366594361</v>
      </c>
      <c r="F2500">
        <f>Table21[[#This Row],[UNITID]]</f>
        <v>203748</v>
      </c>
      <c r="G2500" s="155">
        <f>Table21[[#This Row],[Growth Rate]]</f>
        <v>-0.43269230769230771</v>
      </c>
      <c r="H2500">
        <f>Table5[[#This Row],[UNITID]]</f>
        <v>203748</v>
      </c>
      <c r="I2500" s="64">
        <f>Table5[[#This Row],[Growth Rate]]</f>
        <v>-0.40512333965844405</v>
      </c>
    </row>
    <row r="2501" spans="1:9" hidden="1">
      <c r="A2501">
        <f>Table19[[#This Row],[UNITID]]</f>
        <v>203748</v>
      </c>
      <c r="B2501" t="str">
        <f>Table19[[#This Row],[OUTCOMES MEASURES]]</f>
        <v>Number of adjusted cohort receiving a certificate at 4 years</v>
      </c>
      <c r="C2501" s="7">
        <f>Table19[[#This Row],[Growth Rate]]</f>
        <v>0.05</v>
      </c>
      <c r="D2501">
        <f>Table20[[#This Row],[UNITID]]</f>
        <v>203748</v>
      </c>
      <c r="E2501" s="7">
        <f>Table20[[#This Row],[Growth Rate]]</f>
        <v>0</v>
      </c>
      <c r="F2501">
        <f>Table21[[#This Row],[UNITID]]</f>
        <v>203748</v>
      </c>
      <c r="G2501" s="7">
        <f>Table21[[#This Row],[Growth Rate]]</f>
        <v>0.2</v>
      </c>
      <c r="H2501">
        <f>Table5[[#This Row],[UNITID]]</f>
        <v>203748</v>
      </c>
      <c r="I2501" s="7">
        <f>Table5[[#This Row],[Growth Rate]]</f>
        <v>1.1111111111111112</v>
      </c>
    </row>
    <row r="2502" spans="1:9" hidden="1">
      <c r="A2502">
        <f>Table19[[#This Row],[UNITID]]</f>
        <v>203748</v>
      </c>
      <c r="B2502" t="str">
        <f>Table19[[#This Row],[OUTCOMES MEASURES]]</f>
        <v>Number of adjusted cohort receiving an Associate's degree at 4 years</v>
      </c>
      <c r="C2502" s="7">
        <f>Table19[[#This Row],[Growth Rate]]</f>
        <v>0.69444444444444442</v>
      </c>
      <c r="D2502">
        <f>Table20[[#This Row],[UNITID]]</f>
        <v>203748</v>
      </c>
      <c r="E2502" s="7">
        <f>Table20[[#This Row],[Growth Rate]]</f>
        <v>0.39583333333333331</v>
      </c>
      <c r="F2502">
        <f>Table21[[#This Row],[UNITID]]</f>
        <v>203748</v>
      </c>
      <c r="G2502" s="7">
        <f>Table21[[#This Row],[Growth Rate]]</f>
        <v>0</v>
      </c>
      <c r="H2502">
        <f>Table5[[#This Row],[UNITID]]</f>
        <v>203748</v>
      </c>
      <c r="I2502" s="7">
        <f>Table5[[#This Row],[Growth Rate]]</f>
        <v>-0.26890756302521007</v>
      </c>
    </row>
    <row r="2503" spans="1:9" hidden="1">
      <c r="A2503">
        <f>Table19[[#This Row],[UNITID]]</f>
        <v>203748</v>
      </c>
      <c r="B2503" t="str">
        <f>Table19[[#This Row],[OUTCOMES MEASURES]]</f>
        <v>Number of adjusted cohort receiving a Bachelor's degree at 4 years</v>
      </c>
      <c r="C2503" s="7" t="str">
        <f>Table19[[#This Row],[Growth Rate]]</f>
        <v/>
      </c>
      <c r="D2503">
        <f>Table20[[#This Row],[UNITID]]</f>
        <v>203748</v>
      </c>
      <c r="E2503" s="7" t="str">
        <f>Table20[[#This Row],[Growth Rate]]</f>
        <v/>
      </c>
      <c r="F2503">
        <f>Table21[[#This Row],[UNITID]]</f>
        <v>203748</v>
      </c>
      <c r="G2503" s="7" t="str">
        <f>Table21[[#This Row],[Growth Rate]]</f>
        <v/>
      </c>
      <c r="H2503">
        <f>Table5[[#This Row],[UNITID]]</f>
        <v>203748</v>
      </c>
      <c r="I2503" s="7" t="str">
        <f>Table5[[#This Row],[Growth Rate]]</f>
        <v/>
      </c>
    </row>
    <row r="2504" spans="1:9" hidden="1">
      <c r="A2504">
        <f>Table19[[#This Row],[UNITID]]</f>
        <v>203748</v>
      </c>
      <c r="B2504" s="2" t="str">
        <f>Table19[[#This Row],[OUTCOMES MEASURES]]</f>
        <v>Number of adjusted cohort receiving an award at 4 years</v>
      </c>
      <c r="C2504" s="7">
        <f>Table19[[#This Row],[Growth Rate]]</f>
        <v>0.63983050847457623</v>
      </c>
      <c r="D2504">
        <f>Table20[[#This Row],[UNITID]]</f>
        <v>203748</v>
      </c>
      <c r="E2504" s="7">
        <f>Table20[[#This Row],[Growth Rate]]</f>
        <v>0.31666666666666665</v>
      </c>
      <c r="F2504">
        <f>Table21[[#This Row],[UNITID]]</f>
        <v>203748</v>
      </c>
      <c r="G2504" s="21">
        <f>Table21[[#This Row],[Growth Rate]]</f>
        <v>2.1739130434782608E-2</v>
      </c>
      <c r="H2504">
        <f>Table5[[#This Row],[UNITID]]</f>
        <v>203748</v>
      </c>
      <c r="I2504" s="7">
        <f>Table5[[#This Row],[Growth Rate]]</f>
        <v>-0.171875</v>
      </c>
    </row>
    <row r="2505" spans="1:9" ht="14.25">
      <c r="A2505" s="63">
        <f>Table19[[#This Row],[UNITID]]</f>
        <v>203748</v>
      </c>
      <c r="B2505" s="148" t="str">
        <f>Table19[[#This Row],[OUTCOMES MEASURES]]</f>
        <v>Percent of adjusted cohort receiving an award at 4 years</v>
      </c>
      <c r="C2505" s="156">
        <f>Table19[[#This Row],[Growth Rate]]</f>
        <v>1.0588235294117647</v>
      </c>
      <c r="D2505">
        <f>Table20[[#This Row],[UNITID]]</f>
        <v>203748</v>
      </c>
      <c r="E2505" s="156">
        <f>Table20[[#This Row],[Growth Rate]]</f>
        <v>1</v>
      </c>
      <c r="F2505">
        <f>Table21[[#This Row],[UNITID]]</f>
        <v>203748</v>
      </c>
      <c r="G2505" s="157">
        <f>Table21[[#This Row],[Growth Rate]]</f>
        <v>0.77777777777777779</v>
      </c>
      <c r="H2505">
        <f>Table5[[#This Row],[UNITID]]</f>
        <v>203748</v>
      </c>
      <c r="I2505" s="156">
        <f>Table5[[#This Row],[Growth Rate]]</f>
        <v>0.41666666666666669</v>
      </c>
    </row>
    <row r="2506" spans="1:9" hidden="1">
      <c r="A2506">
        <f>Table19[[#This Row],[UNITID]]</f>
        <v>203748</v>
      </c>
      <c r="B2506" t="str">
        <f>Table19[[#This Row],[OUTCOMES MEASURES]]</f>
        <v>Number of adjusted cohort receiving a certificate at 6 years</v>
      </c>
      <c r="C2506" s="7">
        <f>Table19[[#This Row],[Growth Rate]]</f>
        <v>4.3478260869565216E-2</v>
      </c>
      <c r="D2506">
        <f>Table20[[#This Row],[UNITID]]</f>
        <v>203748</v>
      </c>
      <c r="E2506" s="7">
        <f>Table20[[#This Row],[Growth Rate]]</f>
        <v>0.1875</v>
      </c>
      <c r="F2506">
        <f>Table21[[#This Row],[UNITID]]</f>
        <v>203748</v>
      </c>
      <c r="G2506" s="7">
        <f>Table21[[#This Row],[Growth Rate]]</f>
        <v>0</v>
      </c>
      <c r="H2506">
        <f>Table5[[#This Row],[UNITID]]</f>
        <v>203748</v>
      </c>
      <c r="I2506" s="7">
        <f>Table5[[#This Row],[Growth Rate]]</f>
        <v>1.1111111111111112</v>
      </c>
    </row>
    <row r="2507" spans="1:9" hidden="1">
      <c r="A2507">
        <f>Table19[[#This Row],[UNITID]]</f>
        <v>203748</v>
      </c>
      <c r="B2507" t="str">
        <f>Table19[[#This Row],[OUTCOMES MEASURES]]</f>
        <v>Number of adjusted cohort receiving an Associate's degree at 6 years</v>
      </c>
      <c r="C2507" s="7">
        <f>Table19[[#This Row],[Growth Rate]]</f>
        <v>0.28440366972477066</v>
      </c>
      <c r="D2507">
        <f>Table20[[#This Row],[UNITID]]</f>
        <v>203748</v>
      </c>
      <c r="E2507" s="7">
        <f>Table20[[#This Row],[Growth Rate]]</f>
        <v>8.7912087912087919E-2</v>
      </c>
      <c r="F2507">
        <f>Table21[[#This Row],[UNITID]]</f>
        <v>203748</v>
      </c>
      <c r="G2507" s="7">
        <f>Table21[[#This Row],[Growth Rate]]</f>
        <v>-9.0909090909090912E-2</v>
      </c>
      <c r="H2507">
        <f>Table5[[#This Row],[UNITID]]</f>
        <v>203748</v>
      </c>
      <c r="I2507" s="7">
        <f>Table5[[#This Row],[Growth Rate]]</f>
        <v>-0.33766233766233766</v>
      </c>
    </row>
    <row r="2508" spans="1:9" hidden="1">
      <c r="A2508">
        <f>Table19[[#This Row],[UNITID]]</f>
        <v>203748</v>
      </c>
      <c r="B2508" t="str">
        <f>Table19[[#This Row],[OUTCOMES MEASURES]]</f>
        <v>Number of adjusted cohort receiving a Bachelor's degree at 6 years</v>
      </c>
      <c r="C2508" s="7" t="str">
        <f>Table19[[#This Row],[Growth Rate]]</f>
        <v/>
      </c>
      <c r="D2508">
        <f>Table20[[#This Row],[UNITID]]</f>
        <v>203748</v>
      </c>
      <c r="E2508" s="7" t="str">
        <f>Table20[[#This Row],[Growth Rate]]</f>
        <v/>
      </c>
      <c r="F2508">
        <f>Table21[[#This Row],[UNITID]]</f>
        <v>203748</v>
      </c>
      <c r="G2508" s="7" t="str">
        <f>Table21[[#This Row],[Growth Rate]]</f>
        <v/>
      </c>
      <c r="H2508">
        <f>Table5[[#This Row],[UNITID]]</f>
        <v>203748</v>
      </c>
      <c r="I2508" s="7" t="str">
        <f>Table5[[#This Row],[Growth Rate]]</f>
        <v/>
      </c>
    </row>
    <row r="2509" spans="1:9" hidden="1">
      <c r="A2509">
        <f>Table19[[#This Row],[UNITID]]</f>
        <v>203748</v>
      </c>
      <c r="B2509" s="2" t="str">
        <f>Table19[[#This Row],[OUTCOMES MEASURES]]</f>
        <v>Number of adjusted cohort receiving an award at 6 years</v>
      </c>
      <c r="C2509" s="7">
        <f>Table19[[#This Row],[Growth Rate]]</f>
        <v>0.27142857142857141</v>
      </c>
      <c r="D2509">
        <f>Table20[[#This Row],[UNITID]]</f>
        <v>203748</v>
      </c>
      <c r="E2509" s="7">
        <f>Table20[[#This Row],[Growth Rate]]</f>
        <v>0.10280373831775701</v>
      </c>
      <c r="F2509">
        <f>Table21[[#This Row],[UNITID]]</f>
        <v>203748</v>
      </c>
      <c r="G2509" s="21">
        <f>Table21[[#This Row],[Growth Rate]]</f>
        <v>-8.1081081081081086E-2</v>
      </c>
      <c r="H2509">
        <f>Table5[[#This Row],[UNITID]]</f>
        <v>203748</v>
      </c>
      <c r="I2509" s="7">
        <f>Table5[[#This Row],[Growth Rate]]</f>
        <v>-0.25766871165644173</v>
      </c>
    </row>
    <row r="2510" spans="1:9" ht="14.25">
      <c r="A2510" s="63">
        <f>Table19[[#This Row],[UNITID]]</f>
        <v>203748</v>
      </c>
      <c r="B2510" s="148" t="str">
        <f>Table19[[#This Row],[OUTCOMES MEASURES]]</f>
        <v>Percent of adjusted cohort receiving an award at 6 years</v>
      </c>
      <c r="C2510" s="156">
        <f>Table19[[#This Row],[Growth Rate]]</f>
        <v>0.64</v>
      </c>
      <c r="D2510">
        <f>Table20[[#This Row],[UNITID]]</f>
        <v>203748</v>
      </c>
      <c r="E2510" s="156">
        <f>Table20[[#This Row],[Growth Rate]]</f>
        <v>0.375</v>
      </c>
      <c r="F2510">
        <f>Table21[[#This Row],[UNITID]]</f>
        <v>203748</v>
      </c>
      <c r="G2510" s="157">
        <f>Table21[[#This Row],[Growth Rate]]</f>
        <v>0.66666666666666663</v>
      </c>
      <c r="H2510">
        <f>Table5[[#This Row],[UNITID]]</f>
        <v>203748</v>
      </c>
      <c r="I2510" s="156">
        <f>Table5[[#This Row],[Growth Rate]]</f>
        <v>0.26666666666666666</v>
      </c>
    </row>
    <row r="2511" spans="1:9" hidden="1">
      <c r="A2511">
        <f>Table19[[#This Row],[UNITID]]</f>
        <v>203748</v>
      </c>
      <c r="B2511" t="str">
        <f>Table19[[#This Row],[OUTCOMES MEASURES]]</f>
        <v>Number of adjusted cohort receiving a certificate at 8 years</v>
      </c>
      <c r="C2511" s="7">
        <f>Table19[[#This Row],[Growth Rate]]</f>
        <v>0.16</v>
      </c>
      <c r="D2511">
        <f>Table20[[#This Row],[UNITID]]</f>
        <v>203748</v>
      </c>
      <c r="E2511" s="7">
        <f>Table20[[#This Row],[Growth Rate]]</f>
        <v>0.6</v>
      </c>
      <c r="F2511">
        <f>Table21[[#This Row],[UNITID]]</f>
        <v>203748</v>
      </c>
      <c r="G2511" s="7">
        <f>Table21[[#This Row],[Growth Rate]]</f>
        <v>0</v>
      </c>
      <c r="H2511">
        <f>Table5[[#This Row],[UNITID]]</f>
        <v>203748</v>
      </c>
      <c r="I2511" s="7">
        <f>Table5[[#This Row],[Growth Rate]]</f>
        <v>1.5555555555555556</v>
      </c>
    </row>
    <row r="2512" spans="1:9" hidden="1">
      <c r="A2512">
        <f>Table19[[#This Row],[UNITID]]</f>
        <v>203748</v>
      </c>
      <c r="B2512" t="str">
        <f>Table19[[#This Row],[OUTCOMES MEASURES]]</f>
        <v>Number of adjusted cohort receiving an Associate's degree at 8 years</v>
      </c>
      <c r="C2512" s="7">
        <f>Table19[[#This Row],[Growth Rate]]</f>
        <v>0.19559228650137742</v>
      </c>
      <c r="D2512">
        <f>Table20[[#This Row],[UNITID]]</f>
        <v>203748</v>
      </c>
      <c r="E2512" s="7">
        <f>Table20[[#This Row],[Growth Rate]]</f>
        <v>5.4054054054054057E-2</v>
      </c>
      <c r="F2512">
        <f>Table21[[#This Row],[UNITID]]</f>
        <v>203748</v>
      </c>
      <c r="G2512" s="7">
        <f>Table21[[#This Row],[Growth Rate]]</f>
        <v>-0.12380952380952381</v>
      </c>
      <c r="H2512">
        <f>Table5[[#This Row],[UNITID]]</f>
        <v>203748</v>
      </c>
      <c r="I2512" s="7">
        <f>Table5[[#This Row],[Growth Rate]]</f>
        <v>-0.38285714285714284</v>
      </c>
    </row>
    <row r="2513" spans="1:9" hidden="1">
      <c r="A2513">
        <f>Table19[[#This Row],[UNITID]]</f>
        <v>203748</v>
      </c>
      <c r="B2513" t="str">
        <f>Table19[[#This Row],[OUTCOMES MEASURES]]</f>
        <v>Number of adjusted cohort receiving a Bachelor's degree at 8 years</v>
      </c>
      <c r="C2513" s="7" t="str">
        <f>Table19[[#This Row],[Growth Rate]]</f>
        <v/>
      </c>
      <c r="D2513">
        <f>Table20[[#This Row],[UNITID]]</f>
        <v>203748</v>
      </c>
      <c r="E2513" s="7" t="str">
        <f>Table20[[#This Row],[Growth Rate]]</f>
        <v/>
      </c>
      <c r="F2513">
        <f>Table21[[#This Row],[UNITID]]</f>
        <v>203748</v>
      </c>
      <c r="G2513" s="7" t="str">
        <f>Table21[[#This Row],[Growth Rate]]</f>
        <v/>
      </c>
      <c r="H2513">
        <f>Table5[[#This Row],[UNITID]]</f>
        <v>203748</v>
      </c>
      <c r="I2513" s="7" t="str">
        <f>Table5[[#This Row],[Growth Rate]]</f>
        <v/>
      </c>
    </row>
    <row r="2514" spans="1:9" hidden="1">
      <c r="A2514">
        <f>Table19[[#This Row],[UNITID]]</f>
        <v>203748</v>
      </c>
      <c r="B2514" t="str">
        <f>Table19[[#This Row],[OUTCOMES MEASURES]]</f>
        <v>Number of adjusted cohort receiving an award at 8 years</v>
      </c>
      <c r="C2514" s="7">
        <f>Table19[[#This Row],[Growth Rate]]</f>
        <v>0.19587628865979381</v>
      </c>
      <c r="D2514">
        <f>Table20[[#This Row],[UNITID]]</f>
        <v>203748</v>
      </c>
      <c r="E2514" s="7">
        <f>Table20[[#This Row],[Growth Rate]]</f>
        <v>0.13740458015267176</v>
      </c>
      <c r="F2514">
        <f>Table21[[#This Row],[UNITID]]</f>
        <v>203748</v>
      </c>
      <c r="G2514" s="7">
        <f>Table21[[#This Row],[Growth Rate]]</f>
        <v>-0.1092436974789916</v>
      </c>
      <c r="H2514">
        <f>Table5[[#This Row],[UNITID]]</f>
        <v>203748</v>
      </c>
      <c r="I2514" s="7">
        <f>Table5[[#This Row],[Growth Rate]]</f>
        <v>-0.28804347826086957</v>
      </c>
    </row>
    <row r="2515" spans="1:9" hidden="1">
      <c r="A2515">
        <f>Table19[[#This Row],[UNITID]]</f>
        <v>203748</v>
      </c>
      <c r="B2515" t="str">
        <f>Table19[[#This Row],[OUTCOMES MEASURES]]</f>
        <v>Number of adjusted cohort still enrolled at your institution at 8 years</v>
      </c>
      <c r="C2515" s="7">
        <f>Table19[[#This Row],[Growth Rate]]</f>
        <v>-0.80952380952380953</v>
      </c>
      <c r="D2515">
        <f>Table20[[#This Row],[UNITID]]</f>
        <v>203748</v>
      </c>
      <c r="E2515" s="7">
        <f>Table20[[#This Row],[Growth Rate]]</f>
        <v>-0.73913043478260865</v>
      </c>
      <c r="F2515">
        <f>Table21[[#This Row],[UNITID]]</f>
        <v>203748</v>
      </c>
      <c r="G2515" s="7">
        <f>Table21[[#This Row],[Growth Rate]]</f>
        <v>-0.8571428571428571</v>
      </c>
      <c r="H2515">
        <f>Table5[[#This Row],[UNITID]]</f>
        <v>203748</v>
      </c>
      <c r="I2515" s="7">
        <f>Table5[[#This Row],[Growth Rate]]</f>
        <v>-0.9375</v>
      </c>
    </row>
    <row r="2516" spans="1:9" hidden="1">
      <c r="A2516">
        <f>Table19[[#This Row],[UNITID]]</f>
        <v>203748</v>
      </c>
      <c r="B2516" t="str">
        <f>Table19[[#This Row],[OUTCOMES MEASURES]]</f>
        <v>Number of adjusted cohort who enrolled subsequently at another institution at 8 years</v>
      </c>
      <c r="C2516" s="7">
        <f>Table19[[#This Row],[Growth Rate]]</f>
        <v>-0.34349030470914127</v>
      </c>
      <c r="D2516">
        <f>Table20[[#This Row],[UNITID]]</f>
        <v>203748</v>
      </c>
      <c r="E2516" s="7">
        <f>Table20[[#This Row],[Growth Rate]]</f>
        <v>-0.16153846153846155</v>
      </c>
      <c r="F2516">
        <f>Table21[[#This Row],[UNITID]]</f>
        <v>203748</v>
      </c>
      <c r="G2516" s="7">
        <f>Table21[[#This Row],[Growth Rate]]</f>
        <v>-0.49261083743842365</v>
      </c>
      <c r="H2516">
        <f>Table5[[#This Row],[UNITID]]</f>
        <v>203748</v>
      </c>
      <c r="I2516" s="7">
        <f>Table5[[#This Row],[Growth Rate]]</f>
        <v>-0.3504273504273504</v>
      </c>
    </row>
    <row r="2517" spans="1:9" hidden="1">
      <c r="A2517">
        <f>Table19[[#This Row],[UNITID]]</f>
        <v>203748</v>
      </c>
      <c r="B2517" s="2" t="str">
        <f>Table19[[#This Row],[OUTCOMES MEASURES]]</f>
        <v>Number of adjusted cohort whose subsequent enrollment status is unknown at 8 years</v>
      </c>
      <c r="C2517" s="8">
        <f>Table19[[#This Row],[Growth Rate]]</f>
        <v>-0.34686971235194586</v>
      </c>
      <c r="D2517">
        <f>Table20[[#This Row],[UNITID]]</f>
        <v>203748</v>
      </c>
      <c r="E2517" s="7">
        <f>Table20[[#This Row],[Growth Rate]]</f>
        <v>-0.29508196721311475</v>
      </c>
      <c r="F2517">
        <f>Table21[[#This Row],[UNITID]]</f>
        <v>203748</v>
      </c>
      <c r="G2517" s="7">
        <f>Table21[[#This Row],[Growth Rate]]</f>
        <v>-0.55497382198952883</v>
      </c>
      <c r="H2517">
        <f>Table5[[#This Row],[UNITID]]</f>
        <v>203748</v>
      </c>
      <c r="I2517" s="7">
        <f>Table5[[#This Row],[Growth Rate]]</f>
        <v>-0.46918489065606361</v>
      </c>
    </row>
    <row r="2518" spans="1:9" hidden="1">
      <c r="A2518">
        <f>Table19[[#This Row],[UNITID]]</f>
        <v>203748</v>
      </c>
      <c r="B2518" s="2" t="str">
        <f>Table19[[#This Row],[OUTCOMES MEASURES]]</f>
        <v>Number of adjusted cohort who did not receive an award from your institution at 8 years</v>
      </c>
      <c r="C2518" s="7">
        <f>Table19[[#This Row],[Growth Rate]]</f>
        <v>-0.36519114688128773</v>
      </c>
      <c r="D2518">
        <f>Table20[[#This Row],[UNITID]]</f>
        <v>203748</v>
      </c>
      <c r="E2518" s="7">
        <f>Table20[[#This Row],[Growth Rate]]</f>
        <v>-0.27795527156549521</v>
      </c>
      <c r="F2518">
        <f>Table21[[#This Row],[UNITID]]</f>
        <v>203748</v>
      </c>
      <c r="G2518" s="21">
        <f>Table21[[#This Row],[Growth Rate]]</f>
        <v>-0.52867830423940154</v>
      </c>
      <c r="H2518">
        <f>Table5[[#This Row],[UNITID]]</f>
        <v>203748</v>
      </c>
      <c r="I2518" s="7">
        <f>Table5[[#This Row],[Growth Rate]]</f>
        <v>-0.42988505747126438</v>
      </c>
    </row>
    <row r="2519" spans="1:9" ht="14.25">
      <c r="A2519" s="63">
        <f>Table19[[#This Row],[UNITID]]</f>
        <v>203748</v>
      </c>
      <c r="B2519" s="148" t="str">
        <f>Table19[[#This Row],[OUTCOMES MEASURES]]</f>
        <v>Percent of adjusted cohort receiving an award at 8 years</v>
      </c>
      <c r="C2519" s="156">
        <f>Table19[[#This Row],[Growth Rate]]</f>
        <v>0.5</v>
      </c>
      <c r="D2519">
        <f>Table20[[#This Row],[UNITID]]</f>
        <v>203748</v>
      </c>
      <c r="E2519" s="156">
        <f>Table20[[#This Row],[Growth Rate]]</f>
        <v>0.55555555555555558</v>
      </c>
      <c r="F2519">
        <f>Table21[[#This Row],[UNITID]]</f>
        <v>203748</v>
      </c>
      <c r="G2519" s="157">
        <f>Table21[[#This Row],[Growth Rate]]</f>
        <v>0.56521739130434778</v>
      </c>
      <c r="H2519">
        <f>Table5[[#This Row],[UNITID]]</f>
        <v>203748</v>
      </c>
      <c r="I2519" s="156">
        <f>Table5[[#This Row],[Growth Rate]]</f>
        <v>0.23529411764705882</v>
      </c>
    </row>
    <row r="2520" spans="1:9" hidden="1">
      <c r="A2520">
        <f>Table19[[#This Row],[UNITID]]</f>
        <v>203748</v>
      </c>
      <c r="B2520" s="2" t="str">
        <f>Table19[[#This Row],[OUTCOMES MEASURES]]</f>
        <v>Percent of adjusted cohort still or subsequently enrolled at 8 years</v>
      </c>
      <c r="C2520" s="8">
        <f>Table19[[#This Row],[Growth Rate]]</f>
        <v>-0.2413793103448276</v>
      </c>
      <c r="D2520">
        <f>Table20[[#This Row],[UNITID]]</f>
        <v>203748</v>
      </c>
      <c r="E2520" s="7">
        <f>Table20[[#This Row],[Growth Rate]]</f>
        <v>0</v>
      </c>
      <c r="F2520">
        <f>Table21[[#This Row],[UNITID]]</f>
        <v>203748</v>
      </c>
      <c r="G2520" s="21">
        <f>Table21[[#This Row],[Growth Rate]]</f>
        <v>-0.125</v>
      </c>
      <c r="H2520">
        <f>Table5[[#This Row],[UNITID]]</f>
        <v>203748</v>
      </c>
      <c r="I2520" s="7">
        <f>Table5[[#This Row],[Growth Rate]]</f>
        <v>5.7142857142857141E-2</v>
      </c>
    </row>
    <row r="2521" spans="1:9" ht="14.25">
      <c r="A2521" s="63">
        <f>Table19[[#This Row],[UNITID]]</f>
        <v>203748</v>
      </c>
      <c r="B2521" s="148" t="str">
        <f>Table19[[#This Row],[OUTCOMES MEASURES]]</f>
        <v>Percent of adjusted cohort still enrolled at your institution at 8 years</v>
      </c>
      <c r="C2521" s="156">
        <f>Table19[[#This Row],[Growth Rate]]</f>
        <v>-0.66666666666666663</v>
      </c>
      <c r="D2521">
        <f>Table20[[#This Row],[UNITID]]</f>
        <v>203748</v>
      </c>
      <c r="E2521" s="156">
        <f>Table20[[#This Row],[Growth Rate]]</f>
        <v>-0.6</v>
      </c>
      <c r="F2521">
        <f>Table21[[#This Row],[UNITID]]</f>
        <v>203748</v>
      </c>
      <c r="G2521" s="158">
        <f>Table21[[#This Row],[Growth Rate]]</f>
        <v>-1</v>
      </c>
      <c r="H2521">
        <f>Table5[[#This Row],[UNITID]]</f>
        <v>203748</v>
      </c>
      <c r="I2521" s="156">
        <f>Table5[[#This Row],[Growth Rate]]</f>
        <v>-1</v>
      </c>
    </row>
    <row r="2522" spans="1:9" ht="14.25">
      <c r="A2522" s="63">
        <f>Table19[[#This Row],[UNITID]]</f>
        <v>203748</v>
      </c>
      <c r="B2522" s="148" t="str">
        <f>Table19[[#This Row],[OUTCOMES MEASURES]]</f>
        <v>Percent of adjusted cohort enrolled subsequently at another institution at 8 years</v>
      </c>
      <c r="C2522" s="156">
        <f>Table19[[#This Row],[Growth Rate]]</f>
        <v>-0.15384615384615385</v>
      </c>
      <c r="D2522">
        <f>Table20[[#This Row],[UNITID]]</f>
        <v>203748</v>
      </c>
      <c r="E2522" s="64">
        <f>Table20[[#This Row],[Growth Rate]]</f>
        <v>0.10714285714285714</v>
      </c>
      <c r="F2522">
        <f>Table21[[#This Row],[UNITID]]</f>
        <v>203748</v>
      </c>
      <c r="G2522" s="158">
        <f>Table21[[#This Row],[Growth Rate]]</f>
        <v>-0.10256410256410256</v>
      </c>
      <c r="H2522">
        <f>Table5[[#This Row],[UNITID]]</f>
        <v>203748</v>
      </c>
      <c r="I2522" s="64">
        <f>Table5[[#This Row],[Growth Rate]]</f>
        <v>9.0909090909090912E-2</v>
      </c>
    </row>
    <row r="2523" spans="1:9" hidden="1">
      <c r="A2523">
        <f>Table19[[#This Row],[UNITID]]</f>
        <v>203748</v>
      </c>
      <c r="B2523" s="2" t="str">
        <f>Table19[[#This Row],[OUTCOMES MEASURES]]</f>
        <v>Percent of adjusted cohort enrollment status unknown at 8 years</v>
      </c>
      <c r="C2523" s="8">
        <f>Table19[[#This Row],[Growth Rate]]</f>
        <v>-0.18604651162790697</v>
      </c>
      <c r="D2523">
        <f>Table20[[#This Row],[UNITID]]</f>
        <v>203748</v>
      </c>
      <c r="E2523" s="8">
        <f>Table20[[#This Row],[Growth Rate]]</f>
        <v>-7.0175438596491224E-2</v>
      </c>
      <c r="F2523">
        <f>Table21[[#This Row],[UNITID]]</f>
        <v>203748</v>
      </c>
      <c r="G2523" s="8">
        <f>Table21[[#This Row],[Growth Rate]]</f>
        <v>-0.21621621621621623</v>
      </c>
      <c r="H2523">
        <f>Table5[[#This Row],[UNITID]]</f>
        <v>203748</v>
      </c>
      <c r="I2523" s="8">
        <f>Table5[[#This Row],[Growth Rate]]</f>
        <v>-0.10416666666666667</v>
      </c>
    </row>
    <row r="2524" spans="1:9" hidden="1">
      <c r="A2524">
        <f>Table19[[#This Row],[UNITID]]</f>
        <v>204255</v>
      </c>
      <c r="B2524" s="2" t="str">
        <f>Table19[[#This Row],[OUTCOMES MEASURES]]</f>
        <v>First-Time, Full-Time Cohort</v>
      </c>
      <c r="C2524" s="8">
        <f>Table19[[#This Row],[Growth Rate]]</f>
        <v>-0.57060518731988474</v>
      </c>
      <c r="D2524">
        <f>Table20[[#This Row],[UNITID]]</f>
        <v>204255</v>
      </c>
      <c r="E2524" s="8">
        <f>Table20[[#This Row],[Growth Rate]]</f>
        <v>-0.3542074363992172</v>
      </c>
      <c r="F2524">
        <f>Table21[[#This Row],[UNITID]]</f>
        <v>204255</v>
      </c>
      <c r="G2524" s="8">
        <f>Table21[[#This Row],[Growth Rate]]</f>
        <v>-0.45673076923076922</v>
      </c>
      <c r="H2524">
        <f>Table5[[#This Row],[UNITID]]</f>
        <v>204255</v>
      </c>
      <c r="I2524" s="8">
        <f>Table5[[#This Row],[Growth Rate]]</f>
        <v>-0.41176470588235292</v>
      </c>
    </row>
    <row r="2525" spans="1:9" hidden="1">
      <c r="A2525">
        <f>Table19[[#This Row],[UNITID]]</f>
        <v>204255</v>
      </c>
      <c r="B2525" t="str">
        <f>Table19[[#This Row],[OUTCOMES MEASURES]]</f>
        <v>Exclusions to cohort</v>
      </c>
      <c r="C2525" s="7" t="str">
        <f>Table19[[#This Row],[Growth Rate]]</f>
        <v/>
      </c>
      <c r="D2525">
        <f>Table20[[#This Row],[UNITID]]</f>
        <v>204255</v>
      </c>
      <c r="E2525" s="7" t="str">
        <f>Table20[[#This Row],[Growth Rate]]</f>
        <v/>
      </c>
      <c r="F2525">
        <f>Table21[[#This Row],[UNITID]]</f>
        <v>204255</v>
      </c>
      <c r="G2525" s="7" t="str">
        <f>Table21[[#This Row],[Growth Rate]]</f>
        <v/>
      </c>
      <c r="H2525">
        <f>Table5[[#This Row],[UNITID]]</f>
        <v>204255</v>
      </c>
      <c r="I2525" s="7" t="str">
        <f>Table5[[#This Row],[Growth Rate]]</f>
        <v/>
      </c>
    </row>
    <row r="2526" spans="1:9" ht="14.25">
      <c r="A2526" s="63">
        <f>Table19[[#This Row],[UNITID]]</f>
        <v>204255</v>
      </c>
      <c r="B2526" s="63" t="str">
        <f>Table19[[#This Row],[OUTCOMES MEASURES]]</f>
        <v>Adjusted cohort</v>
      </c>
      <c r="C2526" s="64">
        <f>Table19[[#This Row],[Growth Rate]]</f>
        <v>-0.57060518731988474</v>
      </c>
      <c r="D2526">
        <f>Table20[[#This Row],[UNITID]]</f>
        <v>204255</v>
      </c>
      <c r="E2526" s="64">
        <f>Table20[[#This Row],[Growth Rate]]</f>
        <v>-0.3542074363992172</v>
      </c>
      <c r="F2526">
        <f>Table21[[#This Row],[UNITID]]</f>
        <v>204255</v>
      </c>
      <c r="G2526" s="155">
        <f>Table21[[#This Row],[Growth Rate]]</f>
        <v>-0.45673076923076922</v>
      </c>
      <c r="H2526">
        <f>Table5[[#This Row],[UNITID]]</f>
        <v>204255</v>
      </c>
      <c r="I2526" s="64">
        <f>Table5[[#This Row],[Growth Rate]]</f>
        <v>-0.41176470588235292</v>
      </c>
    </row>
    <row r="2527" spans="1:9" hidden="1">
      <c r="A2527">
        <f>Table19[[#This Row],[UNITID]]</f>
        <v>204255</v>
      </c>
      <c r="B2527" t="str">
        <f>Table19[[#This Row],[OUTCOMES MEASURES]]</f>
        <v>Number of adjusted cohort receiving a certificate at 4 years</v>
      </c>
      <c r="C2527" s="7">
        <f>Table19[[#This Row],[Growth Rate]]</f>
        <v>-0.52631578947368418</v>
      </c>
      <c r="D2527">
        <f>Table20[[#This Row],[UNITID]]</f>
        <v>204255</v>
      </c>
      <c r="E2527" s="7">
        <f>Table20[[#This Row],[Growth Rate]]</f>
        <v>-0.8666666666666667</v>
      </c>
      <c r="F2527">
        <f>Table21[[#This Row],[UNITID]]</f>
        <v>204255</v>
      </c>
      <c r="G2527" s="7">
        <f>Table21[[#This Row],[Growth Rate]]</f>
        <v>0.25</v>
      </c>
      <c r="H2527">
        <f>Table5[[#This Row],[UNITID]]</f>
        <v>204255</v>
      </c>
      <c r="I2527" s="7" t="str">
        <f>Table5[[#This Row],[Growth Rate]]</f>
        <v/>
      </c>
    </row>
    <row r="2528" spans="1:9" hidden="1">
      <c r="A2528">
        <f>Table19[[#This Row],[UNITID]]</f>
        <v>204255</v>
      </c>
      <c r="B2528" t="str">
        <f>Table19[[#This Row],[OUTCOMES MEASURES]]</f>
        <v>Number of adjusted cohort receiving an Associate's degree at 4 years</v>
      </c>
      <c r="C2528" s="7">
        <f>Table19[[#This Row],[Growth Rate]]</f>
        <v>-0.23417721518987342</v>
      </c>
      <c r="D2528">
        <f>Table20[[#This Row],[UNITID]]</f>
        <v>204255</v>
      </c>
      <c r="E2528" s="7">
        <f>Table20[[#This Row],[Growth Rate]]</f>
        <v>-0.13793103448275862</v>
      </c>
      <c r="F2528">
        <f>Table21[[#This Row],[UNITID]]</f>
        <v>204255</v>
      </c>
      <c r="G2528" s="7">
        <f>Table21[[#This Row],[Growth Rate]]</f>
        <v>-0.21917808219178081</v>
      </c>
      <c r="H2528">
        <f>Table5[[#This Row],[UNITID]]</f>
        <v>204255</v>
      </c>
      <c r="I2528" s="7">
        <f>Table5[[#This Row],[Growth Rate]]</f>
        <v>-0.10810810810810811</v>
      </c>
    </row>
    <row r="2529" spans="1:9" hidden="1">
      <c r="A2529">
        <f>Table19[[#This Row],[UNITID]]</f>
        <v>204255</v>
      </c>
      <c r="B2529" t="str">
        <f>Table19[[#This Row],[OUTCOMES MEASURES]]</f>
        <v>Number of adjusted cohort receiving a Bachelor's degree at 4 years</v>
      </c>
      <c r="C2529" s="7" t="str">
        <f>Table19[[#This Row],[Growth Rate]]</f>
        <v/>
      </c>
      <c r="D2529">
        <f>Table20[[#This Row],[UNITID]]</f>
        <v>204255</v>
      </c>
      <c r="E2529" s="7" t="str">
        <f>Table20[[#This Row],[Growth Rate]]</f>
        <v/>
      </c>
      <c r="F2529">
        <f>Table21[[#This Row],[UNITID]]</f>
        <v>204255</v>
      </c>
      <c r="G2529" s="7" t="str">
        <f>Table21[[#This Row],[Growth Rate]]</f>
        <v/>
      </c>
      <c r="H2529">
        <f>Table5[[#This Row],[UNITID]]</f>
        <v>204255</v>
      </c>
      <c r="I2529" s="7" t="str">
        <f>Table5[[#This Row],[Growth Rate]]</f>
        <v/>
      </c>
    </row>
    <row r="2530" spans="1:9" hidden="1">
      <c r="A2530">
        <f>Table19[[#This Row],[UNITID]]</f>
        <v>204255</v>
      </c>
      <c r="B2530" s="2" t="str">
        <f>Table19[[#This Row],[OUTCOMES MEASURES]]</f>
        <v>Number of adjusted cohort receiving an award at 4 years</v>
      </c>
      <c r="C2530" s="7">
        <f>Table19[[#This Row],[Growth Rate]]</f>
        <v>-0.29081632653061223</v>
      </c>
      <c r="D2530">
        <f>Table20[[#This Row],[UNITID]]</f>
        <v>204255</v>
      </c>
      <c r="E2530" s="7">
        <f>Table20[[#This Row],[Growth Rate]]</f>
        <v>-0.38636363636363635</v>
      </c>
      <c r="F2530">
        <f>Table21[[#This Row],[UNITID]]</f>
        <v>204255</v>
      </c>
      <c r="G2530" s="21">
        <f>Table21[[#This Row],[Growth Rate]]</f>
        <v>-0.19480519480519481</v>
      </c>
      <c r="H2530">
        <f>Table5[[#This Row],[UNITID]]</f>
        <v>204255</v>
      </c>
      <c r="I2530" s="7">
        <f>Table5[[#This Row],[Growth Rate]]</f>
        <v>-8.1081081081081086E-2</v>
      </c>
    </row>
    <row r="2531" spans="1:9" ht="14.25">
      <c r="A2531" s="63">
        <f>Table19[[#This Row],[UNITID]]</f>
        <v>204255</v>
      </c>
      <c r="B2531" s="148" t="str">
        <f>Table19[[#This Row],[OUTCOMES MEASURES]]</f>
        <v>Percent of adjusted cohort receiving an award at 4 years</v>
      </c>
      <c r="C2531" s="156">
        <f>Table19[[#This Row],[Growth Rate]]</f>
        <v>0.6785714285714286</v>
      </c>
      <c r="D2531">
        <f>Table20[[#This Row],[UNITID]]</f>
        <v>204255</v>
      </c>
      <c r="E2531" s="156">
        <f>Table20[[#This Row],[Growth Rate]]</f>
        <v>-0.1111111111111111</v>
      </c>
      <c r="F2531">
        <f>Table21[[#This Row],[UNITID]]</f>
        <v>204255</v>
      </c>
      <c r="G2531" s="157">
        <f>Table21[[#This Row],[Growth Rate]]</f>
        <v>0.48648648648648651</v>
      </c>
      <c r="H2531">
        <f>Table5[[#This Row],[UNITID]]</f>
        <v>204255</v>
      </c>
      <c r="I2531" s="156">
        <f>Table5[[#This Row],[Growth Rate]]</f>
        <v>0.59259259259259256</v>
      </c>
    </row>
    <row r="2532" spans="1:9" hidden="1">
      <c r="A2532">
        <f>Table19[[#This Row],[UNITID]]</f>
        <v>204255</v>
      </c>
      <c r="B2532" t="str">
        <f>Table19[[#This Row],[OUTCOMES MEASURES]]</f>
        <v>Number of adjusted cohort receiving a certificate at 6 years</v>
      </c>
      <c r="C2532" s="7">
        <f>Table19[[#This Row],[Growth Rate]]</f>
        <v>-0.51351351351351349</v>
      </c>
      <c r="D2532">
        <f>Table20[[#This Row],[UNITID]]</f>
        <v>204255</v>
      </c>
      <c r="E2532" s="7">
        <f>Table20[[#This Row],[Growth Rate]]</f>
        <v>-0.8571428571428571</v>
      </c>
      <c r="F2532">
        <f>Table21[[#This Row],[UNITID]]</f>
        <v>204255</v>
      </c>
      <c r="G2532" s="7">
        <f>Table21[[#This Row],[Growth Rate]]</f>
        <v>0.25</v>
      </c>
      <c r="H2532">
        <f>Table5[[#This Row],[UNITID]]</f>
        <v>204255</v>
      </c>
      <c r="I2532" s="7" t="str">
        <f>Table5[[#This Row],[Growth Rate]]</f>
        <v/>
      </c>
    </row>
    <row r="2533" spans="1:9" hidden="1">
      <c r="A2533">
        <f>Table19[[#This Row],[UNITID]]</f>
        <v>204255</v>
      </c>
      <c r="B2533" t="str">
        <f>Table19[[#This Row],[OUTCOMES MEASURES]]</f>
        <v>Number of adjusted cohort receiving an Associate's degree at 6 years</v>
      </c>
      <c r="C2533" s="7">
        <f>Table19[[#This Row],[Growth Rate]]</f>
        <v>-0.27325581395348836</v>
      </c>
      <c r="D2533">
        <f>Table20[[#This Row],[UNITID]]</f>
        <v>204255</v>
      </c>
      <c r="E2533" s="7">
        <f>Table20[[#This Row],[Growth Rate]]</f>
        <v>-0.32500000000000001</v>
      </c>
      <c r="F2533">
        <f>Table21[[#This Row],[UNITID]]</f>
        <v>204255</v>
      </c>
      <c r="G2533" s="7">
        <f>Table21[[#This Row],[Growth Rate]]</f>
        <v>-0.22666666666666666</v>
      </c>
      <c r="H2533">
        <f>Table5[[#This Row],[UNITID]]</f>
        <v>204255</v>
      </c>
      <c r="I2533" s="7">
        <f>Table5[[#This Row],[Growth Rate]]</f>
        <v>-0.10256410256410256</v>
      </c>
    </row>
    <row r="2534" spans="1:9" hidden="1">
      <c r="A2534">
        <f>Table19[[#This Row],[UNITID]]</f>
        <v>204255</v>
      </c>
      <c r="B2534" t="str">
        <f>Table19[[#This Row],[OUTCOMES MEASURES]]</f>
        <v>Number of adjusted cohort receiving a Bachelor's degree at 6 years</v>
      </c>
      <c r="C2534" s="7" t="str">
        <f>Table19[[#This Row],[Growth Rate]]</f>
        <v/>
      </c>
      <c r="D2534">
        <f>Table20[[#This Row],[UNITID]]</f>
        <v>204255</v>
      </c>
      <c r="E2534" s="7" t="str">
        <f>Table20[[#This Row],[Growth Rate]]</f>
        <v/>
      </c>
      <c r="F2534">
        <f>Table21[[#This Row],[UNITID]]</f>
        <v>204255</v>
      </c>
      <c r="G2534" s="7" t="str">
        <f>Table21[[#This Row],[Growth Rate]]</f>
        <v/>
      </c>
      <c r="H2534">
        <f>Table5[[#This Row],[UNITID]]</f>
        <v>204255</v>
      </c>
      <c r="I2534" s="7" t="str">
        <f>Table5[[#This Row],[Growth Rate]]</f>
        <v/>
      </c>
    </row>
    <row r="2535" spans="1:9" hidden="1">
      <c r="A2535">
        <f>Table19[[#This Row],[UNITID]]</f>
        <v>204255</v>
      </c>
      <c r="B2535" s="2" t="str">
        <f>Table19[[#This Row],[OUTCOMES MEASURES]]</f>
        <v>Number of adjusted cohort receiving an award at 6 years</v>
      </c>
      <c r="C2535" s="7">
        <f>Table19[[#This Row],[Growth Rate]]</f>
        <v>-0.31578947368421051</v>
      </c>
      <c r="D2535">
        <f>Table20[[#This Row],[UNITID]]</f>
        <v>204255</v>
      </c>
      <c r="E2535" s="7">
        <f>Table20[[#This Row],[Growth Rate]]</f>
        <v>-0.46296296296296297</v>
      </c>
      <c r="F2535">
        <f>Table21[[#This Row],[UNITID]]</f>
        <v>204255</v>
      </c>
      <c r="G2535" s="21">
        <f>Table21[[#This Row],[Growth Rate]]</f>
        <v>-0.20253164556962025</v>
      </c>
      <c r="H2535">
        <f>Table5[[#This Row],[UNITID]]</f>
        <v>204255</v>
      </c>
      <c r="I2535" s="7">
        <f>Table5[[#This Row],[Growth Rate]]</f>
        <v>-7.6923076923076927E-2</v>
      </c>
    </row>
    <row r="2536" spans="1:9" ht="14.25">
      <c r="A2536" s="63">
        <f>Table19[[#This Row],[UNITID]]</f>
        <v>204255</v>
      </c>
      <c r="B2536" s="148" t="str">
        <f>Table19[[#This Row],[OUTCOMES MEASURES]]</f>
        <v>Percent of adjusted cohort receiving an award at 6 years</v>
      </c>
      <c r="C2536" s="156">
        <f>Table19[[#This Row],[Growth Rate]]</f>
        <v>0.6</v>
      </c>
      <c r="D2536">
        <f>Table20[[#This Row],[UNITID]]</f>
        <v>204255</v>
      </c>
      <c r="E2536" s="156">
        <f>Table20[[#This Row],[Growth Rate]]</f>
        <v>-0.18181818181818182</v>
      </c>
      <c r="F2536">
        <f>Table21[[#This Row],[UNITID]]</f>
        <v>204255</v>
      </c>
      <c r="G2536" s="157">
        <f>Table21[[#This Row],[Growth Rate]]</f>
        <v>0.47368421052631576</v>
      </c>
      <c r="H2536">
        <f>Table5[[#This Row],[UNITID]]</f>
        <v>204255</v>
      </c>
      <c r="I2536" s="156">
        <f>Table5[[#This Row],[Growth Rate]]</f>
        <v>0.55172413793103448</v>
      </c>
    </row>
    <row r="2537" spans="1:9" hidden="1">
      <c r="A2537">
        <f>Table19[[#This Row],[UNITID]]</f>
        <v>204255</v>
      </c>
      <c r="B2537" t="str">
        <f>Table19[[#This Row],[OUTCOMES MEASURES]]</f>
        <v>Number of adjusted cohort receiving a certificate at 8 years</v>
      </c>
      <c r="C2537" s="7">
        <f>Table19[[#This Row],[Growth Rate]]</f>
        <v>-0.48648648648648651</v>
      </c>
      <c r="D2537">
        <f>Table20[[#This Row],[UNITID]]</f>
        <v>204255</v>
      </c>
      <c r="E2537" s="7">
        <f>Table20[[#This Row],[Growth Rate]]</f>
        <v>-0.8571428571428571</v>
      </c>
      <c r="F2537">
        <f>Table21[[#This Row],[UNITID]]</f>
        <v>204255</v>
      </c>
      <c r="G2537" s="7">
        <f>Table21[[#This Row],[Growth Rate]]</f>
        <v>0.66666666666666663</v>
      </c>
      <c r="H2537">
        <f>Table5[[#This Row],[UNITID]]</f>
        <v>204255</v>
      </c>
      <c r="I2537" s="7" t="str">
        <f>Table5[[#This Row],[Growth Rate]]</f>
        <v/>
      </c>
    </row>
    <row r="2538" spans="1:9" hidden="1">
      <c r="A2538">
        <f>Table19[[#This Row],[UNITID]]</f>
        <v>204255</v>
      </c>
      <c r="B2538" t="str">
        <f>Table19[[#This Row],[OUTCOMES MEASURES]]</f>
        <v>Number of adjusted cohort receiving an Associate's degree at 8 years</v>
      </c>
      <c r="C2538" s="7">
        <f>Table19[[#This Row],[Growth Rate]]</f>
        <v>-0.29213483146067415</v>
      </c>
      <c r="D2538">
        <f>Table20[[#This Row],[UNITID]]</f>
        <v>204255</v>
      </c>
      <c r="E2538" s="7">
        <f>Table20[[#This Row],[Growth Rate]]</f>
        <v>-0.34146341463414637</v>
      </c>
      <c r="F2538">
        <f>Table21[[#This Row],[UNITID]]</f>
        <v>204255</v>
      </c>
      <c r="G2538" s="7">
        <f>Table21[[#This Row],[Growth Rate]]</f>
        <v>-0.2839506172839506</v>
      </c>
      <c r="H2538">
        <f>Table5[[#This Row],[UNITID]]</f>
        <v>204255</v>
      </c>
      <c r="I2538" s="7">
        <f>Table5[[#This Row],[Growth Rate]]</f>
        <v>-0.14634146341463414</v>
      </c>
    </row>
    <row r="2539" spans="1:9" hidden="1">
      <c r="A2539">
        <f>Table19[[#This Row],[UNITID]]</f>
        <v>204255</v>
      </c>
      <c r="B2539" t="str">
        <f>Table19[[#This Row],[OUTCOMES MEASURES]]</f>
        <v>Number of adjusted cohort receiving a Bachelor's degree at 8 years</v>
      </c>
      <c r="C2539" s="7" t="str">
        <f>Table19[[#This Row],[Growth Rate]]</f>
        <v/>
      </c>
      <c r="D2539">
        <f>Table20[[#This Row],[UNITID]]</f>
        <v>204255</v>
      </c>
      <c r="E2539" s="7" t="str">
        <f>Table20[[#This Row],[Growth Rate]]</f>
        <v/>
      </c>
      <c r="F2539">
        <f>Table21[[#This Row],[UNITID]]</f>
        <v>204255</v>
      </c>
      <c r="G2539" s="7" t="str">
        <f>Table21[[#This Row],[Growth Rate]]</f>
        <v/>
      </c>
      <c r="H2539">
        <f>Table5[[#This Row],[UNITID]]</f>
        <v>204255</v>
      </c>
      <c r="I2539" s="7" t="str">
        <f>Table5[[#This Row],[Growth Rate]]</f>
        <v/>
      </c>
    </row>
    <row r="2540" spans="1:9" hidden="1">
      <c r="A2540">
        <f>Table19[[#This Row],[UNITID]]</f>
        <v>204255</v>
      </c>
      <c r="B2540" t="str">
        <f>Table19[[#This Row],[OUTCOMES MEASURES]]</f>
        <v>Number of adjusted cohort receiving an award at 8 years</v>
      </c>
      <c r="C2540" s="7">
        <f>Table19[[#This Row],[Growth Rate]]</f>
        <v>-0.32093023255813952</v>
      </c>
      <c r="D2540">
        <f>Table20[[#This Row],[UNITID]]</f>
        <v>204255</v>
      </c>
      <c r="E2540" s="7">
        <f>Table20[[#This Row],[Growth Rate]]</f>
        <v>-0.47272727272727272</v>
      </c>
      <c r="F2540">
        <f>Table21[[#This Row],[UNITID]]</f>
        <v>204255</v>
      </c>
      <c r="G2540" s="7">
        <f>Table21[[#This Row],[Growth Rate]]</f>
        <v>-0.25</v>
      </c>
      <c r="H2540">
        <f>Table5[[#This Row],[UNITID]]</f>
        <v>204255</v>
      </c>
      <c r="I2540" s="7">
        <f>Table5[[#This Row],[Growth Rate]]</f>
        <v>-0.12195121951219512</v>
      </c>
    </row>
    <row r="2541" spans="1:9" hidden="1">
      <c r="A2541">
        <f>Table19[[#This Row],[UNITID]]</f>
        <v>204255</v>
      </c>
      <c r="B2541" t="str">
        <f>Table19[[#This Row],[OUTCOMES MEASURES]]</f>
        <v>Number of adjusted cohort still enrolled at your institution at 8 years</v>
      </c>
      <c r="C2541" s="7">
        <f>Table19[[#This Row],[Growth Rate]]</f>
        <v>-0.83333333333333337</v>
      </c>
      <c r="D2541">
        <f>Table20[[#This Row],[UNITID]]</f>
        <v>204255</v>
      </c>
      <c r="E2541" s="7">
        <f>Table20[[#This Row],[Growth Rate]]</f>
        <v>-0.66666666666666663</v>
      </c>
      <c r="F2541">
        <f>Table21[[#This Row],[UNITID]]</f>
        <v>204255</v>
      </c>
      <c r="G2541" s="7">
        <f>Table21[[#This Row],[Growth Rate]]</f>
        <v>-1</v>
      </c>
      <c r="H2541">
        <f>Table5[[#This Row],[UNITID]]</f>
        <v>204255</v>
      </c>
      <c r="I2541" s="7" t="str">
        <f>Table5[[#This Row],[Growth Rate]]</f>
        <v/>
      </c>
    </row>
    <row r="2542" spans="1:9" hidden="1">
      <c r="A2542">
        <f>Table19[[#This Row],[UNITID]]</f>
        <v>204255</v>
      </c>
      <c r="B2542" t="str">
        <f>Table19[[#This Row],[OUTCOMES MEASURES]]</f>
        <v>Number of adjusted cohort who enrolled subsequently at another institution at 8 years</v>
      </c>
      <c r="C2542" s="7">
        <f>Table19[[#This Row],[Growth Rate]]</f>
        <v>-0.68148148148148147</v>
      </c>
      <c r="D2542">
        <f>Table20[[#This Row],[UNITID]]</f>
        <v>204255</v>
      </c>
      <c r="E2542" s="7">
        <f>Table20[[#This Row],[Growth Rate]]</f>
        <v>-0.21875</v>
      </c>
      <c r="F2542">
        <f>Table21[[#This Row],[UNITID]]</f>
        <v>204255</v>
      </c>
      <c r="G2542" s="7">
        <f>Table21[[#This Row],[Growth Rate]]</f>
        <v>-0.65454545454545454</v>
      </c>
      <c r="H2542">
        <f>Table5[[#This Row],[UNITID]]</f>
        <v>204255</v>
      </c>
      <c r="I2542" s="7">
        <f>Table5[[#This Row],[Growth Rate]]</f>
        <v>-0.5</v>
      </c>
    </row>
    <row r="2543" spans="1:9" hidden="1">
      <c r="A2543">
        <f>Table19[[#This Row],[UNITID]]</f>
        <v>204255</v>
      </c>
      <c r="B2543" s="2" t="str">
        <f>Table19[[#This Row],[OUTCOMES MEASURES]]</f>
        <v>Number of adjusted cohort whose subsequent enrollment status is unknown at 8 years</v>
      </c>
      <c r="C2543" s="8">
        <f>Table19[[#This Row],[Growth Rate]]</f>
        <v>-0.68047337278106512</v>
      </c>
      <c r="D2543">
        <f>Table20[[#This Row],[UNITID]]</f>
        <v>204255</v>
      </c>
      <c r="E2543" s="7">
        <f>Table20[[#This Row],[Growth Rate]]</f>
        <v>-0.38461538461538464</v>
      </c>
      <c r="F2543">
        <f>Table21[[#This Row],[UNITID]]</f>
        <v>204255</v>
      </c>
      <c r="G2543" s="7">
        <f>Table21[[#This Row],[Growth Rate]]</f>
        <v>-0.53030303030303028</v>
      </c>
      <c r="H2543">
        <f>Table5[[#This Row],[UNITID]]</f>
        <v>204255</v>
      </c>
      <c r="I2543" s="7">
        <f>Table5[[#This Row],[Growth Rate]]</f>
        <v>-0.58181818181818179</v>
      </c>
    </row>
    <row r="2544" spans="1:9" hidden="1">
      <c r="A2544">
        <f>Table19[[#This Row],[UNITID]]</f>
        <v>204255</v>
      </c>
      <c r="B2544" s="2" t="str">
        <f>Table19[[#This Row],[OUTCOMES MEASURES]]</f>
        <v>Number of adjusted cohort who did not receive an award from your institution at 8 years</v>
      </c>
      <c r="C2544" s="7">
        <f>Table19[[#This Row],[Growth Rate]]</f>
        <v>-0.68267223382045927</v>
      </c>
      <c r="D2544">
        <f>Table20[[#This Row],[UNITID]]</f>
        <v>204255</v>
      </c>
      <c r="E2544" s="7">
        <f>Table20[[#This Row],[Growth Rate]]</f>
        <v>-0.33991228070175439</v>
      </c>
      <c r="F2544">
        <f>Table21[[#This Row],[UNITID]]</f>
        <v>204255</v>
      </c>
      <c r="G2544" s="21">
        <f>Table21[[#This Row],[Growth Rate]]</f>
        <v>-0.59677419354838712</v>
      </c>
      <c r="H2544">
        <f>Table5[[#This Row],[UNITID]]</f>
        <v>204255</v>
      </c>
      <c r="I2544" s="7">
        <f>Table5[[#This Row],[Growth Rate]]</f>
        <v>-0.5368421052631579</v>
      </c>
    </row>
    <row r="2545" spans="1:9" ht="14.25">
      <c r="A2545" s="63">
        <f>Table19[[#This Row],[UNITID]]</f>
        <v>204255</v>
      </c>
      <c r="B2545" s="148" t="str">
        <f>Table19[[#This Row],[OUTCOMES MEASURES]]</f>
        <v>Percent of adjusted cohort receiving an award at 8 years</v>
      </c>
      <c r="C2545" s="156">
        <f>Table19[[#This Row],[Growth Rate]]</f>
        <v>0.58064516129032262</v>
      </c>
      <c r="D2545">
        <f>Table20[[#This Row],[UNITID]]</f>
        <v>204255</v>
      </c>
      <c r="E2545" s="156">
        <f>Table20[[#This Row],[Growth Rate]]</f>
        <v>-0.18181818181818182</v>
      </c>
      <c r="F2545">
        <f>Table21[[#This Row],[UNITID]]</f>
        <v>204255</v>
      </c>
      <c r="G2545" s="157">
        <f>Table21[[#This Row],[Growth Rate]]</f>
        <v>0.4</v>
      </c>
      <c r="H2545">
        <f>Table5[[#This Row],[UNITID]]</f>
        <v>204255</v>
      </c>
      <c r="I2545" s="156">
        <f>Table5[[#This Row],[Growth Rate]]</f>
        <v>0.5</v>
      </c>
    </row>
    <row r="2546" spans="1:9" hidden="1">
      <c r="A2546">
        <f>Table19[[#This Row],[UNITID]]</f>
        <v>204255</v>
      </c>
      <c r="B2546" s="2" t="str">
        <f>Table19[[#This Row],[OUTCOMES MEASURES]]</f>
        <v>Percent of adjusted cohort still or subsequently enrolled at 8 years</v>
      </c>
      <c r="C2546" s="8">
        <f>Table19[[#This Row],[Growth Rate]]</f>
        <v>-0.25</v>
      </c>
      <c r="D2546">
        <f>Table20[[#This Row],[UNITID]]</f>
        <v>204255</v>
      </c>
      <c r="E2546" s="7">
        <f>Table20[[#This Row],[Growth Rate]]</f>
        <v>0.19230769230769232</v>
      </c>
      <c r="F2546">
        <f>Table21[[#This Row],[UNITID]]</f>
        <v>204255</v>
      </c>
      <c r="G2546" s="21">
        <f>Table21[[#This Row],[Growth Rate]]</f>
        <v>-0.39285714285714285</v>
      </c>
      <c r="H2546">
        <f>Table5[[#This Row],[UNITID]]</f>
        <v>204255</v>
      </c>
      <c r="I2546" s="7">
        <f>Table5[[#This Row],[Growth Rate]]</f>
        <v>-0.10344827586206896</v>
      </c>
    </row>
    <row r="2547" spans="1:9" ht="14.25">
      <c r="A2547" s="63">
        <f>Table19[[#This Row],[UNITID]]</f>
        <v>204255</v>
      </c>
      <c r="B2547" s="148" t="str">
        <f>Table19[[#This Row],[OUTCOMES MEASURES]]</f>
        <v>Percent of adjusted cohort still enrolled at your institution at 8 years</v>
      </c>
      <c r="C2547" s="156">
        <f>Table19[[#This Row],[Growth Rate]]</f>
        <v>-1</v>
      </c>
      <c r="D2547">
        <f>Table20[[#This Row],[UNITID]]</f>
        <v>204255</v>
      </c>
      <c r="E2547" s="156">
        <f>Table20[[#This Row],[Growth Rate]]</f>
        <v>-1</v>
      </c>
      <c r="F2547">
        <f>Table21[[#This Row],[UNITID]]</f>
        <v>204255</v>
      </c>
      <c r="G2547" s="158">
        <f>Table21[[#This Row],[Growth Rate]]</f>
        <v>-1</v>
      </c>
      <c r="H2547">
        <f>Table5[[#This Row],[UNITID]]</f>
        <v>204255</v>
      </c>
      <c r="I2547" s="156" t="str">
        <f>Table5[[#This Row],[Growth Rate]]</f>
        <v/>
      </c>
    </row>
    <row r="2548" spans="1:9" ht="14.25">
      <c r="A2548" s="63">
        <f>Table19[[#This Row],[UNITID]]</f>
        <v>204255</v>
      </c>
      <c r="B2548" s="148" t="str">
        <f>Table19[[#This Row],[OUTCOMES MEASURES]]</f>
        <v>Percent of adjusted cohort enrolled subsequently at another institution at 8 years</v>
      </c>
      <c r="C2548" s="156">
        <f>Table19[[#This Row],[Growth Rate]]</f>
        <v>-0.26315789473684209</v>
      </c>
      <c r="D2548">
        <f>Table20[[#This Row],[UNITID]]</f>
        <v>204255</v>
      </c>
      <c r="E2548" s="64">
        <f>Table20[[#This Row],[Growth Rate]]</f>
        <v>0.2</v>
      </c>
      <c r="F2548">
        <f>Table21[[#This Row],[UNITID]]</f>
        <v>204255</v>
      </c>
      <c r="G2548" s="158">
        <f>Table21[[#This Row],[Growth Rate]]</f>
        <v>-0.34615384615384615</v>
      </c>
      <c r="H2548">
        <f>Table5[[#This Row],[UNITID]]</f>
        <v>204255</v>
      </c>
      <c r="I2548" s="64">
        <f>Table5[[#This Row],[Growth Rate]]</f>
        <v>-0.13793103448275862</v>
      </c>
    </row>
    <row r="2549" spans="1:9" hidden="1">
      <c r="A2549">
        <f>Table19[[#This Row],[UNITID]]</f>
        <v>204255</v>
      </c>
      <c r="B2549" s="2" t="str">
        <f>Table19[[#This Row],[OUTCOMES MEASURES]]</f>
        <v>Percent of adjusted cohort enrollment status unknown at 8 years</v>
      </c>
      <c r="C2549" s="8">
        <f>Table19[[#This Row],[Growth Rate]]</f>
        <v>-0.26530612244897961</v>
      </c>
      <c r="D2549">
        <f>Table20[[#This Row],[UNITID]]</f>
        <v>204255</v>
      </c>
      <c r="E2549" s="8">
        <f>Table20[[#This Row],[Growth Rate]]</f>
        <v>-4.6875E-2</v>
      </c>
      <c r="F2549">
        <f>Table21[[#This Row],[UNITID]]</f>
        <v>204255</v>
      </c>
      <c r="G2549" s="8">
        <f>Table21[[#This Row],[Growth Rate]]</f>
        <v>-0.15625</v>
      </c>
      <c r="H2549">
        <f>Table5[[#This Row],[UNITID]]</f>
        <v>204255</v>
      </c>
      <c r="I2549" s="8">
        <f>Table5[[#This Row],[Growth Rate]]</f>
        <v>-0.27500000000000002</v>
      </c>
    </row>
    <row r="2550" spans="1:9" hidden="1">
      <c r="A2550">
        <f>Table19[[#This Row],[UNITID]]</f>
        <v>204422</v>
      </c>
      <c r="B2550" s="2" t="str">
        <f>Table19[[#This Row],[OUTCOMES MEASURES]]</f>
        <v>First-Time, Full-Time Cohort</v>
      </c>
      <c r="C2550" s="8">
        <f>Table19[[#This Row],[Growth Rate]]</f>
        <v>-0.32780082987551867</v>
      </c>
      <c r="D2550">
        <f>Table20[[#This Row],[UNITID]]</f>
        <v>204422</v>
      </c>
      <c r="E2550" s="8">
        <f>Table20[[#This Row],[Growth Rate]]</f>
        <v>-0.22222222222222221</v>
      </c>
      <c r="F2550">
        <f>Table21[[#This Row],[UNITID]]</f>
        <v>204422</v>
      </c>
      <c r="G2550" s="8">
        <f>Table21[[#This Row],[Growth Rate]]</f>
        <v>-0.36274509803921567</v>
      </c>
      <c r="H2550">
        <f>Table5[[#This Row],[UNITID]]</f>
        <v>204422</v>
      </c>
      <c r="I2550" s="8">
        <f>Table5[[#This Row],[Growth Rate]]</f>
        <v>-2.2900763358778626E-2</v>
      </c>
    </row>
    <row r="2551" spans="1:9" hidden="1">
      <c r="A2551">
        <f>Table19[[#This Row],[UNITID]]</f>
        <v>204422</v>
      </c>
      <c r="B2551" t="str">
        <f>Table19[[#This Row],[OUTCOMES MEASURES]]</f>
        <v>Exclusions to cohort</v>
      </c>
      <c r="C2551" s="7" t="str">
        <f>Table19[[#This Row],[Growth Rate]]</f>
        <v/>
      </c>
      <c r="D2551">
        <f>Table20[[#This Row],[UNITID]]</f>
        <v>204422</v>
      </c>
      <c r="E2551" s="7" t="str">
        <f>Table20[[#This Row],[Growth Rate]]</f>
        <v/>
      </c>
      <c r="F2551">
        <f>Table21[[#This Row],[UNITID]]</f>
        <v>204422</v>
      </c>
      <c r="G2551" s="7" t="str">
        <f>Table21[[#This Row],[Growth Rate]]</f>
        <v/>
      </c>
      <c r="H2551">
        <f>Table5[[#This Row],[UNITID]]</f>
        <v>204422</v>
      </c>
      <c r="I2551" s="7" t="str">
        <f>Table5[[#This Row],[Growth Rate]]</f>
        <v/>
      </c>
    </row>
    <row r="2552" spans="1:9" ht="14.25">
      <c r="A2552" s="63">
        <f>Table19[[#This Row],[UNITID]]</f>
        <v>204422</v>
      </c>
      <c r="B2552" s="63" t="str">
        <f>Table19[[#This Row],[OUTCOMES MEASURES]]</f>
        <v>Adjusted cohort</v>
      </c>
      <c r="C2552" s="64">
        <f>Table19[[#This Row],[Growth Rate]]</f>
        <v>-0.32780082987551867</v>
      </c>
      <c r="D2552">
        <f>Table20[[#This Row],[UNITID]]</f>
        <v>204422</v>
      </c>
      <c r="E2552" s="64">
        <f>Table20[[#This Row],[Growth Rate]]</f>
        <v>-0.22222222222222221</v>
      </c>
      <c r="F2552">
        <f>Table21[[#This Row],[UNITID]]</f>
        <v>204422</v>
      </c>
      <c r="G2552" s="155">
        <f>Table21[[#This Row],[Growth Rate]]</f>
        <v>-0.36274509803921567</v>
      </c>
      <c r="H2552">
        <f>Table5[[#This Row],[UNITID]]</f>
        <v>204422</v>
      </c>
      <c r="I2552" s="64">
        <f>Table5[[#This Row],[Growth Rate]]</f>
        <v>-2.2900763358778626E-2</v>
      </c>
    </row>
    <row r="2553" spans="1:9" hidden="1">
      <c r="A2553">
        <f>Table19[[#This Row],[UNITID]]</f>
        <v>204422</v>
      </c>
      <c r="B2553" t="str">
        <f>Table19[[#This Row],[OUTCOMES MEASURES]]</f>
        <v>Number of adjusted cohort receiving a certificate at 4 years</v>
      </c>
      <c r="C2553" s="7">
        <f>Table19[[#This Row],[Growth Rate]]</f>
        <v>1.6666666666666667</v>
      </c>
      <c r="D2553">
        <f>Table20[[#This Row],[UNITID]]</f>
        <v>204422</v>
      </c>
      <c r="E2553" s="7">
        <f>Table20[[#This Row],[Growth Rate]]</f>
        <v>0.1111111111111111</v>
      </c>
      <c r="F2553">
        <f>Table21[[#This Row],[UNITID]]</f>
        <v>204422</v>
      </c>
      <c r="G2553" s="7">
        <f>Table21[[#This Row],[Growth Rate]]</f>
        <v>4</v>
      </c>
      <c r="H2553">
        <f>Table5[[#This Row],[UNITID]]</f>
        <v>204422</v>
      </c>
      <c r="I2553" s="7">
        <f>Table5[[#This Row],[Growth Rate]]</f>
        <v>0.5</v>
      </c>
    </row>
    <row r="2554" spans="1:9" hidden="1">
      <c r="A2554">
        <f>Table19[[#This Row],[UNITID]]</f>
        <v>204422</v>
      </c>
      <c r="B2554" t="str">
        <f>Table19[[#This Row],[OUTCOMES MEASURES]]</f>
        <v>Number of adjusted cohort receiving an Associate's degree at 4 years</v>
      </c>
      <c r="C2554" s="7">
        <f>Table19[[#This Row],[Growth Rate]]</f>
        <v>-0.10344827586206896</v>
      </c>
      <c r="D2554">
        <f>Table20[[#This Row],[UNITID]]</f>
        <v>204422</v>
      </c>
      <c r="E2554" s="7">
        <f>Table20[[#This Row],[Growth Rate]]</f>
        <v>0.15151515151515152</v>
      </c>
      <c r="F2554">
        <f>Table21[[#This Row],[UNITID]]</f>
        <v>204422</v>
      </c>
      <c r="G2554" s="7">
        <f>Table21[[#This Row],[Growth Rate]]</f>
        <v>-0.40625</v>
      </c>
      <c r="H2554">
        <f>Table5[[#This Row],[UNITID]]</f>
        <v>204422</v>
      </c>
      <c r="I2554" s="7">
        <f>Table5[[#This Row],[Growth Rate]]</f>
        <v>0.36</v>
      </c>
    </row>
    <row r="2555" spans="1:9" hidden="1">
      <c r="A2555">
        <f>Table19[[#This Row],[UNITID]]</f>
        <v>204422</v>
      </c>
      <c r="B2555" t="str">
        <f>Table19[[#This Row],[OUTCOMES MEASURES]]</f>
        <v>Number of adjusted cohort receiving a Bachelor's degree at 4 years</v>
      </c>
      <c r="C2555" s="7" t="str">
        <f>Table19[[#This Row],[Growth Rate]]</f>
        <v/>
      </c>
      <c r="D2555">
        <f>Table20[[#This Row],[UNITID]]</f>
        <v>204422</v>
      </c>
      <c r="E2555" s="7" t="str">
        <f>Table20[[#This Row],[Growth Rate]]</f>
        <v/>
      </c>
      <c r="F2555">
        <f>Table21[[#This Row],[UNITID]]</f>
        <v>204422</v>
      </c>
      <c r="G2555" s="7" t="str">
        <f>Table21[[#This Row],[Growth Rate]]</f>
        <v/>
      </c>
      <c r="H2555">
        <f>Table5[[#This Row],[UNITID]]</f>
        <v>204422</v>
      </c>
      <c r="I2555" s="7" t="str">
        <f>Table5[[#This Row],[Growth Rate]]</f>
        <v/>
      </c>
    </row>
    <row r="2556" spans="1:9" hidden="1">
      <c r="A2556">
        <f>Table19[[#This Row],[UNITID]]</f>
        <v>204422</v>
      </c>
      <c r="B2556" s="2" t="str">
        <f>Table19[[#This Row],[OUTCOMES MEASURES]]</f>
        <v>Number of adjusted cohort receiving an award at 4 years</v>
      </c>
      <c r="C2556" s="7">
        <f>Table19[[#This Row],[Growth Rate]]</f>
        <v>1.0752688172043012E-2</v>
      </c>
      <c r="D2556">
        <f>Table20[[#This Row],[UNITID]]</f>
        <v>204422</v>
      </c>
      <c r="E2556" s="7">
        <f>Table20[[#This Row],[Growth Rate]]</f>
        <v>0.14285714285714285</v>
      </c>
      <c r="F2556">
        <f>Table21[[#This Row],[UNITID]]</f>
        <v>204422</v>
      </c>
      <c r="G2556" s="21">
        <f>Table21[[#This Row],[Growth Rate]]</f>
        <v>-0.27272727272727271</v>
      </c>
      <c r="H2556">
        <f>Table5[[#This Row],[UNITID]]</f>
        <v>204422</v>
      </c>
      <c r="I2556" s="7">
        <f>Table5[[#This Row],[Growth Rate]]</f>
        <v>0.37037037037037035</v>
      </c>
    </row>
    <row r="2557" spans="1:9" ht="14.25">
      <c r="A2557" s="63">
        <f>Table19[[#This Row],[UNITID]]</f>
        <v>204422</v>
      </c>
      <c r="B2557" s="148" t="str">
        <f>Table19[[#This Row],[OUTCOMES MEASURES]]</f>
        <v>Percent of adjusted cohort receiving an award at 4 years</v>
      </c>
      <c r="C2557" s="156">
        <f>Table19[[#This Row],[Growth Rate]]</f>
        <v>0.52631578947368418</v>
      </c>
      <c r="D2557">
        <f>Table20[[#This Row],[UNITID]]</f>
        <v>204422</v>
      </c>
      <c r="E2557" s="156">
        <f>Table20[[#This Row],[Growth Rate]]</f>
        <v>0.4</v>
      </c>
      <c r="F2557">
        <f>Table21[[#This Row],[UNITID]]</f>
        <v>204422</v>
      </c>
      <c r="G2557" s="157">
        <f>Table21[[#This Row],[Growth Rate]]</f>
        <v>0.15625</v>
      </c>
      <c r="H2557">
        <f>Table5[[#This Row],[UNITID]]</f>
        <v>204422</v>
      </c>
      <c r="I2557" s="156">
        <f>Table5[[#This Row],[Growth Rate]]</f>
        <v>0.38095238095238093</v>
      </c>
    </row>
    <row r="2558" spans="1:9" hidden="1">
      <c r="A2558">
        <f>Table19[[#This Row],[UNITID]]</f>
        <v>204422</v>
      </c>
      <c r="B2558" t="str">
        <f>Table19[[#This Row],[OUTCOMES MEASURES]]</f>
        <v>Number of adjusted cohort receiving a certificate at 6 years</v>
      </c>
      <c r="C2558" s="7">
        <f>Table19[[#This Row],[Growth Rate]]</f>
        <v>0.8571428571428571</v>
      </c>
      <c r="D2558">
        <f>Table20[[#This Row],[UNITID]]</f>
        <v>204422</v>
      </c>
      <c r="E2558" s="7">
        <f>Table20[[#This Row],[Growth Rate]]</f>
        <v>0.1</v>
      </c>
      <c r="F2558">
        <f>Table21[[#This Row],[UNITID]]</f>
        <v>204422</v>
      </c>
      <c r="G2558" s="7">
        <f>Table21[[#This Row],[Growth Rate]]</f>
        <v>1.5</v>
      </c>
      <c r="H2558">
        <f>Table5[[#This Row],[UNITID]]</f>
        <v>204422</v>
      </c>
      <c r="I2558" s="7">
        <f>Table5[[#This Row],[Growth Rate]]</f>
        <v>1.5</v>
      </c>
    </row>
    <row r="2559" spans="1:9" hidden="1">
      <c r="A2559">
        <f>Table19[[#This Row],[UNITID]]</f>
        <v>204422</v>
      </c>
      <c r="B2559" t="str">
        <f>Table19[[#This Row],[OUTCOMES MEASURES]]</f>
        <v>Number of adjusted cohort receiving an Associate's degree at 6 years</v>
      </c>
      <c r="C2559" s="7">
        <f>Table19[[#This Row],[Growth Rate]]</f>
        <v>-0.13636363636363635</v>
      </c>
      <c r="D2559">
        <f>Table20[[#This Row],[UNITID]]</f>
        <v>204422</v>
      </c>
      <c r="E2559" s="7">
        <f>Table20[[#This Row],[Growth Rate]]</f>
        <v>0</v>
      </c>
      <c r="F2559">
        <f>Table21[[#This Row],[UNITID]]</f>
        <v>204422</v>
      </c>
      <c r="G2559" s="7">
        <f>Table21[[#This Row],[Growth Rate]]</f>
        <v>-0.41176470588235292</v>
      </c>
      <c r="H2559">
        <f>Table5[[#This Row],[UNITID]]</f>
        <v>204422</v>
      </c>
      <c r="I2559" s="7">
        <f>Table5[[#This Row],[Growth Rate]]</f>
        <v>0.11428571428571428</v>
      </c>
    </row>
    <row r="2560" spans="1:9" hidden="1">
      <c r="A2560">
        <f>Table19[[#This Row],[UNITID]]</f>
        <v>204422</v>
      </c>
      <c r="B2560" t="str">
        <f>Table19[[#This Row],[OUTCOMES MEASURES]]</f>
        <v>Number of adjusted cohort receiving a Bachelor's degree at 6 years</v>
      </c>
      <c r="C2560" s="7" t="str">
        <f>Table19[[#This Row],[Growth Rate]]</f>
        <v/>
      </c>
      <c r="D2560">
        <f>Table20[[#This Row],[UNITID]]</f>
        <v>204422</v>
      </c>
      <c r="E2560" s="7" t="str">
        <f>Table20[[#This Row],[Growth Rate]]</f>
        <v/>
      </c>
      <c r="F2560">
        <f>Table21[[#This Row],[UNITID]]</f>
        <v>204422</v>
      </c>
      <c r="G2560" s="7" t="str">
        <f>Table21[[#This Row],[Growth Rate]]</f>
        <v/>
      </c>
      <c r="H2560">
        <f>Table5[[#This Row],[UNITID]]</f>
        <v>204422</v>
      </c>
      <c r="I2560" s="7" t="str">
        <f>Table5[[#This Row],[Growth Rate]]</f>
        <v/>
      </c>
    </row>
    <row r="2561" spans="1:9" hidden="1">
      <c r="A2561">
        <f>Table19[[#This Row],[UNITID]]</f>
        <v>204422</v>
      </c>
      <c r="B2561" s="2" t="str">
        <f>Table19[[#This Row],[OUTCOMES MEASURES]]</f>
        <v>Number of adjusted cohort receiving an award at 6 years</v>
      </c>
      <c r="C2561" s="7">
        <f>Table19[[#This Row],[Growth Rate]]</f>
        <v>-7.6923076923076927E-2</v>
      </c>
      <c r="D2561">
        <f>Table20[[#This Row],[UNITID]]</f>
        <v>204422</v>
      </c>
      <c r="E2561" s="7">
        <f>Table20[[#This Row],[Growth Rate]]</f>
        <v>3.4482758620689655E-2</v>
      </c>
      <c r="F2561">
        <f>Table21[[#This Row],[UNITID]]</f>
        <v>204422</v>
      </c>
      <c r="G2561" s="21">
        <f>Table21[[#This Row],[Growth Rate]]</f>
        <v>-0.30555555555555558</v>
      </c>
      <c r="H2561">
        <f>Table5[[#This Row],[UNITID]]</f>
        <v>204422</v>
      </c>
      <c r="I2561" s="7">
        <f>Table5[[#This Row],[Growth Rate]]</f>
        <v>0.1891891891891892</v>
      </c>
    </row>
    <row r="2562" spans="1:9" ht="14.25">
      <c r="A2562" s="63">
        <f>Table19[[#This Row],[UNITID]]</f>
        <v>204422</v>
      </c>
      <c r="B2562" s="148" t="str">
        <f>Table19[[#This Row],[OUTCOMES MEASURES]]</f>
        <v>Percent of adjusted cohort receiving an award at 6 years</v>
      </c>
      <c r="C2562" s="156">
        <f>Table19[[#This Row],[Growth Rate]]</f>
        <v>0.375</v>
      </c>
      <c r="D2562">
        <f>Table20[[#This Row],[UNITID]]</f>
        <v>204422</v>
      </c>
      <c r="E2562" s="156">
        <f>Table20[[#This Row],[Growth Rate]]</f>
        <v>0.30769230769230771</v>
      </c>
      <c r="F2562">
        <f>Table21[[#This Row],[UNITID]]</f>
        <v>204422</v>
      </c>
      <c r="G2562" s="157">
        <f>Table21[[#This Row],[Growth Rate]]</f>
        <v>8.5714285714285715E-2</v>
      </c>
      <c r="H2562">
        <f>Table5[[#This Row],[UNITID]]</f>
        <v>204422</v>
      </c>
      <c r="I2562" s="156">
        <f>Table5[[#This Row],[Growth Rate]]</f>
        <v>0.21428571428571427</v>
      </c>
    </row>
    <row r="2563" spans="1:9" hidden="1">
      <c r="A2563">
        <f>Table19[[#This Row],[UNITID]]</f>
        <v>204422</v>
      </c>
      <c r="B2563" t="str">
        <f>Table19[[#This Row],[OUTCOMES MEASURES]]</f>
        <v>Number of adjusted cohort receiving a certificate at 8 years</v>
      </c>
      <c r="C2563" s="7">
        <f>Table19[[#This Row],[Growth Rate]]</f>
        <v>0.625</v>
      </c>
      <c r="D2563">
        <f>Table20[[#This Row],[UNITID]]</f>
        <v>204422</v>
      </c>
      <c r="E2563" s="7">
        <f>Table20[[#This Row],[Growth Rate]]</f>
        <v>-0.33333333333333331</v>
      </c>
      <c r="F2563">
        <f>Table21[[#This Row],[UNITID]]</f>
        <v>204422</v>
      </c>
      <c r="G2563" s="7">
        <f>Table21[[#This Row],[Growth Rate]]</f>
        <v>1.5</v>
      </c>
      <c r="H2563">
        <f>Table5[[#This Row],[UNITID]]</f>
        <v>204422</v>
      </c>
      <c r="I2563" s="7">
        <f>Table5[[#This Row],[Growth Rate]]</f>
        <v>1</v>
      </c>
    </row>
    <row r="2564" spans="1:9" hidden="1">
      <c r="A2564">
        <f>Table19[[#This Row],[UNITID]]</f>
        <v>204422</v>
      </c>
      <c r="B2564" t="str">
        <f>Table19[[#This Row],[OUTCOMES MEASURES]]</f>
        <v>Number of adjusted cohort receiving an Associate's degree at 8 years</v>
      </c>
      <c r="C2564" s="7">
        <f>Table19[[#This Row],[Growth Rate]]</f>
        <v>-0.11403508771929824</v>
      </c>
      <c r="D2564">
        <f>Table20[[#This Row],[UNITID]]</f>
        <v>204422</v>
      </c>
      <c r="E2564" s="7">
        <f>Table20[[#This Row],[Growth Rate]]</f>
        <v>1.9230769230769232E-2</v>
      </c>
      <c r="F2564">
        <f>Table21[[#This Row],[UNITID]]</f>
        <v>204422</v>
      </c>
      <c r="G2564" s="7">
        <f>Table21[[#This Row],[Growth Rate]]</f>
        <v>-0.4</v>
      </c>
      <c r="H2564">
        <f>Table5[[#This Row],[UNITID]]</f>
        <v>204422</v>
      </c>
      <c r="I2564" s="7">
        <f>Table5[[#This Row],[Growth Rate]]</f>
        <v>0.14285714285714285</v>
      </c>
    </row>
    <row r="2565" spans="1:9" hidden="1">
      <c r="A2565">
        <f>Table19[[#This Row],[UNITID]]</f>
        <v>204422</v>
      </c>
      <c r="B2565" t="str">
        <f>Table19[[#This Row],[OUTCOMES MEASURES]]</f>
        <v>Number of adjusted cohort receiving a Bachelor's degree at 8 years</v>
      </c>
      <c r="C2565" s="7" t="str">
        <f>Table19[[#This Row],[Growth Rate]]</f>
        <v/>
      </c>
      <c r="D2565">
        <f>Table20[[#This Row],[UNITID]]</f>
        <v>204422</v>
      </c>
      <c r="E2565" s="7" t="str">
        <f>Table20[[#This Row],[Growth Rate]]</f>
        <v/>
      </c>
      <c r="F2565">
        <f>Table21[[#This Row],[UNITID]]</f>
        <v>204422</v>
      </c>
      <c r="G2565" s="7" t="str">
        <f>Table21[[#This Row],[Growth Rate]]</f>
        <v/>
      </c>
      <c r="H2565">
        <f>Table5[[#This Row],[UNITID]]</f>
        <v>204422</v>
      </c>
      <c r="I2565" s="7" t="str">
        <f>Table5[[#This Row],[Growth Rate]]</f>
        <v/>
      </c>
    </row>
    <row r="2566" spans="1:9" hidden="1">
      <c r="A2566">
        <f>Table19[[#This Row],[UNITID]]</f>
        <v>204422</v>
      </c>
      <c r="B2566" t="str">
        <f>Table19[[#This Row],[OUTCOMES MEASURES]]</f>
        <v>Number of adjusted cohort receiving an award at 8 years</v>
      </c>
      <c r="C2566" s="7">
        <f>Table19[[#This Row],[Growth Rate]]</f>
        <v>-5.737704918032787E-2</v>
      </c>
      <c r="D2566">
        <f>Table20[[#This Row],[UNITID]]</f>
        <v>204422</v>
      </c>
      <c r="E2566" s="7">
        <f>Table20[[#This Row],[Growth Rate]]</f>
        <v>-4.4776119402985072E-2</v>
      </c>
      <c r="F2566">
        <f>Table21[[#This Row],[UNITID]]</f>
        <v>204422</v>
      </c>
      <c r="G2566" s="7">
        <f>Table21[[#This Row],[Growth Rate]]</f>
        <v>-0.29729729729729731</v>
      </c>
      <c r="H2566">
        <f>Table5[[#This Row],[UNITID]]</f>
        <v>204422</v>
      </c>
      <c r="I2566" s="7">
        <f>Table5[[#This Row],[Growth Rate]]</f>
        <v>0.1891891891891892</v>
      </c>
    </row>
    <row r="2567" spans="1:9" hidden="1">
      <c r="A2567">
        <f>Table19[[#This Row],[UNITID]]</f>
        <v>204422</v>
      </c>
      <c r="B2567" t="str">
        <f>Table19[[#This Row],[OUTCOMES MEASURES]]</f>
        <v>Number of adjusted cohort still enrolled at your institution at 8 years</v>
      </c>
      <c r="C2567" s="7">
        <f>Table19[[#This Row],[Growth Rate]]</f>
        <v>-0.5714285714285714</v>
      </c>
      <c r="D2567">
        <f>Table20[[#This Row],[UNITID]]</f>
        <v>204422</v>
      </c>
      <c r="E2567" s="7">
        <f>Table20[[#This Row],[Growth Rate]]</f>
        <v>0.42857142857142855</v>
      </c>
      <c r="F2567">
        <f>Table21[[#This Row],[UNITID]]</f>
        <v>204422</v>
      </c>
      <c r="G2567" s="7" t="str">
        <f>Table21[[#This Row],[Growth Rate]]</f>
        <v/>
      </c>
      <c r="H2567">
        <f>Table5[[#This Row],[UNITID]]</f>
        <v>204422</v>
      </c>
      <c r="I2567" s="7">
        <f>Table5[[#This Row],[Growth Rate]]</f>
        <v>-1</v>
      </c>
    </row>
    <row r="2568" spans="1:9" hidden="1">
      <c r="A2568">
        <f>Table19[[#This Row],[UNITID]]</f>
        <v>204422</v>
      </c>
      <c r="B2568" t="str">
        <f>Table19[[#This Row],[OUTCOMES MEASURES]]</f>
        <v>Number of adjusted cohort who enrolled subsequently at another institution at 8 years</v>
      </c>
      <c r="C2568" s="7">
        <f>Table19[[#This Row],[Growth Rate]]</f>
        <v>-0.22018348623853212</v>
      </c>
      <c r="D2568">
        <f>Table20[[#This Row],[UNITID]]</f>
        <v>204422</v>
      </c>
      <c r="E2568" s="7">
        <f>Table20[[#This Row],[Growth Rate]]</f>
        <v>0.11702127659574468</v>
      </c>
      <c r="F2568">
        <f>Table21[[#This Row],[UNITID]]</f>
        <v>204422</v>
      </c>
      <c r="G2568" s="7">
        <f>Table21[[#This Row],[Growth Rate]]</f>
        <v>-0.25806451612903225</v>
      </c>
      <c r="H2568">
        <f>Table5[[#This Row],[UNITID]]</f>
        <v>204422</v>
      </c>
      <c r="I2568" s="7">
        <f>Table5[[#This Row],[Growth Rate]]</f>
        <v>0.15789473684210525</v>
      </c>
    </row>
    <row r="2569" spans="1:9" hidden="1">
      <c r="A2569">
        <f>Table19[[#This Row],[UNITID]]</f>
        <v>204422</v>
      </c>
      <c r="B2569" s="2" t="str">
        <f>Table19[[#This Row],[OUTCOMES MEASURES]]</f>
        <v>Number of adjusted cohort whose subsequent enrollment status is unknown at 8 years</v>
      </c>
      <c r="C2569" s="8">
        <f>Table19[[#This Row],[Growth Rate]]</f>
        <v>-0.50409836065573765</v>
      </c>
      <c r="D2569">
        <f>Table20[[#This Row],[UNITID]]</f>
        <v>204422</v>
      </c>
      <c r="E2569" s="7">
        <f>Table20[[#This Row],[Growth Rate]]</f>
        <v>-0.39926739926739929</v>
      </c>
      <c r="F2569">
        <f>Table21[[#This Row],[UNITID]]</f>
        <v>204422</v>
      </c>
      <c r="G2569" s="7">
        <f>Table21[[#This Row],[Growth Rate]]</f>
        <v>-0.55882352941176472</v>
      </c>
      <c r="H2569">
        <f>Table5[[#This Row],[UNITID]]</f>
        <v>204422</v>
      </c>
      <c r="I2569" s="7">
        <f>Table5[[#This Row],[Growth Rate]]</f>
        <v>-0.27272727272727271</v>
      </c>
    </row>
    <row r="2570" spans="1:9" hidden="1">
      <c r="A2570">
        <f>Table19[[#This Row],[UNITID]]</f>
        <v>204422</v>
      </c>
      <c r="B2570" s="2" t="str">
        <f>Table19[[#This Row],[OUTCOMES MEASURES]]</f>
        <v>Number of adjusted cohort who did not receive an award from your institution at 8 years</v>
      </c>
      <c r="C2570" s="7">
        <f>Table19[[#This Row],[Growth Rate]]</f>
        <v>-0.41944444444444445</v>
      </c>
      <c r="D2570">
        <f>Table20[[#This Row],[UNITID]]</f>
        <v>204422</v>
      </c>
      <c r="E2570" s="7">
        <f>Table20[[#This Row],[Growth Rate]]</f>
        <v>-0.25401069518716579</v>
      </c>
      <c r="F2570">
        <f>Table21[[#This Row],[UNITID]]</f>
        <v>204422</v>
      </c>
      <c r="G2570" s="21">
        <f>Table21[[#This Row],[Growth Rate]]</f>
        <v>-0.4</v>
      </c>
      <c r="H2570">
        <f>Table5[[#This Row],[UNITID]]</f>
        <v>204422</v>
      </c>
      <c r="I2570" s="7">
        <f>Table5[[#This Row],[Growth Rate]]</f>
        <v>-0.10638297872340426</v>
      </c>
    </row>
    <row r="2571" spans="1:9" ht="14.25">
      <c r="A2571" s="63">
        <f>Table19[[#This Row],[UNITID]]</f>
        <v>204422</v>
      </c>
      <c r="B2571" s="148" t="str">
        <f>Table19[[#This Row],[OUTCOMES MEASURES]]</f>
        <v>Percent of adjusted cohort receiving an award at 8 years</v>
      </c>
      <c r="C2571" s="156">
        <f>Table19[[#This Row],[Growth Rate]]</f>
        <v>0.4</v>
      </c>
      <c r="D2571">
        <f>Table20[[#This Row],[UNITID]]</f>
        <v>204422</v>
      </c>
      <c r="E2571" s="156">
        <f>Table20[[#This Row],[Growth Rate]]</f>
        <v>0.26666666666666666</v>
      </c>
      <c r="F2571">
        <f>Table21[[#This Row],[UNITID]]</f>
        <v>204422</v>
      </c>
      <c r="G2571" s="157">
        <f>Table21[[#This Row],[Growth Rate]]</f>
        <v>0.1111111111111111</v>
      </c>
      <c r="H2571">
        <f>Table5[[#This Row],[UNITID]]</f>
        <v>204422</v>
      </c>
      <c r="I2571" s="156">
        <f>Table5[[#This Row],[Growth Rate]]</f>
        <v>0.21428571428571427</v>
      </c>
    </row>
    <row r="2572" spans="1:9" hidden="1">
      <c r="A2572">
        <f>Table19[[#This Row],[UNITID]]</f>
        <v>204422</v>
      </c>
      <c r="B2572" s="2" t="str">
        <f>Table19[[#This Row],[OUTCOMES MEASURES]]</f>
        <v>Percent of adjusted cohort still or subsequently enrolled at 8 years</v>
      </c>
      <c r="C2572" s="8">
        <f>Table19[[#This Row],[Growth Rate]]</f>
        <v>0.125</v>
      </c>
      <c r="D2572">
        <f>Table20[[#This Row],[UNITID]]</f>
        <v>204422</v>
      </c>
      <c r="E2572" s="7">
        <f>Table20[[#This Row],[Growth Rate]]</f>
        <v>0.47826086956521741</v>
      </c>
      <c r="F2572">
        <f>Table21[[#This Row],[UNITID]]</f>
        <v>204422</v>
      </c>
      <c r="G2572" s="21">
        <f>Table21[[#This Row],[Growth Rate]]</f>
        <v>0.23333333333333334</v>
      </c>
      <c r="H2572">
        <f>Table5[[#This Row],[UNITID]]</f>
        <v>204422</v>
      </c>
      <c r="I2572" s="7">
        <f>Table5[[#This Row],[Growth Rate]]</f>
        <v>0.13333333333333333</v>
      </c>
    </row>
    <row r="2573" spans="1:9" ht="14.25">
      <c r="A2573" s="63">
        <f>Table19[[#This Row],[UNITID]]</f>
        <v>204422</v>
      </c>
      <c r="B2573" s="148" t="str">
        <f>Table19[[#This Row],[OUTCOMES MEASURES]]</f>
        <v>Percent of adjusted cohort still enrolled at your institution at 8 years</v>
      </c>
      <c r="C2573" s="156">
        <f>Table19[[#This Row],[Growth Rate]]</f>
        <v>0</v>
      </c>
      <c r="D2573">
        <f>Table20[[#This Row],[UNITID]]</f>
        <v>204422</v>
      </c>
      <c r="E2573" s="156">
        <f>Table20[[#This Row],[Growth Rate]]</f>
        <v>0.5</v>
      </c>
      <c r="F2573">
        <f>Table21[[#This Row],[UNITID]]</f>
        <v>204422</v>
      </c>
      <c r="G2573" s="158" t="str">
        <f>Table21[[#This Row],[Growth Rate]]</f>
        <v/>
      </c>
      <c r="H2573">
        <f>Table5[[#This Row],[UNITID]]</f>
        <v>204422</v>
      </c>
      <c r="I2573" s="156">
        <f>Table5[[#This Row],[Growth Rate]]</f>
        <v>-1</v>
      </c>
    </row>
    <row r="2574" spans="1:9" ht="14.25">
      <c r="A2574" s="63">
        <f>Table19[[#This Row],[UNITID]]</f>
        <v>204422</v>
      </c>
      <c r="B2574" s="148" t="str">
        <f>Table19[[#This Row],[OUTCOMES MEASURES]]</f>
        <v>Percent of adjusted cohort enrolled subsequently at another institution at 8 years</v>
      </c>
      <c r="C2574" s="156">
        <f>Table19[[#This Row],[Growth Rate]]</f>
        <v>0.13043478260869565</v>
      </c>
      <c r="D2574">
        <f>Table20[[#This Row],[UNITID]]</f>
        <v>204422</v>
      </c>
      <c r="E2574" s="64">
        <f>Table20[[#This Row],[Growth Rate]]</f>
        <v>0.47619047619047616</v>
      </c>
      <c r="F2574">
        <f>Table21[[#This Row],[UNITID]]</f>
        <v>204422</v>
      </c>
      <c r="G2574" s="158">
        <f>Table21[[#This Row],[Growth Rate]]</f>
        <v>0.16666666666666666</v>
      </c>
      <c r="H2574">
        <f>Table5[[#This Row],[UNITID]]</f>
        <v>204422</v>
      </c>
      <c r="I2574" s="64">
        <f>Table5[[#This Row],[Growth Rate]]</f>
        <v>0.17241379310344829</v>
      </c>
    </row>
    <row r="2575" spans="1:9" hidden="1">
      <c r="A2575">
        <f>Table19[[#This Row],[UNITID]]</f>
        <v>204422</v>
      </c>
      <c r="B2575" s="2" t="str">
        <f>Table19[[#This Row],[OUTCOMES MEASURES]]</f>
        <v>Percent of adjusted cohort enrollment status unknown at 8 years</v>
      </c>
      <c r="C2575" s="8">
        <f>Table19[[#This Row],[Growth Rate]]</f>
        <v>-0.27450980392156865</v>
      </c>
      <c r="D2575">
        <f>Table20[[#This Row],[UNITID]]</f>
        <v>204422</v>
      </c>
      <c r="E2575" s="8">
        <f>Table20[[#This Row],[Growth Rate]]</f>
        <v>-0.22580645161290322</v>
      </c>
      <c r="F2575">
        <f>Table21[[#This Row],[UNITID]]</f>
        <v>204422</v>
      </c>
      <c r="G2575" s="8">
        <f>Table21[[#This Row],[Growth Rate]]</f>
        <v>-0.30303030303030304</v>
      </c>
      <c r="H2575">
        <f>Table5[[#This Row],[UNITID]]</f>
        <v>204422</v>
      </c>
      <c r="I2575" s="8">
        <f>Table5[[#This Row],[Growth Rate]]</f>
        <v>-0.26190476190476192</v>
      </c>
    </row>
    <row r="2576" spans="1:9" hidden="1">
      <c r="A2576">
        <f>Table19[[#This Row],[UNITID]]</f>
        <v>204440</v>
      </c>
      <c r="B2576" s="2" t="str">
        <f>Table19[[#This Row],[OUTCOMES MEASURES]]</f>
        <v>First-Time, Full-Time Cohort</v>
      </c>
      <c r="C2576" s="8">
        <f>Table19[[#This Row],[Growth Rate]]</f>
        <v>-0.14968152866242038</v>
      </c>
      <c r="D2576">
        <f>Table20[[#This Row],[UNITID]]</f>
        <v>204440</v>
      </c>
      <c r="E2576" s="8">
        <f>Table20[[#This Row],[Growth Rate]]</f>
        <v>-0.61002178649237471</v>
      </c>
      <c r="F2576">
        <f>Table21[[#This Row],[UNITID]]</f>
        <v>204440</v>
      </c>
      <c r="G2576" s="8">
        <f>Table21[[#This Row],[Growth Rate]]</f>
        <v>-0.27058823529411763</v>
      </c>
      <c r="H2576">
        <f>Table5[[#This Row],[UNITID]]</f>
        <v>204440</v>
      </c>
      <c r="I2576" s="8">
        <f>Table5[[#This Row],[Growth Rate]]</f>
        <v>-0.18260869565217391</v>
      </c>
    </row>
    <row r="2577" spans="1:9" hidden="1">
      <c r="A2577">
        <f>Table19[[#This Row],[UNITID]]</f>
        <v>204440</v>
      </c>
      <c r="B2577" t="str">
        <f>Table19[[#This Row],[OUTCOMES MEASURES]]</f>
        <v>Exclusions to cohort</v>
      </c>
      <c r="C2577" s="7" t="str">
        <f>Table19[[#This Row],[Growth Rate]]</f>
        <v/>
      </c>
      <c r="D2577">
        <f>Table20[[#This Row],[UNITID]]</f>
        <v>204440</v>
      </c>
      <c r="E2577" s="7">
        <f>Table20[[#This Row],[Growth Rate]]</f>
        <v>-1</v>
      </c>
      <c r="F2577">
        <f>Table21[[#This Row],[UNITID]]</f>
        <v>204440</v>
      </c>
      <c r="G2577" s="7" t="str">
        <f>Table21[[#This Row],[Growth Rate]]</f>
        <v/>
      </c>
      <c r="H2577">
        <f>Table5[[#This Row],[UNITID]]</f>
        <v>204440</v>
      </c>
      <c r="I2577" s="7" t="str">
        <f>Table5[[#This Row],[Growth Rate]]</f>
        <v/>
      </c>
    </row>
    <row r="2578" spans="1:9" ht="14.25">
      <c r="A2578" s="63">
        <f>Table19[[#This Row],[UNITID]]</f>
        <v>204440</v>
      </c>
      <c r="B2578" s="63" t="str">
        <f>Table19[[#This Row],[OUTCOMES MEASURES]]</f>
        <v>Adjusted cohort</v>
      </c>
      <c r="C2578" s="64">
        <f>Table19[[#This Row],[Growth Rate]]</f>
        <v>-0.14968152866242038</v>
      </c>
      <c r="D2578">
        <f>Table20[[#This Row],[UNITID]]</f>
        <v>204440</v>
      </c>
      <c r="E2578" s="64">
        <f>Table20[[#This Row],[Growth Rate]]</f>
        <v>-0.60745614035087714</v>
      </c>
      <c r="F2578">
        <f>Table21[[#This Row],[UNITID]]</f>
        <v>204440</v>
      </c>
      <c r="G2578" s="155">
        <f>Table21[[#This Row],[Growth Rate]]</f>
        <v>-0.27058823529411763</v>
      </c>
      <c r="H2578">
        <f>Table5[[#This Row],[UNITID]]</f>
        <v>204440</v>
      </c>
      <c r="I2578" s="64">
        <f>Table5[[#This Row],[Growth Rate]]</f>
        <v>-0.18260869565217391</v>
      </c>
    </row>
    <row r="2579" spans="1:9" hidden="1">
      <c r="A2579">
        <f>Table19[[#This Row],[UNITID]]</f>
        <v>204440</v>
      </c>
      <c r="B2579" t="str">
        <f>Table19[[#This Row],[OUTCOMES MEASURES]]</f>
        <v>Number of adjusted cohort receiving a certificate at 4 years</v>
      </c>
      <c r="C2579" s="7">
        <f>Table19[[#This Row],[Growth Rate]]</f>
        <v>-0.30769230769230771</v>
      </c>
      <c r="D2579">
        <f>Table20[[#This Row],[UNITID]]</f>
        <v>204440</v>
      </c>
      <c r="E2579" s="7">
        <f>Table20[[#This Row],[Growth Rate]]</f>
        <v>-0.6</v>
      </c>
      <c r="F2579">
        <f>Table21[[#This Row],[UNITID]]</f>
        <v>204440</v>
      </c>
      <c r="G2579" s="7">
        <f>Table21[[#This Row],[Growth Rate]]</f>
        <v>2</v>
      </c>
      <c r="H2579">
        <f>Table5[[#This Row],[UNITID]]</f>
        <v>204440</v>
      </c>
      <c r="I2579" s="7">
        <f>Table5[[#This Row],[Growth Rate]]</f>
        <v>-8.3333333333333329E-2</v>
      </c>
    </row>
    <row r="2580" spans="1:9" hidden="1">
      <c r="A2580">
        <f>Table19[[#This Row],[UNITID]]</f>
        <v>204440</v>
      </c>
      <c r="B2580" t="str">
        <f>Table19[[#This Row],[OUTCOMES MEASURES]]</f>
        <v>Number of adjusted cohort receiving an Associate's degree at 4 years</v>
      </c>
      <c r="C2580" s="7">
        <f>Table19[[#This Row],[Growth Rate]]</f>
        <v>0.30158730158730157</v>
      </c>
      <c r="D2580">
        <f>Table20[[#This Row],[UNITID]]</f>
        <v>204440</v>
      </c>
      <c r="E2580" s="7">
        <f>Table20[[#This Row],[Growth Rate]]</f>
        <v>7.6923076923076927E-2</v>
      </c>
      <c r="F2580">
        <f>Table21[[#This Row],[UNITID]]</f>
        <v>204440</v>
      </c>
      <c r="G2580" s="7">
        <f>Table21[[#This Row],[Growth Rate]]</f>
        <v>-0.6097560975609756</v>
      </c>
      <c r="H2580">
        <f>Table5[[#This Row],[UNITID]]</f>
        <v>204440</v>
      </c>
      <c r="I2580" s="7">
        <f>Table5[[#This Row],[Growth Rate]]</f>
        <v>0.23529411764705882</v>
      </c>
    </row>
    <row r="2581" spans="1:9" hidden="1">
      <c r="A2581">
        <f>Table19[[#This Row],[UNITID]]</f>
        <v>204440</v>
      </c>
      <c r="B2581" t="str">
        <f>Table19[[#This Row],[OUTCOMES MEASURES]]</f>
        <v>Number of adjusted cohort receiving a Bachelor's degree at 4 years</v>
      </c>
      <c r="C2581" s="7" t="str">
        <f>Table19[[#This Row],[Growth Rate]]</f>
        <v/>
      </c>
      <c r="D2581">
        <f>Table20[[#This Row],[UNITID]]</f>
        <v>204440</v>
      </c>
      <c r="E2581" s="7" t="str">
        <f>Table20[[#This Row],[Growth Rate]]</f>
        <v/>
      </c>
      <c r="F2581">
        <f>Table21[[#This Row],[UNITID]]</f>
        <v>204440</v>
      </c>
      <c r="G2581" s="7" t="str">
        <f>Table21[[#This Row],[Growth Rate]]</f>
        <v/>
      </c>
      <c r="H2581">
        <f>Table5[[#This Row],[UNITID]]</f>
        <v>204440</v>
      </c>
      <c r="I2581" s="7" t="str">
        <f>Table5[[#This Row],[Growth Rate]]</f>
        <v/>
      </c>
    </row>
    <row r="2582" spans="1:9" hidden="1">
      <c r="A2582">
        <f>Table19[[#This Row],[UNITID]]</f>
        <v>204440</v>
      </c>
      <c r="B2582" s="2" t="str">
        <f>Table19[[#This Row],[OUTCOMES MEASURES]]</f>
        <v>Number of adjusted cohort receiving an award at 4 years</v>
      </c>
      <c r="C2582" s="7">
        <f>Table19[[#This Row],[Growth Rate]]</f>
        <v>0.19736842105263158</v>
      </c>
      <c r="D2582">
        <f>Table20[[#This Row],[UNITID]]</f>
        <v>204440</v>
      </c>
      <c r="E2582" s="7">
        <f>Table20[[#This Row],[Growth Rate]]</f>
        <v>-0.2857142857142857</v>
      </c>
      <c r="F2582">
        <f>Table21[[#This Row],[UNITID]]</f>
        <v>204440</v>
      </c>
      <c r="G2582" s="21">
        <f>Table21[[#This Row],[Growth Rate]]</f>
        <v>-0.43181818181818182</v>
      </c>
      <c r="H2582">
        <f>Table5[[#This Row],[UNITID]]</f>
        <v>204440</v>
      </c>
      <c r="I2582" s="7">
        <f>Table5[[#This Row],[Growth Rate]]</f>
        <v>0.10344827586206896</v>
      </c>
    </row>
    <row r="2583" spans="1:9" ht="14.25">
      <c r="A2583" s="63">
        <f>Table19[[#This Row],[UNITID]]</f>
        <v>204440</v>
      </c>
      <c r="B2583" s="148" t="str">
        <f>Table19[[#This Row],[OUTCOMES MEASURES]]</f>
        <v>Percent of adjusted cohort receiving an award at 4 years</v>
      </c>
      <c r="C2583" s="156">
        <f>Table19[[#This Row],[Growth Rate]]</f>
        <v>0.41666666666666669</v>
      </c>
      <c r="D2583">
        <f>Table20[[#This Row],[UNITID]]</f>
        <v>204440</v>
      </c>
      <c r="E2583" s="156">
        <f>Table20[[#This Row],[Growth Rate]]</f>
        <v>0.83333333333333337</v>
      </c>
      <c r="F2583">
        <f>Table21[[#This Row],[UNITID]]</f>
        <v>204440</v>
      </c>
      <c r="G2583" s="157">
        <f>Table21[[#This Row],[Growth Rate]]</f>
        <v>-0.23076923076923078</v>
      </c>
      <c r="H2583">
        <f>Table5[[#This Row],[UNITID]]</f>
        <v>204440</v>
      </c>
      <c r="I2583" s="156">
        <f>Table5[[#This Row],[Growth Rate]]</f>
        <v>0.36</v>
      </c>
    </row>
    <row r="2584" spans="1:9" hidden="1">
      <c r="A2584">
        <f>Table19[[#This Row],[UNITID]]</f>
        <v>204440</v>
      </c>
      <c r="B2584" t="str">
        <f>Table19[[#This Row],[OUTCOMES MEASURES]]</f>
        <v>Number of adjusted cohort receiving a certificate at 6 years</v>
      </c>
      <c r="C2584" s="7">
        <f>Table19[[#This Row],[Growth Rate]]</f>
        <v>-0.38461538461538464</v>
      </c>
      <c r="D2584">
        <f>Table20[[#This Row],[UNITID]]</f>
        <v>204440</v>
      </c>
      <c r="E2584" s="7">
        <f>Table20[[#This Row],[Growth Rate]]</f>
        <v>-0.6875</v>
      </c>
      <c r="F2584">
        <f>Table21[[#This Row],[UNITID]]</f>
        <v>204440</v>
      </c>
      <c r="G2584" s="7">
        <f>Table21[[#This Row],[Growth Rate]]</f>
        <v>0.8</v>
      </c>
      <c r="H2584">
        <f>Table5[[#This Row],[UNITID]]</f>
        <v>204440</v>
      </c>
      <c r="I2584" s="7">
        <f>Table5[[#This Row],[Growth Rate]]</f>
        <v>-0.16666666666666666</v>
      </c>
    </row>
    <row r="2585" spans="1:9" hidden="1">
      <c r="A2585">
        <f>Table19[[#This Row],[UNITID]]</f>
        <v>204440</v>
      </c>
      <c r="B2585" t="str">
        <f>Table19[[#This Row],[OUTCOMES MEASURES]]</f>
        <v>Number of adjusted cohort receiving an Associate's degree at 6 years</v>
      </c>
      <c r="C2585" s="7">
        <f>Table19[[#This Row],[Growth Rate]]</f>
        <v>0.27536231884057971</v>
      </c>
      <c r="D2585">
        <f>Table20[[#This Row],[UNITID]]</f>
        <v>204440</v>
      </c>
      <c r="E2585" s="7">
        <f>Table20[[#This Row],[Growth Rate]]</f>
        <v>-0.25</v>
      </c>
      <c r="F2585">
        <f>Table21[[#This Row],[UNITID]]</f>
        <v>204440</v>
      </c>
      <c r="G2585" s="7">
        <f>Table21[[#This Row],[Growth Rate]]</f>
        <v>-0.59523809523809523</v>
      </c>
      <c r="H2585">
        <f>Table5[[#This Row],[UNITID]]</f>
        <v>204440</v>
      </c>
      <c r="I2585" s="7">
        <f>Table5[[#This Row],[Growth Rate]]</f>
        <v>8.6956521739130432E-2</v>
      </c>
    </row>
    <row r="2586" spans="1:9" hidden="1">
      <c r="A2586">
        <f>Table19[[#This Row],[UNITID]]</f>
        <v>204440</v>
      </c>
      <c r="B2586" t="str">
        <f>Table19[[#This Row],[OUTCOMES MEASURES]]</f>
        <v>Number of adjusted cohort receiving a Bachelor's degree at 6 years</v>
      </c>
      <c r="C2586" s="7" t="str">
        <f>Table19[[#This Row],[Growth Rate]]</f>
        <v/>
      </c>
      <c r="D2586">
        <f>Table20[[#This Row],[UNITID]]</f>
        <v>204440</v>
      </c>
      <c r="E2586" s="7" t="str">
        <f>Table20[[#This Row],[Growth Rate]]</f>
        <v/>
      </c>
      <c r="F2586">
        <f>Table21[[#This Row],[UNITID]]</f>
        <v>204440</v>
      </c>
      <c r="G2586" s="7" t="str">
        <f>Table21[[#This Row],[Growth Rate]]</f>
        <v/>
      </c>
      <c r="H2586">
        <f>Table5[[#This Row],[UNITID]]</f>
        <v>204440</v>
      </c>
      <c r="I2586" s="7" t="str">
        <f>Table5[[#This Row],[Growth Rate]]</f>
        <v/>
      </c>
    </row>
    <row r="2587" spans="1:9" hidden="1">
      <c r="A2587">
        <f>Table19[[#This Row],[UNITID]]</f>
        <v>204440</v>
      </c>
      <c r="B2587" s="2" t="str">
        <f>Table19[[#This Row],[OUTCOMES MEASURES]]</f>
        <v>Number of adjusted cohort receiving an award at 6 years</v>
      </c>
      <c r="C2587" s="7">
        <f>Table19[[#This Row],[Growth Rate]]</f>
        <v>0.17073170731707318</v>
      </c>
      <c r="D2587">
        <f>Table20[[#This Row],[UNITID]]</f>
        <v>204440</v>
      </c>
      <c r="E2587" s="7">
        <f>Table20[[#This Row],[Growth Rate]]</f>
        <v>-0.42499999999999999</v>
      </c>
      <c r="F2587">
        <f>Table21[[#This Row],[UNITID]]</f>
        <v>204440</v>
      </c>
      <c r="G2587" s="21">
        <f>Table21[[#This Row],[Growth Rate]]</f>
        <v>-0.44680851063829785</v>
      </c>
      <c r="H2587">
        <f>Table5[[#This Row],[UNITID]]</f>
        <v>204440</v>
      </c>
      <c r="I2587" s="7">
        <f>Table5[[#This Row],[Growth Rate]]</f>
        <v>0</v>
      </c>
    </row>
    <row r="2588" spans="1:9" ht="14.25">
      <c r="A2588" s="63">
        <f>Table19[[#This Row],[UNITID]]</f>
        <v>204440</v>
      </c>
      <c r="B2588" s="148" t="str">
        <f>Table19[[#This Row],[OUTCOMES MEASURES]]</f>
        <v>Percent of adjusted cohort receiving an award at 6 years</v>
      </c>
      <c r="C2588" s="156">
        <f>Table19[[#This Row],[Growth Rate]]</f>
        <v>0.38461538461538464</v>
      </c>
      <c r="D2588">
        <f>Table20[[#This Row],[UNITID]]</f>
        <v>204440</v>
      </c>
      <c r="E2588" s="156">
        <f>Table20[[#This Row],[Growth Rate]]</f>
        <v>0.44444444444444442</v>
      </c>
      <c r="F2588">
        <f>Table21[[#This Row],[UNITID]]</f>
        <v>204440</v>
      </c>
      <c r="G2588" s="157">
        <f>Table21[[#This Row],[Growth Rate]]</f>
        <v>-0.23636363636363636</v>
      </c>
      <c r="H2588">
        <f>Table5[[#This Row],[UNITID]]</f>
        <v>204440</v>
      </c>
      <c r="I2588" s="156">
        <f>Table5[[#This Row],[Growth Rate]]</f>
        <v>0.23333333333333334</v>
      </c>
    </row>
    <row r="2589" spans="1:9" hidden="1">
      <c r="A2589">
        <f>Table19[[#This Row],[UNITID]]</f>
        <v>204440</v>
      </c>
      <c r="B2589" t="str">
        <f>Table19[[#This Row],[OUTCOMES MEASURES]]</f>
        <v>Number of adjusted cohort receiving a certificate at 8 years</v>
      </c>
      <c r="C2589" s="7">
        <f>Table19[[#This Row],[Growth Rate]]</f>
        <v>0</v>
      </c>
      <c r="D2589">
        <f>Table20[[#This Row],[UNITID]]</f>
        <v>204440</v>
      </c>
      <c r="E2589" s="7">
        <f>Table20[[#This Row],[Growth Rate]]</f>
        <v>-0.6875</v>
      </c>
      <c r="F2589">
        <f>Table21[[#This Row],[UNITID]]</f>
        <v>204440</v>
      </c>
      <c r="G2589" s="7">
        <f>Table21[[#This Row],[Growth Rate]]</f>
        <v>0.8</v>
      </c>
      <c r="H2589">
        <f>Table5[[#This Row],[UNITID]]</f>
        <v>204440</v>
      </c>
      <c r="I2589" s="7">
        <f>Table5[[#This Row],[Growth Rate]]</f>
        <v>-0.16666666666666666</v>
      </c>
    </row>
    <row r="2590" spans="1:9" hidden="1">
      <c r="A2590">
        <f>Table19[[#This Row],[UNITID]]</f>
        <v>204440</v>
      </c>
      <c r="B2590" t="str">
        <f>Table19[[#This Row],[OUTCOMES MEASURES]]</f>
        <v>Number of adjusted cohort receiving an Associate's degree at 8 years</v>
      </c>
      <c r="C2590" s="7">
        <f>Table19[[#This Row],[Growth Rate]]</f>
        <v>0.21917808219178081</v>
      </c>
      <c r="D2590">
        <f>Table20[[#This Row],[UNITID]]</f>
        <v>204440</v>
      </c>
      <c r="E2590" s="7">
        <f>Table20[[#This Row],[Growth Rate]]</f>
        <v>-0.29629629629629628</v>
      </c>
      <c r="F2590">
        <f>Table21[[#This Row],[UNITID]]</f>
        <v>204440</v>
      </c>
      <c r="G2590" s="7">
        <f>Table21[[#This Row],[Growth Rate]]</f>
        <v>-0.5714285714285714</v>
      </c>
      <c r="H2590">
        <f>Table5[[#This Row],[UNITID]]</f>
        <v>204440</v>
      </c>
      <c r="I2590" s="7">
        <f>Table5[[#This Row],[Growth Rate]]</f>
        <v>8.3333333333333329E-2</v>
      </c>
    </row>
    <row r="2591" spans="1:9" hidden="1">
      <c r="A2591">
        <f>Table19[[#This Row],[UNITID]]</f>
        <v>204440</v>
      </c>
      <c r="B2591" t="str">
        <f>Table19[[#This Row],[OUTCOMES MEASURES]]</f>
        <v>Number of adjusted cohort receiving a Bachelor's degree at 8 years</v>
      </c>
      <c r="C2591" s="7" t="str">
        <f>Table19[[#This Row],[Growth Rate]]</f>
        <v/>
      </c>
      <c r="D2591">
        <f>Table20[[#This Row],[UNITID]]</f>
        <v>204440</v>
      </c>
      <c r="E2591" s="7" t="str">
        <f>Table20[[#This Row],[Growth Rate]]</f>
        <v/>
      </c>
      <c r="F2591">
        <f>Table21[[#This Row],[UNITID]]</f>
        <v>204440</v>
      </c>
      <c r="G2591" s="7" t="str">
        <f>Table21[[#This Row],[Growth Rate]]</f>
        <v/>
      </c>
      <c r="H2591">
        <f>Table5[[#This Row],[UNITID]]</f>
        <v>204440</v>
      </c>
      <c r="I2591" s="7" t="str">
        <f>Table5[[#This Row],[Growth Rate]]</f>
        <v/>
      </c>
    </row>
    <row r="2592" spans="1:9" hidden="1">
      <c r="A2592">
        <f>Table19[[#This Row],[UNITID]]</f>
        <v>204440</v>
      </c>
      <c r="B2592" t="str">
        <f>Table19[[#This Row],[OUTCOMES MEASURES]]</f>
        <v>Number of adjusted cohort receiving an award at 8 years</v>
      </c>
      <c r="C2592" s="7">
        <f>Table19[[#This Row],[Growth Rate]]</f>
        <v>0.18604651162790697</v>
      </c>
      <c r="D2592">
        <f>Table20[[#This Row],[UNITID]]</f>
        <v>204440</v>
      </c>
      <c r="E2592" s="7">
        <f>Table20[[#This Row],[Growth Rate]]</f>
        <v>-0.44186046511627908</v>
      </c>
      <c r="F2592">
        <f>Table21[[#This Row],[UNITID]]</f>
        <v>204440</v>
      </c>
      <c r="G2592" s="7">
        <f>Table21[[#This Row],[Growth Rate]]</f>
        <v>-0.42553191489361702</v>
      </c>
      <c r="H2592">
        <f>Table5[[#This Row],[UNITID]]</f>
        <v>204440</v>
      </c>
      <c r="I2592" s="7">
        <f>Table5[[#This Row],[Growth Rate]]</f>
        <v>0</v>
      </c>
    </row>
    <row r="2593" spans="1:9" hidden="1">
      <c r="A2593">
        <f>Table19[[#This Row],[UNITID]]</f>
        <v>204440</v>
      </c>
      <c r="B2593" t="str">
        <f>Table19[[#This Row],[OUTCOMES MEASURES]]</f>
        <v>Number of adjusted cohort still enrolled at your institution at 8 years</v>
      </c>
      <c r="C2593" s="7">
        <f>Table19[[#This Row],[Growth Rate]]</f>
        <v>-0.2857142857142857</v>
      </c>
      <c r="D2593">
        <f>Table20[[#This Row],[UNITID]]</f>
        <v>204440</v>
      </c>
      <c r="E2593" s="7">
        <f>Table20[[#This Row],[Growth Rate]]</f>
        <v>-0.83333333333333337</v>
      </c>
      <c r="F2593">
        <f>Table21[[#This Row],[UNITID]]</f>
        <v>204440</v>
      </c>
      <c r="G2593" s="7">
        <f>Table21[[#This Row],[Growth Rate]]</f>
        <v>-1</v>
      </c>
      <c r="H2593">
        <f>Table5[[#This Row],[UNITID]]</f>
        <v>204440</v>
      </c>
      <c r="I2593" s="7">
        <f>Table5[[#This Row],[Growth Rate]]</f>
        <v>-1</v>
      </c>
    </row>
    <row r="2594" spans="1:9" hidden="1">
      <c r="A2594">
        <f>Table19[[#This Row],[UNITID]]</f>
        <v>204440</v>
      </c>
      <c r="B2594" t="str">
        <f>Table19[[#This Row],[OUTCOMES MEASURES]]</f>
        <v>Number of adjusted cohort who enrolled subsequently at another institution at 8 years</v>
      </c>
      <c r="C2594" s="7">
        <f>Table19[[#This Row],[Growth Rate]]</f>
        <v>-0.17543859649122806</v>
      </c>
      <c r="D2594">
        <f>Table20[[#This Row],[UNITID]]</f>
        <v>204440</v>
      </c>
      <c r="E2594" s="7">
        <f>Table20[[#This Row],[Growth Rate]]</f>
        <v>-0.36363636363636365</v>
      </c>
      <c r="F2594">
        <f>Table21[[#This Row],[UNITID]]</f>
        <v>204440</v>
      </c>
      <c r="G2594" s="7">
        <f>Table21[[#This Row],[Growth Rate]]</f>
        <v>-0.18181818181818182</v>
      </c>
      <c r="H2594">
        <f>Table5[[#This Row],[UNITID]]</f>
        <v>204440</v>
      </c>
      <c r="I2594" s="7">
        <f>Table5[[#This Row],[Growth Rate]]</f>
        <v>-0.16666666666666666</v>
      </c>
    </row>
    <row r="2595" spans="1:9" hidden="1">
      <c r="A2595">
        <f>Table19[[#This Row],[UNITID]]</f>
        <v>204440</v>
      </c>
      <c r="B2595" s="2" t="str">
        <f>Table19[[#This Row],[OUTCOMES MEASURES]]</f>
        <v>Number of adjusted cohort whose subsequent enrollment status is unknown at 8 years</v>
      </c>
      <c r="C2595" s="8">
        <f>Table19[[#This Row],[Growth Rate]]</f>
        <v>-0.31097560975609756</v>
      </c>
      <c r="D2595">
        <f>Table20[[#This Row],[UNITID]]</f>
        <v>204440</v>
      </c>
      <c r="E2595" s="7">
        <f>Table20[[#This Row],[Growth Rate]]</f>
        <v>-0.66193181818181823</v>
      </c>
      <c r="F2595">
        <f>Table21[[#This Row],[UNITID]]</f>
        <v>204440</v>
      </c>
      <c r="G2595" s="7">
        <f>Table21[[#This Row],[Growth Rate]]</f>
        <v>0</v>
      </c>
      <c r="H2595">
        <f>Table5[[#This Row],[UNITID]]</f>
        <v>204440</v>
      </c>
      <c r="I2595" s="7">
        <f>Table5[[#This Row],[Growth Rate]]</f>
        <v>-0.26923076923076922</v>
      </c>
    </row>
    <row r="2596" spans="1:9" hidden="1">
      <c r="A2596">
        <f>Table19[[#This Row],[UNITID]]</f>
        <v>204440</v>
      </c>
      <c r="B2596" s="2" t="str">
        <f>Table19[[#This Row],[OUTCOMES MEASURES]]</f>
        <v>Number of adjusted cohort who did not receive an award from your institution at 8 years</v>
      </c>
      <c r="C2596" s="7">
        <f>Table19[[#This Row],[Growth Rate]]</f>
        <v>-0.27631578947368424</v>
      </c>
      <c r="D2596">
        <f>Table20[[#This Row],[UNITID]]</f>
        <v>204440</v>
      </c>
      <c r="E2596" s="7">
        <f>Table20[[#This Row],[Growth Rate]]</f>
        <v>-0.62469733656174331</v>
      </c>
      <c r="F2596">
        <f>Table21[[#This Row],[UNITID]]</f>
        <v>204440</v>
      </c>
      <c r="G2596" s="21">
        <f>Table21[[#This Row],[Growth Rate]]</f>
        <v>-7.8947368421052627E-2</v>
      </c>
      <c r="H2596">
        <f>Table5[[#This Row],[UNITID]]</f>
        <v>204440</v>
      </c>
      <c r="I2596" s="7">
        <f>Table5[[#This Row],[Growth Rate]]</f>
        <v>-0.26582278481012656</v>
      </c>
    </row>
    <row r="2597" spans="1:9" ht="14.25">
      <c r="A2597" s="63">
        <f>Table19[[#This Row],[UNITID]]</f>
        <v>204440</v>
      </c>
      <c r="B2597" s="148" t="str">
        <f>Table19[[#This Row],[OUTCOMES MEASURES]]</f>
        <v>Percent of adjusted cohort receiving an award at 8 years</v>
      </c>
      <c r="C2597" s="156">
        <f>Table19[[#This Row],[Growth Rate]]</f>
        <v>0.40740740740740738</v>
      </c>
      <c r="D2597">
        <f>Table20[[#This Row],[UNITID]]</f>
        <v>204440</v>
      </c>
      <c r="E2597" s="156">
        <f>Table20[[#This Row],[Growth Rate]]</f>
        <v>0.44444444444444442</v>
      </c>
      <c r="F2597">
        <f>Table21[[#This Row],[UNITID]]</f>
        <v>204440</v>
      </c>
      <c r="G2597" s="157">
        <f>Table21[[#This Row],[Growth Rate]]</f>
        <v>-0.2</v>
      </c>
      <c r="H2597">
        <f>Table5[[#This Row],[UNITID]]</f>
        <v>204440</v>
      </c>
      <c r="I2597" s="156">
        <f>Table5[[#This Row],[Growth Rate]]</f>
        <v>0.22580645161290322</v>
      </c>
    </row>
    <row r="2598" spans="1:9" hidden="1">
      <c r="A2598">
        <f>Table19[[#This Row],[UNITID]]</f>
        <v>204440</v>
      </c>
      <c r="B2598" s="2" t="str">
        <f>Table19[[#This Row],[OUTCOMES MEASURES]]</f>
        <v>Percent of adjusted cohort still or subsequently enrolled at 8 years</v>
      </c>
      <c r="C2598" s="8">
        <f>Table19[[#This Row],[Growth Rate]]</f>
        <v>-0.05</v>
      </c>
      <c r="D2598">
        <f>Table20[[#This Row],[UNITID]]</f>
        <v>204440</v>
      </c>
      <c r="E2598" s="7">
        <f>Table20[[#This Row],[Growth Rate]]</f>
        <v>0.53846153846153844</v>
      </c>
      <c r="F2598">
        <f>Table21[[#This Row],[UNITID]]</f>
        <v>204440</v>
      </c>
      <c r="G2598" s="21">
        <f>Table21[[#This Row],[Growth Rate]]</f>
        <v>7.1428571428571425E-2</v>
      </c>
      <c r="H2598">
        <f>Table5[[#This Row],[UNITID]]</f>
        <v>204440</v>
      </c>
      <c r="I2598" s="7">
        <f>Table5[[#This Row],[Growth Rate]]</f>
        <v>-8.6956521739130432E-2</v>
      </c>
    </row>
    <row r="2599" spans="1:9" ht="14.25">
      <c r="A2599" s="63">
        <f>Table19[[#This Row],[UNITID]]</f>
        <v>204440</v>
      </c>
      <c r="B2599" s="148" t="str">
        <f>Table19[[#This Row],[OUTCOMES MEASURES]]</f>
        <v>Percent of adjusted cohort still enrolled at your institution at 8 years</v>
      </c>
      <c r="C2599" s="156">
        <f>Table19[[#This Row],[Growth Rate]]</f>
        <v>0</v>
      </c>
      <c r="D2599">
        <f>Table20[[#This Row],[UNITID]]</f>
        <v>204440</v>
      </c>
      <c r="E2599" s="156">
        <f>Table20[[#This Row],[Growth Rate]]</f>
        <v>0</v>
      </c>
      <c r="F2599">
        <f>Table21[[#This Row],[UNITID]]</f>
        <v>204440</v>
      </c>
      <c r="G2599" s="158">
        <f>Table21[[#This Row],[Growth Rate]]</f>
        <v>-1</v>
      </c>
      <c r="H2599">
        <f>Table5[[#This Row],[UNITID]]</f>
        <v>204440</v>
      </c>
      <c r="I2599" s="156">
        <f>Table5[[#This Row],[Growth Rate]]</f>
        <v>-1</v>
      </c>
    </row>
    <row r="2600" spans="1:9" ht="14.25">
      <c r="A2600" s="63">
        <f>Table19[[#This Row],[UNITID]]</f>
        <v>204440</v>
      </c>
      <c r="B2600" s="148" t="str">
        <f>Table19[[#This Row],[OUTCOMES MEASURES]]</f>
        <v>Percent of adjusted cohort enrolled subsequently at another institution at 8 years</v>
      </c>
      <c r="C2600" s="156">
        <f>Table19[[#This Row],[Growth Rate]]</f>
        <v>0</v>
      </c>
      <c r="D2600">
        <f>Table20[[#This Row],[UNITID]]</f>
        <v>204440</v>
      </c>
      <c r="E2600" s="64">
        <f>Table20[[#This Row],[Growth Rate]]</f>
        <v>0.66666666666666663</v>
      </c>
      <c r="F2600">
        <f>Table21[[#This Row],[UNITID]]</f>
        <v>204440</v>
      </c>
      <c r="G2600" s="158">
        <f>Table21[[#This Row],[Growth Rate]]</f>
        <v>0.15384615384615385</v>
      </c>
      <c r="H2600">
        <f>Table5[[#This Row],[UNITID]]</f>
        <v>204440</v>
      </c>
      <c r="I2600" s="64">
        <f>Table5[[#This Row],[Growth Rate]]</f>
        <v>0</v>
      </c>
    </row>
    <row r="2601" spans="1:9" hidden="1">
      <c r="A2601">
        <f>Table19[[#This Row],[UNITID]]</f>
        <v>204440</v>
      </c>
      <c r="B2601" s="2" t="str">
        <f>Table19[[#This Row],[OUTCOMES MEASURES]]</f>
        <v>Percent of adjusted cohort enrollment status unknown at 8 years</v>
      </c>
      <c r="C2601" s="8">
        <f>Table19[[#This Row],[Growth Rate]]</f>
        <v>-0.19230769230769232</v>
      </c>
      <c r="D2601">
        <f>Table20[[#This Row],[UNITID]]</f>
        <v>204440</v>
      </c>
      <c r="E2601" s="8">
        <f>Table20[[#This Row],[Growth Rate]]</f>
        <v>-0.14285714285714285</v>
      </c>
      <c r="F2601">
        <f>Table21[[#This Row],[UNITID]]</f>
        <v>204440</v>
      </c>
      <c r="G2601" s="8">
        <f>Table21[[#This Row],[Growth Rate]]</f>
        <v>0.35483870967741937</v>
      </c>
      <c r="H2601">
        <f>Table5[[#This Row],[UNITID]]</f>
        <v>204440</v>
      </c>
      <c r="I2601" s="8">
        <f>Table5[[#This Row],[Growth Rate]]</f>
        <v>-0.1111111111111111</v>
      </c>
    </row>
    <row r="2602" spans="1:9" hidden="1">
      <c r="A2602">
        <f>Table19[[#This Row],[UNITID]]</f>
        <v>205470</v>
      </c>
      <c r="B2602" s="2" t="str">
        <f>Table19[[#This Row],[OUTCOMES MEASURES]]</f>
        <v>First-Time, Full-Time Cohort</v>
      </c>
      <c r="C2602" s="8">
        <f>Table19[[#This Row],[Growth Rate]]</f>
        <v>-0.39752457226064797</v>
      </c>
      <c r="D2602">
        <f>Table20[[#This Row],[UNITID]]</f>
        <v>205470</v>
      </c>
      <c r="E2602" s="8">
        <f>Table20[[#This Row],[Growth Rate]]</f>
        <v>-0.15527577937649881</v>
      </c>
      <c r="F2602">
        <f>Table21[[#This Row],[UNITID]]</f>
        <v>205470</v>
      </c>
      <c r="G2602" s="8">
        <f>Table21[[#This Row],[Growth Rate]]</f>
        <v>-0.41226575809199317</v>
      </c>
      <c r="H2602">
        <f>Table5[[#This Row],[UNITID]]</f>
        <v>205470</v>
      </c>
      <c r="I2602" s="8">
        <f>Table5[[#This Row],[Growth Rate]]</f>
        <v>0.11313868613138686</v>
      </c>
    </row>
    <row r="2603" spans="1:9" hidden="1">
      <c r="A2603">
        <f>Table19[[#This Row],[UNITID]]</f>
        <v>205470</v>
      </c>
      <c r="B2603" t="str">
        <f>Table19[[#This Row],[OUTCOMES MEASURES]]</f>
        <v>Exclusions to cohort</v>
      </c>
      <c r="C2603" s="7">
        <f>Table19[[#This Row],[Growth Rate]]</f>
        <v>0.5</v>
      </c>
      <c r="D2603">
        <f>Table20[[#This Row],[UNITID]]</f>
        <v>205470</v>
      </c>
      <c r="E2603" s="7">
        <f>Table20[[#This Row],[Growth Rate]]</f>
        <v>0</v>
      </c>
      <c r="F2603">
        <f>Table21[[#This Row],[UNITID]]</f>
        <v>205470</v>
      </c>
      <c r="G2603" s="7">
        <f>Table21[[#This Row],[Growth Rate]]</f>
        <v>5</v>
      </c>
      <c r="H2603">
        <f>Table5[[#This Row],[UNITID]]</f>
        <v>205470</v>
      </c>
      <c r="I2603" s="7">
        <f>Table5[[#This Row],[Growth Rate]]</f>
        <v>1.5</v>
      </c>
    </row>
    <row r="2604" spans="1:9" ht="14.25">
      <c r="A2604" s="63">
        <f>Table19[[#This Row],[UNITID]]</f>
        <v>205470</v>
      </c>
      <c r="B2604" s="63" t="str">
        <f>Table19[[#This Row],[OUTCOMES MEASURES]]</f>
        <v>Adjusted cohort</v>
      </c>
      <c r="C2604" s="64">
        <f>Table19[[#This Row],[Growth Rate]]</f>
        <v>-0.3988333940940576</v>
      </c>
      <c r="D2604">
        <f>Table20[[#This Row],[UNITID]]</f>
        <v>205470</v>
      </c>
      <c r="E2604" s="64">
        <f>Table20[[#This Row],[Growth Rate]]</f>
        <v>-0.15560228296785822</v>
      </c>
      <c r="F2604">
        <f>Table21[[#This Row],[UNITID]]</f>
        <v>205470</v>
      </c>
      <c r="G2604" s="155">
        <f>Table21[[#This Row],[Growth Rate]]</f>
        <v>-0.41687979539641945</v>
      </c>
      <c r="H2604">
        <f>Table5[[#This Row],[UNITID]]</f>
        <v>205470</v>
      </c>
      <c r="I2604" s="64">
        <f>Table5[[#This Row],[Growth Rate]]</f>
        <v>0.11024033437826541</v>
      </c>
    </row>
    <row r="2605" spans="1:9" hidden="1">
      <c r="A2605">
        <f>Table19[[#This Row],[UNITID]]</f>
        <v>205470</v>
      </c>
      <c r="B2605" t="str">
        <f>Table19[[#This Row],[OUTCOMES MEASURES]]</f>
        <v>Number of adjusted cohort receiving a certificate at 4 years</v>
      </c>
      <c r="C2605" s="7">
        <f>Table19[[#This Row],[Growth Rate]]</f>
        <v>-8.2840236686390539E-2</v>
      </c>
      <c r="D2605">
        <f>Table20[[#This Row],[UNITID]]</f>
        <v>205470</v>
      </c>
      <c r="E2605" s="7">
        <f>Table20[[#This Row],[Growth Rate]]</f>
        <v>0.34234234234234234</v>
      </c>
      <c r="F2605">
        <f>Table21[[#This Row],[UNITID]]</f>
        <v>205470</v>
      </c>
      <c r="G2605" s="7">
        <f>Table21[[#This Row],[Growth Rate]]</f>
        <v>0.19402985074626866</v>
      </c>
      <c r="H2605">
        <f>Table5[[#This Row],[UNITID]]</f>
        <v>205470</v>
      </c>
      <c r="I2605" s="7">
        <f>Table5[[#This Row],[Growth Rate]]</f>
        <v>0.73124999999999996</v>
      </c>
    </row>
    <row r="2606" spans="1:9" hidden="1">
      <c r="A2606">
        <f>Table19[[#This Row],[UNITID]]</f>
        <v>205470</v>
      </c>
      <c r="B2606" t="str">
        <f>Table19[[#This Row],[OUTCOMES MEASURES]]</f>
        <v>Number of adjusted cohort receiving an Associate's degree at 4 years</v>
      </c>
      <c r="C2606" s="7">
        <f>Table19[[#This Row],[Growth Rate]]</f>
        <v>0.18545454545454546</v>
      </c>
      <c r="D2606">
        <f>Table20[[#This Row],[UNITID]]</f>
        <v>205470</v>
      </c>
      <c r="E2606" s="7">
        <f>Table20[[#This Row],[Growth Rate]]</f>
        <v>0.4589041095890411</v>
      </c>
      <c r="F2606">
        <f>Table21[[#This Row],[UNITID]]</f>
        <v>205470</v>
      </c>
      <c r="G2606" s="7">
        <f>Table21[[#This Row],[Growth Rate]]</f>
        <v>0</v>
      </c>
      <c r="H2606">
        <f>Table5[[#This Row],[UNITID]]</f>
        <v>205470</v>
      </c>
      <c r="I2606" s="7">
        <f>Table5[[#This Row],[Growth Rate]]</f>
        <v>0.79069767441860461</v>
      </c>
    </row>
    <row r="2607" spans="1:9" hidden="1">
      <c r="A2607">
        <f>Table19[[#This Row],[UNITID]]</f>
        <v>205470</v>
      </c>
      <c r="B2607" t="str">
        <f>Table19[[#This Row],[OUTCOMES MEASURES]]</f>
        <v>Number of adjusted cohort receiving a Bachelor's degree at 4 years</v>
      </c>
      <c r="C2607" s="7" t="str">
        <f>Table19[[#This Row],[Growth Rate]]</f>
        <v/>
      </c>
      <c r="D2607">
        <f>Table20[[#This Row],[UNITID]]</f>
        <v>205470</v>
      </c>
      <c r="E2607" s="7" t="str">
        <f>Table20[[#This Row],[Growth Rate]]</f>
        <v/>
      </c>
      <c r="F2607">
        <f>Table21[[#This Row],[UNITID]]</f>
        <v>205470</v>
      </c>
      <c r="G2607" s="7" t="str">
        <f>Table21[[#This Row],[Growth Rate]]</f>
        <v/>
      </c>
      <c r="H2607">
        <f>Table5[[#This Row],[UNITID]]</f>
        <v>205470</v>
      </c>
      <c r="I2607" s="7" t="str">
        <f>Table5[[#This Row],[Growth Rate]]</f>
        <v/>
      </c>
    </row>
    <row r="2608" spans="1:9" hidden="1">
      <c r="A2608">
        <f>Table19[[#This Row],[UNITID]]</f>
        <v>205470</v>
      </c>
      <c r="B2608" s="2" t="str">
        <f>Table19[[#This Row],[OUTCOMES MEASURES]]</f>
        <v>Number of adjusted cohort receiving an award at 4 years</v>
      </c>
      <c r="C2608" s="7">
        <f>Table19[[#This Row],[Growth Rate]]</f>
        <v>8.3333333333333329E-2</v>
      </c>
      <c r="D2608">
        <f>Table20[[#This Row],[UNITID]]</f>
        <v>205470</v>
      </c>
      <c r="E2608" s="7">
        <f>Table20[[#This Row],[Growth Rate]]</f>
        <v>0.38858695652173914</v>
      </c>
      <c r="F2608">
        <f>Table21[[#This Row],[UNITID]]</f>
        <v>205470</v>
      </c>
      <c r="G2608" s="21">
        <f>Table21[[#This Row],[Growth Rate]]</f>
        <v>6.3725490196078427E-2</v>
      </c>
      <c r="H2608">
        <f>Table5[[#This Row],[UNITID]]</f>
        <v>205470</v>
      </c>
      <c r="I2608" s="7">
        <f>Table5[[#This Row],[Growth Rate]]</f>
        <v>0.75778546712802763</v>
      </c>
    </row>
    <row r="2609" spans="1:9" ht="14.25">
      <c r="A2609" s="63">
        <f>Table19[[#This Row],[UNITID]]</f>
        <v>205470</v>
      </c>
      <c r="B2609" s="148" t="str">
        <f>Table19[[#This Row],[OUTCOMES MEASURES]]</f>
        <v>Percent of adjusted cohort receiving an award at 4 years</v>
      </c>
      <c r="C2609" s="156">
        <f>Table19[[#This Row],[Growth Rate]]</f>
        <v>0.8125</v>
      </c>
      <c r="D2609">
        <f>Table20[[#This Row],[UNITID]]</f>
        <v>205470</v>
      </c>
      <c r="E2609" s="156">
        <f>Table20[[#This Row],[Growth Rate]]</f>
        <v>0.63636363636363635</v>
      </c>
      <c r="F2609">
        <f>Table21[[#This Row],[UNITID]]</f>
        <v>205470</v>
      </c>
      <c r="G2609" s="157">
        <f>Table21[[#This Row],[Growth Rate]]</f>
        <v>0.88235294117647056</v>
      </c>
      <c r="H2609">
        <f>Table5[[#This Row],[UNITID]]</f>
        <v>205470</v>
      </c>
      <c r="I2609" s="156">
        <f>Table5[[#This Row],[Growth Rate]]</f>
        <v>0.6</v>
      </c>
    </row>
    <row r="2610" spans="1:9" hidden="1">
      <c r="A2610">
        <f>Table19[[#This Row],[UNITID]]</f>
        <v>205470</v>
      </c>
      <c r="B2610" t="str">
        <f>Table19[[#This Row],[OUTCOMES MEASURES]]</f>
        <v>Number of adjusted cohort receiving a certificate at 6 years</v>
      </c>
      <c r="C2610" s="7">
        <f>Table19[[#This Row],[Growth Rate]]</f>
        <v>-9.9378881987577633E-2</v>
      </c>
      <c r="D2610">
        <f>Table20[[#This Row],[UNITID]]</f>
        <v>205470</v>
      </c>
      <c r="E2610" s="7">
        <f>Table20[[#This Row],[Growth Rate]]</f>
        <v>0.35483870967741937</v>
      </c>
      <c r="F2610">
        <f>Table21[[#This Row],[UNITID]]</f>
        <v>205470</v>
      </c>
      <c r="G2610" s="7">
        <f>Table21[[#This Row],[Growth Rate]]</f>
        <v>0.16417910447761194</v>
      </c>
      <c r="H2610">
        <f>Table5[[#This Row],[UNITID]]</f>
        <v>205470</v>
      </c>
      <c r="I2610" s="7">
        <f>Table5[[#This Row],[Growth Rate]]</f>
        <v>0.69871794871794868</v>
      </c>
    </row>
    <row r="2611" spans="1:9" hidden="1">
      <c r="A2611">
        <f>Table19[[#This Row],[UNITID]]</f>
        <v>205470</v>
      </c>
      <c r="B2611" t="str">
        <f>Table19[[#This Row],[OUTCOMES MEASURES]]</f>
        <v>Number of adjusted cohort receiving an Associate's degree at 6 years</v>
      </c>
      <c r="C2611" s="7">
        <f>Table19[[#This Row],[Growth Rate]]</f>
        <v>8.5470085470085472E-2</v>
      </c>
      <c r="D2611">
        <f>Table20[[#This Row],[UNITID]]</f>
        <v>205470</v>
      </c>
      <c r="E2611" s="7">
        <f>Table20[[#This Row],[Growth Rate]]</f>
        <v>0.24096385542168675</v>
      </c>
      <c r="F2611">
        <f>Table21[[#This Row],[UNITID]]</f>
        <v>205470</v>
      </c>
      <c r="G2611" s="7">
        <f>Table21[[#This Row],[Growth Rate]]</f>
        <v>-8.9820359281437126E-2</v>
      </c>
      <c r="H2611">
        <f>Table5[[#This Row],[UNITID]]</f>
        <v>205470</v>
      </c>
      <c r="I2611" s="7">
        <f>Table5[[#This Row],[Growth Rate]]</f>
        <v>0.64088397790055252</v>
      </c>
    </row>
    <row r="2612" spans="1:9" hidden="1">
      <c r="A2612">
        <f>Table19[[#This Row],[UNITID]]</f>
        <v>205470</v>
      </c>
      <c r="B2612" t="str">
        <f>Table19[[#This Row],[OUTCOMES MEASURES]]</f>
        <v>Number of adjusted cohort receiving a Bachelor's degree at 6 years</v>
      </c>
      <c r="C2612" s="7" t="str">
        <f>Table19[[#This Row],[Growth Rate]]</f>
        <v/>
      </c>
      <c r="D2612">
        <f>Table20[[#This Row],[UNITID]]</f>
        <v>205470</v>
      </c>
      <c r="E2612" s="7" t="str">
        <f>Table20[[#This Row],[Growth Rate]]</f>
        <v/>
      </c>
      <c r="F2612">
        <f>Table21[[#This Row],[UNITID]]</f>
        <v>205470</v>
      </c>
      <c r="G2612" s="7" t="str">
        <f>Table21[[#This Row],[Growth Rate]]</f>
        <v/>
      </c>
      <c r="H2612">
        <f>Table5[[#This Row],[UNITID]]</f>
        <v>205470</v>
      </c>
      <c r="I2612" s="7" t="str">
        <f>Table5[[#This Row],[Growth Rate]]</f>
        <v/>
      </c>
    </row>
    <row r="2613" spans="1:9" hidden="1">
      <c r="A2613">
        <f>Table19[[#This Row],[UNITID]]</f>
        <v>205470</v>
      </c>
      <c r="B2613" s="2" t="str">
        <f>Table19[[#This Row],[OUTCOMES MEASURES]]</f>
        <v>Number of adjusted cohort receiving an award at 6 years</v>
      </c>
      <c r="C2613" s="7">
        <f>Table19[[#This Row],[Growth Rate]]</f>
        <v>2.734375E-2</v>
      </c>
      <c r="D2613">
        <f>Table20[[#This Row],[UNITID]]</f>
        <v>205470</v>
      </c>
      <c r="E2613" s="7">
        <f>Table20[[#This Row],[Growth Rate]]</f>
        <v>0.29399141630901288</v>
      </c>
      <c r="F2613">
        <f>Table21[[#This Row],[UNITID]]</f>
        <v>205470</v>
      </c>
      <c r="G2613" s="21">
        <f>Table21[[#This Row],[Growth Rate]]</f>
        <v>-1.7094017094017096E-2</v>
      </c>
      <c r="H2613">
        <f>Table5[[#This Row],[UNITID]]</f>
        <v>205470</v>
      </c>
      <c r="I2613" s="7">
        <f>Table5[[#This Row],[Growth Rate]]</f>
        <v>0.66765578635014833</v>
      </c>
    </row>
    <row r="2614" spans="1:9" ht="14.25">
      <c r="A2614" s="63">
        <f>Table19[[#This Row],[UNITID]]</f>
        <v>205470</v>
      </c>
      <c r="B2614" s="148" t="str">
        <f>Table19[[#This Row],[OUTCOMES MEASURES]]</f>
        <v>Percent of adjusted cohort receiving an award at 6 years</v>
      </c>
      <c r="C2614" s="156">
        <f>Table19[[#This Row],[Growth Rate]]</f>
        <v>0.68421052631578949</v>
      </c>
      <c r="D2614">
        <f>Table20[[#This Row],[UNITID]]</f>
        <v>205470</v>
      </c>
      <c r="E2614" s="156">
        <f>Table20[[#This Row],[Growth Rate]]</f>
        <v>0.5</v>
      </c>
      <c r="F2614">
        <f>Table21[[#This Row],[UNITID]]</f>
        <v>205470</v>
      </c>
      <c r="G2614" s="157">
        <f>Table21[[#This Row],[Growth Rate]]</f>
        <v>0.7</v>
      </c>
      <c r="H2614">
        <f>Table5[[#This Row],[UNITID]]</f>
        <v>205470</v>
      </c>
      <c r="I2614" s="156">
        <f>Table5[[#This Row],[Growth Rate]]</f>
        <v>0.44444444444444442</v>
      </c>
    </row>
    <row r="2615" spans="1:9" hidden="1">
      <c r="A2615">
        <f>Table19[[#This Row],[UNITID]]</f>
        <v>205470</v>
      </c>
      <c r="B2615" t="str">
        <f>Table19[[#This Row],[OUTCOMES MEASURES]]</f>
        <v>Number of adjusted cohort receiving a certificate at 8 years</v>
      </c>
      <c r="C2615" s="7">
        <f>Table19[[#This Row],[Growth Rate]]</f>
        <v>-8.5365853658536592E-2</v>
      </c>
      <c r="D2615">
        <f>Table20[[#This Row],[UNITID]]</f>
        <v>205470</v>
      </c>
      <c r="E2615" s="7">
        <f>Table20[[#This Row],[Growth Rate]]</f>
        <v>0.33482142857142855</v>
      </c>
      <c r="F2615">
        <f>Table21[[#This Row],[UNITID]]</f>
        <v>205470</v>
      </c>
      <c r="G2615" s="7">
        <f>Table21[[#This Row],[Growth Rate]]</f>
        <v>4.3478260869565216E-2</v>
      </c>
      <c r="H2615">
        <f>Table5[[#This Row],[UNITID]]</f>
        <v>205470</v>
      </c>
      <c r="I2615" s="7">
        <f>Table5[[#This Row],[Growth Rate]]</f>
        <v>0.65030674846625769</v>
      </c>
    </row>
    <row r="2616" spans="1:9" hidden="1">
      <c r="A2616">
        <f>Table19[[#This Row],[UNITID]]</f>
        <v>205470</v>
      </c>
      <c r="B2616" t="str">
        <f>Table19[[#This Row],[OUTCOMES MEASURES]]</f>
        <v>Number of adjusted cohort receiving an Associate's degree at 8 years</v>
      </c>
      <c r="C2616" s="7">
        <f>Table19[[#This Row],[Growth Rate]]</f>
        <v>3.4031413612565446E-2</v>
      </c>
      <c r="D2616">
        <f>Table20[[#This Row],[UNITID]]</f>
        <v>205470</v>
      </c>
      <c r="E2616" s="7">
        <f>Table20[[#This Row],[Growth Rate]]</f>
        <v>0.13907284768211919</v>
      </c>
      <c r="F2616">
        <f>Table21[[#This Row],[UNITID]]</f>
        <v>205470</v>
      </c>
      <c r="G2616" s="7">
        <f>Table21[[#This Row],[Growth Rate]]</f>
        <v>-9.3406593406593408E-2</v>
      </c>
      <c r="H2616">
        <f>Table5[[#This Row],[UNITID]]</f>
        <v>205470</v>
      </c>
      <c r="I2616" s="7">
        <f>Table5[[#This Row],[Growth Rate]]</f>
        <v>0.55392156862745101</v>
      </c>
    </row>
    <row r="2617" spans="1:9" hidden="1">
      <c r="A2617">
        <f>Table19[[#This Row],[UNITID]]</f>
        <v>205470</v>
      </c>
      <c r="B2617" t="str">
        <f>Table19[[#This Row],[OUTCOMES MEASURES]]</f>
        <v>Number of adjusted cohort receiving a Bachelor's degree at 8 years</v>
      </c>
      <c r="C2617" s="7" t="str">
        <f>Table19[[#This Row],[Growth Rate]]</f>
        <v/>
      </c>
      <c r="D2617">
        <f>Table20[[#This Row],[UNITID]]</f>
        <v>205470</v>
      </c>
      <c r="E2617" s="7" t="str">
        <f>Table20[[#This Row],[Growth Rate]]</f>
        <v/>
      </c>
      <c r="F2617">
        <f>Table21[[#This Row],[UNITID]]</f>
        <v>205470</v>
      </c>
      <c r="G2617" s="7" t="str">
        <f>Table21[[#This Row],[Growth Rate]]</f>
        <v/>
      </c>
      <c r="H2617">
        <f>Table5[[#This Row],[UNITID]]</f>
        <v>205470</v>
      </c>
      <c r="I2617" s="7" t="str">
        <f>Table5[[#This Row],[Growth Rate]]</f>
        <v/>
      </c>
    </row>
    <row r="2618" spans="1:9" hidden="1">
      <c r="A2618">
        <f>Table19[[#This Row],[UNITID]]</f>
        <v>205470</v>
      </c>
      <c r="B2618" t="str">
        <f>Table19[[#This Row],[OUTCOMES MEASURES]]</f>
        <v>Number of adjusted cohort receiving an award at 8 years</v>
      </c>
      <c r="C2618" s="7">
        <f>Table19[[#This Row],[Growth Rate]]</f>
        <v>-1.8315018315018315E-3</v>
      </c>
      <c r="D2618">
        <f>Table20[[#This Row],[UNITID]]</f>
        <v>205470</v>
      </c>
      <c r="E2618" s="7">
        <f>Table20[[#This Row],[Growth Rate]]</f>
        <v>0.22243346007604561</v>
      </c>
      <c r="F2618">
        <f>Table21[[#This Row],[UNITID]]</f>
        <v>205470</v>
      </c>
      <c r="G2618" s="7">
        <f>Table21[[#This Row],[Growth Rate]]</f>
        <v>-5.5776892430278883E-2</v>
      </c>
      <c r="H2618">
        <f>Table5[[#This Row],[UNITID]]</f>
        <v>205470</v>
      </c>
      <c r="I2618" s="7">
        <f>Table5[[#This Row],[Growth Rate]]</f>
        <v>0.59673024523160767</v>
      </c>
    </row>
    <row r="2619" spans="1:9" hidden="1">
      <c r="A2619">
        <f>Table19[[#This Row],[UNITID]]</f>
        <v>205470</v>
      </c>
      <c r="B2619" t="str">
        <f>Table19[[#This Row],[OUTCOMES MEASURES]]</f>
        <v>Number of adjusted cohort still enrolled at your institution at 8 years</v>
      </c>
      <c r="C2619" s="7">
        <f>Table19[[#This Row],[Growth Rate]]</f>
        <v>-0.36923076923076925</v>
      </c>
      <c r="D2619">
        <f>Table20[[#This Row],[UNITID]]</f>
        <v>205470</v>
      </c>
      <c r="E2619" s="7">
        <f>Table20[[#This Row],[Growth Rate]]</f>
        <v>-0.33333333333333331</v>
      </c>
      <c r="F2619">
        <f>Table21[[#This Row],[UNITID]]</f>
        <v>205470</v>
      </c>
      <c r="G2619" s="7">
        <f>Table21[[#This Row],[Growth Rate]]</f>
        <v>-0.6333333333333333</v>
      </c>
      <c r="H2619">
        <f>Table5[[#This Row],[UNITID]]</f>
        <v>205470</v>
      </c>
      <c r="I2619" s="7">
        <f>Table5[[#This Row],[Growth Rate]]</f>
        <v>0.18181818181818182</v>
      </c>
    </row>
    <row r="2620" spans="1:9" hidden="1">
      <c r="A2620">
        <f>Table19[[#This Row],[UNITID]]</f>
        <v>205470</v>
      </c>
      <c r="B2620" t="str">
        <f>Table19[[#This Row],[OUTCOMES MEASURES]]</f>
        <v>Number of adjusted cohort who enrolled subsequently at another institution at 8 years</v>
      </c>
      <c r="C2620" s="7">
        <f>Table19[[#This Row],[Growth Rate]]</f>
        <v>-0.39814814814814814</v>
      </c>
      <c r="D2620">
        <f>Table20[[#This Row],[UNITID]]</f>
        <v>205470</v>
      </c>
      <c r="E2620" s="7">
        <f>Table20[[#This Row],[Growth Rate]]</f>
        <v>-0.17865707434052758</v>
      </c>
      <c r="F2620">
        <f>Table21[[#This Row],[UNITID]]</f>
        <v>205470</v>
      </c>
      <c r="G2620" s="7">
        <f>Table21[[#This Row],[Growth Rate]]</f>
        <v>-0.52857142857142858</v>
      </c>
      <c r="H2620">
        <f>Table5[[#This Row],[UNITID]]</f>
        <v>205470</v>
      </c>
      <c r="I2620" s="7">
        <f>Table5[[#This Row],[Growth Rate]]</f>
        <v>-7.2028811524609843E-3</v>
      </c>
    </row>
    <row r="2621" spans="1:9" hidden="1">
      <c r="A2621">
        <f>Table19[[#This Row],[UNITID]]</f>
        <v>205470</v>
      </c>
      <c r="B2621" s="2" t="str">
        <f>Table19[[#This Row],[OUTCOMES MEASURES]]</f>
        <v>Number of adjusted cohort whose subsequent enrollment status is unknown at 8 years</v>
      </c>
      <c r="C2621" s="8">
        <f>Table19[[#This Row],[Growth Rate]]</f>
        <v>-0.54649595687331531</v>
      </c>
      <c r="D2621">
        <f>Table20[[#This Row],[UNITID]]</f>
        <v>205470</v>
      </c>
      <c r="E2621" s="7">
        <f>Table20[[#This Row],[Growth Rate]]</f>
        <v>-0.24209962506695232</v>
      </c>
      <c r="F2621">
        <f>Table21[[#This Row],[UNITID]]</f>
        <v>205470</v>
      </c>
      <c r="G2621" s="7">
        <f>Table21[[#This Row],[Growth Rate]]</f>
        <v>-0.49004975124378108</v>
      </c>
      <c r="H2621">
        <f>Table5[[#This Row],[UNITID]]</f>
        <v>205470</v>
      </c>
      <c r="I2621" s="7">
        <f>Table5[[#This Row],[Growth Rate]]</f>
        <v>-1.1747430249632892E-2</v>
      </c>
    </row>
    <row r="2622" spans="1:9" hidden="1">
      <c r="A2622">
        <f>Table19[[#This Row],[UNITID]]</f>
        <v>205470</v>
      </c>
      <c r="B2622" s="2" t="str">
        <f>Table19[[#This Row],[OUTCOMES MEASURES]]</f>
        <v>Number of adjusted cohort who did not receive an award from your institution at 8 years</v>
      </c>
      <c r="C2622" s="7">
        <f>Table19[[#This Row],[Growth Rate]]</f>
        <v>-0.49749658625398269</v>
      </c>
      <c r="D2622">
        <f>Table20[[#This Row],[UNITID]]</f>
        <v>205470</v>
      </c>
      <c r="E2622" s="7">
        <f>Table20[[#This Row],[Growth Rate]]</f>
        <v>-0.22654298965394221</v>
      </c>
      <c r="F2622">
        <f>Table21[[#This Row],[UNITID]]</f>
        <v>205470</v>
      </c>
      <c r="G2622" s="21">
        <f>Table21[[#This Row],[Growth Rate]]</f>
        <v>-0.51518438177874182</v>
      </c>
      <c r="H2622">
        <f>Table5[[#This Row],[UNITID]]</f>
        <v>205470</v>
      </c>
      <c r="I2622" s="7">
        <f>Table5[[#This Row],[Growth Rate]]</f>
        <v>-5.1712992889463476E-3</v>
      </c>
    </row>
    <row r="2623" spans="1:9" ht="14.25">
      <c r="A2623" s="63">
        <f>Table19[[#This Row],[UNITID]]</f>
        <v>205470</v>
      </c>
      <c r="B2623" s="148" t="str">
        <f>Table19[[#This Row],[OUTCOMES MEASURES]]</f>
        <v>Percent of adjusted cohort receiving an award at 8 years</v>
      </c>
      <c r="C2623" s="156">
        <f>Table19[[#This Row],[Growth Rate]]</f>
        <v>0.65</v>
      </c>
      <c r="D2623">
        <f>Table20[[#This Row],[UNITID]]</f>
        <v>205470</v>
      </c>
      <c r="E2623" s="156">
        <f>Table20[[#This Row],[Growth Rate]]</f>
        <v>0.4375</v>
      </c>
      <c r="F2623">
        <f>Table21[[#This Row],[UNITID]]</f>
        <v>205470</v>
      </c>
      <c r="G2623" s="157">
        <f>Table21[[#This Row],[Growth Rate]]</f>
        <v>0.66666666666666663</v>
      </c>
      <c r="H2623">
        <f>Table5[[#This Row],[UNITID]]</f>
        <v>205470</v>
      </c>
      <c r="I2623" s="156">
        <f>Table5[[#This Row],[Growth Rate]]</f>
        <v>0.47368421052631576</v>
      </c>
    </row>
    <row r="2624" spans="1:9" hidden="1">
      <c r="A2624">
        <f>Table19[[#This Row],[UNITID]]</f>
        <v>205470</v>
      </c>
      <c r="B2624" s="2" t="str">
        <f>Table19[[#This Row],[OUTCOMES MEASURES]]</f>
        <v>Percent of adjusted cohort still or subsequently enrolled at 8 years</v>
      </c>
      <c r="C2624" s="8">
        <f>Table19[[#This Row],[Growth Rate]]</f>
        <v>0</v>
      </c>
      <c r="D2624">
        <f>Table20[[#This Row],[UNITID]]</f>
        <v>205470</v>
      </c>
      <c r="E2624" s="7">
        <f>Table20[[#This Row],[Growth Rate]]</f>
        <v>-3.5714285714285712E-2</v>
      </c>
      <c r="F2624">
        <f>Table21[[#This Row],[UNITID]]</f>
        <v>205470</v>
      </c>
      <c r="G2624" s="21">
        <f>Table21[[#This Row],[Growth Rate]]</f>
        <v>-0.20454545454545456</v>
      </c>
      <c r="H2624">
        <f>Table5[[#This Row],[UNITID]]</f>
        <v>205470</v>
      </c>
      <c r="I2624" s="7">
        <f>Table5[[#This Row],[Growth Rate]]</f>
        <v>-8.8888888888888892E-2</v>
      </c>
    </row>
    <row r="2625" spans="1:9" ht="14.25">
      <c r="A2625" s="63">
        <f>Table19[[#This Row],[UNITID]]</f>
        <v>205470</v>
      </c>
      <c r="B2625" s="148" t="str">
        <f>Table19[[#This Row],[OUTCOMES MEASURES]]</f>
        <v>Percent of adjusted cohort still enrolled at your institution at 8 years</v>
      </c>
      <c r="C2625" s="156">
        <f>Table19[[#This Row],[Growth Rate]]</f>
        <v>0</v>
      </c>
      <c r="D2625">
        <f>Table20[[#This Row],[UNITID]]</f>
        <v>205470</v>
      </c>
      <c r="E2625" s="156">
        <f>Table20[[#This Row],[Growth Rate]]</f>
        <v>-0.33333333333333331</v>
      </c>
      <c r="F2625">
        <f>Table21[[#This Row],[UNITID]]</f>
        <v>205470</v>
      </c>
      <c r="G2625" s="158">
        <f>Table21[[#This Row],[Growth Rate]]</f>
        <v>-0.33333333333333331</v>
      </c>
      <c r="H2625">
        <f>Table5[[#This Row],[UNITID]]</f>
        <v>205470</v>
      </c>
      <c r="I2625" s="156">
        <f>Table5[[#This Row],[Growth Rate]]</f>
        <v>0</v>
      </c>
    </row>
    <row r="2626" spans="1:9" ht="14.25">
      <c r="A2626" s="63">
        <f>Table19[[#This Row],[UNITID]]</f>
        <v>205470</v>
      </c>
      <c r="B2626" s="148" t="str">
        <f>Table19[[#This Row],[OUTCOMES MEASURES]]</f>
        <v>Percent of adjusted cohort enrolled subsequently at another institution at 8 years</v>
      </c>
      <c r="C2626" s="156">
        <f>Table19[[#This Row],[Growth Rate]]</f>
        <v>0</v>
      </c>
      <c r="D2626">
        <f>Table20[[#This Row],[UNITID]]</f>
        <v>205470</v>
      </c>
      <c r="E2626" s="64">
        <f>Table20[[#This Row],[Growth Rate]]</f>
        <v>-0.04</v>
      </c>
      <c r="F2626">
        <f>Table21[[#This Row],[UNITID]]</f>
        <v>205470</v>
      </c>
      <c r="G2626" s="158">
        <f>Table21[[#This Row],[Growth Rate]]</f>
        <v>-0.19047619047619047</v>
      </c>
      <c r="H2626">
        <f>Table5[[#This Row],[UNITID]]</f>
        <v>205470</v>
      </c>
      <c r="I2626" s="64">
        <f>Table5[[#This Row],[Growth Rate]]</f>
        <v>-0.11363636363636363</v>
      </c>
    </row>
    <row r="2627" spans="1:9" hidden="1">
      <c r="A2627">
        <f>Table19[[#This Row],[UNITID]]</f>
        <v>205470</v>
      </c>
      <c r="B2627" s="2" t="str">
        <f>Table19[[#This Row],[OUTCOMES MEASURES]]</f>
        <v>Percent of adjusted cohort enrollment status unknown at 8 years</v>
      </c>
      <c r="C2627" s="8">
        <f>Table19[[#This Row],[Growth Rate]]</f>
        <v>-0.24074074074074073</v>
      </c>
      <c r="D2627">
        <f>Table20[[#This Row],[UNITID]]</f>
        <v>205470</v>
      </c>
      <c r="E2627" s="8">
        <f>Table20[[#This Row],[Growth Rate]]</f>
        <v>-0.10714285714285714</v>
      </c>
      <c r="F2627">
        <f>Table21[[#This Row],[UNITID]]</f>
        <v>205470</v>
      </c>
      <c r="G2627" s="8">
        <f>Table21[[#This Row],[Growth Rate]]</f>
        <v>-0.11764705882352941</v>
      </c>
      <c r="H2627">
        <f>Table5[[#This Row],[UNITID]]</f>
        <v>205470</v>
      </c>
      <c r="I2627" s="8">
        <f>Table5[[#This Row],[Growth Rate]]</f>
        <v>-0.1111111111111111</v>
      </c>
    </row>
    <row r="2628" spans="1:9" hidden="1">
      <c r="A2628">
        <f>Table19[[#This Row],[UNITID]]</f>
        <v>207449</v>
      </c>
      <c r="B2628" s="2" t="str">
        <f>Table19[[#This Row],[OUTCOMES MEASURES]]</f>
        <v>First-Time, Full-Time Cohort</v>
      </c>
      <c r="C2628" s="8">
        <f>Table19[[#This Row],[Growth Rate]]</f>
        <v>-0.19624125874125875</v>
      </c>
      <c r="D2628">
        <f>Table20[[#This Row],[UNITID]]</f>
        <v>207449</v>
      </c>
      <c r="E2628" s="8">
        <f>Table20[[#This Row],[Growth Rate]]</f>
        <v>-0.26118326118326118</v>
      </c>
      <c r="F2628">
        <f>Table21[[#This Row],[UNITID]]</f>
        <v>207449</v>
      </c>
      <c r="G2628" s="8">
        <f>Table21[[#This Row],[Growth Rate]]</f>
        <v>-0.3154034229828851</v>
      </c>
      <c r="H2628">
        <f>Table5[[#This Row],[UNITID]]</f>
        <v>207449</v>
      </c>
      <c r="I2628" s="8">
        <f>Table5[[#This Row],[Growth Rate]]</f>
        <v>-0.28421970357454229</v>
      </c>
    </row>
    <row r="2629" spans="1:9" hidden="1">
      <c r="A2629">
        <f>Table19[[#This Row],[UNITID]]</f>
        <v>207449</v>
      </c>
      <c r="B2629" t="str">
        <f>Table19[[#This Row],[OUTCOMES MEASURES]]</f>
        <v>Exclusions to cohort</v>
      </c>
      <c r="C2629" s="7" t="str">
        <f>Table19[[#This Row],[Growth Rate]]</f>
        <v/>
      </c>
      <c r="D2629">
        <f>Table20[[#This Row],[UNITID]]</f>
        <v>207449</v>
      </c>
      <c r="E2629" s="7" t="str">
        <f>Table20[[#This Row],[Growth Rate]]</f>
        <v/>
      </c>
      <c r="F2629">
        <f>Table21[[#This Row],[UNITID]]</f>
        <v>207449</v>
      </c>
      <c r="G2629" s="7" t="str">
        <f>Table21[[#This Row],[Growth Rate]]</f>
        <v/>
      </c>
      <c r="H2629">
        <f>Table5[[#This Row],[UNITID]]</f>
        <v>207449</v>
      </c>
      <c r="I2629" s="7" t="str">
        <f>Table5[[#This Row],[Growth Rate]]</f>
        <v/>
      </c>
    </row>
    <row r="2630" spans="1:9" ht="14.25">
      <c r="A2630" s="63">
        <f>Table19[[#This Row],[UNITID]]</f>
        <v>207449</v>
      </c>
      <c r="B2630" s="63" t="str">
        <f>Table19[[#This Row],[OUTCOMES MEASURES]]</f>
        <v>Adjusted cohort</v>
      </c>
      <c r="C2630" s="64">
        <f>Table19[[#This Row],[Growth Rate]]</f>
        <v>-0.19624125874125875</v>
      </c>
      <c r="D2630">
        <f>Table20[[#This Row],[UNITID]]</f>
        <v>207449</v>
      </c>
      <c r="E2630" s="64">
        <f>Table20[[#This Row],[Growth Rate]]</f>
        <v>-0.26118326118326118</v>
      </c>
      <c r="F2630">
        <f>Table21[[#This Row],[UNITID]]</f>
        <v>207449</v>
      </c>
      <c r="G2630" s="155">
        <f>Table21[[#This Row],[Growth Rate]]</f>
        <v>-0.3154034229828851</v>
      </c>
      <c r="H2630">
        <f>Table5[[#This Row],[UNITID]]</f>
        <v>207449</v>
      </c>
      <c r="I2630" s="64">
        <f>Table5[[#This Row],[Growth Rate]]</f>
        <v>-0.28421970357454229</v>
      </c>
    </row>
    <row r="2631" spans="1:9" hidden="1">
      <c r="A2631">
        <f>Table19[[#This Row],[UNITID]]</f>
        <v>207449</v>
      </c>
      <c r="B2631" t="str">
        <f>Table19[[#This Row],[OUTCOMES MEASURES]]</f>
        <v>Number of adjusted cohort receiving a certificate at 4 years</v>
      </c>
      <c r="C2631" s="7">
        <f>Table19[[#This Row],[Growth Rate]]</f>
        <v>-0.22580645161290322</v>
      </c>
      <c r="D2631">
        <f>Table20[[#This Row],[UNITID]]</f>
        <v>207449</v>
      </c>
      <c r="E2631" s="7">
        <f>Table20[[#This Row],[Growth Rate]]</f>
        <v>0.19047619047619047</v>
      </c>
      <c r="F2631">
        <f>Table21[[#This Row],[UNITID]]</f>
        <v>207449</v>
      </c>
      <c r="G2631" s="7">
        <f>Table21[[#This Row],[Growth Rate]]</f>
        <v>-9.0909090909090912E-2</v>
      </c>
      <c r="H2631">
        <f>Table5[[#This Row],[UNITID]]</f>
        <v>207449</v>
      </c>
      <c r="I2631" s="7">
        <f>Table5[[#This Row],[Growth Rate]]</f>
        <v>0.7</v>
      </c>
    </row>
    <row r="2632" spans="1:9" hidden="1">
      <c r="A2632">
        <f>Table19[[#This Row],[UNITID]]</f>
        <v>207449</v>
      </c>
      <c r="B2632" t="str">
        <f>Table19[[#This Row],[OUTCOMES MEASURES]]</f>
        <v>Number of adjusted cohort receiving an Associate's degree at 4 years</v>
      </c>
      <c r="C2632" s="7">
        <f>Table19[[#This Row],[Growth Rate]]</f>
        <v>-0.2268370607028754</v>
      </c>
      <c r="D2632">
        <f>Table20[[#This Row],[UNITID]]</f>
        <v>207449</v>
      </c>
      <c r="E2632" s="7">
        <f>Table20[[#This Row],[Growth Rate]]</f>
        <v>-0.28888888888888886</v>
      </c>
      <c r="F2632">
        <f>Table21[[#This Row],[UNITID]]</f>
        <v>207449</v>
      </c>
      <c r="G2632" s="7">
        <f>Table21[[#This Row],[Growth Rate]]</f>
        <v>-0.20512820512820512</v>
      </c>
      <c r="H2632">
        <f>Table5[[#This Row],[UNITID]]</f>
        <v>207449</v>
      </c>
      <c r="I2632" s="7">
        <f>Table5[[#This Row],[Growth Rate]]</f>
        <v>2.5157232704402517E-2</v>
      </c>
    </row>
    <row r="2633" spans="1:9" hidden="1">
      <c r="A2633">
        <f>Table19[[#This Row],[UNITID]]</f>
        <v>207449</v>
      </c>
      <c r="B2633" t="str">
        <f>Table19[[#This Row],[OUTCOMES MEASURES]]</f>
        <v>Number of adjusted cohort receiving a Bachelor's degree at 4 years</v>
      </c>
      <c r="C2633" s="7" t="str">
        <f>Table19[[#This Row],[Growth Rate]]</f>
        <v/>
      </c>
      <c r="D2633">
        <f>Table20[[#This Row],[UNITID]]</f>
        <v>207449</v>
      </c>
      <c r="E2633" s="7" t="str">
        <f>Table20[[#This Row],[Growth Rate]]</f>
        <v/>
      </c>
      <c r="F2633">
        <f>Table21[[#This Row],[UNITID]]</f>
        <v>207449</v>
      </c>
      <c r="G2633" s="7" t="str">
        <f>Table21[[#This Row],[Growth Rate]]</f>
        <v/>
      </c>
      <c r="H2633">
        <f>Table5[[#This Row],[UNITID]]</f>
        <v>207449</v>
      </c>
      <c r="I2633" s="7" t="str">
        <f>Table5[[#This Row],[Growth Rate]]</f>
        <v/>
      </c>
    </row>
    <row r="2634" spans="1:9" hidden="1">
      <c r="A2634">
        <f>Table19[[#This Row],[UNITID]]</f>
        <v>207449</v>
      </c>
      <c r="B2634" s="2" t="str">
        <f>Table19[[#This Row],[OUTCOMES MEASURES]]</f>
        <v>Number of adjusted cohort receiving an award at 4 years</v>
      </c>
      <c r="C2634" s="7">
        <f>Table19[[#This Row],[Growth Rate]]</f>
        <v>-0.22674418604651161</v>
      </c>
      <c r="D2634">
        <f>Table20[[#This Row],[UNITID]]</f>
        <v>207449</v>
      </c>
      <c r="E2634" s="7">
        <f>Table20[[#This Row],[Growth Rate]]</f>
        <v>-0.1981981981981982</v>
      </c>
      <c r="F2634">
        <f>Table21[[#This Row],[UNITID]]</f>
        <v>207449</v>
      </c>
      <c r="G2634" s="21">
        <f>Table21[[#This Row],[Growth Rate]]</f>
        <v>-0.19354838709677419</v>
      </c>
      <c r="H2634">
        <f>Table5[[#This Row],[UNITID]]</f>
        <v>207449</v>
      </c>
      <c r="I2634" s="7">
        <f>Table5[[#This Row],[Growth Rate]]</f>
        <v>0.1005586592178771</v>
      </c>
    </row>
    <row r="2635" spans="1:9" ht="14.25">
      <c r="A2635" s="63">
        <f>Table19[[#This Row],[UNITID]]</f>
        <v>207449</v>
      </c>
      <c r="B2635" s="148" t="str">
        <f>Table19[[#This Row],[OUTCOMES MEASURES]]</f>
        <v>Percent of adjusted cohort receiving an award at 4 years</v>
      </c>
      <c r="C2635" s="156">
        <f>Table19[[#This Row],[Growth Rate]]</f>
        <v>-6.6666666666666666E-2</v>
      </c>
      <c r="D2635">
        <f>Table20[[#This Row],[UNITID]]</f>
        <v>207449</v>
      </c>
      <c r="E2635" s="156">
        <f>Table20[[#This Row],[Growth Rate]]</f>
        <v>0.2</v>
      </c>
      <c r="F2635">
        <f>Table21[[#This Row],[UNITID]]</f>
        <v>207449</v>
      </c>
      <c r="G2635" s="157">
        <f>Table21[[#This Row],[Growth Rate]]</f>
        <v>0.16666666666666666</v>
      </c>
      <c r="H2635">
        <f>Table5[[#This Row],[UNITID]]</f>
        <v>207449</v>
      </c>
      <c r="I2635" s="156">
        <f>Table5[[#This Row],[Growth Rate]]</f>
        <v>0.5</v>
      </c>
    </row>
    <row r="2636" spans="1:9" hidden="1">
      <c r="A2636">
        <f>Table19[[#This Row],[UNITID]]</f>
        <v>207449</v>
      </c>
      <c r="B2636" t="str">
        <f>Table19[[#This Row],[OUTCOMES MEASURES]]</f>
        <v>Number of adjusted cohort receiving a certificate at 6 years</v>
      </c>
      <c r="C2636" s="7">
        <f>Table19[[#This Row],[Growth Rate]]</f>
        <v>-0.33333333333333331</v>
      </c>
      <c r="D2636">
        <f>Table20[[#This Row],[UNITID]]</f>
        <v>207449</v>
      </c>
      <c r="E2636" s="7">
        <f>Table20[[#This Row],[Growth Rate]]</f>
        <v>4.5454545454545456E-2</v>
      </c>
      <c r="F2636">
        <f>Table21[[#This Row],[UNITID]]</f>
        <v>207449</v>
      </c>
      <c r="G2636" s="7">
        <f>Table21[[#This Row],[Growth Rate]]</f>
        <v>0</v>
      </c>
      <c r="H2636">
        <f>Table5[[#This Row],[UNITID]]</f>
        <v>207449</v>
      </c>
      <c r="I2636" s="7">
        <f>Table5[[#This Row],[Growth Rate]]</f>
        <v>0.54545454545454541</v>
      </c>
    </row>
    <row r="2637" spans="1:9" hidden="1">
      <c r="A2637">
        <f>Table19[[#This Row],[UNITID]]</f>
        <v>207449</v>
      </c>
      <c r="B2637" t="str">
        <f>Table19[[#This Row],[OUTCOMES MEASURES]]</f>
        <v>Number of adjusted cohort receiving an Associate's degree at 6 years</v>
      </c>
      <c r="C2637" s="7">
        <f>Table19[[#This Row],[Growth Rate]]</f>
        <v>-9.7421203438395415E-2</v>
      </c>
      <c r="D2637">
        <f>Table20[[#This Row],[UNITID]]</f>
        <v>207449</v>
      </c>
      <c r="E2637" s="7">
        <f>Table20[[#This Row],[Growth Rate]]</f>
        <v>-3.3898305084745763E-2</v>
      </c>
      <c r="F2637">
        <f>Table21[[#This Row],[UNITID]]</f>
        <v>207449</v>
      </c>
      <c r="G2637" s="7">
        <f>Table21[[#This Row],[Growth Rate]]</f>
        <v>-0.14778325123152711</v>
      </c>
      <c r="H2637">
        <f>Table5[[#This Row],[UNITID]]</f>
        <v>207449</v>
      </c>
      <c r="I2637" s="7">
        <f>Table5[[#This Row],[Growth Rate]]</f>
        <v>0.19883040935672514</v>
      </c>
    </row>
    <row r="2638" spans="1:9" hidden="1">
      <c r="A2638">
        <f>Table19[[#This Row],[UNITID]]</f>
        <v>207449</v>
      </c>
      <c r="B2638" t="str">
        <f>Table19[[#This Row],[OUTCOMES MEASURES]]</f>
        <v>Number of adjusted cohort receiving a Bachelor's degree at 6 years</v>
      </c>
      <c r="C2638" s="7" t="str">
        <f>Table19[[#This Row],[Growth Rate]]</f>
        <v/>
      </c>
      <c r="D2638">
        <f>Table20[[#This Row],[UNITID]]</f>
        <v>207449</v>
      </c>
      <c r="E2638" s="7" t="str">
        <f>Table20[[#This Row],[Growth Rate]]</f>
        <v/>
      </c>
      <c r="F2638">
        <f>Table21[[#This Row],[UNITID]]</f>
        <v>207449</v>
      </c>
      <c r="G2638" s="7" t="str">
        <f>Table21[[#This Row],[Growth Rate]]</f>
        <v/>
      </c>
      <c r="H2638">
        <f>Table5[[#This Row],[UNITID]]</f>
        <v>207449</v>
      </c>
      <c r="I2638" s="7" t="str">
        <f>Table5[[#This Row],[Growth Rate]]</f>
        <v/>
      </c>
    </row>
    <row r="2639" spans="1:9" hidden="1">
      <c r="A2639">
        <f>Table19[[#This Row],[UNITID]]</f>
        <v>207449</v>
      </c>
      <c r="B2639" s="2" t="str">
        <f>Table19[[#This Row],[OUTCOMES MEASURES]]</f>
        <v>Number of adjusted cohort receiving an award at 6 years</v>
      </c>
      <c r="C2639" s="7">
        <f>Table19[[#This Row],[Growth Rate]]</f>
        <v>-0.11780104712041885</v>
      </c>
      <c r="D2639">
        <f>Table20[[#This Row],[UNITID]]</f>
        <v>207449</v>
      </c>
      <c r="E2639" s="7">
        <f>Table20[[#This Row],[Growth Rate]]</f>
        <v>-2.1428571428571429E-2</v>
      </c>
      <c r="F2639">
        <f>Table21[[#This Row],[UNITID]]</f>
        <v>207449</v>
      </c>
      <c r="G2639" s="21">
        <f>Table21[[#This Row],[Growth Rate]]</f>
        <v>-0.13333333333333333</v>
      </c>
      <c r="H2639">
        <f>Table5[[#This Row],[UNITID]]</f>
        <v>207449</v>
      </c>
      <c r="I2639" s="7">
        <f>Table5[[#This Row],[Growth Rate]]</f>
        <v>0.23834196891191708</v>
      </c>
    </row>
    <row r="2640" spans="1:9" ht="14.25">
      <c r="A2640" s="63">
        <f>Table19[[#This Row],[UNITID]]</f>
        <v>207449</v>
      </c>
      <c r="B2640" s="148" t="str">
        <f>Table19[[#This Row],[OUTCOMES MEASURES]]</f>
        <v>Percent of adjusted cohort receiving an award at 6 years</v>
      </c>
      <c r="C2640" s="156">
        <f>Table19[[#This Row],[Growth Rate]]</f>
        <v>5.8823529411764705E-2</v>
      </c>
      <c r="D2640">
        <f>Table20[[#This Row],[UNITID]]</f>
        <v>207449</v>
      </c>
      <c r="E2640" s="156">
        <f>Table20[[#This Row],[Growth Rate]]</f>
        <v>0.2857142857142857</v>
      </c>
      <c r="F2640">
        <f>Table21[[#This Row],[UNITID]]</f>
        <v>207449</v>
      </c>
      <c r="G2640" s="157">
        <f>Table21[[#This Row],[Growth Rate]]</f>
        <v>0.27777777777777779</v>
      </c>
      <c r="H2640">
        <f>Table5[[#This Row],[UNITID]]</f>
        <v>207449</v>
      </c>
      <c r="I2640" s="156">
        <f>Table5[[#This Row],[Growth Rate]]</f>
        <v>0.875</v>
      </c>
    </row>
    <row r="2641" spans="1:9" hidden="1">
      <c r="A2641">
        <f>Table19[[#This Row],[UNITID]]</f>
        <v>207449</v>
      </c>
      <c r="B2641" t="str">
        <f>Table19[[#This Row],[OUTCOMES MEASURES]]</f>
        <v>Number of adjusted cohort receiving a certificate at 8 years</v>
      </c>
      <c r="C2641" s="7">
        <f>Table19[[#This Row],[Growth Rate]]</f>
        <v>-0.30303030303030304</v>
      </c>
      <c r="D2641">
        <f>Table20[[#This Row],[UNITID]]</f>
        <v>207449</v>
      </c>
      <c r="E2641" s="7">
        <f>Table20[[#This Row],[Growth Rate]]</f>
        <v>9.0909090909090912E-2</v>
      </c>
      <c r="F2641">
        <f>Table21[[#This Row],[UNITID]]</f>
        <v>207449</v>
      </c>
      <c r="G2641" s="7">
        <f>Table21[[#This Row],[Growth Rate]]</f>
        <v>-4.5454545454545456E-2</v>
      </c>
      <c r="H2641">
        <f>Table5[[#This Row],[UNITID]]</f>
        <v>207449</v>
      </c>
      <c r="I2641" s="7">
        <f>Table5[[#This Row],[Growth Rate]]</f>
        <v>0.5714285714285714</v>
      </c>
    </row>
    <row r="2642" spans="1:9" hidden="1">
      <c r="A2642">
        <f>Table19[[#This Row],[UNITID]]</f>
        <v>207449</v>
      </c>
      <c r="B2642" t="str">
        <f>Table19[[#This Row],[OUTCOMES MEASURES]]</f>
        <v>Number of adjusted cohort receiving an Associate's degree at 8 years</v>
      </c>
      <c r="C2642" s="7">
        <f>Table19[[#This Row],[Growth Rate]]</f>
        <v>-0.12239583333333333</v>
      </c>
      <c r="D2642">
        <f>Table20[[#This Row],[UNITID]]</f>
        <v>207449</v>
      </c>
      <c r="E2642" s="7">
        <f>Table20[[#This Row],[Growth Rate]]</f>
        <v>-2.1276595744680851E-2</v>
      </c>
      <c r="F2642">
        <f>Table21[[#This Row],[UNITID]]</f>
        <v>207449</v>
      </c>
      <c r="G2642" s="7">
        <f>Table21[[#This Row],[Growth Rate]]</f>
        <v>-0.14553990610328638</v>
      </c>
      <c r="H2642">
        <f>Table5[[#This Row],[UNITID]]</f>
        <v>207449</v>
      </c>
      <c r="I2642" s="7">
        <f>Table5[[#This Row],[Growth Rate]]</f>
        <v>0.15217391304347827</v>
      </c>
    </row>
    <row r="2643" spans="1:9" hidden="1">
      <c r="A2643">
        <f>Table19[[#This Row],[UNITID]]</f>
        <v>207449</v>
      </c>
      <c r="B2643" t="str">
        <f>Table19[[#This Row],[OUTCOMES MEASURES]]</f>
        <v>Number of adjusted cohort receiving a Bachelor's degree at 8 years</v>
      </c>
      <c r="C2643" s="7" t="str">
        <f>Table19[[#This Row],[Growth Rate]]</f>
        <v/>
      </c>
      <c r="D2643">
        <f>Table20[[#This Row],[UNITID]]</f>
        <v>207449</v>
      </c>
      <c r="E2643" s="7" t="str">
        <f>Table20[[#This Row],[Growth Rate]]</f>
        <v/>
      </c>
      <c r="F2643">
        <f>Table21[[#This Row],[UNITID]]</f>
        <v>207449</v>
      </c>
      <c r="G2643" s="7" t="str">
        <f>Table21[[#This Row],[Growth Rate]]</f>
        <v/>
      </c>
      <c r="H2643">
        <f>Table5[[#This Row],[UNITID]]</f>
        <v>207449</v>
      </c>
      <c r="I2643" s="7" t="str">
        <f>Table5[[#This Row],[Growth Rate]]</f>
        <v/>
      </c>
    </row>
    <row r="2644" spans="1:9" hidden="1">
      <c r="A2644">
        <f>Table19[[#This Row],[UNITID]]</f>
        <v>207449</v>
      </c>
      <c r="B2644" t="str">
        <f>Table19[[#This Row],[OUTCOMES MEASURES]]</f>
        <v>Number of adjusted cohort receiving an award at 8 years</v>
      </c>
      <c r="C2644" s="7">
        <f>Table19[[#This Row],[Growth Rate]]</f>
        <v>-0.1366906474820144</v>
      </c>
      <c r="D2644">
        <f>Table20[[#This Row],[UNITID]]</f>
        <v>207449</v>
      </c>
      <c r="E2644" s="7">
        <f>Table20[[#This Row],[Growth Rate]]</f>
        <v>-6.1349693251533744E-3</v>
      </c>
      <c r="F2644">
        <f>Table21[[#This Row],[UNITID]]</f>
        <v>207449</v>
      </c>
      <c r="G2644" s="7">
        <f>Table21[[#This Row],[Growth Rate]]</f>
        <v>-0.13617021276595745</v>
      </c>
      <c r="H2644">
        <f>Table5[[#This Row],[UNITID]]</f>
        <v>207449</v>
      </c>
      <c r="I2644" s="7">
        <f>Table5[[#This Row],[Growth Rate]]</f>
        <v>0.1951219512195122</v>
      </c>
    </row>
    <row r="2645" spans="1:9" hidden="1">
      <c r="A2645">
        <f>Table19[[#This Row],[UNITID]]</f>
        <v>207449</v>
      </c>
      <c r="B2645" t="str">
        <f>Table19[[#This Row],[OUTCOMES MEASURES]]</f>
        <v>Number of adjusted cohort still enrolled at your institution at 8 years</v>
      </c>
      <c r="C2645" s="7">
        <f>Table19[[#This Row],[Growth Rate]]</f>
        <v>0.3125</v>
      </c>
      <c r="D2645">
        <f>Table20[[#This Row],[UNITID]]</f>
        <v>207449</v>
      </c>
      <c r="E2645" s="7">
        <f>Table20[[#This Row],[Growth Rate]]</f>
        <v>0.1</v>
      </c>
      <c r="F2645">
        <f>Table21[[#This Row],[UNITID]]</f>
        <v>207449</v>
      </c>
      <c r="G2645" s="7">
        <f>Table21[[#This Row],[Growth Rate]]</f>
        <v>-0.83333333333333337</v>
      </c>
      <c r="H2645">
        <f>Table5[[#This Row],[UNITID]]</f>
        <v>207449</v>
      </c>
      <c r="I2645" s="7">
        <f>Table5[[#This Row],[Growth Rate]]</f>
        <v>0.25</v>
      </c>
    </row>
    <row r="2646" spans="1:9" hidden="1">
      <c r="A2646">
        <f>Table19[[#This Row],[UNITID]]</f>
        <v>207449</v>
      </c>
      <c r="B2646" t="str">
        <f>Table19[[#This Row],[OUTCOMES MEASURES]]</f>
        <v>Number of adjusted cohort who enrolled subsequently at another institution at 8 years</v>
      </c>
      <c r="C2646" s="7">
        <f>Table19[[#This Row],[Growth Rate]]</f>
        <v>-0.31971580817051509</v>
      </c>
      <c r="D2646">
        <f>Table20[[#This Row],[UNITID]]</f>
        <v>207449</v>
      </c>
      <c r="E2646" s="7">
        <f>Table20[[#This Row],[Growth Rate]]</f>
        <v>-0.4</v>
      </c>
      <c r="F2646">
        <f>Table21[[#This Row],[UNITID]]</f>
        <v>207449</v>
      </c>
      <c r="G2646" s="7">
        <f>Table21[[#This Row],[Growth Rate]]</f>
        <v>-0.25752508361204013</v>
      </c>
      <c r="H2646">
        <f>Table5[[#This Row],[UNITID]]</f>
        <v>207449</v>
      </c>
      <c r="I2646" s="7">
        <f>Table5[[#This Row],[Growth Rate]]</f>
        <v>-0.31069958847736623</v>
      </c>
    </row>
    <row r="2647" spans="1:9" hidden="1">
      <c r="A2647">
        <f>Table19[[#This Row],[UNITID]]</f>
        <v>207449</v>
      </c>
      <c r="B2647" s="2" t="str">
        <f>Table19[[#This Row],[OUTCOMES MEASURES]]</f>
        <v>Number of adjusted cohort whose subsequent enrollment status is unknown at 8 years</v>
      </c>
      <c r="C2647" s="8">
        <f>Table19[[#This Row],[Growth Rate]]</f>
        <v>-0.16795665634674922</v>
      </c>
      <c r="D2647">
        <f>Table20[[#This Row],[UNITID]]</f>
        <v>207449</v>
      </c>
      <c r="E2647" s="7">
        <f>Table20[[#This Row],[Growth Rate]]</f>
        <v>-0.2501747030048917</v>
      </c>
      <c r="F2647">
        <f>Table21[[#This Row],[UNITID]]</f>
        <v>207449</v>
      </c>
      <c r="G2647" s="7">
        <f>Table21[[#This Row],[Growth Rate]]</f>
        <v>-0.50515463917525771</v>
      </c>
      <c r="H2647">
        <f>Table5[[#This Row],[UNITID]]</f>
        <v>207449</v>
      </c>
      <c r="I2647" s="7">
        <f>Table5[[#This Row],[Growth Rate]]</f>
        <v>-0.3868378812199037</v>
      </c>
    </row>
    <row r="2648" spans="1:9" hidden="1">
      <c r="A2648">
        <f>Table19[[#This Row],[UNITID]]</f>
        <v>207449</v>
      </c>
      <c r="B2648" s="2" t="str">
        <f>Table19[[#This Row],[OUTCOMES MEASURES]]</f>
        <v>Number of adjusted cohort who did not receive an award from your institution at 8 years</v>
      </c>
      <c r="C2648" s="7">
        <f>Table19[[#This Row],[Growth Rate]]</f>
        <v>-0.20951362907536078</v>
      </c>
      <c r="D2648">
        <f>Table20[[#This Row],[UNITID]]</f>
        <v>207449</v>
      </c>
      <c r="E2648" s="7">
        <f>Table20[[#This Row],[Growth Rate]]</f>
        <v>-0.28288100208768269</v>
      </c>
      <c r="F2648">
        <f>Table21[[#This Row],[UNITID]]</f>
        <v>207449</v>
      </c>
      <c r="G2648" s="21">
        <f>Table21[[#This Row],[Growth Rate]]</f>
        <v>-0.35786290322580644</v>
      </c>
      <c r="H2648">
        <f>Table5[[#This Row],[UNITID]]</f>
        <v>207449</v>
      </c>
      <c r="I2648" s="7">
        <f>Table5[[#This Row],[Growth Rate]]</f>
        <v>-0.33125897558640499</v>
      </c>
    </row>
    <row r="2649" spans="1:9" ht="14.25">
      <c r="A2649" s="63">
        <f>Table19[[#This Row],[UNITID]]</f>
        <v>207449</v>
      </c>
      <c r="B2649" s="148" t="str">
        <f>Table19[[#This Row],[OUTCOMES MEASURES]]</f>
        <v>Percent of adjusted cohort receiving an award at 8 years</v>
      </c>
      <c r="C2649" s="156">
        <f>Table19[[#This Row],[Growth Rate]]</f>
        <v>0.1111111111111111</v>
      </c>
      <c r="D2649">
        <f>Table20[[#This Row],[UNITID]]</f>
        <v>207449</v>
      </c>
      <c r="E2649" s="156">
        <f>Table20[[#This Row],[Growth Rate]]</f>
        <v>0.375</v>
      </c>
      <c r="F2649">
        <f>Table21[[#This Row],[UNITID]]</f>
        <v>207449</v>
      </c>
      <c r="G2649" s="157">
        <f>Table21[[#This Row],[Growth Rate]]</f>
        <v>0.26315789473684209</v>
      </c>
      <c r="H2649">
        <f>Table5[[#This Row],[UNITID]]</f>
        <v>207449</v>
      </c>
      <c r="I2649" s="156">
        <f>Table5[[#This Row],[Growth Rate]]</f>
        <v>0.66666666666666663</v>
      </c>
    </row>
    <row r="2650" spans="1:9" hidden="1">
      <c r="A2650">
        <f>Table19[[#This Row],[UNITID]]</f>
        <v>207449</v>
      </c>
      <c r="B2650" s="2" t="str">
        <f>Table19[[#This Row],[OUTCOMES MEASURES]]</f>
        <v>Percent of adjusted cohort still or subsequently enrolled at 8 years</v>
      </c>
      <c r="C2650" s="8">
        <f>Table19[[#This Row],[Growth Rate]]</f>
        <v>-0.12</v>
      </c>
      <c r="D2650">
        <f>Table20[[#This Row],[UNITID]]</f>
        <v>207449</v>
      </c>
      <c r="E2650" s="7">
        <f>Table20[[#This Row],[Growth Rate]]</f>
        <v>-0.13043478260869565</v>
      </c>
      <c r="F2650">
        <f>Table21[[#This Row],[UNITID]]</f>
        <v>207449</v>
      </c>
      <c r="G2650" s="21">
        <f>Table21[[#This Row],[Growth Rate]]</f>
        <v>8.1632653061224483E-2</v>
      </c>
      <c r="H2650">
        <f>Table5[[#This Row],[UNITID]]</f>
        <v>207449</v>
      </c>
      <c r="I2650" s="7">
        <f>Table5[[#This Row],[Growth Rate]]</f>
        <v>-3.125E-2</v>
      </c>
    </row>
    <row r="2651" spans="1:9" ht="14.25">
      <c r="A2651" s="63">
        <f>Table19[[#This Row],[UNITID]]</f>
        <v>207449</v>
      </c>
      <c r="B2651" s="148" t="str">
        <f>Table19[[#This Row],[OUTCOMES MEASURES]]</f>
        <v>Percent of adjusted cohort still enrolled at your institution at 8 years</v>
      </c>
      <c r="C2651" s="156">
        <f>Table19[[#This Row],[Growth Rate]]</f>
        <v>0</v>
      </c>
      <c r="D2651">
        <f>Table20[[#This Row],[UNITID]]</f>
        <v>207449</v>
      </c>
      <c r="E2651" s="156">
        <f>Table20[[#This Row],[Growth Rate]]</f>
        <v>0</v>
      </c>
      <c r="F2651">
        <f>Table21[[#This Row],[UNITID]]</f>
        <v>207449</v>
      </c>
      <c r="G2651" s="158" t="str">
        <f>Table21[[#This Row],[Growth Rate]]</f>
        <v/>
      </c>
      <c r="H2651">
        <f>Table5[[#This Row],[UNITID]]</f>
        <v>207449</v>
      </c>
      <c r="I2651" s="156" t="str">
        <f>Table5[[#This Row],[Growth Rate]]</f>
        <v/>
      </c>
    </row>
    <row r="2652" spans="1:9" ht="14.25">
      <c r="A2652" s="63">
        <f>Table19[[#This Row],[UNITID]]</f>
        <v>207449</v>
      </c>
      <c r="B2652" s="148" t="str">
        <f>Table19[[#This Row],[OUTCOMES MEASURES]]</f>
        <v>Percent of adjusted cohort enrolled subsequently at another institution at 8 years</v>
      </c>
      <c r="C2652" s="156">
        <f>Table19[[#This Row],[Growth Rate]]</f>
        <v>-0.16</v>
      </c>
      <c r="D2652">
        <f>Table20[[#This Row],[UNITID]]</f>
        <v>207449</v>
      </c>
      <c r="E2652" s="64">
        <f>Table20[[#This Row],[Growth Rate]]</f>
        <v>-0.18181818181818182</v>
      </c>
      <c r="F2652">
        <f>Table21[[#This Row],[UNITID]]</f>
        <v>207449</v>
      </c>
      <c r="G2652" s="158">
        <f>Table21[[#This Row],[Growth Rate]]</f>
        <v>8.1632653061224483E-2</v>
      </c>
      <c r="H2652">
        <f>Table5[[#This Row],[UNITID]]</f>
        <v>207449</v>
      </c>
      <c r="I2652" s="64">
        <f>Table5[[#This Row],[Growth Rate]]</f>
        <v>-4.6875E-2</v>
      </c>
    </row>
    <row r="2653" spans="1:9" hidden="1">
      <c r="A2653">
        <f>Table19[[#This Row],[UNITID]]</f>
        <v>207449</v>
      </c>
      <c r="B2653" s="2" t="str">
        <f>Table19[[#This Row],[OUTCOMES MEASURES]]</f>
        <v>Percent of adjusted cohort enrollment status unknown at 8 years</v>
      </c>
      <c r="C2653" s="8">
        <f>Table19[[#This Row],[Growth Rate]]</f>
        <v>3.5714285714285712E-2</v>
      </c>
      <c r="D2653">
        <f>Table20[[#This Row],[UNITID]]</f>
        <v>207449</v>
      </c>
      <c r="E2653" s="8">
        <f>Table20[[#This Row],[Growth Rate]]</f>
        <v>1.4492753623188406E-2</v>
      </c>
      <c r="F2653">
        <f>Table21[[#This Row],[UNITID]]</f>
        <v>207449</v>
      </c>
      <c r="G2653" s="8">
        <f>Table21[[#This Row],[Growth Rate]]</f>
        <v>-0.28125</v>
      </c>
      <c r="H2653">
        <f>Table5[[#This Row],[UNITID]]</f>
        <v>207449</v>
      </c>
      <c r="I2653" s="8">
        <f>Table5[[#This Row],[Growth Rate]]</f>
        <v>-0.14814814814814814</v>
      </c>
    </row>
    <row r="2654" spans="1:9" hidden="1">
      <c r="A2654">
        <f>Table19[[#This Row],[UNITID]]</f>
        <v>207935</v>
      </c>
      <c r="B2654" s="2" t="str">
        <f>Table19[[#This Row],[OUTCOMES MEASURES]]</f>
        <v>First-Time, Full-Time Cohort</v>
      </c>
      <c r="C2654" s="8">
        <f>Table19[[#This Row],[Growth Rate]]</f>
        <v>-2.1301316808675447E-2</v>
      </c>
      <c r="D2654">
        <f>Table20[[#This Row],[UNITID]]</f>
        <v>207935</v>
      </c>
      <c r="E2654" s="8">
        <f>Table20[[#This Row],[Growth Rate]]</f>
        <v>-0.12192167945094873</v>
      </c>
      <c r="F2654">
        <f>Table21[[#This Row],[UNITID]]</f>
        <v>207935</v>
      </c>
      <c r="G2654" s="8">
        <f>Table21[[#This Row],[Growth Rate]]</f>
        <v>-0.36807387862796836</v>
      </c>
      <c r="H2654">
        <f>Table5[[#This Row],[UNITID]]</f>
        <v>207935</v>
      </c>
      <c r="I2654" s="8">
        <f>Table5[[#This Row],[Growth Rate]]</f>
        <v>-0.26565874730021599</v>
      </c>
    </row>
    <row r="2655" spans="1:9" hidden="1">
      <c r="A2655">
        <f>Table19[[#This Row],[UNITID]]</f>
        <v>207935</v>
      </c>
      <c r="B2655" t="str">
        <f>Table19[[#This Row],[OUTCOMES MEASURES]]</f>
        <v>Exclusions to cohort</v>
      </c>
      <c r="C2655" s="7" t="str">
        <f>Table19[[#This Row],[Growth Rate]]</f>
        <v/>
      </c>
      <c r="D2655">
        <f>Table20[[#This Row],[UNITID]]</f>
        <v>207935</v>
      </c>
      <c r="E2655" s="7" t="str">
        <f>Table20[[#This Row],[Growth Rate]]</f>
        <v/>
      </c>
      <c r="F2655">
        <f>Table21[[#This Row],[UNITID]]</f>
        <v>207935</v>
      </c>
      <c r="G2655" s="7" t="str">
        <f>Table21[[#This Row],[Growth Rate]]</f>
        <v/>
      </c>
      <c r="H2655">
        <f>Table5[[#This Row],[UNITID]]</f>
        <v>207935</v>
      </c>
      <c r="I2655" s="7" t="str">
        <f>Table5[[#This Row],[Growth Rate]]</f>
        <v/>
      </c>
    </row>
    <row r="2656" spans="1:9" ht="14.25">
      <c r="A2656" s="63">
        <f>Table19[[#This Row],[UNITID]]</f>
        <v>207935</v>
      </c>
      <c r="B2656" s="63" t="str">
        <f>Table19[[#This Row],[OUTCOMES MEASURES]]</f>
        <v>Adjusted cohort</v>
      </c>
      <c r="C2656" s="64">
        <f>Table19[[#This Row],[Growth Rate]]</f>
        <v>-2.1301316808675447E-2</v>
      </c>
      <c r="D2656">
        <f>Table20[[#This Row],[UNITID]]</f>
        <v>207935</v>
      </c>
      <c r="E2656" s="64">
        <f>Table20[[#This Row],[Growth Rate]]</f>
        <v>-0.12192167945094873</v>
      </c>
      <c r="F2656">
        <f>Table21[[#This Row],[UNITID]]</f>
        <v>207935</v>
      </c>
      <c r="G2656" s="155">
        <f>Table21[[#This Row],[Growth Rate]]</f>
        <v>-0.36807387862796836</v>
      </c>
      <c r="H2656">
        <f>Table5[[#This Row],[UNITID]]</f>
        <v>207935</v>
      </c>
      <c r="I2656" s="64">
        <f>Table5[[#This Row],[Growth Rate]]</f>
        <v>-0.26565874730021599</v>
      </c>
    </row>
    <row r="2657" spans="1:9" hidden="1">
      <c r="A2657">
        <f>Table19[[#This Row],[UNITID]]</f>
        <v>207935</v>
      </c>
      <c r="B2657" t="str">
        <f>Table19[[#This Row],[OUTCOMES MEASURES]]</f>
        <v>Number of adjusted cohort receiving a certificate at 4 years</v>
      </c>
      <c r="C2657" s="7">
        <f>Table19[[#This Row],[Growth Rate]]</f>
        <v>-0.28125</v>
      </c>
      <c r="D2657">
        <f>Table20[[#This Row],[UNITID]]</f>
        <v>207935</v>
      </c>
      <c r="E2657" s="7">
        <f>Table20[[#This Row],[Growth Rate]]</f>
        <v>0.29629629629629628</v>
      </c>
      <c r="F2657">
        <f>Table21[[#This Row],[UNITID]]</f>
        <v>207935</v>
      </c>
      <c r="G2657" s="7">
        <f>Table21[[#This Row],[Growth Rate]]</f>
        <v>1.25</v>
      </c>
      <c r="H2657">
        <f>Table5[[#This Row],[UNITID]]</f>
        <v>207935</v>
      </c>
      <c r="I2657" s="7">
        <f>Table5[[#This Row],[Growth Rate]]</f>
        <v>-0.2</v>
      </c>
    </row>
    <row r="2658" spans="1:9" hidden="1">
      <c r="A2658">
        <f>Table19[[#This Row],[UNITID]]</f>
        <v>207935</v>
      </c>
      <c r="B2658" t="str">
        <f>Table19[[#This Row],[OUTCOMES MEASURES]]</f>
        <v>Number of adjusted cohort receiving an Associate's degree at 4 years</v>
      </c>
      <c r="C2658" s="7">
        <f>Table19[[#This Row],[Growth Rate]]</f>
        <v>0.29876543209876544</v>
      </c>
      <c r="D2658">
        <f>Table20[[#This Row],[UNITID]]</f>
        <v>207935</v>
      </c>
      <c r="E2658" s="7">
        <f>Table20[[#This Row],[Growth Rate]]</f>
        <v>0.14173228346456693</v>
      </c>
      <c r="F2658">
        <f>Table21[[#This Row],[UNITID]]</f>
        <v>207935</v>
      </c>
      <c r="G2658" s="7">
        <f>Table21[[#This Row],[Growth Rate]]</f>
        <v>-0.41142857142857142</v>
      </c>
      <c r="H2658">
        <f>Table5[[#This Row],[UNITID]]</f>
        <v>207935</v>
      </c>
      <c r="I2658" s="7">
        <f>Table5[[#This Row],[Growth Rate]]</f>
        <v>-0.24358974358974358</v>
      </c>
    </row>
    <row r="2659" spans="1:9" hidden="1">
      <c r="A2659">
        <f>Table19[[#This Row],[UNITID]]</f>
        <v>207935</v>
      </c>
      <c r="B2659" t="str">
        <f>Table19[[#This Row],[OUTCOMES MEASURES]]</f>
        <v>Number of adjusted cohort receiving a Bachelor's degree at 4 years</v>
      </c>
      <c r="C2659" s="7" t="str">
        <f>Table19[[#This Row],[Growth Rate]]</f>
        <v/>
      </c>
      <c r="D2659">
        <f>Table20[[#This Row],[UNITID]]</f>
        <v>207935</v>
      </c>
      <c r="E2659" s="7" t="str">
        <f>Table20[[#This Row],[Growth Rate]]</f>
        <v/>
      </c>
      <c r="F2659">
        <f>Table21[[#This Row],[UNITID]]</f>
        <v>207935</v>
      </c>
      <c r="G2659" s="7" t="str">
        <f>Table21[[#This Row],[Growth Rate]]</f>
        <v/>
      </c>
      <c r="H2659">
        <f>Table5[[#This Row],[UNITID]]</f>
        <v>207935</v>
      </c>
      <c r="I2659" s="7" t="str">
        <f>Table5[[#This Row],[Growth Rate]]</f>
        <v/>
      </c>
    </row>
    <row r="2660" spans="1:9" hidden="1">
      <c r="A2660">
        <f>Table19[[#This Row],[UNITID]]</f>
        <v>207935</v>
      </c>
      <c r="B2660" s="2" t="str">
        <f>Table19[[#This Row],[OUTCOMES MEASURES]]</f>
        <v>Number of adjusted cohort receiving an award at 4 years</v>
      </c>
      <c r="C2660" s="7">
        <f>Table19[[#This Row],[Growth Rate]]</f>
        <v>0.25629290617848971</v>
      </c>
      <c r="D2660">
        <f>Table20[[#This Row],[UNITID]]</f>
        <v>207935</v>
      </c>
      <c r="E2660" s="7">
        <f>Table20[[#This Row],[Growth Rate]]</f>
        <v>0.18784530386740331</v>
      </c>
      <c r="F2660">
        <f>Table21[[#This Row],[UNITID]]</f>
        <v>207935</v>
      </c>
      <c r="G2660" s="21">
        <f>Table21[[#This Row],[Growth Rate]]</f>
        <v>-0.37430167597765363</v>
      </c>
      <c r="H2660">
        <f>Table5[[#This Row],[UNITID]]</f>
        <v>207935</v>
      </c>
      <c r="I2660" s="7">
        <f>Table5[[#This Row],[Growth Rate]]</f>
        <v>-0.24096385542168675</v>
      </c>
    </row>
    <row r="2661" spans="1:9" ht="14.25">
      <c r="A2661" s="63">
        <f>Table19[[#This Row],[UNITID]]</f>
        <v>207935</v>
      </c>
      <c r="B2661" s="148" t="str">
        <f>Table19[[#This Row],[OUTCOMES MEASURES]]</f>
        <v>Percent of adjusted cohort receiving an award at 4 years</v>
      </c>
      <c r="C2661" s="156">
        <f>Table19[[#This Row],[Growth Rate]]</f>
        <v>0.29411764705882354</v>
      </c>
      <c r="D2661">
        <f>Table20[[#This Row],[UNITID]]</f>
        <v>207935</v>
      </c>
      <c r="E2661" s="156">
        <f>Table20[[#This Row],[Growth Rate]]</f>
        <v>0.42857142857142855</v>
      </c>
      <c r="F2661">
        <f>Table21[[#This Row],[UNITID]]</f>
        <v>207935</v>
      </c>
      <c r="G2661" s="157">
        <f>Table21[[#This Row],[Growth Rate]]</f>
        <v>-4.1666666666666664E-2</v>
      </c>
      <c r="H2661">
        <f>Table5[[#This Row],[UNITID]]</f>
        <v>207935</v>
      </c>
      <c r="I2661" s="156">
        <f>Table5[[#This Row],[Growth Rate]]</f>
        <v>5.5555555555555552E-2</v>
      </c>
    </row>
    <row r="2662" spans="1:9" hidden="1">
      <c r="A2662">
        <f>Table19[[#This Row],[UNITID]]</f>
        <v>207935</v>
      </c>
      <c r="B2662" t="str">
        <f>Table19[[#This Row],[OUTCOMES MEASURES]]</f>
        <v>Number of adjusted cohort receiving a certificate at 6 years</v>
      </c>
      <c r="C2662" s="7">
        <f>Table19[[#This Row],[Growth Rate]]</f>
        <v>-0.26666666666666666</v>
      </c>
      <c r="D2662">
        <f>Table20[[#This Row],[UNITID]]</f>
        <v>207935</v>
      </c>
      <c r="E2662" s="7">
        <f>Table20[[#This Row],[Growth Rate]]</f>
        <v>0.27777777777777779</v>
      </c>
      <c r="F2662">
        <f>Table21[[#This Row],[UNITID]]</f>
        <v>207935</v>
      </c>
      <c r="G2662" s="7">
        <f>Table21[[#This Row],[Growth Rate]]</f>
        <v>0.8</v>
      </c>
      <c r="H2662">
        <f>Table5[[#This Row],[UNITID]]</f>
        <v>207935</v>
      </c>
      <c r="I2662" s="7">
        <f>Table5[[#This Row],[Growth Rate]]</f>
        <v>-0.1</v>
      </c>
    </row>
    <row r="2663" spans="1:9" hidden="1">
      <c r="A2663">
        <f>Table19[[#This Row],[UNITID]]</f>
        <v>207935</v>
      </c>
      <c r="B2663" t="str">
        <f>Table19[[#This Row],[OUTCOMES MEASURES]]</f>
        <v>Number of adjusted cohort receiving an Associate's degree at 6 years</v>
      </c>
      <c r="C2663" s="7">
        <f>Table19[[#This Row],[Growth Rate]]</f>
        <v>0.23800383877159309</v>
      </c>
      <c r="D2663">
        <f>Table20[[#This Row],[UNITID]]</f>
        <v>207935</v>
      </c>
      <c r="E2663" s="7">
        <f>Table20[[#This Row],[Growth Rate]]</f>
        <v>0.15384615384615385</v>
      </c>
      <c r="F2663">
        <f>Table21[[#This Row],[UNITID]]</f>
        <v>207935</v>
      </c>
      <c r="G2663" s="7">
        <f>Table21[[#This Row],[Growth Rate]]</f>
        <v>-0.35416666666666669</v>
      </c>
      <c r="H2663">
        <f>Table5[[#This Row],[UNITID]]</f>
        <v>207935</v>
      </c>
      <c r="I2663" s="7">
        <f>Table5[[#This Row],[Growth Rate]]</f>
        <v>-0.19889502762430938</v>
      </c>
    </row>
    <row r="2664" spans="1:9" hidden="1">
      <c r="A2664">
        <f>Table19[[#This Row],[UNITID]]</f>
        <v>207935</v>
      </c>
      <c r="B2664" t="str">
        <f>Table19[[#This Row],[OUTCOMES MEASURES]]</f>
        <v>Number of adjusted cohort receiving a Bachelor's degree at 6 years</v>
      </c>
      <c r="C2664" s="7" t="str">
        <f>Table19[[#This Row],[Growth Rate]]</f>
        <v/>
      </c>
      <c r="D2664">
        <f>Table20[[#This Row],[UNITID]]</f>
        <v>207935</v>
      </c>
      <c r="E2664" s="7" t="str">
        <f>Table20[[#This Row],[Growth Rate]]</f>
        <v/>
      </c>
      <c r="F2664">
        <f>Table21[[#This Row],[UNITID]]</f>
        <v>207935</v>
      </c>
      <c r="G2664" s="7" t="str">
        <f>Table21[[#This Row],[Growth Rate]]</f>
        <v/>
      </c>
      <c r="H2664">
        <f>Table5[[#This Row],[UNITID]]</f>
        <v>207935</v>
      </c>
      <c r="I2664" s="7" t="str">
        <f>Table5[[#This Row],[Growth Rate]]</f>
        <v/>
      </c>
    </row>
    <row r="2665" spans="1:9" hidden="1">
      <c r="A2665">
        <f>Table19[[#This Row],[UNITID]]</f>
        <v>207935</v>
      </c>
      <c r="B2665" s="2" t="str">
        <f>Table19[[#This Row],[OUTCOMES MEASURES]]</f>
        <v>Number of adjusted cohort receiving an award at 6 years</v>
      </c>
      <c r="C2665" s="7">
        <f>Table19[[#This Row],[Growth Rate]]</f>
        <v>0.21052631578947367</v>
      </c>
      <c r="D2665">
        <f>Table20[[#This Row],[UNITID]]</f>
        <v>207935</v>
      </c>
      <c r="E2665" s="7">
        <f>Table20[[#This Row],[Growth Rate]]</f>
        <v>0.17938931297709923</v>
      </c>
      <c r="F2665">
        <f>Table21[[#This Row],[UNITID]]</f>
        <v>207935</v>
      </c>
      <c r="G2665" s="21">
        <f>Table21[[#This Row],[Growth Rate]]</f>
        <v>-0.32487309644670048</v>
      </c>
      <c r="H2665">
        <f>Table5[[#This Row],[UNITID]]</f>
        <v>207935</v>
      </c>
      <c r="I2665" s="7">
        <f>Table5[[#This Row],[Growth Rate]]</f>
        <v>-0.193717277486911</v>
      </c>
    </row>
    <row r="2666" spans="1:9" ht="14.25">
      <c r="A2666" s="63">
        <f>Table19[[#This Row],[UNITID]]</f>
        <v>207935</v>
      </c>
      <c r="B2666" s="148" t="str">
        <f>Table19[[#This Row],[OUTCOMES MEASURES]]</f>
        <v>Percent of adjusted cohort receiving an award at 6 years</v>
      </c>
      <c r="C2666" s="156">
        <f>Table19[[#This Row],[Growth Rate]]</f>
        <v>0.23809523809523808</v>
      </c>
      <c r="D2666">
        <f>Table20[[#This Row],[UNITID]]</f>
        <v>207935</v>
      </c>
      <c r="E2666" s="156">
        <f>Table20[[#This Row],[Growth Rate]]</f>
        <v>0.27272727272727271</v>
      </c>
      <c r="F2666">
        <f>Table21[[#This Row],[UNITID]]</f>
        <v>207935</v>
      </c>
      <c r="G2666" s="157">
        <f>Table21[[#This Row],[Growth Rate]]</f>
        <v>7.6923076923076927E-2</v>
      </c>
      <c r="H2666">
        <f>Table5[[#This Row],[UNITID]]</f>
        <v>207935</v>
      </c>
      <c r="I2666" s="156">
        <f>Table5[[#This Row],[Growth Rate]]</f>
        <v>9.5238095238095233E-2</v>
      </c>
    </row>
    <row r="2667" spans="1:9" hidden="1">
      <c r="A2667">
        <f>Table19[[#This Row],[UNITID]]</f>
        <v>207935</v>
      </c>
      <c r="B2667" t="str">
        <f>Table19[[#This Row],[OUTCOMES MEASURES]]</f>
        <v>Number of adjusted cohort receiving a certificate at 8 years</v>
      </c>
      <c r="C2667" s="7">
        <f>Table19[[#This Row],[Growth Rate]]</f>
        <v>-0.14814814814814814</v>
      </c>
      <c r="D2667">
        <f>Table20[[#This Row],[UNITID]]</f>
        <v>207935</v>
      </c>
      <c r="E2667" s="7">
        <f>Table20[[#This Row],[Growth Rate]]</f>
        <v>0.28301886792452829</v>
      </c>
      <c r="F2667">
        <f>Table21[[#This Row],[UNITID]]</f>
        <v>207935</v>
      </c>
      <c r="G2667" s="7">
        <f>Table21[[#This Row],[Growth Rate]]</f>
        <v>0.8</v>
      </c>
      <c r="H2667">
        <f>Table5[[#This Row],[UNITID]]</f>
        <v>207935</v>
      </c>
      <c r="I2667" s="7">
        <f>Table5[[#This Row],[Growth Rate]]</f>
        <v>-0.1</v>
      </c>
    </row>
    <row r="2668" spans="1:9" hidden="1">
      <c r="A2668">
        <f>Table19[[#This Row],[UNITID]]</f>
        <v>207935</v>
      </c>
      <c r="B2668" t="str">
        <f>Table19[[#This Row],[OUTCOMES MEASURES]]</f>
        <v>Number of adjusted cohort receiving an Associate's degree at 8 years</v>
      </c>
      <c r="C2668" s="7">
        <f>Table19[[#This Row],[Growth Rate]]</f>
        <v>0.25622775800711745</v>
      </c>
      <c r="D2668">
        <f>Table20[[#This Row],[UNITID]]</f>
        <v>207935</v>
      </c>
      <c r="E2668" s="7">
        <f>Table20[[#This Row],[Growth Rate]]</f>
        <v>6.7669172932330823E-2</v>
      </c>
      <c r="F2668">
        <f>Table21[[#This Row],[UNITID]]</f>
        <v>207935</v>
      </c>
      <c r="G2668" s="7">
        <f>Table21[[#This Row],[Growth Rate]]</f>
        <v>-0.36764705882352944</v>
      </c>
      <c r="H2668">
        <f>Table5[[#This Row],[UNITID]]</f>
        <v>207935</v>
      </c>
      <c r="I2668" s="7">
        <f>Table5[[#This Row],[Growth Rate]]</f>
        <v>-0.23618090452261306</v>
      </c>
    </row>
    <row r="2669" spans="1:9" hidden="1">
      <c r="A2669">
        <f>Table19[[#This Row],[UNITID]]</f>
        <v>207935</v>
      </c>
      <c r="B2669" t="str">
        <f>Table19[[#This Row],[OUTCOMES MEASURES]]</f>
        <v>Number of adjusted cohort receiving a Bachelor's degree at 8 years</v>
      </c>
      <c r="C2669" s="7" t="str">
        <f>Table19[[#This Row],[Growth Rate]]</f>
        <v/>
      </c>
      <c r="D2669">
        <f>Table20[[#This Row],[UNITID]]</f>
        <v>207935</v>
      </c>
      <c r="E2669" s="7" t="str">
        <f>Table20[[#This Row],[Growth Rate]]</f>
        <v/>
      </c>
      <c r="F2669">
        <f>Table21[[#This Row],[UNITID]]</f>
        <v>207935</v>
      </c>
      <c r="G2669" s="7" t="str">
        <f>Table21[[#This Row],[Growth Rate]]</f>
        <v/>
      </c>
      <c r="H2669">
        <f>Table5[[#This Row],[UNITID]]</f>
        <v>207935</v>
      </c>
      <c r="I2669" s="7" t="str">
        <f>Table5[[#This Row],[Growth Rate]]</f>
        <v/>
      </c>
    </row>
    <row r="2670" spans="1:9" hidden="1">
      <c r="A2670">
        <f>Table19[[#This Row],[UNITID]]</f>
        <v>207935</v>
      </c>
      <c r="B2670" t="str">
        <f>Table19[[#This Row],[OUTCOMES MEASURES]]</f>
        <v>Number of adjusted cohort receiving an award at 8 years</v>
      </c>
      <c r="C2670" s="7">
        <f>Table19[[#This Row],[Growth Rate]]</f>
        <v>0.23769100169779286</v>
      </c>
      <c r="D2670">
        <f>Table20[[#This Row],[UNITID]]</f>
        <v>207935</v>
      </c>
      <c r="E2670" s="7">
        <f>Table20[[#This Row],[Growth Rate]]</f>
        <v>0.10344827586206896</v>
      </c>
      <c r="F2670">
        <f>Table21[[#This Row],[UNITID]]</f>
        <v>207935</v>
      </c>
      <c r="G2670" s="7">
        <f>Table21[[#This Row],[Growth Rate]]</f>
        <v>-0.33971291866028708</v>
      </c>
      <c r="H2670">
        <f>Table5[[#This Row],[UNITID]]</f>
        <v>207935</v>
      </c>
      <c r="I2670" s="7">
        <f>Table5[[#This Row],[Growth Rate]]</f>
        <v>-0.22966507177033493</v>
      </c>
    </row>
    <row r="2671" spans="1:9" hidden="1">
      <c r="A2671">
        <f>Table19[[#This Row],[UNITID]]</f>
        <v>207935</v>
      </c>
      <c r="B2671" t="str">
        <f>Table19[[#This Row],[OUTCOMES MEASURES]]</f>
        <v>Number of adjusted cohort still enrolled at your institution at 8 years</v>
      </c>
      <c r="C2671" s="7">
        <f>Table19[[#This Row],[Growth Rate]]</f>
        <v>1.9333333333333333</v>
      </c>
      <c r="D2671">
        <f>Table20[[#This Row],[UNITID]]</f>
        <v>207935</v>
      </c>
      <c r="E2671" s="7">
        <f>Table20[[#This Row],[Growth Rate]]</f>
        <v>1.2608695652173914</v>
      </c>
      <c r="F2671">
        <f>Table21[[#This Row],[UNITID]]</f>
        <v>207935</v>
      </c>
      <c r="G2671" s="7">
        <f>Table21[[#This Row],[Growth Rate]]</f>
        <v>-0.75</v>
      </c>
      <c r="H2671">
        <f>Table5[[#This Row],[UNITID]]</f>
        <v>207935</v>
      </c>
      <c r="I2671" s="7">
        <f>Table5[[#This Row],[Growth Rate]]</f>
        <v>0.25</v>
      </c>
    </row>
    <row r="2672" spans="1:9" hidden="1">
      <c r="A2672">
        <f>Table19[[#This Row],[UNITID]]</f>
        <v>207935</v>
      </c>
      <c r="B2672" t="str">
        <f>Table19[[#This Row],[OUTCOMES MEASURES]]</f>
        <v>Number of adjusted cohort who enrolled subsequently at another institution at 8 years</v>
      </c>
      <c r="C2672" s="7">
        <f>Table19[[#This Row],[Growth Rate]]</f>
        <v>-0.34108527131782945</v>
      </c>
      <c r="D2672">
        <f>Table20[[#This Row],[UNITID]]</f>
        <v>207935</v>
      </c>
      <c r="E2672" s="7">
        <f>Table20[[#This Row],[Growth Rate]]</f>
        <v>-0.4918300653594771</v>
      </c>
      <c r="F2672">
        <f>Table21[[#This Row],[UNITID]]</f>
        <v>207935</v>
      </c>
      <c r="G2672" s="7">
        <f>Table21[[#This Row],[Growth Rate]]</f>
        <v>-0.4966216216216216</v>
      </c>
      <c r="H2672">
        <f>Table5[[#This Row],[UNITID]]</f>
        <v>207935</v>
      </c>
      <c r="I2672" s="7">
        <f>Table5[[#This Row],[Growth Rate]]</f>
        <v>-0.50256410256410255</v>
      </c>
    </row>
    <row r="2673" spans="1:9" hidden="1">
      <c r="A2673">
        <f>Table19[[#This Row],[UNITID]]</f>
        <v>207935</v>
      </c>
      <c r="B2673" s="2" t="str">
        <f>Table19[[#This Row],[OUTCOMES MEASURES]]</f>
        <v>Number of adjusted cohort whose subsequent enrollment status is unknown at 8 years</v>
      </c>
      <c r="C2673" s="8">
        <f>Table19[[#This Row],[Growth Rate]]</f>
        <v>-3.0007501875468868E-3</v>
      </c>
      <c r="D2673">
        <f>Table20[[#This Row],[UNITID]]</f>
        <v>207935</v>
      </c>
      <c r="E2673" s="7">
        <f>Table20[[#This Row],[Growth Rate]]</f>
        <v>-4.1365725541694022E-2</v>
      </c>
      <c r="F2673">
        <f>Table21[[#This Row],[UNITID]]</f>
        <v>207935</v>
      </c>
      <c r="G2673" s="7">
        <f>Table21[[#This Row],[Growth Rate]]</f>
        <v>-0.23293172690763053</v>
      </c>
      <c r="H2673">
        <f>Table5[[#This Row],[UNITID]]</f>
        <v>207935</v>
      </c>
      <c r="I2673" s="7">
        <f>Table5[[#This Row],[Growth Rate]]</f>
        <v>-9.2879256965944269E-3</v>
      </c>
    </row>
    <row r="2674" spans="1:9" hidden="1">
      <c r="A2674">
        <f>Table19[[#This Row],[UNITID]]</f>
        <v>207935</v>
      </c>
      <c r="B2674" s="2" t="str">
        <f>Table19[[#This Row],[OUTCOMES MEASURES]]</f>
        <v>Number of adjusted cohort who did not receive an award from your institution at 8 years</v>
      </c>
      <c r="C2674" s="7">
        <f>Table19[[#This Row],[Growth Rate]]</f>
        <v>-9.784244856999498E-2</v>
      </c>
      <c r="D2674">
        <f>Table20[[#This Row],[UNITID]]</f>
        <v>207935</v>
      </c>
      <c r="E2674" s="7">
        <f>Table20[[#This Row],[Growth Rate]]</f>
        <v>-0.15523632993512512</v>
      </c>
      <c r="F2674">
        <f>Table21[[#This Row],[UNITID]]</f>
        <v>207935</v>
      </c>
      <c r="G2674" s="21">
        <f>Table21[[#This Row],[Growth Rate]]</f>
        <v>-0.37887067395264118</v>
      </c>
      <c r="H2674">
        <f>Table5[[#This Row],[UNITID]]</f>
        <v>207935</v>
      </c>
      <c r="I2674" s="7">
        <f>Table5[[#This Row],[Growth Rate]]</f>
        <v>-0.27615062761506276</v>
      </c>
    </row>
    <row r="2675" spans="1:9" ht="14.25">
      <c r="A2675" s="63">
        <f>Table19[[#This Row],[UNITID]]</f>
        <v>207935</v>
      </c>
      <c r="B2675" s="148" t="str">
        <f>Table19[[#This Row],[OUTCOMES MEASURES]]</f>
        <v>Percent of adjusted cohort receiving an award at 8 years</v>
      </c>
      <c r="C2675" s="156">
        <f>Table19[[#This Row],[Growth Rate]]</f>
        <v>0.2608695652173913</v>
      </c>
      <c r="D2675">
        <f>Table20[[#This Row],[UNITID]]</f>
        <v>207935</v>
      </c>
      <c r="E2675" s="156">
        <f>Table20[[#This Row],[Growth Rate]]</f>
        <v>0.23076923076923078</v>
      </c>
      <c r="F2675">
        <f>Table21[[#This Row],[UNITID]]</f>
        <v>207935</v>
      </c>
      <c r="G2675" s="157">
        <f>Table21[[#This Row],[Growth Rate]]</f>
        <v>3.5714285714285712E-2</v>
      </c>
      <c r="H2675">
        <f>Table5[[#This Row],[UNITID]]</f>
        <v>207935</v>
      </c>
      <c r="I2675" s="156">
        <f>Table5[[#This Row],[Growth Rate]]</f>
        <v>4.3478260869565216E-2</v>
      </c>
    </row>
    <row r="2676" spans="1:9" hidden="1">
      <c r="A2676">
        <f>Table19[[#This Row],[UNITID]]</f>
        <v>207935</v>
      </c>
      <c r="B2676" s="2" t="str">
        <f>Table19[[#This Row],[OUTCOMES MEASURES]]</f>
        <v>Percent of adjusted cohort still or subsequently enrolled at 8 years</v>
      </c>
      <c r="C2676" s="8">
        <f>Table19[[#This Row],[Growth Rate]]</f>
        <v>-0.26923076923076922</v>
      </c>
      <c r="D2676">
        <f>Table20[[#This Row],[UNITID]]</f>
        <v>207935</v>
      </c>
      <c r="E2676" s="7">
        <f>Table20[[#This Row],[Growth Rate]]</f>
        <v>-0.34615384615384615</v>
      </c>
      <c r="F2676">
        <f>Table21[[#This Row],[UNITID]]</f>
        <v>207935</v>
      </c>
      <c r="G2676" s="21">
        <f>Table21[[#This Row],[Growth Rate]]</f>
        <v>-0.22500000000000001</v>
      </c>
      <c r="H2676">
        <f>Table5[[#This Row],[UNITID]]</f>
        <v>207935</v>
      </c>
      <c r="I2676" s="7">
        <f>Table5[[#This Row],[Growth Rate]]</f>
        <v>-0.32558139534883723</v>
      </c>
    </row>
    <row r="2677" spans="1:9" ht="14.25">
      <c r="A2677" s="63">
        <f>Table19[[#This Row],[UNITID]]</f>
        <v>207935</v>
      </c>
      <c r="B2677" s="148" t="str">
        <f>Table19[[#This Row],[OUTCOMES MEASURES]]</f>
        <v>Percent of adjusted cohort still enrolled at your institution at 8 years</v>
      </c>
      <c r="C2677" s="156">
        <f>Table19[[#This Row],[Growth Rate]]</f>
        <v>1</v>
      </c>
      <c r="D2677">
        <f>Table20[[#This Row],[UNITID]]</f>
        <v>207935</v>
      </c>
      <c r="E2677" s="156">
        <f>Table20[[#This Row],[Growth Rate]]</f>
        <v>1</v>
      </c>
      <c r="F2677">
        <f>Table21[[#This Row],[UNITID]]</f>
        <v>207935</v>
      </c>
      <c r="G2677" s="158">
        <f>Table21[[#This Row],[Growth Rate]]</f>
        <v>-1</v>
      </c>
      <c r="H2677">
        <f>Table5[[#This Row],[UNITID]]</f>
        <v>207935</v>
      </c>
      <c r="I2677" s="156" t="str">
        <f>Table5[[#This Row],[Growth Rate]]</f>
        <v/>
      </c>
    </row>
    <row r="2678" spans="1:9" ht="14.25">
      <c r="A2678" s="63">
        <f>Table19[[#This Row],[UNITID]]</f>
        <v>207935</v>
      </c>
      <c r="B2678" s="148" t="str">
        <f>Table19[[#This Row],[OUTCOMES MEASURES]]</f>
        <v>Percent of adjusted cohort enrolled subsequently at another institution at 8 years</v>
      </c>
      <c r="C2678" s="156">
        <f>Table19[[#This Row],[Growth Rate]]</f>
        <v>-0.32</v>
      </c>
      <c r="D2678">
        <f>Table20[[#This Row],[UNITID]]</f>
        <v>207935</v>
      </c>
      <c r="E2678" s="64">
        <f>Table20[[#This Row],[Growth Rate]]</f>
        <v>-0.44</v>
      </c>
      <c r="F2678">
        <f>Table21[[#This Row],[UNITID]]</f>
        <v>207935</v>
      </c>
      <c r="G2678" s="158">
        <f>Table21[[#This Row],[Growth Rate]]</f>
        <v>-0.20512820512820512</v>
      </c>
      <c r="H2678">
        <f>Table5[[#This Row],[UNITID]]</f>
        <v>207935</v>
      </c>
      <c r="I2678" s="64">
        <f>Table5[[#This Row],[Growth Rate]]</f>
        <v>-0.30952380952380953</v>
      </c>
    </row>
    <row r="2679" spans="1:9" hidden="1">
      <c r="A2679">
        <f>Table19[[#This Row],[UNITID]]</f>
        <v>207935</v>
      </c>
      <c r="B2679" s="2" t="str">
        <f>Table19[[#This Row],[OUTCOMES MEASURES]]</f>
        <v>Percent of adjusted cohort enrollment status unknown at 8 years</v>
      </c>
      <c r="C2679" s="8">
        <f>Table19[[#This Row],[Growth Rate]]</f>
        <v>1.9230769230769232E-2</v>
      </c>
      <c r="D2679">
        <f>Table20[[#This Row],[UNITID]]</f>
        <v>207935</v>
      </c>
      <c r="E2679" s="8">
        <f>Table20[[#This Row],[Growth Rate]]</f>
        <v>9.8360655737704916E-2</v>
      </c>
      <c r="F2679">
        <f>Table21[[#This Row],[UNITID]]</f>
        <v>207935</v>
      </c>
      <c r="G2679" s="8">
        <f>Table21[[#This Row],[Growth Rate]]</f>
        <v>0.21212121212121213</v>
      </c>
      <c r="H2679">
        <f>Table5[[#This Row],[UNITID]]</f>
        <v>207935</v>
      </c>
      <c r="I2679" s="8">
        <f>Table5[[#This Row],[Growth Rate]]</f>
        <v>0.34285714285714286</v>
      </c>
    </row>
    <row r="2680" spans="1:9" hidden="1">
      <c r="A2680">
        <f>Table19[[#This Row],[UNITID]]</f>
        <v>209038</v>
      </c>
      <c r="B2680" s="2" t="str">
        <f>Table19[[#This Row],[OUTCOMES MEASURES]]</f>
        <v>First-Time, Full-Time Cohort</v>
      </c>
      <c r="C2680" s="8">
        <f>Table19[[#This Row],[Growth Rate]]</f>
        <v>-0.18691588785046728</v>
      </c>
      <c r="D2680">
        <f>Table20[[#This Row],[UNITID]]</f>
        <v>209038</v>
      </c>
      <c r="E2680" s="8">
        <f>Table20[[#This Row],[Growth Rate]]</f>
        <v>-0.29461756373937675</v>
      </c>
      <c r="F2680">
        <f>Table21[[#This Row],[UNITID]]</f>
        <v>209038</v>
      </c>
      <c r="G2680" s="8">
        <f>Table21[[#This Row],[Growth Rate]]</f>
        <v>-3.0534351145038167E-2</v>
      </c>
      <c r="H2680">
        <f>Table5[[#This Row],[UNITID]]</f>
        <v>209038</v>
      </c>
      <c r="I2680" s="8">
        <f>Table5[[#This Row],[Growth Rate]]</f>
        <v>0.18028534370946822</v>
      </c>
    </row>
    <row r="2681" spans="1:9" hidden="1">
      <c r="A2681">
        <f>Table19[[#This Row],[UNITID]]</f>
        <v>209038</v>
      </c>
      <c r="B2681" t="str">
        <f>Table19[[#This Row],[OUTCOMES MEASURES]]</f>
        <v>Exclusions to cohort</v>
      </c>
      <c r="C2681" s="7">
        <f>Table19[[#This Row],[Growth Rate]]</f>
        <v>-0.75</v>
      </c>
      <c r="D2681">
        <f>Table20[[#This Row],[UNITID]]</f>
        <v>209038</v>
      </c>
      <c r="E2681" s="7">
        <f>Table20[[#This Row],[Growth Rate]]</f>
        <v>-1</v>
      </c>
      <c r="F2681">
        <f>Table21[[#This Row],[UNITID]]</f>
        <v>209038</v>
      </c>
      <c r="G2681" s="7" t="str">
        <f>Table21[[#This Row],[Growth Rate]]</f>
        <v/>
      </c>
      <c r="H2681">
        <f>Table5[[#This Row],[UNITID]]</f>
        <v>209038</v>
      </c>
      <c r="I2681" s="7">
        <f>Table5[[#This Row],[Growth Rate]]</f>
        <v>-0.5</v>
      </c>
    </row>
    <row r="2682" spans="1:9" ht="14.25">
      <c r="A2682" s="63">
        <f>Table19[[#This Row],[UNITID]]</f>
        <v>209038</v>
      </c>
      <c r="B2682" s="63" t="str">
        <f>Table19[[#This Row],[OUTCOMES MEASURES]]</f>
        <v>Adjusted cohort</v>
      </c>
      <c r="C2682" s="64">
        <f>Table19[[#This Row],[Growth Rate]]</f>
        <v>-0.18515624999999999</v>
      </c>
      <c r="D2682">
        <f>Table20[[#This Row],[UNITID]]</f>
        <v>209038</v>
      </c>
      <c r="E2682" s="64">
        <f>Table20[[#This Row],[Growth Rate]]</f>
        <v>-0.29211087420042642</v>
      </c>
      <c r="F2682">
        <f>Table21[[#This Row],[UNITID]]</f>
        <v>209038</v>
      </c>
      <c r="G2682" s="155">
        <f>Table21[[#This Row],[Growth Rate]]</f>
        <v>-3.0534351145038167E-2</v>
      </c>
      <c r="H2682">
        <f>Table5[[#This Row],[UNITID]]</f>
        <v>209038</v>
      </c>
      <c r="I2682" s="64">
        <f>Table5[[#This Row],[Growth Rate]]</f>
        <v>0.18205461638491546</v>
      </c>
    </row>
    <row r="2683" spans="1:9" hidden="1">
      <c r="A2683">
        <f>Table19[[#This Row],[UNITID]]</f>
        <v>209038</v>
      </c>
      <c r="B2683" t="str">
        <f>Table19[[#This Row],[OUTCOMES MEASURES]]</f>
        <v>Number of adjusted cohort receiving a certificate at 4 years</v>
      </c>
      <c r="C2683" s="7">
        <f>Table19[[#This Row],[Growth Rate]]</f>
        <v>0.82608695652173914</v>
      </c>
      <c r="D2683">
        <f>Table20[[#This Row],[UNITID]]</f>
        <v>209038</v>
      </c>
      <c r="E2683" s="7">
        <f>Table20[[#This Row],[Growth Rate]]</f>
        <v>1.7777777777777777</v>
      </c>
      <c r="F2683">
        <f>Table21[[#This Row],[UNITID]]</f>
        <v>209038</v>
      </c>
      <c r="G2683" s="7">
        <f>Table21[[#This Row],[Growth Rate]]</f>
        <v>2.2857142857142856</v>
      </c>
      <c r="H2683">
        <f>Table5[[#This Row],[UNITID]]</f>
        <v>209038</v>
      </c>
      <c r="I2683" s="7">
        <f>Table5[[#This Row],[Growth Rate]]</f>
        <v>6.6</v>
      </c>
    </row>
    <row r="2684" spans="1:9" hidden="1">
      <c r="A2684">
        <f>Table19[[#This Row],[UNITID]]</f>
        <v>209038</v>
      </c>
      <c r="B2684" t="str">
        <f>Table19[[#This Row],[OUTCOMES MEASURES]]</f>
        <v>Number of adjusted cohort receiving an Associate's degree at 4 years</v>
      </c>
      <c r="C2684" s="7">
        <f>Table19[[#This Row],[Growth Rate]]</f>
        <v>0.38709677419354838</v>
      </c>
      <c r="D2684">
        <f>Table20[[#This Row],[UNITID]]</f>
        <v>209038</v>
      </c>
      <c r="E2684" s="7">
        <f>Table20[[#This Row],[Growth Rate]]</f>
        <v>-0.35106382978723405</v>
      </c>
      <c r="F2684">
        <f>Table21[[#This Row],[UNITID]]</f>
        <v>209038</v>
      </c>
      <c r="G2684" s="7">
        <f>Table21[[#This Row],[Growth Rate]]</f>
        <v>0.37735849056603776</v>
      </c>
      <c r="H2684">
        <f>Table5[[#This Row],[UNITID]]</f>
        <v>209038</v>
      </c>
      <c r="I2684" s="7">
        <f>Table5[[#This Row],[Growth Rate]]</f>
        <v>0.83333333333333337</v>
      </c>
    </row>
    <row r="2685" spans="1:9" hidden="1">
      <c r="A2685">
        <f>Table19[[#This Row],[UNITID]]</f>
        <v>209038</v>
      </c>
      <c r="B2685" t="str">
        <f>Table19[[#This Row],[OUTCOMES MEASURES]]</f>
        <v>Number of adjusted cohort receiving a Bachelor's degree at 4 years</v>
      </c>
      <c r="C2685" s="7" t="str">
        <f>Table19[[#This Row],[Growth Rate]]</f>
        <v/>
      </c>
      <c r="D2685">
        <f>Table20[[#This Row],[UNITID]]</f>
        <v>209038</v>
      </c>
      <c r="E2685" s="7" t="str">
        <f>Table20[[#This Row],[Growth Rate]]</f>
        <v/>
      </c>
      <c r="F2685">
        <f>Table21[[#This Row],[UNITID]]</f>
        <v>209038</v>
      </c>
      <c r="G2685" s="7" t="str">
        <f>Table21[[#This Row],[Growth Rate]]</f>
        <v/>
      </c>
      <c r="H2685">
        <f>Table5[[#This Row],[UNITID]]</f>
        <v>209038</v>
      </c>
      <c r="I2685" s="7" t="str">
        <f>Table5[[#This Row],[Growth Rate]]</f>
        <v/>
      </c>
    </row>
    <row r="2686" spans="1:9" hidden="1">
      <c r="A2686">
        <f>Table19[[#This Row],[UNITID]]</f>
        <v>209038</v>
      </c>
      <c r="B2686" s="2" t="str">
        <f>Table19[[#This Row],[OUTCOMES MEASURES]]</f>
        <v>Number of adjusted cohort receiving an award at 4 years</v>
      </c>
      <c r="C2686" s="7">
        <f>Table19[[#This Row],[Growth Rate]]</f>
        <v>0.45578231292517007</v>
      </c>
      <c r="D2686">
        <f>Table20[[#This Row],[UNITID]]</f>
        <v>209038</v>
      </c>
      <c r="E2686" s="7">
        <f>Table20[[#This Row],[Growth Rate]]</f>
        <v>-0.1650485436893204</v>
      </c>
      <c r="F2686">
        <f>Table21[[#This Row],[UNITID]]</f>
        <v>209038</v>
      </c>
      <c r="G2686" s="21">
        <f>Table21[[#This Row],[Growth Rate]]</f>
        <v>0.6</v>
      </c>
      <c r="H2686">
        <f>Table5[[#This Row],[UNITID]]</f>
        <v>209038</v>
      </c>
      <c r="I2686" s="7">
        <f>Table5[[#This Row],[Growth Rate]]</f>
        <v>1.3220338983050848</v>
      </c>
    </row>
    <row r="2687" spans="1:9" ht="14.25">
      <c r="A2687" s="63">
        <f>Table19[[#This Row],[UNITID]]</f>
        <v>209038</v>
      </c>
      <c r="B2687" s="148" t="str">
        <f>Table19[[#This Row],[OUTCOMES MEASURES]]</f>
        <v>Percent of adjusted cohort receiving an award at 4 years</v>
      </c>
      <c r="C2687" s="156">
        <f>Table19[[#This Row],[Growth Rate]]</f>
        <v>0.90909090909090906</v>
      </c>
      <c r="D2687">
        <f>Table20[[#This Row],[UNITID]]</f>
        <v>209038</v>
      </c>
      <c r="E2687" s="156">
        <f>Table20[[#This Row],[Growth Rate]]</f>
        <v>0.2857142857142857</v>
      </c>
      <c r="F2687">
        <f>Table21[[#This Row],[UNITID]]</f>
        <v>209038</v>
      </c>
      <c r="G2687" s="157">
        <f>Table21[[#This Row],[Growth Rate]]</f>
        <v>0.66666666666666663</v>
      </c>
      <c r="H2687">
        <f>Table5[[#This Row],[UNITID]]</f>
        <v>209038</v>
      </c>
      <c r="I2687" s="156">
        <f>Table5[[#This Row],[Growth Rate]]</f>
        <v>0.875</v>
      </c>
    </row>
    <row r="2688" spans="1:9" hidden="1">
      <c r="A2688">
        <f>Table19[[#This Row],[UNITID]]</f>
        <v>209038</v>
      </c>
      <c r="B2688" t="str">
        <f>Table19[[#This Row],[OUTCOMES MEASURES]]</f>
        <v>Number of adjusted cohort receiving a certificate at 6 years</v>
      </c>
      <c r="C2688" s="7">
        <f>Table19[[#This Row],[Growth Rate]]</f>
        <v>0.77777777777777779</v>
      </c>
      <c r="D2688">
        <f>Table20[[#This Row],[UNITID]]</f>
        <v>209038</v>
      </c>
      <c r="E2688" s="7">
        <f>Table20[[#This Row],[Growth Rate]]</f>
        <v>2.0769230769230771</v>
      </c>
      <c r="F2688">
        <f>Table21[[#This Row],[UNITID]]</f>
        <v>209038</v>
      </c>
      <c r="G2688" s="7">
        <f>Table21[[#This Row],[Growth Rate]]</f>
        <v>2.5714285714285716</v>
      </c>
      <c r="H2688">
        <f>Table5[[#This Row],[UNITID]]</f>
        <v>209038</v>
      </c>
      <c r="I2688" s="7">
        <f>Table5[[#This Row],[Growth Rate]]</f>
        <v>5.1428571428571432</v>
      </c>
    </row>
    <row r="2689" spans="1:9" hidden="1">
      <c r="A2689">
        <f>Table19[[#This Row],[UNITID]]</f>
        <v>209038</v>
      </c>
      <c r="B2689" t="str">
        <f>Table19[[#This Row],[OUTCOMES MEASURES]]</f>
        <v>Number of adjusted cohort receiving an Associate's degree at 6 years</v>
      </c>
      <c r="C2689" s="7">
        <f>Table19[[#This Row],[Growth Rate]]</f>
        <v>0.24705882352941178</v>
      </c>
      <c r="D2689">
        <f>Table20[[#This Row],[UNITID]]</f>
        <v>209038</v>
      </c>
      <c r="E2689" s="7">
        <f>Table20[[#This Row],[Growth Rate]]</f>
        <v>-0.38993710691823902</v>
      </c>
      <c r="F2689">
        <f>Table21[[#This Row],[UNITID]]</f>
        <v>209038</v>
      </c>
      <c r="G2689" s="7">
        <f>Table21[[#This Row],[Growth Rate]]</f>
        <v>0.24427480916030533</v>
      </c>
      <c r="H2689">
        <f>Table5[[#This Row],[UNITID]]</f>
        <v>209038</v>
      </c>
      <c r="I2689" s="7">
        <f>Table5[[#This Row],[Growth Rate]]</f>
        <v>0.5</v>
      </c>
    </row>
    <row r="2690" spans="1:9" hidden="1">
      <c r="A2690">
        <f>Table19[[#This Row],[UNITID]]</f>
        <v>209038</v>
      </c>
      <c r="B2690" t="str">
        <f>Table19[[#This Row],[OUTCOMES MEASURES]]</f>
        <v>Number of adjusted cohort receiving a Bachelor's degree at 6 years</v>
      </c>
      <c r="C2690" s="7" t="str">
        <f>Table19[[#This Row],[Growth Rate]]</f>
        <v/>
      </c>
      <c r="D2690">
        <f>Table20[[#This Row],[UNITID]]</f>
        <v>209038</v>
      </c>
      <c r="E2690" s="7" t="str">
        <f>Table20[[#This Row],[Growth Rate]]</f>
        <v/>
      </c>
      <c r="F2690">
        <f>Table21[[#This Row],[UNITID]]</f>
        <v>209038</v>
      </c>
      <c r="G2690" s="7" t="str">
        <f>Table21[[#This Row],[Growth Rate]]</f>
        <v/>
      </c>
      <c r="H2690">
        <f>Table5[[#This Row],[UNITID]]</f>
        <v>209038</v>
      </c>
      <c r="I2690" s="7" t="str">
        <f>Table5[[#This Row],[Growth Rate]]</f>
        <v/>
      </c>
    </row>
    <row r="2691" spans="1:9" hidden="1">
      <c r="A2691">
        <f>Table19[[#This Row],[UNITID]]</f>
        <v>209038</v>
      </c>
      <c r="B2691" s="2" t="str">
        <f>Table19[[#This Row],[OUTCOMES MEASURES]]</f>
        <v>Number of adjusted cohort receiving an award at 6 years</v>
      </c>
      <c r="C2691" s="7">
        <f>Table19[[#This Row],[Growth Rate]]</f>
        <v>0.31979695431472083</v>
      </c>
      <c r="D2691">
        <f>Table20[[#This Row],[UNITID]]</f>
        <v>209038</v>
      </c>
      <c r="E2691" s="7">
        <f>Table20[[#This Row],[Growth Rate]]</f>
        <v>-0.20348837209302326</v>
      </c>
      <c r="F2691">
        <f>Table21[[#This Row],[UNITID]]</f>
        <v>209038</v>
      </c>
      <c r="G2691" s="21">
        <f>Table21[[#This Row],[Growth Rate]]</f>
        <v>0.4689655172413793</v>
      </c>
      <c r="H2691">
        <f>Table5[[#This Row],[UNITID]]</f>
        <v>209038</v>
      </c>
      <c r="I2691" s="7">
        <f>Table5[[#This Row],[Growth Rate]]</f>
        <v>0.84946236559139787</v>
      </c>
    </row>
    <row r="2692" spans="1:9" ht="14.25">
      <c r="A2692" s="63">
        <f>Table19[[#This Row],[UNITID]]</f>
        <v>209038</v>
      </c>
      <c r="B2692" s="148" t="str">
        <f>Table19[[#This Row],[OUTCOMES MEASURES]]</f>
        <v>Percent of adjusted cohort receiving an award at 6 years</v>
      </c>
      <c r="C2692" s="156">
        <f>Table19[[#This Row],[Growth Rate]]</f>
        <v>0.66666666666666663</v>
      </c>
      <c r="D2692">
        <f>Table20[[#This Row],[UNITID]]</f>
        <v>209038</v>
      </c>
      <c r="E2692" s="156">
        <f>Table20[[#This Row],[Growth Rate]]</f>
        <v>0.16666666666666666</v>
      </c>
      <c r="F2692">
        <f>Table21[[#This Row],[UNITID]]</f>
        <v>209038</v>
      </c>
      <c r="G2692" s="157">
        <f>Table21[[#This Row],[Growth Rate]]</f>
        <v>0.54545454545454541</v>
      </c>
      <c r="H2692">
        <f>Table5[[#This Row],[UNITID]]</f>
        <v>209038</v>
      </c>
      <c r="I2692" s="156">
        <f>Table5[[#This Row],[Growth Rate]]</f>
        <v>0.58333333333333337</v>
      </c>
    </row>
    <row r="2693" spans="1:9" hidden="1">
      <c r="A2693">
        <f>Table19[[#This Row],[UNITID]]</f>
        <v>209038</v>
      </c>
      <c r="B2693" t="str">
        <f>Table19[[#This Row],[OUTCOMES MEASURES]]</f>
        <v>Number of adjusted cohort receiving a certificate at 8 years</v>
      </c>
      <c r="C2693" s="7">
        <f>Table19[[#This Row],[Growth Rate]]</f>
        <v>0.85185185185185186</v>
      </c>
      <c r="D2693">
        <f>Table20[[#This Row],[UNITID]]</f>
        <v>209038</v>
      </c>
      <c r="E2693" s="7">
        <f>Table20[[#This Row],[Growth Rate]]</f>
        <v>1.1904761904761905</v>
      </c>
      <c r="F2693">
        <f>Table21[[#This Row],[UNITID]]</f>
        <v>209038</v>
      </c>
      <c r="G2693" s="7">
        <f>Table21[[#This Row],[Growth Rate]]</f>
        <v>2.25</v>
      </c>
      <c r="H2693">
        <f>Table5[[#This Row],[UNITID]]</f>
        <v>209038</v>
      </c>
      <c r="I2693" s="7">
        <f>Table5[[#This Row],[Growth Rate]]</f>
        <v>2.3846153846153846</v>
      </c>
    </row>
    <row r="2694" spans="1:9" hidden="1">
      <c r="A2694">
        <f>Table19[[#This Row],[UNITID]]</f>
        <v>209038</v>
      </c>
      <c r="B2694" t="str">
        <f>Table19[[#This Row],[OUTCOMES MEASURES]]</f>
        <v>Number of adjusted cohort receiving an Associate's degree at 8 years</v>
      </c>
      <c r="C2694" s="7">
        <f>Table19[[#This Row],[Growth Rate]]</f>
        <v>0.1736842105263158</v>
      </c>
      <c r="D2694">
        <f>Table20[[#This Row],[UNITID]]</f>
        <v>209038</v>
      </c>
      <c r="E2694" s="7">
        <f>Table20[[#This Row],[Growth Rate]]</f>
        <v>-0.40306122448979592</v>
      </c>
      <c r="F2694">
        <f>Table21[[#This Row],[UNITID]]</f>
        <v>209038</v>
      </c>
      <c r="G2694" s="7">
        <f>Table21[[#This Row],[Growth Rate]]</f>
        <v>0.19565217391304349</v>
      </c>
      <c r="H2694">
        <f>Table5[[#This Row],[UNITID]]</f>
        <v>209038</v>
      </c>
      <c r="I2694" s="7">
        <f>Table5[[#This Row],[Growth Rate]]</f>
        <v>6.9230769230769235E-2</v>
      </c>
    </row>
    <row r="2695" spans="1:9" hidden="1">
      <c r="A2695">
        <f>Table19[[#This Row],[UNITID]]</f>
        <v>209038</v>
      </c>
      <c r="B2695" t="str">
        <f>Table19[[#This Row],[OUTCOMES MEASURES]]</f>
        <v>Number of adjusted cohort receiving a Bachelor's degree at 8 years</v>
      </c>
      <c r="C2695" s="7" t="str">
        <f>Table19[[#This Row],[Growth Rate]]</f>
        <v/>
      </c>
      <c r="D2695">
        <f>Table20[[#This Row],[UNITID]]</f>
        <v>209038</v>
      </c>
      <c r="E2695" s="7" t="str">
        <f>Table20[[#This Row],[Growth Rate]]</f>
        <v/>
      </c>
      <c r="F2695">
        <f>Table21[[#This Row],[UNITID]]</f>
        <v>209038</v>
      </c>
      <c r="G2695" s="7" t="str">
        <f>Table21[[#This Row],[Growth Rate]]</f>
        <v/>
      </c>
      <c r="H2695">
        <f>Table5[[#This Row],[UNITID]]</f>
        <v>209038</v>
      </c>
      <c r="I2695" s="7" t="str">
        <f>Table5[[#This Row],[Growth Rate]]</f>
        <v/>
      </c>
    </row>
    <row r="2696" spans="1:9" hidden="1">
      <c r="A2696">
        <f>Table19[[#This Row],[UNITID]]</f>
        <v>209038</v>
      </c>
      <c r="B2696" t="str">
        <f>Table19[[#This Row],[OUTCOMES MEASURES]]</f>
        <v>Number of adjusted cohort receiving an award at 8 years</v>
      </c>
      <c r="C2696" s="7">
        <f>Table19[[#This Row],[Growth Rate]]</f>
        <v>0.25806451612903225</v>
      </c>
      <c r="D2696">
        <f>Table20[[#This Row],[UNITID]]</f>
        <v>209038</v>
      </c>
      <c r="E2696" s="7">
        <f>Table20[[#This Row],[Growth Rate]]</f>
        <v>-0.24884792626728111</v>
      </c>
      <c r="F2696">
        <f>Table21[[#This Row],[UNITID]]</f>
        <v>209038</v>
      </c>
      <c r="G2696" s="7">
        <f>Table21[[#This Row],[Growth Rate]]</f>
        <v>0.40909090909090912</v>
      </c>
      <c r="H2696">
        <f>Table5[[#This Row],[UNITID]]</f>
        <v>209038</v>
      </c>
      <c r="I2696" s="7">
        <f>Table5[[#This Row],[Growth Rate]]</f>
        <v>0.27972027972027974</v>
      </c>
    </row>
    <row r="2697" spans="1:9" hidden="1">
      <c r="A2697">
        <f>Table19[[#This Row],[UNITID]]</f>
        <v>209038</v>
      </c>
      <c r="B2697" t="str">
        <f>Table19[[#This Row],[OUTCOMES MEASURES]]</f>
        <v>Number of adjusted cohort still enrolled at your institution at 8 years</v>
      </c>
      <c r="C2697" s="7">
        <f>Table19[[#This Row],[Growth Rate]]</f>
        <v>1.2</v>
      </c>
      <c r="D2697">
        <f>Table20[[#This Row],[UNITID]]</f>
        <v>209038</v>
      </c>
      <c r="E2697" s="7">
        <f>Table20[[#This Row],[Growth Rate]]</f>
        <v>0.75</v>
      </c>
      <c r="F2697">
        <f>Table21[[#This Row],[UNITID]]</f>
        <v>209038</v>
      </c>
      <c r="G2697" s="7">
        <f>Table21[[#This Row],[Growth Rate]]</f>
        <v>-0.5</v>
      </c>
      <c r="H2697">
        <f>Table5[[#This Row],[UNITID]]</f>
        <v>209038</v>
      </c>
      <c r="I2697" s="7">
        <f>Table5[[#This Row],[Growth Rate]]</f>
        <v>0.2</v>
      </c>
    </row>
    <row r="2698" spans="1:9" hidden="1">
      <c r="A2698">
        <f>Table19[[#This Row],[UNITID]]</f>
        <v>209038</v>
      </c>
      <c r="B2698" t="str">
        <f>Table19[[#This Row],[OUTCOMES MEASURES]]</f>
        <v>Number of adjusted cohort who enrolled subsequently at another institution at 8 years</v>
      </c>
      <c r="C2698" s="7">
        <f>Table19[[#This Row],[Growth Rate]]</f>
        <v>-0.13364055299539171</v>
      </c>
      <c r="D2698">
        <f>Table20[[#This Row],[UNITID]]</f>
        <v>209038</v>
      </c>
      <c r="E2698" s="7">
        <f>Table20[[#This Row],[Growth Rate]]</f>
        <v>-0.31799163179916318</v>
      </c>
      <c r="F2698">
        <f>Table21[[#This Row],[UNITID]]</f>
        <v>209038</v>
      </c>
      <c r="G2698" s="7">
        <f>Table21[[#This Row],[Growth Rate]]</f>
        <v>-0.19678714859437751</v>
      </c>
      <c r="H2698">
        <f>Table5[[#This Row],[UNITID]]</f>
        <v>209038</v>
      </c>
      <c r="I2698" s="7">
        <f>Table5[[#This Row],[Growth Rate]]</f>
        <v>0.32258064516129031</v>
      </c>
    </row>
    <row r="2699" spans="1:9" hidden="1">
      <c r="A2699">
        <f>Table19[[#This Row],[UNITID]]</f>
        <v>209038</v>
      </c>
      <c r="B2699" s="2" t="str">
        <f>Table19[[#This Row],[OUTCOMES MEASURES]]</f>
        <v>Number of adjusted cohort whose subsequent enrollment status is unknown at 8 years</v>
      </c>
      <c r="C2699" s="8">
        <f>Table19[[#This Row],[Growth Rate]]</f>
        <v>-0.3210463733650416</v>
      </c>
      <c r="D2699">
        <f>Table20[[#This Row],[UNITID]]</f>
        <v>209038</v>
      </c>
      <c r="E2699" s="7">
        <f>Table20[[#This Row],[Growth Rate]]</f>
        <v>-0.30434782608695654</v>
      </c>
      <c r="F2699">
        <f>Table21[[#This Row],[UNITID]]</f>
        <v>209038</v>
      </c>
      <c r="G2699" s="7">
        <f>Table21[[#This Row],[Growth Rate]]</f>
        <v>-0.13200000000000001</v>
      </c>
      <c r="H2699">
        <f>Table5[[#This Row],[UNITID]]</f>
        <v>209038</v>
      </c>
      <c r="I2699" s="7">
        <f>Table5[[#This Row],[Growth Rate]]</f>
        <v>-8.4337349397590355E-2</v>
      </c>
    </row>
    <row r="2700" spans="1:9" hidden="1">
      <c r="A2700">
        <f>Table19[[#This Row],[UNITID]]</f>
        <v>209038</v>
      </c>
      <c r="B2700" s="2" t="str">
        <f>Table19[[#This Row],[OUTCOMES MEASURES]]</f>
        <v>Number of adjusted cohort who did not receive an award from your institution at 8 years</v>
      </c>
      <c r="C2700" s="7">
        <f>Table19[[#This Row],[Growth Rate]]</f>
        <v>-0.27563499529633112</v>
      </c>
      <c r="D2700">
        <f>Table20[[#This Row],[UNITID]]</f>
        <v>209038</v>
      </c>
      <c r="E2700" s="7">
        <f>Table20[[#This Row],[Growth Rate]]</f>
        <v>-0.3</v>
      </c>
      <c r="F2700">
        <f>Table21[[#This Row],[UNITID]]</f>
        <v>209038</v>
      </c>
      <c r="G2700" s="21">
        <f>Table21[[#This Row],[Growth Rate]]</f>
        <v>-0.16566866267465069</v>
      </c>
      <c r="H2700">
        <f>Table5[[#This Row],[UNITID]]</f>
        <v>209038</v>
      </c>
      <c r="I2700" s="7">
        <f>Table5[[#This Row],[Growth Rate]]</f>
        <v>0.15974440894568689</v>
      </c>
    </row>
    <row r="2701" spans="1:9" ht="14.25">
      <c r="A2701" s="63">
        <f>Table19[[#This Row],[UNITID]]</f>
        <v>209038</v>
      </c>
      <c r="B2701" s="148" t="str">
        <f>Table19[[#This Row],[OUTCOMES MEASURES]]</f>
        <v>Percent of adjusted cohort receiving an award at 8 years</v>
      </c>
      <c r="C2701" s="156">
        <f>Table19[[#This Row],[Growth Rate]]</f>
        <v>0.52941176470588236</v>
      </c>
      <c r="D2701">
        <f>Table20[[#This Row],[UNITID]]</f>
        <v>209038</v>
      </c>
      <c r="E2701" s="156">
        <f>Table20[[#This Row],[Growth Rate]]</f>
        <v>6.6666666666666666E-2</v>
      </c>
      <c r="F2701">
        <f>Table21[[#This Row],[UNITID]]</f>
        <v>209038</v>
      </c>
      <c r="G2701" s="157">
        <f>Table21[[#This Row],[Growth Rate]]</f>
        <v>0.41666666666666669</v>
      </c>
      <c r="H2701">
        <f>Table5[[#This Row],[UNITID]]</f>
        <v>209038</v>
      </c>
      <c r="I2701" s="156">
        <f>Table5[[#This Row],[Growth Rate]]</f>
        <v>5.2631578947368418E-2</v>
      </c>
    </row>
    <row r="2702" spans="1:9" hidden="1">
      <c r="A2702">
        <f>Table19[[#This Row],[UNITID]]</f>
        <v>209038</v>
      </c>
      <c r="B2702" s="2" t="str">
        <f>Table19[[#This Row],[OUTCOMES MEASURES]]</f>
        <v>Percent of adjusted cohort still or subsequently enrolled at 8 years</v>
      </c>
      <c r="C2702" s="8">
        <f>Table19[[#This Row],[Growth Rate]]</f>
        <v>0.11764705882352941</v>
      </c>
      <c r="D2702">
        <f>Table20[[#This Row],[UNITID]]</f>
        <v>209038</v>
      </c>
      <c r="E2702" s="7">
        <f>Table20[[#This Row],[Growth Rate]]</f>
        <v>0</v>
      </c>
      <c r="F2702">
        <f>Table21[[#This Row],[UNITID]]</f>
        <v>209038</v>
      </c>
      <c r="G2702" s="21">
        <f>Table21[[#This Row],[Growth Rate]]</f>
        <v>-0.15789473684210525</v>
      </c>
      <c r="H2702">
        <f>Table5[[#This Row],[UNITID]]</f>
        <v>209038</v>
      </c>
      <c r="I2702" s="7">
        <f>Table5[[#This Row],[Growth Rate]]</f>
        <v>0.12244897959183673</v>
      </c>
    </row>
    <row r="2703" spans="1:9" ht="14.25">
      <c r="A2703" s="63">
        <f>Table19[[#This Row],[UNITID]]</f>
        <v>209038</v>
      </c>
      <c r="B2703" s="148" t="str">
        <f>Table19[[#This Row],[OUTCOMES MEASURES]]</f>
        <v>Percent of adjusted cohort still enrolled at your institution at 8 years</v>
      </c>
      <c r="C2703" s="156" t="str">
        <f>Table19[[#This Row],[Growth Rate]]</f>
        <v/>
      </c>
      <c r="D2703">
        <f>Table20[[#This Row],[UNITID]]</f>
        <v>209038</v>
      </c>
      <c r="E2703" s="156">
        <f>Table20[[#This Row],[Growth Rate]]</f>
        <v>0</v>
      </c>
      <c r="F2703">
        <f>Table21[[#This Row],[UNITID]]</f>
        <v>209038</v>
      </c>
      <c r="G2703" s="158" t="str">
        <f>Table21[[#This Row],[Growth Rate]]</f>
        <v/>
      </c>
      <c r="H2703">
        <f>Table5[[#This Row],[UNITID]]</f>
        <v>209038</v>
      </c>
      <c r="I2703" s="156">
        <f>Table5[[#This Row],[Growth Rate]]</f>
        <v>0</v>
      </c>
    </row>
    <row r="2704" spans="1:9" ht="14.25">
      <c r="A2704" s="63">
        <f>Table19[[#This Row],[UNITID]]</f>
        <v>209038</v>
      </c>
      <c r="B2704" s="148" t="str">
        <f>Table19[[#This Row],[OUTCOMES MEASURES]]</f>
        <v>Percent of adjusted cohort enrolled subsequently at another institution at 8 years</v>
      </c>
      <c r="C2704" s="156">
        <f>Table19[[#This Row],[Growth Rate]]</f>
        <v>5.8823529411764705E-2</v>
      </c>
      <c r="D2704">
        <f>Table20[[#This Row],[UNITID]]</f>
        <v>209038</v>
      </c>
      <c r="E2704" s="64">
        <f>Table20[[#This Row],[Growth Rate]]</f>
        <v>-5.8823529411764705E-2</v>
      </c>
      <c r="F2704">
        <f>Table21[[#This Row],[UNITID]]</f>
        <v>209038</v>
      </c>
      <c r="G2704" s="158">
        <f>Table21[[#This Row],[Growth Rate]]</f>
        <v>-0.18421052631578946</v>
      </c>
      <c r="H2704">
        <f>Table5[[#This Row],[UNITID]]</f>
        <v>209038</v>
      </c>
      <c r="I2704" s="64">
        <f>Table5[[#This Row],[Growth Rate]]</f>
        <v>0.125</v>
      </c>
    </row>
    <row r="2705" spans="1:9" hidden="1">
      <c r="A2705">
        <f>Table19[[#This Row],[UNITID]]</f>
        <v>209038</v>
      </c>
      <c r="B2705" s="2" t="str">
        <f>Table19[[#This Row],[OUTCOMES MEASURES]]</f>
        <v>Percent of adjusted cohort enrollment status unknown at 8 years</v>
      </c>
      <c r="C2705" s="8">
        <f>Table19[[#This Row],[Growth Rate]]</f>
        <v>-0.16666666666666666</v>
      </c>
      <c r="D2705">
        <f>Table20[[#This Row],[UNITID]]</f>
        <v>209038</v>
      </c>
      <c r="E2705" s="8">
        <f>Table20[[#This Row],[Growth Rate]]</f>
        <v>-1.4925373134328358E-2</v>
      </c>
      <c r="F2705">
        <f>Table21[[#This Row],[UNITID]]</f>
        <v>209038</v>
      </c>
      <c r="G2705" s="8">
        <f>Table21[[#This Row],[Growth Rate]]</f>
        <v>-0.10526315789473684</v>
      </c>
      <c r="H2705">
        <f>Table5[[#This Row],[UNITID]]</f>
        <v>209038</v>
      </c>
      <c r="I2705" s="8">
        <f>Table5[[#This Row],[Growth Rate]]</f>
        <v>-0.21875</v>
      </c>
    </row>
    <row r="2706" spans="1:9" hidden="1">
      <c r="A2706">
        <f>Table19[[#This Row],[UNITID]]</f>
        <v>210605</v>
      </c>
      <c r="B2706" s="2" t="str">
        <f>Table19[[#This Row],[OUTCOMES MEASURES]]</f>
        <v>First-Time, Full-Time Cohort</v>
      </c>
      <c r="C2706" s="8">
        <f>Table19[[#This Row],[Growth Rate]]</f>
        <v>-0.28064516129032258</v>
      </c>
      <c r="D2706">
        <f>Table20[[#This Row],[UNITID]]</f>
        <v>210605</v>
      </c>
      <c r="E2706" s="8">
        <f>Table20[[#This Row],[Growth Rate]]</f>
        <v>-0.23840048840048841</v>
      </c>
      <c r="F2706">
        <f>Table21[[#This Row],[UNITID]]</f>
        <v>210605</v>
      </c>
      <c r="G2706" s="8">
        <f>Table21[[#This Row],[Growth Rate]]</f>
        <v>-0.39126016260162599</v>
      </c>
      <c r="H2706">
        <f>Table5[[#This Row],[UNITID]]</f>
        <v>210605</v>
      </c>
      <c r="I2706" s="8">
        <f>Table5[[#This Row],[Growth Rate]]</f>
        <v>-0.46720707442888726</v>
      </c>
    </row>
    <row r="2707" spans="1:9" hidden="1">
      <c r="A2707">
        <f>Table19[[#This Row],[UNITID]]</f>
        <v>210605</v>
      </c>
      <c r="B2707" t="str">
        <f>Table19[[#This Row],[OUTCOMES MEASURES]]</f>
        <v>Exclusions to cohort</v>
      </c>
      <c r="C2707" s="7">
        <f>Table19[[#This Row],[Growth Rate]]</f>
        <v>1</v>
      </c>
      <c r="D2707">
        <f>Table20[[#This Row],[UNITID]]</f>
        <v>210605</v>
      </c>
      <c r="E2707" s="7">
        <f>Table20[[#This Row],[Growth Rate]]</f>
        <v>-0.33333333333333331</v>
      </c>
      <c r="F2707">
        <f>Table21[[#This Row],[UNITID]]</f>
        <v>210605</v>
      </c>
      <c r="G2707" s="7" t="str">
        <f>Table21[[#This Row],[Growth Rate]]</f>
        <v/>
      </c>
      <c r="H2707">
        <f>Table5[[#This Row],[UNITID]]</f>
        <v>210605</v>
      </c>
      <c r="I2707" s="7" t="str">
        <f>Table5[[#This Row],[Growth Rate]]</f>
        <v/>
      </c>
    </row>
    <row r="2708" spans="1:9" ht="14.25">
      <c r="A2708" s="63">
        <f>Table19[[#This Row],[UNITID]]</f>
        <v>210605</v>
      </c>
      <c r="B2708" s="63" t="str">
        <f>Table19[[#This Row],[OUTCOMES MEASURES]]</f>
        <v>Adjusted cohort</v>
      </c>
      <c r="C2708" s="64">
        <f>Table19[[#This Row],[Growth Rate]]</f>
        <v>-0.2817728206633402</v>
      </c>
      <c r="D2708">
        <f>Table20[[#This Row],[UNITID]]</f>
        <v>210605</v>
      </c>
      <c r="E2708" s="64">
        <f>Table20[[#This Row],[Growth Rate]]</f>
        <v>-0.23831347387717691</v>
      </c>
      <c r="F2708">
        <f>Table21[[#This Row],[UNITID]]</f>
        <v>210605</v>
      </c>
      <c r="G2708" s="155">
        <f>Table21[[#This Row],[Growth Rate]]</f>
        <v>-0.39329268292682928</v>
      </c>
      <c r="H2708">
        <f>Table5[[#This Row],[UNITID]]</f>
        <v>210605</v>
      </c>
      <c r="I2708" s="64">
        <f>Table5[[#This Row],[Growth Rate]]</f>
        <v>-0.46720707442888726</v>
      </c>
    </row>
    <row r="2709" spans="1:9" hidden="1">
      <c r="A2709">
        <f>Table19[[#This Row],[UNITID]]</f>
        <v>210605</v>
      </c>
      <c r="B2709" t="str">
        <f>Table19[[#This Row],[OUTCOMES MEASURES]]</f>
        <v>Number of adjusted cohort receiving a certificate at 4 years</v>
      </c>
      <c r="C2709" s="7">
        <f>Table19[[#This Row],[Growth Rate]]</f>
        <v>-2.34375E-2</v>
      </c>
      <c r="D2709">
        <f>Table20[[#This Row],[UNITID]]</f>
        <v>210605</v>
      </c>
      <c r="E2709" s="7">
        <f>Table20[[#This Row],[Growth Rate]]</f>
        <v>-0.21118012422360249</v>
      </c>
      <c r="F2709">
        <f>Table21[[#This Row],[UNITID]]</f>
        <v>210605</v>
      </c>
      <c r="G2709" s="7">
        <f>Table21[[#This Row],[Growth Rate]]</f>
        <v>-0.6</v>
      </c>
      <c r="H2709">
        <f>Table5[[#This Row],[UNITID]]</f>
        <v>210605</v>
      </c>
      <c r="I2709" s="7">
        <f>Table5[[#This Row],[Growth Rate]]</f>
        <v>-0.75</v>
      </c>
    </row>
    <row r="2710" spans="1:9" hidden="1">
      <c r="A2710">
        <f>Table19[[#This Row],[UNITID]]</f>
        <v>210605</v>
      </c>
      <c r="B2710" t="str">
        <f>Table19[[#This Row],[OUTCOMES MEASURES]]</f>
        <v>Number of adjusted cohort receiving an Associate's degree at 4 years</v>
      </c>
      <c r="C2710" s="7">
        <f>Table19[[#This Row],[Growth Rate]]</f>
        <v>-4.5454545454545456E-2</v>
      </c>
      <c r="D2710">
        <f>Table20[[#This Row],[UNITID]]</f>
        <v>210605</v>
      </c>
      <c r="E2710" s="7">
        <f>Table20[[#This Row],[Growth Rate]]</f>
        <v>-4.9261083743842367E-2</v>
      </c>
      <c r="F2710">
        <f>Table21[[#This Row],[UNITID]]</f>
        <v>210605</v>
      </c>
      <c r="G2710" s="7">
        <f>Table21[[#This Row],[Growth Rate]]</f>
        <v>-0.35947712418300654</v>
      </c>
      <c r="H2710">
        <f>Table5[[#This Row],[UNITID]]</f>
        <v>210605</v>
      </c>
      <c r="I2710" s="7">
        <f>Table5[[#This Row],[Growth Rate]]</f>
        <v>-0.36065573770491804</v>
      </c>
    </row>
    <row r="2711" spans="1:9" hidden="1">
      <c r="A2711">
        <f>Table19[[#This Row],[UNITID]]</f>
        <v>210605</v>
      </c>
      <c r="B2711" t="str">
        <f>Table19[[#This Row],[OUTCOMES MEASURES]]</f>
        <v>Number of adjusted cohort receiving a Bachelor's degree at 4 years</v>
      </c>
      <c r="C2711" s="7" t="str">
        <f>Table19[[#This Row],[Growth Rate]]</f>
        <v/>
      </c>
      <c r="D2711">
        <f>Table20[[#This Row],[UNITID]]</f>
        <v>210605</v>
      </c>
      <c r="E2711" s="7" t="str">
        <f>Table20[[#This Row],[Growth Rate]]</f>
        <v/>
      </c>
      <c r="F2711">
        <f>Table21[[#This Row],[UNITID]]</f>
        <v>210605</v>
      </c>
      <c r="G2711" s="7" t="str">
        <f>Table21[[#This Row],[Growth Rate]]</f>
        <v/>
      </c>
      <c r="H2711">
        <f>Table5[[#This Row],[UNITID]]</f>
        <v>210605</v>
      </c>
      <c r="I2711" s="7" t="str">
        <f>Table5[[#This Row],[Growth Rate]]</f>
        <v/>
      </c>
    </row>
    <row r="2712" spans="1:9" hidden="1">
      <c r="A2712">
        <f>Table19[[#This Row],[UNITID]]</f>
        <v>210605</v>
      </c>
      <c r="B2712" s="2" t="str">
        <f>Table19[[#This Row],[OUTCOMES MEASURES]]</f>
        <v>Number of adjusted cohort receiving an award at 4 years</v>
      </c>
      <c r="C2712" s="7">
        <f>Table19[[#This Row],[Growth Rate]]</f>
        <v>-4.0293040293040296E-2</v>
      </c>
      <c r="D2712">
        <f>Table20[[#This Row],[UNITID]]</f>
        <v>210605</v>
      </c>
      <c r="E2712" s="7">
        <f>Table20[[#This Row],[Growth Rate]]</f>
        <v>-0.12087912087912088</v>
      </c>
      <c r="F2712">
        <f>Table21[[#This Row],[UNITID]]</f>
        <v>210605</v>
      </c>
      <c r="G2712" s="21">
        <f>Table21[[#This Row],[Growth Rate]]</f>
        <v>-0.39890710382513661</v>
      </c>
      <c r="H2712">
        <f>Table5[[#This Row],[UNITID]]</f>
        <v>210605</v>
      </c>
      <c r="I2712" s="7">
        <f>Table5[[#This Row],[Growth Rate]]</f>
        <v>-0.47058823529411764</v>
      </c>
    </row>
    <row r="2713" spans="1:9" ht="14.25">
      <c r="A2713" s="63">
        <f>Table19[[#This Row],[UNITID]]</f>
        <v>210605</v>
      </c>
      <c r="B2713" s="148" t="str">
        <f>Table19[[#This Row],[OUTCOMES MEASURES]]</f>
        <v>Percent of adjusted cohort receiving an award at 4 years</v>
      </c>
      <c r="C2713" s="156">
        <f>Table19[[#This Row],[Growth Rate]]</f>
        <v>0.3125</v>
      </c>
      <c r="D2713">
        <f>Table20[[#This Row],[UNITID]]</f>
        <v>210605</v>
      </c>
      <c r="E2713" s="156">
        <f>Table20[[#This Row],[Growth Rate]]</f>
        <v>0.18181818181818182</v>
      </c>
      <c r="F2713">
        <f>Table21[[#This Row],[UNITID]]</f>
        <v>210605</v>
      </c>
      <c r="G2713" s="157">
        <f>Table21[[#This Row],[Growth Rate]]</f>
        <v>-5.2631578947368418E-2</v>
      </c>
      <c r="H2713">
        <f>Table5[[#This Row],[UNITID]]</f>
        <v>210605</v>
      </c>
      <c r="I2713" s="156">
        <f>Table5[[#This Row],[Growth Rate]]</f>
        <v>-7.6923076923076927E-2</v>
      </c>
    </row>
    <row r="2714" spans="1:9" hidden="1">
      <c r="A2714">
        <f>Table19[[#This Row],[UNITID]]</f>
        <v>210605</v>
      </c>
      <c r="B2714" t="str">
        <f>Table19[[#This Row],[OUTCOMES MEASURES]]</f>
        <v>Number of adjusted cohort receiving a certificate at 6 years</v>
      </c>
      <c r="C2714" s="7">
        <f>Table19[[#This Row],[Growth Rate]]</f>
        <v>-3.0769230769230771E-2</v>
      </c>
      <c r="D2714">
        <f>Table20[[#This Row],[UNITID]]</f>
        <v>210605</v>
      </c>
      <c r="E2714" s="7">
        <f>Table20[[#This Row],[Growth Rate]]</f>
        <v>6.3492063492063489E-2</v>
      </c>
      <c r="F2714">
        <f>Table21[[#This Row],[UNITID]]</f>
        <v>210605</v>
      </c>
      <c r="G2714" s="7">
        <f>Table21[[#This Row],[Growth Rate]]</f>
        <v>-0.62857142857142856</v>
      </c>
      <c r="H2714">
        <f>Table5[[#This Row],[UNITID]]</f>
        <v>210605</v>
      </c>
      <c r="I2714" s="7">
        <f>Table5[[#This Row],[Growth Rate]]</f>
        <v>-0.7407407407407407</v>
      </c>
    </row>
    <row r="2715" spans="1:9" hidden="1">
      <c r="A2715">
        <f>Table19[[#This Row],[UNITID]]</f>
        <v>210605</v>
      </c>
      <c r="B2715" t="str">
        <f>Table19[[#This Row],[OUTCOMES MEASURES]]</f>
        <v>Number of adjusted cohort receiving an Associate's degree at 6 years</v>
      </c>
      <c r="C2715" s="7">
        <f>Table19[[#This Row],[Growth Rate]]</f>
        <v>-0.11376146788990826</v>
      </c>
      <c r="D2715">
        <f>Table20[[#This Row],[UNITID]]</f>
        <v>210605</v>
      </c>
      <c r="E2715" s="7">
        <f>Table20[[#This Row],[Growth Rate]]</f>
        <v>9.433962264150943E-3</v>
      </c>
      <c r="F2715">
        <f>Table21[[#This Row],[UNITID]]</f>
        <v>210605</v>
      </c>
      <c r="G2715" s="7">
        <f>Table21[[#This Row],[Growth Rate]]</f>
        <v>-0.30890052356020942</v>
      </c>
      <c r="H2715">
        <f>Table5[[#This Row],[UNITID]]</f>
        <v>210605</v>
      </c>
      <c r="I2715" s="7">
        <f>Table5[[#This Row],[Growth Rate]]</f>
        <v>-0.32432432432432434</v>
      </c>
    </row>
    <row r="2716" spans="1:9" hidden="1">
      <c r="A2716">
        <f>Table19[[#This Row],[UNITID]]</f>
        <v>210605</v>
      </c>
      <c r="B2716" t="str">
        <f>Table19[[#This Row],[OUTCOMES MEASURES]]</f>
        <v>Number of adjusted cohort receiving a Bachelor's degree at 6 years</v>
      </c>
      <c r="C2716" s="7" t="str">
        <f>Table19[[#This Row],[Growth Rate]]</f>
        <v/>
      </c>
      <c r="D2716">
        <f>Table20[[#This Row],[UNITID]]</f>
        <v>210605</v>
      </c>
      <c r="E2716" s="7" t="str">
        <f>Table20[[#This Row],[Growth Rate]]</f>
        <v/>
      </c>
      <c r="F2716">
        <f>Table21[[#This Row],[UNITID]]</f>
        <v>210605</v>
      </c>
      <c r="G2716" s="7" t="str">
        <f>Table21[[#This Row],[Growth Rate]]</f>
        <v/>
      </c>
      <c r="H2716">
        <f>Table5[[#This Row],[UNITID]]</f>
        <v>210605</v>
      </c>
      <c r="I2716" s="7" t="str">
        <f>Table5[[#This Row],[Growth Rate]]</f>
        <v/>
      </c>
    </row>
    <row r="2717" spans="1:9" hidden="1">
      <c r="A2717">
        <f>Table19[[#This Row],[UNITID]]</f>
        <v>210605</v>
      </c>
      <c r="B2717" s="2" t="str">
        <f>Table19[[#This Row],[OUTCOMES MEASURES]]</f>
        <v>Number of adjusted cohort receiving an award at 6 years</v>
      </c>
      <c r="C2717" s="7">
        <f>Table19[[#This Row],[Growth Rate]]</f>
        <v>-9.7777777777777783E-2</v>
      </c>
      <c r="D2717">
        <f>Table20[[#This Row],[UNITID]]</f>
        <v>210605</v>
      </c>
      <c r="E2717" s="7">
        <f>Table20[[#This Row],[Growth Rate]]</f>
        <v>2.9585798816568046E-2</v>
      </c>
      <c r="F2717">
        <f>Table21[[#This Row],[UNITID]]</f>
        <v>210605</v>
      </c>
      <c r="G2717" s="21">
        <f>Table21[[#This Row],[Growth Rate]]</f>
        <v>-0.3584070796460177</v>
      </c>
      <c r="H2717">
        <f>Table5[[#This Row],[UNITID]]</f>
        <v>210605</v>
      </c>
      <c r="I2717" s="7">
        <f>Table5[[#This Row],[Growth Rate]]</f>
        <v>-0.43564356435643564</v>
      </c>
    </row>
    <row r="2718" spans="1:9" ht="14.25">
      <c r="A2718" s="63">
        <f>Table19[[#This Row],[UNITID]]</f>
        <v>210605</v>
      </c>
      <c r="B2718" s="148" t="str">
        <f>Table19[[#This Row],[OUTCOMES MEASURES]]</f>
        <v>Percent of adjusted cohort receiving an award at 6 years</v>
      </c>
      <c r="C2718" s="156">
        <f>Table19[[#This Row],[Growth Rate]]</f>
        <v>0.25</v>
      </c>
      <c r="D2718">
        <f>Table20[[#This Row],[UNITID]]</f>
        <v>210605</v>
      </c>
      <c r="E2718" s="156">
        <f>Table20[[#This Row],[Growth Rate]]</f>
        <v>0.4</v>
      </c>
      <c r="F2718">
        <f>Table21[[#This Row],[UNITID]]</f>
        <v>210605</v>
      </c>
      <c r="G2718" s="157">
        <f>Table21[[#This Row],[Growth Rate]]</f>
        <v>4.3478260869565216E-2</v>
      </c>
      <c r="H2718">
        <f>Table5[[#This Row],[UNITID]]</f>
        <v>210605</v>
      </c>
      <c r="I2718" s="156">
        <f>Table5[[#This Row],[Growth Rate]]</f>
        <v>6.6666666666666666E-2</v>
      </c>
    </row>
    <row r="2719" spans="1:9" hidden="1">
      <c r="A2719">
        <f>Table19[[#This Row],[UNITID]]</f>
        <v>210605</v>
      </c>
      <c r="B2719" t="str">
        <f>Table19[[#This Row],[OUTCOMES MEASURES]]</f>
        <v>Number of adjusted cohort receiving a certificate at 8 years</v>
      </c>
      <c r="C2719" s="7">
        <f>Table19[[#This Row],[Growth Rate]]</f>
        <v>-5.2238805970149252E-2</v>
      </c>
      <c r="D2719">
        <f>Table20[[#This Row],[UNITID]]</f>
        <v>210605</v>
      </c>
      <c r="E2719" s="7">
        <f>Table20[[#This Row],[Growth Rate]]</f>
        <v>7.3298429319371722E-2</v>
      </c>
      <c r="F2719">
        <f>Table21[[#This Row],[UNITID]]</f>
        <v>210605</v>
      </c>
      <c r="G2719" s="7">
        <f>Table21[[#This Row],[Growth Rate]]</f>
        <v>-0.64102564102564108</v>
      </c>
      <c r="H2719">
        <f>Table5[[#This Row],[UNITID]]</f>
        <v>210605</v>
      </c>
      <c r="I2719" s="7">
        <f>Table5[[#This Row],[Growth Rate]]</f>
        <v>-0.75438596491228072</v>
      </c>
    </row>
    <row r="2720" spans="1:9" hidden="1">
      <c r="A2720">
        <f>Table19[[#This Row],[UNITID]]</f>
        <v>210605</v>
      </c>
      <c r="B2720" t="str">
        <f>Table19[[#This Row],[OUTCOMES MEASURES]]</f>
        <v>Number of adjusted cohort receiving an Associate's degree at 8 years</v>
      </c>
      <c r="C2720" s="7">
        <f>Table19[[#This Row],[Growth Rate]]</f>
        <v>-0.15923566878980891</v>
      </c>
      <c r="D2720">
        <f>Table20[[#This Row],[UNITID]]</f>
        <v>210605</v>
      </c>
      <c r="E2720" s="7">
        <f>Table20[[#This Row],[Growth Rate]]</f>
        <v>-4.3010752688172046E-2</v>
      </c>
      <c r="F2720">
        <f>Table21[[#This Row],[UNITID]]</f>
        <v>210605</v>
      </c>
      <c r="G2720" s="7">
        <f>Table21[[#This Row],[Growth Rate]]</f>
        <v>-0.32338308457711445</v>
      </c>
      <c r="H2720">
        <f>Table5[[#This Row],[UNITID]]</f>
        <v>210605</v>
      </c>
      <c r="I2720" s="7">
        <f>Table5[[#This Row],[Growth Rate]]</f>
        <v>-0.33132530120481929</v>
      </c>
    </row>
    <row r="2721" spans="1:9" hidden="1">
      <c r="A2721">
        <f>Table19[[#This Row],[UNITID]]</f>
        <v>210605</v>
      </c>
      <c r="B2721" t="str">
        <f>Table19[[#This Row],[OUTCOMES MEASURES]]</f>
        <v>Number of adjusted cohort receiving a Bachelor's degree at 8 years</v>
      </c>
      <c r="C2721" s="7" t="str">
        <f>Table19[[#This Row],[Growth Rate]]</f>
        <v/>
      </c>
      <c r="D2721">
        <f>Table20[[#This Row],[UNITID]]</f>
        <v>210605</v>
      </c>
      <c r="E2721" s="7" t="str">
        <f>Table20[[#This Row],[Growth Rate]]</f>
        <v/>
      </c>
      <c r="F2721">
        <f>Table21[[#This Row],[UNITID]]</f>
        <v>210605</v>
      </c>
      <c r="G2721" s="7" t="str">
        <f>Table21[[#This Row],[Growth Rate]]</f>
        <v/>
      </c>
      <c r="H2721">
        <f>Table5[[#This Row],[UNITID]]</f>
        <v>210605</v>
      </c>
      <c r="I2721" s="7" t="str">
        <f>Table5[[#This Row],[Growth Rate]]</f>
        <v/>
      </c>
    </row>
    <row r="2722" spans="1:9" hidden="1">
      <c r="A2722">
        <f>Table19[[#This Row],[UNITID]]</f>
        <v>210605</v>
      </c>
      <c r="B2722" t="str">
        <f>Table19[[#This Row],[OUTCOMES MEASURES]]</f>
        <v>Number of adjusted cohort receiving an award at 8 years</v>
      </c>
      <c r="C2722" s="7">
        <f>Table19[[#This Row],[Growth Rate]]</f>
        <v>-0.14041994750656167</v>
      </c>
      <c r="D2722">
        <f>Table20[[#This Row],[UNITID]]</f>
        <v>210605</v>
      </c>
      <c r="E2722" s="7">
        <f>Table20[[#This Row],[Growth Rate]]</f>
        <v>-3.552397868561279E-3</v>
      </c>
      <c r="F2722">
        <f>Table21[[#This Row],[UNITID]]</f>
        <v>210605</v>
      </c>
      <c r="G2722" s="7">
        <f>Table21[[#This Row],[Growth Rate]]</f>
        <v>-0.375</v>
      </c>
      <c r="H2722">
        <f>Table5[[#This Row],[UNITID]]</f>
        <v>210605</v>
      </c>
      <c r="I2722" s="7">
        <f>Table5[[#This Row],[Growth Rate]]</f>
        <v>-0.43946188340807174</v>
      </c>
    </row>
    <row r="2723" spans="1:9" hidden="1">
      <c r="A2723">
        <f>Table19[[#This Row],[UNITID]]</f>
        <v>210605</v>
      </c>
      <c r="B2723" t="str">
        <f>Table19[[#This Row],[OUTCOMES MEASURES]]</f>
        <v>Number of adjusted cohort still enrolled at your institution at 8 years</v>
      </c>
      <c r="C2723" s="7">
        <f>Table19[[#This Row],[Growth Rate]]</f>
        <v>-0.75193798449612403</v>
      </c>
      <c r="D2723">
        <f>Table20[[#This Row],[UNITID]]</f>
        <v>210605</v>
      </c>
      <c r="E2723" s="7">
        <f>Table20[[#This Row],[Growth Rate]]</f>
        <v>-0.65957446808510634</v>
      </c>
      <c r="F2723">
        <f>Table21[[#This Row],[UNITID]]</f>
        <v>210605</v>
      </c>
      <c r="G2723" s="7">
        <f>Table21[[#This Row],[Growth Rate]]</f>
        <v>-0.7857142857142857</v>
      </c>
      <c r="H2723">
        <f>Table5[[#This Row],[UNITID]]</f>
        <v>210605</v>
      </c>
      <c r="I2723" s="7">
        <f>Table5[[#This Row],[Growth Rate]]</f>
        <v>-0.58823529411764708</v>
      </c>
    </row>
    <row r="2724" spans="1:9" hidden="1">
      <c r="A2724">
        <f>Table19[[#This Row],[UNITID]]</f>
        <v>210605</v>
      </c>
      <c r="B2724" t="str">
        <f>Table19[[#This Row],[OUTCOMES MEASURES]]</f>
        <v>Number of adjusted cohort who enrolled subsequently at another institution at 8 years</v>
      </c>
      <c r="C2724" s="7">
        <f>Table19[[#This Row],[Growth Rate]]</f>
        <v>-0.21484814398200225</v>
      </c>
      <c r="D2724">
        <f>Table20[[#This Row],[UNITID]]</f>
        <v>210605</v>
      </c>
      <c r="E2724" s="7">
        <f>Table20[[#This Row],[Growth Rate]]</f>
        <v>-0.26792963464140729</v>
      </c>
      <c r="F2724">
        <f>Table21[[#This Row],[UNITID]]</f>
        <v>210605</v>
      </c>
      <c r="G2724" s="7">
        <f>Table21[[#This Row],[Growth Rate]]</f>
        <v>-0.31413612565445026</v>
      </c>
      <c r="H2724">
        <f>Table5[[#This Row],[UNITID]]</f>
        <v>210605</v>
      </c>
      <c r="I2724" s="7">
        <f>Table5[[#This Row],[Growth Rate]]</f>
        <v>-0.45387453874538747</v>
      </c>
    </row>
    <row r="2725" spans="1:9" hidden="1">
      <c r="A2725">
        <f>Table19[[#This Row],[UNITID]]</f>
        <v>210605</v>
      </c>
      <c r="B2725" s="2" t="str">
        <f>Table19[[#This Row],[OUTCOMES MEASURES]]</f>
        <v>Number of adjusted cohort whose subsequent enrollment status is unknown at 8 years</v>
      </c>
      <c r="C2725" s="8">
        <f>Table19[[#This Row],[Growth Rate]]</f>
        <v>-0.34726490473263677</v>
      </c>
      <c r="D2725">
        <f>Table20[[#This Row],[UNITID]]</f>
        <v>210605</v>
      </c>
      <c r="E2725" s="7">
        <f>Table20[[#This Row],[Growth Rate]]</f>
        <v>-0.27597229621736813</v>
      </c>
      <c r="F2725">
        <f>Table21[[#This Row],[UNITID]]</f>
        <v>210605</v>
      </c>
      <c r="G2725" s="7">
        <f>Table21[[#This Row],[Growth Rate]]</f>
        <v>-0.46407185628742514</v>
      </c>
      <c r="H2725">
        <f>Table5[[#This Row],[UNITID]]</f>
        <v>210605</v>
      </c>
      <c r="I2725" s="7">
        <f>Table5[[#This Row],[Growth Rate]]</f>
        <v>-0.48695652173913045</v>
      </c>
    </row>
    <row r="2726" spans="1:9" hidden="1">
      <c r="A2726">
        <f>Table19[[#This Row],[UNITID]]</f>
        <v>210605</v>
      </c>
      <c r="B2726" s="2" t="str">
        <f>Table19[[#This Row],[OUTCOMES MEASURES]]</f>
        <v>Number of adjusted cohort who did not receive an award from your institution at 8 years</v>
      </c>
      <c r="C2726" s="7">
        <f>Table19[[#This Row],[Growth Rate]]</f>
        <v>-0.3224952741020794</v>
      </c>
      <c r="D2726">
        <f>Table20[[#This Row],[UNITID]]</f>
        <v>210605</v>
      </c>
      <c r="E2726" s="7">
        <f>Table20[[#This Row],[Growth Rate]]</f>
        <v>-0.28708487084870848</v>
      </c>
      <c r="F2726">
        <f>Table21[[#This Row],[UNITID]]</f>
        <v>210605</v>
      </c>
      <c r="G2726" s="21">
        <f>Table21[[#This Row],[Growth Rate]]</f>
        <v>-0.39919354838709675</v>
      </c>
      <c r="H2726">
        <f>Table5[[#This Row],[UNITID]]</f>
        <v>210605</v>
      </c>
      <c r="I2726" s="7">
        <f>Table5[[#This Row],[Growth Rate]]</f>
        <v>-0.47266313932980597</v>
      </c>
    </row>
    <row r="2727" spans="1:9" ht="14.25">
      <c r="A2727" s="63">
        <f>Table19[[#This Row],[UNITID]]</f>
        <v>210605</v>
      </c>
      <c r="B2727" s="148" t="str">
        <f>Table19[[#This Row],[OUTCOMES MEASURES]]</f>
        <v>Percent of adjusted cohort receiving an award at 8 years</v>
      </c>
      <c r="C2727" s="156">
        <f>Table19[[#This Row],[Growth Rate]]</f>
        <v>0.22727272727272727</v>
      </c>
      <c r="D2727">
        <f>Table20[[#This Row],[UNITID]]</f>
        <v>210605</v>
      </c>
      <c r="E2727" s="156">
        <f>Table20[[#This Row],[Growth Rate]]</f>
        <v>0.35294117647058826</v>
      </c>
      <c r="F2727">
        <f>Table21[[#This Row],[UNITID]]</f>
        <v>210605</v>
      </c>
      <c r="G2727" s="157">
        <f>Table21[[#This Row],[Growth Rate]]</f>
        <v>4.1666666666666664E-2</v>
      </c>
      <c r="H2727">
        <f>Table5[[#This Row],[UNITID]]</f>
        <v>210605</v>
      </c>
      <c r="I2727" s="156">
        <f>Table5[[#This Row],[Growth Rate]]</f>
        <v>6.25E-2</v>
      </c>
    </row>
    <row r="2728" spans="1:9" hidden="1">
      <c r="A2728">
        <f>Table19[[#This Row],[UNITID]]</f>
        <v>210605</v>
      </c>
      <c r="B2728" s="2" t="str">
        <f>Table19[[#This Row],[OUTCOMES MEASURES]]</f>
        <v>Percent of adjusted cohort still or subsequently enrolled at 8 years</v>
      </c>
      <c r="C2728" s="8">
        <f>Table19[[#This Row],[Growth Rate]]</f>
        <v>0</v>
      </c>
      <c r="D2728">
        <f>Table20[[#This Row],[UNITID]]</f>
        <v>210605</v>
      </c>
      <c r="E2728" s="7">
        <f>Table20[[#This Row],[Growth Rate]]</f>
        <v>-0.08</v>
      </c>
      <c r="F2728">
        <f>Table21[[#This Row],[UNITID]]</f>
        <v>210605</v>
      </c>
      <c r="G2728" s="21">
        <f>Table21[[#This Row],[Growth Rate]]</f>
        <v>7.1428571428571425E-2</v>
      </c>
      <c r="H2728">
        <f>Table5[[#This Row],[UNITID]]</f>
        <v>210605</v>
      </c>
      <c r="I2728" s="7">
        <f>Table5[[#This Row],[Growth Rate]]</f>
        <v>2.4390243902439025E-2</v>
      </c>
    </row>
    <row r="2729" spans="1:9" ht="14.25">
      <c r="A2729" s="63">
        <f>Table19[[#This Row],[UNITID]]</f>
        <v>210605</v>
      </c>
      <c r="B2729" s="148" t="str">
        <f>Table19[[#This Row],[OUTCOMES MEASURES]]</f>
        <v>Percent of adjusted cohort still enrolled at your institution at 8 years</v>
      </c>
      <c r="C2729" s="156">
        <f>Table19[[#This Row],[Growth Rate]]</f>
        <v>-0.75</v>
      </c>
      <c r="D2729">
        <f>Table20[[#This Row],[UNITID]]</f>
        <v>210605</v>
      </c>
      <c r="E2729" s="156">
        <f>Table20[[#This Row],[Growth Rate]]</f>
        <v>-0.66666666666666663</v>
      </c>
      <c r="F2729">
        <f>Table21[[#This Row],[UNITID]]</f>
        <v>210605</v>
      </c>
      <c r="G2729" s="158">
        <f>Table21[[#This Row],[Growth Rate]]</f>
        <v>-0.66666666666666663</v>
      </c>
      <c r="H2729">
        <f>Table5[[#This Row],[UNITID]]</f>
        <v>210605</v>
      </c>
      <c r="I2729" s="156">
        <f>Table5[[#This Row],[Growth Rate]]</f>
        <v>0</v>
      </c>
    </row>
    <row r="2730" spans="1:9" ht="14.25">
      <c r="A2730" s="63">
        <f>Table19[[#This Row],[UNITID]]</f>
        <v>210605</v>
      </c>
      <c r="B2730" s="148" t="str">
        <f>Table19[[#This Row],[OUTCOMES MEASURES]]</f>
        <v>Percent of adjusted cohort enrolled subsequently at another institution at 8 years</v>
      </c>
      <c r="C2730" s="156">
        <f>Table19[[#This Row],[Growth Rate]]</f>
        <v>0.11538461538461539</v>
      </c>
      <c r="D2730">
        <f>Table20[[#This Row],[UNITID]]</f>
        <v>210605</v>
      </c>
      <c r="E2730" s="64">
        <f>Table20[[#This Row],[Growth Rate]]</f>
        <v>-4.3478260869565216E-2</v>
      </c>
      <c r="F2730">
        <f>Table21[[#This Row],[UNITID]]</f>
        <v>210605</v>
      </c>
      <c r="G2730" s="158">
        <f>Table21[[#This Row],[Growth Rate]]</f>
        <v>0.12820512820512819</v>
      </c>
      <c r="H2730">
        <f>Table5[[#This Row],[UNITID]]</f>
        <v>210605</v>
      </c>
      <c r="I2730" s="64">
        <f>Table5[[#This Row],[Growth Rate]]</f>
        <v>2.5000000000000001E-2</v>
      </c>
    </row>
    <row r="2731" spans="1:9" hidden="1">
      <c r="A2731">
        <f>Table19[[#This Row],[UNITID]]</f>
        <v>210605</v>
      </c>
      <c r="B2731" s="2" t="str">
        <f>Table19[[#This Row],[OUTCOMES MEASURES]]</f>
        <v>Percent of adjusted cohort enrollment status unknown at 8 years</v>
      </c>
      <c r="C2731" s="8">
        <f>Table19[[#This Row],[Growth Rate]]</f>
        <v>-0.10416666666666667</v>
      </c>
      <c r="D2731">
        <f>Table20[[#This Row],[UNITID]]</f>
        <v>210605</v>
      </c>
      <c r="E2731" s="8">
        <f>Table20[[#This Row],[Growth Rate]]</f>
        <v>-3.5087719298245612E-2</v>
      </c>
      <c r="F2731">
        <f>Table21[[#This Row],[UNITID]]</f>
        <v>210605</v>
      </c>
      <c r="G2731" s="8">
        <f>Table21[[#This Row],[Growth Rate]]</f>
        <v>-0.11764705882352941</v>
      </c>
      <c r="H2731">
        <f>Table5[[#This Row],[UNITID]]</f>
        <v>210605</v>
      </c>
      <c r="I2731" s="8">
        <f>Table5[[#This Row],[Growth Rate]]</f>
        <v>-2.3809523809523808E-2</v>
      </c>
    </row>
    <row r="2732" spans="1:9" hidden="1">
      <c r="A2732">
        <f>Table19[[#This Row],[UNITID]]</f>
        <v>211079</v>
      </c>
      <c r="B2732" s="2" t="str">
        <f>Table19[[#This Row],[OUTCOMES MEASURES]]</f>
        <v>First-Time, Full-Time Cohort</v>
      </c>
      <c r="C2732" s="8">
        <f>Table19[[#This Row],[Growth Rate]]</f>
        <v>-0.30425963488843816</v>
      </c>
      <c r="D2732">
        <f>Table20[[#This Row],[UNITID]]</f>
        <v>211079</v>
      </c>
      <c r="E2732" s="8">
        <f>Table20[[#This Row],[Growth Rate]]</f>
        <v>-8.0952380952380956E-2</v>
      </c>
      <c r="F2732">
        <f>Table21[[#This Row],[UNITID]]</f>
        <v>211079</v>
      </c>
      <c r="G2732" s="8">
        <f>Table21[[#This Row],[Growth Rate]]</f>
        <v>-0.35833333333333334</v>
      </c>
      <c r="H2732">
        <f>Table5[[#This Row],[UNITID]]</f>
        <v>211079</v>
      </c>
      <c r="I2732" s="8">
        <f>Table5[[#This Row],[Growth Rate]]</f>
        <v>-0.16346153846153846</v>
      </c>
    </row>
    <row r="2733" spans="1:9" hidden="1">
      <c r="A2733">
        <f>Table19[[#This Row],[UNITID]]</f>
        <v>211079</v>
      </c>
      <c r="B2733" t="str">
        <f>Table19[[#This Row],[OUTCOMES MEASURES]]</f>
        <v>Exclusions to cohort</v>
      </c>
      <c r="C2733" s="7">
        <f>Table19[[#This Row],[Growth Rate]]</f>
        <v>-1</v>
      </c>
      <c r="D2733">
        <f>Table20[[#This Row],[UNITID]]</f>
        <v>211079</v>
      </c>
      <c r="E2733" s="7">
        <f>Table20[[#This Row],[Growth Rate]]</f>
        <v>-1</v>
      </c>
      <c r="F2733">
        <f>Table21[[#This Row],[UNITID]]</f>
        <v>211079</v>
      </c>
      <c r="G2733" s="7" t="str">
        <f>Table21[[#This Row],[Growth Rate]]</f>
        <v/>
      </c>
      <c r="H2733">
        <f>Table5[[#This Row],[UNITID]]</f>
        <v>211079</v>
      </c>
      <c r="I2733" s="7" t="str">
        <f>Table5[[#This Row],[Growth Rate]]</f>
        <v/>
      </c>
    </row>
    <row r="2734" spans="1:9" ht="14.25">
      <c r="A2734" s="63">
        <f>Table19[[#This Row],[UNITID]]</f>
        <v>211079</v>
      </c>
      <c r="B2734" s="63" t="str">
        <f>Table19[[#This Row],[OUTCOMES MEASURES]]</f>
        <v>Adjusted cohort</v>
      </c>
      <c r="C2734" s="64">
        <f>Table19[[#This Row],[Growth Rate]]</f>
        <v>-0.3014256619144603</v>
      </c>
      <c r="D2734">
        <f>Table20[[#This Row],[UNITID]]</f>
        <v>211079</v>
      </c>
      <c r="E2734" s="64">
        <f>Table20[[#This Row],[Growth Rate]]</f>
        <v>-7.2115384615384609E-2</v>
      </c>
      <c r="F2734">
        <f>Table21[[#This Row],[UNITID]]</f>
        <v>211079</v>
      </c>
      <c r="G2734" s="155">
        <f>Table21[[#This Row],[Growth Rate]]</f>
        <v>-0.35833333333333334</v>
      </c>
      <c r="H2734">
        <f>Table5[[#This Row],[UNITID]]</f>
        <v>211079</v>
      </c>
      <c r="I2734" s="64">
        <f>Table5[[#This Row],[Growth Rate]]</f>
        <v>-0.16346153846153846</v>
      </c>
    </row>
    <row r="2735" spans="1:9" hidden="1">
      <c r="A2735">
        <f>Table19[[#This Row],[UNITID]]</f>
        <v>211079</v>
      </c>
      <c r="B2735" t="str">
        <f>Table19[[#This Row],[OUTCOMES MEASURES]]</f>
        <v>Number of adjusted cohort receiving a certificate at 4 years</v>
      </c>
      <c r="C2735" s="7">
        <f>Table19[[#This Row],[Growth Rate]]</f>
        <v>-0.14285714285714285</v>
      </c>
      <c r="D2735">
        <f>Table20[[#This Row],[UNITID]]</f>
        <v>211079</v>
      </c>
      <c r="E2735" s="7">
        <f>Table20[[#This Row],[Growth Rate]]</f>
        <v>-0.625</v>
      </c>
      <c r="F2735">
        <f>Table21[[#This Row],[UNITID]]</f>
        <v>211079</v>
      </c>
      <c r="G2735" s="7">
        <f>Table21[[#This Row],[Growth Rate]]</f>
        <v>0</v>
      </c>
      <c r="H2735">
        <f>Table5[[#This Row],[UNITID]]</f>
        <v>211079</v>
      </c>
      <c r="I2735" s="7">
        <f>Table5[[#This Row],[Growth Rate]]</f>
        <v>-0.4</v>
      </c>
    </row>
    <row r="2736" spans="1:9" hidden="1">
      <c r="A2736">
        <f>Table19[[#This Row],[UNITID]]</f>
        <v>211079</v>
      </c>
      <c r="B2736" t="str">
        <f>Table19[[#This Row],[OUTCOMES MEASURES]]</f>
        <v>Number of adjusted cohort receiving an Associate's degree at 4 years</v>
      </c>
      <c r="C2736" s="7">
        <f>Table19[[#This Row],[Growth Rate]]</f>
        <v>-5.6603773584905662E-2</v>
      </c>
      <c r="D2736">
        <f>Table20[[#This Row],[UNITID]]</f>
        <v>211079</v>
      </c>
      <c r="E2736" s="7">
        <f>Table20[[#This Row],[Growth Rate]]</f>
        <v>0.1</v>
      </c>
      <c r="F2736">
        <f>Table21[[#This Row],[UNITID]]</f>
        <v>211079</v>
      </c>
      <c r="G2736" s="7">
        <f>Table21[[#This Row],[Growth Rate]]</f>
        <v>-0.64356435643564358</v>
      </c>
      <c r="H2736">
        <f>Table5[[#This Row],[UNITID]]</f>
        <v>211079</v>
      </c>
      <c r="I2736" s="7">
        <f>Table5[[#This Row],[Growth Rate]]</f>
        <v>-0.43859649122807015</v>
      </c>
    </row>
    <row r="2737" spans="1:9" hidden="1">
      <c r="A2737">
        <f>Table19[[#This Row],[UNITID]]</f>
        <v>211079</v>
      </c>
      <c r="B2737" t="str">
        <f>Table19[[#This Row],[OUTCOMES MEASURES]]</f>
        <v>Number of adjusted cohort receiving a Bachelor's degree at 4 years</v>
      </c>
      <c r="C2737" s="7" t="str">
        <f>Table19[[#This Row],[Growth Rate]]</f>
        <v/>
      </c>
      <c r="D2737">
        <f>Table20[[#This Row],[UNITID]]</f>
        <v>211079</v>
      </c>
      <c r="E2737" s="7" t="str">
        <f>Table20[[#This Row],[Growth Rate]]</f>
        <v/>
      </c>
      <c r="F2737">
        <f>Table21[[#This Row],[UNITID]]</f>
        <v>211079</v>
      </c>
      <c r="G2737" s="7" t="str">
        <f>Table21[[#This Row],[Growth Rate]]</f>
        <v/>
      </c>
      <c r="H2737">
        <f>Table5[[#This Row],[UNITID]]</f>
        <v>211079</v>
      </c>
      <c r="I2737" s="7" t="str">
        <f>Table5[[#This Row],[Growth Rate]]</f>
        <v/>
      </c>
    </row>
    <row r="2738" spans="1:9" hidden="1">
      <c r="A2738">
        <f>Table19[[#This Row],[UNITID]]</f>
        <v>211079</v>
      </c>
      <c r="B2738" s="2" t="str">
        <f>Table19[[#This Row],[OUTCOMES MEASURES]]</f>
        <v>Number of adjusted cohort receiving an award at 4 years</v>
      </c>
      <c r="C2738" s="7">
        <f>Table19[[#This Row],[Growth Rate]]</f>
        <v>-6.1946902654867256E-2</v>
      </c>
      <c r="D2738">
        <f>Table20[[#This Row],[UNITID]]</f>
        <v>211079</v>
      </c>
      <c r="E2738" s="7">
        <f>Table20[[#This Row],[Growth Rate]]</f>
        <v>-0.10714285714285714</v>
      </c>
      <c r="F2738">
        <f>Table21[[#This Row],[UNITID]]</f>
        <v>211079</v>
      </c>
      <c r="G2738" s="21">
        <f>Table21[[#This Row],[Growth Rate]]</f>
        <v>-0.6310679611650486</v>
      </c>
      <c r="H2738">
        <f>Table5[[#This Row],[UNITID]]</f>
        <v>211079</v>
      </c>
      <c r="I2738" s="7">
        <f>Table5[[#This Row],[Growth Rate]]</f>
        <v>-0.43548387096774194</v>
      </c>
    </row>
    <row r="2739" spans="1:9" ht="14.25">
      <c r="A2739" s="63">
        <f>Table19[[#This Row],[UNITID]]</f>
        <v>211079</v>
      </c>
      <c r="B2739" s="148" t="str">
        <f>Table19[[#This Row],[OUTCOMES MEASURES]]</f>
        <v>Percent of adjusted cohort receiving an award at 4 years</v>
      </c>
      <c r="C2739" s="156">
        <f>Table19[[#This Row],[Growth Rate]]</f>
        <v>0.34782608695652173</v>
      </c>
      <c r="D2739">
        <f>Table20[[#This Row],[UNITID]]</f>
        <v>211079</v>
      </c>
      <c r="E2739" s="156">
        <f>Table20[[#This Row],[Growth Rate]]</f>
        <v>0</v>
      </c>
      <c r="F2739">
        <f>Table21[[#This Row],[UNITID]]</f>
        <v>211079</v>
      </c>
      <c r="G2739" s="157">
        <f>Table21[[#This Row],[Growth Rate]]</f>
        <v>-0.41860465116279072</v>
      </c>
      <c r="H2739">
        <f>Table5[[#This Row],[UNITID]]</f>
        <v>211079</v>
      </c>
      <c r="I2739" s="156">
        <f>Table5[[#This Row],[Growth Rate]]</f>
        <v>-0.33333333333333331</v>
      </c>
    </row>
    <row r="2740" spans="1:9" hidden="1">
      <c r="A2740">
        <f>Table19[[#This Row],[UNITID]]</f>
        <v>211079</v>
      </c>
      <c r="B2740" t="str">
        <f>Table19[[#This Row],[OUTCOMES MEASURES]]</f>
        <v>Number of adjusted cohort receiving a certificate at 6 years</v>
      </c>
      <c r="C2740" s="7">
        <f>Table19[[#This Row],[Growth Rate]]</f>
        <v>-0.14285714285714285</v>
      </c>
      <c r="D2740">
        <f>Table20[[#This Row],[UNITID]]</f>
        <v>211079</v>
      </c>
      <c r="E2740" s="7">
        <f>Table20[[#This Row],[Growth Rate]]</f>
        <v>-0.5</v>
      </c>
      <c r="F2740">
        <f>Table21[[#This Row],[UNITID]]</f>
        <v>211079</v>
      </c>
      <c r="G2740" s="7">
        <f>Table21[[#This Row],[Growth Rate]]</f>
        <v>0</v>
      </c>
      <c r="H2740">
        <f>Table5[[#This Row],[UNITID]]</f>
        <v>211079</v>
      </c>
      <c r="I2740" s="7">
        <f>Table5[[#This Row],[Growth Rate]]</f>
        <v>-0.25</v>
      </c>
    </row>
    <row r="2741" spans="1:9" hidden="1">
      <c r="A2741">
        <f>Table19[[#This Row],[UNITID]]</f>
        <v>211079</v>
      </c>
      <c r="B2741" t="str">
        <f>Table19[[#This Row],[OUTCOMES MEASURES]]</f>
        <v>Number of adjusted cohort receiving an Associate's degree at 6 years</v>
      </c>
      <c r="C2741" s="7">
        <f>Table19[[#This Row],[Growth Rate]]</f>
        <v>-0.20454545454545456</v>
      </c>
      <c r="D2741">
        <f>Table20[[#This Row],[UNITID]]</f>
        <v>211079</v>
      </c>
      <c r="E2741" s="7">
        <f>Table20[[#This Row],[Growth Rate]]</f>
        <v>0.16666666666666666</v>
      </c>
      <c r="F2741">
        <f>Table21[[#This Row],[UNITID]]</f>
        <v>211079</v>
      </c>
      <c r="G2741" s="7">
        <f>Table21[[#This Row],[Growth Rate]]</f>
        <v>-0.62385321100917435</v>
      </c>
      <c r="H2741">
        <f>Table5[[#This Row],[UNITID]]</f>
        <v>211079</v>
      </c>
      <c r="I2741" s="7">
        <f>Table5[[#This Row],[Growth Rate]]</f>
        <v>-0.42622950819672129</v>
      </c>
    </row>
    <row r="2742" spans="1:9" hidden="1">
      <c r="A2742">
        <f>Table19[[#This Row],[UNITID]]</f>
        <v>211079</v>
      </c>
      <c r="B2742" t="str">
        <f>Table19[[#This Row],[OUTCOMES MEASURES]]</f>
        <v>Number of adjusted cohort receiving a Bachelor's degree at 6 years</v>
      </c>
      <c r="C2742" s="7" t="str">
        <f>Table19[[#This Row],[Growth Rate]]</f>
        <v/>
      </c>
      <c r="D2742">
        <f>Table20[[#This Row],[UNITID]]</f>
        <v>211079</v>
      </c>
      <c r="E2742" s="7" t="str">
        <f>Table20[[#This Row],[Growth Rate]]</f>
        <v/>
      </c>
      <c r="F2742">
        <f>Table21[[#This Row],[UNITID]]</f>
        <v>211079</v>
      </c>
      <c r="G2742" s="7" t="str">
        <f>Table21[[#This Row],[Growth Rate]]</f>
        <v/>
      </c>
      <c r="H2742">
        <f>Table5[[#This Row],[UNITID]]</f>
        <v>211079</v>
      </c>
      <c r="I2742" s="7" t="str">
        <f>Table5[[#This Row],[Growth Rate]]</f>
        <v/>
      </c>
    </row>
    <row r="2743" spans="1:9" hidden="1">
      <c r="A2743">
        <f>Table19[[#This Row],[UNITID]]</f>
        <v>211079</v>
      </c>
      <c r="B2743" s="2" t="str">
        <f>Table19[[#This Row],[OUTCOMES MEASURES]]</f>
        <v>Number of adjusted cohort receiving an award at 6 years</v>
      </c>
      <c r="C2743" s="7">
        <f>Table19[[#This Row],[Growth Rate]]</f>
        <v>-0.20143884892086331</v>
      </c>
      <c r="D2743">
        <f>Table20[[#This Row],[UNITID]]</f>
        <v>211079</v>
      </c>
      <c r="E2743" s="7">
        <f>Table20[[#This Row],[Growth Rate]]</f>
        <v>0</v>
      </c>
      <c r="F2743">
        <f>Table21[[#This Row],[UNITID]]</f>
        <v>211079</v>
      </c>
      <c r="G2743" s="21">
        <f>Table21[[#This Row],[Growth Rate]]</f>
        <v>-0.61261261261261257</v>
      </c>
      <c r="H2743">
        <f>Table5[[#This Row],[UNITID]]</f>
        <v>211079</v>
      </c>
      <c r="I2743" s="7">
        <f>Table5[[#This Row],[Growth Rate]]</f>
        <v>-0.41538461538461541</v>
      </c>
    </row>
    <row r="2744" spans="1:9" ht="14.25">
      <c r="A2744" s="63">
        <f>Table19[[#This Row],[UNITID]]</f>
        <v>211079</v>
      </c>
      <c r="B2744" s="148" t="str">
        <f>Table19[[#This Row],[OUTCOMES MEASURES]]</f>
        <v>Percent of adjusted cohort receiving an award at 6 years</v>
      </c>
      <c r="C2744" s="156">
        <f>Table19[[#This Row],[Growth Rate]]</f>
        <v>0.14285714285714285</v>
      </c>
      <c r="D2744">
        <f>Table20[[#This Row],[UNITID]]</f>
        <v>211079</v>
      </c>
      <c r="E2744" s="156">
        <f>Table20[[#This Row],[Growth Rate]]</f>
        <v>0.13333333333333333</v>
      </c>
      <c r="F2744">
        <f>Table21[[#This Row],[UNITID]]</f>
        <v>211079</v>
      </c>
      <c r="G2744" s="157">
        <f>Table21[[#This Row],[Growth Rate]]</f>
        <v>-0.39130434782608697</v>
      </c>
      <c r="H2744">
        <f>Table5[[#This Row],[UNITID]]</f>
        <v>211079</v>
      </c>
      <c r="I2744" s="156">
        <f>Table5[[#This Row],[Growth Rate]]</f>
        <v>-0.29032258064516131</v>
      </c>
    </row>
    <row r="2745" spans="1:9" hidden="1">
      <c r="A2745">
        <f>Table19[[#This Row],[UNITID]]</f>
        <v>211079</v>
      </c>
      <c r="B2745" t="str">
        <f>Table19[[#This Row],[OUTCOMES MEASURES]]</f>
        <v>Number of adjusted cohort receiving a certificate at 8 years</v>
      </c>
      <c r="C2745" s="7">
        <f>Table19[[#This Row],[Growth Rate]]</f>
        <v>-0.14285714285714285</v>
      </c>
      <c r="D2745">
        <f>Table20[[#This Row],[UNITID]]</f>
        <v>211079</v>
      </c>
      <c r="E2745" s="7">
        <f>Table20[[#This Row],[Growth Rate]]</f>
        <v>-0.5</v>
      </c>
      <c r="F2745">
        <f>Table21[[#This Row],[UNITID]]</f>
        <v>211079</v>
      </c>
      <c r="G2745" s="7">
        <f>Table21[[#This Row],[Growth Rate]]</f>
        <v>0</v>
      </c>
      <c r="H2745">
        <f>Table5[[#This Row],[UNITID]]</f>
        <v>211079</v>
      </c>
      <c r="I2745" s="7">
        <f>Table5[[#This Row],[Growth Rate]]</f>
        <v>-0.25</v>
      </c>
    </row>
    <row r="2746" spans="1:9" hidden="1">
      <c r="A2746">
        <f>Table19[[#This Row],[UNITID]]</f>
        <v>211079</v>
      </c>
      <c r="B2746" t="str">
        <f>Table19[[#This Row],[OUTCOMES MEASURES]]</f>
        <v>Number of adjusted cohort receiving an Associate's degree at 8 years</v>
      </c>
      <c r="C2746" s="7">
        <f>Table19[[#This Row],[Growth Rate]]</f>
        <v>-0.21739130434782608</v>
      </c>
      <c r="D2746">
        <f>Table20[[#This Row],[UNITID]]</f>
        <v>211079</v>
      </c>
      <c r="E2746" s="7">
        <f>Table20[[#This Row],[Growth Rate]]</f>
        <v>0</v>
      </c>
      <c r="F2746">
        <f>Table21[[#This Row],[UNITID]]</f>
        <v>211079</v>
      </c>
      <c r="G2746" s="7">
        <f>Table21[[#This Row],[Growth Rate]]</f>
        <v>-0.59633027522935778</v>
      </c>
      <c r="H2746">
        <f>Table5[[#This Row],[UNITID]]</f>
        <v>211079</v>
      </c>
      <c r="I2746" s="7">
        <f>Table5[[#This Row],[Growth Rate]]</f>
        <v>-0.41935483870967744</v>
      </c>
    </row>
    <row r="2747" spans="1:9" hidden="1">
      <c r="A2747">
        <f>Table19[[#This Row],[UNITID]]</f>
        <v>211079</v>
      </c>
      <c r="B2747" t="str">
        <f>Table19[[#This Row],[OUTCOMES MEASURES]]</f>
        <v>Number of adjusted cohort receiving a Bachelor's degree at 8 years</v>
      </c>
      <c r="C2747" s="7" t="str">
        <f>Table19[[#This Row],[Growth Rate]]</f>
        <v/>
      </c>
      <c r="D2747">
        <f>Table20[[#This Row],[UNITID]]</f>
        <v>211079</v>
      </c>
      <c r="E2747" s="7" t="str">
        <f>Table20[[#This Row],[Growth Rate]]</f>
        <v/>
      </c>
      <c r="F2747">
        <f>Table21[[#This Row],[UNITID]]</f>
        <v>211079</v>
      </c>
      <c r="G2747" s="7" t="str">
        <f>Table21[[#This Row],[Growth Rate]]</f>
        <v/>
      </c>
      <c r="H2747">
        <f>Table5[[#This Row],[UNITID]]</f>
        <v>211079</v>
      </c>
      <c r="I2747" s="7" t="str">
        <f>Table5[[#This Row],[Growth Rate]]</f>
        <v/>
      </c>
    </row>
    <row r="2748" spans="1:9" hidden="1">
      <c r="A2748">
        <f>Table19[[#This Row],[UNITID]]</f>
        <v>211079</v>
      </c>
      <c r="B2748" t="str">
        <f>Table19[[#This Row],[OUTCOMES MEASURES]]</f>
        <v>Number of adjusted cohort receiving an award at 8 years</v>
      </c>
      <c r="C2748" s="7">
        <f>Table19[[#This Row],[Growth Rate]]</f>
        <v>-0.21379310344827587</v>
      </c>
      <c r="D2748">
        <f>Table20[[#This Row],[UNITID]]</f>
        <v>211079</v>
      </c>
      <c r="E2748" s="7">
        <f>Table20[[#This Row],[Growth Rate]]</f>
        <v>-0.1111111111111111</v>
      </c>
      <c r="F2748">
        <f>Table21[[#This Row],[UNITID]]</f>
        <v>211079</v>
      </c>
      <c r="G2748" s="7">
        <f>Table21[[#This Row],[Growth Rate]]</f>
        <v>-0.5855855855855856</v>
      </c>
      <c r="H2748">
        <f>Table5[[#This Row],[UNITID]]</f>
        <v>211079</v>
      </c>
      <c r="I2748" s="7">
        <f>Table5[[#This Row],[Growth Rate]]</f>
        <v>-0.40909090909090912</v>
      </c>
    </row>
    <row r="2749" spans="1:9" hidden="1">
      <c r="A2749">
        <f>Table19[[#This Row],[UNITID]]</f>
        <v>211079</v>
      </c>
      <c r="B2749" t="str">
        <f>Table19[[#This Row],[OUTCOMES MEASURES]]</f>
        <v>Number of adjusted cohort still enrolled at your institution at 8 years</v>
      </c>
      <c r="C2749" s="7">
        <f>Table19[[#This Row],[Growth Rate]]</f>
        <v>-0.22222222222222221</v>
      </c>
      <c r="D2749">
        <f>Table20[[#This Row],[UNITID]]</f>
        <v>211079</v>
      </c>
      <c r="E2749" s="7">
        <f>Table20[[#This Row],[Growth Rate]]</f>
        <v>-0.8571428571428571</v>
      </c>
      <c r="F2749">
        <f>Table21[[#This Row],[UNITID]]</f>
        <v>211079</v>
      </c>
      <c r="G2749" s="7">
        <f>Table21[[#This Row],[Growth Rate]]</f>
        <v>-1</v>
      </c>
      <c r="H2749">
        <f>Table5[[#This Row],[UNITID]]</f>
        <v>211079</v>
      </c>
      <c r="I2749" s="7">
        <f>Table5[[#This Row],[Growth Rate]]</f>
        <v>2</v>
      </c>
    </row>
    <row r="2750" spans="1:9" hidden="1">
      <c r="A2750">
        <f>Table19[[#This Row],[UNITID]]</f>
        <v>211079</v>
      </c>
      <c r="B2750" t="str">
        <f>Table19[[#This Row],[OUTCOMES MEASURES]]</f>
        <v>Number of adjusted cohort who enrolled subsequently at another institution at 8 years</v>
      </c>
      <c r="C2750" s="7">
        <f>Table19[[#This Row],[Growth Rate]]</f>
        <v>0</v>
      </c>
      <c r="D2750">
        <f>Table20[[#This Row],[UNITID]]</f>
        <v>211079</v>
      </c>
      <c r="E2750" s="7">
        <f>Table20[[#This Row],[Growth Rate]]</f>
        <v>0.53333333333333333</v>
      </c>
      <c r="F2750">
        <f>Table21[[#This Row],[UNITID]]</f>
        <v>211079</v>
      </c>
      <c r="G2750" s="7">
        <f>Table21[[#This Row],[Growth Rate]]</f>
        <v>7.1428571428571425E-2</v>
      </c>
      <c r="H2750">
        <f>Table5[[#This Row],[UNITID]]</f>
        <v>211079</v>
      </c>
      <c r="I2750" s="7">
        <f>Table5[[#This Row],[Growth Rate]]</f>
        <v>0.52272727272727271</v>
      </c>
    </row>
    <row r="2751" spans="1:9" hidden="1">
      <c r="A2751">
        <f>Table19[[#This Row],[UNITID]]</f>
        <v>211079</v>
      </c>
      <c r="B2751" s="2" t="str">
        <f>Table19[[#This Row],[OUTCOMES MEASURES]]</f>
        <v>Number of adjusted cohort whose subsequent enrollment status is unknown at 8 years</v>
      </c>
      <c r="C2751" s="8">
        <f>Table19[[#This Row],[Growth Rate]]</f>
        <v>-0.44230769230769229</v>
      </c>
      <c r="D2751">
        <f>Table20[[#This Row],[UNITID]]</f>
        <v>211079</v>
      </c>
      <c r="E2751" s="7">
        <f>Table20[[#This Row],[Growth Rate]]</f>
        <v>-0.15555555555555556</v>
      </c>
      <c r="F2751">
        <f>Table21[[#This Row],[UNITID]]</f>
        <v>211079</v>
      </c>
      <c r="G2751" s="7">
        <f>Table21[[#This Row],[Growth Rate]]</f>
        <v>-0.25882352941176473</v>
      </c>
      <c r="H2751">
        <f>Table5[[#This Row],[UNITID]]</f>
        <v>211079</v>
      </c>
      <c r="I2751" s="7">
        <f>Table5[[#This Row],[Growth Rate]]</f>
        <v>-0.32989690721649484</v>
      </c>
    </row>
    <row r="2752" spans="1:9" hidden="1">
      <c r="A2752">
        <f>Table19[[#This Row],[UNITID]]</f>
        <v>211079</v>
      </c>
      <c r="B2752" s="2" t="str">
        <f>Table19[[#This Row],[OUTCOMES MEASURES]]</f>
        <v>Number of adjusted cohort who did not receive an award from your institution at 8 years</v>
      </c>
      <c r="C2752" s="7">
        <f>Table19[[#This Row],[Growth Rate]]</f>
        <v>-0.33815028901734107</v>
      </c>
      <c r="D2752">
        <f>Table20[[#This Row],[UNITID]]</f>
        <v>211079</v>
      </c>
      <c r="E2752" s="7">
        <f>Table20[[#This Row],[Growth Rate]]</f>
        <v>-6.3953488372093026E-2</v>
      </c>
      <c r="F2752">
        <f>Table21[[#This Row],[UNITID]]</f>
        <v>211079</v>
      </c>
      <c r="G2752" s="21">
        <f>Table21[[#This Row],[Growth Rate]]</f>
        <v>-0.16279069767441862</v>
      </c>
      <c r="H2752">
        <f>Table5[[#This Row],[UNITID]]</f>
        <v>211079</v>
      </c>
      <c r="I2752" s="7">
        <f>Table5[[#This Row],[Growth Rate]]</f>
        <v>-4.9295774647887321E-2</v>
      </c>
    </row>
    <row r="2753" spans="1:9" ht="14.25">
      <c r="A2753" s="63">
        <f>Table19[[#This Row],[UNITID]]</f>
        <v>211079</v>
      </c>
      <c r="B2753" s="148" t="str">
        <f>Table19[[#This Row],[OUTCOMES MEASURES]]</f>
        <v>Percent of adjusted cohort receiving an award at 8 years</v>
      </c>
      <c r="C2753" s="156">
        <f>Table19[[#This Row],[Growth Rate]]</f>
        <v>0.1</v>
      </c>
      <c r="D2753">
        <f>Table20[[#This Row],[UNITID]]</f>
        <v>211079</v>
      </c>
      <c r="E2753" s="156">
        <f>Table20[[#This Row],[Growth Rate]]</f>
        <v>0</v>
      </c>
      <c r="F2753">
        <f>Table21[[#This Row],[UNITID]]</f>
        <v>211079</v>
      </c>
      <c r="G2753" s="157">
        <f>Table21[[#This Row],[Growth Rate]]</f>
        <v>-0.34782608695652173</v>
      </c>
      <c r="H2753">
        <f>Table5[[#This Row],[UNITID]]</f>
        <v>211079</v>
      </c>
      <c r="I2753" s="156">
        <f>Table5[[#This Row],[Growth Rate]]</f>
        <v>-0.3125</v>
      </c>
    </row>
    <row r="2754" spans="1:9" hidden="1">
      <c r="A2754">
        <f>Table19[[#This Row],[UNITID]]</f>
        <v>211079</v>
      </c>
      <c r="B2754" s="2" t="str">
        <f>Table19[[#This Row],[OUTCOMES MEASURES]]</f>
        <v>Percent of adjusted cohort still or subsequently enrolled at 8 years</v>
      </c>
      <c r="C2754" s="8">
        <f>Table19[[#This Row],[Growth Rate]]</f>
        <v>0.33333333333333331</v>
      </c>
      <c r="D2754">
        <f>Table20[[#This Row],[UNITID]]</f>
        <v>211079</v>
      </c>
      <c r="E2754" s="7">
        <f>Table20[[#This Row],[Growth Rate]]</f>
        <v>0.33333333333333331</v>
      </c>
      <c r="F2754">
        <f>Table21[[#This Row],[UNITID]]</f>
        <v>211079</v>
      </c>
      <c r="G2754" s="21">
        <f>Table21[[#This Row],[Growth Rate]]</f>
        <v>0.61111111111111116</v>
      </c>
      <c r="H2754">
        <f>Table5[[#This Row],[UNITID]]</f>
        <v>211079</v>
      </c>
      <c r="I2754" s="7">
        <f>Table5[[#This Row],[Growth Rate]]</f>
        <v>0.81818181818181823</v>
      </c>
    </row>
    <row r="2755" spans="1:9" ht="14.25">
      <c r="A2755" s="63">
        <f>Table19[[#This Row],[UNITID]]</f>
        <v>211079</v>
      </c>
      <c r="B2755" s="148" t="str">
        <f>Table19[[#This Row],[OUTCOMES MEASURES]]</f>
        <v>Percent of adjusted cohort still enrolled at your institution at 8 years</v>
      </c>
      <c r="C2755" s="156">
        <f>Table19[[#This Row],[Growth Rate]]</f>
        <v>0</v>
      </c>
      <c r="D2755">
        <f>Table20[[#This Row],[UNITID]]</f>
        <v>211079</v>
      </c>
      <c r="E2755" s="156">
        <f>Table20[[#This Row],[Growth Rate]]</f>
        <v>-0.66666666666666663</v>
      </c>
      <c r="F2755">
        <f>Table21[[#This Row],[UNITID]]</f>
        <v>211079</v>
      </c>
      <c r="G2755" s="158">
        <f>Table21[[#This Row],[Growth Rate]]</f>
        <v>-1</v>
      </c>
      <c r="H2755">
        <f>Table5[[#This Row],[UNITID]]</f>
        <v>211079</v>
      </c>
      <c r="I2755" s="156" t="str">
        <f>Table5[[#This Row],[Growth Rate]]</f>
        <v/>
      </c>
    </row>
    <row r="2756" spans="1:9" ht="14.25">
      <c r="A2756" s="63">
        <f>Table19[[#This Row],[UNITID]]</f>
        <v>211079</v>
      </c>
      <c r="B2756" s="148" t="str">
        <f>Table19[[#This Row],[OUTCOMES MEASURES]]</f>
        <v>Percent of adjusted cohort enrolled subsequently at another institution at 8 years</v>
      </c>
      <c r="C2756" s="156">
        <f>Table19[[#This Row],[Growth Rate]]</f>
        <v>0.375</v>
      </c>
      <c r="D2756">
        <f>Table20[[#This Row],[UNITID]]</f>
        <v>211079</v>
      </c>
      <c r="E2756" s="64">
        <f>Table20[[#This Row],[Growth Rate]]</f>
        <v>0.7142857142857143</v>
      </c>
      <c r="F2756">
        <f>Table21[[#This Row],[UNITID]]</f>
        <v>211079</v>
      </c>
      <c r="G2756" s="158">
        <f>Table21[[#This Row],[Growth Rate]]</f>
        <v>0.61111111111111116</v>
      </c>
      <c r="H2756">
        <f>Table5[[#This Row],[UNITID]]</f>
        <v>211079</v>
      </c>
      <c r="I2756" s="64">
        <f>Table5[[#This Row],[Growth Rate]]</f>
        <v>0.8571428571428571</v>
      </c>
    </row>
    <row r="2757" spans="1:9" hidden="1">
      <c r="A2757">
        <f>Table19[[#This Row],[UNITID]]</f>
        <v>211079</v>
      </c>
      <c r="B2757" s="2" t="str">
        <f>Table19[[#This Row],[OUTCOMES MEASURES]]</f>
        <v>Percent of adjusted cohort enrollment status unknown at 8 years</v>
      </c>
      <c r="C2757" s="8">
        <f>Table19[[#This Row],[Growth Rate]]</f>
        <v>-0.20754716981132076</v>
      </c>
      <c r="D2757">
        <f>Table20[[#This Row],[UNITID]]</f>
        <v>211079</v>
      </c>
      <c r="E2757" s="8">
        <f>Table20[[#This Row],[Growth Rate]]</f>
        <v>-9.2307692307692313E-2</v>
      </c>
      <c r="F2757">
        <f>Table21[[#This Row],[UNITID]]</f>
        <v>211079</v>
      </c>
      <c r="G2757" s="8">
        <f>Table21[[#This Row],[Growth Rate]]</f>
        <v>0.17142857142857143</v>
      </c>
      <c r="H2757">
        <f>Table5[[#This Row],[UNITID]]</f>
        <v>211079</v>
      </c>
      <c r="I2757" s="8">
        <f>Table5[[#This Row],[Growth Rate]]</f>
        <v>-0.21276595744680851</v>
      </c>
    </row>
    <row r="2758" spans="1:9" hidden="1">
      <c r="A2758">
        <f>Table19[[#This Row],[UNITID]]</f>
        <v>212878</v>
      </c>
      <c r="B2758" s="2" t="str">
        <f>Table19[[#This Row],[OUTCOMES MEASURES]]</f>
        <v>First-Time, Full-Time Cohort</v>
      </c>
      <c r="C2758" s="8">
        <f>Table19[[#This Row],[Growth Rate]]</f>
        <v>0.300561797752809</v>
      </c>
      <c r="D2758">
        <f>Table20[[#This Row],[UNITID]]</f>
        <v>212878</v>
      </c>
      <c r="E2758" s="8">
        <f>Table20[[#This Row],[Growth Rate]]</f>
        <v>0.128099173553719</v>
      </c>
      <c r="F2758">
        <f>Table21[[#This Row],[UNITID]]</f>
        <v>212878</v>
      </c>
      <c r="G2758" s="8">
        <f>Table21[[#This Row],[Growth Rate]]</f>
        <v>1.3638888888888889</v>
      </c>
      <c r="H2758">
        <f>Table5[[#This Row],[UNITID]]</f>
        <v>212878</v>
      </c>
      <c r="I2758" s="8">
        <f>Table5[[#This Row],[Growth Rate]]</f>
        <v>1.316400580551524</v>
      </c>
    </row>
    <row r="2759" spans="1:9" hidden="1">
      <c r="A2759">
        <f>Table19[[#This Row],[UNITID]]</f>
        <v>212878</v>
      </c>
      <c r="B2759" t="str">
        <f>Table19[[#This Row],[OUTCOMES MEASURES]]</f>
        <v>Exclusions to cohort</v>
      </c>
      <c r="C2759" s="7">
        <f>Table19[[#This Row],[Growth Rate]]</f>
        <v>-0.77777777777777779</v>
      </c>
      <c r="D2759">
        <f>Table20[[#This Row],[UNITID]]</f>
        <v>212878</v>
      </c>
      <c r="E2759" s="7">
        <f>Table20[[#This Row],[Growth Rate]]</f>
        <v>-0.5</v>
      </c>
      <c r="F2759">
        <f>Table21[[#This Row],[UNITID]]</f>
        <v>212878</v>
      </c>
      <c r="G2759" s="7">
        <f>Table21[[#This Row],[Growth Rate]]</f>
        <v>-0.75</v>
      </c>
      <c r="H2759">
        <f>Table5[[#This Row],[UNITID]]</f>
        <v>212878</v>
      </c>
      <c r="I2759" s="7">
        <f>Table5[[#This Row],[Growth Rate]]</f>
        <v>1</v>
      </c>
    </row>
    <row r="2760" spans="1:9" ht="14.25">
      <c r="A2760" s="63">
        <f>Table19[[#This Row],[UNITID]]</f>
        <v>212878</v>
      </c>
      <c r="B2760" s="63" t="str">
        <f>Table19[[#This Row],[OUTCOMES MEASURES]]</f>
        <v>Adjusted cohort</v>
      </c>
      <c r="C2760" s="64">
        <f>Table19[[#This Row],[Growth Rate]]</f>
        <v>0.30742049469964666</v>
      </c>
      <c r="D2760">
        <f>Table20[[#This Row],[UNITID]]</f>
        <v>212878</v>
      </c>
      <c r="E2760" s="64">
        <f>Table20[[#This Row],[Growth Rate]]</f>
        <v>0.13099630996309963</v>
      </c>
      <c r="F2760">
        <f>Table21[[#This Row],[UNITID]]</f>
        <v>212878</v>
      </c>
      <c r="G2760" s="155">
        <f>Table21[[#This Row],[Growth Rate]]</f>
        <v>1.3876404494382022</v>
      </c>
      <c r="H2760">
        <f>Table5[[#This Row],[UNITID]]</f>
        <v>212878</v>
      </c>
      <c r="I2760" s="64">
        <f>Table5[[#This Row],[Growth Rate]]</f>
        <v>1.316860465116279</v>
      </c>
    </row>
    <row r="2761" spans="1:9" hidden="1">
      <c r="A2761">
        <f>Table19[[#This Row],[UNITID]]</f>
        <v>212878</v>
      </c>
      <c r="B2761" t="str">
        <f>Table19[[#This Row],[OUTCOMES MEASURES]]</f>
        <v>Number of adjusted cohort receiving a certificate at 4 years</v>
      </c>
      <c r="C2761" s="7">
        <f>Table19[[#This Row],[Growth Rate]]</f>
        <v>6.4516129032258063E-2</v>
      </c>
      <c r="D2761">
        <f>Table20[[#This Row],[UNITID]]</f>
        <v>212878</v>
      </c>
      <c r="E2761" s="7">
        <f>Table20[[#This Row],[Growth Rate]]</f>
        <v>-0.24074074074074073</v>
      </c>
      <c r="F2761">
        <f>Table21[[#This Row],[UNITID]]</f>
        <v>212878</v>
      </c>
      <c r="G2761" s="7">
        <f>Table21[[#This Row],[Growth Rate]]</f>
        <v>0.27272727272727271</v>
      </c>
      <c r="H2761">
        <f>Table5[[#This Row],[UNITID]]</f>
        <v>212878</v>
      </c>
      <c r="I2761" s="7">
        <f>Table5[[#This Row],[Growth Rate]]</f>
        <v>0.12903225806451613</v>
      </c>
    </row>
    <row r="2762" spans="1:9" hidden="1">
      <c r="A2762">
        <f>Table19[[#This Row],[UNITID]]</f>
        <v>212878</v>
      </c>
      <c r="B2762" t="str">
        <f>Table19[[#This Row],[OUTCOMES MEASURES]]</f>
        <v>Number of adjusted cohort receiving an Associate's degree at 4 years</v>
      </c>
      <c r="C2762" s="7">
        <f>Table19[[#This Row],[Growth Rate]]</f>
        <v>0.5</v>
      </c>
      <c r="D2762">
        <f>Table20[[#This Row],[UNITID]]</f>
        <v>212878</v>
      </c>
      <c r="E2762" s="7">
        <f>Table20[[#This Row],[Growth Rate]]</f>
        <v>0.83783783783783783</v>
      </c>
      <c r="F2762">
        <f>Table21[[#This Row],[UNITID]]</f>
        <v>212878</v>
      </c>
      <c r="G2762" s="7">
        <f>Table21[[#This Row],[Growth Rate]]</f>
        <v>0.66666666666666663</v>
      </c>
      <c r="H2762">
        <f>Table5[[#This Row],[UNITID]]</f>
        <v>212878</v>
      </c>
      <c r="I2762" s="7">
        <f>Table5[[#This Row],[Growth Rate]]</f>
        <v>0.57499999999999996</v>
      </c>
    </row>
    <row r="2763" spans="1:9" hidden="1">
      <c r="A2763">
        <f>Table19[[#This Row],[UNITID]]</f>
        <v>212878</v>
      </c>
      <c r="B2763" t="str">
        <f>Table19[[#This Row],[OUTCOMES MEASURES]]</f>
        <v>Number of adjusted cohort receiving a Bachelor's degree at 4 years</v>
      </c>
      <c r="C2763" s="7" t="str">
        <f>Table19[[#This Row],[Growth Rate]]</f>
        <v/>
      </c>
      <c r="D2763">
        <f>Table20[[#This Row],[UNITID]]</f>
        <v>212878</v>
      </c>
      <c r="E2763" s="7" t="str">
        <f>Table20[[#This Row],[Growth Rate]]</f>
        <v/>
      </c>
      <c r="F2763">
        <f>Table21[[#This Row],[UNITID]]</f>
        <v>212878</v>
      </c>
      <c r="G2763" s="7" t="str">
        <f>Table21[[#This Row],[Growth Rate]]</f>
        <v/>
      </c>
      <c r="H2763">
        <f>Table5[[#This Row],[UNITID]]</f>
        <v>212878</v>
      </c>
      <c r="I2763" s="7" t="str">
        <f>Table5[[#This Row],[Growth Rate]]</f>
        <v/>
      </c>
    </row>
    <row r="2764" spans="1:9" hidden="1">
      <c r="A2764">
        <f>Table19[[#This Row],[UNITID]]</f>
        <v>212878</v>
      </c>
      <c r="B2764" s="2" t="str">
        <f>Table19[[#This Row],[OUTCOMES MEASURES]]</f>
        <v>Number of adjusted cohort receiving an award at 4 years</v>
      </c>
      <c r="C2764" s="7">
        <f>Table19[[#This Row],[Growth Rate]]</f>
        <v>0.44</v>
      </c>
      <c r="D2764">
        <f>Table20[[#This Row],[UNITID]]</f>
        <v>212878</v>
      </c>
      <c r="E2764" s="7">
        <f>Table20[[#This Row],[Growth Rate]]</f>
        <v>0.3828125</v>
      </c>
      <c r="F2764">
        <f>Table21[[#This Row],[UNITID]]</f>
        <v>212878</v>
      </c>
      <c r="G2764" s="21">
        <f>Table21[[#This Row],[Growth Rate]]</f>
        <v>0.62831858407079644</v>
      </c>
      <c r="H2764">
        <f>Table5[[#This Row],[UNITID]]</f>
        <v>212878</v>
      </c>
      <c r="I2764" s="7">
        <f>Table5[[#This Row],[Growth Rate]]</f>
        <v>0.48344370860927155</v>
      </c>
    </row>
    <row r="2765" spans="1:9" ht="14.25">
      <c r="A2765" s="63">
        <f>Table19[[#This Row],[UNITID]]</f>
        <v>212878</v>
      </c>
      <c r="B2765" s="148" t="str">
        <f>Table19[[#This Row],[OUTCOMES MEASURES]]</f>
        <v>Percent of adjusted cohort receiving an award at 4 years</v>
      </c>
      <c r="C2765" s="156">
        <f>Table19[[#This Row],[Growth Rate]]</f>
        <v>0.125</v>
      </c>
      <c r="D2765">
        <f>Table20[[#This Row],[UNITID]]</f>
        <v>212878</v>
      </c>
      <c r="E2765" s="156">
        <f>Table20[[#This Row],[Growth Rate]]</f>
        <v>0.16666666666666666</v>
      </c>
      <c r="F2765">
        <f>Table21[[#This Row],[UNITID]]</f>
        <v>212878</v>
      </c>
      <c r="G2765" s="157">
        <f>Table21[[#This Row],[Growth Rate]]</f>
        <v>-0.3125</v>
      </c>
      <c r="H2765">
        <f>Table5[[#This Row],[UNITID]]</f>
        <v>212878</v>
      </c>
      <c r="I2765" s="156">
        <f>Table5[[#This Row],[Growth Rate]]</f>
        <v>-0.36363636363636365</v>
      </c>
    </row>
    <row r="2766" spans="1:9" hidden="1">
      <c r="A2766">
        <f>Table19[[#This Row],[UNITID]]</f>
        <v>212878</v>
      </c>
      <c r="B2766" t="str">
        <f>Table19[[#This Row],[OUTCOMES MEASURES]]</f>
        <v>Number of adjusted cohort receiving a certificate at 6 years</v>
      </c>
      <c r="C2766" s="7">
        <f>Table19[[#This Row],[Growth Rate]]</f>
        <v>0.05</v>
      </c>
      <c r="D2766">
        <f>Table20[[#This Row],[UNITID]]</f>
        <v>212878</v>
      </c>
      <c r="E2766" s="7">
        <f>Table20[[#This Row],[Growth Rate]]</f>
        <v>-0.23880597014925373</v>
      </c>
      <c r="F2766">
        <f>Table21[[#This Row],[UNITID]]</f>
        <v>212878</v>
      </c>
      <c r="G2766" s="7">
        <f>Table21[[#This Row],[Growth Rate]]</f>
        <v>6.6666666666666666E-2</v>
      </c>
      <c r="H2766">
        <f>Table5[[#This Row],[UNITID]]</f>
        <v>212878</v>
      </c>
      <c r="I2766" s="7">
        <f>Table5[[#This Row],[Growth Rate]]</f>
        <v>9.375E-2</v>
      </c>
    </row>
    <row r="2767" spans="1:9" hidden="1">
      <c r="A2767">
        <f>Table19[[#This Row],[UNITID]]</f>
        <v>212878</v>
      </c>
      <c r="B2767" t="str">
        <f>Table19[[#This Row],[OUTCOMES MEASURES]]</f>
        <v>Number of adjusted cohort receiving an Associate's degree at 6 years</v>
      </c>
      <c r="C2767" s="7">
        <f>Table19[[#This Row],[Growth Rate]]</f>
        <v>0.40074906367041196</v>
      </c>
      <c r="D2767">
        <f>Table20[[#This Row],[UNITID]]</f>
        <v>212878</v>
      </c>
      <c r="E2767" s="7">
        <f>Table20[[#This Row],[Growth Rate]]</f>
        <v>0.37433155080213903</v>
      </c>
      <c r="F2767">
        <f>Table21[[#This Row],[UNITID]]</f>
        <v>212878</v>
      </c>
      <c r="G2767" s="7">
        <f>Table21[[#This Row],[Growth Rate]]</f>
        <v>0.68376068376068377</v>
      </c>
      <c r="H2767">
        <f>Table5[[#This Row],[UNITID]]</f>
        <v>212878</v>
      </c>
      <c r="I2767" s="7">
        <f>Table5[[#This Row],[Growth Rate]]</f>
        <v>0.53296703296703296</v>
      </c>
    </row>
    <row r="2768" spans="1:9" hidden="1">
      <c r="A2768">
        <f>Table19[[#This Row],[UNITID]]</f>
        <v>212878</v>
      </c>
      <c r="B2768" t="str">
        <f>Table19[[#This Row],[OUTCOMES MEASURES]]</f>
        <v>Number of adjusted cohort receiving a Bachelor's degree at 6 years</v>
      </c>
      <c r="C2768" s="7" t="str">
        <f>Table19[[#This Row],[Growth Rate]]</f>
        <v/>
      </c>
      <c r="D2768">
        <f>Table20[[#This Row],[UNITID]]</f>
        <v>212878</v>
      </c>
      <c r="E2768" s="7" t="str">
        <f>Table20[[#This Row],[Growth Rate]]</f>
        <v/>
      </c>
      <c r="F2768">
        <f>Table21[[#This Row],[UNITID]]</f>
        <v>212878</v>
      </c>
      <c r="G2768" s="7" t="str">
        <f>Table21[[#This Row],[Growth Rate]]</f>
        <v/>
      </c>
      <c r="H2768">
        <f>Table5[[#This Row],[UNITID]]</f>
        <v>212878</v>
      </c>
      <c r="I2768" s="7" t="str">
        <f>Table5[[#This Row],[Growth Rate]]</f>
        <v/>
      </c>
    </row>
    <row r="2769" spans="1:9" hidden="1">
      <c r="A2769">
        <f>Table19[[#This Row],[UNITID]]</f>
        <v>212878</v>
      </c>
      <c r="B2769" s="2" t="str">
        <f>Table19[[#This Row],[OUTCOMES MEASURES]]</f>
        <v>Number of adjusted cohort receiving an award at 6 years</v>
      </c>
      <c r="C2769" s="7">
        <f>Table19[[#This Row],[Growth Rate]]</f>
        <v>0.35504885993485341</v>
      </c>
      <c r="D2769">
        <f>Table20[[#This Row],[UNITID]]</f>
        <v>212878</v>
      </c>
      <c r="E2769" s="7">
        <f>Table20[[#This Row],[Growth Rate]]</f>
        <v>0.2125984251968504</v>
      </c>
      <c r="F2769">
        <f>Table21[[#This Row],[UNITID]]</f>
        <v>212878</v>
      </c>
      <c r="G2769" s="21">
        <f>Table21[[#This Row],[Growth Rate]]</f>
        <v>0.61363636363636365</v>
      </c>
      <c r="H2769">
        <f>Table5[[#This Row],[UNITID]]</f>
        <v>212878</v>
      </c>
      <c r="I2769" s="7">
        <f>Table5[[#This Row],[Growth Rate]]</f>
        <v>0.46728971962616822</v>
      </c>
    </row>
    <row r="2770" spans="1:9" ht="14.25">
      <c r="A2770" s="63">
        <f>Table19[[#This Row],[UNITID]]</f>
        <v>212878</v>
      </c>
      <c r="B2770" s="148" t="str">
        <f>Table19[[#This Row],[OUTCOMES MEASURES]]</f>
        <v>Percent of adjusted cohort receiving an award at 6 years</v>
      </c>
      <c r="C2770" s="156">
        <f>Table19[[#This Row],[Growth Rate]]</f>
        <v>0</v>
      </c>
      <c r="D2770">
        <f>Table20[[#This Row],[UNITID]]</f>
        <v>212878</v>
      </c>
      <c r="E2770" s="156">
        <f>Table20[[#This Row],[Growth Rate]]</f>
        <v>8.3333333333333329E-2</v>
      </c>
      <c r="F2770">
        <f>Table21[[#This Row],[UNITID]]</f>
        <v>212878</v>
      </c>
      <c r="G2770" s="157">
        <f>Table21[[#This Row],[Growth Rate]]</f>
        <v>-0.32432432432432434</v>
      </c>
      <c r="H2770">
        <f>Table5[[#This Row],[UNITID]]</f>
        <v>212878</v>
      </c>
      <c r="I2770" s="156">
        <f>Table5[[#This Row],[Growth Rate]]</f>
        <v>-0.35483870967741937</v>
      </c>
    </row>
    <row r="2771" spans="1:9" hidden="1">
      <c r="A2771">
        <f>Table19[[#This Row],[UNITID]]</f>
        <v>212878</v>
      </c>
      <c r="B2771" t="str">
        <f>Table19[[#This Row],[OUTCOMES MEASURES]]</f>
        <v>Number of adjusted cohort receiving a certificate at 8 years</v>
      </c>
      <c r="C2771" s="7">
        <f>Table19[[#This Row],[Growth Rate]]</f>
        <v>5.128205128205128E-2</v>
      </c>
      <c r="D2771">
        <f>Table20[[#This Row],[UNITID]]</f>
        <v>212878</v>
      </c>
      <c r="E2771" s="7">
        <f>Table20[[#This Row],[Growth Rate]]</f>
        <v>-0.24691358024691357</v>
      </c>
      <c r="F2771">
        <f>Table21[[#This Row],[UNITID]]</f>
        <v>212878</v>
      </c>
      <c r="G2771" s="7">
        <f>Table21[[#This Row],[Growth Rate]]</f>
        <v>0.125</v>
      </c>
      <c r="H2771">
        <f>Table5[[#This Row],[UNITID]]</f>
        <v>212878</v>
      </c>
      <c r="I2771" s="7">
        <f>Table5[[#This Row],[Growth Rate]]</f>
        <v>3.2258064516129031E-2</v>
      </c>
    </row>
    <row r="2772" spans="1:9" hidden="1">
      <c r="A2772">
        <f>Table19[[#This Row],[UNITID]]</f>
        <v>212878</v>
      </c>
      <c r="B2772" t="str">
        <f>Table19[[#This Row],[OUTCOMES MEASURES]]</f>
        <v>Number of adjusted cohort receiving an Associate's degree at 8 years</v>
      </c>
      <c r="C2772" s="7">
        <f>Table19[[#This Row],[Growth Rate]]</f>
        <v>0.41638225255972694</v>
      </c>
      <c r="D2772">
        <f>Table20[[#This Row],[UNITID]]</f>
        <v>212878</v>
      </c>
      <c r="E2772" s="7">
        <f>Table20[[#This Row],[Growth Rate]]</f>
        <v>0.28755364806866951</v>
      </c>
      <c r="F2772">
        <f>Table21[[#This Row],[UNITID]]</f>
        <v>212878</v>
      </c>
      <c r="G2772" s="7">
        <f>Table21[[#This Row],[Growth Rate]]</f>
        <v>0.65040650406504064</v>
      </c>
      <c r="H2772">
        <f>Table5[[#This Row],[UNITID]]</f>
        <v>212878</v>
      </c>
      <c r="I2772" s="7">
        <f>Table5[[#This Row],[Growth Rate]]</f>
        <v>0.46376811594202899</v>
      </c>
    </row>
    <row r="2773" spans="1:9" hidden="1">
      <c r="A2773">
        <f>Table19[[#This Row],[UNITID]]</f>
        <v>212878</v>
      </c>
      <c r="B2773" t="str">
        <f>Table19[[#This Row],[OUTCOMES MEASURES]]</f>
        <v>Number of adjusted cohort receiving a Bachelor's degree at 8 years</v>
      </c>
      <c r="C2773" s="7" t="str">
        <f>Table19[[#This Row],[Growth Rate]]</f>
        <v/>
      </c>
      <c r="D2773">
        <f>Table20[[#This Row],[UNITID]]</f>
        <v>212878</v>
      </c>
      <c r="E2773" s="7" t="str">
        <f>Table20[[#This Row],[Growth Rate]]</f>
        <v/>
      </c>
      <c r="F2773">
        <f>Table21[[#This Row],[UNITID]]</f>
        <v>212878</v>
      </c>
      <c r="G2773" s="7" t="str">
        <f>Table21[[#This Row],[Growth Rate]]</f>
        <v/>
      </c>
      <c r="H2773">
        <f>Table5[[#This Row],[UNITID]]</f>
        <v>212878</v>
      </c>
      <c r="I2773" s="7" t="str">
        <f>Table5[[#This Row],[Growth Rate]]</f>
        <v/>
      </c>
    </row>
    <row r="2774" spans="1:9" hidden="1">
      <c r="A2774">
        <f>Table19[[#This Row],[UNITID]]</f>
        <v>212878</v>
      </c>
      <c r="B2774" t="str">
        <f>Table19[[#This Row],[OUTCOMES MEASURES]]</f>
        <v>Number of adjusted cohort receiving an award at 8 years</v>
      </c>
      <c r="C2774" s="7">
        <f>Table19[[#This Row],[Growth Rate]]</f>
        <v>0.37349397590361444</v>
      </c>
      <c r="D2774">
        <f>Table20[[#This Row],[UNITID]]</f>
        <v>212878</v>
      </c>
      <c r="E2774" s="7">
        <f>Table20[[#This Row],[Growth Rate]]</f>
        <v>0.14968152866242038</v>
      </c>
      <c r="F2774">
        <f>Table21[[#This Row],[UNITID]]</f>
        <v>212878</v>
      </c>
      <c r="G2774" s="7">
        <f>Table21[[#This Row],[Growth Rate]]</f>
        <v>0.58992805755395683</v>
      </c>
      <c r="H2774">
        <f>Table5[[#This Row],[UNITID]]</f>
        <v>212878</v>
      </c>
      <c r="I2774" s="7">
        <f>Table5[[#This Row],[Growth Rate]]</f>
        <v>0.40756302521008403</v>
      </c>
    </row>
    <row r="2775" spans="1:9" hidden="1">
      <c r="A2775">
        <f>Table19[[#This Row],[UNITID]]</f>
        <v>212878</v>
      </c>
      <c r="B2775" t="str">
        <f>Table19[[#This Row],[OUTCOMES MEASURES]]</f>
        <v>Number of adjusted cohort still enrolled at your institution at 8 years</v>
      </c>
      <c r="C2775" s="7">
        <f>Table19[[#This Row],[Growth Rate]]</f>
        <v>0.52941176470588236</v>
      </c>
      <c r="D2775">
        <f>Table20[[#This Row],[UNITID]]</f>
        <v>212878</v>
      </c>
      <c r="E2775" s="7">
        <f>Table20[[#This Row],[Growth Rate]]</f>
        <v>-0.15517241379310345</v>
      </c>
      <c r="F2775">
        <f>Table21[[#This Row],[UNITID]]</f>
        <v>212878</v>
      </c>
      <c r="G2775" s="7">
        <f>Table21[[#This Row],[Growth Rate]]</f>
        <v>4.5</v>
      </c>
      <c r="H2775">
        <f>Table5[[#This Row],[UNITID]]</f>
        <v>212878</v>
      </c>
      <c r="I2775" s="7">
        <f>Table5[[#This Row],[Growth Rate]]</f>
        <v>1.1818181818181819</v>
      </c>
    </row>
    <row r="2776" spans="1:9" hidden="1">
      <c r="A2776">
        <f>Table19[[#This Row],[UNITID]]</f>
        <v>212878</v>
      </c>
      <c r="B2776" t="str">
        <f>Table19[[#This Row],[OUTCOMES MEASURES]]</f>
        <v>Number of adjusted cohort who enrolled subsequently at another institution at 8 years</v>
      </c>
      <c r="C2776" s="7">
        <f>Table19[[#This Row],[Growth Rate]]</f>
        <v>0.59940652818991103</v>
      </c>
      <c r="D2776">
        <f>Table20[[#This Row],[UNITID]]</f>
        <v>212878</v>
      </c>
      <c r="E2776" s="7">
        <f>Table20[[#This Row],[Growth Rate]]</f>
        <v>0.4580152671755725</v>
      </c>
      <c r="F2776">
        <f>Table21[[#This Row],[UNITID]]</f>
        <v>212878</v>
      </c>
      <c r="G2776" s="7">
        <f>Table21[[#This Row],[Growth Rate]]</f>
        <v>2.3153153153153152</v>
      </c>
      <c r="H2776">
        <f>Table5[[#This Row],[UNITID]]</f>
        <v>212878</v>
      </c>
      <c r="I2776" s="7">
        <f>Table5[[#This Row],[Growth Rate]]</f>
        <v>2.3870967741935485</v>
      </c>
    </row>
    <row r="2777" spans="1:9" hidden="1">
      <c r="A2777">
        <f>Table19[[#This Row],[UNITID]]</f>
        <v>212878</v>
      </c>
      <c r="B2777" s="2" t="str">
        <f>Table19[[#This Row],[OUTCOMES MEASURES]]</f>
        <v>Number of adjusted cohort whose subsequent enrollment status is unknown at 8 years</v>
      </c>
      <c r="C2777" s="8">
        <f>Table19[[#This Row],[Growth Rate]]</f>
        <v>0.13717421124828533</v>
      </c>
      <c r="D2777">
        <f>Table20[[#This Row],[UNITID]]</f>
        <v>212878</v>
      </c>
      <c r="E2777" s="7">
        <f>Table20[[#This Row],[Growth Rate]]</f>
        <v>4.7042052744119746E-2</v>
      </c>
      <c r="F2777">
        <f>Table21[[#This Row],[UNITID]]</f>
        <v>212878</v>
      </c>
      <c r="G2777" s="7">
        <f>Table21[[#This Row],[Growth Rate]]</f>
        <v>1.4038461538461537</v>
      </c>
      <c r="H2777">
        <f>Table5[[#This Row],[UNITID]]</f>
        <v>212878</v>
      </c>
      <c r="I2777" s="7">
        <f>Table5[[#This Row],[Growth Rate]]</f>
        <v>1.3913043478260869</v>
      </c>
    </row>
    <row r="2778" spans="1:9" hidden="1">
      <c r="A2778">
        <f>Table19[[#This Row],[UNITID]]</f>
        <v>212878</v>
      </c>
      <c r="B2778" s="2" t="str">
        <f>Table19[[#This Row],[OUTCOMES MEASURES]]</f>
        <v>Number of adjusted cohort who did not receive an award from your institution at 8 years</v>
      </c>
      <c r="C2778" s="7">
        <f>Table19[[#This Row],[Growth Rate]]</f>
        <v>0.2871652816251154</v>
      </c>
      <c r="D2778">
        <f>Table20[[#This Row],[UNITID]]</f>
        <v>212878</v>
      </c>
      <c r="E2778" s="7">
        <f>Table20[[#This Row],[Growth Rate]]</f>
        <v>0.127831715210356</v>
      </c>
      <c r="F2778">
        <f>Table21[[#This Row],[UNITID]]</f>
        <v>212878</v>
      </c>
      <c r="G2778" s="21">
        <f>Table21[[#This Row],[Growth Rate]]</f>
        <v>1.8986175115207373</v>
      </c>
      <c r="H2778">
        <f>Table5[[#This Row],[UNITID]]</f>
        <v>212878</v>
      </c>
      <c r="I2778" s="7">
        <f>Table5[[#This Row],[Growth Rate]]</f>
        <v>1.7977777777777777</v>
      </c>
    </row>
    <row r="2779" spans="1:9" ht="14.25">
      <c r="A2779" s="63">
        <f>Table19[[#This Row],[UNITID]]</f>
        <v>212878</v>
      </c>
      <c r="B2779" s="148" t="str">
        <f>Table19[[#This Row],[OUTCOMES MEASURES]]</f>
        <v>Percent of adjusted cohort receiving an award at 8 years</v>
      </c>
      <c r="C2779" s="156">
        <f>Table19[[#This Row],[Growth Rate]]</f>
        <v>8.6956521739130432E-2</v>
      </c>
      <c r="D2779">
        <f>Table20[[#This Row],[UNITID]]</f>
        <v>212878</v>
      </c>
      <c r="E2779" s="156">
        <f>Table20[[#This Row],[Growth Rate]]</f>
        <v>7.1428571428571425E-2</v>
      </c>
      <c r="F2779">
        <f>Table21[[#This Row],[UNITID]]</f>
        <v>212878</v>
      </c>
      <c r="G2779" s="157">
        <f>Table21[[#This Row],[Growth Rate]]</f>
        <v>-0.33333333333333331</v>
      </c>
      <c r="H2779">
        <f>Table5[[#This Row],[UNITID]]</f>
        <v>212878</v>
      </c>
      <c r="I2779" s="156">
        <f>Table5[[#This Row],[Growth Rate]]</f>
        <v>-0.4</v>
      </c>
    </row>
    <row r="2780" spans="1:9" hidden="1">
      <c r="A2780">
        <f>Table19[[#This Row],[UNITID]]</f>
        <v>212878</v>
      </c>
      <c r="B2780" s="2" t="str">
        <f>Table19[[#This Row],[OUTCOMES MEASURES]]</f>
        <v>Percent of adjusted cohort still or subsequently enrolled at 8 years</v>
      </c>
      <c r="C2780" s="8">
        <f>Table19[[#This Row],[Growth Rate]]</f>
        <v>0.24</v>
      </c>
      <c r="D2780">
        <f>Table20[[#This Row],[UNITID]]</f>
        <v>212878</v>
      </c>
      <c r="E2780" s="7">
        <f>Table20[[#This Row],[Growth Rate]]</f>
        <v>0.19047619047619047</v>
      </c>
      <c r="F2780">
        <f>Table21[[#This Row],[UNITID]]</f>
        <v>212878</v>
      </c>
      <c r="G2780" s="21">
        <f>Table21[[#This Row],[Growth Rate]]</f>
        <v>0.40625</v>
      </c>
      <c r="H2780">
        <f>Table5[[#This Row],[UNITID]]</f>
        <v>212878</v>
      </c>
      <c r="I2780" s="7">
        <f>Table5[[#This Row],[Growth Rate]]</f>
        <v>0.41379310344827586</v>
      </c>
    </row>
    <row r="2781" spans="1:9" ht="14.25">
      <c r="A2781" s="63">
        <f>Table19[[#This Row],[UNITID]]</f>
        <v>212878</v>
      </c>
      <c r="B2781" s="148" t="str">
        <f>Table19[[#This Row],[OUTCOMES MEASURES]]</f>
        <v>Percent of adjusted cohort still enrolled at your institution at 8 years</v>
      </c>
      <c r="C2781" s="156">
        <f>Table19[[#This Row],[Growth Rate]]</f>
        <v>0</v>
      </c>
      <c r="D2781">
        <f>Table20[[#This Row],[UNITID]]</f>
        <v>212878</v>
      </c>
      <c r="E2781" s="156">
        <f>Table20[[#This Row],[Growth Rate]]</f>
        <v>-0.33333333333333331</v>
      </c>
      <c r="F2781">
        <f>Table21[[#This Row],[UNITID]]</f>
        <v>212878</v>
      </c>
      <c r="G2781" s="158">
        <f>Table21[[#This Row],[Growth Rate]]</f>
        <v>0</v>
      </c>
      <c r="H2781">
        <f>Table5[[#This Row],[UNITID]]</f>
        <v>212878</v>
      </c>
      <c r="I2781" s="156">
        <f>Table5[[#This Row],[Growth Rate]]</f>
        <v>0</v>
      </c>
    </row>
    <row r="2782" spans="1:9" ht="14.25">
      <c r="A2782" s="63">
        <f>Table19[[#This Row],[UNITID]]</f>
        <v>212878</v>
      </c>
      <c r="B2782" s="148" t="str">
        <f>Table19[[#This Row],[OUTCOMES MEASURES]]</f>
        <v>Percent of adjusted cohort enrolled subsequently at another institution at 8 years</v>
      </c>
      <c r="C2782" s="156">
        <f>Table19[[#This Row],[Growth Rate]]</f>
        <v>0.20833333333333334</v>
      </c>
      <c r="D2782">
        <f>Table20[[#This Row],[UNITID]]</f>
        <v>212878</v>
      </c>
      <c r="E2782" s="64">
        <f>Table20[[#This Row],[Growth Rate]]</f>
        <v>0.27777777777777779</v>
      </c>
      <c r="F2782">
        <f>Table21[[#This Row],[UNITID]]</f>
        <v>212878</v>
      </c>
      <c r="G2782" s="158">
        <f>Table21[[#This Row],[Growth Rate]]</f>
        <v>0.38709677419354838</v>
      </c>
      <c r="H2782">
        <f>Table5[[#This Row],[UNITID]]</f>
        <v>212878</v>
      </c>
      <c r="I2782" s="64">
        <f>Table5[[#This Row],[Growth Rate]]</f>
        <v>0.48148148148148145</v>
      </c>
    </row>
    <row r="2783" spans="1:9" hidden="1">
      <c r="A2783">
        <f>Table19[[#This Row],[UNITID]]</f>
        <v>212878</v>
      </c>
      <c r="B2783" s="2" t="str">
        <f>Table19[[#This Row],[OUTCOMES MEASURES]]</f>
        <v>Percent of adjusted cohort enrollment status unknown at 8 years</v>
      </c>
      <c r="C2783" s="8">
        <f>Table19[[#This Row],[Growth Rate]]</f>
        <v>-0.13461538461538461</v>
      </c>
      <c r="D2783">
        <f>Table20[[#This Row],[UNITID]]</f>
        <v>212878</v>
      </c>
      <c r="E2783" s="8">
        <f>Table20[[#This Row],[Growth Rate]]</f>
        <v>-7.6923076923076927E-2</v>
      </c>
      <c r="F2783">
        <f>Table21[[#This Row],[UNITID]]</f>
        <v>212878</v>
      </c>
      <c r="G2783" s="8">
        <f>Table21[[#This Row],[Growth Rate]]</f>
        <v>0</v>
      </c>
      <c r="H2783">
        <f>Table5[[#This Row],[UNITID]]</f>
        <v>212878</v>
      </c>
      <c r="I2783" s="8">
        <f>Table5[[#This Row],[Growth Rate]]</f>
        <v>2.7027027027027029E-2</v>
      </c>
    </row>
    <row r="2784" spans="1:9" hidden="1">
      <c r="A2784">
        <f>Table19[[#This Row],[UNITID]]</f>
        <v>214111</v>
      </c>
      <c r="B2784" s="2" t="str">
        <f>Table19[[#This Row],[OUTCOMES MEASURES]]</f>
        <v>First-Time, Full-Time Cohort</v>
      </c>
      <c r="C2784" s="8">
        <f>Table19[[#This Row],[Growth Rate]]</f>
        <v>-0.13255131964809383</v>
      </c>
      <c r="D2784">
        <f>Table20[[#This Row],[UNITID]]</f>
        <v>214111</v>
      </c>
      <c r="E2784" s="8">
        <f>Table20[[#This Row],[Growth Rate]]</f>
        <v>-0.62561425061425058</v>
      </c>
      <c r="F2784">
        <f>Table21[[#This Row],[UNITID]]</f>
        <v>214111</v>
      </c>
      <c r="G2784" s="8">
        <f>Table21[[#This Row],[Growth Rate]]</f>
        <v>-0.28531073446327682</v>
      </c>
      <c r="H2784">
        <f>Table5[[#This Row],[UNITID]]</f>
        <v>214111</v>
      </c>
      <c r="I2784" s="8">
        <f>Table5[[#This Row],[Growth Rate]]</f>
        <v>-0.42144638403990026</v>
      </c>
    </row>
    <row r="2785" spans="1:9" hidden="1">
      <c r="A2785">
        <f>Table19[[#This Row],[UNITID]]</f>
        <v>214111</v>
      </c>
      <c r="B2785" t="str">
        <f>Table19[[#This Row],[OUTCOMES MEASURES]]</f>
        <v>Exclusions to cohort</v>
      </c>
      <c r="C2785" s="7">
        <f>Table19[[#This Row],[Growth Rate]]</f>
        <v>0</v>
      </c>
      <c r="D2785">
        <f>Table20[[#This Row],[UNITID]]</f>
        <v>214111</v>
      </c>
      <c r="E2785" s="7">
        <f>Table20[[#This Row],[Growth Rate]]</f>
        <v>0.5</v>
      </c>
      <c r="F2785">
        <f>Table21[[#This Row],[UNITID]]</f>
        <v>214111</v>
      </c>
      <c r="G2785" s="7">
        <f>Table21[[#This Row],[Growth Rate]]</f>
        <v>-0.33333333333333331</v>
      </c>
      <c r="H2785">
        <f>Table5[[#This Row],[UNITID]]</f>
        <v>214111</v>
      </c>
      <c r="I2785" s="7">
        <f>Table5[[#This Row],[Growth Rate]]</f>
        <v>-0.33333333333333331</v>
      </c>
    </row>
    <row r="2786" spans="1:9" ht="14.25">
      <c r="A2786" s="63">
        <f>Table19[[#This Row],[UNITID]]</f>
        <v>214111</v>
      </c>
      <c r="B2786" s="63" t="str">
        <f>Table19[[#This Row],[OUTCOMES MEASURES]]</f>
        <v>Adjusted cohort</v>
      </c>
      <c r="C2786" s="64">
        <f>Table19[[#This Row],[Growth Rate]]</f>
        <v>-0.13278495887191538</v>
      </c>
      <c r="D2786">
        <f>Table20[[#This Row],[UNITID]]</f>
        <v>214111</v>
      </c>
      <c r="E2786" s="64">
        <f>Table20[[#This Row],[Growth Rate]]</f>
        <v>-0.62630608481868466</v>
      </c>
      <c r="F2786">
        <f>Table21[[#This Row],[UNITID]]</f>
        <v>214111</v>
      </c>
      <c r="G2786" s="155">
        <f>Table21[[#This Row],[Growth Rate]]</f>
        <v>-0.28510638297872343</v>
      </c>
      <c r="H2786">
        <f>Table5[[#This Row],[UNITID]]</f>
        <v>214111</v>
      </c>
      <c r="I2786" s="64">
        <f>Table5[[#This Row],[Growth Rate]]</f>
        <v>-0.4216114928169894</v>
      </c>
    </row>
    <row r="2787" spans="1:9" hidden="1">
      <c r="A2787">
        <f>Table19[[#This Row],[UNITID]]</f>
        <v>214111</v>
      </c>
      <c r="B2787" t="str">
        <f>Table19[[#This Row],[OUTCOMES MEASURES]]</f>
        <v>Number of adjusted cohort receiving a certificate at 4 years</v>
      </c>
      <c r="C2787" s="7">
        <f>Table19[[#This Row],[Growth Rate]]</f>
        <v>0.4</v>
      </c>
      <c r="D2787">
        <f>Table20[[#This Row],[UNITID]]</f>
        <v>214111</v>
      </c>
      <c r="E2787" s="7">
        <f>Table20[[#This Row],[Growth Rate]]</f>
        <v>0.2</v>
      </c>
      <c r="F2787">
        <f>Table21[[#This Row],[UNITID]]</f>
        <v>214111</v>
      </c>
      <c r="G2787" s="7">
        <f>Table21[[#This Row],[Growth Rate]]</f>
        <v>-0.3</v>
      </c>
      <c r="H2787">
        <f>Table5[[#This Row],[UNITID]]</f>
        <v>214111</v>
      </c>
      <c r="I2787" s="7">
        <f>Table5[[#This Row],[Growth Rate]]</f>
        <v>1.6</v>
      </c>
    </row>
    <row r="2788" spans="1:9" hidden="1">
      <c r="A2788">
        <f>Table19[[#This Row],[UNITID]]</f>
        <v>214111</v>
      </c>
      <c r="B2788" t="str">
        <f>Table19[[#This Row],[OUTCOMES MEASURES]]</f>
        <v>Number of adjusted cohort receiving an Associate's degree at 4 years</v>
      </c>
      <c r="C2788" s="7">
        <f>Table19[[#This Row],[Growth Rate]]</f>
        <v>2.368421052631579E-2</v>
      </c>
      <c r="D2788">
        <f>Table20[[#This Row],[UNITID]]</f>
        <v>214111</v>
      </c>
      <c r="E2788" s="7">
        <f>Table20[[#This Row],[Growth Rate]]</f>
        <v>-7.874015748031496E-2</v>
      </c>
      <c r="F2788">
        <f>Table21[[#This Row],[UNITID]]</f>
        <v>214111</v>
      </c>
      <c r="G2788" s="7">
        <f>Table21[[#This Row],[Growth Rate]]</f>
        <v>-0.06</v>
      </c>
      <c r="H2788">
        <f>Table5[[#This Row],[UNITID]]</f>
        <v>214111</v>
      </c>
      <c r="I2788" s="7">
        <f>Table5[[#This Row],[Growth Rate]]</f>
        <v>-3.2608695652173912E-2</v>
      </c>
    </row>
    <row r="2789" spans="1:9" hidden="1">
      <c r="A2789">
        <f>Table19[[#This Row],[UNITID]]</f>
        <v>214111</v>
      </c>
      <c r="B2789" t="str">
        <f>Table19[[#This Row],[OUTCOMES MEASURES]]</f>
        <v>Number of adjusted cohort receiving a Bachelor's degree at 4 years</v>
      </c>
      <c r="C2789" s="7" t="str">
        <f>Table19[[#This Row],[Growth Rate]]</f>
        <v/>
      </c>
      <c r="D2789">
        <f>Table20[[#This Row],[UNITID]]</f>
        <v>214111</v>
      </c>
      <c r="E2789" s="7" t="str">
        <f>Table20[[#This Row],[Growth Rate]]</f>
        <v/>
      </c>
      <c r="F2789">
        <f>Table21[[#This Row],[UNITID]]</f>
        <v>214111</v>
      </c>
      <c r="G2789" s="7" t="str">
        <f>Table21[[#This Row],[Growth Rate]]</f>
        <v/>
      </c>
      <c r="H2789">
        <f>Table5[[#This Row],[UNITID]]</f>
        <v>214111</v>
      </c>
      <c r="I2789" s="7" t="str">
        <f>Table5[[#This Row],[Growth Rate]]</f>
        <v/>
      </c>
    </row>
    <row r="2790" spans="1:9" hidden="1">
      <c r="A2790">
        <f>Table19[[#This Row],[UNITID]]</f>
        <v>214111</v>
      </c>
      <c r="B2790" s="2" t="str">
        <f>Table19[[#This Row],[OUTCOMES MEASURES]]</f>
        <v>Number of adjusted cohort receiving an award at 4 years</v>
      </c>
      <c r="C2790" s="7">
        <f>Table19[[#This Row],[Growth Rate]]</f>
        <v>3.3333333333333333E-2</v>
      </c>
      <c r="D2790">
        <f>Table20[[#This Row],[UNITID]]</f>
        <v>214111</v>
      </c>
      <c r="E2790" s="7">
        <f>Table20[[#This Row],[Growth Rate]]</f>
        <v>-3.2894736842105261E-2</v>
      </c>
      <c r="F2790">
        <f>Table21[[#This Row],[UNITID]]</f>
        <v>214111</v>
      </c>
      <c r="G2790" s="21">
        <f>Table21[[#This Row],[Growth Rate]]</f>
        <v>-8.1818181818181818E-2</v>
      </c>
      <c r="H2790">
        <f>Table5[[#This Row],[UNITID]]</f>
        <v>214111</v>
      </c>
      <c r="I2790" s="7">
        <f>Table5[[#This Row],[Growth Rate]]</f>
        <v>0.12745098039215685</v>
      </c>
    </row>
    <row r="2791" spans="1:9" ht="14.25">
      <c r="A2791" s="63">
        <f>Table19[[#This Row],[UNITID]]</f>
        <v>214111</v>
      </c>
      <c r="B2791" s="148" t="str">
        <f>Table19[[#This Row],[OUTCOMES MEASURES]]</f>
        <v>Percent of adjusted cohort receiving an award at 4 years</v>
      </c>
      <c r="C2791" s="156">
        <f>Table19[[#This Row],[Growth Rate]]</f>
        <v>0.17391304347826086</v>
      </c>
      <c r="D2791">
        <f>Table20[[#This Row],[UNITID]]</f>
        <v>214111</v>
      </c>
      <c r="E2791" s="156">
        <f>Table20[[#This Row],[Growth Rate]]</f>
        <v>1.4</v>
      </c>
      <c r="F2791">
        <f>Table21[[#This Row],[UNITID]]</f>
        <v>214111</v>
      </c>
      <c r="G2791" s="157">
        <f>Table21[[#This Row],[Growth Rate]]</f>
        <v>0.25</v>
      </c>
      <c r="H2791">
        <f>Table5[[#This Row],[UNITID]]</f>
        <v>214111</v>
      </c>
      <c r="I2791" s="156">
        <f>Table5[[#This Row],[Growth Rate]]</f>
        <v>1</v>
      </c>
    </row>
    <row r="2792" spans="1:9" hidden="1">
      <c r="A2792">
        <f>Table19[[#This Row],[UNITID]]</f>
        <v>214111</v>
      </c>
      <c r="B2792" t="str">
        <f>Table19[[#This Row],[OUTCOMES MEASURES]]</f>
        <v>Number of adjusted cohort receiving a certificate at 6 years</v>
      </c>
      <c r="C2792" s="7">
        <f>Table19[[#This Row],[Growth Rate]]</f>
        <v>0.5</v>
      </c>
      <c r="D2792">
        <f>Table20[[#This Row],[UNITID]]</f>
        <v>214111</v>
      </c>
      <c r="E2792" s="7">
        <f>Table20[[#This Row],[Growth Rate]]</f>
        <v>0.3</v>
      </c>
      <c r="F2792">
        <f>Table21[[#This Row],[UNITID]]</f>
        <v>214111</v>
      </c>
      <c r="G2792" s="7">
        <f>Table21[[#This Row],[Growth Rate]]</f>
        <v>-0.25</v>
      </c>
      <c r="H2792">
        <f>Table5[[#This Row],[UNITID]]</f>
        <v>214111</v>
      </c>
      <c r="I2792" s="7">
        <f>Table5[[#This Row],[Growth Rate]]</f>
        <v>1</v>
      </c>
    </row>
    <row r="2793" spans="1:9" hidden="1">
      <c r="A2793">
        <f>Table19[[#This Row],[UNITID]]</f>
        <v>214111</v>
      </c>
      <c r="B2793" t="str">
        <f>Table19[[#This Row],[OUTCOMES MEASURES]]</f>
        <v>Number of adjusted cohort receiving an Associate's degree at 6 years</v>
      </c>
      <c r="C2793" s="7">
        <f>Table19[[#This Row],[Growth Rate]]</f>
        <v>6.6666666666666671E-3</v>
      </c>
      <c r="D2793">
        <f>Table20[[#This Row],[UNITID]]</f>
        <v>214111</v>
      </c>
      <c r="E2793" s="7">
        <f>Table20[[#This Row],[Growth Rate]]</f>
        <v>-0.2886178861788618</v>
      </c>
      <c r="F2793">
        <f>Table21[[#This Row],[UNITID]]</f>
        <v>214111</v>
      </c>
      <c r="G2793" s="7">
        <f>Table21[[#This Row],[Growth Rate]]</f>
        <v>-0.14503816793893129</v>
      </c>
      <c r="H2793">
        <f>Table5[[#This Row],[UNITID]]</f>
        <v>214111</v>
      </c>
      <c r="I2793" s="7">
        <f>Table5[[#This Row],[Growth Rate]]</f>
        <v>-6.2992125984251968E-2</v>
      </c>
    </row>
    <row r="2794" spans="1:9" hidden="1">
      <c r="A2794">
        <f>Table19[[#This Row],[UNITID]]</f>
        <v>214111</v>
      </c>
      <c r="B2794" t="str">
        <f>Table19[[#This Row],[OUTCOMES MEASURES]]</f>
        <v>Number of adjusted cohort receiving a Bachelor's degree at 6 years</v>
      </c>
      <c r="C2794" s="7" t="str">
        <f>Table19[[#This Row],[Growth Rate]]</f>
        <v/>
      </c>
      <c r="D2794">
        <f>Table20[[#This Row],[UNITID]]</f>
        <v>214111</v>
      </c>
      <c r="E2794" s="7" t="str">
        <f>Table20[[#This Row],[Growth Rate]]</f>
        <v/>
      </c>
      <c r="F2794">
        <f>Table21[[#This Row],[UNITID]]</f>
        <v>214111</v>
      </c>
      <c r="G2794" s="7" t="str">
        <f>Table21[[#This Row],[Growth Rate]]</f>
        <v/>
      </c>
      <c r="H2794">
        <f>Table5[[#This Row],[UNITID]]</f>
        <v>214111</v>
      </c>
      <c r="I2794" s="7" t="str">
        <f>Table5[[#This Row],[Growth Rate]]</f>
        <v/>
      </c>
    </row>
    <row r="2795" spans="1:9" hidden="1">
      <c r="A2795">
        <f>Table19[[#This Row],[UNITID]]</f>
        <v>214111</v>
      </c>
      <c r="B2795" s="2" t="str">
        <f>Table19[[#This Row],[OUTCOMES MEASURES]]</f>
        <v>Number of adjusted cohort receiving an award at 6 years</v>
      </c>
      <c r="C2795" s="7">
        <f>Table19[[#This Row],[Growth Rate]]</f>
        <v>1.7391304347826087E-2</v>
      </c>
      <c r="D2795">
        <f>Table20[[#This Row],[UNITID]]</f>
        <v>214111</v>
      </c>
      <c r="E2795" s="7">
        <f>Table20[[#This Row],[Growth Rate]]</f>
        <v>-0.22463768115942029</v>
      </c>
      <c r="F2795">
        <f>Table21[[#This Row],[UNITID]]</f>
        <v>214111</v>
      </c>
      <c r="G2795" s="21">
        <f>Table21[[#This Row],[Growth Rate]]</f>
        <v>-0.15384615384615385</v>
      </c>
      <c r="H2795">
        <f>Table5[[#This Row],[UNITID]]</f>
        <v>214111</v>
      </c>
      <c r="I2795" s="7">
        <f>Table5[[#This Row],[Growth Rate]]</f>
        <v>3.5714285714285712E-2</v>
      </c>
    </row>
    <row r="2796" spans="1:9" ht="14.25">
      <c r="A2796" s="63">
        <f>Table19[[#This Row],[UNITID]]</f>
        <v>214111</v>
      </c>
      <c r="B2796" s="148" t="str">
        <f>Table19[[#This Row],[OUTCOMES MEASURES]]</f>
        <v>Percent of adjusted cohort receiving an award at 6 years</v>
      </c>
      <c r="C2796" s="156">
        <f>Table19[[#This Row],[Growth Rate]]</f>
        <v>0.18518518518518517</v>
      </c>
      <c r="D2796">
        <f>Table20[[#This Row],[UNITID]]</f>
        <v>214111</v>
      </c>
      <c r="E2796" s="156">
        <f>Table20[[#This Row],[Growth Rate]]</f>
        <v>1.25</v>
      </c>
      <c r="F2796">
        <f>Table21[[#This Row],[UNITID]]</f>
        <v>214111</v>
      </c>
      <c r="G2796" s="157">
        <f>Table21[[#This Row],[Growth Rate]]</f>
        <v>0.2</v>
      </c>
      <c r="H2796">
        <f>Table5[[#This Row],[UNITID]]</f>
        <v>214111</v>
      </c>
      <c r="I2796" s="156">
        <f>Table5[[#This Row],[Growth Rate]]</f>
        <v>0.77777777777777779</v>
      </c>
    </row>
    <row r="2797" spans="1:9" hidden="1">
      <c r="A2797">
        <f>Table19[[#This Row],[UNITID]]</f>
        <v>214111</v>
      </c>
      <c r="B2797" t="str">
        <f>Table19[[#This Row],[OUTCOMES MEASURES]]</f>
        <v>Number of adjusted cohort receiving a certificate at 8 years</v>
      </c>
      <c r="C2797" s="7">
        <f>Table19[[#This Row],[Growth Rate]]</f>
        <v>0.23076923076923078</v>
      </c>
      <c r="D2797">
        <f>Table20[[#This Row],[UNITID]]</f>
        <v>214111</v>
      </c>
      <c r="E2797" s="7">
        <f>Table20[[#This Row],[Growth Rate]]</f>
        <v>0.23529411764705882</v>
      </c>
      <c r="F2797">
        <f>Table21[[#This Row],[UNITID]]</f>
        <v>214111</v>
      </c>
      <c r="G2797" s="7">
        <f>Table21[[#This Row],[Growth Rate]]</f>
        <v>-0.33333333333333331</v>
      </c>
      <c r="H2797">
        <f>Table5[[#This Row],[UNITID]]</f>
        <v>214111</v>
      </c>
      <c r="I2797" s="7">
        <f>Table5[[#This Row],[Growth Rate]]</f>
        <v>0.7857142857142857</v>
      </c>
    </row>
    <row r="2798" spans="1:9" hidden="1">
      <c r="A2798">
        <f>Table19[[#This Row],[UNITID]]</f>
        <v>214111</v>
      </c>
      <c r="B2798" t="str">
        <f>Table19[[#This Row],[OUTCOMES MEASURES]]</f>
        <v>Number of adjusted cohort receiving an Associate's degree at 8 years</v>
      </c>
      <c r="C2798" s="7">
        <f>Table19[[#This Row],[Growth Rate]]</f>
        <v>-2.268041237113402E-2</v>
      </c>
      <c r="D2798">
        <f>Table20[[#This Row],[UNITID]]</f>
        <v>214111</v>
      </c>
      <c r="E2798" s="7">
        <f>Table20[[#This Row],[Growth Rate]]</f>
        <v>-0.33774834437086093</v>
      </c>
      <c r="F2798">
        <f>Table21[[#This Row],[UNITID]]</f>
        <v>214111</v>
      </c>
      <c r="G2798" s="7">
        <f>Table21[[#This Row],[Growth Rate]]</f>
        <v>-0.11764705882352941</v>
      </c>
      <c r="H2798">
        <f>Table5[[#This Row],[UNITID]]</f>
        <v>214111</v>
      </c>
      <c r="I2798" s="7">
        <f>Table5[[#This Row],[Growth Rate]]</f>
        <v>-7.9710144927536225E-2</v>
      </c>
    </row>
    <row r="2799" spans="1:9" hidden="1">
      <c r="A2799">
        <f>Table19[[#This Row],[UNITID]]</f>
        <v>214111</v>
      </c>
      <c r="B2799" t="str">
        <f>Table19[[#This Row],[OUTCOMES MEASURES]]</f>
        <v>Number of adjusted cohort receiving a Bachelor's degree at 8 years</v>
      </c>
      <c r="C2799" s="7" t="str">
        <f>Table19[[#This Row],[Growth Rate]]</f>
        <v/>
      </c>
      <c r="D2799">
        <f>Table20[[#This Row],[UNITID]]</f>
        <v>214111</v>
      </c>
      <c r="E2799" s="7" t="str">
        <f>Table20[[#This Row],[Growth Rate]]</f>
        <v/>
      </c>
      <c r="F2799">
        <f>Table21[[#This Row],[UNITID]]</f>
        <v>214111</v>
      </c>
      <c r="G2799" s="7" t="str">
        <f>Table21[[#This Row],[Growth Rate]]</f>
        <v/>
      </c>
      <c r="H2799">
        <f>Table5[[#This Row],[UNITID]]</f>
        <v>214111</v>
      </c>
      <c r="I2799" s="7" t="str">
        <f>Table5[[#This Row],[Growth Rate]]</f>
        <v/>
      </c>
    </row>
    <row r="2800" spans="1:9" hidden="1">
      <c r="A2800">
        <f>Table19[[#This Row],[UNITID]]</f>
        <v>214111</v>
      </c>
      <c r="B2800" t="str">
        <f>Table19[[#This Row],[OUTCOMES MEASURES]]</f>
        <v>Number of adjusted cohort receiving an award at 8 years</v>
      </c>
      <c r="C2800" s="7">
        <f>Table19[[#This Row],[Growth Rate]]</f>
        <v>-1.6064257028112448E-2</v>
      </c>
      <c r="D2800">
        <f>Table20[[#This Row],[UNITID]]</f>
        <v>214111</v>
      </c>
      <c r="E2800" s="7">
        <f>Table20[[#This Row],[Growth Rate]]</f>
        <v>-0.27976190476190477</v>
      </c>
      <c r="F2800">
        <f>Table21[[#This Row],[UNITID]]</f>
        <v>214111</v>
      </c>
      <c r="G2800" s="7">
        <f>Table21[[#This Row],[Growth Rate]]</f>
        <v>-0.13513513513513514</v>
      </c>
      <c r="H2800">
        <f>Table5[[#This Row],[UNITID]]</f>
        <v>214111</v>
      </c>
      <c r="I2800" s="7">
        <f>Table5[[#This Row],[Growth Rate]]</f>
        <v>0</v>
      </c>
    </row>
    <row r="2801" spans="1:9" hidden="1">
      <c r="A2801">
        <f>Table19[[#This Row],[UNITID]]</f>
        <v>214111</v>
      </c>
      <c r="B2801" t="str">
        <f>Table19[[#This Row],[OUTCOMES MEASURES]]</f>
        <v>Number of adjusted cohort still enrolled at your institution at 8 years</v>
      </c>
      <c r="C2801" s="7">
        <f>Table19[[#This Row],[Growth Rate]]</f>
        <v>-0.66666666666666663</v>
      </c>
      <c r="D2801">
        <f>Table20[[#This Row],[UNITID]]</f>
        <v>214111</v>
      </c>
      <c r="E2801" s="7">
        <f>Table20[[#This Row],[Growth Rate]]</f>
        <v>-0.69696969696969702</v>
      </c>
      <c r="F2801">
        <f>Table21[[#This Row],[UNITID]]</f>
        <v>214111</v>
      </c>
      <c r="G2801" s="7">
        <f>Table21[[#This Row],[Growth Rate]]</f>
        <v>-0.4</v>
      </c>
      <c r="H2801">
        <f>Table5[[#This Row],[UNITID]]</f>
        <v>214111</v>
      </c>
      <c r="I2801" s="7">
        <f>Table5[[#This Row],[Growth Rate]]</f>
        <v>-0.67741935483870963</v>
      </c>
    </row>
    <row r="2802" spans="1:9" hidden="1">
      <c r="A2802">
        <f>Table19[[#This Row],[UNITID]]</f>
        <v>214111</v>
      </c>
      <c r="B2802" t="str">
        <f>Table19[[#This Row],[OUTCOMES MEASURES]]</f>
        <v>Number of adjusted cohort who enrolled subsequently at another institution at 8 years</v>
      </c>
      <c r="C2802" s="7">
        <f>Table19[[#This Row],[Growth Rate]]</f>
        <v>-4.6563192904656318E-2</v>
      </c>
      <c r="D2802">
        <f>Table20[[#This Row],[UNITID]]</f>
        <v>214111</v>
      </c>
      <c r="E2802" s="7">
        <f>Table20[[#This Row],[Growth Rate]]</f>
        <v>-0.81612903225806455</v>
      </c>
      <c r="F2802">
        <f>Table21[[#This Row],[UNITID]]</f>
        <v>214111</v>
      </c>
      <c r="G2802" s="7">
        <f>Table21[[#This Row],[Growth Rate]]</f>
        <v>-0.20454545454545456</v>
      </c>
      <c r="H2802">
        <f>Table5[[#This Row],[UNITID]]</f>
        <v>214111</v>
      </c>
      <c r="I2802" s="7">
        <f>Table5[[#This Row],[Growth Rate]]</f>
        <v>-0.50422195416164051</v>
      </c>
    </row>
    <row r="2803" spans="1:9" hidden="1">
      <c r="A2803">
        <f>Table19[[#This Row],[UNITID]]</f>
        <v>214111</v>
      </c>
      <c r="B2803" s="2" t="str">
        <f>Table19[[#This Row],[OUTCOMES MEASURES]]</f>
        <v>Number of adjusted cohort whose subsequent enrollment status is unknown at 8 years</v>
      </c>
      <c r="C2803" s="8">
        <f>Table19[[#This Row],[Growth Rate]]</f>
        <v>-0.2412831241283124</v>
      </c>
      <c r="D2803">
        <f>Table20[[#This Row],[UNITID]]</f>
        <v>214111</v>
      </c>
      <c r="E2803" s="7">
        <f>Table20[[#This Row],[Growth Rate]]</f>
        <v>-0.48617511520737328</v>
      </c>
      <c r="F2803">
        <f>Table21[[#This Row],[UNITID]]</f>
        <v>214111</v>
      </c>
      <c r="G2803" s="7">
        <f>Table21[[#This Row],[Growth Rate]]</f>
        <v>-0.43402777777777779</v>
      </c>
      <c r="H2803">
        <f>Table5[[#This Row],[UNITID]]</f>
        <v>214111</v>
      </c>
      <c r="I2803" s="7">
        <f>Table5[[#This Row],[Growth Rate]]</f>
        <v>-0.40067911714770799</v>
      </c>
    </row>
    <row r="2804" spans="1:9" hidden="1">
      <c r="A2804">
        <f>Table19[[#This Row],[UNITID]]</f>
        <v>214111</v>
      </c>
      <c r="B2804" s="2" t="str">
        <f>Table19[[#This Row],[OUTCOMES MEASURES]]</f>
        <v>Number of adjusted cohort who did not receive an award from your institution at 8 years</v>
      </c>
      <c r="C2804" s="7">
        <f>Table19[[#This Row],[Growth Rate]]</f>
        <v>-0.18106312292358803</v>
      </c>
      <c r="D2804">
        <f>Table20[[#This Row],[UNITID]]</f>
        <v>214111</v>
      </c>
      <c r="E2804" s="7">
        <f>Table20[[#This Row],[Growth Rate]]</f>
        <v>-0.66620973269362582</v>
      </c>
      <c r="F2804">
        <f>Table21[[#This Row],[UNITID]]</f>
        <v>214111</v>
      </c>
      <c r="G2804" s="21">
        <f>Table21[[#This Row],[Growth Rate]]</f>
        <v>-0.32495511669658889</v>
      </c>
      <c r="H2804">
        <f>Table5[[#This Row],[UNITID]]</f>
        <v>214111</v>
      </c>
      <c r="I2804" s="7">
        <f>Table5[[#This Row],[Growth Rate]]</f>
        <v>-0.46583850931677018</v>
      </c>
    </row>
    <row r="2805" spans="1:9" ht="14.25">
      <c r="A2805" s="63">
        <f>Table19[[#This Row],[UNITID]]</f>
        <v>214111</v>
      </c>
      <c r="B2805" s="148" t="str">
        <f>Table19[[#This Row],[OUTCOMES MEASURES]]</f>
        <v>Percent of adjusted cohort receiving an award at 8 years</v>
      </c>
      <c r="C2805" s="156">
        <f>Table19[[#This Row],[Growth Rate]]</f>
        <v>0.13793103448275862</v>
      </c>
      <c r="D2805">
        <f>Table20[[#This Row],[UNITID]]</f>
        <v>214111</v>
      </c>
      <c r="E2805" s="156">
        <f>Table20[[#This Row],[Growth Rate]]</f>
        <v>1</v>
      </c>
      <c r="F2805">
        <f>Table21[[#This Row],[UNITID]]</f>
        <v>214111</v>
      </c>
      <c r="G2805" s="157">
        <f>Table21[[#This Row],[Growth Rate]]</f>
        <v>0.19047619047619047</v>
      </c>
      <c r="H2805">
        <f>Table5[[#This Row],[UNITID]]</f>
        <v>214111</v>
      </c>
      <c r="I2805" s="156">
        <f>Table5[[#This Row],[Growth Rate]]</f>
        <v>0.77777777777777779</v>
      </c>
    </row>
    <row r="2806" spans="1:9" hidden="1">
      <c r="A2806">
        <f>Table19[[#This Row],[UNITID]]</f>
        <v>214111</v>
      </c>
      <c r="B2806" s="2" t="str">
        <f>Table19[[#This Row],[OUTCOMES MEASURES]]</f>
        <v>Percent of adjusted cohort still or subsequently enrolled at 8 years</v>
      </c>
      <c r="C2806" s="8">
        <f>Table19[[#This Row],[Growth Rate]]</f>
        <v>3.4482758620689655E-2</v>
      </c>
      <c r="D2806">
        <f>Table20[[#This Row],[UNITID]]</f>
        <v>214111</v>
      </c>
      <c r="E2806" s="7">
        <f>Table20[[#This Row],[Growth Rate]]</f>
        <v>-0.5</v>
      </c>
      <c r="F2806">
        <f>Table21[[#This Row],[UNITID]]</f>
        <v>214111</v>
      </c>
      <c r="G2806" s="21">
        <f>Table21[[#This Row],[Growth Rate]]</f>
        <v>0.10526315789473684</v>
      </c>
      <c r="H2806">
        <f>Table5[[#This Row],[UNITID]]</f>
        <v>214111</v>
      </c>
      <c r="I2806" s="7">
        <f>Table5[[#This Row],[Growth Rate]]</f>
        <v>-0.16666666666666666</v>
      </c>
    </row>
    <row r="2807" spans="1:9" ht="14.25">
      <c r="A2807" s="63">
        <f>Table19[[#This Row],[UNITID]]</f>
        <v>214111</v>
      </c>
      <c r="B2807" s="148" t="str">
        <f>Table19[[#This Row],[OUTCOMES MEASURES]]</f>
        <v>Percent of adjusted cohort still enrolled at your institution at 8 years</v>
      </c>
      <c r="C2807" s="156">
        <f>Table19[[#This Row],[Growth Rate]]</f>
        <v>-0.5</v>
      </c>
      <c r="D2807">
        <f>Table20[[#This Row],[UNITID]]</f>
        <v>214111</v>
      </c>
      <c r="E2807" s="156">
        <f>Table20[[#This Row],[Growth Rate]]</f>
        <v>0</v>
      </c>
      <c r="F2807">
        <f>Table21[[#This Row],[UNITID]]</f>
        <v>214111</v>
      </c>
      <c r="G2807" s="158">
        <f>Table21[[#This Row],[Growth Rate]]</f>
        <v>0</v>
      </c>
      <c r="H2807">
        <f>Table5[[#This Row],[UNITID]]</f>
        <v>214111</v>
      </c>
      <c r="I2807" s="156">
        <f>Table5[[#This Row],[Growth Rate]]</f>
        <v>-0.5</v>
      </c>
    </row>
    <row r="2808" spans="1:9" ht="14.25">
      <c r="A2808" s="63">
        <f>Table19[[#This Row],[UNITID]]</f>
        <v>214111</v>
      </c>
      <c r="B2808" s="148" t="str">
        <f>Table19[[#This Row],[OUTCOMES MEASURES]]</f>
        <v>Percent of adjusted cohort enrolled subsequently at another institution at 8 years</v>
      </c>
      <c r="C2808" s="156">
        <f>Table19[[#This Row],[Growth Rate]]</f>
        <v>0.11538461538461539</v>
      </c>
      <c r="D2808">
        <f>Table20[[#This Row],[UNITID]]</f>
        <v>214111</v>
      </c>
      <c r="E2808" s="64">
        <f>Table20[[#This Row],[Growth Rate]]</f>
        <v>-0.52083333333333337</v>
      </c>
      <c r="F2808">
        <f>Table21[[#This Row],[UNITID]]</f>
        <v>214111</v>
      </c>
      <c r="G2808" s="158">
        <f>Table21[[#This Row],[Growth Rate]]</f>
        <v>0.13513513513513514</v>
      </c>
      <c r="H2808">
        <f>Table5[[#This Row],[UNITID]]</f>
        <v>214111</v>
      </c>
      <c r="I2808" s="64">
        <f>Table5[[#This Row],[Growth Rate]]</f>
        <v>-0.15384615384615385</v>
      </c>
    </row>
    <row r="2809" spans="1:9" hidden="1">
      <c r="A2809">
        <f>Table19[[#This Row],[UNITID]]</f>
        <v>214111</v>
      </c>
      <c r="B2809" s="2" t="str">
        <f>Table19[[#This Row],[OUTCOMES MEASURES]]</f>
        <v>Percent of adjusted cohort enrollment status unknown at 8 years</v>
      </c>
      <c r="C2809" s="8">
        <f>Table19[[#This Row],[Growth Rate]]</f>
        <v>-0.11904761904761904</v>
      </c>
      <c r="D2809">
        <f>Table20[[#This Row],[UNITID]]</f>
        <v>214111</v>
      </c>
      <c r="E2809" s="8">
        <f>Table20[[#This Row],[Growth Rate]]</f>
        <v>0.375</v>
      </c>
      <c r="F2809">
        <f>Table21[[#This Row],[UNITID]]</f>
        <v>214111</v>
      </c>
      <c r="G2809" s="8">
        <f>Table21[[#This Row],[Growth Rate]]</f>
        <v>-0.21951219512195122</v>
      </c>
      <c r="H2809">
        <f>Table5[[#This Row],[UNITID]]</f>
        <v>214111</v>
      </c>
      <c r="I2809" s="8">
        <f>Table5[[#This Row],[Growth Rate]]</f>
        <v>2.7027027027027029E-2</v>
      </c>
    </row>
    <row r="2810" spans="1:9" hidden="1">
      <c r="A2810">
        <f>Table19[[#This Row],[UNITID]]</f>
        <v>215239</v>
      </c>
      <c r="B2810" s="2" t="str">
        <f>Table19[[#This Row],[OUTCOMES MEASURES]]</f>
        <v>First-Time, Full-Time Cohort</v>
      </c>
      <c r="C2810" s="8">
        <f>Table19[[#This Row],[Growth Rate]]</f>
        <v>-1.4712643678160919E-2</v>
      </c>
      <c r="D2810">
        <f>Table20[[#This Row],[UNITID]]</f>
        <v>215239</v>
      </c>
      <c r="E2810" s="8">
        <f>Table20[[#This Row],[Growth Rate]]</f>
        <v>-0.13087557603686636</v>
      </c>
      <c r="F2810">
        <f>Table21[[#This Row],[UNITID]]</f>
        <v>215239</v>
      </c>
      <c r="G2810" s="8">
        <f>Table21[[#This Row],[Growth Rate]]</f>
        <v>1.2944983818770227E-2</v>
      </c>
      <c r="H2810">
        <f>Table5[[#This Row],[UNITID]]</f>
        <v>215239</v>
      </c>
      <c r="I2810" s="8">
        <f>Table5[[#This Row],[Growth Rate]]</f>
        <v>0.20522388059701493</v>
      </c>
    </row>
    <row r="2811" spans="1:9" hidden="1">
      <c r="A2811">
        <f>Table19[[#This Row],[UNITID]]</f>
        <v>215239</v>
      </c>
      <c r="B2811" t="str">
        <f>Table19[[#This Row],[OUTCOMES MEASURES]]</f>
        <v>Exclusions to cohort</v>
      </c>
      <c r="C2811" s="7" t="str">
        <f>Table19[[#This Row],[Growth Rate]]</f>
        <v/>
      </c>
      <c r="D2811">
        <f>Table20[[#This Row],[UNITID]]</f>
        <v>215239</v>
      </c>
      <c r="E2811" s="7" t="str">
        <f>Table20[[#This Row],[Growth Rate]]</f>
        <v/>
      </c>
      <c r="F2811">
        <f>Table21[[#This Row],[UNITID]]</f>
        <v>215239</v>
      </c>
      <c r="G2811" s="7" t="str">
        <f>Table21[[#This Row],[Growth Rate]]</f>
        <v/>
      </c>
      <c r="H2811">
        <f>Table5[[#This Row],[UNITID]]</f>
        <v>215239</v>
      </c>
      <c r="I2811" s="7" t="str">
        <f>Table5[[#This Row],[Growth Rate]]</f>
        <v/>
      </c>
    </row>
    <row r="2812" spans="1:9" ht="14.25">
      <c r="A2812" s="63">
        <f>Table19[[#This Row],[UNITID]]</f>
        <v>215239</v>
      </c>
      <c r="B2812" s="63" t="str">
        <f>Table19[[#This Row],[OUTCOMES MEASURES]]</f>
        <v>Adjusted cohort</v>
      </c>
      <c r="C2812" s="64">
        <f>Table19[[#This Row],[Growth Rate]]</f>
        <v>-1.4712643678160919E-2</v>
      </c>
      <c r="D2812">
        <f>Table20[[#This Row],[UNITID]]</f>
        <v>215239</v>
      </c>
      <c r="E2812" s="64">
        <f>Table20[[#This Row],[Growth Rate]]</f>
        <v>-0.13087557603686636</v>
      </c>
      <c r="F2812">
        <f>Table21[[#This Row],[UNITID]]</f>
        <v>215239</v>
      </c>
      <c r="G2812" s="155">
        <f>Table21[[#This Row],[Growth Rate]]</f>
        <v>1.2944983818770227E-2</v>
      </c>
      <c r="H2812">
        <f>Table5[[#This Row],[UNITID]]</f>
        <v>215239</v>
      </c>
      <c r="I2812" s="64">
        <f>Table5[[#This Row],[Growth Rate]]</f>
        <v>0.20522388059701493</v>
      </c>
    </row>
    <row r="2813" spans="1:9" hidden="1">
      <c r="A2813">
        <f>Table19[[#This Row],[UNITID]]</f>
        <v>215239</v>
      </c>
      <c r="B2813" t="str">
        <f>Table19[[#This Row],[OUTCOMES MEASURES]]</f>
        <v>Number of adjusted cohort receiving a certificate at 4 years</v>
      </c>
      <c r="C2813" s="7">
        <f>Table19[[#This Row],[Growth Rate]]</f>
        <v>1.4</v>
      </c>
      <c r="D2813">
        <f>Table20[[#This Row],[UNITID]]</f>
        <v>215239</v>
      </c>
      <c r="E2813" s="7">
        <f>Table20[[#This Row],[Growth Rate]]</f>
        <v>0.10909090909090909</v>
      </c>
      <c r="F2813">
        <f>Table21[[#This Row],[UNITID]]</f>
        <v>215239</v>
      </c>
      <c r="G2813" s="7">
        <f>Table21[[#This Row],[Growth Rate]]</f>
        <v>0.75</v>
      </c>
      <c r="H2813">
        <f>Table5[[#This Row],[UNITID]]</f>
        <v>215239</v>
      </c>
      <c r="I2813" s="7">
        <f>Table5[[#This Row],[Growth Rate]]</f>
        <v>0.5</v>
      </c>
    </row>
    <row r="2814" spans="1:9" hidden="1">
      <c r="A2814">
        <f>Table19[[#This Row],[UNITID]]</f>
        <v>215239</v>
      </c>
      <c r="B2814" t="str">
        <f>Table19[[#This Row],[OUTCOMES MEASURES]]</f>
        <v>Number of adjusted cohort receiving an Associate's degree at 4 years</v>
      </c>
      <c r="C2814" s="7">
        <f>Table19[[#This Row],[Growth Rate]]</f>
        <v>0.10736196319018405</v>
      </c>
      <c r="D2814">
        <f>Table20[[#This Row],[UNITID]]</f>
        <v>215239</v>
      </c>
      <c r="E2814" s="7">
        <f>Table20[[#This Row],[Growth Rate]]</f>
        <v>-0.1064516129032258</v>
      </c>
      <c r="F2814">
        <f>Table21[[#This Row],[UNITID]]</f>
        <v>215239</v>
      </c>
      <c r="G2814" s="7">
        <f>Table21[[#This Row],[Growth Rate]]</f>
        <v>1.0416666666666666E-2</v>
      </c>
      <c r="H2814">
        <f>Table5[[#This Row],[UNITID]]</f>
        <v>215239</v>
      </c>
      <c r="I2814" s="7">
        <f>Table5[[#This Row],[Growth Rate]]</f>
        <v>0.12280701754385964</v>
      </c>
    </row>
    <row r="2815" spans="1:9" hidden="1">
      <c r="A2815">
        <f>Table19[[#This Row],[UNITID]]</f>
        <v>215239</v>
      </c>
      <c r="B2815" t="str">
        <f>Table19[[#This Row],[OUTCOMES MEASURES]]</f>
        <v>Number of adjusted cohort receiving a Bachelor's degree at 4 years</v>
      </c>
      <c r="C2815" s="7" t="str">
        <f>Table19[[#This Row],[Growth Rate]]</f>
        <v/>
      </c>
      <c r="D2815">
        <f>Table20[[#This Row],[UNITID]]</f>
        <v>215239</v>
      </c>
      <c r="E2815" s="7" t="str">
        <f>Table20[[#This Row],[Growth Rate]]</f>
        <v/>
      </c>
      <c r="F2815">
        <f>Table21[[#This Row],[UNITID]]</f>
        <v>215239</v>
      </c>
      <c r="G2815" s="7" t="str">
        <f>Table21[[#This Row],[Growth Rate]]</f>
        <v/>
      </c>
      <c r="H2815">
        <f>Table5[[#This Row],[UNITID]]</f>
        <v>215239</v>
      </c>
      <c r="I2815" s="7" t="str">
        <f>Table5[[#This Row],[Growth Rate]]</f>
        <v/>
      </c>
    </row>
    <row r="2816" spans="1:9" hidden="1">
      <c r="A2816">
        <f>Table19[[#This Row],[UNITID]]</f>
        <v>215239</v>
      </c>
      <c r="B2816" s="2" t="str">
        <f>Table19[[#This Row],[OUTCOMES MEASURES]]</f>
        <v>Number of adjusted cohort receiving an award at 4 years</v>
      </c>
      <c r="C2816" s="7">
        <f>Table19[[#This Row],[Growth Rate]]</f>
        <v>0.18208092485549132</v>
      </c>
      <c r="D2816">
        <f>Table20[[#This Row],[UNITID]]</f>
        <v>215239</v>
      </c>
      <c r="E2816" s="7">
        <f>Table20[[#This Row],[Growth Rate]]</f>
        <v>-7.3972602739726029E-2</v>
      </c>
      <c r="F2816">
        <f>Table21[[#This Row],[UNITID]]</f>
        <v>215239</v>
      </c>
      <c r="G2816" s="21">
        <f>Table21[[#This Row],[Growth Rate]]</f>
        <v>0.04</v>
      </c>
      <c r="H2816">
        <f>Table5[[#This Row],[UNITID]]</f>
        <v>215239</v>
      </c>
      <c r="I2816" s="7">
        <f>Table5[[#This Row],[Growth Rate]]</f>
        <v>0.1640625</v>
      </c>
    </row>
    <row r="2817" spans="1:9" ht="14.25">
      <c r="A2817" s="63">
        <f>Table19[[#This Row],[UNITID]]</f>
        <v>215239</v>
      </c>
      <c r="B2817" s="148" t="str">
        <f>Table19[[#This Row],[OUTCOMES MEASURES]]</f>
        <v>Percent of adjusted cohort receiving an award at 4 years</v>
      </c>
      <c r="C2817" s="156">
        <f>Table19[[#This Row],[Growth Rate]]</f>
        <v>0.1875</v>
      </c>
      <c r="D2817">
        <f>Table20[[#This Row],[UNITID]]</f>
        <v>215239</v>
      </c>
      <c r="E2817" s="156">
        <f>Table20[[#This Row],[Growth Rate]]</f>
        <v>0</v>
      </c>
      <c r="F2817">
        <f>Table21[[#This Row],[UNITID]]</f>
        <v>215239</v>
      </c>
      <c r="G2817" s="157">
        <f>Table21[[#This Row],[Growth Rate]]</f>
        <v>3.125E-2</v>
      </c>
      <c r="H2817">
        <f>Table5[[#This Row],[UNITID]]</f>
        <v>215239</v>
      </c>
      <c r="I2817" s="156">
        <f>Table5[[#This Row],[Growth Rate]]</f>
        <v>-4.1666666666666664E-2</v>
      </c>
    </row>
    <row r="2818" spans="1:9" hidden="1">
      <c r="A2818">
        <f>Table19[[#This Row],[UNITID]]</f>
        <v>215239</v>
      </c>
      <c r="B2818" t="str">
        <f>Table19[[#This Row],[OUTCOMES MEASURES]]</f>
        <v>Number of adjusted cohort receiving a certificate at 6 years</v>
      </c>
      <c r="C2818" s="7">
        <f>Table19[[#This Row],[Growth Rate]]</f>
        <v>0.76666666666666672</v>
      </c>
      <c r="D2818">
        <f>Table20[[#This Row],[UNITID]]</f>
        <v>215239</v>
      </c>
      <c r="E2818" s="7">
        <f>Table20[[#This Row],[Growth Rate]]</f>
        <v>-8.4337349397590355E-2</v>
      </c>
      <c r="F2818">
        <f>Table21[[#This Row],[UNITID]]</f>
        <v>215239</v>
      </c>
      <c r="G2818" s="7">
        <f>Table21[[#This Row],[Growth Rate]]</f>
        <v>0.75</v>
      </c>
      <c r="H2818">
        <f>Table5[[#This Row],[UNITID]]</f>
        <v>215239</v>
      </c>
      <c r="I2818" s="7">
        <f>Table5[[#This Row],[Growth Rate]]</f>
        <v>0.46666666666666667</v>
      </c>
    </row>
    <row r="2819" spans="1:9" hidden="1">
      <c r="A2819">
        <f>Table19[[#This Row],[UNITID]]</f>
        <v>215239</v>
      </c>
      <c r="B2819" t="str">
        <f>Table19[[#This Row],[OUTCOMES MEASURES]]</f>
        <v>Number of adjusted cohort receiving an Associate's degree at 6 years</v>
      </c>
      <c r="C2819" s="7">
        <f>Table19[[#This Row],[Growth Rate]]</f>
        <v>9.2457420924574207E-2</v>
      </c>
      <c r="D2819">
        <f>Table20[[#This Row],[UNITID]]</f>
        <v>215239</v>
      </c>
      <c r="E2819" s="7">
        <f>Table20[[#This Row],[Growth Rate]]</f>
        <v>-6.3339731285988479E-2</v>
      </c>
      <c r="F2819">
        <f>Table21[[#This Row],[UNITID]]</f>
        <v>215239</v>
      </c>
      <c r="G2819" s="7">
        <f>Table21[[#This Row],[Growth Rate]]</f>
        <v>2.8571428571428571E-2</v>
      </c>
      <c r="H2819">
        <f>Table5[[#This Row],[UNITID]]</f>
        <v>215239</v>
      </c>
      <c r="I2819" s="7">
        <f>Table5[[#This Row],[Growth Rate]]</f>
        <v>0.18045112781954886</v>
      </c>
    </row>
    <row r="2820" spans="1:9" hidden="1">
      <c r="A2820">
        <f>Table19[[#This Row],[UNITID]]</f>
        <v>215239</v>
      </c>
      <c r="B2820" t="str">
        <f>Table19[[#This Row],[OUTCOMES MEASURES]]</f>
        <v>Number of adjusted cohort receiving a Bachelor's degree at 6 years</v>
      </c>
      <c r="C2820" s="7" t="str">
        <f>Table19[[#This Row],[Growth Rate]]</f>
        <v/>
      </c>
      <c r="D2820">
        <f>Table20[[#This Row],[UNITID]]</f>
        <v>215239</v>
      </c>
      <c r="E2820" s="7" t="str">
        <f>Table20[[#This Row],[Growth Rate]]</f>
        <v/>
      </c>
      <c r="F2820">
        <f>Table21[[#This Row],[UNITID]]</f>
        <v>215239</v>
      </c>
      <c r="G2820" s="7" t="str">
        <f>Table21[[#This Row],[Growth Rate]]</f>
        <v/>
      </c>
      <c r="H2820">
        <f>Table5[[#This Row],[UNITID]]</f>
        <v>215239</v>
      </c>
      <c r="I2820" s="7" t="str">
        <f>Table5[[#This Row],[Growth Rate]]</f>
        <v/>
      </c>
    </row>
    <row r="2821" spans="1:9" hidden="1">
      <c r="A2821">
        <f>Table19[[#This Row],[UNITID]]</f>
        <v>215239</v>
      </c>
      <c r="B2821" s="2" t="str">
        <f>Table19[[#This Row],[OUTCOMES MEASURES]]</f>
        <v>Number of adjusted cohort receiving an award at 6 years</v>
      </c>
      <c r="C2821" s="7">
        <f>Table19[[#This Row],[Growth Rate]]</f>
        <v>0.1383219954648526</v>
      </c>
      <c r="D2821">
        <f>Table20[[#This Row],[UNITID]]</f>
        <v>215239</v>
      </c>
      <c r="E2821" s="7">
        <f>Table20[[#This Row],[Growth Rate]]</f>
        <v>-6.6225165562913912E-2</v>
      </c>
      <c r="F2821">
        <f>Table21[[#This Row],[UNITID]]</f>
        <v>215239</v>
      </c>
      <c r="G2821" s="21">
        <f>Table21[[#This Row],[Growth Rate]]</f>
        <v>5.5045871559633031E-2</v>
      </c>
      <c r="H2821">
        <f>Table5[[#This Row],[UNITID]]</f>
        <v>215239</v>
      </c>
      <c r="I2821" s="7">
        <f>Table5[[#This Row],[Growth Rate]]</f>
        <v>0.20945945945945946</v>
      </c>
    </row>
    <row r="2822" spans="1:9" ht="14.25">
      <c r="A2822" s="63">
        <f>Table19[[#This Row],[UNITID]]</f>
        <v>215239</v>
      </c>
      <c r="B2822" s="148" t="str">
        <f>Table19[[#This Row],[OUTCOMES MEASURES]]</f>
        <v>Percent of adjusted cohort receiving an award at 6 years</v>
      </c>
      <c r="C2822" s="156">
        <f>Table19[[#This Row],[Growth Rate]]</f>
        <v>0.15</v>
      </c>
      <c r="D2822">
        <f>Table20[[#This Row],[UNITID]]</f>
        <v>215239</v>
      </c>
      <c r="E2822" s="156">
        <f>Table20[[#This Row],[Growth Rate]]</f>
        <v>9.0909090909090912E-2</v>
      </c>
      <c r="F2822">
        <f>Table21[[#This Row],[UNITID]]</f>
        <v>215239</v>
      </c>
      <c r="G2822" s="157">
        <f>Table21[[#This Row],[Growth Rate]]</f>
        <v>5.7142857142857141E-2</v>
      </c>
      <c r="H2822">
        <f>Table5[[#This Row],[UNITID]]</f>
        <v>215239</v>
      </c>
      <c r="I2822" s="156">
        <f>Table5[[#This Row],[Growth Rate]]</f>
        <v>0</v>
      </c>
    </row>
    <row r="2823" spans="1:9" hidden="1">
      <c r="A2823">
        <f>Table19[[#This Row],[UNITID]]</f>
        <v>215239</v>
      </c>
      <c r="B2823" t="str">
        <f>Table19[[#This Row],[OUTCOMES MEASURES]]</f>
        <v>Number of adjusted cohort receiving a certificate at 8 years</v>
      </c>
      <c r="C2823" s="7">
        <f>Table19[[#This Row],[Growth Rate]]</f>
        <v>0.76666666666666672</v>
      </c>
      <c r="D2823">
        <f>Table20[[#This Row],[UNITID]]</f>
        <v>215239</v>
      </c>
      <c r="E2823" s="7">
        <f>Table20[[#This Row],[Growth Rate]]</f>
        <v>-6.0240963855421686E-2</v>
      </c>
      <c r="F2823">
        <f>Table21[[#This Row],[UNITID]]</f>
        <v>215239</v>
      </c>
      <c r="G2823" s="7">
        <f>Table21[[#This Row],[Growth Rate]]</f>
        <v>0.75</v>
      </c>
      <c r="H2823">
        <f>Table5[[#This Row],[UNITID]]</f>
        <v>215239</v>
      </c>
      <c r="I2823" s="7">
        <f>Table5[[#This Row],[Growth Rate]]</f>
        <v>0.46666666666666667</v>
      </c>
    </row>
    <row r="2824" spans="1:9" hidden="1">
      <c r="A2824">
        <f>Table19[[#This Row],[UNITID]]</f>
        <v>215239</v>
      </c>
      <c r="B2824" t="str">
        <f>Table19[[#This Row],[OUTCOMES MEASURES]]</f>
        <v>Number of adjusted cohort receiving an Associate's degree at 8 years</v>
      </c>
      <c r="C2824" s="7">
        <f>Table19[[#This Row],[Growth Rate]]</f>
        <v>0.14841849148418493</v>
      </c>
      <c r="D2824">
        <f>Table20[[#This Row],[UNITID]]</f>
        <v>215239</v>
      </c>
      <c r="E2824" s="7">
        <f>Table20[[#This Row],[Growth Rate]]</f>
        <v>5.7581573896353169E-3</v>
      </c>
      <c r="F2824">
        <f>Table21[[#This Row],[UNITID]]</f>
        <v>215239</v>
      </c>
      <c r="G2824" s="7">
        <f>Table21[[#This Row],[Growth Rate]]</f>
        <v>7.6190476190476197E-2</v>
      </c>
      <c r="H2824">
        <f>Table5[[#This Row],[UNITID]]</f>
        <v>215239</v>
      </c>
      <c r="I2824" s="7">
        <f>Table5[[#This Row],[Growth Rate]]</f>
        <v>0.21804511278195488</v>
      </c>
    </row>
    <row r="2825" spans="1:9" hidden="1">
      <c r="A2825">
        <f>Table19[[#This Row],[UNITID]]</f>
        <v>215239</v>
      </c>
      <c r="B2825" t="str">
        <f>Table19[[#This Row],[OUTCOMES MEASURES]]</f>
        <v>Number of adjusted cohort receiving a Bachelor's degree at 8 years</v>
      </c>
      <c r="C2825" s="7" t="str">
        <f>Table19[[#This Row],[Growth Rate]]</f>
        <v/>
      </c>
      <c r="D2825">
        <f>Table20[[#This Row],[UNITID]]</f>
        <v>215239</v>
      </c>
      <c r="E2825" s="7" t="str">
        <f>Table20[[#This Row],[Growth Rate]]</f>
        <v/>
      </c>
      <c r="F2825">
        <f>Table21[[#This Row],[UNITID]]</f>
        <v>215239</v>
      </c>
      <c r="G2825" s="7" t="str">
        <f>Table21[[#This Row],[Growth Rate]]</f>
        <v/>
      </c>
      <c r="H2825">
        <f>Table5[[#This Row],[UNITID]]</f>
        <v>215239</v>
      </c>
      <c r="I2825" s="7" t="str">
        <f>Table5[[#This Row],[Growth Rate]]</f>
        <v/>
      </c>
    </row>
    <row r="2826" spans="1:9" hidden="1">
      <c r="A2826">
        <f>Table19[[#This Row],[UNITID]]</f>
        <v>215239</v>
      </c>
      <c r="B2826" t="str">
        <f>Table19[[#This Row],[OUTCOMES MEASURES]]</f>
        <v>Number of adjusted cohort receiving an award at 8 years</v>
      </c>
      <c r="C2826" s="7">
        <f>Table19[[#This Row],[Growth Rate]]</f>
        <v>0.19047619047619047</v>
      </c>
      <c r="D2826">
        <f>Table20[[#This Row],[UNITID]]</f>
        <v>215239</v>
      </c>
      <c r="E2826" s="7">
        <f>Table20[[#This Row],[Growth Rate]]</f>
        <v>-3.3112582781456954E-3</v>
      </c>
      <c r="F2826">
        <f>Table21[[#This Row],[UNITID]]</f>
        <v>215239</v>
      </c>
      <c r="G2826" s="7">
        <f>Table21[[#This Row],[Growth Rate]]</f>
        <v>0.10091743119266056</v>
      </c>
      <c r="H2826">
        <f>Table5[[#This Row],[UNITID]]</f>
        <v>215239</v>
      </c>
      <c r="I2826" s="7">
        <f>Table5[[#This Row],[Growth Rate]]</f>
        <v>0.24324324324324326</v>
      </c>
    </row>
    <row r="2827" spans="1:9" hidden="1">
      <c r="A2827">
        <f>Table19[[#This Row],[UNITID]]</f>
        <v>215239</v>
      </c>
      <c r="B2827" t="str">
        <f>Table19[[#This Row],[OUTCOMES MEASURES]]</f>
        <v>Number of adjusted cohort still enrolled at your institution at 8 years</v>
      </c>
      <c r="C2827" s="7">
        <f>Table19[[#This Row],[Growth Rate]]</f>
        <v>-0.31578947368421051</v>
      </c>
      <c r="D2827">
        <f>Table20[[#This Row],[UNITID]]</f>
        <v>215239</v>
      </c>
      <c r="E2827" s="7">
        <f>Table20[[#This Row],[Growth Rate]]</f>
        <v>-5.8333333333333334E-2</v>
      </c>
      <c r="F2827">
        <f>Table21[[#This Row],[UNITID]]</f>
        <v>215239</v>
      </c>
      <c r="G2827" s="7">
        <f>Table21[[#This Row],[Growth Rate]]</f>
        <v>1</v>
      </c>
      <c r="H2827">
        <f>Table5[[#This Row],[UNITID]]</f>
        <v>215239</v>
      </c>
      <c r="I2827" s="7">
        <f>Table5[[#This Row],[Growth Rate]]</f>
        <v>-0.5</v>
      </c>
    </row>
    <row r="2828" spans="1:9" hidden="1">
      <c r="A2828">
        <f>Table19[[#This Row],[UNITID]]</f>
        <v>215239</v>
      </c>
      <c r="B2828" t="str">
        <f>Table19[[#This Row],[OUTCOMES MEASURES]]</f>
        <v>Number of adjusted cohort who enrolled subsequently at another institution at 8 years</v>
      </c>
      <c r="C2828" s="7">
        <f>Table19[[#This Row],[Growth Rate]]</f>
        <v>-0.3249701314217443</v>
      </c>
      <c r="D2828">
        <f>Table20[[#This Row],[UNITID]]</f>
        <v>215239</v>
      </c>
      <c r="E2828" s="7">
        <f>Table20[[#This Row],[Growth Rate]]</f>
        <v>-0.30675909878682844</v>
      </c>
      <c r="F2828">
        <f>Table21[[#This Row],[UNITID]]</f>
        <v>215239</v>
      </c>
      <c r="G2828" s="7">
        <f>Table21[[#This Row],[Growth Rate]]</f>
        <v>-0.26950354609929078</v>
      </c>
      <c r="H2828">
        <f>Table5[[#This Row],[UNITID]]</f>
        <v>215239</v>
      </c>
      <c r="I2828" s="7">
        <f>Table5[[#This Row],[Growth Rate]]</f>
        <v>-0.05</v>
      </c>
    </row>
    <row r="2829" spans="1:9" hidden="1">
      <c r="A2829">
        <f>Table19[[#This Row],[UNITID]]</f>
        <v>215239</v>
      </c>
      <c r="B2829" s="2" t="str">
        <f>Table19[[#This Row],[OUTCOMES MEASURES]]</f>
        <v>Number of adjusted cohort whose subsequent enrollment status is unknown at 8 years</v>
      </c>
      <c r="C2829" s="8">
        <f>Table19[[#This Row],[Growth Rate]]</f>
        <v>0.19557625145518046</v>
      </c>
      <c r="D2829">
        <f>Table20[[#This Row],[UNITID]]</f>
        <v>215239</v>
      </c>
      <c r="E2829" s="7">
        <f>Table20[[#This Row],[Growth Rate]]</f>
        <v>-5.7239057239057242E-2</v>
      </c>
      <c r="F2829">
        <f>Table21[[#This Row],[UNITID]]</f>
        <v>215239</v>
      </c>
      <c r="G2829" s="7">
        <f>Table21[[#This Row],[Growth Rate]]</f>
        <v>0.51724137931034486</v>
      </c>
      <c r="H2829">
        <f>Table5[[#This Row],[UNITID]]</f>
        <v>215239</v>
      </c>
      <c r="I2829" s="7">
        <f>Table5[[#This Row],[Growth Rate]]</f>
        <v>0.65942028985507251</v>
      </c>
    </row>
    <row r="2830" spans="1:9" hidden="1">
      <c r="A2830">
        <f>Table19[[#This Row],[UNITID]]</f>
        <v>215239</v>
      </c>
      <c r="B2830" s="2" t="str">
        <f>Table19[[#This Row],[OUTCOMES MEASURES]]</f>
        <v>Number of adjusted cohort who did not receive an award from your institution at 8 years</v>
      </c>
      <c r="C2830" s="7">
        <f>Table19[[#This Row],[Growth Rate]]</f>
        <v>-6.6897347174163777E-2</v>
      </c>
      <c r="D2830">
        <f>Table20[[#This Row],[UNITID]]</f>
        <v>215239</v>
      </c>
      <c r="E2830" s="7">
        <f>Table20[[#This Row],[Growth Rate]]</f>
        <v>-0.14685749844430615</v>
      </c>
      <c r="F2830">
        <f>Table21[[#This Row],[UNITID]]</f>
        <v>215239</v>
      </c>
      <c r="G2830" s="21">
        <f>Table21[[#This Row],[Growth Rate]]</f>
        <v>-3.5000000000000003E-2</v>
      </c>
      <c r="H2830">
        <f>Table5[[#This Row],[UNITID]]</f>
        <v>215239</v>
      </c>
      <c r="I2830" s="7">
        <f>Table5[[#This Row],[Growth Rate]]</f>
        <v>0.19072164948453607</v>
      </c>
    </row>
    <row r="2831" spans="1:9" ht="14.25">
      <c r="A2831" s="63">
        <f>Table19[[#This Row],[UNITID]]</f>
        <v>215239</v>
      </c>
      <c r="B2831" s="148" t="str">
        <f>Table19[[#This Row],[OUTCOMES MEASURES]]</f>
        <v>Percent of adjusted cohort receiving an award at 8 years</v>
      </c>
      <c r="C2831" s="156">
        <f>Table19[[#This Row],[Growth Rate]]</f>
        <v>0.2</v>
      </c>
      <c r="D2831">
        <f>Table20[[#This Row],[UNITID]]</f>
        <v>215239</v>
      </c>
      <c r="E2831" s="156">
        <f>Table20[[#This Row],[Growth Rate]]</f>
        <v>0.18181818181818182</v>
      </c>
      <c r="F2831">
        <f>Table21[[#This Row],[UNITID]]</f>
        <v>215239</v>
      </c>
      <c r="G2831" s="157">
        <f>Table21[[#This Row],[Growth Rate]]</f>
        <v>8.5714285714285715E-2</v>
      </c>
      <c r="H2831">
        <f>Table5[[#This Row],[UNITID]]</f>
        <v>215239</v>
      </c>
      <c r="I2831" s="156">
        <f>Table5[[#This Row],[Growth Rate]]</f>
        <v>0</v>
      </c>
    </row>
    <row r="2832" spans="1:9" hidden="1">
      <c r="A2832">
        <f>Table19[[#This Row],[UNITID]]</f>
        <v>215239</v>
      </c>
      <c r="B2832" s="2" t="str">
        <f>Table19[[#This Row],[OUTCOMES MEASURES]]</f>
        <v>Percent of adjusted cohort still or subsequently enrolled at 8 years</v>
      </c>
      <c r="C2832" s="8">
        <f>Table19[[#This Row],[Growth Rate]]</f>
        <v>-0.3</v>
      </c>
      <c r="D2832">
        <f>Table20[[#This Row],[UNITID]]</f>
        <v>215239</v>
      </c>
      <c r="E2832" s="7">
        <f>Table20[[#This Row],[Growth Rate]]</f>
        <v>-0.17647058823529413</v>
      </c>
      <c r="F2832">
        <f>Table21[[#This Row],[UNITID]]</f>
        <v>215239</v>
      </c>
      <c r="G2832" s="21">
        <f>Table21[[#This Row],[Growth Rate]]</f>
        <v>-0.2608695652173913</v>
      </c>
      <c r="H2832">
        <f>Table5[[#This Row],[UNITID]]</f>
        <v>215239</v>
      </c>
      <c r="I2832" s="7">
        <f>Table5[[#This Row],[Growth Rate]]</f>
        <v>-0.23404255319148937</v>
      </c>
    </row>
    <row r="2833" spans="1:9" ht="14.25">
      <c r="A2833" s="63">
        <f>Table19[[#This Row],[UNITID]]</f>
        <v>215239</v>
      </c>
      <c r="B2833" s="148" t="str">
        <f>Table19[[#This Row],[OUTCOMES MEASURES]]</f>
        <v>Percent of adjusted cohort still enrolled at your institution at 8 years</v>
      </c>
      <c r="C2833" s="156">
        <f>Table19[[#This Row],[Growth Rate]]</f>
        <v>-0.5</v>
      </c>
      <c r="D2833">
        <f>Table20[[#This Row],[UNITID]]</f>
        <v>215239</v>
      </c>
      <c r="E2833" s="156">
        <f>Table20[[#This Row],[Growth Rate]]</f>
        <v>0</v>
      </c>
      <c r="F2833">
        <f>Table21[[#This Row],[UNITID]]</f>
        <v>215239</v>
      </c>
      <c r="G2833" s="158" t="str">
        <f>Table21[[#This Row],[Growth Rate]]</f>
        <v/>
      </c>
      <c r="H2833">
        <f>Table5[[#This Row],[UNITID]]</f>
        <v>215239</v>
      </c>
      <c r="I2833" s="156">
        <f>Table5[[#This Row],[Growth Rate]]</f>
        <v>-0.5</v>
      </c>
    </row>
    <row r="2834" spans="1:9" ht="14.25">
      <c r="A2834" s="63">
        <f>Table19[[#This Row],[UNITID]]</f>
        <v>215239</v>
      </c>
      <c r="B2834" s="148" t="str">
        <f>Table19[[#This Row],[OUTCOMES MEASURES]]</f>
        <v>Percent of adjusted cohort enrolled subsequently at another institution at 8 years</v>
      </c>
      <c r="C2834" s="156">
        <f>Table19[[#This Row],[Growth Rate]]</f>
        <v>-0.31578947368421051</v>
      </c>
      <c r="D2834">
        <f>Table20[[#This Row],[UNITID]]</f>
        <v>215239</v>
      </c>
      <c r="E2834" s="64">
        <f>Table20[[#This Row],[Growth Rate]]</f>
        <v>-0.21875</v>
      </c>
      <c r="F2834">
        <f>Table21[[#This Row],[UNITID]]</f>
        <v>215239</v>
      </c>
      <c r="G2834" s="158">
        <f>Table21[[#This Row],[Growth Rate]]</f>
        <v>-0.28260869565217389</v>
      </c>
      <c r="H2834">
        <f>Table5[[#This Row],[UNITID]]</f>
        <v>215239</v>
      </c>
      <c r="I2834" s="64">
        <f>Table5[[#This Row],[Growth Rate]]</f>
        <v>-0.22222222222222221</v>
      </c>
    </row>
    <row r="2835" spans="1:9" hidden="1">
      <c r="A2835">
        <f>Table19[[#This Row],[UNITID]]</f>
        <v>215239</v>
      </c>
      <c r="B2835" s="2" t="str">
        <f>Table19[[#This Row],[OUTCOMES MEASURES]]</f>
        <v>Percent of adjusted cohort enrollment status unknown at 8 years</v>
      </c>
      <c r="C2835" s="8">
        <f>Table19[[#This Row],[Growth Rate]]</f>
        <v>0.23076923076923078</v>
      </c>
      <c r="D2835">
        <f>Table20[[#This Row],[UNITID]]</f>
        <v>215239</v>
      </c>
      <c r="E2835" s="8">
        <f>Table20[[#This Row],[Growth Rate]]</f>
        <v>7.2727272727272724E-2</v>
      </c>
      <c r="F2835">
        <f>Table21[[#This Row],[UNITID]]</f>
        <v>215239</v>
      </c>
      <c r="G2835" s="8">
        <f>Table21[[#This Row],[Growth Rate]]</f>
        <v>0.47368421052631576</v>
      </c>
      <c r="H2835">
        <f>Table5[[#This Row],[UNITID]]</f>
        <v>215239</v>
      </c>
      <c r="I2835" s="8">
        <f>Table5[[#This Row],[Growth Rate]]</f>
        <v>0.34615384615384615</v>
      </c>
    </row>
    <row r="2836" spans="1:9" hidden="1">
      <c r="A2836">
        <f>Table19[[#This Row],[UNITID]]</f>
        <v>218858</v>
      </c>
      <c r="B2836" s="2" t="str">
        <f>Table19[[#This Row],[OUTCOMES MEASURES]]</f>
        <v>First-Time, Full-Time Cohort</v>
      </c>
      <c r="C2836" s="8">
        <f>Table19[[#This Row],[Growth Rate]]</f>
        <v>-0.16485225505443235</v>
      </c>
      <c r="D2836">
        <f>Table20[[#This Row],[UNITID]]</f>
        <v>218858</v>
      </c>
      <c r="E2836" s="8">
        <f>Table20[[#This Row],[Growth Rate]]</f>
        <v>-0.44117647058823528</v>
      </c>
      <c r="F2836">
        <f>Table21[[#This Row],[UNITID]]</f>
        <v>218858</v>
      </c>
      <c r="G2836" s="8">
        <f>Table21[[#This Row],[Growth Rate]]</f>
        <v>-0.74528301886792447</v>
      </c>
      <c r="H2836">
        <f>Table5[[#This Row],[UNITID]]</f>
        <v>218858</v>
      </c>
      <c r="I2836" s="8">
        <f>Table5[[#This Row],[Growth Rate]]</f>
        <v>-0.74479166666666663</v>
      </c>
    </row>
    <row r="2837" spans="1:9" hidden="1">
      <c r="A2837">
        <f>Table19[[#This Row],[UNITID]]</f>
        <v>218858</v>
      </c>
      <c r="B2837" t="str">
        <f>Table19[[#This Row],[OUTCOMES MEASURES]]</f>
        <v>Exclusions to cohort</v>
      </c>
      <c r="C2837" s="7">
        <f>Table19[[#This Row],[Growth Rate]]</f>
        <v>1</v>
      </c>
      <c r="D2837">
        <f>Table20[[#This Row],[UNITID]]</f>
        <v>218858</v>
      </c>
      <c r="E2837" s="7">
        <f>Table20[[#This Row],[Growth Rate]]</f>
        <v>-0.66666666666666663</v>
      </c>
      <c r="F2837">
        <f>Table21[[#This Row],[UNITID]]</f>
        <v>218858</v>
      </c>
      <c r="G2837" s="7" t="str">
        <f>Table21[[#This Row],[Growth Rate]]</f>
        <v/>
      </c>
      <c r="H2837">
        <f>Table5[[#This Row],[UNITID]]</f>
        <v>218858</v>
      </c>
      <c r="I2837" s="7" t="str">
        <f>Table5[[#This Row],[Growth Rate]]</f>
        <v/>
      </c>
    </row>
    <row r="2838" spans="1:9" ht="14.25">
      <c r="A2838" s="63">
        <f>Table19[[#This Row],[UNITID]]</f>
        <v>218858</v>
      </c>
      <c r="B2838" s="63" t="str">
        <f>Table19[[#This Row],[OUTCOMES MEASURES]]</f>
        <v>Adjusted cohort</v>
      </c>
      <c r="C2838" s="64">
        <f>Table19[[#This Row],[Growth Rate]]</f>
        <v>-0.16848673946957879</v>
      </c>
      <c r="D2838">
        <f>Table20[[#This Row],[UNITID]]</f>
        <v>218858</v>
      </c>
      <c r="E2838" s="64">
        <f>Table20[[#This Row],[Growth Rate]]</f>
        <v>-0.44006568144499181</v>
      </c>
      <c r="F2838">
        <f>Table21[[#This Row],[UNITID]]</f>
        <v>218858</v>
      </c>
      <c r="G2838" s="155">
        <f>Table21[[#This Row],[Growth Rate]]</f>
        <v>-0.74528301886792447</v>
      </c>
      <c r="H2838">
        <f>Table5[[#This Row],[UNITID]]</f>
        <v>218858</v>
      </c>
      <c r="I2838" s="64">
        <f>Table5[[#This Row],[Growth Rate]]</f>
        <v>-0.74479166666666663</v>
      </c>
    </row>
    <row r="2839" spans="1:9" hidden="1">
      <c r="A2839">
        <f>Table19[[#This Row],[UNITID]]</f>
        <v>218858</v>
      </c>
      <c r="B2839" t="str">
        <f>Table19[[#This Row],[OUTCOMES MEASURES]]</f>
        <v>Number of adjusted cohort receiving a certificate at 4 years</v>
      </c>
      <c r="C2839" s="7">
        <f>Table19[[#This Row],[Growth Rate]]</f>
        <v>-0.27586206896551724</v>
      </c>
      <c r="D2839">
        <f>Table20[[#This Row],[UNITID]]</f>
        <v>218858</v>
      </c>
      <c r="E2839" s="7">
        <f>Table20[[#This Row],[Growth Rate]]</f>
        <v>-0.29166666666666669</v>
      </c>
      <c r="F2839">
        <f>Table21[[#This Row],[UNITID]]</f>
        <v>218858</v>
      </c>
      <c r="G2839" s="7">
        <f>Table21[[#This Row],[Growth Rate]]</f>
        <v>-0.73684210526315785</v>
      </c>
      <c r="H2839">
        <f>Table5[[#This Row],[UNITID]]</f>
        <v>218858</v>
      </c>
      <c r="I2839" s="7">
        <f>Table5[[#This Row],[Growth Rate]]</f>
        <v>-0.83333333333333337</v>
      </c>
    </row>
    <row r="2840" spans="1:9" hidden="1">
      <c r="A2840">
        <f>Table19[[#This Row],[UNITID]]</f>
        <v>218858</v>
      </c>
      <c r="B2840" t="str">
        <f>Table19[[#This Row],[OUTCOMES MEASURES]]</f>
        <v>Number of adjusted cohort receiving an Associate's degree at 4 years</v>
      </c>
      <c r="C2840" s="7">
        <f>Table19[[#This Row],[Growth Rate]]</f>
        <v>0.65957446808510634</v>
      </c>
      <c r="D2840">
        <f>Table20[[#This Row],[UNITID]]</f>
        <v>218858</v>
      </c>
      <c r="E2840" s="7">
        <f>Table20[[#This Row],[Growth Rate]]</f>
        <v>-0.6</v>
      </c>
      <c r="F2840">
        <f>Table21[[#This Row],[UNITID]]</f>
        <v>218858</v>
      </c>
      <c r="G2840" s="7">
        <f>Table21[[#This Row],[Growth Rate]]</f>
        <v>-0.56521739130434778</v>
      </c>
      <c r="H2840">
        <f>Table5[[#This Row],[UNITID]]</f>
        <v>218858</v>
      </c>
      <c r="I2840" s="7">
        <f>Table5[[#This Row],[Growth Rate]]</f>
        <v>-0.59523809523809523</v>
      </c>
    </row>
    <row r="2841" spans="1:9" hidden="1">
      <c r="A2841">
        <f>Table19[[#This Row],[UNITID]]</f>
        <v>218858</v>
      </c>
      <c r="B2841" t="str">
        <f>Table19[[#This Row],[OUTCOMES MEASURES]]</f>
        <v>Number of adjusted cohort receiving a Bachelor's degree at 4 years</v>
      </c>
      <c r="C2841" s="7" t="str">
        <f>Table19[[#This Row],[Growth Rate]]</f>
        <v/>
      </c>
      <c r="D2841">
        <f>Table20[[#This Row],[UNITID]]</f>
        <v>218858</v>
      </c>
      <c r="E2841" s="7" t="str">
        <f>Table20[[#This Row],[Growth Rate]]</f>
        <v/>
      </c>
      <c r="F2841">
        <f>Table21[[#This Row],[UNITID]]</f>
        <v>218858</v>
      </c>
      <c r="G2841" s="7" t="str">
        <f>Table21[[#This Row],[Growth Rate]]</f>
        <v/>
      </c>
      <c r="H2841">
        <f>Table5[[#This Row],[UNITID]]</f>
        <v>218858</v>
      </c>
      <c r="I2841" s="7" t="str">
        <f>Table5[[#This Row],[Growth Rate]]</f>
        <v/>
      </c>
    </row>
    <row r="2842" spans="1:9" hidden="1">
      <c r="A2842">
        <f>Table19[[#This Row],[UNITID]]</f>
        <v>218858</v>
      </c>
      <c r="B2842" s="2" t="str">
        <f>Table19[[#This Row],[OUTCOMES MEASURES]]</f>
        <v>Number of adjusted cohort receiving an award at 4 years</v>
      </c>
      <c r="C2842" s="7">
        <f>Table19[[#This Row],[Growth Rate]]</f>
        <v>0.14285714285714285</v>
      </c>
      <c r="D2842">
        <f>Table20[[#This Row],[UNITID]]</f>
        <v>218858</v>
      </c>
      <c r="E2842" s="7">
        <f>Table20[[#This Row],[Growth Rate]]</f>
        <v>-0.43181818181818182</v>
      </c>
      <c r="F2842">
        <f>Table21[[#This Row],[UNITID]]</f>
        <v>218858</v>
      </c>
      <c r="G2842" s="21">
        <f>Table21[[#This Row],[Growth Rate]]</f>
        <v>-0.6428571428571429</v>
      </c>
      <c r="H2842">
        <f>Table5[[#This Row],[UNITID]]</f>
        <v>218858</v>
      </c>
      <c r="I2842" s="7">
        <f>Table5[[#This Row],[Growth Rate]]</f>
        <v>-0.68181818181818177</v>
      </c>
    </row>
    <row r="2843" spans="1:9" ht="14.25">
      <c r="A2843" s="63">
        <f>Table19[[#This Row],[UNITID]]</f>
        <v>218858</v>
      </c>
      <c r="B2843" s="148" t="str">
        <f>Table19[[#This Row],[OUTCOMES MEASURES]]</f>
        <v>Percent of adjusted cohort receiving an award at 4 years</v>
      </c>
      <c r="C2843" s="156">
        <f>Table19[[#This Row],[Growth Rate]]</f>
        <v>0.4375</v>
      </c>
      <c r="D2843">
        <f>Table20[[#This Row],[UNITID]]</f>
        <v>218858</v>
      </c>
      <c r="E2843" s="156">
        <f>Table20[[#This Row],[Growth Rate]]</f>
        <v>0</v>
      </c>
      <c r="F2843">
        <f>Table21[[#This Row],[UNITID]]</f>
        <v>218858</v>
      </c>
      <c r="G2843" s="157">
        <f>Table21[[#This Row],[Growth Rate]]</f>
        <v>0.4</v>
      </c>
      <c r="H2843">
        <f>Table5[[#This Row],[UNITID]]</f>
        <v>218858</v>
      </c>
      <c r="I2843" s="156">
        <f>Table5[[#This Row],[Growth Rate]]</f>
        <v>0.23529411764705882</v>
      </c>
    </row>
    <row r="2844" spans="1:9" hidden="1">
      <c r="A2844">
        <f>Table19[[#This Row],[UNITID]]</f>
        <v>218858</v>
      </c>
      <c r="B2844" t="str">
        <f>Table19[[#This Row],[OUTCOMES MEASURES]]</f>
        <v>Number of adjusted cohort receiving a certificate at 6 years</v>
      </c>
      <c r="C2844" s="7">
        <f>Table19[[#This Row],[Growth Rate]]</f>
        <v>-0.26666666666666666</v>
      </c>
      <c r="D2844">
        <f>Table20[[#This Row],[UNITID]]</f>
        <v>218858</v>
      </c>
      <c r="E2844" s="7">
        <f>Table20[[#This Row],[Growth Rate]]</f>
        <v>-0.44444444444444442</v>
      </c>
      <c r="F2844">
        <f>Table21[[#This Row],[UNITID]]</f>
        <v>218858</v>
      </c>
      <c r="G2844" s="7">
        <f>Table21[[#This Row],[Growth Rate]]</f>
        <v>-0.6875</v>
      </c>
      <c r="H2844">
        <f>Table5[[#This Row],[UNITID]]</f>
        <v>218858</v>
      </c>
      <c r="I2844" s="7">
        <f>Table5[[#This Row],[Growth Rate]]</f>
        <v>-0.90322580645161288</v>
      </c>
    </row>
    <row r="2845" spans="1:9" hidden="1">
      <c r="A2845">
        <f>Table19[[#This Row],[UNITID]]</f>
        <v>218858</v>
      </c>
      <c r="B2845" t="str">
        <f>Table19[[#This Row],[OUTCOMES MEASURES]]</f>
        <v>Number of adjusted cohort receiving an Associate's degree at 6 years</v>
      </c>
      <c r="C2845" s="7">
        <f>Table19[[#This Row],[Growth Rate]]</f>
        <v>0.38709677419354838</v>
      </c>
      <c r="D2845">
        <f>Table20[[#This Row],[UNITID]]</f>
        <v>218858</v>
      </c>
      <c r="E2845" s="7">
        <f>Table20[[#This Row],[Growth Rate]]</f>
        <v>-0.5757575757575758</v>
      </c>
      <c r="F2845">
        <f>Table21[[#This Row],[UNITID]]</f>
        <v>218858</v>
      </c>
      <c r="G2845" s="7">
        <f>Table21[[#This Row],[Growth Rate]]</f>
        <v>-0.6333333333333333</v>
      </c>
      <c r="H2845">
        <f>Table5[[#This Row],[UNITID]]</f>
        <v>218858</v>
      </c>
      <c r="I2845" s="7">
        <f>Table5[[#This Row],[Growth Rate]]</f>
        <v>-0.59615384615384615</v>
      </c>
    </row>
    <row r="2846" spans="1:9" hidden="1">
      <c r="A2846">
        <f>Table19[[#This Row],[UNITID]]</f>
        <v>218858</v>
      </c>
      <c r="B2846" t="str">
        <f>Table19[[#This Row],[OUTCOMES MEASURES]]</f>
        <v>Number of adjusted cohort receiving a Bachelor's degree at 6 years</v>
      </c>
      <c r="C2846" s="7" t="str">
        <f>Table19[[#This Row],[Growth Rate]]</f>
        <v/>
      </c>
      <c r="D2846">
        <f>Table20[[#This Row],[UNITID]]</f>
        <v>218858</v>
      </c>
      <c r="E2846" s="7" t="str">
        <f>Table20[[#This Row],[Growth Rate]]</f>
        <v/>
      </c>
      <c r="F2846">
        <f>Table21[[#This Row],[UNITID]]</f>
        <v>218858</v>
      </c>
      <c r="G2846" s="7" t="str">
        <f>Table21[[#This Row],[Growth Rate]]</f>
        <v/>
      </c>
      <c r="H2846">
        <f>Table5[[#This Row],[UNITID]]</f>
        <v>218858</v>
      </c>
      <c r="I2846" s="7" t="str">
        <f>Table5[[#This Row],[Growth Rate]]</f>
        <v/>
      </c>
    </row>
    <row r="2847" spans="1:9" hidden="1">
      <c r="A2847">
        <f>Table19[[#This Row],[UNITID]]</f>
        <v>218858</v>
      </c>
      <c r="B2847" s="2" t="str">
        <f>Table19[[#This Row],[OUTCOMES MEASURES]]</f>
        <v>Number of adjusted cohort receiving an award at 6 years</v>
      </c>
      <c r="C2847" s="7">
        <f>Table19[[#This Row],[Growth Rate]]</f>
        <v>6.5573770491803282E-2</v>
      </c>
      <c r="D2847">
        <f>Table20[[#This Row],[UNITID]]</f>
        <v>218858</v>
      </c>
      <c r="E2847" s="7">
        <f>Table20[[#This Row],[Growth Rate]]</f>
        <v>-0.51666666666666672</v>
      </c>
      <c r="F2847">
        <f>Table21[[#This Row],[UNITID]]</f>
        <v>218858</v>
      </c>
      <c r="G2847" s="21">
        <f>Table21[[#This Row],[Growth Rate]]</f>
        <v>-0.65217391304347827</v>
      </c>
      <c r="H2847">
        <f>Table5[[#This Row],[UNITID]]</f>
        <v>218858</v>
      </c>
      <c r="I2847" s="7">
        <f>Table5[[#This Row],[Growth Rate]]</f>
        <v>-0.71084337349397586</v>
      </c>
    </row>
    <row r="2848" spans="1:9" ht="14.25">
      <c r="A2848" s="63">
        <f>Table19[[#This Row],[UNITID]]</f>
        <v>218858</v>
      </c>
      <c r="B2848" s="148" t="str">
        <f>Table19[[#This Row],[OUTCOMES MEASURES]]</f>
        <v>Percent of adjusted cohort receiving an award at 6 years</v>
      </c>
      <c r="C2848" s="156">
        <f>Table19[[#This Row],[Growth Rate]]</f>
        <v>0.26315789473684209</v>
      </c>
      <c r="D2848">
        <f>Table20[[#This Row],[UNITID]]</f>
        <v>218858</v>
      </c>
      <c r="E2848" s="156">
        <f>Table20[[#This Row],[Growth Rate]]</f>
        <v>-0.1</v>
      </c>
      <c r="F2848">
        <f>Table21[[#This Row],[UNITID]]</f>
        <v>218858</v>
      </c>
      <c r="G2848" s="157">
        <f>Table21[[#This Row],[Growth Rate]]</f>
        <v>0.36363636363636365</v>
      </c>
      <c r="H2848">
        <f>Table5[[#This Row],[UNITID]]</f>
        <v>218858</v>
      </c>
      <c r="I2848" s="156">
        <f>Table5[[#This Row],[Growth Rate]]</f>
        <v>9.0909090909090912E-2</v>
      </c>
    </row>
    <row r="2849" spans="1:9" hidden="1">
      <c r="A2849">
        <f>Table19[[#This Row],[UNITID]]</f>
        <v>218858</v>
      </c>
      <c r="B2849" t="str">
        <f>Table19[[#This Row],[OUTCOMES MEASURES]]</f>
        <v>Number of adjusted cohort receiving a certificate at 8 years</v>
      </c>
      <c r="C2849" s="7">
        <f>Table19[[#This Row],[Growth Rate]]</f>
        <v>-0.26666666666666666</v>
      </c>
      <c r="D2849">
        <f>Table20[[#This Row],[UNITID]]</f>
        <v>218858</v>
      </c>
      <c r="E2849" s="7">
        <f>Table20[[#This Row],[Growth Rate]]</f>
        <v>-0.37931034482758619</v>
      </c>
      <c r="F2849">
        <f>Table21[[#This Row],[UNITID]]</f>
        <v>218858</v>
      </c>
      <c r="G2849" s="7">
        <f>Table21[[#This Row],[Growth Rate]]</f>
        <v>-0.6875</v>
      </c>
      <c r="H2849">
        <f>Table5[[#This Row],[UNITID]]</f>
        <v>218858</v>
      </c>
      <c r="I2849" s="7">
        <f>Table5[[#This Row],[Growth Rate]]</f>
        <v>-0.87096774193548387</v>
      </c>
    </row>
    <row r="2850" spans="1:9" hidden="1">
      <c r="A2850">
        <f>Table19[[#This Row],[UNITID]]</f>
        <v>218858</v>
      </c>
      <c r="B2850" t="str">
        <f>Table19[[#This Row],[OUTCOMES MEASURES]]</f>
        <v>Number of adjusted cohort receiving an Associate's degree at 8 years</v>
      </c>
      <c r="C2850" s="7">
        <f>Table19[[#This Row],[Growth Rate]]</f>
        <v>0.25714285714285712</v>
      </c>
      <c r="D2850">
        <f>Table20[[#This Row],[UNITID]]</f>
        <v>218858</v>
      </c>
      <c r="E2850" s="7">
        <f>Table20[[#This Row],[Growth Rate]]</f>
        <v>-0.625</v>
      </c>
      <c r="F2850">
        <f>Table21[[#This Row],[UNITID]]</f>
        <v>218858</v>
      </c>
      <c r="G2850" s="7">
        <f>Table21[[#This Row],[Growth Rate]]</f>
        <v>-0.61290322580645162</v>
      </c>
      <c r="H2850">
        <f>Table5[[#This Row],[UNITID]]</f>
        <v>218858</v>
      </c>
      <c r="I2850" s="7">
        <f>Table5[[#This Row],[Growth Rate]]</f>
        <v>-0.54716981132075471</v>
      </c>
    </row>
    <row r="2851" spans="1:9" hidden="1">
      <c r="A2851">
        <f>Table19[[#This Row],[UNITID]]</f>
        <v>218858</v>
      </c>
      <c r="B2851" t="str">
        <f>Table19[[#This Row],[OUTCOMES MEASURES]]</f>
        <v>Number of adjusted cohort receiving a Bachelor's degree at 8 years</v>
      </c>
      <c r="C2851" s="7" t="str">
        <f>Table19[[#This Row],[Growth Rate]]</f>
        <v/>
      </c>
      <c r="D2851">
        <f>Table20[[#This Row],[UNITID]]</f>
        <v>218858</v>
      </c>
      <c r="E2851" s="7" t="str">
        <f>Table20[[#This Row],[Growth Rate]]</f>
        <v/>
      </c>
      <c r="F2851">
        <f>Table21[[#This Row],[UNITID]]</f>
        <v>218858</v>
      </c>
      <c r="G2851" s="7" t="str">
        <f>Table21[[#This Row],[Growth Rate]]</f>
        <v/>
      </c>
      <c r="H2851">
        <f>Table5[[#This Row],[UNITID]]</f>
        <v>218858</v>
      </c>
      <c r="I2851" s="7" t="str">
        <f>Table5[[#This Row],[Growth Rate]]</f>
        <v/>
      </c>
    </row>
    <row r="2852" spans="1:9" hidden="1">
      <c r="A2852">
        <f>Table19[[#This Row],[UNITID]]</f>
        <v>218858</v>
      </c>
      <c r="B2852" t="str">
        <f>Table19[[#This Row],[OUTCOMES MEASURES]]</f>
        <v>Number of adjusted cohort receiving an award at 8 years</v>
      </c>
      <c r="C2852" s="7">
        <f>Table19[[#This Row],[Growth Rate]]</f>
        <v>1.5384615384615385E-2</v>
      </c>
      <c r="D2852">
        <f>Table20[[#This Row],[UNITID]]</f>
        <v>218858</v>
      </c>
      <c r="E2852" s="7">
        <f>Table20[[#This Row],[Growth Rate]]</f>
        <v>-0.52173913043478259</v>
      </c>
      <c r="F2852">
        <f>Table21[[#This Row],[UNITID]]</f>
        <v>218858</v>
      </c>
      <c r="G2852" s="7">
        <f>Table21[[#This Row],[Growth Rate]]</f>
        <v>-0.63829787234042556</v>
      </c>
      <c r="H2852">
        <f>Table5[[#This Row],[UNITID]]</f>
        <v>218858</v>
      </c>
      <c r="I2852" s="7">
        <f>Table5[[#This Row],[Growth Rate]]</f>
        <v>-0.66666666666666663</v>
      </c>
    </row>
    <row r="2853" spans="1:9" hidden="1">
      <c r="A2853">
        <f>Table19[[#This Row],[UNITID]]</f>
        <v>218858</v>
      </c>
      <c r="B2853" t="str">
        <f>Table19[[#This Row],[OUTCOMES MEASURES]]</f>
        <v>Number of adjusted cohort still enrolled at your institution at 8 years</v>
      </c>
      <c r="C2853" s="7">
        <f>Table19[[#This Row],[Growth Rate]]</f>
        <v>-0.22222222222222221</v>
      </c>
      <c r="D2853">
        <f>Table20[[#This Row],[UNITID]]</f>
        <v>218858</v>
      </c>
      <c r="E2853" s="7">
        <f>Table20[[#This Row],[Growth Rate]]</f>
        <v>0.6</v>
      </c>
      <c r="F2853">
        <f>Table21[[#This Row],[UNITID]]</f>
        <v>218858</v>
      </c>
      <c r="G2853" s="7">
        <f>Table21[[#This Row],[Growth Rate]]</f>
        <v>-1</v>
      </c>
      <c r="H2853">
        <f>Table5[[#This Row],[UNITID]]</f>
        <v>218858</v>
      </c>
      <c r="I2853" s="7">
        <f>Table5[[#This Row],[Growth Rate]]</f>
        <v>-0.5</v>
      </c>
    </row>
    <row r="2854" spans="1:9" hidden="1">
      <c r="A2854">
        <f>Table19[[#This Row],[UNITID]]</f>
        <v>218858</v>
      </c>
      <c r="B2854" t="str">
        <f>Table19[[#This Row],[OUTCOMES MEASURES]]</f>
        <v>Number of adjusted cohort who enrolled subsequently at another institution at 8 years</v>
      </c>
      <c r="C2854" s="7">
        <f>Table19[[#This Row],[Growth Rate]]</f>
        <v>-0.22159090909090909</v>
      </c>
      <c r="D2854">
        <f>Table20[[#This Row],[UNITID]]</f>
        <v>218858</v>
      </c>
      <c r="E2854" s="7">
        <f>Table20[[#This Row],[Growth Rate]]</f>
        <v>-0.49681528662420382</v>
      </c>
      <c r="F2854">
        <f>Table21[[#This Row],[UNITID]]</f>
        <v>218858</v>
      </c>
      <c r="G2854" s="7">
        <f>Table21[[#This Row],[Growth Rate]]</f>
        <v>-0.75510204081632648</v>
      </c>
      <c r="H2854">
        <f>Table5[[#This Row],[UNITID]]</f>
        <v>218858</v>
      </c>
      <c r="I2854" s="7">
        <f>Table5[[#This Row],[Growth Rate]]</f>
        <v>-0.70666666666666667</v>
      </c>
    </row>
    <row r="2855" spans="1:9" hidden="1">
      <c r="A2855">
        <f>Table19[[#This Row],[UNITID]]</f>
        <v>218858</v>
      </c>
      <c r="B2855" s="2" t="str">
        <f>Table19[[#This Row],[OUTCOMES MEASURES]]</f>
        <v>Number of adjusted cohort whose subsequent enrollment status is unknown at 8 years</v>
      </c>
      <c r="C2855" s="8">
        <f>Table19[[#This Row],[Growth Rate]]</f>
        <v>-0.21165644171779141</v>
      </c>
      <c r="D2855">
        <f>Table20[[#This Row],[UNITID]]</f>
        <v>218858</v>
      </c>
      <c r="E2855" s="7">
        <f>Table20[[#This Row],[Growth Rate]]</f>
        <v>-0.41534391534391535</v>
      </c>
      <c r="F2855">
        <f>Table21[[#This Row],[UNITID]]</f>
        <v>218858</v>
      </c>
      <c r="G2855" s="7">
        <f>Table21[[#This Row],[Growth Rate]]</f>
        <v>-0.80303030303030298</v>
      </c>
      <c r="H2855">
        <f>Table5[[#This Row],[UNITID]]</f>
        <v>218858</v>
      </c>
      <c r="I2855" s="7">
        <f>Table5[[#This Row],[Growth Rate]]</f>
        <v>-0.83108108108108103</v>
      </c>
    </row>
    <row r="2856" spans="1:9" hidden="1">
      <c r="A2856">
        <f>Table19[[#This Row],[UNITID]]</f>
        <v>218858</v>
      </c>
      <c r="B2856" s="2" t="str">
        <f>Table19[[#This Row],[OUTCOMES MEASURES]]</f>
        <v>Number of adjusted cohort who did not receive an award from your institution at 8 years</v>
      </c>
      <c r="C2856" s="7">
        <f>Table19[[#This Row],[Growth Rate]]</f>
        <v>-0.21526418786692758</v>
      </c>
      <c r="D2856">
        <f>Table20[[#This Row],[UNITID]]</f>
        <v>218858</v>
      </c>
      <c r="E2856" s="7">
        <f>Table20[[#This Row],[Growth Rate]]</f>
        <v>-0.42962962962962964</v>
      </c>
      <c r="F2856">
        <f>Table21[[#This Row],[UNITID]]</f>
        <v>218858</v>
      </c>
      <c r="G2856" s="21">
        <f>Table21[[#This Row],[Growth Rate]]</f>
        <v>-0.77575757575757576</v>
      </c>
      <c r="H2856">
        <f>Table5[[#This Row],[UNITID]]</f>
        <v>218858</v>
      </c>
      <c r="I2856" s="7">
        <f>Table5[[#This Row],[Growth Rate]]</f>
        <v>-0.76666666666666672</v>
      </c>
    </row>
    <row r="2857" spans="1:9" ht="14.25">
      <c r="A2857" s="63">
        <f>Table19[[#This Row],[UNITID]]</f>
        <v>218858</v>
      </c>
      <c r="B2857" s="148" t="str">
        <f>Table19[[#This Row],[OUTCOMES MEASURES]]</f>
        <v>Percent of adjusted cohort receiving an award at 8 years</v>
      </c>
      <c r="C2857" s="156">
        <f>Table19[[#This Row],[Growth Rate]]</f>
        <v>0.25</v>
      </c>
      <c r="D2857">
        <f>Table20[[#This Row],[UNITID]]</f>
        <v>218858</v>
      </c>
      <c r="E2857" s="156">
        <f>Table20[[#This Row],[Growth Rate]]</f>
        <v>-9.0909090909090912E-2</v>
      </c>
      <c r="F2857">
        <f>Table21[[#This Row],[UNITID]]</f>
        <v>218858</v>
      </c>
      <c r="G2857" s="157">
        <f>Table21[[#This Row],[Growth Rate]]</f>
        <v>0.40909090909090912</v>
      </c>
      <c r="H2857">
        <f>Table5[[#This Row],[UNITID]]</f>
        <v>218858</v>
      </c>
      <c r="I2857" s="156">
        <f>Table5[[#This Row],[Growth Rate]]</f>
        <v>0.31818181818181818</v>
      </c>
    </row>
    <row r="2858" spans="1:9" hidden="1">
      <c r="A2858">
        <f>Table19[[#This Row],[UNITID]]</f>
        <v>218858</v>
      </c>
      <c r="B2858" s="2" t="str">
        <f>Table19[[#This Row],[OUTCOMES MEASURES]]</f>
        <v>Percent of adjusted cohort still or subsequently enrolled at 8 years</v>
      </c>
      <c r="C2858" s="8">
        <f>Table19[[#This Row],[Growth Rate]]</f>
        <v>-6.8965517241379309E-2</v>
      </c>
      <c r="D2858">
        <f>Table20[[#This Row],[UNITID]]</f>
        <v>218858</v>
      </c>
      <c r="E2858" s="7">
        <f>Table20[[#This Row],[Growth Rate]]</f>
        <v>-3.7037037037037035E-2</v>
      </c>
      <c r="F2858">
        <f>Table21[[#This Row],[UNITID]]</f>
        <v>218858</v>
      </c>
      <c r="G2858" s="21">
        <f>Table21[[#This Row],[Growth Rate]]</f>
        <v>-6.3829787234042548E-2</v>
      </c>
      <c r="H2858">
        <f>Table5[[#This Row],[UNITID]]</f>
        <v>218858</v>
      </c>
      <c r="I2858" s="7">
        <f>Table5[[#This Row],[Growth Rate]]</f>
        <v>0.15</v>
      </c>
    </row>
    <row r="2859" spans="1:9" ht="14.25">
      <c r="A2859" s="63">
        <f>Table19[[#This Row],[UNITID]]</f>
        <v>218858</v>
      </c>
      <c r="B2859" s="148" t="str">
        <f>Table19[[#This Row],[OUTCOMES MEASURES]]</f>
        <v>Percent of adjusted cohort still enrolled at your institution at 8 years</v>
      </c>
      <c r="C2859" s="156">
        <f>Table19[[#This Row],[Growth Rate]]</f>
        <v>0</v>
      </c>
      <c r="D2859">
        <f>Table20[[#This Row],[UNITID]]</f>
        <v>218858</v>
      </c>
      <c r="E2859" s="156">
        <f>Table20[[#This Row],[Growth Rate]]</f>
        <v>1</v>
      </c>
      <c r="F2859">
        <f>Table21[[#This Row],[UNITID]]</f>
        <v>218858</v>
      </c>
      <c r="G2859" s="158" t="str">
        <f>Table21[[#This Row],[Growth Rate]]</f>
        <v/>
      </c>
      <c r="H2859">
        <f>Table5[[#This Row],[UNITID]]</f>
        <v>218858</v>
      </c>
      <c r="I2859" s="156">
        <f>Table5[[#This Row],[Growth Rate]]</f>
        <v>0</v>
      </c>
    </row>
    <row r="2860" spans="1:9" ht="14.25">
      <c r="A2860" s="63">
        <f>Table19[[#This Row],[UNITID]]</f>
        <v>218858</v>
      </c>
      <c r="B2860" s="148" t="str">
        <f>Table19[[#This Row],[OUTCOMES MEASURES]]</f>
        <v>Percent of adjusted cohort enrolled subsequently at another institution at 8 years</v>
      </c>
      <c r="C2860" s="156">
        <f>Table19[[#This Row],[Growth Rate]]</f>
        <v>-3.7037037037037035E-2</v>
      </c>
      <c r="D2860">
        <f>Table20[[#This Row],[UNITID]]</f>
        <v>218858</v>
      </c>
      <c r="E2860" s="64">
        <f>Table20[[#This Row],[Growth Rate]]</f>
        <v>-0.11538461538461539</v>
      </c>
      <c r="F2860">
        <f>Table21[[#This Row],[UNITID]]</f>
        <v>218858</v>
      </c>
      <c r="G2860" s="158">
        <f>Table21[[#This Row],[Growth Rate]]</f>
        <v>-4.3478260869565216E-2</v>
      </c>
      <c r="H2860">
        <f>Table5[[#This Row],[UNITID]]</f>
        <v>218858</v>
      </c>
      <c r="I2860" s="64">
        <f>Table5[[#This Row],[Growth Rate]]</f>
        <v>0.15384615384615385</v>
      </c>
    </row>
    <row r="2861" spans="1:9" hidden="1">
      <c r="A2861">
        <f>Table19[[#This Row],[UNITID]]</f>
        <v>218858</v>
      </c>
      <c r="B2861" s="2" t="str">
        <f>Table19[[#This Row],[OUTCOMES MEASURES]]</f>
        <v>Percent of adjusted cohort enrollment status unknown at 8 years</v>
      </c>
      <c r="C2861" s="8">
        <f>Table19[[#This Row],[Growth Rate]]</f>
        <v>-5.8823529411764705E-2</v>
      </c>
      <c r="D2861">
        <f>Table20[[#This Row],[UNITID]]</f>
        <v>218858</v>
      </c>
      <c r="E2861" s="8">
        <f>Table20[[#This Row],[Growth Rate]]</f>
        <v>4.8387096774193547E-2</v>
      </c>
      <c r="F2861">
        <f>Table21[[#This Row],[UNITID]]</f>
        <v>218858</v>
      </c>
      <c r="G2861" s="8">
        <f>Table21[[#This Row],[Growth Rate]]</f>
        <v>-0.22580645161290322</v>
      </c>
      <c r="H2861">
        <f>Table5[[#This Row],[UNITID]]</f>
        <v>218858</v>
      </c>
      <c r="I2861" s="8">
        <f>Table5[[#This Row],[Growth Rate]]</f>
        <v>-0.33333333333333331</v>
      </c>
    </row>
    <row r="2862" spans="1:9" hidden="1">
      <c r="A2862">
        <f>Table19[[#This Row],[UNITID]]</f>
        <v>219408</v>
      </c>
      <c r="B2862" s="2" t="str">
        <f>Table19[[#This Row],[OUTCOMES MEASURES]]</f>
        <v>First-Time, Full-Time Cohort</v>
      </c>
      <c r="C2862" s="8">
        <f>Table19[[#This Row],[Growth Rate]]</f>
        <v>-0.59701492537313428</v>
      </c>
      <c r="D2862">
        <f>Table20[[#This Row],[UNITID]]</f>
        <v>219408</v>
      </c>
      <c r="E2862" s="8">
        <f>Table20[[#This Row],[Growth Rate]]</f>
        <v>-0.125</v>
      </c>
      <c r="F2862">
        <f>Table21[[#This Row],[UNITID]]</f>
        <v>219408</v>
      </c>
      <c r="G2862" s="8" t="str">
        <f>Table21[[#This Row],[Growth Rate]]</f>
        <v/>
      </c>
      <c r="H2862">
        <f>Table5[[#This Row],[UNITID]]</f>
        <v>219408</v>
      </c>
      <c r="I2862" s="8" t="str">
        <f>Table5[[#This Row],[Growth Rate]]</f>
        <v/>
      </c>
    </row>
    <row r="2863" spans="1:9" hidden="1">
      <c r="A2863">
        <f>Table19[[#This Row],[UNITID]]</f>
        <v>219408</v>
      </c>
      <c r="B2863" t="str">
        <f>Table19[[#This Row],[OUTCOMES MEASURES]]</f>
        <v>Exclusions to cohort</v>
      </c>
      <c r="C2863" s="7" t="str">
        <f>Table19[[#This Row],[Growth Rate]]</f>
        <v/>
      </c>
      <c r="D2863">
        <f>Table20[[#This Row],[UNITID]]</f>
        <v>219408</v>
      </c>
      <c r="E2863" s="7" t="str">
        <f>Table20[[#This Row],[Growth Rate]]</f>
        <v/>
      </c>
      <c r="F2863">
        <f>Table21[[#This Row],[UNITID]]</f>
        <v>219408</v>
      </c>
      <c r="G2863" s="7" t="str">
        <f>Table21[[#This Row],[Growth Rate]]</f>
        <v/>
      </c>
      <c r="H2863">
        <f>Table5[[#This Row],[UNITID]]</f>
        <v>219408</v>
      </c>
      <c r="I2863" s="7" t="str">
        <f>Table5[[#This Row],[Growth Rate]]</f>
        <v/>
      </c>
    </row>
    <row r="2864" spans="1:9" ht="14.25">
      <c r="A2864" s="63">
        <f>Table19[[#This Row],[UNITID]]</f>
        <v>219408</v>
      </c>
      <c r="B2864" s="63" t="str">
        <f>Table19[[#This Row],[OUTCOMES MEASURES]]</f>
        <v>Adjusted cohort</v>
      </c>
      <c r="C2864" s="64">
        <f>Table19[[#This Row],[Growth Rate]]</f>
        <v>-0.59701492537313428</v>
      </c>
      <c r="D2864">
        <f>Table20[[#This Row],[UNITID]]</f>
        <v>219408</v>
      </c>
      <c r="E2864" s="64">
        <f>Table20[[#This Row],[Growth Rate]]</f>
        <v>-0.125</v>
      </c>
      <c r="F2864">
        <f>Table21[[#This Row],[UNITID]]</f>
        <v>219408</v>
      </c>
      <c r="G2864" s="155" t="str">
        <f>Table21[[#This Row],[Growth Rate]]</f>
        <v/>
      </c>
      <c r="H2864">
        <f>Table5[[#This Row],[UNITID]]</f>
        <v>219408</v>
      </c>
      <c r="I2864" s="64" t="str">
        <f>Table5[[#This Row],[Growth Rate]]</f>
        <v/>
      </c>
    </row>
    <row r="2865" spans="1:9" hidden="1">
      <c r="A2865">
        <f>Table19[[#This Row],[UNITID]]</f>
        <v>219408</v>
      </c>
      <c r="B2865" t="str">
        <f>Table19[[#This Row],[OUTCOMES MEASURES]]</f>
        <v>Number of adjusted cohort receiving a certificate at 4 years</v>
      </c>
      <c r="C2865" s="7" t="str">
        <f>Table19[[#This Row],[Growth Rate]]</f>
        <v/>
      </c>
      <c r="D2865">
        <f>Table20[[#This Row],[UNITID]]</f>
        <v>219408</v>
      </c>
      <c r="E2865" s="7" t="str">
        <f>Table20[[#This Row],[Growth Rate]]</f>
        <v/>
      </c>
      <c r="F2865">
        <f>Table21[[#This Row],[UNITID]]</f>
        <v>219408</v>
      </c>
      <c r="G2865" s="7" t="str">
        <f>Table21[[#This Row],[Growth Rate]]</f>
        <v/>
      </c>
      <c r="H2865">
        <f>Table5[[#This Row],[UNITID]]</f>
        <v>219408</v>
      </c>
      <c r="I2865" s="7" t="str">
        <f>Table5[[#This Row],[Growth Rate]]</f>
        <v/>
      </c>
    </row>
    <row r="2866" spans="1:9" hidden="1">
      <c r="A2866">
        <f>Table19[[#This Row],[UNITID]]</f>
        <v>219408</v>
      </c>
      <c r="B2866" t="str">
        <f>Table19[[#This Row],[OUTCOMES MEASURES]]</f>
        <v>Number of adjusted cohort receiving an Associate's degree at 4 years</v>
      </c>
      <c r="C2866" s="7" t="str">
        <f>Table19[[#This Row],[Growth Rate]]</f>
        <v/>
      </c>
      <c r="D2866">
        <f>Table20[[#This Row],[UNITID]]</f>
        <v>219408</v>
      </c>
      <c r="E2866" s="7" t="str">
        <f>Table20[[#This Row],[Growth Rate]]</f>
        <v/>
      </c>
      <c r="F2866">
        <f>Table21[[#This Row],[UNITID]]</f>
        <v>219408</v>
      </c>
      <c r="G2866" s="7" t="str">
        <f>Table21[[#This Row],[Growth Rate]]</f>
        <v/>
      </c>
      <c r="H2866">
        <f>Table5[[#This Row],[UNITID]]</f>
        <v>219408</v>
      </c>
      <c r="I2866" s="7" t="str">
        <f>Table5[[#This Row],[Growth Rate]]</f>
        <v/>
      </c>
    </row>
    <row r="2867" spans="1:9" hidden="1">
      <c r="A2867">
        <f>Table19[[#This Row],[UNITID]]</f>
        <v>219408</v>
      </c>
      <c r="B2867" t="str">
        <f>Table19[[#This Row],[OUTCOMES MEASURES]]</f>
        <v>Number of adjusted cohort receiving a Bachelor's degree at 4 years</v>
      </c>
      <c r="C2867" s="7" t="str">
        <f>Table19[[#This Row],[Growth Rate]]</f>
        <v/>
      </c>
      <c r="D2867">
        <f>Table20[[#This Row],[UNITID]]</f>
        <v>219408</v>
      </c>
      <c r="E2867" s="7" t="str">
        <f>Table20[[#This Row],[Growth Rate]]</f>
        <v/>
      </c>
      <c r="F2867">
        <f>Table21[[#This Row],[UNITID]]</f>
        <v>219408</v>
      </c>
      <c r="G2867" s="7" t="str">
        <f>Table21[[#This Row],[Growth Rate]]</f>
        <v/>
      </c>
      <c r="H2867">
        <f>Table5[[#This Row],[UNITID]]</f>
        <v>219408</v>
      </c>
      <c r="I2867" s="7" t="str">
        <f>Table5[[#This Row],[Growth Rate]]</f>
        <v/>
      </c>
    </row>
    <row r="2868" spans="1:9" hidden="1">
      <c r="A2868">
        <f>Table19[[#This Row],[UNITID]]</f>
        <v>219408</v>
      </c>
      <c r="B2868" s="2" t="str">
        <f>Table19[[#This Row],[OUTCOMES MEASURES]]</f>
        <v>Number of adjusted cohort receiving an award at 4 years</v>
      </c>
      <c r="C2868" s="7" t="str">
        <f>Table19[[#This Row],[Growth Rate]]</f>
        <v/>
      </c>
      <c r="D2868">
        <f>Table20[[#This Row],[UNITID]]</f>
        <v>219408</v>
      </c>
      <c r="E2868" s="7" t="str">
        <f>Table20[[#This Row],[Growth Rate]]</f>
        <v/>
      </c>
      <c r="F2868">
        <f>Table21[[#This Row],[UNITID]]</f>
        <v>219408</v>
      </c>
      <c r="G2868" s="21" t="str">
        <f>Table21[[#This Row],[Growth Rate]]</f>
        <v/>
      </c>
      <c r="H2868">
        <f>Table5[[#This Row],[UNITID]]</f>
        <v>219408</v>
      </c>
      <c r="I2868" s="7" t="str">
        <f>Table5[[#This Row],[Growth Rate]]</f>
        <v/>
      </c>
    </row>
    <row r="2869" spans="1:9" ht="14.25">
      <c r="A2869" s="63">
        <f>Table19[[#This Row],[UNITID]]</f>
        <v>219408</v>
      </c>
      <c r="B2869" s="148" t="str">
        <f>Table19[[#This Row],[OUTCOMES MEASURES]]</f>
        <v>Percent of adjusted cohort receiving an award at 4 years</v>
      </c>
      <c r="C2869" s="156" t="str">
        <f>Table19[[#This Row],[Growth Rate]]</f>
        <v/>
      </c>
      <c r="D2869">
        <f>Table20[[#This Row],[UNITID]]</f>
        <v>219408</v>
      </c>
      <c r="E2869" s="156" t="str">
        <f>Table20[[#This Row],[Growth Rate]]</f>
        <v/>
      </c>
      <c r="F2869">
        <f>Table21[[#This Row],[UNITID]]</f>
        <v>219408</v>
      </c>
      <c r="G2869" s="157" t="str">
        <f>Table21[[#This Row],[Growth Rate]]</f>
        <v/>
      </c>
      <c r="H2869">
        <f>Table5[[#This Row],[UNITID]]</f>
        <v>219408</v>
      </c>
      <c r="I2869" s="156" t="str">
        <f>Table5[[#This Row],[Growth Rate]]</f>
        <v/>
      </c>
    </row>
    <row r="2870" spans="1:9" hidden="1">
      <c r="A2870">
        <f>Table19[[#This Row],[UNITID]]</f>
        <v>219408</v>
      </c>
      <c r="B2870" t="str">
        <f>Table19[[#This Row],[OUTCOMES MEASURES]]</f>
        <v>Number of adjusted cohort receiving a certificate at 6 years</v>
      </c>
      <c r="C2870" s="7" t="str">
        <f>Table19[[#This Row],[Growth Rate]]</f>
        <v/>
      </c>
      <c r="D2870">
        <f>Table20[[#This Row],[UNITID]]</f>
        <v>219408</v>
      </c>
      <c r="E2870" s="7" t="str">
        <f>Table20[[#This Row],[Growth Rate]]</f>
        <v/>
      </c>
      <c r="F2870">
        <f>Table21[[#This Row],[UNITID]]</f>
        <v>219408</v>
      </c>
      <c r="G2870" s="7" t="str">
        <f>Table21[[#This Row],[Growth Rate]]</f>
        <v/>
      </c>
      <c r="H2870">
        <f>Table5[[#This Row],[UNITID]]</f>
        <v>219408</v>
      </c>
      <c r="I2870" s="7" t="str">
        <f>Table5[[#This Row],[Growth Rate]]</f>
        <v/>
      </c>
    </row>
    <row r="2871" spans="1:9" hidden="1">
      <c r="A2871">
        <f>Table19[[#This Row],[UNITID]]</f>
        <v>219408</v>
      </c>
      <c r="B2871" t="str">
        <f>Table19[[#This Row],[OUTCOMES MEASURES]]</f>
        <v>Number of adjusted cohort receiving an Associate's degree at 6 years</v>
      </c>
      <c r="C2871" s="7" t="str">
        <f>Table19[[#This Row],[Growth Rate]]</f>
        <v/>
      </c>
      <c r="D2871">
        <f>Table20[[#This Row],[UNITID]]</f>
        <v>219408</v>
      </c>
      <c r="E2871" s="7" t="str">
        <f>Table20[[#This Row],[Growth Rate]]</f>
        <v/>
      </c>
      <c r="F2871">
        <f>Table21[[#This Row],[UNITID]]</f>
        <v>219408</v>
      </c>
      <c r="G2871" s="7" t="str">
        <f>Table21[[#This Row],[Growth Rate]]</f>
        <v/>
      </c>
      <c r="H2871">
        <f>Table5[[#This Row],[UNITID]]</f>
        <v>219408</v>
      </c>
      <c r="I2871" s="7" t="str">
        <f>Table5[[#This Row],[Growth Rate]]</f>
        <v/>
      </c>
    </row>
    <row r="2872" spans="1:9" hidden="1">
      <c r="A2872">
        <f>Table19[[#This Row],[UNITID]]</f>
        <v>219408</v>
      </c>
      <c r="B2872" t="str">
        <f>Table19[[#This Row],[OUTCOMES MEASURES]]</f>
        <v>Number of adjusted cohort receiving a Bachelor's degree at 6 years</v>
      </c>
      <c r="C2872" s="7" t="str">
        <f>Table19[[#This Row],[Growth Rate]]</f>
        <v/>
      </c>
      <c r="D2872">
        <f>Table20[[#This Row],[UNITID]]</f>
        <v>219408</v>
      </c>
      <c r="E2872" s="7" t="str">
        <f>Table20[[#This Row],[Growth Rate]]</f>
        <v/>
      </c>
      <c r="F2872">
        <f>Table21[[#This Row],[UNITID]]</f>
        <v>219408</v>
      </c>
      <c r="G2872" s="7" t="str">
        <f>Table21[[#This Row],[Growth Rate]]</f>
        <v/>
      </c>
      <c r="H2872">
        <f>Table5[[#This Row],[UNITID]]</f>
        <v>219408</v>
      </c>
      <c r="I2872" s="7" t="str">
        <f>Table5[[#This Row],[Growth Rate]]</f>
        <v/>
      </c>
    </row>
    <row r="2873" spans="1:9" hidden="1">
      <c r="A2873">
        <f>Table19[[#This Row],[UNITID]]</f>
        <v>219408</v>
      </c>
      <c r="B2873" s="2" t="str">
        <f>Table19[[#This Row],[OUTCOMES MEASURES]]</f>
        <v>Number of adjusted cohort receiving an award at 6 years</v>
      </c>
      <c r="C2873" s="7" t="str">
        <f>Table19[[#This Row],[Growth Rate]]</f>
        <v/>
      </c>
      <c r="D2873">
        <f>Table20[[#This Row],[UNITID]]</f>
        <v>219408</v>
      </c>
      <c r="E2873" s="7" t="str">
        <f>Table20[[#This Row],[Growth Rate]]</f>
        <v/>
      </c>
      <c r="F2873">
        <f>Table21[[#This Row],[UNITID]]</f>
        <v>219408</v>
      </c>
      <c r="G2873" s="21" t="str">
        <f>Table21[[#This Row],[Growth Rate]]</f>
        <v/>
      </c>
      <c r="H2873">
        <f>Table5[[#This Row],[UNITID]]</f>
        <v>219408</v>
      </c>
      <c r="I2873" s="7" t="str">
        <f>Table5[[#This Row],[Growth Rate]]</f>
        <v/>
      </c>
    </row>
    <row r="2874" spans="1:9" ht="14.25">
      <c r="A2874" s="63">
        <f>Table19[[#This Row],[UNITID]]</f>
        <v>219408</v>
      </c>
      <c r="B2874" s="148" t="str">
        <f>Table19[[#This Row],[OUTCOMES MEASURES]]</f>
        <v>Percent of adjusted cohort receiving an award at 6 years</v>
      </c>
      <c r="C2874" s="156" t="str">
        <f>Table19[[#This Row],[Growth Rate]]</f>
        <v/>
      </c>
      <c r="D2874">
        <f>Table20[[#This Row],[UNITID]]</f>
        <v>219408</v>
      </c>
      <c r="E2874" s="156" t="str">
        <f>Table20[[#This Row],[Growth Rate]]</f>
        <v/>
      </c>
      <c r="F2874">
        <f>Table21[[#This Row],[UNITID]]</f>
        <v>219408</v>
      </c>
      <c r="G2874" s="157" t="str">
        <f>Table21[[#This Row],[Growth Rate]]</f>
        <v/>
      </c>
      <c r="H2874">
        <f>Table5[[#This Row],[UNITID]]</f>
        <v>219408</v>
      </c>
      <c r="I2874" s="156" t="str">
        <f>Table5[[#This Row],[Growth Rate]]</f>
        <v/>
      </c>
    </row>
    <row r="2875" spans="1:9" hidden="1">
      <c r="A2875">
        <f>Table19[[#This Row],[UNITID]]</f>
        <v>219408</v>
      </c>
      <c r="B2875" t="str">
        <f>Table19[[#This Row],[OUTCOMES MEASURES]]</f>
        <v>Number of adjusted cohort receiving a certificate at 8 years</v>
      </c>
      <c r="C2875" s="7">
        <f>Table19[[#This Row],[Growth Rate]]</f>
        <v>-0.83333333333333337</v>
      </c>
      <c r="D2875">
        <f>Table20[[#This Row],[UNITID]]</f>
        <v>219408</v>
      </c>
      <c r="E2875" s="7" t="str">
        <f>Table20[[#This Row],[Growth Rate]]</f>
        <v/>
      </c>
      <c r="F2875">
        <f>Table21[[#This Row],[UNITID]]</f>
        <v>219408</v>
      </c>
      <c r="G2875" s="7" t="str">
        <f>Table21[[#This Row],[Growth Rate]]</f>
        <v/>
      </c>
      <c r="H2875">
        <f>Table5[[#This Row],[UNITID]]</f>
        <v>219408</v>
      </c>
      <c r="I2875" s="7" t="str">
        <f>Table5[[#This Row],[Growth Rate]]</f>
        <v/>
      </c>
    </row>
    <row r="2876" spans="1:9" hidden="1">
      <c r="A2876">
        <f>Table19[[#This Row],[UNITID]]</f>
        <v>219408</v>
      </c>
      <c r="B2876" t="str">
        <f>Table19[[#This Row],[OUTCOMES MEASURES]]</f>
        <v>Number of adjusted cohort receiving an Associate's degree at 8 years</v>
      </c>
      <c r="C2876" s="7" t="str">
        <f>Table19[[#This Row],[Growth Rate]]</f>
        <v/>
      </c>
      <c r="D2876">
        <f>Table20[[#This Row],[UNITID]]</f>
        <v>219408</v>
      </c>
      <c r="E2876" s="7" t="str">
        <f>Table20[[#This Row],[Growth Rate]]</f>
        <v/>
      </c>
      <c r="F2876">
        <f>Table21[[#This Row],[UNITID]]</f>
        <v>219408</v>
      </c>
      <c r="G2876" s="7" t="str">
        <f>Table21[[#This Row],[Growth Rate]]</f>
        <v/>
      </c>
      <c r="H2876">
        <f>Table5[[#This Row],[UNITID]]</f>
        <v>219408</v>
      </c>
      <c r="I2876" s="7" t="str">
        <f>Table5[[#This Row],[Growth Rate]]</f>
        <v/>
      </c>
    </row>
    <row r="2877" spans="1:9" hidden="1">
      <c r="A2877">
        <f>Table19[[#This Row],[UNITID]]</f>
        <v>219408</v>
      </c>
      <c r="B2877" t="str">
        <f>Table19[[#This Row],[OUTCOMES MEASURES]]</f>
        <v>Number of adjusted cohort receiving a Bachelor's degree at 8 years</v>
      </c>
      <c r="C2877" s="7" t="str">
        <f>Table19[[#This Row],[Growth Rate]]</f>
        <v/>
      </c>
      <c r="D2877">
        <f>Table20[[#This Row],[UNITID]]</f>
        <v>219408</v>
      </c>
      <c r="E2877" s="7" t="str">
        <f>Table20[[#This Row],[Growth Rate]]</f>
        <v/>
      </c>
      <c r="F2877">
        <f>Table21[[#This Row],[UNITID]]</f>
        <v>219408</v>
      </c>
      <c r="G2877" s="7" t="str">
        <f>Table21[[#This Row],[Growth Rate]]</f>
        <v/>
      </c>
      <c r="H2877">
        <f>Table5[[#This Row],[UNITID]]</f>
        <v>219408</v>
      </c>
      <c r="I2877" s="7" t="str">
        <f>Table5[[#This Row],[Growth Rate]]</f>
        <v/>
      </c>
    </row>
    <row r="2878" spans="1:9" hidden="1">
      <c r="A2878">
        <f>Table19[[#This Row],[UNITID]]</f>
        <v>219408</v>
      </c>
      <c r="B2878" t="str">
        <f>Table19[[#This Row],[OUTCOMES MEASURES]]</f>
        <v>Number of adjusted cohort receiving an award at 8 years</v>
      </c>
      <c r="C2878" s="7">
        <f>Table19[[#This Row],[Growth Rate]]</f>
        <v>-0.5</v>
      </c>
      <c r="D2878">
        <f>Table20[[#This Row],[UNITID]]</f>
        <v>219408</v>
      </c>
      <c r="E2878" s="7" t="str">
        <f>Table20[[#This Row],[Growth Rate]]</f>
        <v/>
      </c>
      <c r="F2878">
        <f>Table21[[#This Row],[UNITID]]</f>
        <v>219408</v>
      </c>
      <c r="G2878" s="7" t="str">
        <f>Table21[[#This Row],[Growth Rate]]</f>
        <v/>
      </c>
      <c r="H2878">
        <f>Table5[[#This Row],[UNITID]]</f>
        <v>219408</v>
      </c>
      <c r="I2878" s="7" t="str">
        <f>Table5[[#This Row],[Growth Rate]]</f>
        <v/>
      </c>
    </row>
    <row r="2879" spans="1:9" hidden="1">
      <c r="A2879">
        <f>Table19[[#This Row],[UNITID]]</f>
        <v>219408</v>
      </c>
      <c r="B2879" t="str">
        <f>Table19[[#This Row],[OUTCOMES MEASURES]]</f>
        <v>Number of adjusted cohort still enrolled at your institution at 8 years</v>
      </c>
      <c r="C2879" s="7" t="str">
        <f>Table19[[#This Row],[Growth Rate]]</f>
        <v/>
      </c>
      <c r="D2879">
        <f>Table20[[#This Row],[UNITID]]</f>
        <v>219408</v>
      </c>
      <c r="E2879" s="7" t="str">
        <f>Table20[[#This Row],[Growth Rate]]</f>
        <v/>
      </c>
      <c r="F2879">
        <f>Table21[[#This Row],[UNITID]]</f>
        <v>219408</v>
      </c>
      <c r="G2879" s="7" t="str">
        <f>Table21[[#This Row],[Growth Rate]]</f>
        <v/>
      </c>
      <c r="H2879">
        <f>Table5[[#This Row],[UNITID]]</f>
        <v>219408</v>
      </c>
      <c r="I2879" s="7" t="str">
        <f>Table5[[#This Row],[Growth Rate]]</f>
        <v/>
      </c>
    </row>
    <row r="2880" spans="1:9" hidden="1">
      <c r="A2880">
        <f>Table19[[#This Row],[UNITID]]</f>
        <v>219408</v>
      </c>
      <c r="B2880" t="str">
        <f>Table19[[#This Row],[OUTCOMES MEASURES]]</f>
        <v>Number of adjusted cohort who enrolled subsequently at another institution at 8 years</v>
      </c>
      <c r="C2880" s="7" t="str">
        <f>Table19[[#This Row],[Growth Rate]]</f>
        <v/>
      </c>
      <c r="D2880">
        <f>Table20[[#This Row],[UNITID]]</f>
        <v>219408</v>
      </c>
      <c r="E2880" s="7" t="str">
        <f>Table20[[#This Row],[Growth Rate]]</f>
        <v/>
      </c>
      <c r="F2880">
        <f>Table21[[#This Row],[UNITID]]</f>
        <v>219408</v>
      </c>
      <c r="G2880" s="7" t="str">
        <f>Table21[[#This Row],[Growth Rate]]</f>
        <v/>
      </c>
      <c r="H2880">
        <f>Table5[[#This Row],[UNITID]]</f>
        <v>219408</v>
      </c>
      <c r="I2880" s="7" t="str">
        <f>Table5[[#This Row],[Growth Rate]]</f>
        <v/>
      </c>
    </row>
    <row r="2881" spans="1:9" hidden="1">
      <c r="A2881">
        <f>Table19[[#This Row],[UNITID]]</f>
        <v>219408</v>
      </c>
      <c r="B2881" s="2" t="str">
        <f>Table19[[#This Row],[OUTCOMES MEASURES]]</f>
        <v>Number of adjusted cohort whose subsequent enrollment status is unknown at 8 years</v>
      </c>
      <c r="C2881" s="8">
        <f>Table19[[#This Row],[Growth Rate]]</f>
        <v>-0.62295081967213117</v>
      </c>
      <c r="D2881">
        <f>Table20[[#This Row],[UNITID]]</f>
        <v>219408</v>
      </c>
      <c r="E2881" s="7">
        <f>Table20[[#This Row],[Growth Rate]]</f>
        <v>-0.25</v>
      </c>
      <c r="F2881">
        <f>Table21[[#This Row],[UNITID]]</f>
        <v>219408</v>
      </c>
      <c r="G2881" s="7" t="str">
        <f>Table21[[#This Row],[Growth Rate]]</f>
        <v/>
      </c>
      <c r="H2881">
        <f>Table5[[#This Row],[UNITID]]</f>
        <v>219408</v>
      </c>
      <c r="I2881" s="7" t="str">
        <f>Table5[[#This Row],[Growth Rate]]</f>
        <v/>
      </c>
    </row>
    <row r="2882" spans="1:9" hidden="1">
      <c r="A2882">
        <f>Table19[[#This Row],[UNITID]]</f>
        <v>219408</v>
      </c>
      <c r="B2882" s="2" t="str">
        <f>Table19[[#This Row],[OUTCOMES MEASURES]]</f>
        <v>Number of adjusted cohort who did not receive an award from your institution at 8 years</v>
      </c>
      <c r="C2882" s="7">
        <f>Table19[[#This Row],[Growth Rate]]</f>
        <v>-0.60655737704918034</v>
      </c>
      <c r="D2882">
        <f>Table20[[#This Row],[UNITID]]</f>
        <v>219408</v>
      </c>
      <c r="E2882" s="7">
        <f>Table20[[#This Row],[Growth Rate]]</f>
        <v>-0.25</v>
      </c>
      <c r="F2882">
        <f>Table21[[#This Row],[UNITID]]</f>
        <v>219408</v>
      </c>
      <c r="G2882" s="21" t="str">
        <f>Table21[[#This Row],[Growth Rate]]</f>
        <v/>
      </c>
      <c r="H2882">
        <f>Table5[[#This Row],[UNITID]]</f>
        <v>219408</v>
      </c>
      <c r="I2882" s="7" t="str">
        <f>Table5[[#This Row],[Growth Rate]]</f>
        <v/>
      </c>
    </row>
    <row r="2883" spans="1:9" ht="14.25">
      <c r="A2883" s="63">
        <f>Table19[[#This Row],[UNITID]]</f>
        <v>219408</v>
      </c>
      <c r="B2883" s="148" t="str">
        <f>Table19[[#This Row],[OUTCOMES MEASURES]]</f>
        <v>Percent of adjusted cohort receiving an award at 8 years</v>
      </c>
      <c r="C2883" s="156">
        <f>Table19[[#This Row],[Growth Rate]]</f>
        <v>0.22222222222222221</v>
      </c>
      <c r="D2883">
        <f>Table20[[#This Row],[UNITID]]</f>
        <v>219408</v>
      </c>
      <c r="E2883" s="156" t="str">
        <f>Table20[[#This Row],[Growth Rate]]</f>
        <v/>
      </c>
      <c r="F2883">
        <f>Table21[[#This Row],[UNITID]]</f>
        <v>219408</v>
      </c>
      <c r="G2883" s="157" t="str">
        <f>Table21[[#This Row],[Growth Rate]]</f>
        <v/>
      </c>
      <c r="H2883">
        <f>Table5[[#This Row],[UNITID]]</f>
        <v>219408</v>
      </c>
      <c r="I2883" s="156" t="str">
        <f>Table5[[#This Row],[Growth Rate]]</f>
        <v/>
      </c>
    </row>
    <row r="2884" spans="1:9" hidden="1">
      <c r="A2884">
        <f>Table19[[#This Row],[UNITID]]</f>
        <v>219408</v>
      </c>
      <c r="B2884" s="2" t="str">
        <f>Table19[[#This Row],[OUTCOMES MEASURES]]</f>
        <v>Percent of adjusted cohort still or subsequently enrolled at 8 years</v>
      </c>
      <c r="C2884" s="8" t="str">
        <f>Table19[[#This Row],[Growth Rate]]</f>
        <v/>
      </c>
      <c r="D2884">
        <f>Table20[[#This Row],[UNITID]]</f>
        <v>219408</v>
      </c>
      <c r="E2884" s="7" t="str">
        <f>Table20[[#This Row],[Growth Rate]]</f>
        <v/>
      </c>
      <c r="F2884">
        <f>Table21[[#This Row],[UNITID]]</f>
        <v>219408</v>
      </c>
      <c r="G2884" s="21" t="str">
        <f>Table21[[#This Row],[Growth Rate]]</f>
        <v/>
      </c>
      <c r="H2884">
        <f>Table5[[#This Row],[UNITID]]</f>
        <v>219408</v>
      </c>
      <c r="I2884" s="7" t="str">
        <f>Table5[[#This Row],[Growth Rate]]</f>
        <v/>
      </c>
    </row>
    <row r="2885" spans="1:9" ht="14.25">
      <c r="A2885" s="63">
        <f>Table19[[#This Row],[UNITID]]</f>
        <v>219408</v>
      </c>
      <c r="B2885" s="148" t="str">
        <f>Table19[[#This Row],[OUTCOMES MEASURES]]</f>
        <v>Percent of adjusted cohort still enrolled at your institution at 8 years</v>
      </c>
      <c r="C2885" s="156" t="str">
        <f>Table19[[#This Row],[Growth Rate]]</f>
        <v/>
      </c>
      <c r="D2885">
        <f>Table20[[#This Row],[UNITID]]</f>
        <v>219408</v>
      </c>
      <c r="E2885" s="156" t="str">
        <f>Table20[[#This Row],[Growth Rate]]</f>
        <v/>
      </c>
      <c r="F2885">
        <f>Table21[[#This Row],[UNITID]]</f>
        <v>219408</v>
      </c>
      <c r="G2885" s="158" t="str">
        <f>Table21[[#This Row],[Growth Rate]]</f>
        <v/>
      </c>
      <c r="H2885">
        <f>Table5[[#This Row],[UNITID]]</f>
        <v>219408</v>
      </c>
      <c r="I2885" s="156" t="str">
        <f>Table5[[#This Row],[Growth Rate]]</f>
        <v/>
      </c>
    </row>
    <row r="2886" spans="1:9" ht="14.25">
      <c r="A2886" s="63">
        <f>Table19[[#This Row],[UNITID]]</f>
        <v>219408</v>
      </c>
      <c r="B2886" s="148" t="str">
        <f>Table19[[#This Row],[OUTCOMES MEASURES]]</f>
        <v>Percent of adjusted cohort enrolled subsequently at another institution at 8 years</v>
      </c>
      <c r="C2886" s="156" t="str">
        <f>Table19[[#This Row],[Growth Rate]]</f>
        <v/>
      </c>
      <c r="D2886">
        <f>Table20[[#This Row],[UNITID]]</f>
        <v>219408</v>
      </c>
      <c r="E2886" s="64" t="str">
        <f>Table20[[#This Row],[Growth Rate]]</f>
        <v/>
      </c>
      <c r="F2886">
        <f>Table21[[#This Row],[UNITID]]</f>
        <v>219408</v>
      </c>
      <c r="G2886" s="158" t="str">
        <f>Table21[[#This Row],[Growth Rate]]</f>
        <v/>
      </c>
      <c r="H2886">
        <f>Table5[[#This Row],[UNITID]]</f>
        <v>219408</v>
      </c>
      <c r="I2886" s="64" t="str">
        <f>Table5[[#This Row],[Growth Rate]]</f>
        <v/>
      </c>
    </row>
    <row r="2887" spans="1:9" hidden="1">
      <c r="A2887">
        <f>Table19[[#This Row],[UNITID]]</f>
        <v>219408</v>
      </c>
      <c r="B2887" s="2" t="str">
        <f>Table19[[#This Row],[OUTCOMES MEASURES]]</f>
        <v>Percent of adjusted cohort enrollment status unknown at 8 years</v>
      </c>
      <c r="C2887" s="8">
        <f>Table19[[#This Row],[Growth Rate]]</f>
        <v>-6.5934065934065936E-2</v>
      </c>
      <c r="D2887">
        <f>Table20[[#This Row],[UNITID]]</f>
        <v>219408</v>
      </c>
      <c r="E2887" s="8">
        <f>Table20[[#This Row],[Growth Rate]]</f>
        <v>-0.14000000000000001</v>
      </c>
      <c r="F2887">
        <f>Table21[[#This Row],[UNITID]]</f>
        <v>219408</v>
      </c>
      <c r="G2887" s="8" t="str">
        <f>Table21[[#This Row],[Growth Rate]]</f>
        <v/>
      </c>
      <c r="H2887">
        <f>Table5[[#This Row],[UNITID]]</f>
        <v>219408</v>
      </c>
      <c r="I2887" s="8" t="str">
        <f>Table5[[#This Row],[Growth Rate]]</f>
        <v/>
      </c>
    </row>
    <row r="2888" spans="1:9" hidden="1">
      <c r="A2888">
        <f>Table19[[#This Row],[UNITID]]</f>
        <v>219879</v>
      </c>
      <c r="B2888" s="2" t="str">
        <f>Table19[[#This Row],[OUTCOMES MEASURES]]</f>
        <v>First-Time, Full-Time Cohort</v>
      </c>
      <c r="C2888" s="8">
        <f>Table19[[#This Row],[Growth Rate]]</f>
        <v>3.4188034188034191E-2</v>
      </c>
      <c r="D2888">
        <f>Table20[[#This Row],[UNITID]]</f>
        <v>219879</v>
      </c>
      <c r="E2888" s="8">
        <f>Table20[[#This Row],[Growth Rate]]</f>
        <v>1.7699115044247787E-2</v>
      </c>
      <c r="F2888">
        <f>Table21[[#This Row],[UNITID]]</f>
        <v>219879</v>
      </c>
      <c r="G2888" s="8">
        <f>Table21[[#This Row],[Growth Rate]]</f>
        <v>-8.7179487179487175E-2</v>
      </c>
      <c r="H2888">
        <f>Table5[[#This Row],[UNITID]]</f>
        <v>219879</v>
      </c>
      <c r="I2888" s="8">
        <f>Table5[[#This Row],[Growth Rate]]</f>
        <v>-7.7519379844961239E-2</v>
      </c>
    </row>
    <row r="2889" spans="1:9" hidden="1">
      <c r="A2889">
        <f>Table19[[#This Row],[UNITID]]</f>
        <v>219879</v>
      </c>
      <c r="B2889" t="str">
        <f>Table19[[#This Row],[OUTCOMES MEASURES]]</f>
        <v>Exclusions to cohort</v>
      </c>
      <c r="C2889" s="7">
        <f>Table19[[#This Row],[Growth Rate]]</f>
        <v>-1</v>
      </c>
      <c r="D2889">
        <f>Table20[[#This Row],[UNITID]]</f>
        <v>219879</v>
      </c>
      <c r="E2889" s="7" t="str">
        <f>Table20[[#This Row],[Growth Rate]]</f>
        <v/>
      </c>
      <c r="F2889">
        <f>Table21[[#This Row],[UNITID]]</f>
        <v>219879</v>
      </c>
      <c r="G2889" s="7" t="str">
        <f>Table21[[#This Row],[Growth Rate]]</f>
        <v/>
      </c>
      <c r="H2889">
        <f>Table5[[#This Row],[UNITID]]</f>
        <v>219879</v>
      </c>
      <c r="I2889" s="7" t="str">
        <f>Table5[[#This Row],[Growth Rate]]</f>
        <v/>
      </c>
    </row>
    <row r="2890" spans="1:9" ht="14.25">
      <c r="A2890" s="63">
        <f>Table19[[#This Row],[UNITID]]</f>
        <v>219879</v>
      </c>
      <c r="B2890" s="63" t="str">
        <f>Table19[[#This Row],[OUTCOMES MEASURES]]</f>
        <v>Adjusted cohort</v>
      </c>
      <c r="C2890" s="64">
        <f>Table19[[#This Row],[Growth Rate]]</f>
        <v>5.742821473158552E-2</v>
      </c>
      <c r="D2890">
        <f>Table20[[#This Row],[UNITID]]</f>
        <v>219879</v>
      </c>
      <c r="E2890" s="64">
        <f>Table20[[#This Row],[Growth Rate]]</f>
        <v>1.7699115044247787E-2</v>
      </c>
      <c r="F2890">
        <f>Table21[[#This Row],[UNITID]]</f>
        <v>219879</v>
      </c>
      <c r="G2890" s="155">
        <f>Table21[[#This Row],[Growth Rate]]</f>
        <v>-8.7179487179487175E-2</v>
      </c>
      <c r="H2890">
        <f>Table5[[#This Row],[UNITID]]</f>
        <v>219879</v>
      </c>
      <c r="I2890" s="64">
        <f>Table5[[#This Row],[Growth Rate]]</f>
        <v>-7.7519379844961239E-2</v>
      </c>
    </row>
    <row r="2891" spans="1:9" hidden="1">
      <c r="A2891">
        <f>Table19[[#This Row],[UNITID]]</f>
        <v>219879</v>
      </c>
      <c r="B2891" t="str">
        <f>Table19[[#This Row],[OUTCOMES MEASURES]]</f>
        <v>Number of adjusted cohort receiving a certificate at 4 years</v>
      </c>
      <c r="C2891" s="7">
        <f>Table19[[#This Row],[Growth Rate]]</f>
        <v>-0.42857142857142855</v>
      </c>
      <c r="D2891">
        <f>Table20[[#This Row],[UNITID]]</f>
        <v>219879</v>
      </c>
      <c r="E2891" s="7">
        <f>Table20[[#This Row],[Growth Rate]]</f>
        <v>-0.25</v>
      </c>
      <c r="F2891">
        <f>Table21[[#This Row],[UNITID]]</f>
        <v>219879</v>
      </c>
      <c r="G2891" s="7">
        <f>Table21[[#This Row],[Growth Rate]]</f>
        <v>-0.45454545454545453</v>
      </c>
      <c r="H2891">
        <f>Table5[[#This Row],[UNITID]]</f>
        <v>219879</v>
      </c>
      <c r="I2891" s="7">
        <f>Table5[[#This Row],[Growth Rate]]</f>
        <v>-0.83333333333333337</v>
      </c>
    </row>
    <row r="2892" spans="1:9" hidden="1">
      <c r="A2892">
        <f>Table19[[#This Row],[UNITID]]</f>
        <v>219879</v>
      </c>
      <c r="B2892" t="str">
        <f>Table19[[#This Row],[OUTCOMES MEASURES]]</f>
        <v>Number of adjusted cohort receiving an Associate's degree at 4 years</v>
      </c>
      <c r="C2892" s="7">
        <f>Table19[[#This Row],[Growth Rate]]</f>
        <v>0.50684931506849318</v>
      </c>
      <c r="D2892">
        <f>Table20[[#This Row],[UNITID]]</f>
        <v>219879</v>
      </c>
      <c r="E2892" s="7">
        <f>Table20[[#This Row],[Growth Rate]]</f>
        <v>0.2857142857142857</v>
      </c>
      <c r="F2892">
        <f>Table21[[#This Row],[UNITID]]</f>
        <v>219879</v>
      </c>
      <c r="G2892" s="7">
        <f>Table21[[#This Row],[Growth Rate]]</f>
        <v>0.13157894736842105</v>
      </c>
      <c r="H2892">
        <f>Table5[[#This Row],[UNITID]]</f>
        <v>219879</v>
      </c>
      <c r="I2892" s="7">
        <f>Table5[[#This Row],[Growth Rate]]</f>
        <v>-0.16666666666666666</v>
      </c>
    </row>
    <row r="2893" spans="1:9" hidden="1">
      <c r="A2893">
        <f>Table19[[#This Row],[UNITID]]</f>
        <v>219879</v>
      </c>
      <c r="B2893" t="str">
        <f>Table19[[#This Row],[OUTCOMES MEASURES]]</f>
        <v>Number of adjusted cohort receiving a Bachelor's degree at 4 years</v>
      </c>
      <c r="C2893" s="7" t="str">
        <f>Table19[[#This Row],[Growth Rate]]</f>
        <v/>
      </c>
      <c r="D2893">
        <f>Table20[[#This Row],[UNITID]]</f>
        <v>219879</v>
      </c>
      <c r="E2893" s="7" t="str">
        <f>Table20[[#This Row],[Growth Rate]]</f>
        <v/>
      </c>
      <c r="F2893">
        <f>Table21[[#This Row],[UNITID]]</f>
        <v>219879</v>
      </c>
      <c r="G2893" s="7" t="str">
        <f>Table21[[#This Row],[Growth Rate]]</f>
        <v/>
      </c>
      <c r="H2893">
        <f>Table5[[#This Row],[UNITID]]</f>
        <v>219879</v>
      </c>
      <c r="I2893" s="7" t="str">
        <f>Table5[[#This Row],[Growth Rate]]</f>
        <v/>
      </c>
    </row>
    <row r="2894" spans="1:9" hidden="1">
      <c r="A2894">
        <f>Table19[[#This Row],[UNITID]]</f>
        <v>219879</v>
      </c>
      <c r="B2894" s="2" t="str">
        <f>Table19[[#This Row],[OUTCOMES MEASURES]]</f>
        <v>Number of adjusted cohort receiving an award at 4 years</v>
      </c>
      <c r="C2894" s="7">
        <f>Table19[[#This Row],[Growth Rate]]</f>
        <v>0.32596685082872928</v>
      </c>
      <c r="D2894">
        <f>Table20[[#This Row],[UNITID]]</f>
        <v>219879</v>
      </c>
      <c r="E2894" s="7">
        <f>Table20[[#This Row],[Growth Rate]]</f>
        <v>9.0909090909090912E-2</v>
      </c>
      <c r="F2894">
        <f>Table21[[#This Row],[UNITID]]</f>
        <v>219879</v>
      </c>
      <c r="G2894" s="21">
        <f>Table21[[#This Row],[Growth Rate]]</f>
        <v>0</v>
      </c>
      <c r="H2894">
        <f>Table5[[#This Row],[UNITID]]</f>
        <v>219879</v>
      </c>
      <c r="I2894" s="7">
        <f>Table5[[#This Row],[Growth Rate]]</f>
        <v>-0.3</v>
      </c>
    </row>
    <row r="2895" spans="1:9" ht="14.25">
      <c r="A2895" s="63">
        <f>Table19[[#This Row],[UNITID]]</f>
        <v>219879</v>
      </c>
      <c r="B2895" s="148" t="str">
        <f>Table19[[#This Row],[OUTCOMES MEASURES]]</f>
        <v>Percent of adjusted cohort receiving an award at 4 years</v>
      </c>
      <c r="C2895" s="156">
        <f>Table19[[#This Row],[Growth Rate]]</f>
        <v>0.21739130434782608</v>
      </c>
      <c r="D2895">
        <f>Table20[[#This Row],[UNITID]]</f>
        <v>219879</v>
      </c>
      <c r="E2895" s="156">
        <f>Table20[[#This Row],[Growth Rate]]</f>
        <v>0</v>
      </c>
      <c r="F2895">
        <f>Table21[[#This Row],[UNITID]]</f>
        <v>219879</v>
      </c>
      <c r="G2895" s="157">
        <f>Table21[[#This Row],[Growth Rate]]</f>
        <v>0.12</v>
      </c>
      <c r="H2895">
        <f>Table5[[#This Row],[UNITID]]</f>
        <v>219879</v>
      </c>
      <c r="I2895" s="156">
        <f>Table5[[#This Row],[Growth Rate]]</f>
        <v>-0.21739130434782608</v>
      </c>
    </row>
    <row r="2896" spans="1:9" hidden="1">
      <c r="A2896">
        <f>Table19[[#This Row],[UNITID]]</f>
        <v>219879</v>
      </c>
      <c r="B2896" t="str">
        <f>Table19[[#This Row],[OUTCOMES MEASURES]]</f>
        <v>Number of adjusted cohort receiving a certificate at 6 years</v>
      </c>
      <c r="C2896" s="7">
        <f>Table19[[#This Row],[Growth Rate]]</f>
        <v>-0.3</v>
      </c>
      <c r="D2896">
        <f>Table20[[#This Row],[UNITID]]</f>
        <v>219879</v>
      </c>
      <c r="E2896" s="7">
        <f>Table20[[#This Row],[Growth Rate]]</f>
        <v>-0.25</v>
      </c>
      <c r="F2896">
        <f>Table21[[#This Row],[UNITID]]</f>
        <v>219879</v>
      </c>
      <c r="G2896" s="7">
        <f>Table21[[#This Row],[Growth Rate]]</f>
        <v>-0.14285714285714285</v>
      </c>
      <c r="H2896">
        <f>Table5[[#This Row],[UNITID]]</f>
        <v>219879</v>
      </c>
      <c r="I2896" s="7">
        <f>Table5[[#This Row],[Growth Rate]]</f>
        <v>-0.5</v>
      </c>
    </row>
    <row r="2897" spans="1:9" hidden="1">
      <c r="A2897">
        <f>Table19[[#This Row],[UNITID]]</f>
        <v>219879</v>
      </c>
      <c r="B2897" t="str">
        <f>Table19[[#This Row],[OUTCOMES MEASURES]]</f>
        <v>Number of adjusted cohort receiving an Associate's degree at 6 years</v>
      </c>
      <c r="C2897" s="7">
        <f>Table19[[#This Row],[Growth Rate]]</f>
        <v>0.35465116279069769</v>
      </c>
      <c r="D2897">
        <f>Table20[[#This Row],[UNITID]]</f>
        <v>219879</v>
      </c>
      <c r="E2897" s="7">
        <f>Table20[[#This Row],[Growth Rate]]</f>
        <v>-9.0909090909090912E-2</v>
      </c>
      <c r="F2897">
        <f>Table21[[#This Row],[UNITID]]</f>
        <v>219879</v>
      </c>
      <c r="G2897" s="7">
        <f>Table21[[#This Row],[Growth Rate]]</f>
        <v>2.3255813953488372E-2</v>
      </c>
      <c r="H2897">
        <f>Table5[[#This Row],[UNITID]]</f>
        <v>219879</v>
      </c>
      <c r="I2897" s="7">
        <f>Table5[[#This Row],[Growth Rate]]</f>
        <v>-0.32258064516129031</v>
      </c>
    </row>
    <row r="2898" spans="1:9" hidden="1">
      <c r="A2898">
        <f>Table19[[#This Row],[UNITID]]</f>
        <v>219879</v>
      </c>
      <c r="B2898" t="str">
        <f>Table19[[#This Row],[OUTCOMES MEASURES]]</f>
        <v>Number of adjusted cohort receiving a Bachelor's degree at 6 years</v>
      </c>
      <c r="C2898" s="7" t="str">
        <f>Table19[[#This Row],[Growth Rate]]</f>
        <v/>
      </c>
      <c r="D2898">
        <f>Table20[[#This Row],[UNITID]]</f>
        <v>219879</v>
      </c>
      <c r="E2898" s="7" t="str">
        <f>Table20[[#This Row],[Growth Rate]]</f>
        <v/>
      </c>
      <c r="F2898">
        <f>Table21[[#This Row],[UNITID]]</f>
        <v>219879</v>
      </c>
      <c r="G2898" s="7" t="str">
        <f>Table21[[#This Row],[Growth Rate]]</f>
        <v/>
      </c>
      <c r="H2898">
        <f>Table5[[#This Row],[UNITID]]</f>
        <v>219879</v>
      </c>
      <c r="I2898" s="7" t="str">
        <f>Table5[[#This Row],[Growth Rate]]</f>
        <v/>
      </c>
    </row>
    <row r="2899" spans="1:9" hidden="1">
      <c r="A2899">
        <f>Table19[[#This Row],[UNITID]]</f>
        <v>219879</v>
      </c>
      <c r="B2899" s="2" t="str">
        <f>Table19[[#This Row],[OUTCOMES MEASURES]]</f>
        <v>Number of adjusted cohort receiving an award at 6 years</v>
      </c>
      <c r="C2899" s="7">
        <f>Table19[[#This Row],[Growth Rate]]</f>
        <v>0.25742574257425743</v>
      </c>
      <c r="D2899">
        <f>Table20[[#This Row],[UNITID]]</f>
        <v>219879</v>
      </c>
      <c r="E2899" s="7">
        <f>Table20[[#This Row],[Growth Rate]]</f>
        <v>-0.13333333333333333</v>
      </c>
      <c r="F2899">
        <f>Table21[[#This Row],[UNITID]]</f>
        <v>219879</v>
      </c>
      <c r="G2899" s="21">
        <f>Table21[[#This Row],[Growth Rate]]</f>
        <v>0</v>
      </c>
      <c r="H2899">
        <f>Table5[[#This Row],[UNITID]]</f>
        <v>219879</v>
      </c>
      <c r="I2899" s="7">
        <f>Table5[[#This Row],[Growth Rate]]</f>
        <v>-0.33333333333333331</v>
      </c>
    </row>
    <row r="2900" spans="1:9" ht="14.25">
      <c r="A2900" s="63">
        <f>Table19[[#This Row],[UNITID]]</f>
        <v>219879</v>
      </c>
      <c r="B2900" s="148" t="str">
        <f>Table19[[#This Row],[OUTCOMES MEASURES]]</f>
        <v>Percent of adjusted cohort receiving an award at 6 years</v>
      </c>
      <c r="C2900" s="156">
        <f>Table19[[#This Row],[Growth Rate]]</f>
        <v>0.2</v>
      </c>
      <c r="D2900">
        <f>Table20[[#This Row],[UNITID]]</f>
        <v>219879</v>
      </c>
      <c r="E2900" s="156">
        <f>Table20[[#This Row],[Growth Rate]]</f>
        <v>-0.15384615384615385</v>
      </c>
      <c r="F2900">
        <f>Table21[[#This Row],[UNITID]]</f>
        <v>219879</v>
      </c>
      <c r="G2900" s="157">
        <f>Table21[[#This Row],[Growth Rate]]</f>
        <v>7.6923076923076927E-2</v>
      </c>
      <c r="H2900">
        <f>Table5[[#This Row],[UNITID]]</f>
        <v>219879</v>
      </c>
      <c r="I2900" s="156">
        <f>Table5[[#This Row],[Growth Rate]]</f>
        <v>-0.30769230769230771</v>
      </c>
    </row>
    <row r="2901" spans="1:9" hidden="1">
      <c r="A2901">
        <f>Table19[[#This Row],[UNITID]]</f>
        <v>219879</v>
      </c>
      <c r="B2901" t="str">
        <f>Table19[[#This Row],[OUTCOMES MEASURES]]</f>
        <v>Number of adjusted cohort receiving a certificate at 8 years</v>
      </c>
      <c r="C2901" s="7">
        <f>Table19[[#This Row],[Growth Rate]]</f>
        <v>-0.34375</v>
      </c>
      <c r="D2901">
        <f>Table20[[#This Row],[UNITID]]</f>
        <v>219879</v>
      </c>
      <c r="E2901" s="7">
        <f>Table20[[#This Row],[Growth Rate]]</f>
        <v>-0.25</v>
      </c>
      <c r="F2901">
        <f>Table21[[#This Row],[UNITID]]</f>
        <v>219879</v>
      </c>
      <c r="G2901" s="7">
        <f>Table21[[#This Row],[Growth Rate]]</f>
        <v>-0.14285714285714285</v>
      </c>
      <c r="H2901">
        <f>Table5[[#This Row],[UNITID]]</f>
        <v>219879</v>
      </c>
      <c r="I2901" s="7">
        <f>Table5[[#This Row],[Growth Rate]]</f>
        <v>-0.5</v>
      </c>
    </row>
    <row r="2902" spans="1:9" hidden="1">
      <c r="A2902">
        <f>Table19[[#This Row],[UNITID]]</f>
        <v>219879</v>
      </c>
      <c r="B2902" t="str">
        <f>Table19[[#This Row],[OUTCOMES MEASURES]]</f>
        <v>Number of adjusted cohort receiving an Associate's degree at 8 years</v>
      </c>
      <c r="C2902" s="7">
        <f>Table19[[#This Row],[Growth Rate]]</f>
        <v>0.40112994350282488</v>
      </c>
      <c r="D2902">
        <f>Table20[[#This Row],[UNITID]]</f>
        <v>219879</v>
      </c>
      <c r="E2902" s="7">
        <f>Table20[[#This Row],[Growth Rate]]</f>
        <v>-0.23076923076923078</v>
      </c>
      <c r="F2902">
        <f>Table21[[#This Row],[UNITID]]</f>
        <v>219879</v>
      </c>
      <c r="G2902" s="7">
        <f>Table21[[#This Row],[Growth Rate]]</f>
        <v>2.2727272727272728E-2</v>
      </c>
      <c r="H2902">
        <f>Table5[[#This Row],[UNITID]]</f>
        <v>219879</v>
      </c>
      <c r="I2902" s="7">
        <f>Table5[[#This Row],[Growth Rate]]</f>
        <v>-0.38235294117647056</v>
      </c>
    </row>
    <row r="2903" spans="1:9" hidden="1">
      <c r="A2903">
        <f>Table19[[#This Row],[UNITID]]</f>
        <v>219879</v>
      </c>
      <c r="B2903" t="str">
        <f>Table19[[#This Row],[OUTCOMES MEASURES]]</f>
        <v>Number of adjusted cohort receiving a Bachelor's degree at 8 years</v>
      </c>
      <c r="C2903" s="7" t="str">
        <f>Table19[[#This Row],[Growth Rate]]</f>
        <v/>
      </c>
      <c r="D2903">
        <f>Table20[[#This Row],[UNITID]]</f>
        <v>219879</v>
      </c>
      <c r="E2903" s="7" t="str">
        <f>Table20[[#This Row],[Growth Rate]]</f>
        <v/>
      </c>
      <c r="F2903">
        <f>Table21[[#This Row],[UNITID]]</f>
        <v>219879</v>
      </c>
      <c r="G2903" s="7" t="str">
        <f>Table21[[#This Row],[Growth Rate]]</f>
        <v/>
      </c>
      <c r="H2903">
        <f>Table5[[#This Row],[UNITID]]</f>
        <v>219879</v>
      </c>
      <c r="I2903" s="7" t="str">
        <f>Table5[[#This Row],[Growth Rate]]</f>
        <v/>
      </c>
    </row>
    <row r="2904" spans="1:9" hidden="1">
      <c r="A2904">
        <f>Table19[[#This Row],[UNITID]]</f>
        <v>219879</v>
      </c>
      <c r="B2904" t="str">
        <f>Table19[[#This Row],[OUTCOMES MEASURES]]</f>
        <v>Number of adjusted cohort receiving an award at 8 years</v>
      </c>
      <c r="C2904" s="7">
        <f>Table19[[#This Row],[Growth Rate]]</f>
        <v>0.28708133971291866</v>
      </c>
      <c r="D2904">
        <f>Table20[[#This Row],[UNITID]]</f>
        <v>219879</v>
      </c>
      <c r="E2904" s="7">
        <f>Table20[[#This Row],[Growth Rate]]</f>
        <v>-0.23529411764705882</v>
      </c>
      <c r="F2904">
        <f>Table21[[#This Row],[UNITID]]</f>
        <v>219879</v>
      </c>
      <c r="G2904" s="7">
        <f>Table21[[#This Row],[Growth Rate]]</f>
        <v>0</v>
      </c>
      <c r="H2904">
        <f>Table5[[#This Row],[UNITID]]</f>
        <v>219879</v>
      </c>
      <c r="I2904" s="7">
        <f>Table5[[#This Row],[Growth Rate]]</f>
        <v>-0.3888888888888889</v>
      </c>
    </row>
    <row r="2905" spans="1:9" hidden="1">
      <c r="A2905">
        <f>Table19[[#This Row],[UNITID]]</f>
        <v>219879</v>
      </c>
      <c r="B2905" t="str">
        <f>Table19[[#This Row],[OUTCOMES MEASURES]]</f>
        <v>Number of adjusted cohort still enrolled at your institution at 8 years</v>
      </c>
      <c r="C2905" s="7">
        <f>Table19[[#This Row],[Growth Rate]]</f>
        <v>0</v>
      </c>
      <c r="D2905">
        <f>Table20[[#This Row],[UNITID]]</f>
        <v>219879</v>
      </c>
      <c r="E2905" s="7">
        <f>Table20[[#This Row],[Growth Rate]]</f>
        <v>0.66666666666666663</v>
      </c>
      <c r="F2905">
        <f>Table21[[#This Row],[UNITID]]</f>
        <v>219879</v>
      </c>
      <c r="G2905" s="7">
        <f>Table21[[#This Row],[Growth Rate]]</f>
        <v>0</v>
      </c>
      <c r="H2905">
        <f>Table5[[#This Row],[UNITID]]</f>
        <v>219879</v>
      </c>
      <c r="I2905" s="7">
        <f>Table5[[#This Row],[Growth Rate]]</f>
        <v>-1</v>
      </c>
    </row>
    <row r="2906" spans="1:9" hidden="1">
      <c r="A2906">
        <f>Table19[[#This Row],[UNITID]]</f>
        <v>219879</v>
      </c>
      <c r="B2906" t="str">
        <f>Table19[[#This Row],[OUTCOMES MEASURES]]</f>
        <v>Number of adjusted cohort who enrolled subsequently at another institution at 8 years</v>
      </c>
      <c r="C2906" s="7">
        <f>Table19[[#This Row],[Growth Rate]]</f>
        <v>1.4492753623188406</v>
      </c>
      <c r="D2906">
        <f>Table20[[#This Row],[UNITID]]</f>
        <v>219879</v>
      </c>
      <c r="E2906" s="7">
        <f>Table20[[#This Row],[Growth Rate]]</f>
        <v>1.4166666666666667</v>
      </c>
      <c r="F2906">
        <f>Table21[[#This Row],[UNITID]]</f>
        <v>219879</v>
      </c>
      <c r="G2906" s="7">
        <f>Table21[[#This Row],[Growth Rate]]</f>
        <v>2.2105263157894739</v>
      </c>
      <c r="H2906">
        <f>Table5[[#This Row],[UNITID]]</f>
        <v>219879</v>
      </c>
      <c r="I2906" s="7">
        <f>Table5[[#This Row],[Growth Rate]]</f>
        <v>2.1176470588235294</v>
      </c>
    </row>
    <row r="2907" spans="1:9" hidden="1">
      <c r="A2907">
        <f>Table19[[#This Row],[UNITID]]</f>
        <v>219879</v>
      </c>
      <c r="B2907" s="2" t="str">
        <f>Table19[[#This Row],[OUTCOMES MEASURES]]</f>
        <v>Number of adjusted cohort whose subsequent enrollment status is unknown at 8 years</v>
      </c>
      <c r="C2907" s="8">
        <f>Table19[[#This Row],[Growth Rate]]</f>
        <v>-0.22050290135396519</v>
      </c>
      <c r="D2907">
        <f>Table20[[#This Row],[UNITID]]</f>
        <v>219879</v>
      </c>
      <c r="E2907" s="7">
        <f>Table20[[#This Row],[Growth Rate]]</f>
        <v>-0.16049382716049382</v>
      </c>
      <c r="F2907">
        <f>Table21[[#This Row],[UNITID]]</f>
        <v>219879</v>
      </c>
      <c r="G2907" s="7">
        <f>Table21[[#This Row],[Growth Rate]]</f>
        <v>-0.47967479674796748</v>
      </c>
      <c r="H2907">
        <f>Table5[[#This Row],[UNITID]]</f>
        <v>219879</v>
      </c>
      <c r="I2907" s="7">
        <f>Table5[[#This Row],[Growth Rate]]</f>
        <v>-0.40540540540540543</v>
      </c>
    </row>
    <row r="2908" spans="1:9" hidden="1">
      <c r="A2908">
        <f>Table19[[#This Row],[UNITID]]</f>
        <v>219879</v>
      </c>
      <c r="B2908" s="2" t="str">
        <f>Table19[[#This Row],[OUTCOMES MEASURES]]</f>
        <v>Number of adjusted cohort who did not receive an award from your institution at 8 years</v>
      </c>
      <c r="C2908" s="7">
        <f>Table19[[#This Row],[Growth Rate]]</f>
        <v>-2.364864864864865E-2</v>
      </c>
      <c r="D2908">
        <f>Table20[[#This Row],[UNITID]]</f>
        <v>219879</v>
      </c>
      <c r="E2908" s="7">
        <f>Table20[[#This Row],[Growth Rate]]</f>
        <v>6.25E-2</v>
      </c>
      <c r="F2908">
        <f>Table21[[#This Row],[UNITID]]</f>
        <v>219879</v>
      </c>
      <c r="G2908" s="21">
        <f>Table21[[#This Row],[Growth Rate]]</f>
        <v>-0.11805555555555555</v>
      </c>
      <c r="H2908">
        <f>Table5[[#This Row],[UNITID]]</f>
        <v>219879</v>
      </c>
      <c r="I2908" s="7">
        <f>Table5[[#This Row],[Growth Rate]]</f>
        <v>4.3010752688172046E-2</v>
      </c>
    </row>
    <row r="2909" spans="1:9" ht="14.25">
      <c r="A2909" s="63">
        <f>Table19[[#This Row],[UNITID]]</f>
        <v>219879</v>
      </c>
      <c r="B2909" s="148" t="str">
        <f>Table19[[#This Row],[OUTCOMES MEASURES]]</f>
        <v>Percent of adjusted cohort receiving an award at 8 years</v>
      </c>
      <c r="C2909" s="156">
        <f>Table19[[#This Row],[Growth Rate]]</f>
        <v>0.23076923076923078</v>
      </c>
      <c r="D2909">
        <f>Table20[[#This Row],[UNITID]]</f>
        <v>219879</v>
      </c>
      <c r="E2909" s="156">
        <f>Table20[[#This Row],[Growth Rate]]</f>
        <v>-0.26666666666666666</v>
      </c>
      <c r="F2909">
        <f>Table21[[#This Row],[UNITID]]</f>
        <v>219879</v>
      </c>
      <c r="G2909" s="157">
        <f>Table21[[#This Row],[Growth Rate]]</f>
        <v>0.11538461538461539</v>
      </c>
      <c r="H2909">
        <f>Table5[[#This Row],[UNITID]]</f>
        <v>219879</v>
      </c>
      <c r="I2909" s="156">
        <f>Table5[[#This Row],[Growth Rate]]</f>
        <v>-0.35714285714285715</v>
      </c>
    </row>
    <row r="2910" spans="1:9" hidden="1">
      <c r="A2910">
        <f>Table19[[#This Row],[UNITID]]</f>
        <v>219879</v>
      </c>
      <c r="B2910" s="2" t="str">
        <f>Table19[[#This Row],[OUTCOMES MEASURES]]</f>
        <v>Percent of adjusted cohort still or subsequently enrolled at 8 years</v>
      </c>
      <c r="C2910" s="8">
        <f>Table19[[#This Row],[Growth Rate]]</f>
        <v>1.3333333333333333</v>
      </c>
      <c r="D2910">
        <f>Table20[[#This Row],[UNITID]]</f>
        <v>219879</v>
      </c>
      <c r="E2910" s="7">
        <f>Table20[[#This Row],[Growth Rate]]</f>
        <v>1.3076923076923077</v>
      </c>
      <c r="F2910">
        <f>Table21[[#This Row],[UNITID]]</f>
        <v>219879</v>
      </c>
      <c r="G2910" s="21">
        <f>Table21[[#This Row],[Growth Rate]]</f>
        <v>2.1818181818181817</v>
      </c>
      <c r="H2910">
        <f>Table5[[#This Row],[UNITID]]</f>
        <v>219879</v>
      </c>
      <c r="I2910" s="7">
        <f>Table5[[#This Row],[Growth Rate]]</f>
        <v>2</v>
      </c>
    </row>
    <row r="2911" spans="1:9" ht="14.25">
      <c r="A2911" s="63">
        <f>Table19[[#This Row],[UNITID]]</f>
        <v>219879</v>
      </c>
      <c r="B2911" s="148" t="str">
        <f>Table19[[#This Row],[OUTCOMES MEASURES]]</f>
        <v>Percent of adjusted cohort still enrolled at your institution at 8 years</v>
      </c>
      <c r="C2911" s="156">
        <f>Table19[[#This Row],[Growth Rate]]</f>
        <v>0</v>
      </c>
      <c r="D2911">
        <f>Table20[[#This Row],[UNITID]]</f>
        <v>219879</v>
      </c>
      <c r="E2911" s="156">
        <f>Table20[[#This Row],[Growth Rate]]</f>
        <v>0.33333333333333331</v>
      </c>
      <c r="F2911">
        <f>Table21[[#This Row],[UNITID]]</f>
        <v>219879</v>
      </c>
      <c r="G2911" s="158">
        <f>Table21[[#This Row],[Growth Rate]]</f>
        <v>0</v>
      </c>
      <c r="H2911">
        <f>Table5[[#This Row],[UNITID]]</f>
        <v>219879</v>
      </c>
      <c r="I2911" s="156">
        <f>Table5[[#This Row],[Growth Rate]]</f>
        <v>-1</v>
      </c>
    </row>
    <row r="2912" spans="1:9" ht="14.25">
      <c r="A2912" s="63">
        <f>Table19[[#This Row],[UNITID]]</f>
        <v>219879</v>
      </c>
      <c r="B2912" s="148" t="str">
        <f>Table19[[#This Row],[OUTCOMES MEASURES]]</f>
        <v>Percent of adjusted cohort enrolled subsequently at another institution at 8 years</v>
      </c>
      <c r="C2912" s="156">
        <f>Table19[[#This Row],[Growth Rate]]</f>
        <v>1.2222222222222223</v>
      </c>
      <c r="D2912">
        <f>Table20[[#This Row],[UNITID]]</f>
        <v>219879</v>
      </c>
      <c r="E2912" s="64">
        <f>Table20[[#This Row],[Growth Rate]]</f>
        <v>1.2727272727272727</v>
      </c>
      <c r="F2912">
        <f>Table21[[#This Row],[UNITID]]</f>
        <v>219879</v>
      </c>
      <c r="G2912" s="158">
        <f>Table21[[#This Row],[Growth Rate]]</f>
        <v>2.4</v>
      </c>
      <c r="H2912">
        <f>Table5[[#This Row],[UNITID]]</f>
        <v>219879</v>
      </c>
      <c r="I2912" s="64">
        <f>Table5[[#This Row],[Growth Rate]]</f>
        <v>2.4615384615384617</v>
      </c>
    </row>
    <row r="2913" spans="1:9" hidden="1">
      <c r="A2913">
        <f>Table19[[#This Row],[UNITID]]</f>
        <v>219879</v>
      </c>
      <c r="B2913" s="2" t="str">
        <f>Table19[[#This Row],[OUTCOMES MEASURES]]</f>
        <v>Percent of adjusted cohort enrollment status unknown at 8 years</v>
      </c>
      <c r="C2913" s="8">
        <f>Table19[[#This Row],[Growth Rate]]</f>
        <v>-0.26153846153846155</v>
      </c>
      <c r="D2913">
        <f>Table20[[#This Row],[UNITID]]</f>
        <v>219879</v>
      </c>
      <c r="E2913" s="8">
        <f>Table20[[#This Row],[Growth Rate]]</f>
        <v>-0.18055555555555555</v>
      </c>
      <c r="F2913">
        <f>Table21[[#This Row],[UNITID]]</f>
        <v>219879</v>
      </c>
      <c r="G2913" s="8">
        <f>Table21[[#This Row],[Growth Rate]]</f>
        <v>-0.42857142857142855</v>
      </c>
      <c r="H2913">
        <f>Table5[[#This Row],[UNITID]]</f>
        <v>219879</v>
      </c>
      <c r="I2913" s="8">
        <f>Table5[[#This Row],[Growth Rate]]</f>
        <v>-0.35087719298245612</v>
      </c>
    </row>
    <row r="2914" spans="1:9" hidden="1">
      <c r="A2914">
        <f>Table19[[#This Row],[UNITID]]</f>
        <v>220057</v>
      </c>
      <c r="B2914" s="2" t="str">
        <f>Table19[[#This Row],[OUTCOMES MEASURES]]</f>
        <v>First-Time, Full-Time Cohort</v>
      </c>
      <c r="C2914" s="8">
        <f>Table19[[#This Row],[Growth Rate]]</f>
        <v>-0.25507614213197971</v>
      </c>
      <c r="D2914">
        <f>Table20[[#This Row],[UNITID]]</f>
        <v>220057</v>
      </c>
      <c r="E2914" s="8">
        <f>Table20[[#This Row],[Growth Rate]]</f>
        <v>-0.65796344647519578</v>
      </c>
      <c r="F2914">
        <f>Table21[[#This Row],[UNITID]]</f>
        <v>220057</v>
      </c>
      <c r="G2914" s="8">
        <f>Table21[[#This Row],[Growth Rate]]</f>
        <v>-0.215</v>
      </c>
      <c r="H2914">
        <f>Table5[[#This Row],[UNITID]]</f>
        <v>220057</v>
      </c>
      <c r="I2914" s="8">
        <f>Table5[[#This Row],[Growth Rate]]</f>
        <v>-0.12182741116751269</v>
      </c>
    </row>
    <row r="2915" spans="1:9" hidden="1">
      <c r="A2915">
        <f>Table19[[#This Row],[UNITID]]</f>
        <v>220057</v>
      </c>
      <c r="B2915" t="str">
        <f>Table19[[#This Row],[OUTCOMES MEASURES]]</f>
        <v>Exclusions to cohort</v>
      </c>
      <c r="C2915" s="7" t="str">
        <f>Table19[[#This Row],[Growth Rate]]</f>
        <v/>
      </c>
      <c r="D2915">
        <f>Table20[[#This Row],[UNITID]]</f>
        <v>220057</v>
      </c>
      <c r="E2915" s="7" t="str">
        <f>Table20[[#This Row],[Growth Rate]]</f>
        <v/>
      </c>
      <c r="F2915">
        <f>Table21[[#This Row],[UNITID]]</f>
        <v>220057</v>
      </c>
      <c r="G2915" s="7" t="str">
        <f>Table21[[#This Row],[Growth Rate]]</f>
        <v/>
      </c>
      <c r="H2915">
        <f>Table5[[#This Row],[UNITID]]</f>
        <v>220057</v>
      </c>
      <c r="I2915" s="7" t="str">
        <f>Table5[[#This Row],[Growth Rate]]</f>
        <v/>
      </c>
    </row>
    <row r="2916" spans="1:9" ht="14.25">
      <c r="A2916" s="63">
        <f>Table19[[#This Row],[UNITID]]</f>
        <v>220057</v>
      </c>
      <c r="B2916" s="63" t="str">
        <f>Table19[[#This Row],[OUTCOMES MEASURES]]</f>
        <v>Adjusted cohort</v>
      </c>
      <c r="C2916" s="64">
        <f>Table19[[#This Row],[Growth Rate]]</f>
        <v>-0.25507614213197971</v>
      </c>
      <c r="D2916">
        <f>Table20[[#This Row],[UNITID]]</f>
        <v>220057</v>
      </c>
      <c r="E2916" s="64">
        <f>Table20[[#This Row],[Growth Rate]]</f>
        <v>-0.65796344647519578</v>
      </c>
      <c r="F2916">
        <f>Table21[[#This Row],[UNITID]]</f>
        <v>220057</v>
      </c>
      <c r="G2916" s="155">
        <f>Table21[[#This Row],[Growth Rate]]</f>
        <v>-0.215</v>
      </c>
      <c r="H2916">
        <f>Table5[[#This Row],[UNITID]]</f>
        <v>220057</v>
      </c>
      <c r="I2916" s="64">
        <f>Table5[[#This Row],[Growth Rate]]</f>
        <v>-0.12182741116751269</v>
      </c>
    </row>
    <row r="2917" spans="1:9" hidden="1">
      <c r="A2917">
        <f>Table19[[#This Row],[UNITID]]</f>
        <v>220057</v>
      </c>
      <c r="B2917" t="str">
        <f>Table19[[#This Row],[OUTCOMES MEASURES]]</f>
        <v>Number of adjusted cohort receiving a certificate at 4 years</v>
      </c>
      <c r="C2917" s="7">
        <f>Table19[[#This Row],[Growth Rate]]</f>
        <v>-0.69230769230769229</v>
      </c>
      <c r="D2917">
        <f>Table20[[#This Row],[UNITID]]</f>
        <v>220057</v>
      </c>
      <c r="E2917" s="7">
        <f>Table20[[#This Row],[Growth Rate]]</f>
        <v>1.5</v>
      </c>
      <c r="F2917">
        <f>Table21[[#This Row],[UNITID]]</f>
        <v>220057</v>
      </c>
      <c r="G2917" s="7">
        <f>Table21[[#This Row],[Growth Rate]]</f>
        <v>0.75</v>
      </c>
      <c r="H2917">
        <f>Table5[[#This Row],[UNITID]]</f>
        <v>220057</v>
      </c>
      <c r="I2917" s="7">
        <f>Table5[[#This Row],[Growth Rate]]</f>
        <v>-0.2</v>
      </c>
    </row>
    <row r="2918" spans="1:9" hidden="1">
      <c r="A2918">
        <f>Table19[[#This Row],[UNITID]]</f>
        <v>220057</v>
      </c>
      <c r="B2918" t="str">
        <f>Table19[[#This Row],[OUTCOMES MEASURES]]</f>
        <v>Number of adjusted cohort receiving an Associate's degree at 4 years</v>
      </c>
      <c r="C2918" s="7">
        <f>Table19[[#This Row],[Growth Rate]]</f>
        <v>0.46728971962616822</v>
      </c>
      <c r="D2918">
        <f>Table20[[#This Row],[UNITID]]</f>
        <v>220057</v>
      </c>
      <c r="E2918" s="7">
        <f>Table20[[#This Row],[Growth Rate]]</f>
        <v>-0.15384615384615385</v>
      </c>
      <c r="F2918">
        <f>Table21[[#This Row],[UNITID]]</f>
        <v>220057</v>
      </c>
      <c r="G2918" s="7">
        <f>Table21[[#This Row],[Growth Rate]]</f>
        <v>6.3829787234042548E-2</v>
      </c>
      <c r="H2918">
        <f>Table5[[#This Row],[UNITID]]</f>
        <v>220057</v>
      </c>
      <c r="I2918" s="7">
        <f>Table5[[#This Row],[Growth Rate]]</f>
        <v>0.80769230769230771</v>
      </c>
    </row>
    <row r="2919" spans="1:9" hidden="1">
      <c r="A2919">
        <f>Table19[[#This Row],[UNITID]]</f>
        <v>220057</v>
      </c>
      <c r="B2919" t="str">
        <f>Table19[[#This Row],[OUTCOMES MEASURES]]</f>
        <v>Number of adjusted cohort receiving a Bachelor's degree at 4 years</v>
      </c>
      <c r="C2919" s="7" t="str">
        <f>Table19[[#This Row],[Growth Rate]]</f>
        <v/>
      </c>
      <c r="D2919">
        <f>Table20[[#This Row],[UNITID]]</f>
        <v>220057</v>
      </c>
      <c r="E2919" s="7" t="str">
        <f>Table20[[#This Row],[Growth Rate]]</f>
        <v/>
      </c>
      <c r="F2919">
        <f>Table21[[#This Row],[UNITID]]</f>
        <v>220057</v>
      </c>
      <c r="G2919" s="7" t="str">
        <f>Table21[[#This Row],[Growth Rate]]</f>
        <v/>
      </c>
      <c r="H2919">
        <f>Table5[[#This Row],[UNITID]]</f>
        <v>220057</v>
      </c>
      <c r="I2919" s="7" t="str">
        <f>Table5[[#This Row],[Growth Rate]]</f>
        <v/>
      </c>
    </row>
    <row r="2920" spans="1:9" hidden="1">
      <c r="A2920">
        <f>Table19[[#This Row],[UNITID]]</f>
        <v>220057</v>
      </c>
      <c r="B2920" s="2" t="str">
        <f>Table19[[#This Row],[OUTCOMES MEASURES]]</f>
        <v>Number of adjusted cohort receiving an award at 4 years</v>
      </c>
      <c r="C2920" s="7">
        <f>Table19[[#This Row],[Growth Rate]]</f>
        <v>0.34166666666666667</v>
      </c>
      <c r="D2920">
        <f>Table20[[#This Row],[UNITID]]</f>
        <v>220057</v>
      </c>
      <c r="E2920" s="7">
        <f>Table20[[#This Row],[Growth Rate]]</f>
        <v>6.6666666666666666E-2</v>
      </c>
      <c r="F2920">
        <f>Table21[[#This Row],[UNITID]]</f>
        <v>220057</v>
      </c>
      <c r="G2920" s="21">
        <f>Table21[[#This Row],[Growth Rate]]</f>
        <v>0.11764705882352941</v>
      </c>
      <c r="H2920">
        <f>Table5[[#This Row],[UNITID]]</f>
        <v>220057</v>
      </c>
      <c r="I2920" s="7">
        <f>Table5[[#This Row],[Growth Rate]]</f>
        <v>0.64516129032258063</v>
      </c>
    </row>
    <row r="2921" spans="1:9" ht="14.25">
      <c r="A2921" s="63">
        <f>Table19[[#This Row],[UNITID]]</f>
        <v>220057</v>
      </c>
      <c r="B2921" s="148" t="str">
        <f>Table19[[#This Row],[OUTCOMES MEASURES]]</f>
        <v>Percent of adjusted cohort receiving an award at 4 years</v>
      </c>
      <c r="C2921" s="156">
        <f>Table19[[#This Row],[Growth Rate]]</f>
        <v>0.8</v>
      </c>
      <c r="D2921">
        <f>Table20[[#This Row],[UNITID]]</f>
        <v>220057</v>
      </c>
      <c r="E2921" s="156">
        <f>Table20[[#This Row],[Growth Rate]]</f>
        <v>2</v>
      </c>
      <c r="F2921">
        <f>Table21[[#This Row],[UNITID]]</f>
        <v>220057</v>
      </c>
      <c r="G2921" s="157">
        <f>Table21[[#This Row],[Growth Rate]]</f>
        <v>0.38461538461538464</v>
      </c>
      <c r="H2921">
        <f>Table5[[#This Row],[UNITID]]</f>
        <v>220057</v>
      </c>
      <c r="I2921" s="156">
        <f>Table5[[#This Row],[Growth Rate]]</f>
        <v>0.8125</v>
      </c>
    </row>
    <row r="2922" spans="1:9" hidden="1">
      <c r="A2922">
        <f>Table19[[#This Row],[UNITID]]</f>
        <v>220057</v>
      </c>
      <c r="B2922" t="str">
        <f>Table19[[#This Row],[OUTCOMES MEASURES]]</f>
        <v>Number of adjusted cohort receiving a certificate at 6 years</v>
      </c>
      <c r="C2922" s="7">
        <f>Table19[[#This Row],[Growth Rate]]</f>
        <v>-0.8</v>
      </c>
      <c r="D2922">
        <f>Table20[[#This Row],[UNITID]]</f>
        <v>220057</v>
      </c>
      <c r="E2922" s="7">
        <f>Table20[[#This Row],[Growth Rate]]</f>
        <v>1</v>
      </c>
      <c r="F2922">
        <f>Table21[[#This Row],[UNITID]]</f>
        <v>220057</v>
      </c>
      <c r="G2922" s="7">
        <f>Table21[[#This Row],[Growth Rate]]</f>
        <v>0.4</v>
      </c>
      <c r="H2922">
        <f>Table5[[#This Row],[UNITID]]</f>
        <v>220057</v>
      </c>
      <c r="I2922" s="7">
        <f>Table5[[#This Row],[Growth Rate]]</f>
        <v>0</v>
      </c>
    </row>
    <row r="2923" spans="1:9" hidden="1">
      <c r="A2923">
        <f>Table19[[#This Row],[UNITID]]</f>
        <v>220057</v>
      </c>
      <c r="B2923" t="str">
        <f>Table19[[#This Row],[OUTCOMES MEASURES]]</f>
        <v>Number of adjusted cohort receiving an Associate's degree at 6 years</v>
      </c>
      <c r="C2923" s="7">
        <f>Table19[[#This Row],[Growth Rate]]</f>
        <v>0.30827067669172931</v>
      </c>
      <c r="D2923">
        <f>Table20[[#This Row],[UNITID]]</f>
        <v>220057</v>
      </c>
      <c r="E2923" s="7">
        <f>Table20[[#This Row],[Growth Rate]]</f>
        <v>-0.40909090909090912</v>
      </c>
      <c r="F2923">
        <f>Table21[[#This Row],[UNITID]]</f>
        <v>220057</v>
      </c>
      <c r="G2923" s="7">
        <f>Table21[[#This Row],[Growth Rate]]</f>
        <v>0.14583333333333334</v>
      </c>
      <c r="H2923">
        <f>Table5[[#This Row],[UNITID]]</f>
        <v>220057</v>
      </c>
      <c r="I2923" s="7">
        <f>Table5[[#This Row],[Growth Rate]]</f>
        <v>0.24390243902439024</v>
      </c>
    </row>
    <row r="2924" spans="1:9" hidden="1">
      <c r="A2924">
        <f>Table19[[#This Row],[UNITID]]</f>
        <v>220057</v>
      </c>
      <c r="B2924" t="str">
        <f>Table19[[#This Row],[OUTCOMES MEASURES]]</f>
        <v>Number of adjusted cohort receiving a Bachelor's degree at 6 years</v>
      </c>
      <c r="C2924" s="7" t="str">
        <f>Table19[[#This Row],[Growth Rate]]</f>
        <v/>
      </c>
      <c r="D2924">
        <f>Table20[[#This Row],[UNITID]]</f>
        <v>220057</v>
      </c>
      <c r="E2924" s="7" t="str">
        <f>Table20[[#This Row],[Growth Rate]]</f>
        <v/>
      </c>
      <c r="F2924">
        <f>Table21[[#This Row],[UNITID]]</f>
        <v>220057</v>
      </c>
      <c r="G2924" s="7" t="str">
        <f>Table21[[#This Row],[Growth Rate]]</f>
        <v/>
      </c>
      <c r="H2924">
        <f>Table5[[#This Row],[UNITID]]</f>
        <v>220057</v>
      </c>
      <c r="I2924" s="7" t="str">
        <f>Table5[[#This Row],[Growth Rate]]</f>
        <v/>
      </c>
    </row>
    <row r="2925" spans="1:9" hidden="1">
      <c r="A2925">
        <f>Table19[[#This Row],[UNITID]]</f>
        <v>220057</v>
      </c>
      <c r="B2925" s="2" t="str">
        <f>Table19[[#This Row],[OUTCOMES MEASURES]]</f>
        <v>Number of adjusted cohort receiving an award at 6 years</v>
      </c>
      <c r="C2925" s="7">
        <f>Table19[[#This Row],[Growth Rate]]</f>
        <v>0.19594594594594594</v>
      </c>
      <c r="D2925">
        <f>Table20[[#This Row],[UNITID]]</f>
        <v>220057</v>
      </c>
      <c r="E2925" s="7">
        <f>Table20[[#This Row],[Growth Rate]]</f>
        <v>-0.24</v>
      </c>
      <c r="F2925">
        <f>Table21[[#This Row],[UNITID]]</f>
        <v>220057</v>
      </c>
      <c r="G2925" s="21">
        <f>Table21[[#This Row],[Growth Rate]]</f>
        <v>0.16981132075471697</v>
      </c>
      <c r="H2925">
        <f>Table5[[#This Row],[UNITID]]</f>
        <v>220057</v>
      </c>
      <c r="I2925" s="7">
        <f>Table5[[#This Row],[Growth Rate]]</f>
        <v>0.22727272727272727</v>
      </c>
    </row>
    <row r="2926" spans="1:9" ht="14.25">
      <c r="A2926" s="63">
        <f>Table19[[#This Row],[UNITID]]</f>
        <v>220057</v>
      </c>
      <c r="B2926" s="148" t="str">
        <f>Table19[[#This Row],[OUTCOMES MEASURES]]</f>
        <v>Percent of adjusted cohort receiving an award at 6 years</v>
      </c>
      <c r="C2926" s="156">
        <f>Table19[[#This Row],[Growth Rate]]</f>
        <v>0.57894736842105265</v>
      </c>
      <c r="D2926">
        <f>Table20[[#This Row],[UNITID]]</f>
        <v>220057</v>
      </c>
      <c r="E2926" s="156">
        <f>Table20[[#This Row],[Growth Rate]]</f>
        <v>1.1428571428571428</v>
      </c>
      <c r="F2926">
        <f>Table21[[#This Row],[UNITID]]</f>
        <v>220057</v>
      </c>
      <c r="G2926" s="157">
        <f>Table21[[#This Row],[Growth Rate]]</f>
        <v>0.44444444444444442</v>
      </c>
      <c r="H2926">
        <f>Table5[[#This Row],[UNITID]]</f>
        <v>220057</v>
      </c>
      <c r="I2926" s="156">
        <f>Table5[[#This Row],[Growth Rate]]</f>
        <v>0.40909090909090912</v>
      </c>
    </row>
    <row r="2927" spans="1:9" hidden="1">
      <c r="A2927">
        <f>Table19[[#This Row],[UNITID]]</f>
        <v>220057</v>
      </c>
      <c r="B2927" t="str">
        <f>Table19[[#This Row],[OUTCOMES MEASURES]]</f>
        <v>Number of adjusted cohort receiving a certificate at 8 years</v>
      </c>
      <c r="C2927" s="7">
        <f>Table19[[#This Row],[Growth Rate]]</f>
        <v>-0.73333333333333328</v>
      </c>
      <c r="D2927">
        <f>Table20[[#This Row],[UNITID]]</f>
        <v>220057</v>
      </c>
      <c r="E2927" s="7">
        <f>Table20[[#This Row],[Growth Rate]]</f>
        <v>0.75</v>
      </c>
      <c r="F2927">
        <f>Table21[[#This Row],[UNITID]]</f>
        <v>220057</v>
      </c>
      <c r="G2927" s="7">
        <f>Table21[[#This Row],[Growth Rate]]</f>
        <v>0.4</v>
      </c>
      <c r="H2927">
        <f>Table5[[#This Row],[UNITID]]</f>
        <v>220057</v>
      </c>
      <c r="I2927" s="7">
        <f>Table5[[#This Row],[Growth Rate]]</f>
        <v>0.5</v>
      </c>
    </row>
    <row r="2928" spans="1:9" hidden="1">
      <c r="A2928">
        <f>Table19[[#This Row],[UNITID]]</f>
        <v>220057</v>
      </c>
      <c r="B2928" t="str">
        <f>Table19[[#This Row],[OUTCOMES MEASURES]]</f>
        <v>Number of adjusted cohort receiving an Associate's degree at 8 years</v>
      </c>
      <c r="C2928" s="7">
        <f>Table19[[#This Row],[Growth Rate]]</f>
        <v>0.30656934306569344</v>
      </c>
      <c r="D2928">
        <f>Table20[[#This Row],[UNITID]]</f>
        <v>220057</v>
      </c>
      <c r="E2928" s="7">
        <f>Table20[[#This Row],[Growth Rate]]</f>
        <v>-0.46153846153846156</v>
      </c>
      <c r="F2928">
        <f>Table21[[#This Row],[UNITID]]</f>
        <v>220057</v>
      </c>
      <c r="G2928" s="7">
        <f>Table21[[#This Row],[Growth Rate]]</f>
        <v>0.16326530612244897</v>
      </c>
      <c r="H2928">
        <f>Table5[[#This Row],[UNITID]]</f>
        <v>220057</v>
      </c>
      <c r="I2928" s="7">
        <f>Table5[[#This Row],[Growth Rate]]</f>
        <v>0.2558139534883721</v>
      </c>
    </row>
    <row r="2929" spans="1:9" hidden="1">
      <c r="A2929">
        <f>Table19[[#This Row],[UNITID]]</f>
        <v>220057</v>
      </c>
      <c r="B2929" t="str">
        <f>Table19[[#This Row],[OUTCOMES MEASURES]]</f>
        <v>Number of adjusted cohort receiving a Bachelor's degree at 8 years</v>
      </c>
      <c r="C2929" s="7" t="str">
        <f>Table19[[#This Row],[Growth Rate]]</f>
        <v/>
      </c>
      <c r="D2929">
        <f>Table20[[#This Row],[UNITID]]</f>
        <v>220057</v>
      </c>
      <c r="E2929" s="7" t="str">
        <f>Table20[[#This Row],[Growth Rate]]</f>
        <v/>
      </c>
      <c r="F2929">
        <f>Table21[[#This Row],[UNITID]]</f>
        <v>220057</v>
      </c>
      <c r="G2929" s="7" t="str">
        <f>Table21[[#This Row],[Growth Rate]]</f>
        <v/>
      </c>
      <c r="H2929">
        <f>Table5[[#This Row],[UNITID]]</f>
        <v>220057</v>
      </c>
      <c r="I2929" s="7" t="str">
        <f>Table5[[#This Row],[Growth Rate]]</f>
        <v/>
      </c>
    </row>
    <row r="2930" spans="1:9" hidden="1">
      <c r="A2930">
        <f>Table19[[#This Row],[UNITID]]</f>
        <v>220057</v>
      </c>
      <c r="B2930" t="str">
        <f>Table19[[#This Row],[OUTCOMES MEASURES]]</f>
        <v>Number of adjusted cohort receiving an award at 8 years</v>
      </c>
      <c r="C2930" s="7">
        <f>Table19[[#This Row],[Growth Rate]]</f>
        <v>0.20394736842105263</v>
      </c>
      <c r="D2930">
        <f>Table20[[#This Row],[UNITID]]</f>
        <v>220057</v>
      </c>
      <c r="E2930" s="7">
        <f>Table20[[#This Row],[Growth Rate]]</f>
        <v>-0.3</v>
      </c>
      <c r="F2930">
        <f>Table21[[#This Row],[UNITID]]</f>
        <v>220057</v>
      </c>
      <c r="G2930" s="7">
        <f>Table21[[#This Row],[Growth Rate]]</f>
        <v>0.18518518518518517</v>
      </c>
      <c r="H2930">
        <f>Table5[[#This Row],[UNITID]]</f>
        <v>220057</v>
      </c>
      <c r="I2930" s="7">
        <f>Table5[[#This Row],[Growth Rate]]</f>
        <v>0.26666666666666666</v>
      </c>
    </row>
    <row r="2931" spans="1:9" hidden="1">
      <c r="A2931">
        <f>Table19[[#This Row],[UNITID]]</f>
        <v>220057</v>
      </c>
      <c r="B2931" t="str">
        <f>Table19[[#This Row],[OUTCOMES MEASURES]]</f>
        <v>Number of adjusted cohort still enrolled at your institution at 8 years</v>
      </c>
      <c r="C2931" s="7">
        <f>Table19[[#This Row],[Growth Rate]]</f>
        <v>-0.44444444444444442</v>
      </c>
      <c r="D2931">
        <f>Table20[[#This Row],[UNITID]]</f>
        <v>220057</v>
      </c>
      <c r="E2931" s="7">
        <f>Table20[[#This Row],[Growth Rate]]</f>
        <v>0.33333333333333331</v>
      </c>
      <c r="F2931">
        <f>Table21[[#This Row],[UNITID]]</f>
        <v>220057</v>
      </c>
      <c r="G2931" s="7" t="str">
        <f>Table21[[#This Row],[Growth Rate]]</f>
        <v/>
      </c>
      <c r="H2931">
        <f>Table5[[#This Row],[UNITID]]</f>
        <v>220057</v>
      </c>
      <c r="I2931" s="7">
        <f>Table5[[#This Row],[Growth Rate]]</f>
        <v>0.5</v>
      </c>
    </row>
    <row r="2932" spans="1:9" hidden="1">
      <c r="A2932">
        <f>Table19[[#This Row],[UNITID]]</f>
        <v>220057</v>
      </c>
      <c r="B2932" t="str">
        <f>Table19[[#This Row],[OUTCOMES MEASURES]]</f>
        <v>Number of adjusted cohort who enrolled subsequently at another institution at 8 years</v>
      </c>
      <c r="C2932" s="7">
        <f>Table19[[#This Row],[Growth Rate]]</f>
        <v>0.64516129032258063</v>
      </c>
      <c r="D2932">
        <f>Table20[[#This Row],[UNITID]]</f>
        <v>220057</v>
      </c>
      <c r="E2932" s="7">
        <f>Table20[[#This Row],[Growth Rate]]</f>
        <v>-0.30434782608695654</v>
      </c>
      <c r="F2932">
        <f>Table21[[#This Row],[UNITID]]</f>
        <v>220057</v>
      </c>
      <c r="G2932" s="7">
        <f>Table21[[#This Row],[Growth Rate]]</f>
        <v>0.8571428571428571</v>
      </c>
      <c r="H2932">
        <f>Table5[[#This Row],[UNITID]]</f>
        <v>220057</v>
      </c>
      <c r="I2932" s="7">
        <f>Table5[[#This Row],[Growth Rate]]</f>
        <v>0.8928571428571429</v>
      </c>
    </row>
    <row r="2933" spans="1:9" hidden="1">
      <c r="A2933">
        <f>Table19[[#This Row],[UNITID]]</f>
        <v>220057</v>
      </c>
      <c r="B2933" s="2" t="str">
        <f>Table19[[#This Row],[OUTCOMES MEASURES]]</f>
        <v>Number of adjusted cohort whose subsequent enrollment status is unknown at 8 years</v>
      </c>
      <c r="C2933" s="8">
        <f>Table19[[#This Row],[Growth Rate]]</f>
        <v>-0.4743362831858407</v>
      </c>
      <c r="D2933">
        <f>Table20[[#This Row],[UNITID]]</f>
        <v>220057</v>
      </c>
      <c r="E2933" s="7">
        <f>Table20[[#This Row],[Growth Rate]]</f>
        <v>-0.72477064220183485</v>
      </c>
      <c r="F2933">
        <f>Table21[[#This Row],[UNITID]]</f>
        <v>220057</v>
      </c>
      <c r="G2933" s="7">
        <f>Table21[[#This Row],[Growth Rate]]</f>
        <v>-0.56799999999999995</v>
      </c>
      <c r="H2933">
        <f>Table5[[#This Row],[UNITID]]</f>
        <v>220057</v>
      </c>
      <c r="I2933" s="7">
        <f>Table5[[#This Row],[Growth Rate]]</f>
        <v>-0.52500000000000002</v>
      </c>
    </row>
    <row r="2934" spans="1:9" hidden="1">
      <c r="A2934">
        <f>Table19[[#This Row],[UNITID]]</f>
        <v>220057</v>
      </c>
      <c r="B2934" s="2" t="str">
        <f>Table19[[#This Row],[OUTCOMES MEASURES]]</f>
        <v>Number of adjusted cohort who did not receive an award from your institution at 8 years</v>
      </c>
      <c r="C2934" s="7">
        <f>Table19[[#This Row],[Growth Rate]]</f>
        <v>-0.36477987421383645</v>
      </c>
      <c r="D2934">
        <f>Table20[[#This Row],[UNITID]]</f>
        <v>220057</v>
      </c>
      <c r="E2934" s="7">
        <f>Table20[[#This Row],[Growth Rate]]</f>
        <v>-0.68838526912181308</v>
      </c>
      <c r="F2934">
        <f>Table21[[#This Row],[UNITID]]</f>
        <v>220057</v>
      </c>
      <c r="G2934" s="21">
        <f>Table21[[#This Row],[Growth Rate]]</f>
        <v>-0.36301369863013699</v>
      </c>
      <c r="H2934">
        <f>Table5[[#This Row],[UNITID]]</f>
        <v>220057</v>
      </c>
      <c r="I2934" s="7">
        <f>Table5[[#This Row],[Growth Rate]]</f>
        <v>-0.23684210526315788</v>
      </c>
    </row>
    <row r="2935" spans="1:9" ht="14.25">
      <c r="A2935" s="63">
        <f>Table19[[#This Row],[UNITID]]</f>
        <v>220057</v>
      </c>
      <c r="B2935" s="148" t="str">
        <f>Table19[[#This Row],[OUTCOMES MEASURES]]</f>
        <v>Percent of adjusted cohort receiving an award at 8 years</v>
      </c>
      <c r="C2935" s="156">
        <f>Table19[[#This Row],[Growth Rate]]</f>
        <v>0.63157894736842102</v>
      </c>
      <c r="D2935">
        <f>Table20[[#This Row],[UNITID]]</f>
        <v>220057</v>
      </c>
      <c r="E2935" s="156">
        <f>Table20[[#This Row],[Growth Rate]]</f>
        <v>1</v>
      </c>
      <c r="F2935">
        <f>Table21[[#This Row],[UNITID]]</f>
        <v>220057</v>
      </c>
      <c r="G2935" s="157">
        <f>Table21[[#This Row],[Growth Rate]]</f>
        <v>0.51851851851851849</v>
      </c>
      <c r="H2935">
        <f>Table5[[#This Row],[UNITID]]</f>
        <v>220057</v>
      </c>
      <c r="I2935" s="156">
        <f>Table5[[#This Row],[Growth Rate]]</f>
        <v>0.43478260869565216</v>
      </c>
    </row>
    <row r="2936" spans="1:9" hidden="1">
      <c r="A2936">
        <f>Table19[[#This Row],[UNITID]]</f>
        <v>220057</v>
      </c>
      <c r="B2936" s="2" t="str">
        <f>Table19[[#This Row],[OUTCOMES MEASURES]]</f>
        <v>Percent of adjusted cohort still or subsequently enrolled at 8 years</v>
      </c>
      <c r="C2936" s="8">
        <f>Table19[[#This Row],[Growth Rate]]</f>
        <v>1</v>
      </c>
      <c r="D2936">
        <f>Table20[[#This Row],[UNITID]]</f>
        <v>220057</v>
      </c>
      <c r="E2936" s="7">
        <f>Table20[[#This Row],[Growth Rate]]</f>
        <v>1.1428571428571428</v>
      </c>
      <c r="F2936">
        <f>Table21[[#This Row],[UNITID]]</f>
        <v>220057</v>
      </c>
      <c r="G2936" s="21">
        <f>Table21[[#This Row],[Growth Rate]]</f>
        <v>1.2727272727272727</v>
      </c>
      <c r="H2936">
        <f>Table5[[#This Row],[UNITID]]</f>
        <v>220057</v>
      </c>
      <c r="I2936" s="7">
        <f>Table5[[#This Row],[Growth Rate]]</f>
        <v>1.125</v>
      </c>
    </row>
    <row r="2937" spans="1:9" ht="14.25">
      <c r="A2937" s="63">
        <f>Table19[[#This Row],[UNITID]]</f>
        <v>220057</v>
      </c>
      <c r="B2937" s="148" t="str">
        <f>Table19[[#This Row],[OUTCOMES MEASURES]]</f>
        <v>Percent of adjusted cohort still enrolled at your institution at 8 years</v>
      </c>
      <c r="C2937" s="156">
        <f>Table19[[#This Row],[Growth Rate]]</f>
        <v>0</v>
      </c>
      <c r="D2937">
        <f>Table20[[#This Row],[UNITID]]</f>
        <v>220057</v>
      </c>
      <c r="E2937" s="156">
        <f>Table20[[#This Row],[Growth Rate]]</f>
        <v>2</v>
      </c>
      <c r="F2937">
        <f>Table21[[#This Row],[UNITID]]</f>
        <v>220057</v>
      </c>
      <c r="G2937" s="158" t="str">
        <f>Table21[[#This Row],[Growth Rate]]</f>
        <v/>
      </c>
      <c r="H2937">
        <f>Table5[[#This Row],[UNITID]]</f>
        <v>220057</v>
      </c>
      <c r="I2937" s="156">
        <f>Table5[[#This Row],[Growth Rate]]</f>
        <v>0.5</v>
      </c>
    </row>
    <row r="2938" spans="1:9" ht="14.25">
      <c r="A2938" s="63">
        <f>Table19[[#This Row],[UNITID]]</f>
        <v>220057</v>
      </c>
      <c r="B2938" s="148" t="str">
        <f>Table19[[#This Row],[OUTCOMES MEASURES]]</f>
        <v>Percent of adjusted cohort enrolled subsequently at another institution at 8 years</v>
      </c>
      <c r="C2938" s="156">
        <f>Table19[[#This Row],[Growth Rate]]</f>
        <v>1.125</v>
      </c>
      <c r="D2938">
        <f>Table20[[#This Row],[UNITID]]</f>
        <v>220057</v>
      </c>
      <c r="E2938" s="64">
        <f>Table20[[#This Row],[Growth Rate]]</f>
        <v>1</v>
      </c>
      <c r="F2938">
        <f>Table21[[#This Row],[UNITID]]</f>
        <v>220057</v>
      </c>
      <c r="G2938" s="158">
        <f>Table21[[#This Row],[Growth Rate]]</f>
        <v>1.2727272727272727</v>
      </c>
      <c r="H2938">
        <f>Table5[[#This Row],[UNITID]]</f>
        <v>220057</v>
      </c>
      <c r="I2938" s="64">
        <f>Table5[[#This Row],[Growth Rate]]</f>
        <v>1.2142857142857142</v>
      </c>
    </row>
    <row r="2939" spans="1:9" hidden="1">
      <c r="A2939">
        <f>Table19[[#This Row],[UNITID]]</f>
        <v>220057</v>
      </c>
      <c r="B2939" s="2" t="str">
        <f>Table19[[#This Row],[OUTCOMES MEASURES]]</f>
        <v>Percent of adjusted cohort enrollment status unknown at 8 years</v>
      </c>
      <c r="C2939" s="8">
        <f>Table19[[#This Row],[Growth Rate]]</f>
        <v>-0.29166666666666669</v>
      </c>
      <c r="D2939">
        <f>Table20[[#This Row],[UNITID]]</f>
        <v>220057</v>
      </c>
      <c r="E2939" s="8">
        <f>Table20[[#This Row],[Growth Rate]]</f>
        <v>-0.18823529411764706</v>
      </c>
      <c r="F2939">
        <f>Table21[[#This Row],[UNITID]]</f>
        <v>220057</v>
      </c>
      <c r="G2939" s="8">
        <f>Table21[[#This Row],[Growth Rate]]</f>
        <v>-0.46031746031746029</v>
      </c>
      <c r="H2939">
        <f>Table5[[#This Row],[UNITID]]</f>
        <v>220057</v>
      </c>
      <c r="I2939" s="8">
        <f>Table5[[#This Row],[Growth Rate]]</f>
        <v>-0.45901639344262296</v>
      </c>
    </row>
    <row r="2940" spans="1:9" hidden="1">
      <c r="A2940">
        <f>Table19[[#This Row],[UNITID]]</f>
        <v>221184</v>
      </c>
      <c r="B2940" s="2" t="str">
        <f>Table19[[#This Row],[OUTCOMES MEASURES]]</f>
        <v>First-Time, Full-Time Cohort</v>
      </c>
      <c r="C2940" s="8">
        <f>Table19[[#This Row],[Growth Rate]]</f>
        <v>0.75085324232081907</v>
      </c>
      <c r="D2940">
        <f>Table20[[#This Row],[UNITID]]</f>
        <v>221184</v>
      </c>
      <c r="E2940" s="8">
        <f>Table20[[#This Row],[Growth Rate]]</f>
        <v>-0.5572065378900446</v>
      </c>
      <c r="F2940">
        <f>Table21[[#This Row],[UNITID]]</f>
        <v>221184</v>
      </c>
      <c r="G2940" s="8">
        <f>Table21[[#This Row],[Growth Rate]]</f>
        <v>-3.3043478260869563E-2</v>
      </c>
      <c r="H2940">
        <f>Table5[[#This Row],[UNITID]]</f>
        <v>221184</v>
      </c>
      <c r="I2940" s="8">
        <f>Table5[[#This Row],[Growth Rate]]</f>
        <v>-0.25536480686695279</v>
      </c>
    </row>
    <row r="2941" spans="1:9" hidden="1">
      <c r="A2941">
        <f>Table19[[#This Row],[UNITID]]</f>
        <v>221184</v>
      </c>
      <c r="B2941" t="str">
        <f>Table19[[#This Row],[OUTCOMES MEASURES]]</f>
        <v>Exclusions to cohort</v>
      </c>
      <c r="C2941" s="7" t="str">
        <f>Table19[[#This Row],[Growth Rate]]</f>
        <v/>
      </c>
      <c r="D2941">
        <f>Table20[[#This Row],[UNITID]]</f>
        <v>221184</v>
      </c>
      <c r="E2941" s="7" t="str">
        <f>Table20[[#This Row],[Growth Rate]]</f>
        <v/>
      </c>
      <c r="F2941">
        <f>Table21[[#This Row],[UNITID]]</f>
        <v>221184</v>
      </c>
      <c r="G2941" s="7" t="str">
        <f>Table21[[#This Row],[Growth Rate]]</f>
        <v/>
      </c>
      <c r="H2941">
        <f>Table5[[#This Row],[UNITID]]</f>
        <v>221184</v>
      </c>
      <c r="I2941" s="7" t="str">
        <f>Table5[[#This Row],[Growth Rate]]</f>
        <v/>
      </c>
    </row>
    <row r="2942" spans="1:9" ht="14.25">
      <c r="A2942" s="63">
        <f>Table19[[#This Row],[UNITID]]</f>
        <v>221184</v>
      </c>
      <c r="B2942" s="63" t="str">
        <f>Table19[[#This Row],[OUTCOMES MEASURES]]</f>
        <v>Adjusted cohort</v>
      </c>
      <c r="C2942" s="64">
        <f>Table19[[#This Row],[Growth Rate]]</f>
        <v>0.75085324232081907</v>
      </c>
      <c r="D2942">
        <f>Table20[[#This Row],[UNITID]]</f>
        <v>221184</v>
      </c>
      <c r="E2942" s="64">
        <f>Table20[[#This Row],[Growth Rate]]</f>
        <v>-0.5572065378900446</v>
      </c>
      <c r="F2942">
        <f>Table21[[#This Row],[UNITID]]</f>
        <v>221184</v>
      </c>
      <c r="G2942" s="155">
        <f>Table21[[#This Row],[Growth Rate]]</f>
        <v>-3.3043478260869563E-2</v>
      </c>
      <c r="H2942">
        <f>Table5[[#This Row],[UNITID]]</f>
        <v>221184</v>
      </c>
      <c r="I2942" s="64">
        <f>Table5[[#This Row],[Growth Rate]]</f>
        <v>-0.25536480686695279</v>
      </c>
    </row>
    <row r="2943" spans="1:9" hidden="1">
      <c r="A2943">
        <f>Table19[[#This Row],[UNITID]]</f>
        <v>221184</v>
      </c>
      <c r="B2943" t="str">
        <f>Table19[[#This Row],[OUTCOMES MEASURES]]</f>
        <v>Number of adjusted cohort receiving a certificate at 4 years</v>
      </c>
      <c r="C2943" s="7">
        <f>Table19[[#This Row],[Growth Rate]]</f>
        <v>0.96363636363636362</v>
      </c>
      <c r="D2943">
        <f>Table20[[#This Row],[UNITID]]</f>
        <v>221184</v>
      </c>
      <c r="E2943" s="7">
        <f>Table20[[#This Row],[Growth Rate]]</f>
        <v>-0.57446808510638303</v>
      </c>
      <c r="F2943">
        <f>Table21[[#This Row],[UNITID]]</f>
        <v>221184</v>
      </c>
      <c r="G2943" s="7">
        <f>Table21[[#This Row],[Growth Rate]]</f>
        <v>0.375</v>
      </c>
      <c r="H2943">
        <f>Table5[[#This Row],[UNITID]]</f>
        <v>221184</v>
      </c>
      <c r="I2943" s="7">
        <f>Table5[[#This Row],[Growth Rate]]</f>
        <v>0.17857142857142858</v>
      </c>
    </row>
    <row r="2944" spans="1:9" hidden="1">
      <c r="A2944">
        <f>Table19[[#This Row],[UNITID]]</f>
        <v>221184</v>
      </c>
      <c r="B2944" t="str">
        <f>Table19[[#This Row],[OUTCOMES MEASURES]]</f>
        <v>Number of adjusted cohort receiving an Associate's degree at 4 years</v>
      </c>
      <c r="C2944" s="7">
        <f>Table19[[#This Row],[Growth Rate]]</f>
        <v>1.0431654676258992</v>
      </c>
      <c r="D2944">
        <f>Table20[[#This Row],[UNITID]]</f>
        <v>221184</v>
      </c>
      <c r="E2944" s="7">
        <f>Table20[[#This Row],[Growth Rate]]</f>
        <v>-0.45454545454545453</v>
      </c>
      <c r="F2944">
        <f>Table21[[#This Row],[UNITID]]</f>
        <v>221184</v>
      </c>
      <c r="G2944" s="7">
        <f>Table21[[#This Row],[Growth Rate]]</f>
        <v>-5.8823529411764705E-2</v>
      </c>
      <c r="H2944">
        <f>Table5[[#This Row],[UNITID]]</f>
        <v>221184</v>
      </c>
      <c r="I2944" s="7">
        <f>Table5[[#This Row],[Growth Rate]]</f>
        <v>6.8965517241379309E-2</v>
      </c>
    </row>
    <row r="2945" spans="1:9" hidden="1">
      <c r="A2945">
        <f>Table19[[#This Row],[UNITID]]</f>
        <v>221184</v>
      </c>
      <c r="B2945" t="str">
        <f>Table19[[#This Row],[OUTCOMES MEASURES]]</f>
        <v>Number of adjusted cohort receiving a Bachelor's degree at 4 years</v>
      </c>
      <c r="C2945" s="7" t="str">
        <f>Table19[[#This Row],[Growth Rate]]</f>
        <v/>
      </c>
      <c r="D2945">
        <f>Table20[[#This Row],[UNITID]]</f>
        <v>221184</v>
      </c>
      <c r="E2945" s="7" t="str">
        <f>Table20[[#This Row],[Growth Rate]]</f>
        <v/>
      </c>
      <c r="F2945">
        <f>Table21[[#This Row],[UNITID]]</f>
        <v>221184</v>
      </c>
      <c r="G2945" s="7" t="str">
        <f>Table21[[#This Row],[Growth Rate]]</f>
        <v/>
      </c>
      <c r="H2945">
        <f>Table5[[#This Row],[UNITID]]</f>
        <v>221184</v>
      </c>
      <c r="I2945" s="7" t="str">
        <f>Table5[[#This Row],[Growth Rate]]</f>
        <v/>
      </c>
    </row>
    <row r="2946" spans="1:9" hidden="1">
      <c r="A2946">
        <f>Table19[[#This Row],[UNITID]]</f>
        <v>221184</v>
      </c>
      <c r="B2946" s="2" t="str">
        <f>Table19[[#This Row],[OUTCOMES MEASURES]]</f>
        <v>Number of adjusted cohort receiving an award at 4 years</v>
      </c>
      <c r="C2946" s="7">
        <f>Table19[[#This Row],[Growth Rate]]</f>
        <v>1.0206185567010309</v>
      </c>
      <c r="D2946">
        <f>Table20[[#This Row],[UNITID]]</f>
        <v>221184</v>
      </c>
      <c r="E2946" s="7">
        <f>Table20[[#This Row],[Growth Rate]]</f>
        <v>-0.50980392156862742</v>
      </c>
      <c r="F2946">
        <f>Table21[[#This Row],[UNITID]]</f>
        <v>221184</v>
      </c>
      <c r="G2946" s="21">
        <f>Table21[[#This Row],[Growth Rate]]</f>
        <v>0.08</v>
      </c>
      <c r="H2946">
        <f>Table5[[#This Row],[UNITID]]</f>
        <v>221184</v>
      </c>
      <c r="I2946" s="7">
        <f>Table5[[#This Row],[Growth Rate]]</f>
        <v>0.11188811188811189</v>
      </c>
    </row>
    <row r="2947" spans="1:9" ht="14.25">
      <c r="A2947" s="63">
        <f>Table19[[#This Row],[UNITID]]</f>
        <v>221184</v>
      </c>
      <c r="B2947" s="148" t="str">
        <f>Table19[[#This Row],[OUTCOMES MEASURES]]</f>
        <v>Percent of adjusted cohort receiving an award at 4 years</v>
      </c>
      <c r="C2947" s="156">
        <f>Table19[[#This Row],[Growth Rate]]</f>
        <v>0.11764705882352941</v>
      </c>
      <c r="D2947">
        <f>Table20[[#This Row],[UNITID]]</f>
        <v>221184</v>
      </c>
      <c r="E2947" s="156">
        <f>Table20[[#This Row],[Growth Rate]]</f>
        <v>0</v>
      </c>
      <c r="F2947">
        <f>Table21[[#This Row],[UNITID]]</f>
        <v>221184</v>
      </c>
      <c r="G2947" s="157">
        <f>Table21[[#This Row],[Growth Rate]]</f>
        <v>0.11538461538461539</v>
      </c>
      <c r="H2947">
        <f>Table5[[#This Row],[UNITID]]</f>
        <v>221184</v>
      </c>
      <c r="I2947" s="156">
        <f>Table5[[#This Row],[Growth Rate]]</f>
        <v>0.53333333333333333</v>
      </c>
    </row>
    <row r="2948" spans="1:9" hidden="1">
      <c r="A2948">
        <f>Table19[[#This Row],[UNITID]]</f>
        <v>221184</v>
      </c>
      <c r="B2948" t="str">
        <f>Table19[[#This Row],[OUTCOMES MEASURES]]</f>
        <v>Number of adjusted cohort receiving a certificate at 6 years</v>
      </c>
      <c r="C2948" s="7">
        <f>Table19[[#This Row],[Growth Rate]]</f>
        <v>1.2790697674418605</v>
      </c>
      <c r="D2948">
        <f>Table20[[#This Row],[UNITID]]</f>
        <v>221184</v>
      </c>
      <c r="E2948" s="7">
        <f>Table20[[#This Row],[Growth Rate]]</f>
        <v>-0.71153846153846156</v>
      </c>
      <c r="F2948">
        <f>Table21[[#This Row],[UNITID]]</f>
        <v>221184</v>
      </c>
      <c r="G2948" s="7">
        <f>Table21[[#This Row],[Growth Rate]]</f>
        <v>0.26</v>
      </c>
      <c r="H2948">
        <f>Table5[[#This Row],[UNITID]]</f>
        <v>221184</v>
      </c>
      <c r="I2948" s="7">
        <f>Table5[[#This Row],[Growth Rate]]</f>
        <v>0.1</v>
      </c>
    </row>
    <row r="2949" spans="1:9" hidden="1">
      <c r="A2949">
        <f>Table19[[#This Row],[UNITID]]</f>
        <v>221184</v>
      </c>
      <c r="B2949" t="str">
        <f>Table19[[#This Row],[OUTCOMES MEASURES]]</f>
        <v>Number of adjusted cohort receiving an Associate's degree at 6 years</v>
      </c>
      <c r="C2949" s="7">
        <f>Table19[[#This Row],[Growth Rate]]</f>
        <v>0.87362637362637363</v>
      </c>
      <c r="D2949">
        <f>Table20[[#This Row],[UNITID]]</f>
        <v>221184</v>
      </c>
      <c r="E2949" s="7">
        <f>Table20[[#This Row],[Growth Rate]]</f>
        <v>-0.39534883720930231</v>
      </c>
      <c r="F2949">
        <f>Table21[[#This Row],[UNITID]]</f>
        <v>221184</v>
      </c>
      <c r="G2949" s="7">
        <f>Table21[[#This Row],[Growth Rate]]</f>
        <v>-2.6785714285714284E-2</v>
      </c>
      <c r="H2949">
        <f>Table5[[#This Row],[UNITID]]</f>
        <v>221184</v>
      </c>
      <c r="I2949" s="7">
        <f>Table5[[#This Row],[Growth Rate]]</f>
        <v>7.5471698113207544E-2</v>
      </c>
    </row>
    <row r="2950" spans="1:9" hidden="1">
      <c r="A2950">
        <f>Table19[[#This Row],[UNITID]]</f>
        <v>221184</v>
      </c>
      <c r="B2950" t="str">
        <f>Table19[[#This Row],[OUTCOMES MEASURES]]</f>
        <v>Number of adjusted cohort receiving a Bachelor's degree at 6 years</v>
      </c>
      <c r="C2950" s="7" t="str">
        <f>Table19[[#This Row],[Growth Rate]]</f>
        <v/>
      </c>
      <c r="D2950">
        <f>Table20[[#This Row],[UNITID]]</f>
        <v>221184</v>
      </c>
      <c r="E2950" s="7" t="str">
        <f>Table20[[#This Row],[Growth Rate]]</f>
        <v/>
      </c>
      <c r="F2950">
        <f>Table21[[#This Row],[UNITID]]</f>
        <v>221184</v>
      </c>
      <c r="G2950" s="7" t="str">
        <f>Table21[[#This Row],[Growth Rate]]</f>
        <v/>
      </c>
      <c r="H2950">
        <f>Table5[[#This Row],[UNITID]]</f>
        <v>221184</v>
      </c>
      <c r="I2950" s="7" t="str">
        <f>Table5[[#This Row],[Growth Rate]]</f>
        <v/>
      </c>
    </row>
    <row r="2951" spans="1:9" hidden="1">
      <c r="A2951">
        <f>Table19[[#This Row],[UNITID]]</f>
        <v>221184</v>
      </c>
      <c r="B2951" s="2" t="str">
        <f>Table19[[#This Row],[OUTCOMES MEASURES]]</f>
        <v>Number of adjusted cohort receiving an award at 6 years</v>
      </c>
      <c r="C2951" s="7">
        <f>Table19[[#This Row],[Growth Rate]]</f>
        <v>0.95111111111111113</v>
      </c>
      <c r="D2951">
        <f>Table20[[#This Row],[UNITID]]</f>
        <v>221184</v>
      </c>
      <c r="E2951" s="7">
        <f>Table20[[#This Row],[Growth Rate]]</f>
        <v>-0.51449275362318836</v>
      </c>
      <c r="F2951">
        <f>Table21[[#This Row],[UNITID]]</f>
        <v>221184</v>
      </c>
      <c r="G2951" s="21">
        <f>Table21[[#This Row],[Growth Rate]]</f>
        <v>6.1728395061728392E-2</v>
      </c>
      <c r="H2951">
        <f>Table5[[#This Row],[UNITID]]</f>
        <v>221184</v>
      </c>
      <c r="I2951" s="7">
        <f>Table5[[#This Row],[Growth Rate]]</f>
        <v>8.4337349397590355E-2</v>
      </c>
    </row>
    <row r="2952" spans="1:9" ht="14.25">
      <c r="A2952" s="63">
        <f>Table19[[#This Row],[UNITID]]</f>
        <v>221184</v>
      </c>
      <c r="B2952" s="148" t="str">
        <f>Table19[[#This Row],[OUTCOMES MEASURES]]</f>
        <v>Percent of adjusted cohort receiving an award at 6 years</v>
      </c>
      <c r="C2952" s="156">
        <f>Table19[[#This Row],[Growth Rate]]</f>
        <v>0.10526315789473684</v>
      </c>
      <c r="D2952">
        <f>Table20[[#This Row],[UNITID]]</f>
        <v>221184</v>
      </c>
      <c r="E2952" s="156">
        <f>Table20[[#This Row],[Growth Rate]]</f>
        <v>0.1</v>
      </c>
      <c r="F2952">
        <f>Table21[[#This Row],[UNITID]]</f>
        <v>221184</v>
      </c>
      <c r="G2952" s="157">
        <f>Table21[[#This Row],[Growth Rate]]</f>
        <v>0.10714285714285714</v>
      </c>
      <c r="H2952">
        <f>Table5[[#This Row],[UNITID]]</f>
        <v>221184</v>
      </c>
      <c r="I2952" s="156">
        <f>Table5[[#This Row],[Growth Rate]]</f>
        <v>0.44444444444444442</v>
      </c>
    </row>
    <row r="2953" spans="1:9" hidden="1">
      <c r="A2953">
        <f>Table19[[#This Row],[UNITID]]</f>
        <v>221184</v>
      </c>
      <c r="B2953" t="str">
        <f>Table19[[#This Row],[OUTCOMES MEASURES]]</f>
        <v>Number of adjusted cohort receiving a certificate at 8 years</v>
      </c>
      <c r="C2953" s="7">
        <f>Table19[[#This Row],[Growth Rate]]</f>
        <v>1.4102564102564104</v>
      </c>
      <c r="D2953">
        <f>Table20[[#This Row],[UNITID]]</f>
        <v>221184</v>
      </c>
      <c r="E2953" s="7">
        <f>Table20[[#This Row],[Growth Rate]]</f>
        <v>-0.69565217391304346</v>
      </c>
      <c r="F2953">
        <f>Table21[[#This Row],[UNITID]]</f>
        <v>221184</v>
      </c>
      <c r="G2953" s="7">
        <f>Table21[[#This Row],[Growth Rate]]</f>
        <v>0.23529411764705882</v>
      </c>
      <c r="H2953">
        <f>Table5[[#This Row],[UNITID]]</f>
        <v>221184</v>
      </c>
      <c r="I2953" s="7">
        <f>Table5[[#This Row],[Growth Rate]]</f>
        <v>0.13559322033898305</v>
      </c>
    </row>
    <row r="2954" spans="1:9" hidden="1">
      <c r="A2954">
        <f>Table19[[#This Row],[UNITID]]</f>
        <v>221184</v>
      </c>
      <c r="B2954" t="str">
        <f>Table19[[#This Row],[OUTCOMES MEASURES]]</f>
        <v>Number of adjusted cohort receiving an Associate's degree at 8 years</v>
      </c>
      <c r="C2954" s="7">
        <f>Table19[[#This Row],[Growth Rate]]</f>
        <v>0.80927835051546393</v>
      </c>
      <c r="D2954">
        <f>Table20[[#This Row],[UNITID]]</f>
        <v>221184</v>
      </c>
      <c r="E2954" s="7">
        <f>Table20[[#This Row],[Growth Rate]]</f>
        <v>-0.43478260869565216</v>
      </c>
      <c r="F2954">
        <f>Table21[[#This Row],[UNITID]]</f>
        <v>221184</v>
      </c>
      <c r="G2954" s="7">
        <f>Table21[[#This Row],[Growth Rate]]</f>
        <v>-1.7094017094017096E-2</v>
      </c>
      <c r="H2954">
        <f>Table5[[#This Row],[UNITID]]</f>
        <v>221184</v>
      </c>
      <c r="I2954" s="7">
        <f>Table5[[#This Row],[Growth Rate]]</f>
        <v>0.14678899082568808</v>
      </c>
    </row>
    <row r="2955" spans="1:9" hidden="1">
      <c r="A2955">
        <f>Table19[[#This Row],[UNITID]]</f>
        <v>221184</v>
      </c>
      <c r="B2955" t="str">
        <f>Table19[[#This Row],[OUTCOMES MEASURES]]</f>
        <v>Number of adjusted cohort receiving a Bachelor's degree at 8 years</v>
      </c>
      <c r="C2955" s="7" t="str">
        <f>Table19[[#This Row],[Growth Rate]]</f>
        <v/>
      </c>
      <c r="D2955">
        <f>Table20[[#This Row],[UNITID]]</f>
        <v>221184</v>
      </c>
      <c r="E2955" s="7" t="str">
        <f>Table20[[#This Row],[Growth Rate]]</f>
        <v/>
      </c>
      <c r="F2955">
        <f>Table21[[#This Row],[UNITID]]</f>
        <v>221184</v>
      </c>
      <c r="G2955" s="7" t="str">
        <f>Table21[[#This Row],[Growth Rate]]</f>
        <v/>
      </c>
      <c r="H2955">
        <f>Table5[[#This Row],[UNITID]]</f>
        <v>221184</v>
      </c>
      <c r="I2955" s="7" t="str">
        <f>Table5[[#This Row],[Growth Rate]]</f>
        <v/>
      </c>
    </row>
    <row r="2956" spans="1:9" hidden="1">
      <c r="A2956">
        <f>Table19[[#This Row],[UNITID]]</f>
        <v>221184</v>
      </c>
      <c r="B2956" t="str">
        <f>Table19[[#This Row],[OUTCOMES MEASURES]]</f>
        <v>Number of adjusted cohort receiving an award at 8 years</v>
      </c>
      <c r="C2956" s="7">
        <f>Table19[[#This Row],[Growth Rate]]</f>
        <v>0.90987124463519309</v>
      </c>
      <c r="D2956">
        <f>Table20[[#This Row],[UNITID]]</f>
        <v>221184</v>
      </c>
      <c r="E2956" s="7">
        <f>Table20[[#This Row],[Growth Rate]]</f>
        <v>-0.50931677018633537</v>
      </c>
      <c r="F2956">
        <f>Table21[[#This Row],[UNITID]]</f>
        <v>221184</v>
      </c>
      <c r="G2956" s="7">
        <f>Table21[[#This Row],[Growth Rate]]</f>
        <v>5.9523809523809521E-2</v>
      </c>
      <c r="H2956">
        <f>Table5[[#This Row],[UNITID]]</f>
        <v>221184</v>
      </c>
      <c r="I2956" s="7">
        <f>Table5[[#This Row],[Growth Rate]]</f>
        <v>0.14285714285714285</v>
      </c>
    </row>
    <row r="2957" spans="1:9" hidden="1">
      <c r="A2957">
        <f>Table19[[#This Row],[UNITID]]</f>
        <v>221184</v>
      </c>
      <c r="B2957" t="str">
        <f>Table19[[#This Row],[OUTCOMES MEASURES]]</f>
        <v>Number of adjusted cohort still enrolled at your institution at 8 years</v>
      </c>
      <c r="C2957" s="7">
        <f>Table19[[#This Row],[Growth Rate]]</f>
        <v>-0.21739130434782608</v>
      </c>
      <c r="D2957">
        <f>Table20[[#This Row],[UNITID]]</f>
        <v>221184</v>
      </c>
      <c r="E2957" s="7">
        <f>Table20[[#This Row],[Growth Rate]]</f>
        <v>-0.80769230769230771</v>
      </c>
      <c r="F2957">
        <f>Table21[[#This Row],[UNITID]]</f>
        <v>221184</v>
      </c>
      <c r="G2957" s="7">
        <f>Table21[[#This Row],[Growth Rate]]</f>
        <v>-0.44444444444444442</v>
      </c>
      <c r="H2957">
        <f>Table5[[#This Row],[UNITID]]</f>
        <v>221184</v>
      </c>
      <c r="I2957" s="7">
        <f>Table5[[#This Row],[Growth Rate]]</f>
        <v>-0.3</v>
      </c>
    </row>
    <row r="2958" spans="1:9" hidden="1">
      <c r="A2958">
        <f>Table19[[#This Row],[UNITID]]</f>
        <v>221184</v>
      </c>
      <c r="B2958" t="str">
        <f>Table19[[#This Row],[OUTCOMES MEASURES]]</f>
        <v>Number of adjusted cohort who enrolled subsequently at another institution at 8 years</v>
      </c>
      <c r="C2958" s="7">
        <f>Table19[[#This Row],[Growth Rate]]</f>
        <v>2.5849056603773586</v>
      </c>
      <c r="D2958">
        <f>Table20[[#This Row],[UNITID]]</f>
        <v>221184</v>
      </c>
      <c r="E2958" s="7">
        <f>Table20[[#This Row],[Growth Rate]]</f>
        <v>-0.1079136690647482</v>
      </c>
      <c r="F2958">
        <f>Table21[[#This Row],[UNITID]]</f>
        <v>221184</v>
      </c>
      <c r="G2958" s="7">
        <f>Table21[[#This Row],[Growth Rate]]</f>
        <v>0.63636363636363635</v>
      </c>
      <c r="H2958">
        <f>Table5[[#This Row],[UNITID]]</f>
        <v>221184</v>
      </c>
      <c r="I2958" s="7">
        <f>Table5[[#This Row],[Growth Rate]]</f>
        <v>0.50588235294117645</v>
      </c>
    </row>
    <row r="2959" spans="1:9" hidden="1">
      <c r="A2959">
        <f>Table19[[#This Row],[UNITID]]</f>
        <v>221184</v>
      </c>
      <c r="B2959" s="2" t="str">
        <f>Table19[[#This Row],[OUTCOMES MEASURES]]</f>
        <v>Number of adjusted cohort whose subsequent enrollment status is unknown at 8 years</v>
      </c>
      <c r="C2959" s="8">
        <f>Table19[[#This Row],[Growth Rate]]</f>
        <v>0.34610303830911493</v>
      </c>
      <c r="D2959">
        <f>Table20[[#This Row],[UNITID]]</f>
        <v>221184</v>
      </c>
      <c r="E2959" s="7">
        <f>Table20[[#This Row],[Growth Rate]]</f>
        <v>-0.61960784313725492</v>
      </c>
      <c r="F2959">
        <f>Table21[[#This Row],[UNITID]]</f>
        <v>221184</v>
      </c>
      <c r="G2959" s="7">
        <f>Table21[[#This Row],[Growth Rate]]</f>
        <v>-0.36823104693140796</v>
      </c>
      <c r="H2959">
        <f>Table5[[#This Row],[UNITID]]</f>
        <v>221184</v>
      </c>
      <c r="I2959" s="7">
        <f>Table5[[#This Row],[Growth Rate]]</f>
        <v>-0.59075342465753422</v>
      </c>
    </row>
    <row r="2960" spans="1:9" hidden="1">
      <c r="A2960">
        <f>Table19[[#This Row],[UNITID]]</f>
        <v>221184</v>
      </c>
      <c r="B2960" s="2" t="str">
        <f>Table19[[#This Row],[OUTCOMES MEASURES]]</f>
        <v>Number of adjusted cohort who did not receive an award from your institution at 8 years</v>
      </c>
      <c r="C2960" s="7">
        <f>Table19[[#This Row],[Growth Rate]]</f>
        <v>0.71139510117145899</v>
      </c>
      <c r="D2960">
        <f>Table20[[#This Row],[UNITID]]</f>
        <v>221184</v>
      </c>
      <c r="E2960" s="7">
        <f>Table20[[#This Row],[Growth Rate]]</f>
        <v>-0.56371308016877641</v>
      </c>
      <c r="F2960">
        <f>Table21[[#This Row],[UNITID]]</f>
        <v>221184</v>
      </c>
      <c r="G2960" s="21">
        <f>Table21[[#This Row],[Growth Rate]]</f>
        <v>-7.125307125307126E-2</v>
      </c>
      <c r="H2960">
        <f>Table5[[#This Row],[UNITID]]</f>
        <v>221184</v>
      </c>
      <c r="I2960" s="7">
        <f>Table5[[#This Row],[Growth Rate]]</f>
        <v>-0.34293193717277487</v>
      </c>
    </row>
    <row r="2961" spans="1:9" ht="14.25">
      <c r="A2961" s="63">
        <f>Table19[[#This Row],[UNITID]]</f>
        <v>221184</v>
      </c>
      <c r="B2961" s="148" t="str">
        <f>Table19[[#This Row],[OUTCOMES MEASURES]]</f>
        <v>Percent of adjusted cohort receiving an award at 8 years</v>
      </c>
      <c r="C2961" s="156">
        <f>Table19[[#This Row],[Growth Rate]]</f>
        <v>0.1</v>
      </c>
      <c r="D2961">
        <f>Table20[[#This Row],[UNITID]]</f>
        <v>221184</v>
      </c>
      <c r="E2961" s="156">
        <f>Table20[[#This Row],[Growth Rate]]</f>
        <v>8.3333333333333329E-2</v>
      </c>
      <c r="F2961">
        <f>Table21[[#This Row],[UNITID]]</f>
        <v>221184</v>
      </c>
      <c r="G2961" s="157">
        <f>Table21[[#This Row],[Growth Rate]]</f>
        <v>0.10344827586206896</v>
      </c>
      <c r="H2961">
        <f>Table5[[#This Row],[UNITID]]</f>
        <v>221184</v>
      </c>
      <c r="I2961" s="156">
        <f>Table5[[#This Row],[Growth Rate]]</f>
        <v>0.55555555555555558</v>
      </c>
    </row>
    <row r="2962" spans="1:9" hidden="1">
      <c r="A2962">
        <f>Table19[[#This Row],[UNITID]]</f>
        <v>221184</v>
      </c>
      <c r="B2962" s="2" t="str">
        <f>Table19[[#This Row],[OUTCOMES MEASURES]]</f>
        <v>Percent of adjusted cohort still or subsequently enrolled at 8 years</v>
      </c>
      <c r="C2962" s="8">
        <f>Table19[[#This Row],[Growth Rate]]</f>
        <v>0.8125</v>
      </c>
      <c r="D2962">
        <f>Table20[[#This Row],[UNITID]]</f>
        <v>221184</v>
      </c>
      <c r="E2962" s="7">
        <f>Table20[[#This Row],[Growth Rate]]</f>
        <v>0.83333333333333337</v>
      </c>
      <c r="F2962">
        <f>Table21[[#This Row],[UNITID]]</f>
        <v>221184</v>
      </c>
      <c r="G2962" s="21">
        <f>Table21[[#This Row],[Growth Rate]]</f>
        <v>0.60869565217391308</v>
      </c>
      <c r="H2962">
        <f>Table5[[#This Row],[UNITID]]</f>
        <v>221184</v>
      </c>
      <c r="I2962" s="7">
        <f>Table5[[#This Row],[Growth Rate]]</f>
        <v>1</v>
      </c>
    </row>
    <row r="2963" spans="1:9" ht="14.25">
      <c r="A2963" s="63">
        <f>Table19[[#This Row],[UNITID]]</f>
        <v>221184</v>
      </c>
      <c r="B2963" s="148" t="str">
        <f>Table19[[#This Row],[OUTCOMES MEASURES]]</f>
        <v>Percent of adjusted cohort still enrolled at your institution at 8 years</v>
      </c>
      <c r="C2963" s="156">
        <f>Table19[[#This Row],[Growth Rate]]</f>
        <v>-0.5</v>
      </c>
      <c r="D2963">
        <f>Table20[[#This Row],[UNITID]]</f>
        <v>221184</v>
      </c>
      <c r="E2963" s="156">
        <f>Table20[[#This Row],[Growth Rate]]</f>
        <v>-0.5</v>
      </c>
      <c r="F2963">
        <f>Table21[[#This Row],[UNITID]]</f>
        <v>221184</v>
      </c>
      <c r="G2963" s="158">
        <f>Table21[[#This Row],[Growth Rate]]</f>
        <v>-0.5</v>
      </c>
      <c r="H2963">
        <f>Table5[[#This Row],[UNITID]]</f>
        <v>221184</v>
      </c>
      <c r="I2963" s="156">
        <f>Table5[[#This Row],[Growth Rate]]</f>
        <v>0</v>
      </c>
    </row>
    <row r="2964" spans="1:9" ht="14.25">
      <c r="A2964" s="63">
        <f>Table19[[#This Row],[UNITID]]</f>
        <v>221184</v>
      </c>
      <c r="B2964" s="148" t="str">
        <f>Table19[[#This Row],[OUTCOMES MEASURES]]</f>
        <v>Percent of adjusted cohort enrolled subsequently at another institution at 8 years</v>
      </c>
      <c r="C2964" s="156">
        <f>Table19[[#This Row],[Growth Rate]]</f>
        <v>1</v>
      </c>
      <c r="D2964">
        <f>Table20[[#This Row],[UNITID]]</f>
        <v>221184</v>
      </c>
      <c r="E2964" s="64">
        <f>Table20[[#This Row],[Growth Rate]]</f>
        <v>1.1000000000000001</v>
      </c>
      <c r="F2964">
        <f>Table21[[#This Row],[UNITID]]</f>
        <v>221184</v>
      </c>
      <c r="G2964" s="158">
        <f>Table21[[#This Row],[Growth Rate]]</f>
        <v>0.7142857142857143</v>
      </c>
      <c r="H2964">
        <f>Table5[[#This Row],[UNITID]]</f>
        <v>221184</v>
      </c>
      <c r="I2964" s="64">
        <f>Table5[[#This Row],[Growth Rate]]</f>
        <v>1.0555555555555556</v>
      </c>
    </row>
    <row r="2965" spans="1:9" hidden="1">
      <c r="A2965">
        <f>Table19[[#This Row],[UNITID]]</f>
        <v>221184</v>
      </c>
      <c r="B2965" s="2" t="str">
        <f>Table19[[#This Row],[OUTCOMES MEASURES]]</f>
        <v>Percent of adjusted cohort enrollment status unknown at 8 years</v>
      </c>
      <c r="C2965" s="8">
        <f>Table19[[#This Row],[Growth Rate]]</f>
        <v>-0.23076923076923078</v>
      </c>
      <c r="D2965">
        <f>Table20[[#This Row],[UNITID]]</f>
        <v>221184</v>
      </c>
      <c r="E2965" s="8">
        <f>Table20[[#This Row],[Growth Rate]]</f>
        <v>-0.14473684210526316</v>
      </c>
      <c r="F2965">
        <f>Table21[[#This Row],[UNITID]]</f>
        <v>221184</v>
      </c>
      <c r="G2965" s="8">
        <f>Table21[[#This Row],[Growth Rate]]</f>
        <v>-0.35416666666666669</v>
      </c>
      <c r="H2965">
        <f>Table5[[#This Row],[UNITID]]</f>
        <v>221184</v>
      </c>
      <c r="I2965" s="8">
        <f>Table5[[#This Row],[Growth Rate]]</f>
        <v>-0.46031746031746029</v>
      </c>
    </row>
    <row r="2966" spans="1:9" hidden="1">
      <c r="A2966">
        <f>Table19[[#This Row],[UNITID]]</f>
        <v>221397</v>
      </c>
      <c r="B2966" s="2" t="str">
        <f>Table19[[#This Row],[OUTCOMES MEASURES]]</f>
        <v>First-Time, Full-Time Cohort</v>
      </c>
      <c r="C2966" s="8">
        <f>Table19[[#This Row],[Growth Rate]]</f>
        <v>2.8144239226033423E-2</v>
      </c>
      <c r="D2966">
        <f>Table20[[#This Row],[UNITID]]</f>
        <v>221397</v>
      </c>
      <c r="E2966" s="8">
        <f>Table20[[#This Row],[Growth Rate]]</f>
        <v>-0.39051094890510951</v>
      </c>
      <c r="F2966">
        <f>Table21[[#This Row],[UNITID]]</f>
        <v>221397</v>
      </c>
      <c r="G2966" s="8">
        <f>Table21[[#This Row],[Growth Rate]]</f>
        <v>-0.37451737451737449</v>
      </c>
      <c r="H2966">
        <f>Table5[[#This Row],[UNITID]]</f>
        <v>221397</v>
      </c>
      <c r="I2966" s="8">
        <f>Table5[[#This Row],[Growth Rate]]</f>
        <v>-0.12737127371273713</v>
      </c>
    </row>
    <row r="2967" spans="1:9" hidden="1">
      <c r="A2967">
        <f>Table19[[#This Row],[UNITID]]</f>
        <v>221397</v>
      </c>
      <c r="B2967" t="str">
        <f>Table19[[#This Row],[OUTCOMES MEASURES]]</f>
        <v>Exclusions to cohort</v>
      </c>
      <c r="C2967" s="7">
        <f>Table19[[#This Row],[Growth Rate]]</f>
        <v>-1</v>
      </c>
      <c r="D2967">
        <f>Table20[[#This Row],[UNITID]]</f>
        <v>221397</v>
      </c>
      <c r="E2967" s="7" t="str">
        <f>Table20[[#This Row],[Growth Rate]]</f>
        <v/>
      </c>
      <c r="F2967">
        <f>Table21[[#This Row],[UNITID]]</f>
        <v>221397</v>
      </c>
      <c r="G2967" s="7" t="str">
        <f>Table21[[#This Row],[Growth Rate]]</f>
        <v/>
      </c>
      <c r="H2967">
        <f>Table5[[#This Row],[UNITID]]</f>
        <v>221397</v>
      </c>
      <c r="I2967" s="7" t="str">
        <f>Table5[[#This Row],[Growth Rate]]</f>
        <v/>
      </c>
    </row>
    <row r="2968" spans="1:9" ht="14.25">
      <c r="A2968" s="63">
        <f>Table19[[#This Row],[UNITID]]</f>
        <v>221397</v>
      </c>
      <c r="B2968" s="63" t="str">
        <f>Table19[[#This Row],[OUTCOMES MEASURES]]</f>
        <v>Adjusted cohort</v>
      </c>
      <c r="C2968" s="64">
        <f>Table19[[#This Row],[Growth Rate]]</f>
        <v>3.2685512367491169E-2</v>
      </c>
      <c r="D2968">
        <f>Table20[[#This Row],[UNITID]]</f>
        <v>221397</v>
      </c>
      <c r="E2968" s="64">
        <f>Table20[[#This Row],[Growth Rate]]</f>
        <v>-0.39051094890510951</v>
      </c>
      <c r="F2968">
        <f>Table21[[#This Row],[UNITID]]</f>
        <v>221397</v>
      </c>
      <c r="G2968" s="155">
        <f>Table21[[#This Row],[Growth Rate]]</f>
        <v>-0.37451737451737449</v>
      </c>
      <c r="H2968">
        <f>Table5[[#This Row],[UNITID]]</f>
        <v>221397</v>
      </c>
      <c r="I2968" s="64">
        <f>Table5[[#This Row],[Growth Rate]]</f>
        <v>-0.12737127371273713</v>
      </c>
    </row>
    <row r="2969" spans="1:9" hidden="1">
      <c r="A2969">
        <f>Table19[[#This Row],[UNITID]]</f>
        <v>221397</v>
      </c>
      <c r="B2969" t="str">
        <f>Table19[[#This Row],[OUTCOMES MEASURES]]</f>
        <v>Number of adjusted cohort receiving a certificate at 4 years</v>
      </c>
      <c r="C2969" s="7">
        <f>Table19[[#This Row],[Growth Rate]]</f>
        <v>-7.1428571428571425E-2</v>
      </c>
      <c r="D2969">
        <f>Table20[[#This Row],[UNITID]]</f>
        <v>221397</v>
      </c>
      <c r="E2969" s="7">
        <f>Table20[[#This Row],[Growth Rate]]</f>
        <v>2</v>
      </c>
      <c r="F2969">
        <f>Table21[[#This Row],[UNITID]]</f>
        <v>221397</v>
      </c>
      <c r="G2969" s="7" t="str">
        <f>Table21[[#This Row],[Growth Rate]]</f>
        <v/>
      </c>
      <c r="H2969">
        <f>Table5[[#This Row],[UNITID]]</f>
        <v>221397</v>
      </c>
      <c r="I2969" s="7">
        <f>Table5[[#This Row],[Growth Rate]]</f>
        <v>0.5</v>
      </c>
    </row>
    <row r="2970" spans="1:9" hidden="1">
      <c r="A2970">
        <f>Table19[[#This Row],[UNITID]]</f>
        <v>221397</v>
      </c>
      <c r="B2970" t="str">
        <f>Table19[[#This Row],[OUTCOMES MEASURES]]</f>
        <v>Number of adjusted cohort receiving an Associate's degree at 4 years</v>
      </c>
      <c r="C2970" s="7">
        <f>Table19[[#This Row],[Growth Rate]]</f>
        <v>0.43873517786561267</v>
      </c>
      <c r="D2970">
        <f>Table20[[#This Row],[UNITID]]</f>
        <v>221397</v>
      </c>
      <c r="E2970" s="7">
        <f>Table20[[#This Row],[Growth Rate]]</f>
        <v>0.28813559322033899</v>
      </c>
      <c r="F2970">
        <f>Table21[[#This Row],[UNITID]]</f>
        <v>221397</v>
      </c>
      <c r="G2970" s="7">
        <f>Table21[[#This Row],[Growth Rate]]</f>
        <v>-0.1</v>
      </c>
      <c r="H2970">
        <f>Table5[[#This Row],[UNITID]]</f>
        <v>221397</v>
      </c>
      <c r="I2970" s="7">
        <f>Table5[[#This Row],[Growth Rate]]</f>
        <v>0.12328767123287671</v>
      </c>
    </row>
    <row r="2971" spans="1:9" hidden="1">
      <c r="A2971">
        <f>Table19[[#This Row],[UNITID]]</f>
        <v>221397</v>
      </c>
      <c r="B2971" t="str">
        <f>Table19[[#This Row],[OUTCOMES MEASURES]]</f>
        <v>Number of adjusted cohort receiving a Bachelor's degree at 4 years</v>
      </c>
      <c r="C2971" s="7" t="str">
        <f>Table19[[#This Row],[Growth Rate]]</f>
        <v/>
      </c>
      <c r="D2971">
        <f>Table20[[#This Row],[UNITID]]</f>
        <v>221397</v>
      </c>
      <c r="E2971" s="7" t="str">
        <f>Table20[[#This Row],[Growth Rate]]</f>
        <v/>
      </c>
      <c r="F2971">
        <f>Table21[[#This Row],[UNITID]]</f>
        <v>221397</v>
      </c>
      <c r="G2971" s="7" t="str">
        <f>Table21[[#This Row],[Growth Rate]]</f>
        <v/>
      </c>
      <c r="H2971">
        <f>Table5[[#This Row],[UNITID]]</f>
        <v>221397</v>
      </c>
      <c r="I2971" s="7" t="str">
        <f>Table5[[#This Row],[Growth Rate]]</f>
        <v/>
      </c>
    </row>
    <row r="2972" spans="1:9" hidden="1">
      <c r="A2972">
        <f>Table19[[#This Row],[UNITID]]</f>
        <v>221397</v>
      </c>
      <c r="B2972" s="2" t="str">
        <f>Table19[[#This Row],[OUTCOMES MEASURES]]</f>
        <v>Number of adjusted cohort receiving an award at 4 years</v>
      </c>
      <c r="C2972" s="7">
        <f>Table19[[#This Row],[Growth Rate]]</f>
        <v>0.41198501872659177</v>
      </c>
      <c r="D2972">
        <f>Table20[[#This Row],[UNITID]]</f>
        <v>221397</v>
      </c>
      <c r="E2972" s="7">
        <f>Table20[[#This Row],[Growth Rate]]</f>
        <v>0.37096774193548387</v>
      </c>
      <c r="F2972">
        <f>Table21[[#This Row],[UNITID]]</f>
        <v>221397</v>
      </c>
      <c r="G2972" s="21">
        <f>Table21[[#This Row],[Growth Rate]]</f>
        <v>-7.4999999999999997E-2</v>
      </c>
      <c r="H2972">
        <f>Table5[[#This Row],[UNITID]]</f>
        <v>221397</v>
      </c>
      <c r="I2972" s="7">
        <f>Table5[[#This Row],[Growth Rate]]</f>
        <v>0.13333333333333333</v>
      </c>
    </row>
    <row r="2973" spans="1:9" ht="14.25">
      <c r="A2973" s="63">
        <f>Table19[[#This Row],[UNITID]]</f>
        <v>221397</v>
      </c>
      <c r="B2973" s="148" t="str">
        <f>Table19[[#This Row],[OUTCOMES MEASURES]]</f>
        <v>Percent of adjusted cohort receiving an award at 4 years</v>
      </c>
      <c r="C2973" s="156">
        <f>Table19[[#This Row],[Growth Rate]]</f>
        <v>0.33333333333333331</v>
      </c>
      <c r="D2973">
        <f>Table20[[#This Row],[UNITID]]</f>
        <v>221397</v>
      </c>
      <c r="E2973" s="156">
        <f>Table20[[#This Row],[Growth Rate]]</f>
        <v>1.2727272727272727</v>
      </c>
      <c r="F2973">
        <f>Table21[[#This Row],[UNITID]]</f>
        <v>221397</v>
      </c>
      <c r="G2973" s="157">
        <f>Table21[[#This Row],[Growth Rate]]</f>
        <v>0.4838709677419355</v>
      </c>
      <c r="H2973">
        <f>Table5[[#This Row],[UNITID]]</f>
        <v>221397</v>
      </c>
      <c r="I2973" s="156">
        <f>Table5[[#This Row],[Growth Rate]]</f>
        <v>0.3</v>
      </c>
    </row>
    <row r="2974" spans="1:9" hidden="1">
      <c r="A2974">
        <f>Table19[[#This Row],[UNITID]]</f>
        <v>221397</v>
      </c>
      <c r="B2974" t="str">
        <f>Table19[[#This Row],[OUTCOMES MEASURES]]</f>
        <v>Number of adjusted cohort receiving a certificate at 6 years</v>
      </c>
      <c r="C2974" s="7">
        <f>Table19[[#This Row],[Growth Rate]]</f>
        <v>0.33333333333333331</v>
      </c>
      <c r="D2974">
        <f>Table20[[#This Row],[UNITID]]</f>
        <v>221397</v>
      </c>
      <c r="E2974" s="7">
        <f>Table20[[#This Row],[Growth Rate]]</f>
        <v>3</v>
      </c>
      <c r="F2974">
        <f>Table21[[#This Row],[UNITID]]</f>
        <v>221397</v>
      </c>
      <c r="G2974" s="7">
        <f>Table21[[#This Row],[Growth Rate]]</f>
        <v>2</v>
      </c>
      <c r="H2974">
        <f>Table5[[#This Row],[UNITID]]</f>
        <v>221397</v>
      </c>
      <c r="I2974" s="7">
        <f>Table5[[#This Row],[Growth Rate]]</f>
        <v>-0.33333333333333331</v>
      </c>
    </row>
    <row r="2975" spans="1:9" hidden="1">
      <c r="A2975">
        <f>Table19[[#This Row],[UNITID]]</f>
        <v>221397</v>
      </c>
      <c r="B2975" t="str">
        <f>Table19[[#This Row],[OUTCOMES MEASURES]]</f>
        <v>Number of adjusted cohort receiving an Associate's degree at 6 years</v>
      </c>
      <c r="C2975" s="7">
        <f>Table19[[#This Row],[Growth Rate]]</f>
        <v>0.22468354430379747</v>
      </c>
      <c r="D2975">
        <f>Table20[[#This Row],[UNITID]]</f>
        <v>221397</v>
      </c>
      <c r="E2975" s="7">
        <f>Table20[[#This Row],[Growth Rate]]</f>
        <v>-1.1494252873563218E-2</v>
      </c>
      <c r="F2975">
        <f>Table21[[#This Row],[UNITID]]</f>
        <v>221397</v>
      </c>
      <c r="G2975" s="7">
        <f>Table21[[#This Row],[Growth Rate]]</f>
        <v>-0.16666666666666666</v>
      </c>
      <c r="H2975">
        <f>Table5[[#This Row],[UNITID]]</f>
        <v>221397</v>
      </c>
      <c r="I2975" s="7">
        <f>Table5[[#This Row],[Growth Rate]]</f>
        <v>0.17499999999999999</v>
      </c>
    </row>
    <row r="2976" spans="1:9" hidden="1">
      <c r="A2976">
        <f>Table19[[#This Row],[UNITID]]</f>
        <v>221397</v>
      </c>
      <c r="B2976" t="str">
        <f>Table19[[#This Row],[OUTCOMES MEASURES]]</f>
        <v>Number of adjusted cohort receiving a Bachelor's degree at 6 years</v>
      </c>
      <c r="C2976" s="7" t="str">
        <f>Table19[[#This Row],[Growth Rate]]</f>
        <v/>
      </c>
      <c r="D2976">
        <f>Table20[[#This Row],[UNITID]]</f>
        <v>221397</v>
      </c>
      <c r="E2976" s="7" t="str">
        <f>Table20[[#This Row],[Growth Rate]]</f>
        <v/>
      </c>
      <c r="F2976">
        <f>Table21[[#This Row],[UNITID]]</f>
        <v>221397</v>
      </c>
      <c r="G2976" s="7" t="str">
        <f>Table21[[#This Row],[Growth Rate]]</f>
        <v/>
      </c>
      <c r="H2976">
        <f>Table5[[#This Row],[UNITID]]</f>
        <v>221397</v>
      </c>
      <c r="I2976" s="7" t="str">
        <f>Table5[[#This Row],[Growth Rate]]</f>
        <v/>
      </c>
    </row>
    <row r="2977" spans="1:9" hidden="1">
      <c r="A2977">
        <f>Table19[[#This Row],[UNITID]]</f>
        <v>221397</v>
      </c>
      <c r="B2977" s="2" t="str">
        <f>Table19[[#This Row],[OUTCOMES MEASURES]]</f>
        <v>Number of adjusted cohort receiving an award at 6 years</v>
      </c>
      <c r="C2977" s="7">
        <f>Table19[[#This Row],[Growth Rate]]</f>
        <v>0.22865853658536586</v>
      </c>
      <c r="D2977">
        <f>Table20[[#This Row],[UNITID]]</f>
        <v>221397</v>
      </c>
      <c r="E2977" s="7">
        <f>Table20[[#This Row],[Growth Rate]]</f>
        <v>5.6179775280898875E-2</v>
      </c>
      <c r="F2977">
        <f>Table21[[#This Row],[UNITID]]</f>
        <v>221397</v>
      </c>
      <c r="G2977" s="21">
        <f>Table21[[#This Row],[Growth Rate]]</f>
        <v>-0.14285714285714285</v>
      </c>
      <c r="H2977">
        <f>Table5[[#This Row],[UNITID]]</f>
        <v>221397</v>
      </c>
      <c r="I2977" s="7">
        <f>Table5[[#This Row],[Growth Rate]]</f>
        <v>0.15662650602409639</v>
      </c>
    </row>
    <row r="2978" spans="1:9" ht="14.25">
      <c r="A2978" s="63">
        <f>Table19[[#This Row],[UNITID]]</f>
        <v>221397</v>
      </c>
      <c r="B2978" s="148" t="str">
        <f>Table19[[#This Row],[OUTCOMES MEASURES]]</f>
        <v>Percent of adjusted cohort receiving an award at 6 years</v>
      </c>
      <c r="C2978" s="156">
        <f>Table19[[#This Row],[Growth Rate]]</f>
        <v>0.17241379310344829</v>
      </c>
      <c r="D2978">
        <f>Table20[[#This Row],[UNITID]]</f>
        <v>221397</v>
      </c>
      <c r="E2978" s="156">
        <f>Table20[[#This Row],[Growth Rate]]</f>
        <v>0.75</v>
      </c>
      <c r="F2978">
        <f>Table21[[#This Row],[UNITID]]</f>
        <v>221397</v>
      </c>
      <c r="G2978" s="157">
        <f>Table21[[#This Row],[Growth Rate]]</f>
        <v>0.37142857142857144</v>
      </c>
      <c r="H2978">
        <f>Table5[[#This Row],[UNITID]]</f>
        <v>221397</v>
      </c>
      <c r="I2978" s="156">
        <f>Table5[[#This Row],[Growth Rate]]</f>
        <v>0.36363636363636365</v>
      </c>
    </row>
    <row r="2979" spans="1:9" hidden="1">
      <c r="A2979">
        <f>Table19[[#This Row],[UNITID]]</f>
        <v>221397</v>
      </c>
      <c r="B2979" t="str">
        <f>Table19[[#This Row],[OUTCOMES MEASURES]]</f>
        <v>Number of adjusted cohort receiving a certificate at 8 years</v>
      </c>
      <c r="C2979" s="7">
        <f>Table19[[#This Row],[Growth Rate]]</f>
        <v>0.45454545454545453</v>
      </c>
      <c r="D2979">
        <f>Table20[[#This Row],[UNITID]]</f>
        <v>221397</v>
      </c>
      <c r="E2979" s="7">
        <f>Table20[[#This Row],[Growth Rate]]</f>
        <v>1.6666666666666667</v>
      </c>
      <c r="F2979">
        <f>Table21[[#This Row],[UNITID]]</f>
        <v>221397</v>
      </c>
      <c r="G2979" s="7">
        <f>Table21[[#This Row],[Growth Rate]]</f>
        <v>2</v>
      </c>
      <c r="H2979">
        <f>Table5[[#This Row],[UNITID]]</f>
        <v>221397</v>
      </c>
      <c r="I2979" s="7">
        <f>Table5[[#This Row],[Growth Rate]]</f>
        <v>-0.5</v>
      </c>
    </row>
    <row r="2980" spans="1:9" hidden="1">
      <c r="A2980">
        <f>Table19[[#This Row],[UNITID]]</f>
        <v>221397</v>
      </c>
      <c r="B2980" t="str">
        <f>Table19[[#This Row],[OUTCOMES MEASURES]]</f>
        <v>Number of adjusted cohort receiving an Associate's degree at 8 years</v>
      </c>
      <c r="C2980" s="7">
        <f>Table19[[#This Row],[Growth Rate]]</f>
        <v>0.20180722891566266</v>
      </c>
      <c r="D2980">
        <f>Table20[[#This Row],[UNITID]]</f>
        <v>221397</v>
      </c>
      <c r="E2980" s="7">
        <f>Table20[[#This Row],[Growth Rate]]</f>
        <v>-9.2783505154639179E-2</v>
      </c>
      <c r="F2980">
        <f>Table21[[#This Row],[UNITID]]</f>
        <v>221397</v>
      </c>
      <c r="G2980" s="7">
        <f>Table21[[#This Row],[Growth Rate]]</f>
        <v>-0.18478260869565216</v>
      </c>
      <c r="H2980">
        <f>Table5[[#This Row],[UNITID]]</f>
        <v>221397</v>
      </c>
      <c r="I2980" s="7">
        <f>Table5[[#This Row],[Growth Rate]]</f>
        <v>0.2073170731707317</v>
      </c>
    </row>
    <row r="2981" spans="1:9" hidden="1">
      <c r="A2981">
        <f>Table19[[#This Row],[UNITID]]</f>
        <v>221397</v>
      </c>
      <c r="B2981" t="str">
        <f>Table19[[#This Row],[OUTCOMES MEASURES]]</f>
        <v>Number of adjusted cohort receiving a Bachelor's degree at 8 years</v>
      </c>
      <c r="C2981" s="7" t="str">
        <f>Table19[[#This Row],[Growth Rate]]</f>
        <v/>
      </c>
      <c r="D2981">
        <f>Table20[[#This Row],[UNITID]]</f>
        <v>221397</v>
      </c>
      <c r="E2981" s="7" t="str">
        <f>Table20[[#This Row],[Growth Rate]]</f>
        <v/>
      </c>
      <c r="F2981">
        <f>Table21[[#This Row],[UNITID]]</f>
        <v>221397</v>
      </c>
      <c r="G2981" s="7" t="str">
        <f>Table21[[#This Row],[Growth Rate]]</f>
        <v/>
      </c>
      <c r="H2981">
        <f>Table5[[#This Row],[UNITID]]</f>
        <v>221397</v>
      </c>
      <c r="I2981" s="7" t="str">
        <f>Table5[[#This Row],[Growth Rate]]</f>
        <v/>
      </c>
    </row>
    <row r="2982" spans="1:9" hidden="1">
      <c r="A2982">
        <f>Table19[[#This Row],[UNITID]]</f>
        <v>221397</v>
      </c>
      <c r="B2982" t="str">
        <f>Table19[[#This Row],[OUTCOMES MEASURES]]</f>
        <v>Number of adjusted cohort receiving an award at 8 years</v>
      </c>
      <c r="C2982" s="7">
        <f>Table19[[#This Row],[Growth Rate]]</f>
        <v>0.2099125364431487</v>
      </c>
      <c r="D2982">
        <f>Table20[[#This Row],[UNITID]]</f>
        <v>221397</v>
      </c>
      <c r="E2982" s="7">
        <f>Table20[[#This Row],[Growth Rate]]</f>
        <v>-0.04</v>
      </c>
      <c r="F2982">
        <f>Table21[[#This Row],[UNITID]]</f>
        <v>221397</v>
      </c>
      <c r="G2982" s="7">
        <f>Table21[[#This Row],[Growth Rate]]</f>
        <v>-0.16129032258064516</v>
      </c>
      <c r="H2982">
        <f>Table5[[#This Row],[UNITID]]</f>
        <v>221397</v>
      </c>
      <c r="I2982" s="7">
        <f>Table5[[#This Row],[Growth Rate]]</f>
        <v>0.1744186046511628</v>
      </c>
    </row>
    <row r="2983" spans="1:9" hidden="1">
      <c r="A2983">
        <f>Table19[[#This Row],[UNITID]]</f>
        <v>221397</v>
      </c>
      <c r="B2983" t="str">
        <f>Table19[[#This Row],[OUTCOMES MEASURES]]</f>
        <v>Number of adjusted cohort still enrolled at your institution at 8 years</v>
      </c>
      <c r="C2983" s="7">
        <f>Table19[[#This Row],[Growth Rate]]</f>
        <v>-0.34782608695652173</v>
      </c>
      <c r="D2983">
        <f>Table20[[#This Row],[UNITID]]</f>
        <v>221397</v>
      </c>
      <c r="E2983" s="7">
        <f>Table20[[#This Row],[Growth Rate]]</f>
        <v>-0.58333333333333337</v>
      </c>
      <c r="F2983">
        <f>Table21[[#This Row],[UNITID]]</f>
        <v>221397</v>
      </c>
      <c r="G2983" s="7">
        <f>Table21[[#This Row],[Growth Rate]]</f>
        <v>-0.5</v>
      </c>
      <c r="H2983">
        <f>Table5[[#This Row],[UNITID]]</f>
        <v>221397</v>
      </c>
      <c r="I2983" s="7">
        <f>Table5[[#This Row],[Growth Rate]]</f>
        <v>-0.6</v>
      </c>
    </row>
    <row r="2984" spans="1:9" hidden="1">
      <c r="A2984">
        <f>Table19[[#This Row],[UNITID]]</f>
        <v>221397</v>
      </c>
      <c r="B2984" t="str">
        <f>Table19[[#This Row],[OUTCOMES MEASURES]]</f>
        <v>Number of adjusted cohort who enrolled subsequently at another institution at 8 years</v>
      </c>
      <c r="C2984" s="7">
        <f>Table19[[#This Row],[Growth Rate]]</f>
        <v>-7.8260869565217397E-2</v>
      </c>
      <c r="D2984">
        <f>Table20[[#This Row],[UNITID]]</f>
        <v>221397</v>
      </c>
      <c r="E2984" s="7">
        <f>Table20[[#This Row],[Growth Rate]]</f>
        <v>0.12244897959183673</v>
      </c>
      <c r="F2984">
        <f>Table21[[#This Row],[UNITID]]</f>
        <v>221397</v>
      </c>
      <c r="G2984" s="7">
        <f>Table21[[#This Row],[Growth Rate]]</f>
        <v>-0.24390243902439024</v>
      </c>
      <c r="H2984">
        <f>Table5[[#This Row],[UNITID]]</f>
        <v>221397</v>
      </c>
      <c r="I2984" s="7">
        <f>Table5[[#This Row],[Growth Rate]]</f>
        <v>0.75</v>
      </c>
    </row>
    <row r="2985" spans="1:9" hidden="1">
      <c r="A2985">
        <f>Table19[[#This Row],[UNITID]]</f>
        <v>221397</v>
      </c>
      <c r="B2985" s="2" t="str">
        <f>Table19[[#This Row],[OUTCOMES MEASURES]]</f>
        <v>Number of adjusted cohort whose subsequent enrollment status is unknown at 8 years</v>
      </c>
      <c r="C2985" s="8">
        <f>Table19[[#This Row],[Growth Rate]]</f>
        <v>-1.6791044776119403E-2</v>
      </c>
      <c r="D2985">
        <f>Table20[[#This Row],[UNITID]]</f>
        <v>221397</v>
      </c>
      <c r="E2985" s="7">
        <f>Table20[[#This Row],[Growth Rate]]</f>
        <v>-0.5400516795865633</v>
      </c>
      <c r="F2985">
        <f>Table21[[#This Row],[UNITID]]</f>
        <v>221397</v>
      </c>
      <c r="G2985" s="7">
        <f>Table21[[#This Row],[Growth Rate]]</f>
        <v>-0.57723577235772361</v>
      </c>
      <c r="H2985">
        <f>Table5[[#This Row],[UNITID]]</f>
        <v>221397</v>
      </c>
      <c r="I2985" s="7">
        <f>Table5[[#This Row],[Growth Rate]]</f>
        <v>-0.45495495495495497</v>
      </c>
    </row>
    <row r="2986" spans="1:9" hidden="1">
      <c r="A2986">
        <f>Table19[[#This Row],[UNITID]]</f>
        <v>221397</v>
      </c>
      <c r="B2986" s="2" t="str">
        <f>Table19[[#This Row],[OUTCOMES MEASURES]]</f>
        <v>Number of adjusted cohort who did not receive an award from your institution at 8 years</v>
      </c>
      <c r="C2986" s="7">
        <f>Table19[[#This Row],[Growth Rate]]</f>
        <v>-4.4359949302915085E-2</v>
      </c>
      <c r="D2986">
        <f>Table20[[#This Row],[UNITID]]</f>
        <v>221397</v>
      </c>
      <c r="E2986" s="7">
        <f>Table20[[#This Row],[Growth Rate]]</f>
        <v>-0.46875</v>
      </c>
      <c r="F2986">
        <f>Table21[[#This Row],[UNITID]]</f>
        <v>221397</v>
      </c>
      <c r="G2986" s="21">
        <f>Table21[[#This Row],[Growth Rate]]</f>
        <v>-0.49397590361445781</v>
      </c>
      <c r="H2986">
        <f>Table5[[#This Row],[UNITID]]</f>
        <v>221397</v>
      </c>
      <c r="I2986" s="7">
        <f>Table5[[#This Row],[Growth Rate]]</f>
        <v>-0.21908127208480566</v>
      </c>
    </row>
    <row r="2987" spans="1:9" ht="14.25">
      <c r="A2987" s="63">
        <f>Table19[[#This Row],[UNITID]]</f>
        <v>221397</v>
      </c>
      <c r="B2987" s="148" t="str">
        <f>Table19[[#This Row],[OUTCOMES MEASURES]]</f>
        <v>Percent of adjusted cohort receiving an award at 8 years</v>
      </c>
      <c r="C2987" s="156">
        <f>Table19[[#This Row],[Growth Rate]]</f>
        <v>0.2</v>
      </c>
      <c r="D2987">
        <f>Table20[[#This Row],[UNITID]]</f>
        <v>221397</v>
      </c>
      <c r="E2987" s="156">
        <f>Table20[[#This Row],[Growth Rate]]</f>
        <v>0.61111111111111116</v>
      </c>
      <c r="F2987">
        <f>Table21[[#This Row],[UNITID]]</f>
        <v>221397</v>
      </c>
      <c r="G2987" s="157">
        <f>Table21[[#This Row],[Growth Rate]]</f>
        <v>0.33333333333333331</v>
      </c>
      <c r="H2987">
        <f>Table5[[#This Row],[UNITID]]</f>
        <v>221397</v>
      </c>
      <c r="I2987" s="156">
        <f>Table5[[#This Row],[Growth Rate]]</f>
        <v>0.34782608695652173</v>
      </c>
    </row>
    <row r="2988" spans="1:9" hidden="1">
      <c r="A2988">
        <f>Table19[[#This Row],[UNITID]]</f>
        <v>221397</v>
      </c>
      <c r="B2988" s="2" t="str">
        <f>Table19[[#This Row],[OUTCOMES MEASURES]]</f>
        <v>Percent of adjusted cohort still or subsequently enrolled at 8 years</v>
      </c>
      <c r="C2988" s="8">
        <f>Table19[[#This Row],[Growth Rate]]</f>
        <v>-0.13636363636363635</v>
      </c>
      <c r="D2988">
        <f>Table20[[#This Row],[UNITID]]</f>
        <v>221397</v>
      </c>
      <c r="E2988" s="7">
        <f>Table20[[#This Row],[Growth Rate]]</f>
        <v>0.63636363636363635</v>
      </c>
      <c r="F2988">
        <f>Table21[[#This Row],[UNITID]]</f>
        <v>221397</v>
      </c>
      <c r="G2988" s="21">
        <f>Table21[[#This Row],[Growth Rate]]</f>
        <v>0.17647058823529413</v>
      </c>
      <c r="H2988">
        <f>Table5[[#This Row],[UNITID]]</f>
        <v>221397</v>
      </c>
      <c r="I2988" s="7">
        <f>Table5[[#This Row],[Growth Rate]]</f>
        <v>0.82352941176470584</v>
      </c>
    </row>
    <row r="2989" spans="1:9" ht="14.25">
      <c r="A2989" s="63">
        <f>Table19[[#This Row],[UNITID]]</f>
        <v>221397</v>
      </c>
      <c r="B2989" s="148" t="str">
        <f>Table19[[#This Row],[OUTCOMES MEASURES]]</f>
        <v>Percent of adjusted cohort still enrolled at your institution at 8 years</v>
      </c>
      <c r="C2989" s="156">
        <f>Table19[[#This Row],[Growth Rate]]</f>
        <v>-0.5</v>
      </c>
      <c r="D2989">
        <f>Table20[[#This Row],[UNITID]]</f>
        <v>221397</v>
      </c>
      <c r="E2989" s="156">
        <f>Table20[[#This Row],[Growth Rate]]</f>
        <v>-0.5</v>
      </c>
      <c r="F2989">
        <f>Table21[[#This Row],[UNITID]]</f>
        <v>221397</v>
      </c>
      <c r="G2989" s="158">
        <f>Table21[[#This Row],[Growth Rate]]</f>
        <v>0</v>
      </c>
      <c r="H2989">
        <f>Table5[[#This Row],[UNITID]]</f>
        <v>221397</v>
      </c>
      <c r="I2989" s="156">
        <f>Table5[[#This Row],[Growth Rate]]</f>
        <v>0</v>
      </c>
    </row>
    <row r="2990" spans="1:9" ht="14.25">
      <c r="A2990" s="63">
        <f>Table19[[#This Row],[UNITID]]</f>
        <v>221397</v>
      </c>
      <c r="B2990" s="148" t="str">
        <f>Table19[[#This Row],[OUTCOMES MEASURES]]</f>
        <v>Percent of adjusted cohort enrolled subsequently at another institution at 8 years</v>
      </c>
      <c r="C2990" s="156">
        <f>Table19[[#This Row],[Growth Rate]]</f>
        <v>-0.1</v>
      </c>
      <c r="D2990">
        <f>Table20[[#This Row],[UNITID]]</f>
        <v>221397</v>
      </c>
      <c r="E2990" s="64">
        <f>Table20[[#This Row],[Growth Rate]]</f>
        <v>0.77777777777777779</v>
      </c>
      <c r="F2990">
        <f>Table21[[#This Row],[UNITID]]</f>
        <v>221397</v>
      </c>
      <c r="G2990" s="158">
        <f>Table21[[#This Row],[Growth Rate]]</f>
        <v>0.1875</v>
      </c>
      <c r="H2990">
        <f>Table5[[#This Row],[UNITID]]</f>
        <v>221397</v>
      </c>
      <c r="I2990" s="64">
        <f>Table5[[#This Row],[Growth Rate]]</f>
        <v>1</v>
      </c>
    </row>
    <row r="2991" spans="1:9" hidden="1">
      <c r="A2991">
        <f>Table19[[#This Row],[UNITID]]</f>
        <v>221397</v>
      </c>
      <c r="B2991" s="2" t="str">
        <f>Table19[[#This Row],[OUTCOMES MEASURES]]</f>
        <v>Percent of adjusted cohort enrollment status unknown at 8 years</v>
      </c>
      <c r="C2991" s="8">
        <f>Table19[[#This Row],[Growth Rate]]</f>
        <v>-4.2553191489361701E-2</v>
      </c>
      <c r="D2991">
        <f>Table20[[#This Row],[UNITID]]</f>
        <v>221397</v>
      </c>
      <c r="E2991" s="8">
        <f>Table20[[#This Row],[Growth Rate]]</f>
        <v>-0.25352112676056338</v>
      </c>
      <c r="F2991">
        <f>Table21[[#This Row],[UNITID]]</f>
        <v>221397</v>
      </c>
      <c r="G2991" s="8">
        <f>Table21[[#This Row],[Growth Rate]]</f>
        <v>-0.31914893617021278</v>
      </c>
      <c r="H2991">
        <f>Table5[[#This Row],[UNITID]]</f>
        <v>221397</v>
      </c>
      <c r="I2991" s="8">
        <f>Table5[[#This Row],[Growth Rate]]</f>
        <v>-0.36666666666666664</v>
      </c>
    </row>
    <row r="2992" spans="1:9" hidden="1">
      <c r="A2992">
        <f>Table19[[#This Row],[UNITID]]</f>
        <v>221485</v>
      </c>
      <c r="B2992" s="2" t="str">
        <f>Table19[[#This Row],[OUTCOMES MEASURES]]</f>
        <v>First-Time, Full-Time Cohort</v>
      </c>
      <c r="C2992" s="8">
        <f>Table19[[#This Row],[Growth Rate]]</f>
        <v>-0.13416881680796167</v>
      </c>
      <c r="D2992">
        <f>Table20[[#This Row],[UNITID]]</f>
        <v>221485</v>
      </c>
      <c r="E2992" s="8">
        <f>Table20[[#This Row],[Growth Rate]]</f>
        <v>-0.72330097087378642</v>
      </c>
      <c r="F2992">
        <f>Table21[[#This Row],[UNITID]]</f>
        <v>221485</v>
      </c>
      <c r="G2992" s="8">
        <f>Table21[[#This Row],[Growth Rate]]</f>
        <v>-0.55775962660443412</v>
      </c>
      <c r="H2992">
        <f>Table5[[#This Row],[UNITID]]</f>
        <v>221485</v>
      </c>
      <c r="I2992" s="8">
        <f>Table5[[#This Row],[Growth Rate]]</f>
        <v>-0.67623252391464317</v>
      </c>
    </row>
    <row r="2993" spans="1:9" hidden="1">
      <c r="A2993">
        <f>Table19[[#This Row],[UNITID]]</f>
        <v>221485</v>
      </c>
      <c r="B2993" t="str">
        <f>Table19[[#This Row],[OUTCOMES MEASURES]]</f>
        <v>Exclusions to cohort</v>
      </c>
      <c r="C2993" s="7" t="str">
        <f>Table19[[#This Row],[Growth Rate]]</f>
        <v/>
      </c>
      <c r="D2993">
        <f>Table20[[#This Row],[UNITID]]</f>
        <v>221485</v>
      </c>
      <c r="E2993" s="7" t="str">
        <f>Table20[[#This Row],[Growth Rate]]</f>
        <v/>
      </c>
      <c r="F2993">
        <f>Table21[[#This Row],[UNITID]]</f>
        <v>221485</v>
      </c>
      <c r="G2993" s="7" t="str">
        <f>Table21[[#This Row],[Growth Rate]]</f>
        <v/>
      </c>
      <c r="H2993">
        <f>Table5[[#This Row],[UNITID]]</f>
        <v>221485</v>
      </c>
      <c r="I2993" s="7" t="str">
        <f>Table5[[#This Row],[Growth Rate]]</f>
        <v/>
      </c>
    </row>
    <row r="2994" spans="1:9" ht="14.25">
      <c r="A2994" s="63">
        <f>Table19[[#This Row],[UNITID]]</f>
        <v>221485</v>
      </c>
      <c r="B2994" s="63" t="str">
        <f>Table19[[#This Row],[OUTCOMES MEASURES]]</f>
        <v>Adjusted cohort</v>
      </c>
      <c r="C2994" s="64">
        <f>Table19[[#This Row],[Growth Rate]]</f>
        <v>-0.13416881680796167</v>
      </c>
      <c r="D2994">
        <f>Table20[[#This Row],[UNITID]]</f>
        <v>221485</v>
      </c>
      <c r="E2994" s="64">
        <f>Table20[[#This Row],[Growth Rate]]</f>
        <v>-0.72330097087378642</v>
      </c>
      <c r="F2994">
        <f>Table21[[#This Row],[UNITID]]</f>
        <v>221485</v>
      </c>
      <c r="G2994" s="155">
        <f>Table21[[#This Row],[Growth Rate]]</f>
        <v>-0.55775962660443412</v>
      </c>
      <c r="H2994">
        <f>Table5[[#This Row],[UNITID]]</f>
        <v>221485</v>
      </c>
      <c r="I2994" s="64">
        <f>Table5[[#This Row],[Growth Rate]]</f>
        <v>-0.67623252391464317</v>
      </c>
    </row>
    <row r="2995" spans="1:9" hidden="1">
      <c r="A2995">
        <f>Table19[[#This Row],[UNITID]]</f>
        <v>221485</v>
      </c>
      <c r="B2995" t="str">
        <f>Table19[[#This Row],[OUTCOMES MEASURES]]</f>
        <v>Number of adjusted cohort receiving a certificate at 4 years</v>
      </c>
      <c r="C2995" s="7">
        <f>Table19[[#This Row],[Growth Rate]]</f>
        <v>-0.41304347826086957</v>
      </c>
      <c r="D2995">
        <f>Table20[[#This Row],[UNITID]]</f>
        <v>221485</v>
      </c>
      <c r="E2995" s="7">
        <f>Table20[[#This Row],[Growth Rate]]</f>
        <v>-0.46153846153846156</v>
      </c>
      <c r="F2995">
        <f>Table21[[#This Row],[UNITID]]</f>
        <v>221485</v>
      </c>
      <c r="G2995" s="7">
        <f>Table21[[#This Row],[Growth Rate]]</f>
        <v>-0.72727272727272729</v>
      </c>
      <c r="H2995">
        <f>Table5[[#This Row],[UNITID]]</f>
        <v>221485</v>
      </c>
      <c r="I2995" s="7">
        <f>Table5[[#This Row],[Growth Rate]]</f>
        <v>-0.68421052631578949</v>
      </c>
    </row>
    <row r="2996" spans="1:9" hidden="1">
      <c r="A2996">
        <f>Table19[[#This Row],[UNITID]]</f>
        <v>221485</v>
      </c>
      <c r="B2996" t="str">
        <f>Table19[[#This Row],[OUTCOMES MEASURES]]</f>
        <v>Number of adjusted cohort receiving an Associate's degree at 4 years</v>
      </c>
      <c r="C2996" s="7">
        <f>Table19[[#This Row],[Growth Rate]]</f>
        <v>0.56632653061224492</v>
      </c>
      <c r="D2996">
        <f>Table20[[#This Row],[UNITID]]</f>
        <v>221485</v>
      </c>
      <c r="E2996" s="7">
        <f>Table20[[#This Row],[Growth Rate]]</f>
        <v>-0.42592592592592593</v>
      </c>
      <c r="F2996">
        <f>Table21[[#This Row],[UNITID]]</f>
        <v>221485</v>
      </c>
      <c r="G2996" s="7">
        <f>Table21[[#This Row],[Growth Rate]]</f>
        <v>-0.31481481481481483</v>
      </c>
      <c r="H2996">
        <f>Table5[[#This Row],[UNITID]]</f>
        <v>221485</v>
      </c>
      <c r="I2996" s="7">
        <f>Table5[[#This Row],[Growth Rate]]</f>
        <v>-0.36046511627906974</v>
      </c>
    </row>
    <row r="2997" spans="1:9" hidden="1">
      <c r="A2997">
        <f>Table19[[#This Row],[UNITID]]</f>
        <v>221485</v>
      </c>
      <c r="B2997" t="str">
        <f>Table19[[#This Row],[OUTCOMES MEASURES]]</f>
        <v>Number of adjusted cohort receiving a Bachelor's degree at 4 years</v>
      </c>
      <c r="C2997" s="7" t="str">
        <f>Table19[[#This Row],[Growth Rate]]</f>
        <v/>
      </c>
      <c r="D2997">
        <f>Table20[[#This Row],[UNITID]]</f>
        <v>221485</v>
      </c>
      <c r="E2997" s="7" t="str">
        <f>Table20[[#This Row],[Growth Rate]]</f>
        <v/>
      </c>
      <c r="F2997">
        <f>Table21[[#This Row],[UNITID]]</f>
        <v>221485</v>
      </c>
      <c r="G2997" s="7" t="str">
        <f>Table21[[#This Row],[Growth Rate]]</f>
        <v/>
      </c>
      <c r="H2997">
        <f>Table5[[#This Row],[UNITID]]</f>
        <v>221485</v>
      </c>
      <c r="I2997" s="7" t="str">
        <f>Table5[[#This Row],[Growth Rate]]</f>
        <v/>
      </c>
    </row>
    <row r="2998" spans="1:9" hidden="1">
      <c r="A2998">
        <f>Table19[[#This Row],[UNITID]]</f>
        <v>221485</v>
      </c>
      <c r="B2998" s="2" t="str">
        <f>Table19[[#This Row],[OUTCOMES MEASURES]]</f>
        <v>Number of adjusted cohort receiving an award at 4 years</v>
      </c>
      <c r="C2998" s="7">
        <f>Table19[[#This Row],[Growth Rate]]</f>
        <v>0.38016528925619836</v>
      </c>
      <c r="D2998">
        <f>Table20[[#This Row],[UNITID]]</f>
        <v>221485</v>
      </c>
      <c r="E2998" s="7">
        <f>Table20[[#This Row],[Growth Rate]]</f>
        <v>-0.4375</v>
      </c>
      <c r="F2998">
        <f>Table21[[#This Row],[UNITID]]</f>
        <v>221485</v>
      </c>
      <c r="G2998" s="21">
        <f>Table21[[#This Row],[Growth Rate]]</f>
        <v>-0.38461538461538464</v>
      </c>
      <c r="H2998">
        <f>Table5[[#This Row],[UNITID]]</f>
        <v>221485</v>
      </c>
      <c r="I2998" s="7">
        <f>Table5[[#This Row],[Growth Rate]]</f>
        <v>-0.41904761904761906</v>
      </c>
    </row>
    <row r="2999" spans="1:9" ht="14.25">
      <c r="A2999" s="63">
        <f>Table19[[#This Row],[UNITID]]</f>
        <v>221485</v>
      </c>
      <c r="B2999" s="148" t="str">
        <f>Table19[[#This Row],[OUTCOMES MEASURES]]</f>
        <v>Percent of adjusted cohort receiving an award at 4 years</v>
      </c>
      <c r="C2999" s="156">
        <f>Table19[[#This Row],[Growth Rate]]</f>
        <v>0.55555555555555558</v>
      </c>
      <c r="D2999">
        <f>Table20[[#This Row],[UNITID]]</f>
        <v>221485</v>
      </c>
      <c r="E2999" s="156">
        <f>Table20[[#This Row],[Growth Rate]]</f>
        <v>1</v>
      </c>
      <c r="F2999">
        <f>Table21[[#This Row],[UNITID]]</f>
        <v>221485</v>
      </c>
      <c r="G2999" s="157">
        <f>Table21[[#This Row],[Growth Rate]]</f>
        <v>0.4</v>
      </c>
      <c r="H2999">
        <f>Table5[[#This Row],[UNITID]]</f>
        <v>221485</v>
      </c>
      <c r="I2999" s="156">
        <f>Table5[[#This Row],[Growth Rate]]</f>
        <v>0.75</v>
      </c>
    </row>
    <row r="3000" spans="1:9" hidden="1">
      <c r="A3000">
        <f>Table19[[#This Row],[UNITID]]</f>
        <v>221485</v>
      </c>
      <c r="B3000" t="str">
        <f>Table19[[#This Row],[OUTCOMES MEASURES]]</f>
        <v>Number of adjusted cohort receiving a certificate at 6 years</v>
      </c>
      <c r="C3000" s="7">
        <f>Table19[[#This Row],[Growth Rate]]</f>
        <v>-0.4</v>
      </c>
      <c r="D3000">
        <f>Table20[[#This Row],[UNITID]]</f>
        <v>221485</v>
      </c>
      <c r="E3000" s="7">
        <f>Table20[[#This Row],[Growth Rate]]</f>
        <v>-0.60606060606060608</v>
      </c>
      <c r="F3000">
        <f>Table21[[#This Row],[UNITID]]</f>
        <v>221485</v>
      </c>
      <c r="G3000" s="7">
        <f>Table21[[#This Row],[Growth Rate]]</f>
        <v>-0.75</v>
      </c>
      <c r="H3000">
        <f>Table5[[#This Row],[UNITID]]</f>
        <v>221485</v>
      </c>
      <c r="I3000" s="7">
        <f>Table5[[#This Row],[Growth Rate]]</f>
        <v>-0.68181818181818177</v>
      </c>
    </row>
    <row r="3001" spans="1:9" hidden="1">
      <c r="A3001">
        <f>Table19[[#This Row],[UNITID]]</f>
        <v>221485</v>
      </c>
      <c r="B3001" t="str">
        <f>Table19[[#This Row],[OUTCOMES MEASURES]]</f>
        <v>Number of adjusted cohort receiving an Associate's degree at 6 years</v>
      </c>
      <c r="C3001" s="7">
        <f>Table19[[#This Row],[Growth Rate]]</f>
        <v>0.37818181818181817</v>
      </c>
      <c r="D3001">
        <f>Table20[[#This Row],[UNITID]]</f>
        <v>221485</v>
      </c>
      <c r="E3001" s="7">
        <f>Table20[[#This Row],[Growth Rate]]</f>
        <v>-0.4845360824742268</v>
      </c>
      <c r="F3001">
        <f>Table21[[#This Row],[UNITID]]</f>
        <v>221485</v>
      </c>
      <c r="G3001" s="7">
        <f>Table21[[#This Row],[Growth Rate]]</f>
        <v>-0.40625</v>
      </c>
      <c r="H3001">
        <f>Table5[[#This Row],[UNITID]]</f>
        <v>221485</v>
      </c>
      <c r="I3001" s="7">
        <f>Table5[[#This Row],[Growth Rate]]</f>
        <v>-0.38938053097345132</v>
      </c>
    </row>
    <row r="3002" spans="1:9" hidden="1">
      <c r="A3002">
        <f>Table19[[#This Row],[UNITID]]</f>
        <v>221485</v>
      </c>
      <c r="B3002" t="str">
        <f>Table19[[#This Row],[OUTCOMES MEASURES]]</f>
        <v>Number of adjusted cohort receiving a Bachelor's degree at 6 years</v>
      </c>
      <c r="C3002" s="7" t="str">
        <f>Table19[[#This Row],[Growth Rate]]</f>
        <v/>
      </c>
      <c r="D3002">
        <f>Table20[[#This Row],[UNITID]]</f>
        <v>221485</v>
      </c>
      <c r="E3002" s="7" t="str">
        <f>Table20[[#This Row],[Growth Rate]]</f>
        <v/>
      </c>
      <c r="F3002">
        <f>Table21[[#This Row],[UNITID]]</f>
        <v>221485</v>
      </c>
      <c r="G3002" s="7" t="str">
        <f>Table21[[#This Row],[Growth Rate]]</f>
        <v/>
      </c>
      <c r="H3002">
        <f>Table5[[#This Row],[UNITID]]</f>
        <v>221485</v>
      </c>
      <c r="I3002" s="7" t="str">
        <f>Table5[[#This Row],[Growth Rate]]</f>
        <v/>
      </c>
    </row>
    <row r="3003" spans="1:9" hidden="1">
      <c r="A3003">
        <f>Table19[[#This Row],[UNITID]]</f>
        <v>221485</v>
      </c>
      <c r="B3003" s="2" t="str">
        <f>Table19[[#This Row],[OUTCOMES MEASURES]]</f>
        <v>Number of adjusted cohort receiving an award at 6 years</v>
      </c>
      <c r="C3003" s="7">
        <f>Table19[[#This Row],[Growth Rate]]</f>
        <v>0.26874999999999999</v>
      </c>
      <c r="D3003">
        <f>Table20[[#This Row],[UNITID]]</f>
        <v>221485</v>
      </c>
      <c r="E3003" s="7">
        <f>Table20[[#This Row],[Growth Rate]]</f>
        <v>-0.51538461538461533</v>
      </c>
      <c r="F3003">
        <f>Table21[[#This Row],[UNITID]]</f>
        <v>221485</v>
      </c>
      <c r="G3003" s="21">
        <f>Table21[[#This Row],[Growth Rate]]</f>
        <v>-0.46052631578947367</v>
      </c>
      <c r="H3003">
        <f>Table5[[#This Row],[UNITID]]</f>
        <v>221485</v>
      </c>
      <c r="I3003" s="7">
        <f>Table5[[#This Row],[Growth Rate]]</f>
        <v>-0.43703703703703706</v>
      </c>
    </row>
    <row r="3004" spans="1:9" ht="14.25">
      <c r="A3004" s="63">
        <f>Table19[[#This Row],[UNITID]]</f>
        <v>221485</v>
      </c>
      <c r="B3004" s="148" t="str">
        <f>Table19[[#This Row],[OUTCOMES MEASURES]]</f>
        <v>Percent of adjusted cohort receiving an award at 6 years</v>
      </c>
      <c r="C3004" s="156">
        <f>Table19[[#This Row],[Growth Rate]]</f>
        <v>0.41666666666666669</v>
      </c>
      <c r="D3004">
        <f>Table20[[#This Row],[UNITID]]</f>
        <v>221485</v>
      </c>
      <c r="E3004" s="156">
        <f>Table20[[#This Row],[Growth Rate]]</f>
        <v>0.83333333333333337</v>
      </c>
      <c r="F3004">
        <f>Table21[[#This Row],[UNITID]]</f>
        <v>221485</v>
      </c>
      <c r="G3004" s="157">
        <f>Table21[[#This Row],[Growth Rate]]</f>
        <v>0.22222222222222221</v>
      </c>
      <c r="H3004">
        <f>Table5[[#This Row],[UNITID]]</f>
        <v>221485</v>
      </c>
      <c r="I3004" s="156">
        <f>Table5[[#This Row],[Growth Rate]]</f>
        <v>0.7</v>
      </c>
    </row>
    <row r="3005" spans="1:9" hidden="1">
      <c r="A3005">
        <f>Table19[[#This Row],[UNITID]]</f>
        <v>221485</v>
      </c>
      <c r="B3005" t="str">
        <f>Table19[[#This Row],[OUTCOMES MEASURES]]</f>
        <v>Number of adjusted cohort receiving a certificate at 8 years</v>
      </c>
      <c r="C3005" s="7">
        <f>Table19[[#This Row],[Growth Rate]]</f>
        <v>-0.4</v>
      </c>
      <c r="D3005">
        <f>Table20[[#This Row],[UNITID]]</f>
        <v>221485</v>
      </c>
      <c r="E3005" s="7">
        <f>Table20[[#This Row],[Growth Rate]]</f>
        <v>-0.61111111111111116</v>
      </c>
      <c r="F3005">
        <f>Table21[[#This Row],[UNITID]]</f>
        <v>221485</v>
      </c>
      <c r="G3005" s="7">
        <f>Table21[[#This Row],[Growth Rate]]</f>
        <v>-0.73913043478260865</v>
      </c>
      <c r="H3005">
        <f>Table5[[#This Row],[UNITID]]</f>
        <v>221485</v>
      </c>
      <c r="I3005" s="7">
        <f>Table5[[#This Row],[Growth Rate]]</f>
        <v>-0.69565217391304346</v>
      </c>
    </row>
    <row r="3006" spans="1:9" hidden="1">
      <c r="A3006">
        <f>Table19[[#This Row],[UNITID]]</f>
        <v>221485</v>
      </c>
      <c r="B3006" t="str">
        <f>Table19[[#This Row],[OUTCOMES MEASURES]]</f>
        <v>Number of adjusted cohort receiving an Associate's degree at 8 years</v>
      </c>
      <c r="C3006" s="7">
        <f>Table19[[#This Row],[Growth Rate]]</f>
        <v>0.28253968253968254</v>
      </c>
      <c r="D3006">
        <f>Table20[[#This Row],[UNITID]]</f>
        <v>221485</v>
      </c>
      <c r="E3006" s="7">
        <f>Table20[[#This Row],[Growth Rate]]</f>
        <v>-0.55000000000000004</v>
      </c>
      <c r="F3006">
        <f>Table21[[#This Row],[UNITID]]</f>
        <v>221485</v>
      </c>
      <c r="G3006" s="7">
        <f>Table21[[#This Row],[Growth Rate]]</f>
        <v>-0.36690647482014388</v>
      </c>
      <c r="H3006">
        <f>Table5[[#This Row],[UNITID]]</f>
        <v>221485</v>
      </c>
      <c r="I3006" s="7">
        <f>Table5[[#This Row],[Growth Rate]]</f>
        <v>-0.4098360655737705</v>
      </c>
    </row>
    <row r="3007" spans="1:9" hidden="1">
      <c r="A3007">
        <f>Table19[[#This Row],[UNITID]]</f>
        <v>221485</v>
      </c>
      <c r="B3007" t="str">
        <f>Table19[[#This Row],[OUTCOMES MEASURES]]</f>
        <v>Number of adjusted cohort receiving a Bachelor's degree at 8 years</v>
      </c>
      <c r="C3007" s="7" t="str">
        <f>Table19[[#This Row],[Growth Rate]]</f>
        <v/>
      </c>
      <c r="D3007">
        <f>Table20[[#This Row],[UNITID]]</f>
        <v>221485</v>
      </c>
      <c r="E3007" s="7" t="str">
        <f>Table20[[#This Row],[Growth Rate]]</f>
        <v/>
      </c>
      <c r="F3007">
        <f>Table21[[#This Row],[UNITID]]</f>
        <v>221485</v>
      </c>
      <c r="G3007" s="7" t="str">
        <f>Table21[[#This Row],[Growth Rate]]</f>
        <v/>
      </c>
      <c r="H3007">
        <f>Table5[[#This Row],[UNITID]]</f>
        <v>221485</v>
      </c>
      <c r="I3007" s="7" t="str">
        <f>Table5[[#This Row],[Growth Rate]]</f>
        <v/>
      </c>
    </row>
    <row r="3008" spans="1:9" hidden="1">
      <c r="A3008">
        <f>Table19[[#This Row],[UNITID]]</f>
        <v>221485</v>
      </c>
      <c r="B3008" t="str">
        <f>Table19[[#This Row],[OUTCOMES MEASURES]]</f>
        <v>Number of adjusted cohort receiving an award at 8 years</v>
      </c>
      <c r="C3008" s="7">
        <f>Table19[[#This Row],[Growth Rate]]</f>
        <v>0.19722222222222222</v>
      </c>
      <c r="D3008">
        <f>Table20[[#This Row],[UNITID]]</f>
        <v>221485</v>
      </c>
      <c r="E3008" s="7">
        <f>Table20[[#This Row],[Growth Rate]]</f>
        <v>-0.5641025641025641</v>
      </c>
      <c r="F3008">
        <f>Table21[[#This Row],[UNITID]]</f>
        <v>221485</v>
      </c>
      <c r="G3008" s="7">
        <f>Table21[[#This Row],[Growth Rate]]</f>
        <v>-0.41975308641975306</v>
      </c>
      <c r="H3008">
        <f>Table5[[#This Row],[UNITID]]</f>
        <v>221485</v>
      </c>
      <c r="I3008" s="7">
        <f>Table5[[#This Row],[Growth Rate]]</f>
        <v>-0.45517241379310347</v>
      </c>
    </row>
    <row r="3009" spans="1:9" hidden="1">
      <c r="A3009">
        <f>Table19[[#This Row],[UNITID]]</f>
        <v>221485</v>
      </c>
      <c r="B3009" t="str">
        <f>Table19[[#This Row],[OUTCOMES MEASURES]]</f>
        <v>Number of adjusted cohort still enrolled at your institution at 8 years</v>
      </c>
      <c r="C3009" s="7">
        <f>Table19[[#This Row],[Growth Rate]]</f>
        <v>-0.18</v>
      </c>
      <c r="D3009">
        <f>Table20[[#This Row],[UNITID]]</f>
        <v>221485</v>
      </c>
      <c r="E3009" s="7">
        <f>Table20[[#This Row],[Growth Rate]]</f>
        <v>-0.86538461538461542</v>
      </c>
      <c r="F3009">
        <f>Table21[[#This Row],[UNITID]]</f>
        <v>221485</v>
      </c>
      <c r="G3009" s="7">
        <f>Table21[[#This Row],[Growth Rate]]</f>
        <v>-0.77777777777777779</v>
      </c>
      <c r="H3009">
        <f>Table5[[#This Row],[UNITID]]</f>
        <v>221485</v>
      </c>
      <c r="I3009" s="7">
        <f>Table5[[#This Row],[Growth Rate]]</f>
        <v>-0.73684210526315785</v>
      </c>
    </row>
    <row r="3010" spans="1:9" hidden="1">
      <c r="A3010">
        <f>Table19[[#This Row],[UNITID]]</f>
        <v>221485</v>
      </c>
      <c r="B3010" t="str">
        <f>Table19[[#This Row],[OUTCOMES MEASURES]]</f>
        <v>Number of adjusted cohort who enrolled subsequently at another institution at 8 years</v>
      </c>
      <c r="C3010" s="7">
        <f>Table19[[#This Row],[Growth Rate]]</f>
        <v>1.4345991561181435</v>
      </c>
      <c r="D3010">
        <f>Table20[[#This Row],[UNITID]]</f>
        <v>221485</v>
      </c>
      <c r="E3010" s="7">
        <f>Table20[[#This Row],[Growth Rate]]</f>
        <v>0.18493150684931506</v>
      </c>
      <c r="F3010">
        <f>Table21[[#This Row],[UNITID]]</f>
        <v>221485</v>
      </c>
      <c r="G3010" s="7">
        <f>Table21[[#This Row],[Growth Rate]]</f>
        <v>-0.21649484536082475</v>
      </c>
      <c r="H3010">
        <f>Table5[[#This Row],[UNITID]]</f>
        <v>221485</v>
      </c>
      <c r="I3010" s="7">
        <f>Table5[[#This Row],[Growth Rate]]</f>
        <v>-0.446524064171123</v>
      </c>
    </row>
    <row r="3011" spans="1:9" hidden="1">
      <c r="A3011">
        <f>Table19[[#This Row],[UNITID]]</f>
        <v>221485</v>
      </c>
      <c r="B3011" s="2" t="str">
        <f>Table19[[#This Row],[OUTCOMES MEASURES]]</f>
        <v>Number of adjusted cohort whose subsequent enrollment status is unknown at 8 years</v>
      </c>
      <c r="C3011" s="8">
        <f>Table19[[#This Row],[Growth Rate]]</f>
        <v>-0.37076476282671827</v>
      </c>
      <c r="D3011">
        <f>Table20[[#This Row],[UNITID]]</f>
        <v>221485</v>
      </c>
      <c r="E3011" s="7">
        <f>Table20[[#This Row],[Growth Rate]]</f>
        <v>-0.81125439624853457</v>
      </c>
      <c r="F3011">
        <f>Table21[[#This Row],[UNITID]]</f>
        <v>221485</v>
      </c>
      <c r="G3011" s="7">
        <f>Table21[[#This Row],[Growth Rate]]</f>
        <v>-0.73373983739837401</v>
      </c>
      <c r="H3011">
        <f>Table5[[#This Row],[UNITID]]</f>
        <v>221485</v>
      </c>
      <c r="I3011" s="7">
        <f>Table5[[#This Row],[Growth Rate]]</f>
        <v>-0.81851400730816082</v>
      </c>
    </row>
    <row r="3012" spans="1:9" hidden="1">
      <c r="A3012">
        <f>Table19[[#This Row],[UNITID]]</f>
        <v>221485</v>
      </c>
      <c r="B3012" s="2" t="str">
        <f>Table19[[#This Row],[OUTCOMES MEASURES]]</f>
        <v>Number of adjusted cohort who did not receive an award from your institution at 8 years</v>
      </c>
      <c r="C3012" s="7">
        <f>Table19[[#This Row],[Growth Rate]]</f>
        <v>-0.18487037824054398</v>
      </c>
      <c r="D3012">
        <f>Table20[[#This Row],[UNITID]]</f>
        <v>221485</v>
      </c>
      <c r="E3012" s="7">
        <f>Table20[[#This Row],[Growth Rate]]</f>
        <v>-0.7363445378151261</v>
      </c>
      <c r="F3012">
        <f>Table21[[#This Row],[UNITID]]</f>
        <v>221485</v>
      </c>
      <c r="G3012" s="21">
        <f>Table21[[#This Row],[Growth Rate]]</f>
        <v>-0.58992805755395683</v>
      </c>
      <c r="H3012">
        <f>Table5[[#This Row],[UNITID]]</f>
        <v>221485</v>
      </c>
      <c r="I3012" s="7">
        <f>Table5[[#This Row],[Growth Rate]]</f>
        <v>-0.70263591433278416</v>
      </c>
    </row>
    <row r="3013" spans="1:9" ht="14.25">
      <c r="A3013" s="63">
        <f>Table19[[#This Row],[UNITID]]</f>
        <v>221485</v>
      </c>
      <c r="B3013" s="148" t="str">
        <f>Table19[[#This Row],[OUTCOMES MEASURES]]</f>
        <v>Percent of adjusted cohort receiving an award at 8 years</v>
      </c>
      <c r="C3013" s="156">
        <f>Table19[[#This Row],[Growth Rate]]</f>
        <v>0.38461538461538464</v>
      </c>
      <c r="D3013">
        <f>Table20[[#This Row],[UNITID]]</f>
        <v>221485</v>
      </c>
      <c r="E3013" s="156">
        <f>Table20[[#This Row],[Growth Rate]]</f>
        <v>0.5</v>
      </c>
      <c r="F3013">
        <f>Table21[[#This Row],[UNITID]]</f>
        <v>221485</v>
      </c>
      <c r="G3013" s="157">
        <f>Table21[[#This Row],[Growth Rate]]</f>
        <v>0.31578947368421051</v>
      </c>
      <c r="H3013">
        <f>Table5[[#This Row],[UNITID]]</f>
        <v>221485</v>
      </c>
      <c r="I3013" s="156">
        <f>Table5[[#This Row],[Growth Rate]]</f>
        <v>0.63636363636363635</v>
      </c>
    </row>
    <row r="3014" spans="1:9" hidden="1">
      <c r="A3014">
        <f>Table19[[#This Row],[UNITID]]</f>
        <v>221485</v>
      </c>
      <c r="B3014" s="2" t="str">
        <f>Table19[[#This Row],[OUTCOMES MEASURES]]</f>
        <v>Percent of adjusted cohort still or subsequently enrolled at 8 years</v>
      </c>
      <c r="C3014" s="8">
        <f>Table19[[#This Row],[Growth Rate]]</f>
        <v>1.3636363636363635</v>
      </c>
      <c r="D3014">
        <f>Table20[[#This Row],[UNITID]]</f>
        <v>221485</v>
      </c>
      <c r="E3014" s="7">
        <f>Table20[[#This Row],[Growth Rate]]</f>
        <v>2.2000000000000002</v>
      </c>
      <c r="F3014">
        <f>Table21[[#This Row],[UNITID]]</f>
        <v>221485</v>
      </c>
      <c r="G3014" s="21">
        <f>Table21[[#This Row],[Growth Rate]]</f>
        <v>0.70833333333333337</v>
      </c>
      <c r="H3014">
        <f>Table5[[#This Row],[UNITID]]</f>
        <v>221485</v>
      </c>
      <c r="I3014" s="7">
        <f>Table5[[#This Row],[Growth Rate]]</f>
        <v>0.65517241379310343</v>
      </c>
    </row>
    <row r="3015" spans="1:9" ht="14.25">
      <c r="A3015" s="63">
        <f>Table19[[#This Row],[UNITID]]</f>
        <v>221485</v>
      </c>
      <c r="B3015" s="148" t="str">
        <f>Table19[[#This Row],[OUTCOMES MEASURES]]</f>
        <v>Percent of adjusted cohort still enrolled at your institution at 8 years</v>
      </c>
      <c r="C3015" s="156">
        <f>Table19[[#This Row],[Growth Rate]]</f>
        <v>0</v>
      </c>
      <c r="D3015">
        <f>Table20[[#This Row],[UNITID]]</f>
        <v>221485</v>
      </c>
      <c r="E3015" s="156">
        <f>Table20[[#This Row],[Growth Rate]]</f>
        <v>-0.66666666666666663</v>
      </c>
      <c r="F3015">
        <f>Table21[[#This Row],[UNITID]]</f>
        <v>221485</v>
      </c>
      <c r="G3015" s="158">
        <f>Table21[[#This Row],[Growth Rate]]</f>
        <v>0</v>
      </c>
      <c r="H3015">
        <f>Table5[[#This Row],[UNITID]]</f>
        <v>221485</v>
      </c>
      <c r="I3015" s="156">
        <f>Table5[[#This Row],[Growth Rate]]</f>
        <v>0</v>
      </c>
    </row>
    <row r="3016" spans="1:9" ht="14.25">
      <c r="A3016" s="63">
        <f>Table19[[#This Row],[UNITID]]</f>
        <v>221485</v>
      </c>
      <c r="B3016" s="148" t="str">
        <f>Table19[[#This Row],[OUTCOMES MEASURES]]</f>
        <v>Percent of adjusted cohort enrolled subsequently at another institution at 8 years</v>
      </c>
      <c r="C3016" s="156">
        <f>Table19[[#This Row],[Growth Rate]]</f>
        <v>1.7777777777777777</v>
      </c>
      <c r="D3016">
        <f>Table20[[#This Row],[UNITID]]</f>
        <v>221485</v>
      </c>
      <c r="E3016" s="64">
        <f>Table20[[#This Row],[Growth Rate]]</f>
        <v>3.2857142857142856</v>
      </c>
      <c r="F3016">
        <f>Table21[[#This Row],[UNITID]]</f>
        <v>221485</v>
      </c>
      <c r="G3016" s="158">
        <f>Table21[[#This Row],[Growth Rate]]</f>
        <v>0.73913043478260865</v>
      </c>
      <c r="H3016">
        <f>Table5[[#This Row],[UNITID]]</f>
        <v>221485</v>
      </c>
      <c r="I3016" s="64">
        <f>Table5[[#This Row],[Growth Rate]]</f>
        <v>0.6785714285714286</v>
      </c>
    </row>
    <row r="3017" spans="1:9" hidden="1">
      <c r="A3017">
        <f>Table19[[#This Row],[UNITID]]</f>
        <v>221485</v>
      </c>
      <c r="B3017" s="2" t="str">
        <f>Table19[[#This Row],[OUTCOMES MEASURES]]</f>
        <v>Percent of adjusted cohort enrollment status unknown at 8 years</v>
      </c>
      <c r="C3017" s="8">
        <f>Table19[[#This Row],[Growth Rate]]</f>
        <v>-0.27631578947368424</v>
      </c>
      <c r="D3017">
        <f>Table20[[#This Row],[UNITID]]</f>
        <v>221485</v>
      </c>
      <c r="E3017" s="8">
        <f>Table20[[#This Row],[Growth Rate]]</f>
        <v>-0.3253012048192771</v>
      </c>
      <c r="F3017">
        <f>Table21[[#This Row],[UNITID]]</f>
        <v>221485</v>
      </c>
      <c r="G3017" s="8">
        <f>Table21[[#This Row],[Growth Rate]]</f>
        <v>-0.38596491228070173</v>
      </c>
      <c r="H3017">
        <f>Table5[[#This Row],[UNITID]]</f>
        <v>221485</v>
      </c>
      <c r="I3017" s="8">
        <f>Table5[[#This Row],[Growth Rate]]</f>
        <v>-0.43333333333333335</v>
      </c>
    </row>
    <row r="3018" spans="1:9" hidden="1">
      <c r="A3018">
        <f>Table19[[#This Row],[UNITID]]</f>
        <v>221643</v>
      </c>
      <c r="B3018" s="2" t="str">
        <f>Table19[[#This Row],[OUTCOMES MEASURES]]</f>
        <v>First-Time, Full-Time Cohort</v>
      </c>
      <c r="C3018" s="8">
        <f>Table19[[#This Row],[Growth Rate]]</f>
        <v>0.19920713577799801</v>
      </c>
      <c r="D3018">
        <f>Table20[[#This Row],[UNITID]]</f>
        <v>221643</v>
      </c>
      <c r="E3018" s="8">
        <f>Table20[[#This Row],[Growth Rate]]</f>
        <v>-0.41950464396284831</v>
      </c>
      <c r="F3018">
        <f>Table21[[#This Row],[UNITID]]</f>
        <v>221643</v>
      </c>
      <c r="G3018" s="8">
        <f>Table21[[#This Row],[Growth Rate]]</f>
        <v>-0.18533886583679116</v>
      </c>
      <c r="H3018">
        <f>Table5[[#This Row],[UNITID]]</f>
        <v>221643</v>
      </c>
      <c r="I3018" s="8">
        <f>Table5[[#This Row],[Growth Rate]]</f>
        <v>3.1413612565445025E-2</v>
      </c>
    </row>
    <row r="3019" spans="1:9" hidden="1">
      <c r="A3019">
        <f>Table19[[#This Row],[UNITID]]</f>
        <v>221643</v>
      </c>
      <c r="B3019" t="str">
        <f>Table19[[#This Row],[OUTCOMES MEASURES]]</f>
        <v>Exclusions to cohort</v>
      </c>
      <c r="C3019" s="7" t="str">
        <f>Table19[[#This Row],[Growth Rate]]</f>
        <v/>
      </c>
      <c r="D3019">
        <f>Table20[[#This Row],[UNITID]]</f>
        <v>221643</v>
      </c>
      <c r="E3019" s="7" t="str">
        <f>Table20[[#This Row],[Growth Rate]]</f>
        <v/>
      </c>
      <c r="F3019">
        <f>Table21[[#This Row],[UNITID]]</f>
        <v>221643</v>
      </c>
      <c r="G3019" s="7" t="str">
        <f>Table21[[#This Row],[Growth Rate]]</f>
        <v/>
      </c>
      <c r="H3019">
        <f>Table5[[#This Row],[UNITID]]</f>
        <v>221643</v>
      </c>
      <c r="I3019" s="7" t="str">
        <f>Table5[[#This Row],[Growth Rate]]</f>
        <v/>
      </c>
    </row>
    <row r="3020" spans="1:9" ht="14.25">
      <c r="A3020" s="63">
        <f>Table19[[#This Row],[UNITID]]</f>
        <v>221643</v>
      </c>
      <c r="B3020" s="63" t="str">
        <f>Table19[[#This Row],[OUTCOMES MEASURES]]</f>
        <v>Adjusted cohort</v>
      </c>
      <c r="C3020" s="64">
        <f>Table19[[#This Row],[Growth Rate]]</f>
        <v>0.19920713577799801</v>
      </c>
      <c r="D3020">
        <f>Table20[[#This Row],[UNITID]]</f>
        <v>221643</v>
      </c>
      <c r="E3020" s="64">
        <f>Table20[[#This Row],[Growth Rate]]</f>
        <v>-0.41950464396284831</v>
      </c>
      <c r="F3020">
        <f>Table21[[#This Row],[UNITID]]</f>
        <v>221643</v>
      </c>
      <c r="G3020" s="155">
        <f>Table21[[#This Row],[Growth Rate]]</f>
        <v>-0.18533886583679116</v>
      </c>
      <c r="H3020">
        <f>Table5[[#This Row],[UNITID]]</f>
        <v>221643</v>
      </c>
      <c r="I3020" s="64">
        <f>Table5[[#This Row],[Growth Rate]]</f>
        <v>3.1413612565445025E-2</v>
      </c>
    </row>
    <row r="3021" spans="1:9" hidden="1">
      <c r="A3021">
        <f>Table19[[#This Row],[UNITID]]</f>
        <v>221643</v>
      </c>
      <c r="B3021" t="str">
        <f>Table19[[#This Row],[OUTCOMES MEASURES]]</f>
        <v>Number of adjusted cohort receiving a certificate at 4 years</v>
      </c>
      <c r="C3021" s="7">
        <f>Table19[[#This Row],[Growth Rate]]</f>
        <v>-0.40236686390532544</v>
      </c>
      <c r="D3021">
        <f>Table20[[#This Row],[UNITID]]</f>
        <v>221643</v>
      </c>
      <c r="E3021" s="7">
        <f>Table20[[#This Row],[Growth Rate]]</f>
        <v>-0.66666666666666663</v>
      </c>
      <c r="F3021">
        <f>Table21[[#This Row],[UNITID]]</f>
        <v>221643</v>
      </c>
      <c r="G3021" s="7">
        <f>Table21[[#This Row],[Growth Rate]]</f>
        <v>-0.84347826086956523</v>
      </c>
      <c r="H3021">
        <f>Table5[[#This Row],[UNITID]]</f>
        <v>221643</v>
      </c>
      <c r="I3021" s="7">
        <f>Table5[[#This Row],[Growth Rate]]</f>
        <v>-0.5</v>
      </c>
    </row>
    <row r="3022" spans="1:9" hidden="1">
      <c r="A3022">
        <f>Table19[[#This Row],[UNITID]]</f>
        <v>221643</v>
      </c>
      <c r="B3022" t="str">
        <f>Table19[[#This Row],[OUTCOMES MEASURES]]</f>
        <v>Number of adjusted cohort receiving an Associate's degree at 4 years</v>
      </c>
      <c r="C3022" s="7">
        <f>Table19[[#This Row],[Growth Rate]]</f>
        <v>0.68048780487804883</v>
      </c>
      <c r="D3022">
        <f>Table20[[#This Row],[UNITID]]</f>
        <v>221643</v>
      </c>
      <c r="E3022" s="7">
        <f>Table20[[#This Row],[Growth Rate]]</f>
        <v>-8.3333333333333329E-2</v>
      </c>
      <c r="F3022">
        <f>Table21[[#This Row],[UNITID]]</f>
        <v>221643</v>
      </c>
      <c r="G3022" s="7">
        <f>Table21[[#This Row],[Growth Rate]]</f>
        <v>2.9239766081871343E-2</v>
      </c>
      <c r="H3022">
        <f>Table5[[#This Row],[UNITID]]</f>
        <v>221643</v>
      </c>
      <c r="I3022" s="7">
        <f>Table5[[#This Row],[Growth Rate]]</f>
        <v>0.34042553191489361</v>
      </c>
    </row>
    <row r="3023" spans="1:9" hidden="1">
      <c r="A3023">
        <f>Table19[[#This Row],[UNITID]]</f>
        <v>221643</v>
      </c>
      <c r="B3023" t="str">
        <f>Table19[[#This Row],[OUTCOMES MEASURES]]</f>
        <v>Number of adjusted cohort receiving a Bachelor's degree at 4 years</v>
      </c>
      <c r="C3023" s="7" t="str">
        <f>Table19[[#This Row],[Growth Rate]]</f>
        <v/>
      </c>
      <c r="D3023">
        <f>Table20[[#This Row],[UNITID]]</f>
        <v>221643</v>
      </c>
      <c r="E3023" s="7" t="str">
        <f>Table20[[#This Row],[Growth Rate]]</f>
        <v/>
      </c>
      <c r="F3023">
        <f>Table21[[#This Row],[UNITID]]</f>
        <v>221643</v>
      </c>
      <c r="G3023" s="7" t="str">
        <f>Table21[[#This Row],[Growth Rate]]</f>
        <v/>
      </c>
      <c r="H3023">
        <f>Table5[[#This Row],[UNITID]]</f>
        <v>221643</v>
      </c>
      <c r="I3023" s="7" t="str">
        <f>Table5[[#This Row],[Growth Rate]]</f>
        <v/>
      </c>
    </row>
    <row r="3024" spans="1:9" hidden="1">
      <c r="A3024">
        <f>Table19[[#This Row],[UNITID]]</f>
        <v>221643</v>
      </c>
      <c r="B3024" s="2" t="str">
        <f>Table19[[#This Row],[OUTCOMES MEASURES]]</f>
        <v>Number of adjusted cohort receiving an award at 4 years</v>
      </c>
      <c r="C3024" s="7">
        <f>Table19[[#This Row],[Growth Rate]]</f>
        <v>0.36442141623488772</v>
      </c>
      <c r="D3024">
        <f>Table20[[#This Row],[UNITID]]</f>
        <v>221643</v>
      </c>
      <c r="E3024" s="7">
        <f>Table20[[#This Row],[Growth Rate]]</f>
        <v>-0.35555555555555557</v>
      </c>
      <c r="F3024">
        <f>Table21[[#This Row],[UNITID]]</f>
        <v>221643</v>
      </c>
      <c r="G3024" s="21">
        <f>Table21[[#This Row],[Growth Rate]]</f>
        <v>-0.32167832167832167</v>
      </c>
      <c r="H3024">
        <f>Table5[[#This Row],[UNITID]]</f>
        <v>221643</v>
      </c>
      <c r="I3024" s="7">
        <f>Table5[[#This Row],[Growth Rate]]</f>
        <v>-6.2500000000000003E-3</v>
      </c>
    </row>
    <row r="3025" spans="1:9" ht="14.25">
      <c r="A3025" s="63">
        <f>Table19[[#This Row],[UNITID]]</f>
        <v>221643</v>
      </c>
      <c r="B3025" s="148" t="str">
        <f>Table19[[#This Row],[OUTCOMES MEASURES]]</f>
        <v>Percent of adjusted cohort receiving an award at 4 years</v>
      </c>
      <c r="C3025" s="156">
        <f>Table19[[#This Row],[Growth Rate]]</f>
        <v>0.13793103448275862</v>
      </c>
      <c r="D3025">
        <f>Table20[[#This Row],[UNITID]]</f>
        <v>221643</v>
      </c>
      <c r="E3025" s="156">
        <f>Table20[[#This Row],[Growth Rate]]</f>
        <v>7.1428571428571425E-2</v>
      </c>
      <c r="F3025">
        <f>Table21[[#This Row],[UNITID]]</f>
        <v>221643</v>
      </c>
      <c r="G3025" s="157">
        <f>Table21[[#This Row],[Growth Rate]]</f>
        <v>-0.17499999999999999</v>
      </c>
      <c r="H3025">
        <f>Table5[[#This Row],[UNITID]]</f>
        <v>221643</v>
      </c>
      <c r="I3025" s="156">
        <f>Table5[[#This Row],[Growth Rate]]</f>
        <v>-3.5714285714285712E-2</v>
      </c>
    </row>
    <row r="3026" spans="1:9" hidden="1">
      <c r="A3026">
        <f>Table19[[#This Row],[UNITID]]</f>
        <v>221643</v>
      </c>
      <c r="B3026" t="str">
        <f>Table19[[#This Row],[OUTCOMES MEASURES]]</f>
        <v>Number of adjusted cohort receiving a certificate at 6 years</v>
      </c>
      <c r="C3026" s="7">
        <f>Table19[[#This Row],[Growth Rate]]</f>
        <v>-0.34246575342465752</v>
      </c>
      <c r="D3026">
        <f>Table20[[#This Row],[UNITID]]</f>
        <v>221643</v>
      </c>
      <c r="E3026" s="7">
        <f>Table20[[#This Row],[Growth Rate]]</f>
        <v>-0.51515151515151514</v>
      </c>
      <c r="F3026">
        <f>Table21[[#This Row],[UNITID]]</f>
        <v>221643</v>
      </c>
      <c r="G3026" s="7">
        <f>Table21[[#This Row],[Growth Rate]]</f>
        <v>-0.84259259259259256</v>
      </c>
      <c r="H3026">
        <f>Table5[[#This Row],[UNITID]]</f>
        <v>221643</v>
      </c>
      <c r="I3026" s="7">
        <f>Table5[[#This Row],[Growth Rate]]</f>
        <v>-0.41818181818181815</v>
      </c>
    </row>
    <row r="3027" spans="1:9" hidden="1">
      <c r="A3027">
        <f>Table19[[#This Row],[UNITID]]</f>
        <v>221643</v>
      </c>
      <c r="B3027" t="str">
        <f>Table19[[#This Row],[OUTCOMES MEASURES]]</f>
        <v>Number of adjusted cohort receiving an Associate's degree at 6 years</v>
      </c>
      <c r="C3027" s="7">
        <f>Table19[[#This Row],[Growth Rate]]</f>
        <v>0.48330058939096265</v>
      </c>
      <c r="D3027">
        <f>Table20[[#This Row],[UNITID]]</f>
        <v>221643</v>
      </c>
      <c r="E3027" s="7">
        <f>Table20[[#This Row],[Growth Rate]]</f>
        <v>-0.3253012048192771</v>
      </c>
      <c r="F3027">
        <f>Table21[[#This Row],[UNITID]]</f>
        <v>221643</v>
      </c>
      <c r="G3027" s="7">
        <f>Table21[[#This Row],[Growth Rate]]</f>
        <v>0</v>
      </c>
      <c r="H3027">
        <f>Table5[[#This Row],[UNITID]]</f>
        <v>221643</v>
      </c>
      <c r="I3027" s="7">
        <f>Table5[[#This Row],[Growth Rate]]</f>
        <v>0.29565217391304349</v>
      </c>
    </row>
    <row r="3028" spans="1:9" hidden="1">
      <c r="A3028">
        <f>Table19[[#This Row],[UNITID]]</f>
        <v>221643</v>
      </c>
      <c r="B3028" t="str">
        <f>Table19[[#This Row],[OUTCOMES MEASURES]]</f>
        <v>Number of adjusted cohort receiving a Bachelor's degree at 6 years</v>
      </c>
      <c r="C3028" s="7" t="str">
        <f>Table19[[#This Row],[Growth Rate]]</f>
        <v/>
      </c>
      <c r="D3028">
        <f>Table20[[#This Row],[UNITID]]</f>
        <v>221643</v>
      </c>
      <c r="E3028" s="7" t="str">
        <f>Table20[[#This Row],[Growth Rate]]</f>
        <v/>
      </c>
      <c r="F3028">
        <f>Table21[[#This Row],[UNITID]]</f>
        <v>221643</v>
      </c>
      <c r="G3028" s="7" t="str">
        <f>Table21[[#This Row],[Growth Rate]]</f>
        <v/>
      </c>
      <c r="H3028">
        <f>Table5[[#This Row],[UNITID]]</f>
        <v>221643</v>
      </c>
      <c r="I3028" s="7" t="str">
        <f>Table5[[#This Row],[Growth Rate]]</f>
        <v/>
      </c>
    </row>
    <row r="3029" spans="1:9" hidden="1">
      <c r="A3029">
        <f>Table19[[#This Row],[UNITID]]</f>
        <v>221643</v>
      </c>
      <c r="B3029" s="2" t="str">
        <f>Table19[[#This Row],[OUTCOMES MEASURES]]</f>
        <v>Number of adjusted cohort receiving an award at 6 years</v>
      </c>
      <c r="C3029" s="7">
        <f>Table19[[#This Row],[Growth Rate]]</f>
        <v>0.29923664122137406</v>
      </c>
      <c r="D3029">
        <f>Table20[[#This Row],[UNITID]]</f>
        <v>221643</v>
      </c>
      <c r="E3029" s="7">
        <f>Table20[[#This Row],[Growth Rate]]</f>
        <v>-0.37931034482758619</v>
      </c>
      <c r="F3029">
        <f>Table21[[#This Row],[UNITID]]</f>
        <v>221643</v>
      </c>
      <c r="G3029" s="21">
        <f>Table21[[#This Row],[Growth Rate]]</f>
        <v>-0.29934210526315791</v>
      </c>
      <c r="H3029">
        <f>Table5[[#This Row],[UNITID]]</f>
        <v>221643</v>
      </c>
      <c r="I3029" s="7">
        <f>Table5[[#This Row],[Growth Rate]]</f>
        <v>6.4705882352941183E-2</v>
      </c>
    </row>
    <row r="3030" spans="1:9" ht="14.25">
      <c r="A3030" s="63">
        <f>Table19[[#This Row],[UNITID]]</f>
        <v>221643</v>
      </c>
      <c r="B3030" s="148" t="str">
        <f>Table19[[#This Row],[OUTCOMES MEASURES]]</f>
        <v>Percent of adjusted cohort receiving an award at 6 years</v>
      </c>
      <c r="C3030" s="156">
        <f>Table19[[#This Row],[Growth Rate]]</f>
        <v>9.375E-2</v>
      </c>
      <c r="D3030">
        <f>Table20[[#This Row],[UNITID]]</f>
        <v>221643</v>
      </c>
      <c r="E3030" s="156">
        <f>Table20[[#This Row],[Growth Rate]]</f>
        <v>5.5555555555555552E-2</v>
      </c>
      <c r="F3030">
        <f>Table21[[#This Row],[UNITID]]</f>
        <v>221643</v>
      </c>
      <c r="G3030" s="157">
        <f>Table21[[#This Row],[Growth Rate]]</f>
        <v>-0.14285714285714285</v>
      </c>
      <c r="H3030">
        <f>Table5[[#This Row],[UNITID]]</f>
        <v>221643</v>
      </c>
      <c r="I3030" s="156">
        <f>Table5[[#This Row],[Growth Rate]]</f>
        <v>3.3333333333333333E-2</v>
      </c>
    </row>
    <row r="3031" spans="1:9" hidden="1">
      <c r="A3031">
        <f>Table19[[#This Row],[UNITID]]</f>
        <v>221643</v>
      </c>
      <c r="B3031" t="str">
        <f>Table19[[#This Row],[OUTCOMES MEASURES]]</f>
        <v>Number of adjusted cohort receiving a certificate at 8 years</v>
      </c>
      <c r="C3031" s="7">
        <f>Table19[[#This Row],[Growth Rate]]</f>
        <v>-0.34265734265734266</v>
      </c>
      <c r="D3031">
        <f>Table20[[#This Row],[UNITID]]</f>
        <v>221643</v>
      </c>
      <c r="E3031" s="7">
        <f>Table20[[#This Row],[Growth Rate]]</f>
        <v>-0.60606060606060608</v>
      </c>
      <c r="F3031">
        <f>Table21[[#This Row],[UNITID]]</f>
        <v>221643</v>
      </c>
      <c r="G3031" s="7">
        <f>Table21[[#This Row],[Growth Rate]]</f>
        <v>-0.86363636363636365</v>
      </c>
      <c r="H3031">
        <f>Table5[[#This Row],[UNITID]]</f>
        <v>221643</v>
      </c>
      <c r="I3031" s="7">
        <f>Table5[[#This Row],[Growth Rate]]</f>
        <v>-0.41509433962264153</v>
      </c>
    </row>
    <row r="3032" spans="1:9" hidden="1">
      <c r="A3032">
        <f>Table19[[#This Row],[UNITID]]</f>
        <v>221643</v>
      </c>
      <c r="B3032" t="str">
        <f>Table19[[#This Row],[OUTCOMES MEASURES]]</f>
        <v>Number of adjusted cohort receiving an Associate's degree at 8 years</v>
      </c>
      <c r="C3032" s="7">
        <f>Table19[[#This Row],[Growth Rate]]</f>
        <v>0.46341463414634149</v>
      </c>
      <c r="D3032">
        <f>Table20[[#This Row],[UNITID]]</f>
        <v>221643</v>
      </c>
      <c r="E3032" s="7">
        <f>Table20[[#This Row],[Growth Rate]]</f>
        <v>-0.28409090909090912</v>
      </c>
      <c r="F3032">
        <f>Table21[[#This Row],[UNITID]]</f>
        <v>221643</v>
      </c>
      <c r="G3032" s="7">
        <f>Table21[[#This Row],[Growth Rate]]</f>
        <v>-1.9512195121951219E-2</v>
      </c>
      <c r="H3032">
        <f>Table5[[#This Row],[UNITID]]</f>
        <v>221643</v>
      </c>
      <c r="I3032" s="7">
        <f>Table5[[#This Row],[Growth Rate]]</f>
        <v>0.1953125</v>
      </c>
    </row>
    <row r="3033" spans="1:9" hidden="1">
      <c r="A3033">
        <f>Table19[[#This Row],[UNITID]]</f>
        <v>221643</v>
      </c>
      <c r="B3033" t="str">
        <f>Table19[[#This Row],[OUTCOMES MEASURES]]</f>
        <v>Number of adjusted cohort receiving a Bachelor's degree at 8 years</v>
      </c>
      <c r="C3033" s="7" t="str">
        <f>Table19[[#This Row],[Growth Rate]]</f>
        <v/>
      </c>
      <c r="D3033">
        <f>Table20[[#This Row],[UNITID]]</f>
        <v>221643</v>
      </c>
      <c r="E3033" s="7" t="str">
        <f>Table20[[#This Row],[Growth Rate]]</f>
        <v/>
      </c>
      <c r="F3033">
        <f>Table21[[#This Row],[UNITID]]</f>
        <v>221643</v>
      </c>
      <c r="G3033" s="7" t="str">
        <f>Table21[[#This Row],[Growth Rate]]</f>
        <v/>
      </c>
      <c r="H3033">
        <f>Table5[[#This Row],[UNITID]]</f>
        <v>221643</v>
      </c>
      <c r="I3033" s="7" t="str">
        <f>Table5[[#This Row],[Growth Rate]]</f>
        <v/>
      </c>
    </row>
    <row r="3034" spans="1:9" hidden="1">
      <c r="A3034">
        <f>Table19[[#This Row],[UNITID]]</f>
        <v>221643</v>
      </c>
      <c r="B3034" t="str">
        <f>Table19[[#This Row],[OUTCOMES MEASURES]]</f>
        <v>Number of adjusted cohort receiving an award at 8 years</v>
      </c>
      <c r="C3034" s="7">
        <f>Table19[[#This Row],[Growth Rate]]</f>
        <v>0.29289940828402367</v>
      </c>
      <c r="D3034">
        <f>Table20[[#This Row],[UNITID]]</f>
        <v>221643</v>
      </c>
      <c r="E3034" s="7">
        <f>Table20[[#This Row],[Growth Rate]]</f>
        <v>-0.37190082644628097</v>
      </c>
      <c r="F3034">
        <f>Table21[[#This Row],[UNITID]]</f>
        <v>221643</v>
      </c>
      <c r="G3034" s="7">
        <f>Table21[[#This Row],[Growth Rate]]</f>
        <v>-0.31428571428571428</v>
      </c>
      <c r="H3034">
        <f>Table5[[#This Row],[UNITID]]</f>
        <v>221643</v>
      </c>
      <c r="I3034" s="7">
        <f>Table5[[#This Row],[Growth Rate]]</f>
        <v>1.6574585635359115E-2</v>
      </c>
    </row>
    <row r="3035" spans="1:9" hidden="1">
      <c r="A3035">
        <f>Table19[[#This Row],[UNITID]]</f>
        <v>221643</v>
      </c>
      <c r="B3035" t="str">
        <f>Table19[[#This Row],[OUTCOMES MEASURES]]</f>
        <v>Number of adjusted cohort still enrolled at your institution at 8 years</v>
      </c>
      <c r="C3035" s="7">
        <f>Table19[[#This Row],[Growth Rate]]</f>
        <v>-0.41176470588235292</v>
      </c>
      <c r="D3035">
        <f>Table20[[#This Row],[UNITID]]</f>
        <v>221643</v>
      </c>
      <c r="E3035" s="7">
        <f>Table20[[#This Row],[Growth Rate]]</f>
        <v>-0.75</v>
      </c>
      <c r="F3035">
        <f>Table21[[#This Row],[UNITID]]</f>
        <v>221643</v>
      </c>
      <c r="G3035" s="7">
        <f>Table21[[#This Row],[Growth Rate]]</f>
        <v>-0.36363636363636365</v>
      </c>
      <c r="H3035">
        <f>Table5[[#This Row],[UNITID]]</f>
        <v>221643</v>
      </c>
      <c r="I3035" s="7">
        <f>Table5[[#This Row],[Growth Rate]]</f>
        <v>0</v>
      </c>
    </row>
    <row r="3036" spans="1:9" hidden="1">
      <c r="A3036">
        <f>Table19[[#This Row],[UNITID]]</f>
        <v>221643</v>
      </c>
      <c r="B3036" t="str">
        <f>Table19[[#This Row],[OUTCOMES MEASURES]]</f>
        <v>Number of adjusted cohort who enrolled subsequently at another institution at 8 years</v>
      </c>
      <c r="C3036" s="7">
        <f>Table19[[#This Row],[Growth Rate]]</f>
        <v>2.7142857142857144</v>
      </c>
      <c r="D3036">
        <f>Table20[[#This Row],[UNITID]]</f>
        <v>221643</v>
      </c>
      <c r="E3036" s="7">
        <f>Table20[[#This Row],[Growth Rate]]</f>
        <v>0.90243902439024393</v>
      </c>
      <c r="F3036">
        <f>Table21[[#This Row],[UNITID]]</f>
        <v>221643</v>
      </c>
      <c r="G3036" s="7">
        <f>Table21[[#This Row],[Growth Rate]]</f>
        <v>1.9253731343283582</v>
      </c>
      <c r="H3036">
        <f>Table5[[#This Row],[UNITID]]</f>
        <v>221643</v>
      </c>
      <c r="I3036" s="7">
        <f>Table5[[#This Row],[Growth Rate]]</f>
        <v>3.28</v>
      </c>
    </row>
    <row r="3037" spans="1:9" hidden="1">
      <c r="A3037">
        <f>Table19[[#This Row],[UNITID]]</f>
        <v>221643</v>
      </c>
      <c r="B3037" s="2" t="str">
        <f>Table19[[#This Row],[OUTCOMES MEASURES]]</f>
        <v>Number of adjusted cohort whose subsequent enrollment status is unknown at 8 years</v>
      </c>
      <c r="C3037" s="8">
        <f>Table19[[#This Row],[Growth Rate]]</f>
        <v>-0.10490693739424704</v>
      </c>
      <c r="D3037">
        <f>Table20[[#This Row],[UNITID]]</f>
        <v>221643</v>
      </c>
      <c r="E3037" s="7">
        <f>Table20[[#This Row],[Growth Rate]]</f>
        <v>-0.53632478632478631</v>
      </c>
      <c r="F3037">
        <f>Table21[[#This Row],[UNITID]]</f>
        <v>221643</v>
      </c>
      <c r="G3037" s="7">
        <f>Table21[[#This Row],[Growth Rate]]</f>
        <v>-0.48484848484848486</v>
      </c>
      <c r="H3037">
        <f>Table5[[#This Row],[UNITID]]</f>
        <v>221643</v>
      </c>
      <c r="I3037" s="7">
        <f>Table5[[#This Row],[Growth Rate]]</f>
        <v>-0.43952802359882004</v>
      </c>
    </row>
    <row r="3038" spans="1:9" hidden="1">
      <c r="A3038">
        <f>Table19[[#This Row],[UNITID]]</f>
        <v>221643</v>
      </c>
      <c r="B3038" s="2" t="str">
        <f>Table19[[#This Row],[OUTCOMES MEASURES]]</f>
        <v>Number of adjusted cohort who did not receive an award from your institution at 8 years</v>
      </c>
      <c r="C3038" s="7">
        <f>Table19[[#This Row],[Growth Rate]]</f>
        <v>0.15201192250372578</v>
      </c>
      <c r="D3038">
        <f>Table20[[#This Row],[UNITID]]</f>
        <v>221643</v>
      </c>
      <c r="E3038" s="7">
        <f>Table20[[#This Row],[Growth Rate]]</f>
        <v>-0.43047619047619046</v>
      </c>
      <c r="F3038">
        <f>Table21[[#This Row],[UNITID]]</f>
        <v>221643</v>
      </c>
      <c r="G3038" s="21">
        <f>Table21[[#This Row],[Growth Rate]]</f>
        <v>-8.5784313725490197E-2</v>
      </c>
      <c r="H3038">
        <f>Table5[[#This Row],[UNITID]]</f>
        <v>221643</v>
      </c>
      <c r="I3038" s="7">
        <f>Table5[[#This Row],[Growth Rate]]</f>
        <v>3.826530612244898E-2</v>
      </c>
    </row>
    <row r="3039" spans="1:9" ht="14.25">
      <c r="A3039" s="63">
        <f>Table19[[#This Row],[UNITID]]</f>
        <v>221643</v>
      </c>
      <c r="B3039" s="148" t="str">
        <f>Table19[[#This Row],[OUTCOMES MEASURES]]</f>
        <v>Percent of adjusted cohort receiving an award at 8 years</v>
      </c>
      <c r="C3039" s="156">
        <f>Table19[[#This Row],[Growth Rate]]</f>
        <v>9.0909090909090912E-2</v>
      </c>
      <c r="D3039">
        <f>Table20[[#This Row],[UNITID]]</f>
        <v>221643</v>
      </c>
      <c r="E3039" s="156">
        <f>Table20[[#This Row],[Growth Rate]]</f>
        <v>5.2631578947368418E-2</v>
      </c>
      <c r="F3039">
        <f>Table21[[#This Row],[UNITID]]</f>
        <v>221643</v>
      </c>
      <c r="G3039" s="157">
        <f>Table21[[#This Row],[Growth Rate]]</f>
        <v>-0.15909090909090909</v>
      </c>
      <c r="H3039">
        <f>Table5[[#This Row],[UNITID]]</f>
        <v>221643</v>
      </c>
      <c r="I3039" s="156">
        <f>Table5[[#This Row],[Growth Rate]]</f>
        <v>-3.125E-2</v>
      </c>
    </row>
    <row r="3040" spans="1:9" hidden="1">
      <c r="A3040">
        <f>Table19[[#This Row],[UNITID]]</f>
        <v>221643</v>
      </c>
      <c r="B3040" s="2" t="str">
        <f>Table19[[#This Row],[OUTCOMES MEASURES]]</f>
        <v>Percent of adjusted cohort still or subsequently enrolled at 8 years</v>
      </c>
      <c r="C3040" s="8">
        <f>Table19[[#This Row],[Growth Rate]]</f>
        <v>1.5</v>
      </c>
      <c r="D3040">
        <f>Table20[[#This Row],[UNITID]]</f>
        <v>221643</v>
      </c>
      <c r="E3040" s="7">
        <f>Table20[[#This Row],[Growth Rate]]</f>
        <v>1.4444444444444444</v>
      </c>
      <c r="F3040">
        <f>Table21[[#This Row],[UNITID]]</f>
        <v>221643</v>
      </c>
      <c r="G3040" s="21">
        <f>Table21[[#This Row],[Growth Rate]]</f>
        <v>2.0909090909090908</v>
      </c>
      <c r="H3040">
        <f>Table5[[#This Row],[UNITID]]</f>
        <v>221643</v>
      </c>
      <c r="I3040" s="7">
        <f>Table5[[#This Row],[Growth Rate]]</f>
        <v>3.1111111111111112</v>
      </c>
    </row>
    <row r="3041" spans="1:9" ht="14.25">
      <c r="A3041" s="63">
        <f>Table19[[#This Row],[UNITID]]</f>
        <v>221643</v>
      </c>
      <c r="B3041" s="148" t="str">
        <f>Table19[[#This Row],[OUTCOMES MEASURES]]</f>
        <v>Percent of adjusted cohort still enrolled at your institution at 8 years</v>
      </c>
      <c r="C3041" s="156">
        <f>Table19[[#This Row],[Growth Rate]]</f>
        <v>-0.5</v>
      </c>
      <c r="D3041">
        <f>Table20[[#This Row],[UNITID]]</f>
        <v>221643</v>
      </c>
      <c r="E3041" s="156">
        <f>Table20[[#This Row],[Growth Rate]]</f>
        <v>-0.5</v>
      </c>
      <c r="F3041">
        <f>Table21[[#This Row],[UNITID]]</f>
        <v>221643</v>
      </c>
      <c r="G3041" s="158">
        <f>Table21[[#This Row],[Growth Rate]]</f>
        <v>-0.5</v>
      </c>
      <c r="H3041">
        <f>Table5[[#This Row],[UNITID]]</f>
        <v>221643</v>
      </c>
      <c r="I3041" s="156">
        <f>Table5[[#This Row],[Growth Rate]]</f>
        <v>0</v>
      </c>
    </row>
    <row r="3042" spans="1:9" ht="14.25">
      <c r="A3042" s="63">
        <f>Table19[[#This Row],[UNITID]]</f>
        <v>221643</v>
      </c>
      <c r="B3042" s="148" t="str">
        <f>Table19[[#This Row],[OUTCOMES MEASURES]]</f>
        <v>Percent of adjusted cohort enrolled subsequently at another institution at 8 years</v>
      </c>
      <c r="C3042" s="156">
        <f>Table19[[#This Row],[Growth Rate]]</f>
        <v>2.1666666666666665</v>
      </c>
      <c r="D3042">
        <f>Table20[[#This Row],[UNITID]]</f>
        <v>221643</v>
      </c>
      <c r="E3042" s="64">
        <f>Table20[[#This Row],[Growth Rate]]</f>
        <v>2.5</v>
      </c>
      <c r="F3042">
        <f>Table21[[#This Row],[UNITID]]</f>
        <v>221643</v>
      </c>
      <c r="G3042" s="158">
        <f>Table21[[#This Row],[Growth Rate]]</f>
        <v>2.6666666666666665</v>
      </c>
      <c r="H3042">
        <f>Table5[[#This Row],[UNITID]]</f>
        <v>221643</v>
      </c>
      <c r="I3042" s="64">
        <f>Table5[[#This Row],[Growth Rate]]</f>
        <v>3</v>
      </c>
    </row>
    <row r="3043" spans="1:9" hidden="1">
      <c r="A3043">
        <f>Table19[[#This Row],[UNITID]]</f>
        <v>221643</v>
      </c>
      <c r="B3043" s="2" t="str">
        <f>Table19[[#This Row],[OUTCOMES MEASURES]]</f>
        <v>Percent of adjusted cohort enrollment status unknown at 8 years</v>
      </c>
      <c r="C3043" s="8">
        <f>Table19[[#This Row],[Growth Rate]]</f>
        <v>-0.25423728813559321</v>
      </c>
      <c r="D3043">
        <f>Table20[[#This Row],[UNITID]]</f>
        <v>221643</v>
      </c>
      <c r="E3043" s="8">
        <f>Table20[[#This Row],[Growth Rate]]</f>
        <v>-0.19444444444444445</v>
      </c>
      <c r="F3043">
        <f>Table21[[#This Row],[UNITID]]</f>
        <v>221643</v>
      </c>
      <c r="G3043" s="8">
        <f>Table21[[#This Row],[Growth Rate]]</f>
        <v>-0.36956521739130432</v>
      </c>
      <c r="H3043">
        <f>Table5[[#This Row],[UNITID]]</f>
        <v>221643</v>
      </c>
      <c r="I3043" s="8">
        <f>Table5[[#This Row],[Growth Rate]]</f>
        <v>-0.4576271186440678</v>
      </c>
    </row>
    <row r="3044" spans="1:9" hidden="1">
      <c r="A3044">
        <f>Table19[[#This Row],[UNITID]]</f>
        <v>221908</v>
      </c>
      <c r="B3044" s="2" t="str">
        <f>Table19[[#This Row],[OUTCOMES MEASURES]]</f>
        <v>First-Time, Full-Time Cohort</v>
      </c>
      <c r="C3044" s="8">
        <f>Table19[[#This Row],[Growth Rate]]</f>
        <v>0.22980392156862745</v>
      </c>
      <c r="D3044">
        <f>Table20[[#This Row],[UNITID]]</f>
        <v>221908</v>
      </c>
      <c r="E3044" s="8">
        <f>Table20[[#This Row],[Growth Rate]]</f>
        <v>-0.60846560846560849</v>
      </c>
      <c r="F3044">
        <f>Table21[[#This Row],[UNITID]]</f>
        <v>221908</v>
      </c>
      <c r="G3044" s="8">
        <f>Table21[[#This Row],[Growth Rate]]</f>
        <v>-0.2647814910025707</v>
      </c>
      <c r="H3044">
        <f>Table5[[#This Row],[UNITID]]</f>
        <v>221908</v>
      </c>
      <c r="I3044" s="8">
        <f>Table5[[#This Row],[Growth Rate]]</f>
        <v>-0.34365325077399383</v>
      </c>
    </row>
    <row r="3045" spans="1:9" hidden="1">
      <c r="A3045">
        <f>Table19[[#This Row],[UNITID]]</f>
        <v>221908</v>
      </c>
      <c r="B3045" t="str">
        <f>Table19[[#This Row],[OUTCOMES MEASURES]]</f>
        <v>Exclusions to cohort</v>
      </c>
      <c r="C3045" s="7" t="str">
        <f>Table19[[#This Row],[Growth Rate]]</f>
        <v/>
      </c>
      <c r="D3045">
        <f>Table20[[#This Row],[UNITID]]</f>
        <v>221908</v>
      </c>
      <c r="E3045" s="7" t="str">
        <f>Table20[[#This Row],[Growth Rate]]</f>
        <v/>
      </c>
      <c r="F3045">
        <f>Table21[[#This Row],[UNITID]]</f>
        <v>221908</v>
      </c>
      <c r="G3045" s="7" t="str">
        <f>Table21[[#This Row],[Growth Rate]]</f>
        <v/>
      </c>
      <c r="H3045">
        <f>Table5[[#This Row],[UNITID]]</f>
        <v>221908</v>
      </c>
      <c r="I3045" s="7" t="str">
        <f>Table5[[#This Row],[Growth Rate]]</f>
        <v/>
      </c>
    </row>
    <row r="3046" spans="1:9" ht="14.25">
      <c r="A3046" s="63">
        <f>Table19[[#This Row],[UNITID]]</f>
        <v>221908</v>
      </c>
      <c r="B3046" s="63" t="str">
        <f>Table19[[#This Row],[OUTCOMES MEASURES]]</f>
        <v>Adjusted cohort</v>
      </c>
      <c r="C3046" s="64">
        <f>Table19[[#This Row],[Growth Rate]]</f>
        <v>0.22980392156862745</v>
      </c>
      <c r="D3046">
        <f>Table20[[#This Row],[UNITID]]</f>
        <v>221908</v>
      </c>
      <c r="E3046" s="64">
        <f>Table20[[#This Row],[Growth Rate]]</f>
        <v>-0.60846560846560849</v>
      </c>
      <c r="F3046">
        <f>Table21[[#This Row],[UNITID]]</f>
        <v>221908</v>
      </c>
      <c r="G3046" s="155">
        <f>Table21[[#This Row],[Growth Rate]]</f>
        <v>-0.2647814910025707</v>
      </c>
      <c r="H3046">
        <f>Table5[[#This Row],[UNITID]]</f>
        <v>221908</v>
      </c>
      <c r="I3046" s="64">
        <f>Table5[[#This Row],[Growth Rate]]</f>
        <v>-0.34365325077399383</v>
      </c>
    </row>
    <row r="3047" spans="1:9" hidden="1">
      <c r="A3047">
        <f>Table19[[#This Row],[UNITID]]</f>
        <v>221908</v>
      </c>
      <c r="B3047" t="str">
        <f>Table19[[#This Row],[OUTCOMES MEASURES]]</f>
        <v>Number of adjusted cohort receiving a certificate at 4 years</v>
      </c>
      <c r="C3047" s="7">
        <f>Table19[[#This Row],[Growth Rate]]</f>
        <v>0.70588235294117652</v>
      </c>
      <c r="D3047">
        <f>Table20[[#This Row],[UNITID]]</f>
        <v>221908</v>
      </c>
      <c r="E3047" s="7">
        <f>Table20[[#This Row],[Growth Rate]]</f>
        <v>-1</v>
      </c>
      <c r="F3047">
        <f>Table21[[#This Row],[UNITID]]</f>
        <v>221908</v>
      </c>
      <c r="G3047" s="7">
        <f>Table21[[#This Row],[Growth Rate]]</f>
        <v>1</v>
      </c>
      <c r="H3047">
        <f>Table5[[#This Row],[UNITID]]</f>
        <v>221908</v>
      </c>
      <c r="I3047" s="7">
        <f>Table5[[#This Row],[Growth Rate]]</f>
        <v>-0.75</v>
      </c>
    </row>
    <row r="3048" spans="1:9" hidden="1">
      <c r="A3048">
        <f>Table19[[#This Row],[UNITID]]</f>
        <v>221908</v>
      </c>
      <c r="B3048" t="str">
        <f>Table19[[#This Row],[OUTCOMES MEASURES]]</f>
        <v>Number of adjusted cohort receiving an Associate's degree at 4 years</v>
      </c>
      <c r="C3048" s="7">
        <f>Table19[[#This Row],[Growth Rate]]</f>
        <v>0.96721311475409832</v>
      </c>
      <c r="D3048">
        <f>Table20[[#This Row],[UNITID]]</f>
        <v>221908</v>
      </c>
      <c r="E3048" s="7">
        <f>Table20[[#This Row],[Growth Rate]]</f>
        <v>0</v>
      </c>
      <c r="F3048">
        <f>Table21[[#This Row],[UNITID]]</f>
        <v>221908</v>
      </c>
      <c r="G3048" s="7">
        <f>Table21[[#This Row],[Growth Rate]]</f>
        <v>1.0638297872340425E-2</v>
      </c>
      <c r="H3048">
        <f>Table5[[#This Row],[UNITID]]</f>
        <v>221908</v>
      </c>
      <c r="I3048" s="7">
        <f>Table5[[#This Row],[Growth Rate]]</f>
        <v>-7.8431372549019607E-2</v>
      </c>
    </row>
    <row r="3049" spans="1:9" hidden="1">
      <c r="A3049">
        <f>Table19[[#This Row],[UNITID]]</f>
        <v>221908</v>
      </c>
      <c r="B3049" t="str">
        <f>Table19[[#This Row],[OUTCOMES MEASURES]]</f>
        <v>Number of adjusted cohort receiving a Bachelor's degree at 4 years</v>
      </c>
      <c r="C3049" s="7" t="str">
        <f>Table19[[#This Row],[Growth Rate]]</f>
        <v/>
      </c>
      <c r="D3049">
        <f>Table20[[#This Row],[UNITID]]</f>
        <v>221908</v>
      </c>
      <c r="E3049" s="7" t="str">
        <f>Table20[[#This Row],[Growth Rate]]</f>
        <v/>
      </c>
      <c r="F3049">
        <f>Table21[[#This Row],[UNITID]]</f>
        <v>221908</v>
      </c>
      <c r="G3049" s="7" t="str">
        <f>Table21[[#This Row],[Growth Rate]]</f>
        <v/>
      </c>
      <c r="H3049">
        <f>Table5[[#This Row],[UNITID]]</f>
        <v>221908</v>
      </c>
      <c r="I3049" s="7" t="str">
        <f>Table5[[#This Row],[Growth Rate]]</f>
        <v/>
      </c>
    </row>
    <row r="3050" spans="1:9" hidden="1">
      <c r="A3050">
        <f>Table19[[#This Row],[UNITID]]</f>
        <v>221908</v>
      </c>
      <c r="B3050" s="2" t="str">
        <f>Table19[[#This Row],[OUTCOMES MEASURES]]</f>
        <v>Number of adjusted cohort receiving an award at 4 years</v>
      </c>
      <c r="C3050" s="7">
        <f>Table19[[#This Row],[Growth Rate]]</f>
        <v>0.95019157088122608</v>
      </c>
      <c r="D3050">
        <f>Table20[[#This Row],[UNITID]]</f>
        <v>221908</v>
      </c>
      <c r="E3050" s="7">
        <f>Table20[[#This Row],[Growth Rate]]</f>
        <v>-0.10344827586206896</v>
      </c>
      <c r="F3050">
        <f>Table21[[#This Row],[UNITID]]</f>
        <v>221908</v>
      </c>
      <c r="G3050" s="21">
        <f>Table21[[#This Row],[Growth Rate]]</f>
        <v>5.1020408163265307E-2</v>
      </c>
      <c r="H3050">
        <f>Table5[[#This Row],[UNITID]]</f>
        <v>221908</v>
      </c>
      <c r="I3050" s="7">
        <f>Table5[[#This Row],[Growth Rate]]</f>
        <v>-0.12727272727272726</v>
      </c>
    </row>
    <row r="3051" spans="1:9" ht="14.25">
      <c r="A3051" s="63">
        <f>Table19[[#This Row],[UNITID]]</f>
        <v>221908</v>
      </c>
      <c r="B3051" s="148" t="str">
        <f>Table19[[#This Row],[OUTCOMES MEASURES]]</f>
        <v>Percent of adjusted cohort receiving an award at 4 years</v>
      </c>
      <c r="C3051" s="156">
        <f>Table19[[#This Row],[Growth Rate]]</f>
        <v>0.6</v>
      </c>
      <c r="D3051">
        <f>Table20[[#This Row],[UNITID]]</f>
        <v>221908</v>
      </c>
      <c r="E3051" s="156">
        <f>Table20[[#This Row],[Growth Rate]]</f>
        <v>1.25</v>
      </c>
      <c r="F3051">
        <f>Table21[[#This Row],[UNITID]]</f>
        <v>221908</v>
      </c>
      <c r="G3051" s="157">
        <f>Table21[[#This Row],[Growth Rate]]</f>
        <v>0.44</v>
      </c>
      <c r="H3051">
        <f>Table5[[#This Row],[UNITID]]</f>
        <v>221908</v>
      </c>
      <c r="I3051" s="156">
        <f>Table5[[#This Row],[Growth Rate]]</f>
        <v>0.35294117647058826</v>
      </c>
    </row>
    <row r="3052" spans="1:9" hidden="1">
      <c r="A3052">
        <f>Table19[[#This Row],[UNITID]]</f>
        <v>221908</v>
      </c>
      <c r="B3052" t="str">
        <f>Table19[[#This Row],[OUTCOMES MEASURES]]</f>
        <v>Number of adjusted cohort receiving a certificate at 6 years</v>
      </c>
      <c r="C3052" s="7">
        <f>Table19[[#This Row],[Growth Rate]]</f>
        <v>0.94117647058823528</v>
      </c>
      <c r="D3052">
        <f>Table20[[#This Row],[UNITID]]</f>
        <v>221908</v>
      </c>
      <c r="E3052" s="7">
        <f>Table20[[#This Row],[Growth Rate]]</f>
        <v>-0.66666666666666663</v>
      </c>
      <c r="F3052">
        <f>Table21[[#This Row],[UNITID]]</f>
        <v>221908</v>
      </c>
      <c r="G3052" s="7">
        <f>Table21[[#This Row],[Growth Rate]]</f>
        <v>0</v>
      </c>
      <c r="H3052">
        <f>Table5[[#This Row],[UNITID]]</f>
        <v>221908</v>
      </c>
      <c r="I3052" s="7">
        <f>Table5[[#This Row],[Growth Rate]]</f>
        <v>-0.75</v>
      </c>
    </row>
    <row r="3053" spans="1:9" hidden="1">
      <c r="A3053">
        <f>Table19[[#This Row],[UNITID]]</f>
        <v>221908</v>
      </c>
      <c r="B3053" t="str">
        <f>Table19[[#This Row],[OUTCOMES MEASURES]]</f>
        <v>Number of adjusted cohort receiving an Associate's degree at 6 years</v>
      </c>
      <c r="C3053" s="7">
        <f>Table19[[#This Row],[Growth Rate]]</f>
        <v>0.8203389830508474</v>
      </c>
      <c r="D3053">
        <f>Table20[[#This Row],[UNITID]]</f>
        <v>221908</v>
      </c>
      <c r="E3053" s="7">
        <f>Table20[[#This Row],[Growth Rate]]</f>
        <v>-0.25</v>
      </c>
      <c r="F3053">
        <f>Table21[[#This Row],[UNITID]]</f>
        <v>221908</v>
      </c>
      <c r="G3053" s="7">
        <f>Table21[[#This Row],[Growth Rate]]</f>
        <v>-6.363636363636363E-2</v>
      </c>
      <c r="H3053">
        <f>Table5[[#This Row],[UNITID]]</f>
        <v>221908</v>
      </c>
      <c r="I3053" s="7">
        <f>Table5[[#This Row],[Growth Rate]]</f>
        <v>-0.27777777777777779</v>
      </c>
    </row>
    <row r="3054" spans="1:9" hidden="1">
      <c r="A3054">
        <f>Table19[[#This Row],[UNITID]]</f>
        <v>221908</v>
      </c>
      <c r="B3054" t="str">
        <f>Table19[[#This Row],[OUTCOMES MEASURES]]</f>
        <v>Number of adjusted cohort receiving a Bachelor's degree at 6 years</v>
      </c>
      <c r="C3054" s="7" t="str">
        <f>Table19[[#This Row],[Growth Rate]]</f>
        <v/>
      </c>
      <c r="D3054">
        <f>Table20[[#This Row],[UNITID]]</f>
        <v>221908</v>
      </c>
      <c r="E3054" s="7" t="str">
        <f>Table20[[#This Row],[Growth Rate]]</f>
        <v/>
      </c>
      <c r="F3054">
        <f>Table21[[#This Row],[UNITID]]</f>
        <v>221908</v>
      </c>
      <c r="G3054" s="7" t="str">
        <f>Table21[[#This Row],[Growth Rate]]</f>
        <v/>
      </c>
      <c r="H3054">
        <f>Table5[[#This Row],[UNITID]]</f>
        <v>221908</v>
      </c>
      <c r="I3054" s="7" t="str">
        <f>Table5[[#This Row],[Growth Rate]]</f>
        <v/>
      </c>
    </row>
    <row r="3055" spans="1:9" hidden="1">
      <c r="A3055">
        <f>Table19[[#This Row],[UNITID]]</f>
        <v>221908</v>
      </c>
      <c r="B3055" s="2" t="str">
        <f>Table19[[#This Row],[OUTCOMES MEASURES]]</f>
        <v>Number of adjusted cohort receiving an award at 6 years</v>
      </c>
      <c r="C3055" s="7">
        <f>Table19[[#This Row],[Growth Rate]]</f>
        <v>0.82692307692307687</v>
      </c>
      <c r="D3055">
        <f>Table20[[#This Row],[UNITID]]</f>
        <v>221908</v>
      </c>
      <c r="E3055" s="7">
        <f>Table20[[#This Row],[Growth Rate]]</f>
        <v>-0.27659574468085107</v>
      </c>
      <c r="F3055">
        <f>Table21[[#This Row],[UNITID]]</f>
        <v>221908</v>
      </c>
      <c r="G3055" s="21">
        <f>Table21[[#This Row],[Growth Rate]]</f>
        <v>-5.9829059829059832E-2</v>
      </c>
      <c r="H3055">
        <f>Table5[[#This Row],[UNITID]]</f>
        <v>221908</v>
      </c>
      <c r="I3055" s="7">
        <f>Table5[[#This Row],[Growth Rate]]</f>
        <v>-0.30263157894736842</v>
      </c>
    </row>
    <row r="3056" spans="1:9" ht="14.25">
      <c r="A3056" s="63">
        <f>Table19[[#This Row],[UNITID]]</f>
        <v>221908</v>
      </c>
      <c r="B3056" s="148" t="str">
        <f>Table19[[#This Row],[OUTCOMES MEASURES]]</f>
        <v>Percent of adjusted cohort receiving an award at 6 years</v>
      </c>
      <c r="C3056" s="156">
        <f>Table19[[#This Row],[Growth Rate]]</f>
        <v>0.5</v>
      </c>
      <c r="D3056">
        <f>Table20[[#This Row],[UNITID]]</f>
        <v>221908</v>
      </c>
      <c r="E3056" s="156">
        <f>Table20[[#This Row],[Growth Rate]]</f>
        <v>0.91666666666666663</v>
      </c>
      <c r="F3056">
        <f>Table21[[#This Row],[UNITID]]</f>
        <v>221908</v>
      </c>
      <c r="G3056" s="157">
        <f>Table21[[#This Row],[Growth Rate]]</f>
        <v>0.26666666666666666</v>
      </c>
      <c r="H3056">
        <f>Table5[[#This Row],[UNITID]]</f>
        <v>221908</v>
      </c>
      <c r="I3056" s="156">
        <f>Table5[[#This Row],[Growth Rate]]</f>
        <v>4.1666666666666664E-2</v>
      </c>
    </row>
    <row r="3057" spans="1:9" hidden="1">
      <c r="A3057">
        <f>Table19[[#This Row],[UNITID]]</f>
        <v>221908</v>
      </c>
      <c r="B3057" t="str">
        <f>Table19[[#This Row],[OUTCOMES MEASURES]]</f>
        <v>Number of adjusted cohort receiving a certificate at 8 years</v>
      </c>
      <c r="C3057" s="7">
        <f>Table19[[#This Row],[Growth Rate]]</f>
        <v>1</v>
      </c>
      <c r="D3057">
        <f>Table20[[#This Row],[UNITID]]</f>
        <v>221908</v>
      </c>
      <c r="E3057" s="7">
        <f>Table20[[#This Row],[Growth Rate]]</f>
        <v>-0.6</v>
      </c>
      <c r="F3057">
        <f>Table21[[#This Row],[UNITID]]</f>
        <v>221908</v>
      </c>
      <c r="G3057" s="7">
        <f>Table21[[#This Row],[Growth Rate]]</f>
        <v>-0.1111111111111111</v>
      </c>
      <c r="H3057">
        <f>Table5[[#This Row],[UNITID]]</f>
        <v>221908</v>
      </c>
      <c r="I3057" s="7">
        <f>Table5[[#This Row],[Growth Rate]]</f>
        <v>-0.8</v>
      </c>
    </row>
    <row r="3058" spans="1:9" hidden="1">
      <c r="A3058">
        <f>Table19[[#This Row],[UNITID]]</f>
        <v>221908</v>
      </c>
      <c r="B3058" t="str">
        <f>Table19[[#This Row],[OUTCOMES MEASURES]]</f>
        <v>Number of adjusted cohort receiving an Associate's degree at 8 years</v>
      </c>
      <c r="C3058" s="7">
        <f>Table19[[#This Row],[Growth Rate]]</f>
        <v>0.73501577287066244</v>
      </c>
      <c r="D3058">
        <f>Table20[[#This Row],[UNITID]]</f>
        <v>221908</v>
      </c>
      <c r="E3058" s="7">
        <f>Table20[[#This Row],[Growth Rate]]</f>
        <v>-0.22727272727272727</v>
      </c>
      <c r="F3058">
        <f>Table21[[#This Row],[UNITID]]</f>
        <v>221908</v>
      </c>
      <c r="G3058" s="7">
        <f>Table21[[#This Row],[Growth Rate]]</f>
        <v>-7.7586206896551727E-2</v>
      </c>
      <c r="H3058">
        <f>Table5[[#This Row],[UNITID]]</f>
        <v>221908</v>
      </c>
      <c r="I3058" s="7">
        <f>Table5[[#This Row],[Growth Rate]]</f>
        <v>-0.27631578947368424</v>
      </c>
    </row>
    <row r="3059" spans="1:9" hidden="1">
      <c r="A3059">
        <f>Table19[[#This Row],[UNITID]]</f>
        <v>221908</v>
      </c>
      <c r="B3059" t="str">
        <f>Table19[[#This Row],[OUTCOMES MEASURES]]</f>
        <v>Number of adjusted cohort receiving a Bachelor's degree at 8 years</v>
      </c>
      <c r="C3059" s="7" t="str">
        <f>Table19[[#This Row],[Growth Rate]]</f>
        <v/>
      </c>
      <c r="D3059">
        <f>Table20[[#This Row],[UNITID]]</f>
        <v>221908</v>
      </c>
      <c r="E3059" s="7" t="str">
        <f>Table20[[#This Row],[Growth Rate]]</f>
        <v/>
      </c>
      <c r="F3059">
        <f>Table21[[#This Row],[UNITID]]</f>
        <v>221908</v>
      </c>
      <c r="G3059" s="7" t="str">
        <f>Table21[[#This Row],[Growth Rate]]</f>
        <v/>
      </c>
      <c r="H3059">
        <f>Table5[[#This Row],[UNITID]]</f>
        <v>221908</v>
      </c>
      <c r="I3059" s="7" t="str">
        <f>Table5[[#This Row],[Growth Rate]]</f>
        <v/>
      </c>
    </row>
    <row r="3060" spans="1:9" hidden="1">
      <c r="A3060">
        <f>Table19[[#This Row],[UNITID]]</f>
        <v>221908</v>
      </c>
      <c r="B3060" t="str">
        <f>Table19[[#This Row],[OUTCOMES MEASURES]]</f>
        <v>Number of adjusted cohort receiving an award at 8 years</v>
      </c>
      <c r="C3060" s="7">
        <f>Table19[[#This Row],[Growth Rate]]</f>
        <v>0.75074183976261133</v>
      </c>
      <c r="D3060">
        <f>Table20[[#This Row],[UNITID]]</f>
        <v>221908</v>
      </c>
      <c r="E3060" s="7">
        <f>Table20[[#This Row],[Growth Rate]]</f>
        <v>-0.26530612244897961</v>
      </c>
      <c r="F3060">
        <f>Table21[[#This Row],[UNITID]]</f>
        <v>221908</v>
      </c>
      <c r="G3060" s="7">
        <f>Table21[[#This Row],[Growth Rate]]</f>
        <v>-0.08</v>
      </c>
      <c r="H3060">
        <f>Table5[[#This Row],[UNITID]]</f>
        <v>221908</v>
      </c>
      <c r="I3060" s="7">
        <f>Table5[[#This Row],[Growth Rate]]</f>
        <v>-0.30864197530864196</v>
      </c>
    </row>
    <row r="3061" spans="1:9" hidden="1">
      <c r="A3061">
        <f>Table19[[#This Row],[UNITID]]</f>
        <v>221908</v>
      </c>
      <c r="B3061" t="str">
        <f>Table19[[#This Row],[OUTCOMES MEASURES]]</f>
        <v>Number of adjusted cohort still enrolled at your institution at 8 years</v>
      </c>
      <c r="C3061" s="7">
        <f>Table19[[#This Row],[Growth Rate]]</f>
        <v>0.57894736842105265</v>
      </c>
      <c r="D3061">
        <f>Table20[[#This Row],[UNITID]]</f>
        <v>221908</v>
      </c>
      <c r="E3061" s="7">
        <f>Table20[[#This Row],[Growth Rate]]</f>
        <v>-0.81818181818181823</v>
      </c>
      <c r="F3061">
        <f>Table21[[#This Row],[UNITID]]</f>
        <v>221908</v>
      </c>
      <c r="G3061" s="7">
        <f>Table21[[#This Row],[Growth Rate]]</f>
        <v>-0.54545454545454541</v>
      </c>
      <c r="H3061">
        <f>Table5[[#This Row],[UNITID]]</f>
        <v>221908</v>
      </c>
      <c r="I3061" s="7">
        <f>Table5[[#This Row],[Growth Rate]]</f>
        <v>-0.4</v>
      </c>
    </row>
    <row r="3062" spans="1:9" hidden="1">
      <c r="A3062">
        <f>Table19[[#This Row],[UNITID]]</f>
        <v>221908</v>
      </c>
      <c r="B3062" t="str">
        <f>Table19[[#This Row],[OUTCOMES MEASURES]]</f>
        <v>Number of adjusted cohort who enrolled subsequently at another institution at 8 years</v>
      </c>
      <c r="C3062" s="7">
        <f>Table19[[#This Row],[Growth Rate]]</f>
        <v>1.6164383561643836</v>
      </c>
      <c r="D3062">
        <f>Table20[[#This Row],[UNITID]]</f>
        <v>221908</v>
      </c>
      <c r="E3062" s="7">
        <f>Table20[[#This Row],[Growth Rate]]</f>
        <v>0</v>
      </c>
      <c r="F3062">
        <f>Table21[[#This Row],[UNITID]]</f>
        <v>221908</v>
      </c>
      <c r="G3062" s="7">
        <f>Table21[[#This Row],[Growth Rate]]</f>
        <v>0.35185185185185186</v>
      </c>
      <c r="H3062">
        <f>Table5[[#This Row],[UNITID]]</f>
        <v>221908</v>
      </c>
      <c r="I3062" s="7">
        <f>Table5[[#This Row],[Growth Rate]]</f>
        <v>0.33870967741935482</v>
      </c>
    </row>
    <row r="3063" spans="1:9" hidden="1">
      <c r="A3063">
        <f>Table19[[#This Row],[UNITID]]</f>
        <v>221908</v>
      </c>
      <c r="B3063" s="2" t="str">
        <f>Table19[[#This Row],[OUTCOMES MEASURES]]</f>
        <v>Number of adjusted cohort whose subsequent enrollment status is unknown at 8 years</v>
      </c>
      <c r="C3063" s="8">
        <f>Table19[[#This Row],[Growth Rate]]</f>
        <v>-0.10520094562647754</v>
      </c>
      <c r="D3063">
        <f>Table20[[#This Row],[UNITID]]</f>
        <v>221908</v>
      </c>
      <c r="E3063" s="7">
        <f>Table20[[#This Row],[Growth Rate]]</f>
        <v>-0.71724137931034482</v>
      </c>
      <c r="F3063">
        <f>Table21[[#This Row],[UNITID]]</f>
        <v>221908</v>
      </c>
      <c r="G3063" s="7">
        <f>Table21[[#This Row],[Growth Rate]]</f>
        <v>-0.53266331658291455</v>
      </c>
      <c r="H3063">
        <f>Table5[[#This Row],[UNITID]]</f>
        <v>221908</v>
      </c>
      <c r="I3063" s="7">
        <f>Table5[[#This Row],[Growth Rate]]</f>
        <v>-0.6</v>
      </c>
    </row>
    <row r="3064" spans="1:9" hidden="1">
      <c r="A3064">
        <f>Table19[[#This Row],[UNITID]]</f>
        <v>221908</v>
      </c>
      <c r="B3064" s="2" t="str">
        <f>Table19[[#This Row],[OUTCOMES MEASURES]]</f>
        <v>Number of adjusted cohort who did not receive an award from your institution at 8 years</v>
      </c>
      <c r="C3064" s="7">
        <f>Table19[[#This Row],[Growth Rate]]</f>
        <v>4.2643923240938165E-2</v>
      </c>
      <c r="D3064">
        <f>Table20[[#This Row],[UNITID]]</f>
        <v>221908</v>
      </c>
      <c r="E3064" s="7">
        <f>Table20[[#This Row],[Growth Rate]]</f>
        <v>-0.65957446808510634</v>
      </c>
      <c r="F3064">
        <f>Table21[[#This Row],[UNITID]]</f>
        <v>221908</v>
      </c>
      <c r="G3064" s="21">
        <f>Table21[[#This Row],[Growth Rate]]</f>
        <v>-0.35227272727272729</v>
      </c>
      <c r="H3064">
        <f>Table5[[#This Row],[UNITID]]</f>
        <v>221908</v>
      </c>
      <c r="I3064" s="7">
        <f>Table5[[#This Row],[Growth Rate]]</f>
        <v>-0.35537190082644626</v>
      </c>
    </row>
    <row r="3065" spans="1:9" ht="14.25">
      <c r="A3065" s="63">
        <f>Table19[[#This Row],[UNITID]]</f>
        <v>221908</v>
      </c>
      <c r="B3065" s="148" t="str">
        <f>Table19[[#This Row],[OUTCOMES MEASURES]]</f>
        <v>Percent of adjusted cohort receiving an award at 8 years</v>
      </c>
      <c r="C3065" s="156">
        <f>Table19[[#This Row],[Growth Rate]]</f>
        <v>0.46153846153846156</v>
      </c>
      <c r="D3065">
        <f>Table20[[#This Row],[UNITID]]</f>
        <v>221908</v>
      </c>
      <c r="E3065" s="156">
        <f>Table20[[#This Row],[Growth Rate]]</f>
        <v>0.84615384615384615</v>
      </c>
      <c r="F3065">
        <f>Table21[[#This Row],[UNITID]]</f>
        <v>221908</v>
      </c>
      <c r="G3065" s="157">
        <f>Table21[[#This Row],[Growth Rate]]</f>
        <v>0.25</v>
      </c>
      <c r="H3065">
        <f>Table5[[#This Row],[UNITID]]</f>
        <v>221908</v>
      </c>
      <c r="I3065" s="156">
        <f>Table5[[#This Row],[Growth Rate]]</f>
        <v>0.04</v>
      </c>
    </row>
    <row r="3066" spans="1:9" hidden="1">
      <c r="A3066">
        <f>Table19[[#This Row],[UNITID]]</f>
        <v>221908</v>
      </c>
      <c r="B3066" s="2" t="str">
        <f>Table19[[#This Row],[OUTCOMES MEASURES]]</f>
        <v>Percent of adjusted cohort still or subsequently enrolled at 8 years</v>
      </c>
      <c r="C3066" s="8">
        <f>Table19[[#This Row],[Growth Rate]]</f>
        <v>1</v>
      </c>
      <c r="D3066">
        <f>Table20[[#This Row],[UNITID]]</f>
        <v>221908</v>
      </c>
      <c r="E3066" s="7">
        <f>Table20[[#This Row],[Growth Rate]]</f>
        <v>1</v>
      </c>
      <c r="F3066">
        <f>Table21[[#This Row],[UNITID]]</f>
        <v>221908</v>
      </c>
      <c r="G3066" s="21">
        <f>Table21[[#This Row],[Growth Rate]]</f>
        <v>0.58823529411764708</v>
      </c>
      <c r="H3066">
        <f>Table5[[#This Row],[UNITID]]</f>
        <v>221908</v>
      </c>
      <c r="I3066" s="7">
        <f>Table5[[#This Row],[Growth Rate]]</f>
        <v>0.95238095238095233</v>
      </c>
    </row>
    <row r="3067" spans="1:9" ht="14.25">
      <c r="A3067" s="63">
        <f>Table19[[#This Row],[UNITID]]</f>
        <v>221908</v>
      </c>
      <c r="B3067" s="148" t="str">
        <f>Table19[[#This Row],[OUTCOMES MEASURES]]</f>
        <v>Percent of adjusted cohort still enrolled at your institution at 8 years</v>
      </c>
      <c r="C3067" s="156">
        <f>Table19[[#This Row],[Growth Rate]]</f>
        <v>1</v>
      </c>
      <c r="D3067">
        <f>Table20[[#This Row],[UNITID]]</f>
        <v>221908</v>
      </c>
      <c r="E3067" s="156">
        <f>Table20[[#This Row],[Growth Rate]]</f>
        <v>-0.66666666666666663</v>
      </c>
      <c r="F3067">
        <f>Table21[[#This Row],[UNITID]]</f>
        <v>221908</v>
      </c>
      <c r="G3067" s="158">
        <f>Table21[[#This Row],[Growth Rate]]</f>
        <v>-0.33333333333333331</v>
      </c>
      <c r="H3067">
        <f>Table5[[#This Row],[UNITID]]</f>
        <v>221908</v>
      </c>
      <c r="I3067" s="156">
        <f>Table5[[#This Row],[Growth Rate]]</f>
        <v>-0.5</v>
      </c>
    </row>
    <row r="3068" spans="1:9" ht="14.25">
      <c r="A3068" s="63">
        <f>Table19[[#This Row],[UNITID]]</f>
        <v>221908</v>
      </c>
      <c r="B3068" s="148" t="str">
        <f>Table19[[#This Row],[OUTCOMES MEASURES]]</f>
        <v>Percent of adjusted cohort enrolled subsequently at another institution at 8 years</v>
      </c>
      <c r="C3068" s="156">
        <f>Table19[[#This Row],[Growth Rate]]</f>
        <v>1</v>
      </c>
      <c r="D3068">
        <f>Table20[[#This Row],[UNITID]]</f>
        <v>221908</v>
      </c>
      <c r="E3068" s="64">
        <f>Table20[[#This Row],[Growth Rate]]</f>
        <v>1.7142857142857142</v>
      </c>
      <c r="F3068">
        <f>Table21[[#This Row],[UNITID]]</f>
        <v>221908</v>
      </c>
      <c r="G3068" s="158">
        <f>Table21[[#This Row],[Growth Rate]]</f>
        <v>0.8571428571428571</v>
      </c>
      <c r="H3068">
        <f>Table5[[#This Row],[UNITID]]</f>
        <v>221908</v>
      </c>
      <c r="I3068" s="64">
        <f>Table5[[#This Row],[Growth Rate]]</f>
        <v>1.0526315789473684</v>
      </c>
    </row>
    <row r="3069" spans="1:9" hidden="1">
      <c r="A3069">
        <f>Table19[[#This Row],[UNITID]]</f>
        <v>221908</v>
      </c>
      <c r="B3069" s="2" t="str">
        <f>Table19[[#This Row],[OUTCOMES MEASURES]]</f>
        <v>Percent of adjusted cohort enrollment status unknown at 8 years</v>
      </c>
      <c r="C3069" s="8">
        <f>Table19[[#This Row],[Growth Rate]]</f>
        <v>-0.27272727272727271</v>
      </c>
      <c r="D3069">
        <f>Table20[[#This Row],[UNITID]]</f>
        <v>221908</v>
      </c>
      <c r="E3069" s="8">
        <f>Table20[[#This Row],[Growth Rate]]</f>
        <v>-0.2857142857142857</v>
      </c>
      <c r="F3069">
        <f>Table21[[#This Row],[UNITID]]</f>
        <v>221908</v>
      </c>
      <c r="G3069" s="8">
        <f>Table21[[#This Row],[Growth Rate]]</f>
        <v>-0.35294117647058826</v>
      </c>
      <c r="H3069">
        <f>Table5[[#This Row],[UNITID]]</f>
        <v>221908</v>
      </c>
      <c r="I3069" s="8">
        <f>Table5[[#This Row],[Growth Rate]]</f>
        <v>-0.3888888888888889</v>
      </c>
    </row>
    <row r="3070" spans="1:9" hidden="1">
      <c r="A3070">
        <f>Table19[[#This Row],[UNITID]]</f>
        <v>222053</v>
      </c>
      <c r="B3070" s="2" t="str">
        <f>Table19[[#This Row],[OUTCOMES MEASURES]]</f>
        <v>First-Time, Full-Time Cohort</v>
      </c>
      <c r="C3070" s="8">
        <f>Table19[[#This Row],[Growth Rate]]</f>
        <v>0.61708185053380782</v>
      </c>
      <c r="D3070">
        <f>Table20[[#This Row],[UNITID]]</f>
        <v>222053</v>
      </c>
      <c r="E3070" s="8">
        <f>Table20[[#This Row],[Growth Rate]]</f>
        <v>-0.42307692307692307</v>
      </c>
      <c r="F3070">
        <f>Table21[[#This Row],[UNITID]]</f>
        <v>222053</v>
      </c>
      <c r="G3070" s="8">
        <f>Table21[[#This Row],[Growth Rate]]</f>
        <v>-0.32437619961612285</v>
      </c>
      <c r="H3070">
        <f>Table5[[#This Row],[UNITID]]</f>
        <v>222053</v>
      </c>
      <c r="I3070" s="8">
        <f>Table5[[#This Row],[Growth Rate]]</f>
        <v>-0.3583815028901734</v>
      </c>
    </row>
    <row r="3071" spans="1:9" hidden="1">
      <c r="A3071">
        <f>Table19[[#This Row],[UNITID]]</f>
        <v>222053</v>
      </c>
      <c r="B3071" t="str">
        <f>Table19[[#This Row],[OUTCOMES MEASURES]]</f>
        <v>Exclusions to cohort</v>
      </c>
      <c r="C3071" s="7">
        <f>Table19[[#This Row],[Growth Rate]]</f>
        <v>0</v>
      </c>
      <c r="D3071">
        <f>Table20[[#This Row],[UNITID]]</f>
        <v>222053</v>
      </c>
      <c r="E3071" s="7" t="str">
        <f>Table20[[#This Row],[Growth Rate]]</f>
        <v/>
      </c>
      <c r="F3071">
        <f>Table21[[#This Row],[UNITID]]</f>
        <v>222053</v>
      </c>
      <c r="G3071" s="7">
        <f>Table21[[#This Row],[Growth Rate]]</f>
        <v>-1</v>
      </c>
      <c r="H3071">
        <f>Table5[[#This Row],[UNITID]]</f>
        <v>222053</v>
      </c>
      <c r="I3071" s="7" t="str">
        <f>Table5[[#This Row],[Growth Rate]]</f>
        <v/>
      </c>
    </row>
    <row r="3072" spans="1:9" ht="14.25">
      <c r="A3072" s="63">
        <f>Table19[[#This Row],[UNITID]]</f>
        <v>222053</v>
      </c>
      <c r="B3072" s="63" t="str">
        <f>Table19[[#This Row],[OUTCOMES MEASURES]]</f>
        <v>Adjusted cohort</v>
      </c>
      <c r="C3072" s="64">
        <f>Table19[[#This Row],[Growth Rate]]</f>
        <v>0.61796151104775476</v>
      </c>
      <c r="D3072">
        <f>Table20[[#This Row],[UNITID]]</f>
        <v>222053</v>
      </c>
      <c r="E3072" s="64">
        <f>Table20[[#This Row],[Growth Rate]]</f>
        <v>-0.42307692307692307</v>
      </c>
      <c r="F3072">
        <f>Table21[[#This Row],[UNITID]]</f>
        <v>222053</v>
      </c>
      <c r="G3072" s="155">
        <f>Table21[[#This Row],[Growth Rate]]</f>
        <v>-0.32307692307692309</v>
      </c>
      <c r="H3072">
        <f>Table5[[#This Row],[UNITID]]</f>
        <v>222053</v>
      </c>
      <c r="I3072" s="64">
        <f>Table5[[#This Row],[Growth Rate]]</f>
        <v>-0.3583815028901734</v>
      </c>
    </row>
    <row r="3073" spans="1:9" hidden="1">
      <c r="A3073">
        <f>Table19[[#This Row],[UNITID]]</f>
        <v>222053</v>
      </c>
      <c r="B3073" t="str">
        <f>Table19[[#This Row],[OUTCOMES MEASURES]]</f>
        <v>Number of adjusted cohort receiving a certificate at 4 years</v>
      </c>
      <c r="C3073" s="7">
        <f>Table19[[#This Row],[Growth Rate]]</f>
        <v>-0.36363636363636365</v>
      </c>
      <c r="D3073">
        <f>Table20[[#This Row],[UNITID]]</f>
        <v>222053</v>
      </c>
      <c r="E3073" s="7">
        <f>Table20[[#This Row],[Growth Rate]]</f>
        <v>-0.56521739130434778</v>
      </c>
      <c r="F3073">
        <f>Table21[[#This Row],[UNITID]]</f>
        <v>222053</v>
      </c>
      <c r="G3073" s="7">
        <f>Table21[[#This Row],[Growth Rate]]</f>
        <v>-0.76923076923076927</v>
      </c>
      <c r="H3073">
        <f>Table5[[#This Row],[UNITID]]</f>
        <v>222053</v>
      </c>
      <c r="I3073" s="7">
        <f>Table5[[#This Row],[Growth Rate]]</f>
        <v>-0.29411764705882354</v>
      </c>
    </row>
    <row r="3074" spans="1:9" hidden="1">
      <c r="A3074">
        <f>Table19[[#This Row],[UNITID]]</f>
        <v>222053</v>
      </c>
      <c r="B3074" t="str">
        <f>Table19[[#This Row],[OUTCOMES MEASURES]]</f>
        <v>Number of adjusted cohort receiving an Associate's degree at 4 years</v>
      </c>
      <c r="C3074" s="7">
        <f>Table19[[#This Row],[Growth Rate]]</f>
        <v>1.4112554112554112</v>
      </c>
      <c r="D3074">
        <f>Table20[[#This Row],[UNITID]]</f>
        <v>222053</v>
      </c>
      <c r="E3074" s="7">
        <f>Table20[[#This Row],[Growth Rate]]</f>
        <v>-0.37777777777777777</v>
      </c>
      <c r="F3074">
        <f>Table21[[#This Row],[UNITID]]</f>
        <v>222053</v>
      </c>
      <c r="G3074" s="7">
        <f>Table21[[#This Row],[Growth Rate]]</f>
        <v>-7.6190476190476197E-2</v>
      </c>
      <c r="H3074">
        <f>Table5[[#This Row],[UNITID]]</f>
        <v>222053</v>
      </c>
      <c r="I3074" s="7">
        <f>Table5[[#This Row],[Growth Rate]]</f>
        <v>5.1948051948051951E-2</v>
      </c>
    </row>
    <row r="3075" spans="1:9" hidden="1">
      <c r="A3075">
        <f>Table19[[#This Row],[UNITID]]</f>
        <v>222053</v>
      </c>
      <c r="B3075" t="str">
        <f>Table19[[#This Row],[OUTCOMES MEASURES]]</f>
        <v>Number of adjusted cohort receiving a Bachelor's degree at 4 years</v>
      </c>
      <c r="C3075" s="7" t="str">
        <f>Table19[[#This Row],[Growth Rate]]</f>
        <v/>
      </c>
      <c r="D3075">
        <f>Table20[[#This Row],[UNITID]]</f>
        <v>222053</v>
      </c>
      <c r="E3075" s="7" t="str">
        <f>Table20[[#This Row],[Growth Rate]]</f>
        <v/>
      </c>
      <c r="F3075">
        <f>Table21[[#This Row],[UNITID]]</f>
        <v>222053</v>
      </c>
      <c r="G3075" s="7" t="str">
        <f>Table21[[#This Row],[Growth Rate]]</f>
        <v/>
      </c>
      <c r="H3075">
        <f>Table5[[#This Row],[UNITID]]</f>
        <v>222053</v>
      </c>
      <c r="I3075" s="7" t="str">
        <f>Table5[[#This Row],[Growth Rate]]</f>
        <v/>
      </c>
    </row>
    <row r="3076" spans="1:9" hidden="1">
      <c r="A3076">
        <f>Table19[[#This Row],[UNITID]]</f>
        <v>222053</v>
      </c>
      <c r="B3076" s="2" t="str">
        <f>Table19[[#This Row],[OUTCOMES MEASURES]]</f>
        <v>Number of adjusted cohort receiving an award at 4 years</v>
      </c>
      <c r="C3076" s="7">
        <f>Table19[[#This Row],[Growth Rate]]</f>
        <v>1.1272727272727272</v>
      </c>
      <c r="D3076">
        <f>Table20[[#This Row],[UNITID]]</f>
        <v>222053</v>
      </c>
      <c r="E3076" s="7">
        <f>Table20[[#This Row],[Growth Rate]]</f>
        <v>-0.44117647058823528</v>
      </c>
      <c r="F3076">
        <f>Table21[[#This Row],[UNITID]]</f>
        <v>222053</v>
      </c>
      <c r="G3076" s="21">
        <f>Table21[[#This Row],[Growth Rate]]</f>
        <v>-0.21374045801526717</v>
      </c>
      <c r="H3076">
        <f>Table5[[#This Row],[UNITID]]</f>
        <v>222053</v>
      </c>
      <c r="I3076" s="7">
        <f>Table5[[#This Row],[Growth Rate]]</f>
        <v>-1.0638297872340425E-2</v>
      </c>
    </row>
    <row r="3077" spans="1:9" ht="14.25">
      <c r="A3077" s="63">
        <f>Table19[[#This Row],[UNITID]]</f>
        <v>222053</v>
      </c>
      <c r="B3077" s="148" t="str">
        <f>Table19[[#This Row],[OUTCOMES MEASURES]]</f>
        <v>Percent of adjusted cohort receiving an award at 4 years</v>
      </c>
      <c r="C3077" s="156">
        <f>Table19[[#This Row],[Growth Rate]]</f>
        <v>0.3</v>
      </c>
      <c r="D3077">
        <f>Table20[[#This Row],[UNITID]]</f>
        <v>222053</v>
      </c>
      <c r="E3077" s="156">
        <f>Table20[[#This Row],[Growth Rate]]</f>
        <v>0</v>
      </c>
      <c r="F3077">
        <f>Table21[[#This Row],[UNITID]]</f>
        <v>222053</v>
      </c>
      <c r="G3077" s="157">
        <f>Table21[[#This Row],[Growth Rate]]</f>
        <v>0.16</v>
      </c>
      <c r="H3077">
        <f>Table5[[#This Row],[UNITID]]</f>
        <v>222053</v>
      </c>
      <c r="I3077" s="156">
        <f>Table5[[#This Row],[Growth Rate]]</f>
        <v>0.5</v>
      </c>
    </row>
    <row r="3078" spans="1:9" hidden="1">
      <c r="A3078">
        <f>Table19[[#This Row],[UNITID]]</f>
        <v>222053</v>
      </c>
      <c r="B3078" t="str">
        <f>Table19[[#This Row],[OUTCOMES MEASURES]]</f>
        <v>Number of adjusted cohort receiving a certificate at 6 years</v>
      </c>
      <c r="C3078" s="7">
        <f>Table19[[#This Row],[Growth Rate]]</f>
        <v>-0.37777777777777777</v>
      </c>
      <c r="D3078">
        <f>Table20[[#This Row],[UNITID]]</f>
        <v>222053</v>
      </c>
      <c r="E3078" s="7">
        <f>Table20[[#This Row],[Growth Rate]]</f>
        <v>-0.59259259259259256</v>
      </c>
      <c r="F3078">
        <f>Table21[[#This Row],[UNITID]]</f>
        <v>222053</v>
      </c>
      <c r="G3078" s="7">
        <f>Table21[[#This Row],[Growth Rate]]</f>
        <v>-0.77777777777777779</v>
      </c>
      <c r="H3078">
        <f>Table5[[#This Row],[UNITID]]</f>
        <v>222053</v>
      </c>
      <c r="I3078" s="7">
        <f>Table5[[#This Row],[Growth Rate]]</f>
        <v>-0.25</v>
      </c>
    </row>
    <row r="3079" spans="1:9" hidden="1">
      <c r="A3079">
        <f>Table19[[#This Row],[UNITID]]</f>
        <v>222053</v>
      </c>
      <c r="B3079" t="str">
        <f>Table19[[#This Row],[OUTCOMES MEASURES]]</f>
        <v>Number of adjusted cohort receiving an Associate's degree at 6 years</v>
      </c>
      <c r="C3079" s="7">
        <f>Table19[[#This Row],[Growth Rate]]</f>
        <v>1.1215277777777777</v>
      </c>
      <c r="D3079">
        <f>Table20[[#This Row],[UNITID]]</f>
        <v>222053</v>
      </c>
      <c r="E3079" s="7">
        <f>Table20[[#This Row],[Growth Rate]]</f>
        <v>-0.45569620253164556</v>
      </c>
      <c r="F3079">
        <f>Table21[[#This Row],[UNITID]]</f>
        <v>222053</v>
      </c>
      <c r="G3079" s="7">
        <f>Table21[[#This Row],[Growth Rate]]</f>
        <v>-7.8260869565217397E-2</v>
      </c>
      <c r="H3079">
        <f>Table5[[#This Row],[UNITID]]</f>
        <v>222053</v>
      </c>
      <c r="I3079" s="7">
        <f>Table5[[#This Row],[Growth Rate]]</f>
        <v>-4.3478260869565216E-2</v>
      </c>
    </row>
    <row r="3080" spans="1:9" hidden="1">
      <c r="A3080">
        <f>Table19[[#This Row],[UNITID]]</f>
        <v>222053</v>
      </c>
      <c r="B3080" t="str">
        <f>Table19[[#This Row],[OUTCOMES MEASURES]]</f>
        <v>Number of adjusted cohort receiving a Bachelor's degree at 6 years</v>
      </c>
      <c r="C3080" s="7" t="str">
        <f>Table19[[#This Row],[Growth Rate]]</f>
        <v/>
      </c>
      <c r="D3080">
        <f>Table20[[#This Row],[UNITID]]</f>
        <v>222053</v>
      </c>
      <c r="E3080" s="7" t="str">
        <f>Table20[[#This Row],[Growth Rate]]</f>
        <v/>
      </c>
      <c r="F3080">
        <f>Table21[[#This Row],[UNITID]]</f>
        <v>222053</v>
      </c>
      <c r="G3080" s="7" t="str">
        <f>Table21[[#This Row],[Growth Rate]]</f>
        <v/>
      </c>
      <c r="H3080">
        <f>Table5[[#This Row],[UNITID]]</f>
        <v>222053</v>
      </c>
      <c r="I3080" s="7" t="str">
        <f>Table5[[#This Row],[Growth Rate]]</f>
        <v/>
      </c>
    </row>
    <row r="3081" spans="1:9" hidden="1">
      <c r="A3081">
        <f>Table19[[#This Row],[UNITID]]</f>
        <v>222053</v>
      </c>
      <c r="B3081" s="2" t="str">
        <f>Table19[[#This Row],[OUTCOMES MEASURES]]</f>
        <v>Number of adjusted cohort receiving an award at 6 years</v>
      </c>
      <c r="C3081" s="7">
        <f>Table19[[#This Row],[Growth Rate]]</f>
        <v>0.91891891891891897</v>
      </c>
      <c r="D3081">
        <f>Table20[[#This Row],[UNITID]]</f>
        <v>222053</v>
      </c>
      <c r="E3081" s="7">
        <f>Table20[[#This Row],[Growth Rate]]</f>
        <v>-0.49056603773584906</v>
      </c>
      <c r="F3081">
        <f>Table21[[#This Row],[UNITID]]</f>
        <v>222053</v>
      </c>
      <c r="G3081" s="21">
        <f>Table21[[#This Row],[Growth Rate]]</f>
        <v>-0.21126760563380281</v>
      </c>
      <c r="H3081">
        <f>Table5[[#This Row],[UNITID]]</f>
        <v>222053</v>
      </c>
      <c r="I3081" s="7">
        <f>Table5[[#This Row],[Growth Rate]]</f>
        <v>-7.407407407407407E-2</v>
      </c>
    </row>
    <row r="3082" spans="1:9" ht="14.25">
      <c r="A3082" s="63">
        <f>Table19[[#This Row],[UNITID]]</f>
        <v>222053</v>
      </c>
      <c r="B3082" s="148" t="str">
        <f>Table19[[#This Row],[OUTCOMES MEASURES]]</f>
        <v>Percent of adjusted cohort receiving an award at 6 years</v>
      </c>
      <c r="C3082" s="156">
        <f>Table19[[#This Row],[Growth Rate]]</f>
        <v>0.16666666666666666</v>
      </c>
      <c r="D3082">
        <f>Table20[[#This Row],[UNITID]]</f>
        <v>222053</v>
      </c>
      <c r="E3082" s="156">
        <f>Table20[[#This Row],[Growth Rate]]</f>
        <v>-0.13333333333333333</v>
      </c>
      <c r="F3082">
        <f>Table21[[#This Row],[UNITID]]</f>
        <v>222053</v>
      </c>
      <c r="G3082" s="157">
        <f>Table21[[#This Row],[Growth Rate]]</f>
        <v>0.18518518518518517</v>
      </c>
      <c r="H3082">
        <f>Table5[[#This Row],[UNITID]]</f>
        <v>222053</v>
      </c>
      <c r="I3082" s="156">
        <f>Table5[[#This Row],[Growth Rate]]</f>
        <v>0.4375</v>
      </c>
    </row>
    <row r="3083" spans="1:9" hidden="1">
      <c r="A3083">
        <f>Table19[[#This Row],[UNITID]]</f>
        <v>222053</v>
      </c>
      <c r="B3083" t="str">
        <f>Table19[[#This Row],[OUTCOMES MEASURES]]</f>
        <v>Number of adjusted cohort receiving a certificate at 8 years</v>
      </c>
      <c r="C3083" s="7">
        <f>Table19[[#This Row],[Growth Rate]]</f>
        <v>-0.34090909090909088</v>
      </c>
      <c r="D3083">
        <f>Table20[[#This Row],[UNITID]]</f>
        <v>222053</v>
      </c>
      <c r="E3083" s="7">
        <f>Table20[[#This Row],[Growth Rate]]</f>
        <v>-0.6333333333333333</v>
      </c>
      <c r="F3083">
        <f>Table21[[#This Row],[UNITID]]</f>
        <v>222053</v>
      </c>
      <c r="G3083" s="7">
        <f>Table21[[#This Row],[Growth Rate]]</f>
        <v>-0.76923076923076927</v>
      </c>
      <c r="H3083">
        <f>Table5[[#This Row],[UNITID]]</f>
        <v>222053</v>
      </c>
      <c r="I3083" s="7">
        <f>Table5[[#This Row],[Growth Rate]]</f>
        <v>-0.25</v>
      </c>
    </row>
    <row r="3084" spans="1:9" hidden="1">
      <c r="A3084">
        <f>Table19[[#This Row],[UNITID]]</f>
        <v>222053</v>
      </c>
      <c r="B3084" t="str">
        <f>Table19[[#This Row],[OUTCOMES MEASURES]]</f>
        <v>Number of adjusted cohort receiving an Associate's degree at 8 years</v>
      </c>
      <c r="C3084" s="7">
        <f>Table19[[#This Row],[Growth Rate]]</f>
        <v>1.0454545454545454</v>
      </c>
      <c r="D3084">
        <f>Table20[[#This Row],[UNITID]]</f>
        <v>222053</v>
      </c>
      <c r="E3084" s="7">
        <f>Table20[[#This Row],[Growth Rate]]</f>
        <v>-0.44578313253012047</v>
      </c>
      <c r="F3084">
        <f>Table21[[#This Row],[UNITID]]</f>
        <v>222053</v>
      </c>
      <c r="G3084" s="7">
        <f>Table21[[#This Row],[Growth Rate]]</f>
        <v>-0.10743801652892562</v>
      </c>
      <c r="H3084">
        <f>Table5[[#This Row],[UNITID]]</f>
        <v>222053</v>
      </c>
      <c r="I3084" s="7">
        <f>Table5[[#This Row],[Growth Rate]]</f>
        <v>-6.1855670103092786E-2</v>
      </c>
    </row>
    <row r="3085" spans="1:9" hidden="1">
      <c r="A3085">
        <f>Table19[[#This Row],[UNITID]]</f>
        <v>222053</v>
      </c>
      <c r="B3085" t="str">
        <f>Table19[[#This Row],[OUTCOMES MEASURES]]</f>
        <v>Number of adjusted cohort receiving a Bachelor's degree at 8 years</v>
      </c>
      <c r="C3085" s="7" t="str">
        <f>Table19[[#This Row],[Growth Rate]]</f>
        <v/>
      </c>
      <c r="D3085">
        <f>Table20[[#This Row],[UNITID]]</f>
        <v>222053</v>
      </c>
      <c r="E3085" s="7" t="str">
        <f>Table20[[#This Row],[Growth Rate]]</f>
        <v/>
      </c>
      <c r="F3085">
        <f>Table21[[#This Row],[UNITID]]</f>
        <v>222053</v>
      </c>
      <c r="G3085" s="7" t="str">
        <f>Table21[[#This Row],[Growth Rate]]</f>
        <v/>
      </c>
      <c r="H3085">
        <f>Table5[[#This Row],[UNITID]]</f>
        <v>222053</v>
      </c>
      <c r="I3085" s="7" t="str">
        <f>Table5[[#This Row],[Growth Rate]]</f>
        <v/>
      </c>
    </row>
    <row r="3086" spans="1:9" hidden="1">
      <c r="A3086">
        <f>Table19[[#This Row],[UNITID]]</f>
        <v>222053</v>
      </c>
      <c r="B3086" t="str">
        <f>Table19[[#This Row],[OUTCOMES MEASURES]]</f>
        <v>Number of adjusted cohort receiving an award at 8 years</v>
      </c>
      <c r="C3086" s="7">
        <f>Table19[[#This Row],[Growth Rate]]</f>
        <v>0.87215909090909094</v>
      </c>
      <c r="D3086">
        <f>Table20[[#This Row],[UNITID]]</f>
        <v>222053</v>
      </c>
      <c r="E3086" s="7">
        <f>Table20[[#This Row],[Growth Rate]]</f>
        <v>-0.49557522123893805</v>
      </c>
      <c r="F3086">
        <f>Table21[[#This Row],[UNITID]]</f>
        <v>222053</v>
      </c>
      <c r="G3086" s="7">
        <f>Table21[[#This Row],[Growth Rate]]</f>
        <v>-0.22448979591836735</v>
      </c>
      <c r="H3086">
        <f>Table5[[#This Row],[UNITID]]</f>
        <v>222053</v>
      </c>
      <c r="I3086" s="7">
        <f>Table5[[#This Row],[Growth Rate]]</f>
        <v>-8.8495575221238937E-2</v>
      </c>
    </row>
    <row r="3087" spans="1:9" hidden="1">
      <c r="A3087">
        <f>Table19[[#This Row],[UNITID]]</f>
        <v>222053</v>
      </c>
      <c r="B3087" t="str">
        <f>Table19[[#This Row],[OUTCOMES MEASURES]]</f>
        <v>Number of adjusted cohort still enrolled at your institution at 8 years</v>
      </c>
      <c r="C3087" s="7">
        <f>Table19[[#This Row],[Growth Rate]]</f>
        <v>8.3333333333333329E-2</v>
      </c>
      <c r="D3087">
        <f>Table20[[#This Row],[UNITID]]</f>
        <v>222053</v>
      </c>
      <c r="E3087" s="7">
        <f>Table20[[#This Row],[Growth Rate]]</f>
        <v>-0.8571428571428571</v>
      </c>
      <c r="F3087">
        <f>Table21[[#This Row],[UNITID]]</f>
        <v>222053</v>
      </c>
      <c r="G3087" s="7">
        <f>Table21[[#This Row],[Growth Rate]]</f>
        <v>-0.7</v>
      </c>
      <c r="H3087">
        <f>Table5[[#This Row],[UNITID]]</f>
        <v>222053</v>
      </c>
      <c r="I3087" s="7">
        <f>Table5[[#This Row],[Growth Rate]]</f>
        <v>-0.75</v>
      </c>
    </row>
    <row r="3088" spans="1:9" hidden="1">
      <c r="A3088">
        <f>Table19[[#This Row],[UNITID]]</f>
        <v>222053</v>
      </c>
      <c r="B3088" t="str">
        <f>Table19[[#This Row],[OUTCOMES MEASURES]]</f>
        <v>Number of adjusted cohort who enrolled subsequently at another institution at 8 years</v>
      </c>
      <c r="C3088" s="7">
        <f>Table19[[#This Row],[Growth Rate]]</f>
        <v>0.29673590504451036</v>
      </c>
      <c r="D3088">
        <f>Table20[[#This Row],[UNITID]]</f>
        <v>222053</v>
      </c>
      <c r="E3088" s="7">
        <f>Table20[[#This Row],[Growth Rate]]</f>
        <v>-0.55000000000000004</v>
      </c>
      <c r="F3088">
        <f>Table21[[#This Row],[UNITID]]</f>
        <v>222053</v>
      </c>
      <c r="G3088" s="7">
        <f>Table21[[#This Row],[Growth Rate]]</f>
        <v>-0.41304347826086957</v>
      </c>
      <c r="H3088">
        <f>Table5[[#This Row],[UNITID]]</f>
        <v>222053</v>
      </c>
      <c r="I3088" s="7">
        <f>Table5[[#This Row],[Growth Rate]]</f>
        <v>-0.45126353790613716</v>
      </c>
    </row>
    <row r="3089" spans="1:9" hidden="1">
      <c r="A3089">
        <f>Table19[[#This Row],[UNITID]]</f>
        <v>222053</v>
      </c>
      <c r="B3089" s="2" t="str">
        <f>Table19[[#This Row],[OUTCOMES MEASURES]]</f>
        <v>Number of adjusted cohort whose subsequent enrollment status is unknown at 8 years</v>
      </c>
      <c r="C3089" s="8">
        <f>Table19[[#This Row],[Growth Rate]]</f>
        <v>0.663768115942029</v>
      </c>
      <c r="D3089">
        <f>Table20[[#This Row],[UNITID]]</f>
        <v>222053</v>
      </c>
      <c r="E3089" s="7">
        <f>Table20[[#This Row],[Growth Rate]]</f>
        <v>-0.33640552995391704</v>
      </c>
      <c r="F3089">
        <f>Table21[[#This Row],[UNITID]]</f>
        <v>222053</v>
      </c>
      <c r="G3089" s="7">
        <f>Table21[[#This Row],[Growth Rate]]</f>
        <v>-0.29050279329608941</v>
      </c>
      <c r="H3089">
        <f>Table5[[#This Row],[UNITID]]</f>
        <v>222053</v>
      </c>
      <c r="I3089" s="7">
        <f>Table5[[#This Row],[Growth Rate]]</f>
        <v>-0.36394557823129253</v>
      </c>
    </row>
    <row r="3090" spans="1:9" hidden="1">
      <c r="A3090">
        <f>Table19[[#This Row],[UNITID]]</f>
        <v>222053</v>
      </c>
      <c r="B3090" s="2" t="str">
        <f>Table19[[#This Row],[OUTCOMES MEASURES]]</f>
        <v>Number of adjusted cohort who did not receive an award from your institution at 8 years</v>
      </c>
      <c r="C3090" s="7">
        <f>Table19[[#This Row],[Growth Rate]]</f>
        <v>0.53282588011417698</v>
      </c>
      <c r="D3090">
        <f>Table20[[#This Row],[UNITID]]</f>
        <v>222053</v>
      </c>
      <c r="E3090" s="7">
        <f>Table20[[#This Row],[Growth Rate]]</f>
        <v>-0.40975609756097559</v>
      </c>
      <c r="F3090">
        <f>Table21[[#This Row],[UNITID]]</f>
        <v>222053</v>
      </c>
      <c r="G3090" s="21">
        <f>Table21[[#This Row],[Growth Rate]]</f>
        <v>-0.36193029490616624</v>
      </c>
      <c r="H3090">
        <f>Table5[[#This Row],[UNITID]]</f>
        <v>222053</v>
      </c>
      <c r="I3090" s="7">
        <f>Table5[[#This Row],[Growth Rate]]</f>
        <v>-0.41105354058721932</v>
      </c>
    </row>
    <row r="3091" spans="1:9" ht="14.25">
      <c r="A3091" s="63">
        <f>Table19[[#This Row],[UNITID]]</f>
        <v>222053</v>
      </c>
      <c r="B3091" s="148" t="str">
        <f>Table19[[#This Row],[OUTCOMES MEASURES]]</f>
        <v>Percent of adjusted cohort receiving an award at 8 years</v>
      </c>
      <c r="C3091" s="156">
        <f>Table19[[#This Row],[Growth Rate]]</f>
        <v>0.16</v>
      </c>
      <c r="D3091">
        <f>Table20[[#This Row],[UNITID]]</f>
        <v>222053</v>
      </c>
      <c r="E3091" s="156">
        <f>Table20[[#This Row],[Growth Rate]]</f>
        <v>-0.125</v>
      </c>
      <c r="F3091">
        <f>Table21[[#This Row],[UNITID]]</f>
        <v>222053</v>
      </c>
      <c r="G3091" s="157">
        <f>Table21[[#This Row],[Growth Rate]]</f>
        <v>0.14285714285714285</v>
      </c>
      <c r="H3091">
        <f>Table5[[#This Row],[UNITID]]</f>
        <v>222053</v>
      </c>
      <c r="I3091" s="156">
        <f>Table5[[#This Row],[Growth Rate]]</f>
        <v>0.4375</v>
      </c>
    </row>
    <row r="3092" spans="1:9" hidden="1">
      <c r="A3092">
        <f>Table19[[#This Row],[UNITID]]</f>
        <v>222053</v>
      </c>
      <c r="B3092" s="2" t="str">
        <f>Table19[[#This Row],[OUTCOMES MEASURES]]</f>
        <v>Percent of adjusted cohort still or subsequently enrolled at 8 years</v>
      </c>
      <c r="C3092" s="8">
        <f>Table19[[#This Row],[Growth Rate]]</f>
        <v>-0.23076923076923078</v>
      </c>
      <c r="D3092">
        <f>Table20[[#This Row],[UNITID]]</f>
        <v>222053</v>
      </c>
      <c r="E3092" s="7">
        <f>Table20[[#This Row],[Growth Rate]]</f>
        <v>-0.28000000000000003</v>
      </c>
      <c r="F3092">
        <f>Table21[[#This Row],[UNITID]]</f>
        <v>222053</v>
      </c>
      <c r="G3092" s="21">
        <f>Table21[[#This Row],[Growth Rate]]</f>
        <v>-0.13513513513513514</v>
      </c>
      <c r="H3092">
        <f>Table5[[#This Row],[UNITID]]</f>
        <v>222053</v>
      </c>
      <c r="I3092" s="7">
        <f>Table5[[#This Row],[Growth Rate]]</f>
        <v>-0.14634146341463414</v>
      </c>
    </row>
    <row r="3093" spans="1:9" ht="14.25">
      <c r="A3093" s="63">
        <f>Table19[[#This Row],[UNITID]]</f>
        <v>222053</v>
      </c>
      <c r="B3093" s="148" t="str">
        <f>Table19[[#This Row],[OUTCOMES MEASURES]]</f>
        <v>Percent of adjusted cohort still enrolled at your institution at 8 years</v>
      </c>
      <c r="C3093" s="156">
        <f>Table19[[#This Row],[Growth Rate]]</f>
        <v>-0.5</v>
      </c>
      <c r="D3093">
        <f>Table20[[#This Row],[UNITID]]</f>
        <v>222053</v>
      </c>
      <c r="E3093" s="156">
        <f>Table20[[#This Row],[Growth Rate]]</f>
        <v>-0.66666666666666663</v>
      </c>
      <c r="F3093">
        <f>Table21[[#This Row],[UNITID]]</f>
        <v>222053</v>
      </c>
      <c r="G3093" s="158">
        <f>Table21[[#This Row],[Growth Rate]]</f>
        <v>-0.5</v>
      </c>
      <c r="H3093">
        <f>Table5[[#This Row],[UNITID]]</f>
        <v>222053</v>
      </c>
      <c r="I3093" s="156">
        <f>Table5[[#This Row],[Growth Rate]]</f>
        <v>-1</v>
      </c>
    </row>
    <row r="3094" spans="1:9" ht="14.25">
      <c r="A3094" s="63">
        <f>Table19[[#This Row],[UNITID]]</f>
        <v>222053</v>
      </c>
      <c r="B3094" s="148" t="str">
        <f>Table19[[#This Row],[OUTCOMES MEASURES]]</f>
        <v>Percent of adjusted cohort enrolled subsequently at another institution at 8 years</v>
      </c>
      <c r="C3094" s="156">
        <f>Table19[[#This Row],[Growth Rate]]</f>
        <v>-0.20833333333333334</v>
      </c>
      <c r="D3094">
        <f>Table20[[#This Row],[UNITID]]</f>
        <v>222053</v>
      </c>
      <c r="E3094" s="64">
        <f>Table20[[#This Row],[Growth Rate]]</f>
        <v>-0.22727272727272727</v>
      </c>
      <c r="F3094">
        <f>Table21[[#This Row],[UNITID]]</f>
        <v>222053</v>
      </c>
      <c r="G3094" s="158">
        <f>Table21[[#This Row],[Growth Rate]]</f>
        <v>-0.11428571428571428</v>
      </c>
      <c r="H3094">
        <f>Table5[[#This Row],[UNITID]]</f>
        <v>222053</v>
      </c>
      <c r="I3094" s="64">
        <f>Table5[[#This Row],[Growth Rate]]</f>
        <v>-0.15</v>
      </c>
    </row>
    <row r="3095" spans="1:9" hidden="1">
      <c r="A3095">
        <f>Table19[[#This Row],[UNITID]]</f>
        <v>222053</v>
      </c>
      <c r="B3095" s="2" t="str">
        <f>Table19[[#This Row],[OUTCOMES MEASURES]]</f>
        <v>Percent of adjusted cohort enrollment status unknown at 8 years</v>
      </c>
      <c r="C3095" s="8">
        <f>Table19[[#This Row],[Growth Rate]]</f>
        <v>4.0816326530612242E-2</v>
      </c>
      <c r="D3095">
        <f>Table20[[#This Row],[UNITID]]</f>
        <v>222053</v>
      </c>
      <c r="E3095" s="8">
        <f>Table20[[#This Row],[Growth Rate]]</f>
        <v>0.15</v>
      </c>
      <c r="F3095">
        <f>Table21[[#This Row],[UNITID]]</f>
        <v>222053</v>
      </c>
      <c r="G3095" s="8">
        <f>Table21[[#This Row],[Growth Rate]]</f>
        <v>5.8823529411764705E-2</v>
      </c>
      <c r="H3095">
        <f>Table5[[#This Row],[UNITID]]</f>
        <v>222053</v>
      </c>
      <c r="I3095" s="8">
        <f>Table5[[#This Row],[Growth Rate]]</f>
        <v>0</v>
      </c>
    </row>
    <row r="3096" spans="1:9" hidden="1">
      <c r="A3096">
        <f>Table19[[#This Row],[UNITID]]</f>
        <v>222062</v>
      </c>
      <c r="B3096" s="2" t="str">
        <f>Table19[[#This Row],[OUTCOMES MEASURES]]</f>
        <v>First-Time, Full-Time Cohort</v>
      </c>
      <c r="C3096" s="8">
        <f>Table19[[#This Row],[Growth Rate]]</f>
        <v>1.9041769041769043E-2</v>
      </c>
      <c r="D3096">
        <f>Table20[[#This Row],[UNITID]]</f>
        <v>222062</v>
      </c>
      <c r="E3096" s="8">
        <f>Table20[[#This Row],[Growth Rate]]</f>
        <v>-0.53205128205128205</v>
      </c>
      <c r="F3096">
        <f>Table21[[#This Row],[UNITID]]</f>
        <v>222062</v>
      </c>
      <c r="G3096" s="8">
        <f>Table21[[#This Row],[Growth Rate]]</f>
        <v>-0.33096085409252668</v>
      </c>
      <c r="H3096">
        <f>Table5[[#This Row],[UNITID]]</f>
        <v>222062</v>
      </c>
      <c r="I3096" s="8">
        <f>Table5[[#This Row],[Growth Rate]]</f>
        <v>-0.28494623655913981</v>
      </c>
    </row>
    <row r="3097" spans="1:9" hidden="1">
      <c r="A3097">
        <f>Table19[[#This Row],[UNITID]]</f>
        <v>222062</v>
      </c>
      <c r="B3097" t="str">
        <f>Table19[[#This Row],[OUTCOMES MEASURES]]</f>
        <v>Exclusions to cohort</v>
      </c>
      <c r="C3097" s="7">
        <f>Table19[[#This Row],[Growth Rate]]</f>
        <v>-1</v>
      </c>
      <c r="D3097">
        <f>Table20[[#This Row],[UNITID]]</f>
        <v>222062</v>
      </c>
      <c r="E3097" s="7" t="str">
        <f>Table20[[#This Row],[Growth Rate]]</f>
        <v/>
      </c>
      <c r="F3097">
        <f>Table21[[#This Row],[UNITID]]</f>
        <v>222062</v>
      </c>
      <c r="G3097" s="7" t="str">
        <f>Table21[[#This Row],[Growth Rate]]</f>
        <v/>
      </c>
      <c r="H3097">
        <f>Table5[[#This Row],[UNITID]]</f>
        <v>222062</v>
      </c>
      <c r="I3097" s="7" t="str">
        <f>Table5[[#This Row],[Growth Rate]]</f>
        <v/>
      </c>
    </row>
    <row r="3098" spans="1:9" ht="14.25">
      <c r="A3098" s="63">
        <f>Table19[[#This Row],[UNITID]]</f>
        <v>222062</v>
      </c>
      <c r="B3098" s="63" t="str">
        <f>Table19[[#This Row],[OUTCOMES MEASURES]]</f>
        <v>Adjusted cohort</v>
      </c>
      <c r="C3098" s="64">
        <f>Table19[[#This Row],[Growth Rate]]</f>
        <v>2.0923076923076923E-2</v>
      </c>
      <c r="D3098">
        <f>Table20[[#This Row],[UNITID]]</f>
        <v>222062</v>
      </c>
      <c r="E3098" s="64">
        <f>Table20[[#This Row],[Growth Rate]]</f>
        <v>-0.53205128205128205</v>
      </c>
      <c r="F3098">
        <f>Table21[[#This Row],[UNITID]]</f>
        <v>222062</v>
      </c>
      <c r="G3098" s="155">
        <f>Table21[[#This Row],[Growth Rate]]</f>
        <v>-0.33096085409252668</v>
      </c>
      <c r="H3098">
        <f>Table5[[#This Row],[UNITID]]</f>
        <v>222062</v>
      </c>
      <c r="I3098" s="64">
        <f>Table5[[#This Row],[Growth Rate]]</f>
        <v>-0.28494623655913981</v>
      </c>
    </row>
    <row r="3099" spans="1:9" hidden="1">
      <c r="A3099">
        <f>Table19[[#This Row],[UNITID]]</f>
        <v>222062</v>
      </c>
      <c r="B3099" t="str">
        <f>Table19[[#This Row],[OUTCOMES MEASURES]]</f>
        <v>Number of adjusted cohort receiving a certificate at 4 years</v>
      </c>
      <c r="C3099" s="7">
        <f>Table19[[#This Row],[Growth Rate]]</f>
        <v>-0.4375</v>
      </c>
      <c r="D3099">
        <f>Table20[[#This Row],[UNITID]]</f>
        <v>222062</v>
      </c>
      <c r="E3099" s="7">
        <f>Table20[[#This Row],[Growth Rate]]</f>
        <v>-0.75</v>
      </c>
      <c r="F3099">
        <f>Table21[[#This Row],[UNITID]]</f>
        <v>222062</v>
      </c>
      <c r="G3099" s="7">
        <f>Table21[[#This Row],[Growth Rate]]</f>
        <v>-0.33333333333333331</v>
      </c>
      <c r="H3099">
        <f>Table5[[#This Row],[UNITID]]</f>
        <v>222062</v>
      </c>
      <c r="I3099" s="7">
        <f>Table5[[#This Row],[Growth Rate]]</f>
        <v>-1</v>
      </c>
    </row>
    <row r="3100" spans="1:9" hidden="1">
      <c r="A3100">
        <f>Table19[[#This Row],[UNITID]]</f>
        <v>222062</v>
      </c>
      <c r="B3100" t="str">
        <f>Table19[[#This Row],[OUTCOMES MEASURES]]</f>
        <v>Number of adjusted cohort receiving an Associate's degree at 4 years</v>
      </c>
      <c r="C3100" s="7">
        <f>Table19[[#This Row],[Growth Rate]]</f>
        <v>0.1969309462915601</v>
      </c>
      <c r="D3100">
        <f>Table20[[#This Row],[UNITID]]</f>
        <v>222062</v>
      </c>
      <c r="E3100" s="7">
        <f>Table20[[#This Row],[Growth Rate]]</f>
        <v>-0.1875</v>
      </c>
      <c r="F3100">
        <f>Table21[[#This Row],[UNITID]]</f>
        <v>222062</v>
      </c>
      <c r="G3100" s="7">
        <f>Table21[[#This Row],[Growth Rate]]</f>
        <v>-0.22988505747126436</v>
      </c>
      <c r="H3100">
        <f>Table5[[#This Row],[UNITID]]</f>
        <v>222062</v>
      </c>
      <c r="I3100" s="7">
        <f>Table5[[#This Row],[Growth Rate]]</f>
        <v>-0.35294117647058826</v>
      </c>
    </row>
    <row r="3101" spans="1:9" hidden="1">
      <c r="A3101">
        <f>Table19[[#This Row],[UNITID]]</f>
        <v>222062</v>
      </c>
      <c r="B3101" t="str">
        <f>Table19[[#This Row],[OUTCOMES MEASURES]]</f>
        <v>Number of adjusted cohort receiving a Bachelor's degree at 4 years</v>
      </c>
      <c r="C3101" s="7" t="str">
        <f>Table19[[#This Row],[Growth Rate]]</f>
        <v/>
      </c>
      <c r="D3101">
        <f>Table20[[#This Row],[UNITID]]</f>
        <v>222062</v>
      </c>
      <c r="E3101" s="7" t="str">
        <f>Table20[[#This Row],[Growth Rate]]</f>
        <v/>
      </c>
      <c r="F3101">
        <f>Table21[[#This Row],[UNITID]]</f>
        <v>222062</v>
      </c>
      <c r="G3101" s="7" t="str">
        <f>Table21[[#This Row],[Growth Rate]]</f>
        <v/>
      </c>
      <c r="H3101">
        <f>Table5[[#This Row],[UNITID]]</f>
        <v>222062</v>
      </c>
      <c r="I3101" s="7" t="str">
        <f>Table5[[#This Row],[Growth Rate]]</f>
        <v/>
      </c>
    </row>
    <row r="3102" spans="1:9" hidden="1">
      <c r="A3102">
        <f>Table19[[#This Row],[UNITID]]</f>
        <v>222062</v>
      </c>
      <c r="B3102" s="2" t="str">
        <f>Table19[[#This Row],[OUTCOMES MEASURES]]</f>
        <v>Number of adjusted cohort receiving an award at 4 years</v>
      </c>
      <c r="C3102" s="7">
        <f>Table19[[#This Row],[Growth Rate]]</f>
        <v>0.14893617021276595</v>
      </c>
      <c r="D3102">
        <f>Table20[[#This Row],[UNITID]]</f>
        <v>222062</v>
      </c>
      <c r="E3102" s="7">
        <f>Table20[[#This Row],[Growth Rate]]</f>
        <v>-0.3</v>
      </c>
      <c r="F3102">
        <f>Table21[[#This Row],[UNITID]]</f>
        <v>222062</v>
      </c>
      <c r="G3102" s="21">
        <f>Table21[[#This Row],[Growth Rate]]</f>
        <v>-0.23333333333333334</v>
      </c>
      <c r="H3102">
        <f>Table5[[#This Row],[UNITID]]</f>
        <v>222062</v>
      </c>
      <c r="I3102" s="7">
        <f>Table5[[#This Row],[Growth Rate]]</f>
        <v>-0.42105263157894735</v>
      </c>
    </row>
    <row r="3103" spans="1:9" ht="14.25">
      <c r="A3103" s="63">
        <f>Table19[[#This Row],[UNITID]]</f>
        <v>222062</v>
      </c>
      <c r="B3103" s="148" t="str">
        <f>Table19[[#This Row],[OUTCOMES MEASURES]]</f>
        <v>Percent of adjusted cohort receiving an award at 4 years</v>
      </c>
      <c r="C3103" s="156">
        <f>Table19[[#This Row],[Growth Rate]]</f>
        <v>0.11538461538461539</v>
      </c>
      <c r="D3103">
        <f>Table20[[#This Row],[UNITID]]</f>
        <v>222062</v>
      </c>
      <c r="E3103" s="156">
        <f>Table20[[#This Row],[Growth Rate]]</f>
        <v>0.66666666666666663</v>
      </c>
      <c r="F3103">
        <f>Table21[[#This Row],[UNITID]]</f>
        <v>222062</v>
      </c>
      <c r="G3103" s="157">
        <f>Table21[[#This Row],[Growth Rate]]</f>
        <v>0.15625</v>
      </c>
      <c r="H3103">
        <f>Table5[[#This Row],[UNITID]]</f>
        <v>222062</v>
      </c>
      <c r="I3103" s="156">
        <f>Table5[[#This Row],[Growth Rate]]</f>
        <v>-0.19354838709677419</v>
      </c>
    </row>
    <row r="3104" spans="1:9" hidden="1">
      <c r="A3104">
        <f>Table19[[#This Row],[UNITID]]</f>
        <v>222062</v>
      </c>
      <c r="B3104" t="str">
        <f>Table19[[#This Row],[OUTCOMES MEASURES]]</f>
        <v>Number of adjusted cohort receiving a certificate at 6 years</v>
      </c>
      <c r="C3104" s="7">
        <f>Table19[[#This Row],[Growth Rate]]</f>
        <v>-0.4358974358974359</v>
      </c>
      <c r="D3104">
        <f>Table20[[#This Row],[UNITID]]</f>
        <v>222062</v>
      </c>
      <c r="E3104" s="7">
        <f>Table20[[#This Row],[Growth Rate]]</f>
        <v>-0.6</v>
      </c>
      <c r="F3104">
        <f>Table21[[#This Row],[UNITID]]</f>
        <v>222062</v>
      </c>
      <c r="G3104" s="7">
        <f>Table21[[#This Row],[Growth Rate]]</f>
        <v>-0.5</v>
      </c>
      <c r="H3104">
        <f>Table5[[#This Row],[UNITID]]</f>
        <v>222062</v>
      </c>
      <c r="I3104" s="7">
        <f>Table5[[#This Row],[Growth Rate]]</f>
        <v>-1</v>
      </c>
    </row>
    <row r="3105" spans="1:9" hidden="1">
      <c r="A3105">
        <f>Table19[[#This Row],[UNITID]]</f>
        <v>222062</v>
      </c>
      <c r="B3105" t="str">
        <f>Table19[[#This Row],[OUTCOMES MEASURES]]</f>
        <v>Number of adjusted cohort receiving an Associate's degree at 6 years</v>
      </c>
      <c r="C3105" s="7">
        <f>Table19[[#This Row],[Growth Rate]]</f>
        <v>0.12995594713656389</v>
      </c>
      <c r="D3105">
        <f>Table20[[#This Row],[UNITID]]</f>
        <v>222062</v>
      </c>
      <c r="E3105" s="7">
        <f>Table20[[#This Row],[Growth Rate]]</f>
        <v>-0.46875</v>
      </c>
      <c r="F3105">
        <f>Table21[[#This Row],[UNITID]]</f>
        <v>222062</v>
      </c>
      <c r="G3105" s="7">
        <f>Table21[[#This Row],[Growth Rate]]</f>
        <v>-0.23958333333333334</v>
      </c>
      <c r="H3105">
        <f>Table5[[#This Row],[UNITID]]</f>
        <v>222062</v>
      </c>
      <c r="I3105" s="7">
        <f>Table5[[#This Row],[Growth Rate]]</f>
        <v>-0.24074074074074073</v>
      </c>
    </row>
    <row r="3106" spans="1:9" hidden="1">
      <c r="A3106">
        <f>Table19[[#This Row],[UNITID]]</f>
        <v>222062</v>
      </c>
      <c r="B3106" t="str">
        <f>Table19[[#This Row],[OUTCOMES MEASURES]]</f>
        <v>Number of adjusted cohort receiving a Bachelor's degree at 6 years</v>
      </c>
      <c r="C3106" s="7" t="str">
        <f>Table19[[#This Row],[Growth Rate]]</f>
        <v/>
      </c>
      <c r="D3106">
        <f>Table20[[#This Row],[UNITID]]</f>
        <v>222062</v>
      </c>
      <c r="E3106" s="7" t="str">
        <f>Table20[[#This Row],[Growth Rate]]</f>
        <v/>
      </c>
      <c r="F3106">
        <f>Table21[[#This Row],[UNITID]]</f>
        <v>222062</v>
      </c>
      <c r="G3106" s="7" t="str">
        <f>Table21[[#This Row],[Growth Rate]]</f>
        <v/>
      </c>
      <c r="H3106">
        <f>Table5[[#This Row],[UNITID]]</f>
        <v>222062</v>
      </c>
      <c r="I3106" s="7" t="str">
        <f>Table5[[#This Row],[Growth Rate]]</f>
        <v/>
      </c>
    </row>
    <row r="3107" spans="1:9" hidden="1">
      <c r="A3107">
        <f>Table19[[#This Row],[UNITID]]</f>
        <v>222062</v>
      </c>
      <c r="B3107" s="2" t="str">
        <f>Table19[[#This Row],[OUTCOMES MEASURES]]</f>
        <v>Number of adjusted cohort receiving an award at 6 years</v>
      </c>
      <c r="C3107" s="7">
        <f>Table19[[#This Row],[Growth Rate]]</f>
        <v>8.5192697768762676E-2</v>
      </c>
      <c r="D3107">
        <f>Table20[[#This Row],[UNITID]]</f>
        <v>222062</v>
      </c>
      <c r="E3107" s="7">
        <f>Table20[[#This Row],[Growth Rate]]</f>
        <v>-0.48648648648648651</v>
      </c>
      <c r="F3107">
        <f>Table21[[#This Row],[UNITID]]</f>
        <v>222062</v>
      </c>
      <c r="G3107" s="21">
        <f>Table21[[#This Row],[Growth Rate]]</f>
        <v>-0.25</v>
      </c>
      <c r="H3107">
        <f>Table5[[#This Row],[UNITID]]</f>
        <v>222062</v>
      </c>
      <c r="I3107" s="7">
        <f>Table5[[#This Row],[Growth Rate]]</f>
        <v>-0.33870967741935482</v>
      </c>
    </row>
    <row r="3108" spans="1:9" ht="14.25">
      <c r="A3108" s="63">
        <f>Table19[[#This Row],[UNITID]]</f>
        <v>222062</v>
      </c>
      <c r="B3108" s="148" t="str">
        <f>Table19[[#This Row],[OUTCOMES MEASURES]]</f>
        <v>Percent of adjusted cohort receiving an award at 6 years</v>
      </c>
      <c r="C3108" s="156">
        <f>Table19[[#This Row],[Growth Rate]]</f>
        <v>6.6666666666666666E-2</v>
      </c>
      <c r="D3108">
        <f>Table20[[#This Row],[UNITID]]</f>
        <v>222062</v>
      </c>
      <c r="E3108" s="156">
        <f>Table20[[#This Row],[Growth Rate]]</f>
        <v>8.3333333333333329E-2</v>
      </c>
      <c r="F3108">
        <f>Table21[[#This Row],[UNITID]]</f>
        <v>222062</v>
      </c>
      <c r="G3108" s="157">
        <f>Table21[[#This Row],[Growth Rate]]</f>
        <v>0.1111111111111111</v>
      </c>
      <c r="H3108">
        <f>Table5[[#This Row],[UNITID]]</f>
        <v>222062</v>
      </c>
      <c r="I3108" s="156">
        <f>Table5[[#This Row],[Growth Rate]]</f>
        <v>-6.0606060606060608E-2</v>
      </c>
    </row>
    <row r="3109" spans="1:9" hidden="1">
      <c r="A3109">
        <f>Table19[[#This Row],[UNITID]]</f>
        <v>222062</v>
      </c>
      <c r="B3109" t="str">
        <f>Table19[[#This Row],[OUTCOMES MEASURES]]</f>
        <v>Number of adjusted cohort receiving a certificate at 8 years</v>
      </c>
      <c r="C3109" s="7">
        <f>Table19[[#This Row],[Growth Rate]]</f>
        <v>-0.27027027027027029</v>
      </c>
      <c r="D3109">
        <f>Table20[[#This Row],[UNITID]]</f>
        <v>222062</v>
      </c>
      <c r="E3109" s="7">
        <f>Table20[[#This Row],[Growth Rate]]</f>
        <v>-0.6</v>
      </c>
      <c r="F3109">
        <f>Table21[[#This Row],[UNITID]]</f>
        <v>222062</v>
      </c>
      <c r="G3109" s="7">
        <f>Table21[[#This Row],[Growth Rate]]</f>
        <v>-0.6</v>
      </c>
      <c r="H3109">
        <f>Table5[[#This Row],[UNITID]]</f>
        <v>222062</v>
      </c>
      <c r="I3109" s="7">
        <f>Table5[[#This Row],[Growth Rate]]</f>
        <v>-1</v>
      </c>
    </row>
    <row r="3110" spans="1:9" hidden="1">
      <c r="A3110">
        <f>Table19[[#This Row],[UNITID]]</f>
        <v>222062</v>
      </c>
      <c r="B3110" t="str">
        <f>Table19[[#This Row],[OUTCOMES MEASURES]]</f>
        <v>Number of adjusted cohort receiving an Associate's degree at 8 years</v>
      </c>
      <c r="C3110" s="7">
        <f>Table19[[#This Row],[Growth Rate]]</f>
        <v>0.11018711018711019</v>
      </c>
      <c r="D3110">
        <f>Table20[[#This Row],[UNITID]]</f>
        <v>222062</v>
      </c>
      <c r="E3110" s="7">
        <f>Table20[[#This Row],[Growth Rate]]</f>
        <v>-0.5</v>
      </c>
      <c r="F3110">
        <f>Table21[[#This Row],[UNITID]]</f>
        <v>222062</v>
      </c>
      <c r="G3110" s="7">
        <f>Table21[[#This Row],[Growth Rate]]</f>
        <v>-0.24489795918367346</v>
      </c>
      <c r="H3110">
        <f>Table5[[#This Row],[UNITID]]</f>
        <v>222062</v>
      </c>
      <c r="I3110" s="7">
        <f>Table5[[#This Row],[Growth Rate]]</f>
        <v>-0.2413793103448276</v>
      </c>
    </row>
    <row r="3111" spans="1:9" hidden="1">
      <c r="A3111">
        <f>Table19[[#This Row],[UNITID]]</f>
        <v>222062</v>
      </c>
      <c r="B3111" t="str">
        <f>Table19[[#This Row],[OUTCOMES MEASURES]]</f>
        <v>Number of adjusted cohort receiving a Bachelor's degree at 8 years</v>
      </c>
      <c r="C3111" s="7" t="str">
        <f>Table19[[#This Row],[Growth Rate]]</f>
        <v/>
      </c>
      <c r="D3111">
        <f>Table20[[#This Row],[UNITID]]</f>
        <v>222062</v>
      </c>
      <c r="E3111" s="7" t="str">
        <f>Table20[[#This Row],[Growth Rate]]</f>
        <v/>
      </c>
      <c r="F3111">
        <f>Table21[[#This Row],[UNITID]]</f>
        <v>222062</v>
      </c>
      <c r="G3111" s="7" t="str">
        <f>Table21[[#This Row],[Growth Rate]]</f>
        <v/>
      </c>
      <c r="H3111">
        <f>Table5[[#This Row],[UNITID]]</f>
        <v>222062</v>
      </c>
      <c r="I3111" s="7" t="str">
        <f>Table5[[#This Row],[Growth Rate]]</f>
        <v/>
      </c>
    </row>
    <row r="3112" spans="1:9" hidden="1">
      <c r="A3112">
        <f>Table19[[#This Row],[UNITID]]</f>
        <v>222062</v>
      </c>
      <c r="B3112" t="str">
        <f>Table19[[#This Row],[OUTCOMES MEASURES]]</f>
        <v>Number of adjusted cohort receiving an award at 8 years</v>
      </c>
      <c r="C3112" s="7">
        <f>Table19[[#This Row],[Growth Rate]]</f>
        <v>8.3011583011583012E-2</v>
      </c>
      <c r="D3112">
        <f>Table20[[#This Row],[UNITID]]</f>
        <v>222062</v>
      </c>
      <c r="E3112" s="7">
        <f>Table20[[#This Row],[Growth Rate]]</f>
        <v>-0.51219512195121952</v>
      </c>
      <c r="F3112">
        <f>Table21[[#This Row],[UNITID]]</f>
        <v>222062</v>
      </c>
      <c r="G3112" s="7">
        <f>Table21[[#This Row],[Growth Rate]]</f>
        <v>-0.26213592233009708</v>
      </c>
      <c r="H3112">
        <f>Table5[[#This Row],[UNITID]]</f>
        <v>222062</v>
      </c>
      <c r="I3112" s="7">
        <f>Table5[[#This Row],[Growth Rate]]</f>
        <v>-0.32307692307692309</v>
      </c>
    </row>
    <row r="3113" spans="1:9" hidden="1">
      <c r="A3113">
        <f>Table19[[#This Row],[UNITID]]</f>
        <v>222062</v>
      </c>
      <c r="B3113" t="str">
        <f>Table19[[#This Row],[OUTCOMES MEASURES]]</f>
        <v>Number of adjusted cohort still enrolled at your institution at 8 years</v>
      </c>
      <c r="C3113" s="7">
        <f>Table19[[#This Row],[Growth Rate]]</f>
        <v>0.05</v>
      </c>
      <c r="D3113">
        <f>Table20[[#This Row],[UNITID]]</f>
        <v>222062</v>
      </c>
      <c r="E3113" s="7">
        <f>Table20[[#This Row],[Growth Rate]]</f>
        <v>-0.75</v>
      </c>
      <c r="F3113">
        <f>Table21[[#This Row],[UNITID]]</f>
        <v>222062</v>
      </c>
      <c r="G3113" s="7">
        <f>Table21[[#This Row],[Growth Rate]]</f>
        <v>-1</v>
      </c>
      <c r="H3113">
        <f>Table5[[#This Row],[UNITID]]</f>
        <v>222062</v>
      </c>
      <c r="I3113" s="7">
        <f>Table5[[#This Row],[Growth Rate]]</f>
        <v>-0.4</v>
      </c>
    </row>
    <row r="3114" spans="1:9" hidden="1">
      <c r="A3114">
        <f>Table19[[#This Row],[UNITID]]</f>
        <v>222062</v>
      </c>
      <c r="B3114" t="str">
        <f>Table19[[#This Row],[OUTCOMES MEASURES]]</f>
        <v>Number of adjusted cohort who enrolled subsequently at another institution at 8 years</v>
      </c>
      <c r="C3114" s="7">
        <f>Table19[[#This Row],[Growth Rate]]</f>
        <v>1.0070921985815602</v>
      </c>
      <c r="D3114">
        <f>Table20[[#This Row],[UNITID]]</f>
        <v>222062</v>
      </c>
      <c r="E3114" s="7">
        <f>Table20[[#This Row],[Growth Rate]]</f>
        <v>0.8</v>
      </c>
      <c r="F3114">
        <f>Table21[[#This Row],[UNITID]]</f>
        <v>222062</v>
      </c>
      <c r="G3114" s="7">
        <f>Table21[[#This Row],[Growth Rate]]</f>
        <v>0.69696969696969702</v>
      </c>
      <c r="H3114">
        <f>Table5[[#This Row],[UNITID]]</f>
        <v>222062</v>
      </c>
      <c r="I3114" s="7">
        <f>Table5[[#This Row],[Growth Rate]]</f>
        <v>1.1578947368421053</v>
      </c>
    </row>
    <row r="3115" spans="1:9" hidden="1">
      <c r="A3115">
        <f>Table19[[#This Row],[UNITID]]</f>
        <v>222062</v>
      </c>
      <c r="B3115" s="2" t="str">
        <f>Table19[[#This Row],[OUTCOMES MEASURES]]</f>
        <v>Number of adjusted cohort whose subsequent enrollment status is unknown at 8 years</v>
      </c>
      <c r="C3115" s="8">
        <f>Table19[[#This Row],[Growth Rate]]</f>
        <v>-0.16067653276955601</v>
      </c>
      <c r="D3115">
        <f>Table20[[#This Row],[UNITID]]</f>
        <v>222062</v>
      </c>
      <c r="E3115" s="7">
        <f>Table20[[#This Row],[Growth Rate]]</f>
        <v>-0.61111111111111116</v>
      </c>
      <c r="F3115">
        <f>Table21[[#This Row],[UNITID]]</f>
        <v>222062</v>
      </c>
      <c r="G3115" s="7">
        <f>Table21[[#This Row],[Growth Rate]]</f>
        <v>-0.60839160839160844</v>
      </c>
      <c r="H3115">
        <f>Table5[[#This Row],[UNITID]]</f>
        <v>222062</v>
      </c>
      <c r="I3115" s="7">
        <f>Table5[[#This Row],[Growth Rate]]</f>
        <v>-0.53608247422680411</v>
      </c>
    </row>
    <row r="3116" spans="1:9" hidden="1">
      <c r="A3116">
        <f>Table19[[#This Row],[UNITID]]</f>
        <v>222062</v>
      </c>
      <c r="B3116" s="2" t="str">
        <f>Table19[[#This Row],[OUTCOMES MEASURES]]</f>
        <v>Number of adjusted cohort who did not receive an award from your institution at 8 years</v>
      </c>
      <c r="C3116" s="7">
        <f>Table19[[#This Row],[Growth Rate]]</f>
        <v>-8.130081300813009E-3</v>
      </c>
      <c r="D3116">
        <f>Table20[[#This Row],[UNITID]]</f>
        <v>222062</v>
      </c>
      <c r="E3116" s="7">
        <f>Table20[[#This Row],[Growth Rate]]</f>
        <v>-0.5350553505535055</v>
      </c>
      <c r="F3116">
        <f>Table21[[#This Row],[UNITID]]</f>
        <v>222062</v>
      </c>
      <c r="G3116" s="21">
        <f>Table21[[#This Row],[Growth Rate]]</f>
        <v>-0.3707865168539326</v>
      </c>
      <c r="H3116">
        <f>Table5[[#This Row],[UNITID]]</f>
        <v>222062</v>
      </c>
      <c r="I3116" s="7">
        <f>Table5[[#This Row],[Growth Rate]]</f>
        <v>-0.26446280991735538</v>
      </c>
    </row>
    <row r="3117" spans="1:9" ht="14.25">
      <c r="A3117" s="63">
        <f>Table19[[#This Row],[UNITID]]</f>
        <v>222062</v>
      </c>
      <c r="B3117" s="148" t="str">
        <f>Table19[[#This Row],[OUTCOMES MEASURES]]</f>
        <v>Percent of adjusted cohort receiving an award at 8 years</v>
      </c>
      <c r="C3117" s="156">
        <f>Table19[[#This Row],[Growth Rate]]</f>
        <v>6.25E-2</v>
      </c>
      <c r="D3117">
        <f>Table20[[#This Row],[UNITID]]</f>
        <v>222062</v>
      </c>
      <c r="E3117" s="156">
        <f>Table20[[#This Row],[Growth Rate]]</f>
        <v>7.6923076923076927E-2</v>
      </c>
      <c r="F3117">
        <f>Table21[[#This Row],[UNITID]]</f>
        <v>222062</v>
      </c>
      <c r="G3117" s="157">
        <f>Table21[[#This Row],[Growth Rate]]</f>
        <v>8.1081081081081086E-2</v>
      </c>
      <c r="H3117">
        <f>Table5[[#This Row],[UNITID]]</f>
        <v>222062</v>
      </c>
      <c r="I3117" s="156">
        <f>Table5[[#This Row],[Growth Rate]]</f>
        <v>-5.7142857142857141E-2</v>
      </c>
    </row>
    <row r="3118" spans="1:9" hidden="1">
      <c r="A3118">
        <f>Table19[[#This Row],[UNITID]]</f>
        <v>222062</v>
      </c>
      <c r="B3118" s="2" t="str">
        <f>Table19[[#This Row],[OUTCOMES MEASURES]]</f>
        <v>Percent of adjusted cohort still or subsequently enrolled at 8 years</v>
      </c>
      <c r="C3118" s="8">
        <f>Table19[[#This Row],[Growth Rate]]</f>
        <v>0.8</v>
      </c>
      <c r="D3118">
        <f>Table20[[#This Row],[UNITID]]</f>
        <v>222062</v>
      </c>
      <c r="E3118" s="7">
        <f>Table20[[#This Row],[Growth Rate]]</f>
        <v>2.1666666666666665</v>
      </c>
      <c r="F3118">
        <f>Table21[[#This Row],[UNITID]]</f>
        <v>222062</v>
      </c>
      <c r="G3118" s="21">
        <f>Table21[[#This Row],[Growth Rate]]</f>
        <v>1.5</v>
      </c>
      <c r="H3118">
        <f>Table5[[#This Row],[UNITID]]</f>
        <v>222062</v>
      </c>
      <c r="I3118" s="7">
        <f>Table5[[#This Row],[Growth Rate]]</f>
        <v>1.5384615384615385</v>
      </c>
    </row>
    <row r="3119" spans="1:9" ht="14.25">
      <c r="A3119" s="63">
        <f>Table19[[#This Row],[UNITID]]</f>
        <v>222062</v>
      </c>
      <c r="B3119" s="148" t="str">
        <f>Table19[[#This Row],[OUTCOMES MEASURES]]</f>
        <v>Percent of adjusted cohort still enrolled at your institution at 8 years</v>
      </c>
      <c r="C3119" s="156">
        <f>Table19[[#This Row],[Growth Rate]]</f>
        <v>0</v>
      </c>
      <c r="D3119">
        <f>Table20[[#This Row],[UNITID]]</f>
        <v>222062</v>
      </c>
      <c r="E3119" s="156">
        <f>Table20[[#This Row],[Growth Rate]]</f>
        <v>0</v>
      </c>
      <c r="F3119">
        <f>Table21[[#This Row],[UNITID]]</f>
        <v>222062</v>
      </c>
      <c r="G3119" s="158">
        <f>Table21[[#This Row],[Growth Rate]]</f>
        <v>-1</v>
      </c>
      <c r="H3119">
        <f>Table5[[#This Row],[UNITID]]</f>
        <v>222062</v>
      </c>
      <c r="I3119" s="156">
        <f>Table5[[#This Row],[Growth Rate]]</f>
        <v>-0.33333333333333331</v>
      </c>
    </row>
    <row r="3120" spans="1:9" ht="14.25">
      <c r="A3120" s="63">
        <f>Table19[[#This Row],[UNITID]]</f>
        <v>222062</v>
      </c>
      <c r="B3120" s="148" t="str">
        <f>Table19[[#This Row],[OUTCOMES MEASURES]]</f>
        <v>Percent of adjusted cohort enrolled subsequently at another institution at 8 years</v>
      </c>
      <c r="C3120" s="156">
        <f>Table19[[#This Row],[Growth Rate]]</f>
        <v>0.88888888888888884</v>
      </c>
      <c r="D3120">
        <f>Table20[[#This Row],[UNITID]]</f>
        <v>222062</v>
      </c>
      <c r="E3120" s="64">
        <f>Table20[[#This Row],[Growth Rate]]</f>
        <v>2.6</v>
      </c>
      <c r="F3120">
        <f>Table21[[#This Row],[UNITID]]</f>
        <v>222062</v>
      </c>
      <c r="G3120" s="158">
        <f>Table21[[#This Row],[Growth Rate]]</f>
        <v>1.5</v>
      </c>
      <c r="H3120">
        <f>Table5[[#This Row],[UNITID]]</f>
        <v>222062</v>
      </c>
      <c r="I3120" s="64">
        <f>Table5[[#This Row],[Growth Rate]]</f>
        <v>2.1</v>
      </c>
    </row>
    <row r="3121" spans="1:9" hidden="1">
      <c r="A3121">
        <f>Table19[[#This Row],[UNITID]]</f>
        <v>222062</v>
      </c>
      <c r="B3121" s="2" t="str">
        <f>Table19[[#This Row],[OUTCOMES MEASURES]]</f>
        <v>Percent of adjusted cohort enrollment status unknown at 8 years</v>
      </c>
      <c r="C3121" s="8">
        <f>Table19[[#This Row],[Growth Rate]]</f>
        <v>-0.17241379310344829</v>
      </c>
      <c r="D3121">
        <f>Table20[[#This Row],[UNITID]]</f>
        <v>222062</v>
      </c>
      <c r="E3121" s="8">
        <f>Table20[[#This Row],[Growth Rate]]</f>
        <v>-0.1728395061728395</v>
      </c>
      <c r="F3121">
        <f>Table21[[#This Row],[UNITID]]</f>
        <v>222062</v>
      </c>
      <c r="G3121" s="8">
        <f>Table21[[#This Row],[Growth Rate]]</f>
        <v>-0.41176470588235292</v>
      </c>
      <c r="H3121">
        <f>Table5[[#This Row],[UNITID]]</f>
        <v>222062</v>
      </c>
      <c r="I3121" s="8">
        <f>Table5[[#This Row],[Growth Rate]]</f>
        <v>-0.34615384615384615</v>
      </c>
    </row>
    <row r="3122" spans="1:9" hidden="1">
      <c r="A3122">
        <f>Table19[[#This Row],[UNITID]]</f>
        <v>222576</v>
      </c>
      <c r="B3122" s="2" t="str">
        <f>Table19[[#This Row],[OUTCOMES MEASURES]]</f>
        <v>First-Time, Full-Time Cohort</v>
      </c>
      <c r="C3122" s="8">
        <f>Table19[[#This Row],[Growth Rate]]</f>
        <v>-0.20031796502384738</v>
      </c>
      <c r="D3122">
        <f>Table20[[#This Row],[UNITID]]</f>
        <v>222576</v>
      </c>
      <c r="E3122" s="8">
        <f>Table20[[#This Row],[Growth Rate]]</f>
        <v>-0.21434599156118145</v>
      </c>
      <c r="F3122">
        <f>Table21[[#This Row],[UNITID]]</f>
        <v>222576</v>
      </c>
      <c r="G3122" s="8">
        <f>Table21[[#This Row],[Growth Rate]]</f>
        <v>-0.3401360544217687</v>
      </c>
      <c r="H3122">
        <f>Table5[[#This Row],[UNITID]]</f>
        <v>222576</v>
      </c>
      <c r="I3122" s="8">
        <f>Table5[[#This Row],[Growth Rate]]</f>
        <v>-0.21590909090909091</v>
      </c>
    </row>
    <row r="3123" spans="1:9" hidden="1">
      <c r="A3123">
        <f>Table19[[#This Row],[UNITID]]</f>
        <v>222576</v>
      </c>
      <c r="B3123" t="str">
        <f>Table19[[#This Row],[OUTCOMES MEASURES]]</f>
        <v>Exclusions to cohort</v>
      </c>
      <c r="C3123" s="7">
        <f>Table19[[#This Row],[Growth Rate]]</f>
        <v>1</v>
      </c>
      <c r="D3123">
        <f>Table20[[#This Row],[UNITID]]</f>
        <v>222576</v>
      </c>
      <c r="E3123" s="7">
        <f>Table20[[#This Row],[Growth Rate]]</f>
        <v>1</v>
      </c>
      <c r="F3123">
        <f>Table21[[#This Row],[UNITID]]</f>
        <v>222576</v>
      </c>
      <c r="G3123" s="7" t="str">
        <f>Table21[[#This Row],[Growth Rate]]</f>
        <v/>
      </c>
      <c r="H3123">
        <f>Table5[[#This Row],[UNITID]]</f>
        <v>222576</v>
      </c>
      <c r="I3123" s="7">
        <f>Table5[[#This Row],[Growth Rate]]</f>
        <v>1</v>
      </c>
    </row>
    <row r="3124" spans="1:9" ht="14.25">
      <c r="A3124" s="63">
        <f>Table19[[#This Row],[UNITID]]</f>
        <v>222576</v>
      </c>
      <c r="B3124" s="63" t="str">
        <f>Table19[[#This Row],[OUTCOMES MEASURES]]</f>
        <v>Adjusted cohort</v>
      </c>
      <c r="C3124" s="64">
        <f>Table19[[#This Row],[Growth Rate]]</f>
        <v>-0.20318725099601595</v>
      </c>
      <c r="D3124">
        <f>Table20[[#This Row],[UNITID]]</f>
        <v>222576</v>
      </c>
      <c r="E3124" s="64">
        <f>Table20[[#This Row],[Growth Rate]]</f>
        <v>-0.21742808798646363</v>
      </c>
      <c r="F3124">
        <f>Table21[[#This Row],[UNITID]]</f>
        <v>222576</v>
      </c>
      <c r="G3124" s="155">
        <f>Table21[[#This Row],[Growth Rate]]</f>
        <v>-0.3401360544217687</v>
      </c>
      <c r="H3124">
        <f>Table5[[#This Row],[UNITID]]</f>
        <v>222576</v>
      </c>
      <c r="I3124" s="64">
        <f>Table5[[#This Row],[Growth Rate]]</f>
        <v>-0.21821631878557876</v>
      </c>
    </row>
    <row r="3125" spans="1:9" hidden="1">
      <c r="A3125">
        <f>Table19[[#This Row],[UNITID]]</f>
        <v>222576</v>
      </c>
      <c r="B3125" t="str">
        <f>Table19[[#This Row],[OUTCOMES MEASURES]]</f>
        <v>Number of adjusted cohort receiving a certificate at 4 years</v>
      </c>
      <c r="C3125" s="7">
        <f>Table19[[#This Row],[Growth Rate]]</f>
        <v>0.2</v>
      </c>
      <c r="D3125">
        <f>Table20[[#This Row],[UNITID]]</f>
        <v>222576</v>
      </c>
      <c r="E3125" s="7">
        <f>Table20[[#This Row],[Growth Rate]]</f>
        <v>-3.2786885245901641E-2</v>
      </c>
      <c r="F3125">
        <f>Table21[[#This Row],[UNITID]]</f>
        <v>222576</v>
      </c>
      <c r="G3125" s="7">
        <f>Table21[[#This Row],[Growth Rate]]</f>
        <v>-0.4</v>
      </c>
      <c r="H3125">
        <f>Table5[[#This Row],[UNITID]]</f>
        <v>222576</v>
      </c>
      <c r="I3125" s="7">
        <f>Table5[[#This Row],[Growth Rate]]</f>
        <v>-0.27272727272727271</v>
      </c>
    </row>
    <row r="3126" spans="1:9" hidden="1">
      <c r="A3126">
        <f>Table19[[#This Row],[UNITID]]</f>
        <v>222576</v>
      </c>
      <c r="B3126" t="str">
        <f>Table19[[#This Row],[OUTCOMES MEASURES]]</f>
        <v>Number of adjusted cohort receiving an Associate's degree at 4 years</v>
      </c>
      <c r="C3126" s="7">
        <f>Table19[[#This Row],[Growth Rate]]</f>
        <v>0.34358974358974359</v>
      </c>
      <c r="D3126">
        <f>Table20[[#This Row],[UNITID]]</f>
        <v>222576</v>
      </c>
      <c r="E3126" s="7">
        <f>Table20[[#This Row],[Growth Rate]]</f>
        <v>0.71875</v>
      </c>
      <c r="F3126">
        <f>Table21[[#This Row],[UNITID]]</f>
        <v>222576</v>
      </c>
      <c r="G3126" s="7">
        <f>Table21[[#This Row],[Growth Rate]]</f>
        <v>-0.25333333333333335</v>
      </c>
      <c r="H3126">
        <f>Table5[[#This Row],[UNITID]]</f>
        <v>222576</v>
      </c>
      <c r="I3126" s="7">
        <f>Table5[[#This Row],[Growth Rate]]</f>
        <v>5.9523809523809521E-2</v>
      </c>
    </row>
    <row r="3127" spans="1:9" hidden="1">
      <c r="A3127">
        <f>Table19[[#This Row],[UNITID]]</f>
        <v>222576</v>
      </c>
      <c r="B3127" t="str">
        <f>Table19[[#This Row],[OUTCOMES MEASURES]]</f>
        <v>Number of adjusted cohort receiving a Bachelor's degree at 4 years</v>
      </c>
      <c r="C3127" s="7" t="str">
        <f>Table19[[#This Row],[Growth Rate]]</f>
        <v/>
      </c>
      <c r="D3127">
        <f>Table20[[#This Row],[UNITID]]</f>
        <v>222576</v>
      </c>
      <c r="E3127" s="7" t="str">
        <f>Table20[[#This Row],[Growth Rate]]</f>
        <v/>
      </c>
      <c r="F3127">
        <f>Table21[[#This Row],[UNITID]]</f>
        <v>222576</v>
      </c>
      <c r="G3127" s="7" t="str">
        <f>Table21[[#This Row],[Growth Rate]]</f>
        <v/>
      </c>
      <c r="H3127">
        <f>Table5[[#This Row],[UNITID]]</f>
        <v>222576</v>
      </c>
      <c r="I3127" s="7" t="str">
        <f>Table5[[#This Row],[Growth Rate]]</f>
        <v/>
      </c>
    </row>
    <row r="3128" spans="1:9" hidden="1">
      <c r="A3128">
        <f>Table19[[#This Row],[UNITID]]</f>
        <v>222576</v>
      </c>
      <c r="B3128" s="2" t="str">
        <f>Table19[[#This Row],[OUTCOMES MEASURES]]</f>
        <v>Number of adjusted cohort receiving an award at 4 years</v>
      </c>
      <c r="C3128" s="7">
        <f>Table19[[#This Row],[Growth Rate]]</f>
        <v>0.3037037037037037</v>
      </c>
      <c r="D3128">
        <f>Table20[[#This Row],[UNITID]]</f>
        <v>222576</v>
      </c>
      <c r="E3128" s="7">
        <f>Table20[[#This Row],[Growth Rate]]</f>
        <v>0.35199999999999998</v>
      </c>
      <c r="F3128">
        <f>Table21[[#This Row],[UNITID]]</f>
        <v>222576</v>
      </c>
      <c r="G3128" s="21">
        <f>Table21[[#This Row],[Growth Rate]]</f>
        <v>-0.28999999999999998</v>
      </c>
      <c r="H3128">
        <f>Table5[[#This Row],[UNITID]]</f>
        <v>222576</v>
      </c>
      <c r="I3128" s="7">
        <f>Table5[[#This Row],[Growth Rate]]</f>
        <v>-3.4188034188034191E-2</v>
      </c>
    </row>
    <row r="3129" spans="1:9" ht="14.25">
      <c r="A3129" s="63">
        <f>Table19[[#This Row],[UNITID]]</f>
        <v>222576</v>
      </c>
      <c r="B3129" s="148" t="str">
        <f>Table19[[#This Row],[OUTCOMES MEASURES]]</f>
        <v>Percent of adjusted cohort receiving an award at 4 years</v>
      </c>
      <c r="C3129" s="156">
        <f>Table19[[#This Row],[Growth Rate]]</f>
        <v>0.59090909090909094</v>
      </c>
      <c r="D3129">
        <f>Table20[[#This Row],[UNITID]]</f>
        <v>222576</v>
      </c>
      <c r="E3129" s="156">
        <f>Table20[[#This Row],[Growth Rate]]</f>
        <v>0.63636363636363635</v>
      </c>
      <c r="F3129">
        <f>Table21[[#This Row],[UNITID]]</f>
        <v>222576</v>
      </c>
      <c r="G3129" s="157">
        <f>Table21[[#This Row],[Growth Rate]]</f>
        <v>8.8235294117647065E-2</v>
      </c>
      <c r="H3129">
        <f>Table5[[#This Row],[UNITID]]</f>
        <v>222576</v>
      </c>
      <c r="I3129" s="156">
        <f>Table5[[#This Row],[Growth Rate]]</f>
        <v>0.22727272727272727</v>
      </c>
    </row>
    <row r="3130" spans="1:9" hidden="1">
      <c r="A3130">
        <f>Table19[[#This Row],[UNITID]]</f>
        <v>222576</v>
      </c>
      <c r="B3130" t="str">
        <f>Table19[[#This Row],[OUTCOMES MEASURES]]</f>
        <v>Number of adjusted cohort receiving a certificate at 6 years</v>
      </c>
      <c r="C3130" s="7">
        <f>Table19[[#This Row],[Growth Rate]]</f>
        <v>0</v>
      </c>
      <c r="D3130">
        <f>Table20[[#This Row],[UNITID]]</f>
        <v>222576</v>
      </c>
      <c r="E3130" s="7">
        <f>Table20[[#This Row],[Growth Rate]]</f>
        <v>-0.17333333333333334</v>
      </c>
      <c r="F3130">
        <f>Table21[[#This Row],[UNITID]]</f>
        <v>222576</v>
      </c>
      <c r="G3130" s="7">
        <f>Table21[[#This Row],[Growth Rate]]</f>
        <v>-0.44</v>
      </c>
      <c r="H3130">
        <f>Table5[[#This Row],[UNITID]]</f>
        <v>222576</v>
      </c>
      <c r="I3130" s="7">
        <f>Table5[[#This Row],[Growth Rate]]</f>
        <v>-0.37142857142857144</v>
      </c>
    </row>
    <row r="3131" spans="1:9" hidden="1">
      <c r="A3131">
        <f>Table19[[#This Row],[UNITID]]</f>
        <v>222576</v>
      </c>
      <c r="B3131" t="str">
        <f>Table19[[#This Row],[OUTCOMES MEASURES]]</f>
        <v>Number of adjusted cohort receiving an Associate's degree at 6 years</v>
      </c>
      <c r="C3131" s="7">
        <f>Table19[[#This Row],[Growth Rate]]</f>
        <v>0.21590909090909091</v>
      </c>
      <c r="D3131">
        <f>Table20[[#This Row],[UNITID]]</f>
        <v>222576</v>
      </c>
      <c r="E3131" s="7">
        <f>Table20[[#This Row],[Growth Rate]]</f>
        <v>0.33333333333333331</v>
      </c>
      <c r="F3131">
        <f>Table21[[#This Row],[UNITID]]</f>
        <v>222576</v>
      </c>
      <c r="G3131" s="7">
        <f>Table21[[#This Row],[Growth Rate]]</f>
        <v>-0.26250000000000001</v>
      </c>
      <c r="H3131">
        <f>Table5[[#This Row],[UNITID]]</f>
        <v>222576</v>
      </c>
      <c r="I3131" s="7">
        <f>Table5[[#This Row],[Growth Rate]]</f>
        <v>0.1</v>
      </c>
    </row>
    <row r="3132" spans="1:9" hidden="1">
      <c r="A3132">
        <f>Table19[[#This Row],[UNITID]]</f>
        <v>222576</v>
      </c>
      <c r="B3132" t="str">
        <f>Table19[[#This Row],[OUTCOMES MEASURES]]</f>
        <v>Number of adjusted cohort receiving a Bachelor's degree at 6 years</v>
      </c>
      <c r="C3132" s="7" t="str">
        <f>Table19[[#This Row],[Growth Rate]]</f>
        <v/>
      </c>
      <c r="D3132">
        <f>Table20[[#This Row],[UNITID]]</f>
        <v>222576</v>
      </c>
      <c r="E3132" s="7" t="str">
        <f>Table20[[#This Row],[Growth Rate]]</f>
        <v/>
      </c>
      <c r="F3132">
        <f>Table21[[#This Row],[UNITID]]</f>
        <v>222576</v>
      </c>
      <c r="G3132" s="7" t="str">
        <f>Table21[[#This Row],[Growth Rate]]</f>
        <v/>
      </c>
      <c r="H3132">
        <f>Table5[[#This Row],[UNITID]]</f>
        <v>222576</v>
      </c>
      <c r="I3132" s="7" t="str">
        <f>Table5[[#This Row],[Growth Rate]]</f>
        <v/>
      </c>
    </row>
    <row r="3133" spans="1:9" hidden="1">
      <c r="A3133">
        <f>Table19[[#This Row],[UNITID]]</f>
        <v>222576</v>
      </c>
      <c r="B3133" s="2" t="str">
        <f>Table19[[#This Row],[OUTCOMES MEASURES]]</f>
        <v>Number of adjusted cohort receiving an award at 6 years</v>
      </c>
      <c r="C3133" s="7">
        <f>Table19[[#This Row],[Growth Rate]]</f>
        <v>0.16379310344827586</v>
      </c>
      <c r="D3133">
        <f>Table20[[#This Row],[UNITID]]</f>
        <v>222576</v>
      </c>
      <c r="E3133" s="7">
        <f>Table20[[#This Row],[Growth Rate]]</f>
        <v>0.14141414141414141</v>
      </c>
      <c r="F3133">
        <f>Table21[[#This Row],[UNITID]]</f>
        <v>222576</v>
      </c>
      <c r="G3133" s="21">
        <f>Table21[[#This Row],[Growth Rate]]</f>
        <v>-0.30476190476190479</v>
      </c>
      <c r="H3133">
        <f>Table5[[#This Row],[UNITID]]</f>
        <v>222576</v>
      </c>
      <c r="I3133" s="7">
        <f>Table5[[#This Row],[Growth Rate]]</f>
        <v>-2.2222222222222223E-2</v>
      </c>
    </row>
    <row r="3134" spans="1:9" ht="14.25">
      <c r="A3134" s="63">
        <f>Table19[[#This Row],[UNITID]]</f>
        <v>222576</v>
      </c>
      <c r="B3134" s="148" t="str">
        <f>Table19[[#This Row],[OUTCOMES MEASURES]]</f>
        <v>Percent of adjusted cohort receiving an award at 6 years</v>
      </c>
      <c r="C3134" s="156">
        <f>Table19[[#This Row],[Growth Rate]]</f>
        <v>0.4642857142857143</v>
      </c>
      <c r="D3134">
        <f>Table20[[#This Row],[UNITID]]</f>
        <v>222576</v>
      </c>
      <c r="E3134" s="156">
        <f>Table20[[#This Row],[Growth Rate]]</f>
        <v>0.41176470588235292</v>
      </c>
      <c r="F3134">
        <f>Table21[[#This Row],[UNITID]]</f>
        <v>222576</v>
      </c>
      <c r="G3134" s="157">
        <f>Table21[[#This Row],[Growth Rate]]</f>
        <v>5.5555555555555552E-2</v>
      </c>
      <c r="H3134">
        <f>Table5[[#This Row],[UNITID]]</f>
        <v>222576</v>
      </c>
      <c r="I3134" s="156">
        <f>Table5[[#This Row],[Growth Rate]]</f>
        <v>0.23076923076923078</v>
      </c>
    </row>
    <row r="3135" spans="1:9" hidden="1">
      <c r="A3135">
        <f>Table19[[#This Row],[UNITID]]</f>
        <v>222576</v>
      </c>
      <c r="B3135" t="str">
        <f>Table19[[#This Row],[OUTCOMES MEASURES]]</f>
        <v>Number of adjusted cohort receiving a certificate at 8 years</v>
      </c>
      <c r="C3135" s="7">
        <f>Table19[[#This Row],[Growth Rate]]</f>
        <v>-0.12087912087912088</v>
      </c>
      <c r="D3135">
        <f>Table20[[#This Row],[UNITID]]</f>
        <v>222576</v>
      </c>
      <c r="E3135" s="7">
        <f>Table20[[#This Row],[Growth Rate]]</f>
        <v>-0.20779220779220781</v>
      </c>
      <c r="F3135">
        <f>Table21[[#This Row],[UNITID]]</f>
        <v>222576</v>
      </c>
      <c r="G3135" s="7">
        <f>Table21[[#This Row],[Growth Rate]]</f>
        <v>-0.46153846153846156</v>
      </c>
      <c r="H3135">
        <f>Table5[[#This Row],[UNITID]]</f>
        <v>222576</v>
      </c>
      <c r="I3135" s="7">
        <f>Table5[[#This Row],[Growth Rate]]</f>
        <v>-0.3888888888888889</v>
      </c>
    </row>
    <row r="3136" spans="1:9" hidden="1">
      <c r="A3136">
        <f>Table19[[#This Row],[UNITID]]</f>
        <v>222576</v>
      </c>
      <c r="B3136" t="str">
        <f>Table19[[#This Row],[OUTCOMES MEASURES]]</f>
        <v>Number of adjusted cohort receiving an Associate's degree at 8 years</v>
      </c>
      <c r="C3136" s="7">
        <f>Table19[[#This Row],[Growth Rate]]</f>
        <v>0.11650485436893204</v>
      </c>
      <c r="D3136">
        <f>Table20[[#This Row],[UNITID]]</f>
        <v>222576</v>
      </c>
      <c r="E3136" s="7">
        <f>Table20[[#This Row],[Growth Rate]]</f>
        <v>0.21656050955414013</v>
      </c>
      <c r="F3136">
        <f>Table21[[#This Row],[UNITID]]</f>
        <v>222576</v>
      </c>
      <c r="G3136" s="7">
        <f>Table21[[#This Row],[Growth Rate]]</f>
        <v>-0.31034482758620691</v>
      </c>
      <c r="H3136">
        <f>Table5[[#This Row],[UNITID]]</f>
        <v>222576</v>
      </c>
      <c r="I3136" s="7">
        <f>Table5[[#This Row],[Growth Rate]]</f>
        <v>9.6153846153846159E-2</v>
      </c>
    </row>
    <row r="3137" spans="1:9" hidden="1">
      <c r="A3137">
        <f>Table19[[#This Row],[UNITID]]</f>
        <v>222576</v>
      </c>
      <c r="B3137" t="str">
        <f>Table19[[#This Row],[OUTCOMES MEASURES]]</f>
        <v>Number of adjusted cohort receiving a Bachelor's degree at 8 years</v>
      </c>
      <c r="C3137" s="7" t="str">
        <f>Table19[[#This Row],[Growth Rate]]</f>
        <v/>
      </c>
      <c r="D3137">
        <f>Table20[[#This Row],[UNITID]]</f>
        <v>222576</v>
      </c>
      <c r="E3137" s="7" t="str">
        <f>Table20[[#This Row],[Growth Rate]]</f>
        <v/>
      </c>
      <c r="F3137">
        <f>Table21[[#This Row],[UNITID]]</f>
        <v>222576</v>
      </c>
      <c r="G3137" s="7" t="str">
        <f>Table21[[#This Row],[Growth Rate]]</f>
        <v/>
      </c>
      <c r="H3137">
        <f>Table5[[#This Row],[UNITID]]</f>
        <v>222576</v>
      </c>
      <c r="I3137" s="7" t="str">
        <f>Table5[[#This Row],[Growth Rate]]</f>
        <v/>
      </c>
    </row>
    <row r="3138" spans="1:9" hidden="1">
      <c r="A3138">
        <f>Table19[[#This Row],[UNITID]]</f>
        <v>222576</v>
      </c>
      <c r="B3138" t="str">
        <f>Table19[[#This Row],[OUTCOMES MEASURES]]</f>
        <v>Number of adjusted cohort receiving an award at 8 years</v>
      </c>
      <c r="C3138" s="7">
        <f>Table19[[#This Row],[Growth Rate]]</f>
        <v>6.25E-2</v>
      </c>
      <c r="D3138">
        <f>Table20[[#This Row],[UNITID]]</f>
        <v>222576</v>
      </c>
      <c r="E3138" s="7">
        <f>Table20[[#This Row],[Growth Rate]]</f>
        <v>7.6923076923076927E-2</v>
      </c>
      <c r="F3138">
        <f>Table21[[#This Row],[UNITID]]</f>
        <v>222576</v>
      </c>
      <c r="G3138" s="7">
        <f>Table21[[#This Row],[Growth Rate]]</f>
        <v>-0.34513274336283184</v>
      </c>
      <c r="H3138">
        <f>Table5[[#This Row],[UNITID]]</f>
        <v>222576</v>
      </c>
      <c r="I3138" s="7">
        <f>Table5[[#This Row],[Growth Rate]]</f>
        <v>-2.8571428571428571E-2</v>
      </c>
    </row>
    <row r="3139" spans="1:9" hidden="1">
      <c r="A3139">
        <f>Table19[[#This Row],[UNITID]]</f>
        <v>222576</v>
      </c>
      <c r="B3139" t="str">
        <f>Table19[[#This Row],[OUTCOMES MEASURES]]</f>
        <v>Number of adjusted cohort still enrolled at your institution at 8 years</v>
      </c>
      <c r="C3139" s="7">
        <f>Table19[[#This Row],[Growth Rate]]</f>
        <v>-0.42592592592592593</v>
      </c>
      <c r="D3139">
        <f>Table20[[#This Row],[UNITID]]</f>
        <v>222576</v>
      </c>
      <c r="E3139" s="7">
        <f>Table20[[#This Row],[Growth Rate]]</f>
        <v>-0.26666666666666666</v>
      </c>
      <c r="F3139">
        <f>Table21[[#This Row],[UNITID]]</f>
        <v>222576</v>
      </c>
      <c r="G3139" s="7">
        <f>Table21[[#This Row],[Growth Rate]]</f>
        <v>-0.66666666666666663</v>
      </c>
      <c r="H3139">
        <f>Table5[[#This Row],[UNITID]]</f>
        <v>222576</v>
      </c>
      <c r="I3139" s="7">
        <f>Table5[[#This Row],[Growth Rate]]</f>
        <v>0.25</v>
      </c>
    </row>
    <row r="3140" spans="1:9" hidden="1">
      <c r="A3140">
        <f>Table19[[#This Row],[UNITID]]</f>
        <v>222576</v>
      </c>
      <c r="B3140" t="str">
        <f>Table19[[#This Row],[OUTCOMES MEASURES]]</f>
        <v>Number of adjusted cohort who enrolled subsequently at another institution at 8 years</v>
      </c>
      <c r="C3140" s="7">
        <f>Table19[[#This Row],[Growth Rate]]</f>
        <v>-0.38271604938271603</v>
      </c>
      <c r="D3140">
        <f>Table20[[#This Row],[UNITID]]</f>
        <v>222576</v>
      </c>
      <c r="E3140" s="7">
        <f>Table20[[#This Row],[Growth Rate]]</f>
        <v>-0.24509803921568626</v>
      </c>
      <c r="F3140">
        <f>Table21[[#This Row],[UNITID]]</f>
        <v>222576</v>
      </c>
      <c r="G3140" s="7">
        <f>Table21[[#This Row],[Growth Rate]]</f>
        <v>-0.47058823529411764</v>
      </c>
      <c r="H3140">
        <f>Table5[[#This Row],[UNITID]]</f>
        <v>222576</v>
      </c>
      <c r="I3140" s="7">
        <f>Table5[[#This Row],[Growth Rate]]</f>
        <v>-0.50387596899224807</v>
      </c>
    </row>
    <row r="3141" spans="1:9" hidden="1">
      <c r="A3141">
        <f>Table19[[#This Row],[UNITID]]</f>
        <v>222576</v>
      </c>
      <c r="B3141" s="2" t="str">
        <f>Table19[[#This Row],[OUTCOMES MEASURES]]</f>
        <v>Number of adjusted cohort whose subsequent enrollment status is unknown at 8 years</v>
      </c>
      <c r="C3141" s="8">
        <f>Table19[[#This Row],[Growth Rate]]</f>
        <v>-0.29390681003584229</v>
      </c>
      <c r="D3141">
        <f>Table20[[#This Row],[UNITID]]</f>
        <v>222576</v>
      </c>
      <c r="E3141" s="7">
        <f>Table20[[#This Row],[Growth Rate]]</f>
        <v>-0.30472103004291845</v>
      </c>
      <c r="F3141">
        <f>Table21[[#This Row],[UNITID]]</f>
        <v>222576</v>
      </c>
      <c r="G3141" s="7">
        <f>Table21[[#This Row],[Growth Rate]]</f>
        <v>0.11904761904761904</v>
      </c>
      <c r="H3141">
        <f>Table5[[#This Row],[UNITID]]</f>
        <v>222576</v>
      </c>
      <c r="I3141" s="7">
        <f>Table5[[#This Row],[Growth Rate]]</f>
        <v>0.14399999999999999</v>
      </c>
    </row>
    <row r="3142" spans="1:9" hidden="1">
      <c r="A3142">
        <f>Table19[[#This Row],[UNITID]]</f>
        <v>222576</v>
      </c>
      <c r="B3142" s="2" t="str">
        <f>Table19[[#This Row],[OUTCOMES MEASURES]]</f>
        <v>Number of adjusted cohort who did not receive an award from your institution at 8 years</v>
      </c>
      <c r="C3142" s="7">
        <f>Table19[[#This Row],[Growth Rate]]</f>
        <v>-0.32748538011695905</v>
      </c>
      <c r="D3142">
        <f>Table20[[#This Row],[UNITID]]</f>
        <v>222576</v>
      </c>
      <c r="E3142" s="7">
        <f>Table20[[#This Row],[Growth Rate]]</f>
        <v>-0.29008438818565402</v>
      </c>
      <c r="F3142">
        <f>Table21[[#This Row],[UNITID]]</f>
        <v>222576</v>
      </c>
      <c r="G3142" s="21">
        <f>Table21[[#This Row],[Growth Rate]]</f>
        <v>-0.33701657458563539</v>
      </c>
      <c r="H3142">
        <f>Table5[[#This Row],[UNITID]]</f>
        <v>222576</v>
      </c>
      <c r="I3142" s="7">
        <f>Table5[[#This Row],[Growth Rate]]</f>
        <v>-0.2868217054263566</v>
      </c>
    </row>
    <row r="3143" spans="1:9" ht="14.25">
      <c r="A3143" s="63">
        <f>Table19[[#This Row],[UNITID]]</f>
        <v>222576</v>
      </c>
      <c r="B3143" s="148" t="str">
        <f>Table19[[#This Row],[OUTCOMES MEASURES]]</f>
        <v>Percent of adjusted cohort receiving an award at 8 years</v>
      </c>
      <c r="C3143" s="156">
        <f>Table19[[#This Row],[Growth Rate]]</f>
        <v>0.34375</v>
      </c>
      <c r="D3143">
        <f>Table20[[#This Row],[UNITID]]</f>
        <v>222576</v>
      </c>
      <c r="E3143" s="156">
        <f>Table20[[#This Row],[Growth Rate]]</f>
        <v>0.35</v>
      </c>
      <c r="F3143">
        <f>Table21[[#This Row],[UNITID]]</f>
        <v>222576</v>
      </c>
      <c r="G3143" s="157">
        <f>Table21[[#This Row],[Growth Rate]]</f>
        <v>0</v>
      </c>
      <c r="H3143">
        <f>Table5[[#This Row],[UNITID]]</f>
        <v>222576</v>
      </c>
      <c r="I3143" s="156">
        <f>Table5[[#This Row],[Growth Rate]]</f>
        <v>0.22222222222222221</v>
      </c>
    </row>
    <row r="3144" spans="1:9" hidden="1">
      <c r="A3144">
        <f>Table19[[#This Row],[UNITID]]</f>
        <v>222576</v>
      </c>
      <c r="B3144" s="2" t="str">
        <f>Table19[[#This Row],[OUTCOMES MEASURES]]</f>
        <v>Percent of adjusted cohort still or subsequently enrolled at 8 years</v>
      </c>
      <c r="C3144" s="8">
        <f>Table19[[#This Row],[Growth Rate]]</f>
        <v>-0.25</v>
      </c>
      <c r="D3144">
        <f>Table20[[#This Row],[UNITID]]</f>
        <v>222576</v>
      </c>
      <c r="E3144" s="7">
        <f>Table20[[#This Row],[Growth Rate]]</f>
        <v>-4.7619047619047616E-2</v>
      </c>
      <c r="F3144">
        <f>Table21[[#This Row],[UNITID]]</f>
        <v>222576</v>
      </c>
      <c r="G3144" s="21">
        <f>Table21[[#This Row],[Growth Rate]]</f>
        <v>-0.19148936170212766</v>
      </c>
      <c r="H3144">
        <f>Table5[[#This Row],[UNITID]]</f>
        <v>222576</v>
      </c>
      <c r="I3144" s="7">
        <f>Table5[[#This Row],[Growth Rate]]</f>
        <v>-0.36</v>
      </c>
    </row>
    <row r="3145" spans="1:9" ht="14.25">
      <c r="A3145" s="63">
        <f>Table19[[#This Row],[UNITID]]</f>
        <v>222576</v>
      </c>
      <c r="B3145" s="148" t="str">
        <f>Table19[[#This Row],[OUTCOMES MEASURES]]</f>
        <v>Percent of adjusted cohort still enrolled at your institution at 8 years</v>
      </c>
      <c r="C3145" s="156">
        <f>Table19[[#This Row],[Growth Rate]]</f>
        <v>-0.25</v>
      </c>
      <c r="D3145">
        <f>Table20[[#This Row],[UNITID]]</f>
        <v>222576</v>
      </c>
      <c r="E3145" s="156">
        <f>Table20[[#This Row],[Growth Rate]]</f>
        <v>0</v>
      </c>
      <c r="F3145">
        <f>Table21[[#This Row],[UNITID]]</f>
        <v>222576</v>
      </c>
      <c r="G3145" s="158">
        <f>Table21[[#This Row],[Growth Rate]]</f>
        <v>0</v>
      </c>
      <c r="H3145">
        <f>Table5[[#This Row],[UNITID]]</f>
        <v>222576</v>
      </c>
      <c r="I3145" s="156">
        <f>Table5[[#This Row],[Growth Rate]]</f>
        <v>0</v>
      </c>
    </row>
    <row r="3146" spans="1:9" ht="14.25">
      <c r="A3146" s="63">
        <f>Table19[[#This Row],[UNITID]]</f>
        <v>222576</v>
      </c>
      <c r="B3146" s="148" t="str">
        <f>Table19[[#This Row],[OUTCOMES MEASURES]]</f>
        <v>Percent of adjusted cohort enrolled subsequently at another institution at 8 years</v>
      </c>
      <c r="C3146" s="156">
        <f>Table19[[#This Row],[Growth Rate]]</f>
        <v>-0.21052631578947367</v>
      </c>
      <c r="D3146">
        <f>Table20[[#This Row],[UNITID]]</f>
        <v>222576</v>
      </c>
      <c r="E3146" s="64">
        <f>Table20[[#This Row],[Growth Rate]]</f>
        <v>0</v>
      </c>
      <c r="F3146">
        <f>Table21[[#This Row],[UNITID]]</f>
        <v>222576</v>
      </c>
      <c r="G3146" s="158">
        <f>Table21[[#This Row],[Growth Rate]]</f>
        <v>-0.19565217391304349</v>
      </c>
      <c r="H3146">
        <f>Table5[[#This Row],[UNITID]]</f>
        <v>222576</v>
      </c>
      <c r="I3146" s="64">
        <f>Table5[[#This Row],[Growth Rate]]</f>
        <v>-0.36734693877551022</v>
      </c>
    </row>
    <row r="3147" spans="1:9" hidden="1">
      <c r="A3147">
        <f>Table19[[#This Row],[UNITID]]</f>
        <v>222576</v>
      </c>
      <c r="B3147" s="2" t="str">
        <f>Table19[[#This Row],[OUTCOMES MEASURES]]</f>
        <v>Percent of adjusted cohort enrollment status unknown at 8 years</v>
      </c>
      <c r="C3147" s="8">
        <f>Table19[[#This Row],[Growth Rate]]</f>
        <v>-0.11363636363636363</v>
      </c>
      <c r="D3147">
        <f>Table20[[#This Row],[UNITID]]</f>
        <v>222576</v>
      </c>
      <c r="E3147" s="8">
        <f>Table20[[#This Row],[Growth Rate]]</f>
        <v>-0.10169491525423729</v>
      </c>
      <c r="F3147">
        <f>Table21[[#This Row],[UNITID]]</f>
        <v>222576</v>
      </c>
      <c r="G3147" s="8">
        <f>Table21[[#This Row],[Growth Rate]]</f>
        <v>0.7142857142857143</v>
      </c>
      <c r="H3147">
        <f>Table5[[#This Row],[UNITID]]</f>
        <v>222576</v>
      </c>
      <c r="I3147" s="8">
        <f>Table5[[#This Row],[Growth Rate]]</f>
        <v>0.45833333333333331</v>
      </c>
    </row>
    <row r="3148" spans="1:9" hidden="1">
      <c r="A3148">
        <f>Table19[[#This Row],[UNITID]]</f>
        <v>222992</v>
      </c>
      <c r="B3148" s="2" t="str">
        <f>Table19[[#This Row],[OUTCOMES MEASURES]]</f>
        <v>First-Time, Full-Time Cohort</v>
      </c>
      <c r="C3148" s="8">
        <f>Table19[[#This Row],[Growth Rate]]</f>
        <v>-0.12005751258087707</v>
      </c>
      <c r="D3148">
        <f>Table20[[#This Row],[UNITID]]</f>
        <v>222992</v>
      </c>
      <c r="E3148" s="8">
        <f>Table20[[#This Row],[Growth Rate]]</f>
        <v>-0.22184466019417476</v>
      </c>
      <c r="F3148">
        <f>Table21[[#This Row],[UNITID]]</f>
        <v>222992</v>
      </c>
      <c r="G3148" s="8">
        <f>Table21[[#This Row],[Growth Rate]]</f>
        <v>-6.8281938325991193E-2</v>
      </c>
      <c r="H3148">
        <f>Table5[[#This Row],[UNITID]]</f>
        <v>222992</v>
      </c>
      <c r="I3148" s="8">
        <f>Table5[[#This Row],[Growth Rate]]</f>
        <v>-0.128099173553719</v>
      </c>
    </row>
    <row r="3149" spans="1:9" hidden="1">
      <c r="A3149">
        <f>Table19[[#This Row],[UNITID]]</f>
        <v>222992</v>
      </c>
      <c r="B3149" t="str">
        <f>Table19[[#This Row],[OUTCOMES MEASURES]]</f>
        <v>Exclusions to cohort</v>
      </c>
      <c r="C3149" s="7" t="str">
        <f>Table19[[#This Row],[Growth Rate]]</f>
        <v/>
      </c>
      <c r="D3149">
        <f>Table20[[#This Row],[UNITID]]</f>
        <v>222992</v>
      </c>
      <c r="E3149" s="7" t="str">
        <f>Table20[[#This Row],[Growth Rate]]</f>
        <v/>
      </c>
      <c r="F3149">
        <f>Table21[[#This Row],[UNITID]]</f>
        <v>222992</v>
      </c>
      <c r="G3149" s="7" t="str">
        <f>Table21[[#This Row],[Growth Rate]]</f>
        <v/>
      </c>
      <c r="H3149">
        <f>Table5[[#This Row],[UNITID]]</f>
        <v>222992</v>
      </c>
      <c r="I3149" s="7" t="str">
        <f>Table5[[#This Row],[Growth Rate]]</f>
        <v/>
      </c>
    </row>
    <row r="3150" spans="1:9" ht="14.25">
      <c r="A3150" s="63">
        <f>Table19[[#This Row],[UNITID]]</f>
        <v>222992</v>
      </c>
      <c r="B3150" s="63" t="str">
        <f>Table19[[#This Row],[OUTCOMES MEASURES]]</f>
        <v>Adjusted cohort</v>
      </c>
      <c r="C3150" s="64">
        <f>Table19[[#This Row],[Growth Rate]]</f>
        <v>-0.12005751258087707</v>
      </c>
      <c r="D3150">
        <f>Table20[[#This Row],[UNITID]]</f>
        <v>222992</v>
      </c>
      <c r="E3150" s="64">
        <f>Table20[[#This Row],[Growth Rate]]</f>
        <v>-0.22184466019417476</v>
      </c>
      <c r="F3150">
        <f>Table21[[#This Row],[UNITID]]</f>
        <v>222992</v>
      </c>
      <c r="G3150" s="155">
        <f>Table21[[#This Row],[Growth Rate]]</f>
        <v>-6.8281938325991193E-2</v>
      </c>
      <c r="H3150">
        <f>Table5[[#This Row],[UNITID]]</f>
        <v>222992</v>
      </c>
      <c r="I3150" s="64">
        <f>Table5[[#This Row],[Growth Rate]]</f>
        <v>-0.128099173553719</v>
      </c>
    </row>
    <row r="3151" spans="1:9" hidden="1">
      <c r="A3151">
        <f>Table19[[#This Row],[UNITID]]</f>
        <v>222992</v>
      </c>
      <c r="B3151" t="str">
        <f>Table19[[#This Row],[OUTCOMES MEASURES]]</f>
        <v>Number of adjusted cohort receiving a certificate at 4 years</v>
      </c>
      <c r="C3151" s="7">
        <f>Table19[[#This Row],[Growth Rate]]</f>
        <v>0.2</v>
      </c>
      <c r="D3151">
        <f>Table20[[#This Row],[UNITID]]</f>
        <v>222992</v>
      </c>
      <c r="E3151" s="7">
        <f>Table20[[#This Row],[Growth Rate]]</f>
        <v>0.27083333333333331</v>
      </c>
      <c r="F3151">
        <f>Table21[[#This Row],[UNITID]]</f>
        <v>222992</v>
      </c>
      <c r="G3151" s="7">
        <f>Table21[[#This Row],[Growth Rate]]</f>
        <v>3.7037037037037035E-2</v>
      </c>
      <c r="H3151">
        <f>Table5[[#This Row],[UNITID]]</f>
        <v>222992</v>
      </c>
      <c r="I3151" s="7">
        <f>Table5[[#This Row],[Growth Rate]]</f>
        <v>0.16981132075471697</v>
      </c>
    </row>
    <row r="3152" spans="1:9" hidden="1">
      <c r="A3152">
        <f>Table19[[#This Row],[UNITID]]</f>
        <v>222992</v>
      </c>
      <c r="B3152" t="str">
        <f>Table19[[#This Row],[OUTCOMES MEASURES]]</f>
        <v>Number of adjusted cohort receiving an Associate's degree at 4 years</v>
      </c>
      <c r="C3152" s="7">
        <f>Table19[[#This Row],[Growth Rate]]</f>
        <v>1.3666666666666667</v>
      </c>
      <c r="D3152">
        <f>Table20[[#This Row],[UNITID]]</f>
        <v>222992</v>
      </c>
      <c r="E3152" s="7">
        <f>Table20[[#This Row],[Growth Rate]]</f>
        <v>1.6263736263736264</v>
      </c>
      <c r="F3152">
        <f>Table21[[#This Row],[UNITID]]</f>
        <v>222992</v>
      </c>
      <c r="G3152" s="7">
        <f>Table21[[#This Row],[Growth Rate]]</f>
        <v>0.47083333333333333</v>
      </c>
      <c r="H3152">
        <f>Table5[[#This Row],[UNITID]]</f>
        <v>222992</v>
      </c>
      <c r="I3152" s="7">
        <f>Table5[[#This Row],[Growth Rate]]</f>
        <v>0.42084942084942084</v>
      </c>
    </row>
    <row r="3153" spans="1:9" hidden="1">
      <c r="A3153">
        <f>Table19[[#This Row],[UNITID]]</f>
        <v>222992</v>
      </c>
      <c r="B3153" t="str">
        <f>Table19[[#This Row],[OUTCOMES MEASURES]]</f>
        <v>Number of adjusted cohort receiving a Bachelor's degree at 4 years</v>
      </c>
      <c r="C3153" s="7" t="str">
        <f>Table19[[#This Row],[Growth Rate]]</f>
        <v/>
      </c>
      <c r="D3153">
        <f>Table20[[#This Row],[UNITID]]</f>
        <v>222992</v>
      </c>
      <c r="E3153" s="7" t="str">
        <f>Table20[[#This Row],[Growth Rate]]</f>
        <v/>
      </c>
      <c r="F3153">
        <f>Table21[[#This Row],[UNITID]]</f>
        <v>222992</v>
      </c>
      <c r="G3153" s="7" t="str">
        <f>Table21[[#This Row],[Growth Rate]]</f>
        <v/>
      </c>
      <c r="H3153">
        <f>Table5[[#This Row],[UNITID]]</f>
        <v>222992</v>
      </c>
      <c r="I3153" s="7" t="str">
        <f>Table5[[#This Row],[Growth Rate]]</f>
        <v/>
      </c>
    </row>
    <row r="3154" spans="1:9" hidden="1">
      <c r="A3154">
        <f>Table19[[#This Row],[UNITID]]</f>
        <v>222992</v>
      </c>
      <c r="B3154" s="2" t="str">
        <f>Table19[[#This Row],[OUTCOMES MEASURES]]</f>
        <v>Number of adjusted cohort receiving an award at 4 years</v>
      </c>
      <c r="C3154" s="7">
        <f>Table19[[#This Row],[Growth Rate]]</f>
        <v>1.2</v>
      </c>
      <c r="D3154">
        <f>Table20[[#This Row],[UNITID]]</f>
        <v>222992</v>
      </c>
      <c r="E3154" s="7">
        <f>Table20[[#This Row],[Growth Rate]]</f>
        <v>1.1582733812949639</v>
      </c>
      <c r="F3154">
        <f>Table21[[#This Row],[UNITID]]</f>
        <v>222992</v>
      </c>
      <c r="G3154" s="21">
        <f>Table21[[#This Row],[Growth Rate]]</f>
        <v>0.391156462585034</v>
      </c>
      <c r="H3154">
        <f>Table5[[#This Row],[UNITID]]</f>
        <v>222992</v>
      </c>
      <c r="I3154" s="7">
        <f>Table5[[#This Row],[Growth Rate]]</f>
        <v>0.34794520547945207</v>
      </c>
    </row>
    <row r="3155" spans="1:9" ht="14.25">
      <c r="A3155" s="63">
        <f>Table19[[#This Row],[UNITID]]</f>
        <v>222992</v>
      </c>
      <c r="B3155" s="148" t="str">
        <f>Table19[[#This Row],[OUTCOMES MEASURES]]</f>
        <v>Percent of adjusted cohort receiving an award at 4 years</v>
      </c>
      <c r="C3155" s="156">
        <f>Table19[[#This Row],[Growth Rate]]</f>
        <v>1.6666666666666667</v>
      </c>
      <c r="D3155">
        <f>Table20[[#This Row],[UNITID]]</f>
        <v>222992</v>
      </c>
      <c r="E3155" s="156">
        <f>Table20[[#This Row],[Growth Rate]]</f>
        <v>2</v>
      </c>
      <c r="F3155">
        <f>Table21[[#This Row],[UNITID]]</f>
        <v>222992</v>
      </c>
      <c r="G3155" s="157">
        <f>Table21[[#This Row],[Growth Rate]]</f>
        <v>0.45454545454545453</v>
      </c>
      <c r="H3155">
        <f>Table5[[#This Row],[UNITID]]</f>
        <v>222992</v>
      </c>
      <c r="I3155" s="156">
        <f>Table5[[#This Row],[Growth Rate]]</f>
        <v>0.5</v>
      </c>
    </row>
    <row r="3156" spans="1:9" hidden="1">
      <c r="A3156">
        <f>Table19[[#This Row],[UNITID]]</f>
        <v>222992</v>
      </c>
      <c r="B3156" t="str">
        <f>Table19[[#This Row],[OUTCOMES MEASURES]]</f>
        <v>Number of adjusted cohort receiving a certificate at 6 years</v>
      </c>
      <c r="C3156" s="7">
        <f>Table19[[#This Row],[Growth Rate]]</f>
        <v>0.34482758620689657</v>
      </c>
      <c r="D3156">
        <f>Table20[[#This Row],[UNITID]]</f>
        <v>222992</v>
      </c>
      <c r="E3156" s="7">
        <f>Table20[[#This Row],[Growth Rate]]</f>
        <v>0.36507936507936506</v>
      </c>
      <c r="F3156">
        <f>Table21[[#This Row],[UNITID]]</f>
        <v>222992</v>
      </c>
      <c r="G3156" s="7">
        <f>Table21[[#This Row],[Growth Rate]]</f>
        <v>0.17307692307692307</v>
      </c>
      <c r="H3156">
        <f>Table5[[#This Row],[UNITID]]</f>
        <v>222992</v>
      </c>
      <c r="I3156" s="7">
        <f>Table5[[#This Row],[Growth Rate]]</f>
        <v>0.16666666666666666</v>
      </c>
    </row>
    <row r="3157" spans="1:9" hidden="1">
      <c r="A3157">
        <f>Table19[[#This Row],[UNITID]]</f>
        <v>222992</v>
      </c>
      <c r="B3157" t="str">
        <f>Table19[[#This Row],[OUTCOMES MEASURES]]</f>
        <v>Number of adjusted cohort receiving an Associate's degree at 6 years</v>
      </c>
      <c r="C3157" s="7">
        <f>Table19[[#This Row],[Growth Rate]]</f>
        <v>0.41456582633053224</v>
      </c>
      <c r="D3157">
        <f>Table20[[#This Row],[UNITID]]</f>
        <v>222992</v>
      </c>
      <c r="E3157" s="7">
        <f>Table20[[#This Row],[Growth Rate]]</f>
        <v>0.49840255591054311</v>
      </c>
      <c r="F3157">
        <f>Table21[[#This Row],[UNITID]]</f>
        <v>222992</v>
      </c>
      <c r="G3157" s="7">
        <f>Table21[[#This Row],[Growth Rate]]</f>
        <v>0.36778115501519759</v>
      </c>
      <c r="H3157">
        <f>Table5[[#This Row],[UNITID]]</f>
        <v>222992</v>
      </c>
      <c r="I3157" s="7">
        <f>Table5[[#This Row],[Growth Rate]]</f>
        <v>0.1945031712473573</v>
      </c>
    </row>
    <row r="3158" spans="1:9" hidden="1">
      <c r="A3158">
        <f>Table19[[#This Row],[UNITID]]</f>
        <v>222992</v>
      </c>
      <c r="B3158" t="str">
        <f>Table19[[#This Row],[OUTCOMES MEASURES]]</f>
        <v>Number of adjusted cohort receiving a Bachelor's degree at 6 years</v>
      </c>
      <c r="C3158" s="7" t="str">
        <f>Table19[[#This Row],[Growth Rate]]</f>
        <v/>
      </c>
      <c r="D3158">
        <f>Table20[[#This Row],[UNITID]]</f>
        <v>222992</v>
      </c>
      <c r="E3158" s="7" t="str">
        <f>Table20[[#This Row],[Growth Rate]]</f>
        <v/>
      </c>
      <c r="F3158">
        <f>Table21[[#This Row],[UNITID]]</f>
        <v>222992</v>
      </c>
      <c r="G3158" s="7" t="str">
        <f>Table21[[#This Row],[Growth Rate]]</f>
        <v/>
      </c>
      <c r="H3158">
        <f>Table5[[#This Row],[UNITID]]</f>
        <v>222992</v>
      </c>
      <c r="I3158" s="7" t="str">
        <f>Table5[[#This Row],[Growth Rate]]</f>
        <v/>
      </c>
    </row>
    <row r="3159" spans="1:9" hidden="1">
      <c r="A3159">
        <f>Table19[[#This Row],[UNITID]]</f>
        <v>222992</v>
      </c>
      <c r="B3159" s="2" t="str">
        <f>Table19[[#This Row],[OUTCOMES MEASURES]]</f>
        <v>Number of adjusted cohort receiving an award at 6 years</v>
      </c>
      <c r="C3159" s="7">
        <f>Table19[[#This Row],[Growth Rate]]</f>
        <v>0.40932642487046633</v>
      </c>
      <c r="D3159">
        <f>Table20[[#This Row],[UNITID]]</f>
        <v>222992</v>
      </c>
      <c r="E3159" s="7">
        <f>Table20[[#This Row],[Growth Rate]]</f>
        <v>0.47872340425531917</v>
      </c>
      <c r="F3159">
        <f>Table21[[#This Row],[UNITID]]</f>
        <v>222992</v>
      </c>
      <c r="G3159" s="21">
        <f>Table21[[#This Row],[Growth Rate]]</f>
        <v>0.34120734908136485</v>
      </c>
      <c r="H3159">
        <f>Table5[[#This Row],[UNITID]]</f>
        <v>222992</v>
      </c>
      <c r="I3159" s="7">
        <f>Table5[[#This Row],[Growth Rate]]</f>
        <v>0.19699499165275458</v>
      </c>
    </row>
    <row r="3160" spans="1:9" ht="14.25">
      <c r="A3160" s="63">
        <f>Table19[[#This Row],[UNITID]]</f>
        <v>222992</v>
      </c>
      <c r="B3160" s="148" t="str">
        <f>Table19[[#This Row],[OUTCOMES MEASURES]]</f>
        <v>Percent of adjusted cohort receiving an award at 6 years</v>
      </c>
      <c r="C3160" s="156">
        <f>Table19[[#This Row],[Growth Rate]]</f>
        <v>0.5714285714285714</v>
      </c>
      <c r="D3160">
        <f>Table20[[#This Row],[UNITID]]</f>
        <v>222992</v>
      </c>
      <c r="E3160" s="156">
        <f>Table20[[#This Row],[Growth Rate]]</f>
        <v>1</v>
      </c>
      <c r="F3160">
        <f>Table21[[#This Row],[UNITID]]</f>
        <v>222992</v>
      </c>
      <c r="G3160" s="157">
        <f>Table21[[#This Row],[Growth Rate]]</f>
        <v>0.42857142857142855</v>
      </c>
      <c r="H3160">
        <f>Table5[[#This Row],[UNITID]]</f>
        <v>222992</v>
      </c>
      <c r="I3160" s="156">
        <f>Table5[[#This Row],[Growth Rate]]</f>
        <v>0.2857142857142857</v>
      </c>
    </row>
    <row r="3161" spans="1:9" hidden="1">
      <c r="A3161">
        <f>Table19[[#This Row],[UNITID]]</f>
        <v>222992</v>
      </c>
      <c r="B3161" t="str">
        <f>Table19[[#This Row],[OUTCOMES MEASURES]]</f>
        <v>Number of adjusted cohort receiving a certificate at 8 years</v>
      </c>
      <c r="C3161" s="7">
        <f>Table19[[#This Row],[Growth Rate]]</f>
        <v>5.7142857142857141E-2</v>
      </c>
      <c r="D3161">
        <f>Table20[[#This Row],[UNITID]]</f>
        <v>222992</v>
      </c>
      <c r="E3161" s="7">
        <f>Table20[[#This Row],[Growth Rate]]</f>
        <v>0.1038961038961039</v>
      </c>
      <c r="F3161">
        <f>Table21[[#This Row],[UNITID]]</f>
        <v>222992</v>
      </c>
      <c r="G3161" s="7">
        <f>Table21[[#This Row],[Growth Rate]]</f>
        <v>0.15384615384615385</v>
      </c>
      <c r="H3161">
        <f>Table5[[#This Row],[UNITID]]</f>
        <v>222992</v>
      </c>
      <c r="I3161" s="7">
        <f>Table5[[#This Row],[Growth Rate]]</f>
        <v>0.13432835820895522</v>
      </c>
    </row>
    <row r="3162" spans="1:9" hidden="1">
      <c r="A3162">
        <f>Table19[[#This Row],[UNITID]]</f>
        <v>222992</v>
      </c>
      <c r="B3162" t="str">
        <f>Table19[[#This Row],[OUTCOMES MEASURES]]</f>
        <v>Number of adjusted cohort receiving an Associate's degree at 8 years</v>
      </c>
      <c r="C3162" s="7">
        <f>Table19[[#This Row],[Growth Rate]]</f>
        <v>0.352112676056338</v>
      </c>
      <c r="D3162">
        <f>Table20[[#This Row],[UNITID]]</f>
        <v>222992</v>
      </c>
      <c r="E3162" s="7">
        <f>Table20[[#This Row],[Growth Rate]]</f>
        <v>0.35962877030162416</v>
      </c>
      <c r="F3162">
        <f>Table21[[#This Row],[UNITID]]</f>
        <v>222992</v>
      </c>
      <c r="G3162" s="7">
        <f>Table21[[#This Row],[Growth Rate]]</f>
        <v>0.39718309859154932</v>
      </c>
      <c r="H3162">
        <f>Table5[[#This Row],[UNITID]]</f>
        <v>222992</v>
      </c>
      <c r="I3162" s="7">
        <f>Table5[[#This Row],[Growth Rate]]</f>
        <v>0.14336283185840709</v>
      </c>
    </row>
    <row r="3163" spans="1:9" hidden="1">
      <c r="A3163">
        <f>Table19[[#This Row],[UNITID]]</f>
        <v>222992</v>
      </c>
      <c r="B3163" t="str">
        <f>Table19[[#This Row],[OUTCOMES MEASURES]]</f>
        <v>Number of adjusted cohort receiving a Bachelor's degree at 8 years</v>
      </c>
      <c r="C3163" s="7" t="str">
        <f>Table19[[#This Row],[Growth Rate]]</f>
        <v/>
      </c>
      <c r="D3163">
        <f>Table20[[#This Row],[UNITID]]</f>
        <v>222992</v>
      </c>
      <c r="E3163" s="7" t="str">
        <f>Table20[[#This Row],[Growth Rate]]</f>
        <v/>
      </c>
      <c r="F3163">
        <f>Table21[[#This Row],[UNITID]]</f>
        <v>222992</v>
      </c>
      <c r="G3163" s="7" t="str">
        <f>Table21[[#This Row],[Growth Rate]]</f>
        <v/>
      </c>
      <c r="H3163">
        <f>Table5[[#This Row],[UNITID]]</f>
        <v>222992</v>
      </c>
      <c r="I3163" s="7">
        <f>Table5[[#This Row],[Growth Rate]]</f>
        <v>4.5</v>
      </c>
    </row>
    <row r="3164" spans="1:9" hidden="1">
      <c r="A3164">
        <f>Table19[[#This Row],[UNITID]]</f>
        <v>222992</v>
      </c>
      <c r="B3164" t="str">
        <f>Table19[[#This Row],[OUTCOMES MEASURES]]</f>
        <v>Number of adjusted cohort receiving an award at 8 years</v>
      </c>
      <c r="C3164" s="7">
        <f>Table19[[#This Row],[Growth Rate]]</f>
        <v>0.32971800433839482</v>
      </c>
      <c r="D3164">
        <f>Table20[[#This Row],[UNITID]]</f>
        <v>222992</v>
      </c>
      <c r="E3164" s="7">
        <f>Table20[[#This Row],[Growth Rate]]</f>
        <v>0.32874015748031499</v>
      </c>
      <c r="F3164">
        <f>Table21[[#This Row],[UNITID]]</f>
        <v>222992</v>
      </c>
      <c r="G3164" s="7">
        <f>Table21[[#This Row],[Growth Rate]]</f>
        <v>0.36855036855036855</v>
      </c>
      <c r="H3164">
        <f>Table5[[#This Row],[UNITID]]</f>
        <v>222992</v>
      </c>
      <c r="I3164" s="7">
        <f>Table5[[#This Row],[Growth Rate]]</f>
        <v>0.15406562054208273</v>
      </c>
    </row>
    <row r="3165" spans="1:9" hidden="1">
      <c r="A3165">
        <f>Table19[[#This Row],[UNITID]]</f>
        <v>222992</v>
      </c>
      <c r="B3165" t="str">
        <f>Table19[[#This Row],[OUTCOMES MEASURES]]</f>
        <v>Number of adjusted cohort still enrolled at your institution at 8 years</v>
      </c>
      <c r="C3165" s="7">
        <f>Table19[[#This Row],[Growth Rate]]</f>
        <v>-0.39449541284403672</v>
      </c>
      <c r="D3165">
        <f>Table20[[#This Row],[UNITID]]</f>
        <v>222992</v>
      </c>
      <c r="E3165" s="7">
        <f>Table20[[#This Row],[Growth Rate]]</f>
        <v>-0.25597269624573377</v>
      </c>
      <c r="F3165">
        <f>Table21[[#This Row],[UNITID]]</f>
        <v>222992</v>
      </c>
      <c r="G3165" s="7">
        <f>Table21[[#This Row],[Growth Rate]]</f>
        <v>-3.7735849056603772E-2</v>
      </c>
      <c r="H3165">
        <f>Table5[[#This Row],[UNITID]]</f>
        <v>222992</v>
      </c>
      <c r="I3165" s="7">
        <f>Table5[[#This Row],[Growth Rate]]</f>
        <v>-0.23300970873786409</v>
      </c>
    </row>
    <row r="3166" spans="1:9" hidden="1">
      <c r="A3166">
        <f>Table19[[#This Row],[UNITID]]</f>
        <v>222992</v>
      </c>
      <c r="B3166" t="str">
        <f>Table19[[#This Row],[OUTCOMES MEASURES]]</f>
        <v>Number of adjusted cohort who enrolled subsequently at another institution at 8 years</v>
      </c>
      <c r="C3166" s="7">
        <f>Table19[[#This Row],[Growth Rate]]</f>
        <v>-0.10767696909272183</v>
      </c>
      <c r="D3166">
        <f>Table20[[#This Row],[UNITID]]</f>
        <v>222992</v>
      </c>
      <c r="E3166" s="7">
        <f>Table20[[#This Row],[Growth Rate]]</f>
        <v>-0.29899665551839466</v>
      </c>
      <c r="F3166">
        <f>Table21[[#This Row],[UNITID]]</f>
        <v>222992</v>
      </c>
      <c r="G3166" s="7">
        <f>Table21[[#This Row],[Growth Rate]]</f>
        <v>-0.14453781512605043</v>
      </c>
      <c r="H3166">
        <f>Table5[[#This Row],[UNITID]]</f>
        <v>222992</v>
      </c>
      <c r="I3166" s="7">
        <f>Table5[[#This Row],[Growth Rate]]</f>
        <v>-0.16086956521739129</v>
      </c>
    </row>
    <row r="3167" spans="1:9" hidden="1">
      <c r="A3167">
        <f>Table19[[#This Row],[UNITID]]</f>
        <v>222992</v>
      </c>
      <c r="B3167" s="2" t="str">
        <f>Table19[[#This Row],[OUTCOMES MEASURES]]</f>
        <v>Number of adjusted cohort whose subsequent enrollment status is unknown at 8 years</v>
      </c>
      <c r="C3167" s="8">
        <f>Table19[[#This Row],[Growth Rate]]</f>
        <v>-0.27708850289495451</v>
      </c>
      <c r="D3167">
        <f>Table20[[#This Row],[UNITID]]</f>
        <v>222992</v>
      </c>
      <c r="E3167" s="7">
        <f>Table20[[#This Row],[Growth Rate]]</f>
        <v>-0.26158599382080328</v>
      </c>
      <c r="F3167">
        <f>Table21[[#This Row],[UNITID]]</f>
        <v>222992</v>
      </c>
      <c r="G3167" s="7">
        <f>Table21[[#This Row],[Growth Rate]]</f>
        <v>-0.15083798882681565</v>
      </c>
      <c r="H3167">
        <f>Table5[[#This Row],[UNITID]]</f>
        <v>222992</v>
      </c>
      <c r="I3167" s="7">
        <f>Table5[[#This Row],[Growth Rate]]</f>
        <v>-0.14434060228452752</v>
      </c>
    </row>
    <row r="3168" spans="1:9" hidden="1">
      <c r="A3168">
        <f>Table19[[#This Row],[UNITID]]</f>
        <v>222992</v>
      </c>
      <c r="B3168" s="2" t="str">
        <f>Table19[[#This Row],[OUTCOMES MEASURES]]</f>
        <v>Number of adjusted cohort who did not receive an award from your institution at 8 years</v>
      </c>
      <c r="C3168" s="7">
        <f>Table19[[#This Row],[Growth Rate]]</f>
        <v>-0.2093925032313658</v>
      </c>
      <c r="D3168">
        <f>Table20[[#This Row],[UNITID]]</f>
        <v>222992</v>
      </c>
      <c r="E3168" s="7">
        <f>Table20[[#This Row],[Growth Rate]]</f>
        <v>-0.2711565585331453</v>
      </c>
      <c r="F3168">
        <f>Table21[[#This Row],[UNITID]]</f>
        <v>222992</v>
      </c>
      <c r="G3168" s="21">
        <f>Table21[[#This Row],[Growth Rate]]</f>
        <v>-0.14501510574018128</v>
      </c>
      <c r="H3168">
        <f>Table5[[#This Row],[UNITID]]</f>
        <v>222992</v>
      </c>
      <c r="I3168" s="7">
        <f>Table5[[#This Row],[Growth Rate]]</f>
        <v>-0.15278991386843091</v>
      </c>
    </row>
    <row r="3169" spans="1:9" ht="14.25">
      <c r="A3169" s="63">
        <f>Table19[[#This Row],[UNITID]]</f>
        <v>222992</v>
      </c>
      <c r="B3169" s="148" t="str">
        <f>Table19[[#This Row],[OUTCOMES MEASURES]]</f>
        <v>Percent of adjusted cohort receiving an award at 8 years</v>
      </c>
      <c r="C3169" s="156">
        <f>Table19[[#This Row],[Growth Rate]]</f>
        <v>0.47058823529411764</v>
      </c>
      <c r="D3169">
        <f>Table20[[#This Row],[UNITID]]</f>
        <v>222992</v>
      </c>
      <c r="E3169" s="156">
        <f>Table20[[#This Row],[Growth Rate]]</f>
        <v>0.75</v>
      </c>
      <c r="F3169">
        <f>Table21[[#This Row],[UNITID]]</f>
        <v>222992</v>
      </c>
      <c r="G3169" s="157">
        <f>Table21[[#This Row],[Growth Rate]]</f>
        <v>0.46666666666666667</v>
      </c>
      <c r="H3169">
        <f>Table5[[#This Row],[UNITID]]</f>
        <v>222992</v>
      </c>
      <c r="I3169" s="156">
        <f>Table5[[#This Row],[Growth Rate]]</f>
        <v>0.375</v>
      </c>
    </row>
    <row r="3170" spans="1:9" hidden="1">
      <c r="A3170">
        <f>Table19[[#This Row],[UNITID]]</f>
        <v>222992</v>
      </c>
      <c r="B3170" s="2" t="str">
        <f>Table19[[#This Row],[OUTCOMES MEASURES]]</f>
        <v>Percent of adjusted cohort still or subsequently enrolled at 8 years</v>
      </c>
      <c r="C3170" s="8">
        <f>Table19[[#This Row],[Growth Rate]]</f>
        <v>-2.5000000000000001E-2</v>
      </c>
      <c r="D3170">
        <f>Table20[[#This Row],[UNITID]]</f>
        <v>222992</v>
      </c>
      <c r="E3170" s="7">
        <f>Table20[[#This Row],[Growth Rate]]</f>
        <v>-0.10344827586206896</v>
      </c>
      <c r="F3170">
        <f>Table21[[#This Row],[UNITID]]</f>
        <v>222992</v>
      </c>
      <c r="G3170" s="21">
        <f>Table21[[#This Row],[Growth Rate]]</f>
        <v>-8.6956521739130432E-2</v>
      </c>
      <c r="H3170">
        <f>Table5[[#This Row],[UNITID]]</f>
        <v>222992</v>
      </c>
      <c r="I3170" s="7">
        <f>Table5[[#This Row],[Growth Rate]]</f>
        <v>-5.4054054054054057E-2</v>
      </c>
    </row>
    <row r="3171" spans="1:9" ht="14.25">
      <c r="A3171" s="63">
        <f>Table19[[#This Row],[UNITID]]</f>
        <v>222992</v>
      </c>
      <c r="B3171" s="148" t="str">
        <f>Table19[[#This Row],[OUTCOMES MEASURES]]</f>
        <v>Percent of adjusted cohort still enrolled at your institution at 8 years</v>
      </c>
      <c r="C3171" s="156">
        <f>Table19[[#This Row],[Growth Rate]]</f>
        <v>-0.25</v>
      </c>
      <c r="D3171">
        <f>Table20[[#This Row],[UNITID]]</f>
        <v>222992</v>
      </c>
      <c r="E3171" s="156">
        <f>Table20[[#This Row],[Growth Rate]]</f>
        <v>0</v>
      </c>
      <c r="F3171">
        <f>Table21[[#This Row],[UNITID]]</f>
        <v>222992</v>
      </c>
      <c r="G3171" s="158">
        <f>Table21[[#This Row],[Growth Rate]]</f>
        <v>0</v>
      </c>
      <c r="H3171">
        <f>Table5[[#This Row],[UNITID]]</f>
        <v>222992</v>
      </c>
      <c r="I3171" s="156">
        <f>Table5[[#This Row],[Growth Rate]]</f>
        <v>0</v>
      </c>
    </row>
    <row r="3172" spans="1:9" ht="14.25">
      <c r="A3172" s="63">
        <f>Table19[[#This Row],[UNITID]]</f>
        <v>222992</v>
      </c>
      <c r="B3172" s="148" t="str">
        <f>Table19[[#This Row],[OUTCOMES MEASURES]]</f>
        <v>Percent of adjusted cohort enrolled subsequently at another institution at 8 years</v>
      </c>
      <c r="C3172" s="156">
        <f>Table19[[#This Row],[Growth Rate]]</f>
        <v>2.7777777777777776E-2</v>
      </c>
      <c r="D3172">
        <f>Table20[[#This Row],[UNITID]]</f>
        <v>222992</v>
      </c>
      <c r="E3172" s="64">
        <f>Table20[[#This Row],[Growth Rate]]</f>
        <v>-8.3333333333333329E-2</v>
      </c>
      <c r="F3172">
        <f>Table21[[#This Row],[UNITID]]</f>
        <v>222992</v>
      </c>
      <c r="G3172" s="158">
        <f>Table21[[#This Row],[Growth Rate]]</f>
        <v>-9.0909090909090912E-2</v>
      </c>
      <c r="H3172">
        <f>Table5[[#This Row],[UNITID]]</f>
        <v>222992</v>
      </c>
      <c r="I3172" s="64">
        <f>Table5[[#This Row],[Growth Rate]]</f>
        <v>-2.9411764705882353E-2</v>
      </c>
    </row>
    <row r="3173" spans="1:9" hidden="1">
      <c r="A3173">
        <f>Table19[[#This Row],[UNITID]]</f>
        <v>222992</v>
      </c>
      <c r="B3173" s="2" t="str">
        <f>Table19[[#This Row],[OUTCOMES MEASURES]]</f>
        <v>Percent of adjusted cohort enrollment status unknown at 8 years</v>
      </c>
      <c r="C3173" s="8">
        <f>Table19[[#This Row],[Growth Rate]]</f>
        <v>-0.16279069767441862</v>
      </c>
      <c r="D3173">
        <f>Table20[[#This Row],[UNITID]]</f>
        <v>222992</v>
      </c>
      <c r="E3173" s="8">
        <f>Table20[[#This Row],[Growth Rate]]</f>
        <v>-4.7619047619047616E-2</v>
      </c>
      <c r="F3173">
        <f>Table21[[#This Row],[UNITID]]</f>
        <v>222992</v>
      </c>
      <c r="G3173" s="8">
        <f>Table21[[#This Row],[Growth Rate]]</f>
        <v>-7.6923076923076927E-2</v>
      </c>
      <c r="H3173">
        <f>Table5[[#This Row],[UNITID]]</f>
        <v>222992</v>
      </c>
      <c r="I3173" s="8">
        <f>Table5[[#This Row],[Growth Rate]]</f>
        <v>-1.8181818181818181E-2</v>
      </c>
    </row>
    <row r="3174" spans="1:9" hidden="1">
      <c r="A3174">
        <f>Table19[[#This Row],[UNITID]]</f>
        <v>223320</v>
      </c>
      <c r="B3174" s="2" t="str">
        <f>Table19[[#This Row],[OUTCOMES MEASURES]]</f>
        <v>First-Time, Full-Time Cohort</v>
      </c>
      <c r="C3174" s="8">
        <f>Table19[[#This Row],[Growth Rate]]</f>
        <v>-0.24045801526717558</v>
      </c>
      <c r="D3174">
        <f>Table20[[#This Row],[UNITID]]</f>
        <v>223320</v>
      </c>
      <c r="E3174" s="8">
        <f>Table20[[#This Row],[Growth Rate]]</f>
        <v>-0.29652996845425866</v>
      </c>
      <c r="F3174">
        <f>Table21[[#This Row],[UNITID]]</f>
        <v>223320</v>
      </c>
      <c r="G3174" s="8">
        <f>Table21[[#This Row],[Growth Rate]]</f>
        <v>-0.25324675324675322</v>
      </c>
      <c r="H3174">
        <f>Table5[[#This Row],[UNITID]]</f>
        <v>223320</v>
      </c>
      <c r="I3174" s="8">
        <f>Table5[[#This Row],[Growth Rate]]</f>
        <v>-0.22580645161290322</v>
      </c>
    </row>
    <row r="3175" spans="1:9" hidden="1">
      <c r="A3175">
        <f>Table19[[#This Row],[UNITID]]</f>
        <v>223320</v>
      </c>
      <c r="B3175" t="str">
        <f>Table19[[#This Row],[OUTCOMES MEASURES]]</f>
        <v>Exclusions to cohort</v>
      </c>
      <c r="C3175" s="7" t="str">
        <f>Table19[[#This Row],[Growth Rate]]</f>
        <v/>
      </c>
      <c r="D3175">
        <f>Table20[[#This Row],[UNITID]]</f>
        <v>223320</v>
      </c>
      <c r="E3175" s="7" t="str">
        <f>Table20[[#This Row],[Growth Rate]]</f>
        <v/>
      </c>
      <c r="F3175">
        <f>Table21[[#This Row],[UNITID]]</f>
        <v>223320</v>
      </c>
      <c r="G3175" s="7" t="str">
        <f>Table21[[#This Row],[Growth Rate]]</f>
        <v/>
      </c>
      <c r="H3175">
        <f>Table5[[#This Row],[UNITID]]</f>
        <v>223320</v>
      </c>
      <c r="I3175" s="7" t="str">
        <f>Table5[[#This Row],[Growth Rate]]</f>
        <v/>
      </c>
    </row>
    <row r="3176" spans="1:9" ht="14.25">
      <c r="A3176" s="63">
        <f>Table19[[#This Row],[UNITID]]</f>
        <v>223320</v>
      </c>
      <c r="B3176" s="63" t="str">
        <f>Table19[[#This Row],[OUTCOMES MEASURES]]</f>
        <v>Adjusted cohort</v>
      </c>
      <c r="C3176" s="64">
        <f>Table19[[#This Row],[Growth Rate]]</f>
        <v>-0.24045801526717558</v>
      </c>
      <c r="D3176">
        <f>Table20[[#This Row],[UNITID]]</f>
        <v>223320</v>
      </c>
      <c r="E3176" s="64">
        <f>Table20[[#This Row],[Growth Rate]]</f>
        <v>-0.29652996845425866</v>
      </c>
      <c r="F3176">
        <f>Table21[[#This Row],[UNITID]]</f>
        <v>223320</v>
      </c>
      <c r="G3176" s="155">
        <f>Table21[[#This Row],[Growth Rate]]</f>
        <v>-0.25324675324675322</v>
      </c>
      <c r="H3176">
        <f>Table5[[#This Row],[UNITID]]</f>
        <v>223320</v>
      </c>
      <c r="I3176" s="64">
        <f>Table5[[#This Row],[Growth Rate]]</f>
        <v>-0.22580645161290322</v>
      </c>
    </row>
    <row r="3177" spans="1:9" hidden="1">
      <c r="A3177">
        <f>Table19[[#This Row],[UNITID]]</f>
        <v>223320</v>
      </c>
      <c r="B3177" t="str">
        <f>Table19[[#This Row],[OUTCOMES MEASURES]]</f>
        <v>Number of adjusted cohort receiving a certificate at 4 years</v>
      </c>
      <c r="C3177" s="7">
        <f>Table19[[#This Row],[Growth Rate]]</f>
        <v>5.128205128205128E-2</v>
      </c>
      <c r="D3177">
        <f>Table20[[#This Row],[UNITID]]</f>
        <v>223320</v>
      </c>
      <c r="E3177" s="7">
        <f>Table20[[#This Row],[Growth Rate]]</f>
        <v>-0.2</v>
      </c>
      <c r="F3177">
        <f>Table21[[#This Row],[UNITID]]</f>
        <v>223320</v>
      </c>
      <c r="G3177" s="7">
        <f>Table21[[#This Row],[Growth Rate]]</f>
        <v>-0.26315789473684209</v>
      </c>
      <c r="H3177">
        <f>Table5[[#This Row],[UNITID]]</f>
        <v>223320</v>
      </c>
      <c r="I3177" s="7">
        <f>Table5[[#This Row],[Growth Rate]]</f>
        <v>0.375</v>
      </c>
    </row>
    <row r="3178" spans="1:9" hidden="1">
      <c r="A3178">
        <f>Table19[[#This Row],[UNITID]]</f>
        <v>223320</v>
      </c>
      <c r="B3178" t="str">
        <f>Table19[[#This Row],[OUTCOMES MEASURES]]</f>
        <v>Number of adjusted cohort receiving an Associate's degree at 4 years</v>
      </c>
      <c r="C3178" s="7">
        <f>Table19[[#This Row],[Growth Rate]]</f>
        <v>-0.14285714285714285</v>
      </c>
      <c r="D3178">
        <f>Table20[[#This Row],[UNITID]]</f>
        <v>223320</v>
      </c>
      <c r="E3178" s="7">
        <f>Table20[[#This Row],[Growth Rate]]</f>
        <v>5.2631578947368418E-2</v>
      </c>
      <c r="F3178">
        <f>Table21[[#This Row],[UNITID]]</f>
        <v>223320</v>
      </c>
      <c r="G3178" s="7">
        <f>Table21[[#This Row],[Growth Rate]]</f>
        <v>-0.3611111111111111</v>
      </c>
      <c r="H3178">
        <f>Table5[[#This Row],[UNITID]]</f>
        <v>223320</v>
      </c>
      <c r="I3178" s="7">
        <f>Table5[[#This Row],[Growth Rate]]</f>
        <v>4.7619047619047616E-2</v>
      </c>
    </row>
    <row r="3179" spans="1:9" hidden="1">
      <c r="A3179">
        <f>Table19[[#This Row],[UNITID]]</f>
        <v>223320</v>
      </c>
      <c r="B3179" t="str">
        <f>Table19[[#This Row],[OUTCOMES MEASURES]]</f>
        <v>Number of adjusted cohort receiving a Bachelor's degree at 4 years</v>
      </c>
      <c r="C3179" s="7" t="str">
        <f>Table19[[#This Row],[Growth Rate]]</f>
        <v/>
      </c>
      <c r="D3179">
        <f>Table20[[#This Row],[UNITID]]</f>
        <v>223320</v>
      </c>
      <c r="E3179" s="7" t="str">
        <f>Table20[[#This Row],[Growth Rate]]</f>
        <v/>
      </c>
      <c r="F3179">
        <f>Table21[[#This Row],[UNITID]]</f>
        <v>223320</v>
      </c>
      <c r="G3179" s="7" t="str">
        <f>Table21[[#This Row],[Growth Rate]]</f>
        <v/>
      </c>
      <c r="H3179">
        <f>Table5[[#This Row],[UNITID]]</f>
        <v>223320</v>
      </c>
      <c r="I3179" s="7" t="str">
        <f>Table5[[#This Row],[Growth Rate]]</f>
        <v/>
      </c>
    </row>
    <row r="3180" spans="1:9" hidden="1">
      <c r="A3180">
        <f>Table19[[#This Row],[UNITID]]</f>
        <v>223320</v>
      </c>
      <c r="B3180" s="2" t="str">
        <f>Table19[[#This Row],[OUTCOMES MEASURES]]</f>
        <v>Number of adjusted cohort receiving an award at 4 years</v>
      </c>
      <c r="C3180" s="7">
        <f>Table19[[#This Row],[Growth Rate]]</f>
        <v>-8.1300813008130079E-2</v>
      </c>
      <c r="D3180">
        <f>Table20[[#This Row],[UNITID]]</f>
        <v>223320</v>
      </c>
      <c r="E3180" s="7">
        <f>Table20[[#This Row],[Growth Rate]]</f>
        <v>-3.4482758620689655E-2</v>
      </c>
      <c r="F3180">
        <f>Table21[[#This Row],[UNITID]]</f>
        <v>223320</v>
      </c>
      <c r="G3180" s="21">
        <f>Table21[[#This Row],[Growth Rate]]</f>
        <v>-0.32727272727272727</v>
      </c>
      <c r="H3180">
        <f>Table5[[#This Row],[UNITID]]</f>
        <v>223320</v>
      </c>
      <c r="I3180" s="7">
        <f>Table5[[#This Row],[Growth Rate]]</f>
        <v>0.13793103448275862</v>
      </c>
    </row>
    <row r="3181" spans="1:9" ht="14.25">
      <c r="A3181" s="63">
        <f>Table19[[#This Row],[UNITID]]</f>
        <v>223320</v>
      </c>
      <c r="B3181" s="148" t="str">
        <f>Table19[[#This Row],[OUTCOMES MEASURES]]</f>
        <v>Percent of adjusted cohort receiving an award at 4 years</v>
      </c>
      <c r="C3181" s="156">
        <f>Table19[[#This Row],[Growth Rate]]</f>
        <v>0.21739130434782608</v>
      </c>
      <c r="D3181">
        <f>Table20[[#This Row],[UNITID]]</f>
        <v>223320</v>
      </c>
      <c r="E3181" s="156">
        <f>Table20[[#This Row],[Growth Rate]]</f>
        <v>0.44444444444444442</v>
      </c>
      <c r="F3181">
        <f>Table21[[#This Row],[UNITID]]</f>
        <v>223320</v>
      </c>
      <c r="G3181" s="157">
        <f>Table21[[#This Row],[Growth Rate]]</f>
        <v>-0.1111111111111111</v>
      </c>
      <c r="H3181">
        <f>Table5[[#This Row],[UNITID]]</f>
        <v>223320</v>
      </c>
      <c r="I3181" s="156">
        <f>Table5[[#This Row],[Growth Rate]]</f>
        <v>0.47826086956521741</v>
      </c>
    </row>
    <row r="3182" spans="1:9" hidden="1">
      <c r="A3182">
        <f>Table19[[#This Row],[UNITID]]</f>
        <v>223320</v>
      </c>
      <c r="B3182" t="str">
        <f>Table19[[#This Row],[OUTCOMES MEASURES]]</f>
        <v>Number of adjusted cohort receiving a certificate at 6 years</v>
      </c>
      <c r="C3182" s="7">
        <f>Table19[[#This Row],[Growth Rate]]</f>
        <v>0</v>
      </c>
      <c r="D3182">
        <f>Table20[[#This Row],[UNITID]]</f>
        <v>223320</v>
      </c>
      <c r="E3182" s="7">
        <f>Table20[[#This Row],[Growth Rate]]</f>
        <v>-0.35714285714285715</v>
      </c>
      <c r="F3182">
        <f>Table21[[#This Row],[UNITID]]</f>
        <v>223320</v>
      </c>
      <c r="G3182" s="7">
        <f>Table21[[#This Row],[Growth Rate]]</f>
        <v>-0.35</v>
      </c>
      <c r="H3182">
        <f>Table5[[#This Row],[UNITID]]</f>
        <v>223320</v>
      </c>
      <c r="I3182" s="7">
        <f>Table5[[#This Row],[Growth Rate]]</f>
        <v>0.42857142857142855</v>
      </c>
    </row>
    <row r="3183" spans="1:9" hidden="1">
      <c r="A3183">
        <f>Table19[[#This Row],[UNITID]]</f>
        <v>223320</v>
      </c>
      <c r="B3183" t="str">
        <f>Table19[[#This Row],[OUTCOMES MEASURES]]</f>
        <v>Number of adjusted cohort receiving an Associate's degree at 6 years</v>
      </c>
      <c r="C3183" s="7">
        <f>Table19[[#This Row],[Growth Rate]]</f>
        <v>-0.1111111111111111</v>
      </c>
      <c r="D3183">
        <f>Table20[[#This Row],[UNITID]]</f>
        <v>223320</v>
      </c>
      <c r="E3183" s="7">
        <f>Table20[[#This Row],[Growth Rate]]</f>
        <v>0</v>
      </c>
      <c r="F3183">
        <f>Table21[[#This Row],[UNITID]]</f>
        <v>223320</v>
      </c>
      <c r="G3183" s="7">
        <f>Table21[[#This Row],[Growth Rate]]</f>
        <v>-0.31578947368421051</v>
      </c>
      <c r="H3183">
        <f>Table5[[#This Row],[UNITID]]</f>
        <v>223320</v>
      </c>
      <c r="I3183" s="7">
        <f>Table5[[#This Row],[Growth Rate]]</f>
        <v>0</v>
      </c>
    </row>
    <row r="3184" spans="1:9" hidden="1">
      <c r="A3184">
        <f>Table19[[#This Row],[UNITID]]</f>
        <v>223320</v>
      </c>
      <c r="B3184" t="str">
        <f>Table19[[#This Row],[OUTCOMES MEASURES]]</f>
        <v>Number of adjusted cohort receiving a Bachelor's degree at 6 years</v>
      </c>
      <c r="C3184" s="7" t="str">
        <f>Table19[[#This Row],[Growth Rate]]</f>
        <v/>
      </c>
      <c r="D3184">
        <f>Table20[[#This Row],[UNITID]]</f>
        <v>223320</v>
      </c>
      <c r="E3184" s="7" t="str">
        <f>Table20[[#This Row],[Growth Rate]]</f>
        <v/>
      </c>
      <c r="F3184">
        <f>Table21[[#This Row],[UNITID]]</f>
        <v>223320</v>
      </c>
      <c r="G3184" s="7" t="str">
        <f>Table21[[#This Row],[Growth Rate]]</f>
        <v/>
      </c>
      <c r="H3184">
        <f>Table5[[#This Row],[UNITID]]</f>
        <v>223320</v>
      </c>
      <c r="I3184" s="7" t="str">
        <f>Table5[[#This Row],[Growth Rate]]</f>
        <v/>
      </c>
    </row>
    <row r="3185" spans="1:9" hidden="1">
      <c r="A3185">
        <f>Table19[[#This Row],[UNITID]]</f>
        <v>223320</v>
      </c>
      <c r="B3185" s="2" t="str">
        <f>Table19[[#This Row],[OUTCOMES MEASURES]]</f>
        <v>Number of adjusted cohort receiving an award at 6 years</v>
      </c>
      <c r="C3185" s="7">
        <f>Table19[[#This Row],[Growth Rate]]</f>
        <v>-7.857142857142857E-2</v>
      </c>
      <c r="D3185">
        <f>Table20[[#This Row],[UNITID]]</f>
        <v>223320</v>
      </c>
      <c r="E3185" s="7">
        <f>Table20[[#This Row],[Growth Rate]]</f>
        <v>-0.13157894736842105</v>
      </c>
      <c r="F3185">
        <f>Table21[[#This Row],[UNITID]]</f>
        <v>223320</v>
      </c>
      <c r="G3185" s="21">
        <f>Table21[[#This Row],[Growth Rate]]</f>
        <v>-0.32758620689655171</v>
      </c>
      <c r="H3185">
        <f>Table5[[#This Row],[UNITID]]</f>
        <v>223320</v>
      </c>
      <c r="I3185" s="7">
        <f>Table5[[#This Row],[Growth Rate]]</f>
        <v>9.375E-2</v>
      </c>
    </row>
    <row r="3186" spans="1:9" ht="14.25">
      <c r="A3186" s="63">
        <f>Table19[[#This Row],[UNITID]]</f>
        <v>223320</v>
      </c>
      <c r="B3186" s="148" t="str">
        <f>Table19[[#This Row],[OUTCOMES MEASURES]]</f>
        <v>Percent of adjusted cohort receiving an award at 6 years</v>
      </c>
      <c r="C3186" s="156">
        <f>Table19[[#This Row],[Growth Rate]]</f>
        <v>0.18518518518518517</v>
      </c>
      <c r="D3186">
        <f>Table20[[#This Row],[UNITID]]</f>
        <v>223320</v>
      </c>
      <c r="E3186" s="156">
        <f>Table20[[#This Row],[Growth Rate]]</f>
        <v>0.25</v>
      </c>
      <c r="F3186">
        <f>Table21[[#This Row],[UNITID]]</f>
        <v>223320</v>
      </c>
      <c r="G3186" s="157">
        <f>Table21[[#This Row],[Growth Rate]]</f>
        <v>-0.10526315789473684</v>
      </c>
      <c r="H3186">
        <f>Table5[[#This Row],[UNITID]]</f>
        <v>223320</v>
      </c>
      <c r="I3186" s="156">
        <f>Table5[[#This Row],[Growth Rate]]</f>
        <v>0.38461538461538464</v>
      </c>
    </row>
    <row r="3187" spans="1:9" hidden="1">
      <c r="A3187">
        <f>Table19[[#This Row],[UNITID]]</f>
        <v>223320</v>
      </c>
      <c r="B3187" t="str">
        <f>Table19[[#This Row],[OUTCOMES MEASURES]]</f>
        <v>Number of adjusted cohort receiving a certificate at 8 years</v>
      </c>
      <c r="C3187" s="7">
        <f>Table19[[#This Row],[Growth Rate]]</f>
        <v>5.2631578947368418E-2</v>
      </c>
      <c r="D3187">
        <f>Table20[[#This Row],[UNITID]]</f>
        <v>223320</v>
      </c>
      <c r="E3187" s="7">
        <f>Table20[[#This Row],[Growth Rate]]</f>
        <v>-0.15384615384615385</v>
      </c>
      <c r="F3187">
        <f>Table21[[#This Row],[UNITID]]</f>
        <v>223320</v>
      </c>
      <c r="G3187" s="7">
        <f>Table21[[#This Row],[Growth Rate]]</f>
        <v>-0.35</v>
      </c>
      <c r="H3187">
        <f>Table5[[#This Row],[UNITID]]</f>
        <v>223320</v>
      </c>
      <c r="I3187" s="7">
        <f>Table5[[#This Row],[Growth Rate]]</f>
        <v>0.8</v>
      </c>
    </row>
    <row r="3188" spans="1:9" hidden="1">
      <c r="A3188">
        <f>Table19[[#This Row],[UNITID]]</f>
        <v>223320</v>
      </c>
      <c r="B3188" t="str">
        <f>Table19[[#This Row],[OUTCOMES MEASURES]]</f>
        <v>Number of adjusted cohort receiving an Associate's degree at 8 years</v>
      </c>
      <c r="C3188" s="7">
        <f>Table19[[#This Row],[Growth Rate]]</f>
        <v>-0.15454545454545454</v>
      </c>
      <c r="D3188">
        <f>Table20[[#This Row],[UNITID]]</f>
        <v>223320</v>
      </c>
      <c r="E3188" s="7">
        <f>Table20[[#This Row],[Growth Rate]]</f>
        <v>0</v>
      </c>
      <c r="F3188">
        <f>Table21[[#This Row],[UNITID]]</f>
        <v>223320</v>
      </c>
      <c r="G3188" s="7">
        <f>Table21[[#This Row],[Growth Rate]]</f>
        <v>-0.28947368421052633</v>
      </c>
      <c r="H3188">
        <f>Table5[[#This Row],[UNITID]]</f>
        <v>223320</v>
      </c>
      <c r="I3188" s="7">
        <f>Table5[[#This Row],[Growth Rate]]</f>
        <v>-3.7037037037037035E-2</v>
      </c>
    </row>
    <row r="3189" spans="1:9" hidden="1">
      <c r="A3189">
        <f>Table19[[#This Row],[UNITID]]</f>
        <v>223320</v>
      </c>
      <c r="B3189" t="str">
        <f>Table19[[#This Row],[OUTCOMES MEASURES]]</f>
        <v>Number of adjusted cohort receiving a Bachelor's degree at 8 years</v>
      </c>
      <c r="C3189" s="7" t="str">
        <f>Table19[[#This Row],[Growth Rate]]</f>
        <v/>
      </c>
      <c r="D3189">
        <f>Table20[[#This Row],[UNITID]]</f>
        <v>223320</v>
      </c>
      <c r="E3189" s="7" t="str">
        <f>Table20[[#This Row],[Growth Rate]]</f>
        <v/>
      </c>
      <c r="F3189">
        <f>Table21[[#This Row],[UNITID]]</f>
        <v>223320</v>
      </c>
      <c r="G3189" s="7" t="str">
        <f>Table21[[#This Row],[Growth Rate]]</f>
        <v/>
      </c>
      <c r="H3189">
        <f>Table5[[#This Row],[UNITID]]</f>
        <v>223320</v>
      </c>
      <c r="I3189" s="7" t="str">
        <f>Table5[[#This Row],[Growth Rate]]</f>
        <v/>
      </c>
    </row>
    <row r="3190" spans="1:9" hidden="1">
      <c r="A3190">
        <f>Table19[[#This Row],[UNITID]]</f>
        <v>223320</v>
      </c>
      <c r="B3190" t="str">
        <f>Table19[[#This Row],[OUTCOMES MEASURES]]</f>
        <v>Number of adjusted cohort receiving an award at 8 years</v>
      </c>
      <c r="C3190" s="7">
        <f>Table19[[#This Row],[Growth Rate]]</f>
        <v>-0.10135135135135136</v>
      </c>
      <c r="D3190">
        <f>Table20[[#This Row],[UNITID]]</f>
        <v>223320</v>
      </c>
      <c r="E3190" s="7">
        <f>Table20[[#This Row],[Growth Rate]]</f>
        <v>-5.128205128205128E-2</v>
      </c>
      <c r="F3190">
        <f>Table21[[#This Row],[UNITID]]</f>
        <v>223320</v>
      </c>
      <c r="G3190" s="7">
        <f>Table21[[#This Row],[Growth Rate]]</f>
        <v>-0.31034482758620691</v>
      </c>
      <c r="H3190">
        <f>Table5[[#This Row],[UNITID]]</f>
        <v>223320</v>
      </c>
      <c r="I3190" s="7">
        <f>Table5[[#This Row],[Growth Rate]]</f>
        <v>9.375E-2</v>
      </c>
    </row>
    <row r="3191" spans="1:9" hidden="1">
      <c r="A3191">
        <f>Table19[[#This Row],[UNITID]]</f>
        <v>223320</v>
      </c>
      <c r="B3191" t="str">
        <f>Table19[[#This Row],[OUTCOMES MEASURES]]</f>
        <v>Number of adjusted cohort still enrolled at your institution at 8 years</v>
      </c>
      <c r="C3191" s="7">
        <f>Table19[[#This Row],[Growth Rate]]</f>
        <v>-0.16666666666666666</v>
      </c>
      <c r="D3191">
        <f>Table20[[#This Row],[UNITID]]</f>
        <v>223320</v>
      </c>
      <c r="E3191" s="7">
        <f>Table20[[#This Row],[Growth Rate]]</f>
        <v>-0.2857142857142857</v>
      </c>
      <c r="F3191">
        <f>Table21[[#This Row],[UNITID]]</f>
        <v>223320</v>
      </c>
      <c r="G3191" s="7" t="str">
        <f>Table21[[#This Row],[Growth Rate]]</f>
        <v/>
      </c>
      <c r="H3191">
        <f>Table5[[#This Row],[UNITID]]</f>
        <v>223320</v>
      </c>
      <c r="I3191" s="7">
        <f>Table5[[#This Row],[Growth Rate]]</f>
        <v>1</v>
      </c>
    </row>
    <row r="3192" spans="1:9" hidden="1">
      <c r="A3192">
        <f>Table19[[#This Row],[UNITID]]</f>
        <v>223320</v>
      </c>
      <c r="B3192" t="str">
        <f>Table19[[#This Row],[OUTCOMES MEASURES]]</f>
        <v>Number of adjusted cohort who enrolled subsequently at another institution at 8 years</v>
      </c>
      <c r="C3192" s="7">
        <f>Table19[[#This Row],[Growth Rate]]</f>
        <v>-1</v>
      </c>
      <c r="D3192">
        <f>Table20[[#This Row],[UNITID]]</f>
        <v>223320</v>
      </c>
      <c r="E3192" s="7">
        <f>Table20[[#This Row],[Growth Rate]]</f>
        <v>-1</v>
      </c>
      <c r="F3192">
        <f>Table21[[#This Row],[UNITID]]</f>
        <v>223320</v>
      </c>
      <c r="G3192" s="7">
        <f>Table21[[#This Row],[Growth Rate]]</f>
        <v>-1</v>
      </c>
      <c r="H3192">
        <f>Table5[[#This Row],[UNITID]]</f>
        <v>223320</v>
      </c>
      <c r="I3192" s="7">
        <f>Table5[[#This Row],[Growth Rate]]</f>
        <v>-1</v>
      </c>
    </row>
    <row r="3193" spans="1:9" hidden="1">
      <c r="A3193">
        <f>Table19[[#This Row],[UNITID]]</f>
        <v>223320</v>
      </c>
      <c r="B3193" s="2" t="str">
        <f>Table19[[#This Row],[OUTCOMES MEASURES]]</f>
        <v>Number of adjusted cohort whose subsequent enrollment status is unknown at 8 years</v>
      </c>
      <c r="C3193" s="8">
        <f>Table19[[#This Row],[Growth Rate]]</f>
        <v>-4.7619047619047616E-2</v>
      </c>
      <c r="D3193">
        <f>Table20[[#This Row],[UNITID]]</f>
        <v>223320</v>
      </c>
      <c r="E3193" s="7">
        <f>Table20[[#This Row],[Growth Rate]]</f>
        <v>-9.950248756218906E-2</v>
      </c>
      <c r="F3193">
        <f>Table21[[#This Row],[UNITID]]</f>
        <v>223320</v>
      </c>
      <c r="G3193" s="7">
        <f>Table21[[#This Row],[Growth Rate]]</f>
        <v>0.68181818181818177</v>
      </c>
      <c r="H3193">
        <f>Table5[[#This Row],[UNITID]]</f>
        <v>223320</v>
      </c>
      <c r="I3193" s="7">
        <f>Table5[[#This Row],[Growth Rate]]</f>
        <v>0.55263157894736847</v>
      </c>
    </row>
    <row r="3194" spans="1:9" hidden="1">
      <c r="A3194">
        <f>Table19[[#This Row],[UNITID]]</f>
        <v>223320</v>
      </c>
      <c r="B3194" s="2" t="str">
        <f>Table19[[#This Row],[OUTCOMES MEASURES]]</f>
        <v>Number of adjusted cohort who did not receive an award from your institution at 8 years</v>
      </c>
      <c r="C3194" s="7">
        <f>Table19[[#This Row],[Growth Rate]]</f>
        <v>-0.29521276595744683</v>
      </c>
      <c r="D3194">
        <f>Table20[[#This Row],[UNITID]]</f>
        <v>223320</v>
      </c>
      <c r="E3194" s="7">
        <f>Table20[[#This Row],[Growth Rate]]</f>
        <v>-0.33093525179856115</v>
      </c>
      <c r="F3194">
        <f>Table21[[#This Row],[UNITID]]</f>
        <v>223320</v>
      </c>
      <c r="G3194" s="21">
        <f>Table21[[#This Row],[Growth Rate]]</f>
        <v>-0.21875</v>
      </c>
      <c r="H3194">
        <f>Table5[[#This Row],[UNITID]]</f>
        <v>223320</v>
      </c>
      <c r="I3194" s="7">
        <f>Table5[[#This Row],[Growth Rate]]</f>
        <v>-0.33695652173913043</v>
      </c>
    </row>
    <row r="3195" spans="1:9" ht="14.25">
      <c r="A3195" s="63">
        <f>Table19[[#This Row],[UNITID]]</f>
        <v>223320</v>
      </c>
      <c r="B3195" s="148" t="str">
        <f>Table19[[#This Row],[OUTCOMES MEASURES]]</f>
        <v>Percent of adjusted cohort receiving an award at 8 years</v>
      </c>
      <c r="C3195" s="156">
        <f>Table19[[#This Row],[Growth Rate]]</f>
        <v>0.17857142857142858</v>
      </c>
      <c r="D3195">
        <f>Table20[[#This Row],[UNITID]]</f>
        <v>223320</v>
      </c>
      <c r="E3195" s="156">
        <f>Table20[[#This Row],[Growth Rate]]</f>
        <v>0.41666666666666669</v>
      </c>
      <c r="F3195">
        <f>Table21[[#This Row],[UNITID]]</f>
        <v>223320</v>
      </c>
      <c r="G3195" s="157">
        <f>Table21[[#This Row],[Growth Rate]]</f>
        <v>-7.8947368421052627E-2</v>
      </c>
      <c r="H3195">
        <f>Table5[[#This Row],[UNITID]]</f>
        <v>223320</v>
      </c>
      <c r="I3195" s="156">
        <f>Table5[[#This Row],[Growth Rate]]</f>
        <v>0.38461538461538464</v>
      </c>
    </row>
    <row r="3196" spans="1:9" hidden="1">
      <c r="A3196">
        <f>Table19[[#This Row],[UNITID]]</f>
        <v>223320</v>
      </c>
      <c r="B3196" s="2" t="str">
        <f>Table19[[#This Row],[OUTCOMES MEASURES]]</f>
        <v>Percent of adjusted cohort still or subsequently enrolled at 8 years</v>
      </c>
      <c r="C3196" s="8">
        <f>Table19[[#This Row],[Growth Rate]]</f>
        <v>-0.95</v>
      </c>
      <c r="D3196">
        <f>Table20[[#This Row],[UNITID]]</f>
        <v>223320</v>
      </c>
      <c r="E3196" s="7">
        <f>Table20[[#This Row],[Growth Rate]]</f>
        <v>-0.91666666666666663</v>
      </c>
      <c r="F3196">
        <f>Table21[[#This Row],[UNITID]]</f>
        <v>223320</v>
      </c>
      <c r="G3196" s="21">
        <f>Table21[[#This Row],[Growth Rate]]</f>
        <v>-0.97058823529411764</v>
      </c>
      <c r="H3196">
        <f>Table5[[#This Row],[UNITID]]</f>
        <v>223320</v>
      </c>
      <c r="I3196" s="7">
        <f>Table5[[#This Row],[Growth Rate]]</f>
        <v>-0.95454545454545459</v>
      </c>
    </row>
    <row r="3197" spans="1:9" ht="14.25">
      <c r="A3197" s="63">
        <f>Table19[[#This Row],[UNITID]]</f>
        <v>223320</v>
      </c>
      <c r="B3197" s="148" t="str">
        <f>Table19[[#This Row],[OUTCOMES MEASURES]]</f>
        <v>Percent of adjusted cohort still enrolled at your institution at 8 years</v>
      </c>
      <c r="C3197" s="156">
        <f>Table19[[#This Row],[Growth Rate]]</f>
        <v>0</v>
      </c>
      <c r="D3197">
        <f>Table20[[#This Row],[UNITID]]</f>
        <v>223320</v>
      </c>
      <c r="E3197" s="156">
        <f>Table20[[#This Row],[Growth Rate]]</f>
        <v>0</v>
      </c>
      <c r="F3197">
        <f>Table21[[#This Row],[UNITID]]</f>
        <v>223320</v>
      </c>
      <c r="G3197" s="158" t="str">
        <f>Table21[[#This Row],[Growth Rate]]</f>
        <v/>
      </c>
      <c r="H3197">
        <f>Table5[[#This Row],[UNITID]]</f>
        <v>223320</v>
      </c>
      <c r="I3197" s="156">
        <f>Table5[[#This Row],[Growth Rate]]</f>
        <v>1</v>
      </c>
    </row>
    <row r="3198" spans="1:9" ht="14.25">
      <c r="A3198" s="63">
        <f>Table19[[#This Row],[UNITID]]</f>
        <v>223320</v>
      </c>
      <c r="B3198" s="148" t="str">
        <f>Table19[[#This Row],[OUTCOMES MEASURES]]</f>
        <v>Percent of adjusted cohort enrolled subsequently at another institution at 8 years</v>
      </c>
      <c r="C3198" s="156">
        <f>Table19[[#This Row],[Growth Rate]]</f>
        <v>-1</v>
      </c>
      <c r="D3198">
        <f>Table20[[#This Row],[UNITID]]</f>
        <v>223320</v>
      </c>
      <c r="E3198" s="64">
        <f>Table20[[#This Row],[Growth Rate]]</f>
        <v>-1</v>
      </c>
      <c r="F3198">
        <f>Table21[[#This Row],[UNITID]]</f>
        <v>223320</v>
      </c>
      <c r="G3198" s="158">
        <f>Table21[[#This Row],[Growth Rate]]</f>
        <v>-1</v>
      </c>
      <c r="H3198">
        <f>Table5[[#This Row],[UNITID]]</f>
        <v>223320</v>
      </c>
      <c r="I3198" s="64">
        <f>Table5[[#This Row],[Growth Rate]]</f>
        <v>-1</v>
      </c>
    </row>
    <row r="3199" spans="1:9" hidden="1">
      <c r="A3199">
        <f>Table19[[#This Row],[UNITID]]</f>
        <v>223320</v>
      </c>
      <c r="B3199" s="2" t="str">
        <f>Table19[[#This Row],[OUTCOMES MEASURES]]</f>
        <v>Percent of adjusted cohort enrollment status unknown at 8 years</v>
      </c>
      <c r="C3199" s="8">
        <f>Table19[[#This Row],[Growth Rate]]</f>
        <v>0.25</v>
      </c>
      <c r="D3199">
        <f>Table20[[#This Row],[UNITID]]</f>
        <v>223320</v>
      </c>
      <c r="E3199" s="8">
        <f>Table20[[#This Row],[Growth Rate]]</f>
        <v>0.2857142857142857</v>
      </c>
      <c r="F3199">
        <f>Table21[[#This Row],[UNITID]]</f>
        <v>223320</v>
      </c>
      <c r="G3199" s="8">
        <f>Table21[[#This Row],[Growth Rate]]</f>
        <v>1.2068965517241379</v>
      </c>
      <c r="H3199">
        <f>Table5[[#This Row],[UNITID]]</f>
        <v>223320</v>
      </c>
      <c r="I3199" s="8">
        <f>Table5[[#This Row],[Growth Rate]]</f>
        <v>0.967741935483871</v>
      </c>
    </row>
    <row r="3200" spans="1:9" hidden="1">
      <c r="A3200">
        <f>Table19[[#This Row],[UNITID]]</f>
        <v>223506</v>
      </c>
      <c r="B3200" s="2" t="str">
        <f>Table19[[#This Row],[OUTCOMES MEASURES]]</f>
        <v>First-Time, Full-Time Cohort</v>
      </c>
      <c r="C3200" s="8">
        <f>Table19[[#This Row],[Growth Rate]]</f>
        <v>-0.25</v>
      </c>
      <c r="D3200">
        <f>Table20[[#This Row],[UNITID]]</f>
        <v>223506</v>
      </c>
      <c r="E3200" s="8">
        <f>Table20[[#This Row],[Growth Rate]]</f>
        <v>-0.1158021712907117</v>
      </c>
      <c r="F3200">
        <f>Table21[[#This Row],[UNITID]]</f>
        <v>223506</v>
      </c>
      <c r="G3200" s="8">
        <f>Table21[[#This Row],[Growth Rate]]</f>
        <v>-0.13194444444444445</v>
      </c>
      <c r="H3200">
        <f>Table5[[#This Row],[UNITID]]</f>
        <v>223506</v>
      </c>
      <c r="I3200" s="8">
        <f>Table5[[#This Row],[Growth Rate]]</f>
        <v>-3.0959752321981426E-3</v>
      </c>
    </row>
    <row r="3201" spans="1:9" hidden="1">
      <c r="A3201">
        <f>Table19[[#This Row],[UNITID]]</f>
        <v>223506</v>
      </c>
      <c r="B3201" t="str">
        <f>Table19[[#This Row],[OUTCOMES MEASURES]]</f>
        <v>Exclusions to cohort</v>
      </c>
      <c r="C3201" s="7">
        <f>Table19[[#This Row],[Growth Rate]]</f>
        <v>-1</v>
      </c>
      <c r="D3201">
        <f>Table20[[#This Row],[UNITID]]</f>
        <v>223506</v>
      </c>
      <c r="E3201" s="7" t="str">
        <f>Table20[[#This Row],[Growth Rate]]</f>
        <v/>
      </c>
      <c r="F3201">
        <f>Table21[[#This Row],[UNITID]]</f>
        <v>223506</v>
      </c>
      <c r="G3201" s="7" t="str">
        <f>Table21[[#This Row],[Growth Rate]]</f>
        <v/>
      </c>
      <c r="H3201">
        <f>Table5[[#This Row],[UNITID]]</f>
        <v>223506</v>
      </c>
      <c r="I3201" s="7" t="str">
        <f>Table5[[#This Row],[Growth Rate]]</f>
        <v/>
      </c>
    </row>
    <row r="3202" spans="1:9" ht="14.25">
      <c r="A3202" s="63">
        <f>Table19[[#This Row],[UNITID]]</f>
        <v>223506</v>
      </c>
      <c r="B3202" s="63" t="str">
        <f>Table19[[#This Row],[OUTCOMES MEASURES]]</f>
        <v>Adjusted cohort</v>
      </c>
      <c r="C3202" s="64">
        <f>Table19[[#This Row],[Growth Rate]]</f>
        <v>-0.24827586206896551</v>
      </c>
      <c r="D3202">
        <f>Table20[[#This Row],[UNITID]]</f>
        <v>223506</v>
      </c>
      <c r="E3202" s="64">
        <f>Table20[[#This Row],[Growth Rate]]</f>
        <v>-0.1158021712907117</v>
      </c>
      <c r="F3202">
        <f>Table21[[#This Row],[UNITID]]</f>
        <v>223506</v>
      </c>
      <c r="G3202" s="155">
        <f>Table21[[#This Row],[Growth Rate]]</f>
        <v>-0.13194444444444445</v>
      </c>
      <c r="H3202">
        <f>Table5[[#This Row],[UNITID]]</f>
        <v>223506</v>
      </c>
      <c r="I3202" s="64">
        <f>Table5[[#This Row],[Growth Rate]]</f>
        <v>-3.0959752321981426E-3</v>
      </c>
    </row>
    <row r="3203" spans="1:9" hidden="1">
      <c r="A3203">
        <f>Table19[[#This Row],[UNITID]]</f>
        <v>223506</v>
      </c>
      <c r="B3203" t="str">
        <f>Table19[[#This Row],[OUTCOMES MEASURES]]</f>
        <v>Number of adjusted cohort receiving a certificate at 4 years</v>
      </c>
      <c r="C3203" s="7">
        <f>Table19[[#This Row],[Growth Rate]]</f>
        <v>1.0666666666666667</v>
      </c>
      <c r="D3203">
        <f>Table20[[#This Row],[UNITID]]</f>
        <v>223506</v>
      </c>
      <c r="E3203" s="7">
        <f>Table20[[#This Row],[Growth Rate]]</f>
        <v>0.82926829268292679</v>
      </c>
      <c r="F3203">
        <f>Table21[[#This Row],[UNITID]]</f>
        <v>223506</v>
      </c>
      <c r="G3203" s="7">
        <f>Table21[[#This Row],[Growth Rate]]</f>
        <v>2.9090909090909092</v>
      </c>
      <c r="H3203">
        <f>Table5[[#This Row],[UNITID]]</f>
        <v>223506</v>
      </c>
      <c r="I3203" s="7">
        <f>Table5[[#This Row],[Growth Rate]]</f>
        <v>2.8</v>
      </c>
    </row>
    <row r="3204" spans="1:9" hidden="1">
      <c r="A3204">
        <f>Table19[[#This Row],[UNITID]]</f>
        <v>223506</v>
      </c>
      <c r="B3204" t="str">
        <f>Table19[[#This Row],[OUTCOMES MEASURES]]</f>
        <v>Number of adjusted cohort receiving an Associate's degree at 4 years</v>
      </c>
      <c r="C3204" s="7">
        <f>Table19[[#This Row],[Growth Rate]]</f>
        <v>0.34408602150537637</v>
      </c>
      <c r="D3204">
        <f>Table20[[#This Row],[UNITID]]</f>
        <v>223506</v>
      </c>
      <c r="E3204" s="7">
        <f>Table20[[#This Row],[Growth Rate]]</f>
        <v>-8.8607594936708861E-2</v>
      </c>
      <c r="F3204">
        <f>Table21[[#This Row],[UNITID]]</f>
        <v>223506</v>
      </c>
      <c r="G3204" s="7">
        <f>Table21[[#This Row],[Growth Rate]]</f>
        <v>-0.20588235294117646</v>
      </c>
      <c r="H3204">
        <f>Table5[[#This Row],[UNITID]]</f>
        <v>223506</v>
      </c>
      <c r="I3204" s="7">
        <f>Table5[[#This Row],[Growth Rate]]</f>
        <v>0.12903225806451613</v>
      </c>
    </row>
    <row r="3205" spans="1:9" hidden="1">
      <c r="A3205">
        <f>Table19[[#This Row],[UNITID]]</f>
        <v>223506</v>
      </c>
      <c r="B3205" t="str">
        <f>Table19[[#This Row],[OUTCOMES MEASURES]]</f>
        <v>Number of adjusted cohort receiving a Bachelor's degree at 4 years</v>
      </c>
      <c r="C3205" s="7">
        <f>Table19[[#This Row],[Growth Rate]]</f>
        <v>-1</v>
      </c>
      <c r="D3205">
        <f>Table20[[#This Row],[UNITID]]</f>
        <v>223506</v>
      </c>
      <c r="E3205" s="7" t="str">
        <f>Table20[[#This Row],[Growth Rate]]</f>
        <v/>
      </c>
      <c r="F3205">
        <f>Table21[[#This Row],[UNITID]]</f>
        <v>223506</v>
      </c>
      <c r="G3205" s="7">
        <f>Table21[[#This Row],[Growth Rate]]</f>
        <v>4</v>
      </c>
      <c r="H3205">
        <f>Table5[[#This Row],[UNITID]]</f>
        <v>223506</v>
      </c>
      <c r="I3205" s="7">
        <f>Table5[[#This Row],[Growth Rate]]</f>
        <v>5</v>
      </c>
    </row>
    <row r="3206" spans="1:9" hidden="1">
      <c r="A3206">
        <f>Table19[[#This Row],[UNITID]]</f>
        <v>223506</v>
      </c>
      <c r="B3206" s="2" t="str">
        <f>Table19[[#This Row],[OUTCOMES MEASURES]]</f>
        <v>Number of adjusted cohort receiving an award at 4 years</v>
      </c>
      <c r="C3206" s="7">
        <f>Table19[[#This Row],[Growth Rate]]</f>
        <v>0.43119266055045874</v>
      </c>
      <c r="D3206">
        <f>Table20[[#This Row],[UNITID]]</f>
        <v>223506</v>
      </c>
      <c r="E3206" s="7">
        <f>Table20[[#This Row],[Growth Rate]]</f>
        <v>0.23333333333333334</v>
      </c>
      <c r="F3206">
        <f>Table21[[#This Row],[UNITID]]</f>
        <v>223506</v>
      </c>
      <c r="G3206" s="21">
        <f>Table21[[#This Row],[Growth Rate]]</f>
        <v>0.63043478260869568</v>
      </c>
      <c r="H3206">
        <f>Table5[[#This Row],[UNITID]]</f>
        <v>223506</v>
      </c>
      <c r="I3206" s="7">
        <f>Table5[[#This Row],[Growth Rate]]</f>
        <v>1.0851063829787233</v>
      </c>
    </row>
    <row r="3207" spans="1:9" ht="14.25">
      <c r="A3207" s="63">
        <f>Table19[[#This Row],[UNITID]]</f>
        <v>223506</v>
      </c>
      <c r="B3207" s="148" t="str">
        <f>Table19[[#This Row],[OUTCOMES MEASURES]]</f>
        <v>Percent of adjusted cohort receiving an award at 4 years</v>
      </c>
      <c r="C3207" s="156">
        <f>Table19[[#This Row],[Growth Rate]]</f>
        <v>0.92</v>
      </c>
      <c r="D3207">
        <f>Table20[[#This Row],[UNITID]]</f>
        <v>223506</v>
      </c>
      <c r="E3207" s="156">
        <f>Table20[[#This Row],[Growth Rate]]</f>
        <v>0.42857142857142855</v>
      </c>
      <c r="F3207">
        <f>Table21[[#This Row],[UNITID]]</f>
        <v>223506</v>
      </c>
      <c r="G3207" s="157">
        <f>Table21[[#This Row],[Growth Rate]]</f>
        <v>0.875</v>
      </c>
      <c r="H3207">
        <f>Table5[[#This Row],[UNITID]]</f>
        <v>223506</v>
      </c>
      <c r="I3207" s="156">
        <f>Table5[[#This Row],[Growth Rate]]</f>
        <v>1</v>
      </c>
    </row>
    <row r="3208" spans="1:9" hidden="1">
      <c r="A3208">
        <f>Table19[[#This Row],[UNITID]]</f>
        <v>223506</v>
      </c>
      <c r="B3208" t="str">
        <f>Table19[[#This Row],[OUTCOMES MEASURES]]</f>
        <v>Number of adjusted cohort receiving a certificate at 6 years</v>
      </c>
      <c r="C3208" s="7">
        <f>Table19[[#This Row],[Growth Rate]]</f>
        <v>1</v>
      </c>
      <c r="D3208">
        <f>Table20[[#This Row],[UNITID]]</f>
        <v>223506</v>
      </c>
      <c r="E3208" s="7">
        <f>Table20[[#This Row],[Growth Rate]]</f>
        <v>0.33333333333333331</v>
      </c>
      <c r="F3208">
        <f>Table21[[#This Row],[UNITID]]</f>
        <v>223506</v>
      </c>
      <c r="G3208" s="7">
        <f>Table21[[#This Row],[Growth Rate]]</f>
        <v>2.5833333333333335</v>
      </c>
      <c r="H3208">
        <f>Table5[[#This Row],[UNITID]]</f>
        <v>223506</v>
      </c>
      <c r="I3208" s="7">
        <f>Table5[[#This Row],[Growth Rate]]</f>
        <v>2.375</v>
      </c>
    </row>
    <row r="3209" spans="1:9" hidden="1">
      <c r="A3209">
        <f>Table19[[#This Row],[UNITID]]</f>
        <v>223506</v>
      </c>
      <c r="B3209" t="str">
        <f>Table19[[#This Row],[OUTCOMES MEASURES]]</f>
        <v>Number of adjusted cohort receiving an Associate's degree at 6 years</v>
      </c>
      <c r="C3209" s="7">
        <f>Table19[[#This Row],[Growth Rate]]</f>
        <v>0.15966386554621848</v>
      </c>
      <c r="D3209">
        <f>Table20[[#This Row],[UNITID]]</f>
        <v>223506</v>
      </c>
      <c r="E3209" s="7">
        <f>Table20[[#This Row],[Growth Rate]]</f>
        <v>-9.1743119266055051E-2</v>
      </c>
      <c r="F3209">
        <f>Table21[[#This Row],[UNITID]]</f>
        <v>223506</v>
      </c>
      <c r="G3209" s="7">
        <f>Table21[[#This Row],[Growth Rate]]</f>
        <v>-0.18181818181818182</v>
      </c>
      <c r="H3209">
        <f>Table5[[#This Row],[UNITID]]</f>
        <v>223506</v>
      </c>
      <c r="I3209" s="7">
        <f>Table5[[#This Row],[Growth Rate]]</f>
        <v>0.12195121951219512</v>
      </c>
    </row>
    <row r="3210" spans="1:9" hidden="1">
      <c r="A3210">
        <f>Table19[[#This Row],[UNITID]]</f>
        <v>223506</v>
      </c>
      <c r="B3210" t="str">
        <f>Table19[[#This Row],[OUTCOMES MEASURES]]</f>
        <v>Number of adjusted cohort receiving a Bachelor's degree at 6 years</v>
      </c>
      <c r="C3210" s="7">
        <f>Table19[[#This Row],[Growth Rate]]</f>
        <v>0.66666666666666663</v>
      </c>
      <c r="D3210">
        <f>Table20[[#This Row],[UNITID]]</f>
        <v>223506</v>
      </c>
      <c r="E3210" s="7">
        <f>Table20[[#This Row],[Growth Rate]]</f>
        <v>-0.66666666666666663</v>
      </c>
      <c r="F3210">
        <f>Table21[[#This Row],[UNITID]]</f>
        <v>223506</v>
      </c>
      <c r="G3210" s="7">
        <f>Table21[[#This Row],[Growth Rate]]</f>
        <v>0.66666666666666663</v>
      </c>
      <c r="H3210">
        <f>Table5[[#This Row],[UNITID]]</f>
        <v>223506</v>
      </c>
      <c r="I3210" s="7">
        <f>Table5[[#This Row],[Growth Rate]]</f>
        <v>0.75</v>
      </c>
    </row>
    <row r="3211" spans="1:9" hidden="1">
      <c r="A3211">
        <f>Table19[[#This Row],[UNITID]]</f>
        <v>223506</v>
      </c>
      <c r="B3211" s="2" t="str">
        <f>Table19[[#This Row],[OUTCOMES MEASURES]]</f>
        <v>Number of adjusted cohort receiving an award at 6 years</v>
      </c>
      <c r="C3211" s="7">
        <f>Table19[[#This Row],[Growth Rate]]</f>
        <v>0.26277372262773724</v>
      </c>
      <c r="D3211">
        <f>Table20[[#This Row],[UNITID]]</f>
        <v>223506</v>
      </c>
      <c r="E3211" s="7">
        <f>Table20[[#This Row],[Growth Rate]]</f>
        <v>4.142011834319527E-2</v>
      </c>
      <c r="F3211">
        <f>Table21[[#This Row],[UNITID]]</f>
        <v>223506</v>
      </c>
      <c r="G3211" s="21">
        <f>Table21[[#This Row],[Growth Rate]]</f>
        <v>0.5625</v>
      </c>
      <c r="H3211">
        <f>Table5[[#This Row],[UNITID]]</f>
        <v>223506</v>
      </c>
      <c r="I3211" s="7">
        <f>Table5[[#This Row],[Growth Rate]]</f>
        <v>0.75409836065573765</v>
      </c>
    </row>
    <row r="3212" spans="1:9" ht="14.25">
      <c r="A3212" s="63">
        <f>Table19[[#This Row],[UNITID]]</f>
        <v>223506</v>
      </c>
      <c r="B3212" s="148" t="str">
        <f>Table19[[#This Row],[OUTCOMES MEASURES]]</f>
        <v>Percent of adjusted cohort receiving an award at 6 years</v>
      </c>
      <c r="C3212" s="156">
        <f>Table19[[#This Row],[Growth Rate]]</f>
        <v>0.70967741935483875</v>
      </c>
      <c r="D3212">
        <f>Table20[[#This Row],[UNITID]]</f>
        <v>223506</v>
      </c>
      <c r="E3212" s="156">
        <f>Table20[[#This Row],[Growth Rate]]</f>
        <v>0.2</v>
      </c>
      <c r="F3212">
        <f>Table21[[#This Row],[UNITID]]</f>
        <v>223506</v>
      </c>
      <c r="G3212" s="157">
        <f>Table21[[#This Row],[Growth Rate]]</f>
        <v>0.81818181818181823</v>
      </c>
      <c r="H3212">
        <f>Table5[[#This Row],[UNITID]]</f>
        <v>223506</v>
      </c>
      <c r="I3212" s="156">
        <f>Table5[[#This Row],[Growth Rate]]</f>
        <v>0.73684210526315785</v>
      </c>
    </row>
    <row r="3213" spans="1:9" hidden="1">
      <c r="A3213">
        <f>Table19[[#This Row],[UNITID]]</f>
        <v>223506</v>
      </c>
      <c r="B3213" t="str">
        <f>Table19[[#This Row],[OUTCOMES MEASURES]]</f>
        <v>Number of adjusted cohort receiving a certificate at 8 years</v>
      </c>
      <c r="C3213" s="7">
        <f>Table19[[#This Row],[Growth Rate]]</f>
        <v>0.82352941176470584</v>
      </c>
      <c r="D3213">
        <f>Table20[[#This Row],[UNITID]]</f>
        <v>223506</v>
      </c>
      <c r="E3213" s="7">
        <f>Table20[[#This Row],[Growth Rate]]</f>
        <v>0.39655172413793105</v>
      </c>
      <c r="F3213">
        <f>Table21[[#This Row],[UNITID]]</f>
        <v>223506</v>
      </c>
      <c r="G3213" s="7">
        <f>Table21[[#This Row],[Growth Rate]]</f>
        <v>2.0714285714285716</v>
      </c>
      <c r="H3213">
        <f>Table5[[#This Row],[UNITID]]</f>
        <v>223506</v>
      </c>
      <c r="I3213" s="7">
        <f>Table5[[#This Row],[Growth Rate]]</f>
        <v>2.2352941176470589</v>
      </c>
    </row>
    <row r="3214" spans="1:9" hidden="1">
      <c r="A3214">
        <f>Table19[[#This Row],[UNITID]]</f>
        <v>223506</v>
      </c>
      <c r="B3214" t="str">
        <f>Table19[[#This Row],[OUTCOMES MEASURES]]</f>
        <v>Number of adjusted cohort receiving an Associate's degree at 8 years</v>
      </c>
      <c r="C3214" s="7">
        <f>Table19[[#This Row],[Growth Rate]]</f>
        <v>6.9230769230769235E-2</v>
      </c>
      <c r="D3214">
        <f>Table20[[#This Row],[UNITID]]</f>
        <v>223506</v>
      </c>
      <c r="E3214" s="7">
        <f>Table20[[#This Row],[Growth Rate]]</f>
        <v>-0.23357664233576642</v>
      </c>
      <c r="F3214">
        <f>Table21[[#This Row],[UNITID]]</f>
        <v>223506</v>
      </c>
      <c r="G3214" s="7">
        <f>Table21[[#This Row],[Growth Rate]]</f>
        <v>-0.22857142857142856</v>
      </c>
      <c r="H3214">
        <f>Table5[[#This Row],[UNITID]]</f>
        <v>223506</v>
      </c>
      <c r="I3214" s="7">
        <f>Table5[[#This Row],[Growth Rate]]</f>
        <v>-0.02</v>
      </c>
    </row>
    <row r="3215" spans="1:9" hidden="1">
      <c r="A3215">
        <f>Table19[[#This Row],[UNITID]]</f>
        <v>223506</v>
      </c>
      <c r="B3215" t="str">
        <f>Table19[[#This Row],[OUTCOMES MEASURES]]</f>
        <v>Number of adjusted cohort receiving a Bachelor's degree at 8 years</v>
      </c>
      <c r="C3215" s="7">
        <f>Table19[[#This Row],[Growth Rate]]</f>
        <v>0.8</v>
      </c>
      <c r="D3215">
        <f>Table20[[#This Row],[UNITID]]</f>
        <v>223506</v>
      </c>
      <c r="E3215" s="7">
        <f>Table20[[#This Row],[Growth Rate]]</f>
        <v>-0.14285714285714285</v>
      </c>
      <c r="F3215">
        <f>Table21[[#This Row],[UNITID]]</f>
        <v>223506</v>
      </c>
      <c r="G3215" s="7">
        <f>Table21[[#This Row],[Growth Rate]]</f>
        <v>0.5</v>
      </c>
      <c r="H3215">
        <f>Table5[[#This Row],[UNITID]]</f>
        <v>223506</v>
      </c>
      <c r="I3215" s="7">
        <f>Table5[[#This Row],[Growth Rate]]</f>
        <v>0.75</v>
      </c>
    </row>
    <row r="3216" spans="1:9" hidden="1">
      <c r="A3216">
        <f>Table19[[#This Row],[UNITID]]</f>
        <v>223506</v>
      </c>
      <c r="B3216" t="str">
        <f>Table19[[#This Row],[OUTCOMES MEASURES]]</f>
        <v>Number of adjusted cohort receiving an award at 8 years</v>
      </c>
      <c r="C3216" s="7">
        <f>Table19[[#This Row],[Growth Rate]]</f>
        <v>0.17763157894736842</v>
      </c>
      <c r="D3216">
        <f>Table20[[#This Row],[UNITID]]</f>
        <v>223506</v>
      </c>
      <c r="E3216" s="7">
        <f>Table20[[#This Row],[Growth Rate]]</f>
        <v>-4.9504950495049507E-2</v>
      </c>
      <c r="F3216">
        <f>Table21[[#This Row],[UNITID]]</f>
        <v>223506</v>
      </c>
      <c r="G3216" s="7">
        <f>Table21[[#This Row],[Growth Rate]]</f>
        <v>0.43396226415094341</v>
      </c>
      <c r="H3216">
        <f>Table5[[#This Row],[UNITID]]</f>
        <v>223506</v>
      </c>
      <c r="I3216" s="7">
        <f>Table5[[#This Row],[Growth Rate]]</f>
        <v>0.56338028169014087</v>
      </c>
    </row>
    <row r="3217" spans="1:9" hidden="1">
      <c r="A3217">
        <f>Table19[[#This Row],[UNITID]]</f>
        <v>223506</v>
      </c>
      <c r="B3217" t="str">
        <f>Table19[[#This Row],[OUTCOMES MEASURES]]</f>
        <v>Number of adjusted cohort still enrolled at your institution at 8 years</v>
      </c>
      <c r="C3217" s="7">
        <f>Table19[[#This Row],[Growth Rate]]</f>
        <v>-0.13636363636363635</v>
      </c>
      <c r="D3217">
        <f>Table20[[#This Row],[UNITID]]</f>
        <v>223506</v>
      </c>
      <c r="E3217" s="7">
        <f>Table20[[#This Row],[Growth Rate]]</f>
        <v>5.8823529411764705E-2</v>
      </c>
      <c r="F3217">
        <f>Table21[[#This Row],[UNITID]]</f>
        <v>223506</v>
      </c>
      <c r="G3217" s="7">
        <f>Table21[[#This Row],[Growth Rate]]</f>
        <v>0</v>
      </c>
      <c r="H3217">
        <f>Table5[[#This Row],[UNITID]]</f>
        <v>223506</v>
      </c>
      <c r="I3217" s="7">
        <f>Table5[[#This Row],[Growth Rate]]</f>
        <v>-0.4</v>
      </c>
    </row>
    <row r="3218" spans="1:9" hidden="1">
      <c r="A3218">
        <f>Table19[[#This Row],[UNITID]]</f>
        <v>223506</v>
      </c>
      <c r="B3218" t="str">
        <f>Table19[[#This Row],[OUTCOMES MEASURES]]</f>
        <v>Number of adjusted cohort who enrolled subsequently at another institution at 8 years</v>
      </c>
      <c r="C3218" s="7">
        <f>Table19[[#This Row],[Growth Rate]]</f>
        <v>-0.37634408602150538</v>
      </c>
      <c r="D3218">
        <f>Table20[[#This Row],[UNITID]]</f>
        <v>223506</v>
      </c>
      <c r="E3218" s="7">
        <f>Table20[[#This Row],[Growth Rate]]</f>
        <v>-0.3719806763285024</v>
      </c>
      <c r="F3218">
        <f>Table21[[#This Row],[UNITID]]</f>
        <v>223506</v>
      </c>
      <c r="G3218" s="7">
        <f>Table21[[#This Row],[Growth Rate]]</f>
        <v>-0.44444444444444442</v>
      </c>
      <c r="H3218">
        <f>Table5[[#This Row],[UNITID]]</f>
        <v>223506</v>
      </c>
      <c r="I3218" s="7">
        <f>Table5[[#This Row],[Growth Rate]]</f>
        <v>-0.18110236220472442</v>
      </c>
    </row>
    <row r="3219" spans="1:9" hidden="1">
      <c r="A3219">
        <f>Table19[[#This Row],[UNITID]]</f>
        <v>223506</v>
      </c>
      <c r="B3219" s="2" t="str">
        <f>Table19[[#This Row],[OUTCOMES MEASURES]]</f>
        <v>Number of adjusted cohort whose subsequent enrollment status is unknown at 8 years</v>
      </c>
      <c r="C3219" s="8">
        <f>Table19[[#This Row],[Growth Rate]]</f>
        <v>-0.57738095238095233</v>
      </c>
      <c r="D3219">
        <f>Table20[[#This Row],[UNITID]]</f>
        <v>223506</v>
      </c>
      <c r="E3219" s="7">
        <f>Table20[[#This Row],[Growth Rate]]</f>
        <v>-2.8497409326424871E-2</v>
      </c>
      <c r="F3219">
        <f>Table21[[#This Row],[UNITID]]</f>
        <v>223506</v>
      </c>
      <c r="G3219" s="7">
        <f>Table21[[#This Row],[Growth Rate]]</f>
        <v>-0.52</v>
      </c>
      <c r="H3219">
        <f>Table5[[#This Row],[UNITID]]</f>
        <v>223506</v>
      </c>
      <c r="I3219" s="7">
        <f>Table5[[#This Row],[Growth Rate]]</f>
        <v>-0.12173913043478261</v>
      </c>
    </row>
    <row r="3220" spans="1:9" hidden="1">
      <c r="A3220">
        <f>Table19[[#This Row],[UNITID]]</f>
        <v>223506</v>
      </c>
      <c r="B3220" s="2" t="str">
        <f>Table19[[#This Row],[OUTCOMES MEASURES]]</f>
        <v>Number of adjusted cohort who did not receive an award from your institution at 8 years</v>
      </c>
      <c r="C3220" s="7">
        <f>Table19[[#This Row],[Growth Rate]]</f>
        <v>-0.47703180212014135</v>
      </c>
      <c r="D3220">
        <f>Table20[[#This Row],[UNITID]]</f>
        <v>223506</v>
      </c>
      <c r="E3220" s="7">
        <f>Table20[[#This Row],[Growth Rate]]</f>
        <v>-0.13716108452950559</v>
      </c>
      <c r="F3220">
        <f>Table21[[#This Row],[UNITID]]</f>
        <v>223506</v>
      </c>
      <c r="G3220" s="21">
        <f>Table21[[#This Row],[Growth Rate]]</f>
        <v>-0.46153846153846156</v>
      </c>
      <c r="H3220">
        <f>Table5[[#This Row],[UNITID]]</f>
        <v>223506</v>
      </c>
      <c r="I3220" s="7">
        <f>Table5[[#This Row],[Growth Rate]]</f>
        <v>-0.1626984126984127</v>
      </c>
    </row>
    <row r="3221" spans="1:9" ht="14.25">
      <c r="A3221" s="63">
        <f>Table19[[#This Row],[UNITID]]</f>
        <v>223506</v>
      </c>
      <c r="B3221" s="148" t="str">
        <f>Table19[[#This Row],[OUTCOMES MEASURES]]</f>
        <v>Percent of adjusted cohort receiving an award at 8 years</v>
      </c>
      <c r="C3221" s="156">
        <f>Table19[[#This Row],[Growth Rate]]</f>
        <v>0.5714285714285714</v>
      </c>
      <c r="D3221">
        <f>Table20[[#This Row],[UNITID]]</f>
        <v>223506</v>
      </c>
      <c r="E3221" s="156">
        <f>Table20[[#This Row],[Growth Rate]]</f>
        <v>8.3333333333333329E-2</v>
      </c>
      <c r="F3221">
        <f>Table21[[#This Row],[UNITID]]</f>
        <v>223506</v>
      </c>
      <c r="G3221" s="157">
        <f>Table21[[#This Row],[Growth Rate]]</f>
        <v>0.64864864864864868</v>
      </c>
      <c r="H3221">
        <f>Table5[[#This Row],[UNITID]]</f>
        <v>223506</v>
      </c>
      <c r="I3221" s="156">
        <f>Table5[[#This Row],[Growth Rate]]</f>
        <v>0.54545454545454541</v>
      </c>
    </row>
    <row r="3222" spans="1:9" hidden="1">
      <c r="A3222">
        <f>Table19[[#This Row],[UNITID]]</f>
        <v>223506</v>
      </c>
      <c r="B3222" s="2" t="str">
        <f>Table19[[#This Row],[OUTCOMES MEASURES]]</f>
        <v>Percent of adjusted cohort still or subsequently enrolled at 8 years</v>
      </c>
      <c r="C3222" s="8">
        <f>Table19[[#This Row],[Growth Rate]]</f>
        <v>-7.6923076923076927E-2</v>
      </c>
      <c r="D3222">
        <f>Table20[[#This Row],[UNITID]]</f>
        <v>223506</v>
      </c>
      <c r="E3222" s="7">
        <f>Table20[[#This Row],[Growth Rate]]</f>
        <v>-0.20689655172413793</v>
      </c>
      <c r="F3222">
        <f>Table21[[#This Row],[UNITID]]</f>
        <v>223506</v>
      </c>
      <c r="G3222" s="21">
        <f>Table21[[#This Row],[Growth Rate]]</f>
        <v>-0.2857142857142857</v>
      </c>
      <c r="H3222">
        <f>Table5[[#This Row],[UNITID]]</f>
        <v>223506</v>
      </c>
      <c r="I3222" s="7">
        <f>Table5[[#This Row],[Growth Rate]]</f>
        <v>-0.19047619047619047</v>
      </c>
    </row>
    <row r="3223" spans="1:9" ht="14.25">
      <c r="A3223" s="63">
        <f>Table19[[#This Row],[UNITID]]</f>
        <v>223506</v>
      </c>
      <c r="B3223" s="148" t="str">
        <f>Table19[[#This Row],[OUTCOMES MEASURES]]</f>
        <v>Percent of adjusted cohort still enrolled at your institution at 8 years</v>
      </c>
      <c r="C3223" s="156">
        <f>Table19[[#This Row],[Growth Rate]]</f>
        <v>0.2</v>
      </c>
      <c r="D3223">
        <f>Table20[[#This Row],[UNITID]]</f>
        <v>223506</v>
      </c>
      <c r="E3223" s="156">
        <f>Table20[[#This Row],[Growth Rate]]</f>
        <v>0.25</v>
      </c>
      <c r="F3223">
        <f>Table21[[#This Row],[UNITID]]</f>
        <v>223506</v>
      </c>
      <c r="G3223" s="158">
        <f>Table21[[#This Row],[Growth Rate]]</f>
        <v>0.33333333333333331</v>
      </c>
      <c r="H3223">
        <f>Table5[[#This Row],[UNITID]]</f>
        <v>223506</v>
      </c>
      <c r="I3223" s="156">
        <f>Table5[[#This Row],[Growth Rate]]</f>
        <v>-0.33333333333333331</v>
      </c>
    </row>
    <row r="3224" spans="1:9" ht="14.25">
      <c r="A3224" s="63">
        <f>Table19[[#This Row],[UNITID]]</f>
        <v>223506</v>
      </c>
      <c r="B3224" s="148" t="str">
        <f>Table19[[#This Row],[OUTCOMES MEASURES]]</f>
        <v>Percent of adjusted cohort enrolled subsequently at another institution at 8 years</v>
      </c>
      <c r="C3224" s="156">
        <f>Table19[[#This Row],[Growth Rate]]</f>
        <v>-0.14285714285714285</v>
      </c>
      <c r="D3224">
        <f>Table20[[#This Row],[UNITID]]</f>
        <v>223506</v>
      </c>
      <c r="E3224" s="64">
        <f>Table20[[#This Row],[Growth Rate]]</f>
        <v>-0.28000000000000003</v>
      </c>
      <c r="F3224">
        <f>Table21[[#This Row],[UNITID]]</f>
        <v>223506</v>
      </c>
      <c r="G3224" s="158">
        <f>Table21[[#This Row],[Growth Rate]]</f>
        <v>-0.36</v>
      </c>
      <c r="H3224">
        <f>Table5[[#This Row],[UNITID]]</f>
        <v>223506</v>
      </c>
      <c r="I3224" s="64">
        <f>Table5[[#This Row],[Growth Rate]]</f>
        <v>-0.17948717948717949</v>
      </c>
    </row>
    <row r="3225" spans="1:9" hidden="1">
      <c r="A3225">
        <f>Table19[[#This Row],[UNITID]]</f>
        <v>223506</v>
      </c>
      <c r="B3225" s="2" t="str">
        <f>Table19[[#This Row],[OUTCOMES MEASURES]]</f>
        <v>Percent of adjusted cohort enrollment status unknown at 8 years</v>
      </c>
      <c r="C3225" s="8">
        <f>Table19[[#This Row],[Growth Rate]]</f>
        <v>-0.4358974358974359</v>
      </c>
      <c r="D3225">
        <f>Table20[[#This Row],[UNITID]]</f>
        <v>223506</v>
      </c>
      <c r="E3225" s="8">
        <f>Table20[[#This Row],[Growth Rate]]</f>
        <v>8.5106382978723402E-2</v>
      </c>
      <c r="F3225">
        <f>Table21[[#This Row],[UNITID]]</f>
        <v>223506</v>
      </c>
      <c r="G3225" s="8">
        <f>Table21[[#This Row],[Growth Rate]]</f>
        <v>-0.45714285714285713</v>
      </c>
      <c r="H3225">
        <f>Table5[[#This Row],[UNITID]]</f>
        <v>223506</v>
      </c>
      <c r="I3225" s="8">
        <f>Table5[[#This Row],[Growth Rate]]</f>
        <v>-0.1388888888888889</v>
      </c>
    </row>
    <row r="3226" spans="1:9" hidden="1">
      <c r="A3226">
        <f>Table19[[#This Row],[UNITID]]</f>
        <v>224615</v>
      </c>
      <c r="B3226" s="2" t="str">
        <f>Table19[[#This Row],[OUTCOMES MEASURES]]</f>
        <v>First-Time, Full-Time Cohort</v>
      </c>
      <c r="C3226" s="8">
        <f>Table19[[#This Row],[Growth Rate]]</f>
        <v>6.8963893249607535</v>
      </c>
      <c r="D3226">
        <f>Table20[[#This Row],[UNITID]]</f>
        <v>224615</v>
      </c>
      <c r="E3226" s="8">
        <f>Table20[[#This Row],[Growth Rate]]</f>
        <v>3.2489862124898621</v>
      </c>
      <c r="F3226">
        <f>Table21[[#This Row],[UNITID]]</f>
        <v>224615</v>
      </c>
      <c r="G3226" s="8">
        <f>Table21[[#This Row],[Growth Rate]]</f>
        <v>58.571428571428569</v>
      </c>
      <c r="H3226">
        <f>Table5[[#This Row],[UNITID]]</f>
        <v>224615</v>
      </c>
      <c r="I3226" s="8">
        <f>Table5[[#This Row],[Growth Rate]]</f>
        <v>48.03478260869565</v>
      </c>
    </row>
    <row r="3227" spans="1:9" hidden="1">
      <c r="A3227">
        <f>Table19[[#This Row],[UNITID]]</f>
        <v>224615</v>
      </c>
      <c r="B3227" t="str">
        <f>Table19[[#This Row],[OUTCOMES MEASURES]]</f>
        <v>Exclusions to cohort</v>
      </c>
      <c r="C3227" s="7" t="str">
        <f>Table19[[#This Row],[Growth Rate]]</f>
        <v/>
      </c>
      <c r="D3227">
        <f>Table20[[#This Row],[UNITID]]</f>
        <v>224615</v>
      </c>
      <c r="E3227" s="7" t="str">
        <f>Table20[[#This Row],[Growth Rate]]</f>
        <v/>
      </c>
      <c r="F3227">
        <f>Table21[[#This Row],[UNITID]]</f>
        <v>224615</v>
      </c>
      <c r="G3227" s="7" t="str">
        <f>Table21[[#This Row],[Growth Rate]]</f>
        <v/>
      </c>
      <c r="H3227">
        <f>Table5[[#This Row],[UNITID]]</f>
        <v>224615</v>
      </c>
      <c r="I3227" s="7" t="str">
        <f>Table5[[#This Row],[Growth Rate]]</f>
        <v/>
      </c>
    </row>
    <row r="3228" spans="1:9" ht="14.25">
      <c r="A3228" s="63">
        <f>Table19[[#This Row],[UNITID]]</f>
        <v>224615</v>
      </c>
      <c r="B3228" s="63" t="str">
        <f>Table19[[#This Row],[OUTCOMES MEASURES]]</f>
        <v>Adjusted cohort</v>
      </c>
      <c r="C3228" s="64">
        <f>Table19[[#This Row],[Growth Rate]]</f>
        <v>6.8963893249607535</v>
      </c>
      <c r="D3228">
        <f>Table20[[#This Row],[UNITID]]</f>
        <v>224615</v>
      </c>
      <c r="E3228" s="64">
        <f>Table20[[#This Row],[Growth Rate]]</f>
        <v>3.2489862124898621</v>
      </c>
      <c r="F3228">
        <f>Table21[[#This Row],[UNITID]]</f>
        <v>224615</v>
      </c>
      <c r="G3228" s="155">
        <f>Table21[[#This Row],[Growth Rate]]</f>
        <v>58.571428571428569</v>
      </c>
      <c r="H3228">
        <f>Table5[[#This Row],[UNITID]]</f>
        <v>224615</v>
      </c>
      <c r="I3228" s="64">
        <f>Table5[[#This Row],[Growth Rate]]</f>
        <v>48.03478260869565</v>
      </c>
    </row>
    <row r="3229" spans="1:9" hidden="1">
      <c r="A3229">
        <f>Table19[[#This Row],[UNITID]]</f>
        <v>224615</v>
      </c>
      <c r="B3229" t="str">
        <f>Table19[[#This Row],[OUTCOMES MEASURES]]</f>
        <v>Number of adjusted cohort receiving a certificate at 4 years</v>
      </c>
      <c r="C3229" s="7">
        <f>Table19[[#This Row],[Growth Rate]]</f>
        <v>12.375</v>
      </c>
      <c r="D3229">
        <f>Table20[[#This Row],[UNITID]]</f>
        <v>224615</v>
      </c>
      <c r="E3229" s="7">
        <f>Table20[[#This Row],[Growth Rate]]</f>
        <v>7.083333333333333</v>
      </c>
      <c r="F3229">
        <f>Table21[[#This Row],[UNITID]]</f>
        <v>224615</v>
      </c>
      <c r="G3229" s="7">
        <f>Table21[[#This Row],[Growth Rate]]</f>
        <v>94</v>
      </c>
      <c r="H3229">
        <f>Table5[[#This Row],[UNITID]]</f>
        <v>224615</v>
      </c>
      <c r="I3229" s="7">
        <f>Table5[[#This Row],[Growth Rate]]</f>
        <v>73</v>
      </c>
    </row>
    <row r="3230" spans="1:9" hidden="1">
      <c r="A3230">
        <f>Table19[[#This Row],[UNITID]]</f>
        <v>224615</v>
      </c>
      <c r="B3230" t="str">
        <f>Table19[[#This Row],[OUTCOMES MEASURES]]</f>
        <v>Number of adjusted cohort receiving an Associate's degree at 4 years</v>
      </c>
      <c r="C3230" s="7">
        <f>Table19[[#This Row],[Growth Rate]]</f>
        <v>35.941176470588232</v>
      </c>
      <c r="D3230">
        <f>Table20[[#This Row],[UNITID]]</f>
        <v>224615</v>
      </c>
      <c r="E3230" s="7">
        <f>Table20[[#This Row],[Growth Rate]]</f>
        <v>13.617647058823529</v>
      </c>
      <c r="F3230">
        <f>Table21[[#This Row],[UNITID]]</f>
        <v>224615</v>
      </c>
      <c r="G3230" s="7">
        <f>Table21[[#This Row],[Growth Rate]]</f>
        <v>241.33333333333334</v>
      </c>
      <c r="H3230">
        <f>Table5[[#This Row],[UNITID]]</f>
        <v>224615</v>
      </c>
      <c r="I3230" s="7">
        <f>Table5[[#This Row],[Growth Rate]]</f>
        <v>33.700000000000003</v>
      </c>
    </row>
    <row r="3231" spans="1:9" hidden="1">
      <c r="A3231">
        <f>Table19[[#This Row],[UNITID]]</f>
        <v>224615</v>
      </c>
      <c r="B3231" t="str">
        <f>Table19[[#This Row],[OUTCOMES MEASURES]]</f>
        <v>Number of adjusted cohort receiving a Bachelor's degree at 4 years</v>
      </c>
      <c r="C3231" s="7" t="str">
        <f>Table19[[#This Row],[Growth Rate]]</f>
        <v/>
      </c>
      <c r="D3231">
        <f>Table20[[#This Row],[UNITID]]</f>
        <v>224615</v>
      </c>
      <c r="E3231" s="7" t="str">
        <f>Table20[[#This Row],[Growth Rate]]</f>
        <v/>
      </c>
      <c r="F3231">
        <f>Table21[[#This Row],[UNITID]]</f>
        <v>224615</v>
      </c>
      <c r="G3231" s="7" t="str">
        <f>Table21[[#This Row],[Growth Rate]]</f>
        <v/>
      </c>
      <c r="H3231">
        <f>Table5[[#This Row],[UNITID]]</f>
        <v>224615</v>
      </c>
      <c r="I3231" s="7" t="str">
        <f>Table5[[#This Row],[Growth Rate]]</f>
        <v/>
      </c>
    </row>
    <row r="3232" spans="1:9" hidden="1">
      <c r="A3232">
        <f>Table19[[#This Row],[UNITID]]</f>
        <v>224615</v>
      </c>
      <c r="B3232" s="2" t="str">
        <f>Table19[[#This Row],[OUTCOMES MEASURES]]</f>
        <v>Number of adjusted cohort receiving an award at 4 years</v>
      </c>
      <c r="C3232" s="7">
        <f>Table19[[#This Row],[Growth Rate]]</f>
        <v>31.452380952380953</v>
      </c>
      <c r="D3232">
        <f>Table20[[#This Row],[UNITID]]</f>
        <v>224615</v>
      </c>
      <c r="E3232" s="7">
        <f>Table20[[#This Row],[Growth Rate]]</f>
        <v>11.913043478260869</v>
      </c>
      <c r="F3232">
        <f>Table21[[#This Row],[UNITID]]</f>
        <v>224615</v>
      </c>
      <c r="G3232" s="21">
        <f>Table21[[#This Row],[Growth Rate]]</f>
        <v>204.5</v>
      </c>
      <c r="H3232">
        <f>Table5[[#This Row],[UNITID]]</f>
        <v>224615</v>
      </c>
      <c r="I3232" s="7">
        <f>Table5[[#This Row],[Growth Rate]]</f>
        <v>38.826086956521742</v>
      </c>
    </row>
    <row r="3233" spans="1:9" ht="14.25">
      <c r="A3233" s="63">
        <f>Table19[[#This Row],[UNITID]]</f>
        <v>224615</v>
      </c>
      <c r="B3233" s="148" t="str">
        <f>Table19[[#This Row],[OUTCOMES MEASURES]]</f>
        <v>Percent of adjusted cohort receiving an award at 4 years</v>
      </c>
      <c r="C3233" s="156">
        <f>Table19[[#This Row],[Growth Rate]]</f>
        <v>2.8571428571428572</v>
      </c>
      <c r="D3233">
        <f>Table20[[#This Row],[UNITID]]</f>
        <v>224615</v>
      </c>
      <c r="E3233" s="156">
        <f>Table20[[#This Row],[Growth Rate]]</f>
        <v>1.75</v>
      </c>
      <c r="F3233">
        <f>Table21[[#This Row],[UNITID]]</f>
        <v>224615</v>
      </c>
      <c r="G3233" s="157">
        <f>Table21[[#This Row],[Growth Rate]]</f>
        <v>2.2999999999999998</v>
      </c>
      <c r="H3233">
        <f>Table5[[#This Row],[UNITID]]</f>
        <v>224615</v>
      </c>
      <c r="I3233" s="156">
        <f>Table5[[#This Row],[Growth Rate]]</f>
        <v>-0.2</v>
      </c>
    </row>
    <row r="3234" spans="1:9" hidden="1">
      <c r="A3234">
        <f>Table19[[#This Row],[UNITID]]</f>
        <v>224615</v>
      </c>
      <c r="B3234" t="str">
        <f>Table19[[#This Row],[OUTCOMES MEASURES]]</f>
        <v>Number of adjusted cohort receiving a certificate at 6 years</v>
      </c>
      <c r="C3234" s="7">
        <f>Table19[[#This Row],[Growth Rate]]</f>
        <v>13.222222222222221</v>
      </c>
      <c r="D3234">
        <f>Table20[[#This Row],[UNITID]]</f>
        <v>224615</v>
      </c>
      <c r="E3234" s="7">
        <f>Table20[[#This Row],[Growth Rate]]</f>
        <v>7.9230769230769234</v>
      </c>
      <c r="F3234">
        <f>Table21[[#This Row],[UNITID]]</f>
        <v>224615</v>
      </c>
      <c r="G3234" s="7">
        <f>Table21[[#This Row],[Growth Rate]]</f>
        <v>99</v>
      </c>
      <c r="H3234">
        <f>Table5[[#This Row],[UNITID]]</f>
        <v>224615</v>
      </c>
      <c r="I3234" s="7">
        <f>Table5[[#This Row],[Growth Rate]]</f>
        <v>58.25</v>
      </c>
    </row>
    <row r="3235" spans="1:9" hidden="1">
      <c r="A3235">
        <f>Table19[[#This Row],[UNITID]]</f>
        <v>224615</v>
      </c>
      <c r="B3235" t="str">
        <f>Table19[[#This Row],[OUTCOMES MEASURES]]</f>
        <v>Number of adjusted cohort receiving an Associate's degree at 6 years</v>
      </c>
      <c r="C3235" s="7">
        <f>Table19[[#This Row],[Growth Rate]]</f>
        <v>28.96078431372549</v>
      </c>
      <c r="D3235">
        <f>Table20[[#This Row],[UNITID]]</f>
        <v>224615</v>
      </c>
      <c r="E3235" s="7">
        <f>Table20[[#This Row],[Growth Rate]]</f>
        <v>12.982142857142858</v>
      </c>
      <c r="F3235">
        <f>Table21[[#This Row],[UNITID]]</f>
        <v>224615</v>
      </c>
      <c r="G3235" s="7">
        <f>Table21[[#This Row],[Growth Rate]]</f>
        <v>256.33333333333331</v>
      </c>
      <c r="H3235">
        <f>Table5[[#This Row],[UNITID]]</f>
        <v>224615</v>
      </c>
      <c r="I3235" s="7">
        <f>Table5[[#This Row],[Growth Rate]]</f>
        <v>35.125</v>
      </c>
    </row>
    <row r="3236" spans="1:9" hidden="1">
      <c r="A3236">
        <f>Table19[[#This Row],[UNITID]]</f>
        <v>224615</v>
      </c>
      <c r="B3236" t="str">
        <f>Table19[[#This Row],[OUTCOMES MEASURES]]</f>
        <v>Number of adjusted cohort receiving a Bachelor's degree at 6 years</v>
      </c>
      <c r="C3236" s="7" t="str">
        <f>Table19[[#This Row],[Growth Rate]]</f>
        <v/>
      </c>
      <c r="D3236">
        <f>Table20[[#This Row],[UNITID]]</f>
        <v>224615</v>
      </c>
      <c r="E3236" s="7" t="str">
        <f>Table20[[#This Row],[Growth Rate]]</f>
        <v/>
      </c>
      <c r="F3236">
        <f>Table21[[#This Row],[UNITID]]</f>
        <v>224615</v>
      </c>
      <c r="G3236" s="7" t="str">
        <f>Table21[[#This Row],[Growth Rate]]</f>
        <v/>
      </c>
      <c r="H3236">
        <f>Table5[[#This Row],[UNITID]]</f>
        <v>224615</v>
      </c>
      <c r="I3236" s="7" t="str">
        <f>Table5[[#This Row],[Growth Rate]]</f>
        <v/>
      </c>
    </row>
    <row r="3237" spans="1:9" hidden="1">
      <c r="A3237">
        <f>Table19[[#This Row],[UNITID]]</f>
        <v>224615</v>
      </c>
      <c r="B3237" s="2" t="str">
        <f>Table19[[#This Row],[OUTCOMES MEASURES]]</f>
        <v>Number of adjusted cohort receiving an award at 6 years</v>
      </c>
      <c r="C3237" s="7">
        <f>Table19[[#This Row],[Growth Rate]]</f>
        <v>26.6</v>
      </c>
      <c r="D3237">
        <f>Table20[[#This Row],[UNITID]]</f>
        <v>224615</v>
      </c>
      <c r="E3237" s="7">
        <f>Table20[[#This Row],[Growth Rate]]</f>
        <v>12.028985507246377</v>
      </c>
      <c r="F3237">
        <f>Table21[[#This Row],[UNITID]]</f>
        <v>224615</v>
      </c>
      <c r="G3237" s="21">
        <f>Table21[[#This Row],[Growth Rate]]</f>
        <v>217</v>
      </c>
      <c r="H3237">
        <f>Table5[[#This Row],[UNITID]]</f>
        <v>224615</v>
      </c>
      <c r="I3237" s="7">
        <f>Table5[[#This Row],[Growth Rate]]</f>
        <v>38.428571428571431</v>
      </c>
    </row>
    <row r="3238" spans="1:9" ht="14.25">
      <c r="A3238" s="63">
        <f>Table19[[#This Row],[UNITID]]</f>
        <v>224615</v>
      </c>
      <c r="B3238" s="148" t="str">
        <f>Table19[[#This Row],[OUTCOMES MEASURES]]</f>
        <v>Percent of adjusted cohort receiving an award at 6 years</v>
      </c>
      <c r="C3238" s="156">
        <f>Table19[[#This Row],[Growth Rate]]</f>
        <v>2.6666666666666665</v>
      </c>
      <c r="D3238">
        <f>Table20[[#This Row],[UNITID]]</f>
        <v>224615</v>
      </c>
      <c r="E3238" s="156">
        <f>Table20[[#This Row],[Growth Rate]]</f>
        <v>1.8333333333333333</v>
      </c>
      <c r="F3238">
        <f>Table21[[#This Row],[UNITID]]</f>
        <v>224615</v>
      </c>
      <c r="G3238" s="157">
        <f>Table21[[#This Row],[Growth Rate]]</f>
        <v>2.5</v>
      </c>
      <c r="H3238">
        <f>Table5[[#This Row],[UNITID]]</f>
        <v>224615</v>
      </c>
      <c r="I3238" s="156">
        <f>Table5[[#This Row],[Growth Rate]]</f>
        <v>-0.16666666666666666</v>
      </c>
    </row>
    <row r="3239" spans="1:9" hidden="1">
      <c r="A3239">
        <f>Table19[[#This Row],[UNITID]]</f>
        <v>224615</v>
      </c>
      <c r="B3239" t="str">
        <f>Table19[[#This Row],[OUTCOMES MEASURES]]</f>
        <v>Number of adjusted cohort receiving a certificate at 8 years</v>
      </c>
      <c r="C3239" s="7">
        <f>Table19[[#This Row],[Growth Rate]]</f>
        <v>21.666666666666668</v>
      </c>
      <c r="D3239">
        <f>Table20[[#This Row],[UNITID]]</f>
        <v>224615</v>
      </c>
      <c r="E3239" s="7">
        <f>Table20[[#This Row],[Growth Rate]]</f>
        <v>9.75</v>
      </c>
      <c r="F3239">
        <f>Table21[[#This Row],[UNITID]]</f>
        <v>224615</v>
      </c>
      <c r="G3239" s="7">
        <f>Table21[[#This Row],[Growth Rate]]</f>
        <v>103</v>
      </c>
      <c r="H3239">
        <f>Table5[[#This Row],[UNITID]]</f>
        <v>224615</v>
      </c>
      <c r="I3239" s="7">
        <f>Table5[[#This Row],[Growth Rate]]</f>
        <v>62.25</v>
      </c>
    </row>
    <row r="3240" spans="1:9" hidden="1">
      <c r="A3240">
        <f>Table19[[#This Row],[UNITID]]</f>
        <v>224615</v>
      </c>
      <c r="B3240" t="str">
        <f>Table19[[#This Row],[OUTCOMES MEASURES]]</f>
        <v>Number of adjusted cohort receiving an Associate's degree at 8 years</v>
      </c>
      <c r="C3240" s="7">
        <f>Table19[[#This Row],[Growth Rate]]</f>
        <v>26.389830508474578</v>
      </c>
      <c r="D3240">
        <f>Table20[[#This Row],[UNITID]]</f>
        <v>224615</v>
      </c>
      <c r="E3240" s="7">
        <f>Table20[[#This Row],[Growth Rate]]</f>
        <v>12.461538461538462</v>
      </c>
      <c r="F3240">
        <f>Table21[[#This Row],[UNITID]]</f>
        <v>224615</v>
      </c>
      <c r="G3240" s="7">
        <f>Table21[[#This Row],[Growth Rate]]</f>
        <v>262</v>
      </c>
      <c r="H3240">
        <f>Table5[[#This Row],[UNITID]]</f>
        <v>224615</v>
      </c>
      <c r="I3240" s="7">
        <f>Table5[[#This Row],[Growth Rate]]</f>
        <v>37.541666666666664</v>
      </c>
    </row>
    <row r="3241" spans="1:9" hidden="1">
      <c r="A3241">
        <f>Table19[[#This Row],[UNITID]]</f>
        <v>224615</v>
      </c>
      <c r="B3241" t="str">
        <f>Table19[[#This Row],[OUTCOMES MEASURES]]</f>
        <v>Number of adjusted cohort receiving a Bachelor's degree at 8 years</v>
      </c>
      <c r="C3241" s="7" t="str">
        <f>Table19[[#This Row],[Growth Rate]]</f>
        <v/>
      </c>
      <c r="D3241">
        <f>Table20[[#This Row],[UNITID]]</f>
        <v>224615</v>
      </c>
      <c r="E3241" s="7" t="str">
        <f>Table20[[#This Row],[Growth Rate]]</f>
        <v/>
      </c>
      <c r="F3241">
        <f>Table21[[#This Row],[UNITID]]</f>
        <v>224615</v>
      </c>
      <c r="G3241" s="7" t="str">
        <f>Table21[[#This Row],[Growth Rate]]</f>
        <v/>
      </c>
      <c r="H3241">
        <f>Table5[[#This Row],[UNITID]]</f>
        <v>224615</v>
      </c>
      <c r="I3241" s="7" t="str">
        <f>Table5[[#This Row],[Growth Rate]]</f>
        <v/>
      </c>
    </row>
    <row r="3242" spans="1:9" hidden="1">
      <c r="A3242">
        <f>Table19[[#This Row],[UNITID]]</f>
        <v>224615</v>
      </c>
      <c r="B3242" t="str">
        <f>Table19[[#This Row],[OUTCOMES MEASURES]]</f>
        <v>Number of adjusted cohort receiving an award at 8 years</v>
      </c>
      <c r="C3242" s="7">
        <f>Table19[[#This Row],[Growth Rate]]</f>
        <v>25.953846153846154</v>
      </c>
      <c r="D3242">
        <f>Table20[[#This Row],[UNITID]]</f>
        <v>224615</v>
      </c>
      <c r="E3242" s="7">
        <f>Table20[[#This Row],[Growth Rate]]</f>
        <v>12.051948051948052</v>
      </c>
      <c r="F3242">
        <f>Table21[[#This Row],[UNITID]]</f>
        <v>224615</v>
      </c>
      <c r="G3242" s="7">
        <f>Table21[[#This Row],[Growth Rate]]</f>
        <v>222.25</v>
      </c>
      <c r="H3242">
        <f>Table5[[#This Row],[UNITID]]</f>
        <v>224615</v>
      </c>
      <c r="I3242" s="7">
        <f>Table5[[#This Row],[Growth Rate]]</f>
        <v>41.071428571428569</v>
      </c>
    </row>
    <row r="3243" spans="1:9" hidden="1">
      <c r="A3243">
        <f>Table19[[#This Row],[UNITID]]</f>
        <v>224615</v>
      </c>
      <c r="B3243" t="str">
        <f>Table19[[#This Row],[OUTCOMES MEASURES]]</f>
        <v>Number of adjusted cohort still enrolled at your institution at 8 years</v>
      </c>
      <c r="C3243" s="7">
        <f>Table19[[#This Row],[Growth Rate]]</f>
        <v>14.5</v>
      </c>
      <c r="D3243">
        <f>Table20[[#This Row],[UNITID]]</f>
        <v>224615</v>
      </c>
      <c r="E3243" s="7">
        <f>Table20[[#This Row],[Growth Rate]]</f>
        <v>18</v>
      </c>
      <c r="F3243">
        <f>Table21[[#This Row],[UNITID]]</f>
        <v>224615</v>
      </c>
      <c r="G3243" s="7" t="str">
        <f>Table21[[#This Row],[Growth Rate]]</f>
        <v/>
      </c>
      <c r="H3243">
        <f>Table5[[#This Row],[UNITID]]</f>
        <v>224615</v>
      </c>
      <c r="I3243" s="7" t="str">
        <f>Table5[[#This Row],[Growth Rate]]</f>
        <v/>
      </c>
    </row>
    <row r="3244" spans="1:9" hidden="1">
      <c r="A3244">
        <f>Table19[[#This Row],[UNITID]]</f>
        <v>224615</v>
      </c>
      <c r="B3244" t="str">
        <f>Table19[[#This Row],[OUTCOMES MEASURES]]</f>
        <v>Number of adjusted cohort who enrolled subsequently at another institution at 8 years</v>
      </c>
      <c r="C3244" s="7">
        <f>Table19[[#This Row],[Growth Rate]]</f>
        <v>1.7016806722689075</v>
      </c>
      <c r="D3244">
        <f>Table20[[#This Row],[UNITID]]</f>
        <v>224615</v>
      </c>
      <c r="E3244" s="7">
        <f>Table20[[#This Row],[Growth Rate]]</f>
        <v>-0.20916334661354583</v>
      </c>
      <c r="F3244">
        <f>Table21[[#This Row],[UNITID]]</f>
        <v>224615</v>
      </c>
      <c r="G3244" s="7">
        <f>Table21[[#This Row],[Growth Rate]]</f>
        <v>26.705882352941178</v>
      </c>
      <c r="H3244">
        <f>Table5[[#This Row],[UNITID]]</f>
        <v>224615</v>
      </c>
      <c r="I3244" s="7">
        <f>Table5[[#This Row],[Growth Rate]]</f>
        <v>37.089655172413792</v>
      </c>
    </row>
    <row r="3245" spans="1:9" hidden="1">
      <c r="A3245">
        <f>Table19[[#This Row],[UNITID]]</f>
        <v>224615</v>
      </c>
      <c r="B3245" s="2" t="str">
        <f>Table19[[#This Row],[OUTCOMES MEASURES]]</f>
        <v>Number of adjusted cohort whose subsequent enrollment status is unknown at 8 years</v>
      </c>
      <c r="C3245" s="8">
        <f>Table19[[#This Row],[Growth Rate]]</f>
        <v>6.6543209876543212</v>
      </c>
      <c r="D3245">
        <f>Table20[[#This Row],[UNITID]]</f>
        <v>224615</v>
      </c>
      <c r="E3245" s="7">
        <f>Table20[[#This Row],[Growth Rate]]</f>
        <v>4.6630434782608692</v>
      </c>
      <c r="F3245">
        <f>Table21[[#This Row],[UNITID]]</f>
        <v>224615</v>
      </c>
      <c r="G3245" s="7">
        <f>Table21[[#This Row],[Growth Rate]]</f>
        <v>51.952380952380949</v>
      </c>
      <c r="H3245">
        <f>Table5[[#This Row],[UNITID]]</f>
        <v>224615</v>
      </c>
      <c r="I3245" s="7">
        <f>Table5[[#This Row],[Growth Rate]]</f>
        <v>77.10526315789474</v>
      </c>
    </row>
    <row r="3246" spans="1:9" hidden="1">
      <c r="A3246">
        <f>Table19[[#This Row],[UNITID]]</f>
        <v>224615</v>
      </c>
      <c r="B3246" s="2" t="str">
        <f>Table19[[#This Row],[OUTCOMES MEASURES]]</f>
        <v>Number of adjusted cohort who did not receive an award from your institution at 8 years</v>
      </c>
      <c r="C3246" s="7">
        <f>Table19[[#This Row],[Growth Rate]]</f>
        <v>4.7307692307692308</v>
      </c>
      <c r="D3246">
        <f>Table20[[#This Row],[UNITID]]</f>
        <v>224615</v>
      </c>
      <c r="E3246" s="7">
        <f>Table20[[#This Row],[Growth Rate]]</f>
        <v>2.6626297577854672</v>
      </c>
      <c r="F3246">
        <f>Table21[[#This Row],[UNITID]]</f>
        <v>224615</v>
      </c>
      <c r="G3246" s="21">
        <f>Table21[[#This Row],[Growth Rate]]</f>
        <v>41.342105263157897</v>
      </c>
      <c r="H3246">
        <f>Table5[[#This Row],[UNITID]]</f>
        <v>224615</v>
      </c>
      <c r="I3246" s="7">
        <f>Table5[[#This Row],[Growth Rate]]</f>
        <v>49</v>
      </c>
    </row>
    <row r="3247" spans="1:9" ht="14.25">
      <c r="A3247" s="63">
        <f>Table19[[#This Row],[UNITID]]</f>
        <v>224615</v>
      </c>
      <c r="B3247" s="148" t="str">
        <f>Table19[[#This Row],[OUTCOMES MEASURES]]</f>
        <v>Percent of adjusted cohort receiving an award at 8 years</v>
      </c>
      <c r="C3247" s="156">
        <f>Table19[[#This Row],[Growth Rate]]</f>
        <v>2.5</v>
      </c>
      <c r="D3247">
        <f>Table20[[#This Row],[UNITID]]</f>
        <v>224615</v>
      </c>
      <c r="E3247" s="156">
        <f>Table20[[#This Row],[Growth Rate]]</f>
        <v>2.1666666666666665</v>
      </c>
      <c r="F3247">
        <f>Table21[[#This Row],[UNITID]]</f>
        <v>224615</v>
      </c>
      <c r="G3247" s="157">
        <f>Table21[[#This Row],[Growth Rate]]</f>
        <v>2.6</v>
      </c>
      <c r="H3247">
        <f>Table5[[#This Row],[UNITID]]</f>
        <v>224615</v>
      </c>
      <c r="I3247" s="156">
        <f>Table5[[#This Row],[Growth Rate]]</f>
        <v>-0.16666666666666666</v>
      </c>
    </row>
    <row r="3248" spans="1:9" hidden="1">
      <c r="A3248">
        <f>Table19[[#This Row],[UNITID]]</f>
        <v>224615</v>
      </c>
      <c r="B3248" s="2" t="str">
        <f>Table19[[#This Row],[OUTCOMES MEASURES]]</f>
        <v>Percent of adjusted cohort still or subsequently enrolled at 8 years</v>
      </c>
      <c r="C3248" s="8">
        <f>Table19[[#This Row],[Growth Rate]]</f>
        <v>-0.58974358974358976</v>
      </c>
      <c r="D3248">
        <f>Table20[[#This Row],[UNITID]]</f>
        <v>224615</v>
      </c>
      <c r="E3248" s="7">
        <f>Table20[[#This Row],[Growth Rate]]</f>
        <v>-0.73809523809523814</v>
      </c>
      <c r="F3248">
        <f>Table21[[#This Row],[UNITID]]</f>
        <v>224615</v>
      </c>
      <c r="G3248" s="21">
        <f>Table21[[#This Row],[Growth Rate]]</f>
        <v>-0.5</v>
      </c>
      <c r="H3248">
        <f>Table5[[#This Row],[UNITID]]</f>
        <v>224615</v>
      </c>
      <c r="I3248" s="7">
        <f>Table5[[#This Row],[Growth Rate]]</f>
        <v>-0.20634920634920634</v>
      </c>
    </row>
    <row r="3249" spans="1:9" ht="14.25">
      <c r="A3249" s="63">
        <f>Table19[[#This Row],[UNITID]]</f>
        <v>224615</v>
      </c>
      <c r="B3249" s="148" t="str">
        <f>Table19[[#This Row],[OUTCOMES MEASURES]]</f>
        <v>Percent of adjusted cohort still enrolled at your institution at 8 years</v>
      </c>
      <c r="C3249" s="156">
        <f>Table19[[#This Row],[Growth Rate]]</f>
        <v>0.5</v>
      </c>
      <c r="D3249">
        <f>Table20[[#This Row],[UNITID]]</f>
        <v>224615</v>
      </c>
      <c r="E3249" s="156">
        <f>Table20[[#This Row],[Growth Rate]]</f>
        <v>3</v>
      </c>
      <c r="F3249">
        <f>Table21[[#This Row],[UNITID]]</f>
        <v>224615</v>
      </c>
      <c r="G3249" s="158" t="str">
        <f>Table21[[#This Row],[Growth Rate]]</f>
        <v/>
      </c>
      <c r="H3249">
        <f>Table5[[#This Row],[UNITID]]</f>
        <v>224615</v>
      </c>
      <c r="I3249" s="156" t="str">
        <f>Table5[[#This Row],[Growth Rate]]</f>
        <v/>
      </c>
    </row>
    <row r="3250" spans="1:9" ht="14.25">
      <c r="A3250" s="63">
        <f>Table19[[#This Row],[UNITID]]</f>
        <v>224615</v>
      </c>
      <c r="B3250" s="148" t="str">
        <f>Table19[[#This Row],[OUTCOMES MEASURES]]</f>
        <v>Percent of adjusted cohort enrolled subsequently at another institution at 8 years</v>
      </c>
      <c r="C3250" s="156">
        <f>Table19[[#This Row],[Growth Rate]]</f>
        <v>-0.64864864864864868</v>
      </c>
      <c r="D3250">
        <f>Table20[[#This Row],[UNITID]]</f>
        <v>224615</v>
      </c>
      <c r="E3250" s="64">
        <f>Table20[[#This Row],[Growth Rate]]</f>
        <v>-0.80487804878048785</v>
      </c>
      <c r="F3250">
        <f>Table21[[#This Row],[UNITID]]</f>
        <v>224615</v>
      </c>
      <c r="G3250" s="158">
        <f>Table21[[#This Row],[Growth Rate]]</f>
        <v>-0.52500000000000002</v>
      </c>
      <c r="H3250">
        <f>Table5[[#This Row],[UNITID]]</f>
        <v>224615</v>
      </c>
      <c r="I3250" s="64">
        <f>Table5[[#This Row],[Growth Rate]]</f>
        <v>-0.22222222222222221</v>
      </c>
    </row>
    <row r="3251" spans="1:9" hidden="1">
      <c r="A3251">
        <f>Table19[[#This Row],[UNITID]]</f>
        <v>224615</v>
      </c>
      <c r="B3251" s="2" t="str">
        <f>Table19[[#This Row],[OUTCOMES MEASURES]]</f>
        <v>Percent of adjusted cohort enrollment status unknown at 8 years</v>
      </c>
      <c r="C3251" s="8">
        <f>Table19[[#This Row],[Growth Rate]]</f>
        <v>-3.9215686274509803E-2</v>
      </c>
      <c r="D3251">
        <f>Table20[[#This Row],[UNITID]]</f>
        <v>224615</v>
      </c>
      <c r="E3251" s="8">
        <f>Table20[[#This Row],[Growth Rate]]</f>
        <v>0.34615384615384615</v>
      </c>
      <c r="F3251">
        <f>Table21[[#This Row],[UNITID]]</f>
        <v>224615</v>
      </c>
      <c r="G3251" s="8">
        <f>Table21[[#This Row],[Growth Rate]]</f>
        <v>-0.12</v>
      </c>
      <c r="H3251">
        <f>Table5[[#This Row],[UNITID]]</f>
        <v>224615</v>
      </c>
      <c r="I3251" s="8">
        <f>Table5[[#This Row],[Growth Rate]]</f>
        <v>0.56000000000000005</v>
      </c>
    </row>
    <row r="3252" spans="1:9" hidden="1">
      <c r="A3252">
        <f>Table19[[#This Row],[UNITID]]</f>
        <v>224642</v>
      </c>
      <c r="B3252" s="2" t="str">
        <f>Table19[[#This Row],[OUTCOMES MEASURES]]</f>
        <v>First-Time, Full-Time Cohort</v>
      </c>
      <c r="C3252" s="8">
        <f>Table19[[#This Row],[Growth Rate]]</f>
        <v>-0.36084142394822005</v>
      </c>
      <c r="D3252">
        <f>Table20[[#This Row],[UNITID]]</f>
        <v>224642</v>
      </c>
      <c r="E3252" s="8">
        <f>Table20[[#This Row],[Growth Rate]]</f>
        <v>0.15106160807518274</v>
      </c>
      <c r="F3252">
        <f>Table21[[#This Row],[UNITID]]</f>
        <v>224642</v>
      </c>
      <c r="G3252" s="8">
        <f>Table21[[#This Row],[Growth Rate]]</f>
        <v>-3.8424591738712779E-2</v>
      </c>
      <c r="H3252">
        <f>Table5[[#This Row],[UNITID]]</f>
        <v>224642</v>
      </c>
      <c r="I3252" s="8">
        <f>Table5[[#This Row],[Growth Rate]]</f>
        <v>5.8965683905268247E-2</v>
      </c>
    </row>
    <row r="3253" spans="1:9" hidden="1">
      <c r="A3253">
        <f>Table19[[#This Row],[UNITID]]</f>
        <v>224642</v>
      </c>
      <c r="B3253" t="str">
        <f>Table19[[#This Row],[OUTCOMES MEASURES]]</f>
        <v>Exclusions to cohort</v>
      </c>
      <c r="C3253" s="7">
        <f>Table19[[#This Row],[Growth Rate]]</f>
        <v>-0.75</v>
      </c>
      <c r="D3253">
        <f>Table20[[#This Row],[UNITID]]</f>
        <v>224642</v>
      </c>
      <c r="E3253" s="7">
        <f>Table20[[#This Row],[Growth Rate]]</f>
        <v>0.66666666666666663</v>
      </c>
      <c r="F3253">
        <f>Table21[[#This Row],[UNITID]]</f>
        <v>224642</v>
      </c>
      <c r="G3253" s="7">
        <f>Table21[[#This Row],[Growth Rate]]</f>
        <v>-1</v>
      </c>
      <c r="H3253">
        <f>Table5[[#This Row],[UNITID]]</f>
        <v>224642</v>
      </c>
      <c r="I3253" s="7">
        <f>Table5[[#This Row],[Growth Rate]]</f>
        <v>0</v>
      </c>
    </row>
    <row r="3254" spans="1:9" ht="14.25">
      <c r="A3254" s="63">
        <f>Table19[[#This Row],[UNITID]]</f>
        <v>224642</v>
      </c>
      <c r="B3254" s="63" t="str">
        <f>Table19[[#This Row],[OUTCOMES MEASURES]]</f>
        <v>Adjusted cohort</v>
      </c>
      <c r="C3254" s="64">
        <f>Table19[[#This Row],[Growth Rate]]</f>
        <v>-0.36048125867653863</v>
      </c>
      <c r="D3254">
        <f>Table20[[#This Row],[UNITID]]</f>
        <v>224642</v>
      </c>
      <c r="E3254" s="64">
        <f>Table20[[#This Row],[Growth Rate]]</f>
        <v>0.1505226480836237</v>
      </c>
      <c r="F3254">
        <f>Table21[[#This Row],[UNITID]]</f>
        <v>224642</v>
      </c>
      <c r="G3254" s="155">
        <f>Table21[[#This Row],[Growth Rate]]</f>
        <v>-3.7499999999999999E-2</v>
      </c>
      <c r="H3254">
        <f>Table5[[#This Row],[UNITID]]</f>
        <v>224642</v>
      </c>
      <c r="I3254" s="64">
        <f>Table5[[#This Row],[Growth Rate]]</f>
        <v>5.9051306873184897E-2</v>
      </c>
    </row>
    <row r="3255" spans="1:9" hidden="1">
      <c r="A3255">
        <f>Table19[[#This Row],[UNITID]]</f>
        <v>224642</v>
      </c>
      <c r="B3255" t="str">
        <f>Table19[[#This Row],[OUTCOMES MEASURES]]</f>
        <v>Number of adjusted cohort receiving a certificate at 4 years</v>
      </c>
      <c r="C3255" s="7">
        <f>Table19[[#This Row],[Growth Rate]]</f>
        <v>-9.8765432098765427E-2</v>
      </c>
      <c r="D3255">
        <f>Table20[[#This Row],[UNITID]]</f>
        <v>224642</v>
      </c>
      <c r="E3255" s="7">
        <f>Table20[[#This Row],[Growth Rate]]</f>
        <v>-4.3478260869565216E-2</v>
      </c>
      <c r="F3255">
        <f>Table21[[#This Row],[UNITID]]</f>
        <v>224642</v>
      </c>
      <c r="G3255" s="7">
        <f>Table21[[#This Row],[Growth Rate]]</f>
        <v>0.80952380952380953</v>
      </c>
      <c r="H3255">
        <f>Table5[[#This Row],[UNITID]]</f>
        <v>224642</v>
      </c>
      <c r="I3255" s="7">
        <f>Table5[[#This Row],[Growth Rate]]</f>
        <v>-0.3888888888888889</v>
      </c>
    </row>
    <row r="3256" spans="1:9" hidden="1">
      <c r="A3256">
        <f>Table19[[#This Row],[UNITID]]</f>
        <v>224642</v>
      </c>
      <c r="B3256" t="str">
        <f>Table19[[#This Row],[OUTCOMES MEASURES]]</f>
        <v>Number of adjusted cohort receiving an Associate's degree at 4 years</v>
      </c>
      <c r="C3256" s="7">
        <f>Table19[[#This Row],[Growth Rate]]</f>
        <v>-8.1001472754050077E-2</v>
      </c>
      <c r="D3256">
        <f>Table20[[#This Row],[UNITID]]</f>
        <v>224642</v>
      </c>
      <c r="E3256" s="7">
        <f>Table20[[#This Row],[Growth Rate]]</f>
        <v>0.83333333333333337</v>
      </c>
      <c r="F3256">
        <f>Table21[[#This Row],[UNITID]]</f>
        <v>224642</v>
      </c>
      <c r="G3256" s="7">
        <f>Table21[[#This Row],[Growth Rate]]</f>
        <v>0.3271604938271605</v>
      </c>
      <c r="H3256">
        <f>Table5[[#This Row],[UNITID]]</f>
        <v>224642</v>
      </c>
      <c r="I3256" s="7">
        <f>Table5[[#This Row],[Growth Rate]]</f>
        <v>0.40331491712707185</v>
      </c>
    </row>
    <row r="3257" spans="1:9" hidden="1">
      <c r="A3257">
        <f>Table19[[#This Row],[UNITID]]</f>
        <v>224642</v>
      </c>
      <c r="B3257" t="str">
        <f>Table19[[#This Row],[OUTCOMES MEASURES]]</f>
        <v>Number of adjusted cohort receiving a Bachelor's degree at 4 years</v>
      </c>
      <c r="C3257" s="7" t="str">
        <f>Table19[[#This Row],[Growth Rate]]</f>
        <v/>
      </c>
      <c r="D3257">
        <f>Table20[[#This Row],[UNITID]]</f>
        <v>224642</v>
      </c>
      <c r="E3257" s="7" t="str">
        <f>Table20[[#This Row],[Growth Rate]]</f>
        <v/>
      </c>
      <c r="F3257">
        <f>Table21[[#This Row],[UNITID]]</f>
        <v>224642</v>
      </c>
      <c r="G3257" s="7" t="str">
        <f>Table21[[#This Row],[Growth Rate]]</f>
        <v/>
      </c>
      <c r="H3257">
        <f>Table5[[#This Row],[UNITID]]</f>
        <v>224642</v>
      </c>
      <c r="I3257" s="7" t="str">
        <f>Table5[[#This Row],[Growth Rate]]</f>
        <v/>
      </c>
    </row>
    <row r="3258" spans="1:9" hidden="1">
      <c r="A3258">
        <f>Table19[[#This Row],[UNITID]]</f>
        <v>224642</v>
      </c>
      <c r="B3258" s="2" t="str">
        <f>Table19[[#This Row],[OUTCOMES MEASURES]]</f>
        <v>Number of adjusted cohort receiving an award at 4 years</v>
      </c>
      <c r="C3258" s="7">
        <f>Table19[[#This Row],[Growth Rate]]</f>
        <v>-8.2894736842105257E-2</v>
      </c>
      <c r="D3258">
        <f>Table20[[#This Row],[UNITID]]</f>
        <v>224642</v>
      </c>
      <c r="E3258" s="7">
        <f>Table20[[#This Row],[Growth Rate]]</f>
        <v>0.59607843137254901</v>
      </c>
      <c r="F3258">
        <f>Table21[[#This Row],[UNITID]]</f>
        <v>224642</v>
      </c>
      <c r="G3258" s="21">
        <f>Table21[[#This Row],[Growth Rate]]</f>
        <v>0.38251366120218577</v>
      </c>
      <c r="H3258">
        <f>Table5[[#This Row],[UNITID]]</f>
        <v>224642</v>
      </c>
      <c r="I3258" s="7">
        <f>Table5[[#This Row],[Growth Rate]]</f>
        <v>0.33165829145728642</v>
      </c>
    </row>
    <row r="3259" spans="1:9" ht="14.25">
      <c r="A3259" s="63">
        <f>Table19[[#This Row],[UNITID]]</f>
        <v>224642</v>
      </c>
      <c r="B3259" s="148" t="str">
        <f>Table19[[#This Row],[OUTCOMES MEASURES]]</f>
        <v>Percent of adjusted cohort receiving an award at 4 years</v>
      </c>
      <c r="C3259" s="156">
        <f>Table19[[#This Row],[Growth Rate]]</f>
        <v>0.3888888888888889</v>
      </c>
      <c r="D3259">
        <f>Table20[[#This Row],[UNITID]]</f>
        <v>224642</v>
      </c>
      <c r="E3259" s="156">
        <f>Table20[[#This Row],[Growth Rate]]</f>
        <v>0.33333333333333331</v>
      </c>
      <c r="F3259">
        <f>Table21[[#This Row],[UNITID]]</f>
        <v>224642</v>
      </c>
      <c r="G3259" s="157">
        <f>Table21[[#This Row],[Growth Rate]]</f>
        <v>0.3888888888888889</v>
      </c>
      <c r="H3259">
        <f>Table5[[#This Row],[UNITID]]</f>
        <v>224642</v>
      </c>
      <c r="I3259" s="156">
        <f>Table5[[#This Row],[Growth Rate]]</f>
        <v>0.2</v>
      </c>
    </row>
    <row r="3260" spans="1:9" hidden="1">
      <c r="A3260">
        <f>Table19[[#This Row],[UNITID]]</f>
        <v>224642</v>
      </c>
      <c r="B3260" t="str">
        <f>Table19[[#This Row],[OUTCOMES MEASURES]]</f>
        <v>Number of adjusted cohort receiving a certificate at 6 years</v>
      </c>
      <c r="C3260" s="7">
        <f>Table19[[#This Row],[Growth Rate]]</f>
        <v>-0.14606741573033707</v>
      </c>
      <c r="D3260">
        <f>Table20[[#This Row],[UNITID]]</f>
        <v>224642</v>
      </c>
      <c r="E3260" s="7">
        <f>Table20[[#This Row],[Growth Rate]]</f>
        <v>-5.3333333333333337E-2</v>
      </c>
      <c r="F3260">
        <f>Table21[[#This Row],[UNITID]]</f>
        <v>224642</v>
      </c>
      <c r="G3260" s="7">
        <f>Table21[[#This Row],[Growth Rate]]</f>
        <v>0.9</v>
      </c>
      <c r="H3260">
        <f>Table5[[#This Row],[UNITID]]</f>
        <v>224642</v>
      </c>
      <c r="I3260" s="7">
        <f>Table5[[#This Row],[Growth Rate]]</f>
        <v>0</v>
      </c>
    </row>
    <row r="3261" spans="1:9" hidden="1">
      <c r="A3261">
        <f>Table19[[#This Row],[UNITID]]</f>
        <v>224642</v>
      </c>
      <c r="B3261" t="str">
        <f>Table19[[#This Row],[OUTCOMES MEASURES]]</f>
        <v>Number of adjusted cohort receiving an Associate's degree at 6 years</v>
      </c>
      <c r="C3261" s="7">
        <f>Table19[[#This Row],[Growth Rate]]</f>
        <v>-0.21717171717171718</v>
      </c>
      <c r="D3261">
        <f>Table20[[#This Row],[UNITID]]</f>
        <v>224642</v>
      </c>
      <c r="E3261" s="7">
        <f>Table20[[#This Row],[Growth Rate]]</f>
        <v>0.49847094801223241</v>
      </c>
      <c r="F3261">
        <f>Table21[[#This Row],[UNITID]]</f>
        <v>224642</v>
      </c>
      <c r="G3261" s="7">
        <f>Table21[[#This Row],[Growth Rate]]</f>
        <v>0.11059907834101383</v>
      </c>
      <c r="H3261">
        <f>Table5[[#This Row],[UNITID]]</f>
        <v>224642</v>
      </c>
      <c r="I3261" s="7">
        <f>Table5[[#This Row],[Growth Rate]]</f>
        <v>0.22846441947565543</v>
      </c>
    </row>
    <row r="3262" spans="1:9" hidden="1">
      <c r="A3262">
        <f>Table19[[#This Row],[UNITID]]</f>
        <v>224642</v>
      </c>
      <c r="B3262" t="str">
        <f>Table19[[#This Row],[OUTCOMES MEASURES]]</f>
        <v>Number of adjusted cohort receiving a Bachelor's degree at 6 years</v>
      </c>
      <c r="C3262" s="7" t="str">
        <f>Table19[[#This Row],[Growth Rate]]</f>
        <v/>
      </c>
      <c r="D3262">
        <f>Table20[[#This Row],[UNITID]]</f>
        <v>224642</v>
      </c>
      <c r="E3262" s="7" t="str">
        <f>Table20[[#This Row],[Growth Rate]]</f>
        <v/>
      </c>
      <c r="F3262">
        <f>Table21[[#This Row],[UNITID]]</f>
        <v>224642</v>
      </c>
      <c r="G3262" s="7" t="str">
        <f>Table21[[#This Row],[Growth Rate]]</f>
        <v/>
      </c>
      <c r="H3262">
        <f>Table5[[#This Row],[UNITID]]</f>
        <v>224642</v>
      </c>
      <c r="I3262" s="7" t="str">
        <f>Table5[[#This Row],[Growth Rate]]</f>
        <v/>
      </c>
    </row>
    <row r="3263" spans="1:9" hidden="1">
      <c r="A3263">
        <f>Table19[[#This Row],[UNITID]]</f>
        <v>224642</v>
      </c>
      <c r="B3263" s="2" t="str">
        <f>Table19[[#This Row],[OUTCOMES MEASURES]]</f>
        <v>Number of adjusted cohort receiving an award at 6 years</v>
      </c>
      <c r="C3263" s="7">
        <f>Table19[[#This Row],[Growth Rate]]</f>
        <v>-0.21130676552363301</v>
      </c>
      <c r="D3263">
        <f>Table20[[#This Row],[UNITID]]</f>
        <v>224642</v>
      </c>
      <c r="E3263" s="7">
        <f>Table20[[#This Row],[Growth Rate]]</f>
        <v>0.39552238805970147</v>
      </c>
      <c r="F3263">
        <f>Table21[[#This Row],[UNITID]]</f>
        <v>224642</v>
      </c>
      <c r="G3263" s="21">
        <f>Table21[[#This Row],[Growth Rate]]</f>
        <v>0.17721518987341772</v>
      </c>
      <c r="H3263">
        <f>Table5[[#This Row],[UNITID]]</f>
        <v>224642</v>
      </c>
      <c r="I3263" s="7">
        <f>Table5[[#This Row],[Growth Rate]]</f>
        <v>0.21554770318021202</v>
      </c>
    </row>
    <row r="3264" spans="1:9" ht="14.25">
      <c r="A3264" s="63">
        <f>Table19[[#This Row],[UNITID]]</f>
        <v>224642</v>
      </c>
      <c r="B3264" s="148" t="str">
        <f>Table19[[#This Row],[OUTCOMES MEASURES]]</f>
        <v>Percent of adjusted cohort receiving an award at 6 years</v>
      </c>
      <c r="C3264" s="156">
        <f>Table19[[#This Row],[Growth Rate]]</f>
        <v>0.24</v>
      </c>
      <c r="D3264">
        <f>Table20[[#This Row],[UNITID]]</f>
        <v>224642</v>
      </c>
      <c r="E3264" s="156">
        <f>Table20[[#This Row],[Growth Rate]]</f>
        <v>0.21428571428571427</v>
      </c>
      <c r="F3264">
        <f>Table21[[#This Row],[UNITID]]</f>
        <v>224642</v>
      </c>
      <c r="G3264" s="157">
        <f>Table21[[#This Row],[Growth Rate]]</f>
        <v>0.21739130434782608</v>
      </c>
      <c r="H3264">
        <f>Table5[[#This Row],[UNITID]]</f>
        <v>224642</v>
      </c>
      <c r="I3264" s="156">
        <f>Table5[[#This Row],[Growth Rate]]</f>
        <v>0.14285714285714285</v>
      </c>
    </row>
    <row r="3265" spans="1:9" hidden="1">
      <c r="A3265">
        <f>Table19[[#This Row],[UNITID]]</f>
        <v>224642</v>
      </c>
      <c r="B3265" t="str">
        <f>Table19[[#This Row],[OUTCOMES MEASURES]]</f>
        <v>Number of adjusted cohort receiving a certificate at 8 years</v>
      </c>
      <c r="C3265" s="7">
        <f>Table19[[#This Row],[Growth Rate]]</f>
        <v>-0.13636363636363635</v>
      </c>
      <c r="D3265">
        <f>Table20[[#This Row],[UNITID]]</f>
        <v>224642</v>
      </c>
      <c r="E3265" s="7">
        <f>Table20[[#This Row],[Growth Rate]]</f>
        <v>0</v>
      </c>
      <c r="F3265">
        <f>Table21[[#This Row],[UNITID]]</f>
        <v>224642</v>
      </c>
      <c r="G3265" s="7">
        <f>Table21[[#This Row],[Growth Rate]]</f>
        <v>1.0526315789473684</v>
      </c>
      <c r="H3265">
        <f>Table5[[#This Row],[UNITID]]</f>
        <v>224642</v>
      </c>
      <c r="I3265" s="7">
        <f>Table5[[#This Row],[Growth Rate]]</f>
        <v>0</v>
      </c>
    </row>
    <row r="3266" spans="1:9" hidden="1">
      <c r="A3266">
        <f>Table19[[#This Row],[UNITID]]</f>
        <v>224642</v>
      </c>
      <c r="B3266" t="str">
        <f>Table19[[#This Row],[OUTCOMES MEASURES]]</f>
        <v>Number of adjusted cohort receiving an Associate's degree at 8 years</v>
      </c>
      <c r="C3266" s="7">
        <f>Table19[[#This Row],[Growth Rate]]</f>
        <v>-0.25657298277425206</v>
      </c>
      <c r="D3266">
        <f>Table20[[#This Row],[UNITID]]</f>
        <v>224642</v>
      </c>
      <c r="E3266" s="7">
        <f>Table20[[#This Row],[Growth Rate]]</f>
        <v>0.39042821158690177</v>
      </c>
      <c r="F3266">
        <f>Table21[[#This Row],[UNITID]]</f>
        <v>224642</v>
      </c>
      <c r="G3266" s="7">
        <f>Table21[[#This Row],[Growth Rate]]</f>
        <v>9.4017094017094016E-2</v>
      </c>
      <c r="H3266">
        <f>Table5[[#This Row],[UNITID]]</f>
        <v>224642</v>
      </c>
      <c r="I3266" s="7">
        <f>Table5[[#This Row],[Growth Rate]]</f>
        <v>0.20066889632107024</v>
      </c>
    </row>
    <row r="3267" spans="1:9" hidden="1">
      <c r="A3267">
        <f>Table19[[#This Row],[UNITID]]</f>
        <v>224642</v>
      </c>
      <c r="B3267" t="str">
        <f>Table19[[#This Row],[OUTCOMES MEASURES]]</f>
        <v>Number of adjusted cohort receiving a Bachelor's degree at 8 years</v>
      </c>
      <c r="C3267" s="7" t="str">
        <f>Table19[[#This Row],[Growth Rate]]</f>
        <v/>
      </c>
      <c r="D3267">
        <f>Table20[[#This Row],[UNITID]]</f>
        <v>224642</v>
      </c>
      <c r="E3267" s="7" t="str">
        <f>Table20[[#This Row],[Growth Rate]]</f>
        <v/>
      </c>
      <c r="F3267">
        <f>Table21[[#This Row],[UNITID]]</f>
        <v>224642</v>
      </c>
      <c r="G3267" s="7" t="str">
        <f>Table21[[#This Row],[Growth Rate]]</f>
        <v/>
      </c>
      <c r="H3267">
        <f>Table5[[#This Row],[UNITID]]</f>
        <v>224642</v>
      </c>
      <c r="I3267" s="7" t="str">
        <f>Table5[[#This Row],[Growth Rate]]</f>
        <v/>
      </c>
    </row>
    <row r="3268" spans="1:9" hidden="1">
      <c r="A3268">
        <f>Table19[[#This Row],[UNITID]]</f>
        <v>224642</v>
      </c>
      <c r="B3268" t="str">
        <f>Table19[[#This Row],[OUTCOMES MEASURES]]</f>
        <v>Number of adjusted cohort receiving an award at 8 years</v>
      </c>
      <c r="C3268" s="7">
        <f>Table19[[#This Row],[Growth Rate]]</f>
        <v>-0.24769101595298068</v>
      </c>
      <c r="D3268">
        <f>Table20[[#This Row],[UNITID]]</f>
        <v>224642</v>
      </c>
      <c r="E3268" s="7">
        <f>Table20[[#This Row],[Growth Rate]]</f>
        <v>0.32908704883227174</v>
      </c>
      <c r="F3268">
        <f>Table21[[#This Row],[UNITID]]</f>
        <v>224642</v>
      </c>
      <c r="G3268" s="7">
        <f>Table21[[#This Row],[Growth Rate]]</f>
        <v>0.16600790513833993</v>
      </c>
      <c r="H3268">
        <f>Table5[[#This Row],[UNITID]]</f>
        <v>224642</v>
      </c>
      <c r="I3268" s="7">
        <f>Table5[[#This Row],[Growth Rate]]</f>
        <v>0.189873417721519</v>
      </c>
    </row>
    <row r="3269" spans="1:9" hidden="1">
      <c r="A3269">
        <f>Table19[[#This Row],[UNITID]]</f>
        <v>224642</v>
      </c>
      <c r="B3269" t="str">
        <f>Table19[[#This Row],[OUTCOMES MEASURES]]</f>
        <v>Number of adjusted cohort still enrolled at your institution at 8 years</v>
      </c>
      <c r="C3269" s="7">
        <f>Table19[[#This Row],[Growth Rate]]</f>
        <v>-0.37623762376237624</v>
      </c>
      <c r="D3269">
        <f>Table20[[#This Row],[UNITID]]</f>
        <v>224642</v>
      </c>
      <c r="E3269" s="7">
        <f>Table20[[#This Row],[Growth Rate]]</f>
        <v>-0.20388349514563106</v>
      </c>
      <c r="F3269">
        <f>Table21[[#This Row],[UNITID]]</f>
        <v>224642</v>
      </c>
      <c r="G3269" s="7">
        <f>Table21[[#This Row],[Growth Rate]]</f>
        <v>-0.23809523809523808</v>
      </c>
      <c r="H3269">
        <f>Table5[[#This Row],[UNITID]]</f>
        <v>224642</v>
      </c>
      <c r="I3269" s="7">
        <f>Table5[[#This Row],[Growth Rate]]</f>
        <v>-7.1428571428571425E-2</v>
      </c>
    </row>
    <row r="3270" spans="1:9" hidden="1">
      <c r="A3270">
        <f>Table19[[#This Row],[UNITID]]</f>
        <v>224642</v>
      </c>
      <c r="B3270" t="str">
        <f>Table19[[#This Row],[OUTCOMES MEASURES]]</f>
        <v>Number of adjusted cohort who enrolled subsequently at another institution at 8 years</v>
      </c>
      <c r="C3270" s="7">
        <f>Table19[[#This Row],[Growth Rate]]</f>
        <v>-0.353904282115869</v>
      </c>
      <c r="D3270">
        <f>Table20[[#This Row],[UNITID]]</f>
        <v>224642</v>
      </c>
      <c r="E3270" s="7">
        <f>Table20[[#This Row],[Growth Rate]]</f>
        <v>0.20703125</v>
      </c>
      <c r="F3270">
        <f>Table21[[#This Row],[UNITID]]</f>
        <v>224642</v>
      </c>
      <c r="G3270" s="7">
        <f>Table21[[#This Row],[Growth Rate]]</f>
        <v>-8.4592145015105744E-2</v>
      </c>
      <c r="H3270">
        <f>Table5[[#This Row],[UNITID]]</f>
        <v>224642</v>
      </c>
      <c r="I3270" s="7">
        <f>Table5[[#This Row],[Growth Rate]]</f>
        <v>-5.7692307692307696E-2</v>
      </c>
    </row>
    <row r="3271" spans="1:9" hidden="1">
      <c r="A3271">
        <f>Table19[[#This Row],[UNITID]]</f>
        <v>224642</v>
      </c>
      <c r="B3271" s="2" t="str">
        <f>Table19[[#This Row],[OUTCOMES MEASURES]]</f>
        <v>Number of adjusted cohort whose subsequent enrollment status is unknown at 8 years</v>
      </c>
      <c r="C3271" s="8">
        <f>Table19[[#This Row],[Growth Rate]]</f>
        <v>-0.42218246869409659</v>
      </c>
      <c r="D3271">
        <f>Table20[[#This Row],[UNITID]]</f>
        <v>224642</v>
      </c>
      <c r="E3271" s="7">
        <f>Table20[[#This Row],[Growth Rate]]</f>
        <v>0.10762331838565023</v>
      </c>
      <c r="F3271">
        <f>Table21[[#This Row],[UNITID]]</f>
        <v>224642</v>
      </c>
      <c r="G3271" s="7">
        <f>Table21[[#This Row],[Growth Rate]]</f>
        <v>-0.1103448275862069</v>
      </c>
      <c r="H3271">
        <f>Table5[[#This Row],[UNITID]]</f>
        <v>224642</v>
      </c>
      <c r="I3271" s="7">
        <f>Table5[[#This Row],[Growth Rate]]</f>
        <v>0.10918367346938776</v>
      </c>
    </row>
    <row r="3272" spans="1:9" hidden="1">
      <c r="A3272">
        <f>Table19[[#This Row],[UNITID]]</f>
        <v>224642</v>
      </c>
      <c r="B3272" s="2" t="str">
        <f>Table19[[#This Row],[OUTCOMES MEASURES]]</f>
        <v>Number of adjusted cohort who did not receive an award from your institution at 8 years</v>
      </c>
      <c r="C3272" s="7">
        <f>Table19[[#This Row],[Growth Rate]]</f>
        <v>-0.40338549984030664</v>
      </c>
      <c r="D3272">
        <f>Table20[[#This Row],[UNITID]]</f>
        <v>224642</v>
      </c>
      <c r="E3272" s="7">
        <f>Table20[[#This Row],[Growth Rate]]</f>
        <v>0.11546477699041267</v>
      </c>
      <c r="F3272">
        <f>Table21[[#This Row],[UNITID]]</f>
        <v>224642</v>
      </c>
      <c r="G3272" s="21">
        <f>Table21[[#This Row],[Growth Rate]]</f>
        <v>-0.10292249047013977</v>
      </c>
      <c r="H3272">
        <f>Table5[[#This Row],[UNITID]]</f>
        <v>224642</v>
      </c>
      <c r="I3272" s="7">
        <f>Table5[[#This Row],[Growth Rate]]</f>
        <v>3.5428571428571427E-2</v>
      </c>
    </row>
    <row r="3273" spans="1:9" ht="14.25">
      <c r="A3273" s="63">
        <f>Table19[[#This Row],[UNITID]]</f>
        <v>224642</v>
      </c>
      <c r="B3273" s="148" t="str">
        <f>Table19[[#This Row],[OUTCOMES MEASURES]]</f>
        <v>Percent of adjusted cohort receiving an award at 8 years</v>
      </c>
      <c r="C3273" s="156">
        <f>Table19[[#This Row],[Growth Rate]]</f>
        <v>0.14285714285714285</v>
      </c>
      <c r="D3273">
        <f>Table20[[#This Row],[UNITID]]</f>
        <v>224642</v>
      </c>
      <c r="E3273" s="156">
        <f>Table20[[#This Row],[Growth Rate]]</f>
        <v>0.1875</v>
      </c>
      <c r="F3273">
        <f>Table21[[#This Row],[UNITID]]</f>
        <v>224642</v>
      </c>
      <c r="G3273" s="157">
        <f>Table21[[#This Row],[Growth Rate]]</f>
        <v>0.20833333333333334</v>
      </c>
      <c r="H3273">
        <f>Table5[[#This Row],[UNITID]]</f>
        <v>224642</v>
      </c>
      <c r="I3273" s="156">
        <f>Table5[[#This Row],[Growth Rate]]</f>
        <v>0.13333333333333333</v>
      </c>
    </row>
    <row r="3274" spans="1:9" hidden="1">
      <c r="A3274">
        <f>Table19[[#This Row],[UNITID]]</f>
        <v>224642</v>
      </c>
      <c r="B3274" s="2" t="str">
        <f>Table19[[#This Row],[OUTCOMES MEASURES]]</f>
        <v>Percent of adjusted cohort still or subsequently enrolled at 8 years</v>
      </c>
      <c r="C3274" s="8">
        <f>Table19[[#This Row],[Growth Rate]]</f>
        <v>0</v>
      </c>
      <c r="D3274">
        <f>Table20[[#This Row],[UNITID]]</f>
        <v>224642</v>
      </c>
      <c r="E3274" s="7">
        <f>Table20[[#This Row],[Growth Rate]]</f>
        <v>0</v>
      </c>
      <c r="F3274">
        <f>Table21[[#This Row],[UNITID]]</f>
        <v>224642</v>
      </c>
      <c r="G3274" s="21">
        <f>Table21[[#This Row],[Growth Rate]]</f>
        <v>-5.8823529411764705E-2</v>
      </c>
      <c r="H3274">
        <f>Table5[[#This Row],[UNITID]]</f>
        <v>224642</v>
      </c>
      <c r="I3274" s="7">
        <f>Table5[[#This Row],[Growth Rate]]</f>
        <v>-0.10810810810810811</v>
      </c>
    </row>
    <row r="3275" spans="1:9" ht="14.25">
      <c r="A3275" s="63">
        <f>Table19[[#This Row],[UNITID]]</f>
        <v>224642</v>
      </c>
      <c r="B3275" s="148" t="str">
        <f>Table19[[#This Row],[OUTCOMES MEASURES]]</f>
        <v>Percent of adjusted cohort still enrolled at your institution at 8 years</v>
      </c>
      <c r="C3275" s="156">
        <f>Table19[[#This Row],[Growth Rate]]</f>
        <v>0</v>
      </c>
      <c r="D3275">
        <f>Table20[[#This Row],[UNITID]]</f>
        <v>224642</v>
      </c>
      <c r="E3275" s="156">
        <f>Table20[[#This Row],[Growth Rate]]</f>
        <v>-0.5</v>
      </c>
      <c r="F3275">
        <f>Table21[[#This Row],[UNITID]]</f>
        <v>224642</v>
      </c>
      <c r="G3275" s="158">
        <f>Table21[[#This Row],[Growth Rate]]</f>
        <v>0</v>
      </c>
      <c r="H3275">
        <f>Table5[[#This Row],[UNITID]]</f>
        <v>224642</v>
      </c>
      <c r="I3275" s="156">
        <f>Table5[[#This Row],[Growth Rate]]</f>
        <v>0</v>
      </c>
    </row>
    <row r="3276" spans="1:9" ht="14.25">
      <c r="A3276" s="63">
        <f>Table19[[#This Row],[UNITID]]</f>
        <v>224642</v>
      </c>
      <c r="B3276" s="148" t="str">
        <f>Table19[[#This Row],[OUTCOMES MEASURES]]</f>
        <v>Percent of adjusted cohort enrolled subsequently at another institution at 8 years</v>
      </c>
      <c r="C3276" s="156">
        <f>Table19[[#This Row],[Growth Rate]]</f>
        <v>5.5555555555555552E-2</v>
      </c>
      <c r="D3276">
        <f>Table20[[#This Row],[UNITID]]</f>
        <v>224642</v>
      </c>
      <c r="E3276" s="64">
        <f>Table20[[#This Row],[Growth Rate]]</f>
        <v>5.5555555555555552E-2</v>
      </c>
      <c r="F3276">
        <f>Table21[[#This Row],[UNITID]]</f>
        <v>224642</v>
      </c>
      <c r="G3276" s="158">
        <f>Table21[[#This Row],[Growth Rate]]</f>
        <v>-6.25E-2</v>
      </c>
      <c r="H3276">
        <f>Table5[[#This Row],[UNITID]]</f>
        <v>224642</v>
      </c>
      <c r="I3276" s="64">
        <f>Table5[[#This Row],[Growth Rate]]</f>
        <v>-0.11428571428571428</v>
      </c>
    </row>
    <row r="3277" spans="1:9" hidden="1">
      <c r="A3277">
        <f>Table19[[#This Row],[UNITID]]</f>
        <v>224642</v>
      </c>
      <c r="B3277" s="2" t="str">
        <f>Table19[[#This Row],[OUTCOMES MEASURES]]</f>
        <v>Percent of adjusted cohort enrollment status unknown at 8 years</v>
      </c>
      <c r="C3277" s="8">
        <f>Table19[[#This Row],[Growth Rate]]</f>
        <v>-9.6153846153846159E-2</v>
      </c>
      <c r="D3277">
        <f>Table20[[#This Row],[UNITID]]</f>
        <v>224642</v>
      </c>
      <c r="E3277" s="8">
        <f>Table20[[#This Row],[Growth Rate]]</f>
        <v>-3.2258064516129031E-2</v>
      </c>
      <c r="F3277">
        <f>Table21[[#This Row],[UNITID]]</f>
        <v>224642</v>
      </c>
      <c r="G3277" s="8">
        <f>Table21[[#This Row],[Growth Rate]]</f>
        <v>-7.1428571428571425E-2</v>
      </c>
      <c r="H3277">
        <f>Table5[[#This Row],[UNITID]]</f>
        <v>224642</v>
      </c>
      <c r="I3277" s="8">
        <f>Table5[[#This Row],[Growth Rate]]</f>
        <v>6.3829787234042548E-2</v>
      </c>
    </row>
    <row r="3278" spans="1:9" hidden="1">
      <c r="A3278">
        <f>Table19[[#This Row],[UNITID]]</f>
        <v>225070</v>
      </c>
      <c r="B3278" s="2" t="str">
        <f>Table19[[#This Row],[OUTCOMES MEASURES]]</f>
        <v>First-Time, Full-Time Cohort</v>
      </c>
      <c r="C3278" s="8">
        <f>Table19[[#This Row],[Growth Rate]]</f>
        <v>-0.24382022471910111</v>
      </c>
      <c r="D3278">
        <f>Table20[[#This Row],[UNITID]]</f>
        <v>225070</v>
      </c>
      <c r="E3278" s="8">
        <f>Table20[[#This Row],[Growth Rate]]</f>
        <v>-7.7720207253886009E-3</v>
      </c>
      <c r="F3278">
        <f>Table21[[#This Row],[UNITID]]</f>
        <v>225070</v>
      </c>
      <c r="G3278" s="8">
        <f>Table21[[#This Row],[Growth Rate]]</f>
        <v>-0.17924528301886791</v>
      </c>
      <c r="H3278">
        <f>Table5[[#This Row],[UNITID]]</f>
        <v>225070</v>
      </c>
      <c r="I3278" s="8">
        <f>Table5[[#This Row],[Growth Rate]]</f>
        <v>8.2677165354330714E-2</v>
      </c>
    </row>
    <row r="3279" spans="1:9" hidden="1">
      <c r="A3279">
        <f>Table19[[#This Row],[UNITID]]</f>
        <v>225070</v>
      </c>
      <c r="B3279" t="str">
        <f>Table19[[#This Row],[OUTCOMES MEASURES]]</f>
        <v>Exclusions to cohort</v>
      </c>
      <c r="C3279" s="7" t="str">
        <f>Table19[[#This Row],[Growth Rate]]</f>
        <v/>
      </c>
      <c r="D3279">
        <f>Table20[[#This Row],[UNITID]]</f>
        <v>225070</v>
      </c>
      <c r="E3279" s="7" t="str">
        <f>Table20[[#This Row],[Growth Rate]]</f>
        <v/>
      </c>
      <c r="F3279">
        <f>Table21[[#This Row],[UNITID]]</f>
        <v>225070</v>
      </c>
      <c r="G3279" s="7" t="str">
        <f>Table21[[#This Row],[Growth Rate]]</f>
        <v/>
      </c>
      <c r="H3279">
        <f>Table5[[#This Row],[UNITID]]</f>
        <v>225070</v>
      </c>
      <c r="I3279" s="7" t="str">
        <f>Table5[[#This Row],[Growth Rate]]</f>
        <v/>
      </c>
    </row>
    <row r="3280" spans="1:9" ht="14.25">
      <c r="A3280" s="63">
        <f>Table19[[#This Row],[UNITID]]</f>
        <v>225070</v>
      </c>
      <c r="B3280" s="63" t="str">
        <f>Table19[[#This Row],[OUTCOMES MEASURES]]</f>
        <v>Adjusted cohort</v>
      </c>
      <c r="C3280" s="64">
        <f>Table19[[#This Row],[Growth Rate]]</f>
        <v>-0.24382022471910111</v>
      </c>
      <c r="D3280">
        <f>Table20[[#This Row],[UNITID]]</f>
        <v>225070</v>
      </c>
      <c r="E3280" s="64">
        <f>Table20[[#This Row],[Growth Rate]]</f>
        <v>-7.7720207253886009E-3</v>
      </c>
      <c r="F3280">
        <f>Table21[[#This Row],[UNITID]]</f>
        <v>225070</v>
      </c>
      <c r="G3280" s="155">
        <f>Table21[[#This Row],[Growth Rate]]</f>
        <v>-0.17924528301886791</v>
      </c>
      <c r="H3280">
        <f>Table5[[#This Row],[UNITID]]</f>
        <v>225070</v>
      </c>
      <c r="I3280" s="64">
        <f>Table5[[#This Row],[Growth Rate]]</f>
        <v>8.2677165354330714E-2</v>
      </c>
    </row>
    <row r="3281" spans="1:9" hidden="1">
      <c r="A3281">
        <f>Table19[[#This Row],[UNITID]]</f>
        <v>225070</v>
      </c>
      <c r="B3281" t="str">
        <f>Table19[[#This Row],[OUTCOMES MEASURES]]</f>
        <v>Number of adjusted cohort receiving a certificate at 4 years</v>
      </c>
      <c r="C3281" s="7">
        <f>Table19[[#This Row],[Growth Rate]]</f>
        <v>-0.15254237288135594</v>
      </c>
      <c r="D3281">
        <f>Table20[[#This Row],[UNITID]]</f>
        <v>225070</v>
      </c>
      <c r="E3281" s="7">
        <f>Table20[[#This Row],[Growth Rate]]</f>
        <v>-4.4444444444444446E-2</v>
      </c>
      <c r="F3281">
        <f>Table21[[#This Row],[UNITID]]</f>
        <v>225070</v>
      </c>
      <c r="G3281" s="7">
        <f>Table21[[#This Row],[Growth Rate]]</f>
        <v>8.3333333333333329E-2</v>
      </c>
      <c r="H3281">
        <f>Table5[[#This Row],[UNITID]]</f>
        <v>225070</v>
      </c>
      <c r="I3281" s="7">
        <f>Table5[[#This Row],[Growth Rate]]</f>
        <v>1</v>
      </c>
    </row>
    <row r="3282" spans="1:9" hidden="1">
      <c r="A3282">
        <f>Table19[[#This Row],[UNITID]]</f>
        <v>225070</v>
      </c>
      <c r="B3282" t="str">
        <f>Table19[[#This Row],[OUTCOMES MEASURES]]</f>
        <v>Number of adjusted cohort receiving an Associate's degree at 4 years</v>
      </c>
      <c r="C3282" s="7">
        <f>Table19[[#This Row],[Growth Rate]]</f>
        <v>0.24786324786324787</v>
      </c>
      <c r="D3282">
        <f>Table20[[#This Row],[UNITID]]</f>
        <v>225070</v>
      </c>
      <c r="E3282" s="7">
        <f>Table20[[#This Row],[Growth Rate]]</f>
        <v>2.0625</v>
      </c>
      <c r="F3282">
        <f>Table21[[#This Row],[UNITID]]</f>
        <v>225070</v>
      </c>
      <c r="G3282" s="7">
        <f>Table21[[#This Row],[Growth Rate]]</f>
        <v>-0.22916666666666666</v>
      </c>
      <c r="H3282">
        <f>Table5[[#This Row],[UNITID]]</f>
        <v>225070</v>
      </c>
      <c r="I3282" s="7">
        <f>Table5[[#This Row],[Growth Rate]]</f>
        <v>0</v>
      </c>
    </row>
    <row r="3283" spans="1:9" hidden="1">
      <c r="A3283">
        <f>Table19[[#This Row],[UNITID]]</f>
        <v>225070</v>
      </c>
      <c r="B3283" t="str">
        <f>Table19[[#This Row],[OUTCOMES MEASURES]]</f>
        <v>Number of adjusted cohort receiving a Bachelor's degree at 4 years</v>
      </c>
      <c r="C3283" s="7" t="str">
        <f>Table19[[#This Row],[Growth Rate]]</f>
        <v/>
      </c>
      <c r="D3283">
        <f>Table20[[#This Row],[UNITID]]</f>
        <v>225070</v>
      </c>
      <c r="E3283" s="7" t="str">
        <f>Table20[[#This Row],[Growth Rate]]</f>
        <v/>
      </c>
      <c r="F3283">
        <f>Table21[[#This Row],[UNITID]]</f>
        <v>225070</v>
      </c>
      <c r="G3283" s="7" t="str">
        <f>Table21[[#This Row],[Growth Rate]]</f>
        <v/>
      </c>
      <c r="H3283">
        <f>Table5[[#This Row],[UNITID]]</f>
        <v>225070</v>
      </c>
      <c r="I3283" s="7" t="str">
        <f>Table5[[#This Row],[Growth Rate]]</f>
        <v/>
      </c>
    </row>
    <row r="3284" spans="1:9" hidden="1">
      <c r="A3284">
        <f>Table19[[#This Row],[UNITID]]</f>
        <v>225070</v>
      </c>
      <c r="B3284" s="2" t="str">
        <f>Table19[[#This Row],[OUTCOMES MEASURES]]</f>
        <v>Number of adjusted cohort receiving an award at 4 years</v>
      </c>
      <c r="C3284" s="7">
        <f>Table19[[#This Row],[Growth Rate]]</f>
        <v>0.11363636363636363</v>
      </c>
      <c r="D3284">
        <f>Table20[[#This Row],[UNITID]]</f>
        <v>225070</v>
      </c>
      <c r="E3284" s="7">
        <f>Table20[[#This Row],[Growth Rate]]</f>
        <v>0.50819672131147542</v>
      </c>
      <c r="F3284">
        <f>Table21[[#This Row],[UNITID]]</f>
        <v>225070</v>
      </c>
      <c r="G3284" s="21">
        <f>Table21[[#This Row],[Growth Rate]]</f>
        <v>-0.16666666666666666</v>
      </c>
      <c r="H3284">
        <f>Table5[[#This Row],[UNITID]]</f>
        <v>225070</v>
      </c>
      <c r="I3284" s="7">
        <f>Table5[[#This Row],[Growth Rate]]</f>
        <v>0.13157894736842105</v>
      </c>
    </row>
    <row r="3285" spans="1:9" ht="14.25">
      <c r="A3285" s="63">
        <f>Table19[[#This Row],[UNITID]]</f>
        <v>225070</v>
      </c>
      <c r="B3285" s="148" t="str">
        <f>Table19[[#This Row],[OUTCOMES MEASURES]]</f>
        <v>Percent of adjusted cohort receiving an award at 4 years</v>
      </c>
      <c r="C3285" s="156">
        <f>Table19[[#This Row],[Growth Rate]]</f>
        <v>0.45</v>
      </c>
      <c r="D3285">
        <f>Table20[[#This Row],[UNITID]]</f>
        <v>225070</v>
      </c>
      <c r="E3285" s="156">
        <f>Table20[[#This Row],[Growth Rate]]</f>
        <v>0.5</v>
      </c>
      <c r="F3285">
        <f>Table21[[#This Row],[UNITID]]</f>
        <v>225070</v>
      </c>
      <c r="G3285" s="157">
        <f>Table21[[#This Row],[Growth Rate]]</f>
        <v>3.5714285714285712E-2</v>
      </c>
      <c r="H3285">
        <f>Table5[[#This Row],[UNITID]]</f>
        <v>225070</v>
      </c>
      <c r="I3285" s="156">
        <f>Table5[[#This Row],[Growth Rate]]</f>
        <v>3.3333333333333333E-2</v>
      </c>
    </row>
    <row r="3286" spans="1:9" hidden="1">
      <c r="A3286">
        <f>Table19[[#This Row],[UNITID]]</f>
        <v>225070</v>
      </c>
      <c r="B3286" t="str">
        <f>Table19[[#This Row],[OUTCOMES MEASURES]]</f>
        <v>Number of adjusted cohort receiving a certificate at 6 years</v>
      </c>
      <c r="C3286" s="7">
        <f>Table19[[#This Row],[Growth Rate]]</f>
        <v>-8.3333333333333329E-2</v>
      </c>
      <c r="D3286">
        <f>Table20[[#This Row],[UNITID]]</f>
        <v>225070</v>
      </c>
      <c r="E3286" s="7">
        <f>Table20[[#This Row],[Growth Rate]]</f>
        <v>0.11904761904761904</v>
      </c>
      <c r="F3286">
        <f>Table21[[#This Row],[UNITID]]</f>
        <v>225070</v>
      </c>
      <c r="G3286" s="7">
        <f>Table21[[#This Row],[Growth Rate]]</f>
        <v>8.3333333333333329E-2</v>
      </c>
      <c r="H3286">
        <f>Table5[[#This Row],[UNITID]]</f>
        <v>225070</v>
      </c>
      <c r="I3286" s="7">
        <f>Table5[[#This Row],[Growth Rate]]</f>
        <v>1.5454545454545454</v>
      </c>
    </row>
    <row r="3287" spans="1:9" hidden="1">
      <c r="A3287">
        <f>Table19[[#This Row],[UNITID]]</f>
        <v>225070</v>
      </c>
      <c r="B3287" t="str">
        <f>Table19[[#This Row],[OUTCOMES MEASURES]]</f>
        <v>Number of adjusted cohort receiving an Associate's degree at 6 years</v>
      </c>
      <c r="C3287" s="7">
        <f>Table19[[#This Row],[Growth Rate]]</f>
        <v>0.12413793103448276</v>
      </c>
      <c r="D3287">
        <f>Table20[[#This Row],[UNITID]]</f>
        <v>225070</v>
      </c>
      <c r="E3287" s="7">
        <f>Table20[[#This Row],[Growth Rate]]</f>
        <v>0.47222222222222221</v>
      </c>
      <c r="F3287">
        <f>Table21[[#This Row],[UNITID]]</f>
        <v>225070</v>
      </c>
      <c r="G3287" s="7">
        <f>Table21[[#This Row],[Growth Rate]]</f>
        <v>-0.22</v>
      </c>
      <c r="H3287">
        <f>Table5[[#This Row],[UNITID]]</f>
        <v>225070</v>
      </c>
      <c r="I3287" s="7">
        <f>Table5[[#This Row],[Growth Rate]]</f>
        <v>7.3529411764705885E-2</v>
      </c>
    </row>
    <row r="3288" spans="1:9" hidden="1">
      <c r="A3288">
        <f>Table19[[#This Row],[UNITID]]</f>
        <v>225070</v>
      </c>
      <c r="B3288" t="str">
        <f>Table19[[#This Row],[OUTCOMES MEASURES]]</f>
        <v>Number of adjusted cohort receiving a Bachelor's degree at 6 years</v>
      </c>
      <c r="C3288" s="7" t="str">
        <f>Table19[[#This Row],[Growth Rate]]</f>
        <v/>
      </c>
      <c r="D3288">
        <f>Table20[[#This Row],[UNITID]]</f>
        <v>225070</v>
      </c>
      <c r="E3288" s="7" t="str">
        <f>Table20[[#This Row],[Growth Rate]]</f>
        <v/>
      </c>
      <c r="F3288">
        <f>Table21[[#This Row],[UNITID]]</f>
        <v>225070</v>
      </c>
      <c r="G3288" s="7" t="str">
        <f>Table21[[#This Row],[Growth Rate]]</f>
        <v/>
      </c>
      <c r="H3288">
        <f>Table5[[#This Row],[UNITID]]</f>
        <v>225070</v>
      </c>
      <c r="I3288" s="7" t="str">
        <f>Table5[[#This Row],[Growth Rate]]</f>
        <v/>
      </c>
    </row>
    <row r="3289" spans="1:9" hidden="1">
      <c r="A3289">
        <f>Table19[[#This Row],[UNITID]]</f>
        <v>225070</v>
      </c>
      <c r="B3289" s="2" t="str">
        <f>Table19[[#This Row],[OUTCOMES MEASURES]]</f>
        <v>Number of adjusted cohort receiving an award at 6 years</v>
      </c>
      <c r="C3289" s="7">
        <f>Table19[[#This Row],[Growth Rate]]</f>
        <v>6.8292682926829273E-2</v>
      </c>
      <c r="D3289">
        <f>Table20[[#This Row],[UNITID]]</f>
        <v>225070</v>
      </c>
      <c r="E3289" s="7">
        <f>Table20[[#This Row],[Growth Rate]]</f>
        <v>0.30769230769230771</v>
      </c>
      <c r="F3289">
        <f>Table21[[#This Row],[UNITID]]</f>
        <v>225070</v>
      </c>
      <c r="G3289" s="21">
        <f>Table21[[#This Row],[Growth Rate]]</f>
        <v>-0.14516129032258066</v>
      </c>
      <c r="H3289">
        <f>Table5[[#This Row],[UNITID]]</f>
        <v>225070</v>
      </c>
      <c r="I3289" s="7">
        <f>Table5[[#This Row],[Growth Rate]]</f>
        <v>0.30379746835443039</v>
      </c>
    </row>
    <row r="3290" spans="1:9" ht="14.25">
      <c r="A3290" s="63">
        <f>Table19[[#This Row],[UNITID]]</f>
        <v>225070</v>
      </c>
      <c r="B3290" s="148" t="str">
        <f>Table19[[#This Row],[OUTCOMES MEASURES]]</f>
        <v>Percent of adjusted cohort receiving an award at 6 years</v>
      </c>
      <c r="C3290" s="156">
        <f>Table19[[#This Row],[Growth Rate]]</f>
        <v>0.43478260869565216</v>
      </c>
      <c r="D3290">
        <f>Table20[[#This Row],[UNITID]]</f>
        <v>225070</v>
      </c>
      <c r="E3290" s="156">
        <f>Table20[[#This Row],[Growth Rate]]</f>
        <v>0.35</v>
      </c>
      <c r="F3290">
        <f>Table21[[#This Row],[UNITID]]</f>
        <v>225070</v>
      </c>
      <c r="G3290" s="157">
        <f>Table21[[#This Row],[Growth Rate]]</f>
        <v>3.4482758620689655E-2</v>
      </c>
      <c r="H3290">
        <f>Table5[[#This Row],[UNITID]]</f>
        <v>225070</v>
      </c>
      <c r="I3290" s="156">
        <f>Table5[[#This Row],[Growth Rate]]</f>
        <v>0.19354838709677419</v>
      </c>
    </row>
    <row r="3291" spans="1:9" hidden="1">
      <c r="A3291">
        <f>Table19[[#This Row],[UNITID]]</f>
        <v>225070</v>
      </c>
      <c r="B3291" t="str">
        <f>Table19[[#This Row],[OUTCOMES MEASURES]]</f>
        <v>Number of adjusted cohort receiving a certificate at 8 years</v>
      </c>
      <c r="C3291" s="7">
        <f>Table19[[#This Row],[Growth Rate]]</f>
        <v>-0.1</v>
      </c>
      <c r="D3291">
        <f>Table20[[#This Row],[UNITID]]</f>
        <v>225070</v>
      </c>
      <c r="E3291" s="7">
        <f>Table20[[#This Row],[Growth Rate]]</f>
        <v>0.75862068965517238</v>
      </c>
      <c r="F3291">
        <f>Table21[[#This Row],[UNITID]]</f>
        <v>225070</v>
      </c>
      <c r="G3291" s="7">
        <f>Table21[[#This Row],[Growth Rate]]</f>
        <v>8.3333333333333329E-2</v>
      </c>
      <c r="H3291">
        <f>Table5[[#This Row],[UNITID]]</f>
        <v>225070</v>
      </c>
      <c r="I3291" s="7">
        <f>Table5[[#This Row],[Growth Rate]]</f>
        <v>1.9</v>
      </c>
    </row>
    <row r="3292" spans="1:9" hidden="1">
      <c r="A3292">
        <f>Table19[[#This Row],[UNITID]]</f>
        <v>225070</v>
      </c>
      <c r="B3292" t="str">
        <f>Table19[[#This Row],[OUTCOMES MEASURES]]</f>
        <v>Number of adjusted cohort receiving an Associate's degree at 8 years</v>
      </c>
      <c r="C3292" s="7">
        <f>Table19[[#This Row],[Growth Rate]]</f>
        <v>0.14935064935064934</v>
      </c>
      <c r="D3292">
        <f>Table20[[#This Row],[UNITID]]</f>
        <v>225070</v>
      </c>
      <c r="E3292" s="7">
        <f>Table20[[#This Row],[Growth Rate]]</f>
        <v>-1.7241379310344827E-2</v>
      </c>
      <c r="F3292">
        <f>Table21[[#This Row],[UNITID]]</f>
        <v>225070</v>
      </c>
      <c r="G3292" s="7">
        <f>Table21[[#This Row],[Growth Rate]]</f>
        <v>-0.18</v>
      </c>
      <c r="H3292">
        <f>Table5[[#This Row],[UNITID]]</f>
        <v>225070</v>
      </c>
      <c r="I3292" s="7">
        <f>Table5[[#This Row],[Growth Rate]]</f>
        <v>-1.4084507042253521E-2</v>
      </c>
    </row>
    <row r="3293" spans="1:9" hidden="1">
      <c r="A3293">
        <f>Table19[[#This Row],[UNITID]]</f>
        <v>225070</v>
      </c>
      <c r="B3293" t="str">
        <f>Table19[[#This Row],[OUTCOMES MEASURES]]</f>
        <v>Number of adjusted cohort receiving a Bachelor's degree at 8 years</v>
      </c>
      <c r="C3293" s="7" t="str">
        <f>Table19[[#This Row],[Growth Rate]]</f>
        <v/>
      </c>
      <c r="D3293">
        <f>Table20[[#This Row],[UNITID]]</f>
        <v>225070</v>
      </c>
      <c r="E3293" s="7" t="str">
        <f>Table20[[#This Row],[Growth Rate]]</f>
        <v/>
      </c>
      <c r="F3293">
        <f>Table21[[#This Row],[UNITID]]</f>
        <v>225070</v>
      </c>
      <c r="G3293" s="7" t="str">
        <f>Table21[[#This Row],[Growth Rate]]</f>
        <v/>
      </c>
      <c r="H3293">
        <f>Table5[[#This Row],[UNITID]]</f>
        <v>225070</v>
      </c>
      <c r="I3293" s="7" t="str">
        <f>Table5[[#This Row],[Growth Rate]]</f>
        <v/>
      </c>
    </row>
    <row r="3294" spans="1:9" hidden="1">
      <c r="A3294">
        <f>Table19[[#This Row],[UNITID]]</f>
        <v>225070</v>
      </c>
      <c r="B3294" t="str">
        <f>Table19[[#This Row],[OUTCOMES MEASURES]]</f>
        <v>Number of adjusted cohort receiving an award at 8 years</v>
      </c>
      <c r="C3294" s="7">
        <f>Table19[[#This Row],[Growth Rate]]</f>
        <v>8.8785046728971959E-2</v>
      </c>
      <c r="D3294">
        <f>Table20[[#This Row],[UNITID]]</f>
        <v>225070</v>
      </c>
      <c r="E3294" s="7">
        <f>Table20[[#This Row],[Growth Rate]]</f>
        <v>0.26436781609195403</v>
      </c>
      <c r="F3294">
        <f>Table21[[#This Row],[UNITID]]</f>
        <v>225070</v>
      </c>
      <c r="G3294" s="7">
        <f>Table21[[#This Row],[Growth Rate]]</f>
        <v>-9.6774193548387094E-2</v>
      </c>
      <c r="H3294">
        <f>Table5[[#This Row],[UNITID]]</f>
        <v>225070</v>
      </c>
      <c r="I3294" s="7">
        <f>Table5[[#This Row],[Growth Rate]]</f>
        <v>0.2839506172839506</v>
      </c>
    </row>
    <row r="3295" spans="1:9" hidden="1">
      <c r="A3295">
        <f>Table19[[#This Row],[UNITID]]</f>
        <v>225070</v>
      </c>
      <c r="B3295" t="str">
        <f>Table19[[#This Row],[OUTCOMES MEASURES]]</f>
        <v>Number of adjusted cohort still enrolled at your institution at 8 years</v>
      </c>
      <c r="C3295" s="7">
        <f>Table19[[#This Row],[Growth Rate]]</f>
        <v>-0.72222222222222221</v>
      </c>
      <c r="D3295">
        <f>Table20[[#This Row],[UNITID]]</f>
        <v>225070</v>
      </c>
      <c r="E3295" s="7">
        <f>Table20[[#This Row],[Growth Rate]]</f>
        <v>0.2</v>
      </c>
      <c r="F3295">
        <f>Table21[[#This Row],[UNITID]]</f>
        <v>225070</v>
      </c>
      <c r="G3295" s="7">
        <f>Table21[[#This Row],[Growth Rate]]</f>
        <v>0</v>
      </c>
      <c r="H3295">
        <f>Table5[[#This Row],[UNITID]]</f>
        <v>225070</v>
      </c>
      <c r="I3295" s="7">
        <f>Table5[[#This Row],[Growth Rate]]</f>
        <v>-1</v>
      </c>
    </row>
    <row r="3296" spans="1:9" hidden="1">
      <c r="A3296">
        <f>Table19[[#This Row],[UNITID]]</f>
        <v>225070</v>
      </c>
      <c r="B3296" t="str">
        <f>Table19[[#This Row],[OUTCOMES MEASURES]]</f>
        <v>Number of adjusted cohort who enrolled subsequently at another institution at 8 years</v>
      </c>
      <c r="C3296" s="7">
        <f>Table19[[#This Row],[Growth Rate]]</f>
        <v>-0.24827586206896551</v>
      </c>
      <c r="D3296">
        <f>Table20[[#This Row],[UNITID]]</f>
        <v>225070</v>
      </c>
      <c r="E3296" s="7">
        <f>Table20[[#This Row],[Growth Rate]]</f>
        <v>-0.18461538461538463</v>
      </c>
      <c r="F3296">
        <f>Table21[[#This Row],[UNITID]]</f>
        <v>225070</v>
      </c>
      <c r="G3296" s="7">
        <f>Table21[[#This Row],[Growth Rate]]</f>
        <v>-0.45283018867924529</v>
      </c>
      <c r="H3296">
        <f>Table5[[#This Row],[UNITID]]</f>
        <v>225070</v>
      </c>
      <c r="I3296" s="7">
        <f>Table5[[#This Row],[Growth Rate]]</f>
        <v>-0.11688311688311688</v>
      </c>
    </row>
    <row r="3297" spans="1:9" hidden="1">
      <c r="A3297">
        <f>Table19[[#This Row],[UNITID]]</f>
        <v>225070</v>
      </c>
      <c r="B3297" s="2" t="str">
        <f>Table19[[#This Row],[OUTCOMES MEASURES]]</f>
        <v>Number of adjusted cohort whose subsequent enrollment status is unknown at 8 years</v>
      </c>
      <c r="C3297" s="8">
        <f>Table19[[#This Row],[Growth Rate]]</f>
        <v>-0.36452241715399608</v>
      </c>
      <c r="D3297">
        <f>Table20[[#This Row],[UNITID]]</f>
        <v>225070</v>
      </c>
      <c r="E3297" s="7">
        <f>Table20[[#This Row],[Growth Rate]]</f>
        <v>-6.5502183406113537E-2</v>
      </c>
      <c r="F3297">
        <f>Table21[[#This Row],[UNITID]]</f>
        <v>225070</v>
      </c>
      <c r="G3297" s="7">
        <f>Table21[[#This Row],[Growth Rate]]</f>
        <v>-8.3333333333333329E-2</v>
      </c>
      <c r="H3297">
        <f>Table5[[#This Row],[UNITID]]</f>
        <v>225070</v>
      </c>
      <c r="I3297" s="7">
        <f>Table5[[#This Row],[Growth Rate]]</f>
        <v>0.10752688172043011</v>
      </c>
    </row>
    <row r="3298" spans="1:9" hidden="1">
      <c r="A3298">
        <f>Table19[[#This Row],[UNITID]]</f>
        <v>225070</v>
      </c>
      <c r="B3298" s="2" t="str">
        <f>Table19[[#This Row],[OUTCOMES MEASURES]]</f>
        <v>Number of adjusted cohort who did not receive an award from your institution at 8 years</v>
      </c>
      <c r="C3298" s="7">
        <f>Table19[[#This Row],[Growth Rate]]</f>
        <v>-0.34911242603550297</v>
      </c>
      <c r="D3298">
        <f>Table20[[#This Row],[UNITID]]</f>
        <v>225070</v>
      </c>
      <c r="E3298" s="7">
        <f>Table20[[#This Row],[Growth Rate]]</f>
        <v>-8.6956521739130432E-2</v>
      </c>
      <c r="F3298">
        <f>Table21[[#This Row],[UNITID]]</f>
        <v>225070</v>
      </c>
      <c r="G3298" s="21">
        <f>Table21[[#This Row],[Growth Rate]]</f>
        <v>-0.21333333333333335</v>
      </c>
      <c r="H3298">
        <f>Table5[[#This Row],[UNITID]]</f>
        <v>225070</v>
      </c>
      <c r="I3298" s="7">
        <f>Table5[[#This Row],[Growth Rate]]</f>
        <v>-1.1560693641618497E-2</v>
      </c>
    </row>
    <row r="3299" spans="1:9" ht="14.25">
      <c r="A3299" s="63">
        <f>Table19[[#This Row],[UNITID]]</f>
        <v>225070</v>
      </c>
      <c r="B3299" s="148" t="str">
        <f>Table19[[#This Row],[OUTCOMES MEASURES]]</f>
        <v>Percent of adjusted cohort receiving an award at 8 years</v>
      </c>
      <c r="C3299" s="156">
        <f>Table19[[#This Row],[Growth Rate]]</f>
        <v>0.45833333333333331</v>
      </c>
      <c r="D3299">
        <f>Table20[[#This Row],[UNITID]]</f>
        <v>225070</v>
      </c>
      <c r="E3299" s="156">
        <f>Table20[[#This Row],[Growth Rate]]</f>
        <v>0.2608695652173913</v>
      </c>
      <c r="F3299">
        <f>Table21[[#This Row],[UNITID]]</f>
        <v>225070</v>
      </c>
      <c r="G3299" s="157">
        <f>Table21[[#This Row],[Growth Rate]]</f>
        <v>0.10344827586206896</v>
      </c>
      <c r="H3299">
        <f>Table5[[#This Row],[UNITID]]</f>
        <v>225070</v>
      </c>
      <c r="I3299" s="156">
        <f>Table5[[#This Row],[Growth Rate]]</f>
        <v>0.1875</v>
      </c>
    </row>
    <row r="3300" spans="1:9" hidden="1">
      <c r="A3300">
        <f>Table19[[#This Row],[UNITID]]</f>
        <v>225070</v>
      </c>
      <c r="B3300" s="2" t="str">
        <f>Table19[[#This Row],[OUTCOMES MEASURES]]</f>
        <v>Percent of adjusted cohort still or subsequently enrolled at 8 years</v>
      </c>
      <c r="C3300" s="8">
        <f>Table19[[#This Row],[Growth Rate]]</f>
        <v>-5.5555555555555552E-2</v>
      </c>
      <c r="D3300">
        <f>Table20[[#This Row],[UNITID]]</f>
        <v>225070</v>
      </c>
      <c r="E3300" s="7">
        <f>Table20[[#This Row],[Growth Rate]]</f>
        <v>-0.16666666666666666</v>
      </c>
      <c r="F3300">
        <f>Table21[[#This Row],[UNITID]]</f>
        <v>225070</v>
      </c>
      <c r="G3300" s="21">
        <f>Table21[[#This Row],[Growth Rate]]</f>
        <v>-0.32</v>
      </c>
      <c r="H3300">
        <f>Table5[[#This Row],[UNITID]]</f>
        <v>225070</v>
      </c>
      <c r="I3300" s="7">
        <f>Table5[[#This Row],[Growth Rate]]</f>
        <v>-0.19354838709677419</v>
      </c>
    </row>
    <row r="3301" spans="1:9" ht="14.25">
      <c r="A3301" s="63">
        <f>Table19[[#This Row],[UNITID]]</f>
        <v>225070</v>
      </c>
      <c r="B3301" s="148" t="str">
        <f>Table19[[#This Row],[OUTCOMES MEASURES]]</f>
        <v>Percent of adjusted cohort still enrolled at your institution at 8 years</v>
      </c>
      <c r="C3301" s="156">
        <f>Table19[[#This Row],[Growth Rate]]</f>
        <v>-0.5</v>
      </c>
      <c r="D3301">
        <f>Table20[[#This Row],[UNITID]]</f>
        <v>225070</v>
      </c>
      <c r="E3301" s="156">
        <f>Table20[[#This Row],[Growth Rate]]</f>
        <v>1</v>
      </c>
      <c r="F3301">
        <f>Table21[[#This Row],[UNITID]]</f>
        <v>225070</v>
      </c>
      <c r="G3301" s="158" t="str">
        <f>Table21[[#This Row],[Growth Rate]]</f>
        <v/>
      </c>
      <c r="H3301">
        <f>Table5[[#This Row],[UNITID]]</f>
        <v>225070</v>
      </c>
      <c r="I3301" s="156">
        <f>Table5[[#This Row],[Growth Rate]]</f>
        <v>-1</v>
      </c>
    </row>
    <row r="3302" spans="1:9" ht="14.25">
      <c r="A3302" s="63">
        <f>Table19[[#This Row],[UNITID]]</f>
        <v>225070</v>
      </c>
      <c r="B3302" s="148" t="str">
        <f>Table19[[#This Row],[OUTCOMES MEASURES]]</f>
        <v>Percent of adjusted cohort enrolled subsequently at another institution at 8 years</v>
      </c>
      <c r="C3302" s="156">
        <f>Table19[[#This Row],[Growth Rate]]</f>
        <v>0</v>
      </c>
      <c r="D3302">
        <f>Table20[[#This Row],[UNITID]]</f>
        <v>225070</v>
      </c>
      <c r="E3302" s="64">
        <f>Table20[[#This Row],[Growth Rate]]</f>
        <v>-0.17647058823529413</v>
      </c>
      <c r="F3302">
        <f>Table21[[#This Row],[UNITID]]</f>
        <v>225070</v>
      </c>
      <c r="G3302" s="158">
        <f>Table21[[#This Row],[Growth Rate]]</f>
        <v>-0.32</v>
      </c>
      <c r="H3302">
        <f>Table5[[#This Row],[UNITID]]</f>
        <v>225070</v>
      </c>
      <c r="I3302" s="64">
        <f>Table5[[#This Row],[Growth Rate]]</f>
        <v>-0.16666666666666666</v>
      </c>
    </row>
    <row r="3303" spans="1:9" hidden="1">
      <c r="A3303">
        <f>Table19[[#This Row],[UNITID]]</f>
        <v>225070</v>
      </c>
      <c r="B3303" s="2" t="str">
        <f>Table19[[#This Row],[OUTCOMES MEASURES]]</f>
        <v>Percent of adjusted cohort enrollment status unknown at 8 years</v>
      </c>
      <c r="C3303" s="8">
        <f>Table19[[#This Row],[Growth Rate]]</f>
        <v>-0.17241379310344829</v>
      </c>
      <c r="D3303">
        <f>Table20[[#This Row],[UNITID]]</f>
        <v>225070</v>
      </c>
      <c r="E3303" s="8">
        <f>Table20[[#This Row],[Growth Rate]]</f>
        <v>-5.0847457627118647E-2</v>
      </c>
      <c r="F3303">
        <f>Table21[[#This Row],[UNITID]]</f>
        <v>225070</v>
      </c>
      <c r="G3303" s="8">
        <f>Table21[[#This Row],[Growth Rate]]</f>
        <v>0.13333333333333333</v>
      </c>
      <c r="H3303">
        <f>Table5[[#This Row],[UNITID]]</f>
        <v>225070</v>
      </c>
      <c r="I3303" s="8">
        <f>Table5[[#This Row],[Growth Rate]]</f>
        <v>0</v>
      </c>
    </row>
    <row r="3304" spans="1:9" hidden="1">
      <c r="A3304">
        <f>Table19[[#This Row],[UNITID]]</f>
        <v>226204</v>
      </c>
      <c r="B3304" s="2" t="str">
        <f>Table19[[#This Row],[OUTCOMES MEASURES]]</f>
        <v>First-Time, Full-Time Cohort</v>
      </c>
      <c r="C3304" s="8">
        <f>Table19[[#This Row],[Growth Rate]]</f>
        <v>0.61899563318777295</v>
      </c>
      <c r="D3304">
        <f>Table20[[#This Row],[UNITID]]</f>
        <v>226204</v>
      </c>
      <c r="E3304" s="8">
        <f>Table20[[#This Row],[Growth Rate]]</f>
        <v>0.76195773081201335</v>
      </c>
      <c r="F3304">
        <f>Table21[[#This Row],[UNITID]]</f>
        <v>226204</v>
      </c>
      <c r="G3304" s="8">
        <f>Table21[[#This Row],[Growth Rate]]</f>
        <v>0.71290944123314071</v>
      </c>
      <c r="H3304">
        <f>Table5[[#This Row],[UNITID]]</f>
        <v>226204</v>
      </c>
      <c r="I3304" s="8">
        <f>Table5[[#This Row],[Growth Rate]]</f>
        <v>0.62477231329690341</v>
      </c>
    </row>
    <row r="3305" spans="1:9" hidden="1">
      <c r="A3305">
        <f>Table19[[#This Row],[UNITID]]</f>
        <v>226204</v>
      </c>
      <c r="B3305" t="str">
        <f>Table19[[#This Row],[OUTCOMES MEASURES]]</f>
        <v>Exclusions to cohort</v>
      </c>
      <c r="C3305" s="7">
        <f>Table19[[#This Row],[Growth Rate]]</f>
        <v>0</v>
      </c>
      <c r="D3305">
        <f>Table20[[#This Row],[UNITID]]</f>
        <v>226204</v>
      </c>
      <c r="E3305" s="7">
        <f>Table20[[#This Row],[Growth Rate]]</f>
        <v>-1</v>
      </c>
      <c r="F3305">
        <f>Table21[[#This Row],[UNITID]]</f>
        <v>226204</v>
      </c>
      <c r="G3305" s="7" t="str">
        <f>Table21[[#This Row],[Growth Rate]]</f>
        <v/>
      </c>
      <c r="H3305">
        <f>Table5[[#This Row],[UNITID]]</f>
        <v>226204</v>
      </c>
      <c r="I3305" s="7">
        <f>Table5[[#This Row],[Growth Rate]]</f>
        <v>-1</v>
      </c>
    </row>
    <row r="3306" spans="1:9" ht="14.25">
      <c r="A3306" s="63">
        <f>Table19[[#This Row],[UNITID]]</f>
        <v>226204</v>
      </c>
      <c r="B3306" s="63" t="str">
        <f>Table19[[#This Row],[OUTCOMES MEASURES]]</f>
        <v>Adjusted cohort</v>
      </c>
      <c r="C3306" s="64">
        <f>Table19[[#This Row],[Growth Rate]]</f>
        <v>0.61933369743309663</v>
      </c>
      <c r="D3306">
        <f>Table20[[#This Row],[UNITID]]</f>
        <v>226204</v>
      </c>
      <c r="E3306" s="64">
        <f>Table20[[#This Row],[Growth Rate]]</f>
        <v>0.7639198218262806</v>
      </c>
      <c r="F3306">
        <f>Table21[[#This Row],[UNITID]]</f>
        <v>226204</v>
      </c>
      <c r="G3306" s="155">
        <f>Table21[[#This Row],[Growth Rate]]</f>
        <v>0.7071290944123314</v>
      </c>
      <c r="H3306">
        <f>Table5[[#This Row],[UNITID]]</f>
        <v>226204</v>
      </c>
      <c r="I3306" s="64">
        <f>Table5[[#This Row],[Growth Rate]]</f>
        <v>0.62773722627737227</v>
      </c>
    </row>
    <row r="3307" spans="1:9" hidden="1">
      <c r="A3307">
        <f>Table19[[#This Row],[UNITID]]</f>
        <v>226204</v>
      </c>
      <c r="B3307" t="str">
        <f>Table19[[#This Row],[OUTCOMES MEASURES]]</f>
        <v>Number of adjusted cohort receiving a certificate at 4 years</v>
      </c>
      <c r="C3307" s="7">
        <f>Table19[[#This Row],[Growth Rate]]</f>
        <v>0.80078125</v>
      </c>
      <c r="D3307">
        <f>Table20[[#This Row],[UNITID]]</f>
        <v>226204</v>
      </c>
      <c r="E3307" s="7">
        <f>Table20[[#This Row],[Growth Rate]]</f>
        <v>0.22839506172839505</v>
      </c>
      <c r="F3307">
        <f>Table21[[#This Row],[UNITID]]</f>
        <v>226204</v>
      </c>
      <c r="G3307" s="7">
        <f>Table21[[#This Row],[Growth Rate]]</f>
        <v>0.98412698412698407</v>
      </c>
      <c r="H3307">
        <f>Table5[[#This Row],[UNITID]]</f>
        <v>226204</v>
      </c>
      <c r="I3307" s="7">
        <f>Table5[[#This Row],[Growth Rate]]</f>
        <v>1</v>
      </c>
    </row>
    <row r="3308" spans="1:9" hidden="1">
      <c r="A3308">
        <f>Table19[[#This Row],[UNITID]]</f>
        <v>226204</v>
      </c>
      <c r="B3308" t="str">
        <f>Table19[[#This Row],[OUTCOMES MEASURES]]</f>
        <v>Number of adjusted cohort receiving an Associate's degree at 4 years</v>
      </c>
      <c r="C3308" s="7">
        <f>Table19[[#This Row],[Growth Rate]]</f>
        <v>1.5009345794392523</v>
      </c>
      <c r="D3308">
        <f>Table20[[#This Row],[UNITID]]</f>
        <v>226204</v>
      </c>
      <c r="E3308" s="7">
        <f>Table20[[#This Row],[Growth Rate]]</f>
        <v>2.1851851851851851</v>
      </c>
      <c r="F3308">
        <f>Table21[[#This Row],[UNITID]]</f>
        <v>226204</v>
      </c>
      <c r="G3308" s="7">
        <f>Table21[[#This Row],[Growth Rate]]</f>
        <v>1.5132275132275133</v>
      </c>
      <c r="H3308">
        <f>Table5[[#This Row],[UNITID]]</f>
        <v>226204</v>
      </c>
      <c r="I3308" s="7">
        <f>Table5[[#This Row],[Growth Rate]]</f>
        <v>1.3552631578947369</v>
      </c>
    </row>
    <row r="3309" spans="1:9" hidden="1">
      <c r="A3309">
        <f>Table19[[#This Row],[UNITID]]</f>
        <v>226204</v>
      </c>
      <c r="B3309" t="str">
        <f>Table19[[#This Row],[OUTCOMES MEASURES]]</f>
        <v>Number of adjusted cohort receiving a Bachelor's degree at 4 years</v>
      </c>
      <c r="C3309" s="7" t="str">
        <f>Table19[[#This Row],[Growth Rate]]</f>
        <v/>
      </c>
      <c r="D3309">
        <f>Table20[[#This Row],[UNITID]]</f>
        <v>226204</v>
      </c>
      <c r="E3309" s="7" t="str">
        <f>Table20[[#This Row],[Growth Rate]]</f>
        <v/>
      </c>
      <c r="F3309">
        <f>Table21[[#This Row],[UNITID]]</f>
        <v>226204</v>
      </c>
      <c r="G3309" s="7" t="str">
        <f>Table21[[#This Row],[Growth Rate]]</f>
        <v/>
      </c>
      <c r="H3309">
        <f>Table5[[#This Row],[UNITID]]</f>
        <v>226204</v>
      </c>
      <c r="I3309" s="7" t="str">
        <f>Table5[[#This Row],[Growth Rate]]</f>
        <v/>
      </c>
    </row>
    <row r="3310" spans="1:9" hidden="1">
      <c r="A3310">
        <f>Table19[[#This Row],[UNITID]]</f>
        <v>226204</v>
      </c>
      <c r="B3310" s="2" t="str">
        <f>Table19[[#This Row],[OUTCOMES MEASURES]]</f>
        <v>Number of adjusted cohort receiving an award at 4 years</v>
      </c>
      <c r="C3310" s="7">
        <f>Table19[[#This Row],[Growth Rate]]</f>
        <v>1.2743362831858407</v>
      </c>
      <c r="D3310">
        <f>Table20[[#This Row],[UNITID]]</f>
        <v>226204</v>
      </c>
      <c r="E3310" s="7">
        <f>Table20[[#This Row],[Growth Rate]]</f>
        <v>0.71759259259259256</v>
      </c>
      <c r="F3310">
        <f>Table21[[#This Row],[UNITID]]</f>
        <v>226204</v>
      </c>
      <c r="G3310" s="21">
        <f>Table21[[#This Row],[Growth Rate]]</f>
        <v>1.3809523809523809</v>
      </c>
      <c r="H3310">
        <f>Table5[[#This Row],[UNITID]]</f>
        <v>226204</v>
      </c>
      <c r="I3310" s="7">
        <f>Table5[[#This Row],[Growth Rate]]</f>
        <v>1.221311475409836</v>
      </c>
    </row>
    <row r="3311" spans="1:9" ht="14.25">
      <c r="A3311" s="63">
        <f>Table19[[#This Row],[UNITID]]</f>
        <v>226204</v>
      </c>
      <c r="B3311" s="148" t="str">
        <f>Table19[[#This Row],[OUTCOMES MEASURES]]</f>
        <v>Percent of adjusted cohort receiving an award at 4 years</v>
      </c>
      <c r="C3311" s="156">
        <f>Table19[[#This Row],[Growth Rate]]</f>
        <v>0.41860465116279072</v>
      </c>
      <c r="D3311">
        <f>Table20[[#This Row],[UNITID]]</f>
        <v>226204</v>
      </c>
      <c r="E3311" s="156">
        <f>Table20[[#This Row],[Growth Rate]]</f>
        <v>-4.1666666666666664E-2</v>
      </c>
      <c r="F3311">
        <f>Table21[[#This Row],[UNITID]]</f>
        <v>226204</v>
      </c>
      <c r="G3311" s="157">
        <f>Table21[[#This Row],[Growth Rate]]</f>
        <v>0.38775510204081631</v>
      </c>
      <c r="H3311">
        <f>Table5[[#This Row],[UNITID]]</f>
        <v>226204</v>
      </c>
      <c r="I3311" s="156">
        <f>Table5[[#This Row],[Growth Rate]]</f>
        <v>0.36363636363636365</v>
      </c>
    </row>
    <row r="3312" spans="1:9" hidden="1">
      <c r="A3312">
        <f>Table19[[#This Row],[UNITID]]</f>
        <v>226204</v>
      </c>
      <c r="B3312" t="str">
        <f>Table19[[#This Row],[OUTCOMES MEASURES]]</f>
        <v>Number of adjusted cohort receiving a certificate at 6 years</v>
      </c>
      <c r="C3312" s="7">
        <f>Table19[[#This Row],[Growth Rate]]</f>
        <v>0.73577235772357719</v>
      </c>
      <c r="D3312">
        <f>Table20[[#This Row],[UNITID]]</f>
        <v>226204</v>
      </c>
      <c r="E3312" s="7">
        <f>Table20[[#This Row],[Growth Rate]]</f>
        <v>0.19254658385093168</v>
      </c>
      <c r="F3312">
        <f>Table21[[#This Row],[UNITID]]</f>
        <v>226204</v>
      </c>
      <c r="G3312" s="7">
        <f>Table21[[#This Row],[Growth Rate]]</f>
        <v>1.0689655172413792</v>
      </c>
      <c r="H3312">
        <f>Table5[[#This Row],[UNITID]]</f>
        <v>226204</v>
      </c>
      <c r="I3312" s="7">
        <f>Table5[[#This Row],[Growth Rate]]</f>
        <v>0.82978723404255317</v>
      </c>
    </row>
    <row r="3313" spans="1:9" hidden="1">
      <c r="A3313">
        <f>Table19[[#This Row],[UNITID]]</f>
        <v>226204</v>
      </c>
      <c r="B3313" t="str">
        <f>Table19[[#This Row],[OUTCOMES MEASURES]]</f>
        <v>Number of adjusted cohort receiving an Associate's degree at 6 years</v>
      </c>
      <c r="C3313" s="7">
        <f>Table19[[#This Row],[Growth Rate]]</f>
        <v>1.3192771084337349</v>
      </c>
      <c r="D3313">
        <f>Table20[[#This Row],[UNITID]]</f>
        <v>226204</v>
      </c>
      <c r="E3313" s="7">
        <f>Table20[[#This Row],[Growth Rate]]</f>
        <v>2.4925373134328357</v>
      </c>
      <c r="F3313">
        <f>Table21[[#This Row],[UNITID]]</f>
        <v>226204</v>
      </c>
      <c r="G3313" s="7">
        <f>Table21[[#This Row],[Growth Rate]]</f>
        <v>1.3990610328638498</v>
      </c>
      <c r="H3313">
        <f>Table5[[#This Row],[UNITID]]</f>
        <v>226204</v>
      </c>
      <c r="I3313" s="7">
        <f>Table5[[#This Row],[Growth Rate]]</f>
        <v>1.3720930232558139</v>
      </c>
    </row>
    <row r="3314" spans="1:9" hidden="1">
      <c r="A3314">
        <f>Table19[[#This Row],[UNITID]]</f>
        <v>226204</v>
      </c>
      <c r="B3314" t="str">
        <f>Table19[[#This Row],[OUTCOMES MEASURES]]</f>
        <v>Number of adjusted cohort receiving a Bachelor's degree at 6 years</v>
      </c>
      <c r="C3314" s="7" t="str">
        <f>Table19[[#This Row],[Growth Rate]]</f>
        <v/>
      </c>
      <c r="D3314">
        <f>Table20[[#This Row],[UNITID]]</f>
        <v>226204</v>
      </c>
      <c r="E3314" s="7" t="str">
        <f>Table20[[#This Row],[Growth Rate]]</f>
        <v/>
      </c>
      <c r="F3314">
        <f>Table21[[#This Row],[UNITID]]</f>
        <v>226204</v>
      </c>
      <c r="G3314" s="7" t="str">
        <f>Table21[[#This Row],[Growth Rate]]</f>
        <v/>
      </c>
      <c r="H3314">
        <f>Table5[[#This Row],[UNITID]]</f>
        <v>226204</v>
      </c>
      <c r="I3314" s="7" t="str">
        <f>Table5[[#This Row],[Growth Rate]]</f>
        <v/>
      </c>
    </row>
    <row r="3315" spans="1:9" hidden="1">
      <c r="A3315">
        <f>Table19[[#This Row],[UNITID]]</f>
        <v>226204</v>
      </c>
      <c r="B3315" s="2" t="str">
        <f>Table19[[#This Row],[OUTCOMES MEASURES]]</f>
        <v>Number of adjusted cohort receiving an award at 6 years</v>
      </c>
      <c r="C3315" s="7">
        <f>Table19[[#This Row],[Growth Rate]]</f>
        <v>1.1615384615384616</v>
      </c>
      <c r="D3315">
        <f>Table20[[#This Row],[UNITID]]</f>
        <v>226204</v>
      </c>
      <c r="E3315" s="7">
        <f>Table20[[#This Row],[Growth Rate]]</f>
        <v>0.86842105263157898</v>
      </c>
      <c r="F3315">
        <f>Table21[[#This Row],[UNITID]]</f>
        <v>226204</v>
      </c>
      <c r="G3315" s="21">
        <f>Table21[[#This Row],[Growth Rate]]</f>
        <v>1.3284132841328413</v>
      </c>
      <c r="H3315">
        <f>Table5[[#This Row],[UNITID]]</f>
        <v>226204</v>
      </c>
      <c r="I3315" s="7">
        <f>Table5[[#This Row],[Growth Rate]]</f>
        <v>1.1804511278195489</v>
      </c>
    </row>
    <row r="3316" spans="1:9" ht="14.25">
      <c r="A3316" s="63">
        <f>Table19[[#This Row],[UNITID]]</f>
        <v>226204</v>
      </c>
      <c r="B3316" s="148" t="str">
        <f>Table19[[#This Row],[OUTCOMES MEASURES]]</f>
        <v>Percent of adjusted cohort receiving an award at 6 years</v>
      </c>
      <c r="C3316" s="156">
        <f>Table19[[#This Row],[Growth Rate]]</f>
        <v>0.32</v>
      </c>
      <c r="D3316">
        <f>Table20[[#This Row],[UNITID]]</f>
        <v>226204</v>
      </c>
      <c r="E3316" s="156">
        <f>Table20[[#This Row],[Growth Rate]]</f>
        <v>0.08</v>
      </c>
      <c r="F3316">
        <f>Table21[[#This Row],[UNITID]]</f>
        <v>226204</v>
      </c>
      <c r="G3316" s="157">
        <f>Table21[[#This Row],[Growth Rate]]</f>
        <v>0.36538461538461536</v>
      </c>
      <c r="H3316">
        <f>Table5[[#This Row],[UNITID]]</f>
        <v>226204</v>
      </c>
      <c r="I3316" s="156">
        <f>Table5[[#This Row],[Growth Rate]]</f>
        <v>0.375</v>
      </c>
    </row>
    <row r="3317" spans="1:9" hidden="1">
      <c r="A3317">
        <f>Table19[[#This Row],[UNITID]]</f>
        <v>226204</v>
      </c>
      <c r="B3317" t="str">
        <f>Table19[[#This Row],[OUTCOMES MEASURES]]</f>
        <v>Number of adjusted cohort receiving a certificate at 8 years</v>
      </c>
      <c r="C3317" s="7">
        <f>Table19[[#This Row],[Growth Rate]]</f>
        <v>0.76793248945147674</v>
      </c>
      <c r="D3317">
        <f>Table20[[#This Row],[UNITID]]</f>
        <v>226204</v>
      </c>
      <c r="E3317" s="7">
        <f>Table20[[#This Row],[Growth Rate]]</f>
        <v>0.19254658385093168</v>
      </c>
      <c r="F3317">
        <f>Table21[[#This Row],[UNITID]]</f>
        <v>226204</v>
      </c>
      <c r="G3317" s="7">
        <f>Table21[[#This Row],[Growth Rate]]</f>
        <v>0.91803278688524592</v>
      </c>
      <c r="H3317">
        <f>Table5[[#This Row],[UNITID]]</f>
        <v>226204</v>
      </c>
      <c r="I3317" s="7">
        <f>Table5[[#This Row],[Growth Rate]]</f>
        <v>0.95348837209302328</v>
      </c>
    </row>
    <row r="3318" spans="1:9" hidden="1">
      <c r="A3318">
        <f>Table19[[#This Row],[UNITID]]</f>
        <v>226204</v>
      </c>
      <c r="B3318" t="str">
        <f>Table19[[#This Row],[OUTCOMES MEASURES]]</f>
        <v>Number of adjusted cohort receiving an Associate's degree at 8 years</v>
      </c>
      <c r="C3318" s="7">
        <f>Table19[[#This Row],[Growth Rate]]</f>
        <v>1.2193103448275862</v>
      </c>
      <c r="D3318">
        <f>Table20[[#This Row],[UNITID]]</f>
        <v>226204</v>
      </c>
      <c r="E3318" s="7">
        <f>Table20[[#This Row],[Growth Rate]]</f>
        <v>2.493150684931507</v>
      </c>
      <c r="F3318">
        <f>Table21[[#This Row],[UNITID]]</f>
        <v>226204</v>
      </c>
      <c r="G3318" s="7">
        <f>Table21[[#This Row],[Growth Rate]]</f>
        <v>1.3693693693693694</v>
      </c>
      <c r="H3318">
        <f>Table5[[#This Row],[UNITID]]</f>
        <v>226204</v>
      </c>
      <c r="I3318" s="7">
        <f>Table5[[#This Row],[Growth Rate]]</f>
        <v>1.2688172043010753</v>
      </c>
    </row>
    <row r="3319" spans="1:9" hidden="1">
      <c r="A3319">
        <f>Table19[[#This Row],[UNITID]]</f>
        <v>226204</v>
      </c>
      <c r="B3319" t="str">
        <f>Table19[[#This Row],[OUTCOMES MEASURES]]</f>
        <v>Number of adjusted cohort receiving a Bachelor's degree at 8 years</v>
      </c>
      <c r="C3319" s="7" t="str">
        <f>Table19[[#This Row],[Growth Rate]]</f>
        <v/>
      </c>
      <c r="D3319">
        <f>Table20[[#This Row],[UNITID]]</f>
        <v>226204</v>
      </c>
      <c r="E3319" s="7" t="str">
        <f>Table20[[#This Row],[Growth Rate]]</f>
        <v/>
      </c>
      <c r="F3319">
        <f>Table21[[#This Row],[UNITID]]</f>
        <v>226204</v>
      </c>
      <c r="G3319" s="7" t="str">
        <f>Table21[[#This Row],[Growth Rate]]</f>
        <v/>
      </c>
      <c r="H3319">
        <f>Table5[[#This Row],[UNITID]]</f>
        <v>226204</v>
      </c>
      <c r="I3319" s="7" t="str">
        <f>Table5[[#This Row],[Growth Rate]]</f>
        <v/>
      </c>
    </row>
    <row r="3320" spans="1:9" hidden="1">
      <c r="A3320">
        <f>Table19[[#This Row],[UNITID]]</f>
        <v>226204</v>
      </c>
      <c r="B3320" t="str">
        <f>Table19[[#This Row],[OUTCOMES MEASURES]]</f>
        <v>Number of adjusted cohort receiving an award at 8 years</v>
      </c>
      <c r="C3320" s="7">
        <f>Table19[[#This Row],[Growth Rate]]</f>
        <v>1.1081081081081081</v>
      </c>
      <c r="D3320">
        <f>Table20[[#This Row],[UNITID]]</f>
        <v>226204</v>
      </c>
      <c r="E3320" s="7">
        <f>Table20[[#This Row],[Growth Rate]]</f>
        <v>0.91025641025641024</v>
      </c>
      <c r="F3320">
        <f>Table21[[#This Row],[UNITID]]</f>
        <v>226204</v>
      </c>
      <c r="G3320" s="7">
        <f>Table21[[#This Row],[Growth Rate]]</f>
        <v>1.2720848056537102</v>
      </c>
      <c r="H3320">
        <f>Table5[[#This Row],[UNITID]]</f>
        <v>226204</v>
      </c>
      <c r="I3320" s="7">
        <f>Table5[[#This Row],[Growth Rate]]</f>
        <v>1.1691176470588236</v>
      </c>
    </row>
    <row r="3321" spans="1:9" hidden="1">
      <c r="A3321">
        <f>Table19[[#This Row],[UNITID]]</f>
        <v>226204</v>
      </c>
      <c r="B3321" t="str">
        <f>Table19[[#This Row],[OUTCOMES MEASURES]]</f>
        <v>Number of adjusted cohort still enrolled at your institution at 8 years</v>
      </c>
      <c r="C3321" s="7">
        <f>Table19[[#This Row],[Growth Rate]]</f>
        <v>6.7611940298507465</v>
      </c>
      <c r="D3321">
        <f>Table20[[#This Row],[UNITID]]</f>
        <v>226204</v>
      </c>
      <c r="E3321" s="7">
        <f>Table20[[#This Row],[Growth Rate]]</f>
        <v>15.821428571428571</v>
      </c>
      <c r="F3321">
        <f>Table21[[#This Row],[UNITID]]</f>
        <v>226204</v>
      </c>
      <c r="G3321" s="7">
        <f>Table21[[#This Row],[Growth Rate]]</f>
        <v>1.1111111111111112</v>
      </c>
      <c r="H3321">
        <f>Table5[[#This Row],[UNITID]]</f>
        <v>226204</v>
      </c>
      <c r="I3321" s="7">
        <f>Table5[[#This Row],[Growth Rate]]</f>
        <v>2.25</v>
      </c>
    </row>
    <row r="3322" spans="1:9" hidden="1">
      <c r="A3322">
        <f>Table19[[#This Row],[UNITID]]</f>
        <v>226204</v>
      </c>
      <c r="B3322" t="str">
        <f>Table19[[#This Row],[OUTCOMES MEASURES]]</f>
        <v>Number of adjusted cohort who enrolled subsequently at another institution at 8 years</v>
      </c>
      <c r="C3322" s="7">
        <f>Table19[[#This Row],[Growth Rate]]</f>
        <v>-0.48322147651006714</v>
      </c>
      <c r="D3322">
        <f>Table20[[#This Row],[UNITID]]</f>
        <v>226204</v>
      </c>
      <c r="E3322" s="7">
        <f>Table20[[#This Row],[Growth Rate]]</f>
        <v>-0.13385826771653545</v>
      </c>
      <c r="F3322">
        <f>Table21[[#This Row],[UNITID]]</f>
        <v>226204</v>
      </c>
      <c r="G3322" s="7">
        <f>Table21[[#This Row],[Growth Rate]]</f>
        <v>-7.407407407407407E-2</v>
      </c>
      <c r="H3322">
        <f>Table5[[#This Row],[UNITID]]</f>
        <v>226204</v>
      </c>
      <c r="I3322" s="7">
        <f>Table5[[#This Row],[Growth Rate]]</f>
        <v>7.7519379844961239E-2</v>
      </c>
    </row>
    <row r="3323" spans="1:9" hidden="1">
      <c r="A3323">
        <f>Table19[[#This Row],[UNITID]]</f>
        <v>226204</v>
      </c>
      <c r="B3323" s="2" t="str">
        <f>Table19[[#This Row],[OUTCOMES MEASURES]]</f>
        <v>Number of adjusted cohort whose subsequent enrollment status is unknown at 8 years</v>
      </c>
      <c r="C3323" s="8">
        <f>Table19[[#This Row],[Growth Rate]]</f>
        <v>-0.4781746031746032</v>
      </c>
      <c r="D3323">
        <f>Table20[[#This Row],[UNITID]]</f>
        <v>226204</v>
      </c>
      <c r="E3323" s="7">
        <f>Table20[[#This Row],[Growth Rate]]</f>
        <v>9.2337917485265222E-2</v>
      </c>
      <c r="F3323">
        <f>Table21[[#This Row],[UNITID]]</f>
        <v>226204</v>
      </c>
      <c r="G3323" s="7">
        <f>Table21[[#This Row],[Growth Rate]]</f>
        <v>7.6086956521739135E-2</v>
      </c>
      <c r="H3323">
        <f>Table5[[#This Row],[UNITID]]</f>
        <v>226204</v>
      </c>
      <c r="I3323" s="7">
        <f>Table5[[#This Row],[Growth Rate]]</f>
        <v>0.971830985915493</v>
      </c>
    </row>
    <row r="3324" spans="1:9" hidden="1">
      <c r="A3324">
        <f>Table19[[#This Row],[UNITID]]</f>
        <v>226204</v>
      </c>
      <c r="B3324" s="2" t="str">
        <f>Table19[[#This Row],[OUTCOMES MEASURES]]</f>
        <v>Number of adjusted cohort who did not receive an award from your institution at 8 years</v>
      </c>
      <c r="C3324" s="7">
        <f>Table19[[#This Row],[Growth Rate]]</f>
        <v>7.8250863060989648E-2</v>
      </c>
      <c r="D3324">
        <f>Table20[[#This Row],[UNITID]]</f>
        <v>226204</v>
      </c>
      <c r="E3324" s="7">
        <f>Table20[[#This Row],[Growth Rate]]</f>
        <v>0.71234939759036142</v>
      </c>
      <c r="F3324">
        <f>Table21[[#This Row],[UNITID]]</f>
        <v>226204</v>
      </c>
      <c r="G3324" s="21">
        <f>Table21[[#This Row],[Growth Rate]]</f>
        <v>2.9661016949152543E-2</v>
      </c>
      <c r="H3324">
        <f>Table5[[#This Row],[UNITID]]</f>
        <v>226204</v>
      </c>
      <c r="I3324" s="7">
        <f>Table5[[#This Row],[Growth Rate]]</f>
        <v>0.44902912621359226</v>
      </c>
    </row>
    <row r="3325" spans="1:9" ht="14.25">
      <c r="A3325" s="63">
        <f>Table19[[#This Row],[UNITID]]</f>
        <v>226204</v>
      </c>
      <c r="B3325" s="148" t="str">
        <f>Table19[[#This Row],[OUTCOMES MEASURES]]</f>
        <v>Percent of adjusted cohort receiving an award at 8 years</v>
      </c>
      <c r="C3325" s="156">
        <f>Table19[[#This Row],[Growth Rate]]</f>
        <v>0.28301886792452829</v>
      </c>
      <c r="D3325">
        <f>Table20[[#This Row],[UNITID]]</f>
        <v>226204</v>
      </c>
      <c r="E3325" s="156">
        <f>Table20[[#This Row],[Growth Rate]]</f>
        <v>7.6923076923076927E-2</v>
      </c>
      <c r="F3325">
        <f>Table21[[#This Row],[UNITID]]</f>
        <v>226204</v>
      </c>
      <c r="G3325" s="157">
        <f>Table21[[#This Row],[Growth Rate]]</f>
        <v>0.32727272727272727</v>
      </c>
      <c r="H3325">
        <f>Table5[[#This Row],[UNITID]]</f>
        <v>226204</v>
      </c>
      <c r="I3325" s="156">
        <f>Table5[[#This Row],[Growth Rate]]</f>
        <v>0.32</v>
      </c>
    </row>
    <row r="3326" spans="1:9" hidden="1">
      <c r="A3326">
        <f>Table19[[#This Row],[UNITID]]</f>
        <v>226204</v>
      </c>
      <c r="B3326" s="2" t="str">
        <f>Table19[[#This Row],[OUTCOMES MEASURES]]</f>
        <v>Percent of adjusted cohort still or subsequently enrolled at 8 years</v>
      </c>
      <c r="C3326" s="8">
        <f>Table19[[#This Row],[Growth Rate]]</f>
        <v>0.15</v>
      </c>
      <c r="D3326">
        <f>Table20[[#This Row],[UNITID]]</f>
        <v>226204</v>
      </c>
      <c r="E3326" s="7">
        <f>Table20[[#This Row],[Growth Rate]]</f>
        <v>1.1764705882352942</v>
      </c>
      <c r="F3326">
        <f>Table21[[#This Row],[UNITID]]</f>
        <v>226204</v>
      </c>
      <c r="G3326" s="21">
        <f>Table21[[#This Row],[Growth Rate]]</f>
        <v>-0.42857142857142855</v>
      </c>
      <c r="H3326">
        <f>Table5[[#This Row],[UNITID]]</f>
        <v>226204</v>
      </c>
      <c r="I3326" s="7">
        <f>Table5[[#This Row],[Growth Rate]]</f>
        <v>-0.26530612244897961</v>
      </c>
    </row>
    <row r="3327" spans="1:9" ht="14.25">
      <c r="A3327" s="63">
        <f>Table19[[#This Row],[UNITID]]</f>
        <v>226204</v>
      </c>
      <c r="B3327" s="148" t="str">
        <f>Table19[[#This Row],[OUTCOMES MEASURES]]</f>
        <v>Percent of adjusted cohort still enrolled at your institution at 8 years</v>
      </c>
      <c r="C3327" s="156">
        <f>Table19[[#This Row],[Growth Rate]]</f>
        <v>3.5</v>
      </c>
      <c r="D3327">
        <f>Table20[[#This Row],[UNITID]]</f>
        <v>226204</v>
      </c>
      <c r="E3327" s="156">
        <f>Table20[[#This Row],[Growth Rate]]</f>
        <v>9</v>
      </c>
      <c r="F3327">
        <f>Table21[[#This Row],[UNITID]]</f>
        <v>226204</v>
      </c>
      <c r="G3327" s="158">
        <f>Table21[[#This Row],[Growth Rate]]</f>
        <v>0</v>
      </c>
      <c r="H3327">
        <f>Table5[[#This Row],[UNITID]]</f>
        <v>226204</v>
      </c>
      <c r="I3327" s="156">
        <f>Table5[[#This Row],[Growth Rate]]</f>
        <v>1</v>
      </c>
    </row>
    <row r="3328" spans="1:9" ht="14.25">
      <c r="A3328" s="63">
        <f>Table19[[#This Row],[UNITID]]</f>
        <v>226204</v>
      </c>
      <c r="B3328" s="148" t="str">
        <f>Table19[[#This Row],[OUTCOMES MEASURES]]</f>
        <v>Percent of adjusted cohort enrolled subsequently at another institution at 8 years</v>
      </c>
      <c r="C3328" s="156">
        <f>Table19[[#This Row],[Growth Rate]]</f>
        <v>-0.6875</v>
      </c>
      <c r="D3328">
        <f>Table20[[#This Row],[UNITID]]</f>
        <v>226204</v>
      </c>
      <c r="E3328" s="64">
        <f>Table20[[#This Row],[Growth Rate]]</f>
        <v>-0.5</v>
      </c>
      <c r="F3328">
        <f>Table21[[#This Row],[UNITID]]</f>
        <v>226204</v>
      </c>
      <c r="G3328" s="158">
        <f>Table21[[#This Row],[Growth Rate]]</f>
        <v>-0.46153846153846156</v>
      </c>
      <c r="H3328">
        <f>Table5[[#This Row],[UNITID]]</f>
        <v>226204</v>
      </c>
      <c r="I3328" s="64">
        <f>Table5[[#This Row],[Growth Rate]]</f>
        <v>-0.34042553191489361</v>
      </c>
    </row>
    <row r="3329" spans="1:9" hidden="1">
      <c r="A3329">
        <f>Table19[[#This Row],[UNITID]]</f>
        <v>226204</v>
      </c>
      <c r="B3329" s="2" t="str">
        <f>Table19[[#This Row],[OUTCOMES MEASURES]]</f>
        <v>Percent of adjusted cohort enrollment status unknown at 8 years</v>
      </c>
      <c r="C3329" s="8">
        <f>Table19[[#This Row],[Growth Rate]]</f>
        <v>-0.6785714285714286</v>
      </c>
      <c r="D3329">
        <f>Table20[[#This Row],[UNITID]]</f>
        <v>226204</v>
      </c>
      <c r="E3329" s="8">
        <f>Table20[[#This Row],[Growth Rate]]</f>
        <v>-0.38596491228070173</v>
      </c>
      <c r="F3329">
        <f>Table21[[#This Row],[UNITID]]</f>
        <v>226204</v>
      </c>
      <c r="G3329" s="8">
        <f>Table21[[#This Row],[Growth Rate]]</f>
        <v>-0.3888888888888889</v>
      </c>
      <c r="H3329">
        <f>Table5[[#This Row],[UNITID]]</f>
        <v>226204</v>
      </c>
      <c r="I3329" s="8">
        <f>Table5[[#This Row],[Growth Rate]]</f>
        <v>0.19230769230769232</v>
      </c>
    </row>
    <row r="3330" spans="1:9" hidden="1">
      <c r="A3330">
        <f>Table19[[#This Row],[UNITID]]</f>
        <v>227182</v>
      </c>
      <c r="B3330" s="2" t="str">
        <f>Table19[[#This Row],[OUTCOMES MEASURES]]</f>
        <v>First-Time, Full-Time Cohort</v>
      </c>
      <c r="C3330" s="8">
        <f>Table19[[#This Row],[Growth Rate]]</f>
        <v>-4.3949428055388318E-2</v>
      </c>
      <c r="D3330">
        <f>Table20[[#This Row],[UNITID]]</f>
        <v>227182</v>
      </c>
      <c r="E3330" s="8">
        <f>Table20[[#This Row],[Growth Rate]]</f>
        <v>8.5339835416031705E-3</v>
      </c>
      <c r="F3330">
        <f>Table21[[#This Row],[UNITID]]</f>
        <v>227182</v>
      </c>
      <c r="G3330" s="8">
        <f>Table21[[#This Row],[Growth Rate]]</f>
        <v>0.30647709320695105</v>
      </c>
      <c r="H3330">
        <f>Table5[[#This Row],[UNITID]]</f>
        <v>227182</v>
      </c>
      <c r="I3330" s="8">
        <f>Table5[[#This Row],[Growth Rate]]</f>
        <v>0.87911720448085606</v>
      </c>
    </row>
    <row r="3331" spans="1:9" hidden="1">
      <c r="A3331">
        <f>Table19[[#This Row],[UNITID]]</f>
        <v>227182</v>
      </c>
      <c r="B3331" t="str">
        <f>Table19[[#This Row],[OUTCOMES MEASURES]]</f>
        <v>Exclusions to cohort</v>
      </c>
      <c r="C3331" s="7" t="str">
        <f>Table19[[#This Row],[Growth Rate]]</f>
        <v/>
      </c>
      <c r="D3331">
        <f>Table20[[#This Row],[UNITID]]</f>
        <v>227182</v>
      </c>
      <c r="E3331" s="7" t="str">
        <f>Table20[[#This Row],[Growth Rate]]</f>
        <v/>
      </c>
      <c r="F3331">
        <f>Table21[[#This Row],[UNITID]]</f>
        <v>227182</v>
      </c>
      <c r="G3331" s="7" t="str">
        <f>Table21[[#This Row],[Growth Rate]]</f>
        <v/>
      </c>
      <c r="H3331">
        <f>Table5[[#This Row],[UNITID]]</f>
        <v>227182</v>
      </c>
      <c r="I3331" s="7" t="str">
        <f>Table5[[#This Row],[Growth Rate]]</f>
        <v/>
      </c>
    </row>
    <row r="3332" spans="1:9" ht="14.25">
      <c r="A3332" s="63">
        <f>Table19[[#This Row],[UNITID]]</f>
        <v>227182</v>
      </c>
      <c r="B3332" s="63" t="str">
        <f>Table19[[#This Row],[OUTCOMES MEASURES]]</f>
        <v>Adjusted cohort</v>
      </c>
      <c r="C3332" s="64">
        <f>Table19[[#This Row],[Growth Rate]]</f>
        <v>-4.3949428055388318E-2</v>
      </c>
      <c r="D3332">
        <f>Table20[[#This Row],[UNITID]]</f>
        <v>227182</v>
      </c>
      <c r="E3332" s="64">
        <f>Table20[[#This Row],[Growth Rate]]</f>
        <v>8.5339835416031705E-3</v>
      </c>
      <c r="F3332">
        <f>Table21[[#This Row],[UNITID]]</f>
        <v>227182</v>
      </c>
      <c r="G3332" s="155">
        <f>Table21[[#This Row],[Growth Rate]]</f>
        <v>0.30647709320695105</v>
      </c>
      <c r="H3332">
        <f>Table5[[#This Row],[UNITID]]</f>
        <v>227182</v>
      </c>
      <c r="I3332" s="64">
        <f>Table5[[#This Row],[Growth Rate]]</f>
        <v>0.87911720448085606</v>
      </c>
    </row>
    <row r="3333" spans="1:9" hidden="1">
      <c r="A3333">
        <f>Table19[[#This Row],[UNITID]]</f>
        <v>227182</v>
      </c>
      <c r="B3333" t="str">
        <f>Table19[[#This Row],[OUTCOMES MEASURES]]</f>
        <v>Number of adjusted cohort receiving a certificate at 4 years</v>
      </c>
      <c r="C3333" s="7">
        <f>Table19[[#This Row],[Growth Rate]]</f>
        <v>0.11409395973154363</v>
      </c>
      <c r="D3333">
        <f>Table20[[#This Row],[UNITID]]</f>
        <v>227182</v>
      </c>
      <c r="E3333" s="7">
        <f>Table20[[#This Row],[Growth Rate]]</f>
        <v>-0.25791855203619912</v>
      </c>
      <c r="F3333">
        <f>Table21[[#This Row],[UNITID]]</f>
        <v>227182</v>
      </c>
      <c r="G3333" s="7">
        <f>Table21[[#This Row],[Growth Rate]]</f>
        <v>0.19387755102040816</v>
      </c>
      <c r="H3333">
        <f>Table5[[#This Row],[UNITID]]</f>
        <v>227182</v>
      </c>
      <c r="I3333" s="7">
        <f>Table5[[#This Row],[Growth Rate]]</f>
        <v>-4.6391752577319589E-2</v>
      </c>
    </row>
    <row r="3334" spans="1:9" hidden="1">
      <c r="A3334">
        <f>Table19[[#This Row],[UNITID]]</f>
        <v>227182</v>
      </c>
      <c r="B3334" t="str">
        <f>Table19[[#This Row],[OUTCOMES MEASURES]]</f>
        <v>Number of adjusted cohort receiving an Associate's degree at 4 years</v>
      </c>
      <c r="C3334" s="7">
        <f>Table19[[#This Row],[Growth Rate]]</f>
        <v>0.86833855799373039</v>
      </c>
      <c r="D3334">
        <f>Table20[[#This Row],[UNITID]]</f>
        <v>227182</v>
      </c>
      <c r="E3334" s="7">
        <f>Table20[[#This Row],[Growth Rate]]</f>
        <v>0.82674772036474165</v>
      </c>
      <c r="F3334">
        <f>Table21[[#This Row],[UNITID]]</f>
        <v>227182</v>
      </c>
      <c r="G3334" s="7">
        <f>Table21[[#This Row],[Growth Rate]]</f>
        <v>0.9415041782729805</v>
      </c>
      <c r="H3334">
        <f>Table5[[#This Row],[UNITID]]</f>
        <v>227182</v>
      </c>
      <c r="I3334" s="7">
        <f>Table5[[#This Row],[Growth Rate]]</f>
        <v>0.7448275862068966</v>
      </c>
    </row>
    <row r="3335" spans="1:9" hidden="1">
      <c r="A3335">
        <f>Table19[[#This Row],[UNITID]]</f>
        <v>227182</v>
      </c>
      <c r="B3335" t="str">
        <f>Table19[[#This Row],[OUTCOMES MEASURES]]</f>
        <v>Number of adjusted cohort receiving a Bachelor's degree at 4 years</v>
      </c>
      <c r="C3335" s="7" t="str">
        <f>Table19[[#This Row],[Growth Rate]]</f>
        <v/>
      </c>
      <c r="D3335">
        <f>Table20[[#This Row],[UNITID]]</f>
        <v>227182</v>
      </c>
      <c r="E3335" s="7" t="str">
        <f>Table20[[#This Row],[Growth Rate]]</f>
        <v/>
      </c>
      <c r="F3335">
        <f>Table21[[#This Row],[UNITID]]</f>
        <v>227182</v>
      </c>
      <c r="G3335" s="7" t="str">
        <f>Table21[[#This Row],[Growth Rate]]</f>
        <v/>
      </c>
      <c r="H3335">
        <f>Table5[[#This Row],[UNITID]]</f>
        <v>227182</v>
      </c>
      <c r="I3335" s="7" t="str">
        <f>Table5[[#This Row],[Growth Rate]]</f>
        <v/>
      </c>
    </row>
    <row r="3336" spans="1:9" hidden="1">
      <c r="A3336">
        <f>Table19[[#This Row],[UNITID]]</f>
        <v>227182</v>
      </c>
      <c r="B3336" s="2" t="str">
        <f>Table19[[#This Row],[OUTCOMES MEASURES]]</f>
        <v>Number of adjusted cohort receiving an award at 4 years</v>
      </c>
      <c r="C3336" s="7">
        <f>Table19[[#This Row],[Growth Rate]]</f>
        <v>0.72554002541296059</v>
      </c>
      <c r="D3336">
        <f>Table20[[#This Row],[UNITID]]</f>
        <v>227182</v>
      </c>
      <c r="E3336" s="7">
        <f>Table20[[#This Row],[Growth Rate]]</f>
        <v>0.39090909090909093</v>
      </c>
      <c r="F3336">
        <f>Table21[[#This Row],[UNITID]]</f>
        <v>227182</v>
      </c>
      <c r="G3336" s="21">
        <f>Table21[[#This Row],[Growth Rate]]</f>
        <v>0.78118161925601748</v>
      </c>
      <c r="H3336">
        <f>Table5[[#This Row],[UNITID]]</f>
        <v>227182</v>
      </c>
      <c r="I3336" s="7">
        <f>Table5[[#This Row],[Growth Rate]]</f>
        <v>0.50079491255961839</v>
      </c>
    </row>
    <row r="3337" spans="1:9" ht="14.25">
      <c r="A3337" s="63">
        <f>Table19[[#This Row],[UNITID]]</f>
        <v>227182</v>
      </c>
      <c r="B3337" s="148" t="str">
        <f>Table19[[#This Row],[OUTCOMES MEASURES]]</f>
        <v>Percent of adjusted cohort receiving an award at 4 years</v>
      </c>
      <c r="C3337" s="156">
        <f>Table19[[#This Row],[Growth Rate]]</f>
        <v>0.75</v>
      </c>
      <c r="D3337">
        <f>Table20[[#This Row],[UNITID]]</f>
        <v>227182</v>
      </c>
      <c r="E3337" s="156">
        <f>Table20[[#This Row],[Growth Rate]]</f>
        <v>0.33333333333333331</v>
      </c>
      <c r="F3337">
        <f>Table21[[#This Row],[UNITID]]</f>
        <v>227182</v>
      </c>
      <c r="G3337" s="157">
        <f>Table21[[#This Row],[Growth Rate]]</f>
        <v>0.3888888888888889</v>
      </c>
      <c r="H3337">
        <f>Table5[[#This Row],[UNITID]]</f>
        <v>227182</v>
      </c>
      <c r="I3337" s="156">
        <f>Table5[[#This Row],[Growth Rate]]</f>
        <v>-0.27272727272727271</v>
      </c>
    </row>
    <row r="3338" spans="1:9" hidden="1">
      <c r="A3338">
        <f>Table19[[#This Row],[UNITID]]</f>
        <v>227182</v>
      </c>
      <c r="B3338" t="str">
        <f>Table19[[#This Row],[OUTCOMES MEASURES]]</f>
        <v>Number of adjusted cohort receiving a certificate at 6 years</v>
      </c>
      <c r="C3338" s="7">
        <f>Table19[[#This Row],[Growth Rate]]</f>
        <v>-9.2682926829268292E-2</v>
      </c>
      <c r="D3338">
        <f>Table20[[#This Row],[UNITID]]</f>
        <v>227182</v>
      </c>
      <c r="E3338" s="7">
        <f>Table20[[#This Row],[Growth Rate]]</f>
        <v>-0.32802547770700635</v>
      </c>
      <c r="F3338">
        <f>Table21[[#This Row],[UNITID]]</f>
        <v>227182</v>
      </c>
      <c r="G3338" s="7">
        <f>Table21[[#This Row],[Growth Rate]]</f>
        <v>0.1</v>
      </c>
      <c r="H3338">
        <f>Table5[[#This Row],[UNITID]]</f>
        <v>227182</v>
      </c>
      <c r="I3338" s="7">
        <f>Table5[[#This Row],[Growth Rate]]</f>
        <v>-0.11715481171548117</v>
      </c>
    </row>
    <row r="3339" spans="1:9" hidden="1">
      <c r="A3339">
        <f>Table19[[#This Row],[UNITID]]</f>
        <v>227182</v>
      </c>
      <c r="B3339" t="str">
        <f>Table19[[#This Row],[OUTCOMES MEASURES]]</f>
        <v>Number of adjusted cohort receiving an Associate's degree at 6 years</v>
      </c>
      <c r="C3339" s="7">
        <f>Table19[[#This Row],[Growth Rate]]</f>
        <v>0.43040293040293043</v>
      </c>
      <c r="D3339">
        <f>Table20[[#This Row],[UNITID]]</f>
        <v>227182</v>
      </c>
      <c r="E3339" s="7">
        <f>Table20[[#This Row],[Growth Rate]]</f>
        <v>0.47545219638242892</v>
      </c>
      <c r="F3339">
        <f>Table21[[#This Row],[UNITID]]</f>
        <v>227182</v>
      </c>
      <c r="G3339" s="7">
        <f>Table21[[#This Row],[Growth Rate]]</f>
        <v>0.79870129870129869</v>
      </c>
      <c r="H3339">
        <f>Table5[[#This Row],[UNITID]]</f>
        <v>227182</v>
      </c>
      <c r="I3339" s="7">
        <f>Table5[[#This Row],[Growth Rate]]</f>
        <v>0.54224270353302606</v>
      </c>
    </row>
    <row r="3340" spans="1:9" hidden="1">
      <c r="A3340">
        <f>Table19[[#This Row],[UNITID]]</f>
        <v>227182</v>
      </c>
      <c r="B3340" t="str">
        <f>Table19[[#This Row],[OUTCOMES MEASURES]]</f>
        <v>Number of adjusted cohort receiving a Bachelor's degree at 6 years</v>
      </c>
      <c r="C3340" s="7" t="str">
        <f>Table19[[#This Row],[Growth Rate]]</f>
        <v/>
      </c>
      <c r="D3340">
        <f>Table20[[#This Row],[UNITID]]</f>
        <v>227182</v>
      </c>
      <c r="E3340" s="7" t="str">
        <f>Table20[[#This Row],[Growth Rate]]</f>
        <v/>
      </c>
      <c r="F3340">
        <f>Table21[[#This Row],[UNITID]]</f>
        <v>227182</v>
      </c>
      <c r="G3340" s="7" t="str">
        <f>Table21[[#This Row],[Growth Rate]]</f>
        <v/>
      </c>
      <c r="H3340">
        <f>Table5[[#This Row],[UNITID]]</f>
        <v>227182</v>
      </c>
      <c r="I3340" s="7" t="str">
        <f>Table5[[#This Row],[Growth Rate]]</f>
        <v/>
      </c>
    </row>
    <row r="3341" spans="1:9" hidden="1">
      <c r="A3341">
        <f>Table19[[#This Row],[UNITID]]</f>
        <v>227182</v>
      </c>
      <c r="B3341" s="2" t="str">
        <f>Table19[[#This Row],[OUTCOMES MEASURES]]</f>
        <v>Number of adjusted cohort receiving an award at 6 years</v>
      </c>
      <c r="C3341" s="7">
        <f>Table19[[#This Row],[Growth Rate]]</f>
        <v>0.34772552043176563</v>
      </c>
      <c r="D3341">
        <f>Table20[[#This Row],[UNITID]]</f>
        <v>227182</v>
      </c>
      <c r="E3341" s="7">
        <f>Table20[[#This Row],[Growth Rate]]</f>
        <v>0.24356617647058823</v>
      </c>
      <c r="F3341">
        <f>Table21[[#This Row],[UNITID]]</f>
        <v>227182</v>
      </c>
      <c r="G3341" s="21">
        <f>Table21[[#This Row],[Growth Rate]]</f>
        <v>0.66433566433566438</v>
      </c>
      <c r="H3341">
        <f>Table5[[#This Row],[UNITID]]</f>
        <v>227182</v>
      </c>
      <c r="I3341" s="7">
        <f>Table5[[#This Row],[Growth Rate]]</f>
        <v>0.3651685393258427</v>
      </c>
    </row>
    <row r="3342" spans="1:9" ht="14.25">
      <c r="A3342" s="63">
        <f>Table19[[#This Row],[UNITID]]</f>
        <v>227182</v>
      </c>
      <c r="B3342" s="148" t="str">
        <f>Table19[[#This Row],[OUTCOMES MEASURES]]</f>
        <v>Percent of adjusted cohort receiving an award at 6 years</v>
      </c>
      <c r="C3342" s="156">
        <f>Table19[[#This Row],[Growth Rate]]</f>
        <v>0.4</v>
      </c>
      <c r="D3342">
        <f>Table20[[#This Row],[UNITID]]</f>
        <v>227182</v>
      </c>
      <c r="E3342" s="156">
        <f>Table20[[#This Row],[Growth Rate]]</f>
        <v>0.27272727272727271</v>
      </c>
      <c r="F3342">
        <f>Table21[[#This Row],[UNITID]]</f>
        <v>227182</v>
      </c>
      <c r="G3342" s="157">
        <f>Table21[[#This Row],[Growth Rate]]</f>
        <v>0.2608695652173913</v>
      </c>
      <c r="H3342">
        <f>Table5[[#This Row],[UNITID]]</f>
        <v>227182</v>
      </c>
      <c r="I3342" s="156">
        <f>Table5[[#This Row],[Growth Rate]]</f>
        <v>-0.26666666666666666</v>
      </c>
    </row>
    <row r="3343" spans="1:9" hidden="1">
      <c r="A3343">
        <f>Table19[[#This Row],[UNITID]]</f>
        <v>227182</v>
      </c>
      <c r="B3343" t="str">
        <f>Table19[[#This Row],[OUTCOMES MEASURES]]</f>
        <v>Number of adjusted cohort receiving a certificate at 8 years</v>
      </c>
      <c r="C3343" s="7">
        <f>Table19[[#This Row],[Growth Rate]]</f>
        <v>-0.21224489795918366</v>
      </c>
      <c r="D3343">
        <f>Table20[[#This Row],[UNITID]]</f>
        <v>227182</v>
      </c>
      <c r="E3343" s="7">
        <f>Table20[[#This Row],[Growth Rate]]</f>
        <v>-0.35127478753541075</v>
      </c>
      <c r="F3343">
        <f>Table21[[#This Row],[UNITID]]</f>
        <v>227182</v>
      </c>
      <c r="G3343" s="7">
        <f>Table21[[#This Row],[Growth Rate]]</f>
        <v>0.11818181818181818</v>
      </c>
      <c r="H3343">
        <f>Table5[[#This Row],[UNITID]]</f>
        <v>227182</v>
      </c>
      <c r="I3343" s="7">
        <f>Table5[[#This Row],[Growth Rate]]</f>
        <v>-8.7866108786610872E-2</v>
      </c>
    </row>
    <row r="3344" spans="1:9" hidden="1">
      <c r="A3344">
        <f>Table19[[#This Row],[UNITID]]</f>
        <v>227182</v>
      </c>
      <c r="B3344" t="str">
        <f>Table19[[#This Row],[OUTCOMES MEASURES]]</f>
        <v>Number of adjusted cohort receiving an Associate's degree at 8 years</v>
      </c>
      <c r="C3344" s="7">
        <f>Table19[[#This Row],[Growth Rate]]</f>
        <v>0.30139103554868624</v>
      </c>
      <c r="D3344">
        <f>Table20[[#This Row],[UNITID]]</f>
        <v>227182</v>
      </c>
      <c r="E3344" s="7">
        <f>Table20[[#This Row],[Growth Rate]]</f>
        <v>0.27085377821393525</v>
      </c>
      <c r="F3344">
        <f>Table21[[#This Row],[UNITID]]</f>
        <v>227182</v>
      </c>
      <c r="G3344" s="7">
        <f>Table21[[#This Row],[Growth Rate]]</f>
        <v>0.74949899799599196</v>
      </c>
      <c r="H3344">
        <f>Table5[[#This Row],[UNITID]]</f>
        <v>227182</v>
      </c>
      <c r="I3344" s="7">
        <f>Table5[[#This Row],[Growth Rate]]</f>
        <v>0.43665768194070081</v>
      </c>
    </row>
    <row r="3345" spans="1:9" hidden="1">
      <c r="A3345">
        <f>Table19[[#This Row],[UNITID]]</f>
        <v>227182</v>
      </c>
      <c r="B3345" t="str">
        <f>Table19[[#This Row],[OUTCOMES MEASURES]]</f>
        <v>Number of adjusted cohort receiving a Bachelor's degree at 8 years</v>
      </c>
      <c r="C3345" s="7" t="str">
        <f>Table19[[#This Row],[Growth Rate]]</f>
        <v/>
      </c>
      <c r="D3345">
        <f>Table20[[#This Row],[UNITID]]</f>
        <v>227182</v>
      </c>
      <c r="E3345" s="7" t="str">
        <f>Table20[[#This Row],[Growth Rate]]</f>
        <v/>
      </c>
      <c r="F3345">
        <f>Table21[[#This Row],[UNITID]]</f>
        <v>227182</v>
      </c>
      <c r="G3345" s="7" t="str">
        <f>Table21[[#This Row],[Growth Rate]]</f>
        <v/>
      </c>
      <c r="H3345">
        <f>Table5[[#This Row],[UNITID]]</f>
        <v>227182</v>
      </c>
      <c r="I3345" s="7" t="str">
        <f>Table5[[#This Row],[Growth Rate]]</f>
        <v/>
      </c>
    </row>
    <row r="3346" spans="1:9" hidden="1">
      <c r="A3346">
        <f>Table19[[#This Row],[UNITID]]</f>
        <v>227182</v>
      </c>
      <c r="B3346" t="str">
        <f>Table19[[#This Row],[OUTCOMES MEASURES]]</f>
        <v>Number of adjusted cohort receiving an award at 8 years</v>
      </c>
      <c r="C3346" s="7">
        <f>Table19[[#This Row],[Growth Rate]]</f>
        <v>0.21962313190383365</v>
      </c>
      <c r="D3346">
        <f>Table20[[#This Row],[UNITID]]</f>
        <v>227182</v>
      </c>
      <c r="E3346" s="7">
        <f>Table20[[#This Row],[Growth Rate]]</f>
        <v>0.11078717201166181</v>
      </c>
      <c r="F3346">
        <f>Table21[[#This Row],[UNITID]]</f>
        <v>227182</v>
      </c>
      <c r="G3346" s="7">
        <f>Table21[[#This Row],[Growth Rate]]</f>
        <v>0.6354679802955665</v>
      </c>
      <c r="H3346">
        <f>Table5[[#This Row],[UNITID]]</f>
        <v>227182</v>
      </c>
      <c r="I3346" s="7">
        <f>Table5[[#This Row],[Growth Rate]]</f>
        <v>0.30886850152905199</v>
      </c>
    </row>
    <row r="3347" spans="1:9" hidden="1">
      <c r="A3347">
        <f>Table19[[#This Row],[UNITID]]</f>
        <v>227182</v>
      </c>
      <c r="B3347" t="str">
        <f>Table19[[#This Row],[OUTCOMES MEASURES]]</f>
        <v>Number of adjusted cohort still enrolled at your institution at 8 years</v>
      </c>
      <c r="C3347" s="7">
        <f>Table19[[#This Row],[Growth Rate]]</f>
        <v>-0.18674698795180722</v>
      </c>
      <c r="D3347">
        <f>Table20[[#This Row],[UNITID]]</f>
        <v>227182</v>
      </c>
      <c r="E3347" s="7">
        <f>Table20[[#This Row],[Growth Rate]]</f>
        <v>-0.28219178082191781</v>
      </c>
      <c r="F3347">
        <f>Table21[[#This Row],[UNITID]]</f>
        <v>227182</v>
      </c>
      <c r="G3347" s="7">
        <f>Table21[[#This Row],[Growth Rate]]</f>
        <v>8.5106382978723402E-2</v>
      </c>
      <c r="H3347">
        <f>Table5[[#This Row],[UNITID]]</f>
        <v>227182</v>
      </c>
      <c r="I3347" s="7">
        <f>Table5[[#This Row],[Growth Rate]]</f>
        <v>8.5470085470085479E-3</v>
      </c>
    </row>
    <row r="3348" spans="1:9" hidden="1">
      <c r="A3348">
        <f>Table19[[#This Row],[UNITID]]</f>
        <v>227182</v>
      </c>
      <c r="B3348" t="str">
        <f>Table19[[#This Row],[OUTCOMES MEASURES]]</f>
        <v>Number of adjusted cohort who enrolled subsequently at another institution at 8 years</v>
      </c>
      <c r="C3348" s="7">
        <f>Table19[[#This Row],[Growth Rate]]</f>
        <v>-0.24288724973656481</v>
      </c>
      <c r="D3348">
        <f>Table20[[#This Row],[UNITID]]</f>
        <v>227182</v>
      </c>
      <c r="E3348" s="7">
        <f>Table20[[#This Row],[Growth Rate]]</f>
        <v>-9.6007178106774338E-2</v>
      </c>
      <c r="F3348">
        <f>Table21[[#This Row],[UNITID]]</f>
        <v>227182</v>
      </c>
      <c r="G3348" s="7">
        <f>Table21[[#This Row],[Growth Rate]]</f>
        <v>0.28055260361317746</v>
      </c>
      <c r="H3348">
        <f>Table5[[#This Row],[UNITID]]</f>
        <v>227182</v>
      </c>
      <c r="I3348" s="7">
        <f>Table5[[#This Row],[Growth Rate]]</f>
        <v>1.2997955010224949</v>
      </c>
    </row>
    <row r="3349" spans="1:9" hidden="1">
      <c r="A3349">
        <f>Table19[[#This Row],[UNITID]]</f>
        <v>227182</v>
      </c>
      <c r="B3349" s="2" t="str">
        <f>Table19[[#This Row],[OUTCOMES MEASURES]]</f>
        <v>Number of adjusted cohort whose subsequent enrollment status is unknown at 8 years</v>
      </c>
      <c r="C3349" s="8">
        <f>Table19[[#This Row],[Growth Rate]]</f>
        <v>-4.5379809273265376E-2</v>
      </c>
      <c r="D3349">
        <f>Table20[[#This Row],[UNITID]]</f>
        <v>227182</v>
      </c>
      <c r="E3349" s="7">
        <f>Table20[[#This Row],[Growth Rate]]</f>
        <v>4.2368555385400714E-2</v>
      </c>
      <c r="F3349">
        <f>Table21[[#This Row],[UNITID]]</f>
        <v>227182</v>
      </c>
      <c r="G3349" s="7">
        <f>Table21[[#This Row],[Growth Rate]]</f>
        <v>0.12941176470588237</v>
      </c>
      <c r="H3349">
        <f>Table5[[#This Row],[UNITID]]</f>
        <v>227182</v>
      </c>
      <c r="I3349" s="7">
        <f>Table5[[#This Row],[Growth Rate]]</f>
        <v>0.72846595570139461</v>
      </c>
    </row>
    <row r="3350" spans="1:9" hidden="1">
      <c r="A3350">
        <f>Table19[[#This Row],[UNITID]]</f>
        <v>227182</v>
      </c>
      <c r="B3350" s="2" t="str">
        <f>Table19[[#This Row],[OUTCOMES MEASURES]]</f>
        <v>Number of adjusted cohort who did not receive an award from your institution at 8 years</v>
      </c>
      <c r="C3350" s="7">
        <f>Table19[[#This Row],[Growth Rate]]</f>
        <v>-0.12340842311459353</v>
      </c>
      <c r="D3350">
        <f>Table20[[#This Row],[UNITID]]</f>
        <v>227182</v>
      </c>
      <c r="E3350" s="7">
        <f>Table20[[#This Row],[Growth Rate]]</f>
        <v>-8.0273875575492867E-3</v>
      </c>
      <c r="F3350">
        <f>Table21[[#This Row],[UNITID]]</f>
        <v>227182</v>
      </c>
      <c r="G3350" s="21">
        <f>Table21[[#This Row],[Growth Rate]]</f>
        <v>0.20228809152366095</v>
      </c>
      <c r="H3350">
        <f>Table5[[#This Row],[UNITID]]</f>
        <v>227182</v>
      </c>
      <c r="I3350" s="7">
        <f>Table5[[#This Row],[Growth Rate]]</f>
        <v>0.99099999999999999</v>
      </c>
    </row>
    <row r="3351" spans="1:9" ht="14.25">
      <c r="A3351" s="63">
        <f>Table19[[#This Row],[UNITID]]</f>
        <v>227182</v>
      </c>
      <c r="B3351" s="148" t="str">
        <f>Table19[[#This Row],[OUTCOMES MEASURES]]</f>
        <v>Percent of adjusted cohort receiving an award at 8 years</v>
      </c>
      <c r="C3351" s="156">
        <f>Table19[[#This Row],[Growth Rate]]</f>
        <v>0.30434782608695654</v>
      </c>
      <c r="D3351">
        <f>Table20[[#This Row],[UNITID]]</f>
        <v>227182</v>
      </c>
      <c r="E3351" s="156">
        <f>Table20[[#This Row],[Growth Rate]]</f>
        <v>7.1428571428571425E-2</v>
      </c>
      <c r="F3351">
        <f>Table21[[#This Row],[UNITID]]</f>
        <v>227182</v>
      </c>
      <c r="G3351" s="157">
        <f>Table21[[#This Row],[Growth Rate]]</f>
        <v>0.25</v>
      </c>
      <c r="H3351">
        <f>Table5[[#This Row],[UNITID]]</f>
        <v>227182</v>
      </c>
      <c r="I3351" s="156">
        <f>Table5[[#This Row],[Growth Rate]]</f>
        <v>-0.3125</v>
      </c>
    </row>
    <row r="3352" spans="1:9" hidden="1">
      <c r="A3352">
        <f>Table19[[#This Row],[UNITID]]</f>
        <v>227182</v>
      </c>
      <c r="B3352" s="2" t="str">
        <f>Table19[[#This Row],[OUTCOMES MEASURES]]</f>
        <v>Percent of adjusted cohort still or subsequently enrolled at 8 years</v>
      </c>
      <c r="C3352" s="8">
        <f>Table19[[#This Row],[Growth Rate]]</f>
        <v>-0.19354838709677419</v>
      </c>
      <c r="D3352">
        <f>Table20[[#This Row],[UNITID]]</f>
        <v>227182</v>
      </c>
      <c r="E3352" s="7">
        <f>Table20[[#This Row],[Growth Rate]]</f>
        <v>-0.11538461538461539</v>
      </c>
      <c r="F3352">
        <f>Table21[[#This Row],[UNITID]]</f>
        <v>227182</v>
      </c>
      <c r="G3352" s="21">
        <f>Table21[[#This Row],[Growth Rate]]</f>
        <v>-2.564102564102564E-2</v>
      </c>
      <c r="H3352">
        <f>Table5[[#This Row],[UNITID]]</f>
        <v>227182</v>
      </c>
      <c r="I3352" s="7">
        <f>Table5[[#This Row],[Growth Rate]]</f>
        <v>0.18604651162790697</v>
      </c>
    </row>
    <row r="3353" spans="1:9" ht="14.25">
      <c r="A3353" s="63">
        <f>Table19[[#This Row],[UNITID]]</f>
        <v>227182</v>
      </c>
      <c r="B3353" s="148" t="str">
        <f>Table19[[#This Row],[OUTCOMES MEASURES]]</f>
        <v>Percent of adjusted cohort still enrolled at your institution at 8 years</v>
      </c>
      <c r="C3353" s="156">
        <f>Table19[[#This Row],[Growth Rate]]</f>
        <v>0</v>
      </c>
      <c r="D3353">
        <f>Table20[[#This Row],[UNITID]]</f>
        <v>227182</v>
      </c>
      <c r="E3353" s="156">
        <f>Table20[[#This Row],[Growth Rate]]</f>
        <v>-0.25</v>
      </c>
      <c r="F3353">
        <f>Table21[[#This Row],[UNITID]]</f>
        <v>227182</v>
      </c>
      <c r="G3353" s="158">
        <f>Table21[[#This Row],[Growth Rate]]</f>
        <v>0</v>
      </c>
      <c r="H3353">
        <f>Table5[[#This Row],[UNITID]]</f>
        <v>227182</v>
      </c>
      <c r="I3353" s="156">
        <f>Table5[[#This Row],[Growth Rate]]</f>
        <v>-0.5</v>
      </c>
    </row>
    <row r="3354" spans="1:9" ht="14.25">
      <c r="A3354" s="63">
        <f>Table19[[#This Row],[UNITID]]</f>
        <v>227182</v>
      </c>
      <c r="B3354" s="148" t="str">
        <f>Table19[[#This Row],[OUTCOMES MEASURES]]</f>
        <v>Percent of adjusted cohort enrolled subsequently at another institution at 8 years</v>
      </c>
      <c r="C3354" s="156">
        <f>Table19[[#This Row],[Growth Rate]]</f>
        <v>-0.20689655172413793</v>
      </c>
      <c r="D3354">
        <f>Table20[[#This Row],[UNITID]]</f>
        <v>227182</v>
      </c>
      <c r="E3354" s="64">
        <f>Table20[[#This Row],[Growth Rate]]</f>
        <v>-0.13043478260869565</v>
      </c>
      <c r="F3354">
        <f>Table21[[#This Row],[UNITID]]</f>
        <v>227182</v>
      </c>
      <c r="G3354" s="158">
        <f>Table21[[#This Row],[Growth Rate]]</f>
        <v>-2.7027027027027029E-2</v>
      </c>
      <c r="H3354">
        <f>Table5[[#This Row],[UNITID]]</f>
        <v>227182</v>
      </c>
      <c r="I3354" s="64">
        <f>Table5[[#This Row],[Growth Rate]]</f>
        <v>0.21951219512195122</v>
      </c>
    </row>
    <row r="3355" spans="1:9" hidden="1">
      <c r="A3355">
        <f>Table19[[#This Row],[UNITID]]</f>
        <v>227182</v>
      </c>
      <c r="B3355" s="2" t="str">
        <f>Table19[[#This Row],[OUTCOMES MEASURES]]</f>
        <v>Percent of adjusted cohort enrollment status unknown at 8 years</v>
      </c>
      <c r="C3355" s="8">
        <f>Table19[[#This Row],[Growth Rate]]</f>
        <v>0</v>
      </c>
      <c r="D3355">
        <f>Table20[[#This Row],[UNITID]]</f>
        <v>227182</v>
      </c>
      <c r="E3355" s="8">
        <f>Table20[[#This Row],[Growth Rate]]</f>
        <v>3.3333333333333333E-2</v>
      </c>
      <c r="F3355">
        <f>Table21[[#This Row],[UNITID]]</f>
        <v>227182</v>
      </c>
      <c r="G3355" s="8">
        <f>Table21[[#This Row],[Growth Rate]]</f>
        <v>-0.13513513513513514</v>
      </c>
      <c r="H3355">
        <f>Table5[[#This Row],[UNITID]]</f>
        <v>227182</v>
      </c>
      <c r="I3355" s="8">
        <f>Table5[[#This Row],[Growth Rate]]</f>
        <v>-9.7560975609756101E-2</v>
      </c>
    </row>
    <row r="3356" spans="1:9" hidden="1">
      <c r="A3356">
        <f>Table19[[#This Row],[UNITID]]</f>
        <v>227304</v>
      </c>
      <c r="B3356" s="2" t="str">
        <f>Table19[[#This Row],[OUTCOMES MEASURES]]</f>
        <v>First-Time, Full-Time Cohort</v>
      </c>
      <c r="C3356" s="8">
        <f>Table19[[#This Row],[Growth Rate]]</f>
        <v>0.11774744027303755</v>
      </c>
      <c r="D3356">
        <f>Table20[[#This Row],[UNITID]]</f>
        <v>227304</v>
      </c>
      <c r="E3356" s="8">
        <f>Table20[[#This Row],[Growth Rate]]</f>
        <v>0.12133891213389121</v>
      </c>
      <c r="F3356">
        <f>Table21[[#This Row],[UNITID]]</f>
        <v>227304</v>
      </c>
      <c r="G3356" s="8">
        <f>Table21[[#This Row],[Growth Rate]]</f>
        <v>-0.31269349845201239</v>
      </c>
      <c r="H3356">
        <f>Table5[[#This Row],[UNITID]]</f>
        <v>227304</v>
      </c>
      <c r="I3356" s="8">
        <f>Table5[[#This Row],[Growth Rate]]</f>
        <v>0</v>
      </c>
    </row>
    <row r="3357" spans="1:9" hidden="1">
      <c r="A3357">
        <f>Table19[[#This Row],[UNITID]]</f>
        <v>227304</v>
      </c>
      <c r="B3357" t="str">
        <f>Table19[[#This Row],[OUTCOMES MEASURES]]</f>
        <v>Exclusions to cohort</v>
      </c>
      <c r="C3357" s="7" t="str">
        <f>Table19[[#This Row],[Growth Rate]]</f>
        <v/>
      </c>
      <c r="D3357">
        <f>Table20[[#This Row],[UNITID]]</f>
        <v>227304</v>
      </c>
      <c r="E3357" s="7" t="str">
        <f>Table20[[#This Row],[Growth Rate]]</f>
        <v/>
      </c>
      <c r="F3357">
        <f>Table21[[#This Row],[UNITID]]</f>
        <v>227304</v>
      </c>
      <c r="G3357" s="7" t="str">
        <f>Table21[[#This Row],[Growth Rate]]</f>
        <v/>
      </c>
      <c r="H3357">
        <f>Table5[[#This Row],[UNITID]]</f>
        <v>227304</v>
      </c>
      <c r="I3357" s="7" t="str">
        <f>Table5[[#This Row],[Growth Rate]]</f>
        <v/>
      </c>
    </row>
    <row r="3358" spans="1:9" ht="14.25">
      <c r="A3358" s="63">
        <f>Table19[[#This Row],[UNITID]]</f>
        <v>227304</v>
      </c>
      <c r="B3358" s="63" t="str">
        <f>Table19[[#This Row],[OUTCOMES MEASURES]]</f>
        <v>Adjusted cohort</v>
      </c>
      <c r="C3358" s="64">
        <f>Table19[[#This Row],[Growth Rate]]</f>
        <v>0.11774744027303755</v>
      </c>
      <c r="D3358">
        <f>Table20[[#This Row],[UNITID]]</f>
        <v>227304</v>
      </c>
      <c r="E3358" s="64">
        <f>Table20[[#This Row],[Growth Rate]]</f>
        <v>0.12133891213389121</v>
      </c>
      <c r="F3358">
        <f>Table21[[#This Row],[UNITID]]</f>
        <v>227304</v>
      </c>
      <c r="G3358" s="155">
        <f>Table21[[#This Row],[Growth Rate]]</f>
        <v>-0.31269349845201239</v>
      </c>
      <c r="H3358">
        <f>Table5[[#This Row],[UNITID]]</f>
        <v>227304</v>
      </c>
      <c r="I3358" s="64">
        <f>Table5[[#This Row],[Growth Rate]]</f>
        <v>0</v>
      </c>
    </row>
    <row r="3359" spans="1:9" hidden="1">
      <c r="A3359">
        <f>Table19[[#This Row],[UNITID]]</f>
        <v>227304</v>
      </c>
      <c r="B3359" t="str">
        <f>Table19[[#This Row],[OUTCOMES MEASURES]]</f>
        <v>Number of adjusted cohort receiving a certificate at 4 years</v>
      </c>
      <c r="C3359" s="7">
        <f>Table19[[#This Row],[Growth Rate]]</f>
        <v>-0.17307692307692307</v>
      </c>
      <c r="D3359">
        <f>Table20[[#This Row],[UNITID]]</f>
        <v>227304</v>
      </c>
      <c r="E3359" s="7">
        <f>Table20[[#This Row],[Growth Rate]]</f>
        <v>1</v>
      </c>
      <c r="F3359">
        <f>Table21[[#This Row],[UNITID]]</f>
        <v>227304</v>
      </c>
      <c r="G3359" s="7">
        <f>Table21[[#This Row],[Growth Rate]]</f>
        <v>-0.70909090909090911</v>
      </c>
      <c r="H3359">
        <f>Table5[[#This Row],[UNITID]]</f>
        <v>227304</v>
      </c>
      <c r="I3359" s="7">
        <f>Table5[[#This Row],[Growth Rate]]</f>
        <v>-0.63636363636363635</v>
      </c>
    </row>
    <row r="3360" spans="1:9" hidden="1">
      <c r="A3360">
        <f>Table19[[#This Row],[UNITID]]</f>
        <v>227304</v>
      </c>
      <c r="B3360" t="str">
        <f>Table19[[#This Row],[OUTCOMES MEASURES]]</f>
        <v>Number of adjusted cohort receiving an Associate's degree at 4 years</v>
      </c>
      <c r="C3360" s="7">
        <f>Table19[[#This Row],[Growth Rate]]</f>
        <v>2.3913043478260869</v>
      </c>
      <c r="D3360">
        <f>Table20[[#This Row],[UNITID]]</f>
        <v>227304</v>
      </c>
      <c r="E3360" s="7">
        <f>Table20[[#This Row],[Growth Rate]]</f>
        <v>1.3571428571428572</v>
      </c>
      <c r="F3360">
        <f>Table21[[#This Row],[UNITID]]</f>
        <v>227304</v>
      </c>
      <c r="G3360" s="7">
        <f>Table21[[#This Row],[Growth Rate]]</f>
        <v>-0.54385964912280704</v>
      </c>
      <c r="H3360">
        <f>Table5[[#This Row],[UNITID]]</f>
        <v>227304</v>
      </c>
      <c r="I3360" s="7">
        <f>Table5[[#This Row],[Growth Rate]]</f>
        <v>-0.5714285714285714</v>
      </c>
    </row>
    <row r="3361" spans="1:9" hidden="1">
      <c r="A3361">
        <f>Table19[[#This Row],[UNITID]]</f>
        <v>227304</v>
      </c>
      <c r="B3361" t="str">
        <f>Table19[[#This Row],[OUTCOMES MEASURES]]</f>
        <v>Number of adjusted cohort receiving a Bachelor's degree at 4 years</v>
      </c>
      <c r="C3361" s="7" t="str">
        <f>Table19[[#This Row],[Growth Rate]]</f>
        <v/>
      </c>
      <c r="D3361">
        <f>Table20[[#This Row],[UNITID]]</f>
        <v>227304</v>
      </c>
      <c r="E3361" s="7" t="str">
        <f>Table20[[#This Row],[Growth Rate]]</f>
        <v/>
      </c>
      <c r="F3361">
        <f>Table21[[#This Row],[UNITID]]</f>
        <v>227304</v>
      </c>
      <c r="G3361" s="7" t="str">
        <f>Table21[[#This Row],[Growth Rate]]</f>
        <v/>
      </c>
      <c r="H3361">
        <f>Table5[[#This Row],[UNITID]]</f>
        <v>227304</v>
      </c>
      <c r="I3361" s="7" t="str">
        <f>Table5[[#This Row],[Growth Rate]]</f>
        <v/>
      </c>
    </row>
    <row r="3362" spans="1:9" hidden="1">
      <c r="A3362">
        <f>Table19[[#This Row],[UNITID]]</f>
        <v>227304</v>
      </c>
      <c r="B3362" s="2" t="str">
        <f>Table19[[#This Row],[OUTCOMES MEASURES]]</f>
        <v>Number of adjusted cohort receiving an award at 4 years</v>
      </c>
      <c r="C3362" s="7">
        <f>Table19[[#This Row],[Growth Rate]]</f>
        <v>1.0306122448979591</v>
      </c>
      <c r="D3362">
        <f>Table20[[#This Row],[UNITID]]</f>
        <v>227304</v>
      </c>
      <c r="E3362" s="7">
        <f>Table20[[#This Row],[Growth Rate]]</f>
        <v>1.1666666666666667</v>
      </c>
      <c r="F3362">
        <f>Table21[[#This Row],[UNITID]]</f>
        <v>227304</v>
      </c>
      <c r="G3362" s="21">
        <f>Table21[[#This Row],[Growth Rate]]</f>
        <v>-0.625</v>
      </c>
      <c r="H3362">
        <f>Table5[[#This Row],[UNITID]]</f>
        <v>227304</v>
      </c>
      <c r="I3362" s="7">
        <f>Table5[[#This Row],[Growth Rate]]</f>
        <v>-0.6</v>
      </c>
    </row>
    <row r="3363" spans="1:9" ht="14.25">
      <c r="A3363" s="63">
        <f>Table19[[#This Row],[UNITID]]</f>
        <v>227304</v>
      </c>
      <c r="B3363" s="148" t="str">
        <f>Table19[[#This Row],[OUTCOMES MEASURES]]</f>
        <v>Percent of adjusted cohort receiving an award at 4 years</v>
      </c>
      <c r="C3363" s="156">
        <f>Table19[[#This Row],[Growth Rate]]</f>
        <v>0.76470588235294112</v>
      </c>
      <c r="D3363">
        <f>Table20[[#This Row],[UNITID]]</f>
        <v>227304</v>
      </c>
      <c r="E3363" s="156">
        <f>Table20[[#This Row],[Growth Rate]]</f>
        <v>1</v>
      </c>
      <c r="F3363">
        <f>Table21[[#This Row],[UNITID]]</f>
        <v>227304</v>
      </c>
      <c r="G3363" s="157">
        <f>Table21[[#This Row],[Growth Rate]]</f>
        <v>-0.45714285714285713</v>
      </c>
      <c r="H3363">
        <f>Table5[[#This Row],[UNITID]]</f>
        <v>227304</v>
      </c>
      <c r="I3363" s="156">
        <f>Table5[[#This Row],[Growth Rate]]</f>
        <v>-0.61538461538461542</v>
      </c>
    </row>
    <row r="3364" spans="1:9" hidden="1">
      <c r="A3364">
        <f>Table19[[#This Row],[UNITID]]</f>
        <v>227304</v>
      </c>
      <c r="B3364" t="str">
        <f>Table19[[#This Row],[OUTCOMES MEASURES]]</f>
        <v>Number of adjusted cohort receiving a certificate at 6 years</v>
      </c>
      <c r="C3364" s="7">
        <f>Table19[[#This Row],[Growth Rate]]</f>
        <v>-5.8823529411764705E-2</v>
      </c>
      <c r="D3364">
        <f>Table20[[#This Row],[UNITID]]</f>
        <v>227304</v>
      </c>
      <c r="E3364" s="7">
        <f>Table20[[#This Row],[Growth Rate]]</f>
        <v>0.47826086956521741</v>
      </c>
      <c r="F3364">
        <f>Table21[[#This Row],[UNITID]]</f>
        <v>227304</v>
      </c>
      <c r="G3364" s="7">
        <f>Table21[[#This Row],[Growth Rate]]</f>
        <v>-0.70175438596491224</v>
      </c>
      <c r="H3364">
        <f>Table5[[#This Row],[UNITID]]</f>
        <v>227304</v>
      </c>
      <c r="I3364" s="7">
        <f>Table5[[#This Row],[Growth Rate]]</f>
        <v>-0.7857142857142857</v>
      </c>
    </row>
    <row r="3365" spans="1:9" hidden="1">
      <c r="A3365">
        <f>Table19[[#This Row],[UNITID]]</f>
        <v>227304</v>
      </c>
      <c r="B3365" t="str">
        <f>Table19[[#This Row],[OUTCOMES MEASURES]]</f>
        <v>Number of adjusted cohort receiving an Associate's degree at 6 years</v>
      </c>
      <c r="C3365" s="7">
        <f>Table19[[#This Row],[Growth Rate]]</f>
        <v>1.5857142857142856</v>
      </c>
      <c r="D3365">
        <f>Table20[[#This Row],[UNITID]]</f>
        <v>227304</v>
      </c>
      <c r="E3365" s="7">
        <f>Table20[[#This Row],[Growth Rate]]</f>
        <v>0.6333333333333333</v>
      </c>
      <c r="F3365">
        <f>Table21[[#This Row],[UNITID]]</f>
        <v>227304</v>
      </c>
      <c r="G3365" s="7">
        <f>Table21[[#This Row],[Growth Rate]]</f>
        <v>-0.56060606060606055</v>
      </c>
      <c r="H3365">
        <f>Table5[[#This Row],[UNITID]]</f>
        <v>227304</v>
      </c>
      <c r="I3365" s="7">
        <f>Table5[[#This Row],[Growth Rate]]</f>
        <v>-0.5</v>
      </c>
    </row>
    <row r="3366" spans="1:9" hidden="1">
      <c r="A3366">
        <f>Table19[[#This Row],[UNITID]]</f>
        <v>227304</v>
      </c>
      <c r="B3366" t="str">
        <f>Table19[[#This Row],[OUTCOMES MEASURES]]</f>
        <v>Number of adjusted cohort receiving a Bachelor's degree at 6 years</v>
      </c>
      <c r="C3366" s="7" t="str">
        <f>Table19[[#This Row],[Growth Rate]]</f>
        <v/>
      </c>
      <c r="D3366">
        <f>Table20[[#This Row],[UNITID]]</f>
        <v>227304</v>
      </c>
      <c r="E3366" s="7" t="str">
        <f>Table20[[#This Row],[Growth Rate]]</f>
        <v/>
      </c>
      <c r="F3366">
        <f>Table21[[#This Row],[UNITID]]</f>
        <v>227304</v>
      </c>
      <c r="G3366" s="7" t="str">
        <f>Table21[[#This Row],[Growth Rate]]</f>
        <v/>
      </c>
      <c r="H3366">
        <f>Table5[[#This Row],[UNITID]]</f>
        <v>227304</v>
      </c>
      <c r="I3366" s="7" t="str">
        <f>Table5[[#This Row],[Growth Rate]]</f>
        <v/>
      </c>
    </row>
    <row r="3367" spans="1:9" hidden="1">
      <c r="A3367">
        <f>Table19[[#This Row],[UNITID]]</f>
        <v>227304</v>
      </c>
      <c r="B3367" s="2" t="str">
        <f>Table19[[#This Row],[OUTCOMES MEASURES]]</f>
        <v>Number of adjusted cohort receiving an award at 6 years</v>
      </c>
      <c r="C3367" s="7">
        <f>Table19[[#This Row],[Growth Rate]]</f>
        <v>0.9173553719008265</v>
      </c>
      <c r="D3367">
        <f>Table20[[#This Row],[UNITID]]</f>
        <v>227304</v>
      </c>
      <c r="E3367" s="7">
        <f>Table20[[#This Row],[Growth Rate]]</f>
        <v>0.56603773584905659</v>
      </c>
      <c r="F3367">
        <f>Table21[[#This Row],[UNITID]]</f>
        <v>227304</v>
      </c>
      <c r="G3367" s="21">
        <f>Table21[[#This Row],[Growth Rate]]</f>
        <v>-0.62601626016260159</v>
      </c>
      <c r="H3367">
        <f>Table5[[#This Row],[UNITID]]</f>
        <v>227304</v>
      </c>
      <c r="I3367" s="7">
        <f>Table5[[#This Row],[Growth Rate]]</f>
        <v>-0.62121212121212122</v>
      </c>
    </row>
    <row r="3368" spans="1:9" ht="14.25">
      <c r="A3368" s="63">
        <f>Table19[[#This Row],[UNITID]]</f>
        <v>227304</v>
      </c>
      <c r="B3368" s="148" t="str">
        <f>Table19[[#This Row],[OUTCOMES MEASURES]]</f>
        <v>Percent of adjusted cohort receiving an award at 6 years</v>
      </c>
      <c r="C3368" s="156">
        <f>Table19[[#This Row],[Growth Rate]]</f>
        <v>0.66666666666666663</v>
      </c>
      <c r="D3368">
        <f>Table20[[#This Row],[UNITID]]</f>
        <v>227304</v>
      </c>
      <c r="E3368" s="156">
        <f>Table20[[#This Row],[Growth Rate]]</f>
        <v>0.36363636363636365</v>
      </c>
      <c r="F3368">
        <f>Table21[[#This Row],[UNITID]]</f>
        <v>227304</v>
      </c>
      <c r="G3368" s="157">
        <f>Table21[[#This Row],[Growth Rate]]</f>
        <v>-0.44736842105263158</v>
      </c>
      <c r="H3368">
        <f>Table5[[#This Row],[UNITID]]</f>
        <v>227304</v>
      </c>
      <c r="I3368" s="156">
        <f>Table5[[#This Row],[Growth Rate]]</f>
        <v>-0.61111111111111116</v>
      </c>
    </row>
    <row r="3369" spans="1:9" hidden="1">
      <c r="A3369">
        <f>Table19[[#This Row],[UNITID]]</f>
        <v>227304</v>
      </c>
      <c r="B3369" t="str">
        <f>Table19[[#This Row],[OUTCOMES MEASURES]]</f>
        <v>Number of adjusted cohort receiving a certificate at 8 years</v>
      </c>
      <c r="C3369" s="7">
        <f>Table19[[#This Row],[Growth Rate]]</f>
        <v>-0.22033898305084745</v>
      </c>
      <c r="D3369">
        <f>Table20[[#This Row],[UNITID]]</f>
        <v>227304</v>
      </c>
      <c r="E3369" s="7">
        <f>Table20[[#This Row],[Growth Rate]]</f>
        <v>0.13333333333333333</v>
      </c>
      <c r="F3369">
        <f>Table21[[#This Row],[UNITID]]</f>
        <v>227304</v>
      </c>
      <c r="G3369" s="7">
        <f>Table21[[#This Row],[Growth Rate]]</f>
        <v>-0.70175438596491224</v>
      </c>
      <c r="H3369">
        <f>Table5[[#This Row],[UNITID]]</f>
        <v>227304</v>
      </c>
      <c r="I3369" s="7">
        <f>Table5[[#This Row],[Growth Rate]]</f>
        <v>-0.75862068965517238</v>
      </c>
    </row>
    <row r="3370" spans="1:9" hidden="1">
      <c r="A3370">
        <f>Table19[[#This Row],[UNITID]]</f>
        <v>227304</v>
      </c>
      <c r="B3370" t="str">
        <f>Table19[[#This Row],[OUTCOMES MEASURES]]</f>
        <v>Number of adjusted cohort receiving an Associate's degree at 8 years</v>
      </c>
      <c r="C3370" s="7">
        <f>Table19[[#This Row],[Growth Rate]]</f>
        <v>1.4285714285714286</v>
      </c>
      <c r="D3370">
        <f>Table20[[#This Row],[UNITID]]</f>
        <v>227304</v>
      </c>
      <c r="E3370" s="7">
        <f>Table20[[#This Row],[Growth Rate]]</f>
        <v>0.38636363636363635</v>
      </c>
      <c r="F3370">
        <f>Table21[[#This Row],[UNITID]]</f>
        <v>227304</v>
      </c>
      <c r="G3370" s="7">
        <f>Table21[[#This Row],[Growth Rate]]</f>
        <v>-0.53521126760563376</v>
      </c>
      <c r="H3370">
        <f>Table5[[#This Row],[UNITID]]</f>
        <v>227304</v>
      </c>
      <c r="I3370" s="7">
        <f>Table5[[#This Row],[Growth Rate]]</f>
        <v>-0.58139534883720934</v>
      </c>
    </row>
    <row r="3371" spans="1:9" hidden="1">
      <c r="A3371">
        <f>Table19[[#This Row],[UNITID]]</f>
        <v>227304</v>
      </c>
      <c r="B3371" t="str">
        <f>Table19[[#This Row],[OUTCOMES MEASURES]]</f>
        <v>Number of adjusted cohort receiving a Bachelor's degree at 8 years</v>
      </c>
      <c r="C3371" s="7" t="str">
        <f>Table19[[#This Row],[Growth Rate]]</f>
        <v/>
      </c>
      <c r="D3371">
        <f>Table20[[#This Row],[UNITID]]</f>
        <v>227304</v>
      </c>
      <c r="E3371" s="7" t="str">
        <f>Table20[[#This Row],[Growth Rate]]</f>
        <v/>
      </c>
      <c r="F3371">
        <f>Table21[[#This Row],[UNITID]]</f>
        <v>227304</v>
      </c>
      <c r="G3371" s="7" t="str">
        <f>Table21[[#This Row],[Growth Rate]]</f>
        <v/>
      </c>
      <c r="H3371">
        <f>Table5[[#This Row],[UNITID]]</f>
        <v>227304</v>
      </c>
      <c r="I3371" s="7" t="str">
        <f>Table5[[#This Row],[Growth Rate]]</f>
        <v/>
      </c>
    </row>
    <row r="3372" spans="1:9" hidden="1">
      <c r="A3372">
        <f>Table19[[#This Row],[UNITID]]</f>
        <v>227304</v>
      </c>
      <c r="B3372" t="str">
        <f>Table19[[#This Row],[OUTCOMES MEASURES]]</f>
        <v>Number of adjusted cohort receiving an award at 8 years</v>
      </c>
      <c r="C3372" s="7">
        <f>Table19[[#This Row],[Growth Rate]]</f>
        <v>0.75735294117647056</v>
      </c>
      <c r="D3372">
        <f>Table20[[#This Row],[UNITID]]</f>
        <v>227304</v>
      </c>
      <c r="E3372" s="7">
        <f>Table20[[#This Row],[Growth Rate]]</f>
        <v>0.28378378378378377</v>
      </c>
      <c r="F3372">
        <f>Table21[[#This Row],[UNITID]]</f>
        <v>227304</v>
      </c>
      <c r="G3372" s="7">
        <f>Table21[[#This Row],[Growth Rate]]</f>
        <v>-0.59375</v>
      </c>
      <c r="H3372">
        <f>Table5[[#This Row],[UNITID]]</f>
        <v>227304</v>
      </c>
      <c r="I3372" s="7">
        <f>Table5[[#This Row],[Growth Rate]]</f>
        <v>-0.63888888888888884</v>
      </c>
    </row>
    <row r="3373" spans="1:9" hidden="1">
      <c r="A3373">
        <f>Table19[[#This Row],[UNITID]]</f>
        <v>227304</v>
      </c>
      <c r="B3373" t="str">
        <f>Table19[[#This Row],[OUTCOMES MEASURES]]</f>
        <v>Number of adjusted cohort still enrolled at your institution at 8 years</v>
      </c>
      <c r="C3373" s="7">
        <f>Table19[[#This Row],[Growth Rate]]</f>
        <v>-0.66666666666666663</v>
      </c>
      <c r="D3373">
        <f>Table20[[#This Row],[UNITID]]</f>
        <v>227304</v>
      </c>
      <c r="E3373" s="7">
        <f>Table20[[#This Row],[Growth Rate]]</f>
        <v>0.2857142857142857</v>
      </c>
      <c r="F3373">
        <f>Table21[[#This Row],[UNITID]]</f>
        <v>227304</v>
      </c>
      <c r="G3373" s="7">
        <f>Table21[[#This Row],[Growth Rate]]</f>
        <v>-1</v>
      </c>
      <c r="H3373">
        <f>Table5[[#This Row],[UNITID]]</f>
        <v>227304</v>
      </c>
      <c r="I3373" s="7">
        <f>Table5[[#This Row],[Growth Rate]]</f>
        <v>-1</v>
      </c>
    </row>
    <row r="3374" spans="1:9" hidden="1">
      <c r="A3374">
        <f>Table19[[#This Row],[UNITID]]</f>
        <v>227304</v>
      </c>
      <c r="B3374" t="str">
        <f>Table19[[#This Row],[OUTCOMES MEASURES]]</f>
        <v>Number of adjusted cohort who enrolled subsequently at another institution at 8 years</v>
      </c>
      <c r="C3374" s="7">
        <f>Table19[[#This Row],[Growth Rate]]</f>
        <v>4.1322314049586778E-2</v>
      </c>
      <c r="D3374">
        <f>Table20[[#This Row],[UNITID]]</f>
        <v>227304</v>
      </c>
      <c r="E3374" s="7">
        <f>Table20[[#This Row],[Growth Rate]]</f>
        <v>0.20588235294117646</v>
      </c>
      <c r="F3374">
        <f>Table21[[#This Row],[UNITID]]</f>
        <v>227304</v>
      </c>
      <c r="G3374" s="7">
        <f>Table21[[#This Row],[Growth Rate]]</f>
        <v>0.27956989247311825</v>
      </c>
      <c r="H3374">
        <f>Table5[[#This Row],[UNITID]]</f>
        <v>227304</v>
      </c>
      <c r="I3374" s="7">
        <f>Table5[[#This Row],[Growth Rate]]</f>
        <v>1.4077669902912622</v>
      </c>
    </row>
    <row r="3375" spans="1:9" hidden="1">
      <c r="A3375">
        <f>Table19[[#This Row],[UNITID]]</f>
        <v>227304</v>
      </c>
      <c r="B3375" s="2" t="str">
        <f>Table19[[#This Row],[OUTCOMES MEASURES]]</f>
        <v>Number of adjusted cohort whose subsequent enrollment status is unknown at 8 years</v>
      </c>
      <c r="C3375" s="8">
        <f>Table19[[#This Row],[Growth Rate]]</f>
        <v>-9.7791798107255523E-2</v>
      </c>
      <c r="D3375">
        <f>Table20[[#This Row],[UNITID]]</f>
        <v>227304</v>
      </c>
      <c r="E3375" s="7">
        <f>Table20[[#This Row],[Growth Rate]]</f>
        <v>5.9006211180124224E-2</v>
      </c>
      <c r="F3375">
        <f>Table21[[#This Row],[UNITID]]</f>
        <v>227304</v>
      </c>
      <c r="G3375" s="7">
        <f>Table21[[#This Row],[Growth Rate]]</f>
        <v>-0.49504950495049505</v>
      </c>
      <c r="H3375">
        <f>Table5[[#This Row],[UNITID]]</f>
        <v>227304</v>
      </c>
      <c r="I3375" s="7">
        <f>Table5[[#This Row],[Growth Rate]]</f>
        <v>-0.48421052631578948</v>
      </c>
    </row>
    <row r="3376" spans="1:9" hidden="1">
      <c r="A3376">
        <f>Table19[[#This Row],[UNITID]]</f>
        <v>227304</v>
      </c>
      <c r="B3376" s="2" t="str">
        <f>Table19[[#This Row],[OUTCOMES MEASURES]]</f>
        <v>Number of adjusted cohort who did not receive an award from your institution at 8 years</v>
      </c>
      <c r="C3376" s="7">
        <f>Table19[[#This Row],[Growth Rate]]</f>
        <v>-7.5555555555555556E-2</v>
      </c>
      <c r="D3376">
        <f>Table20[[#This Row],[UNITID]]</f>
        <v>227304</v>
      </c>
      <c r="E3376" s="7">
        <f>Table20[[#This Row],[Growth Rate]]</f>
        <v>9.1584158415841582E-2</v>
      </c>
      <c r="F3376">
        <f>Table21[[#This Row],[UNITID]]</f>
        <v>227304</v>
      </c>
      <c r="G3376" s="21">
        <f>Table21[[#This Row],[Growth Rate]]</f>
        <v>-0.12820512820512819</v>
      </c>
      <c r="H3376">
        <f>Table5[[#This Row],[UNITID]]</f>
        <v>227304</v>
      </c>
      <c r="I3376" s="7">
        <f>Table5[[#This Row],[Growth Rate]]</f>
        <v>0.15333333333333332</v>
      </c>
    </row>
    <row r="3377" spans="1:9" ht="14.25">
      <c r="A3377" s="63">
        <f>Table19[[#This Row],[UNITID]]</f>
        <v>227304</v>
      </c>
      <c r="B3377" s="148" t="str">
        <f>Table19[[#This Row],[OUTCOMES MEASURES]]</f>
        <v>Percent of adjusted cohort receiving an award at 8 years</v>
      </c>
      <c r="C3377" s="156">
        <f>Table19[[#This Row],[Growth Rate]]</f>
        <v>0.56521739130434778</v>
      </c>
      <c r="D3377">
        <f>Table20[[#This Row],[UNITID]]</f>
        <v>227304</v>
      </c>
      <c r="E3377" s="156">
        <f>Table20[[#This Row],[Growth Rate]]</f>
        <v>0.2</v>
      </c>
      <c r="F3377">
        <f>Table21[[#This Row],[UNITID]]</f>
        <v>227304</v>
      </c>
      <c r="G3377" s="157">
        <f>Table21[[#This Row],[Growth Rate]]</f>
        <v>-0.42499999999999999</v>
      </c>
      <c r="H3377">
        <f>Table5[[#This Row],[UNITID]]</f>
        <v>227304</v>
      </c>
      <c r="I3377" s="156">
        <f>Table5[[#This Row],[Growth Rate]]</f>
        <v>-0.63157894736842102</v>
      </c>
    </row>
    <row r="3378" spans="1:9" hidden="1">
      <c r="A3378">
        <f>Table19[[#This Row],[UNITID]]</f>
        <v>227304</v>
      </c>
      <c r="B3378" s="2" t="str">
        <f>Table19[[#This Row],[OUTCOMES MEASURES]]</f>
        <v>Percent of adjusted cohort still or subsequently enrolled at 8 years</v>
      </c>
      <c r="C3378" s="8">
        <f>Table19[[#This Row],[Growth Rate]]</f>
        <v>-0.13043478260869565</v>
      </c>
      <c r="D3378">
        <f>Table20[[#This Row],[UNITID]]</f>
        <v>227304</v>
      </c>
      <c r="E3378" s="7">
        <f>Table20[[#This Row],[Growth Rate]]</f>
        <v>0.11764705882352941</v>
      </c>
      <c r="F3378">
        <f>Table21[[#This Row],[UNITID]]</f>
        <v>227304</v>
      </c>
      <c r="G3378" s="21">
        <f>Table21[[#This Row],[Growth Rate]]</f>
        <v>0.86206896551724133</v>
      </c>
      <c r="H3378">
        <f>Table5[[#This Row],[UNITID]]</f>
        <v>227304</v>
      </c>
      <c r="I3378" s="7">
        <f>Table5[[#This Row],[Growth Rate]]</f>
        <v>1.2333333333333334</v>
      </c>
    </row>
    <row r="3379" spans="1:9" ht="14.25">
      <c r="A3379" s="63">
        <f>Table19[[#This Row],[UNITID]]</f>
        <v>227304</v>
      </c>
      <c r="B3379" s="148" t="str">
        <f>Table19[[#This Row],[OUTCOMES MEASURES]]</f>
        <v>Percent of adjusted cohort still enrolled at your institution at 8 years</v>
      </c>
      <c r="C3379" s="156">
        <f>Table19[[#This Row],[Growth Rate]]</f>
        <v>-0.5</v>
      </c>
      <c r="D3379">
        <f>Table20[[#This Row],[UNITID]]</f>
        <v>227304</v>
      </c>
      <c r="E3379" s="156">
        <f>Table20[[#This Row],[Growth Rate]]</f>
        <v>0</v>
      </c>
      <c r="F3379">
        <f>Table21[[#This Row],[UNITID]]</f>
        <v>227304</v>
      </c>
      <c r="G3379" s="158" t="str">
        <f>Table21[[#This Row],[Growth Rate]]</f>
        <v/>
      </c>
      <c r="H3379">
        <f>Table5[[#This Row],[UNITID]]</f>
        <v>227304</v>
      </c>
      <c r="I3379" s="156">
        <f>Table5[[#This Row],[Growth Rate]]</f>
        <v>-1</v>
      </c>
    </row>
    <row r="3380" spans="1:9" ht="14.25">
      <c r="A3380" s="63">
        <f>Table19[[#This Row],[UNITID]]</f>
        <v>227304</v>
      </c>
      <c r="B3380" s="148" t="str">
        <f>Table19[[#This Row],[OUTCOMES MEASURES]]</f>
        <v>Percent of adjusted cohort enrolled subsequently at another institution at 8 years</v>
      </c>
      <c r="C3380" s="156">
        <f>Table19[[#This Row],[Growth Rate]]</f>
        <v>-9.5238095238095233E-2</v>
      </c>
      <c r="D3380">
        <f>Table20[[#This Row],[UNITID]]</f>
        <v>227304</v>
      </c>
      <c r="E3380" s="64">
        <f>Table20[[#This Row],[Growth Rate]]</f>
        <v>7.1428571428571425E-2</v>
      </c>
      <c r="F3380">
        <f>Table21[[#This Row],[UNITID]]</f>
        <v>227304</v>
      </c>
      <c r="G3380" s="158">
        <f>Table21[[#This Row],[Growth Rate]]</f>
        <v>0.86206896551724133</v>
      </c>
      <c r="H3380">
        <f>Table5[[#This Row],[UNITID]]</f>
        <v>227304</v>
      </c>
      <c r="I3380" s="64">
        <f>Table5[[#This Row],[Growth Rate]]</f>
        <v>1.3928571428571428</v>
      </c>
    </row>
    <row r="3381" spans="1:9" hidden="1">
      <c r="A3381">
        <f>Table19[[#This Row],[UNITID]]</f>
        <v>227304</v>
      </c>
      <c r="B3381" s="2" t="str">
        <f>Table19[[#This Row],[OUTCOMES MEASURES]]</f>
        <v>Percent of adjusted cohort enrollment status unknown at 8 years</v>
      </c>
      <c r="C3381" s="8">
        <f>Table19[[#This Row],[Growth Rate]]</f>
        <v>-0.18518518518518517</v>
      </c>
      <c r="D3381">
        <f>Table20[[#This Row],[UNITID]]</f>
        <v>227304</v>
      </c>
      <c r="E3381" s="8">
        <f>Table20[[#This Row],[Growth Rate]]</f>
        <v>-4.4776119402985072E-2</v>
      </c>
      <c r="F3381">
        <f>Table21[[#This Row],[UNITID]]</f>
        <v>227304</v>
      </c>
      <c r="G3381" s="8">
        <f>Table21[[#This Row],[Growth Rate]]</f>
        <v>-0.25806451612903225</v>
      </c>
      <c r="H3381">
        <f>Table5[[#This Row],[UNITID]]</f>
        <v>227304</v>
      </c>
      <c r="I3381" s="8">
        <f>Table5[[#This Row],[Growth Rate]]</f>
        <v>-0.49019607843137253</v>
      </c>
    </row>
    <row r="3382" spans="1:9" hidden="1">
      <c r="A3382">
        <f>Table19[[#This Row],[UNITID]]</f>
        <v>227854</v>
      </c>
      <c r="B3382" s="2" t="str">
        <f>Table19[[#This Row],[OUTCOMES MEASURES]]</f>
        <v>First-Time, Full-Time Cohort</v>
      </c>
      <c r="C3382" s="8">
        <f>Table19[[#This Row],[Growth Rate]]</f>
        <v>-0.32674418604651162</v>
      </c>
      <c r="D3382">
        <f>Table20[[#This Row],[UNITID]]</f>
        <v>227854</v>
      </c>
      <c r="E3382" s="8">
        <f>Table20[[#This Row],[Growth Rate]]</f>
        <v>-0.20325732899022803</v>
      </c>
      <c r="F3382">
        <f>Table21[[#This Row],[UNITID]]</f>
        <v>227854</v>
      </c>
      <c r="G3382" s="8">
        <f>Table21[[#This Row],[Growth Rate]]</f>
        <v>-0.41620111731843573</v>
      </c>
      <c r="H3382">
        <f>Table5[[#This Row],[UNITID]]</f>
        <v>227854</v>
      </c>
      <c r="I3382" s="8">
        <f>Table5[[#This Row],[Growth Rate]]</f>
        <v>-3.0970815961882073E-2</v>
      </c>
    </row>
    <row r="3383" spans="1:9" hidden="1">
      <c r="A3383">
        <f>Table19[[#This Row],[UNITID]]</f>
        <v>227854</v>
      </c>
      <c r="B3383" t="str">
        <f>Table19[[#This Row],[OUTCOMES MEASURES]]</f>
        <v>Exclusions to cohort</v>
      </c>
      <c r="C3383" s="7" t="str">
        <f>Table19[[#This Row],[Growth Rate]]</f>
        <v/>
      </c>
      <c r="D3383">
        <f>Table20[[#This Row],[UNITID]]</f>
        <v>227854</v>
      </c>
      <c r="E3383" s="7" t="str">
        <f>Table20[[#This Row],[Growth Rate]]</f>
        <v/>
      </c>
      <c r="F3383">
        <f>Table21[[#This Row],[UNITID]]</f>
        <v>227854</v>
      </c>
      <c r="G3383" s="7" t="str">
        <f>Table21[[#This Row],[Growth Rate]]</f>
        <v/>
      </c>
      <c r="H3383">
        <f>Table5[[#This Row],[UNITID]]</f>
        <v>227854</v>
      </c>
      <c r="I3383" s="7" t="str">
        <f>Table5[[#This Row],[Growth Rate]]</f>
        <v/>
      </c>
    </row>
    <row r="3384" spans="1:9" ht="14.25">
      <c r="A3384" s="63">
        <f>Table19[[#This Row],[UNITID]]</f>
        <v>227854</v>
      </c>
      <c r="B3384" s="63" t="str">
        <f>Table19[[#This Row],[OUTCOMES MEASURES]]</f>
        <v>Adjusted cohort</v>
      </c>
      <c r="C3384" s="64">
        <f>Table19[[#This Row],[Growth Rate]]</f>
        <v>-0.32674418604651162</v>
      </c>
      <c r="D3384">
        <f>Table20[[#This Row],[UNITID]]</f>
        <v>227854</v>
      </c>
      <c r="E3384" s="64">
        <f>Table20[[#This Row],[Growth Rate]]</f>
        <v>-0.20325732899022803</v>
      </c>
      <c r="F3384">
        <f>Table21[[#This Row],[UNITID]]</f>
        <v>227854</v>
      </c>
      <c r="G3384" s="155">
        <f>Table21[[#This Row],[Growth Rate]]</f>
        <v>-0.41620111731843573</v>
      </c>
      <c r="H3384">
        <f>Table5[[#This Row],[UNITID]]</f>
        <v>227854</v>
      </c>
      <c r="I3384" s="64">
        <f>Table5[[#This Row],[Growth Rate]]</f>
        <v>-3.0970815961882073E-2</v>
      </c>
    </row>
    <row r="3385" spans="1:9" hidden="1">
      <c r="A3385">
        <f>Table19[[#This Row],[UNITID]]</f>
        <v>227854</v>
      </c>
      <c r="B3385" t="str">
        <f>Table19[[#This Row],[OUTCOMES MEASURES]]</f>
        <v>Number of adjusted cohort receiving a certificate at 4 years</v>
      </c>
      <c r="C3385" s="7">
        <f>Table19[[#This Row],[Growth Rate]]</f>
        <v>-0.2558139534883721</v>
      </c>
      <c r="D3385">
        <f>Table20[[#This Row],[UNITID]]</f>
        <v>227854</v>
      </c>
      <c r="E3385" s="7">
        <f>Table20[[#This Row],[Growth Rate]]</f>
        <v>-0.24</v>
      </c>
      <c r="F3385">
        <f>Table21[[#This Row],[UNITID]]</f>
        <v>227854</v>
      </c>
      <c r="G3385" s="7">
        <f>Table21[[#This Row],[Growth Rate]]</f>
        <v>-0.35135135135135137</v>
      </c>
      <c r="H3385">
        <f>Table5[[#This Row],[UNITID]]</f>
        <v>227854</v>
      </c>
      <c r="I3385" s="7">
        <f>Table5[[#This Row],[Growth Rate]]</f>
        <v>-0.43902439024390244</v>
      </c>
    </row>
    <row r="3386" spans="1:9" hidden="1">
      <c r="A3386">
        <f>Table19[[#This Row],[UNITID]]</f>
        <v>227854</v>
      </c>
      <c r="B3386" t="str">
        <f>Table19[[#This Row],[OUTCOMES MEASURES]]</f>
        <v>Number of adjusted cohort receiving an Associate's degree at 4 years</v>
      </c>
      <c r="C3386" s="7">
        <f>Table19[[#This Row],[Growth Rate]]</f>
        <v>0.34065934065934067</v>
      </c>
      <c r="D3386">
        <f>Table20[[#This Row],[UNITID]]</f>
        <v>227854</v>
      </c>
      <c r="E3386" s="7">
        <f>Table20[[#This Row],[Growth Rate]]</f>
        <v>0.47945205479452052</v>
      </c>
      <c r="F3386">
        <f>Table21[[#This Row],[UNITID]]</f>
        <v>227854</v>
      </c>
      <c r="G3386" s="7">
        <f>Table21[[#This Row],[Growth Rate]]</f>
        <v>-0.13513513513513514</v>
      </c>
      <c r="H3386">
        <f>Table5[[#This Row],[UNITID]]</f>
        <v>227854</v>
      </c>
      <c r="I3386" s="7">
        <f>Table5[[#This Row],[Growth Rate]]</f>
        <v>-0.24503311258278146</v>
      </c>
    </row>
    <row r="3387" spans="1:9" hidden="1">
      <c r="A3387">
        <f>Table19[[#This Row],[UNITID]]</f>
        <v>227854</v>
      </c>
      <c r="B3387" t="str">
        <f>Table19[[#This Row],[OUTCOMES MEASURES]]</f>
        <v>Number of adjusted cohort receiving a Bachelor's degree at 4 years</v>
      </c>
      <c r="C3387" s="7" t="str">
        <f>Table19[[#This Row],[Growth Rate]]</f>
        <v/>
      </c>
      <c r="D3387">
        <f>Table20[[#This Row],[UNITID]]</f>
        <v>227854</v>
      </c>
      <c r="E3387" s="7" t="str">
        <f>Table20[[#This Row],[Growth Rate]]</f>
        <v/>
      </c>
      <c r="F3387">
        <f>Table21[[#This Row],[UNITID]]</f>
        <v>227854</v>
      </c>
      <c r="G3387" s="7" t="str">
        <f>Table21[[#This Row],[Growth Rate]]</f>
        <v/>
      </c>
      <c r="H3387">
        <f>Table5[[#This Row],[UNITID]]</f>
        <v>227854</v>
      </c>
      <c r="I3387" s="7" t="str">
        <f>Table5[[#This Row],[Growth Rate]]</f>
        <v/>
      </c>
    </row>
    <row r="3388" spans="1:9" hidden="1">
      <c r="A3388">
        <f>Table19[[#This Row],[UNITID]]</f>
        <v>227854</v>
      </c>
      <c r="B3388" s="2" t="str">
        <f>Table19[[#This Row],[OUTCOMES MEASURES]]</f>
        <v>Number of adjusted cohort receiving an award at 4 years</v>
      </c>
      <c r="C3388" s="7">
        <f>Table19[[#This Row],[Growth Rate]]</f>
        <v>0.14925373134328357</v>
      </c>
      <c r="D3388">
        <f>Table20[[#This Row],[UNITID]]</f>
        <v>227854</v>
      </c>
      <c r="E3388" s="7">
        <f>Table20[[#This Row],[Growth Rate]]</f>
        <v>0.18699186991869918</v>
      </c>
      <c r="F3388">
        <f>Table21[[#This Row],[UNITID]]</f>
        <v>227854</v>
      </c>
      <c r="G3388" s="21">
        <f>Table21[[#This Row],[Growth Rate]]</f>
        <v>-0.2072072072072072</v>
      </c>
      <c r="H3388">
        <f>Table5[[#This Row],[UNITID]]</f>
        <v>227854</v>
      </c>
      <c r="I3388" s="7">
        <f>Table5[[#This Row],[Growth Rate]]</f>
        <v>-0.28645833333333331</v>
      </c>
    </row>
    <row r="3389" spans="1:9" ht="14.25">
      <c r="A3389" s="63">
        <f>Table19[[#This Row],[UNITID]]</f>
        <v>227854</v>
      </c>
      <c r="B3389" s="148" t="str">
        <f>Table19[[#This Row],[OUTCOMES MEASURES]]</f>
        <v>Percent of adjusted cohort receiving an award at 4 years</v>
      </c>
      <c r="C3389" s="156">
        <f>Table19[[#This Row],[Growth Rate]]</f>
        <v>0.6875</v>
      </c>
      <c r="D3389">
        <f>Table20[[#This Row],[UNITID]]</f>
        <v>227854</v>
      </c>
      <c r="E3389" s="156">
        <f>Table20[[#This Row],[Growth Rate]]</f>
        <v>0.5</v>
      </c>
      <c r="F3389">
        <f>Table21[[#This Row],[UNITID]]</f>
        <v>227854</v>
      </c>
      <c r="G3389" s="157">
        <f>Table21[[#This Row],[Growth Rate]]</f>
        <v>0.35483870967741937</v>
      </c>
      <c r="H3389">
        <f>Table5[[#This Row],[UNITID]]</f>
        <v>227854</v>
      </c>
      <c r="I3389" s="156">
        <f>Table5[[#This Row],[Growth Rate]]</f>
        <v>-0.27272727272727271</v>
      </c>
    </row>
    <row r="3390" spans="1:9" hidden="1">
      <c r="A3390">
        <f>Table19[[#This Row],[UNITID]]</f>
        <v>227854</v>
      </c>
      <c r="B3390" t="str">
        <f>Table19[[#This Row],[OUTCOMES MEASURES]]</f>
        <v>Number of adjusted cohort receiving a certificate at 6 years</v>
      </c>
      <c r="C3390" s="7">
        <f>Table19[[#This Row],[Growth Rate]]</f>
        <v>-0.34</v>
      </c>
      <c r="D3390">
        <f>Table20[[#This Row],[UNITID]]</f>
        <v>227854</v>
      </c>
      <c r="E3390" s="7">
        <f>Table20[[#This Row],[Growth Rate]]</f>
        <v>-0.35714285714285715</v>
      </c>
      <c r="F3390">
        <f>Table21[[#This Row],[UNITID]]</f>
        <v>227854</v>
      </c>
      <c r="G3390" s="7">
        <f>Table21[[#This Row],[Growth Rate]]</f>
        <v>-0.3783783783783784</v>
      </c>
      <c r="H3390">
        <f>Table5[[#This Row],[UNITID]]</f>
        <v>227854</v>
      </c>
      <c r="I3390" s="7">
        <f>Table5[[#This Row],[Growth Rate]]</f>
        <v>-0.47619047619047616</v>
      </c>
    </row>
    <row r="3391" spans="1:9" hidden="1">
      <c r="A3391">
        <f>Table19[[#This Row],[UNITID]]</f>
        <v>227854</v>
      </c>
      <c r="B3391" t="str">
        <f>Table19[[#This Row],[OUTCOMES MEASURES]]</f>
        <v>Number of adjusted cohort receiving an Associate's degree at 6 years</v>
      </c>
      <c r="C3391" s="7">
        <f>Table19[[#This Row],[Growth Rate]]</f>
        <v>0.192</v>
      </c>
      <c r="D3391">
        <f>Table20[[#This Row],[UNITID]]</f>
        <v>227854</v>
      </c>
      <c r="E3391" s="7">
        <f>Table20[[#This Row],[Growth Rate]]</f>
        <v>0.54716981132075471</v>
      </c>
      <c r="F3391">
        <f>Table21[[#This Row],[UNITID]]</f>
        <v>227854</v>
      </c>
      <c r="G3391" s="7">
        <f>Table21[[#This Row],[Growth Rate]]</f>
        <v>-0.2608695652173913</v>
      </c>
      <c r="H3391">
        <f>Table5[[#This Row],[UNITID]]</f>
        <v>227854</v>
      </c>
      <c r="I3391" s="7">
        <f>Table5[[#This Row],[Growth Rate]]</f>
        <v>-0.25654450261780104</v>
      </c>
    </row>
    <row r="3392" spans="1:9" hidden="1">
      <c r="A3392">
        <f>Table19[[#This Row],[UNITID]]</f>
        <v>227854</v>
      </c>
      <c r="B3392" t="str">
        <f>Table19[[#This Row],[OUTCOMES MEASURES]]</f>
        <v>Number of adjusted cohort receiving a Bachelor's degree at 6 years</v>
      </c>
      <c r="C3392" s="7" t="str">
        <f>Table19[[#This Row],[Growth Rate]]</f>
        <v/>
      </c>
      <c r="D3392">
        <f>Table20[[#This Row],[UNITID]]</f>
        <v>227854</v>
      </c>
      <c r="E3392" s="7" t="str">
        <f>Table20[[#This Row],[Growth Rate]]</f>
        <v/>
      </c>
      <c r="F3392">
        <f>Table21[[#This Row],[UNITID]]</f>
        <v>227854</v>
      </c>
      <c r="G3392" s="7" t="str">
        <f>Table21[[#This Row],[Growth Rate]]</f>
        <v/>
      </c>
      <c r="H3392">
        <f>Table5[[#This Row],[UNITID]]</f>
        <v>227854</v>
      </c>
      <c r="I3392" s="7" t="str">
        <f>Table5[[#This Row],[Growth Rate]]</f>
        <v/>
      </c>
    </row>
    <row r="3393" spans="1:9" hidden="1">
      <c r="A3393">
        <f>Table19[[#This Row],[UNITID]]</f>
        <v>227854</v>
      </c>
      <c r="B3393" s="2" t="str">
        <f>Table19[[#This Row],[OUTCOMES MEASURES]]</f>
        <v>Number of adjusted cohort receiving an award at 6 years</v>
      </c>
      <c r="C3393" s="7">
        <f>Table19[[#This Row],[Growth Rate]]</f>
        <v>0.04</v>
      </c>
      <c r="D3393">
        <f>Table20[[#This Row],[UNITID]]</f>
        <v>227854</v>
      </c>
      <c r="E3393" s="7">
        <f>Table20[[#This Row],[Growth Rate]]</f>
        <v>0.23456790123456789</v>
      </c>
      <c r="F3393">
        <f>Table21[[#This Row],[UNITID]]</f>
        <v>227854</v>
      </c>
      <c r="G3393" s="21">
        <f>Table21[[#This Row],[Growth Rate]]</f>
        <v>-0.29457364341085274</v>
      </c>
      <c r="H3393">
        <f>Table5[[#This Row],[UNITID]]</f>
        <v>227854</v>
      </c>
      <c r="I3393" s="7">
        <f>Table5[[#This Row],[Growth Rate]]</f>
        <v>-0.29613733905579398</v>
      </c>
    </row>
    <row r="3394" spans="1:9" ht="14.25">
      <c r="A3394" s="63">
        <f>Table19[[#This Row],[UNITID]]</f>
        <v>227854</v>
      </c>
      <c r="B3394" s="148" t="str">
        <f>Table19[[#This Row],[OUTCOMES MEASURES]]</f>
        <v>Percent of adjusted cohort receiving an award at 6 years</v>
      </c>
      <c r="C3394" s="156">
        <f>Table19[[#This Row],[Growth Rate]]</f>
        <v>0.55000000000000004</v>
      </c>
      <c r="D3394">
        <f>Table20[[#This Row],[UNITID]]</f>
        <v>227854</v>
      </c>
      <c r="E3394" s="156">
        <f>Table20[[#This Row],[Growth Rate]]</f>
        <v>0.45454545454545453</v>
      </c>
      <c r="F3394">
        <f>Table21[[#This Row],[UNITID]]</f>
        <v>227854</v>
      </c>
      <c r="G3394" s="157">
        <f>Table21[[#This Row],[Growth Rate]]</f>
        <v>0.22222222222222221</v>
      </c>
      <c r="H3394">
        <f>Table5[[#This Row],[UNITID]]</f>
        <v>227854</v>
      </c>
      <c r="I3394" s="156">
        <f>Table5[[#This Row],[Growth Rate]]</f>
        <v>-0.2857142857142857</v>
      </c>
    </row>
    <row r="3395" spans="1:9" hidden="1">
      <c r="A3395">
        <f>Table19[[#This Row],[UNITID]]</f>
        <v>227854</v>
      </c>
      <c r="B3395" t="str">
        <f>Table19[[#This Row],[OUTCOMES MEASURES]]</f>
        <v>Number of adjusted cohort receiving a certificate at 8 years</v>
      </c>
      <c r="C3395" s="7">
        <f>Table19[[#This Row],[Growth Rate]]</f>
        <v>-0.35294117647058826</v>
      </c>
      <c r="D3395">
        <f>Table20[[#This Row],[UNITID]]</f>
        <v>227854</v>
      </c>
      <c r="E3395" s="7">
        <f>Table20[[#This Row],[Growth Rate]]</f>
        <v>-0.31481481481481483</v>
      </c>
      <c r="F3395">
        <f>Table21[[#This Row],[UNITID]]</f>
        <v>227854</v>
      </c>
      <c r="G3395" s="7">
        <f>Table21[[#This Row],[Growth Rate]]</f>
        <v>-0.40540540540540543</v>
      </c>
      <c r="H3395">
        <f>Table5[[#This Row],[UNITID]]</f>
        <v>227854</v>
      </c>
      <c r="I3395" s="7">
        <f>Table5[[#This Row],[Growth Rate]]</f>
        <v>-0.51162790697674421</v>
      </c>
    </row>
    <row r="3396" spans="1:9" hidden="1">
      <c r="A3396">
        <f>Table19[[#This Row],[UNITID]]</f>
        <v>227854</v>
      </c>
      <c r="B3396" t="str">
        <f>Table19[[#This Row],[OUTCOMES MEASURES]]</f>
        <v>Number of adjusted cohort receiving an Associate's degree at 8 years</v>
      </c>
      <c r="C3396" s="7">
        <f>Table19[[#This Row],[Growth Rate]]</f>
        <v>0.11510791366906475</v>
      </c>
      <c r="D3396">
        <f>Table20[[#This Row],[UNITID]]</f>
        <v>227854</v>
      </c>
      <c r="E3396" s="7">
        <f>Table20[[#This Row],[Growth Rate]]</f>
        <v>0.45161290322580644</v>
      </c>
      <c r="F3396">
        <f>Table21[[#This Row],[UNITID]]</f>
        <v>227854</v>
      </c>
      <c r="G3396" s="7">
        <f>Table21[[#This Row],[Growth Rate]]</f>
        <v>-0.28125</v>
      </c>
      <c r="H3396">
        <f>Table5[[#This Row],[UNITID]]</f>
        <v>227854</v>
      </c>
      <c r="I3396" s="7">
        <f>Table5[[#This Row],[Growth Rate]]</f>
        <v>-0.25870646766169153</v>
      </c>
    </row>
    <row r="3397" spans="1:9" hidden="1">
      <c r="A3397">
        <f>Table19[[#This Row],[UNITID]]</f>
        <v>227854</v>
      </c>
      <c r="B3397" t="str">
        <f>Table19[[#This Row],[OUTCOMES MEASURES]]</f>
        <v>Number of adjusted cohort receiving a Bachelor's degree at 8 years</v>
      </c>
      <c r="C3397" s="7" t="str">
        <f>Table19[[#This Row],[Growth Rate]]</f>
        <v/>
      </c>
      <c r="D3397">
        <f>Table20[[#This Row],[UNITID]]</f>
        <v>227854</v>
      </c>
      <c r="E3397" s="7" t="str">
        <f>Table20[[#This Row],[Growth Rate]]</f>
        <v/>
      </c>
      <c r="F3397">
        <f>Table21[[#This Row],[UNITID]]</f>
        <v>227854</v>
      </c>
      <c r="G3397" s="7" t="str">
        <f>Table21[[#This Row],[Growth Rate]]</f>
        <v/>
      </c>
      <c r="H3397">
        <f>Table5[[#This Row],[UNITID]]</f>
        <v>227854</v>
      </c>
      <c r="I3397" s="7" t="str">
        <f>Table5[[#This Row],[Growth Rate]]</f>
        <v/>
      </c>
    </row>
    <row r="3398" spans="1:9" hidden="1">
      <c r="A3398">
        <f>Table19[[#This Row],[UNITID]]</f>
        <v>227854</v>
      </c>
      <c r="B3398" t="str">
        <f>Table19[[#This Row],[OUTCOMES MEASURES]]</f>
        <v>Number of adjusted cohort receiving an award at 8 years</v>
      </c>
      <c r="C3398" s="7">
        <f>Table19[[#This Row],[Growth Rate]]</f>
        <v>-1.0526315789473684E-2</v>
      </c>
      <c r="D3398">
        <f>Table20[[#This Row],[UNITID]]</f>
        <v>227854</v>
      </c>
      <c r="E3398" s="7">
        <f>Table20[[#This Row],[Growth Rate]]</f>
        <v>0.21910112359550563</v>
      </c>
      <c r="F3398">
        <f>Table21[[#This Row],[UNITID]]</f>
        <v>227854</v>
      </c>
      <c r="G3398" s="7">
        <f>Table21[[#This Row],[Growth Rate]]</f>
        <v>-0.31578947368421051</v>
      </c>
      <c r="H3398">
        <f>Table5[[#This Row],[UNITID]]</f>
        <v>227854</v>
      </c>
      <c r="I3398" s="7">
        <f>Table5[[#This Row],[Growth Rate]]</f>
        <v>-0.30327868852459017</v>
      </c>
    </row>
    <row r="3399" spans="1:9" hidden="1">
      <c r="A3399">
        <f>Table19[[#This Row],[UNITID]]</f>
        <v>227854</v>
      </c>
      <c r="B3399" t="str">
        <f>Table19[[#This Row],[OUTCOMES MEASURES]]</f>
        <v>Number of adjusted cohort still enrolled at your institution at 8 years</v>
      </c>
      <c r="C3399" s="7">
        <f>Table19[[#This Row],[Growth Rate]]</f>
        <v>-0.52631578947368418</v>
      </c>
      <c r="D3399">
        <f>Table20[[#This Row],[UNITID]]</f>
        <v>227854</v>
      </c>
      <c r="E3399" s="7">
        <f>Table20[[#This Row],[Growth Rate]]</f>
        <v>-0.34782608695652173</v>
      </c>
      <c r="F3399">
        <f>Table21[[#This Row],[UNITID]]</f>
        <v>227854</v>
      </c>
      <c r="G3399" s="7">
        <f>Table21[[#This Row],[Growth Rate]]</f>
        <v>1</v>
      </c>
      <c r="H3399">
        <f>Table5[[#This Row],[UNITID]]</f>
        <v>227854</v>
      </c>
      <c r="I3399" s="7">
        <f>Table5[[#This Row],[Growth Rate]]</f>
        <v>-0.3</v>
      </c>
    </row>
    <row r="3400" spans="1:9" hidden="1">
      <c r="A3400">
        <f>Table19[[#This Row],[UNITID]]</f>
        <v>227854</v>
      </c>
      <c r="B3400" t="str">
        <f>Table19[[#This Row],[OUTCOMES MEASURES]]</f>
        <v>Number of adjusted cohort who enrolled subsequently at another institution at 8 years</v>
      </c>
      <c r="C3400" s="7">
        <f>Table19[[#This Row],[Growth Rate]]</f>
        <v>-0.37628865979381443</v>
      </c>
      <c r="D3400">
        <f>Table20[[#This Row],[UNITID]]</f>
        <v>227854</v>
      </c>
      <c r="E3400" s="7">
        <f>Table20[[#This Row],[Growth Rate]]</f>
        <v>-0.13305613305613306</v>
      </c>
      <c r="F3400">
        <f>Table21[[#This Row],[UNITID]]</f>
        <v>227854</v>
      </c>
      <c r="G3400" s="7">
        <f>Table21[[#This Row],[Growth Rate]]</f>
        <v>-0.31645569620253167</v>
      </c>
      <c r="H3400">
        <f>Table5[[#This Row],[UNITID]]</f>
        <v>227854</v>
      </c>
      <c r="I3400" s="7">
        <f>Table5[[#This Row],[Growth Rate]]</f>
        <v>0.22033898305084745</v>
      </c>
    </row>
    <row r="3401" spans="1:9" hidden="1">
      <c r="A3401">
        <f>Table19[[#This Row],[UNITID]]</f>
        <v>227854</v>
      </c>
      <c r="B3401" s="2" t="str">
        <f>Table19[[#This Row],[OUTCOMES MEASURES]]</f>
        <v>Number of adjusted cohort whose subsequent enrollment status is unknown at 8 years</v>
      </c>
      <c r="C3401" s="8">
        <f>Table19[[#This Row],[Growth Rate]]</f>
        <v>-0.42888402625820571</v>
      </c>
      <c r="D3401">
        <f>Table20[[#This Row],[UNITID]]</f>
        <v>227854</v>
      </c>
      <c r="E3401" s="7">
        <f>Table20[[#This Row],[Growth Rate]]</f>
        <v>-0.32708089097303633</v>
      </c>
      <c r="F3401">
        <f>Table21[[#This Row],[UNITID]]</f>
        <v>227854</v>
      </c>
      <c r="G3401" s="7">
        <f>Table21[[#This Row],[Growth Rate]]</f>
        <v>-0.57241379310344831</v>
      </c>
      <c r="H3401">
        <f>Table5[[#This Row],[UNITID]]</f>
        <v>227854</v>
      </c>
      <c r="I3401" s="7">
        <f>Table5[[#This Row],[Growth Rate]]</f>
        <v>-0.26210350584307179</v>
      </c>
    </row>
    <row r="3402" spans="1:9" hidden="1">
      <c r="A3402">
        <f>Table19[[#This Row],[UNITID]]</f>
        <v>227854</v>
      </c>
      <c r="B3402" s="2" t="str">
        <f>Table19[[#This Row],[OUTCOMES MEASURES]]</f>
        <v>Number of adjusted cohort who did not receive an award from your institution at 8 years</v>
      </c>
      <c r="C3402" s="7">
        <f>Table19[[#This Row],[Growth Rate]]</f>
        <v>-0.41641791044776122</v>
      </c>
      <c r="D3402">
        <f>Table20[[#This Row],[UNITID]]</f>
        <v>227854</v>
      </c>
      <c r="E3402" s="7">
        <f>Table20[[#This Row],[Growth Rate]]</f>
        <v>-0.25865880619012527</v>
      </c>
      <c r="F3402">
        <f>Table21[[#This Row],[UNITID]]</f>
        <v>227854</v>
      </c>
      <c r="G3402" s="21">
        <f>Table21[[#This Row],[Growth Rate]]</f>
        <v>-0.47555555555555556</v>
      </c>
      <c r="H3402">
        <f>Table5[[#This Row],[UNITID]]</f>
        <v>227854</v>
      </c>
      <c r="I3402" s="7">
        <f>Table5[[#This Row],[Growth Rate]]</f>
        <v>1.5331010452961672E-2</v>
      </c>
    </row>
    <row r="3403" spans="1:9" ht="14.25">
      <c r="A3403" s="63">
        <f>Table19[[#This Row],[UNITID]]</f>
        <v>227854</v>
      </c>
      <c r="B3403" s="148" t="str">
        <f>Table19[[#This Row],[OUTCOMES MEASURES]]</f>
        <v>Percent of adjusted cohort receiving an award at 8 years</v>
      </c>
      <c r="C3403" s="156">
        <f>Table19[[#This Row],[Growth Rate]]</f>
        <v>0.45454545454545453</v>
      </c>
      <c r="D3403">
        <f>Table20[[#This Row],[UNITID]]</f>
        <v>227854</v>
      </c>
      <c r="E3403" s="156">
        <f>Table20[[#This Row],[Growth Rate]]</f>
        <v>0.5</v>
      </c>
      <c r="F3403">
        <f>Table21[[#This Row],[UNITID]]</f>
        <v>227854</v>
      </c>
      <c r="G3403" s="157">
        <f>Table21[[#This Row],[Growth Rate]]</f>
        <v>0.1891891891891892</v>
      </c>
      <c r="H3403">
        <f>Table5[[#This Row],[UNITID]]</f>
        <v>227854</v>
      </c>
      <c r="I3403" s="156">
        <f>Table5[[#This Row],[Growth Rate]]</f>
        <v>-0.33333333333333331</v>
      </c>
    </row>
    <row r="3404" spans="1:9" hidden="1">
      <c r="A3404">
        <f>Table19[[#This Row],[UNITID]]</f>
        <v>227854</v>
      </c>
      <c r="B3404" s="2" t="str">
        <f>Table19[[#This Row],[OUTCOMES MEASURES]]</f>
        <v>Percent of adjusted cohort still or subsequently enrolled at 8 years</v>
      </c>
      <c r="C3404" s="8">
        <f>Table19[[#This Row],[Growth Rate]]</f>
        <v>-0.12</v>
      </c>
      <c r="D3404">
        <f>Table20[[#This Row],[UNITID]]</f>
        <v>227854</v>
      </c>
      <c r="E3404" s="7">
        <f>Table20[[#This Row],[Growth Rate]]</f>
        <v>6.0606060606060608E-2</v>
      </c>
      <c r="F3404">
        <f>Table21[[#This Row],[UNITID]]</f>
        <v>227854</v>
      </c>
      <c r="G3404" s="21">
        <f>Table21[[#This Row],[Growth Rate]]</f>
        <v>0.22727272727272727</v>
      </c>
      <c r="H3404">
        <f>Table5[[#This Row],[UNITID]]</f>
        <v>227854</v>
      </c>
      <c r="I3404" s="7">
        <f>Table5[[#This Row],[Growth Rate]]</f>
        <v>0.24</v>
      </c>
    </row>
    <row r="3405" spans="1:9" ht="14.25">
      <c r="A3405" s="63">
        <f>Table19[[#This Row],[UNITID]]</f>
        <v>227854</v>
      </c>
      <c r="B3405" s="148" t="str">
        <f>Table19[[#This Row],[OUTCOMES MEASURES]]</f>
        <v>Percent of adjusted cohort still enrolled at your institution at 8 years</v>
      </c>
      <c r="C3405" s="156">
        <f>Table19[[#This Row],[Growth Rate]]</f>
        <v>0</v>
      </c>
      <c r="D3405">
        <f>Table20[[#This Row],[UNITID]]</f>
        <v>227854</v>
      </c>
      <c r="E3405" s="156">
        <f>Table20[[#This Row],[Growth Rate]]</f>
        <v>0</v>
      </c>
      <c r="F3405">
        <f>Table21[[#This Row],[UNITID]]</f>
        <v>227854</v>
      </c>
      <c r="G3405" s="158" t="str">
        <f>Table21[[#This Row],[Growth Rate]]</f>
        <v/>
      </c>
      <c r="H3405">
        <f>Table5[[#This Row],[UNITID]]</f>
        <v>227854</v>
      </c>
      <c r="I3405" s="156">
        <f>Table5[[#This Row],[Growth Rate]]</f>
        <v>-1</v>
      </c>
    </row>
    <row r="3406" spans="1:9" ht="14.25">
      <c r="A3406" s="63">
        <f>Table19[[#This Row],[UNITID]]</f>
        <v>227854</v>
      </c>
      <c r="B3406" s="148" t="str">
        <f>Table19[[#This Row],[OUTCOMES MEASURES]]</f>
        <v>Percent of adjusted cohort enrolled subsequently at another institution at 8 years</v>
      </c>
      <c r="C3406" s="156">
        <f>Table19[[#This Row],[Growth Rate]]</f>
        <v>-8.6956521739130432E-2</v>
      </c>
      <c r="D3406">
        <f>Table20[[#This Row],[UNITID]]</f>
        <v>227854</v>
      </c>
      <c r="E3406" s="64">
        <f>Table20[[#This Row],[Growth Rate]]</f>
        <v>9.6774193548387094E-2</v>
      </c>
      <c r="F3406">
        <f>Table21[[#This Row],[UNITID]]</f>
        <v>227854</v>
      </c>
      <c r="G3406" s="158">
        <f>Table21[[#This Row],[Growth Rate]]</f>
        <v>0.18181818181818182</v>
      </c>
      <c r="H3406">
        <f>Table5[[#This Row],[UNITID]]</f>
        <v>227854</v>
      </c>
      <c r="I3406" s="64">
        <f>Table5[[#This Row],[Growth Rate]]</f>
        <v>0.26530612244897961</v>
      </c>
    </row>
    <row r="3407" spans="1:9" hidden="1">
      <c r="A3407">
        <f>Table19[[#This Row],[UNITID]]</f>
        <v>227854</v>
      </c>
      <c r="B3407" s="2" t="str">
        <f>Table19[[#This Row],[OUTCOMES MEASURES]]</f>
        <v>Percent of adjusted cohort enrollment status unknown at 8 years</v>
      </c>
      <c r="C3407" s="8">
        <f>Table19[[#This Row],[Growth Rate]]</f>
        <v>-0.15094339622641509</v>
      </c>
      <c r="D3407">
        <f>Table20[[#This Row],[UNITID]]</f>
        <v>227854</v>
      </c>
      <c r="E3407" s="8">
        <f>Table20[[#This Row],[Growth Rate]]</f>
        <v>-0.16071428571428573</v>
      </c>
      <c r="F3407">
        <f>Table21[[#This Row],[UNITID]]</f>
        <v>227854</v>
      </c>
      <c r="G3407" s="8">
        <f>Table21[[#This Row],[Growth Rate]]</f>
        <v>-0.26829268292682928</v>
      </c>
      <c r="H3407">
        <f>Table5[[#This Row],[UNITID]]</f>
        <v>227854</v>
      </c>
      <c r="I3407" s="8">
        <f>Table5[[#This Row],[Growth Rate]]</f>
        <v>-0.25</v>
      </c>
    </row>
    <row r="3408" spans="1:9" hidden="1">
      <c r="A3408">
        <f>Table19[[#This Row],[UNITID]]</f>
        <v>227924</v>
      </c>
      <c r="B3408" s="2" t="str">
        <f>Table19[[#This Row],[OUTCOMES MEASURES]]</f>
        <v>First-Time, Full-Time Cohort</v>
      </c>
      <c r="C3408" s="8">
        <f>Table19[[#This Row],[Growth Rate]]</f>
        <v>-0.49105285060341242</v>
      </c>
      <c r="D3408">
        <f>Table20[[#This Row],[UNITID]]</f>
        <v>227924</v>
      </c>
      <c r="E3408" s="8">
        <f>Table20[[#This Row],[Growth Rate]]</f>
        <v>-0.10444563470808785</v>
      </c>
      <c r="F3408">
        <f>Table21[[#This Row],[UNITID]]</f>
        <v>227924</v>
      </c>
      <c r="G3408" s="8">
        <f>Table21[[#This Row],[Growth Rate]]</f>
        <v>-0.4107142857142857</v>
      </c>
      <c r="H3408">
        <f>Table5[[#This Row],[UNITID]]</f>
        <v>227924</v>
      </c>
      <c r="I3408" s="8">
        <f>Table5[[#This Row],[Growth Rate]]</f>
        <v>-0.30902111324376197</v>
      </c>
    </row>
    <row r="3409" spans="1:9" hidden="1">
      <c r="A3409">
        <f>Table19[[#This Row],[UNITID]]</f>
        <v>227924</v>
      </c>
      <c r="B3409" t="str">
        <f>Table19[[#This Row],[OUTCOMES MEASURES]]</f>
        <v>Exclusions to cohort</v>
      </c>
      <c r="C3409" s="7" t="str">
        <f>Table19[[#This Row],[Growth Rate]]</f>
        <v/>
      </c>
      <c r="D3409">
        <f>Table20[[#This Row],[UNITID]]</f>
        <v>227924</v>
      </c>
      <c r="E3409" s="7" t="str">
        <f>Table20[[#This Row],[Growth Rate]]</f>
        <v/>
      </c>
      <c r="F3409">
        <f>Table21[[#This Row],[UNITID]]</f>
        <v>227924</v>
      </c>
      <c r="G3409" s="7" t="str">
        <f>Table21[[#This Row],[Growth Rate]]</f>
        <v/>
      </c>
      <c r="H3409">
        <f>Table5[[#This Row],[UNITID]]</f>
        <v>227924</v>
      </c>
      <c r="I3409" s="7" t="str">
        <f>Table5[[#This Row],[Growth Rate]]</f>
        <v/>
      </c>
    </row>
    <row r="3410" spans="1:9" ht="14.25">
      <c r="A3410" s="63">
        <f>Table19[[#This Row],[UNITID]]</f>
        <v>227924</v>
      </c>
      <c r="B3410" s="63" t="str">
        <f>Table19[[#This Row],[OUTCOMES MEASURES]]</f>
        <v>Adjusted cohort</v>
      </c>
      <c r="C3410" s="64">
        <f>Table19[[#This Row],[Growth Rate]]</f>
        <v>-0.49105285060341242</v>
      </c>
      <c r="D3410">
        <f>Table20[[#This Row],[UNITID]]</f>
        <v>227924</v>
      </c>
      <c r="E3410" s="64">
        <f>Table20[[#This Row],[Growth Rate]]</f>
        <v>-0.10444563470808785</v>
      </c>
      <c r="F3410">
        <f>Table21[[#This Row],[UNITID]]</f>
        <v>227924</v>
      </c>
      <c r="G3410" s="155">
        <f>Table21[[#This Row],[Growth Rate]]</f>
        <v>-0.4107142857142857</v>
      </c>
      <c r="H3410">
        <f>Table5[[#This Row],[UNITID]]</f>
        <v>227924</v>
      </c>
      <c r="I3410" s="64">
        <f>Table5[[#This Row],[Growth Rate]]</f>
        <v>-0.30902111324376197</v>
      </c>
    </row>
    <row r="3411" spans="1:9" hidden="1">
      <c r="A3411">
        <f>Table19[[#This Row],[UNITID]]</f>
        <v>227924</v>
      </c>
      <c r="B3411" t="str">
        <f>Table19[[#This Row],[OUTCOMES MEASURES]]</f>
        <v>Number of adjusted cohort receiving a certificate at 4 years</v>
      </c>
      <c r="C3411" s="7">
        <f>Table19[[#This Row],[Growth Rate]]</f>
        <v>0.37931034482758619</v>
      </c>
      <c r="D3411">
        <f>Table20[[#This Row],[UNITID]]</f>
        <v>227924</v>
      </c>
      <c r="E3411" s="7">
        <f>Table20[[#This Row],[Growth Rate]]</f>
        <v>5.7142857142857141E-2</v>
      </c>
      <c r="F3411">
        <f>Table21[[#This Row],[UNITID]]</f>
        <v>227924</v>
      </c>
      <c r="G3411" s="7">
        <f>Table21[[#This Row],[Growth Rate]]</f>
        <v>9.0909090909090912E-2</v>
      </c>
      <c r="H3411">
        <f>Table5[[#This Row],[UNITID]]</f>
        <v>227924</v>
      </c>
      <c r="I3411" s="7">
        <f>Table5[[#This Row],[Growth Rate]]</f>
        <v>-0.34285714285714286</v>
      </c>
    </row>
    <row r="3412" spans="1:9" hidden="1">
      <c r="A3412">
        <f>Table19[[#This Row],[UNITID]]</f>
        <v>227924</v>
      </c>
      <c r="B3412" t="str">
        <f>Table19[[#This Row],[OUTCOMES MEASURES]]</f>
        <v>Number of adjusted cohort receiving an Associate's degree at 4 years</v>
      </c>
      <c r="C3412" s="7">
        <f>Table19[[#This Row],[Growth Rate]]</f>
        <v>7.2664359861591699E-2</v>
      </c>
      <c r="D3412">
        <f>Table20[[#This Row],[UNITID]]</f>
        <v>227924</v>
      </c>
      <c r="E3412" s="7">
        <f>Table20[[#This Row],[Growth Rate]]</f>
        <v>7.4803149606299218E-2</v>
      </c>
      <c r="F3412">
        <f>Table21[[#This Row],[UNITID]]</f>
        <v>227924</v>
      </c>
      <c r="G3412" s="7">
        <f>Table21[[#This Row],[Growth Rate]]</f>
        <v>-8.3333333333333329E-2</v>
      </c>
      <c r="H3412">
        <f>Table5[[#This Row],[UNITID]]</f>
        <v>227924</v>
      </c>
      <c r="I3412" s="7">
        <f>Table5[[#This Row],[Growth Rate]]</f>
        <v>-0.28863636363636364</v>
      </c>
    </row>
    <row r="3413" spans="1:9" hidden="1">
      <c r="A3413">
        <f>Table19[[#This Row],[UNITID]]</f>
        <v>227924</v>
      </c>
      <c r="B3413" t="str">
        <f>Table19[[#This Row],[OUTCOMES MEASURES]]</f>
        <v>Number of adjusted cohort receiving a Bachelor's degree at 4 years</v>
      </c>
      <c r="C3413" s="7" t="str">
        <f>Table19[[#This Row],[Growth Rate]]</f>
        <v/>
      </c>
      <c r="D3413">
        <f>Table20[[#This Row],[UNITID]]</f>
        <v>227924</v>
      </c>
      <c r="E3413" s="7" t="str">
        <f>Table20[[#This Row],[Growth Rate]]</f>
        <v/>
      </c>
      <c r="F3413">
        <f>Table21[[#This Row],[UNITID]]</f>
        <v>227924</v>
      </c>
      <c r="G3413" s="7" t="str">
        <f>Table21[[#This Row],[Growth Rate]]</f>
        <v/>
      </c>
      <c r="H3413">
        <f>Table5[[#This Row],[UNITID]]</f>
        <v>227924</v>
      </c>
      <c r="I3413" s="7" t="str">
        <f>Table5[[#This Row],[Growth Rate]]</f>
        <v/>
      </c>
    </row>
    <row r="3414" spans="1:9" hidden="1">
      <c r="A3414">
        <f>Table19[[#This Row],[UNITID]]</f>
        <v>227924</v>
      </c>
      <c r="B3414" s="2" t="str">
        <f>Table19[[#This Row],[OUTCOMES MEASURES]]</f>
        <v>Number of adjusted cohort receiving an award at 4 years</v>
      </c>
      <c r="C3414" s="7">
        <f>Table19[[#This Row],[Growth Rate]]</f>
        <v>0.10062893081761007</v>
      </c>
      <c r="D3414">
        <f>Table20[[#This Row],[UNITID]]</f>
        <v>227924</v>
      </c>
      <c r="E3414" s="7">
        <f>Table20[[#This Row],[Growth Rate]]</f>
        <v>7.2664359861591699E-2</v>
      </c>
      <c r="F3414">
        <f>Table21[[#This Row],[UNITID]]</f>
        <v>227924</v>
      </c>
      <c r="G3414" s="21">
        <f>Table21[[#This Row],[Growth Rate]]</f>
        <v>-6.4356435643564358E-2</v>
      </c>
      <c r="H3414">
        <f>Table5[[#This Row],[UNITID]]</f>
        <v>227924</v>
      </c>
      <c r="I3414" s="7">
        <f>Table5[[#This Row],[Growth Rate]]</f>
        <v>-0.29263157894736841</v>
      </c>
    </row>
    <row r="3415" spans="1:9" ht="14.25">
      <c r="A3415" s="63">
        <f>Table19[[#This Row],[UNITID]]</f>
        <v>227924</v>
      </c>
      <c r="B3415" s="148" t="str">
        <f>Table19[[#This Row],[OUTCOMES MEASURES]]</f>
        <v>Percent of adjusted cohort receiving an award at 4 years</v>
      </c>
      <c r="C3415" s="156">
        <f>Table19[[#This Row],[Growth Rate]]</f>
        <v>1.2307692307692308</v>
      </c>
      <c r="D3415">
        <f>Table20[[#This Row],[UNITID]]</f>
        <v>227924</v>
      </c>
      <c r="E3415" s="156">
        <f>Table20[[#This Row],[Growth Rate]]</f>
        <v>0.125</v>
      </c>
      <c r="F3415">
        <f>Table21[[#This Row],[UNITID]]</f>
        <v>227924</v>
      </c>
      <c r="G3415" s="157">
        <f>Table21[[#This Row],[Growth Rate]]</f>
        <v>0.6</v>
      </c>
      <c r="H3415">
        <f>Table5[[#This Row],[UNITID]]</f>
        <v>227924</v>
      </c>
      <c r="I3415" s="156">
        <f>Table5[[#This Row],[Growth Rate]]</f>
        <v>0</v>
      </c>
    </row>
    <row r="3416" spans="1:9" hidden="1">
      <c r="A3416">
        <f>Table19[[#This Row],[UNITID]]</f>
        <v>227924</v>
      </c>
      <c r="B3416" t="str">
        <f>Table19[[#This Row],[OUTCOMES MEASURES]]</f>
        <v>Number of adjusted cohort receiving a certificate at 6 years</v>
      </c>
      <c r="C3416" s="7">
        <f>Table19[[#This Row],[Growth Rate]]</f>
        <v>-0.17391304347826086</v>
      </c>
      <c r="D3416">
        <f>Table20[[#This Row],[UNITID]]</f>
        <v>227924</v>
      </c>
      <c r="E3416" s="7">
        <f>Table20[[#This Row],[Growth Rate]]</f>
        <v>-0.41666666666666669</v>
      </c>
      <c r="F3416">
        <f>Table21[[#This Row],[UNITID]]</f>
        <v>227924</v>
      </c>
      <c r="G3416" s="7">
        <f>Table21[[#This Row],[Growth Rate]]</f>
        <v>-0.2413793103448276</v>
      </c>
      <c r="H3416">
        <f>Table5[[#This Row],[UNITID]]</f>
        <v>227924</v>
      </c>
      <c r="I3416" s="7">
        <f>Table5[[#This Row],[Growth Rate]]</f>
        <v>-0.45833333333333331</v>
      </c>
    </row>
    <row r="3417" spans="1:9" hidden="1">
      <c r="A3417">
        <f>Table19[[#This Row],[UNITID]]</f>
        <v>227924</v>
      </c>
      <c r="B3417" t="str">
        <f>Table19[[#This Row],[OUTCOMES MEASURES]]</f>
        <v>Number of adjusted cohort receiving an Associate's degree at 6 years</v>
      </c>
      <c r="C3417" s="7">
        <f>Table19[[#This Row],[Growth Rate]]</f>
        <v>-0.13258426966292136</v>
      </c>
      <c r="D3417">
        <f>Table20[[#This Row],[UNITID]]</f>
        <v>227924</v>
      </c>
      <c r="E3417" s="7">
        <f>Table20[[#This Row],[Growth Rate]]</f>
        <v>-5.0125313283208017E-3</v>
      </c>
      <c r="F3417">
        <f>Table21[[#This Row],[UNITID]]</f>
        <v>227924</v>
      </c>
      <c r="G3417" s="7">
        <f>Table21[[#This Row],[Growth Rate]]</f>
        <v>-0.18907563025210083</v>
      </c>
      <c r="H3417">
        <f>Table5[[#This Row],[UNITID]]</f>
        <v>227924</v>
      </c>
      <c r="I3417" s="7">
        <f>Table5[[#This Row],[Growth Rate]]</f>
        <v>-0.34024179620034545</v>
      </c>
    </row>
    <row r="3418" spans="1:9" hidden="1">
      <c r="A3418">
        <f>Table19[[#This Row],[UNITID]]</f>
        <v>227924</v>
      </c>
      <c r="B3418" t="str">
        <f>Table19[[#This Row],[OUTCOMES MEASURES]]</f>
        <v>Number of adjusted cohort receiving a Bachelor's degree at 6 years</v>
      </c>
      <c r="C3418" s="7" t="str">
        <f>Table19[[#This Row],[Growth Rate]]</f>
        <v/>
      </c>
      <c r="D3418">
        <f>Table20[[#This Row],[UNITID]]</f>
        <v>227924</v>
      </c>
      <c r="E3418" s="7" t="str">
        <f>Table20[[#This Row],[Growth Rate]]</f>
        <v/>
      </c>
      <c r="F3418">
        <f>Table21[[#This Row],[UNITID]]</f>
        <v>227924</v>
      </c>
      <c r="G3418" s="7" t="str">
        <f>Table21[[#This Row],[Growth Rate]]</f>
        <v/>
      </c>
      <c r="H3418">
        <f>Table5[[#This Row],[UNITID]]</f>
        <v>227924</v>
      </c>
      <c r="I3418" s="7" t="str">
        <f>Table5[[#This Row],[Growth Rate]]</f>
        <v/>
      </c>
    </row>
    <row r="3419" spans="1:9" hidden="1">
      <c r="A3419">
        <f>Table19[[#This Row],[UNITID]]</f>
        <v>227924</v>
      </c>
      <c r="B3419" s="2" t="str">
        <f>Table19[[#This Row],[OUTCOMES MEASURES]]</f>
        <v>Number of adjusted cohort receiving an award at 6 years</v>
      </c>
      <c r="C3419" s="7">
        <f>Table19[[#This Row],[Growth Rate]]</f>
        <v>-0.13645621181262729</v>
      </c>
      <c r="D3419">
        <f>Table20[[#This Row],[UNITID]]</f>
        <v>227924</v>
      </c>
      <c r="E3419" s="7">
        <f>Table20[[#This Row],[Growth Rate]]</f>
        <v>-4.9217002237136466E-2</v>
      </c>
      <c r="F3419">
        <f>Table21[[#This Row],[UNITID]]</f>
        <v>227924</v>
      </c>
      <c r="G3419" s="21">
        <f>Table21[[#This Row],[Growth Rate]]</f>
        <v>-0.19475655430711611</v>
      </c>
      <c r="H3419">
        <f>Table5[[#This Row],[UNITID]]</f>
        <v>227924</v>
      </c>
      <c r="I3419" s="7">
        <f>Table5[[#This Row],[Growth Rate]]</f>
        <v>-0.34928229665071769</v>
      </c>
    </row>
    <row r="3420" spans="1:9" ht="14.25">
      <c r="A3420" s="63">
        <f>Table19[[#This Row],[UNITID]]</f>
        <v>227924</v>
      </c>
      <c r="B3420" s="148" t="str">
        <f>Table19[[#This Row],[OUTCOMES MEASURES]]</f>
        <v>Percent of adjusted cohort receiving an award at 6 years</v>
      </c>
      <c r="C3420" s="156">
        <f>Table19[[#This Row],[Growth Rate]]</f>
        <v>0.75</v>
      </c>
      <c r="D3420">
        <f>Table20[[#This Row],[UNITID]]</f>
        <v>227924</v>
      </c>
      <c r="E3420" s="156">
        <f>Table20[[#This Row],[Growth Rate]]</f>
        <v>8.3333333333333329E-2</v>
      </c>
      <c r="F3420">
        <f>Table21[[#This Row],[UNITID]]</f>
        <v>227924</v>
      </c>
      <c r="G3420" s="157">
        <f>Table21[[#This Row],[Growth Rate]]</f>
        <v>0.38461538461538464</v>
      </c>
      <c r="H3420">
        <f>Table5[[#This Row],[UNITID]]</f>
        <v>227924</v>
      </c>
      <c r="I3420" s="156">
        <f>Table5[[#This Row],[Growth Rate]]</f>
        <v>0</v>
      </c>
    </row>
    <row r="3421" spans="1:9" hidden="1">
      <c r="A3421">
        <f>Table19[[#This Row],[UNITID]]</f>
        <v>227924</v>
      </c>
      <c r="B3421" t="str">
        <f>Table19[[#This Row],[OUTCOMES MEASURES]]</f>
        <v>Number of adjusted cohort receiving a certificate at 8 years</v>
      </c>
      <c r="C3421" s="7">
        <f>Table19[[#This Row],[Growth Rate]]</f>
        <v>-0.17391304347826086</v>
      </c>
      <c r="D3421">
        <f>Table20[[#This Row],[UNITID]]</f>
        <v>227924</v>
      </c>
      <c r="E3421" s="7">
        <f>Table20[[#This Row],[Growth Rate]]</f>
        <v>-0.51724137931034486</v>
      </c>
      <c r="F3421">
        <f>Table21[[#This Row],[UNITID]]</f>
        <v>227924</v>
      </c>
      <c r="G3421" s="7">
        <f>Table21[[#This Row],[Growth Rate]]</f>
        <v>-0.3</v>
      </c>
      <c r="H3421">
        <f>Table5[[#This Row],[UNITID]]</f>
        <v>227924</v>
      </c>
      <c r="I3421" s="7">
        <f>Table5[[#This Row],[Growth Rate]]</f>
        <v>-0.42553191489361702</v>
      </c>
    </row>
    <row r="3422" spans="1:9" hidden="1">
      <c r="A3422">
        <f>Table19[[#This Row],[UNITID]]</f>
        <v>227924</v>
      </c>
      <c r="B3422" t="str">
        <f>Table19[[#This Row],[OUTCOMES MEASURES]]</f>
        <v>Number of adjusted cohort receiving an Associate's degree at 8 years</v>
      </c>
      <c r="C3422" s="7">
        <f>Table19[[#This Row],[Growth Rate]]</f>
        <v>-0.18421052631578946</v>
      </c>
      <c r="D3422">
        <f>Table20[[#This Row],[UNITID]]</f>
        <v>227924</v>
      </c>
      <c r="E3422" s="7">
        <f>Table20[[#This Row],[Growth Rate]]</f>
        <v>-2.8077753779697623E-2</v>
      </c>
      <c r="F3422">
        <f>Table21[[#This Row],[UNITID]]</f>
        <v>227924</v>
      </c>
      <c r="G3422" s="7">
        <f>Table21[[#This Row],[Growth Rate]]</f>
        <v>-0.21825396825396826</v>
      </c>
      <c r="H3422">
        <f>Table5[[#This Row],[UNITID]]</f>
        <v>227924</v>
      </c>
      <c r="I3422" s="7">
        <f>Table5[[#This Row],[Growth Rate]]</f>
        <v>-0.3449367088607595</v>
      </c>
    </row>
    <row r="3423" spans="1:9" hidden="1">
      <c r="A3423">
        <f>Table19[[#This Row],[UNITID]]</f>
        <v>227924</v>
      </c>
      <c r="B3423" t="str">
        <f>Table19[[#This Row],[OUTCOMES MEASURES]]</f>
        <v>Number of adjusted cohort receiving a Bachelor's degree at 8 years</v>
      </c>
      <c r="C3423" s="7" t="str">
        <f>Table19[[#This Row],[Growth Rate]]</f>
        <v/>
      </c>
      <c r="D3423">
        <f>Table20[[#This Row],[UNITID]]</f>
        <v>227924</v>
      </c>
      <c r="E3423" s="7" t="str">
        <f>Table20[[#This Row],[Growth Rate]]</f>
        <v/>
      </c>
      <c r="F3423">
        <f>Table21[[#This Row],[UNITID]]</f>
        <v>227924</v>
      </c>
      <c r="G3423" s="7" t="str">
        <f>Table21[[#This Row],[Growth Rate]]</f>
        <v/>
      </c>
      <c r="H3423">
        <f>Table5[[#This Row],[UNITID]]</f>
        <v>227924</v>
      </c>
      <c r="I3423" s="7" t="str">
        <f>Table5[[#This Row],[Growth Rate]]</f>
        <v/>
      </c>
    </row>
    <row r="3424" spans="1:9" hidden="1">
      <c r="A3424">
        <f>Table19[[#This Row],[UNITID]]</f>
        <v>227924</v>
      </c>
      <c r="B3424" t="str">
        <f>Table19[[#This Row],[OUTCOMES MEASURES]]</f>
        <v>Number of adjusted cohort receiving an award at 8 years</v>
      </c>
      <c r="C3424" s="7">
        <f>Table19[[#This Row],[Growth Rate]]</f>
        <v>-0.18333333333333332</v>
      </c>
      <c r="D3424">
        <f>Table20[[#This Row],[UNITID]]</f>
        <v>227924</v>
      </c>
      <c r="E3424" s="7">
        <f>Table20[[#This Row],[Growth Rate]]</f>
        <v>-8.253358925143954E-2</v>
      </c>
      <c r="F3424">
        <f>Table21[[#This Row],[UNITID]]</f>
        <v>227924</v>
      </c>
      <c r="G3424" s="7">
        <f>Table21[[#This Row],[Growth Rate]]</f>
        <v>-0.22695035460992907</v>
      </c>
      <c r="H3424">
        <f>Table5[[#This Row],[UNITID]]</f>
        <v>227924</v>
      </c>
      <c r="I3424" s="7">
        <f>Table5[[#This Row],[Growth Rate]]</f>
        <v>-0.35051546391752575</v>
      </c>
    </row>
    <row r="3425" spans="1:9" hidden="1">
      <c r="A3425">
        <f>Table19[[#This Row],[UNITID]]</f>
        <v>227924</v>
      </c>
      <c r="B3425" t="str">
        <f>Table19[[#This Row],[OUTCOMES MEASURES]]</f>
        <v>Number of adjusted cohort still enrolled at your institution at 8 years</v>
      </c>
      <c r="C3425" s="7">
        <f>Table19[[#This Row],[Growth Rate]]</f>
        <v>-0.68888888888888888</v>
      </c>
      <c r="D3425">
        <f>Table20[[#This Row],[UNITID]]</f>
        <v>227924</v>
      </c>
      <c r="E3425" s="7">
        <f>Table20[[#This Row],[Growth Rate]]</f>
        <v>0</v>
      </c>
      <c r="F3425">
        <f>Table21[[#This Row],[UNITID]]</f>
        <v>227924</v>
      </c>
      <c r="G3425" s="7">
        <f>Table21[[#This Row],[Growth Rate]]</f>
        <v>-0.6470588235294118</v>
      </c>
      <c r="H3425">
        <f>Table5[[#This Row],[UNITID]]</f>
        <v>227924</v>
      </c>
      <c r="I3425" s="7">
        <f>Table5[[#This Row],[Growth Rate]]</f>
        <v>-0.56666666666666665</v>
      </c>
    </row>
    <row r="3426" spans="1:9" hidden="1">
      <c r="A3426">
        <f>Table19[[#This Row],[UNITID]]</f>
        <v>227924</v>
      </c>
      <c r="B3426" t="str">
        <f>Table19[[#This Row],[OUTCOMES MEASURES]]</f>
        <v>Number of adjusted cohort who enrolled subsequently at another institution at 8 years</v>
      </c>
      <c r="C3426" s="7">
        <f>Table19[[#This Row],[Growth Rate]]</f>
        <v>-0.43161634103019536</v>
      </c>
      <c r="D3426">
        <f>Table20[[#This Row],[UNITID]]</f>
        <v>227924</v>
      </c>
      <c r="E3426" s="7">
        <f>Table20[[#This Row],[Growth Rate]]</f>
        <v>0.17720306513409961</v>
      </c>
      <c r="F3426">
        <f>Table21[[#This Row],[UNITID]]</f>
        <v>227924</v>
      </c>
      <c r="G3426" s="7">
        <f>Table21[[#This Row],[Growth Rate]]</f>
        <v>-0.25925925925925924</v>
      </c>
      <c r="H3426">
        <f>Table5[[#This Row],[UNITID]]</f>
        <v>227924</v>
      </c>
      <c r="I3426" s="7">
        <f>Table5[[#This Row],[Growth Rate]]</f>
        <v>-1.9533369506239826E-2</v>
      </c>
    </row>
    <row r="3427" spans="1:9" hidden="1">
      <c r="A3427">
        <f>Table19[[#This Row],[UNITID]]</f>
        <v>227924</v>
      </c>
      <c r="B3427" s="2" t="str">
        <f>Table19[[#This Row],[OUTCOMES MEASURES]]</f>
        <v>Number of adjusted cohort whose subsequent enrollment status is unknown at 8 years</v>
      </c>
      <c r="C3427" s="8">
        <f>Table19[[#This Row],[Growth Rate]]</f>
        <v>-0.64302788844621517</v>
      </c>
      <c r="D3427">
        <f>Table20[[#This Row],[UNITID]]</f>
        <v>227924</v>
      </c>
      <c r="E3427" s="7">
        <f>Table20[[#This Row],[Growth Rate]]</f>
        <v>-0.25321275583055686</v>
      </c>
      <c r="F3427">
        <f>Table21[[#This Row],[UNITID]]</f>
        <v>227924</v>
      </c>
      <c r="G3427" s="7">
        <f>Table21[[#This Row],[Growth Rate]]</f>
        <v>-0.63592233009708743</v>
      </c>
      <c r="H3427">
        <f>Table5[[#This Row],[UNITID]]</f>
        <v>227924</v>
      </c>
      <c r="I3427" s="7">
        <f>Table5[[#This Row],[Growth Rate]]</f>
        <v>-0.5415282392026578</v>
      </c>
    </row>
    <row r="3428" spans="1:9" hidden="1">
      <c r="A3428">
        <f>Table19[[#This Row],[UNITID]]</f>
        <v>227924</v>
      </c>
      <c r="B3428" s="2" t="str">
        <f>Table19[[#This Row],[OUTCOMES MEASURES]]</f>
        <v>Number of adjusted cohort who did not receive an award from your institution at 8 years</v>
      </c>
      <c r="C3428" s="7">
        <f>Table19[[#This Row],[Growth Rate]]</f>
        <v>-0.58024691358024694</v>
      </c>
      <c r="D3428">
        <f>Table20[[#This Row],[UNITID]]</f>
        <v>227924</v>
      </c>
      <c r="E3428" s="7">
        <f>Table20[[#This Row],[Growth Rate]]</f>
        <v>-0.10799875505757858</v>
      </c>
      <c r="F3428">
        <f>Table21[[#This Row],[UNITID]]</f>
        <v>227924</v>
      </c>
      <c r="G3428" s="21">
        <f>Table21[[#This Row],[Growth Rate]]</f>
        <v>-0.48209366391184572</v>
      </c>
      <c r="H3428">
        <f>Table5[[#This Row],[UNITID]]</f>
        <v>227924</v>
      </c>
      <c r="I3428" s="7">
        <f>Table5[[#This Row],[Growth Rate]]</f>
        <v>-0.30199501246882793</v>
      </c>
    </row>
    <row r="3429" spans="1:9" ht="14.25">
      <c r="A3429" s="63">
        <f>Table19[[#This Row],[UNITID]]</f>
        <v>227924</v>
      </c>
      <c r="B3429" s="148" t="str">
        <f>Table19[[#This Row],[OUTCOMES MEASURES]]</f>
        <v>Percent of adjusted cohort receiving an award at 8 years</v>
      </c>
      <c r="C3429" s="156">
        <f>Table19[[#This Row],[Growth Rate]]</f>
        <v>0.63636363636363635</v>
      </c>
      <c r="D3429">
        <f>Table20[[#This Row],[UNITID]]</f>
        <v>227924</v>
      </c>
      <c r="E3429" s="156">
        <f>Table20[[#This Row],[Growth Rate]]</f>
        <v>0</v>
      </c>
      <c r="F3429">
        <f>Table21[[#This Row],[UNITID]]</f>
        <v>227924</v>
      </c>
      <c r="G3429" s="157">
        <f>Table21[[#This Row],[Growth Rate]]</f>
        <v>0.32142857142857145</v>
      </c>
      <c r="H3429">
        <f>Table5[[#This Row],[UNITID]]</f>
        <v>227924</v>
      </c>
      <c r="I3429" s="156">
        <f>Table5[[#This Row],[Growth Rate]]</f>
        <v>0</v>
      </c>
    </row>
    <row r="3430" spans="1:9" hidden="1">
      <c r="A3430">
        <f>Table19[[#This Row],[UNITID]]</f>
        <v>227924</v>
      </c>
      <c r="B3430" s="2" t="str">
        <f>Table19[[#This Row],[OUTCOMES MEASURES]]</f>
        <v>Percent of adjusted cohort still or subsequently enrolled at 8 years</v>
      </c>
      <c r="C3430" s="8">
        <f>Table19[[#This Row],[Growth Rate]]</f>
        <v>0.08</v>
      </c>
      <c r="D3430">
        <f>Table20[[#This Row],[UNITID]]</f>
        <v>227924</v>
      </c>
      <c r="E3430" s="7">
        <f>Table20[[#This Row],[Growth Rate]]</f>
        <v>0.3</v>
      </c>
      <c r="F3430">
        <f>Table21[[#This Row],[UNITID]]</f>
        <v>227924</v>
      </c>
      <c r="G3430" s="21">
        <f>Table21[[#This Row],[Growth Rate]]</f>
        <v>0.22580645161290322</v>
      </c>
      <c r="H3430">
        <f>Table5[[#This Row],[UNITID]]</f>
        <v>227924</v>
      </c>
      <c r="I3430" s="7">
        <f>Table5[[#This Row],[Growth Rate]]</f>
        <v>0.3902439024390244</v>
      </c>
    </row>
    <row r="3431" spans="1:9" ht="14.25">
      <c r="A3431" s="63">
        <f>Table19[[#This Row],[UNITID]]</f>
        <v>227924</v>
      </c>
      <c r="B3431" s="148" t="str">
        <f>Table19[[#This Row],[OUTCOMES MEASURES]]</f>
        <v>Percent of adjusted cohort still enrolled at your institution at 8 years</v>
      </c>
      <c r="C3431" s="156">
        <f>Table19[[#This Row],[Growth Rate]]</f>
        <v>-0.5</v>
      </c>
      <c r="D3431">
        <f>Table20[[#This Row],[UNITID]]</f>
        <v>227924</v>
      </c>
      <c r="E3431" s="156">
        <f>Table20[[#This Row],[Growth Rate]]</f>
        <v>0</v>
      </c>
      <c r="F3431">
        <f>Table21[[#This Row],[UNITID]]</f>
        <v>227924</v>
      </c>
      <c r="G3431" s="158">
        <f>Table21[[#This Row],[Growth Rate]]</f>
        <v>-0.5</v>
      </c>
      <c r="H3431">
        <f>Table5[[#This Row],[UNITID]]</f>
        <v>227924</v>
      </c>
      <c r="I3431" s="156">
        <f>Table5[[#This Row],[Growth Rate]]</f>
        <v>0</v>
      </c>
    </row>
    <row r="3432" spans="1:9" ht="14.25">
      <c r="A3432" s="63">
        <f>Table19[[#This Row],[UNITID]]</f>
        <v>227924</v>
      </c>
      <c r="B3432" s="148" t="str">
        <f>Table19[[#This Row],[OUTCOMES MEASURES]]</f>
        <v>Percent of adjusted cohort enrolled subsequently at another institution at 8 years</v>
      </c>
      <c r="C3432" s="156">
        <f>Table19[[#This Row],[Growth Rate]]</f>
        <v>0.13043478260869565</v>
      </c>
      <c r="D3432">
        <f>Table20[[#This Row],[UNITID]]</f>
        <v>227924</v>
      </c>
      <c r="E3432" s="64">
        <f>Table20[[#This Row],[Growth Rate]]</f>
        <v>0.32142857142857145</v>
      </c>
      <c r="F3432">
        <f>Table21[[#This Row],[UNITID]]</f>
        <v>227924</v>
      </c>
      <c r="G3432" s="158">
        <f>Table21[[#This Row],[Growth Rate]]</f>
        <v>0.27586206896551724</v>
      </c>
      <c r="H3432">
        <f>Table5[[#This Row],[UNITID]]</f>
        <v>227924</v>
      </c>
      <c r="I3432" s="64">
        <f>Table5[[#This Row],[Growth Rate]]</f>
        <v>0.4358974358974359</v>
      </c>
    </row>
    <row r="3433" spans="1:9" hidden="1">
      <c r="A3433">
        <f>Table19[[#This Row],[UNITID]]</f>
        <v>227924</v>
      </c>
      <c r="B3433" s="2" t="str">
        <f>Table19[[#This Row],[OUTCOMES MEASURES]]</f>
        <v>Percent of adjusted cohort enrollment status unknown at 8 years</v>
      </c>
      <c r="C3433" s="8">
        <f>Table19[[#This Row],[Growth Rate]]</f>
        <v>-0.28846153846153844</v>
      </c>
      <c r="D3433">
        <f>Table20[[#This Row],[UNITID]]</f>
        <v>227924</v>
      </c>
      <c r="E3433" s="8">
        <f>Table20[[#This Row],[Growth Rate]]</f>
        <v>-0.16071428571428573</v>
      </c>
      <c r="F3433">
        <f>Table21[[#This Row],[UNITID]]</f>
        <v>227924</v>
      </c>
      <c r="G3433" s="8">
        <f>Table21[[#This Row],[Growth Rate]]</f>
        <v>-0.3902439024390244</v>
      </c>
      <c r="H3433">
        <f>Table5[[#This Row],[UNITID]]</f>
        <v>227924</v>
      </c>
      <c r="I3433" s="8">
        <f>Table5[[#This Row],[Growth Rate]]</f>
        <v>-0.33333333333333331</v>
      </c>
    </row>
    <row r="3434" spans="1:9" hidden="1">
      <c r="A3434">
        <f>Table19[[#This Row],[UNITID]]</f>
        <v>227979</v>
      </c>
      <c r="B3434" s="2" t="str">
        <f>Table19[[#This Row],[OUTCOMES MEASURES]]</f>
        <v>First-Time, Full-Time Cohort</v>
      </c>
      <c r="C3434" s="8">
        <f>Table19[[#This Row],[Growth Rate]]</f>
        <v>-0.13622508792497068</v>
      </c>
      <c r="D3434">
        <f>Table20[[#This Row],[UNITID]]</f>
        <v>227979</v>
      </c>
      <c r="E3434" s="8">
        <f>Table20[[#This Row],[Growth Rate]]</f>
        <v>0.16574424701427323</v>
      </c>
      <c r="F3434">
        <f>Table21[[#This Row],[UNITID]]</f>
        <v>227979</v>
      </c>
      <c r="G3434" s="8">
        <f>Table21[[#This Row],[Growth Rate]]</f>
        <v>-0.24112149532710281</v>
      </c>
      <c r="H3434">
        <f>Table5[[#This Row],[UNITID]]</f>
        <v>227979</v>
      </c>
      <c r="I3434" s="8">
        <f>Table5[[#This Row],[Growth Rate]]</f>
        <v>-8.3559280256347054E-2</v>
      </c>
    </row>
    <row r="3435" spans="1:9" hidden="1">
      <c r="A3435">
        <f>Table19[[#This Row],[UNITID]]</f>
        <v>227979</v>
      </c>
      <c r="B3435" t="str">
        <f>Table19[[#This Row],[OUTCOMES MEASURES]]</f>
        <v>Exclusions to cohort</v>
      </c>
      <c r="C3435" s="7" t="str">
        <f>Table19[[#This Row],[Growth Rate]]</f>
        <v/>
      </c>
      <c r="D3435">
        <f>Table20[[#This Row],[UNITID]]</f>
        <v>227979</v>
      </c>
      <c r="E3435" s="7" t="str">
        <f>Table20[[#This Row],[Growth Rate]]</f>
        <v/>
      </c>
      <c r="F3435">
        <f>Table21[[#This Row],[UNITID]]</f>
        <v>227979</v>
      </c>
      <c r="G3435" s="7" t="str">
        <f>Table21[[#This Row],[Growth Rate]]</f>
        <v/>
      </c>
      <c r="H3435">
        <f>Table5[[#This Row],[UNITID]]</f>
        <v>227979</v>
      </c>
      <c r="I3435" s="7" t="str">
        <f>Table5[[#This Row],[Growth Rate]]</f>
        <v/>
      </c>
    </row>
    <row r="3436" spans="1:9" ht="14.25">
      <c r="A3436" s="63">
        <f>Table19[[#This Row],[UNITID]]</f>
        <v>227979</v>
      </c>
      <c r="B3436" s="63" t="str">
        <f>Table19[[#This Row],[OUTCOMES MEASURES]]</f>
        <v>Adjusted cohort</v>
      </c>
      <c r="C3436" s="64">
        <f>Table19[[#This Row],[Growth Rate]]</f>
        <v>-0.13622508792497068</v>
      </c>
      <c r="D3436">
        <f>Table20[[#This Row],[UNITID]]</f>
        <v>227979</v>
      </c>
      <c r="E3436" s="64">
        <f>Table20[[#This Row],[Growth Rate]]</f>
        <v>0.16574424701427323</v>
      </c>
      <c r="F3436">
        <f>Table21[[#This Row],[UNITID]]</f>
        <v>227979</v>
      </c>
      <c r="G3436" s="155">
        <f>Table21[[#This Row],[Growth Rate]]</f>
        <v>-0.24112149532710281</v>
      </c>
      <c r="H3436">
        <f>Table5[[#This Row],[UNITID]]</f>
        <v>227979</v>
      </c>
      <c r="I3436" s="64">
        <f>Table5[[#This Row],[Growth Rate]]</f>
        <v>-8.3559280256347054E-2</v>
      </c>
    </row>
    <row r="3437" spans="1:9" hidden="1">
      <c r="A3437">
        <f>Table19[[#This Row],[UNITID]]</f>
        <v>227979</v>
      </c>
      <c r="B3437" t="str">
        <f>Table19[[#This Row],[OUTCOMES MEASURES]]</f>
        <v>Number of adjusted cohort receiving a certificate at 4 years</v>
      </c>
      <c r="C3437" s="7">
        <f>Table19[[#This Row],[Growth Rate]]</f>
        <v>6.1983471074380167E-2</v>
      </c>
      <c r="D3437">
        <f>Table20[[#This Row],[UNITID]]</f>
        <v>227979</v>
      </c>
      <c r="E3437" s="7">
        <f>Table20[[#This Row],[Growth Rate]]</f>
        <v>3.614457831325301E-2</v>
      </c>
      <c r="F3437">
        <f>Table21[[#This Row],[UNITID]]</f>
        <v>227979</v>
      </c>
      <c r="G3437" s="7">
        <f>Table21[[#This Row],[Growth Rate]]</f>
        <v>-0.20175438596491227</v>
      </c>
      <c r="H3437">
        <f>Table5[[#This Row],[UNITID]]</f>
        <v>227979</v>
      </c>
      <c r="I3437" s="7">
        <f>Table5[[#This Row],[Growth Rate]]</f>
        <v>-0.33913043478260868</v>
      </c>
    </row>
    <row r="3438" spans="1:9" hidden="1">
      <c r="A3438">
        <f>Table19[[#This Row],[UNITID]]</f>
        <v>227979</v>
      </c>
      <c r="B3438" t="str">
        <f>Table19[[#This Row],[OUTCOMES MEASURES]]</f>
        <v>Number of adjusted cohort receiving an Associate's degree at 4 years</v>
      </c>
      <c r="C3438" s="7">
        <f>Table19[[#This Row],[Growth Rate]]</f>
        <v>0.48</v>
      </c>
      <c r="D3438">
        <f>Table20[[#This Row],[UNITID]]</f>
        <v>227979</v>
      </c>
      <c r="E3438" s="7">
        <f>Table20[[#This Row],[Growth Rate]]</f>
        <v>0.98617511520737322</v>
      </c>
      <c r="F3438">
        <f>Table21[[#This Row],[UNITID]]</f>
        <v>227979</v>
      </c>
      <c r="G3438" s="7">
        <f>Table21[[#This Row],[Growth Rate]]</f>
        <v>0.19877675840978593</v>
      </c>
      <c r="H3438">
        <f>Table5[[#This Row],[UNITID]]</f>
        <v>227979</v>
      </c>
      <c r="I3438" s="7">
        <f>Table5[[#This Row],[Growth Rate]]</f>
        <v>0.41160220994475138</v>
      </c>
    </row>
    <row r="3439" spans="1:9" hidden="1">
      <c r="A3439">
        <f>Table19[[#This Row],[UNITID]]</f>
        <v>227979</v>
      </c>
      <c r="B3439" t="str">
        <f>Table19[[#This Row],[OUTCOMES MEASURES]]</f>
        <v>Number of adjusted cohort receiving a Bachelor's degree at 4 years</v>
      </c>
      <c r="C3439" s="7" t="str">
        <f>Table19[[#This Row],[Growth Rate]]</f>
        <v/>
      </c>
      <c r="D3439">
        <f>Table20[[#This Row],[UNITID]]</f>
        <v>227979</v>
      </c>
      <c r="E3439" s="7" t="str">
        <f>Table20[[#This Row],[Growth Rate]]</f>
        <v/>
      </c>
      <c r="F3439">
        <f>Table21[[#This Row],[UNITID]]</f>
        <v>227979</v>
      </c>
      <c r="G3439" s="7" t="str">
        <f>Table21[[#This Row],[Growth Rate]]</f>
        <v/>
      </c>
      <c r="H3439">
        <f>Table5[[#This Row],[UNITID]]</f>
        <v>227979</v>
      </c>
      <c r="I3439" s="7" t="str">
        <f>Table5[[#This Row],[Growth Rate]]</f>
        <v/>
      </c>
    </row>
    <row r="3440" spans="1:9" hidden="1">
      <c r="A3440">
        <f>Table19[[#This Row],[UNITID]]</f>
        <v>227979</v>
      </c>
      <c r="B3440" s="2" t="str">
        <f>Table19[[#This Row],[OUTCOMES MEASURES]]</f>
        <v>Number of adjusted cohort receiving an award at 4 years</v>
      </c>
      <c r="C3440" s="7">
        <f>Table19[[#This Row],[Growth Rate]]</f>
        <v>0.37538779731127198</v>
      </c>
      <c r="D3440">
        <f>Table20[[#This Row],[UNITID]]</f>
        <v>227979</v>
      </c>
      <c r="E3440" s="7">
        <f>Table20[[#This Row],[Growth Rate]]</f>
        <v>0.5744125326370757</v>
      </c>
      <c r="F3440">
        <f>Table21[[#This Row],[UNITID]]</f>
        <v>227979</v>
      </c>
      <c r="G3440" s="21">
        <f>Table21[[#This Row],[Growth Rate]]</f>
        <v>9.5238095238095233E-2</v>
      </c>
      <c r="H3440">
        <f>Table5[[#This Row],[UNITID]]</f>
        <v>227979</v>
      </c>
      <c r="I3440" s="7">
        <f>Table5[[#This Row],[Growth Rate]]</f>
        <v>0.23060796645702306</v>
      </c>
    </row>
    <row r="3441" spans="1:9" ht="14.25">
      <c r="A3441" s="63">
        <f>Table19[[#This Row],[UNITID]]</f>
        <v>227979</v>
      </c>
      <c r="B3441" s="148" t="str">
        <f>Table19[[#This Row],[OUTCOMES MEASURES]]</f>
        <v>Percent of adjusted cohort receiving an award at 4 years</v>
      </c>
      <c r="C3441" s="156">
        <f>Table19[[#This Row],[Growth Rate]]</f>
        <v>0.56521739130434778</v>
      </c>
      <c r="D3441">
        <f>Table20[[#This Row],[UNITID]]</f>
        <v>227979</v>
      </c>
      <c r="E3441" s="156">
        <f>Table20[[#This Row],[Growth Rate]]</f>
        <v>0.36363636363636365</v>
      </c>
      <c r="F3441">
        <f>Table21[[#This Row],[UNITID]]</f>
        <v>227979</v>
      </c>
      <c r="G3441" s="157">
        <f>Table21[[#This Row],[Growth Rate]]</f>
        <v>0.48148148148148145</v>
      </c>
      <c r="H3441">
        <f>Table5[[#This Row],[UNITID]]</f>
        <v>227979</v>
      </c>
      <c r="I3441" s="156">
        <f>Table5[[#This Row],[Growth Rate]]</f>
        <v>0.33333333333333331</v>
      </c>
    </row>
    <row r="3442" spans="1:9" hidden="1">
      <c r="A3442">
        <f>Table19[[#This Row],[UNITID]]</f>
        <v>227979</v>
      </c>
      <c r="B3442" t="str">
        <f>Table19[[#This Row],[OUTCOMES MEASURES]]</f>
        <v>Number of adjusted cohort receiving a certificate at 6 years</v>
      </c>
      <c r="C3442" s="7">
        <f>Table19[[#This Row],[Growth Rate]]</f>
        <v>2.3529411764705882E-2</v>
      </c>
      <c r="D3442">
        <f>Table20[[#This Row],[UNITID]]</f>
        <v>227979</v>
      </c>
      <c r="E3442" s="7">
        <f>Table20[[#This Row],[Growth Rate]]</f>
        <v>-3.5714285714285712E-2</v>
      </c>
      <c r="F3442">
        <f>Table21[[#This Row],[UNITID]]</f>
        <v>227979</v>
      </c>
      <c r="G3442" s="7">
        <f>Table21[[#This Row],[Growth Rate]]</f>
        <v>-0.17272727272727273</v>
      </c>
      <c r="H3442">
        <f>Table5[[#This Row],[UNITID]]</f>
        <v>227979</v>
      </c>
      <c r="I3442" s="7">
        <f>Table5[[#This Row],[Growth Rate]]</f>
        <v>-0.3504273504273504</v>
      </c>
    </row>
    <row r="3443" spans="1:9" hidden="1">
      <c r="A3443">
        <f>Table19[[#This Row],[UNITID]]</f>
        <v>227979</v>
      </c>
      <c r="B3443" t="str">
        <f>Table19[[#This Row],[OUTCOMES MEASURES]]</f>
        <v>Number of adjusted cohort receiving an Associate's degree at 6 years</v>
      </c>
      <c r="C3443" s="7">
        <f>Table19[[#This Row],[Growth Rate]]</f>
        <v>0.30574488802336902</v>
      </c>
      <c r="D3443">
        <f>Table20[[#This Row],[UNITID]]</f>
        <v>227979</v>
      </c>
      <c r="E3443" s="7">
        <f>Table20[[#This Row],[Growth Rate]]</f>
        <v>0.66097560975609759</v>
      </c>
      <c r="F3443">
        <f>Table21[[#This Row],[UNITID]]</f>
        <v>227979</v>
      </c>
      <c r="G3443" s="7">
        <f>Table21[[#This Row],[Growth Rate]]</f>
        <v>8.2051282051282051E-2</v>
      </c>
      <c r="H3443">
        <f>Table5[[#This Row],[UNITID]]</f>
        <v>227979</v>
      </c>
      <c r="I3443" s="7">
        <f>Table5[[#This Row],[Growth Rate]]</f>
        <v>0.30472103004291845</v>
      </c>
    </row>
    <row r="3444" spans="1:9" hidden="1">
      <c r="A3444">
        <f>Table19[[#This Row],[UNITID]]</f>
        <v>227979</v>
      </c>
      <c r="B3444" t="str">
        <f>Table19[[#This Row],[OUTCOMES MEASURES]]</f>
        <v>Number of adjusted cohort receiving a Bachelor's degree at 6 years</v>
      </c>
      <c r="C3444" s="7" t="str">
        <f>Table19[[#This Row],[Growth Rate]]</f>
        <v/>
      </c>
      <c r="D3444">
        <f>Table20[[#This Row],[UNITID]]</f>
        <v>227979</v>
      </c>
      <c r="E3444" s="7" t="str">
        <f>Table20[[#This Row],[Growth Rate]]</f>
        <v/>
      </c>
      <c r="F3444">
        <f>Table21[[#This Row],[UNITID]]</f>
        <v>227979</v>
      </c>
      <c r="G3444" s="7" t="str">
        <f>Table21[[#This Row],[Growth Rate]]</f>
        <v/>
      </c>
      <c r="H3444">
        <f>Table5[[#This Row],[UNITID]]</f>
        <v>227979</v>
      </c>
      <c r="I3444" s="7" t="str">
        <f>Table5[[#This Row],[Growth Rate]]</f>
        <v/>
      </c>
    </row>
    <row r="3445" spans="1:9" hidden="1">
      <c r="A3445">
        <f>Table19[[#This Row],[UNITID]]</f>
        <v>227979</v>
      </c>
      <c r="B3445" s="2" t="str">
        <f>Table19[[#This Row],[OUTCOMES MEASURES]]</f>
        <v>Number of adjusted cohort receiving an award at 6 years</v>
      </c>
      <c r="C3445" s="7">
        <f>Table19[[#This Row],[Growth Rate]]</f>
        <v>0.24960998439937598</v>
      </c>
      <c r="D3445">
        <f>Table20[[#This Row],[UNITID]]</f>
        <v>227979</v>
      </c>
      <c r="E3445" s="7">
        <f>Table20[[#This Row],[Growth Rate]]</f>
        <v>0.43564356435643564</v>
      </c>
      <c r="F3445">
        <f>Table21[[#This Row],[UNITID]]</f>
        <v>227979</v>
      </c>
      <c r="G3445" s="21">
        <f>Table21[[#This Row],[Growth Rate]]</f>
        <v>2.5999999999999999E-2</v>
      </c>
      <c r="H3445">
        <f>Table5[[#This Row],[UNITID]]</f>
        <v>227979</v>
      </c>
      <c r="I3445" s="7">
        <f>Table5[[#This Row],[Growth Rate]]</f>
        <v>0.1732418524871355</v>
      </c>
    </row>
    <row r="3446" spans="1:9" ht="14.25">
      <c r="A3446" s="63">
        <f>Table19[[#This Row],[UNITID]]</f>
        <v>227979</v>
      </c>
      <c r="B3446" s="148" t="str">
        <f>Table19[[#This Row],[OUTCOMES MEASURES]]</f>
        <v>Percent of adjusted cohort receiving an award at 6 years</v>
      </c>
      <c r="C3446" s="156">
        <f>Table19[[#This Row],[Growth Rate]]</f>
        <v>0.43333333333333335</v>
      </c>
      <c r="D3446">
        <f>Table20[[#This Row],[UNITID]]</f>
        <v>227979</v>
      </c>
      <c r="E3446" s="156">
        <f>Table20[[#This Row],[Growth Rate]]</f>
        <v>0.22222222222222221</v>
      </c>
      <c r="F3446">
        <f>Table21[[#This Row],[UNITID]]</f>
        <v>227979</v>
      </c>
      <c r="G3446" s="157">
        <f>Table21[[#This Row],[Growth Rate]]</f>
        <v>0.35483870967741937</v>
      </c>
      <c r="H3446">
        <f>Table5[[#This Row],[UNITID]]</f>
        <v>227979</v>
      </c>
      <c r="I3446" s="156">
        <f>Table5[[#This Row],[Growth Rate]]</f>
        <v>0.2857142857142857</v>
      </c>
    </row>
    <row r="3447" spans="1:9" hidden="1">
      <c r="A3447">
        <f>Table19[[#This Row],[UNITID]]</f>
        <v>227979</v>
      </c>
      <c r="B3447" t="str">
        <f>Table19[[#This Row],[OUTCOMES MEASURES]]</f>
        <v>Number of adjusted cohort receiving a certificate at 8 years</v>
      </c>
      <c r="C3447" s="7">
        <f>Table19[[#This Row],[Growth Rate]]</f>
        <v>-2.6119402985074626E-2</v>
      </c>
      <c r="D3447">
        <f>Table20[[#This Row],[UNITID]]</f>
        <v>227979</v>
      </c>
      <c r="E3447" s="7">
        <f>Table20[[#This Row],[Growth Rate]]</f>
        <v>-5.8823529411764705E-2</v>
      </c>
      <c r="F3447">
        <f>Table21[[#This Row],[UNITID]]</f>
        <v>227979</v>
      </c>
      <c r="G3447" s="7">
        <f>Table21[[#This Row],[Growth Rate]]</f>
        <v>-0.21621621621621623</v>
      </c>
      <c r="H3447">
        <f>Table5[[#This Row],[UNITID]]</f>
        <v>227979</v>
      </c>
      <c r="I3447" s="7">
        <f>Table5[[#This Row],[Growth Rate]]</f>
        <v>-0.34399999999999997</v>
      </c>
    </row>
    <row r="3448" spans="1:9" hidden="1">
      <c r="A3448">
        <f>Table19[[#This Row],[UNITID]]</f>
        <v>227979</v>
      </c>
      <c r="B3448" t="str">
        <f>Table19[[#This Row],[OUTCOMES MEASURES]]</f>
        <v>Number of adjusted cohort receiving an Associate's degree at 8 years</v>
      </c>
      <c r="C3448" s="7">
        <f>Table19[[#This Row],[Growth Rate]]</f>
        <v>0.24766751484308736</v>
      </c>
      <c r="D3448">
        <f>Table20[[#This Row],[UNITID]]</f>
        <v>227979</v>
      </c>
      <c r="E3448" s="7">
        <f>Table20[[#This Row],[Growth Rate]]</f>
        <v>0.64763779527559051</v>
      </c>
      <c r="F3448">
        <f>Table21[[#This Row],[UNITID]]</f>
        <v>227979</v>
      </c>
      <c r="G3448" s="7">
        <f>Table21[[#This Row],[Growth Rate]]</f>
        <v>7.3985680190930783E-2</v>
      </c>
      <c r="H3448">
        <f>Table5[[#This Row],[UNITID]]</f>
        <v>227979</v>
      </c>
      <c r="I3448" s="7">
        <f>Table5[[#This Row],[Growth Rate]]</f>
        <v>0.3235867446393762</v>
      </c>
    </row>
    <row r="3449" spans="1:9" hidden="1">
      <c r="A3449">
        <f>Table19[[#This Row],[UNITID]]</f>
        <v>227979</v>
      </c>
      <c r="B3449" t="str">
        <f>Table19[[#This Row],[OUTCOMES MEASURES]]</f>
        <v>Number of adjusted cohort receiving a Bachelor's degree at 8 years</v>
      </c>
      <c r="C3449" s="7" t="str">
        <f>Table19[[#This Row],[Growth Rate]]</f>
        <v/>
      </c>
      <c r="D3449">
        <f>Table20[[#This Row],[UNITID]]</f>
        <v>227979</v>
      </c>
      <c r="E3449" s="7" t="str">
        <f>Table20[[#This Row],[Growth Rate]]</f>
        <v/>
      </c>
      <c r="F3449">
        <f>Table21[[#This Row],[UNITID]]</f>
        <v>227979</v>
      </c>
      <c r="G3449" s="7" t="str">
        <f>Table21[[#This Row],[Growth Rate]]</f>
        <v/>
      </c>
      <c r="H3449">
        <f>Table5[[#This Row],[UNITID]]</f>
        <v>227979</v>
      </c>
      <c r="I3449" s="7" t="str">
        <f>Table5[[#This Row],[Growth Rate]]</f>
        <v/>
      </c>
    </row>
    <row r="3450" spans="1:9" hidden="1">
      <c r="A3450">
        <f>Table19[[#This Row],[UNITID]]</f>
        <v>227979</v>
      </c>
      <c r="B3450" t="str">
        <f>Table19[[#This Row],[OUTCOMES MEASURES]]</f>
        <v>Number of adjusted cohort receiving an award at 8 years</v>
      </c>
      <c r="C3450" s="7">
        <f>Table19[[#This Row],[Growth Rate]]</f>
        <v>0.19695922598479612</v>
      </c>
      <c r="D3450">
        <f>Table20[[#This Row],[UNITID]]</f>
        <v>227979</v>
      </c>
      <c r="E3450" s="7">
        <f>Table20[[#This Row],[Growth Rate]]</f>
        <v>0.4452247191011236</v>
      </c>
      <c r="F3450">
        <f>Table21[[#This Row],[UNITID]]</f>
        <v>227979</v>
      </c>
      <c r="G3450" s="7">
        <f>Table21[[#This Row],[Growth Rate]]</f>
        <v>1.3207547169811321E-2</v>
      </c>
      <c r="H3450">
        <f>Table5[[#This Row],[UNITID]]</f>
        <v>227979</v>
      </c>
      <c r="I3450" s="7">
        <f>Table5[[#This Row],[Growth Rate]]</f>
        <v>0.19278996865203762</v>
      </c>
    </row>
    <row r="3451" spans="1:9" hidden="1">
      <c r="A3451">
        <f>Table19[[#This Row],[UNITID]]</f>
        <v>227979</v>
      </c>
      <c r="B3451" t="str">
        <f>Table19[[#This Row],[OUTCOMES MEASURES]]</f>
        <v>Number of adjusted cohort still enrolled at your institution at 8 years</v>
      </c>
      <c r="C3451" s="7" t="str">
        <f>Table19[[#This Row],[Growth Rate]]</f>
        <v/>
      </c>
      <c r="D3451">
        <f>Table20[[#This Row],[UNITID]]</f>
        <v>227979</v>
      </c>
      <c r="E3451" s="7" t="str">
        <f>Table20[[#This Row],[Growth Rate]]</f>
        <v/>
      </c>
      <c r="F3451">
        <f>Table21[[#This Row],[UNITID]]</f>
        <v>227979</v>
      </c>
      <c r="G3451" s="7" t="str">
        <f>Table21[[#This Row],[Growth Rate]]</f>
        <v/>
      </c>
      <c r="H3451">
        <f>Table5[[#This Row],[UNITID]]</f>
        <v>227979</v>
      </c>
      <c r="I3451" s="7" t="str">
        <f>Table5[[#This Row],[Growth Rate]]</f>
        <v/>
      </c>
    </row>
    <row r="3452" spans="1:9" hidden="1">
      <c r="A3452">
        <f>Table19[[#This Row],[UNITID]]</f>
        <v>227979</v>
      </c>
      <c r="B3452" t="str">
        <f>Table19[[#This Row],[OUTCOMES MEASURES]]</f>
        <v>Number of adjusted cohort who enrolled subsequently at another institution at 8 years</v>
      </c>
      <c r="C3452" s="7">
        <f>Table19[[#This Row],[Growth Rate]]</f>
        <v>-0.19938335046248715</v>
      </c>
      <c r="D3452">
        <f>Table20[[#This Row],[UNITID]]</f>
        <v>227979</v>
      </c>
      <c r="E3452" s="7">
        <f>Table20[[#This Row],[Growth Rate]]</f>
        <v>-7.4159907300115874E-2</v>
      </c>
      <c r="F3452">
        <f>Table21[[#This Row],[UNITID]]</f>
        <v>227979</v>
      </c>
      <c r="G3452" s="7">
        <f>Table21[[#This Row],[Growth Rate]]</f>
        <v>-0.39570552147239263</v>
      </c>
      <c r="H3452">
        <f>Table5[[#This Row],[UNITID]]</f>
        <v>227979</v>
      </c>
      <c r="I3452" s="7">
        <f>Table5[[#This Row],[Growth Rate]]</f>
        <v>-0.19040000000000001</v>
      </c>
    </row>
    <row r="3453" spans="1:9" hidden="1">
      <c r="A3453">
        <f>Table19[[#This Row],[UNITID]]</f>
        <v>227979</v>
      </c>
      <c r="B3453" s="2" t="str">
        <f>Table19[[#This Row],[OUTCOMES MEASURES]]</f>
        <v>Number of adjusted cohort whose subsequent enrollment status is unknown at 8 years</v>
      </c>
      <c r="C3453" s="8">
        <f>Table19[[#This Row],[Growth Rate]]</f>
        <v>-0.40162601626016259</v>
      </c>
      <c r="D3453">
        <f>Table20[[#This Row],[UNITID]]</f>
        <v>227979</v>
      </c>
      <c r="E3453" s="7">
        <f>Table20[[#This Row],[Growth Rate]]</f>
        <v>0.10764262648008611</v>
      </c>
      <c r="F3453">
        <f>Table21[[#This Row],[UNITID]]</f>
        <v>227979</v>
      </c>
      <c r="G3453" s="7">
        <f>Table21[[#This Row],[Growth Rate]]</f>
        <v>-0.3475177304964539</v>
      </c>
      <c r="H3453">
        <f>Table5[[#This Row],[UNITID]]</f>
        <v>227979</v>
      </c>
      <c r="I3453" s="7">
        <f>Table5[[#This Row],[Growth Rate]]</f>
        <v>-2.2850924918389554E-2</v>
      </c>
    </row>
    <row r="3454" spans="1:9" hidden="1">
      <c r="A3454">
        <f>Table19[[#This Row],[UNITID]]</f>
        <v>227979</v>
      </c>
      <c r="B3454" s="2" t="str">
        <f>Table19[[#This Row],[OUTCOMES MEASURES]]</f>
        <v>Number of adjusted cohort who did not receive an award from your institution at 8 years</v>
      </c>
      <c r="C3454" s="7">
        <f>Table19[[#This Row],[Growth Rate]]</f>
        <v>-0.30731014904187365</v>
      </c>
      <c r="D3454">
        <f>Table20[[#This Row],[UNITID]]</f>
        <v>227979</v>
      </c>
      <c r="E3454" s="7">
        <f>Table20[[#This Row],[Growth Rate]]</f>
        <v>9.2613009922822495E-2</v>
      </c>
      <c r="F3454">
        <f>Table21[[#This Row],[UNITID]]</f>
        <v>227979</v>
      </c>
      <c r="G3454" s="21">
        <f>Table21[[#This Row],[Growth Rate]]</f>
        <v>-0.36651162790697672</v>
      </c>
      <c r="H3454">
        <f>Table5[[#This Row],[UNITID]]</f>
        <v>227979</v>
      </c>
      <c r="I3454" s="7">
        <f>Table5[[#This Row],[Growth Rate]]</f>
        <v>-0.1351272301842644</v>
      </c>
    </row>
    <row r="3455" spans="1:9" ht="14.25">
      <c r="A3455" s="63">
        <f>Table19[[#This Row],[UNITID]]</f>
        <v>227979</v>
      </c>
      <c r="B3455" s="148" t="str">
        <f>Table19[[#This Row],[OUTCOMES MEASURES]]</f>
        <v>Percent of adjusted cohort receiving an award at 8 years</v>
      </c>
      <c r="C3455" s="156">
        <f>Table19[[#This Row],[Growth Rate]]</f>
        <v>0.38235294117647056</v>
      </c>
      <c r="D3455">
        <f>Table20[[#This Row],[UNITID]]</f>
        <v>227979</v>
      </c>
      <c r="E3455" s="156">
        <f>Table20[[#This Row],[Growth Rate]]</f>
        <v>0.23809523809523808</v>
      </c>
      <c r="F3455">
        <f>Table21[[#This Row],[UNITID]]</f>
        <v>227979</v>
      </c>
      <c r="G3455" s="157">
        <f>Table21[[#This Row],[Growth Rate]]</f>
        <v>0.33333333333333331</v>
      </c>
      <c r="H3455">
        <f>Table5[[#This Row],[UNITID]]</f>
        <v>227979</v>
      </c>
      <c r="I3455" s="156">
        <f>Table5[[#This Row],[Growth Rate]]</f>
        <v>0.25</v>
      </c>
    </row>
    <row r="3456" spans="1:9" hidden="1">
      <c r="A3456">
        <f>Table19[[#This Row],[UNITID]]</f>
        <v>227979</v>
      </c>
      <c r="B3456" s="2" t="str">
        <f>Table19[[#This Row],[OUTCOMES MEASURES]]</f>
        <v>Percent of adjusted cohort still or subsequently enrolled at 8 years</v>
      </c>
      <c r="C3456" s="8">
        <f>Table19[[#This Row],[Growth Rate]]</f>
        <v>0</v>
      </c>
      <c r="D3456">
        <f>Table20[[#This Row],[UNITID]]</f>
        <v>227979</v>
      </c>
      <c r="E3456" s="7">
        <f>Table20[[#This Row],[Growth Rate]]</f>
        <v>-0.08</v>
      </c>
      <c r="F3456">
        <f>Table21[[#This Row],[UNITID]]</f>
        <v>227979</v>
      </c>
      <c r="G3456" s="21">
        <f>Table21[[#This Row],[Growth Rate]]</f>
        <v>-0.1951219512195122</v>
      </c>
      <c r="H3456">
        <f>Table5[[#This Row],[UNITID]]</f>
        <v>227979</v>
      </c>
      <c r="I3456" s="7">
        <f>Table5[[#This Row],[Growth Rate]]</f>
        <v>-0.11290322580645161</v>
      </c>
    </row>
    <row r="3457" spans="1:9" ht="14.25">
      <c r="A3457" s="63">
        <f>Table19[[#This Row],[UNITID]]</f>
        <v>227979</v>
      </c>
      <c r="B3457" s="148" t="str">
        <f>Table19[[#This Row],[OUTCOMES MEASURES]]</f>
        <v>Percent of adjusted cohort still enrolled at your institution at 8 years</v>
      </c>
      <c r="C3457" s="156" t="str">
        <f>Table19[[#This Row],[Growth Rate]]</f>
        <v/>
      </c>
      <c r="D3457">
        <f>Table20[[#This Row],[UNITID]]</f>
        <v>227979</v>
      </c>
      <c r="E3457" s="156" t="str">
        <f>Table20[[#This Row],[Growth Rate]]</f>
        <v/>
      </c>
      <c r="F3457">
        <f>Table21[[#This Row],[UNITID]]</f>
        <v>227979</v>
      </c>
      <c r="G3457" s="158" t="str">
        <f>Table21[[#This Row],[Growth Rate]]</f>
        <v/>
      </c>
      <c r="H3457">
        <f>Table5[[#This Row],[UNITID]]</f>
        <v>227979</v>
      </c>
      <c r="I3457" s="156" t="str">
        <f>Table5[[#This Row],[Growth Rate]]</f>
        <v/>
      </c>
    </row>
    <row r="3458" spans="1:9" ht="14.25">
      <c r="A3458" s="63">
        <f>Table19[[#This Row],[UNITID]]</f>
        <v>227979</v>
      </c>
      <c r="B3458" s="148" t="str">
        <f>Table19[[#This Row],[OUTCOMES MEASURES]]</f>
        <v>Percent of adjusted cohort enrolled subsequently at another institution at 8 years</v>
      </c>
      <c r="C3458" s="156">
        <f>Table19[[#This Row],[Growth Rate]]</f>
        <v>-8.6956521739130432E-2</v>
      </c>
      <c r="D3458">
        <f>Table20[[#This Row],[UNITID]]</f>
        <v>227979</v>
      </c>
      <c r="E3458" s="64">
        <f>Table20[[#This Row],[Growth Rate]]</f>
        <v>-0.2</v>
      </c>
      <c r="F3458">
        <f>Table21[[#This Row],[UNITID]]</f>
        <v>227979</v>
      </c>
      <c r="G3458" s="158">
        <f>Table21[[#This Row],[Growth Rate]]</f>
        <v>-0.21951219512195122</v>
      </c>
      <c r="H3458">
        <f>Table5[[#This Row],[UNITID]]</f>
        <v>227979</v>
      </c>
      <c r="I3458" s="64">
        <f>Table5[[#This Row],[Growth Rate]]</f>
        <v>-0.12903225806451613</v>
      </c>
    </row>
    <row r="3459" spans="1:9" hidden="1">
      <c r="A3459">
        <f>Table19[[#This Row],[UNITID]]</f>
        <v>227979</v>
      </c>
      <c r="B3459" s="2" t="str">
        <f>Table19[[#This Row],[OUTCOMES MEASURES]]</f>
        <v>Percent of adjusted cohort enrollment status unknown at 8 years</v>
      </c>
      <c r="C3459" s="8">
        <f>Table19[[#This Row],[Growth Rate]]</f>
        <v>-0.30232558139534882</v>
      </c>
      <c r="D3459">
        <f>Table20[[#This Row],[UNITID]]</f>
        <v>227979</v>
      </c>
      <c r="E3459" s="8">
        <f>Table20[[#This Row],[Growth Rate]]</f>
        <v>-5.5555555555555552E-2</v>
      </c>
      <c r="F3459">
        <f>Table21[[#This Row],[UNITID]]</f>
        <v>227979</v>
      </c>
      <c r="G3459" s="8">
        <f>Table21[[#This Row],[Growth Rate]]</f>
        <v>-0.11538461538461539</v>
      </c>
      <c r="H3459">
        <f>Table5[[#This Row],[UNITID]]</f>
        <v>227979</v>
      </c>
      <c r="I3459" s="8">
        <f>Table5[[#This Row],[Growth Rate]]</f>
        <v>4.3478260869565216E-2</v>
      </c>
    </row>
    <row r="3460" spans="1:9" hidden="1">
      <c r="A3460">
        <f>Table19[[#This Row],[UNITID]]</f>
        <v>228608</v>
      </c>
      <c r="B3460" s="2" t="str">
        <f>Table19[[#This Row],[OUTCOMES MEASURES]]</f>
        <v>First-Time, Full-Time Cohort</v>
      </c>
      <c r="C3460" s="8">
        <f>Table19[[#This Row],[Growth Rate]]</f>
        <v>-0.16883116883116883</v>
      </c>
      <c r="D3460">
        <f>Table20[[#This Row],[UNITID]]</f>
        <v>228608</v>
      </c>
      <c r="E3460" s="8">
        <f>Table20[[#This Row],[Growth Rate]]</f>
        <v>-0.15525114155251141</v>
      </c>
      <c r="F3460">
        <f>Table21[[#This Row],[UNITID]]</f>
        <v>228608</v>
      </c>
      <c r="G3460" s="8">
        <f>Table21[[#This Row],[Growth Rate]]</f>
        <v>-0.1556420233463035</v>
      </c>
      <c r="H3460">
        <f>Table5[[#This Row],[UNITID]]</f>
        <v>228608</v>
      </c>
      <c r="I3460" s="8">
        <f>Table5[[#This Row],[Growth Rate]]</f>
        <v>3.669724770642202E-2</v>
      </c>
    </row>
    <row r="3461" spans="1:9" hidden="1">
      <c r="A3461">
        <f>Table19[[#This Row],[UNITID]]</f>
        <v>228608</v>
      </c>
      <c r="B3461" t="str">
        <f>Table19[[#This Row],[OUTCOMES MEASURES]]</f>
        <v>Exclusions to cohort</v>
      </c>
      <c r="C3461" s="7" t="str">
        <f>Table19[[#This Row],[Growth Rate]]</f>
        <v/>
      </c>
      <c r="D3461">
        <f>Table20[[#This Row],[UNITID]]</f>
        <v>228608</v>
      </c>
      <c r="E3461" s="7" t="str">
        <f>Table20[[#This Row],[Growth Rate]]</f>
        <v/>
      </c>
      <c r="F3461">
        <f>Table21[[#This Row],[UNITID]]</f>
        <v>228608</v>
      </c>
      <c r="G3461" s="7" t="str">
        <f>Table21[[#This Row],[Growth Rate]]</f>
        <v/>
      </c>
      <c r="H3461">
        <f>Table5[[#This Row],[UNITID]]</f>
        <v>228608</v>
      </c>
      <c r="I3461" s="7" t="str">
        <f>Table5[[#This Row],[Growth Rate]]</f>
        <v/>
      </c>
    </row>
    <row r="3462" spans="1:9" ht="14.25">
      <c r="A3462" s="63">
        <f>Table19[[#This Row],[UNITID]]</f>
        <v>228608</v>
      </c>
      <c r="B3462" s="63" t="str">
        <f>Table19[[#This Row],[OUTCOMES MEASURES]]</f>
        <v>Adjusted cohort</v>
      </c>
      <c r="C3462" s="64">
        <f>Table19[[#This Row],[Growth Rate]]</f>
        <v>-0.16883116883116883</v>
      </c>
      <c r="D3462">
        <f>Table20[[#This Row],[UNITID]]</f>
        <v>228608</v>
      </c>
      <c r="E3462" s="64">
        <f>Table20[[#This Row],[Growth Rate]]</f>
        <v>-0.15525114155251141</v>
      </c>
      <c r="F3462">
        <f>Table21[[#This Row],[UNITID]]</f>
        <v>228608</v>
      </c>
      <c r="G3462" s="155">
        <f>Table21[[#This Row],[Growth Rate]]</f>
        <v>-0.1556420233463035</v>
      </c>
      <c r="H3462">
        <f>Table5[[#This Row],[UNITID]]</f>
        <v>228608</v>
      </c>
      <c r="I3462" s="64">
        <f>Table5[[#This Row],[Growth Rate]]</f>
        <v>3.669724770642202E-2</v>
      </c>
    </row>
    <row r="3463" spans="1:9" hidden="1">
      <c r="A3463">
        <f>Table19[[#This Row],[UNITID]]</f>
        <v>228608</v>
      </c>
      <c r="B3463" t="str">
        <f>Table19[[#This Row],[OUTCOMES MEASURES]]</f>
        <v>Number of adjusted cohort receiving a certificate at 4 years</v>
      </c>
      <c r="C3463" s="7">
        <f>Table19[[#This Row],[Growth Rate]]</f>
        <v>0.1</v>
      </c>
      <c r="D3463">
        <f>Table20[[#This Row],[UNITID]]</f>
        <v>228608</v>
      </c>
      <c r="E3463" s="7">
        <f>Table20[[#This Row],[Growth Rate]]</f>
        <v>-0.52941176470588236</v>
      </c>
      <c r="F3463">
        <f>Table21[[#This Row],[UNITID]]</f>
        <v>228608</v>
      </c>
      <c r="G3463" s="7">
        <f>Table21[[#This Row],[Growth Rate]]</f>
        <v>5.5</v>
      </c>
      <c r="H3463">
        <f>Table5[[#This Row],[UNITID]]</f>
        <v>228608</v>
      </c>
      <c r="I3463" s="7">
        <f>Table5[[#This Row],[Growth Rate]]</f>
        <v>0</v>
      </c>
    </row>
    <row r="3464" spans="1:9" hidden="1">
      <c r="A3464">
        <f>Table19[[#This Row],[UNITID]]</f>
        <v>228608</v>
      </c>
      <c r="B3464" t="str">
        <f>Table19[[#This Row],[OUTCOMES MEASURES]]</f>
        <v>Number of adjusted cohort receiving an Associate's degree at 4 years</v>
      </c>
      <c r="C3464" s="7">
        <f>Table19[[#This Row],[Growth Rate]]</f>
        <v>0.63461538461538458</v>
      </c>
      <c r="D3464">
        <f>Table20[[#This Row],[UNITID]]</f>
        <v>228608</v>
      </c>
      <c r="E3464" s="7">
        <f>Table20[[#This Row],[Growth Rate]]</f>
        <v>1.5555555555555556</v>
      </c>
      <c r="F3464">
        <f>Table21[[#This Row],[UNITID]]</f>
        <v>228608</v>
      </c>
      <c r="G3464" s="7">
        <f>Table21[[#This Row],[Growth Rate]]</f>
        <v>9.6774193548387094E-2</v>
      </c>
      <c r="H3464">
        <f>Table5[[#This Row],[UNITID]]</f>
        <v>228608</v>
      </c>
      <c r="I3464" s="7">
        <f>Table5[[#This Row],[Growth Rate]]</f>
        <v>0.74285714285714288</v>
      </c>
    </row>
    <row r="3465" spans="1:9" hidden="1">
      <c r="A3465">
        <f>Table19[[#This Row],[UNITID]]</f>
        <v>228608</v>
      </c>
      <c r="B3465" t="str">
        <f>Table19[[#This Row],[OUTCOMES MEASURES]]</f>
        <v>Number of adjusted cohort receiving a Bachelor's degree at 4 years</v>
      </c>
      <c r="C3465" s="7" t="str">
        <f>Table19[[#This Row],[Growth Rate]]</f>
        <v/>
      </c>
      <c r="D3465">
        <f>Table20[[#This Row],[UNITID]]</f>
        <v>228608</v>
      </c>
      <c r="E3465" s="7" t="str">
        <f>Table20[[#This Row],[Growth Rate]]</f>
        <v/>
      </c>
      <c r="F3465">
        <f>Table21[[#This Row],[UNITID]]</f>
        <v>228608</v>
      </c>
      <c r="G3465" s="7" t="str">
        <f>Table21[[#This Row],[Growth Rate]]</f>
        <v/>
      </c>
      <c r="H3465">
        <f>Table5[[#This Row],[UNITID]]</f>
        <v>228608</v>
      </c>
      <c r="I3465" s="7" t="str">
        <f>Table5[[#This Row],[Growth Rate]]</f>
        <v/>
      </c>
    </row>
    <row r="3466" spans="1:9" hidden="1">
      <c r="A3466">
        <f>Table19[[#This Row],[UNITID]]</f>
        <v>228608</v>
      </c>
      <c r="B3466" s="2" t="str">
        <f>Table19[[#This Row],[OUTCOMES MEASURES]]</f>
        <v>Number of adjusted cohort receiving an award at 4 years</v>
      </c>
      <c r="C3466" s="7">
        <f>Table19[[#This Row],[Growth Rate]]</f>
        <v>0.54838709677419351</v>
      </c>
      <c r="D3466">
        <f>Table20[[#This Row],[UNITID]]</f>
        <v>228608</v>
      </c>
      <c r="E3466" s="7">
        <f>Table20[[#This Row],[Growth Rate]]</f>
        <v>0.19230769230769232</v>
      </c>
      <c r="F3466">
        <f>Table21[[#This Row],[UNITID]]</f>
        <v>228608</v>
      </c>
      <c r="G3466" s="21">
        <f>Table21[[#This Row],[Growth Rate]]</f>
        <v>0.42424242424242425</v>
      </c>
      <c r="H3466">
        <f>Table5[[#This Row],[UNITID]]</f>
        <v>228608</v>
      </c>
      <c r="I3466" s="7">
        <f>Table5[[#This Row],[Growth Rate]]</f>
        <v>0.49056603773584906</v>
      </c>
    </row>
    <row r="3467" spans="1:9" ht="14.25">
      <c r="A3467" s="63">
        <f>Table19[[#This Row],[UNITID]]</f>
        <v>228608</v>
      </c>
      <c r="B3467" s="148" t="str">
        <f>Table19[[#This Row],[OUTCOMES MEASURES]]</f>
        <v>Percent of adjusted cohort receiving an award at 4 years</v>
      </c>
      <c r="C3467" s="156">
        <f>Table19[[#This Row],[Growth Rate]]</f>
        <v>0.9</v>
      </c>
      <c r="D3467">
        <f>Table20[[#This Row],[UNITID]]</f>
        <v>228608</v>
      </c>
      <c r="E3467" s="156">
        <f>Table20[[#This Row],[Growth Rate]]</f>
        <v>0.33333333333333331</v>
      </c>
      <c r="F3467">
        <f>Table21[[#This Row],[UNITID]]</f>
        <v>228608</v>
      </c>
      <c r="G3467" s="157">
        <f>Table21[[#This Row],[Growth Rate]]</f>
        <v>0.69230769230769229</v>
      </c>
      <c r="H3467">
        <f>Table5[[#This Row],[UNITID]]</f>
        <v>228608</v>
      </c>
      <c r="I3467" s="156">
        <f>Table5[[#This Row],[Growth Rate]]</f>
        <v>0.41666666666666669</v>
      </c>
    </row>
    <row r="3468" spans="1:9" hidden="1">
      <c r="A3468">
        <f>Table19[[#This Row],[UNITID]]</f>
        <v>228608</v>
      </c>
      <c r="B3468" t="str">
        <f>Table19[[#This Row],[OUTCOMES MEASURES]]</f>
        <v>Number of adjusted cohort receiving a certificate at 6 years</v>
      </c>
      <c r="C3468" s="7">
        <f>Table19[[#This Row],[Growth Rate]]</f>
        <v>0.22222222222222221</v>
      </c>
      <c r="D3468">
        <f>Table20[[#This Row],[UNITID]]</f>
        <v>228608</v>
      </c>
      <c r="E3468" s="7">
        <f>Table20[[#This Row],[Growth Rate]]</f>
        <v>-0.47058823529411764</v>
      </c>
      <c r="F3468">
        <f>Table21[[#This Row],[UNITID]]</f>
        <v>228608</v>
      </c>
      <c r="G3468" s="7">
        <f>Table21[[#This Row],[Growth Rate]]</f>
        <v>3.3333333333333335</v>
      </c>
      <c r="H3468">
        <f>Table5[[#This Row],[UNITID]]</f>
        <v>228608</v>
      </c>
      <c r="I3468" s="7">
        <f>Table5[[#This Row],[Growth Rate]]</f>
        <v>0.13333333333333333</v>
      </c>
    </row>
    <row r="3469" spans="1:9" hidden="1">
      <c r="A3469">
        <f>Table19[[#This Row],[UNITID]]</f>
        <v>228608</v>
      </c>
      <c r="B3469" t="str">
        <f>Table19[[#This Row],[OUTCOMES MEASURES]]</f>
        <v>Number of adjusted cohort receiving an Associate's degree at 6 years</v>
      </c>
      <c r="C3469" s="7">
        <f>Table19[[#This Row],[Growth Rate]]</f>
        <v>0.54411764705882348</v>
      </c>
      <c r="D3469">
        <f>Table20[[#This Row],[UNITID]]</f>
        <v>228608</v>
      </c>
      <c r="E3469" s="7">
        <f>Table20[[#This Row],[Growth Rate]]</f>
        <v>0.68421052631578949</v>
      </c>
      <c r="F3469">
        <f>Table21[[#This Row],[UNITID]]</f>
        <v>228608</v>
      </c>
      <c r="G3469" s="7">
        <f>Table21[[#This Row],[Growth Rate]]</f>
        <v>8.5714285714285715E-2</v>
      </c>
      <c r="H3469">
        <f>Table5[[#This Row],[UNITID]]</f>
        <v>228608</v>
      </c>
      <c r="I3469" s="7">
        <f>Table5[[#This Row],[Growth Rate]]</f>
        <v>0.46808510638297873</v>
      </c>
    </row>
    <row r="3470" spans="1:9" hidden="1">
      <c r="A3470">
        <f>Table19[[#This Row],[UNITID]]</f>
        <v>228608</v>
      </c>
      <c r="B3470" t="str">
        <f>Table19[[#This Row],[OUTCOMES MEASURES]]</f>
        <v>Number of adjusted cohort receiving a Bachelor's degree at 6 years</v>
      </c>
      <c r="C3470" s="7" t="str">
        <f>Table19[[#This Row],[Growth Rate]]</f>
        <v/>
      </c>
      <c r="D3470">
        <f>Table20[[#This Row],[UNITID]]</f>
        <v>228608</v>
      </c>
      <c r="E3470" s="7" t="str">
        <f>Table20[[#This Row],[Growth Rate]]</f>
        <v/>
      </c>
      <c r="F3470">
        <f>Table21[[#This Row],[UNITID]]</f>
        <v>228608</v>
      </c>
      <c r="G3470" s="7" t="str">
        <f>Table21[[#This Row],[Growth Rate]]</f>
        <v/>
      </c>
      <c r="H3470">
        <f>Table5[[#This Row],[UNITID]]</f>
        <v>228608</v>
      </c>
      <c r="I3470" s="7" t="str">
        <f>Table5[[#This Row],[Growth Rate]]</f>
        <v/>
      </c>
    </row>
    <row r="3471" spans="1:9" hidden="1">
      <c r="A3471">
        <f>Table19[[#This Row],[UNITID]]</f>
        <v>228608</v>
      </c>
      <c r="B3471" s="2" t="str">
        <f>Table19[[#This Row],[OUTCOMES MEASURES]]</f>
        <v>Number of adjusted cohort receiving an award at 6 years</v>
      </c>
      <c r="C3471" s="7">
        <f>Table19[[#This Row],[Growth Rate]]</f>
        <v>0.50649350649350644</v>
      </c>
      <c r="D3471">
        <f>Table20[[#This Row],[UNITID]]</f>
        <v>228608</v>
      </c>
      <c r="E3471" s="7">
        <f>Table20[[#This Row],[Growth Rate]]</f>
        <v>0.1388888888888889</v>
      </c>
      <c r="F3471">
        <f>Table21[[#This Row],[UNITID]]</f>
        <v>228608</v>
      </c>
      <c r="G3471" s="21">
        <f>Table21[[#This Row],[Growth Rate]]</f>
        <v>0.34210526315789475</v>
      </c>
      <c r="H3471">
        <f>Table5[[#This Row],[UNITID]]</f>
        <v>228608</v>
      </c>
      <c r="I3471" s="7">
        <f>Table5[[#This Row],[Growth Rate]]</f>
        <v>0.38709677419354838</v>
      </c>
    </row>
    <row r="3472" spans="1:9" ht="14.25">
      <c r="A3472" s="63">
        <f>Table19[[#This Row],[UNITID]]</f>
        <v>228608</v>
      </c>
      <c r="B3472" s="148" t="str">
        <f>Table19[[#This Row],[OUTCOMES MEASURES]]</f>
        <v>Percent of adjusted cohort receiving an award at 6 years</v>
      </c>
      <c r="C3472" s="156">
        <f>Table19[[#This Row],[Growth Rate]]</f>
        <v>0.76923076923076927</v>
      </c>
      <c r="D3472">
        <f>Table20[[#This Row],[UNITID]]</f>
        <v>228608</v>
      </c>
      <c r="E3472" s="156">
        <f>Table20[[#This Row],[Growth Rate]]</f>
        <v>0.375</v>
      </c>
      <c r="F3472">
        <f>Table21[[#This Row],[UNITID]]</f>
        <v>228608</v>
      </c>
      <c r="G3472" s="157">
        <f>Table21[[#This Row],[Growth Rate]]</f>
        <v>0.6</v>
      </c>
      <c r="H3472">
        <f>Table5[[#This Row],[UNITID]]</f>
        <v>228608</v>
      </c>
      <c r="I3472" s="156">
        <f>Table5[[#This Row],[Growth Rate]]</f>
        <v>0.35714285714285715</v>
      </c>
    </row>
    <row r="3473" spans="1:9" hidden="1">
      <c r="A3473">
        <f>Table19[[#This Row],[UNITID]]</f>
        <v>228608</v>
      </c>
      <c r="B3473" t="str">
        <f>Table19[[#This Row],[OUTCOMES MEASURES]]</f>
        <v>Number of adjusted cohort receiving a certificate at 8 years</v>
      </c>
      <c r="C3473" s="7">
        <f>Table19[[#This Row],[Growth Rate]]</f>
        <v>0.1</v>
      </c>
      <c r="D3473">
        <f>Table20[[#This Row],[UNITID]]</f>
        <v>228608</v>
      </c>
      <c r="E3473" s="7">
        <f>Table20[[#This Row],[Growth Rate]]</f>
        <v>-0.55000000000000004</v>
      </c>
      <c r="F3473">
        <f>Table21[[#This Row],[UNITID]]</f>
        <v>228608</v>
      </c>
      <c r="G3473" s="7">
        <f>Table21[[#This Row],[Growth Rate]]</f>
        <v>3.3333333333333335</v>
      </c>
      <c r="H3473">
        <f>Table5[[#This Row],[UNITID]]</f>
        <v>228608</v>
      </c>
      <c r="I3473" s="7">
        <f>Table5[[#This Row],[Growth Rate]]</f>
        <v>0.26666666666666666</v>
      </c>
    </row>
    <row r="3474" spans="1:9" hidden="1">
      <c r="A3474">
        <f>Table19[[#This Row],[UNITID]]</f>
        <v>228608</v>
      </c>
      <c r="B3474" t="str">
        <f>Table19[[#This Row],[OUTCOMES MEASURES]]</f>
        <v>Number of adjusted cohort receiving an Associate's degree at 8 years</v>
      </c>
      <c r="C3474" s="7">
        <f>Table19[[#This Row],[Growth Rate]]</f>
        <v>0.47368421052631576</v>
      </c>
      <c r="D3474">
        <f>Table20[[#This Row],[UNITID]]</f>
        <v>228608</v>
      </c>
      <c r="E3474" s="7">
        <f>Table20[[#This Row],[Growth Rate]]</f>
        <v>0.76190476190476186</v>
      </c>
      <c r="F3474">
        <f>Table21[[#This Row],[UNITID]]</f>
        <v>228608</v>
      </c>
      <c r="G3474" s="7">
        <f>Table21[[#This Row],[Growth Rate]]</f>
        <v>0</v>
      </c>
      <c r="H3474">
        <f>Table5[[#This Row],[UNITID]]</f>
        <v>228608</v>
      </c>
      <c r="I3474" s="7">
        <f>Table5[[#This Row],[Growth Rate]]</f>
        <v>0.52083333333333337</v>
      </c>
    </row>
    <row r="3475" spans="1:9" hidden="1">
      <c r="A3475">
        <f>Table19[[#This Row],[UNITID]]</f>
        <v>228608</v>
      </c>
      <c r="B3475" t="str">
        <f>Table19[[#This Row],[OUTCOMES MEASURES]]</f>
        <v>Number of adjusted cohort receiving a Bachelor's degree at 8 years</v>
      </c>
      <c r="C3475" s="7" t="str">
        <f>Table19[[#This Row],[Growth Rate]]</f>
        <v/>
      </c>
      <c r="D3475">
        <f>Table20[[#This Row],[UNITID]]</f>
        <v>228608</v>
      </c>
      <c r="E3475" s="7" t="str">
        <f>Table20[[#This Row],[Growth Rate]]</f>
        <v/>
      </c>
      <c r="F3475">
        <f>Table21[[#This Row],[UNITID]]</f>
        <v>228608</v>
      </c>
      <c r="G3475" s="7" t="str">
        <f>Table21[[#This Row],[Growth Rate]]</f>
        <v/>
      </c>
      <c r="H3475">
        <f>Table5[[#This Row],[UNITID]]</f>
        <v>228608</v>
      </c>
      <c r="I3475" s="7" t="str">
        <f>Table5[[#This Row],[Growth Rate]]</f>
        <v/>
      </c>
    </row>
    <row r="3476" spans="1:9" hidden="1">
      <c r="A3476">
        <f>Table19[[#This Row],[UNITID]]</f>
        <v>228608</v>
      </c>
      <c r="B3476" t="str">
        <f>Table19[[#This Row],[OUTCOMES MEASURES]]</f>
        <v>Number of adjusted cohort receiving an award at 8 years</v>
      </c>
      <c r="C3476" s="7">
        <f>Table19[[#This Row],[Growth Rate]]</f>
        <v>0.43023255813953487</v>
      </c>
      <c r="D3476">
        <f>Table20[[#This Row],[UNITID]]</f>
        <v>228608</v>
      </c>
      <c r="E3476" s="7">
        <f>Table20[[#This Row],[Growth Rate]]</f>
        <v>0.12195121951219512</v>
      </c>
      <c r="F3476">
        <f>Table21[[#This Row],[UNITID]]</f>
        <v>228608</v>
      </c>
      <c r="G3476" s="7">
        <f>Table21[[#This Row],[Growth Rate]]</f>
        <v>0.22727272727272727</v>
      </c>
      <c r="H3476">
        <f>Table5[[#This Row],[UNITID]]</f>
        <v>228608</v>
      </c>
      <c r="I3476" s="7">
        <f>Table5[[#This Row],[Growth Rate]]</f>
        <v>0.46031746031746029</v>
      </c>
    </row>
    <row r="3477" spans="1:9" hidden="1">
      <c r="A3477">
        <f>Table19[[#This Row],[UNITID]]</f>
        <v>228608</v>
      </c>
      <c r="B3477" t="str">
        <f>Table19[[#This Row],[OUTCOMES MEASURES]]</f>
        <v>Number of adjusted cohort still enrolled at your institution at 8 years</v>
      </c>
      <c r="C3477" s="7">
        <f>Table19[[#This Row],[Growth Rate]]</f>
        <v>0</v>
      </c>
      <c r="D3477">
        <f>Table20[[#This Row],[UNITID]]</f>
        <v>228608</v>
      </c>
      <c r="E3477" s="7">
        <f>Table20[[#This Row],[Growth Rate]]</f>
        <v>-0.16666666666666666</v>
      </c>
      <c r="F3477">
        <f>Table21[[#This Row],[UNITID]]</f>
        <v>228608</v>
      </c>
      <c r="G3477" s="7" t="str">
        <f>Table21[[#This Row],[Growth Rate]]</f>
        <v/>
      </c>
      <c r="H3477">
        <f>Table5[[#This Row],[UNITID]]</f>
        <v>228608</v>
      </c>
      <c r="I3477" s="7">
        <f>Table5[[#This Row],[Growth Rate]]</f>
        <v>0</v>
      </c>
    </row>
    <row r="3478" spans="1:9" hidden="1">
      <c r="A3478">
        <f>Table19[[#This Row],[UNITID]]</f>
        <v>228608</v>
      </c>
      <c r="B3478" t="str">
        <f>Table19[[#This Row],[OUTCOMES MEASURES]]</f>
        <v>Number of adjusted cohort who enrolled subsequently at another institution at 8 years</v>
      </c>
      <c r="C3478" s="7">
        <f>Table19[[#This Row],[Growth Rate]]</f>
        <v>-0.1206896551724138</v>
      </c>
      <c r="D3478">
        <f>Table20[[#This Row],[UNITID]]</f>
        <v>228608</v>
      </c>
      <c r="E3478" s="7">
        <f>Table20[[#This Row],[Growth Rate]]</f>
        <v>-0.17142857142857143</v>
      </c>
      <c r="F3478">
        <f>Table21[[#This Row],[UNITID]]</f>
        <v>228608</v>
      </c>
      <c r="G3478" s="7">
        <f>Table21[[#This Row],[Growth Rate]]</f>
        <v>-0.26956521739130435</v>
      </c>
      <c r="H3478">
        <f>Table5[[#This Row],[UNITID]]</f>
        <v>228608</v>
      </c>
      <c r="I3478" s="7">
        <f>Table5[[#This Row],[Growth Rate]]</f>
        <v>4.7393364928909956E-3</v>
      </c>
    </row>
    <row r="3479" spans="1:9" hidden="1">
      <c r="A3479">
        <f>Table19[[#This Row],[UNITID]]</f>
        <v>228608</v>
      </c>
      <c r="B3479" s="2" t="str">
        <f>Table19[[#This Row],[OUTCOMES MEASURES]]</f>
        <v>Number of adjusted cohort whose subsequent enrollment status is unknown at 8 years</v>
      </c>
      <c r="C3479" s="8">
        <f>Table19[[#This Row],[Growth Rate]]</f>
        <v>-0.34482758620689657</v>
      </c>
      <c r="D3479">
        <f>Table20[[#This Row],[UNITID]]</f>
        <v>228608</v>
      </c>
      <c r="E3479" s="7">
        <f>Table20[[#This Row],[Growth Rate]]</f>
        <v>-0.1888111888111888</v>
      </c>
      <c r="F3479">
        <f>Table21[[#This Row],[UNITID]]</f>
        <v>228608</v>
      </c>
      <c r="G3479" s="7">
        <f>Table21[[#This Row],[Growth Rate]]</f>
        <v>-0.22448979591836735</v>
      </c>
      <c r="H3479">
        <f>Table5[[#This Row],[UNITID]]</f>
        <v>228608</v>
      </c>
      <c r="I3479" s="7">
        <f>Table5[[#This Row],[Growth Rate]]</f>
        <v>-8.8050314465408799E-2</v>
      </c>
    </row>
    <row r="3480" spans="1:9" hidden="1">
      <c r="A3480">
        <f>Table19[[#This Row],[UNITID]]</f>
        <v>228608</v>
      </c>
      <c r="B3480" s="2" t="str">
        <f>Table19[[#This Row],[OUTCOMES MEASURES]]</f>
        <v>Number of adjusted cohort who did not receive an award from your institution at 8 years</v>
      </c>
      <c r="C3480" s="7">
        <f>Table19[[#This Row],[Growth Rate]]</f>
        <v>-0.2660377358490566</v>
      </c>
      <c r="D3480">
        <f>Table20[[#This Row],[UNITID]]</f>
        <v>228608</v>
      </c>
      <c r="E3480" s="7">
        <f>Table20[[#This Row],[Growth Rate]]</f>
        <v>-0.18387909319899245</v>
      </c>
      <c r="F3480">
        <f>Table21[[#This Row],[UNITID]]</f>
        <v>228608</v>
      </c>
      <c r="G3480" s="21">
        <f>Table21[[#This Row],[Growth Rate]]</f>
        <v>-0.23474178403755869</v>
      </c>
      <c r="H3480">
        <f>Table5[[#This Row],[UNITID]]</f>
        <v>228608</v>
      </c>
      <c r="I3480" s="7">
        <f>Table5[[#This Row],[Growth Rate]]</f>
        <v>-3.4852546916890083E-2</v>
      </c>
    </row>
    <row r="3481" spans="1:9" ht="14.25">
      <c r="A3481" s="63">
        <f>Table19[[#This Row],[UNITID]]</f>
        <v>228608</v>
      </c>
      <c r="B3481" s="148" t="str">
        <f>Table19[[#This Row],[OUTCOMES MEASURES]]</f>
        <v>Percent of adjusted cohort receiving an award at 8 years</v>
      </c>
      <c r="C3481" s="156">
        <f>Table19[[#This Row],[Growth Rate]]</f>
        <v>0.7142857142857143</v>
      </c>
      <c r="D3481">
        <f>Table20[[#This Row],[UNITID]]</f>
        <v>228608</v>
      </c>
      <c r="E3481" s="156">
        <f>Table20[[#This Row],[Growth Rate]]</f>
        <v>0.33333333333333331</v>
      </c>
      <c r="F3481">
        <f>Table21[[#This Row],[UNITID]]</f>
        <v>228608</v>
      </c>
      <c r="G3481" s="157">
        <f>Table21[[#This Row],[Growth Rate]]</f>
        <v>0.47058823529411764</v>
      </c>
      <c r="H3481">
        <f>Table5[[#This Row],[UNITID]]</f>
        <v>228608</v>
      </c>
      <c r="I3481" s="156">
        <f>Table5[[#This Row],[Growth Rate]]</f>
        <v>0.42857142857142855</v>
      </c>
    </row>
    <row r="3482" spans="1:9" hidden="1">
      <c r="A3482">
        <f>Table19[[#This Row],[UNITID]]</f>
        <v>228608</v>
      </c>
      <c r="B3482" s="2" t="str">
        <f>Table19[[#This Row],[OUTCOMES MEASURES]]</f>
        <v>Percent of adjusted cohort still or subsequently enrolled at 8 years</v>
      </c>
      <c r="C3482" s="8">
        <f>Table19[[#This Row],[Growth Rate]]</f>
        <v>3.3333333333333333E-2</v>
      </c>
      <c r="D3482">
        <f>Table20[[#This Row],[UNITID]]</f>
        <v>228608</v>
      </c>
      <c r="E3482" s="7">
        <f>Table20[[#This Row],[Growth Rate]]</f>
        <v>0</v>
      </c>
      <c r="F3482">
        <f>Table21[[#This Row],[UNITID]]</f>
        <v>228608</v>
      </c>
      <c r="G3482" s="21">
        <f>Table21[[#This Row],[Growth Rate]]</f>
        <v>-0.1111111111111111</v>
      </c>
      <c r="H3482">
        <f>Table5[[#This Row],[UNITID]]</f>
        <v>228608</v>
      </c>
      <c r="I3482" s="7">
        <f>Table5[[#This Row],[Growth Rate]]</f>
        <v>-2.0408163265306121E-2</v>
      </c>
    </row>
    <row r="3483" spans="1:9" ht="14.25">
      <c r="A3483" s="63">
        <f>Table19[[#This Row],[UNITID]]</f>
        <v>228608</v>
      </c>
      <c r="B3483" s="148" t="str">
        <f>Table19[[#This Row],[OUTCOMES MEASURES]]</f>
        <v>Percent of adjusted cohort still enrolled at your institution at 8 years</v>
      </c>
      <c r="C3483" s="156">
        <f>Table19[[#This Row],[Growth Rate]]</f>
        <v>1</v>
      </c>
      <c r="D3483">
        <f>Table20[[#This Row],[UNITID]]</f>
        <v>228608</v>
      </c>
      <c r="E3483" s="156">
        <f>Table20[[#This Row],[Growth Rate]]</f>
        <v>0</v>
      </c>
      <c r="F3483">
        <f>Table21[[#This Row],[UNITID]]</f>
        <v>228608</v>
      </c>
      <c r="G3483" s="158" t="str">
        <f>Table21[[#This Row],[Growth Rate]]</f>
        <v/>
      </c>
      <c r="H3483">
        <f>Table5[[#This Row],[UNITID]]</f>
        <v>228608</v>
      </c>
      <c r="I3483" s="156">
        <f>Table5[[#This Row],[Growth Rate]]</f>
        <v>0</v>
      </c>
    </row>
    <row r="3484" spans="1:9" ht="14.25">
      <c r="A3484" s="63">
        <f>Table19[[#This Row],[UNITID]]</f>
        <v>228608</v>
      </c>
      <c r="B3484" s="148" t="str">
        <f>Table19[[#This Row],[OUTCOMES MEASURES]]</f>
        <v>Percent of adjusted cohort enrolled subsequently at another institution at 8 years</v>
      </c>
      <c r="C3484" s="156">
        <f>Table19[[#This Row],[Growth Rate]]</f>
        <v>7.1428571428571425E-2</v>
      </c>
      <c r="D3484">
        <f>Table20[[#This Row],[UNITID]]</f>
        <v>228608</v>
      </c>
      <c r="E3484" s="64">
        <f>Table20[[#This Row],[Growth Rate]]</f>
        <v>0</v>
      </c>
      <c r="F3484">
        <f>Table21[[#This Row],[UNITID]]</f>
        <v>228608</v>
      </c>
      <c r="G3484" s="158">
        <f>Table21[[#This Row],[Growth Rate]]</f>
        <v>-0.13333333333333333</v>
      </c>
      <c r="H3484">
        <f>Table5[[#This Row],[UNITID]]</f>
        <v>228608</v>
      </c>
      <c r="I3484" s="64">
        <f>Table5[[#This Row],[Growth Rate]]</f>
        <v>-2.0833333333333332E-2</v>
      </c>
    </row>
    <row r="3485" spans="1:9" hidden="1">
      <c r="A3485">
        <f>Table19[[#This Row],[UNITID]]</f>
        <v>228608</v>
      </c>
      <c r="B3485" s="2" t="str">
        <f>Table19[[#This Row],[OUTCOMES MEASURES]]</f>
        <v>Percent of adjusted cohort enrollment status unknown at 8 years</v>
      </c>
      <c r="C3485" s="8">
        <f>Table19[[#This Row],[Growth Rate]]</f>
        <v>-0.19642857142857142</v>
      </c>
      <c r="D3485">
        <f>Table20[[#This Row],[UNITID]]</f>
        <v>228608</v>
      </c>
      <c r="E3485" s="8">
        <f>Table20[[#This Row],[Growth Rate]]</f>
        <v>-3.0769230769230771E-2</v>
      </c>
      <c r="F3485">
        <f>Table21[[#This Row],[UNITID]]</f>
        <v>228608</v>
      </c>
      <c r="G3485" s="8">
        <f>Table21[[#This Row],[Growth Rate]]</f>
        <v>-7.8947368421052627E-2</v>
      </c>
      <c r="H3485">
        <f>Table5[[#This Row],[UNITID]]</f>
        <v>228608</v>
      </c>
      <c r="I3485" s="8">
        <f>Table5[[#This Row],[Growth Rate]]</f>
        <v>-0.1111111111111111</v>
      </c>
    </row>
    <row r="3486" spans="1:9" hidden="1">
      <c r="A3486">
        <f>Table19[[#This Row],[UNITID]]</f>
        <v>232414</v>
      </c>
      <c r="B3486" s="2" t="str">
        <f>Table19[[#This Row],[OUTCOMES MEASURES]]</f>
        <v>First-Time, Full-Time Cohort</v>
      </c>
      <c r="C3486" s="8">
        <f>Table19[[#This Row],[Growth Rate]]</f>
        <v>-0.35857664233576642</v>
      </c>
      <c r="D3486">
        <f>Table20[[#This Row],[UNITID]]</f>
        <v>232414</v>
      </c>
      <c r="E3486" s="8">
        <f>Table20[[#This Row],[Growth Rate]]</f>
        <v>-0.36079734219269105</v>
      </c>
      <c r="F3486">
        <f>Table21[[#This Row],[UNITID]]</f>
        <v>232414</v>
      </c>
      <c r="G3486" s="8">
        <f>Table21[[#This Row],[Growth Rate]]</f>
        <v>-0.27971014492753621</v>
      </c>
      <c r="H3486">
        <f>Table5[[#This Row],[UNITID]]</f>
        <v>232414</v>
      </c>
      <c r="I3486" s="8">
        <f>Table5[[#This Row],[Growth Rate]]</f>
        <v>-0.25530458590006844</v>
      </c>
    </row>
    <row r="3487" spans="1:9" hidden="1">
      <c r="A3487">
        <f>Table19[[#This Row],[UNITID]]</f>
        <v>232414</v>
      </c>
      <c r="B3487" t="str">
        <f>Table19[[#This Row],[OUTCOMES MEASURES]]</f>
        <v>Exclusions to cohort</v>
      </c>
      <c r="C3487" s="7" t="str">
        <f>Table19[[#This Row],[Growth Rate]]</f>
        <v/>
      </c>
      <c r="D3487">
        <f>Table20[[#This Row],[UNITID]]</f>
        <v>232414</v>
      </c>
      <c r="E3487" s="7" t="str">
        <f>Table20[[#This Row],[Growth Rate]]</f>
        <v/>
      </c>
      <c r="F3487">
        <f>Table21[[#This Row],[UNITID]]</f>
        <v>232414</v>
      </c>
      <c r="G3487" s="7" t="str">
        <f>Table21[[#This Row],[Growth Rate]]</f>
        <v/>
      </c>
      <c r="H3487">
        <f>Table5[[#This Row],[UNITID]]</f>
        <v>232414</v>
      </c>
      <c r="I3487" s="7" t="str">
        <f>Table5[[#This Row],[Growth Rate]]</f>
        <v/>
      </c>
    </row>
    <row r="3488" spans="1:9" ht="14.25">
      <c r="A3488" s="63">
        <f>Table19[[#This Row],[UNITID]]</f>
        <v>232414</v>
      </c>
      <c r="B3488" s="63" t="str">
        <f>Table19[[#This Row],[OUTCOMES MEASURES]]</f>
        <v>Adjusted cohort</v>
      </c>
      <c r="C3488" s="64">
        <f>Table19[[#This Row],[Growth Rate]]</f>
        <v>-0.35857664233576642</v>
      </c>
      <c r="D3488">
        <f>Table20[[#This Row],[UNITID]]</f>
        <v>232414</v>
      </c>
      <c r="E3488" s="64">
        <f>Table20[[#This Row],[Growth Rate]]</f>
        <v>-0.36079734219269105</v>
      </c>
      <c r="F3488">
        <f>Table21[[#This Row],[UNITID]]</f>
        <v>232414</v>
      </c>
      <c r="G3488" s="155">
        <f>Table21[[#This Row],[Growth Rate]]</f>
        <v>-0.27971014492753621</v>
      </c>
      <c r="H3488">
        <f>Table5[[#This Row],[UNITID]]</f>
        <v>232414</v>
      </c>
      <c r="I3488" s="64">
        <f>Table5[[#This Row],[Growth Rate]]</f>
        <v>-0.25530458590006844</v>
      </c>
    </row>
    <row r="3489" spans="1:9" hidden="1">
      <c r="A3489">
        <f>Table19[[#This Row],[UNITID]]</f>
        <v>232414</v>
      </c>
      <c r="B3489" t="str">
        <f>Table19[[#This Row],[OUTCOMES MEASURES]]</f>
        <v>Number of adjusted cohort receiving a certificate at 4 years</v>
      </c>
      <c r="C3489" s="7">
        <f>Table19[[#This Row],[Growth Rate]]</f>
        <v>-0.22522522522522523</v>
      </c>
      <c r="D3489">
        <f>Table20[[#This Row],[UNITID]]</f>
        <v>232414</v>
      </c>
      <c r="E3489" s="7">
        <f>Table20[[#This Row],[Growth Rate]]</f>
        <v>-0.43023255813953487</v>
      </c>
      <c r="F3489">
        <f>Table21[[#This Row],[UNITID]]</f>
        <v>232414</v>
      </c>
      <c r="G3489" s="7">
        <f>Table21[[#This Row],[Growth Rate]]</f>
        <v>-0.30303030303030304</v>
      </c>
      <c r="H3489">
        <f>Table5[[#This Row],[UNITID]]</f>
        <v>232414</v>
      </c>
      <c r="I3489" s="7">
        <f>Table5[[#This Row],[Growth Rate]]</f>
        <v>-0.31521739130434784</v>
      </c>
    </row>
    <row r="3490" spans="1:9" hidden="1">
      <c r="A3490">
        <f>Table19[[#This Row],[UNITID]]</f>
        <v>232414</v>
      </c>
      <c r="B3490" t="str">
        <f>Table19[[#This Row],[OUTCOMES MEASURES]]</f>
        <v>Number of adjusted cohort receiving an Associate's degree at 4 years</v>
      </c>
      <c r="C3490" s="7">
        <f>Table19[[#This Row],[Growth Rate]]</f>
        <v>0.18072289156626506</v>
      </c>
      <c r="D3490">
        <f>Table20[[#This Row],[UNITID]]</f>
        <v>232414</v>
      </c>
      <c r="E3490" s="7">
        <f>Table20[[#This Row],[Growth Rate]]</f>
        <v>1.3225806451612903</v>
      </c>
      <c r="F3490">
        <f>Table21[[#This Row],[UNITID]]</f>
        <v>232414</v>
      </c>
      <c r="G3490" s="7">
        <f>Table21[[#This Row],[Growth Rate]]</f>
        <v>0.33333333333333331</v>
      </c>
      <c r="H3490">
        <f>Table5[[#This Row],[UNITID]]</f>
        <v>232414</v>
      </c>
      <c r="I3490" s="7">
        <f>Table5[[#This Row],[Growth Rate]]</f>
        <v>-4.0540540540540543E-2</v>
      </c>
    </row>
    <row r="3491" spans="1:9" hidden="1">
      <c r="A3491">
        <f>Table19[[#This Row],[UNITID]]</f>
        <v>232414</v>
      </c>
      <c r="B3491" t="str">
        <f>Table19[[#This Row],[OUTCOMES MEASURES]]</f>
        <v>Number of adjusted cohort receiving a Bachelor's degree at 4 years</v>
      </c>
      <c r="C3491" s="7" t="str">
        <f>Table19[[#This Row],[Growth Rate]]</f>
        <v/>
      </c>
      <c r="D3491">
        <f>Table20[[#This Row],[UNITID]]</f>
        <v>232414</v>
      </c>
      <c r="E3491" s="7" t="str">
        <f>Table20[[#This Row],[Growth Rate]]</f>
        <v/>
      </c>
      <c r="F3491">
        <f>Table21[[#This Row],[UNITID]]</f>
        <v>232414</v>
      </c>
      <c r="G3491" s="7" t="str">
        <f>Table21[[#This Row],[Growth Rate]]</f>
        <v/>
      </c>
      <c r="H3491">
        <f>Table5[[#This Row],[UNITID]]</f>
        <v>232414</v>
      </c>
      <c r="I3491" s="7" t="str">
        <f>Table5[[#This Row],[Growth Rate]]</f>
        <v/>
      </c>
    </row>
    <row r="3492" spans="1:9" hidden="1">
      <c r="A3492">
        <f>Table19[[#This Row],[UNITID]]</f>
        <v>232414</v>
      </c>
      <c r="B3492" s="2" t="str">
        <f>Table19[[#This Row],[OUTCOMES MEASURES]]</f>
        <v>Number of adjusted cohort receiving an award at 4 years</v>
      </c>
      <c r="C3492" s="7">
        <f>Table19[[#This Row],[Growth Rate]]</f>
        <v>-5.1546391752577317E-2</v>
      </c>
      <c r="D3492">
        <f>Table20[[#This Row],[UNITID]]</f>
        <v>232414</v>
      </c>
      <c r="E3492" s="7">
        <f>Table20[[#This Row],[Growth Rate]]</f>
        <v>3.4188034188034191E-2</v>
      </c>
      <c r="F3492">
        <f>Table21[[#This Row],[UNITID]]</f>
        <v>232414</v>
      </c>
      <c r="G3492" s="21">
        <f>Table21[[#This Row],[Growth Rate]]</f>
        <v>0</v>
      </c>
      <c r="H3492">
        <f>Table5[[#This Row],[UNITID]]</f>
        <v>232414</v>
      </c>
      <c r="I3492" s="7">
        <f>Table5[[#This Row],[Growth Rate]]</f>
        <v>-0.19277108433734941</v>
      </c>
    </row>
    <row r="3493" spans="1:9" ht="14.25">
      <c r="A3493" s="63">
        <f>Table19[[#This Row],[UNITID]]</f>
        <v>232414</v>
      </c>
      <c r="B3493" s="148" t="str">
        <f>Table19[[#This Row],[OUTCOMES MEASURES]]</f>
        <v>Percent of adjusted cohort receiving an award at 4 years</v>
      </c>
      <c r="C3493" s="156">
        <f>Table19[[#This Row],[Growth Rate]]</f>
        <v>0.44444444444444442</v>
      </c>
      <c r="D3493">
        <f>Table20[[#This Row],[UNITID]]</f>
        <v>232414</v>
      </c>
      <c r="E3493" s="156">
        <f>Table20[[#This Row],[Growth Rate]]</f>
        <v>0.625</v>
      </c>
      <c r="F3493">
        <f>Table21[[#This Row],[UNITID]]</f>
        <v>232414</v>
      </c>
      <c r="G3493" s="157">
        <f>Table21[[#This Row],[Growth Rate]]</f>
        <v>0.3888888888888889</v>
      </c>
      <c r="H3493">
        <f>Table5[[#This Row],[UNITID]]</f>
        <v>232414</v>
      </c>
      <c r="I3493" s="156">
        <f>Table5[[#This Row],[Growth Rate]]</f>
        <v>9.0909090909090912E-2</v>
      </c>
    </row>
    <row r="3494" spans="1:9" hidden="1">
      <c r="A3494">
        <f>Table19[[#This Row],[UNITID]]</f>
        <v>232414</v>
      </c>
      <c r="B3494" t="str">
        <f>Table19[[#This Row],[OUTCOMES MEASURES]]</f>
        <v>Number of adjusted cohort receiving a certificate at 6 years</v>
      </c>
      <c r="C3494" s="7">
        <f>Table19[[#This Row],[Growth Rate]]</f>
        <v>-0.29007633587786258</v>
      </c>
      <c r="D3494">
        <f>Table20[[#This Row],[UNITID]]</f>
        <v>232414</v>
      </c>
      <c r="E3494" s="7">
        <f>Table20[[#This Row],[Growth Rate]]</f>
        <v>-0.51818181818181819</v>
      </c>
      <c r="F3494">
        <f>Table21[[#This Row],[UNITID]]</f>
        <v>232414</v>
      </c>
      <c r="G3494" s="7">
        <f>Table21[[#This Row],[Growth Rate]]</f>
        <v>-0.38961038961038963</v>
      </c>
      <c r="H3494">
        <f>Table5[[#This Row],[UNITID]]</f>
        <v>232414</v>
      </c>
      <c r="I3494" s="7">
        <f>Table5[[#This Row],[Growth Rate]]</f>
        <v>-0.37037037037037035</v>
      </c>
    </row>
    <row r="3495" spans="1:9" hidden="1">
      <c r="A3495">
        <f>Table19[[#This Row],[UNITID]]</f>
        <v>232414</v>
      </c>
      <c r="B3495" t="str">
        <f>Table19[[#This Row],[OUTCOMES MEASURES]]</f>
        <v>Number of adjusted cohort receiving an Associate's degree at 6 years</v>
      </c>
      <c r="C3495" s="7">
        <f>Table19[[#This Row],[Growth Rate]]</f>
        <v>0.12149532710280374</v>
      </c>
      <c r="D3495">
        <f>Table20[[#This Row],[UNITID]]</f>
        <v>232414</v>
      </c>
      <c r="E3495" s="7">
        <f>Table20[[#This Row],[Growth Rate]]</f>
        <v>1.0833333333333333</v>
      </c>
      <c r="F3495">
        <f>Table21[[#This Row],[UNITID]]</f>
        <v>232414</v>
      </c>
      <c r="G3495" s="7">
        <f>Table21[[#This Row],[Growth Rate]]</f>
        <v>0.25</v>
      </c>
      <c r="H3495">
        <f>Table5[[#This Row],[UNITID]]</f>
        <v>232414</v>
      </c>
      <c r="I3495" s="7">
        <f>Table5[[#This Row],[Growth Rate]]</f>
        <v>8.3333333333333329E-2</v>
      </c>
    </row>
    <row r="3496" spans="1:9" hidden="1">
      <c r="A3496">
        <f>Table19[[#This Row],[UNITID]]</f>
        <v>232414</v>
      </c>
      <c r="B3496" t="str">
        <f>Table19[[#This Row],[OUTCOMES MEASURES]]</f>
        <v>Number of adjusted cohort receiving a Bachelor's degree at 6 years</v>
      </c>
      <c r="C3496" s="7" t="str">
        <f>Table19[[#This Row],[Growth Rate]]</f>
        <v/>
      </c>
      <c r="D3496">
        <f>Table20[[#This Row],[UNITID]]</f>
        <v>232414</v>
      </c>
      <c r="E3496" s="7" t="str">
        <f>Table20[[#This Row],[Growth Rate]]</f>
        <v/>
      </c>
      <c r="F3496">
        <f>Table21[[#This Row],[UNITID]]</f>
        <v>232414</v>
      </c>
      <c r="G3496" s="7" t="str">
        <f>Table21[[#This Row],[Growth Rate]]</f>
        <v/>
      </c>
      <c r="H3496">
        <f>Table5[[#This Row],[UNITID]]</f>
        <v>232414</v>
      </c>
      <c r="I3496" s="7" t="str">
        <f>Table5[[#This Row],[Growth Rate]]</f>
        <v/>
      </c>
    </row>
    <row r="3497" spans="1:9" hidden="1">
      <c r="A3497">
        <f>Table19[[#This Row],[UNITID]]</f>
        <v>232414</v>
      </c>
      <c r="B3497" s="2" t="str">
        <f>Table19[[#This Row],[OUTCOMES MEASURES]]</f>
        <v>Number of adjusted cohort receiving an award at 6 years</v>
      </c>
      <c r="C3497" s="7">
        <f>Table19[[#This Row],[Growth Rate]]</f>
        <v>-0.10504201680672269</v>
      </c>
      <c r="D3497">
        <f>Table20[[#This Row],[UNITID]]</f>
        <v>232414</v>
      </c>
      <c r="E3497" s="7">
        <f>Table20[[#This Row],[Growth Rate]]</f>
        <v>-3.1645569620253167E-2</v>
      </c>
      <c r="F3497">
        <f>Table21[[#This Row],[UNITID]]</f>
        <v>232414</v>
      </c>
      <c r="G3497" s="21">
        <f>Table21[[#This Row],[Growth Rate]]</f>
        <v>-8.0536912751677847E-2</v>
      </c>
      <c r="H3497">
        <f>Table5[[#This Row],[UNITID]]</f>
        <v>232414</v>
      </c>
      <c r="I3497" s="7">
        <f>Table5[[#This Row],[Growth Rate]]</f>
        <v>-0.15686274509803921</v>
      </c>
    </row>
    <row r="3498" spans="1:9" ht="14.25">
      <c r="A3498" s="63">
        <f>Table19[[#This Row],[UNITID]]</f>
        <v>232414</v>
      </c>
      <c r="B3498" s="148" t="str">
        <f>Table19[[#This Row],[OUTCOMES MEASURES]]</f>
        <v>Percent of adjusted cohort receiving an award at 6 years</v>
      </c>
      <c r="C3498" s="156">
        <f>Table19[[#This Row],[Growth Rate]]</f>
        <v>0.36363636363636365</v>
      </c>
      <c r="D3498">
        <f>Table20[[#This Row],[UNITID]]</f>
        <v>232414</v>
      </c>
      <c r="E3498" s="156">
        <f>Table20[[#This Row],[Growth Rate]]</f>
        <v>0.6</v>
      </c>
      <c r="F3498">
        <f>Table21[[#This Row],[UNITID]]</f>
        <v>232414</v>
      </c>
      <c r="G3498" s="157">
        <f>Table21[[#This Row],[Growth Rate]]</f>
        <v>0.27272727272727271</v>
      </c>
      <c r="H3498">
        <f>Table5[[#This Row],[UNITID]]</f>
        <v>232414</v>
      </c>
      <c r="I3498" s="156">
        <f>Table5[[#This Row],[Growth Rate]]</f>
        <v>0.14285714285714285</v>
      </c>
    </row>
    <row r="3499" spans="1:9" hidden="1">
      <c r="A3499">
        <f>Table19[[#This Row],[UNITID]]</f>
        <v>232414</v>
      </c>
      <c r="B3499" t="str">
        <f>Table19[[#This Row],[OUTCOMES MEASURES]]</f>
        <v>Number of adjusted cohort receiving a certificate at 8 years</v>
      </c>
      <c r="C3499" s="7">
        <f>Table19[[#This Row],[Growth Rate]]</f>
        <v>-0.32857142857142857</v>
      </c>
      <c r="D3499">
        <f>Table20[[#This Row],[UNITID]]</f>
        <v>232414</v>
      </c>
      <c r="E3499" s="7">
        <f>Table20[[#This Row],[Growth Rate]]</f>
        <v>-0.52631578947368418</v>
      </c>
      <c r="F3499">
        <f>Table21[[#This Row],[UNITID]]</f>
        <v>232414</v>
      </c>
      <c r="G3499" s="7">
        <f>Table21[[#This Row],[Growth Rate]]</f>
        <v>-0.38461538461538464</v>
      </c>
      <c r="H3499">
        <f>Table5[[#This Row],[UNITID]]</f>
        <v>232414</v>
      </c>
      <c r="I3499" s="7">
        <f>Table5[[#This Row],[Growth Rate]]</f>
        <v>-0.38260869565217392</v>
      </c>
    </row>
    <row r="3500" spans="1:9" hidden="1">
      <c r="A3500">
        <f>Table19[[#This Row],[UNITID]]</f>
        <v>232414</v>
      </c>
      <c r="B3500" t="str">
        <f>Table19[[#This Row],[OUTCOMES MEASURES]]</f>
        <v>Number of adjusted cohort receiving an Associate's degree at 8 years</v>
      </c>
      <c r="C3500" s="7">
        <f>Table19[[#This Row],[Growth Rate]]</f>
        <v>6.7796610169491525E-2</v>
      </c>
      <c r="D3500">
        <f>Table20[[#This Row],[UNITID]]</f>
        <v>232414</v>
      </c>
      <c r="E3500" s="7">
        <f>Table20[[#This Row],[Growth Rate]]</f>
        <v>0.92982456140350878</v>
      </c>
      <c r="F3500">
        <f>Table21[[#This Row],[UNITID]]</f>
        <v>232414</v>
      </c>
      <c r="G3500" s="7">
        <f>Table21[[#This Row],[Growth Rate]]</f>
        <v>0.25</v>
      </c>
      <c r="H3500">
        <f>Table5[[#This Row],[UNITID]]</f>
        <v>232414</v>
      </c>
      <c r="I3500" s="7">
        <f>Table5[[#This Row],[Growth Rate]]</f>
        <v>2.9126213592233011E-2</v>
      </c>
    </row>
    <row r="3501" spans="1:9" hidden="1">
      <c r="A3501">
        <f>Table19[[#This Row],[UNITID]]</f>
        <v>232414</v>
      </c>
      <c r="B3501" t="str">
        <f>Table19[[#This Row],[OUTCOMES MEASURES]]</f>
        <v>Number of adjusted cohort receiving a Bachelor's degree at 8 years</v>
      </c>
      <c r="C3501" s="7" t="str">
        <f>Table19[[#This Row],[Growth Rate]]</f>
        <v/>
      </c>
      <c r="D3501">
        <f>Table20[[#This Row],[UNITID]]</f>
        <v>232414</v>
      </c>
      <c r="E3501" s="7" t="str">
        <f>Table20[[#This Row],[Growth Rate]]</f>
        <v/>
      </c>
      <c r="F3501">
        <f>Table21[[#This Row],[UNITID]]</f>
        <v>232414</v>
      </c>
      <c r="G3501" s="7" t="str">
        <f>Table21[[#This Row],[Growth Rate]]</f>
        <v/>
      </c>
      <c r="H3501">
        <f>Table5[[#This Row],[UNITID]]</f>
        <v>232414</v>
      </c>
      <c r="I3501" s="7" t="str">
        <f>Table5[[#This Row],[Growth Rate]]</f>
        <v/>
      </c>
    </row>
    <row r="3502" spans="1:9" hidden="1">
      <c r="A3502">
        <f>Table19[[#This Row],[UNITID]]</f>
        <v>232414</v>
      </c>
      <c r="B3502" t="str">
        <f>Table19[[#This Row],[OUTCOMES MEASURES]]</f>
        <v>Number of adjusted cohort receiving an award at 8 years</v>
      </c>
      <c r="C3502" s="7">
        <f>Table19[[#This Row],[Growth Rate]]</f>
        <v>-0.14728682170542637</v>
      </c>
      <c r="D3502">
        <f>Table20[[#This Row],[UNITID]]</f>
        <v>232414</v>
      </c>
      <c r="E3502" s="7">
        <f>Table20[[#This Row],[Growth Rate]]</f>
        <v>-4.0935672514619881E-2</v>
      </c>
      <c r="F3502">
        <f>Table21[[#This Row],[UNITID]]</f>
        <v>232414</v>
      </c>
      <c r="G3502" s="7">
        <f>Table21[[#This Row],[Growth Rate]]</f>
        <v>-7.1428571428571425E-2</v>
      </c>
      <c r="H3502">
        <f>Table5[[#This Row],[UNITID]]</f>
        <v>232414</v>
      </c>
      <c r="I3502" s="7">
        <f>Table5[[#This Row],[Growth Rate]]</f>
        <v>-0.18807339449541285</v>
      </c>
    </row>
    <row r="3503" spans="1:9" hidden="1">
      <c r="A3503">
        <f>Table19[[#This Row],[UNITID]]</f>
        <v>232414</v>
      </c>
      <c r="B3503" t="str">
        <f>Table19[[#This Row],[OUTCOMES MEASURES]]</f>
        <v>Number of adjusted cohort still enrolled at your institution at 8 years</v>
      </c>
      <c r="C3503" s="7">
        <f>Table19[[#This Row],[Growth Rate]]</f>
        <v>-0.125</v>
      </c>
      <c r="D3503">
        <f>Table20[[#This Row],[UNITID]]</f>
        <v>232414</v>
      </c>
      <c r="E3503" s="7">
        <f>Table20[[#This Row],[Growth Rate]]</f>
        <v>8.3333333333333329E-2</v>
      </c>
      <c r="F3503">
        <f>Table21[[#This Row],[UNITID]]</f>
        <v>232414</v>
      </c>
      <c r="G3503" s="7">
        <f>Table21[[#This Row],[Growth Rate]]</f>
        <v>0.16666666666666666</v>
      </c>
      <c r="H3503">
        <f>Table5[[#This Row],[UNITID]]</f>
        <v>232414</v>
      </c>
      <c r="I3503" s="7">
        <f>Table5[[#This Row],[Growth Rate]]</f>
        <v>-0.35</v>
      </c>
    </row>
    <row r="3504" spans="1:9" hidden="1">
      <c r="A3504">
        <f>Table19[[#This Row],[UNITID]]</f>
        <v>232414</v>
      </c>
      <c r="B3504" t="str">
        <f>Table19[[#This Row],[OUTCOMES MEASURES]]</f>
        <v>Number of adjusted cohort who enrolled subsequently at another institution at 8 years</v>
      </c>
      <c r="C3504" s="7">
        <f>Table19[[#This Row],[Growth Rate]]</f>
        <v>-0.49420849420849422</v>
      </c>
      <c r="D3504">
        <f>Table20[[#This Row],[UNITID]]</f>
        <v>232414</v>
      </c>
      <c r="E3504" s="7">
        <f>Table20[[#This Row],[Growth Rate]]</f>
        <v>-0.5115384615384615</v>
      </c>
      <c r="F3504">
        <f>Table21[[#This Row],[UNITID]]</f>
        <v>232414</v>
      </c>
      <c r="G3504" s="7">
        <f>Table21[[#This Row],[Growth Rate]]</f>
        <v>-0.35374149659863946</v>
      </c>
      <c r="H3504">
        <f>Table5[[#This Row],[UNITID]]</f>
        <v>232414</v>
      </c>
      <c r="I3504" s="7">
        <f>Table5[[#This Row],[Growth Rate]]</f>
        <v>-0.48056537102473496</v>
      </c>
    </row>
    <row r="3505" spans="1:9" hidden="1">
      <c r="A3505">
        <f>Table19[[#This Row],[UNITID]]</f>
        <v>232414</v>
      </c>
      <c r="B3505" s="2" t="str">
        <f>Table19[[#This Row],[OUTCOMES MEASURES]]</f>
        <v>Number of adjusted cohort whose subsequent enrollment status is unknown at 8 years</v>
      </c>
      <c r="C3505" s="8">
        <f>Table19[[#This Row],[Growth Rate]]</f>
        <v>-0.40360360360360359</v>
      </c>
      <c r="D3505">
        <f>Table20[[#This Row],[UNITID]]</f>
        <v>232414</v>
      </c>
      <c r="E3505" s="7">
        <f>Table20[[#This Row],[Growth Rate]]</f>
        <v>-0.38571428571428573</v>
      </c>
      <c r="F3505">
        <f>Table21[[#This Row],[UNITID]]</f>
        <v>232414</v>
      </c>
      <c r="G3505" s="7">
        <f>Table21[[#This Row],[Growth Rate]]</f>
        <v>-0.34203655352480417</v>
      </c>
      <c r="H3505">
        <f>Table5[[#This Row],[UNITID]]</f>
        <v>232414</v>
      </c>
      <c r="I3505" s="7">
        <f>Table5[[#This Row],[Growth Rate]]</f>
        <v>-0.20106382978723406</v>
      </c>
    </row>
    <row r="3506" spans="1:9" hidden="1">
      <c r="A3506">
        <f>Table19[[#This Row],[UNITID]]</f>
        <v>232414</v>
      </c>
      <c r="B3506" s="2" t="str">
        <f>Table19[[#This Row],[OUTCOMES MEASURES]]</f>
        <v>Number of adjusted cohort who did not receive an award from your institution at 8 years</v>
      </c>
      <c r="C3506" s="7">
        <f>Table19[[#This Row],[Growth Rate]]</f>
        <v>-0.4236276849642005</v>
      </c>
      <c r="D3506">
        <f>Table20[[#This Row],[UNITID]]</f>
        <v>232414</v>
      </c>
      <c r="E3506" s="7">
        <f>Table20[[#This Row],[Growth Rate]]</f>
        <v>-0.40179910044977513</v>
      </c>
      <c r="F3506">
        <f>Table21[[#This Row],[UNITID]]</f>
        <v>232414</v>
      </c>
      <c r="G3506" s="21">
        <f>Table21[[#This Row],[Growth Rate]]</f>
        <v>-0.33955223880597013</v>
      </c>
      <c r="H3506">
        <f>Table5[[#This Row],[UNITID]]</f>
        <v>232414</v>
      </c>
      <c r="I3506" s="7">
        <f>Table5[[#This Row],[Growth Rate]]</f>
        <v>-0.26709573612228482</v>
      </c>
    </row>
    <row r="3507" spans="1:9" ht="14.25">
      <c r="A3507" s="63">
        <f>Table19[[#This Row],[UNITID]]</f>
        <v>232414</v>
      </c>
      <c r="B3507" s="148" t="str">
        <f>Table19[[#This Row],[OUTCOMES MEASURES]]</f>
        <v>Percent of adjusted cohort receiving an award at 8 years</v>
      </c>
      <c r="C3507" s="156">
        <f>Table19[[#This Row],[Growth Rate]]</f>
        <v>0.29166666666666669</v>
      </c>
      <c r="D3507">
        <f>Table20[[#This Row],[UNITID]]</f>
        <v>232414</v>
      </c>
      <c r="E3507" s="156">
        <f>Table20[[#This Row],[Growth Rate]]</f>
        <v>0.54545454545454541</v>
      </c>
      <c r="F3507">
        <f>Table21[[#This Row],[UNITID]]</f>
        <v>232414</v>
      </c>
      <c r="G3507" s="157">
        <f>Table21[[#This Row],[Growth Rate]]</f>
        <v>0.31818181818181818</v>
      </c>
      <c r="H3507">
        <f>Table5[[#This Row],[UNITID]]</f>
        <v>232414</v>
      </c>
      <c r="I3507" s="156">
        <f>Table5[[#This Row],[Growth Rate]]</f>
        <v>6.6666666666666666E-2</v>
      </c>
    </row>
    <row r="3508" spans="1:9" hidden="1">
      <c r="A3508">
        <f>Table19[[#This Row],[UNITID]]</f>
        <v>232414</v>
      </c>
      <c r="B3508" s="2" t="str">
        <f>Table19[[#This Row],[OUTCOMES MEASURES]]</f>
        <v>Percent of adjusted cohort still or subsequently enrolled at 8 years</v>
      </c>
      <c r="C3508" s="8">
        <f>Table19[[#This Row],[Growth Rate]]</f>
        <v>-0.15384615384615385</v>
      </c>
      <c r="D3508">
        <f>Table20[[#This Row],[UNITID]]</f>
        <v>232414</v>
      </c>
      <c r="E3508" s="7">
        <f>Table20[[#This Row],[Growth Rate]]</f>
        <v>-0.15789473684210525</v>
      </c>
      <c r="F3508">
        <f>Table21[[#This Row],[UNITID]]</f>
        <v>232414</v>
      </c>
      <c r="G3508" s="21">
        <f>Table21[[#This Row],[Growth Rate]]</f>
        <v>-4.5454545454545456E-2</v>
      </c>
      <c r="H3508">
        <f>Table5[[#This Row],[UNITID]]</f>
        <v>232414</v>
      </c>
      <c r="I3508" s="7">
        <f>Table5[[#This Row],[Growth Rate]]</f>
        <v>-0.2857142857142857</v>
      </c>
    </row>
    <row r="3509" spans="1:9" ht="14.25">
      <c r="A3509" s="63">
        <f>Table19[[#This Row],[UNITID]]</f>
        <v>232414</v>
      </c>
      <c r="B3509" s="148" t="str">
        <f>Table19[[#This Row],[OUTCOMES MEASURES]]</f>
        <v>Percent of adjusted cohort still enrolled at your institution at 8 years</v>
      </c>
      <c r="C3509" s="156">
        <f>Table19[[#This Row],[Growth Rate]]</f>
        <v>0.5</v>
      </c>
      <c r="D3509">
        <f>Table20[[#This Row],[UNITID]]</f>
        <v>232414</v>
      </c>
      <c r="E3509" s="156">
        <f>Table20[[#This Row],[Growth Rate]]</f>
        <v>0.5</v>
      </c>
      <c r="F3509">
        <f>Table21[[#This Row],[UNITID]]</f>
        <v>232414</v>
      </c>
      <c r="G3509" s="158">
        <f>Table21[[#This Row],[Growth Rate]]</f>
        <v>0</v>
      </c>
      <c r="H3509">
        <f>Table5[[#This Row],[UNITID]]</f>
        <v>232414</v>
      </c>
      <c r="I3509" s="156">
        <f>Table5[[#This Row],[Growth Rate]]</f>
        <v>0</v>
      </c>
    </row>
    <row r="3510" spans="1:9" ht="14.25">
      <c r="A3510" s="63">
        <f>Table19[[#This Row],[UNITID]]</f>
        <v>232414</v>
      </c>
      <c r="B3510" s="148" t="str">
        <f>Table19[[#This Row],[OUTCOMES MEASURES]]</f>
        <v>Percent of adjusted cohort enrolled subsequently at another institution at 8 years</v>
      </c>
      <c r="C3510" s="156">
        <f>Table19[[#This Row],[Growth Rate]]</f>
        <v>-0.20833333333333334</v>
      </c>
      <c r="D3510">
        <f>Table20[[#This Row],[UNITID]]</f>
        <v>232414</v>
      </c>
      <c r="E3510" s="64">
        <f>Table20[[#This Row],[Growth Rate]]</f>
        <v>-0.23529411764705882</v>
      </c>
      <c r="F3510">
        <f>Table21[[#This Row],[UNITID]]</f>
        <v>232414</v>
      </c>
      <c r="G3510" s="158">
        <f>Table21[[#This Row],[Growth Rate]]</f>
        <v>-9.5238095238095233E-2</v>
      </c>
      <c r="H3510">
        <f>Table5[[#This Row],[UNITID]]</f>
        <v>232414</v>
      </c>
      <c r="I3510" s="64">
        <f>Table5[[#This Row],[Growth Rate]]</f>
        <v>-0.26315789473684209</v>
      </c>
    </row>
    <row r="3511" spans="1:9" hidden="1">
      <c r="A3511">
        <f>Table19[[#This Row],[UNITID]]</f>
        <v>232414</v>
      </c>
      <c r="B3511" s="2" t="str">
        <f>Table19[[#This Row],[OUTCOMES MEASURES]]</f>
        <v>Percent of adjusted cohort enrollment status unknown at 8 years</v>
      </c>
      <c r="C3511" s="8">
        <f>Table19[[#This Row],[Growth Rate]]</f>
        <v>-7.8431372549019607E-2</v>
      </c>
      <c r="D3511">
        <f>Table20[[#This Row],[UNITID]]</f>
        <v>232414</v>
      </c>
      <c r="E3511" s="8">
        <f>Table20[[#This Row],[Growth Rate]]</f>
        <v>-4.2857142857142858E-2</v>
      </c>
      <c r="F3511">
        <f>Table21[[#This Row],[UNITID]]</f>
        <v>232414</v>
      </c>
      <c r="G3511" s="8">
        <f>Table21[[#This Row],[Growth Rate]]</f>
        <v>-8.9285714285714288E-2</v>
      </c>
      <c r="H3511">
        <f>Table5[[#This Row],[UNITID]]</f>
        <v>232414</v>
      </c>
      <c r="I3511" s="8">
        <f>Table5[[#This Row],[Growth Rate]]</f>
        <v>7.8125E-2</v>
      </c>
    </row>
    <row r="3512" spans="1:9" hidden="1">
      <c r="A3512">
        <f>Table19[[#This Row],[UNITID]]</f>
        <v>232946</v>
      </c>
      <c r="B3512" s="2" t="str">
        <f>Table19[[#This Row],[OUTCOMES MEASURES]]</f>
        <v>First-Time, Full-Time Cohort</v>
      </c>
      <c r="C3512" s="8">
        <f>Table19[[#This Row],[Growth Rate]]</f>
        <v>0.23719977657791846</v>
      </c>
      <c r="D3512">
        <f>Table20[[#This Row],[UNITID]]</f>
        <v>232946</v>
      </c>
      <c r="E3512" s="8">
        <f>Table20[[#This Row],[Growth Rate]]</f>
        <v>0.15817435402076793</v>
      </c>
      <c r="F3512">
        <f>Table21[[#This Row],[UNITID]]</f>
        <v>232946</v>
      </c>
      <c r="G3512" s="8">
        <f>Table21[[#This Row],[Growth Rate]]</f>
        <v>-0.19102296450939457</v>
      </c>
      <c r="H3512">
        <f>Table5[[#This Row],[UNITID]]</f>
        <v>232946</v>
      </c>
      <c r="I3512" s="8">
        <f>Table5[[#This Row],[Growth Rate]]</f>
        <v>-0.25755324418028724</v>
      </c>
    </row>
    <row r="3513" spans="1:9" hidden="1">
      <c r="A3513">
        <f>Table19[[#This Row],[UNITID]]</f>
        <v>232946</v>
      </c>
      <c r="B3513" t="str">
        <f>Table19[[#This Row],[OUTCOMES MEASURES]]</f>
        <v>Exclusions to cohort</v>
      </c>
      <c r="C3513" s="7" t="str">
        <f>Table19[[#This Row],[Growth Rate]]</f>
        <v/>
      </c>
      <c r="D3513">
        <f>Table20[[#This Row],[UNITID]]</f>
        <v>232946</v>
      </c>
      <c r="E3513" s="7" t="str">
        <f>Table20[[#This Row],[Growth Rate]]</f>
        <v/>
      </c>
      <c r="F3513">
        <f>Table21[[#This Row],[UNITID]]</f>
        <v>232946</v>
      </c>
      <c r="G3513" s="7" t="str">
        <f>Table21[[#This Row],[Growth Rate]]</f>
        <v/>
      </c>
      <c r="H3513">
        <f>Table5[[#This Row],[UNITID]]</f>
        <v>232946</v>
      </c>
      <c r="I3513" s="7" t="str">
        <f>Table5[[#This Row],[Growth Rate]]</f>
        <v/>
      </c>
    </row>
    <row r="3514" spans="1:9" ht="14.25">
      <c r="A3514" s="63">
        <f>Table19[[#This Row],[UNITID]]</f>
        <v>232946</v>
      </c>
      <c r="B3514" s="63" t="str">
        <f>Table19[[#This Row],[OUTCOMES MEASURES]]</f>
        <v>Adjusted cohort</v>
      </c>
      <c r="C3514" s="64">
        <f>Table19[[#This Row],[Growth Rate]]</f>
        <v>0.23719977657791846</v>
      </c>
      <c r="D3514">
        <f>Table20[[#This Row],[UNITID]]</f>
        <v>232946</v>
      </c>
      <c r="E3514" s="64">
        <f>Table20[[#This Row],[Growth Rate]]</f>
        <v>0.15817435402076793</v>
      </c>
      <c r="F3514">
        <f>Table21[[#This Row],[UNITID]]</f>
        <v>232946</v>
      </c>
      <c r="G3514" s="155">
        <f>Table21[[#This Row],[Growth Rate]]</f>
        <v>-0.19102296450939457</v>
      </c>
      <c r="H3514">
        <f>Table5[[#This Row],[UNITID]]</f>
        <v>232946</v>
      </c>
      <c r="I3514" s="64">
        <f>Table5[[#This Row],[Growth Rate]]</f>
        <v>-0.25755324418028724</v>
      </c>
    </row>
    <row r="3515" spans="1:9" hidden="1">
      <c r="A3515">
        <f>Table19[[#This Row],[UNITID]]</f>
        <v>232946</v>
      </c>
      <c r="B3515" t="str">
        <f>Table19[[#This Row],[OUTCOMES MEASURES]]</f>
        <v>Number of adjusted cohort receiving a certificate at 4 years</v>
      </c>
      <c r="C3515" s="7">
        <f>Table19[[#This Row],[Growth Rate]]</f>
        <v>0.31219512195121951</v>
      </c>
      <c r="D3515">
        <f>Table20[[#This Row],[UNITID]]</f>
        <v>232946</v>
      </c>
      <c r="E3515" s="7">
        <f>Table20[[#This Row],[Growth Rate]]</f>
        <v>0.65289256198347112</v>
      </c>
      <c r="F3515">
        <f>Table21[[#This Row],[UNITID]]</f>
        <v>232946</v>
      </c>
      <c r="G3515" s="7">
        <f>Table21[[#This Row],[Growth Rate]]</f>
        <v>1.4705882352941176E-2</v>
      </c>
      <c r="H3515">
        <f>Table5[[#This Row],[UNITID]]</f>
        <v>232946</v>
      </c>
      <c r="I3515" s="7">
        <f>Table5[[#This Row],[Growth Rate]]</f>
        <v>-0.27205882352941174</v>
      </c>
    </row>
    <row r="3516" spans="1:9" hidden="1">
      <c r="A3516">
        <f>Table19[[#This Row],[UNITID]]</f>
        <v>232946</v>
      </c>
      <c r="B3516" t="str">
        <f>Table19[[#This Row],[OUTCOMES MEASURES]]</f>
        <v>Number of adjusted cohort receiving an Associate's degree at 4 years</v>
      </c>
      <c r="C3516" s="7">
        <f>Table19[[#This Row],[Growth Rate]]</f>
        <v>0.36189683860232946</v>
      </c>
      <c r="D3516">
        <f>Table20[[#This Row],[UNITID]]</f>
        <v>232946</v>
      </c>
      <c r="E3516" s="7">
        <f>Table20[[#This Row],[Growth Rate]]</f>
        <v>0.24657534246575341</v>
      </c>
      <c r="F3516">
        <f>Table21[[#This Row],[UNITID]]</f>
        <v>232946</v>
      </c>
      <c r="G3516" s="7">
        <f>Table21[[#This Row],[Growth Rate]]</f>
        <v>-0.26777251184834122</v>
      </c>
      <c r="H3516">
        <f>Table5[[#This Row],[UNITID]]</f>
        <v>232946</v>
      </c>
      <c r="I3516" s="7">
        <f>Table5[[#This Row],[Growth Rate]]</f>
        <v>-0.29153605015673983</v>
      </c>
    </row>
    <row r="3517" spans="1:9" hidden="1">
      <c r="A3517">
        <f>Table19[[#This Row],[UNITID]]</f>
        <v>232946</v>
      </c>
      <c r="B3517" t="str">
        <f>Table19[[#This Row],[OUTCOMES MEASURES]]</f>
        <v>Number of adjusted cohort receiving a Bachelor's degree at 4 years</v>
      </c>
      <c r="C3517" s="7" t="str">
        <f>Table19[[#This Row],[Growth Rate]]</f>
        <v/>
      </c>
      <c r="D3517">
        <f>Table20[[#This Row],[UNITID]]</f>
        <v>232946</v>
      </c>
      <c r="E3517" s="7" t="str">
        <f>Table20[[#This Row],[Growth Rate]]</f>
        <v/>
      </c>
      <c r="F3517">
        <f>Table21[[#This Row],[UNITID]]</f>
        <v>232946</v>
      </c>
      <c r="G3517" s="7" t="str">
        <f>Table21[[#This Row],[Growth Rate]]</f>
        <v/>
      </c>
      <c r="H3517">
        <f>Table5[[#This Row],[UNITID]]</f>
        <v>232946</v>
      </c>
      <c r="I3517" s="7" t="str">
        <f>Table5[[#This Row],[Growth Rate]]</f>
        <v/>
      </c>
    </row>
    <row r="3518" spans="1:9" hidden="1">
      <c r="A3518">
        <f>Table19[[#This Row],[UNITID]]</f>
        <v>232946</v>
      </c>
      <c r="B3518" s="2" t="str">
        <f>Table19[[#This Row],[OUTCOMES MEASURES]]</f>
        <v>Number of adjusted cohort receiving an award at 4 years</v>
      </c>
      <c r="C3518" s="7">
        <f>Table19[[#This Row],[Growth Rate]]</f>
        <v>0.34925558312655086</v>
      </c>
      <c r="D3518">
        <f>Table20[[#This Row],[UNITID]]</f>
        <v>232946</v>
      </c>
      <c r="E3518" s="7">
        <f>Table20[[#This Row],[Growth Rate]]</f>
        <v>0.36561743341404357</v>
      </c>
      <c r="F3518">
        <f>Table21[[#This Row],[UNITID]]</f>
        <v>232946</v>
      </c>
      <c r="G3518" s="21">
        <f>Table21[[#This Row],[Growth Rate]]</f>
        <v>-0.22857142857142856</v>
      </c>
      <c r="H3518">
        <f>Table5[[#This Row],[UNITID]]</f>
        <v>232946</v>
      </c>
      <c r="I3518" s="7">
        <f>Table5[[#This Row],[Growth Rate]]</f>
        <v>-0.2857142857142857</v>
      </c>
    </row>
    <row r="3519" spans="1:9" ht="14.25">
      <c r="A3519" s="63">
        <f>Table19[[#This Row],[UNITID]]</f>
        <v>232946</v>
      </c>
      <c r="B3519" s="148" t="str">
        <f>Table19[[#This Row],[OUTCOMES MEASURES]]</f>
        <v>Percent of adjusted cohort receiving an award at 4 years</v>
      </c>
      <c r="C3519" s="156">
        <f>Table19[[#This Row],[Growth Rate]]</f>
        <v>0.1</v>
      </c>
      <c r="D3519">
        <f>Table20[[#This Row],[UNITID]]</f>
        <v>232946</v>
      </c>
      <c r="E3519" s="156">
        <f>Table20[[#This Row],[Growth Rate]]</f>
        <v>0.2</v>
      </c>
      <c r="F3519">
        <f>Table21[[#This Row],[UNITID]]</f>
        <v>232946</v>
      </c>
      <c r="G3519" s="157">
        <f>Table21[[#This Row],[Growth Rate]]</f>
        <v>-7.6923076923076927E-2</v>
      </c>
      <c r="H3519">
        <f>Table5[[#This Row],[UNITID]]</f>
        <v>232946</v>
      </c>
      <c r="I3519" s="156">
        <f>Table5[[#This Row],[Growth Rate]]</f>
        <v>0</v>
      </c>
    </row>
    <row r="3520" spans="1:9" hidden="1">
      <c r="A3520">
        <f>Table19[[#This Row],[UNITID]]</f>
        <v>232946</v>
      </c>
      <c r="B3520" t="str">
        <f>Table19[[#This Row],[OUTCOMES MEASURES]]</f>
        <v>Number of adjusted cohort receiving a certificate at 6 years</v>
      </c>
      <c r="C3520" s="7">
        <f>Table19[[#This Row],[Growth Rate]]</f>
        <v>0.28716904276985744</v>
      </c>
      <c r="D3520">
        <f>Table20[[#This Row],[UNITID]]</f>
        <v>232946</v>
      </c>
      <c r="E3520" s="7">
        <f>Table20[[#This Row],[Growth Rate]]</f>
        <v>0.4375</v>
      </c>
      <c r="F3520">
        <f>Table21[[#This Row],[UNITID]]</f>
        <v>232946</v>
      </c>
      <c r="G3520" s="7">
        <f>Table21[[#This Row],[Growth Rate]]</f>
        <v>3.896103896103896E-2</v>
      </c>
      <c r="H3520">
        <f>Table5[[#This Row],[UNITID]]</f>
        <v>232946</v>
      </c>
      <c r="I3520" s="7">
        <f>Table5[[#This Row],[Growth Rate]]</f>
        <v>-0.21568627450980393</v>
      </c>
    </row>
    <row r="3521" spans="1:9" hidden="1">
      <c r="A3521">
        <f>Table19[[#This Row],[UNITID]]</f>
        <v>232946</v>
      </c>
      <c r="B3521" t="str">
        <f>Table19[[#This Row],[OUTCOMES MEASURES]]</f>
        <v>Number of adjusted cohort receiving an Associate's degree at 6 years</v>
      </c>
      <c r="C3521" s="7">
        <f>Table19[[#This Row],[Growth Rate]]</f>
        <v>0.30082987551867219</v>
      </c>
      <c r="D3521">
        <f>Table20[[#This Row],[UNITID]]</f>
        <v>232946</v>
      </c>
      <c r="E3521" s="7">
        <f>Table20[[#This Row],[Growth Rate]]</f>
        <v>0.24941724941724941</v>
      </c>
      <c r="F3521">
        <f>Table21[[#This Row],[UNITID]]</f>
        <v>232946</v>
      </c>
      <c r="G3521" s="7">
        <f>Table21[[#This Row],[Growth Rate]]</f>
        <v>-0.24842105263157896</v>
      </c>
      <c r="H3521">
        <f>Table5[[#This Row],[UNITID]]</f>
        <v>232946</v>
      </c>
      <c r="I3521" s="7">
        <f>Table5[[#This Row],[Growth Rate]]</f>
        <v>-0.30607476635514019</v>
      </c>
    </row>
    <row r="3522" spans="1:9" hidden="1">
      <c r="A3522">
        <f>Table19[[#This Row],[UNITID]]</f>
        <v>232946</v>
      </c>
      <c r="B3522" t="str">
        <f>Table19[[#This Row],[OUTCOMES MEASURES]]</f>
        <v>Number of adjusted cohort receiving a Bachelor's degree at 6 years</v>
      </c>
      <c r="C3522" s="7" t="str">
        <f>Table19[[#This Row],[Growth Rate]]</f>
        <v/>
      </c>
      <c r="D3522">
        <f>Table20[[#This Row],[UNITID]]</f>
        <v>232946</v>
      </c>
      <c r="E3522" s="7" t="str">
        <f>Table20[[#This Row],[Growth Rate]]</f>
        <v/>
      </c>
      <c r="F3522">
        <f>Table21[[#This Row],[UNITID]]</f>
        <v>232946</v>
      </c>
      <c r="G3522" s="7" t="str">
        <f>Table21[[#This Row],[Growth Rate]]</f>
        <v/>
      </c>
      <c r="H3522">
        <f>Table5[[#This Row],[UNITID]]</f>
        <v>232946</v>
      </c>
      <c r="I3522" s="7" t="str">
        <f>Table5[[#This Row],[Growth Rate]]</f>
        <v/>
      </c>
    </row>
    <row r="3523" spans="1:9" hidden="1">
      <c r="A3523">
        <f>Table19[[#This Row],[UNITID]]</f>
        <v>232946</v>
      </c>
      <c r="B3523" s="2" t="str">
        <f>Table19[[#This Row],[OUTCOMES MEASURES]]</f>
        <v>Number of adjusted cohort receiving an award at 6 years</v>
      </c>
      <c r="C3523" s="7">
        <f>Table19[[#This Row],[Growth Rate]]</f>
        <v>0.29736706246773359</v>
      </c>
      <c r="D3523">
        <f>Table20[[#This Row],[UNITID]]</f>
        <v>232946</v>
      </c>
      <c r="E3523" s="7">
        <f>Table20[[#This Row],[Growth Rate]]</f>
        <v>0.30413223140495865</v>
      </c>
      <c r="F3523">
        <f>Table21[[#This Row],[UNITID]]</f>
        <v>232946</v>
      </c>
      <c r="G3523" s="21">
        <f>Table21[[#This Row],[Growth Rate]]</f>
        <v>-0.20833333333333334</v>
      </c>
      <c r="H3523">
        <f>Table5[[#This Row],[UNITID]]</f>
        <v>232946</v>
      </c>
      <c r="I3523" s="7">
        <f>Table5[[#This Row],[Growth Rate]]</f>
        <v>-0.28227194492254731</v>
      </c>
    </row>
    <row r="3524" spans="1:9" ht="14.25">
      <c r="A3524" s="63">
        <f>Table19[[#This Row],[UNITID]]</f>
        <v>232946</v>
      </c>
      <c r="B3524" s="148" t="str">
        <f>Table19[[#This Row],[OUTCOMES MEASURES]]</f>
        <v>Percent of adjusted cohort receiving an award at 6 years</v>
      </c>
      <c r="C3524" s="156">
        <f>Table19[[#This Row],[Growth Rate]]</f>
        <v>5.5555555555555552E-2</v>
      </c>
      <c r="D3524">
        <f>Table20[[#This Row],[UNITID]]</f>
        <v>232946</v>
      </c>
      <c r="E3524" s="156">
        <f>Table20[[#This Row],[Growth Rate]]</f>
        <v>6.6666666666666666E-2</v>
      </c>
      <c r="F3524">
        <f>Table21[[#This Row],[UNITID]]</f>
        <v>232946</v>
      </c>
      <c r="G3524" s="157">
        <f>Table21[[#This Row],[Growth Rate]]</f>
        <v>-3.4482758620689655E-2</v>
      </c>
      <c r="H3524">
        <f>Table5[[#This Row],[UNITID]]</f>
        <v>232946</v>
      </c>
      <c r="I3524" s="156">
        <f>Table5[[#This Row],[Growth Rate]]</f>
        <v>0</v>
      </c>
    </row>
    <row r="3525" spans="1:9" hidden="1">
      <c r="A3525">
        <f>Table19[[#This Row],[UNITID]]</f>
        <v>232946</v>
      </c>
      <c r="B3525" t="str">
        <f>Table19[[#This Row],[OUTCOMES MEASURES]]</f>
        <v>Number of adjusted cohort receiving a certificate at 8 years</v>
      </c>
      <c r="C3525" s="7">
        <f>Table19[[#This Row],[Growth Rate]]</f>
        <v>0.30980392156862746</v>
      </c>
      <c r="D3525">
        <f>Table20[[#This Row],[UNITID]]</f>
        <v>232946</v>
      </c>
      <c r="E3525" s="7">
        <f>Table20[[#This Row],[Growth Rate]]</f>
        <v>0.39303482587064675</v>
      </c>
      <c r="F3525">
        <f>Table21[[#This Row],[UNITID]]</f>
        <v>232946</v>
      </c>
      <c r="G3525" s="7">
        <f>Table21[[#This Row],[Growth Rate]]</f>
        <v>2.5000000000000001E-2</v>
      </c>
      <c r="H3525">
        <f>Table5[[#This Row],[UNITID]]</f>
        <v>232946</v>
      </c>
      <c r="I3525" s="7">
        <f>Table5[[#This Row],[Growth Rate]]</f>
        <v>-0.22292993630573249</v>
      </c>
    </row>
    <row r="3526" spans="1:9" hidden="1">
      <c r="A3526">
        <f>Table19[[#This Row],[UNITID]]</f>
        <v>232946</v>
      </c>
      <c r="B3526" t="str">
        <f>Table19[[#This Row],[OUTCOMES MEASURES]]</f>
        <v>Number of adjusted cohort receiving an Associate's degree at 8 years</v>
      </c>
      <c r="C3526" s="7">
        <f>Table19[[#This Row],[Growth Rate]]</f>
        <v>0.27727272727272728</v>
      </c>
      <c r="D3526">
        <f>Table20[[#This Row],[UNITID]]</f>
        <v>232946</v>
      </c>
      <c r="E3526" s="7">
        <f>Table20[[#This Row],[Growth Rate]]</f>
        <v>0.18359375</v>
      </c>
      <c r="F3526">
        <f>Table21[[#This Row],[UNITID]]</f>
        <v>232946</v>
      </c>
      <c r="G3526" s="7">
        <f>Table21[[#This Row],[Growth Rate]]</f>
        <v>-0.2402464065708419</v>
      </c>
      <c r="H3526">
        <f>Table5[[#This Row],[UNITID]]</f>
        <v>232946</v>
      </c>
      <c r="I3526" s="7">
        <f>Table5[[#This Row],[Growth Rate]]</f>
        <v>-0.30932203389830509</v>
      </c>
    </row>
    <row r="3527" spans="1:9" hidden="1">
      <c r="A3527">
        <f>Table19[[#This Row],[UNITID]]</f>
        <v>232946</v>
      </c>
      <c r="B3527" t="str">
        <f>Table19[[#This Row],[OUTCOMES MEASURES]]</f>
        <v>Number of adjusted cohort receiving a Bachelor's degree at 8 years</v>
      </c>
      <c r="C3527" s="7" t="str">
        <f>Table19[[#This Row],[Growth Rate]]</f>
        <v/>
      </c>
      <c r="D3527">
        <f>Table20[[#This Row],[UNITID]]</f>
        <v>232946</v>
      </c>
      <c r="E3527" s="7" t="str">
        <f>Table20[[#This Row],[Growth Rate]]</f>
        <v/>
      </c>
      <c r="F3527">
        <f>Table21[[#This Row],[UNITID]]</f>
        <v>232946</v>
      </c>
      <c r="G3527" s="7" t="str">
        <f>Table21[[#This Row],[Growth Rate]]</f>
        <v/>
      </c>
      <c r="H3527">
        <f>Table5[[#This Row],[UNITID]]</f>
        <v>232946</v>
      </c>
      <c r="I3527" s="7" t="str">
        <f>Table5[[#This Row],[Growth Rate]]</f>
        <v/>
      </c>
    </row>
    <row r="3528" spans="1:9" hidden="1">
      <c r="A3528">
        <f>Table19[[#This Row],[UNITID]]</f>
        <v>232946</v>
      </c>
      <c r="B3528" t="str">
        <f>Table19[[#This Row],[OUTCOMES MEASURES]]</f>
        <v>Number of adjusted cohort receiving an award at 8 years</v>
      </c>
      <c r="C3528" s="7">
        <f>Table19[[#This Row],[Growth Rate]]</f>
        <v>0.28536585365853656</v>
      </c>
      <c r="D3528">
        <f>Table20[[#This Row],[UNITID]]</f>
        <v>232946</v>
      </c>
      <c r="E3528" s="7">
        <f>Table20[[#This Row],[Growth Rate]]</f>
        <v>0.2426367461430575</v>
      </c>
      <c r="F3528">
        <f>Table21[[#This Row],[UNITID]]</f>
        <v>232946</v>
      </c>
      <c r="G3528" s="7">
        <f>Table21[[#This Row],[Growth Rate]]</f>
        <v>-0.20282186948853614</v>
      </c>
      <c r="H3528">
        <f>Table5[[#This Row],[UNITID]]</f>
        <v>232946</v>
      </c>
      <c r="I3528" s="7">
        <f>Table5[[#This Row],[Growth Rate]]</f>
        <v>-0.28775834658187599</v>
      </c>
    </row>
    <row r="3529" spans="1:9" hidden="1">
      <c r="A3529">
        <f>Table19[[#This Row],[UNITID]]</f>
        <v>232946</v>
      </c>
      <c r="B3529" t="str">
        <f>Table19[[#This Row],[OUTCOMES MEASURES]]</f>
        <v>Number of adjusted cohort still enrolled at your institution at 8 years</v>
      </c>
      <c r="C3529" s="7">
        <f>Table19[[#This Row],[Growth Rate]]</f>
        <v>-2.5862068965517241E-2</v>
      </c>
      <c r="D3529">
        <f>Table20[[#This Row],[UNITID]]</f>
        <v>232946</v>
      </c>
      <c r="E3529" s="7">
        <f>Table20[[#This Row],[Growth Rate]]</f>
        <v>-0.21641791044776118</v>
      </c>
      <c r="F3529">
        <f>Table21[[#This Row],[UNITID]]</f>
        <v>232946</v>
      </c>
      <c r="G3529" s="7">
        <f>Table21[[#This Row],[Growth Rate]]</f>
        <v>-0.51724137931034486</v>
      </c>
      <c r="H3529">
        <f>Table5[[#This Row],[UNITID]]</f>
        <v>232946</v>
      </c>
      <c r="I3529" s="7">
        <f>Table5[[#This Row],[Growth Rate]]</f>
        <v>-0.47887323943661969</v>
      </c>
    </row>
    <row r="3530" spans="1:9" hidden="1">
      <c r="A3530">
        <f>Table19[[#This Row],[UNITID]]</f>
        <v>232946</v>
      </c>
      <c r="B3530" t="str">
        <f>Table19[[#This Row],[OUTCOMES MEASURES]]</f>
        <v>Number of adjusted cohort who enrolled subsequently at another institution at 8 years</v>
      </c>
      <c r="C3530" s="7">
        <f>Table19[[#This Row],[Growth Rate]]</f>
        <v>0.25402916346891791</v>
      </c>
      <c r="D3530">
        <f>Table20[[#This Row],[UNITID]]</f>
        <v>232946</v>
      </c>
      <c r="E3530" s="7">
        <f>Table20[[#This Row],[Growth Rate]]</f>
        <v>0.23275862068965517</v>
      </c>
      <c r="F3530">
        <f>Table21[[#This Row],[UNITID]]</f>
        <v>232946</v>
      </c>
      <c r="G3530" s="7">
        <f>Table21[[#This Row],[Growth Rate]]</f>
        <v>-0.23786407766990292</v>
      </c>
      <c r="H3530">
        <f>Table5[[#This Row],[UNITID]]</f>
        <v>232946</v>
      </c>
      <c r="I3530" s="7">
        <f>Table5[[#This Row],[Growth Rate]]</f>
        <v>-0.27936962750716332</v>
      </c>
    </row>
    <row r="3531" spans="1:9" hidden="1">
      <c r="A3531">
        <f>Table19[[#This Row],[UNITID]]</f>
        <v>232946</v>
      </c>
      <c r="B3531" s="2" t="str">
        <f>Table19[[#This Row],[OUTCOMES MEASURES]]</f>
        <v>Number of adjusted cohort whose subsequent enrollment status is unknown at 8 years</v>
      </c>
      <c r="C3531" s="8">
        <f>Table19[[#This Row],[Growth Rate]]</f>
        <v>0.18980021030494218</v>
      </c>
      <c r="D3531">
        <f>Table20[[#This Row],[UNITID]]</f>
        <v>232946</v>
      </c>
      <c r="E3531" s="7">
        <f>Table20[[#This Row],[Growth Rate]]</f>
        <v>0.1297340854149879</v>
      </c>
      <c r="F3531">
        <f>Table21[[#This Row],[UNITID]]</f>
        <v>232946</v>
      </c>
      <c r="G3531" s="7">
        <f>Table21[[#This Row],[Growth Rate]]</f>
        <v>-0.15198237885462554</v>
      </c>
      <c r="H3531">
        <f>Table5[[#This Row],[UNITID]]</f>
        <v>232946</v>
      </c>
      <c r="I3531" s="7">
        <f>Table5[[#This Row],[Growth Rate]]</f>
        <v>-0.23863636363636365</v>
      </c>
    </row>
    <row r="3532" spans="1:9" hidden="1">
      <c r="A3532">
        <f>Table19[[#This Row],[UNITID]]</f>
        <v>232946</v>
      </c>
      <c r="B3532" s="2" t="str">
        <f>Table19[[#This Row],[OUTCOMES MEASURES]]</f>
        <v>Number of adjusted cohort who did not receive an award from your institution at 8 years</v>
      </c>
      <c r="C3532" s="7">
        <f>Table19[[#This Row],[Growth Rate]]</f>
        <v>0.20746763023185788</v>
      </c>
      <c r="D3532">
        <f>Table20[[#This Row],[UNITID]]</f>
        <v>232946</v>
      </c>
      <c r="E3532" s="7">
        <f>Table20[[#This Row],[Growth Rate]]</f>
        <v>0.14060676779463244</v>
      </c>
      <c r="F3532">
        <f>Table21[[#This Row],[UNITID]]</f>
        <v>232946</v>
      </c>
      <c r="G3532" s="21">
        <f>Table21[[#This Row],[Growth Rate]]</f>
        <v>-0.18606375092661231</v>
      </c>
      <c r="H3532">
        <f>Table5[[#This Row],[UNITID]]</f>
        <v>232946</v>
      </c>
      <c r="I3532" s="7">
        <f>Table5[[#This Row],[Growth Rate]]</f>
        <v>-0.25198005280140806</v>
      </c>
    </row>
    <row r="3533" spans="1:9" ht="14.25">
      <c r="A3533" s="63">
        <f>Table19[[#This Row],[UNITID]]</f>
        <v>232946</v>
      </c>
      <c r="B3533" s="148" t="str">
        <f>Table19[[#This Row],[OUTCOMES MEASURES]]</f>
        <v>Percent of adjusted cohort receiving an award at 8 years</v>
      </c>
      <c r="C3533" s="156">
        <f>Table19[[#This Row],[Growth Rate]]</f>
        <v>5.2631578947368418E-2</v>
      </c>
      <c r="D3533">
        <f>Table20[[#This Row],[UNITID]]</f>
        <v>232946</v>
      </c>
      <c r="E3533" s="156">
        <f>Table20[[#This Row],[Growth Rate]]</f>
        <v>5.8823529411764705E-2</v>
      </c>
      <c r="F3533">
        <f>Table21[[#This Row],[UNITID]]</f>
        <v>232946</v>
      </c>
      <c r="G3533" s="157">
        <f>Table21[[#This Row],[Growth Rate]]</f>
        <v>-3.3333333333333333E-2</v>
      </c>
      <c r="H3533">
        <f>Table5[[#This Row],[UNITID]]</f>
        <v>232946</v>
      </c>
      <c r="I3533" s="156">
        <f>Table5[[#This Row],[Growth Rate]]</f>
        <v>-6.25E-2</v>
      </c>
    </row>
    <row r="3534" spans="1:9" hidden="1">
      <c r="A3534">
        <f>Table19[[#This Row],[UNITID]]</f>
        <v>232946</v>
      </c>
      <c r="B3534" s="2" t="str">
        <f>Table19[[#This Row],[OUTCOMES MEASURES]]</f>
        <v>Percent of adjusted cohort still or subsequently enrolled at 8 years</v>
      </c>
      <c r="C3534" s="8">
        <f>Table19[[#This Row],[Growth Rate]]</f>
        <v>0</v>
      </c>
      <c r="D3534">
        <f>Table20[[#This Row],[UNITID]]</f>
        <v>232946</v>
      </c>
      <c r="E3534" s="7">
        <f>Table20[[#This Row],[Growth Rate]]</f>
        <v>0</v>
      </c>
      <c r="F3534">
        <f>Table21[[#This Row],[UNITID]]</f>
        <v>232946</v>
      </c>
      <c r="G3534" s="21">
        <f>Table21[[#This Row],[Growth Rate]]</f>
        <v>-8.6956521739130432E-2</v>
      </c>
      <c r="H3534">
        <f>Table5[[#This Row],[UNITID]]</f>
        <v>232946</v>
      </c>
      <c r="I3534" s="7">
        <f>Table5[[#This Row],[Growth Rate]]</f>
        <v>-5.2631578947368418E-2</v>
      </c>
    </row>
    <row r="3535" spans="1:9" ht="14.25">
      <c r="A3535" s="63">
        <f>Table19[[#This Row],[UNITID]]</f>
        <v>232946</v>
      </c>
      <c r="B3535" s="148" t="str">
        <f>Table19[[#This Row],[OUTCOMES MEASURES]]</f>
        <v>Percent of adjusted cohort still enrolled at your institution at 8 years</v>
      </c>
      <c r="C3535" s="156">
        <f>Table19[[#This Row],[Growth Rate]]</f>
        <v>0</v>
      </c>
      <c r="D3535">
        <f>Table20[[#This Row],[UNITID]]</f>
        <v>232946</v>
      </c>
      <c r="E3535" s="156">
        <f>Table20[[#This Row],[Growth Rate]]</f>
        <v>-0.33333333333333331</v>
      </c>
      <c r="F3535">
        <f>Table21[[#This Row],[UNITID]]</f>
        <v>232946</v>
      </c>
      <c r="G3535" s="158">
        <f>Table21[[#This Row],[Growth Rate]]</f>
        <v>-0.5</v>
      </c>
      <c r="H3535">
        <f>Table5[[#This Row],[UNITID]]</f>
        <v>232946</v>
      </c>
      <c r="I3535" s="156">
        <f>Table5[[#This Row],[Growth Rate]]</f>
        <v>-0.5</v>
      </c>
    </row>
    <row r="3536" spans="1:9" ht="14.25">
      <c r="A3536" s="63">
        <f>Table19[[#This Row],[UNITID]]</f>
        <v>232946</v>
      </c>
      <c r="B3536" s="148" t="str">
        <f>Table19[[#This Row],[OUTCOMES MEASURES]]</f>
        <v>Percent of adjusted cohort enrolled subsequently at another institution at 8 years</v>
      </c>
      <c r="C3536" s="156">
        <f>Table19[[#This Row],[Growth Rate]]</f>
        <v>4.1666666666666664E-2</v>
      </c>
      <c r="D3536">
        <f>Table20[[#This Row],[UNITID]]</f>
        <v>232946</v>
      </c>
      <c r="E3536" s="64">
        <f>Table20[[#This Row],[Growth Rate]]</f>
        <v>0.05</v>
      </c>
      <c r="F3536">
        <f>Table21[[#This Row],[UNITID]]</f>
        <v>232946</v>
      </c>
      <c r="G3536" s="158">
        <f>Table21[[#This Row],[Growth Rate]]</f>
        <v>-9.0909090909090912E-2</v>
      </c>
      <c r="H3536">
        <f>Table5[[#This Row],[UNITID]]</f>
        <v>232946</v>
      </c>
      <c r="I3536" s="64">
        <f>Table5[[#This Row],[Growth Rate]]</f>
        <v>0</v>
      </c>
    </row>
    <row r="3537" spans="1:9" hidden="1">
      <c r="A3537">
        <f>Table19[[#This Row],[UNITID]]</f>
        <v>232946</v>
      </c>
      <c r="B3537" s="2" t="str">
        <f>Table19[[#This Row],[OUTCOMES MEASURES]]</f>
        <v>Percent of adjusted cohort enrollment status unknown at 8 years</v>
      </c>
      <c r="C3537" s="8">
        <f>Table19[[#This Row],[Growth Rate]]</f>
        <v>-2.8571428571428571E-2</v>
      </c>
      <c r="D3537">
        <f>Table20[[#This Row],[UNITID]]</f>
        <v>232946</v>
      </c>
      <c r="E3537" s="8">
        <f>Table20[[#This Row],[Growth Rate]]</f>
        <v>-3.3333333333333333E-2</v>
      </c>
      <c r="F3537">
        <f>Table21[[#This Row],[UNITID]]</f>
        <v>232946</v>
      </c>
      <c r="G3537" s="8">
        <f>Table21[[#This Row],[Growth Rate]]</f>
        <v>6.3829787234042548E-2</v>
      </c>
      <c r="H3537">
        <f>Table5[[#This Row],[UNITID]]</f>
        <v>232946</v>
      </c>
      <c r="I3537" s="8">
        <f>Table5[[#This Row],[Growth Rate]]</f>
        <v>3.0769230769230771E-2</v>
      </c>
    </row>
    <row r="3538" spans="1:9" hidden="1">
      <c r="A3538">
        <f>Table19[[#This Row],[UNITID]]</f>
        <v>233019</v>
      </c>
      <c r="B3538" s="2" t="str">
        <f>Table19[[#This Row],[OUTCOMES MEASURES]]</f>
        <v>First-Time, Full-Time Cohort</v>
      </c>
      <c r="C3538" s="8">
        <f>Table19[[#This Row],[Growth Rate]]</f>
        <v>-0.27695560253699791</v>
      </c>
      <c r="D3538">
        <f>Table20[[#This Row],[UNITID]]</f>
        <v>233019</v>
      </c>
      <c r="E3538" s="8">
        <f>Table20[[#This Row],[Growth Rate]]</f>
        <v>-0.55102040816326525</v>
      </c>
      <c r="F3538">
        <f>Table21[[#This Row],[UNITID]]</f>
        <v>233019</v>
      </c>
      <c r="G3538" s="8">
        <f>Table21[[#This Row],[Growth Rate]]</f>
        <v>-0.34615384615384615</v>
      </c>
      <c r="H3538">
        <f>Table5[[#This Row],[UNITID]]</f>
        <v>233019</v>
      </c>
      <c r="I3538" s="8">
        <f>Table5[[#This Row],[Growth Rate]]</f>
        <v>-0.37373737373737376</v>
      </c>
    </row>
    <row r="3539" spans="1:9" hidden="1">
      <c r="A3539">
        <f>Table19[[#This Row],[UNITID]]</f>
        <v>233019</v>
      </c>
      <c r="B3539" t="str">
        <f>Table19[[#This Row],[OUTCOMES MEASURES]]</f>
        <v>Exclusions to cohort</v>
      </c>
      <c r="C3539" s="7" t="str">
        <f>Table19[[#This Row],[Growth Rate]]</f>
        <v/>
      </c>
      <c r="D3539">
        <f>Table20[[#This Row],[UNITID]]</f>
        <v>233019</v>
      </c>
      <c r="E3539" s="7" t="str">
        <f>Table20[[#This Row],[Growth Rate]]</f>
        <v/>
      </c>
      <c r="F3539">
        <f>Table21[[#This Row],[UNITID]]</f>
        <v>233019</v>
      </c>
      <c r="G3539" s="7" t="str">
        <f>Table21[[#This Row],[Growth Rate]]</f>
        <v/>
      </c>
      <c r="H3539">
        <f>Table5[[#This Row],[UNITID]]</f>
        <v>233019</v>
      </c>
      <c r="I3539" s="7" t="str">
        <f>Table5[[#This Row],[Growth Rate]]</f>
        <v/>
      </c>
    </row>
    <row r="3540" spans="1:9" ht="14.25">
      <c r="A3540" s="63">
        <f>Table19[[#This Row],[UNITID]]</f>
        <v>233019</v>
      </c>
      <c r="B3540" s="63" t="str">
        <f>Table19[[#This Row],[OUTCOMES MEASURES]]</f>
        <v>Adjusted cohort</v>
      </c>
      <c r="C3540" s="64">
        <f>Table19[[#This Row],[Growth Rate]]</f>
        <v>-0.27695560253699791</v>
      </c>
      <c r="D3540">
        <f>Table20[[#This Row],[UNITID]]</f>
        <v>233019</v>
      </c>
      <c r="E3540" s="64">
        <f>Table20[[#This Row],[Growth Rate]]</f>
        <v>-0.55102040816326525</v>
      </c>
      <c r="F3540">
        <f>Table21[[#This Row],[UNITID]]</f>
        <v>233019</v>
      </c>
      <c r="G3540" s="155">
        <f>Table21[[#This Row],[Growth Rate]]</f>
        <v>-0.34615384615384615</v>
      </c>
      <c r="H3540">
        <f>Table5[[#This Row],[UNITID]]</f>
        <v>233019</v>
      </c>
      <c r="I3540" s="64">
        <f>Table5[[#This Row],[Growth Rate]]</f>
        <v>-0.37373737373737376</v>
      </c>
    </row>
    <row r="3541" spans="1:9" hidden="1">
      <c r="A3541">
        <f>Table19[[#This Row],[UNITID]]</f>
        <v>233019</v>
      </c>
      <c r="B3541" t="str">
        <f>Table19[[#This Row],[OUTCOMES MEASURES]]</f>
        <v>Number of adjusted cohort receiving a certificate at 4 years</v>
      </c>
      <c r="C3541" s="7">
        <f>Table19[[#This Row],[Growth Rate]]</f>
        <v>-6.4935064935064929E-2</v>
      </c>
      <c r="D3541">
        <f>Table20[[#This Row],[UNITID]]</f>
        <v>233019</v>
      </c>
      <c r="E3541" s="7">
        <f>Table20[[#This Row],[Growth Rate]]</f>
        <v>-5.8823529411764705E-2</v>
      </c>
      <c r="F3541">
        <f>Table21[[#This Row],[UNITID]]</f>
        <v>233019</v>
      </c>
      <c r="G3541" s="7">
        <f>Table21[[#This Row],[Growth Rate]]</f>
        <v>2.5</v>
      </c>
      <c r="H3541">
        <f>Table5[[#This Row],[UNITID]]</f>
        <v>233019</v>
      </c>
      <c r="I3541" s="7">
        <f>Table5[[#This Row],[Growth Rate]]</f>
        <v>0.25</v>
      </c>
    </row>
    <row r="3542" spans="1:9" hidden="1">
      <c r="A3542">
        <f>Table19[[#This Row],[UNITID]]</f>
        <v>233019</v>
      </c>
      <c r="B3542" t="str">
        <f>Table19[[#This Row],[OUTCOMES MEASURES]]</f>
        <v>Number of adjusted cohort receiving an Associate's degree at 4 years</v>
      </c>
      <c r="C3542" s="7">
        <f>Table19[[#This Row],[Growth Rate]]</f>
        <v>-7.4626865671641784E-2</v>
      </c>
      <c r="D3542">
        <f>Table20[[#This Row],[UNITID]]</f>
        <v>233019</v>
      </c>
      <c r="E3542" s="7">
        <f>Table20[[#This Row],[Growth Rate]]</f>
        <v>-0.25</v>
      </c>
      <c r="F3542">
        <f>Table21[[#This Row],[UNITID]]</f>
        <v>233019</v>
      </c>
      <c r="G3542" s="7">
        <f>Table21[[#This Row],[Growth Rate]]</f>
        <v>-0.04</v>
      </c>
      <c r="H3542">
        <f>Table5[[#This Row],[UNITID]]</f>
        <v>233019</v>
      </c>
      <c r="I3542" s="7">
        <f>Table5[[#This Row],[Growth Rate]]</f>
        <v>-0.2857142857142857</v>
      </c>
    </row>
    <row r="3543" spans="1:9" hidden="1">
      <c r="A3543">
        <f>Table19[[#This Row],[UNITID]]</f>
        <v>233019</v>
      </c>
      <c r="B3543" t="str">
        <f>Table19[[#This Row],[OUTCOMES MEASURES]]</f>
        <v>Number of adjusted cohort receiving a Bachelor's degree at 4 years</v>
      </c>
      <c r="C3543" s="7" t="str">
        <f>Table19[[#This Row],[Growth Rate]]</f>
        <v/>
      </c>
      <c r="D3543">
        <f>Table20[[#This Row],[UNITID]]</f>
        <v>233019</v>
      </c>
      <c r="E3543" s="7" t="str">
        <f>Table20[[#This Row],[Growth Rate]]</f>
        <v/>
      </c>
      <c r="F3543">
        <f>Table21[[#This Row],[UNITID]]</f>
        <v>233019</v>
      </c>
      <c r="G3543" s="7" t="str">
        <f>Table21[[#This Row],[Growth Rate]]</f>
        <v/>
      </c>
      <c r="H3543">
        <f>Table5[[#This Row],[UNITID]]</f>
        <v>233019</v>
      </c>
      <c r="I3543" s="7" t="str">
        <f>Table5[[#This Row],[Growth Rate]]</f>
        <v/>
      </c>
    </row>
    <row r="3544" spans="1:9" hidden="1">
      <c r="A3544">
        <f>Table19[[#This Row],[UNITID]]</f>
        <v>233019</v>
      </c>
      <c r="B3544" s="2" t="str">
        <f>Table19[[#This Row],[OUTCOMES MEASURES]]</f>
        <v>Number of adjusted cohort receiving an award at 4 years</v>
      </c>
      <c r="C3544" s="7">
        <f>Table19[[#This Row],[Growth Rate]]</f>
        <v>-6.9444444444444448E-2</v>
      </c>
      <c r="D3544">
        <f>Table20[[#This Row],[UNITID]]</f>
        <v>233019</v>
      </c>
      <c r="E3544" s="7">
        <f>Table20[[#This Row],[Growth Rate]]</f>
        <v>-0.13793103448275862</v>
      </c>
      <c r="F3544">
        <f>Table21[[#This Row],[UNITID]]</f>
        <v>233019</v>
      </c>
      <c r="G3544" s="21">
        <f>Table21[[#This Row],[Growth Rate]]</f>
        <v>0.45161290322580644</v>
      </c>
      <c r="H3544">
        <f>Table5[[#This Row],[UNITID]]</f>
        <v>233019</v>
      </c>
      <c r="I3544" s="7">
        <f>Table5[[#This Row],[Growth Rate]]</f>
        <v>0</v>
      </c>
    </row>
    <row r="3545" spans="1:9" ht="14.25">
      <c r="A3545" s="63">
        <f>Table19[[#This Row],[UNITID]]</f>
        <v>233019</v>
      </c>
      <c r="B3545" s="148" t="str">
        <f>Table19[[#This Row],[OUTCOMES MEASURES]]</f>
        <v>Percent of adjusted cohort receiving an award at 4 years</v>
      </c>
      <c r="C3545" s="156">
        <f>Table19[[#This Row],[Growth Rate]]</f>
        <v>0.3</v>
      </c>
      <c r="D3545">
        <f>Table20[[#This Row],[UNITID]]</f>
        <v>233019</v>
      </c>
      <c r="E3545" s="156">
        <f>Table20[[#This Row],[Growth Rate]]</f>
        <v>0.91666666666666663</v>
      </c>
      <c r="F3545">
        <f>Table21[[#This Row],[UNITID]]</f>
        <v>233019</v>
      </c>
      <c r="G3545" s="157">
        <f>Table21[[#This Row],[Growth Rate]]</f>
        <v>1.2</v>
      </c>
      <c r="H3545">
        <f>Table5[[#This Row],[UNITID]]</f>
        <v>233019</v>
      </c>
      <c r="I3545" s="156">
        <f>Table5[[#This Row],[Growth Rate]]</f>
        <v>0.5</v>
      </c>
    </row>
    <row r="3546" spans="1:9" hidden="1">
      <c r="A3546">
        <f>Table19[[#This Row],[UNITID]]</f>
        <v>233019</v>
      </c>
      <c r="B3546" t="str">
        <f>Table19[[#This Row],[OUTCOMES MEASURES]]</f>
        <v>Number of adjusted cohort receiving a certificate at 6 years</v>
      </c>
      <c r="C3546" s="7">
        <f>Table19[[#This Row],[Growth Rate]]</f>
        <v>-0.13636363636363635</v>
      </c>
      <c r="D3546">
        <f>Table20[[#This Row],[UNITID]]</f>
        <v>233019</v>
      </c>
      <c r="E3546" s="7">
        <f>Table20[[#This Row],[Growth Rate]]</f>
        <v>-0.15</v>
      </c>
      <c r="F3546">
        <f>Table21[[#This Row],[UNITID]]</f>
        <v>233019</v>
      </c>
      <c r="G3546" s="7">
        <f>Table21[[#This Row],[Growth Rate]]</f>
        <v>2.8333333333333335</v>
      </c>
      <c r="H3546">
        <f>Table5[[#This Row],[UNITID]]</f>
        <v>233019</v>
      </c>
      <c r="I3546" s="7">
        <f>Table5[[#This Row],[Growth Rate]]</f>
        <v>0.1</v>
      </c>
    </row>
    <row r="3547" spans="1:9" hidden="1">
      <c r="A3547">
        <f>Table19[[#This Row],[UNITID]]</f>
        <v>233019</v>
      </c>
      <c r="B3547" t="str">
        <f>Table19[[#This Row],[OUTCOMES MEASURES]]</f>
        <v>Number of adjusted cohort receiving an Associate's degree at 6 years</v>
      </c>
      <c r="C3547" s="7">
        <f>Table19[[#This Row],[Growth Rate]]</f>
        <v>-6.7567567567567571E-2</v>
      </c>
      <c r="D3547">
        <f>Table20[[#This Row],[UNITID]]</f>
        <v>233019</v>
      </c>
      <c r="E3547" s="7">
        <f>Table20[[#This Row],[Growth Rate]]</f>
        <v>-0.5</v>
      </c>
      <c r="F3547">
        <f>Table21[[#This Row],[UNITID]]</f>
        <v>233019</v>
      </c>
      <c r="G3547" s="7">
        <f>Table21[[#This Row],[Growth Rate]]</f>
        <v>-0.21875</v>
      </c>
      <c r="H3547">
        <f>Table5[[#This Row],[UNITID]]</f>
        <v>233019</v>
      </c>
      <c r="I3547" s="7">
        <f>Table5[[#This Row],[Growth Rate]]</f>
        <v>-0.2857142857142857</v>
      </c>
    </row>
    <row r="3548" spans="1:9" hidden="1">
      <c r="A3548">
        <f>Table19[[#This Row],[UNITID]]</f>
        <v>233019</v>
      </c>
      <c r="B3548" t="str">
        <f>Table19[[#This Row],[OUTCOMES MEASURES]]</f>
        <v>Number of adjusted cohort receiving a Bachelor's degree at 6 years</v>
      </c>
      <c r="C3548" s="7" t="str">
        <f>Table19[[#This Row],[Growth Rate]]</f>
        <v/>
      </c>
      <c r="D3548">
        <f>Table20[[#This Row],[UNITID]]</f>
        <v>233019</v>
      </c>
      <c r="E3548" s="7" t="str">
        <f>Table20[[#This Row],[Growth Rate]]</f>
        <v/>
      </c>
      <c r="F3548">
        <f>Table21[[#This Row],[UNITID]]</f>
        <v>233019</v>
      </c>
      <c r="G3548" s="7" t="str">
        <f>Table21[[#This Row],[Growth Rate]]</f>
        <v/>
      </c>
      <c r="H3548">
        <f>Table5[[#This Row],[UNITID]]</f>
        <v>233019</v>
      </c>
      <c r="I3548" s="7" t="str">
        <f>Table5[[#This Row],[Growth Rate]]</f>
        <v/>
      </c>
    </row>
    <row r="3549" spans="1:9" hidden="1">
      <c r="A3549">
        <f>Table19[[#This Row],[UNITID]]</f>
        <v>233019</v>
      </c>
      <c r="B3549" s="2" t="str">
        <f>Table19[[#This Row],[OUTCOMES MEASURES]]</f>
        <v>Number of adjusted cohort receiving an award at 6 years</v>
      </c>
      <c r="C3549" s="7">
        <f>Table19[[#This Row],[Growth Rate]]</f>
        <v>-0.10493827160493827</v>
      </c>
      <c r="D3549">
        <f>Table20[[#This Row],[UNITID]]</f>
        <v>233019</v>
      </c>
      <c r="E3549" s="7">
        <f>Table20[[#This Row],[Growth Rate]]</f>
        <v>-0.31578947368421051</v>
      </c>
      <c r="F3549">
        <f>Table21[[#This Row],[UNITID]]</f>
        <v>233019</v>
      </c>
      <c r="G3549" s="21">
        <f>Table21[[#This Row],[Growth Rate]]</f>
        <v>0.26315789473684209</v>
      </c>
      <c r="H3549">
        <f>Table5[[#This Row],[UNITID]]</f>
        <v>233019</v>
      </c>
      <c r="I3549" s="7">
        <f>Table5[[#This Row],[Growth Rate]]</f>
        <v>-5.8823529411764705E-2</v>
      </c>
    </row>
    <row r="3550" spans="1:9" ht="14.25">
      <c r="A3550" s="63">
        <f>Table19[[#This Row],[UNITID]]</f>
        <v>233019</v>
      </c>
      <c r="B3550" s="148" t="str">
        <f>Table19[[#This Row],[OUTCOMES MEASURES]]</f>
        <v>Percent of adjusted cohort receiving an award at 6 years</v>
      </c>
      <c r="C3550" s="156">
        <f>Table19[[#This Row],[Growth Rate]]</f>
        <v>0.23529411764705882</v>
      </c>
      <c r="D3550">
        <f>Table20[[#This Row],[UNITID]]</f>
        <v>233019</v>
      </c>
      <c r="E3550" s="156">
        <f>Table20[[#This Row],[Growth Rate]]</f>
        <v>0.5</v>
      </c>
      <c r="F3550">
        <f>Table21[[#This Row],[UNITID]]</f>
        <v>233019</v>
      </c>
      <c r="G3550" s="157">
        <f>Table21[[#This Row],[Growth Rate]]</f>
        <v>0.95833333333333337</v>
      </c>
      <c r="H3550">
        <f>Table5[[#This Row],[UNITID]]</f>
        <v>233019</v>
      </c>
      <c r="I3550" s="156">
        <f>Table5[[#This Row],[Growth Rate]]</f>
        <v>0.44444444444444442</v>
      </c>
    </row>
    <row r="3551" spans="1:9" hidden="1">
      <c r="A3551">
        <f>Table19[[#This Row],[UNITID]]</f>
        <v>233019</v>
      </c>
      <c r="B3551" t="str">
        <f>Table19[[#This Row],[OUTCOMES MEASURES]]</f>
        <v>Number of adjusted cohort receiving a certificate at 8 years</v>
      </c>
      <c r="C3551" s="7">
        <f>Table19[[#This Row],[Growth Rate]]</f>
        <v>-0.15384615384615385</v>
      </c>
      <c r="D3551">
        <f>Table20[[#This Row],[UNITID]]</f>
        <v>233019</v>
      </c>
      <c r="E3551" s="7">
        <f>Table20[[#This Row],[Growth Rate]]</f>
        <v>-0.29166666666666669</v>
      </c>
      <c r="F3551">
        <f>Table21[[#This Row],[UNITID]]</f>
        <v>233019</v>
      </c>
      <c r="G3551" s="7">
        <f>Table21[[#This Row],[Growth Rate]]</f>
        <v>2.8333333333333335</v>
      </c>
      <c r="H3551">
        <f>Table5[[#This Row],[UNITID]]</f>
        <v>233019</v>
      </c>
      <c r="I3551" s="7">
        <f>Table5[[#This Row],[Growth Rate]]</f>
        <v>0</v>
      </c>
    </row>
    <row r="3552" spans="1:9" hidden="1">
      <c r="A3552">
        <f>Table19[[#This Row],[UNITID]]</f>
        <v>233019</v>
      </c>
      <c r="B3552" t="str">
        <f>Table19[[#This Row],[OUTCOMES MEASURES]]</f>
        <v>Number of adjusted cohort receiving an Associate's degree at 8 years</v>
      </c>
      <c r="C3552" s="7">
        <f>Table19[[#This Row],[Growth Rate]]</f>
        <v>-6.5789473684210523E-2</v>
      </c>
      <c r="D3552">
        <f>Table20[[#This Row],[UNITID]]</f>
        <v>233019</v>
      </c>
      <c r="E3552" s="7">
        <f>Table20[[#This Row],[Growth Rate]]</f>
        <v>-0.5</v>
      </c>
      <c r="F3552">
        <f>Table21[[#This Row],[UNITID]]</f>
        <v>233019</v>
      </c>
      <c r="G3552" s="7">
        <f>Table21[[#This Row],[Growth Rate]]</f>
        <v>-0.25714285714285712</v>
      </c>
      <c r="H3552">
        <f>Table5[[#This Row],[UNITID]]</f>
        <v>233019</v>
      </c>
      <c r="I3552" s="7">
        <f>Table5[[#This Row],[Growth Rate]]</f>
        <v>-0.2857142857142857</v>
      </c>
    </row>
    <row r="3553" spans="1:9" hidden="1">
      <c r="A3553">
        <f>Table19[[#This Row],[UNITID]]</f>
        <v>233019</v>
      </c>
      <c r="B3553" t="str">
        <f>Table19[[#This Row],[OUTCOMES MEASURES]]</f>
        <v>Number of adjusted cohort receiving a Bachelor's degree at 8 years</v>
      </c>
      <c r="C3553" s="7" t="str">
        <f>Table19[[#This Row],[Growth Rate]]</f>
        <v/>
      </c>
      <c r="D3553">
        <f>Table20[[#This Row],[UNITID]]</f>
        <v>233019</v>
      </c>
      <c r="E3553" s="7" t="str">
        <f>Table20[[#This Row],[Growth Rate]]</f>
        <v/>
      </c>
      <c r="F3553">
        <f>Table21[[#This Row],[UNITID]]</f>
        <v>233019</v>
      </c>
      <c r="G3553" s="7" t="str">
        <f>Table21[[#This Row],[Growth Rate]]</f>
        <v/>
      </c>
      <c r="H3553">
        <f>Table5[[#This Row],[UNITID]]</f>
        <v>233019</v>
      </c>
      <c r="I3553" s="7" t="str">
        <f>Table5[[#This Row],[Growth Rate]]</f>
        <v/>
      </c>
    </row>
    <row r="3554" spans="1:9" hidden="1">
      <c r="A3554">
        <f>Table19[[#This Row],[UNITID]]</f>
        <v>233019</v>
      </c>
      <c r="B3554" t="str">
        <f>Table19[[#This Row],[OUTCOMES MEASURES]]</f>
        <v>Number of adjusted cohort receiving an award at 8 years</v>
      </c>
      <c r="C3554" s="7">
        <f>Table19[[#This Row],[Growth Rate]]</f>
        <v>-0.11377245508982035</v>
      </c>
      <c r="D3554">
        <f>Table20[[#This Row],[UNITID]]</f>
        <v>233019</v>
      </c>
      <c r="E3554" s="7">
        <f>Table20[[#This Row],[Growth Rate]]</f>
        <v>-0.38095238095238093</v>
      </c>
      <c r="F3554">
        <f>Table21[[#This Row],[UNITID]]</f>
        <v>233019</v>
      </c>
      <c r="G3554" s="7">
        <f>Table21[[#This Row],[Growth Rate]]</f>
        <v>0.1951219512195122</v>
      </c>
      <c r="H3554">
        <f>Table5[[#This Row],[UNITID]]</f>
        <v>233019</v>
      </c>
      <c r="I3554" s="7">
        <f>Table5[[#This Row],[Growth Rate]]</f>
        <v>-0.1111111111111111</v>
      </c>
    </row>
    <row r="3555" spans="1:9" hidden="1">
      <c r="A3555">
        <f>Table19[[#This Row],[UNITID]]</f>
        <v>233019</v>
      </c>
      <c r="B3555" t="str">
        <f>Table19[[#This Row],[OUTCOMES MEASURES]]</f>
        <v>Number of adjusted cohort still enrolled at your institution at 8 years</v>
      </c>
      <c r="C3555" s="7">
        <f>Table19[[#This Row],[Growth Rate]]</f>
        <v>0.14285714285714285</v>
      </c>
      <c r="D3555">
        <f>Table20[[#This Row],[UNITID]]</f>
        <v>233019</v>
      </c>
      <c r="E3555" s="7">
        <f>Table20[[#This Row],[Growth Rate]]</f>
        <v>-1</v>
      </c>
      <c r="F3555">
        <f>Table21[[#This Row],[UNITID]]</f>
        <v>233019</v>
      </c>
      <c r="G3555" s="7">
        <f>Table21[[#This Row],[Growth Rate]]</f>
        <v>2</v>
      </c>
      <c r="H3555">
        <f>Table5[[#This Row],[UNITID]]</f>
        <v>233019</v>
      </c>
      <c r="I3555" s="7">
        <f>Table5[[#This Row],[Growth Rate]]</f>
        <v>-1</v>
      </c>
    </row>
    <row r="3556" spans="1:9" hidden="1">
      <c r="A3556">
        <f>Table19[[#This Row],[UNITID]]</f>
        <v>233019</v>
      </c>
      <c r="B3556" t="str">
        <f>Table19[[#This Row],[OUTCOMES MEASURES]]</f>
        <v>Number of adjusted cohort who enrolled subsequently at another institution at 8 years</v>
      </c>
      <c r="C3556" s="7">
        <f>Table19[[#This Row],[Growth Rate]]</f>
        <v>-0.31944444444444442</v>
      </c>
      <c r="D3556">
        <f>Table20[[#This Row],[UNITID]]</f>
        <v>233019</v>
      </c>
      <c r="E3556" s="7">
        <f>Table20[[#This Row],[Growth Rate]]</f>
        <v>-0.48484848484848486</v>
      </c>
      <c r="F3556">
        <f>Table21[[#This Row],[UNITID]]</f>
        <v>233019</v>
      </c>
      <c r="G3556" s="7">
        <f>Table21[[#This Row],[Growth Rate]]</f>
        <v>-0.5625</v>
      </c>
      <c r="H3556">
        <f>Table5[[#This Row],[UNITID]]</f>
        <v>233019</v>
      </c>
      <c r="I3556" s="7">
        <f>Table5[[#This Row],[Growth Rate]]</f>
        <v>-0.61538461538461542</v>
      </c>
    </row>
    <row r="3557" spans="1:9" hidden="1">
      <c r="A3557">
        <f>Table19[[#This Row],[UNITID]]</f>
        <v>233019</v>
      </c>
      <c r="B3557" s="2" t="str">
        <f>Table19[[#This Row],[OUTCOMES MEASURES]]</f>
        <v>Number of adjusted cohort whose subsequent enrollment status is unknown at 8 years</v>
      </c>
      <c r="C3557" s="8">
        <f>Table19[[#This Row],[Growth Rate]]</f>
        <v>-0.3964757709251101</v>
      </c>
      <c r="D3557">
        <f>Table20[[#This Row],[UNITID]]</f>
        <v>233019</v>
      </c>
      <c r="E3557" s="7">
        <f>Table20[[#This Row],[Growth Rate]]</f>
        <v>-0.60119047619047616</v>
      </c>
      <c r="F3557">
        <f>Table21[[#This Row],[UNITID]]</f>
        <v>233019</v>
      </c>
      <c r="G3557" s="7">
        <f>Table21[[#This Row],[Growth Rate]]</f>
        <v>-0.56097560975609762</v>
      </c>
      <c r="H3557">
        <f>Table5[[#This Row],[UNITID]]</f>
        <v>233019</v>
      </c>
      <c r="I3557" s="7">
        <f>Table5[[#This Row],[Growth Rate]]</f>
        <v>-0.30708661417322836</v>
      </c>
    </row>
    <row r="3558" spans="1:9" hidden="1">
      <c r="A3558">
        <f>Table19[[#This Row],[UNITID]]</f>
        <v>233019</v>
      </c>
      <c r="B3558" s="2" t="str">
        <f>Table19[[#This Row],[OUTCOMES MEASURES]]</f>
        <v>Number of adjusted cohort who did not receive an award from your institution at 8 years</v>
      </c>
      <c r="C3558" s="7">
        <f>Table19[[#This Row],[Growth Rate]]</f>
        <v>-0.36601307189542481</v>
      </c>
      <c r="D3558">
        <f>Table20[[#This Row],[UNITID]]</f>
        <v>233019</v>
      </c>
      <c r="E3558" s="7">
        <f>Table20[[#This Row],[Growth Rate]]</f>
        <v>-0.58620689655172409</v>
      </c>
      <c r="F3558">
        <f>Table21[[#This Row],[UNITID]]</f>
        <v>233019</v>
      </c>
      <c r="G3558" s="21">
        <f>Table21[[#This Row],[Growth Rate]]</f>
        <v>-0.53913043478260869</v>
      </c>
      <c r="H3558">
        <f>Table5[[#This Row],[UNITID]]</f>
        <v>233019</v>
      </c>
      <c r="I3558" s="7">
        <f>Table5[[#This Row],[Growth Rate]]</f>
        <v>-0.4</v>
      </c>
    </row>
    <row r="3559" spans="1:9" ht="14.25">
      <c r="A3559" s="63">
        <f>Table19[[#This Row],[UNITID]]</f>
        <v>233019</v>
      </c>
      <c r="B3559" s="148" t="str">
        <f>Table19[[#This Row],[OUTCOMES MEASURES]]</f>
        <v>Percent of adjusted cohort receiving an award at 8 years</v>
      </c>
      <c r="C3559" s="156">
        <f>Table19[[#This Row],[Growth Rate]]</f>
        <v>0.22857142857142856</v>
      </c>
      <c r="D3559">
        <f>Table20[[#This Row],[UNITID]]</f>
        <v>233019</v>
      </c>
      <c r="E3559" s="156">
        <f>Table20[[#This Row],[Growth Rate]]</f>
        <v>0.41176470588235292</v>
      </c>
      <c r="F3559">
        <f>Table21[[#This Row],[UNITID]]</f>
        <v>233019</v>
      </c>
      <c r="G3559" s="157">
        <f>Table21[[#This Row],[Growth Rate]]</f>
        <v>0.84615384615384615</v>
      </c>
      <c r="H3559">
        <f>Table5[[#This Row],[UNITID]]</f>
        <v>233019</v>
      </c>
      <c r="I3559" s="156">
        <f>Table5[[#This Row],[Growth Rate]]</f>
        <v>0.44444444444444442</v>
      </c>
    </row>
    <row r="3560" spans="1:9" hidden="1">
      <c r="A3560">
        <f>Table19[[#This Row],[UNITID]]</f>
        <v>233019</v>
      </c>
      <c r="B3560" s="2" t="str">
        <f>Table19[[#This Row],[OUTCOMES MEASURES]]</f>
        <v>Percent of adjusted cohort still or subsequently enrolled at 8 years</v>
      </c>
      <c r="C3560" s="8">
        <f>Table19[[#This Row],[Growth Rate]]</f>
        <v>0</v>
      </c>
      <c r="D3560">
        <f>Table20[[#This Row],[UNITID]]</f>
        <v>233019</v>
      </c>
      <c r="E3560" s="7">
        <f>Table20[[#This Row],[Growth Rate]]</f>
        <v>7.1428571428571425E-2</v>
      </c>
      <c r="F3560">
        <f>Table21[[#This Row],[UNITID]]</f>
        <v>233019</v>
      </c>
      <c r="G3560" s="21">
        <f>Table21[[#This Row],[Growth Rate]]</f>
        <v>-0.19047619047619047</v>
      </c>
      <c r="H3560">
        <f>Table5[[#This Row],[UNITID]]</f>
        <v>233019</v>
      </c>
      <c r="I3560" s="7">
        <f>Table5[[#This Row],[Growth Rate]]</f>
        <v>-0.40740740740740738</v>
      </c>
    </row>
    <row r="3561" spans="1:9" ht="14.25">
      <c r="A3561" s="63">
        <f>Table19[[#This Row],[UNITID]]</f>
        <v>233019</v>
      </c>
      <c r="B3561" s="148" t="str">
        <f>Table19[[#This Row],[OUTCOMES MEASURES]]</f>
        <v>Percent of adjusted cohort still enrolled at your institution at 8 years</v>
      </c>
      <c r="C3561" s="156">
        <f>Table19[[#This Row],[Growth Rate]]</f>
        <v>1</v>
      </c>
      <c r="D3561">
        <f>Table20[[#This Row],[UNITID]]</f>
        <v>233019</v>
      </c>
      <c r="E3561" s="156">
        <f>Table20[[#This Row],[Growth Rate]]</f>
        <v>-1</v>
      </c>
      <c r="F3561">
        <f>Table21[[#This Row],[UNITID]]</f>
        <v>233019</v>
      </c>
      <c r="G3561" s="158">
        <f>Table21[[#This Row],[Growth Rate]]</f>
        <v>2</v>
      </c>
      <c r="H3561">
        <f>Table5[[#This Row],[UNITID]]</f>
        <v>233019</v>
      </c>
      <c r="I3561" s="156">
        <f>Table5[[#This Row],[Growth Rate]]</f>
        <v>-1</v>
      </c>
    </row>
    <row r="3562" spans="1:9" ht="14.25">
      <c r="A3562" s="63">
        <f>Table19[[#This Row],[UNITID]]</f>
        <v>233019</v>
      </c>
      <c r="B3562" s="148" t="str">
        <f>Table19[[#This Row],[OUTCOMES MEASURES]]</f>
        <v>Percent of adjusted cohort enrolled subsequently at another institution at 8 years</v>
      </c>
      <c r="C3562" s="156">
        <f>Table19[[#This Row],[Growth Rate]]</f>
        <v>-6.6666666666666666E-2</v>
      </c>
      <c r="D3562">
        <f>Table20[[#This Row],[UNITID]]</f>
        <v>233019</v>
      </c>
      <c r="E3562" s="64">
        <f>Table20[[#This Row],[Growth Rate]]</f>
        <v>0.15384615384615385</v>
      </c>
      <c r="F3562">
        <f>Table21[[#This Row],[UNITID]]</f>
        <v>233019</v>
      </c>
      <c r="G3562" s="158">
        <f>Table21[[#This Row],[Growth Rate]]</f>
        <v>-0.33333333333333331</v>
      </c>
      <c r="H3562">
        <f>Table5[[#This Row],[UNITID]]</f>
        <v>233019</v>
      </c>
      <c r="I3562" s="64">
        <f>Table5[[#This Row],[Growth Rate]]</f>
        <v>-0.38461538461538464</v>
      </c>
    </row>
    <row r="3563" spans="1:9" hidden="1">
      <c r="A3563">
        <f>Table19[[#This Row],[UNITID]]</f>
        <v>233019</v>
      </c>
      <c r="B3563" s="2" t="str">
        <f>Table19[[#This Row],[OUTCOMES MEASURES]]</f>
        <v>Percent of adjusted cohort enrollment status unknown at 8 years</v>
      </c>
      <c r="C3563" s="8">
        <f>Table19[[#This Row],[Growth Rate]]</f>
        <v>-0.16666666666666666</v>
      </c>
      <c r="D3563">
        <f>Table20[[#This Row],[UNITID]]</f>
        <v>233019</v>
      </c>
      <c r="E3563" s="8">
        <f>Table20[[#This Row],[Growth Rate]]</f>
        <v>-0.11594202898550725</v>
      </c>
      <c r="F3563">
        <f>Table21[[#This Row],[UNITID]]</f>
        <v>233019</v>
      </c>
      <c r="G3563" s="8">
        <f>Table21[[#This Row],[Growth Rate]]</f>
        <v>-0.33962264150943394</v>
      </c>
      <c r="H3563">
        <f>Table5[[#This Row],[UNITID]]</f>
        <v>233019</v>
      </c>
      <c r="I3563" s="8">
        <f>Table5[[#This Row],[Growth Rate]]</f>
        <v>0.109375</v>
      </c>
    </row>
    <row r="3564" spans="1:9" hidden="1">
      <c r="A3564">
        <f>Table19[[#This Row],[UNITID]]</f>
        <v>233772</v>
      </c>
      <c r="B3564" s="2" t="str">
        <f>Table19[[#This Row],[OUTCOMES MEASURES]]</f>
        <v>First-Time, Full-Time Cohort</v>
      </c>
      <c r="C3564" s="8">
        <f>Table19[[#This Row],[Growth Rate]]</f>
        <v>-0.32124849939975991</v>
      </c>
      <c r="D3564">
        <f>Table20[[#This Row],[UNITID]]</f>
        <v>233772</v>
      </c>
      <c r="E3564" s="8">
        <f>Table20[[#This Row],[Growth Rate]]</f>
        <v>-0.24560482812909998</v>
      </c>
      <c r="F3564">
        <f>Table21[[#This Row],[UNITID]]</f>
        <v>233772</v>
      </c>
      <c r="G3564" s="8">
        <f>Table21[[#This Row],[Growth Rate]]</f>
        <v>-0.24343369634849454</v>
      </c>
      <c r="H3564">
        <f>Table5[[#This Row],[UNITID]]</f>
        <v>233772</v>
      </c>
      <c r="I3564" s="8">
        <f>Table5[[#This Row],[Growth Rate]]</f>
        <v>-0.20451482479784366</v>
      </c>
    </row>
    <row r="3565" spans="1:9" hidden="1">
      <c r="A3565">
        <f>Table19[[#This Row],[UNITID]]</f>
        <v>233772</v>
      </c>
      <c r="B3565" t="str">
        <f>Table19[[#This Row],[OUTCOMES MEASURES]]</f>
        <v>Exclusions to cohort</v>
      </c>
      <c r="C3565" s="7" t="str">
        <f>Table19[[#This Row],[Growth Rate]]</f>
        <v/>
      </c>
      <c r="D3565">
        <f>Table20[[#This Row],[UNITID]]</f>
        <v>233772</v>
      </c>
      <c r="E3565" s="7" t="str">
        <f>Table20[[#This Row],[Growth Rate]]</f>
        <v/>
      </c>
      <c r="F3565">
        <f>Table21[[#This Row],[UNITID]]</f>
        <v>233772</v>
      </c>
      <c r="G3565" s="7" t="str">
        <f>Table21[[#This Row],[Growth Rate]]</f>
        <v/>
      </c>
      <c r="H3565">
        <f>Table5[[#This Row],[UNITID]]</f>
        <v>233772</v>
      </c>
      <c r="I3565" s="7" t="str">
        <f>Table5[[#This Row],[Growth Rate]]</f>
        <v/>
      </c>
    </row>
    <row r="3566" spans="1:9" ht="14.25">
      <c r="A3566" s="63">
        <f>Table19[[#This Row],[UNITID]]</f>
        <v>233772</v>
      </c>
      <c r="B3566" s="63" t="str">
        <f>Table19[[#This Row],[OUTCOMES MEASURES]]</f>
        <v>Adjusted cohort</v>
      </c>
      <c r="C3566" s="64">
        <f>Table19[[#This Row],[Growth Rate]]</f>
        <v>-0.32124849939975991</v>
      </c>
      <c r="D3566">
        <f>Table20[[#This Row],[UNITID]]</f>
        <v>233772</v>
      </c>
      <c r="E3566" s="64">
        <f>Table20[[#This Row],[Growth Rate]]</f>
        <v>-0.24560482812909998</v>
      </c>
      <c r="F3566">
        <f>Table21[[#This Row],[UNITID]]</f>
        <v>233772</v>
      </c>
      <c r="G3566" s="155">
        <f>Table21[[#This Row],[Growth Rate]]</f>
        <v>-0.24343369634849454</v>
      </c>
      <c r="H3566">
        <f>Table5[[#This Row],[UNITID]]</f>
        <v>233772</v>
      </c>
      <c r="I3566" s="64">
        <f>Table5[[#This Row],[Growth Rate]]</f>
        <v>-0.20451482479784366</v>
      </c>
    </row>
    <row r="3567" spans="1:9" hidden="1">
      <c r="A3567">
        <f>Table19[[#This Row],[UNITID]]</f>
        <v>233772</v>
      </c>
      <c r="B3567" t="str">
        <f>Table19[[#This Row],[OUTCOMES MEASURES]]</f>
        <v>Number of adjusted cohort receiving a certificate at 4 years</v>
      </c>
      <c r="C3567" s="7">
        <f>Table19[[#This Row],[Growth Rate]]</f>
        <v>0.21081081081081082</v>
      </c>
      <c r="D3567">
        <f>Table20[[#This Row],[UNITID]]</f>
        <v>233772</v>
      </c>
      <c r="E3567" s="7">
        <f>Table20[[#This Row],[Growth Rate]]</f>
        <v>0.35294117647058826</v>
      </c>
      <c r="F3567">
        <f>Table21[[#This Row],[UNITID]]</f>
        <v>233772</v>
      </c>
      <c r="G3567" s="7">
        <f>Table21[[#This Row],[Growth Rate]]</f>
        <v>0.36046511627906974</v>
      </c>
      <c r="H3567">
        <f>Table5[[#This Row],[UNITID]]</f>
        <v>233772</v>
      </c>
      <c r="I3567" s="7">
        <f>Table5[[#This Row],[Growth Rate]]</f>
        <v>-0.34883720930232559</v>
      </c>
    </row>
    <row r="3568" spans="1:9" hidden="1">
      <c r="A3568">
        <f>Table19[[#This Row],[UNITID]]</f>
        <v>233772</v>
      </c>
      <c r="B3568" t="str">
        <f>Table19[[#This Row],[OUTCOMES MEASURES]]</f>
        <v>Number of adjusted cohort receiving an Associate's degree at 4 years</v>
      </c>
      <c r="C3568" s="7">
        <f>Table19[[#This Row],[Growth Rate]]</f>
        <v>-6.8106312292358806E-2</v>
      </c>
      <c r="D3568">
        <f>Table20[[#This Row],[UNITID]]</f>
        <v>233772</v>
      </c>
      <c r="E3568" s="7">
        <f>Table20[[#This Row],[Growth Rate]]</f>
        <v>0.14102564102564102</v>
      </c>
      <c r="F3568">
        <f>Table21[[#This Row],[UNITID]]</f>
        <v>233772</v>
      </c>
      <c r="G3568" s="7">
        <f>Table21[[#This Row],[Growth Rate]]</f>
        <v>-0.16666666666666666</v>
      </c>
      <c r="H3568">
        <f>Table5[[#This Row],[UNITID]]</f>
        <v>233772</v>
      </c>
      <c r="I3568" s="7">
        <f>Table5[[#This Row],[Growth Rate]]</f>
        <v>-1.9047619047619049E-2</v>
      </c>
    </row>
    <row r="3569" spans="1:9" hidden="1">
      <c r="A3569">
        <f>Table19[[#This Row],[UNITID]]</f>
        <v>233772</v>
      </c>
      <c r="B3569" t="str">
        <f>Table19[[#This Row],[OUTCOMES MEASURES]]</f>
        <v>Number of adjusted cohort receiving a Bachelor's degree at 4 years</v>
      </c>
      <c r="C3569" s="7" t="str">
        <f>Table19[[#This Row],[Growth Rate]]</f>
        <v/>
      </c>
      <c r="D3569">
        <f>Table20[[#This Row],[UNITID]]</f>
        <v>233772</v>
      </c>
      <c r="E3569" s="7" t="str">
        <f>Table20[[#This Row],[Growth Rate]]</f>
        <v/>
      </c>
      <c r="F3569">
        <f>Table21[[#This Row],[UNITID]]</f>
        <v>233772</v>
      </c>
      <c r="G3569" s="7" t="str">
        <f>Table21[[#This Row],[Growth Rate]]</f>
        <v/>
      </c>
      <c r="H3569">
        <f>Table5[[#This Row],[UNITID]]</f>
        <v>233772</v>
      </c>
      <c r="I3569" s="7" t="str">
        <f>Table5[[#This Row],[Growth Rate]]</f>
        <v/>
      </c>
    </row>
    <row r="3570" spans="1:9" hidden="1">
      <c r="A3570">
        <f>Table19[[#This Row],[UNITID]]</f>
        <v>233772</v>
      </c>
      <c r="B3570" s="2" t="str">
        <f>Table19[[#This Row],[OUTCOMES MEASURES]]</f>
        <v>Number of adjusted cohort receiving an award at 4 years</v>
      </c>
      <c r="C3570" s="7">
        <f>Table19[[#This Row],[Growth Rate]]</f>
        <v>-2.5412960609911056E-3</v>
      </c>
      <c r="D3570">
        <f>Table20[[#This Row],[UNITID]]</f>
        <v>233772</v>
      </c>
      <c r="E3570" s="7">
        <f>Table20[[#This Row],[Growth Rate]]</f>
        <v>0.20535714285714285</v>
      </c>
      <c r="F3570">
        <f>Table21[[#This Row],[UNITID]]</f>
        <v>233772</v>
      </c>
      <c r="G3570" s="21">
        <f>Table21[[#This Row],[Growth Rate]]</f>
        <v>-3.4883720930232558E-2</v>
      </c>
      <c r="H3570">
        <f>Table5[[#This Row],[UNITID]]</f>
        <v>233772</v>
      </c>
      <c r="I3570" s="7">
        <f>Table5[[#This Row],[Growth Rate]]</f>
        <v>-0.14454277286135694</v>
      </c>
    </row>
    <row r="3571" spans="1:9" ht="14.25">
      <c r="A3571" s="63">
        <f>Table19[[#This Row],[UNITID]]</f>
        <v>233772</v>
      </c>
      <c r="B3571" s="148" t="str">
        <f>Table19[[#This Row],[OUTCOMES MEASURES]]</f>
        <v>Percent of adjusted cohort receiving an award at 4 years</v>
      </c>
      <c r="C3571" s="156">
        <f>Table19[[#This Row],[Growth Rate]]</f>
        <v>0.47368421052631576</v>
      </c>
      <c r="D3571">
        <f>Table20[[#This Row],[UNITID]]</f>
        <v>233772</v>
      </c>
      <c r="E3571" s="156">
        <f>Table20[[#This Row],[Growth Rate]]</f>
        <v>0.5</v>
      </c>
      <c r="F3571">
        <f>Table21[[#This Row],[UNITID]]</f>
        <v>233772</v>
      </c>
      <c r="G3571" s="157">
        <f>Table21[[#This Row],[Growth Rate]]</f>
        <v>0.27272727272727271</v>
      </c>
      <c r="H3571">
        <f>Table5[[#This Row],[UNITID]]</f>
        <v>233772</v>
      </c>
      <c r="I3571" s="156">
        <f>Table5[[#This Row],[Growth Rate]]</f>
        <v>9.0909090909090912E-2</v>
      </c>
    </row>
    <row r="3572" spans="1:9" hidden="1">
      <c r="A3572">
        <f>Table19[[#This Row],[UNITID]]</f>
        <v>233772</v>
      </c>
      <c r="B3572" t="str">
        <f>Table19[[#This Row],[OUTCOMES MEASURES]]</f>
        <v>Number of adjusted cohort receiving a certificate at 6 years</v>
      </c>
      <c r="C3572" s="7">
        <f>Table19[[#This Row],[Growth Rate]]</f>
        <v>3.5555555555555556E-2</v>
      </c>
      <c r="D3572">
        <f>Table20[[#This Row],[UNITID]]</f>
        <v>233772</v>
      </c>
      <c r="E3572" s="7">
        <f>Table20[[#This Row],[Growth Rate]]</f>
        <v>8.247422680412371E-2</v>
      </c>
      <c r="F3572">
        <f>Table21[[#This Row],[UNITID]]</f>
        <v>233772</v>
      </c>
      <c r="G3572" s="7">
        <f>Table21[[#This Row],[Growth Rate]]</f>
        <v>0.26041666666666669</v>
      </c>
      <c r="H3572">
        <f>Table5[[#This Row],[UNITID]]</f>
        <v>233772</v>
      </c>
      <c r="I3572" s="7">
        <f>Table5[[#This Row],[Growth Rate]]</f>
        <v>-0.38666666666666666</v>
      </c>
    </row>
    <row r="3573" spans="1:9" hidden="1">
      <c r="A3573">
        <f>Table19[[#This Row],[UNITID]]</f>
        <v>233772</v>
      </c>
      <c r="B3573" t="str">
        <f>Table19[[#This Row],[OUTCOMES MEASURES]]</f>
        <v>Number of adjusted cohort receiving an Associate's degree at 6 years</v>
      </c>
      <c r="C3573" s="7">
        <f>Table19[[#This Row],[Growth Rate]]</f>
        <v>-0.15463917525773196</v>
      </c>
      <c r="D3573">
        <f>Table20[[#This Row],[UNITID]]</f>
        <v>233772</v>
      </c>
      <c r="E3573" s="7">
        <f>Table20[[#This Row],[Growth Rate]]</f>
        <v>-0.12643678160919541</v>
      </c>
      <c r="F3573">
        <f>Table21[[#This Row],[UNITID]]</f>
        <v>233772</v>
      </c>
      <c r="G3573" s="7">
        <f>Table21[[#This Row],[Growth Rate]]</f>
        <v>-0.22829581993569131</v>
      </c>
      <c r="H3573">
        <f>Table5[[#This Row],[UNITID]]</f>
        <v>233772</v>
      </c>
      <c r="I3573" s="7">
        <f>Table5[[#This Row],[Growth Rate]]</f>
        <v>-0.1048951048951049</v>
      </c>
    </row>
    <row r="3574" spans="1:9" hidden="1">
      <c r="A3574">
        <f>Table19[[#This Row],[UNITID]]</f>
        <v>233772</v>
      </c>
      <c r="B3574" t="str">
        <f>Table19[[#This Row],[OUTCOMES MEASURES]]</f>
        <v>Number of adjusted cohort receiving a Bachelor's degree at 6 years</v>
      </c>
      <c r="C3574" s="7" t="str">
        <f>Table19[[#This Row],[Growth Rate]]</f>
        <v/>
      </c>
      <c r="D3574">
        <f>Table20[[#This Row],[UNITID]]</f>
        <v>233772</v>
      </c>
      <c r="E3574" s="7" t="str">
        <f>Table20[[#This Row],[Growth Rate]]</f>
        <v/>
      </c>
      <c r="F3574">
        <f>Table21[[#This Row],[UNITID]]</f>
        <v>233772</v>
      </c>
      <c r="G3574" s="7" t="str">
        <f>Table21[[#This Row],[Growth Rate]]</f>
        <v/>
      </c>
      <c r="H3574">
        <f>Table5[[#This Row],[UNITID]]</f>
        <v>233772</v>
      </c>
      <c r="I3574" s="7" t="str">
        <f>Table5[[#This Row],[Growth Rate]]</f>
        <v/>
      </c>
    </row>
    <row r="3575" spans="1:9" hidden="1">
      <c r="A3575">
        <f>Table19[[#This Row],[UNITID]]</f>
        <v>233772</v>
      </c>
      <c r="B3575" s="2" t="str">
        <f>Table19[[#This Row],[OUTCOMES MEASURES]]</f>
        <v>Number of adjusted cohort receiving an award at 6 years</v>
      </c>
      <c r="C3575" s="7">
        <f>Table19[[#This Row],[Growth Rate]]</f>
        <v>-0.11188811188811189</v>
      </c>
      <c r="D3575">
        <f>Table20[[#This Row],[UNITID]]</f>
        <v>233772</v>
      </c>
      <c r="E3575" s="7">
        <f>Table20[[#This Row],[Growth Rate]]</f>
        <v>-6.9832402234636867E-2</v>
      </c>
      <c r="F3575">
        <f>Table21[[#This Row],[UNITID]]</f>
        <v>233772</v>
      </c>
      <c r="G3575" s="21">
        <f>Table21[[#This Row],[Growth Rate]]</f>
        <v>-0.11302211302211303</v>
      </c>
      <c r="H3575">
        <f>Table5[[#This Row],[UNITID]]</f>
        <v>233772</v>
      </c>
      <c r="I3575" s="7">
        <f>Table5[[#This Row],[Growth Rate]]</f>
        <v>-0.20183486238532111</v>
      </c>
    </row>
    <row r="3576" spans="1:9" ht="14.25">
      <c r="A3576" s="63">
        <f>Table19[[#This Row],[UNITID]]</f>
        <v>233772</v>
      </c>
      <c r="B3576" s="148" t="str">
        <f>Table19[[#This Row],[OUTCOMES MEASURES]]</f>
        <v>Percent of adjusted cohort receiving an award at 6 years</v>
      </c>
      <c r="C3576" s="156">
        <f>Table19[[#This Row],[Growth Rate]]</f>
        <v>0.29166666666666669</v>
      </c>
      <c r="D3576">
        <f>Table20[[#This Row],[UNITID]]</f>
        <v>233772</v>
      </c>
      <c r="E3576" s="156">
        <f>Table20[[#This Row],[Growth Rate]]</f>
        <v>0.33333333333333331</v>
      </c>
      <c r="F3576">
        <f>Table21[[#This Row],[UNITID]]</f>
        <v>233772</v>
      </c>
      <c r="G3576" s="157">
        <f>Table21[[#This Row],[Growth Rate]]</f>
        <v>0.19230769230769232</v>
      </c>
      <c r="H3576">
        <f>Table5[[#This Row],[UNITID]]</f>
        <v>233772</v>
      </c>
      <c r="I3576" s="156">
        <f>Table5[[#This Row],[Growth Rate]]</f>
        <v>0</v>
      </c>
    </row>
    <row r="3577" spans="1:9" hidden="1">
      <c r="A3577">
        <f>Table19[[#This Row],[UNITID]]</f>
        <v>233772</v>
      </c>
      <c r="B3577" t="str">
        <f>Table19[[#This Row],[OUTCOMES MEASURES]]</f>
        <v>Number of adjusted cohort receiving a certificate at 8 years</v>
      </c>
      <c r="C3577" s="7">
        <f>Table19[[#This Row],[Growth Rate]]</f>
        <v>-3.2388663967611336E-2</v>
      </c>
      <c r="D3577">
        <f>Table20[[#This Row],[UNITID]]</f>
        <v>233772</v>
      </c>
      <c r="E3577" s="7">
        <f>Table20[[#This Row],[Growth Rate]]</f>
        <v>-9.5238095238095233E-2</v>
      </c>
      <c r="F3577">
        <f>Table21[[#This Row],[UNITID]]</f>
        <v>233772</v>
      </c>
      <c r="G3577" s="7">
        <f>Table21[[#This Row],[Growth Rate]]</f>
        <v>0.20388349514563106</v>
      </c>
      <c r="H3577">
        <f>Table5[[#This Row],[UNITID]]</f>
        <v>233772</v>
      </c>
      <c r="I3577" s="7">
        <f>Table5[[#This Row],[Growth Rate]]</f>
        <v>-0.38853503184713378</v>
      </c>
    </row>
    <row r="3578" spans="1:9" hidden="1">
      <c r="A3578">
        <f>Table19[[#This Row],[UNITID]]</f>
        <v>233772</v>
      </c>
      <c r="B3578" t="str">
        <f>Table19[[#This Row],[OUTCOMES MEASURES]]</f>
        <v>Number of adjusted cohort receiving an Associate's degree at 8 years</v>
      </c>
      <c r="C3578" s="7">
        <f>Table19[[#This Row],[Growth Rate]]</f>
        <v>-0.17191283292978207</v>
      </c>
      <c r="D3578">
        <f>Table20[[#This Row],[UNITID]]</f>
        <v>233772</v>
      </c>
      <c r="E3578" s="7">
        <f>Table20[[#This Row],[Growth Rate]]</f>
        <v>-0.12786885245901639</v>
      </c>
      <c r="F3578">
        <f>Table21[[#This Row],[UNITID]]</f>
        <v>233772</v>
      </c>
      <c r="G3578" s="7">
        <f>Table21[[#This Row],[Growth Rate]]</f>
        <v>-0.20689655172413793</v>
      </c>
      <c r="H3578">
        <f>Table5[[#This Row],[UNITID]]</f>
        <v>233772</v>
      </c>
      <c r="I3578" s="7">
        <f>Table5[[#This Row],[Growth Rate]]</f>
        <v>-0.125</v>
      </c>
    </row>
    <row r="3579" spans="1:9" hidden="1">
      <c r="A3579">
        <f>Table19[[#This Row],[UNITID]]</f>
        <v>233772</v>
      </c>
      <c r="B3579" t="str">
        <f>Table19[[#This Row],[OUTCOMES MEASURES]]</f>
        <v>Number of adjusted cohort receiving a Bachelor's degree at 8 years</v>
      </c>
      <c r="C3579" s="7" t="str">
        <f>Table19[[#This Row],[Growth Rate]]</f>
        <v/>
      </c>
      <c r="D3579">
        <f>Table20[[#This Row],[UNITID]]</f>
        <v>233772</v>
      </c>
      <c r="E3579" s="7" t="str">
        <f>Table20[[#This Row],[Growth Rate]]</f>
        <v/>
      </c>
      <c r="F3579">
        <f>Table21[[#This Row],[UNITID]]</f>
        <v>233772</v>
      </c>
      <c r="G3579" s="7" t="str">
        <f>Table21[[#This Row],[Growth Rate]]</f>
        <v/>
      </c>
      <c r="H3579">
        <f>Table5[[#This Row],[UNITID]]</f>
        <v>233772</v>
      </c>
      <c r="I3579" s="7" t="str">
        <f>Table5[[#This Row],[Growth Rate]]</f>
        <v/>
      </c>
    </row>
    <row r="3580" spans="1:9" hidden="1">
      <c r="A3580">
        <f>Table19[[#This Row],[UNITID]]</f>
        <v>233772</v>
      </c>
      <c r="B3580" t="str">
        <f>Table19[[#This Row],[OUTCOMES MEASURES]]</f>
        <v>Number of adjusted cohort receiving an award at 8 years</v>
      </c>
      <c r="C3580" s="7">
        <f>Table19[[#This Row],[Growth Rate]]</f>
        <v>-0.13979496738117428</v>
      </c>
      <c r="D3580">
        <f>Table20[[#This Row],[UNITID]]</f>
        <v>233772</v>
      </c>
      <c r="E3580" s="7">
        <f>Table20[[#This Row],[Growth Rate]]</f>
        <v>-0.11832946635730858</v>
      </c>
      <c r="F3580">
        <f>Table21[[#This Row],[UNITID]]</f>
        <v>233772</v>
      </c>
      <c r="G3580" s="7">
        <f>Table21[[#This Row],[Growth Rate]]</f>
        <v>-0.1066350710900474</v>
      </c>
      <c r="H3580">
        <f>Table5[[#This Row],[UNITID]]</f>
        <v>233772</v>
      </c>
      <c r="I3580" s="7">
        <f>Table5[[#This Row],[Growth Rate]]</f>
        <v>-0.21321961620469082</v>
      </c>
    </row>
    <row r="3581" spans="1:9" hidden="1">
      <c r="A3581">
        <f>Table19[[#This Row],[UNITID]]</f>
        <v>233772</v>
      </c>
      <c r="B3581" t="str">
        <f>Table19[[#This Row],[OUTCOMES MEASURES]]</f>
        <v>Number of adjusted cohort still enrolled at your institution at 8 years</v>
      </c>
      <c r="C3581" s="7">
        <f>Table19[[#This Row],[Growth Rate]]</f>
        <v>4.2253521126760563E-2</v>
      </c>
      <c r="D3581">
        <f>Table20[[#This Row],[UNITID]]</f>
        <v>233772</v>
      </c>
      <c r="E3581" s="7">
        <f>Table20[[#This Row],[Growth Rate]]</f>
        <v>0.12698412698412698</v>
      </c>
      <c r="F3581">
        <f>Table21[[#This Row],[UNITID]]</f>
        <v>233772</v>
      </c>
      <c r="G3581" s="7">
        <f>Table21[[#This Row],[Growth Rate]]</f>
        <v>-0.125</v>
      </c>
      <c r="H3581">
        <f>Table5[[#This Row],[UNITID]]</f>
        <v>233772</v>
      </c>
      <c r="I3581" s="7">
        <f>Table5[[#This Row],[Growth Rate]]</f>
        <v>0.29032258064516131</v>
      </c>
    </row>
    <row r="3582" spans="1:9" hidden="1">
      <c r="A3582">
        <f>Table19[[#This Row],[UNITID]]</f>
        <v>233772</v>
      </c>
      <c r="B3582" t="str">
        <f>Table19[[#This Row],[OUTCOMES MEASURES]]</f>
        <v>Number of adjusted cohort who enrolled subsequently at another institution at 8 years</v>
      </c>
      <c r="C3582" s="7">
        <f>Table19[[#This Row],[Growth Rate]]</f>
        <v>-0.46045197740112992</v>
      </c>
      <c r="D3582">
        <f>Table20[[#This Row],[UNITID]]</f>
        <v>233772</v>
      </c>
      <c r="E3582" s="7">
        <f>Table20[[#This Row],[Growth Rate]]</f>
        <v>-0.30141458106637647</v>
      </c>
      <c r="F3582">
        <f>Table21[[#This Row],[UNITID]]</f>
        <v>233772</v>
      </c>
      <c r="G3582" s="7">
        <f>Table21[[#This Row],[Growth Rate]]</f>
        <v>-0.46006389776357826</v>
      </c>
      <c r="H3582">
        <f>Table5[[#This Row],[UNITID]]</f>
        <v>233772</v>
      </c>
      <c r="I3582" s="7">
        <f>Table5[[#This Row],[Growth Rate]]</f>
        <v>-0.41448382126348227</v>
      </c>
    </row>
    <row r="3583" spans="1:9" hidden="1">
      <c r="A3583">
        <f>Table19[[#This Row],[UNITID]]</f>
        <v>233772</v>
      </c>
      <c r="B3583" s="2" t="str">
        <f>Table19[[#This Row],[OUTCOMES MEASURES]]</f>
        <v>Number of adjusted cohort whose subsequent enrollment status is unknown at 8 years</v>
      </c>
      <c r="C3583" s="8">
        <f>Table19[[#This Row],[Growth Rate]]</f>
        <v>-0.35834609494640124</v>
      </c>
      <c r="D3583">
        <f>Table20[[#This Row],[UNITID]]</f>
        <v>233772</v>
      </c>
      <c r="E3583" s="7">
        <f>Table20[[#This Row],[Growth Rate]]</f>
        <v>-0.25688073394495414</v>
      </c>
      <c r="F3583">
        <f>Table21[[#This Row],[UNITID]]</f>
        <v>233772</v>
      </c>
      <c r="G3583" s="7">
        <f>Table21[[#This Row],[Growth Rate]]</f>
        <v>-0.23441396508728179</v>
      </c>
      <c r="H3583">
        <f>Table5[[#This Row],[UNITID]]</f>
        <v>233772</v>
      </c>
      <c r="I3583" s="7">
        <f>Table5[[#This Row],[Growth Rate]]</f>
        <v>-0.13578889499725125</v>
      </c>
    </row>
    <row r="3584" spans="1:9" hidden="1">
      <c r="A3584">
        <f>Table19[[#This Row],[UNITID]]</f>
        <v>233772</v>
      </c>
      <c r="B3584" s="2" t="str">
        <f>Table19[[#This Row],[OUTCOMES MEASURES]]</f>
        <v>Number of adjusted cohort who did not receive an award from your institution at 8 years</v>
      </c>
      <c r="C3584" s="7">
        <f>Table19[[#This Row],[Growth Rate]]</f>
        <v>-0.38421733505821476</v>
      </c>
      <c r="D3584">
        <f>Table20[[#This Row],[UNITID]]</f>
        <v>233772</v>
      </c>
      <c r="E3584" s="7">
        <f>Table20[[#This Row],[Growth Rate]]</f>
        <v>-0.26183431952662722</v>
      </c>
      <c r="F3584">
        <f>Table21[[#This Row],[UNITID]]</f>
        <v>233772</v>
      </c>
      <c r="G3584" s="21">
        <f>Table21[[#This Row],[Growth Rate]]</f>
        <v>-0.29411764705882354</v>
      </c>
      <c r="H3584">
        <f>Table5[[#This Row],[UNITID]]</f>
        <v>233772</v>
      </c>
      <c r="I3584" s="7">
        <f>Table5[[#This Row],[Growth Rate]]</f>
        <v>-0.2028811524609844</v>
      </c>
    </row>
    <row r="3585" spans="1:9" ht="14.25">
      <c r="A3585" s="63">
        <f>Table19[[#This Row],[UNITID]]</f>
        <v>233772</v>
      </c>
      <c r="B3585" s="148" t="str">
        <f>Table19[[#This Row],[OUTCOMES MEASURES]]</f>
        <v>Percent of adjusted cohort receiving an award at 8 years</v>
      </c>
      <c r="C3585" s="156">
        <f>Table19[[#This Row],[Growth Rate]]</f>
        <v>0.26923076923076922</v>
      </c>
      <c r="D3585">
        <f>Table20[[#This Row],[UNITID]]</f>
        <v>233772</v>
      </c>
      <c r="E3585" s="156">
        <f>Table20[[#This Row],[Growth Rate]]</f>
        <v>0.18181818181818182</v>
      </c>
      <c r="F3585">
        <f>Table21[[#This Row],[UNITID]]</f>
        <v>233772</v>
      </c>
      <c r="G3585" s="157">
        <f>Table21[[#This Row],[Growth Rate]]</f>
        <v>0.18518518518518517</v>
      </c>
      <c r="H3585">
        <f>Table5[[#This Row],[UNITID]]</f>
        <v>233772</v>
      </c>
      <c r="I3585" s="156">
        <f>Table5[[#This Row],[Growth Rate]]</f>
        <v>0</v>
      </c>
    </row>
    <row r="3586" spans="1:9" hidden="1">
      <c r="A3586">
        <f>Table19[[#This Row],[UNITID]]</f>
        <v>233772</v>
      </c>
      <c r="B3586" s="2" t="str">
        <f>Table19[[#This Row],[OUTCOMES MEASURES]]</f>
        <v>Percent of adjusted cohort still or subsequently enrolled at 8 years</v>
      </c>
      <c r="C3586" s="8">
        <f>Table19[[#This Row],[Growth Rate]]</f>
        <v>-0.14814814814814814</v>
      </c>
      <c r="D3586">
        <f>Table20[[#This Row],[UNITID]]</f>
        <v>233772</v>
      </c>
      <c r="E3586" s="7">
        <f>Table20[[#This Row],[Growth Rate]]</f>
        <v>-3.8461538461538464E-2</v>
      </c>
      <c r="F3586">
        <f>Table21[[#This Row],[UNITID]]</f>
        <v>233772</v>
      </c>
      <c r="G3586" s="21">
        <f>Table21[[#This Row],[Growth Rate]]</f>
        <v>-0.27272727272727271</v>
      </c>
      <c r="H3586">
        <f>Table5[[#This Row],[UNITID]]</f>
        <v>233772</v>
      </c>
      <c r="I3586" s="7">
        <f>Table5[[#This Row],[Growth Rate]]</f>
        <v>-0.21739130434782608</v>
      </c>
    </row>
    <row r="3587" spans="1:9" ht="14.25">
      <c r="A3587" s="63">
        <f>Table19[[#This Row],[UNITID]]</f>
        <v>233772</v>
      </c>
      <c r="B3587" s="148" t="str">
        <f>Table19[[#This Row],[OUTCOMES MEASURES]]</f>
        <v>Percent of adjusted cohort still enrolled at your institution at 8 years</v>
      </c>
      <c r="C3587" s="156">
        <f>Table19[[#This Row],[Growth Rate]]</f>
        <v>0.5</v>
      </c>
      <c r="D3587">
        <f>Table20[[#This Row],[UNITID]]</f>
        <v>233772</v>
      </c>
      <c r="E3587" s="156">
        <f>Table20[[#This Row],[Growth Rate]]</f>
        <v>0</v>
      </c>
      <c r="F3587">
        <f>Table21[[#This Row],[UNITID]]</f>
        <v>233772</v>
      </c>
      <c r="G3587" s="158">
        <f>Table21[[#This Row],[Growth Rate]]</f>
        <v>0</v>
      </c>
      <c r="H3587">
        <f>Table5[[#This Row],[UNITID]]</f>
        <v>233772</v>
      </c>
      <c r="I3587" s="156">
        <f>Table5[[#This Row],[Growth Rate]]</f>
        <v>1</v>
      </c>
    </row>
    <row r="3588" spans="1:9" ht="14.25">
      <c r="A3588" s="63">
        <f>Table19[[#This Row],[UNITID]]</f>
        <v>233772</v>
      </c>
      <c r="B3588" s="148" t="str">
        <f>Table19[[#This Row],[OUTCOMES MEASURES]]</f>
        <v>Percent of adjusted cohort enrolled subsequently at another institution at 8 years</v>
      </c>
      <c r="C3588" s="156">
        <f>Table19[[#This Row],[Growth Rate]]</f>
        <v>-0.2</v>
      </c>
      <c r="D3588">
        <f>Table20[[#This Row],[UNITID]]</f>
        <v>233772</v>
      </c>
      <c r="E3588" s="64">
        <f>Table20[[#This Row],[Growth Rate]]</f>
        <v>-8.3333333333333329E-2</v>
      </c>
      <c r="F3588">
        <f>Table21[[#This Row],[UNITID]]</f>
        <v>233772</v>
      </c>
      <c r="G3588" s="158">
        <f>Table21[[#This Row],[Growth Rate]]</f>
        <v>-0.3</v>
      </c>
      <c r="H3588">
        <f>Table5[[#This Row],[UNITID]]</f>
        <v>233772</v>
      </c>
      <c r="I3588" s="64">
        <f>Table5[[#This Row],[Growth Rate]]</f>
        <v>-0.27272727272727271</v>
      </c>
    </row>
    <row r="3589" spans="1:9" hidden="1">
      <c r="A3589">
        <f>Table19[[#This Row],[UNITID]]</f>
        <v>233772</v>
      </c>
      <c r="B3589" s="2" t="str">
        <f>Table19[[#This Row],[OUTCOMES MEASURES]]</f>
        <v>Percent of adjusted cohort enrollment status unknown at 8 years</v>
      </c>
      <c r="C3589" s="8">
        <f>Table19[[#This Row],[Growth Rate]]</f>
        <v>-6.3829787234042548E-2</v>
      </c>
      <c r="D3589">
        <f>Table20[[#This Row],[UNITID]]</f>
        <v>233772</v>
      </c>
      <c r="E3589" s="8">
        <f>Table20[[#This Row],[Growth Rate]]</f>
        <v>-1.5873015873015872E-2</v>
      </c>
      <c r="F3589">
        <f>Table21[[#This Row],[UNITID]]</f>
        <v>233772</v>
      </c>
      <c r="G3589" s="8">
        <f>Table21[[#This Row],[Growth Rate]]</f>
        <v>1.9607843137254902E-2</v>
      </c>
      <c r="H3589">
        <f>Table5[[#This Row],[UNITID]]</f>
        <v>233772</v>
      </c>
      <c r="I3589" s="8">
        <f>Table5[[#This Row],[Growth Rate]]</f>
        <v>9.8360655737704916E-2</v>
      </c>
    </row>
    <row r="3590" spans="1:9" hidden="1">
      <c r="A3590">
        <f>Table19[[#This Row],[UNITID]]</f>
        <v>234669</v>
      </c>
      <c r="B3590" s="2" t="str">
        <f>Table19[[#This Row],[OUTCOMES MEASURES]]</f>
        <v>First-Time, Full-Time Cohort</v>
      </c>
      <c r="C3590" s="8">
        <f>Table19[[#This Row],[Growth Rate]]</f>
        <v>-8.4243369734789394E-2</v>
      </c>
      <c r="D3590">
        <f>Table20[[#This Row],[UNITID]]</f>
        <v>234669</v>
      </c>
      <c r="E3590" s="8">
        <f>Table20[[#This Row],[Growth Rate]]</f>
        <v>-0.10235131396957123</v>
      </c>
      <c r="F3590">
        <f>Table21[[#This Row],[UNITID]]</f>
        <v>234669</v>
      </c>
      <c r="G3590" s="8">
        <f>Table21[[#This Row],[Growth Rate]]</f>
        <v>-6.4920273348519367E-2</v>
      </c>
      <c r="H3590">
        <f>Table5[[#This Row],[UNITID]]</f>
        <v>234669</v>
      </c>
      <c r="I3590" s="8">
        <f>Table5[[#This Row],[Growth Rate]]</f>
        <v>-0.10085122131754257</v>
      </c>
    </row>
    <row r="3591" spans="1:9" hidden="1">
      <c r="A3591">
        <f>Table19[[#This Row],[UNITID]]</f>
        <v>234669</v>
      </c>
      <c r="B3591" t="str">
        <f>Table19[[#This Row],[OUTCOMES MEASURES]]</f>
        <v>Exclusions to cohort</v>
      </c>
      <c r="C3591" s="7" t="str">
        <f>Table19[[#This Row],[Growth Rate]]</f>
        <v/>
      </c>
      <c r="D3591">
        <f>Table20[[#This Row],[UNITID]]</f>
        <v>234669</v>
      </c>
      <c r="E3591" s="7" t="str">
        <f>Table20[[#This Row],[Growth Rate]]</f>
        <v/>
      </c>
      <c r="F3591">
        <f>Table21[[#This Row],[UNITID]]</f>
        <v>234669</v>
      </c>
      <c r="G3591" s="7" t="str">
        <f>Table21[[#This Row],[Growth Rate]]</f>
        <v/>
      </c>
      <c r="H3591">
        <f>Table5[[#This Row],[UNITID]]</f>
        <v>234669</v>
      </c>
      <c r="I3591" s="7" t="str">
        <f>Table5[[#This Row],[Growth Rate]]</f>
        <v/>
      </c>
    </row>
    <row r="3592" spans="1:9" ht="14.25">
      <c r="A3592" s="63">
        <f>Table19[[#This Row],[UNITID]]</f>
        <v>234669</v>
      </c>
      <c r="B3592" s="63" t="str">
        <f>Table19[[#This Row],[OUTCOMES MEASURES]]</f>
        <v>Adjusted cohort</v>
      </c>
      <c r="C3592" s="64">
        <f>Table19[[#This Row],[Growth Rate]]</f>
        <v>-8.4243369734789394E-2</v>
      </c>
      <c r="D3592">
        <f>Table20[[#This Row],[UNITID]]</f>
        <v>234669</v>
      </c>
      <c r="E3592" s="64">
        <f>Table20[[#This Row],[Growth Rate]]</f>
        <v>-0.10235131396957123</v>
      </c>
      <c r="F3592">
        <f>Table21[[#This Row],[UNITID]]</f>
        <v>234669</v>
      </c>
      <c r="G3592" s="155">
        <f>Table21[[#This Row],[Growth Rate]]</f>
        <v>-6.4920273348519367E-2</v>
      </c>
      <c r="H3592">
        <f>Table5[[#This Row],[UNITID]]</f>
        <v>234669</v>
      </c>
      <c r="I3592" s="64">
        <f>Table5[[#This Row],[Growth Rate]]</f>
        <v>-0.10085122131754257</v>
      </c>
    </row>
    <row r="3593" spans="1:9" hidden="1">
      <c r="A3593">
        <f>Table19[[#This Row],[UNITID]]</f>
        <v>234669</v>
      </c>
      <c r="B3593" t="str">
        <f>Table19[[#This Row],[OUTCOMES MEASURES]]</f>
        <v>Number of adjusted cohort receiving a certificate at 4 years</v>
      </c>
      <c r="C3593" s="7">
        <f>Table19[[#This Row],[Growth Rate]]</f>
        <v>-0.12345679012345678</v>
      </c>
      <c r="D3593">
        <f>Table20[[#This Row],[UNITID]]</f>
        <v>234669</v>
      </c>
      <c r="E3593" s="7">
        <f>Table20[[#This Row],[Growth Rate]]</f>
        <v>-0.4</v>
      </c>
      <c r="F3593">
        <f>Table21[[#This Row],[UNITID]]</f>
        <v>234669</v>
      </c>
      <c r="G3593" s="7">
        <f>Table21[[#This Row],[Growth Rate]]</f>
        <v>-0.53896103896103897</v>
      </c>
      <c r="H3593">
        <f>Table5[[#This Row],[UNITID]]</f>
        <v>234669</v>
      </c>
      <c r="I3593" s="7">
        <f>Table5[[#This Row],[Growth Rate]]</f>
        <v>-0.42105263157894735</v>
      </c>
    </row>
    <row r="3594" spans="1:9" hidden="1">
      <c r="A3594">
        <f>Table19[[#This Row],[UNITID]]</f>
        <v>234669</v>
      </c>
      <c r="B3594" t="str">
        <f>Table19[[#This Row],[OUTCOMES MEASURES]]</f>
        <v>Number of adjusted cohort receiving an Associate's degree at 4 years</v>
      </c>
      <c r="C3594" s="7">
        <f>Table19[[#This Row],[Growth Rate]]</f>
        <v>0.1490066225165563</v>
      </c>
      <c r="D3594">
        <f>Table20[[#This Row],[UNITID]]</f>
        <v>234669</v>
      </c>
      <c r="E3594" s="7">
        <f>Table20[[#This Row],[Growth Rate]]</f>
        <v>0.36249999999999999</v>
      </c>
      <c r="F3594">
        <f>Table21[[#This Row],[UNITID]]</f>
        <v>234669</v>
      </c>
      <c r="G3594" s="7">
        <f>Table21[[#This Row],[Growth Rate]]</f>
        <v>-0.11973018549747048</v>
      </c>
      <c r="H3594">
        <f>Table5[[#This Row],[UNITID]]</f>
        <v>234669</v>
      </c>
      <c r="I3594" s="7">
        <f>Table5[[#This Row],[Growth Rate]]</f>
        <v>-3.0976430976430977E-2</v>
      </c>
    </row>
    <row r="3595" spans="1:9" hidden="1">
      <c r="A3595">
        <f>Table19[[#This Row],[UNITID]]</f>
        <v>234669</v>
      </c>
      <c r="B3595" t="str">
        <f>Table19[[#This Row],[OUTCOMES MEASURES]]</f>
        <v>Number of adjusted cohort receiving a Bachelor's degree at 4 years</v>
      </c>
      <c r="C3595" s="7">
        <f>Table19[[#This Row],[Growth Rate]]</f>
        <v>2.75</v>
      </c>
      <c r="D3595">
        <f>Table20[[#This Row],[UNITID]]</f>
        <v>234669</v>
      </c>
      <c r="E3595" s="7">
        <f>Table20[[#This Row],[Growth Rate]]</f>
        <v>8</v>
      </c>
      <c r="F3595">
        <f>Table21[[#This Row],[UNITID]]</f>
        <v>234669</v>
      </c>
      <c r="G3595" s="7">
        <f>Table21[[#This Row],[Growth Rate]]</f>
        <v>3.1666666666666665</v>
      </c>
      <c r="H3595">
        <f>Table5[[#This Row],[UNITID]]</f>
        <v>234669</v>
      </c>
      <c r="I3595" s="7">
        <f>Table5[[#This Row],[Growth Rate]]</f>
        <v>1.0551181102362204</v>
      </c>
    </row>
    <row r="3596" spans="1:9" hidden="1">
      <c r="A3596">
        <f>Table19[[#This Row],[UNITID]]</f>
        <v>234669</v>
      </c>
      <c r="B3596" s="2" t="str">
        <f>Table19[[#This Row],[OUTCOMES MEASURES]]</f>
        <v>Number of adjusted cohort receiving an award at 4 years</v>
      </c>
      <c r="C3596" s="7">
        <f>Table19[[#This Row],[Growth Rate]]</f>
        <v>0.11886304909560723</v>
      </c>
      <c r="D3596">
        <f>Table20[[#This Row],[UNITID]]</f>
        <v>234669</v>
      </c>
      <c r="E3596" s="7">
        <f>Table20[[#This Row],[Growth Rate]]</f>
        <v>0.16450216450216451</v>
      </c>
      <c r="F3596">
        <f>Table21[[#This Row],[UNITID]]</f>
        <v>234669</v>
      </c>
      <c r="G3596" s="21">
        <f>Table21[[#This Row],[Growth Rate]]</f>
        <v>-5.2593659942363112E-2</v>
      </c>
      <c r="H3596">
        <f>Table5[[#This Row],[UNITID]]</f>
        <v>234669</v>
      </c>
      <c r="I3596" s="7">
        <f>Table5[[#This Row],[Growth Rate]]</f>
        <v>-2.8659160696008188E-2</v>
      </c>
    </row>
    <row r="3597" spans="1:9" ht="14.25">
      <c r="A3597" s="63">
        <f>Table19[[#This Row],[UNITID]]</f>
        <v>234669</v>
      </c>
      <c r="B3597" s="148" t="str">
        <f>Table19[[#This Row],[OUTCOMES MEASURES]]</f>
        <v>Percent of adjusted cohort receiving an award at 4 years</v>
      </c>
      <c r="C3597" s="156">
        <f>Table19[[#This Row],[Growth Rate]]</f>
        <v>0.23333333333333334</v>
      </c>
      <c r="D3597">
        <f>Table20[[#This Row],[UNITID]]</f>
        <v>234669</v>
      </c>
      <c r="E3597" s="156">
        <f>Table20[[#This Row],[Growth Rate]]</f>
        <v>0.3125</v>
      </c>
      <c r="F3597">
        <f>Table21[[#This Row],[UNITID]]</f>
        <v>234669</v>
      </c>
      <c r="G3597" s="157">
        <f>Table21[[#This Row],[Growth Rate]]</f>
        <v>0</v>
      </c>
      <c r="H3597">
        <f>Table5[[#This Row],[UNITID]]</f>
        <v>234669</v>
      </c>
      <c r="I3597" s="156">
        <f>Table5[[#This Row],[Growth Rate]]</f>
        <v>8.3333333333333329E-2</v>
      </c>
    </row>
    <row r="3598" spans="1:9" hidden="1">
      <c r="A3598">
        <f>Table19[[#This Row],[UNITID]]</f>
        <v>234669</v>
      </c>
      <c r="B3598" t="str">
        <f>Table19[[#This Row],[OUTCOMES MEASURES]]</f>
        <v>Number of adjusted cohort receiving a certificate at 6 years</v>
      </c>
      <c r="C3598" s="7">
        <f>Table19[[#This Row],[Growth Rate]]</f>
        <v>-0.15853658536585366</v>
      </c>
      <c r="D3598">
        <f>Table20[[#This Row],[UNITID]]</f>
        <v>234669</v>
      </c>
      <c r="E3598" s="7">
        <f>Table20[[#This Row],[Growth Rate]]</f>
        <v>-0.40845070422535212</v>
      </c>
      <c r="F3598">
        <f>Table21[[#This Row],[UNITID]]</f>
        <v>234669</v>
      </c>
      <c r="G3598" s="7">
        <f>Table21[[#This Row],[Growth Rate]]</f>
        <v>-0.51677852348993292</v>
      </c>
      <c r="H3598">
        <f>Table5[[#This Row],[UNITID]]</f>
        <v>234669</v>
      </c>
      <c r="I3598" s="7">
        <f>Table5[[#This Row],[Growth Rate]]</f>
        <v>-0.42105263157894735</v>
      </c>
    </row>
    <row r="3599" spans="1:9" hidden="1">
      <c r="A3599">
        <f>Table19[[#This Row],[UNITID]]</f>
        <v>234669</v>
      </c>
      <c r="B3599" t="str">
        <f>Table19[[#This Row],[OUTCOMES MEASURES]]</f>
        <v>Number of adjusted cohort receiving an Associate's degree at 6 years</v>
      </c>
      <c r="C3599" s="7">
        <f>Table19[[#This Row],[Growth Rate]]</f>
        <v>0.16257668711656442</v>
      </c>
      <c r="D3599">
        <f>Table20[[#This Row],[UNITID]]</f>
        <v>234669</v>
      </c>
      <c r="E3599" s="7">
        <f>Table20[[#This Row],[Growth Rate]]</f>
        <v>0.26108374384236455</v>
      </c>
      <c r="F3599">
        <f>Table21[[#This Row],[UNITID]]</f>
        <v>234669</v>
      </c>
      <c r="G3599" s="7">
        <f>Table21[[#This Row],[Growth Rate]]</f>
        <v>-0.14378029079159935</v>
      </c>
      <c r="H3599">
        <f>Table5[[#This Row],[UNITID]]</f>
        <v>234669</v>
      </c>
      <c r="I3599" s="7">
        <f>Table5[[#This Row],[Growth Rate]]</f>
        <v>-4.7021943573667714E-2</v>
      </c>
    </row>
    <row r="3600" spans="1:9" hidden="1">
      <c r="A3600">
        <f>Table19[[#This Row],[UNITID]]</f>
        <v>234669</v>
      </c>
      <c r="B3600" t="str">
        <f>Table19[[#This Row],[OUTCOMES MEASURES]]</f>
        <v>Number of adjusted cohort receiving a Bachelor's degree at 6 years</v>
      </c>
      <c r="C3600" s="7">
        <f>Table19[[#This Row],[Growth Rate]]</f>
        <v>1.6428571428571428</v>
      </c>
      <c r="D3600">
        <f>Table20[[#This Row],[UNITID]]</f>
        <v>234669</v>
      </c>
      <c r="E3600" s="7">
        <f>Table20[[#This Row],[Growth Rate]]</f>
        <v>2.7142857142857144</v>
      </c>
      <c r="F3600">
        <f>Table21[[#This Row],[UNITID]]</f>
        <v>234669</v>
      </c>
      <c r="G3600" s="7">
        <f>Table21[[#This Row],[Growth Rate]]</f>
        <v>2.323943661971831</v>
      </c>
      <c r="H3600">
        <f>Table5[[#This Row],[UNITID]]</f>
        <v>234669</v>
      </c>
      <c r="I3600" s="7">
        <f>Table5[[#This Row],[Growth Rate]]</f>
        <v>0.92771084337349397</v>
      </c>
    </row>
    <row r="3601" spans="1:9" hidden="1">
      <c r="A3601">
        <f>Table19[[#This Row],[UNITID]]</f>
        <v>234669</v>
      </c>
      <c r="B3601" s="2" t="str">
        <f>Table19[[#This Row],[OUTCOMES MEASURES]]</f>
        <v>Number of adjusted cohort receiving an award at 6 years</v>
      </c>
      <c r="C3601" s="7">
        <f>Table19[[#This Row],[Growth Rate]]</f>
        <v>0.14928909952606634</v>
      </c>
      <c r="D3601">
        <f>Table20[[#This Row],[UNITID]]</f>
        <v>234669</v>
      </c>
      <c r="E3601" s="7">
        <f>Table20[[#This Row],[Growth Rate]]</f>
        <v>0.15302491103202848</v>
      </c>
      <c r="F3601">
        <f>Table21[[#This Row],[UNITID]]</f>
        <v>234669</v>
      </c>
      <c r="G3601" s="21">
        <f>Table21[[#This Row],[Growth Rate]]</f>
        <v>-6.1728395061728392E-2</v>
      </c>
      <c r="H3601">
        <f>Table5[[#This Row],[UNITID]]</f>
        <v>234669</v>
      </c>
      <c r="I3601" s="7">
        <f>Table5[[#This Row],[Growth Rate]]</f>
        <v>-3.0908226343319068E-2</v>
      </c>
    </row>
    <row r="3602" spans="1:9" ht="14.25">
      <c r="A3602" s="63">
        <f>Table19[[#This Row],[UNITID]]</f>
        <v>234669</v>
      </c>
      <c r="B3602" s="148" t="str">
        <f>Table19[[#This Row],[OUTCOMES MEASURES]]</f>
        <v>Percent of adjusted cohort receiving an award at 6 years</v>
      </c>
      <c r="C3602" s="156">
        <f>Table19[[#This Row],[Growth Rate]]</f>
        <v>0.24242424242424243</v>
      </c>
      <c r="D3602">
        <f>Table20[[#This Row],[UNITID]]</f>
        <v>234669</v>
      </c>
      <c r="E3602" s="156">
        <f>Table20[[#This Row],[Growth Rate]]</f>
        <v>0.31578947368421051</v>
      </c>
      <c r="F3602">
        <f>Table21[[#This Row],[UNITID]]</f>
        <v>234669</v>
      </c>
      <c r="G3602" s="157">
        <f>Table21[[#This Row],[Growth Rate]]</f>
        <v>1.8181818181818181E-2</v>
      </c>
      <c r="H3602">
        <f>Table5[[#This Row],[UNITID]]</f>
        <v>234669</v>
      </c>
      <c r="I3602" s="156">
        <f>Table5[[#This Row],[Growth Rate]]</f>
        <v>7.6923076923076927E-2</v>
      </c>
    </row>
    <row r="3603" spans="1:9" hidden="1">
      <c r="A3603">
        <f>Table19[[#This Row],[UNITID]]</f>
        <v>234669</v>
      </c>
      <c r="B3603" t="str">
        <f>Table19[[#This Row],[OUTCOMES MEASURES]]</f>
        <v>Number of adjusted cohort receiving a certificate at 8 years</v>
      </c>
      <c r="C3603" s="7">
        <f>Table19[[#This Row],[Growth Rate]]</f>
        <v>-0.12195121951219512</v>
      </c>
      <c r="D3603">
        <f>Table20[[#This Row],[UNITID]]</f>
        <v>234669</v>
      </c>
      <c r="E3603" s="7">
        <f>Table20[[#This Row],[Growth Rate]]</f>
        <v>-0.44285714285714284</v>
      </c>
      <c r="F3603">
        <f>Table21[[#This Row],[UNITID]]</f>
        <v>234669</v>
      </c>
      <c r="G3603" s="7">
        <f>Table21[[#This Row],[Growth Rate]]</f>
        <v>-0.50344827586206897</v>
      </c>
      <c r="H3603">
        <f>Table5[[#This Row],[UNITID]]</f>
        <v>234669</v>
      </c>
      <c r="I3603" s="7">
        <f>Table5[[#This Row],[Growth Rate]]</f>
        <v>-0.42182890855457228</v>
      </c>
    </row>
    <row r="3604" spans="1:9" hidden="1">
      <c r="A3604">
        <f>Table19[[#This Row],[UNITID]]</f>
        <v>234669</v>
      </c>
      <c r="B3604" t="str">
        <f>Table19[[#This Row],[OUTCOMES MEASURES]]</f>
        <v>Number of adjusted cohort receiving an Associate's degree at 8 years</v>
      </c>
      <c r="C3604" s="7">
        <f>Table19[[#This Row],[Growth Rate]]</f>
        <v>0.14880952380952381</v>
      </c>
      <c r="D3604">
        <f>Table20[[#This Row],[UNITID]]</f>
        <v>234669</v>
      </c>
      <c r="E3604" s="7">
        <f>Table20[[#This Row],[Growth Rate]]</f>
        <v>0.17272727272727273</v>
      </c>
      <c r="F3604">
        <f>Table21[[#This Row],[UNITID]]</f>
        <v>234669</v>
      </c>
      <c r="G3604" s="7">
        <f>Table21[[#This Row],[Growth Rate]]</f>
        <v>-0.14686998394863562</v>
      </c>
      <c r="H3604">
        <f>Table5[[#This Row],[UNITID]]</f>
        <v>234669</v>
      </c>
      <c r="I3604" s="7">
        <f>Table5[[#This Row],[Growth Rate]]</f>
        <v>-4.885590599876314E-2</v>
      </c>
    </row>
    <row r="3605" spans="1:9" hidden="1">
      <c r="A3605">
        <f>Table19[[#This Row],[UNITID]]</f>
        <v>234669</v>
      </c>
      <c r="B3605" t="str">
        <f>Table19[[#This Row],[OUTCOMES MEASURES]]</f>
        <v>Number of adjusted cohort receiving a Bachelor's degree at 8 years</v>
      </c>
      <c r="C3605" s="7">
        <f>Table19[[#This Row],[Growth Rate]]</f>
        <v>1.4736842105263157</v>
      </c>
      <c r="D3605">
        <f>Table20[[#This Row],[UNITID]]</f>
        <v>234669</v>
      </c>
      <c r="E3605" s="7">
        <f>Table20[[#This Row],[Growth Rate]]</f>
        <v>2.1538461538461537</v>
      </c>
      <c r="F3605">
        <f>Table21[[#This Row],[UNITID]]</f>
        <v>234669</v>
      </c>
      <c r="G3605" s="7">
        <f>Table21[[#This Row],[Growth Rate]]</f>
        <v>1.8777777777777778</v>
      </c>
      <c r="H3605">
        <f>Table5[[#This Row],[UNITID]]</f>
        <v>234669</v>
      </c>
      <c r="I3605" s="7">
        <f>Table5[[#This Row],[Growth Rate]]</f>
        <v>0.74876847290640391</v>
      </c>
    </row>
    <row r="3606" spans="1:9" hidden="1">
      <c r="A3606">
        <f>Table19[[#This Row],[UNITID]]</f>
        <v>234669</v>
      </c>
      <c r="B3606" t="str">
        <f>Table19[[#This Row],[OUTCOMES MEASURES]]</f>
        <v>Number of adjusted cohort receiving an award at 8 years</v>
      </c>
      <c r="C3606" s="7">
        <f>Table19[[#This Row],[Growth Rate]]</f>
        <v>0.15560640732265446</v>
      </c>
      <c r="D3606">
        <f>Table20[[#This Row],[UNITID]]</f>
        <v>234669</v>
      </c>
      <c r="E3606" s="7">
        <f>Table20[[#This Row],[Growth Rate]]</f>
        <v>0.11551155115511551</v>
      </c>
      <c r="F3606">
        <f>Table21[[#This Row],[UNITID]]</f>
        <v>234669</v>
      </c>
      <c r="G3606" s="7">
        <f>Table21[[#This Row],[Growth Rate]]</f>
        <v>-5.8744091829844698E-2</v>
      </c>
      <c r="H3606">
        <f>Table5[[#This Row],[UNITID]]</f>
        <v>234669</v>
      </c>
      <c r="I3606" s="7">
        <f>Table5[[#This Row],[Growth Rate]]</f>
        <v>-3.2422417786012042E-2</v>
      </c>
    </row>
    <row r="3607" spans="1:9" hidden="1">
      <c r="A3607">
        <f>Table19[[#This Row],[UNITID]]</f>
        <v>234669</v>
      </c>
      <c r="B3607" t="str">
        <f>Table19[[#This Row],[OUTCOMES MEASURES]]</f>
        <v>Number of adjusted cohort still enrolled at your institution at 8 years</v>
      </c>
      <c r="C3607" s="7">
        <f>Table19[[#This Row],[Growth Rate]]</f>
        <v>-0.61538461538461542</v>
      </c>
      <c r="D3607">
        <f>Table20[[#This Row],[UNITID]]</f>
        <v>234669</v>
      </c>
      <c r="E3607" s="7">
        <f>Table20[[#This Row],[Growth Rate]]</f>
        <v>-0.45</v>
      </c>
      <c r="F3607">
        <f>Table21[[#This Row],[UNITID]]</f>
        <v>234669</v>
      </c>
      <c r="G3607" s="7">
        <f>Table21[[#This Row],[Growth Rate]]</f>
        <v>-0.10526315789473684</v>
      </c>
      <c r="H3607">
        <f>Table5[[#This Row],[UNITID]]</f>
        <v>234669</v>
      </c>
      <c r="I3607" s="7">
        <f>Table5[[#This Row],[Growth Rate]]</f>
        <v>-0.34065934065934067</v>
      </c>
    </row>
    <row r="3608" spans="1:9" hidden="1">
      <c r="A3608">
        <f>Table19[[#This Row],[UNITID]]</f>
        <v>234669</v>
      </c>
      <c r="B3608" t="str">
        <f>Table19[[#This Row],[OUTCOMES MEASURES]]</f>
        <v>Number of adjusted cohort who enrolled subsequently at another institution at 8 years</v>
      </c>
      <c r="C3608" s="7">
        <f>Table19[[#This Row],[Growth Rate]]</f>
        <v>-0.26066350710900477</v>
      </c>
      <c r="D3608">
        <f>Table20[[#This Row],[UNITID]]</f>
        <v>234669</v>
      </c>
      <c r="E3608" s="7">
        <f>Table20[[#This Row],[Growth Rate]]</f>
        <v>-0.17068273092369479</v>
      </c>
      <c r="F3608">
        <f>Table21[[#This Row],[UNITID]]</f>
        <v>234669</v>
      </c>
      <c r="G3608" s="7">
        <f>Table21[[#This Row],[Growth Rate]]</f>
        <v>-0.1711111111111111</v>
      </c>
      <c r="H3608">
        <f>Table5[[#This Row],[UNITID]]</f>
        <v>234669</v>
      </c>
      <c r="I3608" s="7">
        <f>Table5[[#This Row],[Growth Rate]]</f>
        <v>-0.22193436960276339</v>
      </c>
    </row>
    <row r="3609" spans="1:9" hidden="1">
      <c r="A3609">
        <f>Table19[[#This Row],[UNITID]]</f>
        <v>234669</v>
      </c>
      <c r="B3609" s="2" t="str">
        <f>Table19[[#This Row],[OUTCOMES MEASURES]]</f>
        <v>Number of adjusted cohort whose subsequent enrollment status is unknown at 8 years</v>
      </c>
      <c r="C3609" s="8">
        <f>Table19[[#This Row],[Growth Rate]]</f>
        <v>-0.14146341463414633</v>
      </c>
      <c r="D3609">
        <f>Table20[[#This Row],[UNITID]]</f>
        <v>234669</v>
      </c>
      <c r="E3609" s="7">
        <f>Table20[[#This Row],[Growth Rate]]</f>
        <v>-0.1424</v>
      </c>
      <c r="F3609">
        <f>Table21[[#This Row],[UNITID]]</f>
        <v>234669</v>
      </c>
      <c r="G3609" s="7">
        <f>Table21[[#This Row],[Growth Rate]]</f>
        <v>-7.3099415204678359E-3</v>
      </c>
      <c r="H3609">
        <f>Table5[[#This Row],[UNITID]]</f>
        <v>234669</v>
      </c>
      <c r="I3609" s="7">
        <f>Table5[[#This Row],[Growth Rate]]</f>
        <v>-9.3687374749498994E-2</v>
      </c>
    </row>
    <row r="3610" spans="1:9" hidden="1">
      <c r="A3610">
        <f>Table19[[#This Row],[UNITID]]</f>
        <v>234669</v>
      </c>
      <c r="B3610" s="2" t="str">
        <f>Table19[[#This Row],[OUTCOMES MEASURES]]</f>
        <v>Number of adjusted cohort who did not receive an award from your institution at 8 years</v>
      </c>
      <c r="C3610" s="7">
        <f>Table19[[#This Row],[Growth Rate]]</f>
        <v>-0.20828402366863905</v>
      </c>
      <c r="D3610">
        <f>Table20[[#This Row],[UNITID]]</f>
        <v>234669</v>
      </c>
      <c r="E3610" s="7">
        <f>Table20[[#This Row],[Growth Rate]]</f>
        <v>-0.16010498687664043</v>
      </c>
      <c r="F3610">
        <f>Table21[[#This Row],[UNITID]]</f>
        <v>234669</v>
      </c>
      <c r="G3610" s="21">
        <f>Table21[[#This Row],[Growth Rate]]</f>
        <v>-7.2853425845620115E-2</v>
      </c>
      <c r="H3610">
        <f>Table5[[#This Row],[UNITID]]</f>
        <v>234669</v>
      </c>
      <c r="I3610" s="7">
        <f>Table5[[#This Row],[Growth Rate]]</f>
        <v>-0.14637904468412943</v>
      </c>
    </row>
    <row r="3611" spans="1:9" ht="14.25">
      <c r="A3611" s="63">
        <f>Table19[[#This Row],[UNITID]]</f>
        <v>234669</v>
      </c>
      <c r="B3611" s="148" t="str">
        <f>Table19[[#This Row],[OUTCOMES MEASURES]]</f>
        <v>Percent of adjusted cohort receiving an award at 8 years</v>
      </c>
      <c r="C3611" s="156">
        <f>Table19[[#This Row],[Growth Rate]]</f>
        <v>0.26470588235294118</v>
      </c>
      <c r="D3611">
        <f>Table20[[#This Row],[UNITID]]</f>
        <v>234669</v>
      </c>
      <c r="E3611" s="156">
        <f>Table20[[#This Row],[Growth Rate]]</f>
        <v>0.23809523809523808</v>
      </c>
      <c r="F3611">
        <f>Table21[[#This Row],[UNITID]]</f>
        <v>234669</v>
      </c>
      <c r="G3611" s="157">
        <f>Table21[[#This Row],[Growth Rate]]</f>
        <v>1.7857142857142856E-2</v>
      </c>
      <c r="H3611">
        <f>Table5[[#This Row],[UNITID]]</f>
        <v>234669</v>
      </c>
      <c r="I3611" s="156">
        <f>Table5[[#This Row],[Growth Rate]]</f>
        <v>7.4999999999999997E-2</v>
      </c>
    </row>
    <row r="3612" spans="1:9" hidden="1">
      <c r="A3612">
        <f>Table19[[#This Row],[UNITID]]</f>
        <v>234669</v>
      </c>
      <c r="B3612" s="2" t="str">
        <f>Table19[[#This Row],[OUTCOMES MEASURES]]</f>
        <v>Percent of adjusted cohort still or subsequently enrolled at 8 years</v>
      </c>
      <c r="C3612" s="8">
        <f>Table19[[#This Row],[Growth Rate]]</f>
        <v>-0.20588235294117646</v>
      </c>
      <c r="D3612">
        <f>Table20[[#This Row],[UNITID]]</f>
        <v>234669</v>
      </c>
      <c r="E3612" s="7">
        <f>Table20[[#This Row],[Growth Rate]]</f>
        <v>-8.3333333333333329E-2</v>
      </c>
      <c r="F3612">
        <f>Table21[[#This Row],[UNITID]]</f>
        <v>234669</v>
      </c>
      <c r="G3612" s="21">
        <f>Table21[[#This Row],[Growth Rate]]</f>
        <v>-0.1111111111111111</v>
      </c>
      <c r="H3612">
        <f>Table5[[#This Row],[UNITID]]</f>
        <v>234669</v>
      </c>
      <c r="I3612" s="7">
        <f>Table5[[#This Row],[Growth Rate]]</f>
        <v>-0.13043478260869565</v>
      </c>
    </row>
    <row r="3613" spans="1:9" ht="14.25">
      <c r="A3613" s="63">
        <f>Table19[[#This Row],[UNITID]]</f>
        <v>234669</v>
      </c>
      <c r="B3613" s="148" t="str">
        <f>Table19[[#This Row],[OUTCOMES MEASURES]]</f>
        <v>Percent of adjusted cohort still enrolled at your institution at 8 years</v>
      </c>
      <c r="C3613" s="156">
        <f>Table19[[#This Row],[Growth Rate]]</f>
        <v>-1</v>
      </c>
      <c r="D3613">
        <f>Table20[[#This Row],[UNITID]]</f>
        <v>234669</v>
      </c>
      <c r="E3613" s="156">
        <f>Table20[[#This Row],[Growth Rate]]</f>
        <v>0</v>
      </c>
      <c r="F3613">
        <f>Table21[[#This Row],[UNITID]]</f>
        <v>234669</v>
      </c>
      <c r="G3613" s="158">
        <f>Table21[[#This Row],[Growth Rate]]</f>
        <v>0</v>
      </c>
      <c r="H3613">
        <f>Table5[[#This Row],[UNITID]]</f>
        <v>234669</v>
      </c>
      <c r="I3613" s="156">
        <f>Table5[[#This Row],[Growth Rate]]</f>
        <v>-0.5</v>
      </c>
    </row>
    <row r="3614" spans="1:9" ht="14.25">
      <c r="A3614" s="63">
        <f>Table19[[#This Row],[UNITID]]</f>
        <v>234669</v>
      </c>
      <c r="B3614" s="148" t="str">
        <f>Table19[[#This Row],[OUTCOMES MEASURES]]</f>
        <v>Percent of adjusted cohort enrolled subsequently at another institution at 8 years</v>
      </c>
      <c r="C3614" s="156">
        <f>Table19[[#This Row],[Growth Rate]]</f>
        <v>-0.18181818181818182</v>
      </c>
      <c r="D3614">
        <f>Table20[[#This Row],[UNITID]]</f>
        <v>234669</v>
      </c>
      <c r="E3614" s="64">
        <f>Table20[[#This Row],[Growth Rate]]</f>
        <v>-5.8823529411764705E-2</v>
      </c>
      <c r="F3614">
        <f>Table21[[#This Row],[UNITID]]</f>
        <v>234669</v>
      </c>
      <c r="G3614" s="158">
        <f>Table21[[#This Row],[Growth Rate]]</f>
        <v>-0.11764705882352941</v>
      </c>
      <c r="H3614">
        <f>Table5[[#This Row],[UNITID]]</f>
        <v>234669</v>
      </c>
      <c r="I3614" s="64">
        <f>Table5[[#This Row],[Growth Rate]]</f>
        <v>-9.5238095238095233E-2</v>
      </c>
    </row>
    <row r="3615" spans="1:9" hidden="1">
      <c r="A3615">
        <f>Table19[[#This Row],[UNITID]]</f>
        <v>234669</v>
      </c>
      <c r="B3615" s="2" t="str">
        <f>Table19[[#This Row],[OUTCOMES MEASURES]]</f>
        <v>Percent of adjusted cohort enrollment status unknown at 8 years</v>
      </c>
      <c r="C3615" s="8">
        <f>Table19[[#This Row],[Growth Rate]]</f>
        <v>-6.25E-2</v>
      </c>
      <c r="D3615">
        <f>Table20[[#This Row],[UNITID]]</f>
        <v>234669</v>
      </c>
      <c r="E3615" s="8">
        <f>Table20[[#This Row],[Growth Rate]]</f>
        <v>-4.6511627906976744E-2</v>
      </c>
      <c r="F3615">
        <f>Table21[[#This Row],[UNITID]]</f>
        <v>234669</v>
      </c>
      <c r="G3615" s="8">
        <f>Table21[[#This Row],[Growth Rate]]</f>
        <v>7.6923076923076927E-2</v>
      </c>
      <c r="H3615">
        <f>Table5[[#This Row],[UNITID]]</f>
        <v>234669</v>
      </c>
      <c r="I3615" s="8">
        <f>Table5[[#This Row],[Growth Rate]]</f>
        <v>0</v>
      </c>
    </row>
    <row r="3616" spans="1:9" hidden="1">
      <c r="A3616">
        <f>Table19[[#This Row],[UNITID]]</f>
        <v>234951</v>
      </c>
      <c r="B3616" s="2" t="str">
        <f>Table19[[#This Row],[OUTCOMES MEASURES]]</f>
        <v>First-Time, Full-Time Cohort</v>
      </c>
      <c r="C3616" s="8">
        <f>Table19[[#This Row],[Growth Rate]]</f>
        <v>-9.7496706192358368E-2</v>
      </c>
      <c r="D3616">
        <f>Table20[[#This Row],[UNITID]]</f>
        <v>234951</v>
      </c>
      <c r="E3616" s="8">
        <f>Table20[[#This Row],[Growth Rate]]</f>
        <v>0.26923076923076922</v>
      </c>
      <c r="F3616">
        <f>Table21[[#This Row],[UNITID]]</f>
        <v>234951</v>
      </c>
      <c r="G3616" s="8">
        <f>Table21[[#This Row],[Growth Rate]]</f>
        <v>-0.21548387096774194</v>
      </c>
      <c r="H3616">
        <f>Table5[[#This Row],[UNITID]]</f>
        <v>234951</v>
      </c>
      <c r="I3616" s="8">
        <f>Table5[[#This Row],[Growth Rate]]</f>
        <v>-3.1065088757396449E-2</v>
      </c>
    </row>
    <row r="3617" spans="1:9" hidden="1">
      <c r="A3617">
        <f>Table19[[#This Row],[UNITID]]</f>
        <v>234951</v>
      </c>
      <c r="B3617" t="str">
        <f>Table19[[#This Row],[OUTCOMES MEASURES]]</f>
        <v>Exclusions to cohort</v>
      </c>
      <c r="C3617" s="7" t="str">
        <f>Table19[[#This Row],[Growth Rate]]</f>
        <v/>
      </c>
      <c r="D3617">
        <f>Table20[[#This Row],[UNITID]]</f>
        <v>234951</v>
      </c>
      <c r="E3617" s="7" t="str">
        <f>Table20[[#This Row],[Growth Rate]]</f>
        <v/>
      </c>
      <c r="F3617">
        <f>Table21[[#This Row],[UNITID]]</f>
        <v>234951</v>
      </c>
      <c r="G3617" s="7" t="str">
        <f>Table21[[#This Row],[Growth Rate]]</f>
        <v/>
      </c>
      <c r="H3617">
        <f>Table5[[#This Row],[UNITID]]</f>
        <v>234951</v>
      </c>
      <c r="I3617" s="7" t="str">
        <f>Table5[[#This Row],[Growth Rate]]</f>
        <v/>
      </c>
    </row>
    <row r="3618" spans="1:9" ht="14.25">
      <c r="A3618" s="63">
        <f>Table19[[#This Row],[UNITID]]</f>
        <v>234951</v>
      </c>
      <c r="B3618" s="63" t="str">
        <f>Table19[[#This Row],[OUTCOMES MEASURES]]</f>
        <v>Adjusted cohort</v>
      </c>
      <c r="C3618" s="64">
        <f>Table19[[#This Row],[Growth Rate]]</f>
        <v>-9.7496706192358368E-2</v>
      </c>
      <c r="D3618">
        <f>Table20[[#This Row],[UNITID]]</f>
        <v>234951</v>
      </c>
      <c r="E3618" s="64">
        <f>Table20[[#This Row],[Growth Rate]]</f>
        <v>0.26923076923076922</v>
      </c>
      <c r="F3618">
        <f>Table21[[#This Row],[UNITID]]</f>
        <v>234951</v>
      </c>
      <c r="G3618" s="155">
        <f>Table21[[#This Row],[Growth Rate]]</f>
        <v>-0.21548387096774194</v>
      </c>
      <c r="H3618">
        <f>Table5[[#This Row],[UNITID]]</f>
        <v>234951</v>
      </c>
      <c r="I3618" s="64">
        <f>Table5[[#This Row],[Growth Rate]]</f>
        <v>-3.1065088757396449E-2</v>
      </c>
    </row>
    <row r="3619" spans="1:9" hidden="1">
      <c r="A3619">
        <f>Table19[[#This Row],[UNITID]]</f>
        <v>234951</v>
      </c>
      <c r="B3619" t="str">
        <f>Table19[[#This Row],[OUTCOMES MEASURES]]</f>
        <v>Number of adjusted cohort receiving a certificate at 4 years</v>
      </c>
      <c r="C3619" s="7">
        <f>Table19[[#This Row],[Growth Rate]]</f>
        <v>-0.39215686274509803</v>
      </c>
      <c r="D3619">
        <f>Table20[[#This Row],[UNITID]]</f>
        <v>234951</v>
      </c>
      <c r="E3619" s="7">
        <f>Table20[[#This Row],[Growth Rate]]</f>
        <v>-4.7619047619047616E-2</v>
      </c>
      <c r="F3619">
        <f>Table21[[#This Row],[UNITID]]</f>
        <v>234951</v>
      </c>
      <c r="G3619" s="7">
        <f>Table21[[#This Row],[Growth Rate]]</f>
        <v>-0.32758620689655171</v>
      </c>
      <c r="H3619">
        <f>Table5[[#This Row],[UNITID]]</f>
        <v>234951</v>
      </c>
      <c r="I3619" s="7">
        <f>Table5[[#This Row],[Growth Rate]]</f>
        <v>-0.14705882352941177</v>
      </c>
    </row>
    <row r="3620" spans="1:9" hidden="1">
      <c r="A3620">
        <f>Table19[[#This Row],[UNITID]]</f>
        <v>234951</v>
      </c>
      <c r="B3620" t="str">
        <f>Table19[[#This Row],[OUTCOMES MEASURES]]</f>
        <v>Number of adjusted cohort receiving an Associate's degree at 4 years</v>
      </c>
      <c r="C3620" s="7">
        <f>Table19[[#This Row],[Growth Rate]]</f>
        <v>0.16262975778546712</v>
      </c>
      <c r="D3620">
        <f>Table20[[#This Row],[UNITID]]</f>
        <v>234951</v>
      </c>
      <c r="E3620" s="7">
        <f>Table20[[#This Row],[Growth Rate]]</f>
        <v>0.97435897435897434</v>
      </c>
      <c r="F3620">
        <f>Table21[[#This Row],[UNITID]]</f>
        <v>234951</v>
      </c>
      <c r="G3620" s="7">
        <f>Table21[[#This Row],[Growth Rate]]</f>
        <v>7.2886297376093298E-2</v>
      </c>
      <c r="H3620">
        <f>Table5[[#This Row],[UNITID]]</f>
        <v>234951</v>
      </c>
      <c r="I3620" s="7">
        <f>Table5[[#This Row],[Growth Rate]]</f>
        <v>1.9108280254777069E-2</v>
      </c>
    </row>
    <row r="3621" spans="1:9" hidden="1">
      <c r="A3621">
        <f>Table19[[#This Row],[UNITID]]</f>
        <v>234951</v>
      </c>
      <c r="B3621" t="str">
        <f>Table19[[#This Row],[OUTCOMES MEASURES]]</f>
        <v>Number of adjusted cohort receiving a Bachelor's degree at 4 years</v>
      </c>
      <c r="C3621" s="7" t="str">
        <f>Table19[[#This Row],[Growth Rate]]</f>
        <v/>
      </c>
      <c r="D3621">
        <f>Table20[[#This Row],[UNITID]]</f>
        <v>234951</v>
      </c>
      <c r="E3621" s="7" t="str">
        <f>Table20[[#This Row],[Growth Rate]]</f>
        <v/>
      </c>
      <c r="F3621">
        <f>Table21[[#This Row],[UNITID]]</f>
        <v>234951</v>
      </c>
      <c r="G3621" s="7" t="str">
        <f>Table21[[#This Row],[Growth Rate]]</f>
        <v/>
      </c>
      <c r="H3621">
        <f>Table5[[#This Row],[UNITID]]</f>
        <v>234951</v>
      </c>
      <c r="I3621" s="7" t="str">
        <f>Table5[[#This Row],[Growth Rate]]</f>
        <v/>
      </c>
    </row>
    <row r="3622" spans="1:9" hidden="1">
      <c r="A3622">
        <f>Table19[[#This Row],[UNITID]]</f>
        <v>234951</v>
      </c>
      <c r="B3622" s="2" t="str">
        <f>Table19[[#This Row],[OUTCOMES MEASURES]]</f>
        <v>Number of adjusted cohort receiving an award at 4 years</v>
      </c>
      <c r="C3622" s="7">
        <f>Table19[[#This Row],[Growth Rate]]</f>
        <v>-0.1606886657101865</v>
      </c>
      <c r="D3622">
        <f>Table20[[#This Row],[UNITID]]</f>
        <v>234951</v>
      </c>
      <c r="E3622" s="7">
        <f>Table20[[#This Row],[Growth Rate]]</f>
        <v>0.44444444444444442</v>
      </c>
      <c r="F3622">
        <f>Table21[[#This Row],[UNITID]]</f>
        <v>234951</v>
      </c>
      <c r="G3622" s="21">
        <f>Table21[[#This Row],[Growth Rate]]</f>
        <v>-8.8576158940397345E-2</v>
      </c>
      <c r="H3622">
        <f>Table5[[#This Row],[UNITID]]</f>
        <v>234951</v>
      </c>
      <c r="I3622" s="7">
        <f>Table5[[#This Row],[Growth Rate]]</f>
        <v>-3.8610038610038609E-2</v>
      </c>
    </row>
    <row r="3623" spans="1:9" ht="14.25">
      <c r="A3623" s="63">
        <f>Table19[[#This Row],[UNITID]]</f>
        <v>234951</v>
      </c>
      <c r="B3623" s="148" t="str">
        <f>Table19[[#This Row],[OUTCOMES MEASURES]]</f>
        <v>Percent of adjusted cohort receiving an award at 4 years</v>
      </c>
      <c r="C3623" s="156">
        <f>Table19[[#This Row],[Growth Rate]]</f>
        <v>-6.5217391304347824E-2</v>
      </c>
      <c r="D3623">
        <f>Table20[[#This Row],[UNITID]]</f>
        <v>234951</v>
      </c>
      <c r="E3623" s="156">
        <f>Table20[[#This Row],[Growth Rate]]</f>
        <v>0.15384615384615385</v>
      </c>
      <c r="F3623">
        <f>Table21[[#This Row],[UNITID]]</f>
        <v>234951</v>
      </c>
      <c r="G3623" s="157">
        <f>Table21[[#This Row],[Growth Rate]]</f>
        <v>0.15384615384615385</v>
      </c>
      <c r="H3623">
        <f>Table5[[#This Row],[UNITID]]</f>
        <v>234951</v>
      </c>
      <c r="I3623" s="156">
        <f>Table5[[#This Row],[Growth Rate]]</f>
        <v>0</v>
      </c>
    </row>
    <row r="3624" spans="1:9" hidden="1">
      <c r="A3624">
        <f>Table19[[#This Row],[UNITID]]</f>
        <v>234951</v>
      </c>
      <c r="B3624" t="str">
        <f>Table19[[#This Row],[OUTCOMES MEASURES]]</f>
        <v>Number of adjusted cohort receiving a certificate at 6 years</v>
      </c>
      <c r="C3624" s="7">
        <f>Table19[[#This Row],[Growth Rate]]</f>
        <v>-0.3783783783783784</v>
      </c>
      <c r="D3624">
        <f>Table20[[#This Row],[UNITID]]</f>
        <v>234951</v>
      </c>
      <c r="E3624" s="7">
        <f>Table20[[#This Row],[Growth Rate]]</f>
        <v>2.2222222222222223E-2</v>
      </c>
      <c r="F3624">
        <f>Table21[[#This Row],[UNITID]]</f>
        <v>234951</v>
      </c>
      <c r="G3624" s="7">
        <f>Table21[[#This Row],[Growth Rate]]</f>
        <v>-0.3143418467583497</v>
      </c>
      <c r="H3624">
        <f>Table5[[#This Row],[UNITID]]</f>
        <v>234951</v>
      </c>
      <c r="I3624" s="7">
        <f>Table5[[#This Row],[Growth Rate]]</f>
        <v>-0.13725490196078433</v>
      </c>
    </row>
    <row r="3625" spans="1:9" hidden="1">
      <c r="A3625">
        <f>Table19[[#This Row],[UNITID]]</f>
        <v>234951</v>
      </c>
      <c r="B3625" t="str">
        <f>Table19[[#This Row],[OUTCOMES MEASURES]]</f>
        <v>Number of adjusted cohort receiving an Associate's degree at 6 years</v>
      </c>
      <c r="C3625" s="7">
        <f>Table19[[#This Row],[Growth Rate]]</f>
        <v>0.14147909967845659</v>
      </c>
      <c r="D3625">
        <f>Table20[[#This Row],[UNITID]]</f>
        <v>234951</v>
      </c>
      <c r="E3625" s="7">
        <f>Table20[[#This Row],[Growth Rate]]</f>
        <v>0.84090909090909094</v>
      </c>
      <c r="F3625">
        <f>Table21[[#This Row],[UNITID]]</f>
        <v>234951</v>
      </c>
      <c r="G3625" s="7">
        <f>Table21[[#This Row],[Growth Rate]]</f>
        <v>4.3296089385474863E-2</v>
      </c>
      <c r="H3625">
        <f>Table5[[#This Row],[UNITID]]</f>
        <v>234951</v>
      </c>
      <c r="I3625" s="7">
        <f>Table5[[#This Row],[Growth Rate]]</f>
        <v>1.1904761904761904E-2</v>
      </c>
    </row>
    <row r="3626" spans="1:9" hidden="1">
      <c r="A3626">
        <f>Table19[[#This Row],[UNITID]]</f>
        <v>234951</v>
      </c>
      <c r="B3626" t="str">
        <f>Table19[[#This Row],[OUTCOMES MEASURES]]</f>
        <v>Number of adjusted cohort receiving a Bachelor's degree at 6 years</v>
      </c>
      <c r="C3626" s="7">
        <f>Table19[[#This Row],[Growth Rate]]</f>
        <v>0</v>
      </c>
      <c r="D3626">
        <f>Table20[[#This Row],[UNITID]]</f>
        <v>234951</v>
      </c>
      <c r="E3626" s="7" t="str">
        <f>Table20[[#This Row],[Growth Rate]]</f>
        <v/>
      </c>
      <c r="F3626">
        <f>Table21[[#This Row],[UNITID]]</f>
        <v>234951</v>
      </c>
      <c r="G3626" s="7">
        <f>Table21[[#This Row],[Growth Rate]]</f>
        <v>7</v>
      </c>
      <c r="H3626">
        <f>Table5[[#This Row],[UNITID]]</f>
        <v>234951</v>
      </c>
      <c r="I3626" s="7">
        <f>Table5[[#This Row],[Growth Rate]]</f>
        <v>1</v>
      </c>
    </row>
    <row r="3627" spans="1:9" hidden="1">
      <c r="A3627">
        <f>Table19[[#This Row],[UNITID]]</f>
        <v>234951</v>
      </c>
      <c r="B3627" s="2" t="str">
        <f>Table19[[#This Row],[OUTCOMES MEASURES]]</f>
        <v>Number of adjusted cohort receiving an award at 6 years</v>
      </c>
      <c r="C3627" s="7">
        <f>Table19[[#This Row],[Growth Rate]]</f>
        <v>-0.15299026425591097</v>
      </c>
      <c r="D3627">
        <f>Table20[[#This Row],[UNITID]]</f>
        <v>234951</v>
      </c>
      <c r="E3627" s="7">
        <f>Table20[[#This Row],[Growth Rate]]</f>
        <v>0.42696629213483145</v>
      </c>
      <c r="F3627">
        <f>Table21[[#This Row],[UNITID]]</f>
        <v>234951</v>
      </c>
      <c r="G3627" s="21">
        <f>Table21[[#This Row],[Growth Rate]]</f>
        <v>-9.3724531377343115E-2</v>
      </c>
      <c r="H3627">
        <f>Table5[[#This Row],[UNITID]]</f>
        <v>234951</v>
      </c>
      <c r="I3627" s="7">
        <f>Table5[[#This Row],[Growth Rate]]</f>
        <v>-4.0590405904059039E-2</v>
      </c>
    </row>
    <row r="3628" spans="1:9" ht="14.25">
      <c r="A3628" s="63">
        <f>Table19[[#This Row],[UNITID]]</f>
        <v>234951</v>
      </c>
      <c r="B3628" s="148" t="str">
        <f>Table19[[#This Row],[OUTCOMES MEASURES]]</f>
        <v>Percent of adjusted cohort receiving an award at 6 years</v>
      </c>
      <c r="C3628" s="156">
        <f>Table19[[#This Row],[Growth Rate]]</f>
        <v>-6.3829787234042548E-2</v>
      </c>
      <c r="D3628">
        <f>Table20[[#This Row],[UNITID]]</f>
        <v>234951</v>
      </c>
      <c r="E3628" s="156">
        <f>Table20[[#This Row],[Growth Rate]]</f>
        <v>0.10344827586206896</v>
      </c>
      <c r="F3628">
        <f>Table21[[#This Row],[UNITID]]</f>
        <v>234951</v>
      </c>
      <c r="G3628" s="157">
        <f>Table21[[#This Row],[Growth Rate]]</f>
        <v>0.15094339622641509</v>
      </c>
      <c r="H3628">
        <f>Table5[[#This Row],[UNITID]]</f>
        <v>234951</v>
      </c>
      <c r="I3628" s="156">
        <f>Table5[[#This Row],[Growth Rate]]</f>
        <v>0</v>
      </c>
    </row>
    <row r="3629" spans="1:9" hidden="1">
      <c r="A3629">
        <f>Table19[[#This Row],[UNITID]]</f>
        <v>234951</v>
      </c>
      <c r="B3629" t="str">
        <f>Table19[[#This Row],[OUTCOMES MEASURES]]</f>
        <v>Number of adjusted cohort receiving a certificate at 8 years</v>
      </c>
      <c r="C3629" s="7">
        <f>Table19[[#This Row],[Growth Rate]]</f>
        <v>-0.3817733990147783</v>
      </c>
      <c r="D3629">
        <f>Table20[[#This Row],[UNITID]]</f>
        <v>234951</v>
      </c>
      <c r="E3629" s="7">
        <f>Table20[[#This Row],[Growth Rate]]</f>
        <v>0.13043478260869565</v>
      </c>
      <c r="F3629">
        <f>Table21[[#This Row],[UNITID]]</f>
        <v>234951</v>
      </c>
      <c r="G3629" s="7">
        <f>Table21[[#This Row],[Growth Rate]]</f>
        <v>-0.31960784313725488</v>
      </c>
      <c r="H3629">
        <f>Table5[[#This Row],[UNITID]]</f>
        <v>234951</v>
      </c>
      <c r="I3629" s="7">
        <f>Table5[[#This Row],[Growth Rate]]</f>
        <v>-0.14563106796116504</v>
      </c>
    </row>
    <row r="3630" spans="1:9" hidden="1">
      <c r="A3630">
        <f>Table19[[#This Row],[UNITID]]</f>
        <v>234951</v>
      </c>
      <c r="B3630" t="str">
        <f>Table19[[#This Row],[OUTCOMES MEASURES]]</f>
        <v>Number of adjusted cohort receiving an Associate's degree at 8 years</v>
      </c>
      <c r="C3630" s="7">
        <f>Table19[[#This Row],[Growth Rate]]</f>
        <v>0.13880126182965299</v>
      </c>
      <c r="D3630">
        <f>Table20[[#This Row],[UNITID]]</f>
        <v>234951</v>
      </c>
      <c r="E3630" s="7">
        <f>Table20[[#This Row],[Growth Rate]]</f>
        <v>0.82222222222222219</v>
      </c>
      <c r="F3630">
        <f>Table21[[#This Row],[UNITID]]</f>
        <v>234951</v>
      </c>
      <c r="G3630" s="7">
        <f>Table21[[#This Row],[Growth Rate]]</f>
        <v>3.7292817679558013E-2</v>
      </c>
      <c r="H3630">
        <f>Table5[[#This Row],[UNITID]]</f>
        <v>234951</v>
      </c>
      <c r="I3630" s="7">
        <f>Table5[[#This Row],[Growth Rate]]</f>
        <v>-1.1695906432748537E-2</v>
      </c>
    </row>
    <row r="3631" spans="1:9" hidden="1">
      <c r="A3631">
        <f>Table19[[#This Row],[UNITID]]</f>
        <v>234951</v>
      </c>
      <c r="B3631" t="str">
        <f>Table19[[#This Row],[OUTCOMES MEASURES]]</f>
        <v>Number of adjusted cohort receiving a Bachelor's degree at 8 years</v>
      </c>
      <c r="C3631" s="7">
        <f>Table19[[#This Row],[Growth Rate]]</f>
        <v>0</v>
      </c>
      <c r="D3631">
        <f>Table20[[#This Row],[UNITID]]</f>
        <v>234951</v>
      </c>
      <c r="E3631" s="7" t="str">
        <f>Table20[[#This Row],[Growth Rate]]</f>
        <v/>
      </c>
      <c r="F3631">
        <f>Table21[[#This Row],[UNITID]]</f>
        <v>234951</v>
      </c>
      <c r="G3631" s="7">
        <f>Table21[[#This Row],[Growth Rate]]</f>
        <v>8</v>
      </c>
      <c r="H3631">
        <f>Table5[[#This Row],[UNITID]]</f>
        <v>234951</v>
      </c>
      <c r="I3631" s="7">
        <f>Table5[[#This Row],[Growth Rate]]</f>
        <v>2</v>
      </c>
    </row>
    <row r="3632" spans="1:9" hidden="1">
      <c r="A3632">
        <f>Table19[[#This Row],[UNITID]]</f>
        <v>234951</v>
      </c>
      <c r="B3632" t="str">
        <f>Table19[[#This Row],[OUTCOMES MEASURES]]</f>
        <v>Number of adjusted cohort receiving an award at 8 years</v>
      </c>
      <c r="C3632" s="7">
        <f>Table19[[#This Row],[Growth Rate]]</f>
        <v>-0.15331491712707182</v>
      </c>
      <c r="D3632">
        <f>Table20[[#This Row],[UNITID]]</f>
        <v>234951</v>
      </c>
      <c r="E3632" s="7">
        <f>Table20[[#This Row],[Growth Rate]]</f>
        <v>0.47252747252747251</v>
      </c>
      <c r="F3632">
        <f>Table21[[#This Row],[UNITID]]</f>
        <v>234951</v>
      </c>
      <c r="G3632" s="7">
        <f>Table21[[#This Row],[Growth Rate]]</f>
        <v>-9.7087378640776698E-2</v>
      </c>
      <c r="H3632">
        <f>Table5[[#This Row],[UNITID]]</f>
        <v>234951</v>
      </c>
      <c r="I3632" s="7">
        <f>Table5[[#This Row],[Growth Rate]]</f>
        <v>-5.4545454545454543E-2</v>
      </c>
    </row>
    <row r="3633" spans="1:9" hidden="1">
      <c r="A3633">
        <f>Table19[[#This Row],[UNITID]]</f>
        <v>234951</v>
      </c>
      <c r="B3633" t="str">
        <f>Table19[[#This Row],[OUTCOMES MEASURES]]</f>
        <v>Number of adjusted cohort still enrolled at your institution at 8 years</v>
      </c>
      <c r="C3633" s="7">
        <f>Table19[[#This Row],[Growth Rate]]</f>
        <v>0.66666666666666663</v>
      </c>
      <c r="D3633">
        <f>Table20[[#This Row],[UNITID]]</f>
        <v>234951</v>
      </c>
      <c r="E3633" s="7">
        <f>Table20[[#This Row],[Growth Rate]]</f>
        <v>1</v>
      </c>
      <c r="F3633">
        <f>Table21[[#This Row],[UNITID]]</f>
        <v>234951</v>
      </c>
      <c r="G3633" s="7">
        <f>Table21[[#This Row],[Growth Rate]]</f>
        <v>-0.25</v>
      </c>
      <c r="H3633">
        <f>Table5[[#This Row],[UNITID]]</f>
        <v>234951</v>
      </c>
      <c r="I3633" s="7">
        <f>Table5[[#This Row],[Growth Rate]]</f>
        <v>0.6</v>
      </c>
    </row>
    <row r="3634" spans="1:9" hidden="1">
      <c r="A3634">
        <f>Table19[[#This Row],[UNITID]]</f>
        <v>234951</v>
      </c>
      <c r="B3634" t="str">
        <f>Table19[[#This Row],[OUTCOMES MEASURES]]</f>
        <v>Number of adjusted cohort who enrolled subsequently at another institution at 8 years</v>
      </c>
      <c r="C3634" s="7">
        <f>Table19[[#This Row],[Growth Rate]]</f>
        <v>-4.3076923076923075E-2</v>
      </c>
      <c r="D3634">
        <f>Table20[[#This Row],[UNITID]]</f>
        <v>234951</v>
      </c>
      <c r="E3634" s="7">
        <f>Table20[[#This Row],[Growth Rate]]</f>
        <v>-2.5862068965517241E-2</v>
      </c>
      <c r="F3634">
        <f>Table21[[#This Row],[UNITID]]</f>
        <v>234951</v>
      </c>
      <c r="G3634" s="7">
        <f>Table21[[#This Row],[Growth Rate]]</f>
        <v>-0.38979118329466356</v>
      </c>
      <c r="H3634">
        <f>Table5[[#This Row],[UNITID]]</f>
        <v>234951</v>
      </c>
      <c r="I3634" s="7">
        <f>Table5[[#This Row],[Growth Rate]]</f>
        <v>-7.5268817204301078E-2</v>
      </c>
    </row>
    <row r="3635" spans="1:9" hidden="1">
      <c r="A3635">
        <f>Table19[[#This Row],[UNITID]]</f>
        <v>234951</v>
      </c>
      <c r="B3635" s="2" t="str">
        <f>Table19[[#This Row],[OUTCOMES MEASURES]]</f>
        <v>Number of adjusted cohort whose subsequent enrollment status is unknown at 8 years</v>
      </c>
      <c r="C3635" s="8">
        <f>Table19[[#This Row],[Growth Rate]]</f>
        <v>-5.8315334773218146E-2</v>
      </c>
      <c r="D3635">
        <f>Table20[[#This Row],[UNITID]]</f>
        <v>234951</v>
      </c>
      <c r="E3635" s="7">
        <f>Table20[[#This Row],[Growth Rate]]</f>
        <v>0.40776699029126212</v>
      </c>
      <c r="F3635">
        <f>Table21[[#This Row],[UNITID]]</f>
        <v>234951</v>
      </c>
      <c r="G3635" s="7">
        <f>Table21[[#This Row],[Growth Rate]]</f>
        <v>-0.32461538461538464</v>
      </c>
      <c r="H3635">
        <f>Table5[[#This Row],[UNITID]]</f>
        <v>234951</v>
      </c>
      <c r="I3635" s="7">
        <f>Table5[[#This Row],[Growth Rate]]</f>
        <v>2.3809523809523808E-2</v>
      </c>
    </row>
    <row r="3636" spans="1:9" hidden="1">
      <c r="A3636">
        <f>Table19[[#This Row],[UNITID]]</f>
        <v>234951</v>
      </c>
      <c r="B3636" s="2" t="str">
        <f>Table19[[#This Row],[OUTCOMES MEASURES]]</f>
        <v>Number of adjusted cohort who did not receive an award from your institution at 8 years</v>
      </c>
      <c r="C3636" s="7">
        <f>Table19[[#This Row],[Growth Rate]]</f>
        <v>-4.659949622166247E-2</v>
      </c>
      <c r="D3636">
        <f>Table20[[#This Row],[UNITID]]</f>
        <v>234951</v>
      </c>
      <c r="E3636" s="7">
        <f>Table20[[#This Row],[Growth Rate]]</f>
        <v>0.18552036199095023</v>
      </c>
      <c r="F3636">
        <f>Table21[[#This Row],[UNITID]]</f>
        <v>234951</v>
      </c>
      <c r="G3636" s="21">
        <f>Table21[[#This Row],[Growth Rate]]</f>
        <v>-0.34986225895316803</v>
      </c>
      <c r="H3636">
        <f>Table5[[#This Row],[UNITID]]</f>
        <v>234951</v>
      </c>
      <c r="I3636" s="7">
        <f>Table5[[#This Row],[Growth Rate]]</f>
        <v>-1.4962593516209476E-2</v>
      </c>
    </row>
    <row r="3637" spans="1:9" ht="14.25">
      <c r="A3637" s="63">
        <f>Table19[[#This Row],[UNITID]]</f>
        <v>234951</v>
      </c>
      <c r="B3637" s="148" t="str">
        <f>Table19[[#This Row],[OUTCOMES MEASURES]]</f>
        <v>Percent of adjusted cohort receiving an award at 8 years</v>
      </c>
      <c r="C3637" s="156">
        <f>Table19[[#This Row],[Growth Rate]]</f>
        <v>-6.25E-2</v>
      </c>
      <c r="D3637">
        <f>Table20[[#This Row],[UNITID]]</f>
        <v>234951</v>
      </c>
      <c r="E3637" s="156">
        <f>Table20[[#This Row],[Growth Rate]]</f>
        <v>0.17241379310344829</v>
      </c>
      <c r="F3637">
        <f>Table21[[#This Row],[UNITID]]</f>
        <v>234951</v>
      </c>
      <c r="G3637" s="157">
        <f>Table21[[#This Row],[Growth Rate]]</f>
        <v>0.15094339622641509</v>
      </c>
      <c r="H3637">
        <f>Table5[[#This Row],[UNITID]]</f>
        <v>234951</v>
      </c>
      <c r="I3637" s="156">
        <f>Table5[[#This Row],[Growth Rate]]</f>
        <v>-2.4390243902439025E-2</v>
      </c>
    </row>
    <row r="3638" spans="1:9" hidden="1">
      <c r="A3638">
        <f>Table19[[#This Row],[UNITID]]</f>
        <v>234951</v>
      </c>
      <c r="B3638" s="2" t="str">
        <f>Table19[[#This Row],[OUTCOMES MEASURES]]</f>
        <v>Percent of adjusted cohort still or subsequently enrolled at 8 years</v>
      </c>
      <c r="C3638" s="8">
        <f>Table19[[#This Row],[Growth Rate]]</f>
        <v>4.5454545454545456E-2</v>
      </c>
      <c r="D3638">
        <f>Table20[[#This Row],[UNITID]]</f>
        <v>234951</v>
      </c>
      <c r="E3638" s="7">
        <f>Table20[[#This Row],[Growth Rate]]</f>
        <v>-0.21052631578947367</v>
      </c>
      <c r="F3638">
        <f>Table21[[#This Row],[UNITID]]</f>
        <v>234951</v>
      </c>
      <c r="G3638" s="21">
        <f>Table21[[#This Row],[Growth Rate]]</f>
        <v>-0.21052631578947367</v>
      </c>
      <c r="H3638">
        <f>Table5[[#This Row],[UNITID]]</f>
        <v>234951</v>
      </c>
      <c r="I3638" s="7">
        <f>Table5[[#This Row],[Growth Rate]]</f>
        <v>-3.5714285714285712E-2</v>
      </c>
    </row>
    <row r="3639" spans="1:9" ht="14.25">
      <c r="A3639" s="63">
        <f>Table19[[#This Row],[UNITID]]</f>
        <v>234951</v>
      </c>
      <c r="B3639" s="148" t="str">
        <f>Table19[[#This Row],[OUTCOMES MEASURES]]</f>
        <v>Percent of adjusted cohort still enrolled at your institution at 8 years</v>
      </c>
      <c r="C3639" s="156" t="str">
        <f>Table19[[#This Row],[Growth Rate]]</f>
        <v/>
      </c>
      <c r="D3639">
        <f>Table20[[#This Row],[UNITID]]</f>
        <v>234951</v>
      </c>
      <c r="E3639" s="156">
        <f>Table20[[#This Row],[Growth Rate]]</f>
        <v>0</v>
      </c>
      <c r="F3639">
        <f>Table21[[#This Row],[UNITID]]</f>
        <v>234951</v>
      </c>
      <c r="G3639" s="158" t="str">
        <f>Table21[[#This Row],[Growth Rate]]</f>
        <v/>
      </c>
      <c r="H3639">
        <f>Table5[[#This Row],[UNITID]]</f>
        <v>234951</v>
      </c>
      <c r="I3639" s="156">
        <f>Table5[[#This Row],[Growth Rate]]</f>
        <v>0</v>
      </c>
    </row>
    <row r="3640" spans="1:9" ht="14.25">
      <c r="A3640" s="63">
        <f>Table19[[#This Row],[UNITID]]</f>
        <v>234951</v>
      </c>
      <c r="B3640" s="148" t="str">
        <f>Table19[[#This Row],[OUTCOMES MEASURES]]</f>
        <v>Percent of adjusted cohort enrolled subsequently at another institution at 8 years</v>
      </c>
      <c r="C3640" s="156">
        <f>Table19[[#This Row],[Growth Rate]]</f>
        <v>9.5238095238095233E-2</v>
      </c>
      <c r="D3640">
        <f>Table20[[#This Row],[UNITID]]</f>
        <v>234951</v>
      </c>
      <c r="E3640" s="64">
        <f>Table20[[#This Row],[Growth Rate]]</f>
        <v>-0.21621621621621623</v>
      </c>
      <c r="F3640">
        <f>Table21[[#This Row],[UNITID]]</f>
        <v>234951</v>
      </c>
      <c r="G3640" s="158">
        <f>Table21[[#This Row],[Growth Rate]]</f>
        <v>-0.26315789473684209</v>
      </c>
      <c r="H3640">
        <f>Table5[[#This Row],[UNITID]]</f>
        <v>234951</v>
      </c>
      <c r="I3640" s="64">
        <f>Table5[[#This Row],[Growth Rate]]</f>
        <v>-7.1428571428571425E-2</v>
      </c>
    </row>
    <row r="3641" spans="1:9" hidden="1">
      <c r="A3641">
        <f>Table19[[#This Row],[UNITID]]</f>
        <v>234951</v>
      </c>
      <c r="B3641" s="2" t="str">
        <f>Table19[[#This Row],[OUTCOMES MEASURES]]</f>
        <v>Percent of adjusted cohort enrollment status unknown at 8 years</v>
      </c>
      <c r="C3641" s="8">
        <f>Table19[[#This Row],[Growth Rate]]</f>
        <v>3.2258064516129031E-2</v>
      </c>
      <c r="D3641">
        <f>Table20[[#This Row],[UNITID]]</f>
        <v>234951</v>
      </c>
      <c r="E3641" s="8">
        <f>Table20[[#This Row],[Growth Rate]]</f>
        <v>0.12121212121212122</v>
      </c>
      <c r="F3641">
        <f>Table21[[#This Row],[UNITID]]</f>
        <v>234951</v>
      </c>
      <c r="G3641" s="8">
        <f>Table21[[#This Row],[Growth Rate]]</f>
        <v>-0.14285714285714285</v>
      </c>
      <c r="H3641">
        <f>Table5[[#This Row],[UNITID]]</f>
        <v>234951</v>
      </c>
      <c r="I3641" s="8">
        <f>Table5[[#This Row],[Growth Rate]]</f>
        <v>6.4516129032258063E-2</v>
      </c>
    </row>
    <row r="3642" spans="1:9" hidden="1">
      <c r="A3642">
        <f>Table19[[#This Row],[UNITID]]</f>
        <v>235103</v>
      </c>
      <c r="B3642" s="2" t="str">
        <f>Table19[[#This Row],[OUTCOMES MEASURES]]</f>
        <v>First-Time, Full-Time Cohort</v>
      </c>
      <c r="C3642" s="8">
        <f>Table19[[#This Row],[Growth Rate]]</f>
        <v>-0.19322555812163203</v>
      </c>
      <c r="D3642">
        <f>Table20[[#This Row],[UNITID]]</f>
        <v>235103</v>
      </c>
      <c r="E3642" s="8">
        <f>Table20[[#This Row],[Growth Rate]]</f>
        <v>-1.9087136929460582E-2</v>
      </c>
      <c r="F3642">
        <f>Table21[[#This Row],[UNITID]]</f>
        <v>235103</v>
      </c>
      <c r="G3642" s="8">
        <f>Table21[[#This Row],[Growth Rate]]</f>
        <v>-0.14000000000000001</v>
      </c>
      <c r="H3642">
        <f>Table5[[#This Row],[UNITID]]</f>
        <v>235103</v>
      </c>
      <c r="I3642" s="8">
        <f>Table5[[#This Row],[Growth Rate]]</f>
        <v>-8.0803251255080089E-2</v>
      </c>
    </row>
    <row r="3643" spans="1:9" hidden="1">
      <c r="A3643">
        <f>Table19[[#This Row],[UNITID]]</f>
        <v>235103</v>
      </c>
      <c r="B3643" t="str">
        <f>Table19[[#This Row],[OUTCOMES MEASURES]]</f>
        <v>Exclusions to cohort</v>
      </c>
      <c r="C3643" s="7" t="str">
        <f>Table19[[#This Row],[Growth Rate]]</f>
        <v/>
      </c>
      <c r="D3643">
        <f>Table20[[#This Row],[UNITID]]</f>
        <v>235103</v>
      </c>
      <c r="E3643" s="7" t="str">
        <f>Table20[[#This Row],[Growth Rate]]</f>
        <v/>
      </c>
      <c r="F3643">
        <f>Table21[[#This Row],[UNITID]]</f>
        <v>235103</v>
      </c>
      <c r="G3643" s="7" t="str">
        <f>Table21[[#This Row],[Growth Rate]]</f>
        <v/>
      </c>
      <c r="H3643">
        <f>Table5[[#This Row],[UNITID]]</f>
        <v>235103</v>
      </c>
      <c r="I3643" s="7" t="str">
        <f>Table5[[#This Row],[Growth Rate]]</f>
        <v/>
      </c>
    </row>
    <row r="3644" spans="1:9" ht="14.25">
      <c r="A3644" s="63">
        <f>Table19[[#This Row],[UNITID]]</f>
        <v>235103</v>
      </c>
      <c r="B3644" s="63" t="str">
        <f>Table19[[#This Row],[OUTCOMES MEASURES]]</f>
        <v>Adjusted cohort</v>
      </c>
      <c r="C3644" s="64">
        <f>Table19[[#This Row],[Growth Rate]]</f>
        <v>-0.19322555812163203</v>
      </c>
      <c r="D3644">
        <f>Table20[[#This Row],[UNITID]]</f>
        <v>235103</v>
      </c>
      <c r="E3644" s="64">
        <f>Table20[[#This Row],[Growth Rate]]</f>
        <v>-1.9087136929460582E-2</v>
      </c>
      <c r="F3644">
        <f>Table21[[#This Row],[UNITID]]</f>
        <v>235103</v>
      </c>
      <c r="G3644" s="155">
        <f>Table21[[#This Row],[Growth Rate]]</f>
        <v>-0.14000000000000001</v>
      </c>
      <c r="H3644">
        <f>Table5[[#This Row],[UNITID]]</f>
        <v>235103</v>
      </c>
      <c r="I3644" s="64">
        <f>Table5[[#This Row],[Growth Rate]]</f>
        <v>-8.0803251255080089E-2</v>
      </c>
    </row>
    <row r="3645" spans="1:9" hidden="1">
      <c r="A3645">
        <f>Table19[[#This Row],[UNITID]]</f>
        <v>235103</v>
      </c>
      <c r="B3645" t="str">
        <f>Table19[[#This Row],[OUTCOMES MEASURES]]</f>
        <v>Number of adjusted cohort receiving a certificate at 4 years</v>
      </c>
      <c r="C3645" s="7">
        <f>Table19[[#This Row],[Growth Rate]]</f>
        <v>-0.42857142857142855</v>
      </c>
      <c r="D3645">
        <f>Table20[[#This Row],[UNITID]]</f>
        <v>235103</v>
      </c>
      <c r="E3645" s="7">
        <f>Table20[[#This Row],[Growth Rate]]</f>
        <v>9.7560975609756101E-2</v>
      </c>
      <c r="F3645">
        <f>Table21[[#This Row],[UNITID]]</f>
        <v>235103</v>
      </c>
      <c r="G3645" s="7">
        <f>Table21[[#This Row],[Growth Rate]]</f>
        <v>-0.53696498054474706</v>
      </c>
      <c r="H3645">
        <f>Table5[[#This Row],[UNITID]]</f>
        <v>235103</v>
      </c>
      <c r="I3645" s="7">
        <f>Table5[[#This Row],[Growth Rate]]</f>
        <v>-0.42092457420924573</v>
      </c>
    </row>
    <row r="3646" spans="1:9" hidden="1">
      <c r="A3646">
        <f>Table19[[#This Row],[UNITID]]</f>
        <v>235103</v>
      </c>
      <c r="B3646" t="str">
        <f>Table19[[#This Row],[OUTCOMES MEASURES]]</f>
        <v>Number of adjusted cohort receiving an Associate's degree at 4 years</v>
      </c>
      <c r="C3646" s="7">
        <f>Table19[[#This Row],[Growth Rate]]</f>
        <v>-0.17210682492581603</v>
      </c>
      <c r="D3646">
        <f>Table20[[#This Row],[UNITID]]</f>
        <v>235103</v>
      </c>
      <c r="E3646" s="7">
        <f>Table20[[#This Row],[Growth Rate]]</f>
        <v>8.3969465648854963E-2</v>
      </c>
      <c r="F3646">
        <f>Table21[[#This Row],[UNITID]]</f>
        <v>235103</v>
      </c>
      <c r="G3646" s="7">
        <f>Table21[[#This Row],[Growth Rate]]</f>
        <v>-9.6437880104257162E-2</v>
      </c>
      <c r="H3646">
        <f>Table5[[#This Row],[UNITID]]</f>
        <v>235103</v>
      </c>
      <c r="I3646" s="7">
        <f>Table5[[#This Row],[Growth Rate]]</f>
        <v>1.9589552238805971E-2</v>
      </c>
    </row>
    <row r="3647" spans="1:9" hidden="1">
      <c r="A3647">
        <f>Table19[[#This Row],[UNITID]]</f>
        <v>235103</v>
      </c>
      <c r="B3647" t="str">
        <f>Table19[[#This Row],[OUTCOMES MEASURES]]</f>
        <v>Number of adjusted cohort receiving a Bachelor's degree at 4 years</v>
      </c>
      <c r="C3647" s="7" t="str">
        <f>Table19[[#This Row],[Growth Rate]]</f>
        <v/>
      </c>
      <c r="D3647">
        <f>Table20[[#This Row],[UNITID]]</f>
        <v>235103</v>
      </c>
      <c r="E3647" s="7" t="str">
        <f>Table20[[#This Row],[Growth Rate]]</f>
        <v/>
      </c>
      <c r="F3647">
        <f>Table21[[#This Row],[UNITID]]</f>
        <v>235103</v>
      </c>
      <c r="G3647" s="7" t="str">
        <f>Table21[[#This Row],[Growth Rate]]</f>
        <v/>
      </c>
      <c r="H3647">
        <f>Table5[[#This Row],[UNITID]]</f>
        <v>235103</v>
      </c>
      <c r="I3647" s="7" t="str">
        <f>Table5[[#This Row],[Growth Rate]]</f>
        <v/>
      </c>
    </row>
    <row r="3648" spans="1:9" hidden="1">
      <c r="A3648">
        <f>Table19[[#This Row],[UNITID]]</f>
        <v>235103</v>
      </c>
      <c r="B3648" s="2" t="str">
        <f>Table19[[#This Row],[OUTCOMES MEASURES]]</f>
        <v>Number of adjusted cohort receiving an award at 4 years</v>
      </c>
      <c r="C3648" s="7">
        <f>Table19[[#This Row],[Growth Rate]]</f>
        <v>-0.23684210526315788</v>
      </c>
      <c r="D3648">
        <f>Table20[[#This Row],[UNITID]]</f>
        <v>235103</v>
      </c>
      <c r="E3648" s="7">
        <f>Table20[[#This Row],[Growth Rate]]</f>
        <v>8.9201877934272297E-2</v>
      </c>
      <c r="F3648">
        <f>Table21[[#This Row],[UNITID]]</f>
        <v>235103</v>
      </c>
      <c r="G3648" s="21">
        <f>Table21[[#This Row],[Growth Rate]]</f>
        <v>-0.17613636363636365</v>
      </c>
      <c r="H3648">
        <f>Table5[[#This Row],[UNITID]]</f>
        <v>235103</v>
      </c>
      <c r="I3648" s="7">
        <f>Table5[[#This Row],[Growth Rate]]</f>
        <v>-9.7774780849629137E-2</v>
      </c>
    </row>
    <row r="3649" spans="1:9" ht="14.25">
      <c r="A3649" s="63">
        <f>Table19[[#This Row],[UNITID]]</f>
        <v>235103</v>
      </c>
      <c r="B3649" s="148" t="str">
        <f>Table19[[#This Row],[OUTCOMES MEASURES]]</f>
        <v>Percent of adjusted cohort receiving an award at 4 years</v>
      </c>
      <c r="C3649" s="156">
        <f>Table19[[#This Row],[Growth Rate]]</f>
        <v>-5.7142857142857141E-2</v>
      </c>
      <c r="D3649">
        <f>Table20[[#This Row],[UNITID]]</f>
        <v>235103</v>
      </c>
      <c r="E3649" s="156">
        <f>Table20[[#This Row],[Growth Rate]]</f>
        <v>0.1111111111111111</v>
      </c>
      <c r="F3649">
        <f>Table21[[#This Row],[UNITID]]</f>
        <v>235103</v>
      </c>
      <c r="G3649" s="157">
        <f>Table21[[#This Row],[Growth Rate]]</f>
        <v>-4.1666666666666664E-2</v>
      </c>
      <c r="H3649">
        <f>Table5[[#This Row],[UNITID]]</f>
        <v>235103</v>
      </c>
      <c r="I3649" s="156">
        <f>Table5[[#This Row],[Growth Rate]]</f>
        <v>0</v>
      </c>
    </row>
    <row r="3650" spans="1:9" hidden="1">
      <c r="A3650">
        <f>Table19[[#This Row],[UNITID]]</f>
        <v>235103</v>
      </c>
      <c r="B3650" t="str">
        <f>Table19[[#This Row],[OUTCOMES MEASURES]]</f>
        <v>Number of adjusted cohort receiving a certificate at 6 years</v>
      </c>
      <c r="C3650" s="7">
        <f>Table19[[#This Row],[Growth Rate]]</f>
        <v>-0.4152542372881356</v>
      </c>
      <c r="D3650">
        <f>Table20[[#This Row],[UNITID]]</f>
        <v>235103</v>
      </c>
      <c r="E3650" s="7">
        <f>Table20[[#This Row],[Growth Rate]]</f>
        <v>0.10588235294117647</v>
      </c>
      <c r="F3650">
        <f>Table21[[#This Row],[UNITID]]</f>
        <v>235103</v>
      </c>
      <c r="G3650" s="7">
        <f>Table21[[#This Row],[Growth Rate]]</f>
        <v>-0.53256704980842917</v>
      </c>
      <c r="H3650">
        <f>Table5[[#This Row],[UNITID]]</f>
        <v>235103</v>
      </c>
      <c r="I3650" s="7">
        <f>Table5[[#This Row],[Growth Rate]]</f>
        <v>-0.41247002398081534</v>
      </c>
    </row>
    <row r="3651" spans="1:9" hidden="1">
      <c r="A3651">
        <f>Table19[[#This Row],[UNITID]]</f>
        <v>235103</v>
      </c>
      <c r="B3651" t="str">
        <f>Table19[[#This Row],[OUTCOMES MEASURES]]</f>
        <v>Number of adjusted cohort receiving an Associate's degree at 6 years</v>
      </c>
      <c r="C3651" s="7">
        <f>Table19[[#This Row],[Growth Rate]]</f>
        <v>-0.21671018276762402</v>
      </c>
      <c r="D3651">
        <f>Table20[[#This Row],[UNITID]]</f>
        <v>235103</v>
      </c>
      <c r="E3651" s="7">
        <f>Table20[[#This Row],[Growth Rate]]</f>
        <v>-6.1349693251533744E-3</v>
      </c>
      <c r="F3651">
        <f>Table21[[#This Row],[UNITID]]</f>
        <v>235103</v>
      </c>
      <c r="G3651" s="7">
        <f>Table21[[#This Row],[Growth Rate]]</f>
        <v>-0.12797374897456931</v>
      </c>
      <c r="H3651">
        <f>Table5[[#This Row],[UNITID]]</f>
        <v>235103</v>
      </c>
      <c r="I3651" s="7">
        <f>Table5[[#This Row],[Growth Rate]]</f>
        <v>-3.4542314335060447E-3</v>
      </c>
    </row>
    <row r="3652" spans="1:9" hidden="1">
      <c r="A3652">
        <f>Table19[[#This Row],[UNITID]]</f>
        <v>235103</v>
      </c>
      <c r="B3652" t="str">
        <f>Table19[[#This Row],[OUTCOMES MEASURES]]</f>
        <v>Number of adjusted cohort receiving a Bachelor's degree at 6 years</v>
      </c>
      <c r="C3652" s="7" t="str">
        <f>Table19[[#This Row],[Growth Rate]]</f>
        <v/>
      </c>
      <c r="D3652">
        <f>Table20[[#This Row],[UNITID]]</f>
        <v>235103</v>
      </c>
      <c r="E3652" s="7" t="str">
        <f>Table20[[#This Row],[Growth Rate]]</f>
        <v/>
      </c>
      <c r="F3652">
        <f>Table21[[#This Row],[UNITID]]</f>
        <v>235103</v>
      </c>
      <c r="G3652" s="7" t="str">
        <f>Table21[[#This Row],[Growth Rate]]</f>
        <v/>
      </c>
      <c r="H3652">
        <f>Table5[[#This Row],[UNITID]]</f>
        <v>235103</v>
      </c>
      <c r="I3652" s="7" t="str">
        <f>Table5[[#This Row],[Growth Rate]]</f>
        <v/>
      </c>
    </row>
    <row r="3653" spans="1:9" hidden="1">
      <c r="A3653">
        <f>Table19[[#This Row],[UNITID]]</f>
        <v>235103</v>
      </c>
      <c r="B3653" s="2" t="str">
        <f>Table19[[#This Row],[OUTCOMES MEASURES]]</f>
        <v>Number of adjusted cohort receiving an award at 6 years</v>
      </c>
      <c r="C3653" s="7">
        <f>Table19[[#This Row],[Growth Rate]]</f>
        <v>-0.26147704590818366</v>
      </c>
      <c r="D3653">
        <f>Table20[[#This Row],[UNITID]]</f>
        <v>235103</v>
      </c>
      <c r="E3653" s="7">
        <f>Table20[[#This Row],[Growth Rate]]</f>
        <v>3.2258064516129031E-2</v>
      </c>
      <c r="F3653">
        <f>Table21[[#This Row],[UNITID]]</f>
        <v>235103</v>
      </c>
      <c r="G3653" s="21">
        <f>Table21[[#This Row],[Growth Rate]]</f>
        <v>-0.19324324324324324</v>
      </c>
      <c r="H3653">
        <f>Table5[[#This Row],[UNITID]]</f>
        <v>235103</v>
      </c>
      <c r="I3653" s="7">
        <f>Table5[[#This Row],[Growth Rate]]</f>
        <v>-0.10476190476190476</v>
      </c>
    </row>
    <row r="3654" spans="1:9" ht="14.25">
      <c r="A3654" s="63">
        <f>Table19[[#This Row],[UNITID]]</f>
        <v>235103</v>
      </c>
      <c r="B3654" s="148" t="str">
        <f>Table19[[#This Row],[OUTCOMES MEASURES]]</f>
        <v>Percent of adjusted cohort receiving an award at 6 years</v>
      </c>
      <c r="C3654" s="156">
        <f>Table19[[#This Row],[Growth Rate]]</f>
        <v>-0.10256410256410256</v>
      </c>
      <c r="D3654">
        <f>Table20[[#This Row],[UNITID]]</f>
        <v>235103</v>
      </c>
      <c r="E3654" s="156">
        <f>Table20[[#This Row],[Growth Rate]]</f>
        <v>4.7619047619047616E-2</v>
      </c>
      <c r="F3654">
        <f>Table21[[#This Row],[UNITID]]</f>
        <v>235103</v>
      </c>
      <c r="G3654" s="157">
        <f>Table21[[#This Row],[Growth Rate]]</f>
        <v>-0.06</v>
      </c>
      <c r="H3654">
        <f>Table5[[#This Row],[UNITID]]</f>
        <v>235103</v>
      </c>
      <c r="I3654" s="156">
        <f>Table5[[#This Row],[Growth Rate]]</f>
        <v>-2.6315789473684209E-2</v>
      </c>
    </row>
    <row r="3655" spans="1:9" hidden="1">
      <c r="A3655">
        <f>Table19[[#This Row],[UNITID]]</f>
        <v>235103</v>
      </c>
      <c r="B3655" t="str">
        <f>Table19[[#This Row],[OUTCOMES MEASURES]]</f>
        <v>Number of adjusted cohort receiving a certificate at 8 years</v>
      </c>
      <c r="C3655" s="7">
        <f>Table19[[#This Row],[Growth Rate]]</f>
        <v>-0.38461538461538464</v>
      </c>
      <c r="D3655">
        <f>Table20[[#This Row],[UNITID]]</f>
        <v>235103</v>
      </c>
      <c r="E3655" s="7">
        <f>Table20[[#This Row],[Growth Rate]]</f>
        <v>0.12941176470588237</v>
      </c>
      <c r="F3655">
        <f>Table21[[#This Row],[UNITID]]</f>
        <v>235103</v>
      </c>
      <c r="G3655" s="7">
        <f>Table21[[#This Row],[Growth Rate]]</f>
        <v>-0.53125</v>
      </c>
      <c r="H3655">
        <f>Table5[[#This Row],[UNITID]]</f>
        <v>235103</v>
      </c>
      <c r="I3655" s="7">
        <f>Table5[[#This Row],[Growth Rate]]</f>
        <v>-0.41247002398081534</v>
      </c>
    </row>
    <row r="3656" spans="1:9" hidden="1">
      <c r="A3656">
        <f>Table19[[#This Row],[UNITID]]</f>
        <v>235103</v>
      </c>
      <c r="B3656" t="str">
        <f>Table19[[#This Row],[OUTCOMES MEASURES]]</f>
        <v>Number of adjusted cohort receiving an Associate's degree at 8 years</v>
      </c>
      <c r="C3656" s="7">
        <f>Table19[[#This Row],[Growth Rate]]</f>
        <v>-0.22979797979797981</v>
      </c>
      <c r="D3656">
        <f>Table20[[#This Row],[UNITID]]</f>
        <v>235103</v>
      </c>
      <c r="E3656" s="7">
        <f>Table20[[#This Row],[Growth Rate]]</f>
        <v>-5.1724137931034482E-2</v>
      </c>
      <c r="F3656">
        <f>Table21[[#This Row],[UNITID]]</f>
        <v>235103</v>
      </c>
      <c r="G3656" s="7">
        <f>Table21[[#This Row],[Growth Rate]]</f>
        <v>-0.13757039420756234</v>
      </c>
      <c r="H3656">
        <f>Table5[[#This Row],[UNITID]]</f>
        <v>235103</v>
      </c>
      <c r="I3656" s="7">
        <f>Table5[[#This Row],[Growth Rate]]</f>
        <v>-1.675041876046901E-2</v>
      </c>
    </row>
    <row r="3657" spans="1:9" hidden="1">
      <c r="A3657">
        <f>Table19[[#This Row],[UNITID]]</f>
        <v>235103</v>
      </c>
      <c r="B3657" t="str">
        <f>Table19[[#This Row],[OUTCOMES MEASURES]]</f>
        <v>Number of adjusted cohort receiving a Bachelor's degree at 8 years</v>
      </c>
      <c r="C3657" s="7" t="str">
        <f>Table19[[#This Row],[Growth Rate]]</f>
        <v/>
      </c>
      <c r="D3657">
        <f>Table20[[#This Row],[UNITID]]</f>
        <v>235103</v>
      </c>
      <c r="E3657" s="7" t="str">
        <f>Table20[[#This Row],[Growth Rate]]</f>
        <v/>
      </c>
      <c r="F3657">
        <f>Table21[[#This Row],[UNITID]]</f>
        <v>235103</v>
      </c>
      <c r="G3657" s="7">
        <f>Table21[[#This Row],[Growth Rate]]</f>
        <v>4</v>
      </c>
      <c r="H3657">
        <f>Table5[[#This Row],[UNITID]]</f>
        <v>235103</v>
      </c>
      <c r="I3657" s="7">
        <f>Table5[[#This Row],[Growth Rate]]</f>
        <v>10</v>
      </c>
    </row>
    <row r="3658" spans="1:9" hidden="1">
      <c r="A3658">
        <f>Table19[[#This Row],[UNITID]]</f>
        <v>235103</v>
      </c>
      <c r="B3658" t="str">
        <f>Table19[[#This Row],[OUTCOMES MEASURES]]</f>
        <v>Number of adjusted cohort receiving an award at 8 years</v>
      </c>
      <c r="C3658" s="7">
        <f>Table19[[#This Row],[Growth Rate]]</f>
        <v>-0.26315789473684209</v>
      </c>
      <c r="D3658">
        <f>Table20[[#This Row],[UNITID]]</f>
        <v>235103</v>
      </c>
      <c r="E3658" s="7">
        <f>Table20[[#This Row],[Growth Rate]]</f>
        <v>1.1583011583011582E-2</v>
      </c>
      <c r="F3658">
        <f>Table21[[#This Row],[UNITID]]</f>
        <v>235103</v>
      </c>
      <c r="G3658" s="7">
        <f>Table21[[#This Row],[Growth Rate]]</f>
        <v>-0.19920053297801465</v>
      </c>
      <c r="H3658">
        <f>Table5[[#This Row],[UNITID]]</f>
        <v>235103</v>
      </c>
      <c r="I3658" s="7">
        <f>Table5[[#This Row],[Growth Rate]]</f>
        <v>-0.11290322580645161</v>
      </c>
    </row>
    <row r="3659" spans="1:9" hidden="1">
      <c r="A3659">
        <f>Table19[[#This Row],[UNITID]]</f>
        <v>235103</v>
      </c>
      <c r="B3659" t="str">
        <f>Table19[[#This Row],[OUTCOMES MEASURES]]</f>
        <v>Number of adjusted cohort still enrolled at your institution at 8 years</v>
      </c>
      <c r="C3659" s="7">
        <f>Table19[[#This Row],[Growth Rate]]</f>
        <v>-0.33333333333333331</v>
      </c>
      <c r="D3659">
        <f>Table20[[#This Row],[UNITID]]</f>
        <v>235103</v>
      </c>
      <c r="E3659" s="7">
        <f>Table20[[#This Row],[Growth Rate]]</f>
        <v>-0.33333333333333331</v>
      </c>
      <c r="F3659">
        <f>Table21[[#This Row],[UNITID]]</f>
        <v>235103</v>
      </c>
      <c r="G3659" s="7">
        <f>Table21[[#This Row],[Growth Rate]]</f>
        <v>0</v>
      </c>
      <c r="H3659">
        <f>Table5[[#This Row],[UNITID]]</f>
        <v>235103</v>
      </c>
      <c r="I3659" s="7">
        <f>Table5[[#This Row],[Growth Rate]]</f>
        <v>-0.1111111111111111</v>
      </c>
    </row>
    <row r="3660" spans="1:9" hidden="1">
      <c r="A3660">
        <f>Table19[[#This Row],[UNITID]]</f>
        <v>235103</v>
      </c>
      <c r="B3660" t="str">
        <f>Table19[[#This Row],[OUTCOMES MEASURES]]</f>
        <v>Number of adjusted cohort who enrolled subsequently at another institution at 8 years</v>
      </c>
      <c r="C3660" s="7">
        <f>Table19[[#This Row],[Growth Rate]]</f>
        <v>-0.19098143236074269</v>
      </c>
      <c r="D3660">
        <f>Table20[[#This Row],[UNITID]]</f>
        <v>235103</v>
      </c>
      <c r="E3660" s="7">
        <f>Table20[[#This Row],[Growth Rate]]</f>
        <v>3.695150115473441E-2</v>
      </c>
      <c r="F3660">
        <f>Table21[[#This Row],[UNITID]]</f>
        <v>235103</v>
      </c>
      <c r="G3660" s="7">
        <f>Table21[[#This Row],[Growth Rate]]</f>
        <v>0.25313283208020049</v>
      </c>
      <c r="H3660">
        <f>Table5[[#This Row],[UNITID]]</f>
        <v>235103</v>
      </c>
      <c r="I3660" s="7">
        <f>Table5[[#This Row],[Growth Rate]]</f>
        <v>-9.6601073345259386E-2</v>
      </c>
    </row>
    <row r="3661" spans="1:9" hidden="1">
      <c r="A3661">
        <f>Table19[[#This Row],[UNITID]]</f>
        <v>235103</v>
      </c>
      <c r="B3661" s="2" t="str">
        <f>Table19[[#This Row],[OUTCOMES MEASURES]]</f>
        <v>Number of adjusted cohort whose subsequent enrollment status is unknown at 8 years</v>
      </c>
      <c r="C3661" s="8">
        <f>Table19[[#This Row],[Growth Rate]]</f>
        <v>-0.10075566750629723</v>
      </c>
      <c r="D3661">
        <f>Table20[[#This Row],[UNITID]]</f>
        <v>235103</v>
      </c>
      <c r="E3661" s="7">
        <f>Table20[[#This Row],[Growth Rate]]</f>
        <v>-7.113821138211382E-2</v>
      </c>
      <c r="F3661">
        <f>Table21[[#This Row],[UNITID]]</f>
        <v>235103</v>
      </c>
      <c r="G3661" s="7">
        <f>Table21[[#This Row],[Growth Rate]]</f>
        <v>-0.20873786407766989</v>
      </c>
      <c r="H3661">
        <f>Table5[[#This Row],[UNITID]]</f>
        <v>235103</v>
      </c>
      <c r="I3661" s="7">
        <f>Table5[[#This Row],[Growth Rate]]</f>
        <v>-3.0539772727272728E-2</v>
      </c>
    </row>
    <row r="3662" spans="1:9" hidden="1">
      <c r="A3662">
        <f>Table19[[#This Row],[UNITID]]</f>
        <v>235103</v>
      </c>
      <c r="B3662" s="2" t="str">
        <f>Table19[[#This Row],[OUTCOMES MEASURES]]</f>
        <v>Number of adjusted cohort who did not receive an award from your institution at 8 years</v>
      </c>
      <c r="C3662" s="7">
        <f>Table19[[#This Row],[Growth Rate]]</f>
        <v>-0.1475826972010178</v>
      </c>
      <c r="D3662">
        <f>Table20[[#This Row],[UNITID]]</f>
        <v>235103</v>
      </c>
      <c r="E3662" s="7">
        <f>Table20[[#This Row],[Growth Rate]]</f>
        <v>-2.748414376321353E-2</v>
      </c>
      <c r="F3662">
        <f>Table21[[#This Row],[UNITID]]</f>
        <v>235103</v>
      </c>
      <c r="G3662" s="21">
        <f>Table21[[#This Row],[Growth Rate]]</f>
        <v>-7.8674948240165632E-2</v>
      </c>
      <c r="H3662">
        <f>Table5[[#This Row],[UNITID]]</f>
        <v>235103</v>
      </c>
      <c r="I3662" s="7">
        <f>Table5[[#This Row],[Growth Rate]]</f>
        <v>-6.0676779463243874E-2</v>
      </c>
    </row>
    <row r="3663" spans="1:9" ht="14.25">
      <c r="A3663" s="63">
        <f>Table19[[#This Row],[UNITID]]</f>
        <v>235103</v>
      </c>
      <c r="B3663" s="148" t="str">
        <f>Table19[[#This Row],[OUTCOMES MEASURES]]</f>
        <v>Percent of adjusted cohort receiving an award at 8 years</v>
      </c>
      <c r="C3663" s="156">
        <f>Table19[[#This Row],[Growth Rate]]</f>
        <v>-7.6923076923076927E-2</v>
      </c>
      <c r="D3663">
        <f>Table20[[#This Row],[UNITID]]</f>
        <v>235103</v>
      </c>
      <c r="E3663" s="156">
        <f>Table20[[#This Row],[Growth Rate]]</f>
        <v>4.7619047619047616E-2</v>
      </c>
      <c r="F3663">
        <f>Table21[[#This Row],[UNITID]]</f>
        <v>235103</v>
      </c>
      <c r="G3663" s="157">
        <f>Table21[[#This Row],[Growth Rate]]</f>
        <v>-7.8431372549019607E-2</v>
      </c>
      <c r="H3663">
        <f>Table5[[#This Row],[UNITID]]</f>
        <v>235103</v>
      </c>
      <c r="I3663" s="156">
        <f>Table5[[#This Row],[Growth Rate]]</f>
        <v>-5.128205128205128E-2</v>
      </c>
    </row>
    <row r="3664" spans="1:9" hidden="1">
      <c r="A3664">
        <f>Table19[[#This Row],[UNITID]]</f>
        <v>235103</v>
      </c>
      <c r="B3664" s="2" t="str">
        <f>Table19[[#This Row],[OUTCOMES MEASURES]]</f>
        <v>Percent of adjusted cohort still or subsequently enrolled at 8 years</v>
      </c>
      <c r="C3664" s="8">
        <f>Table19[[#This Row],[Growth Rate]]</f>
        <v>0</v>
      </c>
      <c r="D3664">
        <f>Table20[[#This Row],[UNITID]]</f>
        <v>235103</v>
      </c>
      <c r="E3664" s="7">
        <f>Table20[[#This Row],[Growth Rate]]</f>
        <v>2.6315789473684209E-2</v>
      </c>
      <c r="F3664">
        <f>Table21[[#This Row],[UNITID]]</f>
        <v>235103</v>
      </c>
      <c r="G3664" s="21">
        <f>Table21[[#This Row],[Growth Rate]]</f>
        <v>0.42857142857142855</v>
      </c>
      <c r="H3664">
        <f>Table5[[#This Row],[UNITID]]</f>
        <v>235103</v>
      </c>
      <c r="I3664" s="7">
        <f>Table5[[#This Row],[Growth Rate]]</f>
        <v>-3.5714285714285712E-2</v>
      </c>
    </row>
    <row r="3665" spans="1:9" ht="14.25">
      <c r="A3665" s="63">
        <f>Table19[[#This Row],[UNITID]]</f>
        <v>235103</v>
      </c>
      <c r="B3665" s="148" t="str">
        <f>Table19[[#This Row],[OUTCOMES MEASURES]]</f>
        <v>Percent of adjusted cohort still enrolled at your institution at 8 years</v>
      </c>
      <c r="C3665" s="156">
        <f>Table19[[#This Row],[Growth Rate]]</f>
        <v>0</v>
      </c>
      <c r="D3665">
        <f>Table20[[#This Row],[UNITID]]</f>
        <v>235103</v>
      </c>
      <c r="E3665" s="156">
        <f>Table20[[#This Row],[Growth Rate]]</f>
        <v>-0.5</v>
      </c>
      <c r="F3665">
        <f>Table21[[#This Row],[UNITID]]</f>
        <v>235103</v>
      </c>
      <c r="G3665" s="158">
        <f>Table21[[#This Row],[Growth Rate]]</f>
        <v>0</v>
      </c>
      <c r="H3665">
        <f>Table5[[#This Row],[UNITID]]</f>
        <v>235103</v>
      </c>
      <c r="I3665" s="156">
        <f>Table5[[#This Row],[Growth Rate]]</f>
        <v>0</v>
      </c>
    </row>
    <row r="3666" spans="1:9" ht="14.25">
      <c r="A3666" s="63">
        <f>Table19[[#This Row],[UNITID]]</f>
        <v>235103</v>
      </c>
      <c r="B3666" s="148" t="str">
        <f>Table19[[#This Row],[OUTCOMES MEASURES]]</f>
        <v>Percent of adjusted cohort enrolled subsequently at another institution at 8 years</v>
      </c>
      <c r="C3666" s="156">
        <f>Table19[[#This Row],[Growth Rate]]</f>
        <v>0</v>
      </c>
      <c r="D3666">
        <f>Table20[[#This Row],[UNITID]]</f>
        <v>235103</v>
      </c>
      <c r="E3666" s="64">
        <f>Table20[[#This Row],[Growth Rate]]</f>
        <v>5.5555555555555552E-2</v>
      </c>
      <c r="F3666">
        <f>Table21[[#This Row],[UNITID]]</f>
        <v>235103</v>
      </c>
      <c r="G3666" s="158">
        <f>Table21[[#This Row],[Growth Rate]]</f>
        <v>0.42857142857142855</v>
      </c>
      <c r="H3666">
        <f>Table5[[#This Row],[UNITID]]</f>
        <v>235103</v>
      </c>
      <c r="I3666" s="64">
        <f>Table5[[#This Row],[Growth Rate]]</f>
        <v>-3.7037037037037035E-2</v>
      </c>
    </row>
    <row r="3667" spans="1:9" hidden="1">
      <c r="A3667">
        <f>Table19[[#This Row],[UNITID]]</f>
        <v>235103</v>
      </c>
      <c r="B3667" s="2" t="str">
        <f>Table19[[#This Row],[OUTCOMES MEASURES]]</f>
        <v>Percent of adjusted cohort enrollment status unknown at 8 years</v>
      </c>
      <c r="C3667" s="8">
        <f>Table19[[#This Row],[Growth Rate]]</f>
        <v>9.6774193548387094E-2</v>
      </c>
      <c r="D3667">
        <f>Table20[[#This Row],[UNITID]]</f>
        <v>235103</v>
      </c>
      <c r="E3667" s="8">
        <f>Table20[[#This Row],[Growth Rate]]</f>
        <v>-4.878048780487805E-2</v>
      </c>
      <c r="F3667">
        <f>Table21[[#This Row],[UNITID]]</f>
        <v>235103</v>
      </c>
      <c r="G3667" s="8">
        <f>Table21[[#This Row],[Growth Rate]]</f>
        <v>-8.5714285714285715E-2</v>
      </c>
      <c r="H3667">
        <f>Table5[[#This Row],[UNITID]]</f>
        <v>235103</v>
      </c>
      <c r="I3667" s="8">
        <f>Table5[[#This Row],[Growth Rate]]</f>
        <v>5.8823529411764705E-2</v>
      </c>
    </row>
    <row r="3668" spans="1:9" hidden="1">
      <c r="A3668">
        <f>Table19[[#This Row],[UNITID]]</f>
        <v>235149</v>
      </c>
      <c r="B3668" s="2" t="str">
        <f>Table19[[#This Row],[OUTCOMES MEASURES]]</f>
        <v>First-Time, Full-Time Cohort</v>
      </c>
      <c r="C3668" s="8">
        <f>Table19[[#This Row],[Growth Rate]]</f>
        <v>0.10568031704095113</v>
      </c>
      <c r="D3668">
        <f>Table20[[#This Row],[UNITID]]</f>
        <v>235149</v>
      </c>
      <c r="E3668" s="8">
        <f>Table20[[#This Row],[Growth Rate]]</f>
        <v>-2.8328611898016999E-3</v>
      </c>
      <c r="F3668">
        <f>Table21[[#This Row],[UNITID]]</f>
        <v>235149</v>
      </c>
      <c r="G3668" s="8">
        <f>Table21[[#This Row],[Growth Rate]]</f>
        <v>-0.29170492806856441</v>
      </c>
      <c r="H3668">
        <f>Table5[[#This Row],[UNITID]]</f>
        <v>235149</v>
      </c>
      <c r="I3668" s="8">
        <f>Table5[[#This Row],[Growth Rate]]</f>
        <v>-0.23407544836116265</v>
      </c>
    </row>
    <row r="3669" spans="1:9" hidden="1">
      <c r="A3669">
        <f>Table19[[#This Row],[UNITID]]</f>
        <v>235149</v>
      </c>
      <c r="B3669" t="str">
        <f>Table19[[#This Row],[OUTCOMES MEASURES]]</f>
        <v>Exclusions to cohort</v>
      </c>
      <c r="C3669" s="7" t="str">
        <f>Table19[[#This Row],[Growth Rate]]</f>
        <v/>
      </c>
      <c r="D3669">
        <f>Table20[[#This Row],[UNITID]]</f>
        <v>235149</v>
      </c>
      <c r="E3669" s="7" t="str">
        <f>Table20[[#This Row],[Growth Rate]]</f>
        <v/>
      </c>
      <c r="F3669">
        <f>Table21[[#This Row],[UNITID]]</f>
        <v>235149</v>
      </c>
      <c r="G3669" s="7" t="str">
        <f>Table21[[#This Row],[Growth Rate]]</f>
        <v/>
      </c>
      <c r="H3669">
        <f>Table5[[#This Row],[UNITID]]</f>
        <v>235149</v>
      </c>
      <c r="I3669" s="7" t="str">
        <f>Table5[[#This Row],[Growth Rate]]</f>
        <v/>
      </c>
    </row>
    <row r="3670" spans="1:9" ht="14.25">
      <c r="A3670" s="63">
        <f>Table19[[#This Row],[UNITID]]</f>
        <v>235149</v>
      </c>
      <c r="B3670" s="63" t="str">
        <f>Table19[[#This Row],[OUTCOMES MEASURES]]</f>
        <v>Adjusted cohort</v>
      </c>
      <c r="C3670" s="64">
        <f>Table19[[#This Row],[Growth Rate]]</f>
        <v>0.10568031704095113</v>
      </c>
      <c r="D3670">
        <f>Table20[[#This Row],[UNITID]]</f>
        <v>235149</v>
      </c>
      <c r="E3670" s="64">
        <f>Table20[[#This Row],[Growth Rate]]</f>
        <v>-2.8328611898016999E-3</v>
      </c>
      <c r="F3670">
        <f>Table21[[#This Row],[UNITID]]</f>
        <v>235149</v>
      </c>
      <c r="G3670" s="155">
        <f>Table21[[#This Row],[Growth Rate]]</f>
        <v>-0.29170492806856441</v>
      </c>
      <c r="H3670">
        <f>Table5[[#This Row],[UNITID]]</f>
        <v>235149</v>
      </c>
      <c r="I3670" s="64">
        <f>Table5[[#This Row],[Growth Rate]]</f>
        <v>-0.23407544836116265</v>
      </c>
    </row>
    <row r="3671" spans="1:9" hidden="1">
      <c r="A3671">
        <f>Table19[[#This Row],[UNITID]]</f>
        <v>235149</v>
      </c>
      <c r="B3671" t="str">
        <f>Table19[[#This Row],[OUTCOMES MEASURES]]</f>
        <v>Number of adjusted cohort receiving a certificate at 4 years</v>
      </c>
      <c r="C3671" s="7">
        <f>Table19[[#This Row],[Growth Rate]]</f>
        <v>-0.12195121951219512</v>
      </c>
      <c r="D3671">
        <f>Table20[[#This Row],[UNITID]]</f>
        <v>235149</v>
      </c>
      <c r="E3671" s="7">
        <f>Table20[[#This Row],[Growth Rate]]</f>
        <v>-0.33333333333333331</v>
      </c>
      <c r="F3671">
        <f>Table21[[#This Row],[UNITID]]</f>
        <v>235149</v>
      </c>
      <c r="G3671" s="7">
        <f>Table21[[#This Row],[Growth Rate]]</f>
        <v>-0.21691176470588236</v>
      </c>
      <c r="H3671">
        <f>Table5[[#This Row],[UNITID]]</f>
        <v>235149</v>
      </c>
      <c r="I3671" s="7">
        <f>Table5[[#This Row],[Growth Rate]]</f>
        <v>0.54838709677419351</v>
      </c>
    </row>
    <row r="3672" spans="1:9" hidden="1">
      <c r="A3672">
        <f>Table19[[#This Row],[UNITID]]</f>
        <v>235149</v>
      </c>
      <c r="B3672" t="str">
        <f>Table19[[#This Row],[OUTCOMES MEASURES]]</f>
        <v>Number of adjusted cohort receiving an Associate's degree at 4 years</v>
      </c>
      <c r="C3672" s="7">
        <f>Table19[[#This Row],[Growth Rate]]</f>
        <v>0.22025316455696203</v>
      </c>
      <c r="D3672">
        <f>Table20[[#This Row],[UNITID]]</f>
        <v>235149</v>
      </c>
      <c r="E3672" s="7">
        <f>Table20[[#This Row],[Growth Rate]]</f>
        <v>0.375</v>
      </c>
      <c r="F3672">
        <f>Table21[[#This Row],[UNITID]]</f>
        <v>235149</v>
      </c>
      <c r="G3672" s="7">
        <f>Table21[[#This Row],[Growth Rate]]</f>
        <v>-0.10271317829457365</v>
      </c>
      <c r="H3672">
        <f>Table5[[#This Row],[UNITID]]</f>
        <v>235149</v>
      </c>
      <c r="I3672" s="7">
        <f>Table5[[#This Row],[Growth Rate]]</f>
        <v>2.9498525073746312E-3</v>
      </c>
    </row>
    <row r="3673" spans="1:9" hidden="1">
      <c r="A3673">
        <f>Table19[[#This Row],[UNITID]]</f>
        <v>235149</v>
      </c>
      <c r="B3673" t="str">
        <f>Table19[[#This Row],[OUTCOMES MEASURES]]</f>
        <v>Number of adjusted cohort receiving a Bachelor's degree at 4 years</v>
      </c>
      <c r="C3673" s="7" t="str">
        <f>Table19[[#This Row],[Growth Rate]]</f>
        <v/>
      </c>
      <c r="D3673">
        <f>Table20[[#This Row],[UNITID]]</f>
        <v>235149</v>
      </c>
      <c r="E3673" s="7" t="str">
        <f>Table20[[#This Row],[Growth Rate]]</f>
        <v/>
      </c>
      <c r="F3673">
        <f>Table21[[#This Row],[UNITID]]</f>
        <v>235149</v>
      </c>
      <c r="G3673" s="7" t="str">
        <f>Table21[[#This Row],[Growth Rate]]</f>
        <v/>
      </c>
      <c r="H3673">
        <f>Table5[[#This Row],[UNITID]]</f>
        <v>235149</v>
      </c>
      <c r="I3673" s="7" t="str">
        <f>Table5[[#This Row],[Growth Rate]]</f>
        <v/>
      </c>
    </row>
    <row r="3674" spans="1:9" hidden="1">
      <c r="A3674">
        <f>Table19[[#This Row],[UNITID]]</f>
        <v>235149</v>
      </c>
      <c r="B3674" s="2" t="str">
        <f>Table19[[#This Row],[OUTCOMES MEASURES]]</f>
        <v>Number of adjusted cohort receiving an award at 4 years</v>
      </c>
      <c r="C3674" s="7">
        <f>Table19[[#This Row],[Growth Rate]]</f>
        <v>0.16142557651991615</v>
      </c>
      <c r="D3674">
        <f>Table20[[#This Row],[UNITID]]</f>
        <v>235149</v>
      </c>
      <c r="E3674" s="7">
        <f>Table20[[#This Row],[Growth Rate]]</f>
        <v>0.24901185770750989</v>
      </c>
      <c r="F3674">
        <f>Table21[[#This Row],[UNITID]]</f>
        <v>235149</v>
      </c>
      <c r="G3674" s="21">
        <f>Table21[[#This Row],[Growth Rate]]</f>
        <v>-0.12653374233128833</v>
      </c>
      <c r="H3674">
        <f>Table5[[#This Row],[UNITID]]</f>
        <v>235149</v>
      </c>
      <c r="I3674" s="7">
        <f>Table5[[#This Row],[Growth Rate]]</f>
        <v>6.8741893644617386E-2</v>
      </c>
    </row>
    <row r="3675" spans="1:9" ht="14.25">
      <c r="A3675" s="63">
        <f>Table19[[#This Row],[UNITID]]</f>
        <v>235149</v>
      </c>
      <c r="B3675" s="148" t="str">
        <f>Table19[[#This Row],[OUTCOMES MEASURES]]</f>
        <v>Percent of adjusted cohort receiving an award at 4 years</v>
      </c>
      <c r="C3675" s="156">
        <f>Table19[[#This Row],[Growth Rate]]</f>
        <v>3.125E-2</v>
      </c>
      <c r="D3675">
        <f>Table20[[#This Row],[UNITID]]</f>
        <v>235149</v>
      </c>
      <c r="E3675" s="156">
        <f>Table20[[#This Row],[Growth Rate]]</f>
        <v>0.2857142857142857</v>
      </c>
      <c r="F3675">
        <f>Table21[[#This Row],[UNITID]]</f>
        <v>235149</v>
      </c>
      <c r="G3675" s="157">
        <f>Table21[[#This Row],[Growth Rate]]</f>
        <v>0.22500000000000001</v>
      </c>
      <c r="H3675">
        <f>Table5[[#This Row],[UNITID]]</f>
        <v>235149</v>
      </c>
      <c r="I3675" s="156">
        <f>Table5[[#This Row],[Growth Rate]]</f>
        <v>0.375</v>
      </c>
    </row>
    <row r="3676" spans="1:9" hidden="1">
      <c r="A3676">
        <f>Table19[[#This Row],[UNITID]]</f>
        <v>235149</v>
      </c>
      <c r="B3676" t="str">
        <f>Table19[[#This Row],[OUTCOMES MEASURES]]</f>
        <v>Number of adjusted cohort receiving a certificate at 6 years</v>
      </c>
      <c r="C3676" s="7">
        <f>Table19[[#This Row],[Growth Rate]]</f>
        <v>-0.10975609756097561</v>
      </c>
      <c r="D3676">
        <f>Table20[[#This Row],[UNITID]]</f>
        <v>235149</v>
      </c>
      <c r="E3676" s="7">
        <f>Table20[[#This Row],[Growth Rate]]</f>
        <v>-0.40816326530612246</v>
      </c>
      <c r="F3676">
        <f>Table21[[#This Row],[UNITID]]</f>
        <v>235149</v>
      </c>
      <c r="G3676" s="7">
        <f>Table21[[#This Row],[Growth Rate]]</f>
        <v>-0.22992700729927007</v>
      </c>
      <c r="H3676">
        <f>Table5[[#This Row],[UNITID]]</f>
        <v>235149</v>
      </c>
      <c r="I3676" s="7">
        <f>Table5[[#This Row],[Growth Rate]]</f>
        <v>0.51851851851851849</v>
      </c>
    </row>
    <row r="3677" spans="1:9" hidden="1">
      <c r="A3677">
        <f>Table19[[#This Row],[UNITID]]</f>
        <v>235149</v>
      </c>
      <c r="B3677" t="str">
        <f>Table19[[#This Row],[OUTCOMES MEASURES]]</f>
        <v>Number of adjusted cohort receiving an Associate's degree at 6 years</v>
      </c>
      <c r="C3677" s="7">
        <f>Table19[[#This Row],[Growth Rate]]</f>
        <v>0.23897911832946636</v>
      </c>
      <c r="D3677">
        <f>Table20[[#This Row],[UNITID]]</f>
        <v>235149</v>
      </c>
      <c r="E3677" s="7">
        <f>Table20[[#This Row],[Growth Rate]]</f>
        <v>0.29477611940298509</v>
      </c>
      <c r="F3677">
        <f>Table21[[#This Row],[UNITID]]</f>
        <v>235149</v>
      </c>
      <c r="G3677" s="7">
        <f>Table21[[#This Row],[Growth Rate]]</f>
        <v>-9.9361896080218781E-2</v>
      </c>
      <c r="H3677">
        <f>Table5[[#This Row],[UNITID]]</f>
        <v>235149</v>
      </c>
      <c r="I3677" s="7">
        <f>Table5[[#This Row],[Growth Rate]]</f>
        <v>-1.8312622629169391E-2</v>
      </c>
    </row>
    <row r="3678" spans="1:9" hidden="1">
      <c r="A3678">
        <f>Table19[[#This Row],[UNITID]]</f>
        <v>235149</v>
      </c>
      <c r="B3678" t="str">
        <f>Table19[[#This Row],[OUTCOMES MEASURES]]</f>
        <v>Number of adjusted cohort receiving a Bachelor's degree at 6 years</v>
      </c>
      <c r="C3678" s="7" t="str">
        <f>Table19[[#This Row],[Growth Rate]]</f>
        <v/>
      </c>
      <c r="D3678">
        <f>Table20[[#This Row],[UNITID]]</f>
        <v>235149</v>
      </c>
      <c r="E3678" s="7" t="str">
        <f>Table20[[#This Row],[Growth Rate]]</f>
        <v/>
      </c>
      <c r="F3678">
        <f>Table21[[#This Row],[UNITID]]</f>
        <v>235149</v>
      </c>
      <c r="G3678" s="7" t="str">
        <f>Table21[[#This Row],[Growth Rate]]</f>
        <v/>
      </c>
      <c r="H3678">
        <f>Table5[[#This Row],[UNITID]]</f>
        <v>235149</v>
      </c>
      <c r="I3678" s="7" t="str">
        <f>Table5[[#This Row],[Growth Rate]]</f>
        <v/>
      </c>
    </row>
    <row r="3679" spans="1:9" hidden="1">
      <c r="A3679">
        <f>Table19[[#This Row],[UNITID]]</f>
        <v>235149</v>
      </c>
      <c r="B3679" s="2" t="str">
        <f>Table19[[#This Row],[OUTCOMES MEASURES]]</f>
        <v>Number of adjusted cohort receiving an award at 6 years</v>
      </c>
      <c r="C3679" s="7">
        <f>Table19[[#This Row],[Growth Rate]]</f>
        <v>0.18323586744639375</v>
      </c>
      <c r="D3679">
        <f>Table20[[#This Row],[UNITID]]</f>
        <v>235149</v>
      </c>
      <c r="E3679" s="7">
        <f>Table20[[#This Row],[Growth Rate]]</f>
        <v>0.18611987381703471</v>
      </c>
      <c r="F3679">
        <f>Table21[[#This Row],[UNITID]]</f>
        <v>235149</v>
      </c>
      <c r="G3679" s="21">
        <f>Table21[[#This Row],[Growth Rate]]</f>
        <v>-0.12545587162654998</v>
      </c>
      <c r="H3679">
        <f>Table5[[#This Row],[UNITID]]</f>
        <v>235149</v>
      </c>
      <c r="I3679" s="7">
        <f>Table5[[#This Row],[Growth Rate]]</f>
        <v>4.0745052386495922E-2</v>
      </c>
    </row>
    <row r="3680" spans="1:9" ht="14.25">
      <c r="A3680" s="63">
        <f>Table19[[#This Row],[UNITID]]</f>
        <v>235149</v>
      </c>
      <c r="B3680" s="148" t="str">
        <f>Table19[[#This Row],[OUTCOMES MEASURES]]</f>
        <v>Percent of adjusted cohort receiving an award at 6 years</v>
      </c>
      <c r="C3680" s="156">
        <f>Table19[[#This Row],[Growth Rate]]</f>
        <v>5.8823529411764705E-2</v>
      </c>
      <c r="D3680">
        <f>Table20[[#This Row],[UNITID]]</f>
        <v>235149</v>
      </c>
      <c r="E3680" s="156">
        <f>Table20[[#This Row],[Growth Rate]]</f>
        <v>0.16666666666666666</v>
      </c>
      <c r="F3680">
        <f>Table21[[#This Row],[UNITID]]</f>
        <v>235149</v>
      </c>
      <c r="G3680" s="157">
        <f>Table21[[#This Row],[Growth Rate]]</f>
        <v>0.23809523809523808</v>
      </c>
      <c r="H3680">
        <f>Table5[[#This Row],[UNITID]]</f>
        <v>235149</v>
      </c>
      <c r="I3680" s="156">
        <f>Table5[[#This Row],[Growth Rate]]</f>
        <v>0.33333333333333331</v>
      </c>
    </row>
    <row r="3681" spans="1:9" hidden="1">
      <c r="A3681">
        <f>Table19[[#This Row],[UNITID]]</f>
        <v>235149</v>
      </c>
      <c r="B3681" t="str">
        <f>Table19[[#This Row],[OUTCOMES MEASURES]]</f>
        <v>Number of adjusted cohort receiving a certificate at 8 years</v>
      </c>
      <c r="C3681" s="7">
        <f>Table19[[#This Row],[Growth Rate]]</f>
        <v>-8.6419753086419748E-2</v>
      </c>
      <c r="D3681">
        <f>Table20[[#This Row],[UNITID]]</f>
        <v>235149</v>
      </c>
      <c r="E3681" s="7">
        <f>Table20[[#This Row],[Growth Rate]]</f>
        <v>-0.36170212765957449</v>
      </c>
      <c r="F3681">
        <f>Table21[[#This Row],[UNITID]]</f>
        <v>235149</v>
      </c>
      <c r="G3681" s="7">
        <f>Table21[[#This Row],[Growth Rate]]</f>
        <v>-0.24175824175824176</v>
      </c>
      <c r="H3681">
        <f>Table5[[#This Row],[UNITID]]</f>
        <v>235149</v>
      </c>
      <c r="I3681" s="7">
        <f>Table5[[#This Row],[Growth Rate]]</f>
        <v>0.47395833333333331</v>
      </c>
    </row>
    <row r="3682" spans="1:9" hidden="1">
      <c r="A3682">
        <f>Table19[[#This Row],[UNITID]]</f>
        <v>235149</v>
      </c>
      <c r="B3682" t="str">
        <f>Table19[[#This Row],[OUTCOMES MEASURES]]</f>
        <v>Number of adjusted cohort receiving an Associate's degree at 8 years</v>
      </c>
      <c r="C3682" s="7">
        <f>Table19[[#This Row],[Growth Rate]]</f>
        <v>0.23991031390134529</v>
      </c>
      <c r="D3682">
        <f>Table20[[#This Row],[UNITID]]</f>
        <v>235149</v>
      </c>
      <c r="E3682" s="7">
        <f>Table20[[#This Row],[Growth Rate]]</f>
        <v>0.28125</v>
      </c>
      <c r="F3682">
        <f>Table21[[#This Row],[UNITID]]</f>
        <v>235149</v>
      </c>
      <c r="G3682" s="7">
        <f>Table21[[#This Row],[Growth Rate]]</f>
        <v>-9.3441150044923635E-2</v>
      </c>
      <c r="H3682">
        <f>Table5[[#This Row],[UNITID]]</f>
        <v>235149</v>
      </c>
      <c r="I3682" s="7">
        <f>Table5[[#This Row],[Growth Rate]]</f>
        <v>-2.3125E-2</v>
      </c>
    </row>
    <row r="3683" spans="1:9" hidden="1">
      <c r="A3683">
        <f>Table19[[#This Row],[UNITID]]</f>
        <v>235149</v>
      </c>
      <c r="B3683" t="str">
        <f>Table19[[#This Row],[OUTCOMES MEASURES]]</f>
        <v>Number of adjusted cohort receiving a Bachelor's degree at 8 years</v>
      </c>
      <c r="C3683" s="7" t="str">
        <f>Table19[[#This Row],[Growth Rate]]</f>
        <v/>
      </c>
      <c r="D3683">
        <f>Table20[[#This Row],[UNITID]]</f>
        <v>235149</v>
      </c>
      <c r="E3683" s="7" t="str">
        <f>Table20[[#This Row],[Growth Rate]]</f>
        <v/>
      </c>
      <c r="F3683">
        <f>Table21[[#This Row],[UNITID]]</f>
        <v>235149</v>
      </c>
      <c r="G3683" s="7" t="str">
        <f>Table21[[#This Row],[Growth Rate]]</f>
        <v/>
      </c>
      <c r="H3683">
        <f>Table5[[#This Row],[UNITID]]</f>
        <v>235149</v>
      </c>
      <c r="I3683" s="7" t="str">
        <f>Table5[[#This Row],[Growth Rate]]</f>
        <v/>
      </c>
    </row>
    <row r="3684" spans="1:9" hidden="1">
      <c r="A3684">
        <f>Table19[[#This Row],[UNITID]]</f>
        <v>235149</v>
      </c>
      <c r="B3684" t="str">
        <f>Table19[[#This Row],[OUTCOMES MEASURES]]</f>
        <v>Number of adjusted cohort receiving an award at 8 years</v>
      </c>
      <c r="C3684" s="7">
        <f>Table19[[#This Row],[Growth Rate]]</f>
        <v>0.18975332068311196</v>
      </c>
      <c r="D3684">
        <f>Table20[[#This Row],[UNITID]]</f>
        <v>235149</v>
      </c>
      <c r="E3684" s="7">
        <f>Table20[[#This Row],[Growth Rate]]</f>
        <v>0.19104477611940299</v>
      </c>
      <c r="F3684">
        <f>Table21[[#This Row],[UNITID]]</f>
        <v>235149</v>
      </c>
      <c r="G3684" s="7">
        <f>Table21[[#This Row],[Growth Rate]]</f>
        <v>-0.12265512265512266</v>
      </c>
      <c r="H3684">
        <f>Table5[[#This Row],[UNITID]]</f>
        <v>235149</v>
      </c>
      <c r="I3684" s="7">
        <f>Table5[[#This Row],[Growth Rate]]</f>
        <v>3.0133928571428572E-2</v>
      </c>
    </row>
    <row r="3685" spans="1:9" hidden="1">
      <c r="A3685">
        <f>Table19[[#This Row],[UNITID]]</f>
        <v>235149</v>
      </c>
      <c r="B3685" t="str">
        <f>Table19[[#This Row],[OUTCOMES MEASURES]]</f>
        <v>Number of adjusted cohort still enrolled at your institution at 8 years</v>
      </c>
      <c r="C3685" s="7">
        <f>Table19[[#This Row],[Growth Rate]]</f>
        <v>-5.2631578947368418E-2</v>
      </c>
      <c r="D3685">
        <f>Table20[[#This Row],[UNITID]]</f>
        <v>235149</v>
      </c>
      <c r="E3685" s="7">
        <f>Table20[[#This Row],[Growth Rate]]</f>
        <v>-0.52631578947368418</v>
      </c>
      <c r="F3685">
        <f>Table21[[#This Row],[UNITID]]</f>
        <v>235149</v>
      </c>
      <c r="G3685" s="7">
        <f>Table21[[#This Row],[Growth Rate]]</f>
        <v>-0.45454545454545453</v>
      </c>
      <c r="H3685">
        <f>Table5[[#This Row],[UNITID]]</f>
        <v>235149</v>
      </c>
      <c r="I3685" s="7">
        <f>Table5[[#This Row],[Growth Rate]]</f>
        <v>-0.19736842105263158</v>
      </c>
    </row>
    <row r="3686" spans="1:9" hidden="1">
      <c r="A3686">
        <f>Table19[[#This Row],[UNITID]]</f>
        <v>235149</v>
      </c>
      <c r="B3686" t="str">
        <f>Table19[[#This Row],[OUTCOMES MEASURES]]</f>
        <v>Number of adjusted cohort who enrolled subsequently at another institution at 8 years</v>
      </c>
      <c r="C3686" s="7">
        <f>Table19[[#This Row],[Growth Rate]]</f>
        <v>2.8645833333333332E-2</v>
      </c>
      <c r="D3686">
        <f>Table20[[#This Row],[UNITID]]</f>
        <v>235149</v>
      </c>
      <c r="E3686" s="7">
        <f>Table20[[#This Row],[Growth Rate]]</f>
        <v>-3.3388981636060101E-3</v>
      </c>
      <c r="F3686">
        <f>Table21[[#This Row],[UNITID]]</f>
        <v>235149</v>
      </c>
      <c r="G3686" s="7">
        <f>Table21[[#This Row],[Growth Rate]]</f>
        <v>-0.54282115869017633</v>
      </c>
      <c r="H3686">
        <f>Table5[[#This Row],[UNITID]]</f>
        <v>235149</v>
      </c>
      <c r="I3686" s="7">
        <f>Table5[[#This Row],[Growth Rate]]</f>
        <v>-0.43304699343102576</v>
      </c>
    </row>
    <row r="3687" spans="1:9" hidden="1">
      <c r="A3687">
        <f>Table19[[#This Row],[UNITID]]</f>
        <v>235149</v>
      </c>
      <c r="B3687" s="2" t="str">
        <f>Table19[[#This Row],[OUTCOMES MEASURES]]</f>
        <v>Number of adjusted cohort whose subsequent enrollment status is unknown at 8 years</v>
      </c>
      <c r="C3687" s="8">
        <f>Table19[[#This Row],[Growth Rate]]</f>
        <v>8.5616438356164379E-2</v>
      </c>
      <c r="D3687">
        <f>Table20[[#This Row],[UNITID]]</f>
        <v>235149</v>
      </c>
      <c r="E3687" s="7">
        <f>Table20[[#This Row],[Growth Rate]]</f>
        <v>-5.9268600252206809E-2</v>
      </c>
      <c r="F3687">
        <f>Table21[[#This Row],[UNITID]]</f>
        <v>235149</v>
      </c>
      <c r="G3687" s="7">
        <f>Table21[[#This Row],[Growth Rate]]</f>
        <v>-0.31973434535104367</v>
      </c>
      <c r="H3687">
        <f>Table5[[#This Row],[UNITID]]</f>
        <v>235149</v>
      </c>
      <c r="I3687" s="7">
        <f>Table5[[#This Row],[Growth Rate]]</f>
        <v>-0.26554750095383439</v>
      </c>
    </row>
    <row r="3688" spans="1:9" hidden="1">
      <c r="A3688">
        <f>Table19[[#This Row],[UNITID]]</f>
        <v>235149</v>
      </c>
      <c r="B3688" s="2" t="str">
        <f>Table19[[#This Row],[OUTCOMES MEASURES]]</f>
        <v>Number of adjusted cohort who did not receive an award from your institution at 8 years</v>
      </c>
      <c r="C3688" s="7">
        <f>Table19[[#This Row],[Growth Rate]]</f>
        <v>6.0790273556231005E-2</v>
      </c>
      <c r="D3688">
        <f>Table20[[#This Row],[UNITID]]</f>
        <v>235149</v>
      </c>
      <c r="E3688" s="7">
        <f>Table20[[#This Row],[Growth Rate]]</f>
        <v>-4.8251748251748251E-2</v>
      </c>
      <c r="F3688">
        <f>Table21[[#This Row],[UNITID]]</f>
        <v>235149</v>
      </c>
      <c r="G3688" s="21">
        <f>Table21[[#This Row],[Growth Rate]]</f>
        <v>-0.41626794258373206</v>
      </c>
      <c r="H3688">
        <f>Table5[[#This Row],[UNITID]]</f>
        <v>235149</v>
      </c>
      <c r="I3688" s="7">
        <f>Table5[[#This Row],[Growth Rate]]</f>
        <v>-0.33532934131736525</v>
      </c>
    </row>
    <row r="3689" spans="1:9" ht="14.25">
      <c r="A3689" s="63">
        <f>Table19[[#This Row],[UNITID]]</f>
        <v>235149</v>
      </c>
      <c r="B3689" s="148" t="str">
        <f>Table19[[#This Row],[OUTCOMES MEASURES]]</f>
        <v>Percent of adjusted cohort receiving an award at 8 years</v>
      </c>
      <c r="C3689" s="156">
        <f>Table19[[#This Row],[Growth Rate]]</f>
        <v>5.7142857142857141E-2</v>
      </c>
      <c r="D3689">
        <f>Table20[[#This Row],[UNITID]]</f>
        <v>235149</v>
      </c>
      <c r="E3689" s="156">
        <f>Table20[[#This Row],[Growth Rate]]</f>
        <v>0.21052631578947367</v>
      </c>
      <c r="F3689">
        <f>Table21[[#This Row],[UNITID]]</f>
        <v>235149</v>
      </c>
      <c r="G3689" s="157">
        <f>Table21[[#This Row],[Growth Rate]]</f>
        <v>0.26190476190476192</v>
      </c>
      <c r="H3689">
        <f>Table5[[#This Row],[UNITID]]</f>
        <v>235149</v>
      </c>
      <c r="I3689" s="156">
        <f>Table5[[#This Row],[Growth Rate]]</f>
        <v>0.32142857142857145</v>
      </c>
    </row>
    <row r="3690" spans="1:9" hidden="1">
      <c r="A3690">
        <f>Table19[[#This Row],[UNITID]]</f>
        <v>235149</v>
      </c>
      <c r="B3690" s="2" t="str">
        <f>Table19[[#This Row],[OUTCOMES MEASURES]]</f>
        <v>Percent of adjusted cohort still or subsequently enrolled at 8 years</v>
      </c>
      <c r="C3690" s="8">
        <f>Table19[[#This Row],[Growth Rate]]</f>
        <v>-7.407407407407407E-2</v>
      </c>
      <c r="D3690">
        <f>Table20[[#This Row],[UNITID]]</f>
        <v>235149</v>
      </c>
      <c r="E3690" s="7">
        <f>Table20[[#This Row],[Growth Rate]]</f>
        <v>-2.7777777777777776E-2</v>
      </c>
      <c r="F3690">
        <f>Table21[[#This Row],[UNITID]]</f>
        <v>235149</v>
      </c>
      <c r="G3690" s="21">
        <f>Table21[[#This Row],[Growth Rate]]</f>
        <v>-0.36</v>
      </c>
      <c r="H3690">
        <f>Table5[[#This Row],[UNITID]]</f>
        <v>235149</v>
      </c>
      <c r="I3690" s="7">
        <f>Table5[[#This Row],[Growth Rate]]</f>
        <v>-0.25</v>
      </c>
    </row>
    <row r="3691" spans="1:9" ht="14.25">
      <c r="A3691" s="63">
        <f>Table19[[#This Row],[UNITID]]</f>
        <v>235149</v>
      </c>
      <c r="B3691" s="148" t="str">
        <f>Table19[[#This Row],[OUTCOMES MEASURES]]</f>
        <v>Percent of adjusted cohort still enrolled at your institution at 8 years</v>
      </c>
      <c r="C3691" s="156">
        <f>Table19[[#This Row],[Growth Rate]]</f>
        <v>0</v>
      </c>
      <c r="D3691">
        <f>Table20[[#This Row],[UNITID]]</f>
        <v>235149</v>
      </c>
      <c r="E3691" s="156">
        <f>Table20[[#This Row],[Growth Rate]]</f>
        <v>-0.5</v>
      </c>
      <c r="F3691">
        <f>Table21[[#This Row],[UNITID]]</f>
        <v>235149</v>
      </c>
      <c r="G3691" s="158">
        <f>Table21[[#This Row],[Growth Rate]]</f>
        <v>0</v>
      </c>
      <c r="H3691">
        <f>Table5[[#This Row],[UNITID]]</f>
        <v>235149</v>
      </c>
      <c r="I3691" s="156">
        <f>Table5[[#This Row],[Growth Rate]]</f>
        <v>0</v>
      </c>
    </row>
    <row r="3692" spans="1:9" ht="14.25">
      <c r="A3692" s="63">
        <f>Table19[[#This Row],[UNITID]]</f>
        <v>235149</v>
      </c>
      <c r="B3692" s="148" t="str">
        <f>Table19[[#This Row],[OUTCOMES MEASURES]]</f>
        <v>Percent of adjusted cohort enrolled subsequently at another institution at 8 years</v>
      </c>
      <c r="C3692" s="156">
        <f>Table19[[#This Row],[Growth Rate]]</f>
        <v>-0.04</v>
      </c>
      <c r="D3692">
        <f>Table20[[#This Row],[UNITID]]</f>
        <v>235149</v>
      </c>
      <c r="E3692" s="64">
        <f>Table20[[#This Row],[Growth Rate]]</f>
        <v>0</v>
      </c>
      <c r="F3692">
        <f>Table21[[#This Row],[UNITID]]</f>
        <v>235149</v>
      </c>
      <c r="G3692" s="158">
        <f>Table21[[#This Row],[Growth Rate]]</f>
        <v>-0.33333333333333331</v>
      </c>
      <c r="H3692">
        <f>Table5[[#This Row],[UNITID]]</f>
        <v>235149</v>
      </c>
      <c r="I3692" s="64">
        <f>Table5[[#This Row],[Growth Rate]]</f>
        <v>-0.25806451612903225</v>
      </c>
    </row>
    <row r="3693" spans="1:9" hidden="1">
      <c r="A3693">
        <f>Table19[[#This Row],[UNITID]]</f>
        <v>235149</v>
      </c>
      <c r="B3693" s="2" t="str">
        <f>Table19[[#This Row],[OUTCOMES MEASURES]]</f>
        <v>Percent of adjusted cohort enrollment status unknown at 8 years</v>
      </c>
      <c r="C3693" s="8">
        <f>Table19[[#This Row],[Growth Rate]]</f>
        <v>-2.564102564102564E-2</v>
      </c>
      <c r="D3693">
        <f>Table20[[#This Row],[UNITID]]</f>
        <v>235149</v>
      </c>
      <c r="E3693" s="8">
        <f>Table20[[#This Row],[Growth Rate]]</f>
        <v>-6.6666666666666666E-2</v>
      </c>
      <c r="F3693">
        <f>Table21[[#This Row],[UNITID]]</f>
        <v>235149</v>
      </c>
      <c r="G3693" s="8">
        <f>Table21[[#This Row],[Growth Rate]]</f>
        <v>-3.125E-2</v>
      </c>
      <c r="H3693">
        <f>Table5[[#This Row],[UNITID]]</f>
        <v>235149</v>
      </c>
      <c r="I3693" s="8">
        <f>Table5[[#This Row],[Growth Rate]]</f>
        <v>-4.878048780487805E-2</v>
      </c>
    </row>
    <row r="3694" spans="1:9" hidden="1">
      <c r="A3694">
        <f>Table19[[#This Row],[UNITID]]</f>
        <v>235237</v>
      </c>
      <c r="B3694" s="2" t="str">
        <f>Table19[[#This Row],[OUTCOMES MEASURES]]</f>
        <v>First-Time, Full-Time Cohort</v>
      </c>
      <c r="C3694" s="8">
        <f>Table19[[#This Row],[Growth Rate]]</f>
        <v>0.77312775330396477</v>
      </c>
      <c r="D3694">
        <f>Table20[[#This Row],[UNITID]]</f>
        <v>235237</v>
      </c>
      <c r="E3694" s="8">
        <f>Table20[[#This Row],[Growth Rate]]</f>
        <v>1.10580204778157</v>
      </c>
      <c r="F3694">
        <f>Table21[[#This Row],[UNITID]]</f>
        <v>235237</v>
      </c>
      <c r="G3694" s="8">
        <f>Table21[[#This Row],[Growth Rate]]</f>
        <v>-1.6707416462917686E-2</v>
      </c>
      <c r="H3694">
        <f>Table5[[#This Row],[UNITID]]</f>
        <v>235237</v>
      </c>
      <c r="I3694" s="8">
        <f>Table5[[#This Row],[Growth Rate]]</f>
        <v>-0.2784375</v>
      </c>
    </row>
    <row r="3695" spans="1:9" hidden="1">
      <c r="A3695">
        <f>Table19[[#This Row],[UNITID]]</f>
        <v>235237</v>
      </c>
      <c r="B3695" t="str">
        <f>Table19[[#This Row],[OUTCOMES MEASURES]]</f>
        <v>Exclusions to cohort</v>
      </c>
      <c r="C3695" s="7" t="str">
        <f>Table19[[#This Row],[Growth Rate]]</f>
        <v/>
      </c>
      <c r="D3695">
        <f>Table20[[#This Row],[UNITID]]</f>
        <v>235237</v>
      </c>
      <c r="E3695" s="7" t="str">
        <f>Table20[[#This Row],[Growth Rate]]</f>
        <v/>
      </c>
      <c r="F3695">
        <f>Table21[[#This Row],[UNITID]]</f>
        <v>235237</v>
      </c>
      <c r="G3695" s="7" t="str">
        <f>Table21[[#This Row],[Growth Rate]]</f>
        <v/>
      </c>
      <c r="H3695">
        <f>Table5[[#This Row],[UNITID]]</f>
        <v>235237</v>
      </c>
      <c r="I3695" s="7" t="str">
        <f>Table5[[#This Row],[Growth Rate]]</f>
        <v/>
      </c>
    </row>
    <row r="3696" spans="1:9" ht="14.25">
      <c r="A3696" s="63">
        <f>Table19[[#This Row],[UNITID]]</f>
        <v>235237</v>
      </c>
      <c r="B3696" s="63" t="str">
        <f>Table19[[#This Row],[OUTCOMES MEASURES]]</f>
        <v>Adjusted cohort</v>
      </c>
      <c r="C3696" s="64">
        <f>Table19[[#This Row],[Growth Rate]]</f>
        <v>0.77312775330396477</v>
      </c>
      <c r="D3696">
        <f>Table20[[#This Row],[UNITID]]</f>
        <v>235237</v>
      </c>
      <c r="E3696" s="64">
        <f>Table20[[#This Row],[Growth Rate]]</f>
        <v>1.10580204778157</v>
      </c>
      <c r="F3696">
        <f>Table21[[#This Row],[UNITID]]</f>
        <v>235237</v>
      </c>
      <c r="G3696" s="155">
        <f>Table21[[#This Row],[Growth Rate]]</f>
        <v>-1.6707416462917686E-2</v>
      </c>
      <c r="H3696">
        <f>Table5[[#This Row],[UNITID]]</f>
        <v>235237</v>
      </c>
      <c r="I3696" s="64">
        <f>Table5[[#This Row],[Growth Rate]]</f>
        <v>-0.2784375</v>
      </c>
    </row>
    <row r="3697" spans="1:9" hidden="1">
      <c r="A3697">
        <f>Table19[[#This Row],[UNITID]]</f>
        <v>235237</v>
      </c>
      <c r="B3697" t="str">
        <f>Table19[[#This Row],[OUTCOMES MEASURES]]</f>
        <v>Number of adjusted cohort receiving a certificate at 4 years</v>
      </c>
      <c r="C3697" s="7">
        <f>Table19[[#This Row],[Growth Rate]]</f>
        <v>0</v>
      </c>
      <c r="D3697">
        <f>Table20[[#This Row],[UNITID]]</f>
        <v>235237</v>
      </c>
      <c r="E3697" s="7">
        <f>Table20[[#This Row],[Growth Rate]]</f>
        <v>0.35294117647058826</v>
      </c>
      <c r="F3697">
        <f>Table21[[#This Row],[UNITID]]</f>
        <v>235237</v>
      </c>
      <c r="G3697" s="7">
        <f>Table21[[#This Row],[Growth Rate]]</f>
        <v>0.12857142857142856</v>
      </c>
      <c r="H3697">
        <f>Table5[[#This Row],[UNITID]]</f>
        <v>235237</v>
      </c>
      <c r="I3697" s="7">
        <f>Table5[[#This Row],[Growth Rate]]</f>
        <v>1.0350877192982457</v>
      </c>
    </row>
    <row r="3698" spans="1:9" hidden="1">
      <c r="A3698">
        <f>Table19[[#This Row],[UNITID]]</f>
        <v>235237</v>
      </c>
      <c r="B3698" t="str">
        <f>Table19[[#This Row],[OUTCOMES MEASURES]]</f>
        <v>Number of adjusted cohort receiving an Associate's degree at 4 years</v>
      </c>
      <c r="C3698" s="7">
        <f>Table19[[#This Row],[Growth Rate]]</f>
        <v>1.4639175257731958</v>
      </c>
      <c r="D3698">
        <f>Table20[[#This Row],[UNITID]]</f>
        <v>235237</v>
      </c>
      <c r="E3698" s="7">
        <f>Table20[[#This Row],[Growth Rate]]</f>
        <v>2.5116279069767442</v>
      </c>
      <c r="F3698">
        <f>Table21[[#This Row],[UNITID]]</f>
        <v>235237</v>
      </c>
      <c r="G3698" s="7">
        <f>Table21[[#This Row],[Growth Rate]]</f>
        <v>0.26642771804062126</v>
      </c>
      <c r="H3698">
        <f>Table5[[#This Row],[UNITID]]</f>
        <v>235237</v>
      </c>
      <c r="I3698" s="7">
        <f>Table5[[#This Row],[Growth Rate]]</f>
        <v>0.42716857610474634</v>
      </c>
    </row>
    <row r="3699" spans="1:9" hidden="1">
      <c r="A3699">
        <f>Table19[[#This Row],[UNITID]]</f>
        <v>235237</v>
      </c>
      <c r="B3699" t="str">
        <f>Table19[[#This Row],[OUTCOMES MEASURES]]</f>
        <v>Number of adjusted cohort receiving a Bachelor's degree at 4 years</v>
      </c>
      <c r="C3699" s="7" t="str">
        <f>Table19[[#This Row],[Growth Rate]]</f>
        <v/>
      </c>
      <c r="D3699">
        <f>Table20[[#This Row],[UNITID]]</f>
        <v>235237</v>
      </c>
      <c r="E3699" s="7" t="str">
        <f>Table20[[#This Row],[Growth Rate]]</f>
        <v/>
      </c>
      <c r="F3699">
        <f>Table21[[#This Row],[UNITID]]</f>
        <v>235237</v>
      </c>
      <c r="G3699" s="7" t="str">
        <f>Table21[[#This Row],[Growth Rate]]</f>
        <v/>
      </c>
      <c r="H3699">
        <f>Table5[[#This Row],[UNITID]]</f>
        <v>235237</v>
      </c>
      <c r="I3699" s="7" t="str">
        <f>Table5[[#This Row],[Growth Rate]]</f>
        <v/>
      </c>
    </row>
    <row r="3700" spans="1:9" hidden="1">
      <c r="A3700">
        <f>Table19[[#This Row],[UNITID]]</f>
        <v>235237</v>
      </c>
      <c r="B3700" s="2" t="str">
        <f>Table19[[#This Row],[OUTCOMES MEASURES]]</f>
        <v>Number of adjusted cohort receiving an award at 4 years</v>
      </c>
      <c r="C3700" s="7">
        <f>Table19[[#This Row],[Growth Rate]]</f>
        <v>1.2372881355932204</v>
      </c>
      <c r="D3700">
        <f>Table20[[#This Row],[UNITID]]</f>
        <v>235237</v>
      </c>
      <c r="E3700" s="7">
        <f>Table20[[#This Row],[Growth Rate]]</f>
        <v>2.2739726027397262</v>
      </c>
      <c r="F3700">
        <f>Table21[[#This Row],[UNITID]]</f>
        <v>235237</v>
      </c>
      <c r="G3700" s="21">
        <f>Table21[[#This Row],[Growth Rate]]</f>
        <v>0.27122381477398017</v>
      </c>
      <c r="H3700">
        <f>Table5[[#This Row],[UNITID]]</f>
        <v>235237</v>
      </c>
      <c r="I3700" s="7">
        <f>Table5[[#This Row],[Growth Rate]]</f>
        <v>0.47146207974980453</v>
      </c>
    </row>
    <row r="3701" spans="1:9" ht="14.25">
      <c r="A3701" s="63">
        <f>Table19[[#This Row],[UNITID]]</f>
        <v>235237</v>
      </c>
      <c r="B3701" s="148" t="str">
        <f>Table19[[#This Row],[OUTCOMES MEASURES]]</f>
        <v>Percent of adjusted cohort receiving an award at 4 years</v>
      </c>
      <c r="C3701" s="156">
        <f>Table19[[#This Row],[Growth Rate]]</f>
        <v>0.26923076923076922</v>
      </c>
      <c r="D3701">
        <f>Table20[[#This Row],[UNITID]]</f>
        <v>235237</v>
      </c>
      <c r="E3701" s="156">
        <f>Table20[[#This Row],[Growth Rate]]</f>
        <v>0.52941176470588236</v>
      </c>
      <c r="F3701">
        <f>Table21[[#This Row],[UNITID]]</f>
        <v>235237</v>
      </c>
      <c r="G3701" s="157">
        <f>Table21[[#This Row],[Growth Rate]]</f>
        <v>0.29729729729729731</v>
      </c>
      <c r="H3701">
        <f>Table5[[#This Row],[UNITID]]</f>
        <v>235237</v>
      </c>
      <c r="I3701" s="156">
        <f>Table5[[#This Row],[Growth Rate]]</f>
        <v>1.05</v>
      </c>
    </row>
    <row r="3702" spans="1:9" hidden="1">
      <c r="A3702">
        <f>Table19[[#This Row],[UNITID]]</f>
        <v>235237</v>
      </c>
      <c r="B3702" t="str">
        <f>Table19[[#This Row],[OUTCOMES MEASURES]]</f>
        <v>Number of adjusted cohort receiving a certificate at 6 years</v>
      </c>
      <c r="C3702" s="7">
        <f>Table19[[#This Row],[Growth Rate]]</f>
        <v>0</v>
      </c>
      <c r="D3702">
        <f>Table20[[#This Row],[UNITID]]</f>
        <v>235237</v>
      </c>
      <c r="E3702" s="7">
        <f>Table20[[#This Row],[Growth Rate]]</f>
        <v>0.47058823529411764</v>
      </c>
      <c r="F3702">
        <f>Table21[[#This Row],[UNITID]]</f>
        <v>235237</v>
      </c>
      <c r="G3702" s="7">
        <f>Table21[[#This Row],[Growth Rate]]</f>
        <v>9.8591549295774641E-2</v>
      </c>
      <c r="H3702">
        <f>Table5[[#This Row],[UNITID]]</f>
        <v>235237</v>
      </c>
      <c r="I3702" s="7">
        <f>Table5[[#This Row],[Growth Rate]]</f>
        <v>0.8833333333333333</v>
      </c>
    </row>
    <row r="3703" spans="1:9" hidden="1">
      <c r="A3703">
        <f>Table19[[#This Row],[UNITID]]</f>
        <v>235237</v>
      </c>
      <c r="B3703" t="str">
        <f>Table19[[#This Row],[OUTCOMES MEASURES]]</f>
        <v>Number of adjusted cohort receiving an Associate's degree at 6 years</v>
      </c>
      <c r="C3703" s="7">
        <f>Table19[[#This Row],[Growth Rate]]</f>
        <v>1.2785388127853881</v>
      </c>
      <c r="D3703">
        <f>Table20[[#This Row],[UNITID]]</f>
        <v>235237</v>
      </c>
      <c r="E3703" s="7">
        <f>Table20[[#This Row],[Growth Rate]]</f>
        <v>2.380281690140845</v>
      </c>
      <c r="F3703">
        <f>Table21[[#This Row],[UNITID]]</f>
        <v>235237</v>
      </c>
      <c r="G3703" s="7">
        <f>Table21[[#This Row],[Growth Rate]]</f>
        <v>0.21871476888387825</v>
      </c>
      <c r="H3703">
        <f>Table5[[#This Row],[UNITID]]</f>
        <v>235237</v>
      </c>
      <c r="I3703" s="7">
        <f>Table5[[#This Row],[Growth Rate]]</f>
        <v>0.34196891191709844</v>
      </c>
    </row>
    <row r="3704" spans="1:9" hidden="1">
      <c r="A3704">
        <f>Table19[[#This Row],[UNITID]]</f>
        <v>235237</v>
      </c>
      <c r="B3704" t="str">
        <f>Table19[[#This Row],[OUTCOMES MEASURES]]</f>
        <v>Number of adjusted cohort receiving a Bachelor's degree at 6 years</v>
      </c>
      <c r="C3704" s="7" t="str">
        <f>Table19[[#This Row],[Growth Rate]]</f>
        <v/>
      </c>
      <c r="D3704">
        <f>Table20[[#This Row],[UNITID]]</f>
        <v>235237</v>
      </c>
      <c r="E3704" s="7" t="str">
        <f>Table20[[#This Row],[Growth Rate]]</f>
        <v/>
      </c>
      <c r="F3704">
        <f>Table21[[#This Row],[UNITID]]</f>
        <v>235237</v>
      </c>
      <c r="G3704" s="7" t="str">
        <f>Table21[[#This Row],[Growth Rate]]</f>
        <v/>
      </c>
      <c r="H3704">
        <f>Table5[[#This Row],[UNITID]]</f>
        <v>235237</v>
      </c>
      <c r="I3704" s="7">
        <f>Table5[[#This Row],[Growth Rate]]</f>
        <v>31</v>
      </c>
    </row>
    <row r="3705" spans="1:9" hidden="1">
      <c r="A3705">
        <f>Table19[[#This Row],[UNITID]]</f>
        <v>235237</v>
      </c>
      <c r="B3705" s="2" t="str">
        <f>Table19[[#This Row],[OUTCOMES MEASURES]]</f>
        <v>Number of adjusted cohort receiving an award at 6 years</v>
      </c>
      <c r="C3705" s="7">
        <f>Table19[[#This Row],[Growth Rate]]</f>
        <v>1.1269230769230769</v>
      </c>
      <c r="D3705">
        <f>Table20[[#This Row],[UNITID]]</f>
        <v>235237</v>
      </c>
      <c r="E3705" s="7">
        <f>Table20[[#This Row],[Growth Rate]]</f>
        <v>2.2452830188679247</v>
      </c>
      <c r="F3705">
        <f>Table21[[#This Row],[UNITID]]</f>
        <v>235237</v>
      </c>
      <c r="G3705" s="21">
        <f>Table21[[#This Row],[Growth Rate]]</f>
        <v>0.23277661795407098</v>
      </c>
      <c r="H3705">
        <f>Table5[[#This Row],[UNITID]]</f>
        <v>235237</v>
      </c>
      <c r="I3705" s="7">
        <f>Table5[[#This Row],[Growth Rate]]</f>
        <v>0.38668555240793201</v>
      </c>
    </row>
    <row r="3706" spans="1:9" ht="14.25">
      <c r="A3706" s="63">
        <f>Table19[[#This Row],[UNITID]]</f>
        <v>235237</v>
      </c>
      <c r="B3706" s="148" t="str">
        <f>Table19[[#This Row],[OUTCOMES MEASURES]]</f>
        <v>Percent of adjusted cohort receiving an award at 6 years</v>
      </c>
      <c r="C3706" s="156">
        <f>Table19[[#This Row],[Growth Rate]]</f>
        <v>0.17241379310344829</v>
      </c>
      <c r="D3706">
        <f>Table20[[#This Row],[UNITID]]</f>
        <v>235237</v>
      </c>
      <c r="E3706" s="156">
        <f>Table20[[#This Row],[Growth Rate]]</f>
        <v>0.55555555555555558</v>
      </c>
      <c r="F3706">
        <f>Table21[[#This Row],[UNITID]]</f>
        <v>235237</v>
      </c>
      <c r="G3706" s="157">
        <f>Table21[[#This Row],[Growth Rate]]</f>
        <v>0.25641025641025639</v>
      </c>
      <c r="H3706">
        <f>Table5[[#This Row],[UNITID]]</f>
        <v>235237</v>
      </c>
      <c r="I3706" s="156">
        <f>Table5[[#This Row],[Growth Rate]]</f>
        <v>0.90909090909090906</v>
      </c>
    </row>
    <row r="3707" spans="1:9" hidden="1">
      <c r="A3707">
        <f>Table19[[#This Row],[UNITID]]</f>
        <v>235237</v>
      </c>
      <c r="B3707" t="str">
        <f>Table19[[#This Row],[OUTCOMES MEASURES]]</f>
        <v>Number of adjusted cohort receiving a certificate at 8 years</v>
      </c>
      <c r="C3707" s="7">
        <f>Table19[[#This Row],[Growth Rate]]</f>
        <v>-2.4390243902439025E-2</v>
      </c>
      <c r="D3707">
        <f>Table20[[#This Row],[UNITID]]</f>
        <v>235237</v>
      </c>
      <c r="E3707" s="7">
        <f>Table20[[#This Row],[Growth Rate]]</f>
        <v>0.47058823529411764</v>
      </c>
      <c r="F3707">
        <f>Table21[[#This Row],[UNITID]]</f>
        <v>235237</v>
      </c>
      <c r="G3707" s="7">
        <f>Table21[[#This Row],[Growth Rate]]</f>
        <v>0.11428571428571428</v>
      </c>
      <c r="H3707">
        <f>Table5[[#This Row],[UNITID]]</f>
        <v>235237</v>
      </c>
      <c r="I3707" s="7">
        <f>Table5[[#This Row],[Growth Rate]]</f>
        <v>0.80327868852459017</v>
      </c>
    </row>
    <row r="3708" spans="1:9" hidden="1">
      <c r="A3708">
        <f>Table19[[#This Row],[UNITID]]</f>
        <v>235237</v>
      </c>
      <c r="B3708" t="str">
        <f>Table19[[#This Row],[OUTCOMES MEASURES]]</f>
        <v>Number of adjusted cohort receiving an Associate's degree at 8 years</v>
      </c>
      <c r="C3708" s="7">
        <f>Table19[[#This Row],[Growth Rate]]</f>
        <v>1.2236842105263157</v>
      </c>
      <c r="D3708">
        <f>Table20[[#This Row],[UNITID]]</f>
        <v>235237</v>
      </c>
      <c r="E3708" s="7">
        <f>Table20[[#This Row],[Growth Rate]]</f>
        <v>2.4383561643835616</v>
      </c>
      <c r="F3708">
        <f>Table21[[#This Row],[UNITID]]</f>
        <v>235237</v>
      </c>
      <c r="G3708" s="7">
        <f>Table21[[#This Row],[Growth Rate]]</f>
        <v>0.21420643729189789</v>
      </c>
      <c r="H3708">
        <f>Table5[[#This Row],[UNITID]]</f>
        <v>235237</v>
      </c>
      <c r="I3708" s="7">
        <f>Table5[[#This Row],[Growth Rate]]</f>
        <v>0.32855093256814921</v>
      </c>
    </row>
    <row r="3709" spans="1:9" hidden="1">
      <c r="A3709">
        <f>Table19[[#This Row],[UNITID]]</f>
        <v>235237</v>
      </c>
      <c r="B3709" t="str">
        <f>Table19[[#This Row],[OUTCOMES MEASURES]]</f>
        <v>Number of adjusted cohort receiving a Bachelor's degree at 8 years</v>
      </c>
      <c r="C3709" s="7">
        <f>Table19[[#This Row],[Growth Rate]]</f>
        <v>17</v>
      </c>
      <c r="D3709">
        <f>Table20[[#This Row],[UNITID]]</f>
        <v>235237</v>
      </c>
      <c r="E3709" s="7" t="str">
        <f>Table20[[#This Row],[Growth Rate]]</f>
        <v/>
      </c>
      <c r="F3709">
        <f>Table21[[#This Row],[UNITID]]</f>
        <v>235237</v>
      </c>
      <c r="G3709" s="7">
        <f>Table21[[#This Row],[Growth Rate]]</f>
        <v>7.666666666666667</v>
      </c>
      <c r="H3709">
        <f>Table5[[#This Row],[UNITID]]</f>
        <v>235237</v>
      </c>
      <c r="I3709" s="7">
        <f>Table5[[#This Row],[Growth Rate]]</f>
        <v>3</v>
      </c>
    </row>
    <row r="3710" spans="1:9" hidden="1">
      <c r="A3710">
        <f>Table19[[#This Row],[UNITID]]</f>
        <v>235237</v>
      </c>
      <c r="B3710" t="str">
        <f>Table19[[#This Row],[OUTCOMES MEASURES]]</f>
        <v>Number of adjusted cohort receiving an award at 8 years</v>
      </c>
      <c r="C3710" s="7">
        <f>Table19[[#This Row],[Growth Rate]]</f>
        <v>1.0925925925925926</v>
      </c>
      <c r="D3710">
        <f>Table20[[#This Row],[UNITID]]</f>
        <v>235237</v>
      </c>
      <c r="E3710" s="7">
        <f>Table20[[#This Row],[Growth Rate]]</f>
        <v>2.3128834355828221</v>
      </c>
      <c r="F3710">
        <f>Table21[[#This Row],[UNITID]]</f>
        <v>235237</v>
      </c>
      <c r="G3710" s="7">
        <f>Table21[[#This Row],[Growth Rate]]</f>
        <v>0.2299794661190965</v>
      </c>
      <c r="H3710">
        <f>Table5[[#This Row],[UNITID]]</f>
        <v>235237</v>
      </c>
      <c r="I3710" s="7">
        <f>Table5[[#This Row],[Growth Rate]]</f>
        <v>0.36295283663704714</v>
      </c>
    </row>
    <row r="3711" spans="1:9" hidden="1">
      <c r="A3711">
        <f>Table19[[#This Row],[UNITID]]</f>
        <v>235237</v>
      </c>
      <c r="B3711" t="str">
        <f>Table19[[#This Row],[OUTCOMES MEASURES]]</f>
        <v>Number of adjusted cohort still enrolled at your institution at 8 years</v>
      </c>
      <c r="C3711" s="7">
        <f>Table19[[#This Row],[Growth Rate]]</f>
        <v>0.2</v>
      </c>
      <c r="D3711">
        <f>Table20[[#This Row],[UNITID]]</f>
        <v>235237</v>
      </c>
      <c r="E3711" s="7">
        <f>Table20[[#This Row],[Growth Rate]]</f>
        <v>1.5714285714285714</v>
      </c>
      <c r="F3711">
        <f>Table21[[#This Row],[UNITID]]</f>
        <v>235237</v>
      </c>
      <c r="G3711" s="7">
        <f>Table21[[#This Row],[Growth Rate]]</f>
        <v>-0.21739130434782608</v>
      </c>
      <c r="H3711">
        <f>Table5[[#This Row],[UNITID]]</f>
        <v>235237</v>
      </c>
      <c r="I3711" s="7">
        <f>Table5[[#This Row],[Growth Rate]]</f>
        <v>-0.18</v>
      </c>
    </row>
    <row r="3712" spans="1:9" hidden="1">
      <c r="A3712">
        <f>Table19[[#This Row],[UNITID]]</f>
        <v>235237</v>
      </c>
      <c r="B3712" t="str">
        <f>Table19[[#This Row],[OUTCOMES MEASURES]]</f>
        <v>Number of adjusted cohort who enrolled subsequently at another institution at 8 years</v>
      </c>
      <c r="C3712" s="7">
        <f>Table19[[#This Row],[Growth Rate]]</f>
        <v>0.38068181818181818</v>
      </c>
      <c r="D3712">
        <f>Table20[[#This Row],[UNITID]]</f>
        <v>235237</v>
      </c>
      <c r="E3712" s="7">
        <f>Table20[[#This Row],[Growth Rate]]</f>
        <v>0.64819277108433737</v>
      </c>
      <c r="F3712">
        <f>Table21[[#This Row],[UNITID]]</f>
        <v>235237</v>
      </c>
      <c r="G3712" s="7">
        <f>Table21[[#This Row],[Growth Rate]]</f>
        <v>-0.31497005988023952</v>
      </c>
      <c r="H3712">
        <f>Table5[[#This Row],[UNITID]]</f>
        <v>235237</v>
      </c>
      <c r="I3712" s="7">
        <f>Table5[[#This Row],[Growth Rate]]</f>
        <v>-0.56002494543186776</v>
      </c>
    </row>
    <row r="3713" spans="1:9" hidden="1">
      <c r="A3713">
        <f>Table19[[#This Row],[UNITID]]</f>
        <v>235237</v>
      </c>
      <c r="B3713" s="2" t="str">
        <f>Table19[[#This Row],[OUTCOMES MEASURES]]</f>
        <v>Number of adjusted cohort whose subsequent enrollment status is unknown at 8 years</v>
      </c>
      <c r="C3713" s="8">
        <f>Table19[[#This Row],[Growth Rate]]</f>
        <v>0.98188405797101452</v>
      </c>
      <c r="D3713">
        <f>Table20[[#This Row],[UNITID]]</f>
        <v>235237</v>
      </c>
      <c r="E3713" s="7">
        <f>Table20[[#This Row],[Growth Rate]]</f>
        <v>1.0714285714285714</v>
      </c>
      <c r="F3713">
        <f>Table21[[#This Row],[UNITID]]</f>
        <v>235237</v>
      </c>
      <c r="G3713" s="7">
        <f>Table21[[#This Row],[Growth Rate]]</f>
        <v>4.8231511254019296E-3</v>
      </c>
      <c r="H3713">
        <f>Table5[[#This Row],[UNITID]]</f>
        <v>235237</v>
      </c>
      <c r="I3713" s="7">
        <f>Table5[[#This Row],[Growth Rate]]</f>
        <v>-0.30238095238095236</v>
      </c>
    </row>
    <row r="3714" spans="1:9" hidden="1">
      <c r="A3714">
        <f>Table19[[#This Row],[UNITID]]</f>
        <v>235237</v>
      </c>
      <c r="B3714" s="2" t="str">
        <f>Table19[[#This Row],[OUTCOMES MEASURES]]</f>
        <v>Number of adjusted cohort who did not receive an award from your institution at 8 years</v>
      </c>
      <c r="C3714" s="7">
        <f>Table19[[#This Row],[Growth Rate]]</f>
        <v>0.63793103448275867</v>
      </c>
      <c r="D3714">
        <f>Table20[[#This Row],[UNITID]]</f>
        <v>235237</v>
      </c>
      <c r="E3714" s="7">
        <f>Table20[[#This Row],[Growth Rate]]</f>
        <v>0.83100558659217882</v>
      </c>
      <c r="F3714">
        <f>Table21[[#This Row],[UNITID]]</f>
        <v>235237</v>
      </c>
      <c r="G3714" s="21">
        <f>Table21[[#This Row],[Growth Rate]]</f>
        <v>-0.17905405405405406</v>
      </c>
      <c r="H3714">
        <f>Table5[[#This Row],[UNITID]]</f>
        <v>235237</v>
      </c>
      <c r="I3714" s="7">
        <f>Table5[[#This Row],[Growth Rate]]</f>
        <v>-0.46850313955843631</v>
      </c>
    </row>
    <row r="3715" spans="1:9" ht="14.25">
      <c r="A3715" s="63">
        <f>Table19[[#This Row],[UNITID]]</f>
        <v>235237</v>
      </c>
      <c r="B3715" s="148" t="str">
        <f>Table19[[#This Row],[OUTCOMES MEASURES]]</f>
        <v>Percent of adjusted cohort receiving an award at 8 years</v>
      </c>
      <c r="C3715" s="156">
        <f>Table19[[#This Row],[Growth Rate]]</f>
        <v>0.16666666666666666</v>
      </c>
      <c r="D3715">
        <f>Table20[[#This Row],[UNITID]]</f>
        <v>235237</v>
      </c>
      <c r="E3715" s="156">
        <f>Table20[[#This Row],[Growth Rate]]</f>
        <v>0.52631578947368418</v>
      </c>
      <c r="F3715">
        <f>Table21[[#This Row],[UNITID]]</f>
        <v>235237</v>
      </c>
      <c r="G3715" s="157">
        <f>Table21[[#This Row],[Growth Rate]]</f>
        <v>0.25</v>
      </c>
      <c r="H3715">
        <f>Table5[[#This Row],[UNITID]]</f>
        <v>235237</v>
      </c>
      <c r="I3715" s="156">
        <f>Table5[[#This Row],[Growth Rate]]</f>
        <v>0.86956521739130432</v>
      </c>
    </row>
    <row r="3716" spans="1:9" hidden="1">
      <c r="A3716">
        <f>Table19[[#This Row],[UNITID]]</f>
        <v>235237</v>
      </c>
      <c r="B3716" s="2" t="str">
        <f>Table19[[#This Row],[OUTCOMES MEASURES]]</f>
        <v>Percent of adjusted cohort still or subsequently enrolled at 8 years</v>
      </c>
      <c r="C3716" s="8">
        <f>Table19[[#This Row],[Growth Rate]]</f>
        <v>-0.22500000000000001</v>
      </c>
      <c r="D3716">
        <f>Table20[[#This Row],[UNITID]]</f>
        <v>235237</v>
      </c>
      <c r="E3716" s="7">
        <f>Table20[[#This Row],[Growth Rate]]</f>
        <v>-0.20833333333333334</v>
      </c>
      <c r="F3716">
        <f>Table21[[#This Row],[UNITID]]</f>
        <v>235237</v>
      </c>
      <c r="G3716" s="21">
        <f>Table21[[#This Row],[Growth Rate]]</f>
        <v>-0.31428571428571428</v>
      </c>
      <c r="H3716">
        <f>Table5[[#This Row],[UNITID]]</f>
        <v>235237</v>
      </c>
      <c r="I3716" s="7">
        <f>Table5[[#This Row],[Growth Rate]]</f>
        <v>-0.39215686274509803</v>
      </c>
    </row>
    <row r="3717" spans="1:9" ht="14.25">
      <c r="A3717" s="63">
        <f>Table19[[#This Row],[UNITID]]</f>
        <v>235237</v>
      </c>
      <c r="B3717" s="148" t="str">
        <f>Table19[[#This Row],[OUTCOMES MEASURES]]</f>
        <v>Percent of adjusted cohort still enrolled at your institution at 8 years</v>
      </c>
      <c r="C3717" s="156">
        <f>Table19[[#This Row],[Growth Rate]]</f>
        <v>0</v>
      </c>
      <c r="D3717">
        <f>Table20[[#This Row],[UNITID]]</f>
        <v>235237</v>
      </c>
      <c r="E3717" s="156">
        <f>Table20[[#This Row],[Growth Rate]]</f>
        <v>0</v>
      </c>
      <c r="F3717">
        <f>Table21[[#This Row],[UNITID]]</f>
        <v>235237</v>
      </c>
      <c r="G3717" s="158">
        <f>Table21[[#This Row],[Growth Rate]]</f>
        <v>0</v>
      </c>
      <c r="H3717">
        <f>Table5[[#This Row],[UNITID]]</f>
        <v>235237</v>
      </c>
      <c r="I3717" s="156">
        <f>Table5[[#This Row],[Growth Rate]]</f>
        <v>0</v>
      </c>
    </row>
    <row r="3718" spans="1:9" ht="14.25">
      <c r="A3718" s="63">
        <f>Table19[[#This Row],[UNITID]]</f>
        <v>235237</v>
      </c>
      <c r="B3718" s="148" t="str">
        <f>Table19[[#This Row],[OUTCOMES MEASURES]]</f>
        <v>Percent of adjusted cohort enrolled subsequently at another institution at 8 years</v>
      </c>
      <c r="C3718" s="156">
        <f>Table19[[#This Row],[Growth Rate]]</f>
        <v>-0.23076923076923078</v>
      </c>
      <c r="D3718">
        <f>Table20[[#This Row],[UNITID]]</f>
        <v>235237</v>
      </c>
      <c r="E3718" s="64">
        <f>Table20[[#This Row],[Growth Rate]]</f>
        <v>-0.21276595744680851</v>
      </c>
      <c r="F3718">
        <f>Table21[[#This Row],[UNITID]]</f>
        <v>235237</v>
      </c>
      <c r="G3718" s="158">
        <f>Table21[[#This Row],[Growth Rate]]</f>
        <v>-0.29411764705882354</v>
      </c>
      <c r="H3718">
        <f>Table5[[#This Row],[UNITID]]</f>
        <v>235237</v>
      </c>
      <c r="I3718" s="64">
        <f>Table5[[#This Row],[Growth Rate]]</f>
        <v>-0.38</v>
      </c>
    </row>
    <row r="3719" spans="1:9" hidden="1">
      <c r="A3719">
        <f>Table19[[#This Row],[UNITID]]</f>
        <v>235237</v>
      </c>
      <c r="B3719" s="2" t="str">
        <f>Table19[[#This Row],[OUTCOMES MEASURES]]</f>
        <v>Percent of adjusted cohort enrollment status unknown at 8 years</v>
      </c>
      <c r="C3719" s="8">
        <f>Table19[[#This Row],[Growth Rate]]</f>
        <v>0.13333333333333333</v>
      </c>
      <c r="D3719">
        <f>Table20[[#This Row],[UNITID]]</f>
        <v>235237</v>
      </c>
      <c r="E3719" s="8">
        <f>Table20[[#This Row],[Growth Rate]]</f>
        <v>0</v>
      </c>
      <c r="F3719">
        <f>Table21[[#This Row],[UNITID]]</f>
        <v>235237</v>
      </c>
      <c r="G3719" s="8">
        <f>Table21[[#This Row],[Growth Rate]]</f>
        <v>0.04</v>
      </c>
      <c r="H3719">
        <f>Table5[[#This Row],[UNITID]]</f>
        <v>235237</v>
      </c>
      <c r="I3719" s="8">
        <f>Table5[[#This Row],[Growth Rate]]</f>
        <v>-3.8461538461538464E-2</v>
      </c>
    </row>
    <row r="3720" spans="1:9" hidden="1">
      <c r="A3720">
        <f>Table19[[#This Row],[UNITID]]</f>
        <v>235431</v>
      </c>
      <c r="B3720" s="2" t="str">
        <f>Table19[[#This Row],[OUTCOMES MEASURES]]</f>
        <v>First-Time, Full-Time Cohort</v>
      </c>
      <c r="C3720" s="8">
        <f>Table19[[#This Row],[Growth Rate]]</f>
        <v>-0.21372031662269128</v>
      </c>
      <c r="D3720">
        <f>Table20[[#This Row],[UNITID]]</f>
        <v>235431</v>
      </c>
      <c r="E3720" s="8">
        <f>Table20[[#This Row],[Growth Rate]]</f>
        <v>0.11170568561872909</v>
      </c>
      <c r="F3720">
        <f>Table21[[#This Row],[UNITID]]</f>
        <v>235431</v>
      </c>
      <c r="G3720" s="8">
        <f>Table21[[#This Row],[Growth Rate]]</f>
        <v>-0.11038394415357766</v>
      </c>
      <c r="H3720">
        <f>Table5[[#This Row],[UNITID]]</f>
        <v>235431</v>
      </c>
      <c r="I3720" s="8">
        <f>Table5[[#This Row],[Growth Rate]]</f>
        <v>-3.7037037037037035E-2</v>
      </c>
    </row>
    <row r="3721" spans="1:9" hidden="1">
      <c r="A3721">
        <f>Table19[[#This Row],[UNITID]]</f>
        <v>235431</v>
      </c>
      <c r="B3721" t="str">
        <f>Table19[[#This Row],[OUTCOMES MEASURES]]</f>
        <v>Exclusions to cohort</v>
      </c>
      <c r="C3721" s="7" t="str">
        <f>Table19[[#This Row],[Growth Rate]]</f>
        <v/>
      </c>
      <c r="D3721">
        <f>Table20[[#This Row],[UNITID]]</f>
        <v>235431</v>
      </c>
      <c r="E3721" s="7" t="str">
        <f>Table20[[#This Row],[Growth Rate]]</f>
        <v/>
      </c>
      <c r="F3721">
        <f>Table21[[#This Row],[UNITID]]</f>
        <v>235431</v>
      </c>
      <c r="G3721" s="7" t="str">
        <f>Table21[[#This Row],[Growth Rate]]</f>
        <v/>
      </c>
      <c r="H3721">
        <f>Table5[[#This Row],[UNITID]]</f>
        <v>235431</v>
      </c>
      <c r="I3721" s="7" t="str">
        <f>Table5[[#This Row],[Growth Rate]]</f>
        <v/>
      </c>
    </row>
    <row r="3722" spans="1:9" ht="14.25">
      <c r="A3722" s="63">
        <f>Table19[[#This Row],[UNITID]]</f>
        <v>235431</v>
      </c>
      <c r="B3722" s="63" t="str">
        <f>Table19[[#This Row],[OUTCOMES MEASURES]]</f>
        <v>Adjusted cohort</v>
      </c>
      <c r="C3722" s="64">
        <f>Table19[[#This Row],[Growth Rate]]</f>
        <v>-0.21372031662269128</v>
      </c>
      <c r="D3722">
        <f>Table20[[#This Row],[UNITID]]</f>
        <v>235431</v>
      </c>
      <c r="E3722" s="64">
        <f>Table20[[#This Row],[Growth Rate]]</f>
        <v>0.11170568561872909</v>
      </c>
      <c r="F3722">
        <f>Table21[[#This Row],[UNITID]]</f>
        <v>235431</v>
      </c>
      <c r="G3722" s="155">
        <f>Table21[[#This Row],[Growth Rate]]</f>
        <v>-0.11038394415357766</v>
      </c>
      <c r="H3722">
        <f>Table5[[#This Row],[UNITID]]</f>
        <v>235431</v>
      </c>
      <c r="I3722" s="64">
        <f>Table5[[#This Row],[Growth Rate]]</f>
        <v>-3.7037037037037035E-2</v>
      </c>
    </row>
    <row r="3723" spans="1:9" hidden="1">
      <c r="A3723">
        <f>Table19[[#This Row],[UNITID]]</f>
        <v>235431</v>
      </c>
      <c r="B3723" t="str">
        <f>Table19[[#This Row],[OUTCOMES MEASURES]]</f>
        <v>Number of adjusted cohort receiving a certificate at 4 years</v>
      </c>
      <c r="C3723" s="7">
        <f>Table19[[#This Row],[Growth Rate]]</f>
        <v>-0.75714285714285712</v>
      </c>
      <c r="D3723">
        <f>Table20[[#This Row],[UNITID]]</f>
        <v>235431</v>
      </c>
      <c r="E3723" s="7">
        <f>Table20[[#This Row],[Growth Rate]]</f>
        <v>-0.31428571428571428</v>
      </c>
      <c r="F3723">
        <f>Table21[[#This Row],[UNITID]]</f>
        <v>235431</v>
      </c>
      <c r="G3723" s="7">
        <f>Table21[[#This Row],[Growth Rate]]</f>
        <v>-0.68032786885245899</v>
      </c>
      <c r="H3723">
        <f>Table5[[#This Row],[UNITID]]</f>
        <v>235431</v>
      </c>
      <c r="I3723" s="7">
        <f>Table5[[#This Row],[Growth Rate]]</f>
        <v>-0.51700680272108845</v>
      </c>
    </row>
    <row r="3724" spans="1:9" hidden="1">
      <c r="A3724">
        <f>Table19[[#This Row],[UNITID]]</f>
        <v>235431</v>
      </c>
      <c r="B3724" t="str">
        <f>Table19[[#This Row],[OUTCOMES MEASURES]]</f>
        <v>Number of adjusted cohort receiving an Associate's degree at 4 years</v>
      </c>
      <c r="C3724" s="7">
        <f>Table19[[#This Row],[Growth Rate]]</f>
        <v>-5.774278215223097E-2</v>
      </c>
      <c r="D3724">
        <f>Table20[[#This Row],[UNITID]]</f>
        <v>235431</v>
      </c>
      <c r="E3724" s="7">
        <f>Table20[[#This Row],[Growth Rate]]</f>
        <v>0.52173913043478259</v>
      </c>
      <c r="F3724">
        <f>Table21[[#This Row],[UNITID]]</f>
        <v>235431</v>
      </c>
      <c r="G3724" s="7">
        <f>Table21[[#This Row],[Growth Rate]]</f>
        <v>1.344364012409514E-2</v>
      </c>
      <c r="H3724">
        <f>Table5[[#This Row],[UNITID]]</f>
        <v>235431</v>
      </c>
      <c r="I3724" s="7">
        <f>Table5[[#This Row],[Growth Rate]]</f>
        <v>-0.1027190332326284</v>
      </c>
    </row>
    <row r="3725" spans="1:9" hidden="1">
      <c r="A3725">
        <f>Table19[[#This Row],[UNITID]]</f>
        <v>235431</v>
      </c>
      <c r="B3725" t="str">
        <f>Table19[[#This Row],[OUTCOMES MEASURES]]</f>
        <v>Number of adjusted cohort receiving a Bachelor's degree at 4 years</v>
      </c>
      <c r="C3725" s="7" t="str">
        <f>Table19[[#This Row],[Growth Rate]]</f>
        <v/>
      </c>
      <c r="D3725">
        <f>Table20[[#This Row],[UNITID]]</f>
        <v>235431</v>
      </c>
      <c r="E3725" s="7" t="str">
        <f>Table20[[#This Row],[Growth Rate]]</f>
        <v/>
      </c>
      <c r="F3725">
        <f>Table21[[#This Row],[UNITID]]</f>
        <v>235431</v>
      </c>
      <c r="G3725" s="7" t="str">
        <f>Table21[[#This Row],[Growth Rate]]</f>
        <v/>
      </c>
      <c r="H3725">
        <f>Table5[[#This Row],[UNITID]]</f>
        <v>235431</v>
      </c>
      <c r="I3725" s="7" t="str">
        <f>Table5[[#This Row],[Growth Rate]]</f>
        <v/>
      </c>
    </row>
    <row r="3726" spans="1:9" hidden="1">
      <c r="A3726">
        <f>Table19[[#This Row],[UNITID]]</f>
        <v>235431</v>
      </c>
      <c r="B3726" s="2" t="str">
        <f>Table19[[#This Row],[OUTCOMES MEASURES]]</f>
        <v>Number of adjusted cohort receiving an award at 4 years</v>
      </c>
      <c r="C3726" s="7">
        <f>Table19[[#This Row],[Growth Rate]]</f>
        <v>-0.15077605321507762</v>
      </c>
      <c r="D3726">
        <f>Table20[[#This Row],[UNITID]]</f>
        <v>235431</v>
      </c>
      <c r="E3726" s="7">
        <f>Table20[[#This Row],[Growth Rate]]</f>
        <v>0.40639269406392692</v>
      </c>
      <c r="F3726">
        <f>Table21[[#This Row],[UNITID]]</f>
        <v>235431</v>
      </c>
      <c r="G3726" s="21">
        <f>Table21[[#This Row],[Growth Rate]]</f>
        <v>-2.8466483011937556E-2</v>
      </c>
      <c r="H3726">
        <f>Table5[[#This Row],[UNITID]]</f>
        <v>235431</v>
      </c>
      <c r="I3726" s="7">
        <f>Table5[[#This Row],[Growth Rate]]</f>
        <v>-0.10197144799456152</v>
      </c>
    </row>
    <row r="3727" spans="1:9" ht="14.25">
      <c r="A3727" s="63">
        <f>Table19[[#This Row],[UNITID]]</f>
        <v>235431</v>
      </c>
      <c r="B3727" s="148" t="str">
        <f>Table19[[#This Row],[OUTCOMES MEASURES]]</f>
        <v>Percent of adjusted cohort receiving an award at 4 years</v>
      </c>
      <c r="C3727" s="156">
        <f>Table19[[#This Row],[Growth Rate]]</f>
        <v>6.6666666666666666E-2</v>
      </c>
      <c r="D3727">
        <f>Table20[[#This Row],[UNITID]]</f>
        <v>235431</v>
      </c>
      <c r="E3727" s="156">
        <f>Table20[[#This Row],[Growth Rate]]</f>
        <v>0.26666666666666666</v>
      </c>
      <c r="F3727">
        <f>Table21[[#This Row],[UNITID]]</f>
        <v>235431</v>
      </c>
      <c r="G3727" s="157">
        <f>Table21[[#This Row],[Growth Rate]]</f>
        <v>8.3333333333333329E-2</v>
      </c>
      <c r="H3727">
        <f>Table5[[#This Row],[UNITID]]</f>
        <v>235431</v>
      </c>
      <c r="I3727" s="156">
        <f>Table5[[#This Row],[Growth Rate]]</f>
        <v>-5.5555555555555552E-2</v>
      </c>
    </row>
    <row r="3728" spans="1:9" hidden="1">
      <c r="A3728">
        <f>Table19[[#This Row],[UNITID]]</f>
        <v>235431</v>
      </c>
      <c r="B3728" t="str">
        <f>Table19[[#This Row],[OUTCOMES MEASURES]]</f>
        <v>Number of adjusted cohort receiving a certificate at 6 years</v>
      </c>
      <c r="C3728" s="7">
        <f>Table19[[#This Row],[Growth Rate]]</f>
        <v>-0.72463768115942029</v>
      </c>
      <c r="D3728">
        <f>Table20[[#This Row],[UNITID]]</f>
        <v>235431</v>
      </c>
      <c r="E3728" s="7">
        <f>Table20[[#This Row],[Growth Rate]]</f>
        <v>-0.4</v>
      </c>
      <c r="F3728">
        <f>Table21[[#This Row],[UNITID]]</f>
        <v>235431</v>
      </c>
      <c r="G3728" s="7">
        <f>Table21[[#This Row],[Growth Rate]]</f>
        <v>-0.69747899159663862</v>
      </c>
      <c r="H3728">
        <f>Table5[[#This Row],[UNITID]]</f>
        <v>235431</v>
      </c>
      <c r="I3728" s="7">
        <f>Table5[[#This Row],[Growth Rate]]</f>
        <v>-0.5374149659863946</v>
      </c>
    </row>
    <row r="3729" spans="1:9" hidden="1">
      <c r="A3729">
        <f>Table19[[#This Row],[UNITID]]</f>
        <v>235431</v>
      </c>
      <c r="B3729" t="str">
        <f>Table19[[#This Row],[OUTCOMES MEASURES]]</f>
        <v>Number of adjusted cohort receiving an Associate's degree at 6 years</v>
      </c>
      <c r="C3729" s="7">
        <f>Table19[[#This Row],[Growth Rate]]</f>
        <v>-9.6153846153846159E-2</v>
      </c>
      <c r="D3729">
        <f>Table20[[#This Row],[UNITID]]</f>
        <v>235431</v>
      </c>
      <c r="E3729" s="7">
        <f>Table20[[#This Row],[Growth Rate]]</f>
        <v>0.4107142857142857</v>
      </c>
      <c r="F3729">
        <f>Table21[[#This Row],[UNITID]]</f>
        <v>235431</v>
      </c>
      <c r="G3729" s="7">
        <f>Table21[[#This Row],[Growth Rate]]</f>
        <v>-2.167487684729064E-2</v>
      </c>
      <c r="H3729">
        <f>Table5[[#This Row],[UNITID]]</f>
        <v>235431</v>
      </c>
      <c r="I3729" s="7">
        <f>Table5[[#This Row],[Growth Rate]]</f>
        <v>-0.10186513629842181</v>
      </c>
    </row>
    <row r="3730" spans="1:9" hidden="1">
      <c r="A3730">
        <f>Table19[[#This Row],[UNITID]]</f>
        <v>235431</v>
      </c>
      <c r="B3730" t="str">
        <f>Table19[[#This Row],[OUTCOMES MEASURES]]</f>
        <v>Number of adjusted cohort receiving a Bachelor's degree at 6 years</v>
      </c>
      <c r="C3730" s="7">
        <f>Table19[[#This Row],[Growth Rate]]</f>
        <v>8.5</v>
      </c>
      <c r="D3730">
        <f>Table20[[#This Row],[UNITID]]</f>
        <v>235431</v>
      </c>
      <c r="E3730" s="7" t="str">
        <f>Table20[[#This Row],[Growth Rate]]</f>
        <v/>
      </c>
      <c r="F3730">
        <f>Table21[[#This Row],[UNITID]]</f>
        <v>235431</v>
      </c>
      <c r="G3730" s="7">
        <f>Table21[[#This Row],[Growth Rate]]</f>
        <v>11.75</v>
      </c>
      <c r="H3730">
        <f>Table5[[#This Row],[UNITID]]</f>
        <v>235431</v>
      </c>
      <c r="I3730" s="7">
        <f>Table5[[#This Row],[Growth Rate]]</f>
        <v>15.6</v>
      </c>
    </row>
    <row r="3731" spans="1:9" hidden="1">
      <c r="A3731">
        <f>Table19[[#This Row],[UNITID]]</f>
        <v>235431</v>
      </c>
      <c r="B3731" s="2" t="str">
        <f>Table19[[#This Row],[OUTCOMES MEASURES]]</f>
        <v>Number of adjusted cohort receiving an award at 6 years</v>
      </c>
      <c r="C3731" s="7">
        <f>Table19[[#This Row],[Growth Rate]]</f>
        <v>-0.14989733059548255</v>
      </c>
      <c r="D3731">
        <f>Table20[[#This Row],[UNITID]]</f>
        <v>235431</v>
      </c>
      <c r="E3731" s="7">
        <f>Table20[[#This Row],[Growth Rate]]</f>
        <v>0.3359073359073359</v>
      </c>
      <c r="F3731">
        <f>Table21[[#This Row],[UNITID]]</f>
        <v>235431</v>
      </c>
      <c r="G3731" s="21">
        <f>Table21[[#This Row],[Growth Rate]]</f>
        <v>-5.0966608084358524E-2</v>
      </c>
      <c r="H3731">
        <f>Table5[[#This Row],[UNITID]]</f>
        <v>235431</v>
      </c>
      <c r="I3731" s="7">
        <f>Table5[[#This Row],[Growth Rate]]</f>
        <v>-9.2496765847347992E-2</v>
      </c>
    </row>
    <row r="3732" spans="1:9" ht="14.25">
      <c r="A3732" s="63">
        <f>Table19[[#This Row],[UNITID]]</f>
        <v>235431</v>
      </c>
      <c r="B3732" s="148" t="str">
        <f>Table19[[#This Row],[OUTCOMES MEASURES]]</f>
        <v>Percent of adjusted cohort receiving an award at 6 years</v>
      </c>
      <c r="C3732" s="156">
        <f>Table19[[#This Row],[Growth Rate]]</f>
        <v>9.375E-2</v>
      </c>
      <c r="D3732">
        <f>Table20[[#This Row],[UNITID]]</f>
        <v>235431</v>
      </c>
      <c r="E3732" s="156">
        <f>Table20[[#This Row],[Growth Rate]]</f>
        <v>0.23529411764705882</v>
      </c>
      <c r="F3732">
        <f>Table21[[#This Row],[UNITID]]</f>
        <v>235431</v>
      </c>
      <c r="G3732" s="157">
        <f>Table21[[#This Row],[Growth Rate]]</f>
        <v>0.06</v>
      </c>
      <c r="H3732">
        <f>Table5[[#This Row],[UNITID]]</f>
        <v>235431</v>
      </c>
      <c r="I3732" s="156">
        <f>Table5[[#This Row],[Growth Rate]]</f>
        <v>-5.2631578947368418E-2</v>
      </c>
    </row>
    <row r="3733" spans="1:9" hidden="1">
      <c r="A3733">
        <f>Table19[[#This Row],[UNITID]]</f>
        <v>235431</v>
      </c>
      <c r="B3733" t="str">
        <f>Table19[[#This Row],[OUTCOMES MEASURES]]</f>
        <v>Number of adjusted cohort receiving a certificate at 8 years</v>
      </c>
      <c r="C3733" s="7">
        <f>Table19[[#This Row],[Growth Rate]]</f>
        <v>-0.72463768115942029</v>
      </c>
      <c r="D3733">
        <f>Table20[[#This Row],[UNITID]]</f>
        <v>235431</v>
      </c>
      <c r="E3733" s="7">
        <f>Table20[[#This Row],[Growth Rate]]</f>
        <v>-0.42857142857142855</v>
      </c>
      <c r="F3733">
        <f>Table21[[#This Row],[UNITID]]</f>
        <v>235431</v>
      </c>
      <c r="G3733" s="7">
        <f>Table21[[#This Row],[Growth Rate]]</f>
        <v>-0.69491525423728817</v>
      </c>
      <c r="H3733">
        <f>Table5[[#This Row],[UNITID]]</f>
        <v>235431</v>
      </c>
      <c r="I3733" s="7">
        <f>Table5[[#This Row],[Growth Rate]]</f>
        <v>-0.53378378378378377</v>
      </c>
    </row>
    <row r="3734" spans="1:9" hidden="1">
      <c r="A3734">
        <f>Table19[[#This Row],[UNITID]]</f>
        <v>235431</v>
      </c>
      <c r="B3734" t="str">
        <f>Table19[[#This Row],[OUTCOMES MEASURES]]</f>
        <v>Number of adjusted cohort receiving an Associate's degree at 8 years</v>
      </c>
      <c r="C3734" s="7">
        <f>Table19[[#This Row],[Growth Rate]]</f>
        <v>-0.11737089201877934</v>
      </c>
      <c r="D3734">
        <f>Table20[[#This Row],[UNITID]]</f>
        <v>235431</v>
      </c>
      <c r="E3734" s="7">
        <f>Table20[[#This Row],[Growth Rate]]</f>
        <v>0.37446808510638296</v>
      </c>
      <c r="F3734">
        <f>Table21[[#This Row],[UNITID]]</f>
        <v>235431</v>
      </c>
      <c r="G3734" s="7">
        <f>Table21[[#This Row],[Growth Rate]]</f>
        <v>-2.9069767441860465E-2</v>
      </c>
      <c r="H3734">
        <f>Table5[[#This Row],[UNITID]]</f>
        <v>235431</v>
      </c>
      <c r="I3734" s="7">
        <f>Table5[[#This Row],[Growth Rate]]</f>
        <v>-9.187279151943463E-2</v>
      </c>
    </row>
    <row r="3735" spans="1:9" hidden="1">
      <c r="A3735">
        <f>Table19[[#This Row],[UNITID]]</f>
        <v>235431</v>
      </c>
      <c r="B3735" t="str">
        <f>Table19[[#This Row],[OUTCOMES MEASURES]]</f>
        <v>Number of adjusted cohort receiving a Bachelor's degree at 8 years</v>
      </c>
      <c r="C3735" s="7">
        <f>Table19[[#This Row],[Growth Rate]]</f>
        <v>5.75</v>
      </c>
      <c r="D3735">
        <f>Table20[[#This Row],[UNITID]]</f>
        <v>235431</v>
      </c>
      <c r="E3735" s="7" t="str">
        <f>Table20[[#This Row],[Growth Rate]]</f>
        <v/>
      </c>
      <c r="F3735">
        <f>Table21[[#This Row],[UNITID]]</f>
        <v>235431</v>
      </c>
      <c r="G3735" s="7">
        <f>Table21[[#This Row],[Growth Rate]]</f>
        <v>4.4000000000000004</v>
      </c>
      <c r="H3735">
        <f>Table5[[#This Row],[UNITID]]</f>
        <v>235431</v>
      </c>
      <c r="I3735" s="7">
        <f>Table5[[#This Row],[Growth Rate]]</f>
        <v>7.9090909090909092</v>
      </c>
    </row>
    <row r="3736" spans="1:9" hidden="1">
      <c r="A3736">
        <f>Table19[[#This Row],[UNITID]]</f>
        <v>235431</v>
      </c>
      <c r="B3736" t="str">
        <f>Table19[[#This Row],[OUTCOMES MEASURES]]</f>
        <v>Number of adjusted cohort receiving an award at 8 years</v>
      </c>
      <c r="C3736" s="7">
        <f>Table19[[#This Row],[Growth Rate]]</f>
        <v>-0.15430861723446893</v>
      </c>
      <c r="D3736">
        <f>Table20[[#This Row],[UNITID]]</f>
        <v>235431</v>
      </c>
      <c r="E3736" s="7">
        <f>Table20[[#This Row],[Growth Rate]]</f>
        <v>0.33333333333333331</v>
      </c>
      <c r="F3736">
        <f>Table21[[#This Row],[UNITID]]</f>
        <v>235431</v>
      </c>
      <c r="G3736" s="7">
        <f>Table21[[#This Row],[Growth Rate]]</f>
        <v>-5.8620689655172413E-2</v>
      </c>
      <c r="H3736">
        <f>Table5[[#This Row],[UNITID]]</f>
        <v>235431</v>
      </c>
      <c r="I3736" s="7">
        <f>Table5[[#This Row],[Growth Rate]]</f>
        <v>-7.7509529860228715E-2</v>
      </c>
    </row>
    <row r="3737" spans="1:9" hidden="1">
      <c r="A3737">
        <f>Table19[[#This Row],[UNITID]]</f>
        <v>235431</v>
      </c>
      <c r="B3737" t="str">
        <f>Table19[[#This Row],[OUTCOMES MEASURES]]</f>
        <v>Number of adjusted cohort still enrolled at your institution at 8 years</v>
      </c>
      <c r="C3737" s="7">
        <f>Table19[[#This Row],[Growth Rate]]</f>
        <v>-0.3</v>
      </c>
      <c r="D3737">
        <f>Table20[[#This Row],[UNITID]]</f>
        <v>235431</v>
      </c>
      <c r="E3737" s="7">
        <f>Table20[[#This Row],[Growth Rate]]</f>
        <v>-0.29166666666666669</v>
      </c>
      <c r="F3737">
        <f>Table21[[#This Row],[UNITID]]</f>
        <v>235431</v>
      </c>
      <c r="G3737" s="7">
        <f>Table21[[#This Row],[Growth Rate]]</f>
        <v>0.25</v>
      </c>
      <c r="H3737">
        <f>Table5[[#This Row],[UNITID]]</f>
        <v>235431</v>
      </c>
      <c r="I3737" s="7">
        <f>Table5[[#This Row],[Growth Rate]]</f>
        <v>-0.30508474576271188</v>
      </c>
    </row>
    <row r="3738" spans="1:9" hidden="1">
      <c r="A3738">
        <f>Table19[[#This Row],[UNITID]]</f>
        <v>235431</v>
      </c>
      <c r="B3738" t="str">
        <f>Table19[[#This Row],[OUTCOMES MEASURES]]</f>
        <v>Number of adjusted cohort who enrolled subsequently at another institution at 8 years</v>
      </c>
      <c r="C3738" s="7">
        <f>Table19[[#This Row],[Growth Rate]]</f>
        <v>-0.28493647912885661</v>
      </c>
      <c r="D3738">
        <f>Table20[[#This Row],[UNITID]]</f>
        <v>235431</v>
      </c>
      <c r="E3738" s="7">
        <f>Table20[[#This Row],[Growth Rate]]</f>
        <v>7.1656050955414011E-2</v>
      </c>
      <c r="F3738">
        <f>Table21[[#This Row],[UNITID]]</f>
        <v>235431</v>
      </c>
      <c r="G3738" s="7">
        <f>Table21[[#This Row],[Growth Rate]]</f>
        <v>-0.31923076923076921</v>
      </c>
      <c r="H3738">
        <f>Table5[[#This Row],[UNITID]]</f>
        <v>235431</v>
      </c>
      <c r="I3738" s="7">
        <f>Table5[[#This Row],[Growth Rate]]</f>
        <v>-6.9558101472995085E-2</v>
      </c>
    </row>
    <row r="3739" spans="1:9" hidden="1">
      <c r="A3739">
        <f>Table19[[#This Row],[UNITID]]</f>
        <v>235431</v>
      </c>
      <c r="B3739" s="2" t="str">
        <f>Table19[[#This Row],[OUTCOMES MEASURES]]</f>
        <v>Number of adjusted cohort whose subsequent enrollment status is unknown at 8 years</v>
      </c>
      <c r="C3739" s="8">
        <f>Table19[[#This Row],[Growth Rate]]</f>
        <v>-0.18834080717488788</v>
      </c>
      <c r="D3739">
        <f>Table20[[#This Row],[UNITID]]</f>
        <v>235431</v>
      </c>
      <c r="E3739" s="7">
        <f>Table20[[#This Row],[Growth Rate]]</f>
        <v>6.8062827225130892E-2</v>
      </c>
      <c r="F3739">
        <f>Table21[[#This Row],[UNITID]]</f>
        <v>235431</v>
      </c>
      <c r="G3739" s="7">
        <f>Table21[[#This Row],[Growth Rate]]</f>
        <v>-4.0540540540540543E-2</v>
      </c>
      <c r="H3739">
        <f>Table5[[#This Row],[UNITID]]</f>
        <v>235431</v>
      </c>
      <c r="I3739" s="7">
        <f>Table5[[#This Row],[Growth Rate]]</f>
        <v>6.0556464811783964E-2</v>
      </c>
    </row>
    <row r="3740" spans="1:9" hidden="1">
      <c r="A3740">
        <f>Table19[[#This Row],[UNITID]]</f>
        <v>235431</v>
      </c>
      <c r="B3740" s="2" t="str">
        <f>Table19[[#This Row],[OUTCOMES MEASURES]]</f>
        <v>Number of adjusted cohort who did not receive an award from your institution at 8 years</v>
      </c>
      <c r="C3740" s="7">
        <f>Table19[[#This Row],[Growth Rate]]</f>
        <v>-0.24287118977384464</v>
      </c>
      <c r="D3740">
        <f>Table20[[#This Row],[UNITID]]</f>
        <v>235431</v>
      </c>
      <c r="E3740" s="7">
        <f>Table20[[#This Row],[Growth Rate]]</f>
        <v>6.2857142857142861E-2</v>
      </c>
      <c r="F3740">
        <f>Table21[[#This Row],[UNITID]]</f>
        <v>235431</v>
      </c>
      <c r="G3740" s="21">
        <f>Table21[[#This Row],[Growth Rate]]</f>
        <v>-0.16342756183745583</v>
      </c>
      <c r="H3740">
        <f>Table5[[#This Row],[UNITID]]</f>
        <v>235431</v>
      </c>
      <c r="I3740" s="7">
        <f>Table5[[#This Row],[Growth Rate]]</f>
        <v>-1.1586096683979225E-2</v>
      </c>
    </row>
    <row r="3741" spans="1:9" ht="14.25">
      <c r="A3741" s="63">
        <f>Table19[[#This Row],[UNITID]]</f>
        <v>235431</v>
      </c>
      <c r="B3741" s="148" t="str">
        <f>Table19[[#This Row],[OUTCOMES MEASURES]]</f>
        <v>Percent of adjusted cohort receiving an award at 8 years</v>
      </c>
      <c r="C3741" s="156">
        <f>Table19[[#This Row],[Growth Rate]]</f>
        <v>6.0606060606060608E-2</v>
      </c>
      <c r="D3741">
        <f>Table20[[#This Row],[UNITID]]</f>
        <v>235431</v>
      </c>
      <c r="E3741" s="156">
        <f>Table20[[#This Row],[Growth Rate]]</f>
        <v>0.22222222222222221</v>
      </c>
      <c r="F3741">
        <f>Table21[[#This Row],[UNITID]]</f>
        <v>235431</v>
      </c>
      <c r="G3741" s="157">
        <f>Table21[[#This Row],[Growth Rate]]</f>
        <v>5.8823529411764705E-2</v>
      </c>
      <c r="H3741">
        <f>Table5[[#This Row],[UNITID]]</f>
        <v>235431</v>
      </c>
      <c r="I3741" s="156">
        <f>Table5[[#This Row],[Growth Rate]]</f>
        <v>-5.128205128205128E-2</v>
      </c>
    </row>
    <row r="3742" spans="1:9" hidden="1">
      <c r="A3742">
        <f>Table19[[#This Row],[UNITID]]</f>
        <v>235431</v>
      </c>
      <c r="B3742" s="2" t="str">
        <f>Table19[[#This Row],[OUTCOMES MEASURES]]</f>
        <v>Percent of adjusted cohort still or subsequently enrolled at 8 years</v>
      </c>
      <c r="C3742" s="8">
        <f>Table19[[#This Row],[Growth Rate]]</f>
        <v>-0.10526315789473684</v>
      </c>
      <c r="D3742">
        <f>Table20[[#This Row],[UNITID]]</f>
        <v>235431</v>
      </c>
      <c r="E3742" s="7">
        <f>Table20[[#This Row],[Growth Rate]]</f>
        <v>-4.5454545454545456E-2</v>
      </c>
      <c r="F3742">
        <f>Table21[[#This Row],[UNITID]]</f>
        <v>235431</v>
      </c>
      <c r="G3742" s="21">
        <f>Table21[[#This Row],[Growth Rate]]</f>
        <v>-0.20833333333333334</v>
      </c>
      <c r="H3742">
        <f>Table5[[#This Row],[UNITID]]</f>
        <v>235431</v>
      </c>
      <c r="I3742" s="7">
        <f>Table5[[#This Row],[Growth Rate]]</f>
        <v>-3.2258064516129031E-2</v>
      </c>
    </row>
    <row r="3743" spans="1:9" ht="14.25">
      <c r="A3743" s="63">
        <f>Table19[[#This Row],[UNITID]]</f>
        <v>235431</v>
      </c>
      <c r="B3743" s="148" t="str">
        <f>Table19[[#This Row],[OUTCOMES MEASURES]]</f>
        <v>Percent of adjusted cohort still enrolled at your institution at 8 years</v>
      </c>
      <c r="C3743" s="156">
        <f>Table19[[#This Row],[Growth Rate]]</f>
        <v>0</v>
      </c>
      <c r="D3743">
        <f>Table20[[#This Row],[UNITID]]</f>
        <v>235431</v>
      </c>
      <c r="E3743" s="156">
        <f>Table20[[#This Row],[Growth Rate]]</f>
        <v>-0.5</v>
      </c>
      <c r="F3743">
        <f>Table21[[#This Row],[UNITID]]</f>
        <v>235431</v>
      </c>
      <c r="G3743" s="158">
        <f>Table21[[#This Row],[Growth Rate]]</f>
        <v>0</v>
      </c>
      <c r="H3743">
        <f>Table5[[#This Row],[UNITID]]</f>
        <v>235431</v>
      </c>
      <c r="I3743" s="156">
        <f>Table5[[#This Row],[Growth Rate]]</f>
        <v>0</v>
      </c>
    </row>
    <row r="3744" spans="1:9" ht="14.25">
      <c r="A3744" s="63">
        <f>Table19[[#This Row],[UNITID]]</f>
        <v>235431</v>
      </c>
      <c r="B3744" s="148" t="str">
        <f>Table19[[#This Row],[OUTCOMES MEASURES]]</f>
        <v>Percent of adjusted cohort enrolled subsequently at another institution at 8 years</v>
      </c>
      <c r="C3744" s="156">
        <f>Table19[[#This Row],[Growth Rate]]</f>
        <v>-8.3333333333333329E-2</v>
      </c>
      <c r="D3744">
        <f>Table20[[#This Row],[UNITID]]</f>
        <v>235431</v>
      </c>
      <c r="E3744" s="64">
        <f>Table20[[#This Row],[Growth Rate]]</f>
        <v>-4.7619047619047616E-2</v>
      </c>
      <c r="F3744">
        <f>Table21[[#This Row],[UNITID]]</f>
        <v>235431</v>
      </c>
      <c r="G3744" s="158">
        <f>Table21[[#This Row],[Growth Rate]]</f>
        <v>-0.2608695652173913</v>
      </c>
      <c r="H3744">
        <f>Table5[[#This Row],[UNITID]]</f>
        <v>235431</v>
      </c>
      <c r="I3744" s="64">
        <f>Table5[[#This Row],[Growth Rate]]</f>
        <v>-3.3333333333333333E-2</v>
      </c>
    </row>
    <row r="3745" spans="1:9" hidden="1">
      <c r="A3745">
        <f>Table19[[#This Row],[UNITID]]</f>
        <v>235431</v>
      </c>
      <c r="B3745" s="2" t="str">
        <f>Table19[[#This Row],[OUTCOMES MEASURES]]</f>
        <v>Percent of adjusted cohort enrollment status unknown at 8 years</v>
      </c>
      <c r="C3745" s="8">
        <f>Table19[[#This Row],[Growth Rate]]</f>
        <v>3.4482758620689655E-2</v>
      </c>
      <c r="D3745">
        <f>Table20[[#This Row],[UNITID]]</f>
        <v>235431</v>
      </c>
      <c r="E3745" s="8">
        <f>Table20[[#This Row],[Growth Rate]]</f>
        <v>-2.6315789473684209E-2</v>
      </c>
      <c r="F3745">
        <f>Table21[[#This Row],[UNITID]]</f>
        <v>235431</v>
      </c>
      <c r="G3745" s="8">
        <f>Table21[[#This Row],[Growth Rate]]</f>
        <v>7.6923076923076927E-2</v>
      </c>
      <c r="H3745">
        <f>Table5[[#This Row],[UNITID]]</f>
        <v>235431</v>
      </c>
      <c r="I3745" s="8">
        <f>Table5[[#This Row],[Growth Rate]]</f>
        <v>0.1</v>
      </c>
    </row>
    <row r="3746" spans="1:9" hidden="1">
      <c r="A3746">
        <f>Table19[[#This Row],[UNITID]]</f>
        <v>238263</v>
      </c>
      <c r="B3746" s="2" t="str">
        <f>Table19[[#This Row],[OUTCOMES MEASURES]]</f>
        <v>First-Time, Full-Time Cohort</v>
      </c>
      <c r="C3746" s="8">
        <f>Table19[[#This Row],[Growth Rate]]</f>
        <v>-4.8543689320388349E-2</v>
      </c>
      <c r="D3746">
        <f>Table20[[#This Row],[UNITID]]</f>
        <v>238263</v>
      </c>
      <c r="E3746" s="8">
        <f>Table20[[#This Row],[Growth Rate]]</f>
        <v>-0.12365376944555245</v>
      </c>
      <c r="F3746">
        <f>Table21[[#This Row],[UNITID]]</f>
        <v>238263</v>
      </c>
      <c r="G3746" s="8">
        <f>Table21[[#This Row],[Growth Rate]]</f>
        <v>-0.32717678100263853</v>
      </c>
      <c r="H3746">
        <f>Table5[[#This Row],[UNITID]]</f>
        <v>238263</v>
      </c>
      <c r="I3746" s="8">
        <f>Table5[[#This Row],[Growth Rate]]</f>
        <v>-0.4390992835209826</v>
      </c>
    </row>
    <row r="3747" spans="1:9" hidden="1">
      <c r="A3747">
        <f>Table19[[#This Row],[UNITID]]</f>
        <v>238263</v>
      </c>
      <c r="B3747" t="str">
        <f>Table19[[#This Row],[OUTCOMES MEASURES]]</f>
        <v>Exclusions to cohort</v>
      </c>
      <c r="C3747" s="7" t="str">
        <f>Table19[[#This Row],[Growth Rate]]</f>
        <v/>
      </c>
      <c r="D3747">
        <f>Table20[[#This Row],[UNITID]]</f>
        <v>238263</v>
      </c>
      <c r="E3747" s="7" t="str">
        <f>Table20[[#This Row],[Growth Rate]]</f>
        <v/>
      </c>
      <c r="F3747">
        <f>Table21[[#This Row],[UNITID]]</f>
        <v>238263</v>
      </c>
      <c r="G3747" s="7" t="str">
        <f>Table21[[#This Row],[Growth Rate]]</f>
        <v/>
      </c>
      <c r="H3747">
        <f>Table5[[#This Row],[UNITID]]</f>
        <v>238263</v>
      </c>
      <c r="I3747" s="7" t="str">
        <f>Table5[[#This Row],[Growth Rate]]</f>
        <v/>
      </c>
    </row>
    <row r="3748" spans="1:9" ht="14.25">
      <c r="A3748" s="63">
        <f>Table19[[#This Row],[UNITID]]</f>
        <v>238263</v>
      </c>
      <c r="B3748" s="63" t="str">
        <f>Table19[[#This Row],[OUTCOMES MEASURES]]</f>
        <v>Adjusted cohort</v>
      </c>
      <c r="C3748" s="64">
        <f>Table19[[#This Row],[Growth Rate]]</f>
        <v>-4.8543689320388349E-2</v>
      </c>
      <c r="D3748">
        <f>Table20[[#This Row],[UNITID]]</f>
        <v>238263</v>
      </c>
      <c r="E3748" s="64">
        <f>Table20[[#This Row],[Growth Rate]]</f>
        <v>-0.12365376944555245</v>
      </c>
      <c r="F3748">
        <f>Table21[[#This Row],[UNITID]]</f>
        <v>238263</v>
      </c>
      <c r="G3748" s="155">
        <f>Table21[[#This Row],[Growth Rate]]</f>
        <v>-0.32717678100263853</v>
      </c>
      <c r="H3748">
        <f>Table5[[#This Row],[UNITID]]</f>
        <v>238263</v>
      </c>
      <c r="I3748" s="64">
        <f>Table5[[#This Row],[Growth Rate]]</f>
        <v>-0.4390992835209826</v>
      </c>
    </row>
    <row r="3749" spans="1:9" hidden="1">
      <c r="A3749">
        <f>Table19[[#This Row],[UNITID]]</f>
        <v>238263</v>
      </c>
      <c r="B3749" t="str">
        <f>Table19[[#This Row],[OUTCOMES MEASURES]]</f>
        <v>Number of adjusted cohort receiving a certificate at 4 years</v>
      </c>
      <c r="C3749" s="7">
        <f>Table19[[#This Row],[Growth Rate]]</f>
        <v>0.24479166666666666</v>
      </c>
      <c r="D3749">
        <f>Table20[[#This Row],[UNITID]]</f>
        <v>238263</v>
      </c>
      <c r="E3749" s="7">
        <f>Table20[[#This Row],[Growth Rate]]</f>
        <v>-0.11305518169582772</v>
      </c>
      <c r="F3749">
        <f>Table21[[#This Row],[UNITID]]</f>
        <v>238263</v>
      </c>
      <c r="G3749" s="7">
        <f>Table21[[#This Row],[Growth Rate]]</f>
        <v>-2.9411764705882353E-2</v>
      </c>
      <c r="H3749">
        <f>Table5[[#This Row],[UNITID]]</f>
        <v>238263</v>
      </c>
      <c r="I3749" s="7">
        <f>Table5[[#This Row],[Growth Rate]]</f>
        <v>-0.69534050179211471</v>
      </c>
    </row>
    <row r="3750" spans="1:9" hidden="1">
      <c r="A3750">
        <f>Table19[[#This Row],[UNITID]]</f>
        <v>238263</v>
      </c>
      <c r="B3750" t="str">
        <f>Table19[[#This Row],[OUTCOMES MEASURES]]</f>
        <v>Number of adjusted cohort receiving an Associate's degree at 4 years</v>
      </c>
      <c r="C3750" s="7">
        <f>Table19[[#This Row],[Growth Rate]]</f>
        <v>0.15384615384615385</v>
      </c>
      <c r="D3750">
        <f>Table20[[#This Row],[UNITID]]</f>
        <v>238263</v>
      </c>
      <c r="E3750" s="7">
        <f>Table20[[#This Row],[Growth Rate]]</f>
        <v>0.30357142857142855</v>
      </c>
      <c r="F3750">
        <f>Table21[[#This Row],[UNITID]]</f>
        <v>238263</v>
      </c>
      <c r="G3750" s="7">
        <f>Table21[[#This Row],[Growth Rate]]</f>
        <v>-0.22222222222222221</v>
      </c>
      <c r="H3750">
        <f>Table5[[#This Row],[UNITID]]</f>
        <v>238263</v>
      </c>
      <c r="I3750" s="7">
        <f>Table5[[#This Row],[Growth Rate]]</f>
        <v>-0.22666666666666666</v>
      </c>
    </row>
    <row r="3751" spans="1:9" hidden="1">
      <c r="A3751">
        <f>Table19[[#This Row],[UNITID]]</f>
        <v>238263</v>
      </c>
      <c r="B3751" t="str">
        <f>Table19[[#This Row],[OUTCOMES MEASURES]]</f>
        <v>Number of adjusted cohort receiving a Bachelor's degree at 4 years</v>
      </c>
      <c r="C3751" s="7" t="str">
        <f>Table19[[#This Row],[Growth Rate]]</f>
        <v/>
      </c>
      <c r="D3751">
        <f>Table20[[#This Row],[UNITID]]</f>
        <v>238263</v>
      </c>
      <c r="E3751" s="7" t="str">
        <f>Table20[[#This Row],[Growth Rate]]</f>
        <v/>
      </c>
      <c r="F3751">
        <f>Table21[[#This Row],[UNITID]]</f>
        <v>238263</v>
      </c>
      <c r="G3751" s="7" t="str">
        <f>Table21[[#This Row],[Growth Rate]]</f>
        <v/>
      </c>
      <c r="H3751">
        <f>Table5[[#This Row],[UNITID]]</f>
        <v>238263</v>
      </c>
      <c r="I3751" s="7" t="str">
        <f>Table5[[#This Row],[Growth Rate]]</f>
        <v/>
      </c>
    </row>
    <row r="3752" spans="1:9" hidden="1">
      <c r="A3752">
        <f>Table19[[#This Row],[UNITID]]</f>
        <v>238263</v>
      </c>
      <c r="B3752" s="2" t="str">
        <f>Table19[[#This Row],[OUTCOMES MEASURES]]</f>
        <v>Number of adjusted cohort receiving an award at 4 years</v>
      </c>
      <c r="C3752" s="7">
        <f>Table19[[#This Row],[Growth Rate]]</f>
        <v>0.1913978494623656</v>
      </c>
      <c r="D3752">
        <f>Table20[[#This Row],[UNITID]]</f>
        <v>238263</v>
      </c>
      <c r="E3752" s="7">
        <f>Table20[[#This Row],[Growth Rate]]</f>
        <v>-3.6223929747530186E-2</v>
      </c>
      <c r="F3752">
        <f>Table21[[#This Row],[UNITID]]</f>
        <v>238263</v>
      </c>
      <c r="G3752" s="21">
        <f>Table21[[#This Row],[Growth Rate]]</f>
        <v>-0.17293233082706766</v>
      </c>
      <c r="H3752">
        <f>Table5[[#This Row],[UNITID]]</f>
        <v>238263</v>
      </c>
      <c r="I3752" s="7">
        <f>Table5[[#This Row],[Growth Rate]]</f>
        <v>-0.53146853146853146</v>
      </c>
    </row>
    <row r="3753" spans="1:9" ht="14.25">
      <c r="A3753" s="63">
        <f>Table19[[#This Row],[UNITID]]</f>
        <v>238263</v>
      </c>
      <c r="B3753" s="148" t="str">
        <f>Table19[[#This Row],[OUTCOMES MEASURES]]</f>
        <v>Percent of adjusted cohort receiving an award at 4 years</v>
      </c>
      <c r="C3753" s="156">
        <f>Table19[[#This Row],[Growth Rate]]</f>
        <v>0.25</v>
      </c>
      <c r="D3753">
        <f>Table20[[#This Row],[UNITID]]</f>
        <v>238263</v>
      </c>
      <c r="E3753" s="156">
        <f>Table20[[#This Row],[Growth Rate]]</f>
        <v>0.1111111111111111</v>
      </c>
      <c r="F3753">
        <f>Table21[[#This Row],[UNITID]]</f>
        <v>238263</v>
      </c>
      <c r="G3753" s="157">
        <f>Table21[[#This Row],[Growth Rate]]</f>
        <v>0.22857142857142856</v>
      </c>
      <c r="H3753">
        <f>Table5[[#This Row],[UNITID]]</f>
        <v>238263</v>
      </c>
      <c r="I3753" s="156">
        <f>Table5[[#This Row],[Growth Rate]]</f>
        <v>-0.15909090909090909</v>
      </c>
    </row>
    <row r="3754" spans="1:9" hidden="1">
      <c r="A3754">
        <f>Table19[[#This Row],[UNITID]]</f>
        <v>238263</v>
      </c>
      <c r="B3754" t="str">
        <f>Table19[[#This Row],[OUTCOMES MEASURES]]</f>
        <v>Number of adjusted cohort receiving a certificate at 6 years</v>
      </c>
      <c r="C3754" s="7">
        <f>Table19[[#This Row],[Growth Rate]]</f>
        <v>0.19402985074626866</v>
      </c>
      <c r="D3754">
        <f>Table20[[#This Row],[UNITID]]</f>
        <v>238263</v>
      </c>
      <c r="E3754" s="7">
        <f>Table20[[#This Row],[Growth Rate]]</f>
        <v>-0.13618677042801555</v>
      </c>
      <c r="F3754">
        <f>Table21[[#This Row],[UNITID]]</f>
        <v>238263</v>
      </c>
      <c r="G3754" s="7">
        <f>Table21[[#This Row],[Growth Rate]]</f>
        <v>-0.11267605633802817</v>
      </c>
      <c r="H3754">
        <f>Table5[[#This Row],[UNITID]]</f>
        <v>238263</v>
      </c>
      <c r="I3754" s="7">
        <f>Table5[[#This Row],[Growth Rate]]</f>
        <v>-0.70818505338078297</v>
      </c>
    </row>
    <row r="3755" spans="1:9" hidden="1">
      <c r="A3755">
        <f>Table19[[#This Row],[UNITID]]</f>
        <v>238263</v>
      </c>
      <c r="B3755" t="str">
        <f>Table19[[#This Row],[OUTCOMES MEASURES]]</f>
        <v>Number of adjusted cohort receiving an Associate's degree at 6 years</v>
      </c>
      <c r="C3755" s="7">
        <f>Table19[[#This Row],[Growth Rate]]</f>
        <v>0.12195121951219512</v>
      </c>
      <c r="D3755">
        <f>Table20[[#This Row],[UNITID]]</f>
        <v>238263</v>
      </c>
      <c r="E3755" s="7">
        <f>Table20[[#This Row],[Growth Rate]]</f>
        <v>0.20503597122302158</v>
      </c>
      <c r="F3755">
        <f>Table21[[#This Row],[UNITID]]</f>
        <v>238263</v>
      </c>
      <c r="G3755" s="7">
        <f>Table21[[#This Row],[Growth Rate]]</f>
        <v>-0.21461187214611871</v>
      </c>
      <c r="H3755">
        <f>Table5[[#This Row],[UNITID]]</f>
        <v>238263</v>
      </c>
      <c r="I3755" s="7">
        <f>Table5[[#This Row],[Growth Rate]]</f>
        <v>-0.22395833333333334</v>
      </c>
    </row>
    <row r="3756" spans="1:9" hidden="1">
      <c r="A3756">
        <f>Table19[[#This Row],[UNITID]]</f>
        <v>238263</v>
      </c>
      <c r="B3756" t="str">
        <f>Table19[[#This Row],[OUTCOMES MEASURES]]</f>
        <v>Number of adjusted cohort receiving a Bachelor's degree at 6 years</v>
      </c>
      <c r="C3756" s="7" t="str">
        <f>Table19[[#This Row],[Growth Rate]]</f>
        <v/>
      </c>
      <c r="D3756">
        <f>Table20[[#This Row],[UNITID]]</f>
        <v>238263</v>
      </c>
      <c r="E3756" s="7" t="str">
        <f>Table20[[#This Row],[Growth Rate]]</f>
        <v/>
      </c>
      <c r="F3756">
        <f>Table21[[#This Row],[UNITID]]</f>
        <v>238263</v>
      </c>
      <c r="G3756" s="7" t="str">
        <f>Table21[[#This Row],[Growth Rate]]</f>
        <v/>
      </c>
      <c r="H3756">
        <f>Table5[[#This Row],[UNITID]]</f>
        <v>238263</v>
      </c>
      <c r="I3756" s="7" t="str">
        <f>Table5[[#This Row],[Growth Rate]]</f>
        <v/>
      </c>
    </row>
    <row r="3757" spans="1:9" hidden="1">
      <c r="A3757">
        <f>Table19[[#This Row],[UNITID]]</f>
        <v>238263</v>
      </c>
      <c r="B3757" s="2" t="str">
        <f>Table19[[#This Row],[OUTCOMES MEASURES]]</f>
        <v>Number of adjusted cohort receiving an award at 6 years</v>
      </c>
      <c r="C3757" s="7">
        <f>Table19[[#This Row],[Growth Rate]]</f>
        <v>0.14933837429111532</v>
      </c>
      <c r="D3757">
        <f>Table20[[#This Row],[UNITID]]</f>
        <v>238263</v>
      </c>
      <c r="E3757" s="7">
        <f>Table20[[#This Row],[Growth Rate]]</f>
        <v>-4.5757864632983793E-2</v>
      </c>
      <c r="F3757">
        <f>Table21[[#This Row],[UNITID]]</f>
        <v>238263</v>
      </c>
      <c r="G3757" s="21">
        <f>Table21[[#This Row],[Growth Rate]]</f>
        <v>-0.18965517241379309</v>
      </c>
      <c r="H3757">
        <f>Table5[[#This Row],[UNITID]]</f>
        <v>238263</v>
      </c>
      <c r="I3757" s="7">
        <f>Table5[[#This Row],[Growth Rate]]</f>
        <v>-0.51162790697674421</v>
      </c>
    </row>
    <row r="3758" spans="1:9" ht="14.25">
      <c r="A3758" s="63">
        <f>Table19[[#This Row],[UNITID]]</f>
        <v>238263</v>
      </c>
      <c r="B3758" s="148" t="str">
        <f>Table19[[#This Row],[OUTCOMES MEASURES]]</f>
        <v>Percent of adjusted cohort receiving an award at 6 years</v>
      </c>
      <c r="C3758" s="156">
        <f>Table19[[#This Row],[Growth Rate]]</f>
        <v>0.21875</v>
      </c>
      <c r="D3758">
        <f>Table20[[#This Row],[UNITID]]</f>
        <v>238263</v>
      </c>
      <c r="E3758" s="156">
        <f>Table20[[#This Row],[Growth Rate]]</f>
        <v>9.5238095238095233E-2</v>
      </c>
      <c r="F3758">
        <f>Table21[[#This Row],[UNITID]]</f>
        <v>238263</v>
      </c>
      <c r="G3758" s="157">
        <f>Table21[[#This Row],[Growth Rate]]</f>
        <v>0.21052631578947367</v>
      </c>
      <c r="H3758">
        <f>Table5[[#This Row],[UNITID]]</f>
        <v>238263</v>
      </c>
      <c r="I3758" s="156">
        <f>Table5[[#This Row],[Growth Rate]]</f>
        <v>-0.125</v>
      </c>
    </row>
    <row r="3759" spans="1:9" hidden="1">
      <c r="A3759">
        <f>Table19[[#This Row],[UNITID]]</f>
        <v>238263</v>
      </c>
      <c r="B3759" t="str">
        <f>Table19[[#This Row],[OUTCOMES MEASURES]]</f>
        <v>Number of adjusted cohort receiving a certificate at 8 years</v>
      </c>
      <c r="C3759" s="7">
        <f>Table19[[#This Row],[Growth Rate]]</f>
        <v>9.3457943925233641E-2</v>
      </c>
      <c r="D3759">
        <f>Table20[[#This Row],[UNITID]]</f>
        <v>238263</v>
      </c>
      <c r="E3759" s="7">
        <f>Table20[[#This Row],[Growth Rate]]</f>
        <v>-0.16561314791403287</v>
      </c>
      <c r="F3759">
        <f>Table21[[#This Row],[UNITID]]</f>
        <v>238263</v>
      </c>
      <c r="G3759" s="7">
        <f>Table21[[#This Row],[Growth Rate]]</f>
        <v>-0.11842105263157894</v>
      </c>
      <c r="H3759">
        <f>Table5[[#This Row],[UNITID]]</f>
        <v>238263</v>
      </c>
      <c r="I3759" s="7">
        <f>Table5[[#This Row],[Growth Rate]]</f>
        <v>-0.72473867595818819</v>
      </c>
    </row>
    <row r="3760" spans="1:9" hidden="1">
      <c r="A3760">
        <f>Table19[[#This Row],[UNITID]]</f>
        <v>238263</v>
      </c>
      <c r="B3760" t="str">
        <f>Table19[[#This Row],[OUTCOMES MEASURES]]</f>
        <v>Number of adjusted cohort receiving an Associate's degree at 8 years</v>
      </c>
      <c r="C3760" s="7">
        <f>Table19[[#This Row],[Growth Rate]]</f>
        <v>9.7493036211699163E-2</v>
      </c>
      <c r="D3760">
        <f>Table20[[#This Row],[UNITID]]</f>
        <v>238263</v>
      </c>
      <c r="E3760" s="7">
        <f>Table20[[#This Row],[Growth Rate]]</f>
        <v>0.12084592145015106</v>
      </c>
      <c r="F3760">
        <f>Table21[[#This Row],[UNITID]]</f>
        <v>238263</v>
      </c>
      <c r="G3760" s="7">
        <f>Table21[[#This Row],[Growth Rate]]</f>
        <v>-0.24463519313304721</v>
      </c>
      <c r="H3760">
        <f>Table5[[#This Row],[UNITID]]</f>
        <v>238263</v>
      </c>
      <c r="I3760" s="7">
        <f>Table5[[#This Row],[Growth Rate]]</f>
        <v>-0.27522935779816515</v>
      </c>
    </row>
    <row r="3761" spans="1:9" hidden="1">
      <c r="A3761">
        <f>Table19[[#This Row],[UNITID]]</f>
        <v>238263</v>
      </c>
      <c r="B3761" t="str">
        <f>Table19[[#This Row],[OUTCOMES MEASURES]]</f>
        <v>Number of adjusted cohort receiving a Bachelor's degree at 8 years</v>
      </c>
      <c r="C3761" s="7" t="str">
        <f>Table19[[#This Row],[Growth Rate]]</f>
        <v/>
      </c>
      <c r="D3761">
        <f>Table20[[#This Row],[UNITID]]</f>
        <v>238263</v>
      </c>
      <c r="E3761" s="7" t="str">
        <f>Table20[[#This Row],[Growth Rate]]</f>
        <v/>
      </c>
      <c r="F3761">
        <f>Table21[[#This Row],[UNITID]]</f>
        <v>238263</v>
      </c>
      <c r="G3761" s="7" t="str">
        <f>Table21[[#This Row],[Growth Rate]]</f>
        <v/>
      </c>
      <c r="H3761">
        <f>Table5[[#This Row],[UNITID]]</f>
        <v>238263</v>
      </c>
      <c r="I3761" s="7" t="str">
        <f>Table5[[#This Row],[Growth Rate]]</f>
        <v/>
      </c>
    </row>
    <row r="3762" spans="1:9" hidden="1">
      <c r="A3762">
        <f>Table19[[#This Row],[UNITID]]</f>
        <v>238263</v>
      </c>
      <c r="B3762" t="str">
        <f>Table19[[#This Row],[OUTCOMES MEASURES]]</f>
        <v>Number of adjusted cohort receiving an award at 8 years</v>
      </c>
      <c r="C3762" s="7">
        <f>Table19[[#This Row],[Growth Rate]]</f>
        <v>9.5986038394415357E-2</v>
      </c>
      <c r="D3762">
        <f>Table20[[#This Row],[UNITID]]</f>
        <v>238263</v>
      </c>
      <c r="E3762" s="7">
        <f>Table20[[#This Row],[Growth Rate]]</f>
        <v>-8.1105169340463454E-2</v>
      </c>
      <c r="F3762">
        <f>Table21[[#This Row],[UNITID]]</f>
        <v>238263</v>
      </c>
      <c r="G3762" s="7">
        <f>Table21[[#This Row],[Growth Rate]]</f>
        <v>-0.21359223300970873</v>
      </c>
      <c r="H3762">
        <f>Table5[[#This Row],[UNITID]]</f>
        <v>238263</v>
      </c>
      <c r="I3762" s="7">
        <f>Table5[[#This Row],[Growth Rate]]</f>
        <v>-0.53069306930693072</v>
      </c>
    </row>
    <row r="3763" spans="1:9" hidden="1">
      <c r="A3763">
        <f>Table19[[#This Row],[UNITID]]</f>
        <v>238263</v>
      </c>
      <c r="B3763" t="str">
        <f>Table19[[#This Row],[OUTCOMES MEASURES]]</f>
        <v>Number of adjusted cohort still enrolled at your institution at 8 years</v>
      </c>
      <c r="C3763" s="7">
        <f>Table19[[#This Row],[Growth Rate]]</f>
        <v>-0.3783783783783784</v>
      </c>
      <c r="D3763">
        <f>Table20[[#This Row],[UNITID]]</f>
        <v>238263</v>
      </c>
      <c r="E3763" s="7">
        <f>Table20[[#This Row],[Growth Rate]]</f>
        <v>-0.33846153846153848</v>
      </c>
      <c r="F3763">
        <f>Table21[[#This Row],[UNITID]]</f>
        <v>238263</v>
      </c>
      <c r="G3763" s="7">
        <f>Table21[[#This Row],[Growth Rate]]</f>
        <v>-0.69230769230769229</v>
      </c>
      <c r="H3763">
        <f>Table5[[#This Row],[UNITID]]</f>
        <v>238263</v>
      </c>
      <c r="I3763" s="7">
        <f>Table5[[#This Row],[Growth Rate]]</f>
        <v>0</v>
      </c>
    </row>
    <row r="3764" spans="1:9" hidden="1">
      <c r="A3764">
        <f>Table19[[#This Row],[UNITID]]</f>
        <v>238263</v>
      </c>
      <c r="B3764" t="str">
        <f>Table19[[#This Row],[OUTCOMES MEASURES]]</f>
        <v>Number of adjusted cohort who enrolled subsequently at another institution at 8 years</v>
      </c>
      <c r="C3764" s="7">
        <f>Table19[[#This Row],[Growth Rate]]</f>
        <v>-2.3640661938534278E-3</v>
      </c>
      <c r="D3764">
        <f>Table20[[#This Row],[UNITID]]</f>
        <v>238263</v>
      </c>
      <c r="E3764" s="7">
        <f>Table20[[#This Row],[Growth Rate]]</f>
        <v>2.0066889632107024E-2</v>
      </c>
      <c r="F3764">
        <f>Table21[[#This Row],[UNITID]]</f>
        <v>238263</v>
      </c>
      <c r="G3764" s="7">
        <f>Table21[[#This Row],[Growth Rate]]</f>
        <v>-0.34387351778656128</v>
      </c>
      <c r="H3764">
        <f>Table5[[#This Row],[UNITID]]</f>
        <v>238263</v>
      </c>
      <c r="I3764" s="7">
        <f>Table5[[#This Row],[Growth Rate]]</f>
        <v>-0.19161676646706588</v>
      </c>
    </row>
    <row r="3765" spans="1:9" hidden="1">
      <c r="A3765">
        <f>Table19[[#This Row],[UNITID]]</f>
        <v>238263</v>
      </c>
      <c r="B3765" s="2" t="str">
        <f>Table19[[#This Row],[OUTCOMES MEASURES]]</f>
        <v>Number of adjusted cohort whose subsequent enrollment status is unknown at 8 years</v>
      </c>
      <c r="C3765" s="8">
        <f>Table19[[#This Row],[Growth Rate]]</f>
        <v>-0.1951219512195122</v>
      </c>
      <c r="D3765">
        <f>Table20[[#This Row],[UNITID]]</f>
        <v>238263</v>
      </c>
      <c r="E3765" s="7">
        <f>Table20[[#This Row],[Growth Rate]]</f>
        <v>-0.19882468168462292</v>
      </c>
      <c r="F3765">
        <f>Table21[[#This Row],[UNITID]]</f>
        <v>238263</v>
      </c>
      <c r="G3765" s="7">
        <f>Table21[[#This Row],[Growth Rate]]</f>
        <v>-0.46994535519125685</v>
      </c>
      <c r="H3765">
        <f>Table5[[#This Row],[UNITID]]</f>
        <v>238263</v>
      </c>
      <c r="I3765" s="7">
        <f>Table5[[#This Row],[Growth Rate]]</f>
        <v>-0.43728813559322033</v>
      </c>
    </row>
    <row r="3766" spans="1:9" hidden="1">
      <c r="A3766">
        <f>Table19[[#This Row],[UNITID]]</f>
        <v>238263</v>
      </c>
      <c r="B3766" s="2" t="str">
        <f>Table19[[#This Row],[OUTCOMES MEASURES]]</f>
        <v>Number of adjusted cohort who did not receive an award from your institution at 8 years</v>
      </c>
      <c r="C3766" s="7">
        <f>Table19[[#This Row],[Growth Rate]]</f>
        <v>-0.12558139534883722</v>
      </c>
      <c r="D3766">
        <f>Table20[[#This Row],[UNITID]]</f>
        <v>238263</v>
      </c>
      <c r="E3766" s="7">
        <f>Table20[[#This Row],[Growth Rate]]</f>
        <v>-0.15812274368231047</v>
      </c>
      <c r="F3766">
        <f>Table21[[#This Row],[UNITID]]</f>
        <v>238263</v>
      </c>
      <c r="G3766" s="21">
        <f>Table21[[#This Row],[Growth Rate]]</f>
        <v>-0.40534521158129178</v>
      </c>
      <c r="H3766">
        <f>Table5[[#This Row],[UNITID]]</f>
        <v>238263</v>
      </c>
      <c r="I3766" s="7">
        <f>Table5[[#This Row],[Growth Rate]]</f>
        <v>-0.34110169491525422</v>
      </c>
    </row>
    <row r="3767" spans="1:9" ht="14.25">
      <c r="A3767" s="63">
        <f>Table19[[#This Row],[UNITID]]</f>
        <v>238263</v>
      </c>
      <c r="B3767" s="148" t="str">
        <f>Table19[[#This Row],[OUTCOMES MEASURES]]</f>
        <v>Percent of adjusted cohort receiving an award at 8 years</v>
      </c>
      <c r="C3767" s="156">
        <f>Table19[[#This Row],[Growth Rate]]</f>
        <v>0.14285714285714285</v>
      </c>
      <c r="D3767">
        <f>Table20[[#This Row],[UNITID]]</f>
        <v>238263</v>
      </c>
      <c r="E3767" s="156">
        <f>Table20[[#This Row],[Growth Rate]]</f>
        <v>4.4444444444444446E-2</v>
      </c>
      <c r="F3767">
        <f>Table21[[#This Row],[UNITID]]</f>
        <v>238263</v>
      </c>
      <c r="G3767" s="157">
        <f>Table21[[#This Row],[Growth Rate]]</f>
        <v>0.17073170731707318</v>
      </c>
      <c r="H3767">
        <f>Table5[[#This Row],[UNITID]]</f>
        <v>238263</v>
      </c>
      <c r="I3767" s="156">
        <f>Table5[[#This Row],[Growth Rate]]</f>
        <v>-0.17307692307692307</v>
      </c>
    </row>
    <row r="3768" spans="1:9" hidden="1">
      <c r="A3768">
        <f>Table19[[#This Row],[UNITID]]</f>
        <v>238263</v>
      </c>
      <c r="B3768" s="2" t="str">
        <f>Table19[[#This Row],[OUTCOMES MEASURES]]</f>
        <v>Percent of adjusted cohort still or subsequently enrolled at 8 years</v>
      </c>
      <c r="C3768" s="8">
        <f>Table19[[#This Row],[Growth Rate]]</f>
        <v>0</v>
      </c>
      <c r="D3768">
        <f>Table20[[#This Row],[UNITID]]</f>
        <v>238263</v>
      </c>
      <c r="E3768" s="7">
        <f>Table20[[#This Row],[Growth Rate]]</f>
        <v>6.6666666666666666E-2</v>
      </c>
      <c r="F3768">
        <f>Table21[[#This Row],[UNITID]]</f>
        <v>238263</v>
      </c>
      <c r="G3768" s="21">
        <f>Table21[[#This Row],[Growth Rate]]</f>
        <v>-5.7142857142857141E-2</v>
      </c>
      <c r="H3768">
        <f>Table5[[#This Row],[UNITID]]</f>
        <v>238263</v>
      </c>
      <c r="I3768" s="7">
        <f>Table5[[#This Row],[Growth Rate]]</f>
        <v>0.44444444444444442</v>
      </c>
    </row>
    <row r="3769" spans="1:9" ht="14.25">
      <c r="A3769" s="63">
        <f>Table19[[#This Row],[UNITID]]</f>
        <v>238263</v>
      </c>
      <c r="B3769" s="148" t="str">
        <f>Table19[[#This Row],[OUTCOMES MEASURES]]</f>
        <v>Percent of adjusted cohort still enrolled at your institution at 8 years</v>
      </c>
      <c r="C3769" s="156">
        <f>Table19[[#This Row],[Growth Rate]]</f>
        <v>-0.5</v>
      </c>
      <c r="D3769">
        <f>Table20[[#This Row],[UNITID]]</f>
        <v>238263</v>
      </c>
      <c r="E3769" s="156">
        <f>Table20[[#This Row],[Growth Rate]]</f>
        <v>-0.33333333333333331</v>
      </c>
      <c r="F3769">
        <f>Table21[[#This Row],[UNITID]]</f>
        <v>238263</v>
      </c>
      <c r="G3769" s="158">
        <f>Table21[[#This Row],[Growth Rate]]</f>
        <v>-0.5</v>
      </c>
      <c r="H3769">
        <f>Table5[[#This Row],[UNITID]]</f>
        <v>238263</v>
      </c>
      <c r="I3769" s="156">
        <f>Table5[[#This Row],[Growth Rate]]</f>
        <v>1</v>
      </c>
    </row>
    <row r="3770" spans="1:9" ht="14.25">
      <c r="A3770" s="63">
        <f>Table19[[#This Row],[UNITID]]</f>
        <v>238263</v>
      </c>
      <c r="B3770" s="148" t="str">
        <f>Table19[[#This Row],[OUTCOMES MEASURES]]</f>
        <v>Percent of adjusted cohort enrolled subsequently at another institution at 8 years</v>
      </c>
      <c r="C3770" s="156">
        <f>Table19[[#This Row],[Growth Rate]]</f>
        <v>3.8461538461538464E-2</v>
      </c>
      <c r="D3770">
        <f>Table20[[#This Row],[UNITID]]</f>
        <v>238263</v>
      </c>
      <c r="E3770" s="64">
        <f>Table20[[#This Row],[Growth Rate]]</f>
        <v>0.16666666666666666</v>
      </c>
      <c r="F3770">
        <f>Table21[[#This Row],[UNITID]]</f>
        <v>238263</v>
      </c>
      <c r="G3770" s="158">
        <f>Table21[[#This Row],[Growth Rate]]</f>
        <v>0</v>
      </c>
      <c r="H3770">
        <f>Table5[[#This Row],[UNITID]]</f>
        <v>238263</v>
      </c>
      <c r="I3770" s="64">
        <f>Table5[[#This Row],[Growth Rate]]</f>
        <v>0.47058823529411764</v>
      </c>
    </row>
    <row r="3771" spans="1:9" hidden="1">
      <c r="A3771">
        <f>Table19[[#This Row],[UNITID]]</f>
        <v>238263</v>
      </c>
      <c r="B3771" s="2" t="str">
        <f>Table19[[#This Row],[OUTCOMES MEASURES]]</f>
        <v>Percent of adjusted cohort enrollment status unknown at 8 years</v>
      </c>
      <c r="C3771" s="8">
        <f>Table19[[#This Row],[Growth Rate]]</f>
        <v>-0.13513513513513514</v>
      </c>
      <c r="D3771">
        <f>Table20[[#This Row],[UNITID]]</f>
        <v>238263</v>
      </c>
      <c r="E3771" s="8">
        <f>Table20[[#This Row],[Growth Rate]]</f>
        <v>-9.7560975609756101E-2</v>
      </c>
      <c r="F3771">
        <f>Table21[[#This Row],[UNITID]]</f>
        <v>238263</v>
      </c>
      <c r="G3771" s="8">
        <f>Table21[[#This Row],[Growth Rate]]</f>
        <v>-0.20833333333333334</v>
      </c>
      <c r="H3771">
        <f>Table5[[#This Row],[UNITID]]</f>
        <v>238263</v>
      </c>
      <c r="I3771" s="8">
        <f>Table5[[#This Row],[Growth Rate]]</f>
        <v>0</v>
      </c>
    </row>
    <row r="3772" spans="1:9" hidden="1">
      <c r="A3772">
        <f>Table19[[#This Row],[UNITID]]</f>
        <v>239248</v>
      </c>
      <c r="B3772" s="2" t="str">
        <f>Table19[[#This Row],[OUTCOMES MEASURES]]</f>
        <v>First-Time, Full-Time Cohort</v>
      </c>
      <c r="C3772" s="8">
        <f>Table19[[#This Row],[Growth Rate]]</f>
        <v>9.7261567516525024E-2</v>
      </c>
      <c r="D3772">
        <f>Table20[[#This Row],[UNITID]]</f>
        <v>239248</v>
      </c>
      <c r="E3772" s="8">
        <f>Table20[[#This Row],[Growth Rate]]</f>
        <v>-0.33258426966292137</v>
      </c>
      <c r="F3772">
        <f>Table21[[#This Row],[UNITID]]</f>
        <v>239248</v>
      </c>
      <c r="G3772" s="8">
        <f>Table21[[#This Row],[Growth Rate]]</f>
        <v>-0.88545515619751425</v>
      </c>
      <c r="H3772">
        <f>Table5[[#This Row],[UNITID]]</f>
        <v>239248</v>
      </c>
      <c r="I3772" s="8">
        <f>Table5[[#This Row],[Growth Rate]]</f>
        <v>-0.95313670730876643</v>
      </c>
    </row>
    <row r="3773" spans="1:9" hidden="1">
      <c r="A3773">
        <f>Table19[[#This Row],[UNITID]]</f>
        <v>239248</v>
      </c>
      <c r="B3773" t="str">
        <f>Table19[[#This Row],[OUTCOMES MEASURES]]</f>
        <v>Exclusions to cohort</v>
      </c>
      <c r="C3773" s="7" t="str">
        <f>Table19[[#This Row],[Growth Rate]]</f>
        <v/>
      </c>
      <c r="D3773">
        <f>Table20[[#This Row],[UNITID]]</f>
        <v>239248</v>
      </c>
      <c r="E3773" s="7" t="str">
        <f>Table20[[#This Row],[Growth Rate]]</f>
        <v/>
      </c>
      <c r="F3773">
        <f>Table21[[#This Row],[UNITID]]</f>
        <v>239248</v>
      </c>
      <c r="G3773" s="7" t="str">
        <f>Table21[[#This Row],[Growth Rate]]</f>
        <v/>
      </c>
      <c r="H3773">
        <f>Table5[[#This Row],[UNITID]]</f>
        <v>239248</v>
      </c>
      <c r="I3773" s="7" t="str">
        <f>Table5[[#This Row],[Growth Rate]]</f>
        <v/>
      </c>
    </row>
    <row r="3774" spans="1:9" ht="14.25">
      <c r="A3774" s="63">
        <f>Table19[[#This Row],[UNITID]]</f>
        <v>239248</v>
      </c>
      <c r="B3774" s="63" t="str">
        <f>Table19[[#This Row],[OUTCOMES MEASURES]]</f>
        <v>Adjusted cohort</v>
      </c>
      <c r="C3774" s="64">
        <f>Table19[[#This Row],[Growth Rate]]</f>
        <v>9.7261567516525024E-2</v>
      </c>
      <c r="D3774">
        <f>Table20[[#This Row],[UNITID]]</f>
        <v>239248</v>
      </c>
      <c r="E3774" s="64">
        <f>Table20[[#This Row],[Growth Rate]]</f>
        <v>-0.33258426966292137</v>
      </c>
      <c r="F3774">
        <f>Table21[[#This Row],[UNITID]]</f>
        <v>239248</v>
      </c>
      <c r="G3774" s="155">
        <f>Table21[[#This Row],[Growth Rate]]</f>
        <v>-0.88545515619751425</v>
      </c>
      <c r="H3774">
        <f>Table5[[#This Row],[UNITID]]</f>
        <v>239248</v>
      </c>
      <c r="I3774" s="64">
        <f>Table5[[#This Row],[Growth Rate]]</f>
        <v>-0.95313670730876643</v>
      </c>
    </row>
    <row r="3775" spans="1:9" hidden="1">
      <c r="A3775">
        <f>Table19[[#This Row],[UNITID]]</f>
        <v>239248</v>
      </c>
      <c r="B3775" t="str">
        <f>Table19[[#This Row],[OUTCOMES MEASURES]]</f>
        <v>Number of adjusted cohort receiving a certificate at 4 years</v>
      </c>
      <c r="C3775" s="7">
        <f>Table19[[#This Row],[Growth Rate]]</f>
        <v>8.9041095890410954E-2</v>
      </c>
      <c r="D3775">
        <f>Table20[[#This Row],[UNITID]]</f>
        <v>239248</v>
      </c>
      <c r="E3775" s="7">
        <f>Table20[[#This Row],[Growth Rate]]</f>
        <v>0.38235294117647056</v>
      </c>
      <c r="F3775">
        <f>Table21[[#This Row],[UNITID]]</f>
        <v>239248</v>
      </c>
      <c r="G3775" s="7">
        <f>Table21[[#This Row],[Growth Rate]]</f>
        <v>-0.86238532110091748</v>
      </c>
      <c r="H3775">
        <f>Table5[[#This Row],[UNITID]]</f>
        <v>239248</v>
      </c>
      <c r="I3775" s="7">
        <f>Table5[[#This Row],[Growth Rate]]</f>
        <v>-0.88624135280553418</v>
      </c>
    </row>
    <row r="3776" spans="1:9" hidden="1">
      <c r="A3776">
        <f>Table19[[#This Row],[UNITID]]</f>
        <v>239248</v>
      </c>
      <c r="B3776" t="str">
        <f>Table19[[#This Row],[OUTCOMES MEASURES]]</f>
        <v>Number of adjusted cohort receiving an Associate's degree at 4 years</v>
      </c>
      <c r="C3776" s="7">
        <f>Table19[[#This Row],[Growth Rate]]</f>
        <v>0.19480519480519481</v>
      </c>
      <c r="D3776">
        <f>Table20[[#This Row],[UNITID]]</f>
        <v>239248</v>
      </c>
      <c r="E3776" s="7">
        <f>Table20[[#This Row],[Growth Rate]]</f>
        <v>-7.4074074074074077E-3</v>
      </c>
      <c r="F3776">
        <f>Table21[[#This Row],[UNITID]]</f>
        <v>239248</v>
      </c>
      <c r="G3776" s="7">
        <f>Table21[[#This Row],[Growth Rate]]</f>
        <v>-0.95403295750216821</v>
      </c>
      <c r="H3776">
        <f>Table5[[#This Row],[UNITID]]</f>
        <v>239248</v>
      </c>
      <c r="I3776" s="7">
        <f>Table5[[#This Row],[Growth Rate]]</f>
        <v>-0.98346388163620535</v>
      </c>
    </row>
    <row r="3777" spans="1:9" hidden="1">
      <c r="A3777">
        <f>Table19[[#This Row],[UNITID]]</f>
        <v>239248</v>
      </c>
      <c r="B3777" t="str">
        <f>Table19[[#This Row],[OUTCOMES MEASURES]]</f>
        <v>Number of adjusted cohort receiving a Bachelor's degree at 4 years</v>
      </c>
      <c r="C3777" s="7" t="str">
        <f>Table19[[#This Row],[Growth Rate]]</f>
        <v/>
      </c>
      <c r="D3777">
        <f>Table20[[#This Row],[UNITID]]</f>
        <v>239248</v>
      </c>
      <c r="E3777" s="7" t="str">
        <f>Table20[[#This Row],[Growth Rate]]</f>
        <v/>
      </c>
      <c r="F3777">
        <f>Table21[[#This Row],[UNITID]]</f>
        <v>239248</v>
      </c>
      <c r="G3777" s="7" t="str">
        <f>Table21[[#This Row],[Growth Rate]]</f>
        <v/>
      </c>
      <c r="H3777">
        <f>Table5[[#This Row],[UNITID]]</f>
        <v>239248</v>
      </c>
      <c r="I3777" s="7" t="str">
        <f>Table5[[#This Row],[Growth Rate]]</f>
        <v/>
      </c>
    </row>
    <row r="3778" spans="1:9" hidden="1">
      <c r="A3778">
        <f>Table19[[#This Row],[UNITID]]</f>
        <v>239248</v>
      </c>
      <c r="B3778" s="2" t="str">
        <f>Table19[[#This Row],[OUTCOMES MEASURES]]</f>
        <v>Number of adjusted cohort receiving an award at 4 years</v>
      </c>
      <c r="C3778" s="7">
        <f>Table19[[#This Row],[Growth Rate]]</f>
        <v>0.14333333333333334</v>
      </c>
      <c r="D3778">
        <f>Table20[[#This Row],[UNITID]]</f>
        <v>239248</v>
      </c>
      <c r="E3778" s="7">
        <f>Table20[[#This Row],[Growth Rate]]</f>
        <v>0.22713864306784662</v>
      </c>
      <c r="F3778">
        <f>Table21[[#This Row],[UNITID]]</f>
        <v>239248</v>
      </c>
      <c r="G3778" s="21">
        <f>Table21[[#This Row],[Growth Rate]]</f>
        <v>-0.93378378378378379</v>
      </c>
      <c r="H3778">
        <f>Table5[[#This Row],[UNITID]]</f>
        <v>239248</v>
      </c>
      <c r="I3778" s="7">
        <f>Table5[[#This Row],[Growth Rate]]</f>
        <v>-0.9568239258635215</v>
      </c>
    </row>
    <row r="3779" spans="1:9" ht="14.25">
      <c r="A3779" s="63">
        <f>Table19[[#This Row],[UNITID]]</f>
        <v>239248</v>
      </c>
      <c r="B3779" s="148" t="str">
        <f>Table19[[#This Row],[OUTCOMES MEASURES]]</f>
        <v>Percent of adjusted cohort receiving an award at 4 years</v>
      </c>
      <c r="C3779" s="156">
        <f>Table19[[#This Row],[Growth Rate]]</f>
        <v>7.1428571428571425E-2</v>
      </c>
      <c r="D3779">
        <f>Table20[[#This Row],[UNITID]]</f>
        <v>239248</v>
      </c>
      <c r="E3779" s="156">
        <f>Table20[[#This Row],[Growth Rate]]</f>
        <v>0.76923076923076927</v>
      </c>
      <c r="F3779">
        <f>Table21[[#This Row],[UNITID]]</f>
        <v>239248</v>
      </c>
      <c r="G3779" s="157">
        <f>Table21[[#This Row],[Growth Rate]]</f>
        <v>-0.42</v>
      </c>
      <c r="H3779">
        <f>Table5[[#This Row],[UNITID]]</f>
        <v>239248</v>
      </c>
      <c r="I3779" s="156">
        <f>Table5[[#This Row],[Growth Rate]]</f>
        <v>-6.25E-2</v>
      </c>
    </row>
    <row r="3780" spans="1:9" hidden="1">
      <c r="A3780">
        <f>Table19[[#This Row],[UNITID]]</f>
        <v>239248</v>
      </c>
      <c r="B3780" t="str">
        <f>Table19[[#This Row],[OUTCOMES MEASURES]]</f>
        <v>Number of adjusted cohort receiving a certificate at 6 years</v>
      </c>
      <c r="C3780" s="7">
        <f>Table19[[#This Row],[Growth Rate]]</f>
        <v>3.896103896103896E-2</v>
      </c>
      <c r="D3780">
        <f>Table20[[#This Row],[UNITID]]</f>
        <v>239248</v>
      </c>
      <c r="E3780" s="7">
        <f>Table20[[#This Row],[Growth Rate]]</f>
        <v>0.3135593220338983</v>
      </c>
      <c r="F3780">
        <f>Table21[[#This Row],[UNITID]]</f>
        <v>239248</v>
      </c>
      <c r="G3780" s="7">
        <f>Table21[[#This Row],[Growth Rate]]</f>
        <v>-0.86337209302325579</v>
      </c>
      <c r="H3780">
        <f>Table5[[#This Row],[UNITID]]</f>
        <v>239248</v>
      </c>
      <c r="I3780" s="7">
        <f>Table5[[#This Row],[Growth Rate]]</f>
        <v>-0.90280629705681037</v>
      </c>
    </row>
    <row r="3781" spans="1:9" hidden="1">
      <c r="A3781">
        <f>Table19[[#This Row],[UNITID]]</f>
        <v>239248</v>
      </c>
      <c r="B3781" t="str">
        <f>Table19[[#This Row],[OUTCOMES MEASURES]]</f>
        <v>Number of adjusted cohort receiving an Associate's degree at 6 years</v>
      </c>
      <c r="C3781" s="7">
        <f>Table19[[#This Row],[Growth Rate]]</f>
        <v>5.3398058252427182E-2</v>
      </c>
      <c r="D3781">
        <f>Table20[[#This Row],[UNITID]]</f>
        <v>239248</v>
      </c>
      <c r="E3781" s="7">
        <f>Table20[[#This Row],[Growth Rate]]</f>
        <v>-0.14682539682539683</v>
      </c>
      <c r="F3781">
        <f>Table21[[#This Row],[UNITID]]</f>
        <v>239248</v>
      </c>
      <c r="G3781" s="7">
        <f>Table21[[#This Row],[Growth Rate]]</f>
        <v>-0.94934640522875813</v>
      </c>
      <c r="H3781">
        <f>Table5[[#This Row],[UNITID]]</f>
        <v>239248</v>
      </c>
      <c r="I3781" s="7">
        <f>Table5[[#This Row],[Growth Rate]]</f>
        <v>-0.97740112994350281</v>
      </c>
    </row>
    <row r="3782" spans="1:9" hidden="1">
      <c r="A3782">
        <f>Table19[[#This Row],[UNITID]]</f>
        <v>239248</v>
      </c>
      <c r="B3782" t="str">
        <f>Table19[[#This Row],[OUTCOMES MEASURES]]</f>
        <v>Number of adjusted cohort receiving a Bachelor's degree at 6 years</v>
      </c>
      <c r="C3782" s="7" t="str">
        <f>Table19[[#This Row],[Growth Rate]]</f>
        <v/>
      </c>
      <c r="D3782">
        <f>Table20[[#This Row],[UNITID]]</f>
        <v>239248</v>
      </c>
      <c r="E3782" s="7" t="str">
        <f>Table20[[#This Row],[Growth Rate]]</f>
        <v/>
      </c>
      <c r="F3782">
        <f>Table21[[#This Row],[UNITID]]</f>
        <v>239248</v>
      </c>
      <c r="G3782" s="7" t="str">
        <f>Table21[[#This Row],[Growth Rate]]</f>
        <v/>
      </c>
      <c r="H3782">
        <f>Table5[[#This Row],[UNITID]]</f>
        <v>239248</v>
      </c>
      <c r="I3782" s="7" t="str">
        <f>Table5[[#This Row],[Growth Rate]]</f>
        <v/>
      </c>
    </row>
    <row r="3783" spans="1:9" hidden="1">
      <c r="A3783">
        <f>Table19[[#This Row],[UNITID]]</f>
        <v>239248</v>
      </c>
      <c r="B3783" s="2" t="str">
        <f>Table19[[#This Row],[OUTCOMES MEASURES]]</f>
        <v>Number of adjusted cohort receiving an award at 6 years</v>
      </c>
      <c r="C3783" s="7">
        <f>Table19[[#This Row],[Growth Rate]]</f>
        <v>4.7222222222222221E-2</v>
      </c>
      <c r="D3783">
        <f>Table20[[#This Row],[UNITID]]</f>
        <v>239248</v>
      </c>
      <c r="E3783" s="7">
        <f>Table20[[#This Row],[Growth Rate]]</f>
        <v>7.5819672131147542E-2</v>
      </c>
      <c r="F3783">
        <f>Table21[[#This Row],[UNITID]]</f>
        <v>239248</v>
      </c>
      <c r="G3783" s="21">
        <f>Table21[[#This Row],[Growth Rate]]</f>
        <v>-0.93048469387755106</v>
      </c>
      <c r="H3783">
        <f>Table5[[#This Row],[UNITID]]</f>
        <v>239248</v>
      </c>
      <c r="I3783" s="7">
        <f>Table5[[#This Row],[Growth Rate]]</f>
        <v>-0.95704948646125121</v>
      </c>
    </row>
    <row r="3784" spans="1:9" ht="14.25">
      <c r="A3784" s="63">
        <f>Table19[[#This Row],[UNITID]]</f>
        <v>239248</v>
      </c>
      <c r="B3784" s="148" t="str">
        <f>Table19[[#This Row],[OUTCOMES MEASURES]]</f>
        <v>Percent of adjusted cohort receiving an award at 6 years</v>
      </c>
      <c r="C3784" s="156">
        <f>Table19[[#This Row],[Growth Rate]]</f>
        <v>-5.8823529411764705E-2</v>
      </c>
      <c r="D3784">
        <f>Table20[[#This Row],[UNITID]]</f>
        <v>239248</v>
      </c>
      <c r="E3784" s="156">
        <f>Table20[[#This Row],[Growth Rate]]</f>
        <v>0.61111111111111116</v>
      </c>
      <c r="F3784">
        <f>Table21[[#This Row],[UNITID]]</f>
        <v>239248</v>
      </c>
      <c r="G3784" s="157">
        <f>Table21[[#This Row],[Growth Rate]]</f>
        <v>-0.39622641509433965</v>
      </c>
      <c r="H3784">
        <f>Table5[[#This Row],[UNITID]]</f>
        <v>239248</v>
      </c>
      <c r="I3784" s="156">
        <f>Table5[[#This Row],[Growth Rate]]</f>
        <v>-8.3333333333333329E-2</v>
      </c>
    </row>
    <row r="3785" spans="1:9" hidden="1">
      <c r="A3785">
        <f>Table19[[#This Row],[UNITID]]</f>
        <v>239248</v>
      </c>
      <c r="B3785" t="str">
        <f>Table19[[#This Row],[OUTCOMES MEASURES]]</f>
        <v>Number of adjusted cohort receiving a certificate at 8 years</v>
      </c>
      <c r="C3785" s="7">
        <f>Table19[[#This Row],[Growth Rate]]</f>
        <v>1.2578616352201259E-2</v>
      </c>
      <c r="D3785">
        <f>Table20[[#This Row],[UNITID]]</f>
        <v>239248</v>
      </c>
      <c r="E3785" s="7">
        <f>Table20[[#This Row],[Growth Rate]]</f>
        <v>0.19540229885057472</v>
      </c>
      <c r="F3785">
        <f>Table21[[#This Row],[UNITID]]</f>
        <v>239248</v>
      </c>
      <c r="G3785" s="7">
        <f>Table21[[#This Row],[Growth Rate]]</f>
        <v>-0.87042253521126756</v>
      </c>
      <c r="H3785">
        <f>Table5[[#This Row],[UNITID]]</f>
        <v>239248</v>
      </c>
      <c r="I3785" s="7">
        <f>Table5[[#This Row],[Growth Rate]]</f>
        <v>-0.90602721970187949</v>
      </c>
    </row>
    <row r="3786" spans="1:9" hidden="1">
      <c r="A3786">
        <f>Table19[[#This Row],[UNITID]]</f>
        <v>239248</v>
      </c>
      <c r="B3786" t="str">
        <f>Table19[[#This Row],[OUTCOMES MEASURES]]</f>
        <v>Number of adjusted cohort receiving an Associate's degree at 8 years</v>
      </c>
      <c r="C3786" s="7">
        <f>Table19[[#This Row],[Growth Rate]]</f>
        <v>8.0188679245283015E-2</v>
      </c>
      <c r="D3786">
        <f>Table20[[#This Row],[UNITID]]</f>
        <v>239248</v>
      </c>
      <c r="E3786" s="7">
        <f>Table20[[#This Row],[Growth Rate]]</f>
        <v>-0.15384615384615385</v>
      </c>
      <c r="F3786">
        <f>Table21[[#This Row],[UNITID]]</f>
        <v>239248</v>
      </c>
      <c r="G3786" s="7">
        <f>Table21[[#This Row],[Growth Rate]]</f>
        <v>-0.94694533762057875</v>
      </c>
      <c r="H3786">
        <f>Table5[[#This Row],[UNITID]]</f>
        <v>239248</v>
      </c>
      <c r="I3786" s="7">
        <f>Table5[[#This Row],[Growth Rate]]</f>
        <v>-0.97621996532078281</v>
      </c>
    </row>
    <row r="3787" spans="1:9" hidden="1">
      <c r="A3787">
        <f>Table19[[#This Row],[UNITID]]</f>
        <v>239248</v>
      </c>
      <c r="B3787" t="str">
        <f>Table19[[#This Row],[OUTCOMES MEASURES]]</f>
        <v>Number of adjusted cohort receiving a Bachelor's degree at 8 years</v>
      </c>
      <c r="C3787" s="7" t="str">
        <f>Table19[[#This Row],[Growth Rate]]</f>
        <v/>
      </c>
      <c r="D3787">
        <f>Table20[[#This Row],[UNITID]]</f>
        <v>239248</v>
      </c>
      <c r="E3787" s="7" t="str">
        <f>Table20[[#This Row],[Growth Rate]]</f>
        <v/>
      </c>
      <c r="F3787">
        <f>Table21[[#This Row],[UNITID]]</f>
        <v>239248</v>
      </c>
      <c r="G3787" s="7" t="str">
        <f>Table21[[#This Row],[Growth Rate]]</f>
        <v/>
      </c>
      <c r="H3787">
        <f>Table5[[#This Row],[UNITID]]</f>
        <v>239248</v>
      </c>
      <c r="I3787" s="7" t="str">
        <f>Table5[[#This Row],[Growth Rate]]</f>
        <v/>
      </c>
    </row>
    <row r="3788" spans="1:9" hidden="1">
      <c r="A3788">
        <f>Table19[[#This Row],[UNITID]]</f>
        <v>239248</v>
      </c>
      <c r="B3788" t="str">
        <f>Table19[[#This Row],[OUTCOMES MEASURES]]</f>
        <v>Number of adjusted cohort receiving an award at 8 years</v>
      </c>
      <c r="C3788" s="7">
        <f>Table19[[#This Row],[Growth Rate]]</f>
        <v>5.1212938005390833E-2</v>
      </c>
      <c r="D3788">
        <f>Table20[[#This Row],[UNITID]]</f>
        <v>239248</v>
      </c>
      <c r="E3788" s="7">
        <f>Table20[[#This Row],[Growth Rate]]</f>
        <v>1.2797074954296161E-2</v>
      </c>
      <c r="F3788">
        <f>Table21[[#This Row],[UNITID]]</f>
        <v>239248</v>
      </c>
      <c r="G3788" s="7">
        <f>Table21[[#This Row],[Growth Rate]]</f>
        <v>-0.92995622263914945</v>
      </c>
      <c r="H3788">
        <f>Table5[[#This Row],[UNITID]]</f>
        <v>239248</v>
      </c>
      <c r="I3788" s="7">
        <f>Table5[[#This Row],[Growth Rate]]</f>
        <v>-0.95681003584229396</v>
      </c>
    </row>
    <row r="3789" spans="1:9" hidden="1">
      <c r="A3789">
        <f>Table19[[#This Row],[UNITID]]</f>
        <v>239248</v>
      </c>
      <c r="B3789" t="str">
        <f>Table19[[#This Row],[OUTCOMES MEASURES]]</f>
        <v>Number of adjusted cohort still enrolled at your institution at 8 years</v>
      </c>
      <c r="C3789" s="7">
        <f>Table19[[#This Row],[Growth Rate]]</f>
        <v>-0.28125</v>
      </c>
      <c r="D3789">
        <f>Table20[[#This Row],[UNITID]]</f>
        <v>239248</v>
      </c>
      <c r="E3789" s="7">
        <f>Table20[[#This Row],[Growth Rate]]</f>
        <v>-0.42682926829268292</v>
      </c>
      <c r="F3789">
        <f>Table21[[#This Row],[UNITID]]</f>
        <v>239248</v>
      </c>
      <c r="G3789" s="7">
        <f>Table21[[#This Row],[Growth Rate]]</f>
        <v>-0.86111111111111116</v>
      </c>
      <c r="H3789">
        <f>Table5[[#This Row],[UNITID]]</f>
        <v>239248</v>
      </c>
      <c r="I3789" s="7">
        <f>Table5[[#This Row],[Growth Rate]]</f>
        <v>-0.94357366771159878</v>
      </c>
    </row>
    <row r="3790" spans="1:9" hidden="1">
      <c r="A3790">
        <f>Table19[[#This Row],[UNITID]]</f>
        <v>239248</v>
      </c>
      <c r="B3790" t="str">
        <f>Table19[[#This Row],[OUTCOMES MEASURES]]</f>
        <v>Number of adjusted cohort who enrolled subsequently at another institution at 8 years</v>
      </c>
      <c r="C3790" s="7">
        <f>Table19[[#This Row],[Growth Rate]]</f>
        <v>-1.968503937007874E-2</v>
      </c>
      <c r="D3790">
        <f>Table20[[#This Row],[UNITID]]</f>
        <v>239248</v>
      </c>
      <c r="E3790" s="7">
        <f>Table20[[#This Row],[Growth Rate]]</f>
        <v>-0.54838709677419351</v>
      </c>
      <c r="F3790">
        <f>Table21[[#This Row],[UNITID]]</f>
        <v>239248</v>
      </c>
      <c r="G3790" s="7">
        <f>Table21[[#This Row],[Growth Rate]]</f>
        <v>-0.84628670120898097</v>
      </c>
      <c r="H3790">
        <f>Table5[[#This Row],[UNITID]]</f>
        <v>239248</v>
      </c>
      <c r="I3790" s="7">
        <f>Table5[[#This Row],[Growth Rate]]</f>
        <v>-0.95152824945970982</v>
      </c>
    </row>
    <row r="3791" spans="1:9" hidden="1">
      <c r="A3791">
        <f>Table19[[#This Row],[UNITID]]</f>
        <v>239248</v>
      </c>
      <c r="B3791" s="2" t="str">
        <f>Table19[[#This Row],[OUTCOMES MEASURES]]</f>
        <v>Number of adjusted cohort whose subsequent enrollment status is unknown at 8 years</v>
      </c>
      <c r="C3791" s="8">
        <f>Table19[[#This Row],[Growth Rate]]</f>
        <v>0.24378109452736318</v>
      </c>
      <c r="D3791">
        <f>Table20[[#This Row],[UNITID]]</f>
        <v>239248</v>
      </c>
      <c r="E3791" s="7">
        <f>Table20[[#This Row],[Growth Rate]]</f>
        <v>-0.37356709372892782</v>
      </c>
      <c r="F3791">
        <f>Table21[[#This Row],[UNITID]]</f>
        <v>239248</v>
      </c>
      <c r="G3791" s="7">
        <f>Table21[[#This Row],[Growth Rate]]</f>
        <v>-0.82306684141546527</v>
      </c>
      <c r="H3791">
        <f>Table5[[#This Row],[UNITID]]</f>
        <v>239248</v>
      </c>
      <c r="I3791" s="7">
        <f>Table5[[#This Row],[Growth Rate]]</f>
        <v>-0.95092909976546991</v>
      </c>
    </row>
    <row r="3792" spans="1:9" hidden="1">
      <c r="A3792">
        <f>Table19[[#This Row],[UNITID]]</f>
        <v>239248</v>
      </c>
      <c r="B3792" s="2" t="str">
        <f>Table19[[#This Row],[OUTCOMES MEASURES]]</f>
        <v>Number of adjusted cohort who did not receive an award from your institution at 8 years</v>
      </c>
      <c r="C3792" s="7">
        <f>Table19[[#This Row],[Growth Rate]]</f>
        <v>0.12209302325581395</v>
      </c>
      <c r="D3792">
        <f>Table20[[#This Row],[UNITID]]</f>
        <v>239248</v>
      </c>
      <c r="E3792" s="7">
        <f>Table20[[#This Row],[Growth Rate]]</f>
        <v>-0.42157324540744229</v>
      </c>
      <c r="F3792">
        <f>Table21[[#This Row],[UNITID]]</f>
        <v>239248</v>
      </c>
      <c r="G3792" s="21">
        <f>Table21[[#This Row],[Growth Rate]]</f>
        <v>-0.83381712626995641</v>
      </c>
      <c r="H3792">
        <f>Table5[[#This Row],[UNITID]]</f>
        <v>239248</v>
      </c>
      <c r="I3792" s="7">
        <f>Table5[[#This Row],[Growth Rate]]</f>
        <v>-0.9508845181848149</v>
      </c>
    </row>
    <row r="3793" spans="1:9" ht="14.25">
      <c r="A3793" s="63">
        <f>Table19[[#This Row],[UNITID]]</f>
        <v>239248</v>
      </c>
      <c r="B3793" s="148" t="str">
        <f>Table19[[#This Row],[OUTCOMES MEASURES]]</f>
        <v>Percent of adjusted cohort receiving an award at 8 years</v>
      </c>
      <c r="C3793" s="156">
        <f>Table19[[#This Row],[Growth Rate]]</f>
        <v>-2.8571428571428571E-2</v>
      </c>
      <c r="D3793">
        <f>Table20[[#This Row],[UNITID]]</f>
        <v>239248</v>
      </c>
      <c r="E3793" s="156">
        <f>Table20[[#This Row],[Growth Rate]]</f>
        <v>0.55000000000000004</v>
      </c>
      <c r="F3793">
        <f>Table21[[#This Row],[UNITID]]</f>
        <v>239248</v>
      </c>
      <c r="G3793" s="157">
        <f>Table21[[#This Row],[Growth Rate]]</f>
        <v>-0.3888888888888889</v>
      </c>
      <c r="H3793">
        <f>Table5[[#This Row],[UNITID]]</f>
        <v>239248</v>
      </c>
      <c r="I3793" s="156">
        <f>Table5[[#This Row],[Growth Rate]]</f>
        <v>-7.8947368421052627E-2</v>
      </c>
    </row>
    <row r="3794" spans="1:9" hidden="1">
      <c r="A3794">
        <f>Table19[[#This Row],[UNITID]]</f>
        <v>239248</v>
      </c>
      <c r="B3794" s="2" t="str">
        <f>Table19[[#This Row],[OUTCOMES MEASURES]]</f>
        <v>Percent of adjusted cohort still or subsequently enrolled at 8 years</v>
      </c>
      <c r="C3794" s="8">
        <f>Table19[[#This Row],[Growth Rate]]</f>
        <v>-0.14814814814814814</v>
      </c>
      <c r="D3794">
        <f>Table20[[#This Row],[UNITID]]</f>
        <v>239248</v>
      </c>
      <c r="E3794" s="7">
        <f>Table20[[#This Row],[Growth Rate]]</f>
        <v>-0.29166666666666669</v>
      </c>
      <c r="F3794">
        <f>Table21[[#This Row],[UNITID]]</f>
        <v>239248</v>
      </c>
      <c r="G3794" s="21">
        <f>Table21[[#This Row],[Growth Rate]]</f>
        <v>0.33333333333333331</v>
      </c>
      <c r="H3794">
        <f>Table5[[#This Row],[UNITID]]</f>
        <v>239248</v>
      </c>
      <c r="I3794" s="7">
        <f>Table5[[#This Row],[Growth Rate]]</f>
        <v>4.1666666666666664E-2</v>
      </c>
    </row>
    <row r="3795" spans="1:9" ht="14.25">
      <c r="A3795" s="63">
        <f>Table19[[#This Row],[UNITID]]</f>
        <v>239248</v>
      </c>
      <c r="B3795" s="148" t="str">
        <f>Table19[[#This Row],[OUTCOMES MEASURES]]</f>
        <v>Percent of adjusted cohort still enrolled at your institution at 8 years</v>
      </c>
      <c r="C3795" s="156">
        <f>Table19[[#This Row],[Growth Rate]]</f>
        <v>-0.33333333333333331</v>
      </c>
      <c r="D3795">
        <f>Table20[[#This Row],[UNITID]]</f>
        <v>239248</v>
      </c>
      <c r="E3795" s="156">
        <f>Table20[[#This Row],[Growth Rate]]</f>
        <v>0</v>
      </c>
      <c r="F3795">
        <f>Table21[[#This Row],[UNITID]]</f>
        <v>239248</v>
      </c>
      <c r="G3795" s="158">
        <f>Table21[[#This Row],[Growth Rate]]</f>
        <v>0</v>
      </c>
      <c r="H3795">
        <f>Table5[[#This Row],[UNITID]]</f>
        <v>239248</v>
      </c>
      <c r="I3795" s="156">
        <f>Table5[[#This Row],[Growth Rate]]</f>
        <v>0.5</v>
      </c>
    </row>
    <row r="3796" spans="1:9" ht="14.25">
      <c r="A3796" s="63">
        <f>Table19[[#This Row],[UNITID]]</f>
        <v>239248</v>
      </c>
      <c r="B3796" s="148" t="str">
        <f>Table19[[#This Row],[OUTCOMES MEASURES]]</f>
        <v>Percent of adjusted cohort enrolled subsequently at another institution at 8 years</v>
      </c>
      <c r="C3796" s="156">
        <f>Table19[[#This Row],[Growth Rate]]</f>
        <v>-0.125</v>
      </c>
      <c r="D3796">
        <f>Table20[[#This Row],[UNITID]]</f>
        <v>239248</v>
      </c>
      <c r="E3796" s="64">
        <f>Table20[[#This Row],[Growth Rate]]</f>
        <v>-0.33333333333333331</v>
      </c>
      <c r="F3796">
        <f>Table21[[#This Row],[UNITID]]</f>
        <v>239248</v>
      </c>
      <c r="G3796" s="158">
        <f>Table21[[#This Row],[Growth Rate]]</f>
        <v>0.36842105263157893</v>
      </c>
      <c r="H3796">
        <f>Table5[[#This Row],[UNITID]]</f>
        <v>239248</v>
      </c>
      <c r="I3796" s="64">
        <f>Table5[[#This Row],[Growth Rate]]</f>
        <v>4.5454545454545456E-2</v>
      </c>
    </row>
    <row r="3797" spans="1:9" hidden="1">
      <c r="A3797">
        <f>Table19[[#This Row],[UNITID]]</f>
        <v>239248</v>
      </c>
      <c r="B3797" s="2" t="str">
        <f>Table19[[#This Row],[OUTCOMES MEASURES]]</f>
        <v>Percent of adjusted cohort enrollment status unknown at 8 years</v>
      </c>
      <c r="C3797" s="8">
        <f>Table19[[#This Row],[Growth Rate]]</f>
        <v>0.13157894736842105</v>
      </c>
      <c r="D3797">
        <f>Table20[[#This Row],[UNITID]]</f>
        <v>239248</v>
      </c>
      <c r="E3797" s="8">
        <f>Table20[[#This Row],[Growth Rate]]</f>
        <v>-7.1428571428571425E-2</v>
      </c>
      <c r="F3797">
        <f>Table21[[#This Row],[UNITID]]</f>
        <v>239248</v>
      </c>
      <c r="G3797" s="8">
        <f>Table21[[#This Row],[Growth Rate]]</f>
        <v>0.53846153846153844</v>
      </c>
      <c r="H3797">
        <f>Table5[[#This Row],[UNITID]]</f>
        <v>239248</v>
      </c>
      <c r="I3797" s="8">
        <f>Table5[[#This Row],[Growth Rate]]</f>
        <v>5.2631578947368418E-2</v>
      </c>
    </row>
    <row r="3798" spans="1:9" hidden="1">
      <c r="A3798">
        <f>Table19[[#This Row],[UNITID]]</f>
        <v>239488</v>
      </c>
      <c r="B3798" s="2" t="str">
        <f>Table19[[#This Row],[OUTCOMES MEASURES]]</f>
        <v>First-Time, Full-Time Cohort</v>
      </c>
      <c r="C3798" s="8">
        <f>Table19[[#This Row],[Growth Rate]]</f>
        <v>-0.18457752255947499</v>
      </c>
      <c r="D3798">
        <f>Table20[[#This Row],[UNITID]]</f>
        <v>239488</v>
      </c>
      <c r="E3798" s="8">
        <f>Table20[[#This Row],[Growth Rate]]</f>
        <v>-0.50565184626978144</v>
      </c>
      <c r="F3798">
        <f>Table21[[#This Row],[UNITID]]</f>
        <v>239488</v>
      </c>
      <c r="G3798" s="8">
        <f>Table21[[#This Row],[Growth Rate]]</f>
        <v>-0.66708385481852317</v>
      </c>
      <c r="H3798">
        <f>Table5[[#This Row],[UNITID]]</f>
        <v>239488</v>
      </c>
      <c r="I3798" s="8">
        <f>Table5[[#This Row],[Growth Rate]]</f>
        <v>-0.78166383701188458</v>
      </c>
    </row>
    <row r="3799" spans="1:9" hidden="1">
      <c r="A3799">
        <f>Table19[[#This Row],[UNITID]]</f>
        <v>239488</v>
      </c>
      <c r="B3799" t="str">
        <f>Table19[[#This Row],[OUTCOMES MEASURES]]</f>
        <v>Exclusions to cohort</v>
      </c>
      <c r="C3799" s="7">
        <f>Table19[[#This Row],[Growth Rate]]</f>
        <v>2</v>
      </c>
      <c r="D3799">
        <f>Table20[[#This Row],[UNITID]]</f>
        <v>239488</v>
      </c>
      <c r="E3799" s="7" t="str">
        <f>Table20[[#This Row],[Growth Rate]]</f>
        <v/>
      </c>
      <c r="F3799">
        <f>Table21[[#This Row],[UNITID]]</f>
        <v>239488</v>
      </c>
      <c r="G3799" s="7">
        <f>Table21[[#This Row],[Growth Rate]]</f>
        <v>-0.75</v>
      </c>
      <c r="H3799">
        <f>Table5[[#This Row],[UNITID]]</f>
        <v>239488</v>
      </c>
      <c r="I3799" s="7">
        <f>Table5[[#This Row],[Growth Rate]]</f>
        <v>-0.75</v>
      </c>
    </row>
    <row r="3800" spans="1:9" ht="14.25">
      <c r="A3800" s="63">
        <f>Table19[[#This Row],[UNITID]]</f>
        <v>239488</v>
      </c>
      <c r="B3800" s="63" t="str">
        <f>Table19[[#This Row],[OUTCOMES MEASURES]]</f>
        <v>Adjusted cohort</v>
      </c>
      <c r="C3800" s="64">
        <f>Table19[[#This Row],[Growth Rate]]</f>
        <v>-0.18637110016420361</v>
      </c>
      <c r="D3800">
        <f>Table20[[#This Row],[UNITID]]</f>
        <v>239488</v>
      </c>
      <c r="E3800" s="64">
        <f>Table20[[#This Row],[Growth Rate]]</f>
        <v>-0.50791258477769408</v>
      </c>
      <c r="F3800">
        <f>Table21[[#This Row],[UNITID]]</f>
        <v>239488</v>
      </c>
      <c r="G3800" s="155">
        <f>Table21[[#This Row],[Growth Rate]]</f>
        <v>-0.66687578419071514</v>
      </c>
      <c r="H3800">
        <f>Table5[[#This Row],[UNITID]]</f>
        <v>239488</v>
      </c>
      <c r="I3800" s="64">
        <f>Table5[[#This Row],[Growth Rate]]</f>
        <v>-0.78170690241414487</v>
      </c>
    </row>
    <row r="3801" spans="1:9" hidden="1">
      <c r="A3801">
        <f>Table19[[#This Row],[UNITID]]</f>
        <v>239488</v>
      </c>
      <c r="B3801" t="str">
        <f>Table19[[#This Row],[OUTCOMES MEASURES]]</f>
        <v>Number of adjusted cohort receiving a certificate at 4 years</v>
      </c>
      <c r="C3801" s="7">
        <f>Table19[[#This Row],[Growth Rate]]</f>
        <v>-0.14457831325301204</v>
      </c>
      <c r="D3801">
        <f>Table20[[#This Row],[UNITID]]</f>
        <v>239488</v>
      </c>
      <c r="E3801" s="7">
        <f>Table20[[#This Row],[Growth Rate]]</f>
        <v>-0.47837837837837838</v>
      </c>
      <c r="F3801">
        <f>Table21[[#This Row],[UNITID]]</f>
        <v>239488</v>
      </c>
      <c r="G3801" s="7">
        <f>Table21[[#This Row],[Growth Rate]]</f>
        <v>-0.6741573033707865</v>
      </c>
      <c r="H3801">
        <f>Table5[[#This Row],[UNITID]]</f>
        <v>239488</v>
      </c>
      <c r="I3801" s="7">
        <f>Table5[[#This Row],[Growth Rate]]</f>
        <v>-0.66619915848527345</v>
      </c>
    </row>
    <row r="3802" spans="1:9" hidden="1">
      <c r="A3802">
        <f>Table19[[#This Row],[UNITID]]</f>
        <v>239488</v>
      </c>
      <c r="B3802" t="str">
        <f>Table19[[#This Row],[OUTCOMES MEASURES]]</f>
        <v>Number of adjusted cohort receiving an Associate's degree at 4 years</v>
      </c>
      <c r="C3802" s="7">
        <f>Table19[[#This Row],[Growth Rate]]</f>
        <v>-8.8560885608856083E-2</v>
      </c>
      <c r="D3802">
        <f>Table20[[#This Row],[UNITID]]</f>
        <v>239488</v>
      </c>
      <c r="E3802" s="7">
        <f>Table20[[#This Row],[Growth Rate]]</f>
        <v>-0.2988505747126437</v>
      </c>
      <c r="F3802">
        <f>Table21[[#This Row],[UNITID]]</f>
        <v>239488</v>
      </c>
      <c r="G3802" s="7">
        <f>Table21[[#This Row],[Growth Rate]]</f>
        <v>-0.69270833333333337</v>
      </c>
      <c r="H3802">
        <f>Table5[[#This Row],[UNITID]]</f>
        <v>239488</v>
      </c>
      <c r="I3802" s="7">
        <f>Table5[[#This Row],[Growth Rate]]</f>
        <v>-0.82492113564668768</v>
      </c>
    </row>
    <row r="3803" spans="1:9" hidden="1">
      <c r="A3803">
        <f>Table19[[#This Row],[UNITID]]</f>
        <v>239488</v>
      </c>
      <c r="B3803" t="str">
        <f>Table19[[#This Row],[OUTCOMES MEASURES]]</f>
        <v>Number of adjusted cohort receiving a Bachelor's degree at 4 years</v>
      </c>
      <c r="C3803" s="7" t="str">
        <f>Table19[[#This Row],[Growth Rate]]</f>
        <v/>
      </c>
      <c r="D3803">
        <f>Table20[[#This Row],[UNITID]]</f>
        <v>239488</v>
      </c>
      <c r="E3803" s="7" t="str">
        <f>Table20[[#This Row],[Growth Rate]]</f>
        <v/>
      </c>
      <c r="F3803">
        <f>Table21[[#This Row],[UNITID]]</f>
        <v>239488</v>
      </c>
      <c r="G3803" s="7" t="str">
        <f>Table21[[#This Row],[Growth Rate]]</f>
        <v/>
      </c>
      <c r="H3803">
        <f>Table5[[#This Row],[UNITID]]</f>
        <v>239488</v>
      </c>
      <c r="I3803" s="7" t="str">
        <f>Table5[[#This Row],[Growth Rate]]</f>
        <v/>
      </c>
    </row>
    <row r="3804" spans="1:9" hidden="1">
      <c r="A3804">
        <f>Table19[[#This Row],[UNITID]]</f>
        <v>239488</v>
      </c>
      <c r="B3804" s="2" t="str">
        <f>Table19[[#This Row],[OUTCOMES MEASURES]]</f>
        <v>Number of adjusted cohort receiving an award at 4 years</v>
      </c>
      <c r="C3804" s="7">
        <f>Table19[[#This Row],[Growth Rate]]</f>
        <v>-0.11538461538461539</v>
      </c>
      <c r="D3804">
        <f>Table20[[#This Row],[UNITID]]</f>
        <v>239488</v>
      </c>
      <c r="E3804" s="7">
        <f>Table20[[#This Row],[Growth Rate]]</f>
        <v>-0.44420131291028447</v>
      </c>
      <c r="F3804">
        <f>Table21[[#This Row],[UNITID]]</f>
        <v>239488</v>
      </c>
      <c r="G3804" s="21">
        <f>Table21[[#This Row],[Growth Rate]]</f>
        <v>-0.68562231759656656</v>
      </c>
      <c r="H3804">
        <f>Table5[[#This Row],[UNITID]]</f>
        <v>239488</v>
      </c>
      <c r="I3804" s="7">
        <f>Table5[[#This Row],[Growth Rate]]</f>
        <v>-0.74090571640683001</v>
      </c>
    </row>
    <row r="3805" spans="1:9" ht="14.25">
      <c r="A3805" s="63">
        <f>Table19[[#This Row],[UNITID]]</f>
        <v>239488</v>
      </c>
      <c r="B3805" s="148" t="str">
        <f>Table19[[#This Row],[OUTCOMES MEASURES]]</f>
        <v>Percent of adjusted cohort receiving an award at 4 years</v>
      </c>
      <c r="C3805" s="156">
        <f>Table19[[#This Row],[Growth Rate]]</f>
        <v>6.9767441860465115E-2</v>
      </c>
      <c r="D3805">
        <f>Table20[[#This Row],[UNITID]]</f>
        <v>239488</v>
      </c>
      <c r="E3805" s="156">
        <f>Table20[[#This Row],[Growth Rate]]</f>
        <v>0.14705882352941177</v>
      </c>
      <c r="F3805">
        <f>Table21[[#This Row],[UNITID]]</f>
        <v>239488</v>
      </c>
      <c r="G3805" s="157">
        <f>Table21[[#This Row],[Growth Rate]]</f>
        <v>-5.1724137931034482E-2</v>
      </c>
      <c r="H3805">
        <f>Table5[[#This Row],[UNITID]]</f>
        <v>239488</v>
      </c>
      <c r="I3805" s="156">
        <f>Table5[[#This Row],[Growth Rate]]</f>
        <v>0.17391304347826086</v>
      </c>
    </row>
    <row r="3806" spans="1:9" hidden="1">
      <c r="A3806">
        <f>Table19[[#This Row],[UNITID]]</f>
        <v>239488</v>
      </c>
      <c r="B3806" t="str">
        <f>Table19[[#This Row],[OUTCOMES MEASURES]]</f>
        <v>Number of adjusted cohort receiving a certificate at 6 years</v>
      </c>
      <c r="C3806" s="7">
        <f>Table19[[#This Row],[Growth Rate]]</f>
        <v>-0.17578125</v>
      </c>
      <c r="D3806">
        <f>Table20[[#This Row],[UNITID]]</f>
        <v>239488</v>
      </c>
      <c r="E3806" s="7">
        <f>Table20[[#This Row],[Growth Rate]]</f>
        <v>-0.47439353099730458</v>
      </c>
      <c r="F3806">
        <f>Table21[[#This Row],[UNITID]]</f>
        <v>239488</v>
      </c>
      <c r="G3806" s="7">
        <f>Table21[[#This Row],[Growth Rate]]</f>
        <v>-0.65497076023391809</v>
      </c>
      <c r="H3806">
        <f>Table5[[#This Row],[UNITID]]</f>
        <v>239488</v>
      </c>
      <c r="I3806" s="7">
        <f>Table5[[#This Row],[Growth Rate]]</f>
        <v>-0.66955266955266957</v>
      </c>
    </row>
    <row r="3807" spans="1:9" hidden="1">
      <c r="A3807">
        <f>Table19[[#This Row],[UNITID]]</f>
        <v>239488</v>
      </c>
      <c r="B3807" t="str">
        <f>Table19[[#This Row],[OUTCOMES MEASURES]]</f>
        <v>Number of adjusted cohort receiving an Associate's degree at 6 years</v>
      </c>
      <c r="C3807" s="7">
        <f>Table19[[#This Row],[Growth Rate]]</f>
        <v>-9.1503267973856203E-2</v>
      </c>
      <c r="D3807">
        <f>Table20[[#This Row],[UNITID]]</f>
        <v>239488</v>
      </c>
      <c r="E3807" s="7">
        <f>Table20[[#This Row],[Growth Rate]]</f>
        <v>-0.43137254901960786</v>
      </c>
      <c r="F3807">
        <f>Table21[[#This Row],[UNITID]]</f>
        <v>239488</v>
      </c>
      <c r="G3807" s="7">
        <f>Table21[[#This Row],[Growth Rate]]</f>
        <v>-0.70209339774557167</v>
      </c>
      <c r="H3807">
        <f>Table5[[#This Row],[UNITID]]</f>
        <v>239488</v>
      </c>
      <c r="I3807" s="7">
        <f>Table5[[#This Row],[Growth Rate]]</f>
        <v>-0.81349206349206349</v>
      </c>
    </row>
    <row r="3808" spans="1:9" hidden="1">
      <c r="A3808">
        <f>Table19[[#This Row],[UNITID]]</f>
        <v>239488</v>
      </c>
      <c r="B3808" t="str">
        <f>Table19[[#This Row],[OUTCOMES MEASURES]]</f>
        <v>Number of adjusted cohort receiving a Bachelor's degree at 6 years</v>
      </c>
      <c r="C3808" s="7" t="str">
        <f>Table19[[#This Row],[Growth Rate]]</f>
        <v/>
      </c>
      <c r="D3808">
        <f>Table20[[#This Row],[UNITID]]</f>
        <v>239488</v>
      </c>
      <c r="E3808" s="7" t="str">
        <f>Table20[[#This Row],[Growth Rate]]</f>
        <v/>
      </c>
      <c r="F3808">
        <f>Table21[[#This Row],[UNITID]]</f>
        <v>239488</v>
      </c>
      <c r="G3808" s="7" t="str">
        <f>Table21[[#This Row],[Growth Rate]]</f>
        <v/>
      </c>
      <c r="H3808">
        <f>Table5[[#This Row],[UNITID]]</f>
        <v>239488</v>
      </c>
      <c r="I3808" s="7" t="str">
        <f>Table5[[#This Row],[Growth Rate]]</f>
        <v/>
      </c>
    </row>
    <row r="3809" spans="1:9" hidden="1">
      <c r="A3809">
        <f>Table19[[#This Row],[UNITID]]</f>
        <v>239488</v>
      </c>
      <c r="B3809" s="2" t="str">
        <f>Table19[[#This Row],[OUTCOMES MEASURES]]</f>
        <v>Number of adjusted cohort receiving an award at 6 years</v>
      </c>
      <c r="C3809" s="7">
        <f>Table19[[#This Row],[Growth Rate]]</f>
        <v>-0.1298932384341637</v>
      </c>
      <c r="D3809">
        <f>Table20[[#This Row],[UNITID]]</f>
        <v>239488</v>
      </c>
      <c r="E3809" s="7">
        <f>Table20[[#This Row],[Growth Rate]]</f>
        <v>-0.46183206106870228</v>
      </c>
      <c r="F3809">
        <f>Table21[[#This Row],[UNITID]]</f>
        <v>239488</v>
      </c>
      <c r="G3809" s="21">
        <f>Table21[[#This Row],[Growth Rate]]</f>
        <v>-0.68535825545171336</v>
      </c>
      <c r="H3809">
        <f>Table5[[#This Row],[UNITID]]</f>
        <v>239488</v>
      </c>
      <c r="I3809" s="7">
        <f>Table5[[#This Row],[Growth Rate]]</f>
        <v>-0.74465148378191859</v>
      </c>
    </row>
    <row r="3810" spans="1:9" ht="14.25">
      <c r="A3810" s="63">
        <f>Table19[[#This Row],[UNITID]]</f>
        <v>239488</v>
      </c>
      <c r="B3810" s="148" t="str">
        <f>Table19[[#This Row],[OUTCOMES MEASURES]]</f>
        <v>Percent of adjusted cohort receiving an award at 6 years</v>
      </c>
      <c r="C3810" s="156">
        <f>Table19[[#This Row],[Growth Rate]]</f>
        <v>6.5217391304347824E-2</v>
      </c>
      <c r="D3810">
        <f>Table20[[#This Row],[UNITID]]</f>
        <v>239488</v>
      </c>
      <c r="E3810" s="156">
        <f>Table20[[#This Row],[Growth Rate]]</f>
        <v>0.10256410256410256</v>
      </c>
      <c r="F3810">
        <f>Table21[[#This Row],[UNITID]]</f>
        <v>239488</v>
      </c>
      <c r="G3810" s="157">
        <f>Table21[[#This Row],[Growth Rate]]</f>
        <v>-0.05</v>
      </c>
      <c r="H3810">
        <f>Table5[[#This Row],[UNITID]]</f>
        <v>239488</v>
      </c>
      <c r="I3810" s="156">
        <f>Table5[[#This Row],[Growth Rate]]</f>
        <v>0.18367346938775511</v>
      </c>
    </row>
    <row r="3811" spans="1:9" hidden="1">
      <c r="A3811">
        <f>Table19[[#This Row],[UNITID]]</f>
        <v>239488</v>
      </c>
      <c r="B3811" t="str">
        <f>Table19[[#This Row],[OUTCOMES MEASURES]]</f>
        <v>Number of adjusted cohort receiving a certificate at 8 years</v>
      </c>
      <c r="C3811" s="7">
        <f>Table19[[#This Row],[Growth Rate]]</f>
        <v>-0.2153846153846154</v>
      </c>
      <c r="D3811">
        <f>Table20[[#This Row],[UNITID]]</f>
        <v>239488</v>
      </c>
      <c r="E3811" s="7">
        <f>Table20[[#This Row],[Growth Rate]]</f>
        <v>-0.48655913978494625</v>
      </c>
      <c r="F3811">
        <f>Table21[[#This Row],[UNITID]]</f>
        <v>239488</v>
      </c>
      <c r="G3811" s="7">
        <f>Table21[[#This Row],[Growth Rate]]</f>
        <v>-0.6775147928994083</v>
      </c>
      <c r="H3811">
        <f>Table5[[#This Row],[UNITID]]</f>
        <v>239488</v>
      </c>
      <c r="I3811" s="7">
        <f>Table5[[#This Row],[Growth Rate]]</f>
        <v>-0.67299270072992701</v>
      </c>
    </row>
    <row r="3812" spans="1:9" hidden="1">
      <c r="A3812">
        <f>Table19[[#This Row],[UNITID]]</f>
        <v>239488</v>
      </c>
      <c r="B3812" t="str">
        <f>Table19[[#This Row],[OUTCOMES MEASURES]]</f>
        <v>Number of adjusted cohort receiving an Associate's degree at 8 years</v>
      </c>
      <c r="C3812" s="7">
        <f>Table19[[#This Row],[Growth Rate]]</f>
        <v>-8.6419753086419748E-2</v>
      </c>
      <c r="D3812">
        <f>Table20[[#This Row],[UNITID]]</f>
        <v>239488</v>
      </c>
      <c r="E3812" s="7">
        <f>Table20[[#This Row],[Growth Rate]]</f>
        <v>-0.39306358381502893</v>
      </c>
      <c r="F3812">
        <f>Table21[[#This Row],[UNITID]]</f>
        <v>239488</v>
      </c>
      <c r="G3812" s="7">
        <f>Table21[[#This Row],[Growth Rate]]</f>
        <v>-0.69110764430577221</v>
      </c>
      <c r="H3812">
        <f>Table5[[#This Row],[UNITID]]</f>
        <v>239488</v>
      </c>
      <c r="I3812" s="7">
        <f>Table5[[#This Row],[Growth Rate]]</f>
        <v>-0.81795817958179584</v>
      </c>
    </row>
    <row r="3813" spans="1:9" hidden="1">
      <c r="A3813">
        <f>Table19[[#This Row],[UNITID]]</f>
        <v>239488</v>
      </c>
      <c r="B3813" t="str">
        <f>Table19[[#This Row],[OUTCOMES MEASURES]]</f>
        <v>Number of adjusted cohort receiving a Bachelor's degree at 8 years</v>
      </c>
      <c r="C3813" s="7" t="str">
        <f>Table19[[#This Row],[Growth Rate]]</f>
        <v/>
      </c>
      <c r="D3813">
        <f>Table20[[#This Row],[UNITID]]</f>
        <v>239488</v>
      </c>
      <c r="E3813" s="7" t="str">
        <f>Table20[[#This Row],[Growth Rate]]</f>
        <v/>
      </c>
      <c r="F3813">
        <f>Table21[[#This Row],[UNITID]]</f>
        <v>239488</v>
      </c>
      <c r="G3813" s="7" t="str">
        <f>Table21[[#This Row],[Growth Rate]]</f>
        <v/>
      </c>
      <c r="H3813">
        <f>Table5[[#This Row],[UNITID]]</f>
        <v>239488</v>
      </c>
      <c r="I3813" s="7" t="str">
        <f>Table5[[#This Row],[Growth Rate]]</f>
        <v/>
      </c>
    </row>
    <row r="3814" spans="1:9" hidden="1">
      <c r="A3814">
        <f>Table19[[#This Row],[UNITID]]</f>
        <v>239488</v>
      </c>
      <c r="B3814" t="str">
        <f>Table19[[#This Row],[OUTCOMES MEASURES]]</f>
        <v>Number of adjusted cohort receiving an award at 8 years</v>
      </c>
      <c r="C3814" s="7">
        <f>Table19[[#This Row],[Growth Rate]]</f>
        <v>-0.14383561643835616</v>
      </c>
      <c r="D3814">
        <f>Table20[[#This Row],[UNITID]]</f>
        <v>239488</v>
      </c>
      <c r="E3814" s="7">
        <f>Table20[[#This Row],[Growth Rate]]</f>
        <v>-0.45688073394495415</v>
      </c>
      <c r="F3814">
        <f>Table21[[#This Row],[UNITID]]</f>
        <v>239488</v>
      </c>
      <c r="G3814" s="7">
        <f>Table21[[#This Row],[Growth Rate]]</f>
        <v>-0.68641470888661904</v>
      </c>
      <c r="H3814">
        <f>Table5[[#This Row],[UNITID]]</f>
        <v>239488</v>
      </c>
      <c r="I3814" s="7">
        <f>Table5[[#This Row],[Growth Rate]]</f>
        <v>-0.75166889185580776</v>
      </c>
    </row>
    <row r="3815" spans="1:9" hidden="1">
      <c r="A3815">
        <f>Table19[[#This Row],[UNITID]]</f>
        <v>239488</v>
      </c>
      <c r="B3815" t="str">
        <f>Table19[[#This Row],[OUTCOMES MEASURES]]</f>
        <v>Number of adjusted cohort still enrolled at your institution at 8 years</v>
      </c>
      <c r="C3815" s="7">
        <f>Table19[[#This Row],[Growth Rate]]</f>
        <v>-0.61764705882352944</v>
      </c>
      <c r="D3815">
        <f>Table20[[#This Row],[UNITID]]</f>
        <v>239488</v>
      </c>
      <c r="E3815" s="7">
        <f>Table20[[#This Row],[Growth Rate]]</f>
        <v>-0.70454545454545459</v>
      </c>
      <c r="F3815">
        <f>Table21[[#This Row],[UNITID]]</f>
        <v>239488</v>
      </c>
      <c r="G3815" s="7">
        <f>Table21[[#This Row],[Growth Rate]]</f>
        <v>-0.7931034482758621</v>
      </c>
      <c r="H3815">
        <f>Table5[[#This Row],[UNITID]]</f>
        <v>239488</v>
      </c>
      <c r="I3815" s="7">
        <f>Table5[[#This Row],[Growth Rate]]</f>
        <v>-0.93846153846153846</v>
      </c>
    </row>
    <row r="3816" spans="1:9" hidden="1">
      <c r="A3816">
        <f>Table19[[#This Row],[UNITID]]</f>
        <v>239488</v>
      </c>
      <c r="B3816" t="str">
        <f>Table19[[#This Row],[OUTCOMES MEASURES]]</f>
        <v>Number of adjusted cohort who enrolled subsequently at another institution at 8 years</v>
      </c>
      <c r="C3816" s="7">
        <f>Table19[[#This Row],[Growth Rate]]</f>
        <v>1.2121212121212121E-2</v>
      </c>
      <c r="D3816">
        <f>Table20[[#This Row],[UNITID]]</f>
        <v>239488</v>
      </c>
      <c r="E3816" s="7">
        <f>Table20[[#This Row],[Growth Rate]]</f>
        <v>-0.54973821989528793</v>
      </c>
      <c r="F3816">
        <f>Table21[[#This Row],[UNITID]]</f>
        <v>239488</v>
      </c>
      <c r="G3816" s="7">
        <f>Table21[[#This Row],[Growth Rate]]</f>
        <v>-0.352112676056338</v>
      </c>
      <c r="H3816">
        <f>Table5[[#This Row],[UNITID]]</f>
        <v>239488</v>
      </c>
      <c r="I3816" s="7">
        <f>Table5[[#This Row],[Growth Rate]]</f>
        <v>-0.73556797020484166</v>
      </c>
    </row>
    <row r="3817" spans="1:9" hidden="1">
      <c r="A3817">
        <f>Table19[[#This Row],[UNITID]]</f>
        <v>239488</v>
      </c>
      <c r="B3817" s="2" t="str">
        <f>Table19[[#This Row],[OUTCOMES MEASURES]]</f>
        <v>Number of adjusted cohort whose subsequent enrollment status is unknown at 8 years</v>
      </c>
      <c r="C3817" s="8">
        <f>Table19[[#This Row],[Growth Rate]]</f>
        <v>-0.28505747126436781</v>
      </c>
      <c r="D3817">
        <f>Table20[[#This Row],[UNITID]]</f>
        <v>239488</v>
      </c>
      <c r="E3817" s="7">
        <f>Table20[[#This Row],[Growth Rate]]</f>
        <v>-0.52833638025594154</v>
      </c>
      <c r="F3817">
        <f>Table21[[#This Row],[UNITID]]</f>
        <v>239488</v>
      </c>
      <c r="G3817" s="7">
        <f>Table21[[#This Row],[Growth Rate]]</f>
        <v>-0.78552278820375332</v>
      </c>
      <c r="H3817">
        <f>Table5[[#This Row],[UNITID]]</f>
        <v>239488</v>
      </c>
      <c r="I3817" s="7">
        <f>Table5[[#This Row],[Growth Rate]]</f>
        <v>-0.85255648038049936</v>
      </c>
    </row>
    <row r="3818" spans="1:9" hidden="1">
      <c r="A3818">
        <f>Table19[[#This Row],[UNITID]]</f>
        <v>239488</v>
      </c>
      <c r="B3818" s="2" t="str">
        <f>Table19[[#This Row],[OUTCOMES MEASURES]]</f>
        <v>Number of adjusted cohort who did not receive an award from your institution at 8 years</v>
      </c>
      <c r="C3818" s="7">
        <f>Table19[[#This Row],[Growth Rate]]</f>
        <v>-0.22555205047318613</v>
      </c>
      <c r="D3818">
        <f>Table20[[#This Row],[UNITID]]</f>
        <v>239488</v>
      </c>
      <c r="E3818" s="7">
        <f>Table20[[#This Row],[Growth Rate]]</f>
        <v>-0.54347826086956519</v>
      </c>
      <c r="F3818">
        <f>Table21[[#This Row],[UNITID]]</f>
        <v>239488</v>
      </c>
      <c r="G3818" s="21">
        <f>Table21[[#This Row],[Growth Rate]]</f>
        <v>-0.63577235772357721</v>
      </c>
      <c r="H3818">
        <f>Table5[[#This Row],[UNITID]]</f>
        <v>239488</v>
      </c>
      <c r="I3818" s="7">
        <f>Table5[[#This Row],[Growth Rate]]</f>
        <v>-0.81288981288981288</v>
      </c>
    </row>
    <row r="3819" spans="1:9" ht="14.25">
      <c r="A3819" s="63">
        <f>Table19[[#This Row],[UNITID]]</f>
        <v>239488</v>
      </c>
      <c r="B3819" s="148" t="str">
        <f>Table19[[#This Row],[OUTCOMES MEASURES]]</f>
        <v>Percent of adjusted cohort receiving an award at 8 years</v>
      </c>
      <c r="C3819" s="156">
        <f>Table19[[#This Row],[Growth Rate]]</f>
        <v>4.1666666666666664E-2</v>
      </c>
      <c r="D3819">
        <f>Table20[[#This Row],[UNITID]]</f>
        <v>239488</v>
      </c>
      <c r="E3819" s="156">
        <f>Table20[[#This Row],[Growth Rate]]</f>
        <v>9.7560975609756101E-2</v>
      </c>
      <c r="F3819">
        <f>Table21[[#This Row],[UNITID]]</f>
        <v>239488</v>
      </c>
      <c r="G3819" s="157">
        <f>Table21[[#This Row],[Growth Rate]]</f>
        <v>-4.9180327868852458E-2</v>
      </c>
      <c r="H3819">
        <f>Table5[[#This Row],[UNITID]]</f>
        <v>239488</v>
      </c>
      <c r="I3819" s="156">
        <f>Table5[[#This Row],[Growth Rate]]</f>
        <v>0.13725490196078433</v>
      </c>
    </row>
    <row r="3820" spans="1:9" hidden="1">
      <c r="A3820">
        <f>Table19[[#This Row],[UNITID]]</f>
        <v>239488</v>
      </c>
      <c r="B3820" s="2" t="str">
        <f>Table19[[#This Row],[OUTCOMES MEASURES]]</f>
        <v>Percent of adjusted cohort still or subsequently enrolled at 8 years</v>
      </c>
      <c r="C3820" s="8">
        <f>Table19[[#This Row],[Growth Rate]]</f>
        <v>0.125</v>
      </c>
      <c r="D3820">
        <f>Table20[[#This Row],[UNITID]]</f>
        <v>239488</v>
      </c>
      <c r="E3820" s="7">
        <f>Table20[[#This Row],[Growth Rate]]</f>
        <v>-0.16666666666666666</v>
      </c>
      <c r="F3820">
        <f>Table21[[#This Row],[UNITID]]</f>
        <v>239488</v>
      </c>
      <c r="G3820" s="21">
        <f>Table21[[#This Row],[Growth Rate]]</f>
        <v>0.8</v>
      </c>
      <c r="H3820">
        <f>Table5[[#This Row],[UNITID]]</f>
        <v>239488</v>
      </c>
      <c r="I3820" s="7">
        <f>Table5[[#This Row],[Growth Rate]]</f>
        <v>0.15</v>
      </c>
    </row>
    <row r="3821" spans="1:9" ht="14.25">
      <c r="A3821" s="63">
        <f>Table19[[#This Row],[UNITID]]</f>
        <v>239488</v>
      </c>
      <c r="B3821" s="148" t="str">
        <f>Table19[[#This Row],[OUTCOMES MEASURES]]</f>
        <v>Percent of adjusted cohort still enrolled at your institution at 8 years</v>
      </c>
      <c r="C3821" s="156">
        <f>Table19[[#This Row],[Growth Rate]]</f>
        <v>-0.66666666666666663</v>
      </c>
      <c r="D3821">
        <f>Table20[[#This Row],[UNITID]]</f>
        <v>239488</v>
      </c>
      <c r="E3821" s="156">
        <f>Table20[[#This Row],[Growth Rate]]</f>
        <v>-0.33333333333333331</v>
      </c>
      <c r="F3821">
        <f>Table21[[#This Row],[UNITID]]</f>
        <v>239488</v>
      </c>
      <c r="G3821" s="158">
        <f>Table21[[#This Row],[Growth Rate]]</f>
        <v>-0.5</v>
      </c>
      <c r="H3821">
        <f>Table5[[#This Row],[UNITID]]</f>
        <v>239488</v>
      </c>
      <c r="I3821" s="156">
        <f>Table5[[#This Row],[Growth Rate]]</f>
        <v>-0.5</v>
      </c>
    </row>
    <row r="3822" spans="1:9" ht="14.25">
      <c r="A3822" s="63">
        <f>Table19[[#This Row],[UNITID]]</f>
        <v>239488</v>
      </c>
      <c r="B3822" s="148" t="str">
        <f>Table19[[#This Row],[OUTCOMES MEASURES]]</f>
        <v>Percent of adjusted cohort enrolled subsequently at another institution at 8 years</v>
      </c>
      <c r="C3822" s="156">
        <f>Table19[[#This Row],[Growth Rate]]</f>
        <v>0.21428571428571427</v>
      </c>
      <c r="D3822">
        <f>Table20[[#This Row],[UNITID]]</f>
        <v>239488</v>
      </c>
      <c r="E3822" s="64">
        <f>Table20[[#This Row],[Growth Rate]]</f>
        <v>-7.1428571428571425E-2</v>
      </c>
      <c r="F3822">
        <f>Table21[[#This Row],[UNITID]]</f>
        <v>239488</v>
      </c>
      <c r="G3822" s="158">
        <f>Table21[[#This Row],[Growth Rate]]</f>
        <v>1</v>
      </c>
      <c r="H3822">
        <f>Table5[[#This Row],[UNITID]]</f>
        <v>239488</v>
      </c>
      <c r="I3822" s="64">
        <f>Table5[[#This Row],[Growth Rate]]</f>
        <v>0.22222222222222221</v>
      </c>
    </row>
    <row r="3823" spans="1:9" hidden="1">
      <c r="A3823">
        <f>Table19[[#This Row],[UNITID]]</f>
        <v>239488</v>
      </c>
      <c r="B3823" s="2" t="str">
        <f>Table19[[#This Row],[OUTCOMES MEASURES]]</f>
        <v>Percent of adjusted cohort enrollment status unknown at 8 years</v>
      </c>
      <c r="C3823" s="8">
        <f>Table19[[#This Row],[Growth Rate]]</f>
        <v>-0.1388888888888889</v>
      </c>
      <c r="D3823">
        <f>Table20[[#This Row],[UNITID]]</f>
        <v>239488</v>
      </c>
      <c r="E3823" s="8">
        <f>Table20[[#This Row],[Growth Rate]]</f>
        <v>-2.4390243902439025E-2</v>
      </c>
      <c r="F3823">
        <f>Table21[[#This Row],[UNITID]]</f>
        <v>239488</v>
      </c>
      <c r="G3823" s="8">
        <f>Table21[[#This Row],[Growth Rate]]</f>
        <v>-0.34782608695652173</v>
      </c>
      <c r="H3823">
        <f>Table5[[#This Row],[UNITID]]</f>
        <v>239488</v>
      </c>
      <c r="I3823" s="8">
        <f>Table5[[#This Row],[Growth Rate]]</f>
        <v>-0.34482758620689657</v>
      </c>
    </row>
    <row r="3824" spans="1:9" hidden="1">
      <c r="A3824">
        <f>Table19[[#This Row],[UNITID]]</f>
        <v>240170</v>
      </c>
      <c r="B3824" s="2" t="str">
        <f>Table19[[#This Row],[OUTCOMES MEASURES]]</f>
        <v>First-Time, Full-Time Cohort</v>
      </c>
      <c r="C3824" s="8">
        <f>Table19[[#This Row],[Growth Rate]]</f>
        <v>-0.32133676092544988</v>
      </c>
      <c r="D3824">
        <f>Table20[[#This Row],[UNITID]]</f>
        <v>240170</v>
      </c>
      <c r="E3824" s="8">
        <f>Table20[[#This Row],[Growth Rate]]</f>
        <v>-0.37395833333333334</v>
      </c>
      <c r="F3824">
        <f>Table21[[#This Row],[UNITID]]</f>
        <v>240170</v>
      </c>
      <c r="G3824" s="8">
        <f>Table21[[#This Row],[Growth Rate]]</f>
        <v>-0.23529411764705882</v>
      </c>
      <c r="H3824">
        <f>Table5[[#This Row],[UNITID]]</f>
        <v>240170</v>
      </c>
      <c r="I3824" s="8">
        <f>Table5[[#This Row],[Growth Rate]]</f>
        <v>-0.20164609053497942</v>
      </c>
    </row>
    <row r="3825" spans="1:9" hidden="1">
      <c r="A3825">
        <f>Table19[[#This Row],[UNITID]]</f>
        <v>240170</v>
      </c>
      <c r="B3825" t="str">
        <f>Table19[[#This Row],[OUTCOMES MEASURES]]</f>
        <v>Exclusions to cohort</v>
      </c>
      <c r="C3825" s="7" t="str">
        <f>Table19[[#This Row],[Growth Rate]]</f>
        <v/>
      </c>
      <c r="D3825">
        <f>Table20[[#This Row],[UNITID]]</f>
        <v>240170</v>
      </c>
      <c r="E3825" s="7" t="str">
        <f>Table20[[#This Row],[Growth Rate]]</f>
        <v/>
      </c>
      <c r="F3825">
        <f>Table21[[#This Row],[UNITID]]</f>
        <v>240170</v>
      </c>
      <c r="G3825" s="7" t="str">
        <f>Table21[[#This Row],[Growth Rate]]</f>
        <v/>
      </c>
      <c r="H3825">
        <f>Table5[[#This Row],[UNITID]]</f>
        <v>240170</v>
      </c>
      <c r="I3825" s="7" t="str">
        <f>Table5[[#This Row],[Growth Rate]]</f>
        <v/>
      </c>
    </row>
    <row r="3826" spans="1:9" ht="14.25">
      <c r="A3826" s="63">
        <f>Table19[[#This Row],[UNITID]]</f>
        <v>240170</v>
      </c>
      <c r="B3826" s="63" t="str">
        <f>Table19[[#This Row],[OUTCOMES MEASURES]]</f>
        <v>Adjusted cohort</v>
      </c>
      <c r="C3826" s="64">
        <f>Table19[[#This Row],[Growth Rate]]</f>
        <v>-0.32262210796915169</v>
      </c>
      <c r="D3826">
        <f>Table20[[#This Row],[UNITID]]</f>
        <v>240170</v>
      </c>
      <c r="E3826" s="64">
        <f>Table20[[#This Row],[Growth Rate]]</f>
        <v>-0.37395833333333334</v>
      </c>
      <c r="F3826">
        <f>Table21[[#This Row],[UNITID]]</f>
        <v>240170</v>
      </c>
      <c r="G3826" s="155">
        <f>Table21[[#This Row],[Growth Rate]]</f>
        <v>-0.23529411764705882</v>
      </c>
      <c r="H3826">
        <f>Table5[[#This Row],[UNITID]]</f>
        <v>240170</v>
      </c>
      <c r="I3826" s="64">
        <f>Table5[[#This Row],[Growth Rate]]</f>
        <v>-0.20164609053497942</v>
      </c>
    </row>
    <row r="3827" spans="1:9" hidden="1">
      <c r="A3827">
        <f>Table19[[#This Row],[UNITID]]</f>
        <v>240170</v>
      </c>
      <c r="B3827" t="str">
        <f>Table19[[#This Row],[OUTCOMES MEASURES]]</f>
        <v>Number of adjusted cohort receiving a certificate at 4 years</v>
      </c>
      <c r="C3827" s="7">
        <f>Table19[[#This Row],[Growth Rate]]</f>
        <v>0.16666666666666666</v>
      </c>
      <c r="D3827">
        <f>Table20[[#This Row],[UNITID]]</f>
        <v>240170</v>
      </c>
      <c r="E3827" s="7">
        <f>Table20[[#This Row],[Growth Rate]]</f>
        <v>-0.36950904392764861</v>
      </c>
      <c r="F3827">
        <f>Table21[[#This Row],[UNITID]]</f>
        <v>240170</v>
      </c>
      <c r="G3827" s="7">
        <f>Table21[[#This Row],[Growth Rate]]</f>
        <v>-4.1666666666666664E-2</v>
      </c>
      <c r="H3827">
        <f>Table5[[#This Row],[UNITID]]</f>
        <v>240170</v>
      </c>
      <c r="I3827" s="7">
        <f>Table5[[#This Row],[Growth Rate]]</f>
        <v>-0.3380281690140845</v>
      </c>
    </row>
    <row r="3828" spans="1:9" hidden="1">
      <c r="A3828">
        <f>Table19[[#This Row],[UNITID]]</f>
        <v>240170</v>
      </c>
      <c r="B3828" t="str">
        <f>Table19[[#This Row],[OUTCOMES MEASURES]]</f>
        <v>Number of adjusted cohort receiving an Associate's degree at 4 years</v>
      </c>
      <c r="C3828" s="7">
        <f>Table19[[#This Row],[Growth Rate]]</f>
        <v>-0.31284916201117319</v>
      </c>
      <c r="D3828">
        <f>Table20[[#This Row],[UNITID]]</f>
        <v>240170</v>
      </c>
      <c r="E3828" s="7">
        <f>Table20[[#This Row],[Growth Rate]]</f>
        <v>-0.05</v>
      </c>
      <c r="F3828">
        <f>Table21[[#This Row],[UNITID]]</f>
        <v>240170</v>
      </c>
      <c r="G3828" s="7">
        <f>Table21[[#This Row],[Growth Rate]]</f>
        <v>-0.32710280373831774</v>
      </c>
      <c r="H3828">
        <f>Table5[[#This Row],[UNITID]]</f>
        <v>240170</v>
      </c>
      <c r="I3828" s="7">
        <f>Table5[[#This Row],[Growth Rate]]</f>
        <v>-6.7567567567567571E-2</v>
      </c>
    </row>
    <row r="3829" spans="1:9" hidden="1">
      <c r="A3829">
        <f>Table19[[#This Row],[UNITID]]</f>
        <v>240170</v>
      </c>
      <c r="B3829" t="str">
        <f>Table19[[#This Row],[OUTCOMES MEASURES]]</f>
        <v>Number of adjusted cohort receiving a Bachelor's degree at 4 years</v>
      </c>
      <c r="C3829" s="7" t="str">
        <f>Table19[[#This Row],[Growth Rate]]</f>
        <v/>
      </c>
      <c r="D3829">
        <f>Table20[[#This Row],[UNITID]]</f>
        <v>240170</v>
      </c>
      <c r="E3829" s="7" t="str">
        <f>Table20[[#This Row],[Growth Rate]]</f>
        <v/>
      </c>
      <c r="F3829">
        <f>Table21[[#This Row],[UNITID]]</f>
        <v>240170</v>
      </c>
      <c r="G3829" s="7" t="str">
        <f>Table21[[#This Row],[Growth Rate]]</f>
        <v/>
      </c>
      <c r="H3829">
        <f>Table5[[#This Row],[UNITID]]</f>
        <v>240170</v>
      </c>
      <c r="I3829" s="7" t="str">
        <f>Table5[[#This Row],[Growth Rate]]</f>
        <v/>
      </c>
    </row>
    <row r="3830" spans="1:9" hidden="1">
      <c r="A3830">
        <f>Table19[[#This Row],[UNITID]]</f>
        <v>240170</v>
      </c>
      <c r="B3830" s="2" t="str">
        <f>Table19[[#This Row],[OUTCOMES MEASURES]]</f>
        <v>Number of adjusted cohort receiving an award at 4 years</v>
      </c>
      <c r="C3830" s="7">
        <f>Table19[[#This Row],[Growth Rate]]</f>
        <v>-0.1596958174904943</v>
      </c>
      <c r="D3830">
        <f>Table20[[#This Row],[UNITID]]</f>
        <v>240170</v>
      </c>
      <c r="E3830" s="7">
        <f>Table20[[#This Row],[Growth Rate]]</f>
        <v>-0.32662192393736017</v>
      </c>
      <c r="F3830">
        <f>Table21[[#This Row],[UNITID]]</f>
        <v>240170</v>
      </c>
      <c r="G3830" s="21">
        <f>Table21[[#This Row],[Growth Rate]]</f>
        <v>-0.27480916030534353</v>
      </c>
      <c r="H3830">
        <f>Table5[[#This Row],[UNITID]]</f>
        <v>240170</v>
      </c>
      <c r="I3830" s="7">
        <f>Table5[[#This Row],[Growth Rate]]</f>
        <v>-0.2</v>
      </c>
    </row>
    <row r="3831" spans="1:9" ht="14.25">
      <c r="A3831" s="63">
        <f>Table19[[#This Row],[UNITID]]</f>
        <v>240170</v>
      </c>
      <c r="B3831" s="148" t="str">
        <f>Table19[[#This Row],[OUTCOMES MEASURES]]</f>
        <v>Percent of adjusted cohort receiving an award at 4 years</v>
      </c>
      <c r="C3831" s="156">
        <f>Table19[[#This Row],[Growth Rate]]</f>
        <v>0.23529411764705882</v>
      </c>
      <c r="D3831">
        <f>Table20[[#This Row],[UNITID]]</f>
        <v>240170</v>
      </c>
      <c r="E3831" s="156">
        <f>Table20[[#This Row],[Growth Rate]]</f>
        <v>6.3829787234042548E-2</v>
      </c>
      <c r="F3831">
        <f>Table21[[#This Row],[UNITID]]</f>
        <v>240170</v>
      </c>
      <c r="G3831" s="157">
        <f>Table21[[#This Row],[Growth Rate]]</f>
        <v>-5.0847457627118647E-2</v>
      </c>
      <c r="H3831">
        <f>Table5[[#This Row],[UNITID]]</f>
        <v>240170</v>
      </c>
      <c r="I3831" s="156">
        <f>Table5[[#This Row],[Growth Rate]]</f>
        <v>0</v>
      </c>
    </row>
    <row r="3832" spans="1:9" hidden="1">
      <c r="A3832">
        <f>Table19[[#This Row],[UNITID]]</f>
        <v>240170</v>
      </c>
      <c r="B3832" t="str">
        <f>Table19[[#This Row],[OUTCOMES MEASURES]]</f>
        <v>Number of adjusted cohort receiving a certificate at 6 years</v>
      </c>
      <c r="C3832" s="7">
        <f>Table19[[#This Row],[Growth Rate]]</f>
        <v>0.1728395061728395</v>
      </c>
      <c r="D3832">
        <f>Table20[[#This Row],[UNITID]]</f>
        <v>240170</v>
      </c>
      <c r="E3832" s="7">
        <f>Table20[[#This Row],[Growth Rate]]</f>
        <v>-0.39220779220779223</v>
      </c>
      <c r="F3832">
        <f>Table21[[#This Row],[UNITID]]</f>
        <v>240170</v>
      </c>
      <c r="G3832" s="7">
        <f>Table21[[#This Row],[Growth Rate]]</f>
        <v>-8.6956521739130432E-2</v>
      </c>
      <c r="H3832">
        <f>Table5[[#This Row],[UNITID]]</f>
        <v>240170</v>
      </c>
      <c r="I3832" s="7">
        <f>Table5[[#This Row],[Growth Rate]]</f>
        <v>-0.41666666666666669</v>
      </c>
    </row>
    <row r="3833" spans="1:9" hidden="1">
      <c r="A3833">
        <f>Table19[[#This Row],[UNITID]]</f>
        <v>240170</v>
      </c>
      <c r="B3833" t="str">
        <f>Table19[[#This Row],[OUTCOMES MEASURES]]</f>
        <v>Number of adjusted cohort receiving an Associate's degree at 6 years</v>
      </c>
      <c r="C3833" s="7">
        <f>Table19[[#This Row],[Growth Rate]]</f>
        <v>-0.36818181818181817</v>
      </c>
      <c r="D3833">
        <f>Table20[[#This Row],[UNITID]]</f>
        <v>240170</v>
      </c>
      <c r="E3833" s="7">
        <f>Table20[[#This Row],[Growth Rate]]</f>
        <v>-0.20588235294117646</v>
      </c>
      <c r="F3833">
        <f>Table21[[#This Row],[UNITID]]</f>
        <v>240170</v>
      </c>
      <c r="G3833" s="7">
        <f>Table21[[#This Row],[Growth Rate]]</f>
        <v>-0.34482758620689657</v>
      </c>
      <c r="H3833">
        <f>Table5[[#This Row],[UNITID]]</f>
        <v>240170</v>
      </c>
      <c r="I3833" s="7">
        <f>Table5[[#This Row],[Growth Rate]]</f>
        <v>-2.1052631578947368E-2</v>
      </c>
    </row>
    <row r="3834" spans="1:9" hidden="1">
      <c r="A3834">
        <f>Table19[[#This Row],[UNITID]]</f>
        <v>240170</v>
      </c>
      <c r="B3834" t="str">
        <f>Table19[[#This Row],[OUTCOMES MEASURES]]</f>
        <v>Number of adjusted cohort receiving a Bachelor's degree at 6 years</v>
      </c>
      <c r="C3834" s="7" t="str">
        <f>Table19[[#This Row],[Growth Rate]]</f>
        <v/>
      </c>
      <c r="D3834">
        <f>Table20[[#This Row],[UNITID]]</f>
        <v>240170</v>
      </c>
      <c r="E3834" s="7" t="str">
        <f>Table20[[#This Row],[Growth Rate]]</f>
        <v/>
      </c>
      <c r="F3834">
        <f>Table21[[#This Row],[UNITID]]</f>
        <v>240170</v>
      </c>
      <c r="G3834" s="7" t="str">
        <f>Table21[[#This Row],[Growth Rate]]</f>
        <v/>
      </c>
      <c r="H3834">
        <f>Table5[[#This Row],[UNITID]]</f>
        <v>240170</v>
      </c>
      <c r="I3834" s="7" t="str">
        <f>Table5[[#This Row],[Growth Rate]]</f>
        <v/>
      </c>
    </row>
    <row r="3835" spans="1:9" hidden="1">
      <c r="A3835">
        <f>Table19[[#This Row],[UNITID]]</f>
        <v>240170</v>
      </c>
      <c r="B3835" s="2" t="str">
        <f>Table19[[#This Row],[OUTCOMES MEASURES]]</f>
        <v>Number of adjusted cohort receiving an award at 6 years</v>
      </c>
      <c r="C3835" s="7">
        <f>Table19[[#This Row],[Growth Rate]]</f>
        <v>-0.22259136212624583</v>
      </c>
      <c r="D3835">
        <f>Table20[[#This Row],[UNITID]]</f>
        <v>240170</v>
      </c>
      <c r="E3835" s="7">
        <f>Table20[[#This Row],[Growth Rate]]</f>
        <v>-0.35318275154004108</v>
      </c>
      <c r="F3835">
        <f>Table21[[#This Row],[UNITID]]</f>
        <v>240170</v>
      </c>
      <c r="G3835" s="21">
        <f>Table21[[#This Row],[Growth Rate]]</f>
        <v>-0.30215827338129497</v>
      </c>
      <c r="H3835">
        <f>Table5[[#This Row],[UNITID]]</f>
        <v>240170</v>
      </c>
      <c r="I3835" s="7">
        <f>Table5[[#This Row],[Growth Rate]]</f>
        <v>-0.17419354838709677</v>
      </c>
    </row>
    <row r="3836" spans="1:9" ht="14.25">
      <c r="A3836" s="63">
        <f>Table19[[#This Row],[UNITID]]</f>
        <v>240170</v>
      </c>
      <c r="B3836" s="148" t="str">
        <f>Table19[[#This Row],[OUTCOMES MEASURES]]</f>
        <v>Percent of adjusted cohort receiving an award at 6 years</v>
      </c>
      <c r="C3836" s="156">
        <f>Table19[[#This Row],[Growth Rate]]</f>
        <v>0.12820512820512819</v>
      </c>
      <c r="D3836">
        <f>Table20[[#This Row],[UNITID]]</f>
        <v>240170</v>
      </c>
      <c r="E3836" s="156">
        <f>Table20[[#This Row],[Growth Rate]]</f>
        <v>1.9607843137254902E-2</v>
      </c>
      <c r="F3836">
        <f>Table21[[#This Row],[UNITID]]</f>
        <v>240170</v>
      </c>
      <c r="G3836" s="157">
        <f>Table21[[#This Row],[Growth Rate]]</f>
        <v>-9.5238095238095233E-2</v>
      </c>
      <c r="H3836">
        <f>Table5[[#This Row],[UNITID]]</f>
        <v>240170</v>
      </c>
      <c r="I3836" s="156">
        <f>Table5[[#This Row],[Growth Rate]]</f>
        <v>3.125E-2</v>
      </c>
    </row>
    <row r="3837" spans="1:9" hidden="1">
      <c r="A3837">
        <f>Table19[[#This Row],[UNITID]]</f>
        <v>240170</v>
      </c>
      <c r="B3837" t="str">
        <f>Table19[[#This Row],[OUTCOMES MEASURES]]</f>
        <v>Number of adjusted cohort receiving a certificate at 8 years</v>
      </c>
      <c r="C3837" s="7">
        <f>Table19[[#This Row],[Growth Rate]]</f>
        <v>7.0588235294117646E-2</v>
      </c>
      <c r="D3837">
        <f>Table20[[#This Row],[UNITID]]</f>
        <v>240170</v>
      </c>
      <c r="E3837" s="7">
        <f>Table20[[#This Row],[Growth Rate]]</f>
        <v>-0.39050131926121373</v>
      </c>
      <c r="F3837">
        <f>Table21[[#This Row],[UNITID]]</f>
        <v>240170</v>
      </c>
      <c r="G3837" s="7">
        <f>Table21[[#This Row],[Growth Rate]]</f>
        <v>-0.16</v>
      </c>
      <c r="H3837">
        <f>Table5[[#This Row],[UNITID]]</f>
        <v>240170</v>
      </c>
      <c r="I3837" s="7">
        <f>Table5[[#This Row],[Growth Rate]]</f>
        <v>-0.38181818181818183</v>
      </c>
    </row>
    <row r="3838" spans="1:9" hidden="1">
      <c r="A3838">
        <f>Table19[[#This Row],[UNITID]]</f>
        <v>240170</v>
      </c>
      <c r="B3838" t="str">
        <f>Table19[[#This Row],[OUTCOMES MEASURES]]</f>
        <v>Number of adjusted cohort receiving an Associate's degree at 8 years</v>
      </c>
      <c r="C3838" s="7">
        <f>Table19[[#This Row],[Growth Rate]]</f>
        <v>-0.34955752212389379</v>
      </c>
      <c r="D3838">
        <f>Table20[[#This Row],[UNITID]]</f>
        <v>240170</v>
      </c>
      <c r="E3838" s="7">
        <f>Table20[[#This Row],[Growth Rate]]</f>
        <v>-0.25833333333333336</v>
      </c>
      <c r="F3838">
        <f>Table21[[#This Row],[UNITID]]</f>
        <v>240170</v>
      </c>
      <c r="G3838" s="7">
        <f>Table21[[#This Row],[Growth Rate]]</f>
        <v>-0.3247863247863248</v>
      </c>
      <c r="H3838">
        <f>Table5[[#This Row],[UNITID]]</f>
        <v>240170</v>
      </c>
      <c r="I3838" s="7">
        <f>Table5[[#This Row],[Growth Rate]]</f>
        <v>-5.7142857142857141E-2</v>
      </c>
    </row>
    <row r="3839" spans="1:9" hidden="1">
      <c r="A3839">
        <f>Table19[[#This Row],[UNITID]]</f>
        <v>240170</v>
      </c>
      <c r="B3839" t="str">
        <f>Table19[[#This Row],[OUTCOMES MEASURES]]</f>
        <v>Number of adjusted cohort receiving a Bachelor's degree at 8 years</v>
      </c>
      <c r="C3839" s="7" t="str">
        <f>Table19[[#This Row],[Growth Rate]]</f>
        <v/>
      </c>
      <c r="D3839">
        <f>Table20[[#This Row],[UNITID]]</f>
        <v>240170</v>
      </c>
      <c r="E3839" s="7" t="str">
        <f>Table20[[#This Row],[Growth Rate]]</f>
        <v/>
      </c>
      <c r="F3839">
        <f>Table21[[#This Row],[UNITID]]</f>
        <v>240170</v>
      </c>
      <c r="G3839" s="7" t="str">
        <f>Table21[[#This Row],[Growth Rate]]</f>
        <v/>
      </c>
      <c r="H3839">
        <f>Table5[[#This Row],[UNITID]]</f>
        <v>240170</v>
      </c>
      <c r="I3839" s="7" t="str">
        <f>Table5[[#This Row],[Growth Rate]]</f>
        <v/>
      </c>
    </row>
    <row r="3840" spans="1:9" hidden="1">
      <c r="A3840">
        <f>Table19[[#This Row],[UNITID]]</f>
        <v>240170</v>
      </c>
      <c r="B3840" t="str">
        <f>Table19[[#This Row],[OUTCOMES MEASURES]]</f>
        <v>Number of adjusted cohort receiving an award at 8 years</v>
      </c>
      <c r="C3840" s="7">
        <f>Table19[[#This Row],[Growth Rate]]</f>
        <v>-0.2347266881028939</v>
      </c>
      <c r="D3840">
        <f>Table20[[#This Row],[UNITID]]</f>
        <v>240170</v>
      </c>
      <c r="E3840" s="7">
        <f>Table20[[#This Row],[Growth Rate]]</f>
        <v>-0.3587174348697395</v>
      </c>
      <c r="F3840">
        <f>Table21[[#This Row],[UNITID]]</f>
        <v>240170</v>
      </c>
      <c r="G3840" s="7">
        <f>Table21[[#This Row],[Growth Rate]]</f>
        <v>-0.29577464788732394</v>
      </c>
      <c r="H3840">
        <f>Table5[[#This Row],[UNITID]]</f>
        <v>240170</v>
      </c>
      <c r="I3840" s="7">
        <f>Table5[[#This Row],[Growth Rate]]</f>
        <v>-0.16875000000000001</v>
      </c>
    </row>
    <row r="3841" spans="1:9" hidden="1">
      <c r="A3841">
        <f>Table19[[#This Row],[UNITID]]</f>
        <v>240170</v>
      </c>
      <c r="B3841" t="str">
        <f>Table19[[#This Row],[OUTCOMES MEASURES]]</f>
        <v>Number of adjusted cohort still enrolled at your institution at 8 years</v>
      </c>
      <c r="C3841" s="7">
        <f>Table19[[#This Row],[Growth Rate]]</f>
        <v>-0.61111111111111116</v>
      </c>
      <c r="D3841">
        <f>Table20[[#This Row],[UNITID]]</f>
        <v>240170</v>
      </c>
      <c r="E3841" s="7">
        <f>Table20[[#This Row],[Growth Rate]]</f>
        <v>-0.77419354838709675</v>
      </c>
      <c r="F3841">
        <f>Table21[[#This Row],[UNITID]]</f>
        <v>240170</v>
      </c>
      <c r="G3841" s="7">
        <f>Table21[[#This Row],[Growth Rate]]</f>
        <v>-0.9</v>
      </c>
      <c r="H3841">
        <f>Table5[[#This Row],[UNITID]]</f>
        <v>240170</v>
      </c>
      <c r="I3841" s="7">
        <f>Table5[[#This Row],[Growth Rate]]</f>
        <v>-0.8571428571428571</v>
      </c>
    </row>
    <row r="3842" spans="1:9" hidden="1">
      <c r="A3842">
        <f>Table19[[#This Row],[UNITID]]</f>
        <v>240170</v>
      </c>
      <c r="B3842" t="str">
        <f>Table19[[#This Row],[OUTCOMES MEASURES]]</f>
        <v>Number of adjusted cohort who enrolled subsequently at another institution at 8 years</v>
      </c>
      <c r="C3842" s="7">
        <f>Table19[[#This Row],[Growth Rate]]</f>
        <v>-0.39805825242718446</v>
      </c>
      <c r="D3842">
        <f>Table20[[#This Row],[UNITID]]</f>
        <v>240170</v>
      </c>
      <c r="E3842" s="7">
        <f>Table20[[#This Row],[Growth Rate]]</f>
        <v>-0.39189189189189189</v>
      </c>
      <c r="F3842">
        <f>Table21[[#This Row],[UNITID]]</f>
        <v>240170</v>
      </c>
      <c r="G3842" s="7">
        <f>Table21[[#This Row],[Growth Rate]]</f>
        <v>-0.34615384615384615</v>
      </c>
      <c r="H3842">
        <f>Table5[[#This Row],[UNITID]]</f>
        <v>240170</v>
      </c>
      <c r="I3842" s="7">
        <f>Table5[[#This Row],[Growth Rate]]</f>
        <v>-0.10526315789473684</v>
      </c>
    </row>
    <row r="3843" spans="1:9" hidden="1">
      <c r="A3843">
        <f>Table19[[#This Row],[UNITID]]</f>
        <v>240170</v>
      </c>
      <c r="B3843" s="2" t="str">
        <f>Table19[[#This Row],[OUTCOMES MEASURES]]</f>
        <v>Number of adjusted cohort whose subsequent enrollment status is unknown at 8 years</v>
      </c>
      <c r="C3843" s="8">
        <f>Table19[[#This Row],[Growth Rate]]</f>
        <v>-0.34979423868312759</v>
      </c>
      <c r="D3843">
        <f>Table20[[#This Row],[UNITID]]</f>
        <v>240170</v>
      </c>
      <c r="E3843" s="7">
        <f>Table20[[#This Row],[Growth Rate]]</f>
        <v>-0.3475177304964539</v>
      </c>
      <c r="F3843">
        <f>Table21[[#This Row],[UNITID]]</f>
        <v>240170</v>
      </c>
      <c r="G3843" s="7">
        <f>Table21[[#This Row],[Growth Rate]]</f>
        <v>1</v>
      </c>
      <c r="H3843">
        <f>Table5[[#This Row],[UNITID]]</f>
        <v>240170</v>
      </c>
      <c r="I3843" s="7">
        <f>Table5[[#This Row],[Growth Rate]]</f>
        <v>-0.31578947368421051</v>
      </c>
    </row>
    <row r="3844" spans="1:9" hidden="1">
      <c r="A3844">
        <f>Table19[[#This Row],[UNITID]]</f>
        <v>240170</v>
      </c>
      <c r="B3844" s="2" t="str">
        <f>Table19[[#This Row],[OUTCOMES MEASURES]]</f>
        <v>Number of adjusted cohort who did not receive an award from your institution at 8 years</v>
      </c>
      <c r="C3844" s="7">
        <f>Table19[[#This Row],[Growth Rate]]</f>
        <v>-0.38115631691648821</v>
      </c>
      <c r="D3844">
        <f>Table20[[#This Row],[UNITID]]</f>
        <v>240170</v>
      </c>
      <c r="E3844" s="7">
        <f>Table20[[#This Row],[Growth Rate]]</f>
        <v>-0.39045553145336226</v>
      </c>
      <c r="F3844">
        <f>Table21[[#This Row],[UNITID]]</f>
        <v>240170</v>
      </c>
      <c r="G3844" s="21">
        <f>Table21[[#This Row],[Growth Rate]]</f>
        <v>-0.12658227848101267</v>
      </c>
      <c r="H3844">
        <f>Table5[[#This Row],[UNITID]]</f>
        <v>240170</v>
      </c>
      <c r="I3844" s="7">
        <f>Table5[[#This Row],[Growth Rate]]</f>
        <v>-0.26506024096385544</v>
      </c>
    </row>
    <row r="3845" spans="1:9" ht="14.25">
      <c r="A3845" s="63">
        <f>Table19[[#This Row],[UNITID]]</f>
        <v>240170</v>
      </c>
      <c r="B3845" s="148" t="str">
        <f>Table19[[#This Row],[OUTCOMES MEASURES]]</f>
        <v>Percent of adjusted cohort receiving an award at 8 years</v>
      </c>
      <c r="C3845" s="156">
        <f>Table19[[#This Row],[Growth Rate]]</f>
        <v>0.125</v>
      </c>
      <c r="D3845">
        <f>Table20[[#This Row],[UNITID]]</f>
        <v>240170</v>
      </c>
      <c r="E3845" s="156">
        <f>Table20[[#This Row],[Growth Rate]]</f>
        <v>1.9230769230769232E-2</v>
      </c>
      <c r="F3845">
        <f>Table21[[#This Row],[UNITID]]</f>
        <v>240170</v>
      </c>
      <c r="G3845" s="157">
        <f>Table21[[#This Row],[Growth Rate]]</f>
        <v>-7.8125E-2</v>
      </c>
      <c r="H3845">
        <f>Table5[[#This Row],[UNITID]]</f>
        <v>240170</v>
      </c>
      <c r="I3845" s="156">
        <f>Table5[[#This Row],[Growth Rate]]</f>
        <v>4.5454545454545456E-2</v>
      </c>
    </row>
    <row r="3846" spans="1:9" hidden="1">
      <c r="A3846">
        <f>Table19[[#This Row],[UNITID]]</f>
        <v>240170</v>
      </c>
      <c r="B3846" s="2" t="str">
        <f>Table19[[#This Row],[OUTCOMES MEASURES]]</f>
        <v>Percent of adjusted cohort still or subsequently enrolled at 8 years</v>
      </c>
      <c r="C3846" s="8">
        <f>Table19[[#This Row],[Growth Rate]]</f>
        <v>-0.13793103448275862</v>
      </c>
      <c r="D3846">
        <f>Table20[[#This Row],[UNITID]]</f>
        <v>240170</v>
      </c>
      <c r="E3846" s="7">
        <f>Table20[[#This Row],[Growth Rate]]</f>
        <v>-0.15789473684210525</v>
      </c>
      <c r="F3846">
        <f>Table21[[#This Row],[UNITID]]</f>
        <v>240170</v>
      </c>
      <c r="G3846" s="21">
        <f>Table21[[#This Row],[Growth Rate]]</f>
        <v>-0.25</v>
      </c>
      <c r="H3846">
        <f>Table5[[#This Row],[UNITID]]</f>
        <v>240170</v>
      </c>
      <c r="I3846" s="7">
        <f>Table5[[#This Row],[Growth Rate]]</f>
        <v>-5.2631578947368418E-2</v>
      </c>
    </row>
    <row r="3847" spans="1:9" ht="14.25">
      <c r="A3847" s="63">
        <f>Table19[[#This Row],[UNITID]]</f>
        <v>240170</v>
      </c>
      <c r="B3847" s="148" t="str">
        <f>Table19[[#This Row],[OUTCOMES MEASURES]]</f>
        <v>Percent of adjusted cohort still enrolled at your institution at 8 years</v>
      </c>
      <c r="C3847" s="156">
        <f>Table19[[#This Row],[Growth Rate]]</f>
        <v>-0.5</v>
      </c>
      <c r="D3847">
        <f>Table20[[#This Row],[UNITID]]</f>
        <v>240170</v>
      </c>
      <c r="E3847" s="156">
        <f>Table20[[#This Row],[Growth Rate]]</f>
        <v>-0.66666666666666663</v>
      </c>
      <c r="F3847">
        <f>Table21[[#This Row],[UNITID]]</f>
        <v>240170</v>
      </c>
      <c r="G3847" s="158">
        <f>Table21[[#This Row],[Growth Rate]]</f>
        <v>-0.8</v>
      </c>
      <c r="H3847">
        <f>Table5[[#This Row],[UNITID]]</f>
        <v>240170</v>
      </c>
      <c r="I3847" s="156">
        <f>Table5[[#This Row],[Growth Rate]]</f>
        <v>-0.66666666666666663</v>
      </c>
    </row>
    <row r="3848" spans="1:9" ht="14.25">
      <c r="A3848" s="63">
        <f>Table19[[#This Row],[UNITID]]</f>
        <v>240170</v>
      </c>
      <c r="B3848" s="148" t="str">
        <f>Table19[[#This Row],[OUTCOMES MEASURES]]</f>
        <v>Percent of adjusted cohort enrolled subsequently at another institution at 8 years</v>
      </c>
      <c r="C3848" s="156">
        <f>Table19[[#This Row],[Growth Rate]]</f>
        <v>-7.6923076923076927E-2</v>
      </c>
      <c r="D3848">
        <f>Table20[[#This Row],[UNITID]]</f>
        <v>240170</v>
      </c>
      <c r="E3848" s="64">
        <f>Table20[[#This Row],[Growth Rate]]</f>
        <v>0</v>
      </c>
      <c r="F3848">
        <f>Table21[[#This Row],[UNITID]]</f>
        <v>240170</v>
      </c>
      <c r="G3848" s="158">
        <f>Table21[[#This Row],[Growth Rate]]</f>
        <v>-0.16666666666666666</v>
      </c>
      <c r="H3848">
        <f>Table5[[#This Row],[UNITID]]</f>
        <v>240170</v>
      </c>
      <c r="I3848" s="64">
        <f>Table5[[#This Row],[Growth Rate]]</f>
        <v>0.125</v>
      </c>
    </row>
    <row r="3849" spans="1:9" hidden="1">
      <c r="A3849">
        <f>Table19[[#This Row],[UNITID]]</f>
        <v>240170</v>
      </c>
      <c r="B3849" s="2" t="str">
        <f>Table19[[#This Row],[OUTCOMES MEASURES]]</f>
        <v>Percent of adjusted cohort enrollment status unknown at 8 years</v>
      </c>
      <c r="C3849" s="8">
        <f>Table19[[#This Row],[Growth Rate]]</f>
        <v>-3.2258064516129031E-2</v>
      </c>
      <c r="D3849">
        <f>Table20[[#This Row],[UNITID]]</f>
        <v>240170</v>
      </c>
      <c r="E3849" s="8">
        <f>Table20[[#This Row],[Growth Rate]]</f>
        <v>6.8965517241379309E-2</v>
      </c>
      <c r="F3849">
        <f>Table21[[#This Row],[UNITID]]</f>
        <v>240170</v>
      </c>
      <c r="G3849" s="8">
        <f>Table21[[#This Row],[Growth Rate]]</f>
        <v>1.5</v>
      </c>
      <c r="H3849">
        <f>Table5[[#This Row],[UNITID]]</f>
        <v>240170</v>
      </c>
      <c r="I3849" s="8">
        <f>Table5[[#This Row],[Growth Rate]]</f>
        <v>-0.1875</v>
      </c>
    </row>
    <row r="3850" spans="1:9" hidden="1">
      <c r="A3850">
        <f>Table19[[#This Row],[UNITID]]</f>
        <v>240198</v>
      </c>
      <c r="B3850" s="2" t="str">
        <f>Table19[[#This Row],[OUTCOMES MEASURES]]</f>
        <v>First-Time, Full-Time Cohort</v>
      </c>
      <c r="C3850" s="8">
        <f>Table19[[#This Row],[Growth Rate]]</f>
        <v>-4.5643153526970952E-2</v>
      </c>
      <c r="D3850">
        <f>Table20[[#This Row],[UNITID]]</f>
        <v>240198</v>
      </c>
      <c r="E3850" s="8">
        <f>Table20[[#This Row],[Growth Rate]]</f>
        <v>-0.69511111111111112</v>
      </c>
      <c r="F3850">
        <f>Table21[[#This Row],[UNITID]]</f>
        <v>240198</v>
      </c>
      <c r="G3850" s="8">
        <f>Table21[[#This Row],[Growth Rate]]</f>
        <v>-0.77272727272727271</v>
      </c>
      <c r="H3850">
        <f>Table5[[#This Row],[UNITID]]</f>
        <v>240198</v>
      </c>
      <c r="I3850" s="8">
        <f>Table5[[#This Row],[Growth Rate]]</f>
        <v>-0.84780334728033468</v>
      </c>
    </row>
    <row r="3851" spans="1:9" hidden="1">
      <c r="A3851">
        <f>Table19[[#This Row],[UNITID]]</f>
        <v>240198</v>
      </c>
      <c r="B3851" t="str">
        <f>Table19[[#This Row],[OUTCOMES MEASURES]]</f>
        <v>Exclusions to cohort</v>
      </c>
      <c r="C3851" s="7">
        <f>Table19[[#This Row],[Growth Rate]]</f>
        <v>-1</v>
      </c>
      <c r="D3851">
        <f>Table20[[#This Row],[UNITID]]</f>
        <v>240198</v>
      </c>
      <c r="E3851" s="7">
        <f>Table20[[#This Row],[Growth Rate]]</f>
        <v>-1</v>
      </c>
      <c r="F3851">
        <f>Table21[[#This Row],[UNITID]]</f>
        <v>240198</v>
      </c>
      <c r="G3851" s="7">
        <f>Table21[[#This Row],[Growth Rate]]</f>
        <v>-1</v>
      </c>
      <c r="H3851">
        <f>Table5[[#This Row],[UNITID]]</f>
        <v>240198</v>
      </c>
      <c r="I3851" s="7">
        <f>Table5[[#This Row],[Growth Rate]]</f>
        <v>-1</v>
      </c>
    </row>
    <row r="3852" spans="1:9" ht="14.25">
      <c r="A3852" s="63">
        <f>Table19[[#This Row],[UNITID]]</f>
        <v>240198</v>
      </c>
      <c r="B3852" s="63" t="str">
        <f>Table19[[#This Row],[OUTCOMES MEASURES]]</f>
        <v>Adjusted cohort</v>
      </c>
      <c r="C3852" s="64">
        <f>Table19[[#This Row],[Growth Rate]]</f>
        <v>-3.9665970772442591E-2</v>
      </c>
      <c r="D3852">
        <f>Table20[[#This Row],[UNITID]]</f>
        <v>240198</v>
      </c>
      <c r="E3852" s="64">
        <f>Table20[[#This Row],[Growth Rate]]</f>
        <v>-0.69429590017825316</v>
      </c>
      <c r="F3852">
        <f>Table21[[#This Row],[UNITID]]</f>
        <v>240198</v>
      </c>
      <c r="G3852" s="155">
        <f>Table21[[#This Row],[Growth Rate]]</f>
        <v>-0.7703412073490814</v>
      </c>
      <c r="H3852">
        <f>Table5[[#This Row],[UNITID]]</f>
        <v>240198</v>
      </c>
      <c r="I3852" s="64">
        <f>Table5[[#This Row],[Growth Rate]]</f>
        <v>-0.84724409448818894</v>
      </c>
    </row>
    <row r="3853" spans="1:9" hidden="1">
      <c r="A3853">
        <f>Table19[[#This Row],[UNITID]]</f>
        <v>240198</v>
      </c>
      <c r="B3853" t="str">
        <f>Table19[[#This Row],[OUTCOMES MEASURES]]</f>
        <v>Number of adjusted cohort receiving a certificate at 4 years</v>
      </c>
      <c r="C3853" s="7">
        <f>Table19[[#This Row],[Growth Rate]]</f>
        <v>8.673469387755102E-2</v>
      </c>
      <c r="D3853">
        <f>Table20[[#This Row],[UNITID]]</f>
        <v>240198</v>
      </c>
      <c r="E3853" s="7">
        <f>Table20[[#This Row],[Growth Rate]]</f>
        <v>-0.72336448598130842</v>
      </c>
      <c r="F3853">
        <f>Table21[[#This Row],[UNITID]]</f>
        <v>240198</v>
      </c>
      <c r="G3853" s="7">
        <f>Table21[[#This Row],[Growth Rate]]</f>
        <v>-0.78082191780821919</v>
      </c>
      <c r="H3853">
        <f>Table5[[#This Row],[UNITID]]</f>
        <v>240198</v>
      </c>
      <c r="I3853" s="7">
        <f>Table5[[#This Row],[Growth Rate]]</f>
        <v>-0.7720588235294118</v>
      </c>
    </row>
    <row r="3854" spans="1:9" hidden="1">
      <c r="A3854">
        <f>Table19[[#This Row],[UNITID]]</f>
        <v>240198</v>
      </c>
      <c r="B3854" t="str">
        <f>Table19[[#This Row],[OUTCOMES MEASURES]]</f>
        <v>Number of adjusted cohort receiving an Associate's degree at 4 years</v>
      </c>
      <c r="C3854" s="7">
        <f>Table19[[#This Row],[Growth Rate]]</f>
        <v>3.2258064516129031E-2</v>
      </c>
      <c r="D3854">
        <f>Table20[[#This Row],[UNITID]]</f>
        <v>240198</v>
      </c>
      <c r="E3854" s="7">
        <f>Table20[[#This Row],[Growth Rate]]</f>
        <v>-0.84756097560975607</v>
      </c>
      <c r="F3854">
        <f>Table21[[#This Row],[UNITID]]</f>
        <v>240198</v>
      </c>
      <c r="G3854" s="7">
        <f>Table21[[#This Row],[Growth Rate]]</f>
        <v>-0.83745583038869253</v>
      </c>
      <c r="H3854">
        <f>Table5[[#This Row],[UNITID]]</f>
        <v>240198</v>
      </c>
      <c r="I3854" s="7">
        <f>Table5[[#This Row],[Growth Rate]]</f>
        <v>-0.93570451436388513</v>
      </c>
    </row>
    <row r="3855" spans="1:9" hidden="1">
      <c r="A3855">
        <f>Table19[[#This Row],[UNITID]]</f>
        <v>240198</v>
      </c>
      <c r="B3855" t="str">
        <f>Table19[[#This Row],[OUTCOMES MEASURES]]</f>
        <v>Number of adjusted cohort receiving a Bachelor's degree at 4 years</v>
      </c>
      <c r="C3855" s="7" t="str">
        <f>Table19[[#This Row],[Growth Rate]]</f>
        <v/>
      </c>
      <c r="D3855">
        <f>Table20[[#This Row],[UNITID]]</f>
        <v>240198</v>
      </c>
      <c r="E3855" s="7" t="str">
        <f>Table20[[#This Row],[Growth Rate]]</f>
        <v/>
      </c>
      <c r="F3855">
        <f>Table21[[#This Row],[UNITID]]</f>
        <v>240198</v>
      </c>
      <c r="G3855" s="7" t="str">
        <f>Table21[[#This Row],[Growth Rate]]</f>
        <v/>
      </c>
      <c r="H3855">
        <f>Table5[[#This Row],[UNITID]]</f>
        <v>240198</v>
      </c>
      <c r="I3855" s="7" t="str">
        <f>Table5[[#This Row],[Growth Rate]]</f>
        <v/>
      </c>
    </row>
    <row r="3856" spans="1:9" hidden="1">
      <c r="A3856">
        <f>Table19[[#This Row],[UNITID]]</f>
        <v>240198</v>
      </c>
      <c r="B3856" s="2" t="str">
        <f>Table19[[#This Row],[OUTCOMES MEASURES]]</f>
        <v>Number of adjusted cohort receiving an award at 4 years</v>
      </c>
      <c r="C3856" s="7">
        <f>Table19[[#This Row],[Growth Rate]]</f>
        <v>6.9204152249134954E-2</v>
      </c>
      <c r="D3856">
        <f>Table20[[#This Row],[UNITID]]</f>
        <v>240198</v>
      </c>
      <c r="E3856" s="7">
        <f>Table20[[#This Row],[Growth Rate]]</f>
        <v>-0.75250357653791133</v>
      </c>
      <c r="F3856">
        <f>Table21[[#This Row],[UNITID]]</f>
        <v>240198</v>
      </c>
      <c r="G3856" s="21">
        <f>Table21[[#This Row],[Growth Rate]]</f>
        <v>-0.80869565217391304</v>
      </c>
      <c r="H3856">
        <f>Table5[[#This Row],[UNITID]]</f>
        <v>240198</v>
      </c>
      <c r="I3856" s="7">
        <f>Table5[[#This Row],[Growth Rate]]</f>
        <v>-0.87708516242317824</v>
      </c>
    </row>
    <row r="3857" spans="1:9" ht="14.25">
      <c r="A3857" s="63">
        <f>Table19[[#This Row],[UNITID]]</f>
        <v>240198</v>
      </c>
      <c r="B3857" s="148" t="str">
        <f>Table19[[#This Row],[OUTCOMES MEASURES]]</f>
        <v>Percent of adjusted cohort receiving an award at 4 years</v>
      </c>
      <c r="C3857" s="156">
        <f>Table19[[#This Row],[Growth Rate]]</f>
        <v>0.11666666666666667</v>
      </c>
      <c r="D3857">
        <f>Table20[[#This Row],[UNITID]]</f>
        <v>240198</v>
      </c>
      <c r="E3857" s="156">
        <f>Table20[[#This Row],[Growth Rate]]</f>
        <v>-0.19354838709677419</v>
      </c>
      <c r="F3857">
        <f>Table21[[#This Row],[UNITID]]</f>
        <v>240198</v>
      </c>
      <c r="G3857" s="157">
        <f>Table21[[#This Row],[Growth Rate]]</f>
        <v>-0.16</v>
      </c>
      <c r="H3857">
        <f>Table5[[#This Row],[UNITID]]</f>
        <v>240198</v>
      </c>
      <c r="I3857" s="156">
        <f>Table5[[#This Row],[Growth Rate]]</f>
        <v>-0.2</v>
      </c>
    </row>
    <row r="3858" spans="1:9" hidden="1">
      <c r="A3858">
        <f>Table19[[#This Row],[UNITID]]</f>
        <v>240198</v>
      </c>
      <c r="B3858" t="str">
        <f>Table19[[#This Row],[OUTCOMES MEASURES]]</f>
        <v>Number of adjusted cohort receiving a certificate at 6 years</v>
      </c>
      <c r="C3858" s="7">
        <f>Table19[[#This Row],[Growth Rate]]</f>
        <v>8.2051282051282051E-2</v>
      </c>
      <c r="D3858">
        <f>Table20[[#This Row],[UNITID]]</f>
        <v>240198</v>
      </c>
      <c r="E3858" s="7">
        <f>Table20[[#This Row],[Growth Rate]]</f>
        <v>-0.7021276595744681</v>
      </c>
      <c r="F3858">
        <f>Table21[[#This Row],[UNITID]]</f>
        <v>240198</v>
      </c>
      <c r="G3858" s="7">
        <f>Table21[[#This Row],[Growth Rate]]</f>
        <v>-0.78082191780821919</v>
      </c>
      <c r="H3858">
        <f>Table5[[#This Row],[UNITID]]</f>
        <v>240198</v>
      </c>
      <c r="I3858" s="7">
        <f>Table5[[#This Row],[Growth Rate]]</f>
        <v>-0.77386934673366836</v>
      </c>
    </row>
    <row r="3859" spans="1:9" hidden="1">
      <c r="A3859">
        <f>Table19[[#This Row],[UNITID]]</f>
        <v>240198</v>
      </c>
      <c r="B3859" t="str">
        <f>Table19[[#This Row],[OUTCOMES MEASURES]]</f>
        <v>Number of adjusted cohort receiving an Associate's degree at 6 years</v>
      </c>
      <c r="C3859" s="7">
        <f>Table19[[#This Row],[Growth Rate]]</f>
        <v>2.9411764705882353E-2</v>
      </c>
      <c r="D3859">
        <f>Table20[[#This Row],[UNITID]]</f>
        <v>240198</v>
      </c>
      <c r="E3859" s="7">
        <f>Table20[[#This Row],[Growth Rate]]</f>
        <v>-0.83333333333333337</v>
      </c>
      <c r="F3859">
        <f>Table21[[#This Row],[UNITID]]</f>
        <v>240198</v>
      </c>
      <c r="G3859" s="7">
        <f>Table21[[#This Row],[Growth Rate]]</f>
        <v>-0.83161512027491413</v>
      </c>
      <c r="H3859">
        <f>Table5[[#This Row],[UNITID]]</f>
        <v>240198</v>
      </c>
      <c r="I3859" s="7">
        <f>Table5[[#This Row],[Growth Rate]]</f>
        <v>-0.92445582586427655</v>
      </c>
    </row>
    <row r="3860" spans="1:9" hidden="1">
      <c r="A3860">
        <f>Table19[[#This Row],[UNITID]]</f>
        <v>240198</v>
      </c>
      <c r="B3860" t="str">
        <f>Table19[[#This Row],[OUTCOMES MEASURES]]</f>
        <v>Number of adjusted cohort receiving a Bachelor's degree at 6 years</v>
      </c>
      <c r="C3860" s="7" t="str">
        <f>Table19[[#This Row],[Growth Rate]]</f>
        <v/>
      </c>
      <c r="D3860">
        <f>Table20[[#This Row],[UNITID]]</f>
        <v>240198</v>
      </c>
      <c r="E3860" s="7" t="str">
        <f>Table20[[#This Row],[Growth Rate]]</f>
        <v/>
      </c>
      <c r="F3860">
        <f>Table21[[#This Row],[UNITID]]</f>
        <v>240198</v>
      </c>
      <c r="G3860" s="7" t="str">
        <f>Table21[[#This Row],[Growth Rate]]</f>
        <v/>
      </c>
      <c r="H3860">
        <f>Table5[[#This Row],[UNITID]]</f>
        <v>240198</v>
      </c>
      <c r="I3860" s="7" t="str">
        <f>Table5[[#This Row],[Growth Rate]]</f>
        <v/>
      </c>
    </row>
    <row r="3861" spans="1:9" hidden="1">
      <c r="A3861">
        <f>Table19[[#This Row],[UNITID]]</f>
        <v>240198</v>
      </c>
      <c r="B3861" s="2" t="str">
        <f>Table19[[#This Row],[OUTCOMES MEASURES]]</f>
        <v>Number of adjusted cohort receiving an award at 6 years</v>
      </c>
      <c r="C3861" s="7">
        <f>Table19[[#This Row],[Growth Rate]]</f>
        <v>6.3973063973063973E-2</v>
      </c>
      <c r="D3861">
        <f>Table20[[#This Row],[UNITID]]</f>
        <v>240198</v>
      </c>
      <c r="E3861" s="7">
        <f>Table20[[#This Row],[Growth Rate]]</f>
        <v>-0.7384615384615385</v>
      </c>
      <c r="F3861">
        <f>Table21[[#This Row],[UNITID]]</f>
        <v>240198</v>
      </c>
      <c r="G3861" s="21">
        <f>Table21[[#This Row],[Growth Rate]]</f>
        <v>-0.8061749571183533</v>
      </c>
      <c r="H3861">
        <f>Table5[[#This Row],[UNITID]]</f>
        <v>240198</v>
      </c>
      <c r="I3861" s="7">
        <f>Table5[[#This Row],[Growth Rate]]</f>
        <v>-0.87362171331636984</v>
      </c>
    </row>
    <row r="3862" spans="1:9" ht="14.25">
      <c r="A3862" s="63">
        <f>Table19[[#This Row],[UNITID]]</f>
        <v>240198</v>
      </c>
      <c r="B3862" s="148" t="str">
        <f>Table19[[#This Row],[OUTCOMES MEASURES]]</f>
        <v>Percent of adjusted cohort receiving an award at 6 years</v>
      </c>
      <c r="C3862" s="156">
        <f>Table19[[#This Row],[Growth Rate]]</f>
        <v>0.11290322580645161</v>
      </c>
      <c r="D3862">
        <f>Table20[[#This Row],[UNITID]]</f>
        <v>240198</v>
      </c>
      <c r="E3862" s="156">
        <f>Table20[[#This Row],[Growth Rate]]</f>
        <v>-0.140625</v>
      </c>
      <c r="F3862">
        <f>Table21[[#This Row],[UNITID]]</f>
        <v>240198</v>
      </c>
      <c r="G3862" s="157">
        <f>Table21[[#This Row],[Growth Rate]]</f>
        <v>-0.15584415584415584</v>
      </c>
      <c r="H3862">
        <f>Table5[[#This Row],[UNITID]]</f>
        <v>240198</v>
      </c>
      <c r="I3862" s="156">
        <f>Table5[[#This Row],[Growth Rate]]</f>
        <v>-0.17741935483870969</v>
      </c>
    </row>
    <row r="3863" spans="1:9" hidden="1">
      <c r="A3863">
        <f>Table19[[#This Row],[UNITID]]</f>
        <v>240198</v>
      </c>
      <c r="B3863" t="str">
        <f>Table19[[#This Row],[OUTCOMES MEASURES]]</f>
        <v>Number of adjusted cohort receiving a certificate at 8 years</v>
      </c>
      <c r="C3863" s="7">
        <f>Table19[[#This Row],[Growth Rate]]</f>
        <v>5.6122448979591837E-2</v>
      </c>
      <c r="D3863">
        <f>Table20[[#This Row],[UNITID]]</f>
        <v>240198</v>
      </c>
      <c r="E3863" s="7">
        <f>Table20[[#This Row],[Growth Rate]]</f>
        <v>-0.70736434108527135</v>
      </c>
      <c r="F3863">
        <f>Table21[[#This Row],[UNITID]]</f>
        <v>240198</v>
      </c>
      <c r="G3863" s="7">
        <f>Table21[[#This Row],[Growth Rate]]</f>
        <v>-0.77777777777777779</v>
      </c>
      <c r="H3863">
        <f>Table5[[#This Row],[UNITID]]</f>
        <v>240198</v>
      </c>
      <c r="I3863" s="7">
        <f>Table5[[#This Row],[Growth Rate]]</f>
        <v>-0.78163771712158814</v>
      </c>
    </row>
    <row r="3864" spans="1:9" hidden="1">
      <c r="A3864">
        <f>Table19[[#This Row],[UNITID]]</f>
        <v>240198</v>
      </c>
      <c r="B3864" t="str">
        <f>Table19[[#This Row],[OUTCOMES MEASURES]]</f>
        <v>Number of adjusted cohort receiving an Associate's degree at 8 years</v>
      </c>
      <c r="C3864" s="7">
        <f>Table19[[#This Row],[Growth Rate]]</f>
        <v>6.7307692307692304E-2</v>
      </c>
      <c r="D3864">
        <f>Table20[[#This Row],[UNITID]]</f>
        <v>240198</v>
      </c>
      <c r="E3864" s="7">
        <f>Table20[[#This Row],[Growth Rate]]</f>
        <v>-0.82211538461538458</v>
      </c>
      <c r="F3864">
        <f>Table21[[#This Row],[UNITID]]</f>
        <v>240198</v>
      </c>
      <c r="G3864" s="7">
        <f>Table21[[#This Row],[Growth Rate]]</f>
        <v>-0.83389830508474572</v>
      </c>
      <c r="H3864">
        <f>Table5[[#This Row],[UNITID]]</f>
        <v>240198</v>
      </c>
      <c r="I3864" s="7">
        <f>Table5[[#This Row],[Growth Rate]]</f>
        <v>-0.92269326683291775</v>
      </c>
    </row>
    <row r="3865" spans="1:9" hidden="1">
      <c r="A3865">
        <f>Table19[[#This Row],[UNITID]]</f>
        <v>240198</v>
      </c>
      <c r="B3865" t="str">
        <f>Table19[[#This Row],[OUTCOMES MEASURES]]</f>
        <v>Number of adjusted cohort receiving a Bachelor's degree at 8 years</v>
      </c>
      <c r="C3865" s="7" t="str">
        <f>Table19[[#This Row],[Growth Rate]]</f>
        <v/>
      </c>
      <c r="D3865">
        <f>Table20[[#This Row],[UNITID]]</f>
        <v>240198</v>
      </c>
      <c r="E3865" s="7" t="str">
        <f>Table20[[#This Row],[Growth Rate]]</f>
        <v/>
      </c>
      <c r="F3865">
        <f>Table21[[#This Row],[UNITID]]</f>
        <v>240198</v>
      </c>
      <c r="G3865" s="7" t="str">
        <f>Table21[[#This Row],[Growth Rate]]</f>
        <v/>
      </c>
      <c r="H3865">
        <f>Table5[[#This Row],[UNITID]]</f>
        <v>240198</v>
      </c>
      <c r="I3865" s="7" t="str">
        <f>Table5[[#This Row],[Growth Rate]]</f>
        <v/>
      </c>
    </row>
    <row r="3866" spans="1:9" hidden="1">
      <c r="A3866">
        <f>Table19[[#This Row],[UNITID]]</f>
        <v>240198</v>
      </c>
      <c r="B3866" t="str">
        <f>Table19[[#This Row],[OUTCOMES MEASURES]]</f>
        <v>Number of adjusted cohort receiving an award at 8 years</v>
      </c>
      <c r="C3866" s="7">
        <f>Table19[[#This Row],[Growth Rate]]</f>
        <v>0.06</v>
      </c>
      <c r="D3866">
        <f>Table20[[#This Row],[UNITID]]</f>
        <v>240198</v>
      </c>
      <c r="E3866" s="7">
        <f>Table20[[#This Row],[Growth Rate]]</f>
        <v>-0.74033149171270718</v>
      </c>
      <c r="F3866">
        <f>Table21[[#This Row],[UNITID]]</f>
        <v>240198</v>
      </c>
      <c r="G3866" s="7">
        <f>Table21[[#This Row],[Growth Rate]]</f>
        <v>-0.8061749571183533</v>
      </c>
      <c r="H3866">
        <f>Table5[[#This Row],[UNITID]]</f>
        <v>240198</v>
      </c>
      <c r="I3866" s="7">
        <f>Table5[[#This Row],[Growth Rate]]</f>
        <v>-0.87551867219917012</v>
      </c>
    </row>
    <row r="3867" spans="1:9" hidden="1">
      <c r="A3867">
        <f>Table19[[#This Row],[UNITID]]</f>
        <v>240198</v>
      </c>
      <c r="B3867" t="str">
        <f>Table19[[#This Row],[OUTCOMES MEASURES]]</f>
        <v>Number of adjusted cohort still enrolled at your institution at 8 years</v>
      </c>
      <c r="C3867" s="7" t="str">
        <f>Table19[[#This Row],[Growth Rate]]</f>
        <v/>
      </c>
      <c r="D3867">
        <f>Table20[[#This Row],[UNITID]]</f>
        <v>240198</v>
      </c>
      <c r="E3867" s="7">
        <f>Table20[[#This Row],[Growth Rate]]</f>
        <v>-1</v>
      </c>
      <c r="F3867">
        <f>Table21[[#This Row],[UNITID]]</f>
        <v>240198</v>
      </c>
      <c r="G3867" s="7">
        <f>Table21[[#This Row],[Growth Rate]]</f>
        <v>0</v>
      </c>
      <c r="H3867">
        <f>Table5[[#This Row],[UNITID]]</f>
        <v>240198</v>
      </c>
      <c r="I3867" s="7">
        <f>Table5[[#This Row],[Growth Rate]]</f>
        <v>-0.9285714285714286</v>
      </c>
    </row>
    <row r="3868" spans="1:9" hidden="1">
      <c r="A3868">
        <f>Table19[[#This Row],[UNITID]]</f>
        <v>240198</v>
      </c>
      <c r="B3868" t="str">
        <f>Table19[[#This Row],[OUTCOMES MEASURES]]</f>
        <v>Number of adjusted cohort who enrolled subsequently at another institution at 8 years</v>
      </c>
      <c r="C3868" s="7">
        <f>Table19[[#This Row],[Growth Rate]]</f>
        <v>-0.28813559322033899</v>
      </c>
      <c r="D3868">
        <f>Table20[[#This Row],[UNITID]]</f>
        <v>240198</v>
      </c>
      <c r="E3868" s="7">
        <f>Table20[[#This Row],[Growth Rate]]</f>
        <v>-0.68571428571428572</v>
      </c>
      <c r="F3868">
        <f>Table21[[#This Row],[UNITID]]</f>
        <v>240198</v>
      </c>
      <c r="G3868" s="7">
        <f>Table21[[#This Row],[Growth Rate]]</f>
        <v>-0.40425531914893614</v>
      </c>
      <c r="H3868">
        <f>Table5[[#This Row],[UNITID]]</f>
        <v>240198</v>
      </c>
      <c r="I3868" s="7">
        <f>Table5[[#This Row],[Growth Rate]]</f>
        <v>-0.7865168539325843</v>
      </c>
    </row>
    <row r="3869" spans="1:9" hidden="1">
      <c r="A3869">
        <f>Table19[[#This Row],[UNITID]]</f>
        <v>240198</v>
      </c>
      <c r="B3869" s="2" t="str">
        <f>Table19[[#This Row],[OUTCOMES MEASURES]]</f>
        <v>Number of adjusted cohort whose subsequent enrollment status is unknown at 8 years</v>
      </c>
      <c r="C3869" s="8">
        <f>Table19[[#This Row],[Growth Rate]]</f>
        <v>-0.19166666666666668</v>
      </c>
      <c r="D3869">
        <f>Table20[[#This Row],[UNITID]]</f>
        <v>240198</v>
      </c>
      <c r="E3869" s="7">
        <f>Table20[[#This Row],[Growth Rate]]</f>
        <v>-0.57042253521126762</v>
      </c>
      <c r="F3869">
        <f>Table21[[#This Row],[UNITID]]</f>
        <v>240198</v>
      </c>
      <c r="G3869" s="7">
        <f>Table21[[#This Row],[Growth Rate]]</f>
        <v>-0.74809160305343514</v>
      </c>
      <c r="H3869">
        <f>Table5[[#This Row],[UNITID]]</f>
        <v>240198</v>
      </c>
      <c r="I3869" s="7">
        <f>Table5[[#This Row],[Growth Rate]]</f>
        <v>-0.79921259842519687</v>
      </c>
    </row>
    <row r="3870" spans="1:9" hidden="1">
      <c r="A3870">
        <f>Table19[[#This Row],[UNITID]]</f>
        <v>240198</v>
      </c>
      <c r="B3870" s="2" t="str">
        <f>Table19[[#This Row],[OUTCOMES MEASURES]]</f>
        <v>Number of adjusted cohort who did not receive an award from your institution at 8 years</v>
      </c>
      <c r="C3870" s="7">
        <f>Table19[[#This Row],[Growth Rate]]</f>
        <v>-0.20670391061452514</v>
      </c>
      <c r="D3870">
        <f>Table20[[#This Row],[UNITID]]</f>
        <v>240198</v>
      </c>
      <c r="E3870" s="7">
        <f>Table20[[#This Row],[Growth Rate]]</f>
        <v>-0.61055276381909551</v>
      </c>
      <c r="F3870">
        <f>Table21[[#This Row],[UNITID]]</f>
        <v>240198</v>
      </c>
      <c r="G3870" s="21">
        <f>Table21[[#This Row],[Growth Rate]]</f>
        <v>-0.65363128491620115</v>
      </c>
      <c r="H3870">
        <f>Table5[[#This Row],[UNITID]]</f>
        <v>240198</v>
      </c>
      <c r="I3870" s="7">
        <f>Table5[[#This Row],[Growth Rate]]</f>
        <v>-0.7985714285714286</v>
      </c>
    </row>
    <row r="3871" spans="1:9" ht="14.25">
      <c r="A3871" s="63">
        <f>Table19[[#This Row],[UNITID]]</f>
        <v>240198</v>
      </c>
      <c r="B3871" s="148" t="str">
        <f>Table19[[#This Row],[OUTCOMES MEASURES]]</f>
        <v>Percent of adjusted cohort receiving an award at 8 years</v>
      </c>
      <c r="C3871" s="156">
        <f>Table19[[#This Row],[Growth Rate]]</f>
        <v>9.5238095238095233E-2</v>
      </c>
      <c r="D3871">
        <f>Table20[[#This Row],[UNITID]]</f>
        <v>240198</v>
      </c>
      <c r="E3871" s="156">
        <f>Table20[[#This Row],[Growth Rate]]</f>
        <v>-0.15384615384615385</v>
      </c>
      <c r="F3871">
        <f>Table21[[#This Row],[UNITID]]</f>
        <v>240198</v>
      </c>
      <c r="G3871" s="157">
        <f>Table21[[#This Row],[Growth Rate]]</f>
        <v>-0.15584415584415584</v>
      </c>
      <c r="H3871">
        <f>Table5[[#This Row],[UNITID]]</f>
        <v>240198</v>
      </c>
      <c r="I3871" s="156">
        <f>Table5[[#This Row],[Growth Rate]]</f>
        <v>-0.17460317460317459</v>
      </c>
    </row>
    <row r="3872" spans="1:9" hidden="1">
      <c r="A3872">
        <f>Table19[[#This Row],[UNITID]]</f>
        <v>240198</v>
      </c>
      <c r="B3872" s="2" t="str">
        <f>Table19[[#This Row],[OUTCOMES MEASURES]]</f>
        <v>Percent of adjusted cohort still or subsequently enrolled at 8 years</v>
      </c>
      <c r="C3872" s="8">
        <f>Table19[[#This Row],[Growth Rate]]</f>
        <v>-0.16666666666666666</v>
      </c>
      <c r="D3872">
        <f>Table20[[#This Row],[UNITID]]</f>
        <v>240198</v>
      </c>
      <c r="E3872" s="7">
        <f>Table20[[#This Row],[Growth Rate]]</f>
        <v>0</v>
      </c>
      <c r="F3872">
        <f>Table21[[#This Row],[UNITID]]</f>
        <v>240198</v>
      </c>
      <c r="G3872" s="21">
        <f>Table21[[#This Row],[Growth Rate]]</f>
        <v>1.8333333333333333</v>
      </c>
      <c r="H3872">
        <f>Table5[[#This Row],[UNITID]]</f>
        <v>240198</v>
      </c>
      <c r="I3872" s="7">
        <f>Table5[[#This Row],[Growth Rate]]</f>
        <v>0.3</v>
      </c>
    </row>
    <row r="3873" spans="1:9" ht="14.25">
      <c r="A3873" s="63">
        <f>Table19[[#This Row],[UNITID]]</f>
        <v>240198</v>
      </c>
      <c r="B3873" s="148" t="str">
        <f>Table19[[#This Row],[OUTCOMES MEASURES]]</f>
        <v>Percent of adjusted cohort still enrolled at your institution at 8 years</v>
      </c>
      <c r="C3873" s="156" t="str">
        <f>Table19[[#This Row],[Growth Rate]]</f>
        <v/>
      </c>
      <c r="D3873">
        <f>Table20[[#This Row],[UNITID]]</f>
        <v>240198</v>
      </c>
      <c r="E3873" s="156">
        <f>Table20[[#This Row],[Growth Rate]]</f>
        <v>-1</v>
      </c>
      <c r="F3873">
        <f>Table21[[#This Row],[UNITID]]</f>
        <v>240198</v>
      </c>
      <c r="G3873" s="158" t="str">
        <f>Table21[[#This Row],[Growth Rate]]</f>
        <v/>
      </c>
      <c r="H3873">
        <f>Table5[[#This Row],[UNITID]]</f>
        <v>240198</v>
      </c>
      <c r="I3873" s="156">
        <f>Table5[[#This Row],[Growth Rate]]</f>
        <v>-1</v>
      </c>
    </row>
    <row r="3874" spans="1:9" ht="14.25">
      <c r="A3874" s="63">
        <f>Table19[[#This Row],[UNITID]]</f>
        <v>240198</v>
      </c>
      <c r="B3874" s="148" t="str">
        <f>Table19[[#This Row],[OUTCOMES MEASURES]]</f>
        <v>Percent of adjusted cohort enrolled subsequently at another institution at 8 years</v>
      </c>
      <c r="C3874" s="156">
        <f>Table19[[#This Row],[Growth Rate]]</f>
        <v>-0.25</v>
      </c>
      <c r="D3874">
        <f>Table20[[#This Row],[UNITID]]</f>
        <v>240198</v>
      </c>
      <c r="E3874" s="64">
        <f>Table20[[#This Row],[Growth Rate]]</f>
        <v>0.1111111111111111</v>
      </c>
      <c r="F3874">
        <f>Table21[[#This Row],[UNITID]]</f>
        <v>240198</v>
      </c>
      <c r="G3874" s="158">
        <f>Table21[[#This Row],[Growth Rate]]</f>
        <v>1.6666666666666667</v>
      </c>
      <c r="H3874">
        <f>Table5[[#This Row],[UNITID]]</f>
        <v>240198</v>
      </c>
      <c r="I3874" s="64">
        <f>Table5[[#This Row],[Growth Rate]]</f>
        <v>0.44444444444444442</v>
      </c>
    </row>
    <row r="3875" spans="1:9" hidden="1">
      <c r="A3875">
        <f>Table19[[#This Row],[UNITID]]</f>
        <v>240198</v>
      </c>
      <c r="B3875" s="2" t="str">
        <f>Table19[[#This Row],[OUTCOMES MEASURES]]</f>
        <v>Percent of adjusted cohort enrollment status unknown at 8 years</v>
      </c>
      <c r="C3875" s="8">
        <f>Table19[[#This Row],[Growth Rate]]</f>
        <v>-0.16</v>
      </c>
      <c r="D3875">
        <f>Table20[[#This Row],[UNITID]]</f>
        <v>240198</v>
      </c>
      <c r="E3875" s="8">
        <f>Table20[[#This Row],[Growth Rate]]</f>
        <v>0.44</v>
      </c>
      <c r="F3875">
        <f>Table21[[#This Row],[UNITID]]</f>
        <v>240198</v>
      </c>
      <c r="G3875" s="8">
        <f>Table21[[#This Row],[Growth Rate]]</f>
        <v>0.11764705882352941</v>
      </c>
      <c r="H3875">
        <f>Table5[[#This Row],[UNITID]]</f>
        <v>240198</v>
      </c>
      <c r="I3875" s="8">
        <f>Table5[[#This Row],[Growth Rate]]</f>
        <v>0.29629629629629628</v>
      </c>
    </row>
    <row r="3876" spans="1:9" hidden="1">
      <c r="A3876">
        <f>Table19[[#This Row],[UNITID]]</f>
        <v>246354</v>
      </c>
      <c r="B3876" s="2" t="str">
        <f>Table19[[#This Row],[OUTCOMES MEASURES]]</f>
        <v>First-Time, Full-Time Cohort</v>
      </c>
      <c r="C3876" s="8">
        <f>Table19[[#This Row],[Growth Rate]]</f>
        <v>6.3947078280044103E-2</v>
      </c>
      <c r="D3876">
        <f>Table20[[#This Row],[UNITID]]</f>
        <v>246354</v>
      </c>
      <c r="E3876" s="8">
        <f>Table20[[#This Row],[Growth Rate]]</f>
        <v>-0.1891271056661562</v>
      </c>
      <c r="F3876">
        <f>Table21[[#This Row],[UNITID]]</f>
        <v>246354</v>
      </c>
      <c r="G3876" s="8">
        <f>Table21[[#This Row],[Growth Rate]]</f>
        <v>-0.43389830508474575</v>
      </c>
      <c r="H3876">
        <f>Table5[[#This Row],[UNITID]]</f>
        <v>246354</v>
      </c>
      <c r="I3876" s="8">
        <f>Table5[[#This Row],[Growth Rate]]</f>
        <v>-0.12911555842479019</v>
      </c>
    </row>
    <row r="3877" spans="1:9" hidden="1">
      <c r="A3877">
        <f>Table19[[#This Row],[UNITID]]</f>
        <v>246354</v>
      </c>
      <c r="B3877" t="str">
        <f>Table19[[#This Row],[OUTCOMES MEASURES]]</f>
        <v>Exclusions to cohort</v>
      </c>
      <c r="C3877" s="7" t="str">
        <f>Table19[[#This Row],[Growth Rate]]</f>
        <v/>
      </c>
      <c r="D3877">
        <f>Table20[[#This Row],[UNITID]]</f>
        <v>246354</v>
      </c>
      <c r="E3877" s="7" t="str">
        <f>Table20[[#This Row],[Growth Rate]]</f>
        <v/>
      </c>
      <c r="F3877">
        <f>Table21[[#This Row],[UNITID]]</f>
        <v>246354</v>
      </c>
      <c r="G3877" s="7" t="str">
        <f>Table21[[#This Row],[Growth Rate]]</f>
        <v/>
      </c>
      <c r="H3877">
        <f>Table5[[#This Row],[UNITID]]</f>
        <v>246354</v>
      </c>
      <c r="I3877" s="7" t="str">
        <f>Table5[[#This Row],[Growth Rate]]</f>
        <v/>
      </c>
    </row>
    <row r="3878" spans="1:9" ht="14.25">
      <c r="A3878" s="63">
        <f>Table19[[#This Row],[UNITID]]</f>
        <v>246354</v>
      </c>
      <c r="B3878" s="63" t="str">
        <f>Table19[[#This Row],[OUTCOMES MEASURES]]</f>
        <v>Adjusted cohort</v>
      </c>
      <c r="C3878" s="64">
        <f>Table19[[#This Row],[Growth Rate]]</f>
        <v>6.3947078280044103E-2</v>
      </c>
      <c r="D3878">
        <f>Table20[[#This Row],[UNITID]]</f>
        <v>246354</v>
      </c>
      <c r="E3878" s="64">
        <f>Table20[[#This Row],[Growth Rate]]</f>
        <v>-0.1891271056661562</v>
      </c>
      <c r="F3878">
        <f>Table21[[#This Row],[UNITID]]</f>
        <v>246354</v>
      </c>
      <c r="G3878" s="155">
        <f>Table21[[#This Row],[Growth Rate]]</f>
        <v>-0.43389830508474575</v>
      </c>
      <c r="H3878">
        <f>Table5[[#This Row],[UNITID]]</f>
        <v>246354</v>
      </c>
      <c r="I3878" s="64">
        <f>Table5[[#This Row],[Growth Rate]]</f>
        <v>-0.12911555842479019</v>
      </c>
    </row>
    <row r="3879" spans="1:9" hidden="1">
      <c r="A3879">
        <f>Table19[[#This Row],[UNITID]]</f>
        <v>246354</v>
      </c>
      <c r="B3879" t="str">
        <f>Table19[[#This Row],[OUTCOMES MEASURES]]</f>
        <v>Number of adjusted cohort receiving a certificate at 4 years</v>
      </c>
      <c r="C3879" s="7">
        <f>Table19[[#This Row],[Growth Rate]]</f>
        <v>0</v>
      </c>
      <c r="D3879">
        <f>Table20[[#This Row],[UNITID]]</f>
        <v>246354</v>
      </c>
      <c r="E3879" s="7">
        <f>Table20[[#This Row],[Growth Rate]]</f>
        <v>0.66666666666666663</v>
      </c>
      <c r="F3879">
        <f>Table21[[#This Row],[UNITID]]</f>
        <v>246354</v>
      </c>
      <c r="G3879" s="7">
        <f>Table21[[#This Row],[Growth Rate]]</f>
        <v>-1</v>
      </c>
      <c r="H3879">
        <f>Table5[[#This Row],[UNITID]]</f>
        <v>246354</v>
      </c>
      <c r="I3879" s="7">
        <f>Table5[[#This Row],[Growth Rate]]</f>
        <v>-1</v>
      </c>
    </row>
    <row r="3880" spans="1:9" hidden="1">
      <c r="A3880">
        <f>Table19[[#This Row],[UNITID]]</f>
        <v>246354</v>
      </c>
      <c r="B3880" t="str">
        <f>Table19[[#This Row],[OUTCOMES MEASURES]]</f>
        <v>Number of adjusted cohort receiving an Associate's degree at 4 years</v>
      </c>
      <c r="C3880" s="7">
        <f>Table19[[#This Row],[Growth Rate]]</f>
        <v>1.0194805194805194</v>
      </c>
      <c r="D3880">
        <f>Table20[[#This Row],[UNITID]]</f>
        <v>246354</v>
      </c>
      <c r="E3880" s="7">
        <f>Table20[[#This Row],[Growth Rate]]</f>
        <v>4.9382716049382713E-2</v>
      </c>
      <c r="F3880">
        <f>Table21[[#This Row],[UNITID]]</f>
        <v>246354</v>
      </c>
      <c r="G3880" s="7">
        <f>Table21[[#This Row],[Growth Rate]]</f>
        <v>-0.1111111111111111</v>
      </c>
      <c r="H3880">
        <f>Table5[[#This Row],[UNITID]]</f>
        <v>246354</v>
      </c>
      <c r="I3880" s="7">
        <f>Table5[[#This Row],[Growth Rate]]</f>
        <v>-9.8214285714285712E-2</v>
      </c>
    </row>
    <row r="3881" spans="1:9" hidden="1">
      <c r="A3881">
        <f>Table19[[#This Row],[UNITID]]</f>
        <v>246354</v>
      </c>
      <c r="B3881" t="str">
        <f>Table19[[#This Row],[OUTCOMES MEASURES]]</f>
        <v>Number of adjusted cohort receiving a Bachelor's degree at 4 years</v>
      </c>
      <c r="C3881" s="7" t="str">
        <f>Table19[[#This Row],[Growth Rate]]</f>
        <v/>
      </c>
      <c r="D3881">
        <f>Table20[[#This Row],[UNITID]]</f>
        <v>246354</v>
      </c>
      <c r="E3881" s="7" t="str">
        <f>Table20[[#This Row],[Growth Rate]]</f>
        <v/>
      </c>
      <c r="F3881">
        <f>Table21[[#This Row],[UNITID]]</f>
        <v>246354</v>
      </c>
      <c r="G3881" s="7" t="str">
        <f>Table21[[#This Row],[Growth Rate]]</f>
        <v/>
      </c>
      <c r="H3881">
        <f>Table5[[#This Row],[UNITID]]</f>
        <v>246354</v>
      </c>
      <c r="I3881" s="7" t="str">
        <f>Table5[[#This Row],[Growth Rate]]</f>
        <v/>
      </c>
    </row>
    <row r="3882" spans="1:9" hidden="1">
      <c r="A3882">
        <f>Table19[[#This Row],[UNITID]]</f>
        <v>246354</v>
      </c>
      <c r="B3882" s="2" t="str">
        <f>Table19[[#This Row],[OUTCOMES MEASURES]]</f>
        <v>Number of adjusted cohort receiving an award at 4 years</v>
      </c>
      <c r="C3882" s="7">
        <f>Table19[[#This Row],[Growth Rate]]</f>
        <v>0.95731707317073167</v>
      </c>
      <c r="D3882">
        <f>Table20[[#This Row],[UNITID]]</f>
        <v>246354</v>
      </c>
      <c r="E3882" s="7">
        <f>Table20[[#This Row],[Growth Rate]]</f>
        <v>7.1428571428571425E-2</v>
      </c>
      <c r="F3882">
        <f>Table21[[#This Row],[UNITID]]</f>
        <v>246354</v>
      </c>
      <c r="G3882" s="21">
        <f>Table21[[#This Row],[Growth Rate]]</f>
        <v>-0.13846153846153847</v>
      </c>
      <c r="H3882">
        <f>Table5[[#This Row],[UNITID]]</f>
        <v>246354</v>
      </c>
      <c r="I3882" s="7">
        <f>Table5[[#This Row],[Growth Rate]]</f>
        <v>-0.12173913043478261</v>
      </c>
    </row>
    <row r="3883" spans="1:9" ht="14.25">
      <c r="A3883" s="63">
        <f>Table19[[#This Row],[UNITID]]</f>
        <v>246354</v>
      </c>
      <c r="B3883" s="148" t="str">
        <f>Table19[[#This Row],[OUTCOMES MEASURES]]</f>
        <v>Percent of adjusted cohort receiving an award at 4 years</v>
      </c>
      <c r="C3883" s="156">
        <f>Table19[[#This Row],[Growth Rate]]</f>
        <v>0.83333333333333337</v>
      </c>
      <c r="D3883">
        <f>Table20[[#This Row],[UNITID]]</f>
        <v>246354</v>
      </c>
      <c r="E3883" s="156">
        <f>Table20[[#This Row],[Growth Rate]]</f>
        <v>0.33333333333333331</v>
      </c>
      <c r="F3883">
        <f>Table21[[#This Row],[UNITID]]</f>
        <v>246354</v>
      </c>
      <c r="G3883" s="157">
        <f>Table21[[#This Row],[Growth Rate]]</f>
        <v>0.54545454545454541</v>
      </c>
      <c r="H3883">
        <f>Table5[[#This Row],[UNITID]]</f>
        <v>246354</v>
      </c>
      <c r="I3883" s="156">
        <f>Table5[[#This Row],[Growth Rate]]</f>
        <v>0</v>
      </c>
    </row>
    <row r="3884" spans="1:9" hidden="1">
      <c r="A3884">
        <f>Table19[[#This Row],[UNITID]]</f>
        <v>246354</v>
      </c>
      <c r="B3884" t="str">
        <f>Table19[[#This Row],[OUTCOMES MEASURES]]</f>
        <v>Number of adjusted cohort receiving a certificate at 6 years</v>
      </c>
      <c r="C3884" s="7">
        <f>Table19[[#This Row],[Growth Rate]]</f>
        <v>0.1</v>
      </c>
      <c r="D3884">
        <f>Table20[[#This Row],[UNITID]]</f>
        <v>246354</v>
      </c>
      <c r="E3884" s="7">
        <f>Table20[[#This Row],[Growth Rate]]</f>
        <v>1.3333333333333333</v>
      </c>
      <c r="F3884">
        <f>Table21[[#This Row],[UNITID]]</f>
        <v>246354</v>
      </c>
      <c r="G3884" s="7">
        <f>Table21[[#This Row],[Growth Rate]]</f>
        <v>-1</v>
      </c>
      <c r="H3884">
        <f>Table5[[#This Row],[UNITID]]</f>
        <v>246354</v>
      </c>
      <c r="I3884" s="7">
        <f>Table5[[#This Row],[Growth Rate]]</f>
        <v>-1</v>
      </c>
    </row>
    <row r="3885" spans="1:9" hidden="1">
      <c r="A3885">
        <f>Table19[[#This Row],[UNITID]]</f>
        <v>246354</v>
      </c>
      <c r="B3885" t="str">
        <f>Table19[[#This Row],[OUTCOMES MEASURES]]</f>
        <v>Number of adjusted cohort receiving an Associate's degree at 6 years</v>
      </c>
      <c r="C3885" s="7">
        <f>Table19[[#This Row],[Growth Rate]]</f>
        <v>0.71698113207547165</v>
      </c>
      <c r="D3885">
        <f>Table20[[#This Row],[UNITID]]</f>
        <v>246354</v>
      </c>
      <c r="E3885" s="7">
        <f>Table20[[#This Row],[Growth Rate]]</f>
        <v>-5.7971014492753624E-2</v>
      </c>
      <c r="F3885">
        <f>Table21[[#This Row],[UNITID]]</f>
        <v>246354</v>
      </c>
      <c r="G3885" s="7">
        <f>Table21[[#This Row],[Growth Rate]]</f>
        <v>-0.24675324675324675</v>
      </c>
      <c r="H3885">
        <f>Table5[[#This Row],[UNITID]]</f>
        <v>246354</v>
      </c>
      <c r="I3885" s="7">
        <f>Table5[[#This Row],[Growth Rate]]</f>
        <v>-0.17266187050359713</v>
      </c>
    </row>
    <row r="3886" spans="1:9" hidden="1">
      <c r="A3886">
        <f>Table19[[#This Row],[UNITID]]</f>
        <v>246354</v>
      </c>
      <c r="B3886" t="str">
        <f>Table19[[#This Row],[OUTCOMES MEASURES]]</f>
        <v>Number of adjusted cohort receiving a Bachelor's degree at 6 years</v>
      </c>
      <c r="C3886" s="7" t="str">
        <f>Table19[[#This Row],[Growth Rate]]</f>
        <v/>
      </c>
      <c r="D3886">
        <f>Table20[[#This Row],[UNITID]]</f>
        <v>246354</v>
      </c>
      <c r="E3886" s="7" t="str">
        <f>Table20[[#This Row],[Growth Rate]]</f>
        <v/>
      </c>
      <c r="F3886">
        <f>Table21[[#This Row],[UNITID]]</f>
        <v>246354</v>
      </c>
      <c r="G3886" s="7" t="str">
        <f>Table21[[#This Row],[Growth Rate]]</f>
        <v/>
      </c>
      <c r="H3886">
        <f>Table5[[#This Row],[UNITID]]</f>
        <v>246354</v>
      </c>
      <c r="I3886" s="7" t="str">
        <f>Table5[[#This Row],[Growth Rate]]</f>
        <v/>
      </c>
    </row>
    <row r="3887" spans="1:9" hidden="1">
      <c r="A3887">
        <f>Table19[[#This Row],[UNITID]]</f>
        <v>246354</v>
      </c>
      <c r="B3887" s="2" t="str">
        <f>Table19[[#This Row],[OUTCOMES MEASURES]]</f>
        <v>Number of adjusted cohort receiving an award at 6 years</v>
      </c>
      <c r="C3887" s="7">
        <f>Table19[[#This Row],[Growth Rate]]</f>
        <v>0.68918918918918914</v>
      </c>
      <c r="D3887">
        <f>Table20[[#This Row],[UNITID]]</f>
        <v>246354</v>
      </c>
      <c r="E3887" s="7">
        <f>Table20[[#This Row],[Growth Rate]]</f>
        <v>-2.8368794326241134E-2</v>
      </c>
      <c r="F3887">
        <f>Table21[[#This Row],[UNITID]]</f>
        <v>246354</v>
      </c>
      <c r="G3887" s="21">
        <f>Table21[[#This Row],[Growth Rate]]</f>
        <v>-0.26582278481012656</v>
      </c>
      <c r="H3887">
        <f>Table5[[#This Row],[UNITID]]</f>
        <v>246354</v>
      </c>
      <c r="I3887" s="7">
        <f>Table5[[#This Row],[Growth Rate]]</f>
        <v>-0.19014084507042253</v>
      </c>
    </row>
    <row r="3888" spans="1:9" ht="14.25">
      <c r="A3888" s="63">
        <f>Table19[[#This Row],[UNITID]]</f>
        <v>246354</v>
      </c>
      <c r="B3888" s="148" t="str">
        <f>Table19[[#This Row],[OUTCOMES MEASURES]]</f>
        <v>Percent of adjusted cohort receiving an award at 6 years</v>
      </c>
      <c r="C3888" s="156">
        <f>Table19[[#This Row],[Growth Rate]]</f>
        <v>0.625</v>
      </c>
      <c r="D3888">
        <f>Table20[[#This Row],[UNITID]]</f>
        <v>246354</v>
      </c>
      <c r="E3888" s="156">
        <f>Table20[[#This Row],[Growth Rate]]</f>
        <v>0.18181818181818182</v>
      </c>
      <c r="F3888">
        <f>Table21[[#This Row],[UNITID]]</f>
        <v>246354</v>
      </c>
      <c r="G3888" s="157">
        <f>Table21[[#This Row],[Growth Rate]]</f>
        <v>0.29629629629629628</v>
      </c>
      <c r="H3888">
        <f>Table5[[#This Row],[UNITID]]</f>
        <v>246354</v>
      </c>
      <c r="I3888" s="156">
        <f>Table5[[#This Row],[Growth Rate]]</f>
        <v>0</v>
      </c>
    </row>
    <row r="3889" spans="1:9" hidden="1">
      <c r="A3889">
        <f>Table19[[#This Row],[UNITID]]</f>
        <v>246354</v>
      </c>
      <c r="B3889" t="str">
        <f>Table19[[#This Row],[OUTCOMES MEASURES]]</f>
        <v>Number of adjusted cohort receiving a certificate at 8 years</v>
      </c>
      <c r="C3889" s="7">
        <f>Table19[[#This Row],[Growth Rate]]</f>
        <v>0.1111111111111111</v>
      </c>
      <c r="D3889">
        <f>Table20[[#This Row],[UNITID]]</f>
        <v>246354</v>
      </c>
      <c r="E3889" s="7">
        <f>Table20[[#This Row],[Growth Rate]]</f>
        <v>1</v>
      </c>
      <c r="F3889">
        <f>Table21[[#This Row],[UNITID]]</f>
        <v>246354</v>
      </c>
      <c r="G3889" s="7">
        <f>Table21[[#This Row],[Growth Rate]]</f>
        <v>-1</v>
      </c>
      <c r="H3889">
        <f>Table5[[#This Row],[UNITID]]</f>
        <v>246354</v>
      </c>
      <c r="I3889" s="7">
        <f>Table5[[#This Row],[Growth Rate]]</f>
        <v>-1</v>
      </c>
    </row>
    <row r="3890" spans="1:9" hidden="1">
      <c r="A3890">
        <f>Table19[[#This Row],[UNITID]]</f>
        <v>246354</v>
      </c>
      <c r="B3890" t="str">
        <f>Table19[[#This Row],[OUTCOMES MEASURES]]</f>
        <v>Number of adjusted cohort receiving an Associate's degree at 8 years</v>
      </c>
      <c r="C3890" s="7">
        <f>Table19[[#This Row],[Growth Rate]]</f>
        <v>0.58577405857740583</v>
      </c>
      <c r="D3890">
        <f>Table20[[#This Row],[UNITID]]</f>
        <v>246354</v>
      </c>
      <c r="E3890" s="7">
        <f>Table20[[#This Row],[Growth Rate]]</f>
        <v>-6.3694267515923567E-2</v>
      </c>
      <c r="F3890">
        <f>Table21[[#This Row],[UNITID]]</f>
        <v>246354</v>
      </c>
      <c r="G3890" s="7">
        <f>Table21[[#This Row],[Growth Rate]]</f>
        <v>-0.20253164556962025</v>
      </c>
      <c r="H3890">
        <f>Table5[[#This Row],[UNITID]]</f>
        <v>246354</v>
      </c>
      <c r="I3890" s="7">
        <f>Table5[[#This Row],[Growth Rate]]</f>
        <v>-0.24683544303797469</v>
      </c>
    </row>
    <row r="3891" spans="1:9" hidden="1">
      <c r="A3891">
        <f>Table19[[#This Row],[UNITID]]</f>
        <v>246354</v>
      </c>
      <c r="B3891" t="str">
        <f>Table19[[#This Row],[OUTCOMES MEASURES]]</f>
        <v>Number of adjusted cohort receiving a Bachelor's degree at 8 years</v>
      </c>
      <c r="C3891" s="7" t="str">
        <f>Table19[[#This Row],[Growth Rate]]</f>
        <v/>
      </c>
      <c r="D3891">
        <f>Table20[[#This Row],[UNITID]]</f>
        <v>246354</v>
      </c>
      <c r="E3891" s="7" t="str">
        <f>Table20[[#This Row],[Growth Rate]]</f>
        <v/>
      </c>
      <c r="F3891">
        <f>Table21[[#This Row],[UNITID]]</f>
        <v>246354</v>
      </c>
      <c r="G3891" s="7" t="str">
        <f>Table21[[#This Row],[Growth Rate]]</f>
        <v/>
      </c>
      <c r="H3891">
        <f>Table5[[#This Row],[UNITID]]</f>
        <v>246354</v>
      </c>
      <c r="I3891" s="7" t="str">
        <f>Table5[[#This Row],[Growth Rate]]</f>
        <v/>
      </c>
    </row>
    <row r="3892" spans="1:9" hidden="1">
      <c r="A3892">
        <f>Table19[[#This Row],[UNITID]]</f>
        <v>246354</v>
      </c>
      <c r="B3892" t="str">
        <f>Table19[[#This Row],[OUTCOMES MEASURES]]</f>
        <v>Number of adjusted cohort receiving an award at 8 years</v>
      </c>
      <c r="C3892" s="7">
        <f>Table19[[#This Row],[Growth Rate]]</f>
        <v>0.56854838709677424</v>
      </c>
      <c r="D3892">
        <f>Table20[[#This Row],[UNITID]]</f>
        <v>246354</v>
      </c>
      <c r="E3892" s="7">
        <f>Table20[[#This Row],[Growth Rate]]</f>
        <v>-4.3749999999999997E-2</v>
      </c>
      <c r="F3892">
        <f>Table21[[#This Row],[UNITID]]</f>
        <v>246354</v>
      </c>
      <c r="G3892" s="7">
        <f>Table21[[#This Row],[Growth Rate]]</f>
        <v>-0.22222222222222221</v>
      </c>
      <c r="H3892">
        <f>Table5[[#This Row],[UNITID]]</f>
        <v>246354</v>
      </c>
      <c r="I3892" s="7">
        <f>Table5[[#This Row],[Growth Rate]]</f>
        <v>-0.25624999999999998</v>
      </c>
    </row>
    <row r="3893" spans="1:9" hidden="1">
      <c r="A3893">
        <f>Table19[[#This Row],[UNITID]]</f>
        <v>246354</v>
      </c>
      <c r="B3893" t="str">
        <f>Table19[[#This Row],[OUTCOMES MEASURES]]</f>
        <v>Number of adjusted cohort still enrolled at your institution at 8 years</v>
      </c>
      <c r="C3893" s="7">
        <f>Table19[[#This Row],[Growth Rate]]</f>
        <v>-0.2</v>
      </c>
      <c r="D3893">
        <f>Table20[[#This Row],[UNITID]]</f>
        <v>246354</v>
      </c>
      <c r="E3893" s="7">
        <f>Table20[[#This Row],[Growth Rate]]</f>
        <v>-0.3</v>
      </c>
      <c r="F3893">
        <f>Table21[[#This Row],[UNITID]]</f>
        <v>246354</v>
      </c>
      <c r="G3893" s="7">
        <f>Table21[[#This Row],[Growth Rate]]</f>
        <v>-0.66666666666666663</v>
      </c>
      <c r="H3893">
        <f>Table5[[#This Row],[UNITID]]</f>
        <v>246354</v>
      </c>
      <c r="I3893" s="7">
        <f>Table5[[#This Row],[Growth Rate]]</f>
        <v>-0.33333333333333331</v>
      </c>
    </row>
    <row r="3894" spans="1:9" hidden="1">
      <c r="A3894">
        <f>Table19[[#This Row],[UNITID]]</f>
        <v>246354</v>
      </c>
      <c r="B3894" t="str">
        <f>Table19[[#This Row],[OUTCOMES MEASURES]]</f>
        <v>Number of adjusted cohort who enrolled subsequently at another institution at 8 years</v>
      </c>
      <c r="C3894" s="7">
        <f>Table19[[#This Row],[Growth Rate]]</f>
        <v>-0.24644549763033174</v>
      </c>
      <c r="D3894">
        <f>Table20[[#This Row],[UNITID]]</f>
        <v>246354</v>
      </c>
      <c r="E3894" s="7">
        <f>Table20[[#This Row],[Growth Rate]]</f>
        <v>-0.26106194690265488</v>
      </c>
      <c r="F3894">
        <f>Table21[[#This Row],[UNITID]]</f>
        <v>246354</v>
      </c>
      <c r="G3894" s="7">
        <f>Table21[[#This Row],[Growth Rate]]</f>
        <v>-0.45054945054945056</v>
      </c>
      <c r="H3894">
        <f>Table5[[#This Row],[UNITID]]</f>
        <v>246354</v>
      </c>
      <c r="I3894" s="7">
        <f>Table5[[#This Row],[Growth Rate]]</f>
        <v>9.2207792207792211E-2</v>
      </c>
    </row>
    <row r="3895" spans="1:9" hidden="1">
      <c r="A3895">
        <f>Table19[[#This Row],[UNITID]]</f>
        <v>246354</v>
      </c>
      <c r="B3895" s="2" t="str">
        <f>Table19[[#This Row],[OUTCOMES MEASURES]]</f>
        <v>Number of adjusted cohort whose subsequent enrollment status is unknown at 8 years</v>
      </c>
      <c r="C3895" s="8">
        <f>Table19[[#This Row],[Growth Rate]]</f>
        <v>-6.4665127020785224E-2</v>
      </c>
      <c r="D3895">
        <f>Table20[[#This Row],[UNITID]]</f>
        <v>246354</v>
      </c>
      <c r="E3895" s="7">
        <f>Table20[[#This Row],[Growth Rate]]</f>
        <v>-0.17210682492581603</v>
      </c>
      <c r="F3895">
        <f>Table21[[#This Row],[UNITID]]</f>
        <v>246354</v>
      </c>
      <c r="G3895" s="7">
        <f>Table21[[#This Row],[Growth Rate]]</f>
        <v>-0.55833333333333335</v>
      </c>
      <c r="H3895">
        <f>Table5[[#This Row],[UNITID]]</f>
        <v>246354</v>
      </c>
      <c r="I3895" s="7">
        <f>Table5[[#This Row],[Growth Rate]]</f>
        <v>-0.37232289950576608</v>
      </c>
    </row>
    <row r="3896" spans="1:9" hidden="1">
      <c r="A3896">
        <f>Table19[[#This Row],[UNITID]]</f>
        <v>246354</v>
      </c>
      <c r="B3896" s="2" t="str">
        <f>Table19[[#This Row],[OUTCOMES MEASURES]]</f>
        <v>Number of adjusted cohort who did not receive an award from your institution at 8 years</v>
      </c>
      <c r="C3896" s="7">
        <f>Table19[[#This Row],[Growth Rate]]</f>
        <v>-0.125948406676783</v>
      </c>
      <c r="D3896">
        <f>Table20[[#This Row],[UNITID]]</f>
        <v>246354</v>
      </c>
      <c r="E3896" s="7">
        <f>Table20[[#This Row],[Growth Rate]]</f>
        <v>-0.20942408376963351</v>
      </c>
      <c r="F3896">
        <f>Table21[[#This Row],[UNITID]]</f>
        <v>246354</v>
      </c>
      <c r="G3896" s="21">
        <f>Table21[[#This Row],[Growth Rate]]</f>
        <v>-0.51401869158878499</v>
      </c>
      <c r="H3896">
        <f>Table5[[#This Row],[UNITID]]</f>
        <v>246354</v>
      </c>
      <c r="I3896" s="7">
        <f>Table5[[#This Row],[Growth Rate]]</f>
        <v>-0.11447084233261338</v>
      </c>
    </row>
    <row r="3897" spans="1:9" ht="14.25">
      <c r="A3897" s="63">
        <f>Table19[[#This Row],[UNITID]]</f>
        <v>246354</v>
      </c>
      <c r="B3897" s="148" t="str">
        <f>Table19[[#This Row],[OUTCOMES MEASURES]]</f>
        <v>Percent of adjusted cohort receiving an award at 8 years</v>
      </c>
      <c r="C3897" s="156">
        <f>Table19[[#This Row],[Growth Rate]]</f>
        <v>0.48148148148148145</v>
      </c>
      <c r="D3897">
        <f>Table20[[#This Row],[UNITID]]</f>
        <v>246354</v>
      </c>
      <c r="E3897" s="156">
        <f>Table20[[#This Row],[Growth Rate]]</f>
        <v>0.16666666666666666</v>
      </c>
      <c r="F3897">
        <f>Table21[[#This Row],[UNITID]]</f>
        <v>246354</v>
      </c>
      <c r="G3897" s="157">
        <f>Table21[[#This Row],[Growth Rate]]</f>
        <v>0.40740740740740738</v>
      </c>
      <c r="H3897">
        <f>Table5[[#This Row],[UNITID]]</f>
        <v>246354</v>
      </c>
      <c r="I3897" s="156">
        <f>Table5[[#This Row],[Growth Rate]]</f>
        <v>-0.1</v>
      </c>
    </row>
    <row r="3898" spans="1:9" hidden="1">
      <c r="A3898">
        <f>Table19[[#This Row],[UNITID]]</f>
        <v>246354</v>
      </c>
      <c r="B3898" s="2" t="str">
        <f>Table19[[#This Row],[OUTCOMES MEASURES]]</f>
        <v>Percent of adjusted cohort still or subsequently enrolled at 8 years</v>
      </c>
      <c r="C3898" s="8">
        <f>Table19[[#This Row],[Growth Rate]]</f>
        <v>-0.28000000000000003</v>
      </c>
      <c r="D3898">
        <f>Table20[[#This Row],[UNITID]]</f>
        <v>246354</v>
      </c>
      <c r="E3898" s="7">
        <f>Table20[[#This Row],[Growth Rate]]</f>
        <v>-8.3333333333333329E-2</v>
      </c>
      <c r="F3898">
        <f>Table21[[#This Row],[UNITID]]</f>
        <v>246354</v>
      </c>
      <c r="G3898" s="21">
        <f>Table21[[#This Row],[Growth Rate]]</f>
        <v>-3.125E-2</v>
      </c>
      <c r="H3898">
        <f>Table5[[#This Row],[UNITID]]</f>
        <v>246354</v>
      </c>
      <c r="I3898" s="7">
        <f>Table5[[#This Row],[Growth Rate]]</f>
        <v>0.26</v>
      </c>
    </row>
    <row r="3899" spans="1:9" ht="14.25">
      <c r="A3899" s="63">
        <f>Table19[[#This Row],[UNITID]]</f>
        <v>246354</v>
      </c>
      <c r="B3899" s="148" t="str">
        <f>Table19[[#This Row],[OUTCOMES MEASURES]]</f>
        <v>Percent of adjusted cohort still enrolled at your institution at 8 years</v>
      </c>
      <c r="C3899" s="156">
        <f>Table19[[#This Row],[Growth Rate]]</f>
        <v>-0.5</v>
      </c>
      <c r="D3899">
        <f>Table20[[#This Row],[UNITID]]</f>
        <v>246354</v>
      </c>
      <c r="E3899" s="156">
        <f>Table20[[#This Row],[Growth Rate]]</f>
        <v>-0.5</v>
      </c>
      <c r="F3899">
        <f>Table21[[#This Row],[UNITID]]</f>
        <v>246354</v>
      </c>
      <c r="G3899" s="158">
        <f>Table21[[#This Row],[Growth Rate]]</f>
        <v>0</v>
      </c>
      <c r="H3899">
        <f>Table5[[#This Row],[UNITID]]</f>
        <v>246354</v>
      </c>
      <c r="I3899" s="156">
        <f>Table5[[#This Row],[Growth Rate]]</f>
        <v>0</v>
      </c>
    </row>
    <row r="3900" spans="1:9" ht="14.25">
      <c r="A3900" s="63">
        <f>Table19[[#This Row],[UNITID]]</f>
        <v>246354</v>
      </c>
      <c r="B3900" s="148" t="str">
        <f>Table19[[#This Row],[OUTCOMES MEASURES]]</f>
        <v>Percent of adjusted cohort enrolled subsequently at another institution at 8 years</v>
      </c>
      <c r="C3900" s="156">
        <f>Table19[[#This Row],[Growth Rate]]</f>
        <v>-0.30434782608695654</v>
      </c>
      <c r="D3900">
        <f>Table20[[#This Row],[UNITID]]</f>
        <v>246354</v>
      </c>
      <c r="E3900" s="64">
        <f>Table20[[#This Row],[Growth Rate]]</f>
        <v>-8.5714285714285715E-2</v>
      </c>
      <c r="F3900">
        <f>Table21[[#This Row],[UNITID]]</f>
        <v>246354</v>
      </c>
      <c r="G3900" s="158">
        <f>Table21[[#This Row],[Growth Rate]]</f>
        <v>-3.2258064516129031E-2</v>
      </c>
      <c r="H3900">
        <f>Table5[[#This Row],[UNITID]]</f>
        <v>246354</v>
      </c>
      <c r="I3900" s="64">
        <f>Table5[[#This Row],[Growth Rate]]</f>
        <v>0.24</v>
      </c>
    </row>
    <row r="3901" spans="1:9" hidden="1">
      <c r="A3901">
        <f>Table19[[#This Row],[UNITID]]</f>
        <v>246354</v>
      </c>
      <c r="B3901" s="2" t="str">
        <f>Table19[[#This Row],[OUTCOMES MEASURES]]</f>
        <v>Percent of adjusted cohort enrollment status unknown at 8 years</v>
      </c>
      <c r="C3901" s="8">
        <f>Table19[[#This Row],[Growth Rate]]</f>
        <v>-0.125</v>
      </c>
      <c r="D3901">
        <f>Table20[[#This Row],[UNITID]]</f>
        <v>246354</v>
      </c>
      <c r="E3901" s="8">
        <f>Table20[[#This Row],[Growth Rate]]</f>
        <v>1.9230769230769232E-2</v>
      </c>
      <c r="F3901">
        <f>Table21[[#This Row],[UNITID]]</f>
        <v>246354</v>
      </c>
      <c r="G3901" s="8">
        <f>Table21[[#This Row],[Growth Rate]]</f>
        <v>-0.21951219512195122</v>
      </c>
      <c r="H3901">
        <f>Table5[[#This Row],[UNITID]]</f>
        <v>246354</v>
      </c>
      <c r="I3901" s="8">
        <f>Table5[[#This Row],[Growth Rate]]</f>
        <v>-0.28205128205128205</v>
      </c>
    </row>
    <row r="3902" spans="1:9" hidden="1">
      <c r="A3902">
        <f>Table19[[#This Row],[UNITID]]</f>
        <v>260372</v>
      </c>
      <c r="B3902" s="2" t="str">
        <f>Table19[[#This Row],[OUTCOMES MEASURES]]</f>
        <v>First-Time, Full-Time Cohort</v>
      </c>
      <c r="C3902" s="8">
        <f>Table19[[#This Row],[Growth Rate]]</f>
        <v>-0.56140350877192979</v>
      </c>
      <c r="D3902">
        <f>Table20[[#This Row],[UNITID]]</f>
        <v>260372</v>
      </c>
      <c r="E3902" s="8">
        <f>Table20[[#This Row],[Growth Rate]]</f>
        <v>-0.54385964912280704</v>
      </c>
      <c r="F3902">
        <f>Table21[[#This Row],[UNITID]]</f>
        <v>260372</v>
      </c>
      <c r="G3902" s="8">
        <f>Table21[[#This Row],[Growth Rate]]</f>
        <v>-0.86956521739130432</v>
      </c>
      <c r="H3902">
        <f>Table5[[#This Row],[UNITID]]</f>
        <v>260372</v>
      </c>
      <c r="I3902" s="8">
        <f>Table5[[#This Row],[Growth Rate]]</f>
        <v>-0.58823529411764708</v>
      </c>
    </row>
    <row r="3903" spans="1:9" hidden="1">
      <c r="A3903">
        <f>Table19[[#This Row],[UNITID]]</f>
        <v>260372</v>
      </c>
      <c r="B3903" t="str">
        <f>Table19[[#This Row],[OUTCOMES MEASURES]]</f>
        <v>Exclusions to cohort</v>
      </c>
      <c r="C3903" s="7">
        <f>Table19[[#This Row],[Growth Rate]]</f>
        <v>-1</v>
      </c>
      <c r="D3903">
        <f>Table20[[#This Row],[UNITID]]</f>
        <v>260372</v>
      </c>
      <c r="E3903" s="7" t="str">
        <f>Table20[[#This Row],[Growth Rate]]</f>
        <v/>
      </c>
      <c r="F3903">
        <f>Table21[[#This Row],[UNITID]]</f>
        <v>260372</v>
      </c>
      <c r="G3903" s="7" t="str">
        <f>Table21[[#This Row],[Growth Rate]]</f>
        <v/>
      </c>
      <c r="H3903">
        <f>Table5[[#This Row],[UNITID]]</f>
        <v>260372</v>
      </c>
      <c r="I3903" s="7" t="str">
        <f>Table5[[#This Row],[Growth Rate]]</f>
        <v/>
      </c>
    </row>
    <row r="3904" spans="1:9" ht="14.25">
      <c r="A3904" s="63">
        <f>Table19[[#This Row],[UNITID]]</f>
        <v>260372</v>
      </c>
      <c r="B3904" s="63" t="str">
        <f>Table19[[#This Row],[OUTCOMES MEASURES]]</f>
        <v>Adjusted cohort</v>
      </c>
      <c r="C3904" s="64">
        <f>Table19[[#This Row],[Growth Rate]]</f>
        <v>-0.54545454545454541</v>
      </c>
      <c r="D3904">
        <f>Table20[[#This Row],[UNITID]]</f>
        <v>260372</v>
      </c>
      <c r="E3904" s="64">
        <f>Table20[[#This Row],[Growth Rate]]</f>
        <v>-0.54385964912280704</v>
      </c>
      <c r="F3904">
        <f>Table21[[#This Row],[UNITID]]</f>
        <v>260372</v>
      </c>
      <c r="G3904" s="155">
        <f>Table21[[#This Row],[Growth Rate]]</f>
        <v>-0.86956521739130432</v>
      </c>
      <c r="H3904">
        <f>Table5[[#This Row],[UNITID]]</f>
        <v>260372</v>
      </c>
      <c r="I3904" s="64">
        <f>Table5[[#This Row],[Growth Rate]]</f>
        <v>-0.58823529411764708</v>
      </c>
    </row>
    <row r="3905" spans="1:9" hidden="1">
      <c r="A3905">
        <f>Table19[[#This Row],[UNITID]]</f>
        <v>260372</v>
      </c>
      <c r="B3905" t="str">
        <f>Table19[[#This Row],[OUTCOMES MEASURES]]</f>
        <v>Number of adjusted cohort receiving a certificate at 4 years</v>
      </c>
      <c r="C3905" s="7">
        <f>Table19[[#This Row],[Growth Rate]]</f>
        <v>-1</v>
      </c>
      <c r="D3905">
        <f>Table20[[#This Row],[UNITID]]</f>
        <v>260372</v>
      </c>
      <c r="E3905" s="7" t="str">
        <f>Table20[[#This Row],[Growth Rate]]</f>
        <v/>
      </c>
      <c r="F3905">
        <f>Table21[[#This Row],[UNITID]]</f>
        <v>260372</v>
      </c>
      <c r="G3905" s="7" t="str">
        <f>Table21[[#This Row],[Growth Rate]]</f>
        <v/>
      </c>
      <c r="H3905">
        <f>Table5[[#This Row],[UNITID]]</f>
        <v>260372</v>
      </c>
      <c r="I3905" s="7" t="str">
        <f>Table5[[#This Row],[Growth Rate]]</f>
        <v/>
      </c>
    </row>
    <row r="3906" spans="1:9" hidden="1">
      <c r="A3906">
        <f>Table19[[#This Row],[UNITID]]</f>
        <v>260372</v>
      </c>
      <c r="B3906" t="str">
        <f>Table19[[#This Row],[OUTCOMES MEASURES]]</f>
        <v>Number of adjusted cohort receiving an Associate's degree at 4 years</v>
      </c>
      <c r="C3906" s="7">
        <f>Table19[[#This Row],[Growth Rate]]</f>
        <v>-1</v>
      </c>
      <c r="D3906">
        <f>Table20[[#This Row],[UNITID]]</f>
        <v>260372</v>
      </c>
      <c r="E3906" s="7" t="str">
        <f>Table20[[#This Row],[Growth Rate]]</f>
        <v/>
      </c>
      <c r="F3906">
        <f>Table21[[#This Row],[UNITID]]</f>
        <v>260372</v>
      </c>
      <c r="G3906" s="7" t="str">
        <f>Table21[[#This Row],[Growth Rate]]</f>
        <v/>
      </c>
      <c r="H3906">
        <f>Table5[[#This Row],[UNITID]]</f>
        <v>260372</v>
      </c>
      <c r="I3906" s="7" t="str">
        <f>Table5[[#This Row],[Growth Rate]]</f>
        <v/>
      </c>
    </row>
    <row r="3907" spans="1:9" hidden="1">
      <c r="A3907">
        <f>Table19[[#This Row],[UNITID]]</f>
        <v>260372</v>
      </c>
      <c r="B3907" t="str">
        <f>Table19[[#This Row],[OUTCOMES MEASURES]]</f>
        <v>Number of adjusted cohort receiving a Bachelor's degree at 4 years</v>
      </c>
      <c r="C3907" s="7" t="str">
        <f>Table19[[#This Row],[Growth Rate]]</f>
        <v/>
      </c>
      <c r="D3907">
        <f>Table20[[#This Row],[UNITID]]</f>
        <v>260372</v>
      </c>
      <c r="E3907" s="7" t="str">
        <f>Table20[[#This Row],[Growth Rate]]</f>
        <v/>
      </c>
      <c r="F3907">
        <f>Table21[[#This Row],[UNITID]]</f>
        <v>260372</v>
      </c>
      <c r="G3907" s="7" t="str">
        <f>Table21[[#This Row],[Growth Rate]]</f>
        <v/>
      </c>
      <c r="H3907">
        <f>Table5[[#This Row],[UNITID]]</f>
        <v>260372</v>
      </c>
      <c r="I3907" s="7" t="str">
        <f>Table5[[#This Row],[Growth Rate]]</f>
        <v/>
      </c>
    </row>
    <row r="3908" spans="1:9" hidden="1">
      <c r="A3908">
        <f>Table19[[#This Row],[UNITID]]</f>
        <v>260372</v>
      </c>
      <c r="B3908" s="2" t="str">
        <f>Table19[[#This Row],[OUTCOMES MEASURES]]</f>
        <v>Number of adjusted cohort receiving an award at 4 years</v>
      </c>
      <c r="C3908" s="7">
        <f>Table19[[#This Row],[Growth Rate]]</f>
        <v>-1</v>
      </c>
      <c r="D3908">
        <f>Table20[[#This Row],[UNITID]]</f>
        <v>260372</v>
      </c>
      <c r="E3908" s="7" t="str">
        <f>Table20[[#This Row],[Growth Rate]]</f>
        <v/>
      </c>
      <c r="F3908">
        <f>Table21[[#This Row],[UNITID]]</f>
        <v>260372</v>
      </c>
      <c r="G3908" s="21" t="str">
        <f>Table21[[#This Row],[Growth Rate]]</f>
        <v/>
      </c>
      <c r="H3908">
        <f>Table5[[#This Row],[UNITID]]</f>
        <v>260372</v>
      </c>
      <c r="I3908" s="7" t="str">
        <f>Table5[[#This Row],[Growth Rate]]</f>
        <v/>
      </c>
    </row>
    <row r="3909" spans="1:9" ht="14.25">
      <c r="A3909" s="63">
        <f>Table19[[#This Row],[UNITID]]</f>
        <v>260372</v>
      </c>
      <c r="B3909" s="148" t="str">
        <f>Table19[[#This Row],[OUTCOMES MEASURES]]</f>
        <v>Percent of adjusted cohort receiving an award at 4 years</v>
      </c>
      <c r="C3909" s="156">
        <f>Table19[[#This Row],[Growth Rate]]</f>
        <v>-1</v>
      </c>
      <c r="D3909">
        <f>Table20[[#This Row],[UNITID]]</f>
        <v>260372</v>
      </c>
      <c r="E3909" s="156" t="str">
        <f>Table20[[#This Row],[Growth Rate]]</f>
        <v/>
      </c>
      <c r="F3909">
        <f>Table21[[#This Row],[UNITID]]</f>
        <v>260372</v>
      </c>
      <c r="G3909" s="157" t="str">
        <f>Table21[[#This Row],[Growth Rate]]</f>
        <v/>
      </c>
      <c r="H3909">
        <f>Table5[[#This Row],[UNITID]]</f>
        <v>260372</v>
      </c>
      <c r="I3909" s="156" t="str">
        <f>Table5[[#This Row],[Growth Rate]]</f>
        <v/>
      </c>
    </row>
    <row r="3910" spans="1:9" hidden="1">
      <c r="A3910">
        <f>Table19[[#This Row],[UNITID]]</f>
        <v>260372</v>
      </c>
      <c r="B3910" t="str">
        <f>Table19[[#This Row],[OUTCOMES MEASURES]]</f>
        <v>Number of adjusted cohort receiving a certificate at 6 years</v>
      </c>
      <c r="C3910" s="7" t="str">
        <f>Table19[[#This Row],[Growth Rate]]</f>
        <v/>
      </c>
      <c r="D3910">
        <f>Table20[[#This Row],[UNITID]]</f>
        <v>260372</v>
      </c>
      <c r="E3910" s="7" t="str">
        <f>Table20[[#This Row],[Growth Rate]]</f>
        <v/>
      </c>
      <c r="F3910">
        <f>Table21[[#This Row],[UNITID]]</f>
        <v>260372</v>
      </c>
      <c r="G3910" s="7" t="str">
        <f>Table21[[#This Row],[Growth Rate]]</f>
        <v/>
      </c>
      <c r="H3910">
        <f>Table5[[#This Row],[UNITID]]</f>
        <v>260372</v>
      </c>
      <c r="I3910" s="7" t="str">
        <f>Table5[[#This Row],[Growth Rate]]</f>
        <v/>
      </c>
    </row>
    <row r="3911" spans="1:9" hidden="1">
      <c r="A3911">
        <f>Table19[[#This Row],[UNITID]]</f>
        <v>260372</v>
      </c>
      <c r="B3911" t="str">
        <f>Table19[[#This Row],[OUTCOMES MEASURES]]</f>
        <v>Number of adjusted cohort receiving an Associate's degree at 6 years</v>
      </c>
      <c r="C3911" s="7">
        <f>Table19[[#This Row],[Growth Rate]]</f>
        <v>-1</v>
      </c>
      <c r="D3911">
        <f>Table20[[#This Row],[UNITID]]</f>
        <v>260372</v>
      </c>
      <c r="E3911" s="7" t="str">
        <f>Table20[[#This Row],[Growth Rate]]</f>
        <v/>
      </c>
      <c r="F3911">
        <f>Table21[[#This Row],[UNITID]]</f>
        <v>260372</v>
      </c>
      <c r="G3911" s="7" t="str">
        <f>Table21[[#This Row],[Growth Rate]]</f>
        <v/>
      </c>
      <c r="H3911">
        <f>Table5[[#This Row],[UNITID]]</f>
        <v>260372</v>
      </c>
      <c r="I3911" s="7" t="str">
        <f>Table5[[#This Row],[Growth Rate]]</f>
        <v/>
      </c>
    </row>
    <row r="3912" spans="1:9" hidden="1">
      <c r="A3912">
        <f>Table19[[#This Row],[UNITID]]</f>
        <v>260372</v>
      </c>
      <c r="B3912" t="str">
        <f>Table19[[#This Row],[OUTCOMES MEASURES]]</f>
        <v>Number of adjusted cohort receiving a Bachelor's degree at 6 years</v>
      </c>
      <c r="C3912" s="7" t="str">
        <f>Table19[[#This Row],[Growth Rate]]</f>
        <v/>
      </c>
      <c r="D3912">
        <f>Table20[[#This Row],[UNITID]]</f>
        <v>260372</v>
      </c>
      <c r="E3912" s="7" t="str">
        <f>Table20[[#This Row],[Growth Rate]]</f>
        <v/>
      </c>
      <c r="F3912">
        <f>Table21[[#This Row],[UNITID]]</f>
        <v>260372</v>
      </c>
      <c r="G3912" s="7" t="str">
        <f>Table21[[#This Row],[Growth Rate]]</f>
        <v/>
      </c>
      <c r="H3912">
        <f>Table5[[#This Row],[UNITID]]</f>
        <v>260372</v>
      </c>
      <c r="I3912" s="7" t="str">
        <f>Table5[[#This Row],[Growth Rate]]</f>
        <v/>
      </c>
    </row>
    <row r="3913" spans="1:9" hidden="1">
      <c r="A3913">
        <f>Table19[[#This Row],[UNITID]]</f>
        <v>260372</v>
      </c>
      <c r="B3913" s="2" t="str">
        <f>Table19[[#This Row],[OUTCOMES MEASURES]]</f>
        <v>Number of adjusted cohort receiving an award at 6 years</v>
      </c>
      <c r="C3913" s="7">
        <f>Table19[[#This Row],[Growth Rate]]</f>
        <v>-1</v>
      </c>
      <c r="D3913">
        <f>Table20[[#This Row],[UNITID]]</f>
        <v>260372</v>
      </c>
      <c r="E3913" s="7" t="str">
        <f>Table20[[#This Row],[Growth Rate]]</f>
        <v/>
      </c>
      <c r="F3913">
        <f>Table21[[#This Row],[UNITID]]</f>
        <v>260372</v>
      </c>
      <c r="G3913" s="21" t="str">
        <f>Table21[[#This Row],[Growth Rate]]</f>
        <v/>
      </c>
      <c r="H3913">
        <f>Table5[[#This Row],[UNITID]]</f>
        <v>260372</v>
      </c>
      <c r="I3913" s="7" t="str">
        <f>Table5[[#This Row],[Growth Rate]]</f>
        <v/>
      </c>
    </row>
    <row r="3914" spans="1:9" ht="14.25">
      <c r="A3914" s="63">
        <f>Table19[[#This Row],[UNITID]]</f>
        <v>260372</v>
      </c>
      <c r="B3914" s="148" t="str">
        <f>Table19[[#This Row],[OUTCOMES MEASURES]]</f>
        <v>Percent of adjusted cohort receiving an award at 6 years</v>
      </c>
      <c r="C3914" s="156">
        <f>Table19[[#This Row],[Growth Rate]]</f>
        <v>-1</v>
      </c>
      <c r="D3914">
        <f>Table20[[#This Row],[UNITID]]</f>
        <v>260372</v>
      </c>
      <c r="E3914" s="156" t="str">
        <f>Table20[[#This Row],[Growth Rate]]</f>
        <v/>
      </c>
      <c r="F3914">
        <f>Table21[[#This Row],[UNITID]]</f>
        <v>260372</v>
      </c>
      <c r="G3914" s="157" t="str">
        <f>Table21[[#This Row],[Growth Rate]]</f>
        <v/>
      </c>
      <c r="H3914">
        <f>Table5[[#This Row],[UNITID]]</f>
        <v>260372</v>
      </c>
      <c r="I3914" s="156" t="str">
        <f>Table5[[#This Row],[Growth Rate]]</f>
        <v/>
      </c>
    </row>
    <row r="3915" spans="1:9" hidden="1">
      <c r="A3915">
        <f>Table19[[#This Row],[UNITID]]</f>
        <v>260372</v>
      </c>
      <c r="B3915" t="str">
        <f>Table19[[#This Row],[OUTCOMES MEASURES]]</f>
        <v>Number of adjusted cohort receiving a certificate at 8 years</v>
      </c>
      <c r="C3915" s="7">
        <f>Table19[[#This Row],[Growth Rate]]</f>
        <v>-1</v>
      </c>
      <c r="D3915">
        <f>Table20[[#This Row],[UNITID]]</f>
        <v>260372</v>
      </c>
      <c r="E3915" s="7" t="str">
        <f>Table20[[#This Row],[Growth Rate]]</f>
        <v/>
      </c>
      <c r="F3915">
        <f>Table21[[#This Row],[UNITID]]</f>
        <v>260372</v>
      </c>
      <c r="G3915" s="7">
        <f>Table21[[#This Row],[Growth Rate]]</f>
        <v>-1</v>
      </c>
      <c r="H3915">
        <f>Table5[[#This Row],[UNITID]]</f>
        <v>260372</v>
      </c>
      <c r="I3915" s="7" t="str">
        <f>Table5[[#This Row],[Growth Rate]]</f>
        <v/>
      </c>
    </row>
    <row r="3916" spans="1:9" hidden="1">
      <c r="A3916">
        <f>Table19[[#This Row],[UNITID]]</f>
        <v>260372</v>
      </c>
      <c r="B3916" t="str">
        <f>Table19[[#This Row],[OUTCOMES MEASURES]]</f>
        <v>Number of adjusted cohort receiving an Associate's degree at 8 years</v>
      </c>
      <c r="C3916" s="7">
        <f>Table19[[#This Row],[Growth Rate]]</f>
        <v>-1</v>
      </c>
      <c r="D3916">
        <f>Table20[[#This Row],[UNITID]]</f>
        <v>260372</v>
      </c>
      <c r="E3916" s="7" t="str">
        <f>Table20[[#This Row],[Growth Rate]]</f>
        <v/>
      </c>
      <c r="F3916">
        <f>Table21[[#This Row],[UNITID]]</f>
        <v>260372</v>
      </c>
      <c r="G3916" s="7" t="str">
        <f>Table21[[#This Row],[Growth Rate]]</f>
        <v/>
      </c>
      <c r="H3916">
        <f>Table5[[#This Row],[UNITID]]</f>
        <v>260372</v>
      </c>
      <c r="I3916" s="7" t="str">
        <f>Table5[[#This Row],[Growth Rate]]</f>
        <v/>
      </c>
    </row>
    <row r="3917" spans="1:9" hidden="1">
      <c r="A3917">
        <f>Table19[[#This Row],[UNITID]]</f>
        <v>260372</v>
      </c>
      <c r="B3917" t="str">
        <f>Table19[[#This Row],[OUTCOMES MEASURES]]</f>
        <v>Number of adjusted cohort receiving a Bachelor's degree at 8 years</v>
      </c>
      <c r="C3917" s="7" t="str">
        <f>Table19[[#This Row],[Growth Rate]]</f>
        <v/>
      </c>
      <c r="D3917">
        <f>Table20[[#This Row],[UNITID]]</f>
        <v>260372</v>
      </c>
      <c r="E3917" s="7" t="str">
        <f>Table20[[#This Row],[Growth Rate]]</f>
        <v/>
      </c>
      <c r="F3917">
        <f>Table21[[#This Row],[UNITID]]</f>
        <v>260372</v>
      </c>
      <c r="G3917" s="7" t="str">
        <f>Table21[[#This Row],[Growth Rate]]</f>
        <v/>
      </c>
      <c r="H3917">
        <f>Table5[[#This Row],[UNITID]]</f>
        <v>260372</v>
      </c>
      <c r="I3917" s="7" t="str">
        <f>Table5[[#This Row],[Growth Rate]]</f>
        <v/>
      </c>
    </row>
    <row r="3918" spans="1:9" hidden="1">
      <c r="A3918">
        <f>Table19[[#This Row],[UNITID]]</f>
        <v>260372</v>
      </c>
      <c r="B3918" t="str">
        <f>Table19[[#This Row],[OUTCOMES MEASURES]]</f>
        <v>Number of adjusted cohort receiving an award at 8 years</v>
      </c>
      <c r="C3918" s="7">
        <f>Table19[[#This Row],[Growth Rate]]</f>
        <v>-1</v>
      </c>
      <c r="D3918">
        <f>Table20[[#This Row],[UNITID]]</f>
        <v>260372</v>
      </c>
      <c r="E3918" s="7" t="str">
        <f>Table20[[#This Row],[Growth Rate]]</f>
        <v/>
      </c>
      <c r="F3918">
        <f>Table21[[#This Row],[UNITID]]</f>
        <v>260372</v>
      </c>
      <c r="G3918" s="7">
        <f>Table21[[#This Row],[Growth Rate]]</f>
        <v>-0.66666666666666663</v>
      </c>
      <c r="H3918">
        <f>Table5[[#This Row],[UNITID]]</f>
        <v>260372</v>
      </c>
      <c r="I3918" s="7" t="str">
        <f>Table5[[#This Row],[Growth Rate]]</f>
        <v/>
      </c>
    </row>
    <row r="3919" spans="1:9" hidden="1">
      <c r="A3919">
        <f>Table19[[#This Row],[UNITID]]</f>
        <v>260372</v>
      </c>
      <c r="B3919" t="str">
        <f>Table19[[#This Row],[OUTCOMES MEASURES]]</f>
        <v>Number of adjusted cohort still enrolled at your institution at 8 years</v>
      </c>
      <c r="C3919" s="7" t="str">
        <f>Table19[[#This Row],[Growth Rate]]</f>
        <v/>
      </c>
      <c r="D3919">
        <f>Table20[[#This Row],[UNITID]]</f>
        <v>260372</v>
      </c>
      <c r="E3919" s="7" t="str">
        <f>Table20[[#This Row],[Growth Rate]]</f>
        <v/>
      </c>
      <c r="F3919">
        <f>Table21[[#This Row],[UNITID]]</f>
        <v>260372</v>
      </c>
      <c r="G3919" s="7" t="str">
        <f>Table21[[#This Row],[Growth Rate]]</f>
        <v/>
      </c>
      <c r="H3919">
        <f>Table5[[#This Row],[UNITID]]</f>
        <v>260372</v>
      </c>
      <c r="I3919" s="7" t="str">
        <f>Table5[[#This Row],[Growth Rate]]</f>
        <v/>
      </c>
    </row>
    <row r="3920" spans="1:9" hidden="1">
      <c r="A3920">
        <f>Table19[[#This Row],[UNITID]]</f>
        <v>260372</v>
      </c>
      <c r="B3920" t="str">
        <f>Table19[[#This Row],[OUTCOMES MEASURES]]</f>
        <v>Number of adjusted cohort who enrolled subsequently at another institution at 8 years</v>
      </c>
      <c r="C3920" s="7" t="str">
        <f>Table19[[#This Row],[Growth Rate]]</f>
        <v/>
      </c>
      <c r="D3920">
        <f>Table20[[#This Row],[UNITID]]</f>
        <v>260372</v>
      </c>
      <c r="E3920" s="7" t="str">
        <f>Table20[[#This Row],[Growth Rate]]</f>
        <v/>
      </c>
      <c r="F3920">
        <f>Table21[[#This Row],[UNITID]]</f>
        <v>260372</v>
      </c>
      <c r="G3920" s="7" t="str">
        <f>Table21[[#This Row],[Growth Rate]]</f>
        <v/>
      </c>
      <c r="H3920">
        <f>Table5[[#This Row],[UNITID]]</f>
        <v>260372</v>
      </c>
      <c r="I3920" s="7" t="str">
        <f>Table5[[#This Row],[Growth Rate]]</f>
        <v/>
      </c>
    </row>
    <row r="3921" spans="1:9" hidden="1">
      <c r="A3921">
        <f>Table19[[#This Row],[UNITID]]</f>
        <v>260372</v>
      </c>
      <c r="B3921" s="2" t="str">
        <f>Table19[[#This Row],[OUTCOMES MEASURES]]</f>
        <v>Number of adjusted cohort whose subsequent enrollment status is unknown at 8 years</v>
      </c>
      <c r="C3921" s="8">
        <f>Table19[[#This Row],[Growth Rate]]</f>
        <v>-0.25</v>
      </c>
      <c r="D3921">
        <f>Table20[[#This Row],[UNITID]]</f>
        <v>260372</v>
      </c>
      <c r="E3921" s="7">
        <f>Table20[[#This Row],[Growth Rate]]</f>
        <v>-0.59649122807017541</v>
      </c>
      <c r="F3921">
        <f>Table21[[#This Row],[UNITID]]</f>
        <v>260372</v>
      </c>
      <c r="G3921" s="7">
        <f>Table21[[#This Row],[Growth Rate]]</f>
        <v>-0.88372093023255816</v>
      </c>
      <c r="H3921">
        <f>Table5[[#This Row],[UNITID]]</f>
        <v>260372</v>
      </c>
      <c r="I3921" s="7">
        <f>Table5[[#This Row],[Growth Rate]]</f>
        <v>-0.82352941176470584</v>
      </c>
    </row>
    <row r="3922" spans="1:9" hidden="1">
      <c r="A3922">
        <f>Table19[[#This Row],[UNITID]]</f>
        <v>260372</v>
      </c>
      <c r="B3922" s="2" t="str">
        <f>Table19[[#This Row],[OUTCOMES MEASURES]]</f>
        <v>Number of adjusted cohort who did not receive an award from your institution at 8 years</v>
      </c>
      <c r="C3922" s="7">
        <f>Table19[[#This Row],[Growth Rate]]</f>
        <v>-0.21875</v>
      </c>
      <c r="D3922">
        <f>Table20[[#This Row],[UNITID]]</f>
        <v>260372</v>
      </c>
      <c r="E3922" s="7">
        <f>Table20[[#This Row],[Growth Rate]]</f>
        <v>-0.59649122807017541</v>
      </c>
      <c r="F3922">
        <f>Table21[[#This Row],[UNITID]]</f>
        <v>260372</v>
      </c>
      <c r="G3922" s="21">
        <f>Table21[[#This Row],[Growth Rate]]</f>
        <v>-0.88372093023255816</v>
      </c>
      <c r="H3922">
        <f>Table5[[#This Row],[UNITID]]</f>
        <v>260372</v>
      </c>
      <c r="I3922" s="7">
        <f>Table5[[#This Row],[Growth Rate]]</f>
        <v>-0.82352941176470584</v>
      </c>
    </row>
    <row r="3923" spans="1:9" ht="14.25">
      <c r="A3923" s="63">
        <f>Table19[[#This Row],[UNITID]]</f>
        <v>260372</v>
      </c>
      <c r="B3923" s="148" t="str">
        <f>Table19[[#This Row],[OUTCOMES MEASURES]]</f>
        <v>Percent of adjusted cohort receiving an award at 8 years</v>
      </c>
      <c r="C3923" s="156">
        <f>Table19[[#This Row],[Growth Rate]]</f>
        <v>-1</v>
      </c>
      <c r="D3923">
        <f>Table20[[#This Row],[UNITID]]</f>
        <v>260372</v>
      </c>
      <c r="E3923" s="156" t="str">
        <f>Table20[[#This Row],[Growth Rate]]</f>
        <v/>
      </c>
      <c r="F3923">
        <f>Table21[[#This Row],[UNITID]]</f>
        <v>260372</v>
      </c>
      <c r="G3923" s="157">
        <f>Table21[[#This Row],[Growth Rate]]</f>
        <v>1.4285714285714286</v>
      </c>
      <c r="H3923">
        <f>Table5[[#This Row],[UNITID]]</f>
        <v>260372</v>
      </c>
      <c r="I3923" s="156" t="str">
        <f>Table5[[#This Row],[Growth Rate]]</f>
        <v/>
      </c>
    </row>
    <row r="3924" spans="1:9" hidden="1">
      <c r="A3924">
        <f>Table19[[#This Row],[UNITID]]</f>
        <v>260372</v>
      </c>
      <c r="B3924" s="2" t="str">
        <f>Table19[[#This Row],[OUTCOMES MEASURES]]</f>
        <v>Percent of adjusted cohort still or subsequently enrolled at 8 years</v>
      </c>
      <c r="C3924" s="8" t="str">
        <f>Table19[[#This Row],[Growth Rate]]</f>
        <v/>
      </c>
      <c r="D3924">
        <f>Table20[[#This Row],[UNITID]]</f>
        <v>260372</v>
      </c>
      <c r="E3924" s="7" t="str">
        <f>Table20[[#This Row],[Growth Rate]]</f>
        <v/>
      </c>
      <c r="F3924">
        <f>Table21[[#This Row],[UNITID]]</f>
        <v>260372</v>
      </c>
      <c r="G3924" s="21" t="str">
        <f>Table21[[#This Row],[Growth Rate]]</f>
        <v/>
      </c>
      <c r="H3924">
        <f>Table5[[#This Row],[UNITID]]</f>
        <v>260372</v>
      </c>
      <c r="I3924" s="7" t="str">
        <f>Table5[[#This Row],[Growth Rate]]</f>
        <v/>
      </c>
    </row>
    <row r="3925" spans="1:9" ht="14.25">
      <c r="A3925" s="63">
        <f>Table19[[#This Row],[UNITID]]</f>
        <v>260372</v>
      </c>
      <c r="B3925" s="148" t="str">
        <f>Table19[[#This Row],[OUTCOMES MEASURES]]</f>
        <v>Percent of adjusted cohort still enrolled at your institution at 8 years</v>
      </c>
      <c r="C3925" s="156" t="str">
        <f>Table19[[#This Row],[Growth Rate]]</f>
        <v/>
      </c>
      <c r="D3925">
        <f>Table20[[#This Row],[UNITID]]</f>
        <v>260372</v>
      </c>
      <c r="E3925" s="156" t="str">
        <f>Table20[[#This Row],[Growth Rate]]</f>
        <v/>
      </c>
      <c r="F3925">
        <f>Table21[[#This Row],[UNITID]]</f>
        <v>260372</v>
      </c>
      <c r="G3925" s="158" t="str">
        <f>Table21[[#This Row],[Growth Rate]]</f>
        <v/>
      </c>
      <c r="H3925">
        <f>Table5[[#This Row],[UNITID]]</f>
        <v>260372</v>
      </c>
      <c r="I3925" s="156" t="str">
        <f>Table5[[#This Row],[Growth Rate]]</f>
        <v/>
      </c>
    </row>
    <row r="3926" spans="1:9" ht="14.25">
      <c r="A3926" s="63">
        <f>Table19[[#This Row],[UNITID]]</f>
        <v>260372</v>
      </c>
      <c r="B3926" s="148" t="str">
        <f>Table19[[#This Row],[OUTCOMES MEASURES]]</f>
        <v>Percent of adjusted cohort enrolled subsequently at another institution at 8 years</v>
      </c>
      <c r="C3926" s="156" t="str">
        <f>Table19[[#This Row],[Growth Rate]]</f>
        <v/>
      </c>
      <c r="D3926">
        <f>Table20[[#This Row],[UNITID]]</f>
        <v>260372</v>
      </c>
      <c r="E3926" s="64" t="str">
        <f>Table20[[#This Row],[Growth Rate]]</f>
        <v/>
      </c>
      <c r="F3926">
        <f>Table21[[#This Row],[UNITID]]</f>
        <v>260372</v>
      </c>
      <c r="G3926" s="158" t="str">
        <f>Table21[[#This Row],[Growth Rate]]</f>
        <v/>
      </c>
      <c r="H3926">
        <f>Table5[[#This Row],[UNITID]]</f>
        <v>260372</v>
      </c>
      <c r="I3926" s="64" t="str">
        <f>Table5[[#This Row],[Growth Rate]]</f>
        <v/>
      </c>
    </row>
    <row r="3927" spans="1:9" hidden="1">
      <c r="A3927">
        <f>Table19[[#This Row],[UNITID]]</f>
        <v>260372</v>
      </c>
      <c r="B3927" s="2" t="str">
        <f>Table19[[#This Row],[OUTCOMES MEASURES]]</f>
        <v>Percent of adjusted cohort enrollment status unknown at 8 years</v>
      </c>
      <c r="C3927" s="8">
        <f>Table19[[#This Row],[Growth Rate]]</f>
        <v>0.65517241379310343</v>
      </c>
      <c r="D3927">
        <f>Table20[[#This Row],[UNITID]]</f>
        <v>260372</v>
      </c>
      <c r="E3927" s="8">
        <f>Table20[[#This Row],[Growth Rate]]</f>
        <v>-0.12</v>
      </c>
      <c r="F3927">
        <f>Table21[[#This Row],[UNITID]]</f>
        <v>260372</v>
      </c>
      <c r="G3927" s="8">
        <f>Table21[[#This Row],[Growth Rate]]</f>
        <v>-0.10752688172043011</v>
      </c>
      <c r="H3927">
        <f>Table5[[#This Row],[UNITID]]</f>
        <v>260372</v>
      </c>
      <c r="I3927" s="8">
        <f>Table5[[#This Row],[Growth Rate]]</f>
        <v>-0.56999999999999995</v>
      </c>
    </row>
    <row r="3928" spans="1:9" hidden="1">
      <c r="A3928">
        <f>Table19[[#This Row],[UNITID]]</f>
        <v>366340</v>
      </c>
      <c r="B3928" s="2" t="str">
        <f>Table19[[#This Row],[OUTCOMES MEASURES]]</f>
        <v>First-Time, Full-Time Cohort</v>
      </c>
      <c r="C3928" s="8">
        <f>Table19[[#This Row],[Growth Rate]]</f>
        <v>0.25</v>
      </c>
      <c r="D3928">
        <f>Table20[[#This Row],[UNITID]]</f>
        <v>366340</v>
      </c>
      <c r="E3928" s="8">
        <f>Table20[[#This Row],[Growth Rate]]</f>
        <v>2.4193548387096775</v>
      </c>
      <c r="F3928">
        <f>Table21[[#This Row],[UNITID]]</f>
        <v>366340</v>
      </c>
      <c r="G3928" s="8">
        <f>Table21[[#This Row],[Growth Rate]]</f>
        <v>-0.22374429223744291</v>
      </c>
      <c r="H3928">
        <f>Table5[[#This Row],[UNITID]]</f>
        <v>366340</v>
      </c>
      <c r="I3928" s="8">
        <f>Table5[[#This Row],[Growth Rate]]</f>
        <v>4.8536585365853657</v>
      </c>
    </row>
    <row r="3929" spans="1:9" hidden="1">
      <c r="A3929">
        <f>Table19[[#This Row],[UNITID]]</f>
        <v>366340</v>
      </c>
      <c r="B3929" t="str">
        <f>Table19[[#This Row],[OUTCOMES MEASURES]]</f>
        <v>Exclusions to cohort</v>
      </c>
      <c r="C3929" s="7">
        <f>Table19[[#This Row],[Growth Rate]]</f>
        <v>1</v>
      </c>
      <c r="D3929">
        <f>Table20[[#This Row],[UNITID]]</f>
        <v>366340</v>
      </c>
      <c r="E3929" s="7" t="str">
        <f>Table20[[#This Row],[Growth Rate]]</f>
        <v/>
      </c>
      <c r="F3929">
        <f>Table21[[#This Row],[UNITID]]</f>
        <v>366340</v>
      </c>
      <c r="G3929" s="7">
        <f>Table21[[#This Row],[Growth Rate]]</f>
        <v>-0.5</v>
      </c>
      <c r="H3929">
        <f>Table5[[#This Row],[UNITID]]</f>
        <v>366340</v>
      </c>
      <c r="I3929" s="7">
        <f>Table5[[#This Row],[Growth Rate]]</f>
        <v>44</v>
      </c>
    </row>
    <row r="3930" spans="1:9" ht="14.25">
      <c r="A3930" s="63">
        <f>Table19[[#This Row],[UNITID]]</f>
        <v>366340</v>
      </c>
      <c r="B3930" s="63" t="str">
        <f>Table19[[#This Row],[OUTCOMES MEASURES]]</f>
        <v>Adjusted cohort</v>
      </c>
      <c r="C3930" s="64">
        <f>Table19[[#This Row],[Growth Rate]]</f>
        <v>0.21311475409836064</v>
      </c>
      <c r="D3930">
        <f>Table20[[#This Row],[UNITID]]</f>
        <v>366340</v>
      </c>
      <c r="E3930" s="64">
        <f>Table20[[#This Row],[Growth Rate]]</f>
        <v>1.7096774193548387</v>
      </c>
      <c r="F3930">
        <f>Table21[[#This Row],[UNITID]]</f>
        <v>366340</v>
      </c>
      <c r="G3930" s="155">
        <f>Table21[[#This Row],[Growth Rate]]</f>
        <v>-0.22119815668202766</v>
      </c>
      <c r="H3930">
        <f>Table5[[#This Row],[UNITID]]</f>
        <v>366340</v>
      </c>
      <c r="I3930" s="64">
        <f>Table5[[#This Row],[Growth Rate]]</f>
        <v>4.3703703703703702</v>
      </c>
    </row>
    <row r="3931" spans="1:9" hidden="1">
      <c r="A3931">
        <f>Table19[[#This Row],[UNITID]]</f>
        <v>366340</v>
      </c>
      <c r="B3931" t="str">
        <f>Table19[[#This Row],[OUTCOMES MEASURES]]</f>
        <v>Number of adjusted cohort receiving a certificate at 4 years</v>
      </c>
      <c r="C3931" s="7">
        <f>Table19[[#This Row],[Growth Rate]]</f>
        <v>0.4</v>
      </c>
      <c r="D3931">
        <f>Table20[[#This Row],[UNITID]]</f>
        <v>366340</v>
      </c>
      <c r="E3931" s="7" t="str">
        <f>Table20[[#This Row],[Growth Rate]]</f>
        <v/>
      </c>
      <c r="F3931">
        <f>Table21[[#This Row],[UNITID]]</f>
        <v>366340</v>
      </c>
      <c r="G3931" s="7">
        <f>Table21[[#This Row],[Growth Rate]]</f>
        <v>-0.75</v>
      </c>
      <c r="H3931">
        <f>Table5[[#This Row],[UNITID]]</f>
        <v>366340</v>
      </c>
      <c r="I3931" s="7">
        <f>Table5[[#This Row],[Growth Rate]]</f>
        <v>-0.14285714285714285</v>
      </c>
    </row>
    <row r="3932" spans="1:9" hidden="1">
      <c r="A3932">
        <f>Table19[[#This Row],[UNITID]]</f>
        <v>366340</v>
      </c>
      <c r="B3932" t="str">
        <f>Table19[[#This Row],[OUTCOMES MEASURES]]</f>
        <v>Number of adjusted cohort receiving an Associate's degree at 4 years</v>
      </c>
      <c r="C3932" s="7">
        <f>Table19[[#This Row],[Growth Rate]]</f>
        <v>1</v>
      </c>
      <c r="D3932">
        <f>Table20[[#This Row],[UNITID]]</f>
        <v>366340</v>
      </c>
      <c r="E3932" s="7" t="str">
        <f>Table20[[#This Row],[Growth Rate]]</f>
        <v/>
      </c>
      <c r="F3932">
        <f>Table21[[#This Row],[UNITID]]</f>
        <v>366340</v>
      </c>
      <c r="G3932" s="7">
        <f>Table21[[#This Row],[Growth Rate]]</f>
        <v>-0.51111111111111107</v>
      </c>
      <c r="H3932">
        <f>Table5[[#This Row],[UNITID]]</f>
        <v>366340</v>
      </c>
      <c r="I3932" s="7">
        <f>Table5[[#This Row],[Growth Rate]]</f>
        <v>-0.4375</v>
      </c>
    </row>
    <row r="3933" spans="1:9" hidden="1">
      <c r="A3933">
        <f>Table19[[#This Row],[UNITID]]</f>
        <v>366340</v>
      </c>
      <c r="B3933" t="str">
        <f>Table19[[#This Row],[OUTCOMES MEASURES]]</f>
        <v>Number of adjusted cohort receiving a Bachelor's degree at 4 years</v>
      </c>
      <c r="C3933" s="7" t="str">
        <f>Table19[[#This Row],[Growth Rate]]</f>
        <v/>
      </c>
      <c r="D3933">
        <f>Table20[[#This Row],[UNITID]]</f>
        <v>366340</v>
      </c>
      <c r="E3933" s="7" t="str">
        <f>Table20[[#This Row],[Growth Rate]]</f>
        <v/>
      </c>
      <c r="F3933">
        <f>Table21[[#This Row],[UNITID]]</f>
        <v>366340</v>
      </c>
      <c r="G3933" s="7" t="str">
        <f>Table21[[#This Row],[Growth Rate]]</f>
        <v/>
      </c>
      <c r="H3933">
        <f>Table5[[#This Row],[UNITID]]</f>
        <v>366340</v>
      </c>
      <c r="I3933" s="7" t="str">
        <f>Table5[[#This Row],[Growth Rate]]</f>
        <v/>
      </c>
    </row>
    <row r="3934" spans="1:9" hidden="1">
      <c r="A3934">
        <f>Table19[[#This Row],[UNITID]]</f>
        <v>366340</v>
      </c>
      <c r="B3934" s="2" t="str">
        <f>Table19[[#This Row],[OUTCOMES MEASURES]]</f>
        <v>Number of adjusted cohort receiving an award at 4 years</v>
      </c>
      <c r="C3934" s="7">
        <f>Table19[[#This Row],[Growth Rate]]</f>
        <v>0.8125</v>
      </c>
      <c r="D3934">
        <f>Table20[[#This Row],[UNITID]]</f>
        <v>366340</v>
      </c>
      <c r="E3934" s="7" t="str">
        <f>Table20[[#This Row],[Growth Rate]]</f>
        <v/>
      </c>
      <c r="F3934">
        <f>Table21[[#This Row],[UNITID]]</f>
        <v>366340</v>
      </c>
      <c r="G3934" s="21">
        <f>Table21[[#This Row],[Growth Rate]]</f>
        <v>-0.58904109589041098</v>
      </c>
      <c r="H3934">
        <f>Table5[[#This Row],[UNITID]]</f>
        <v>366340</v>
      </c>
      <c r="I3934" s="7">
        <f>Table5[[#This Row],[Growth Rate]]</f>
        <v>-0.34782608695652173</v>
      </c>
    </row>
    <row r="3935" spans="1:9" ht="14.25">
      <c r="A3935" s="63">
        <f>Table19[[#This Row],[UNITID]]</f>
        <v>366340</v>
      </c>
      <c r="B3935" s="148" t="str">
        <f>Table19[[#This Row],[OUTCOMES MEASURES]]</f>
        <v>Percent of adjusted cohort receiving an award at 4 years</v>
      </c>
      <c r="C3935" s="156">
        <f>Table19[[#This Row],[Growth Rate]]</f>
        <v>0.5</v>
      </c>
      <c r="D3935">
        <f>Table20[[#This Row],[UNITID]]</f>
        <v>366340</v>
      </c>
      <c r="E3935" s="156" t="str">
        <f>Table20[[#This Row],[Growth Rate]]</f>
        <v/>
      </c>
      <c r="F3935">
        <f>Table21[[#This Row],[UNITID]]</f>
        <v>366340</v>
      </c>
      <c r="G3935" s="157">
        <f>Table21[[#This Row],[Growth Rate]]</f>
        <v>-0.47058823529411764</v>
      </c>
      <c r="H3935">
        <f>Table5[[#This Row],[UNITID]]</f>
        <v>366340</v>
      </c>
      <c r="I3935" s="156">
        <f>Table5[[#This Row],[Growth Rate]]</f>
        <v>-0.8928571428571429</v>
      </c>
    </row>
    <row r="3936" spans="1:9" hidden="1">
      <c r="A3936">
        <f>Table19[[#This Row],[UNITID]]</f>
        <v>366340</v>
      </c>
      <c r="B3936" t="str">
        <f>Table19[[#This Row],[OUTCOMES MEASURES]]</f>
        <v>Number of adjusted cohort receiving a certificate at 6 years</v>
      </c>
      <c r="C3936" s="7">
        <f>Table19[[#This Row],[Growth Rate]]</f>
        <v>0</v>
      </c>
      <c r="D3936">
        <f>Table20[[#This Row],[UNITID]]</f>
        <v>366340</v>
      </c>
      <c r="E3936" s="7" t="str">
        <f>Table20[[#This Row],[Growth Rate]]</f>
        <v/>
      </c>
      <c r="F3936">
        <f>Table21[[#This Row],[UNITID]]</f>
        <v>366340</v>
      </c>
      <c r="G3936" s="7">
        <f>Table21[[#This Row],[Growth Rate]]</f>
        <v>-0.78787878787878785</v>
      </c>
      <c r="H3936">
        <f>Table5[[#This Row],[UNITID]]</f>
        <v>366340</v>
      </c>
      <c r="I3936" s="7">
        <f>Table5[[#This Row],[Growth Rate]]</f>
        <v>-0.125</v>
      </c>
    </row>
    <row r="3937" spans="1:9" hidden="1">
      <c r="A3937">
        <f>Table19[[#This Row],[UNITID]]</f>
        <v>366340</v>
      </c>
      <c r="B3937" t="str">
        <f>Table19[[#This Row],[OUTCOMES MEASURES]]</f>
        <v>Number of adjusted cohort receiving an Associate's degree at 6 years</v>
      </c>
      <c r="C3937" s="7">
        <f>Table19[[#This Row],[Growth Rate]]</f>
        <v>1.0769230769230769</v>
      </c>
      <c r="D3937">
        <f>Table20[[#This Row],[UNITID]]</f>
        <v>366340</v>
      </c>
      <c r="E3937" s="7" t="str">
        <f>Table20[[#This Row],[Growth Rate]]</f>
        <v/>
      </c>
      <c r="F3937">
        <f>Table21[[#This Row],[UNITID]]</f>
        <v>366340</v>
      </c>
      <c r="G3937" s="7">
        <f>Table21[[#This Row],[Growth Rate]]</f>
        <v>-0.49056603773584906</v>
      </c>
      <c r="H3937">
        <f>Table5[[#This Row],[UNITID]]</f>
        <v>366340</v>
      </c>
      <c r="I3937" s="7">
        <f>Table5[[#This Row],[Growth Rate]]</f>
        <v>-0.42105263157894735</v>
      </c>
    </row>
    <row r="3938" spans="1:9" hidden="1">
      <c r="A3938">
        <f>Table19[[#This Row],[UNITID]]</f>
        <v>366340</v>
      </c>
      <c r="B3938" t="str">
        <f>Table19[[#This Row],[OUTCOMES MEASURES]]</f>
        <v>Number of adjusted cohort receiving a Bachelor's degree at 6 years</v>
      </c>
      <c r="C3938" s="7" t="str">
        <f>Table19[[#This Row],[Growth Rate]]</f>
        <v/>
      </c>
      <c r="D3938">
        <f>Table20[[#This Row],[UNITID]]</f>
        <v>366340</v>
      </c>
      <c r="E3938" s="7" t="str">
        <f>Table20[[#This Row],[Growth Rate]]</f>
        <v/>
      </c>
      <c r="F3938">
        <f>Table21[[#This Row],[UNITID]]</f>
        <v>366340</v>
      </c>
      <c r="G3938" s="7" t="str">
        <f>Table21[[#This Row],[Growth Rate]]</f>
        <v/>
      </c>
      <c r="H3938">
        <f>Table5[[#This Row],[UNITID]]</f>
        <v>366340</v>
      </c>
      <c r="I3938" s="7" t="str">
        <f>Table5[[#This Row],[Growth Rate]]</f>
        <v/>
      </c>
    </row>
    <row r="3939" spans="1:9" hidden="1">
      <c r="A3939">
        <f>Table19[[#This Row],[UNITID]]</f>
        <v>366340</v>
      </c>
      <c r="B3939" s="2" t="str">
        <f>Table19[[#This Row],[OUTCOMES MEASURES]]</f>
        <v>Number of adjusted cohort receiving an award at 6 years</v>
      </c>
      <c r="C3939" s="7">
        <f>Table19[[#This Row],[Growth Rate]]</f>
        <v>0.75</v>
      </c>
      <c r="D3939">
        <f>Table20[[#This Row],[UNITID]]</f>
        <v>366340</v>
      </c>
      <c r="E3939" s="7" t="str">
        <f>Table20[[#This Row],[Growth Rate]]</f>
        <v/>
      </c>
      <c r="F3939">
        <f>Table21[[#This Row],[UNITID]]</f>
        <v>366340</v>
      </c>
      <c r="G3939" s="21">
        <f>Table21[[#This Row],[Growth Rate]]</f>
        <v>-0.51162790697674421</v>
      </c>
      <c r="H3939">
        <f>Table5[[#This Row],[UNITID]]</f>
        <v>366340</v>
      </c>
      <c r="I3939" s="7">
        <f>Table5[[#This Row],[Growth Rate]]</f>
        <v>-0.33333333333333331</v>
      </c>
    </row>
    <row r="3940" spans="1:9" ht="14.25">
      <c r="A3940" s="63">
        <f>Table19[[#This Row],[UNITID]]</f>
        <v>366340</v>
      </c>
      <c r="B3940" s="148" t="str">
        <f>Table19[[#This Row],[OUTCOMES MEASURES]]</f>
        <v>Percent of adjusted cohort receiving an award at 6 years</v>
      </c>
      <c r="C3940" s="156">
        <f>Table19[[#This Row],[Growth Rate]]</f>
        <v>0.42424242424242425</v>
      </c>
      <c r="D3940">
        <f>Table20[[#This Row],[UNITID]]</f>
        <v>366340</v>
      </c>
      <c r="E3940" s="156" t="str">
        <f>Table20[[#This Row],[Growth Rate]]</f>
        <v/>
      </c>
      <c r="F3940">
        <f>Table21[[#This Row],[UNITID]]</f>
        <v>366340</v>
      </c>
      <c r="G3940" s="157">
        <f>Table21[[#This Row],[Growth Rate]]</f>
        <v>-0.375</v>
      </c>
      <c r="H3940">
        <f>Table5[[#This Row],[UNITID]]</f>
        <v>366340</v>
      </c>
      <c r="I3940" s="156">
        <f>Table5[[#This Row],[Growth Rate]]</f>
        <v>-0.87878787878787878</v>
      </c>
    </row>
    <row r="3941" spans="1:9" hidden="1">
      <c r="A3941">
        <f>Table19[[#This Row],[UNITID]]</f>
        <v>366340</v>
      </c>
      <c r="B3941" t="str">
        <f>Table19[[#This Row],[OUTCOMES MEASURES]]</f>
        <v>Number of adjusted cohort receiving a certificate at 8 years</v>
      </c>
      <c r="C3941" s="7">
        <f>Table19[[#This Row],[Growth Rate]]</f>
        <v>0</v>
      </c>
      <c r="D3941">
        <f>Table20[[#This Row],[UNITID]]</f>
        <v>366340</v>
      </c>
      <c r="E3941" s="7" t="str">
        <f>Table20[[#This Row],[Growth Rate]]</f>
        <v/>
      </c>
      <c r="F3941">
        <f>Table21[[#This Row],[UNITID]]</f>
        <v>366340</v>
      </c>
      <c r="G3941" s="7">
        <f>Table21[[#This Row],[Growth Rate]]</f>
        <v>-0.80555555555555558</v>
      </c>
      <c r="H3941">
        <f>Table5[[#This Row],[UNITID]]</f>
        <v>366340</v>
      </c>
      <c r="I3941" s="7">
        <f>Table5[[#This Row],[Growth Rate]]</f>
        <v>0</v>
      </c>
    </row>
    <row r="3942" spans="1:9" hidden="1">
      <c r="A3942">
        <f>Table19[[#This Row],[UNITID]]</f>
        <v>366340</v>
      </c>
      <c r="B3942" t="str">
        <f>Table19[[#This Row],[OUTCOMES MEASURES]]</f>
        <v>Number of adjusted cohort receiving an Associate's degree at 8 years</v>
      </c>
      <c r="C3942" s="7">
        <f>Table19[[#This Row],[Growth Rate]]</f>
        <v>1.3846153846153846</v>
      </c>
      <c r="D3942">
        <f>Table20[[#This Row],[UNITID]]</f>
        <v>366340</v>
      </c>
      <c r="E3942" s="7" t="str">
        <f>Table20[[#This Row],[Growth Rate]]</f>
        <v/>
      </c>
      <c r="F3942">
        <f>Table21[[#This Row],[UNITID]]</f>
        <v>366340</v>
      </c>
      <c r="G3942" s="7">
        <f>Table21[[#This Row],[Growth Rate]]</f>
        <v>-0.49152542372881358</v>
      </c>
      <c r="H3942">
        <f>Table5[[#This Row],[UNITID]]</f>
        <v>366340</v>
      </c>
      <c r="I3942" s="7">
        <f>Table5[[#This Row],[Growth Rate]]</f>
        <v>-0.10526315789473684</v>
      </c>
    </row>
    <row r="3943" spans="1:9" hidden="1">
      <c r="A3943">
        <f>Table19[[#This Row],[UNITID]]</f>
        <v>366340</v>
      </c>
      <c r="B3943" t="str">
        <f>Table19[[#This Row],[OUTCOMES MEASURES]]</f>
        <v>Number of adjusted cohort receiving a Bachelor's degree at 8 years</v>
      </c>
      <c r="C3943" s="7" t="str">
        <f>Table19[[#This Row],[Growth Rate]]</f>
        <v/>
      </c>
      <c r="D3943">
        <f>Table20[[#This Row],[UNITID]]</f>
        <v>366340</v>
      </c>
      <c r="E3943" s="7" t="str">
        <f>Table20[[#This Row],[Growth Rate]]</f>
        <v/>
      </c>
      <c r="F3943">
        <f>Table21[[#This Row],[UNITID]]</f>
        <v>366340</v>
      </c>
      <c r="G3943" s="7" t="str">
        <f>Table21[[#This Row],[Growth Rate]]</f>
        <v/>
      </c>
      <c r="H3943">
        <f>Table5[[#This Row],[UNITID]]</f>
        <v>366340</v>
      </c>
      <c r="I3943" s="7" t="str">
        <f>Table5[[#This Row],[Growth Rate]]</f>
        <v/>
      </c>
    </row>
    <row r="3944" spans="1:9" hidden="1">
      <c r="A3944">
        <f>Table19[[#This Row],[UNITID]]</f>
        <v>366340</v>
      </c>
      <c r="B3944" t="str">
        <f>Table19[[#This Row],[OUTCOMES MEASURES]]</f>
        <v>Number of adjusted cohort receiving an award at 8 years</v>
      </c>
      <c r="C3944" s="7">
        <f>Table19[[#This Row],[Growth Rate]]</f>
        <v>1</v>
      </c>
      <c r="D3944">
        <f>Table20[[#This Row],[UNITID]]</f>
        <v>366340</v>
      </c>
      <c r="E3944" s="7" t="str">
        <f>Table20[[#This Row],[Growth Rate]]</f>
        <v/>
      </c>
      <c r="F3944">
        <f>Table21[[#This Row],[UNITID]]</f>
        <v>366340</v>
      </c>
      <c r="G3944" s="7">
        <f>Table21[[#This Row],[Growth Rate]]</f>
        <v>-0.52631578947368418</v>
      </c>
      <c r="H3944">
        <f>Table5[[#This Row],[UNITID]]</f>
        <v>366340</v>
      </c>
      <c r="I3944" s="7">
        <f>Table5[[#This Row],[Growth Rate]]</f>
        <v>-7.407407407407407E-2</v>
      </c>
    </row>
    <row r="3945" spans="1:9" hidden="1">
      <c r="A3945">
        <f>Table19[[#This Row],[UNITID]]</f>
        <v>366340</v>
      </c>
      <c r="B3945" t="str">
        <f>Table19[[#This Row],[OUTCOMES MEASURES]]</f>
        <v>Number of adjusted cohort still enrolled at your institution at 8 years</v>
      </c>
      <c r="C3945" s="7">
        <f>Table19[[#This Row],[Growth Rate]]</f>
        <v>1</v>
      </c>
      <c r="D3945">
        <f>Table20[[#This Row],[UNITID]]</f>
        <v>366340</v>
      </c>
      <c r="E3945" s="7" t="str">
        <f>Table20[[#This Row],[Growth Rate]]</f>
        <v/>
      </c>
      <c r="F3945">
        <f>Table21[[#This Row],[UNITID]]</f>
        <v>366340</v>
      </c>
      <c r="G3945" s="7">
        <f>Table21[[#This Row],[Growth Rate]]</f>
        <v>0.18181818181818182</v>
      </c>
      <c r="H3945">
        <f>Table5[[#This Row],[UNITID]]</f>
        <v>366340</v>
      </c>
      <c r="I3945" s="7" t="str">
        <f>Table5[[#This Row],[Growth Rate]]</f>
        <v/>
      </c>
    </row>
    <row r="3946" spans="1:9" hidden="1">
      <c r="A3946">
        <f>Table19[[#This Row],[UNITID]]</f>
        <v>366340</v>
      </c>
      <c r="B3946" t="str">
        <f>Table19[[#This Row],[OUTCOMES MEASURES]]</f>
        <v>Number of adjusted cohort who enrolled subsequently at another institution at 8 years</v>
      </c>
      <c r="C3946" s="7">
        <f>Table19[[#This Row],[Growth Rate]]</f>
        <v>3</v>
      </c>
      <c r="D3946">
        <f>Table20[[#This Row],[UNITID]]</f>
        <v>366340</v>
      </c>
      <c r="E3946" s="7">
        <f>Table20[[#This Row],[Growth Rate]]</f>
        <v>0</v>
      </c>
      <c r="F3946">
        <f>Table21[[#This Row],[UNITID]]</f>
        <v>366340</v>
      </c>
      <c r="G3946" s="7">
        <f>Table21[[#This Row],[Growth Rate]]</f>
        <v>1.5</v>
      </c>
      <c r="H3946">
        <f>Table5[[#This Row],[UNITID]]</f>
        <v>366340</v>
      </c>
      <c r="I3946" s="7">
        <f>Table5[[#This Row],[Growth Rate]]</f>
        <v>93</v>
      </c>
    </row>
    <row r="3947" spans="1:9" hidden="1">
      <c r="A3947">
        <f>Table19[[#This Row],[UNITID]]</f>
        <v>366340</v>
      </c>
      <c r="B3947" s="2" t="str">
        <f>Table19[[#This Row],[OUTCOMES MEASURES]]</f>
        <v>Number of adjusted cohort whose subsequent enrollment status is unknown at 8 years</v>
      </c>
      <c r="C3947" s="8">
        <f>Table19[[#This Row],[Growth Rate]]</f>
        <v>-0.58823529411764708</v>
      </c>
      <c r="D3947">
        <f>Table20[[#This Row],[UNITID]]</f>
        <v>366340</v>
      </c>
      <c r="E3947" s="7">
        <f>Table20[[#This Row],[Growth Rate]]</f>
        <v>1.3</v>
      </c>
      <c r="F3947">
        <f>Table21[[#This Row],[UNITID]]</f>
        <v>366340</v>
      </c>
      <c r="G3947" s="7">
        <f>Table21[[#This Row],[Growth Rate]]</f>
        <v>-5.6074766355140186E-2</v>
      </c>
      <c r="H3947">
        <f>Table5[[#This Row],[UNITID]]</f>
        <v>366340</v>
      </c>
      <c r="I3947" s="7">
        <f>Table5[[#This Row],[Growth Rate]]</f>
        <v>4.0188679245283021</v>
      </c>
    </row>
    <row r="3948" spans="1:9" hidden="1">
      <c r="A3948">
        <f>Table19[[#This Row],[UNITID]]</f>
        <v>366340</v>
      </c>
      <c r="B3948" s="2" t="str">
        <f>Table19[[#This Row],[OUTCOMES MEASURES]]</f>
        <v>Number of adjusted cohort who did not receive an award from your institution at 8 years</v>
      </c>
      <c r="C3948" s="7">
        <f>Table19[[#This Row],[Growth Rate]]</f>
        <v>-0.17073170731707318</v>
      </c>
      <c r="D3948">
        <f>Table20[[#This Row],[UNITID]]</f>
        <v>366340</v>
      </c>
      <c r="E3948" s="7">
        <f>Table20[[#This Row],[Growth Rate]]</f>
        <v>1.3225806451612903</v>
      </c>
      <c r="F3948">
        <f>Table21[[#This Row],[UNITID]]</f>
        <v>366340</v>
      </c>
      <c r="G3948" s="21">
        <f>Table21[[#This Row],[Growth Rate]]</f>
        <v>1.6393442622950821E-2</v>
      </c>
      <c r="H3948">
        <f>Table5[[#This Row],[UNITID]]</f>
        <v>366340</v>
      </c>
      <c r="I3948" s="7">
        <f>Table5[[#This Row],[Growth Rate]]</f>
        <v>6.5925925925925926</v>
      </c>
    </row>
    <row r="3949" spans="1:9" ht="14.25">
      <c r="A3949" s="63">
        <f>Table19[[#This Row],[UNITID]]</f>
        <v>366340</v>
      </c>
      <c r="B3949" s="148" t="str">
        <f>Table19[[#This Row],[OUTCOMES MEASURES]]</f>
        <v>Percent of adjusted cohort receiving an award at 8 years</v>
      </c>
      <c r="C3949" s="156">
        <f>Table19[[#This Row],[Growth Rate]]</f>
        <v>0.63636363636363635</v>
      </c>
      <c r="D3949">
        <f>Table20[[#This Row],[UNITID]]</f>
        <v>366340</v>
      </c>
      <c r="E3949" s="156" t="str">
        <f>Table20[[#This Row],[Growth Rate]]</f>
        <v/>
      </c>
      <c r="F3949">
        <f>Table21[[#This Row],[UNITID]]</f>
        <v>366340</v>
      </c>
      <c r="G3949" s="157">
        <f>Table21[[#This Row],[Growth Rate]]</f>
        <v>-0.38636363636363635</v>
      </c>
      <c r="H3949">
        <f>Table5[[#This Row],[UNITID]]</f>
        <v>366340</v>
      </c>
      <c r="I3949" s="156">
        <f>Table5[[#This Row],[Growth Rate]]</f>
        <v>-0.81818181818181823</v>
      </c>
    </row>
    <row r="3950" spans="1:9" hidden="1">
      <c r="A3950">
        <f>Table19[[#This Row],[UNITID]]</f>
        <v>366340</v>
      </c>
      <c r="B3950" s="2" t="str">
        <f>Table19[[#This Row],[OUTCOMES MEASURES]]</f>
        <v>Percent of adjusted cohort still or subsequently enrolled at 8 years</v>
      </c>
      <c r="C3950" s="8">
        <f>Table19[[#This Row],[Growth Rate]]</f>
        <v>1.4545454545454546</v>
      </c>
      <c r="D3950">
        <f>Table20[[#This Row],[UNITID]]</f>
        <v>366340</v>
      </c>
      <c r="E3950" s="7">
        <f>Table20[[#This Row],[Growth Rate]]</f>
        <v>0.33333333333333331</v>
      </c>
      <c r="F3950">
        <f>Table21[[#This Row],[UNITID]]</f>
        <v>366340</v>
      </c>
      <c r="G3950" s="21">
        <f>Table21[[#This Row],[Growth Rate]]</f>
        <v>1</v>
      </c>
      <c r="H3950">
        <f>Table5[[#This Row],[UNITID]]</f>
        <v>366340</v>
      </c>
      <c r="I3950" s="7">
        <f>Table5[[#This Row],[Growth Rate]]</f>
        <v>32</v>
      </c>
    </row>
    <row r="3951" spans="1:9" ht="14.25">
      <c r="A3951" s="63">
        <f>Table19[[#This Row],[UNITID]]</f>
        <v>366340</v>
      </c>
      <c r="B3951" s="148" t="str">
        <f>Table19[[#This Row],[OUTCOMES MEASURES]]</f>
        <v>Percent of adjusted cohort still enrolled at your institution at 8 years</v>
      </c>
      <c r="C3951" s="156">
        <f>Table19[[#This Row],[Growth Rate]]</f>
        <v>0.5714285714285714</v>
      </c>
      <c r="D3951">
        <f>Table20[[#This Row],[UNITID]]</f>
        <v>366340</v>
      </c>
      <c r="E3951" s="156" t="str">
        <f>Table20[[#This Row],[Growth Rate]]</f>
        <v/>
      </c>
      <c r="F3951">
        <f>Table21[[#This Row],[UNITID]]</f>
        <v>366340</v>
      </c>
      <c r="G3951" s="158">
        <f>Table21[[#This Row],[Growth Rate]]</f>
        <v>0.6</v>
      </c>
      <c r="H3951">
        <f>Table5[[#This Row],[UNITID]]</f>
        <v>366340</v>
      </c>
      <c r="I3951" s="156" t="str">
        <f>Table5[[#This Row],[Growth Rate]]</f>
        <v/>
      </c>
    </row>
    <row r="3952" spans="1:9" ht="14.25">
      <c r="A3952" s="63">
        <f>Table19[[#This Row],[UNITID]]</f>
        <v>366340</v>
      </c>
      <c r="B3952" s="148" t="str">
        <f>Table19[[#This Row],[OUTCOMES MEASURES]]</f>
        <v>Percent of adjusted cohort enrolled subsequently at another institution at 8 years</v>
      </c>
      <c r="C3952" s="156">
        <f>Table19[[#This Row],[Growth Rate]]</f>
        <v>2.2000000000000002</v>
      </c>
      <c r="D3952">
        <f>Table20[[#This Row],[UNITID]]</f>
        <v>366340</v>
      </c>
      <c r="E3952" s="64">
        <f>Table20[[#This Row],[Growth Rate]]</f>
        <v>-0.66666666666666663</v>
      </c>
      <c r="F3952">
        <f>Table21[[#This Row],[UNITID]]</f>
        <v>366340</v>
      </c>
      <c r="G3952" s="158">
        <f>Table21[[#This Row],[Growth Rate]]</f>
        <v>2</v>
      </c>
      <c r="H3952">
        <f>Table5[[#This Row],[UNITID]]</f>
        <v>366340</v>
      </c>
      <c r="I3952" s="64">
        <f>Table5[[#This Row],[Growth Rate]]</f>
        <v>21</v>
      </c>
    </row>
    <row r="3953" spans="1:9" hidden="1">
      <c r="A3953">
        <f>Table19[[#This Row],[UNITID]]</f>
        <v>366340</v>
      </c>
      <c r="B3953" s="2" t="str">
        <f>Table19[[#This Row],[OUTCOMES MEASURES]]</f>
        <v>Percent of adjusted cohort enrollment status unknown at 8 years</v>
      </c>
      <c r="C3953" s="8">
        <f>Table19[[#This Row],[Growth Rate]]</f>
        <v>-0.6607142857142857</v>
      </c>
      <c r="D3953">
        <f>Table20[[#This Row],[UNITID]]</f>
        <v>366340</v>
      </c>
      <c r="E3953" s="8">
        <f>Table20[[#This Row],[Growth Rate]]</f>
        <v>-0.15463917525773196</v>
      </c>
      <c r="F3953">
        <f>Table21[[#This Row],[UNITID]]</f>
        <v>366340</v>
      </c>
      <c r="G3953" s="8">
        <f>Table21[[#This Row],[Growth Rate]]</f>
        <v>0.22448979591836735</v>
      </c>
      <c r="H3953">
        <f>Table5[[#This Row],[UNITID]]</f>
        <v>366340</v>
      </c>
      <c r="I3953" s="8">
        <f>Table5[[#This Row],[Growth Rate]]</f>
        <v>-6.1538461538461542E-2</v>
      </c>
    </row>
    <row r="3954" spans="1:9" hidden="1">
      <c r="A3954">
        <f>Table19[[#This Row],[UNITID]]</f>
        <v>380359</v>
      </c>
      <c r="B3954" s="2" t="str">
        <f>Table19[[#This Row],[OUTCOMES MEASURES]]</f>
        <v>First-Time, Full-Time Cohort</v>
      </c>
      <c r="C3954" s="8">
        <f>Table19[[#This Row],[Growth Rate]]</f>
        <v>-0.29166666666666669</v>
      </c>
      <c r="D3954">
        <f>Table20[[#This Row],[UNITID]]</f>
        <v>380359</v>
      </c>
      <c r="E3954" s="8">
        <f>Table20[[#This Row],[Growth Rate]]</f>
        <v>-0.37692307692307692</v>
      </c>
      <c r="F3954">
        <f>Table21[[#This Row],[UNITID]]</f>
        <v>380359</v>
      </c>
      <c r="G3954" s="8">
        <f>Table21[[#This Row],[Growth Rate]]</f>
        <v>0.38461538461538464</v>
      </c>
      <c r="H3954">
        <f>Table5[[#This Row],[UNITID]]</f>
        <v>380359</v>
      </c>
      <c r="I3954" s="8">
        <f>Table5[[#This Row],[Growth Rate]]</f>
        <v>-0.16666666666666666</v>
      </c>
    </row>
    <row r="3955" spans="1:9" hidden="1">
      <c r="A3955">
        <f>Table19[[#This Row],[UNITID]]</f>
        <v>380359</v>
      </c>
      <c r="B3955" t="str">
        <f>Table19[[#This Row],[OUTCOMES MEASURES]]</f>
        <v>Exclusions to cohort</v>
      </c>
      <c r="C3955" s="7">
        <f>Table19[[#This Row],[Growth Rate]]</f>
        <v>-1</v>
      </c>
      <c r="D3955">
        <f>Table20[[#This Row],[UNITID]]</f>
        <v>380359</v>
      </c>
      <c r="E3955" s="7" t="str">
        <f>Table20[[#This Row],[Growth Rate]]</f>
        <v/>
      </c>
      <c r="F3955">
        <f>Table21[[#This Row],[UNITID]]</f>
        <v>380359</v>
      </c>
      <c r="G3955" s="7" t="str">
        <f>Table21[[#This Row],[Growth Rate]]</f>
        <v/>
      </c>
      <c r="H3955">
        <f>Table5[[#This Row],[UNITID]]</f>
        <v>380359</v>
      </c>
      <c r="I3955" s="7" t="str">
        <f>Table5[[#This Row],[Growth Rate]]</f>
        <v/>
      </c>
    </row>
    <row r="3956" spans="1:9" ht="14.25">
      <c r="A3956" s="63">
        <f>Table19[[#This Row],[UNITID]]</f>
        <v>380359</v>
      </c>
      <c r="B3956" s="63" t="str">
        <f>Table19[[#This Row],[OUTCOMES MEASURES]]</f>
        <v>Adjusted cohort</v>
      </c>
      <c r="C3956" s="64">
        <f>Table19[[#This Row],[Growth Rate]]</f>
        <v>-0.2857142857142857</v>
      </c>
      <c r="D3956">
        <f>Table20[[#This Row],[UNITID]]</f>
        <v>380359</v>
      </c>
      <c r="E3956" s="64">
        <f>Table20[[#This Row],[Growth Rate]]</f>
        <v>-0.37692307692307692</v>
      </c>
      <c r="F3956">
        <f>Table21[[#This Row],[UNITID]]</f>
        <v>380359</v>
      </c>
      <c r="G3956" s="155">
        <f>Table21[[#This Row],[Growth Rate]]</f>
        <v>0.38461538461538464</v>
      </c>
      <c r="H3956">
        <f>Table5[[#This Row],[UNITID]]</f>
        <v>380359</v>
      </c>
      <c r="I3956" s="64">
        <f>Table5[[#This Row],[Growth Rate]]</f>
        <v>-0.16666666666666666</v>
      </c>
    </row>
    <row r="3957" spans="1:9" hidden="1">
      <c r="A3957">
        <f>Table19[[#This Row],[UNITID]]</f>
        <v>380359</v>
      </c>
      <c r="B3957" t="str">
        <f>Table19[[#This Row],[OUTCOMES MEASURES]]</f>
        <v>Number of adjusted cohort receiving a certificate at 4 years</v>
      </c>
      <c r="C3957" s="7">
        <f>Table19[[#This Row],[Growth Rate]]</f>
        <v>0.4</v>
      </c>
      <c r="D3957">
        <f>Table20[[#This Row],[UNITID]]</f>
        <v>380359</v>
      </c>
      <c r="E3957" s="7">
        <f>Table20[[#This Row],[Growth Rate]]</f>
        <v>1.1428571428571428</v>
      </c>
      <c r="F3957">
        <f>Table21[[#This Row],[UNITID]]</f>
        <v>380359</v>
      </c>
      <c r="G3957" s="7">
        <f>Table21[[#This Row],[Growth Rate]]</f>
        <v>-0.875</v>
      </c>
      <c r="H3957">
        <f>Table5[[#This Row],[UNITID]]</f>
        <v>380359</v>
      </c>
      <c r="I3957" s="7">
        <f>Table5[[#This Row],[Growth Rate]]</f>
        <v>-1</v>
      </c>
    </row>
    <row r="3958" spans="1:9" hidden="1">
      <c r="A3958">
        <f>Table19[[#This Row],[UNITID]]</f>
        <v>380359</v>
      </c>
      <c r="B3958" t="str">
        <f>Table19[[#This Row],[OUTCOMES MEASURES]]</f>
        <v>Number of adjusted cohort receiving an Associate's degree at 4 years</v>
      </c>
      <c r="C3958" s="7">
        <f>Table19[[#This Row],[Growth Rate]]</f>
        <v>8.3333333333333329E-2</v>
      </c>
      <c r="D3958">
        <f>Table20[[#This Row],[UNITID]]</f>
        <v>380359</v>
      </c>
      <c r="E3958" s="7">
        <f>Table20[[#This Row],[Growth Rate]]</f>
        <v>-1</v>
      </c>
      <c r="F3958">
        <f>Table21[[#This Row],[UNITID]]</f>
        <v>380359</v>
      </c>
      <c r="G3958" s="7">
        <f>Table21[[#This Row],[Growth Rate]]</f>
        <v>7</v>
      </c>
      <c r="H3958">
        <f>Table5[[#This Row],[UNITID]]</f>
        <v>380359</v>
      </c>
      <c r="I3958" s="7">
        <f>Table5[[#This Row],[Growth Rate]]</f>
        <v>-0.6</v>
      </c>
    </row>
    <row r="3959" spans="1:9" hidden="1">
      <c r="A3959">
        <f>Table19[[#This Row],[UNITID]]</f>
        <v>380359</v>
      </c>
      <c r="B3959" t="str">
        <f>Table19[[#This Row],[OUTCOMES MEASURES]]</f>
        <v>Number of adjusted cohort receiving a Bachelor's degree at 4 years</v>
      </c>
      <c r="C3959" s="7" t="str">
        <f>Table19[[#This Row],[Growth Rate]]</f>
        <v/>
      </c>
      <c r="D3959">
        <f>Table20[[#This Row],[UNITID]]</f>
        <v>380359</v>
      </c>
      <c r="E3959" s="7" t="str">
        <f>Table20[[#This Row],[Growth Rate]]</f>
        <v/>
      </c>
      <c r="F3959">
        <f>Table21[[#This Row],[UNITID]]</f>
        <v>380359</v>
      </c>
      <c r="G3959" s="7" t="str">
        <f>Table21[[#This Row],[Growth Rate]]</f>
        <v/>
      </c>
      <c r="H3959">
        <f>Table5[[#This Row],[UNITID]]</f>
        <v>380359</v>
      </c>
      <c r="I3959" s="7" t="str">
        <f>Table5[[#This Row],[Growth Rate]]</f>
        <v/>
      </c>
    </row>
    <row r="3960" spans="1:9" hidden="1">
      <c r="A3960">
        <f>Table19[[#This Row],[UNITID]]</f>
        <v>380359</v>
      </c>
      <c r="B3960" s="2" t="str">
        <f>Table19[[#This Row],[OUTCOMES MEASURES]]</f>
        <v>Number of adjusted cohort receiving an award at 4 years</v>
      </c>
      <c r="C3960" s="7">
        <f>Table19[[#This Row],[Growth Rate]]</f>
        <v>0.22727272727272727</v>
      </c>
      <c r="D3960">
        <f>Table20[[#This Row],[UNITID]]</f>
        <v>380359</v>
      </c>
      <c r="E3960" s="7">
        <f>Table20[[#This Row],[Growth Rate]]</f>
        <v>-0.2857142857142857</v>
      </c>
      <c r="F3960">
        <f>Table21[[#This Row],[UNITID]]</f>
        <v>380359</v>
      </c>
      <c r="G3960" s="21">
        <f>Table21[[#This Row],[Growth Rate]]</f>
        <v>0</v>
      </c>
      <c r="H3960">
        <f>Table5[[#This Row],[UNITID]]</f>
        <v>380359</v>
      </c>
      <c r="I3960" s="7">
        <f>Table5[[#This Row],[Growth Rate]]</f>
        <v>-0.66666666666666663</v>
      </c>
    </row>
    <row r="3961" spans="1:9" ht="14.25">
      <c r="A3961" s="63">
        <f>Table19[[#This Row],[UNITID]]</f>
        <v>380359</v>
      </c>
      <c r="B3961" s="148" t="str">
        <f>Table19[[#This Row],[OUTCOMES MEASURES]]</f>
        <v>Percent of adjusted cohort receiving an award at 4 years</v>
      </c>
      <c r="C3961" s="156">
        <f>Table19[[#This Row],[Growth Rate]]</f>
        <v>0.77777777777777779</v>
      </c>
      <c r="D3961">
        <f>Table20[[#This Row],[UNITID]]</f>
        <v>380359</v>
      </c>
      <c r="E3961" s="156">
        <f>Table20[[#This Row],[Growth Rate]]</f>
        <v>0.1875</v>
      </c>
      <c r="F3961">
        <f>Table21[[#This Row],[UNITID]]</f>
        <v>380359</v>
      </c>
      <c r="G3961" s="157">
        <f>Table21[[#This Row],[Growth Rate]]</f>
        <v>-0.27536231884057971</v>
      </c>
      <c r="H3961">
        <f>Table5[[#This Row],[UNITID]]</f>
        <v>380359</v>
      </c>
      <c r="I3961" s="156">
        <f>Table5[[#This Row],[Growth Rate]]</f>
        <v>-0.58823529411764708</v>
      </c>
    </row>
    <row r="3962" spans="1:9" hidden="1">
      <c r="A3962">
        <f>Table19[[#This Row],[UNITID]]</f>
        <v>380359</v>
      </c>
      <c r="B3962" t="str">
        <f>Table19[[#This Row],[OUTCOMES MEASURES]]</f>
        <v>Number of adjusted cohort receiving a certificate at 6 years</v>
      </c>
      <c r="C3962" s="7">
        <f>Table19[[#This Row],[Growth Rate]]</f>
        <v>0.45454545454545453</v>
      </c>
      <c r="D3962">
        <f>Table20[[#This Row],[UNITID]]</f>
        <v>380359</v>
      </c>
      <c r="E3962" s="7">
        <f>Table20[[#This Row],[Growth Rate]]</f>
        <v>1</v>
      </c>
      <c r="F3962">
        <f>Table21[[#This Row],[UNITID]]</f>
        <v>380359</v>
      </c>
      <c r="G3962" s="7">
        <f>Table21[[#This Row],[Growth Rate]]</f>
        <v>-0.8571428571428571</v>
      </c>
      <c r="H3962">
        <f>Table5[[#This Row],[UNITID]]</f>
        <v>380359</v>
      </c>
      <c r="I3962" s="7">
        <f>Table5[[#This Row],[Growth Rate]]</f>
        <v>-1</v>
      </c>
    </row>
    <row r="3963" spans="1:9" hidden="1">
      <c r="A3963">
        <f>Table19[[#This Row],[UNITID]]</f>
        <v>380359</v>
      </c>
      <c r="B3963" t="str">
        <f>Table19[[#This Row],[OUTCOMES MEASURES]]</f>
        <v>Number of adjusted cohort receiving an Associate's degree at 6 years</v>
      </c>
      <c r="C3963" s="7">
        <f>Table19[[#This Row],[Growth Rate]]</f>
        <v>0.23076923076923078</v>
      </c>
      <c r="D3963">
        <f>Table20[[#This Row],[UNITID]]</f>
        <v>380359</v>
      </c>
      <c r="E3963" s="7">
        <f>Table20[[#This Row],[Growth Rate]]</f>
        <v>-0.94444444444444442</v>
      </c>
      <c r="F3963">
        <f>Table21[[#This Row],[UNITID]]</f>
        <v>380359</v>
      </c>
      <c r="G3963" s="7">
        <f>Table21[[#This Row],[Growth Rate]]</f>
        <v>0.16666666666666666</v>
      </c>
      <c r="H3963">
        <f>Table5[[#This Row],[UNITID]]</f>
        <v>380359</v>
      </c>
      <c r="I3963" s="7">
        <f>Table5[[#This Row],[Growth Rate]]</f>
        <v>-0.66666666666666663</v>
      </c>
    </row>
    <row r="3964" spans="1:9" hidden="1">
      <c r="A3964">
        <f>Table19[[#This Row],[UNITID]]</f>
        <v>380359</v>
      </c>
      <c r="B3964" t="str">
        <f>Table19[[#This Row],[OUTCOMES MEASURES]]</f>
        <v>Number of adjusted cohort receiving a Bachelor's degree at 6 years</v>
      </c>
      <c r="C3964" s="7" t="str">
        <f>Table19[[#This Row],[Growth Rate]]</f>
        <v/>
      </c>
      <c r="D3964">
        <f>Table20[[#This Row],[UNITID]]</f>
        <v>380359</v>
      </c>
      <c r="E3964" s="7" t="str">
        <f>Table20[[#This Row],[Growth Rate]]</f>
        <v/>
      </c>
      <c r="F3964">
        <f>Table21[[#This Row],[UNITID]]</f>
        <v>380359</v>
      </c>
      <c r="G3964" s="7" t="str">
        <f>Table21[[#This Row],[Growth Rate]]</f>
        <v/>
      </c>
      <c r="H3964">
        <f>Table5[[#This Row],[UNITID]]</f>
        <v>380359</v>
      </c>
      <c r="I3964" s="7" t="str">
        <f>Table5[[#This Row],[Growth Rate]]</f>
        <v/>
      </c>
    </row>
    <row r="3965" spans="1:9" hidden="1">
      <c r="A3965">
        <f>Table19[[#This Row],[UNITID]]</f>
        <v>380359</v>
      </c>
      <c r="B3965" s="2" t="str">
        <f>Table19[[#This Row],[OUTCOMES MEASURES]]</f>
        <v>Number of adjusted cohort receiving an award at 6 years</v>
      </c>
      <c r="C3965" s="7">
        <f>Table19[[#This Row],[Growth Rate]]</f>
        <v>0.33333333333333331</v>
      </c>
      <c r="D3965">
        <f>Table20[[#This Row],[UNITID]]</f>
        <v>380359</v>
      </c>
      <c r="E3965" s="7">
        <f>Table20[[#This Row],[Growth Rate]]</f>
        <v>-0.34615384615384615</v>
      </c>
      <c r="F3965">
        <f>Table21[[#This Row],[UNITID]]</f>
        <v>380359</v>
      </c>
      <c r="G3965" s="21">
        <f>Table21[[#This Row],[Growth Rate]]</f>
        <v>-0.30769230769230771</v>
      </c>
      <c r="H3965">
        <f>Table5[[#This Row],[UNITID]]</f>
        <v>380359</v>
      </c>
      <c r="I3965" s="7">
        <f>Table5[[#This Row],[Growth Rate]]</f>
        <v>-0.7142857142857143</v>
      </c>
    </row>
    <row r="3966" spans="1:9" ht="14.25">
      <c r="A3966" s="63">
        <f>Table19[[#This Row],[UNITID]]</f>
        <v>380359</v>
      </c>
      <c r="B3966" s="148" t="str">
        <f>Table19[[#This Row],[OUTCOMES MEASURES]]</f>
        <v>Percent of adjusted cohort receiving an award at 6 years</v>
      </c>
      <c r="C3966" s="156">
        <f>Table19[[#This Row],[Growth Rate]]</f>
        <v>0.9</v>
      </c>
      <c r="D3966">
        <f>Table20[[#This Row],[UNITID]]</f>
        <v>380359</v>
      </c>
      <c r="E3966" s="156">
        <f>Table20[[#This Row],[Growth Rate]]</f>
        <v>0.05</v>
      </c>
      <c r="F3966">
        <f>Table21[[#This Row],[UNITID]]</f>
        <v>380359</v>
      </c>
      <c r="G3966" s="157">
        <f>Table21[[#This Row],[Growth Rate]]</f>
        <v>-0.5</v>
      </c>
      <c r="H3966">
        <f>Table5[[#This Row],[UNITID]]</f>
        <v>380359</v>
      </c>
      <c r="I3966" s="156">
        <f>Table5[[#This Row],[Growth Rate]]</f>
        <v>-0.63157894736842102</v>
      </c>
    </row>
    <row r="3967" spans="1:9" hidden="1">
      <c r="A3967">
        <f>Table19[[#This Row],[UNITID]]</f>
        <v>380359</v>
      </c>
      <c r="B3967" t="str">
        <f>Table19[[#This Row],[OUTCOMES MEASURES]]</f>
        <v>Number of adjusted cohort receiving a certificate at 8 years</v>
      </c>
      <c r="C3967" s="7">
        <f>Table19[[#This Row],[Growth Rate]]</f>
        <v>0.33333333333333331</v>
      </c>
      <c r="D3967">
        <f>Table20[[#This Row],[UNITID]]</f>
        <v>380359</v>
      </c>
      <c r="E3967" s="7">
        <f>Table20[[#This Row],[Growth Rate]]</f>
        <v>0.41666666666666669</v>
      </c>
      <c r="F3967">
        <f>Table21[[#This Row],[UNITID]]</f>
        <v>380359</v>
      </c>
      <c r="G3967" s="7">
        <f>Table21[[#This Row],[Growth Rate]]</f>
        <v>-0.8571428571428571</v>
      </c>
      <c r="H3967">
        <f>Table5[[#This Row],[UNITID]]</f>
        <v>380359</v>
      </c>
      <c r="I3967" s="7">
        <f>Table5[[#This Row],[Growth Rate]]</f>
        <v>-1</v>
      </c>
    </row>
    <row r="3968" spans="1:9" hidden="1">
      <c r="A3968">
        <f>Table19[[#This Row],[UNITID]]</f>
        <v>380359</v>
      </c>
      <c r="B3968" t="str">
        <f>Table19[[#This Row],[OUTCOMES MEASURES]]</f>
        <v>Number of adjusted cohort receiving an Associate's degree at 8 years</v>
      </c>
      <c r="C3968" s="7">
        <f>Table19[[#This Row],[Growth Rate]]</f>
        <v>7.6923076923076927E-2</v>
      </c>
      <c r="D3968">
        <f>Table20[[#This Row],[UNITID]]</f>
        <v>380359</v>
      </c>
      <c r="E3968" s="7">
        <f>Table20[[#This Row],[Growth Rate]]</f>
        <v>-0.95652173913043481</v>
      </c>
      <c r="F3968">
        <f>Table21[[#This Row],[UNITID]]</f>
        <v>380359</v>
      </c>
      <c r="G3968" s="7">
        <f>Table21[[#This Row],[Growth Rate]]</f>
        <v>0.16666666666666666</v>
      </c>
      <c r="H3968">
        <f>Table5[[#This Row],[UNITID]]</f>
        <v>380359</v>
      </c>
      <c r="I3968" s="7">
        <f>Table5[[#This Row],[Growth Rate]]</f>
        <v>-0.75</v>
      </c>
    </row>
    <row r="3969" spans="1:9" hidden="1">
      <c r="A3969">
        <f>Table19[[#This Row],[UNITID]]</f>
        <v>380359</v>
      </c>
      <c r="B3969" t="str">
        <f>Table19[[#This Row],[OUTCOMES MEASURES]]</f>
        <v>Number of adjusted cohort receiving a Bachelor's degree at 8 years</v>
      </c>
      <c r="C3969" s="7" t="str">
        <f>Table19[[#This Row],[Growth Rate]]</f>
        <v/>
      </c>
      <c r="D3969">
        <f>Table20[[#This Row],[UNITID]]</f>
        <v>380359</v>
      </c>
      <c r="E3969" s="7" t="str">
        <f>Table20[[#This Row],[Growth Rate]]</f>
        <v/>
      </c>
      <c r="F3969">
        <f>Table21[[#This Row],[UNITID]]</f>
        <v>380359</v>
      </c>
      <c r="G3969" s="7" t="str">
        <f>Table21[[#This Row],[Growth Rate]]</f>
        <v/>
      </c>
      <c r="H3969">
        <f>Table5[[#This Row],[UNITID]]</f>
        <v>380359</v>
      </c>
      <c r="I3969" s="7" t="str">
        <f>Table5[[#This Row],[Growth Rate]]</f>
        <v/>
      </c>
    </row>
    <row r="3970" spans="1:9" hidden="1">
      <c r="A3970">
        <f>Table19[[#This Row],[UNITID]]</f>
        <v>380359</v>
      </c>
      <c r="B3970" t="str">
        <f>Table19[[#This Row],[OUTCOMES MEASURES]]</f>
        <v>Number of adjusted cohort receiving an award at 8 years</v>
      </c>
      <c r="C3970" s="7">
        <f>Table19[[#This Row],[Growth Rate]]</f>
        <v>0.32</v>
      </c>
      <c r="D3970">
        <f>Table20[[#This Row],[UNITID]]</f>
        <v>380359</v>
      </c>
      <c r="E3970" s="7">
        <f>Table20[[#This Row],[Growth Rate]]</f>
        <v>-0.48571428571428571</v>
      </c>
      <c r="F3970">
        <f>Table21[[#This Row],[UNITID]]</f>
        <v>380359</v>
      </c>
      <c r="G3970" s="7">
        <f>Table21[[#This Row],[Growth Rate]]</f>
        <v>-0.30769230769230771</v>
      </c>
      <c r="H3970">
        <f>Table5[[#This Row],[UNITID]]</f>
        <v>380359</v>
      </c>
      <c r="I3970" s="7">
        <f>Table5[[#This Row],[Growth Rate]]</f>
        <v>-0.77777777777777779</v>
      </c>
    </row>
    <row r="3971" spans="1:9" hidden="1">
      <c r="A3971">
        <f>Table19[[#This Row],[UNITID]]</f>
        <v>380359</v>
      </c>
      <c r="B3971" t="str">
        <f>Table19[[#This Row],[OUTCOMES MEASURES]]</f>
        <v>Number of adjusted cohort still enrolled at your institution at 8 years</v>
      </c>
      <c r="C3971" s="7">
        <f>Table19[[#This Row],[Growth Rate]]</f>
        <v>-0.25</v>
      </c>
      <c r="D3971">
        <f>Table20[[#This Row],[UNITID]]</f>
        <v>380359</v>
      </c>
      <c r="E3971" s="7">
        <f>Table20[[#This Row],[Growth Rate]]</f>
        <v>-0.8</v>
      </c>
      <c r="F3971">
        <f>Table21[[#This Row],[UNITID]]</f>
        <v>380359</v>
      </c>
      <c r="G3971" s="7" t="str">
        <f>Table21[[#This Row],[Growth Rate]]</f>
        <v/>
      </c>
      <c r="H3971">
        <f>Table5[[#This Row],[UNITID]]</f>
        <v>380359</v>
      </c>
      <c r="I3971" s="7">
        <f>Table5[[#This Row],[Growth Rate]]</f>
        <v>1</v>
      </c>
    </row>
    <row r="3972" spans="1:9" hidden="1">
      <c r="A3972">
        <f>Table19[[#This Row],[UNITID]]</f>
        <v>380359</v>
      </c>
      <c r="B3972" t="str">
        <f>Table19[[#This Row],[OUTCOMES MEASURES]]</f>
        <v>Number of adjusted cohort who enrolled subsequently at another institution at 8 years</v>
      </c>
      <c r="C3972" s="7">
        <f>Table19[[#This Row],[Growth Rate]]</f>
        <v>-0.61290322580645162</v>
      </c>
      <c r="D3972">
        <f>Table20[[#This Row],[UNITID]]</f>
        <v>380359</v>
      </c>
      <c r="E3972" s="7">
        <f>Table20[[#This Row],[Growth Rate]]</f>
        <v>-0.35135135135135137</v>
      </c>
      <c r="F3972">
        <f>Table21[[#This Row],[UNITID]]</f>
        <v>380359</v>
      </c>
      <c r="G3972" s="7" t="str">
        <f>Table21[[#This Row],[Growth Rate]]</f>
        <v/>
      </c>
      <c r="H3972">
        <f>Table5[[#This Row],[UNITID]]</f>
        <v>380359</v>
      </c>
      <c r="I3972" s="7">
        <f>Table5[[#This Row],[Growth Rate]]</f>
        <v>-0.42105263157894735</v>
      </c>
    </row>
    <row r="3973" spans="1:9" hidden="1">
      <c r="A3973">
        <f>Table19[[#This Row],[UNITID]]</f>
        <v>380359</v>
      </c>
      <c r="B3973" s="2" t="str">
        <f>Table19[[#This Row],[OUTCOMES MEASURES]]</f>
        <v>Number of adjusted cohort whose subsequent enrollment status is unknown at 8 years</v>
      </c>
      <c r="C3973" s="8">
        <f>Table19[[#This Row],[Growth Rate]]</f>
        <v>-0.3728813559322034</v>
      </c>
      <c r="D3973">
        <f>Table20[[#This Row],[UNITID]]</f>
        <v>380359</v>
      </c>
      <c r="E3973" s="7">
        <f>Table20[[#This Row],[Growth Rate]]</f>
        <v>-0.28301886792452829</v>
      </c>
      <c r="F3973">
        <f>Table21[[#This Row],[UNITID]]</f>
        <v>380359</v>
      </c>
      <c r="G3973" s="7" t="str">
        <f>Table21[[#This Row],[Growth Rate]]</f>
        <v/>
      </c>
      <c r="H3973">
        <f>Table5[[#This Row],[UNITID]]</f>
        <v>380359</v>
      </c>
      <c r="I3973" s="7">
        <f>Table5[[#This Row],[Growth Rate]]</f>
        <v>1.1428571428571428</v>
      </c>
    </row>
    <row r="3974" spans="1:9" hidden="1">
      <c r="A3974">
        <f>Table19[[#This Row],[UNITID]]</f>
        <v>380359</v>
      </c>
      <c r="B3974" s="2" t="str">
        <f>Table19[[#This Row],[OUTCOMES MEASURES]]</f>
        <v>Number of adjusted cohort who did not receive an award from your institution at 8 years</v>
      </c>
      <c r="C3974" s="7">
        <f>Table19[[#This Row],[Growth Rate]]</f>
        <v>-0.44680851063829785</v>
      </c>
      <c r="D3974">
        <f>Table20[[#This Row],[UNITID]]</f>
        <v>380359</v>
      </c>
      <c r="E3974" s="7">
        <f>Table20[[#This Row],[Growth Rate]]</f>
        <v>-0.33684210526315789</v>
      </c>
      <c r="F3974">
        <f>Table21[[#This Row],[UNITID]]</f>
        <v>380359</v>
      </c>
      <c r="G3974" s="21" t="str">
        <f>Table21[[#This Row],[Growth Rate]]</f>
        <v/>
      </c>
      <c r="H3974">
        <f>Table5[[#This Row],[UNITID]]</f>
        <v>380359</v>
      </c>
      <c r="I3974" s="7">
        <f>Table5[[#This Row],[Growth Rate]]</f>
        <v>3.7037037037037035E-2</v>
      </c>
    </row>
    <row r="3975" spans="1:9" ht="14.25">
      <c r="A3975" s="63">
        <f>Table19[[#This Row],[UNITID]]</f>
        <v>380359</v>
      </c>
      <c r="B3975" s="148" t="str">
        <f>Table19[[#This Row],[OUTCOMES MEASURES]]</f>
        <v>Percent of adjusted cohort receiving an award at 8 years</v>
      </c>
      <c r="C3975" s="156">
        <f>Table19[[#This Row],[Growth Rate]]</f>
        <v>0.8571428571428571</v>
      </c>
      <c r="D3975">
        <f>Table20[[#This Row],[UNITID]]</f>
        <v>380359</v>
      </c>
      <c r="E3975" s="156">
        <f>Table20[[#This Row],[Growth Rate]]</f>
        <v>-0.18518518518518517</v>
      </c>
      <c r="F3975">
        <f>Table21[[#This Row],[UNITID]]</f>
        <v>380359</v>
      </c>
      <c r="G3975" s="157">
        <f>Table21[[#This Row],[Growth Rate]]</f>
        <v>-0.5</v>
      </c>
      <c r="H3975">
        <f>Table5[[#This Row],[UNITID]]</f>
        <v>380359</v>
      </c>
      <c r="I3975" s="156">
        <f>Table5[[#This Row],[Growth Rate]]</f>
        <v>-0.72</v>
      </c>
    </row>
    <row r="3976" spans="1:9" hidden="1">
      <c r="A3976">
        <f>Table19[[#This Row],[UNITID]]</f>
        <v>380359</v>
      </c>
      <c r="B3976" s="2" t="str">
        <f>Table19[[#This Row],[OUTCOMES MEASURES]]</f>
        <v>Percent of adjusted cohort still or subsequently enrolled at 8 years</v>
      </c>
      <c r="C3976" s="8">
        <f>Table19[[#This Row],[Growth Rate]]</f>
        <v>-0.37931034482758619</v>
      </c>
      <c r="D3976">
        <f>Table20[[#This Row],[UNITID]]</f>
        <v>380359</v>
      </c>
      <c r="E3976" s="7">
        <f>Table20[[#This Row],[Growth Rate]]</f>
        <v>-3.125E-2</v>
      </c>
      <c r="F3976">
        <f>Table21[[#This Row],[UNITID]]</f>
        <v>380359</v>
      </c>
      <c r="G3976" s="21" t="str">
        <f>Table21[[#This Row],[Growth Rate]]</f>
        <v/>
      </c>
      <c r="H3976">
        <f>Table5[[#This Row],[UNITID]]</f>
        <v>380359</v>
      </c>
      <c r="I3976" s="7">
        <f>Table5[[#This Row],[Growth Rate]]</f>
        <v>-0.23214285714285715</v>
      </c>
    </row>
    <row r="3977" spans="1:9" ht="14.25">
      <c r="A3977" s="63">
        <f>Table19[[#This Row],[UNITID]]</f>
        <v>380359</v>
      </c>
      <c r="B3977" s="148" t="str">
        <f>Table19[[#This Row],[OUTCOMES MEASURES]]</f>
        <v>Percent of adjusted cohort still enrolled at your institution at 8 years</v>
      </c>
      <c r="C3977" s="156">
        <f>Table19[[#This Row],[Growth Rate]]</f>
        <v>0.33333333333333331</v>
      </c>
      <c r="D3977">
        <f>Table20[[#This Row],[UNITID]]</f>
        <v>380359</v>
      </c>
      <c r="E3977" s="156">
        <f>Table20[[#This Row],[Growth Rate]]</f>
        <v>-0.75</v>
      </c>
      <c r="F3977">
        <f>Table21[[#This Row],[UNITID]]</f>
        <v>380359</v>
      </c>
      <c r="G3977" s="158" t="str">
        <f>Table21[[#This Row],[Growth Rate]]</f>
        <v/>
      </c>
      <c r="H3977">
        <f>Table5[[#This Row],[UNITID]]</f>
        <v>380359</v>
      </c>
      <c r="I3977" s="156">
        <f>Table5[[#This Row],[Growth Rate]]</f>
        <v>1.3333333333333333</v>
      </c>
    </row>
    <row r="3978" spans="1:9" ht="14.25">
      <c r="A3978" s="63">
        <f>Table19[[#This Row],[UNITID]]</f>
        <v>380359</v>
      </c>
      <c r="B3978" s="148" t="str">
        <f>Table19[[#This Row],[OUTCOMES MEASURES]]</f>
        <v>Percent of adjusted cohort enrolled subsequently at another institution at 8 years</v>
      </c>
      <c r="C3978" s="156">
        <f>Table19[[#This Row],[Growth Rate]]</f>
        <v>-0.46153846153846156</v>
      </c>
      <c r="D3978">
        <f>Table20[[#This Row],[UNITID]]</f>
        <v>380359</v>
      </c>
      <c r="E3978" s="64">
        <f>Table20[[#This Row],[Growth Rate]]</f>
        <v>7.1428571428571425E-2</v>
      </c>
      <c r="F3978">
        <f>Table21[[#This Row],[UNITID]]</f>
        <v>380359</v>
      </c>
      <c r="G3978" s="158" t="str">
        <f>Table21[[#This Row],[Growth Rate]]</f>
        <v/>
      </c>
      <c r="H3978">
        <f>Table5[[#This Row],[UNITID]]</f>
        <v>380359</v>
      </c>
      <c r="I3978" s="64">
        <f>Table5[[#This Row],[Growth Rate]]</f>
        <v>-0.30188679245283018</v>
      </c>
    </row>
    <row r="3979" spans="1:9" hidden="1">
      <c r="A3979">
        <f>Table19[[#This Row],[UNITID]]</f>
        <v>380359</v>
      </c>
      <c r="B3979" s="2" t="str">
        <f>Table19[[#This Row],[OUTCOMES MEASURES]]</f>
        <v>Percent of adjusted cohort enrollment status unknown at 8 years</v>
      </c>
      <c r="C3979" s="8">
        <f>Table19[[#This Row],[Growth Rate]]</f>
        <v>-0.12</v>
      </c>
      <c r="D3979">
        <f>Table20[[#This Row],[UNITID]]</f>
        <v>380359</v>
      </c>
      <c r="E3979" s="8">
        <f>Table20[[#This Row],[Growth Rate]]</f>
        <v>0.14634146341463414</v>
      </c>
      <c r="F3979">
        <f>Table21[[#This Row],[UNITID]]</f>
        <v>380359</v>
      </c>
      <c r="G3979" s="8" t="str">
        <f>Table21[[#This Row],[Growth Rate]]</f>
        <v/>
      </c>
      <c r="H3979">
        <f>Table5[[#This Row],[UNITID]]</f>
        <v>380359</v>
      </c>
      <c r="I3979" s="8">
        <f>Table5[[#This Row],[Growth Rate]]</f>
        <v>1.631578947368421</v>
      </c>
    </row>
    <row r="3980" spans="1:9" hidden="1">
      <c r="A3980">
        <f>Table19[[#This Row],[UNITID]]</f>
        <v>383190</v>
      </c>
      <c r="B3980" s="2" t="str">
        <f>Table19[[#This Row],[OUTCOMES MEASURES]]</f>
        <v>First-Time, Full-Time Cohort</v>
      </c>
      <c r="C3980" s="8">
        <f>Table19[[#This Row],[Growth Rate]]</f>
        <v>-0.37715179968701096</v>
      </c>
      <c r="D3980">
        <f>Table20[[#This Row],[UNITID]]</f>
        <v>383190</v>
      </c>
      <c r="E3980" s="8">
        <f>Table20[[#This Row],[Growth Rate]]</f>
        <v>-0.41880341880341881</v>
      </c>
      <c r="F3980">
        <f>Table21[[#This Row],[UNITID]]</f>
        <v>383190</v>
      </c>
      <c r="G3980" s="8">
        <f>Table21[[#This Row],[Growth Rate]]</f>
        <v>-0.26347305389221559</v>
      </c>
      <c r="H3980">
        <f>Table5[[#This Row],[UNITID]]</f>
        <v>383190</v>
      </c>
      <c r="I3980" s="8">
        <f>Table5[[#This Row],[Growth Rate]]</f>
        <v>-0.19487179487179487</v>
      </c>
    </row>
    <row r="3981" spans="1:9" hidden="1">
      <c r="A3981">
        <f>Table19[[#This Row],[UNITID]]</f>
        <v>383190</v>
      </c>
      <c r="B3981" t="str">
        <f>Table19[[#This Row],[OUTCOMES MEASURES]]</f>
        <v>Exclusions to cohort</v>
      </c>
      <c r="C3981" s="7" t="str">
        <f>Table19[[#This Row],[Growth Rate]]</f>
        <v/>
      </c>
      <c r="D3981">
        <f>Table20[[#This Row],[UNITID]]</f>
        <v>383190</v>
      </c>
      <c r="E3981" s="7" t="str">
        <f>Table20[[#This Row],[Growth Rate]]</f>
        <v/>
      </c>
      <c r="F3981">
        <f>Table21[[#This Row],[UNITID]]</f>
        <v>383190</v>
      </c>
      <c r="G3981" s="7" t="str">
        <f>Table21[[#This Row],[Growth Rate]]</f>
        <v/>
      </c>
      <c r="H3981">
        <f>Table5[[#This Row],[UNITID]]</f>
        <v>383190</v>
      </c>
      <c r="I3981" s="7" t="str">
        <f>Table5[[#This Row],[Growth Rate]]</f>
        <v/>
      </c>
    </row>
    <row r="3982" spans="1:9" ht="14.25">
      <c r="A3982" s="63">
        <f>Table19[[#This Row],[UNITID]]</f>
        <v>383190</v>
      </c>
      <c r="B3982" s="63" t="str">
        <f>Table19[[#This Row],[OUTCOMES MEASURES]]</f>
        <v>Adjusted cohort</v>
      </c>
      <c r="C3982" s="64">
        <f>Table19[[#This Row],[Growth Rate]]</f>
        <v>-0.37871674491392804</v>
      </c>
      <c r="D3982">
        <f>Table20[[#This Row],[UNITID]]</f>
        <v>383190</v>
      </c>
      <c r="E3982" s="64">
        <f>Table20[[#This Row],[Growth Rate]]</f>
        <v>-0.42094017094017094</v>
      </c>
      <c r="F3982">
        <f>Table21[[#This Row],[UNITID]]</f>
        <v>383190</v>
      </c>
      <c r="G3982" s="155">
        <f>Table21[[#This Row],[Growth Rate]]</f>
        <v>-0.26347305389221559</v>
      </c>
      <c r="H3982">
        <f>Table5[[#This Row],[UNITID]]</f>
        <v>383190</v>
      </c>
      <c r="I3982" s="64">
        <f>Table5[[#This Row],[Growth Rate]]</f>
        <v>-0.19487179487179487</v>
      </c>
    </row>
    <row r="3983" spans="1:9" hidden="1">
      <c r="A3983">
        <f>Table19[[#This Row],[UNITID]]</f>
        <v>383190</v>
      </c>
      <c r="B3983" t="str">
        <f>Table19[[#This Row],[OUTCOMES MEASURES]]</f>
        <v>Number of adjusted cohort receiving a certificate at 4 years</v>
      </c>
      <c r="C3983" s="7">
        <f>Table19[[#This Row],[Growth Rate]]</f>
        <v>-3.8461538461538464E-2</v>
      </c>
      <c r="D3983">
        <f>Table20[[#This Row],[UNITID]]</f>
        <v>383190</v>
      </c>
      <c r="E3983" s="7">
        <f>Table20[[#This Row],[Growth Rate]]</f>
        <v>-0.2</v>
      </c>
      <c r="F3983">
        <f>Table21[[#This Row],[UNITID]]</f>
        <v>383190</v>
      </c>
      <c r="G3983" s="7">
        <f>Table21[[#This Row],[Growth Rate]]</f>
        <v>0.5</v>
      </c>
      <c r="H3983">
        <f>Table5[[#This Row],[UNITID]]</f>
        <v>383190</v>
      </c>
      <c r="I3983" s="7">
        <f>Table5[[#This Row],[Growth Rate]]</f>
        <v>0.66666666666666663</v>
      </c>
    </row>
    <row r="3984" spans="1:9" hidden="1">
      <c r="A3984">
        <f>Table19[[#This Row],[UNITID]]</f>
        <v>383190</v>
      </c>
      <c r="B3984" t="str">
        <f>Table19[[#This Row],[OUTCOMES MEASURES]]</f>
        <v>Number of adjusted cohort receiving an Associate's degree at 4 years</v>
      </c>
      <c r="C3984" s="7">
        <f>Table19[[#This Row],[Growth Rate]]</f>
        <v>-0.30967741935483872</v>
      </c>
      <c r="D3984">
        <f>Table20[[#This Row],[UNITID]]</f>
        <v>383190</v>
      </c>
      <c r="E3984" s="7">
        <f>Table20[[#This Row],[Growth Rate]]</f>
        <v>-0.44736842105263158</v>
      </c>
      <c r="F3984">
        <f>Table21[[#This Row],[UNITID]]</f>
        <v>383190</v>
      </c>
      <c r="G3984" s="7">
        <f>Table21[[#This Row],[Growth Rate]]</f>
        <v>-0.14814814814814814</v>
      </c>
      <c r="H3984">
        <f>Table5[[#This Row],[UNITID]]</f>
        <v>383190</v>
      </c>
      <c r="I3984" s="7">
        <f>Table5[[#This Row],[Growth Rate]]</f>
        <v>-0.31707317073170732</v>
      </c>
    </row>
    <row r="3985" spans="1:9" hidden="1">
      <c r="A3985">
        <f>Table19[[#This Row],[UNITID]]</f>
        <v>383190</v>
      </c>
      <c r="B3985" t="str">
        <f>Table19[[#This Row],[OUTCOMES MEASURES]]</f>
        <v>Number of adjusted cohort receiving a Bachelor's degree at 4 years</v>
      </c>
      <c r="C3985" s="7" t="str">
        <f>Table19[[#This Row],[Growth Rate]]</f>
        <v/>
      </c>
      <c r="D3985">
        <f>Table20[[#This Row],[UNITID]]</f>
        <v>383190</v>
      </c>
      <c r="E3985" s="7" t="str">
        <f>Table20[[#This Row],[Growth Rate]]</f>
        <v/>
      </c>
      <c r="F3985">
        <f>Table21[[#This Row],[UNITID]]</f>
        <v>383190</v>
      </c>
      <c r="G3985" s="7" t="str">
        <f>Table21[[#This Row],[Growth Rate]]</f>
        <v/>
      </c>
      <c r="H3985">
        <f>Table5[[#This Row],[UNITID]]</f>
        <v>383190</v>
      </c>
      <c r="I3985" s="7" t="str">
        <f>Table5[[#This Row],[Growth Rate]]</f>
        <v/>
      </c>
    </row>
    <row r="3986" spans="1:9" hidden="1">
      <c r="A3986">
        <f>Table19[[#This Row],[UNITID]]</f>
        <v>383190</v>
      </c>
      <c r="B3986" s="2" t="str">
        <f>Table19[[#This Row],[OUTCOMES MEASURES]]</f>
        <v>Number of adjusted cohort receiving an award at 4 years</v>
      </c>
      <c r="C3986" s="7">
        <f>Table19[[#This Row],[Growth Rate]]</f>
        <v>-0.27071823204419887</v>
      </c>
      <c r="D3986">
        <f>Table20[[#This Row],[UNITID]]</f>
        <v>383190</v>
      </c>
      <c r="E3986" s="7">
        <f>Table20[[#This Row],[Growth Rate]]</f>
        <v>-0.41860465116279072</v>
      </c>
      <c r="F3986">
        <f>Table21[[#This Row],[UNITID]]</f>
        <v>383190</v>
      </c>
      <c r="G3986" s="21">
        <f>Table21[[#This Row],[Growth Rate]]</f>
        <v>-0.125</v>
      </c>
      <c r="H3986">
        <f>Table5[[#This Row],[UNITID]]</f>
        <v>383190</v>
      </c>
      <c r="I3986" s="7">
        <f>Table5[[#This Row],[Growth Rate]]</f>
        <v>-0.25</v>
      </c>
    </row>
    <row r="3987" spans="1:9" ht="14.25">
      <c r="A3987" s="63">
        <f>Table19[[#This Row],[UNITID]]</f>
        <v>383190</v>
      </c>
      <c r="B3987" s="148" t="str">
        <f>Table19[[#This Row],[OUTCOMES MEASURES]]</f>
        <v>Percent of adjusted cohort receiving an award at 4 years</v>
      </c>
      <c r="C3987" s="156">
        <f>Table19[[#This Row],[Growth Rate]]</f>
        <v>0.17857142857142858</v>
      </c>
      <c r="D3987">
        <f>Table20[[#This Row],[UNITID]]</f>
        <v>383190</v>
      </c>
      <c r="E3987" s="156">
        <f>Table20[[#This Row],[Growth Rate]]</f>
        <v>0</v>
      </c>
      <c r="F3987">
        <f>Table21[[#This Row],[UNITID]]</f>
        <v>383190</v>
      </c>
      <c r="G3987" s="157">
        <f>Table21[[#This Row],[Growth Rate]]</f>
        <v>0.17647058823529413</v>
      </c>
      <c r="H3987">
        <f>Table5[[#This Row],[UNITID]]</f>
        <v>383190</v>
      </c>
      <c r="I3987" s="156">
        <f>Table5[[#This Row],[Growth Rate]]</f>
        <v>-8.6956521739130432E-2</v>
      </c>
    </row>
    <row r="3988" spans="1:9" hidden="1">
      <c r="A3988">
        <f>Table19[[#This Row],[UNITID]]</f>
        <v>383190</v>
      </c>
      <c r="B3988" t="str">
        <f>Table19[[#This Row],[OUTCOMES MEASURES]]</f>
        <v>Number of adjusted cohort receiving a certificate at 6 years</v>
      </c>
      <c r="C3988" s="7">
        <f>Table19[[#This Row],[Growth Rate]]</f>
        <v>-0.11538461538461539</v>
      </c>
      <c r="D3988">
        <f>Table20[[#This Row],[UNITID]]</f>
        <v>383190</v>
      </c>
      <c r="E3988" s="7">
        <f>Table20[[#This Row],[Growth Rate]]</f>
        <v>-0.5</v>
      </c>
      <c r="F3988">
        <f>Table21[[#This Row],[UNITID]]</f>
        <v>383190</v>
      </c>
      <c r="G3988" s="7">
        <f>Table21[[#This Row],[Growth Rate]]</f>
        <v>1</v>
      </c>
      <c r="H3988">
        <f>Table5[[#This Row],[UNITID]]</f>
        <v>383190</v>
      </c>
      <c r="I3988" s="7">
        <f>Table5[[#This Row],[Growth Rate]]</f>
        <v>-0.33333333333333331</v>
      </c>
    </row>
    <row r="3989" spans="1:9" hidden="1">
      <c r="A3989">
        <f>Table19[[#This Row],[UNITID]]</f>
        <v>383190</v>
      </c>
      <c r="B3989" t="str">
        <f>Table19[[#This Row],[OUTCOMES MEASURES]]</f>
        <v>Number of adjusted cohort receiving an Associate's degree at 6 years</v>
      </c>
      <c r="C3989" s="7">
        <f>Table19[[#This Row],[Growth Rate]]</f>
        <v>-0.34054054054054056</v>
      </c>
      <c r="D3989">
        <f>Table20[[#This Row],[UNITID]]</f>
        <v>383190</v>
      </c>
      <c r="E3989" s="7">
        <f>Table20[[#This Row],[Growth Rate]]</f>
        <v>-0.39655172413793105</v>
      </c>
      <c r="F3989">
        <f>Table21[[#This Row],[UNITID]]</f>
        <v>383190</v>
      </c>
      <c r="G3989" s="7">
        <f>Table21[[#This Row],[Growth Rate]]</f>
        <v>-0.16949152542372881</v>
      </c>
      <c r="H3989">
        <f>Table5[[#This Row],[UNITID]]</f>
        <v>383190</v>
      </c>
      <c r="I3989" s="7">
        <f>Table5[[#This Row],[Growth Rate]]</f>
        <v>-0.25</v>
      </c>
    </row>
    <row r="3990" spans="1:9" hidden="1">
      <c r="A3990">
        <f>Table19[[#This Row],[UNITID]]</f>
        <v>383190</v>
      </c>
      <c r="B3990" t="str">
        <f>Table19[[#This Row],[OUTCOMES MEASURES]]</f>
        <v>Number of adjusted cohort receiving a Bachelor's degree at 6 years</v>
      </c>
      <c r="C3990" s="7" t="str">
        <f>Table19[[#This Row],[Growth Rate]]</f>
        <v/>
      </c>
      <c r="D3990">
        <f>Table20[[#This Row],[UNITID]]</f>
        <v>383190</v>
      </c>
      <c r="E3990" s="7" t="str">
        <f>Table20[[#This Row],[Growth Rate]]</f>
        <v/>
      </c>
      <c r="F3990">
        <f>Table21[[#This Row],[UNITID]]</f>
        <v>383190</v>
      </c>
      <c r="G3990" s="7" t="str">
        <f>Table21[[#This Row],[Growth Rate]]</f>
        <v/>
      </c>
      <c r="H3990">
        <f>Table5[[#This Row],[UNITID]]</f>
        <v>383190</v>
      </c>
      <c r="I3990" s="7" t="str">
        <f>Table5[[#This Row],[Growth Rate]]</f>
        <v/>
      </c>
    </row>
    <row r="3991" spans="1:9" hidden="1">
      <c r="A3991">
        <f>Table19[[#This Row],[UNITID]]</f>
        <v>383190</v>
      </c>
      <c r="B3991" s="2" t="str">
        <f>Table19[[#This Row],[OUTCOMES MEASURES]]</f>
        <v>Number of adjusted cohort receiving an award at 6 years</v>
      </c>
      <c r="C3991" s="7">
        <f>Table19[[#This Row],[Growth Rate]]</f>
        <v>-0.3127962085308057</v>
      </c>
      <c r="D3991">
        <f>Table20[[#This Row],[UNITID]]</f>
        <v>383190</v>
      </c>
      <c r="E3991" s="7">
        <f>Table20[[#This Row],[Growth Rate]]</f>
        <v>-0.40625</v>
      </c>
      <c r="F3991">
        <f>Table21[[#This Row],[UNITID]]</f>
        <v>383190</v>
      </c>
      <c r="G3991" s="21">
        <f>Table21[[#This Row],[Growth Rate]]</f>
        <v>-0.13114754098360656</v>
      </c>
      <c r="H3991">
        <f>Table5[[#This Row],[UNITID]]</f>
        <v>383190</v>
      </c>
      <c r="I3991" s="7">
        <f>Table5[[#This Row],[Growth Rate]]</f>
        <v>-0.25490196078431371</v>
      </c>
    </row>
    <row r="3992" spans="1:9" ht="14.25">
      <c r="A3992" s="63">
        <f>Table19[[#This Row],[UNITID]]</f>
        <v>383190</v>
      </c>
      <c r="B3992" s="148" t="str">
        <f>Table19[[#This Row],[OUTCOMES MEASURES]]</f>
        <v>Percent of adjusted cohort receiving an award at 6 years</v>
      </c>
      <c r="C3992" s="156">
        <f>Table19[[#This Row],[Growth Rate]]</f>
        <v>0.12121212121212122</v>
      </c>
      <c r="D3992">
        <f>Table20[[#This Row],[UNITID]]</f>
        <v>383190</v>
      </c>
      <c r="E3992" s="156">
        <f>Table20[[#This Row],[Growth Rate]]</f>
        <v>0</v>
      </c>
      <c r="F3992">
        <f>Table21[[#This Row],[UNITID]]</f>
        <v>383190</v>
      </c>
      <c r="G3992" s="157">
        <f>Table21[[#This Row],[Growth Rate]]</f>
        <v>0.16216216216216217</v>
      </c>
      <c r="H3992">
        <f>Table5[[#This Row],[UNITID]]</f>
        <v>383190</v>
      </c>
      <c r="I3992" s="156">
        <f>Table5[[#This Row],[Growth Rate]]</f>
        <v>-7.6923076923076927E-2</v>
      </c>
    </row>
    <row r="3993" spans="1:9" hidden="1">
      <c r="A3993">
        <f>Table19[[#This Row],[UNITID]]</f>
        <v>383190</v>
      </c>
      <c r="B3993" t="str">
        <f>Table19[[#This Row],[OUTCOMES MEASURES]]</f>
        <v>Number of adjusted cohort receiving a certificate at 8 years</v>
      </c>
      <c r="C3993" s="7">
        <f>Table19[[#This Row],[Growth Rate]]</f>
        <v>-0.18518518518518517</v>
      </c>
      <c r="D3993">
        <f>Table20[[#This Row],[UNITID]]</f>
        <v>383190</v>
      </c>
      <c r="E3993" s="7">
        <f>Table20[[#This Row],[Growth Rate]]</f>
        <v>-0.4</v>
      </c>
      <c r="F3993">
        <f>Table21[[#This Row],[UNITID]]</f>
        <v>383190</v>
      </c>
      <c r="G3993" s="7">
        <f>Table21[[#This Row],[Growth Rate]]</f>
        <v>2</v>
      </c>
      <c r="H3993">
        <f>Table5[[#This Row],[UNITID]]</f>
        <v>383190</v>
      </c>
      <c r="I3993" s="7">
        <f>Table5[[#This Row],[Growth Rate]]</f>
        <v>-0.33333333333333331</v>
      </c>
    </row>
    <row r="3994" spans="1:9" hidden="1">
      <c r="A3994">
        <f>Table19[[#This Row],[UNITID]]</f>
        <v>383190</v>
      </c>
      <c r="B3994" t="str">
        <f>Table19[[#This Row],[OUTCOMES MEASURES]]</f>
        <v>Number of adjusted cohort receiving an Associate's degree at 8 years</v>
      </c>
      <c r="C3994" s="7">
        <f>Table19[[#This Row],[Growth Rate]]</f>
        <v>-0.3282051282051282</v>
      </c>
      <c r="D3994">
        <f>Table20[[#This Row],[UNITID]]</f>
        <v>383190</v>
      </c>
      <c r="E3994" s="7">
        <f>Table20[[#This Row],[Growth Rate]]</f>
        <v>-0.35483870967741937</v>
      </c>
      <c r="F3994">
        <f>Table21[[#This Row],[UNITID]]</f>
        <v>383190</v>
      </c>
      <c r="G3994" s="7">
        <f>Table21[[#This Row],[Growth Rate]]</f>
        <v>-0.19047619047619047</v>
      </c>
      <c r="H3994">
        <f>Table5[[#This Row],[UNITID]]</f>
        <v>383190</v>
      </c>
      <c r="I3994" s="7">
        <f>Table5[[#This Row],[Growth Rate]]</f>
        <v>-0.21568627450980393</v>
      </c>
    </row>
    <row r="3995" spans="1:9" hidden="1">
      <c r="A3995">
        <f>Table19[[#This Row],[UNITID]]</f>
        <v>383190</v>
      </c>
      <c r="B3995" t="str">
        <f>Table19[[#This Row],[OUTCOMES MEASURES]]</f>
        <v>Number of adjusted cohort receiving a Bachelor's degree at 8 years</v>
      </c>
      <c r="C3995" s="7" t="str">
        <f>Table19[[#This Row],[Growth Rate]]</f>
        <v/>
      </c>
      <c r="D3995">
        <f>Table20[[#This Row],[UNITID]]</f>
        <v>383190</v>
      </c>
      <c r="E3995" s="7" t="str">
        <f>Table20[[#This Row],[Growth Rate]]</f>
        <v/>
      </c>
      <c r="F3995">
        <f>Table21[[#This Row],[UNITID]]</f>
        <v>383190</v>
      </c>
      <c r="G3995" s="7" t="str">
        <f>Table21[[#This Row],[Growth Rate]]</f>
        <v/>
      </c>
      <c r="H3995">
        <f>Table5[[#This Row],[UNITID]]</f>
        <v>383190</v>
      </c>
      <c r="I3995" s="7" t="str">
        <f>Table5[[#This Row],[Growth Rate]]</f>
        <v/>
      </c>
    </row>
    <row r="3996" spans="1:9" hidden="1">
      <c r="A3996">
        <f>Table19[[#This Row],[UNITID]]</f>
        <v>383190</v>
      </c>
      <c r="B3996" t="str">
        <f>Table19[[#This Row],[OUTCOMES MEASURES]]</f>
        <v>Number of adjusted cohort receiving an award at 8 years</v>
      </c>
      <c r="C3996" s="7">
        <f>Table19[[#This Row],[Growth Rate]]</f>
        <v>-0.3108108108108108</v>
      </c>
      <c r="D3996">
        <f>Table20[[#This Row],[UNITID]]</f>
        <v>383190</v>
      </c>
      <c r="E3996" s="7">
        <f>Table20[[#This Row],[Growth Rate]]</f>
        <v>-0.35820895522388058</v>
      </c>
      <c r="F3996">
        <f>Table21[[#This Row],[UNITID]]</f>
        <v>383190</v>
      </c>
      <c r="G3996" s="7">
        <f>Table21[[#This Row],[Growth Rate]]</f>
        <v>-0.15625</v>
      </c>
      <c r="H3996">
        <f>Table5[[#This Row],[UNITID]]</f>
        <v>383190</v>
      </c>
      <c r="I3996" s="7">
        <f>Table5[[#This Row],[Growth Rate]]</f>
        <v>-0.22222222222222221</v>
      </c>
    </row>
    <row r="3997" spans="1:9" hidden="1">
      <c r="A3997">
        <f>Table19[[#This Row],[UNITID]]</f>
        <v>383190</v>
      </c>
      <c r="B3997" t="str">
        <f>Table19[[#This Row],[OUTCOMES MEASURES]]</f>
        <v>Number of adjusted cohort still enrolled at your institution at 8 years</v>
      </c>
      <c r="C3997" s="7">
        <f>Table19[[#This Row],[Growth Rate]]</f>
        <v>-0.54545454545454541</v>
      </c>
      <c r="D3997">
        <f>Table20[[#This Row],[UNITID]]</f>
        <v>383190</v>
      </c>
      <c r="E3997" s="7">
        <f>Table20[[#This Row],[Growth Rate]]</f>
        <v>0.25</v>
      </c>
      <c r="F3997">
        <f>Table21[[#This Row],[UNITID]]</f>
        <v>383190</v>
      </c>
      <c r="G3997" s="7">
        <f>Table21[[#This Row],[Growth Rate]]</f>
        <v>3</v>
      </c>
      <c r="H3997">
        <f>Table5[[#This Row],[UNITID]]</f>
        <v>383190</v>
      </c>
      <c r="I3997" s="7">
        <f>Table5[[#This Row],[Growth Rate]]</f>
        <v>-0.66666666666666663</v>
      </c>
    </row>
    <row r="3998" spans="1:9" hidden="1">
      <c r="A3998">
        <f>Table19[[#This Row],[UNITID]]</f>
        <v>383190</v>
      </c>
      <c r="B3998" t="str">
        <f>Table19[[#This Row],[OUTCOMES MEASURES]]</f>
        <v>Number of adjusted cohort who enrolled subsequently at another institution at 8 years</v>
      </c>
      <c r="C3998" s="7">
        <f>Table19[[#This Row],[Growth Rate]]</f>
        <v>-0.66666666666666663</v>
      </c>
      <c r="D3998">
        <f>Table20[[#This Row],[UNITID]]</f>
        <v>383190</v>
      </c>
      <c r="E3998" s="7">
        <f>Table20[[#This Row],[Growth Rate]]</f>
        <v>-0.73134328358208955</v>
      </c>
      <c r="F3998">
        <f>Table21[[#This Row],[UNITID]]</f>
        <v>383190</v>
      </c>
      <c r="G3998" s="7">
        <f>Table21[[#This Row],[Growth Rate]]</f>
        <v>-0.54166666666666663</v>
      </c>
      <c r="H3998">
        <f>Table5[[#This Row],[UNITID]]</f>
        <v>383190</v>
      </c>
      <c r="I3998" s="7">
        <f>Table5[[#This Row],[Growth Rate]]</f>
        <v>-0.27586206896551724</v>
      </c>
    </row>
    <row r="3999" spans="1:9" hidden="1">
      <c r="A3999">
        <f>Table19[[#This Row],[UNITID]]</f>
        <v>383190</v>
      </c>
      <c r="B3999" s="2" t="str">
        <f>Table19[[#This Row],[OUTCOMES MEASURES]]</f>
        <v>Number of adjusted cohort whose subsequent enrollment status is unknown at 8 years</v>
      </c>
      <c r="C3999" s="8">
        <f>Table19[[#This Row],[Growth Rate]]</f>
        <v>-0.34472049689440992</v>
      </c>
      <c r="D3999">
        <f>Table20[[#This Row],[UNITID]]</f>
        <v>383190</v>
      </c>
      <c r="E3999" s="7">
        <f>Table20[[#This Row],[Growth Rate]]</f>
        <v>-0.38650306748466257</v>
      </c>
      <c r="F3999">
        <f>Table21[[#This Row],[UNITID]]</f>
        <v>383190</v>
      </c>
      <c r="G3999" s="7">
        <f>Table21[[#This Row],[Growth Rate]]</f>
        <v>-0.20370370370370369</v>
      </c>
      <c r="H3999">
        <f>Table5[[#This Row],[UNITID]]</f>
        <v>383190</v>
      </c>
      <c r="I3999" s="7">
        <f>Table5[[#This Row],[Growth Rate]]</f>
        <v>-0.1</v>
      </c>
    </row>
    <row r="4000" spans="1:9" hidden="1">
      <c r="A4000">
        <f>Table19[[#This Row],[UNITID]]</f>
        <v>383190</v>
      </c>
      <c r="B4000" s="2" t="str">
        <f>Table19[[#This Row],[OUTCOMES MEASURES]]</f>
        <v>Number of adjusted cohort who did not receive an award from your institution at 8 years</v>
      </c>
      <c r="C4000" s="7">
        <f>Table19[[#This Row],[Growth Rate]]</f>
        <v>-0.4148681055155875</v>
      </c>
      <c r="D4000">
        <f>Table20[[#This Row],[UNITID]]</f>
        <v>383190</v>
      </c>
      <c r="E4000" s="7">
        <f>Table20[[#This Row],[Growth Rate]]</f>
        <v>-0.4314214463840399</v>
      </c>
      <c r="F4000">
        <f>Table21[[#This Row],[UNITID]]</f>
        <v>383190</v>
      </c>
      <c r="G4000" s="21">
        <f>Table21[[#This Row],[Growth Rate]]</f>
        <v>-0.3300970873786408</v>
      </c>
      <c r="H4000">
        <f>Table5[[#This Row],[UNITID]]</f>
        <v>383190</v>
      </c>
      <c r="I4000" s="7">
        <f>Table5[[#This Row],[Growth Rate]]</f>
        <v>-0.18439716312056736</v>
      </c>
    </row>
    <row r="4001" spans="1:9" ht="14.25">
      <c r="A4001" s="63">
        <f>Table19[[#This Row],[UNITID]]</f>
        <v>383190</v>
      </c>
      <c r="B4001" s="148" t="str">
        <f>Table19[[#This Row],[OUTCOMES MEASURES]]</f>
        <v>Percent of adjusted cohort receiving an award at 8 years</v>
      </c>
      <c r="C4001" s="156">
        <f>Table19[[#This Row],[Growth Rate]]</f>
        <v>0.11428571428571428</v>
      </c>
      <c r="D4001">
        <f>Table20[[#This Row],[UNITID]]</f>
        <v>383190</v>
      </c>
      <c r="E4001" s="156">
        <f>Table20[[#This Row],[Growth Rate]]</f>
        <v>0.14285714285714285</v>
      </c>
      <c r="F4001">
        <f>Table21[[#This Row],[UNITID]]</f>
        <v>383190</v>
      </c>
      <c r="G4001" s="157">
        <f>Table21[[#This Row],[Growth Rate]]</f>
        <v>0.15789473684210525</v>
      </c>
      <c r="H4001">
        <f>Table5[[#This Row],[UNITID]]</f>
        <v>383190</v>
      </c>
      <c r="I4001" s="156">
        <f>Table5[[#This Row],[Growth Rate]]</f>
        <v>-3.5714285714285712E-2</v>
      </c>
    </row>
    <row r="4002" spans="1:9" hidden="1">
      <c r="A4002">
        <f>Table19[[#This Row],[UNITID]]</f>
        <v>383190</v>
      </c>
      <c r="B4002" s="2" t="str">
        <f>Table19[[#This Row],[OUTCOMES MEASURES]]</f>
        <v>Percent of adjusted cohort still or subsequently enrolled at 8 years</v>
      </c>
      <c r="C4002" s="8">
        <f>Table19[[#This Row],[Growth Rate]]</f>
        <v>-0.46666666666666667</v>
      </c>
      <c r="D4002">
        <f>Table20[[#This Row],[UNITID]]</f>
        <v>383190</v>
      </c>
      <c r="E4002" s="7">
        <f>Table20[[#This Row],[Growth Rate]]</f>
        <v>-0.375</v>
      </c>
      <c r="F4002">
        <f>Table21[[#This Row],[UNITID]]</f>
        <v>383190</v>
      </c>
      <c r="G4002" s="21">
        <f>Table21[[#This Row],[Growth Rate]]</f>
        <v>-0.27586206896551724</v>
      </c>
      <c r="H4002">
        <f>Table5[[#This Row],[UNITID]]</f>
        <v>383190</v>
      </c>
      <c r="I4002" s="7">
        <f>Table5[[#This Row],[Growth Rate]]</f>
        <v>-0.12903225806451613</v>
      </c>
    </row>
    <row r="4003" spans="1:9" ht="14.25">
      <c r="A4003" s="63">
        <f>Table19[[#This Row],[UNITID]]</f>
        <v>383190</v>
      </c>
      <c r="B4003" s="148" t="str">
        <f>Table19[[#This Row],[OUTCOMES MEASURES]]</f>
        <v>Percent of adjusted cohort still enrolled at your institution at 8 years</v>
      </c>
      <c r="C4003" s="156">
        <f>Table19[[#This Row],[Growth Rate]]</f>
        <v>-0.5</v>
      </c>
      <c r="D4003">
        <f>Table20[[#This Row],[UNITID]]</f>
        <v>383190</v>
      </c>
      <c r="E4003" s="156">
        <f>Table20[[#This Row],[Growth Rate]]</f>
        <v>1</v>
      </c>
      <c r="F4003">
        <f>Table21[[#This Row],[UNITID]]</f>
        <v>383190</v>
      </c>
      <c r="G4003" s="158">
        <f>Table21[[#This Row],[Growth Rate]]</f>
        <v>2</v>
      </c>
      <c r="H4003">
        <f>Table5[[#This Row],[UNITID]]</f>
        <v>383190</v>
      </c>
      <c r="I4003" s="156">
        <f>Table5[[#This Row],[Growth Rate]]</f>
        <v>-0.5</v>
      </c>
    </row>
    <row r="4004" spans="1:9" ht="14.25">
      <c r="A4004" s="63">
        <f>Table19[[#This Row],[UNITID]]</f>
        <v>383190</v>
      </c>
      <c r="B4004" s="148" t="str">
        <f>Table19[[#This Row],[OUTCOMES MEASURES]]</f>
        <v>Percent of adjusted cohort enrolled subsequently at another institution at 8 years</v>
      </c>
      <c r="C4004" s="156">
        <f>Table19[[#This Row],[Growth Rate]]</f>
        <v>-0.46153846153846156</v>
      </c>
      <c r="D4004">
        <f>Table20[[#This Row],[UNITID]]</f>
        <v>383190</v>
      </c>
      <c r="E4004" s="64">
        <f>Table20[[#This Row],[Growth Rate]]</f>
        <v>-0.5</v>
      </c>
      <c r="F4004">
        <f>Table21[[#This Row],[UNITID]]</f>
        <v>383190</v>
      </c>
      <c r="G4004" s="158">
        <f>Table21[[#This Row],[Growth Rate]]</f>
        <v>-0.37931034482758619</v>
      </c>
      <c r="H4004">
        <f>Table5[[#This Row],[UNITID]]</f>
        <v>383190</v>
      </c>
      <c r="I4004" s="64">
        <f>Table5[[#This Row],[Growth Rate]]</f>
        <v>-0.1</v>
      </c>
    </row>
    <row r="4005" spans="1:9" hidden="1">
      <c r="A4005">
        <f>Table19[[#This Row],[UNITID]]</f>
        <v>383190</v>
      </c>
      <c r="B4005" s="2" t="str">
        <f>Table19[[#This Row],[OUTCOMES MEASURES]]</f>
        <v>Percent of adjusted cohort enrollment status unknown at 8 years</v>
      </c>
      <c r="C4005" s="8">
        <f>Table19[[#This Row],[Growth Rate]]</f>
        <v>0.06</v>
      </c>
      <c r="D4005">
        <f>Table20[[#This Row],[UNITID]]</f>
        <v>383190</v>
      </c>
      <c r="E4005" s="8">
        <f>Table20[[#This Row],[Growth Rate]]</f>
        <v>5.7142857142857141E-2</v>
      </c>
      <c r="F4005">
        <f>Table21[[#This Row],[UNITID]]</f>
        <v>383190</v>
      </c>
      <c r="G4005" s="8">
        <f>Table21[[#This Row],[Growth Rate]]</f>
        <v>9.375E-2</v>
      </c>
      <c r="H4005">
        <f>Table5[[#This Row],[UNITID]]</f>
        <v>383190</v>
      </c>
      <c r="I4005" s="8">
        <f>Table5[[#This Row],[Growth Rate]]</f>
        <v>0.12195121951219512</v>
      </c>
    </row>
    <row r="4006" spans="1:9" hidden="1">
      <c r="A4006">
        <f>Table19[[#This Row],[UNITID]]</f>
        <v>409315</v>
      </c>
      <c r="B4006" s="2" t="str">
        <f>Table19[[#This Row],[OUTCOMES MEASURES]]</f>
        <v>First-Time, Full-Time Cohort</v>
      </c>
      <c r="C4006" s="8">
        <f>Table19[[#This Row],[Growth Rate]]</f>
        <v>-0.24106085721051385</v>
      </c>
      <c r="D4006">
        <f>Table20[[#This Row],[UNITID]]</f>
        <v>409315</v>
      </c>
      <c r="E4006" s="8">
        <f>Table20[[#This Row],[Growth Rate]]</f>
        <v>0.84122137404580155</v>
      </c>
      <c r="F4006">
        <f>Table21[[#This Row],[UNITID]]</f>
        <v>409315</v>
      </c>
      <c r="G4006" s="8">
        <f>Table21[[#This Row],[Growth Rate]]</f>
        <v>-0.50263620386643237</v>
      </c>
      <c r="H4006">
        <f>Table5[[#This Row],[UNITID]]</f>
        <v>409315</v>
      </c>
      <c r="I4006" s="8">
        <f>Table5[[#This Row],[Growth Rate]]</f>
        <v>0.83870967741935487</v>
      </c>
    </row>
    <row r="4007" spans="1:9" hidden="1">
      <c r="A4007">
        <f>Table19[[#This Row],[UNITID]]</f>
        <v>409315</v>
      </c>
      <c r="B4007" t="str">
        <f>Table19[[#This Row],[OUTCOMES MEASURES]]</f>
        <v>Exclusions to cohort</v>
      </c>
      <c r="C4007" s="7">
        <f>Table19[[#This Row],[Growth Rate]]</f>
        <v>3</v>
      </c>
      <c r="D4007">
        <f>Table20[[#This Row],[UNITID]]</f>
        <v>409315</v>
      </c>
      <c r="E4007" s="7">
        <f>Table20[[#This Row],[Growth Rate]]</f>
        <v>1</v>
      </c>
      <c r="F4007">
        <f>Table21[[#This Row],[UNITID]]</f>
        <v>409315</v>
      </c>
      <c r="G4007" s="7">
        <f>Table21[[#This Row],[Growth Rate]]</f>
        <v>0</v>
      </c>
      <c r="H4007">
        <f>Table5[[#This Row],[UNITID]]</f>
        <v>409315</v>
      </c>
      <c r="I4007" s="7" t="str">
        <f>Table5[[#This Row],[Growth Rate]]</f>
        <v/>
      </c>
    </row>
    <row r="4008" spans="1:9" ht="14.25">
      <c r="A4008" s="63">
        <f>Table19[[#This Row],[UNITID]]</f>
        <v>409315</v>
      </c>
      <c r="B4008" s="63" t="str">
        <f>Table19[[#This Row],[OUTCOMES MEASURES]]</f>
        <v>Adjusted cohort</v>
      </c>
      <c r="C4008" s="64">
        <f>Table19[[#This Row],[Growth Rate]]</f>
        <v>-0.24182851729038371</v>
      </c>
      <c r="D4008">
        <f>Table20[[#This Row],[UNITID]]</f>
        <v>409315</v>
      </c>
      <c r="E4008" s="64">
        <f>Table20[[#This Row],[Growth Rate]]</f>
        <v>0.84114052953156826</v>
      </c>
      <c r="F4008">
        <f>Table21[[#This Row],[UNITID]]</f>
        <v>409315</v>
      </c>
      <c r="G4008" s="155">
        <f>Table21[[#This Row],[Growth Rate]]</f>
        <v>-0.50307827616534739</v>
      </c>
      <c r="H4008">
        <f>Table5[[#This Row],[UNITID]]</f>
        <v>409315</v>
      </c>
      <c r="I4008" s="64">
        <f>Table5[[#This Row],[Growth Rate]]</f>
        <v>0.83870967741935487</v>
      </c>
    </row>
    <row r="4009" spans="1:9" hidden="1">
      <c r="A4009">
        <f>Table19[[#This Row],[UNITID]]</f>
        <v>409315</v>
      </c>
      <c r="B4009" t="str">
        <f>Table19[[#This Row],[OUTCOMES MEASURES]]</f>
        <v>Number of adjusted cohort receiving a certificate at 4 years</v>
      </c>
      <c r="C4009" s="7">
        <f>Table19[[#This Row],[Growth Rate]]</f>
        <v>0.15331010452961671</v>
      </c>
      <c r="D4009">
        <f>Table20[[#This Row],[UNITID]]</f>
        <v>409315</v>
      </c>
      <c r="E4009" s="7">
        <f>Table20[[#This Row],[Growth Rate]]</f>
        <v>1.4747474747474747</v>
      </c>
      <c r="F4009">
        <f>Table21[[#This Row],[UNITID]]</f>
        <v>409315</v>
      </c>
      <c r="G4009" s="7">
        <f>Table21[[#This Row],[Growth Rate]]</f>
        <v>-0.15517241379310345</v>
      </c>
      <c r="H4009">
        <f>Table5[[#This Row],[UNITID]]</f>
        <v>409315</v>
      </c>
      <c r="I4009" s="7">
        <f>Table5[[#This Row],[Growth Rate]]</f>
        <v>0.3</v>
      </c>
    </row>
    <row r="4010" spans="1:9" hidden="1">
      <c r="A4010">
        <f>Table19[[#This Row],[UNITID]]</f>
        <v>409315</v>
      </c>
      <c r="B4010" t="str">
        <f>Table19[[#This Row],[OUTCOMES MEASURES]]</f>
        <v>Number of adjusted cohort receiving an Associate's degree at 4 years</v>
      </c>
      <c r="C4010" s="7">
        <f>Table19[[#This Row],[Growth Rate]]</f>
        <v>1.9971469329529243E-2</v>
      </c>
      <c r="D4010">
        <f>Table20[[#This Row],[UNITID]]</f>
        <v>409315</v>
      </c>
      <c r="E4010" s="7">
        <f>Table20[[#This Row],[Growth Rate]]</f>
        <v>2.182795698924731</v>
      </c>
      <c r="F4010">
        <f>Table21[[#This Row],[UNITID]]</f>
        <v>409315</v>
      </c>
      <c r="G4010" s="7">
        <f>Table21[[#This Row],[Growth Rate]]</f>
        <v>-0.17777777777777778</v>
      </c>
      <c r="H4010">
        <f>Table5[[#This Row],[UNITID]]</f>
        <v>409315</v>
      </c>
      <c r="I4010" s="7">
        <f>Table5[[#This Row],[Growth Rate]]</f>
        <v>1.5346534653465347</v>
      </c>
    </row>
    <row r="4011" spans="1:9" hidden="1">
      <c r="A4011">
        <f>Table19[[#This Row],[UNITID]]</f>
        <v>409315</v>
      </c>
      <c r="B4011" t="str">
        <f>Table19[[#This Row],[OUTCOMES MEASURES]]</f>
        <v>Number of adjusted cohort receiving a Bachelor's degree at 4 years</v>
      </c>
      <c r="C4011" s="7">
        <f>Table19[[#This Row],[Growth Rate]]</f>
        <v>1.2857142857142858</v>
      </c>
      <c r="D4011">
        <f>Table20[[#This Row],[UNITID]]</f>
        <v>409315</v>
      </c>
      <c r="E4011" s="7">
        <f>Table20[[#This Row],[Growth Rate]]</f>
        <v>17</v>
      </c>
      <c r="F4011">
        <f>Table21[[#This Row],[UNITID]]</f>
        <v>409315</v>
      </c>
      <c r="G4011" s="7">
        <f>Table21[[#This Row],[Growth Rate]]</f>
        <v>1.7142857142857142</v>
      </c>
      <c r="H4011">
        <f>Table5[[#This Row],[UNITID]]</f>
        <v>409315</v>
      </c>
      <c r="I4011" s="7">
        <f>Table5[[#This Row],[Growth Rate]]</f>
        <v>14</v>
      </c>
    </row>
    <row r="4012" spans="1:9" hidden="1">
      <c r="A4012">
        <f>Table19[[#This Row],[UNITID]]</f>
        <v>409315</v>
      </c>
      <c r="B4012" s="2" t="str">
        <f>Table19[[#This Row],[OUTCOMES MEASURES]]</f>
        <v>Number of adjusted cohort receiving an award at 4 years</v>
      </c>
      <c r="C4012" s="7">
        <f>Table19[[#This Row],[Growth Rate]]</f>
        <v>6.733668341708543E-2</v>
      </c>
      <c r="D4012">
        <f>Table20[[#This Row],[UNITID]]</f>
        <v>409315</v>
      </c>
      <c r="E4012" s="7">
        <f>Table20[[#This Row],[Growth Rate]]</f>
        <v>1.9895104895104896</v>
      </c>
      <c r="F4012">
        <f>Table21[[#This Row],[UNITID]]</f>
        <v>409315</v>
      </c>
      <c r="G4012" s="21">
        <f>Table21[[#This Row],[Growth Rate]]</f>
        <v>-0.11836734693877551</v>
      </c>
      <c r="H4012">
        <f>Table5[[#This Row],[UNITID]]</f>
        <v>409315</v>
      </c>
      <c r="I4012" s="7">
        <f>Table5[[#This Row],[Growth Rate]]</f>
        <v>1.4436090225563909</v>
      </c>
    </row>
    <row r="4013" spans="1:9" ht="14.25">
      <c r="A4013" s="63">
        <f>Table19[[#This Row],[UNITID]]</f>
        <v>409315</v>
      </c>
      <c r="B4013" s="148" t="str">
        <f>Table19[[#This Row],[OUTCOMES MEASURES]]</f>
        <v>Percent of adjusted cohort receiving an award at 4 years</v>
      </c>
      <c r="C4013" s="156">
        <f>Table19[[#This Row],[Growth Rate]]</f>
        <v>0.375</v>
      </c>
      <c r="D4013">
        <f>Table20[[#This Row],[UNITID]]</f>
        <v>409315</v>
      </c>
      <c r="E4013" s="156">
        <f>Table20[[#This Row],[Growth Rate]]</f>
        <v>0.6</v>
      </c>
      <c r="F4013">
        <f>Table21[[#This Row],[UNITID]]</f>
        <v>409315</v>
      </c>
      <c r="G4013" s="157">
        <f>Table21[[#This Row],[Growth Rate]]</f>
        <v>0.72727272727272729</v>
      </c>
      <c r="H4013">
        <f>Table5[[#This Row],[UNITID]]</f>
        <v>409315</v>
      </c>
      <c r="I4013" s="156">
        <f>Table5[[#This Row],[Growth Rate]]</f>
        <v>0.30769230769230771</v>
      </c>
    </row>
    <row r="4014" spans="1:9" hidden="1">
      <c r="A4014">
        <f>Table19[[#This Row],[UNITID]]</f>
        <v>409315</v>
      </c>
      <c r="B4014" t="str">
        <f>Table19[[#This Row],[OUTCOMES MEASURES]]</f>
        <v>Number of adjusted cohort receiving a certificate at 6 years</v>
      </c>
      <c r="C4014" s="7">
        <f>Table19[[#This Row],[Growth Rate]]</f>
        <v>6.0790273556231003E-3</v>
      </c>
      <c r="D4014">
        <f>Table20[[#This Row],[UNITID]]</f>
        <v>409315</v>
      </c>
      <c r="E4014" s="7">
        <f>Table20[[#This Row],[Growth Rate]]</f>
        <v>1.008</v>
      </c>
      <c r="F4014">
        <f>Table21[[#This Row],[UNITID]]</f>
        <v>409315</v>
      </c>
      <c r="G4014" s="7">
        <f>Table21[[#This Row],[Growth Rate]]</f>
        <v>-0.29850746268656714</v>
      </c>
      <c r="H4014">
        <f>Table5[[#This Row],[UNITID]]</f>
        <v>409315</v>
      </c>
      <c r="I4014" s="7">
        <f>Table5[[#This Row],[Growth Rate]]</f>
        <v>0.15384615384615385</v>
      </c>
    </row>
    <row r="4015" spans="1:9" hidden="1">
      <c r="A4015">
        <f>Table19[[#This Row],[UNITID]]</f>
        <v>409315</v>
      </c>
      <c r="B4015" t="str">
        <f>Table19[[#This Row],[OUTCOMES MEASURES]]</f>
        <v>Number of adjusted cohort receiving an Associate's degree at 6 years</v>
      </c>
      <c r="C4015" s="7">
        <f>Table19[[#This Row],[Growth Rate]]</f>
        <v>-0.12</v>
      </c>
      <c r="D4015">
        <f>Table20[[#This Row],[UNITID]]</f>
        <v>409315</v>
      </c>
      <c r="E4015" s="7">
        <f>Table20[[#This Row],[Growth Rate]]</f>
        <v>1.5902777777777777</v>
      </c>
      <c r="F4015">
        <f>Table21[[#This Row],[UNITID]]</f>
        <v>409315</v>
      </c>
      <c r="G4015" s="7">
        <f>Table21[[#This Row],[Growth Rate]]</f>
        <v>-0.31950207468879666</v>
      </c>
      <c r="H4015">
        <f>Table5[[#This Row],[UNITID]]</f>
        <v>409315</v>
      </c>
      <c r="I4015" s="7">
        <f>Table5[[#This Row],[Growth Rate]]</f>
        <v>1.0347222222222223</v>
      </c>
    </row>
    <row r="4016" spans="1:9" hidden="1">
      <c r="A4016">
        <f>Table19[[#This Row],[UNITID]]</f>
        <v>409315</v>
      </c>
      <c r="B4016" t="str">
        <f>Table19[[#This Row],[OUTCOMES MEASURES]]</f>
        <v>Number of adjusted cohort receiving a Bachelor's degree at 6 years</v>
      </c>
      <c r="C4016" s="7">
        <f>Table19[[#This Row],[Growth Rate]]</f>
        <v>0.42857142857142855</v>
      </c>
      <c r="D4016">
        <f>Table20[[#This Row],[UNITID]]</f>
        <v>409315</v>
      </c>
      <c r="E4016" s="7">
        <f>Table20[[#This Row],[Growth Rate]]</f>
        <v>3.1666666666666665</v>
      </c>
      <c r="F4016">
        <f>Table21[[#This Row],[UNITID]]</f>
        <v>409315</v>
      </c>
      <c r="G4016" s="7">
        <f>Table21[[#This Row],[Growth Rate]]</f>
        <v>0.76470588235294112</v>
      </c>
      <c r="H4016">
        <f>Table5[[#This Row],[UNITID]]</f>
        <v>409315</v>
      </c>
      <c r="I4016" s="7">
        <f>Table5[[#This Row],[Growth Rate]]</f>
        <v>5.7142857142857144</v>
      </c>
    </row>
    <row r="4017" spans="1:9" hidden="1">
      <c r="A4017">
        <f>Table19[[#This Row],[UNITID]]</f>
        <v>409315</v>
      </c>
      <c r="B4017" s="2" t="str">
        <f>Table19[[#This Row],[OUTCOMES MEASURES]]</f>
        <v>Number of adjusted cohort receiving an award at 6 years</v>
      </c>
      <c r="C4017" s="7">
        <f>Table19[[#This Row],[Growth Rate]]</f>
        <v>-7.2924747866563222E-2</v>
      </c>
      <c r="D4017">
        <f>Table20[[#This Row],[UNITID]]</f>
        <v>409315</v>
      </c>
      <c r="E4017" s="7">
        <f>Table20[[#This Row],[Growth Rate]]</f>
        <v>1.463529411764706</v>
      </c>
      <c r="F4017">
        <f>Table21[[#This Row],[UNITID]]</f>
        <v>409315</v>
      </c>
      <c r="G4017" s="21">
        <f>Table21[[#This Row],[Growth Rate]]</f>
        <v>-0.25846153846153846</v>
      </c>
      <c r="H4017">
        <f>Table5[[#This Row],[UNITID]]</f>
        <v>409315</v>
      </c>
      <c r="I4017" s="7">
        <f>Table5[[#This Row],[Growth Rate]]</f>
        <v>1.0263157894736843</v>
      </c>
    </row>
    <row r="4018" spans="1:9" ht="14.25">
      <c r="A4018" s="63">
        <f>Table19[[#This Row],[UNITID]]</f>
        <v>409315</v>
      </c>
      <c r="B4018" s="148" t="str">
        <f>Table19[[#This Row],[OUTCOMES MEASURES]]</f>
        <v>Percent of adjusted cohort receiving an award at 6 years</v>
      </c>
      <c r="C4018" s="156">
        <f>Table19[[#This Row],[Growth Rate]]</f>
        <v>0.19354838709677419</v>
      </c>
      <c r="D4018">
        <f>Table20[[#This Row],[UNITID]]</f>
        <v>409315</v>
      </c>
      <c r="E4018" s="156">
        <f>Table20[[#This Row],[Growth Rate]]</f>
        <v>0.31818181818181818</v>
      </c>
      <c r="F4018">
        <f>Table21[[#This Row],[UNITID]]</f>
        <v>409315</v>
      </c>
      <c r="G4018" s="157">
        <f>Table21[[#This Row],[Growth Rate]]</f>
        <v>0.48275862068965519</v>
      </c>
      <c r="H4018">
        <f>Table5[[#This Row],[UNITID]]</f>
        <v>409315</v>
      </c>
      <c r="I4018" s="156">
        <f>Table5[[#This Row],[Growth Rate]]</f>
        <v>5.2631578947368418E-2</v>
      </c>
    </row>
    <row r="4019" spans="1:9" hidden="1">
      <c r="A4019">
        <f>Table19[[#This Row],[UNITID]]</f>
        <v>409315</v>
      </c>
      <c r="B4019" t="str">
        <f>Table19[[#This Row],[OUTCOMES MEASURES]]</f>
        <v>Number of adjusted cohort receiving a certificate at 8 years</v>
      </c>
      <c r="C4019" s="7">
        <f>Table19[[#This Row],[Growth Rate]]</f>
        <v>-6.6852367688022288E-2</v>
      </c>
      <c r="D4019">
        <f>Table20[[#This Row],[UNITID]]</f>
        <v>409315</v>
      </c>
      <c r="E4019" s="7">
        <f>Table20[[#This Row],[Growth Rate]]</f>
        <v>0.91111111111111109</v>
      </c>
      <c r="F4019">
        <f>Table21[[#This Row],[UNITID]]</f>
        <v>409315</v>
      </c>
      <c r="G4019" s="7">
        <f>Table21[[#This Row],[Growth Rate]]</f>
        <v>-0.3783783783783784</v>
      </c>
      <c r="H4019">
        <f>Table5[[#This Row],[UNITID]]</f>
        <v>409315</v>
      </c>
      <c r="I4019" s="7">
        <f>Table5[[#This Row],[Growth Rate]]</f>
        <v>-2.2222222222222223E-2</v>
      </c>
    </row>
    <row r="4020" spans="1:9" hidden="1">
      <c r="A4020">
        <f>Table19[[#This Row],[UNITID]]</f>
        <v>409315</v>
      </c>
      <c r="B4020" t="str">
        <f>Table19[[#This Row],[OUTCOMES MEASURES]]</f>
        <v>Number of adjusted cohort receiving an Associate's degree at 8 years</v>
      </c>
      <c r="C4020" s="7">
        <f>Table19[[#This Row],[Growth Rate]]</f>
        <v>-0.16150870406189555</v>
      </c>
      <c r="D4020">
        <f>Table20[[#This Row],[UNITID]]</f>
        <v>409315</v>
      </c>
      <c r="E4020" s="7">
        <f>Table20[[#This Row],[Growth Rate]]</f>
        <v>1.4601226993865031</v>
      </c>
      <c r="F4020">
        <f>Table21[[#This Row],[UNITID]]</f>
        <v>409315</v>
      </c>
      <c r="G4020" s="7">
        <f>Table21[[#This Row],[Growth Rate]]</f>
        <v>-0.40727272727272729</v>
      </c>
      <c r="H4020">
        <f>Table5[[#This Row],[UNITID]]</f>
        <v>409315</v>
      </c>
      <c r="I4020" s="7">
        <f>Table5[[#This Row],[Growth Rate]]</f>
        <v>0.83431952662721898</v>
      </c>
    </row>
    <row r="4021" spans="1:9" hidden="1">
      <c r="A4021">
        <f>Table19[[#This Row],[UNITID]]</f>
        <v>409315</v>
      </c>
      <c r="B4021" t="str">
        <f>Table19[[#This Row],[OUTCOMES MEASURES]]</f>
        <v>Number of adjusted cohort receiving a Bachelor's degree at 8 years</v>
      </c>
      <c r="C4021" s="7">
        <f>Table19[[#This Row],[Growth Rate]]</f>
        <v>0.22222222222222221</v>
      </c>
      <c r="D4021">
        <f>Table20[[#This Row],[UNITID]]</f>
        <v>409315</v>
      </c>
      <c r="E4021" s="7">
        <f>Table20[[#This Row],[Growth Rate]]</f>
        <v>2.0833333333333335</v>
      </c>
      <c r="F4021">
        <f>Table21[[#This Row],[UNITID]]</f>
        <v>409315</v>
      </c>
      <c r="G4021" s="7">
        <f>Table21[[#This Row],[Growth Rate]]</f>
        <v>0.82608695652173914</v>
      </c>
      <c r="H4021">
        <f>Table5[[#This Row],[UNITID]]</f>
        <v>409315</v>
      </c>
      <c r="I4021" s="7">
        <f>Table5[[#This Row],[Growth Rate]]</f>
        <v>2.375</v>
      </c>
    </row>
    <row r="4022" spans="1:9" hidden="1">
      <c r="A4022">
        <f>Table19[[#This Row],[UNITID]]</f>
        <v>409315</v>
      </c>
      <c r="B4022" t="str">
        <f>Table19[[#This Row],[OUTCOMES MEASURES]]</f>
        <v>Number of adjusted cohort receiving an award at 8 years</v>
      </c>
      <c r="C4022" s="7">
        <f>Table19[[#This Row],[Growth Rate]]</f>
        <v>-0.12370421561852107</v>
      </c>
      <c r="D4022">
        <f>Table20[[#This Row],[UNITID]]</f>
        <v>409315</v>
      </c>
      <c r="E4022" s="7">
        <f>Table20[[#This Row],[Growth Rate]]</f>
        <v>1.3381443298969071</v>
      </c>
      <c r="F4022">
        <f>Table21[[#This Row],[UNITID]]</f>
        <v>409315</v>
      </c>
      <c r="G4022" s="7">
        <f>Table21[[#This Row],[Growth Rate]]</f>
        <v>-0.32526881720430106</v>
      </c>
      <c r="H4022">
        <f>Table5[[#This Row],[UNITID]]</f>
        <v>409315</v>
      </c>
      <c r="I4022" s="7">
        <f>Table5[[#This Row],[Growth Rate]]</f>
        <v>0.77391304347826084</v>
      </c>
    </row>
    <row r="4023" spans="1:9" hidden="1">
      <c r="A4023">
        <f>Table19[[#This Row],[UNITID]]</f>
        <v>409315</v>
      </c>
      <c r="B4023" t="str">
        <f>Table19[[#This Row],[OUTCOMES MEASURES]]</f>
        <v>Number of adjusted cohort still enrolled at your institution at 8 years</v>
      </c>
      <c r="C4023" s="7">
        <f>Table19[[#This Row],[Growth Rate]]</f>
        <v>-0.56338028169014087</v>
      </c>
      <c r="D4023">
        <f>Table20[[#This Row],[UNITID]]</f>
        <v>409315</v>
      </c>
      <c r="E4023" s="7">
        <f>Table20[[#This Row],[Growth Rate]]</f>
        <v>2.2988505747126436E-2</v>
      </c>
      <c r="F4023">
        <f>Table21[[#This Row],[UNITID]]</f>
        <v>409315</v>
      </c>
      <c r="G4023" s="7">
        <f>Table21[[#This Row],[Growth Rate]]</f>
        <v>-0.84615384615384615</v>
      </c>
      <c r="H4023">
        <f>Table5[[#This Row],[UNITID]]</f>
        <v>409315</v>
      </c>
      <c r="I4023" s="7">
        <f>Table5[[#This Row],[Growth Rate]]</f>
        <v>-0.23076923076923078</v>
      </c>
    </row>
    <row r="4024" spans="1:9" hidden="1">
      <c r="A4024">
        <f>Table19[[#This Row],[UNITID]]</f>
        <v>409315</v>
      </c>
      <c r="B4024" t="str">
        <f>Table19[[#This Row],[OUTCOMES MEASURES]]</f>
        <v>Number of adjusted cohort who enrolled subsequently at another institution at 8 years</v>
      </c>
      <c r="C4024" s="7">
        <f>Table19[[#This Row],[Growth Rate]]</f>
        <v>-0.2553606237816764</v>
      </c>
      <c r="D4024">
        <f>Table20[[#This Row],[UNITID]]</f>
        <v>409315</v>
      </c>
      <c r="E4024" s="7">
        <f>Table20[[#This Row],[Growth Rate]]</f>
        <v>1.4979757085020242</v>
      </c>
      <c r="F4024">
        <f>Table21[[#This Row],[UNITID]]</f>
        <v>409315</v>
      </c>
      <c r="G4024" s="7">
        <f>Table21[[#This Row],[Growth Rate]]</f>
        <v>-0.64247311827956988</v>
      </c>
      <c r="H4024">
        <f>Table5[[#This Row],[UNITID]]</f>
        <v>409315</v>
      </c>
      <c r="I4024" s="7">
        <f>Table5[[#This Row],[Growth Rate]]</f>
        <v>1.1856823266219239</v>
      </c>
    </row>
    <row r="4025" spans="1:9" hidden="1">
      <c r="A4025">
        <f>Table19[[#This Row],[UNITID]]</f>
        <v>409315</v>
      </c>
      <c r="B4025" s="2" t="str">
        <f>Table19[[#This Row],[OUTCOMES MEASURES]]</f>
        <v>Number of adjusted cohort whose subsequent enrollment status is unknown at 8 years</v>
      </c>
      <c r="C4025" s="8">
        <f>Table19[[#This Row],[Growth Rate]]</f>
        <v>-0.29764150943396228</v>
      </c>
      <c r="D4025">
        <f>Table20[[#This Row],[UNITID]]</f>
        <v>409315</v>
      </c>
      <c r="E4025" s="7">
        <f>Table20[[#This Row],[Growth Rate]]</f>
        <v>0.55109170305676858</v>
      </c>
      <c r="F4025">
        <f>Table21[[#This Row],[UNITID]]</f>
        <v>409315</v>
      </c>
      <c r="G4025" s="7">
        <f>Table21[[#This Row],[Growth Rate]]</f>
        <v>-0.50564971751412424</v>
      </c>
      <c r="H4025">
        <f>Table5[[#This Row],[UNITID]]</f>
        <v>409315</v>
      </c>
      <c r="I4025" s="7">
        <f>Table5[[#This Row],[Growth Rate]]</f>
        <v>0.48749999999999999</v>
      </c>
    </row>
    <row r="4026" spans="1:9" hidden="1">
      <c r="A4026">
        <f>Table19[[#This Row],[UNITID]]</f>
        <v>409315</v>
      </c>
      <c r="B4026" s="2" t="str">
        <f>Table19[[#This Row],[OUTCOMES MEASURES]]</f>
        <v>Number of adjusted cohort who did not receive an award from your institution at 8 years</v>
      </c>
      <c r="C4026" s="7">
        <f>Table19[[#This Row],[Growth Rate]]</f>
        <v>-0.30342342342342343</v>
      </c>
      <c r="D4026">
        <f>Table20[[#This Row],[UNITID]]</f>
        <v>409315</v>
      </c>
      <c r="E4026" s="7">
        <f>Table20[[#This Row],[Growth Rate]]</f>
        <v>0.67816091954022983</v>
      </c>
      <c r="F4026">
        <f>Table21[[#This Row],[UNITID]]</f>
        <v>409315</v>
      </c>
      <c r="G4026" s="21">
        <f>Table21[[#This Row],[Growth Rate]]</f>
        <v>-0.58954248366013073</v>
      </c>
      <c r="H4026">
        <f>Table5[[#This Row],[UNITID]]</f>
        <v>409315</v>
      </c>
      <c r="I4026" s="7">
        <f>Table5[[#This Row],[Growth Rate]]</f>
        <v>0.85750315258511978</v>
      </c>
    </row>
    <row r="4027" spans="1:9" ht="14.25">
      <c r="A4027" s="63">
        <f>Table19[[#This Row],[UNITID]]</f>
        <v>409315</v>
      </c>
      <c r="B4027" s="148" t="str">
        <f>Table19[[#This Row],[OUTCOMES MEASURES]]</f>
        <v>Percent of adjusted cohort receiving an award at 8 years</v>
      </c>
      <c r="C4027" s="156">
        <f>Table19[[#This Row],[Growth Rate]]</f>
        <v>0.17647058823529413</v>
      </c>
      <c r="D4027">
        <f>Table20[[#This Row],[UNITID]]</f>
        <v>409315</v>
      </c>
      <c r="E4027" s="156">
        <f>Table20[[#This Row],[Growth Rate]]</f>
        <v>0.24</v>
      </c>
      <c r="F4027">
        <f>Table21[[#This Row],[UNITID]]</f>
        <v>409315</v>
      </c>
      <c r="G4027" s="157">
        <f>Table21[[#This Row],[Growth Rate]]</f>
        <v>0.33333333333333331</v>
      </c>
      <c r="H4027">
        <f>Table5[[#This Row],[UNITID]]</f>
        <v>409315</v>
      </c>
      <c r="I4027" s="156">
        <f>Table5[[#This Row],[Growth Rate]]</f>
        <v>0</v>
      </c>
    </row>
    <row r="4028" spans="1:9" hidden="1">
      <c r="A4028">
        <f>Table19[[#This Row],[UNITID]]</f>
        <v>409315</v>
      </c>
      <c r="B4028" s="2" t="str">
        <f>Table19[[#This Row],[OUTCOMES MEASURES]]</f>
        <v>Percent of adjusted cohort still or subsequently enrolled at 8 years</v>
      </c>
      <c r="C4028" s="8">
        <f>Table19[[#This Row],[Growth Rate]]</f>
        <v>-0.125</v>
      </c>
      <c r="D4028">
        <f>Table20[[#This Row],[UNITID]]</f>
        <v>409315</v>
      </c>
      <c r="E4028" s="7">
        <f>Table20[[#This Row],[Growth Rate]]</f>
        <v>0.17647058823529413</v>
      </c>
      <c r="F4028">
        <f>Table21[[#This Row],[UNITID]]</f>
        <v>409315</v>
      </c>
      <c r="G4028" s="21">
        <f>Table21[[#This Row],[Growth Rate]]</f>
        <v>-0.30555555555555558</v>
      </c>
      <c r="H4028">
        <f>Table5[[#This Row],[UNITID]]</f>
        <v>409315</v>
      </c>
      <c r="I4028" s="7">
        <f>Table5[[#This Row],[Growth Rate]]</f>
        <v>0.15217391304347827</v>
      </c>
    </row>
    <row r="4029" spans="1:9" ht="14.25">
      <c r="A4029" s="63">
        <f>Table19[[#This Row],[UNITID]]</f>
        <v>409315</v>
      </c>
      <c r="B4029" s="148" t="str">
        <f>Table19[[#This Row],[OUTCOMES MEASURES]]</f>
        <v>Percent of adjusted cohort still enrolled at your institution at 8 years</v>
      </c>
      <c r="C4029" s="156">
        <f>Table19[[#This Row],[Growth Rate]]</f>
        <v>-0.33333333333333331</v>
      </c>
      <c r="D4029">
        <f>Table20[[#This Row],[UNITID]]</f>
        <v>409315</v>
      </c>
      <c r="E4029" s="156">
        <f>Table20[[#This Row],[Growth Rate]]</f>
        <v>-0.5</v>
      </c>
      <c r="F4029">
        <f>Table21[[#This Row],[UNITID]]</f>
        <v>409315</v>
      </c>
      <c r="G4029" s="158">
        <f>Table21[[#This Row],[Growth Rate]]</f>
        <v>-0.66666666666666663</v>
      </c>
      <c r="H4029">
        <f>Table5[[#This Row],[UNITID]]</f>
        <v>409315</v>
      </c>
      <c r="I4029" s="156">
        <f>Table5[[#This Row],[Growth Rate]]</f>
        <v>-0.66666666666666663</v>
      </c>
    </row>
    <row r="4030" spans="1:9" ht="14.25">
      <c r="A4030" s="63">
        <f>Table19[[#This Row],[UNITID]]</f>
        <v>409315</v>
      </c>
      <c r="B4030" s="148" t="str">
        <f>Table19[[#This Row],[OUTCOMES MEASURES]]</f>
        <v>Percent of adjusted cohort enrolled subsequently at another institution at 8 years</v>
      </c>
      <c r="C4030" s="156">
        <f>Table19[[#This Row],[Growth Rate]]</f>
        <v>0</v>
      </c>
      <c r="D4030">
        <f>Table20[[#This Row],[UNITID]]</f>
        <v>409315</v>
      </c>
      <c r="E4030" s="64">
        <f>Table20[[#This Row],[Growth Rate]]</f>
        <v>0.30769230769230771</v>
      </c>
      <c r="F4030">
        <f>Table21[[#This Row],[UNITID]]</f>
        <v>409315</v>
      </c>
      <c r="G4030" s="158">
        <f>Table21[[#This Row],[Growth Rate]]</f>
        <v>-0.27272727272727271</v>
      </c>
      <c r="H4030">
        <f>Table5[[#This Row],[UNITID]]</f>
        <v>409315</v>
      </c>
      <c r="I4030" s="64">
        <f>Table5[[#This Row],[Growth Rate]]</f>
        <v>0.18181818181818182</v>
      </c>
    </row>
    <row r="4031" spans="1:9" hidden="1">
      <c r="A4031">
        <f>Table19[[#This Row],[UNITID]]</f>
        <v>409315</v>
      </c>
      <c r="B4031" s="2" t="str">
        <f>Table19[[#This Row],[OUTCOMES MEASURES]]</f>
        <v>Percent of adjusted cohort enrollment status unknown at 8 years</v>
      </c>
      <c r="C4031" s="8">
        <f>Table19[[#This Row],[Growth Rate]]</f>
        <v>-0.06</v>
      </c>
      <c r="D4031">
        <f>Table20[[#This Row],[UNITID]]</f>
        <v>409315</v>
      </c>
      <c r="E4031" s="8">
        <f>Table20[[#This Row],[Growth Rate]]</f>
        <v>-0.15517241379310345</v>
      </c>
      <c r="F4031">
        <f>Table21[[#This Row],[UNITID]]</f>
        <v>409315</v>
      </c>
      <c r="G4031" s="8">
        <f>Table21[[#This Row],[Growth Rate]]</f>
        <v>0</v>
      </c>
      <c r="H4031">
        <f>Table5[[#This Row],[UNITID]]</f>
        <v>409315</v>
      </c>
      <c r="I4031" s="8">
        <f>Table5[[#This Row],[Growth Rate]]</f>
        <v>-0.19354838709677419</v>
      </c>
    </row>
    <row r="4032" spans="1:9" hidden="1">
      <c r="A4032">
        <f>Table19[[#This Row],[UNITID]]</f>
        <v>413617</v>
      </c>
      <c r="B4032" s="2" t="str">
        <f>Table19[[#This Row],[OUTCOMES MEASURES]]</f>
        <v>First-Time, Full-Time Cohort</v>
      </c>
      <c r="C4032" s="8">
        <f>Table19[[#This Row],[Growth Rate]]</f>
        <v>-0.5043478260869565</v>
      </c>
      <c r="D4032">
        <f>Table20[[#This Row],[UNITID]]</f>
        <v>413617</v>
      </c>
      <c r="E4032" s="8">
        <f>Table20[[#This Row],[Growth Rate]]</f>
        <v>-9.2592592592592587E-2</v>
      </c>
      <c r="F4032">
        <f>Table21[[#This Row],[UNITID]]</f>
        <v>413617</v>
      </c>
      <c r="G4032" s="8">
        <f>Table21[[#This Row],[Growth Rate]]</f>
        <v>-0.95789473684210524</v>
      </c>
      <c r="H4032">
        <f>Table5[[#This Row],[UNITID]]</f>
        <v>413617</v>
      </c>
      <c r="I4032" s="8">
        <f>Table5[[#This Row],[Growth Rate]]</f>
        <v>-0.7857142857142857</v>
      </c>
    </row>
    <row r="4033" spans="1:9" hidden="1">
      <c r="A4033">
        <f>Table19[[#This Row],[UNITID]]</f>
        <v>413617</v>
      </c>
      <c r="B4033" t="str">
        <f>Table19[[#This Row],[OUTCOMES MEASURES]]</f>
        <v>Exclusions to cohort</v>
      </c>
      <c r="C4033" s="7">
        <f>Table19[[#This Row],[Growth Rate]]</f>
        <v>-1</v>
      </c>
      <c r="D4033">
        <f>Table20[[#This Row],[UNITID]]</f>
        <v>413617</v>
      </c>
      <c r="E4033" s="7" t="str">
        <f>Table20[[#This Row],[Growth Rate]]</f>
        <v/>
      </c>
      <c r="F4033">
        <f>Table21[[#This Row],[UNITID]]</f>
        <v>413617</v>
      </c>
      <c r="G4033" s="7" t="str">
        <f>Table21[[#This Row],[Growth Rate]]</f>
        <v/>
      </c>
      <c r="H4033">
        <f>Table5[[#This Row],[UNITID]]</f>
        <v>413617</v>
      </c>
      <c r="I4033" s="7" t="str">
        <f>Table5[[#This Row],[Growth Rate]]</f>
        <v/>
      </c>
    </row>
    <row r="4034" spans="1:9" ht="14.25">
      <c r="A4034" s="63">
        <f>Table19[[#This Row],[UNITID]]</f>
        <v>413617</v>
      </c>
      <c r="B4034" s="63" t="str">
        <f>Table19[[#This Row],[OUTCOMES MEASURES]]</f>
        <v>Adjusted cohort</v>
      </c>
      <c r="C4034" s="64">
        <f>Table19[[#This Row],[Growth Rate]]</f>
        <v>-0.5</v>
      </c>
      <c r="D4034">
        <f>Table20[[#This Row],[UNITID]]</f>
        <v>413617</v>
      </c>
      <c r="E4034" s="64">
        <f>Table20[[#This Row],[Growth Rate]]</f>
        <v>-0.1111111111111111</v>
      </c>
      <c r="F4034">
        <f>Table21[[#This Row],[UNITID]]</f>
        <v>413617</v>
      </c>
      <c r="G4034" s="155">
        <f>Table21[[#This Row],[Growth Rate]]</f>
        <v>-0.95789473684210524</v>
      </c>
      <c r="H4034">
        <f>Table5[[#This Row],[UNITID]]</f>
        <v>413617</v>
      </c>
      <c r="I4034" s="64">
        <f>Table5[[#This Row],[Growth Rate]]</f>
        <v>-0.8</v>
      </c>
    </row>
    <row r="4035" spans="1:9" hidden="1">
      <c r="A4035">
        <f>Table19[[#This Row],[UNITID]]</f>
        <v>413617</v>
      </c>
      <c r="B4035" t="str">
        <f>Table19[[#This Row],[OUTCOMES MEASURES]]</f>
        <v>Number of adjusted cohort receiving a certificate at 4 years</v>
      </c>
      <c r="C4035" s="7">
        <f>Table19[[#This Row],[Growth Rate]]</f>
        <v>-0.46666666666666667</v>
      </c>
      <c r="D4035">
        <f>Table20[[#This Row],[UNITID]]</f>
        <v>413617</v>
      </c>
      <c r="E4035" s="7">
        <f>Table20[[#This Row],[Growth Rate]]</f>
        <v>-0.33333333333333331</v>
      </c>
      <c r="F4035">
        <f>Table21[[#This Row],[UNITID]]</f>
        <v>413617</v>
      </c>
      <c r="G4035" s="7">
        <f>Table21[[#This Row],[Growth Rate]]</f>
        <v>-1</v>
      </c>
      <c r="H4035">
        <f>Table5[[#This Row],[UNITID]]</f>
        <v>413617</v>
      </c>
      <c r="I4035" s="7">
        <f>Table5[[#This Row],[Growth Rate]]</f>
        <v>-1</v>
      </c>
    </row>
    <row r="4036" spans="1:9" hidden="1">
      <c r="A4036">
        <f>Table19[[#This Row],[UNITID]]</f>
        <v>413617</v>
      </c>
      <c r="B4036" t="str">
        <f>Table19[[#This Row],[OUTCOMES MEASURES]]</f>
        <v>Number of adjusted cohort receiving an Associate's degree at 4 years</v>
      </c>
      <c r="C4036" s="7">
        <f>Table19[[#This Row],[Growth Rate]]</f>
        <v>0.4</v>
      </c>
      <c r="D4036">
        <f>Table20[[#This Row],[UNITID]]</f>
        <v>413617</v>
      </c>
      <c r="E4036" s="7" t="str">
        <f>Table20[[#This Row],[Growth Rate]]</f>
        <v/>
      </c>
      <c r="F4036">
        <f>Table21[[#This Row],[UNITID]]</f>
        <v>413617</v>
      </c>
      <c r="G4036" s="7">
        <f>Table21[[#This Row],[Growth Rate]]</f>
        <v>-1</v>
      </c>
      <c r="H4036">
        <f>Table5[[#This Row],[UNITID]]</f>
        <v>413617</v>
      </c>
      <c r="I4036" s="7">
        <f>Table5[[#This Row],[Growth Rate]]</f>
        <v>-0.33333333333333331</v>
      </c>
    </row>
    <row r="4037" spans="1:9" hidden="1">
      <c r="A4037">
        <f>Table19[[#This Row],[UNITID]]</f>
        <v>413617</v>
      </c>
      <c r="B4037" t="str">
        <f>Table19[[#This Row],[OUTCOMES MEASURES]]</f>
        <v>Number of adjusted cohort receiving a Bachelor's degree at 4 years</v>
      </c>
      <c r="C4037" s="7" t="str">
        <f>Table19[[#This Row],[Growth Rate]]</f>
        <v/>
      </c>
      <c r="D4037">
        <f>Table20[[#This Row],[UNITID]]</f>
        <v>413617</v>
      </c>
      <c r="E4037" s="7" t="str">
        <f>Table20[[#This Row],[Growth Rate]]</f>
        <v/>
      </c>
      <c r="F4037">
        <f>Table21[[#This Row],[UNITID]]</f>
        <v>413617</v>
      </c>
      <c r="G4037" s="7">
        <f>Table21[[#This Row],[Growth Rate]]</f>
        <v>-1</v>
      </c>
      <c r="H4037">
        <f>Table5[[#This Row],[UNITID]]</f>
        <v>413617</v>
      </c>
      <c r="I4037" s="7" t="str">
        <f>Table5[[#This Row],[Growth Rate]]</f>
        <v/>
      </c>
    </row>
    <row r="4038" spans="1:9" hidden="1">
      <c r="A4038">
        <f>Table19[[#This Row],[UNITID]]</f>
        <v>413617</v>
      </c>
      <c r="B4038" s="2" t="str">
        <f>Table19[[#This Row],[OUTCOMES MEASURES]]</f>
        <v>Number of adjusted cohort receiving an award at 4 years</v>
      </c>
      <c r="C4038" s="7">
        <f>Table19[[#This Row],[Growth Rate]]</f>
        <v>-0.25</v>
      </c>
      <c r="D4038">
        <f>Table20[[#This Row],[UNITID]]</f>
        <v>413617</v>
      </c>
      <c r="E4038" s="7">
        <f>Table20[[#This Row],[Growth Rate]]</f>
        <v>1</v>
      </c>
      <c r="F4038">
        <f>Table21[[#This Row],[UNITID]]</f>
        <v>413617</v>
      </c>
      <c r="G4038" s="21">
        <f>Table21[[#This Row],[Growth Rate]]</f>
        <v>-1</v>
      </c>
      <c r="H4038">
        <f>Table5[[#This Row],[UNITID]]</f>
        <v>413617</v>
      </c>
      <c r="I4038" s="7">
        <f>Table5[[#This Row],[Growth Rate]]</f>
        <v>-0.81818181818181823</v>
      </c>
    </row>
    <row r="4039" spans="1:9" ht="14.25">
      <c r="A4039" s="63">
        <f>Table19[[#This Row],[UNITID]]</f>
        <v>413617</v>
      </c>
      <c r="B4039" s="148" t="str">
        <f>Table19[[#This Row],[OUTCOMES MEASURES]]</f>
        <v>Percent of adjusted cohort receiving an award at 4 years</v>
      </c>
      <c r="C4039" s="156">
        <f>Table19[[#This Row],[Growth Rate]]</f>
        <v>0.44444444444444442</v>
      </c>
      <c r="D4039">
        <f>Table20[[#This Row],[UNITID]]</f>
        <v>413617</v>
      </c>
      <c r="E4039" s="156">
        <f>Table20[[#This Row],[Growth Rate]]</f>
        <v>1.1666666666666667</v>
      </c>
      <c r="F4039">
        <f>Table21[[#This Row],[UNITID]]</f>
        <v>413617</v>
      </c>
      <c r="G4039" s="157">
        <f>Table21[[#This Row],[Growth Rate]]</f>
        <v>-1</v>
      </c>
      <c r="H4039">
        <f>Table5[[#This Row],[UNITID]]</f>
        <v>413617</v>
      </c>
      <c r="I4039" s="156">
        <f>Table5[[#This Row],[Growth Rate]]</f>
        <v>-0.125</v>
      </c>
    </row>
    <row r="4040" spans="1:9" hidden="1">
      <c r="A4040">
        <f>Table19[[#This Row],[UNITID]]</f>
        <v>413617</v>
      </c>
      <c r="B4040" t="str">
        <f>Table19[[#This Row],[OUTCOMES MEASURES]]</f>
        <v>Number of adjusted cohort receiving a certificate at 6 years</v>
      </c>
      <c r="C4040" s="7">
        <f>Table19[[#This Row],[Growth Rate]]</f>
        <v>-0.46666666666666667</v>
      </c>
      <c r="D4040">
        <f>Table20[[#This Row],[UNITID]]</f>
        <v>413617</v>
      </c>
      <c r="E4040" s="7">
        <f>Table20[[#This Row],[Growth Rate]]</f>
        <v>-0.33333333333333331</v>
      </c>
      <c r="F4040">
        <f>Table21[[#This Row],[UNITID]]</f>
        <v>413617</v>
      </c>
      <c r="G4040" s="7">
        <f>Table21[[#This Row],[Growth Rate]]</f>
        <v>-1</v>
      </c>
      <c r="H4040">
        <f>Table5[[#This Row],[UNITID]]</f>
        <v>413617</v>
      </c>
      <c r="I4040" s="7">
        <f>Table5[[#This Row],[Growth Rate]]</f>
        <v>-1</v>
      </c>
    </row>
    <row r="4041" spans="1:9" hidden="1">
      <c r="A4041">
        <f>Table19[[#This Row],[UNITID]]</f>
        <v>413617</v>
      </c>
      <c r="B4041" t="str">
        <f>Table19[[#This Row],[OUTCOMES MEASURES]]</f>
        <v>Number of adjusted cohort receiving an Associate's degree at 6 years</v>
      </c>
      <c r="C4041" s="7">
        <f>Table19[[#This Row],[Growth Rate]]</f>
        <v>0.33333333333333331</v>
      </c>
      <c r="D4041">
        <f>Table20[[#This Row],[UNITID]]</f>
        <v>413617</v>
      </c>
      <c r="E4041" s="7">
        <f>Table20[[#This Row],[Growth Rate]]</f>
        <v>3</v>
      </c>
      <c r="F4041">
        <f>Table21[[#This Row],[UNITID]]</f>
        <v>413617</v>
      </c>
      <c r="G4041" s="7">
        <f>Table21[[#This Row],[Growth Rate]]</f>
        <v>-1</v>
      </c>
      <c r="H4041">
        <f>Table5[[#This Row],[UNITID]]</f>
        <v>413617</v>
      </c>
      <c r="I4041" s="7">
        <f>Table5[[#This Row],[Growth Rate]]</f>
        <v>-0.33333333333333331</v>
      </c>
    </row>
    <row r="4042" spans="1:9" hidden="1">
      <c r="A4042">
        <f>Table19[[#This Row],[UNITID]]</f>
        <v>413617</v>
      </c>
      <c r="B4042" t="str">
        <f>Table19[[#This Row],[OUTCOMES MEASURES]]</f>
        <v>Number of adjusted cohort receiving a Bachelor's degree at 6 years</v>
      </c>
      <c r="C4042" s="7">
        <f>Table19[[#This Row],[Growth Rate]]</f>
        <v>1</v>
      </c>
      <c r="D4042">
        <f>Table20[[#This Row],[UNITID]]</f>
        <v>413617</v>
      </c>
      <c r="E4042" s="7" t="str">
        <f>Table20[[#This Row],[Growth Rate]]</f>
        <v/>
      </c>
      <c r="F4042">
        <f>Table21[[#This Row],[UNITID]]</f>
        <v>413617</v>
      </c>
      <c r="G4042" s="7">
        <f>Table21[[#This Row],[Growth Rate]]</f>
        <v>-1</v>
      </c>
      <c r="H4042">
        <f>Table5[[#This Row],[UNITID]]</f>
        <v>413617</v>
      </c>
      <c r="I4042" s="7" t="str">
        <f>Table5[[#This Row],[Growth Rate]]</f>
        <v/>
      </c>
    </row>
    <row r="4043" spans="1:9" hidden="1">
      <c r="A4043">
        <f>Table19[[#This Row],[UNITID]]</f>
        <v>413617</v>
      </c>
      <c r="B4043" s="2" t="str">
        <f>Table19[[#This Row],[OUTCOMES MEASURES]]</f>
        <v>Number of adjusted cohort receiving an award at 6 years</v>
      </c>
      <c r="C4043" s="7">
        <f>Table19[[#This Row],[Growth Rate]]</f>
        <v>-0.18181818181818182</v>
      </c>
      <c r="D4043">
        <f>Table20[[#This Row],[UNITID]]</f>
        <v>413617</v>
      </c>
      <c r="E4043" s="7">
        <f>Table20[[#This Row],[Growth Rate]]</f>
        <v>0.5</v>
      </c>
      <c r="F4043">
        <f>Table21[[#This Row],[UNITID]]</f>
        <v>413617</v>
      </c>
      <c r="G4043" s="21">
        <f>Table21[[#This Row],[Growth Rate]]</f>
        <v>-1</v>
      </c>
      <c r="H4043">
        <f>Table5[[#This Row],[UNITID]]</f>
        <v>413617</v>
      </c>
      <c r="I4043" s="7">
        <f>Table5[[#This Row],[Growth Rate]]</f>
        <v>-0.84615384615384615</v>
      </c>
    </row>
    <row r="4044" spans="1:9" ht="14.25">
      <c r="A4044" s="63">
        <f>Table19[[#This Row],[UNITID]]</f>
        <v>413617</v>
      </c>
      <c r="B4044" s="148" t="str">
        <f>Table19[[#This Row],[OUTCOMES MEASURES]]</f>
        <v>Percent of adjusted cohort receiving an award at 6 years</v>
      </c>
      <c r="C4044" s="156">
        <f>Table19[[#This Row],[Growth Rate]]</f>
        <v>0.68421052631578949</v>
      </c>
      <c r="D4044">
        <f>Table20[[#This Row],[UNITID]]</f>
        <v>413617</v>
      </c>
      <c r="E4044" s="156">
        <f>Table20[[#This Row],[Growth Rate]]</f>
        <v>0.8571428571428571</v>
      </c>
      <c r="F4044">
        <f>Table21[[#This Row],[UNITID]]</f>
        <v>413617</v>
      </c>
      <c r="G4044" s="157">
        <f>Table21[[#This Row],[Growth Rate]]</f>
        <v>-1</v>
      </c>
      <c r="H4044">
        <f>Table5[[#This Row],[UNITID]]</f>
        <v>413617</v>
      </c>
      <c r="I4044" s="156">
        <f>Table5[[#This Row],[Growth Rate]]</f>
        <v>-0.26315789473684209</v>
      </c>
    </row>
    <row r="4045" spans="1:9" hidden="1">
      <c r="A4045">
        <f>Table19[[#This Row],[UNITID]]</f>
        <v>413617</v>
      </c>
      <c r="B4045" t="str">
        <f>Table19[[#This Row],[OUTCOMES MEASURES]]</f>
        <v>Number of adjusted cohort receiving a certificate at 8 years</v>
      </c>
      <c r="C4045" s="7">
        <f>Table19[[#This Row],[Growth Rate]]</f>
        <v>-0.5</v>
      </c>
      <c r="D4045">
        <f>Table20[[#This Row],[UNITID]]</f>
        <v>413617</v>
      </c>
      <c r="E4045" s="7">
        <f>Table20[[#This Row],[Growth Rate]]</f>
        <v>-0.33333333333333331</v>
      </c>
      <c r="F4045">
        <f>Table21[[#This Row],[UNITID]]</f>
        <v>413617</v>
      </c>
      <c r="G4045" s="7">
        <f>Table21[[#This Row],[Growth Rate]]</f>
        <v>-1</v>
      </c>
      <c r="H4045">
        <f>Table5[[#This Row],[UNITID]]</f>
        <v>413617</v>
      </c>
      <c r="I4045" s="7">
        <f>Table5[[#This Row],[Growth Rate]]</f>
        <v>-1</v>
      </c>
    </row>
    <row r="4046" spans="1:9" hidden="1">
      <c r="A4046">
        <f>Table19[[#This Row],[UNITID]]</f>
        <v>413617</v>
      </c>
      <c r="B4046" t="str">
        <f>Table19[[#This Row],[OUTCOMES MEASURES]]</f>
        <v>Number of adjusted cohort receiving an Associate's degree at 8 years</v>
      </c>
      <c r="C4046" s="7">
        <f>Table19[[#This Row],[Growth Rate]]</f>
        <v>0</v>
      </c>
      <c r="D4046">
        <f>Table20[[#This Row],[UNITID]]</f>
        <v>413617</v>
      </c>
      <c r="E4046" s="7">
        <f>Table20[[#This Row],[Growth Rate]]</f>
        <v>3</v>
      </c>
      <c r="F4046">
        <f>Table21[[#This Row],[UNITID]]</f>
        <v>413617</v>
      </c>
      <c r="G4046" s="7">
        <f>Table21[[#This Row],[Growth Rate]]</f>
        <v>-1</v>
      </c>
      <c r="H4046">
        <f>Table5[[#This Row],[UNITID]]</f>
        <v>413617</v>
      </c>
      <c r="I4046" s="7">
        <f>Table5[[#This Row],[Growth Rate]]</f>
        <v>-0.33333333333333331</v>
      </c>
    </row>
    <row r="4047" spans="1:9" hidden="1">
      <c r="A4047">
        <f>Table19[[#This Row],[UNITID]]</f>
        <v>413617</v>
      </c>
      <c r="B4047" t="str">
        <f>Table19[[#This Row],[OUTCOMES MEASURES]]</f>
        <v>Number of adjusted cohort receiving a Bachelor's degree at 8 years</v>
      </c>
      <c r="C4047" s="7">
        <f>Table19[[#This Row],[Growth Rate]]</f>
        <v>1</v>
      </c>
      <c r="D4047">
        <f>Table20[[#This Row],[UNITID]]</f>
        <v>413617</v>
      </c>
      <c r="E4047" s="7" t="str">
        <f>Table20[[#This Row],[Growth Rate]]</f>
        <v/>
      </c>
      <c r="F4047">
        <f>Table21[[#This Row],[UNITID]]</f>
        <v>413617</v>
      </c>
      <c r="G4047" s="7">
        <f>Table21[[#This Row],[Growth Rate]]</f>
        <v>-1</v>
      </c>
      <c r="H4047">
        <f>Table5[[#This Row],[UNITID]]</f>
        <v>413617</v>
      </c>
      <c r="I4047" s="7" t="str">
        <f>Table5[[#This Row],[Growth Rate]]</f>
        <v/>
      </c>
    </row>
    <row r="4048" spans="1:9" hidden="1">
      <c r="A4048">
        <f>Table19[[#This Row],[UNITID]]</f>
        <v>413617</v>
      </c>
      <c r="B4048" t="str">
        <f>Table19[[#This Row],[OUTCOMES MEASURES]]</f>
        <v>Number of adjusted cohort receiving an award at 8 years</v>
      </c>
      <c r="C4048" s="7">
        <f>Table19[[#This Row],[Growth Rate]]</f>
        <v>-0.28000000000000003</v>
      </c>
      <c r="D4048">
        <f>Table20[[#This Row],[UNITID]]</f>
        <v>413617</v>
      </c>
      <c r="E4048" s="7">
        <f>Table20[[#This Row],[Growth Rate]]</f>
        <v>0.5</v>
      </c>
      <c r="F4048">
        <f>Table21[[#This Row],[UNITID]]</f>
        <v>413617</v>
      </c>
      <c r="G4048" s="7">
        <f>Table21[[#This Row],[Growth Rate]]</f>
        <v>-1</v>
      </c>
      <c r="H4048">
        <f>Table5[[#This Row],[UNITID]]</f>
        <v>413617</v>
      </c>
      <c r="I4048" s="7">
        <f>Table5[[#This Row],[Growth Rate]]</f>
        <v>-0.84615384615384615</v>
      </c>
    </row>
    <row r="4049" spans="1:9" hidden="1">
      <c r="A4049">
        <f>Table19[[#This Row],[UNITID]]</f>
        <v>413617</v>
      </c>
      <c r="B4049" t="str">
        <f>Table19[[#This Row],[OUTCOMES MEASURES]]</f>
        <v>Number of adjusted cohort still enrolled at your institution at 8 years</v>
      </c>
      <c r="C4049" s="7">
        <f>Table19[[#This Row],[Growth Rate]]</f>
        <v>0</v>
      </c>
      <c r="D4049">
        <f>Table20[[#This Row],[UNITID]]</f>
        <v>413617</v>
      </c>
      <c r="E4049" s="7" t="str">
        <f>Table20[[#This Row],[Growth Rate]]</f>
        <v/>
      </c>
      <c r="F4049">
        <f>Table21[[#This Row],[UNITID]]</f>
        <v>413617</v>
      </c>
      <c r="G4049" s="7" t="str">
        <f>Table21[[#This Row],[Growth Rate]]</f>
        <v/>
      </c>
      <c r="H4049">
        <f>Table5[[#This Row],[UNITID]]</f>
        <v>413617</v>
      </c>
      <c r="I4049" s="7" t="str">
        <f>Table5[[#This Row],[Growth Rate]]</f>
        <v/>
      </c>
    </row>
    <row r="4050" spans="1:9" hidden="1">
      <c r="A4050">
        <f>Table19[[#This Row],[UNITID]]</f>
        <v>413617</v>
      </c>
      <c r="B4050" t="str">
        <f>Table19[[#This Row],[OUTCOMES MEASURES]]</f>
        <v>Number of adjusted cohort who enrolled subsequently at another institution at 8 years</v>
      </c>
      <c r="C4050" s="7">
        <f>Table19[[#This Row],[Growth Rate]]</f>
        <v>-1</v>
      </c>
      <c r="D4050">
        <f>Table20[[#This Row],[UNITID]]</f>
        <v>413617</v>
      </c>
      <c r="E4050" s="7" t="str">
        <f>Table20[[#This Row],[Growth Rate]]</f>
        <v/>
      </c>
      <c r="F4050">
        <f>Table21[[#This Row],[UNITID]]</f>
        <v>413617</v>
      </c>
      <c r="G4050" s="7">
        <f>Table21[[#This Row],[Growth Rate]]</f>
        <v>-1</v>
      </c>
      <c r="H4050">
        <f>Table5[[#This Row],[UNITID]]</f>
        <v>413617</v>
      </c>
      <c r="I4050" s="7">
        <f>Table5[[#This Row],[Growth Rate]]</f>
        <v>-1</v>
      </c>
    </row>
    <row r="4051" spans="1:9" hidden="1">
      <c r="A4051">
        <f>Table19[[#This Row],[UNITID]]</f>
        <v>413617</v>
      </c>
      <c r="B4051" s="2" t="str">
        <f>Table19[[#This Row],[OUTCOMES MEASURES]]</f>
        <v>Number of adjusted cohort whose subsequent enrollment status is unknown at 8 years</v>
      </c>
      <c r="C4051" s="8">
        <f>Table19[[#This Row],[Growth Rate]]</f>
        <v>-0.53658536585365857</v>
      </c>
      <c r="D4051">
        <f>Table20[[#This Row],[UNITID]]</f>
        <v>413617</v>
      </c>
      <c r="E4051" s="7">
        <f>Table20[[#This Row],[Growth Rate]]</f>
        <v>-0.24</v>
      </c>
      <c r="F4051">
        <f>Table21[[#This Row],[UNITID]]</f>
        <v>413617</v>
      </c>
      <c r="G4051" s="7">
        <f>Table21[[#This Row],[Growth Rate]]</f>
        <v>-0.94202898550724634</v>
      </c>
      <c r="H4051">
        <f>Table5[[#This Row],[UNITID]]</f>
        <v>413617</v>
      </c>
      <c r="I4051" s="7">
        <f>Table5[[#This Row],[Growth Rate]]</f>
        <v>-0.76</v>
      </c>
    </row>
    <row r="4052" spans="1:9" hidden="1">
      <c r="A4052">
        <f>Table19[[#This Row],[UNITID]]</f>
        <v>413617</v>
      </c>
      <c r="B4052" s="2" t="str">
        <f>Table19[[#This Row],[OUTCOMES MEASURES]]</f>
        <v>Number of adjusted cohort who did not receive an award from your institution at 8 years</v>
      </c>
      <c r="C4052" s="7">
        <f>Table19[[#This Row],[Growth Rate]]</f>
        <v>-0.5617977528089888</v>
      </c>
      <c r="D4052">
        <f>Table20[[#This Row],[UNITID]]</f>
        <v>413617</v>
      </c>
      <c r="E4052" s="7">
        <f>Table20[[#This Row],[Growth Rate]]</f>
        <v>-0.16</v>
      </c>
      <c r="F4052">
        <f>Table21[[#This Row],[UNITID]]</f>
        <v>413617</v>
      </c>
      <c r="G4052" s="21">
        <f>Table21[[#This Row],[Growth Rate]]</f>
        <v>-0.94594594594594594</v>
      </c>
      <c r="H4052">
        <f>Table5[[#This Row],[UNITID]]</f>
        <v>413617</v>
      </c>
      <c r="I4052" s="7">
        <f>Table5[[#This Row],[Growth Rate]]</f>
        <v>-0.78947368421052633</v>
      </c>
    </row>
    <row r="4053" spans="1:9" ht="14.25">
      <c r="A4053" s="63">
        <f>Table19[[#This Row],[UNITID]]</f>
        <v>413617</v>
      </c>
      <c r="B4053" s="148" t="str">
        <f>Table19[[#This Row],[OUTCOMES MEASURES]]</f>
        <v>Percent of adjusted cohort receiving an award at 8 years</v>
      </c>
      <c r="C4053" s="156">
        <f>Table19[[#This Row],[Growth Rate]]</f>
        <v>0.45454545454545453</v>
      </c>
      <c r="D4053">
        <f>Table20[[#This Row],[UNITID]]</f>
        <v>413617</v>
      </c>
      <c r="E4053" s="156">
        <f>Table20[[#This Row],[Growth Rate]]</f>
        <v>0.8571428571428571</v>
      </c>
      <c r="F4053">
        <f>Table21[[#This Row],[UNITID]]</f>
        <v>413617</v>
      </c>
      <c r="G4053" s="157">
        <f>Table21[[#This Row],[Growth Rate]]</f>
        <v>-1</v>
      </c>
      <c r="H4053">
        <f>Table5[[#This Row],[UNITID]]</f>
        <v>413617</v>
      </c>
      <c r="I4053" s="156">
        <f>Table5[[#This Row],[Growth Rate]]</f>
        <v>-0.26315789473684209</v>
      </c>
    </row>
    <row r="4054" spans="1:9" hidden="1">
      <c r="A4054">
        <f>Table19[[#This Row],[UNITID]]</f>
        <v>413617</v>
      </c>
      <c r="B4054" s="2" t="str">
        <f>Table19[[#This Row],[OUTCOMES MEASURES]]</f>
        <v>Percent of adjusted cohort still or subsequently enrolled at 8 years</v>
      </c>
      <c r="C4054" s="8">
        <f>Table19[[#This Row],[Growth Rate]]</f>
        <v>-0.66666666666666663</v>
      </c>
      <c r="D4054">
        <f>Table20[[#This Row],[UNITID]]</f>
        <v>413617</v>
      </c>
      <c r="E4054" s="7" t="str">
        <f>Table20[[#This Row],[Growth Rate]]</f>
        <v/>
      </c>
      <c r="F4054">
        <f>Table21[[#This Row],[UNITID]]</f>
        <v>413617</v>
      </c>
      <c r="G4054" s="21">
        <f>Table21[[#This Row],[Growth Rate]]</f>
        <v>-1</v>
      </c>
      <c r="H4054">
        <f>Table5[[#This Row],[UNITID]]</f>
        <v>413617</v>
      </c>
      <c r="I4054" s="7">
        <f>Table5[[#This Row],[Growth Rate]]</f>
        <v>-1</v>
      </c>
    </row>
    <row r="4055" spans="1:9" ht="14.25">
      <c r="A4055" s="63">
        <f>Table19[[#This Row],[UNITID]]</f>
        <v>413617</v>
      </c>
      <c r="B4055" s="148" t="str">
        <f>Table19[[#This Row],[OUTCOMES MEASURES]]</f>
        <v>Percent of adjusted cohort still enrolled at your institution at 8 years</v>
      </c>
      <c r="C4055" s="156">
        <f>Table19[[#This Row],[Growth Rate]]</f>
        <v>1</v>
      </c>
      <c r="D4055">
        <f>Table20[[#This Row],[UNITID]]</f>
        <v>413617</v>
      </c>
      <c r="E4055" s="156" t="str">
        <f>Table20[[#This Row],[Growth Rate]]</f>
        <v/>
      </c>
      <c r="F4055">
        <f>Table21[[#This Row],[UNITID]]</f>
        <v>413617</v>
      </c>
      <c r="G4055" s="158" t="str">
        <f>Table21[[#This Row],[Growth Rate]]</f>
        <v/>
      </c>
      <c r="H4055">
        <f>Table5[[#This Row],[UNITID]]</f>
        <v>413617</v>
      </c>
      <c r="I4055" s="156" t="str">
        <f>Table5[[#This Row],[Growth Rate]]</f>
        <v/>
      </c>
    </row>
    <row r="4056" spans="1:9" ht="14.25">
      <c r="A4056" s="63">
        <f>Table19[[#This Row],[UNITID]]</f>
        <v>413617</v>
      </c>
      <c r="B4056" s="148" t="str">
        <f>Table19[[#This Row],[OUTCOMES MEASURES]]</f>
        <v>Percent of adjusted cohort enrolled subsequently at another institution at 8 years</v>
      </c>
      <c r="C4056" s="156">
        <f>Table19[[#This Row],[Growth Rate]]</f>
        <v>-1</v>
      </c>
      <c r="D4056">
        <f>Table20[[#This Row],[UNITID]]</f>
        <v>413617</v>
      </c>
      <c r="E4056" s="64" t="str">
        <f>Table20[[#This Row],[Growth Rate]]</f>
        <v/>
      </c>
      <c r="F4056">
        <f>Table21[[#This Row],[UNITID]]</f>
        <v>413617</v>
      </c>
      <c r="G4056" s="158">
        <f>Table21[[#This Row],[Growth Rate]]</f>
        <v>-1</v>
      </c>
      <c r="H4056">
        <f>Table5[[#This Row],[UNITID]]</f>
        <v>413617</v>
      </c>
      <c r="I4056" s="64">
        <f>Table5[[#This Row],[Growth Rate]]</f>
        <v>-1</v>
      </c>
    </row>
    <row r="4057" spans="1:9" hidden="1">
      <c r="A4057">
        <f>Table19[[#This Row],[UNITID]]</f>
        <v>413617</v>
      </c>
      <c r="B4057" s="2" t="str">
        <f>Table19[[#This Row],[OUTCOMES MEASURES]]</f>
        <v>Percent of adjusted cohort enrollment status unknown at 8 years</v>
      </c>
      <c r="C4057" s="8">
        <f>Table19[[#This Row],[Growth Rate]]</f>
        <v>-6.9444444444444448E-2</v>
      </c>
      <c r="D4057">
        <f>Table20[[#This Row],[UNITID]]</f>
        <v>413617</v>
      </c>
      <c r="E4057" s="8">
        <f>Table20[[#This Row],[Growth Rate]]</f>
        <v>-0.15053763440860216</v>
      </c>
      <c r="F4057">
        <f>Table21[[#This Row],[UNITID]]</f>
        <v>413617</v>
      </c>
      <c r="G4057" s="8">
        <f>Table21[[#This Row],[Growth Rate]]</f>
        <v>0.36986301369863012</v>
      </c>
      <c r="H4057">
        <f>Table5[[#This Row],[UNITID]]</f>
        <v>413617</v>
      </c>
      <c r="I4057" s="8">
        <f>Table5[[#This Row],[Growth Rate]]</f>
        <v>0.21126760563380281</v>
      </c>
    </row>
    <row r="4058" spans="1:9" hidden="1">
      <c r="A4058">
        <f>Table19[[#This Row],[UNITID]]</f>
        <v>413626</v>
      </c>
      <c r="B4058" s="2" t="str">
        <f>Table19[[#This Row],[OUTCOMES MEASURES]]</f>
        <v>First-Time, Full-Time Cohort</v>
      </c>
      <c r="C4058" s="8">
        <f>Table19[[#This Row],[Growth Rate]]</f>
        <v>0.60952380952380958</v>
      </c>
      <c r="D4058">
        <f>Table20[[#This Row],[UNITID]]</f>
        <v>413626</v>
      </c>
      <c r="E4058" s="8">
        <f>Table20[[#This Row],[Growth Rate]]</f>
        <v>0.42307692307692307</v>
      </c>
      <c r="F4058">
        <f>Table21[[#This Row],[UNITID]]</f>
        <v>413626</v>
      </c>
      <c r="G4058" s="8">
        <f>Table21[[#This Row],[Growth Rate]]</f>
        <v>0.94791666666666663</v>
      </c>
      <c r="H4058">
        <f>Table5[[#This Row],[UNITID]]</f>
        <v>413626</v>
      </c>
      <c r="I4058" s="8">
        <f>Table5[[#This Row],[Growth Rate]]</f>
        <v>-5.2631578947368418E-2</v>
      </c>
    </row>
    <row r="4059" spans="1:9" hidden="1">
      <c r="A4059">
        <f>Table19[[#This Row],[UNITID]]</f>
        <v>413626</v>
      </c>
      <c r="B4059" t="str">
        <f>Table19[[#This Row],[OUTCOMES MEASURES]]</f>
        <v>Exclusions to cohort</v>
      </c>
      <c r="C4059" s="7" t="str">
        <f>Table19[[#This Row],[Growth Rate]]</f>
        <v/>
      </c>
      <c r="D4059">
        <f>Table20[[#This Row],[UNITID]]</f>
        <v>413626</v>
      </c>
      <c r="E4059" s="7" t="str">
        <f>Table20[[#This Row],[Growth Rate]]</f>
        <v/>
      </c>
      <c r="F4059">
        <f>Table21[[#This Row],[UNITID]]</f>
        <v>413626</v>
      </c>
      <c r="G4059" s="7" t="str">
        <f>Table21[[#This Row],[Growth Rate]]</f>
        <v/>
      </c>
      <c r="H4059">
        <f>Table5[[#This Row],[UNITID]]</f>
        <v>413626</v>
      </c>
      <c r="I4059" s="7" t="str">
        <f>Table5[[#This Row],[Growth Rate]]</f>
        <v/>
      </c>
    </row>
    <row r="4060" spans="1:9" ht="14.25">
      <c r="A4060" s="63">
        <f>Table19[[#This Row],[UNITID]]</f>
        <v>413626</v>
      </c>
      <c r="B4060" s="63" t="str">
        <f>Table19[[#This Row],[OUTCOMES MEASURES]]</f>
        <v>Adjusted cohort</v>
      </c>
      <c r="C4060" s="64">
        <f>Table19[[#This Row],[Growth Rate]]</f>
        <v>0.60952380952380958</v>
      </c>
      <c r="D4060">
        <f>Table20[[#This Row],[UNITID]]</f>
        <v>413626</v>
      </c>
      <c r="E4060" s="64">
        <f>Table20[[#This Row],[Growth Rate]]</f>
        <v>0.42307692307692307</v>
      </c>
      <c r="F4060">
        <f>Table21[[#This Row],[UNITID]]</f>
        <v>413626</v>
      </c>
      <c r="G4060" s="155">
        <f>Table21[[#This Row],[Growth Rate]]</f>
        <v>0.94791666666666663</v>
      </c>
      <c r="H4060">
        <f>Table5[[#This Row],[UNITID]]</f>
        <v>413626</v>
      </c>
      <c r="I4060" s="64">
        <f>Table5[[#This Row],[Growth Rate]]</f>
        <v>-5.2631578947368418E-2</v>
      </c>
    </row>
    <row r="4061" spans="1:9" hidden="1">
      <c r="A4061">
        <f>Table19[[#This Row],[UNITID]]</f>
        <v>413626</v>
      </c>
      <c r="B4061" t="str">
        <f>Table19[[#This Row],[OUTCOMES MEASURES]]</f>
        <v>Number of adjusted cohort receiving a certificate at 4 years</v>
      </c>
      <c r="C4061" s="7">
        <f>Table19[[#This Row],[Growth Rate]]</f>
        <v>2.5</v>
      </c>
      <c r="D4061">
        <f>Table20[[#This Row],[UNITID]]</f>
        <v>413626</v>
      </c>
      <c r="E4061" s="7" t="str">
        <f>Table20[[#This Row],[Growth Rate]]</f>
        <v/>
      </c>
      <c r="F4061">
        <f>Table21[[#This Row],[UNITID]]</f>
        <v>413626</v>
      </c>
      <c r="G4061" s="7">
        <f>Table21[[#This Row],[Growth Rate]]</f>
        <v>-1</v>
      </c>
      <c r="H4061">
        <f>Table5[[#This Row],[UNITID]]</f>
        <v>413626</v>
      </c>
      <c r="I4061" s="7" t="str">
        <f>Table5[[#This Row],[Growth Rate]]</f>
        <v/>
      </c>
    </row>
    <row r="4062" spans="1:9" hidden="1">
      <c r="A4062">
        <f>Table19[[#This Row],[UNITID]]</f>
        <v>413626</v>
      </c>
      <c r="B4062" t="str">
        <f>Table19[[#This Row],[OUTCOMES MEASURES]]</f>
        <v>Number of adjusted cohort receiving an Associate's degree at 4 years</v>
      </c>
      <c r="C4062" s="7">
        <f>Table19[[#This Row],[Growth Rate]]</f>
        <v>3.25</v>
      </c>
      <c r="D4062">
        <f>Table20[[#This Row],[UNITID]]</f>
        <v>413626</v>
      </c>
      <c r="E4062" s="7">
        <f>Table20[[#This Row],[Growth Rate]]</f>
        <v>3</v>
      </c>
      <c r="F4062">
        <f>Table21[[#This Row],[UNITID]]</f>
        <v>413626</v>
      </c>
      <c r="G4062" s="7">
        <f>Table21[[#This Row],[Growth Rate]]</f>
        <v>-3.0303030303030304E-2</v>
      </c>
      <c r="H4062">
        <f>Table5[[#This Row],[UNITID]]</f>
        <v>413626</v>
      </c>
      <c r="I4062" s="7" t="str">
        <f>Table5[[#This Row],[Growth Rate]]</f>
        <v/>
      </c>
    </row>
    <row r="4063" spans="1:9" hidden="1">
      <c r="A4063">
        <f>Table19[[#This Row],[UNITID]]</f>
        <v>413626</v>
      </c>
      <c r="B4063" t="str">
        <f>Table19[[#This Row],[OUTCOMES MEASURES]]</f>
        <v>Number of adjusted cohort receiving a Bachelor's degree at 4 years</v>
      </c>
      <c r="C4063" s="7" t="str">
        <f>Table19[[#This Row],[Growth Rate]]</f>
        <v/>
      </c>
      <c r="D4063">
        <f>Table20[[#This Row],[UNITID]]</f>
        <v>413626</v>
      </c>
      <c r="E4063" s="7" t="str">
        <f>Table20[[#This Row],[Growth Rate]]</f>
        <v/>
      </c>
      <c r="F4063">
        <f>Table21[[#This Row],[UNITID]]</f>
        <v>413626</v>
      </c>
      <c r="G4063" s="7" t="str">
        <f>Table21[[#This Row],[Growth Rate]]</f>
        <v/>
      </c>
      <c r="H4063">
        <f>Table5[[#This Row],[UNITID]]</f>
        <v>413626</v>
      </c>
      <c r="I4063" s="7" t="str">
        <f>Table5[[#This Row],[Growth Rate]]</f>
        <v/>
      </c>
    </row>
    <row r="4064" spans="1:9" hidden="1">
      <c r="A4064">
        <f>Table19[[#This Row],[UNITID]]</f>
        <v>413626</v>
      </c>
      <c r="B4064" s="2" t="str">
        <f>Table19[[#This Row],[OUTCOMES MEASURES]]</f>
        <v>Number of adjusted cohort receiving an award at 4 years</v>
      </c>
      <c r="C4064" s="7">
        <f>Table19[[#This Row],[Growth Rate]]</f>
        <v>3</v>
      </c>
      <c r="D4064">
        <f>Table20[[#This Row],[UNITID]]</f>
        <v>413626</v>
      </c>
      <c r="E4064" s="7">
        <f>Table20[[#This Row],[Growth Rate]]</f>
        <v>7</v>
      </c>
      <c r="F4064">
        <f>Table21[[#This Row],[UNITID]]</f>
        <v>413626</v>
      </c>
      <c r="G4064" s="21">
        <f>Table21[[#This Row],[Growth Rate]]</f>
        <v>-0.13513513513513514</v>
      </c>
      <c r="H4064">
        <f>Table5[[#This Row],[UNITID]]</f>
        <v>413626</v>
      </c>
      <c r="I4064" s="7" t="str">
        <f>Table5[[#This Row],[Growth Rate]]</f>
        <v/>
      </c>
    </row>
    <row r="4065" spans="1:9" ht="14.25">
      <c r="A4065" s="63">
        <f>Table19[[#This Row],[UNITID]]</f>
        <v>413626</v>
      </c>
      <c r="B4065" s="148" t="str">
        <f>Table19[[#This Row],[OUTCOMES MEASURES]]</f>
        <v>Percent of adjusted cohort receiving an award at 4 years</v>
      </c>
      <c r="C4065" s="156">
        <f>Table19[[#This Row],[Growth Rate]]</f>
        <v>1.5454545454545454</v>
      </c>
      <c r="D4065">
        <f>Table20[[#This Row],[UNITID]]</f>
        <v>413626</v>
      </c>
      <c r="E4065" s="156">
        <f>Table20[[#This Row],[Growth Rate]]</f>
        <v>4.5</v>
      </c>
      <c r="F4065">
        <f>Table21[[#This Row],[UNITID]]</f>
        <v>413626</v>
      </c>
      <c r="G4065" s="157">
        <f>Table21[[#This Row],[Growth Rate]]</f>
        <v>-0.5641025641025641</v>
      </c>
      <c r="H4065">
        <f>Table5[[#This Row],[UNITID]]</f>
        <v>413626</v>
      </c>
      <c r="I4065" s="156" t="str">
        <f>Table5[[#This Row],[Growth Rate]]</f>
        <v/>
      </c>
    </row>
    <row r="4066" spans="1:9" hidden="1">
      <c r="A4066">
        <f>Table19[[#This Row],[UNITID]]</f>
        <v>413626</v>
      </c>
      <c r="B4066" t="str">
        <f>Table19[[#This Row],[OUTCOMES MEASURES]]</f>
        <v>Number of adjusted cohort receiving a certificate at 6 years</v>
      </c>
      <c r="C4066" s="7">
        <f>Table19[[#This Row],[Growth Rate]]</f>
        <v>3.25</v>
      </c>
      <c r="D4066">
        <f>Table20[[#This Row],[UNITID]]</f>
        <v>413626</v>
      </c>
      <c r="E4066" s="7" t="str">
        <f>Table20[[#This Row],[Growth Rate]]</f>
        <v/>
      </c>
      <c r="F4066">
        <f>Table21[[#This Row],[UNITID]]</f>
        <v>413626</v>
      </c>
      <c r="G4066" s="7">
        <f>Table21[[#This Row],[Growth Rate]]</f>
        <v>4.25</v>
      </c>
      <c r="H4066">
        <f>Table5[[#This Row],[UNITID]]</f>
        <v>413626</v>
      </c>
      <c r="I4066" s="7" t="str">
        <f>Table5[[#This Row],[Growth Rate]]</f>
        <v/>
      </c>
    </row>
    <row r="4067" spans="1:9" hidden="1">
      <c r="A4067">
        <f>Table19[[#This Row],[UNITID]]</f>
        <v>413626</v>
      </c>
      <c r="B4067" t="str">
        <f>Table19[[#This Row],[OUTCOMES MEASURES]]</f>
        <v>Number of adjusted cohort receiving an Associate's degree at 6 years</v>
      </c>
      <c r="C4067" s="7">
        <f>Table19[[#This Row],[Growth Rate]]</f>
        <v>2.3333333333333335</v>
      </c>
      <c r="D4067">
        <f>Table20[[#This Row],[UNITID]]</f>
        <v>413626</v>
      </c>
      <c r="E4067" s="7">
        <f>Table20[[#This Row],[Growth Rate]]</f>
        <v>0</v>
      </c>
      <c r="F4067">
        <f>Table21[[#This Row],[UNITID]]</f>
        <v>413626</v>
      </c>
      <c r="G4067" s="7">
        <f>Table21[[#This Row],[Growth Rate]]</f>
        <v>-0.22727272727272727</v>
      </c>
      <c r="H4067">
        <f>Table5[[#This Row],[UNITID]]</f>
        <v>413626</v>
      </c>
      <c r="I4067" s="7" t="str">
        <f>Table5[[#This Row],[Growth Rate]]</f>
        <v/>
      </c>
    </row>
    <row r="4068" spans="1:9" hidden="1">
      <c r="A4068">
        <f>Table19[[#This Row],[UNITID]]</f>
        <v>413626</v>
      </c>
      <c r="B4068" t="str">
        <f>Table19[[#This Row],[OUTCOMES MEASURES]]</f>
        <v>Number of adjusted cohort receiving a Bachelor's degree at 6 years</v>
      </c>
      <c r="C4068" s="7" t="str">
        <f>Table19[[#This Row],[Growth Rate]]</f>
        <v/>
      </c>
      <c r="D4068">
        <f>Table20[[#This Row],[UNITID]]</f>
        <v>413626</v>
      </c>
      <c r="E4068" s="7" t="str">
        <f>Table20[[#This Row],[Growth Rate]]</f>
        <v/>
      </c>
      <c r="F4068">
        <f>Table21[[#This Row],[UNITID]]</f>
        <v>413626</v>
      </c>
      <c r="G4068" s="7" t="str">
        <f>Table21[[#This Row],[Growth Rate]]</f>
        <v/>
      </c>
      <c r="H4068">
        <f>Table5[[#This Row],[UNITID]]</f>
        <v>413626</v>
      </c>
      <c r="I4068" s="7" t="str">
        <f>Table5[[#This Row],[Growth Rate]]</f>
        <v/>
      </c>
    </row>
    <row r="4069" spans="1:9" hidden="1">
      <c r="A4069">
        <f>Table19[[#This Row],[UNITID]]</f>
        <v>413626</v>
      </c>
      <c r="B4069" s="2" t="str">
        <f>Table19[[#This Row],[OUTCOMES MEASURES]]</f>
        <v>Number of adjusted cohort receiving an award at 6 years</v>
      </c>
      <c r="C4069" s="7">
        <f>Table19[[#This Row],[Growth Rate]]</f>
        <v>2.5625</v>
      </c>
      <c r="D4069">
        <f>Table20[[#This Row],[UNITID]]</f>
        <v>413626</v>
      </c>
      <c r="E4069" s="7">
        <f>Table20[[#This Row],[Growth Rate]]</f>
        <v>1</v>
      </c>
      <c r="F4069">
        <f>Table21[[#This Row],[UNITID]]</f>
        <v>413626</v>
      </c>
      <c r="G4069" s="21">
        <f>Table21[[#This Row],[Growth Rate]]</f>
        <v>0.14583333333333334</v>
      </c>
      <c r="H4069">
        <f>Table5[[#This Row],[UNITID]]</f>
        <v>413626</v>
      </c>
      <c r="I4069" s="7" t="str">
        <f>Table5[[#This Row],[Growth Rate]]</f>
        <v/>
      </c>
    </row>
    <row r="4070" spans="1:9" ht="14.25">
      <c r="A4070" s="63">
        <f>Table19[[#This Row],[UNITID]]</f>
        <v>413626</v>
      </c>
      <c r="B4070" s="148" t="str">
        <f>Table19[[#This Row],[OUTCOMES MEASURES]]</f>
        <v>Percent of adjusted cohort receiving an award at 6 years</v>
      </c>
      <c r="C4070" s="156">
        <f>Table19[[#This Row],[Growth Rate]]</f>
        <v>1.2666666666666666</v>
      </c>
      <c r="D4070">
        <f>Table20[[#This Row],[UNITID]]</f>
        <v>413626</v>
      </c>
      <c r="E4070" s="156">
        <f>Table20[[#This Row],[Growth Rate]]</f>
        <v>0.46666666666666667</v>
      </c>
      <c r="F4070">
        <f>Table21[[#This Row],[UNITID]]</f>
        <v>413626</v>
      </c>
      <c r="G4070" s="157">
        <f>Table21[[#This Row],[Growth Rate]]</f>
        <v>-0.42</v>
      </c>
      <c r="H4070">
        <f>Table5[[#This Row],[UNITID]]</f>
        <v>413626</v>
      </c>
      <c r="I4070" s="156" t="str">
        <f>Table5[[#This Row],[Growth Rate]]</f>
        <v/>
      </c>
    </row>
    <row r="4071" spans="1:9" hidden="1">
      <c r="A4071">
        <f>Table19[[#This Row],[UNITID]]</f>
        <v>413626</v>
      </c>
      <c r="B4071" t="str">
        <f>Table19[[#This Row],[OUTCOMES MEASURES]]</f>
        <v>Number of adjusted cohort receiving a certificate at 8 years</v>
      </c>
      <c r="C4071" s="7">
        <f>Table19[[#This Row],[Growth Rate]]</f>
        <v>3.25</v>
      </c>
      <c r="D4071">
        <f>Table20[[#This Row],[UNITID]]</f>
        <v>413626</v>
      </c>
      <c r="E4071" s="7" t="str">
        <f>Table20[[#This Row],[Growth Rate]]</f>
        <v/>
      </c>
      <c r="F4071">
        <f>Table21[[#This Row],[UNITID]]</f>
        <v>413626</v>
      </c>
      <c r="G4071" s="7">
        <f>Table21[[#This Row],[Growth Rate]]</f>
        <v>-0.25</v>
      </c>
      <c r="H4071">
        <f>Table5[[#This Row],[UNITID]]</f>
        <v>413626</v>
      </c>
      <c r="I4071" s="7">
        <f>Table5[[#This Row],[Growth Rate]]</f>
        <v>-0.7142857142857143</v>
      </c>
    </row>
    <row r="4072" spans="1:9" hidden="1">
      <c r="A4072">
        <f>Table19[[#This Row],[UNITID]]</f>
        <v>413626</v>
      </c>
      <c r="B4072" t="str">
        <f>Table19[[#This Row],[OUTCOMES MEASURES]]</f>
        <v>Number of adjusted cohort receiving an Associate's degree at 8 years</v>
      </c>
      <c r="C4072" s="7">
        <f>Table19[[#This Row],[Growth Rate]]</f>
        <v>2.1538461538461537</v>
      </c>
      <c r="D4072">
        <f>Table20[[#This Row],[UNITID]]</f>
        <v>413626</v>
      </c>
      <c r="E4072" s="7">
        <f>Table20[[#This Row],[Growth Rate]]</f>
        <v>0</v>
      </c>
      <c r="F4072">
        <f>Table21[[#This Row],[UNITID]]</f>
        <v>413626</v>
      </c>
      <c r="G4072" s="7">
        <f>Table21[[#This Row],[Growth Rate]]</f>
        <v>0.29545454545454547</v>
      </c>
      <c r="H4072">
        <f>Table5[[#This Row],[UNITID]]</f>
        <v>413626</v>
      </c>
      <c r="I4072" s="7">
        <f>Table5[[#This Row],[Growth Rate]]</f>
        <v>1.25</v>
      </c>
    </row>
    <row r="4073" spans="1:9" hidden="1">
      <c r="A4073">
        <f>Table19[[#This Row],[UNITID]]</f>
        <v>413626</v>
      </c>
      <c r="B4073" t="str">
        <f>Table19[[#This Row],[OUTCOMES MEASURES]]</f>
        <v>Number of adjusted cohort receiving a Bachelor's degree at 8 years</v>
      </c>
      <c r="C4073" s="7" t="str">
        <f>Table19[[#This Row],[Growth Rate]]</f>
        <v/>
      </c>
      <c r="D4073">
        <f>Table20[[#This Row],[UNITID]]</f>
        <v>413626</v>
      </c>
      <c r="E4073" s="7" t="str">
        <f>Table20[[#This Row],[Growth Rate]]</f>
        <v/>
      </c>
      <c r="F4073">
        <f>Table21[[#This Row],[UNITID]]</f>
        <v>413626</v>
      </c>
      <c r="G4073" s="7" t="str">
        <f>Table21[[#This Row],[Growth Rate]]</f>
        <v/>
      </c>
      <c r="H4073">
        <f>Table5[[#This Row],[UNITID]]</f>
        <v>413626</v>
      </c>
      <c r="I4073" s="7" t="str">
        <f>Table5[[#This Row],[Growth Rate]]</f>
        <v/>
      </c>
    </row>
    <row r="4074" spans="1:9" hidden="1">
      <c r="A4074">
        <f>Table19[[#This Row],[UNITID]]</f>
        <v>413626</v>
      </c>
      <c r="B4074" t="str">
        <f>Table19[[#This Row],[OUTCOMES MEASURES]]</f>
        <v>Number of adjusted cohort receiving an award at 8 years</v>
      </c>
      <c r="C4074" s="7">
        <f>Table19[[#This Row],[Growth Rate]]</f>
        <v>2.4117647058823528</v>
      </c>
      <c r="D4074">
        <f>Table20[[#This Row],[UNITID]]</f>
        <v>413626</v>
      </c>
      <c r="E4074" s="7">
        <f>Table20[[#This Row],[Growth Rate]]</f>
        <v>2</v>
      </c>
      <c r="F4074">
        <f>Table21[[#This Row],[UNITID]]</f>
        <v>413626</v>
      </c>
      <c r="G4074" s="7">
        <f>Table21[[#This Row],[Growth Rate]]</f>
        <v>0.25</v>
      </c>
      <c r="H4074">
        <f>Table5[[#This Row],[UNITID]]</f>
        <v>413626</v>
      </c>
      <c r="I4074" s="7">
        <f>Table5[[#This Row],[Growth Rate]]</f>
        <v>0</v>
      </c>
    </row>
    <row r="4075" spans="1:9" hidden="1">
      <c r="A4075">
        <f>Table19[[#This Row],[UNITID]]</f>
        <v>413626</v>
      </c>
      <c r="B4075" t="str">
        <f>Table19[[#This Row],[OUTCOMES MEASURES]]</f>
        <v>Number of adjusted cohort still enrolled at your institution at 8 years</v>
      </c>
      <c r="C4075" s="7">
        <f>Table19[[#This Row],[Growth Rate]]</f>
        <v>0.25</v>
      </c>
      <c r="D4075">
        <f>Table20[[#This Row],[UNITID]]</f>
        <v>413626</v>
      </c>
      <c r="E4075" s="7" t="str">
        <f>Table20[[#This Row],[Growth Rate]]</f>
        <v/>
      </c>
      <c r="F4075">
        <f>Table21[[#This Row],[UNITID]]</f>
        <v>413626</v>
      </c>
      <c r="G4075" s="7">
        <f>Table21[[#This Row],[Growth Rate]]</f>
        <v>-1</v>
      </c>
      <c r="H4075">
        <f>Table5[[#This Row],[UNITID]]</f>
        <v>413626</v>
      </c>
      <c r="I4075" s="7">
        <f>Table5[[#This Row],[Growth Rate]]</f>
        <v>-1</v>
      </c>
    </row>
    <row r="4076" spans="1:9" hidden="1">
      <c r="A4076">
        <f>Table19[[#This Row],[UNITID]]</f>
        <v>413626</v>
      </c>
      <c r="B4076" t="str">
        <f>Table19[[#This Row],[OUTCOMES MEASURES]]</f>
        <v>Number of adjusted cohort who enrolled subsequently at another institution at 8 years</v>
      </c>
      <c r="C4076" s="7">
        <f>Table19[[#This Row],[Growth Rate]]</f>
        <v>0.2</v>
      </c>
      <c r="D4076">
        <f>Table20[[#This Row],[UNITID]]</f>
        <v>413626</v>
      </c>
      <c r="E4076" s="7" t="str">
        <f>Table20[[#This Row],[Growth Rate]]</f>
        <v/>
      </c>
      <c r="F4076">
        <f>Table21[[#This Row],[UNITID]]</f>
        <v>413626</v>
      </c>
      <c r="G4076" s="7">
        <f>Table21[[#This Row],[Growth Rate]]</f>
        <v>6.25</v>
      </c>
      <c r="H4076">
        <f>Table5[[#This Row],[UNITID]]</f>
        <v>413626</v>
      </c>
      <c r="I4076" s="7">
        <f>Table5[[#This Row],[Growth Rate]]</f>
        <v>-0.6</v>
      </c>
    </row>
    <row r="4077" spans="1:9" hidden="1">
      <c r="A4077">
        <f>Table19[[#This Row],[UNITID]]</f>
        <v>413626</v>
      </c>
      <c r="B4077" s="2" t="str">
        <f>Table19[[#This Row],[OUTCOMES MEASURES]]</f>
        <v>Number of adjusted cohort whose subsequent enrollment status is unknown at 8 years</v>
      </c>
      <c r="C4077" s="8">
        <f>Table19[[#This Row],[Growth Rate]]</f>
        <v>0.26582278481012656</v>
      </c>
      <c r="D4077">
        <f>Table20[[#This Row],[UNITID]]</f>
        <v>413626</v>
      </c>
      <c r="E4077" s="7">
        <f>Table20[[#This Row],[Growth Rate]]</f>
        <v>0</v>
      </c>
      <c r="F4077">
        <f>Table21[[#This Row],[UNITID]]</f>
        <v>413626</v>
      </c>
      <c r="G4077" s="7">
        <f>Table21[[#This Row],[Growth Rate]]</f>
        <v>1.3333333333333333</v>
      </c>
      <c r="H4077">
        <f>Table5[[#This Row],[UNITID]]</f>
        <v>413626</v>
      </c>
      <c r="I4077" s="7">
        <f>Table5[[#This Row],[Growth Rate]]</f>
        <v>9.5238095238095233E-2</v>
      </c>
    </row>
    <row r="4078" spans="1:9" hidden="1">
      <c r="A4078">
        <f>Table19[[#This Row],[UNITID]]</f>
        <v>413626</v>
      </c>
      <c r="B4078" s="2" t="str">
        <f>Table19[[#This Row],[OUTCOMES MEASURES]]</f>
        <v>Number of adjusted cohort who did not receive an award from your institution at 8 years</v>
      </c>
      <c r="C4078" s="7">
        <f>Table19[[#This Row],[Growth Rate]]</f>
        <v>0.26136363636363635</v>
      </c>
      <c r="D4078">
        <f>Table20[[#This Row],[UNITID]]</f>
        <v>413626</v>
      </c>
      <c r="E4078" s="7">
        <f>Table20[[#This Row],[Growth Rate]]</f>
        <v>0.13636363636363635</v>
      </c>
      <c r="F4078">
        <f>Table21[[#This Row],[UNITID]]</f>
        <v>413626</v>
      </c>
      <c r="G4078" s="21">
        <f>Table21[[#This Row],[Growth Rate]]</f>
        <v>1.6458333333333333</v>
      </c>
      <c r="H4078">
        <f>Table5[[#This Row],[UNITID]]</f>
        <v>413626</v>
      </c>
      <c r="I4078" s="7">
        <f>Table5[[#This Row],[Growth Rate]]</f>
        <v>-7.407407407407407E-2</v>
      </c>
    </row>
    <row r="4079" spans="1:9" ht="14.25">
      <c r="A4079" s="63">
        <f>Table19[[#This Row],[UNITID]]</f>
        <v>413626</v>
      </c>
      <c r="B4079" s="148" t="str">
        <f>Table19[[#This Row],[OUTCOMES MEASURES]]</f>
        <v>Percent of adjusted cohort receiving an award at 8 years</v>
      </c>
      <c r="C4079" s="156">
        <f>Table19[[#This Row],[Growth Rate]]</f>
        <v>1.125</v>
      </c>
      <c r="D4079">
        <f>Table20[[#This Row],[UNITID]]</f>
        <v>413626</v>
      </c>
      <c r="E4079" s="156">
        <f>Table20[[#This Row],[Growth Rate]]</f>
        <v>1.1333333333333333</v>
      </c>
      <c r="F4079">
        <f>Table21[[#This Row],[UNITID]]</f>
        <v>413626</v>
      </c>
      <c r="G4079" s="157">
        <f>Table21[[#This Row],[Growth Rate]]</f>
        <v>-0.36</v>
      </c>
      <c r="H4079">
        <f>Table5[[#This Row],[UNITID]]</f>
        <v>413626</v>
      </c>
      <c r="I4079" s="156">
        <f>Table5[[#This Row],[Growth Rate]]</f>
        <v>6.8965517241379309E-2</v>
      </c>
    </row>
    <row r="4080" spans="1:9" hidden="1">
      <c r="A4080">
        <f>Table19[[#This Row],[UNITID]]</f>
        <v>413626</v>
      </c>
      <c r="B4080" s="2" t="str">
        <f>Table19[[#This Row],[OUTCOMES MEASURES]]</f>
        <v>Percent of adjusted cohort still or subsequently enrolled at 8 years</v>
      </c>
      <c r="C4080" s="8">
        <f>Table19[[#This Row],[Growth Rate]]</f>
        <v>-0.22222222222222221</v>
      </c>
      <c r="D4080">
        <f>Table20[[#This Row],[UNITID]]</f>
        <v>413626</v>
      </c>
      <c r="E4080" s="7" t="str">
        <f>Table20[[#This Row],[Growth Rate]]</f>
        <v/>
      </c>
      <c r="F4080">
        <f>Table21[[#This Row],[UNITID]]</f>
        <v>413626</v>
      </c>
      <c r="G4080" s="21">
        <f>Table21[[#This Row],[Growth Rate]]</f>
        <v>1.6666666666666667</v>
      </c>
      <c r="H4080">
        <f>Table5[[#This Row],[UNITID]]</f>
        <v>413626</v>
      </c>
      <c r="I4080" s="7">
        <f>Table5[[#This Row],[Growth Rate]]</f>
        <v>-0.625</v>
      </c>
    </row>
    <row r="4081" spans="1:9" ht="14.25">
      <c r="A4081" s="63">
        <f>Table19[[#This Row],[UNITID]]</f>
        <v>413626</v>
      </c>
      <c r="B4081" s="148" t="str">
        <f>Table19[[#This Row],[OUTCOMES MEASURES]]</f>
        <v>Percent of adjusted cohort still enrolled at your institution at 8 years</v>
      </c>
      <c r="C4081" s="156">
        <f>Table19[[#This Row],[Growth Rate]]</f>
        <v>-0.25</v>
      </c>
      <c r="D4081">
        <f>Table20[[#This Row],[UNITID]]</f>
        <v>413626</v>
      </c>
      <c r="E4081" s="156" t="str">
        <f>Table20[[#This Row],[Growth Rate]]</f>
        <v/>
      </c>
      <c r="F4081">
        <f>Table21[[#This Row],[UNITID]]</f>
        <v>413626</v>
      </c>
      <c r="G4081" s="158">
        <f>Table21[[#This Row],[Growth Rate]]</f>
        <v>-1</v>
      </c>
      <c r="H4081">
        <f>Table5[[#This Row],[UNITID]]</f>
        <v>413626</v>
      </c>
      <c r="I4081" s="156">
        <f>Table5[[#This Row],[Growth Rate]]</f>
        <v>-1</v>
      </c>
    </row>
    <row r="4082" spans="1:9" ht="14.25">
      <c r="A4082" s="63">
        <f>Table19[[#This Row],[UNITID]]</f>
        <v>413626</v>
      </c>
      <c r="B4082" s="148" t="str">
        <f>Table19[[#This Row],[OUTCOMES MEASURES]]</f>
        <v>Percent of adjusted cohort enrolled subsequently at another institution at 8 years</v>
      </c>
      <c r="C4082" s="156">
        <f>Table19[[#This Row],[Growth Rate]]</f>
        <v>-0.2</v>
      </c>
      <c r="D4082">
        <f>Table20[[#This Row],[UNITID]]</f>
        <v>413626</v>
      </c>
      <c r="E4082" s="64" t="str">
        <f>Table20[[#This Row],[Growth Rate]]</f>
        <v/>
      </c>
      <c r="F4082">
        <f>Table21[[#This Row],[UNITID]]</f>
        <v>413626</v>
      </c>
      <c r="G4082" s="158">
        <f>Table21[[#This Row],[Growth Rate]]</f>
        <v>3</v>
      </c>
      <c r="H4082">
        <f>Table5[[#This Row],[UNITID]]</f>
        <v>413626</v>
      </c>
      <c r="I4082" s="64">
        <f>Table5[[#This Row],[Growth Rate]]</f>
        <v>-0.53846153846153844</v>
      </c>
    </row>
    <row r="4083" spans="1:9" hidden="1">
      <c r="A4083">
        <f>Table19[[#This Row],[UNITID]]</f>
        <v>413626</v>
      </c>
      <c r="B4083" s="2" t="str">
        <f>Table19[[#This Row],[OUTCOMES MEASURES]]</f>
        <v>Percent of adjusted cohort enrollment status unknown at 8 years</v>
      </c>
      <c r="C4083" s="8">
        <f>Table19[[#This Row],[Growth Rate]]</f>
        <v>-0.21333333333333335</v>
      </c>
      <c r="D4083">
        <f>Table20[[#This Row],[UNITID]]</f>
        <v>413626</v>
      </c>
      <c r="E4083" s="8">
        <f>Table20[[#This Row],[Growth Rate]]</f>
        <v>-0.30588235294117649</v>
      </c>
      <c r="F4083">
        <f>Table21[[#This Row],[UNITID]]</f>
        <v>413626</v>
      </c>
      <c r="G4083" s="8">
        <f>Table21[[#This Row],[Growth Rate]]</f>
        <v>0.18181818181818182</v>
      </c>
      <c r="H4083">
        <f>Table5[[#This Row],[UNITID]]</f>
        <v>413626</v>
      </c>
      <c r="I4083" s="8">
        <f>Table5[[#This Row],[Growth Rate]]</f>
        <v>0.16363636363636364</v>
      </c>
    </row>
    <row r="4084" spans="1:9" hidden="1">
      <c r="A4084">
        <f>Table19[[#This Row],[UNITID]]</f>
        <v>420398</v>
      </c>
      <c r="B4084" s="2" t="str">
        <f>Table19[[#This Row],[OUTCOMES MEASURES]]</f>
        <v>First-Time, Full-Time Cohort</v>
      </c>
      <c r="C4084" s="8">
        <f>Table19[[#This Row],[Growth Rate]]</f>
        <v>0.20863309352517986</v>
      </c>
      <c r="D4084">
        <f>Table20[[#This Row],[UNITID]]</f>
        <v>420398</v>
      </c>
      <c r="E4084" s="8">
        <f>Table20[[#This Row],[Growth Rate]]</f>
        <v>-3.5993061578490894E-2</v>
      </c>
      <c r="F4084">
        <f>Table21[[#This Row],[UNITID]]</f>
        <v>420398</v>
      </c>
      <c r="G4084" s="8">
        <f>Table21[[#This Row],[Growth Rate]]</f>
        <v>-0.21955128205128205</v>
      </c>
      <c r="H4084">
        <f>Table5[[#This Row],[UNITID]]</f>
        <v>420398</v>
      </c>
      <c r="I4084" s="8">
        <f>Table5[[#This Row],[Growth Rate]]</f>
        <v>-4.7097036134794969E-2</v>
      </c>
    </row>
    <row r="4085" spans="1:9" hidden="1">
      <c r="A4085">
        <f>Table19[[#This Row],[UNITID]]</f>
        <v>420398</v>
      </c>
      <c r="B4085" t="str">
        <f>Table19[[#This Row],[OUTCOMES MEASURES]]</f>
        <v>Exclusions to cohort</v>
      </c>
      <c r="C4085" s="7" t="str">
        <f>Table19[[#This Row],[Growth Rate]]</f>
        <v/>
      </c>
      <c r="D4085">
        <f>Table20[[#This Row],[UNITID]]</f>
        <v>420398</v>
      </c>
      <c r="E4085" s="7" t="str">
        <f>Table20[[#This Row],[Growth Rate]]</f>
        <v/>
      </c>
      <c r="F4085">
        <f>Table21[[#This Row],[UNITID]]</f>
        <v>420398</v>
      </c>
      <c r="G4085" s="7" t="str">
        <f>Table21[[#This Row],[Growth Rate]]</f>
        <v/>
      </c>
      <c r="H4085">
        <f>Table5[[#This Row],[UNITID]]</f>
        <v>420398</v>
      </c>
      <c r="I4085" s="7" t="str">
        <f>Table5[[#This Row],[Growth Rate]]</f>
        <v/>
      </c>
    </row>
    <row r="4086" spans="1:9" ht="14.25">
      <c r="A4086" s="63">
        <f>Table19[[#This Row],[UNITID]]</f>
        <v>420398</v>
      </c>
      <c r="B4086" s="63" t="str">
        <f>Table19[[#This Row],[OUTCOMES MEASURES]]</f>
        <v>Adjusted cohort</v>
      </c>
      <c r="C4086" s="64">
        <f>Table19[[#This Row],[Growth Rate]]</f>
        <v>0.20863309352517986</v>
      </c>
      <c r="D4086">
        <f>Table20[[#This Row],[UNITID]]</f>
        <v>420398</v>
      </c>
      <c r="E4086" s="64">
        <f>Table20[[#This Row],[Growth Rate]]</f>
        <v>-3.5993061578490894E-2</v>
      </c>
      <c r="F4086">
        <f>Table21[[#This Row],[UNITID]]</f>
        <v>420398</v>
      </c>
      <c r="G4086" s="155">
        <f>Table21[[#This Row],[Growth Rate]]</f>
        <v>-0.21955128205128205</v>
      </c>
      <c r="H4086">
        <f>Table5[[#This Row],[UNITID]]</f>
        <v>420398</v>
      </c>
      <c r="I4086" s="64">
        <f>Table5[[#This Row],[Growth Rate]]</f>
        <v>-4.7097036134794969E-2</v>
      </c>
    </row>
    <row r="4087" spans="1:9" hidden="1">
      <c r="A4087">
        <f>Table19[[#This Row],[UNITID]]</f>
        <v>420398</v>
      </c>
      <c r="B4087" t="str">
        <f>Table19[[#This Row],[OUTCOMES MEASURES]]</f>
        <v>Number of adjusted cohort receiving a certificate at 4 years</v>
      </c>
      <c r="C4087" s="7">
        <f>Table19[[#This Row],[Growth Rate]]</f>
        <v>-1</v>
      </c>
      <c r="D4087">
        <f>Table20[[#This Row],[UNITID]]</f>
        <v>420398</v>
      </c>
      <c r="E4087" s="7">
        <f>Table20[[#This Row],[Growth Rate]]</f>
        <v>-0.81481481481481477</v>
      </c>
      <c r="F4087">
        <f>Table21[[#This Row],[UNITID]]</f>
        <v>420398</v>
      </c>
      <c r="G4087" s="7">
        <f>Table21[[#This Row],[Growth Rate]]</f>
        <v>-0.88888888888888884</v>
      </c>
      <c r="H4087">
        <f>Table5[[#This Row],[UNITID]]</f>
        <v>420398</v>
      </c>
      <c r="I4087" s="7">
        <f>Table5[[#This Row],[Growth Rate]]</f>
        <v>-0.88888888888888884</v>
      </c>
    </row>
    <row r="4088" spans="1:9" hidden="1">
      <c r="A4088">
        <f>Table19[[#This Row],[UNITID]]</f>
        <v>420398</v>
      </c>
      <c r="B4088" t="str">
        <f>Table19[[#This Row],[OUTCOMES MEASURES]]</f>
        <v>Number of adjusted cohort receiving an Associate's degree at 4 years</v>
      </c>
      <c r="C4088" s="7">
        <f>Table19[[#This Row],[Growth Rate]]</f>
        <v>0.80177514792899407</v>
      </c>
      <c r="D4088">
        <f>Table20[[#This Row],[UNITID]]</f>
        <v>420398</v>
      </c>
      <c r="E4088" s="7">
        <f>Table20[[#This Row],[Growth Rate]]</f>
        <v>0.2033195020746888</v>
      </c>
      <c r="F4088">
        <f>Table21[[#This Row],[UNITID]]</f>
        <v>420398</v>
      </c>
      <c r="G4088" s="7">
        <f>Table21[[#This Row],[Growth Rate]]</f>
        <v>0.17123287671232876</v>
      </c>
      <c r="H4088">
        <f>Table5[[#This Row],[UNITID]]</f>
        <v>420398</v>
      </c>
      <c r="I4088" s="7">
        <f>Table5[[#This Row],[Growth Rate]]</f>
        <v>0.13278008298755187</v>
      </c>
    </row>
    <row r="4089" spans="1:9" hidden="1">
      <c r="A4089">
        <f>Table19[[#This Row],[UNITID]]</f>
        <v>420398</v>
      </c>
      <c r="B4089" t="str">
        <f>Table19[[#This Row],[OUTCOMES MEASURES]]</f>
        <v>Number of adjusted cohort receiving a Bachelor's degree at 4 years</v>
      </c>
      <c r="C4089" s="7" t="str">
        <f>Table19[[#This Row],[Growth Rate]]</f>
        <v/>
      </c>
      <c r="D4089">
        <f>Table20[[#This Row],[UNITID]]</f>
        <v>420398</v>
      </c>
      <c r="E4089" s="7" t="str">
        <f>Table20[[#This Row],[Growth Rate]]</f>
        <v/>
      </c>
      <c r="F4089">
        <f>Table21[[#This Row],[UNITID]]</f>
        <v>420398</v>
      </c>
      <c r="G4089" s="7" t="str">
        <f>Table21[[#This Row],[Growth Rate]]</f>
        <v/>
      </c>
      <c r="H4089">
        <f>Table5[[#This Row],[UNITID]]</f>
        <v>420398</v>
      </c>
      <c r="I4089" s="7" t="str">
        <f>Table5[[#This Row],[Growth Rate]]</f>
        <v/>
      </c>
    </row>
    <row r="4090" spans="1:9" hidden="1">
      <c r="A4090">
        <f>Table19[[#This Row],[UNITID]]</f>
        <v>420398</v>
      </c>
      <c r="B4090" s="2" t="str">
        <f>Table19[[#This Row],[OUTCOMES MEASURES]]</f>
        <v>Number of adjusted cohort receiving an award at 4 years</v>
      </c>
      <c r="C4090" s="7">
        <f>Table19[[#This Row],[Growth Rate]]</f>
        <v>0.70588235294117652</v>
      </c>
      <c r="D4090">
        <f>Table20[[#This Row],[UNITID]]</f>
        <v>420398</v>
      </c>
      <c r="E4090" s="7">
        <f>Table20[[#This Row],[Growth Rate]]</f>
        <v>0.10074626865671642</v>
      </c>
      <c r="F4090">
        <f>Table21[[#This Row],[UNITID]]</f>
        <v>420398</v>
      </c>
      <c r="G4090" s="21">
        <f>Table21[[#This Row],[Growth Rate]]</f>
        <v>0.10967741935483871</v>
      </c>
      <c r="H4090">
        <f>Table5[[#This Row],[UNITID]]</f>
        <v>420398</v>
      </c>
      <c r="I4090" s="7">
        <f>Table5[[#This Row],[Growth Rate]]</f>
        <v>2.9850746268656716E-2</v>
      </c>
    </row>
    <row r="4091" spans="1:9" ht="14.25">
      <c r="A4091" s="63">
        <f>Table19[[#This Row],[UNITID]]</f>
        <v>420398</v>
      </c>
      <c r="B4091" s="148" t="str">
        <f>Table19[[#This Row],[OUTCOMES MEASURES]]</f>
        <v>Percent of adjusted cohort receiving an award at 4 years</v>
      </c>
      <c r="C4091" s="156">
        <f>Table19[[#This Row],[Growth Rate]]</f>
        <v>0.38461538461538464</v>
      </c>
      <c r="D4091">
        <f>Table20[[#This Row],[UNITID]]</f>
        <v>420398</v>
      </c>
      <c r="E4091" s="156">
        <f>Table20[[#This Row],[Growth Rate]]</f>
        <v>8.3333333333333329E-2</v>
      </c>
      <c r="F4091">
        <f>Table21[[#This Row],[UNITID]]</f>
        <v>420398</v>
      </c>
      <c r="G4091" s="157">
        <f>Table21[[#This Row],[Growth Rate]]</f>
        <v>0.4</v>
      </c>
      <c r="H4091">
        <f>Table5[[#This Row],[UNITID]]</f>
        <v>420398</v>
      </c>
      <c r="I4091" s="156">
        <f>Table5[[#This Row],[Growth Rate]]</f>
        <v>9.0909090909090912E-2</v>
      </c>
    </row>
    <row r="4092" spans="1:9" hidden="1">
      <c r="A4092">
        <f>Table19[[#This Row],[UNITID]]</f>
        <v>420398</v>
      </c>
      <c r="B4092" t="str">
        <f>Table19[[#This Row],[OUTCOMES MEASURES]]</f>
        <v>Number of adjusted cohort receiving a certificate at 6 years</v>
      </c>
      <c r="C4092" s="7">
        <f>Table19[[#This Row],[Growth Rate]]</f>
        <v>-0.94736842105263153</v>
      </c>
      <c r="D4092">
        <f>Table20[[#This Row],[UNITID]]</f>
        <v>420398</v>
      </c>
      <c r="E4092" s="7">
        <f>Table20[[#This Row],[Growth Rate]]</f>
        <v>-0.69230769230769229</v>
      </c>
      <c r="F4092">
        <f>Table21[[#This Row],[UNITID]]</f>
        <v>420398</v>
      </c>
      <c r="G4092" s="7">
        <f>Table21[[#This Row],[Growth Rate]]</f>
        <v>-0.875</v>
      </c>
      <c r="H4092">
        <f>Table5[[#This Row],[UNITID]]</f>
        <v>420398</v>
      </c>
      <c r="I4092" s="7">
        <f>Table5[[#This Row],[Growth Rate]]</f>
        <v>-0.91666666666666663</v>
      </c>
    </row>
    <row r="4093" spans="1:9" hidden="1">
      <c r="A4093">
        <f>Table19[[#This Row],[UNITID]]</f>
        <v>420398</v>
      </c>
      <c r="B4093" t="str">
        <f>Table19[[#This Row],[OUTCOMES MEASURES]]</f>
        <v>Number of adjusted cohort receiving an Associate's degree at 6 years</v>
      </c>
      <c r="C4093" s="7">
        <f>Table19[[#This Row],[Growth Rate]]</f>
        <v>0.70449172576832153</v>
      </c>
      <c r="D4093">
        <f>Table20[[#This Row],[UNITID]]</f>
        <v>420398</v>
      </c>
      <c r="E4093" s="7">
        <f>Table20[[#This Row],[Growth Rate]]</f>
        <v>0.14659685863874344</v>
      </c>
      <c r="F4093">
        <f>Table21[[#This Row],[UNITID]]</f>
        <v>420398</v>
      </c>
      <c r="G4093" s="7">
        <f>Table21[[#This Row],[Growth Rate]]</f>
        <v>0.1</v>
      </c>
      <c r="H4093">
        <f>Table5[[#This Row],[UNITID]]</f>
        <v>420398</v>
      </c>
      <c r="I4093" s="7">
        <f>Table5[[#This Row],[Growth Rate]]</f>
        <v>0.1465798045602606</v>
      </c>
    </row>
    <row r="4094" spans="1:9" hidden="1">
      <c r="A4094">
        <f>Table19[[#This Row],[UNITID]]</f>
        <v>420398</v>
      </c>
      <c r="B4094" t="str">
        <f>Table19[[#This Row],[OUTCOMES MEASURES]]</f>
        <v>Number of adjusted cohort receiving a Bachelor's degree at 6 years</v>
      </c>
      <c r="C4094" s="7" t="str">
        <f>Table19[[#This Row],[Growth Rate]]</f>
        <v/>
      </c>
      <c r="D4094">
        <f>Table20[[#This Row],[UNITID]]</f>
        <v>420398</v>
      </c>
      <c r="E4094" s="7" t="str">
        <f>Table20[[#This Row],[Growth Rate]]</f>
        <v/>
      </c>
      <c r="F4094">
        <f>Table21[[#This Row],[UNITID]]</f>
        <v>420398</v>
      </c>
      <c r="G4094" s="7" t="str">
        <f>Table21[[#This Row],[Growth Rate]]</f>
        <v/>
      </c>
      <c r="H4094">
        <f>Table5[[#This Row],[UNITID]]</f>
        <v>420398</v>
      </c>
      <c r="I4094" s="7" t="str">
        <f>Table5[[#This Row],[Growth Rate]]</f>
        <v/>
      </c>
    </row>
    <row r="4095" spans="1:9" hidden="1">
      <c r="A4095">
        <f>Table19[[#This Row],[UNITID]]</f>
        <v>420398</v>
      </c>
      <c r="B4095" s="2" t="str">
        <f>Table19[[#This Row],[OUTCOMES MEASURES]]</f>
        <v>Number of adjusted cohort receiving an award at 6 years</v>
      </c>
      <c r="C4095" s="7">
        <f>Table19[[#This Row],[Growth Rate]]</f>
        <v>0.63348416289592757</v>
      </c>
      <c r="D4095">
        <f>Table20[[#This Row],[UNITID]]</f>
        <v>420398</v>
      </c>
      <c r="E4095" s="7">
        <f>Table20[[#This Row],[Growth Rate]]</f>
        <v>9.3137254901960786E-2</v>
      </c>
      <c r="F4095">
        <f>Table21[[#This Row],[UNITID]]</f>
        <v>420398</v>
      </c>
      <c r="G4095" s="21">
        <f>Table21[[#This Row],[Growth Rate]]</f>
        <v>5.6179775280898875E-2</v>
      </c>
      <c r="H4095">
        <f>Table5[[#This Row],[UNITID]]</f>
        <v>420398</v>
      </c>
      <c r="I4095" s="7">
        <f>Table5[[#This Row],[Growth Rate]]</f>
        <v>6.9486404833836862E-2</v>
      </c>
    </row>
    <row r="4096" spans="1:9" ht="14.25">
      <c r="A4096" s="63">
        <f>Table19[[#This Row],[UNITID]]</f>
        <v>420398</v>
      </c>
      <c r="B4096" s="148" t="str">
        <f>Table19[[#This Row],[OUTCOMES MEASURES]]</f>
        <v>Percent of adjusted cohort receiving an award at 6 years</v>
      </c>
      <c r="C4096" s="156">
        <f>Table19[[#This Row],[Growth Rate]]</f>
        <v>0.34375</v>
      </c>
      <c r="D4096">
        <f>Table20[[#This Row],[UNITID]]</f>
        <v>420398</v>
      </c>
      <c r="E4096" s="156">
        <f>Table20[[#This Row],[Growth Rate]]</f>
        <v>0.1111111111111111</v>
      </c>
      <c r="F4096">
        <f>Table21[[#This Row],[UNITID]]</f>
        <v>420398</v>
      </c>
      <c r="G4096" s="157">
        <f>Table21[[#This Row],[Growth Rate]]</f>
        <v>0.34482758620689657</v>
      </c>
      <c r="H4096">
        <f>Table5[[#This Row],[UNITID]]</f>
        <v>420398</v>
      </c>
      <c r="I4096" s="156">
        <f>Table5[[#This Row],[Growth Rate]]</f>
        <v>0.15384615384615385</v>
      </c>
    </row>
    <row r="4097" spans="1:9" hidden="1">
      <c r="A4097">
        <f>Table19[[#This Row],[UNITID]]</f>
        <v>420398</v>
      </c>
      <c r="B4097" t="str">
        <f>Table19[[#This Row],[OUTCOMES MEASURES]]</f>
        <v>Number of adjusted cohort receiving a certificate at 8 years</v>
      </c>
      <c r="C4097" s="7">
        <f>Table19[[#This Row],[Growth Rate]]</f>
        <v>-0.94736842105263153</v>
      </c>
      <c r="D4097">
        <f>Table20[[#This Row],[UNITID]]</f>
        <v>420398</v>
      </c>
      <c r="E4097" s="7">
        <f>Table20[[#This Row],[Growth Rate]]</f>
        <v>-0.61538461538461542</v>
      </c>
      <c r="F4097">
        <f>Table21[[#This Row],[UNITID]]</f>
        <v>420398</v>
      </c>
      <c r="G4097" s="7">
        <f>Table21[[#This Row],[Growth Rate]]</f>
        <v>-0.875</v>
      </c>
      <c r="H4097">
        <f>Table5[[#This Row],[UNITID]]</f>
        <v>420398</v>
      </c>
      <c r="I4097" s="7">
        <f>Table5[[#This Row],[Growth Rate]]</f>
        <v>-0.91304347826086951</v>
      </c>
    </row>
    <row r="4098" spans="1:9" hidden="1">
      <c r="A4098">
        <f>Table19[[#This Row],[UNITID]]</f>
        <v>420398</v>
      </c>
      <c r="B4098" t="str">
        <f>Table19[[#This Row],[OUTCOMES MEASURES]]</f>
        <v>Number of adjusted cohort receiving an Associate's degree at 8 years</v>
      </c>
      <c r="C4098" s="7">
        <f>Table19[[#This Row],[Growth Rate]]</f>
        <v>0.58071278825995809</v>
      </c>
      <c r="D4098">
        <f>Table20[[#This Row],[UNITID]]</f>
        <v>420398</v>
      </c>
      <c r="E4098" s="7">
        <f>Table20[[#This Row],[Growth Rate]]</f>
        <v>5.9734513274336286E-2</v>
      </c>
      <c r="F4098">
        <f>Table21[[#This Row],[UNITID]]</f>
        <v>420398</v>
      </c>
      <c r="G4098" s="7">
        <f>Table21[[#This Row],[Growth Rate]]</f>
        <v>8.9385474860335198E-2</v>
      </c>
      <c r="H4098">
        <f>Table5[[#This Row],[UNITID]]</f>
        <v>420398</v>
      </c>
      <c r="I4098" s="7">
        <f>Table5[[#This Row],[Growth Rate]]</f>
        <v>0.14803625377643503</v>
      </c>
    </row>
    <row r="4099" spans="1:9" hidden="1">
      <c r="A4099">
        <f>Table19[[#This Row],[UNITID]]</f>
        <v>420398</v>
      </c>
      <c r="B4099" t="str">
        <f>Table19[[#This Row],[OUTCOMES MEASURES]]</f>
        <v>Number of adjusted cohort receiving a Bachelor's degree at 8 years</v>
      </c>
      <c r="C4099" s="7" t="str">
        <f>Table19[[#This Row],[Growth Rate]]</f>
        <v/>
      </c>
      <c r="D4099">
        <f>Table20[[#This Row],[UNITID]]</f>
        <v>420398</v>
      </c>
      <c r="E4099" s="7" t="str">
        <f>Table20[[#This Row],[Growth Rate]]</f>
        <v/>
      </c>
      <c r="F4099">
        <f>Table21[[#This Row],[UNITID]]</f>
        <v>420398</v>
      </c>
      <c r="G4099" s="7" t="str">
        <f>Table21[[#This Row],[Growth Rate]]</f>
        <v/>
      </c>
      <c r="H4099">
        <f>Table5[[#This Row],[UNITID]]</f>
        <v>420398</v>
      </c>
      <c r="I4099" s="7" t="str">
        <f>Table5[[#This Row],[Growth Rate]]</f>
        <v/>
      </c>
    </row>
    <row r="4100" spans="1:9" hidden="1">
      <c r="A4100">
        <f>Table19[[#This Row],[UNITID]]</f>
        <v>420398</v>
      </c>
      <c r="B4100" t="str">
        <f>Table19[[#This Row],[OUTCOMES MEASURES]]</f>
        <v>Number of adjusted cohort receiving an award at 8 years</v>
      </c>
      <c r="C4100" s="7">
        <f>Table19[[#This Row],[Growth Rate]]</f>
        <v>0.52217741935483875</v>
      </c>
      <c r="D4100">
        <f>Table20[[#This Row],[UNITID]]</f>
        <v>420398</v>
      </c>
      <c r="E4100" s="7">
        <f>Table20[[#This Row],[Growth Rate]]</f>
        <v>2.3012552301255231E-2</v>
      </c>
      <c r="F4100">
        <f>Table21[[#This Row],[UNITID]]</f>
        <v>420398</v>
      </c>
      <c r="G4100" s="7">
        <f>Table21[[#This Row],[Growth Rate]]</f>
        <v>4.8128342245989303E-2</v>
      </c>
      <c r="H4100">
        <f>Table5[[#This Row],[UNITID]]</f>
        <v>420398</v>
      </c>
      <c r="I4100" s="7">
        <f>Table5[[#This Row],[Growth Rate]]</f>
        <v>7.909604519774012E-2</v>
      </c>
    </row>
    <row r="4101" spans="1:9" hidden="1">
      <c r="A4101">
        <f>Table19[[#This Row],[UNITID]]</f>
        <v>420398</v>
      </c>
      <c r="B4101" t="str">
        <f>Table19[[#This Row],[OUTCOMES MEASURES]]</f>
        <v>Number of adjusted cohort still enrolled at your institution at 8 years</v>
      </c>
      <c r="C4101" s="7">
        <f>Table19[[#This Row],[Growth Rate]]</f>
        <v>0.1875</v>
      </c>
      <c r="D4101">
        <f>Table20[[#This Row],[UNITID]]</f>
        <v>420398</v>
      </c>
      <c r="E4101" s="7">
        <f>Table20[[#This Row],[Growth Rate]]</f>
        <v>-0.2558139534883721</v>
      </c>
      <c r="F4101">
        <f>Table21[[#This Row],[UNITID]]</f>
        <v>420398</v>
      </c>
      <c r="G4101" s="7">
        <f>Table21[[#This Row],[Growth Rate]]</f>
        <v>-0.5</v>
      </c>
      <c r="H4101">
        <f>Table5[[#This Row],[UNITID]]</f>
        <v>420398</v>
      </c>
      <c r="I4101" s="7">
        <f>Table5[[#This Row],[Growth Rate]]</f>
        <v>-0.60869565217391308</v>
      </c>
    </row>
    <row r="4102" spans="1:9" hidden="1">
      <c r="A4102">
        <f>Table19[[#This Row],[UNITID]]</f>
        <v>420398</v>
      </c>
      <c r="B4102" t="str">
        <f>Table19[[#This Row],[OUTCOMES MEASURES]]</f>
        <v>Number of adjusted cohort who enrolled subsequently at another institution at 8 years</v>
      </c>
      <c r="C4102" s="7">
        <f>Table19[[#This Row],[Growth Rate]]</f>
        <v>0.26129032258064516</v>
      </c>
      <c r="D4102">
        <f>Table20[[#This Row],[UNITID]]</f>
        <v>420398</v>
      </c>
      <c r="E4102" s="7">
        <f>Table20[[#This Row],[Growth Rate]]</f>
        <v>0.27798507462686567</v>
      </c>
      <c r="F4102">
        <f>Table21[[#This Row],[UNITID]]</f>
        <v>420398</v>
      </c>
      <c r="G4102" s="7">
        <f>Table21[[#This Row],[Growth Rate]]</f>
        <v>-0.22613065326633167</v>
      </c>
      <c r="H4102">
        <f>Table5[[#This Row],[UNITID]]</f>
        <v>420398</v>
      </c>
      <c r="I4102" s="7">
        <f>Table5[[#This Row],[Growth Rate]]</f>
        <v>0.31970649895178199</v>
      </c>
    </row>
    <row r="4103" spans="1:9" hidden="1">
      <c r="A4103">
        <f>Table19[[#This Row],[UNITID]]</f>
        <v>420398</v>
      </c>
      <c r="B4103" s="2" t="str">
        <f>Table19[[#This Row],[OUTCOMES MEASURES]]</f>
        <v>Number of adjusted cohort whose subsequent enrollment status is unknown at 8 years</v>
      </c>
      <c r="C4103" s="8">
        <f>Table19[[#This Row],[Growth Rate]]</f>
        <v>-9.3309859154929578E-2</v>
      </c>
      <c r="D4103">
        <f>Table20[[#This Row],[UNITID]]</f>
        <v>420398</v>
      </c>
      <c r="E4103" s="7">
        <f>Table20[[#This Row],[Growth Rate]]</f>
        <v>-0.18574859887910328</v>
      </c>
      <c r="F4103">
        <f>Table21[[#This Row],[UNITID]]</f>
        <v>420398</v>
      </c>
      <c r="G4103" s="7">
        <f>Table21[[#This Row],[Growth Rate]]</f>
        <v>-0.42241379310344829</v>
      </c>
      <c r="H4103">
        <f>Table5[[#This Row],[UNITID]]</f>
        <v>420398</v>
      </c>
      <c r="I4103" s="7">
        <f>Table5[[#This Row],[Growth Rate]]</f>
        <v>-0.38427561837455831</v>
      </c>
    </row>
    <row r="4104" spans="1:9" hidden="1">
      <c r="A4104">
        <f>Table19[[#This Row],[UNITID]]</f>
        <v>420398</v>
      </c>
      <c r="B4104" s="2" t="str">
        <f>Table19[[#This Row],[OUTCOMES MEASURES]]</f>
        <v>Number of adjusted cohort who did not receive an award from your institution at 8 years</v>
      </c>
      <c r="C4104" s="7">
        <f>Table19[[#This Row],[Growth Rate]]</f>
        <v>3.4675615212527967E-2</v>
      </c>
      <c r="D4104">
        <f>Table20[[#This Row],[UNITID]]</f>
        <v>420398</v>
      </c>
      <c r="E4104" s="7">
        <f>Table20[[#This Row],[Growth Rate]]</f>
        <v>-5.1422319474835887E-2</v>
      </c>
      <c r="F4104">
        <f>Table21[[#This Row],[UNITID]]</f>
        <v>420398</v>
      </c>
      <c r="G4104" s="21">
        <f>Table21[[#This Row],[Growth Rate]]</f>
        <v>-0.33409610983981691</v>
      </c>
      <c r="H4104">
        <f>Table5[[#This Row],[UNITID]]</f>
        <v>420398</v>
      </c>
      <c r="I4104" s="7">
        <f>Table5[[#This Row],[Growth Rate]]</f>
        <v>-6.8278805120910391E-2</v>
      </c>
    </row>
    <row r="4105" spans="1:9" ht="14.25">
      <c r="A4105" s="63">
        <f>Table19[[#This Row],[UNITID]]</f>
        <v>420398</v>
      </c>
      <c r="B4105" s="148" t="str">
        <f>Table19[[#This Row],[OUTCOMES MEASURES]]</f>
        <v>Percent of adjusted cohort receiving an award at 8 years</v>
      </c>
      <c r="C4105" s="156">
        <f>Table19[[#This Row],[Growth Rate]]</f>
        <v>0.25</v>
      </c>
      <c r="D4105">
        <f>Table20[[#This Row],[UNITID]]</f>
        <v>420398</v>
      </c>
      <c r="E4105" s="156">
        <f>Table20[[#This Row],[Growth Rate]]</f>
        <v>4.7619047619047616E-2</v>
      </c>
      <c r="F4105">
        <f>Table21[[#This Row],[UNITID]]</f>
        <v>420398</v>
      </c>
      <c r="G4105" s="157">
        <f>Table21[[#This Row],[Growth Rate]]</f>
        <v>0.33333333333333331</v>
      </c>
      <c r="H4105">
        <f>Table5[[#This Row],[UNITID]]</f>
        <v>420398</v>
      </c>
      <c r="I4105" s="156">
        <f>Table5[[#This Row],[Growth Rate]]</f>
        <v>0.14285714285714285</v>
      </c>
    </row>
    <row r="4106" spans="1:9" hidden="1">
      <c r="A4106">
        <f>Table19[[#This Row],[UNITID]]</f>
        <v>420398</v>
      </c>
      <c r="B4106" s="2" t="str">
        <f>Table19[[#This Row],[OUTCOMES MEASURES]]</f>
        <v>Percent of adjusted cohort still or subsequently enrolled at 8 years</v>
      </c>
      <c r="C4106" s="8">
        <f>Table19[[#This Row],[Growth Rate]]</f>
        <v>4.3478260869565216E-2</v>
      </c>
      <c r="D4106">
        <f>Table20[[#This Row],[UNITID]]</f>
        <v>420398</v>
      </c>
      <c r="E4106" s="7">
        <f>Table20[[#This Row],[Growth Rate]]</f>
        <v>0.28000000000000003</v>
      </c>
      <c r="F4106">
        <f>Table21[[#This Row],[UNITID]]</f>
        <v>420398</v>
      </c>
      <c r="G4106" s="21">
        <f>Table21[[#This Row],[Growth Rate]]</f>
        <v>-3.0303030303030304E-2</v>
      </c>
      <c r="H4106">
        <f>Table5[[#This Row],[UNITID]]</f>
        <v>420398</v>
      </c>
      <c r="I4106" s="7">
        <f>Table5[[#This Row],[Growth Rate]]</f>
        <v>0.35</v>
      </c>
    </row>
    <row r="4107" spans="1:9" ht="14.25">
      <c r="A4107" s="63">
        <f>Table19[[#This Row],[UNITID]]</f>
        <v>420398</v>
      </c>
      <c r="B4107" s="148" t="str">
        <f>Table19[[#This Row],[OUTCOMES MEASURES]]</f>
        <v>Percent of adjusted cohort still enrolled at your institution at 8 years</v>
      </c>
      <c r="C4107" s="156">
        <f>Table19[[#This Row],[Growth Rate]]</f>
        <v>0</v>
      </c>
      <c r="D4107">
        <f>Table20[[#This Row],[UNITID]]</f>
        <v>420398</v>
      </c>
      <c r="E4107" s="156">
        <f>Table20[[#This Row],[Growth Rate]]</f>
        <v>-0.5</v>
      </c>
      <c r="F4107">
        <f>Table21[[#This Row],[UNITID]]</f>
        <v>420398</v>
      </c>
      <c r="G4107" s="158">
        <f>Table21[[#This Row],[Growth Rate]]</f>
        <v>0</v>
      </c>
      <c r="H4107">
        <f>Table5[[#This Row],[UNITID]]</f>
        <v>420398</v>
      </c>
      <c r="I4107" s="156">
        <f>Table5[[#This Row],[Growth Rate]]</f>
        <v>-1</v>
      </c>
    </row>
    <row r="4108" spans="1:9" ht="14.25">
      <c r="A4108" s="63">
        <f>Table19[[#This Row],[UNITID]]</f>
        <v>420398</v>
      </c>
      <c r="B4108" s="148" t="str">
        <f>Table19[[#This Row],[OUTCOMES MEASURES]]</f>
        <v>Percent of adjusted cohort enrolled subsequently at another institution at 8 years</v>
      </c>
      <c r="C4108" s="156">
        <f>Table19[[#This Row],[Growth Rate]]</f>
        <v>4.5454545454545456E-2</v>
      </c>
      <c r="D4108">
        <f>Table20[[#This Row],[UNITID]]</f>
        <v>420398</v>
      </c>
      <c r="E4108" s="64">
        <f>Table20[[#This Row],[Growth Rate]]</f>
        <v>0.34782608695652173</v>
      </c>
      <c r="F4108">
        <f>Table21[[#This Row],[UNITID]]</f>
        <v>420398</v>
      </c>
      <c r="G4108" s="158">
        <f>Table21[[#This Row],[Growth Rate]]</f>
        <v>0</v>
      </c>
      <c r="H4108">
        <f>Table5[[#This Row],[UNITID]]</f>
        <v>420398</v>
      </c>
      <c r="I4108" s="64">
        <f>Table5[[#This Row],[Growth Rate]]</f>
        <v>0.38461538461538464</v>
      </c>
    </row>
    <row r="4109" spans="1:9" hidden="1">
      <c r="A4109">
        <f>Table19[[#This Row],[UNITID]]</f>
        <v>420398</v>
      </c>
      <c r="B4109" s="2" t="str">
        <f>Table19[[#This Row],[OUTCOMES MEASURES]]</f>
        <v>Percent of adjusted cohort enrollment status unknown at 8 years</v>
      </c>
      <c r="C4109" s="8">
        <f>Table19[[#This Row],[Growth Rate]]</f>
        <v>-0.24390243902439024</v>
      </c>
      <c r="D4109">
        <f>Table20[[#This Row],[UNITID]]</f>
        <v>420398</v>
      </c>
      <c r="E4109" s="8">
        <f>Table20[[#This Row],[Growth Rate]]</f>
        <v>-0.14814814814814814</v>
      </c>
      <c r="F4109">
        <f>Table21[[#This Row],[UNITID]]</f>
        <v>420398</v>
      </c>
      <c r="G4109" s="8">
        <f>Table21[[#This Row],[Growth Rate]]</f>
        <v>-0.24324324324324326</v>
      </c>
      <c r="H4109">
        <f>Table5[[#This Row],[UNITID]]</f>
        <v>420398</v>
      </c>
      <c r="I4109" s="8">
        <f>Table5[[#This Row],[Growth Rate]]</f>
        <v>-0.34782608695652173</v>
      </c>
    </row>
    <row r="4110" spans="1:9" hidden="1">
      <c r="A4110">
        <f>Table19[[#This Row],[UNITID]]</f>
        <v>434016</v>
      </c>
      <c r="B4110" s="2" t="str">
        <f>Table19[[#This Row],[OUTCOMES MEASURES]]</f>
        <v>First-Time, Full-Time Cohort</v>
      </c>
      <c r="C4110" s="8">
        <f>Table19[[#This Row],[Growth Rate]]</f>
        <v>-0.45</v>
      </c>
      <c r="D4110">
        <f>Table20[[#This Row],[UNITID]]</f>
        <v>434016</v>
      </c>
      <c r="E4110" s="8">
        <f>Table20[[#This Row],[Growth Rate]]</f>
        <v>-0.21052631578947367</v>
      </c>
      <c r="F4110">
        <f>Table21[[#This Row],[UNITID]]</f>
        <v>434016</v>
      </c>
      <c r="G4110" s="8" t="str">
        <f>Table21[[#This Row],[Growth Rate]]</f>
        <v/>
      </c>
      <c r="H4110">
        <f>Table5[[#This Row],[UNITID]]</f>
        <v>434016</v>
      </c>
      <c r="I4110" s="8" t="str">
        <f>Table5[[#This Row],[Growth Rate]]</f>
        <v/>
      </c>
    </row>
    <row r="4111" spans="1:9" hidden="1">
      <c r="A4111">
        <f>Table19[[#This Row],[UNITID]]</f>
        <v>434016</v>
      </c>
      <c r="B4111" t="str">
        <f>Table19[[#This Row],[OUTCOMES MEASURES]]</f>
        <v>Exclusions to cohort</v>
      </c>
      <c r="C4111" s="7">
        <f>Table19[[#This Row],[Growth Rate]]</f>
        <v>-1</v>
      </c>
      <c r="D4111">
        <f>Table20[[#This Row],[UNITID]]</f>
        <v>434016</v>
      </c>
      <c r="E4111" s="7" t="str">
        <f>Table20[[#This Row],[Growth Rate]]</f>
        <v/>
      </c>
      <c r="F4111">
        <f>Table21[[#This Row],[UNITID]]</f>
        <v>434016</v>
      </c>
      <c r="G4111" s="7" t="str">
        <f>Table21[[#This Row],[Growth Rate]]</f>
        <v/>
      </c>
      <c r="H4111">
        <f>Table5[[#This Row],[UNITID]]</f>
        <v>434016</v>
      </c>
      <c r="I4111" s="7" t="str">
        <f>Table5[[#This Row],[Growth Rate]]</f>
        <v/>
      </c>
    </row>
    <row r="4112" spans="1:9" ht="14.25">
      <c r="A4112" s="63">
        <f>Table19[[#This Row],[UNITID]]</f>
        <v>434016</v>
      </c>
      <c r="B4112" s="63" t="str">
        <f>Table19[[#This Row],[OUTCOMES MEASURES]]</f>
        <v>Adjusted cohort</v>
      </c>
      <c r="C4112" s="64">
        <f>Table19[[#This Row],[Growth Rate]]</f>
        <v>-0.4358974358974359</v>
      </c>
      <c r="D4112">
        <f>Table20[[#This Row],[UNITID]]</f>
        <v>434016</v>
      </c>
      <c r="E4112" s="64">
        <f>Table20[[#This Row],[Growth Rate]]</f>
        <v>-0.21052631578947367</v>
      </c>
      <c r="F4112">
        <f>Table21[[#This Row],[UNITID]]</f>
        <v>434016</v>
      </c>
      <c r="G4112" s="155" t="str">
        <f>Table21[[#This Row],[Growth Rate]]</f>
        <v/>
      </c>
      <c r="H4112">
        <f>Table5[[#This Row],[UNITID]]</f>
        <v>434016</v>
      </c>
      <c r="I4112" s="64" t="str">
        <f>Table5[[#This Row],[Growth Rate]]</f>
        <v/>
      </c>
    </row>
    <row r="4113" spans="1:9" hidden="1">
      <c r="A4113">
        <f>Table19[[#This Row],[UNITID]]</f>
        <v>434016</v>
      </c>
      <c r="B4113" t="str">
        <f>Table19[[#This Row],[OUTCOMES MEASURES]]</f>
        <v>Number of adjusted cohort receiving a certificate at 4 years</v>
      </c>
      <c r="C4113" s="7" t="str">
        <f>Table19[[#This Row],[Growth Rate]]</f>
        <v/>
      </c>
      <c r="D4113">
        <f>Table20[[#This Row],[UNITID]]</f>
        <v>434016</v>
      </c>
      <c r="E4113" s="7" t="str">
        <f>Table20[[#This Row],[Growth Rate]]</f>
        <v/>
      </c>
      <c r="F4113">
        <f>Table21[[#This Row],[UNITID]]</f>
        <v>434016</v>
      </c>
      <c r="G4113" s="7" t="str">
        <f>Table21[[#This Row],[Growth Rate]]</f>
        <v/>
      </c>
      <c r="H4113">
        <f>Table5[[#This Row],[UNITID]]</f>
        <v>434016</v>
      </c>
      <c r="I4113" s="7" t="str">
        <f>Table5[[#This Row],[Growth Rate]]</f>
        <v/>
      </c>
    </row>
    <row r="4114" spans="1:9" hidden="1">
      <c r="A4114">
        <f>Table19[[#This Row],[UNITID]]</f>
        <v>434016</v>
      </c>
      <c r="B4114" t="str">
        <f>Table19[[#This Row],[OUTCOMES MEASURES]]</f>
        <v>Number of adjusted cohort receiving an Associate's degree at 4 years</v>
      </c>
      <c r="C4114" s="7">
        <f>Table19[[#This Row],[Growth Rate]]</f>
        <v>0.33333333333333331</v>
      </c>
      <c r="D4114">
        <f>Table20[[#This Row],[UNITID]]</f>
        <v>434016</v>
      </c>
      <c r="E4114" s="7">
        <f>Table20[[#This Row],[Growth Rate]]</f>
        <v>-1</v>
      </c>
      <c r="F4114">
        <f>Table21[[#This Row],[UNITID]]</f>
        <v>434016</v>
      </c>
      <c r="G4114" s="7" t="str">
        <f>Table21[[#This Row],[Growth Rate]]</f>
        <v/>
      </c>
      <c r="H4114">
        <f>Table5[[#This Row],[UNITID]]</f>
        <v>434016</v>
      </c>
      <c r="I4114" s="7" t="str">
        <f>Table5[[#This Row],[Growth Rate]]</f>
        <v/>
      </c>
    </row>
    <row r="4115" spans="1:9" hidden="1">
      <c r="A4115">
        <f>Table19[[#This Row],[UNITID]]</f>
        <v>434016</v>
      </c>
      <c r="B4115" t="str">
        <f>Table19[[#This Row],[OUTCOMES MEASURES]]</f>
        <v>Number of adjusted cohort receiving a Bachelor's degree at 4 years</v>
      </c>
      <c r="C4115" s="7" t="str">
        <f>Table19[[#This Row],[Growth Rate]]</f>
        <v/>
      </c>
      <c r="D4115">
        <f>Table20[[#This Row],[UNITID]]</f>
        <v>434016</v>
      </c>
      <c r="E4115" s="7" t="str">
        <f>Table20[[#This Row],[Growth Rate]]</f>
        <v/>
      </c>
      <c r="F4115">
        <f>Table21[[#This Row],[UNITID]]</f>
        <v>434016</v>
      </c>
      <c r="G4115" s="7" t="str">
        <f>Table21[[#This Row],[Growth Rate]]</f>
        <v/>
      </c>
      <c r="H4115">
        <f>Table5[[#This Row],[UNITID]]</f>
        <v>434016</v>
      </c>
      <c r="I4115" s="7" t="str">
        <f>Table5[[#This Row],[Growth Rate]]</f>
        <v/>
      </c>
    </row>
    <row r="4116" spans="1:9" hidden="1">
      <c r="A4116">
        <f>Table19[[#This Row],[UNITID]]</f>
        <v>434016</v>
      </c>
      <c r="B4116" s="2" t="str">
        <f>Table19[[#This Row],[OUTCOMES MEASURES]]</f>
        <v>Number of adjusted cohort receiving an award at 4 years</v>
      </c>
      <c r="C4116" s="7">
        <f>Table19[[#This Row],[Growth Rate]]</f>
        <v>0.33333333333333331</v>
      </c>
      <c r="D4116">
        <f>Table20[[#This Row],[UNITID]]</f>
        <v>434016</v>
      </c>
      <c r="E4116" s="7">
        <f>Table20[[#This Row],[Growth Rate]]</f>
        <v>-1</v>
      </c>
      <c r="F4116">
        <f>Table21[[#This Row],[UNITID]]</f>
        <v>434016</v>
      </c>
      <c r="G4116" s="21" t="str">
        <f>Table21[[#This Row],[Growth Rate]]</f>
        <v/>
      </c>
      <c r="H4116">
        <f>Table5[[#This Row],[UNITID]]</f>
        <v>434016</v>
      </c>
      <c r="I4116" s="7" t="str">
        <f>Table5[[#This Row],[Growth Rate]]</f>
        <v/>
      </c>
    </row>
    <row r="4117" spans="1:9" ht="14.25">
      <c r="A4117" s="63">
        <f>Table19[[#This Row],[UNITID]]</f>
        <v>434016</v>
      </c>
      <c r="B4117" s="148" t="str">
        <f>Table19[[#This Row],[OUTCOMES MEASURES]]</f>
        <v>Percent of adjusted cohort receiving an award at 4 years</v>
      </c>
      <c r="C4117" s="156">
        <f>Table19[[#This Row],[Growth Rate]]</f>
        <v>1.25</v>
      </c>
      <c r="D4117">
        <f>Table20[[#This Row],[UNITID]]</f>
        <v>434016</v>
      </c>
      <c r="E4117" s="156">
        <f>Table20[[#This Row],[Growth Rate]]</f>
        <v>-1</v>
      </c>
      <c r="F4117">
        <f>Table21[[#This Row],[UNITID]]</f>
        <v>434016</v>
      </c>
      <c r="G4117" s="157" t="str">
        <f>Table21[[#This Row],[Growth Rate]]</f>
        <v/>
      </c>
      <c r="H4117">
        <f>Table5[[#This Row],[UNITID]]</f>
        <v>434016</v>
      </c>
      <c r="I4117" s="156" t="str">
        <f>Table5[[#This Row],[Growth Rate]]</f>
        <v/>
      </c>
    </row>
    <row r="4118" spans="1:9" hidden="1">
      <c r="A4118">
        <f>Table19[[#This Row],[UNITID]]</f>
        <v>434016</v>
      </c>
      <c r="B4118" t="str">
        <f>Table19[[#This Row],[OUTCOMES MEASURES]]</f>
        <v>Number of adjusted cohort receiving a certificate at 6 years</v>
      </c>
      <c r="C4118" s="7" t="str">
        <f>Table19[[#This Row],[Growth Rate]]</f>
        <v/>
      </c>
      <c r="D4118">
        <f>Table20[[#This Row],[UNITID]]</f>
        <v>434016</v>
      </c>
      <c r="E4118" s="7" t="str">
        <f>Table20[[#This Row],[Growth Rate]]</f>
        <v/>
      </c>
      <c r="F4118">
        <f>Table21[[#This Row],[UNITID]]</f>
        <v>434016</v>
      </c>
      <c r="G4118" s="7" t="str">
        <f>Table21[[#This Row],[Growth Rate]]</f>
        <v/>
      </c>
      <c r="H4118">
        <f>Table5[[#This Row],[UNITID]]</f>
        <v>434016</v>
      </c>
      <c r="I4118" s="7" t="str">
        <f>Table5[[#This Row],[Growth Rate]]</f>
        <v/>
      </c>
    </row>
    <row r="4119" spans="1:9" hidden="1">
      <c r="A4119">
        <f>Table19[[#This Row],[UNITID]]</f>
        <v>434016</v>
      </c>
      <c r="B4119" t="str">
        <f>Table19[[#This Row],[OUTCOMES MEASURES]]</f>
        <v>Number of adjusted cohort receiving an Associate's degree at 6 years</v>
      </c>
      <c r="C4119" s="7">
        <f>Table19[[#This Row],[Growth Rate]]</f>
        <v>0</v>
      </c>
      <c r="D4119">
        <f>Table20[[#This Row],[UNITID]]</f>
        <v>434016</v>
      </c>
      <c r="E4119" s="7">
        <f>Table20[[#This Row],[Growth Rate]]</f>
        <v>-1</v>
      </c>
      <c r="F4119">
        <f>Table21[[#This Row],[UNITID]]</f>
        <v>434016</v>
      </c>
      <c r="G4119" s="7" t="str">
        <f>Table21[[#This Row],[Growth Rate]]</f>
        <v/>
      </c>
      <c r="H4119">
        <f>Table5[[#This Row],[UNITID]]</f>
        <v>434016</v>
      </c>
      <c r="I4119" s="7" t="str">
        <f>Table5[[#This Row],[Growth Rate]]</f>
        <v/>
      </c>
    </row>
    <row r="4120" spans="1:9" hidden="1">
      <c r="A4120">
        <f>Table19[[#This Row],[UNITID]]</f>
        <v>434016</v>
      </c>
      <c r="B4120" t="str">
        <f>Table19[[#This Row],[OUTCOMES MEASURES]]</f>
        <v>Number of adjusted cohort receiving a Bachelor's degree at 6 years</v>
      </c>
      <c r="C4120" s="7" t="str">
        <f>Table19[[#This Row],[Growth Rate]]</f>
        <v/>
      </c>
      <c r="D4120">
        <f>Table20[[#This Row],[UNITID]]</f>
        <v>434016</v>
      </c>
      <c r="E4120" s="7" t="str">
        <f>Table20[[#This Row],[Growth Rate]]</f>
        <v/>
      </c>
      <c r="F4120">
        <f>Table21[[#This Row],[UNITID]]</f>
        <v>434016</v>
      </c>
      <c r="G4120" s="7" t="str">
        <f>Table21[[#This Row],[Growth Rate]]</f>
        <v/>
      </c>
      <c r="H4120">
        <f>Table5[[#This Row],[UNITID]]</f>
        <v>434016</v>
      </c>
      <c r="I4120" s="7" t="str">
        <f>Table5[[#This Row],[Growth Rate]]</f>
        <v/>
      </c>
    </row>
    <row r="4121" spans="1:9" hidden="1">
      <c r="A4121">
        <f>Table19[[#This Row],[UNITID]]</f>
        <v>434016</v>
      </c>
      <c r="B4121" s="2" t="str">
        <f>Table19[[#This Row],[OUTCOMES MEASURES]]</f>
        <v>Number of adjusted cohort receiving an award at 6 years</v>
      </c>
      <c r="C4121" s="7">
        <f>Table19[[#This Row],[Growth Rate]]</f>
        <v>0</v>
      </c>
      <c r="D4121">
        <f>Table20[[#This Row],[UNITID]]</f>
        <v>434016</v>
      </c>
      <c r="E4121" s="7">
        <f>Table20[[#This Row],[Growth Rate]]</f>
        <v>-1</v>
      </c>
      <c r="F4121">
        <f>Table21[[#This Row],[UNITID]]</f>
        <v>434016</v>
      </c>
      <c r="G4121" s="21" t="str">
        <f>Table21[[#This Row],[Growth Rate]]</f>
        <v/>
      </c>
      <c r="H4121">
        <f>Table5[[#This Row],[UNITID]]</f>
        <v>434016</v>
      </c>
      <c r="I4121" s="7" t="str">
        <f>Table5[[#This Row],[Growth Rate]]</f>
        <v/>
      </c>
    </row>
    <row r="4122" spans="1:9" ht="14.25">
      <c r="A4122" s="63">
        <f>Table19[[#This Row],[UNITID]]</f>
        <v>434016</v>
      </c>
      <c r="B4122" s="148" t="str">
        <f>Table19[[#This Row],[OUTCOMES MEASURES]]</f>
        <v>Percent of adjusted cohort receiving an award at 6 years</v>
      </c>
      <c r="C4122" s="156">
        <f>Table19[[#This Row],[Growth Rate]]</f>
        <v>0.8</v>
      </c>
      <c r="D4122">
        <f>Table20[[#This Row],[UNITID]]</f>
        <v>434016</v>
      </c>
      <c r="E4122" s="156">
        <f>Table20[[#This Row],[Growth Rate]]</f>
        <v>-1</v>
      </c>
      <c r="F4122">
        <f>Table21[[#This Row],[UNITID]]</f>
        <v>434016</v>
      </c>
      <c r="G4122" s="157" t="str">
        <f>Table21[[#This Row],[Growth Rate]]</f>
        <v/>
      </c>
      <c r="H4122">
        <f>Table5[[#This Row],[UNITID]]</f>
        <v>434016</v>
      </c>
      <c r="I4122" s="156" t="str">
        <f>Table5[[#This Row],[Growth Rate]]</f>
        <v/>
      </c>
    </row>
    <row r="4123" spans="1:9" hidden="1">
      <c r="A4123">
        <f>Table19[[#This Row],[UNITID]]</f>
        <v>434016</v>
      </c>
      <c r="B4123" t="str">
        <f>Table19[[#This Row],[OUTCOMES MEASURES]]</f>
        <v>Number of adjusted cohort receiving a certificate at 8 years</v>
      </c>
      <c r="C4123" s="7" t="str">
        <f>Table19[[#This Row],[Growth Rate]]</f>
        <v/>
      </c>
      <c r="D4123">
        <f>Table20[[#This Row],[UNITID]]</f>
        <v>434016</v>
      </c>
      <c r="E4123" s="7" t="str">
        <f>Table20[[#This Row],[Growth Rate]]</f>
        <v/>
      </c>
      <c r="F4123">
        <f>Table21[[#This Row],[UNITID]]</f>
        <v>434016</v>
      </c>
      <c r="G4123" s="7" t="str">
        <f>Table21[[#This Row],[Growth Rate]]</f>
        <v/>
      </c>
      <c r="H4123">
        <f>Table5[[#This Row],[UNITID]]</f>
        <v>434016</v>
      </c>
      <c r="I4123" s="7" t="str">
        <f>Table5[[#This Row],[Growth Rate]]</f>
        <v/>
      </c>
    </row>
    <row r="4124" spans="1:9" hidden="1">
      <c r="A4124">
        <f>Table19[[#This Row],[UNITID]]</f>
        <v>434016</v>
      </c>
      <c r="B4124" t="str">
        <f>Table19[[#This Row],[OUTCOMES MEASURES]]</f>
        <v>Number of adjusted cohort receiving an Associate's degree at 8 years</v>
      </c>
      <c r="C4124" s="7">
        <f>Table19[[#This Row],[Growth Rate]]</f>
        <v>0</v>
      </c>
      <c r="D4124">
        <f>Table20[[#This Row],[UNITID]]</f>
        <v>434016</v>
      </c>
      <c r="E4124" s="7">
        <f>Table20[[#This Row],[Growth Rate]]</f>
        <v>-1</v>
      </c>
      <c r="F4124">
        <f>Table21[[#This Row],[UNITID]]</f>
        <v>434016</v>
      </c>
      <c r="G4124" s="7" t="str">
        <f>Table21[[#This Row],[Growth Rate]]</f>
        <v/>
      </c>
      <c r="H4124">
        <f>Table5[[#This Row],[UNITID]]</f>
        <v>434016</v>
      </c>
      <c r="I4124" s="7" t="str">
        <f>Table5[[#This Row],[Growth Rate]]</f>
        <v/>
      </c>
    </row>
    <row r="4125" spans="1:9" hidden="1">
      <c r="A4125">
        <f>Table19[[#This Row],[UNITID]]</f>
        <v>434016</v>
      </c>
      <c r="B4125" t="str">
        <f>Table19[[#This Row],[OUTCOMES MEASURES]]</f>
        <v>Number of adjusted cohort receiving a Bachelor's degree at 8 years</v>
      </c>
      <c r="C4125" s="7" t="str">
        <f>Table19[[#This Row],[Growth Rate]]</f>
        <v/>
      </c>
      <c r="D4125">
        <f>Table20[[#This Row],[UNITID]]</f>
        <v>434016</v>
      </c>
      <c r="E4125" s="7" t="str">
        <f>Table20[[#This Row],[Growth Rate]]</f>
        <v/>
      </c>
      <c r="F4125">
        <f>Table21[[#This Row],[UNITID]]</f>
        <v>434016</v>
      </c>
      <c r="G4125" s="7" t="str">
        <f>Table21[[#This Row],[Growth Rate]]</f>
        <v/>
      </c>
      <c r="H4125">
        <f>Table5[[#This Row],[UNITID]]</f>
        <v>434016</v>
      </c>
      <c r="I4125" s="7" t="str">
        <f>Table5[[#This Row],[Growth Rate]]</f>
        <v/>
      </c>
    </row>
    <row r="4126" spans="1:9" hidden="1">
      <c r="A4126">
        <f>Table19[[#This Row],[UNITID]]</f>
        <v>434016</v>
      </c>
      <c r="B4126" t="str">
        <f>Table19[[#This Row],[OUTCOMES MEASURES]]</f>
        <v>Number of adjusted cohort receiving an award at 8 years</v>
      </c>
      <c r="C4126" s="7">
        <f>Table19[[#This Row],[Growth Rate]]</f>
        <v>0</v>
      </c>
      <c r="D4126">
        <f>Table20[[#This Row],[UNITID]]</f>
        <v>434016</v>
      </c>
      <c r="E4126" s="7">
        <f>Table20[[#This Row],[Growth Rate]]</f>
        <v>-1</v>
      </c>
      <c r="F4126">
        <f>Table21[[#This Row],[UNITID]]</f>
        <v>434016</v>
      </c>
      <c r="G4126" s="7" t="str">
        <f>Table21[[#This Row],[Growth Rate]]</f>
        <v/>
      </c>
      <c r="H4126">
        <f>Table5[[#This Row],[UNITID]]</f>
        <v>434016</v>
      </c>
      <c r="I4126" s="7" t="str">
        <f>Table5[[#This Row],[Growth Rate]]</f>
        <v/>
      </c>
    </row>
    <row r="4127" spans="1:9" hidden="1">
      <c r="A4127">
        <f>Table19[[#This Row],[UNITID]]</f>
        <v>434016</v>
      </c>
      <c r="B4127" t="str">
        <f>Table19[[#This Row],[OUTCOMES MEASURES]]</f>
        <v>Number of adjusted cohort still enrolled at your institution at 8 years</v>
      </c>
      <c r="C4127" s="7" t="str">
        <f>Table19[[#This Row],[Growth Rate]]</f>
        <v/>
      </c>
      <c r="D4127">
        <f>Table20[[#This Row],[UNITID]]</f>
        <v>434016</v>
      </c>
      <c r="E4127" s="7" t="str">
        <f>Table20[[#This Row],[Growth Rate]]</f>
        <v/>
      </c>
      <c r="F4127">
        <f>Table21[[#This Row],[UNITID]]</f>
        <v>434016</v>
      </c>
      <c r="G4127" s="7" t="str">
        <f>Table21[[#This Row],[Growth Rate]]</f>
        <v/>
      </c>
      <c r="H4127">
        <f>Table5[[#This Row],[UNITID]]</f>
        <v>434016</v>
      </c>
      <c r="I4127" s="7" t="str">
        <f>Table5[[#This Row],[Growth Rate]]</f>
        <v/>
      </c>
    </row>
    <row r="4128" spans="1:9" hidden="1">
      <c r="A4128">
        <f>Table19[[#This Row],[UNITID]]</f>
        <v>434016</v>
      </c>
      <c r="B4128" t="str">
        <f>Table19[[#This Row],[OUTCOMES MEASURES]]</f>
        <v>Number of adjusted cohort who enrolled subsequently at another institution at 8 years</v>
      </c>
      <c r="C4128" s="7">
        <f>Table19[[#This Row],[Growth Rate]]</f>
        <v>1</v>
      </c>
      <c r="D4128">
        <f>Table20[[#This Row],[UNITID]]</f>
        <v>434016</v>
      </c>
      <c r="E4128" s="7" t="str">
        <f>Table20[[#This Row],[Growth Rate]]</f>
        <v/>
      </c>
      <c r="F4128">
        <f>Table21[[#This Row],[UNITID]]</f>
        <v>434016</v>
      </c>
      <c r="G4128" s="7" t="str">
        <f>Table21[[#This Row],[Growth Rate]]</f>
        <v/>
      </c>
      <c r="H4128">
        <f>Table5[[#This Row],[UNITID]]</f>
        <v>434016</v>
      </c>
      <c r="I4128" s="7" t="str">
        <f>Table5[[#This Row],[Growth Rate]]</f>
        <v/>
      </c>
    </row>
    <row r="4129" spans="1:9" hidden="1">
      <c r="A4129">
        <f>Table19[[#This Row],[UNITID]]</f>
        <v>434016</v>
      </c>
      <c r="B4129" s="2" t="str">
        <f>Table19[[#This Row],[OUTCOMES MEASURES]]</f>
        <v>Number of adjusted cohort whose subsequent enrollment status is unknown at 8 years</v>
      </c>
      <c r="C4129" s="8">
        <f>Table19[[#This Row],[Growth Rate]]</f>
        <v>-0.52941176470588236</v>
      </c>
      <c r="D4129">
        <f>Table20[[#This Row],[UNITID]]</f>
        <v>434016</v>
      </c>
      <c r="E4129" s="7">
        <f>Table20[[#This Row],[Growth Rate]]</f>
        <v>-0.25</v>
      </c>
      <c r="F4129">
        <f>Table21[[#This Row],[UNITID]]</f>
        <v>434016</v>
      </c>
      <c r="G4129" s="7" t="str">
        <f>Table21[[#This Row],[Growth Rate]]</f>
        <v/>
      </c>
      <c r="H4129">
        <f>Table5[[#This Row],[UNITID]]</f>
        <v>434016</v>
      </c>
      <c r="I4129" s="7" t="str">
        <f>Table5[[#This Row],[Growth Rate]]</f>
        <v/>
      </c>
    </row>
    <row r="4130" spans="1:9" hidden="1">
      <c r="A4130">
        <f>Table19[[#This Row],[UNITID]]</f>
        <v>434016</v>
      </c>
      <c r="B4130" s="2" t="str">
        <f>Table19[[#This Row],[OUTCOMES MEASURES]]</f>
        <v>Number of adjusted cohort who did not receive an award from your institution at 8 years</v>
      </c>
      <c r="C4130" s="7">
        <f>Table19[[#This Row],[Growth Rate]]</f>
        <v>-0.48571428571428571</v>
      </c>
      <c r="D4130">
        <f>Table20[[#This Row],[UNITID]]</f>
        <v>434016</v>
      </c>
      <c r="E4130" s="7">
        <f>Table20[[#This Row],[Growth Rate]]</f>
        <v>-6.25E-2</v>
      </c>
      <c r="F4130">
        <f>Table21[[#This Row],[UNITID]]</f>
        <v>434016</v>
      </c>
      <c r="G4130" s="21" t="str">
        <f>Table21[[#This Row],[Growth Rate]]</f>
        <v/>
      </c>
      <c r="H4130">
        <f>Table5[[#This Row],[UNITID]]</f>
        <v>434016</v>
      </c>
      <c r="I4130" s="7" t="str">
        <f>Table5[[#This Row],[Growth Rate]]</f>
        <v/>
      </c>
    </row>
    <row r="4131" spans="1:9" ht="14.25">
      <c r="A4131" s="63">
        <f>Table19[[#This Row],[UNITID]]</f>
        <v>434016</v>
      </c>
      <c r="B4131" s="148" t="str">
        <f>Table19[[#This Row],[OUTCOMES MEASURES]]</f>
        <v>Percent of adjusted cohort receiving an award at 8 years</v>
      </c>
      <c r="C4131" s="156">
        <f>Table19[[#This Row],[Growth Rate]]</f>
        <v>0.8</v>
      </c>
      <c r="D4131">
        <f>Table20[[#This Row],[UNITID]]</f>
        <v>434016</v>
      </c>
      <c r="E4131" s="156">
        <f>Table20[[#This Row],[Growth Rate]]</f>
        <v>-1</v>
      </c>
      <c r="F4131">
        <f>Table21[[#This Row],[UNITID]]</f>
        <v>434016</v>
      </c>
      <c r="G4131" s="157" t="str">
        <f>Table21[[#This Row],[Growth Rate]]</f>
        <v/>
      </c>
      <c r="H4131">
        <f>Table5[[#This Row],[UNITID]]</f>
        <v>434016</v>
      </c>
      <c r="I4131" s="156" t="str">
        <f>Table5[[#This Row],[Growth Rate]]</f>
        <v/>
      </c>
    </row>
    <row r="4132" spans="1:9" hidden="1">
      <c r="A4132">
        <f>Table19[[#This Row],[UNITID]]</f>
        <v>434016</v>
      </c>
      <c r="B4132" s="2" t="str">
        <f>Table19[[#This Row],[OUTCOMES MEASURES]]</f>
        <v>Percent of adjusted cohort still or subsequently enrolled at 8 years</v>
      </c>
      <c r="C4132" s="8">
        <f>Table19[[#This Row],[Growth Rate]]</f>
        <v>2</v>
      </c>
      <c r="D4132">
        <f>Table20[[#This Row],[UNITID]]</f>
        <v>434016</v>
      </c>
      <c r="E4132" s="7" t="str">
        <f>Table20[[#This Row],[Growth Rate]]</f>
        <v/>
      </c>
      <c r="F4132">
        <f>Table21[[#This Row],[UNITID]]</f>
        <v>434016</v>
      </c>
      <c r="G4132" s="21" t="str">
        <f>Table21[[#This Row],[Growth Rate]]</f>
        <v/>
      </c>
      <c r="H4132">
        <f>Table5[[#This Row],[UNITID]]</f>
        <v>434016</v>
      </c>
      <c r="I4132" s="7" t="str">
        <f>Table5[[#This Row],[Growth Rate]]</f>
        <v/>
      </c>
    </row>
    <row r="4133" spans="1:9" ht="14.25">
      <c r="A4133" s="63">
        <f>Table19[[#This Row],[UNITID]]</f>
        <v>434016</v>
      </c>
      <c r="B4133" s="148" t="str">
        <f>Table19[[#This Row],[OUTCOMES MEASURES]]</f>
        <v>Percent of adjusted cohort still enrolled at your institution at 8 years</v>
      </c>
      <c r="C4133" s="156" t="str">
        <f>Table19[[#This Row],[Growth Rate]]</f>
        <v/>
      </c>
      <c r="D4133">
        <f>Table20[[#This Row],[UNITID]]</f>
        <v>434016</v>
      </c>
      <c r="E4133" s="156" t="str">
        <f>Table20[[#This Row],[Growth Rate]]</f>
        <v/>
      </c>
      <c r="F4133">
        <f>Table21[[#This Row],[UNITID]]</f>
        <v>434016</v>
      </c>
      <c r="G4133" s="158" t="str">
        <f>Table21[[#This Row],[Growth Rate]]</f>
        <v/>
      </c>
      <c r="H4133">
        <f>Table5[[#This Row],[UNITID]]</f>
        <v>434016</v>
      </c>
      <c r="I4133" s="156" t="str">
        <f>Table5[[#This Row],[Growth Rate]]</f>
        <v/>
      </c>
    </row>
    <row r="4134" spans="1:9" ht="14.25">
      <c r="A4134" s="63">
        <f>Table19[[#This Row],[UNITID]]</f>
        <v>434016</v>
      </c>
      <c r="B4134" s="148" t="str">
        <f>Table19[[#This Row],[OUTCOMES MEASURES]]</f>
        <v>Percent of adjusted cohort enrolled subsequently at another institution at 8 years</v>
      </c>
      <c r="C4134" s="156">
        <f>Table19[[#This Row],[Growth Rate]]</f>
        <v>2</v>
      </c>
      <c r="D4134">
        <f>Table20[[#This Row],[UNITID]]</f>
        <v>434016</v>
      </c>
      <c r="E4134" s="64" t="str">
        <f>Table20[[#This Row],[Growth Rate]]</f>
        <v/>
      </c>
      <c r="F4134">
        <f>Table21[[#This Row],[UNITID]]</f>
        <v>434016</v>
      </c>
      <c r="G4134" s="158" t="str">
        <f>Table21[[#This Row],[Growth Rate]]</f>
        <v/>
      </c>
      <c r="H4134">
        <f>Table5[[#This Row],[UNITID]]</f>
        <v>434016</v>
      </c>
      <c r="I4134" s="64" t="str">
        <f>Table5[[#This Row],[Growth Rate]]</f>
        <v/>
      </c>
    </row>
    <row r="4135" spans="1:9" hidden="1">
      <c r="A4135">
        <f>Table19[[#This Row],[UNITID]]</f>
        <v>434016</v>
      </c>
      <c r="B4135" s="2" t="str">
        <f>Table19[[#This Row],[OUTCOMES MEASURES]]</f>
        <v>Percent of adjusted cohort enrollment status unknown at 8 years</v>
      </c>
      <c r="C4135" s="8">
        <f>Table19[[#This Row],[Growth Rate]]</f>
        <v>-0.16091954022988506</v>
      </c>
      <c r="D4135">
        <f>Table20[[#This Row],[UNITID]]</f>
        <v>434016</v>
      </c>
      <c r="E4135" s="8">
        <f>Table20[[#This Row],[Growth Rate]]</f>
        <v>-4.7619047619047616E-2</v>
      </c>
      <c r="F4135">
        <f>Table21[[#This Row],[UNITID]]</f>
        <v>434016</v>
      </c>
      <c r="G4135" s="8" t="str">
        <f>Table21[[#This Row],[Growth Rate]]</f>
        <v/>
      </c>
      <c r="H4135">
        <f>Table5[[#This Row],[UNITID]]</f>
        <v>434016</v>
      </c>
      <c r="I4135" s="8" t="str">
        <f>Table5[[#This Row],[Growth Rate]]</f>
        <v/>
      </c>
    </row>
    <row r="4136" spans="1:9" hidden="1">
      <c r="A4136">
        <f>Table19[[#This Row],[UNITID]]</f>
        <v>434584</v>
      </c>
      <c r="B4136" s="2" t="str">
        <f>Table19[[#This Row],[OUTCOMES MEASURES]]</f>
        <v>First-Time, Full-Time Cohort</v>
      </c>
      <c r="C4136" s="8">
        <f>Table19[[#This Row],[Growth Rate]]</f>
        <v>-0.26666666666666666</v>
      </c>
      <c r="D4136">
        <f>Table20[[#This Row],[UNITID]]</f>
        <v>434584</v>
      </c>
      <c r="E4136" s="8">
        <f>Table20[[#This Row],[Growth Rate]]</f>
        <v>0</v>
      </c>
      <c r="F4136">
        <f>Table21[[#This Row],[UNITID]]</f>
        <v>434584</v>
      </c>
      <c r="G4136" s="8">
        <f>Table21[[#This Row],[Growth Rate]]</f>
        <v>2.625</v>
      </c>
      <c r="H4136">
        <f>Table5[[#This Row],[UNITID]]</f>
        <v>434584</v>
      </c>
      <c r="I4136" s="8">
        <f>Table5[[#This Row],[Growth Rate]]</f>
        <v>6.3636363636363633</v>
      </c>
    </row>
    <row r="4137" spans="1:9" hidden="1">
      <c r="A4137">
        <f>Table19[[#This Row],[UNITID]]</f>
        <v>434584</v>
      </c>
      <c r="B4137" t="str">
        <f>Table19[[#This Row],[OUTCOMES MEASURES]]</f>
        <v>Exclusions to cohort</v>
      </c>
      <c r="C4137" s="7" t="str">
        <f>Table19[[#This Row],[Growth Rate]]</f>
        <v/>
      </c>
      <c r="D4137">
        <f>Table20[[#This Row],[UNITID]]</f>
        <v>434584</v>
      </c>
      <c r="E4137" s="7" t="str">
        <f>Table20[[#This Row],[Growth Rate]]</f>
        <v/>
      </c>
      <c r="F4137">
        <f>Table21[[#This Row],[UNITID]]</f>
        <v>434584</v>
      </c>
      <c r="G4137" s="7" t="str">
        <f>Table21[[#This Row],[Growth Rate]]</f>
        <v/>
      </c>
      <c r="H4137">
        <f>Table5[[#This Row],[UNITID]]</f>
        <v>434584</v>
      </c>
      <c r="I4137" s="7" t="str">
        <f>Table5[[#This Row],[Growth Rate]]</f>
        <v/>
      </c>
    </row>
    <row r="4138" spans="1:9" ht="14.25">
      <c r="A4138" s="63">
        <f>Table19[[#This Row],[UNITID]]</f>
        <v>434584</v>
      </c>
      <c r="B4138" s="63" t="str">
        <f>Table19[[#This Row],[OUTCOMES MEASURES]]</f>
        <v>Adjusted cohort</v>
      </c>
      <c r="C4138" s="64">
        <f>Table19[[#This Row],[Growth Rate]]</f>
        <v>-0.26666666666666666</v>
      </c>
      <c r="D4138">
        <f>Table20[[#This Row],[UNITID]]</f>
        <v>434584</v>
      </c>
      <c r="E4138" s="64">
        <f>Table20[[#This Row],[Growth Rate]]</f>
        <v>0</v>
      </c>
      <c r="F4138">
        <f>Table21[[#This Row],[UNITID]]</f>
        <v>434584</v>
      </c>
      <c r="G4138" s="155">
        <f>Table21[[#This Row],[Growth Rate]]</f>
        <v>2.625</v>
      </c>
      <c r="H4138">
        <f>Table5[[#This Row],[UNITID]]</f>
        <v>434584</v>
      </c>
      <c r="I4138" s="64">
        <f>Table5[[#This Row],[Growth Rate]]</f>
        <v>6.2727272727272725</v>
      </c>
    </row>
    <row r="4139" spans="1:9" hidden="1">
      <c r="A4139">
        <f>Table19[[#This Row],[UNITID]]</f>
        <v>434584</v>
      </c>
      <c r="B4139" t="str">
        <f>Table19[[#This Row],[OUTCOMES MEASURES]]</f>
        <v>Number of adjusted cohort receiving a certificate at 4 years</v>
      </c>
      <c r="C4139" s="7">
        <f>Table19[[#This Row],[Growth Rate]]</f>
        <v>-1</v>
      </c>
      <c r="D4139">
        <f>Table20[[#This Row],[UNITID]]</f>
        <v>434584</v>
      </c>
      <c r="E4139" s="7">
        <f>Table20[[#This Row],[Growth Rate]]</f>
        <v>-1</v>
      </c>
      <c r="F4139">
        <f>Table21[[#This Row],[UNITID]]</f>
        <v>434584</v>
      </c>
      <c r="G4139" s="7">
        <f>Table21[[#This Row],[Growth Rate]]</f>
        <v>2.3333333333333335</v>
      </c>
      <c r="H4139">
        <f>Table5[[#This Row],[UNITID]]</f>
        <v>434584</v>
      </c>
      <c r="I4139" s="7">
        <f>Table5[[#This Row],[Growth Rate]]</f>
        <v>11</v>
      </c>
    </row>
    <row r="4140" spans="1:9" hidden="1">
      <c r="A4140">
        <f>Table19[[#This Row],[UNITID]]</f>
        <v>434584</v>
      </c>
      <c r="B4140" t="str">
        <f>Table19[[#This Row],[OUTCOMES MEASURES]]</f>
        <v>Number of adjusted cohort receiving an Associate's degree at 4 years</v>
      </c>
      <c r="C4140" s="7">
        <f>Table19[[#This Row],[Growth Rate]]</f>
        <v>-1</v>
      </c>
      <c r="D4140">
        <f>Table20[[#This Row],[UNITID]]</f>
        <v>434584</v>
      </c>
      <c r="E4140" s="7">
        <f>Table20[[#This Row],[Growth Rate]]</f>
        <v>-1</v>
      </c>
      <c r="F4140">
        <f>Table21[[#This Row],[UNITID]]</f>
        <v>434584</v>
      </c>
      <c r="G4140" s="7">
        <f>Table21[[#This Row],[Growth Rate]]</f>
        <v>2.5</v>
      </c>
      <c r="H4140">
        <f>Table5[[#This Row],[UNITID]]</f>
        <v>434584</v>
      </c>
      <c r="I4140" s="7" t="str">
        <f>Table5[[#This Row],[Growth Rate]]</f>
        <v/>
      </c>
    </row>
    <row r="4141" spans="1:9" hidden="1">
      <c r="A4141">
        <f>Table19[[#This Row],[UNITID]]</f>
        <v>434584</v>
      </c>
      <c r="B4141" t="str">
        <f>Table19[[#This Row],[OUTCOMES MEASURES]]</f>
        <v>Number of adjusted cohort receiving a Bachelor's degree at 4 years</v>
      </c>
      <c r="C4141" s="7" t="str">
        <f>Table19[[#This Row],[Growth Rate]]</f>
        <v/>
      </c>
      <c r="D4141">
        <f>Table20[[#This Row],[UNITID]]</f>
        <v>434584</v>
      </c>
      <c r="E4141" s="7" t="str">
        <f>Table20[[#This Row],[Growth Rate]]</f>
        <v/>
      </c>
      <c r="F4141">
        <f>Table21[[#This Row],[UNITID]]</f>
        <v>434584</v>
      </c>
      <c r="G4141" s="7" t="str">
        <f>Table21[[#This Row],[Growth Rate]]</f>
        <v/>
      </c>
      <c r="H4141">
        <f>Table5[[#This Row],[UNITID]]</f>
        <v>434584</v>
      </c>
      <c r="I4141" s="7" t="str">
        <f>Table5[[#This Row],[Growth Rate]]</f>
        <v/>
      </c>
    </row>
    <row r="4142" spans="1:9" hidden="1">
      <c r="A4142">
        <f>Table19[[#This Row],[UNITID]]</f>
        <v>434584</v>
      </c>
      <c r="B4142" s="2" t="str">
        <f>Table19[[#This Row],[OUTCOMES MEASURES]]</f>
        <v>Number of adjusted cohort receiving an award at 4 years</v>
      </c>
      <c r="C4142" s="7">
        <f>Table19[[#This Row],[Growth Rate]]</f>
        <v>-1</v>
      </c>
      <c r="D4142">
        <f>Table20[[#This Row],[UNITID]]</f>
        <v>434584</v>
      </c>
      <c r="E4142" s="7">
        <f>Table20[[#This Row],[Growth Rate]]</f>
        <v>-1</v>
      </c>
      <c r="F4142">
        <f>Table21[[#This Row],[UNITID]]</f>
        <v>434584</v>
      </c>
      <c r="G4142" s="21">
        <f>Table21[[#This Row],[Growth Rate]]</f>
        <v>2.4</v>
      </c>
      <c r="H4142">
        <f>Table5[[#This Row],[UNITID]]</f>
        <v>434584</v>
      </c>
      <c r="I4142" s="7">
        <f>Table5[[#This Row],[Growth Rate]]</f>
        <v>26</v>
      </c>
    </row>
    <row r="4143" spans="1:9" ht="14.25">
      <c r="A4143" s="63">
        <f>Table19[[#This Row],[UNITID]]</f>
        <v>434584</v>
      </c>
      <c r="B4143" s="148" t="str">
        <f>Table19[[#This Row],[OUTCOMES MEASURES]]</f>
        <v>Percent of adjusted cohort receiving an award at 4 years</v>
      </c>
      <c r="C4143" s="156">
        <f>Table19[[#This Row],[Growth Rate]]</f>
        <v>-1</v>
      </c>
      <c r="D4143">
        <f>Table20[[#This Row],[UNITID]]</f>
        <v>434584</v>
      </c>
      <c r="E4143" s="156">
        <f>Table20[[#This Row],[Growth Rate]]</f>
        <v>-1</v>
      </c>
      <c r="F4143">
        <f>Table21[[#This Row],[UNITID]]</f>
        <v>434584</v>
      </c>
      <c r="G4143" s="157">
        <f>Table21[[#This Row],[Growth Rate]]</f>
        <v>-6.3492063492063489E-2</v>
      </c>
      <c r="H4143">
        <f>Table5[[#This Row],[UNITID]]</f>
        <v>434584</v>
      </c>
      <c r="I4143" s="156">
        <f>Table5[[#This Row],[Growth Rate]]</f>
        <v>2.7777777777777777</v>
      </c>
    </row>
    <row r="4144" spans="1:9" hidden="1">
      <c r="A4144">
        <f>Table19[[#This Row],[UNITID]]</f>
        <v>434584</v>
      </c>
      <c r="B4144" t="str">
        <f>Table19[[#This Row],[OUTCOMES MEASURES]]</f>
        <v>Number of adjusted cohort receiving a certificate at 6 years</v>
      </c>
      <c r="C4144" s="7">
        <f>Table19[[#This Row],[Growth Rate]]</f>
        <v>-1</v>
      </c>
      <c r="D4144">
        <f>Table20[[#This Row],[UNITID]]</f>
        <v>434584</v>
      </c>
      <c r="E4144" s="7">
        <f>Table20[[#This Row],[Growth Rate]]</f>
        <v>-1</v>
      </c>
      <c r="F4144">
        <f>Table21[[#This Row],[UNITID]]</f>
        <v>434584</v>
      </c>
      <c r="G4144" s="7">
        <f>Table21[[#This Row],[Growth Rate]]</f>
        <v>2.3333333333333335</v>
      </c>
      <c r="H4144">
        <f>Table5[[#This Row],[UNITID]]</f>
        <v>434584</v>
      </c>
      <c r="I4144" s="7">
        <f>Table5[[#This Row],[Growth Rate]]</f>
        <v>12</v>
      </c>
    </row>
    <row r="4145" spans="1:9" hidden="1">
      <c r="A4145">
        <f>Table19[[#This Row],[UNITID]]</f>
        <v>434584</v>
      </c>
      <c r="B4145" t="str">
        <f>Table19[[#This Row],[OUTCOMES MEASURES]]</f>
        <v>Number of adjusted cohort receiving an Associate's degree at 6 years</v>
      </c>
      <c r="C4145" s="7">
        <f>Table19[[#This Row],[Growth Rate]]</f>
        <v>-1</v>
      </c>
      <c r="D4145">
        <f>Table20[[#This Row],[UNITID]]</f>
        <v>434584</v>
      </c>
      <c r="E4145" s="7">
        <f>Table20[[#This Row],[Growth Rate]]</f>
        <v>-0.5</v>
      </c>
      <c r="F4145">
        <f>Table21[[#This Row],[UNITID]]</f>
        <v>434584</v>
      </c>
      <c r="G4145" s="7">
        <f>Table21[[#This Row],[Growth Rate]]</f>
        <v>2.5</v>
      </c>
      <c r="H4145">
        <f>Table5[[#This Row],[UNITID]]</f>
        <v>434584</v>
      </c>
      <c r="I4145" s="7" t="str">
        <f>Table5[[#This Row],[Growth Rate]]</f>
        <v/>
      </c>
    </row>
    <row r="4146" spans="1:9" hidden="1">
      <c r="A4146">
        <f>Table19[[#This Row],[UNITID]]</f>
        <v>434584</v>
      </c>
      <c r="B4146" t="str">
        <f>Table19[[#This Row],[OUTCOMES MEASURES]]</f>
        <v>Number of adjusted cohort receiving a Bachelor's degree at 6 years</v>
      </c>
      <c r="C4146" s="7" t="str">
        <f>Table19[[#This Row],[Growth Rate]]</f>
        <v/>
      </c>
      <c r="D4146">
        <f>Table20[[#This Row],[UNITID]]</f>
        <v>434584</v>
      </c>
      <c r="E4146" s="7" t="str">
        <f>Table20[[#This Row],[Growth Rate]]</f>
        <v/>
      </c>
      <c r="F4146">
        <f>Table21[[#This Row],[UNITID]]</f>
        <v>434584</v>
      </c>
      <c r="G4146" s="7" t="str">
        <f>Table21[[#This Row],[Growth Rate]]</f>
        <v/>
      </c>
      <c r="H4146">
        <f>Table5[[#This Row],[UNITID]]</f>
        <v>434584</v>
      </c>
      <c r="I4146" s="7" t="str">
        <f>Table5[[#This Row],[Growth Rate]]</f>
        <v/>
      </c>
    </row>
    <row r="4147" spans="1:9" hidden="1">
      <c r="A4147">
        <f>Table19[[#This Row],[UNITID]]</f>
        <v>434584</v>
      </c>
      <c r="B4147" s="2" t="str">
        <f>Table19[[#This Row],[OUTCOMES MEASURES]]</f>
        <v>Number of adjusted cohort receiving an award at 6 years</v>
      </c>
      <c r="C4147" s="7">
        <f>Table19[[#This Row],[Growth Rate]]</f>
        <v>-1</v>
      </c>
      <c r="D4147">
        <f>Table20[[#This Row],[UNITID]]</f>
        <v>434584</v>
      </c>
      <c r="E4147" s="7">
        <f>Table20[[#This Row],[Growth Rate]]</f>
        <v>-0.75</v>
      </c>
      <c r="F4147">
        <f>Table21[[#This Row],[UNITID]]</f>
        <v>434584</v>
      </c>
      <c r="G4147" s="21">
        <f>Table21[[#This Row],[Growth Rate]]</f>
        <v>2.4</v>
      </c>
      <c r="H4147">
        <f>Table5[[#This Row],[UNITID]]</f>
        <v>434584</v>
      </c>
      <c r="I4147" s="7">
        <f>Table5[[#This Row],[Growth Rate]]</f>
        <v>29</v>
      </c>
    </row>
    <row r="4148" spans="1:9" ht="14.25">
      <c r="A4148" s="63">
        <f>Table19[[#This Row],[UNITID]]</f>
        <v>434584</v>
      </c>
      <c r="B4148" s="148" t="str">
        <f>Table19[[#This Row],[OUTCOMES MEASURES]]</f>
        <v>Percent of adjusted cohort receiving an award at 6 years</v>
      </c>
      <c r="C4148" s="156">
        <f>Table19[[#This Row],[Growth Rate]]</f>
        <v>-1</v>
      </c>
      <c r="D4148">
        <f>Table20[[#This Row],[UNITID]]</f>
        <v>434584</v>
      </c>
      <c r="E4148" s="156">
        <f>Table20[[#This Row],[Growth Rate]]</f>
        <v>-0.75</v>
      </c>
      <c r="F4148">
        <f>Table21[[#This Row],[UNITID]]</f>
        <v>434584</v>
      </c>
      <c r="G4148" s="157">
        <f>Table21[[#This Row],[Growth Rate]]</f>
        <v>-6.3492063492063489E-2</v>
      </c>
      <c r="H4148">
        <f>Table5[[#This Row],[UNITID]]</f>
        <v>434584</v>
      </c>
      <c r="I4148" s="156">
        <f>Table5[[#This Row],[Growth Rate]]</f>
        <v>3.2222222222222223</v>
      </c>
    </row>
    <row r="4149" spans="1:9" hidden="1">
      <c r="A4149">
        <f>Table19[[#This Row],[UNITID]]</f>
        <v>434584</v>
      </c>
      <c r="B4149" t="str">
        <f>Table19[[#This Row],[OUTCOMES MEASURES]]</f>
        <v>Number of adjusted cohort receiving a certificate at 8 years</v>
      </c>
      <c r="C4149" s="7">
        <f>Table19[[#This Row],[Growth Rate]]</f>
        <v>-1</v>
      </c>
      <c r="D4149">
        <f>Table20[[#This Row],[UNITID]]</f>
        <v>434584</v>
      </c>
      <c r="E4149" s="7">
        <f>Table20[[#This Row],[Growth Rate]]</f>
        <v>-1</v>
      </c>
      <c r="F4149">
        <f>Table21[[#This Row],[UNITID]]</f>
        <v>434584</v>
      </c>
      <c r="G4149" s="7">
        <f>Table21[[#This Row],[Growth Rate]]</f>
        <v>2.3333333333333335</v>
      </c>
      <c r="H4149">
        <f>Table5[[#This Row],[UNITID]]</f>
        <v>434584</v>
      </c>
      <c r="I4149" s="7">
        <f>Table5[[#This Row],[Growth Rate]]</f>
        <v>14</v>
      </c>
    </row>
    <row r="4150" spans="1:9" hidden="1">
      <c r="A4150">
        <f>Table19[[#This Row],[UNITID]]</f>
        <v>434584</v>
      </c>
      <c r="B4150" t="str">
        <f>Table19[[#This Row],[OUTCOMES MEASURES]]</f>
        <v>Number of adjusted cohort receiving an Associate's degree at 8 years</v>
      </c>
      <c r="C4150" s="7">
        <f>Table19[[#This Row],[Growth Rate]]</f>
        <v>-1</v>
      </c>
      <c r="D4150">
        <f>Table20[[#This Row],[UNITID]]</f>
        <v>434584</v>
      </c>
      <c r="E4150" s="7">
        <f>Table20[[#This Row],[Growth Rate]]</f>
        <v>-0.5</v>
      </c>
      <c r="F4150">
        <f>Table21[[#This Row],[UNITID]]</f>
        <v>434584</v>
      </c>
      <c r="G4150" s="7">
        <f>Table21[[#This Row],[Growth Rate]]</f>
        <v>2.5</v>
      </c>
      <c r="H4150">
        <f>Table5[[#This Row],[UNITID]]</f>
        <v>434584</v>
      </c>
      <c r="I4150" s="7" t="str">
        <f>Table5[[#This Row],[Growth Rate]]</f>
        <v/>
      </c>
    </row>
    <row r="4151" spans="1:9" hidden="1">
      <c r="A4151">
        <f>Table19[[#This Row],[UNITID]]</f>
        <v>434584</v>
      </c>
      <c r="B4151" t="str">
        <f>Table19[[#This Row],[OUTCOMES MEASURES]]</f>
        <v>Number of adjusted cohort receiving a Bachelor's degree at 8 years</v>
      </c>
      <c r="C4151" s="7" t="str">
        <f>Table19[[#This Row],[Growth Rate]]</f>
        <v/>
      </c>
      <c r="D4151">
        <f>Table20[[#This Row],[UNITID]]</f>
        <v>434584</v>
      </c>
      <c r="E4151" s="7" t="str">
        <f>Table20[[#This Row],[Growth Rate]]</f>
        <v/>
      </c>
      <c r="F4151">
        <f>Table21[[#This Row],[UNITID]]</f>
        <v>434584</v>
      </c>
      <c r="G4151" s="7" t="str">
        <f>Table21[[#This Row],[Growth Rate]]</f>
        <v/>
      </c>
      <c r="H4151">
        <f>Table5[[#This Row],[UNITID]]</f>
        <v>434584</v>
      </c>
      <c r="I4151" s="7" t="str">
        <f>Table5[[#This Row],[Growth Rate]]</f>
        <v/>
      </c>
    </row>
    <row r="4152" spans="1:9" hidden="1">
      <c r="A4152">
        <f>Table19[[#This Row],[UNITID]]</f>
        <v>434584</v>
      </c>
      <c r="B4152" t="str">
        <f>Table19[[#This Row],[OUTCOMES MEASURES]]</f>
        <v>Number of adjusted cohort receiving an award at 8 years</v>
      </c>
      <c r="C4152" s="7">
        <f>Table19[[#This Row],[Growth Rate]]</f>
        <v>-1</v>
      </c>
      <c r="D4152">
        <f>Table20[[#This Row],[UNITID]]</f>
        <v>434584</v>
      </c>
      <c r="E4152" s="7">
        <f>Table20[[#This Row],[Growth Rate]]</f>
        <v>-0.75</v>
      </c>
      <c r="F4152">
        <f>Table21[[#This Row],[UNITID]]</f>
        <v>434584</v>
      </c>
      <c r="G4152" s="7">
        <f>Table21[[#This Row],[Growth Rate]]</f>
        <v>2.6</v>
      </c>
      <c r="H4152">
        <f>Table5[[#This Row],[UNITID]]</f>
        <v>434584</v>
      </c>
      <c r="I4152" s="7">
        <f>Table5[[#This Row],[Growth Rate]]</f>
        <v>33</v>
      </c>
    </row>
    <row r="4153" spans="1:9" hidden="1">
      <c r="A4153">
        <f>Table19[[#This Row],[UNITID]]</f>
        <v>434584</v>
      </c>
      <c r="B4153" t="str">
        <f>Table19[[#This Row],[OUTCOMES MEASURES]]</f>
        <v>Number of adjusted cohort still enrolled at your institution at 8 years</v>
      </c>
      <c r="C4153" s="7" t="str">
        <f>Table19[[#This Row],[Growth Rate]]</f>
        <v/>
      </c>
      <c r="D4153">
        <f>Table20[[#This Row],[UNITID]]</f>
        <v>434584</v>
      </c>
      <c r="E4153" s="7" t="str">
        <f>Table20[[#This Row],[Growth Rate]]</f>
        <v/>
      </c>
      <c r="F4153">
        <f>Table21[[#This Row],[UNITID]]</f>
        <v>434584</v>
      </c>
      <c r="G4153" s="7" t="str">
        <f>Table21[[#This Row],[Growth Rate]]</f>
        <v/>
      </c>
      <c r="H4153">
        <f>Table5[[#This Row],[UNITID]]</f>
        <v>434584</v>
      </c>
      <c r="I4153" s="7" t="str">
        <f>Table5[[#This Row],[Growth Rate]]</f>
        <v/>
      </c>
    </row>
    <row r="4154" spans="1:9" hidden="1">
      <c r="A4154">
        <f>Table19[[#This Row],[UNITID]]</f>
        <v>434584</v>
      </c>
      <c r="B4154" t="str">
        <f>Table19[[#This Row],[OUTCOMES MEASURES]]</f>
        <v>Number of adjusted cohort who enrolled subsequently at another institution at 8 years</v>
      </c>
      <c r="C4154" s="7" t="str">
        <f>Table19[[#This Row],[Growth Rate]]</f>
        <v/>
      </c>
      <c r="D4154">
        <f>Table20[[#This Row],[UNITID]]</f>
        <v>434584</v>
      </c>
      <c r="E4154" s="7" t="str">
        <f>Table20[[#This Row],[Growth Rate]]</f>
        <v/>
      </c>
      <c r="F4154">
        <f>Table21[[#This Row],[UNITID]]</f>
        <v>434584</v>
      </c>
      <c r="G4154" s="7" t="str">
        <f>Table21[[#This Row],[Growth Rate]]</f>
        <v/>
      </c>
      <c r="H4154">
        <f>Table5[[#This Row],[UNITID]]</f>
        <v>434584</v>
      </c>
      <c r="I4154" s="7" t="str">
        <f>Table5[[#This Row],[Growth Rate]]</f>
        <v/>
      </c>
    </row>
    <row r="4155" spans="1:9" hidden="1">
      <c r="A4155">
        <f>Table19[[#This Row],[UNITID]]</f>
        <v>434584</v>
      </c>
      <c r="B4155" s="2" t="str">
        <f>Table19[[#This Row],[OUTCOMES MEASURES]]</f>
        <v>Number of adjusted cohort whose subsequent enrollment status is unknown at 8 years</v>
      </c>
      <c r="C4155" s="8">
        <f>Table19[[#This Row],[Growth Rate]]</f>
        <v>0</v>
      </c>
      <c r="D4155">
        <f>Table20[[#This Row],[UNITID]]</f>
        <v>434584</v>
      </c>
      <c r="E4155" s="7">
        <f>Table20[[#This Row],[Growth Rate]]</f>
        <v>0.5</v>
      </c>
      <c r="F4155">
        <f>Table21[[#This Row],[UNITID]]</f>
        <v>434584</v>
      </c>
      <c r="G4155" s="7">
        <f>Table21[[#This Row],[Growth Rate]]</f>
        <v>1.3333333333333333</v>
      </c>
      <c r="H4155">
        <f>Table5[[#This Row],[UNITID]]</f>
        <v>434584</v>
      </c>
      <c r="I4155" s="7">
        <f>Table5[[#This Row],[Growth Rate]]</f>
        <v>2.1</v>
      </c>
    </row>
    <row r="4156" spans="1:9" hidden="1">
      <c r="A4156">
        <f>Table19[[#This Row],[UNITID]]</f>
        <v>434584</v>
      </c>
      <c r="B4156" s="2" t="str">
        <f>Table19[[#This Row],[OUTCOMES MEASURES]]</f>
        <v>Number of adjusted cohort who did not receive an award from your institution at 8 years</v>
      </c>
      <c r="C4156" s="7">
        <f>Table19[[#This Row],[Growth Rate]]</f>
        <v>0</v>
      </c>
      <c r="D4156">
        <f>Table20[[#This Row],[UNITID]]</f>
        <v>434584</v>
      </c>
      <c r="E4156" s="7">
        <f>Table20[[#This Row],[Growth Rate]]</f>
        <v>0.5</v>
      </c>
      <c r="F4156">
        <f>Table21[[#This Row],[UNITID]]</f>
        <v>434584</v>
      </c>
      <c r="G4156" s="21">
        <f>Table21[[#This Row],[Growth Rate]]</f>
        <v>2.6666666666666665</v>
      </c>
      <c r="H4156">
        <f>Table5[[#This Row],[UNITID]]</f>
        <v>434584</v>
      </c>
      <c r="I4156" s="7">
        <f>Table5[[#This Row],[Growth Rate]]</f>
        <v>3.6</v>
      </c>
    </row>
    <row r="4157" spans="1:9" ht="14.25">
      <c r="A4157" s="63">
        <f>Table19[[#This Row],[UNITID]]</f>
        <v>434584</v>
      </c>
      <c r="B4157" s="148" t="str">
        <f>Table19[[#This Row],[OUTCOMES MEASURES]]</f>
        <v>Percent of adjusted cohort receiving an award at 8 years</v>
      </c>
      <c r="C4157" s="156">
        <f>Table19[[#This Row],[Growth Rate]]</f>
        <v>-1</v>
      </c>
      <c r="D4157">
        <f>Table20[[#This Row],[UNITID]]</f>
        <v>434584</v>
      </c>
      <c r="E4157" s="156">
        <f>Table20[[#This Row],[Growth Rate]]</f>
        <v>-0.75</v>
      </c>
      <c r="F4157">
        <f>Table21[[#This Row],[UNITID]]</f>
        <v>434584</v>
      </c>
      <c r="G4157" s="157">
        <f>Table21[[#This Row],[Growth Rate]]</f>
        <v>-1.5873015873015872E-2</v>
      </c>
      <c r="H4157">
        <f>Table5[[#This Row],[UNITID]]</f>
        <v>434584</v>
      </c>
      <c r="I4157" s="156">
        <f>Table5[[#This Row],[Growth Rate]]</f>
        <v>3.7777777777777777</v>
      </c>
    </row>
    <row r="4158" spans="1:9" hidden="1">
      <c r="A4158">
        <f>Table19[[#This Row],[UNITID]]</f>
        <v>434584</v>
      </c>
      <c r="B4158" s="2" t="str">
        <f>Table19[[#This Row],[OUTCOMES MEASURES]]</f>
        <v>Percent of adjusted cohort still or subsequently enrolled at 8 years</v>
      </c>
      <c r="C4158" s="8" t="str">
        <f>Table19[[#This Row],[Growth Rate]]</f>
        <v/>
      </c>
      <c r="D4158">
        <f>Table20[[#This Row],[UNITID]]</f>
        <v>434584</v>
      </c>
      <c r="E4158" s="7" t="str">
        <f>Table20[[#This Row],[Growth Rate]]</f>
        <v/>
      </c>
      <c r="F4158">
        <f>Table21[[#This Row],[UNITID]]</f>
        <v>434584</v>
      </c>
      <c r="G4158" s="21" t="str">
        <f>Table21[[#This Row],[Growth Rate]]</f>
        <v/>
      </c>
      <c r="H4158">
        <f>Table5[[#This Row],[UNITID]]</f>
        <v>434584</v>
      </c>
      <c r="I4158" s="7" t="str">
        <f>Table5[[#This Row],[Growth Rate]]</f>
        <v/>
      </c>
    </row>
    <row r="4159" spans="1:9" ht="14.25">
      <c r="A4159" s="63">
        <f>Table19[[#This Row],[UNITID]]</f>
        <v>434584</v>
      </c>
      <c r="B4159" s="148" t="str">
        <f>Table19[[#This Row],[OUTCOMES MEASURES]]</f>
        <v>Percent of adjusted cohort still enrolled at your institution at 8 years</v>
      </c>
      <c r="C4159" s="156" t="str">
        <f>Table19[[#This Row],[Growth Rate]]</f>
        <v/>
      </c>
      <c r="D4159">
        <f>Table20[[#This Row],[UNITID]]</f>
        <v>434584</v>
      </c>
      <c r="E4159" s="156" t="str">
        <f>Table20[[#This Row],[Growth Rate]]</f>
        <v/>
      </c>
      <c r="F4159">
        <f>Table21[[#This Row],[UNITID]]</f>
        <v>434584</v>
      </c>
      <c r="G4159" s="158" t="str">
        <f>Table21[[#This Row],[Growth Rate]]</f>
        <v/>
      </c>
      <c r="H4159">
        <f>Table5[[#This Row],[UNITID]]</f>
        <v>434584</v>
      </c>
      <c r="I4159" s="156" t="str">
        <f>Table5[[#This Row],[Growth Rate]]</f>
        <v/>
      </c>
    </row>
    <row r="4160" spans="1:9" ht="14.25">
      <c r="A4160" s="63">
        <f>Table19[[#This Row],[UNITID]]</f>
        <v>434584</v>
      </c>
      <c r="B4160" s="148" t="str">
        <f>Table19[[#This Row],[OUTCOMES MEASURES]]</f>
        <v>Percent of adjusted cohort enrolled subsequently at another institution at 8 years</v>
      </c>
      <c r="C4160" s="156" t="str">
        <f>Table19[[#This Row],[Growth Rate]]</f>
        <v/>
      </c>
      <c r="D4160">
        <f>Table20[[#This Row],[UNITID]]</f>
        <v>434584</v>
      </c>
      <c r="E4160" s="64" t="str">
        <f>Table20[[#This Row],[Growth Rate]]</f>
        <v/>
      </c>
      <c r="F4160">
        <f>Table21[[#This Row],[UNITID]]</f>
        <v>434584</v>
      </c>
      <c r="G4160" s="158" t="str">
        <f>Table21[[#This Row],[Growth Rate]]</f>
        <v/>
      </c>
      <c r="H4160">
        <f>Table5[[#This Row],[UNITID]]</f>
        <v>434584</v>
      </c>
      <c r="I4160" s="64" t="str">
        <f>Table5[[#This Row],[Growth Rate]]</f>
        <v/>
      </c>
    </row>
    <row r="4161" spans="1:9" hidden="1">
      <c r="A4161">
        <f>Table19[[#This Row],[UNITID]]</f>
        <v>434584</v>
      </c>
      <c r="B4161" s="2" t="str">
        <f>Table19[[#This Row],[OUTCOMES MEASURES]]</f>
        <v>Percent of adjusted cohort enrollment status unknown at 8 years</v>
      </c>
      <c r="C4161" s="8">
        <f>Table19[[#This Row],[Growth Rate]]</f>
        <v>0.36986301369863012</v>
      </c>
      <c r="D4161">
        <f>Table20[[#This Row],[UNITID]]</f>
        <v>434584</v>
      </c>
      <c r="E4161" s="8">
        <f>Table20[[#This Row],[Growth Rate]]</f>
        <v>0.5</v>
      </c>
      <c r="F4161">
        <f>Table21[[#This Row],[UNITID]]</f>
        <v>434584</v>
      </c>
      <c r="G4161" s="8">
        <f>Table21[[#This Row],[Growth Rate]]</f>
        <v>-0.36842105263157893</v>
      </c>
      <c r="H4161">
        <f>Table5[[#This Row],[UNITID]]</f>
        <v>434584</v>
      </c>
      <c r="I4161" s="8">
        <f>Table5[[#This Row],[Growth Rate]]</f>
        <v>-0.5714285714285714</v>
      </c>
    </row>
    <row r="4162" spans="1:9" hidden="1">
      <c r="A4162">
        <f>Table19[[#This Row],[UNITID]]</f>
        <v>434672</v>
      </c>
      <c r="B4162" s="2" t="str">
        <f>Table19[[#This Row],[OUTCOMES MEASURES]]</f>
        <v>First-Time, Full-Time Cohort</v>
      </c>
      <c r="C4162" s="8">
        <f>Table19[[#This Row],[Growth Rate]]</f>
        <v>-0.23420195439739414</v>
      </c>
      <c r="D4162">
        <f>Table20[[#This Row],[UNITID]]</f>
        <v>434672</v>
      </c>
      <c r="E4162" s="8">
        <f>Table20[[#This Row],[Growth Rate]]</f>
        <v>-0.1242571582928147</v>
      </c>
      <c r="F4162">
        <f>Table21[[#This Row],[UNITID]]</f>
        <v>434672</v>
      </c>
      <c r="G4162" s="8">
        <f>Table21[[#This Row],[Growth Rate]]</f>
        <v>-0.25705568268497331</v>
      </c>
      <c r="H4162">
        <f>Table5[[#This Row],[UNITID]]</f>
        <v>434672</v>
      </c>
      <c r="I4162" s="8">
        <f>Table5[[#This Row],[Growth Rate]]</f>
        <v>-5.6092124814264489E-2</v>
      </c>
    </row>
    <row r="4163" spans="1:9" hidden="1">
      <c r="A4163">
        <f>Table19[[#This Row],[UNITID]]</f>
        <v>434672</v>
      </c>
      <c r="B4163" t="str">
        <f>Table19[[#This Row],[OUTCOMES MEASURES]]</f>
        <v>Exclusions to cohort</v>
      </c>
      <c r="C4163" s="7" t="str">
        <f>Table19[[#This Row],[Growth Rate]]</f>
        <v/>
      </c>
      <c r="D4163">
        <f>Table20[[#This Row],[UNITID]]</f>
        <v>434672</v>
      </c>
      <c r="E4163" s="7" t="str">
        <f>Table20[[#This Row],[Growth Rate]]</f>
        <v/>
      </c>
      <c r="F4163">
        <f>Table21[[#This Row],[UNITID]]</f>
        <v>434672</v>
      </c>
      <c r="G4163" s="7" t="str">
        <f>Table21[[#This Row],[Growth Rate]]</f>
        <v/>
      </c>
      <c r="H4163">
        <f>Table5[[#This Row],[UNITID]]</f>
        <v>434672</v>
      </c>
      <c r="I4163" s="7" t="str">
        <f>Table5[[#This Row],[Growth Rate]]</f>
        <v/>
      </c>
    </row>
    <row r="4164" spans="1:9" ht="14.25">
      <c r="A4164" s="63">
        <f>Table19[[#This Row],[UNITID]]</f>
        <v>434672</v>
      </c>
      <c r="B4164" s="63" t="str">
        <f>Table19[[#This Row],[OUTCOMES MEASURES]]</f>
        <v>Adjusted cohort</v>
      </c>
      <c r="C4164" s="64">
        <f>Table19[[#This Row],[Growth Rate]]</f>
        <v>-0.23420195439739414</v>
      </c>
      <c r="D4164">
        <f>Table20[[#This Row],[UNITID]]</f>
        <v>434672</v>
      </c>
      <c r="E4164" s="64">
        <f>Table20[[#This Row],[Growth Rate]]</f>
        <v>-0.1242571582928147</v>
      </c>
      <c r="F4164">
        <f>Table21[[#This Row],[UNITID]]</f>
        <v>434672</v>
      </c>
      <c r="G4164" s="155">
        <f>Table21[[#This Row],[Growth Rate]]</f>
        <v>-0.25705568268497331</v>
      </c>
      <c r="H4164">
        <f>Table5[[#This Row],[UNITID]]</f>
        <v>434672</v>
      </c>
      <c r="I4164" s="64">
        <f>Table5[[#This Row],[Growth Rate]]</f>
        <v>-5.6092124814264489E-2</v>
      </c>
    </row>
    <row r="4165" spans="1:9" hidden="1">
      <c r="A4165">
        <f>Table19[[#This Row],[UNITID]]</f>
        <v>434672</v>
      </c>
      <c r="B4165" t="str">
        <f>Table19[[#This Row],[OUTCOMES MEASURES]]</f>
        <v>Number of adjusted cohort receiving a certificate at 4 years</v>
      </c>
      <c r="C4165" s="7">
        <f>Table19[[#This Row],[Growth Rate]]</f>
        <v>-0.47761194029850745</v>
      </c>
      <c r="D4165">
        <f>Table20[[#This Row],[UNITID]]</f>
        <v>434672</v>
      </c>
      <c r="E4165" s="7">
        <f>Table20[[#This Row],[Growth Rate]]</f>
        <v>-0.11363636363636363</v>
      </c>
      <c r="F4165">
        <f>Table21[[#This Row],[UNITID]]</f>
        <v>434672</v>
      </c>
      <c r="G4165" s="7">
        <f>Table21[[#This Row],[Growth Rate]]</f>
        <v>1.5769230769230769</v>
      </c>
      <c r="H4165">
        <f>Table5[[#This Row],[UNITID]]</f>
        <v>434672</v>
      </c>
      <c r="I4165" s="7">
        <f>Table5[[#This Row],[Growth Rate]]</f>
        <v>0.12307692307692308</v>
      </c>
    </row>
    <row r="4166" spans="1:9" hidden="1">
      <c r="A4166">
        <f>Table19[[#This Row],[UNITID]]</f>
        <v>434672</v>
      </c>
      <c r="B4166" t="str">
        <f>Table19[[#This Row],[OUTCOMES MEASURES]]</f>
        <v>Number of adjusted cohort receiving an Associate's degree at 4 years</v>
      </c>
      <c r="C4166" s="7">
        <f>Table19[[#This Row],[Growth Rate]]</f>
        <v>4.046242774566474E-2</v>
      </c>
      <c r="D4166">
        <f>Table20[[#This Row],[UNITID]]</f>
        <v>434672</v>
      </c>
      <c r="E4166" s="7">
        <f>Table20[[#This Row],[Growth Rate]]</f>
        <v>0.128</v>
      </c>
      <c r="F4166">
        <f>Table21[[#This Row],[UNITID]]</f>
        <v>434672</v>
      </c>
      <c r="G4166" s="7">
        <f>Table21[[#This Row],[Growth Rate]]</f>
        <v>-0.18604651162790697</v>
      </c>
      <c r="H4166">
        <f>Table5[[#This Row],[UNITID]]</f>
        <v>434672</v>
      </c>
      <c r="I4166" s="7">
        <f>Table5[[#This Row],[Growth Rate]]</f>
        <v>9.3117408906882596E-2</v>
      </c>
    </row>
    <row r="4167" spans="1:9" hidden="1">
      <c r="A4167">
        <f>Table19[[#This Row],[UNITID]]</f>
        <v>434672</v>
      </c>
      <c r="B4167" t="str">
        <f>Table19[[#This Row],[OUTCOMES MEASURES]]</f>
        <v>Number of adjusted cohort receiving a Bachelor's degree at 4 years</v>
      </c>
      <c r="C4167" s="7" t="str">
        <f>Table19[[#This Row],[Growth Rate]]</f>
        <v/>
      </c>
      <c r="D4167">
        <f>Table20[[#This Row],[UNITID]]</f>
        <v>434672</v>
      </c>
      <c r="E4167" s="7" t="str">
        <f>Table20[[#This Row],[Growth Rate]]</f>
        <v/>
      </c>
      <c r="F4167">
        <f>Table21[[#This Row],[UNITID]]</f>
        <v>434672</v>
      </c>
      <c r="G4167" s="7" t="str">
        <f>Table21[[#This Row],[Growth Rate]]</f>
        <v/>
      </c>
      <c r="H4167">
        <f>Table5[[#This Row],[UNITID]]</f>
        <v>434672</v>
      </c>
      <c r="I4167" s="7" t="str">
        <f>Table5[[#This Row],[Growth Rate]]</f>
        <v/>
      </c>
    </row>
    <row r="4168" spans="1:9" hidden="1">
      <c r="A4168">
        <f>Table19[[#This Row],[UNITID]]</f>
        <v>434672</v>
      </c>
      <c r="B4168" s="2" t="str">
        <f>Table19[[#This Row],[OUTCOMES MEASURES]]</f>
        <v>Number of adjusted cohort receiving an award at 4 years</v>
      </c>
      <c r="C4168" s="7">
        <f>Table19[[#This Row],[Growth Rate]]</f>
        <v>-4.3583535108958835E-2</v>
      </c>
      <c r="D4168">
        <f>Table20[[#This Row],[UNITID]]</f>
        <v>434672</v>
      </c>
      <c r="E4168" s="7">
        <f>Table20[[#This Row],[Growth Rate]]</f>
        <v>6.5088757396449703E-2</v>
      </c>
      <c r="F4168">
        <f>Table21[[#This Row],[UNITID]]</f>
        <v>434672</v>
      </c>
      <c r="G4168" s="21">
        <f>Table21[[#This Row],[Growth Rate]]</f>
        <v>4.1493775933609959E-3</v>
      </c>
      <c r="H4168">
        <f>Table5[[#This Row],[UNITID]]</f>
        <v>434672</v>
      </c>
      <c r="I4168" s="7">
        <f>Table5[[#This Row],[Growth Rate]]</f>
        <v>9.9358974358974353E-2</v>
      </c>
    </row>
    <row r="4169" spans="1:9" ht="14.25">
      <c r="A4169" s="63">
        <f>Table19[[#This Row],[UNITID]]</f>
        <v>434672</v>
      </c>
      <c r="B4169" s="148" t="str">
        <f>Table19[[#This Row],[OUTCOMES MEASURES]]</f>
        <v>Percent of adjusted cohort receiving an award at 4 years</v>
      </c>
      <c r="C4169" s="156">
        <f>Table19[[#This Row],[Growth Rate]]</f>
        <v>0.30769230769230771</v>
      </c>
      <c r="D4169">
        <f>Table20[[#This Row],[UNITID]]</f>
        <v>434672</v>
      </c>
      <c r="E4169" s="156">
        <f>Table20[[#This Row],[Growth Rate]]</f>
        <v>0.2</v>
      </c>
      <c r="F4169">
        <f>Table21[[#This Row],[UNITID]]</f>
        <v>434672</v>
      </c>
      <c r="G4169" s="157">
        <f>Table21[[#This Row],[Growth Rate]]</f>
        <v>0.3888888888888889</v>
      </c>
      <c r="H4169">
        <f>Table5[[#This Row],[UNITID]]</f>
        <v>434672</v>
      </c>
      <c r="I4169" s="156">
        <f>Table5[[#This Row],[Growth Rate]]</f>
        <v>8.3333333333333329E-2</v>
      </c>
    </row>
    <row r="4170" spans="1:9" hidden="1">
      <c r="A4170">
        <f>Table19[[#This Row],[UNITID]]</f>
        <v>434672</v>
      </c>
      <c r="B4170" t="str">
        <f>Table19[[#This Row],[OUTCOMES MEASURES]]</f>
        <v>Number of adjusted cohort receiving a certificate at 6 years</v>
      </c>
      <c r="C4170" s="7">
        <f>Table19[[#This Row],[Growth Rate]]</f>
        <v>-0.45945945945945948</v>
      </c>
      <c r="D4170">
        <f>Table20[[#This Row],[UNITID]]</f>
        <v>434672</v>
      </c>
      <c r="E4170" s="7">
        <f>Table20[[#This Row],[Growth Rate]]</f>
        <v>-0.14000000000000001</v>
      </c>
      <c r="F4170">
        <f>Table21[[#This Row],[UNITID]]</f>
        <v>434672</v>
      </c>
      <c r="G4170" s="7">
        <f>Table21[[#This Row],[Growth Rate]]</f>
        <v>1.5555555555555556</v>
      </c>
      <c r="H4170">
        <f>Table5[[#This Row],[UNITID]]</f>
        <v>434672</v>
      </c>
      <c r="I4170" s="7">
        <f>Table5[[#This Row],[Growth Rate]]</f>
        <v>0.20588235294117646</v>
      </c>
    </row>
    <row r="4171" spans="1:9" hidden="1">
      <c r="A4171">
        <f>Table19[[#This Row],[UNITID]]</f>
        <v>434672</v>
      </c>
      <c r="B4171" t="str">
        <f>Table19[[#This Row],[OUTCOMES MEASURES]]</f>
        <v>Number of adjusted cohort receiving an Associate's degree at 6 years</v>
      </c>
      <c r="C4171" s="7">
        <f>Table19[[#This Row],[Growth Rate]]</f>
        <v>-7.847082494969819E-2</v>
      </c>
      <c r="D4171">
        <f>Table20[[#This Row],[UNITID]]</f>
        <v>434672</v>
      </c>
      <c r="E4171" s="7">
        <f>Table20[[#This Row],[Growth Rate]]</f>
        <v>0.15695067264573992</v>
      </c>
      <c r="F4171">
        <f>Table21[[#This Row],[UNITID]]</f>
        <v>434672</v>
      </c>
      <c r="G4171" s="7">
        <f>Table21[[#This Row],[Growth Rate]]</f>
        <v>-0.23076923076923078</v>
      </c>
      <c r="H4171">
        <f>Table5[[#This Row],[UNITID]]</f>
        <v>434672</v>
      </c>
      <c r="I4171" s="7">
        <f>Table5[[#This Row],[Growth Rate]]</f>
        <v>5.5727554179566562E-2</v>
      </c>
    </row>
    <row r="4172" spans="1:9" hidden="1">
      <c r="A4172">
        <f>Table19[[#This Row],[UNITID]]</f>
        <v>434672</v>
      </c>
      <c r="B4172" t="str">
        <f>Table19[[#This Row],[OUTCOMES MEASURES]]</f>
        <v>Number of adjusted cohort receiving a Bachelor's degree at 6 years</v>
      </c>
      <c r="C4172" s="7" t="str">
        <f>Table19[[#This Row],[Growth Rate]]</f>
        <v/>
      </c>
      <c r="D4172">
        <f>Table20[[#This Row],[UNITID]]</f>
        <v>434672</v>
      </c>
      <c r="E4172" s="7" t="str">
        <f>Table20[[#This Row],[Growth Rate]]</f>
        <v/>
      </c>
      <c r="F4172">
        <f>Table21[[#This Row],[UNITID]]</f>
        <v>434672</v>
      </c>
      <c r="G4172" s="7" t="str">
        <f>Table21[[#This Row],[Growth Rate]]</f>
        <v/>
      </c>
      <c r="H4172">
        <f>Table5[[#This Row],[UNITID]]</f>
        <v>434672</v>
      </c>
      <c r="I4172" s="7" t="str">
        <f>Table5[[#This Row],[Growth Rate]]</f>
        <v/>
      </c>
    </row>
    <row r="4173" spans="1:9" hidden="1">
      <c r="A4173">
        <f>Table19[[#This Row],[UNITID]]</f>
        <v>434672</v>
      </c>
      <c r="B4173" s="2" t="str">
        <f>Table19[[#This Row],[OUTCOMES MEASURES]]</f>
        <v>Number of adjusted cohort receiving an award at 6 years</v>
      </c>
      <c r="C4173" s="7">
        <f>Table19[[#This Row],[Growth Rate]]</f>
        <v>-0.12784588441330999</v>
      </c>
      <c r="D4173">
        <f>Table20[[#This Row],[UNITID]]</f>
        <v>434672</v>
      </c>
      <c r="E4173" s="7">
        <f>Table20[[#This Row],[Growth Rate]]</f>
        <v>0.10256410256410256</v>
      </c>
      <c r="F4173">
        <f>Table21[[#This Row],[UNITID]]</f>
        <v>434672</v>
      </c>
      <c r="G4173" s="21">
        <f>Table21[[#This Row],[Growth Rate]]</f>
        <v>-6.2717770034843204E-2</v>
      </c>
      <c r="H4173">
        <f>Table5[[#This Row],[UNITID]]</f>
        <v>434672</v>
      </c>
      <c r="I4173" s="7">
        <f>Table5[[#This Row],[Growth Rate]]</f>
        <v>8.1841432225063945E-2</v>
      </c>
    </row>
    <row r="4174" spans="1:9" ht="14.25">
      <c r="A4174" s="63">
        <f>Table19[[#This Row],[UNITID]]</f>
        <v>434672</v>
      </c>
      <c r="B4174" s="148" t="str">
        <f>Table19[[#This Row],[OUTCOMES MEASURES]]</f>
        <v>Percent of adjusted cohort receiving an award at 6 years</v>
      </c>
      <c r="C4174" s="156">
        <f>Table19[[#This Row],[Growth Rate]]</f>
        <v>0.10526315789473684</v>
      </c>
      <c r="D4174">
        <f>Table20[[#This Row],[UNITID]]</f>
        <v>434672</v>
      </c>
      <c r="E4174" s="156">
        <f>Table20[[#This Row],[Growth Rate]]</f>
        <v>0.2857142857142857</v>
      </c>
      <c r="F4174">
        <f>Table21[[#This Row],[UNITID]]</f>
        <v>434672</v>
      </c>
      <c r="G4174" s="157">
        <f>Table21[[#This Row],[Growth Rate]]</f>
        <v>0.27272727272727271</v>
      </c>
      <c r="H4174">
        <f>Table5[[#This Row],[UNITID]]</f>
        <v>434672</v>
      </c>
      <c r="I4174" s="156">
        <f>Table5[[#This Row],[Growth Rate]]</f>
        <v>0.13333333333333333</v>
      </c>
    </row>
    <row r="4175" spans="1:9" hidden="1">
      <c r="A4175">
        <f>Table19[[#This Row],[UNITID]]</f>
        <v>434672</v>
      </c>
      <c r="B4175" t="str">
        <f>Table19[[#This Row],[OUTCOMES MEASURES]]</f>
        <v>Number of adjusted cohort receiving a certificate at 8 years</v>
      </c>
      <c r="C4175" s="7">
        <f>Table19[[#This Row],[Growth Rate]]</f>
        <v>-0.42666666666666669</v>
      </c>
      <c r="D4175">
        <f>Table20[[#This Row],[UNITID]]</f>
        <v>434672</v>
      </c>
      <c r="E4175" s="7">
        <f>Table20[[#This Row],[Growth Rate]]</f>
        <v>-0.13559322033898305</v>
      </c>
      <c r="F4175">
        <f>Table21[[#This Row],[UNITID]]</f>
        <v>434672</v>
      </c>
      <c r="G4175" s="7">
        <f>Table21[[#This Row],[Growth Rate]]</f>
        <v>1.4814814814814814</v>
      </c>
      <c r="H4175">
        <f>Table5[[#This Row],[UNITID]]</f>
        <v>434672</v>
      </c>
      <c r="I4175" s="7">
        <f>Table5[[#This Row],[Growth Rate]]</f>
        <v>0.2318840579710145</v>
      </c>
    </row>
    <row r="4176" spans="1:9" hidden="1">
      <c r="A4176">
        <f>Table19[[#This Row],[UNITID]]</f>
        <v>434672</v>
      </c>
      <c r="B4176" t="str">
        <f>Table19[[#This Row],[OUTCOMES MEASURES]]</f>
        <v>Number of adjusted cohort receiving an Associate's degree at 8 years</v>
      </c>
      <c r="C4176" s="7">
        <f>Table19[[#This Row],[Growth Rate]]</f>
        <v>-9.9277978339350176E-2</v>
      </c>
      <c r="D4176">
        <f>Table20[[#This Row],[UNITID]]</f>
        <v>434672</v>
      </c>
      <c r="E4176" s="7">
        <f>Table20[[#This Row],[Growth Rate]]</f>
        <v>0.12681159420289856</v>
      </c>
      <c r="F4176">
        <f>Table21[[#This Row],[UNITID]]</f>
        <v>434672</v>
      </c>
      <c r="G4176" s="7">
        <f>Table21[[#This Row],[Growth Rate]]</f>
        <v>-0.23776223776223776</v>
      </c>
      <c r="H4176">
        <f>Table5[[#This Row],[UNITID]]</f>
        <v>434672</v>
      </c>
      <c r="I4176" s="7">
        <f>Table5[[#This Row],[Growth Rate]]</f>
        <v>2.2284122562674095E-2</v>
      </c>
    </row>
    <row r="4177" spans="1:9" hidden="1">
      <c r="A4177">
        <f>Table19[[#This Row],[UNITID]]</f>
        <v>434672</v>
      </c>
      <c r="B4177" t="str">
        <f>Table19[[#This Row],[OUTCOMES MEASURES]]</f>
        <v>Number of adjusted cohort receiving a Bachelor's degree at 8 years</v>
      </c>
      <c r="C4177" s="7" t="str">
        <f>Table19[[#This Row],[Growth Rate]]</f>
        <v/>
      </c>
      <c r="D4177">
        <f>Table20[[#This Row],[UNITID]]</f>
        <v>434672</v>
      </c>
      <c r="E4177" s="7" t="str">
        <f>Table20[[#This Row],[Growth Rate]]</f>
        <v/>
      </c>
      <c r="F4177">
        <f>Table21[[#This Row],[UNITID]]</f>
        <v>434672</v>
      </c>
      <c r="G4177" s="7" t="str">
        <f>Table21[[#This Row],[Growth Rate]]</f>
        <v/>
      </c>
      <c r="H4177">
        <f>Table5[[#This Row],[UNITID]]</f>
        <v>434672</v>
      </c>
      <c r="I4177" s="7" t="str">
        <f>Table5[[#This Row],[Growth Rate]]</f>
        <v/>
      </c>
    </row>
    <row r="4178" spans="1:9" hidden="1">
      <c r="A4178">
        <f>Table19[[#This Row],[UNITID]]</f>
        <v>434672</v>
      </c>
      <c r="B4178" t="str">
        <f>Table19[[#This Row],[OUTCOMES MEASURES]]</f>
        <v>Number of adjusted cohort receiving an award at 8 years</v>
      </c>
      <c r="C4178" s="7">
        <f>Table19[[#This Row],[Growth Rate]]</f>
        <v>-0.13831478537360889</v>
      </c>
      <c r="D4178">
        <f>Table20[[#This Row],[UNITID]]</f>
        <v>434672</v>
      </c>
      <c r="E4178" s="7">
        <f>Table20[[#This Row],[Growth Rate]]</f>
        <v>8.0597014925373134E-2</v>
      </c>
      <c r="F4178">
        <f>Table21[[#This Row],[UNITID]]</f>
        <v>434672</v>
      </c>
      <c r="G4178" s="7">
        <f>Table21[[#This Row],[Growth Rate]]</f>
        <v>-8.9456869009584661E-2</v>
      </c>
      <c r="H4178">
        <f>Table5[[#This Row],[UNITID]]</f>
        <v>434672</v>
      </c>
      <c r="I4178" s="7">
        <f>Table5[[#This Row],[Growth Rate]]</f>
        <v>5.6074766355140186E-2</v>
      </c>
    </row>
    <row r="4179" spans="1:9" hidden="1">
      <c r="A4179">
        <f>Table19[[#This Row],[UNITID]]</f>
        <v>434672</v>
      </c>
      <c r="B4179" t="str">
        <f>Table19[[#This Row],[OUTCOMES MEASURES]]</f>
        <v>Number of adjusted cohort still enrolled at your institution at 8 years</v>
      </c>
      <c r="C4179" s="7">
        <f>Table19[[#This Row],[Growth Rate]]</f>
        <v>-0.33628318584070799</v>
      </c>
      <c r="D4179">
        <f>Table20[[#This Row],[UNITID]]</f>
        <v>434672</v>
      </c>
      <c r="E4179" s="7">
        <f>Table20[[#This Row],[Growth Rate]]</f>
        <v>-0.2129032258064516</v>
      </c>
      <c r="F4179">
        <f>Table21[[#This Row],[UNITID]]</f>
        <v>434672</v>
      </c>
      <c r="G4179" s="7">
        <f>Table21[[#This Row],[Growth Rate]]</f>
        <v>-0.26470588235294118</v>
      </c>
      <c r="H4179">
        <f>Table5[[#This Row],[UNITID]]</f>
        <v>434672</v>
      </c>
      <c r="I4179" s="7">
        <f>Table5[[#This Row],[Growth Rate]]</f>
        <v>-0.10204081632653061</v>
      </c>
    </row>
    <row r="4180" spans="1:9" hidden="1">
      <c r="A4180">
        <f>Table19[[#This Row],[UNITID]]</f>
        <v>434672</v>
      </c>
      <c r="B4180" t="str">
        <f>Table19[[#This Row],[OUTCOMES MEASURES]]</f>
        <v>Number of adjusted cohort who enrolled subsequently at another institution at 8 years</v>
      </c>
      <c r="C4180" s="7">
        <f>Table19[[#This Row],[Growth Rate]]</f>
        <v>-0.22500000000000001</v>
      </c>
      <c r="D4180">
        <f>Table20[[#This Row],[UNITID]]</f>
        <v>434672</v>
      </c>
      <c r="E4180" s="7">
        <f>Table20[[#This Row],[Growth Rate]]</f>
        <v>-2.9045643153526972E-2</v>
      </c>
      <c r="F4180">
        <f>Table21[[#This Row],[UNITID]]</f>
        <v>434672</v>
      </c>
      <c r="G4180" s="7">
        <f>Table21[[#This Row],[Growth Rate]]</f>
        <v>-0.40295748613678373</v>
      </c>
      <c r="H4180">
        <f>Table5[[#This Row],[UNITID]]</f>
        <v>434672</v>
      </c>
      <c r="I4180" s="7">
        <f>Table5[[#This Row],[Growth Rate]]</f>
        <v>-4.4591246903385631E-2</v>
      </c>
    </row>
    <row r="4181" spans="1:9" hidden="1">
      <c r="A4181">
        <f>Table19[[#This Row],[UNITID]]</f>
        <v>434672</v>
      </c>
      <c r="B4181" s="2" t="str">
        <f>Table19[[#This Row],[OUTCOMES MEASURES]]</f>
        <v>Number of adjusted cohort whose subsequent enrollment status is unknown at 8 years</v>
      </c>
      <c r="C4181" s="8">
        <f>Table19[[#This Row],[Growth Rate]]</f>
        <v>-0.27786144578313254</v>
      </c>
      <c r="D4181">
        <f>Table20[[#This Row],[UNITID]]</f>
        <v>434672</v>
      </c>
      <c r="E4181" s="7">
        <f>Table20[[#This Row],[Growth Rate]]</f>
        <v>-0.18950177935943061</v>
      </c>
      <c r="F4181">
        <f>Table21[[#This Row],[UNITID]]</f>
        <v>434672</v>
      </c>
      <c r="G4181" s="7">
        <f>Table21[[#This Row],[Growth Rate]]</f>
        <v>-0.19385342789598109</v>
      </c>
      <c r="H4181">
        <f>Table5[[#This Row],[UNITID]]</f>
        <v>434672</v>
      </c>
      <c r="I4181" s="7">
        <f>Table5[[#This Row],[Growth Rate]]</f>
        <v>-0.11553784860557768</v>
      </c>
    </row>
    <row r="4182" spans="1:9" hidden="1">
      <c r="A4182">
        <f>Table19[[#This Row],[UNITID]]</f>
        <v>434672</v>
      </c>
      <c r="B4182" s="2" t="str">
        <f>Table19[[#This Row],[OUTCOMES MEASURES]]</f>
        <v>Number of adjusted cohort who did not receive an award from your institution at 8 years</v>
      </c>
      <c r="C4182" s="7">
        <f>Table19[[#This Row],[Growth Rate]]</f>
        <v>-0.25891028267103644</v>
      </c>
      <c r="D4182">
        <f>Table20[[#This Row],[UNITID]]</f>
        <v>434672</v>
      </c>
      <c r="E4182" s="7">
        <f>Table20[[#This Row],[Growth Rate]]</f>
        <v>-0.14463914463914465</v>
      </c>
      <c r="F4182">
        <f>Table21[[#This Row],[UNITID]]</f>
        <v>434672</v>
      </c>
      <c r="G4182" s="21">
        <f>Table21[[#This Row],[Growth Rate]]</f>
        <v>-0.30961923847695388</v>
      </c>
      <c r="H4182">
        <f>Table5[[#This Row],[UNITID]]</f>
        <v>434672</v>
      </c>
      <c r="I4182" s="7">
        <f>Table5[[#This Row],[Growth Rate]]</f>
        <v>-7.729681978798586E-2</v>
      </c>
    </row>
    <row r="4183" spans="1:9" ht="14.25">
      <c r="A4183" s="63">
        <f>Table19[[#This Row],[UNITID]]</f>
        <v>434672</v>
      </c>
      <c r="B4183" s="148" t="str">
        <f>Table19[[#This Row],[OUTCOMES MEASURES]]</f>
        <v>Percent of adjusted cohort receiving an award at 8 years</v>
      </c>
      <c r="C4183" s="156">
        <f>Table19[[#This Row],[Growth Rate]]</f>
        <v>0.15</v>
      </c>
      <c r="D4183">
        <f>Table20[[#This Row],[UNITID]]</f>
        <v>434672</v>
      </c>
      <c r="E4183" s="156">
        <f>Table20[[#This Row],[Growth Rate]]</f>
        <v>0.22222222222222221</v>
      </c>
      <c r="F4183">
        <f>Table21[[#This Row],[UNITID]]</f>
        <v>434672</v>
      </c>
      <c r="G4183" s="157">
        <f>Table21[[#This Row],[Growth Rate]]</f>
        <v>0.20833333333333334</v>
      </c>
      <c r="H4183">
        <f>Table5[[#This Row],[UNITID]]</f>
        <v>434672</v>
      </c>
      <c r="I4183" s="156">
        <f>Table5[[#This Row],[Growth Rate]]</f>
        <v>0.125</v>
      </c>
    </row>
    <row r="4184" spans="1:9" hidden="1">
      <c r="A4184">
        <f>Table19[[#This Row],[UNITID]]</f>
        <v>434672</v>
      </c>
      <c r="B4184" s="2" t="str">
        <f>Table19[[#This Row],[OUTCOMES MEASURES]]</f>
        <v>Percent of adjusted cohort still or subsequently enrolled at 8 years</v>
      </c>
      <c r="C4184" s="8">
        <f>Table19[[#This Row],[Growth Rate]]</f>
        <v>0</v>
      </c>
      <c r="D4184">
        <f>Table20[[#This Row],[UNITID]]</f>
        <v>434672</v>
      </c>
      <c r="E4184" s="7">
        <f>Table20[[#This Row],[Growth Rate]]</f>
        <v>0.1</v>
      </c>
      <c r="F4184">
        <f>Table21[[#This Row],[UNITID]]</f>
        <v>434672</v>
      </c>
      <c r="G4184" s="21">
        <f>Table21[[#This Row],[Growth Rate]]</f>
        <v>-0.18181818181818182</v>
      </c>
      <c r="H4184">
        <f>Table5[[#This Row],[UNITID]]</f>
        <v>434672</v>
      </c>
      <c r="I4184" s="7">
        <f>Table5[[#This Row],[Growth Rate]]</f>
        <v>0</v>
      </c>
    </row>
    <row r="4185" spans="1:9" ht="14.25">
      <c r="A4185" s="63">
        <f>Table19[[#This Row],[UNITID]]</f>
        <v>434672</v>
      </c>
      <c r="B4185" s="148" t="str">
        <f>Table19[[#This Row],[OUTCOMES MEASURES]]</f>
        <v>Percent of adjusted cohort still enrolled at your institution at 8 years</v>
      </c>
      <c r="C4185" s="156">
        <f>Table19[[#This Row],[Growth Rate]]</f>
        <v>-0.25</v>
      </c>
      <c r="D4185">
        <f>Table20[[#This Row],[UNITID]]</f>
        <v>434672</v>
      </c>
      <c r="E4185" s="156">
        <f>Table20[[#This Row],[Growth Rate]]</f>
        <v>0</v>
      </c>
      <c r="F4185">
        <f>Table21[[#This Row],[UNITID]]</f>
        <v>434672</v>
      </c>
      <c r="G4185" s="158">
        <f>Table21[[#This Row],[Growth Rate]]</f>
        <v>0</v>
      </c>
      <c r="H4185">
        <f>Table5[[#This Row],[UNITID]]</f>
        <v>434672</v>
      </c>
      <c r="I4185" s="156">
        <f>Table5[[#This Row],[Growth Rate]]</f>
        <v>0</v>
      </c>
    </row>
    <row r="4186" spans="1:9" ht="14.25">
      <c r="A4186" s="63">
        <f>Table19[[#This Row],[UNITID]]</f>
        <v>434672</v>
      </c>
      <c r="B4186" s="148" t="str">
        <f>Table19[[#This Row],[OUTCOMES MEASURES]]</f>
        <v>Percent of adjusted cohort enrolled subsequently at another institution at 8 years</v>
      </c>
      <c r="C4186" s="156">
        <f>Table19[[#This Row],[Growth Rate]]</f>
        <v>0</v>
      </c>
      <c r="D4186">
        <f>Table20[[#This Row],[UNITID]]</f>
        <v>434672</v>
      </c>
      <c r="E4186" s="64">
        <f>Table20[[#This Row],[Growth Rate]]</f>
        <v>0.11538461538461539</v>
      </c>
      <c r="F4186">
        <f>Table21[[#This Row],[UNITID]]</f>
        <v>434672</v>
      </c>
      <c r="G4186" s="158">
        <f>Table21[[#This Row],[Growth Rate]]</f>
        <v>-0.1951219512195122</v>
      </c>
      <c r="H4186">
        <f>Table5[[#This Row],[UNITID]]</f>
        <v>434672</v>
      </c>
      <c r="I4186" s="64">
        <f>Table5[[#This Row],[Growth Rate]]</f>
        <v>2.2222222222222223E-2</v>
      </c>
    </row>
    <row r="4187" spans="1:9" hidden="1">
      <c r="A4187">
        <f>Table19[[#This Row],[UNITID]]</f>
        <v>434672</v>
      </c>
      <c r="B4187" s="2" t="str">
        <f>Table19[[#This Row],[OUTCOMES MEASURES]]</f>
        <v>Percent of adjusted cohort enrollment status unknown at 8 years</v>
      </c>
      <c r="C4187" s="8">
        <f>Table19[[#This Row],[Growth Rate]]</f>
        <v>-4.6511627906976744E-2</v>
      </c>
      <c r="D4187">
        <f>Table20[[#This Row],[UNITID]]</f>
        <v>434672</v>
      </c>
      <c r="E4187" s="8">
        <f>Table20[[#This Row],[Growth Rate]]</f>
        <v>-8.1967213114754092E-2</v>
      </c>
      <c r="F4187">
        <f>Table21[[#This Row],[UNITID]]</f>
        <v>434672</v>
      </c>
      <c r="G4187" s="8">
        <f>Table21[[#This Row],[Growth Rate]]</f>
        <v>9.375E-2</v>
      </c>
      <c r="H4187">
        <f>Table5[[#This Row],[UNITID]]</f>
        <v>434672</v>
      </c>
      <c r="I4187" s="8">
        <f>Table5[[#This Row],[Growth Rate]]</f>
        <v>-5.4054054054054057E-2</v>
      </c>
    </row>
    <row r="4188" spans="1:9" hidden="1">
      <c r="A4188">
        <f>Table19[[#This Row],[UNITID]]</f>
        <v>434751</v>
      </c>
      <c r="B4188" s="2" t="str">
        <f>Table19[[#This Row],[OUTCOMES MEASURES]]</f>
        <v>First-Time, Full-Time Cohort</v>
      </c>
      <c r="C4188" s="8">
        <f>Table19[[#This Row],[Growth Rate]]</f>
        <v>-0.28125</v>
      </c>
      <c r="D4188">
        <f>Table20[[#This Row],[UNITID]]</f>
        <v>434751</v>
      </c>
      <c r="E4188" s="8">
        <f>Table20[[#This Row],[Growth Rate]]</f>
        <v>0.66666666666666663</v>
      </c>
      <c r="F4188">
        <f>Table21[[#This Row],[UNITID]]</f>
        <v>434751</v>
      </c>
      <c r="G4188" s="8">
        <f>Table21[[#This Row],[Growth Rate]]</f>
        <v>1.7619047619047619</v>
      </c>
      <c r="H4188">
        <f>Table5[[#This Row],[UNITID]]</f>
        <v>434751</v>
      </c>
      <c r="I4188" s="8">
        <f>Table5[[#This Row],[Growth Rate]]</f>
        <v>3.5</v>
      </c>
    </row>
    <row r="4189" spans="1:9" hidden="1">
      <c r="A4189">
        <f>Table19[[#This Row],[UNITID]]</f>
        <v>434751</v>
      </c>
      <c r="B4189" t="str">
        <f>Table19[[#This Row],[OUTCOMES MEASURES]]</f>
        <v>Exclusions to cohort</v>
      </c>
      <c r="C4189" s="7" t="str">
        <f>Table19[[#This Row],[Growth Rate]]</f>
        <v/>
      </c>
      <c r="D4189">
        <f>Table20[[#This Row],[UNITID]]</f>
        <v>434751</v>
      </c>
      <c r="E4189" s="7" t="str">
        <f>Table20[[#This Row],[Growth Rate]]</f>
        <v/>
      </c>
      <c r="F4189">
        <f>Table21[[#This Row],[UNITID]]</f>
        <v>434751</v>
      </c>
      <c r="G4189" s="7" t="str">
        <f>Table21[[#This Row],[Growth Rate]]</f>
        <v/>
      </c>
      <c r="H4189">
        <f>Table5[[#This Row],[UNITID]]</f>
        <v>434751</v>
      </c>
      <c r="I4189" s="7" t="str">
        <f>Table5[[#This Row],[Growth Rate]]</f>
        <v/>
      </c>
    </row>
    <row r="4190" spans="1:9" ht="14.25">
      <c r="A4190" s="63">
        <f>Table19[[#This Row],[UNITID]]</f>
        <v>434751</v>
      </c>
      <c r="B4190" s="63" t="str">
        <f>Table19[[#This Row],[OUTCOMES MEASURES]]</f>
        <v>Adjusted cohort</v>
      </c>
      <c r="C4190" s="64">
        <f>Table19[[#This Row],[Growth Rate]]</f>
        <v>-0.28125</v>
      </c>
      <c r="D4190">
        <f>Table20[[#This Row],[UNITID]]</f>
        <v>434751</v>
      </c>
      <c r="E4190" s="64">
        <f>Table20[[#This Row],[Growth Rate]]</f>
        <v>0.66666666666666663</v>
      </c>
      <c r="F4190">
        <f>Table21[[#This Row],[UNITID]]</f>
        <v>434751</v>
      </c>
      <c r="G4190" s="155">
        <f>Table21[[#This Row],[Growth Rate]]</f>
        <v>1.7619047619047619</v>
      </c>
      <c r="H4190">
        <f>Table5[[#This Row],[UNITID]]</f>
        <v>434751</v>
      </c>
      <c r="I4190" s="64">
        <f>Table5[[#This Row],[Growth Rate]]</f>
        <v>3.5</v>
      </c>
    </row>
    <row r="4191" spans="1:9" hidden="1">
      <c r="A4191">
        <f>Table19[[#This Row],[UNITID]]</f>
        <v>434751</v>
      </c>
      <c r="B4191" t="str">
        <f>Table19[[#This Row],[OUTCOMES MEASURES]]</f>
        <v>Number of adjusted cohort receiving a certificate at 4 years</v>
      </c>
      <c r="C4191" s="7" t="str">
        <f>Table19[[#This Row],[Growth Rate]]</f>
        <v/>
      </c>
      <c r="D4191">
        <f>Table20[[#This Row],[UNITID]]</f>
        <v>434751</v>
      </c>
      <c r="E4191" s="7" t="str">
        <f>Table20[[#This Row],[Growth Rate]]</f>
        <v/>
      </c>
      <c r="F4191">
        <f>Table21[[#This Row],[UNITID]]</f>
        <v>434751</v>
      </c>
      <c r="G4191" s="7" t="str">
        <f>Table21[[#This Row],[Growth Rate]]</f>
        <v/>
      </c>
      <c r="H4191">
        <f>Table5[[#This Row],[UNITID]]</f>
        <v>434751</v>
      </c>
      <c r="I4191" s="7" t="str">
        <f>Table5[[#This Row],[Growth Rate]]</f>
        <v/>
      </c>
    </row>
    <row r="4192" spans="1:9" hidden="1">
      <c r="A4192">
        <f>Table19[[#This Row],[UNITID]]</f>
        <v>434751</v>
      </c>
      <c r="B4192" t="str">
        <f>Table19[[#This Row],[OUTCOMES MEASURES]]</f>
        <v>Number of adjusted cohort receiving an Associate's degree at 4 years</v>
      </c>
      <c r="C4192" s="7">
        <f>Table19[[#This Row],[Growth Rate]]</f>
        <v>-0.66666666666666663</v>
      </c>
      <c r="D4192">
        <f>Table20[[#This Row],[UNITID]]</f>
        <v>434751</v>
      </c>
      <c r="E4192" s="7" t="str">
        <f>Table20[[#This Row],[Growth Rate]]</f>
        <v/>
      </c>
      <c r="F4192">
        <f>Table21[[#This Row],[UNITID]]</f>
        <v>434751</v>
      </c>
      <c r="G4192" s="7">
        <f>Table21[[#This Row],[Growth Rate]]</f>
        <v>18</v>
      </c>
      <c r="H4192">
        <f>Table5[[#This Row],[UNITID]]</f>
        <v>434751</v>
      </c>
      <c r="I4192" s="7" t="str">
        <f>Table5[[#This Row],[Growth Rate]]</f>
        <v/>
      </c>
    </row>
    <row r="4193" spans="1:9" hidden="1">
      <c r="A4193">
        <f>Table19[[#This Row],[UNITID]]</f>
        <v>434751</v>
      </c>
      <c r="B4193" t="str">
        <f>Table19[[#This Row],[OUTCOMES MEASURES]]</f>
        <v>Number of adjusted cohort receiving a Bachelor's degree at 4 years</v>
      </c>
      <c r="C4193" s="7" t="str">
        <f>Table19[[#This Row],[Growth Rate]]</f>
        <v/>
      </c>
      <c r="D4193">
        <f>Table20[[#This Row],[UNITID]]</f>
        <v>434751</v>
      </c>
      <c r="E4193" s="7" t="str">
        <f>Table20[[#This Row],[Growth Rate]]</f>
        <v/>
      </c>
      <c r="F4193">
        <f>Table21[[#This Row],[UNITID]]</f>
        <v>434751</v>
      </c>
      <c r="G4193" s="7" t="str">
        <f>Table21[[#This Row],[Growth Rate]]</f>
        <v/>
      </c>
      <c r="H4193">
        <f>Table5[[#This Row],[UNITID]]</f>
        <v>434751</v>
      </c>
      <c r="I4193" s="7" t="str">
        <f>Table5[[#This Row],[Growth Rate]]</f>
        <v/>
      </c>
    </row>
    <row r="4194" spans="1:9" hidden="1">
      <c r="A4194">
        <f>Table19[[#This Row],[UNITID]]</f>
        <v>434751</v>
      </c>
      <c r="B4194" s="2" t="str">
        <f>Table19[[#This Row],[OUTCOMES MEASURES]]</f>
        <v>Number of adjusted cohort receiving an award at 4 years</v>
      </c>
      <c r="C4194" s="7">
        <f>Table19[[#This Row],[Growth Rate]]</f>
        <v>-0.66666666666666663</v>
      </c>
      <c r="D4194">
        <f>Table20[[#This Row],[UNITID]]</f>
        <v>434751</v>
      </c>
      <c r="E4194" s="7" t="str">
        <f>Table20[[#This Row],[Growth Rate]]</f>
        <v/>
      </c>
      <c r="F4194">
        <f>Table21[[#This Row],[UNITID]]</f>
        <v>434751</v>
      </c>
      <c r="G4194" s="21">
        <f>Table21[[#This Row],[Growth Rate]]</f>
        <v>18</v>
      </c>
      <c r="H4194">
        <f>Table5[[#This Row],[UNITID]]</f>
        <v>434751</v>
      </c>
      <c r="I4194" s="7" t="str">
        <f>Table5[[#This Row],[Growth Rate]]</f>
        <v/>
      </c>
    </row>
    <row r="4195" spans="1:9" ht="14.25">
      <c r="A4195" s="63">
        <f>Table19[[#This Row],[UNITID]]</f>
        <v>434751</v>
      </c>
      <c r="B4195" s="148" t="str">
        <f>Table19[[#This Row],[OUTCOMES MEASURES]]</f>
        <v>Percent of adjusted cohort receiving an award at 4 years</v>
      </c>
      <c r="C4195" s="156">
        <f>Table19[[#This Row],[Growth Rate]]</f>
        <v>-0.52631578947368418</v>
      </c>
      <c r="D4195">
        <f>Table20[[#This Row],[UNITID]]</f>
        <v>434751</v>
      </c>
      <c r="E4195" s="156" t="str">
        <f>Table20[[#This Row],[Growth Rate]]</f>
        <v/>
      </c>
      <c r="F4195">
        <f>Table21[[#This Row],[UNITID]]</f>
        <v>434751</v>
      </c>
      <c r="G4195" s="157">
        <f>Table21[[#This Row],[Growth Rate]]</f>
        <v>5.6</v>
      </c>
      <c r="H4195">
        <f>Table5[[#This Row],[UNITID]]</f>
        <v>434751</v>
      </c>
      <c r="I4195" s="156" t="str">
        <f>Table5[[#This Row],[Growth Rate]]</f>
        <v/>
      </c>
    </row>
    <row r="4196" spans="1:9" hidden="1">
      <c r="A4196">
        <f>Table19[[#This Row],[UNITID]]</f>
        <v>434751</v>
      </c>
      <c r="B4196" t="str">
        <f>Table19[[#This Row],[OUTCOMES MEASURES]]</f>
        <v>Number of adjusted cohort receiving a certificate at 6 years</v>
      </c>
      <c r="C4196" s="7" t="str">
        <f>Table19[[#This Row],[Growth Rate]]</f>
        <v/>
      </c>
      <c r="D4196">
        <f>Table20[[#This Row],[UNITID]]</f>
        <v>434751</v>
      </c>
      <c r="E4196" s="7" t="str">
        <f>Table20[[#This Row],[Growth Rate]]</f>
        <v/>
      </c>
      <c r="F4196">
        <f>Table21[[#This Row],[UNITID]]</f>
        <v>434751</v>
      </c>
      <c r="G4196" s="7" t="str">
        <f>Table21[[#This Row],[Growth Rate]]</f>
        <v/>
      </c>
      <c r="H4196">
        <f>Table5[[#This Row],[UNITID]]</f>
        <v>434751</v>
      </c>
      <c r="I4196" s="7" t="str">
        <f>Table5[[#This Row],[Growth Rate]]</f>
        <v/>
      </c>
    </row>
    <row r="4197" spans="1:9" hidden="1">
      <c r="A4197">
        <f>Table19[[#This Row],[UNITID]]</f>
        <v>434751</v>
      </c>
      <c r="B4197" t="str">
        <f>Table19[[#This Row],[OUTCOMES MEASURES]]</f>
        <v>Number of adjusted cohort receiving an Associate's degree at 6 years</v>
      </c>
      <c r="C4197" s="7">
        <f>Table19[[#This Row],[Growth Rate]]</f>
        <v>-0.66666666666666663</v>
      </c>
      <c r="D4197">
        <f>Table20[[#This Row],[UNITID]]</f>
        <v>434751</v>
      </c>
      <c r="E4197" s="7">
        <f>Table20[[#This Row],[Growth Rate]]</f>
        <v>-1</v>
      </c>
      <c r="F4197">
        <f>Table21[[#This Row],[UNITID]]</f>
        <v>434751</v>
      </c>
      <c r="G4197" s="7">
        <f>Table21[[#This Row],[Growth Rate]]</f>
        <v>19</v>
      </c>
      <c r="H4197">
        <f>Table5[[#This Row],[UNITID]]</f>
        <v>434751</v>
      </c>
      <c r="I4197" s="7" t="str">
        <f>Table5[[#This Row],[Growth Rate]]</f>
        <v/>
      </c>
    </row>
    <row r="4198" spans="1:9" hidden="1">
      <c r="A4198">
        <f>Table19[[#This Row],[UNITID]]</f>
        <v>434751</v>
      </c>
      <c r="B4198" t="str">
        <f>Table19[[#This Row],[OUTCOMES MEASURES]]</f>
        <v>Number of adjusted cohort receiving a Bachelor's degree at 6 years</v>
      </c>
      <c r="C4198" s="7" t="str">
        <f>Table19[[#This Row],[Growth Rate]]</f>
        <v/>
      </c>
      <c r="D4198">
        <f>Table20[[#This Row],[UNITID]]</f>
        <v>434751</v>
      </c>
      <c r="E4198" s="7" t="str">
        <f>Table20[[#This Row],[Growth Rate]]</f>
        <v/>
      </c>
      <c r="F4198">
        <f>Table21[[#This Row],[UNITID]]</f>
        <v>434751</v>
      </c>
      <c r="G4198" s="7" t="str">
        <f>Table21[[#This Row],[Growth Rate]]</f>
        <v/>
      </c>
      <c r="H4198">
        <f>Table5[[#This Row],[UNITID]]</f>
        <v>434751</v>
      </c>
      <c r="I4198" s="7" t="str">
        <f>Table5[[#This Row],[Growth Rate]]</f>
        <v/>
      </c>
    </row>
    <row r="4199" spans="1:9" hidden="1">
      <c r="A4199">
        <f>Table19[[#This Row],[UNITID]]</f>
        <v>434751</v>
      </c>
      <c r="B4199" s="2" t="str">
        <f>Table19[[#This Row],[OUTCOMES MEASURES]]</f>
        <v>Number of adjusted cohort receiving an award at 6 years</v>
      </c>
      <c r="C4199" s="7">
        <f>Table19[[#This Row],[Growth Rate]]</f>
        <v>-0.66666666666666663</v>
      </c>
      <c r="D4199">
        <f>Table20[[#This Row],[UNITID]]</f>
        <v>434751</v>
      </c>
      <c r="E4199" s="7">
        <f>Table20[[#This Row],[Growth Rate]]</f>
        <v>-1</v>
      </c>
      <c r="F4199">
        <f>Table21[[#This Row],[UNITID]]</f>
        <v>434751</v>
      </c>
      <c r="G4199" s="21">
        <f>Table21[[#This Row],[Growth Rate]]</f>
        <v>19</v>
      </c>
      <c r="H4199">
        <f>Table5[[#This Row],[UNITID]]</f>
        <v>434751</v>
      </c>
      <c r="I4199" s="7" t="str">
        <f>Table5[[#This Row],[Growth Rate]]</f>
        <v/>
      </c>
    </row>
    <row r="4200" spans="1:9" ht="14.25">
      <c r="A4200" s="63">
        <f>Table19[[#This Row],[UNITID]]</f>
        <v>434751</v>
      </c>
      <c r="B4200" s="148" t="str">
        <f>Table19[[#This Row],[OUTCOMES MEASURES]]</f>
        <v>Percent of adjusted cohort receiving an award at 6 years</v>
      </c>
      <c r="C4200" s="156">
        <f>Table19[[#This Row],[Growth Rate]]</f>
        <v>-0.52631578947368418</v>
      </c>
      <c r="D4200">
        <f>Table20[[#This Row],[UNITID]]</f>
        <v>434751</v>
      </c>
      <c r="E4200" s="156">
        <f>Table20[[#This Row],[Growth Rate]]</f>
        <v>-1</v>
      </c>
      <c r="F4200">
        <f>Table21[[#This Row],[UNITID]]</f>
        <v>434751</v>
      </c>
      <c r="G4200" s="157">
        <f>Table21[[#This Row],[Growth Rate]]</f>
        <v>5.8</v>
      </c>
      <c r="H4200">
        <f>Table5[[#This Row],[UNITID]]</f>
        <v>434751</v>
      </c>
      <c r="I4200" s="156" t="str">
        <f>Table5[[#This Row],[Growth Rate]]</f>
        <v/>
      </c>
    </row>
    <row r="4201" spans="1:9" hidden="1">
      <c r="A4201">
        <f>Table19[[#This Row],[UNITID]]</f>
        <v>434751</v>
      </c>
      <c r="B4201" t="str">
        <f>Table19[[#This Row],[OUTCOMES MEASURES]]</f>
        <v>Number of adjusted cohort receiving a certificate at 8 years</v>
      </c>
      <c r="C4201" s="7" t="str">
        <f>Table19[[#This Row],[Growth Rate]]</f>
        <v/>
      </c>
      <c r="D4201">
        <f>Table20[[#This Row],[UNITID]]</f>
        <v>434751</v>
      </c>
      <c r="E4201" s="7" t="str">
        <f>Table20[[#This Row],[Growth Rate]]</f>
        <v/>
      </c>
      <c r="F4201">
        <f>Table21[[#This Row],[UNITID]]</f>
        <v>434751</v>
      </c>
      <c r="G4201" s="7" t="str">
        <f>Table21[[#This Row],[Growth Rate]]</f>
        <v/>
      </c>
      <c r="H4201">
        <f>Table5[[#This Row],[UNITID]]</f>
        <v>434751</v>
      </c>
      <c r="I4201" s="7" t="str">
        <f>Table5[[#This Row],[Growth Rate]]</f>
        <v/>
      </c>
    </row>
    <row r="4202" spans="1:9" hidden="1">
      <c r="A4202">
        <f>Table19[[#This Row],[UNITID]]</f>
        <v>434751</v>
      </c>
      <c r="B4202" t="str">
        <f>Table19[[#This Row],[OUTCOMES MEASURES]]</f>
        <v>Number of adjusted cohort receiving an Associate's degree at 8 years</v>
      </c>
      <c r="C4202" s="7">
        <f>Table19[[#This Row],[Growth Rate]]</f>
        <v>-0.75</v>
      </c>
      <c r="D4202">
        <f>Table20[[#This Row],[UNITID]]</f>
        <v>434751</v>
      </c>
      <c r="E4202" s="7">
        <f>Table20[[#This Row],[Growth Rate]]</f>
        <v>-1</v>
      </c>
      <c r="F4202">
        <f>Table21[[#This Row],[UNITID]]</f>
        <v>434751</v>
      </c>
      <c r="G4202" s="7">
        <f>Table21[[#This Row],[Growth Rate]]</f>
        <v>20</v>
      </c>
      <c r="H4202">
        <f>Table5[[#This Row],[UNITID]]</f>
        <v>434751</v>
      </c>
      <c r="I4202" s="7" t="str">
        <f>Table5[[#This Row],[Growth Rate]]</f>
        <v/>
      </c>
    </row>
    <row r="4203" spans="1:9" hidden="1">
      <c r="A4203">
        <f>Table19[[#This Row],[UNITID]]</f>
        <v>434751</v>
      </c>
      <c r="B4203" t="str">
        <f>Table19[[#This Row],[OUTCOMES MEASURES]]</f>
        <v>Number of adjusted cohort receiving a Bachelor's degree at 8 years</v>
      </c>
      <c r="C4203" s="7" t="str">
        <f>Table19[[#This Row],[Growth Rate]]</f>
        <v/>
      </c>
      <c r="D4203">
        <f>Table20[[#This Row],[UNITID]]</f>
        <v>434751</v>
      </c>
      <c r="E4203" s="7" t="str">
        <f>Table20[[#This Row],[Growth Rate]]</f>
        <v/>
      </c>
      <c r="F4203">
        <f>Table21[[#This Row],[UNITID]]</f>
        <v>434751</v>
      </c>
      <c r="G4203" s="7" t="str">
        <f>Table21[[#This Row],[Growth Rate]]</f>
        <v/>
      </c>
      <c r="H4203">
        <f>Table5[[#This Row],[UNITID]]</f>
        <v>434751</v>
      </c>
      <c r="I4203" s="7" t="str">
        <f>Table5[[#This Row],[Growth Rate]]</f>
        <v/>
      </c>
    </row>
    <row r="4204" spans="1:9" hidden="1">
      <c r="A4204">
        <f>Table19[[#This Row],[UNITID]]</f>
        <v>434751</v>
      </c>
      <c r="B4204" t="str">
        <f>Table19[[#This Row],[OUTCOMES MEASURES]]</f>
        <v>Number of adjusted cohort receiving an award at 8 years</v>
      </c>
      <c r="C4204" s="7">
        <f>Table19[[#This Row],[Growth Rate]]</f>
        <v>-0.75</v>
      </c>
      <c r="D4204">
        <f>Table20[[#This Row],[UNITID]]</f>
        <v>434751</v>
      </c>
      <c r="E4204" s="7">
        <f>Table20[[#This Row],[Growth Rate]]</f>
        <v>-1</v>
      </c>
      <c r="F4204">
        <f>Table21[[#This Row],[UNITID]]</f>
        <v>434751</v>
      </c>
      <c r="G4204" s="7">
        <f>Table21[[#This Row],[Growth Rate]]</f>
        <v>20</v>
      </c>
      <c r="H4204">
        <f>Table5[[#This Row],[UNITID]]</f>
        <v>434751</v>
      </c>
      <c r="I4204" s="7" t="str">
        <f>Table5[[#This Row],[Growth Rate]]</f>
        <v/>
      </c>
    </row>
    <row r="4205" spans="1:9" hidden="1">
      <c r="A4205">
        <f>Table19[[#This Row],[UNITID]]</f>
        <v>434751</v>
      </c>
      <c r="B4205" t="str">
        <f>Table19[[#This Row],[OUTCOMES MEASURES]]</f>
        <v>Number of adjusted cohort still enrolled at your institution at 8 years</v>
      </c>
      <c r="C4205" s="7">
        <f>Table19[[#This Row],[Growth Rate]]</f>
        <v>-0.5</v>
      </c>
      <c r="D4205">
        <f>Table20[[#This Row],[UNITID]]</f>
        <v>434751</v>
      </c>
      <c r="E4205" s="7" t="str">
        <f>Table20[[#This Row],[Growth Rate]]</f>
        <v/>
      </c>
      <c r="F4205">
        <f>Table21[[#This Row],[UNITID]]</f>
        <v>434751</v>
      </c>
      <c r="G4205" s="7">
        <f>Table21[[#This Row],[Growth Rate]]</f>
        <v>-1</v>
      </c>
      <c r="H4205">
        <f>Table5[[#This Row],[UNITID]]</f>
        <v>434751</v>
      </c>
      <c r="I4205" s="7" t="str">
        <f>Table5[[#This Row],[Growth Rate]]</f>
        <v/>
      </c>
    </row>
    <row r="4206" spans="1:9" hidden="1">
      <c r="A4206">
        <f>Table19[[#This Row],[UNITID]]</f>
        <v>434751</v>
      </c>
      <c r="B4206" t="str">
        <f>Table19[[#This Row],[OUTCOMES MEASURES]]</f>
        <v>Number of adjusted cohort who enrolled subsequently at another institution at 8 years</v>
      </c>
      <c r="C4206" s="7">
        <f>Table19[[#This Row],[Growth Rate]]</f>
        <v>-1</v>
      </c>
      <c r="D4206">
        <f>Table20[[#This Row],[UNITID]]</f>
        <v>434751</v>
      </c>
      <c r="E4206" s="7" t="str">
        <f>Table20[[#This Row],[Growth Rate]]</f>
        <v/>
      </c>
      <c r="F4206">
        <f>Table21[[#This Row],[UNITID]]</f>
        <v>434751</v>
      </c>
      <c r="G4206" s="7">
        <f>Table21[[#This Row],[Growth Rate]]</f>
        <v>-1</v>
      </c>
      <c r="H4206">
        <f>Table5[[#This Row],[UNITID]]</f>
        <v>434751</v>
      </c>
      <c r="I4206" s="7" t="str">
        <f>Table5[[#This Row],[Growth Rate]]</f>
        <v/>
      </c>
    </row>
    <row r="4207" spans="1:9" hidden="1">
      <c r="A4207">
        <f>Table19[[#This Row],[UNITID]]</f>
        <v>434751</v>
      </c>
      <c r="B4207" s="2" t="str">
        <f>Table19[[#This Row],[OUTCOMES MEASURES]]</f>
        <v>Number of adjusted cohort whose subsequent enrollment status is unknown at 8 years</v>
      </c>
      <c r="C4207" s="8">
        <f>Table19[[#This Row],[Growth Rate]]</f>
        <v>0.66666666666666663</v>
      </c>
      <c r="D4207">
        <f>Table20[[#This Row],[UNITID]]</f>
        <v>434751</v>
      </c>
      <c r="E4207" s="7">
        <f>Table20[[#This Row],[Growth Rate]]</f>
        <v>1.5</v>
      </c>
      <c r="F4207">
        <f>Table21[[#This Row],[UNITID]]</f>
        <v>434751</v>
      </c>
      <c r="G4207" s="7">
        <f>Table21[[#This Row],[Growth Rate]]</f>
        <v>1.8461538461538463</v>
      </c>
      <c r="H4207">
        <f>Table5[[#This Row],[UNITID]]</f>
        <v>434751</v>
      </c>
      <c r="I4207" s="7">
        <f>Table5[[#This Row],[Growth Rate]]</f>
        <v>1.8333333333333333</v>
      </c>
    </row>
    <row r="4208" spans="1:9" hidden="1">
      <c r="A4208">
        <f>Table19[[#This Row],[UNITID]]</f>
        <v>434751</v>
      </c>
      <c r="B4208" s="2" t="str">
        <f>Table19[[#This Row],[OUTCOMES MEASURES]]</f>
        <v>Number of adjusted cohort who did not receive an award from your institution at 8 years</v>
      </c>
      <c r="C4208" s="7">
        <f>Table19[[#This Row],[Growth Rate]]</f>
        <v>-0.125</v>
      </c>
      <c r="D4208">
        <f>Table20[[#This Row],[UNITID]]</f>
        <v>434751</v>
      </c>
      <c r="E4208" s="7">
        <f>Table20[[#This Row],[Growth Rate]]</f>
        <v>1.5</v>
      </c>
      <c r="F4208">
        <f>Table21[[#This Row],[UNITID]]</f>
        <v>434751</v>
      </c>
      <c r="G4208" s="21">
        <f>Table21[[#This Row],[Growth Rate]]</f>
        <v>0.85</v>
      </c>
      <c r="H4208">
        <f>Table5[[#This Row],[UNITID]]</f>
        <v>434751</v>
      </c>
      <c r="I4208" s="7">
        <f>Table5[[#This Row],[Growth Rate]]</f>
        <v>1.8333333333333333</v>
      </c>
    </row>
    <row r="4209" spans="1:9" ht="14.25">
      <c r="A4209" s="63">
        <f>Table19[[#This Row],[UNITID]]</f>
        <v>434751</v>
      </c>
      <c r="B4209" s="148" t="str">
        <f>Table19[[#This Row],[OUTCOMES MEASURES]]</f>
        <v>Percent of adjusted cohort receiving an award at 8 years</v>
      </c>
      <c r="C4209" s="156">
        <f>Table19[[#This Row],[Growth Rate]]</f>
        <v>-0.64</v>
      </c>
      <c r="D4209">
        <f>Table20[[#This Row],[UNITID]]</f>
        <v>434751</v>
      </c>
      <c r="E4209" s="156">
        <f>Table20[[#This Row],[Growth Rate]]</f>
        <v>-1</v>
      </c>
      <c r="F4209">
        <f>Table21[[#This Row],[UNITID]]</f>
        <v>434751</v>
      </c>
      <c r="G4209" s="157">
        <f>Table21[[#This Row],[Growth Rate]]</f>
        <v>6.2</v>
      </c>
      <c r="H4209">
        <f>Table5[[#This Row],[UNITID]]</f>
        <v>434751</v>
      </c>
      <c r="I4209" s="156" t="str">
        <f>Table5[[#This Row],[Growth Rate]]</f>
        <v/>
      </c>
    </row>
    <row r="4210" spans="1:9" hidden="1">
      <c r="A4210">
        <f>Table19[[#This Row],[UNITID]]</f>
        <v>434751</v>
      </c>
      <c r="B4210" s="2" t="str">
        <f>Table19[[#This Row],[OUTCOMES MEASURES]]</f>
        <v>Percent of adjusted cohort still or subsequently enrolled at 8 years</v>
      </c>
      <c r="C4210" s="8">
        <f>Table19[[#This Row],[Growth Rate]]</f>
        <v>-0.89473684210526316</v>
      </c>
      <c r="D4210">
        <f>Table20[[#This Row],[UNITID]]</f>
        <v>434751</v>
      </c>
      <c r="E4210" s="7" t="str">
        <f>Table20[[#This Row],[Growth Rate]]</f>
        <v/>
      </c>
      <c r="F4210">
        <f>Table21[[#This Row],[UNITID]]</f>
        <v>434751</v>
      </c>
      <c r="G4210" s="21">
        <f>Table21[[#This Row],[Growth Rate]]</f>
        <v>-1</v>
      </c>
      <c r="H4210">
        <f>Table5[[#This Row],[UNITID]]</f>
        <v>434751</v>
      </c>
      <c r="I4210" s="7" t="str">
        <f>Table5[[#This Row],[Growth Rate]]</f>
        <v/>
      </c>
    </row>
    <row r="4211" spans="1:9" ht="14.25">
      <c r="A4211" s="63">
        <f>Table19[[#This Row],[UNITID]]</f>
        <v>434751</v>
      </c>
      <c r="B4211" s="148" t="str">
        <f>Table19[[#This Row],[OUTCOMES MEASURES]]</f>
        <v>Percent of adjusted cohort still enrolled at your institution at 8 years</v>
      </c>
      <c r="C4211" s="156">
        <f>Table19[[#This Row],[Growth Rate]]</f>
        <v>-0.33333333333333331</v>
      </c>
      <c r="D4211">
        <f>Table20[[#This Row],[UNITID]]</f>
        <v>434751</v>
      </c>
      <c r="E4211" s="156" t="str">
        <f>Table20[[#This Row],[Growth Rate]]</f>
        <v/>
      </c>
      <c r="F4211">
        <f>Table21[[#This Row],[UNITID]]</f>
        <v>434751</v>
      </c>
      <c r="G4211" s="158">
        <f>Table21[[#This Row],[Growth Rate]]</f>
        <v>-1</v>
      </c>
      <c r="H4211">
        <f>Table5[[#This Row],[UNITID]]</f>
        <v>434751</v>
      </c>
      <c r="I4211" s="156" t="str">
        <f>Table5[[#This Row],[Growth Rate]]</f>
        <v/>
      </c>
    </row>
    <row r="4212" spans="1:9" ht="14.25">
      <c r="A4212" s="63">
        <f>Table19[[#This Row],[UNITID]]</f>
        <v>434751</v>
      </c>
      <c r="B4212" s="148" t="str">
        <f>Table19[[#This Row],[OUTCOMES MEASURES]]</f>
        <v>Percent of adjusted cohort enrolled subsequently at another institution at 8 years</v>
      </c>
      <c r="C4212" s="156">
        <f>Table19[[#This Row],[Growth Rate]]</f>
        <v>-1</v>
      </c>
      <c r="D4212">
        <f>Table20[[#This Row],[UNITID]]</f>
        <v>434751</v>
      </c>
      <c r="E4212" s="64" t="str">
        <f>Table20[[#This Row],[Growth Rate]]</f>
        <v/>
      </c>
      <c r="F4212">
        <f>Table21[[#This Row],[UNITID]]</f>
        <v>434751</v>
      </c>
      <c r="G4212" s="158">
        <f>Table21[[#This Row],[Growth Rate]]</f>
        <v>-1</v>
      </c>
      <c r="H4212">
        <f>Table5[[#This Row],[UNITID]]</f>
        <v>434751</v>
      </c>
      <c r="I4212" s="64" t="str">
        <f>Table5[[#This Row],[Growth Rate]]</f>
        <v/>
      </c>
    </row>
    <row r="4213" spans="1:9" hidden="1">
      <c r="A4213">
        <f>Table19[[#This Row],[UNITID]]</f>
        <v>434751</v>
      </c>
      <c r="B4213" s="2" t="str">
        <f>Table19[[#This Row],[OUTCOMES MEASURES]]</f>
        <v>Percent of adjusted cohort enrollment status unknown at 8 years</v>
      </c>
      <c r="C4213" s="8">
        <f>Table19[[#This Row],[Growth Rate]]</f>
        <v>1.2894736842105263</v>
      </c>
      <c r="D4213">
        <f>Table20[[#This Row],[UNITID]]</f>
        <v>434751</v>
      </c>
      <c r="E4213" s="8">
        <f>Table20[[#This Row],[Growth Rate]]</f>
        <v>0.4925373134328358</v>
      </c>
      <c r="F4213">
        <f>Table21[[#This Row],[UNITID]]</f>
        <v>434751</v>
      </c>
      <c r="G4213" s="8">
        <f>Table21[[#This Row],[Growth Rate]]</f>
        <v>3.2258064516129031E-2</v>
      </c>
      <c r="H4213">
        <f>Table5[[#This Row],[UNITID]]</f>
        <v>434751</v>
      </c>
      <c r="I4213" s="8">
        <f>Table5[[#This Row],[Growth Rate]]</f>
        <v>-0.37</v>
      </c>
    </row>
    <row r="4214" spans="1:9" hidden="1">
      <c r="A4214">
        <f>Table19[[#This Row],[UNITID]]</f>
        <v>442781</v>
      </c>
      <c r="B4214" s="2" t="str">
        <f>Table19[[#This Row],[OUTCOMES MEASURES]]</f>
        <v>First-Time, Full-Time Cohort</v>
      </c>
      <c r="C4214" s="8">
        <f>Table19[[#This Row],[Growth Rate]]</f>
        <v>0.27272727272727271</v>
      </c>
      <c r="D4214">
        <f>Table20[[#This Row],[UNITID]]</f>
        <v>442781</v>
      </c>
      <c r="E4214" s="8">
        <f>Table20[[#This Row],[Growth Rate]]</f>
        <v>-0.55172413793103448</v>
      </c>
      <c r="F4214">
        <f>Table21[[#This Row],[UNITID]]</f>
        <v>442781</v>
      </c>
      <c r="G4214" s="8">
        <f>Table21[[#This Row],[Growth Rate]]</f>
        <v>1.5</v>
      </c>
      <c r="H4214">
        <f>Table5[[#This Row],[UNITID]]</f>
        <v>442781</v>
      </c>
      <c r="I4214" s="8">
        <f>Table5[[#This Row],[Growth Rate]]</f>
        <v>-0.66666666666666663</v>
      </c>
    </row>
    <row r="4215" spans="1:9" hidden="1">
      <c r="A4215">
        <f>Table19[[#This Row],[UNITID]]</f>
        <v>442781</v>
      </c>
      <c r="B4215" t="str">
        <f>Table19[[#This Row],[OUTCOMES MEASURES]]</f>
        <v>Exclusions to cohort</v>
      </c>
      <c r="C4215" s="7" t="str">
        <f>Table19[[#This Row],[Growth Rate]]</f>
        <v/>
      </c>
      <c r="D4215">
        <f>Table20[[#This Row],[UNITID]]</f>
        <v>442781</v>
      </c>
      <c r="E4215" s="7" t="str">
        <f>Table20[[#This Row],[Growth Rate]]</f>
        <v/>
      </c>
      <c r="F4215">
        <f>Table21[[#This Row],[UNITID]]</f>
        <v>442781</v>
      </c>
      <c r="G4215" s="7" t="str">
        <f>Table21[[#This Row],[Growth Rate]]</f>
        <v/>
      </c>
      <c r="H4215">
        <f>Table5[[#This Row],[UNITID]]</f>
        <v>442781</v>
      </c>
      <c r="I4215" s="7" t="str">
        <f>Table5[[#This Row],[Growth Rate]]</f>
        <v/>
      </c>
    </row>
    <row r="4216" spans="1:9" ht="14.25">
      <c r="A4216" s="63">
        <f>Table19[[#This Row],[UNITID]]</f>
        <v>442781</v>
      </c>
      <c r="B4216" s="63" t="str">
        <f>Table19[[#This Row],[OUTCOMES MEASURES]]</f>
        <v>Adjusted cohort</v>
      </c>
      <c r="C4216" s="64">
        <f>Table19[[#This Row],[Growth Rate]]</f>
        <v>0.27272727272727271</v>
      </c>
      <c r="D4216">
        <f>Table20[[#This Row],[UNITID]]</f>
        <v>442781</v>
      </c>
      <c r="E4216" s="64">
        <f>Table20[[#This Row],[Growth Rate]]</f>
        <v>-0.55172413793103448</v>
      </c>
      <c r="F4216">
        <f>Table21[[#This Row],[UNITID]]</f>
        <v>442781</v>
      </c>
      <c r="G4216" s="155">
        <f>Table21[[#This Row],[Growth Rate]]</f>
        <v>1.5</v>
      </c>
      <c r="H4216">
        <f>Table5[[#This Row],[UNITID]]</f>
        <v>442781</v>
      </c>
      <c r="I4216" s="64">
        <f>Table5[[#This Row],[Growth Rate]]</f>
        <v>-0.66666666666666663</v>
      </c>
    </row>
    <row r="4217" spans="1:9" hidden="1">
      <c r="A4217">
        <f>Table19[[#This Row],[UNITID]]</f>
        <v>442781</v>
      </c>
      <c r="B4217" t="str">
        <f>Table19[[#This Row],[OUTCOMES MEASURES]]</f>
        <v>Number of adjusted cohort receiving a certificate at 4 years</v>
      </c>
      <c r="C4217" s="7" t="str">
        <f>Table19[[#This Row],[Growth Rate]]</f>
        <v/>
      </c>
      <c r="D4217">
        <f>Table20[[#This Row],[UNITID]]</f>
        <v>442781</v>
      </c>
      <c r="E4217" s="7" t="str">
        <f>Table20[[#This Row],[Growth Rate]]</f>
        <v/>
      </c>
      <c r="F4217">
        <f>Table21[[#This Row],[UNITID]]</f>
        <v>442781</v>
      </c>
      <c r="G4217" s="7" t="str">
        <f>Table21[[#This Row],[Growth Rate]]</f>
        <v/>
      </c>
      <c r="H4217">
        <f>Table5[[#This Row],[UNITID]]</f>
        <v>442781</v>
      </c>
      <c r="I4217" s="7" t="str">
        <f>Table5[[#This Row],[Growth Rate]]</f>
        <v/>
      </c>
    </row>
    <row r="4218" spans="1:9" hidden="1">
      <c r="A4218">
        <f>Table19[[#This Row],[UNITID]]</f>
        <v>442781</v>
      </c>
      <c r="B4218" t="str">
        <f>Table19[[#This Row],[OUTCOMES MEASURES]]</f>
        <v>Number of adjusted cohort receiving an Associate's degree at 4 years</v>
      </c>
      <c r="C4218" s="7">
        <f>Table19[[#This Row],[Growth Rate]]</f>
        <v>-0.61111111111111116</v>
      </c>
      <c r="D4218">
        <f>Table20[[#This Row],[UNITID]]</f>
        <v>442781</v>
      </c>
      <c r="E4218" s="7">
        <f>Table20[[#This Row],[Growth Rate]]</f>
        <v>-0.66666666666666663</v>
      </c>
      <c r="F4218">
        <f>Table21[[#This Row],[UNITID]]</f>
        <v>442781</v>
      </c>
      <c r="G4218" s="7">
        <f>Table21[[#This Row],[Growth Rate]]</f>
        <v>2</v>
      </c>
      <c r="H4218">
        <f>Table5[[#This Row],[UNITID]]</f>
        <v>442781</v>
      </c>
      <c r="I4218" s="7" t="str">
        <f>Table5[[#This Row],[Growth Rate]]</f>
        <v/>
      </c>
    </row>
    <row r="4219" spans="1:9" hidden="1">
      <c r="A4219">
        <f>Table19[[#This Row],[UNITID]]</f>
        <v>442781</v>
      </c>
      <c r="B4219" t="str">
        <f>Table19[[#This Row],[OUTCOMES MEASURES]]</f>
        <v>Number of adjusted cohort receiving a Bachelor's degree at 4 years</v>
      </c>
      <c r="C4219" s="7" t="str">
        <f>Table19[[#This Row],[Growth Rate]]</f>
        <v/>
      </c>
      <c r="D4219">
        <f>Table20[[#This Row],[UNITID]]</f>
        <v>442781</v>
      </c>
      <c r="E4219" s="7" t="str">
        <f>Table20[[#This Row],[Growth Rate]]</f>
        <v/>
      </c>
      <c r="F4219">
        <f>Table21[[#This Row],[UNITID]]</f>
        <v>442781</v>
      </c>
      <c r="G4219" s="7" t="str">
        <f>Table21[[#This Row],[Growth Rate]]</f>
        <v/>
      </c>
      <c r="H4219">
        <f>Table5[[#This Row],[UNITID]]</f>
        <v>442781</v>
      </c>
      <c r="I4219" s="7" t="str">
        <f>Table5[[#This Row],[Growth Rate]]</f>
        <v/>
      </c>
    </row>
    <row r="4220" spans="1:9" hidden="1">
      <c r="A4220">
        <f>Table19[[#This Row],[UNITID]]</f>
        <v>442781</v>
      </c>
      <c r="B4220" s="2" t="str">
        <f>Table19[[#This Row],[OUTCOMES MEASURES]]</f>
        <v>Number of adjusted cohort receiving an award at 4 years</v>
      </c>
      <c r="C4220" s="7">
        <f>Table19[[#This Row],[Growth Rate]]</f>
        <v>-0.61111111111111116</v>
      </c>
      <c r="D4220">
        <f>Table20[[#This Row],[UNITID]]</f>
        <v>442781</v>
      </c>
      <c r="E4220" s="7">
        <f>Table20[[#This Row],[Growth Rate]]</f>
        <v>-0.66666666666666663</v>
      </c>
      <c r="F4220">
        <f>Table21[[#This Row],[UNITID]]</f>
        <v>442781</v>
      </c>
      <c r="G4220" s="21">
        <f>Table21[[#This Row],[Growth Rate]]</f>
        <v>2</v>
      </c>
      <c r="H4220">
        <f>Table5[[#This Row],[UNITID]]</f>
        <v>442781</v>
      </c>
      <c r="I4220" s="7" t="str">
        <f>Table5[[#This Row],[Growth Rate]]</f>
        <v/>
      </c>
    </row>
    <row r="4221" spans="1:9" ht="14.25">
      <c r="A4221" s="63">
        <f>Table19[[#This Row],[UNITID]]</f>
        <v>442781</v>
      </c>
      <c r="B4221" s="148" t="str">
        <f>Table19[[#This Row],[OUTCOMES MEASURES]]</f>
        <v>Percent of adjusted cohort receiving an award at 4 years</v>
      </c>
      <c r="C4221" s="156">
        <f>Table19[[#This Row],[Growth Rate]]</f>
        <v>-0.69090909090909092</v>
      </c>
      <c r="D4221">
        <f>Table20[[#This Row],[UNITID]]</f>
        <v>442781</v>
      </c>
      <c r="E4221" s="156">
        <f>Table20[[#This Row],[Growth Rate]]</f>
        <v>-0.2</v>
      </c>
      <c r="F4221">
        <f>Table21[[#This Row],[UNITID]]</f>
        <v>442781</v>
      </c>
      <c r="G4221" s="157">
        <f>Table21[[#This Row],[Growth Rate]]</f>
        <v>0.2</v>
      </c>
      <c r="H4221">
        <f>Table5[[#This Row],[UNITID]]</f>
        <v>442781</v>
      </c>
      <c r="I4221" s="156" t="str">
        <f>Table5[[#This Row],[Growth Rate]]</f>
        <v/>
      </c>
    </row>
    <row r="4222" spans="1:9" hidden="1">
      <c r="A4222">
        <f>Table19[[#This Row],[UNITID]]</f>
        <v>442781</v>
      </c>
      <c r="B4222" t="str">
        <f>Table19[[#This Row],[OUTCOMES MEASURES]]</f>
        <v>Number of adjusted cohort receiving a certificate at 6 years</v>
      </c>
      <c r="C4222" s="7" t="str">
        <f>Table19[[#This Row],[Growth Rate]]</f>
        <v/>
      </c>
      <c r="D4222">
        <f>Table20[[#This Row],[UNITID]]</f>
        <v>442781</v>
      </c>
      <c r="E4222" s="7" t="str">
        <f>Table20[[#This Row],[Growth Rate]]</f>
        <v/>
      </c>
      <c r="F4222">
        <f>Table21[[#This Row],[UNITID]]</f>
        <v>442781</v>
      </c>
      <c r="G4222" s="7" t="str">
        <f>Table21[[#This Row],[Growth Rate]]</f>
        <v/>
      </c>
      <c r="H4222">
        <f>Table5[[#This Row],[UNITID]]</f>
        <v>442781</v>
      </c>
      <c r="I4222" s="7" t="str">
        <f>Table5[[#This Row],[Growth Rate]]</f>
        <v/>
      </c>
    </row>
    <row r="4223" spans="1:9" hidden="1">
      <c r="A4223">
        <f>Table19[[#This Row],[UNITID]]</f>
        <v>442781</v>
      </c>
      <c r="B4223" t="str">
        <f>Table19[[#This Row],[OUTCOMES MEASURES]]</f>
        <v>Number of adjusted cohort receiving an Associate's degree at 6 years</v>
      </c>
      <c r="C4223" s="7">
        <f>Table19[[#This Row],[Growth Rate]]</f>
        <v>-0.63157894736842102</v>
      </c>
      <c r="D4223">
        <f>Table20[[#This Row],[UNITID]]</f>
        <v>442781</v>
      </c>
      <c r="E4223" s="7">
        <f>Table20[[#This Row],[Growth Rate]]</f>
        <v>-0.8</v>
      </c>
      <c r="F4223">
        <f>Table21[[#This Row],[UNITID]]</f>
        <v>442781</v>
      </c>
      <c r="G4223" s="7">
        <f>Table21[[#This Row],[Growth Rate]]</f>
        <v>2</v>
      </c>
      <c r="H4223">
        <f>Table5[[#This Row],[UNITID]]</f>
        <v>442781</v>
      </c>
      <c r="I4223" s="7">
        <f>Table5[[#This Row],[Growth Rate]]</f>
        <v>-1</v>
      </c>
    </row>
    <row r="4224" spans="1:9" hidden="1">
      <c r="A4224">
        <f>Table19[[#This Row],[UNITID]]</f>
        <v>442781</v>
      </c>
      <c r="B4224" t="str">
        <f>Table19[[#This Row],[OUTCOMES MEASURES]]</f>
        <v>Number of adjusted cohort receiving a Bachelor's degree at 6 years</v>
      </c>
      <c r="C4224" s="7" t="str">
        <f>Table19[[#This Row],[Growth Rate]]</f>
        <v/>
      </c>
      <c r="D4224">
        <f>Table20[[#This Row],[UNITID]]</f>
        <v>442781</v>
      </c>
      <c r="E4224" s="7" t="str">
        <f>Table20[[#This Row],[Growth Rate]]</f>
        <v/>
      </c>
      <c r="F4224">
        <f>Table21[[#This Row],[UNITID]]</f>
        <v>442781</v>
      </c>
      <c r="G4224" s="7" t="str">
        <f>Table21[[#This Row],[Growth Rate]]</f>
        <v/>
      </c>
      <c r="H4224">
        <f>Table5[[#This Row],[UNITID]]</f>
        <v>442781</v>
      </c>
      <c r="I4224" s="7" t="str">
        <f>Table5[[#This Row],[Growth Rate]]</f>
        <v/>
      </c>
    </row>
    <row r="4225" spans="1:9" hidden="1">
      <c r="A4225">
        <f>Table19[[#This Row],[UNITID]]</f>
        <v>442781</v>
      </c>
      <c r="B4225" s="2" t="str">
        <f>Table19[[#This Row],[OUTCOMES MEASURES]]</f>
        <v>Number of adjusted cohort receiving an award at 6 years</v>
      </c>
      <c r="C4225" s="7">
        <f>Table19[[#This Row],[Growth Rate]]</f>
        <v>-0.63157894736842102</v>
      </c>
      <c r="D4225">
        <f>Table20[[#This Row],[UNITID]]</f>
        <v>442781</v>
      </c>
      <c r="E4225" s="7">
        <f>Table20[[#This Row],[Growth Rate]]</f>
        <v>-0.8</v>
      </c>
      <c r="F4225">
        <f>Table21[[#This Row],[UNITID]]</f>
        <v>442781</v>
      </c>
      <c r="G4225" s="21">
        <f>Table21[[#This Row],[Growth Rate]]</f>
        <v>2</v>
      </c>
      <c r="H4225">
        <f>Table5[[#This Row],[UNITID]]</f>
        <v>442781</v>
      </c>
      <c r="I4225" s="7">
        <f>Table5[[#This Row],[Growth Rate]]</f>
        <v>-1</v>
      </c>
    </row>
    <row r="4226" spans="1:9" ht="14.25">
      <c r="A4226" s="63">
        <f>Table19[[#This Row],[UNITID]]</f>
        <v>442781</v>
      </c>
      <c r="B4226" s="148" t="str">
        <f>Table19[[#This Row],[OUTCOMES MEASURES]]</f>
        <v>Percent of adjusted cohort receiving an award at 6 years</v>
      </c>
      <c r="C4226" s="156">
        <f>Table19[[#This Row],[Growth Rate]]</f>
        <v>-0.7068965517241379</v>
      </c>
      <c r="D4226">
        <f>Table20[[#This Row],[UNITID]]</f>
        <v>442781</v>
      </c>
      <c r="E4226" s="156">
        <f>Table20[[#This Row],[Growth Rate]]</f>
        <v>-0.55555555555555558</v>
      </c>
      <c r="F4226">
        <f>Table21[[#This Row],[UNITID]]</f>
        <v>442781</v>
      </c>
      <c r="G4226" s="157">
        <f>Table21[[#This Row],[Growth Rate]]</f>
        <v>0.2</v>
      </c>
      <c r="H4226">
        <f>Table5[[#This Row],[UNITID]]</f>
        <v>442781</v>
      </c>
      <c r="I4226" s="156">
        <f>Table5[[#This Row],[Growth Rate]]</f>
        <v>-1</v>
      </c>
    </row>
    <row r="4227" spans="1:9" hidden="1">
      <c r="A4227">
        <f>Table19[[#This Row],[UNITID]]</f>
        <v>442781</v>
      </c>
      <c r="B4227" t="str">
        <f>Table19[[#This Row],[OUTCOMES MEASURES]]</f>
        <v>Number of adjusted cohort receiving a certificate at 8 years</v>
      </c>
      <c r="C4227" s="7" t="str">
        <f>Table19[[#This Row],[Growth Rate]]</f>
        <v/>
      </c>
      <c r="D4227">
        <f>Table20[[#This Row],[UNITID]]</f>
        <v>442781</v>
      </c>
      <c r="E4227" s="7" t="str">
        <f>Table20[[#This Row],[Growth Rate]]</f>
        <v/>
      </c>
      <c r="F4227">
        <f>Table21[[#This Row],[UNITID]]</f>
        <v>442781</v>
      </c>
      <c r="G4227" s="7" t="str">
        <f>Table21[[#This Row],[Growth Rate]]</f>
        <v/>
      </c>
      <c r="H4227">
        <f>Table5[[#This Row],[UNITID]]</f>
        <v>442781</v>
      </c>
      <c r="I4227" s="7" t="str">
        <f>Table5[[#This Row],[Growth Rate]]</f>
        <v/>
      </c>
    </row>
    <row r="4228" spans="1:9" hidden="1">
      <c r="A4228">
        <f>Table19[[#This Row],[UNITID]]</f>
        <v>442781</v>
      </c>
      <c r="B4228" t="str">
        <f>Table19[[#This Row],[OUTCOMES MEASURES]]</f>
        <v>Number of adjusted cohort receiving an Associate's degree at 8 years</v>
      </c>
      <c r="C4228" s="7">
        <f>Table19[[#This Row],[Growth Rate]]</f>
        <v>-0.65</v>
      </c>
      <c r="D4228">
        <f>Table20[[#This Row],[UNITID]]</f>
        <v>442781</v>
      </c>
      <c r="E4228" s="7">
        <f>Table20[[#This Row],[Growth Rate]]</f>
        <v>-0.88888888888888884</v>
      </c>
      <c r="F4228">
        <f>Table21[[#This Row],[UNITID]]</f>
        <v>442781</v>
      </c>
      <c r="G4228" s="7">
        <f>Table21[[#This Row],[Growth Rate]]</f>
        <v>0.5</v>
      </c>
      <c r="H4228">
        <f>Table5[[#This Row],[UNITID]]</f>
        <v>442781</v>
      </c>
      <c r="I4228" s="7">
        <f>Table5[[#This Row],[Growth Rate]]</f>
        <v>-1</v>
      </c>
    </row>
    <row r="4229" spans="1:9" hidden="1">
      <c r="A4229">
        <f>Table19[[#This Row],[UNITID]]</f>
        <v>442781</v>
      </c>
      <c r="B4229" t="str">
        <f>Table19[[#This Row],[OUTCOMES MEASURES]]</f>
        <v>Number of adjusted cohort receiving a Bachelor's degree at 8 years</v>
      </c>
      <c r="C4229" s="7" t="str">
        <f>Table19[[#This Row],[Growth Rate]]</f>
        <v/>
      </c>
      <c r="D4229">
        <f>Table20[[#This Row],[UNITID]]</f>
        <v>442781</v>
      </c>
      <c r="E4229" s="7" t="str">
        <f>Table20[[#This Row],[Growth Rate]]</f>
        <v/>
      </c>
      <c r="F4229">
        <f>Table21[[#This Row],[UNITID]]</f>
        <v>442781</v>
      </c>
      <c r="G4229" s="7" t="str">
        <f>Table21[[#This Row],[Growth Rate]]</f>
        <v/>
      </c>
      <c r="H4229">
        <f>Table5[[#This Row],[UNITID]]</f>
        <v>442781</v>
      </c>
      <c r="I4229" s="7" t="str">
        <f>Table5[[#This Row],[Growth Rate]]</f>
        <v/>
      </c>
    </row>
    <row r="4230" spans="1:9" hidden="1">
      <c r="A4230">
        <f>Table19[[#This Row],[UNITID]]</f>
        <v>442781</v>
      </c>
      <c r="B4230" t="str">
        <f>Table19[[#This Row],[OUTCOMES MEASURES]]</f>
        <v>Number of adjusted cohort receiving an award at 8 years</v>
      </c>
      <c r="C4230" s="7">
        <f>Table19[[#This Row],[Growth Rate]]</f>
        <v>-0.65</v>
      </c>
      <c r="D4230">
        <f>Table20[[#This Row],[UNITID]]</f>
        <v>442781</v>
      </c>
      <c r="E4230" s="7">
        <f>Table20[[#This Row],[Growth Rate]]</f>
        <v>-0.88888888888888884</v>
      </c>
      <c r="F4230">
        <f>Table21[[#This Row],[UNITID]]</f>
        <v>442781</v>
      </c>
      <c r="G4230" s="7">
        <f>Table21[[#This Row],[Growth Rate]]</f>
        <v>0.5</v>
      </c>
      <c r="H4230">
        <f>Table5[[#This Row],[UNITID]]</f>
        <v>442781</v>
      </c>
      <c r="I4230" s="7">
        <f>Table5[[#This Row],[Growth Rate]]</f>
        <v>-1</v>
      </c>
    </row>
    <row r="4231" spans="1:9" hidden="1">
      <c r="A4231">
        <f>Table19[[#This Row],[UNITID]]</f>
        <v>442781</v>
      </c>
      <c r="B4231" t="str">
        <f>Table19[[#This Row],[OUTCOMES MEASURES]]</f>
        <v>Number of adjusted cohort still enrolled at your institution at 8 years</v>
      </c>
      <c r="C4231" s="7">
        <f>Table19[[#This Row],[Growth Rate]]</f>
        <v>0</v>
      </c>
      <c r="D4231">
        <f>Table20[[#This Row],[UNITID]]</f>
        <v>442781</v>
      </c>
      <c r="E4231" s="7">
        <f>Table20[[#This Row],[Growth Rate]]</f>
        <v>-1</v>
      </c>
      <c r="F4231">
        <f>Table21[[#This Row],[UNITID]]</f>
        <v>442781</v>
      </c>
      <c r="G4231" s="7" t="str">
        <f>Table21[[#This Row],[Growth Rate]]</f>
        <v/>
      </c>
      <c r="H4231">
        <f>Table5[[#This Row],[UNITID]]</f>
        <v>442781</v>
      </c>
      <c r="I4231" s="7">
        <f>Table5[[#This Row],[Growth Rate]]</f>
        <v>-1</v>
      </c>
    </row>
    <row r="4232" spans="1:9" hidden="1">
      <c r="A4232">
        <f>Table19[[#This Row],[UNITID]]</f>
        <v>442781</v>
      </c>
      <c r="B4232" t="str">
        <f>Table19[[#This Row],[OUTCOMES MEASURES]]</f>
        <v>Number of adjusted cohort who enrolled subsequently at another institution at 8 years</v>
      </c>
      <c r="C4232" s="7">
        <f>Table19[[#This Row],[Growth Rate]]</f>
        <v>-0.75</v>
      </c>
      <c r="D4232">
        <f>Table20[[#This Row],[UNITID]]</f>
        <v>442781</v>
      </c>
      <c r="E4232" s="7">
        <f>Table20[[#This Row],[Growth Rate]]</f>
        <v>-0.8571428571428571</v>
      </c>
      <c r="F4232">
        <f>Table21[[#This Row],[UNITID]]</f>
        <v>442781</v>
      </c>
      <c r="G4232" s="7">
        <f>Table21[[#This Row],[Growth Rate]]</f>
        <v>-1</v>
      </c>
      <c r="H4232">
        <f>Table5[[#This Row],[UNITID]]</f>
        <v>442781</v>
      </c>
      <c r="I4232" s="7" t="str">
        <f>Table5[[#This Row],[Growth Rate]]</f>
        <v/>
      </c>
    </row>
    <row r="4233" spans="1:9" hidden="1">
      <c r="A4233">
        <f>Table19[[#This Row],[UNITID]]</f>
        <v>442781</v>
      </c>
      <c r="B4233" s="2" t="str">
        <f>Table19[[#This Row],[OUTCOMES MEASURES]]</f>
        <v>Number of adjusted cohort whose subsequent enrollment status is unknown at 8 years</v>
      </c>
      <c r="C4233" s="8">
        <f>Table19[[#This Row],[Growth Rate]]</f>
        <v>3.125</v>
      </c>
      <c r="D4233">
        <f>Table20[[#This Row],[UNITID]]</f>
        <v>442781</v>
      </c>
      <c r="E4233" s="7">
        <f>Table20[[#This Row],[Growth Rate]]</f>
        <v>-0.41463414634146339</v>
      </c>
      <c r="F4233">
        <f>Table21[[#This Row],[UNITID]]</f>
        <v>442781</v>
      </c>
      <c r="G4233" s="7">
        <f>Table21[[#This Row],[Growth Rate]]</f>
        <v>5</v>
      </c>
      <c r="H4233">
        <f>Table5[[#This Row],[UNITID]]</f>
        <v>442781</v>
      </c>
      <c r="I4233" s="7" t="str">
        <f>Table5[[#This Row],[Growth Rate]]</f>
        <v/>
      </c>
    </row>
    <row r="4234" spans="1:9" hidden="1">
      <c r="A4234">
        <f>Table19[[#This Row],[UNITID]]</f>
        <v>442781</v>
      </c>
      <c r="B4234" s="2" t="str">
        <f>Table19[[#This Row],[OUTCOMES MEASURES]]</f>
        <v>Number of adjusted cohort who did not receive an award from your institution at 8 years</v>
      </c>
      <c r="C4234" s="7">
        <f>Table19[[#This Row],[Growth Rate]]</f>
        <v>1.6923076923076923</v>
      </c>
      <c r="D4234">
        <f>Table20[[#This Row],[UNITID]]</f>
        <v>442781</v>
      </c>
      <c r="E4234" s="7">
        <f>Table20[[#This Row],[Growth Rate]]</f>
        <v>-0.48979591836734693</v>
      </c>
      <c r="F4234">
        <f>Table21[[#This Row],[UNITID]]</f>
        <v>442781</v>
      </c>
      <c r="G4234" s="21">
        <f>Table21[[#This Row],[Growth Rate]]</f>
        <v>2.5</v>
      </c>
      <c r="H4234">
        <f>Table5[[#This Row],[UNITID]]</f>
        <v>442781</v>
      </c>
      <c r="I4234" s="7">
        <f>Table5[[#This Row],[Growth Rate]]</f>
        <v>0</v>
      </c>
    </row>
    <row r="4235" spans="1:9" ht="14.25">
      <c r="A4235" s="63">
        <f>Table19[[#This Row],[UNITID]]</f>
        <v>442781</v>
      </c>
      <c r="B4235" s="148" t="str">
        <f>Table19[[#This Row],[OUTCOMES MEASURES]]</f>
        <v>Percent of adjusted cohort receiving an award at 8 years</v>
      </c>
      <c r="C4235" s="156">
        <f>Table19[[#This Row],[Growth Rate]]</f>
        <v>-0.72131147540983609</v>
      </c>
      <c r="D4235">
        <f>Table20[[#This Row],[UNITID]]</f>
        <v>442781</v>
      </c>
      <c r="E4235" s="156">
        <f>Table20[[#This Row],[Growth Rate]]</f>
        <v>-0.75</v>
      </c>
      <c r="F4235">
        <f>Table21[[#This Row],[UNITID]]</f>
        <v>442781</v>
      </c>
      <c r="G4235" s="157">
        <f>Table21[[#This Row],[Growth Rate]]</f>
        <v>-0.4</v>
      </c>
      <c r="H4235">
        <f>Table5[[#This Row],[UNITID]]</f>
        <v>442781</v>
      </c>
      <c r="I4235" s="156">
        <f>Table5[[#This Row],[Growth Rate]]</f>
        <v>-1</v>
      </c>
    </row>
    <row r="4236" spans="1:9" hidden="1">
      <c r="A4236">
        <f>Table19[[#This Row],[UNITID]]</f>
        <v>442781</v>
      </c>
      <c r="B4236" s="2" t="str">
        <f>Table19[[#This Row],[OUTCOMES MEASURES]]</f>
        <v>Percent of adjusted cohort still or subsequently enrolled at 8 years</v>
      </c>
      <c r="C4236" s="8">
        <f>Table19[[#This Row],[Growth Rate]]</f>
        <v>-0.66666666666666663</v>
      </c>
      <c r="D4236">
        <f>Table20[[#This Row],[UNITID]]</f>
        <v>442781</v>
      </c>
      <c r="E4236" s="7">
        <f>Table20[[#This Row],[Growth Rate]]</f>
        <v>-0.7142857142857143</v>
      </c>
      <c r="F4236">
        <f>Table21[[#This Row],[UNITID]]</f>
        <v>442781</v>
      </c>
      <c r="G4236" s="21">
        <f>Table21[[#This Row],[Growth Rate]]</f>
        <v>-0.6</v>
      </c>
      <c r="H4236">
        <f>Table5[[#This Row],[UNITID]]</f>
        <v>442781</v>
      </c>
      <c r="I4236" s="7">
        <f>Table5[[#This Row],[Growth Rate]]</f>
        <v>-1</v>
      </c>
    </row>
    <row r="4237" spans="1:9" ht="14.25">
      <c r="A4237" s="63">
        <f>Table19[[#This Row],[UNITID]]</f>
        <v>442781</v>
      </c>
      <c r="B4237" s="148" t="str">
        <f>Table19[[#This Row],[OUTCOMES MEASURES]]</f>
        <v>Percent of adjusted cohort still enrolled at your institution at 8 years</v>
      </c>
      <c r="C4237" s="156">
        <f>Table19[[#This Row],[Growth Rate]]</f>
        <v>-0.33333333333333331</v>
      </c>
      <c r="D4237">
        <f>Table20[[#This Row],[UNITID]]</f>
        <v>442781</v>
      </c>
      <c r="E4237" s="156">
        <f>Table20[[#This Row],[Growth Rate]]</f>
        <v>-1</v>
      </c>
      <c r="F4237">
        <f>Table21[[#This Row],[UNITID]]</f>
        <v>442781</v>
      </c>
      <c r="G4237" s="158" t="str">
        <f>Table21[[#This Row],[Growth Rate]]</f>
        <v/>
      </c>
      <c r="H4237">
        <f>Table5[[#This Row],[UNITID]]</f>
        <v>442781</v>
      </c>
      <c r="I4237" s="156">
        <f>Table5[[#This Row],[Growth Rate]]</f>
        <v>-1</v>
      </c>
    </row>
    <row r="4238" spans="1:9" ht="14.25">
      <c r="A4238" s="63">
        <f>Table19[[#This Row],[UNITID]]</f>
        <v>442781</v>
      </c>
      <c r="B4238" s="148" t="str">
        <f>Table19[[#This Row],[OUTCOMES MEASURES]]</f>
        <v>Percent of adjusted cohort enrolled subsequently at another institution at 8 years</v>
      </c>
      <c r="C4238" s="156">
        <f>Table19[[#This Row],[Growth Rate]]</f>
        <v>-0.83333333333333337</v>
      </c>
      <c r="D4238">
        <f>Table20[[#This Row],[UNITID]]</f>
        <v>442781</v>
      </c>
      <c r="E4238" s="64">
        <f>Table20[[#This Row],[Growth Rate]]</f>
        <v>-0.66666666666666663</v>
      </c>
      <c r="F4238">
        <f>Table21[[#This Row],[UNITID]]</f>
        <v>442781</v>
      </c>
      <c r="G4238" s="158">
        <f>Table21[[#This Row],[Growth Rate]]</f>
        <v>-1</v>
      </c>
      <c r="H4238">
        <f>Table5[[#This Row],[UNITID]]</f>
        <v>442781</v>
      </c>
      <c r="I4238" s="64" t="str">
        <f>Table5[[#This Row],[Growth Rate]]</f>
        <v/>
      </c>
    </row>
    <row r="4239" spans="1:9" hidden="1">
      <c r="A4239">
        <f>Table19[[#This Row],[UNITID]]</f>
        <v>442781</v>
      </c>
      <c r="B4239" s="2" t="str">
        <f>Table19[[#This Row],[OUTCOMES MEASURES]]</f>
        <v>Percent of adjusted cohort enrollment status unknown at 8 years</v>
      </c>
      <c r="C4239" s="8">
        <f>Table19[[#This Row],[Growth Rate]]</f>
        <v>2.2916666666666665</v>
      </c>
      <c r="D4239">
        <f>Table20[[#This Row],[UNITID]]</f>
        <v>442781</v>
      </c>
      <c r="E4239" s="8">
        <f>Table20[[#This Row],[Growth Rate]]</f>
        <v>0.29577464788732394</v>
      </c>
      <c r="F4239">
        <f>Table21[[#This Row],[UNITID]]</f>
        <v>442781</v>
      </c>
      <c r="G4239" s="8">
        <f>Table21[[#This Row],[Growth Rate]]</f>
        <v>1.4</v>
      </c>
      <c r="H4239">
        <f>Table5[[#This Row],[UNITID]]</f>
        <v>442781</v>
      </c>
      <c r="I4239" s="8" t="str">
        <f>Table5[[#This Row],[Growth Rate]]</f>
        <v/>
      </c>
    </row>
    <row r="4240" spans="1:9" hidden="1">
      <c r="A4240">
        <f>Table19[[#This Row],[UNITID]]</f>
        <v>448594</v>
      </c>
      <c r="B4240" s="2" t="str">
        <f>Table19[[#This Row],[OUTCOMES MEASURES]]</f>
        <v>First-Time, Full-Time Cohort</v>
      </c>
      <c r="C4240" s="8">
        <f>Table19[[#This Row],[Growth Rate]]</f>
        <v>0.43596730245231607</v>
      </c>
      <c r="D4240">
        <f>Table20[[#This Row],[UNITID]]</f>
        <v>448594</v>
      </c>
      <c r="E4240" s="8">
        <f>Table20[[#This Row],[Growth Rate]]</f>
        <v>7.6492537313432835E-2</v>
      </c>
      <c r="F4240">
        <f>Table21[[#This Row],[UNITID]]</f>
        <v>448594</v>
      </c>
      <c r="G4240" s="8">
        <f>Table21[[#This Row],[Growth Rate]]</f>
        <v>-0.88656195462478182</v>
      </c>
      <c r="H4240">
        <f>Table5[[#This Row],[UNITID]]</f>
        <v>448594</v>
      </c>
      <c r="I4240" s="8">
        <f>Table5[[#This Row],[Growth Rate]]</f>
        <v>-0.76102941176470584</v>
      </c>
    </row>
    <row r="4241" spans="1:9" hidden="1">
      <c r="A4241">
        <f>Table19[[#This Row],[UNITID]]</f>
        <v>448594</v>
      </c>
      <c r="B4241" t="str">
        <f>Table19[[#This Row],[OUTCOMES MEASURES]]</f>
        <v>Exclusions to cohort</v>
      </c>
      <c r="C4241" s="7" t="str">
        <f>Table19[[#This Row],[Growth Rate]]</f>
        <v/>
      </c>
      <c r="D4241">
        <f>Table20[[#This Row],[UNITID]]</f>
        <v>448594</v>
      </c>
      <c r="E4241" s="7" t="str">
        <f>Table20[[#This Row],[Growth Rate]]</f>
        <v/>
      </c>
      <c r="F4241">
        <f>Table21[[#This Row],[UNITID]]</f>
        <v>448594</v>
      </c>
      <c r="G4241" s="7" t="str">
        <f>Table21[[#This Row],[Growth Rate]]</f>
        <v/>
      </c>
      <c r="H4241">
        <f>Table5[[#This Row],[UNITID]]</f>
        <v>448594</v>
      </c>
      <c r="I4241" s="7" t="str">
        <f>Table5[[#This Row],[Growth Rate]]</f>
        <v/>
      </c>
    </row>
    <row r="4242" spans="1:9" ht="14.25">
      <c r="A4242" s="63">
        <f>Table19[[#This Row],[UNITID]]</f>
        <v>448594</v>
      </c>
      <c r="B4242" s="63" t="str">
        <f>Table19[[#This Row],[OUTCOMES MEASURES]]</f>
        <v>Adjusted cohort</v>
      </c>
      <c r="C4242" s="64">
        <f>Table19[[#This Row],[Growth Rate]]</f>
        <v>0.43596730245231607</v>
      </c>
      <c r="D4242">
        <f>Table20[[#This Row],[UNITID]]</f>
        <v>448594</v>
      </c>
      <c r="E4242" s="64">
        <f>Table20[[#This Row],[Growth Rate]]</f>
        <v>7.6492537313432835E-2</v>
      </c>
      <c r="F4242">
        <f>Table21[[#This Row],[UNITID]]</f>
        <v>448594</v>
      </c>
      <c r="G4242" s="155">
        <f>Table21[[#This Row],[Growth Rate]]</f>
        <v>-0.88656195462478182</v>
      </c>
      <c r="H4242">
        <f>Table5[[#This Row],[UNITID]]</f>
        <v>448594</v>
      </c>
      <c r="I4242" s="64">
        <f>Table5[[#This Row],[Growth Rate]]</f>
        <v>-0.76102941176470584</v>
      </c>
    </row>
    <row r="4243" spans="1:9" hidden="1">
      <c r="A4243">
        <f>Table19[[#This Row],[UNITID]]</f>
        <v>448594</v>
      </c>
      <c r="B4243" t="str">
        <f>Table19[[#This Row],[OUTCOMES MEASURES]]</f>
        <v>Number of adjusted cohort receiving a certificate at 4 years</v>
      </c>
      <c r="C4243" s="7">
        <f>Table19[[#This Row],[Growth Rate]]</f>
        <v>0.30769230769230771</v>
      </c>
      <c r="D4243">
        <f>Table20[[#This Row],[UNITID]]</f>
        <v>448594</v>
      </c>
      <c r="E4243" s="7">
        <f>Table20[[#This Row],[Growth Rate]]</f>
        <v>3</v>
      </c>
      <c r="F4243">
        <f>Table21[[#This Row],[UNITID]]</f>
        <v>448594</v>
      </c>
      <c r="G4243" s="7">
        <f>Table21[[#This Row],[Growth Rate]]</f>
        <v>-0.66666666666666663</v>
      </c>
      <c r="H4243">
        <f>Table5[[#This Row],[UNITID]]</f>
        <v>448594</v>
      </c>
      <c r="I4243" s="7">
        <f>Table5[[#This Row],[Growth Rate]]</f>
        <v>-0.79545454545454541</v>
      </c>
    </row>
    <row r="4244" spans="1:9" hidden="1">
      <c r="A4244">
        <f>Table19[[#This Row],[UNITID]]</f>
        <v>448594</v>
      </c>
      <c r="B4244" t="str">
        <f>Table19[[#This Row],[OUTCOMES MEASURES]]</f>
        <v>Number of adjusted cohort receiving an Associate's degree at 4 years</v>
      </c>
      <c r="C4244" s="7">
        <f>Table19[[#This Row],[Growth Rate]]</f>
        <v>0.94230769230769229</v>
      </c>
      <c r="D4244">
        <f>Table20[[#This Row],[UNITID]]</f>
        <v>448594</v>
      </c>
      <c r="E4244" s="7">
        <f>Table20[[#This Row],[Growth Rate]]</f>
        <v>0.90196078431372551</v>
      </c>
      <c r="F4244">
        <f>Table21[[#This Row],[UNITID]]</f>
        <v>448594</v>
      </c>
      <c r="G4244" s="7">
        <f>Table21[[#This Row],[Growth Rate]]</f>
        <v>-0.90870488322717624</v>
      </c>
      <c r="H4244">
        <f>Table5[[#This Row],[UNITID]]</f>
        <v>448594</v>
      </c>
      <c r="I4244" s="7">
        <f>Table5[[#This Row],[Growth Rate]]</f>
        <v>-0.82978723404255317</v>
      </c>
    </row>
    <row r="4245" spans="1:9" hidden="1">
      <c r="A4245">
        <f>Table19[[#This Row],[UNITID]]</f>
        <v>448594</v>
      </c>
      <c r="B4245" t="str">
        <f>Table19[[#This Row],[OUTCOMES MEASURES]]</f>
        <v>Number of adjusted cohort receiving a Bachelor's degree at 4 years</v>
      </c>
      <c r="C4245" s="7" t="str">
        <f>Table19[[#This Row],[Growth Rate]]</f>
        <v/>
      </c>
      <c r="D4245">
        <f>Table20[[#This Row],[UNITID]]</f>
        <v>448594</v>
      </c>
      <c r="E4245" s="7" t="str">
        <f>Table20[[#This Row],[Growth Rate]]</f>
        <v/>
      </c>
      <c r="F4245">
        <f>Table21[[#This Row],[UNITID]]</f>
        <v>448594</v>
      </c>
      <c r="G4245" s="7" t="str">
        <f>Table21[[#This Row],[Growth Rate]]</f>
        <v/>
      </c>
      <c r="H4245">
        <f>Table5[[#This Row],[UNITID]]</f>
        <v>448594</v>
      </c>
      <c r="I4245" s="7" t="str">
        <f>Table5[[#This Row],[Growth Rate]]</f>
        <v/>
      </c>
    </row>
    <row r="4246" spans="1:9" hidden="1">
      <c r="A4246">
        <f>Table19[[#This Row],[UNITID]]</f>
        <v>448594</v>
      </c>
      <c r="B4246" s="2" t="str">
        <f>Table19[[#This Row],[OUTCOMES MEASURES]]</f>
        <v>Number of adjusted cohort receiving an award at 4 years</v>
      </c>
      <c r="C4246" s="7">
        <f>Table19[[#This Row],[Growth Rate]]</f>
        <v>0.87179487179487181</v>
      </c>
      <c r="D4246">
        <f>Table20[[#This Row],[UNITID]]</f>
        <v>448594</v>
      </c>
      <c r="E4246" s="7">
        <f>Table20[[#This Row],[Growth Rate]]</f>
        <v>1.0185185185185186</v>
      </c>
      <c r="F4246">
        <f>Table21[[#This Row],[UNITID]]</f>
        <v>448594</v>
      </c>
      <c r="G4246" s="21">
        <f>Table21[[#This Row],[Growth Rate]]</f>
        <v>-0.90123456790123457</v>
      </c>
      <c r="H4246">
        <f>Table5[[#This Row],[UNITID]]</f>
        <v>448594</v>
      </c>
      <c r="I4246" s="7">
        <f>Table5[[#This Row],[Growth Rate]]</f>
        <v>-0.82730263157894735</v>
      </c>
    </row>
    <row r="4247" spans="1:9" ht="14.25">
      <c r="A4247" s="63">
        <f>Table19[[#This Row],[UNITID]]</f>
        <v>448594</v>
      </c>
      <c r="B4247" s="148" t="str">
        <f>Table19[[#This Row],[OUTCOMES MEASURES]]</f>
        <v>Percent of adjusted cohort receiving an award at 4 years</v>
      </c>
      <c r="C4247" s="156">
        <f>Table19[[#This Row],[Growth Rate]]</f>
        <v>0.3125</v>
      </c>
      <c r="D4247">
        <f>Table20[[#This Row],[UNITID]]</f>
        <v>448594</v>
      </c>
      <c r="E4247" s="156">
        <f>Table20[[#This Row],[Growth Rate]]</f>
        <v>0.9</v>
      </c>
      <c r="F4247">
        <f>Table21[[#This Row],[UNITID]]</f>
        <v>448594</v>
      </c>
      <c r="G4247" s="157">
        <f>Table21[[#This Row],[Growth Rate]]</f>
        <v>-0.11904761904761904</v>
      </c>
      <c r="H4247">
        <f>Table5[[#This Row],[UNITID]]</f>
        <v>448594</v>
      </c>
      <c r="I4247" s="156">
        <f>Table5[[#This Row],[Growth Rate]]</f>
        <v>-0.31578947368421051</v>
      </c>
    </row>
    <row r="4248" spans="1:9" hidden="1">
      <c r="A4248">
        <f>Table19[[#This Row],[UNITID]]</f>
        <v>448594</v>
      </c>
      <c r="B4248" t="str">
        <f>Table19[[#This Row],[OUTCOMES MEASURES]]</f>
        <v>Number of adjusted cohort receiving a certificate at 6 years</v>
      </c>
      <c r="C4248" s="7">
        <f>Table19[[#This Row],[Growth Rate]]</f>
        <v>0.77777777777777779</v>
      </c>
      <c r="D4248">
        <f>Table20[[#This Row],[UNITID]]</f>
        <v>448594</v>
      </c>
      <c r="E4248" s="7">
        <f>Table20[[#This Row],[Growth Rate]]</f>
        <v>2.2000000000000002</v>
      </c>
      <c r="F4248">
        <f>Table21[[#This Row],[UNITID]]</f>
        <v>448594</v>
      </c>
      <c r="G4248" s="7">
        <f>Table21[[#This Row],[Growth Rate]]</f>
        <v>-0.66666666666666663</v>
      </c>
      <c r="H4248">
        <f>Table5[[#This Row],[UNITID]]</f>
        <v>448594</v>
      </c>
      <c r="I4248" s="7">
        <f>Table5[[#This Row],[Growth Rate]]</f>
        <v>-0.84210526315789469</v>
      </c>
    </row>
    <row r="4249" spans="1:9" hidden="1">
      <c r="A4249">
        <f>Table19[[#This Row],[UNITID]]</f>
        <v>448594</v>
      </c>
      <c r="B4249" t="str">
        <f>Table19[[#This Row],[OUTCOMES MEASURES]]</f>
        <v>Number of adjusted cohort receiving an Associate's degree at 6 years</v>
      </c>
      <c r="C4249" s="7">
        <f>Table19[[#This Row],[Growth Rate]]</f>
        <v>0.84426229508196726</v>
      </c>
      <c r="D4249">
        <f>Table20[[#This Row],[UNITID]]</f>
        <v>448594</v>
      </c>
      <c r="E4249" s="7">
        <f>Table20[[#This Row],[Growth Rate]]</f>
        <v>0.55128205128205132</v>
      </c>
      <c r="F4249">
        <f>Table21[[#This Row],[UNITID]]</f>
        <v>448594</v>
      </c>
      <c r="G4249" s="7">
        <f>Table21[[#This Row],[Growth Rate]]</f>
        <v>-0.90769230769230769</v>
      </c>
      <c r="H4249">
        <f>Table5[[#This Row],[UNITID]]</f>
        <v>448594</v>
      </c>
      <c r="I4249" s="7">
        <f>Table5[[#This Row],[Growth Rate]]</f>
        <v>-0.82327586206896552</v>
      </c>
    </row>
    <row r="4250" spans="1:9" hidden="1">
      <c r="A4250">
        <f>Table19[[#This Row],[UNITID]]</f>
        <v>448594</v>
      </c>
      <c r="B4250" t="str">
        <f>Table19[[#This Row],[OUTCOMES MEASURES]]</f>
        <v>Number of adjusted cohort receiving a Bachelor's degree at 6 years</v>
      </c>
      <c r="C4250" s="7" t="str">
        <f>Table19[[#This Row],[Growth Rate]]</f>
        <v/>
      </c>
      <c r="D4250">
        <f>Table20[[#This Row],[UNITID]]</f>
        <v>448594</v>
      </c>
      <c r="E4250" s="7" t="str">
        <f>Table20[[#This Row],[Growth Rate]]</f>
        <v/>
      </c>
      <c r="F4250">
        <f>Table21[[#This Row],[UNITID]]</f>
        <v>448594</v>
      </c>
      <c r="G4250" s="7" t="str">
        <f>Table21[[#This Row],[Growth Rate]]</f>
        <v/>
      </c>
      <c r="H4250">
        <f>Table5[[#This Row],[UNITID]]</f>
        <v>448594</v>
      </c>
      <c r="I4250" s="7" t="str">
        <f>Table5[[#This Row],[Growth Rate]]</f>
        <v/>
      </c>
    </row>
    <row r="4251" spans="1:9" hidden="1">
      <c r="A4251">
        <f>Table19[[#This Row],[UNITID]]</f>
        <v>448594</v>
      </c>
      <c r="B4251" s="2" t="str">
        <f>Table19[[#This Row],[OUTCOMES MEASURES]]</f>
        <v>Number of adjusted cohort receiving an award at 6 years</v>
      </c>
      <c r="C4251" s="7">
        <f>Table19[[#This Row],[Growth Rate]]</f>
        <v>0.83969465648854957</v>
      </c>
      <c r="D4251">
        <f>Table20[[#This Row],[UNITID]]</f>
        <v>448594</v>
      </c>
      <c r="E4251" s="7">
        <f>Table20[[#This Row],[Growth Rate]]</f>
        <v>0.6506024096385542</v>
      </c>
      <c r="F4251">
        <f>Table21[[#This Row],[UNITID]]</f>
        <v>448594</v>
      </c>
      <c r="G4251" s="21">
        <f>Table21[[#This Row],[Growth Rate]]</f>
        <v>-0.90093457943925237</v>
      </c>
      <c r="H4251">
        <f>Table5[[#This Row],[UNITID]]</f>
        <v>448594</v>
      </c>
      <c r="I4251" s="7">
        <f>Table5[[#This Row],[Growth Rate]]</f>
        <v>-0.82470119521912355</v>
      </c>
    </row>
    <row r="4252" spans="1:9" ht="14.25">
      <c r="A4252" s="63">
        <f>Table19[[#This Row],[UNITID]]</f>
        <v>448594</v>
      </c>
      <c r="B4252" s="148" t="str">
        <f>Table19[[#This Row],[OUTCOMES MEASURES]]</f>
        <v>Percent of adjusted cohort receiving an award at 6 years</v>
      </c>
      <c r="C4252" s="156">
        <f>Table19[[#This Row],[Growth Rate]]</f>
        <v>0.27777777777777779</v>
      </c>
      <c r="D4252">
        <f>Table20[[#This Row],[UNITID]]</f>
        <v>448594</v>
      </c>
      <c r="E4252" s="156">
        <f>Table20[[#This Row],[Growth Rate]]</f>
        <v>0.6</v>
      </c>
      <c r="F4252">
        <f>Table21[[#This Row],[UNITID]]</f>
        <v>448594</v>
      </c>
      <c r="G4252" s="157">
        <f>Table21[[#This Row],[Growth Rate]]</f>
        <v>-0.1276595744680851</v>
      </c>
      <c r="H4252">
        <f>Table5[[#This Row],[UNITID]]</f>
        <v>448594</v>
      </c>
      <c r="I4252" s="156">
        <f>Table5[[#This Row],[Growth Rate]]</f>
        <v>-0.2608695652173913</v>
      </c>
    </row>
    <row r="4253" spans="1:9" hidden="1">
      <c r="A4253">
        <f>Table19[[#This Row],[UNITID]]</f>
        <v>448594</v>
      </c>
      <c r="B4253" t="str">
        <f>Table19[[#This Row],[OUTCOMES MEASURES]]</f>
        <v>Number of adjusted cohort receiving a certificate at 8 years</v>
      </c>
      <c r="C4253" s="7">
        <f>Table19[[#This Row],[Growth Rate]]</f>
        <v>0.66666666666666663</v>
      </c>
      <c r="D4253">
        <f>Table20[[#This Row],[UNITID]]</f>
        <v>448594</v>
      </c>
      <c r="E4253" s="7">
        <f>Table20[[#This Row],[Growth Rate]]</f>
        <v>2.75</v>
      </c>
      <c r="F4253">
        <f>Table21[[#This Row],[UNITID]]</f>
        <v>448594</v>
      </c>
      <c r="G4253" s="7">
        <f>Table21[[#This Row],[Growth Rate]]</f>
        <v>-0.75</v>
      </c>
      <c r="H4253">
        <f>Table5[[#This Row],[UNITID]]</f>
        <v>448594</v>
      </c>
      <c r="I4253" s="7">
        <f>Table5[[#This Row],[Growth Rate]]</f>
        <v>-0.83050847457627119</v>
      </c>
    </row>
    <row r="4254" spans="1:9" hidden="1">
      <c r="A4254">
        <f>Table19[[#This Row],[UNITID]]</f>
        <v>448594</v>
      </c>
      <c r="B4254" t="str">
        <f>Table19[[#This Row],[OUTCOMES MEASURES]]</f>
        <v>Number of adjusted cohort receiving an Associate's degree at 8 years</v>
      </c>
      <c r="C4254" s="7">
        <f>Table19[[#This Row],[Growth Rate]]</f>
        <v>0.8203125</v>
      </c>
      <c r="D4254">
        <f>Table20[[#This Row],[UNITID]]</f>
        <v>448594</v>
      </c>
      <c r="E4254" s="7">
        <f>Table20[[#This Row],[Growth Rate]]</f>
        <v>0.40625</v>
      </c>
      <c r="F4254">
        <f>Table21[[#This Row],[UNITID]]</f>
        <v>448594</v>
      </c>
      <c r="G4254" s="7">
        <f>Table21[[#This Row],[Growth Rate]]</f>
        <v>-0.90942028985507251</v>
      </c>
      <c r="H4254">
        <f>Table5[[#This Row],[UNITID]]</f>
        <v>448594</v>
      </c>
      <c r="I4254" s="7">
        <f>Table5[[#This Row],[Growth Rate]]</f>
        <v>-0.81673306772908372</v>
      </c>
    </row>
    <row r="4255" spans="1:9" hidden="1">
      <c r="A4255">
        <f>Table19[[#This Row],[UNITID]]</f>
        <v>448594</v>
      </c>
      <c r="B4255" t="str">
        <f>Table19[[#This Row],[OUTCOMES MEASURES]]</f>
        <v>Number of adjusted cohort receiving a Bachelor's degree at 8 years</v>
      </c>
      <c r="C4255" s="7" t="str">
        <f>Table19[[#This Row],[Growth Rate]]</f>
        <v/>
      </c>
      <c r="D4255">
        <f>Table20[[#This Row],[UNITID]]</f>
        <v>448594</v>
      </c>
      <c r="E4255" s="7" t="str">
        <f>Table20[[#This Row],[Growth Rate]]</f>
        <v/>
      </c>
      <c r="F4255">
        <f>Table21[[#This Row],[UNITID]]</f>
        <v>448594</v>
      </c>
      <c r="G4255" s="7" t="str">
        <f>Table21[[#This Row],[Growth Rate]]</f>
        <v/>
      </c>
      <c r="H4255">
        <f>Table5[[#This Row],[UNITID]]</f>
        <v>448594</v>
      </c>
      <c r="I4255" s="7" t="str">
        <f>Table5[[#This Row],[Growth Rate]]</f>
        <v/>
      </c>
    </row>
    <row r="4256" spans="1:9" hidden="1">
      <c r="A4256">
        <f>Table19[[#This Row],[UNITID]]</f>
        <v>448594</v>
      </c>
      <c r="B4256" t="str">
        <f>Table19[[#This Row],[OUTCOMES MEASURES]]</f>
        <v>Number of adjusted cohort receiving an award at 8 years</v>
      </c>
      <c r="C4256" s="7">
        <f>Table19[[#This Row],[Growth Rate]]</f>
        <v>0.81021897810218979</v>
      </c>
      <c r="D4256">
        <f>Table20[[#This Row],[UNITID]]</f>
        <v>448594</v>
      </c>
      <c r="E4256" s="7">
        <f>Table20[[#This Row],[Growth Rate]]</f>
        <v>0.5</v>
      </c>
      <c r="F4256">
        <f>Table21[[#This Row],[UNITID]]</f>
        <v>448594</v>
      </c>
      <c r="G4256" s="7">
        <f>Table21[[#This Row],[Growth Rate]]</f>
        <v>-0.90492957746478875</v>
      </c>
      <c r="H4256">
        <f>Table5[[#This Row],[UNITID]]</f>
        <v>448594</v>
      </c>
      <c r="I4256" s="7">
        <f>Table5[[#This Row],[Growth Rate]]</f>
        <v>-0.81773399014778325</v>
      </c>
    </row>
    <row r="4257" spans="1:9" hidden="1">
      <c r="A4257">
        <f>Table19[[#This Row],[UNITID]]</f>
        <v>448594</v>
      </c>
      <c r="B4257" t="str">
        <f>Table19[[#This Row],[OUTCOMES MEASURES]]</f>
        <v>Number of adjusted cohort still enrolled at your institution at 8 years</v>
      </c>
      <c r="C4257" s="7">
        <f>Table19[[#This Row],[Growth Rate]]</f>
        <v>0.2857142857142857</v>
      </c>
      <c r="D4257">
        <f>Table20[[#This Row],[UNITID]]</f>
        <v>448594</v>
      </c>
      <c r="E4257" s="7">
        <f>Table20[[#This Row],[Growth Rate]]</f>
        <v>0.25</v>
      </c>
      <c r="F4257">
        <f>Table21[[#This Row],[UNITID]]</f>
        <v>448594</v>
      </c>
      <c r="G4257" s="7">
        <f>Table21[[#This Row],[Growth Rate]]</f>
        <v>-0.95238095238095233</v>
      </c>
      <c r="H4257">
        <f>Table5[[#This Row],[UNITID]]</f>
        <v>448594</v>
      </c>
      <c r="I4257" s="7">
        <f>Table5[[#This Row],[Growth Rate]]</f>
        <v>-0.81395348837209303</v>
      </c>
    </row>
    <row r="4258" spans="1:9" hidden="1">
      <c r="A4258">
        <f>Table19[[#This Row],[UNITID]]</f>
        <v>448594</v>
      </c>
      <c r="B4258" t="str">
        <f>Table19[[#This Row],[OUTCOMES MEASURES]]</f>
        <v>Number of adjusted cohort who enrolled subsequently at another institution at 8 years</v>
      </c>
      <c r="C4258" s="7">
        <f>Table19[[#This Row],[Growth Rate]]</f>
        <v>0.375</v>
      </c>
      <c r="D4258">
        <f>Table20[[#This Row],[UNITID]]</f>
        <v>448594</v>
      </c>
      <c r="E4258" s="7">
        <f>Table20[[#This Row],[Growth Rate]]</f>
        <v>0.14166666666666666</v>
      </c>
      <c r="F4258">
        <f>Table21[[#This Row],[UNITID]]</f>
        <v>448594</v>
      </c>
      <c r="G4258" s="7">
        <f>Table21[[#This Row],[Growth Rate]]</f>
        <v>-0.85074626865671643</v>
      </c>
      <c r="H4258">
        <f>Table5[[#This Row],[UNITID]]</f>
        <v>448594</v>
      </c>
      <c r="I4258" s="7">
        <f>Table5[[#This Row],[Growth Rate]]</f>
        <v>-0.69032830523513755</v>
      </c>
    </row>
    <row r="4259" spans="1:9" hidden="1">
      <c r="A4259">
        <f>Table19[[#This Row],[UNITID]]</f>
        <v>448594</v>
      </c>
      <c r="B4259" s="2" t="str">
        <f>Table19[[#This Row],[OUTCOMES MEASURES]]</f>
        <v>Number of adjusted cohort whose subsequent enrollment status is unknown at 8 years</v>
      </c>
      <c r="C4259" s="8">
        <f>Table19[[#This Row],[Growth Rate]]</f>
        <v>0.1657142857142857</v>
      </c>
      <c r="D4259">
        <f>Table20[[#This Row],[UNITID]]</f>
        <v>448594</v>
      </c>
      <c r="E4259" s="7">
        <f>Table20[[#This Row],[Growth Rate]]</f>
        <v>-9.0909090909090912E-2</v>
      </c>
      <c r="F4259">
        <f>Table21[[#This Row],[UNITID]]</f>
        <v>448594</v>
      </c>
      <c r="G4259" s="7">
        <f>Table21[[#This Row],[Growth Rate]]</f>
        <v>-0.8735955056179775</v>
      </c>
      <c r="H4259">
        <f>Table5[[#This Row],[UNITID]]</f>
        <v>448594</v>
      </c>
      <c r="I4259" s="7">
        <f>Table5[[#This Row],[Growth Rate]]</f>
        <v>-0.78549141965678626</v>
      </c>
    </row>
    <row r="4260" spans="1:9" hidden="1">
      <c r="A4260">
        <f>Table19[[#This Row],[UNITID]]</f>
        <v>448594</v>
      </c>
      <c r="B4260" s="2" t="str">
        <f>Table19[[#This Row],[OUTCOMES MEASURES]]</f>
        <v>Number of adjusted cohort who did not receive an award from your institution at 8 years</v>
      </c>
      <c r="C4260" s="7">
        <f>Table19[[#This Row],[Growth Rate]]</f>
        <v>0.21304347826086956</v>
      </c>
      <c r="D4260">
        <f>Table20[[#This Row],[UNITID]]</f>
        <v>448594</v>
      </c>
      <c r="E4260" s="7">
        <f>Table20[[#This Row],[Growth Rate]]</f>
        <v>-2.0642201834862386E-2</v>
      </c>
      <c r="F4260">
        <f>Table21[[#This Row],[UNITID]]</f>
        <v>448594</v>
      </c>
      <c r="G4260" s="21">
        <f>Table21[[#This Row],[Growth Rate]]</f>
        <v>-0.86851211072664358</v>
      </c>
      <c r="H4260">
        <f>Table5[[#This Row],[UNITID]]</f>
        <v>448594</v>
      </c>
      <c r="I4260" s="7">
        <f>Table5[[#This Row],[Growth Rate]]</f>
        <v>-0.74225122349102768</v>
      </c>
    </row>
    <row r="4261" spans="1:9" ht="14.25">
      <c r="A4261" s="63">
        <f>Table19[[#This Row],[UNITID]]</f>
        <v>448594</v>
      </c>
      <c r="B4261" s="148" t="str">
        <f>Table19[[#This Row],[OUTCOMES MEASURES]]</f>
        <v>Percent of adjusted cohort receiving an award at 8 years</v>
      </c>
      <c r="C4261" s="156">
        <f>Table19[[#This Row],[Growth Rate]]</f>
        <v>0.27027027027027029</v>
      </c>
      <c r="D4261">
        <f>Table20[[#This Row],[UNITID]]</f>
        <v>448594</v>
      </c>
      <c r="E4261" s="156">
        <f>Table20[[#This Row],[Growth Rate]]</f>
        <v>0.36842105263157893</v>
      </c>
      <c r="F4261">
        <f>Table21[[#This Row],[UNITID]]</f>
        <v>448594</v>
      </c>
      <c r="G4261" s="157">
        <f>Table21[[#This Row],[Growth Rate]]</f>
        <v>-0.16</v>
      </c>
      <c r="H4261">
        <f>Table5[[#This Row],[UNITID]]</f>
        <v>448594</v>
      </c>
      <c r="I4261" s="156">
        <f>Table5[[#This Row],[Growth Rate]]</f>
        <v>-0.24</v>
      </c>
    </row>
    <row r="4262" spans="1:9" hidden="1">
      <c r="A4262">
        <f>Table19[[#This Row],[UNITID]]</f>
        <v>448594</v>
      </c>
      <c r="B4262" s="2" t="str">
        <f>Table19[[#This Row],[OUTCOMES MEASURES]]</f>
        <v>Percent of adjusted cohort still or subsequently enrolled at 8 years</v>
      </c>
      <c r="C4262" s="8">
        <f>Table19[[#This Row],[Growth Rate]]</f>
        <v>-6.6666666666666666E-2</v>
      </c>
      <c r="D4262">
        <f>Table20[[#This Row],[UNITID]]</f>
        <v>448594</v>
      </c>
      <c r="E4262" s="7">
        <f>Table20[[#This Row],[Growth Rate]]</f>
        <v>4.1666666666666664E-2</v>
      </c>
      <c r="F4262">
        <f>Table21[[#This Row],[UNITID]]</f>
        <v>448594</v>
      </c>
      <c r="G4262" s="21">
        <f>Table21[[#This Row],[Growth Rate]]</f>
        <v>0.26315789473684209</v>
      </c>
      <c r="H4262">
        <f>Table5[[#This Row],[UNITID]]</f>
        <v>448594</v>
      </c>
      <c r="I4262" s="7">
        <f>Table5[[#This Row],[Growth Rate]]</f>
        <v>0.27777777777777779</v>
      </c>
    </row>
    <row r="4263" spans="1:9" ht="14.25">
      <c r="A4263" s="63">
        <f>Table19[[#This Row],[UNITID]]</f>
        <v>448594</v>
      </c>
      <c r="B4263" s="148" t="str">
        <f>Table19[[#This Row],[OUTCOMES MEASURES]]</f>
        <v>Percent of adjusted cohort still enrolled at your institution at 8 years</v>
      </c>
      <c r="C4263" s="156">
        <f>Table19[[#This Row],[Growth Rate]]</f>
        <v>0</v>
      </c>
      <c r="D4263">
        <f>Table20[[#This Row],[UNITID]]</f>
        <v>448594</v>
      </c>
      <c r="E4263" s="156">
        <f>Table20[[#This Row],[Growth Rate]]</f>
        <v>1</v>
      </c>
      <c r="F4263">
        <f>Table21[[#This Row],[UNITID]]</f>
        <v>448594</v>
      </c>
      <c r="G4263" s="158">
        <f>Table21[[#This Row],[Growth Rate]]</f>
        <v>-0.5</v>
      </c>
      <c r="H4263">
        <f>Table5[[#This Row],[UNITID]]</f>
        <v>448594</v>
      </c>
      <c r="I4263" s="156">
        <f>Table5[[#This Row],[Growth Rate]]</f>
        <v>0</v>
      </c>
    </row>
    <row r="4264" spans="1:9" ht="14.25">
      <c r="A4264" s="63">
        <f>Table19[[#This Row],[UNITID]]</f>
        <v>448594</v>
      </c>
      <c r="B4264" s="148" t="str">
        <f>Table19[[#This Row],[OUTCOMES MEASURES]]</f>
        <v>Percent of adjusted cohort enrolled subsequently at another institution at 8 years</v>
      </c>
      <c r="C4264" s="156">
        <f>Table19[[#This Row],[Growth Rate]]</f>
        <v>0</v>
      </c>
      <c r="D4264">
        <f>Table20[[#This Row],[UNITID]]</f>
        <v>448594</v>
      </c>
      <c r="E4264" s="64">
        <f>Table20[[#This Row],[Growth Rate]]</f>
        <v>9.0909090909090912E-2</v>
      </c>
      <c r="F4264">
        <f>Table21[[#This Row],[UNITID]]</f>
        <v>448594</v>
      </c>
      <c r="G4264" s="158">
        <f>Table21[[#This Row],[Growth Rate]]</f>
        <v>0.27777777777777779</v>
      </c>
      <c r="H4264">
        <f>Table5[[#This Row],[UNITID]]</f>
        <v>448594</v>
      </c>
      <c r="I4264" s="64">
        <f>Table5[[#This Row],[Growth Rate]]</f>
        <v>0.2857142857142857</v>
      </c>
    </row>
    <row r="4265" spans="1:9" hidden="1">
      <c r="A4265">
        <f>Table19[[#This Row],[UNITID]]</f>
        <v>448594</v>
      </c>
      <c r="B4265" s="2" t="str">
        <f>Table19[[#This Row],[OUTCOMES MEASURES]]</f>
        <v>Percent of adjusted cohort enrollment status unknown at 8 years</v>
      </c>
      <c r="C4265" s="8">
        <f>Table19[[#This Row],[Growth Rate]]</f>
        <v>-0.1875</v>
      </c>
      <c r="D4265">
        <f>Table20[[#This Row],[UNITID]]</f>
        <v>448594</v>
      </c>
      <c r="E4265" s="8">
        <f>Table20[[#This Row],[Growth Rate]]</f>
        <v>-0.14035087719298245</v>
      </c>
      <c r="F4265">
        <f>Table21[[#This Row],[UNITID]]</f>
        <v>448594</v>
      </c>
      <c r="G4265" s="8">
        <f>Table21[[#This Row],[Growth Rate]]</f>
        <v>0.12903225806451613</v>
      </c>
      <c r="H4265">
        <f>Table5[[#This Row],[UNITID]]</f>
        <v>448594</v>
      </c>
      <c r="I4265" s="8">
        <f>Table5[[#This Row],[Growth Rate]]</f>
        <v>-0.10256410256410256</v>
      </c>
    </row>
    <row r="4266" spans="1:9" hidden="1">
      <c r="A4266">
        <f>Table19[[#This Row],[UNITID]]</f>
        <v>461315</v>
      </c>
      <c r="B4266" s="2" t="str">
        <f>Table19[[#This Row],[OUTCOMES MEASURES]]</f>
        <v>First-Time, Full-Time Cohort</v>
      </c>
      <c r="C4266" s="8">
        <f>Table19[[#This Row],[Growth Rate]]</f>
        <v>-0.29166666666666669</v>
      </c>
      <c r="D4266">
        <f>Table20[[#This Row],[UNITID]]</f>
        <v>461315</v>
      </c>
      <c r="E4266" s="8">
        <f>Table20[[#This Row],[Growth Rate]]</f>
        <v>-6.0606060606060608E-2</v>
      </c>
      <c r="F4266">
        <f>Table21[[#This Row],[UNITID]]</f>
        <v>461315</v>
      </c>
      <c r="G4266" s="8">
        <f>Table21[[#This Row],[Growth Rate]]</f>
        <v>-0.66666666666666663</v>
      </c>
      <c r="H4266">
        <f>Table5[[#This Row],[UNITID]]</f>
        <v>461315</v>
      </c>
      <c r="I4266" s="8">
        <f>Table5[[#This Row],[Growth Rate]]</f>
        <v>-0.92500000000000004</v>
      </c>
    </row>
    <row r="4267" spans="1:9" hidden="1">
      <c r="A4267">
        <f>Table19[[#This Row],[UNITID]]</f>
        <v>461315</v>
      </c>
      <c r="B4267" t="str">
        <f>Table19[[#This Row],[OUTCOMES MEASURES]]</f>
        <v>Exclusions to cohort</v>
      </c>
      <c r="C4267" s="7">
        <f>Table19[[#This Row],[Growth Rate]]</f>
        <v>-1</v>
      </c>
      <c r="D4267">
        <f>Table20[[#This Row],[UNITID]]</f>
        <v>461315</v>
      </c>
      <c r="E4267" s="7" t="str">
        <f>Table20[[#This Row],[Growth Rate]]</f>
        <v/>
      </c>
      <c r="F4267">
        <f>Table21[[#This Row],[UNITID]]</f>
        <v>461315</v>
      </c>
      <c r="G4267" s="7" t="str">
        <f>Table21[[#This Row],[Growth Rate]]</f>
        <v/>
      </c>
      <c r="H4267">
        <f>Table5[[#This Row],[UNITID]]</f>
        <v>461315</v>
      </c>
      <c r="I4267" s="7" t="str">
        <f>Table5[[#This Row],[Growth Rate]]</f>
        <v/>
      </c>
    </row>
    <row r="4268" spans="1:9" ht="14.25">
      <c r="A4268" s="63">
        <f>Table19[[#This Row],[UNITID]]</f>
        <v>461315</v>
      </c>
      <c r="B4268" s="63" t="str">
        <f>Table19[[#This Row],[OUTCOMES MEASURES]]</f>
        <v>Adjusted cohort</v>
      </c>
      <c r="C4268" s="64">
        <f>Table19[[#This Row],[Growth Rate]]</f>
        <v>-0.2608695652173913</v>
      </c>
      <c r="D4268">
        <f>Table20[[#This Row],[UNITID]]</f>
        <v>461315</v>
      </c>
      <c r="E4268" s="64">
        <f>Table20[[#This Row],[Growth Rate]]</f>
        <v>-6.0606060606060608E-2</v>
      </c>
      <c r="F4268">
        <f>Table21[[#This Row],[UNITID]]</f>
        <v>461315</v>
      </c>
      <c r="G4268" s="155">
        <f>Table21[[#This Row],[Growth Rate]]</f>
        <v>-0.66666666666666663</v>
      </c>
      <c r="H4268">
        <f>Table5[[#This Row],[UNITID]]</f>
        <v>461315</v>
      </c>
      <c r="I4268" s="64">
        <f>Table5[[#This Row],[Growth Rate]]</f>
        <v>-0.92500000000000004</v>
      </c>
    </row>
    <row r="4269" spans="1:9" hidden="1">
      <c r="A4269">
        <f>Table19[[#This Row],[UNITID]]</f>
        <v>461315</v>
      </c>
      <c r="B4269" t="str">
        <f>Table19[[#This Row],[OUTCOMES MEASURES]]</f>
        <v>Number of adjusted cohort receiving a certificate at 4 years</v>
      </c>
      <c r="C4269" s="7" t="str">
        <f>Table19[[#This Row],[Growth Rate]]</f>
        <v/>
      </c>
      <c r="D4269">
        <f>Table20[[#This Row],[UNITID]]</f>
        <v>461315</v>
      </c>
      <c r="E4269" s="7" t="str">
        <f>Table20[[#This Row],[Growth Rate]]</f>
        <v/>
      </c>
      <c r="F4269">
        <f>Table21[[#This Row],[UNITID]]</f>
        <v>461315</v>
      </c>
      <c r="G4269" s="7" t="str">
        <f>Table21[[#This Row],[Growth Rate]]</f>
        <v/>
      </c>
      <c r="H4269">
        <f>Table5[[#This Row],[UNITID]]</f>
        <v>461315</v>
      </c>
      <c r="I4269" s="7" t="str">
        <f>Table5[[#This Row],[Growth Rate]]</f>
        <v/>
      </c>
    </row>
    <row r="4270" spans="1:9" hidden="1">
      <c r="A4270">
        <f>Table19[[#This Row],[UNITID]]</f>
        <v>461315</v>
      </c>
      <c r="B4270" t="str">
        <f>Table19[[#This Row],[OUTCOMES MEASURES]]</f>
        <v>Number of adjusted cohort receiving an Associate's degree at 4 years</v>
      </c>
      <c r="C4270" s="7">
        <f>Table19[[#This Row],[Growth Rate]]</f>
        <v>-0.5</v>
      </c>
      <c r="D4270">
        <f>Table20[[#This Row],[UNITID]]</f>
        <v>461315</v>
      </c>
      <c r="E4270" s="7">
        <f>Table20[[#This Row],[Growth Rate]]</f>
        <v>-1</v>
      </c>
      <c r="F4270">
        <f>Table21[[#This Row],[UNITID]]</f>
        <v>461315</v>
      </c>
      <c r="G4270" s="7">
        <f>Table21[[#This Row],[Growth Rate]]</f>
        <v>-1</v>
      </c>
      <c r="H4270">
        <f>Table5[[#This Row],[UNITID]]</f>
        <v>461315</v>
      </c>
      <c r="I4270" s="7" t="str">
        <f>Table5[[#This Row],[Growth Rate]]</f>
        <v/>
      </c>
    </row>
    <row r="4271" spans="1:9" hidden="1">
      <c r="A4271">
        <f>Table19[[#This Row],[UNITID]]</f>
        <v>461315</v>
      </c>
      <c r="B4271" t="str">
        <f>Table19[[#This Row],[OUTCOMES MEASURES]]</f>
        <v>Number of adjusted cohort receiving a Bachelor's degree at 4 years</v>
      </c>
      <c r="C4271" s="7" t="str">
        <f>Table19[[#This Row],[Growth Rate]]</f>
        <v/>
      </c>
      <c r="D4271">
        <f>Table20[[#This Row],[UNITID]]</f>
        <v>461315</v>
      </c>
      <c r="E4271" s="7" t="str">
        <f>Table20[[#This Row],[Growth Rate]]</f>
        <v/>
      </c>
      <c r="F4271">
        <f>Table21[[#This Row],[UNITID]]</f>
        <v>461315</v>
      </c>
      <c r="G4271" s="7" t="str">
        <f>Table21[[#This Row],[Growth Rate]]</f>
        <v/>
      </c>
      <c r="H4271">
        <f>Table5[[#This Row],[UNITID]]</f>
        <v>461315</v>
      </c>
      <c r="I4271" s="7" t="str">
        <f>Table5[[#This Row],[Growth Rate]]</f>
        <v/>
      </c>
    </row>
    <row r="4272" spans="1:9" hidden="1">
      <c r="A4272">
        <f>Table19[[#This Row],[UNITID]]</f>
        <v>461315</v>
      </c>
      <c r="B4272" s="2" t="str">
        <f>Table19[[#This Row],[OUTCOMES MEASURES]]</f>
        <v>Number of adjusted cohort receiving an award at 4 years</v>
      </c>
      <c r="C4272" s="7">
        <f>Table19[[#This Row],[Growth Rate]]</f>
        <v>-0.5</v>
      </c>
      <c r="D4272">
        <f>Table20[[#This Row],[UNITID]]</f>
        <v>461315</v>
      </c>
      <c r="E4272" s="7">
        <f>Table20[[#This Row],[Growth Rate]]</f>
        <v>5</v>
      </c>
      <c r="F4272">
        <f>Table21[[#This Row],[UNITID]]</f>
        <v>461315</v>
      </c>
      <c r="G4272" s="21">
        <f>Table21[[#This Row],[Growth Rate]]</f>
        <v>-1</v>
      </c>
      <c r="H4272">
        <f>Table5[[#This Row],[UNITID]]</f>
        <v>461315</v>
      </c>
      <c r="I4272" s="7" t="str">
        <f>Table5[[#This Row],[Growth Rate]]</f>
        <v/>
      </c>
    </row>
    <row r="4273" spans="1:9" ht="14.25">
      <c r="A4273" s="63">
        <f>Table19[[#This Row],[UNITID]]</f>
        <v>461315</v>
      </c>
      <c r="B4273" s="148" t="str">
        <f>Table19[[#This Row],[OUTCOMES MEASURES]]</f>
        <v>Percent of adjusted cohort receiving an award at 4 years</v>
      </c>
      <c r="C4273" s="156">
        <f>Table19[[#This Row],[Growth Rate]]</f>
        <v>-0.29411764705882354</v>
      </c>
      <c r="D4273">
        <f>Table20[[#This Row],[UNITID]]</f>
        <v>461315</v>
      </c>
      <c r="E4273" s="156">
        <f>Table20[[#This Row],[Growth Rate]]</f>
        <v>5.333333333333333</v>
      </c>
      <c r="F4273">
        <f>Table21[[#This Row],[UNITID]]</f>
        <v>461315</v>
      </c>
      <c r="G4273" s="157">
        <f>Table21[[#This Row],[Growth Rate]]</f>
        <v>-1</v>
      </c>
      <c r="H4273">
        <f>Table5[[#This Row],[UNITID]]</f>
        <v>461315</v>
      </c>
      <c r="I4273" s="156" t="str">
        <f>Table5[[#This Row],[Growth Rate]]</f>
        <v/>
      </c>
    </row>
    <row r="4274" spans="1:9" hidden="1">
      <c r="A4274">
        <f>Table19[[#This Row],[UNITID]]</f>
        <v>461315</v>
      </c>
      <c r="B4274" t="str">
        <f>Table19[[#This Row],[OUTCOMES MEASURES]]</f>
        <v>Number of adjusted cohort receiving a certificate at 6 years</v>
      </c>
      <c r="C4274" s="7" t="str">
        <f>Table19[[#This Row],[Growth Rate]]</f>
        <v/>
      </c>
      <c r="D4274">
        <f>Table20[[#This Row],[UNITID]]</f>
        <v>461315</v>
      </c>
      <c r="E4274" s="7" t="str">
        <f>Table20[[#This Row],[Growth Rate]]</f>
        <v/>
      </c>
      <c r="F4274">
        <f>Table21[[#This Row],[UNITID]]</f>
        <v>461315</v>
      </c>
      <c r="G4274" s="7" t="str">
        <f>Table21[[#This Row],[Growth Rate]]</f>
        <v/>
      </c>
      <c r="H4274">
        <f>Table5[[#This Row],[UNITID]]</f>
        <v>461315</v>
      </c>
      <c r="I4274" s="7" t="str">
        <f>Table5[[#This Row],[Growth Rate]]</f>
        <v/>
      </c>
    </row>
    <row r="4275" spans="1:9" hidden="1">
      <c r="A4275">
        <f>Table19[[#This Row],[UNITID]]</f>
        <v>461315</v>
      </c>
      <c r="B4275" t="str">
        <f>Table19[[#This Row],[OUTCOMES MEASURES]]</f>
        <v>Number of adjusted cohort receiving an Associate's degree at 6 years</v>
      </c>
      <c r="C4275" s="7">
        <f>Table19[[#This Row],[Growth Rate]]</f>
        <v>-0.6</v>
      </c>
      <c r="D4275">
        <f>Table20[[#This Row],[UNITID]]</f>
        <v>461315</v>
      </c>
      <c r="E4275" s="7">
        <f>Table20[[#This Row],[Growth Rate]]</f>
        <v>-0.5</v>
      </c>
      <c r="F4275">
        <f>Table21[[#This Row],[UNITID]]</f>
        <v>461315</v>
      </c>
      <c r="G4275" s="7">
        <f>Table21[[#This Row],[Growth Rate]]</f>
        <v>-1</v>
      </c>
      <c r="H4275">
        <f>Table5[[#This Row],[UNITID]]</f>
        <v>461315</v>
      </c>
      <c r="I4275" s="7" t="str">
        <f>Table5[[#This Row],[Growth Rate]]</f>
        <v/>
      </c>
    </row>
    <row r="4276" spans="1:9" hidden="1">
      <c r="A4276">
        <f>Table19[[#This Row],[UNITID]]</f>
        <v>461315</v>
      </c>
      <c r="B4276" t="str">
        <f>Table19[[#This Row],[OUTCOMES MEASURES]]</f>
        <v>Number of adjusted cohort receiving a Bachelor's degree at 6 years</v>
      </c>
      <c r="C4276" s="7" t="str">
        <f>Table19[[#This Row],[Growth Rate]]</f>
        <v/>
      </c>
      <c r="D4276">
        <f>Table20[[#This Row],[UNITID]]</f>
        <v>461315</v>
      </c>
      <c r="E4276" s="7" t="str">
        <f>Table20[[#This Row],[Growth Rate]]</f>
        <v/>
      </c>
      <c r="F4276">
        <f>Table21[[#This Row],[UNITID]]</f>
        <v>461315</v>
      </c>
      <c r="G4276" s="7" t="str">
        <f>Table21[[#This Row],[Growth Rate]]</f>
        <v/>
      </c>
      <c r="H4276">
        <f>Table5[[#This Row],[UNITID]]</f>
        <v>461315</v>
      </c>
      <c r="I4276" s="7" t="str">
        <f>Table5[[#This Row],[Growth Rate]]</f>
        <v/>
      </c>
    </row>
    <row r="4277" spans="1:9" hidden="1">
      <c r="A4277">
        <f>Table19[[#This Row],[UNITID]]</f>
        <v>461315</v>
      </c>
      <c r="B4277" s="2" t="str">
        <f>Table19[[#This Row],[OUTCOMES MEASURES]]</f>
        <v>Number of adjusted cohort receiving an award at 6 years</v>
      </c>
      <c r="C4277" s="7">
        <f>Table19[[#This Row],[Growth Rate]]</f>
        <v>-0.6</v>
      </c>
      <c r="D4277">
        <f>Table20[[#This Row],[UNITID]]</f>
        <v>461315</v>
      </c>
      <c r="E4277" s="7">
        <f>Table20[[#This Row],[Growth Rate]]</f>
        <v>2.5</v>
      </c>
      <c r="F4277">
        <f>Table21[[#This Row],[UNITID]]</f>
        <v>461315</v>
      </c>
      <c r="G4277" s="21">
        <f>Table21[[#This Row],[Growth Rate]]</f>
        <v>-1</v>
      </c>
      <c r="H4277">
        <f>Table5[[#This Row],[UNITID]]</f>
        <v>461315</v>
      </c>
      <c r="I4277" s="7" t="str">
        <f>Table5[[#This Row],[Growth Rate]]</f>
        <v/>
      </c>
    </row>
    <row r="4278" spans="1:9" ht="14.25">
      <c r="A4278" s="63">
        <f>Table19[[#This Row],[UNITID]]</f>
        <v>461315</v>
      </c>
      <c r="B4278" s="148" t="str">
        <f>Table19[[#This Row],[OUTCOMES MEASURES]]</f>
        <v>Percent of adjusted cohort receiving an award at 6 years</v>
      </c>
      <c r="C4278" s="156">
        <f>Table19[[#This Row],[Growth Rate]]</f>
        <v>-0.45454545454545453</v>
      </c>
      <c r="D4278">
        <f>Table20[[#This Row],[UNITID]]</f>
        <v>461315</v>
      </c>
      <c r="E4278" s="156">
        <f>Table20[[#This Row],[Growth Rate]]</f>
        <v>2.8333333333333335</v>
      </c>
      <c r="F4278">
        <f>Table21[[#This Row],[UNITID]]</f>
        <v>461315</v>
      </c>
      <c r="G4278" s="157">
        <f>Table21[[#This Row],[Growth Rate]]</f>
        <v>-1</v>
      </c>
      <c r="H4278">
        <f>Table5[[#This Row],[UNITID]]</f>
        <v>461315</v>
      </c>
      <c r="I4278" s="156" t="str">
        <f>Table5[[#This Row],[Growth Rate]]</f>
        <v/>
      </c>
    </row>
    <row r="4279" spans="1:9" hidden="1">
      <c r="A4279">
        <f>Table19[[#This Row],[UNITID]]</f>
        <v>461315</v>
      </c>
      <c r="B4279" t="str">
        <f>Table19[[#This Row],[OUTCOMES MEASURES]]</f>
        <v>Number of adjusted cohort receiving a certificate at 8 years</v>
      </c>
      <c r="C4279" s="7" t="str">
        <f>Table19[[#This Row],[Growth Rate]]</f>
        <v/>
      </c>
      <c r="D4279">
        <f>Table20[[#This Row],[UNITID]]</f>
        <v>461315</v>
      </c>
      <c r="E4279" s="7" t="str">
        <f>Table20[[#This Row],[Growth Rate]]</f>
        <v/>
      </c>
      <c r="F4279">
        <f>Table21[[#This Row],[UNITID]]</f>
        <v>461315</v>
      </c>
      <c r="G4279" s="7" t="str">
        <f>Table21[[#This Row],[Growth Rate]]</f>
        <v/>
      </c>
      <c r="H4279">
        <f>Table5[[#This Row],[UNITID]]</f>
        <v>461315</v>
      </c>
      <c r="I4279" s="7" t="str">
        <f>Table5[[#This Row],[Growth Rate]]</f>
        <v/>
      </c>
    </row>
    <row r="4280" spans="1:9" hidden="1">
      <c r="A4280">
        <f>Table19[[#This Row],[UNITID]]</f>
        <v>461315</v>
      </c>
      <c r="B4280" t="str">
        <f>Table19[[#This Row],[OUTCOMES MEASURES]]</f>
        <v>Number of adjusted cohort receiving an Associate's degree at 8 years</v>
      </c>
      <c r="C4280" s="7">
        <f>Table19[[#This Row],[Growth Rate]]</f>
        <v>-0.66666666666666663</v>
      </c>
      <c r="D4280">
        <f>Table20[[#This Row],[UNITID]]</f>
        <v>461315</v>
      </c>
      <c r="E4280" s="7">
        <f>Table20[[#This Row],[Growth Rate]]</f>
        <v>-0.5</v>
      </c>
      <c r="F4280">
        <f>Table21[[#This Row],[UNITID]]</f>
        <v>461315</v>
      </c>
      <c r="G4280" s="7">
        <f>Table21[[#This Row],[Growth Rate]]</f>
        <v>-1</v>
      </c>
      <c r="H4280">
        <f>Table5[[#This Row],[UNITID]]</f>
        <v>461315</v>
      </c>
      <c r="I4280" s="7" t="str">
        <f>Table5[[#This Row],[Growth Rate]]</f>
        <v/>
      </c>
    </row>
    <row r="4281" spans="1:9" hidden="1">
      <c r="A4281">
        <f>Table19[[#This Row],[UNITID]]</f>
        <v>461315</v>
      </c>
      <c r="B4281" t="str">
        <f>Table19[[#This Row],[OUTCOMES MEASURES]]</f>
        <v>Number of adjusted cohort receiving a Bachelor's degree at 8 years</v>
      </c>
      <c r="C4281" s="7" t="str">
        <f>Table19[[#This Row],[Growth Rate]]</f>
        <v/>
      </c>
      <c r="D4281">
        <f>Table20[[#This Row],[UNITID]]</f>
        <v>461315</v>
      </c>
      <c r="E4281" s="7" t="str">
        <f>Table20[[#This Row],[Growth Rate]]</f>
        <v/>
      </c>
      <c r="F4281">
        <f>Table21[[#This Row],[UNITID]]</f>
        <v>461315</v>
      </c>
      <c r="G4281" s="7" t="str">
        <f>Table21[[#This Row],[Growth Rate]]</f>
        <v/>
      </c>
      <c r="H4281">
        <f>Table5[[#This Row],[UNITID]]</f>
        <v>461315</v>
      </c>
      <c r="I4281" s="7" t="str">
        <f>Table5[[#This Row],[Growth Rate]]</f>
        <v/>
      </c>
    </row>
    <row r="4282" spans="1:9" hidden="1">
      <c r="A4282">
        <f>Table19[[#This Row],[UNITID]]</f>
        <v>461315</v>
      </c>
      <c r="B4282" t="str">
        <f>Table19[[#This Row],[OUTCOMES MEASURES]]</f>
        <v>Number of adjusted cohort receiving an award at 8 years</v>
      </c>
      <c r="C4282" s="7">
        <f>Table19[[#This Row],[Growth Rate]]</f>
        <v>-0.66666666666666663</v>
      </c>
      <c r="D4282">
        <f>Table20[[#This Row],[UNITID]]</f>
        <v>461315</v>
      </c>
      <c r="E4282" s="7">
        <f>Table20[[#This Row],[Growth Rate]]</f>
        <v>2.5</v>
      </c>
      <c r="F4282">
        <f>Table21[[#This Row],[UNITID]]</f>
        <v>461315</v>
      </c>
      <c r="G4282" s="7">
        <f>Table21[[#This Row],[Growth Rate]]</f>
        <v>-1</v>
      </c>
      <c r="H4282">
        <f>Table5[[#This Row],[UNITID]]</f>
        <v>461315</v>
      </c>
      <c r="I4282" s="7" t="str">
        <f>Table5[[#This Row],[Growth Rate]]</f>
        <v/>
      </c>
    </row>
    <row r="4283" spans="1:9" hidden="1">
      <c r="A4283">
        <f>Table19[[#This Row],[UNITID]]</f>
        <v>461315</v>
      </c>
      <c r="B4283" t="str">
        <f>Table19[[#This Row],[OUTCOMES MEASURES]]</f>
        <v>Number of adjusted cohort still enrolled at your institution at 8 years</v>
      </c>
      <c r="C4283" s="7">
        <f>Table19[[#This Row],[Growth Rate]]</f>
        <v>-1</v>
      </c>
      <c r="D4283">
        <f>Table20[[#This Row],[UNITID]]</f>
        <v>461315</v>
      </c>
      <c r="E4283" s="7" t="str">
        <f>Table20[[#This Row],[Growth Rate]]</f>
        <v/>
      </c>
      <c r="F4283">
        <f>Table21[[#This Row],[UNITID]]</f>
        <v>461315</v>
      </c>
      <c r="G4283" s="7" t="str">
        <f>Table21[[#This Row],[Growth Rate]]</f>
        <v/>
      </c>
      <c r="H4283">
        <f>Table5[[#This Row],[UNITID]]</f>
        <v>461315</v>
      </c>
      <c r="I4283" s="7">
        <f>Table5[[#This Row],[Growth Rate]]</f>
        <v>0</v>
      </c>
    </row>
    <row r="4284" spans="1:9" hidden="1">
      <c r="A4284">
        <f>Table19[[#This Row],[UNITID]]</f>
        <v>461315</v>
      </c>
      <c r="B4284" t="str">
        <f>Table19[[#This Row],[OUTCOMES MEASURES]]</f>
        <v>Number of adjusted cohort who enrolled subsequently at another institution at 8 years</v>
      </c>
      <c r="C4284" s="7" t="str">
        <f>Table19[[#This Row],[Growth Rate]]</f>
        <v/>
      </c>
      <c r="D4284">
        <f>Table20[[#This Row],[UNITID]]</f>
        <v>461315</v>
      </c>
      <c r="E4284" s="7" t="str">
        <f>Table20[[#This Row],[Growth Rate]]</f>
        <v/>
      </c>
      <c r="F4284">
        <f>Table21[[#This Row],[UNITID]]</f>
        <v>461315</v>
      </c>
      <c r="G4284" s="7" t="str">
        <f>Table21[[#This Row],[Growth Rate]]</f>
        <v/>
      </c>
      <c r="H4284">
        <f>Table5[[#This Row],[UNITID]]</f>
        <v>461315</v>
      </c>
      <c r="I4284" s="7" t="str">
        <f>Table5[[#This Row],[Growth Rate]]</f>
        <v/>
      </c>
    </row>
    <row r="4285" spans="1:9" hidden="1">
      <c r="A4285">
        <f>Table19[[#This Row],[UNITID]]</f>
        <v>461315</v>
      </c>
      <c r="B4285" s="2" t="str">
        <f>Table19[[#This Row],[OUTCOMES MEASURES]]</f>
        <v>Number of adjusted cohort whose subsequent enrollment status is unknown at 8 years</v>
      </c>
      <c r="C4285" s="8">
        <f>Table19[[#This Row],[Growth Rate]]</f>
        <v>-0.125</v>
      </c>
      <c r="D4285">
        <f>Table20[[#This Row],[UNITID]]</f>
        <v>461315</v>
      </c>
      <c r="E4285" s="7">
        <f>Table20[[#This Row],[Growth Rate]]</f>
        <v>-0.22580645161290322</v>
      </c>
      <c r="F4285">
        <f>Table21[[#This Row],[UNITID]]</f>
        <v>461315</v>
      </c>
      <c r="G4285" s="7">
        <f>Table21[[#This Row],[Growth Rate]]</f>
        <v>-0.5</v>
      </c>
      <c r="H4285">
        <f>Table5[[#This Row],[UNITID]]</f>
        <v>461315</v>
      </c>
      <c r="I4285" s="7">
        <f>Table5[[#This Row],[Growth Rate]]</f>
        <v>-1</v>
      </c>
    </row>
    <row r="4286" spans="1:9" hidden="1">
      <c r="A4286">
        <f>Table19[[#This Row],[UNITID]]</f>
        <v>461315</v>
      </c>
      <c r="B4286" s="2" t="str">
        <f>Table19[[#This Row],[OUTCOMES MEASURES]]</f>
        <v>Number of adjusted cohort who did not receive an award from your institution at 8 years</v>
      </c>
      <c r="C4286" s="7">
        <f>Table19[[#This Row],[Growth Rate]]</f>
        <v>-0.11764705882352941</v>
      </c>
      <c r="D4286">
        <f>Table20[[#This Row],[UNITID]]</f>
        <v>461315</v>
      </c>
      <c r="E4286" s="7">
        <f>Table20[[#This Row],[Growth Rate]]</f>
        <v>-0.22580645161290322</v>
      </c>
      <c r="F4286">
        <f>Table21[[#This Row],[UNITID]]</f>
        <v>461315</v>
      </c>
      <c r="G4286" s="21">
        <f>Table21[[#This Row],[Growth Rate]]</f>
        <v>-0.5</v>
      </c>
      <c r="H4286">
        <f>Table5[[#This Row],[UNITID]]</f>
        <v>461315</v>
      </c>
      <c r="I4286" s="7">
        <f>Table5[[#This Row],[Growth Rate]]</f>
        <v>-0.97499999999999998</v>
      </c>
    </row>
    <row r="4287" spans="1:9" ht="14.25">
      <c r="A4287" s="63">
        <f>Table19[[#This Row],[UNITID]]</f>
        <v>461315</v>
      </c>
      <c r="B4287" s="148" t="str">
        <f>Table19[[#This Row],[OUTCOMES MEASURES]]</f>
        <v>Percent of adjusted cohort receiving an award at 8 years</v>
      </c>
      <c r="C4287" s="156">
        <f>Table19[[#This Row],[Growth Rate]]</f>
        <v>-0.53846153846153844</v>
      </c>
      <c r="D4287">
        <f>Table20[[#This Row],[UNITID]]</f>
        <v>461315</v>
      </c>
      <c r="E4287" s="156">
        <f>Table20[[#This Row],[Growth Rate]]</f>
        <v>2.8333333333333335</v>
      </c>
      <c r="F4287">
        <f>Table21[[#This Row],[UNITID]]</f>
        <v>461315</v>
      </c>
      <c r="G4287" s="157">
        <f>Table21[[#This Row],[Growth Rate]]</f>
        <v>-1</v>
      </c>
      <c r="H4287">
        <f>Table5[[#This Row],[UNITID]]</f>
        <v>461315</v>
      </c>
      <c r="I4287" s="156" t="str">
        <f>Table5[[#This Row],[Growth Rate]]</f>
        <v/>
      </c>
    </row>
    <row r="4288" spans="1:9" hidden="1">
      <c r="A4288">
        <f>Table19[[#This Row],[UNITID]]</f>
        <v>461315</v>
      </c>
      <c r="B4288" s="2" t="str">
        <f>Table19[[#This Row],[OUTCOMES MEASURES]]</f>
        <v>Percent of adjusted cohort still or subsequently enrolled at 8 years</v>
      </c>
      <c r="C4288" s="8">
        <f>Table19[[#This Row],[Growth Rate]]</f>
        <v>0.5</v>
      </c>
      <c r="D4288">
        <f>Table20[[#This Row],[UNITID]]</f>
        <v>461315</v>
      </c>
      <c r="E4288" s="7" t="str">
        <f>Table20[[#This Row],[Growth Rate]]</f>
        <v/>
      </c>
      <c r="F4288">
        <f>Table21[[#This Row],[UNITID]]</f>
        <v>461315</v>
      </c>
      <c r="G4288" s="21" t="str">
        <f>Table21[[#This Row],[Growth Rate]]</f>
        <v/>
      </c>
      <c r="H4288">
        <f>Table5[[#This Row],[UNITID]]</f>
        <v>461315</v>
      </c>
      <c r="I4288" s="7">
        <f>Table5[[#This Row],[Growth Rate]]</f>
        <v>10</v>
      </c>
    </row>
    <row r="4289" spans="1:9" ht="14.25">
      <c r="A4289" s="63">
        <f>Table19[[#This Row],[UNITID]]</f>
        <v>461315</v>
      </c>
      <c r="B4289" s="148" t="str">
        <f>Table19[[#This Row],[OUTCOMES MEASURES]]</f>
        <v>Percent of adjusted cohort still enrolled at your institution at 8 years</v>
      </c>
      <c r="C4289" s="156">
        <f>Table19[[#This Row],[Growth Rate]]</f>
        <v>-1</v>
      </c>
      <c r="D4289">
        <f>Table20[[#This Row],[UNITID]]</f>
        <v>461315</v>
      </c>
      <c r="E4289" s="156" t="str">
        <f>Table20[[#This Row],[Growth Rate]]</f>
        <v/>
      </c>
      <c r="F4289">
        <f>Table21[[#This Row],[UNITID]]</f>
        <v>461315</v>
      </c>
      <c r="G4289" s="158" t="str">
        <f>Table21[[#This Row],[Growth Rate]]</f>
        <v/>
      </c>
      <c r="H4289">
        <f>Table5[[#This Row],[UNITID]]</f>
        <v>461315</v>
      </c>
      <c r="I4289" s="156">
        <f>Table5[[#This Row],[Growth Rate]]</f>
        <v>10</v>
      </c>
    </row>
    <row r="4290" spans="1:9" ht="14.25">
      <c r="A4290" s="63">
        <f>Table19[[#This Row],[UNITID]]</f>
        <v>461315</v>
      </c>
      <c r="B4290" s="148" t="str">
        <f>Table19[[#This Row],[OUTCOMES MEASURES]]</f>
        <v>Percent of adjusted cohort enrolled subsequently at another institution at 8 years</v>
      </c>
      <c r="C4290" s="156" t="str">
        <f>Table19[[#This Row],[Growth Rate]]</f>
        <v/>
      </c>
      <c r="D4290">
        <f>Table20[[#This Row],[UNITID]]</f>
        <v>461315</v>
      </c>
      <c r="E4290" s="64" t="str">
        <f>Table20[[#This Row],[Growth Rate]]</f>
        <v/>
      </c>
      <c r="F4290">
        <f>Table21[[#This Row],[UNITID]]</f>
        <v>461315</v>
      </c>
      <c r="G4290" s="158" t="str">
        <f>Table21[[#This Row],[Growth Rate]]</f>
        <v/>
      </c>
      <c r="H4290">
        <f>Table5[[#This Row],[UNITID]]</f>
        <v>461315</v>
      </c>
      <c r="I4290" s="64" t="str">
        <f>Table5[[#This Row],[Growth Rate]]</f>
        <v/>
      </c>
    </row>
    <row r="4291" spans="1:9" hidden="1">
      <c r="A4291">
        <f>Table19[[#This Row],[UNITID]]</f>
        <v>461315</v>
      </c>
      <c r="B4291" s="2" t="str">
        <f>Table19[[#This Row],[OUTCOMES MEASURES]]</f>
        <v>Percent of adjusted cohort enrollment status unknown at 8 years</v>
      </c>
      <c r="C4291" s="8">
        <f>Table19[[#This Row],[Growth Rate]]</f>
        <v>0.17142857142857143</v>
      </c>
      <c r="D4291">
        <f>Table20[[#This Row],[UNITID]]</f>
        <v>461315</v>
      </c>
      <c r="E4291" s="8">
        <f>Table20[[#This Row],[Growth Rate]]</f>
        <v>-0.18085106382978725</v>
      </c>
      <c r="F4291">
        <f>Table21[[#This Row],[UNITID]]</f>
        <v>461315</v>
      </c>
      <c r="G4291" s="8">
        <f>Table21[[#This Row],[Growth Rate]]</f>
        <v>0.4925373134328358</v>
      </c>
      <c r="H4291">
        <f>Table5[[#This Row],[UNITID]]</f>
        <v>461315</v>
      </c>
      <c r="I4291" s="8">
        <f>Table5[[#This Row],[Growth Rate]]</f>
        <v>-1</v>
      </c>
    </row>
    <row r="4292" spans="1:9" hidden="1">
      <c r="A4292">
        <f>Table19[[#This Row],[UNITID]]</f>
        <v>480967</v>
      </c>
      <c r="B4292" s="2" t="str">
        <f>Table19[[#This Row],[OUTCOMES MEASURES]]</f>
        <v>First-Time, Full-Time Cohort</v>
      </c>
      <c r="C4292" s="8">
        <f>Table19[[#This Row],[Growth Rate]]</f>
        <v>1.6666666666666667</v>
      </c>
      <c r="D4292">
        <f>Table20[[#This Row],[UNITID]]</f>
        <v>480967</v>
      </c>
      <c r="E4292" s="8">
        <f>Table20[[#This Row],[Growth Rate]]</f>
        <v>-0.40909090909090912</v>
      </c>
      <c r="F4292">
        <f>Table21[[#This Row],[UNITID]]</f>
        <v>480967</v>
      </c>
      <c r="G4292" s="8">
        <f>Table21[[#This Row],[Growth Rate]]</f>
        <v>2.7058823529411766</v>
      </c>
      <c r="H4292">
        <f>Table5[[#This Row],[UNITID]]</f>
        <v>480967</v>
      </c>
      <c r="I4292" s="8">
        <f>Table5[[#This Row],[Growth Rate]]</f>
        <v>-0.14285714285714285</v>
      </c>
    </row>
    <row r="4293" spans="1:9" hidden="1">
      <c r="A4293">
        <f>Table19[[#This Row],[UNITID]]</f>
        <v>480967</v>
      </c>
      <c r="B4293" t="str">
        <f>Table19[[#This Row],[OUTCOMES MEASURES]]</f>
        <v>Exclusions to cohort</v>
      </c>
      <c r="C4293" s="7" t="str">
        <f>Table19[[#This Row],[Growth Rate]]</f>
        <v/>
      </c>
      <c r="D4293">
        <f>Table20[[#This Row],[UNITID]]</f>
        <v>480967</v>
      </c>
      <c r="E4293" s="7" t="str">
        <f>Table20[[#This Row],[Growth Rate]]</f>
        <v/>
      </c>
      <c r="F4293">
        <f>Table21[[#This Row],[UNITID]]</f>
        <v>480967</v>
      </c>
      <c r="G4293" s="7" t="str">
        <f>Table21[[#This Row],[Growth Rate]]</f>
        <v/>
      </c>
      <c r="H4293">
        <f>Table5[[#This Row],[UNITID]]</f>
        <v>480967</v>
      </c>
      <c r="I4293" s="7">
        <f>Table5[[#This Row],[Growth Rate]]</f>
        <v>-1</v>
      </c>
    </row>
    <row r="4294" spans="1:9" ht="14.25">
      <c r="A4294" s="63">
        <f>Table19[[#This Row],[UNITID]]</f>
        <v>480967</v>
      </c>
      <c r="B4294" s="63" t="str">
        <f>Table19[[#This Row],[OUTCOMES MEASURES]]</f>
        <v>Adjusted cohort</v>
      </c>
      <c r="C4294" s="64">
        <f>Table19[[#This Row],[Growth Rate]]</f>
        <v>1.6222222222222222</v>
      </c>
      <c r="D4294">
        <f>Table20[[#This Row],[UNITID]]</f>
        <v>480967</v>
      </c>
      <c r="E4294" s="64">
        <f>Table20[[#This Row],[Growth Rate]]</f>
        <v>-0.40909090909090912</v>
      </c>
      <c r="F4294">
        <f>Table21[[#This Row],[UNITID]]</f>
        <v>480967</v>
      </c>
      <c r="G4294" s="155">
        <f>Table21[[#This Row],[Growth Rate]]</f>
        <v>2.7058823529411766</v>
      </c>
      <c r="H4294">
        <f>Table5[[#This Row],[UNITID]]</f>
        <v>480967</v>
      </c>
      <c r="I4294" s="64">
        <f>Table5[[#This Row],[Growth Rate]]</f>
        <v>-7.6923076923076927E-2</v>
      </c>
    </row>
    <row r="4295" spans="1:9" hidden="1">
      <c r="A4295">
        <f>Table19[[#This Row],[UNITID]]</f>
        <v>480967</v>
      </c>
      <c r="B4295" t="str">
        <f>Table19[[#This Row],[OUTCOMES MEASURES]]</f>
        <v>Number of adjusted cohort receiving a certificate at 4 years</v>
      </c>
      <c r="C4295" s="7">
        <f>Table19[[#This Row],[Growth Rate]]</f>
        <v>1</v>
      </c>
      <c r="D4295">
        <f>Table20[[#This Row],[UNITID]]</f>
        <v>480967</v>
      </c>
      <c r="E4295" s="7" t="str">
        <f>Table20[[#This Row],[Growth Rate]]</f>
        <v/>
      </c>
      <c r="F4295">
        <f>Table21[[#This Row],[UNITID]]</f>
        <v>480967</v>
      </c>
      <c r="G4295" s="7" t="str">
        <f>Table21[[#This Row],[Growth Rate]]</f>
        <v/>
      </c>
      <c r="H4295">
        <f>Table5[[#This Row],[UNITID]]</f>
        <v>480967</v>
      </c>
      <c r="I4295" s="7" t="str">
        <f>Table5[[#This Row],[Growth Rate]]</f>
        <v/>
      </c>
    </row>
    <row r="4296" spans="1:9" hidden="1">
      <c r="A4296">
        <f>Table19[[#This Row],[UNITID]]</f>
        <v>480967</v>
      </c>
      <c r="B4296" t="str">
        <f>Table19[[#This Row],[OUTCOMES MEASURES]]</f>
        <v>Number of adjusted cohort receiving an Associate's degree at 4 years</v>
      </c>
      <c r="C4296" s="7">
        <f>Table19[[#This Row],[Growth Rate]]</f>
        <v>6</v>
      </c>
      <c r="D4296">
        <f>Table20[[#This Row],[UNITID]]</f>
        <v>480967</v>
      </c>
      <c r="E4296" s="7">
        <f>Table20[[#This Row],[Growth Rate]]</f>
        <v>0.66666666666666663</v>
      </c>
      <c r="F4296">
        <f>Table21[[#This Row],[UNITID]]</f>
        <v>480967</v>
      </c>
      <c r="G4296" s="7">
        <f>Table21[[#This Row],[Growth Rate]]</f>
        <v>5</v>
      </c>
      <c r="H4296">
        <f>Table5[[#This Row],[UNITID]]</f>
        <v>480967</v>
      </c>
      <c r="I4296" s="7">
        <f>Table5[[#This Row],[Growth Rate]]</f>
        <v>1.5</v>
      </c>
    </row>
    <row r="4297" spans="1:9" hidden="1">
      <c r="A4297">
        <f>Table19[[#This Row],[UNITID]]</f>
        <v>480967</v>
      </c>
      <c r="B4297" t="str">
        <f>Table19[[#This Row],[OUTCOMES MEASURES]]</f>
        <v>Number of adjusted cohort receiving a Bachelor's degree at 4 years</v>
      </c>
      <c r="C4297" s="7" t="str">
        <f>Table19[[#This Row],[Growth Rate]]</f>
        <v/>
      </c>
      <c r="D4297">
        <f>Table20[[#This Row],[UNITID]]</f>
        <v>480967</v>
      </c>
      <c r="E4297" s="7" t="str">
        <f>Table20[[#This Row],[Growth Rate]]</f>
        <v/>
      </c>
      <c r="F4297">
        <f>Table21[[#This Row],[UNITID]]</f>
        <v>480967</v>
      </c>
      <c r="G4297" s="7" t="str">
        <f>Table21[[#This Row],[Growth Rate]]</f>
        <v/>
      </c>
      <c r="H4297">
        <f>Table5[[#This Row],[UNITID]]</f>
        <v>480967</v>
      </c>
      <c r="I4297" s="7" t="str">
        <f>Table5[[#This Row],[Growth Rate]]</f>
        <v/>
      </c>
    </row>
    <row r="4298" spans="1:9" hidden="1">
      <c r="A4298">
        <f>Table19[[#This Row],[UNITID]]</f>
        <v>480967</v>
      </c>
      <c r="B4298" s="2" t="str">
        <f>Table19[[#This Row],[OUTCOMES MEASURES]]</f>
        <v>Number of adjusted cohort receiving an award at 4 years</v>
      </c>
      <c r="C4298" s="7">
        <f>Table19[[#This Row],[Growth Rate]]</f>
        <v>5.166666666666667</v>
      </c>
      <c r="D4298">
        <f>Table20[[#This Row],[UNITID]]</f>
        <v>480967</v>
      </c>
      <c r="E4298" s="7">
        <f>Table20[[#This Row],[Growth Rate]]</f>
        <v>0.66666666666666663</v>
      </c>
      <c r="F4298">
        <f>Table21[[#This Row],[UNITID]]</f>
        <v>480967</v>
      </c>
      <c r="G4298" s="21">
        <f>Table21[[#This Row],[Growth Rate]]</f>
        <v>5.5</v>
      </c>
      <c r="H4298">
        <f>Table5[[#This Row],[UNITID]]</f>
        <v>480967</v>
      </c>
      <c r="I4298" s="7">
        <f>Table5[[#This Row],[Growth Rate]]</f>
        <v>1.5</v>
      </c>
    </row>
    <row r="4299" spans="1:9" ht="14.25">
      <c r="A4299" s="63">
        <f>Table19[[#This Row],[UNITID]]</f>
        <v>480967</v>
      </c>
      <c r="B4299" s="148" t="str">
        <f>Table19[[#This Row],[OUTCOMES MEASURES]]</f>
        <v>Percent of adjusted cohort receiving an award at 4 years</v>
      </c>
      <c r="C4299" s="156">
        <f>Table19[[#This Row],[Growth Rate]]</f>
        <v>1.3846153846153846</v>
      </c>
      <c r="D4299">
        <f>Table20[[#This Row],[UNITID]]</f>
        <v>480967</v>
      </c>
      <c r="E4299" s="156">
        <f>Table20[[#This Row],[Growth Rate]]</f>
        <v>1.7142857142857142</v>
      </c>
      <c r="F4299">
        <f>Table21[[#This Row],[UNITID]]</f>
        <v>480967</v>
      </c>
      <c r="G4299" s="157">
        <f>Table21[[#This Row],[Growth Rate]]</f>
        <v>0.70833333333333337</v>
      </c>
      <c r="H4299">
        <f>Table5[[#This Row],[UNITID]]</f>
        <v>480967</v>
      </c>
      <c r="I4299" s="156">
        <f>Table5[[#This Row],[Growth Rate]]</f>
        <v>1.8</v>
      </c>
    </row>
    <row r="4300" spans="1:9" hidden="1">
      <c r="A4300">
        <f>Table19[[#This Row],[UNITID]]</f>
        <v>480967</v>
      </c>
      <c r="B4300" t="str">
        <f>Table19[[#This Row],[OUTCOMES MEASURES]]</f>
        <v>Number of adjusted cohort receiving a certificate at 6 years</v>
      </c>
      <c r="C4300" s="7">
        <f>Table19[[#This Row],[Growth Rate]]</f>
        <v>1</v>
      </c>
      <c r="D4300">
        <f>Table20[[#This Row],[UNITID]]</f>
        <v>480967</v>
      </c>
      <c r="E4300" s="7" t="str">
        <f>Table20[[#This Row],[Growth Rate]]</f>
        <v/>
      </c>
      <c r="F4300">
        <f>Table21[[#This Row],[UNITID]]</f>
        <v>480967</v>
      </c>
      <c r="G4300" s="7" t="str">
        <f>Table21[[#This Row],[Growth Rate]]</f>
        <v/>
      </c>
      <c r="H4300">
        <f>Table5[[#This Row],[UNITID]]</f>
        <v>480967</v>
      </c>
      <c r="I4300" s="7" t="str">
        <f>Table5[[#This Row],[Growth Rate]]</f>
        <v/>
      </c>
    </row>
    <row r="4301" spans="1:9" hidden="1">
      <c r="A4301">
        <f>Table19[[#This Row],[UNITID]]</f>
        <v>480967</v>
      </c>
      <c r="B4301" t="str">
        <f>Table19[[#This Row],[OUTCOMES MEASURES]]</f>
        <v>Number of adjusted cohort receiving an Associate's degree at 6 years</v>
      </c>
      <c r="C4301" s="7">
        <f>Table19[[#This Row],[Growth Rate]]</f>
        <v>4.833333333333333</v>
      </c>
      <c r="D4301">
        <f>Table20[[#This Row],[UNITID]]</f>
        <v>480967</v>
      </c>
      <c r="E4301" s="7">
        <f>Table20[[#This Row],[Growth Rate]]</f>
        <v>0.66666666666666663</v>
      </c>
      <c r="F4301">
        <f>Table21[[#This Row],[UNITID]]</f>
        <v>480967</v>
      </c>
      <c r="G4301" s="7">
        <f>Table21[[#This Row],[Growth Rate]]</f>
        <v>3.8</v>
      </c>
      <c r="H4301">
        <f>Table5[[#This Row],[UNITID]]</f>
        <v>480967</v>
      </c>
      <c r="I4301" s="7">
        <f>Table5[[#This Row],[Growth Rate]]</f>
        <v>1.5</v>
      </c>
    </row>
    <row r="4302" spans="1:9" hidden="1">
      <c r="A4302">
        <f>Table19[[#This Row],[UNITID]]</f>
        <v>480967</v>
      </c>
      <c r="B4302" t="str">
        <f>Table19[[#This Row],[OUTCOMES MEASURES]]</f>
        <v>Number of adjusted cohort receiving a Bachelor's degree at 6 years</v>
      </c>
      <c r="C4302" s="7" t="str">
        <f>Table19[[#This Row],[Growth Rate]]</f>
        <v/>
      </c>
      <c r="D4302">
        <f>Table20[[#This Row],[UNITID]]</f>
        <v>480967</v>
      </c>
      <c r="E4302" s="7" t="str">
        <f>Table20[[#This Row],[Growth Rate]]</f>
        <v/>
      </c>
      <c r="F4302">
        <f>Table21[[#This Row],[UNITID]]</f>
        <v>480967</v>
      </c>
      <c r="G4302" s="7" t="str">
        <f>Table21[[#This Row],[Growth Rate]]</f>
        <v/>
      </c>
      <c r="H4302">
        <f>Table5[[#This Row],[UNITID]]</f>
        <v>480967</v>
      </c>
      <c r="I4302" s="7" t="str">
        <f>Table5[[#This Row],[Growth Rate]]</f>
        <v/>
      </c>
    </row>
    <row r="4303" spans="1:9" hidden="1">
      <c r="A4303">
        <f>Table19[[#This Row],[UNITID]]</f>
        <v>480967</v>
      </c>
      <c r="B4303" s="2" t="str">
        <f>Table19[[#This Row],[OUTCOMES MEASURES]]</f>
        <v>Number of adjusted cohort receiving an award at 6 years</v>
      </c>
      <c r="C4303" s="7">
        <f>Table19[[#This Row],[Growth Rate]]</f>
        <v>4.2857142857142856</v>
      </c>
      <c r="D4303">
        <f>Table20[[#This Row],[UNITID]]</f>
        <v>480967</v>
      </c>
      <c r="E4303" s="7">
        <f>Table20[[#This Row],[Growth Rate]]</f>
        <v>0.66666666666666663</v>
      </c>
      <c r="F4303">
        <f>Table21[[#This Row],[UNITID]]</f>
        <v>480967</v>
      </c>
      <c r="G4303" s="21">
        <f>Table21[[#This Row],[Growth Rate]]</f>
        <v>4.2</v>
      </c>
      <c r="H4303">
        <f>Table5[[#This Row],[UNITID]]</f>
        <v>480967</v>
      </c>
      <c r="I4303" s="7">
        <f>Table5[[#This Row],[Growth Rate]]</f>
        <v>1.5</v>
      </c>
    </row>
    <row r="4304" spans="1:9" ht="14.25">
      <c r="A4304" s="63">
        <f>Table19[[#This Row],[UNITID]]</f>
        <v>480967</v>
      </c>
      <c r="B4304" s="148" t="str">
        <f>Table19[[#This Row],[OUTCOMES MEASURES]]</f>
        <v>Percent of adjusted cohort receiving an award at 6 years</v>
      </c>
      <c r="C4304" s="156">
        <f>Table19[[#This Row],[Growth Rate]]</f>
        <v>0.9375</v>
      </c>
      <c r="D4304">
        <f>Table20[[#This Row],[UNITID]]</f>
        <v>480967</v>
      </c>
      <c r="E4304" s="156">
        <f>Table20[[#This Row],[Growth Rate]]</f>
        <v>1.7142857142857142</v>
      </c>
      <c r="F4304">
        <f>Table21[[#This Row],[UNITID]]</f>
        <v>480967</v>
      </c>
      <c r="G4304" s="157">
        <f>Table21[[#This Row],[Growth Rate]]</f>
        <v>0.41379310344827586</v>
      </c>
      <c r="H4304">
        <f>Table5[[#This Row],[UNITID]]</f>
        <v>480967</v>
      </c>
      <c r="I4304" s="156">
        <f>Table5[[#This Row],[Growth Rate]]</f>
        <v>1.8</v>
      </c>
    </row>
    <row r="4305" spans="1:9" hidden="1">
      <c r="A4305">
        <f>Table19[[#This Row],[UNITID]]</f>
        <v>480967</v>
      </c>
      <c r="B4305" t="str">
        <f>Table19[[#This Row],[OUTCOMES MEASURES]]</f>
        <v>Number of adjusted cohort receiving a certificate at 8 years</v>
      </c>
      <c r="C4305" s="7">
        <f>Table19[[#This Row],[Growth Rate]]</f>
        <v>1</v>
      </c>
      <c r="D4305">
        <f>Table20[[#This Row],[UNITID]]</f>
        <v>480967</v>
      </c>
      <c r="E4305" s="7" t="str">
        <f>Table20[[#This Row],[Growth Rate]]</f>
        <v/>
      </c>
      <c r="F4305">
        <f>Table21[[#This Row],[UNITID]]</f>
        <v>480967</v>
      </c>
      <c r="G4305" s="7" t="str">
        <f>Table21[[#This Row],[Growth Rate]]</f>
        <v/>
      </c>
      <c r="H4305">
        <f>Table5[[#This Row],[UNITID]]</f>
        <v>480967</v>
      </c>
      <c r="I4305" s="7" t="str">
        <f>Table5[[#This Row],[Growth Rate]]</f>
        <v/>
      </c>
    </row>
    <row r="4306" spans="1:9" hidden="1">
      <c r="A4306">
        <f>Table19[[#This Row],[UNITID]]</f>
        <v>480967</v>
      </c>
      <c r="B4306" t="str">
        <f>Table19[[#This Row],[OUTCOMES MEASURES]]</f>
        <v>Number of adjusted cohort receiving an Associate's degree at 8 years</v>
      </c>
      <c r="C4306" s="7">
        <f>Table19[[#This Row],[Growth Rate]]</f>
        <v>3.375</v>
      </c>
      <c r="D4306">
        <f>Table20[[#This Row],[UNITID]]</f>
        <v>480967</v>
      </c>
      <c r="E4306" s="7">
        <f>Table20[[#This Row],[Growth Rate]]</f>
        <v>0.66666666666666663</v>
      </c>
      <c r="F4306">
        <f>Table21[[#This Row],[UNITID]]</f>
        <v>480967</v>
      </c>
      <c r="G4306" s="7">
        <f>Table21[[#This Row],[Growth Rate]]</f>
        <v>3.8</v>
      </c>
      <c r="H4306">
        <f>Table5[[#This Row],[UNITID]]</f>
        <v>480967</v>
      </c>
      <c r="I4306" s="7">
        <f>Table5[[#This Row],[Growth Rate]]</f>
        <v>1.5</v>
      </c>
    </row>
    <row r="4307" spans="1:9" hidden="1">
      <c r="A4307">
        <f>Table19[[#This Row],[UNITID]]</f>
        <v>480967</v>
      </c>
      <c r="B4307" t="str">
        <f>Table19[[#This Row],[OUTCOMES MEASURES]]</f>
        <v>Number of adjusted cohort receiving a Bachelor's degree at 8 years</v>
      </c>
      <c r="C4307" s="7" t="str">
        <f>Table19[[#This Row],[Growth Rate]]</f>
        <v/>
      </c>
      <c r="D4307">
        <f>Table20[[#This Row],[UNITID]]</f>
        <v>480967</v>
      </c>
      <c r="E4307" s="7" t="str">
        <f>Table20[[#This Row],[Growth Rate]]</f>
        <v/>
      </c>
      <c r="F4307">
        <f>Table21[[#This Row],[UNITID]]</f>
        <v>480967</v>
      </c>
      <c r="G4307" s="7" t="str">
        <f>Table21[[#This Row],[Growth Rate]]</f>
        <v/>
      </c>
      <c r="H4307">
        <f>Table5[[#This Row],[UNITID]]</f>
        <v>480967</v>
      </c>
      <c r="I4307" s="7" t="str">
        <f>Table5[[#This Row],[Growth Rate]]</f>
        <v/>
      </c>
    </row>
    <row r="4308" spans="1:9" hidden="1">
      <c r="A4308">
        <f>Table19[[#This Row],[UNITID]]</f>
        <v>480967</v>
      </c>
      <c r="B4308" t="str">
        <f>Table19[[#This Row],[OUTCOMES MEASURES]]</f>
        <v>Number of adjusted cohort receiving an award at 8 years</v>
      </c>
      <c r="C4308" s="7">
        <f>Table19[[#This Row],[Growth Rate]]</f>
        <v>3.1111111111111112</v>
      </c>
      <c r="D4308">
        <f>Table20[[#This Row],[UNITID]]</f>
        <v>480967</v>
      </c>
      <c r="E4308" s="7">
        <f>Table20[[#This Row],[Growth Rate]]</f>
        <v>0.66666666666666663</v>
      </c>
      <c r="F4308">
        <f>Table21[[#This Row],[UNITID]]</f>
        <v>480967</v>
      </c>
      <c r="G4308" s="7">
        <f>Table21[[#This Row],[Growth Rate]]</f>
        <v>4.2</v>
      </c>
      <c r="H4308">
        <f>Table5[[#This Row],[UNITID]]</f>
        <v>480967</v>
      </c>
      <c r="I4308" s="7">
        <f>Table5[[#This Row],[Growth Rate]]</f>
        <v>1.5</v>
      </c>
    </row>
    <row r="4309" spans="1:9" hidden="1">
      <c r="A4309">
        <f>Table19[[#This Row],[UNITID]]</f>
        <v>480967</v>
      </c>
      <c r="B4309" t="str">
        <f>Table19[[#This Row],[OUTCOMES MEASURES]]</f>
        <v>Number of adjusted cohort still enrolled at your institution at 8 years</v>
      </c>
      <c r="C4309" s="7">
        <f>Table19[[#This Row],[Growth Rate]]</f>
        <v>-1</v>
      </c>
      <c r="D4309">
        <f>Table20[[#This Row],[UNITID]]</f>
        <v>480967</v>
      </c>
      <c r="E4309" s="7" t="str">
        <f>Table20[[#This Row],[Growth Rate]]</f>
        <v/>
      </c>
      <c r="F4309">
        <f>Table21[[#This Row],[UNITID]]</f>
        <v>480967</v>
      </c>
      <c r="G4309" s="7" t="str">
        <f>Table21[[#This Row],[Growth Rate]]</f>
        <v/>
      </c>
      <c r="H4309">
        <f>Table5[[#This Row],[UNITID]]</f>
        <v>480967</v>
      </c>
      <c r="I4309" s="7" t="str">
        <f>Table5[[#This Row],[Growth Rate]]</f>
        <v/>
      </c>
    </row>
    <row r="4310" spans="1:9" hidden="1">
      <c r="A4310">
        <f>Table19[[#This Row],[UNITID]]</f>
        <v>480967</v>
      </c>
      <c r="B4310" t="str">
        <f>Table19[[#This Row],[OUTCOMES MEASURES]]</f>
        <v>Number of adjusted cohort who enrolled subsequently at another institution at 8 years</v>
      </c>
      <c r="C4310" s="7">
        <f>Table19[[#This Row],[Growth Rate]]</f>
        <v>3</v>
      </c>
      <c r="D4310">
        <f>Table20[[#This Row],[UNITID]]</f>
        <v>480967</v>
      </c>
      <c r="E4310" s="7">
        <f>Table20[[#This Row],[Growth Rate]]</f>
        <v>-1</v>
      </c>
      <c r="F4310">
        <f>Table21[[#This Row],[UNITID]]</f>
        <v>480967</v>
      </c>
      <c r="G4310" s="7">
        <f>Table21[[#This Row],[Growth Rate]]</f>
        <v>6</v>
      </c>
      <c r="H4310">
        <f>Table5[[#This Row],[UNITID]]</f>
        <v>480967</v>
      </c>
      <c r="I4310" s="7">
        <f>Table5[[#This Row],[Growth Rate]]</f>
        <v>-1</v>
      </c>
    </row>
    <row r="4311" spans="1:9" hidden="1">
      <c r="A4311">
        <f>Table19[[#This Row],[UNITID]]</f>
        <v>480967</v>
      </c>
      <c r="B4311" s="2" t="str">
        <f>Table19[[#This Row],[OUTCOMES MEASURES]]</f>
        <v>Number of adjusted cohort whose subsequent enrollment status is unknown at 8 years</v>
      </c>
      <c r="C4311" s="8">
        <f>Table19[[#This Row],[Growth Rate]]</f>
        <v>1.15625</v>
      </c>
      <c r="D4311">
        <f>Table20[[#This Row],[UNITID]]</f>
        <v>480967</v>
      </c>
      <c r="E4311" s="7">
        <f>Table20[[#This Row],[Growth Rate]]</f>
        <v>-0.52941176470588236</v>
      </c>
      <c r="F4311">
        <f>Table21[[#This Row],[UNITID]]</f>
        <v>480967</v>
      </c>
      <c r="G4311" s="7">
        <f>Table21[[#This Row],[Growth Rate]]</f>
        <v>1.7272727272727273</v>
      </c>
      <c r="H4311">
        <f>Table5[[#This Row],[UNITID]]</f>
        <v>480967</v>
      </c>
      <c r="I4311" s="7">
        <f>Table5[[#This Row],[Growth Rate]]</f>
        <v>-0.3</v>
      </c>
    </row>
    <row r="4312" spans="1:9" hidden="1">
      <c r="A4312">
        <f>Table19[[#This Row],[UNITID]]</f>
        <v>480967</v>
      </c>
      <c r="B4312" s="2" t="str">
        <f>Table19[[#This Row],[OUTCOMES MEASURES]]</f>
        <v>Number of adjusted cohort who did not receive an award from your institution at 8 years</v>
      </c>
      <c r="C4312" s="7">
        <f>Table19[[#This Row],[Growth Rate]]</f>
        <v>1.25</v>
      </c>
      <c r="D4312">
        <f>Table20[[#This Row],[UNITID]]</f>
        <v>480967</v>
      </c>
      <c r="E4312" s="7">
        <f>Table20[[#This Row],[Growth Rate]]</f>
        <v>-0.57894736842105265</v>
      </c>
      <c r="F4312">
        <f>Table21[[#This Row],[UNITID]]</f>
        <v>480967</v>
      </c>
      <c r="G4312" s="21">
        <f>Table21[[#This Row],[Growth Rate]]</f>
        <v>2.0833333333333335</v>
      </c>
      <c r="H4312">
        <f>Table5[[#This Row],[UNITID]]</f>
        <v>480967</v>
      </c>
      <c r="I4312" s="7">
        <f>Table5[[#This Row],[Growth Rate]]</f>
        <v>-0.36363636363636365</v>
      </c>
    </row>
    <row r="4313" spans="1:9" ht="14.25">
      <c r="A4313" s="63">
        <f>Table19[[#This Row],[UNITID]]</f>
        <v>480967</v>
      </c>
      <c r="B4313" s="148" t="str">
        <f>Table19[[#This Row],[OUTCOMES MEASURES]]</f>
        <v>Percent of adjusted cohort receiving an award at 8 years</v>
      </c>
      <c r="C4313" s="156">
        <f>Table19[[#This Row],[Growth Rate]]</f>
        <v>0.55000000000000004</v>
      </c>
      <c r="D4313">
        <f>Table20[[#This Row],[UNITID]]</f>
        <v>480967</v>
      </c>
      <c r="E4313" s="156">
        <f>Table20[[#This Row],[Growth Rate]]</f>
        <v>1.7142857142857142</v>
      </c>
      <c r="F4313">
        <f>Table21[[#This Row],[UNITID]]</f>
        <v>480967</v>
      </c>
      <c r="G4313" s="157">
        <f>Table21[[#This Row],[Growth Rate]]</f>
        <v>0.41379310344827586</v>
      </c>
      <c r="H4313">
        <f>Table5[[#This Row],[UNITID]]</f>
        <v>480967</v>
      </c>
      <c r="I4313" s="156">
        <f>Table5[[#This Row],[Growth Rate]]</f>
        <v>1.8</v>
      </c>
    </row>
    <row r="4314" spans="1:9" hidden="1">
      <c r="A4314">
        <f>Table19[[#This Row],[UNITID]]</f>
        <v>480967</v>
      </c>
      <c r="B4314" s="2" t="str">
        <f>Table19[[#This Row],[OUTCOMES MEASURES]]</f>
        <v>Percent of adjusted cohort still or subsequently enrolled at 8 years</v>
      </c>
      <c r="C4314" s="8">
        <f>Table19[[#This Row],[Growth Rate]]</f>
        <v>0.1111111111111111</v>
      </c>
      <c r="D4314">
        <f>Table20[[#This Row],[UNITID]]</f>
        <v>480967</v>
      </c>
      <c r="E4314" s="7">
        <f>Table20[[#This Row],[Growth Rate]]</f>
        <v>-1</v>
      </c>
      <c r="F4314">
        <f>Table21[[#This Row],[UNITID]]</f>
        <v>480967</v>
      </c>
      <c r="G4314" s="21">
        <f>Table21[[#This Row],[Growth Rate]]</f>
        <v>0.83333333333333337</v>
      </c>
      <c r="H4314">
        <f>Table5[[#This Row],[UNITID]]</f>
        <v>480967</v>
      </c>
      <c r="I4314" s="7">
        <f>Table5[[#This Row],[Growth Rate]]</f>
        <v>-1</v>
      </c>
    </row>
    <row r="4315" spans="1:9" ht="14.25">
      <c r="A4315" s="63">
        <f>Table19[[#This Row],[UNITID]]</f>
        <v>480967</v>
      </c>
      <c r="B4315" s="148" t="str">
        <f>Table19[[#This Row],[OUTCOMES MEASURES]]</f>
        <v>Percent of adjusted cohort still enrolled at your institution at 8 years</v>
      </c>
      <c r="C4315" s="156">
        <f>Table19[[#This Row],[Growth Rate]]</f>
        <v>-1</v>
      </c>
      <c r="D4315">
        <f>Table20[[#This Row],[UNITID]]</f>
        <v>480967</v>
      </c>
      <c r="E4315" s="156" t="str">
        <f>Table20[[#This Row],[Growth Rate]]</f>
        <v/>
      </c>
      <c r="F4315">
        <f>Table21[[#This Row],[UNITID]]</f>
        <v>480967</v>
      </c>
      <c r="G4315" s="158" t="str">
        <f>Table21[[#This Row],[Growth Rate]]</f>
        <v/>
      </c>
      <c r="H4315">
        <f>Table5[[#This Row],[UNITID]]</f>
        <v>480967</v>
      </c>
      <c r="I4315" s="156" t="str">
        <f>Table5[[#This Row],[Growth Rate]]</f>
        <v/>
      </c>
    </row>
    <row r="4316" spans="1:9" ht="14.25">
      <c r="A4316" s="63">
        <f>Table19[[#This Row],[UNITID]]</f>
        <v>480967</v>
      </c>
      <c r="B4316" s="148" t="str">
        <f>Table19[[#This Row],[OUTCOMES MEASURES]]</f>
        <v>Percent of adjusted cohort enrolled subsequently at another institution at 8 years</v>
      </c>
      <c r="C4316" s="156">
        <f>Table19[[#This Row],[Growth Rate]]</f>
        <v>0.42857142857142855</v>
      </c>
      <c r="D4316">
        <f>Table20[[#This Row],[UNITID]]</f>
        <v>480967</v>
      </c>
      <c r="E4316" s="64">
        <f>Table20[[#This Row],[Growth Rate]]</f>
        <v>-1</v>
      </c>
      <c r="F4316">
        <f>Table21[[#This Row],[UNITID]]</f>
        <v>480967</v>
      </c>
      <c r="G4316" s="158">
        <f>Table21[[#This Row],[Growth Rate]]</f>
        <v>0.83333333333333337</v>
      </c>
      <c r="H4316">
        <f>Table5[[#This Row],[UNITID]]</f>
        <v>480967</v>
      </c>
      <c r="I4316" s="64">
        <f>Table5[[#This Row],[Growth Rate]]</f>
        <v>-1</v>
      </c>
    </row>
    <row r="4317" spans="1:9" hidden="1">
      <c r="A4317">
        <f>Table19[[#This Row],[UNITID]]</f>
        <v>480967</v>
      </c>
      <c r="B4317" s="2" t="str">
        <f>Table19[[#This Row],[OUTCOMES MEASURES]]</f>
        <v>Percent of adjusted cohort enrollment status unknown at 8 years</v>
      </c>
      <c r="C4317" s="8">
        <f>Table19[[#This Row],[Growth Rate]]</f>
        <v>-0.18309859154929578</v>
      </c>
      <c r="D4317">
        <f>Table20[[#This Row],[UNITID]]</f>
        <v>480967</v>
      </c>
      <c r="E4317" s="8">
        <f>Table20[[#This Row],[Growth Rate]]</f>
        <v>-0.19480519480519481</v>
      </c>
      <c r="F4317">
        <f>Table21[[#This Row],[UNITID]]</f>
        <v>480967</v>
      </c>
      <c r="G4317" s="8">
        <f>Table21[[#This Row],[Growth Rate]]</f>
        <v>-0.26153846153846155</v>
      </c>
      <c r="H4317">
        <f>Table5[[#This Row],[UNITID]]</f>
        <v>480967</v>
      </c>
      <c r="I4317" s="8">
        <f>Table5[[#This Row],[Growth Rate]]</f>
        <v>-0.24675324675324675</v>
      </c>
    </row>
    <row r="4318" spans="1:9" hidden="1">
      <c r="A4318">
        <f>Table19[[#This Row],[UNITID]]</f>
        <v>488730</v>
      </c>
      <c r="B4318" s="2" t="str">
        <f>Table19[[#This Row],[OUTCOMES MEASURES]]</f>
        <v>First-Time, Full-Time Cohort</v>
      </c>
      <c r="C4318" s="8">
        <f>Table19[[#This Row],[Growth Rate]]</f>
        <v>1.8837209302325582</v>
      </c>
      <c r="D4318">
        <f>Table20[[#This Row],[UNITID]]</f>
        <v>488730</v>
      </c>
      <c r="E4318" s="8">
        <f>Table20[[#This Row],[Growth Rate]]</f>
        <v>2.3294117647058825</v>
      </c>
      <c r="F4318">
        <f>Table21[[#This Row],[UNITID]]</f>
        <v>488730</v>
      </c>
      <c r="G4318" s="8">
        <f>Table21[[#This Row],[Growth Rate]]</f>
        <v>1.0606060606060606</v>
      </c>
      <c r="H4318">
        <f>Table5[[#This Row],[UNITID]]</f>
        <v>488730</v>
      </c>
      <c r="I4318" s="8">
        <f>Table5[[#This Row],[Growth Rate]]</f>
        <v>2.1592039800995027</v>
      </c>
    </row>
    <row r="4319" spans="1:9" hidden="1">
      <c r="A4319">
        <f>Table19[[#This Row],[UNITID]]</f>
        <v>488730</v>
      </c>
      <c r="B4319" t="str">
        <f>Table19[[#This Row],[OUTCOMES MEASURES]]</f>
        <v>Exclusions to cohort</v>
      </c>
      <c r="C4319" s="7" t="str">
        <f>Table19[[#This Row],[Growth Rate]]</f>
        <v/>
      </c>
      <c r="D4319">
        <f>Table20[[#This Row],[UNITID]]</f>
        <v>488730</v>
      </c>
      <c r="E4319" s="7" t="str">
        <f>Table20[[#This Row],[Growth Rate]]</f>
        <v/>
      </c>
      <c r="F4319">
        <f>Table21[[#This Row],[UNITID]]</f>
        <v>488730</v>
      </c>
      <c r="G4319" s="7" t="str">
        <f>Table21[[#This Row],[Growth Rate]]</f>
        <v/>
      </c>
      <c r="H4319">
        <f>Table5[[#This Row],[UNITID]]</f>
        <v>488730</v>
      </c>
      <c r="I4319" s="7" t="str">
        <f>Table5[[#This Row],[Growth Rate]]</f>
        <v/>
      </c>
    </row>
    <row r="4320" spans="1:9" ht="14.25">
      <c r="A4320" s="63">
        <f>Table19[[#This Row],[UNITID]]</f>
        <v>488730</v>
      </c>
      <c r="B4320" s="63" t="str">
        <f>Table19[[#This Row],[OUTCOMES MEASURES]]</f>
        <v>Adjusted cohort</v>
      </c>
      <c r="C4320" s="64">
        <f>Table19[[#This Row],[Growth Rate]]</f>
        <v>1.8837209302325582</v>
      </c>
      <c r="D4320">
        <f>Table20[[#This Row],[UNITID]]</f>
        <v>488730</v>
      </c>
      <c r="E4320" s="64">
        <f>Table20[[#This Row],[Growth Rate]]</f>
        <v>2.3294117647058825</v>
      </c>
      <c r="F4320">
        <f>Table21[[#This Row],[UNITID]]</f>
        <v>488730</v>
      </c>
      <c r="G4320" s="155">
        <f>Table21[[#This Row],[Growth Rate]]</f>
        <v>1.0606060606060606</v>
      </c>
      <c r="H4320">
        <f>Table5[[#This Row],[UNITID]]</f>
        <v>488730</v>
      </c>
      <c r="I4320" s="64">
        <f>Table5[[#This Row],[Growth Rate]]</f>
        <v>2.1592039800995027</v>
      </c>
    </row>
    <row r="4321" spans="1:9" hidden="1">
      <c r="A4321">
        <f>Table19[[#This Row],[UNITID]]</f>
        <v>488730</v>
      </c>
      <c r="B4321" t="str">
        <f>Table19[[#This Row],[OUTCOMES MEASURES]]</f>
        <v>Number of adjusted cohort receiving a certificate at 4 years</v>
      </c>
      <c r="C4321" s="7" t="str">
        <f>Table19[[#This Row],[Growth Rate]]</f>
        <v/>
      </c>
      <c r="D4321">
        <f>Table20[[#This Row],[UNITID]]</f>
        <v>488730</v>
      </c>
      <c r="E4321" s="7" t="str">
        <f>Table20[[#This Row],[Growth Rate]]</f>
        <v/>
      </c>
      <c r="F4321">
        <f>Table21[[#This Row],[UNITID]]</f>
        <v>488730</v>
      </c>
      <c r="G4321" s="7" t="str">
        <f>Table21[[#This Row],[Growth Rate]]</f>
        <v/>
      </c>
      <c r="H4321">
        <f>Table5[[#This Row],[UNITID]]</f>
        <v>488730</v>
      </c>
      <c r="I4321" s="7" t="str">
        <f>Table5[[#This Row],[Growth Rate]]</f>
        <v/>
      </c>
    </row>
    <row r="4322" spans="1:9" hidden="1">
      <c r="A4322">
        <f>Table19[[#This Row],[UNITID]]</f>
        <v>488730</v>
      </c>
      <c r="B4322" t="str">
        <f>Table19[[#This Row],[OUTCOMES MEASURES]]</f>
        <v>Number of adjusted cohort receiving an Associate's degree at 4 years</v>
      </c>
      <c r="C4322" s="7">
        <f>Table19[[#This Row],[Growth Rate]]</f>
        <v>9.75</v>
      </c>
      <c r="D4322">
        <f>Table20[[#This Row],[UNITID]]</f>
        <v>488730</v>
      </c>
      <c r="E4322" s="7">
        <f>Table20[[#This Row],[Growth Rate]]</f>
        <v>7.8</v>
      </c>
      <c r="F4322">
        <f>Table21[[#This Row],[UNITID]]</f>
        <v>488730</v>
      </c>
      <c r="G4322" s="7">
        <f>Table21[[#This Row],[Growth Rate]]</f>
        <v>3</v>
      </c>
      <c r="H4322">
        <f>Table5[[#This Row],[UNITID]]</f>
        <v>488730</v>
      </c>
      <c r="I4322" s="7">
        <f>Table5[[#This Row],[Growth Rate]]</f>
        <v>9</v>
      </c>
    </row>
    <row r="4323" spans="1:9" hidden="1">
      <c r="A4323">
        <f>Table19[[#This Row],[UNITID]]</f>
        <v>488730</v>
      </c>
      <c r="B4323" t="str">
        <f>Table19[[#This Row],[OUTCOMES MEASURES]]</f>
        <v>Number of adjusted cohort receiving a Bachelor's degree at 4 years</v>
      </c>
      <c r="C4323" s="7" t="str">
        <f>Table19[[#This Row],[Growth Rate]]</f>
        <v/>
      </c>
      <c r="D4323">
        <f>Table20[[#This Row],[UNITID]]</f>
        <v>488730</v>
      </c>
      <c r="E4323" s="7" t="str">
        <f>Table20[[#This Row],[Growth Rate]]</f>
        <v/>
      </c>
      <c r="F4323">
        <f>Table21[[#This Row],[UNITID]]</f>
        <v>488730</v>
      </c>
      <c r="G4323" s="7" t="str">
        <f>Table21[[#This Row],[Growth Rate]]</f>
        <v/>
      </c>
      <c r="H4323">
        <f>Table5[[#This Row],[UNITID]]</f>
        <v>488730</v>
      </c>
      <c r="I4323" s="7" t="str">
        <f>Table5[[#This Row],[Growth Rate]]</f>
        <v/>
      </c>
    </row>
    <row r="4324" spans="1:9" hidden="1">
      <c r="A4324">
        <f>Table19[[#This Row],[UNITID]]</f>
        <v>488730</v>
      </c>
      <c r="B4324" s="2" t="str">
        <f>Table19[[#This Row],[OUTCOMES MEASURES]]</f>
        <v>Number of adjusted cohort receiving an award at 4 years</v>
      </c>
      <c r="C4324" s="7">
        <f>Table19[[#This Row],[Growth Rate]]</f>
        <v>9.75</v>
      </c>
      <c r="D4324">
        <f>Table20[[#This Row],[UNITID]]</f>
        <v>488730</v>
      </c>
      <c r="E4324" s="7">
        <f>Table20[[#This Row],[Growth Rate]]</f>
        <v>7.8</v>
      </c>
      <c r="F4324">
        <f>Table21[[#This Row],[UNITID]]</f>
        <v>488730</v>
      </c>
      <c r="G4324" s="21">
        <f>Table21[[#This Row],[Growth Rate]]</f>
        <v>3</v>
      </c>
      <c r="H4324">
        <f>Table5[[#This Row],[UNITID]]</f>
        <v>488730</v>
      </c>
      <c r="I4324" s="7">
        <f>Table5[[#This Row],[Growth Rate]]</f>
        <v>9</v>
      </c>
    </row>
    <row r="4325" spans="1:9" ht="14.25">
      <c r="A4325" s="63">
        <f>Table19[[#This Row],[UNITID]]</f>
        <v>488730</v>
      </c>
      <c r="B4325" s="148" t="str">
        <f>Table19[[#This Row],[OUTCOMES MEASURES]]</f>
        <v>Percent of adjusted cohort receiving an award at 4 years</v>
      </c>
      <c r="C4325" s="156">
        <f>Table19[[#This Row],[Growth Rate]]</f>
        <v>2.4</v>
      </c>
      <c r="D4325">
        <f>Table20[[#This Row],[UNITID]]</f>
        <v>488730</v>
      </c>
      <c r="E4325" s="156">
        <f>Table20[[#This Row],[Growth Rate]]</f>
        <v>1.6666666666666667</v>
      </c>
      <c r="F4325">
        <f>Table21[[#This Row],[UNITID]]</f>
        <v>488730</v>
      </c>
      <c r="G4325" s="157">
        <f>Table21[[#This Row],[Growth Rate]]</f>
        <v>1</v>
      </c>
      <c r="H4325">
        <f>Table5[[#This Row],[UNITID]]</f>
        <v>488730</v>
      </c>
      <c r="I4325" s="156">
        <f>Table5[[#This Row],[Growth Rate]]</f>
        <v>4</v>
      </c>
    </row>
    <row r="4326" spans="1:9" hidden="1">
      <c r="A4326">
        <f>Table19[[#This Row],[UNITID]]</f>
        <v>488730</v>
      </c>
      <c r="B4326" t="str">
        <f>Table19[[#This Row],[OUTCOMES MEASURES]]</f>
        <v>Number of adjusted cohort receiving a certificate at 6 years</v>
      </c>
      <c r="C4326" s="7" t="str">
        <f>Table19[[#This Row],[Growth Rate]]</f>
        <v/>
      </c>
      <c r="D4326">
        <f>Table20[[#This Row],[UNITID]]</f>
        <v>488730</v>
      </c>
      <c r="E4326" s="7" t="str">
        <f>Table20[[#This Row],[Growth Rate]]</f>
        <v/>
      </c>
      <c r="F4326">
        <f>Table21[[#This Row],[UNITID]]</f>
        <v>488730</v>
      </c>
      <c r="G4326" s="7" t="str">
        <f>Table21[[#This Row],[Growth Rate]]</f>
        <v/>
      </c>
      <c r="H4326">
        <f>Table5[[#This Row],[UNITID]]</f>
        <v>488730</v>
      </c>
      <c r="I4326" s="7" t="str">
        <f>Table5[[#This Row],[Growth Rate]]</f>
        <v/>
      </c>
    </row>
    <row r="4327" spans="1:9" hidden="1">
      <c r="A4327">
        <f>Table19[[#This Row],[UNITID]]</f>
        <v>488730</v>
      </c>
      <c r="B4327" t="str">
        <f>Table19[[#This Row],[OUTCOMES MEASURES]]</f>
        <v>Number of adjusted cohort receiving an Associate's degree at 6 years</v>
      </c>
      <c r="C4327" s="7">
        <f>Table19[[#This Row],[Growth Rate]]</f>
        <v>8.6666666666666661</v>
      </c>
      <c r="D4327">
        <f>Table20[[#This Row],[UNITID]]</f>
        <v>488730</v>
      </c>
      <c r="E4327" s="7">
        <f>Table20[[#This Row],[Growth Rate]]</f>
        <v>6.6</v>
      </c>
      <c r="F4327">
        <f>Table21[[#This Row],[UNITID]]</f>
        <v>488730</v>
      </c>
      <c r="G4327" s="7">
        <f>Table21[[#This Row],[Growth Rate]]</f>
        <v>1.6666666666666667</v>
      </c>
      <c r="H4327">
        <f>Table5[[#This Row],[UNITID]]</f>
        <v>488730</v>
      </c>
      <c r="I4327" s="7">
        <f>Table5[[#This Row],[Growth Rate]]</f>
        <v>4</v>
      </c>
    </row>
    <row r="4328" spans="1:9" hidden="1">
      <c r="A4328">
        <f>Table19[[#This Row],[UNITID]]</f>
        <v>488730</v>
      </c>
      <c r="B4328" t="str">
        <f>Table19[[#This Row],[OUTCOMES MEASURES]]</f>
        <v>Number of adjusted cohort receiving a Bachelor's degree at 6 years</v>
      </c>
      <c r="C4328" s="7" t="str">
        <f>Table19[[#This Row],[Growth Rate]]</f>
        <v/>
      </c>
      <c r="D4328">
        <f>Table20[[#This Row],[UNITID]]</f>
        <v>488730</v>
      </c>
      <c r="E4328" s="7" t="str">
        <f>Table20[[#This Row],[Growth Rate]]</f>
        <v/>
      </c>
      <c r="F4328">
        <f>Table21[[#This Row],[UNITID]]</f>
        <v>488730</v>
      </c>
      <c r="G4328" s="7" t="str">
        <f>Table21[[#This Row],[Growth Rate]]</f>
        <v/>
      </c>
      <c r="H4328">
        <f>Table5[[#This Row],[UNITID]]</f>
        <v>488730</v>
      </c>
      <c r="I4328" s="7" t="str">
        <f>Table5[[#This Row],[Growth Rate]]</f>
        <v/>
      </c>
    </row>
    <row r="4329" spans="1:9" hidden="1">
      <c r="A4329">
        <f>Table19[[#This Row],[UNITID]]</f>
        <v>488730</v>
      </c>
      <c r="B4329" s="2" t="str">
        <f>Table19[[#This Row],[OUTCOMES MEASURES]]</f>
        <v>Number of adjusted cohort receiving an award at 6 years</v>
      </c>
      <c r="C4329" s="7">
        <f>Table19[[#This Row],[Growth Rate]]</f>
        <v>8.6666666666666661</v>
      </c>
      <c r="D4329">
        <f>Table20[[#This Row],[UNITID]]</f>
        <v>488730</v>
      </c>
      <c r="E4329" s="7">
        <f>Table20[[#This Row],[Growth Rate]]</f>
        <v>6.6</v>
      </c>
      <c r="F4329">
        <f>Table21[[#This Row],[UNITID]]</f>
        <v>488730</v>
      </c>
      <c r="G4329" s="21">
        <f>Table21[[#This Row],[Growth Rate]]</f>
        <v>1.6666666666666667</v>
      </c>
      <c r="H4329">
        <f>Table5[[#This Row],[UNITID]]</f>
        <v>488730</v>
      </c>
      <c r="I4329" s="7">
        <f>Table5[[#This Row],[Growth Rate]]</f>
        <v>4</v>
      </c>
    </row>
    <row r="4330" spans="1:9" ht="14.25">
      <c r="A4330" s="63">
        <f>Table19[[#This Row],[UNITID]]</f>
        <v>488730</v>
      </c>
      <c r="B4330" s="148" t="str">
        <f>Table19[[#This Row],[OUTCOMES MEASURES]]</f>
        <v>Percent of adjusted cohort receiving an award at 6 years</v>
      </c>
      <c r="C4330" s="156">
        <f>Table19[[#This Row],[Growth Rate]]</f>
        <v>2.2857142857142856</v>
      </c>
      <c r="D4330">
        <f>Table20[[#This Row],[UNITID]]</f>
        <v>488730</v>
      </c>
      <c r="E4330" s="156">
        <f>Table20[[#This Row],[Growth Rate]]</f>
        <v>1.5</v>
      </c>
      <c r="F4330">
        <f>Table21[[#This Row],[UNITID]]</f>
        <v>488730</v>
      </c>
      <c r="G4330" s="157">
        <f>Table21[[#This Row],[Growth Rate]]</f>
        <v>0.33333333333333331</v>
      </c>
      <c r="H4330">
        <f>Table5[[#This Row],[UNITID]]</f>
        <v>488730</v>
      </c>
      <c r="I4330" s="156">
        <f>Table5[[#This Row],[Growth Rate]]</f>
        <v>0.5</v>
      </c>
    </row>
    <row r="4331" spans="1:9" hidden="1">
      <c r="A4331">
        <f>Table19[[#This Row],[UNITID]]</f>
        <v>488730</v>
      </c>
      <c r="B4331" t="str">
        <f>Table19[[#This Row],[OUTCOMES MEASURES]]</f>
        <v>Number of adjusted cohort receiving a certificate at 8 years</v>
      </c>
      <c r="C4331" s="7" t="str">
        <f>Table19[[#This Row],[Growth Rate]]</f>
        <v/>
      </c>
      <c r="D4331">
        <f>Table20[[#This Row],[UNITID]]</f>
        <v>488730</v>
      </c>
      <c r="E4331" s="7" t="str">
        <f>Table20[[#This Row],[Growth Rate]]</f>
        <v/>
      </c>
      <c r="F4331">
        <f>Table21[[#This Row],[UNITID]]</f>
        <v>488730</v>
      </c>
      <c r="G4331" s="7" t="str">
        <f>Table21[[#This Row],[Growth Rate]]</f>
        <v/>
      </c>
      <c r="H4331">
        <f>Table5[[#This Row],[UNITID]]</f>
        <v>488730</v>
      </c>
      <c r="I4331" s="7" t="str">
        <f>Table5[[#This Row],[Growth Rate]]</f>
        <v/>
      </c>
    </row>
    <row r="4332" spans="1:9" hidden="1">
      <c r="A4332">
        <f>Table19[[#This Row],[UNITID]]</f>
        <v>488730</v>
      </c>
      <c r="B4332" t="str">
        <f>Table19[[#This Row],[OUTCOMES MEASURES]]</f>
        <v>Number of adjusted cohort receiving an Associate's degree at 8 years</v>
      </c>
      <c r="C4332" s="7">
        <f>Table19[[#This Row],[Growth Rate]]</f>
        <v>7.5714285714285712</v>
      </c>
      <c r="D4332">
        <f>Table20[[#This Row],[UNITID]]</f>
        <v>488730</v>
      </c>
      <c r="E4332" s="7">
        <f>Table20[[#This Row],[Growth Rate]]</f>
        <v>6.166666666666667</v>
      </c>
      <c r="F4332">
        <f>Table21[[#This Row],[UNITID]]</f>
        <v>488730</v>
      </c>
      <c r="G4332" s="7">
        <f>Table21[[#This Row],[Growth Rate]]</f>
        <v>1.6666666666666667</v>
      </c>
      <c r="H4332">
        <f>Table5[[#This Row],[UNITID]]</f>
        <v>488730</v>
      </c>
      <c r="I4332" s="7">
        <f>Table5[[#This Row],[Growth Rate]]</f>
        <v>4.375</v>
      </c>
    </row>
    <row r="4333" spans="1:9" hidden="1">
      <c r="A4333">
        <f>Table19[[#This Row],[UNITID]]</f>
        <v>488730</v>
      </c>
      <c r="B4333" t="str">
        <f>Table19[[#This Row],[OUTCOMES MEASURES]]</f>
        <v>Number of adjusted cohort receiving a Bachelor's degree at 8 years</v>
      </c>
      <c r="C4333" s="7" t="str">
        <f>Table19[[#This Row],[Growth Rate]]</f>
        <v/>
      </c>
      <c r="D4333">
        <f>Table20[[#This Row],[UNITID]]</f>
        <v>488730</v>
      </c>
      <c r="E4333" s="7" t="str">
        <f>Table20[[#This Row],[Growth Rate]]</f>
        <v/>
      </c>
      <c r="F4333">
        <f>Table21[[#This Row],[UNITID]]</f>
        <v>488730</v>
      </c>
      <c r="G4333" s="7" t="str">
        <f>Table21[[#This Row],[Growth Rate]]</f>
        <v/>
      </c>
      <c r="H4333">
        <f>Table5[[#This Row],[UNITID]]</f>
        <v>488730</v>
      </c>
      <c r="I4333" s="7" t="str">
        <f>Table5[[#This Row],[Growth Rate]]</f>
        <v/>
      </c>
    </row>
    <row r="4334" spans="1:9" hidden="1">
      <c r="A4334">
        <f>Table19[[#This Row],[UNITID]]</f>
        <v>488730</v>
      </c>
      <c r="B4334" t="str">
        <f>Table19[[#This Row],[OUTCOMES MEASURES]]</f>
        <v>Number of adjusted cohort receiving an award at 8 years</v>
      </c>
      <c r="C4334" s="7">
        <f>Table19[[#This Row],[Growth Rate]]</f>
        <v>7.5714285714285712</v>
      </c>
      <c r="D4334">
        <f>Table20[[#This Row],[UNITID]]</f>
        <v>488730</v>
      </c>
      <c r="E4334" s="7">
        <f>Table20[[#This Row],[Growth Rate]]</f>
        <v>6.166666666666667</v>
      </c>
      <c r="F4334">
        <f>Table21[[#This Row],[UNITID]]</f>
        <v>488730</v>
      </c>
      <c r="G4334" s="7">
        <f>Table21[[#This Row],[Growth Rate]]</f>
        <v>1.6666666666666667</v>
      </c>
      <c r="H4334">
        <f>Table5[[#This Row],[UNITID]]</f>
        <v>488730</v>
      </c>
      <c r="I4334" s="7">
        <f>Table5[[#This Row],[Growth Rate]]</f>
        <v>4.375</v>
      </c>
    </row>
    <row r="4335" spans="1:9" hidden="1">
      <c r="A4335">
        <f>Table19[[#This Row],[UNITID]]</f>
        <v>488730</v>
      </c>
      <c r="B4335" t="str">
        <f>Table19[[#This Row],[OUTCOMES MEASURES]]</f>
        <v>Number of adjusted cohort still enrolled at your institution at 8 years</v>
      </c>
      <c r="C4335" s="7">
        <f>Table19[[#This Row],[Growth Rate]]</f>
        <v>-1</v>
      </c>
      <c r="D4335">
        <f>Table20[[#This Row],[UNITID]]</f>
        <v>488730</v>
      </c>
      <c r="E4335" s="7">
        <f>Table20[[#This Row],[Growth Rate]]</f>
        <v>0.8571428571428571</v>
      </c>
      <c r="F4335">
        <f>Table21[[#This Row],[UNITID]]</f>
        <v>488730</v>
      </c>
      <c r="G4335" s="7" t="str">
        <f>Table21[[#This Row],[Growth Rate]]</f>
        <v/>
      </c>
      <c r="H4335">
        <f>Table5[[#This Row],[UNITID]]</f>
        <v>488730</v>
      </c>
      <c r="I4335" s="7">
        <f>Table5[[#This Row],[Growth Rate]]</f>
        <v>0</v>
      </c>
    </row>
    <row r="4336" spans="1:9" hidden="1">
      <c r="A4336">
        <f>Table19[[#This Row],[UNITID]]</f>
        <v>488730</v>
      </c>
      <c r="B4336" t="str">
        <f>Table19[[#This Row],[OUTCOMES MEASURES]]</f>
        <v>Number of adjusted cohort who enrolled subsequently at another institution at 8 years</v>
      </c>
      <c r="C4336" s="7">
        <f>Table19[[#This Row],[Growth Rate]]</f>
        <v>3.1904761904761907</v>
      </c>
      <c r="D4336">
        <f>Table20[[#This Row],[UNITID]]</f>
        <v>488730</v>
      </c>
      <c r="E4336" s="7">
        <f>Table20[[#This Row],[Growth Rate]]</f>
        <v>5.5142857142857142</v>
      </c>
      <c r="F4336">
        <f>Table21[[#This Row],[UNITID]]</f>
        <v>488730</v>
      </c>
      <c r="G4336" s="7">
        <f>Table21[[#This Row],[Growth Rate]]</f>
        <v>3.5</v>
      </c>
      <c r="H4336">
        <f>Table5[[#This Row],[UNITID]]</f>
        <v>488730</v>
      </c>
      <c r="I4336" s="7">
        <f>Table5[[#This Row],[Growth Rate]]</f>
        <v>4.7894736842105265</v>
      </c>
    </row>
    <row r="4337" spans="1:9" hidden="1">
      <c r="A4337">
        <f>Table19[[#This Row],[UNITID]]</f>
        <v>488730</v>
      </c>
      <c r="B4337" s="2" t="str">
        <f>Table19[[#This Row],[OUTCOMES MEASURES]]</f>
        <v>Number of adjusted cohort whose subsequent enrollment status is unknown at 8 years</v>
      </c>
      <c r="C4337" s="8">
        <f>Table19[[#This Row],[Growth Rate]]</f>
        <v>0.75438596491228072</v>
      </c>
      <c r="D4337">
        <f>Table20[[#This Row],[UNITID]]</f>
        <v>488730</v>
      </c>
      <c r="E4337" s="7">
        <f>Table20[[#This Row],[Growth Rate]]</f>
        <v>1.1795918367346938</v>
      </c>
      <c r="F4337">
        <f>Table21[[#This Row],[UNITID]]</f>
        <v>488730</v>
      </c>
      <c r="G4337" s="7">
        <f>Table21[[#This Row],[Growth Rate]]</f>
        <v>0.375</v>
      </c>
      <c r="H4337">
        <f>Table5[[#This Row],[UNITID]]</f>
        <v>488730</v>
      </c>
      <c r="I4337" s="7">
        <f>Table5[[#This Row],[Growth Rate]]</f>
        <v>0.93333333333333335</v>
      </c>
    </row>
    <row r="4338" spans="1:9" hidden="1">
      <c r="A4338">
        <f>Table19[[#This Row],[UNITID]]</f>
        <v>488730</v>
      </c>
      <c r="B4338" s="2" t="str">
        <f>Table19[[#This Row],[OUTCOMES MEASURES]]</f>
        <v>Number of adjusted cohort who did not receive an award from your institution at 8 years</v>
      </c>
      <c r="C4338" s="7">
        <f>Table19[[#This Row],[Growth Rate]]</f>
        <v>1.379746835443038</v>
      </c>
      <c r="D4338">
        <f>Table20[[#This Row],[UNITID]]</f>
        <v>488730</v>
      </c>
      <c r="E4338" s="7">
        <f>Table20[[#This Row],[Growth Rate]]</f>
        <v>2.1149068322981366</v>
      </c>
      <c r="F4338">
        <f>Table21[[#This Row],[UNITID]]</f>
        <v>488730</v>
      </c>
      <c r="G4338" s="21">
        <f>Table21[[#This Row],[Growth Rate]]</f>
        <v>1</v>
      </c>
      <c r="H4338">
        <f>Table5[[#This Row],[UNITID]]</f>
        <v>488730</v>
      </c>
      <c r="I4338" s="7">
        <f>Table5[[#This Row],[Growth Rate]]</f>
        <v>2.0673575129533677</v>
      </c>
    </row>
    <row r="4339" spans="1:9" ht="14.25">
      <c r="A4339" s="63">
        <f>Table19[[#This Row],[UNITID]]</f>
        <v>488730</v>
      </c>
      <c r="B4339" s="148" t="str">
        <f>Table19[[#This Row],[OUTCOMES MEASURES]]</f>
        <v>Percent of adjusted cohort receiving an award at 8 years</v>
      </c>
      <c r="C4339" s="156">
        <f>Table19[[#This Row],[Growth Rate]]</f>
        <v>2</v>
      </c>
      <c r="D4339">
        <f>Table20[[#This Row],[UNITID]]</f>
        <v>488730</v>
      </c>
      <c r="E4339" s="156">
        <f>Table20[[#This Row],[Growth Rate]]</f>
        <v>1.2</v>
      </c>
      <c r="F4339">
        <f>Table21[[#This Row],[UNITID]]</f>
        <v>488730</v>
      </c>
      <c r="G4339" s="157">
        <f>Table21[[#This Row],[Growth Rate]]</f>
        <v>0.33333333333333331</v>
      </c>
      <c r="H4339">
        <f>Table5[[#This Row],[UNITID]]</f>
        <v>488730</v>
      </c>
      <c r="I4339" s="156">
        <f>Table5[[#This Row],[Growth Rate]]</f>
        <v>0.75</v>
      </c>
    </row>
    <row r="4340" spans="1:9" hidden="1">
      <c r="A4340">
        <f>Table19[[#This Row],[UNITID]]</f>
        <v>488730</v>
      </c>
      <c r="B4340" s="2" t="str">
        <f>Table19[[#This Row],[OUTCOMES MEASURES]]</f>
        <v>Percent of adjusted cohort still or subsequently enrolled at 8 years</v>
      </c>
      <c r="C4340" s="8">
        <f>Table19[[#This Row],[Growth Rate]]</f>
        <v>0.34615384615384615</v>
      </c>
      <c r="D4340">
        <f>Table20[[#This Row],[UNITID]]</f>
        <v>488730</v>
      </c>
      <c r="E4340" s="7">
        <f>Table20[[#This Row],[Growth Rate]]</f>
        <v>0.78260869565217395</v>
      </c>
      <c r="F4340">
        <f>Table21[[#This Row],[UNITID]]</f>
        <v>488730</v>
      </c>
      <c r="G4340" s="21">
        <f>Table21[[#This Row],[Growth Rate]]</f>
        <v>1.2222222222222223</v>
      </c>
      <c r="H4340">
        <f>Table5[[#This Row],[UNITID]]</f>
        <v>488730</v>
      </c>
      <c r="I4340" s="7">
        <f>Table5[[#This Row],[Growth Rate]]</f>
        <v>0.7931034482758621</v>
      </c>
    </row>
    <row r="4341" spans="1:9" ht="14.25">
      <c r="A4341" s="63">
        <f>Table19[[#This Row],[UNITID]]</f>
        <v>488730</v>
      </c>
      <c r="B4341" s="148" t="str">
        <f>Table19[[#This Row],[OUTCOMES MEASURES]]</f>
        <v>Percent of adjusted cohort still enrolled at your institution at 8 years</v>
      </c>
      <c r="C4341" s="156">
        <f>Table19[[#This Row],[Growth Rate]]</f>
        <v>-1</v>
      </c>
      <c r="D4341">
        <f>Table20[[#This Row],[UNITID]]</f>
        <v>488730</v>
      </c>
      <c r="E4341" s="156">
        <f>Table20[[#This Row],[Growth Rate]]</f>
        <v>-0.5</v>
      </c>
      <c r="F4341">
        <f>Table21[[#This Row],[UNITID]]</f>
        <v>488730</v>
      </c>
      <c r="G4341" s="158" t="str">
        <f>Table21[[#This Row],[Growth Rate]]</f>
        <v/>
      </c>
      <c r="H4341">
        <f>Table5[[#This Row],[UNITID]]</f>
        <v>488730</v>
      </c>
      <c r="I4341" s="156" t="str">
        <f>Table5[[#This Row],[Growth Rate]]</f>
        <v/>
      </c>
    </row>
    <row r="4342" spans="1:9" ht="14.25">
      <c r="A4342" s="63">
        <f>Table19[[#This Row],[UNITID]]</f>
        <v>488730</v>
      </c>
      <c r="B4342" s="148" t="str">
        <f>Table19[[#This Row],[OUTCOMES MEASURES]]</f>
        <v>Percent of adjusted cohort enrolled subsequently at another institution at 8 years</v>
      </c>
      <c r="C4342" s="156">
        <f>Table19[[#This Row],[Growth Rate]]</f>
        <v>0.45833333333333331</v>
      </c>
      <c r="D4342">
        <f>Table20[[#This Row],[UNITID]]</f>
        <v>488730</v>
      </c>
      <c r="E4342" s="64">
        <f>Table20[[#This Row],[Growth Rate]]</f>
        <v>0.90476190476190477</v>
      </c>
      <c r="F4342">
        <f>Table21[[#This Row],[UNITID]]</f>
        <v>488730</v>
      </c>
      <c r="G4342" s="158">
        <f>Table21[[#This Row],[Growth Rate]]</f>
        <v>1.2222222222222223</v>
      </c>
      <c r="H4342">
        <f>Table5[[#This Row],[UNITID]]</f>
        <v>488730</v>
      </c>
      <c r="I4342" s="64">
        <f>Table5[[#This Row],[Growth Rate]]</f>
        <v>0.8571428571428571</v>
      </c>
    </row>
    <row r="4343" spans="1:9" hidden="1">
      <c r="A4343">
        <f>Table19[[#This Row],[UNITID]]</f>
        <v>488730</v>
      </c>
      <c r="B4343" s="2" t="str">
        <f>Table19[[#This Row],[OUTCOMES MEASURES]]</f>
        <v>Percent of adjusted cohort enrollment status unknown at 8 years</v>
      </c>
      <c r="C4343" s="8">
        <f>Table19[[#This Row],[Growth Rate]]</f>
        <v>-0.39393939393939392</v>
      </c>
      <c r="D4343">
        <f>Table20[[#This Row],[UNITID]]</f>
        <v>488730</v>
      </c>
      <c r="E4343" s="8">
        <f>Table20[[#This Row],[Growth Rate]]</f>
        <v>-0.34722222222222221</v>
      </c>
      <c r="F4343">
        <f>Table21[[#This Row],[UNITID]]</f>
        <v>488730</v>
      </c>
      <c r="G4343" s="8">
        <f>Table21[[#This Row],[Growth Rate]]</f>
        <v>-0.32876712328767121</v>
      </c>
      <c r="H4343">
        <f>Table5[[#This Row],[UNITID]]</f>
        <v>488730</v>
      </c>
      <c r="I4343" s="8">
        <f>Table5[[#This Row],[Growth Rate]]</f>
        <v>-0.38805970149253732</v>
      </c>
    </row>
    <row r="4344" spans="1:9" hidden="1">
      <c r="A4344">
        <f>Table19[[#This Row],[UNITID]]</f>
        <v>491844</v>
      </c>
      <c r="B4344" s="2">
        <f>Table19[[#This Row],[OUTCOMES MEASURES]]</f>
        <v>0</v>
      </c>
      <c r="C4344" s="8" t="str">
        <f>Table19[[#This Row],[Growth Rate]]</f>
        <v/>
      </c>
      <c r="D4344">
        <f>Table20[[#This Row],[UNITID]]</f>
        <v>491844</v>
      </c>
      <c r="E4344" s="8" t="str">
        <f>Table20[[#This Row],[Growth Rate]]</f>
        <v/>
      </c>
      <c r="F4344">
        <f>Table21[[#This Row],[UNITID]]</f>
        <v>491844</v>
      </c>
      <c r="G4344" s="8" t="str">
        <f>Table21[[#This Row],[Growth Rate]]</f>
        <v/>
      </c>
      <c r="H4344">
        <f>Table5[[#This Row],[UNITID]]</f>
        <v>491844</v>
      </c>
      <c r="I4344" s="8" t="str">
        <f>Table5[[#This Row],[Growth Rate]]</f>
        <v/>
      </c>
    </row>
  </sheetData>
  <phoneticPr fontId="7" type="noConversion"/>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DEC62-457F-4621-8D50-64CC7F611A07}">
  <sheetPr>
    <tabColor theme="2"/>
  </sheetPr>
  <dimension ref="A1:D2857"/>
  <sheetViews>
    <sheetView workbookViewId="0">
      <pane ySplit="1" topLeftCell="A2825" activePane="bottomLeft" state="frozen"/>
      <selection pane="bottomLeft" activeCell="C6" sqref="C6"/>
      <selection activeCell="A21" sqref="A21"/>
    </sheetView>
  </sheetViews>
  <sheetFormatPr defaultColWidth="9" defaultRowHeight="13.9"/>
  <cols>
    <col min="1" max="1" width="11.625" customWidth="1"/>
    <col min="2" max="2" width="42.625" customWidth="1"/>
    <col min="3" max="3" width="16.625" style="5" customWidth="1"/>
    <col min="4" max="4" width="7" customWidth="1"/>
  </cols>
  <sheetData>
    <row r="1" spans="1:3" ht="41.65">
      <c r="A1" s="10" t="s">
        <v>103</v>
      </c>
      <c r="B1" s="11" t="s">
        <v>118</v>
      </c>
      <c r="C1" s="9" t="s">
        <v>119</v>
      </c>
    </row>
    <row r="2" spans="1:3" ht="14.25">
      <c r="A2" s="159">
        <f>Table11[[#This Row],[UNITID]]</f>
        <v>101295</v>
      </c>
      <c r="B2" s="133" t="str">
        <f>Table11[[#This Row],[Associate Degrees Awarded]]</f>
        <v>Grand total</v>
      </c>
      <c r="C2" s="160">
        <f>Table11[[#This Row],[Growth Rate]]</f>
        <v>-7.3544433094994893E-2</v>
      </c>
    </row>
    <row r="3" spans="1:3" ht="14.25">
      <c r="A3" s="159">
        <f>Table11[[#This Row],[UNITID]]</f>
        <v>101295</v>
      </c>
      <c r="B3" s="133" t="str">
        <f>Table11[[#This Row],[Associate Degrees Awarded]]</f>
        <v>Ages, under 18</v>
      </c>
      <c r="C3" s="160">
        <f>Table11[[#This Row],[Growth Rate]]</f>
        <v>-1</v>
      </c>
    </row>
    <row r="4" spans="1:3" ht="14.25">
      <c r="A4" s="159">
        <f>Table11[[#This Row],[UNITID]]</f>
        <v>101295</v>
      </c>
      <c r="B4" s="133" t="str">
        <f>Table11[[#This Row],[Associate Degrees Awarded]]</f>
        <v>Ages, 18-24</v>
      </c>
      <c r="C4" s="160">
        <f>Table11[[#This Row],[Growth Rate]]</f>
        <v>-4.4303797468354431E-2</v>
      </c>
    </row>
    <row r="5" spans="1:3" ht="14.25">
      <c r="A5" s="159">
        <f>Table11[[#This Row],[UNITID]]</f>
        <v>101295</v>
      </c>
      <c r="B5" s="133" t="str">
        <f>Table11[[#This Row],[Associate Degrees Awarded]]</f>
        <v>Ages, 25-39</v>
      </c>
      <c r="C5" s="160">
        <f>Table11[[#This Row],[Growth Rate]]</f>
        <v>-4.7058823529411764E-2</v>
      </c>
    </row>
    <row r="6" spans="1:3" ht="14.25">
      <c r="A6" s="159">
        <f>Table11[[#This Row],[UNITID]]</f>
        <v>101295</v>
      </c>
      <c r="B6" s="133" t="str">
        <f>Table11[[#This Row],[Associate Degrees Awarded]]</f>
        <v>Ages, 40 and above</v>
      </c>
      <c r="C6" s="160">
        <f>Table11[[#This Row],[Growth Rate]]</f>
        <v>-0.33333333333333331</v>
      </c>
    </row>
    <row r="7" spans="1:3" ht="14.25">
      <c r="A7" s="159">
        <f>Table11[[#This Row],[UNITID]]</f>
        <v>101295</v>
      </c>
      <c r="B7" s="133" t="str">
        <f>Table11[[#This Row],[Associate Degrees Awarded]]</f>
        <v>Age unknown</v>
      </c>
      <c r="C7" s="160" t="str">
        <f>Table11[[#This Row],[Growth Rate]]</f>
        <v/>
      </c>
    </row>
    <row r="8" spans="1:3" ht="14.25">
      <c r="A8" s="159">
        <f>Table11[[#This Row],[UNITID]]</f>
        <v>101295</v>
      </c>
      <c r="B8" s="133" t="str">
        <f>Table11[[#This Row],[Associate Degrees Awarded]]</f>
        <v>Grand total men</v>
      </c>
      <c r="C8" s="160">
        <f>Table11[[#This Row],[Growth Rate]]</f>
        <v>-0.13271604938271606</v>
      </c>
    </row>
    <row r="9" spans="1:3" ht="14.25">
      <c r="A9" s="159">
        <f>Table11[[#This Row],[UNITID]]</f>
        <v>101295</v>
      </c>
      <c r="B9" s="133" t="str">
        <f>Table11[[#This Row],[Associate Degrees Awarded]]</f>
        <v>Grand total women</v>
      </c>
      <c r="C9" s="160">
        <f>Table11[[#This Row],[Growth Rate]]</f>
        <v>-4.4274809160305344E-2</v>
      </c>
    </row>
    <row r="10" spans="1:3" ht="14.25">
      <c r="A10" s="159">
        <f>Table11[[#This Row],[UNITID]]</f>
        <v>101295</v>
      </c>
      <c r="B10" s="133" t="str">
        <f>Table11[[#This Row],[Associate Degrees Awarded]]</f>
        <v>Two or more races total</v>
      </c>
      <c r="C10" s="160">
        <f>Table11[[#This Row],[Growth Rate]]</f>
        <v>5.75</v>
      </c>
    </row>
    <row r="11" spans="1:3" ht="14.25">
      <c r="A11" s="159">
        <f>Table11[[#This Row],[UNITID]]</f>
        <v>101295</v>
      </c>
      <c r="B11" s="133" t="str">
        <f>Table11[[#This Row],[Associate Degrees Awarded]]</f>
        <v>American Indian or Alaska Native total</v>
      </c>
      <c r="C11" s="160">
        <f>Table11[[#This Row],[Growth Rate]]</f>
        <v>-0.55555555555555558</v>
      </c>
    </row>
    <row r="12" spans="1:3" ht="14.25">
      <c r="A12" s="159">
        <f>Table11[[#This Row],[UNITID]]</f>
        <v>101295</v>
      </c>
      <c r="B12" s="133" t="str">
        <f>Table11[[#This Row],[Associate Degrees Awarded]]</f>
        <v>Asian total</v>
      </c>
      <c r="C12" s="160">
        <f>Table11[[#This Row],[Growth Rate]]</f>
        <v>0.33333333333333331</v>
      </c>
    </row>
    <row r="13" spans="1:3" ht="14.25">
      <c r="A13" s="159">
        <f>Table11[[#This Row],[UNITID]]</f>
        <v>101295</v>
      </c>
      <c r="B13" s="133" t="str">
        <f>Table11[[#This Row],[Associate Degrees Awarded]]</f>
        <v>Black or African American total</v>
      </c>
      <c r="C13" s="160">
        <f>Table11[[#This Row],[Growth Rate]]</f>
        <v>0.43243243243243246</v>
      </c>
    </row>
    <row r="14" spans="1:3" ht="14.25">
      <c r="A14" s="159">
        <f>Table11[[#This Row],[UNITID]]</f>
        <v>101295</v>
      </c>
      <c r="B14" s="133" t="str">
        <f>Table11[[#This Row],[Associate Degrees Awarded]]</f>
        <v>Hispanic or Latino total</v>
      </c>
      <c r="C14" s="160">
        <f>Table11[[#This Row],[Growth Rate]]</f>
        <v>0.49056603773584906</v>
      </c>
    </row>
    <row r="15" spans="1:3" ht="14.25">
      <c r="A15" s="159">
        <f>Table11[[#This Row],[UNITID]]</f>
        <v>101295</v>
      </c>
      <c r="B15" s="133" t="str">
        <f>Table11[[#This Row],[Associate Degrees Awarded]]</f>
        <v>Native Hawaiian or Other Pacific Islander total</v>
      </c>
      <c r="C15" s="160" t="str">
        <f>Table11[[#This Row],[Growth Rate]]</f>
        <v/>
      </c>
    </row>
    <row r="16" spans="1:3" ht="14.25">
      <c r="A16" s="159">
        <f>Table11[[#This Row],[UNITID]]</f>
        <v>101295</v>
      </c>
      <c r="B16" s="133" t="str">
        <f>Table11[[#This Row],[Associate Degrees Awarded]]</f>
        <v>U.S. Nonresident total</v>
      </c>
      <c r="C16" s="160">
        <f>Table11[[#This Row],[Growth Rate]]</f>
        <v>1</v>
      </c>
    </row>
    <row r="17" spans="1:3" ht="14.25">
      <c r="A17" s="159">
        <f>Table11[[#This Row],[UNITID]]</f>
        <v>101295</v>
      </c>
      <c r="B17" s="133" t="str">
        <f>Table11[[#This Row],[Associate Degrees Awarded]]</f>
        <v>White total</v>
      </c>
      <c r="C17" s="160">
        <f>Table11[[#This Row],[Growth Rate]]</f>
        <v>-0.14066193853427897</v>
      </c>
    </row>
    <row r="18" spans="1:3" ht="14.25">
      <c r="A18" s="159">
        <f>Table11[[#This Row],[UNITID]]</f>
        <v>101295</v>
      </c>
      <c r="B18" s="133" t="str">
        <f>Table11[[#This Row],[Associate Degrees Awarded]]</f>
        <v>Race/ethnicity unknown total</v>
      </c>
      <c r="C18" s="160">
        <f>Table11[[#This Row],[Growth Rate]]</f>
        <v>-0.82608695652173914</v>
      </c>
    </row>
    <row r="19" spans="1:3" ht="14.25">
      <c r="A19" s="159">
        <f>Table11[[#This Row],[UNITID]]</f>
        <v>105297</v>
      </c>
      <c r="B19" s="133" t="str">
        <f>Table11[[#This Row],[Associate Degrees Awarded]]</f>
        <v>Grand total</v>
      </c>
      <c r="C19" s="160">
        <f>Table11[[#This Row],[Growth Rate]]</f>
        <v>-0.50819672131147542</v>
      </c>
    </row>
    <row r="20" spans="1:3" ht="14.25">
      <c r="A20" s="159">
        <f>Table11[[#This Row],[UNITID]]</f>
        <v>105297</v>
      </c>
      <c r="B20" s="133" t="str">
        <f>Table11[[#This Row],[Associate Degrees Awarded]]</f>
        <v>Ages, under 18</v>
      </c>
      <c r="C20" s="160" t="str">
        <f>Table11[[#This Row],[Growth Rate]]</f>
        <v/>
      </c>
    </row>
    <row r="21" spans="1:3" ht="14.25">
      <c r="A21" s="159">
        <f>Table11[[#This Row],[UNITID]]</f>
        <v>105297</v>
      </c>
      <c r="B21" s="133" t="str">
        <f>Table11[[#This Row],[Associate Degrees Awarded]]</f>
        <v>Ages, 18-24</v>
      </c>
      <c r="C21" s="160">
        <f>Table11[[#This Row],[Growth Rate]]</f>
        <v>-0.5957446808510638</v>
      </c>
    </row>
    <row r="22" spans="1:3" ht="14.25">
      <c r="A22" s="159">
        <f>Table11[[#This Row],[UNITID]]</f>
        <v>105297</v>
      </c>
      <c r="B22" s="133" t="str">
        <f>Table11[[#This Row],[Associate Degrees Awarded]]</f>
        <v>Ages, 25-39</v>
      </c>
      <c r="C22" s="160">
        <f>Table11[[#This Row],[Growth Rate]]</f>
        <v>-0.40740740740740738</v>
      </c>
    </row>
    <row r="23" spans="1:3" ht="14.25">
      <c r="A23" s="159">
        <f>Table11[[#This Row],[UNITID]]</f>
        <v>105297</v>
      </c>
      <c r="B23" s="133" t="str">
        <f>Table11[[#This Row],[Associate Degrees Awarded]]</f>
        <v>Ages, 40 and above</v>
      </c>
      <c r="C23" s="160">
        <f>Table11[[#This Row],[Growth Rate]]</f>
        <v>-0.5714285714285714</v>
      </c>
    </row>
    <row r="24" spans="1:3" ht="14.25">
      <c r="A24" s="159">
        <f>Table11[[#This Row],[UNITID]]</f>
        <v>105297</v>
      </c>
      <c r="B24" s="133" t="str">
        <f>Table11[[#This Row],[Associate Degrees Awarded]]</f>
        <v>Age unknown</v>
      </c>
      <c r="C24" s="160" t="str">
        <f>Table11[[#This Row],[Growth Rate]]</f>
        <v/>
      </c>
    </row>
    <row r="25" spans="1:3" ht="14.25">
      <c r="A25" s="159">
        <f>Table11[[#This Row],[UNITID]]</f>
        <v>105297</v>
      </c>
      <c r="B25" s="133" t="str">
        <f>Table11[[#This Row],[Associate Degrees Awarded]]</f>
        <v>Grand total men</v>
      </c>
      <c r="C25" s="160">
        <f>Table11[[#This Row],[Growth Rate]]</f>
        <v>-0.5</v>
      </c>
    </row>
    <row r="26" spans="1:3" ht="14.25">
      <c r="A26" s="159">
        <f>Table11[[#This Row],[UNITID]]</f>
        <v>105297</v>
      </c>
      <c r="B26" s="133" t="str">
        <f>Table11[[#This Row],[Associate Degrees Awarded]]</f>
        <v>Grand total women</v>
      </c>
      <c r="C26" s="160">
        <f>Table11[[#This Row],[Growth Rate]]</f>
        <v>-0.51041666666666663</v>
      </c>
    </row>
    <row r="27" spans="1:3" ht="14.25">
      <c r="A27" s="159">
        <f>Table11[[#This Row],[UNITID]]</f>
        <v>105297</v>
      </c>
      <c r="B27" s="133" t="str">
        <f>Table11[[#This Row],[Associate Degrees Awarded]]</f>
        <v>Two or more races total</v>
      </c>
      <c r="C27" s="160" t="str">
        <f>Table11[[#This Row],[Growth Rate]]</f>
        <v/>
      </c>
    </row>
    <row r="28" spans="1:3" ht="14.25">
      <c r="A28" s="159">
        <f>Table11[[#This Row],[UNITID]]</f>
        <v>105297</v>
      </c>
      <c r="B28" s="133" t="str">
        <f>Table11[[#This Row],[Associate Degrees Awarded]]</f>
        <v>American Indian or Alaska Native total</v>
      </c>
      <c r="C28" s="160">
        <f>Table11[[#This Row],[Growth Rate]]</f>
        <v>-0.50420168067226889</v>
      </c>
    </row>
    <row r="29" spans="1:3" ht="14.25">
      <c r="A29" s="159">
        <f>Table11[[#This Row],[UNITID]]</f>
        <v>105297</v>
      </c>
      <c r="B29" s="133" t="str">
        <f>Table11[[#This Row],[Associate Degrees Awarded]]</f>
        <v>Asian total</v>
      </c>
      <c r="C29" s="160" t="str">
        <f>Table11[[#This Row],[Growth Rate]]</f>
        <v/>
      </c>
    </row>
    <row r="30" spans="1:3" ht="14.25">
      <c r="A30" s="159">
        <f>Table11[[#This Row],[UNITID]]</f>
        <v>105297</v>
      </c>
      <c r="B30" s="133" t="str">
        <f>Table11[[#This Row],[Associate Degrees Awarded]]</f>
        <v>Black or African American total</v>
      </c>
      <c r="C30" s="160" t="str">
        <f>Table11[[#This Row],[Growth Rate]]</f>
        <v/>
      </c>
    </row>
    <row r="31" spans="1:3" ht="14.25">
      <c r="A31" s="159">
        <f>Table11[[#This Row],[UNITID]]</f>
        <v>105297</v>
      </c>
      <c r="B31" s="133" t="str">
        <f>Table11[[#This Row],[Associate Degrees Awarded]]</f>
        <v>Hispanic or Latino total</v>
      </c>
      <c r="C31" s="160">
        <f>Table11[[#This Row],[Growth Rate]]</f>
        <v>-1</v>
      </c>
    </row>
    <row r="32" spans="1:3" ht="14.25">
      <c r="A32" s="159">
        <f>Table11[[#This Row],[UNITID]]</f>
        <v>105297</v>
      </c>
      <c r="B32" s="133" t="str">
        <f>Table11[[#This Row],[Associate Degrees Awarded]]</f>
        <v>Native Hawaiian or Other Pacific Islander total</v>
      </c>
      <c r="C32" s="160" t="str">
        <f>Table11[[#This Row],[Growth Rate]]</f>
        <v/>
      </c>
    </row>
    <row r="33" spans="1:3" ht="14.25">
      <c r="A33" s="159">
        <f>Table11[[#This Row],[UNITID]]</f>
        <v>105297</v>
      </c>
      <c r="B33" s="133" t="str">
        <f>Table11[[#This Row],[Associate Degrees Awarded]]</f>
        <v>U.S. Nonresident total</v>
      </c>
      <c r="C33" s="160" t="str">
        <f>Table11[[#This Row],[Growth Rate]]</f>
        <v/>
      </c>
    </row>
    <row r="34" spans="1:3" ht="14.25">
      <c r="A34" s="159">
        <f>Table11[[#This Row],[UNITID]]</f>
        <v>105297</v>
      </c>
      <c r="B34" s="133" t="str">
        <f>Table11[[#This Row],[Associate Degrees Awarded]]</f>
        <v>White total</v>
      </c>
      <c r="C34" s="160">
        <f>Table11[[#This Row],[Growth Rate]]</f>
        <v>-1</v>
      </c>
    </row>
    <row r="35" spans="1:3" ht="14.25">
      <c r="A35" s="159">
        <f>Table11[[#This Row],[UNITID]]</f>
        <v>105297</v>
      </c>
      <c r="B35" s="133" t="str">
        <f>Table11[[#This Row],[Associate Degrees Awarded]]</f>
        <v>Race/ethnicity unknown total</v>
      </c>
      <c r="C35" s="160" t="str">
        <f>Table11[[#This Row],[Growth Rate]]</f>
        <v/>
      </c>
    </row>
    <row r="36" spans="1:3" ht="14.25">
      <c r="A36" s="159">
        <f>Table11[[#This Row],[UNITID]]</f>
        <v>109819</v>
      </c>
      <c r="B36" s="133" t="str">
        <f>Table11[[#This Row],[Associate Degrees Awarded]]</f>
        <v>Grand total</v>
      </c>
      <c r="C36" s="160">
        <f>Table11[[#This Row],[Growth Rate]]</f>
        <v>0.30906233630172864</v>
      </c>
    </row>
    <row r="37" spans="1:3" ht="14.25">
      <c r="A37" s="159">
        <f>Table11[[#This Row],[UNITID]]</f>
        <v>109819</v>
      </c>
      <c r="B37" s="133" t="str">
        <f>Table11[[#This Row],[Associate Degrees Awarded]]</f>
        <v>Ages, under 18</v>
      </c>
      <c r="C37" s="160">
        <f>Table11[[#This Row],[Growth Rate]]</f>
        <v>0</v>
      </c>
    </row>
    <row r="38" spans="1:3" ht="14.25">
      <c r="A38" s="159">
        <f>Table11[[#This Row],[UNITID]]</f>
        <v>109819</v>
      </c>
      <c r="B38" s="133" t="str">
        <f>Table11[[#This Row],[Associate Degrees Awarded]]</f>
        <v>Ages, 18-24</v>
      </c>
      <c r="C38" s="160">
        <f>Table11[[#This Row],[Growth Rate]]</f>
        <v>0.35339805825242721</v>
      </c>
    </row>
    <row r="39" spans="1:3" ht="14.25">
      <c r="A39" s="159">
        <f>Table11[[#This Row],[UNITID]]</f>
        <v>109819</v>
      </c>
      <c r="B39" s="133" t="str">
        <f>Table11[[#This Row],[Associate Degrees Awarded]]</f>
        <v>Ages, 25-39</v>
      </c>
      <c r="C39" s="160">
        <f>Table11[[#This Row],[Growth Rate]]</f>
        <v>0.25271739130434784</v>
      </c>
    </row>
    <row r="40" spans="1:3" ht="14.25">
      <c r="A40" s="159">
        <f>Table11[[#This Row],[UNITID]]</f>
        <v>109819</v>
      </c>
      <c r="B40" s="133" t="str">
        <f>Table11[[#This Row],[Associate Degrees Awarded]]</f>
        <v>Ages, 40 and above</v>
      </c>
      <c r="C40" s="160">
        <f>Table11[[#This Row],[Growth Rate]]</f>
        <v>0.30769230769230771</v>
      </c>
    </row>
    <row r="41" spans="1:3" ht="14.25">
      <c r="A41" s="159">
        <f>Table11[[#This Row],[UNITID]]</f>
        <v>109819</v>
      </c>
      <c r="B41" s="133" t="str">
        <f>Table11[[#This Row],[Associate Degrees Awarded]]</f>
        <v>Age unknown</v>
      </c>
      <c r="C41" s="160" t="str">
        <f>Table11[[#This Row],[Growth Rate]]</f>
        <v/>
      </c>
    </row>
    <row r="42" spans="1:3" ht="14.25">
      <c r="A42" s="159">
        <f>Table11[[#This Row],[UNITID]]</f>
        <v>109819</v>
      </c>
      <c r="B42" s="133" t="str">
        <f>Table11[[#This Row],[Associate Degrees Awarded]]</f>
        <v>Grand total men</v>
      </c>
      <c r="C42" s="160">
        <f>Table11[[#This Row],[Growth Rate]]</f>
        <v>0.27605633802816903</v>
      </c>
    </row>
    <row r="43" spans="1:3" ht="14.25">
      <c r="A43" s="159">
        <f>Table11[[#This Row],[UNITID]]</f>
        <v>109819</v>
      </c>
      <c r="B43" s="133" t="str">
        <f>Table11[[#This Row],[Associate Degrees Awarded]]</f>
        <v>Grand total women</v>
      </c>
      <c r="C43" s="160">
        <f>Table11[[#This Row],[Growth Rate]]</f>
        <v>0.3286071726438699</v>
      </c>
    </row>
    <row r="44" spans="1:3" ht="14.25">
      <c r="A44" s="159">
        <f>Table11[[#This Row],[UNITID]]</f>
        <v>109819</v>
      </c>
      <c r="B44" s="133" t="str">
        <f>Table11[[#This Row],[Associate Degrees Awarded]]</f>
        <v>Two or more races total</v>
      </c>
      <c r="C44" s="160">
        <f>Table11[[#This Row],[Growth Rate]]</f>
        <v>0.28947368421052633</v>
      </c>
    </row>
    <row r="45" spans="1:3" ht="14.25">
      <c r="A45" s="159">
        <f>Table11[[#This Row],[UNITID]]</f>
        <v>109819</v>
      </c>
      <c r="B45" s="133" t="str">
        <f>Table11[[#This Row],[Associate Degrees Awarded]]</f>
        <v>American Indian or Alaska Native total</v>
      </c>
      <c r="C45" s="160">
        <f>Table11[[#This Row],[Growth Rate]]</f>
        <v>-0.25</v>
      </c>
    </row>
    <row r="46" spans="1:3" ht="14.25">
      <c r="A46" s="159">
        <f>Table11[[#This Row],[UNITID]]</f>
        <v>109819</v>
      </c>
      <c r="B46" s="133" t="str">
        <f>Table11[[#This Row],[Associate Degrees Awarded]]</f>
        <v>Asian total</v>
      </c>
      <c r="C46" s="160">
        <f>Table11[[#This Row],[Growth Rate]]</f>
        <v>0.26666666666666666</v>
      </c>
    </row>
    <row r="47" spans="1:3" ht="14.25">
      <c r="A47" s="159">
        <f>Table11[[#This Row],[UNITID]]</f>
        <v>109819</v>
      </c>
      <c r="B47" s="133" t="str">
        <f>Table11[[#This Row],[Associate Degrees Awarded]]</f>
        <v>Black or African American total</v>
      </c>
      <c r="C47" s="160">
        <f>Table11[[#This Row],[Growth Rate]]</f>
        <v>0.57692307692307687</v>
      </c>
    </row>
    <row r="48" spans="1:3" ht="14.25">
      <c r="A48" s="159">
        <f>Table11[[#This Row],[UNITID]]</f>
        <v>109819</v>
      </c>
      <c r="B48" s="133" t="str">
        <f>Table11[[#This Row],[Associate Degrees Awarded]]</f>
        <v>Hispanic or Latino total</v>
      </c>
      <c r="C48" s="160">
        <f>Table11[[#This Row],[Growth Rate]]</f>
        <v>0.38053797468354428</v>
      </c>
    </row>
    <row r="49" spans="1:3" ht="14.25">
      <c r="A49" s="159">
        <f>Table11[[#This Row],[UNITID]]</f>
        <v>109819</v>
      </c>
      <c r="B49" s="133" t="str">
        <f>Table11[[#This Row],[Associate Degrees Awarded]]</f>
        <v>Native Hawaiian or Other Pacific Islander total</v>
      </c>
      <c r="C49" s="160">
        <f>Table11[[#This Row],[Growth Rate]]</f>
        <v>-0.5</v>
      </c>
    </row>
    <row r="50" spans="1:3" ht="14.25">
      <c r="A50" s="159">
        <f>Table11[[#This Row],[UNITID]]</f>
        <v>109819</v>
      </c>
      <c r="B50" s="133" t="str">
        <f>Table11[[#This Row],[Associate Degrees Awarded]]</f>
        <v>U.S. Nonresident total</v>
      </c>
      <c r="C50" s="160">
        <f>Table11[[#This Row],[Growth Rate]]</f>
        <v>-0.5</v>
      </c>
    </row>
    <row r="51" spans="1:3" ht="14.25">
      <c r="A51" s="159">
        <f>Table11[[#This Row],[UNITID]]</f>
        <v>109819</v>
      </c>
      <c r="B51" s="133" t="str">
        <f>Table11[[#This Row],[Associate Degrees Awarded]]</f>
        <v>White total</v>
      </c>
      <c r="C51" s="160">
        <f>Table11[[#This Row],[Growth Rate]]</f>
        <v>6.0606060606060608E-2</v>
      </c>
    </row>
    <row r="52" spans="1:3" ht="14.25">
      <c r="A52" s="159">
        <f>Table11[[#This Row],[UNITID]]</f>
        <v>109819</v>
      </c>
      <c r="B52" s="133" t="str">
        <f>Table11[[#This Row],[Associate Degrees Awarded]]</f>
        <v>Race/ethnicity unknown total</v>
      </c>
      <c r="C52" s="160" t="str">
        <f>Table11[[#This Row],[Growth Rate]]</f>
        <v/>
      </c>
    </row>
    <row r="53" spans="1:3" ht="14.25">
      <c r="A53" s="159">
        <f>Table11[[#This Row],[UNITID]]</f>
        <v>112686</v>
      </c>
      <c r="B53" s="133" t="str">
        <f>Table11[[#This Row],[Associate Degrees Awarded]]</f>
        <v>Grand total</v>
      </c>
      <c r="C53" s="160">
        <f>Table11[[#This Row],[Growth Rate]]</f>
        <v>-0.34607645875251508</v>
      </c>
    </row>
    <row r="54" spans="1:3" ht="14.25">
      <c r="A54" s="159">
        <f>Table11[[#This Row],[UNITID]]</f>
        <v>112686</v>
      </c>
      <c r="B54" s="133" t="str">
        <f>Table11[[#This Row],[Associate Degrees Awarded]]</f>
        <v>Ages, under 18</v>
      </c>
      <c r="C54" s="160">
        <f>Table11[[#This Row],[Growth Rate]]</f>
        <v>2.2999999999999998</v>
      </c>
    </row>
    <row r="55" spans="1:3" ht="14.25">
      <c r="A55" s="159">
        <f>Table11[[#This Row],[UNITID]]</f>
        <v>112686</v>
      </c>
      <c r="B55" s="133" t="str">
        <f>Table11[[#This Row],[Associate Degrees Awarded]]</f>
        <v>Ages, 18-24</v>
      </c>
      <c r="C55" s="160">
        <f>Table11[[#This Row],[Growth Rate]]</f>
        <v>-0.47368421052631576</v>
      </c>
    </row>
    <row r="56" spans="1:3" ht="14.25">
      <c r="A56" s="159">
        <f>Table11[[#This Row],[UNITID]]</f>
        <v>112686</v>
      </c>
      <c r="B56" s="133" t="str">
        <f>Table11[[#This Row],[Associate Degrees Awarded]]</f>
        <v>Ages, 25-39</v>
      </c>
      <c r="C56" s="160">
        <f>Table11[[#This Row],[Growth Rate]]</f>
        <v>-0.33333333333333331</v>
      </c>
    </row>
    <row r="57" spans="1:3" ht="14.25">
      <c r="A57" s="159">
        <f>Table11[[#This Row],[UNITID]]</f>
        <v>112686</v>
      </c>
      <c r="B57" s="133" t="str">
        <f>Table11[[#This Row],[Associate Degrees Awarded]]</f>
        <v>Ages, 40 and above</v>
      </c>
      <c r="C57" s="160">
        <f>Table11[[#This Row],[Growth Rate]]</f>
        <v>-0.34693877551020408</v>
      </c>
    </row>
    <row r="58" spans="1:3" ht="14.25">
      <c r="A58" s="159">
        <f>Table11[[#This Row],[UNITID]]</f>
        <v>112686</v>
      </c>
      <c r="B58" s="133" t="str">
        <f>Table11[[#This Row],[Associate Degrees Awarded]]</f>
        <v>Age unknown</v>
      </c>
      <c r="C58" s="160" t="str">
        <f>Table11[[#This Row],[Growth Rate]]</f>
        <v/>
      </c>
    </row>
    <row r="59" spans="1:3" ht="14.25">
      <c r="A59" s="159">
        <f>Table11[[#This Row],[UNITID]]</f>
        <v>112686</v>
      </c>
      <c r="B59" s="133" t="str">
        <f>Table11[[#This Row],[Associate Degrees Awarded]]</f>
        <v>Grand total men</v>
      </c>
      <c r="C59" s="160">
        <f>Table11[[#This Row],[Growth Rate]]</f>
        <v>-0.29166666666666669</v>
      </c>
    </row>
    <row r="60" spans="1:3" ht="14.25">
      <c r="A60" s="159">
        <f>Table11[[#This Row],[UNITID]]</f>
        <v>112686</v>
      </c>
      <c r="B60" s="133" t="str">
        <f>Table11[[#This Row],[Associate Degrees Awarded]]</f>
        <v>Grand total women</v>
      </c>
      <c r="C60" s="160">
        <f>Table11[[#This Row],[Growth Rate]]</f>
        <v>-0.36827195467422097</v>
      </c>
    </row>
    <row r="61" spans="1:3" ht="14.25">
      <c r="A61" s="159">
        <f>Table11[[#This Row],[UNITID]]</f>
        <v>112686</v>
      </c>
      <c r="B61" s="133" t="str">
        <f>Table11[[#This Row],[Associate Degrees Awarded]]</f>
        <v>Two or more races total</v>
      </c>
      <c r="C61" s="160">
        <f>Table11[[#This Row],[Growth Rate]]</f>
        <v>-0.77777777777777779</v>
      </c>
    </row>
    <row r="62" spans="1:3" ht="14.25">
      <c r="A62" s="159">
        <f>Table11[[#This Row],[UNITID]]</f>
        <v>112686</v>
      </c>
      <c r="B62" s="133" t="str">
        <f>Table11[[#This Row],[Associate Degrees Awarded]]</f>
        <v>American Indian or Alaska Native total</v>
      </c>
      <c r="C62" s="160" t="str">
        <f>Table11[[#This Row],[Growth Rate]]</f>
        <v/>
      </c>
    </row>
    <row r="63" spans="1:3" ht="14.25">
      <c r="A63" s="159">
        <f>Table11[[#This Row],[UNITID]]</f>
        <v>112686</v>
      </c>
      <c r="B63" s="133" t="str">
        <f>Table11[[#This Row],[Associate Degrees Awarded]]</f>
        <v>Asian total</v>
      </c>
      <c r="C63" s="160">
        <f>Table11[[#This Row],[Growth Rate]]</f>
        <v>-0.5714285714285714</v>
      </c>
    </row>
    <row r="64" spans="1:3" ht="14.25">
      <c r="A64" s="159">
        <f>Table11[[#This Row],[UNITID]]</f>
        <v>112686</v>
      </c>
      <c r="B64" s="133" t="str">
        <f>Table11[[#This Row],[Associate Degrees Awarded]]</f>
        <v>Black or African American total</v>
      </c>
      <c r="C64" s="160">
        <f>Table11[[#This Row],[Growth Rate]]</f>
        <v>-0.46323529411764708</v>
      </c>
    </row>
    <row r="65" spans="1:3" ht="14.25">
      <c r="A65" s="159">
        <f>Table11[[#This Row],[UNITID]]</f>
        <v>112686</v>
      </c>
      <c r="B65" s="133" t="str">
        <f>Table11[[#This Row],[Associate Degrees Awarded]]</f>
        <v>Hispanic or Latino total</v>
      </c>
      <c r="C65" s="160">
        <f>Table11[[#This Row],[Growth Rate]]</f>
        <v>-0.33232628398791542</v>
      </c>
    </row>
    <row r="66" spans="1:3" ht="14.25">
      <c r="A66" s="159">
        <f>Table11[[#This Row],[UNITID]]</f>
        <v>112686</v>
      </c>
      <c r="B66" s="133" t="str">
        <f>Table11[[#This Row],[Associate Degrees Awarded]]</f>
        <v>Native Hawaiian or Other Pacific Islander total</v>
      </c>
      <c r="C66" s="160">
        <f>Table11[[#This Row],[Growth Rate]]</f>
        <v>2</v>
      </c>
    </row>
    <row r="67" spans="1:3" ht="14.25">
      <c r="A67" s="159">
        <f>Table11[[#This Row],[UNITID]]</f>
        <v>112686</v>
      </c>
      <c r="B67" s="133" t="str">
        <f>Table11[[#This Row],[Associate Degrees Awarded]]</f>
        <v>U.S. Nonresident total</v>
      </c>
      <c r="C67" s="160" t="str">
        <f>Table11[[#This Row],[Growth Rate]]</f>
        <v/>
      </c>
    </row>
    <row r="68" spans="1:3" ht="14.25">
      <c r="A68" s="159">
        <f>Table11[[#This Row],[UNITID]]</f>
        <v>112686</v>
      </c>
      <c r="B68" s="133" t="str">
        <f>Table11[[#This Row],[Associate Degrees Awarded]]</f>
        <v>White total</v>
      </c>
      <c r="C68" s="160">
        <f>Table11[[#This Row],[Growth Rate]]</f>
        <v>-0.4</v>
      </c>
    </row>
    <row r="69" spans="1:3" ht="14.25">
      <c r="A69" s="159">
        <f>Table11[[#This Row],[UNITID]]</f>
        <v>112686</v>
      </c>
      <c r="B69" s="133" t="str">
        <f>Table11[[#This Row],[Associate Degrees Awarded]]</f>
        <v>Race/ethnicity unknown total</v>
      </c>
      <c r="C69" s="160">
        <f>Table11[[#This Row],[Growth Rate]]</f>
        <v>16</v>
      </c>
    </row>
    <row r="70" spans="1:3" ht="14.25">
      <c r="A70" s="159">
        <f>Table11[[#This Row],[UNITID]]</f>
        <v>118912</v>
      </c>
      <c r="B70" s="133" t="str">
        <f>Table11[[#This Row],[Associate Degrees Awarded]]</f>
        <v>Grand total</v>
      </c>
      <c r="C70" s="160">
        <f>Table11[[#This Row],[Growth Rate]]</f>
        <v>-0.21424260712130355</v>
      </c>
    </row>
    <row r="71" spans="1:3" ht="14.25">
      <c r="A71" s="159">
        <f>Table11[[#This Row],[UNITID]]</f>
        <v>118912</v>
      </c>
      <c r="B71" s="133" t="str">
        <f>Table11[[#This Row],[Associate Degrees Awarded]]</f>
        <v>Ages, under 18</v>
      </c>
      <c r="C71" s="160" t="str">
        <f>Table11[[#This Row],[Growth Rate]]</f>
        <v/>
      </c>
    </row>
    <row r="72" spans="1:3" ht="14.25">
      <c r="A72" s="159">
        <f>Table11[[#This Row],[UNITID]]</f>
        <v>118912</v>
      </c>
      <c r="B72" s="133" t="str">
        <f>Table11[[#This Row],[Associate Degrees Awarded]]</f>
        <v>Ages, 18-24</v>
      </c>
      <c r="C72" s="160">
        <f>Table11[[#This Row],[Growth Rate]]</f>
        <v>-0.23248407643312102</v>
      </c>
    </row>
    <row r="73" spans="1:3" ht="14.25">
      <c r="A73" s="159">
        <f>Table11[[#This Row],[UNITID]]</f>
        <v>118912</v>
      </c>
      <c r="B73" s="133" t="str">
        <f>Table11[[#This Row],[Associate Degrees Awarded]]</f>
        <v>Ages, 25-39</v>
      </c>
      <c r="C73" s="160">
        <f>Table11[[#This Row],[Growth Rate]]</f>
        <v>-0.24703891708967851</v>
      </c>
    </row>
    <row r="74" spans="1:3" ht="14.25">
      <c r="A74" s="159">
        <f>Table11[[#This Row],[UNITID]]</f>
        <v>118912</v>
      </c>
      <c r="B74" s="133" t="str">
        <f>Table11[[#This Row],[Associate Degrees Awarded]]</f>
        <v>Ages, 40 and above</v>
      </c>
      <c r="C74" s="160">
        <f>Table11[[#This Row],[Growth Rate]]</f>
        <v>4.0322580645161289E-2</v>
      </c>
    </row>
    <row r="75" spans="1:3" ht="14.25">
      <c r="A75" s="159">
        <f>Table11[[#This Row],[UNITID]]</f>
        <v>118912</v>
      </c>
      <c r="B75" s="133" t="str">
        <f>Table11[[#This Row],[Associate Degrees Awarded]]</f>
        <v>Age unknown</v>
      </c>
      <c r="C75" s="160" t="str">
        <f>Table11[[#This Row],[Growth Rate]]</f>
        <v/>
      </c>
    </row>
    <row r="76" spans="1:3" ht="14.25">
      <c r="A76" s="159">
        <f>Table11[[#This Row],[UNITID]]</f>
        <v>118912</v>
      </c>
      <c r="B76" s="133" t="str">
        <f>Table11[[#This Row],[Associate Degrees Awarded]]</f>
        <v>Grand total men</v>
      </c>
      <c r="C76" s="160">
        <f>Table11[[#This Row],[Growth Rate]]</f>
        <v>-0.23787167449139279</v>
      </c>
    </row>
    <row r="77" spans="1:3" ht="14.25">
      <c r="A77" s="159">
        <f>Table11[[#This Row],[UNITID]]</f>
        <v>118912</v>
      </c>
      <c r="B77" s="133" t="str">
        <f>Table11[[#This Row],[Associate Degrees Awarded]]</f>
        <v>Grand total women</v>
      </c>
      <c r="C77" s="160">
        <f>Table11[[#This Row],[Growth Rate]]</f>
        <v>-0.1994106090373281</v>
      </c>
    </row>
    <row r="78" spans="1:3" ht="14.25">
      <c r="A78" s="159">
        <f>Table11[[#This Row],[UNITID]]</f>
        <v>118912</v>
      </c>
      <c r="B78" s="133" t="str">
        <f>Table11[[#This Row],[Associate Degrees Awarded]]</f>
        <v>Two or more races total</v>
      </c>
      <c r="C78" s="160">
        <f>Table11[[#This Row],[Growth Rate]]</f>
        <v>-0.32520325203252032</v>
      </c>
    </row>
    <row r="79" spans="1:3" ht="14.25">
      <c r="A79" s="159">
        <f>Table11[[#This Row],[UNITID]]</f>
        <v>118912</v>
      </c>
      <c r="B79" s="133" t="str">
        <f>Table11[[#This Row],[Associate Degrees Awarded]]</f>
        <v>American Indian or Alaska Native total</v>
      </c>
      <c r="C79" s="160">
        <f>Table11[[#This Row],[Growth Rate]]</f>
        <v>-0.5</v>
      </c>
    </row>
    <row r="80" spans="1:3" ht="14.25">
      <c r="A80" s="159">
        <f>Table11[[#This Row],[UNITID]]</f>
        <v>118912</v>
      </c>
      <c r="B80" s="133" t="str">
        <f>Table11[[#This Row],[Associate Degrees Awarded]]</f>
        <v>Asian total</v>
      </c>
      <c r="C80" s="160">
        <f>Table11[[#This Row],[Growth Rate]]</f>
        <v>-0.32407407407407407</v>
      </c>
    </row>
    <row r="81" spans="1:3" ht="14.25">
      <c r="A81" s="159">
        <f>Table11[[#This Row],[UNITID]]</f>
        <v>118912</v>
      </c>
      <c r="B81" s="133" t="str">
        <f>Table11[[#This Row],[Associate Degrees Awarded]]</f>
        <v>Black or African American total</v>
      </c>
      <c r="C81" s="160">
        <f>Table11[[#This Row],[Growth Rate]]</f>
        <v>-0.18518518518518517</v>
      </c>
    </row>
    <row r="82" spans="1:3" ht="14.25">
      <c r="A82" s="159">
        <f>Table11[[#This Row],[UNITID]]</f>
        <v>118912</v>
      </c>
      <c r="B82" s="133" t="str">
        <f>Table11[[#This Row],[Associate Degrees Awarded]]</f>
        <v>Hispanic or Latino total</v>
      </c>
      <c r="C82" s="160">
        <f>Table11[[#This Row],[Growth Rate]]</f>
        <v>-2.2569444444444444E-2</v>
      </c>
    </row>
    <row r="83" spans="1:3" ht="14.25">
      <c r="A83" s="159">
        <f>Table11[[#This Row],[UNITID]]</f>
        <v>118912</v>
      </c>
      <c r="B83" s="133" t="str">
        <f>Table11[[#This Row],[Associate Degrees Awarded]]</f>
        <v>Native Hawaiian or Other Pacific Islander total</v>
      </c>
      <c r="C83" s="160">
        <f>Table11[[#This Row],[Growth Rate]]</f>
        <v>-0.2</v>
      </c>
    </row>
    <row r="84" spans="1:3" ht="14.25">
      <c r="A84" s="159">
        <f>Table11[[#This Row],[UNITID]]</f>
        <v>118912</v>
      </c>
      <c r="B84" s="133" t="str">
        <f>Table11[[#This Row],[Associate Degrees Awarded]]</f>
        <v>U.S. Nonresident total</v>
      </c>
      <c r="C84" s="160">
        <f>Table11[[#This Row],[Growth Rate]]</f>
        <v>-0.52173913043478259</v>
      </c>
    </row>
    <row r="85" spans="1:3" ht="14.25">
      <c r="A85" s="159">
        <f>Table11[[#This Row],[UNITID]]</f>
        <v>118912</v>
      </c>
      <c r="B85" s="133" t="str">
        <f>Table11[[#This Row],[Associate Degrees Awarded]]</f>
        <v>White total</v>
      </c>
      <c r="C85" s="160">
        <f>Table11[[#This Row],[Growth Rate]]</f>
        <v>-0.3235294117647059</v>
      </c>
    </row>
    <row r="86" spans="1:3" ht="14.25">
      <c r="A86" s="159">
        <f>Table11[[#This Row],[UNITID]]</f>
        <v>118912</v>
      </c>
      <c r="B86" s="133" t="str">
        <f>Table11[[#This Row],[Associate Degrees Awarded]]</f>
        <v>Race/ethnicity unknown total</v>
      </c>
      <c r="C86" s="160">
        <f>Table11[[#This Row],[Growth Rate]]</f>
        <v>3.7037037037037035E-2</v>
      </c>
    </row>
    <row r="87" spans="1:3" ht="14.25">
      <c r="A87" s="159">
        <f>Table11[[#This Row],[UNITID]]</f>
        <v>121363</v>
      </c>
      <c r="B87" s="133" t="str">
        <f>Table11[[#This Row],[Associate Degrees Awarded]]</f>
        <v>Grand total</v>
      </c>
      <c r="C87" s="160">
        <f>Table11[[#This Row],[Growth Rate]]</f>
        <v>-0.1552346570397112</v>
      </c>
    </row>
    <row r="88" spans="1:3" ht="14.25">
      <c r="A88" s="159">
        <f>Table11[[#This Row],[UNITID]]</f>
        <v>121363</v>
      </c>
      <c r="B88" s="133" t="str">
        <f>Table11[[#This Row],[Associate Degrees Awarded]]</f>
        <v>Ages, under 18</v>
      </c>
      <c r="C88" s="160">
        <f>Table11[[#This Row],[Growth Rate]]</f>
        <v>8</v>
      </c>
    </row>
    <row r="89" spans="1:3" ht="14.25">
      <c r="A89" s="159">
        <f>Table11[[#This Row],[UNITID]]</f>
        <v>121363</v>
      </c>
      <c r="B89" s="133" t="str">
        <f>Table11[[#This Row],[Associate Degrees Awarded]]</f>
        <v>Ages, 18-24</v>
      </c>
      <c r="C89" s="160">
        <f>Table11[[#This Row],[Growth Rate]]</f>
        <v>-8.5227272727272721E-2</v>
      </c>
    </row>
    <row r="90" spans="1:3" ht="14.25">
      <c r="A90" s="159">
        <f>Table11[[#This Row],[UNITID]]</f>
        <v>121363</v>
      </c>
      <c r="B90" s="133" t="str">
        <f>Table11[[#This Row],[Associate Degrees Awarded]]</f>
        <v>Ages, 25-39</v>
      </c>
      <c r="C90" s="160">
        <f>Table11[[#This Row],[Growth Rate]]</f>
        <v>-0.29878048780487804</v>
      </c>
    </row>
    <row r="91" spans="1:3" ht="14.25">
      <c r="A91" s="159">
        <f>Table11[[#This Row],[UNITID]]</f>
        <v>121363</v>
      </c>
      <c r="B91" s="133" t="str">
        <f>Table11[[#This Row],[Associate Degrees Awarded]]</f>
        <v>Ages, 40 and above</v>
      </c>
      <c r="C91" s="160">
        <f>Table11[[#This Row],[Growth Rate]]</f>
        <v>-0.40540540540540543</v>
      </c>
    </row>
    <row r="92" spans="1:3" ht="14.25">
      <c r="A92" s="159">
        <f>Table11[[#This Row],[UNITID]]</f>
        <v>121363</v>
      </c>
      <c r="B92" s="133" t="str">
        <f>Table11[[#This Row],[Associate Degrees Awarded]]</f>
        <v>Age unknown</v>
      </c>
      <c r="C92" s="160" t="str">
        <f>Table11[[#This Row],[Growth Rate]]</f>
        <v/>
      </c>
    </row>
    <row r="93" spans="1:3" ht="14.25">
      <c r="A93" s="159">
        <f>Table11[[#This Row],[UNITID]]</f>
        <v>121363</v>
      </c>
      <c r="B93" s="133" t="str">
        <f>Table11[[#This Row],[Associate Degrees Awarded]]</f>
        <v>Grand total men</v>
      </c>
      <c r="C93" s="160">
        <f>Table11[[#This Row],[Growth Rate]]</f>
        <v>-0.18032786885245902</v>
      </c>
    </row>
    <row r="94" spans="1:3" ht="14.25">
      <c r="A94" s="159">
        <f>Table11[[#This Row],[UNITID]]</f>
        <v>121363</v>
      </c>
      <c r="B94" s="133" t="str">
        <f>Table11[[#This Row],[Associate Degrees Awarded]]</f>
        <v>Grand total women</v>
      </c>
      <c r="C94" s="160">
        <f>Table11[[#This Row],[Growth Rate]]</f>
        <v>-0.14285714285714285</v>
      </c>
    </row>
    <row r="95" spans="1:3" ht="14.25">
      <c r="A95" s="159">
        <f>Table11[[#This Row],[UNITID]]</f>
        <v>121363</v>
      </c>
      <c r="B95" s="133" t="str">
        <f>Table11[[#This Row],[Associate Degrees Awarded]]</f>
        <v>Two or more races total</v>
      </c>
      <c r="C95" s="160">
        <f>Table11[[#This Row],[Growth Rate]]</f>
        <v>-0.35294117647058826</v>
      </c>
    </row>
    <row r="96" spans="1:3" ht="14.25">
      <c r="A96" s="159">
        <f>Table11[[#This Row],[UNITID]]</f>
        <v>121363</v>
      </c>
      <c r="B96" s="133" t="str">
        <f>Table11[[#This Row],[Associate Degrees Awarded]]</f>
        <v>American Indian or Alaska Native total</v>
      </c>
      <c r="C96" s="160">
        <f>Table11[[#This Row],[Growth Rate]]</f>
        <v>-0.5</v>
      </c>
    </row>
    <row r="97" spans="1:3" ht="14.25">
      <c r="A97" s="159">
        <f>Table11[[#This Row],[UNITID]]</f>
        <v>121363</v>
      </c>
      <c r="B97" s="133" t="str">
        <f>Table11[[#This Row],[Associate Degrees Awarded]]</f>
        <v>Asian total</v>
      </c>
      <c r="C97" s="160">
        <f>Table11[[#This Row],[Growth Rate]]</f>
        <v>-0.13333333333333333</v>
      </c>
    </row>
    <row r="98" spans="1:3" ht="14.25">
      <c r="A98" s="159">
        <f>Table11[[#This Row],[UNITID]]</f>
        <v>121363</v>
      </c>
      <c r="B98" s="133" t="str">
        <f>Table11[[#This Row],[Associate Degrees Awarded]]</f>
        <v>Black or African American total</v>
      </c>
      <c r="C98" s="160">
        <f>Table11[[#This Row],[Growth Rate]]</f>
        <v>1</v>
      </c>
    </row>
    <row r="99" spans="1:3" ht="14.25">
      <c r="A99" s="159">
        <f>Table11[[#This Row],[UNITID]]</f>
        <v>121363</v>
      </c>
      <c r="B99" s="133" t="str">
        <f>Table11[[#This Row],[Associate Degrees Awarded]]</f>
        <v>Hispanic or Latino total</v>
      </c>
      <c r="C99" s="160">
        <f>Table11[[#This Row],[Growth Rate]]</f>
        <v>-9.5571095571095568E-2</v>
      </c>
    </row>
    <row r="100" spans="1:3" ht="14.25">
      <c r="A100" s="159">
        <f>Table11[[#This Row],[UNITID]]</f>
        <v>121363</v>
      </c>
      <c r="B100" s="133" t="str">
        <f>Table11[[#This Row],[Associate Degrees Awarded]]</f>
        <v>Native Hawaiian or Other Pacific Islander total</v>
      </c>
      <c r="C100" s="160">
        <f>Table11[[#This Row],[Growth Rate]]</f>
        <v>0</v>
      </c>
    </row>
    <row r="101" spans="1:3" ht="14.25">
      <c r="A101" s="159">
        <f>Table11[[#This Row],[UNITID]]</f>
        <v>121363</v>
      </c>
      <c r="B101" s="133" t="str">
        <f>Table11[[#This Row],[Associate Degrees Awarded]]</f>
        <v>U.S. Nonresident total</v>
      </c>
      <c r="C101" s="160" t="str">
        <f>Table11[[#This Row],[Growth Rate]]</f>
        <v/>
      </c>
    </row>
    <row r="102" spans="1:3" ht="14.25">
      <c r="A102" s="159">
        <f>Table11[[#This Row],[UNITID]]</f>
        <v>121363</v>
      </c>
      <c r="B102" s="133" t="str">
        <f>Table11[[#This Row],[Associate Degrees Awarded]]</f>
        <v>White total</v>
      </c>
      <c r="C102" s="160">
        <f>Table11[[#This Row],[Growth Rate]]</f>
        <v>-0.43529411764705883</v>
      </c>
    </row>
    <row r="103" spans="1:3" ht="14.25">
      <c r="A103" s="159">
        <f>Table11[[#This Row],[UNITID]]</f>
        <v>121363</v>
      </c>
      <c r="B103" s="133" t="str">
        <f>Table11[[#This Row],[Associate Degrees Awarded]]</f>
        <v>Race/ethnicity unknown total</v>
      </c>
      <c r="C103" s="160" t="str">
        <f>Table11[[#This Row],[Growth Rate]]</f>
        <v/>
      </c>
    </row>
    <row r="104" spans="1:3" ht="14.25">
      <c r="A104" s="159">
        <f>Table11[[#This Row],[UNITID]]</f>
        <v>125462</v>
      </c>
      <c r="B104" s="133" t="str">
        <f>Table11[[#This Row],[Associate Degrees Awarded]]</f>
        <v>Grand total</v>
      </c>
      <c r="C104" s="160">
        <f>Table11[[#This Row],[Growth Rate]]</f>
        <v>-0.11864406779661017</v>
      </c>
    </row>
    <row r="105" spans="1:3" ht="14.25">
      <c r="A105" s="159">
        <f>Table11[[#This Row],[UNITID]]</f>
        <v>125462</v>
      </c>
      <c r="B105" s="133" t="str">
        <f>Table11[[#This Row],[Associate Degrees Awarded]]</f>
        <v>Ages, under 18</v>
      </c>
      <c r="C105" s="160">
        <f>Table11[[#This Row],[Growth Rate]]</f>
        <v>8.3333333333333329E-2</v>
      </c>
    </row>
    <row r="106" spans="1:3" ht="14.25">
      <c r="A106" s="159">
        <f>Table11[[#This Row],[UNITID]]</f>
        <v>125462</v>
      </c>
      <c r="B106" s="133" t="str">
        <f>Table11[[#This Row],[Associate Degrees Awarded]]</f>
        <v>Ages, 18-24</v>
      </c>
      <c r="C106" s="160">
        <f>Table11[[#This Row],[Growth Rate]]</f>
        <v>-0.1449814126394052</v>
      </c>
    </row>
    <row r="107" spans="1:3" ht="14.25">
      <c r="A107" s="159">
        <f>Table11[[#This Row],[UNITID]]</f>
        <v>125462</v>
      </c>
      <c r="B107" s="133" t="str">
        <f>Table11[[#This Row],[Associate Degrees Awarded]]</f>
        <v>Ages, 25-39</v>
      </c>
      <c r="C107" s="160">
        <f>Table11[[#This Row],[Growth Rate]]</f>
        <v>-0.16393442622950818</v>
      </c>
    </row>
    <row r="108" spans="1:3" ht="14.25">
      <c r="A108" s="159">
        <f>Table11[[#This Row],[UNITID]]</f>
        <v>125462</v>
      </c>
      <c r="B108" s="133" t="str">
        <f>Table11[[#This Row],[Associate Degrees Awarded]]</f>
        <v>Ages, 40 and above</v>
      </c>
      <c r="C108" s="160">
        <f>Table11[[#This Row],[Growth Rate]]</f>
        <v>0.5</v>
      </c>
    </row>
    <row r="109" spans="1:3" ht="14.25">
      <c r="A109" s="159">
        <f>Table11[[#This Row],[UNITID]]</f>
        <v>125462</v>
      </c>
      <c r="B109" s="133" t="str">
        <f>Table11[[#This Row],[Associate Degrees Awarded]]</f>
        <v>Age unknown</v>
      </c>
      <c r="C109" s="160" t="str">
        <f>Table11[[#This Row],[Growth Rate]]</f>
        <v/>
      </c>
    </row>
    <row r="110" spans="1:3" ht="14.25">
      <c r="A110" s="159">
        <f>Table11[[#This Row],[UNITID]]</f>
        <v>125462</v>
      </c>
      <c r="B110" s="133" t="str">
        <f>Table11[[#This Row],[Associate Degrees Awarded]]</f>
        <v>Grand total men</v>
      </c>
      <c r="C110" s="160">
        <f>Table11[[#This Row],[Growth Rate]]</f>
        <v>-1.5384615384615385E-2</v>
      </c>
    </row>
    <row r="111" spans="1:3" ht="14.25">
      <c r="A111" s="159">
        <f>Table11[[#This Row],[UNITID]]</f>
        <v>125462</v>
      </c>
      <c r="B111" s="133" t="str">
        <f>Table11[[#This Row],[Associate Degrees Awarded]]</f>
        <v>Grand total women</v>
      </c>
      <c r="C111" s="160">
        <f>Table11[[#This Row],[Growth Rate]]</f>
        <v>-0.17857142857142858</v>
      </c>
    </row>
    <row r="112" spans="1:3" ht="14.25">
      <c r="A112" s="159">
        <f>Table11[[#This Row],[UNITID]]</f>
        <v>125462</v>
      </c>
      <c r="B112" s="133" t="str">
        <f>Table11[[#This Row],[Associate Degrees Awarded]]</f>
        <v>Two or more races total</v>
      </c>
      <c r="C112" s="160">
        <f>Table11[[#This Row],[Growth Rate]]</f>
        <v>0.2</v>
      </c>
    </row>
    <row r="113" spans="1:3" ht="14.25">
      <c r="A113" s="159">
        <f>Table11[[#This Row],[UNITID]]</f>
        <v>125462</v>
      </c>
      <c r="B113" s="133" t="str">
        <f>Table11[[#This Row],[Associate Degrees Awarded]]</f>
        <v>American Indian or Alaska Native total</v>
      </c>
      <c r="C113" s="160">
        <f>Table11[[#This Row],[Growth Rate]]</f>
        <v>0</v>
      </c>
    </row>
    <row r="114" spans="1:3" ht="14.25">
      <c r="A114" s="159">
        <f>Table11[[#This Row],[UNITID]]</f>
        <v>125462</v>
      </c>
      <c r="B114" s="133" t="str">
        <f>Table11[[#This Row],[Associate Degrees Awarded]]</f>
        <v>Asian total</v>
      </c>
      <c r="C114" s="160">
        <f>Table11[[#This Row],[Growth Rate]]</f>
        <v>-0.88888888888888884</v>
      </c>
    </row>
    <row r="115" spans="1:3" ht="14.25">
      <c r="A115" s="159">
        <f>Table11[[#This Row],[UNITID]]</f>
        <v>125462</v>
      </c>
      <c r="B115" s="133" t="str">
        <f>Table11[[#This Row],[Associate Degrees Awarded]]</f>
        <v>Black or African American total</v>
      </c>
      <c r="C115" s="160">
        <f>Table11[[#This Row],[Growth Rate]]</f>
        <v>-0.125</v>
      </c>
    </row>
    <row r="116" spans="1:3" ht="14.25">
      <c r="A116" s="159">
        <f>Table11[[#This Row],[UNITID]]</f>
        <v>125462</v>
      </c>
      <c r="B116" s="133" t="str">
        <f>Table11[[#This Row],[Associate Degrees Awarded]]</f>
        <v>Hispanic or Latino total</v>
      </c>
      <c r="C116" s="160">
        <f>Table11[[#This Row],[Growth Rate]]</f>
        <v>-5.8608058608058608E-2</v>
      </c>
    </row>
    <row r="117" spans="1:3" ht="14.25">
      <c r="A117" s="159">
        <f>Table11[[#This Row],[UNITID]]</f>
        <v>125462</v>
      </c>
      <c r="B117" s="133" t="str">
        <f>Table11[[#This Row],[Associate Degrees Awarded]]</f>
        <v>Native Hawaiian or Other Pacific Islander total</v>
      </c>
      <c r="C117" s="160" t="str">
        <f>Table11[[#This Row],[Growth Rate]]</f>
        <v/>
      </c>
    </row>
    <row r="118" spans="1:3" ht="14.25">
      <c r="A118" s="159">
        <f>Table11[[#This Row],[UNITID]]</f>
        <v>125462</v>
      </c>
      <c r="B118" s="133" t="str">
        <f>Table11[[#This Row],[Associate Degrees Awarded]]</f>
        <v>U.S. Nonresident total</v>
      </c>
      <c r="C118" s="160">
        <f>Table11[[#This Row],[Growth Rate]]</f>
        <v>-0.625</v>
      </c>
    </row>
    <row r="119" spans="1:3" ht="14.25">
      <c r="A119" s="159">
        <f>Table11[[#This Row],[UNITID]]</f>
        <v>125462</v>
      </c>
      <c r="B119" s="133" t="str">
        <f>Table11[[#This Row],[Associate Degrees Awarded]]</f>
        <v>White total</v>
      </c>
      <c r="C119" s="160">
        <f>Table11[[#This Row],[Growth Rate]]</f>
        <v>-0.25</v>
      </c>
    </row>
    <row r="120" spans="1:3" ht="14.25">
      <c r="A120" s="159">
        <f>Table11[[#This Row],[UNITID]]</f>
        <v>125462</v>
      </c>
      <c r="B120" s="133" t="str">
        <f>Table11[[#This Row],[Associate Degrees Awarded]]</f>
        <v>Race/ethnicity unknown total</v>
      </c>
      <c r="C120" s="160">
        <f>Table11[[#This Row],[Growth Rate]]</f>
        <v>-0.55555555555555558</v>
      </c>
    </row>
    <row r="121" spans="1:3" ht="14.25">
      <c r="A121" s="159">
        <f>Table11[[#This Row],[UNITID]]</f>
        <v>126863</v>
      </c>
      <c r="B121" s="133" t="str">
        <f>Table11[[#This Row],[Associate Degrees Awarded]]</f>
        <v>Grand total</v>
      </c>
      <c r="C121" s="160">
        <f>Table11[[#This Row],[Growth Rate]]</f>
        <v>8.5217391304347828E-2</v>
      </c>
    </row>
    <row r="122" spans="1:3" ht="14.25">
      <c r="A122" s="159">
        <f>Table11[[#This Row],[UNITID]]</f>
        <v>126863</v>
      </c>
      <c r="B122" s="133" t="str">
        <f>Table11[[#This Row],[Associate Degrees Awarded]]</f>
        <v>Ages, under 18</v>
      </c>
      <c r="C122" s="160">
        <f>Table11[[#This Row],[Growth Rate]]</f>
        <v>3.5454545454545454</v>
      </c>
    </row>
    <row r="123" spans="1:3" ht="14.25">
      <c r="A123" s="159">
        <f>Table11[[#This Row],[UNITID]]</f>
        <v>126863</v>
      </c>
      <c r="B123" s="133" t="str">
        <f>Table11[[#This Row],[Associate Degrees Awarded]]</f>
        <v>Ages, 18-24</v>
      </c>
      <c r="C123" s="160">
        <f>Table11[[#This Row],[Growth Rate]]</f>
        <v>0.18505338078291814</v>
      </c>
    </row>
    <row r="124" spans="1:3" ht="14.25">
      <c r="A124" s="159">
        <f>Table11[[#This Row],[UNITID]]</f>
        <v>126863</v>
      </c>
      <c r="B124" s="133" t="str">
        <f>Table11[[#This Row],[Associate Degrees Awarded]]</f>
        <v>Ages, 25-39</v>
      </c>
      <c r="C124" s="160">
        <f>Table11[[#This Row],[Growth Rate]]</f>
        <v>-0.12206572769953052</v>
      </c>
    </row>
    <row r="125" spans="1:3" ht="14.25">
      <c r="A125" s="159">
        <f>Table11[[#This Row],[UNITID]]</f>
        <v>126863</v>
      </c>
      <c r="B125" s="133" t="str">
        <f>Table11[[#This Row],[Associate Degrees Awarded]]</f>
        <v>Ages, 40 and above</v>
      </c>
      <c r="C125" s="160">
        <f>Table11[[#This Row],[Growth Rate]]</f>
        <v>-0.22857142857142856</v>
      </c>
    </row>
    <row r="126" spans="1:3" ht="14.25">
      <c r="A126" s="159">
        <f>Table11[[#This Row],[UNITID]]</f>
        <v>126863</v>
      </c>
      <c r="B126" s="133" t="str">
        <f>Table11[[#This Row],[Associate Degrees Awarded]]</f>
        <v>Age unknown</v>
      </c>
      <c r="C126" s="160" t="str">
        <f>Table11[[#This Row],[Growth Rate]]</f>
        <v/>
      </c>
    </row>
    <row r="127" spans="1:3" ht="14.25">
      <c r="A127" s="159">
        <f>Table11[[#This Row],[UNITID]]</f>
        <v>126863</v>
      </c>
      <c r="B127" s="133" t="str">
        <f>Table11[[#This Row],[Associate Degrees Awarded]]</f>
        <v>Grand total men</v>
      </c>
      <c r="C127" s="160">
        <f>Table11[[#This Row],[Growth Rate]]</f>
        <v>-3.4632034632034632E-2</v>
      </c>
    </row>
    <row r="128" spans="1:3" ht="14.25">
      <c r="A128" s="159">
        <f>Table11[[#This Row],[UNITID]]</f>
        <v>126863</v>
      </c>
      <c r="B128" s="133" t="str">
        <f>Table11[[#This Row],[Associate Degrees Awarded]]</f>
        <v>Grand total women</v>
      </c>
      <c r="C128" s="160">
        <f>Table11[[#This Row],[Growth Rate]]</f>
        <v>0.16569767441860464</v>
      </c>
    </row>
    <row r="129" spans="1:3" ht="14.25">
      <c r="A129" s="159">
        <f>Table11[[#This Row],[UNITID]]</f>
        <v>126863</v>
      </c>
      <c r="B129" s="133" t="str">
        <f>Table11[[#This Row],[Associate Degrees Awarded]]</f>
        <v>Two or more races total</v>
      </c>
      <c r="C129" s="160">
        <f>Table11[[#This Row],[Growth Rate]]</f>
        <v>-6.25E-2</v>
      </c>
    </row>
    <row r="130" spans="1:3" ht="14.25">
      <c r="A130" s="159">
        <f>Table11[[#This Row],[UNITID]]</f>
        <v>126863</v>
      </c>
      <c r="B130" s="133" t="str">
        <f>Table11[[#This Row],[Associate Degrees Awarded]]</f>
        <v>American Indian or Alaska Native total</v>
      </c>
      <c r="C130" s="160">
        <f>Table11[[#This Row],[Growth Rate]]</f>
        <v>-0.2</v>
      </c>
    </row>
    <row r="131" spans="1:3" ht="14.25">
      <c r="A131" s="159">
        <f>Table11[[#This Row],[UNITID]]</f>
        <v>126863</v>
      </c>
      <c r="B131" s="133" t="str">
        <f>Table11[[#This Row],[Associate Degrees Awarded]]</f>
        <v>Asian total</v>
      </c>
      <c r="C131" s="160">
        <f>Table11[[#This Row],[Growth Rate]]</f>
        <v>0.41935483870967744</v>
      </c>
    </row>
    <row r="132" spans="1:3" ht="14.25">
      <c r="A132" s="159">
        <f>Table11[[#This Row],[UNITID]]</f>
        <v>126863</v>
      </c>
      <c r="B132" s="133" t="str">
        <f>Table11[[#This Row],[Associate Degrees Awarded]]</f>
        <v>Black or African American total</v>
      </c>
      <c r="C132" s="160">
        <f>Table11[[#This Row],[Growth Rate]]</f>
        <v>0.22680412371134021</v>
      </c>
    </row>
    <row r="133" spans="1:3" ht="14.25">
      <c r="A133" s="159">
        <f>Table11[[#This Row],[UNITID]]</f>
        <v>126863</v>
      </c>
      <c r="B133" s="133" t="str">
        <f>Table11[[#This Row],[Associate Degrees Awarded]]</f>
        <v>Hispanic or Latino total</v>
      </c>
      <c r="C133" s="160">
        <f>Table11[[#This Row],[Growth Rate]]</f>
        <v>0.2</v>
      </c>
    </row>
    <row r="134" spans="1:3" ht="14.25">
      <c r="A134" s="159">
        <f>Table11[[#This Row],[UNITID]]</f>
        <v>126863</v>
      </c>
      <c r="B134" s="133" t="str">
        <f>Table11[[#This Row],[Associate Degrees Awarded]]</f>
        <v>Native Hawaiian or Other Pacific Islander total</v>
      </c>
      <c r="C134" s="160">
        <f>Table11[[#This Row],[Growth Rate]]</f>
        <v>-0.5</v>
      </c>
    </row>
    <row r="135" spans="1:3" ht="14.25">
      <c r="A135" s="159">
        <f>Table11[[#This Row],[UNITID]]</f>
        <v>126863</v>
      </c>
      <c r="B135" s="133" t="str">
        <f>Table11[[#This Row],[Associate Degrees Awarded]]</f>
        <v>U.S. Nonresident total</v>
      </c>
      <c r="C135" s="160">
        <f>Table11[[#This Row],[Growth Rate]]</f>
        <v>-0.11764705882352941</v>
      </c>
    </row>
    <row r="136" spans="1:3" ht="14.25">
      <c r="A136" s="159">
        <f>Table11[[#This Row],[UNITID]]</f>
        <v>126863</v>
      </c>
      <c r="B136" s="133" t="str">
        <f>Table11[[#This Row],[Associate Degrees Awarded]]</f>
        <v>White total</v>
      </c>
      <c r="C136" s="160">
        <f>Table11[[#This Row],[Growth Rate]]</f>
        <v>-2.8571428571428571E-2</v>
      </c>
    </row>
    <row r="137" spans="1:3" ht="14.25">
      <c r="A137" s="159">
        <f>Table11[[#This Row],[UNITID]]</f>
        <v>126863</v>
      </c>
      <c r="B137" s="133" t="str">
        <f>Table11[[#This Row],[Associate Degrees Awarded]]</f>
        <v>Race/ethnicity unknown total</v>
      </c>
      <c r="C137" s="160">
        <f>Table11[[#This Row],[Growth Rate]]</f>
        <v>-0.14285714285714285</v>
      </c>
    </row>
    <row r="138" spans="1:3" ht="14.25">
      <c r="A138" s="159">
        <f>Table11[[#This Row],[UNITID]]</f>
        <v>128577</v>
      </c>
      <c r="B138" s="133" t="str">
        <f>Table11[[#This Row],[Associate Degrees Awarded]]</f>
        <v>Grand total</v>
      </c>
      <c r="C138" s="160" t="str">
        <f>Table11[[#This Row],[Growth Rate]]</f>
        <v/>
      </c>
    </row>
    <row r="139" spans="1:3" ht="14.25">
      <c r="A139" s="159">
        <f>Table11[[#This Row],[UNITID]]</f>
        <v>128577</v>
      </c>
      <c r="B139" s="133" t="str">
        <f>Table11[[#This Row],[Associate Degrees Awarded]]</f>
        <v>Ages, under 18</v>
      </c>
      <c r="C139" s="160" t="str">
        <f>Table11[[#This Row],[Growth Rate]]</f>
        <v/>
      </c>
    </row>
    <row r="140" spans="1:3" ht="14.25">
      <c r="A140" s="159">
        <f>Table11[[#This Row],[UNITID]]</f>
        <v>128577</v>
      </c>
      <c r="B140" s="133" t="str">
        <f>Table11[[#This Row],[Associate Degrees Awarded]]</f>
        <v>Ages, 18-24</v>
      </c>
      <c r="C140" s="160" t="str">
        <f>Table11[[#This Row],[Growth Rate]]</f>
        <v/>
      </c>
    </row>
    <row r="141" spans="1:3" ht="14.25">
      <c r="A141" s="159">
        <f>Table11[[#This Row],[UNITID]]</f>
        <v>128577</v>
      </c>
      <c r="B141" s="133" t="str">
        <f>Table11[[#This Row],[Associate Degrees Awarded]]</f>
        <v>Ages, 25-39</v>
      </c>
      <c r="C141" s="160" t="str">
        <f>Table11[[#This Row],[Growth Rate]]</f>
        <v/>
      </c>
    </row>
    <row r="142" spans="1:3" ht="14.25">
      <c r="A142" s="159">
        <f>Table11[[#This Row],[UNITID]]</f>
        <v>128577</v>
      </c>
      <c r="B142" s="133" t="str">
        <f>Table11[[#This Row],[Associate Degrees Awarded]]</f>
        <v>Ages, 40 and above</v>
      </c>
      <c r="C142" s="160" t="str">
        <f>Table11[[#This Row],[Growth Rate]]</f>
        <v/>
      </c>
    </row>
    <row r="143" spans="1:3" ht="14.25">
      <c r="A143" s="159">
        <f>Table11[[#This Row],[UNITID]]</f>
        <v>128577</v>
      </c>
      <c r="B143" s="133" t="str">
        <f>Table11[[#This Row],[Associate Degrees Awarded]]</f>
        <v>Age unknown</v>
      </c>
      <c r="C143" s="160" t="str">
        <f>Table11[[#This Row],[Growth Rate]]</f>
        <v/>
      </c>
    </row>
    <row r="144" spans="1:3" ht="14.25">
      <c r="A144" s="159">
        <f>Table11[[#This Row],[UNITID]]</f>
        <v>128577</v>
      </c>
      <c r="B144" s="133" t="str">
        <f>Table11[[#This Row],[Associate Degrees Awarded]]</f>
        <v>Grand total men</v>
      </c>
      <c r="C144" s="160" t="str">
        <f>Table11[[#This Row],[Growth Rate]]</f>
        <v/>
      </c>
    </row>
    <row r="145" spans="1:3" ht="14.25">
      <c r="A145" s="159">
        <f>Table11[[#This Row],[UNITID]]</f>
        <v>128577</v>
      </c>
      <c r="B145" s="133" t="str">
        <f>Table11[[#This Row],[Associate Degrees Awarded]]</f>
        <v>Grand total women</v>
      </c>
      <c r="C145" s="160" t="str">
        <f>Table11[[#This Row],[Growth Rate]]</f>
        <v/>
      </c>
    </row>
    <row r="146" spans="1:3" ht="14.25">
      <c r="A146" s="159">
        <f>Table11[[#This Row],[UNITID]]</f>
        <v>128577</v>
      </c>
      <c r="B146" s="133" t="str">
        <f>Table11[[#This Row],[Associate Degrees Awarded]]</f>
        <v>Two or more races total</v>
      </c>
      <c r="C146" s="160" t="str">
        <f>Table11[[#This Row],[Growth Rate]]</f>
        <v/>
      </c>
    </row>
    <row r="147" spans="1:3" ht="14.25">
      <c r="A147" s="159">
        <f>Table11[[#This Row],[UNITID]]</f>
        <v>128577</v>
      </c>
      <c r="B147" s="133" t="str">
        <f>Table11[[#This Row],[Associate Degrees Awarded]]</f>
        <v>American Indian or Alaska Native total</v>
      </c>
      <c r="C147" s="160" t="str">
        <f>Table11[[#This Row],[Growth Rate]]</f>
        <v/>
      </c>
    </row>
    <row r="148" spans="1:3" ht="14.25">
      <c r="A148" s="159">
        <f>Table11[[#This Row],[UNITID]]</f>
        <v>128577</v>
      </c>
      <c r="B148" s="133" t="str">
        <f>Table11[[#This Row],[Associate Degrees Awarded]]</f>
        <v>Asian total</v>
      </c>
      <c r="C148" s="160" t="str">
        <f>Table11[[#This Row],[Growth Rate]]</f>
        <v/>
      </c>
    </row>
    <row r="149" spans="1:3" ht="14.25">
      <c r="A149" s="159">
        <f>Table11[[#This Row],[UNITID]]</f>
        <v>128577</v>
      </c>
      <c r="B149" s="133" t="str">
        <f>Table11[[#This Row],[Associate Degrees Awarded]]</f>
        <v>Black or African American total</v>
      </c>
      <c r="C149" s="160" t="str">
        <f>Table11[[#This Row],[Growth Rate]]</f>
        <v/>
      </c>
    </row>
    <row r="150" spans="1:3" ht="14.25">
      <c r="A150" s="159">
        <f>Table11[[#This Row],[UNITID]]</f>
        <v>128577</v>
      </c>
      <c r="B150" s="133" t="str">
        <f>Table11[[#This Row],[Associate Degrees Awarded]]</f>
        <v>Hispanic or Latino total</v>
      </c>
      <c r="C150" s="160" t="str">
        <f>Table11[[#This Row],[Growth Rate]]</f>
        <v/>
      </c>
    </row>
    <row r="151" spans="1:3" ht="14.25">
      <c r="A151" s="159">
        <f>Table11[[#This Row],[UNITID]]</f>
        <v>128577</v>
      </c>
      <c r="B151" s="133" t="str">
        <f>Table11[[#This Row],[Associate Degrees Awarded]]</f>
        <v>Native Hawaiian or Other Pacific Islander total</v>
      </c>
      <c r="C151" s="160" t="str">
        <f>Table11[[#This Row],[Growth Rate]]</f>
        <v/>
      </c>
    </row>
    <row r="152" spans="1:3" ht="14.25">
      <c r="A152" s="159">
        <f>Table11[[#This Row],[UNITID]]</f>
        <v>128577</v>
      </c>
      <c r="B152" s="133" t="str">
        <f>Table11[[#This Row],[Associate Degrees Awarded]]</f>
        <v>U.S. Nonresident total</v>
      </c>
      <c r="C152" s="160" t="str">
        <f>Table11[[#This Row],[Growth Rate]]</f>
        <v/>
      </c>
    </row>
    <row r="153" spans="1:3" ht="14.25">
      <c r="A153" s="159">
        <f>Table11[[#This Row],[UNITID]]</f>
        <v>128577</v>
      </c>
      <c r="B153" s="133" t="str">
        <f>Table11[[#This Row],[Associate Degrees Awarded]]</f>
        <v>White total</v>
      </c>
      <c r="C153" s="160" t="str">
        <f>Table11[[#This Row],[Growth Rate]]</f>
        <v/>
      </c>
    </row>
    <row r="154" spans="1:3" ht="14.25">
      <c r="A154" s="159">
        <f>Table11[[#This Row],[UNITID]]</f>
        <v>128577</v>
      </c>
      <c r="B154" s="133" t="str">
        <f>Table11[[#This Row],[Associate Degrees Awarded]]</f>
        <v>Race/ethnicity unknown total</v>
      </c>
      <c r="C154" s="160" t="str">
        <f>Table11[[#This Row],[Growth Rate]]</f>
        <v/>
      </c>
    </row>
    <row r="155" spans="1:3" ht="14.25">
      <c r="A155" s="159">
        <f>Table11[[#This Row],[UNITID]]</f>
        <v>129367</v>
      </c>
      <c r="B155" s="133" t="str">
        <f>Table11[[#This Row],[Associate Degrees Awarded]]</f>
        <v>Grand total</v>
      </c>
      <c r="C155" s="160" t="str">
        <f>Table11[[#This Row],[Growth Rate]]</f>
        <v/>
      </c>
    </row>
    <row r="156" spans="1:3" ht="14.25">
      <c r="A156" s="159">
        <f>Table11[[#This Row],[UNITID]]</f>
        <v>129367</v>
      </c>
      <c r="B156" s="133" t="str">
        <f>Table11[[#This Row],[Associate Degrees Awarded]]</f>
        <v>Ages, under 18</v>
      </c>
      <c r="C156" s="160" t="str">
        <f>Table11[[#This Row],[Growth Rate]]</f>
        <v/>
      </c>
    </row>
    <row r="157" spans="1:3" ht="14.25">
      <c r="A157" s="159">
        <f>Table11[[#This Row],[UNITID]]</f>
        <v>129367</v>
      </c>
      <c r="B157" s="133" t="str">
        <f>Table11[[#This Row],[Associate Degrees Awarded]]</f>
        <v>Ages, 18-24</v>
      </c>
      <c r="C157" s="160" t="str">
        <f>Table11[[#This Row],[Growth Rate]]</f>
        <v/>
      </c>
    </row>
    <row r="158" spans="1:3" ht="14.25">
      <c r="A158" s="159">
        <f>Table11[[#This Row],[UNITID]]</f>
        <v>129367</v>
      </c>
      <c r="B158" s="133" t="str">
        <f>Table11[[#This Row],[Associate Degrees Awarded]]</f>
        <v>Ages, 25-39</v>
      </c>
      <c r="C158" s="160" t="str">
        <f>Table11[[#This Row],[Growth Rate]]</f>
        <v/>
      </c>
    </row>
    <row r="159" spans="1:3" ht="14.25">
      <c r="A159" s="159">
        <f>Table11[[#This Row],[UNITID]]</f>
        <v>129367</v>
      </c>
      <c r="B159" s="133" t="str">
        <f>Table11[[#This Row],[Associate Degrees Awarded]]</f>
        <v>Ages, 40 and above</v>
      </c>
      <c r="C159" s="160" t="str">
        <f>Table11[[#This Row],[Growth Rate]]</f>
        <v/>
      </c>
    </row>
    <row r="160" spans="1:3" ht="14.25">
      <c r="A160" s="159">
        <f>Table11[[#This Row],[UNITID]]</f>
        <v>129367</v>
      </c>
      <c r="B160" s="133" t="str">
        <f>Table11[[#This Row],[Associate Degrees Awarded]]</f>
        <v>Age unknown</v>
      </c>
      <c r="C160" s="160" t="str">
        <f>Table11[[#This Row],[Growth Rate]]</f>
        <v/>
      </c>
    </row>
    <row r="161" spans="1:3" ht="14.25">
      <c r="A161" s="159">
        <f>Table11[[#This Row],[UNITID]]</f>
        <v>129367</v>
      </c>
      <c r="B161" s="133" t="str">
        <f>Table11[[#This Row],[Associate Degrees Awarded]]</f>
        <v>Grand total men</v>
      </c>
      <c r="C161" s="160" t="str">
        <f>Table11[[#This Row],[Growth Rate]]</f>
        <v/>
      </c>
    </row>
    <row r="162" spans="1:3" ht="14.25">
      <c r="A162" s="159">
        <f>Table11[[#This Row],[UNITID]]</f>
        <v>129367</v>
      </c>
      <c r="B162" s="133" t="str">
        <f>Table11[[#This Row],[Associate Degrees Awarded]]</f>
        <v>Grand total women</v>
      </c>
      <c r="C162" s="160" t="str">
        <f>Table11[[#This Row],[Growth Rate]]</f>
        <v/>
      </c>
    </row>
    <row r="163" spans="1:3" ht="14.25">
      <c r="A163" s="159">
        <f>Table11[[#This Row],[UNITID]]</f>
        <v>129367</v>
      </c>
      <c r="B163" s="133" t="str">
        <f>Table11[[#This Row],[Associate Degrees Awarded]]</f>
        <v>Two or more races total</v>
      </c>
      <c r="C163" s="160" t="str">
        <f>Table11[[#This Row],[Growth Rate]]</f>
        <v/>
      </c>
    </row>
    <row r="164" spans="1:3" ht="14.25">
      <c r="A164" s="159">
        <f>Table11[[#This Row],[UNITID]]</f>
        <v>129367</v>
      </c>
      <c r="B164" s="133" t="str">
        <f>Table11[[#This Row],[Associate Degrees Awarded]]</f>
        <v>American Indian or Alaska Native total</v>
      </c>
      <c r="C164" s="160" t="str">
        <f>Table11[[#This Row],[Growth Rate]]</f>
        <v/>
      </c>
    </row>
    <row r="165" spans="1:3" ht="14.25">
      <c r="A165" s="159">
        <f>Table11[[#This Row],[UNITID]]</f>
        <v>129367</v>
      </c>
      <c r="B165" s="133" t="str">
        <f>Table11[[#This Row],[Associate Degrees Awarded]]</f>
        <v>Asian total</v>
      </c>
      <c r="C165" s="160" t="str">
        <f>Table11[[#This Row],[Growth Rate]]</f>
        <v/>
      </c>
    </row>
    <row r="166" spans="1:3" ht="14.25">
      <c r="A166" s="159">
        <f>Table11[[#This Row],[UNITID]]</f>
        <v>129367</v>
      </c>
      <c r="B166" s="133" t="str">
        <f>Table11[[#This Row],[Associate Degrees Awarded]]</f>
        <v>Black or African American total</v>
      </c>
      <c r="C166" s="160" t="str">
        <f>Table11[[#This Row],[Growth Rate]]</f>
        <v/>
      </c>
    </row>
    <row r="167" spans="1:3" ht="14.25">
      <c r="A167" s="159">
        <f>Table11[[#This Row],[UNITID]]</f>
        <v>129367</v>
      </c>
      <c r="B167" s="133" t="str">
        <f>Table11[[#This Row],[Associate Degrees Awarded]]</f>
        <v>Hispanic or Latino total</v>
      </c>
      <c r="C167" s="160" t="str">
        <f>Table11[[#This Row],[Growth Rate]]</f>
        <v/>
      </c>
    </row>
    <row r="168" spans="1:3" ht="14.25">
      <c r="A168" s="159">
        <f>Table11[[#This Row],[UNITID]]</f>
        <v>129367</v>
      </c>
      <c r="B168" s="133" t="str">
        <f>Table11[[#This Row],[Associate Degrees Awarded]]</f>
        <v>Native Hawaiian or Other Pacific Islander total</v>
      </c>
      <c r="C168" s="160" t="str">
        <f>Table11[[#This Row],[Growth Rate]]</f>
        <v/>
      </c>
    </row>
    <row r="169" spans="1:3" ht="14.25">
      <c r="A169" s="159">
        <f>Table11[[#This Row],[UNITID]]</f>
        <v>129367</v>
      </c>
      <c r="B169" s="133" t="str">
        <f>Table11[[#This Row],[Associate Degrees Awarded]]</f>
        <v>U.S. Nonresident total</v>
      </c>
      <c r="C169" s="160" t="str">
        <f>Table11[[#This Row],[Growth Rate]]</f>
        <v/>
      </c>
    </row>
    <row r="170" spans="1:3" ht="14.25">
      <c r="A170" s="159">
        <f>Table11[[#This Row],[UNITID]]</f>
        <v>129367</v>
      </c>
      <c r="B170" s="133" t="str">
        <f>Table11[[#This Row],[Associate Degrees Awarded]]</f>
        <v>White total</v>
      </c>
      <c r="C170" s="160" t="str">
        <f>Table11[[#This Row],[Growth Rate]]</f>
        <v/>
      </c>
    </row>
    <row r="171" spans="1:3" ht="14.25">
      <c r="A171" s="159">
        <f>Table11[[#This Row],[UNITID]]</f>
        <v>129367</v>
      </c>
      <c r="B171" s="133" t="str">
        <f>Table11[[#This Row],[Associate Degrees Awarded]]</f>
        <v>Race/ethnicity unknown total</v>
      </c>
      <c r="C171" s="160" t="str">
        <f>Table11[[#This Row],[Growth Rate]]</f>
        <v/>
      </c>
    </row>
    <row r="172" spans="1:3" ht="14.25">
      <c r="A172" s="159">
        <f>Table11[[#This Row],[UNITID]]</f>
        <v>129543</v>
      </c>
      <c r="B172" s="133" t="str">
        <f>Table11[[#This Row],[Associate Degrees Awarded]]</f>
        <v>Grand total</v>
      </c>
      <c r="C172" s="160" t="str">
        <f>Table11[[#This Row],[Growth Rate]]</f>
        <v/>
      </c>
    </row>
    <row r="173" spans="1:3" ht="14.25">
      <c r="A173" s="159">
        <f>Table11[[#This Row],[UNITID]]</f>
        <v>129543</v>
      </c>
      <c r="B173" s="133" t="str">
        <f>Table11[[#This Row],[Associate Degrees Awarded]]</f>
        <v>Ages, under 18</v>
      </c>
      <c r="C173" s="160" t="str">
        <f>Table11[[#This Row],[Growth Rate]]</f>
        <v/>
      </c>
    </row>
    <row r="174" spans="1:3" ht="14.25">
      <c r="A174" s="159">
        <f>Table11[[#This Row],[UNITID]]</f>
        <v>129543</v>
      </c>
      <c r="B174" s="133" t="str">
        <f>Table11[[#This Row],[Associate Degrees Awarded]]</f>
        <v>Ages, 18-24</v>
      </c>
      <c r="C174" s="160" t="str">
        <f>Table11[[#This Row],[Growth Rate]]</f>
        <v/>
      </c>
    </row>
    <row r="175" spans="1:3" ht="14.25">
      <c r="A175" s="159">
        <f>Table11[[#This Row],[UNITID]]</f>
        <v>129543</v>
      </c>
      <c r="B175" s="133" t="str">
        <f>Table11[[#This Row],[Associate Degrees Awarded]]</f>
        <v>Ages, 25-39</v>
      </c>
      <c r="C175" s="160" t="str">
        <f>Table11[[#This Row],[Growth Rate]]</f>
        <v/>
      </c>
    </row>
    <row r="176" spans="1:3" ht="14.25">
      <c r="A176" s="159">
        <f>Table11[[#This Row],[UNITID]]</f>
        <v>129543</v>
      </c>
      <c r="B176" s="133" t="str">
        <f>Table11[[#This Row],[Associate Degrees Awarded]]</f>
        <v>Ages, 40 and above</v>
      </c>
      <c r="C176" s="160" t="str">
        <f>Table11[[#This Row],[Growth Rate]]</f>
        <v/>
      </c>
    </row>
    <row r="177" spans="1:3" ht="14.25">
      <c r="A177" s="159">
        <f>Table11[[#This Row],[UNITID]]</f>
        <v>129543</v>
      </c>
      <c r="B177" s="133" t="str">
        <f>Table11[[#This Row],[Associate Degrees Awarded]]</f>
        <v>Age unknown</v>
      </c>
      <c r="C177" s="160" t="str">
        <f>Table11[[#This Row],[Growth Rate]]</f>
        <v/>
      </c>
    </row>
    <row r="178" spans="1:3" ht="14.25">
      <c r="A178" s="159">
        <f>Table11[[#This Row],[UNITID]]</f>
        <v>129543</v>
      </c>
      <c r="B178" s="133" t="str">
        <f>Table11[[#This Row],[Associate Degrees Awarded]]</f>
        <v>Grand total men</v>
      </c>
      <c r="C178" s="160" t="str">
        <f>Table11[[#This Row],[Growth Rate]]</f>
        <v/>
      </c>
    </row>
    <row r="179" spans="1:3" ht="14.25">
      <c r="A179" s="159">
        <f>Table11[[#This Row],[UNITID]]</f>
        <v>129543</v>
      </c>
      <c r="B179" s="133" t="str">
        <f>Table11[[#This Row],[Associate Degrees Awarded]]</f>
        <v>Grand total women</v>
      </c>
      <c r="C179" s="160" t="str">
        <f>Table11[[#This Row],[Growth Rate]]</f>
        <v/>
      </c>
    </row>
    <row r="180" spans="1:3" ht="14.25">
      <c r="A180" s="159">
        <f>Table11[[#This Row],[UNITID]]</f>
        <v>129543</v>
      </c>
      <c r="B180" s="133" t="str">
        <f>Table11[[#This Row],[Associate Degrees Awarded]]</f>
        <v>Two or more races total</v>
      </c>
      <c r="C180" s="160" t="str">
        <f>Table11[[#This Row],[Growth Rate]]</f>
        <v/>
      </c>
    </row>
    <row r="181" spans="1:3" ht="14.25">
      <c r="A181" s="159">
        <f>Table11[[#This Row],[UNITID]]</f>
        <v>129543</v>
      </c>
      <c r="B181" s="133" t="str">
        <f>Table11[[#This Row],[Associate Degrees Awarded]]</f>
        <v>American Indian or Alaska Native total</v>
      </c>
      <c r="C181" s="160" t="str">
        <f>Table11[[#This Row],[Growth Rate]]</f>
        <v/>
      </c>
    </row>
    <row r="182" spans="1:3" ht="14.25">
      <c r="A182" s="159">
        <f>Table11[[#This Row],[UNITID]]</f>
        <v>129543</v>
      </c>
      <c r="B182" s="133" t="str">
        <f>Table11[[#This Row],[Associate Degrees Awarded]]</f>
        <v>Asian total</v>
      </c>
      <c r="C182" s="160" t="str">
        <f>Table11[[#This Row],[Growth Rate]]</f>
        <v/>
      </c>
    </row>
    <row r="183" spans="1:3" ht="14.25">
      <c r="A183" s="159">
        <f>Table11[[#This Row],[UNITID]]</f>
        <v>129543</v>
      </c>
      <c r="B183" s="133" t="str">
        <f>Table11[[#This Row],[Associate Degrees Awarded]]</f>
        <v>Black or African American total</v>
      </c>
      <c r="C183" s="160" t="str">
        <f>Table11[[#This Row],[Growth Rate]]</f>
        <v/>
      </c>
    </row>
    <row r="184" spans="1:3" ht="14.25">
      <c r="A184" s="159">
        <f>Table11[[#This Row],[UNITID]]</f>
        <v>129543</v>
      </c>
      <c r="B184" s="133" t="str">
        <f>Table11[[#This Row],[Associate Degrees Awarded]]</f>
        <v>Hispanic or Latino total</v>
      </c>
      <c r="C184" s="160" t="str">
        <f>Table11[[#This Row],[Growth Rate]]</f>
        <v/>
      </c>
    </row>
    <row r="185" spans="1:3" ht="14.25">
      <c r="A185" s="159">
        <f>Table11[[#This Row],[UNITID]]</f>
        <v>129543</v>
      </c>
      <c r="B185" s="133" t="str">
        <f>Table11[[#This Row],[Associate Degrees Awarded]]</f>
        <v>Native Hawaiian or Other Pacific Islander total</v>
      </c>
      <c r="C185" s="160" t="str">
        <f>Table11[[#This Row],[Growth Rate]]</f>
        <v/>
      </c>
    </row>
    <row r="186" spans="1:3" ht="14.25">
      <c r="A186" s="159">
        <f>Table11[[#This Row],[UNITID]]</f>
        <v>129543</v>
      </c>
      <c r="B186" s="133" t="str">
        <f>Table11[[#This Row],[Associate Degrees Awarded]]</f>
        <v>U.S. Nonresident total</v>
      </c>
      <c r="C186" s="160" t="str">
        <f>Table11[[#This Row],[Growth Rate]]</f>
        <v/>
      </c>
    </row>
    <row r="187" spans="1:3" ht="14.25">
      <c r="A187" s="159">
        <f>Table11[[#This Row],[UNITID]]</f>
        <v>129543</v>
      </c>
      <c r="B187" s="133" t="str">
        <f>Table11[[#This Row],[Associate Degrees Awarded]]</f>
        <v>White total</v>
      </c>
      <c r="C187" s="160" t="str">
        <f>Table11[[#This Row],[Growth Rate]]</f>
        <v/>
      </c>
    </row>
    <row r="188" spans="1:3" ht="14.25">
      <c r="A188" s="159">
        <f>Table11[[#This Row],[UNITID]]</f>
        <v>129543</v>
      </c>
      <c r="B188" s="133" t="str">
        <f>Table11[[#This Row],[Associate Degrees Awarded]]</f>
        <v>Race/ethnicity unknown total</v>
      </c>
      <c r="C188" s="160" t="str">
        <f>Table11[[#This Row],[Growth Rate]]</f>
        <v/>
      </c>
    </row>
    <row r="189" spans="1:3" ht="14.25">
      <c r="A189" s="159">
        <f>Table11[[#This Row],[UNITID]]</f>
        <v>129695</v>
      </c>
      <c r="B189" s="133" t="str">
        <f>Table11[[#This Row],[Associate Degrees Awarded]]</f>
        <v>Grand total</v>
      </c>
      <c r="C189" s="160" t="str">
        <f>Table11[[#This Row],[Growth Rate]]</f>
        <v/>
      </c>
    </row>
    <row r="190" spans="1:3" ht="14.25">
      <c r="A190" s="159">
        <f>Table11[[#This Row],[UNITID]]</f>
        <v>129695</v>
      </c>
      <c r="B190" s="133" t="str">
        <f>Table11[[#This Row],[Associate Degrees Awarded]]</f>
        <v>Ages, under 18</v>
      </c>
      <c r="C190" s="160" t="str">
        <f>Table11[[#This Row],[Growth Rate]]</f>
        <v/>
      </c>
    </row>
    <row r="191" spans="1:3" ht="14.25">
      <c r="A191" s="159">
        <f>Table11[[#This Row],[UNITID]]</f>
        <v>129695</v>
      </c>
      <c r="B191" s="133" t="str">
        <f>Table11[[#This Row],[Associate Degrees Awarded]]</f>
        <v>Ages, 18-24</v>
      </c>
      <c r="C191" s="160" t="str">
        <f>Table11[[#This Row],[Growth Rate]]</f>
        <v/>
      </c>
    </row>
    <row r="192" spans="1:3" ht="14.25">
      <c r="A192" s="159">
        <f>Table11[[#This Row],[UNITID]]</f>
        <v>129695</v>
      </c>
      <c r="B192" s="133" t="str">
        <f>Table11[[#This Row],[Associate Degrees Awarded]]</f>
        <v>Ages, 25-39</v>
      </c>
      <c r="C192" s="160" t="str">
        <f>Table11[[#This Row],[Growth Rate]]</f>
        <v/>
      </c>
    </row>
    <row r="193" spans="1:3" ht="14.25">
      <c r="A193" s="159">
        <f>Table11[[#This Row],[UNITID]]</f>
        <v>129695</v>
      </c>
      <c r="B193" s="133" t="str">
        <f>Table11[[#This Row],[Associate Degrees Awarded]]</f>
        <v>Ages, 40 and above</v>
      </c>
      <c r="C193" s="160" t="str">
        <f>Table11[[#This Row],[Growth Rate]]</f>
        <v/>
      </c>
    </row>
    <row r="194" spans="1:3" ht="14.25">
      <c r="A194" s="159">
        <f>Table11[[#This Row],[UNITID]]</f>
        <v>129695</v>
      </c>
      <c r="B194" s="133" t="str">
        <f>Table11[[#This Row],[Associate Degrees Awarded]]</f>
        <v>Age unknown</v>
      </c>
      <c r="C194" s="160" t="str">
        <f>Table11[[#This Row],[Growth Rate]]</f>
        <v/>
      </c>
    </row>
    <row r="195" spans="1:3" ht="14.25">
      <c r="A195" s="159">
        <f>Table11[[#This Row],[UNITID]]</f>
        <v>129695</v>
      </c>
      <c r="B195" s="133" t="str">
        <f>Table11[[#This Row],[Associate Degrees Awarded]]</f>
        <v>Grand total men</v>
      </c>
      <c r="C195" s="160" t="str">
        <f>Table11[[#This Row],[Growth Rate]]</f>
        <v/>
      </c>
    </row>
    <row r="196" spans="1:3" ht="14.25">
      <c r="A196" s="159">
        <f>Table11[[#This Row],[UNITID]]</f>
        <v>129695</v>
      </c>
      <c r="B196" s="133" t="str">
        <f>Table11[[#This Row],[Associate Degrees Awarded]]</f>
        <v>Grand total women</v>
      </c>
      <c r="C196" s="160" t="str">
        <f>Table11[[#This Row],[Growth Rate]]</f>
        <v/>
      </c>
    </row>
    <row r="197" spans="1:3" ht="14.25">
      <c r="A197" s="159">
        <f>Table11[[#This Row],[UNITID]]</f>
        <v>129695</v>
      </c>
      <c r="B197" s="133" t="str">
        <f>Table11[[#This Row],[Associate Degrees Awarded]]</f>
        <v>Two or more races total</v>
      </c>
      <c r="C197" s="160" t="str">
        <f>Table11[[#This Row],[Growth Rate]]</f>
        <v/>
      </c>
    </row>
    <row r="198" spans="1:3" ht="14.25">
      <c r="A198" s="159">
        <f>Table11[[#This Row],[UNITID]]</f>
        <v>129695</v>
      </c>
      <c r="B198" s="133" t="str">
        <f>Table11[[#This Row],[Associate Degrees Awarded]]</f>
        <v>American Indian or Alaska Native total</v>
      </c>
      <c r="C198" s="160" t="str">
        <f>Table11[[#This Row],[Growth Rate]]</f>
        <v/>
      </c>
    </row>
    <row r="199" spans="1:3" ht="14.25">
      <c r="A199" s="159">
        <f>Table11[[#This Row],[UNITID]]</f>
        <v>129695</v>
      </c>
      <c r="B199" s="133" t="str">
        <f>Table11[[#This Row],[Associate Degrees Awarded]]</f>
        <v>Asian total</v>
      </c>
      <c r="C199" s="160" t="str">
        <f>Table11[[#This Row],[Growth Rate]]</f>
        <v/>
      </c>
    </row>
    <row r="200" spans="1:3" ht="14.25">
      <c r="A200" s="159">
        <f>Table11[[#This Row],[UNITID]]</f>
        <v>129695</v>
      </c>
      <c r="B200" s="133" t="str">
        <f>Table11[[#This Row],[Associate Degrees Awarded]]</f>
        <v>Black or African American total</v>
      </c>
      <c r="C200" s="160" t="str">
        <f>Table11[[#This Row],[Growth Rate]]</f>
        <v/>
      </c>
    </row>
    <row r="201" spans="1:3" ht="14.25">
      <c r="A201" s="159">
        <f>Table11[[#This Row],[UNITID]]</f>
        <v>129695</v>
      </c>
      <c r="B201" s="133" t="str">
        <f>Table11[[#This Row],[Associate Degrees Awarded]]</f>
        <v>Hispanic or Latino total</v>
      </c>
      <c r="C201" s="160" t="str">
        <f>Table11[[#This Row],[Growth Rate]]</f>
        <v/>
      </c>
    </row>
    <row r="202" spans="1:3" ht="14.25">
      <c r="A202" s="159">
        <f>Table11[[#This Row],[UNITID]]</f>
        <v>129695</v>
      </c>
      <c r="B202" s="133" t="str">
        <f>Table11[[#This Row],[Associate Degrees Awarded]]</f>
        <v>Native Hawaiian or Other Pacific Islander total</v>
      </c>
      <c r="C202" s="160" t="str">
        <f>Table11[[#This Row],[Growth Rate]]</f>
        <v/>
      </c>
    </row>
    <row r="203" spans="1:3" ht="14.25">
      <c r="A203" s="159">
        <f>Table11[[#This Row],[UNITID]]</f>
        <v>129695</v>
      </c>
      <c r="B203" s="133" t="str">
        <f>Table11[[#This Row],[Associate Degrees Awarded]]</f>
        <v>U.S. Nonresident total</v>
      </c>
      <c r="C203" s="160" t="str">
        <f>Table11[[#This Row],[Growth Rate]]</f>
        <v/>
      </c>
    </row>
    <row r="204" spans="1:3" ht="14.25">
      <c r="A204" s="159">
        <f>Table11[[#This Row],[UNITID]]</f>
        <v>129695</v>
      </c>
      <c r="B204" s="133" t="str">
        <f>Table11[[#This Row],[Associate Degrees Awarded]]</f>
        <v>White total</v>
      </c>
      <c r="C204" s="160" t="str">
        <f>Table11[[#This Row],[Growth Rate]]</f>
        <v/>
      </c>
    </row>
    <row r="205" spans="1:3" ht="14.25">
      <c r="A205" s="159">
        <f>Table11[[#This Row],[UNITID]]</f>
        <v>129695</v>
      </c>
      <c r="B205" s="133" t="str">
        <f>Table11[[#This Row],[Associate Degrees Awarded]]</f>
        <v>Race/ethnicity unknown total</v>
      </c>
      <c r="C205" s="160" t="str">
        <f>Table11[[#This Row],[Growth Rate]]</f>
        <v/>
      </c>
    </row>
    <row r="206" spans="1:3" ht="14.25">
      <c r="A206" s="159">
        <f>Table11[[#This Row],[UNITID]]</f>
        <v>129729</v>
      </c>
      <c r="B206" s="133" t="str">
        <f>Table11[[#This Row],[Associate Degrees Awarded]]</f>
        <v>Grand total</v>
      </c>
      <c r="C206" s="160" t="str">
        <f>Table11[[#This Row],[Growth Rate]]</f>
        <v/>
      </c>
    </row>
    <row r="207" spans="1:3" ht="14.25">
      <c r="A207" s="159">
        <f>Table11[[#This Row],[UNITID]]</f>
        <v>129729</v>
      </c>
      <c r="B207" s="133" t="str">
        <f>Table11[[#This Row],[Associate Degrees Awarded]]</f>
        <v>Ages, under 18</v>
      </c>
      <c r="C207" s="160" t="str">
        <f>Table11[[#This Row],[Growth Rate]]</f>
        <v/>
      </c>
    </row>
    <row r="208" spans="1:3" ht="14.25">
      <c r="A208" s="159">
        <f>Table11[[#This Row],[UNITID]]</f>
        <v>129729</v>
      </c>
      <c r="B208" s="133" t="str">
        <f>Table11[[#This Row],[Associate Degrees Awarded]]</f>
        <v>Ages, 18-24</v>
      </c>
      <c r="C208" s="160" t="str">
        <f>Table11[[#This Row],[Growth Rate]]</f>
        <v/>
      </c>
    </row>
    <row r="209" spans="1:3" ht="14.25">
      <c r="A209" s="159">
        <f>Table11[[#This Row],[UNITID]]</f>
        <v>129729</v>
      </c>
      <c r="B209" s="133" t="str">
        <f>Table11[[#This Row],[Associate Degrees Awarded]]</f>
        <v>Ages, 25-39</v>
      </c>
      <c r="C209" s="160" t="str">
        <f>Table11[[#This Row],[Growth Rate]]</f>
        <v/>
      </c>
    </row>
    <row r="210" spans="1:3" ht="14.25">
      <c r="A210" s="159">
        <f>Table11[[#This Row],[UNITID]]</f>
        <v>129729</v>
      </c>
      <c r="B210" s="133" t="str">
        <f>Table11[[#This Row],[Associate Degrees Awarded]]</f>
        <v>Ages, 40 and above</v>
      </c>
      <c r="C210" s="160" t="str">
        <f>Table11[[#This Row],[Growth Rate]]</f>
        <v/>
      </c>
    </row>
    <row r="211" spans="1:3" ht="14.25">
      <c r="A211" s="159">
        <f>Table11[[#This Row],[UNITID]]</f>
        <v>129729</v>
      </c>
      <c r="B211" s="133" t="str">
        <f>Table11[[#This Row],[Associate Degrees Awarded]]</f>
        <v>Age unknown</v>
      </c>
      <c r="C211" s="160" t="str">
        <f>Table11[[#This Row],[Growth Rate]]</f>
        <v/>
      </c>
    </row>
    <row r="212" spans="1:3" ht="14.25">
      <c r="A212" s="159">
        <f>Table11[[#This Row],[UNITID]]</f>
        <v>129729</v>
      </c>
      <c r="B212" s="133" t="str">
        <f>Table11[[#This Row],[Associate Degrees Awarded]]</f>
        <v>Grand total men</v>
      </c>
      <c r="C212" s="160" t="str">
        <f>Table11[[#This Row],[Growth Rate]]</f>
        <v/>
      </c>
    </row>
    <row r="213" spans="1:3" ht="14.25">
      <c r="A213" s="159">
        <f>Table11[[#This Row],[UNITID]]</f>
        <v>129729</v>
      </c>
      <c r="B213" s="133" t="str">
        <f>Table11[[#This Row],[Associate Degrees Awarded]]</f>
        <v>Grand total women</v>
      </c>
      <c r="C213" s="160" t="str">
        <f>Table11[[#This Row],[Growth Rate]]</f>
        <v/>
      </c>
    </row>
    <row r="214" spans="1:3" ht="14.25">
      <c r="A214" s="159">
        <f>Table11[[#This Row],[UNITID]]</f>
        <v>129729</v>
      </c>
      <c r="B214" s="133" t="str">
        <f>Table11[[#This Row],[Associate Degrees Awarded]]</f>
        <v>Two or more races total</v>
      </c>
      <c r="C214" s="160" t="str">
        <f>Table11[[#This Row],[Growth Rate]]</f>
        <v/>
      </c>
    </row>
    <row r="215" spans="1:3" ht="14.25">
      <c r="A215" s="159">
        <f>Table11[[#This Row],[UNITID]]</f>
        <v>129729</v>
      </c>
      <c r="B215" s="133" t="str">
        <f>Table11[[#This Row],[Associate Degrees Awarded]]</f>
        <v>American Indian or Alaska Native total</v>
      </c>
      <c r="C215" s="160" t="str">
        <f>Table11[[#This Row],[Growth Rate]]</f>
        <v/>
      </c>
    </row>
    <row r="216" spans="1:3" ht="14.25">
      <c r="A216" s="159">
        <f>Table11[[#This Row],[UNITID]]</f>
        <v>129729</v>
      </c>
      <c r="B216" s="133" t="str">
        <f>Table11[[#This Row],[Associate Degrees Awarded]]</f>
        <v>Asian total</v>
      </c>
      <c r="C216" s="160" t="str">
        <f>Table11[[#This Row],[Growth Rate]]</f>
        <v/>
      </c>
    </row>
    <row r="217" spans="1:3" ht="14.25">
      <c r="A217" s="159">
        <f>Table11[[#This Row],[UNITID]]</f>
        <v>129729</v>
      </c>
      <c r="B217" s="133" t="str">
        <f>Table11[[#This Row],[Associate Degrees Awarded]]</f>
        <v>Black or African American total</v>
      </c>
      <c r="C217" s="160" t="str">
        <f>Table11[[#This Row],[Growth Rate]]</f>
        <v/>
      </c>
    </row>
    <row r="218" spans="1:3" ht="14.25">
      <c r="A218" s="159">
        <f>Table11[[#This Row],[UNITID]]</f>
        <v>129729</v>
      </c>
      <c r="B218" s="133" t="str">
        <f>Table11[[#This Row],[Associate Degrees Awarded]]</f>
        <v>Hispanic or Latino total</v>
      </c>
      <c r="C218" s="160" t="str">
        <f>Table11[[#This Row],[Growth Rate]]</f>
        <v/>
      </c>
    </row>
    <row r="219" spans="1:3" ht="14.25">
      <c r="A219" s="159">
        <f>Table11[[#This Row],[UNITID]]</f>
        <v>129729</v>
      </c>
      <c r="B219" s="133" t="str">
        <f>Table11[[#This Row],[Associate Degrees Awarded]]</f>
        <v>Native Hawaiian or Other Pacific Islander total</v>
      </c>
      <c r="C219" s="160" t="str">
        <f>Table11[[#This Row],[Growth Rate]]</f>
        <v/>
      </c>
    </row>
    <row r="220" spans="1:3" ht="14.25">
      <c r="A220" s="159">
        <f>Table11[[#This Row],[UNITID]]</f>
        <v>129729</v>
      </c>
      <c r="B220" s="133" t="str">
        <f>Table11[[#This Row],[Associate Degrees Awarded]]</f>
        <v>U.S. Nonresident total</v>
      </c>
      <c r="C220" s="160" t="str">
        <f>Table11[[#This Row],[Growth Rate]]</f>
        <v/>
      </c>
    </row>
    <row r="221" spans="1:3" ht="14.25">
      <c r="A221" s="159">
        <f>Table11[[#This Row],[UNITID]]</f>
        <v>129729</v>
      </c>
      <c r="B221" s="133" t="str">
        <f>Table11[[#This Row],[Associate Degrees Awarded]]</f>
        <v>White total</v>
      </c>
      <c r="C221" s="160" t="str">
        <f>Table11[[#This Row],[Growth Rate]]</f>
        <v/>
      </c>
    </row>
    <row r="222" spans="1:3" ht="14.25">
      <c r="A222" s="159">
        <f>Table11[[#This Row],[UNITID]]</f>
        <v>129729</v>
      </c>
      <c r="B222" s="133" t="str">
        <f>Table11[[#This Row],[Associate Degrees Awarded]]</f>
        <v>Race/ethnicity unknown total</v>
      </c>
      <c r="C222" s="160" t="str">
        <f>Table11[[#This Row],[Growth Rate]]</f>
        <v/>
      </c>
    </row>
    <row r="223" spans="1:3" ht="14.25">
      <c r="A223" s="159">
        <f>Table11[[#This Row],[UNITID]]</f>
        <v>129756</v>
      </c>
      <c r="B223" s="133" t="str">
        <f>Table11[[#This Row],[Associate Degrees Awarded]]</f>
        <v>Grand total</v>
      </c>
      <c r="C223" s="160" t="str">
        <f>Table11[[#This Row],[Growth Rate]]</f>
        <v/>
      </c>
    </row>
    <row r="224" spans="1:3" ht="14.25">
      <c r="A224" s="159">
        <f>Table11[[#This Row],[UNITID]]</f>
        <v>129756</v>
      </c>
      <c r="B224" s="133" t="str">
        <f>Table11[[#This Row],[Associate Degrees Awarded]]</f>
        <v>Ages, under 18</v>
      </c>
      <c r="C224" s="160" t="str">
        <f>Table11[[#This Row],[Growth Rate]]</f>
        <v/>
      </c>
    </row>
    <row r="225" spans="1:3" ht="14.25">
      <c r="A225" s="159">
        <f>Table11[[#This Row],[UNITID]]</f>
        <v>129756</v>
      </c>
      <c r="B225" s="133" t="str">
        <f>Table11[[#This Row],[Associate Degrees Awarded]]</f>
        <v>Ages, 18-24</v>
      </c>
      <c r="C225" s="160" t="str">
        <f>Table11[[#This Row],[Growth Rate]]</f>
        <v/>
      </c>
    </row>
    <row r="226" spans="1:3" ht="14.25">
      <c r="A226" s="159">
        <f>Table11[[#This Row],[UNITID]]</f>
        <v>129756</v>
      </c>
      <c r="B226" s="133" t="str">
        <f>Table11[[#This Row],[Associate Degrees Awarded]]</f>
        <v>Ages, 25-39</v>
      </c>
      <c r="C226" s="160" t="str">
        <f>Table11[[#This Row],[Growth Rate]]</f>
        <v/>
      </c>
    </row>
    <row r="227" spans="1:3" ht="14.25">
      <c r="A227" s="159">
        <f>Table11[[#This Row],[UNITID]]</f>
        <v>129756</v>
      </c>
      <c r="B227" s="133" t="str">
        <f>Table11[[#This Row],[Associate Degrees Awarded]]</f>
        <v>Ages, 40 and above</v>
      </c>
      <c r="C227" s="160" t="str">
        <f>Table11[[#This Row],[Growth Rate]]</f>
        <v/>
      </c>
    </row>
    <row r="228" spans="1:3" ht="14.25">
      <c r="A228" s="159">
        <f>Table11[[#This Row],[UNITID]]</f>
        <v>129756</v>
      </c>
      <c r="B228" s="133" t="str">
        <f>Table11[[#This Row],[Associate Degrees Awarded]]</f>
        <v>Age unknown</v>
      </c>
      <c r="C228" s="160" t="str">
        <f>Table11[[#This Row],[Growth Rate]]</f>
        <v/>
      </c>
    </row>
    <row r="229" spans="1:3" ht="14.25">
      <c r="A229" s="159">
        <f>Table11[[#This Row],[UNITID]]</f>
        <v>129756</v>
      </c>
      <c r="B229" s="133" t="str">
        <f>Table11[[#This Row],[Associate Degrees Awarded]]</f>
        <v>Grand total men</v>
      </c>
      <c r="C229" s="160" t="str">
        <f>Table11[[#This Row],[Growth Rate]]</f>
        <v/>
      </c>
    </row>
    <row r="230" spans="1:3" ht="14.25">
      <c r="A230" s="159">
        <f>Table11[[#This Row],[UNITID]]</f>
        <v>129756</v>
      </c>
      <c r="B230" s="133" t="str">
        <f>Table11[[#This Row],[Associate Degrees Awarded]]</f>
        <v>Grand total women</v>
      </c>
      <c r="C230" s="160" t="str">
        <f>Table11[[#This Row],[Growth Rate]]</f>
        <v/>
      </c>
    </row>
    <row r="231" spans="1:3" ht="14.25">
      <c r="A231" s="159">
        <f>Table11[[#This Row],[UNITID]]</f>
        <v>129756</v>
      </c>
      <c r="B231" s="133" t="str">
        <f>Table11[[#This Row],[Associate Degrees Awarded]]</f>
        <v>Two or more races total</v>
      </c>
      <c r="C231" s="160" t="str">
        <f>Table11[[#This Row],[Growth Rate]]</f>
        <v/>
      </c>
    </row>
    <row r="232" spans="1:3" ht="14.25">
      <c r="A232" s="159">
        <f>Table11[[#This Row],[UNITID]]</f>
        <v>129756</v>
      </c>
      <c r="B232" s="133" t="str">
        <f>Table11[[#This Row],[Associate Degrees Awarded]]</f>
        <v>American Indian or Alaska Native total</v>
      </c>
      <c r="C232" s="160" t="str">
        <f>Table11[[#This Row],[Growth Rate]]</f>
        <v/>
      </c>
    </row>
    <row r="233" spans="1:3" ht="14.25">
      <c r="A233" s="159">
        <f>Table11[[#This Row],[UNITID]]</f>
        <v>129756</v>
      </c>
      <c r="B233" s="133" t="str">
        <f>Table11[[#This Row],[Associate Degrees Awarded]]</f>
        <v>Asian total</v>
      </c>
      <c r="C233" s="160" t="str">
        <f>Table11[[#This Row],[Growth Rate]]</f>
        <v/>
      </c>
    </row>
    <row r="234" spans="1:3" ht="14.25">
      <c r="A234" s="159">
        <f>Table11[[#This Row],[UNITID]]</f>
        <v>129756</v>
      </c>
      <c r="B234" s="133" t="str">
        <f>Table11[[#This Row],[Associate Degrees Awarded]]</f>
        <v>Black or African American total</v>
      </c>
      <c r="C234" s="160" t="str">
        <f>Table11[[#This Row],[Growth Rate]]</f>
        <v/>
      </c>
    </row>
    <row r="235" spans="1:3" ht="14.25">
      <c r="A235" s="159">
        <f>Table11[[#This Row],[UNITID]]</f>
        <v>129756</v>
      </c>
      <c r="B235" s="133" t="str">
        <f>Table11[[#This Row],[Associate Degrees Awarded]]</f>
        <v>Hispanic or Latino total</v>
      </c>
      <c r="C235" s="160" t="str">
        <f>Table11[[#This Row],[Growth Rate]]</f>
        <v/>
      </c>
    </row>
    <row r="236" spans="1:3" ht="14.25">
      <c r="A236" s="159">
        <f>Table11[[#This Row],[UNITID]]</f>
        <v>129756</v>
      </c>
      <c r="B236" s="133" t="str">
        <f>Table11[[#This Row],[Associate Degrees Awarded]]</f>
        <v>Native Hawaiian or Other Pacific Islander total</v>
      </c>
      <c r="C236" s="160" t="str">
        <f>Table11[[#This Row],[Growth Rate]]</f>
        <v/>
      </c>
    </row>
    <row r="237" spans="1:3" ht="14.25">
      <c r="A237" s="159">
        <f>Table11[[#This Row],[UNITID]]</f>
        <v>129756</v>
      </c>
      <c r="B237" s="133" t="str">
        <f>Table11[[#This Row],[Associate Degrees Awarded]]</f>
        <v>U.S. Nonresident total</v>
      </c>
      <c r="C237" s="160" t="str">
        <f>Table11[[#This Row],[Growth Rate]]</f>
        <v/>
      </c>
    </row>
    <row r="238" spans="1:3" ht="14.25">
      <c r="A238" s="159">
        <f>Table11[[#This Row],[UNITID]]</f>
        <v>129756</v>
      </c>
      <c r="B238" s="133" t="str">
        <f>Table11[[#This Row],[Associate Degrees Awarded]]</f>
        <v>White total</v>
      </c>
      <c r="C238" s="160" t="str">
        <f>Table11[[#This Row],[Growth Rate]]</f>
        <v/>
      </c>
    </row>
    <row r="239" spans="1:3" ht="14.25">
      <c r="A239" s="159">
        <f>Table11[[#This Row],[UNITID]]</f>
        <v>129756</v>
      </c>
      <c r="B239" s="133" t="str">
        <f>Table11[[#This Row],[Associate Degrees Awarded]]</f>
        <v>Race/ethnicity unknown total</v>
      </c>
      <c r="C239" s="160" t="str">
        <f>Table11[[#This Row],[Growth Rate]]</f>
        <v/>
      </c>
    </row>
    <row r="240" spans="1:3" ht="14.25">
      <c r="A240" s="159">
        <f>Table11[[#This Row],[UNITID]]</f>
        <v>129808</v>
      </c>
      <c r="B240" s="133" t="str">
        <f>Table11[[#This Row],[Associate Degrees Awarded]]</f>
        <v>Grand total</v>
      </c>
      <c r="C240" s="160" t="str">
        <f>Table11[[#This Row],[Growth Rate]]</f>
        <v/>
      </c>
    </row>
    <row r="241" spans="1:3" ht="14.25">
      <c r="A241" s="159">
        <f>Table11[[#This Row],[UNITID]]</f>
        <v>129808</v>
      </c>
      <c r="B241" s="133" t="str">
        <f>Table11[[#This Row],[Associate Degrees Awarded]]</f>
        <v>Ages, under 18</v>
      </c>
      <c r="C241" s="160" t="str">
        <f>Table11[[#This Row],[Growth Rate]]</f>
        <v/>
      </c>
    </row>
    <row r="242" spans="1:3" ht="14.25">
      <c r="A242" s="159">
        <f>Table11[[#This Row],[UNITID]]</f>
        <v>129808</v>
      </c>
      <c r="B242" s="133" t="str">
        <f>Table11[[#This Row],[Associate Degrees Awarded]]</f>
        <v>Ages, 18-24</v>
      </c>
      <c r="C242" s="160" t="str">
        <f>Table11[[#This Row],[Growth Rate]]</f>
        <v/>
      </c>
    </row>
    <row r="243" spans="1:3" ht="14.25">
      <c r="A243" s="159">
        <f>Table11[[#This Row],[UNITID]]</f>
        <v>129808</v>
      </c>
      <c r="B243" s="133" t="str">
        <f>Table11[[#This Row],[Associate Degrees Awarded]]</f>
        <v>Ages, 25-39</v>
      </c>
      <c r="C243" s="160" t="str">
        <f>Table11[[#This Row],[Growth Rate]]</f>
        <v/>
      </c>
    </row>
    <row r="244" spans="1:3" ht="14.25">
      <c r="A244" s="159">
        <f>Table11[[#This Row],[UNITID]]</f>
        <v>129808</v>
      </c>
      <c r="B244" s="133" t="str">
        <f>Table11[[#This Row],[Associate Degrees Awarded]]</f>
        <v>Ages, 40 and above</v>
      </c>
      <c r="C244" s="160" t="str">
        <f>Table11[[#This Row],[Growth Rate]]</f>
        <v/>
      </c>
    </row>
    <row r="245" spans="1:3" ht="14.25">
      <c r="A245" s="159">
        <f>Table11[[#This Row],[UNITID]]</f>
        <v>129808</v>
      </c>
      <c r="B245" s="133" t="str">
        <f>Table11[[#This Row],[Associate Degrees Awarded]]</f>
        <v>Age unknown</v>
      </c>
      <c r="C245" s="160" t="str">
        <f>Table11[[#This Row],[Growth Rate]]</f>
        <v/>
      </c>
    </row>
    <row r="246" spans="1:3" ht="14.25">
      <c r="A246" s="159">
        <f>Table11[[#This Row],[UNITID]]</f>
        <v>129808</v>
      </c>
      <c r="B246" s="133" t="str">
        <f>Table11[[#This Row],[Associate Degrees Awarded]]</f>
        <v>Grand total men</v>
      </c>
      <c r="C246" s="160" t="str">
        <f>Table11[[#This Row],[Growth Rate]]</f>
        <v/>
      </c>
    </row>
    <row r="247" spans="1:3" ht="14.25">
      <c r="A247" s="159">
        <f>Table11[[#This Row],[UNITID]]</f>
        <v>129808</v>
      </c>
      <c r="B247" s="133" t="str">
        <f>Table11[[#This Row],[Associate Degrees Awarded]]</f>
        <v>Grand total women</v>
      </c>
      <c r="C247" s="160" t="str">
        <f>Table11[[#This Row],[Growth Rate]]</f>
        <v/>
      </c>
    </row>
    <row r="248" spans="1:3" ht="14.25">
      <c r="A248" s="159">
        <f>Table11[[#This Row],[UNITID]]</f>
        <v>129808</v>
      </c>
      <c r="B248" s="133" t="str">
        <f>Table11[[#This Row],[Associate Degrees Awarded]]</f>
        <v>Two or more races total</v>
      </c>
      <c r="C248" s="160" t="str">
        <f>Table11[[#This Row],[Growth Rate]]</f>
        <v/>
      </c>
    </row>
    <row r="249" spans="1:3" ht="14.25">
      <c r="A249" s="159">
        <f>Table11[[#This Row],[UNITID]]</f>
        <v>129808</v>
      </c>
      <c r="B249" s="133" t="str">
        <f>Table11[[#This Row],[Associate Degrees Awarded]]</f>
        <v>American Indian or Alaska Native total</v>
      </c>
      <c r="C249" s="160" t="str">
        <f>Table11[[#This Row],[Growth Rate]]</f>
        <v/>
      </c>
    </row>
    <row r="250" spans="1:3" ht="14.25">
      <c r="A250" s="159">
        <f>Table11[[#This Row],[UNITID]]</f>
        <v>129808</v>
      </c>
      <c r="B250" s="133" t="str">
        <f>Table11[[#This Row],[Associate Degrees Awarded]]</f>
        <v>Asian total</v>
      </c>
      <c r="C250" s="160" t="str">
        <f>Table11[[#This Row],[Growth Rate]]</f>
        <v/>
      </c>
    </row>
    <row r="251" spans="1:3" ht="14.25">
      <c r="A251" s="159">
        <f>Table11[[#This Row],[UNITID]]</f>
        <v>129808</v>
      </c>
      <c r="B251" s="133" t="str">
        <f>Table11[[#This Row],[Associate Degrees Awarded]]</f>
        <v>Black or African American total</v>
      </c>
      <c r="C251" s="160" t="str">
        <f>Table11[[#This Row],[Growth Rate]]</f>
        <v/>
      </c>
    </row>
    <row r="252" spans="1:3" ht="14.25">
      <c r="A252" s="159">
        <f>Table11[[#This Row],[UNITID]]</f>
        <v>129808</v>
      </c>
      <c r="B252" s="133" t="str">
        <f>Table11[[#This Row],[Associate Degrees Awarded]]</f>
        <v>Hispanic or Latino total</v>
      </c>
      <c r="C252" s="160" t="str">
        <f>Table11[[#This Row],[Growth Rate]]</f>
        <v/>
      </c>
    </row>
    <row r="253" spans="1:3" ht="14.25">
      <c r="A253" s="159">
        <f>Table11[[#This Row],[UNITID]]</f>
        <v>129808</v>
      </c>
      <c r="B253" s="133" t="str">
        <f>Table11[[#This Row],[Associate Degrees Awarded]]</f>
        <v>Native Hawaiian or Other Pacific Islander total</v>
      </c>
      <c r="C253" s="160" t="str">
        <f>Table11[[#This Row],[Growth Rate]]</f>
        <v/>
      </c>
    </row>
    <row r="254" spans="1:3" ht="14.25">
      <c r="A254" s="159">
        <f>Table11[[#This Row],[UNITID]]</f>
        <v>129808</v>
      </c>
      <c r="B254" s="133" t="str">
        <f>Table11[[#This Row],[Associate Degrees Awarded]]</f>
        <v>U.S. Nonresident total</v>
      </c>
      <c r="C254" s="160" t="str">
        <f>Table11[[#This Row],[Growth Rate]]</f>
        <v/>
      </c>
    </row>
    <row r="255" spans="1:3" ht="14.25">
      <c r="A255" s="159">
        <f>Table11[[#This Row],[UNITID]]</f>
        <v>129808</v>
      </c>
      <c r="B255" s="133" t="str">
        <f>Table11[[#This Row],[Associate Degrees Awarded]]</f>
        <v>White total</v>
      </c>
      <c r="C255" s="160" t="str">
        <f>Table11[[#This Row],[Growth Rate]]</f>
        <v/>
      </c>
    </row>
    <row r="256" spans="1:3" ht="14.25">
      <c r="A256" s="159">
        <f>Table11[[#This Row],[UNITID]]</f>
        <v>129808</v>
      </c>
      <c r="B256" s="133" t="str">
        <f>Table11[[#This Row],[Associate Degrees Awarded]]</f>
        <v>Race/ethnicity unknown total</v>
      </c>
      <c r="C256" s="160" t="str">
        <f>Table11[[#This Row],[Growth Rate]]</f>
        <v/>
      </c>
    </row>
    <row r="257" spans="1:3" ht="14.25">
      <c r="A257" s="159">
        <f>Table11[[#This Row],[UNITID]]</f>
        <v>130004</v>
      </c>
      <c r="B257" s="133" t="str">
        <f>Table11[[#This Row],[Associate Degrees Awarded]]</f>
        <v>Grand total</v>
      </c>
      <c r="C257" s="160" t="str">
        <f>Table11[[#This Row],[Growth Rate]]</f>
        <v/>
      </c>
    </row>
    <row r="258" spans="1:3" ht="14.25">
      <c r="A258" s="159">
        <f>Table11[[#This Row],[UNITID]]</f>
        <v>130004</v>
      </c>
      <c r="B258" s="133" t="str">
        <f>Table11[[#This Row],[Associate Degrees Awarded]]</f>
        <v>Ages, under 18</v>
      </c>
      <c r="C258" s="160" t="str">
        <f>Table11[[#This Row],[Growth Rate]]</f>
        <v/>
      </c>
    </row>
    <row r="259" spans="1:3" ht="14.25">
      <c r="A259" s="159">
        <f>Table11[[#This Row],[UNITID]]</f>
        <v>130004</v>
      </c>
      <c r="B259" s="133" t="str">
        <f>Table11[[#This Row],[Associate Degrees Awarded]]</f>
        <v>Ages, 18-24</v>
      </c>
      <c r="C259" s="160" t="str">
        <f>Table11[[#This Row],[Growth Rate]]</f>
        <v/>
      </c>
    </row>
    <row r="260" spans="1:3" ht="14.25">
      <c r="A260" s="159">
        <f>Table11[[#This Row],[UNITID]]</f>
        <v>130004</v>
      </c>
      <c r="B260" s="133" t="str">
        <f>Table11[[#This Row],[Associate Degrees Awarded]]</f>
        <v>Ages, 25-39</v>
      </c>
      <c r="C260" s="160" t="str">
        <f>Table11[[#This Row],[Growth Rate]]</f>
        <v/>
      </c>
    </row>
    <row r="261" spans="1:3" ht="14.25">
      <c r="A261" s="159">
        <f>Table11[[#This Row],[UNITID]]</f>
        <v>130004</v>
      </c>
      <c r="B261" s="133" t="str">
        <f>Table11[[#This Row],[Associate Degrees Awarded]]</f>
        <v>Ages, 40 and above</v>
      </c>
      <c r="C261" s="160" t="str">
        <f>Table11[[#This Row],[Growth Rate]]</f>
        <v/>
      </c>
    </row>
    <row r="262" spans="1:3" ht="14.25">
      <c r="A262" s="159">
        <f>Table11[[#This Row],[UNITID]]</f>
        <v>130004</v>
      </c>
      <c r="B262" s="133" t="str">
        <f>Table11[[#This Row],[Associate Degrees Awarded]]</f>
        <v>Age unknown</v>
      </c>
      <c r="C262" s="160" t="str">
        <f>Table11[[#This Row],[Growth Rate]]</f>
        <v/>
      </c>
    </row>
    <row r="263" spans="1:3" ht="14.25">
      <c r="A263" s="159">
        <f>Table11[[#This Row],[UNITID]]</f>
        <v>130004</v>
      </c>
      <c r="B263" s="133" t="str">
        <f>Table11[[#This Row],[Associate Degrees Awarded]]</f>
        <v>Grand total men</v>
      </c>
      <c r="C263" s="160" t="str">
        <f>Table11[[#This Row],[Growth Rate]]</f>
        <v/>
      </c>
    </row>
    <row r="264" spans="1:3" ht="14.25">
      <c r="A264" s="159">
        <f>Table11[[#This Row],[UNITID]]</f>
        <v>130004</v>
      </c>
      <c r="B264" s="133" t="str">
        <f>Table11[[#This Row],[Associate Degrees Awarded]]</f>
        <v>Grand total women</v>
      </c>
      <c r="C264" s="160" t="str">
        <f>Table11[[#This Row],[Growth Rate]]</f>
        <v/>
      </c>
    </row>
    <row r="265" spans="1:3" ht="14.25">
      <c r="A265" s="159">
        <f>Table11[[#This Row],[UNITID]]</f>
        <v>130004</v>
      </c>
      <c r="B265" s="133" t="str">
        <f>Table11[[#This Row],[Associate Degrees Awarded]]</f>
        <v>Two or more races total</v>
      </c>
      <c r="C265" s="160" t="str">
        <f>Table11[[#This Row],[Growth Rate]]</f>
        <v/>
      </c>
    </row>
    <row r="266" spans="1:3" ht="14.25">
      <c r="A266" s="159">
        <f>Table11[[#This Row],[UNITID]]</f>
        <v>130004</v>
      </c>
      <c r="B266" s="133" t="str">
        <f>Table11[[#This Row],[Associate Degrees Awarded]]</f>
        <v>American Indian or Alaska Native total</v>
      </c>
      <c r="C266" s="160" t="str">
        <f>Table11[[#This Row],[Growth Rate]]</f>
        <v/>
      </c>
    </row>
    <row r="267" spans="1:3" ht="14.25">
      <c r="A267" s="159">
        <f>Table11[[#This Row],[UNITID]]</f>
        <v>130004</v>
      </c>
      <c r="B267" s="133" t="str">
        <f>Table11[[#This Row],[Associate Degrees Awarded]]</f>
        <v>Asian total</v>
      </c>
      <c r="C267" s="160" t="str">
        <f>Table11[[#This Row],[Growth Rate]]</f>
        <v/>
      </c>
    </row>
    <row r="268" spans="1:3" ht="14.25">
      <c r="A268" s="159">
        <f>Table11[[#This Row],[UNITID]]</f>
        <v>130004</v>
      </c>
      <c r="B268" s="133" t="str">
        <f>Table11[[#This Row],[Associate Degrees Awarded]]</f>
        <v>Black or African American total</v>
      </c>
      <c r="C268" s="160" t="str">
        <f>Table11[[#This Row],[Growth Rate]]</f>
        <v/>
      </c>
    </row>
    <row r="269" spans="1:3" ht="14.25">
      <c r="A269" s="159">
        <f>Table11[[#This Row],[UNITID]]</f>
        <v>130004</v>
      </c>
      <c r="B269" s="133" t="str">
        <f>Table11[[#This Row],[Associate Degrees Awarded]]</f>
        <v>Hispanic or Latino total</v>
      </c>
      <c r="C269" s="160" t="str">
        <f>Table11[[#This Row],[Growth Rate]]</f>
        <v/>
      </c>
    </row>
    <row r="270" spans="1:3" ht="14.25">
      <c r="A270" s="159">
        <f>Table11[[#This Row],[UNITID]]</f>
        <v>130004</v>
      </c>
      <c r="B270" s="133" t="str">
        <f>Table11[[#This Row],[Associate Degrees Awarded]]</f>
        <v>Native Hawaiian or Other Pacific Islander total</v>
      </c>
      <c r="C270" s="160" t="str">
        <f>Table11[[#This Row],[Growth Rate]]</f>
        <v/>
      </c>
    </row>
    <row r="271" spans="1:3" ht="14.25">
      <c r="A271" s="159">
        <f>Table11[[#This Row],[UNITID]]</f>
        <v>130004</v>
      </c>
      <c r="B271" s="133" t="str">
        <f>Table11[[#This Row],[Associate Degrees Awarded]]</f>
        <v>U.S. Nonresident total</v>
      </c>
      <c r="C271" s="160" t="str">
        <f>Table11[[#This Row],[Growth Rate]]</f>
        <v/>
      </c>
    </row>
    <row r="272" spans="1:3" ht="14.25">
      <c r="A272" s="159">
        <f>Table11[[#This Row],[UNITID]]</f>
        <v>130004</v>
      </c>
      <c r="B272" s="133" t="str">
        <f>Table11[[#This Row],[Associate Degrees Awarded]]</f>
        <v>White total</v>
      </c>
      <c r="C272" s="160" t="str">
        <f>Table11[[#This Row],[Growth Rate]]</f>
        <v/>
      </c>
    </row>
    <row r="273" spans="1:3" ht="14.25">
      <c r="A273" s="159">
        <f>Table11[[#This Row],[UNITID]]</f>
        <v>130004</v>
      </c>
      <c r="B273" s="133" t="str">
        <f>Table11[[#This Row],[Associate Degrees Awarded]]</f>
        <v>Race/ethnicity unknown total</v>
      </c>
      <c r="C273" s="160" t="str">
        <f>Table11[[#This Row],[Growth Rate]]</f>
        <v/>
      </c>
    </row>
    <row r="274" spans="1:3" ht="14.25">
      <c r="A274" s="159">
        <f>Table11[[#This Row],[UNITID]]</f>
        <v>130040</v>
      </c>
      <c r="B274" s="133" t="str">
        <f>Table11[[#This Row],[Associate Degrees Awarded]]</f>
        <v>Grand total</v>
      </c>
      <c r="C274" s="160" t="str">
        <f>Table11[[#This Row],[Growth Rate]]</f>
        <v/>
      </c>
    </row>
    <row r="275" spans="1:3" ht="14.25">
      <c r="A275" s="159">
        <f>Table11[[#This Row],[UNITID]]</f>
        <v>130040</v>
      </c>
      <c r="B275" s="133" t="str">
        <f>Table11[[#This Row],[Associate Degrees Awarded]]</f>
        <v>Ages, under 18</v>
      </c>
      <c r="C275" s="160" t="str">
        <f>Table11[[#This Row],[Growth Rate]]</f>
        <v/>
      </c>
    </row>
    <row r="276" spans="1:3" ht="14.25">
      <c r="A276" s="159">
        <f>Table11[[#This Row],[UNITID]]</f>
        <v>130040</v>
      </c>
      <c r="B276" s="133" t="str">
        <f>Table11[[#This Row],[Associate Degrees Awarded]]</f>
        <v>Ages, 18-24</v>
      </c>
      <c r="C276" s="160" t="str">
        <f>Table11[[#This Row],[Growth Rate]]</f>
        <v/>
      </c>
    </row>
    <row r="277" spans="1:3" ht="14.25">
      <c r="A277" s="159">
        <f>Table11[[#This Row],[UNITID]]</f>
        <v>130040</v>
      </c>
      <c r="B277" s="133" t="str">
        <f>Table11[[#This Row],[Associate Degrees Awarded]]</f>
        <v>Ages, 25-39</v>
      </c>
      <c r="C277" s="160" t="str">
        <f>Table11[[#This Row],[Growth Rate]]</f>
        <v/>
      </c>
    </row>
    <row r="278" spans="1:3" ht="14.25">
      <c r="A278" s="159">
        <f>Table11[[#This Row],[UNITID]]</f>
        <v>130040</v>
      </c>
      <c r="B278" s="133" t="str">
        <f>Table11[[#This Row],[Associate Degrees Awarded]]</f>
        <v>Ages, 40 and above</v>
      </c>
      <c r="C278" s="160" t="str">
        <f>Table11[[#This Row],[Growth Rate]]</f>
        <v/>
      </c>
    </row>
    <row r="279" spans="1:3" ht="14.25">
      <c r="A279" s="159">
        <f>Table11[[#This Row],[UNITID]]</f>
        <v>130040</v>
      </c>
      <c r="B279" s="133" t="str">
        <f>Table11[[#This Row],[Associate Degrees Awarded]]</f>
        <v>Age unknown</v>
      </c>
      <c r="C279" s="160" t="str">
        <f>Table11[[#This Row],[Growth Rate]]</f>
        <v/>
      </c>
    </row>
    <row r="280" spans="1:3" ht="14.25">
      <c r="A280" s="159">
        <f>Table11[[#This Row],[UNITID]]</f>
        <v>130040</v>
      </c>
      <c r="B280" s="133" t="str">
        <f>Table11[[#This Row],[Associate Degrees Awarded]]</f>
        <v>Grand total men</v>
      </c>
      <c r="C280" s="160" t="str">
        <f>Table11[[#This Row],[Growth Rate]]</f>
        <v/>
      </c>
    </row>
    <row r="281" spans="1:3" ht="14.25">
      <c r="A281" s="159">
        <f>Table11[[#This Row],[UNITID]]</f>
        <v>130040</v>
      </c>
      <c r="B281" s="133" t="str">
        <f>Table11[[#This Row],[Associate Degrees Awarded]]</f>
        <v>Grand total women</v>
      </c>
      <c r="C281" s="160" t="str">
        <f>Table11[[#This Row],[Growth Rate]]</f>
        <v/>
      </c>
    </row>
    <row r="282" spans="1:3" ht="14.25">
      <c r="A282" s="159">
        <f>Table11[[#This Row],[UNITID]]</f>
        <v>130040</v>
      </c>
      <c r="B282" s="133" t="str">
        <f>Table11[[#This Row],[Associate Degrees Awarded]]</f>
        <v>Two or more races total</v>
      </c>
      <c r="C282" s="160" t="str">
        <f>Table11[[#This Row],[Growth Rate]]</f>
        <v/>
      </c>
    </row>
    <row r="283" spans="1:3" ht="14.25">
      <c r="A283" s="159">
        <f>Table11[[#This Row],[UNITID]]</f>
        <v>130040</v>
      </c>
      <c r="B283" s="133" t="str">
        <f>Table11[[#This Row],[Associate Degrees Awarded]]</f>
        <v>American Indian or Alaska Native total</v>
      </c>
      <c r="C283" s="160" t="str">
        <f>Table11[[#This Row],[Growth Rate]]</f>
        <v/>
      </c>
    </row>
    <row r="284" spans="1:3" ht="14.25">
      <c r="A284" s="159">
        <f>Table11[[#This Row],[UNITID]]</f>
        <v>130040</v>
      </c>
      <c r="B284" s="133" t="str">
        <f>Table11[[#This Row],[Associate Degrees Awarded]]</f>
        <v>Asian total</v>
      </c>
      <c r="C284" s="160" t="str">
        <f>Table11[[#This Row],[Growth Rate]]</f>
        <v/>
      </c>
    </row>
    <row r="285" spans="1:3" ht="14.25">
      <c r="A285" s="159">
        <f>Table11[[#This Row],[UNITID]]</f>
        <v>130040</v>
      </c>
      <c r="B285" s="133" t="str">
        <f>Table11[[#This Row],[Associate Degrees Awarded]]</f>
        <v>Black or African American total</v>
      </c>
      <c r="C285" s="160" t="str">
        <f>Table11[[#This Row],[Growth Rate]]</f>
        <v/>
      </c>
    </row>
    <row r="286" spans="1:3" ht="14.25">
      <c r="A286" s="159">
        <f>Table11[[#This Row],[UNITID]]</f>
        <v>130040</v>
      </c>
      <c r="B286" s="133" t="str">
        <f>Table11[[#This Row],[Associate Degrees Awarded]]</f>
        <v>Hispanic or Latino total</v>
      </c>
      <c r="C286" s="160" t="str">
        <f>Table11[[#This Row],[Growth Rate]]</f>
        <v/>
      </c>
    </row>
    <row r="287" spans="1:3" ht="14.25">
      <c r="A287" s="159">
        <f>Table11[[#This Row],[UNITID]]</f>
        <v>130040</v>
      </c>
      <c r="B287" s="133" t="str">
        <f>Table11[[#This Row],[Associate Degrees Awarded]]</f>
        <v>Native Hawaiian or Other Pacific Islander total</v>
      </c>
      <c r="C287" s="160" t="str">
        <f>Table11[[#This Row],[Growth Rate]]</f>
        <v/>
      </c>
    </row>
    <row r="288" spans="1:3" ht="14.25">
      <c r="A288" s="159">
        <f>Table11[[#This Row],[UNITID]]</f>
        <v>130040</v>
      </c>
      <c r="B288" s="133" t="str">
        <f>Table11[[#This Row],[Associate Degrees Awarded]]</f>
        <v>U.S. Nonresident total</v>
      </c>
      <c r="C288" s="160" t="str">
        <f>Table11[[#This Row],[Growth Rate]]</f>
        <v/>
      </c>
    </row>
    <row r="289" spans="1:3" ht="14.25">
      <c r="A289" s="159">
        <f>Table11[[#This Row],[UNITID]]</f>
        <v>130040</v>
      </c>
      <c r="B289" s="133" t="str">
        <f>Table11[[#This Row],[Associate Degrees Awarded]]</f>
        <v>White total</v>
      </c>
      <c r="C289" s="160" t="str">
        <f>Table11[[#This Row],[Growth Rate]]</f>
        <v/>
      </c>
    </row>
    <row r="290" spans="1:3" ht="14.25">
      <c r="A290" s="159">
        <f>Table11[[#This Row],[UNITID]]</f>
        <v>130040</v>
      </c>
      <c r="B290" s="133" t="str">
        <f>Table11[[#This Row],[Associate Degrees Awarded]]</f>
        <v>Race/ethnicity unknown total</v>
      </c>
      <c r="C290" s="160" t="str">
        <f>Table11[[#This Row],[Growth Rate]]</f>
        <v/>
      </c>
    </row>
    <row r="291" spans="1:3" ht="14.25">
      <c r="A291" s="159">
        <f>Table11[[#This Row],[UNITID]]</f>
        <v>130217</v>
      </c>
      <c r="B291" s="133" t="str">
        <f>Table11[[#This Row],[Associate Degrees Awarded]]</f>
        <v>Grand total</v>
      </c>
      <c r="C291" s="160" t="str">
        <f>Table11[[#This Row],[Growth Rate]]</f>
        <v/>
      </c>
    </row>
    <row r="292" spans="1:3" ht="14.25">
      <c r="A292" s="159">
        <f>Table11[[#This Row],[UNITID]]</f>
        <v>130217</v>
      </c>
      <c r="B292" s="133" t="str">
        <f>Table11[[#This Row],[Associate Degrees Awarded]]</f>
        <v>Ages, under 18</v>
      </c>
      <c r="C292" s="160" t="str">
        <f>Table11[[#This Row],[Growth Rate]]</f>
        <v/>
      </c>
    </row>
    <row r="293" spans="1:3" ht="14.25">
      <c r="A293" s="159">
        <f>Table11[[#This Row],[UNITID]]</f>
        <v>130217</v>
      </c>
      <c r="B293" s="133" t="str">
        <f>Table11[[#This Row],[Associate Degrees Awarded]]</f>
        <v>Ages, 18-24</v>
      </c>
      <c r="C293" s="160" t="str">
        <f>Table11[[#This Row],[Growth Rate]]</f>
        <v/>
      </c>
    </row>
    <row r="294" spans="1:3" ht="14.25">
      <c r="A294" s="159">
        <f>Table11[[#This Row],[UNITID]]</f>
        <v>130217</v>
      </c>
      <c r="B294" s="133" t="str">
        <f>Table11[[#This Row],[Associate Degrees Awarded]]</f>
        <v>Ages, 25-39</v>
      </c>
      <c r="C294" s="160" t="str">
        <f>Table11[[#This Row],[Growth Rate]]</f>
        <v/>
      </c>
    </row>
    <row r="295" spans="1:3" ht="14.25">
      <c r="A295" s="159">
        <f>Table11[[#This Row],[UNITID]]</f>
        <v>130217</v>
      </c>
      <c r="B295" s="133" t="str">
        <f>Table11[[#This Row],[Associate Degrees Awarded]]</f>
        <v>Ages, 40 and above</v>
      </c>
      <c r="C295" s="160" t="str">
        <f>Table11[[#This Row],[Growth Rate]]</f>
        <v/>
      </c>
    </row>
    <row r="296" spans="1:3" ht="14.25">
      <c r="A296" s="159">
        <f>Table11[[#This Row],[UNITID]]</f>
        <v>130217</v>
      </c>
      <c r="B296" s="133" t="str">
        <f>Table11[[#This Row],[Associate Degrees Awarded]]</f>
        <v>Age unknown</v>
      </c>
      <c r="C296" s="160" t="str">
        <f>Table11[[#This Row],[Growth Rate]]</f>
        <v/>
      </c>
    </row>
    <row r="297" spans="1:3" ht="14.25">
      <c r="A297" s="159">
        <f>Table11[[#This Row],[UNITID]]</f>
        <v>130217</v>
      </c>
      <c r="B297" s="133" t="str">
        <f>Table11[[#This Row],[Associate Degrees Awarded]]</f>
        <v>Grand total men</v>
      </c>
      <c r="C297" s="160" t="str">
        <f>Table11[[#This Row],[Growth Rate]]</f>
        <v/>
      </c>
    </row>
    <row r="298" spans="1:3" ht="14.25">
      <c r="A298" s="159">
        <f>Table11[[#This Row],[UNITID]]</f>
        <v>130217</v>
      </c>
      <c r="B298" s="133" t="str">
        <f>Table11[[#This Row],[Associate Degrees Awarded]]</f>
        <v>Grand total women</v>
      </c>
      <c r="C298" s="160" t="str">
        <f>Table11[[#This Row],[Growth Rate]]</f>
        <v/>
      </c>
    </row>
    <row r="299" spans="1:3" ht="14.25">
      <c r="A299" s="159">
        <f>Table11[[#This Row],[UNITID]]</f>
        <v>130217</v>
      </c>
      <c r="B299" s="133" t="str">
        <f>Table11[[#This Row],[Associate Degrees Awarded]]</f>
        <v>Two or more races total</v>
      </c>
      <c r="C299" s="160" t="str">
        <f>Table11[[#This Row],[Growth Rate]]</f>
        <v/>
      </c>
    </row>
    <row r="300" spans="1:3" ht="14.25">
      <c r="A300" s="159">
        <f>Table11[[#This Row],[UNITID]]</f>
        <v>130217</v>
      </c>
      <c r="B300" s="133" t="str">
        <f>Table11[[#This Row],[Associate Degrees Awarded]]</f>
        <v>American Indian or Alaska Native total</v>
      </c>
      <c r="C300" s="160" t="str">
        <f>Table11[[#This Row],[Growth Rate]]</f>
        <v/>
      </c>
    </row>
    <row r="301" spans="1:3" ht="14.25">
      <c r="A301" s="159">
        <f>Table11[[#This Row],[UNITID]]</f>
        <v>130217</v>
      </c>
      <c r="B301" s="133" t="str">
        <f>Table11[[#This Row],[Associate Degrees Awarded]]</f>
        <v>Asian total</v>
      </c>
      <c r="C301" s="160" t="str">
        <f>Table11[[#This Row],[Growth Rate]]</f>
        <v/>
      </c>
    </row>
    <row r="302" spans="1:3" ht="14.25">
      <c r="A302" s="159">
        <f>Table11[[#This Row],[UNITID]]</f>
        <v>130217</v>
      </c>
      <c r="B302" s="133" t="str">
        <f>Table11[[#This Row],[Associate Degrees Awarded]]</f>
        <v>Black or African American total</v>
      </c>
      <c r="C302" s="160" t="str">
        <f>Table11[[#This Row],[Growth Rate]]</f>
        <v/>
      </c>
    </row>
    <row r="303" spans="1:3" ht="14.25">
      <c r="A303" s="159">
        <f>Table11[[#This Row],[UNITID]]</f>
        <v>130217</v>
      </c>
      <c r="B303" s="133" t="str">
        <f>Table11[[#This Row],[Associate Degrees Awarded]]</f>
        <v>Hispanic or Latino total</v>
      </c>
      <c r="C303" s="160" t="str">
        <f>Table11[[#This Row],[Growth Rate]]</f>
        <v/>
      </c>
    </row>
    <row r="304" spans="1:3" ht="14.25">
      <c r="A304" s="159">
        <f>Table11[[#This Row],[UNITID]]</f>
        <v>130217</v>
      </c>
      <c r="B304" s="133" t="str">
        <f>Table11[[#This Row],[Associate Degrees Awarded]]</f>
        <v>Native Hawaiian or Other Pacific Islander total</v>
      </c>
      <c r="C304" s="160" t="str">
        <f>Table11[[#This Row],[Growth Rate]]</f>
        <v/>
      </c>
    </row>
    <row r="305" spans="1:3" ht="14.25">
      <c r="A305" s="159">
        <f>Table11[[#This Row],[UNITID]]</f>
        <v>130217</v>
      </c>
      <c r="B305" s="133" t="str">
        <f>Table11[[#This Row],[Associate Degrees Awarded]]</f>
        <v>U.S. Nonresident total</v>
      </c>
      <c r="C305" s="160" t="str">
        <f>Table11[[#This Row],[Growth Rate]]</f>
        <v/>
      </c>
    </row>
    <row r="306" spans="1:3" ht="14.25">
      <c r="A306" s="159">
        <f>Table11[[#This Row],[UNITID]]</f>
        <v>130217</v>
      </c>
      <c r="B306" s="133" t="str">
        <f>Table11[[#This Row],[Associate Degrees Awarded]]</f>
        <v>White total</v>
      </c>
      <c r="C306" s="160" t="str">
        <f>Table11[[#This Row],[Growth Rate]]</f>
        <v/>
      </c>
    </row>
    <row r="307" spans="1:3" ht="14.25">
      <c r="A307" s="159">
        <f>Table11[[#This Row],[UNITID]]</f>
        <v>130217</v>
      </c>
      <c r="B307" s="133" t="str">
        <f>Table11[[#This Row],[Associate Degrees Awarded]]</f>
        <v>Race/ethnicity unknown total</v>
      </c>
      <c r="C307" s="160" t="str">
        <f>Table11[[#This Row],[Growth Rate]]</f>
        <v/>
      </c>
    </row>
    <row r="308" spans="1:3" ht="14.25">
      <c r="A308" s="159">
        <f>Table11[[#This Row],[UNITID]]</f>
        <v>130396</v>
      </c>
      <c r="B308" s="133" t="str">
        <f>Table11[[#This Row],[Associate Degrees Awarded]]</f>
        <v>Grand total</v>
      </c>
      <c r="C308" s="160" t="str">
        <f>Table11[[#This Row],[Growth Rate]]</f>
        <v/>
      </c>
    </row>
    <row r="309" spans="1:3" ht="14.25">
      <c r="A309" s="159">
        <f>Table11[[#This Row],[UNITID]]</f>
        <v>130396</v>
      </c>
      <c r="B309" s="133" t="str">
        <f>Table11[[#This Row],[Associate Degrees Awarded]]</f>
        <v>Ages, under 18</v>
      </c>
      <c r="C309" s="160" t="str">
        <f>Table11[[#This Row],[Growth Rate]]</f>
        <v/>
      </c>
    </row>
    <row r="310" spans="1:3" ht="14.25">
      <c r="A310" s="159">
        <f>Table11[[#This Row],[UNITID]]</f>
        <v>130396</v>
      </c>
      <c r="B310" s="133" t="str">
        <f>Table11[[#This Row],[Associate Degrees Awarded]]</f>
        <v>Ages, 18-24</v>
      </c>
      <c r="C310" s="160" t="str">
        <f>Table11[[#This Row],[Growth Rate]]</f>
        <v/>
      </c>
    </row>
    <row r="311" spans="1:3" ht="14.25">
      <c r="A311" s="159">
        <f>Table11[[#This Row],[UNITID]]</f>
        <v>130396</v>
      </c>
      <c r="B311" s="133" t="str">
        <f>Table11[[#This Row],[Associate Degrees Awarded]]</f>
        <v>Ages, 25-39</v>
      </c>
      <c r="C311" s="160" t="str">
        <f>Table11[[#This Row],[Growth Rate]]</f>
        <v/>
      </c>
    </row>
    <row r="312" spans="1:3" ht="14.25">
      <c r="A312" s="159">
        <f>Table11[[#This Row],[UNITID]]</f>
        <v>130396</v>
      </c>
      <c r="B312" s="133" t="str">
        <f>Table11[[#This Row],[Associate Degrees Awarded]]</f>
        <v>Ages, 40 and above</v>
      </c>
      <c r="C312" s="160" t="str">
        <f>Table11[[#This Row],[Growth Rate]]</f>
        <v/>
      </c>
    </row>
    <row r="313" spans="1:3" ht="14.25">
      <c r="A313" s="159">
        <f>Table11[[#This Row],[UNITID]]</f>
        <v>130396</v>
      </c>
      <c r="B313" s="133" t="str">
        <f>Table11[[#This Row],[Associate Degrees Awarded]]</f>
        <v>Age unknown</v>
      </c>
      <c r="C313" s="160" t="str">
        <f>Table11[[#This Row],[Growth Rate]]</f>
        <v/>
      </c>
    </row>
    <row r="314" spans="1:3" ht="14.25">
      <c r="A314" s="159">
        <f>Table11[[#This Row],[UNITID]]</f>
        <v>130396</v>
      </c>
      <c r="B314" s="133" t="str">
        <f>Table11[[#This Row],[Associate Degrees Awarded]]</f>
        <v>Grand total men</v>
      </c>
      <c r="C314" s="160" t="str">
        <f>Table11[[#This Row],[Growth Rate]]</f>
        <v/>
      </c>
    </row>
    <row r="315" spans="1:3" ht="14.25">
      <c r="A315" s="159">
        <f>Table11[[#This Row],[UNITID]]</f>
        <v>130396</v>
      </c>
      <c r="B315" s="133" t="str">
        <f>Table11[[#This Row],[Associate Degrees Awarded]]</f>
        <v>Grand total women</v>
      </c>
      <c r="C315" s="160" t="str">
        <f>Table11[[#This Row],[Growth Rate]]</f>
        <v/>
      </c>
    </row>
    <row r="316" spans="1:3" ht="14.25">
      <c r="A316" s="159">
        <f>Table11[[#This Row],[UNITID]]</f>
        <v>130396</v>
      </c>
      <c r="B316" s="133" t="str">
        <f>Table11[[#This Row],[Associate Degrees Awarded]]</f>
        <v>Two or more races total</v>
      </c>
      <c r="C316" s="160" t="str">
        <f>Table11[[#This Row],[Growth Rate]]</f>
        <v/>
      </c>
    </row>
    <row r="317" spans="1:3" ht="14.25">
      <c r="A317" s="159">
        <f>Table11[[#This Row],[UNITID]]</f>
        <v>130396</v>
      </c>
      <c r="B317" s="133" t="str">
        <f>Table11[[#This Row],[Associate Degrees Awarded]]</f>
        <v>American Indian or Alaska Native total</v>
      </c>
      <c r="C317" s="160" t="str">
        <f>Table11[[#This Row],[Growth Rate]]</f>
        <v/>
      </c>
    </row>
    <row r="318" spans="1:3" ht="14.25">
      <c r="A318" s="159">
        <f>Table11[[#This Row],[UNITID]]</f>
        <v>130396</v>
      </c>
      <c r="B318" s="133" t="str">
        <f>Table11[[#This Row],[Associate Degrees Awarded]]</f>
        <v>Asian total</v>
      </c>
      <c r="C318" s="160" t="str">
        <f>Table11[[#This Row],[Growth Rate]]</f>
        <v/>
      </c>
    </row>
    <row r="319" spans="1:3" ht="14.25">
      <c r="A319" s="159">
        <f>Table11[[#This Row],[UNITID]]</f>
        <v>130396</v>
      </c>
      <c r="B319" s="133" t="str">
        <f>Table11[[#This Row],[Associate Degrees Awarded]]</f>
        <v>Black or African American total</v>
      </c>
      <c r="C319" s="160" t="str">
        <f>Table11[[#This Row],[Growth Rate]]</f>
        <v/>
      </c>
    </row>
    <row r="320" spans="1:3" ht="14.25">
      <c r="A320" s="159">
        <f>Table11[[#This Row],[UNITID]]</f>
        <v>130396</v>
      </c>
      <c r="B320" s="133" t="str">
        <f>Table11[[#This Row],[Associate Degrees Awarded]]</f>
        <v>Hispanic or Latino total</v>
      </c>
      <c r="C320" s="160" t="str">
        <f>Table11[[#This Row],[Growth Rate]]</f>
        <v/>
      </c>
    </row>
    <row r="321" spans="1:3" ht="14.25">
      <c r="A321" s="159">
        <f>Table11[[#This Row],[UNITID]]</f>
        <v>130396</v>
      </c>
      <c r="B321" s="133" t="str">
        <f>Table11[[#This Row],[Associate Degrees Awarded]]</f>
        <v>Native Hawaiian or Other Pacific Islander total</v>
      </c>
      <c r="C321" s="160" t="str">
        <f>Table11[[#This Row],[Growth Rate]]</f>
        <v/>
      </c>
    </row>
    <row r="322" spans="1:3" ht="14.25">
      <c r="A322" s="159">
        <f>Table11[[#This Row],[UNITID]]</f>
        <v>130396</v>
      </c>
      <c r="B322" s="133" t="str">
        <f>Table11[[#This Row],[Associate Degrees Awarded]]</f>
        <v>U.S. Nonresident total</v>
      </c>
      <c r="C322" s="160" t="str">
        <f>Table11[[#This Row],[Growth Rate]]</f>
        <v/>
      </c>
    </row>
    <row r="323" spans="1:3" ht="14.25">
      <c r="A323" s="159">
        <f>Table11[[#This Row],[UNITID]]</f>
        <v>130396</v>
      </c>
      <c r="B323" s="133" t="str">
        <f>Table11[[#This Row],[Associate Degrees Awarded]]</f>
        <v>White total</v>
      </c>
      <c r="C323" s="160" t="str">
        <f>Table11[[#This Row],[Growth Rate]]</f>
        <v/>
      </c>
    </row>
    <row r="324" spans="1:3" ht="14.25">
      <c r="A324" s="159">
        <f>Table11[[#This Row],[UNITID]]</f>
        <v>130396</v>
      </c>
      <c r="B324" s="133" t="str">
        <f>Table11[[#This Row],[Associate Degrees Awarded]]</f>
        <v>Race/ethnicity unknown total</v>
      </c>
      <c r="C324" s="160" t="str">
        <f>Table11[[#This Row],[Growth Rate]]</f>
        <v/>
      </c>
    </row>
    <row r="325" spans="1:3" ht="14.25">
      <c r="A325" s="159">
        <f>Table11[[#This Row],[UNITID]]</f>
        <v>130606</v>
      </c>
      <c r="B325" s="133" t="str">
        <f>Table11[[#This Row],[Associate Degrees Awarded]]</f>
        <v>Grand total</v>
      </c>
      <c r="C325" s="160" t="str">
        <f>Table11[[#This Row],[Growth Rate]]</f>
        <v/>
      </c>
    </row>
    <row r="326" spans="1:3" ht="14.25">
      <c r="A326" s="159">
        <f>Table11[[#This Row],[UNITID]]</f>
        <v>130606</v>
      </c>
      <c r="B326" s="133" t="str">
        <f>Table11[[#This Row],[Associate Degrees Awarded]]</f>
        <v>Ages, under 18</v>
      </c>
      <c r="C326" s="160" t="str">
        <f>Table11[[#This Row],[Growth Rate]]</f>
        <v/>
      </c>
    </row>
    <row r="327" spans="1:3" ht="14.25">
      <c r="A327" s="159">
        <f>Table11[[#This Row],[UNITID]]</f>
        <v>130606</v>
      </c>
      <c r="B327" s="133" t="str">
        <f>Table11[[#This Row],[Associate Degrees Awarded]]</f>
        <v>Ages, 18-24</v>
      </c>
      <c r="C327" s="160" t="str">
        <f>Table11[[#This Row],[Growth Rate]]</f>
        <v/>
      </c>
    </row>
    <row r="328" spans="1:3" ht="14.25">
      <c r="A328" s="159">
        <f>Table11[[#This Row],[UNITID]]</f>
        <v>130606</v>
      </c>
      <c r="B328" s="133" t="str">
        <f>Table11[[#This Row],[Associate Degrees Awarded]]</f>
        <v>Ages, 25-39</v>
      </c>
      <c r="C328" s="160" t="str">
        <f>Table11[[#This Row],[Growth Rate]]</f>
        <v/>
      </c>
    </row>
    <row r="329" spans="1:3" ht="14.25">
      <c r="A329" s="159">
        <f>Table11[[#This Row],[UNITID]]</f>
        <v>130606</v>
      </c>
      <c r="B329" s="133" t="str">
        <f>Table11[[#This Row],[Associate Degrees Awarded]]</f>
        <v>Ages, 40 and above</v>
      </c>
      <c r="C329" s="160" t="str">
        <f>Table11[[#This Row],[Growth Rate]]</f>
        <v/>
      </c>
    </row>
    <row r="330" spans="1:3" ht="14.25">
      <c r="A330" s="159">
        <f>Table11[[#This Row],[UNITID]]</f>
        <v>130606</v>
      </c>
      <c r="B330" s="133" t="str">
        <f>Table11[[#This Row],[Associate Degrees Awarded]]</f>
        <v>Age unknown</v>
      </c>
      <c r="C330" s="160" t="str">
        <f>Table11[[#This Row],[Growth Rate]]</f>
        <v/>
      </c>
    </row>
    <row r="331" spans="1:3" ht="14.25">
      <c r="A331" s="159">
        <f>Table11[[#This Row],[UNITID]]</f>
        <v>130606</v>
      </c>
      <c r="B331" s="133" t="str">
        <f>Table11[[#This Row],[Associate Degrees Awarded]]</f>
        <v>Grand total men</v>
      </c>
      <c r="C331" s="160" t="str">
        <f>Table11[[#This Row],[Growth Rate]]</f>
        <v/>
      </c>
    </row>
    <row r="332" spans="1:3" ht="14.25">
      <c r="A332" s="159">
        <f>Table11[[#This Row],[UNITID]]</f>
        <v>130606</v>
      </c>
      <c r="B332" s="133" t="str">
        <f>Table11[[#This Row],[Associate Degrees Awarded]]</f>
        <v>Grand total women</v>
      </c>
      <c r="C332" s="160" t="str">
        <f>Table11[[#This Row],[Growth Rate]]</f>
        <v/>
      </c>
    </row>
    <row r="333" spans="1:3" ht="14.25">
      <c r="A333" s="159">
        <f>Table11[[#This Row],[UNITID]]</f>
        <v>130606</v>
      </c>
      <c r="B333" s="133" t="str">
        <f>Table11[[#This Row],[Associate Degrees Awarded]]</f>
        <v>Two or more races total</v>
      </c>
      <c r="C333" s="160" t="str">
        <f>Table11[[#This Row],[Growth Rate]]</f>
        <v/>
      </c>
    </row>
    <row r="334" spans="1:3" ht="14.25">
      <c r="A334" s="159">
        <f>Table11[[#This Row],[UNITID]]</f>
        <v>130606</v>
      </c>
      <c r="B334" s="133" t="str">
        <f>Table11[[#This Row],[Associate Degrees Awarded]]</f>
        <v>American Indian or Alaska Native total</v>
      </c>
      <c r="C334" s="160" t="str">
        <f>Table11[[#This Row],[Growth Rate]]</f>
        <v/>
      </c>
    </row>
    <row r="335" spans="1:3" ht="14.25">
      <c r="A335" s="159">
        <f>Table11[[#This Row],[UNITID]]</f>
        <v>130606</v>
      </c>
      <c r="B335" s="133" t="str">
        <f>Table11[[#This Row],[Associate Degrees Awarded]]</f>
        <v>Asian total</v>
      </c>
      <c r="C335" s="160" t="str">
        <f>Table11[[#This Row],[Growth Rate]]</f>
        <v/>
      </c>
    </row>
    <row r="336" spans="1:3" ht="14.25">
      <c r="A336" s="159">
        <f>Table11[[#This Row],[UNITID]]</f>
        <v>130606</v>
      </c>
      <c r="B336" s="133" t="str">
        <f>Table11[[#This Row],[Associate Degrees Awarded]]</f>
        <v>Black or African American total</v>
      </c>
      <c r="C336" s="160" t="str">
        <f>Table11[[#This Row],[Growth Rate]]</f>
        <v/>
      </c>
    </row>
    <row r="337" spans="1:3" ht="14.25">
      <c r="A337" s="159">
        <f>Table11[[#This Row],[UNITID]]</f>
        <v>130606</v>
      </c>
      <c r="B337" s="133" t="str">
        <f>Table11[[#This Row],[Associate Degrees Awarded]]</f>
        <v>Hispanic or Latino total</v>
      </c>
      <c r="C337" s="160" t="str">
        <f>Table11[[#This Row],[Growth Rate]]</f>
        <v/>
      </c>
    </row>
    <row r="338" spans="1:3" ht="14.25">
      <c r="A338" s="159">
        <f>Table11[[#This Row],[UNITID]]</f>
        <v>130606</v>
      </c>
      <c r="B338" s="133" t="str">
        <f>Table11[[#This Row],[Associate Degrees Awarded]]</f>
        <v>Native Hawaiian or Other Pacific Islander total</v>
      </c>
      <c r="C338" s="160" t="str">
        <f>Table11[[#This Row],[Growth Rate]]</f>
        <v/>
      </c>
    </row>
    <row r="339" spans="1:3" ht="14.25">
      <c r="A339" s="159">
        <f>Table11[[#This Row],[UNITID]]</f>
        <v>130606</v>
      </c>
      <c r="B339" s="133" t="str">
        <f>Table11[[#This Row],[Associate Degrees Awarded]]</f>
        <v>U.S. Nonresident total</v>
      </c>
      <c r="C339" s="160" t="str">
        <f>Table11[[#This Row],[Growth Rate]]</f>
        <v/>
      </c>
    </row>
    <row r="340" spans="1:3" ht="14.25">
      <c r="A340" s="159">
        <f>Table11[[#This Row],[UNITID]]</f>
        <v>130606</v>
      </c>
      <c r="B340" s="133" t="str">
        <f>Table11[[#This Row],[Associate Degrees Awarded]]</f>
        <v>White total</v>
      </c>
      <c r="C340" s="160" t="str">
        <f>Table11[[#This Row],[Growth Rate]]</f>
        <v/>
      </c>
    </row>
    <row r="341" spans="1:3" ht="14.25">
      <c r="A341" s="159">
        <f>Table11[[#This Row],[UNITID]]</f>
        <v>130606</v>
      </c>
      <c r="B341" s="133" t="str">
        <f>Table11[[#This Row],[Associate Degrees Awarded]]</f>
        <v>Race/ethnicity unknown total</v>
      </c>
      <c r="C341" s="160" t="str">
        <f>Table11[[#This Row],[Growth Rate]]</f>
        <v/>
      </c>
    </row>
    <row r="342" spans="1:3" ht="14.25">
      <c r="A342" s="159">
        <f>Table11[[#This Row],[UNITID]]</f>
        <v>130907</v>
      </c>
      <c r="B342" s="133" t="str">
        <f>Table11[[#This Row],[Associate Degrees Awarded]]</f>
        <v>Grand total</v>
      </c>
      <c r="C342" s="160">
        <f>Table11[[#This Row],[Growth Rate]]</f>
        <v>-0.12492528392109982</v>
      </c>
    </row>
    <row r="343" spans="1:3" ht="14.25">
      <c r="A343" s="159">
        <f>Table11[[#This Row],[UNITID]]</f>
        <v>130907</v>
      </c>
      <c r="B343" s="133" t="str">
        <f>Table11[[#This Row],[Associate Degrees Awarded]]</f>
        <v>Ages, under 18</v>
      </c>
      <c r="C343" s="160" t="str">
        <f>Table11[[#This Row],[Growth Rate]]</f>
        <v/>
      </c>
    </row>
    <row r="344" spans="1:3" ht="14.25">
      <c r="A344" s="159">
        <f>Table11[[#This Row],[UNITID]]</f>
        <v>130907</v>
      </c>
      <c r="B344" s="133" t="str">
        <f>Table11[[#This Row],[Associate Degrees Awarded]]</f>
        <v>Ages, 18-24</v>
      </c>
      <c r="C344" s="160">
        <f>Table11[[#This Row],[Growth Rate]]</f>
        <v>-9.6989966555183951E-2</v>
      </c>
    </row>
    <row r="345" spans="1:3" ht="14.25">
      <c r="A345" s="159">
        <f>Table11[[#This Row],[UNITID]]</f>
        <v>130907</v>
      </c>
      <c r="B345" s="133" t="str">
        <f>Table11[[#This Row],[Associate Degrees Awarded]]</f>
        <v>Ages, 25-39</v>
      </c>
      <c r="C345" s="160">
        <f>Table11[[#This Row],[Growth Rate]]</f>
        <v>-0.15789473684210525</v>
      </c>
    </row>
    <row r="346" spans="1:3" ht="14.25">
      <c r="A346" s="159">
        <f>Table11[[#This Row],[UNITID]]</f>
        <v>130907</v>
      </c>
      <c r="B346" s="133" t="str">
        <f>Table11[[#This Row],[Associate Degrees Awarded]]</f>
        <v>Ages, 40 and above</v>
      </c>
      <c r="C346" s="160">
        <f>Table11[[#This Row],[Growth Rate]]</f>
        <v>-0.15508021390374332</v>
      </c>
    </row>
    <row r="347" spans="1:3" ht="14.25">
      <c r="A347" s="159">
        <f>Table11[[#This Row],[UNITID]]</f>
        <v>130907</v>
      </c>
      <c r="B347" s="133" t="str">
        <f>Table11[[#This Row],[Associate Degrees Awarded]]</f>
        <v>Age unknown</v>
      </c>
      <c r="C347" s="160" t="str">
        <f>Table11[[#This Row],[Growth Rate]]</f>
        <v/>
      </c>
    </row>
    <row r="348" spans="1:3" ht="14.25">
      <c r="A348" s="159">
        <f>Table11[[#This Row],[UNITID]]</f>
        <v>130907</v>
      </c>
      <c r="B348" s="133" t="str">
        <f>Table11[[#This Row],[Associate Degrees Awarded]]</f>
        <v>Grand total men</v>
      </c>
      <c r="C348" s="160">
        <f>Table11[[#This Row],[Growth Rate]]</f>
        <v>-0.16946308724832215</v>
      </c>
    </row>
    <row r="349" spans="1:3" ht="14.25">
      <c r="A349" s="159">
        <f>Table11[[#This Row],[UNITID]]</f>
        <v>130907</v>
      </c>
      <c r="B349" s="133" t="str">
        <f>Table11[[#This Row],[Associate Degrees Awarded]]</f>
        <v>Grand total women</v>
      </c>
      <c r="C349" s="160">
        <f>Table11[[#This Row],[Growth Rate]]</f>
        <v>-0.10027855153203342</v>
      </c>
    </row>
    <row r="350" spans="1:3" ht="14.25">
      <c r="A350" s="159">
        <f>Table11[[#This Row],[UNITID]]</f>
        <v>130907</v>
      </c>
      <c r="B350" s="133" t="str">
        <f>Table11[[#This Row],[Associate Degrees Awarded]]</f>
        <v>Two or more races total</v>
      </c>
      <c r="C350" s="160">
        <f>Table11[[#This Row],[Growth Rate]]</f>
        <v>0.18518518518518517</v>
      </c>
    </row>
    <row r="351" spans="1:3" ht="14.25">
      <c r="A351" s="159">
        <f>Table11[[#This Row],[UNITID]]</f>
        <v>130907</v>
      </c>
      <c r="B351" s="133" t="str">
        <f>Table11[[#This Row],[Associate Degrees Awarded]]</f>
        <v>American Indian or Alaska Native total</v>
      </c>
      <c r="C351" s="160">
        <f>Table11[[#This Row],[Growth Rate]]</f>
        <v>-0.18181818181818182</v>
      </c>
    </row>
    <row r="352" spans="1:3" ht="14.25">
      <c r="A352" s="159">
        <f>Table11[[#This Row],[UNITID]]</f>
        <v>130907</v>
      </c>
      <c r="B352" s="133" t="str">
        <f>Table11[[#This Row],[Associate Degrees Awarded]]</f>
        <v>Asian total</v>
      </c>
      <c r="C352" s="160">
        <f>Table11[[#This Row],[Growth Rate]]</f>
        <v>0.25</v>
      </c>
    </row>
    <row r="353" spans="1:3" ht="14.25">
      <c r="A353" s="159">
        <f>Table11[[#This Row],[UNITID]]</f>
        <v>130907</v>
      </c>
      <c r="B353" s="133" t="str">
        <f>Table11[[#This Row],[Associate Degrees Awarded]]</f>
        <v>Black or African American total</v>
      </c>
      <c r="C353" s="160">
        <f>Table11[[#This Row],[Growth Rate]]</f>
        <v>-9.3645484949832769E-2</v>
      </c>
    </row>
    <row r="354" spans="1:3" ht="14.25">
      <c r="A354" s="159">
        <f>Table11[[#This Row],[UNITID]]</f>
        <v>130907</v>
      </c>
      <c r="B354" s="133" t="str">
        <f>Table11[[#This Row],[Associate Degrees Awarded]]</f>
        <v>Hispanic or Latino total</v>
      </c>
      <c r="C354" s="160">
        <f>Table11[[#This Row],[Growth Rate]]</f>
        <v>0.2</v>
      </c>
    </row>
    <row r="355" spans="1:3" ht="14.25">
      <c r="A355" s="159">
        <f>Table11[[#This Row],[UNITID]]</f>
        <v>130907</v>
      </c>
      <c r="B355" s="133" t="str">
        <f>Table11[[#This Row],[Associate Degrees Awarded]]</f>
        <v>Native Hawaiian or Other Pacific Islander total</v>
      </c>
      <c r="C355" s="160">
        <f>Table11[[#This Row],[Growth Rate]]</f>
        <v>-1</v>
      </c>
    </row>
    <row r="356" spans="1:3" ht="14.25">
      <c r="A356" s="159">
        <f>Table11[[#This Row],[UNITID]]</f>
        <v>130907</v>
      </c>
      <c r="B356" s="133" t="str">
        <f>Table11[[#This Row],[Associate Degrees Awarded]]</f>
        <v>U.S. Nonresident total</v>
      </c>
      <c r="C356" s="160">
        <f>Table11[[#This Row],[Growth Rate]]</f>
        <v>-0.32</v>
      </c>
    </row>
    <row r="357" spans="1:3" ht="14.25">
      <c r="A357" s="159">
        <f>Table11[[#This Row],[UNITID]]</f>
        <v>130907</v>
      </c>
      <c r="B357" s="133" t="str">
        <f>Table11[[#This Row],[Associate Degrees Awarded]]</f>
        <v>White total</v>
      </c>
      <c r="C357" s="160">
        <f>Table11[[#This Row],[Growth Rate]]</f>
        <v>-0.23159960745829244</v>
      </c>
    </row>
    <row r="358" spans="1:3" ht="14.25">
      <c r="A358" s="159">
        <f>Table11[[#This Row],[UNITID]]</f>
        <v>130907</v>
      </c>
      <c r="B358" s="133" t="str">
        <f>Table11[[#This Row],[Associate Degrees Awarded]]</f>
        <v>Race/ethnicity unknown total</v>
      </c>
      <c r="C358" s="160">
        <f>Table11[[#This Row],[Growth Rate]]</f>
        <v>0.25</v>
      </c>
    </row>
    <row r="359" spans="1:3" ht="14.25">
      <c r="A359" s="159">
        <f>Table11[[#This Row],[UNITID]]</f>
        <v>133702</v>
      </c>
      <c r="B359" s="133" t="str">
        <f>Table11[[#This Row],[Associate Degrees Awarded]]</f>
        <v>Grand total</v>
      </c>
      <c r="C359" s="160">
        <f>Table11[[#This Row],[Growth Rate]]</f>
        <v>-0.27139296593741347</v>
      </c>
    </row>
    <row r="360" spans="1:3" ht="14.25">
      <c r="A360" s="159">
        <f>Table11[[#This Row],[UNITID]]</f>
        <v>133702</v>
      </c>
      <c r="B360" s="133" t="str">
        <f>Table11[[#This Row],[Associate Degrees Awarded]]</f>
        <v>Ages, under 18</v>
      </c>
      <c r="C360" s="160">
        <f>Table11[[#This Row],[Growth Rate]]</f>
        <v>-0.42857142857142855</v>
      </c>
    </row>
    <row r="361" spans="1:3" ht="14.25">
      <c r="A361" s="159">
        <f>Table11[[#This Row],[UNITID]]</f>
        <v>133702</v>
      </c>
      <c r="B361" s="133" t="str">
        <f>Table11[[#This Row],[Associate Degrees Awarded]]</f>
        <v>Ages, 18-24</v>
      </c>
      <c r="C361" s="160">
        <f>Table11[[#This Row],[Growth Rate]]</f>
        <v>-0.27391742195367574</v>
      </c>
    </row>
    <row r="362" spans="1:3" ht="14.25">
      <c r="A362" s="159">
        <f>Table11[[#This Row],[UNITID]]</f>
        <v>133702</v>
      </c>
      <c r="B362" s="133" t="str">
        <f>Table11[[#This Row],[Associate Degrees Awarded]]</f>
        <v>Ages, 25-39</v>
      </c>
      <c r="C362" s="160">
        <f>Table11[[#This Row],[Growth Rate]]</f>
        <v>-0.22481869460112813</v>
      </c>
    </row>
    <row r="363" spans="1:3" ht="14.25">
      <c r="A363" s="159">
        <f>Table11[[#This Row],[UNITID]]</f>
        <v>133702</v>
      </c>
      <c r="B363" s="133" t="str">
        <f>Table11[[#This Row],[Associate Degrees Awarded]]</f>
        <v>Ages, 40 and above</v>
      </c>
      <c r="C363" s="160">
        <f>Table11[[#This Row],[Growth Rate]]</f>
        <v>-0.40848806366047746</v>
      </c>
    </row>
    <row r="364" spans="1:3" ht="14.25">
      <c r="A364" s="159">
        <f>Table11[[#This Row],[UNITID]]</f>
        <v>133702</v>
      </c>
      <c r="B364" s="133" t="str">
        <f>Table11[[#This Row],[Associate Degrees Awarded]]</f>
        <v>Age unknown</v>
      </c>
      <c r="C364" s="160" t="str">
        <f>Table11[[#This Row],[Growth Rate]]</f>
        <v/>
      </c>
    </row>
    <row r="365" spans="1:3" ht="14.25">
      <c r="A365" s="159">
        <f>Table11[[#This Row],[UNITID]]</f>
        <v>133702</v>
      </c>
      <c r="B365" s="133" t="str">
        <f>Table11[[#This Row],[Associate Degrees Awarded]]</f>
        <v>Grand total men</v>
      </c>
      <c r="C365" s="160">
        <f>Table11[[#This Row],[Growth Rate]]</f>
        <v>-0.33358320839580208</v>
      </c>
    </row>
    <row r="366" spans="1:3" ht="14.25">
      <c r="A366" s="159">
        <f>Table11[[#This Row],[UNITID]]</f>
        <v>133702</v>
      </c>
      <c r="B366" s="133" t="str">
        <f>Table11[[#This Row],[Associate Degrees Awarded]]</f>
        <v>Grand total women</v>
      </c>
      <c r="C366" s="160">
        <f>Table11[[#This Row],[Growth Rate]]</f>
        <v>-0.2349582784365393</v>
      </c>
    </row>
    <row r="367" spans="1:3" ht="14.25">
      <c r="A367" s="159">
        <f>Table11[[#This Row],[UNITID]]</f>
        <v>133702</v>
      </c>
      <c r="B367" s="133" t="str">
        <f>Table11[[#This Row],[Associate Degrees Awarded]]</f>
        <v>Two or more races total</v>
      </c>
      <c r="C367" s="160">
        <f>Table11[[#This Row],[Growth Rate]]</f>
        <v>1.247787610619469</v>
      </c>
    </row>
    <row r="368" spans="1:3" ht="14.25">
      <c r="A368" s="159">
        <f>Table11[[#This Row],[UNITID]]</f>
        <v>133702</v>
      </c>
      <c r="B368" s="133" t="str">
        <f>Table11[[#This Row],[Associate Degrees Awarded]]</f>
        <v>American Indian or Alaska Native total</v>
      </c>
      <c r="C368" s="160">
        <f>Table11[[#This Row],[Growth Rate]]</f>
        <v>-0.125</v>
      </c>
    </row>
    <row r="369" spans="1:3" ht="14.25">
      <c r="A369" s="159">
        <f>Table11[[#This Row],[UNITID]]</f>
        <v>133702</v>
      </c>
      <c r="B369" s="133" t="str">
        <f>Table11[[#This Row],[Associate Degrees Awarded]]</f>
        <v>Asian total</v>
      </c>
      <c r="C369" s="160">
        <f>Table11[[#This Row],[Growth Rate]]</f>
        <v>-0.45238095238095238</v>
      </c>
    </row>
    <row r="370" spans="1:3" ht="14.25">
      <c r="A370" s="159">
        <f>Table11[[#This Row],[UNITID]]</f>
        <v>133702</v>
      </c>
      <c r="B370" s="133" t="str">
        <f>Table11[[#This Row],[Associate Degrees Awarded]]</f>
        <v>Black or African American total</v>
      </c>
      <c r="C370" s="160">
        <f>Table11[[#This Row],[Growth Rate]]</f>
        <v>-0.28000000000000003</v>
      </c>
    </row>
    <row r="371" spans="1:3" ht="14.25">
      <c r="A371" s="159">
        <f>Table11[[#This Row],[UNITID]]</f>
        <v>133702</v>
      </c>
      <c r="B371" s="133" t="str">
        <f>Table11[[#This Row],[Associate Degrees Awarded]]</f>
        <v>Hispanic or Latino total</v>
      </c>
      <c r="C371" s="160">
        <f>Table11[[#This Row],[Growth Rate]]</f>
        <v>-1.7291066282420751E-2</v>
      </c>
    </row>
    <row r="372" spans="1:3" ht="14.25">
      <c r="A372" s="159">
        <f>Table11[[#This Row],[UNITID]]</f>
        <v>133702</v>
      </c>
      <c r="B372" s="133" t="str">
        <f>Table11[[#This Row],[Associate Degrees Awarded]]</f>
        <v>Native Hawaiian or Other Pacific Islander total</v>
      </c>
      <c r="C372" s="160">
        <f>Table11[[#This Row],[Growth Rate]]</f>
        <v>-0.33333333333333331</v>
      </c>
    </row>
    <row r="373" spans="1:3" ht="14.25">
      <c r="A373" s="159">
        <f>Table11[[#This Row],[UNITID]]</f>
        <v>133702</v>
      </c>
      <c r="B373" s="133" t="str">
        <f>Table11[[#This Row],[Associate Degrees Awarded]]</f>
        <v>U.S. Nonresident total</v>
      </c>
      <c r="C373" s="160">
        <f>Table11[[#This Row],[Growth Rate]]</f>
        <v>1.6176470588235294</v>
      </c>
    </row>
    <row r="374" spans="1:3" ht="14.25">
      <c r="A374" s="159">
        <f>Table11[[#This Row],[UNITID]]</f>
        <v>133702</v>
      </c>
      <c r="B374" s="133" t="str">
        <f>Table11[[#This Row],[Associate Degrees Awarded]]</f>
        <v>White total</v>
      </c>
      <c r="C374" s="160">
        <f>Table11[[#This Row],[Growth Rate]]</f>
        <v>-0.34780334728033474</v>
      </c>
    </row>
    <row r="375" spans="1:3" ht="14.25">
      <c r="A375" s="159">
        <f>Table11[[#This Row],[UNITID]]</f>
        <v>133702</v>
      </c>
      <c r="B375" s="133" t="str">
        <f>Table11[[#This Row],[Associate Degrees Awarded]]</f>
        <v>Race/ethnicity unknown total</v>
      </c>
      <c r="C375" s="160">
        <f>Table11[[#This Row],[Growth Rate]]</f>
        <v>-0.87387387387387383</v>
      </c>
    </row>
    <row r="376" spans="1:3" ht="14.25">
      <c r="A376" s="159">
        <f>Table11[[#This Row],[UNITID]]</f>
        <v>135717</v>
      </c>
      <c r="B376" s="133" t="str">
        <f>Table11[[#This Row],[Associate Degrees Awarded]]</f>
        <v>Grand total</v>
      </c>
      <c r="C376" s="160">
        <f>Table11[[#This Row],[Growth Rate]]</f>
        <v>-0.18930390492359933</v>
      </c>
    </row>
    <row r="377" spans="1:3" ht="14.25">
      <c r="A377" s="159">
        <f>Table11[[#This Row],[UNITID]]</f>
        <v>135717</v>
      </c>
      <c r="B377" s="133" t="str">
        <f>Table11[[#This Row],[Associate Degrees Awarded]]</f>
        <v>Ages, under 18</v>
      </c>
      <c r="C377" s="160">
        <f>Table11[[#This Row],[Growth Rate]]</f>
        <v>11.633333333333333</v>
      </c>
    </row>
    <row r="378" spans="1:3" ht="14.25">
      <c r="A378" s="159">
        <f>Table11[[#This Row],[UNITID]]</f>
        <v>135717</v>
      </c>
      <c r="B378" s="133" t="str">
        <f>Table11[[#This Row],[Associate Degrees Awarded]]</f>
        <v>Ages, 18-24</v>
      </c>
      <c r="C378" s="160">
        <f>Table11[[#This Row],[Growth Rate]]</f>
        <v>-0.18973582828838745</v>
      </c>
    </row>
    <row r="379" spans="1:3" ht="14.25">
      <c r="A379" s="159">
        <f>Table11[[#This Row],[UNITID]]</f>
        <v>135717</v>
      </c>
      <c r="B379" s="133" t="str">
        <f>Table11[[#This Row],[Associate Degrees Awarded]]</f>
        <v>Ages, 25-39</v>
      </c>
      <c r="C379" s="160">
        <f>Table11[[#This Row],[Growth Rate]]</f>
        <v>-0.32369942196531792</v>
      </c>
    </row>
    <row r="380" spans="1:3" ht="14.25">
      <c r="A380" s="159">
        <f>Table11[[#This Row],[UNITID]]</f>
        <v>135717</v>
      </c>
      <c r="B380" s="133" t="str">
        <f>Table11[[#This Row],[Associate Degrees Awarded]]</f>
        <v>Ages, 40 and above</v>
      </c>
      <c r="C380" s="160">
        <f>Table11[[#This Row],[Growth Rate]]</f>
        <v>-0.15111940298507462</v>
      </c>
    </row>
    <row r="381" spans="1:3" ht="14.25">
      <c r="A381" s="159">
        <f>Table11[[#This Row],[UNITID]]</f>
        <v>135717</v>
      </c>
      <c r="B381" s="133" t="str">
        <f>Table11[[#This Row],[Associate Degrees Awarded]]</f>
        <v>Age unknown</v>
      </c>
      <c r="C381" s="160" t="str">
        <f>Table11[[#This Row],[Growth Rate]]</f>
        <v/>
      </c>
    </row>
    <row r="382" spans="1:3" ht="14.25">
      <c r="A382" s="159">
        <f>Table11[[#This Row],[UNITID]]</f>
        <v>135717</v>
      </c>
      <c r="B382" s="133" t="str">
        <f>Table11[[#This Row],[Associate Degrees Awarded]]</f>
        <v>Grand total men</v>
      </c>
      <c r="C382" s="160">
        <f>Table11[[#This Row],[Growth Rate]]</f>
        <v>-0.23469387755102042</v>
      </c>
    </row>
    <row r="383" spans="1:3" ht="14.25">
      <c r="A383" s="159">
        <f>Table11[[#This Row],[UNITID]]</f>
        <v>135717</v>
      </c>
      <c r="B383" s="133" t="str">
        <f>Table11[[#This Row],[Associate Degrees Awarded]]</f>
        <v>Grand total women</v>
      </c>
      <c r="C383" s="160">
        <f>Table11[[#This Row],[Growth Rate]]</f>
        <v>-0.15936130244207891</v>
      </c>
    </row>
    <row r="384" spans="1:3" ht="14.25">
      <c r="A384" s="159">
        <f>Table11[[#This Row],[UNITID]]</f>
        <v>135717</v>
      </c>
      <c r="B384" s="133" t="str">
        <f>Table11[[#This Row],[Associate Degrees Awarded]]</f>
        <v>Two or more races total</v>
      </c>
      <c r="C384" s="160">
        <f>Table11[[#This Row],[Growth Rate]]</f>
        <v>0.22950819672131148</v>
      </c>
    </row>
    <row r="385" spans="1:3" ht="14.25">
      <c r="A385" s="159">
        <f>Table11[[#This Row],[UNITID]]</f>
        <v>135717</v>
      </c>
      <c r="B385" s="133" t="str">
        <f>Table11[[#This Row],[Associate Degrees Awarded]]</f>
        <v>American Indian or Alaska Native total</v>
      </c>
      <c r="C385" s="160">
        <f>Table11[[#This Row],[Growth Rate]]</f>
        <v>-0.8</v>
      </c>
    </row>
    <row r="386" spans="1:3" ht="14.25">
      <c r="A386" s="159">
        <f>Table11[[#This Row],[UNITID]]</f>
        <v>135717</v>
      </c>
      <c r="B386" s="133" t="str">
        <f>Table11[[#This Row],[Associate Degrees Awarded]]</f>
        <v>Asian total</v>
      </c>
      <c r="C386" s="160">
        <f>Table11[[#This Row],[Growth Rate]]</f>
        <v>9.6491228070175433E-2</v>
      </c>
    </row>
    <row r="387" spans="1:3" ht="14.25">
      <c r="A387" s="159">
        <f>Table11[[#This Row],[UNITID]]</f>
        <v>135717</v>
      </c>
      <c r="B387" s="133" t="str">
        <f>Table11[[#This Row],[Associate Degrees Awarded]]</f>
        <v>Black or African American total</v>
      </c>
      <c r="C387" s="160">
        <f>Table11[[#This Row],[Growth Rate]]</f>
        <v>-0.23361823361823361</v>
      </c>
    </row>
    <row r="388" spans="1:3" ht="14.25">
      <c r="A388" s="159">
        <f>Table11[[#This Row],[UNITID]]</f>
        <v>135717</v>
      </c>
      <c r="B388" s="133" t="str">
        <f>Table11[[#This Row],[Associate Degrees Awarded]]</f>
        <v>Hispanic or Latino total</v>
      </c>
      <c r="C388" s="160">
        <f>Table11[[#This Row],[Growth Rate]]</f>
        <v>-0.15756672537596531</v>
      </c>
    </row>
    <row r="389" spans="1:3" ht="14.25">
      <c r="A389" s="159">
        <f>Table11[[#This Row],[UNITID]]</f>
        <v>135717</v>
      </c>
      <c r="B389" s="133" t="str">
        <f>Table11[[#This Row],[Associate Degrees Awarded]]</f>
        <v>Native Hawaiian or Other Pacific Islander total</v>
      </c>
      <c r="C389" s="160">
        <f>Table11[[#This Row],[Growth Rate]]</f>
        <v>0.25</v>
      </c>
    </row>
    <row r="390" spans="1:3" ht="14.25">
      <c r="A390" s="159">
        <f>Table11[[#This Row],[UNITID]]</f>
        <v>135717</v>
      </c>
      <c r="B390" s="133" t="str">
        <f>Table11[[#This Row],[Associate Degrees Awarded]]</f>
        <v>U.S. Nonresident total</v>
      </c>
      <c r="C390" s="160">
        <f>Table11[[#This Row],[Growth Rate]]</f>
        <v>-0.12350597609561753</v>
      </c>
    </row>
    <row r="391" spans="1:3" ht="14.25">
      <c r="A391" s="159">
        <f>Table11[[#This Row],[UNITID]]</f>
        <v>135717</v>
      </c>
      <c r="B391" s="133" t="str">
        <f>Table11[[#This Row],[Associate Degrees Awarded]]</f>
        <v>White total</v>
      </c>
      <c r="C391" s="160">
        <f>Table11[[#This Row],[Growth Rate]]</f>
        <v>-0.39698492462311558</v>
      </c>
    </row>
    <row r="392" spans="1:3" ht="14.25">
      <c r="A392" s="159">
        <f>Table11[[#This Row],[UNITID]]</f>
        <v>135717</v>
      </c>
      <c r="B392" s="133" t="str">
        <f>Table11[[#This Row],[Associate Degrees Awarded]]</f>
        <v>Race/ethnicity unknown total</v>
      </c>
      <c r="C392" s="160">
        <f>Table11[[#This Row],[Growth Rate]]</f>
        <v>-0.73498233215547704</v>
      </c>
    </row>
    <row r="393" spans="1:3" ht="14.25">
      <c r="A393" s="159">
        <f>Table11[[#This Row],[UNITID]]</f>
        <v>136358</v>
      </c>
      <c r="B393" s="133" t="str">
        <f>Table11[[#This Row],[Associate Degrees Awarded]]</f>
        <v>Grand total</v>
      </c>
      <c r="C393" s="160">
        <f>Table11[[#This Row],[Growth Rate]]</f>
        <v>-0.33038651315789475</v>
      </c>
    </row>
    <row r="394" spans="1:3" ht="14.25">
      <c r="A394" s="159">
        <f>Table11[[#This Row],[UNITID]]</f>
        <v>136358</v>
      </c>
      <c r="B394" s="133" t="str">
        <f>Table11[[#This Row],[Associate Degrees Awarded]]</f>
        <v>Ages, under 18</v>
      </c>
      <c r="C394" s="160">
        <f>Table11[[#This Row],[Growth Rate]]</f>
        <v>0.69696969696969702</v>
      </c>
    </row>
    <row r="395" spans="1:3" ht="14.25">
      <c r="A395" s="159">
        <f>Table11[[#This Row],[UNITID]]</f>
        <v>136358</v>
      </c>
      <c r="B395" s="133" t="str">
        <f>Table11[[#This Row],[Associate Degrees Awarded]]</f>
        <v>Ages, 18-24</v>
      </c>
      <c r="C395" s="160">
        <f>Table11[[#This Row],[Growth Rate]]</f>
        <v>-0.32692307692307693</v>
      </c>
    </row>
    <row r="396" spans="1:3" ht="14.25">
      <c r="A396" s="159">
        <f>Table11[[#This Row],[UNITID]]</f>
        <v>136358</v>
      </c>
      <c r="B396" s="133" t="str">
        <f>Table11[[#This Row],[Associate Degrees Awarded]]</f>
        <v>Ages, 25-39</v>
      </c>
      <c r="C396" s="160">
        <f>Table11[[#This Row],[Growth Rate]]</f>
        <v>-0.37252221462747781</v>
      </c>
    </row>
    <row r="397" spans="1:3" ht="14.25">
      <c r="A397" s="159">
        <f>Table11[[#This Row],[UNITID]]</f>
        <v>136358</v>
      </c>
      <c r="B397" s="133" t="str">
        <f>Table11[[#This Row],[Associate Degrees Awarded]]</f>
        <v>Ages, 40 and above</v>
      </c>
      <c r="C397" s="160">
        <f>Table11[[#This Row],[Growth Rate]]</f>
        <v>-0.27333333333333332</v>
      </c>
    </row>
    <row r="398" spans="1:3" ht="14.25">
      <c r="A398" s="159">
        <f>Table11[[#This Row],[UNITID]]</f>
        <v>136358</v>
      </c>
      <c r="B398" s="133" t="str">
        <f>Table11[[#This Row],[Associate Degrees Awarded]]</f>
        <v>Age unknown</v>
      </c>
      <c r="C398" s="160" t="str">
        <f>Table11[[#This Row],[Growth Rate]]</f>
        <v/>
      </c>
    </row>
    <row r="399" spans="1:3" ht="14.25">
      <c r="A399" s="159">
        <f>Table11[[#This Row],[UNITID]]</f>
        <v>136358</v>
      </c>
      <c r="B399" s="133" t="str">
        <f>Table11[[#This Row],[Associate Degrees Awarded]]</f>
        <v>Grand total men</v>
      </c>
      <c r="C399" s="160">
        <f>Table11[[#This Row],[Growth Rate]]</f>
        <v>-0.36488717666483211</v>
      </c>
    </row>
    <row r="400" spans="1:3" ht="14.25">
      <c r="A400" s="159">
        <f>Table11[[#This Row],[UNITID]]</f>
        <v>136358</v>
      </c>
      <c r="B400" s="133" t="str">
        <f>Table11[[#This Row],[Associate Degrees Awarded]]</f>
        <v>Grand total women</v>
      </c>
      <c r="C400" s="160">
        <f>Table11[[#This Row],[Growth Rate]]</f>
        <v>-0.30981293075155891</v>
      </c>
    </row>
    <row r="401" spans="1:3" ht="14.25">
      <c r="A401" s="159">
        <f>Table11[[#This Row],[UNITID]]</f>
        <v>136358</v>
      </c>
      <c r="B401" s="133" t="str">
        <f>Table11[[#This Row],[Associate Degrees Awarded]]</f>
        <v>Two or more races total</v>
      </c>
      <c r="C401" s="160">
        <f>Table11[[#This Row],[Growth Rate]]</f>
        <v>-0.29032258064516131</v>
      </c>
    </row>
    <row r="402" spans="1:3" ht="14.25">
      <c r="A402" s="159">
        <f>Table11[[#This Row],[UNITID]]</f>
        <v>136358</v>
      </c>
      <c r="B402" s="133" t="str">
        <f>Table11[[#This Row],[Associate Degrees Awarded]]</f>
        <v>American Indian or Alaska Native total</v>
      </c>
      <c r="C402" s="160">
        <f>Table11[[#This Row],[Growth Rate]]</f>
        <v>-0.5</v>
      </c>
    </row>
    <row r="403" spans="1:3" ht="14.25">
      <c r="A403" s="159">
        <f>Table11[[#This Row],[UNITID]]</f>
        <v>136358</v>
      </c>
      <c r="B403" s="133" t="str">
        <f>Table11[[#This Row],[Associate Degrees Awarded]]</f>
        <v>Asian total</v>
      </c>
      <c r="C403" s="160">
        <f>Table11[[#This Row],[Growth Rate]]</f>
        <v>-0.34899328859060402</v>
      </c>
    </row>
    <row r="404" spans="1:3" ht="14.25">
      <c r="A404" s="159">
        <f>Table11[[#This Row],[UNITID]]</f>
        <v>136358</v>
      </c>
      <c r="B404" s="133" t="str">
        <f>Table11[[#This Row],[Associate Degrees Awarded]]</f>
        <v>Black or African American total</v>
      </c>
      <c r="C404" s="160">
        <f>Table11[[#This Row],[Growth Rate]]</f>
        <v>-0.22558922558922559</v>
      </c>
    </row>
    <row r="405" spans="1:3" ht="14.25">
      <c r="A405" s="159">
        <f>Table11[[#This Row],[UNITID]]</f>
        <v>136358</v>
      </c>
      <c r="B405" s="133" t="str">
        <f>Table11[[#This Row],[Associate Degrees Awarded]]</f>
        <v>Hispanic or Latino total</v>
      </c>
      <c r="C405" s="160">
        <f>Table11[[#This Row],[Growth Rate]]</f>
        <v>-0.26337448559670784</v>
      </c>
    </row>
    <row r="406" spans="1:3" ht="14.25">
      <c r="A406" s="159">
        <f>Table11[[#This Row],[UNITID]]</f>
        <v>136358</v>
      </c>
      <c r="B406" s="133" t="str">
        <f>Table11[[#This Row],[Associate Degrees Awarded]]</f>
        <v>Native Hawaiian or Other Pacific Islander total</v>
      </c>
      <c r="C406" s="160">
        <f>Table11[[#This Row],[Growth Rate]]</f>
        <v>-0.75</v>
      </c>
    </row>
    <row r="407" spans="1:3" ht="14.25">
      <c r="A407" s="159">
        <f>Table11[[#This Row],[UNITID]]</f>
        <v>136358</v>
      </c>
      <c r="B407" s="133" t="str">
        <f>Table11[[#This Row],[Associate Degrees Awarded]]</f>
        <v>U.S. Nonresident total</v>
      </c>
      <c r="C407" s="160">
        <f>Table11[[#This Row],[Growth Rate]]</f>
        <v>-0.64835164835164838</v>
      </c>
    </row>
    <row r="408" spans="1:3" ht="14.25">
      <c r="A408" s="159">
        <f>Table11[[#This Row],[UNITID]]</f>
        <v>136358</v>
      </c>
      <c r="B408" s="133" t="str">
        <f>Table11[[#This Row],[Associate Degrees Awarded]]</f>
        <v>White total</v>
      </c>
      <c r="C408" s="160">
        <f>Table11[[#This Row],[Growth Rate]]</f>
        <v>-0.43151515151515152</v>
      </c>
    </row>
    <row r="409" spans="1:3" ht="14.25">
      <c r="A409" s="159">
        <f>Table11[[#This Row],[UNITID]]</f>
        <v>136358</v>
      </c>
      <c r="B409" s="133" t="str">
        <f>Table11[[#This Row],[Associate Degrees Awarded]]</f>
        <v>Race/ethnicity unknown total</v>
      </c>
      <c r="C409" s="160">
        <f>Table11[[#This Row],[Growth Rate]]</f>
        <v>-0.449438202247191</v>
      </c>
    </row>
    <row r="410" spans="1:3" ht="14.25">
      <c r="A410" s="159">
        <f>Table11[[#This Row],[UNITID]]</f>
        <v>137759</v>
      </c>
      <c r="B410" s="133" t="str">
        <f>Table11[[#This Row],[Associate Degrees Awarded]]</f>
        <v>Grand total</v>
      </c>
      <c r="C410" s="160">
        <f>Table11[[#This Row],[Growth Rate]]</f>
        <v>-3.2714054927302103E-2</v>
      </c>
    </row>
    <row r="411" spans="1:3" ht="14.25">
      <c r="A411" s="159">
        <f>Table11[[#This Row],[UNITID]]</f>
        <v>137759</v>
      </c>
      <c r="B411" s="133" t="str">
        <f>Table11[[#This Row],[Associate Degrees Awarded]]</f>
        <v>Ages, under 18</v>
      </c>
      <c r="C411" s="160">
        <f>Table11[[#This Row],[Growth Rate]]</f>
        <v>0.91666666666666663</v>
      </c>
    </row>
    <row r="412" spans="1:3" ht="14.25">
      <c r="A412" s="159">
        <f>Table11[[#This Row],[UNITID]]</f>
        <v>137759</v>
      </c>
      <c r="B412" s="133" t="str">
        <f>Table11[[#This Row],[Associate Degrees Awarded]]</f>
        <v>Ages, 18-24</v>
      </c>
      <c r="C412" s="160">
        <f>Table11[[#This Row],[Growth Rate]]</f>
        <v>-6.7532467532467532E-3</v>
      </c>
    </row>
    <row r="413" spans="1:3" ht="14.25">
      <c r="A413" s="159">
        <f>Table11[[#This Row],[UNITID]]</f>
        <v>137759</v>
      </c>
      <c r="B413" s="133" t="str">
        <f>Table11[[#This Row],[Associate Degrees Awarded]]</f>
        <v>Ages, 25-39</v>
      </c>
      <c r="C413" s="160">
        <f>Table11[[#This Row],[Growth Rate]]</f>
        <v>-0.16235294117647059</v>
      </c>
    </row>
    <row r="414" spans="1:3" ht="14.25">
      <c r="A414" s="159">
        <f>Table11[[#This Row],[UNITID]]</f>
        <v>137759</v>
      </c>
      <c r="B414" s="133" t="str">
        <f>Table11[[#This Row],[Associate Degrees Awarded]]</f>
        <v>Ages, 40 and above</v>
      </c>
      <c r="C414" s="160">
        <f>Table11[[#This Row],[Growth Rate]]</f>
        <v>-8.771929824561403E-2</v>
      </c>
    </row>
    <row r="415" spans="1:3" ht="14.25">
      <c r="A415" s="159">
        <f>Table11[[#This Row],[UNITID]]</f>
        <v>137759</v>
      </c>
      <c r="B415" s="133" t="str">
        <f>Table11[[#This Row],[Associate Degrees Awarded]]</f>
        <v>Age unknown</v>
      </c>
      <c r="C415" s="160" t="str">
        <f>Table11[[#This Row],[Growth Rate]]</f>
        <v/>
      </c>
    </row>
    <row r="416" spans="1:3" ht="14.25">
      <c r="A416" s="159">
        <f>Table11[[#This Row],[UNITID]]</f>
        <v>137759</v>
      </c>
      <c r="B416" s="133" t="str">
        <f>Table11[[#This Row],[Associate Degrees Awarded]]</f>
        <v>Grand total men</v>
      </c>
      <c r="C416" s="160">
        <f>Table11[[#This Row],[Growth Rate]]</f>
        <v>-7.2897196261682243E-2</v>
      </c>
    </row>
    <row r="417" spans="1:3" ht="14.25">
      <c r="A417" s="159">
        <f>Table11[[#This Row],[UNITID]]</f>
        <v>137759</v>
      </c>
      <c r="B417" s="133" t="str">
        <f>Table11[[#This Row],[Associate Degrees Awarded]]</f>
        <v>Grand total women</v>
      </c>
      <c r="C417" s="160">
        <f>Table11[[#This Row],[Growth Rate]]</f>
        <v>-2.1337126600284497E-3</v>
      </c>
    </row>
    <row r="418" spans="1:3" ht="14.25">
      <c r="A418" s="159">
        <f>Table11[[#This Row],[UNITID]]</f>
        <v>137759</v>
      </c>
      <c r="B418" s="133" t="str">
        <f>Table11[[#This Row],[Associate Degrees Awarded]]</f>
        <v>Two or more races total</v>
      </c>
      <c r="C418" s="160">
        <f>Table11[[#This Row],[Growth Rate]]</f>
        <v>-0.23749999999999999</v>
      </c>
    </row>
    <row r="419" spans="1:3" ht="14.25">
      <c r="A419" s="159">
        <f>Table11[[#This Row],[UNITID]]</f>
        <v>137759</v>
      </c>
      <c r="B419" s="133" t="str">
        <f>Table11[[#This Row],[Associate Degrees Awarded]]</f>
        <v>American Indian or Alaska Native total</v>
      </c>
      <c r="C419" s="160">
        <f>Table11[[#This Row],[Growth Rate]]</f>
        <v>0</v>
      </c>
    </row>
    <row r="420" spans="1:3" ht="14.25">
      <c r="A420" s="159">
        <f>Table11[[#This Row],[UNITID]]</f>
        <v>137759</v>
      </c>
      <c r="B420" s="133" t="str">
        <f>Table11[[#This Row],[Associate Degrees Awarded]]</f>
        <v>Asian total</v>
      </c>
      <c r="C420" s="160">
        <f>Table11[[#This Row],[Growth Rate]]</f>
        <v>7.1428571428571425E-2</v>
      </c>
    </row>
    <row r="421" spans="1:3" ht="14.25">
      <c r="A421" s="159">
        <f>Table11[[#This Row],[UNITID]]</f>
        <v>137759</v>
      </c>
      <c r="B421" s="133" t="str">
        <f>Table11[[#This Row],[Associate Degrees Awarded]]</f>
        <v>Black or African American total</v>
      </c>
      <c r="C421" s="160">
        <f>Table11[[#This Row],[Growth Rate]]</f>
        <v>7.2758037225042302E-2</v>
      </c>
    </row>
    <row r="422" spans="1:3" ht="14.25">
      <c r="A422" s="159">
        <f>Table11[[#This Row],[UNITID]]</f>
        <v>137759</v>
      </c>
      <c r="B422" s="133" t="str">
        <f>Table11[[#This Row],[Associate Degrees Awarded]]</f>
        <v>Hispanic or Latino total</v>
      </c>
      <c r="C422" s="160">
        <f>Table11[[#This Row],[Growth Rate]]</f>
        <v>0.52908587257617734</v>
      </c>
    </row>
    <row r="423" spans="1:3" ht="14.25">
      <c r="A423" s="159">
        <f>Table11[[#This Row],[UNITID]]</f>
        <v>137759</v>
      </c>
      <c r="B423" s="133" t="str">
        <f>Table11[[#This Row],[Associate Degrees Awarded]]</f>
        <v>Native Hawaiian or Other Pacific Islander total</v>
      </c>
      <c r="C423" s="160">
        <f>Table11[[#This Row],[Growth Rate]]</f>
        <v>-0.66666666666666663</v>
      </c>
    </row>
    <row r="424" spans="1:3" ht="14.25">
      <c r="A424" s="159">
        <f>Table11[[#This Row],[UNITID]]</f>
        <v>137759</v>
      </c>
      <c r="B424" s="133" t="str">
        <f>Table11[[#This Row],[Associate Degrees Awarded]]</f>
        <v>U.S. Nonresident total</v>
      </c>
      <c r="C424" s="160">
        <f>Table11[[#This Row],[Growth Rate]]</f>
        <v>-0.54347826086956519</v>
      </c>
    </row>
    <row r="425" spans="1:3" ht="14.25">
      <c r="A425" s="159">
        <f>Table11[[#This Row],[UNITID]]</f>
        <v>137759</v>
      </c>
      <c r="B425" s="133" t="str">
        <f>Table11[[#This Row],[Associate Degrees Awarded]]</f>
        <v>White total</v>
      </c>
      <c r="C425" s="160">
        <f>Table11[[#This Row],[Growth Rate]]</f>
        <v>-0.19831546707503828</v>
      </c>
    </row>
    <row r="426" spans="1:3" ht="14.25">
      <c r="A426" s="159">
        <f>Table11[[#This Row],[UNITID]]</f>
        <v>137759</v>
      </c>
      <c r="B426" s="133" t="str">
        <f>Table11[[#This Row],[Associate Degrees Awarded]]</f>
        <v>Race/ethnicity unknown total</v>
      </c>
      <c r="C426" s="160">
        <f>Table11[[#This Row],[Growth Rate]]</f>
        <v>-0.30952380952380953</v>
      </c>
    </row>
    <row r="427" spans="1:3" ht="14.25">
      <c r="A427" s="159">
        <f>Table11[[#This Row],[UNITID]]</f>
        <v>141680</v>
      </c>
      <c r="B427" s="133" t="str">
        <f>Table11[[#This Row],[Associate Degrees Awarded]]</f>
        <v>Grand total</v>
      </c>
      <c r="C427" s="160">
        <f>Table11[[#This Row],[Growth Rate]]</f>
        <v>-0.20833333333333334</v>
      </c>
    </row>
    <row r="428" spans="1:3" ht="14.25">
      <c r="A428" s="159">
        <f>Table11[[#This Row],[UNITID]]</f>
        <v>141680</v>
      </c>
      <c r="B428" s="133" t="str">
        <f>Table11[[#This Row],[Associate Degrees Awarded]]</f>
        <v>Ages, under 18</v>
      </c>
      <c r="C428" s="160" t="str">
        <f>Table11[[#This Row],[Growth Rate]]</f>
        <v/>
      </c>
    </row>
    <row r="429" spans="1:3" ht="14.25">
      <c r="A429" s="159">
        <f>Table11[[#This Row],[UNITID]]</f>
        <v>141680</v>
      </c>
      <c r="B429" s="133" t="str">
        <f>Table11[[#This Row],[Associate Degrees Awarded]]</f>
        <v>Ages, 18-24</v>
      </c>
      <c r="C429" s="160">
        <f>Table11[[#This Row],[Growth Rate]]</f>
        <v>-0.2530612244897959</v>
      </c>
    </row>
    <row r="430" spans="1:3" ht="14.25">
      <c r="A430" s="159">
        <f>Table11[[#This Row],[UNITID]]</f>
        <v>141680</v>
      </c>
      <c r="B430" s="133" t="str">
        <f>Table11[[#This Row],[Associate Degrees Awarded]]</f>
        <v>Ages, 25-39</v>
      </c>
      <c r="C430" s="160">
        <f>Table11[[#This Row],[Growth Rate]]</f>
        <v>-0.22302158273381295</v>
      </c>
    </row>
    <row r="431" spans="1:3" ht="14.25">
      <c r="A431" s="159">
        <f>Table11[[#This Row],[UNITID]]</f>
        <v>141680</v>
      </c>
      <c r="B431" s="133" t="str">
        <f>Table11[[#This Row],[Associate Degrees Awarded]]</f>
        <v>Ages, 40 and above</v>
      </c>
      <c r="C431" s="160">
        <f>Table11[[#This Row],[Growth Rate]]</f>
        <v>-5.6603773584905662E-2</v>
      </c>
    </row>
    <row r="432" spans="1:3" ht="14.25">
      <c r="A432" s="159">
        <f>Table11[[#This Row],[UNITID]]</f>
        <v>141680</v>
      </c>
      <c r="B432" s="133" t="str">
        <f>Table11[[#This Row],[Associate Degrees Awarded]]</f>
        <v>Age unknown</v>
      </c>
      <c r="C432" s="160" t="str">
        <f>Table11[[#This Row],[Growth Rate]]</f>
        <v/>
      </c>
    </row>
    <row r="433" spans="1:3" ht="14.25">
      <c r="A433" s="159">
        <f>Table11[[#This Row],[UNITID]]</f>
        <v>141680</v>
      </c>
      <c r="B433" s="133" t="str">
        <f>Table11[[#This Row],[Associate Degrees Awarded]]</f>
        <v>Grand total men</v>
      </c>
      <c r="C433" s="160">
        <f>Table11[[#This Row],[Growth Rate]]</f>
        <v>-0.25247524752475248</v>
      </c>
    </row>
    <row r="434" spans="1:3" ht="14.25">
      <c r="A434" s="159">
        <f>Table11[[#This Row],[UNITID]]</f>
        <v>141680</v>
      </c>
      <c r="B434" s="133" t="str">
        <f>Table11[[#This Row],[Associate Degrees Awarded]]</f>
        <v>Grand total women</v>
      </c>
      <c r="C434" s="160">
        <f>Table11[[#This Row],[Growth Rate]]</f>
        <v>-0.10465116279069768</v>
      </c>
    </row>
    <row r="435" spans="1:3" ht="14.25">
      <c r="A435" s="159">
        <f>Table11[[#This Row],[UNITID]]</f>
        <v>141680</v>
      </c>
      <c r="B435" s="133" t="str">
        <f>Table11[[#This Row],[Associate Degrees Awarded]]</f>
        <v>Two or more races total</v>
      </c>
      <c r="C435" s="160">
        <f>Table11[[#This Row],[Growth Rate]]</f>
        <v>-0.19186046511627908</v>
      </c>
    </row>
    <row r="436" spans="1:3" ht="14.25">
      <c r="A436" s="159">
        <f>Table11[[#This Row],[UNITID]]</f>
        <v>141680</v>
      </c>
      <c r="B436" s="133" t="str">
        <f>Table11[[#This Row],[Associate Degrees Awarded]]</f>
        <v>American Indian or Alaska Native total</v>
      </c>
      <c r="C436" s="160" t="str">
        <f>Table11[[#This Row],[Growth Rate]]</f>
        <v/>
      </c>
    </row>
    <row r="437" spans="1:3" ht="14.25">
      <c r="A437" s="159">
        <f>Table11[[#This Row],[UNITID]]</f>
        <v>141680</v>
      </c>
      <c r="B437" s="133" t="str">
        <f>Table11[[#This Row],[Associate Degrees Awarded]]</f>
        <v>Asian total</v>
      </c>
      <c r="C437" s="160">
        <f>Table11[[#This Row],[Growth Rate]]</f>
        <v>-0.37262357414448671</v>
      </c>
    </row>
    <row r="438" spans="1:3" ht="14.25">
      <c r="A438" s="159">
        <f>Table11[[#This Row],[UNITID]]</f>
        <v>141680</v>
      </c>
      <c r="B438" s="133" t="str">
        <f>Table11[[#This Row],[Associate Degrees Awarded]]</f>
        <v>Black or African American total</v>
      </c>
      <c r="C438" s="160">
        <f>Table11[[#This Row],[Growth Rate]]</f>
        <v>0.25</v>
      </c>
    </row>
    <row r="439" spans="1:3" ht="14.25">
      <c r="A439" s="159">
        <f>Table11[[#This Row],[UNITID]]</f>
        <v>141680</v>
      </c>
      <c r="B439" s="133" t="str">
        <f>Table11[[#This Row],[Associate Degrees Awarded]]</f>
        <v>Hispanic or Latino total</v>
      </c>
      <c r="C439" s="160">
        <f>Table11[[#This Row],[Growth Rate]]</f>
        <v>0.14285714285714285</v>
      </c>
    </row>
    <row r="440" spans="1:3" ht="14.25">
      <c r="A440" s="159">
        <f>Table11[[#This Row],[UNITID]]</f>
        <v>141680</v>
      </c>
      <c r="B440" s="133" t="str">
        <f>Table11[[#This Row],[Associate Degrees Awarded]]</f>
        <v>Native Hawaiian or Other Pacific Islander total</v>
      </c>
      <c r="C440" s="160">
        <f>Table11[[#This Row],[Growth Rate]]</f>
        <v>0.11428571428571428</v>
      </c>
    </row>
    <row r="441" spans="1:3" ht="14.25">
      <c r="A441" s="159">
        <f>Table11[[#This Row],[UNITID]]</f>
        <v>141680</v>
      </c>
      <c r="B441" s="133" t="str">
        <f>Table11[[#This Row],[Associate Degrees Awarded]]</f>
        <v>U.S. Nonresident total</v>
      </c>
      <c r="C441" s="160">
        <f>Table11[[#This Row],[Growth Rate]]</f>
        <v>-0.625</v>
      </c>
    </row>
    <row r="442" spans="1:3" ht="14.25">
      <c r="A442" s="159">
        <f>Table11[[#This Row],[UNITID]]</f>
        <v>141680</v>
      </c>
      <c r="B442" s="133" t="str">
        <f>Table11[[#This Row],[Associate Degrees Awarded]]</f>
        <v>White total</v>
      </c>
      <c r="C442" s="160">
        <f>Table11[[#This Row],[Growth Rate]]</f>
        <v>3.0303030303030304E-2</v>
      </c>
    </row>
    <row r="443" spans="1:3" ht="14.25">
      <c r="A443" s="159">
        <f>Table11[[#This Row],[UNITID]]</f>
        <v>141680</v>
      </c>
      <c r="B443" s="133" t="str">
        <f>Table11[[#This Row],[Associate Degrees Awarded]]</f>
        <v>Race/ethnicity unknown total</v>
      </c>
      <c r="C443" s="160">
        <f>Table11[[#This Row],[Growth Rate]]</f>
        <v>0.25</v>
      </c>
    </row>
    <row r="444" spans="1:3" ht="14.25">
      <c r="A444" s="159">
        <f>Table11[[#This Row],[UNITID]]</f>
        <v>141802</v>
      </c>
      <c r="B444" s="133" t="str">
        <f>Table11[[#This Row],[Associate Degrees Awarded]]</f>
        <v>Grand total</v>
      </c>
      <c r="C444" s="160">
        <f>Table11[[#This Row],[Growth Rate]]</f>
        <v>-2.097902097902098E-2</v>
      </c>
    </row>
    <row r="445" spans="1:3" ht="14.25">
      <c r="A445" s="159">
        <f>Table11[[#This Row],[UNITID]]</f>
        <v>141802</v>
      </c>
      <c r="B445" s="133" t="str">
        <f>Table11[[#This Row],[Associate Degrees Awarded]]</f>
        <v>Ages, under 18</v>
      </c>
      <c r="C445" s="160" t="str">
        <f>Table11[[#This Row],[Growth Rate]]</f>
        <v/>
      </c>
    </row>
    <row r="446" spans="1:3" ht="14.25">
      <c r="A446" s="159">
        <f>Table11[[#This Row],[UNITID]]</f>
        <v>141802</v>
      </c>
      <c r="B446" s="133" t="str">
        <f>Table11[[#This Row],[Associate Degrees Awarded]]</f>
        <v>Ages, 18-24</v>
      </c>
      <c r="C446" s="160">
        <f>Table11[[#This Row],[Growth Rate]]</f>
        <v>-4.2553191489361701E-2</v>
      </c>
    </row>
    <row r="447" spans="1:3" ht="14.25">
      <c r="A447" s="159">
        <f>Table11[[#This Row],[UNITID]]</f>
        <v>141802</v>
      </c>
      <c r="B447" s="133" t="str">
        <f>Table11[[#This Row],[Associate Degrees Awarded]]</f>
        <v>Ages, 25-39</v>
      </c>
      <c r="C447" s="160">
        <f>Table11[[#This Row],[Growth Rate]]</f>
        <v>-5.128205128205128E-2</v>
      </c>
    </row>
    <row r="448" spans="1:3" ht="14.25">
      <c r="A448" s="159">
        <f>Table11[[#This Row],[UNITID]]</f>
        <v>141802</v>
      </c>
      <c r="B448" s="133" t="str">
        <f>Table11[[#This Row],[Associate Degrees Awarded]]</f>
        <v>Ages, 40 and above</v>
      </c>
      <c r="C448" s="160">
        <f>Table11[[#This Row],[Growth Rate]]</f>
        <v>0.3</v>
      </c>
    </row>
    <row r="449" spans="1:3" ht="14.25">
      <c r="A449" s="159">
        <f>Table11[[#This Row],[UNITID]]</f>
        <v>141802</v>
      </c>
      <c r="B449" s="133" t="str">
        <f>Table11[[#This Row],[Associate Degrees Awarded]]</f>
        <v>Age unknown</v>
      </c>
      <c r="C449" s="160" t="str">
        <f>Table11[[#This Row],[Growth Rate]]</f>
        <v/>
      </c>
    </row>
    <row r="450" spans="1:3" ht="14.25">
      <c r="A450" s="159">
        <f>Table11[[#This Row],[UNITID]]</f>
        <v>141802</v>
      </c>
      <c r="B450" s="133" t="str">
        <f>Table11[[#This Row],[Associate Degrees Awarded]]</f>
        <v>Grand total men</v>
      </c>
      <c r="C450" s="160">
        <f>Table11[[#This Row],[Growth Rate]]</f>
        <v>0.10869565217391304</v>
      </c>
    </row>
    <row r="451" spans="1:3" ht="14.25">
      <c r="A451" s="159">
        <f>Table11[[#This Row],[UNITID]]</f>
        <v>141802</v>
      </c>
      <c r="B451" s="133" t="str">
        <f>Table11[[#This Row],[Associate Degrees Awarded]]</f>
        <v>Grand total women</v>
      </c>
      <c r="C451" s="160">
        <f>Table11[[#This Row],[Growth Rate]]</f>
        <v>-8.247422680412371E-2</v>
      </c>
    </row>
    <row r="452" spans="1:3" ht="14.25">
      <c r="A452" s="159">
        <f>Table11[[#This Row],[UNITID]]</f>
        <v>141802</v>
      </c>
      <c r="B452" s="133" t="str">
        <f>Table11[[#This Row],[Associate Degrees Awarded]]</f>
        <v>Two or more races total</v>
      </c>
      <c r="C452" s="160">
        <f>Table11[[#This Row],[Growth Rate]]</f>
        <v>-0.18181818181818182</v>
      </c>
    </row>
    <row r="453" spans="1:3" ht="14.25">
      <c r="A453" s="159">
        <f>Table11[[#This Row],[UNITID]]</f>
        <v>141802</v>
      </c>
      <c r="B453" s="133" t="str">
        <f>Table11[[#This Row],[Associate Degrees Awarded]]</f>
        <v>American Indian or Alaska Native total</v>
      </c>
      <c r="C453" s="160">
        <f>Table11[[#This Row],[Growth Rate]]</f>
        <v>-1</v>
      </c>
    </row>
    <row r="454" spans="1:3" ht="14.25">
      <c r="A454" s="159">
        <f>Table11[[#This Row],[UNITID]]</f>
        <v>141802</v>
      </c>
      <c r="B454" s="133" t="str">
        <f>Table11[[#This Row],[Associate Degrees Awarded]]</f>
        <v>Asian total</v>
      </c>
      <c r="C454" s="160">
        <f>Table11[[#This Row],[Growth Rate]]</f>
        <v>-0.28260869565217389</v>
      </c>
    </row>
    <row r="455" spans="1:3" ht="14.25">
      <c r="A455" s="159">
        <f>Table11[[#This Row],[UNITID]]</f>
        <v>141802</v>
      </c>
      <c r="B455" s="133" t="str">
        <f>Table11[[#This Row],[Associate Degrees Awarded]]</f>
        <v>Black or African American total</v>
      </c>
      <c r="C455" s="160" t="str">
        <f>Table11[[#This Row],[Growth Rate]]</f>
        <v/>
      </c>
    </row>
    <row r="456" spans="1:3" ht="14.25">
      <c r="A456" s="159">
        <f>Table11[[#This Row],[UNITID]]</f>
        <v>141802</v>
      </c>
      <c r="B456" s="133" t="str">
        <f>Table11[[#This Row],[Associate Degrees Awarded]]</f>
        <v>Hispanic or Latino total</v>
      </c>
      <c r="C456" s="160">
        <f>Table11[[#This Row],[Growth Rate]]</f>
        <v>0.91666666666666663</v>
      </c>
    </row>
    <row r="457" spans="1:3" ht="14.25">
      <c r="A457" s="159">
        <f>Table11[[#This Row],[UNITID]]</f>
        <v>141802</v>
      </c>
      <c r="B457" s="133" t="str">
        <f>Table11[[#This Row],[Associate Degrees Awarded]]</f>
        <v>Native Hawaiian or Other Pacific Islander total</v>
      </c>
      <c r="C457" s="160">
        <f>Table11[[#This Row],[Growth Rate]]</f>
        <v>0.5</v>
      </c>
    </row>
    <row r="458" spans="1:3" ht="14.25">
      <c r="A458" s="159">
        <f>Table11[[#This Row],[UNITID]]</f>
        <v>141802</v>
      </c>
      <c r="B458" s="133" t="str">
        <f>Table11[[#This Row],[Associate Degrees Awarded]]</f>
        <v>U.S. Nonresident total</v>
      </c>
      <c r="C458" s="160">
        <f>Table11[[#This Row],[Growth Rate]]</f>
        <v>-0.33333333333333331</v>
      </c>
    </row>
    <row r="459" spans="1:3" ht="14.25">
      <c r="A459" s="159">
        <f>Table11[[#This Row],[UNITID]]</f>
        <v>141802</v>
      </c>
      <c r="B459" s="133" t="str">
        <f>Table11[[#This Row],[Associate Degrees Awarded]]</f>
        <v>White total</v>
      </c>
      <c r="C459" s="160">
        <f>Table11[[#This Row],[Growth Rate]]</f>
        <v>0.36363636363636365</v>
      </c>
    </row>
    <row r="460" spans="1:3" ht="14.25">
      <c r="A460" s="159">
        <f>Table11[[#This Row],[UNITID]]</f>
        <v>141802</v>
      </c>
      <c r="B460" s="133" t="str">
        <f>Table11[[#This Row],[Associate Degrees Awarded]]</f>
        <v>Race/ethnicity unknown total</v>
      </c>
      <c r="C460" s="160" t="str">
        <f>Table11[[#This Row],[Growth Rate]]</f>
        <v/>
      </c>
    </row>
    <row r="461" spans="1:3" ht="14.25">
      <c r="A461" s="159">
        <f>Table11[[#This Row],[UNITID]]</f>
        <v>141839</v>
      </c>
      <c r="B461" s="133" t="str">
        <f>Table11[[#This Row],[Associate Degrees Awarded]]</f>
        <v>Grand total</v>
      </c>
      <c r="C461" s="160">
        <f>Table11[[#This Row],[Growth Rate]]</f>
        <v>-0.32203389830508472</v>
      </c>
    </row>
    <row r="462" spans="1:3" ht="14.25">
      <c r="A462" s="159">
        <f>Table11[[#This Row],[UNITID]]</f>
        <v>141839</v>
      </c>
      <c r="B462" s="133" t="str">
        <f>Table11[[#This Row],[Associate Degrees Awarded]]</f>
        <v>Ages, under 18</v>
      </c>
      <c r="C462" s="160">
        <f>Table11[[#This Row],[Growth Rate]]</f>
        <v>6</v>
      </c>
    </row>
    <row r="463" spans="1:3" ht="14.25">
      <c r="A463" s="159">
        <f>Table11[[#This Row],[UNITID]]</f>
        <v>141839</v>
      </c>
      <c r="B463" s="133" t="str">
        <f>Table11[[#This Row],[Associate Degrees Awarded]]</f>
        <v>Ages, 18-24</v>
      </c>
      <c r="C463" s="160">
        <f>Table11[[#This Row],[Growth Rate]]</f>
        <v>-0.31496062992125984</v>
      </c>
    </row>
    <row r="464" spans="1:3" ht="14.25">
      <c r="A464" s="159">
        <f>Table11[[#This Row],[UNITID]]</f>
        <v>141839</v>
      </c>
      <c r="B464" s="133" t="str">
        <f>Table11[[#This Row],[Associate Degrees Awarded]]</f>
        <v>Ages, 25-39</v>
      </c>
      <c r="C464" s="160">
        <f>Table11[[#This Row],[Growth Rate]]</f>
        <v>-0.37662337662337664</v>
      </c>
    </row>
    <row r="465" spans="1:3" ht="14.25">
      <c r="A465" s="159">
        <f>Table11[[#This Row],[UNITID]]</f>
        <v>141839</v>
      </c>
      <c r="B465" s="133" t="str">
        <f>Table11[[#This Row],[Associate Degrees Awarded]]</f>
        <v>Ages, 40 and above</v>
      </c>
      <c r="C465" s="160">
        <f>Table11[[#This Row],[Growth Rate]]</f>
        <v>-0.31746031746031744</v>
      </c>
    </row>
    <row r="466" spans="1:3" ht="14.25">
      <c r="A466" s="159">
        <f>Table11[[#This Row],[UNITID]]</f>
        <v>141839</v>
      </c>
      <c r="B466" s="133" t="str">
        <f>Table11[[#This Row],[Associate Degrees Awarded]]</f>
        <v>Age unknown</v>
      </c>
      <c r="C466" s="160" t="str">
        <f>Table11[[#This Row],[Growth Rate]]</f>
        <v/>
      </c>
    </row>
    <row r="467" spans="1:3" ht="14.25">
      <c r="A467" s="159">
        <f>Table11[[#This Row],[UNITID]]</f>
        <v>141839</v>
      </c>
      <c r="B467" s="133" t="str">
        <f>Table11[[#This Row],[Associate Degrees Awarded]]</f>
        <v>Grand total men</v>
      </c>
      <c r="C467" s="160">
        <f>Table11[[#This Row],[Growth Rate]]</f>
        <v>-0.48125000000000001</v>
      </c>
    </row>
    <row r="468" spans="1:3" ht="14.25">
      <c r="A468" s="159">
        <f>Table11[[#This Row],[UNITID]]</f>
        <v>141839</v>
      </c>
      <c r="B468" s="133" t="str">
        <f>Table11[[#This Row],[Associate Degrees Awarded]]</f>
        <v>Grand total women</v>
      </c>
      <c r="C468" s="160">
        <f>Table11[[#This Row],[Growth Rate]]</f>
        <v>-0.24038461538461539</v>
      </c>
    </row>
    <row r="469" spans="1:3" ht="14.25">
      <c r="A469" s="159">
        <f>Table11[[#This Row],[UNITID]]</f>
        <v>141839</v>
      </c>
      <c r="B469" s="133" t="str">
        <f>Table11[[#This Row],[Associate Degrees Awarded]]</f>
        <v>Two or more races total</v>
      </c>
      <c r="C469" s="160">
        <f>Table11[[#This Row],[Growth Rate]]</f>
        <v>-0.35616438356164382</v>
      </c>
    </row>
    <row r="470" spans="1:3" ht="14.25">
      <c r="A470" s="159">
        <f>Table11[[#This Row],[UNITID]]</f>
        <v>141839</v>
      </c>
      <c r="B470" s="133" t="str">
        <f>Table11[[#This Row],[Associate Degrees Awarded]]</f>
        <v>American Indian or Alaska Native total</v>
      </c>
      <c r="C470" s="160">
        <f>Table11[[#This Row],[Growth Rate]]</f>
        <v>0</v>
      </c>
    </row>
    <row r="471" spans="1:3" ht="14.25">
      <c r="A471" s="159">
        <f>Table11[[#This Row],[UNITID]]</f>
        <v>141839</v>
      </c>
      <c r="B471" s="133" t="str">
        <f>Table11[[#This Row],[Associate Degrees Awarded]]</f>
        <v>Asian total</v>
      </c>
      <c r="C471" s="160">
        <f>Table11[[#This Row],[Growth Rate]]</f>
        <v>-0.37423312883435583</v>
      </c>
    </row>
    <row r="472" spans="1:3" ht="14.25">
      <c r="A472" s="159">
        <f>Table11[[#This Row],[UNITID]]</f>
        <v>141839</v>
      </c>
      <c r="B472" s="133" t="str">
        <f>Table11[[#This Row],[Associate Degrees Awarded]]</f>
        <v>Black or African American total</v>
      </c>
      <c r="C472" s="160" t="str">
        <f>Table11[[#This Row],[Growth Rate]]</f>
        <v/>
      </c>
    </row>
    <row r="473" spans="1:3" ht="14.25">
      <c r="A473" s="159">
        <f>Table11[[#This Row],[UNITID]]</f>
        <v>141839</v>
      </c>
      <c r="B473" s="133" t="str">
        <f>Table11[[#This Row],[Associate Degrees Awarded]]</f>
        <v>Hispanic or Latino total</v>
      </c>
      <c r="C473" s="160">
        <f>Table11[[#This Row],[Growth Rate]]</f>
        <v>0.02</v>
      </c>
    </row>
    <row r="474" spans="1:3" ht="14.25">
      <c r="A474" s="159">
        <f>Table11[[#This Row],[UNITID]]</f>
        <v>141839</v>
      </c>
      <c r="B474" s="133" t="str">
        <f>Table11[[#This Row],[Associate Degrees Awarded]]</f>
        <v>Native Hawaiian or Other Pacific Islander total</v>
      </c>
      <c r="C474" s="160">
        <f>Table11[[#This Row],[Growth Rate]]</f>
        <v>-9.0909090909090912E-2</v>
      </c>
    </row>
    <row r="475" spans="1:3" ht="14.25">
      <c r="A475" s="159">
        <f>Table11[[#This Row],[UNITID]]</f>
        <v>141839</v>
      </c>
      <c r="B475" s="133" t="str">
        <f>Table11[[#This Row],[Associate Degrees Awarded]]</f>
        <v>U.S. Nonresident total</v>
      </c>
      <c r="C475" s="160">
        <f>Table11[[#This Row],[Growth Rate]]</f>
        <v>-0.42857142857142855</v>
      </c>
    </row>
    <row r="476" spans="1:3" ht="14.25">
      <c r="A476" s="159">
        <f>Table11[[#This Row],[UNITID]]</f>
        <v>141839</v>
      </c>
      <c r="B476" s="133" t="str">
        <f>Table11[[#This Row],[Associate Degrees Awarded]]</f>
        <v>White total</v>
      </c>
      <c r="C476" s="160">
        <f>Table11[[#This Row],[Growth Rate]]</f>
        <v>-0.46341463414634149</v>
      </c>
    </row>
    <row r="477" spans="1:3" ht="14.25">
      <c r="A477" s="159">
        <f>Table11[[#This Row],[UNITID]]</f>
        <v>141839</v>
      </c>
      <c r="B477" s="133" t="str">
        <f>Table11[[#This Row],[Associate Degrees Awarded]]</f>
        <v>Race/ethnicity unknown total</v>
      </c>
      <c r="C477" s="160" t="str">
        <f>Table11[[#This Row],[Growth Rate]]</f>
        <v/>
      </c>
    </row>
    <row r="478" spans="1:3" ht="14.25">
      <c r="A478" s="159">
        <f>Table11[[#This Row],[UNITID]]</f>
        <v>141990</v>
      </c>
      <c r="B478" s="133" t="str">
        <f>Table11[[#This Row],[Associate Degrees Awarded]]</f>
        <v>Grand total</v>
      </c>
      <c r="C478" s="160">
        <f>Table11[[#This Row],[Growth Rate]]</f>
        <v>-3.4220532319391636E-2</v>
      </c>
    </row>
    <row r="479" spans="1:3" ht="14.25">
      <c r="A479" s="159">
        <f>Table11[[#This Row],[UNITID]]</f>
        <v>141990</v>
      </c>
      <c r="B479" s="133" t="str">
        <f>Table11[[#This Row],[Associate Degrees Awarded]]</f>
        <v>Ages, under 18</v>
      </c>
      <c r="C479" s="160">
        <f>Table11[[#This Row],[Growth Rate]]</f>
        <v>2</v>
      </c>
    </row>
    <row r="480" spans="1:3" ht="14.25">
      <c r="A480" s="159">
        <f>Table11[[#This Row],[UNITID]]</f>
        <v>141990</v>
      </c>
      <c r="B480" s="133" t="str">
        <f>Table11[[#This Row],[Associate Degrees Awarded]]</f>
        <v>Ages, 18-24</v>
      </c>
      <c r="C480" s="160">
        <f>Table11[[#This Row],[Growth Rate]]</f>
        <v>-0.12582781456953643</v>
      </c>
    </row>
    <row r="481" spans="1:3" ht="14.25">
      <c r="A481" s="159">
        <f>Table11[[#This Row],[UNITID]]</f>
        <v>141990</v>
      </c>
      <c r="B481" s="133" t="str">
        <f>Table11[[#This Row],[Associate Degrees Awarded]]</f>
        <v>Ages, 25-39</v>
      </c>
      <c r="C481" s="160">
        <f>Table11[[#This Row],[Growth Rate]]</f>
        <v>-0.14117647058823529</v>
      </c>
    </row>
    <row r="482" spans="1:3" ht="14.25">
      <c r="A482" s="159">
        <f>Table11[[#This Row],[UNITID]]</f>
        <v>141990</v>
      </c>
      <c r="B482" s="133" t="str">
        <f>Table11[[#This Row],[Associate Degrees Awarded]]</f>
        <v>Ages, 40 and above</v>
      </c>
      <c r="C482" s="160">
        <f>Table11[[#This Row],[Growth Rate]]</f>
        <v>0.66666666666666663</v>
      </c>
    </row>
    <row r="483" spans="1:3" ht="14.25">
      <c r="A483" s="159">
        <f>Table11[[#This Row],[UNITID]]</f>
        <v>141990</v>
      </c>
      <c r="B483" s="133" t="str">
        <f>Table11[[#This Row],[Associate Degrees Awarded]]</f>
        <v>Age unknown</v>
      </c>
      <c r="C483" s="160" t="str">
        <f>Table11[[#This Row],[Growth Rate]]</f>
        <v/>
      </c>
    </row>
    <row r="484" spans="1:3" ht="14.25">
      <c r="A484" s="159">
        <f>Table11[[#This Row],[UNITID]]</f>
        <v>141990</v>
      </c>
      <c r="B484" s="133" t="str">
        <f>Table11[[#This Row],[Associate Degrees Awarded]]</f>
        <v>Grand total men</v>
      </c>
      <c r="C484" s="160">
        <f>Table11[[#This Row],[Growth Rate]]</f>
        <v>-0.34146341463414637</v>
      </c>
    </row>
    <row r="485" spans="1:3" ht="14.25">
      <c r="A485" s="159">
        <f>Table11[[#This Row],[UNITID]]</f>
        <v>141990</v>
      </c>
      <c r="B485" s="133" t="str">
        <f>Table11[[#This Row],[Associate Degrees Awarded]]</f>
        <v>Grand total women</v>
      </c>
      <c r="C485" s="160">
        <f>Table11[[#This Row],[Growth Rate]]</f>
        <v>0.10497237569060773</v>
      </c>
    </row>
    <row r="486" spans="1:3" ht="14.25">
      <c r="A486" s="159">
        <f>Table11[[#This Row],[UNITID]]</f>
        <v>141990</v>
      </c>
      <c r="B486" s="133" t="str">
        <f>Table11[[#This Row],[Associate Degrees Awarded]]</f>
        <v>Two or more races total</v>
      </c>
      <c r="C486" s="160">
        <f>Table11[[#This Row],[Growth Rate]]</f>
        <v>-9.8360655737704916E-2</v>
      </c>
    </row>
    <row r="487" spans="1:3" ht="14.25">
      <c r="A487" s="159">
        <f>Table11[[#This Row],[UNITID]]</f>
        <v>141990</v>
      </c>
      <c r="B487" s="133" t="str">
        <f>Table11[[#This Row],[Associate Degrees Awarded]]</f>
        <v>American Indian or Alaska Native total</v>
      </c>
      <c r="C487" s="160">
        <f>Table11[[#This Row],[Growth Rate]]</f>
        <v>1</v>
      </c>
    </row>
    <row r="488" spans="1:3" ht="14.25">
      <c r="A488" s="159">
        <f>Table11[[#This Row],[UNITID]]</f>
        <v>141990</v>
      </c>
      <c r="B488" s="133" t="str">
        <f>Table11[[#This Row],[Associate Degrees Awarded]]</f>
        <v>Asian total</v>
      </c>
      <c r="C488" s="160">
        <f>Table11[[#This Row],[Growth Rate]]</f>
        <v>-0.1</v>
      </c>
    </row>
    <row r="489" spans="1:3" ht="14.25">
      <c r="A489" s="159">
        <f>Table11[[#This Row],[UNITID]]</f>
        <v>141990</v>
      </c>
      <c r="B489" s="133" t="str">
        <f>Table11[[#This Row],[Associate Degrees Awarded]]</f>
        <v>Black or African American total</v>
      </c>
      <c r="C489" s="160">
        <f>Table11[[#This Row],[Growth Rate]]</f>
        <v>-0.66666666666666663</v>
      </c>
    </row>
    <row r="490" spans="1:3" ht="14.25">
      <c r="A490" s="159">
        <f>Table11[[#This Row],[UNITID]]</f>
        <v>141990</v>
      </c>
      <c r="B490" s="133" t="str">
        <f>Table11[[#This Row],[Associate Degrees Awarded]]</f>
        <v>Hispanic or Latino total</v>
      </c>
      <c r="C490" s="160">
        <f>Table11[[#This Row],[Growth Rate]]</f>
        <v>0.26829268292682928</v>
      </c>
    </row>
    <row r="491" spans="1:3" ht="14.25">
      <c r="A491" s="159">
        <f>Table11[[#This Row],[UNITID]]</f>
        <v>141990</v>
      </c>
      <c r="B491" s="133" t="str">
        <f>Table11[[#This Row],[Associate Degrees Awarded]]</f>
        <v>Native Hawaiian or Other Pacific Islander total</v>
      </c>
      <c r="C491" s="160">
        <f>Table11[[#This Row],[Growth Rate]]</f>
        <v>0</v>
      </c>
    </row>
    <row r="492" spans="1:3" ht="14.25">
      <c r="A492" s="159">
        <f>Table11[[#This Row],[UNITID]]</f>
        <v>141990</v>
      </c>
      <c r="B492" s="133" t="str">
        <f>Table11[[#This Row],[Associate Degrees Awarded]]</f>
        <v>U.S. Nonresident total</v>
      </c>
      <c r="C492" s="160" t="str">
        <f>Table11[[#This Row],[Growth Rate]]</f>
        <v/>
      </c>
    </row>
    <row r="493" spans="1:3" ht="14.25">
      <c r="A493" s="159">
        <f>Table11[[#This Row],[UNITID]]</f>
        <v>141990</v>
      </c>
      <c r="B493" s="133" t="str">
        <f>Table11[[#This Row],[Associate Degrees Awarded]]</f>
        <v>White total</v>
      </c>
      <c r="C493" s="160">
        <f>Table11[[#This Row],[Growth Rate]]</f>
        <v>-0.15151515151515152</v>
      </c>
    </row>
    <row r="494" spans="1:3" ht="14.25">
      <c r="A494" s="159">
        <f>Table11[[#This Row],[UNITID]]</f>
        <v>141990</v>
      </c>
      <c r="B494" s="133" t="str">
        <f>Table11[[#This Row],[Associate Degrees Awarded]]</f>
        <v>Race/ethnicity unknown total</v>
      </c>
      <c r="C494" s="160">
        <f>Table11[[#This Row],[Growth Rate]]</f>
        <v>2</v>
      </c>
    </row>
    <row r="495" spans="1:3" ht="14.25">
      <c r="A495" s="159">
        <f>Table11[[#This Row],[UNITID]]</f>
        <v>144944</v>
      </c>
      <c r="B495" s="133" t="str">
        <f>Table11[[#This Row],[Associate Degrees Awarded]]</f>
        <v>Grand total</v>
      </c>
      <c r="C495" s="160">
        <f>Table11[[#This Row],[Growth Rate]]</f>
        <v>-9.7069597069597072E-2</v>
      </c>
    </row>
    <row r="496" spans="1:3" ht="14.25">
      <c r="A496" s="159">
        <f>Table11[[#This Row],[UNITID]]</f>
        <v>144944</v>
      </c>
      <c r="B496" s="133" t="str">
        <f>Table11[[#This Row],[Associate Degrees Awarded]]</f>
        <v>Ages, under 18</v>
      </c>
      <c r="C496" s="160" t="str">
        <f>Table11[[#This Row],[Growth Rate]]</f>
        <v/>
      </c>
    </row>
    <row r="497" spans="1:3" ht="14.25">
      <c r="A497" s="159">
        <f>Table11[[#This Row],[UNITID]]</f>
        <v>144944</v>
      </c>
      <c r="B497" s="133" t="str">
        <f>Table11[[#This Row],[Associate Degrees Awarded]]</f>
        <v>Ages, 18-24</v>
      </c>
      <c r="C497" s="160">
        <f>Table11[[#This Row],[Growth Rate]]</f>
        <v>-7.8590785907859076E-2</v>
      </c>
    </row>
    <row r="498" spans="1:3" ht="14.25">
      <c r="A498" s="159">
        <f>Table11[[#This Row],[UNITID]]</f>
        <v>144944</v>
      </c>
      <c r="B498" s="133" t="str">
        <f>Table11[[#This Row],[Associate Degrees Awarded]]</f>
        <v>Ages, 25-39</v>
      </c>
      <c r="C498" s="160">
        <f>Table11[[#This Row],[Growth Rate]]</f>
        <v>-0.14840989399293286</v>
      </c>
    </row>
    <row r="499" spans="1:3" ht="14.25">
      <c r="A499" s="159">
        <f>Table11[[#This Row],[UNITID]]</f>
        <v>144944</v>
      </c>
      <c r="B499" s="133" t="str">
        <f>Table11[[#This Row],[Associate Degrees Awarded]]</f>
        <v>Ages, 40 and above</v>
      </c>
      <c r="C499" s="160">
        <f>Table11[[#This Row],[Growth Rate]]</f>
        <v>-0.29577464788732394</v>
      </c>
    </row>
    <row r="500" spans="1:3" ht="14.25">
      <c r="A500" s="159">
        <f>Table11[[#This Row],[UNITID]]</f>
        <v>144944</v>
      </c>
      <c r="B500" s="133" t="str">
        <f>Table11[[#This Row],[Associate Degrees Awarded]]</f>
        <v>Age unknown</v>
      </c>
      <c r="C500" s="160" t="str">
        <f>Table11[[#This Row],[Growth Rate]]</f>
        <v/>
      </c>
    </row>
    <row r="501" spans="1:3" ht="14.25">
      <c r="A501" s="159">
        <f>Table11[[#This Row],[UNITID]]</f>
        <v>144944</v>
      </c>
      <c r="B501" s="133" t="str">
        <f>Table11[[#This Row],[Associate Degrees Awarded]]</f>
        <v>Grand total men</v>
      </c>
      <c r="C501" s="160">
        <f>Table11[[#This Row],[Growth Rate]]</f>
        <v>-0.1951219512195122</v>
      </c>
    </row>
    <row r="502" spans="1:3" ht="14.25">
      <c r="A502" s="159">
        <f>Table11[[#This Row],[UNITID]]</f>
        <v>144944</v>
      </c>
      <c r="B502" s="133" t="str">
        <f>Table11[[#This Row],[Associate Degrees Awarded]]</f>
        <v>Grand total women</v>
      </c>
      <c r="C502" s="160">
        <f>Table11[[#This Row],[Growth Rate]]</f>
        <v>-1.6666666666666666E-2</v>
      </c>
    </row>
    <row r="503" spans="1:3" ht="14.25">
      <c r="A503" s="159">
        <f>Table11[[#This Row],[UNITID]]</f>
        <v>144944</v>
      </c>
      <c r="B503" s="133" t="str">
        <f>Table11[[#This Row],[Associate Degrees Awarded]]</f>
        <v>Two or more races total</v>
      </c>
      <c r="C503" s="160">
        <f>Table11[[#This Row],[Growth Rate]]</f>
        <v>6.6666666666666666E-2</v>
      </c>
    </row>
    <row r="504" spans="1:3" ht="14.25">
      <c r="A504" s="159">
        <f>Table11[[#This Row],[UNITID]]</f>
        <v>144944</v>
      </c>
      <c r="B504" s="133" t="str">
        <f>Table11[[#This Row],[Associate Degrees Awarded]]</f>
        <v>American Indian or Alaska Native total</v>
      </c>
      <c r="C504" s="160">
        <f>Table11[[#This Row],[Growth Rate]]</f>
        <v>2.6</v>
      </c>
    </row>
    <row r="505" spans="1:3" ht="14.25">
      <c r="A505" s="159">
        <f>Table11[[#This Row],[UNITID]]</f>
        <v>144944</v>
      </c>
      <c r="B505" s="133" t="str">
        <f>Table11[[#This Row],[Associate Degrees Awarded]]</f>
        <v>Asian total</v>
      </c>
      <c r="C505" s="160">
        <f>Table11[[#This Row],[Growth Rate]]</f>
        <v>0.36619718309859156</v>
      </c>
    </row>
    <row r="506" spans="1:3" ht="14.25">
      <c r="A506" s="159">
        <f>Table11[[#This Row],[UNITID]]</f>
        <v>144944</v>
      </c>
      <c r="B506" s="133" t="str">
        <f>Table11[[#This Row],[Associate Degrees Awarded]]</f>
        <v>Black or African American total</v>
      </c>
      <c r="C506" s="160">
        <f>Table11[[#This Row],[Growth Rate]]</f>
        <v>-6.8965517241379309E-2</v>
      </c>
    </row>
    <row r="507" spans="1:3" ht="14.25">
      <c r="A507" s="159">
        <f>Table11[[#This Row],[UNITID]]</f>
        <v>144944</v>
      </c>
      <c r="B507" s="133" t="str">
        <f>Table11[[#This Row],[Associate Degrees Awarded]]</f>
        <v>Hispanic or Latino total</v>
      </c>
      <c r="C507" s="160">
        <f>Table11[[#This Row],[Growth Rate]]</f>
        <v>-8.0924855491329481E-2</v>
      </c>
    </row>
    <row r="508" spans="1:3" ht="14.25">
      <c r="A508" s="159">
        <f>Table11[[#This Row],[UNITID]]</f>
        <v>144944</v>
      </c>
      <c r="B508" s="133" t="str">
        <f>Table11[[#This Row],[Associate Degrees Awarded]]</f>
        <v>Native Hawaiian or Other Pacific Islander total</v>
      </c>
      <c r="C508" s="160" t="str">
        <f>Table11[[#This Row],[Growth Rate]]</f>
        <v/>
      </c>
    </row>
    <row r="509" spans="1:3" ht="14.25">
      <c r="A509" s="159">
        <f>Table11[[#This Row],[UNITID]]</f>
        <v>144944</v>
      </c>
      <c r="B509" s="133" t="str">
        <f>Table11[[#This Row],[Associate Degrees Awarded]]</f>
        <v>U.S. Nonresident total</v>
      </c>
      <c r="C509" s="160">
        <f>Table11[[#This Row],[Growth Rate]]</f>
        <v>-0.25</v>
      </c>
    </row>
    <row r="510" spans="1:3" ht="14.25">
      <c r="A510" s="159">
        <f>Table11[[#This Row],[UNITID]]</f>
        <v>144944</v>
      </c>
      <c r="B510" s="133" t="str">
        <f>Table11[[#This Row],[Associate Degrees Awarded]]</f>
        <v>White total</v>
      </c>
      <c r="C510" s="160">
        <f>Table11[[#This Row],[Growth Rate]]</f>
        <v>-0.20530973451327433</v>
      </c>
    </row>
    <row r="511" spans="1:3" ht="14.25">
      <c r="A511" s="159">
        <f>Table11[[#This Row],[UNITID]]</f>
        <v>144944</v>
      </c>
      <c r="B511" s="133" t="str">
        <f>Table11[[#This Row],[Associate Degrees Awarded]]</f>
        <v>Race/ethnicity unknown total</v>
      </c>
      <c r="C511" s="160">
        <f>Table11[[#This Row],[Growth Rate]]</f>
        <v>5.2631578947368418E-2</v>
      </c>
    </row>
    <row r="512" spans="1:3" ht="14.25">
      <c r="A512" s="159">
        <f>Table11[[#This Row],[UNITID]]</f>
        <v>145682</v>
      </c>
      <c r="B512" s="133" t="str">
        <f>Table11[[#This Row],[Associate Degrees Awarded]]</f>
        <v>Grand total</v>
      </c>
      <c r="C512" s="160">
        <f>Table11[[#This Row],[Growth Rate]]</f>
        <v>-0.12187812187812187</v>
      </c>
    </row>
    <row r="513" spans="1:3" ht="14.25">
      <c r="A513" s="159">
        <f>Table11[[#This Row],[UNITID]]</f>
        <v>145682</v>
      </c>
      <c r="B513" s="133" t="str">
        <f>Table11[[#This Row],[Associate Degrees Awarded]]</f>
        <v>Ages, under 18</v>
      </c>
      <c r="C513" s="160">
        <f>Table11[[#This Row],[Growth Rate]]</f>
        <v>-1</v>
      </c>
    </row>
    <row r="514" spans="1:3" ht="14.25">
      <c r="A514" s="159">
        <f>Table11[[#This Row],[UNITID]]</f>
        <v>145682</v>
      </c>
      <c r="B514" s="133" t="str">
        <f>Table11[[#This Row],[Associate Degrees Awarded]]</f>
        <v>Ages, 18-24</v>
      </c>
      <c r="C514" s="160">
        <f>Table11[[#This Row],[Growth Rate]]</f>
        <v>-5.7233704292527825E-2</v>
      </c>
    </row>
    <row r="515" spans="1:3" ht="14.25">
      <c r="A515" s="159">
        <f>Table11[[#This Row],[UNITID]]</f>
        <v>145682</v>
      </c>
      <c r="B515" s="133" t="str">
        <f>Table11[[#This Row],[Associate Degrees Awarded]]</f>
        <v>Ages, 25-39</v>
      </c>
      <c r="C515" s="160">
        <f>Table11[[#This Row],[Growth Rate]]</f>
        <v>-0.22222222222222221</v>
      </c>
    </row>
    <row r="516" spans="1:3" ht="14.25">
      <c r="A516" s="159">
        <f>Table11[[#This Row],[UNITID]]</f>
        <v>145682</v>
      </c>
      <c r="B516" s="133" t="str">
        <f>Table11[[#This Row],[Associate Degrees Awarded]]</f>
        <v>Ages, 40 and above</v>
      </c>
      <c r="C516" s="160">
        <f>Table11[[#This Row],[Growth Rate]]</f>
        <v>-0.25301204819277107</v>
      </c>
    </row>
    <row r="517" spans="1:3" ht="14.25">
      <c r="A517" s="159">
        <f>Table11[[#This Row],[UNITID]]</f>
        <v>145682</v>
      </c>
      <c r="B517" s="133" t="str">
        <f>Table11[[#This Row],[Associate Degrees Awarded]]</f>
        <v>Age unknown</v>
      </c>
      <c r="C517" s="160" t="str">
        <f>Table11[[#This Row],[Growth Rate]]</f>
        <v/>
      </c>
    </row>
    <row r="518" spans="1:3" ht="14.25">
      <c r="A518" s="159">
        <f>Table11[[#This Row],[UNITID]]</f>
        <v>145682</v>
      </c>
      <c r="B518" s="133" t="str">
        <f>Table11[[#This Row],[Associate Degrees Awarded]]</f>
        <v>Grand total men</v>
      </c>
      <c r="C518" s="160">
        <f>Table11[[#This Row],[Growth Rate]]</f>
        <v>-0.19871794871794871</v>
      </c>
    </row>
    <row r="519" spans="1:3" ht="14.25">
      <c r="A519" s="159">
        <f>Table11[[#This Row],[UNITID]]</f>
        <v>145682</v>
      </c>
      <c r="B519" s="133" t="str">
        <f>Table11[[#This Row],[Associate Degrees Awarded]]</f>
        <v>Grand total women</v>
      </c>
      <c r="C519" s="160">
        <f>Table11[[#This Row],[Growth Rate]]</f>
        <v>-5.4409005628517824E-2</v>
      </c>
    </row>
    <row r="520" spans="1:3" ht="14.25">
      <c r="A520" s="159">
        <f>Table11[[#This Row],[UNITID]]</f>
        <v>145682</v>
      </c>
      <c r="B520" s="133" t="str">
        <f>Table11[[#This Row],[Associate Degrees Awarded]]</f>
        <v>Two or more races total</v>
      </c>
      <c r="C520" s="160">
        <f>Table11[[#This Row],[Growth Rate]]</f>
        <v>0.66666666666666663</v>
      </c>
    </row>
    <row r="521" spans="1:3" ht="14.25">
      <c r="A521" s="159">
        <f>Table11[[#This Row],[UNITID]]</f>
        <v>145682</v>
      </c>
      <c r="B521" s="133" t="str">
        <f>Table11[[#This Row],[Associate Degrees Awarded]]</f>
        <v>American Indian or Alaska Native total</v>
      </c>
      <c r="C521" s="160">
        <f>Table11[[#This Row],[Growth Rate]]</f>
        <v>-1</v>
      </c>
    </row>
    <row r="522" spans="1:3" ht="14.25">
      <c r="A522" s="159">
        <f>Table11[[#This Row],[UNITID]]</f>
        <v>145682</v>
      </c>
      <c r="B522" s="133" t="str">
        <f>Table11[[#This Row],[Associate Degrees Awarded]]</f>
        <v>Asian total</v>
      </c>
      <c r="C522" s="160">
        <f>Table11[[#This Row],[Growth Rate]]</f>
        <v>5.2631578947368418E-2</v>
      </c>
    </row>
    <row r="523" spans="1:3" ht="14.25">
      <c r="A523" s="159">
        <f>Table11[[#This Row],[UNITID]]</f>
        <v>145682</v>
      </c>
      <c r="B523" s="133" t="str">
        <f>Table11[[#This Row],[Associate Degrees Awarded]]</f>
        <v>Black or African American total</v>
      </c>
      <c r="C523" s="160">
        <f>Table11[[#This Row],[Growth Rate]]</f>
        <v>-0.02</v>
      </c>
    </row>
    <row r="524" spans="1:3" ht="14.25">
      <c r="A524" s="159">
        <f>Table11[[#This Row],[UNITID]]</f>
        <v>145682</v>
      </c>
      <c r="B524" s="133" t="str">
        <f>Table11[[#This Row],[Associate Degrees Awarded]]</f>
        <v>Hispanic or Latino total</v>
      </c>
      <c r="C524" s="160">
        <f>Table11[[#This Row],[Growth Rate]]</f>
        <v>-0.44615384615384618</v>
      </c>
    </row>
    <row r="525" spans="1:3" ht="14.25">
      <c r="A525" s="159">
        <f>Table11[[#This Row],[UNITID]]</f>
        <v>145682</v>
      </c>
      <c r="B525" s="133" t="str">
        <f>Table11[[#This Row],[Associate Degrees Awarded]]</f>
        <v>Native Hawaiian or Other Pacific Islander total</v>
      </c>
      <c r="C525" s="160" t="str">
        <f>Table11[[#This Row],[Growth Rate]]</f>
        <v/>
      </c>
    </row>
    <row r="526" spans="1:3" ht="14.25">
      <c r="A526" s="159">
        <f>Table11[[#This Row],[UNITID]]</f>
        <v>145682</v>
      </c>
      <c r="B526" s="133" t="str">
        <f>Table11[[#This Row],[Associate Degrees Awarded]]</f>
        <v>U.S. Nonresident total</v>
      </c>
      <c r="C526" s="160">
        <f>Table11[[#This Row],[Growth Rate]]</f>
        <v>0.33333333333333331</v>
      </c>
    </row>
    <row r="527" spans="1:3" ht="14.25">
      <c r="A527" s="159">
        <f>Table11[[#This Row],[UNITID]]</f>
        <v>145682</v>
      </c>
      <c r="B527" s="133" t="str">
        <f>Table11[[#This Row],[Associate Degrees Awarded]]</f>
        <v>White total</v>
      </c>
      <c r="C527" s="160">
        <f>Table11[[#This Row],[Growth Rate]]</f>
        <v>-0.13608748481166463</v>
      </c>
    </row>
    <row r="528" spans="1:3" ht="14.25">
      <c r="A528" s="159">
        <f>Table11[[#This Row],[UNITID]]</f>
        <v>145682</v>
      </c>
      <c r="B528" s="133" t="str">
        <f>Table11[[#This Row],[Associate Degrees Awarded]]</f>
        <v>Race/ethnicity unknown total</v>
      </c>
      <c r="C528" s="160">
        <f>Table11[[#This Row],[Growth Rate]]</f>
        <v>2</v>
      </c>
    </row>
    <row r="529" spans="1:3" ht="14.25">
      <c r="A529" s="159">
        <f>Table11[[#This Row],[UNITID]]</f>
        <v>146472</v>
      </c>
      <c r="B529" s="133" t="str">
        <f>Table11[[#This Row],[Associate Degrees Awarded]]</f>
        <v>Grand total</v>
      </c>
      <c r="C529" s="160">
        <f>Table11[[#This Row],[Growth Rate]]</f>
        <v>-1.3748191027496382E-2</v>
      </c>
    </row>
    <row r="530" spans="1:3" ht="14.25">
      <c r="A530" s="159">
        <f>Table11[[#This Row],[UNITID]]</f>
        <v>146472</v>
      </c>
      <c r="B530" s="133" t="str">
        <f>Table11[[#This Row],[Associate Degrees Awarded]]</f>
        <v>Ages, under 18</v>
      </c>
      <c r="C530" s="160" t="str">
        <f>Table11[[#This Row],[Growth Rate]]</f>
        <v/>
      </c>
    </row>
    <row r="531" spans="1:3" ht="14.25">
      <c r="A531" s="159">
        <f>Table11[[#This Row],[UNITID]]</f>
        <v>146472</v>
      </c>
      <c r="B531" s="133" t="str">
        <f>Table11[[#This Row],[Associate Degrees Awarded]]</f>
        <v>Ages, 18-24</v>
      </c>
      <c r="C531" s="160">
        <f>Table11[[#This Row],[Growth Rate]]</f>
        <v>0.10824108241082411</v>
      </c>
    </row>
    <row r="532" spans="1:3" ht="14.25">
      <c r="A532" s="159">
        <f>Table11[[#This Row],[UNITID]]</f>
        <v>146472</v>
      </c>
      <c r="B532" s="133" t="str">
        <f>Table11[[#This Row],[Associate Degrees Awarded]]</f>
        <v>Ages, 25-39</v>
      </c>
      <c r="C532" s="160">
        <f>Table11[[#This Row],[Growth Rate]]</f>
        <v>-0.17149220489977729</v>
      </c>
    </row>
    <row r="533" spans="1:3" ht="14.25">
      <c r="A533" s="159">
        <f>Table11[[#This Row],[UNITID]]</f>
        <v>146472</v>
      </c>
      <c r="B533" s="133" t="str">
        <f>Table11[[#This Row],[Associate Degrees Awarded]]</f>
        <v>Ages, 40 and above</v>
      </c>
      <c r="C533" s="160">
        <f>Table11[[#This Row],[Growth Rate]]</f>
        <v>-0.25</v>
      </c>
    </row>
    <row r="534" spans="1:3" ht="14.25">
      <c r="A534" s="159">
        <f>Table11[[#This Row],[UNITID]]</f>
        <v>146472</v>
      </c>
      <c r="B534" s="133" t="str">
        <f>Table11[[#This Row],[Associate Degrees Awarded]]</f>
        <v>Age unknown</v>
      </c>
      <c r="C534" s="160" t="str">
        <f>Table11[[#This Row],[Growth Rate]]</f>
        <v/>
      </c>
    </row>
    <row r="535" spans="1:3" ht="14.25">
      <c r="A535" s="159">
        <f>Table11[[#This Row],[UNITID]]</f>
        <v>146472</v>
      </c>
      <c r="B535" s="133" t="str">
        <f>Table11[[#This Row],[Associate Degrees Awarded]]</f>
        <v>Grand total men</v>
      </c>
      <c r="C535" s="160">
        <f>Table11[[#This Row],[Growth Rate]]</f>
        <v>1.3536379018612521E-2</v>
      </c>
    </row>
    <row r="536" spans="1:3" ht="14.25">
      <c r="A536" s="159">
        <f>Table11[[#This Row],[UNITID]]</f>
        <v>146472</v>
      </c>
      <c r="B536" s="133" t="str">
        <f>Table11[[#This Row],[Associate Degrees Awarded]]</f>
        <v>Grand total women</v>
      </c>
      <c r="C536" s="160">
        <f>Table11[[#This Row],[Growth Rate]]</f>
        <v>-3.4134007585335017E-2</v>
      </c>
    </row>
    <row r="537" spans="1:3" ht="14.25">
      <c r="A537" s="159">
        <f>Table11[[#This Row],[UNITID]]</f>
        <v>146472</v>
      </c>
      <c r="B537" s="133" t="str">
        <f>Table11[[#This Row],[Associate Degrees Awarded]]</f>
        <v>Two or more races total</v>
      </c>
      <c r="C537" s="160">
        <f>Table11[[#This Row],[Growth Rate]]</f>
        <v>0.05</v>
      </c>
    </row>
    <row r="538" spans="1:3" ht="14.25">
      <c r="A538" s="159">
        <f>Table11[[#This Row],[UNITID]]</f>
        <v>146472</v>
      </c>
      <c r="B538" s="133" t="str">
        <f>Table11[[#This Row],[Associate Degrees Awarded]]</f>
        <v>American Indian or Alaska Native total</v>
      </c>
      <c r="C538" s="160">
        <f>Table11[[#This Row],[Growth Rate]]</f>
        <v>0.33333333333333331</v>
      </c>
    </row>
    <row r="539" spans="1:3" ht="14.25">
      <c r="A539" s="159">
        <f>Table11[[#This Row],[UNITID]]</f>
        <v>146472</v>
      </c>
      <c r="B539" s="133" t="str">
        <f>Table11[[#This Row],[Associate Degrees Awarded]]</f>
        <v>Asian total</v>
      </c>
      <c r="C539" s="160">
        <f>Table11[[#This Row],[Growth Rate]]</f>
        <v>6.4935064935064929E-2</v>
      </c>
    </row>
    <row r="540" spans="1:3" ht="14.25">
      <c r="A540" s="159">
        <f>Table11[[#This Row],[UNITID]]</f>
        <v>146472</v>
      </c>
      <c r="B540" s="133" t="str">
        <f>Table11[[#This Row],[Associate Degrees Awarded]]</f>
        <v>Black or African American total</v>
      </c>
      <c r="C540" s="160">
        <f>Table11[[#This Row],[Growth Rate]]</f>
        <v>6.1538461538461542E-2</v>
      </c>
    </row>
    <row r="541" spans="1:3" ht="14.25">
      <c r="A541" s="159">
        <f>Table11[[#This Row],[UNITID]]</f>
        <v>146472</v>
      </c>
      <c r="B541" s="133" t="str">
        <f>Table11[[#This Row],[Associate Degrees Awarded]]</f>
        <v>Hispanic or Latino total</v>
      </c>
      <c r="C541" s="160">
        <f>Table11[[#This Row],[Growth Rate]]</f>
        <v>6.6225165562913912E-2</v>
      </c>
    </row>
    <row r="542" spans="1:3" ht="14.25">
      <c r="A542" s="159">
        <f>Table11[[#This Row],[UNITID]]</f>
        <v>146472</v>
      </c>
      <c r="B542" s="133" t="str">
        <f>Table11[[#This Row],[Associate Degrees Awarded]]</f>
        <v>Native Hawaiian or Other Pacific Islander total</v>
      </c>
      <c r="C542" s="160">
        <f>Table11[[#This Row],[Growth Rate]]</f>
        <v>-0.66666666666666663</v>
      </c>
    </row>
    <row r="543" spans="1:3" ht="14.25">
      <c r="A543" s="159">
        <f>Table11[[#This Row],[UNITID]]</f>
        <v>146472</v>
      </c>
      <c r="B543" s="133" t="str">
        <f>Table11[[#This Row],[Associate Degrees Awarded]]</f>
        <v>U.S. Nonresident total</v>
      </c>
      <c r="C543" s="160">
        <f>Table11[[#This Row],[Growth Rate]]</f>
        <v>-0.15384615384615385</v>
      </c>
    </row>
    <row r="544" spans="1:3" ht="14.25">
      <c r="A544" s="159">
        <f>Table11[[#This Row],[UNITID]]</f>
        <v>146472</v>
      </c>
      <c r="B544" s="133" t="str">
        <f>Table11[[#This Row],[Associate Degrees Awarded]]</f>
        <v>White total</v>
      </c>
      <c r="C544" s="160">
        <f>Table11[[#This Row],[Growth Rate]]</f>
        <v>-8.6826347305389226E-2</v>
      </c>
    </row>
    <row r="545" spans="1:3" ht="14.25">
      <c r="A545" s="159">
        <f>Table11[[#This Row],[UNITID]]</f>
        <v>146472</v>
      </c>
      <c r="B545" s="133" t="str">
        <f>Table11[[#This Row],[Associate Degrees Awarded]]</f>
        <v>Race/ethnicity unknown total</v>
      </c>
      <c r="C545" s="160">
        <f>Table11[[#This Row],[Growth Rate]]</f>
        <v>1.6666666666666666E-2</v>
      </c>
    </row>
    <row r="546" spans="1:3" ht="14.25">
      <c r="A546" s="159">
        <f>Table11[[#This Row],[UNITID]]</f>
        <v>147800</v>
      </c>
      <c r="B546" s="133" t="str">
        <f>Table11[[#This Row],[Associate Degrees Awarded]]</f>
        <v>Grand total</v>
      </c>
      <c r="C546" s="160">
        <f>Table11[[#This Row],[Growth Rate]]</f>
        <v>-1.8963337547408345E-2</v>
      </c>
    </row>
    <row r="547" spans="1:3" ht="14.25">
      <c r="A547" s="159">
        <f>Table11[[#This Row],[UNITID]]</f>
        <v>147800</v>
      </c>
      <c r="B547" s="133" t="str">
        <f>Table11[[#This Row],[Associate Degrees Awarded]]</f>
        <v>Ages, under 18</v>
      </c>
      <c r="C547" s="160" t="str">
        <f>Table11[[#This Row],[Growth Rate]]</f>
        <v/>
      </c>
    </row>
    <row r="548" spans="1:3" ht="14.25">
      <c r="A548" s="159">
        <f>Table11[[#This Row],[UNITID]]</f>
        <v>147800</v>
      </c>
      <c r="B548" s="133" t="str">
        <f>Table11[[#This Row],[Associate Degrees Awarded]]</f>
        <v>Ages, 18-24</v>
      </c>
      <c r="C548" s="160">
        <f>Table11[[#This Row],[Growth Rate]]</f>
        <v>2.7600849256900213E-2</v>
      </c>
    </row>
    <row r="549" spans="1:3" ht="14.25">
      <c r="A549" s="159">
        <f>Table11[[#This Row],[UNITID]]</f>
        <v>147800</v>
      </c>
      <c r="B549" s="133" t="str">
        <f>Table11[[#This Row],[Associate Degrees Awarded]]</f>
        <v>Ages, 25-39</v>
      </c>
      <c r="C549" s="160">
        <f>Table11[[#This Row],[Growth Rate]]</f>
        <v>-0.1484375</v>
      </c>
    </row>
    <row r="550" spans="1:3" ht="14.25">
      <c r="A550" s="159">
        <f>Table11[[#This Row],[UNITID]]</f>
        <v>147800</v>
      </c>
      <c r="B550" s="133" t="str">
        <f>Table11[[#This Row],[Associate Degrees Awarded]]</f>
        <v>Ages, 40 and above</v>
      </c>
      <c r="C550" s="160">
        <f>Table11[[#This Row],[Growth Rate]]</f>
        <v>0.15625</v>
      </c>
    </row>
    <row r="551" spans="1:3" ht="14.25">
      <c r="A551" s="159">
        <f>Table11[[#This Row],[UNITID]]</f>
        <v>147800</v>
      </c>
      <c r="B551" s="133" t="str">
        <f>Table11[[#This Row],[Associate Degrees Awarded]]</f>
        <v>Age unknown</v>
      </c>
      <c r="C551" s="160" t="str">
        <f>Table11[[#This Row],[Growth Rate]]</f>
        <v/>
      </c>
    </row>
    <row r="552" spans="1:3" ht="14.25">
      <c r="A552" s="159">
        <f>Table11[[#This Row],[UNITID]]</f>
        <v>147800</v>
      </c>
      <c r="B552" s="133" t="str">
        <f>Table11[[#This Row],[Associate Degrees Awarded]]</f>
        <v>Grand total men</v>
      </c>
      <c r="C552" s="160">
        <f>Table11[[#This Row],[Growth Rate]]</f>
        <v>-2.7932960893854747E-2</v>
      </c>
    </row>
    <row r="553" spans="1:3" ht="14.25">
      <c r="A553" s="159">
        <f>Table11[[#This Row],[UNITID]]</f>
        <v>147800</v>
      </c>
      <c r="B553" s="133" t="str">
        <f>Table11[[#This Row],[Associate Degrees Awarded]]</f>
        <v>Grand total women</v>
      </c>
      <c r="C553" s="160">
        <f>Table11[[#This Row],[Growth Rate]]</f>
        <v>-1.1547344110854504E-2</v>
      </c>
    </row>
    <row r="554" spans="1:3" ht="14.25">
      <c r="A554" s="159">
        <f>Table11[[#This Row],[UNITID]]</f>
        <v>147800</v>
      </c>
      <c r="B554" s="133" t="str">
        <f>Table11[[#This Row],[Associate Degrees Awarded]]</f>
        <v>Two or more races total</v>
      </c>
      <c r="C554" s="160">
        <f>Table11[[#This Row],[Growth Rate]]</f>
        <v>-5.5555555555555552E-2</v>
      </c>
    </row>
    <row r="555" spans="1:3" ht="14.25">
      <c r="A555" s="159">
        <f>Table11[[#This Row],[UNITID]]</f>
        <v>147800</v>
      </c>
      <c r="B555" s="133" t="str">
        <f>Table11[[#This Row],[Associate Degrees Awarded]]</f>
        <v>American Indian or Alaska Native total</v>
      </c>
      <c r="C555" s="160" t="str">
        <f>Table11[[#This Row],[Growth Rate]]</f>
        <v/>
      </c>
    </row>
    <row r="556" spans="1:3" ht="14.25">
      <c r="A556" s="159">
        <f>Table11[[#This Row],[UNITID]]</f>
        <v>147800</v>
      </c>
      <c r="B556" s="133" t="str">
        <f>Table11[[#This Row],[Associate Degrees Awarded]]</f>
        <v>Asian total</v>
      </c>
      <c r="C556" s="160">
        <f>Table11[[#This Row],[Growth Rate]]</f>
        <v>-5.232558139534884E-2</v>
      </c>
    </row>
    <row r="557" spans="1:3" ht="14.25">
      <c r="A557" s="159">
        <f>Table11[[#This Row],[UNITID]]</f>
        <v>147800</v>
      </c>
      <c r="B557" s="133" t="str">
        <f>Table11[[#This Row],[Associate Degrees Awarded]]</f>
        <v>Black or African American total</v>
      </c>
      <c r="C557" s="160">
        <f>Table11[[#This Row],[Growth Rate]]</f>
        <v>0.40625</v>
      </c>
    </row>
    <row r="558" spans="1:3" ht="14.25">
      <c r="A558" s="159">
        <f>Table11[[#This Row],[UNITID]]</f>
        <v>147800</v>
      </c>
      <c r="B558" s="133" t="str">
        <f>Table11[[#This Row],[Associate Degrees Awarded]]</f>
        <v>Hispanic or Latino total</v>
      </c>
      <c r="C558" s="160">
        <f>Table11[[#This Row],[Growth Rate]]</f>
        <v>8.3916083916083919E-2</v>
      </c>
    </row>
    <row r="559" spans="1:3" ht="14.25">
      <c r="A559" s="159">
        <f>Table11[[#This Row],[UNITID]]</f>
        <v>147800</v>
      </c>
      <c r="B559" s="133" t="str">
        <f>Table11[[#This Row],[Associate Degrees Awarded]]</f>
        <v>Native Hawaiian or Other Pacific Islander total</v>
      </c>
      <c r="C559" s="160">
        <f>Table11[[#This Row],[Growth Rate]]</f>
        <v>-0.33333333333333331</v>
      </c>
    </row>
    <row r="560" spans="1:3" ht="14.25">
      <c r="A560" s="159">
        <f>Table11[[#This Row],[UNITID]]</f>
        <v>147800</v>
      </c>
      <c r="B560" s="133" t="str">
        <f>Table11[[#This Row],[Associate Degrees Awarded]]</f>
        <v>U.S. Nonresident total</v>
      </c>
      <c r="C560" s="160">
        <f>Table11[[#This Row],[Growth Rate]]</f>
        <v>-0.55555555555555558</v>
      </c>
    </row>
    <row r="561" spans="1:3" ht="14.25">
      <c r="A561" s="159">
        <f>Table11[[#This Row],[UNITID]]</f>
        <v>147800</v>
      </c>
      <c r="B561" s="133" t="str">
        <f>Table11[[#This Row],[Associate Degrees Awarded]]</f>
        <v>White total</v>
      </c>
      <c r="C561" s="160">
        <f>Table11[[#This Row],[Growth Rate]]</f>
        <v>-4.3352601156069363E-2</v>
      </c>
    </row>
    <row r="562" spans="1:3" ht="14.25">
      <c r="A562" s="159">
        <f>Table11[[#This Row],[UNITID]]</f>
        <v>147800</v>
      </c>
      <c r="B562" s="133" t="str">
        <f>Table11[[#This Row],[Associate Degrees Awarded]]</f>
        <v>Race/ethnicity unknown total</v>
      </c>
      <c r="C562" s="160">
        <f>Table11[[#This Row],[Growth Rate]]</f>
        <v>-7.8947368421052627E-2</v>
      </c>
    </row>
    <row r="563" spans="1:3" ht="14.25">
      <c r="A563" s="159">
        <f>Table11[[#This Row],[UNITID]]</f>
        <v>149532</v>
      </c>
      <c r="B563" s="133" t="str">
        <f>Table11[[#This Row],[Associate Degrees Awarded]]</f>
        <v>Grand total</v>
      </c>
      <c r="C563" s="160">
        <f>Table11[[#This Row],[Growth Rate]]</f>
        <v>-0.14556962025316456</v>
      </c>
    </row>
    <row r="564" spans="1:3" ht="14.25">
      <c r="A564" s="159">
        <f>Table11[[#This Row],[UNITID]]</f>
        <v>149532</v>
      </c>
      <c r="B564" s="133" t="str">
        <f>Table11[[#This Row],[Associate Degrees Awarded]]</f>
        <v>Ages, under 18</v>
      </c>
      <c r="C564" s="160" t="str">
        <f>Table11[[#This Row],[Growth Rate]]</f>
        <v/>
      </c>
    </row>
    <row r="565" spans="1:3" ht="14.25">
      <c r="A565" s="159">
        <f>Table11[[#This Row],[UNITID]]</f>
        <v>149532</v>
      </c>
      <c r="B565" s="133" t="str">
        <f>Table11[[#This Row],[Associate Degrees Awarded]]</f>
        <v>Ages, 18-24</v>
      </c>
      <c r="C565" s="160">
        <f>Table11[[#This Row],[Growth Rate]]</f>
        <v>-8.3172147001934232E-2</v>
      </c>
    </row>
    <row r="566" spans="1:3" ht="14.25">
      <c r="A566" s="159">
        <f>Table11[[#This Row],[UNITID]]</f>
        <v>149532</v>
      </c>
      <c r="B566" s="133" t="str">
        <f>Table11[[#This Row],[Associate Degrees Awarded]]</f>
        <v>Ages, 25-39</v>
      </c>
      <c r="C566" s="160">
        <f>Table11[[#This Row],[Growth Rate]]</f>
        <v>-0.20118343195266272</v>
      </c>
    </row>
    <row r="567" spans="1:3" ht="14.25">
      <c r="A567" s="159">
        <f>Table11[[#This Row],[UNITID]]</f>
        <v>149532</v>
      </c>
      <c r="B567" s="133" t="str">
        <f>Table11[[#This Row],[Associate Degrees Awarded]]</f>
        <v>Ages, 40 and above</v>
      </c>
      <c r="C567" s="160">
        <f>Table11[[#This Row],[Growth Rate]]</f>
        <v>-0.29032258064516131</v>
      </c>
    </row>
    <row r="568" spans="1:3" ht="14.25">
      <c r="A568" s="159">
        <f>Table11[[#This Row],[UNITID]]</f>
        <v>149532</v>
      </c>
      <c r="B568" s="133" t="str">
        <f>Table11[[#This Row],[Associate Degrees Awarded]]</f>
        <v>Age unknown</v>
      </c>
      <c r="C568" s="160" t="str">
        <f>Table11[[#This Row],[Growth Rate]]</f>
        <v/>
      </c>
    </row>
    <row r="569" spans="1:3" ht="14.25">
      <c r="A569" s="159">
        <f>Table11[[#This Row],[UNITID]]</f>
        <v>149532</v>
      </c>
      <c r="B569" s="133" t="str">
        <f>Table11[[#This Row],[Associate Degrees Awarded]]</f>
        <v>Grand total men</v>
      </c>
      <c r="C569" s="160">
        <f>Table11[[#This Row],[Growth Rate]]</f>
        <v>-0.11597938144329897</v>
      </c>
    </row>
    <row r="570" spans="1:3" ht="14.25">
      <c r="A570" s="159">
        <f>Table11[[#This Row],[UNITID]]</f>
        <v>149532</v>
      </c>
      <c r="B570" s="133" t="str">
        <f>Table11[[#This Row],[Associate Degrees Awarded]]</f>
        <v>Grand total women</v>
      </c>
      <c r="C570" s="160">
        <f>Table11[[#This Row],[Growth Rate]]</f>
        <v>-0.16607142857142856</v>
      </c>
    </row>
    <row r="571" spans="1:3" ht="14.25">
      <c r="A571" s="159">
        <f>Table11[[#This Row],[UNITID]]</f>
        <v>149532</v>
      </c>
      <c r="B571" s="133" t="str">
        <f>Table11[[#This Row],[Associate Degrees Awarded]]</f>
        <v>Two or more races total</v>
      </c>
      <c r="C571" s="160">
        <f>Table11[[#This Row],[Growth Rate]]</f>
        <v>0.7142857142857143</v>
      </c>
    </row>
    <row r="572" spans="1:3" ht="14.25">
      <c r="A572" s="159">
        <f>Table11[[#This Row],[UNITID]]</f>
        <v>149532</v>
      </c>
      <c r="B572" s="133" t="str">
        <f>Table11[[#This Row],[Associate Degrees Awarded]]</f>
        <v>American Indian or Alaska Native total</v>
      </c>
      <c r="C572" s="160">
        <f>Table11[[#This Row],[Growth Rate]]</f>
        <v>-0.5</v>
      </c>
    </row>
    <row r="573" spans="1:3" ht="14.25">
      <c r="A573" s="159">
        <f>Table11[[#This Row],[UNITID]]</f>
        <v>149532</v>
      </c>
      <c r="B573" s="133" t="str">
        <f>Table11[[#This Row],[Associate Degrees Awarded]]</f>
        <v>Asian total</v>
      </c>
      <c r="C573" s="160">
        <f>Table11[[#This Row],[Growth Rate]]</f>
        <v>-0.24</v>
      </c>
    </row>
    <row r="574" spans="1:3" ht="14.25">
      <c r="A574" s="159">
        <f>Table11[[#This Row],[UNITID]]</f>
        <v>149532</v>
      </c>
      <c r="B574" s="133" t="str">
        <f>Table11[[#This Row],[Associate Degrees Awarded]]</f>
        <v>Black or African American total</v>
      </c>
      <c r="C574" s="160">
        <f>Table11[[#This Row],[Growth Rate]]</f>
        <v>-0.27131782945736432</v>
      </c>
    </row>
    <row r="575" spans="1:3" ht="14.25">
      <c r="A575" s="159">
        <f>Table11[[#This Row],[UNITID]]</f>
        <v>149532</v>
      </c>
      <c r="B575" s="133" t="str">
        <f>Table11[[#This Row],[Associate Degrees Awarded]]</f>
        <v>Hispanic or Latino total</v>
      </c>
      <c r="C575" s="160">
        <f>Table11[[#This Row],[Growth Rate]]</f>
        <v>-7.575757575757576E-2</v>
      </c>
    </row>
    <row r="576" spans="1:3" ht="14.25">
      <c r="A576" s="159">
        <f>Table11[[#This Row],[UNITID]]</f>
        <v>149532</v>
      </c>
      <c r="B576" s="133" t="str">
        <f>Table11[[#This Row],[Associate Degrees Awarded]]</f>
        <v>Native Hawaiian or Other Pacific Islander total</v>
      </c>
      <c r="C576" s="160">
        <f>Table11[[#This Row],[Growth Rate]]</f>
        <v>2</v>
      </c>
    </row>
    <row r="577" spans="1:3" ht="14.25">
      <c r="A577" s="159">
        <f>Table11[[#This Row],[UNITID]]</f>
        <v>149532</v>
      </c>
      <c r="B577" s="133" t="str">
        <f>Table11[[#This Row],[Associate Degrees Awarded]]</f>
        <v>U.S. Nonresident total</v>
      </c>
      <c r="C577" s="160">
        <f>Table11[[#This Row],[Growth Rate]]</f>
        <v>0</v>
      </c>
    </row>
    <row r="578" spans="1:3" ht="14.25">
      <c r="A578" s="159">
        <f>Table11[[#This Row],[UNITID]]</f>
        <v>149532</v>
      </c>
      <c r="B578" s="133" t="str">
        <f>Table11[[#This Row],[Associate Degrees Awarded]]</f>
        <v>White total</v>
      </c>
      <c r="C578" s="160">
        <f>Table11[[#This Row],[Growth Rate]]</f>
        <v>-0.22629969418960244</v>
      </c>
    </row>
    <row r="579" spans="1:3" ht="14.25">
      <c r="A579" s="159">
        <f>Table11[[#This Row],[UNITID]]</f>
        <v>149532</v>
      </c>
      <c r="B579" s="133" t="str">
        <f>Table11[[#This Row],[Associate Degrees Awarded]]</f>
        <v>Race/ethnicity unknown total</v>
      </c>
      <c r="C579" s="160">
        <f>Table11[[#This Row],[Growth Rate]]</f>
        <v>-7.6923076923076927E-2</v>
      </c>
    </row>
    <row r="580" spans="1:3" ht="14.25">
      <c r="A580" s="159">
        <f>Table11[[#This Row],[UNITID]]</f>
        <v>149842</v>
      </c>
      <c r="B580" s="133" t="str">
        <f>Table11[[#This Row],[Associate Degrees Awarded]]</f>
        <v>Grand total</v>
      </c>
      <c r="C580" s="160">
        <f>Table11[[#This Row],[Growth Rate]]</f>
        <v>-1.2008733624454149E-2</v>
      </c>
    </row>
    <row r="581" spans="1:3" ht="14.25">
      <c r="A581" s="159">
        <f>Table11[[#This Row],[UNITID]]</f>
        <v>149842</v>
      </c>
      <c r="B581" s="133" t="str">
        <f>Table11[[#This Row],[Associate Degrees Awarded]]</f>
        <v>Ages, under 18</v>
      </c>
      <c r="C581" s="160" t="str">
        <f>Table11[[#This Row],[Growth Rate]]</f>
        <v/>
      </c>
    </row>
    <row r="582" spans="1:3" ht="14.25">
      <c r="A582" s="159">
        <f>Table11[[#This Row],[UNITID]]</f>
        <v>149842</v>
      </c>
      <c r="B582" s="133" t="str">
        <f>Table11[[#This Row],[Associate Degrees Awarded]]</f>
        <v>Ages, 18-24</v>
      </c>
      <c r="C582" s="160">
        <f>Table11[[#This Row],[Growth Rate]]</f>
        <v>5.5280528052805283E-2</v>
      </c>
    </row>
    <row r="583" spans="1:3" ht="14.25">
      <c r="A583" s="159">
        <f>Table11[[#This Row],[UNITID]]</f>
        <v>149842</v>
      </c>
      <c r="B583" s="133" t="str">
        <f>Table11[[#This Row],[Associate Degrees Awarded]]</f>
        <v>Ages, 25-39</v>
      </c>
      <c r="C583" s="160">
        <f>Table11[[#This Row],[Growth Rate]]</f>
        <v>-0.1600790513833992</v>
      </c>
    </row>
    <row r="584" spans="1:3" ht="14.25">
      <c r="A584" s="159">
        <f>Table11[[#This Row],[UNITID]]</f>
        <v>149842</v>
      </c>
      <c r="B584" s="133" t="str">
        <f>Table11[[#This Row],[Associate Degrees Awarded]]</f>
        <v>Ages, 40 and above</v>
      </c>
      <c r="C584" s="160">
        <f>Table11[[#This Row],[Growth Rate]]</f>
        <v>-7.0175438596491224E-2</v>
      </c>
    </row>
    <row r="585" spans="1:3" ht="14.25">
      <c r="A585" s="159">
        <f>Table11[[#This Row],[UNITID]]</f>
        <v>149842</v>
      </c>
      <c r="B585" s="133" t="str">
        <f>Table11[[#This Row],[Associate Degrees Awarded]]</f>
        <v>Age unknown</v>
      </c>
      <c r="C585" s="160" t="str">
        <f>Table11[[#This Row],[Growth Rate]]</f>
        <v/>
      </c>
    </row>
    <row r="586" spans="1:3" ht="14.25">
      <c r="A586" s="159">
        <f>Table11[[#This Row],[UNITID]]</f>
        <v>149842</v>
      </c>
      <c r="B586" s="133" t="str">
        <f>Table11[[#This Row],[Associate Degrees Awarded]]</f>
        <v>Grand total men</v>
      </c>
      <c r="C586" s="160">
        <f>Table11[[#This Row],[Growth Rate]]</f>
        <v>-7.9102715466351836E-2</v>
      </c>
    </row>
    <row r="587" spans="1:3" ht="14.25">
      <c r="A587" s="159">
        <f>Table11[[#This Row],[UNITID]]</f>
        <v>149842</v>
      </c>
      <c r="B587" s="133" t="str">
        <f>Table11[[#This Row],[Associate Degrees Awarded]]</f>
        <v>Grand total women</v>
      </c>
      <c r="C587" s="160">
        <f>Table11[[#This Row],[Growth Rate]]</f>
        <v>4.5685279187817257E-2</v>
      </c>
    </row>
    <row r="588" spans="1:3" ht="14.25">
      <c r="A588" s="159">
        <f>Table11[[#This Row],[UNITID]]</f>
        <v>149842</v>
      </c>
      <c r="B588" s="133" t="str">
        <f>Table11[[#This Row],[Associate Degrees Awarded]]</f>
        <v>Two or more races total</v>
      </c>
      <c r="C588" s="160">
        <f>Table11[[#This Row],[Growth Rate]]</f>
        <v>0.58333333333333337</v>
      </c>
    </row>
    <row r="589" spans="1:3" ht="14.25">
      <c r="A589" s="159">
        <f>Table11[[#This Row],[UNITID]]</f>
        <v>149842</v>
      </c>
      <c r="B589" s="133" t="str">
        <f>Table11[[#This Row],[Associate Degrees Awarded]]</f>
        <v>American Indian or Alaska Native total</v>
      </c>
      <c r="C589" s="160">
        <f>Table11[[#This Row],[Growth Rate]]</f>
        <v>0</v>
      </c>
    </row>
    <row r="590" spans="1:3" ht="14.25">
      <c r="A590" s="159">
        <f>Table11[[#This Row],[UNITID]]</f>
        <v>149842</v>
      </c>
      <c r="B590" s="133" t="str">
        <f>Table11[[#This Row],[Associate Degrees Awarded]]</f>
        <v>Asian total</v>
      </c>
      <c r="C590" s="160">
        <f>Table11[[#This Row],[Growth Rate]]</f>
        <v>0.29702970297029702</v>
      </c>
    </row>
    <row r="591" spans="1:3" ht="14.25">
      <c r="A591" s="159">
        <f>Table11[[#This Row],[UNITID]]</f>
        <v>149842</v>
      </c>
      <c r="B591" s="133" t="str">
        <f>Table11[[#This Row],[Associate Degrees Awarded]]</f>
        <v>Black or African American total</v>
      </c>
      <c r="C591" s="160">
        <f>Table11[[#This Row],[Growth Rate]]</f>
        <v>0.17777777777777778</v>
      </c>
    </row>
    <row r="592" spans="1:3" ht="14.25">
      <c r="A592" s="159">
        <f>Table11[[#This Row],[UNITID]]</f>
        <v>149842</v>
      </c>
      <c r="B592" s="133" t="str">
        <f>Table11[[#This Row],[Associate Degrees Awarded]]</f>
        <v>Hispanic or Latino total</v>
      </c>
      <c r="C592" s="160">
        <f>Table11[[#This Row],[Growth Rate]]</f>
        <v>0.1044776119402985</v>
      </c>
    </row>
    <row r="593" spans="1:3" ht="14.25">
      <c r="A593" s="159">
        <f>Table11[[#This Row],[UNITID]]</f>
        <v>149842</v>
      </c>
      <c r="B593" s="133" t="str">
        <f>Table11[[#This Row],[Associate Degrees Awarded]]</f>
        <v>Native Hawaiian or Other Pacific Islander total</v>
      </c>
      <c r="C593" s="160">
        <f>Table11[[#This Row],[Growth Rate]]</f>
        <v>2</v>
      </c>
    </row>
    <row r="594" spans="1:3" ht="14.25">
      <c r="A594" s="159">
        <f>Table11[[#This Row],[UNITID]]</f>
        <v>149842</v>
      </c>
      <c r="B594" s="133" t="str">
        <f>Table11[[#This Row],[Associate Degrees Awarded]]</f>
        <v>U.S. Nonresident total</v>
      </c>
      <c r="C594" s="160">
        <f>Table11[[#This Row],[Growth Rate]]</f>
        <v>0.14285714285714285</v>
      </c>
    </row>
    <row r="595" spans="1:3" ht="14.25">
      <c r="A595" s="159">
        <f>Table11[[#This Row],[UNITID]]</f>
        <v>149842</v>
      </c>
      <c r="B595" s="133" t="str">
        <f>Table11[[#This Row],[Associate Degrees Awarded]]</f>
        <v>White total</v>
      </c>
      <c r="C595" s="160">
        <f>Table11[[#This Row],[Growth Rate]]</f>
        <v>-0.14831665150136489</v>
      </c>
    </row>
    <row r="596" spans="1:3" ht="14.25">
      <c r="A596" s="159">
        <f>Table11[[#This Row],[UNITID]]</f>
        <v>149842</v>
      </c>
      <c r="B596" s="133" t="str">
        <f>Table11[[#This Row],[Associate Degrees Awarded]]</f>
        <v>Race/ethnicity unknown total</v>
      </c>
      <c r="C596" s="160">
        <f>Table11[[#This Row],[Growth Rate]]</f>
        <v>0.23076923076923078</v>
      </c>
    </row>
    <row r="597" spans="1:3" ht="14.25">
      <c r="A597" s="159">
        <f>Table11[[#This Row],[UNITID]]</f>
        <v>155140</v>
      </c>
      <c r="B597" s="133" t="str">
        <f>Table11[[#This Row],[Associate Degrees Awarded]]</f>
        <v>Grand total</v>
      </c>
      <c r="C597" s="160">
        <f>Table11[[#This Row],[Growth Rate]]</f>
        <v>-0.46280991735537191</v>
      </c>
    </row>
    <row r="598" spans="1:3" ht="14.25">
      <c r="A598" s="159">
        <f>Table11[[#This Row],[UNITID]]</f>
        <v>155140</v>
      </c>
      <c r="B598" s="133" t="str">
        <f>Table11[[#This Row],[Associate Degrees Awarded]]</f>
        <v>Ages, under 18</v>
      </c>
      <c r="C598" s="160" t="str">
        <f>Table11[[#This Row],[Growth Rate]]</f>
        <v/>
      </c>
    </row>
    <row r="599" spans="1:3" ht="14.25">
      <c r="A599" s="159">
        <f>Table11[[#This Row],[UNITID]]</f>
        <v>155140</v>
      </c>
      <c r="B599" s="133" t="str">
        <f>Table11[[#This Row],[Associate Degrees Awarded]]</f>
        <v>Ages, 18-24</v>
      </c>
      <c r="C599" s="160">
        <f>Table11[[#This Row],[Growth Rate]]</f>
        <v>-0.53</v>
      </c>
    </row>
    <row r="600" spans="1:3" ht="14.25">
      <c r="A600" s="159">
        <f>Table11[[#This Row],[UNITID]]</f>
        <v>155140</v>
      </c>
      <c r="B600" s="133" t="str">
        <f>Table11[[#This Row],[Associate Degrees Awarded]]</f>
        <v>Ages, 25-39</v>
      </c>
      <c r="C600" s="160">
        <f>Table11[[#This Row],[Growth Rate]]</f>
        <v>-0.25</v>
      </c>
    </row>
    <row r="601" spans="1:3" ht="14.25">
      <c r="A601" s="159">
        <f>Table11[[#This Row],[UNITID]]</f>
        <v>155140</v>
      </c>
      <c r="B601" s="133" t="str">
        <f>Table11[[#This Row],[Associate Degrees Awarded]]</f>
        <v>Ages, 40 and above</v>
      </c>
      <c r="C601" s="160">
        <f>Table11[[#This Row],[Growth Rate]]</f>
        <v>2</v>
      </c>
    </row>
    <row r="602" spans="1:3" ht="14.25">
      <c r="A602" s="159">
        <f>Table11[[#This Row],[UNITID]]</f>
        <v>155140</v>
      </c>
      <c r="B602" s="133" t="str">
        <f>Table11[[#This Row],[Associate Degrees Awarded]]</f>
        <v>Age unknown</v>
      </c>
      <c r="C602" s="160" t="str">
        <f>Table11[[#This Row],[Growth Rate]]</f>
        <v/>
      </c>
    </row>
    <row r="603" spans="1:3" ht="14.25">
      <c r="A603" s="159">
        <f>Table11[[#This Row],[UNITID]]</f>
        <v>155140</v>
      </c>
      <c r="B603" s="133" t="str">
        <f>Table11[[#This Row],[Associate Degrees Awarded]]</f>
        <v>Grand total men</v>
      </c>
      <c r="C603" s="160">
        <f>Table11[[#This Row],[Growth Rate]]</f>
        <v>-0.35897435897435898</v>
      </c>
    </row>
    <row r="604" spans="1:3" ht="14.25">
      <c r="A604" s="159">
        <f>Table11[[#This Row],[UNITID]]</f>
        <v>155140</v>
      </c>
      <c r="B604" s="133" t="str">
        <f>Table11[[#This Row],[Associate Degrees Awarded]]</f>
        <v>Grand total women</v>
      </c>
      <c r="C604" s="160">
        <f>Table11[[#This Row],[Growth Rate]]</f>
        <v>-0.51219512195121952</v>
      </c>
    </row>
    <row r="605" spans="1:3" ht="14.25">
      <c r="A605" s="159">
        <f>Table11[[#This Row],[UNITID]]</f>
        <v>155140</v>
      </c>
      <c r="B605" s="133" t="str">
        <f>Table11[[#This Row],[Associate Degrees Awarded]]</f>
        <v>Two or more races total</v>
      </c>
      <c r="C605" s="160" t="str">
        <f>Table11[[#This Row],[Growth Rate]]</f>
        <v/>
      </c>
    </row>
    <row r="606" spans="1:3" ht="14.25">
      <c r="A606" s="159">
        <f>Table11[[#This Row],[UNITID]]</f>
        <v>155140</v>
      </c>
      <c r="B606" s="133" t="str">
        <f>Table11[[#This Row],[Associate Degrees Awarded]]</f>
        <v>American Indian or Alaska Native total</v>
      </c>
      <c r="C606" s="160">
        <f>Table11[[#This Row],[Growth Rate]]</f>
        <v>-0.46280991735537191</v>
      </c>
    </row>
    <row r="607" spans="1:3" ht="14.25">
      <c r="A607" s="159">
        <f>Table11[[#This Row],[UNITID]]</f>
        <v>155140</v>
      </c>
      <c r="B607" s="133" t="str">
        <f>Table11[[#This Row],[Associate Degrees Awarded]]</f>
        <v>Asian total</v>
      </c>
      <c r="C607" s="160" t="str">
        <f>Table11[[#This Row],[Growth Rate]]</f>
        <v/>
      </c>
    </row>
    <row r="608" spans="1:3" ht="14.25">
      <c r="A608" s="159">
        <f>Table11[[#This Row],[UNITID]]</f>
        <v>155140</v>
      </c>
      <c r="B608" s="133" t="str">
        <f>Table11[[#This Row],[Associate Degrees Awarded]]</f>
        <v>Black or African American total</v>
      </c>
      <c r="C608" s="160" t="str">
        <f>Table11[[#This Row],[Growth Rate]]</f>
        <v/>
      </c>
    </row>
    <row r="609" spans="1:3" ht="14.25">
      <c r="A609" s="159">
        <f>Table11[[#This Row],[UNITID]]</f>
        <v>155140</v>
      </c>
      <c r="B609" s="133" t="str">
        <f>Table11[[#This Row],[Associate Degrees Awarded]]</f>
        <v>Hispanic or Latino total</v>
      </c>
      <c r="C609" s="160" t="str">
        <f>Table11[[#This Row],[Growth Rate]]</f>
        <v/>
      </c>
    </row>
    <row r="610" spans="1:3" ht="14.25">
      <c r="A610" s="159">
        <f>Table11[[#This Row],[UNITID]]</f>
        <v>155140</v>
      </c>
      <c r="B610" s="133" t="str">
        <f>Table11[[#This Row],[Associate Degrees Awarded]]</f>
        <v>Native Hawaiian or Other Pacific Islander total</v>
      </c>
      <c r="C610" s="160" t="str">
        <f>Table11[[#This Row],[Growth Rate]]</f>
        <v/>
      </c>
    </row>
    <row r="611" spans="1:3" ht="14.25">
      <c r="A611" s="159">
        <f>Table11[[#This Row],[UNITID]]</f>
        <v>155140</v>
      </c>
      <c r="B611" s="133" t="str">
        <f>Table11[[#This Row],[Associate Degrees Awarded]]</f>
        <v>U.S. Nonresident total</v>
      </c>
      <c r="C611" s="160" t="str">
        <f>Table11[[#This Row],[Growth Rate]]</f>
        <v/>
      </c>
    </row>
    <row r="612" spans="1:3" ht="14.25">
      <c r="A612" s="159">
        <f>Table11[[#This Row],[UNITID]]</f>
        <v>155140</v>
      </c>
      <c r="B612" s="133" t="str">
        <f>Table11[[#This Row],[Associate Degrees Awarded]]</f>
        <v>White total</v>
      </c>
      <c r="C612" s="160" t="str">
        <f>Table11[[#This Row],[Growth Rate]]</f>
        <v/>
      </c>
    </row>
    <row r="613" spans="1:3" ht="14.25">
      <c r="A613" s="159">
        <f>Table11[[#This Row],[UNITID]]</f>
        <v>155140</v>
      </c>
      <c r="B613" s="133" t="str">
        <f>Table11[[#This Row],[Associate Degrees Awarded]]</f>
        <v>Race/ethnicity unknown total</v>
      </c>
      <c r="C613" s="160" t="str">
        <f>Table11[[#This Row],[Growth Rate]]</f>
        <v/>
      </c>
    </row>
    <row r="614" spans="1:3" ht="14.25">
      <c r="A614" s="159">
        <f>Table11[[#This Row],[UNITID]]</f>
        <v>157739</v>
      </c>
      <c r="B614" s="133" t="str">
        <f>Table11[[#This Row],[Associate Degrees Awarded]]</f>
        <v>Grand total</v>
      </c>
      <c r="C614" s="160">
        <f>Table11[[#This Row],[Growth Rate]]</f>
        <v>-0.13855421686746988</v>
      </c>
    </row>
    <row r="615" spans="1:3" ht="14.25">
      <c r="A615" s="159">
        <f>Table11[[#This Row],[UNITID]]</f>
        <v>157739</v>
      </c>
      <c r="B615" s="133" t="str">
        <f>Table11[[#This Row],[Associate Degrees Awarded]]</f>
        <v>Ages, under 18</v>
      </c>
      <c r="C615" s="160">
        <f>Table11[[#This Row],[Growth Rate]]</f>
        <v>2</v>
      </c>
    </row>
    <row r="616" spans="1:3" ht="14.25">
      <c r="A616" s="159">
        <f>Table11[[#This Row],[UNITID]]</f>
        <v>157739</v>
      </c>
      <c r="B616" s="133" t="str">
        <f>Table11[[#This Row],[Associate Degrees Awarded]]</f>
        <v>Ages, 18-24</v>
      </c>
      <c r="C616" s="160">
        <f>Table11[[#This Row],[Growth Rate]]</f>
        <v>-8.3832335329341312E-2</v>
      </c>
    </row>
    <row r="617" spans="1:3" ht="14.25">
      <c r="A617" s="159">
        <f>Table11[[#This Row],[UNITID]]</f>
        <v>157739</v>
      </c>
      <c r="B617" s="133" t="str">
        <f>Table11[[#This Row],[Associate Degrees Awarded]]</f>
        <v>Ages, 25-39</v>
      </c>
      <c r="C617" s="160">
        <f>Table11[[#This Row],[Growth Rate]]</f>
        <v>-0.20833333333333334</v>
      </c>
    </row>
    <row r="618" spans="1:3" ht="14.25">
      <c r="A618" s="159">
        <f>Table11[[#This Row],[UNITID]]</f>
        <v>157739</v>
      </c>
      <c r="B618" s="133" t="str">
        <f>Table11[[#This Row],[Associate Degrees Awarded]]</f>
        <v>Ages, 40 and above</v>
      </c>
      <c r="C618" s="160">
        <f>Table11[[#This Row],[Growth Rate]]</f>
        <v>-0.2558139534883721</v>
      </c>
    </row>
    <row r="619" spans="1:3" ht="14.25">
      <c r="A619" s="159">
        <f>Table11[[#This Row],[UNITID]]</f>
        <v>157739</v>
      </c>
      <c r="B619" s="133" t="str">
        <f>Table11[[#This Row],[Associate Degrees Awarded]]</f>
        <v>Age unknown</v>
      </c>
      <c r="C619" s="160" t="str">
        <f>Table11[[#This Row],[Growth Rate]]</f>
        <v/>
      </c>
    </row>
    <row r="620" spans="1:3" ht="14.25">
      <c r="A620" s="159">
        <f>Table11[[#This Row],[UNITID]]</f>
        <v>157739</v>
      </c>
      <c r="B620" s="133" t="str">
        <f>Table11[[#This Row],[Associate Degrees Awarded]]</f>
        <v>Grand total men</v>
      </c>
      <c r="C620" s="160">
        <f>Table11[[#This Row],[Growth Rate]]</f>
        <v>-0.4152542372881356</v>
      </c>
    </row>
    <row r="621" spans="1:3" ht="14.25">
      <c r="A621" s="159">
        <f>Table11[[#This Row],[UNITID]]</f>
        <v>157739</v>
      </c>
      <c r="B621" s="133" t="str">
        <f>Table11[[#This Row],[Associate Degrees Awarded]]</f>
        <v>Grand total women</v>
      </c>
      <c r="C621" s="160">
        <f>Table11[[#This Row],[Growth Rate]]</f>
        <v>1.4018691588785047E-2</v>
      </c>
    </row>
    <row r="622" spans="1:3" ht="14.25">
      <c r="A622" s="159">
        <f>Table11[[#This Row],[UNITID]]</f>
        <v>157739</v>
      </c>
      <c r="B622" s="133" t="str">
        <f>Table11[[#This Row],[Associate Degrees Awarded]]</f>
        <v>Two or more races total</v>
      </c>
      <c r="C622" s="160">
        <f>Table11[[#This Row],[Growth Rate]]</f>
        <v>0.5</v>
      </c>
    </row>
    <row r="623" spans="1:3" ht="14.25">
      <c r="A623" s="159">
        <f>Table11[[#This Row],[UNITID]]</f>
        <v>157739</v>
      </c>
      <c r="B623" s="133" t="str">
        <f>Table11[[#This Row],[Associate Degrees Awarded]]</f>
        <v>American Indian or Alaska Native total</v>
      </c>
      <c r="C623" s="160">
        <f>Table11[[#This Row],[Growth Rate]]</f>
        <v>-0.5</v>
      </c>
    </row>
    <row r="624" spans="1:3" ht="14.25">
      <c r="A624" s="159">
        <f>Table11[[#This Row],[UNITID]]</f>
        <v>157739</v>
      </c>
      <c r="B624" s="133" t="str">
        <f>Table11[[#This Row],[Associate Degrees Awarded]]</f>
        <v>Asian total</v>
      </c>
      <c r="C624" s="160">
        <f>Table11[[#This Row],[Growth Rate]]</f>
        <v>-0.5</v>
      </c>
    </row>
    <row r="625" spans="1:3" ht="14.25">
      <c r="A625" s="159">
        <f>Table11[[#This Row],[UNITID]]</f>
        <v>157739</v>
      </c>
      <c r="B625" s="133" t="str">
        <f>Table11[[#This Row],[Associate Degrees Awarded]]</f>
        <v>Black or African American total</v>
      </c>
      <c r="C625" s="160">
        <f>Table11[[#This Row],[Growth Rate]]</f>
        <v>-0.8</v>
      </c>
    </row>
    <row r="626" spans="1:3" ht="14.25">
      <c r="A626" s="159">
        <f>Table11[[#This Row],[UNITID]]</f>
        <v>157739</v>
      </c>
      <c r="B626" s="133" t="str">
        <f>Table11[[#This Row],[Associate Degrees Awarded]]</f>
        <v>Hispanic or Latino total</v>
      </c>
      <c r="C626" s="160">
        <f>Table11[[#This Row],[Growth Rate]]</f>
        <v>-0.4</v>
      </c>
    </row>
    <row r="627" spans="1:3" ht="14.25">
      <c r="A627" s="159">
        <f>Table11[[#This Row],[UNITID]]</f>
        <v>157739</v>
      </c>
      <c r="B627" s="133" t="str">
        <f>Table11[[#This Row],[Associate Degrees Awarded]]</f>
        <v>Native Hawaiian or Other Pacific Islander total</v>
      </c>
      <c r="C627" s="160" t="str">
        <f>Table11[[#This Row],[Growth Rate]]</f>
        <v/>
      </c>
    </row>
    <row r="628" spans="1:3" ht="14.25">
      <c r="A628" s="159">
        <f>Table11[[#This Row],[UNITID]]</f>
        <v>157739</v>
      </c>
      <c r="B628" s="133" t="str">
        <f>Table11[[#This Row],[Associate Degrees Awarded]]</f>
        <v>U.S. Nonresident total</v>
      </c>
      <c r="C628" s="160" t="str">
        <f>Table11[[#This Row],[Growth Rate]]</f>
        <v/>
      </c>
    </row>
    <row r="629" spans="1:3" ht="14.25">
      <c r="A629" s="159">
        <f>Table11[[#This Row],[UNITID]]</f>
        <v>157739</v>
      </c>
      <c r="B629" s="133" t="str">
        <f>Table11[[#This Row],[Associate Degrees Awarded]]</f>
        <v>White total</v>
      </c>
      <c r="C629" s="160">
        <f>Table11[[#This Row],[Growth Rate]]</f>
        <v>-0.12297734627831715</v>
      </c>
    </row>
    <row r="630" spans="1:3" ht="14.25">
      <c r="A630" s="159">
        <f>Table11[[#This Row],[UNITID]]</f>
        <v>157739</v>
      </c>
      <c r="B630" s="133" t="str">
        <f>Table11[[#This Row],[Associate Degrees Awarded]]</f>
        <v>Race/ethnicity unknown total</v>
      </c>
      <c r="C630" s="160">
        <f>Table11[[#This Row],[Growth Rate]]</f>
        <v>1.5</v>
      </c>
    </row>
    <row r="631" spans="1:3" ht="14.25">
      <c r="A631" s="159">
        <f>Table11[[#This Row],[UNITID]]</f>
        <v>159407</v>
      </c>
      <c r="B631" s="133" t="str">
        <f>Table11[[#This Row],[Associate Degrees Awarded]]</f>
        <v>Grand total</v>
      </c>
      <c r="C631" s="160">
        <f>Table11[[#This Row],[Growth Rate]]</f>
        <v>0.26421404682274247</v>
      </c>
    </row>
    <row r="632" spans="1:3" ht="14.25">
      <c r="A632" s="159">
        <f>Table11[[#This Row],[UNITID]]</f>
        <v>159407</v>
      </c>
      <c r="B632" s="133" t="str">
        <f>Table11[[#This Row],[Associate Degrees Awarded]]</f>
        <v>Ages, under 18</v>
      </c>
      <c r="C632" s="160">
        <f>Table11[[#This Row],[Growth Rate]]</f>
        <v>1.125</v>
      </c>
    </row>
    <row r="633" spans="1:3" ht="14.25">
      <c r="A633" s="159">
        <f>Table11[[#This Row],[UNITID]]</f>
        <v>159407</v>
      </c>
      <c r="B633" s="133" t="str">
        <f>Table11[[#This Row],[Associate Degrees Awarded]]</f>
        <v>Ages, 18-24</v>
      </c>
      <c r="C633" s="160">
        <f>Table11[[#This Row],[Growth Rate]]</f>
        <v>0.28217821782178215</v>
      </c>
    </row>
    <row r="634" spans="1:3" ht="14.25">
      <c r="A634" s="159">
        <f>Table11[[#This Row],[UNITID]]</f>
        <v>159407</v>
      </c>
      <c r="B634" s="133" t="str">
        <f>Table11[[#This Row],[Associate Degrees Awarded]]</f>
        <v>Ages, 25-39</v>
      </c>
      <c r="C634" s="160">
        <f>Table11[[#This Row],[Growth Rate]]</f>
        <v>9.7222222222222224E-2</v>
      </c>
    </row>
    <row r="635" spans="1:3" ht="14.25">
      <c r="A635" s="159">
        <f>Table11[[#This Row],[UNITID]]</f>
        <v>159407</v>
      </c>
      <c r="B635" s="133" t="str">
        <f>Table11[[#This Row],[Associate Degrees Awarded]]</f>
        <v>Ages, 40 and above</v>
      </c>
      <c r="C635" s="160">
        <f>Table11[[#This Row],[Growth Rate]]</f>
        <v>0.35294117647058826</v>
      </c>
    </row>
    <row r="636" spans="1:3" ht="14.25">
      <c r="A636" s="159">
        <f>Table11[[#This Row],[UNITID]]</f>
        <v>159407</v>
      </c>
      <c r="B636" s="133" t="str">
        <f>Table11[[#This Row],[Associate Degrees Awarded]]</f>
        <v>Age unknown</v>
      </c>
      <c r="C636" s="160" t="str">
        <f>Table11[[#This Row],[Growth Rate]]</f>
        <v/>
      </c>
    </row>
    <row r="637" spans="1:3" ht="14.25">
      <c r="A637" s="159">
        <f>Table11[[#This Row],[UNITID]]</f>
        <v>159407</v>
      </c>
      <c r="B637" s="133" t="str">
        <f>Table11[[#This Row],[Associate Degrees Awarded]]</f>
        <v>Grand total men</v>
      </c>
      <c r="C637" s="160">
        <f>Table11[[#This Row],[Growth Rate]]</f>
        <v>0.30985915492957744</v>
      </c>
    </row>
    <row r="638" spans="1:3" ht="14.25">
      <c r="A638" s="159">
        <f>Table11[[#This Row],[UNITID]]</f>
        <v>159407</v>
      </c>
      <c r="B638" s="133" t="str">
        <f>Table11[[#This Row],[Associate Degrees Awarded]]</f>
        <v>Grand total women</v>
      </c>
      <c r="C638" s="160">
        <f>Table11[[#This Row],[Growth Rate]]</f>
        <v>0.25</v>
      </c>
    </row>
    <row r="639" spans="1:3" ht="14.25">
      <c r="A639" s="159">
        <f>Table11[[#This Row],[UNITID]]</f>
        <v>159407</v>
      </c>
      <c r="B639" s="133" t="str">
        <f>Table11[[#This Row],[Associate Degrees Awarded]]</f>
        <v>Two or more races total</v>
      </c>
      <c r="C639" s="160">
        <f>Table11[[#This Row],[Growth Rate]]</f>
        <v>-0.2857142857142857</v>
      </c>
    </row>
    <row r="640" spans="1:3" ht="14.25">
      <c r="A640" s="159">
        <f>Table11[[#This Row],[UNITID]]</f>
        <v>159407</v>
      </c>
      <c r="B640" s="133" t="str">
        <f>Table11[[#This Row],[Associate Degrees Awarded]]</f>
        <v>American Indian or Alaska Native total</v>
      </c>
      <c r="C640" s="160">
        <f>Table11[[#This Row],[Growth Rate]]</f>
        <v>0</v>
      </c>
    </row>
    <row r="641" spans="1:3" ht="14.25">
      <c r="A641" s="159">
        <f>Table11[[#This Row],[UNITID]]</f>
        <v>159407</v>
      </c>
      <c r="B641" s="133" t="str">
        <f>Table11[[#This Row],[Associate Degrees Awarded]]</f>
        <v>Asian total</v>
      </c>
      <c r="C641" s="160">
        <f>Table11[[#This Row],[Growth Rate]]</f>
        <v>0</v>
      </c>
    </row>
    <row r="642" spans="1:3" ht="14.25">
      <c r="A642" s="159">
        <f>Table11[[#This Row],[UNITID]]</f>
        <v>159407</v>
      </c>
      <c r="B642" s="133" t="str">
        <f>Table11[[#This Row],[Associate Degrees Awarded]]</f>
        <v>Black or African American total</v>
      </c>
      <c r="C642" s="160">
        <f>Table11[[#This Row],[Growth Rate]]</f>
        <v>-0.11764705882352941</v>
      </c>
    </row>
    <row r="643" spans="1:3" ht="14.25">
      <c r="A643" s="159">
        <f>Table11[[#This Row],[UNITID]]</f>
        <v>159407</v>
      </c>
      <c r="B643" s="133" t="str">
        <f>Table11[[#This Row],[Associate Degrees Awarded]]</f>
        <v>Hispanic or Latino total</v>
      </c>
      <c r="C643" s="160">
        <f>Table11[[#This Row],[Growth Rate]]</f>
        <v>0</v>
      </c>
    </row>
    <row r="644" spans="1:3" ht="14.25">
      <c r="A644" s="159">
        <f>Table11[[#This Row],[UNITID]]</f>
        <v>159407</v>
      </c>
      <c r="B644" s="133" t="str">
        <f>Table11[[#This Row],[Associate Degrees Awarded]]</f>
        <v>Native Hawaiian or Other Pacific Islander total</v>
      </c>
      <c r="C644" s="160" t="str">
        <f>Table11[[#This Row],[Growth Rate]]</f>
        <v/>
      </c>
    </row>
    <row r="645" spans="1:3" ht="14.25">
      <c r="A645" s="159">
        <f>Table11[[#This Row],[UNITID]]</f>
        <v>159407</v>
      </c>
      <c r="B645" s="133" t="str">
        <f>Table11[[#This Row],[Associate Degrees Awarded]]</f>
        <v>U.S. Nonresident total</v>
      </c>
      <c r="C645" s="160" t="str">
        <f>Table11[[#This Row],[Growth Rate]]</f>
        <v/>
      </c>
    </row>
    <row r="646" spans="1:3" ht="14.25">
      <c r="A646" s="159">
        <f>Table11[[#This Row],[UNITID]]</f>
        <v>159407</v>
      </c>
      <c r="B646" s="133" t="str">
        <f>Table11[[#This Row],[Associate Degrees Awarded]]</f>
        <v>White total</v>
      </c>
      <c r="C646" s="160">
        <f>Table11[[#This Row],[Growth Rate]]</f>
        <v>0.33187772925764192</v>
      </c>
    </row>
    <row r="647" spans="1:3" ht="14.25">
      <c r="A647" s="159">
        <f>Table11[[#This Row],[UNITID]]</f>
        <v>159407</v>
      </c>
      <c r="B647" s="133" t="str">
        <f>Table11[[#This Row],[Associate Degrees Awarded]]</f>
        <v>Race/ethnicity unknown total</v>
      </c>
      <c r="C647" s="160">
        <f>Table11[[#This Row],[Growth Rate]]</f>
        <v>1.8</v>
      </c>
    </row>
    <row r="648" spans="1:3" ht="14.25">
      <c r="A648" s="159">
        <f>Table11[[#This Row],[UNITID]]</f>
        <v>161767</v>
      </c>
      <c r="B648" s="133" t="str">
        <f>Table11[[#This Row],[Associate Degrees Awarded]]</f>
        <v>Grand total</v>
      </c>
      <c r="C648" s="160">
        <f>Table11[[#This Row],[Growth Rate]]</f>
        <v>-0.21698662012798139</v>
      </c>
    </row>
    <row r="649" spans="1:3" ht="14.25">
      <c r="A649" s="159">
        <f>Table11[[#This Row],[UNITID]]</f>
        <v>161767</v>
      </c>
      <c r="B649" s="133" t="str">
        <f>Table11[[#This Row],[Associate Degrees Awarded]]</f>
        <v>Ages, under 18</v>
      </c>
      <c r="C649" s="160">
        <f>Table11[[#This Row],[Growth Rate]]</f>
        <v>-0.5</v>
      </c>
    </row>
    <row r="650" spans="1:3" ht="14.25">
      <c r="A650" s="159">
        <f>Table11[[#This Row],[UNITID]]</f>
        <v>161767</v>
      </c>
      <c r="B650" s="133" t="str">
        <f>Table11[[#This Row],[Associate Degrees Awarded]]</f>
        <v>Ages, 18-24</v>
      </c>
      <c r="C650" s="160">
        <f>Table11[[#This Row],[Growth Rate]]</f>
        <v>-0.18510858324715615</v>
      </c>
    </row>
    <row r="651" spans="1:3" ht="14.25">
      <c r="A651" s="159">
        <f>Table11[[#This Row],[UNITID]]</f>
        <v>161767</v>
      </c>
      <c r="B651" s="133" t="str">
        <f>Table11[[#This Row],[Associate Degrees Awarded]]</f>
        <v>Ages, 25-39</v>
      </c>
      <c r="C651" s="160">
        <f>Table11[[#This Row],[Growth Rate]]</f>
        <v>-0.2424778761061947</v>
      </c>
    </row>
    <row r="652" spans="1:3" ht="14.25">
      <c r="A652" s="159">
        <f>Table11[[#This Row],[UNITID]]</f>
        <v>161767</v>
      </c>
      <c r="B652" s="133" t="str">
        <f>Table11[[#This Row],[Associate Degrees Awarded]]</f>
        <v>Ages, 40 and above</v>
      </c>
      <c r="C652" s="160">
        <f>Table11[[#This Row],[Growth Rate]]</f>
        <v>-0.30054644808743169</v>
      </c>
    </row>
    <row r="653" spans="1:3" ht="14.25">
      <c r="A653" s="159">
        <f>Table11[[#This Row],[UNITID]]</f>
        <v>161767</v>
      </c>
      <c r="B653" s="133" t="str">
        <f>Table11[[#This Row],[Associate Degrees Awarded]]</f>
        <v>Age unknown</v>
      </c>
      <c r="C653" s="160" t="str">
        <f>Table11[[#This Row],[Growth Rate]]</f>
        <v/>
      </c>
    </row>
    <row r="654" spans="1:3" ht="14.25">
      <c r="A654" s="159">
        <f>Table11[[#This Row],[UNITID]]</f>
        <v>161767</v>
      </c>
      <c r="B654" s="133" t="str">
        <f>Table11[[#This Row],[Associate Degrees Awarded]]</f>
        <v>Grand total men</v>
      </c>
      <c r="C654" s="160">
        <f>Table11[[#This Row],[Growth Rate]]</f>
        <v>-0.26714285714285713</v>
      </c>
    </row>
    <row r="655" spans="1:3" ht="14.25">
      <c r="A655" s="159">
        <f>Table11[[#This Row],[UNITID]]</f>
        <v>161767</v>
      </c>
      <c r="B655" s="133" t="str">
        <f>Table11[[#This Row],[Associate Degrees Awarded]]</f>
        <v>Grand total women</v>
      </c>
      <c r="C655" s="160">
        <f>Table11[[#This Row],[Growth Rate]]</f>
        <v>-0.18253189401373895</v>
      </c>
    </row>
    <row r="656" spans="1:3" ht="14.25">
      <c r="A656" s="159">
        <f>Table11[[#This Row],[UNITID]]</f>
        <v>161767</v>
      </c>
      <c r="B656" s="133" t="str">
        <f>Table11[[#This Row],[Associate Degrees Awarded]]</f>
        <v>Two or more races total</v>
      </c>
      <c r="C656" s="160">
        <f>Table11[[#This Row],[Growth Rate]]</f>
        <v>0.32835820895522388</v>
      </c>
    </row>
    <row r="657" spans="1:3" ht="14.25">
      <c r="A657" s="159">
        <f>Table11[[#This Row],[UNITID]]</f>
        <v>161767</v>
      </c>
      <c r="B657" s="133" t="str">
        <f>Table11[[#This Row],[Associate Degrees Awarded]]</f>
        <v>American Indian or Alaska Native total</v>
      </c>
      <c r="C657" s="160">
        <f>Table11[[#This Row],[Growth Rate]]</f>
        <v>-0.33333333333333331</v>
      </c>
    </row>
    <row r="658" spans="1:3" ht="14.25">
      <c r="A658" s="159">
        <f>Table11[[#This Row],[UNITID]]</f>
        <v>161767</v>
      </c>
      <c r="B658" s="133" t="str">
        <f>Table11[[#This Row],[Associate Degrees Awarded]]</f>
        <v>Asian total</v>
      </c>
      <c r="C658" s="160">
        <f>Table11[[#This Row],[Growth Rate]]</f>
        <v>-0.25</v>
      </c>
    </row>
    <row r="659" spans="1:3" ht="14.25">
      <c r="A659" s="159">
        <f>Table11[[#This Row],[UNITID]]</f>
        <v>161767</v>
      </c>
      <c r="B659" s="133" t="str">
        <f>Table11[[#This Row],[Associate Degrees Awarded]]</f>
        <v>Black or African American total</v>
      </c>
      <c r="C659" s="160">
        <f>Table11[[#This Row],[Growth Rate]]</f>
        <v>-0.28444444444444444</v>
      </c>
    </row>
    <row r="660" spans="1:3" ht="14.25">
      <c r="A660" s="159">
        <f>Table11[[#This Row],[UNITID]]</f>
        <v>161767</v>
      </c>
      <c r="B660" s="133" t="str">
        <f>Table11[[#This Row],[Associate Degrees Awarded]]</f>
        <v>Hispanic or Latino total</v>
      </c>
      <c r="C660" s="160">
        <f>Table11[[#This Row],[Growth Rate]]</f>
        <v>-4.4776119402985072E-2</v>
      </c>
    </row>
    <row r="661" spans="1:3" ht="14.25">
      <c r="A661" s="159">
        <f>Table11[[#This Row],[UNITID]]</f>
        <v>161767</v>
      </c>
      <c r="B661" s="133" t="str">
        <f>Table11[[#This Row],[Associate Degrees Awarded]]</f>
        <v>Native Hawaiian or Other Pacific Islander total</v>
      </c>
      <c r="C661" s="160">
        <f>Table11[[#This Row],[Growth Rate]]</f>
        <v>-0.6</v>
      </c>
    </row>
    <row r="662" spans="1:3" ht="14.25">
      <c r="A662" s="159">
        <f>Table11[[#This Row],[UNITID]]</f>
        <v>161767</v>
      </c>
      <c r="B662" s="133" t="str">
        <f>Table11[[#This Row],[Associate Degrees Awarded]]</f>
        <v>U.S. Nonresident total</v>
      </c>
      <c r="C662" s="160">
        <f>Table11[[#This Row],[Growth Rate]]</f>
        <v>6.8965517241379309E-2</v>
      </c>
    </row>
    <row r="663" spans="1:3" ht="14.25">
      <c r="A663" s="159">
        <f>Table11[[#This Row],[UNITID]]</f>
        <v>161767</v>
      </c>
      <c r="B663" s="133" t="str">
        <f>Table11[[#This Row],[Associate Degrees Awarded]]</f>
        <v>White total</v>
      </c>
      <c r="C663" s="160">
        <f>Table11[[#This Row],[Growth Rate]]</f>
        <v>-0.26013195098963243</v>
      </c>
    </row>
    <row r="664" spans="1:3" ht="14.25">
      <c r="A664" s="159">
        <f>Table11[[#This Row],[UNITID]]</f>
        <v>161767</v>
      </c>
      <c r="B664" s="133" t="str">
        <f>Table11[[#This Row],[Associate Degrees Awarded]]</f>
        <v>Race/ethnicity unknown total</v>
      </c>
      <c r="C664" s="160">
        <f>Table11[[#This Row],[Growth Rate]]</f>
        <v>-0.22916666666666666</v>
      </c>
    </row>
    <row r="665" spans="1:3" ht="14.25">
      <c r="A665" s="159">
        <f>Table11[[#This Row],[UNITID]]</f>
        <v>162122</v>
      </c>
      <c r="B665" s="133" t="str">
        <f>Table11[[#This Row],[Associate Degrees Awarded]]</f>
        <v>Grand total</v>
      </c>
      <c r="C665" s="160">
        <f>Table11[[#This Row],[Growth Rate]]</f>
        <v>-0.17065868263473055</v>
      </c>
    </row>
    <row r="666" spans="1:3" ht="14.25">
      <c r="A666" s="159">
        <f>Table11[[#This Row],[UNITID]]</f>
        <v>162122</v>
      </c>
      <c r="B666" s="133" t="str">
        <f>Table11[[#This Row],[Associate Degrees Awarded]]</f>
        <v>Ages, under 18</v>
      </c>
      <c r="C666" s="160">
        <f>Table11[[#This Row],[Growth Rate]]</f>
        <v>0</v>
      </c>
    </row>
    <row r="667" spans="1:3" ht="14.25">
      <c r="A667" s="159">
        <f>Table11[[#This Row],[UNITID]]</f>
        <v>162122</v>
      </c>
      <c r="B667" s="133" t="str">
        <f>Table11[[#This Row],[Associate Degrees Awarded]]</f>
        <v>Ages, 18-24</v>
      </c>
      <c r="C667" s="160">
        <f>Table11[[#This Row],[Growth Rate]]</f>
        <v>-0.2102874432677761</v>
      </c>
    </row>
    <row r="668" spans="1:3" ht="14.25">
      <c r="A668" s="159">
        <f>Table11[[#This Row],[UNITID]]</f>
        <v>162122</v>
      </c>
      <c r="B668" s="133" t="str">
        <f>Table11[[#This Row],[Associate Degrees Awarded]]</f>
        <v>Ages, 25-39</v>
      </c>
      <c r="C668" s="160">
        <f>Table11[[#This Row],[Growth Rate]]</f>
        <v>-8.4000000000000005E-2</v>
      </c>
    </row>
    <row r="669" spans="1:3" ht="14.25">
      <c r="A669" s="159">
        <f>Table11[[#This Row],[UNITID]]</f>
        <v>162122</v>
      </c>
      <c r="B669" s="133" t="str">
        <f>Table11[[#This Row],[Associate Degrees Awarded]]</f>
        <v>Ages, 40 and above</v>
      </c>
      <c r="C669" s="160">
        <f>Table11[[#This Row],[Growth Rate]]</f>
        <v>-0.12222222222222222</v>
      </c>
    </row>
    <row r="670" spans="1:3" ht="14.25">
      <c r="A670" s="159">
        <f>Table11[[#This Row],[UNITID]]</f>
        <v>162122</v>
      </c>
      <c r="B670" s="133" t="str">
        <f>Table11[[#This Row],[Associate Degrees Awarded]]</f>
        <v>Age unknown</v>
      </c>
      <c r="C670" s="160" t="str">
        <f>Table11[[#This Row],[Growth Rate]]</f>
        <v/>
      </c>
    </row>
    <row r="671" spans="1:3" ht="14.25">
      <c r="A671" s="159">
        <f>Table11[[#This Row],[UNITID]]</f>
        <v>162122</v>
      </c>
      <c r="B671" s="133" t="str">
        <f>Table11[[#This Row],[Associate Degrees Awarded]]</f>
        <v>Grand total men</v>
      </c>
      <c r="C671" s="160">
        <f>Table11[[#This Row],[Growth Rate]]</f>
        <v>-0.23333333333333334</v>
      </c>
    </row>
    <row r="672" spans="1:3" ht="14.25">
      <c r="A672" s="159">
        <f>Table11[[#This Row],[UNITID]]</f>
        <v>162122</v>
      </c>
      <c r="B672" s="133" t="str">
        <f>Table11[[#This Row],[Associate Degrees Awarded]]</f>
        <v>Grand total women</v>
      </c>
      <c r="C672" s="160">
        <f>Table11[[#This Row],[Growth Rate]]</f>
        <v>-0.13071895424836602</v>
      </c>
    </row>
    <row r="673" spans="1:3" ht="14.25">
      <c r="A673" s="159">
        <f>Table11[[#This Row],[UNITID]]</f>
        <v>162122</v>
      </c>
      <c r="B673" s="133" t="str">
        <f>Table11[[#This Row],[Associate Degrees Awarded]]</f>
        <v>Two or more races total</v>
      </c>
      <c r="C673" s="160">
        <f>Table11[[#This Row],[Growth Rate]]</f>
        <v>-1.8518518518518517E-2</v>
      </c>
    </row>
    <row r="674" spans="1:3" ht="14.25">
      <c r="A674" s="159">
        <f>Table11[[#This Row],[UNITID]]</f>
        <v>162122</v>
      </c>
      <c r="B674" s="133" t="str">
        <f>Table11[[#This Row],[Associate Degrees Awarded]]</f>
        <v>American Indian or Alaska Native total</v>
      </c>
      <c r="C674" s="160">
        <f>Table11[[#This Row],[Growth Rate]]</f>
        <v>0</v>
      </c>
    </row>
    <row r="675" spans="1:3" ht="14.25">
      <c r="A675" s="159">
        <f>Table11[[#This Row],[UNITID]]</f>
        <v>162122</v>
      </c>
      <c r="B675" s="133" t="str">
        <f>Table11[[#This Row],[Associate Degrees Awarded]]</f>
        <v>Asian total</v>
      </c>
      <c r="C675" s="160">
        <f>Table11[[#This Row],[Growth Rate]]</f>
        <v>0.62068965517241381</v>
      </c>
    </row>
    <row r="676" spans="1:3" ht="14.25">
      <c r="A676" s="159">
        <f>Table11[[#This Row],[UNITID]]</f>
        <v>162122</v>
      </c>
      <c r="B676" s="133" t="str">
        <f>Table11[[#This Row],[Associate Degrees Awarded]]</f>
        <v>Black or African American total</v>
      </c>
      <c r="C676" s="160">
        <f>Table11[[#This Row],[Growth Rate]]</f>
        <v>-8.5427135678391955E-2</v>
      </c>
    </row>
    <row r="677" spans="1:3" ht="14.25">
      <c r="A677" s="159">
        <f>Table11[[#This Row],[UNITID]]</f>
        <v>162122</v>
      </c>
      <c r="B677" s="133" t="str">
        <f>Table11[[#This Row],[Associate Degrees Awarded]]</f>
        <v>Hispanic or Latino total</v>
      </c>
      <c r="C677" s="160">
        <f>Table11[[#This Row],[Growth Rate]]</f>
        <v>0.41379310344827586</v>
      </c>
    </row>
    <row r="678" spans="1:3" ht="14.25">
      <c r="A678" s="159">
        <f>Table11[[#This Row],[UNITID]]</f>
        <v>162122</v>
      </c>
      <c r="B678" s="133" t="str">
        <f>Table11[[#This Row],[Associate Degrees Awarded]]</f>
        <v>Native Hawaiian or Other Pacific Islander total</v>
      </c>
      <c r="C678" s="160">
        <f>Table11[[#This Row],[Growth Rate]]</f>
        <v>-0.75</v>
      </c>
    </row>
    <row r="679" spans="1:3" ht="14.25">
      <c r="A679" s="159">
        <f>Table11[[#This Row],[UNITID]]</f>
        <v>162122</v>
      </c>
      <c r="B679" s="133" t="str">
        <f>Table11[[#This Row],[Associate Degrees Awarded]]</f>
        <v>U.S. Nonresident total</v>
      </c>
      <c r="C679" s="160">
        <f>Table11[[#This Row],[Growth Rate]]</f>
        <v>-1</v>
      </c>
    </row>
    <row r="680" spans="1:3" ht="14.25">
      <c r="A680" s="159">
        <f>Table11[[#This Row],[UNITID]]</f>
        <v>162122</v>
      </c>
      <c r="B680" s="133" t="str">
        <f>Table11[[#This Row],[Associate Degrees Awarded]]</f>
        <v>White total</v>
      </c>
      <c r="C680" s="160">
        <f>Table11[[#This Row],[Growth Rate]]</f>
        <v>-0.30974842767295596</v>
      </c>
    </row>
    <row r="681" spans="1:3" ht="14.25">
      <c r="A681" s="159">
        <f>Table11[[#This Row],[UNITID]]</f>
        <v>162122</v>
      </c>
      <c r="B681" s="133" t="str">
        <f>Table11[[#This Row],[Associate Degrees Awarded]]</f>
        <v>Race/ethnicity unknown total</v>
      </c>
      <c r="C681" s="160">
        <f>Table11[[#This Row],[Growth Rate]]</f>
        <v>0.625</v>
      </c>
    </row>
    <row r="682" spans="1:3" ht="14.25">
      <c r="A682" s="159">
        <f>Table11[[#This Row],[UNITID]]</f>
        <v>162706</v>
      </c>
      <c r="B682" s="133" t="str">
        <f>Table11[[#This Row],[Associate Degrees Awarded]]</f>
        <v>Grand total</v>
      </c>
      <c r="C682" s="160">
        <f>Table11[[#This Row],[Growth Rate]]</f>
        <v>-6.6969353007945515E-2</v>
      </c>
    </row>
    <row r="683" spans="1:3" ht="14.25">
      <c r="A683" s="159">
        <f>Table11[[#This Row],[UNITID]]</f>
        <v>162706</v>
      </c>
      <c r="B683" s="133" t="str">
        <f>Table11[[#This Row],[Associate Degrees Awarded]]</f>
        <v>Ages, under 18</v>
      </c>
      <c r="C683" s="160">
        <f>Table11[[#This Row],[Growth Rate]]</f>
        <v>-1</v>
      </c>
    </row>
    <row r="684" spans="1:3" ht="14.25">
      <c r="A684" s="159">
        <f>Table11[[#This Row],[UNITID]]</f>
        <v>162706</v>
      </c>
      <c r="B684" s="133" t="str">
        <f>Table11[[#This Row],[Associate Degrees Awarded]]</f>
        <v>Ages, 18-24</v>
      </c>
      <c r="C684" s="160">
        <f>Table11[[#This Row],[Growth Rate]]</f>
        <v>-4.8695652173913043E-2</v>
      </c>
    </row>
    <row r="685" spans="1:3" ht="14.25">
      <c r="A685" s="159">
        <f>Table11[[#This Row],[UNITID]]</f>
        <v>162706</v>
      </c>
      <c r="B685" s="133" t="str">
        <f>Table11[[#This Row],[Associate Degrees Awarded]]</f>
        <v>Ages, 25-39</v>
      </c>
      <c r="C685" s="160">
        <f>Table11[[#This Row],[Growth Rate]]</f>
        <v>-1.8604651162790697E-2</v>
      </c>
    </row>
    <row r="686" spans="1:3" ht="14.25">
      <c r="A686" s="159">
        <f>Table11[[#This Row],[UNITID]]</f>
        <v>162706</v>
      </c>
      <c r="B686" s="133" t="str">
        <f>Table11[[#This Row],[Associate Degrees Awarded]]</f>
        <v>Ages, 40 and above</v>
      </c>
      <c r="C686" s="160">
        <f>Table11[[#This Row],[Growth Rate]]</f>
        <v>-0.28888888888888886</v>
      </c>
    </row>
    <row r="687" spans="1:3" ht="14.25">
      <c r="A687" s="159">
        <f>Table11[[#This Row],[UNITID]]</f>
        <v>162706</v>
      </c>
      <c r="B687" s="133" t="str">
        <f>Table11[[#This Row],[Associate Degrees Awarded]]</f>
        <v>Age unknown</v>
      </c>
      <c r="C687" s="160" t="str">
        <f>Table11[[#This Row],[Growth Rate]]</f>
        <v/>
      </c>
    </row>
    <row r="688" spans="1:3" ht="14.25">
      <c r="A688" s="159">
        <f>Table11[[#This Row],[UNITID]]</f>
        <v>162706</v>
      </c>
      <c r="B688" s="133" t="str">
        <f>Table11[[#This Row],[Associate Degrees Awarded]]</f>
        <v>Grand total men</v>
      </c>
      <c r="C688" s="160">
        <f>Table11[[#This Row],[Growth Rate]]</f>
        <v>-9.5628415300546443E-2</v>
      </c>
    </row>
    <row r="689" spans="1:3" ht="14.25">
      <c r="A689" s="159">
        <f>Table11[[#This Row],[UNITID]]</f>
        <v>162706</v>
      </c>
      <c r="B689" s="133" t="str">
        <f>Table11[[#This Row],[Associate Degrees Awarded]]</f>
        <v>Grand total women</v>
      </c>
      <c r="C689" s="160">
        <f>Table11[[#This Row],[Growth Rate]]</f>
        <v>-4.6601941747572817E-2</v>
      </c>
    </row>
    <row r="690" spans="1:3" ht="14.25">
      <c r="A690" s="159">
        <f>Table11[[#This Row],[UNITID]]</f>
        <v>162706</v>
      </c>
      <c r="B690" s="133" t="str">
        <f>Table11[[#This Row],[Associate Degrees Awarded]]</f>
        <v>Two or more races total</v>
      </c>
      <c r="C690" s="160">
        <f>Table11[[#This Row],[Growth Rate]]</f>
        <v>0.57692307692307687</v>
      </c>
    </row>
    <row r="691" spans="1:3" ht="14.25">
      <c r="A691" s="159">
        <f>Table11[[#This Row],[UNITID]]</f>
        <v>162706</v>
      </c>
      <c r="B691" s="133" t="str">
        <f>Table11[[#This Row],[Associate Degrees Awarded]]</f>
        <v>American Indian or Alaska Native total</v>
      </c>
      <c r="C691" s="160">
        <f>Table11[[#This Row],[Growth Rate]]</f>
        <v>-1</v>
      </c>
    </row>
    <row r="692" spans="1:3" ht="14.25">
      <c r="A692" s="159">
        <f>Table11[[#This Row],[UNITID]]</f>
        <v>162706</v>
      </c>
      <c r="B692" s="133" t="str">
        <f>Table11[[#This Row],[Associate Degrees Awarded]]</f>
        <v>Asian total</v>
      </c>
      <c r="C692" s="160">
        <f>Table11[[#This Row],[Growth Rate]]</f>
        <v>0.5714285714285714</v>
      </c>
    </row>
    <row r="693" spans="1:3" ht="14.25">
      <c r="A693" s="159">
        <f>Table11[[#This Row],[UNITID]]</f>
        <v>162706</v>
      </c>
      <c r="B693" s="133" t="str">
        <f>Table11[[#This Row],[Associate Degrees Awarded]]</f>
        <v>Black or African American total</v>
      </c>
      <c r="C693" s="160">
        <f>Table11[[#This Row],[Growth Rate]]</f>
        <v>-0.14399999999999999</v>
      </c>
    </row>
    <row r="694" spans="1:3" ht="14.25">
      <c r="A694" s="159">
        <f>Table11[[#This Row],[UNITID]]</f>
        <v>162706</v>
      </c>
      <c r="B694" s="133" t="str">
        <f>Table11[[#This Row],[Associate Degrees Awarded]]</f>
        <v>Hispanic or Latino total</v>
      </c>
      <c r="C694" s="160">
        <f>Table11[[#This Row],[Growth Rate]]</f>
        <v>0.13333333333333333</v>
      </c>
    </row>
    <row r="695" spans="1:3" ht="14.25">
      <c r="A695" s="159">
        <f>Table11[[#This Row],[UNITID]]</f>
        <v>162706</v>
      </c>
      <c r="B695" s="133" t="str">
        <f>Table11[[#This Row],[Associate Degrees Awarded]]</f>
        <v>Native Hawaiian or Other Pacific Islander total</v>
      </c>
      <c r="C695" s="160">
        <f>Table11[[#This Row],[Growth Rate]]</f>
        <v>-1</v>
      </c>
    </row>
    <row r="696" spans="1:3" ht="14.25">
      <c r="A696" s="159">
        <f>Table11[[#This Row],[UNITID]]</f>
        <v>162706</v>
      </c>
      <c r="B696" s="133" t="str">
        <f>Table11[[#This Row],[Associate Degrees Awarded]]</f>
        <v>U.S. Nonresident total</v>
      </c>
      <c r="C696" s="160">
        <f>Table11[[#This Row],[Growth Rate]]</f>
        <v>-0.21428571428571427</v>
      </c>
    </row>
    <row r="697" spans="1:3" ht="14.25">
      <c r="A697" s="159">
        <f>Table11[[#This Row],[UNITID]]</f>
        <v>162706</v>
      </c>
      <c r="B697" s="133" t="str">
        <f>Table11[[#This Row],[Associate Degrees Awarded]]</f>
        <v>White total</v>
      </c>
      <c r="C697" s="160">
        <f>Table11[[#This Row],[Growth Rate]]</f>
        <v>-0.10559006211180125</v>
      </c>
    </row>
    <row r="698" spans="1:3" ht="14.25">
      <c r="A698" s="159">
        <f>Table11[[#This Row],[UNITID]]</f>
        <v>162706</v>
      </c>
      <c r="B698" s="133" t="str">
        <f>Table11[[#This Row],[Associate Degrees Awarded]]</f>
        <v>Race/ethnicity unknown total</v>
      </c>
      <c r="C698" s="160">
        <f>Table11[[#This Row],[Growth Rate]]</f>
        <v>2</v>
      </c>
    </row>
    <row r="699" spans="1:3" ht="14.25">
      <c r="A699" s="159">
        <f>Table11[[#This Row],[UNITID]]</f>
        <v>163426</v>
      </c>
      <c r="B699" s="133" t="str">
        <f>Table11[[#This Row],[Associate Degrees Awarded]]</f>
        <v>Grand total</v>
      </c>
      <c r="C699" s="160">
        <f>Table11[[#This Row],[Growth Rate]]</f>
        <v>-5.4552156284555842E-2</v>
      </c>
    </row>
    <row r="700" spans="1:3" ht="14.25">
      <c r="A700" s="159">
        <f>Table11[[#This Row],[UNITID]]</f>
        <v>163426</v>
      </c>
      <c r="B700" s="133" t="str">
        <f>Table11[[#This Row],[Associate Degrees Awarded]]</f>
        <v>Ages, under 18</v>
      </c>
      <c r="C700" s="160" t="str">
        <f>Table11[[#This Row],[Growth Rate]]</f>
        <v/>
      </c>
    </row>
    <row r="701" spans="1:3" ht="14.25">
      <c r="A701" s="159">
        <f>Table11[[#This Row],[UNITID]]</f>
        <v>163426</v>
      </c>
      <c r="B701" s="133" t="str">
        <f>Table11[[#This Row],[Associate Degrees Awarded]]</f>
        <v>Ages, 18-24</v>
      </c>
      <c r="C701" s="160">
        <f>Table11[[#This Row],[Growth Rate]]</f>
        <v>6.5019505851755532E-2</v>
      </c>
    </row>
    <row r="702" spans="1:3" ht="14.25">
      <c r="A702" s="159">
        <f>Table11[[#This Row],[UNITID]]</f>
        <v>163426</v>
      </c>
      <c r="B702" s="133" t="str">
        <f>Table11[[#This Row],[Associate Degrees Awarded]]</f>
        <v>Ages, 25-39</v>
      </c>
      <c r="C702" s="160">
        <f>Table11[[#This Row],[Growth Rate]]</f>
        <v>-0.25653923541247486</v>
      </c>
    </row>
    <row r="703" spans="1:3" ht="14.25">
      <c r="A703" s="159">
        <f>Table11[[#This Row],[UNITID]]</f>
        <v>163426</v>
      </c>
      <c r="B703" s="133" t="str">
        <f>Table11[[#This Row],[Associate Degrees Awarded]]</f>
        <v>Ages, 40 and above</v>
      </c>
      <c r="C703" s="160">
        <f>Table11[[#This Row],[Growth Rate]]</f>
        <v>1.1049723756906077E-2</v>
      </c>
    </row>
    <row r="704" spans="1:3" ht="14.25">
      <c r="A704" s="159">
        <f>Table11[[#This Row],[UNITID]]</f>
        <v>163426</v>
      </c>
      <c r="B704" s="133" t="str">
        <f>Table11[[#This Row],[Associate Degrees Awarded]]</f>
        <v>Age unknown</v>
      </c>
      <c r="C704" s="160" t="str">
        <f>Table11[[#This Row],[Growth Rate]]</f>
        <v/>
      </c>
    </row>
    <row r="705" spans="1:3" ht="14.25">
      <c r="A705" s="159">
        <f>Table11[[#This Row],[UNITID]]</f>
        <v>163426</v>
      </c>
      <c r="B705" s="133" t="str">
        <f>Table11[[#This Row],[Associate Degrees Awarded]]</f>
        <v>Grand total men</v>
      </c>
      <c r="C705" s="160">
        <f>Table11[[#This Row],[Growth Rate]]</f>
        <v>-4.5795170691090757E-2</v>
      </c>
    </row>
    <row r="706" spans="1:3" ht="14.25">
      <c r="A706" s="159">
        <f>Table11[[#This Row],[UNITID]]</f>
        <v>163426</v>
      </c>
      <c r="B706" s="133" t="str">
        <f>Table11[[#This Row],[Associate Degrees Awarded]]</f>
        <v>Grand total women</v>
      </c>
      <c r="C706" s="160">
        <f>Table11[[#This Row],[Growth Rate]]</f>
        <v>-6.1507936507936505E-2</v>
      </c>
    </row>
    <row r="707" spans="1:3" ht="14.25">
      <c r="A707" s="159">
        <f>Table11[[#This Row],[UNITID]]</f>
        <v>163426</v>
      </c>
      <c r="B707" s="133" t="str">
        <f>Table11[[#This Row],[Associate Degrees Awarded]]</f>
        <v>Two or more races total</v>
      </c>
      <c r="C707" s="160">
        <f>Table11[[#This Row],[Growth Rate]]</f>
        <v>0.16666666666666666</v>
      </c>
    </row>
    <row r="708" spans="1:3" ht="14.25">
      <c r="A708" s="159">
        <f>Table11[[#This Row],[UNITID]]</f>
        <v>163426</v>
      </c>
      <c r="B708" s="133" t="str">
        <f>Table11[[#This Row],[Associate Degrees Awarded]]</f>
        <v>American Indian or Alaska Native total</v>
      </c>
      <c r="C708" s="160">
        <f>Table11[[#This Row],[Growth Rate]]</f>
        <v>0.33333333333333331</v>
      </c>
    </row>
    <row r="709" spans="1:3" ht="14.25">
      <c r="A709" s="159">
        <f>Table11[[#This Row],[UNITID]]</f>
        <v>163426</v>
      </c>
      <c r="B709" s="133" t="str">
        <f>Table11[[#This Row],[Associate Degrees Awarded]]</f>
        <v>Asian total</v>
      </c>
      <c r="C709" s="160">
        <f>Table11[[#This Row],[Growth Rate]]</f>
        <v>0.14825581395348839</v>
      </c>
    </row>
    <row r="710" spans="1:3" ht="14.25">
      <c r="A710" s="159">
        <f>Table11[[#This Row],[UNITID]]</f>
        <v>163426</v>
      </c>
      <c r="B710" s="133" t="str">
        <f>Table11[[#This Row],[Associate Degrees Awarded]]</f>
        <v>Black or African American total</v>
      </c>
      <c r="C710" s="160">
        <f>Table11[[#This Row],[Growth Rate]]</f>
        <v>-6.485671191553545E-2</v>
      </c>
    </row>
    <row r="711" spans="1:3" ht="14.25">
      <c r="A711" s="159">
        <f>Table11[[#This Row],[UNITID]]</f>
        <v>163426</v>
      </c>
      <c r="B711" s="133" t="str">
        <f>Table11[[#This Row],[Associate Degrees Awarded]]</f>
        <v>Hispanic or Latino total</v>
      </c>
      <c r="C711" s="160">
        <f>Table11[[#This Row],[Growth Rate]]</f>
        <v>1.1075949367088608E-2</v>
      </c>
    </row>
    <row r="712" spans="1:3" ht="14.25">
      <c r="A712" s="159">
        <f>Table11[[#This Row],[UNITID]]</f>
        <v>163426</v>
      </c>
      <c r="B712" s="133" t="str">
        <f>Table11[[#This Row],[Associate Degrees Awarded]]</f>
        <v>Native Hawaiian or Other Pacific Islander total</v>
      </c>
      <c r="C712" s="160">
        <f>Table11[[#This Row],[Growth Rate]]</f>
        <v>-0.2</v>
      </c>
    </row>
    <row r="713" spans="1:3" ht="14.25">
      <c r="A713" s="159">
        <f>Table11[[#This Row],[UNITID]]</f>
        <v>163426</v>
      </c>
      <c r="B713" s="133" t="str">
        <f>Table11[[#This Row],[Associate Degrees Awarded]]</f>
        <v>U.S. Nonresident total</v>
      </c>
      <c r="C713" s="160">
        <f>Table11[[#This Row],[Growth Rate]]</f>
        <v>-0.29022988505747127</v>
      </c>
    </row>
    <row r="714" spans="1:3" ht="14.25">
      <c r="A714" s="159">
        <f>Table11[[#This Row],[UNITID]]</f>
        <v>163426</v>
      </c>
      <c r="B714" s="133" t="str">
        <f>Table11[[#This Row],[Associate Degrees Awarded]]</f>
        <v>White total</v>
      </c>
      <c r="C714" s="160">
        <f>Table11[[#This Row],[Growth Rate]]</f>
        <v>-0.12322274881516587</v>
      </c>
    </row>
    <row r="715" spans="1:3" ht="14.25">
      <c r="A715" s="159">
        <f>Table11[[#This Row],[UNITID]]</f>
        <v>163426</v>
      </c>
      <c r="B715" s="133" t="str">
        <f>Table11[[#This Row],[Associate Degrees Awarded]]</f>
        <v>Race/ethnicity unknown total</v>
      </c>
      <c r="C715" s="160">
        <f>Table11[[#This Row],[Growth Rate]]</f>
        <v>0.5</v>
      </c>
    </row>
    <row r="716" spans="1:3" ht="14.25">
      <c r="A716" s="159">
        <f>Table11[[#This Row],[UNITID]]</f>
        <v>163657</v>
      </c>
      <c r="B716" s="133" t="str">
        <f>Table11[[#This Row],[Associate Degrees Awarded]]</f>
        <v>Grand total</v>
      </c>
      <c r="C716" s="160">
        <f>Table11[[#This Row],[Growth Rate]]</f>
        <v>0.29564315352697096</v>
      </c>
    </row>
    <row r="717" spans="1:3" ht="14.25">
      <c r="A717" s="159">
        <f>Table11[[#This Row],[UNITID]]</f>
        <v>163657</v>
      </c>
      <c r="B717" s="133" t="str">
        <f>Table11[[#This Row],[Associate Degrees Awarded]]</f>
        <v>Ages, under 18</v>
      </c>
      <c r="C717" s="160">
        <f>Table11[[#This Row],[Growth Rate]]</f>
        <v>0.97368421052631582</v>
      </c>
    </row>
    <row r="718" spans="1:3" ht="14.25">
      <c r="A718" s="159">
        <f>Table11[[#This Row],[UNITID]]</f>
        <v>163657</v>
      </c>
      <c r="B718" s="133" t="str">
        <f>Table11[[#This Row],[Associate Degrees Awarded]]</f>
        <v>Ages, 18-24</v>
      </c>
      <c r="C718" s="160">
        <f>Table11[[#This Row],[Growth Rate]]</f>
        <v>0.50649350649350644</v>
      </c>
    </row>
    <row r="719" spans="1:3" ht="14.25">
      <c r="A719" s="159">
        <f>Table11[[#This Row],[UNITID]]</f>
        <v>163657</v>
      </c>
      <c r="B719" s="133" t="str">
        <f>Table11[[#This Row],[Associate Degrees Awarded]]</f>
        <v>Ages, 25-39</v>
      </c>
      <c r="C719" s="160">
        <f>Table11[[#This Row],[Growth Rate]]</f>
        <v>3.1746031746031746E-3</v>
      </c>
    </row>
    <row r="720" spans="1:3" ht="14.25">
      <c r="A720" s="159">
        <f>Table11[[#This Row],[UNITID]]</f>
        <v>163657</v>
      </c>
      <c r="B720" s="133" t="str">
        <f>Table11[[#This Row],[Associate Degrees Awarded]]</f>
        <v>Ages, 40 and above</v>
      </c>
      <c r="C720" s="160">
        <f>Table11[[#This Row],[Growth Rate]]</f>
        <v>8.7248322147651006E-2</v>
      </c>
    </row>
    <row r="721" spans="1:3" ht="14.25">
      <c r="A721" s="159">
        <f>Table11[[#This Row],[UNITID]]</f>
        <v>163657</v>
      </c>
      <c r="B721" s="133" t="str">
        <f>Table11[[#This Row],[Associate Degrees Awarded]]</f>
        <v>Age unknown</v>
      </c>
      <c r="C721" s="160" t="str">
        <f>Table11[[#This Row],[Growth Rate]]</f>
        <v/>
      </c>
    </row>
    <row r="722" spans="1:3" ht="14.25">
      <c r="A722" s="159">
        <f>Table11[[#This Row],[UNITID]]</f>
        <v>163657</v>
      </c>
      <c r="B722" s="133" t="str">
        <f>Table11[[#This Row],[Associate Degrees Awarded]]</f>
        <v>Grand total men</v>
      </c>
      <c r="C722" s="160">
        <f>Table11[[#This Row],[Growth Rate]]</f>
        <v>0.22666666666666666</v>
      </c>
    </row>
    <row r="723" spans="1:3" ht="14.25">
      <c r="A723" s="159">
        <f>Table11[[#This Row],[UNITID]]</f>
        <v>163657</v>
      </c>
      <c r="B723" s="133" t="str">
        <f>Table11[[#This Row],[Associate Degrees Awarded]]</f>
        <v>Grand total women</v>
      </c>
      <c r="C723" s="160">
        <f>Table11[[#This Row],[Growth Rate]]</f>
        <v>0.3395585738539898</v>
      </c>
    </row>
    <row r="724" spans="1:3" ht="14.25">
      <c r="A724" s="159">
        <f>Table11[[#This Row],[UNITID]]</f>
        <v>163657</v>
      </c>
      <c r="B724" s="133" t="str">
        <f>Table11[[#This Row],[Associate Degrees Awarded]]</f>
        <v>Two or more races total</v>
      </c>
      <c r="C724" s="160">
        <f>Table11[[#This Row],[Growth Rate]]</f>
        <v>0.33333333333333331</v>
      </c>
    </row>
    <row r="725" spans="1:3" ht="14.25">
      <c r="A725" s="159">
        <f>Table11[[#This Row],[UNITID]]</f>
        <v>163657</v>
      </c>
      <c r="B725" s="133" t="str">
        <f>Table11[[#This Row],[Associate Degrees Awarded]]</f>
        <v>American Indian or Alaska Native total</v>
      </c>
      <c r="C725" s="160">
        <f>Table11[[#This Row],[Growth Rate]]</f>
        <v>-0.16666666666666666</v>
      </c>
    </row>
    <row r="726" spans="1:3" ht="14.25">
      <c r="A726" s="159">
        <f>Table11[[#This Row],[UNITID]]</f>
        <v>163657</v>
      </c>
      <c r="B726" s="133" t="str">
        <f>Table11[[#This Row],[Associate Degrees Awarded]]</f>
        <v>Asian total</v>
      </c>
      <c r="C726" s="160">
        <f>Table11[[#This Row],[Growth Rate]]</f>
        <v>0.23809523809523808</v>
      </c>
    </row>
    <row r="727" spans="1:3" ht="14.25">
      <c r="A727" s="159">
        <f>Table11[[#This Row],[UNITID]]</f>
        <v>163657</v>
      </c>
      <c r="B727" s="133" t="str">
        <f>Table11[[#This Row],[Associate Degrees Awarded]]</f>
        <v>Black or African American total</v>
      </c>
      <c r="C727" s="160">
        <f>Table11[[#This Row],[Growth Rate]]</f>
        <v>0.23378582202111614</v>
      </c>
    </row>
    <row r="728" spans="1:3" ht="14.25">
      <c r="A728" s="159">
        <f>Table11[[#This Row],[UNITID]]</f>
        <v>163657</v>
      </c>
      <c r="B728" s="133" t="str">
        <f>Table11[[#This Row],[Associate Degrees Awarded]]</f>
        <v>Hispanic or Latino total</v>
      </c>
      <c r="C728" s="160">
        <f>Table11[[#This Row],[Growth Rate]]</f>
        <v>0.79646017699115046</v>
      </c>
    </row>
    <row r="729" spans="1:3" ht="14.25">
      <c r="A729" s="159">
        <f>Table11[[#This Row],[UNITID]]</f>
        <v>163657</v>
      </c>
      <c r="B729" s="133" t="str">
        <f>Table11[[#This Row],[Associate Degrees Awarded]]</f>
        <v>Native Hawaiian or Other Pacific Islander total</v>
      </c>
      <c r="C729" s="160" t="str">
        <f>Table11[[#This Row],[Growth Rate]]</f>
        <v/>
      </c>
    </row>
    <row r="730" spans="1:3" ht="14.25">
      <c r="A730" s="159">
        <f>Table11[[#This Row],[UNITID]]</f>
        <v>163657</v>
      </c>
      <c r="B730" s="133" t="str">
        <f>Table11[[#This Row],[Associate Degrees Awarded]]</f>
        <v>U.S. Nonresident total</v>
      </c>
      <c r="C730" s="160">
        <f>Table11[[#This Row],[Growth Rate]]</f>
        <v>0.45833333333333331</v>
      </c>
    </row>
    <row r="731" spans="1:3" ht="14.25">
      <c r="A731" s="159">
        <f>Table11[[#This Row],[UNITID]]</f>
        <v>163657</v>
      </c>
      <c r="B731" s="133" t="str">
        <f>Table11[[#This Row],[Associate Degrees Awarded]]</f>
        <v>White total</v>
      </c>
      <c r="C731" s="160">
        <f>Table11[[#This Row],[Growth Rate]]</f>
        <v>0.2878787878787879</v>
      </c>
    </row>
    <row r="732" spans="1:3" ht="14.25">
      <c r="A732" s="159">
        <f>Table11[[#This Row],[UNITID]]</f>
        <v>163657</v>
      </c>
      <c r="B732" s="133" t="str">
        <f>Table11[[#This Row],[Associate Degrees Awarded]]</f>
        <v>Race/ethnicity unknown total</v>
      </c>
      <c r="C732" s="160">
        <f>Table11[[#This Row],[Growth Rate]]</f>
        <v>-0.29411764705882354</v>
      </c>
    </row>
    <row r="733" spans="1:3" ht="14.25">
      <c r="A733" s="159">
        <f>Table11[[#This Row],[UNITID]]</f>
        <v>164775</v>
      </c>
      <c r="B733" s="133" t="str">
        <f>Table11[[#This Row],[Associate Degrees Awarded]]</f>
        <v>Grand total</v>
      </c>
      <c r="C733" s="160">
        <f>Table11[[#This Row],[Growth Rate]]</f>
        <v>-0.15246636771300448</v>
      </c>
    </row>
    <row r="734" spans="1:3" ht="14.25">
      <c r="A734" s="159">
        <f>Table11[[#This Row],[UNITID]]</f>
        <v>164775</v>
      </c>
      <c r="B734" s="133" t="str">
        <f>Table11[[#This Row],[Associate Degrees Awarded]]</f>
        <v>Ages, under 18</v>
      </c>
      <c r="C734" s="160">
        <f>Table11[[#This Row],[Growth Rate]]</f>
        <v>-1</v>
      </c>
    </row>
    <row r="735" spans="1:3" ht="14.25">
      <c r="A735" s="159">
        <f>Table11[[#This Row],[UNITID]]</f>
        <v>164775</v>
      </c>
      <c r="B735" s="133" t="str">
        <f>Table11[[#This Row],[Associate Degrees Awarded]]</f>
        <v>Ages, 18-24</v>
      </c>
      <c r="C735" s="160">
        <f>Table11[[#This Row],[Growth Rate]]</f>
        <v>-0.37815126050420167</v>
      </c>
    </row>
    <row r="736" spans="1:3" ht="14.25">
      <c r="A736" s="159">
        <f>Table11[[#This Row],[UNITID]]</f>
        <v>164775</v>
      </c>
      <c r="B736" s="133" t="str">
        <f>Table11[[#This Row],[Associate Degrees Awarded]]</f>
        <v>Ages, 25-39</v>
      </c>
      <c r="C736" s="160">
        <f>Table11[[#This Row],[Growth Rate]]</f>
        <v>2.564102564102564E-2</v>
      </c>
    </row>
    <row r="737" spans="1:3" ht="14.25">
      <c r="A737" s="159">
        <f>Table11[[#This Row],[UNITID]]</f>
        <v>164775</v>
      </c>
      <c r="B737" s="133" t="str">
        <f>Table11[[#This Row],[Associate Degrees Awarded]]</f>
        <v>Ages, 40 and above</v>
      </c>
      <c r="C737" s="160">
        <f>Table11[[#This Row],[Growth Rate]]</f>
        <v>0.4</v>
      </c>
    </row>
    <row r="738" spans="1:3" ht="14.25">
      <c r="A738" s="159">
        <f>Table11[[#This Row],[UNITID]]</f>
        <v>164775</v>
      </c>
      <c r="B738" s="133" t="str">
        <f>Table11[[#This Row],[Associate Degrees Awarded]]</f>
        <v>Age unknown</v>
      </c>
      <c r="C738" s="160" t="str">
        <f>Table11[[#This Row],[Growth Rate]]</f>
        <v/>
      </c>
    </row>
    <row r="739" spans="1:3" ht="14.25">
      <c r="A739" s="159">
        <f>Table11[[#This Row],[UNITID]]</f>
        <v>164775</v>
      </c>
      <c r="B739" s="133" t="str">
        <f>Table11[[#This Row],[Associate Degrees Awarded]]</f>
        <v>Grand total men</v>
      </c>
      <c r="C739" s="160">
        <f>Table11[[#This Row],[Growth Rate]]</f>
        <v>-0.48148148148148145</v>
      </c>
    </row>
    <row r="740" spans="1:3" ht="14.25">
      <c r="A740" s="159">
        <f>Table11[[#This Row],[UNITID]]</f>
        <v>164775</v>
      </c>
      <c r="B740" s="133" t="str">
        <f>Table11[[#This Row],[Associate Degrees Awarded]]</f>
        <v>Grand total women</v>
      </c>
      <c r="C740" s="160">
        <f>Table11[[#This Row],[Growth Rate]]</f>
        <v>3.5211267605633804E-2</v>
      </c>
    </row>
    <row r="741" spans="1:3" ht="14.25">
      <c r="A741" s="159">
        <f>Table11[[#This Row],[UNITID]]</f>
        <v>164775</v>
      </c>
      <c r="B741" s="133" t="str">
        <f>Table11[[#This Row],[Associate Degrees Awarded]]</f>
        <v>Two or more races total</v>
      </c>
      <c r="C741" s="160">
        <f>Table11[[#This Row],[Growth Rate]]</f>
        <v>0.5</v>
      </c>
    </row>
    <row r="742" spans="1:3" ht="14.25">
      <c r="A742" s="159">
        <f>Table11[[#This Row],[UNITID]]</f>
        <v>164775</v>
      </c>
      <c r="B742" s="133" t="str">
        <f>Table11[[#This Row],[Associate Degrees Awarded]]</f>
        <v>American Indian or Alaska Native total</v>
      </c>
      <c r="C742" s="160" t="str">
        <f>Table11[[#This Row],[Growth Rate]]</f>
        <v/>
      </c>
    </row>
    <row r="743" spans="1:3" ht="14.25">
      <c r="A743" s="159">
        <f>Table11[[#This Row],[UNITID]]</f>
        <v>164775</v>
      </c>
      <c r="B743" s="133" t="str">
        <f>Table11[[#This Row],[Associate Degrees Awarded]]</f>
        <v>Asian total</v>
      </c>
      <c r="C743" s="160">
        <f>Table11[[#This Row],[Growth Rate]]</f>
        <v>-0.625</v>
      </c>
    </row>
    <row r="744" spans="1:3" ht="14.25">
      <c r="A744" s="159">
        <f>Table11[[#This Row],[UNITID]]</f>
        <v>164775</v>
      </c>
      <c r="B744" s="133" t="str">
        <f>Table11[[#This Row],[Associate Degrees Awarded]]</f>
        <v>Black or African American total</v>
      </c>
      <c r="C744" s="160">
        <f>Table11[[#This Row],[Growth Rate]]</f>
        <v>1</v>
      </c>
    </row>
    <row r="745" spans="1:3" ht="14.25">
      <c r="A745" s="159">
        <f>Table11[[#This Row],[UNITID]]</f>
        <v>164775</v>
      </c>
      <c r="B745" s="133" t="str">
        <f>Table11[[#This Row],[Associate Degrees Awarded]]</f>
        <v>Hispanic or Latino total</v>
      </c>
      <c r="C745" s="160">
        <f>Table11[[#This Row],[Growth Rate]]</f>
        <v>-4.1666666666666664E-2</v>
      </c>
    </row>
    <row r="746" spans="1:3" ht="14.25">
      <c r="A746" s="159">
        <f>Table11[[#This Row],[UNITID]]</f>
        <v>164775</v>
      </c>
      <c r="B746" s="133" t="str">
        <f>Table11[[#This Row],[Associate Degrees Awarded]]</f>
        <v>Native Hawaiian or Other Pacific Islander total</v>
      </c>
      <c r="C746" s="160" t="str">
        <f>Table11[[#This Row],[Growth Rate]]</f>
        <v/>
      </c>
    </row>
    <row r="747" spans="1:3" ht="14.25">
      <c r="A747" s="159">
        <f>Table11[[#This Row],[UNITID]]</f>
        <v>164775</v>
      </c>
      <c r="B747" s="133" t="str">
        <f>Table11[[#This Row],[Associate Degrees Awarded]]</f>
        <v>U.S. Nonresident total</v>
      </c>
      <c r="C747" s="160">
        <f>Table11[[#This Row],[Growth Rate]]</f>
        <v>-0.75</v>
      </c>
    </row>
    <row r="748" spans="1:3" ht="14.25">
      <c r="A748" s="159">
        <f>Table11[[#This Row],[UNITID]]</f>
        <v>164775</v>
      </c>
      <c r="B748" s="133" t="str">
        <f>Table11[[#This Row],[Associate Degrees Awarded]]</f>
        <v>White total</v>
      </c>
      <c r="C748" s="160">
        <f>Table11[[#This Row],[Growth Rate]]</f>
        <v>-0.22093023255813954</v>
      </c>
    </row>
    <row r="749" spans="1:3" ht="14.25">
      <c r="A749" s="159">
        <f>Table11[[#This Row],[UNITID]]</f>
        <v>164775</v>
      </c>
      <c r="B749" s="133" t="str">
        <f>Table11[[#This Row],[Associate Degrees Awarded]]</f>
        <v>Race/ethnicity unknown total</v>
      </c>
      <c r="C749" s="160">
        <f>Table11[[#This Row],[Growth Rate]]</f>
        <v>0.75</v>
      </c>
    </row>
    <row r="750" spans="1:3" ht="14.25">
      <c r="A750" s="159">
        <f>Table11[[#This Row],[UNITID]]</f>
        <v>165112</v>
      </c>
      <c r="B750" s="133" t="str">
        <f>Table11[[#This Row],[Associate Degrees Awarded]]</f>
        <v>Grand total</v>
      </c>
      <c r="C750" s="160">
        <f>Table11[[#This Row],[Growth Rate]]</f>
        <v>-0.25555555555555554</v>
      </c>
    </row>
    <row r="751" spans="1:3" ht="14.25">
      <c r="A751" s="159">
        <f>Table11[[#This Row],[UNITID]]</f>
        <v>165112</v>
      </c>
      <c r="B751" s="133" t="str">
        <f>Table11[[#This Row],[Associate Degrees Awarded]]</f>
        <v>Ages, under 18</v>
      </c>
      <c r="C751" s="160" t="str">
        <f>Table11[[#This Row],[Growth Rate]]</f>
        <v/>
      </c>
    </row>
    <row r="752" spans="1:3" ht="14.25">
      <c r="A752" s="159">
        <f>Table11[[#This Row],[UNITID]]</f>
        <v>165112</v>
      </c>
      <c r="B752" s="133" t="str">
        <f>Table11[[#This Row],[Associate Degrees Awarded]]</f>
        <v>Ages, 18-24</v>
      </c>
      <c r="C752" s="160">
        <f>Table11[[#This Row],[Growth Rate]]</f>
        <v>-0.27186311787072243</v>
      </c>
    </row>
    <row r="753" spans="1:3" ht="14.25">
      <c r="A753" s="159">
        <f>Table11[[#This Row],[UNITID]]</f>
        <v>165112</v>
      </c>
      <c r="B753" s="133" t="str">
        <f>Table11[[#This Row],[Associate Degrees Awarded]]</f>
        <v>Ages, 25-39</v>
      </c>
      <c r="C753" s="160">
        <f>Table11[[#This Row],[Growth Rate]]</f>
        <v>-0.27416798732171155</v>
      </c>
    </row>
    <row r="754" spans="1:3" ht="14.25">
      <c r="A754" s="159">
        <f>Table11[[#This Row],[UNITID]]</f>
        <v>165112</v>
      </c>
      <c r="B754" s="133" t="str">
        <f>Table11[[#This Row],[Associate Degrees Awarded]]</f>
        <v>Ages, 40 and above</v>
      </c>
      <c r="C754" s="160">
        <f>Table11[[#This Row],[Growth Rate]]</f>
        <v>-5.8252427184466021E-2</v>
      </c>
    </row>
    <row r="755" spans="1:3" ht="14.25">
      <c r="A755" s="159">
        <f>Table11[[#This Row],[UNITID]]</f>
        <v>165112</v>
      </c>
      <c r="B755" s="133" t="str">
        <f>Table11[[#This Row],[Associate Degrees Awarded]]</f>
        <v>Age unknown</v>
      </c>
      <c r="C755" s="160" t="str">
        <f>Table11[[#This Row],[Growth Rate]]</f>
        <v/>
      </c>
    </row>
    <row r="756" spans="1:3" ht="14.25">
      <c r="A756" s="159">
        <f>Table11[[#This Row],[UNITID]]</f>
        <v>165112</v>
      </c>
      <c r="B756" s="133" t="str">
        <f>Table11[[#This Row],[Associate Degrees Awarded]]</f>
        <v>Grand total men</v>
      </c>
      <c r="C756" s="160">
        <f>Table11[[#This Row],[Growth Rate]]</f>
        <v>-0.24271844660194175</v>
      </c>
    </row>
    <row r="757" spans="1:3" ht="14.25">
      <c r="A757" s="159">
        <f>Table11[[#This Row],[UNITID]]</f>
        <v>165112</v>
      </c>
      <c r="B757" s="133" t="str">
        <f>Table11[[#This Row],[Associate Degrees Awarded]]</f>
        <v>Grand total women</v>
      </c>
      <c r="C757" s="160">
        <f>Table11[[#This Row],[Growth Rate]]</f>
        <v>-0.2644295302013423</v>
      </c>
    </row>
    <row r="758" spans="1:3" ht="14.25">
      <c r="A758" s="159">
        <f>Table11[[#This Row],[UNITID]]</f>
        <v>165112</v>
      </c>
      <c r="B758" s="133" t="str">
        <f>Table11[[#This Row],[Associate Degrees Awarded]]</f>
        <v>Two or more races total</v>
      </c>
      <c r="C758" s="160">
        <f>Table11[[#This Row],[Growth Rate]]</f>
        <v>0.74193548387096775</v>
      </c>
    </row>
    <row r="759" spans="1:3" ht="14.25">
      <c r="A759" s="159">
        <f>Table11[[#This Row],[UNITID]]</f>
        <v>165112</v>
      </c>
      <c r="B759" s="133" t="str">
        <f>Table11[[#This Row],[Associate Degrees Awarded]]</f>
        <v>American Indian or Alaska Native total</v>
      </c>
      <c r="C759" s="160" t="str">
        <f>Table11[[#This Row],[Growth Rate]]</f>
        <v/>
      </c>
    </row>
    <row r="760" spans="1:3" ht="14.25">
      <c r="A760" s="159">
        <f>Table11[[#This Row],[UNITID]]</f>
        <v>165112</v>
      </c>
      <c r="B760" s="133" t="str">
        <f>Table11[[#This Row],[Associate Degrees Awarded]]</f>
        <v>Asian total</v>
      </c>
      <c r="C760" s="160">
        <f>Table11[[#This Row],[Growth Rate]]</f>
        <v>-0.24832214765100671</v>
      </c>
    </row>
    <row r="761" spans="1:3" ht="14.25">
      <c r="A761" s="159">
        <f>Table11[[#This Row],[UNITID]]</f>
        <v>165112</v>
      </c>
      <c r="B761" s="133" t="str">
        <f>Table11[[#This Row],[Associate Degrees Awarded]]</f>
        <v>Black or African American total</v>
      </c>
      <c r="C761" s="160">
        <f>Table11[[#This Row],[Growth Rate]]</f>
        <v>-0.29729729729729731</v>
      </c>
    </row>
    <row r="762" spans="1:3" ht="14.25">
      <c r="A762" s="159">
        <f>Table11[[#This Row],[UNITID]]</f>
        <v>165112</v>
      </c>
      <c r="B762" s="133" t="str">
        <f>Table11[[#This Row],[Associate Degrees Awarded]]</f>
        <v>Hispanic or Latino total</v>
      </c>
      <c r="C762" s="160">
        <f>Table11[[#This Row],[Growth Rate]]</f>
        <v>-0.23972602739726026</v>
      </c>
    </row>
    <row r="763" spans="1:3" ht="14.25">
      <c r="A763" s="159">
        <f>Table11[[#This Row],[UNITID]]</f>
        <v>165112</v>
      </c>
      <c r="B763" s="133" t="str">
        <f>Table11[[#This Row],[Associate Degrees Awarded]]</f>
        <v>Native Hawaiian or Other Pacific Islander total</v>
      </c>
      <c r="C763" s="160">
        <f>Table11[[#This Row],[Growth Rate]]</f>
        <v>0</v>
      </c>
    </row>
    <row r="764" spans="1:3" ht="14.25">
      <c r="A764" s="159">
        <f>Table11[[#This Row],[UNITID]]</f>
        <v>165112</v>
      </c>
      <c r="B764" s="133" t="str">
        <f>Table11[[#This Row],[Associate Degrees Awarded]]</f>
        <v>U.S. Nonresident total</v>
      </c>
      <c r="C764" s="160">
        <f>Table11[[#This Row],[Growth Rate]]</f>
        <v>-0.44117647058823528</v>
      </c>
    </row>
    <row r="765" spans="1:3" ht="14.25">
      <c r="A765" s="159">
        <f>Table11[[#This Row],[UNITID]]</f>
        <v>165112</v>
      </c>
      <c r="B765" s="133" t="str">
        <f>Table11[[#This Row],[Associate Degrees Awarded]]</f>
        <v>White total</v>
      </c>
      <c r="C765" s="160">
        <f>Table11[[#This Row],[Growth Rate]]</f>
        <v>-0.34201954397394135</v>
      </c>
    </row>
    <row r="766" spans="1:3" ht="14.25">
      <c r="A766" s="159">
        <f>Table11[[#This Row],[UNITID]]</f>
        <v>165112</v>
      </c>
      <c r="B766" s="133" t="str">
        <f>Table11[[#This Row],[Associate Degrees Awarded]]</f>
        <v>Race/ethnicity unknown total</v>
      </c>
      <c r="C766" s="160">
        <f>Table11[[#This Row],[Growth Rate]]</f>
        <v>2.3529411764705882E-2</v>
      </c>
    </row>
    <row r="767" spans="1:3" ht="14.25">
      <c r="A767" s="159">
        <f>Table11[[#This Row],[UNITID]]</f>
        <v>166887</v>
      </c>
      <c r="B767" s="133" t="str">
        <f>Table11[[#This Row],[Associate Degrees Awarded]]</f>
        <v>Grand total</v>
      </c>
      <c r="C767" s="160">
        <f>Table11[[#This Row],[Growth Rate]]</f>
        <v>-0.24412665985699694</v>
      </c>
    </row>
    <row r="768" spans="1:3" ht="14.25">
      <c r="A768" s="159">
        <f>Table11[[#This Row],[UNITID]]</f>
        <v>166887</v>
      </c>
      <c r="B768" s="133" t="str">
        <f>Table11[[#This Row],[Associate Degrees Awarded]]</f>
        <v>Ages, under 18</v>
      </c>
      <c r="C768" s="160">
        <f>Table11[[#This Row],[Growth Rate]]</f>
        <v>0.5</v>
      </c>
    </row>
    <row r="769" spans="1:3" ht="14.25">
      <c r="A769" s="159">
        <f>Table11[[#This Row],[UNITID]]</f>
        <v>166887</v>
      </c>
      <c r="B769" s="133" t="str">
        <f>Table11[[#This Row],[Associate Degrees Awarded]]</f>
        <v>Ages, 18-24</v>
      </c>
      <c r="C769" s="160">
        <f>Table11[[#This Row],[Growth Rate]]</f>
        <v>-0.21249999999999999</v>
      </c>
    </row>
    <row r="770" spans="1:3" ht="14.25">
      <c r="A770" s="159">
        <f>Table11[[#This Row],[UNITID]]</f>
        <v>166887</v>
      </c>
      <c r="B770" s="133" t="str">
        <f>Table11[[#This Row],[Associate Degrees Awarded]]</f>
        <v>Ages, 25-39</v>
      </c>
      <c r="C770" s="160">
        <f>Table11[[#This Row],[Growth Rate]]</f>
        <v>-0.28855721393034828</v>
      </c>
    </row>
    <row r="771" spans="1:3" ht="14.25">
      <c r="A771" s="159">
        <f>Table11[[#This Row],[UNITID]]</f>
        <v>166887</v>
      </c>
      <c r="B771" s="133" t="str">
        <f>Table11[[#This Row],[Associate Degrees Awarded]]</f>
        <v>Ages, 40 and above</v>
      </c>
      <c r="C771" s="160">
        <f>Table11[[#This Row],[Growth Rate]]</f>
        <v>-0.23157894736842105</v>
      </c>
    </row>
    <row r="772" spans="1:3" ht="14.25">
      <c r="A772" s="159">
        <f>Table11[[#This Row],[UNITID]]</f>
        <v>166887</v>
      </c>
      <c r="B772" s="133" t="str">
        <f>Table11[[#This Row],[Associate Degrees Awarded]]</f>
        <v>Age unknown</v>
      </c>
      <c r="C772" s="160" t="str">
        <f>Table11[[#This Row],[Growth Rate]]</f>
        <v/>
      </c>
    </row>
    <row r="773" spans="1:3" ht="14.25">
      <c r="A773" s="159">
        <f>Table11[[#This Row],[UNITID]]</f>
        <v>166887</v>
      </c>
      <c r="B773" s="133" t="str">
        <f>Table11[[#This Row],[Associate Degrees Awarded]]</f>
        <v>Grand total men</v>
      </c>
      <c r="C773" s="160">
        <f>Table11[[#This Row],[Growth Rate]]</f>
        <v>-0.31295843520782396</v>
      </c>
    </row>
    <row r="774" spans="1:3" ht="14.25">
      <c r="A774" s="159">
        <f>Table11[[#This Row],[UNITID]]</f>
        <v>166887</v>
      </c>
      <c r="B774" s="133" t="str">
        <f>Table11[[#This Row],[Associate Degrees Awarded]]</f>
        <v>Grand total women</v>
      </c>
      <c r="C774" s="160">
        <f>Table11[[#This Row],[Growth Rate]]</f>
        <v>-0.19473684210526315</v>
      </c>
    </row>
    <row r="775" spans="1:3" ht="14.25">
      <c r="A775" s="159">
        <f>Table11[[#This Row],[UNITID]]</f>
        <v>166887</v>
      </c>
      <c r="B775" s="133" t="str">
        <f>Table11[[#This Row],[Associate Degrees Awarded]]</f>
        <v>Two or more races total</v>
      </c>
      <c r="C775" s="160">
        <f>Table11[[#This Row],[Growth Rate]]</f>
        <v>0.4</v>
      </c>
    </row>
    <row r="776" spans="1:3" ht="14.25">
      <c r="A776" s="159">
        <f>Table11[[#This Row],[UNITID]]</f>
        <v>166887</v>
      </c>
      <c r="B776" s="133" t="str">
        <f>Table11[[#This Row],[Associate Degrees Awarded]]</f>
        <v>American Indian or Alaska Native total</v>
      </c>
      <c r="C776" s="160">
        <f>Table11[[#This Row],[Growth Rate]]</f>
        <v>-0.5</v>
      </c>
    </row>
    <row r="777" spans="1:3" ht="14.25">
      <c r="A777" s="159">
        <f>Table11[[#This Row],[UNITID]]</f>
        <v>166887</v>
      </c>
      <c r="B777" s="133" t="str">
        <f>Table11[[#This Row],[Associate Degrees Awarded]]</f>
        <v>Asian total</v>
      </c>
      <c r="C777" s="160">
        <f>Table11[[#This Row],[Growth Rate]]</f>
        <v>5.7142857142857141E-2</v>
      </c>
    </row>
    <row r="778" spans="1:3" ht="14.25">
      <c r="A778" s="159">
        <f>Table11[[#This Row],[UNITID]]</f>
        <v>166887</v>
      </c>
      <c r="B778" s="133" t="str">
        <f>Table11[[#This Row],[Associate Degrees Awarded]]</f>
        <v>Black or African American total</v>
      </c>
      <c r="C778" s="160">
        <f>Table11[[#This Row],[Growth Rate]]</f>
        <v>-0.171875</v>
      </c>
    </row>
    <row r="779" spans="1:3" ht="14.25">
      <c r="A779" s="159">
        <f>Table11[[#This Row],[UNITID]]</f>
        <v>166887</v>
      </c>
      <c r="B779" s="133" t="str">
        <f>Table11[[#This Row],[Associate Degrees Awarded]]</f>
        <v>Hispanic or Latino total</v>
      </c>
      <c r="C779" s="160">
        <f>Table11[[#This Row],[Growth Rate]]</f>
        <v>-0.19480519480519481</v>
      </c>
    </row>
    <row r="780" spans="1:3" ht="14.25">
      <c r="A780" s="159">
        <f>Table11[[#This Row],[UNITID]]</f>
        <v>166887</v>
      </c>
      <c r="B780" s="133" t="str">
        <f>Table11[[#This Row],[Associate Degrees Awarded]]</f>
        <v>Native Hawaiian or Other Pacific Islander total</v>
      </c>
      <c r="C780" s="160" t="str">
        <f>Table11[[#This Row],[Growth Rate]]</f>
        <v/>
      </c>
    </row>
    <row r="781" spans="1:3" ht="14.25">
      <c r="A781" s="159">
        <f>Table11[[#This Row],[UNITID]]</f>
        <v>166887</v>
      </c>
      <c r="B781" s="133" t="str">
        <f>Table11[[#This Row],[Associate Degrees Awarded]]</f>
        <v>U.S. Nonresident total</v>
      </c>
      <c r="C781" s="160">
        <f>Table11[[#This Row],[Growth Rate]]</f>
        <v>7.1428571428571425E-2</v>
      </c>
    </row>
    <row r="782" spans="1:3" ht="14.25">
      <c r="A782" s="159">
        <f>Table11[[#This Row],[UNITID]]</f>
        <v>166887</v>
      </c>
      <c r="B782" s="133" t="str">
        <f>Table11[[#This Row],[Associate Degrees Awarded]]</f>
        <v>White total</v>
      </c>
      <c r="C782" s="160">
        <f>Table11[[#This Row],[Growth Rate]]</f>
        <v>-0.33868378812199035</v>
      </c>
    </row>
    <row r="783" spans="1:3" ht="14.25">
      <c r="A783" s="159">
        <f>Table11[[#This Row],[UNITID]]</f>
        <v>166887</v>
      </c>
      <c r="B783" s="133" t="str">
        <f>Table11[[#This Row],[Associate Degrees Awarded]]</f>
        <v>Race/ethnicity unknown total</v>
      </c>
      <c r="C783" s="160">
        <f>Table11[[#This Row],[Growth Rate]]</f>
        <v>0</v>
      </c>
    </row>
    <row r="784" spans="1:3" ht="14.25">
      <c r="A784" s="159">
        <f>Table11[[#This Row],[UNITID]]</f>
        <v>167376</v>
      </c>
      <c r="B784" s="133" t="str">
        <f>Table11[[#This Row],[Associate Degrees Awarded]]</f>
        <v>Grand total</v>
      </c>
      <c r="C784" s="160">
        <f>Table11[[#This Row],[Growth Rate]]</f>
        <v>-0.35691318327974275</v>
      </c>
    </row>
    <row r="785" spans="1:3" ht="14.25">
      <c r="A785" s="159">
        <f>Table11[[#This Row],[UNITID]]</f>
        <v>167376</v>
      </c>
      <c r="B785" s="133" t="str">
        <f>Table11[[#This Row],[Associate Degrees Awarded]]</f>
        <v>Ages, under 18</v>
      </c>
      <c r="C785" s="160">
        <f>Table11[[#This Row],[Growth Rate]]</f>
        <v>1</v>
      </c>
    </row>
    <row r="786" spans="1:3" ht="14.25">
      <c r="A786" s="159">
        <f>Table11[[#This Row],[UNITID]]</f>
        <v>167376</v>
      </c>
      <c r="B786" s="133" t="str">
        <f>Table11[[#This Row],[Associate Degrees Awarded]]</f>
        <v>Ages, 18-24</v>
      </c>
      <c r="C786" s="160">
        <f>Table11[[#This Row],[Growth Rate]]</f>
        <v>-0.23101265822784811</v>
      </c>
    </row>
    <row r="787" spans="1:3" ht="14.25">
      <c r="A787" s="159">
        <f>Table11[[#This Row],[UNITID]]</f>
        <v>167376</v>
      </c>
      <c r="B787" s="133" t="str">
        <f>Table11[[#This Row],[Associate Degrees Awarded]]</f>
        <v>Ages, 25-39</v>
      </c>
      <c r="C787" s="160">
        <f>Table11[[#This Row],[Growth Rate]]</f>
        <v>-0.5</v>
      </c>
    </row>
    <row r="788" spans="1:3" ht="14.25">
      <c r="A788" s="159">
        <f>Table11[[#This Row],[UNITID]]</f>
        <v>167376</v>
      </c>
      <c r="B788" s="133" t="str">
        <f>Table11[[#This Row],[Associate Degrees Awarded]]</f>
        <v>Ages, 40 and above</v>
      </c>
      <c r="C788" s="160">
        <f>Table11[[#This Row],[Growth Rate]]</f>
        <v>-0.46031746031746029</v>
      </c>
    </row>
    <row r="789" spans="1:3" ht="14.25">
      <c r="A789" s="159">
        <f>Table11[[#This Row],[UNITID]]</f>
        <v>167376</v>
      </c>
      <c r="B789" s="133" t="str">
        <f>Table11[[#This Row],[Associate Degrees Awarded]]</f>
        <v>Age unknown</v>
      </c>
      <c r="C789" s="160" t="str">
        <f>Table11[[#This Row],[Growth Rate]]</f>
        <v/>
      </c>
    </row>
    <row r="790" spans="1:3" ht="14.25">
      <c r="A790" s="159">
        <f>Table11[[#This Row],[UNITID]]</f>
        <v>167376</v>
      </c>
      <c r="B790" s="133" t="str">
        <f>Table11[[#This Row],[Associate Degrees Awarded]]</f>
        <v>Grand total men</v>
      </c>
      <c r="C790" s="160">
        <f>Table11[[#This Row],[Growth Rate]]</f>
        <v>-0.27777777777777779</v>
      </c>
    </row>
    <row r="791" spans="1:3" ht="14.25">
      <c r="A791" s="159">
        <f>Table11[[#This Row],[UNITID]]</f>
        <v>167376</v>
      </c>
      <c r="B791" s="133" t="str">
        <f>Table11[[#This Row],[Associate Degrees Awarded]]</f>
        <v>Grand total women</v>
      </c>
      <c r="C791" s="160">
        <f>Table11[[#This Row],[Growth Rate]]</f>
        <v>-0.40463917525773196</v>
      </c>
    </row>
    <row r="792" spans="1:3" ht="14.25">
      <c r="A792" s="159">
        <f>Table11[[#This Row],[UNITID]]</f>
        <v>167376</v>
      </c>
      <c r="B792" s="133" t="str">
        <f>Table11[[#This Row],[Associate Degrees Awarded]]</f>
        <v>Two or more races total</v>
      </c>
      <c r="C792" s="160">
        <f>Table11[[#This Row],[Growth Rate]]</f>
        <v>9.0909090909090912E-2</v>
      </c>
    </row>
    <row r="793" spans="1:3" ht="14.25">
      <c r="A793" s="159">
        <f>Table11[[#This Row],[UNITID]]</f>
        <v>167376</v>
      </c>
      <c r="B793" s="133" t="str">
        <f>Table11[[#This Row],[Associate Degrees Awarded]]</f>
        <v>American Indian or Alaska Native total</v>
      </c>
      <c r="C793" s="160">
        <f>Table11[[#This Row],[Growth Rate]]</f>
        <v>-1</v>
      </c>
    </row>
    <row r="794" spans="1:3" ht="14.25">
      <c r="A794" s="159">
        <f>Table11[[#This Row],[UNITID]]</f>
        <v>167376</v>
      </c>
      <c r="B794" s="133" t="str">
        <f>Table11[[#This Row],[Associate Degrees Awarded]]</f>
        <v>Asian total</v>
      </c>
      <c r="C794" s="160">
        <f>Table11[[#This Row],[Growth Rate]]</f>
        <v>-0.66666666666666663</v>
      </c>
    </row>
    <row r="795" spans="1:3" ht="14.25">
      <c r="A795" s="159">
        <f>Table11[[#This Row],[UNITID]]</f>
        <v>167376</v>
      </c>
      <c r="B795" s="133" t="str">
        <f>Table11[[#This Row],[Associate Degrees Awarded]]</f>
        <v>Black or African American total</v>
      </c>
      <c r="C795" s="160">
        <f>Table11[[#This Row],[Growth Rate]]</f>
        <v>-0.38095238095238093</v>
      </c>
    </row>
    <row r="796" spans="1:3" ht="14.25">
      <c r="A796" s="159">
        <f>Table11[[#This Row],[UNITID]]</f>
        <v>167376</v>
      </c>
      <c r="B796" s="133" t="str">
        <f>Table11[[#This Row],[Associate Degrees Awarded]]</f>
        <v>Hispanic or Latino total</v>
      </c>
      <c r="C796" s="160">
        <f>Table11[[#This Row],[Growth Rate]]</f>
        <v>-0.35680751173708919</v>
      </c>
    </row>
    <row r="797" spans="1:3" ht="14.25">
      <c r="A797" s="159">
        <f>Table11[[#This Row],[UNITID]]</f>
        <v>167376</v>
      </c>
      <c r="B797" s="133" t="str">
        <f>Table11[[#This Row],[Associate Degrees Awarded]]</f>
        <v>Native Hawaiian or Other Pacific Islander total</v>
      </c>
      <c r="C797" s="160">
        <f>Table11[[#This Row],[Growth Rate]]</f>
        <v>-0.8</v>
      </c>
    </row>
    <row r="798" spans="1:3" ht="14.25">
      <c r="A798" s="159">
        <f>Table11[[#This Row],[UNITID]]</f>
        <v>167376</v>
      </c>
      <c r="B798" s="133" t="str">
        <f>Table11[[#This Row],[Associate Degrees Awarded]]</f>
        <v>U.S. Nonresident total</v>
      </c>
      <c r="C798" s="160">
        <f>Table11[[#This Row],[Growth Rate]]</f>
        <v>-0.2</v>
      </c>
    </row>
    <row r="799" spans="1:3" ht="14.25">
      <c r="A799" s="159">
        <f>Table11[[#This Row],[UNITID]]</f>
        <v>167376</v>
      </c>
      <c r="B799" s="133" t="str">
        <f>Table11[[#This Row],[Associate Degrees Awarded]]</f>
        <v>White total</v>
      </c>
      <c r="C799" s="160">
        <f>Table11[[#This Row],[Growth Rate]]</f>
        <v>-0.33923303834808261</v>
      </c>
    </row>
    <row r="800" spans="1:3" ht="14.25">
      <c r="A800" s="159">
        <f>Table11[[#This Row],[UNITID]]</f>
        <v>167376</v>
      </c>
      <c r="B800" s="133" t="str">
        <f>Table11[[#This Row],[Associate Degrees Awarded]]</f>
        <v>Race/ethnicity unknown total</v>
      </c>
      <c r="C800" s="160">
        <f>Table11[[#This Row],[Growth Rate]]</f>
        <v>-0.6</v>
      </c>
    </row>
    <row r="801" spans="1:3" ht="14.25">
      <c r="A801" s="159">
        <f>Table11[[#This Row],[UNITID]]</f>
        <v>168883</v>
      </c>
      <c r="B801" s="133" t="str">
        <f>Table11[[#This Row],[Associate Degrees Awarded]]</f>
        <v>Grand total</v>
      </c>
      <c r="C801" s="160">
        <f>Table11[[#This Row],[Growth Rate]]</f>
        <v>-0.12455516014234876</v>
      </c>
    </row>
    <row r="802" spans="1:3" ht="14.25">
      <c r="A802" s="159">
        <f>Table11[[#This Row],[UNITID]]</f>
        <v>168883</v>
      </c>
      <c r="B802" s="133" t="str">
        <f>Table11[[#This Row],[Associate Degrees Awarded]]</f>
        <v>Ages, under 18</v>
      </c>
      <c r="C802" s="160" t="str">
        <f>Table11[[#This Row],[Growth Rate]]</f>
        <v/>
      </c>
    </row>
    <row r="803" spans="1:3" ht="14.25">
      <c r="A803" s="159">
        <f>Table11[[#This Row],[UNITID]]</f>
        <v>168883</v>
      </c>
      <c r="B803" s="133" t="str">
        <f>Table11[[#This Row],[Associate Degrees Awarded]]</f>
        <v>Ages, 18-24</v>
      </c>
      <c r="C803" s="160">
        <f>Table11[[#This Row],[Growth Rate]]</f>
        <v>-0.21176470588235294</v>
      </c>
    </row>
    <row r="804" spans="1:3" ht="14.25">
      <c r="A804" s="159">
        <f>Table11[[#This Row],[UNITID]]</f>
        <v>168883</v>
      </c>
      <c r="B804" s="133" t="str">
        <f>Table11[[#This Row],[Associate Degrees Awarded]]</f>
        <v>Ages, 25-39</v>
      </c>
      <c r="C804" s="160">
        <f>Table11[[#This Row],[Growth Rate]]</f>
        <v>-0.22857142857142856</v>
      </c>
    </row>
    <row r="805" spans="1:3" ht="14.25">
      <c r="A805" s="159">
        <f>Table11[[#This Row],[UNITID]]</f>
        <v>168883</v>
      </c>
      <c r="B805" s="133" t="str">
        <f>Table11[[#This Row],[Associate Degrees Awarded]]</f>
        <v>Ages, 40 and above</v>
      </c>
      <c r="C805" s="160">
        <f>Table11[[#This Row],[Growth Rate]]</f>
        <v>4.166666666666667</v>
      </c>
    </row>
    <row r="806" spans="1:3" ht="14.25">
      <c r="A806" s="159">
        <f>Table11[[#This Row],[UNITID]]</f>
        <v>168883</v>
      </c>
      <c r="B806" s="133" t="str">
        <f>Table11[[#This Row],[Associate Degrees Awarded]]</f>
        <v>Age unknown</v>
      </c>
      <c r="C806" s="160" t="str">
        <f>Table11[[#This Row],[Growth Rate]]</f>
        <v/>
      </c>
    </row>
    <row r="807" spans="1:3" ht="14.25">
      <c r="A807" s="159">
        <f>Table11[[#This Row],[UNITID]]</f>
        <v>168883</v>
      </c>
      <c r="B807" s="133" t="str">
        <f>Table11[[#This Row],[Associate Degrees Awarded]]</f>
        <v>Grand total men</v>
      </c>
      <c r="C807" s="160">
        <f>Table11[[#This Row],[Growth Rate]]</f>
        <v>-0.11956521739130435</v>
      </c>
    </row>
    <row r="808" spans="1:3" ht="14.25">
      <c r="A808" s="159">
        <f>Table11[[#This Row],[UNITID]]</f>
        <v>168883</v>
      </c>
      <c r="B808" s="133" t="str">
        <f>Table11[[#This Row],[Associate Degrees Awarded]]</f>
        <v>Grand total women</v>
      </c>
      <c r="C808" s="160">
        <f>Table11[[#This Row],[Growth Rate]]</f>
        <v>-0.12698412698412698</v>
      </c>
    </row>
    <row r="809" spans="1:3" ht="14.25">
      <c r="A809" s="159">
        <f>Table11[[#This Row],[UNITID]]</f>
        <v>168883</v>
      </c>
      <c r="B809" s="133" t="str">
        <f>Table11[[#This Row],[Associate Degrees Awarded]]</f>
        <v>Two or more races total</v>
      </c>
      <c r="C809" s="160">
        <f>Table11[[#This Row],[Growth Rate]]</f>
        <v>-9.0909090909090912E-2</v>
      </c>
    </row>
    <row r="810" spans="1:3" ht="14.25">
      <c r="A810" s="159">
        <f>Table11[[#This Row],[UNITID]]</f>
        <v>168883</v>
      </c>
      <c r="B810" s="133" t="str">
        <f>Table11[[#This Row],[Associate Degrees Awarded]]</f>
        <v>American Indian or Alaska Native total</v>
      </c>
      <c r="C810" s="160">
        <f>Table11[[#This Row],[Growth Rate]]</f>
        <v>0.25</v>
      </c>
    </row>
    <row r="811" spans="1:3" ht="14.25">
      <c r="A811" s="159">
        <f>Table11[[#This Row],[UNITID]]</f>
        <v>168883</v>
      </c>
      <c r="B811" s="133" t="str">
        <f>Table11[[#This Row],[Associate Degrees Awarded]]</f>
        <v>Asian total</v>
      </c>
      <c r="C811" s="160">
        <f>Table11[[#This Row],[Growth Rate]]</f>
        <v>0</v>
      </c>
    </row>
    <row r="812" spans="1:3" ht="14.25">
      <c r="A812" s="159">
        <f>Table11[[#This Row],[UNITID]]</f>
        <v>168883</v>
      </c>
      <c r="B812" s="133" t="str">
        <f>Table11[[#This Row],[Associate Degrees Awarded]]</f>
        <v>Black or African American total</v>
      </c>
      <c r="C812" s="160" t="str">
        <f>Table11[[#This Row],[Growth Rate]]</f>
        <v/>
      </c>
    </row>
    <row r="813" spans="1:3" ht="14.25">
      <c r="A813" s="159">
        <f>Table11[[#This Row],[UNITID]]</f>
        <v>168883</v>
      </c>
      <c r="B813" s="133" t="str">
        <f>Table11[[#This Row],[Associate Degrees Awarded]]</f>
        <v>Hispanic or Latino total</v>
      </c>
      <c r="C813" s="160">
        <f>Table11[[#This Row],[Growth Rate]]</f>
        <v>-0.16666666666666666</v>
      </c>
    </row>
    <row r="814" spans="1:3" ht="14.25">
      <c r="A814" s="159">
        <f>Table11[[#This Row],[UNITID]]</f>
        <v>168883</v>
      </c>
      <c r="B814" s="133" t="str">
        <f>Table11[[#This Row],[Associate Degrees Awarded]]</f>
        <v>Native Hawaiian or Other Pacific Islander total</v>
      </c>
      <c r="C814" s="160">
        <f>Table11[[#This Row],[Growth Rate]]</f>
        <v>-1</v>
      </c>
    </row>
    <row r="815" spans="1:3" ht="14.25">
      <c r="A815" s="159">
        <f>Table11[[#This Row],[UNITID]]</f>
        <v>168883</v>
      </c>
      <c r="B815" s="133" t="str">
        <f>Table11[[#This Row],[Associate Degrees Awarded]]</f>
        <v>U.S. Nonresident total</v>
      </c>
      <c r="C815" s="160" t="str">
        <f>Table11[[#This Row],[Growth Rate]]</f>
        <v/>
      </c>
    </row>
    <row r="816" spans="1:3" ht="14.25">
      <c r="A816" s="159">
        <f>Table11[[#This Row],[UNITID]]</f>
        <v>168883</v>
      </c>
      <c r="B816" s="133" t="str">
        <f>Table11[[#This Row],[Associate Degrees Awarded]]</f>
        <v>White total</v>
      </c>
      <c r="C816" s="160">
        <f>Table11[[#This Row],[Growth Rate]]</f>
        <v>-0.13438735177865613</v>
      </c>
    </row>
    <row r="817" spans="1:3" ht="14.25">
      <c r="A817" s="159">
        <f>Table11[[#This Row],[UNITID]]</f>
        <v>168883</v>
      </c>
      <c r="B817" s="133" t="str">
        <f>Table11[[#This Row],[Associate Degrees Awarded]]</f>
        <v>Race/ethnicity unknown total</v>
      </c>
      <c r="C817" s="160">
        <f>Table11[[#This Row],[Growth Rate]]</f>
        <v>0</v>
      </c>
    </row>
    <row r="818" spans="1:3" ht="14.25">
      <c r="A818" s="159">
        <f>Table11[[#This Row],[UNITID]]</f>
        <v>169275</v>
      </c>
      <c r="B818" s="133" t="str">
        <f>Table11[[#This Row],[Associate Degrees Awarded]]</f>
        <v>Grand total</v>
      </c>
      <c r="C818" s="160">
        <f>Table11[[#This Row],[Growth Rate]]</f>
        <v>4.677754677754678E-2</v>
      </c>
    </row>
    <row r="819" spans="1:3" ht="14.25">
      <c r="A819" s="159">
        <f>Table11[[#This Row],[UNITID]]</f>
        <v>169275</v>
      </c>
      <c r="B819" s="133" t="str">
        <f>Table11[[#This Row],[Associate Degrees Awarded]]</f>
        <v>Ages, under 18</v>
      </c>
      <c r="C819" s="160">
        <f>Table11[[#This Row],[Growth Rate]]</f>
        <v>0</v>
      </c>
    </row>
    <row r="820" spans="1:3" ht="14.25">
      <c r="A820" s="159">
        <f>Table11[[#This Row],[UNITID]]</f>
        <v>169275</v>
      </c>
      <c r="B820" s="133" t="str">
        <f>Table11[[#This Row],[Associate Degrees Awarded]]</f>
        <v>Ages, 18-24</v>
      </c>
      <c r="C820" s="160">
        <f>Table11[[#This Row],[Growth Rate]]</f>
        <v>5.5984555984555984E-2</v>
      </c>
    </row>
    <row r="821" spans="1:3" ht="14.25">
      <c r="A821" s="159">
        <f>Table11[[#This Row],[UNITID]]</f>
        <v>169275</v>
      </c>
      <c r="B821" s="133" t="str">
        <f>Table11[[#This Row],[Associate Degrees Awarded]]</f>
        <v>Ages, 25-39</v>
      </c>
      <c r="C821" s="160">
        <f>Table11[[#This Row],[Growth Rate]]</f>
        <v>1.8072289156626505E-2</v>
      </c>
    </row>
    <row r="822" spans="1:3" ht="14.25">
      <c r="A822" s="159">
        <f>Table11[[#This Row],[UNITID]]</f>
        <v>169275</v>
      </c>
      <c r="B822" s="133" t="str">
        <f>Table11[[#This Row],[Associate Degrees Awarded]]</f>
        <v>Ages, 40 and above</v>
      </c>
      <c r="C822" s="160">
        <f>Table11[[#This Row],[Growth Rate]]</f>
        <v>9.0090090090090086E-2</v>
      </c>
    </row>
    <row r="823" spans="1:3" ht="14.25">
      <c r="A823" s="159">
        <f>Table11[[#This Row],[UNITID]]</f>
        <v>169275</v>
      </c>
      <c r="B823" s="133" t="str">
        <f>Table11[[#This Row],[Associate Degrees Awarded]]</f>
        <v>Age unknown</v>
      </c>
      <c r="C823" s="160" t="str">
        <f>Table11[[#This Row],[Growth Rate]]</f>
        <v/>
      </c>
    </row>
    <row r="824" spans="1:3" ht="14.25">
      <c r="A824" s="159">
        <f>Table11[[#This Row],[UNITID]]</f>
        <v>169275</v>
      </c>
      <c r="B824" s="133" t="str">
        <f>Table11[[#This Row],[Associate Degrees Awarded]]</f>
        <v>Grand total men</v>
      </c>
      <c r="C824" s="160">
        <f>Table11[[#This Row],[Growth Rate]]</f>
        <v>2.9498525073746312E-2</v>
      </c>
    </row>
    <row r="825" spans="1:3" ht="14.25">
      <c r="A825" s="159">
        <f>Table11[[#This Row],[UNITID]]</f>
        <v>169275</v>
      </c>
      <c r="B825" s="133" t="str">
        <f>Table11[[#This Row],[Associate Degrees Awarded]]</f>
        <v>Grand total women</v>
      </c>
      <c r="C825" s="160">
        <f>Table11[[#This Row],[Growth Rate]]</f>
        <v>5.6179775280898875E-2</v>
      </c>
    </row>
    <row r="826" spans="1:3" ht="14.25">
      <c r="A826" s="159">
        <f>Table11[[#This Row],[UNITID]]</f>
        <v>169275</v>
      </c>
      <c r="B826" s="133" t="str">
        <f>Table11[[#This Row],[Associate Degrees Awarded]]</f>
        <v>Two or more races total</v>
      </c>
      <c r="C826" s="160">
        <f>Table11[[#This Row],[Growth Rate]]</f>
        <v>-0.15384615384615385</v>
      </c>
    </row>
    <row r="827" spans="1:3" ht="14.25">
      <c r="A827" s="159">
        <f>Table11[[#This Row],[UNITID]]</f>
        <v>169275</v>
      </c>
      <c r="B827" s="133" t="str">
        <f>Table11[[#This Row],[Associate Degrees Awarded]]</f>
        <v>American Indian or Alaska Native total</v>
      </c>
      <c r="C827" s="160">
        <f>Table11[[#This Row],[Growth Rate]]</f>
        <v>0</v>
      </c>
    </row>
    <row r="828" spans="1:3" ht="14.25">
      <c r="A828" s="159">
        <f>Table11[[#This Row],[UNITID]]</f>
        <v>169275</v>
      </c>
      <c r="B828" s="133" t="str">
        <f>Table11[[#This Row],[Associate Degrees Awarded]]</f>
        <v>Asian total</v>
      </c>
      <c r="C828" s="160">
        <f>Table11[[#This Row],[Growth Rate]]</f>
        <v>-0.6</v>
      </c>
    </row>
    <row r="829" spans="1:3" ht="14.25">
      <c r="A829" s="159">
        <f>Table11[[#This Row],[UNITID]]</f>
        <v>169275</v>
      </c>
      <c r="B829" s="133" t="str">
        <f>Table11[[#This Row],[Associate Degrees Awarded]]</f>
        <v>Black or African American total</v>
      </c>
      <c r="C829" s="160">
        <f>Table11[[#This Row],[Growth Rate]]</f>
        <v>-0.24561403508771928</v>
      </c>
    </row>
    <row r="830" spans="1:3" ht="14.25">
      <c r="A830" s="159">
        <f>Table11[[#This Row],[UNITID]]</f>
        <v>169275</v>
      </c>
      <c r="B830" s="133" t="str">
        <f>Table11[[#This Row],[Associate Degrees Awarded]]</f>
        <v>Hispanic or Latino total</v>
      </c>
      <c r="C830" s="160">
        <f>Table11[[#This Row],[Growth Rate]]</f>
        <v>1.631578947368421</v>
      </c>
    </row>
    <row r="831" spans="1:3" ht="14.25">
      <c r="A831" s="159">
        <f>Table11[[#This Row],[UNITID]]</f>
        <v>169275</v>
      </c>
      <c r="B831" s="133" t="str">
        <f>Table11[[#This Row],[Associate Degrees Awarded]]</f>
        <v>Native Hawaiian or Other Pacific Islander total</v>
      </c>
      <c r="C831" s="160" t="str">
        <f>Table11[[#This Row],[Growth Rate]]</f>
        <v/>
      </c>
    </row>
    <row r="832" spans="1:3" ht="14.25">
      <c r="A832" s="159">
        <f>Table11[[#This Row],[UNITID]]</f>
        <v>169275</v>
      </c>
      <c r="B832" s="133" t="str">
        <f>Table11[[#This Row],[Associate Degrees Awarded]]</f>
        <v>U.S. Nonresident total</v>
      </c>
      <c r="C832" s="160">
        <f>Table11[[#This Row],[Growth Rate]]</f>
        <v>1.5</v>
      </c>
    </row>
    <row r="833" spans="1:3" ht="14.25">
      <c r="A833" s="159">
        <f>Table11[[#This Row],[UNITID]]</f>
        <v>169275</v>
      </c>
      <c r="B833" s="133" t="str">
        <f>Table11[[#This Row],[Associate Degrees Awarded]]</f>
        <v>White total</v>
      </c>
      <c r="C833" s="160">
        <f>Table11[[#This Row],[Growth Rate]]</f>
        <v>-0.08</v>
      </c>
    </row>
    <row r="834" spans="1:3" ht="14.25">
      <c r="A834" s="159">
        <f>Table11[[#This Row],[UNITID]]</f>
        <v>169275</v>
      </c>
      <c r="B834" s="133" t="str">
        <f>Table11[[#This Row],[Associate Degrees Awarded]]</f>
        <v>Race/ethnicity unknown total</v>
      </c>
      <c r="C834" s="160">
        <f>Table11[[#This Row],[Growth Rate]]</f>
        <v>2.4193548387096775</v>
      </c>
    </row>
    <row r="835" spans="1:3" ht="14.25">
      <c r="A835" s="159">
        <f>Table11[[#This Row],[UNITID]]</f>
        <v>169521</v>
      </c>
      <c r="B835" s="133" t="str">
        <f>Table11[[#This Row],[Associate Degrees Awarded]]</f>
        <v>Grand total</v>
      </c>
      <c r="C835" s="160">
        <f>Table11[[#This Row],[Growth Rate]]</f>
        <v>-9.5688748685594113E-2</v>
      </c>
    </row>
    <row r="836" spans="1:3" ht="14.25">
      <c r="A836" s="159">
        <f>Table11[[#This Row],[UNITID]]</f>
        <v>169521</v>
      </c>
      <c r="B836" s="133" t="str">
        <f>Table11[[#This Row],[Associate Degrees Awarded]]</f>
        <v>Ages, under 18</v>
      </c>
      <c r="C836" s="160">
        <f>Table11[[#This Row],[Growth Rate]]</f>
        <v>-1</v>
      </c>
    </row>
    <row r="837" spans="1:3" ht="14.25">
      <c r="A837" s="159">
        <f>Table11[[#This Row],[UNITID]]</f>
        <v>169521</v>
      </c>
      <c r="B837" s="133" t="str">
        <f>Table11[[#This Row],[Associate Degrees Awarded]]</f>
        <v>Ages, 18-24</v>
      </c>
      <c r="C837" s="160">
        <f>Table11[[#This Row],[Growth Rate]]</f>
        <v>-0.21285140562248997</v>
      </c>
    </row>
    <row r="838" spans="1:3" ht="14.25">
      <c r="A838" s="159">
        <f>Table11[[#This Row],[UNITID]]</f>
        <v>169521</v>
      </c>
      <c r="B838" s="133" t="str">
        <f>Table11[[#This Row],[Associate Degrees Awarded]]</f>
        <v>Ages, 25-39</v>
      </c>
      <c r="C838" s="160">
        <f>Table11[[#This Row],[Growth Rate]]</f>
        <v>1.4204545454545454E-2</v>
      </c>
    </row>
    <row r="839" spans="1:3" ht="14.25">
      <c r="A839" s="159">
        <f>Table11[[#This Row],[UNITID]]</f>
        <v>169521</v>
      </c>
      <c r="B839" s="133" t="str">
        <f>Table11[[#This Row],[Associate Degrees Awarded]]</f>
        <v>Ages, 40 and above</v>
      </c>
      <c r="C839" s="160">
        <f>Table11[[#This Row],[Growth Rate]]</f>
        <v>0.12121212121212122</v>
      </c>
    </row>
    <row r="840" spans="1:3" ht="14.25">
      <c r="A840" s="159">
        <f>Table11[[#This Row],[UNITID]]</f>
        <v>169521</v>
      </c>
      <c r="B840" s="133" t="str">
        <f>Table11[[#This Row],[Associate Degrees Awarded]]</f>
        <v>Age unknown</v>
      </c>
      <c r="C840" s="160" t="str">
        <f>Table11[[#This Row],[Growth Rate]]</f>
        <v/>
      </c>
    </row>
    <row r="841" spans="1:3" ht="14.25">
      <c r="A841" s="159">
        <f>Table11[[#This Row],[UNITID]]</f>
        <v>169521</v>
      </c>
      <c r="B841" s="133" t="str">
        <f>Table11[[#This Row],[Associate Degrees Awarded]]</f>
        <v>Grand total men</v>
      </c>
      <c r="C841" s="160">
        <f>Table11[[#This Row],[Growth Rate]]</f>
        <v>-0.10057471264367816</v>
      </c>
    </row>
    <row r="842" spans="1:3" ht="14.25">
      <c r="A842" s="159">
        <f>Table11[[#This Row],[UNITID]]</f>
        <v>169521</v>
      </c>
      <c r="B842" s="133" t="str">
        <f>Table11[[#This Row],[Associate Degrees Awarded]]</f>
        <v>Grand total women</v>
      </c>
      <c r="C842" s="160">
        <f>Table11[[#This Row],[Growth Rate]]</f>
        <v>-9.2868988391376445E-2</v>
      </c>
    </row>
    <row r="843" spans="1:3" ht="14.25">
      <c r="A843" s="159">
        <f>Table11[[#This Row],[UNITID]]</f>
        <v>169521</v>
      </c>
      <c r="B843" s="133" t="str">
        <f>Table11[[#This Row],[Associate Degrees Awarded]]</f>
        <v>Two or more races total</v>
      </c>
      <c r="C843" s="160">
        <f>Table11[[#This Row],[Growth Rate]]</f>
        <v>1.4615384615384615</v>
      </c>
    </row>
    <row r="844" spans="1:3" ht="14.25">
      <c r="A844" s="159">
        <f>Table11[[#This Row],[UNITID]]</f>
        <v>169521</v>
      </c>
      <c r="B844" s="133" t="str">
        <f>Table11[[#This Row],[Associate Degrees Awarded]]</f>
        <v>American Indian or Alaska Native total</v>
      </c>
      <c r="C844" s="160">
        <f>Table11[[#This Row],[Growth Rate]]</f>
        <v>0</v>
      </c>
    </row>
    <row r="845" spans="1:3" ht="14.25">
      <c r="A845" s="159">
        <f>Table11[[#This Row],[UNITID]]</f>
        <v>169521</v>
      </c>
      <c r="B845" s="133" t="str">
        <f>Table11[[#This Row],[Associate Degrees Awarded]]</f>
        <v>Asian total</v>
      </c>
      <c r="C845" s="160">
        <f>Table11[[#This Row],[Growth Rate]]</f>
        <v>0</v>
      </c>
    </row>
    <row r="846" spans="1:3" ht="14.25">
      <c r="A846" s="159">
        <f>Table11[[#This Row],[UNITID]]</f>
        <v>169521</v>
      </c>
      <c r="B846" s="133" t="str">
        <f>Table11[[#This Row],[Associate Degrees Awarded]]</f>
        <v>Black or African American total</v>
      </c>
      <c r="C846" s="160">
        <f>Table11[[#This Row],[Growth Rate]]</f>
        <v>-0.16071428571428573</v>
      </c>
    </row>
    <row r="847" spans="1:3" ht="14.25">
      <c r="A847" s="159">
        <f>Table11[[#This Row],[UNITID]]</f>
        <v>169521</v>
      </c>
      <c r="B847" s="133" t="str">
        <f>Table11[[#This Row],[Associate Degrees Awarded]]</f>
        <v>Hispanic or Latino total</v>
      </c>
      <c r="C847" s="160">
        <f>Table11[[#This Row],[Growth Rate]]</f>
        <v>3.4482758620689655E-2</v>
      </c>
    </row>
    <row r="848" spans="1:3" ht="14.25">
      <c r="A848" s="159">
        <f>Table11[[#This Row],[UNITID]]</f>
        <v>169521</v>
      </c>
      <c r="B848" s="133" t="str">
        <f>Table11[[#This Row],[Associate Degrees Awarded]]</f>
        <v>Native Hawaiian or Other Pacific Islander total</v>
      </c>
      <c r="C848" s="160" t="str">
        <f>Table11[[#This Row],[Growth Rate]]</f>
        <v/>
      </c>
    </row>
    <row r="849" spans="1:3" ht="14.25">
      <c r="A849" s="159">
        <f>Table11[[#This Row],[UNITID]]</f>
        <v>169521</v>
      </c>
      <c r="B849" s="133" t="str">
        <f>Table11[[#This Row],[Associate Degrees Awarded]]</f>
        <v>U.S. Nonresident total</v>
      </c>
      <c r="C849" s="160">
        <f>Table11[[#This Row],[Growth Rate]]</f>
        <v>2</v>
      </c>
    </row>
    <row r="850" spans="1:3" ht="14.25">
      <c r="A850" s="159">
        <f>Table11[[#This Row],[UNITID]]</f>
        <v>169521</v>
      </c>
      <c r="B850" s="133" t="str">
        <f>Table11[[#This Row],[Associate Degrees Awarded]]</f>
        <v>White total</v>
      </c>
      <c r="C850" s="160">
        <f>Table11[[#This Row],[Growth Rate]]</f>
        <v>-0.14981273408239701</v>
      </c>
    </row>
    <row r="851" spans="1:3" ht="14.25">
      <c r="A851" s="159">
        <f>Table11[[#This Row],[UNITID]]</f>
        <v>169521</v>
      </c>
      <c r="B851" s="133" t="str">
        <f>Table11[[#This Row],[Associate Degrees Awarded]]</f>
        <v>Race/ethnicity unknown total</v>
      </c>
      <c r="C851" s="160">
        <f>Table11[[#This Row],[Growth Rate]]</f>
        <v>1.3636363636363635</v>
      </c>
    </row>
    <row r="852" spans="1:3" ht="14.25">
      <c r="A852" s="159">
        <f>Table11[[#This Row],[UNITID]]</f>
        <v>170055</v>
      </c>
      <c r="B852" s="133" t="str">
        <f>Table11[[#This Row],[Associate Degrees Awarded]]</f>
        <v>Grand total</v>
      </c>
      <c r="C852" s="160">
        <f>Table11[[#This Row],[Growth Rate]]</f>
        <v>-0.31672597864768681</v>
      </c>
    </row>
    <row r="853" spans="1:3" ht="14.25">
      <c r="A853" s="159">
        <f>Table11[[#This Row],[UNITID]]</f>
        <v>170055</v>
      </c>
      <c r="B853" s="133" t="str">
        <f>Table11[[#This Row],[Associate Degrees Awarded]]</f>
        <v>Ages, under 18</v>
      </c>
      <c r="C853" s="160" t="str">
        <f>Table11[[#This Row],[Growth Rate]]</f>
        <v/>
      </c>
    </row>
    <row r="854" spans="1:3" ht="14.25">
      <c r="A854" s="159">
        <f>Table11[[#This Row],[UNITID]]</f>
        <v>170055</v>
      </c>
      <c r="B854" s="133" t="str">
        <f>Table11[[#This Row],[Associate Degrees Awarded]]</f>
        <v>Ages, 18-24</v>
      </c>
      <c r="C854" s="160">
        <f>Table11[[#This Row],[Growth Rate]]</f>
        <v>-0.18472652218782248</v>
      </c>
    </row>
    <row r="855" spans="1:3" ht="14.25">
      <c r="A855" s="159">
        <f>Table11[[#This Row],[UNITID]]</f>
        <v>170055</v>
      </c>
      <c r="B855" s="133" t="str">
        <f>Table11[[#This Row],[Associate Degrees Awarded]]</f>
        <v>Ages, 25-39</v>
      </c>
      <c r="C855" s="160">
        <f>Table11[[#This Row],[Growth Rate]]</f>
        <v>-0.47222222222222221</v>
      </c>
    </row>
    <row r="856" spans="1:3" ht="14.25">
      <c r="A856" s="159">
        <f>Table11[[#This Row],[UNITID]]</f>
        <v>170055</v>
      </c>
      <c r="B856" s="133" t="str">
        <f>Table11[[#This Row],[Associate Degrees Awarded]]</f>
        <v>Ages, 40 and above</v>
      </c>
      <c r="C856" s="160">
        <f>Table11[[#This Row],[Growth Rate]]</f>
        <v>-0.27611940298507465</v>
      </c>
    </row>
    <row r="857" spans="1:3" ht="14.25">
      <c r="A857" s="159">
        <f>Table11[[#This Row],[UNITID]]</f>
        <v>170055</v>
      </c>
      <c r="B857" s="133" t="str">
        <f>Table11[[#This Row],[Associate Degrees Awarded]]</f>
        <v>Age unknown</v>
      </c>
      <c r="C857" s="160" t="str">
        <f>Table11[[#This Row],[Growth Rate]]</f>
        <v/>
      </c>
    </row>
    <row r="858" spans="1:3" ht="14.25">
      <c r="A858" s="159">
        <f>Table11[[#This Row],[UNITID]]</f>
        <v>170055</v>
      </c>
      <c r="B858" s="133" t="str">
        <f>Table11[[#This Row],[Associate Degrees Awarded]]</f>
        <v>Grand total men</v>
      </c>
      <c r="C858" s="160">
        <f>Table11[[#This Row],[Growth Rate]]</f>
        <v>-0.44493882091212456</v>
      </c>
    </row>
    <row r="859" spans="1:3" ht="14.25">
      <c r="A859" s="159">
        <f>Table11[[#This Row],[UNITID]]</f>
        <v>170055</v>
      </c>
      <c r="B859" s="133" t="str">
        <f>Table11[[#This Row],[Associate Degrees Awarded]]</f>
        <v>Grand total women</v>
      </c>
      <c r="C859" s="160">
        <f>Table11[[#This Row],[Growth Rate]]</f>
        <v>-0.20880149812734083</v>
      </c>
    </row>
    <row r="860" spans="1:3" ht="14.25">
      <c r="A860" s="159">
        <f>Table11[[#This Row],[UNITID]]</f>
        <v>170055</v>
      </c>
      <c r="B860" s="133" t="str">
        <f>Table11[[#This Row],[Associate Degrees Awarded]]</f>
        <v>Two or more races total</v>
      </c>
      <c r="C860" s="160">
        <f>Table11[[#This Row],[Growth Rate]]</f>
        <v>-0.13157894736842105</v>
      </c>
    </row>
    <row r="861" spans="1:3" ht="14.25">
      <c r="A861" s="159">
        <f>Table11[[#This Row],[UNITID]]</f>
        <v>170055</v>
      </c>
      <c r="B861" s="133" t="str">
        <f>Table11[[#This Row],[Associate Degrees Awarded]]</f>
        <v>American Indian or Alaska Native total</v>
      </c>
      <c r="C861" s="160">
        <f>Table11[[#This Row],[Growth Rate]]</f>
        <v>-0.54545454545454541</v>
      </c>
    </row>
    <row r="862" spans="1:3" ht="14.25">
      <c r="A862" s="159">
        <f>Table11[[#This Row],[UNITID]]</f>
        <v>170055</v>
      </c>
      <c r="B862" s="133" t="str">
        <f>Table11[[#This Row],[Associate Degrees Awarded]]</f>
        <v>Asian total</v>
      </c>
      <c r="C862" s="160">
        <f>Table11[[#This Row],[Growth Rate]]</f>
        <v>-0.27777777777777779</v>
      </c>
    </row>
    <row r="863" spans="1:3" ht="14.25">
      <c r="A863" s="159">
        <f>Table11[[#This Row],[UNITID]]</f>
        <v>170055</v>
      </c>
      <c r="B863" s="133" t="str">
        <f>Table11[[#This Row],[Associate Degrees Awarded]]</f>
        <v>Black or African American total</v>
      </c>
      <c r="C863" s="160">
        <f>Table11[[#This Row],[Growth Rate]]</f>
        <v>-0.2878787878787879</v>
      </c>
    </row>
    <row r="864" spans="1:3" ht="14.25">
      <c r="A864" s="159">
        <f>Table11[[#This Row],[UNITID]]</f>
        <v>170055</v>
      </c>
      <c r="B864" s="133" t="str">
        <f>Table11[[#This Row],[Associate Degrees Awarded]]</f>
        <v>Hispanic or Latino total</v>
      </c>
      <c r="C864" s="160">
        <f>Table11[[#This Row],[Growth Rate]]</f>
        <v>-0.13043478260869565</v>
      </c>
    </row>
    <row r="865" spans="1:3" ht="14.25">
      <c r="A865" s="159">
        <f>Table11[[#This Row],[UNITID]]</f>
        <v>170055</v>
      </c>
      <c r="B865" s="133" t="str">
        <f>Table11[[#This Row],[Associate Degrees Awarded]]</f>
        <v>Native Hawaiian or Other Pacific Islander total</v>
      </c>
      <c r="C865" s="160">
        <f>Table11[[#This Row],[Growth Rate]]</f>
        <v>-1</v>
      </c>
    </row>
    <row r="866" spans="1:3" ht="14.25">
      <c r="A866" s="159">
        <f>Table11[[#This Row],[UNITID]]</f>
        <v>170055</v>
      </c>
      <c r="B866" s="133" t="str">
        <f>Table11[[#This Row],[Associate Degrees Awarded]]</f>
        <v>U.S. Nonresident total</v>
      </c>
      <c r="C866" s="160">
        <f>Table11[[#This Row],[Growth Rate]]</f>
        <v>-0.88888888888888884</v>
      </c>
    </row>
    <row r="867" spans="1:3" ht="14.25">
      <c r="A867" s="159">
        <f>Table11[[#This Row],[UNITID]]</f>
        <v>170055</v>
      </c>
      <c r="B867" s="133" t="str">
        <f>Table11[[#This Row],[Associate Degrees Awarded]]</f>
        <v>White total</v>
      </c>
      <c r="C867" s="160">
        <f>Table11[[#This Row],[Growth Rate]]</f>
        <v>-0.3750855578370979</v>
      </c>
    </row>
    <row r="868" spans="1:3" ht="14.25">
      <c r="A868" s="159">
        <f>Table11[[#This Row],[UNITID]]</f>
        <v>170055</v>
      </c>
      <c r="B868" s="133" t="str">
        <f>Table11[[#This Row],[Associate Degrees Awarded]]</f>
        <v>Race/ethnicity unknown total</v>
      </c>
      <c r="C868" s="160">
        <f>Table11[[#This Row],[Growth Rate]]</f>
        <v>0.48275862068965519</v>
      </c>
    </row>
    <row r="869" spans="1:3" ht="14.25">
      <c r="A869" s="159">
        <f>Table11[[#This Row],[UNITID]]</f>
        <v>170657</v>
      </c>
      <c r="B869" s="133" t="str">
        <f>Table11[[#This Row],[Associate Degrees Awarded]]</f>
        <v>Grand total</v>
      </c>
      <c r="C869" s="160">
        <f>Table11[[#This Row],[Growth Rate]]</f>
        <v>-6.0126582278481014E-2</v>
      </c>
    </row>
    <row r="870" spans="1:3" ht="14.25">
      <c r="A870" s="159">
        <f>Table11[[#This Row],[UNITID]]</f>
        <v>170657</v>
      </c>
      <c r="B870" s="133" t="str">
        <f>Table11[[#This Row],[Associate Degrees Awarded]]</f>
        <v>Ages, under 18</v>
      </c>
      <c r="C870" s="160">
        <f>Table11[[#This Row],[Growth Rate]]</f>
        <v>0</v>
      </c>
    </row>
    <row r="871" spans="1:3" ht="14.25">
      <c r="A871" s="159">
        <f>Table11[[#This Row],[UNITID]]</f>
        <v>170657</v>
      </c>
      <c r="B871" s="133" t="str">
        <f>Table11[[#This Row],[Associate Degrees Awarded]]</f>
        <v>Ages, 18-24</v>
      </c>
      <c r="C871" s="160">
        <f>Table11[[#This Row],[Growth Rate]]</f>
        <v>-2.1834061135371178E-2</v>
      </c>
    </row>
    <row r="872" spans="1:3" ht="14.25">
      <c r="A872" s="159">
        <f>Table11[[#This Row],[UNITID]]</f>
        <v>170657</v>
      </c>
      <c r="B872" s="133" t="str">
        <f>Table11[[#This Row],[Associate Degrees Awarded]]</f>
        <v>Ages, 25-39</v>
      </c>
      <c r="C872" s="160">
        <f>Table11[[#This Row],[Growth Rate]]</f>
        <v>-0.11521739130434783</v>
      </c>
    </row>
    <row r="873" spans="1:3" ht="14.25">
      <c r="A873" s="159">
        <f>Table11[[#This Row],[UNITID]]</f>
        <v>170657</v>
      </c>
      <c r="B873" s="133" t="str">
        <f>Table11[[#This Row],[Associate Degrees Awarded]]</f>
        <v>Ages, 40 and above</v>
      </c>
      <c r="C873" s="160">
        <f>Table11[[#This Row],[Growth Rate]]</f>
        <v>-6.9565217391304349E-2</v>
      </c>
    </row>
    <row r="874" spans="1:3" ht="14.25">
      <c r="A874" s="159">
        <f>Table11[[#This Row],[UNITID]]</f>
        <v>170657</v>
      </c>
      <c r="B874" s="133" t="str">
        <f>Table11[[#This Row],[Associate Degrees Awarded]]</f>
        <v>Age unknown</v>
      </c>
      <c r="C874" s="160" t="str">
        <f>Table11[[#This Row],[Growth Rate]]</f>
        <v/>
      </c>
    </row>
    <row r="875" spans="1:3" ht="14.25">
      <c r="A875" s="159">
        <f>Table11[[#This Row],[UNITID]]</f>
        <v>170657</v>
      </c>
      <c r="B875" s="133" t="str">
        <f>Table11[[#This Row],[Associate Degrees Awarded]]</f>
        <v>Grand total men</v>
      </c>
      <c r="C875" s="160">
        <f>Table11[[#This Row],[Growth Rate]]</f>
        <v>-4.4967880085653104E-2</v>
      </c>
    </row>
    <row r="876" spans="1:3" ht="14.25">
      <c r="A876" s="159">
        <f>Table11[[#This Row],[UNITID]]</f>
        <v>170657</v>
      </c>
      <c r="B876" s="133" t="str">
        <f>Table11[[#This Row],[Associate Degrees Awarded]]</f>
        <v>Grand total women</v>
      </c>
      <c r="C876" s="160">
        <f>Table11[[#This Row],[Growth Rate]]</f>
        <v>-6.9008782936010038E-2</v>
      </c>
    </row>
    <row r="877" spans="1:3" ht="14.25">
      <c r="A877" s="159">
        <f>Table11[[#This Row],[UNITID]]</f>
        <v>170657</v>
      </c>
      <c r="B877" s="133" t="str">
        <f>Table11[[#This Row],[Associate Degrees Awarded]]</f>
        <v>Two or more races total</v>
      </c>
      <c r="C877" s="160">
        <f>Table11[[#This Row],[Growth Rate]]</f>
        <v>-7.8947368421052627E-2</v>
      </c>
    </row>
    <row r="878" spans="1:3" ht="14.25">
      <c r="A878" s="159">
        <f>Table11[[#This Row],[UNITID]]</f>
        <v>170657</v>
      </c>
      <c r="B878" s="133" t="str">
        <f>Table11[[#This Row],[Associate Degrees Awarded]]</f>
        <v>American Indian or Alaska Native total</v>
      </c>
      <c r="C878" s="160">
        <f>Table11[[#This Row],[Growth Rate]]</f>
        <v>-0.42857142857142855</v>
      </c>
    </row>
    <row r="879" spans="1:3" ht="14.25">
      <c r="A879" s="159">
        <f>Table11[[#This Row],[UNITID]]</f>
        <v>170657</v>
      </c>
      <c r="B879" s="133" t="str">
        <f>Table11[[#This Row],[Associate Degrees Awarded]]</f>
        <v>Asian total</v>
      </c>
      <c r="C879" s="160">
        <f>Table11[[#This Row],[Growth Rate]]</f>
        <v>-0.28301886792452829</v>
      </c>
    </row>
    <row r="880" spans="1:3" ht="14.25">
      <c r="A880" s="159">
        <f>Table11[[#This Row],[UNITID]]</f>
        <v>170657</v>
      </c>
      <c r="B880" s="133" t="str">
        <f>Table11[[#This Row],[Associate Degrees Awarded]]</f>
        <v>Black or African American total</v>
      </c>
      <c r="C880" s="160">
        <f>Table11[[#This Row],[Growth Rate]]</f>
        <v>-0.13541666666666666</v>
      </c>
    </row>
    <row r="881" spans="1:3" ht="14.25">
      <c r="A881" s="159">
        <f>Table11[[#This Row],[UNITID]]</f>
        <v>170657</v>
      </c>
      <c r="B881" s="133" t="str">
        <f>Table11[[#This Row],[Associate Degrees Awarded]]</f>
        <v>Hispanic or Latino total</v>
      </c>
      <c r="C881" s="160">
        <f>Table11[[#This Row],[Growth Rate]]</f>
        <v>-0.1111111111111111</v>
      </c>
    </row>
    <row r="882" spans="1:3" ht="14.25">
      <c r="A882" s="159">
        <f>Table11[[#This Row],[UNITID]]</f>
        <v>170657</v>
      </c>
      <c r="B882" s="133" t="str">
        <f>Table11[[#This Row],[Associate Degrees Awarded]]</f>
        <v>Native Hawaiian or Other Pacific Islander total</v>
      </c>
      <c r="C882" s="160">
        <f>Table11[[#This Row],[Growth Rate]]</f>
        <v>1</v>
      </c>
    </row>
    <row r="883" spans="1:3" ht="14.25">
      <c r="A883" s="159">
        <f>Table11[[#This Row],[UNITID]]</f>
        <v>170657</v>
      </c>
      <c r="B883" s="133" t="str">
        <f>Table11[[#This Row],[Associate Degrees Awarded]]</f>
        <v>U.S. Nonresident total</v>
      </c>
      <c r="C883" s="160">
        <f>Table11[[#This Row],[Growth Rate]]</f>
        <v>-0.7</v>
      </c>
    </row>
    <row r="884" spans="1:3" ht="14.25">
      <c r="A884" s="159">
        <f>Table11[[#This Row],[UNITID]]</f>
        <v>170657</v>
      </c>
      <c r="B884" s="133" t="str">
        <f>Table11[[#This Row],[Associate Degrees Awarded]]</f>
        <v>White total</v>
      </c>
      <c r="C884" s="160">
        <f>Table11[[#This Row],[Growth Rate]]</f>
        <v>5.5991041433370659E-3</v>
      </c>
    </row>
    <row r="885" spans="1:3" ht="14.25">
      <c r="A885" s="159">
        <f>Table11[[#This Row],[UNITID]]</f>
        <v>170657</v>
      </c>
      <c r="B885" s="133" t="str">
        <f>Table11[[#This Row],[Associate Degrees Awarded]]</f>
        <v>Race/ethnicity unknown total</v>
      </c>
      <c r="C885" s="160">
        <f>Table11[[#This Row],[Growth Rate]]</f>
        <v>-0.42857142857142855</v>
      </c>
    </row>
    <row r="886" spans="1:3" ht="14.25">
      <c r="A886" s="159">
        <f>Table11[[#This Row],[UNITID]]</f>
        <v>170790</v>
      </c>
      <c r="B886" s="133" t="str">
        <f>Table11[[#This Row],[Associate Degrees Awarded]]</f>
        <v>Grand total</v>
      </c>
      <c r="C886" s="160">
        <f>Table11[[#This Row],[Growth Rate]]</f>
        <v>-8.8285960378983633E-2</v>
      </c>
    </row>
    <row r="887" spans="1:3" ht="14.25">
      <c r="A887" s="159">
        <f>Table11[[#This Row],[UNITID]]</f>
        <v>170790</v>
      </c>
      <c r="B887" s="133" t="str">
        <f>Table11[[#This Row],[Associate Degrees Awarded]]</f>
        <v>Ages, under 18</v>
      </c>
      <c r="C887" s="160">
        <f>Table11[[#This Row],[Growth Rate]]</f>
        <v>3</v>
      </c>
    </row>
    <row r="888" spans="1:3" ht="14.25">
      <c r="A888" s="159">
        <f>Table11[[#This Row],[UNITID]]</f>
        <v>170790</v>
      </c>
      <c r="B888" s="133" t="str">
        <f>Table11[[#This Row],[Associate Degrees Awarded]]</f>
        <v>Ages, 18-24</v>
      </c>
      <c r="C888" s="160">
        <f>Table11[[#This Row],[Growth Rate]]</f>
        <v>-4.2735042735042736E-2</v>
      </c>
    </row>
    <row r="889" spans="1:3" ht="14.25">
      <c r="A889" s="159">
        <f>Table11[[#This Row],[UNITID]]</f>
        <v>170790</v>
      </c>
      <c r="B889" s="133" t="str">
        <f>Table11[[#This Row],[Associate Degrees Awarded]]</f>
        <v>Ages, 25-39</v>
      </c>
      <c r="C889" s="160">
        <f>Table11[[#This Row],[Growth Rate]]</f>
        <v>-0.17051705170517051</v>
      </c>
    </row>
    <row r="890" spans="1:3" ht="14.25">
      <c r="A890" s="159">
        <f>Table11[[#This Row],[UNITID]]</f>
        <v>170790</v>
      </c>
      <c r="B890" s="133" t="str">
        <f>Table11[[#This Row],[Associate Degrees Awarded]]</f>
        <v>Ages, 40 and above</v>
      </c>
      <c r="C890" s="160">
        <f>Table11[[#This Row],[Growth Rate]]</f>
        <v>-1.2396694214876033E-2</v>
      </c>
    </row>
    <row r="891" spans="1:3" ht="14.25">
      <c r="A891" s="159">
        <f>Table11[[#This Row],[UNITID]]</f>
        <v>170790</v>
      </c>
      <c r="B891" s="133" t="str">
        <f>Table11[[#This Row],[Associate Degrees Awarded]]</f>
        <v>Age unknown</v>
      </c>
      <c r="C891" s="160" t="str">
        <f>Table11[[#This Row],[Growth Rate]]</f>
        <v/>
      </c>
    </row>
    <row r="892" spans="1:3" ht="14.25">
      <c r="A892" s="159">
        <f>Table11[[#This Row],[UNITID]]</f>
        <v>170790</v>
      </c>
      <c r="B892" s="133" t="str">
        <f>Table11[[#This Row],[Associate Degrees Awarded]]</f>
        <v>Grand total men</v>
      </c>
      <c r="C892" s="160">
        <f>Table11[[#This Row],[Growth Rate]]</f>
        <v>-0.20118343195266272</v>
      </c>
    </row>
    <row r="893" spans="1:3" ht="14.25">
      <c r="A893" s="159">
        <f>Table11[[#This Row],[UNITID]]</f>
        <v>170790</v>
      </c>
      <c r="B893" s="133" t="str">
        <f>Table11[[#This Row],[Associate Degrees Awarded]]</f>
        <v>Grand total women</v>
      </c>
      <c r="C893" s="160">
        <f>Table11[[#This Row],[Growth Rate]]</f>
        <v>-7.6452599388379206E-4</v>
      </c>
    </row>
    <row r="894" spans="1:3" ht="14.25">
      <c r="A894" s="159">
        <f>Table11[[#This Row],[UNITID]]</f>
        <v>170790</v>
      </c>
      <c r="B894" s="133" t="str">
        <f>Table11[[#This Row],[Associate Degrees Awarded]]</f>
        <v>Two or more races total</v>
      </c>
      <c r="C894" s="160">
        <f>Table11[[#This Row],[Growth Rate]]</f>
        <v>0.64516129032258063</v>
      </c>
    </row>
    <row r="895" spans="1:3" ht="14.25">
      <c r="A895" s="159">
        <f>Table11[[#This Row],[UNITID]]</f>
        <v>170790</v>
      </c>
      <c r="B895" s="133" t="str">
        <f>Table11[[#This Row],[Associate Degrees Awarded]]</f>
        <v>American Indian or Alaska Native total</v>
      </c>
      <c r="C895" s="160">
        <f>Table11[[#This Row],[Growth Rate]]</f>
        <v>-0.26666666666666666</v>
      </c>
    </row>
    <row r="896" spans="1:3" ht="14.25">
      <c r="A896" s="159">
        <f>Table11[[#This Row],[UNITID]]</f>
        <v>170790</v>
      </c>
      <c r="B896" s="133" t="str">
        <f>Table11[[#This Row],[Associate Degrees Awarded]]</f>
        <v>Asian total</v>
      </c>
      <c r="C896" s="160">
        <f>Table11[[#This Row],[Growth Rate]]</f>
        <v>0.14432989690721648</v>
      </c>
    </row>
    <row r="897" spans="1:3" ht="14.25">
      <c r="A897" s="159">
        <f>Table11[[#This Row],[UNITID]]</f>
        <v>170790</v>
      </c>
      <c r="B897" s="133" t="str">
        <f>Table11[[#This Row],[Associate Degrees Awarded]]</f>
        <v>Black or African American total</v>
      </c>
      <c r="C897" s="160">
        <f>Table11[[#This Row],[Growth Rate]]</f>
        <v>9.7435897435897437E-2</v>
      </c>
    </row>
    <row r="898" spans="1:3" ht="14.25">
      <c r="A898" s="159">
        <f>Table11[[#This Row],[UNITID]]</f>
        <v>170790</v>
      </c>
      <c r="B898" s="133" t="str">
        <f>Table11[[#This Row],[Associate Degrees Awarded]]</f>
        <v>Hispanic or Latino total</v>
      </c>
      <c r="C898" s="160">
        <f>Table11[[#This Row],[Growth Rate]]</f>
        <v>0.6470588235294118</v>
      </c>
    </row>
    <row r="899" spans="1:3" ht="14.25">
      <c r="A899" s="159">
        <f>Table11[[#This Row],[UNITID]]</f>
        <v>170790</v>
      </c>
      <c r="B899" s="133" t="str">
        <f>Table11[[#This Row],[Associate Degrees Awarded]]</f>
        <v>Native Hawaiian or Other Pacific Islander total</v>
      </c>
      <c r="C899" s="160">
        <f>Table11[[#This Row],[Growth Rate]]</f>
        <v>0.66666666666666663</v>
      </c>
    </row>
    <row r="900" spans="1:3" ht="14.25">
      <c r="A900" s="159">
        <f>Table11[[#This Row],[UNITID]]</f>
        <v>170790</v>
      </c>
      <c r="B900" s="133" t="str">
        <f>Table11[[#This Row],[Associate Degrees Awarded]]</f>
        <v>U.S. Nonresident total</v>
      </c>
      <c r="C900" s="160">
        <f>Table11[[#This Row],[Growth Rate]]</f>
        <v>1.8</v>
      </c>
    </row>
    <row r="901" spans="1:3" ht="14.25">
      <c r="A901" s="159">
        <f>Table11[[#This Row],[UNITID]]</f>
        <v>170790</v>
      </c>
      <c r="B901" s="133" t="str">
        <f>Table11[[#This Row],[Associate Degrees Awarded]]</f>
        <v>White total</v>
      </c>
      <c r="C901" s="160">
        <f>Table11[[#This Row],[Growth Rate]]</f>
        <v>-0.12398609501738123</v>
      </c>
    </row>
    <row r="902" spans="1:3" ht="14.25">
      <c r="A902" s="159">
        <f>Table11[[#This Row],[UNITID]]</f>
        <v>170790</v>
      </c>
      <c r="B902" s="133" t="str">
        <f>Table11[[#This Row],[Associate Degrees Awarded]]</f>
        <v>Race/ethnicity unknown total</v>
      </c>
      <c r="C902" s="160">
        <f>Table11[[#This Row],[Growth Rate]]</f>
        <v>-0.53968253968253965</v>
      </c>
    </row>
    <row r="903" spans="1:3" ht="14.25">
      <c r="A903" s="159">
        <f>Table11[[#This Row],[UNITID]]</f>
        <v>171304</v>
      </c>
      <c r="B903" s="133" t="str">
        <f>Table11[[#This Row],[Associate Degrees Awarded]]</f>
        <v>Grand total</v>
      </c>
      <c r="C903" s="160">
        <f>Table11[[#This Row],[Growth Rate]]</f>
        <v>1.937984496124031E-3</v>
      </c>
    </row>
    <row r="904" spans="1:3" ht="14.25">
      <c r="A904" s="159">
        <f>Table11[[#This Row],[UNITID]]</f>
        <v>171304</v>
      </c>
      <c r="B904" s="133" t="str">
        <f>Table11[[#This Row],[Associate Degrees Awarded]]</f>
        <v>Ages, under 18</v>
      </c>
      <c r="C904" s="160" t="str">
        <f>Table11[[#This Row],[Growth Rate]]</f>
        <v/>
      </c>
    </row>
    <row r="905" spans="1:3" ht="14.25">
      <c r="A905" s="159">
        <f>Table11[[#This Row],[UNITID]]</f>
        <v>171304</v>
      </c>
      <c r="B905" s="133" t="str">
        <f>Table11[[#This Row],[Associate Degrees Awarded]]</f>
        <v>Ages, 18-24</v>
      </c>
      <c r="C905" s="160">
        <f>Table11[[#This Row],[Growth Rate]]</f>
        <v>2.8490028490028491E-2</v>
      </c>
    </row>
    <row r="906" spans="1:3" ht="14.25">
      <c r="A906" s="159">
        <f>Table11[[#This Row],[UNITID]]</f>
        <v>171304</v>
      </c>
      <c r="B906" s="133" t="str">
        <f>Table11[[#This Row],[Associate Degrees Awarded]]</f>
        <v>Ages, 25-39</v>
      </c>
      <c r="C906" s="160">
        <f>Table11[[#This Row],[Growth Rate]]</f>
        <v>-0.1111111111111111</v>
      </c>
    </row>
    <row r="907" spans="1:3" ht="14.25">
      <c r="A907" s="159">
        <f>Table11[[#This Row],[UNITID]]</f>
        <v>171304</v>
      </c>
      <c r="B907" s="133" t="str">
        <f>Table11[[#This Row],[Associate Degrees Awarded]]</f>
        <v>Ages, 40 and above</v>
      </c>
      <c r="C907" s="160">
        <f>Table11[[#This Row],[Growth Rate]]</f>
        <v>0.16666666666666666</v>
      </c>
    </row>
    <row r="908" spans="1:3" ht="14.25">
      <c r="A908" s="159">
        <f>Table11[[#This Row],[UNITID]]</f>
        <v>171304</v>
      </c>
      <c r="B908" s="133" t="str">
        <f>Table11[[#This Row],[Associate Degrees Awarded]]</f>
        <v>Age unknown</v>
      </c>
      <c r="C908" s="160" t="str">
        <f>Table11[[#This Row],[Growth Rate]]</f>
        <v/>
      </c>
    </row>
    <row r="909" spans="1:3" ht="14.25">
      <c r="A909" s="159">
        <f>Table11[[#This Row],[UNITID]]</f>
        <v>171304</v>
      </c>
      <c r="B909" s="133" t="str">
        <f>Table11[[#This Row],[Associate Degrees Awarded]]</f>
        <v>Grand total men</v>
      </c>
      <c r="C909" s="160">
        <f>Table11[[#This Row],[Growth Rate]]</f>
        <v>-0.10416666666666667</v>
      </c>
    </row>
    <row r="910" spans="1:3" ht="14.25">
      <c r="A910" s="159">
        <f>Table11[[#This Row],[UNITID]]</f>
        <v>171304</v>
      </c>
      <c r="B910" s="133" t="str">
        <f>Table11[[#This Row],[Associate Degrees Awarded]]</f>
        <v>Grand total women</v>
      </c>
      <c r="C910" s="160">
        <f>Table11[[#This Row],[Growth Rate]]</f>
        <v>6.4814814814814811E-2</v>
      </c>
    </row>
    <row r="911" spans="1:3" ht="14.25">
      <c r="A911" s="159">
        <f>Table11[[#This Row],[UNITID]]</f>
        <v>171304</v>
      </c>
      <c r="B911" s="133" t="str">
        <f>Table11[[#This Row],[Associate Degrees Awarded]]</f>
        <v>Two or more races total</v>
      </c>
      <c r="C911" s="160">
        <f>Table11[[#This Row],[Growth Rate]]</f>
        <v>-6.25E-2</v>
      </c>
    </row>
    <row r="912" spans="1:3" ht="14.25">
      <c r="A912" s="159">
        <f>Table11[[#This Row],[UNITID]]</f>
        <v>171304</v>
      </c>
      <c r="B912" s="133" t="str">
        <f>Table11[[#This Row],[Associate Degrees Awarded]]</f>
        <v>American Indian or Alaska Native total</v>
      </c>
      <c r="C912" s="160">
        <f>Table11[[#This Row],[Growth Rate]]</f>
        <v>-0.5</v>
      </c>
    </row>
    <row r="913" spans="1:3" ht="14.25">
      <c r="A913" s="159">
        <f>Table11[[#This Row],[UNITID]]</f>
        <v>171304</v>
      </c>
      <c r="B913" s="133" t="str">
        <f>Table11[[#This Row],[Associate Degrees Awarded]]</f>
        <v>Asian total</v>
      </c>
      <c r="C913" s="160">
        <f>Table11[[#This Row],[Growth Rate]]</f>
        <v>1.5</v>
      </c>
    </row>
    <row r="914" spans="1:3" ht="14.25">
      <c r="A914" s="159">
        <f>Table11[[#This Row],[UNITID]]</f>
        <v>171304</v>
      </c>
      <c r="B914" s="133" t="str">
        <f>Table11[[#This Row],[Associate Degrees Awarded]]</f>
        <v>Black or African American total</v>
      </c>
      <c r="C914" s="160">
        <f>Table11[[#This Row],[Growth Rate]]</f>
        <v>0.35</v>
      </c>
    </row>
    <row r="915" spans="1:3" ht="14.25">
      <c r="A915" s="159">
        <f>Table11[[#This Row],[UNITID]]</f>
        <v>171304</v>
      </c>
      <c r="B915" s="133" t="str">
        <f>Table11[[#This Row],[Associate Degrees Awarded]]</f>
        <v>Hispanic or Latino total</v>
      </c>
      <c r="C915" s="160">
        <f>Table11[[#This Row],[Growth Rate]]</f>
        <v>1.8571428571428572</v>
      </c>
    </row>
    <row r="916" spans="1:3" ht="14.25">
      <c r="A916" s="159">
        <f>Table11[[#This Row],[UNITID]]</f>
        <v>171304</v>
      </c>
      <c r="B916" s="133" t="str">
        <f>Table11[[#This Row],[Associate Degrees Awarded]]</f>
        <v>Native Hawaiian or Other Pacific Islander total</v>
      </c>
      <c r="C916" s="160">
        <f>Table11[[#This Row],[Growth Rate]]</f>
        <v>-1</v>
      </c>
    </row>
    <row r="917" spans="1:3" ht="14.25">
      <c r="A917" s="159">
        <f>Table11[[#This Row],[UNITID]]</f>
        <v>171304</v>
      </c>
      <c r="B917" s="133" t="str">
        <f>Table11[[#This Row],[Associate Degrees Awarded]]</f>
        <v>U.S. Nonresident total</v>
      </c>
      <c r="C917" s="160">
        <f>Table11[[#This Row],[Growth Rate]]</f>
        <v>-0.66666666666666663</v>
      </c>
    </row>
    <row r="918" spans="1:3" ht="14.25">
      <c r="A918" s="159">
        <f>Table11[[#This Row],[UNITID]]</f>
        <v>171304</v>
      </c>
      <c r="B918" s="133" t="str">
        <f>Table11[[#This Row],[Associate Degrees Awarded]]</f>
        <v>White total</v>
      </c>
      <c r="C918" s="160">
        <f>Table11[[#This Row],[Growth Rate]]</f>
        <v>-3.9812646370023422E-2</v>
      </c>
    </row>
    <row r="919" spans="1:3" ht="14.25">
      <c r="A919" s="159">
        <f>Table11[[#This Row],[UNITID]]</f>
        <v>171304</v>
      </c>
      <c r="B919" s="133" t="str">
        <f>Table11[[#This Row],[Associate Degrees Awarded]]</f>
        <v>Race/ethnicity unknown total</v>
      </c>
      <c r="C919" s="160">
        <f>Table11[[#This Row],[Growth Rate]]</f>
        <v>-0.55555555555555558</v>
      </c>
    </row>
    <row r="920" spans="1:3" ht="14.25">
      <c r="A920" s="159">
        <f>Table11[[#This Row],[UNITID]]</f>
        <v>172635</v>
      </c>
      <c r="B920" s="133" t="str">
        <f>Table11[[#This Row],[Associate Degrees Awarded]]</f>
        <v>Grand total</v>
      </c>
      <c r="C920" s="160">
        <f>Table11[[#This Row],[Growth Rate]]</f>
        <v>-1.0021474588403722E-2</v>
      </c>
    </row>
    <row r="921" spans="1:3" ht="14.25">
      <c r="A921" s="159">
        <f>Table11[[#This Row],[UNITID]]</f>
        <v>172635</v>
      </c>
      <c r="B921" s="133" t="str">
        <f>Table11[[#This Row],[Associate Degrees Awarded]]</f>
        <v>Ages, under 18</v>
      </c>
      <c r="C921" s="160">
        <f>Table11[[#This Row],[Growth Rate]]</f>
        <v>2</v>
      </c>
    </row>
    <row r="922" spans="1:3" ht="14.25">
      <c r="A922" s="159">
        <f>Table11[[#This Row],[UNITID]]</f>
        <v>172635</v>
      </c>
      <c r="B922" s="133" t="str">
        <f>Table11[[#This Row],[Associate Degrees Awarded]]</f>
        <v>Ages, 18-24</v>
      </c>
      <c r="C922" s="160">
        <f>Table11[[#This Row],[Growth Rate]]</f>
        <v>9.7035040431266845E-2</v>
      </c>
    </row>
    <row r="923" spans="1:3" ht="14.25">
      <c r="A923" s="159">
        <f>Table11[[#This Row],[UNITID]]</f>
        <v>172635</v>
      </c>
      <c r="B923" s="133" t="str">
        <f>Table11[[#This Row],[Associate Degrees Awarded]]</f>
        <v>Ages, 25-39</v>
      </c>
      <c r="C923" s="160">
        <f>Table11[[#This Row],[Growth Rate]]</f>
        <v>-5.844155844155844E-2</v>
      </c>
    </row>
    <row r="924" spans="1:3" ht="14.25">
      <c r="A924" s="159">
        <f>Table11[[#This Row],[UNITID]]</f>
        <v>172635</v>
      </c>
      <c r="B924" s="133" t="str">
        <f>Table11[[#This Row],[Associate Degrees Awarded]]</f>
        <v>Ages, 40 and above</v>
      </c>
      <c r="C924" s="160">
        <f>Table11[[#This Row],[Growth Rate]]</f>
        <v>-3.9119804400977995E-2</v>
      </c>
    </row>
    <row r="925" spans="1:3" ht="14.25">
      <c r="A925" s="159">
        <f>Table11[[#This Row],[UNITID]]</f>
        <v>172635</v>
      </c>
      <c r="B925" s="133" t="str">
        <f>Table11[[#This Row],[Associate Degrees Awarded]]</f>
        <v>Age unknown</v>
      </c>
      <c r="C925" s="160" t="str">
        <f>Table11[[#This Row],[Growth Rate]]</f>
        <v/>
      </c>
    </row>
    <row r="926" spans="1:3" ht="14.25">
      <c r="A926" s="159">
        <f>Table11[[#This Row],[UNITID]]</f>
        <v>172635</v>
      </c>
      <c r="B926" s="133" t="str">
        <f>Table11[[#This Row],[Associate Degrees Awarded]]</f>
        <v>Grand total men</v>
      </c>
      <c r="C926" s="160">
        <f>Table11[[#This Row],[Growth Rate]]</f>
        <v>4.9627791563275434E-3</v>
      </c>
    </row>
    <row r="927" spans="1:3" ht="14.25">
      <c r="A927" s="159">
        <f>Table11[[#This Row],[UNITID]]</f>
        <v>172635</v>
      </c>
      <c r="B927" s="133" t="str">
        <f>Table11[[#This Row],[Associate Degrees Awarded]]</f>
        <v>Grand total women</v>
      </c>
      <c r="C927" s="160">
        <f>Table11[[#This Row],[Growth Rate]]</f>
        <v>-1.6096579476861168E-2</v>
      </c>
    </row>
    <row r="928" spans="1:3" ht="14.25">
      <c r="A928" s="159">
        <f>Table11[[#This Row],[UNITID]]</f>
        <v>172635</v>
      </c>
      <c r="B928" s="133" t="str">
        <f>Table11[[#This Row],[Associate Degrees Awarded]]</f>
        <v>Two or more races total</v>
      </c>
      <c r="C928" s="160">
        <f>Table11[[#This Row],[Growth Rate]]</f>
        <v>3.0769230769230771E-2</v>
      </c>
    </row>
    <row r="929" spans="1:3" ht="14.25">
      <c r="A929" s="159">
        <f>Table11[[#This Row],[UNITID]]</f>
        <v>172635</v>
      </c>
      <c r="B929" s="133" t="str">
        <f>Table11[[#This Row],[Associate Degrees Awarded]]</f>
        <v>American Indian or Alaska Native total</v>
      </c>
      <c r="C929" s="160">
        <f>Table11[[#This Row],[Growth Rate]]</f>
        <v>0</v>
      </c>
    </row>
    <row r="930" spans="1:3" ht="14.25">
      <c r="A930" s="159">
        <f>Table11[[#This Row],[UNITID]]</f>
        <v>172635</v>
      </c>
      <c r="B930" s="133" t="str">
        <f>Table11[[#This Row],[Associate Degrees Awarded]]</f>
        <v>Asian total</v>
      </c>
      <c r="C930" s="160">
        <f>Table11[[#This Row],[Growth Rate]]</f>
        <v>0.84615384615384615</v>
      </c>
    </row>
    <row r="931" spans="1:3" ht="14.25">
      <c r="A931" s="159">
        <f>Table11[[#This Row],[UNITID]]</f>
        <v>172635</v>
      </c>
      <c r="B931" s="133" t="str">
        <f>Table11[[#This Row],[Associate Degrees Awarded]]</f>
        <v>Black or African American total</v>
      </c>
      <c r="C931" s="160">
        <f>Table11[[#This Row],[Growth Rate]]</f>
        <v>-8.5452695829094608E-2</v>
      </c>
    </row>
    <row r="932" spans="1:3" ht="14.25">
      <c r="A932" s="159">
        <f>Table11[[#This Row],[UNITID]]</f>
        <v>172635</v>
      </c>
      <c r="B932" s="133" t="str">
        <f>Table11[[#This Row],[Associate Degrees Awarded]]</f>
        <v>Hispanic or Latino total</v>
      </c>
      <c r="C932" s="160">
        <f>Table11[[#This Row],[Growth Rate]]</f>
        <v>0.28000000000000003</v>
      </c>
    </row>
    <row r="933" spans="1:3" ht="14.25">
      <c r="A933" s="159">
        <f>Table11[[#This Row],[UNITID]]</f>
        <v>172635</v>
      </c>
      <c r="B933" s="133" t="str">
        <f>Table11[[#This Row],[Associate Degrees Awarded]]</f>
        <v>Native Hawaiian or Other Pacific Islander total</v>
      </c>
      <c r="C933" s="160" t="str">
        <f>Table11[[#This Row],[Growth Rate]]</f>
        <v/>
      </c>
    </row>
    <row r="934" spans="1:3" ht="14.25">
      <c r="A934" s="159">
        <f>Table11[[#This Row],[UNITID]]</f>
        <v>172635</v>
      </c>
      <c r="B934" s="133" t="str">
        <f>Table11[[#This Row],[Associate Degrees Awarded]]</f>
        <v>U.S. Nonresident total</v>
      </c>
      <c r="C934" s="160">
        <f>Table11[[#This Row],[Growth Rate]]</f>
        <v>-0.1111111111111111</v>
      </c>
    </row>
    <row r="935" spans="1:3" ht="14.25">
      <c r="A935" s="159">
        <f>Table11[[#This Row],[UNITID]]</f>
        <v>172635</v>
      </c>
      <c r="B935" s="133" t="str">
        <f>Table11[[#This Row],[Associate Degrees Awarded]]</f>
        <v>White total</v>
      </c>
      <c r="C935" s="160">
        <f>Table11[[#This Row],[Growth Rate]]</f>
        <v>0.13011152416356878</v>
      </c>
    </row>
    <row r="936" spans="1:3" ht="14.25">
      <c r="A936" s="159">
        <f>Table11[[#This Row],[UNITID]]</f>
        <v>172635</v>
      </c>
      <c r="B936" s="133" t="str">
        <f>Table11[[#This Row],[Associate Degrees Awarded]]</f>
        <v>Race/ethnicity unknown total</v>
      </c>
      <c r="C936" s="160">
        <f>Table11[[#This Row],[Growth Rate]]</f>
        <v>1.3333333333333333</v>
      </c>
    </row>
    <row r="937" spans="1:3" ht="14.25">
      <c r="A937" s="159">
        <f>Table11[[#This Row],[UNITID]]</f>
        <v>173911</v>
      </c>
      <c r="B937" s="133" t="str">
        <f>Table11[[#This Row],[Associate Degrees Awarded]]</f>
        <v>Grand total</v>
      </c>
      <c r="C937" s="160">
        <f>Table11[[#This Row],[Growth Rate]]</f>
        <v>-0.16129032258064516</v>
      </c>
    </row>
    <row r="938" spans="1:3" ht="14.25">
      <c r="A938" s="159">
        <f>Table11[[#This Row],[UNITID]]</f>
        <v>173911</v>
      </c>
      <c r="B938" s="133" t="str">
        <f>Table11[[#This Row],[Associate Degrees Awarded]]</f>
        <v>Ages, under 18</v>
      </c>
      <c r="C938" s="160">
        <f>Table11[[#This Row],[Growth Rate]]</f>
        <v>1</v>
      </c>
    </row>
    <row r="939" spans="1:3" ht="14.25">
      <c r="A939" s="159">
        <f>Table11[[#This Row],[UNITID]]</f>
        <v>173911</v>
      </c>
      <c r="B939" s="133" t="str">
        <f>Table11[[#This Row],[Associate Degrees Awarded]]</f>
        <v>Ages, 18-24</v>
      </c>
      <c r="C939" s="160">
        <f>Table11[[#This Row],[Growth Rate]]</f>
        <v>-7.3929961089494164E-2</v>
      </c>
    </row>
    <row r="940" spans="1:3" ht="14.25">
      <c r="A940" s="159">
        <f>Table11[[#This Row],[UNITID]]</f>
        <v>173911</v>
      </c>
      <c r="B940" s="133" t="str">
        <f>Table11[[#This Row],[Associate Degrees Awarded]]</f>
        <v>Ages, 25-39</v>
      </c>
      <c r="C940" s="160">
        <f>Table11[[#This Row],[Growth Rate]]</f>
        <v>-0.26056338028169013</v>
      </c>
    </row>
    <row r="941" spans="1:3" ht="14.25">
      <c r="A941" s="159">
        <f>Table11[[#This Row],[UNITID]]</f>
        <v>173911</v>
      </c>
      <c r="B941" s="133" t="str">
        <f>Table11[[#This Row],[Associate Degrees Awarded]]</f>
        <v>Ages, 40 and above</v>
      </c>
      <c r="C941" s="160">
        <f>Table11[[#This Row],[Growth Rate]]</f>
        <v>-0.44117647058823528</v>
      </c>
    </row>
    <row r="942" spans="1:3" ht="14.25">
      <c r="A942" s="159">
        <f>Table11[[#This Row],[UNITID]]</f>
        <v>173911</v>
      </c>
      <c r="B942" s="133" t="str">
        <f>Table11[[#This Row],[Associate Degrees Awarded]]</f>
        <v>Age unknown</v>
      </c>
      <c r="C942" s="160" t="str">
        <f>Table11[[#This Row],[Growth Rate]]</f>
        <v/>
      </c>
    </row>
    <row r="943" spans="1:3" ht="14.25">
      <c r="A943" s="159">
        <f>Table11[[#This Row],[UNITID]]</f>
        <v>173911</v>
      </c>
      <c r="B943" s="133" t="str">
        <f>Table11[[#This Row],[Associate Degrees Awarded]]</f>
        <v>Grand total men</v>
      </c>
      <c r="C943" s="160">
        <f>Table11[[#This Row],[Growth Rate]]</f>
        <v>-0.29901960784313725</v>
      </c>
    </row>
    <row r="944" spans="1:3" ht="14.25">
      <c r="A944" s="159">
        <f>Table11[[#This Row],[UNITID]]</f>
        <v>173911</v>
      </c>
      <c r="B944" s="133" t="str">
        <f>Table11[[#This Row],[Associate Degrees Awarded]]</f>
        <v>Grand total women</v>
      </c>
      <c r="C944" s="160">
        <f>Table11[[#This Row],[Growth Rate]]</f>
        <v>-3.9130434782608699E-2</v>
      </c>
    </row>
    <row r="945" spans="1:3" ht="14.25">
      <c r="A945" s="159">
        <f>Table11[[#This Row],[UNITID]]</f>
        <v>173911</v>
      </c>
      <c r="B945" s="133" t="str">
        <f>Table11[[#This Row],[Associate Degrees Awarded]]</f>
        <v>Two or more races total</v>
      </c>
      <c r="C945" s="160">
        <f>Table11[[#This Row],[Growth Rate]]</f>
        <v>-0.18181818181818182</v>
      </c>
    </row>
    <row r="946" spans="1:3" ht="14.25">
      <c r="A946" s="159">
        <f>Table11[[#This Row],[UNITID]]</f>
        <v>173911</v>
      </c>
      <c r="B946" s="133" t="str">
        <f>Table11[[#This Row],[Associate Degrees Awarded]]</f>
        <v>American Indian or Alaska Native total</v>
      </c>
      <c r="C946" s="160">
        <f>Table11[[#This Row],[Growth Rate]]</f>
        <v>-1</v>
      </c>
    </row>
    <row r="947" spans="1:3" ht="14.25">
      <c r="A947" s="159">
        <f>Table11[[#This Row],[UNITID]]</f>
        <v>173911</v>
      </c>
      <c r="B947" s="133" t="str">
        <f>Table11[[#This Row],[Associate Degrees Awarded]]</f>
        <v>Asian total</v>
      </c>
      <c r="C947" s="160">
        <f>Table11[[#This Row],[Growth Rate]]</f>
        <v>-0.66666666666666663</v>
      </c>
    </row>
    <row r="948" spans="1:3" ht="14.25">
      <c r="A948" s="159">
        <f>Table11[[#This Row],[UNITID]]</f>
        <v>173911</v>
      </c>
      <c r="B948" s="133" t="str">
        <f>Table11[[#This Row],[Associate Degrees Awarded]]</f>
        <v>Black or African American total</v>
      </c>
      <c r="C948" s="160">
        <f>Table11[[#This Row],[Growth Rate]]</f>
        <v>-0.4</v>
      </c>
    </row>
    <row r="949" spans="1:3" ht="14.25">
      <c r="A949" s="159">
        <f>Table11[[#This Row],[UNITID]]</f>
        <v>173911</v>
      </c>
      <c r="B949" s="133" t="str">
        <f>Table11[[#This Row],[Associate Degrees Awarded]]</f>
        <v>Hispanic or Latino total</v>
      </c>
      <c r="C949" s="160">
        <f>Table11[[#This Row],[Growth Rate]]</f>
        <v>8.5714285714285715E-2</v>
      </c>
    </row>
    <row r="950" spans="1:3" ht="14.25">
      <c r="A950" s="159">
        <f>Table11[[#This Row],[UNITID]]</f>
        <v>173911</v>
      </c>
      <c r="B950" s="133" t="str">
        <f>Table11[[#This Row],[Associate Degrees Awarded]]</f>
        <v>Native Hawaiian or Other Pacific Islander total</v>
      </c>
      <c r="C950" s="160">
        <f>Table11[[#This Row],[Growth Rate]]</f>
        <v>-1</v>
      </c>
    </row>
    <row r="951" spans="1:3" ht="14.25">
      <c r="A951" s="159">
        <f>Table11[[#This Row],[UNITID]]</f>
        <v>173911</v>
      </c>
      <c r="B951" s="133" t="str">
        <f>Table11[[#This Row],[Associate Degrees Awarded]]</f>
        <v>U.S. Nonresident total</v>
      </c>
      <c r="C951" s="160">
        <f>Table11[[#This Row],[Growth Rate]]</f>
        <v>4</v>
      </c>
    </row>
    <row r="952" spans="1:3" ht="14.25">
      <c r="A952" s="159">
        <f>Table11[[#This Row],[UNITID]]</f>
        <v>173911</v>
      </c>
      <c r="B952" s="133" t="str">
        <f>Table11[[#This Row],[Associate Degrees Awarded]]</f>
        <v>White total</v>
      </c>
      <c r="C952" s="160">
        <f>Table11[[#This Row],[Growth Rate]]</f>
        <v>-0.17699115044247787</v>
      </c>
    </row>
    <row r="953" spans="1:3" ht="14.25">
      <c r="A953" s="159">
        <f>Table11[[#This Row],[UNITID]]</f>
        <v>173911</v>
      </c>
      <c r="B953" s="133" t="str">
        <f>Table11[[#This Row],[Associate Degrees Awarded]]</f>
        <v>Race/ethnicity unknown total</v>
      </c>
      <c r="C953" s="160">
        <f>Table11[[#This Row],[Growth Rate]]</f>
        <v>-0.66666666666666663</v>
      </c>
    </row>
    <row r="954" spans="1:3" ht="14.25">
      <c r="A954" s="159">
        <f>Table11[[#This Row],[UNITID]]</f>
        <v>175315</v>
      </c>
      <c r="B954" s="133" t="str">
        <f>Table11[[#This Row],[Associate Degrees Awarded]]</f>
        <v>Grand total</v>
      </c>
      <c r="C954" s="160">
        <f>Table11[[#This Row],[Growth Rate]]</f>
        <v>-0.20065789473684212</v>
      </c>
    </row>
    <row r="955" spans="1:3" ht="14.25">
      <c r="A955" s="159">
        <f>Table11[[#This Row],[UNITID]]</f>
        <v>175315</v>
      </c>
      <c r="B955" s="133" t="str">
        <f>Table11[[#This Row],[Associate Degrees Awarded]]</f>
        <v>Ages, under 18</v>
      </c>
      <c r="C955" s="160">
        <f>Table11[[#This Row],[Growth Rate]]</f>
        <v>1</v>
      </c>
    </row>
    <row r="956" spans="1:3" ht="14.25">
      <c r="A956" s="159">
        <f>Table11[[#This Row],[UNITID]]</f>
        <v>175315</v>
      </c>
      <c r="B956" s="133" t="str">
        <f>Table11[[#This Row],[Associate Degrees Awarded]]</f>
        <v>Ages, 18-24</v>
      </c>
      <c r="C956" s="160">
        <f>Table11[[#This Row],[Growth Rate]]</f>
        <v>-0.10865874363327674</v>
      </c>
    </row>
    <row r="957" spans="1:3" ht="14.25">
      <c r="A957" s="159">
        <f>Table11[[#This Row],[UNITID]]</f>
        <v>175315</v>
      </c>
      <c r="B957" s="133" t="str">
        <f>Table11[[#This Row],[Associate Degrees Awarded]]</f>
        <v>Ages, 25-39</v>
      </c>
      <c r="C957" s="160">
        <f>Table11[[#This Row],[Growth Rate]]</f>
        <v>-0.28875968992248063</v>
      </c>
    </row>
    <row r="958" spans="1:3" ht="14.25">
      <c r="A958" s="159">
        <f>Table11[[#This Row],[UNITID]]</f>
        <v>175315</v>
      </c>
      <c r="B958" s="133" t="str">
        <f>Table11[[#This Row],[Associate Degrees Awarded]]</f>
        <v>Ages, 40 and above</v>
      </c>
      <c r="C958" s="160">
        <f>Table11[[#This Row],[Growth Rate]]</f>
        <v>-0.33962264150943394</v>
      </c>
    </row>
    <row r="959" spans="1:3" ht="14.25">
      <c r="A959" s="159">
        <f>Table11[[#This Row],[UNITID]]</f>
        <v>175315</v>
      </c>
      <c r="B959" s="133" t="str">
        <f>Table11[[#This Row],[Associate Degrees Awarded]]</f>
        <v>Age unknown</v>
      </c>
      <c r="C959" s="160" t="str">
        <f>Table11[[#This Row],[Growth Rate]]</f>
        <v/>
      </c>
    </row>
    <row r="960" spans="1:3" ht="14.25">
      <c r="A960" s="159">
        <f>Table11[[#This Row],[UNITID]]</f>
        <v>175315</v>
      </c>
      <c r="B960" s="133" t="str">
        <f>Table11[[#This Row],[Associate Degrees Awarded]]</f>
        <v>Grand total men</v>
      </c>
      <c r="C960" s="160">
        <f>Table11[[#This Row],[Growth Rate]]</f>
        <v>-0.26284584980237152</v>
      </c>
    </row>
    <row r="961" spans="1:3" ht="14.25">
      <c r="A961" s="159">
        <f>Table11[[#This Row],[UNITID]]</f>
        <v>175315</v>
      </c>
      <c r="B961" s="133" t="str">
        <f>Table11[[#This Row],[Associate Degrees Awarded]]</f>
        <v>Grand total women</v>
      </c>
      <c r="C961" s="160">
        <f>Table11[[#This Row],[Growth Rate]]</f>
        <v>-0.1563380281690141</v>
      </c>
    </row>
    <row r="962" spans="1:3" ht="14.25">
      <c r="A962" s="159">
        <f>Table11[[#This Row],[UNITID]]</f>
        <v>175315</v>
      </c>
      <c r="B962" s="133" t="str">
        <f>Table11[[#This Row],[Associate Degrees Awarded]]</f>
        <v>Two or more races total</v>
      </c>
      <c r="C962" s="160">
        <f>Table11[[#This Row],[Growth Rate]]</f>
        <v>-0.28813559322033899</v>
      </c>
    </row>
    <row r="963" spans="1:3" ht="14.25">
      <c r="A963" s="159">
        <f>Table11[[#This Row],[UNITID]]</f>
        <v>175315</v>
      </c>
      <c r="B963" s="133" t="str">
        <f>Table11[[#This Row],[Associate Degrees Awarded]]</f>
        <v>American Indian or Alaska Native total</v>
      </c>
      <c r="C963" s="160">
        <f>Table11[[#This Row],[Growth Rate]]</f>
        <v>-0.75</v>
      </c>
    </row>
    <row r="964" spans="1:3" ht="14.25">
      <c r="A964" s="159">
        <f>Table11[[#This Row],[UNITID]]</f>
        <v>175315</v>
      </c>
      <c r="B964" s="133" t="str">
        <f>Table11[[#This Row],[Associate Degrees Awarded]]</f>
        <v>Asian total</v>
      </c>
      <c r="C964" s="160">
        <f>Table11[[#This Row],[Growth Rate]]</f>
        <v>-0.13942307692307693</v>
      </c>
    </row>
    <row r="965" spans="1:3" ht="14.25">
      <c r="A965" s="159">
        <f>Table11[[#This Row],[UNITID]]</f>
        <v>175315</v>
      </c>
      <c r="B965" s="133" t="str">
        <f>Table11[[#This Row],[Associate Degrees Awarded]]</f>
        <v>Black or African American total</v>
      </c>
      <c r="C965" s="160">
        <f>Table11[[#This Row],[Growth Rate]]</f>
        <v>-0.27368421052631581</v>
      </c>
    </row>
    <row r="966" spans="1:3" ht="14.25">
      <c r="A966" s="159">
        <f>Table11[[#This Row],[UNITID]]</f>
        <v>175315</v>
      </c>
      <c r="B966" s="133" t="str">
        <f>Table11[[#This Row],[Associate Degrees Awarded]]</f>
        <v>Hispanic or Latino total</v>
      </c>
      <c r="C966" s="160">
        <f>Table11[[#This Row],[Growth Rate]]</f>
        <v>-0.12222222222222222</v>
      </c>
    </row>
    <row r="967" spans="1:3" ht="14.25">
      <c r="A967" s="159">
        <f>Table11[[#This Row],[UNITID]]</f>
        <v>175315</v>
      </c>
      <c r="B967" s="133" t="str">
        <f>Table11[[#This Row],[Associate Degrees Awarded]]</f>
        <v>Native Hawaiian or Other Pacific Islander total</v>
      </c>
      <c r="C967" s="160" t="str">
        <f>Table11[[#This Row],[Growth Rate]]</f>
        <v/>
      </c>
    </row>
    <row r="968" spans="1:3" ht="14.25">
      <c r="A968" s="159">
        <f>Table11[[#This Row],[UNITID]]</f>
        <v>175315</v>
      </c>
      <c r="B968" s="133" t="str">
        <f>Table11[[#This Row],[Associate Degrees Awarded]]</f>
        <v>U.S. Nonresident total</v>
      </c>
      <c r="C968" s="160">
        <f>Table11[[#This Row],[Growth Rate]]</f>
        <v>-4.5454545454545456E-2</v>
      </c>
    </row>
    <row r="969" spans="1:3" ht="14.25">
      <c r="A969" s="159">
        <f>Table11[[#This Row],[UNITID]]</f>
        <v>175315</v>
      </c>
      <c r="B969" s="133" t="str">
        <f>Table11[[#This Row],[Associate Degrees Awarded]]</f>
        <v>White total</v>
      </c>
      <c r="C969" s="160">
        <f>Table11[[#This Row],[Growth Rate]]</f>
        <v>-0.21536351165980797</v>
      </c>
    </row>
    <row r="970" spans="1:3" ht="14.25">
      <c r="A970" s="159">
        <f>Table11[[#This Row],[UNITID]]</f>
        <v>175315</v>
      </c>
      <c r="B970" s="133" t="str">
        <f>Table11[[#This Row],[Associate Degrees Awarded]]</f>
        <v>Race/ethnicity unknown total</v>
      </c>
      <c r="C970" s="160">
        <f>Table11[[#This Row],[Growth Rate]]</f>
        <v>-0.1111111111111111</v>
      </c>
    </row>
    <row r="971" spans="1:3" ht="14.25">
      <c r="A971" s="159">
        <f>Table11[[#This Row],[UNITID]]</f>
        <v>175519</v>
      </c>
      <c r="B971" s="133" t="str">
        <f>Table11[[#This Row],[Associate Degrees Awarded]]</f>
        <v>Grand total</v>
      </c>
      <c r="C971" s="160">
        <f>Table11[[#This Row],[Growth Rate]]</f>
        <v>-8.7412587412587409E-2</v>
      </c>
    </row>
    <row r="972" spans="1:3" ht="14.25">
      <c r="A972" s="159">
        <f>Table11[[#This Row],[UNITID]]</f>
        <v>175519</v>
      </c>
      <c r="B972" s="133" t="str">
        <f>Table11[[#This Row],[Associate Degrees Awarded]]</f>
        <v>Ages, under 18</v>
      </c>
      <c r="C972" s="160" t="str">
        <f>Table11[[#This Row],[Growth Rate]]</f>
        <v/>
      </c>
    </row>
    <row r="973" spans="1:3" ht="14.25">
      <c r="A973" s="159">
        <f>Table11[[#This Row],[UNITID]]</f>
        <v>175519</v>
      </c>
      <c r="B973" s="133" t="str">
        <f>Table11[[#This Row],[Associate Degrees Awarded]]</f>
        <v>Ages, 18-24</v>
      </c>
      <c r="C973" s="160">
        <f>Table11[[#This Row],[Growth Rate]]</f>
        <v>-0.125</v>
      </c>
    </row>
    <row r="974" spans="1:3" ht="14.25">
      <c r="A974" s="159">
        <f>Table11[[#This Row],[UNITID]]</f>
        <v>175519</v>
      </c>
      <c r="B974" s="133" t="str">
        <f>Table11[[#This Row],[Associate Degrees Awarded]]</f>
        <v>Ages, 25-39</v>
      </c>
      <c r="C974" s="160">
        <f>Table11[[#This Row],[Growth Rate]]</f>
        <v>-4.4776119402985072E-2</v>
      </c>
    </row>
    <row r="975" spans="1:3" ht="14.25">
      <c r="A975" s="159">
        <f>Table11[[#This Row],[UNITID]]</f>
        <v>175519</v>
      </c>
      <c r="B975" s="133" t="str">
        <f>Table11[[#This Row],[Associate Degrees Awarded]]</f>
        <v>Ages, 40 and above</v>
      </c>
      <c r="C975" s="160">
        <f>Table11[[#This Row],[Growth Rate]]</f>
        <v>0.15789473684210525</v>
      </c>
    </row>
    <row r="976" spans="1:3" ht="14.25">
      <c r="A976" s="159">
        <f>Table11[[#This Row],[UNITID]]</f>
        <v>175519</v>
      </c>
      <c r="B976" s="133" t="str">
        <f>Table11[[#This Row],[Associate Degrees Awarded]]</f>
        <v>Age unknown</v>
      </c>
      <c r="C976" s="160" t="str">
        <f>Table11[[#This Row],[Growth Rate]]</f>
        <v/>
      </c>
    </row>
    <row r="977" spans="1:3" ht="14.25">
      <c r="A977" s="159">
        <f>Table11[[#This Row],[UNITID]]</f>
        <v>175519</v>
      </c>
      <c r="B977" s="133" t="str">
        <f>Table11[[#This Row],[Associate Degrees Awarded]]</f>
        <v>Grand total men</v>
      </c>
      <c r="C977" s="160">
        <f>Table11[[#This Row],[Growth Rate]]</f>
        <v>-0.11235955056179775</v>
      </c>
    </row>
    <row r="978" spans="1:3" ht="14.25">
      <c r="A978" s="159">
        <f>Table11[[#This Row],[UNITID]]</f>
        <v>175519</v>
      </c>
      <c r="B978" s="133" t="str">
        <f>Table11[[#This Row],[Associate Degrees Awarded]]</f>
        <v>Grand total women</v>
      </c>
      <c r="C978" s="160">
        <f>Table11[[#This Row],[Growth Rate]]</f>
        <v>-7.6142131979695438E-2</v>
      </c>
    </row>
    <row r="979" spans="1:3" ht="14.25">
      <c r="A979" s="159">
        <f>Table11[[#This Row],[UNITID]]</f>
        <v>175519</v>
      </c>
      <c r="B979" s="133" t="str">
        <f>Table11[[#This Row],[Associate Degrees Awarded]]</f>
        <v>Two or more races total</v>
      </c>
      <c r="C979" s="160">
        <f>Table11[[#This Row],[Growth Rate]]</f>
        <v>0</v>
      </c>
    </row>
    <row r="980" spans="1:3" ht="14.25">
      <c r="A980" s="159">
        <f>Table11[[#This Row],[UNITID]]</f>
        <v>175519</v>
      </c>
      <c r="B980" s="133" t="str">
        <f>Table11[[#This Row],[Associate Degrees Awarded]]</f>
        <v>American Indian or Alaska Native total</v>
      </c>
      <c r="C980" s="160" t="str">
        <f>Table11[[#This Row],[Growth Rate]]</f>
        <v/>
      </c>
    </row>
    <row r="981" spans="1:3" ht="14.25">
      <c r="A981" s="159">
        <f>Table11[[#This Row],[UNITID]]</f>
        <v>175519</v>
      </c>
      <c r="B981" s="133" t="str">
        <f>Table11[[#This Row],[Associate Degrees Awarded]]</f>
        <v>Asian total</v>
      </c>
      <c r="C981" s="160" t="str">
        <f>Table11[[#This Row],[Growth Rate]]</f>
        <v/>
      </c>
    </row>
    <row r="982" spans="1:3" ht="14.25">
      <c r="A982" s="159">
        <f>Table11[[#This Row],[UNITID]]</f>
        <v>175519</v>
      </c>
      <c r="B982" s="133" t="str">
        <f>Table11[[#This Row],[Associate Degrees Awarded]]</f>
        <v>Black or African American total</v>
      </c>
      <c r="C982" s="160">
        <f>Table11[[#This Row],[Growth Rate]]</f>
        <v>-3.1128404669260701E-2</v>
      </c>
    </row>
    <row r="983" spans="1:3" ht="14.25">
      <c r="A983" s="159">
        <f>Table11[[#This Row],[UNITID]]</f>
        <v>175519</v>
      </c>
      <c r="B983" s="133" t="str">
        <f>Table11[[#This Row],[Associate Degrees Awarded]]</f>
        <v>Hispanic or Latino total</v>
      </c>
      <c r="C983" s="160">
        <f>Table11[[#This Row],[Growth Rate]]</f>
        <v>-1</v>
      </c>
    </row>
    <row r="984" spans="1:3" ht="14.25">
      <c r="A984" s="159">
        <f>Table11[[#This Row],[UNITID]]</f>
        <v>175519</v>
      </c>
      <c r="B984" s="133" t="str">
        <f>Table11[[#This Row],[Associate Degrees Awarded]]</f>
        <v>Native Hawaiian or Other Pacific Islander total</v>
      </c>
      <c r="C984" s="160">
        <f>Table11[[#This Row],[Growth Rate]]</f>
        <v>-1</v>
      </c>
    </row>
    <row r="985" spans="1:3" ht="14.25">
      <c r="A985" s="159">
        <f>Table11[[#This Row],[UNITID]]</f>
        <v>175519</v>
      </c>
      <c r="B985" s="133" t="str">
        <f>Table11[[#This Row],[Associate Degrees Awarded]]</f>
        <v>U.S. Nonresident total</v>
      </c>
      <c r="C985" s="160">
        <f>Table11[[#This Row],[Growth Rate]]</f>
        <v>-1</v>
      </c>
    </row>
    <row r="986" spans="1:3" ht="14.25">
      <c r="A986" s="159">
        <f>Table11[[#This Row],[UNITID]]</f>
        <v>175519</v>
      </c>
      <c r="B986" s="133" t="str">
        <f>Table11[[#This Row],[Associate Degrees Awarded]]</f>
        <v>White total</v>
      </c>
      <c r="C986" s="160">
        <f>Table11[[#This Row],[Growth Rate]]</f>
        <v>-0.60869565217391308</v>
      </c>
    </row>
    <row r="987" spans="1:3" ht="14.25">
      <c r="A987" s="159">
        <f>Table11[[#This Row],[UNITID]]</f>
        <v>175519</v>
      </c>
      <c r="B987" s="133" t="str">
        <f>Table11[[#This Row],[Associate Degrees Awarded]]</f>
        <v>Race/ethnicity unknown total</v>
      </c>
      <c r="C987" s="160">
        <f>Table11[[#This Row],[Growth Rate]]</f>
        <v>-1</v>
      </c>
    </row>
    <row r="988" spans="1:3" ht="14.25">
      <c r="A988" s="159">
        <f>Table11[[#This Row],[UNITID]]</f>
        <v>175652</v>
      </c>
      <c r="B988" s="133" t="str">
        <f>Table11[[#This Row],[Associate Degrees Awarded]]</f>
        <v>Grand total</v>
      </c>
      <c r="C988" s="160">
        <f>Table11[[#This Row],[Growth Rate]]</f>
        <v>-0.10838709677419354</v>
      </c>
    </row>
    <row r="989" spans="1:3" ht="14.25">
      <c r="A989" s="159">
        <f>Table11[[#This Row],[UNITID]]</f>
        <v>175652</v>
      </c>
      <c r="B989" s="133" t="str">
        <f>Table11[[#This Row],[Associate Degrees Awarded]]</f>
        <v>Ages, under 18</v>
      </c>
      <c r="C989" s="160" t="str">
        <f>Table11[[#This Row],[Growth Rate]]</f>
        <v/>
      </c>
    </row>
    <row r="990" spans="1:3" ht="14.25">
      <c r="A990" s="159">
        <f>Table11[[#This Row],[UNITID]]</f>
        <v>175652</v>
      </c>
      <c r="B990" s="133" t="str">
        <f>Table11[[#This Row],[Associate Degrees Awarded]]</f>
        <v>Ages, 18-24</v>
      </c>
      <c r="C990" s="160">
        <f>Table11[[#This Row],[Growth Rate]]</f>
        <v>-0.1174496644295302</v>
      </c>
    </row>
    <row r="991" spans="1:3" ht="14.25">
      <c r="A991" s="159">
        <f>Table11[[#This Row],[UNITID]]</f>
        <v>175652</v>
      </c>
      <c r="B991" s="133" t="str">
        <f>Table11[[#This Row],[Associate Degrees Awarded]]</f>
        <v>Ages, 25-39</v>
      </c>
      <c r="C991" s="160">
        <f>Table11[[#This Row],[Growth Rate]]</f>
        <v>-0.1223021582733813</v>
      </c>
    </row>
    <row r="992" spans="1:3" ht="14.25">
      <c r="A992" s="159">
        <f>Table11[[#This Row],[UNITID]]</f>
        <v>175652</v>
      </c>
      <c r="B992" s="133" t="str">
        <f>Table11[[#This Row],[Associate Degrees Awarded]]</f>
        <v>Ages, 40 and above</v>
      </c>
      <c r="C992" s="160">
        <f>Table11[[#This Row],[Growth Rate]]</f>
        <v>-0.3</v>
      </c>
    </row>
    <row r="993" spans="1:3" ht="14.25">
      <c r="A993" s="159">
        <f>Table11[[#This Row],[UNITID]]</f>
        <v>175652</v>
      </c>
      <c r="B993" s="133" t="str">
        <f>Table11[[#This Row],[Associate Degrees Awarded]]</f>
        <v>Age unknown</v>
      </c>
      <c r="C993" s="160" t="str">
        <f>Table11[[#This Row],[Growth Rate]]</f>
        <v/>
      </c>
    </row>
    <row r="994" spans="1:3" ht="14.25">
      <c r="A994" s="159">
        <f>Table11[[#This Row],[UNITID]]</f>
        <v>175652</v>
      </c>
      <c r="B994" s="133" t="str">
        <f>Table11[[#This Row],[Associate Degrees Awarded]]</f>
        <v>Grand total men</v>
      </c>
      <c r="C994" s="160">
        <f>Table11[[#This Row],[Growth Rate]]</f>
        <v>-0.10334346504559271</v>
      </c>
    </row>
    <row r="995" spans="1:3" ht="14.25">
      <c r="A995" s="159">
        <f>Table11[[#This Row],[UNITID]]</f>
        <v>175652</v>
      </c>
      <c r="B995" s="133" t="str">
        <f>Table11[[#This Row],[Associate Degrees Awarded]]</f>
        <v>Grand total women</v>
      </c>
      <c r="C995" s="160">
        <f>Table11[[#This Row],[Growth Rate]]</f>
        <v>-0.11210762331838565</v>
      </c>
    </row>
    <row r="996" spans="1:3" ht="14.25">
      <c r="A996" s="159">
        <f>Table11[[#This Row],[UNITID]]</f>
        <v>175652</v>
      </c>
      <c r="B996" s="133" t="str">
        <f>Table11[[#This Row],[Associate Degrees Awarded]]</f>
        <v>Two or more races total</v>
      </c>
      <c r="C996" s="160">
        <f>Table11[[#This Row],[Growth Rate]]</f>
        <v>-1</v>
      </c>
    </row>
    <row r="997" spans="1:3" ht="14.25">
      <c r="A997" s="159">
        <f>Table11[[#This Row],[UNITID]]</f>
        <v>175652</v>
      </c>
      <c r="B997" s="133" t="str">
        <f>Table11[[#This Row],[Associate Degrees Awarded]]</f>
        <v>American Indian or Alaska Native total</v>
      </c>
      <c r="C997" s="160" t="str">
        <f>Table11[[#This Row],[Growth Rate]]</f>
        <v/>
      </c>
    </row>
    <row r="998" spans="1:3" ht="14.25">
      <c r="A998" s="159">
        <f>Table11[[#This Row],[UNITID]]</f>
        <v>175652</v>
      </c>
      <c r="B998" s="133" t="str">
        <f>Table11[[#This Row],[Associate Degrees Awarded]]</f>
        <v>Asian total</v>
      </c>
      <c r="C998" s="160">
        <f>Table11[[#This Row],[Growth Rate]]</f>
        <v>0</v>
      </c>
    </row>
    <row r="999" spans="1:3" ht="14.25">
      <c r="A999" s="159">
        <f>Table11[[#This Row],[UNITID]]</f>
        <v>175652</v>
      </c>
      <c r="B999" s="133" t="str">
        <f>Table11[[#This Row],[Associate Degrees Awarded]]</f>
        <v>Black or African American total</v>
      </c>
      <c r="C999" s="160">
        <f>Table11[[#This Row],[Growth Rate]]</f>
        <v>-0.14511041009463724</v>
      </c>
    </row>
    <row r="1000" spans="1:3" ht="14.25">
      <c r="A1000" s="159">
        <f>Table11[[#This Row],[UNITID]]</f>
        <v>175652</v>
      </c>
      <c r="B1000" s="133" t="str">
        <f>Table11[[#This Row],[Associate Degrees Awarded]]</f>
        <v>Hispanic or Latino total</v>
      </c>
      <c r="C1000" s="160">
        <f>Table11[[#This Row],[Growth Rate]]</f>
        <v>-1</v>
      </c>
    </row>
    <row r="1001" spans="1:3" ht="14.25">
      <c r="A1001" s="159">
        <f>Table11[[#This Row],[UNITID]]</f>
        <v>175652</v>
      </c>
      <c r="B1001" s="133" t="str">
        <f>Table11[[#This Row],[Associate Degrees Awarded]]</f>
        <v>Native Hawaiian or Other Pacific Islander total</v>
      </c>
      <c r="C1001" s="160" t="str">
        <f>Table11[[#This Row],[Growth Rate]]</f>
        <v/>
      </c>
    </row>
    <row r="1002" spans="1:3" ht="14.25">
      <c r="A1002" s="159">
        <f>Table11[[#This Row],[UNITID]]</f>
        <v>175652</v>
      </c>
      <c r="B1002" s="133" t="str">
        <f>Table11[[#This Row],[Associate Degrees Awarded]]</f>
        <v>U.S. Nonresident total</v>
      </c>
      <c r="C1002" s="160" t="str">
        <f>Table11[[#This Row],[Growth Rate]]</f>
        <v/>
      </c>
    </row>
    <row r="1003" spans="1:3" ht="14.25">
      <c r="A1003" s="159">
        <f>Table11[[#This Row],[UNITID]]</f>
        <v>175652</v>
      </c>
      <c r="B1003" s="133" t="str">
        <f>Table11[[#This Row],[Associate Degrees Awarded]]</f>
        <v>White total</v>
      </c>
      <c r="C1003" s="160">
        <f>Table11[[#This Row],[Growth Rate]]</f>
        <v>-8.9285714285714288E-2</v>
      </c>
    </row>
    <row r="1004" spans="1:3" ht="14.25">
      <c r="A1004" s="159">
        <f>Table11[[#This Row],[UNITID]]</f>
        <v>175652</v>
      </c>
      <c r="B1004" s="133" t="str">
        <f>Table11[[#This Row],[Associate Degrees Awarded]]</f>
        <v>Race/ethnicity unknown total</v>
      </c>
      <c r="C1004" s="160">
        <f>Table11[[#This Row],[Growth Rate]]</f>
        <v>1.5</v>
      </c>
    </row>
    <row r="1005" spans="1:3" ht="14.25">
      <c r="A1005" s="159">
        <f>Table11[[#This Row],[UNITID]]</f>
        <v>175935</v>
      </c>
      <c r="B1005" s="133" t="str">
        <f>Table11[[#This Row],[Associate Degrees Awarded]]</f>
        <v>Grand total</v>
      </c>
      <c r="C1005" s="160">
        <f>Table11[[#This Row],[Growth Rate]]</f>
        <v>-0.22297297297297297</v>
      </c>
    </row>
    <row r="1006" spans="1:3" ht="14.25">
      <c r="A1006" s="159">
        <f>Table11[[#This Row],[UNITID]]</f>
        <v>175935</v>
      </c>
      <c r="B1006" s="133" t="str">
        <f>Table11[[#This Row],[Associate Degrees Awarded]]</f>
        <v>Ages, under 18</v>
      </c>
      <c r="C1006" s="160" t="str">
        <f>Table11[[#This Row],[Growth Rate]]</f>
        <v/>
      </c>
    </row>
    <row r="1007" spans="1:3" ht="14.25">
      <c r="A1007" s="159">
        <f>Table11[[#This Row],[UNITID]]</f>
        <v>175935</v>
      </c>
      <c r="B1007" s="133" t="str">
        <f>Table11[[#This Row],[Associate Degrees Awarded]]</f>
        <v>Ages, 18-24</v>
      </c>
      <c r="C1007" s="160">
        <f>Table11[[#This Row],[Growth Rate]]</f>
        <v>-7.9617834394904455E-2</v>
      </c>
    </row>
    <row r="1008" spans="1:3" ht="14.25">
      <c r="A1008" s="159">
        <f>Table11[[#This Row],[UNITID]]</f>
        <v>175935</v>
      </c>
      <c r="B1008" s="133" t="str">
        <f>Table11[[#This Row],[Associate Degrees Awarded]]</f>
        <v>Ages, 25-39</v>
      </c>
      <c r="C1008" s="160">
        <f>Table11[[#This Row],[Growth Rate]]</f>
        <v>-0.38755980861244022</v>
      </c>
    </row>
    <row r="1009" spans="1:3" ht="14.25">
      <c r="A1009" s="159">
        <f>Table11[[#This Row],[UNITID]]</f>
        <v>175935</v>
      </c>
      <c r="B1009" s="133" t="str">
        <f>Table11[[#This Row],[Associate Degrees Awarded]]</f>
        <v>Ages, 40 and above</v>
      </c>
      <c r="C1009" s="160">
        <f>Table11[[#This Row],[Growth Rate]]</f>
        <v>-0.37681159420289856</v>
      </c>
    </row>
    <row r="1010" spans="1:3" ht="14.25">
      <c r="A1010" s="159">
        <f>Table11[[#This Row],[UNITID]]</f>
        <v>175935</v>
      </c>
      <c r="B1010" s="133" t="str">
        <f>Table11[[#This Row],[Associate Degrees Awarded]]</f>
        <v>Age unknown</v>
      </c>
      <c r="C1010" s="160" t="str">
        <f>Table11[[#This Row],[Growth Rate]]</f>
        <v/>
      </c>
    </row>
    <row r="1011" spans="1:3" ht="14.25">
      <c r="A1011" s="159">
        <f>Table11[[#This Row],[UNITID]]</f>
        <v>175935</v>
      </c>
      <c r="B1011" s="133" t="str">
        <f>Table11[[#This Row],[Associate Degrees Awarded]]</f>
        <v>Grand total men</v>
      </c>
      <c r="C1011" s="160">
        <f>Table11[[#This Row],[Growth Rate]]</f>
        <v>-0.12429378531073447</v>
      </c>
    </row>
    <row r="1012" spans="1:3" ht="14.25">
      <c r="A1012" s="159">
        <f>Table11[[#This Row],[UNITID]]</f>
        <v>175935</v>
      </c>
      <c r="B1012" s="133" t="str">
        <f>Table11[[#This Row],[Associate Degrees Awarded]]</f>
        <v>Grand total women</v>
      </c>
      <c r="C1012" s="160">
        <f>Table11[[#This Row],[Growth Rate]]</f>
        <v>-0.26506024096385544</v>
      </c>
    </row>
    <row r="1013" spans="1:3" ht="14.25">
      <c r="A1013" s="159">
        <f>Table11[[#This Row],[UNITID]]</f>
        <v>175935</v>
      </c>
      <c r="B1013" s="133" t="str">
        <f>Table11[[#This Row],[Associate Degrees Awarded]]</f>
        <v>Two or more races total</v>
      </c>
      <c r="C1013" s="160">
        <f>Table11[[#This Row],[Growth Rate]]</f>
        <v>6</v>
      </c>
    </row>
    <row r="1014" spans="1:3" ht="14.25">
      <c r="A1014" s="159">
        <f>Table11[[#This Row],[UNITID]]</f>
        <v>175935</v>
      </c>
      <c r="B1014" s="133" t="str">
        <f>Table11[[#This Row],[Associate Degrees Awarded]]</f>
        <v>American Indian or Alaska Native total</v>
      </c>
      <c r="C1014" s="160">
        <f>Table11[[#This Row],[Growth Rate]]</f>
        <v>-0.5</v>
      </c>
    </row>
    <row r="1015" spans="1:3" ht="14.25">
      <c r="A1015" s="159">
        <f>Table11[[#This Row],[UNITID]]</f>
        <v>175935</v>
      </c>
      <c r="B1015" s="133" t="str">
        <f>Table11[[#This Row],[Associate Degrees Awarded]]</f>
        <v>Asian total</v>
      </c>
      <c r="C1015" s="160">
        <f>Table11[[#This Row],[Growth Rate]]</f>
        <v>0</v>
      </c>
    </row>
    <row r="1016" spans="1:3" ht="14.25">
      <c r="A1016" s="159">
        <f>Table11[[#This Row],[UNITID]]</f>
        <v>175935</v>
      </c>
      <c r="B1016" s="133" t="str">
        <f>Table11[[#This Row],[Associate Degrees Awarded]]</f>
        <v>Black or African American total</v>
      </c>
      <c r="C1016" s="160">
        <f>Table11[[#This Row],[Growth Rate]]</f>
        <v>-0.32128514056224899</v>
      </c>
    </row>
    <row r="1017" spans="1:3" ht="14.25">
      <c r="A1017" s="159">
        <f>Table11[[#This Row],[UNITID]]</f>
        <v>175935</v>
      </c>
      <c r="B1017" s="133" t="str">
        <f>Table11[[#This Row],[Associate Degrees Awarded]]</f>
        <v>Hispanic or Latino total</v>
      </c>
      <c r="C1017" s="160">
        <f>Table11[[#This Row],[Growth Rate]]</f>
        <v>2.3333333333333335</v>
      </c>
    </row>
    <row r="1018" spans="1:3" ht="14.25">
      <c r="A1018" s="159">
        <f>Table11[[#This Row],[UNITID]]</f>
        <v>175935</v>
      </c>
      <c r="B1018" s="133" t="str">
        <f>Table11[[#This Row],[Associate Degrees Awarded]]</f>
        <v>Native Hawaiian or Other Pacific Islander total</v>
      </c>
      <c r="C1018" s="160" t="str">
        <f>Table11[[#This Row],[Growth Rate]]</f>
        <v/>
      </c>
    </row>
    <row r="1019" spans="1:3" ht="14.25">
      <c r="A1019" s="159">
        <f>Table11[[#This Row],[UNITID]]</f>
        <v>175935</v>
      </c>
      <c r="B1019" s="133" t="str">
        <f>Table11[[#This Row],[Associate Degrees Awarded]]</f>
        <v>U.S. Nonresident total</v>
      </c>
      <c r="C1019" s="160" t="str">
        <f>Table11[[#This Row],[Growth Rate]]</f>
        <v/>
      </c>
    </row>
    <row r="1020" spans="1:3" ht="14.25">
      <c r="A1020" s="159">
        <f>Table11[[#This Row],[UNITID]]</f>
        <v>175935</v>
      </c>
      <c r="B1020" s="133" t="str">
        <f>Table11[[#This Row],[Associate Degrees Awarded]]</f>
        <v>White total</v>
      </c>
      <c r="C1020" s="160">
        <f>Table11[[#This Row],[Growth Rate]]</f>
        <v>-0.32236842105263158</v>
      </c>
    </row>
    <row r="1021" spans="1:3" ht="14.25">
      <c r="A1021" s="159">
        <f>Table11[[#This Row],[UNITID]]</f>
        <v>175935</v>
      </c>
      <c r="B1021" s="133" t="str">
        <f>Table11[[#This Row],[Associate Degrees Awarded]]</f>
        <v>Race/ethnicity unknown total</v>
      </c>
      <c r="C1021" s="160">
        <f>Table11[[#This Row],[Growth Rate]]</f>
        <v>2.0666666666666669</v>
      </c>
    </row>
    <row r="1022" spans="1:3" ht="14.25">
      <c r="A1022" s="159">
        <f>Table11[[#This Row],[UNITID]]</f>
        <v>176178</v>
      </c>
      <c r="B1022" s="133" t="str">
        <f>Table11[[#This Row],[Associate Degrees Awarded]]</f>
        <v>Grand total</v>
      </c>
      <c r="C1022" s="160">
        <f>Table11[[#This Row],[Growth Rate]]</f>
        <v>-6.7869415807560132E-2</v>
      </c>
    </row>
    <row r="1023" spans="1:3" ht="14.25">
      <c r="A1023" s="159">
        <f>Table11[[#This Row],[UNITID]]</f>
        <v>176178</v>
      </c>
      <c r="B1023" s="133" t="str">
        <f>Table11[[#This Row],[Associate Degrees Awarded]]</f>
        <v>Ages, under 18</v>
      </c>
      <c r="C1023" s="160" t="str">
        <f>Table11[[#This Row],[Growth Rate]]</f>
        <v/>
      </c>
    </row>
    <row r="1024" spans="1:3" ht="14.25">
      <c r="A1024" s="159">
        <f>Table11[[#This Row],[UNITID]]</f>
        <v>176178</v>
      </c>
      <c r="B1024" s="133" t="str">
        <f>Table11[[#This Row],[Associate Degrees Awarded]]</f>
        <v>Ages, 18-24</v>
      </c>
      <c r="C1024" s="160">
        <f>Table11[[#This Row],[Growth Rate]]</f>
        <v>7.6073619631901845E-2</v>
      </c>
    </row>
    <row r="1025" spans="1:3" ht="14.25">
      <c r="A1025" s="159">
        <f>Table11[[#This Row],[UNITID]]</f>
        <v>176178</v>
      </c>
      <c r="B1025" s="133" t="str">
        <f>Table11[[#This Row],[Associate Degrees Awarded]]</f>
        <v>Ages, 25-39</v>
      </c>
      <c r="C1025" s="160">
        <f>Table11[[#This Row],[Growth Rate]]</f>
        <v>-0.36501901140684412</v>
      </c>
    </row>
    <row r="1026" spans="1:3" ht="14.25">
      <c r="A1026" s="159">
        <f>Table11[[#This Row],[UNITID]]</f>
        <v>176178</v>
      </c>
      <c r="B1026" s="133" t="str">
        <f>Table11[[#This Row],[Associate Degrees Awarded]]</f>
        <v>Ages, 40 and above</v>
      </c>
      <c r="C1026" s="160">
        <f>Table11[[#This Row],[Growth Rate]]</f>
        <v>-0.55813953488372092</v>
      </c>
    </row>
    <row r="1027" spans="1:3" ht="14.25">
      <c r="A1027" s="159">
        <f>Table11[[#This Row],[UNITID]]</f>
        <v>176178</v>
      </c>
      <c r="B1027" s="133" t="str">
        <f>Table11[[#This Row],[Associate Degrees Awarded]]</f>
        <v>Age unknown</v>
      </c>
      <c r="C1027" s="160" t="str">
        <f>Table11[[#This Row],[Growth Rate]]</f>
        <v/>
      </c>
    </row>
    <row r="1028" spans="1:3" ht="14.25">
      <c r="A1028" s="159">
        <f>Table11[[#This Row],[UNITID]]</f>
        <v>176178</v>
      </c>
      <c r="B1028" s="133" t="str">
        <f>Table11[[#This Row],[Associate Degrees Awarded]]</f>
        <v>Grand total men</v>
      </c>
      <c r="C1028" s="160">
        <f>Table11[[#This Row],[Growth Rate]]</f>
        <v>-1.6867469879518072E-2</v>
      </c>
    </row>
    <row r="1029" spans="1:3" ht="14.25">
      <c r="A1029" s="159">
        <f>Table11[[#This Row],[UNITID]]</f>
        <v>176178</v>
      </c>
      <c r="B1029" s="133" t="str">
        <f>Table11[[#This Row],[Associate Degrees Awarded]]</f>
        <v>Grand total women</v>
      </c>
      <c r="C1029" s="160">
        <f>Table11[[#This Row],[Growth Rate]]</f>
        <v>-9.6128170894526035E-2</v>
      </c>
    </row>
    <row r="1030" spans="1:3" ht="14.25">
      <c r="A1030" s="159">
        <f>Table11[[#This Row],[UNITID]]</f>
        <v>176178</v>
      </c>
      <c r="B1030" s="133" t="str">
        <f>Table11[[#This Row],[Associate Degrees Awarded]]</f>
        <v>Two or more races total</v>
      </c>
      <c r="C1030" s="160">
        <f>Table11[[#This Row],[Growth Rate]]</f>
        <v>0.5625</v>
      </c>
    </row>
    <row r="1031" spans="1:3" ht="14.25">
      <c r="A1031" s="159">
        <f>Table11[[#This Row],[UNITID]]</f>
        <v>176178</v>
      </c>
      <c r="B1031" s="133" t="str">
        <f>Table11[[#This Row],[Associate Degrees Awarded]]</f>
        <v>American Indian or Alaska Native total</v>
      </c>
      <c r="C1031" s="160">
        <f>Table11[[#This Row],[Growth Rate]]</f>
        <v>-0.75</v>
      </c>
    </row>
    <row r="1032" spans="1:3" ht="14.25">
      <c r="A1032" s="159">
        <f>Table11[[#This Row],[UNITID]]</f>
        <v>176178</v>
      </c>
      <c r="B1032" s="133" t="str">
        <f>Table11[[#This Row],[Associate Degrees Awarded]]</f>
        <v>Asian total</v>
      </c>
      <c r="C1032" s="160">
        <f>Table11[[#This Row],[Growth Rate]]</f>
        <v>-0.2</v>
      </c>
    </row>
    <row r="1033" spans="1:3" ht="14.25">
      <c r="A1033" s="159">
        <f>Table11[[#This Row],[UNITID]]</f>
        <v>176178</v>
      </c>
      <c r="B1033" s="133" t="str">
        <f>Table11[[#This Row],[Associate Degrees Awarded]]</f>
        <v>Black or African American total</v>
      </c>
      <c r="C1033" s="160">
        <f>Table11[[#This Row],[Growth Rate]]</f>
        <v>-2.6809651474530832E-3</v>
      </c>
    </row>
    <row r="1034" spans="1:3" ht="14.25">
      <c r="A1034" s="159">
        <f>Table11[[#This Row],[UNITID]]</f>
        <v>176178</v>
      </c>
      <c r="B1034" s="133" t="str">
        <f>Table11[[#This Row],[Associate Degrees Awarded]]</f>
        <v>Hispanic or Latino total</v>
      </c>
      <c r="C1034" s="160">
        <f>Table11[[#This Row],[Growth Rate]]</f>
        <v>1.0303030303030303</v>
      </c>
    </row>
    <row r="1035" spans="1:3" ht="14.25">
      <c r="A1035" s="159">
        <f>Table11[[#This Row],[UNITID]]</f>
        <v>176178</v>
      </c>
      <c r="B1035" s="133" t="str">
        <f>Table11[[#This Row],[Associate Degrees Awarded]]</f>
        <v>Native Hawaiian or Other Pacific Islander total</v>
      </c>
      <c r="C1035" s="160">
        <f>Table11[[#This Row],[Growth Rate]]</f>
        <v>2</v>
      </c>
    </row>
    <row r="1036" spans="1:3" ht="14.25">
      <c r="A1036" s="159">
        <f>Table11[[#This Row],[UNITID]]</f>
        <v>176178</v>
      </c>
      <c r="B1036" s="133" t="str">
        <f>Table11[[#This Row],[Associate Degrees Awarded]]</f>
        <v>U.S. Nonresident total</v>
      </c>
      <c r="C1036" s="160" t="str">
        <f>Table11[[#This Row],[Growth Rate]]</f>
        <v/>
      </c>
    </row>
    <row r="1037" spans="1:3" ht="14.25">
      <c r="A1037" s="159">
        <f>Table11[[#This Row],[UNITID]]</f>
        <v>176178</v>
      </c>
      <c r="B1037" s="133" t="str">
        <f>Table11[[#This Row],[Associate Degrees Awarded]]</f>
        <v>White total</v>
      </c>
      <c r="C1037" s="160">
        <f>Table11[[#This Row],[Growth Rate]]</f>
        <v>-0.16227461858529821</v>
      </c>
    </row>
    <row r="1038" spans="1:3" ht="14.25">
      <c r="A1038" s="159">
        <f>Table11[[#This Row],[UNITID]]</f>
        <v>176178</v>
      </c>
      <c r="B1038" s="133" t="str">
        <f>Table11[[#This Row],[Associate Degrees Awarded]]</f>
        <v>Race/ethnicity unknown total</v>
      </c>
      <c r="C1038" s="160">
        <f>Table11[[#This Row],[Growth Rate]]</f>
        <v>0</v>
      </c>
    </row>
    <row r="1039" spans="1:3" ht="14.25">
      <c r="A1039" s="159">
        <f>Table11[[#This Row],[UNITID]]</f>
        <v>180054</v>
      </c>
      <c r="B1039" s="133" t="str">
        <f>Table11[[#This Row],[Associate Degrees Awarded]]</f>
        <v>Grand total</v>
      </c>
      <c r="C1039" s="160">
        <f>Table11[[#This Row],[Growth Rate]]</f>
        <v>3.9215686274509803E-2</v>
      </c>
    </row>
    <row r="1040" spans="1:3" ht="14.25">
      <c r="A1040" s="159">
        <f>Table11[[#This Row],[UNITID]]</f>
        <v>180054</v>
      </c>
      <c r="B1040" s="133" t="str">
        <f>Table11[[#This Row],[Associate Degrees Awarded]]</f>
        <v>Ages, under 18</v>
      </c>
      <c r="C1040" s="160" t="str">
        <f>Table11[[#This Row],[Growth Rate]]</f>
        <v/>
      </c>
    </row>
    <row r="1041" spans="1:3" ht="14.25">
      <c r="A1041" s="159">
        <f>Table11[[#This Row],[UNITID]]</f>
        <v>180054</v>
      </c>
      <c r="B1041" s="133" t="str">
        <f>Table11[[#This Row],[Associate Degrees Awarded]]</f>
        <v>Ages, 18-24</v>
      </c>
      <c r="C1041" s="160">
        <f>Table11[[#This Row],[Growth Rate]]</f>
        <v>-0.53846153846153844</v>
      </c>
    </row>
    <row r="1042" spans="1:3" ht="14.25">
      <c r="A1042" s="159">
        <f>Table11[[#This Row],[UNITID]]</f>
        <v>180054</v>
      </c>
      <c r="B1042" s="133" t="str">
        <f>Table11[[#This Row],[Associate Degrees Awarded]]</f>
        <v>Ages, 25-39</v>
      </c>
      <c r="C1042" s="160">
        <f>Table11[[#This Row],[Growth Rate]]</f>
        <v>1.3571428571428572</v>
      </c>
    </row>
    <row r="1043" spans="1:3" ht="14.25">
      <c r="A1043" s="159">
        <f>Table11[[#This Row],[UNITID]]</f>
        <v>180054</v>
      </c>
      <c r="B1043" s="133" t="str">
        <f>Table11[[#This Row],[Associate Degrees Awarded]]</f>
        <v>Ages, 40 and above</v>
      </c>
      <c r="C1043" s="160">
        <f>Table11[[#This Row],[Growth Rate]]</f>
        <v>-0.41666666666666669</v>
      </c>
    </row>
    <row r="1044" spans="1:3" ht="14.25">
      <c r="A1044" s="159">
        <f>Table11[[#This Row],[UNITID]]</f>
        <v>180054</v>
      </c>
      <c r="B1044" s="133" t="str">
        <f>Table11[[#This Row],[Associate Degrees Awarded]]</f>
        <v>Age unknown</v>
      </c>
      <c r="C1044" s="160" t="str">
        <f>Table11[[#This Row],[Growth Rate]]</f>
        <v/>
      </c>
    </row>
    <row r="1045" spans="1:3" ht="14.25">
      <c r="A1045" s="159">
        <f>Table11[[#This Row],[UNITID]]</f>
        <v>180054</v>
      </c>
      <c r="B1045" s="133" t="str">
        <f>Table11[[#This Row],[Associate Degrees Awarded]]</f>
        <v>Grand total men</v>
      </c>
      <c r="C1045" s="160">
        <f>Table11[[#This Row],[Growth Rate]]</f>
        <v>0.1</v>
      </c>
    </row>
    <row r="1046" spans="1:3" ht="14.25">
      <c r="A1046" s="159">
        <f>Table11[[#This Row],[UNITID]]</f>
        <v>180054</v>
      </c>
      <c r="B1046" s="133" t="str">
        <f>Table11[[#This Row],[Associate Degrees Awarded]]</f>
        <v>Grand total women</v>
      </c>
      <c r="C1046" s="160">
        <f>Table11[[#This Row],[Growth Rate]]</f>
        <v>2.4390243902439025E-2</v>
      </c>
    </row>
    <row r="1047" spans="1:3" ht="14.25">
      <c r="A1047" s="159">
        <f>Table11[[#This Row],[UNITID]]</f>
        <v>180054</v>
      </c>
      <c r="B1047" s="133" t="str">
        <f>Table11[[#This Row],[Associate Degrees Awarded]]</f>
        <v>Two or more races total</v>
      </c>
      <c r="C1047" s="160" t="str">
        <f>Table11[[#This Row],[Growth Rate]]</f>
        <v/>
      </c>
    </row>
    <row r="1048" spans="1:3" ht="14.25">
      <c r="A1048" s="159">
        <f>Table11[[#This Row],[UNITID]]</f>
        <v>180054</v>
      </c>
      <c r="B1048" s="133" t="str">
        <f>Table11[[#This Row],[Associate Degrees Awarded]]</f>
        <v>American Indian or Alaska Native total</v>
      </c>
      <c r="C1048" s="160">
        <f>Table11[[#This Row],[Growth Rate]]</f>
        <v>6.6666666666666666E-2</v>
      </c>
    </row>
    <row r="1049" spans="1:3" ht="14.25">
      <c r="A1049" s="159">
        <f>Table11[[#This Row],[UNITID]]</f>
        <v>180054</v>
      </c>
      <c r="B1049" s="133" t="str">
        <f>Table11[[#This Row],[Associate Degrees Awarded]]</f>
        <v>Asian total</v>
      </c>
      <c r="C1049" s="160" t="str">
        <f>Table11[[#This Row],[Growth Rate]]</f>
        <v/>
      </c>
    </row>
    <row r="1050" spans="1:3" ht="14.25">
      <c r="A1050" s="159">
        <f>Table11[[#This Row],[UNITID]]</f>
        <v>180054</v>
      </c>
      <c r="B1050" s="133" t="str">
        <f>Table11[[#This Row],[Associate Degrees Awarded]]</f>
        <v>Black or African American total</v>
      </c>
      <c r="C1050" s="160" t="str">
        <f>Table11[[#This Row],[Growth Rate]]</f>
        <v/>
      </c>
    </row>
    <row r="1051" spans="1:3" ht="14.25">
      <c r="A1051" s="159">
        <f>Table11[[#This Row],[UNITID]]</f>
        <v>180054</v>
      </c>
      <c r="B1051" s="133" t="str">
        <f>Table11[[#This Row],[Associate Degrees Awarded]]</f>
        <v>Hispanic or Latino total</v>
      </c>
      <c r="C1051" s="160" t="str">
        <f>Table11[[#This Row],[Growth Rate]]</f>
        <v/>
      </c>
    </row>
    <row r="1052" spans="1:3" ht="14.25">
      <c r="A1052" s="159">
        <f>Table11[[#This Row],[UNITID]]</f>
        <v>180054</v>
      </c>
      <c r="B1052" s="133" t="str">
        <f>Table11[[#This Row],[Associate Degrees Awarded]]</f>
        <v>Native Hawaiian or Other Pacific Islander total</v>
      </c>
      <c r="C1052" s="160" t="str">
        <f>Table11[[#This Row],[Growth Rate]]</f>
        <v/>
      </c>
    </row>
    <row r="1053" spans="1:3" ht="14.25">
      <c r="A1053" s="159">
        <f>Table11[[#This Row],[UNITID]]</f>
        <v>180054</v>
      </c>
      <c r="B1053" s="133" t="str">
        <f>Table11[[#This Row],[Associate Degrees Awarded]]</f>
        <v>U.S. Nonresident total</v>
      </c>
      <c r="C1053" s="160" t="str">
        <f>Table11[[#This Row],[Growth Rate]]</f>
        <v/>
      </c>
    </row>
    <row r="1054" spans="1:3" ht="14.25">
      <c r="A1054" s="159">
        <f>Table11[[#This Row],[UNITID]]</f>
        <v>180054</v>
      </c>
      <c r="B1054" s="133" t="str">
        <f>Table11[[#This Row],[Associate Degrees Awarded]]</f>
        <v>White total</v>
      </c>
      <c r="C1054" s="160">
        <f>Table11[[#This Row],[Growth Rate]]</f>
        <v>-0.33333333333333331</v>
      </c>
    </row>
    <row r="1055" spans="1:3" ht="14.25">
      <c r="A1055" s="159">
        <f>Table11[[#This Row],[UNITID]]</f>
        <v>180054</v>
      </c>
      <c r="B1055" s="133" t="str">
        <f>Table11[[#This Row],[Associate Degrees Awarded]]</f>
        <v>Race/ethnicity unknown total</v>
      </c>
      <c r="C1055" s="160" t="str">
        <f>Table11[[#This Row],[Growth Rate]]</f>
        <v/>
      </c>
    </row>
    <row r="1056" spans="1:3" ht="14.25">
      <c r="A1056" s="159">
        <f>Table11[[#This Row],[UNITID]]</f>
        <v>180160</v>
      </c>
      <c r="B1056" s="133" t="str">
        <f>Table11[[#This Row],[Associate Degrees Awarded]]</f>
        <v>Grand total</v>
      </c>
      <c r="C1056" s="160">
        <f>Table11[[#This Row],[Growth Rate]]</f>
        <v>-0.64</v>
      </c>
    </row>
    <row r="1057" spans="1:3" ht="14.25">
      <c r="A1057" s="159">
        <f>Table11[[#This Row],[UNITID]]</f>
        <v>180160</v>
      </c>
      <c r="B1057" s="133" t="str">
        <f>Table11[[#This Row],[Associate Degrees Awarded]]</f>
        <v>Ages, under 18</v>
      </c>
      <c r="C1057" s="160" t="str">
        <f>Table11[[#This Row],[Growth Rate]]</f>
        <v/>
      </c>
    </row>
    <row r="1058" spans="1:3" ht="14.25">
      <c r="A1058" s="159">
        <f>Table11[[#This Row],[UNITID]]</f>
        <v>180160</v>
      </c>
      <c r="B1058" s="133" t="str">
        <f>Table11[[#This Row],[Associate Degrees Awarded]]</f>
        <v>Ages, 18-24</v>
      </c>
      <c r="C1058" s="160">
        <f>Table11[[#This Row],[Growth Rate]]</f>
        <v>-0.84615384615384615</v>
      </c>
    </row>
    <row r="1059" spans="1:3" ht="14.25">
      <c r="A1059" s="159">
        <f>Table11[[#This Row],[UNITID]]</f>
        <v>180160</v>
      </c>
      <c r="B1059" s="133" t="str">
        <f>Table11[[#This Row],[Associate Degrees Awarded]]</f>
        <v>Ages, 25-39</v>
      </c>
      <c r="C1059" s="160">
        <f>Table11[[#This Row],[Growth Rate]]</f>
        <v>-0.14285714285714285</v>
      </c>
    </row>
    <row r="1060" spans="1:3" ht="14.25">
      <c r="A1060" s="159">
        <f>Table11[[#This Row],[UNITID]]</f>
        <v>180160</v>
      </c>
      <c r="B1060" s="133" t="str">
        <f>Table11[[#This Row],[Associate Degrees Awarded]]</f>
        <v>Ages, 40 and above</v>
      </c>
      <c r="C1060" s="160">
        <f>Table11[[#This Row],[Growth Rate]]</f>
        <v>-0.8</v>
      </c>
    </row>
    <row r="1061" spans="1:3" ht="14.25">
      <c r="A1061" s="159">
        <f>Table11[[#This Row],[UNITID]]</f>
        <v>180160</v>
      </c>
      <c r="B1061" s="133" t="str">
        <f>Table11[[#This Row],[Associate Degrees Awarded]]</f>
        <v>Age unknown</v>
      </c>
      <c r="C1061" s="160" t="str">
        <f>Table11[[#This Row],[Growth Rate]]</f>
        <v/>
      </c>
    </row>
    <row r="1062" spans="1:3" ht="14.25">
      <c r="A1062" s="159">
        <f>Table11[[#This Row],[UNITID]]</f>
        <v>180160</v>
      </c>
      <c r="B1062" s="133" t="str">
        <f>Table11[[#This Row],[Associate Degrees Awarded]]</f>
        <v>Grand total men</v>
      </c>
      <c r="C1062" s="160">
        <f>Table11[[#This Row],[Growth Rate]]</f>
        <v>-0.6</v>
      </c>
    </row>
    <row r="1063" spans="1:3" ht="14.25">
      <c r="A1063" s="159">
        <f>Table11[[#This Row],[UNITID]]</f>
        <v>180160</v>
      </c>
      <c r="B1063" s="133" t="str">
        <f>Table11[[#This Row],[Associate Degrees Awarded]]</f>
        <v>Grand total women</v>
      </c>
      <c r="C1063" s="160">
        <f>Table11[[#This Row],[Growth Rate]]</f>
        <v>-0.66666666666666663</v>
      </c>
    </row>
    <row r="1064" spans="1:3" ht="14.25">
      <c r="A1064" s="159">
        <f>Table11[[#This Row],[UNITID]]</f>
        <v>180160</v>
      </c>
      <c r="B1064" s="133" t="str">
        <f>Table11[[#This Row],[Associate Degrees Awarded]]</f>
        <v>Two or more races total</v>
      </c>
      <c r="C1064" s="160" t="str">
        <f>Table11[[#This Row],[Growth Rate]]</f>
        <v/>
      </c>
    </row>
    <row r="1065" spans="1:3" ht="14.25">
      <c r="A1065" s="159">
        <f>Table11[[#This Row],[UNITID]]</f>
        <v>180160</v>
      </c>
      <c r="B1065" s="133" t="str">
        <f>Table11[[#This Row],[Associate Degrees Awarded]]</f>
        <v>American Indian or Alaska Native total</v>
      </c>
      <c r="C1065" s="160">
        <f>Table11[[#This Row],[Growth Rate]]</f>
        <v>-0.5714285714285714</v>
      </c>
    </row>
    <row r="1066" spans="1:3" ht="14.25">
      <c r="A1066" s="159">
        <f>Table11[[#This Row],[UNITID]]</f>
        <v>180160</v>
      </c>
      <c r="B1066" s="133" t="str">
        <f>Table11[[#This Row],[Associate Degrees Awarded]]</f>
        <v>Asian total</v>
      </c>
      <c r="C1066" s="160" t="str">
        <f>Table11[[#This Row],[Growth Rate]]</f>
        <v/>
      </c>
    </row>
    <row r="1067" spans="1:3" ht="14.25">
      <c r="A1067" s="159">
        <f>Table11[[#This Row],[UNITID]]</f>
        <v>180160</v>
      </c>
      <c r="B1067" s="133" t="str">
        <f>Table11[[#This Row],[Associate Degrees Awarded]]</f>
        <v>Black or African American total</v>
      </c>
      <c r="C1067" s="160" t="str">
        <f>Table11[[#This Row],[Growth Rate]]</f>
        <v/>
      </c>
    </row>
    <row r="1068" spans="1:3" ht="14.25">
      <c r="A1068" s="159">
        <f>Table11[[#This Row],[UNITID]]</f>
        <v>180160</v>
      </c>
      <c r="B1068" s="133" t="str">
        <f>Table11[[#This Row],[Associate Degrees Awarded]]</f>
        <v>Hispanic or Latino total</v>
      </c>
      <c r="C1068" s="160" t="str">
        <f>Table11[[#This Row],[Growth Rate]]</f>
        <v/>
      </c>
    </row>
    <row r="1069" spans="1:3" ht="14.25">
      <c r="A1069" s="159">
        <f>Table11[[#This Row],[UNITID]]</f>
        <v>180160</v>
      </c>
      <c r="B1069" s="133" t="str">
        <f>Table11[[#This Row],[Associate Degrees Awarded]]</f>
        <v>Native Hawaiian or Other Pacific Islander total</v>
      </c>
      <c r="C1069" s="160" t="str">
        <f>Table11[[#This Row],[Growth Rate]]</f>
        <v/>
      </c>
    </row>
    <row r="1070" spans="1:3" ht="14.25">
      <c r="A1070" s="159">
        <f>Table11[[#This Row],[UNITID]]</f>
        <v>180160</v>
      </c>
      <c r="B1070" s="133" t="str">
        <f>Table11[[#This Row],[Associate Degrees Awarded]]</f>
        <v>U.S. Nonresident total</v>
      </c>
      <c r="C1070" s="160" t="str">
        <f>Table11[[#This Row],[Growth Rate]]</f>
        <v/>
      </c>
    </row>
    <row r="1071" spans="1:3" ht="14.25">
      <c r="A1071" s="159">
        <f>Table11[[#This Row],[UNITID]]</f>
        <v>180160</v>
      </c>
      <c r="B1071" s="133" t="str">
        <f>Table11[[#This Row],[Associate Degrees Awarded]]</f>
        <v>White total</v>
      </c>
      <c r="C1071" s="160">
        <f>Table11[[#This Row],[Growth Rate]]</f>
        <v>-1</v>
      </c>
    </row>
    <row r="1072" spans="1:3" ht="14.25">
      <c r="A1072" s="159">
        <f>Table11[[#This Row],[UNITID]]</f>
        <v>180160</v>
      </c>
      <c r="B1072" s="133" t="str">
        <f>Table11[[#This Row],[Associate Degrees Awarded]]</f>
        <v>Race/ethnicity unknown total</v>
      </c>
      <c r="C1072" s="160" t="str">
        <f>Table11[[#This Row],[Growth Rate]]</f>
        <v/>
      </c>
    </row>
    <row r="1073" spans="1:3" ht="14.25">
      <c r="A1073" s="159">
        <f>Table11[[#This Row],[UNITID]]</f>
        <v>180197</v>
      </c>
      <c r="B1073" s="133" t="str">
        <f>Table11[[#This Row],[Associate Degrees Awarded]]</f>
        <v>Grand total</v>
      </c>
      <c r="C1073" s="160">
        <f>Table11[[#This Row],[Growth Rate]]</f>
        <v>-0.28104575163398693</v>
      </c>
    </row>
    <row r="1074" spans="1:3" ht="14.25">
      <c r="A1074" s="159">
        <f>Table11[[#This Row],[UNITID]]</f>
        <v>180197</v>
      </c>
      <c r="B1074" s="133" t="str">
        <f>Table11[[#This Row],[Associate Degrees Awarded]]</f>
        <v>Ages, under 18</v>
      </c>
      <c r="C1074" s="160">
        <f>Table11[[#This Row],[Growth Rate]]</f>
        <v>-1</v>
      </c>
    </row>
    <row r="1075" spans="1:3" ht="14.25">
      <c r="A1075" s="159">
        <f>Table11[[#This Row],[UNITID]]</f>
        <v>180197</v>
      </c>
      <c r="B1075" s="133" t="str">
        <f>Table11[[#This Row],[Associate Degrees Awarded]]</f>
        <v>Ages, 18-24</v>
      </c>
      <c r="C1075" s="160">
        <f>Table11[[#This Row],[Growth Rate]]</f>
        <v>-0.29677419354838708</v>
      </c>
    </row>
    <row r="1076" spans="1:3" ht="14.25">
      <c r="A1076" s="159">
        <f>Table11[[#This Row],[UNITID]]</f>
        <v>180197</v>
      </c>
      <c r="B1076" s="133" t="str">
        <f>Table11[[#This Row],[Associate Degrees Awarded]]</f>
        <v>Ages, 25-39</v>
      </c>
      <c r="C1076" s="160">
        <f>Table11[[#This Row],[Growth Rate]]</f>
        <v>-0.22222222222222221</v>
      </c>
    </row>
    <row r="1077" spans="1:3" ht="14.25">
      <c r="A1077" s="159">
        <f>Table11[[#This Row],[UNITID]]</f>
        <v>180197</v>
      </c>
      <c r="B1077" s="133" t="str">
        <f>Table11[[#This Row],[Associate Degrees Awarded]]</f>
        <v>Ages, 40 and above</v>
      </c>
      <c r="C1077" s="160">
        <f>Table11[[#This Row],[Growth Rate]]</f>
        <v>-0.35714285714285715</v>
      </c>
    </row>
    <row r="1078" spans="1:3" ht="14.25">
      <c r="A1078" s="159">
        <f>Table11[[#This Row],[UNITID]]</f>
        <v>180197</v>
      </c>
      <c r="B1078" s="133" t="str">
        <f>Table11[[#This Row],[Associate Degrees Awarded]]</f>
        <v>Age unknown</v>
      </c>
      <c r="C1078" s="160" t="str">
        <f>Table11[[#This Row],[Growth Rate]]</f>
        <v/>
      </c>
    </row>
    <row r="1079" spans="1:3" ht="14.25">
      <c r="A1079" s="159">
        <f>Table11[[#This Row],[UNITID]]</f>
        <v>180197</v>
      </c>
      <c r="B1079" s="133" t="str">
        <f>Table11[[#This Row],[Associate Degrees Awarded]]</f>
        <v>Grand total men</v>
      </c>
      <c r="C1079" s="160">
        <f>Table11[[#This Row],[Growth Rate]]</f>
        <v>-0.4296875</v>
      </c>
    </row>
    <row r="1080" spans="1:3" ht="14.25">
      <c r="A1080" s="159">
        <f>Table11[[#This Row],[UNITID]]</f>
        <v>180197</v>
      </c>
      <c r="B1080" s="133" t="str">
        <f>Table11[[#This Row],[Associate Degrees Awarded]]</f>
        <v>Grand total women</v>
      </c>
      <c r="C1080" s="160">
        <f>Table11[[#This Row],[Growth Rate]]</f>
        <v>-0.17415730337078653</v>
      </c>
    </row>
    <row r="1081" spans="1:3" ht="14.25">
      <c r="A1081" s="159">
        <f>Table11[[#This Row],[UNITID]]</f>
        <v>180197</v>
      </c>
      <c r="B1081" s="133" t="str">
        <f>Table11[[#This Row],[Associate Degrees Awarded]]</f>
        <v>Two or more races total</v>
      </c>
      <c r="C1081" s="160">
        <f>Table11[[#This Row],[Growth Rate]]</f>
        <v>-0.90322580645161288</v>
      </c>
    </row>
    <row r="1082" spans="1:3" ht="14.25">
      <c r="A1082" s="159">
        <f>Table11[[#This Row],[UNITID]]</f>
        <v>180197</v>
      </c>
      <c r="B1082" s="133" t="str">
        <f>Table11[[#This Row],[Associate Degrees Awarded]]</f>
        <v>American Indian or Alaska Native total</v>
      </c>
      <c r="C1082" s="160">
        <f>Table11[[#This Row],[Growth Rate]]</f>
        <v>-0.83333333333333337</v>
      </c>
    </row>
    <row r="1083" spans="1:3" ht="14.25">
      <c r="A1083" s="159">
        <f>Table11[[#This Row],[UNITID]]</f>
        <v>180197</v>
      </c>
      <c r="B1083" s="133" t="str">
        <f>Table11[[#This Row],[Associate Degrees Awarded]]</f>
        <v>Asian total</v>
      </c>
      <c r="C1083" s="160">
        <f>Table11[[#This Row],[Growth Rate]]</f>
        <v>0</v>
      </c>
    </row>
    <row r="1084" spans="1:3" ht="14.25">
      <c r="A1084" s="159">
        <f>Table11[[#This Row],[UNITID]]</f>
        <v>180197</v>
      </c>
      <c r="B1084" s="133" t="str">
        <f>Table11[[#This Row],[Associate Degrees Awarded]]</f>
        <v>Black or African American total</v>
      </c>
      <c r="C1084" s="160">
        <f>Table11[[#This Row],[Growth Rate]]</f>
        <v>0</v>
      </c>
    </row>
    <row r="1085" spans="1:3" ht="14.25">
      <c r="A1085" s="159">
        <f>Table11[[#This Row],[UNITID]]</f>
        <v>180197</v>
      </c>
      <c r="B1085" s="133" t="str">
        <f>Table11[[#This Row],[Associate Degrees Awarded]]</f>
        <v>Hispanic or Latino total</v>
      </c>
      <c r="C1085" s="160">
        <f>Table11[[#This Row],[Growth Rate]]</f>
        <v>0.66666666666666663</v>
      </c>
    </row>
    <row r="1086" spans="1:3" ht="14.25">
      <c r="A1086" s="159">
        <f>Table11[[#This Row],[UNITID]]</f>
        <v>180197</v>
      </c>
      <c r="B1086" s="133" t="str">
        <f>Table11[[#This Row],[Associate Degrees Awarded]]</f>
        <v>Native Hawaiian or Other Pacific Islander total</v>
      </c>
      <c r="C1086" s="160" t="str">
        <f>Table11[[#This Row],[Growth Rate]]</f>
        <v/>
      </c>
    </row>
    <row r="1087" spans="1:3" ht="14.25">
      <c r="A1087" s="159">
        <f>Table11[[#This Row],[UNITID]]</f>
        <v>180197</v>
      </c>
      <c r="B1087" s="133" t="str">
        <f>Table11[[#This Row],[Associate Degrees Awarded]]</f>
        <v>U.S. Nonresident total</v>
      </c>
      <c r="C1087" s="160">
        <f>Table11[[#This Row],[Growth Rate]]</f>
        <v>-0.5</v>
      </c>
    </row>
    <row r="1088" spans="1:3" ht="14.25">
      <c r="A1088" s="159">
        <f>Table11[[#This Row],[UNITID]]</f>
        <v>180197</v>
      </c>
      <c r="B1088" s="133" t="str">
        <f>Table11[[#This Row],[Associate Degrees Awarded]]</f>
        <v>White total</v>
      </c>
      <c r="C1088" s="160">
        <f>Table11[[#This Row],[Growth Rate]]</f>
        <v>-0.17446808510638298</v>
      </c>
    </row>
    <row r="1089" spans="1:3" ht="14.25">
      <c r="A1089" s="159">
        <f>Table11[[#This Row],[UNITID]]</f>
        <v>180197</v>
      </c>
      <c r="B1089" s="133" t="str">
        <f>Table11[[#This Row],[Associate Degrees Awarded]]</f>
        <v>Race/ethnicity unknown total</v>
      </c>
      <c r="C1089" s="160">
        <f>Table11[[#This Row],[Growth Rate]]</f>
        <v>-0.60869565217391308</v>
      </c>
    </row>
    <row r="1090" spans="1:3" ht="14.25">
      <c r="A1090" s="159">
        <f>Table11[[#This Row],[UNITID]]</f>
        <v>180203</v>
      </c>
      <c r="B1090" s="133" t="str">
        <f>Table11[[#This Row],[Associate Degrees Awarded]]</f>
        <v>Grand total</v>
      </c>
      <c r="C1090" s="160">
        <f>Table11[[#This Row],[Growth Rate]]</f>
        <v>-0.42307692307692307</v>
      </c>
    </row>
    <row r="1091" spans="1:3" ht="14.25">
      <c r="A1091" s="159">
        <f>Table11[[#This Row],[UNITID]]</f>
        <v>180203</v>
      </c>
      <c r="B1091" s="133" t="str">
        <f>Table11[[#This Row],[Associate Degrees Awarded]]</f>
        <v>Ages, under 18</v>
      </c>
      <c r="C1091" s="160" t="str">
        <f>Table11[[#This Row],[Growth Rate]]</f>
        <v/>
      </c>
    </row>
    <row r="1092" spans="1:3" ht="14.25">
      <c r="A1092" s="159">
        <f>Table11[[#This Row],[UNITID]]</f>
        <v>180203</v>
      </c>
      <c r="B1092" s="133" t="str">
        <f>Table11[[#This Row],[Associate Degrees Awarded]]</f>
        <v>Ages, 18-24</v>
      </c>
      <c r="C1092" s="160">
        <f>Table11[[#This Row],[Growth Rate]]</f>
        <v>-0.5</v>
      </c>
    </row>
    <row r="1093" spans="1:3" ht="14.25">
      <c r="A1093" s="159">
        <f>Table11[[#This Row],[UNITID]]</f>
        <v>180203</v>
      </c>
      <c r="B1093" s="133" t="str">
        <f>Table11[[#This Row],[Associate Degrees Awarded]]</f>
        <v>Ages, 25-39</v>
      </c>
      <c r="C1093" s="160">
        <f>Table11[[#This Row],[Growth Rate]]</f>
        <v>-0.2</v>
      </c>
    </row>
    <row r="1094" spans="1:3" ht="14.25">
      <c r="A1094" s="159">
        <f>Table11[[#This Row],[UNITID]]</f>
        <v>180203</v>
      </c>
      <c r="B1094" s="133" t="str">
        <f>Table11[[#This Row],[Associate Degrees Awarded]]</f>
        <v>Ages, 40 and above</v>
      </c>
      <c r="C1094" s="160">
        <f>Table11[[#This Row],[Growth Rate]]</f>
        <v>-1</v>
      </c>
    </row>
    <row r="1095" spans="1:3" ht="14.25">
      <c r="A1095" s="159">
        <f>Table11[[#This Row],[UNITID]]</f>
        <v>180203</v>
      </c>
      <c r="B1095" s="133" t="str">
        <f>Table11[[#This Row],[Associate Degrees Awarded]]</f>
        <v>Age unknown</v>
      </c>
      <c r="C1095" s="160" t="str">
        <f>Table11[[#This Row],[Growth Rate]]</f>
        <v/>
      </c>
    </row>
    <row r="1096" spans="1:3" ht="14.25">
      <c r="A1096" s="159">
        <f>Table11[[#This Row],[UNITID]]</f>
        <v>180203</v>
      </c>
      <c r="B1096" s="133" t="str">
        <f>Table11[[#This Row],[Associate Degrees Awarded]]</f>
        <v>Grand total men</v>
      </c>
      <c r="C1096" s="160">
        <f>Table11[[#This Row],[Growth Rate]]</f>
        <v>-0.2</v>
      </c>
    </row>
    <row r="1097" spans="1:3" ht="14.25">
      <c r="A1097" s="159">
        <f>Table11[[#This Row],[UNITID]]</f>
        <v>180203</v>
      </c>
      <c r="B1097" s="133" t="str">
        <f>Table11[[#This Row],[Associate Degrees Awarded]]</f>
        <v>Grand total women</v>
      </c>
      <c r="C1097" s="160">
        <f>Table11[[#This Row],[Growth Rate]]</f>
        <v>-0.5625</v>
      </c>
    </row>
    <row r="1098" spans="1:3" ht="14.25">
      <c r="A1098" s="159">
        <f>Table11[[#This Row],[UNITID]]</f>
        <v>180203</v>
      </c>
      <c r="B1098" s="133" t="str">
        <f>Table11[[#This Row],[Associate Degrees Awarded]]</f>
        <v>Two or more races total</v>
      </c>
      <c r="C1098" s="160" t="str">
        <f>Table11[[#This Row],[Growth Rate]]</f>
        <v/>
      </c>
    </row>
    <row r="1099" spans="1:3" ht="14.25">
      <c r="A1099" s="159">
        <f>Table11[[#This Row],[UNITID]]</f>
        <v>180203</v>
      </c>
      <c r="B1099" s="133" t="str">
        <f>Table11[[#This Row],[Associate Degrees Awarded]]</f>
        <v>American Indian or Alaska Native total</v>
      </c>
      <c r="C1099" s="160">
        <f>Table11[[#This Row],[Growth Rate]]</f>
        <v>-0.39130434782608697</v>
      </c>
    </row>
    <row r="1100" spans="1:3" ht="14.25">
      <c r="A1100" s="159">
        <f>Table11[[#This Row],[UNITID]]</f>
        <v>180203</v>
      </c>
      <c r="B1100" s="133" t="str">
        <f>Table11[[#This Row],[Associate Degrees Awarded]]</f>
        <v>Asian total</v>
      </c>
      <c r="C1100" s="160" t="str">
        <f>Table11[[#This Row],[Growth Rate]]</f>
        <v/>
      </c>
    </row>
    <row r="1101" spans="1:3" ht="14.25">
      <c r="A1101" s="159">
        <f>Table11[[#This Row],[UNITID]]</f>
        <v>180203</v>
      </c>
      <c r="B1101" s="133" t="str">
        <f>Table11[[#This Row],[Associate Degrees Awarded]]</f>
        <v>Black or African American total</v>
      </c>
      <c r="C1101" s="160" t="str">
        <f>Table11[[#This Row],[Growth Rate]]</f>
        <v/>
      </c>
    </row>
    <row r="1102" spans="1:3" ht="14.25">
      <c r="A1102" s="159">
        <f>Table11[[#This Row],[UNITID]]</f>
        <v>180203</v>
      </c>
      <c r="B1102" s="133" t="str">
        <f>Table11[[#This Row],[Associate Degrees Awarded]]</f>
        <v>Hispanic or Latino total</v>
      </c>
      <c r="C1102" s="160" t="str">
        <f>Table11[[#This Row],[Growth Rate]]</f>
        <v/>
      </c>
    </row>
    <row r="1103" spans="1:3" ht="14.25">
      <c r="A1103" s="159">
        <f>Table11[[#This Row],[UNITID]]</f>
        <v>180203</v>
      </c>
      <c r="B1103" s="133" t="str">
        <f>Table11[[#This Row],[Associate Degrees Awarded]]</f>
        <v>Native Hawaiian or Other Pacific Islander total</v>
      </c>
      <c r="C1103" s="160" t="str">
        <f>Table11[[#This Row],[Growth Rate]]</f>
        <v/>
      </c>
    </row>
    <row r="1104" spans="1:3" ht="14.25">
      <c r="A1104" s="159">
        <f>Table11[[#This Row],[UNITID]]</f>
        <v>180203</v>
      </c>
      <c r="B1104" s="133" t="str">
        <f>Table11[[#This Row],[Associate Degrees Awarded]]</f>
        <v>U.S. Nonresident total</v>
      </c>
      <c r="C1104" s="160" t="str">
        <f>Table11[[#This Row],[Growth Rate]]</f>
        <v/>
      </c>
    </row>
    <row r="1105" spans="1:3" ht="14.25">
      <c r="A1105" s="159">
        <f>Table11[[#This Row],[UNITID]]</f>
        <v>180203</v>
      </c>
      <c r="B1105" s="133" t="str">
        <f>Table11[[#This Row],[Associate Degrees Awarded]]</f>
        <v>White total</v>
      </c>
      <c r="C1105" s="160">
        <f>Table11[[#This Row],[Growth Rate]]</f>
        <v>-0.66666666666666663</v>
      </c>
    </row>
    <row r="1106" spans="1:3" ht="14.25">
      <c r="A1106" s="159">
        <f>Table11[[#This Row],[UNITID]]</f>
        <v>180203</v>
      </c>
      <c r="B1106" s="133" t="str">
        <f>Table11[[#This Row],[Associate Degrees Awarded]]</f>
        <v>Race/ethnicity unknown total</v>
      </c>
      <c r="C1106" s="160" t="str">
        <f>Table11[[#This Row],[Growth Rate]]</f>
        <v/>
      </c>
    </row>
    <row r="1107" spans="1:3" ht="14.25">
      <c r="A1107" s="159">
        <f>Table11[[#This Row],[UNITID]]</f>
        <v>180212</v>
      </c>
      <c r="B1107" s="133" t="str">
        <f>Table11[[#This Row],[Associate Degrees Awarded]]</f>
        <v>Grand total</v>
      </c>
      <c r="C1107" s="160">
        <f>Table11[[#This Row],[Growth Rate]]</f>
        <v>1.2105263157894737</v>
      </c>
    </row>
    <row r="1108" spans="1:3" ht="14.25">
      <c r="A1108" s="159">
        <f>Table11[[#This Row],[UNITID]]</f>
        <v>180212</v>
      </c>
      <c r="B1108" s="133" t="str">
        <f>Table11[[#This Row],[Associate Degrees Awarded]]</f>
        <v>Ages, under 18</v>
      </c>
      <c r="C1108" s="160" t="str">
        <f>Table11[[#This Row],[Growth Rate]]</f>
        <v/>
      </c>
    </row>
    <row r="1109" spans="1:3" ht="14.25">
      <c r="A1109" s="159">
        <f>Table11[[#This Row],[UNITID]]</f>
        <v>180212</v>
      </c>
      <c r="B1109" s="133" t="str">
        <f>Table11[[#This Row],[Associate Degrees Awarded]]</f>
        <v>Ages, 18-24</v>
      </c>
      <c r="C1109" s="160">
        <f>Table11[[#This Row],[Growth Rate]]</f>
        <v>0.14285714285714285</v>
      </c>
    </row>
    <row r="1110" spans="1:3" ht="14.25">
      <c r="A1110" s="159">
        <f>Table11[[#This Row],[UNITID]]</f>
        <v>180212</v>
      </c>
      <c r="B1110" s="133" t="str">
        <f>Table11[[#This Row],[Associate Degrees Awarded]]</f>
        <v>Ages, 25-39</v>
      </c>
      <c r="C1110" s="160">
        <f>Table11[[#This Row],[Growth Rate]]</f>
        <v>1.6</v>
      </c>
    </row>
    <row r="1111" spans="1:3" ht="14.25">
      <c r="A1111" s="159">
        <f>Table11[[#This Row],[UNITID]]</f>
        <v>180212</v>
      </c>
      <c r="B1111" s="133" t="str">
        <f>Table11[[#This Row],[Associate Degrees Awarded]]</f>
        <v>Ages, 40 and above</v>
      </c>
      <c r="C1111" s="160">
        <f>Table11[[#This Row],[Growth Rate]]</f>
        <v>2.2222222222222223</v>
      </c>
    </row>
    <row r="1112" spans="1:3" ht="14.25">
      <c r="A1112" s="159">
        <f>Table11[[#This Row],[UNITID]]</f>
        <v>180212</v>
      </c>
      <c r="B1112" s="133" t="str">
        <f>Table11[[#This Row],[Associate Degrees Awarded]]</f>
        <v>Age unknown</v>
      </c>
      <c r="C1112" s="160" t="str">
        <f>Table11[[#This Row],[Growth Rate]]</f>
        <v/>
      </c>
    </row>
    <row r="1113" spans="1:3" ht="14.25">
      <c r="A1113" s="159">
        <f>Table11[[#This Row],[UNITID]]</f>
        <v>180212</v>
      </c>
      <c r="B1113" s="133" t="str">
        <f>Table11[[#This Row],[Associate Degrees Awarded]]</f>
        <v>Grand total men</v>
      </c>
      <c r="C1113" s="160">
        <f>Table11[[#This Row],[Growth Rate]]</f>
        <v>-7.6923076923076927E-2</v>
      </c>
    </row>
    <row r="1114" spans="1:3" ht="14.25">
      <c r="A1114" s="159">
        <f>Table11[[#This Row],[UNITID]]</f>
        <v>180212</v>
      </c>
      <c r="B1114" s="133" t="str">
        <f>Table11[[#This Row],[Associate Degrees Awarded]]</f>
        <v>Grand total women</v>
      </c>
      <c r="C1114" s="160">
        <f>Table11[[#This Row],[Growth Rate]]</f>
        <v>1.88</v>
      </c>
    </row>
    <row r="1115" spans="1:3" ht="14.25">
      <c r="A1115" s="159">
        <f>Table11[[#This Row],[UNITID]]</f>
        <v>180212</v>
      </c>
      <c r="B1115" s="133" t="str">
        <f>Table11[[#This Row],[Associate Degrees Awarded]]</f>
        <v>Two or more races total</v>
      </c>
      <c r="C1115" s="160" t="str">
        <f>Table11[[#This Row],[Growth Rate]]</f>
        <v/>
      </c>
    </row>
    <row r="1116" spans="1:3" ht="14.25">
      <c r="A1116" s="159">
        <f>Table11[[#This Row],[UNITID]]</f>
        <v>180212</v>
      </c>
      <c r="B1116" s="133" t="str">
        <f>Table11[[#This Row],[Associate Degrees Awarded]]</f>
        <v>American Indian or Alaska Native total</v>
      </c>
      <c r="C1116" s="160">
        <f>Table11[[#This Row],[Growth Rate]]</f>
        <v>1</v>
      </c>
    </row>
    <row r="1117" spans="1:3" ht="14.25">
      <c r="A1117" s="159">
        <f>Table11[[#This Row],[UNITID]]</f>
        <v>180212</v>
      </c>
      <c r="B1117" s="133" t="str">
        <f>Table11[[#This Row],[Associate Degrees Awarded]]</f>
        <v>Asian total</v>
      </c>
      <c r="C1117" s="160">
        <f>Table11[[#This Row],[Growth Rate]]</f>
        <v>-1</v>
      </c>
    </row>
    <row r="1118" spans="1:3" ht="14.25">
      <c r="A1118" s="159">
        <f>Table11[[#This Row],[UNITID]]</f>
        <v>180212</v>
      </c>
      <c r="B1118" s="133" t="str">
        <f>Table11[[#This Row],[Associate Degrees Awarded]]</f>
        <v>Black or African American total</v>
      </c>
      <c r="C1118" s="160">
        <f>Table11[[#This Row],[Growth Rate]]</f>
        <v>-1</v>
      </c>
    </row>
    <row r="1119" spans="1:3" ht="14.25">
      <c r="A1119" s="159">
        <f>Table11[[#This Row],[UNITID]]</f>
        <v>180212</v>
      </c>
      <c r="B1119" s="133" t="str">
        <f>Table11[[#This Row],[Associate Degrees Awarded]]</f>
        <v>Hispanic or Latino total</v>
      </c>
      <c r="C1119" s="160" t="str">
        <f>Table11[[#This Row],[Growth Rate]]</f>
        <v/>
      </c>
    </row>
    <row r="1120" spans="1:3" ht="14.25">
      <c r="A1120" s="159">
        <f>Table11[[#This Row],[UNITID]]</f>
        <v>180212</v>
      </c>
      <c r="B1120" s="133" t="str">
        <f>Table11[[#This Row],[Associate Degrees Awarded]]</f>
        <v>Native Hawaiian or Other Pacific Islander total</v>
      </c>
      <c r="C1120" s="160" t="str">
        <f>Table11[[#This Row],[Growth Rate]]</f>
        <v/>
      </c>
    </row>
    <row r="1121" spans="1:3" ht="14.25">
      <c r="A1121" s="159">
        <f>Table11[[#This Row],[UNITID]]</f>
        <v>180212</v>
      </c>
      <c r="B1121" s="133" t="str">
        <f>Table11[[#This Row],[Associate Degrees Awarded]]</f>
        <v>U.S. Nonresident total</v>
      </c>
      <c r="C1121" s="160" t="str">
        <f>Table11[[#This Row],[Growth Rate]]</f>
        <v/>
      </c>
    </row>
    <row r="1122" spans="1:3" ht="14.25">
      <c r="A1122" s="159">
        <f>Table11[[#This Row],[UNITID]]</f>
        <v>180212</v>
      </c>
      <c r="B1122" s="133" t="str">
        <f>Table11[[#This Row],[Associate Degrees Awarded]]</f>
        <v>White total</v>
      </c>
      <c r="C1122" s="160">
        <f>Table11[[#This Row],[Growth Rate]]</f>
        <v>4</v>
      </c>
    </row>
    <row r="1123" spans="1:3" ht="14.25">
      <c r="A1123" s="159">
        <f>Table11[[#This Row],[UNITID]]</f>
        <v>180212</v>
      </c>
      <c r="B1123" s="133" t="str">
        <f>Table11[[#This Row],[Associate Degrees Awarded]]</f>
        <v>Race/ethnicity unknown total</v>
      </c>
      <c r="C1123" s="160" t="str">
        <f>Table11[[#This Row],[Growth Rate]]</f>
        <v/>
      </c>
    </row>
    <row r="1124" spans="1:3" ht="14.25">
      <c r="A1124" s="159">
        <f>Table11[[#This Row],[UNITID]]</f>
        <v>180328</v>
      </c>
      <c r="B1124" s="133" t="str">
        <f>Table11[[#This Row],[Associate Degrees Awarded]]</f>
        <v>Grand total</v>
      </c>
      <c r="C1124" s="160">
        <f>Table11[[#This Row],[Growth Rate]]</f>
        <v>-0.39534883720930231</v>
      </c>
    </row>
    <row r="1125" spans="1:3" ht="14.25">
      <c r="A1125" s="159">
        <f>Table11[[#This Row],[UNITID]]</f>
        <v>180328</v>
      </c>
      <c r="B1125" s="133" t="str">
        <f>Table11[[#This Row],[Associate Degrees Awarded]]</f>
        <v>Ages, under 18</v>
      </c>
      <c r="C1125" s="160" t="str">
        <f>Table11[[#This Row],[Growth Rate]]</f>
        <v/>
      </c>
    </row>
    <row r="1126" spans="1:3" ht="14.25">
      <c r="A1126" s="159">
        <f>Table11[[#This Row],[UNITID]]</f>
        <v>180328</v>
      </c>
      <c r="B1126" s="133" t="str">
        <f>Table11[[#This Row],[Associate Degrees Awarded]]</f>
        <v>Ages, 18-24</v>
      </c>
      <c r="C1126" s="160">
        <f>Table11[[#This Row],[Growth Rate]]</f>
        <v>-0.93333333333333335</v>
      </c>
    </row>
    <row r="1127" spans="1:3" ht="14.25">
      <c r="A1127" s="159">
        <f>Table11[[#This Row],[UNITID]]</f>
        <v>180328</v>
      </c>
      <c r="B1127" s="133" t="str">
        <f>Table11[[#This Row],[Associate Degrees Awarded]]</f>
        <v>Ages, 25-39</v>
      </c>
      <c r="C1127" s="160">
        <f>Table11[[#This Row],[Growth Rate]]</f>
        <v>4</v>
      </c>
    </row>
    <row r="1128" spans="1:3" ht="14.25">
      <c r="A1128" s="159">
        <f>Table11[[#This Row],[UNITID]]</f>
        <v>180328</v>
      </c>
      <c r="B1128" s="133" t="str">
        <f>Table11[[#This Row],[Associate Degrees Awarded]]</f>
        <v>Ages, 40 and above</v>
      </c>
      <c r="C1128" s="160">
        <f>Table11[[#This Row],[Growth Rate]]</f>
        <v>-0.1</v>
      </c>
    </row>
    <row r="1129" spans="1:3" ht="14.25">
      <c r="A1129" s="159">
        <f>Table11[[#This Row],[UNITID]]</f>
        <v>180328</v>
      </c>
      <c r="B1129" s="133" t="str">
        <f>Table11[[#This Row],[Associate Degrees Awarded]]</f>
        <v>Age unknown</v>
      </c>
      <c r="C1129" s="160" t="str">
        <f>Table11[[#This Row],[Growth Rate]]</f>
        <v/>
      </c>
    </row>
    <row r="1130" spans="1:3" ht="14.25">
      <c r="A1130" s="159">
        <f>Table11[[#This Row],[UNITID]]</f>
        <v>180328</v>
      </c>
      <c r="B1130" s="133" t="str">
        <f>Table11[[#This Row],[Associate Degrees Awarded]]</f>
        <v>Grand total men</v>
      </c>
      <c r="C1130" s="160">
        <f>Table11[[#This Row],[Growth Rate]]</f>
        <v>-0.55555555555555558</v>
      </c>
    </row>
    <row r="1131" spans="1:3" ht="14.25">
      <c r="A1131" s="159">
        <f>Table11[[#This Row],[UNITID]]</f>
        <v>180328</v>
      </c>
      <c r="B1131" s="133" t="str">
        <f>Table11[[#This Row],[Associate Degrees Awarded]]</f>
        <v>Grand total women</v>
      </c>
      <c r="C1131" s="160">
        <f>Table11[[#This Row],[Growth Rate]]</f>
        <v>-0.35294117647058826</v>
      </c>
    </row>
    <row r="1132" spans="1:3" ht="14.25">
      <c r="A1132" s="159">
        <f>Table11[[#This Row],[UNITID]]</f>
        <v>180328</v>
      </c>
      <c r="B1132" s="133" t="str">
        <f>Table11[[#This Row],[Associate Degrees Awarded]]</f>
        <v>Two or more races total</v>
      </c>
      <c r="C1132" s="160" t="str">
        <f>Table11[[#This Row],[Growth Rate]]</f>
        <v/>
      </c>
    </row>
    <row r="1133" spans="1:3" ht="14.25">
      <c r="A1133" s="159">
        <f>Table11[[#This Row],[UNITID]]</f>
        <v>180328</v>
      </c>
      <c r="B1133" s="133" t="str">
        <f>Table11[[#This Row],[Associate Degrees Awarded]]</f>
        <v>American Indian or Alaska Native total</v>
      </c>
      <c r="C1133" s="160">
        <f>Table11[[#This Row],[Growth Rate]]</f>
        <v>-0.41860465116279072</v>
      </c>
    </row>
    <row r="1134" spans="1:3" ht="14.25">
      <c r="A1134" s="159">
        <f>Table11[[#This Row],[UNITID]]</f>
        <v>180328</v>
      </c>
      <c r="B1134" s="133" t="str">
        <f>Table11[[#This Row],[Associate Degrees Awarded]]</f>
        <v>Asian total</v>
      </c>
      <c r="C1134" s="160" t="str">
        <f>Table11[[#This Row],[Growth Rate]]</f>
        <v/>
      </c>
    </row>
    <row r="1135" spans="1:3" ht="14.25">
      <c r="A1135" s="159">
        <f>Table11[[#This Row],[UNITID]]</f>
        <v>180328</v>
      </c>
      <c r="B1135" s="133" t="str">
        <f>Table11[[#This Row],[Associate Degrees Awarded]]</f>
        <v>Black or African American total</v>
      </c>
      <c r="C1135" s="160" t="str">
        <f>Table11[[#This Row],[Growth Rate]]</f>
        <v/>
      </c>
    </row>
    <row r="1136" spans="1:3" ht="14.25">
      <c r="A1136" s="159">
        <f>Table11[[#This Row],[UNITID]]</f>
        <v>180328</v>
      </c>
      <c r="B1136" s="133" t="str">
        <f>Table11[[#This Row],[Associate Degrees Awarded]]</f>
        <v>Hispanic or Latino total</v>
      </c>
      <c r="C1136" s="160" t="str">
        <f>Table11[[#This Row],[Growth Rate]]</f>
        <v/>
      </c>
    </row>
    <row r="1137" spans="1:3" ht="14.25">
      <c r="A1137" s="159">
        <f>Table11[[#This Row],[UNITID]]</f>
        <v>180328</v>
      </c>
      <c r="B1137" s="133" t="str">
        <f>Table11[[#This Row],[Associate Degrees Awarded]]</f>
        <v>Native Hawaiian or Other Pacific Islander total</v>
      </c>
      <c r="C1137" s="160" t="str">
        <f>Table11[[#This Row],[Growth Rate]]</f>
        <v/>
      </c>
    </row>
    <row r="1138" spans="1:3" ht="14.25">
      <c r="A1138" s="159">
        <f>Table11[[#This Row],[UNITID]]</f>
        <v>180328</v>
      </c>
      <c r="B1138" s="133" t="str">
        <f>Table11[[#This Row],[Associate Degrees Awarded]]</f>
        <v>U.S. Nonresident total</v>
      </c>
      <c r="C1138" s="160" t="str">
        <f>Table11[[#This Row],[Growth Rate]]</f>
        <v/>
      </c>
    </row>
    <row r="1139" spans="1:3" ht="14.25">
      <c r="A1139" s="159">
        <f>Table11[[#This Row],[UNITID]]</f>
        <v>180328</v>
      </c>
      <c r="B1139" s="133" t="str">
        <f>Table11[[#This Row],[Associate Degrees Awarded]]</f>
        <v>White total</v>
      </c>
      <c r="C1139" s="160" t="str">
        <f>Table11[[#This Row],[Growth Rate]]</f>
        <v/>
      </c>
    </row>
    <row r="1140" spans="1:3" ht="14.25">
      <c r="A1140" s="159">
        <f>Table11[[#This Row],[UNITID]]</f>
        <v>180328</v>
      </c>
      <c r="B1140" s="133" t="str">
        <f>Table11[[#This Row],[Associate Degrees Awarded]]</f>
        <v>Race/ethnicity unknown total</v>
      </c>
      <c r="C1140" s="160" t="str">
        <f>Table11[[#This Row],[Growth Rate]]</f>
        <v/>
      </c>
    </row>
    <row r="1141" spans="1:3" ht="14.25">
      <c r="A1141" s="159">
        <f>Table11[[#This Row],[UNITID]]</f>
        <v>180647</v>
      </c>
      <c r="B1141" s="133" t="str">
        <f>Table11[[#This Row],[Associate Degrees Awarded]]</f>
        <v>Grand total</v>
      </c>
      <c r="C1141" s="160">
        <f>Table11[[#This Row],[Growth Rate]]</f>
        <v>-0.52040816326530615</v>
      </c>
    </row>
    <row r="1142" spans="1:3" ht="14.25">
      <c r="A1142" s="159">
        <f>Table11[[#This Row],[UNITID]]</f>
        <v>180647</v>
      </c>
      <c r="B1142" s="133" t="str">
        <f>Table11[[#This Row],[Associate Degrees Awarded]]</f>
        <v>Ages, under 18</v>
      </c>
      <c r="C1142" s="160" t="str">
        <f>Table11[[#This Row],[Growth Rate]]</f>
        <v/>
      </c>
    </row>
    <row r="1143" spans="1:3" ht="14.25">
      <c r="A1143" s="159">
        <f>Table11[[#This Row],[UNITID]]</f>
        <v>180647</v>
      </c>
      <c r="B1143" s="133" t="str">
        <f>Table11[[#This Row],[Associate Degrees Awarded]]</f>
        <v>Ages, 18-24</v>
      </c>
      <c r="C1143" s="160">
        <f>Table11[[#This Row],[Growth Rate]]</f>
        <v>-0.625</v>
      </c>
    </row>
    <row r="1144" spans="1:3" ht="14.25">
      <c r="A1144" s="159">
        <f>Table11[[#This Row],[UNITID]]</f>
        <v>180647</v>
      </c>
      <c r="B1144" s="133" t="str">
        <f>Table11[[#This Row],[Associate Degrees Awarded]]</f>
        <v>Ages, 25-39</v>
      </c>
      <c r="C1144" s="160">
        <f>Table11[[#This Row],[Growth Rate]]</f>
        <v>-0.5714285714285714</v>
      </c>
    </row>
    <row r="1145" spans="1:3" ht="14.25">
      <c r="A1145" s="159">
        <f>Table11[[#This Row],[UNITID]]</f>
        <v>180647</v>
      </c>
      <c r="B1145" s="133" t="str">
        <f>Table11[[#This Row],[Associate Degrees Awarded]]</f>
        <v>Ages, 40 and above</v>
      </c>
      <c r="C1145" s="160">
        <f>Table11[[#This Row],[Growth Rate]]</f>
        <v>-0.17647058823529413</v>
      </c>
    </row>
    <row r="1146" spans="1:3" ht="14.25">
      <c r="A1146" s="159">
        <f>Table11[[#This Row],[UNITID]]</f>
        <v>180647</v>
      </c>
      <c r="B1146" s="133" t="str">
        <f>Table11[[#This Row],[Associate Degrees Awarded]]</f>
        <v>Age unknown</v>
      </c>
      <c r="C1146" s="160" t="str">
        <f>Table11[[#This Row],[Growth Rate]]</f>
        <v/>
      </c>
    </row>
    <row r="1147" spans="1:3" ht="14.25">
      <c r="A1147" s="159">
        <f>Table11[[#This Row],[UNITID]]</f>
        <v>180647</v>
      </c>
      <c r="B1147" s="133" t="str">
        <f>Table11[[#This Row],[Associate Degrees Awarded]]</f>
        <v>Grand total men</v>
      </c>
      <c r="C1147" s="160">
        <f>Table11[[#This Row],[Growth Rate]]</f>
        <v>-0.56666666666666665</v>
      </c>
    </row>
    <row r="1148" spans="1:3" ht="14.25">
      <c r="A1148" s="159">
        <f>Table11[[#This Row],[UNITID]]</f>
        <v>180647</v>
      </c>
      <c r="B1148" s="133" t="str">
        <f>Table11[[#This Row],[Associate Degrees Awarded]]</f>
        <v>Grand total women</v>
      </c>
      <c r="C1148" s="160">
        <f>Table11[[#This Row],[Growth Rate]]</f>
        <v>-0.5</v>
      </c>
    </row>
    <row r="1149" spans="1:3" ht="14.25">
      <c r="A1149" s="159">
        <f>Table11[[#This Row],[UNITID]]</f>
        <v>180647</v>
      </c>
      <c r="B1149" s="133" t="str">
        <f>Table11[[#This Row],[Associate Degrees Awarded]]</f>
        <v>Two or more races total</v>
      </c>
      <c r="C1149" s="160" t="str">
        <f>Table11[[#This Row],[Growth Rate]]</f>
        <v/>
      </c>
    </row>
    <row r="1150" spans="1:3" ht="14.25">
      <c r="A1150" s="159">
        <f>Table11[[#This Row],[UNITID]]</f>
        <v>180647</v>
      </c>
      <c r="B1150" s="133" t="str">
        <f>Table11[[#This Row],[Associate Degrees Awarded]]</f>
        <v>American Indian or Alaska Native total</v>
      </c>
      <c r="C1150" s="160">
        <f>Table11[[#This Row],[Growth Rate]]</f>
        <v>-0.39393939393939392</v>
      </c>
    </row>
    <row r="1151" spans="1:3" ht="14.25">
      <c r="A1151" s="159">
        <f>Table11[[#This Row],[UNITID]]</f>
        <v>180647</v>
      </c>
      <c r="B1151" s="133" t="str">
        <f>Table11[[#This Row],[Associate Degrees Awarded]]</f>
        <v>Asian total</v>
      </c>
      <c r="C1151" s="160" t="str">
        <f>Table11[[#This Row],[Growth Rate]]</f>
        <v/>
      </c>
    </row>
    <row r="1152" spans="1:3" ht="14.25">
      <c r="A1152" s="159">
        <f>Table11[[#This Row],[UNITID]]</f>
        <v>180647</v>
      </c>
      <c r="B1152" s="133" t="str">
        <f>Table11[[#This Row],[Associate Degrees Awarded]]</f>
        <v>Black or African American total</v>
      </c>
      <c r="C1152" s="160" t="str">
        <f>Table11[[#This Row],[Growth Rate]]</f>
        <v/>
      </c>
    </row>
    <row r="1153" spans="1:3" ht="14.25">
      <c r="A1153" s="159">
        <f>Table11[[#This Row],[UNITID]]</f>
        <v>180647</v>
      </c>
      <c r="B1153" s="133" t="str">
        <f>Table11[[#This Row],[Associate Degrees Awarded]]</f>
        <v>Hispanic or Latino total</v>
      </c>
      <c r="C1153" s="160">
        <f>Table11[[#This Row],[Growth Rate]]</f>
        <v>-1</v>
      </c>
    </row>
    <row r="1154" spans="1:3" ht="14.25">
      <c r="A1154" s="159">
        <f>Table11[[#This Row],[UNITID]]</f>
        <v>180647</v>
      </c>
      <c r="B1154" s="133" t="str">
        <f>Table11[[#This Row],[Associate Degrees Awarded]]</f>
        <v>Native Hawaiian or Other Pacific Islander total</v>
      </c>
      <c r="C1154" s="160" t="str">
        <f>Table11[[#This Row],[Growth Rate]]</f>
        <v/>
      </c>
    </row>
    <row r="1155" spans="1:3" ht="14.25">
      <c r="A1155" s="159">
        <f>Table11[[#This Row],[UNITID]]</f>
        <v>180647</v>
      </c>
      <c r="B1155" s="133" t="str">
        <f>Table11[[#This Row],[Associate Degrees Awarded]]</f>
        <v>U.S. Nonresident total</v>
      </c>
      <c r="C1155" s="160" t="str">
        <f>Table11[[#This Row],[Growth Rate]]</f>
        <v/>
      </c>
    </row>
    <row r="1156" spans="1:3" ht="14.25">
      <c r="A1156" s="159">
        <f>Table11[[#This Row],[UNITID]]</f>
        <v>180647</v>
      </c>
      <c r="B1156" s="133" t="str">
        <f>Table11[[#This Row],[Associate Degrees Awarded]]</f>
        <v>White total</v>
      </c>
      <c r="C1156" s="160">
        <f>Table11[[#This Row],[Growth Rate]]</f>
        <v>-0.80645161290322576</v>
      </c>
    </row>
    <row r="1157" spans="1:3" ht="14.25">
      <c r="A1157" s="159">
        <f>Table11[[#This Row],[UNITID]]</f>
        <v>180647</v>
      </c>
      <c r="B1157" s="133" t="str">
        <f>Table11[[#This Row],[Associate Degrees Awarded]]</f>
        <v>Race/ethnicity unknown total</v>
      </c>
      <c r="C1157" s="160" t="str">
        <f>Table11[[#This Row],[Growth Rate]]</f>
        <v/>
      </c>
    </row>
    <row r="1158" spans="1:3" ht="14.25">
      <c r="A1158" s="159">
        <f>Table11[[#This Row],[UNITID]]</f>
        <v>181419</v>
      </c>
      <c r="B1158" s="133" t="str">
        <f>Table11[[#This Row],[Associate Degrees Awarded]]</f>
        <v>Grand total</v>
      </c>
      <c r="C1158" s="160">
        <f>Table11[[#This Row],[Growth Rate]]</f>
        <v>1.6666666666666667</v>
      </c>
    </row>
    <row r="1159" spans="1:3" ht="14.25">
      <c r="A1159" s="159">
        <f>Table11[[#This Row],[UNITID]]</f>
        <v>181419</v>
      </c>
      <c r="B1159" s="133" t="str">
        <f>Table11[[#This Row],[Associate Degrees Awarded]]</f>
        <v>Ages, under 18</v>
      </c>
      <c r="C1159" s="160" t="str">
        <f>Table11[[#This Row],[Growth Rate]]</f>
        <v/>
      </c>
    </row>
    <row r="1160" spans="1:3" ht="14.25">
      <c r="A1160" s="159">
        <f>Table11[[#This Row],[UNITID]]</f>
        <v>181419</v>
      </c>
      <c r="B1160" s="133" t="str">
        <f>Table11[[#This Row],[Associate Degrees Awarded]]</f>
        <v>Ages, 18-24</v>
      </c>
      <c r="C1160" s="160">
        <f>Table11[[#This Row],[Growth Rate]]</f>
        <v>0.25</v>
      </c>
    </row>
    <row r="1161" spans="1:3" ht="14.25">
      <c r="A1161" s="159">
        <f>Table11[[#This Row],[UNITID]]</f>
        <v>181419</v>
      </c>
      <c r="B1161" s="133" t="str">
        <f>Table11[[#This Row],[Associate Degrees Awarded]]</f>
        <v>Ages, 25-39</v>
      </c>
      <c r="C1161" s="160">
        <f>Table11[[#This Row],[Growth Rate]]</f>
        <v>1</v>
      </c>
    </row>
    <row r="1162" spans="1:3" ht="14.25">
      <c r="A1162" s="159">
        <f>Table11[[#This Row],[UNITID]]</f>
        <v>181419</v>
      </c>
      <c r="B1162" s="133" t="str">
        <f>Table11[[#This Row],[Associate Degrees Awarded]]</f>
        <v>Ages, 40 and above</v>
      </c>
      <c r="C1162" s="160">
        <f>Table11[[#This Row],[Growth Rate]]</f>
        <v>6.5</v>
      </c>
    </row>
    <row r="1163" spans="1:3" ht="14.25">
      <c r="A1163" s="159">
        <f>Table11[[#This Row],[UNITID]]</f>
        <v>181419</v>
      </c>
      <c r="B1163" s="133" t="str">
        <f>Table11[[#This Row],[Associate Degrees Awarded]]</f>
        <v>Age unknown</v>
      </c>
      <c r="C1163" s="160" t="str">
        <f>Table11[[#This Row],[Growth Rate]]</f>
        <v/>
      </c>
    </row>
    <row r="1164" spans="1:3" ht="14.25">
      <c r="A1164" s="159">
        <f>Table11[[#This Row],[UNITID]]</f>
        <v>181419</v>
      </c>
      <c r="B1164" s="133" t="str">
        <f>Table11[[#This Row],[Associate Degrees Awarded]]</f>
        <v>Grand total men</v>
      </c>
      <c r="C1164" s="160">
        <f>Table11[[#This Row],[Growth Rate]]</f>
        <v>0.33333333333333331</v>
      </c>
    </row>
    <row r="1165" spans="1:3" ht="14.25">
      <c r="A1165" s="159">
        <f>Table11[[#This Row],[UNITID]]</f>
        <v>181419</v>
      </c>
      <c r="B1165" s="133" t="str">
        <f>Table11[[#This Row],[Associate Degrees Awarded]]</f>
        <v>Grand total women</v>
      </c>
      <c r="C1165" s="160">
        <f>Table11[[#This Row],[Growth Rate]]</f>
        <v>2.1111111111111112</v>
      </c>
    </row>
    <row r="1166" spans="1:3" ht="14.25">
      <c r="A1166" s="159">
        <f>Table11[[#This Row],[UNITID]]</f>
        <v>181419</v>
      </c>
      <c r="B1166" s="133" t="str">
        <f>Table11[[#This Row],[Associate Degrees Awarded]]</f>
        <v>Two or more races total</v>
      </c>
      <c r="C1166" s="160" t="str">
        <f>Table11[[#This Row],[Growth Rate]]</f>
        <v/>
      </c>
    </row>
    <row r="1167" spans="1:3" ht="14.25">
      <c r="A1167" s="159">
        <f>Table11[[#This Row],[UNITID]]</f>
        <v>181419</v>
      </c>
      <c r="B1167" s="133" t="str">
        <f>Table11[[#This Row],[Associate Degrees Awarded]]</f>
        <v>American Indian or Alaska Native total</v>
      </c>
      <c r="C1167" s="160">
        <f>Table11[[#This Row],[Growth Rate]]</f>
        <v>1.2727272727272727</v>
      </c>
    </row>
    <row r="1168" spans="1:3" ht="14.25">
      <c r="A1168" s="159">
        <f>Table11[[#This Row],[UNITID]]</f>
        <v>181419</v>
      </c>
      <c r="B1168" s="133" t="str">
        <f>Table11[[#This Row],[Associate Degrees Awarded]]</f>
        <v>Asian total</v>
      </c>
      <c r="C1168" s="160" t="str">
        <f>Table11[[#This Row],[Growth Rate]]</f>
        <v/>
      </c>
    </row>
    <row r="1169" spans="1:3" ht="14.25">
      <c r="A1169" s="159">
        <f>Table11[[#This Row],[UNITID]]</f>
        <v>181419</v>
      </c>
      <c r="B1169" s="133" t="str">
        <f>Table11[[#This Row],[Associate Degrees Awarded]]</f>
        <v>Black or African American total</v>
      </c>
      <c r="C1169" s="160" t="str">
        <f>Table11[[#This Row],[Growth Rate]]</f>
        <v/>
      </c>
    </row>
    <row r="1170" spans="1:3" ht="14.25">
      <c r="A1170" s="159">
        <f>Table11[[#This Row],[UNITID]]</f>
        <v>181419</v>
      </c>
      <c r="B1170" s="133" t="str">
        <f>Table11[[#This Row],[Associate Degrees Awarded]]</f>
        <v>Hispanic or Latino total</v>
      </c>
      <c r="C1170" s="160">
        <f>Table11[[#This Row],[Growth Rate]]</f>
        <v>2</v>
      </c>
    </row>
    <row r="1171" spans="1:3" ht="14.25">
      <c r="A1171" s="159">
        <f>Table11[[#This Row],[UNITID]]</f>
        <v>181419</v>
      </c>
      <c r="B1171" s="133" t="str">
        <f>Table11[[#This Row],[Associate Degrees Awarded]]</f>
        <v>Native Hawaiian or Other Pacific Islander total</v>
      </c>
      <c r="C1171" s="160" t="str">
        <f>Table11[[#This Row],[Growth Rate]]</f>
        <v/>
      </c>
    </row>
    <row r="1172" spans="1:3" ht="14.25">
      <c r="A1172" s="159">
        <f>Table11[[#This Row],[UNITID]]</f>
        <v>181419</v>
      </c>
      <c r="B1172" s="133" t="str">
        <f>Table11[[#This Row],[Associate Degrees Awarded]]</f>
        <v>U.S. Nonresident total</v>
      </c>
      <c r="C1172" s="160" t="str">
        <f>Table11[[#This Row],[Growth Rate]]</f>
        <v/>
      </c>
    </row>
    <row r="1173" spans="1:3" ht="14.25">
      <c r="A1173" s="159">
        <f>Table11[[#This Row],[UNITID]]</f>
        <v>181419</v>
      </c>
      <c r="B1173" s="133" t="str">
        <f>Table11[[#This Row],[Associate Degrees Awarded]]</f>
        <v>White total</v>
      </c>
      <c r="C1173" s="160" t="str">
        <f>Table11[[#This Row],[Growth Rate]]</f>
        <v/>
      </c>
    </row>
    <row r="1174" spans="1:3" ht="14.25">
      <c r="A1174" s="159">
        <f>Table11[[#This Row],[UNITID]]</f>
        <v>181419</v>
      </c>
      <c r="B1174" s="133" t="str">
        <f>Table11[[#This Row],[Associate Degrees Awarded]]</f>
        <v>Race/ethnicity unknown total</v>
      </c>
      <c r="C1174" s="160" t="str">
        <f>Table11[[#This Row],[Growth Rate]]</f>
        <v/>
      </c>
    </row>
    <row r="1175" spans="1:3" ht="14.25">
      <c r="A1175" s="159">
        <f>Table11[[#This Row],[UNITID]]</f>
        <v>182005</v>
      </c>
      <c r="B1175" s="133" t="str">
        <f>Table11[[#This Row],[Associate Degrees Awarded]]</f>
        <v>Grand total</v>
      </c>
      <c r="C1175" s="160">
        <f>Table11[[#This Row],[Growth Rate]]</f>
        <v>-8.0105633802816906E-2</v>
      </c>
    </row>
    <row r="1176" spans="1:3" ht="14.25">
      <c r="A1176" s="159">
        <f>Table11[[#This Row],[UNITID]]</f>
        <v>182005</v>
      </c>
      <c r="B1176" s="133" t="str">
        <f>Table11[[#This Row],[Associate Degrees Awarded]]</f>
        <v>Ages, under 18</v>
      </c>
      <c r="C1176" s="160">
        <f>Table11[[#This Row],[Growth Rate]]</f>
        <v>0.17241379310344829</v>
      </c>
    </row>
    <row r="1177" spans="1:3" ht="14.25">
      <c r="A1177" s="159">
        <f>Table11[[#This Row],[UNITID]]</f>
        <v>182005</v>
      </c>
      <c r="B1177" s="133" t="str">
        <f>Table11[[#This Row],[Associate Degrees Awarded]]</f>
        <v>Ages, 18-24</v>
      </c>
      <c r="C1177" s="160">
        <f>Table11[[#This Row],[Growth Rate]]</f>
        <v>1.6857314870559904E-2</v>
      </c>
    </row>
    <row r="1178" spans="1:3" ht="14.25">
      <c r="A1178" s="159">
        <f>Table11[[#This Row],[UNITID]]</f>
        <v>182005</v>
      </c>
      <c r="B1178" s="133" t="str">
        <f>Table11[[#This Row],[Associate Degrees Awarded]]</f>
        <v>Ages, 25-39</v>
      </c>
      <c r="C1178" s="160">
        <f>Table11[[#This Row],[Growth Rate]]</f>
        <v>-0.17616580310880828</v>
      </c>
    </row>
    <row r="1179" spans="1:3" ht="14.25">
      <c r="A1179" s="159">
        <f>Table11[[#This Row],[UNITID]]</f>
        <v>182005</v>
      </c>
      <c r="B1179" s="133" t="str">
        <f>Table11[[#This Row],[Associate Degrees Awarded]]</f>
        <v>Ages, 40 and above</v>
      </c>
      <c r="C1179" s="160">
        <f>Table11[[#This Row],[Growth Rate]]</f>
        <v>-0.23668639053254437</v>
      </c>
    </row>
    <row r="1180" spans="1:3" ht="14.25">
      <c r="A1180" s="159">
        <f>Table11[[#This Row],[UNITID]]</f>
        <v>182005</v>
      </c>
      <c r="B1180" s="133" t="str">
        <f>Table11[[#This Row],[Associate Degrees Awarded]]</f>
        <v>Age unknown</v>
      </c>
      <c r="C1180" s="160" t="str">
        <f>Table11[[#This Row],[Growth Rate]]</f>
        <v/>
      </c>
    </row>
    <row r="1181" spans="1:3" ht="14.25">
      <c r="A1181" s="159">
        <f>Table11[[#This Row],[UNITID]]</f>
        <v>182005</v>
      </c>
      <c r="B1181" s="133" t="str">
        <f>Table11[[#This Row],[Associate Degrees Awarded]]</f>
        <v>Grand total men</v>
      </c>
      <c r="C1181" s="160">
        <f>Table11[[#This Row],[Growth Rate]]</f>
        <v>-0.12249614791987673</v>
      </c>
    </row>
    <row r="1182" spans="1:3" ht="14.25">
      <c r="A1182" s="159">
        <f>Table11[[#This Row],[UNITID]]</f>
        <v>182005</v>
      </c>
      <c r="B1182" s="133" t="str">
        <f>Table11[[#This Row],[Associate Degrees Awarded]]</f>
        <v>Grand total women</v>
      </c>
      <c r="C1182" s="160">
        <f>Table11[[#This Row],[Growth Rate]]</f>
        <v>-5.4028436018957349E-2</v>
      </c>
    </row>
    <row r="1183" spans="1:3" ht="14.25">
      <c r="A1183" s="159">
        <f>Table11[[#This Row],[UNITID]]</f>
        <v>182005</v>
      </c>
      <c r="B1183" s="133" t="str">
        <f>Table11[[#This Row],[Associate Degrees Awarded]]</f>
        <v>Two or more races total</v>
      </c>
      <c r="C1183" s="160">
        <f>Table11[[#This Row],[Growth Rate]]</f>
        <v>8.7962962962962965E-2</v>
      </c>
    </row>
    <row r="1184" spans="1:3" ht="14.25">
      <c r="A1184" s="159">
        <f>Table11[[#This Row],[UNITID]]</f>
        <v>182005</v>
      </c>
      <c r="B1184" s="133" t="str">
        <f>Table11[[#This Row],[Associate Degrees Awarded]]</f>
        <v>American Indian or Alaska Native total</v>
      </c>
      <c r="C1184" s="160">
        <f>Table11[[#This Row],[Growth Rate]]</f>
        <v>-0.25</v>
      </c>
    </row>
    <row r="1185" spans="1:3" ht="14.25">
      <c r="A1185" s="159">
        <f>Table11[[#This Row],[UNITID]]</f>
        <v>182005</v>
      </c>
      <c r="B1185" s="133" t="str">
        <f>Table11[[#This Row],[Associate Degrees Awarded]]</f>
        <v>Asian total</v>
      </c>
      <c r="C1185" s="160">
        <f>Table11[[#This Row],[Growth Rate]]</f>
        <v>-0.17694369973190349</v>
      </c>
    </row>
    <row r="1186" spans="1:3" ht="14.25">
      <c r="A1186" s="159">
        <f>Table11[[#This Row],[UNITID]]</f>
        <v>182005</v>
      </c>
      <c r="B1186" s="133" t="str">
        <f>Table11[[#This Row],[Associate Degrees Awarded]]</f>
        <v>Black or African American total</v>
      </c>
      <c r="C1186" s="160">
        <f>Table11[[#This Row],[Growth Rate]]</f>
        <v>7.4509803921568626E-2</v>
      </c>
    </row>
    <row r="1187" spans="1:3" ht="14.25">
      <c r="A1187" s="159">
        <f>Table11[[#This Row],[UNITID]]</f>
        <v>182005</v>
      </c>
      <c r="B1187" s="133" t="str">
        <f>Table11[[#This Row],[Associate Degrees Awarded]]</f>
        <v>Hispanic or Latino total</v>
      </c>
      <c r="C1187" s="160">
        <f>Table11[[#This Row],[Growth Rate]]</f>
        <v>7.9629629629629634E-2</v>
      </c>
    </row>
    <row r="1188" spans="1:3" ht="14.25">
      <c r="A1188" s="159">
        <f>Table11[[#This Row],[UNITID]]</f>
        <v>182005</v>
      </c>
      <c r="B1188" s="133" t="str">
        <f>Table11[[#This Row],[Associate Degrees Awarded]]</f>
        <v>Native Hawaiian or Other Pacific Islander total</v>
      </c>
      <c r="C1188" s="160">
        <f>Table11[[#This Row],[Growth Rate]]</f>
        <v>-0.32432432432432434</v>
      </c>
    </row>
    <row r="1189" spans="1:3" ht="14.25">
      <c r="A1189" s="159">
        <f>Table11[[#This Row],[UNITID]]</f>
        <v>182005</v>
      </c>
      <c r="B1189" s="133" t="str">
        <f>Table11[[#This Row],[Associate Degrees Awarded]]</f>
        <v>U.S. Nonresident total</v>
      </c>
      <c r="C1189" s="160">
        <f>Table11[[#This Row],[Growth Rate]]</f>
        <v>-4.1666666666666664E-2</v>
      </c>
    </row>
    <row r="1190" spans="1:3" ht="14.25">
      <c r="A1190" s="159">
        <f>Table11[[#This Row],[UNITID]]</f>
        <v>182005</v>
      </c>
      <c r="B1190" s="133" t="str">
        <f>Table11[[#This Row],[Associate Degrees Awarded]]</f>
        <v>White total</v>
      </c>
      <c r="C1190" s="160">
        <f>Table11[[#This Row],[Growth Rate]]</f>
        <v>-0.20448877805486285</v>
      </c>
    </row>
    <row r="1191" spans="1:3" ht="14.25">
      <c r="A1191" s="159">
        <f>Table11[[#This Row],[UNITID]]</f>
        <v>182005</v>
      </c>
      <c r="B1191" s="133" t="str">
        <f>Table11[[#This Row],[Associate Degrees Awarded]]</f>
        <v>Race/ethnicity unknown total</v>
      </c>
      <c r="C1191" s="160">
        <f>Table11[[#This Row],[Growth Rate]]</f>
        <v>-0.375</v>
      </c>
    </row>
    <row r="1192" spans="1:3" ht="14.25">
      <c r="A1192" s="159">
        <f>Table11[[#This Row],[UNITID]]</f>
        <v>183655</v>
      </c>
      <c r="B1192" s="133" t="str">
        <f>Table11[[#This Row],[Associate Degrees Awarded]]</f>
        <v>Grand total</v>
      </c>
      <c r="C1192" s="160">
        <f>Table11[[#This Row],[Growth Rate]]</f>
        <v>7.9744816586921844E-3</v>
      </c>
    </row>
    <row r="1193" spans="1:3" ht="14.25">
      <c r="A1193" s="159">
        <f>Table11[[#This Row],[UNITID]]</f>
        <v>183655</v>
      </c>
      <c r="B1193" s="133" t="str">
        <f>Table11[[#This Row],[Associate Degrees Awarded]]</f>
        <v>Ages, under 18</v>
      </c>
      <c r="C1193" s="160" t="str">
        <f>Table11[[#This Row],[Growth Rate]]</f>
        <v/>
      </c>
    </row>
    <row r="1194" spans="1:3" ht="14.25">
      <c r="A1194" s="159">
        <f>Table11[[#This Row],[UNITID]]</f>
        <v>183655</v>
      </c>
      <c r="B1194" s="133" t="str">
        <f>Table11[[#This Row],[Associate Degrees Awarded]]</f>
        <v>Ages, 18-24</v>
      </c>
      <c r="C1194" s="160">
        <f>Table11[[#This Row],[Growth Rate]]</f>
        <v>4.519774011299435E-2</v>
      </c>
    </row>
    <row r="1195" spans="1:3" ht="14.25">
      <c r="A1195" s="159">
        <f>Table11[[#This Row],[UNITID]]</f>
        <v>183655</v>
      </c>
      <c r="B1195" s="133" t="str">
        <f>Table11[[#This Row],[Associate Degrees Awarded]]</f>
        <v>Ages, 25-39</v>
      </c>
      <c r="C1195" s="160">
        <f>Table11[[#This Row],[Growth Rate]]</f>
        <v>4.8543689320388345E-3</v>
      </c>
    </row>
    <row r="1196" spans="1:3" ht="14.25">
      <c r="A1196" s="159">
        <f>Table11[[#This Row],[UNITID]]</f>
        <v>183655</v>
      </c>
      <c r="B1196" s="133" t="str">
        <f>Table11[[#This Row],[Associate Degrees Awarded]]</f>
        <v>Ages, 40 and above</v>
      </c>
      <c r="C1196" s="160">
        <f>Table11[[#This Row],[Growth Rate]]</f>
        <v>-0.19402985074626866</v>
      </c>
    </row>
    <row r="1197" spans="1:3" ht="14.25">
      <c r="A1197" s="159">
        <f>Table11[[#This Row],[UNITID]]</f>
        <v>183655</v>
      </c>
      <c r="B1197" s="133" t="str">
        <f>Table11[[#This Row],[Associate Degrees Awarded]]</f>
        <v>Age unknown</v>
      </c>
      <c r="C1197" s="160" t="str">
        <f>Table11[[#This Row],[Growth Rate]]</f>
        <v/>
      </c>
    </row>
    <row r="1198" spans="1:3" ht="14.25">
      <c r="A1198" s="159">
        <f>Table11[[#This Row],[UNITID]]</f>
        <v>183655</v>
      </c>
      <c r="B1198" s="133" t="str">
        <f>Table11[[#This Row],[Associate Degrees Awarded]]</f>
        <v>Grand total men</v>
      </c>
      <c r="C1198" s="160">
        <f>Table11[[#This Row],[Growth Rate]]</f>
        <v>-3.7914691943127965E-2</v>
      </c>
    </row>
    <row r="1199" spans="1:3" ht="14.25">
      <c r="A1199" s="159">
        <f>Table11[[#This Row],[UNITID]]</f>
        <v>183655</v>
      </c>
      <c r="B1199" s="133" t="str">
        <f>Table11[[#This Row],[Associate Degrees Awarded]]</f>
        <v>Grand total women</v>
      </c>
      <c r="C1199" s="160">
        <f>Table11[[#This Row],[Growth Rate]]</f>
        <v>3.125E-2</v>
      </c>
    </row>
    <row r="1200" spans="1:3" ht="14.25">
      <c r="A1200" s="159">
        <f>Table11[[#This Row],[UNITID]]</f>
        <v>183655</v>
      </c>
      <c r="B1200" s="133" t="str">
        <f>Table11[[#This Row],[Associate Degrees Awarded]]</f>
        <v>Two or more races total</v>
      </c>
      <c r="C1200" s="160">
        <f>Table11[[#This Row],[Growth Rate]]</f>
        <v>0.3888888888888889</v>
      </c>
    </row>
    <row r="1201" spans="1:3" ht="14.25">
      <c r="A1201" s="159">
        <f>Table11[[#This Row],[UNITID]]</f>
        <v>183655</v>
      </c>
      <c r="B1201" s="133" t="str">
        <f>Table11[[#This Row],[Associate Degrees Awarded]]</f>
        <v>American Indian or Alaska Native total</v>
      </c>
      <c r="C1201" s="160">
        <f>Table11[[#This Row],[Growth Rate]]</f>
        <v>-0.4</v>
      </c>
    </row>
    <row r="1202" spans="1:3" ht="14.25">
      <c r="A1202" s="159">
        <f>Table11[[#This Row],[UNITID]]</f>
        <v>183655</v>
      </c>
      <c r="B1202" s="133" t="str">
        <f>Table11[[#This Row],[Associate Degrees Awarded]]</f>
        <v>Asian total</v>
      </c>
      <c r="C1202" s="160">
        <f>Table11[[#This Row],[Growth Rate]]</f>
        <v>-9.7560975609756101E-2</v>
      </c>
    </row>
    <row r="1203" spans="1:3" ht="14.25">
      <c r="A1203" s="159">
        <f>Table11[[#This Row],[UNITID]]</f>
        <v>183655</v>
      </c>
      <c r="B1203" s="133" t="str">
        <f>Table11[[#This Row],[Associate Degrees Awarded]]</f>
        <v>Black or African American total</v>
      </c>
      <c r="C1203" s="160">
        <f>Table11[[#This Row],[Growth Rate]]</f>
        <v>-0.10144927536231885</v>
      </c>
    </row>
    <row r="1204" spans="1:3" ht="14.25">
      <c r="A1204" s="159">
        <f>Table11[[#This Row],[UNITID]]</f>
        <v>183655</v>
      </c>
      <c r="B1204" s="133" t="str">
        <f>Table11[[#This Row],[Associate Degrees Awarded]]</f>
        <v>Hispanic or Latino total</v>
      </c>
      <c r="C1204" s="160">
        <f>Table11[[#This Row],[Growth Rate]]</f>
        <v>0.34615384615384615</v>
      </c>
    </row>
    <row r="1205" spans="1:3" ht="14.25">
      <c r="A1205" s="159">
        <f>Table11[[#This Row],[UNITID]]</f>
        <v>183655</v>
      </c>
      <c r="B1205" s="133" t="str">
        <f>Table11[[#This Row],[Associate Degrees Awarded]]</f>
        <v>Native Hawaiian or Other Pacific Islander total</v>
      </c>
      <c r="C1205" s="160" t="str">
        <f>Table11[[#This Row],[Growth Rate]]</f>
        <v/>
      </c>
    </row>
    <row r="1206" spans="1:3" ht="14.25">
      <c r="A1206" s="159">
        <f>Table11[[#This Row],[UNITID]]</f>
        <v>183655</v>
      </c>
      <c r="B1206" s="133" t="str">
        <f>Table11[[#This Row],[Associate Degrees Awarded]]</f>
        <v>U.S. Nonresident total</v>
      </c>
      <c r="C1206" s="160">
        <f>Table11[[#This Row],[Growth Rate]]</f>
        <v>-0.86046511627906974</v>
      </c>
    </row>
    <row r="1207" spans="1:3" ht="14.25">
      <c r="A1207" s="159">
        <f>Table11[[#This Row],[UNITID]]</f>
        <v>183655</v>
      </c>
      <c r="B1207" s="133" t="str">
        <f>Table11[[#This Row],[Associate Degrees Awarded]]</f>
        <v>White total</v>
      </c>
      <c r="C1207" s="160">
        <f>Table11[[#This Row],[Growth Rate]]</f>
        <v>1.8867924528301886E-2</v>
      </c>
    </row>
    <row r="1208" spans="1:3" ht="14.25">
      <c r="A1208" s="159">
        <f>Table11[[#This Row],[UNITID]]</f>
        <v>183655</v>
      </c>
      <c r="B1208" s="133" t="str">
        <f>Table11[[#This Row],[Associate Degrees Awarded]]</f>
        <v>Race/ethnicity unknown total</v>
      </c>
      <c r="C1208" s="160">
        <f>Table11[[#This Row],[Growth Rate]]</f>
        <v>0.13793103448275862</v>
      </c>
    </row>
    <row r="1209" spans="1:3" ht="14.25">
      <c r="A1209" s="159">
        <f>Table11[[#This Row],[UNITID]]</f>
        <v>184995</v>
      </c>
      <c r="B1209" s="133" t="str">
        <f>Table11[[#This Row],[Associate Degrees Awarded]]</f>
        <v>Grand total</v>
      </c>
      <c r="C1209" s="160">
        <f>Table11[[#This Row],[Growth Rate]]</f>
        <v>0.24884259259259259</v>
      </c>
    </row>
    <row r="1210" spans="1:3" ht="14.25">
      <c r="A1210" s="159">
        <f>Table11[[#This Row],[UNITID]]</f>
        <v>184995</v>
      </c>
      <c r="B1210" s="133" t="str">
        <f>Table11[[#This Row],[Associate Degrees Awarded]]</f>
        <v>Ages, under 18</v>
      </c>
      <c r="C1210" s="160" t="str">
        <f>Table11[[#This Row],[Growth Rate]]</f>
        <v/>
      </c>
    </row>
    <row r="1211" spans="1:3" ht="14.25">
      <c r="A1211" s="159">
        <f>Table11[[#This Row],[UNITID]]</f>
        <v>184995</v>
      </c>
      <c r="B1211" s="133" t="str">
        <f>Table11[[#This Row],[Associate Degrees Awarded]]</f>
        <v>Ages, 18-24</v>
      </c>
      <c r="C1211" s="160">
        <f>Table11[[#This Row],[Growth Rate]]</f>
        <v>0.27716186252771619</v>
      </c>
    </row>
    <row r="1212" spans="1:3" ht="14.25">
      <c r="A1212" s="159">
        <f>Table11[[#This Row],[UNITID]]</f>
        <v>184995</v>
      </c>
      <c r="B1212" s="133" t="str">
        <f>Table11[[#This Row],[Associate Degrees Awarded]]</f>
        <v>Ages, 25-39</v>
      </c>
      <c r="C1212" s="160">
        <f>Table11[[#This Row],[Growth Rate]]</f>
        <v>0.13256484149855907</v>
      </c>
    </row>
    <row r="1213" spans="1:3" ht="14.25">
      <c r="A1213" s="159">
        <f>Table11[[#This Row],[UNITID]]</f>
        <v>184995</v>
      </c>
      <c r="B1213" s="133" t="str">
        <f>Table11[[#This Row],[Associate Degrees Awarded]]</f>
        <v>Ages, 40 and above</v>
      </c>
      <c r="C1213" s="160">
        <f>Table11[[#This Row],[Growth Rate]]</f>
        <v>0.66666666666666663</v>
      </c>
    </row>
    <row r="1214" spans="1:3" ht="14.25">
      <c r="A1214" s="159">
        <f>Table11[[#This Row],[UNITID]]</f>
        <v>184995</v>
      </c>
      <c r="B1214" s="133" t="str">
        <f>Table11[[#This Row],[Associate Degrees Awarded]]</f>
        <v>Age unknown</v>
      </c>
      <c r="C1214" s="160" t="str">
        <f>Table11[[#This Row],[Growth Rate]]</f>
        <v/>
      </c>
    </row>
    <row r="1215" spans="1:3" ht="14.25">
      <c r="A1215" s="159">
        <f>Table11[[#This Row],[UNITID]]</f>
        <v>184995</v>
      </c>
      <c r="B1215" s="133" t="str">
        <f>Table11[[#This Row],[Associate Degrees Awarded]]</f>
        <v>Grand total men</v>
      </c>
      <c r="C1215" s="160">
        <f>Table11[[#This Row],[Growth Rate]]</f>
        <v>0.12275449101796407</v>
      </c>
    </row>
    <row r="1216" spans="1:3" ht="14.25">
      <c r="A1216" s="159">
        <f>Table11[[#This Row],[UNITID]]</f>
        <v>184995</v>
      </c>
      <c r="B1216" s="133" t="str">
        <f>Table11[[#This Row],[Associate Degrees Awarded]]</f>
        <v>Grand total women</v>
      </c>
      <c r="C1216" s="160">
        <f>Table11[[#This Row],[Growth Rate]]</f>
        <v>0.32830188679245281</v>
      </c>
    </row>
    <row r="1217" spans="1:3" ht="14.25">
      <c r="A1217" s="159">
        <f>Table11[[#This Row],[UNITID]]</f>
        <v>184995</v>
      </c>
      <c r="B1217" s="133" t="str">
        <f>Table11[[#This Row],[Associate Degrees Awarded]]</f>
        <v>Two or more races total</v>
      </c>
      <c r="C1217" s="160">
        <f>Table11[[#This Row],[Growth Rate]]</f>
        <v>0.7857142857142857</v>
      </c>
    </row>
    <row r="1218" spans="1:3" ht="14.25">
      <c r="A1218" s="159">
        <f>Table11[[#This Row],[UNITID]]</f>
        <v>184995</v>
      </c>
      <c r="B1218" s="133" t="str">
        <f>Table11[[#This Row],[Associate Degrees Awarded]]</f>
        <v>American Indian or Alaska Native total</v>
      </c>
      <c r="C1218" s="160">
        <f>Table11[[#This Row],[Growth Rate]]</f>
        <v>-0.2857142857142857</v>
      </c>
    </row>
    <row r="1219" spans="1:3" ht="14.25">
      <c r="A1219" s="159">
        <f>Table11[[#This Row],[UNITID]]</f>
        <v>184995</v>
      </c>
      <c r="B1219" s="133" t="str">
        <f>Table11[[#This Row],[Associate Degrees Awarded]]</f>
        <v>Asian total</v>
      </c>
      <c r="C1219" s="160">
        <f>Table11[[#This Row],[Growth Rate]]</f>
        <v>-4.49438202247191E-2</v>
      </c>
    </row>
    <row r="1220" spans="1:3" ht="14.25">
      <c r="A1220" s="159">
        <f>Table11[[#This Row],[UNITID]]</f>
        <v>184995</v>
      </c>
      <c r="B1220" s="133" t="str">
        <f>Table11[[#This Row],[Associate Degrees Awarded]]</f>
        <v>Black or African American total</v>
      </c>
      <c r="C1220" s="160">
        <f>Table11[[#This Row],[Growth Rate]]</f>
        <v>0.15789473684210525</v>
      </c>
    </row>
    <row r="1221" spans="1:3" ht="14.25">
      <c r="A1221" s="159">
        <f>Table11[[#This Row],[UNITID]]</f>
        <v>184995</v>
      </c>
      <c r="B1221" s="133" t="str">
        <f>Table11[[#This Row],[Associate Degrees Awarded]]</f>
        <v>Hispanic or Latino total</v>
      </c>
      <c r="C1221" s="160">
        <f>Table11[[#This Row],[Growth Rate]]</f>
        <v>0.22291666666666668</v>
      </c>
    </row>
    <row r="1222" spans="1:3" ht="14.25">
      <c r="A1222" s="159">
        <f>Table11[[#This Row],[UNITID]]</f>
        <v>184995</v>
      </c>
      <c r="B1222" s="133" t="str">
        <f>Table11[[#This Row],[Associate Degrees Awarded]]</f>
        <v>Native Hawaiian or Other Pacific Islander total</v>
      </c>
      <c r="C1222" s="160">
        <f>Table11[[#This Row],[Growth Rate]]</f>
        <v>1</v>
      </c>
    </row>
    <row r="1223" spans="1:3" ht="14.25">
      <c r="A1223" s="159">
        <f>Table11[[#This Row],[UNITID]]</f>
        <v>184995</v>
      </c>
      <c r="B1223" s="133" t="str">
        <f>Table11[[#This Row],[Associate Degrees Awarded]]</f>
        <v>U.S. Nonresident total</v>
      </c>
      <c r="C1223" s="160">
        <f>Table11[[#This Row],[Growth Rate]]</f>
        <v>0.53846153846153844</v>
      </c>
    </row>
    <row r="1224" spans="1:3" ht="14.25">
      <c r="A1224" s="159">
        <f>Table11[[#This Row],[UNITID]]</f>
        <v>184995</v>
      </c>
      <c r="B1224" s="133" t="str">
        <f>Table11[[#This Row],[Associate Degrees Awarded]]</f>
        <v>White total</v>
      </c>
      <c r="C1224" s="160">
        <f>Table11[[#This Row],[Growth Rate]]</f>
        <v>0.32407407407407407</v>
      </c>
    </row>
    <row r="1225" spans="1:3" ht="14.25">
      <c r="A1225" s="159">
        <f>Table11[[#This Row],[UNITID]]</f>
        <v>184995</v>
      </c>
      <c r="B1225" s="133" t="str">
        <f>Table11[[#This Row],[Associate Degrees Awarded]]</f>
        <v>Race/ethnicity unknown total</v>
      </c>
      <c r="C1225" s="160">
        <f>Table11[[#This Row],[Growth Rate]]</f>
        <v>1.1142857142857143</v>
      </c>
    </row>
    <row r="1226" spans="1:3" ht="14.25">
      <c r="A1226" s="159">
        <f>Table11[[#This Row],[UNITID]]</f>
        <v>186034</v>
      </c>
      <c r="B1226" s="133" t="str">
        <f>Table11[[#This Row],[Associate Degrees Awarded]]</f>
        <v>Grand total</v>
      </c>
      <c r="C1226" s="160">
        <f>Table11[[#This Row],[Growth Rate]]</f>
        <v>-0.24693042291950887</v>
      </c>
    </row>
    <row r="1227" spans="1:3" ht="14.25">
      <c r="A1227" s="159">
        <f>Table11[[#This Row],[UNITID]]</f>
        <v>186034</v>
      </c>
      <c r="B1227" s="133" t="str">
        <f>Table11[[#This Row],[Associate Degrees Awarded]]</f>
        <v>Ages, under 18</v>
      </c>
      <c r="C1227" s="160" t="str">
        <f>Table11[[#This Row],[Growth Rate]]</f>
        <v/>
      </c>
    </row>
    <row r="1228" spans="1:3" ht="14.25">
      <c r="A1228" s="159">
        <f>Table11[[#This Row],[UNITID]]</f>
        <v>186034</v>
      </c>
      <c r="B1228" s="133" t="str">
        <f>Table11[[#This Row],[Associate Degrees Awarded]]</f>
        <v>Ages, 18-24</v>
      </c>
      <c r="C1228" s="160">
        <f>Table11[[#This Row],[Growth Rate]]</f>
        <v>-0.14330218068535824</v>
      </c>
    </row>
    <row r="1229" spans="1:3" ht="14.25">
      <c r="A1229" s="159">
        <f>Table11[[#This Row],[UNITID]]</f>
        <v>186034</v>
      </c>
      <c r="B1229" s="133" t="str">
        <f>Table11[[#This Row],[Associate Degrees Awarded]]</f>
        <v>Ages, 25-39</v>
      </c>
      <c r="C1229" s="160">
        <f>Table11[[#This Row],[Growth Rate]]</f>
        <v>-0.30061349693251532</v>
      </c>
    </row>
    <row r="1230" spans="1:3" ht="14.25">
      <c r="A1230" s="159">
        <f>Table11[[#This Row],[UNITID]]</f>
        <v>186034</v>
      </c>
      <c r="B1230" s="133" t="str">
        <f>Table11[[#This Row],[Associate Degrees Awarded]]</f>
        <v>Ages, 40 and above</v>
      </c>
      <c r="C1230" s="160">
        <f>Table11[[#This Row],[Growth Rate]]</f>
        <v>-0.43023255813953487</v>
      </c>
    </row>
    <row r="1231" spans="1:3" ht="14.25">
      <c r="A1231" s="159">
        <f>Table11[[#This Row],[UNITID]]</f>
        <v>186034</v>
      </c>
      <c r="B1231" s="133" t="str">
        <f>Table11[[#This Row],[Associate Degrees Awarded]]</f>
        <v>Age unknown</v>
      </c>
      <c r="C1231" s="160" t="str">
        <f>Table11[[#This Row],[Growth Rate]]</f>
        <v/>
      </c>
    </row>
    <row r="1232" spans="1:3" ht="14.25">
      <c r="A1232" s="159">
        <f>Table11[[#This Row],[UNITID]]</f>
        <v>186034</v>
      </c>
      <c r="B1232" s="133" t="str">
        <f>Table11[[#This Row],[Associate Degrees Awarded]]</f>
        <v>Grand total men</v>
      </c>
      <c r="C1232" s="160">
        <f>Table11[[#This Row],[Growth Rate]]</f>
        <v>-0.29007633587786258</v>
      </c>
    </row>
    <row r="1233" spans="1:3" ht="14.25">
      <c r="A1233" s="159">
        <f>Table11[[#This Row],[UNITID]]</f>
        <v>186034</v>
      </c>
      <c r="B1233" s="133" t="str">
        <f>Table11[[#This Row],[Associate Degrees Awarded]]</f>
        <v>Grand total women</v>
      </c>
      <c r="C1233" s="160">
        <f>Table11[[#This Row],[Growth Rate]]</f>
        <v>-0.22292993630573249</v>
      </c>
    </row>
    <row r="1234" spans="1:3" ht="14.25">
      <c r="A1234" s="159">
        <f>Table11[[#This Row],[UNITID]]</f>
        <v>186034</v>
      </c>
      <c r="B1234" s="133" t="str">
        <f>Table11[[#This Row],[Associate Degrees Awarded]]</f>
        <v>Two or more races total</v>
      </c>
      <c r="C1234" s="160">
        <f>Table11[[#This Row],[Growth Rate]]</f>
        <v>-0.22222222222222221</v>
      </c>
    </row>
    <row r="1235" spans="1:3" ht="14.25">
      <c r="A1235" s="159">
        <f>Table11[[#This Row],[UNITID]]</f>
        <v>186034</v>
      </c>
      <c r="B1235" s="133" t="str">
        <f>Table11[[#This Row],[Associate Degrees Awarded]]</f>
        <v>American Indian or Alaska Native total</v>
      </c>
      <c r="C1235" s="160" t="str">
        <f>Table11[[#This Row],[Growth Rate]]</f>
        <v/>
      </c>
    </row>
    <row r="1236" spans="1:3" ht="14.25">
      <c r="A1236" s="159">
        <f>Table11[[#This Row],[UNITID]]</f>
        <v>186034</v>
      </c>
      <c r="B1236" s="133" t="str">
        <f>Table11[[#This Row],[Associate Degrees Awarded]]</f>
        <v>Asian total</v>
      </c>
      <c r="C1236" s="160">
        <f>Table11[[#This Row],[Growth Rate]]</f>
        <v>-0.4</v>
      </c>
    </row>
    <row r="1237" spans="1:3" ht="14.25">
      <c r="A1237" s="159">
        <f>Table11[[#This Row],[UNITID]]</f>
        <v>186034</v>
      </c>
      <c r="B1237" s="133" t="str">
        <f>Table11[[#This Row],[Associate Degrees Awarded]]</f>
        <v>Black or African American total</v>
      </c>
      <c r="C1237" s="160">
        <f>Table11[[#This Row],[Growth Rate]]</f>
        <v>-0.27058823529411763</v>
      </c>
    </row>
    <row r="1238" spans="1:3" ht="14.25">
      <c r="A1238" s="159">
        <f>Table11[[#This Row],[UNITID]]</f>
        <v>186034</v>
      </c>
      <c r="B1238" s="133" t="str">
        <f>Table11[[#This Row],[Associate Degrees Awarded]]</f>
        <v>Hispanic or Latino total</v>
      </c>
      <c r="C1238" s="160">
        <f>Table11[[#This Row],[Growth Rate]]</f>
        <v>-0.14366197183098592</v>
      </c>
    </row>
    <row r="1239" spans="1:3" ht="14.25">
      <c r="A1239" s="159">
        <f>Table11[[#This Row],[UNITID]]</f>
        <v>186034</v>
      </c>
      <c r="B1239" s="133" t="str">
        <f>Table11[[#This Row],[Associate Degrees Awarded]]</f>
        <v>Native Hawaiian or Other Pacific Islander total</v>
      </c>
      <c r="C1239" s="160">
        <f>Table11[[#This Row],[Growth Rate]]</f>
        <v>-1</v>
      </c>
    </row>
    <row r="1240" spans="1:3" ht="14.25">
      <c r="A1240" s="159">
        <f>Table11[[#This Row],[UNITID]]</f>
        <v>186034</v>
      </c>
      <c r="B1240" s="133" t="str">
        <f>Table11[[#This Row],[Associate Degrees Awarded]]</f>
        <v>U.S. Nonresident total</v>
      </c>
      <c r="C1240" s="160">
        <f>Table11[[#This Row],[Growth Rate]]</f>
        <v>-0.66666666666666663</v>
      </c>
    </row>
    <row r="1241" spans="1:3" ht="14.25">
      <c r="A1241" s="159">
        <f>Table11[[#This Row],[UNITID]]</f>
        <v>186034</v>
      </c>
      <c r="B1241" s="133" t="str">
        <f>Table11[[#This Row],[Associate Degrees Awarded]]</f>
        <v>White total</v>
      </c>
      <c r="C1241" s="160">
        <f>Table11[[#This Row],[Growth Rate]]</f>
        <v>-0.29189189189189191</v>
      </c>
    </row>
    <row r="1242" spans="1:3" ht="14.25">
      <c r="A1242" s="159">
        <f>Table11[[#This Row],[UNITID]]</f>
        <v>186034</v>
      </c>
      <c r="B1242" s="133" t="str">
        <f>Table11[[#This Row],[Associate Degrees Awarded]]</f>
        <v>Race/ethnicity unknown total</v>
      </c>
      <c r="C1242" s="160">
        <f>Table11[[#This Row],[Growth Rate]]</f>
        <v>-0.53703703703703709</v>
      </c>
    </row>
    <row r="1243" spans="1:3" ht="14.25">
      <c r="A1243" s="159">
        <f>Table11[[#This Row],[UNITID]]</f>
        <v>187596</v>
      </c>
      <c r="B1243" s="133" t="str">
        <f>Table11[[#This Row],[Associate Degrees Awarded]]</f>
        <v>Grand total</v>
      </c>
      <c r="C1243" s="160">
        <f>Table11[[#This Row],[Growth Rate]]</f>
        <v>-0.296875</v>
      </c>
    </row>
    <row r="1244" spans="1:3" ht="14.25">
      <c r="A1244" s="159">
        <f>Table11[[#This Row],[UNITID]]</f>
        <v>187596</v>
      </c>
      <c r="B1244" s="133" t="str">
        <f>Table11[[#This Row],[Associate Degrees Awarded]]</f>
        <v>Ages, under 18</v>
      </c>
      <c r="C1244" s="160" t="str">
        <f>Table11[[#This Row],[Growth Rate]]</f>
        <v/>
      </c>
    </row>
    <row r="1245" spans="1:3" ht="14.25">
      <c r="A1245" s="159">
        <f>Table11[[#This Row],[UNITID]]</f>
        <v>187596</v>
      </c>
      <c r="B1245" s="133" t="str">
        <f>Table11[[#This Row],[Associate Degrees Awarded]]</f>
        <v>Ages, 18-24</v>
      </c>
      <c r="C1245" s="160">
        <f>Table11[[#This Row],[Growth Rate]]</f>
        <v>0</v>
      </c>
    </row>
    <row r="1246" spans="1:3" ht="14.25">
      <c r="A1246" s="159">
        <f>Table11[[#This Row],[UNITID]]</f>
        <v>187596</v>
      </c>
      <c r="B1246" s="133" t="str">
        <f>Table11[[#This Row],[Associate Degrees Awarded]]</f>
        <v>Ages, 25-39</v>
      </c>
      <c r="C1246" s="160">
        <f>Table11[[#This Row],[Growth Rate]]</f>
        <v>-0.2857142857142857</v>
      </c>
    </row>
    <row r="1247" spans="1:3" ht="14.25">
      <c r="A1247" s="159">
        <f>Table11[[#This Row],[UNITID]]</f>
        <v>187596</v>
      </c>
      <c r="B1247" s="133" t="str">
        <f>Table11[[#This Row],[Associate Degrees Awarded]]</f>
        <v>Ages, 40 and above</v>
      </c>
      <c r="C1247" s="160">
        <f>Table11[[#This Row],[Growth Rate]]</f>
        <v>-0.58333333333333337</v>
      </c>
    </row>
    <row r="1248" spans="1:3" ht="14.25">
      <c r="A1248" s="159">
        <f>Table11[[#This Row],[UNITID]]</f>
        <v>187596</v>
      </c>
      <c r="B1248" s="133" t="str">
        <f>Table11[[#This Row],[Associate Degrees Awarded]]</f>
        <v>Age unknown</v>
      </c>
      <c r="C1248" s="160">
        <f>Table11[[#This Row],[Growth Rate]]</f>
        <v>1</v>
      </c>
    </row>
    <row r="1249" spans="1:3" ht="14.25">
      <c r="A1249" s="159">
        <f>Table11[[#This Row],[UNITID]]</f>
        <v>187596</v>
      </c>
      <c r="B1249" s="133" t="str">
        <f>Table11[[#This Row],[Associate Degrees Awarded]]</f>
        <v>Grand total men</v>
      </c>
      <c r="C1249" s="160">
        <f>Table11[[#This Row],[Growth Rate]]</f>
        <v>-0.40909090909090912</v>
      </c>
    </row>
    <row r="1250" spans="1:3" ht="14.25">
      <c r="A1250" s="159">
        <f>Table11[[#This Row],[UNITID]]</f>
        <v>187596</v>
      </c>
      <c r="B1250" s="133" t="str">
        <f>Table11[[#This Row],[Associate Degrees Awarded]]</f>
        <v>Grand total women</v>
      </c>
      <c r="C1250" s="160">
        <f>Table11[[#This Row],[Growth Rate]]</f>
        <v>-0.23809523809523808</v>
      </c>
    </row>
    <row r="1251" spans="1:3" ht="14.25">
      <c r="A1251" s="159">
        <f>Table11[[#This Row],[UNITID]]</f>
        <v>187596</v>
      </c>
      <c r="B1251" s="133" t="str">
        <f>Table11[[#This Row],[Associate Degrees Awarded]]</f>
        <v>Two or more races total</v>
      </c>
      <c r="C1251" s="160" t="str">
        <f>Table11[[#This Row],[Growth Rate]]</f>
        <v/>
      </c>
    </row>
    <row r="1252" spans="1:3" ht="14.25">
      <c r="A1252" s="159">
        <f>Table11[[#This Row],[UNITID]]</f>
        <v>187596</v>
      </c>
      <c r="B1252" s="133" t="str">
        <f>Table11[[#This Row],[Associate Degrees Awarded]]</f>
        <v>American Indian or Alaska Native total</v>
      </c>
      <c r="C1252" s="160">
        <f>Table11[[#This Row],[Growth Rate]]</f>
        <v>-0.26229508196721313</v>
      </c>
    </row>
    <row r="1253" spans="1:3" ht="14.25">
      <c r="A1253" s="159">
        <f>Table11[[#This Row],[UNITID]]</f>
        <v>187596</v>
      </c>
      <c r="B1253" s="133" t="str">
        <f>Table11[[#This Row],[Associate Degrees Awarded]]</f>
        <v>Asian total</v>
      </c>
      <c r="C1253" s="160" t="str">
        <f>Table11[[#This Row],[Growth Rate]]</f>
        <v/>
      </c>
    </row>
    <row r="1254" spans="1:3" ht="14.25">
      <c r="A1254" s="159">
        <f>Table11[[#This Row],[UNITID]]</f>
        <v>187596</v>
      </c>
      <c r="B1254" s="133" t="str">
        <f>Table11[[#This Row],[Associate Degrees Awarded]]</f>
        <v>Black or African American total</v>
      </c>
      <c r="C1254" s="160">
        <f>Table11[[#This Row],[Growth Rate]]</f>
        <v>-1</v>
      </c>
    </row>
    <row r="1255" spans="1:3" ht="14.25">
      <c r="A1255" s="159">
        <f>Table11[[#This Row],[UNITID]]</f>
        <v>187596</v>
      </c>
      <c r="B1255" s="133" t="str">
        <f>Table11[[#This Row],[Associate Degrees Awarded]]</f>
        <v>Hispanic or Latino total</v>
      </c>
      <c r="C1255" s="160">
        <f>Table11[[#This Row],[Growth Rate]]</f>
        <v>-1</v>
      </c>
    </row>
    <row r="1256" spans="1:3" ht="14.25">
      <c r="A1256" s="159">
        <f>Table11[[#This Row],[UNITID]]</f>
        <v>187596</v>
      </c>
      <c r="B1256" s="133" t="str">
        <f>Table11[[#This Row],[Associate Degrees Awarded]]</f>
        <v>Native Hawaiian or Other Pacific Islander total</v>
      </c>
      <c r="C1256" s="160" t="str">
        <f>Table11[[#This Row],[Growth Rate]]</f>
        <v/>
      </c>
    </row>
    <row r="1257" spans="1:3" ht="14.25">
      <c r="A1257" s="159">
        <f>Table11[[#This Row],[UNITID]]</f>
        <v>187596</v>
      </c>
      <c r="B1257" s="133" t="str">
        <f>Table11[[#This Row],[Associate Degrees Awarded]]</f>
        <v>U.S. Nonresident total</v>
      </c>
      <c r="C1257" s="160">
        <f>Table11[[#This Row],[Growth Rate]]</f>
        <v>-1</v>
      </c>
    </row>
    <row r="1258" spans="1:3" ht="14.25">
      <c r="A1258" s="159">
        <f>Table11[[#This Row],[UNITID]]</f>
        <v>187596</v>
      </c>
      <c r="B1258" s="133" t="str">
        <f>Table11[[#This Row],[Associate Degrees Awarded]]</f>
        <v>White total</v>
      </c>
      <c r="C1258" s="160" t="str">
        <f>Table11[[#This Row],[Growth Rate]]</f>
        <v/>
      </c>
    </row>
    <row r="1259" spans="1:3" ht="14.25">
      <c r="A1259" s="159">
        <f>Table11[[#This Row],[UNITID]]</f>
        <v>187596</v>
      </c>
      <c r="B1259" s="133" t="str">
        <f>Table11[[#This Row],[Associate Degrees Awarded]]</f>
        <v>Race/ethnicity unknown total</v>
      </c>
      <c r="C1259" s="160" t="str">
        <f>Table11[[#This Row],[Growth Rate]]</f>
        <v/>
      </c>
    </row>
    <row r="1260" spans="1:3" ht="14.25">
      <c r="A1260" s="159">
        <f>Table11[[#This Row],[UNITID]]</f>
        <v>187620</v>
      </c>
      <c r="B1260" s="133" t="str">
        <f>Table11[[#This Row],[Associate Degrees Awarded]]</f>
        <v>Grand total</v>
      </c>
      <c r="C1260" s="160">
        <f>Table11[[#This Row],[Growth Rate]]</f>
        <v>-2.3255813953488372E-2</v>
      </c>
    </row>
    <row r="1261" spans="1:3" ht="14.25">
      <c r="A1261" s="159">
        <f>Table11[[#This Row],[UNITID]]</f>
        <v>187620</v>
      </c>
      <c r="B1261" s="133" t="str">
        <f>Table11[[#This Row],[Associate Degrees Awarded]]</f>
        <v>Ages, under 18</v>
      </c>
      <c r="C1261" s="160">
        <f>Table11[[#This Row],[Growth Rate]]</f>
        <v>-0.21052631578947367</v>
      </c>
    </row>
    <row r="1262" spans="1:3" ht="14.25">
      <c r="A1262" s="159">
        <f>Table11[[#This Row],[UNITID]]</f>
        <v>187620</v>
      </c>
      <c r="B1262" s="133" t="str">
        <f>Table11[[#This Row],[Associate Degrees Awarded]]</f>
        <v>Ages, 18-24</v>
      </c>
      <c r="C1262" s="160">
        <f>Table11[[#This Row],[Growth Rate]]</f>
        <v>0.19154228855721392</v>
      </c>
    </row>
    <row r="1263" spans="1:3" ht="14.25">
      <c r="A1263" s="159">
        <f>Table11[[#This Row],[UNITID]]</f>
        <v>187620</v>
      </c>
      <c r="B1263" s="133" t="str">
        <f>Table11[[#This Row],[Associate Degrees Awarded]]</f>
        <v>Ages, 25-39</v>
      </c>
      <c r="C1263" s="160">
        <f>Table11[[#This Row],[Growth Rate]]</f>
        <v>-0.13782051282051283</v>
      </c>
    </row>
    <row r="1264" spans="1:3" ht="14.25">
      <c r="A1264" s="159">
        <f>Table11[[#This Row],[UNITID]]</f>
        <v>187620</v>
      </c>
      <c r="B1264" s="133" t="str">
        <f>Table11[[#This Row],[Associate Degrees Awarded]]</f>
        <v>Ages, 40 and above</v>
      </c>
      <c r="C1264" s="160">
        <f>Table11[[#This Row],[Growth Rate]]</f>
        <v>-0.42592592592592593</v>
      </c>
    </row>
    <row r="1265" spans="1:3" ht="14.25">
      <c r="A1265" s="159">
        <f>Table11[[#This Row],[UNITID]]</f>
        <v>187620</v>
      </c>
      <c r="B1265" s="133" t="str">
        <f>Table11[[#This Row],[Associate Degrees Awarded]]</f>
        <v>Age unknown</v>
      </c>
      <c r="C1265" s="160" t="str">
        <f>Table11[[#This Row],[Growth Rate]]</f>
        <v/>
      </c>
    </row>
    <row r="1266" spans="1:3" ht="14.25">
      <c r="A1266" s="159">
        <f>Table11[[#This Row],[UNITID]]</f>
        <v>187620</v>
      </c>
      <c r="B1266" s="133" t="str">
        <f>Table11[[#This Row],[Associate Degrees Awarded]]</f>
        <v>Grand total men</v>
      </c>
      <c r="C1266" s="160">
        <f>Table11[[#This Row],[Growth Rate]]</f>
        <v>-0.1317365269461078</v>
      </c>
    </row>
    <row r="1267" spans="1:3" ht="14.25">
      <c r="A1267" s="159">
        <f>Table11[[#This Row],[UNITID]]</f>
        <v>187620</v>
      </c>
      <c r="B1267" s="133" t="str">
        <f>Table11[[#This Row],[Associate Degrees Awarded]]</f>
        <v>Grand total women</v>
      </c>
      <c r="C1267" s="160">
        <f>Table11[[#This Row],[Growth Rate]]</f>
        <v>4.5627376425855515E-2</v>
      </c>
    </row>
    <row r="1268" spans="1:3" ht="14.25">
      <c r="A1268" s="159">
        <f>Table11[[#This Row],[UNITID]]</f>
        <v>187620</v>
      </c>
      <c r="B1268" s="133" t="str">
        <f>Table11[[#This Row],[Associate Degrees Awarded]]</f>
        <v>Two or more races total</v>
      </c>
      <c r="C1268" s="160">
        <f>Table11[[#This Row],[Growth Rate]]</f>
        <v>0.7142857142857143</v>
      </c>
    </row>
    <row r="1269" spans="1:3" ht="14.25">
      <c r="A1269" s="159">
        <f>Table11[[#This Row],[UNITID]]</f>
        <v>187620</v>
      </c>
      <c r="B1269" s="133" t="str">
        <f>Table11[[#This Row],[Associate Degrees Awarded]]</f>
        <v>American Indian or Alaska Native total</v>
      </c>
      <c r="C1269" s="160">
        <f>Table11[[#This Row],[Growth Rate]]</f>
        <v>-0.3</v>
      </c>
    </row>
    <row r="1270" spans="1:3" ht="14.25">
      <c r="A1270" s="159">
        <f>Table11[[#This Row],[UNITID]]</f>
        <v>187620</v>
      </c>
      <c r="B1270" s="133" t="str">
        <f>Table11[[#This Row],[Associate Degrees Awarded]]</f>
        <v>Asian total</v>
      </c>
      <c r="C1270" s="160">
        <f>Table11[[#This Row],[Growth Rate]]</f>
        <v>-0.375</v>
      </c>
    </row>
    <row r="1271" spans="1:3" ht="14.25">
      <c r="A1271" s="159">
        <f>Table11[[#This Row],[UNITID]]</f>
        <v>187620</v>
      </c>
      <c r="B1271" s="133" t="str">
        <f>Table11[[#This Row],[Associate Degrees Awarded]]</f>
        <v>Black or African American total</v>
      </c>
      <c r="C1271" s="160">
        <f>Table11[[#This Row],[Growth Rate]]</f>
        <v>-0.2857142857142857</v>
      </c>
    </row>
    <row r="1272" spans="1:3" ht="14.25">
      <c r="A1272" s="159">
        <f>Table11[[#This Row],[UNITID]]</f>
        <v>187620</v>
      </c>
      <c r="B1272" s="133" t="str">
        <f>Table11[[#This Row],[Associate Degrees Awarded]]</f>
        <v>Hispanic or Latino total</v>
      </c>
      <c r="C1272" s="160">
        <f>Table11[[#This Row],[Growth Rate]]</f>
        <v>7.9391891891891886E-2</v>
      </c>
    </row>
    <row r="1273" spans="1:3" ht="14.25">
      <c r="A1273" s="159">
        <f>Table11[[#This Row],[UNITID]]</f>
        <v>187620</v>
      </c>
      <c r="B1273" s="133" t="str">
        <f>Table11[[#This Row],[Associate Degrees Awarded]]</f>
        <v>Native Hawaiian or Other Pacific Islander total</v>
      </c>
      <c r="C1273" s="160" t="str">
        <f>Table11[[#This Row],[Growth Rate]]</f>
        <v/>
      </c>
    </row>
    <row r="1274" spans="1:3" ht="14.25">
      <c r="A1274" s="159">
        <f>Table11[[#This Row],[UNITID]]</f>
        <v>187620</v>
      </c>
      <c r="B1274" s="133" t="str">
        <f>Table11[[#This Row],[Associate Degrees Awarded]]</f>
        <v>U.S. Nonresident total</v>
      </c>
      <c r="C1274" s="160">
        <f>Table11[[#This Row],[Growth Rate]]</f>
        <v>0.17647058823529413</v>
      </c>
    </row>
    <row r="1275" spans="1:3" ht="14.25">
      <c r="A1275" s="159">
        <f>Table11[[#This Row],[UNITID]]</f>
        <v>187620</v>
      </c>
      <c r="B1275" s="133" t="str">
        <f>Table11[[#This Row],[Associate Degrees Awarded]]</f>
        <v>White total</v>
      </c>
      <c r="C1275" s="160">
        <f>Table11[[#This Row],[Growth Rate]]</f>
        <v>-0.29629629629629628</v>
      </c>
    </row>
    <row r="1276" spans="1:3" ht="14.25">
      <c r="A1276" s="159">
        <f>Table11[[#This Row],[UNITID]]</f>
        <v>187620</v>
      </c>
      <c r="B1276" s="133" t="str">
        <f>Table11[[#This Row],[Associate Degrees Awarded]]</f>
        <v>Race/ethnicity unknown total</v>
      </c>
      <c r="C1276" s="160">
        <f>Table11[[#This Row],[Growth Rate]]</f>
        <v>-0.4</v>
      </c>
    </row>
    <row r="1277" spans="1:3" ht="14.25">
      <c r="A1277" s="159">
        <f>Table11[[#This Row],[UNITID]]</f>
        <v>187639</v>
      </c>
      <c r="B1277" s="133" t="str">
        <f>Table11[[#This Row],[Associate Degrees Awarded]]</f>
        <v>Grand total</v>
      </c>
      <c r="C1277" s="160">
        <f>Table11[[#This Row],[Growth Rate]]</f>
        <v>-0.18775510204081633</v>
      </c>
    </row>
    <row r="1278" spans="1:3" ht="14.25">
      <c r="A1278" s="159">
        <f>Table11[[#This Row],[UNITID]]</f>
        <v>187639</v>
      </c>
      <c r="B1278" s="133" t="str">
        <f>Table11[[#This Row],[Associate Degrees Awarded]]</f>
        <v>Ages, under 18</v>
      </c>
      <c r="C1278" s="160" t="str">
        <f>Table11[[#This Row],[Growth Rate]]</f>
        <v/>
      </c>
    </row>
    <row r="1279" spans="1:3" ht="14.25">
      <c r="A1279" s="159">
        <f>Table11[[#This Row],[UNITID]]</f>
        <v>187639</v>
      </c>
      <c r="B1279" s="133" t="str">
        <f>Table11[[#This Row],[Associate Degrees Awarded]]</f>
        <v>Ages, 18-24</v>
      </c>
      <c r="C1279" s="160">
        <f>Table11[[#This Row],[Growth Rate]]</f>
        <v>0.1</v>
      </c>
    </row>
    <row r="1280" spans="1:3" ht="14.25">
      <c r="A1280" s="159">
        <f>Table11[[#This Row],[UNITID]]</f>
        <v>187639</v>
      </c>
      <c r="B1280" s="133" t="str">
        <f>Table11[[#This Row],[Associate Degrees Awarded]]</f>
        <v>Ages, 25-39</v>
      </c>
      <c r="C1280" s="160">
        <f>Table11[[#This Row],[Growth Rate]]</f>
        <v>-0.45384615384615384</v>
      </c>
    </row>
    <row r="1281" spans="1:3" ht="14.25">
      <c r="A1281" s="159">
        <f>Table11[[#This Row],[UNITID]]</f>
        <v>187639</v>
      </c>
      <c r="B1281" s="133" t="str">
        <f>Table11[[#This Row],[Associate Degrees Awarded]]</f>
        <v>Ages, 40 and above</v>
      </c>
      <c r="C1281" s="160">
        <f>Table11[[#This Row],[Growth Rate]]</f>
        <v>-0.32</v>
      </c>
    </row>
    <row r="1282" spans="1:3" ht="14.25">
      <c r="A1282" s="159">
        <f>Table11[[#This Row],[UNITID]]</f>
        <v>187639</v>
      </c>
      <c r="B1282" s="133" t="str">
        <f>Table11[[#This Row],[Associate Degrees Awarded]]</f>
        <v>Age unknown</v>
      </c>
      <c r="C1282" s="160" t="str">
        <f>Table11[[#This Row],[Growth Rate]]</f>
        <v/>
      </c>
    </row>
    <row r="1283" spans="1:3" ht="14.25">
      <c r="A1283" s="159">
        <f>Table11[[#This Row],[UNITID]]</f>
        <v>187639</v>
      </c>
      <c r="B1283" s="133" t="str">
        <f>Table11[[#This Row],[Associate Degrees Awarded]]</f>
        <v>Grand total men</v>
      </c>
      <c r="C1283" s="160">
        <f>Table11[[#This Row],[Growth Rate]]</f>
        <v>-3.5714285714285712E-2</v>
      </c>
    </row>
    <row r="1284" spans="1:3" ht="14.25">
      <c r="A1284" s="159">
        <f>Table11[[#This Row],[UNITID]]</f>
        <v>187639</v>
      </c>
      <c r="B1284" s="133" t="str">
        <f>Table11[[#This Row],[Associate Degrees Awarded]]</f>
        <v>Grand total women</v>
      </c>
      <c r="C1284" s="160">
        <f>Table11[[#This Row],[Growth Rate]]</f>
        <v>-0.23280423280423279</v>
      </c>
    </row>
    <row r="1285" spans="1:3" ht="14.25">
      <c r="A1285" s="159">
        <f>Table11[[#This Row],[UNITID]]</f>
        <v>187639</v>
      </c>
      <c r="B1285" s="133" t="str">
        <f>Table11[[#This Row],[Associate Degrees Awarded]]</f>
        <v>Two or more races total</v>
      </c>
      <c r="C1285" s="160">
        <f>Table11[[#This Row],[Growth Rate]]</f>
        <v>0.125</v>
      </c>
    </row>
    <row r="1286" spans="1:3" ht="14.25">
      <c r="A1286" s="159">
        <f>Table11[[#This Row],[UNITID]]</f>
        <v>187639</v>
      </c>
      <c r="B1286" s="133" t="str">
        <f>Table11[[#This Row],[Associate Degrees Awarded]]</f>
        <v>American Indian or Alaska Native total</v>
      </c>
      <c r="C1286" s="160">
        <f>Table11[[#This Row],[Growth Rate]]</f>
        <v>-0.5</v>
      </c>
    </row>
    <row r="1287" spans="1:3" ht="14.25">
      <c r="A1287" s="159">
        <f>Table11[[#This Row],[UNITID]]</f>
        <v>187639</v>
      </c>
      <c r="B1287" s="133" t="str">
        <f>Table11[[#This Row],[Associate Degrees Awarded]]</f>
        <v>Asian total</v>
      </c>
      <c r="C1287" s="160">
        <f>Table11[[#This Row],[Growth Rate]]</f>
        <v>1</v>
      </c>
    </row>
    <row r="1288" spans="1:3" ht="14.25">
      <c r="A1288" s="159">
        <f>Table11[[#This Row],[UNITID]]</f>
        <v>187639</v>
      </c>
      <c r="B1288" s="133" t="str">
        <f>Table11[[#This Row],[Associate Degrees Awarded]]</f>
        <v>Black or African American total</v>
      </c>
      <c r="C1288" s="160">
        <f>Table11[[#This Row],[Growth Rate]]</f>
        <v>0</v>
      </c>
    </row>
    <row r="1289" spans="1:3" ht="14.25">
      <c r="A1289" s="159">
        <f>Table11[[#This Row],[UNITID]]</f>
        <v>187639</v>
      </c>
      <c r="B1289" s="133" t="str">
        <f>Table11[[#This Row],[Associate Degrees Awarded]]</f>
        <v>Hispanic or Latino total</v>
      </c>
      <c r="C1289" s="160">
        <f>Table11[[#This Row],[Growth Rate]]</f>
        <v>-0.10101010101010101</v>
      </c>
    </row>
    <row r="1290" spans="1:3" ht="14.25">
      <c r="A1290" s="159">
        <f>Table11[[#This Row],[UNITID]]</f>
        <v>187639</v>
      </c>
      <c r="B1290" s="133" t="str">
        <f>Table11[[#This Row],[Associate Degrees Awarded]]</f>
        <v>Native Hawaiian or Other Pacific Islander total</v>
      </c>
      <c r="C1290" s="160" t="str">
        <f>Table11[[#This Row],[Growth Rate]]</f>
        <v/>
      </c>
    </row>
    <row r="1291" spans="1:3" ht="14.25">
      <c r="A1291" s="159">
        <f>Table11[[#This Row],[UNITID]]</f>
        <v>187639</v>
      </c>
      <c r="B1291" s="133" t="str">
        <f>Table11[[#This Row],[Associate Degrees Awarded]]</f>
        <v>U.S. Nonresident total</v>
      </c>
      <c r="C1291" s="160" t="str">
        <f>Table11[[#This Row],[Growth Rate]]</f>
        <v/>
      </c>
    </row>
    <row r="1292" spans="1:3" ht="14.25">
      <c r="A1292" s="159">
        <f>Table11[[#This Row],[UNITID]]</f>
        <v>187639</v>
      </c>
      <c r="B1292" s="133" t="str">
        <f>Table11[[#This Row],[Associate Degrees Awarded]]</f>
        <v>White total</v>
      </c>
      <c r="C1292" s="160">
        <f>Table11[[#This Row],[Growth Rate]]</f>
        <v>-0.24107142857142858</v>
      </c>
    </row>
    <row r="1293" spans="1:3" ht="14.25">
      <c r="A1293" s="159">
        <f>Table11[[#This Row],[UNITID]]</f>
        <v>187639</v>
      </c>
      <c r="B1293" s="133" t="str">
        <f>Table11[[#This Row],[Associate Degrees Awarded]]</f>
        <v>Race/ethnicity unknown total</v>
      </c>
      <c r="C1293" s="160">
        <f>Table11[[#This Row],[Growth Rate]]</f>
        <v>-0.7142857142857143</v>
      </c>
    </row>
    <row r="1294" spans="1:3" ht="14.25">
      <c r="A1294" s="159">
        <f>Table11[[#This Row],[UNITID]]</f>
        <v>187745</v>
      </c>
      <c r="B1294" s="133" t="str">
        <f>Table11[[#This Row],[Associate Degrees Awarded]]</f>
        <v>Grand total</v>
      </c>
      <c r="C1294" s="160">
        <f>Table11[[#This Row],[Growth Rate]]</f>
        <v>-0.33333333333333331</v>
      </c>
    </row>
    <row r="1295" spans="1:3" ht="14.25">
      <c r="A1295" s="159">
        <f>Table11[[#This Row],[UNITID]]</f>
        <v>187745</v>
      </c>
      <c r="B1295" s="133" t="str">
        <f>Table11[[#This Row],[Associate Degrees Awarded]]</f>
        <v>Ages, under 18</v>
      </c>
      <c r="C1295" s="160" t="str">
        <f>Table11[[#This Row],[Growth Rate]]</f>
        <v/>
      </c>
    </row>
    <row r="1296" spans="1:3" ht="14.25">
      <c r="A1296" s="159">
        <f>Table11[[#This Row],[UNITID]]</f>
        <v>187745</v>
      </c>
      <c r="B1296" s="133" t="str">
        <f>Table11[[#This Row],[Associate Degrees Awarded]]</f>
        <v>Ages, 18-24</v>
      </c>
      <c r="C1296" s="160">
        <f>Table11[[#This Row],[Growth Rate]]</f>
        <v>0</v>
      </c>
    </row>
    <row r="1297" spans="1:3" ht="14.25">
      <c r="A1297" s="159">
        <f>Table11[[#This Row],[UNITID]]</f>
        <v>187745</v>
      </c>
      <c r="B1297" s="133" t="str">
        <f>Table11[[#This Row],[Associate Degrees Awarded]]</f>
        <v>Ages, 25-39</v>
      </c>
      <c r="C1297" s="160">
        <f>Table11[[#This Row],[Growth Rate]]</f>
        <v>-0.75</v>
      </c>
    </row>
    <row r="1298" spans="1:3" ht="14.25">
      <c r="A1298" s="159">
        <f>Table11[[#This Row],[UNITID]]</f>
        <v>187745</v>
      </c>
      <c r="B1298" s="133" t="str">
        <f>Table11[[#This Row],[Associate Degrees Awarded]]</f>
        <v>Ages, 40 and above</v>
      </c>
      <c r="C1298" s="160" t="str">
        <f>Table11[[#This Row],[Growth Rate]]</f>
        <v/>
      </c>
    </row>
    <row r="1299" spans="1:3" ht="14.25">
      <c r="A1299" s="159">
        <f>Table11[[#This Row],[UNITID]]</f>
        <v>187745</v>
      </c>
      <c r="B1299" s="133" t="str">
        <f>Table11[[#This Row],[Associate Degrees Awarded]]</f>
        <v>Age unknown</v>
      </c>
      <c r="C1299" s="160" t="str">
        <f>Table11[[#This Row],[Growth Rate]]</f>
        <v/>
      </c>
    </row>
    <row r="1300" spans="1:3" ht="14.25">
      <c r="A1300" s="159">
        <f>Table11[[#This Row],[UNITID]]</f>
        <v>187745</v>
      </c>
      <c r="B1300" s="133" t="str">
        <f>Table11[[#This Row],[Associate Degrees Awarded]]</f>
        <v>Grand total men</v>
      </c>
      <c r="C1300" s="160">
        <f>Table11[[#This Row],[Growth Rate]]</f>
        <v>-0.33333333333333331</v>
      </c>
    </row>
    <row r="1301" spans="1:3" ht="14.25">
      <c r="A1301" s="159">
        <f>Table11[[#This Row],[UNITID]]</f>
        <v>187745</v>
      </c>
      <c r="B1301" s="133" t="str">
        <f>Table11[[#This Row],[Associate Degrees Awarded]]</f>
        <v>Grand total women</v>
      </c>
      <c r="C1301" s="160">
        <f>Table11[[#This Row],[Growth Rate]]</f>
        <v>-0.33333333333333331</v>
      </c>
    </row>
    <row r="1302" spans="1:3" ht="14.25">
      <c r="A1302" s="159">
        <f>Table11[[#This Row],[UNITID]]</f>
        <v>187745</v>
      </c>
      <c r="B1302" s="133" t="str">
        <f>Table11[[#This Row],[Associate Degrees Awarded]]</f>
        <v>Two or more races total</v>
      </c>
      <c r="C1302" s="160">
        <f>Table11[[#This Row],[Growth Rate]]</f>
        <v>-1</v>
      </c>
    </row>
    <row r="1303" spans="1:3" ht="14.25">
      <c r="A1303" s="159">
        <f>Table11[[#This Row],[UNITID]]</f>
        <v>187745</v>
      </c>
      <c r="B1303" s="133" t="str">
        <f>Table11[[#This Row],[Associate Degrees Awarded]]</f>
        <v>American Indian or Alaska Native total</v>
      </c>
      <c r="C1303" s="160">
        <f>Table11[[#This Row],[Growth Rate]]</f>
        <v>0</v>
      </c>
    </row>
    <row r="1304" spans="1:3" ht="14.25">
      <c r="A1304" s="159">
        <f>Table11[[#This Row],[UNITID]]</f>
        <v>187745</v>
      </c>
      <c r="B1304" s="133" t="str">
        <f>Table11[[#This Row],[Associate Degrees Awarded]]</f>
        <v>Asian total</v>
      </c>
      <c r="C1304" s="160" t="str">
        <f>Table11[[#This Row],[Growth Rate]]</f>
        <v/>
      </c>
    </row>
    <row r="1305" spans="1:3" ht="14.25">
      <c r="A1305" s="159">
        <f>Table11[[#This Row],[UNITID]]</f>
        <v>187745</v>
      </c>
      <c r="B1305" s="133" t="str">
        <f>Table11[[#This Row],[Associate Degrees Awarded]]</f>
        <v>Black or African American total</v>
      </c>
      <c r="C1305" s="160" t="str">
        <f>Table11[[#This Row],[Growth Rate]]</f>
        <v/>
      </c>
    </row>
    <row r="1306" spans="1:3" ht="14.25">
      <c r="A1306" s="159">
        <f>Table11[[#This Row],[UNITID]]</f>
        <v>187745</v>
      </c>
      <c r="B1306" s="133" t="str">
        <f>Table11[[#This Row],[Associate Degrees Awarded]]</f>
        <v>Hispanic or Latino total</v>
      </c>
      <c r="C1306" s="160" t="str">
        <f>Table11[[#This Row],[Growth Rate]]</f>
        <v/>
      </c>
    </row>
    <row r="1307" spans="1:3" ht="14.25">
      <c r="A1307" s="159">
        <f>Table11[[#This Row],[UNITID]]</f>
        <v>187745</v>
      </c>
      <c r="B1307" s="133" t="str">
        <f>Table11[[#This Row],[Associate Degrees Awarded]]</f>
        <v>Native Hawaiian or Other Pacific Islander total</v>
      </c>
      <c r="C1307" s="160" t="str">
        <f>Table11[[#This Row],[Growth Rate]]</f>
        <v/>
      </c>
    </row>
    <row r="1308" spans="1:3" ht="14.25">
      <c r="A1308" s="159">
        <f>Table11[[#This Row],[UNITID]]</f>
        <v>187745</v>
      </c>
      <c r="B1308" s="133" t="str">
        <f>Table11[[#This Row],[Associate Degrees Awarded]]</f>
        <v>U.S. Nonresident total</v>
      </c>
      <c r="C1308" s="160" t="str">
        <f>Table11[[#This Row],[Growth Rate]]</f>
        <v/>
      </c>
    </row>
    <row r="1309" spans="1:3" ht="14.25">
      <c r="A1309" s="159">
        <f>Table11[[#This Row],[UNITID]]</f>
        <v>187745</v>
      </c>
      <c r="B1309" s="133" t="str">
        <f>Table11[[#This Row],[Associate Degrees Awarded]]</f>
        <v>White total</v>
      </c>
      <c r="C1309" s="160">
        <f>Table11[[#This Row],[Growth Rate]]</f>
        <v>-1</v>
      </c>
    </row>
    <row r="1310" spans="1:3" ht="14.25">
      <c r="A1310" s="159">
        <f>Table11[[#This Row],[UNITID]]</f>
        <v>187745</v>
      </c>
      <c r="B1310" s="133" t="str">
        <f>Table11[[#This Row],[Associate Degrees Awarded]]</f>
        <v>Race/ethnicity unknown total</v>
      </c>
      <c r="C1310" s="160" t="str">
        <f>Table11[[#This Row],[Growth Rate]]</f>
        <v/>
      </c>
    </row>
    <row r="1311" spans="1:3" ht="14.25">
      <c r="A1311" s="159">
        <f>Table11[[#This Row],[UNITID]]</f>
        <v>188137</v>
      </c>
      <c r="B1311" s="133" t="str">
        <f>Table11[[#This Row],[Associate Degrees Awarded]]</f>
        <v>Grand total</v>
      </c>
      <c r="C1311" s="160">
        <f>Table11[[#This Row],[Growth Rate]]</f>
        <v>-0.37179487179487181</v>
      </c>
    </row>
    <row r="1312" spans="1:3" ht="14.25">
      <c r="A1312" s="159">
        <f>Table11[[#This Row],[UNITID]]</f>
        <v>188137</v>
      </c>
      <c r="B1312" s="133" t="str">
        <f>Table11[[#This Row],[Associate Degrees Awarded]]</f>
        <v>Ages, under 18</v>
      </c>
      <c r="C1312" s="160">
        <f>Table11[[#This Row],[Growth Rate]]</f>
        <v>-0.75</v>
      </c>
    </row>
    <row r="1313" spans="1:3" ht="14.25">
      <c r="A1313" s="159">
        <f>Table11[[#This Row],[UNITID]]</f>
        <v>188137</v>
      </c>
      <c r="B1313" s="133" t="str">
        <f>Table11[[#This Row],[Associate Degrees Awarded]]</f>
        <v>Ages, 18-24</v>
      </c>
      <c r="C1313" s="160">
        <f>Table11[[#This Row],[Growth Rate]]</f>
        <v>-0.33980582524271846</v>
      </c>
    </row>
    <row r="1314" spans="1:3" ht="14.25">
      <c r="A1314" s="159">
        <f>Table11[[#This Row],[UNITID]]</f>
        <v>188137</v>
      </c>
      <c r="B1314" s="133" t="str">
        <f>Table11[[#This Row],[Associate Degrees Awarded]]</f>
        <v>Ages, 25-39</v>
      </c>
      <c r="C1314" s="160">
        <f>Table11[[#This Row],[Growth Rate]]</f>
        <v>-0.41666666666666669</v>
      </c>
    </row>
    <row r="1315" spans="1:3" ht="14.25">
      <c r="A1315" s="159">
        <f>Table11[[#This Row],[UNITID]]</f>
        <v>188137</v>
      </c>
      <c r="B1315" s="133" t="str">
        <f>Table11[[#This Row],[Associate Degrees Awarded]]</f>
        <v>Ages, 40 and above</v>
      </c>
      <c r="C1315" s="160">
        <f>Table11[[#This Row],[Growth Rate]]</f>
        <v>-0.26530612244897961</v>
      </c>
    </row>
    <row r="1316" spans="1:3" ht="14.25">
      <c r="A1316" s="159">
        <f>Table11[[#This Row],[UNITID]]</f>
        <v>188137</v>
      </c>
      <c r="B1316" s="133" t="str">
        <f>Table11[[#This Row],[Associate Degrees Awarded]]</f>
        <v>Age unknown</v>
      </c>
      <c r="C1316" s="160" t="str">
        <f>Table11[[#This Row],[Growth Rate]]</f>
        <v/>
      </c>
    </row>
    <row r="1317" spans="1:3" ht="14.25">
      <c r="A1317" s="159">
        <f>Table11[[#This Row],[UNITID]]</f>
        <v>188137</v>
      </c>
      <c r="B1317" s="133" t="str">
        <f>Table11[[#This Row],[Associate Degrees Awarded]]</f>
        <v>Grand total men</v>
      </c>
      <c r="C1317" s="160">
        <f>Table11[[#This Row],[Growth Rate]]</f>
        <v>-0.45081967213114754</v>
      </c>
    </row>
    <row r="1318" spans="1:3" ht="14.25">
      <c r="A1318" s="159">
        <f>Table11[[#This Row],[UNITID]]</f>
        <v>188137</v>
      </c>
      <c r="B1318" s="133" t="str">
        <f>Table11[[#This Row],[Associate Degrees Awarded]]</f>
        <v>Grand total women</v>
      </c>
      <c r="C1318" s="160">
        <f>Table11[[#This Row],[Growth Rate]]</f>
        <v>-0.32105263157894737</v>
      </c>
    </row>
    <row r="1319" spans="1:3" ht="14.25">
      <c r="A1319" s="159">
        <f>Table11[[#This Row],[UNITID]]</f>
        <v>188137</v>
      </c>
      <c r="B1319" s="133" t="str">
        <f>Table11[[#This Row],[Associate Degrees Awarded]]</f>
        <v>Two or more races total</v>
      </c>
      <c r="C1319" s="160">
        <f>Table11[[#This Row],[Growth Rate]]</f>
        <v>4</v>
      </c>
    </row>
    <row r="1320" spans="1:3" ht="14.25">
      <c r="A1320" s="159">
        <f>Table11[[#This Row],[UNITID]]</f>
        <v>188137</v>
      </c>
      <c r="B1320" s="133" t="str">
        <f>Table11[[#This Row],[Associate Degrees Awarded]]</f>
        <v>American Indian or Alaska Native total</v>
      </c>
      <c r="C1320" s="160">
        <f>Table11[[#This Row],[Growth Rate]]</f>
        <v>-0.2</v>
      </c>
    </row>
    <row r="1321" spans="1:3" ht="14.25">
      <c r="A1321" s="159">
        <f>Table11[[#This Row],[UNITID]]</f>
        <v>188137</v>
      </c>
      <c r="B1321" s="133" t="str">
        <f>Table11[[#This Row],[Associate Degrees Awarded]]</f>
        <v>Asian total</v>
      </c>
      <c r="C1321" s="160">
        <f>Table11[[#This Row],[Growth Rate]]</f>
        <v>-0.7142857142857143</v>
      </c>
    </row>
    <row r="1322" spans="1:3" ht="14.25">
      <c r="A1322" s="159">
        <f>Table11[[#This Row],[UNITID]]</f>
        <v>188137</v>
      </c>
      <c r="B1322" s="133" t="str">
        <f>Table11[[#This Row],[Associate Degrees Awarded]]</f>
        <v>Black or African American total</v>
      </c>
      <c r="C1322" s="160">
        <f>Table11[[#This Row],[Growth Rate]]</f>
        <v>-0.2857142857142857</v>
      </c>
    </row>
    <row r="1323" spans="1:3" ht="14.25">
      <c r="A1323" s="159">
        <f>Table11[[#This Row],[UNITID]]</f>
        <v>188137</v>
      </c>
      <c r="B1323" s="133" t="str">
        <f>Table11[[#This Row],[Associate Degrees Awarded]]</f>
        <v>Hispanic or Latino total</v>
      </c>
      <c r="C1323" s="160">
        <f>Table11[[#This Row],[Growth Rate]]</f>
        <v>-0.3888888888888889</v>
      </c>
    </row>
    <row r="1324" spans="1:3" ht="14.25">
      <c r="A1324" s="159">
        <f>Table11[[#This Row],[UNITID]]</f>
        <v>188137</v>
      </c>
      <c r="B1324" s="133" t="str">
        <f>Table11[[#This Row],[Associate Degrees Awarded]]</f>
        <v>Native Hawaiian or Other Pacific Islander total</v>
      </c>
      <c r="C1324" s="160" t="str">
        <f>Table11[[#This Row],[Growth Rate]]</f>
        <v/>
      </c>
    </row>
    <row r="1325" spans="1:3" ht="14.25">
      <c r="A1325" s="159">
        <f>Table11[[#This Row],[UNITID]]</f>
        <v>188137</v>
      </c>
      <c r="B1325" s="133" t="str">
        <f>Table11[[#This Row],[Associate Degrees Awarded]]</f>
        <v>U.S. Nonresident total</v>
      </c>
      <c r="C1325" s="160" t="str">
        <f>Table11[[#This Row],[Growth Rate]]</f>
        <v/>
      </c>
    </row>
    <row r="1326" spans="1:3" ht="14.25">
      <c r="A1326" s="159">
        <f>Table11[[#This Row],[UNITID]]</f>
        <v>188137</v>
      </c>
      <c r="B1326" s="133" t="str">
        <f>Table11[[#This Row],[Associate Degrees Awarded]]</f>
        <v>White total</v>
      </c>
      <c r="C1326" s="160">
        <f>Table11[[#This Row],[Growth Rate]]</f>
        <v>-0.41304347826086957</v>
      </c>
    </row>
    <row r="1327" spans="1:3" ht="14.25">
      <c r="A1327" s="159">
        <f>Table11[[#This Row],[UNITID]]</f>
        <v>188137</v>
      </c>
      <c r="B1327" s="133" t="str">
        <f>Table11[[#This Row],[Associate Degrees Awarded]]</f>
        <v>Race/ethnicity unknown total</v>
      </c>
      <c r="C1327" s="160">
        <f>Table11[[#This Row],[Growth Rate]]</f>
        <v>-0.8</v>
      </c>
    </row>
    <row r="1328" spans="1:3" ht="14.25">
      <c r="A1328" s="159">
        <f>Table11[[#This Row],[UNITID]]</f>
        <v>190619</v>
      </c>
      <c r="B1328" s="133" t="str">
        <f>Table11[[#This Row],[Associate Degrees Awarded]]</f>
        <v>Grand total</v>
      </c>
      <c r="C1328" s="160">
        <f>Table11[[#This Row],[Growth Rate]]</f>
        <v>-0.36252465483234714</v>
      </c>
    </row>
    <row r="1329" spans="1:3" ht="14.25">
      <c r="A1329" s="159">
        <f>Table11[[#This Row],[UNITID]]</f>
        <v>190619</v>
      </c>
      <c r="B1329" s="133" t="str">
        <f>Table11[[#This Row],[Associate Degrees Awarded]]</f>
        <v>Ages, under 18</v>
      </c>
      <c r="C1329" s="160">
        <f>Table11[[#This Row],[Growth Rate]]</f>
        <v>0.54545454545454541</v>
      </c>
    </row>
    <row r="1330" spans="1:3" ht="14.25">
      <c r="A1330" s="159">
        <f>Table11[[#This Row],[UNITID]]</f>
        <v>190619</v>
      </c>
      <c r="B1330" s="133" t="str">
        <f>Table11[[#This Row],[Associate Degrees Awarded]]</f>
        <v>Ages, 18-24</v>
      </c>
      <c r="C1330" s="160">
        <f>Table11[[#This Row],[Growth Rate]]</f>
        <v>-0.44187540141297366</v>
      </c>
    </row>
    <row r="1331" spans="1:3" ht="14.25">
      <c r="A1331" s="159">
        <f>Table11[[#This Row],[UNITID]]</f>
        <v>190619</v>
      </c>
      <c r="B1331" s="133" t="str">
        <f>Table11[[#This Row],[Associate Degrees Awarded]]</f>
        <v>Ages, 25-39</v>
      </c>
      <c r="C1331" s="160">
        <f>Table11[[#This Row],[Growth Rate]]</f>
        <v>-0.30989272943980928</v>
      </c>
    </row>
    <row r="1332" spans="1:3" ht="14.25">
      <c r="A1332" s="159">
        <f>Table11[[#This Row],[UNITID]]</f>
        <v>190619</v>
      </c>
      <c r="B1332" s="133" t="str">
        <f>Table11[[#This Row],[Associate Degrees Awarded]]</f>
        <v>Ages, 40 and above</v>
      </c>
      <c r="C1332" s="160">
        <f>Table11[[#This Row],[Growth Rate]]</f>
        <v>0.14529914529914531</v>
      </c>
    </row>
    <row r="1333" spans="1:3" ht="14.25">
      <c r="A1333" s="159">
        <f>Table11[[#This Row],[UNITID]]</f>
        <v>190619</v>
      </c>
      <c r="B1333" s="133" t="str">
        <f>Table11[[#This Row],[Associate Degrees Awarded]]</f>
        <v>Age unknown</v>
      </c>
      <c r="C1333" s="160" t="str">
        <f>Table11[[#This Row],[Growth Rate]]</f>
        <v/>
      </c>
    </row>
    <row r="1334" spans="1:3" ht="14.25">
      <c r="A1334" s="159">
        <f>Table11[[#This Row],[UNITID]]</f>
        <v>190619</v>
      </c>
      <c r="B1334" s="133" t="str">
        <f>Table11[[#This Row],[Associate Degrees Awarded]]</f>
        <v>Grand total men</v>
      </c>
      <c r="C1334" s="160">
        <f>Table11[[#This Row],[Growth Rate]]</f>
        <v>-0.4088176352705411</v>
      </c>
    </row>
    <row r="1335" spans="1:3" ht="14.25">
      <c r="A1335" s="159">
        <f>Table11[[#This Row],[UNITID]]</f>
        <v>190619</v>
      </c>
      <c r="B1335" s="133" t="str">
        <f>Table11[[#This Row],[Associate Degrees Awarded]]</f>
        <v>Grand total women</v>
      </c>
      <c r="C1335" s="160">
        <f>Table11[[#This Row],[Growth Rate]]</f>
        <v>-0.33246584255042289</v>
      </c>
    </row>
    <row r="1336" spans="1:3" ht="14.25">
      <c r="A1336" s="159">
        <f>Table11[[#This Row],[UNITID]]</f>
        <v>190619</v>
      </c>
      <c r="B1336" s="133" t="str">
        <f>Table11[[#This Row],[Associate Degrees Awarded]]</f>
        <v>Two or more races total</v>
      </c>
      <c r="C1336" s="160">
        <f>Table11[[#This Row],[Growth Rate]]</f>
        <v>-0.17543859649122806</v>
      </c>
    </row>
    <row r="1337" spans="1:3" ht="14.25">
      <c r="A1337" s="159">
        <f>Table11[[#This Row],[UNITID]]</f>
        <v>190619</v>
      </c>
      <c r="B1337" s="133" t="str">
        <f>Table11[[#This Row],[Associate Degrees Awarded]]</f>
        <v>American Indian or Alaska Native total</v>
      </c>
      <c r="C1337" s="160">
        <f>Table11[[#This Row],[Growth Rate]]</f>
        <v>-0.7142857142857143</v>
      </c>
    </row>
    <row r="1338" spans="1:3" ht="14.25">
      <c r="A1338" s="159">
        <f>Table11[[#This Row],[UNITID]]</f>
        <v>190619</v>
      </c>
      <c r="B1338" s="133" t="str">
        <f>Table11[[#This Row],[Associate Degrees Awarded]]</f>
        <v>Asian total</v>
      </c>
      <c r="C1338" s="160">
        <f>Table11[[#This Row],[Growth Rate]]</f>
        <v>-0.39889196675900279</v>
      </c>
    </row>
    <row r="1339" spans="1:3" ht="14.25">
      <c r="A1339" s="159">
        <f>Table11[[#This Row],[UNITID]]</f>
        <v>190619</v>
      </c>
      <c r="B1339" s="133" t="str">
        <f>Table11[[#This Row],[Associate Degrees Awarded]]</f>
        <v>Black or African American total</v>
      </c>
      <c r="C1339" s="160">
        <f>Table11[[#This Row],[Growth Rate]]</f>
        <v>-0.32222222222222224</v>
      </c>
    </row>
    <row r="1340" spans="1:3" ht="14.25">
      <c r="A1340" s="159">
        <f>Table11[[#This Row],[UNITID]]</f>
        <v>190619</v>
      </c>
      <c r="B1340" s="133" t="str">
        <f>Table11[[#This Row],[Associate Degrees Awarded]]</f>
        <v>Hispanic or Latino total</v>
      </c>
      <c r="C1340" s="160">
        <f>Table11[[#This Row],[Growth Rate]]</f>
        <v>-0.37745974955277278</v>
      </c>
    </row>
    <row r="1341" spans="1:3" ht="14.25">
      <c r="A1341" s="159">
        <f>Table11[[#This Row],[UNITID]]</f>
        <v>190619</v>
      </c>
      <c r="B1341" s="133" t="str">
        <f>Table11[[#This Row],[Associate Degrees Awarded]]</f>
        <v>Native Hawaiian or Other Pacific Islander total</v>
      </c>
      <c r="C1341" s="160">
        <f>Table11[[#This Row],[Growth Rate]]</f>
        <v>-0.66666666666666663</v>
      </c>
    </row>
    <row r="1342" spans="1:3" ht="14.25">
      <c r="A1342" s="159">
        <f>Table11[[#This Row],[UNITID]]</f>
        <v>190619</v>
      </c>
      <c r="B1342" s="133" t="str">
        <f>Table11[[#This Row],[Associate Degrees Awarded]]</f>
        <v>U.S. Nonresident total</v>
      </c>
      <c r="C1342" s="160">
        <f>Table11[[#This Row],[Growth Rate]]</f>
        <v>-0.41176470588235292</v>
      </c>
    </row>
    <row r="1343" spans="1:3" ht="14.25">
      <c r="A1343" s="159">
        <f>Table11[[#This Row],[UNITID]]</f>
        <v>190619</v>
      </c>
      <c r="B1343" s="133" t="str">
        <f>Table11[[#This Row],[Associate Degrees Awarded]]</f>
        <v>White total</v>
      </c>
      <c r="C1343" s="160">
        <f>Table11[[#This Row],[Growth Rate]]</f>
        <v>-0.37603305785123969</v>
      </c>
    </row>
    <row r="1344" spans="1:3" ht="14.25">
      <c r="A1344" s="159">
        <f>Table11[[#This Row],[UNITID]]</f>
        <v>190619</v>
      </c>
      <c r="B1344" s="133" t="str">
        <f>Table11[[#This Row],[Associate Degrees Awarded]]</f>
        <v>Race/ethnicity unknown total</v>
      </c>
      <c r="C1344" s="160" t="str">
        <f>Table11[[#This Row],[Growth Rate]]</f>
        <v/>
      </c>
    </row>
    <row r="1345" spans="1:3" ht="14.25">
      <c r="A1345" s="159">
        <f>Table11[[#This Row],[UNITID]]</f>
        <v>193283</v>
      </c>
      <c r="B1345" s="133" t="str">
        <f>Table11[[#This Row],[Associate Degrees Awarded]]</f>
        <v>Grand total</v>
      </c>
      <c r="C1345" s="160">
        <f>Table11[[#This Row],[Growth Rate]]</f>
        <v>-0.18278301886792453</v>
      </c>
    </row>
    <row r="1346" spans="1:3" ht="14.25">
      <c r="A1346" s="159">
        <f>Table11[[#This Row],[UNITID]]</f>
        <v>193283</v>
      </c>
      <c r="B1346" s="133" t="str">
        <f>Table11[[#This Row],[Associate Degrees Awarded]]</f>
        <v>Ages, under 18</v>
      </c>
      <c r="C1346" s="160">
        <f>Table11[[#This Row],[Growth Rate]]</f>
        <v>2</v>
      </c>
    </row>
    <row r="1347" spans="1:3" ht="14.25">
      <c r="A1347" s="159">
        <f>Table11[[#This Row],[UNITID]]</f>
        <v>193283</v>
      </c>
      <c r="B1347" s="133" t="str">
        <f>Table11[[#This Row],[Associate Degrees Awarded]]</f>
        <v>Ages, 18-24</v>
      </c>
      <c r="C1347" s="160">
        <f>Table11[[#This Row],[Growth Rate]]</f>
        <v>-0.2596964586846543</v>
      </c>
    </row>
    <row r="1348" spans="1:3" ht="14.25">
      <c r="A1348" s="159">
        <f>Table11[[#This Row],[UNITID]]</f>
        <v>193283</v>
      </c>
      <c r="B1348" s="133" t="str">
        <f>Table11[[#This Row],[Associate Degrees Awarded]]</f>
        <v>Ages, 25-39</v>
      </c>
      <c r="C1348" s="160">
        <f>Table11[[#This Row],[Growth Rate]]</f>
        <v>-5.1020408163265302E-3</v>
      </c>
    </row>
    <row r="1349" spans="1:3" ht="14.25">
      <c r="A1349" s="159">
        <f>Table11[[#This Row],[UNITID]]</f>
        <v>193283</v>
      </c>
      <c r="B1349" s="133" t="str">
        <f>Table11[[#This Row],[Associate Degrees Awarded]]</f>
        <v>Ages, 40 and above</v>
      </c>
      <c r="C1349" s="160">
        <f>Table11[[#This Row],[Growth Rate]]</f>
        <v>-3.4482758620689655E-2</v>
      </c>
    </row>
    <row r="1350" spans="1:3" ht="14.25">
      <c r="A1350" s="159">
        <f>Table11[[#This Row],[UNITID]]</f>
        <v>193283</v>
      </c>
      <c r="B1350" s="133" t="str">
        <f>Table11[[#This Row],[Associate Degrees Awarded]]</f>
        <v>Age unknown</v>
      </c>
      <c r="C1350" s="160" t="str">
        <f>Table11[[#This Row],[Growth Rate]]</f>
        <v/>
      </c>
    </row>
    <row r="1351" spans="1:3" ht="14.25">
      <c r="A1351" s="159">
        <f>Table11[[#This Row],[UNITID]]</f>
        <v>193283</v>
      </c>
      <c r="B1351" s="133" t="str">
        <f>Table11[[#This Row],[Associate Degrees Awarded]]</f>
        <v>Grand total men</v>
      </c>
      <c r="C1351" s="160">
        <f>Table11[[#This Row],[Growth Rate]]</f>
        <v>-8.6486486486486491E-2</v>
      </c>
    </row>
    <row r="1352" spans="1:3" ht="14.25">
      <c r="A1352" s="159">
        <f>Table11[[#This Row],[UNITID]]</f>
        <v>193283</v>
      </c>
      <c r="B1352" s="133" t="str">
        <f>Table11[[#This Row],[Associate Degrees Awarded]]</f>
        <v>Grand total women</v>
      </c>
      <c r="C1352" s="160">
        <f>Table11[[#This Row],[Growth Rate]]</f>
        <v>-0.25732217573221755</v>
      </c>
    </row>
    <row r="1353" spans="1:3" ht="14.25">
      <c r="A1353" s="159">
        <f>Table11[[#This Row],[UNITID]]</f>
        <v>193283</v>
      </c>
      <c r="B1353" s="133" t="str">
        <f>Table11[[#This Row],[Associate Degrees Awarded]]</f>
        <v>Two or more races total</v>
      </c>
      <c r="C1353" s="160">
        <f>Table11[[#This Row],[Growth Rate]]</f>
        <v>-0.18181818181818182</v>
      </c>
    </row>
    <row r="1354" spans="1:3" ht="14.25">
      <c r="A1354" s="159">
        <f>Table11[[#This Row],[UNITID]]</f>
        <v>193283</v>
      </c>
      <c r="B1354" s="133" t="str">
        <f>Table11[[#This Row],[Associate Degrees Awarded]]</f>
        <v>American Indian or Alaska Native total</v>
      </c>
      <c r="C1354" s="160">
        <f>Table11[[#This Row],[Growth Rate]]</f>
        <v>-0.83333333333333337</v>
      </c>
    </row>
    <row r="1355" spans="1:3" ht="14.25">
      <c r="A1355" s="159">
        <f>Table11[[#This Row],[UNITID]]</f>
        <v>193283</v>
      </c>
      <c r="B1355" s="133" t="str">
        <f>Table11[[#This Row],[Associate Degrees Awarded]]</f>
        <v>Asian total</v>
      </c>
      <c r="C1355" s="160">
        <f>Table11[[#This Row],[Growth Rate]]</f>
        <v>-0.24</v>
      </c>
    </row>
    <row r="1356" spans="1:3" ht="14.25">
      <c r="A1356" s="159">
        <f>Table11[[#This Row],[UNITID]]</f>
        <v>193283</v>
      </c>
      <c r="B1356" s="133" t="str">
        <f>Table11[[#This Row],[Associate Degrees Awarded]]</f>
        <v>Black or African American total</v>
      </c>
      <c r="C1356" s="160">
        <f>Table11[[#This Row],[Growth Rate]]</f>
        <v>-0.35294117647058826</v>
      </c>
    </row>
    <row r="1357" spans="1:3" ht="14.25">
      <c r="A1357" s="159">
        <f>Table11[[#This Row],[UNITID]]</f>
        <v>193283</v>
      </c>
      <c r="B1357" s="133" t="str">
        <f>Table11[[#This Row],[Associate Degrees Awarded]]</f>
        <v>Hispanic or Latino total</v>
      </c>
      <c r="C1357" s="160">
        <f>Table11[[#This Row],[Growth Rate]]</f>
        <v>-0.16666666666666666</v>
      </c>
    </row>
    <row r="1358" spans="1:3" ht="14.25">
      <c r="A1358" s="159">
        <f>Table11[[#This Row],[UNITID]]</f>
        <v>193283</v>
      </c>
      <c r="B1358" s="133" t="str">
        <f>Table11[[#This Row],[Associate Degrees Awarded]]</f>
        <v>Native Hawaiian or Other Pacific Islander total</v>
      </c>
      <c r="C1358" s="160">
        <f>Table11[[#This Row],[Growth Rate]]</f>
        <v>0</v>
      </c>
    </row>
    <row r="1359" spans="1:3" ht="14.25">
      <c r="A1359" s="159">
        <f>Table11[[#This Row],[UNITID]]</f>
        <v>193283</v>
      </c>
      <c r="B1359" s="133" t="str">
        <f>Table11[[#This Row],[Associate Degrees Awarded]]</f>
        <v>U.S. Nonresident total</v>
      </c>
      <c r="C1359" s="160">
        <f>Table11[[#This Row],[Growth Rate]]</f>
        <v>-0.7</v>
      </c>
    </row>
    <row r="1360" spans="1:3" ht="14.25">
      <c r="A1360" s="159">
        <f>Table11[[#This Row],[UNITID]]</f>
        <v>193283</v>
      </c>
      <c r="B1360" s="133" t="str">
        <f>Table11[[#This Row],[Associate Degrees Awarded]]</f>
        <v>White total</v>
      </c>
      <c r="C1360" s="160">
        <f>Table11[[#This Row],[Growth Rate]]</f>
        <v>-0.25347758887171562</v>
      </c>
    </row>
    <row r="1361" spans="1:3" ht="14.25">
      <c r="A1361" s="159">
        <f>Table11[[#This Row],[UNITID]]</f>
        <v>193283</v>
      </c>
      <c r="B1361" s="133" t="str">
        <f>Table11[[#This Row],[Associate Degrees Awarded]]</f>
        <v>Race/ethnicity unknown total</v>
      </c>
      <c r="C1361" s="160">
        <f>Table11[[#This Row],[Growth Rate]]</f>
        <v>34</v>
      </c>
    </row>
    <row r="1362" spans="1:3" ht="14.25">
      <c r="A1362" s="159">
        <f>Table11[[#This Row],[UNITID]]</f>
        <v>194222</v>
      </c>
      <c r="B1362" s="133" t="str">
        <f>Table11[[#This Row],[Associate Degrees Awarded]]</f>
        <v>Grand total</v>
      </c>
      <c r="C1362" s="160">
        <f>Table11[[#This Row],[Growth Rate]]</f>
        <v>-0.24056603773584906</v>
      </c>
    </row>
    <row r="1363" spans="1:3" ht="14.25">
      <c r="A1363" s="159">
        <f>Table11[[#This Row],[UNITID]]</f>
        <v>194222</v>
      </c>
      <c r="B1363" s="133" t="str">
        <f>Table11[[#This Row],[Associate Degrees Awarded]]</f>
        <v>Ages, under 18</v>
      </c>
      <c r="C1363" s="160">
        <f>Table11[[#This Row],[Growth Rate]]</f>
        <v>5</v>
      </c>
    </row>
    <row r="1364" spans="1:3" ht="14.25">
      <c r="A1364" s="159">
        <f>Table11[[#This Row],[UNITID]]</f>
        <v>194222</v>
      </c>
      <c r="B1364" s="133" t="str">
        <f>Table11[[#This Row],[Associate Degrees Awarded]]</f>
        <v>Ages, 18-24</v>
      </c>
      <c r="C1364" s="160">
        <f>Table11[[#This Row],[Growth Rate]]</f>
        <v>-0.15007012622720897</v>
      </c>
    </row>
    <row r="1365" spans="1:3" ht="14.25">
      <c r="A1365" s="159">
        <f>Table11[[#This Row],[UNITID]]</f>
        <v>194222</v>
      </c>
      <c r="B1365" s="133" t="str">
        <f>Table11[[#This Row],[Associate Degrees Awarded]]</f>
        <v>Ages, 25-39</v>
      </c>
      <c r="C1365" s="160">
        <f>Table11[[#This Row],[Growth Rate]]</f>
        <v>-0.44160583941605841</v>
      </c>
    </row>
    <row r="1366" spans="1:3" ht="14.25">
      <c r="A1366" s="159">
        <f>Table11[[#This Row],[UNITID]]</f>
        <v>194222</v>
      </c>
      <c r="B1366" s="133" t="str">
        <f>Table11[[#This Row],[Associate Degrees Awarded]]</f>
        <v>Ages, 40 and above</v>
      </c>
      <c r="C1366" s="160">
        <f>Table11[[#This Row],[Growth Rate]]</f>
        <v>-0.44444444444444442</v>
      </c>
    </row>
    <row r="1367" spans="1:3" ht="14.25">
      <c r="A1367" s="159">
        <f>Table11[[#This Row],[UNITID]]</f>
        <v>194222</v>
      </c>
      <c r="B1367" s="133" t="str">
        <f>Table11[[#This Row],[Associate Degrees Awarded]]</f>
        <v>Age unknown</v>
      </c>
      <c r="C1367" s="160" t="str">
        <f>Table11[[#This Row],[Growth Rate]]</f>
        <v/>
      </c>
    </row>
    <row r="1368" spans="1:3" ht="14.25">
      <c r="A1368" s="159">
        <f>Table11[[#This Row],[UNITID]]</f>
        <v>194222</v>
      </c>
      <c r="B1368" s="133" t="str">
        <f>Table11[[#This Row],[Associate Degrees Awarded]]</f>
        <v>Grand total men</v>
      </c>
      <c r="C1368" s="160">
        <f>Table11[[#This Row],[Growth Rate]]</f>
        <v>-0.25</v>
      </c>
    </row>
    <row r="1369" spans="1:3" ht="14.25">
      <c r="A1369" s="159">
        <f>Table11[[#This Row],[UNITID]]</f>
        <v>194222</v>
      </c>
      <c r="B1369" s="133" t="str">
        <f>Table11[[#This Row],[Associate Degrees Awarded]]</f>
        <v>Grand total women</v>
      </c>
      <c r="C1369" s="160">
        <f>Table11[[#This Row],[Growth Rate]]</f>
        <v>-0.23287671232876711</v>
      </c>
    </row>
    <row r="1370" spans="1:3" ht="14.25">
      <c r="A1370" s="159">
        <f>Table11[[#This Row],[UNITID]]</f>
        <v>194222</v>
      </c>
      <c r="B1370" s="133" t="str">
        <f>Table11[[#This Row],[Associate Degrees Awarded]]</f>
        <v>Two or more races total</v>
      </c>
      <c r="C1370" s="160">
        <f>Table11[[#This Row],[Growth Rate]]</f>
        <v>-0.12244897959183673</v>
      </c>
    </row>
    <row r="1371" spans="1:3" ht="14.25">
      <c r="A1371" s="159">
        <f>Table11[[#This Row],[UNITID]]</f>
        <v>194222</v>
      </c>
      <c r="B1371" s="133" t="str">
        <f>Table11[[#This Row],[Associate Degrees Awarded]]</f>
        <v>American Indian or Alaska Native total</v>
      </c>
      <c r="C1371" s="160">
        <f>Table11[[#This Row],[Growth Rate]]</f>
        <v>-0.33333333333333331</v>
      </c>
    </row>
    <row r="1372" spans="1:3" ht="14.25">
      <c r="A1372" s="159">
        <f>Table11[[#This Row],[UNITID]]</f>
        <v>194222</v>
      </c>
      <c r="B1372" s="133" t="str">
        <f>Table11[[#This Row],[Associate Degrees Awarded]]</f>
        <v>Asian total</v>
      </c>
      <c r="C1372" s="160">
        <f>Table11[[#This Row],[Growth Rate]]</f>
        <v>-0.13157894736842105</v>
      </c>
    </row>
    <row r="1373" spans="1:3" ht="14.25">
      <c r="A1373" s="159">
        <f>Table11[[#This Row],[UNITID]]</f>
        <v>194222</v>
      </c>
      <c r="B1373" s="133" t="str">
        <f>Table11[[#This Row],[Associate Degrees Awarded]]</f>
        <v>Black or African American total</v>
      </c>
      <c r="C1373" s="160">
        <f>Table11[[#This Row],[Growth Rate]]</f>
        <v>-0.20535714285714285</v>
      </c>
    </row>
    <row r="1374" spans="1:3" ht="14.25">
      <c r="A1374" s="159">
        <f>Table11[[#This Row],[UNITID]]</f>
        <v>194222</v>
      </c>
      <c r="B1374" s="133" t="str">
        <f>Table11[[#This Row],[Associate Degrees Awarded]]</f>
        <v>Hispanic or Latino total</v>
      </c>
      <c r="C1374" s="160">
        <f>Table11[[#This Row],[Growth Rate]]</f>
        <v>-0.13559322033898305</v>
      </c>
    </row>
    <row r="1375" spans="1:3" ht="14.25">
      <c r="A1375" s="159">
        <f>Table11[[#This Row],[UNITID]]</f>
        <v>194222</v>
      </c>
      <c r="B1375" s="133" t="str">
        <f>Table11[[#This Row],[Associate Degrees Awarded]]</f>
        <v>Native Hawaiian or Other Pacific Islander total</v>
      </c>
      <c r="C1375" s="160">
        <f>Table11[[#This Row],[Growth Rate]]</f>
        <v>0</v>
      </c>
    </row>
    <row r="1376" spans="1:3" ht="14.25">
      <c r="A1376" s="159">
        <f>Table11[[#This Row],[UNITID]]</f>
        <v>194222</v>
      </c>
      <c r="B1376" s="133" t="str">
        <f>Table11[[#This Row],[Associate Degrees Awarded]]</f>
        <v>U.S. Nonresident total</v>
      </c>
      <c r="C1376" s="160">
        <f>Table11[[#This Row],[Growth Rate]]</f>
        <v>1.5</v>
      </c>
    </row>
    <row r="1377" spans="1:3" ht="14.25">
      <c r="A1377" s="159">
        <f>Table11[[#This Row],[UNITID]]</f>
        <v>194222</v>
      </c>
      <c r="B1377" s="133" t="str">
        <f>Table11[[#This Row],[Associate Degrees Awarded]]</f>
        <v>White total</v>
      </c>
      <c r="C1377" s="160">
        <f>Table11[[#This Row],[Growth Rate]]</f>
        <v>-0.2812089356110381</v>
      </c>
    </row>
    <row r="1378" spans="1:3" ht="14.25">
      <c r="A1378" s="159">
        <f>Table11[[#This Row],[UNITID]]</f>
        <v>194222</v>
      </c>
      <c r="B1378" s="133" t="str">
        <f>Table11[[#This Row],[Associate Degrees Awarded]]</f>
        <v>Race/ethnicity unknown total</v>
      </c>
      <c r="C1378" s="160">
        <f>Table11[[#This Row],[Growth Rate]]</f>
        <v>-7.407407407407407E-2</v>
      </c>
    </row>
    <row r="1379" spans="1:3" ht="14.25">
      <c r="A1379" s="159">
        <f>Table11[[#This Row],[UNITID]]</f>
        <v>195322</v>
      </c>
      <c r="B1379" s="133" t="str">
        <f>Table11[[#This Row],[Associate Degrees Awarded]]</f>
        <v>Grand total</v>
      </c>
      <c r="C1379" s="160">
        <f>Table11[[#This Row],[Growth Rate]]</f>
        <v>-0.32183908045977011</v>
      </c>
    </row>
    <row r="1380" spans="1:3" ht="14.25">
      <c r="A1380" s="159">
        <f>Table11[[#This Row],[UNITID]]</f>
        <v>195322</v>
      </c>
      <c r="B1380" s="133" t="str">
        <f>Table11[[#This Row],[Associate Degrees Awarded]]</f>
        <v>Ages, under 18</v>
      </c>
      <c r="C1380" s="160">
        <f>Table11[[#This Row],[Growth Rate]]</f>
        <v>2</v>
      </c>
    </row>
    <row r="1381" spans="1:3" ht="14.25">
      <c r="A1381" s="159">
        <f>Table11[[#This Row],[UNITID]]</f>
        <v>195322</v>
      </c>
      <c r="B1381" s="133" t="str">
        <f>Table11[[#This Row],[Associate Degrees Awarded]]</f>
        <v>Ages, 18-24</v>
      </c>
      <c r="C1381" s="160">
        <f>Table11[[#This Row],[Growth Rate]]</f>
        <v>-0.2899628252788104</v>
      </c>
    </row>
    <row r="1382" spans="1:3" ht="14.25">
      <c r="A1382" s="159">
        <f>Table11[[#This Row],[UNITID]]</f>
        <v>195322</v>
      </c>
      <c r="B1382" s="133" t="str">
        <f>Table11[[#This Row],[Associate Degrees Awarded]]</f>
        <v>Ages, 25-39</v>
      </c>
      <c r="C1382" s="160">
        <f>Table11[[#This Row],[Growth Rate]]</f>
        <v>-0.4152542372881356</v>
      </c>
    </row>
    <row r="1383" spans="1:3" ht="14.25">
      <c r="A1383" s="159">
        <f>Table11[[#This Row],[UNITID]]</f>
        <v>195322</v>
      </c>
      <c r="B1383" s="133" t="str">
        <f>Table11[[#This Row],[Associate Degrees Awarded]]</f>
        <v>Ages, 40 and above</v>
      </c>
      <c r="C1383" s="160">
        <f>Table11[[#This Row],[Growth Rate]]</f>
        <v>-0.31914893617021278</v>
      </c>
    </row>
    <row r="1384" spans="1:3" ht="14.25">
      <c r="A1384" s="159">
        <f>Table11[[#This Row],[UNITID]]</f>
        <v>195322</v>
      </c>
      <c r="B1384" s="133" t="str">
        <f>Table11[[#This Row],[Associate Degrees Awarded]]</f>
        <v>Age unknown</v>
      </c>
      <c r="C1384" s="160" t="str">
        <f>Table11[[#This Row],[Growth Rate]]</f>
        <v/>
      </c>
    </row>
    <row r="1385" spans="1:3" ht="14.25">
      <c r="A1385" s="159">
        <f>Table11[[#This Row],[UNITID]]</f>
        <v>195322</v>
      </c>
      <c r="B1385" s="133" t="str">
        <f>Table11[[#This Row],[Associate Degrees Awarded]]</f>
        <v>Grand total men</v>
      </c>
      <c r="C1385" s="160">
        <f>Table11[[#This Row],[Growth Rate]]</f>
        <v>-0.2640449438202247</v>
      </c>
    </row>
    <row r="1386" spans="1:3" ht="14.25">
      <c r="A1386" s="159">
        <f>Table11[[#This Row],[UNITID]]</f>
        <v>195322</v>
      </c>
      <c r="B1386" s="133" t="str">
        <f>Table11[[#This Row],[Associate Degrees Awarded]]</f>
        <v>Grand total women</v>
      </c>
      <c r="C1386" s="160">
        <f>Table11[[#This Row],[Growth Rate]]</f>
        <v>-0.36186770428015563</v>
      </c>
    </row>
    <row r="1387" spans="1:3" ht="14.25">
      <c r="A1387" s="159">
        <f>Table11[[#This Row],[UNITID]]</f>
        <v>195322</v>
      </c>
      <c r="B1387" s="133" t="str">
        <f>Table11[[#This Row],[Associate Degrees Awarded]]</f>
        <v>Two or more races total</v>
      </c>
      <c r="C1387" s="160">
        <f>Table11[[#This Row],[Growth Rate]]</f>
        <v>-0.38461538461538464</v>
      </c>
    </row>
    <row r="1388" spans="1:3" ht="14.25">
      <c r="A1388" s="159">
        <f>Table11[[#This Row],[UNITID]]</f>
        <v>195322</v>
      </c>
      <c r="B1388" s="133" t="str">
        <f>Table11[[#This Row],[Associate Degrees Awarded]]</f>
        <v>American Indian or Alaska Native total</v>
      </c>
      <c r="C1388" s="160">
        <f>Table11[[#This Row],[Growth Rate]]</f>
        <v>-0.5</v>
      </c>
    </row>
    <row r="1389" spans="1:3" ht="14.25">
      <c r="A1389" s="159">
        <f>Table11[[#This Row],[UNITID]]</f>
        <v>195322</v>
      </c>
      <c r="B1389" s="133" t="str">
        <f>Table11[[#This Row],[Associate Degrees Awarded]]</f>
        <v>Asian total</v>
      </c>
      <c r="C1389" s="160">
        <f>Table11[[#This Row],[Growth Rate]]</f>
        <v>0.2</v>
      </c>
    </row>
    <row r="1390" spans="1:3" ht="14.25">
      <c r="A1390" s="159">
        <f>Table11[[#This Row],[UNITID]]</f>
        <v>195322</v>
      </c>
      <c r="B1390" s="133" t="str">
        <f>Table11[[#This Row],[Associate Degrees Awarded]]</f>
        <v>Black or African American total</v>
      </c>
      <c r="C1390" s="160">
        <f>Table11[[#This Row],[Growth Rate]]</f>
        <v>-0.45833333333333331</v>
      </c>
    </row>
    <row r="1391" spans="1:3" ht="14.25">
      <c r="A1391" s="159">
        <f>Table11[[#This Row],[UNITID]]</f>
        <v>195322</v>
      </c>
      <c r="B1391" s="133" t="str">
        <f>Table11[[#This Row],[Associate Degrees Awarded]]</f>
        <v>Hispanic or Latino total</v>
      </c>
      <c r="C1391" s="160" t="str">
        <f>Table11[[#This Row],[Growth Rate]]</f>
        <v/>
      </c>
    </row>
    <row r="1392" spans="1:3" ht="14.25">
      <c r="A1392" s="159">
        <f>Table11[[#This Row],[UNITID]]</f>
        <v>195322</v>
      </c>
      <c r="B1392" s="133" t="str">
        <f>Table11[[#This Row],[Associate Degrees Awarded]]</f>
        <v>Native Hawaiian or Other Pacific Islander total</v>
      </c>
      <c r="C1392" s="160">
        <f>Table11[[#This Row],[Growth Rate]]</f>
        <v>2</v>
      </c>
    </row>
    <row r="1393" spans="1:3" ht="14.25">
      <c r="A1393" s="159">
        <f>Table11[[#This Row],[UNITID]]</f>
        <v>195322</v>
      </c>
      <c r="B1393" s="133" t="str">
        <f>Table11[[#This Row],[Associate Degrees Awarded]]</f>
        <v>U.S. Nonresident total</v>
      </c>
      <c r="C1393" s="160" t="str">
        <f>Table11[[#This Row],[Growth Rate]]</f>
        <v/>
      </c>
    </row>
    <row r="1394" spans="1:3" ht="14.25">
      <c r="A1394" s="159">
        <f>Table11[[#This Row],[UNITID]]</f>
        <v>195322</v>
      </c>
      <c r="B1394" s="133" t="str">
        <f>Table11[[#This Row],[Associate Degrees Awarded]]</f>
        <v>White total</v>
      </c>
      <c r="C1394" s="160">
        <f>Table11[[#This Row],[Growth Rate]]</f>
        <v>-0.39344262295081966</v>
      </c>
    </row>
    <row r="1395" spans="1:3" ht="14.25">
      <c r="A1395" s="159">
        <f>Table11[[#This Row],[UNITID]]</f>
        <v>195322</v>
      </c>
      <c r="B1395" s="133" t="str">
        <f>Table11[[#This Row],[Associate Degrees Awarded]]</f>
        <v>Race/ethnicity unknown total</v>
      </c>
      <c r="C1395" s="160">
        <f>Table11[[#This Row],[Growth Rate]]</f>
        <v>-0.8571428571428571</v>
      </c>
    </row>
    <row r="1396" spans="1:3" ht="14.25">
      <c r="A1396" s="159">
        <f>Table11[[#This Row],[UNITID]]</f>
        <v>197294</v>
      </c>
      <c r="B1396" s="133" t="str">
        <f>Table11[[#This Row],[Associate Degrees Awarded]]</f>
        <v>Grand total</v>
      </c>
      <c r="C1396" s="160">
        <f>Table11[[#This Row],[Growth Rate]]</f>
        <v>-0.2487080103359173</v>
      </c>
    </row>
    <row r="1397" spans="1:3" ht="14.25">
      <c r="A1397" s="159">
        <f>Table11[[#This Row],[UNITID]]</f>
        <v>197294</v>
      </c>
      <c r="B1397" s="133" t="str">
        <f>Table11[[#This Row],[Associate Degrees Awarded]]</f>
        <v>Ages, under 18</v>
      </c>
      <c r="C1397" s="160" t="str">
        <f>Table11[[#This Row],[Growth Rate]]</f>
        <v/>
      </c>
    </row>
    <row r="1398" spans="1:3" ht="14.25">
      <c r="A1398" s="159">
        <f>Table11[[#This Row],[UNITID]]</f>
        <v>197294</v>
      </c>
      <c r="B1398" s="133" t="str">
        <f>Table11[[#This Row],[Associate Degrees Awarded]]</f>
        <v>Ages, 18-24</v>
      </c>
      <c r="C1398" s="160">
        <f>Table11[[#This Row],[Growth Rate]]</f>
        <v>-0.30214424951267055</v>
      </c>
    </row>
    <row r="1399" spans="1:3" ht="14.25">
      <c r="A1399" s="159">
        <f>Table11[[#This Row],[UNITID]]</f>
        <v>197294</v>
      </c>
      <c r="B1399" s="133" t="str">
        <f>Table11[[#This Row],[Associate Degrees Awarded]]</f>
        <v>Ages, 25-39</v>
      </c>
      <c r="C1399" s="160">
        <f>Table11[[#This Row],[Growth Rate]]</f>
        <v>-0.16397228637413394</v>
      </c>
    </row>
    <row r="1400" spans="1:3" ht="14.25">
      <c r="A1400" s="159">
        <f>Table11[[#This Row],[UNITID]]</f>
        <v>197294</v>
      </c>
      <c r="B1400" s="133" t="str">
        <f>Table11[[#This Row],[Associate Degrees Awarded]]</f>
        <v>Ages, 40 and above</v>
      </c>
      <c r="C1400" s="160">
        <f>Table11[[#This Row],[Growth Rate]]</f>
        <v>-4.49438202247191E-2</v>
      </c>
    </row>
    <row r="1401" spans="1:3" ht="14.25">
      <c r="A1401" s="159">
        <f>Table11[[#This Row],[UNITID]]</f>
        <v>197294</v>
      </c>
      <c r="B1401" s="133" t="str">
        <f>Table11[[#This Row],[Associate Degrees Awarded]]</f>
        <v>Age unknown</v>
      </c>
      <c r="C1401" s="160" t="str">
        <f>Table11[[#This Row],[Growth Rate]]</f>
        <v/>
      </c>
    </row>
    <row r="1402" spans="1:3" ht="14.25">
      <c r="A1402" s="159">
        <f>Table11[[#This Row],[UNITID]]</f>
        <v>197294</v>
      </c>
      <c r="B1402" s="133" t="str">
        <f>Table11[[#This Row],[Associate Degrees Awarded]]</f>
        <v>Grand total men</v>
      </c>
      <c r="C1402" s="160">
        <f>Table11[[#This Row],[Growth Rate]]</f>
        <v>-0.26118326118326118</v>
      </c>
    </row>
    <row r="1403" spans="1:3" ht="14.25">
      <c r="A1403" s="159">
        <f>Table11[[#This Row],[UNITID]]</f>
        <v>197294</v>
      </c>
      <c r="B1403" s="133" t="str">
        <f>Table11[[#This Row],[Associate Degrees Awarded]]</f>
        <v>Grand total women</v>
      </c>
      <c r="C1403" s="160">
        <f>Table11[[#This Row],[Growth Rate]]</f>
        <v>-0.23859649122807017</v>
      </c>
    </row>
    <row r="1404" spans="1:3" ht="14.25">
      <c r="A1404" s="159">
        <f>Table11[[#This Row],[UNITID]]</f>
        <v>197294</v>
      </c>
      <c r="B1404" s="133" t="str">
        <f>Table11[[#This Row],[Associate Degrees Awarded]]</f>
        <v>Two or more races total</v>
      </c>
      <c r="C1404" s="160">
        <f>Table11[[#This Row],[Growth Rate]]</f>
        <v>0.36363636363636365</v>
      </c>
    </row>
    <row r="1405" spans="1:3" ht="14.25">
      <c r="A1405" s="159">
        <f>Table11[[#This Row],[UNITID]]</f>
        <v>197294</v>
      </c>
      <c r="B1405" s="133" t="str">
        <f>Table11[[#This Row],[Associate Degrees Awarded]]</f>
        <v>American Indian or Alaska Native total</v>
      </c>
      <c r="C1405" s="160">
        <f>Table11[[#This Row],[Growth Rate]]</f>
        <v>-0.33333333333333331</v>
      </c>
    </row>
    <row r="1406" spans="1:3" ht="14.25">
      <c r="A1406" s="159">
        <f>Table11[[#This Row],[UNITID]]</f>
        <v>197294</v>
      </c>
      <c r="B1406" s="133" t="str">
        <f>Table11[[#This Row],[Associate Degrees Awarded]]</f>
        <v>Asian total</v>
      </c>
      <c r="C1406" s="160">
        <f>Table11[[#This Row],[Growth Rate]]</f>
        <v>1.7241379310344827E-2</v>
      </c>
    </row>
    <row r="1407" spans="1:3" ht="14.25">
      <c r="A1407" s="159">
        <f>Table11[[#This Row],[UNITID]]</f>
        <v>197294</v>
      </c>
      <c r="B1407" s="133" t="str">
        <f>Table11[[#This Row],[Associate Degrees Awarded]]</f>
        <v>Black or African American total</v>
      </c>
      <c r="C1407" s="160">
        <f>Table11[[#This Row],[Growth Rate]]</f>
        <v>-0.26217228464419473</v>
      </c>
    </row>
    <row r="1408" spans="1:3" ht="14.25">
      <c r="A1408" s="159">
        <f>Table11[[#This Row],[UNITID]]</f>
        <v>197294</v>
      </c>
      <c r="B1408" s="133" t="str">
        <f>Table11[[#This Row],[Associate Degrees Awarded]]</f>
        <v>Hispanic or Latino total</v>
      </c>
      <c r="C1408" s="160">
        <f>Table11[[#This Row],[Growth Rate]]</f>
        <v>-0.17627118644067796</v>
      </c>
    </row>
    <row r="1409" spans="1:3" ht="14.25">
      <c r="A1409" s="159">
        <f>Table11[[#This Row],[UNITID]]</f>
        <v>197294</v>
      </c>
      <c r="B1409" s="133" t="str">
        <f>Table11[[#This Row],[Associate Degrees Awarded]]</f>
        <v>Native Hawaiian or Other Pacific Islander total</v>
      </c>
      <c r="C1409" s="160">
        <f>Table11[[#This Row],[Growth Rate]]</f>
        <v>0</v>
      </c>
    </row>
    <row r="1410" spans="1:3" ht="14.25">
      <c r="A1410" s="159">
        <f>Table11[[#This Row],[UNITID]]</f>
        <v>197294</v>
      </c>
      <c r="B1410" s="133" t="str">
        <f>Table11[[#This Row],[Associate Degrees Awarded]]</f>
        <v>U.S. Nonresident total</v>
      </c>
      <c r="C1410" s="160">
        <f>Table11[[#This Row],[Growth Rate]]</f>
        <v>-0.19354838709677419</v>
      </c>
    </row>
    <row r="1411" spans="1:3" ht="14.25">
      <c r="A1411" s="159">
        <f>Table11[[#This Row],[UNITID]]</f>
        <v>197294</v>
      </c>
      <c r="B1411" s="133" t="str">
        <f>Table11[[#This Row],[Associate Degrees Awarded]]</f>
        <v>White total</v>
      </c>
      <c r="C1411" s="160">
        <f>Table11[[#This Row],[Growth Rate]]</f>
        <v>-0.3532818532818533</v>
      </c>
    </row>
    <row r="1412" spans="1:3" ht="14.25">
      <c r="A1412" s="159">
        <f>Table11[[#This Row],[UNITID]]</f>
        <v>197294</v>
      </c>
      <c r="B1412" s="133" t="str">
        <f>Table11[[#This Row],[Associate Degrees Awarded]]</f>
        <v>Race/ethnicity unknown total</v>
      </c>
      <c r="C1412" s="160">
        <f>Table11[[#This Row],[Growth Rate]]</f>
        <v>-0.54545454545454541</v>
      </c>
    </row>
    <row r="1413" spans="1:3" ht="14.25">
      <c r="A1413" s="159">
        <f>Table11[[#This Row],[UNITID]]</f>
        <v>198455</v>
      </c>
      <c r="B1413" s="133" t="str">
        <f>Table11[[#This Row],[Associate Degrees Awarded]]</f>
        <v>Grand total</v>
      </c>
      <c r="C1413" s="160">
        <f>Table11[[#This Row],[Growth Rate]]</f>
        <v>6.4013840830449822E-2</v>
      </c>
    </row>
    <row r="1414" spans="1:3" ht="14.25">
      <c r="A1414" s="159">
        <f>Table11[[#This Row],[UNITID]]</f>
        <v>198455</v>
      </c>
      <c r="B1414" s="133" t="str">
        <f>Table11[[#This Row],[Associate Degrees Awarded]]</f>
        <v>Ages, under 18</v>
      </c>
      <c r="C1414" s="160">
        <f>Table11[[#This Row],[Growth Rate]]</f>
        <v>-0.375</v>
      </c>
    </row>
    <row r="1415" spans="1:3" ht="14.25">
      <c r="A1415" s="159">
        <f>Table11[[#This Row],[UNITID]]</f>
        <v>198455</v>
      </c>
      <c r="B1415" s="133" t="str">
        <f>Table11[[#This Row],[Associate Degrees Awarded]]</f>
        <v>Ages, 18-24</v>
      </c>
      <c r="C1415" s="160">
        <f>Table11[[#This Row],[Growth Rate]]</f>
        <v>0.47029702970297027</v>
      </c>
    </row>
    <row r="1416" spans="1:3" ht="14.25">
      <c r="A1416" s="159">
        <f>Table11[[#This Row],[UNITID]]</f>
        <v>198455</v>
      </c>
      <c r="B1416" s="133" t="str">
        <f>Table11[[#This Row],[Associate Degrees Awarded]]</f>
        <v>Ages, 25-39</v>
      </c>
      <c r="C1416" s="160">
        <f>Table11[[#This Row],[Growth Rate]]</f>
        <v>-0.13076923076923078</v>
      </c>
    </row>
    <row r="1417" spans="1:3" ht="14.25">
      <c r="A1417" s="159">
        <f>Table11[[#This Row],[UNITID]]</f>
        <v>198455</v>
      </c>
      <c r="B1417" s="133" t="str">
        <f>Table11[[#This Row],[Associate Degrees Awarded]]</f>
        <v>Ages, 40 and above</v>
      </c>
      <c r="C1417" s="160">
        <f>Table11[[#This Row],[Growth Rate]]</f>
        <v>-0.18</v>
      </c>
    </row>
    <row r="1418" spans="1:3" ht="14.25">
      <c r="A1418" s="159">
        <f>Table11[[#This Row],[UNITID]]</f>
        <v>198455</v>
      </c>
      <c r="B1418" s="133" t="str">
        <f>Table11[[#This Row],[Associate Degrees Awarded]]</f>
        <v>Age unknown</v>
      </c>
      <c r="C1418" s="160" t="str">
        <f>Table11[[#This Row],[Growth Rate]]</f>
        <v/>
      </c>
    </row>
    <row r="1419" spans="1:3" ht="14.25">
      <c r="A1419" s="159">
        <f>Table11[[#This Row],[UNITID]]</f>
        <v>198455</v>
      </c>
      <c r="B1419" s="133" t="str">
        <f>Table11[[#This Row],[Associate Degrees Awarded]]</f>
        <v>Grand total men</v>
      </c>
      <c r="C1419" s="160">
        <f>Table11[[#This Row],[Growth Rate]]</f>
        <v>0.14356435643564355</v>
      </c>
    </row>
    <row r="1420" spans="1:3" ht="14.25">
      <c r="A1420" s="159">
        <f>Table11[[#This Row],[UNITID]]</f>
        <v>198455</v>
      </c>
      <c r="B1420" s="133" t="str">
        <f>Table11[[#This Row],[Associate Degrees Awarded]]</f>
        <v>Grand total women</v>
      </c>
      <c r="C1420" s="160">
        <f>Table11[[#This Row],[Growth Rate]]</f>
        <v>2.1276595744680851E-2</v>
      </c>
    </row>
    <row r="1421" spans="1:3" ht="14.25">
      <c r="A1421" s="159">
        <f>Table11[[#This Row],[UNITID]]</f>
        <v>198455</v>
      </c>
      <c r="B1421" s="133" t="str">
        <f>Table11[[#This Row],[Associate Degrees Awarded]]</f>
        <v>Two or more races total</v>
      </c>
      <c r="C1421" s="160">
        <f>Table11[[#This Row],[Growth Rate]]</f>
        <v>0.21052631578947367</v>
      </c>
    </row>
    <row r="1422" spans="1:3" ht="14.25">
      <c r="A1422" s="159">
        <f>Table11[[#This Row],[UNITID]]</f>
        <v>198455</v>
      </c>
      <c r="B1422" s="133" t="str">
        <f>Table11[[#This Row],[Associate Degrees Awarded]]</f>
        <v>American Indian or Alaska Native total</v>
      </c>
      <c r="C1422" s="160">
        <f>Table11[[#This Row],[Growth Rate]]</f>
        <v>1</v>
      </c>
    </row>
    <row r="1423" spans="1:3" ht="14.25">
      <c r="A1423" s="159">
        <f>Table11[[#This Row],[UNITID]]</f>
        <v>198455</v>
      </c>
      <c r="B1423" s="133" t="str">
        <f>Table11[[#This Row],[Associate Degrees Awarded]]</f>
        <v>Asian total</v>
      </c>
      <c r="C1423" s="160">
        <f>Table11[[#This Row],[Growth Rate]]</f>
        <v>0.40540540540540543</v>
      </c>
    </row>
    <row r="1424" spans="1:3" ht="14.25">
      <c r="A1424" s="159">
        <f>Table11[[#This Row],[UNITID]]</f>
        <v>198455</v>
      </c>
      <c r="B1424" s="133" t="str">
        <f>Table11[[#This Row],[Associate Degrees Awarded]]</f>
        <v>Black or African American total</v>
      </c>
      <c r="C1424" s="160">
        <f>Table11[[#This Row],[Growth Rate]]</f>
        <v>-7.2847682119205295E-2</v>
      </c>
    </row>
    <row r="1425" spans="1:3" ht="14.25">
      <c r="A1425" s="159">
        <f>Table11[[#This Row],[UNITID]]</f>
        <v>198455</v>
      </c>
      <c r="B1425" s="133" t="str">
        <f>Table11[[#This Row],[Associate Degrees Awarded]]</f>
        <v>Hispanic or Latino total</v>
      </c>
      <c r="C1425" s="160">
        <f>Table11[[#This Row],[Growth Rate]]</f>
        <v>0.22222222222222221</v>
      </c>
    </row>
    <row r="1426" spans="1:3" ht="14.25">
      <c r="A1426" s="159">
        <f>Table11[[#This Row],[UNITID]]</f>
        <v>198455</v>
      </c>
      <c r="B1426" s="133" t="str">
        <f>Table11[[#This Row],[Associate Degrees Awarded]]</f>
        <v>Native Hawaiian or Other Pacific Islander total</v>
      </c>
      <c r="C1426" s="160" t="str">
        <f>Table11[[#This Row],[Growth Rate]]</f>
        <v/>
      </c>
    </row>
    <row r="1427" spans="1:3" ht="14.25">
      <c r="A1427" s="159">
        <f>Table11[[#This Row],[UNITID]]</f>
        <v>198455</v>
      </c>
      <c r="B1427" s="133" t="str">
        <f>Table11[[#This Row],[Associate Degrees Awarded]]</f>
        <v>U.S. Nonresident total</v>
      </c>
      <c r="C1427" s="160">
        <f>Table11[[#This Row],[Growth Rate]]</f>
        <v>17</v>
      </c>
    </row>
    <row r="1428" spans="1:3" ht="14.25">
      <c r="A1428" s="159">
        <f>Table11[[#This Row],[UNITID]]</f>
        <v>198455</v>
      </c>
      <c r="B1428" s="133" t="str">
        <f>Table11[[#This Row],[Associate Degrees Awarded]]</f>
        <v>White total</v>
      </c>
      <c r="C1428" s="160">
        <f>Table11[[#This Row],[Growth Rate]]</f>
        <v>-9.5041322314049589E-2</v>
      </c>
    </row>
    <row r="1429" spans="1:3" ht="14.25">
      <c r="A1429" s="159">
        <f>Table11[[#This Row],[UNITID]]</f>
        <v>198455</v>
      </c>
      <c r="B1429" s="133" t="str">
        <f>Table11[[#This Row],[Associate Degrees Awarded]]</f>
        <v>Race/ethnicity unknown total</v>
      </c>
      <c r="C1429" s="160">
        <f>Table11[[#This Row],[Growth Rate]]</f>
        <v>-0.23076923076923078</v>
      </c>
    </row>
    <row r="1430" spans="1:3" ht="14.25">
      <c r="A1430" s="159">
        <f>Table11[[#This Row],[UNITID]]</f>
        <v>198552</v>
      </c>
      <c r="B1430" s="133" t="str">
        <f>Table11[[#This Row],[Associate Degrees Awarded]]</f>
        <v>Grand total</v>
      </c>
      <c r="C1430" s="160">
        <f>Table11[[#This Row],[Growth Rate]]</f>
        <v>5.3308823529411763E-2</v>
      </c>
    </row>
    <row r="1431" spans="1:3" ht="14.25">
      <c r="A1431" s="159">
        <f>Table11[[#This Row],[UNITID]]</f>
        <v>198552</v>
      </c>
      <c r="B1431" s="133" t="str">
        <f>Table11[[#This Row],[Associate Degrees Awarded]]</f>
        <v>Ages, under 18</v>
      </c>
      <c r="C1431" s="160">
        <f>Table11[[#This Row],[Growth Rate]]</f>
        <v>0.58064516129032262</v>
      </c>
    </row>
    <row r="1432" spans="1:3" ht="14.25">
      <c r="A1432" s="159">
        <f>Table11[[#This Row],[UNITID]]</f>
        <v>198552</v>
      </c>
      <c r="B1432" s="133" t="str">
        <f>Table11[[#This Row],[Associate Degrees Awarded]]</f>
        <v>Ages, 18-24</v>
      </c>
      <c r="C1432" s="160">
        <f>Table11[[#This Row],[Growth Rate]]</f>
        <v>4.4198895027624308E-2</v>
      </c>
    </row>
    <row r="1433" spans="1:3" ht="14.25">
      <c r="A1433" s="159">
        <f>Table11[[#This Row],[UNITID]]</f>
        <v>198552</v>
      </c>
      <c r="B1433" s="133" t="str">
        <f>Table11[[#This Row],[Associate Degrees Awarded]]</f>
        <v>Ages, 25-39</v>
      </c>
      <c r="C1433" s="160">
        <f>Table11[[#This Row],[Growth Rate]]</f>
        <v>3.6745406824146981E-2</v>
      </c>
    </row>
    <row r="1434" spans="1:3" ht="14.25">
      <c r="A1434" s="159">
        <f>Table11[[#This Row],[UNITID]]</f>
        <v>198552</v>
      </c>
      <c r="B1434" s="133" t="str">
        <f>Table11[[#This Row],[Associate Degrees Awarded]]</f>
        <v>Ages, 40 and above</v>
      </c>
      <c r="C1434" s="160">
        <f>Table11[[#This Row],[Growth Rate]]</f>
        <v>1.5037593984962405E-2</v>
      </c>
    </row>
    <row r="1435" spans="1:3" ht="14.25">
      <c r="A1435" s="159">
        <f>Table11[[#This Row],[UNITID]]</f>
        <v>198552</v>
      </c>
      <c r="B1435" s="133" t="str">
        <f>Table11[[#This Row],[Associate Degrees Awarded]]</f>
        <v>Age unknown</v>
      </c>
      <c r="C1435" s="160" t="str">
        <f>Table11[[#This Row],[Growth Rate]]</f>
        <v/>
      </c>
    </row>
    <row r="1436" spans="1:3" ht="14.25">
      <c r="A1436" s="159">
        <f>Table11[[#This Row],[UNITID]]</f>
        <v>198552</v>
      </c>
      <c r="B1436" s="133" t="str">
        <f>Table11[[#This Row],[Associate Degrees Awarded]]</f>
        <v>Grand total men</v>
      </c>
      <c r="C1436" s="160">
        <f>Table11[[#This Row],[Growth Rate]]</f>
        <v>-3.1707317073170732E-2</v>
      </c>
    </row>
    <row r="1437" spans="1:3" ht="14.25">
      <c r="A1437" s="159">
        <f>Table11[[#This Row],[UNITID]]</f>
        <v>198552</v>
      </c>
      <c r="B1437" s="133" t="str">
        <f>Table11[[#This Row],[Associate Degrees Awarded]]</f>
        <v>Grand total women</v>
      </c>
      <c r="C1437" s="160">
        <f>Table11[[#This Row],[Growth Rate]]</f>
        <v>0.10471976401179942</v>
      </c>
    </row>
    <row r="1438" spans="1:3" ht="14.25">
      <c r="A1438" s="159">
        <f>Table11[[#This Row],[UNITID]]</f>
        <v>198552</v>
      </c>
      <c r="B1438" s="133" t="str">
        <f>Table11[[#This Row],[Associate Degrees Awarded]]</f>
        <v>Two or more races total</v>
      </c>
      <c r="C1438" s="160">
        <f>Table11[[#This Row],[Growth Rate]]</f>
        <v>-0.21875</v>
      </c>
    </row>
    <row r="1439" spans="1:3" ht="14.25">
      <c r="A1439" s="159">
        <f>Table11[[#This Row],[UNITID]]</f>
        <v>198552</v>
      </c>
      <c r="B1439" s="133" t="str">
        <f>Table11[[#This Row],[Associate Degrees Awarded]]</f>
        <v>American Indian or Alaska Native total</v>
      </c>
      <c r="C1439" s="160">
        <f>Table11[[#This Row],[Growth Rate]]</f>
        <v>-0.2</v>
      </c>
    </row>
    <row r="1440" spans="1:3" ht="14.25">
      <c r="A1440" s="159">
        <f>Table11[[#This Row],[UNITID]]</f>
        <v>198552</v>
      </c>
      <c r="B1440" s="133" t="str">
        <f>Table11[[#This Row],[Associate Degrees Awarded]]</f>
        <v>Asian total</v>
      </c>
      <c r="C1440" s="160">
        <f>Table11[[#This Row],[Growth Rate]]</f>
        <v>0.125</v>
      </c>
    </row>
    <row r="1441" spans="1:3" ht="14.25">
      <c r="A1441" s="159">
        <f>Table11[[#This Row],[UNITID]]</f>
        <v>198552</v>
      </c>
      <c r="B1441" s="133" t="str">
        <f>Table11[[#This Row],[Associate Degrees Awarded]]</f>
        <v>Black or African American total</v>
      </c>
      <c r="C1441" s="160">
        <f>Table11[[#This Row],[Growth Rate]]</f>
        <v>8.7431693989071038E-2</v>
      </c>
    </row>
    <row r="1442" spans="1:3" ht="14.25">
      <c r="A1442" s="159">
        <f>Table11[[#This Row],[UNITID]]</f>
        <v>198552</v>
      </c>
      <c r="B1442" s="133" t="str">
        <f>Table11[[#This Row],[Associate Degrees Awarded]]</f>
        <v>Hispanic or Latino total</v>
      </c>
      <c r="C1442" s="160">
        <f>Table11[[#This Row],[Growth Rate]]</f>
        <v>0.59663865546218486</v>
      </c>
    </row>
    <row r="1443" spans="1:3" ht="14.25">
      <c r="A1443" s="159">
        <f>Table11[[#This Row],[UNITID]]</f>
        <v>198552</v>
      </c>
      <c r="B1443" s="133" t="str">
        <f>Table11[[#This Row],[Associate Degrees Awarded]]</f>
        <v>Native Hawaiian or Other Pacific Islander total</v>
      </c>
      <c r="C1443" s="160">
        <f>Table11[[#This Row],[Growth Rate]]</f>
        <v>-0.5</v>
      </c>
    </row>
    <row r="1444" spans="1:3" ht="14.25">
      <c r="A1444" s="159">
        <f>Table11[[#This Row],[UNITID]]</f>
        <v>198552</v>
      </c>
      <c r="B1444" s="133" t="str">
        <f>Table11[[#This Row],[Associate Degrees Awarded]]</f>
        <v>U.S. Nonresident total</v>
      </c>
      <c r="C1444" s="160">
        <f>Table11[[#This Row],[Growth Rate]]</f>
        <v>0.36363636363636365</v>
      </c>
    </row>
    <row r="1445" spans="1:3" ht="14.25">
      <c r="A1445" s="159">
        <f>Table11[[#This Row],[UNITID]]</f>
        <v>198552</v>
      </c>
      <c r="B1445" s="133" t="str">
        <f>Table11[[#This Row],[Associate Degrees Awarded]]</f>
        <v>White total</v>
      </c>
      <c r="C1445" s="160">
        <f>Table11[[#This Row],[Growth Rate]]</f>
        <v>-5.5555555555555552E-2</v>
      </c>
    </row>
    <row r="1446" spans="1:3" ht="14.25">
      <c r="A1446" s="159">
        <f>Table11[[#This Row],[UNITID]]</f>
        <v>198552</v>
      </c>
      <c r="B1446" s="133" t="str">
        <f>Table11[[#This Row],[Associate Degrees Awarded]]</f>
        <v>Race/ethnicity unknown total</v>
      </c>
      <c r="C1446" s="160">
        <f>Table11[[#This Row],[Growth Rate]]</f>
        <v>0.41176470588235292</v>
      </c>
    </row>
    <row r="1447" spans="1:3" ht="14.25">
      <c r="A1447" s="159">
        <f>Table11[[#This Row],[UNITID]]</f>
        <v>198640</v>
      </c>
      <c r="B1447" s="133" t="str">
        <f>Table11[[#This Row],[Associate Degrees Awarded]]</f>
        <v>Grand total</v>
      </c>
      <c r="C1447" s="160">
        <f>Table11[[#This Row],[Growth Rate]]</f>
        <v>0.47154471544715448</v>
      </c>
    </row>
    <row r="1448" spans="1:3" ht="14.25">
      <c r="A1448" s="159">
        <f>Table11[[#This Row],[UNITID]]</f>
        <v>198640</v>
      </c>
      <c r="B1448" s="133" t="str">
        <f>Table11[[#This Row],[Associate Degrees Awarded]]</f>
        <v>Ages, under 18</v>
      </c>
      <c r="C1448" s="160">
        <f>Table11[[#This Row],[Growth Rate]]</f>
        <v>0.5714285714285714</v>
      </c>
    </row>
    <row r="1449" spans="1:3" ht="14.25">
      <c r="A1449" s="159">
        <f>Table11[[#This Row],[UNITID]]</f>
        <v>198640</v>
      </c>
      <c r="B1449" s="133" t="str">
        <f>Table11[[#This Row],[Associate Degrees Awarded]]</f>
        <v>Ages, 18-24</v>
      </c>
      <c r="C1449" s="160">
        <f>Table11[[#This Row],[Growth Rate]]</f>
        <v>0.85185185185185186</v>
      </c>
    </row>
    <row r="1450" spans="1:3" ht="14.25">
      <c r="A1450" s="159">
        <f>Table11[[#This Row],[UNITID]]</f>
        <v>198640</v>
      </c>
      <c r="B1450" s="133" t="str">
        <f>Table11[[#This Row],[Associate Degrees Awarded]]</f>
        <v>Ages, 25-39</v>
      </c>
      <c r="C1450" s="160">
        <f>Table11[[#This Row],[Growth Rate]]</f>
        <v>0.3235294117647059</v>
      </c>
    </row>
    <row r="1451" spans="1:3" ht="14.25">
      <c r="A1451" s="159">
        <f>Table11[[#This Row],[UNITID]]</f>
        <v>198640</v>
      </c>
      <c r="B1451" s="133" t="str">
        <f>Table11[[#This Row],[Associate Degrees Awarded]]</f>
        <v>Ages, 40 and above</v>
      </c>
      <c r="C1451" s="160">
        <f>Table11[[#This Row],[Growth Rate]]</f>
        <v>-0.3</v>
      </c>
    </row>
    <row r="1452" spans="1:3" ht="14.25">
      <c r="A1452" s="159">
        <f>Table11[[#This Row],[UNITID]]</f>
        <v>198640</v>
      </c>
      <c r="B1452" s="133" t="str">
        <f>Table11[[#This Row],[Associate Degrees Awarded]]</f>
        <v>Age unknown</v>
      </c>
      <c r="C1452" s="160">
        <f>Table11[[#This Row],[Growth Rate]]</f>
        <v>-1</v>
      </c>
    </row>
    <row r="1453" spans="1:3" ht="14.25">
      <c r="A1453" s="159">
        <f>Table11[[#This Row],[UNITID]]</f>
        <v>198640</v>
      </c>
      <c r="B1453" s="133" t="str">
        <f>Table11[[#This Row],[Associate Degrees Awarded]]</f>
        <v>Grand total men</v>
      </c>
      <c r="C1453" s="160">
        <f>Table11[[#This Row],[Growth Rate]]</f>
        <v>0.66666666666666663</v>
      </c>
    </row>
    <row r="1454" spans="1:3" ht="14.25">
      <c r="A1454" s="159">
        <f>Table11[[#This Row],[UNITID]]</f>
        <v>198640</v>
      </c>
      <c r="B1454" s="133" t="str">
        <f>Table11[[#This Row],[Associate Degrees Awarded]]</f>
        <v>Grand total women</v>
      </c>
      <c r="C1454" s="160">
        <f>Table11[[#This Row],[Growth Rate]]</f>
        <v>0.42424242424242425</v>
      </c>
    </row>
    <row r="1455" spans="1:3" ht="14.25">
      <c r="A1455" s="159">
        <f>Table11[[#This Row],[UNITID]]</f>
        <v>198640</v>
      </c>
      <c r="B1455" s="133" t="str">
        <f>Table11[[#This Row],[Associate Degrees Awarded]]</f>
        <v>Two or more races total</v>
      </c>
      <c r="C1455" s="160">
        <f>Table11[[#This Row],[Growth Rate]]</f>
        <v>1</v>
      </c>
    </row>
    <row r="1456" spans="1:3" ht="14.25">
      <c r="A1456" s="159">
        <f>Table11[[#This Row],[UNITID]]</f>
        <v>198640</v>
      </c>
      <c r="B1456" s="133" t="str">
        <f>Table11[[#This Row],[Associate Degrees Awarded]]</f>
        <v>American Indian or Alaska Native total</v>
      </c>
      <c r="C1456" s="160">
        <f>Table11[[#This Row],[Growth Rate]]</f>
        <v>-0.66666666666666663</v>
      </c>
    </row>
    <row r="1457" spans="1:3" ht="14.25">
      <c r="A1457" s="159">
        <f>Table11[[#This Row],[UNITID]]</f>
        <v>198640</v>
      </c>
      <c r="B1457" s="133" t="str">
        <f>Table11[[#This Row],[Associate Degrees Awarded]]</f>
        <v>Asian total</v>
      </c>
      <c r="C1457" s="160">
        <f>Table11[[#This Row],[Growth Rate]]</f>
        <v>1</v>
      </c>
    </row>
    <row r="1458" spans="1:3" ht="14.25">
      <c r="A1458" s="159">
        <f>Table11[[#This Row],[UNITID]]</f>
        <v>198640</v>
      </c>
      <c r="B1458" s="133" t="str">
        <f>Table11[[#This Row],[Associate Degrees Awarded]]</f>
        <v>Black or African American total</v>
      </c>
      <c r="C1458" s="160">
        <f>Table11[[#This Row],[Growth Rate]]</f>
        <v>0.21875</v>
      </c>
    </row>
    <row r="1459" spans="1:3" ht="14.25">
      <c r="A1459" s="159">
        <f>Table11[[#This Row],[UNITID]]</f>
        <v>198640</v>
      </c>
      <c r="B1459" s="133" t="str">
        <f>Table11[[#This Row],[Associate Degrees Awarded]]</f>
        <v>Hispanic or Latino total</v>
      </c>
      <c r="C1459" s="160" t="str">
        <f>Table11[[#This Row],[Growth Rate]]</f>
        <v/>
      </c>
    </row>
    <row r="1460" spans="1:3" ht="14.25">
      <c r="A1460" s="159">
        <f>Table11[[#This Row],[UNITID]]</f>
        <v>198640</v>
      </c>
      <c r="B1460" s="133" t="str">
        <f>Table11[[#This Row],[Associate Degrees Awarded]]</f>
        <v>Native Hawaiian or Other Pacific Islander total</v>
      </c>
      <c r="C1460" s="160" t="str">
        <f>Table11[[#This Row],[Growth Rate]]</f>
        <v/>
      </c>
    </row>
    <row r="1461" spans="1:3" ht="14.25">
      <c r="A1461" s="159">
        <f>Table11[[#This Row],[UNITID]]</f>
        <v>198640</v>
      </c>
      <c r="B1461" s="133" t="str">
        <f>Table11[[#This Row],[Associate Degrees Awarded]]</f>
        <v>U.S. Nonresident total</v>
      </c>
      <c r="C1461" s="160">
        <f>Table11[[#This Row],[Growth Rate]]</f>
        <v>-1</v>
      </c>
    </row>
    <row r="1462" spans="1:3" ht="14.25">
      <c r="A1462" s="159">
        <f>Table11[[#This Row],[UNITID]]</f>
        <v>198640</v>
      </c>
      <c r="B1462" s="133" t="str">
        <f>Table11[[#This Row],[Associate Degrees Awarded]]</f>
        <v>White total</v>
      </c>
      <c r="C1462" s="160">
        <f>Table11[[#This Row],[Growth Rate]]</f>
        <v>0.63043478260869568</v>
      </c>
    </row>
    <row r="1463" spans="1:3" ht="14.25">
      <c r="A1463" s="159">
        <f>Table11[[#This Row],[UNITID]]</f>
        <v>198640</v>
      </c>
      <c r="B1463" s="133" t="str">
        <f>Table11[[#This Row],[Associate Degrees Awarded]]</f>
        <v>Race/ethnicity unknown total</v>
      </c>
      <c r="C1463" s="160">
        <f>Table11[[#This Row],[Growth Rate]]</f>
        <v>2.25</v>
      </c>
    </row>
    <row r="1464" spans="1:3" ht="14.25">
      <c r="A1464" s="159">
        <f>Table11[[#This Row],[UNITID]]</f>
        <v>199740</v>
      </c>
      <c r="B1464" s="133" t="str">
        <f>Table11[[#This Row],[Associate Degrees Awarded]]</f>
        <v>Grand total</v>
      </c>
      <c r="C1464" s="160">
        <f>Table11[[#This Row],[Growth Rate]]</f>
        <v>-0.19221411192214111</v>
      </c>
    </row>
    <row r="1465" spans="1:3" ht="14.25">
      <c r="A1465" s="159">
        <f>Table11[[#This Row],[UNITID]]</f>
        <v>199740</v>
      </c>
      <c r="B1465" s="133" t="str">
        <f>Table11[[#This Row],[Associate Degrees Awarded]]</f>
        <v>Ages, under 18</v>
      </c>
      <c r="C1465" s="160">
        <f>Table11[[#This Row],[Growth Rate]]</f>
        <v>1.4</v>
      </c>
    </row>
    <row r="1466" spans="1:3" ht="14.25">
      <c r="A1466" s="159">
        <f>Table11[[#This Row],[UNITID]]</f>
        <v>199740</v>
      </c>
      <c r="B1466" s="133" t="str">
        <f>Table11[[#This Row],[Associate Degrees Awarded]]</f>
        <v>Ages, 18-24</v>
      </c>
      <c r="C1466" s="160">
        <f>Table11[[#This Row],[Growth Rate]]</f>
        <v>-6.7796610169491525E-2</v>
      </c>
    </row>
    <row r="1467" spans="1:3" ht="14.25">
      <c r="A1467" s="159">
        <f>Table11[[#This Row],[UNITID]]</f>
        <v>199740</v>
      </c>
      <c r="B1467" s="133" t="str">
        <f>Table11[[#This Row],[Associate Degrees Awarded]]</f>
        <v>Ages, 25-39</v>
      </c>
      <c r="C1467" s="160">
        <f>Table11[[#This Row],[Growth Rate]]</f>
        <v>-0.36627906976744184</v>
      </c>
    </row>
    <row r="1468" spans="1:3" ht="14.25">
      <c r="A1468" s="159">
        <f>Table11[[#This Row],[UNITID]]</f>
        <v>199740</v>
      </c>
      <c r="B1468" s="133" t="str">
        <f>Table11[[#This Row],[Associate Degrees Awarded]]</f>
        <v>Ages, 40 and above</v>
      </c>
      <c r="C1468" s="160">
        <f>Table11[[#This Row],[Growth Rate]]</f>
        <v>-0.19298245614035087</v>
      </c>
    </row>
    <row r="1469" spans="1:3" ht="14.25">
      <c r="A1469" s="159">
        <f>Table11[[#This Row],[UNITID]]</f>
        <v>199740</v>
      </c>
      <c r="B1469" s="133" t="str">
        <f>Table11[[#This Row],[Associate Degrees Awarded]]</f>
        <v>Age unknown</v>
      </c>
      <c r="C1469" s="160" t="str">
        <f>Table11[[#This Row],[Growth Rate]]</f>
        <v/>
      </c>
    </row>
    <row r="1470" spans="1:3" ht="14.25">
      <c r="A1470" s="159">
        <f>Table11[[#This Row],[UNITID]]</f>
        <v>199740</v>
      </c>
      <c r="B1470" s="133" t="str">
        <f>Table11[[#This Row],[Associate Degrees Awarded]]</f>
        <v>Grand total men</v>
      </c>
      <c r="C1470" s="160">
        <f>Table11[[#This Row],[Growth Rate]]</f>
        <v>-0.41258741258741261</v>
      </c>
    </row>
    <row r="1471" spans="1:3" ht="14.25">
      <c r="A1471" s="159">
        <f>Table11[[#This Row],[UNITID]]</f>
        <v>199740</v>
      </c>
      <c r="B1471" s="133" t="str">
        <f>Table11[[#This Row],[Associate Degrees Awarded]]</f>
        <v>Grand total women</v>
      </c>
      <c r="C1471" s="160">
        <f>Table11[[#This Row],[Growth Rate]]</f>
        <v>-7.4626865671641784E-2</v>
      </c>
    </row>
    <row r="1472" spans="1:3" ht="14.25">
      <c r="A1472" s="159">
        <f>Table11[[#This Row],[UNITID]]</f>
        <v>199740</v>
      </c>
      <c r="B1472" s="133" t="str">
        <f>Table11[[#This Row],[Associate Degrees Awarded]]</f>
        <v>Two or more races total</v>
      </c>
      <c r="C1472" s="160">
        <f>Table11[[#This Row],[Growth Rate]]</f>
        <v>-0.22222222222222221</v>
      </c>
    </row>
    <row r="1473" spans="1:3" ht="14.25">
      <c r="A1473" s="159">
        <f>Table11[[#This Row],[UNITID]]</f>
        <v>199740</v>
      </c>
      <c r="B1473" s="133" t="str">
        <f>Table11[[#This Row],[Associate Degrees Awarded]]</f>
        <v>American Indian or Alaska Native total</v>
      </c>
      <c r="C1473" s="160">
        <f>Table11[[#This Row],[Growth Rate]]</f>
        <v>-0.5</v>
      </c>
    </row>
    <row r="1474" spans="1:3" ht="14.25">
      <c r="A1474" s="159">
        <f>Table11[[#This Row],[UNITID]]</f>
        <v>199740</v>
      </c>
      <c r="B1474" s="133" t="str">
        <f>Table11[[#This Row],[Associate Degrees Awarded]]</f>
        <v>Asian total</v>
      </c>
      <c r="C1474" s="160">
        <f>Table11[[#This Row],[Growth Rate]]</f>
        <v>-0.15384615384615385</v>
      </c>
    </row>
    <row r="1475" spans="1:3" ht="14.25">
      <c r="A1475" s="159">
        <f>Table11[[#This Row],[UNITID]]</f>
        <v>199740</v>
      </c>
      <c r="B1475" s="133" t="str">
        <f>Table11[[#This Row],[Associate Degrees Awarded]]</f>
        <v>Black or African American total</v>
      </c>
      <c r="C1475" s="160">
        <f>Table11[[#This Row],[Growth Rate]]</f>
        <v>-0.29090909090909089</v>
      </c>
    </row>
    <row r="1476" spans="1:3" ht="14.25">
      <c r="A1476" s="159">
        <f>Table11[[#This Row],[UNITID]]</f>
        <v>199740</v>
      </c>
      <c r="B1476" s="133" t="str">
        <f>Table11[[#This Row],[Associate Degrees Awarded]]</f>
        <v>Hispanic or Latino total</v>
      </c>
      <c r="C1476" s="160">
        <f>Table11[[#This Row],[Growth Rate]]</f>
        <v>0</v>
      </c>
    </row>
    <row r="1477" spans="1:3" ht="14.25">
      <c r="A1477" s="159">
        <f>Table11[[#This Row],[UNITID]]</f>
        <v>199740</v>
      </c>
      <c r="B1477" s="133" t="str">
        <f>Table11[[#This Row],[Associate Degrees Awarded]]</f>
        <v>Native Hawaiian or Other Pacific Islander total</v>
      </c>
      <c r="C1477" s="160" t="str">
        <f>Table11[[#This Row],[Growth Rate]]</f>
        <v/>
      </c>
    </row>
    <row r="1478" spans="1:3" ht="14.25">
      <c r="A1478" s="159">
        <f>Table11[[#This Row],[UNITID]]</f>
        <v>199740</v>
      </c>
      <c r="B1478" s="133" t="str">
        <f>Table11[[#This Row],[Associate Degrees Awarded]]</f>
        <v>U.S. Nonresident total</v>
      </c>
      <c r="C1478" s="160">
        <f>Table11[[#This Row],[Growth Rate]]</f>
        <v>0</v>
      </c>
    </row>
    <row r="1479" spans="1:3" ht="14.25">
      <c r="A1479" s="159">
        <f>Table11[[#This Row],[UNITID]]</f>
        <v>199740</v>
      </c>
      <c r="B1479" s="133" t="str">
        <f>Table11[[#This Row],[Associate Degrees Awarded]]</f>
        <v>White total</v>
      </c>
      <c r="C1479" s="160">
        <f>Table11[[#This Row],[Growth Rate]]</f>
        <v>-0.19097222222222221</v>
      </c>
    </row>
    <row r="1480" spans="1:3" ht="14.25">
      <c r="A1480" s="159">
        <f>Table11[[#This Row],[UNITID]]</f>
        <v>199740</v>
      </c>
      <c r="B1480" s="133" t="str">
        <f>Table11[[#This Row],[Associate Degrees Awarded]]</f>
        <v>Race/ethnicity unknown total</v>
      </c>
      <c r="C1480" s="160">
        <f>Table11[[#This Row],[Growth Rate]]</f>
        <v>-0.125</v>
      </c>
    </row>
    <row r="1481" spans="1:3" ht="14.25">
      <c r="A1481" s="159">
        <f>Table11[[#This Row],[UNITID]]</f>
        <v>199838</v>
      </c>
      <c r="B1481" s="133" t="str">
        <f>Table11[[#This Row],[Associate Degrees Awarded]]</f>
        <v>Grand total</v>
      </c>
      <c r="C1481" s="160">
        <f>Table11[[#This Row],[Growth Rate]]</f>
        <v>0.16393442622950818</v>
      </c>
    </row>
    <row r="1482" spans="1:3" ht="14.25">
      <c r="A1482" s="159">
        <f>Table11[[#This Row],[UNITID]]</f>
        <v>199838</v>
      </c>
      <c r="B1482" s="133" t="str">
        <f>Table11[[#This Row],[Associate Degrees Awarded]]</f>
        <v>Ages, under 18</v>
      </c>
      <c r="C1482" s="160">
        <f>Table11[[#This Row],[Growth Rate]]</f>
        <v>-0.33333333333333331</v>
      </c>
    </row>
    <row r="1483" spans="1:3" ht="14.25">
      <c r="A1483" s="159">
        <f>Table11[[#This Row],[UNITID]]</f>
        <v>199838</v>
      </c>
      <c r="B1483" s="133" t="str">
        <f>Table11[[#This Row],[Associate Degrees Awarded]]</f>
        <v>Ages, 18-24</v>
      </c>
      <c r="C1483" s="160">
        <f>Table11[[#This Row],[Growth Rate]]</f>
        <v>0.25301204819277107</v>
      </c>
    </row>
    <row r="1484" spans="1:3" ht="14.25">
      <c r="A1484" s="159">
        <f>Table11[[#This Row],[UNITID]]</f>
        <v>199838</v>
      </c>
      <c r="B1484" s="133" t="str">
        <f>Table11[[#This Row],[Associate Degrees Awarded]]</f>
        <v>Ages, 25-39</v>
      </c>
      <c r="C1484" s="160">
        <f>Table11[[#This Row],[Growth Rate]]</f>
        <v>0.15178571428571427</v>
      </c>
    </row>
    <row r="1485" spans="1:3" ht="14.25">
      <c r="A1485" s="159">
        <f>Table11[[#This Row],[UNITID]]</f>
        <v>199838</v>
      </c>
      <c r="B1485" s="133" t="str">
        <f>Table11[[#This Row],[Associate Degrees Awarded]]</f>
        <v>Ages, 40 and above</v>
      </c>
      <c r="C1485" s="160">
        <f>Table11[[#This Row],[Growth Rate]]</f>
        <v>-0.14285714285714285</v>
      </c>
    </row>
    <row r="1486" spans="1:3" ht="14.25">
      <c r="A1486" s="159">
        <f>Table11[[#This Row],[UNITID]]</f>
        <v>199838</v>
      </c>
      <c r="B1486" s="133" t="str">
        <f>Table11[[#This Row],[Associate Degrees Awarded]]</f>
        <v>Age unknown</v>
      </c>
      <c r="C1486" s="160" t="str">
        <f>Table11[[#This Row],[Growth Rate]]</f>
        <v/>
      </c>
    </row>
    <row r="1487" spans="1:3" ht="14.25">
      <c r="A1487" s="159">
        <f>Table11[[#This Row],[UNITID]]</f>
        <v>199838</v>
      </c>
      <c r="B1487" s="133" t="str">
        <f>Table11[[#This Row],[Associate Degrees Awarded]]</f>
        <v>Grand total men</v>
      </c>
      <c r="C1487" s="160">
        <f>Table11[[#This Row],[Growth Rate]]</f>
        <v>0.28000000000000003</v>
      </c>
    </row>
    <row r="1488" spans="1:3" ht="14.25">
      <c r="A1488" s="159">
        <f>Table11[[#This Row],[UNITID]]</f>
        <v>199838</v>
      </c>
      <c r="B1488" s="133" t="str">
        <f>Table11[[#This Row],[Associate Degrees Awarded]]</f>
        <v>Grand total women</v>
      </c>
      <c r="C1488" s="160">
        <f>Table11[[#This Row],[Growth Rate]]</f>
        <v>0.11589403973509933</v>
      </c>
    </row>
    <row r="1489" spans="1:3" ht="14.25">
      <c r="A1489" s="159">
        <f>Table11[[#This Row],[UNITID]]</f>
        <v>199838</v>
      </c>
      <c r="B1489" s="133" t="str">
        <f>Table11[[#This Row],[Associate Degrees Awarded]]</f>
        <v>Two or more races total</v>
      </c>
      <c r="C1489" s="160">
        <f>Table11[[#This Row],[Growth Rate]]</f>
        <v>-0.125</v>
      </c>
    </row>
    <row r="1490" spans="1:3" ht="14.25">
      <c r="A1490" s="159">
        <f>Table11[[#This Row],[UNITID]]</f>
        <v>199838</v>
      </c>
      <c r="B1490" s="133" t="str">
        <f>Table11[[#This Row],[Associate Degrees Awarded]]</f>
        <v>American Indian or Alaska Native total</v>
      </c>
      <c r="C1490" s="160">
        <f>Table11[[#This Row],[Growth Rate]]</f>
        <v>-0.33333333333333331</v>
      </c>
    </row>
    <row r="1491" spans="1:3" ht="14.25">
      <c r="A1491" s="159">
        <f>Table11[[#This Row],[UNITID]]</f>
        <v>199838</v>
      </c>
      <c r="B1491" s="133" t="str">
        <f>Table11[[#This Row],[Associate Degrees Awarded]]</f>
        <v>Asian total</v>
      </c>
      <c r="C1491" s="160">
        <f>Table11[[#This Row],[Growth Rate]]</f>
        <v>-0.25</v>
      </c>
    </row>
    <row r="1492" spans="1:3" ht="14.25">
      <c r="A1492" s="159">
        <f>Table11[[#This Row],[UNITID]]</f>
        <v>199838</v>
      </c>
      <c r="B1492" s="133" t="str">
        <f>Table11[[#This Row],[Associate Degrees Awarded]]</f>
        <v>Black or African American total</v>
      </c>
      <c r="C1492" s="160">
        <f>Table11[[#This Row],[Growth Rate]]</f>
        <v>3.875968992248062E-2</v>
      </c>
    </row>
    <row r="1493" spans="1:3" ht="14.25">
      <c r="A1493" s="159">
        <f>Table11[[#This Row],[UNITID]]</f>
        <v>199838</v>
      </c>
      <c r="B1493" s="133" t="str">
        <f>Table11[[#This Row],[Associate Degrees Awarded]]</f>
        <v>Hispanic or Latino total</v>
      </c>
      <c r="C1493" s="160">
        <f>Table11[[#This Row],[Growth Rate]]</f>
        <v>0.55882352941176472</v>
      </c>
    </row>
    <row r="1494" spans="1:3" ht="14.25">
      <c r="A1494" s="159">
        <f>Table11[[#This Row],[UNITID]]</f>
        <v>199838</v>
      </c>
      <c r="B1494" s="133" t="str">
        <f>Table11[[#This Row],[Associate Degrees Awarded]]</f>
        <v>Native Hawaiian or Other Pacific Islander total</v>
      </c>
      <c r="C1494" s="160" t="str">
        <f>Table11[[#This Row],[Growth Rate]]</f>
        <v/>
      </c>
    </row>
    <row r="1495" spans="1:3" ht="14.25">
      <c r="A1495" s="159">
        <f>Table11[[#This Row],[UNITID]]</f>
        <v>199838</v>
      </c>
      <c r="B1495" s="133" t="str">
        <f>Table11[[#This Row],[Associate Degrees Awarded]]</f>
        <v>U.S. Nonresident total</v>
      </c>
      <c r="C1495" s="160">
        <f>Table11[[#This Row],[Growth Rate]]</f>
        <v>0.33333333333333331</v>
      </c>
    </row>
    <row r="1496" spans="1:3" ht="14.25">
      <c r="A1496" s="159">
        <f>Table11[[#This Row],[UNITID]]</f>
        <v>199838</v>
      </c>
      <c r="B1496" s="133" t="str">
        <f>Table11[[#This Row],[Associate Degrees Awarded]]</f>
        <v>White total</v>
      </c>
      <c r="C1496" s="160">
        <f>Table11[[#This Row],[Growth Rate]]</f>
        <v>2.6905829596412557E-2</v>
      </c>
    </row>
    <row r="1497" spans="1:3" ht="14.25">
      <c r="A1497" s="159">
        <f>Table11[[#This Row],[UNITID]]</f>
        <v>199838</v>
      </c>
      <c r="B1497" s="133" t="str">
        <f>Table11[[#This Row],[Associate Degrees Awarded]]</f>
        <v>Race/ethnicity unknown total</v>
      </c>
      <c r="C1497" s="160">
        <f>Table11[[#This Row],[Growth Rate]]</f>
        <v>2.2105263157894739</v>
      </c>
    </row>
    <row r="1498" spans="1:3" ht="14.25">
      <c r="A1498" s="159">
        <f>Table11[[#This Row],[UNITID]]</f>
        <v>199856</v>
      </c>
      <c r="B1498" s="133" t="str">
        <f>Table11[[#This Row],[Associate Degrees Awarded]]</f>
        <v>Grand total</v>
      </c>
      <c r="C1498" s="160">
        <f>Table11[[#This Row],[Growth Rate]]</f>
        <v>-3.0663780663780664E-2</v>
      </c>
    </row>
    <row r="1499" spans="1:3" ht="14.25">
      <c r="A1499" s="159">
        <f>Table11[[#This Row],[UNITID]]</f>
        <v>199856</v>
      </c>
      <c r="B1499" s="133" t="str">
        <f>Table11[[#This Row],[Associate Degrees Awarded]]</f>
        <v>Ages, under 18</v>
      </c>
      <c r="C1499" s="160">
        <f>Table11[[#This Row],[Growth Rate]]</f>
        <v>0.63157894736842102</v>
      </c>
    </row>
    <row r="1500" spans="1:3" ht="14.25">
      <c r="A1500" s="159">
        <f>Table11[[#This Row],[UNITID]]</f>
        <v>199856</v>
      </c>
      <c r="B1500" s="133" t="str">
        <f>Table11[[#This Row],[Associate Degrees Awarded]]</f>
        <v>Ages, 18-24</v>
      </c>
      <c r="C1500" s="160">
        <f>Table11[[#This Row],[Growth Rate]]</f>
        <v>0.10394021739130435</v>
      </c>
    </row>
    <row r="1501" spans="1:3" ht="14.25">
      <c r="A1501" s="159">
        <f>Table11[[#This Row],[UNITID]]</f>
        <v>199856</v>
      </c>
      <c r="B1501" s="133" t="str">
        <f>Table11[[#This Row],[Associate Degrees Awarded]]</f>
        <v>Ages, 25-39</v>
      </c>
      <c r="C1501" s="160">
        <f>Table11[[#This Row],[Growth Rate]]</f>
        <v>-0.20165460186142709</v>
      </c>
    </row>
    <row r="1502" spans="1:3" ht="14.25">
      <c r="A1502" s="159">
        <f>Table11[[#This Row],[UNITID]]</f>
        <v>199856</v>
      </c>
      <c r="B1502" s="133" t="str">
        <f>Table11[[#This Row],[Associate Degrees Awarded]]</f>
        <v>Ages, 40 and above</v>
      </c>
      <c r="C1502" s="160">
        <f>Table11[[#This Row],[Growth Rate]]</f>
        <v>-0.1751592356687898</v>
      </c>
    </row>
    <row r="1503" spans="1:3" ht="14.25">
      <c r="A1503" s="159">
        <f>Table11[[#This Row],[UNITID]]</f>
        <v>199856</v>
      </c>
      <c r="B1503" s="133" t="str">
        <f>Table11[[#This Row],[Associate Degrees Awarded]]</f>
        <v>Age unknown</v>
      </c>
      <c r="C1503" s="160" t="str">
        <f>Table11[[#This Row],[Growth Rate]]</f>
        <v/>
      </c>
    </row>
    <row r="1504" spans="1:3" ht="14.25">
      <c r="A1504" s="159">
        <f>Table11[[#This Row],[UNITID]]</f>
        <v>199856</v>
      </c>
      <c r="B1504" s="133" t="str">
        <f>Table11[[#This Row],[Associate Degrees Awarded]]</f>
        <v>Grand total men</v>
      </c>
      <c r="C1504" s="160">
        <f>Table11[[#This Row],[Growth Rate]]</f>
        <v>3.1681559707554832E-2</v>
      </c>
    </row>
    <row r="1505" spans="1:3" ht="14.25">
      <c r="A1505" s="159">
        <f>Table11[[#This Row],[UNITID]]</f>
        <v>199856</v>
      </c>
      <c r="B1505" s="133" t="str">
        <f>Table11[[#This Row],[Associate Degrees Awarded]]</f>
        <v>Grand total women</v>
      </c>
      <c r="C1505" s="160">
        <f>Table11[[#This Row],[Growth Rate]]</f>
        <v>-8.0467229072031146E-2</v>
      </c>
    </row>
    <row r="1506" spans="1:3" ht="14.25">
      <c r="A1506" s="159">
        <f>Table11[[#This Row],[UNITID]]</f>
        <v>199856</v>
      </c>
      <c r="B1506" s="133" t="str">
        <f>Table11[[#This Row],[Associate Degrees Awarded]]</f>
        <v>Two or more races total</v>
      </c>
      <c r="C1506" s="160">
        <f>Table11[[#This Row],[Growth Rate]]</f>
        <v>-3.4482758620689655E-2</v>
      </c>
    </row>
    <row r="1507" spans="1:3" ht="14.25">
      <c r="A1507" s="159">
        <f>Table11[[#This Row],[UNITID]]</f>
        <v>199856</v>
      </c>
      <c r="B1507" s="133" t="str">
        <f>Table11[[#This Row],[Associate Degrees Awarded]]</f>
        <v>American Indian or Alaska Native total</v>
      </c>
      <c r="C1507" s="160">
        <f>Table11[[#This Row],[Growth Rate]]</f>
        <v>-0.1875</v>
      </c>
    </row>
    <row r="1508" spans="1:3" ht="14.25">
      <c r="A1508" s="159">
        <f>Table11[[#This Row],[UNITID]]</f>
        <v>199856</v>
      </c>
      <c r="B1508" s="133" t="str">
        <f>Table11[[#This Row],[Associate Degrees Awarded]]</f>
        <v>Asian total</v>
      </c>
      <c r="C1508" s="160">
        <f>Table11[[#This Row],[Growth Rate]]</f>
        <v>-4.5454545454545456E-2</v>
      </c>
    </row>
    <row r="1509" spans="1:3" ht="14.25">
      <c r="A1509" s="159">
        <f>Table11[[#This Row],[UNITID]]</f>
        <v>199856</v>
      </c>
      <c r="B1509" s="133" t="str">
        <f>Table11[[#This Row],[Associate Degrees Awarded]]</f>
        <v>Black or African American total</v>
      </c>
      <c r="C1509" s="160">
        <f>Table11[[#This Row],[Growth Rate]]</f>
        <v>-0.14537444933920704</v>
      </c>
    </row>
    <row r="1510" spans="1:3" ht="14.25">
      <c r="A1510" s="159">
        <f>Table11[[#This Row],[UNITID]]</f>
        <v>199856</v>
      </c>
      <c r="B1510" s="133" t="str">
        <f>Table11[[#This Row],[Associate Degrees Awarded]]</f>
        <v>Hispanic or Latino total</v>
      </c>
      <c r="C1510" s="160">
        <f>Table11[[#This Row],[Growth Rate]]</f>
        <v>0.27070063694267515</v>
      </c>
    </row>
    <row r="1511" spans="1:3" ht="14.25">
      <c r="A1511" s="159">
        <f>Table11[[#This Row],[UNITID]]</f>
        <v>199856</v>
      </c>
      <c r="B1511" s="133" t="str">
        <f>Table11[[#This Row],[Associate Degrees Awarded]]</f>
        <v>Native Hawaiian or Other Pacific Islander total</v>
      </c>
      <c r="C1511" s="160">
        <f>Table11[[#This Row],[Growth Rate]]</f>
        <v>0</v>
      </c>
    </row>
    <row r="1512" spans="1:3" ht="14.25">
      <c r="A1512" s="159">
        <f>Table11[[#This Row],[UNITID]]</f>
        <v>199856</v>
      </c>
      <c r="B1512" s="133" t="str">
        <f>Table11[[#This Row],[Associate Degrees Awarded]]</f>
        <v>U.S. Nonresident total</v>
      </c>
      <c r="C1512" s="160">
        <f>Table11[[#This Row],[Growth Rate]]</f>
        <v>-0.63247863247863245</v>
      </c>
    </row>
    <row r="1513" spans="1:3" ht="14.25">
      <c r="A1513" s="159">
        <f>Table11[[#This Row],[UNITID]]</f>
        <v>199856</v>
      </c>
      <c r="B1513" s="133" t="str">
        <f>Table11[[#This Row],[Associate Degrees Awarded]]</f>
        <v>White total</v>
      </c>
      <c r="C1513" s="160">
        <f>Table11[[#This Row],[Growth Rate]]</f>
        <v>-2.3091725465041693E-2</v>
      </c>
    </row>
    <row r="1514" spans="1:3" ht="14.25">
      <c r="A1514" s="159">
        <f>Table11[[#This Row],[UNITID]]</f>
        <v>199856</v>
      </c>
      <c r="B1514" s="133" t="str">
        <f>Table11[[#This Row],[Associate Degrees Awarded]]</f>
        <v>Race/ethnicity unknown total</v>
      </c>
      <c r="C1514" s="160">
        <f>Table11[[#This Row],[Growth Rate]]</f>
        <v>0.27941176470588236</v>
      </c>
    </row>
    <row r="1515" spans="1:3" ht="14.25">
      <c r="A1515" s="159">
        <f>Table11[[#This Row],[UNITID]]</f>
        <v>200086</v>
      </c>
      <c r="B1515" s="133" t="str">
        <f>Table11[[#This Row],[Associate Degrees Awarded]]</f>
        <v>Grand total</v>
      </c>
      <c r="C1515" s="160">
        <f>Table11[[#This Row],[Growth Rate]]</f>
        <v>1.0833333333333333</v>
      </c>
    </row>
    <row r="1516" spans="1:3" ht="14.25">
      <c r="A1516" s="159">
        <f>Table11[[#This Row],[UNITID]]</f>
        <v>200086</v>
      </c>
      <c r="B1516" s="133" t="str">
        <f>Table11[[#This Row],[Associate Degrees Awarded]]</f>
        <v>Ages, under 18</v>
      </c>
      <c r="C1516" s="160" t="str">
        <f>Table11[[#This Row],[Growth Rate]]</f>
        <v/>
      </c>
    </row>
    <row r="1517" spans="1:3" ht="14.25">
      <c r="A1517" s="159">
        <f>Table11[[#This Row],[UNITID]]</f>
        <v>200086</v>
      </c>
      <c r="B1517" s="133" t="str">
        <f>Table11[[#This Row],[Associate Degrees Awarded]]</f>
        <v>Ages, 18-24</v>
      </c>
      <c r="C1517" s="160">
        <f>Table11[[#This Row],[Growth Rate]]</f>
        <v>2.6666666666666665</v>
      </c>
    </row>
    <row r="1518" spans="1:3" ht="14.25">
      <c r="A1518" s="159">
        <f>Table11[[#This Row],[UNITID]]</f>
        <v>200086</v>
      </c>
      <c r="B1518" s="133" t="str">
        <f>Table11[[#This Row],[Associate Degrees Awarded]]</f>
        <v>Ages, 25-39</v>
      </c>
      <c r="C1518" s="160">
        <f>Table11[[#This Row],[Growth Rate]]</f>
        <v>0.5714285714285714</v>
      </c>
    </row>
    <row r="1519" spans="1:3" ht="14.25">
      <c r="A1519" s="159">
        <f>Table11[[#This Row],[UNITID]]</f>
        <v>200086</v>
      </c>
      <c r="B1519" s="133" t="str">
        <f>Table11[[#This Row],[Associate Degrees Awarded]]</f>
        <v>Ages, 40 and above</v>
      </c>
      <c r="C1519" s="160">
        <f>Table11[[#This Row],[Growth Rate]]</f>
        <v>0.5</v>
      </c>
    </row>
    <row r="1520" spans="1:3" ht="14.25">
      <c r="A1520" s="159">
        <f>Table11[[#This Row],[UNITID]]</f>
        <v>200086</v>
      </c>
      <c r="B1520" s="133" t="str">
        <f>Table11[[#This Row],[Associate Degrees Awarded]]</f>
        <v>Age unknown</v>
      </c>
      <c r="C1520" s="160" t="str">
        <f>Table11[[#This Row],[Growth Rate]]</f>
        <v/>
      </c>
    </row>
    <row r="1521" spans="1:3" ht="14.25">
      <c r="A1521" s="159">
        <f>Table11[[#This Row],[UNITID]]</f>
        <v>200086</v>
      </c>
      <c r="B1521" s="133" t="str">
        <f>Table11[[#This Row],[Associate Degrees Awarded]]</f>
        <v>Grand total men</v>
      </c>
      <c r="C1521" s="160">
        <f>Table11[[#This Row],[Growth Rate]]</f>
        <v>1.5</v>
      </c>
    </row>
    <row r="1522" spans="1:3" ht="14.25">
      <c r="A1522" s="159">
        <f>Table11[[#This Row],[UNITID]]</f>
        <v>200086</v>
      </c>
      <c r="B1522" s="133" t="str">
        <f>Table11[[#This Row],[Associate Degrees Awarded]]</f>
        <v>Grand total women</v>
      </c>
      <c r="C1522" s="160">
        <f>Table11[[#This Row],[Growth Rate]]</f>
        <v>1</v>
      </c>
    </row>
    <row r="1523" spans="1:3" ht="14.25">
      <c r="A1523" s="159">
        <f>Table11[[#This Row],[UNITID]]</f>
        <v>200086</v>
      </c>
      <c r="B1523" s="133" t="str">
        <f>Table11[[#This Row],[Associate Degrees Awarded]]</f>
        <v>Two or more races total</v>
      </c>
      <c r="C1523" s="160">
        <f>Table11[[#This Row],[Growth Rate]]</f>
        <v>-1</v>
      </c>
    </row>
    <row r="1524" spans="1:3" ht="14.25">
      <c r="A1524" s="159">
        <f>Table11[[#This Row],[UNITID]]</f>
        <v>200086</v>
      </c>
      <c r="B1524" s="133" t="str">
        <f>Table11[[#This Row],[Associate Degrees Awarded]]</f>
        <v>American Indian or Alaska Native total</v>
      </c>
      <c r="C1524" s="160">
        <f>Table11[[#This Row],[Growth Rate]]</f>
        <v>1.3</v>
      </c>
    </row>
    <row r="1525" spans="1:3" ht="14.25">
      <c r="A1525" s="159">
        <f>Table11[[#This Row],[UNITID]]</f>
        <v>200086</v>
      </c>
      <c r="B1525" s="133" t="str">
        <f>Table11[[#This Row],[Associate Degrees Awarded]]</f>
        <v>Asian total</v>
      </c>
      <c r="C1525" s="160" t="str">
        <f>Table11[[#This Row],[Growth Rate]]</f>
        <v/>
      </c>
    </row>
    <row r="1526" spans="1:3" ht="14.25">
      <c r="A1526" s="159">
        <f>Table11[[#This Row],[UNITID]]</f>
        <v>200086</v>
      </c>
      <c r="B1526" s="133" t="str">
        <f>Table11[[#This Row],[Associate Degrees Awarded]]</f>
        <v>Black or African American total</v>
      </c>
      <c r="C1526" s="160" t="str">
        <f>Table11[[#This Row],[Growth Rate]]</f>
        <v/>
      </c>
    </row>
    <row r="1527" spans="1:3" ht="14.25">
      <c r="A1527" s="159">
        <f>Table11[[#This Row],[UNITID]]</f>
        <v>200086</v>
      </c>
      <c r="B1527" s="133" t="str">
        <f>Table11[[#This Row],[Associate Degrees Awarded]]</f>
        <v>Hispanic or Latino total</v>
      </c>
      <c r="C1527" s="160">
        <f>Table11[[#This Row],[Growth Rate]]</f>
        <v>-1</v>
      </c>
    </row>
    <row r="1528" spans="1:3" ht="14.25">
      <c r="A1528" s="159">
        <f>Table11[[#This Row],[UNITID]]</f>
        <v>200086</v>
      </c>
      <c r="B1528" s="133" t="str">
        <f>Table11[[#This Row],[Associate Degrees Awarded]]</f>
        <v>Native Hawaiian or Other Pacific Islander total</v>
      </c>
      <c r="C1528" s="160" t="str">
        <f>Table11[[#This Row],[Growth Rate]]</f>
        <v/>
      </c>
    </row>
    <row r="1529" spans="1:3" ht="14.25">
      <c r="A1529" s="159">
        <f>Table11[[#This Row],[UNITID]]</f>
        <v>200086</v>
      </c>
      <c r="B1529" s="133" t="str">
        <f>Table11[[#This Row],[Associate Degrees Awarded]]</f>
        <v>U.S. Nonresident total</v>
      </c>
      <c r="C1529" s="160" t="str">
        <f>Table11[[#This Row],[Growth Rate]]</f>
        <v/>
      </c>
    </row>
    <row r="1530" spans="1:3" ht="14.25">
      <c r="A1530" s="159">
        <f>Table11[[#This Row],[UNITID]]</f>
        <v>200086</v>
      </c>
      <c r="B1530" s="133" t="str">
        <f>Table11[[#This Row],[Associate Degrees Awarded]]</f>
        <v>White total</v>
      </c>
      <c r="C1530" s="160" t="str">
        <f>Table11[[#This Row],[Growth Rate]]</f>
        <v/>
      </c>
    </row>
    <row r="1531" spans="1:3" ht="14.25">
      <c r="A1531" s="159">
        <f>Table11[[#This Row],[UNITID]]</f>
        <v>200086</v>
      </c>
      <c r="B1531" s="133" t="str">
        <f>Table11[[#This Row],[Associate Degrees Awarded]]</f>
        <v>Race/ethnicity unknown total</v>
      </c>
      <c r="C1531" s="160" t="str">
        <f>Table11[[#This Row],[Growth Rate]]</f>
        <v/>
      </c>
    </row>
    <row r="1532" spans="1:3" ht="14.25">
      <c r="A1532" s="159">
        <f>Table11[[#This Row],[UNITID]]</f>
        <v>200527</v>
      </c>
      <c r="B1532" s="133" t="str">
        <f>Table11[[#This Row],[Associate Degrees Awarded]]</f>
        <v>Grand total</v>
      </c>
      <c r="C1532" s="160">
        <f>Table11[[#This Row],[Growth Rate]]</f>
        <v>-0.375</v>
      </c>
    </row>
    <row r="1533" spans="1:3" ht="14.25">
      <c r="A1533" s="159">
        <f>Table11[[#This Row],[UNITID]]</f>
        <v>200527</v>
      </c>
      <c r="B1533" s="133" t="str">
        <f>Table11[[#This Row],[Associate Degrees Awarded]]</f>
        <v>Ages, under 18</v>
      </c>
      <c r="C1533" s="160" t="str">
        <f>Table11[[#This Row],[Growth Rate]]</f>
        <v/>
      </c>
    </row>
    <row r="1534" spans="1:3" ht="14.25">
      <c r="A1534" s="159">
        <f>Table11[[#This Row],[UNITID]]</f>
        <v>200527</v>
      </c>
      <c r="B1534" s="133" t="str">
        <f>Table11[[#This Row],[Associate Degrees Awarded]]</f>
        <v>Ages, 18-24</v>
      </c>
      <c r="C1534" s="160">
        <f>Table11[[#This Row],[Growth Rate]]</f>
        <v>-0.38235294117647056</v>
      </c>
    </row>
    <row r="1535" spans="1:3" ht="14.25">
      <c r="A1535" s="159">
        <f>Table11[[#This Row],[UNITID]]</f>
        <v>200527</v>
      </c>
      <c r="B1535" s="133" t="str">
        <f>Table11[[#This Row],[Associate Degrees Awarded]]</f>
        <v>Ages, 25-39</v>
      </c>
      <c r="C1535" s="160">
        <f>Table11[[#This Row],[Growth Rate]]</f>
        <v>-0.32142857142857145</v>
      </c>
    </row>
    <row r="1536" spans="1:3" ht="14.25">
      <c r="A1536" s="159">
        <f>Table11[[#This Row],[UNITID]]</f>
        <v>200527</v>
      </c>
      <c r="B1536" s="133" t="str">
        <f>Table11[[#This Row],[Associate Degrees Awarded]]</f>
        <v>Ages, 40 and above</v>
      </c>
      <c r="C1536" s="160">
        <f>Table11[[#This Row],[Growth Rate]]</f>
        <v>-0.5</v>
      </c>
    </row>
    <row r="1537" spans="1:3" ht="14.25">
      <c r="A1537" s="159">
        <f>Table11[[#This Row],[UNITID]]</f>
        <v>200527</v>
      </c>
      <c r="B1537" s="133" t="str">
        <f>Table11[[#This Row],[Associate Degrees Awarded]]</f>
        <v>Age unknown</v>
      </c>
      <c r="C1537" s="160" t="str">
        <f>Table11[[#This Row],[Growth Rate]]</f>
        <v/>
      </c>
    </row>
    <row r="1538" spans="1:3" ht="14.25">
      <c r="A1538" s="159">
        <f>Table11[[#This Row],[UNITID]]</f>
        <v>200527</v>
      </c>
      <c r="B1538" s="133" t="str">
        <f>Table11[[#This Row],[Associate Degrees Awarded]]</f>
        <v>Grand total men</v>
      </c>
      <c r="C1538" s="160">
        <f>Table11[[#This Row],[Growth Rate]]</f>
        <v>-0.4</v>
      </c>
    </row>
    <row r="1539" spans="1:3" ht="14.25">
      <c r="A1539" s="159">
        <f>Table11[[#This Row],[UNITID]]</f>
        <v>200527</v>
      </c>
      <c r="B1539" s="133" t="str">
        <f>Table11[[#This Row],[Associate Degrees Awarded]]</f>
        <v>Grand total women</v>
      </c>
      <c r="C1539" s="160">
        <f>Table11[[#This Row],[Growth Rate]]</f>
        <v>-0.36170212765957449</v>
      </c>
    </row>
    <row r="1540" spans="1:3" ht="14.25">
      <c r="A1540" s="159">
        <f>Table11[[#This Row],[UNITID]]</f>
        <v>200527</v>
      </c>
      <c r="B1540" s="133" t="str">
        <f>Table11[[#This Row],[Associate Degrees Awarded]]</f>
        <v>Two or more races total</v>
      </c>
      <c r="C1540" s="160" t="str">
        <f>Table11[[#This Row],[Growth Rate]]</f>
        <v/>
      </c>
    </row>
    <row r="1541" spans="1:3" ht="14.25">
      <c r="A1541" s="159">
        <f>Table11[[#This Row],[UNITID]]</f>
        <v>200527</v>
      </c>
      <c r="B1541" s="133" t="str">
        <f>Table11[[#This Row],[Associate Degrees Awarded]]</f>
        <v>American Indian or Alaska Native total</v>
      </c>
      <c r="C1541" s="160">
        <f>Table11[[#This Row],[Growth Rate]]</f>
        <v>-0.33823529411764708</v>
      </c>
    </row>
    <row r="1542" spans="1:3" ht="14.25">
      <c r="A1542" s="159">
        <f>Table11[[#This Row],[UNITID]]</f>
        <v>200527</v>
      </c>
      <c r="B1542" s="133" t="str">
        <f>Table11[[#This Row],[Associate Degrees Awarded]]</f>
        <v>Asian total</v>
      </c>
      <c r="C1542" s="160" t="str">
        <f>Table11[[#This Row],[Growth Rate]]</f>
        <v/>
      </c>
    </row>
    <row r="1543" spans="1:3" ht="14.25">
      <c r="A1543" s="159">
        <f>Table11[[#This Row],[UNITID]]</f>
        <v>200527</v>
      </c>
      <c r="B1543" s="133" t="str">
        <f>Table11[[#This Row],[Associate Degrees Awarded]]</f>
        <v>Black or African American total</v>
      </c>
      <c r="C1543" s="160" t="str">
        <f>Table11[[#This Row],[Growth Rate]]</f>
        <v/>
      </c>
    </row>
    <row r="1544" spans="1:3" ht="14.25">
      <c r="A1544" s="159">
        <f>Table11[[#This Row],[UNITID]]</f>
        <v>200527</v>
      </c>
      <c r="B1544" s="133" t="str">
        <f>Table11[[#This Row],[Associate Degrees Awarded]]</f>
        <v>Hispanic or Latino total</v>
      </c>
      <c r="C1544" s="160" t="str">
        <f>Table11[[#This Row],[Growth Rate]]</f>
        <v/>
      </c>
    </row>
    <row r="1545" spans="1:3" ht="14.25">
      <c r="A1545" s="159">
        <f>Table11[[#This Row],[UNITID]]</f>
        <v>200527</v>
      </c>
      <c r="B1545" s="133" t="str">
        <f>Table11[[#This Row],[Associate Degrees Awarded]]</f>
        <v>Native Hawaiian or Other Pacific Islander total</v>
      </c>
      <c r="C1545" s="160" t="str">
        <f>Table11[[#This Row],[Growth Rate]]</f>
        <v/>
      </c>
    </row>
    <row r="1546" spans="1:3" ht="14.25">
      <c r="A1546" s="159">
        <f>Table11[[#This Row],[UNITID]]</f>
        <v>200527</v>
      </c>
      <c r="B1546" s="133" t="str">
        <f>Table11[[#This Row],[Associate Degrees Awarded]]</f>
        <v>U.S. Nonresident total</v>
      </c>
      <c r="C1546" s="160" t="str">
        <f>Table11[[#This Row],[Growth Rate]]</f>
        <v/>
      </c>
    </row>
    <row r="1547" spans="1:3" ht="14.25">
      <c r="A1547" s="159">
        <f>Table11[[#This Row],[UNITID]]</f>
        <v>200527</v>
      </c>
      <c r="B1547" s="133" t="str">
        <f>Table11[[#This Row],[Associate Degrees Awarded]]</f>
        <v>White total</v>
      </c>
      <c r="C1547" s="160">
        <f>Table11[[#This Row],[Growth Rate]]</f>
        <v>-1</v>
      </c>
    </row>
    <row r="1548" spans="1:3" ht="14.25">
      <c r="A1548" s="159">
        <f>Table11[[#This Row],[UNITID]]</f>
        <v>200527</v>
      </c>
      <c r="B1548" s="133" t="str">
        <f>Table11[[#This Row],[Associate Degrees Awarded]]</f>
        <v>Race/ethnicity unknown total</v>
      </c>
      <c r="C1548" s="160" t="str">
        <f>Table11[[#This Row],[Growth Rate]]</f>
        <v/>
      </c>
    </row>
    <row r="1549" spans="1:3" ht="14.25">
      <c r="A1549" s="159">
        <f>Table11[[#This Row],[UNITID]]</f>
        <v>200554</v>
      </c>
      <c r="B1549" s="133" t="str">
        <f>Table11[[#This Row],[Associate Degrees Awarded]]</f>
        <v>Grand total</v>
      </c>
      <c r="C1549" s="160">
        <f>Table11[[#This Row],[Growth Rate]]</f>
        <v>2.5000000000000001E-2</v>
      </c>
    </row>
    <row r="1550" spans="1:3" ht="14.25">
      <c r="A1550" s="159">
        <f>Table11[[#This Row],[UNITID]]</f>
        <v>200554</v>
      </c>
      <c r="B1550" s="133" t="str">
        <f>Table11[[#This Row],[Associate Degrees Awarded]]</f>
        <v>Ages, under 18</v>
      </c>
      <c r="C1550" s="160" t="str">
        <f>Table11[[#This Row],[Growth Rate]]</f>
        <v/>
      </c>
    </row>
    <row r="1551" spans="1:3" ht="14.25">
      <c r="A1551" s="159">
        <f>Table11[[#This Row],[UNITID]]</f>
        <v>200554</v>
      </c>
      <c r="B1551" s="133" t="str">
        <f>Table11[[#This Row],[Associate Degrees Awarded]]</f>
        <v>Ages, 18-24</v>
      </c>
      <c r="C1551" s="160">
        <f>Table11[[#This Row],[Growth Rate]]</f>
        <v>0.23076923076923078</v>
      </c>
    </row>
    <row r="1552" spans="1:3" ht="14.25">
      <c r="A1552" s="159">
        <f>Table11[[#This Row],[UNITID]]</f>
        <v>200554</v>
      </c>
      <c r="B1552" s="133" t="str">
        <f>Table11[[#This Row],[Associate Degrees Awarded]]</f>
        <v>Ages, 25-39</v>
      </c>
      <c r="C1552" s="160">
        <f>Table11[[#This Row],[Growth Rate]]</f>
        <v>-0.27777777777777779</v>
      </c>
    </row>
    <row r="1553" spans="1:3" ht="14.25">
      <c r="A1553" s="159">
        <f>Table11[[#This Row],[UNITID]]</f>
        <v>200554</v>
      </c>
      <c r="B1553" s="133" t="str">
        <f>Table11[[#This Row],[Associate Degrees Awarded]]</f>
        <v>Ages, 40 and above</v>
      </c>
      <c r="C1553" s="160">
        <f>Table11[[#This Row],[Growth Rate]]</f>
        <v>0.6</v>
      </c>
    </row>
    <row r="1554" spans="1:3" ht="14.25">
      <c r="A1554" s="159">
        <f>Table11[[#This Row],[UNITID]]</f>
        <v>200554</v>
      </c>
      <c r="B1554" s="133" t="str">
        <f>Table11[[#This Row],[Associate Degrees Awarded]]</f>
        <v>Age unknown</v>
      </c>
      <c r="C1554" s="160" t="str">
        <f>Table11[[#This Row],[Growth Rate]]</f>
        <v/>
      </c>
    </row>
    <row r="1555" spans="1:3" ht="14.25">
      <c r="A1555" s="159">
        <f>Table11[[#This Row],[UNITID]]</f>
        <v>200554</v>
      </c>
      <c r="B1555" s="133" t="str">
        <f>Table11[[#This Row],[Associate Degrees Awarded]]</f>
        <v>Grand total men</v>
      </c>
      <c r="C1555" s="160">
        <f>Table11[[#This Row],[Growth Rate]]</f>
        <v>3.7037037037037035E-2</v>
      </c>
    </row>
    <row r="1556" spans="1:3" ht="14.25">
      <c r="A1556" s="159">
        <f>Table11[[#This Row],[UNITID]]</f>
        <v>200554</v>
      </c>
      <c r="B1556" s="133" t="str">
        <f>Table11[[#This Row],[Associate Degrees Awarded]]</f>
        <v>Grand total women</v>
      </c>
      <c r="C1556" s="160">
        <f>Table11[[#This Row],[Growth Rate]]</f>
        <v>1.8867924528301886E-2</v>
      </c>
    </row>
    <row r="1557" spans="1:3" ht="14.25">
      <c r="A1557" s="159">
        <f>Table11[[#This Row],[UNITID]]</f>
        <v>200554</v>
      </c>
      <c r="B1557" s="133" t="str">
        <f>Table11[[#This Row],[Associate Degrees Awarded]]</f>
        <v>Two or more races total</v>
      </c>
      <c r="C1557" s="160" t="str">
        <f>Table11[[#This Row],[Growth Rate]]</f>
        <v/>
      </c>
    </row>
    <row r="1558" spans="1:3" ht="14.25">
      <c r="A1558" s="159">
        <f>Table11[[#This Row],[UNITID]]</f>
        <v>200554</v>
      </c>
      <c r="B1558" s="133" t="str">
        <f>Table11[[#This Row],[Associate Degrees Awarded]]</f>
        <v>American Indian or Alaska Native total</v>
      </c>
      <c r="C1558" s="160">
        <f>Table11[[#This Row],[Growth Rate]]</f>
        <v>-0.16</v>
      </c>
    </row>
    <row r="1559" spans="1:3" ht="14.25">
      <c r="A1559" s="159">
        <f>Table11[[#This Row],[UNITID]]</f>
        <v>200554</v>
      </c>
      <c r="B1559" s="133" t="str">
        <f>Table11[[#This Row],[Associate Degrees Awarded]]</f>
        <v>Asian total</v>
      </c>
      <c r="C1559" s="160" t="str">
        <f>Table11[[#This Row],[Growth Rate]]</f>
        <v/>
      </c>
    </row>
    <row r="1560" spans="1:3" ht="14.25">
      <c r="A1560" s="159">
        <f>Table11[[#This Row],[UNITID]]</f>
        <v>200554</v>
      </c>
      <c r="B1560" s="133" t="str">
        <f>Table11[[#This Row],[Associate Degrees Awarded]]</f>
        <v>Black or African American total</v>
      </c>
      <c r="C1560" s="160">
        <f>Table11[[#This Row],[Growth Rate]]</f>
        <v>0</v>
      </c>
    </row>
    <row r="1561" spans="1:3" ht="14.25">
      <c r="A1561" s="159">
        <f>Table11[[#This Row],[UNITID]]</f>
        <v>200554</v>
      </c>
      <c r="B1561" s="133" t="str">
        <f>Table11[[#This Row],[Associate Degrees Awarded]]</f>
        <v>Hispanic or Latino total</v>
      </c>
      <c r="C1561" s="160" t="str">
        <f>Table11[[#This Row],[Growth Rate]]</f>
        <v/>
      </c>
    </row>
    <row r="1562" spans="1:3" ht="14.25">
      <c r="A1562" s="159">
        <f>Table11[[#This Row],[UNITID]]</f>
        <v>200554</v>
      </c>
      <c r="B1562" s="133" t="str">
        <f>Table11[[#This Row],[Associate Degrees Awarded]]</f>
        <v>Native Hawaiian or Other Pacific Islander total</v>
      </c>
      <c r="C1562" s="160" t="str">
        <f>Table11[[#This Row],[Growth Rate]]</f>
        <v/>
      </c>
    </row>
    <row r="1563" spans="1:3" ht="14.25">
      <c r="A1563" s="159">
        <f>Table11[[#This Row],[UNITID]]</f>
        <v>200554</v>
      </c>
      <c r="B1563" s="133" t="str">
        <f>Table11[[#This Row],[Associate Degrees Awarded]]</f>
        <v>U.S. Nonresident total</v>
      </c>
      <c r="C1563" s="160">
        <f>Table11[[#This Row],[Growth Rate]]</f>
        <v>-1</v>
      </c>
    </row>
    <row r="1564" spans="1:3" ht="14.25">
      <c r="A1564" s="159">
        <f>Table11[[#This Row],[UNITID]]</f>
        <v>200554</v>
      </c>
      <c r="B1564" s="133" t="str">
        <f>Table11[[#This Row],[Associate Degrees Awarded]]</f>
        <v>White total</v>
      </c>
      <c r="C1564" s="160">
        <f>Table11[[#This Row],[Growth Rate]]</f>
        <v>1.5</v>
      </c>
    </row>
    <row r="1565" spans="1:3" ht="14.25">
      <c r="A1565" s="159">
        <f>Table11[[#This Row],[UNITID]]</f>
        <v>200554</v>
      </c>
      <c r="B1565" s="133" t="str">
        <f>Table11[[#This Row],[Associate Degrees Awarded]]</f>
        <v>Race/ethnicity unknown total</v>
      </c>
      <c r="C1565" s="160" t="str">
        <f>Table11[[#This Row],[Growth Rate]]</f>
        <v/>
      </c>
    </row>
    <row r="1566" spans="1:3" ht="14.25">
      <c r="A1566" s="159">
        <f>Table11[[#This Row],[UNITID]]</f>
        <v>201672</v>
      </c>
      <c r="B1566" s="133" t="str">
        <f>Table11[[#This Row],[Associate Degrees Awarded]]</f>
        <v>Grand total</v>
      </c>
      <c r="C1566" s="160">
        <f>Table11[[#This Row],[Growth Rate]]</f>
        <v>-0.20183486238532111</v>
      </c>
    </row>
    <row r="1567" spans="1:3" ht="14.25">
      <c r="A1567" s="159">
        <f>Table11[[#This Row],[UNITID]]</f>
        <v>201672</v>
      </c>
      <c r="B1567" s="133" t="str">
        <f>Table11[[#This Row],[Associate Degrees Awarded]]</f>
        <v>Ages, under 18</v>
      </c>
      <c r="C1567" s="160" t="str">
        <f>Table11[[#This Row],[Growth Rate]]</f>
        <v/>
      </c>
    </row>
    <row r="1568" spans="1:3" ht="14.25">
      <c r="A1568" s="159">
        <f>Table11[[#This Row],[UNITID]]</f>
        <v>201672</v>
      </c>
      <c r="B1568" s="133" t="str">
        <f>Table11[[#This Row],[Associate Degrees Awarded]]</f>
        <v>Ages, 18-24</v>
      </c>
      <c r="C1568" s="160">
        <f>Table11[[#This Row],[Growth Rate]]</f>
        <v>-0.21649484536082475</v>
      </c>
    </row>
    <row r="1569" spans="1:3" ht="14.25">
      <c r="A1569" s="159">
        <f>Table11[[#This Row],[UNITID]]</f>
        <v>201672</v>
      </c>
      <c r="B1569" s="133" t="str">
        <f>Table11[[#This Row],[Associate Degrees Awarded]]</f>
        <v>Ages, 25-39</v>
      </c>
      <c r="C1569" s="160">
        <f>Table11[[#This Row],[Growth Rate]]</f>
        <v>-0.18947368421052632</v>
      </c>
    </row>
    <row r="1570" spans="1:3" ht="14.25">
      <c r="A1570" s="159">
        <f>Table11[[#This Row],[UNITID]]</f>
        <v>201672</v>
      </c>
      <c r="B1570" s="133" t="str">
        <f>Table11[[#This Row],[Associate Degrees Awarded]]</f>
        <v>Ages, 40 and above</v>
      </c>
      <c r="C1570" s="160">
        <f>Table11[[#This Row],[Growth Rate]]</f>
        <v>-0.23076923076923078</v>
      </c>
    </row>
    <row r="1571" spans="1:3" ht="14.25">
      <c r="A1571" s="159">
        <f>Table11[[#This Row],[UNITID]]</f>
        <v>201672</v>
      </c>
      <c r="B1571" s="133" t="str">
        <f>Table11[[#This Row],[Associate Degrees Awarded]]</f>
        <v>Age unknown</v>
      </c>
      <c r="C1571" s="160" t="str">
        <f>Table11[[#This Row],[Growth Rate]]</f>
        <v/>
      </c>
    </row>
    <row r="1572" spans="1:3" ht="14.25">
      <c r="A1572" s="159">
        <f>Table11[[#This Row],[UNITID]]</f>
        <v>201672</v>
      </c>
      <c r="B1572" s="133" t="str">
        <f>Table11[[#This Row],[Associate Degrees Awarded]]</f>
        <v>Grand total men</v>
      </c>
      <c r="C1572" s="160">
        <f>Table11[[#This Row],[Growth Rate]]</f>
        <v>-0.43220338983050849</v>
      </c>
    </row>
    <row r="1573" spans="1:3" ht="14.25">
      <c r="A1573" s="159">
        <f>Table11[[#This Row],[UNITID]]</f>
        <v>201672</v>
      </c>
      <c r="B1573" s="133" t="str">
        <f>Table11[[#This Row],[Associate Degrees Awarded]]</f>
        <v>Grand total women</v>
      </c>
      <c r="C1573" s="160">
        <f>Table11[[#This Row],[Growth Rate]]</f>
        <v>-0.11635220125786164</v>
      </c>
    </row>
    <row r="1574" spans="1:3" ht="14.25">
      <c r="A1574" s="159">
        <f>Table11[[#This Row],[UNITID]]</f>
        <v>201672</v>
      </c>
      <c r="B1574" s="133" t="str">
        <f>Table11[[#This Row],[Associate Degrees Awarded]]</f>
        <v>Two or more races total</v>
      </c>
      <c r="C1574" s="160">
        <f>Table11[[#This Row],[Growth Rate]]</f>
        <v>0.5714285714285714</v>
      </c>
    </row>
    <row r="1575" spans="1:3" ht="14.25">
      <c r="A1575" s="159">
        <f>Table11[[#This Row],[UNITID]]</f>
        <v>201672</v>
      </c>
      <c r="B1575" s="133" t="str">
        <f>Table11[[#This Row],[Associate Degrees Awarded]]</f>
        <v>American Indian or Alaska Native total</v>
      </c>
      <c r="C1575" s="160">
        <f>Table11[[#This Row],[Growth Rate]]</f>
        <v>-1</v>
      </c>
    </row>
    <row r="1576" spans="1:3" ht="14.25">
      <c r="A1576" s="159">
        <f>Table11[[#This Row],[UNITID]]</f>
        <v>201672</v>
      </c>
      <c r="B1576" s="133" t="str">
        <f>Table11[[#This Row],[Associate Degrees Awarded]]</f>
        <v>Asian total</v>
      </c>
      <c r="C1576" s="160">
        <f>Table11[[#This Row],[Growth Rate]]</f>
        <v>-0.16666666666666666</v>
      </c>
    </row>
    <row r="1577" spans="1:3" ht="14.25">
      <c r="A1577" s="159">
        <f>Table11[[#This Row],[UNITID]]</f>
        <v>201672</v>
      </c>
      <c r="B1577" s="133" t="str">
        <f>Table11[[#This Row],[Associate Degrees Awarded]]</f>
        <v>Black or African American total</v>
      </c>
      <c r="C1577" s="160">
        <f>Table11[[#This Row],[Growth Rate]]</f>
        <v>0.2857142857142857</v>
      </c>
    </row>
    <row r="1578" spans="1:3" ht="14.25">
      <c r="A1578" s="159">
        <f>Table11[[#This Row],[UNITID]]</f>
        <v>201672</v>
      </c>
      <c r="B1578" s="133" t="str">
        <f>Table11[[#This Row],[Associate Degrees Awarded]]</f>
        <v>Hispanic or Latino total</v>
      </c>
      <c r="C1578" s="160">
        <f>Table11[[#This Row],[Growth Rate]]</f>
        <v>-0.25</v>
      </c>
    </row>
    <row r="1579" spans="1:3" ht="14.25">
      <c r="A1579" s="159">
        <f>Table11[[#This Row],[UNITID]]</f>
        <v>201672</v>
      </c>
      <c r="B1579" s="133" t="str">
        <f>Table11[[#This Row],[Associate Degrees Awarded]]</f>
        <v>Native Hawaiian or Other Pacific Islander total</v>
      </c>
      <c r="C1579" s="160">
        <f>Table11[[#This Row],[Growth Rate]]</f>
        <v>-1</v>
      </c>
    </row>
    <row r="1580" spans="1:3" ht="14.25">
      <c r="A1580" s="159">
        <f>Table11[[#This Row],[UNITID]]</f>
        <v>201672</v>
      </c>
      <c r="B1580" s="133" t="str">
        <f>Table11[[#This Row],[Associate Degrees Awarded]]</f>
        <v>U.S. Nonresident total</v>
      </c>
      <c r="C1580" s="160">
        <f>Table11[[#This Row],[Growth Rate]]</f>
        <v>-1</v>
      </c>
    </row>
    <row r="1581" spans="1:3" ht="14.25">
      <c r="A1581" s="159">
        <f>Table11[[#This Row],[UNITID]]</f>
        <v>201672</v>
      </c>
      <c r="B1581" s="133" t="str">
        <f>Table11[[#This Row],[Associate Degrees Awarded]]</f>
        <v>White total</v>
      </c>
      <c r="C1581" s="160">
        <f>Table11[[#This Row],[Growth Rate]]</f>
        <v>-0.24561403508771928</v>
      </c>
    </row>
    <row r="1582" spans="1:3" ht="14.25">
      <c r="A1582" s="159">
        <f>Table11[[#This Row],[UNITID]]</f>
        <v>201672</v>
      </c>
      <c r="B1582" s="133" t="str">
        <f>Table11[[#This Row],[Associate Degrees Awarded]]</f>
        <v>Race/ethnicity unknown total</v>
      </c>
      <c r="C1582" s="160">
        <f>Table11[[#This Row],[Growth Rate]]</f>
        <v>-0.5161290322580645</v>
      </c>
    </row>
    <row r="1583" spans="1:3" ht="14.25">
      <c r="A1583" s="159">
        <f>Table11[[#This Row],[UNITID]]</f>
        <v>201973</v>
      </c>
      <c r="B1583" s="133" t="str">
        <f>Table11[[#This Row],[Associate Degrees Awarded]]</f>
        <v>Grand total</v>
      </c>
      <c r="C1583" s="160">
        <f>Table11[[#This Row],[Growth Rate]]</f>
        <v>-0.10377358490566038</v>
      </c>
    </row>
    <row r="1584" spans="1:3" ht="14.25">
      <c r="A1584" s="159">
        <f>Table11[[#This Row],[UNITID]]</f>
        <v>201973</v>
      </c>
      <c r="B1584" s="133" t="str">
        <f>Table11[[#This Row],[Associate Degrees Awarded]]</f>
        <v>Ages, under 18</v>
      </c>
      <c r="C1584" s="160" t="str">
        <f>Table11[[#This Row],[Growth Rate]]</f>
        <v/>
      </c>
    </row>
    <row r="1585" spans="1:3" ht="14.25">
      <c r="A1585" s="159">
        <f>Table11[[#This Row],[UNITID]]</f>
        <v>201973</v>
      </c>
      <c r="B1585" s="133" t="str">
        <f>Table11[[#This Row],[Associate Degrees Awarded]]</f>
        <v>Ages, 18-24</v>
      </c>
      <c r="C1585" s="160">
        <f>Table11[[#This Row],[Growth Rate]]</f>
        <v>6.8783068783068779E-2</v>
      </c>
    </row>
    <row r="1586" spans="1:3" ht="14.25">
      <c r="A1586" s="159">
        <f>Table11[[#This Row],[UNITID]]</f>
        <v>201973</v>
      </c>
      <c r="B1586" s="133" t="str">
        <f>Table11[[#This Row],[Associate Degrees Awarded]]</f>
        <v>Ages, 25-39</v>
      </c>
      <c r="C1586" s="160">
        <f>Table11[[#This Row],[Growth Rate]]</f>
        <v>-0.15702479338842976</v>
      </c>
    </row>
    <row r="1587" spans="1:3" ht="14.25">
      <c r="A1587" s="159">
        <f>Table11[[#This Row],[UNITID]]</f>
        <v>201973</v>
      </c>
      <c r="B1587" s="133" t="str">
        <f>Table11[[#This Row],[Associate Degrees Awarded]]</f>
        <v>Ages, 40 and above</v>
      </c>
      <c r="C1587" s="160">
        <f>Table11[[#This Row],[Growth Rate]]</f>
        <v>-0.44444444444444442</v>
      </c>
    </row>
    <row r="1588" spans="1:3" ht="14.25">
      <c r="A1588" s="159">
        <f>Table11[[#This Row],[UNITID]]</f>
        <v>201973</v>
      </c>
      <c r="B1588" s="133" t="str">
        <f>Table11[[#This Row],[Associate Degrees Awarded]]</f>
        <v>Age unknown</v>
      </c>
      <c r="C1588" s="160" t="str">
        <f>Table11[[#This Row],[Growth Rate]]</f>
        <v/>
      </c>
    </row>
    <row r="1589" spans="1:3" ht="14.25">
      <c r="A1589" s="159">
        <f>Table11[[#This Row],[UNITID]]</f>
        <v>201973</v>
      </c>
      <c r="B1589" s="133" t="str">
        <f>Table11[[#This Row],[Associate Degrees Awarded]]</f>
        <v>Grand total men</v>
      </c>
      <c r="C1589" s="160">
        <f>Table11[[#This Row],[Growth Rate]]</f>
        <v>-0.19653179190751446</v>
      </c>
    </row>
    <row r="1590" spans="1:3" ht="14.25">
      <c r="A1590" s="159">
        <f>Table11[[#This Row],[UNITID]]</f>
        <v>201973</v>
      </c>
      <c r="B1590" s="133" t="str">
        <f>Table11[[#This Row],[Associate Degrees Awarded]]</f>
        <v>Grand total women</v>
      </c>
      <c r="C1590" s="160">
        <f>Table11[[#This Row],[Growth Rate]]</f>
        <v>-5.8823529411764705E-2</v>
      </c>
    </row>
    <row r="1591" spans="1:3" ht="14.25">
      <c r="A1591" s="159">
        <f>Table11[[#This Row],[UNITID]]</f>
        <v>201973</v>
      </c>
      <c r="B1591" s="133" t="str">
        <f>Table11[[#This Row],[Associate Degrees Awarded]]</f>
        <v>Two or more races total</v>
      </c>
      <c r="C1591" s="160">
        <f>Table11[[#This Row],[Growth Rate]]</f>
        <v>0.35294117647058826</v>
      </c>
    </row>
    <row r="1592" spans="1:3" ht="14.25">
      <c r="A1592" s="159">
        <f>Table11[[#This Row],[UNITID]]</f>
        <v>201973</v>
      </c>
      <c r="B1592" s="133" t="str">
        <f>Table11[[#This Row],[Associate Degrees Awarded]]</f>
        <v>American Indian or Alaska Native total</v>
      </c>
      <c r="C1592" s="160" t="str">
        <f>Table11[[#This Row],[Growth Rate]]</f>
        <v/>
      </c>
    </row>
    <row r="1593" spans="1:3" ht="14.25">
      <c r="A1593" s="159">
        <f>Table11[[#This Row],[UNITID]]</f>
        <v>201973</v>
      </c>
      <c r="B1593" s="133" t="str">
        <f>Table11[[#This Row],[Associate Degrees Awarded]]</f>
        <v>Asian total</v>
      </c>
      <c r="C1593" s="160">
        <f>Table11[[#This Row],[Growth Rate]]</f>
        <v>-0.2857142857142857</v>
      </c>
    </row>
    <row r="1594" spans="1:3" ht="14.25">
      <c r="A1594" s="159">
        <f>Table11[[#This Row],[UNITID]]</f>
        <v>201973</v>
      </c>
      <c r="B1594" s="133" t="str">
        <f>Table11[[#This Row],[Associate Degrees Awarded]]</f>
        <v>Black or African American total</v>
      </c>
      <c r="C1594" s="160">
        <f>Table11[[#This Row],[Growth Rate]]</f>
        <v>-0.34146341463414637</v>
      </c>
    </row>
    <row r="1595" spans="1:3" ht="14.25">
      <c r="A1595" s="159">
        <f>Table11[[#This Row],[UNITID]]</f>
        <v>201973</v>
      </c>
      <c r="B1595" s="133" t="str">
        <f>Table11[[#This Row],[Associate Degrees Awarded]]</f>
        <v>Hispanic or Latino total</v>
      </c>
      <c r="C1595" s="160">
        <f>Table11[[#This Row],[Growth Rate]]</f>
        <v>1.8571428571428572</v>
      </c>
    </row>
    <row r="1596" spans="1:3" ht="14.25">
      <c r="A1596" s="159">
        <f>Table11[[#This Row],[UNITID]]</f>
        <v>201973</v>
      </c>
      <c r="B1596" s="133" t="str">
        <f>Table11[[#This Row],[Associate Degrees Awarded]]</f>
        <v>Native Hawaiian or Other Pacific Islander total</v>
      </c>
      <c r="C1596" s="160">
        <f>Table11[[#This Row],[Growth Rate]]</f>
        <v>-1</v>
      </c>
    </row>
    <row r="1597" spans="1:3" ht="14.25">
      <c r="A1597" s="159">
        <f>Table11[[#This Row],[UNITID]]</f>
        <v>201973</v>
      </c>
      <c r="B1597" s="133" t="str">
        <f>Table11[[#This Row],[Associate Degrees Awarded]]</f>
        <v>U.S. Nonresident total</v>
      </c>
      <c r="C1597" s="160">
        <f>Table11[[#This Row],[Growth Rate]]</f>
        <v>-0.66666666666666663</v>
      </c>
    </row>
    <row r="1598" spans="1:3" ht="14.25">
      <c r="A1598" s="159">
        <f>Table11[[#This Row],[UNITID]]</f>
        <v>201973</v>
      </c>
      <c r="B1598" s="133" t="str">
        <f>Table11[[#This Row],[Associate Degrees Awarded]]</f>
        <v>White total</v>
      </c>
      <c r="C1598" s="160">
        <f>Table11[[#This Row],[Growth Rate]]</f>
        <v>-9.2039800995024873E-2</v>
      </c>
    </row>
    <row r="1599" spans="1:3" ht="14.25">
      <c r="A1599" s="159">
        <f>Table11[[#This Row],[UNITID]]</f>
        <v>201973</v>
      </c>
      <c r="B1599" s="133" t="str">
        <f>Table11[[#This Row],[Associate Degrees Awarded]]</f>
        <v>Race/ethnicity unknown total</v>
      </c>
      <c r="C1599" s="160">
        <f>Table11[[#This Row],[Growth Rate]]</f>
        <v>-0.45454545454545453</v>
      </c>
    </row>
    <row r="1600" spans="1:3" ht="14.25">
      <c r="A1600" s="159">
        <f>Table11[[#This Row],[UNITID]]</f>
        <v>202222</v>
      </c>
      <c r="B1600" s="133" t="str">
        <f>Table11[[#This Row],[Associate Degrees Awarded]]</f>
        <v>Grand total</v>
      </c>
      <c r="C1600" s="160">
        <f>Table11[[#This Row],[Growth Rate]]</f>
        <v>-0.16897987508674531</v>
      </c>
    </row>
    <row r="1601" spans="1:3" ht="14.25">
      <c r="A1601" s="159">
        <f>Table11[[#This Row],[UNITID]]</f>
        <v>202222</v>
      </c>
      <c r="B1601" s="133" t="str">
        <f>Table11[[#This Row],[Associate Degrees Awarded]]</f>
        <v>Ages, under 18</v>
      </c>
      <c r="C1601" s="160" t="str">
        <f>Table11[[#This Row],[Growth Rate]]</f>
        <v/>
      </c>
    </row>
    <row r="1602" spans="1:3" ht="14.25">
      <c r="A1602" s="159">
        <f>Table11[[#This Row],[UNITID]]</f>
        <v>202222</v>
      </c>
      <c r="B1602" s="133" t="str">
        <f>Table11[[#This Row],[Associate Degrees Awarded]]</f>
        <v>Ages, 18-24</v>
      </c>
      <c r="C1602" s="160">
        <f>Table11[[#This Row],[Growth Rate]]</f>
        <v>-2.3809523809523808E-2</v>
      </c>
    </row>
    <row r="1603" spans="1:3" ht="14.25">
      <c r="A1603" s="159">
        <f>Table11[[#This Row],[UNITID]]</f>
        <v>202222</v>
      </c>
      <c r="B1603" s="133" t="str">
        <f>Table11[[#This Row],[Associate Degrees Awarded]]</f>
        <v>Ages, 25-39</v>
      </c>
      <c r="C1603" s="160">
        <f>Table11[[#This Row],[Growth Rate]]</f>
        <v>-0.32106164383561642</v>
      </c>
    </row>
    <row r="1604" spans="1:3" ht="14.25">
      <c r="A1604" s="159">
        <f>Table11[[#This Row],[UNITID]]</f>
        <v>202222</v>
      </c>
      <c r="B1604" s="133" t="str">
        <f>Table11[[#This Row],[Associate Degrees Awarded]]</f>
        <v>Ages, 40 and above</v>
      </c>
      <c r="C1604" s="160">
        <f>Table11[[#This Row],[Growth Rate]]</f>
        <v>-0.34965034965034963</v>
      </c>
    </row>
    <row r="1605" spans="1:3" ht="14.25">
      <c r="A1605" s="159">
        <f>Table11[[#This Row],[UNITID]]</f>
        <v>202222</v>
      </c>
      <c r="B1605" s="133" t="str">
        <f>Table11[[#This Row],[Associate Degrees Awarded]]</f>
        <v>Age unknown</v>
      </c>
      <c r="C1605" s="160" t="str">
        <f>Table11[[#This Row],[Growth Rate]]</f>
        <v/>
      </c>
    </row>
    <row r="1606" spans="1:3" ht="14.25">
      <c r="A1606" s="159">
        <f>Table11[[#This Row],[UNITID]]</f>
        <v>202222</v>
      </c>
      <c r="B1606" s="133" t="str">
        <f>Table11[[#This Row],[Associate Degrees Awarded]]</f>
        <v>Grand total men</v>
      </c>
      <c r="C1606" s="160">
        <f>Table11[[#This Row],[Growth Rate]]</f>
        <v>-0.2769342010122921</v>
      </c>
    </row>
    <row r="1607" spans="1:3" ht="14.25">
      <c r="A1607" s="159">
        <f>Table11[[#This Row],[UNITID]]</f>
        <v>202222</v>
      </c>
      <c r="B1607" s="133" t="str">
        <f>Table11[[#This Row],[Associate Degrees Awarded]]</f>
        <v>Grand total women</v>
      </c>
      <c r="C1607" s="160">
        <f>Table11[[#This Row],[Growth Rate]]</f>
        <v>-6.9379586390927284E-2</v>
      </c>
    </row>
    <row r="1608" spans="1:3" ht="14.25">
      <c r="A1608" s="159">
        <f>Table11[[#This Row],[UNITID]]</f>
        <v>202222</v>
      </c>
      <c r="B1608" s="133" t="str">
        <f>Table11[[#This Row],[Associate Degrees Awarded]]</f>
        <v>Two or more races total</v>
      </c>
      <c r="C1608" s="160">
        <f>Table11[[#This Row],[Growth Rate]]</f>
        <v>-0.53038674033149169</v>
      </c>
    </row>
    <row r="1609" spans="1:3" ht="14.25">
      <c r="A1609" s="159">
        <f>Table11[[#This Row],[UNITID]]</f>
        <v>202222</v>
      </c>
      <c r="B1609" s="133" t="str">
        <f>Table11[[#This Row],[Associate Degrees Awarded]]</f>
        <v>American Indian or Alaska Native total</v>
      </c>
      <c r="C1609" s="160">
        <f>Table11[[#This Row],[Growth Rate]]</f>
        <v>0</v>
      </c>
    </row>
    <row r="1610" spans="1:3" ht="14.25">
      <c r="A1610" s="159">
        <f>Table11[[#This Row],[UNITID]]</f>
        <v>202222</v>
      </c>
      <c r="B1610" s="133" t="str">
        <f>Table11[[#This Row],[Associate Degrees Awarded]]</f>
        <v>Asian total</v>
      </c>
      <c r="C1610" s="160">
        <f>Table11[[#This Row],[Growth Rate]]</f>
        <v>1.6393442622950821E-2</v>
      </c>
    </row>
    <row r="1611" spans="1:3" ht="14.25">
      <c r="A1611" s="159">
        <f>Table11[[#This Row],[UNITID]]</f>
        <v>202222</v>
      </c>
      <c r="B1611" s="133" t="str">
        <f>Table11[[#This Row],[Associate Degrees Awarded]]</f>
        <v>Black or African American total</v>
      </c>
      <c r="C1611" s="160">
        <f>Table11[[#This Row],[Growth Rate]]</f>
        <v>-9.6446700507614211E-2</v>
      </c>
    </row>
    <row r="1612" spans="1:3" ht="14.25">
      <c r="A1612" s="159">
        <f>Table11[[#This Row],[UNITID]]</f>
        <v>202222</v>
      </c>
      <c r="B1612" s="133" t="str">
        <f>Table11[[#This Row],[Associate Degrees Awarded]]</f>
        <v>Hispanic or Latino total</v>
      </c>
      <c r="C1612" s="160">
        <f>Table11[[#This Row],[Growth Rate]]</f>
        <v>1.8360655737704918</v>
      </c>
    </row>
    <row r="1613" spans="1:3" ht="14.25">
      <c r="A1613" s="159">
        <f>Table11[[#This Row],[UNITID]]</f>
        <v>202222</v>
      </c>
      <c r="B1613" s="133" t="str">
        <f>Table11[[#This Row],[Associate Degrees Awarded]]</f>
        <v>Native Hawaiian or Other Pacific Islander total</v>
      </c>
      <c r="C1613" s="160">
        <f>Table11[[#This Row],[Growth Rate]]</f>
        <v>-0.5</v>
      </c>
    </row>
    <row r="1614" spans="1:3" ht="14.25">
      <c r="A1614" s="159">
        <f>Table11[[#This Row],[UNITID]]</f>
        <v>202222</v>
      </c>
      <c r="B1614" s="133" t="str">
        <f>Table11[[#This Row],[Associate Degrees Awarded]]</f>
        <v>U.S. Nonresident total</v>
      </c>
      <c r="C1614" s="160">
        <f>Table11[[#This Row],[Growth Rate]]</f>
        <v>-0.43283582089552236</v>
      </c>
    </row>
    <row r="1615" spans="1:3" ht="14.25">
      <c r="A1615" s="159">
        <f>Table11[[#This Row],[UNITID]]</f>
        <v>202222</v>
      </c>
      <c r="B1615" s="133" t="str">
        <f>Table11[[#This Row],[Associate Degrees Awarded]]</f>
        <v>White total</v>
      </c>
      <c r="C1615" s="160">
        <f>Table11[[#This Row],[Growth Rate]]</f>
        <v>-0.27091004734350344</v>
      </c>
    </row>
    <row r="1616" spans="1:3" ht="14.25">
      <c r="A1616" s="159">
        <f>Table11[[#This Row],[UNITID]]</f>
        <v>202222</v>
      </c>
      <c r="B1616" s="133" t="str">
        <f>Table11[[#This Row],[Associate Degrees Awarded]]</f>
        <v>Race/ethnicity unknown total</v>
      </c>
      <c r="C1616" s="160">
        <f>Table11[[#This Row],[Growth Rate]]</f>
        <v>0.53793103448275859</v>
      </c>
    </row>
    <row r="1617" spans="1:3" ht="14.25">
      <c r="A1617" s="159">
        <f>Table11[[#This Row],[UNITID]]</f>
        <v>202356</v>
      </c>
      <c r="B1617" s="133" t="str">
        <f>Table11[[#This Row],[Associate Degrees Awarded]]</f>
        <v>Grand total</v>
      </c>
      <c r="C1617" s="160">
        <f>Table11[[#This Row],[Growth Rate]]</f>
        <v>-0.37425255012310937</v>
      </c>
    </row>
    <row r="1618" spans="1:3" ht="14.25">
      <c r="A1618" s="159">
        <f>Table11[[#This Row],[UNITID]]</f>
        <v>202356</v>
      </c>
      <c r="B1618" s="133" t="str">
        <f>Table11[[#This Row],[Associate Degrees Awarded]]</f>
        <v>Ages, under 18</v>
      </c>
      <c r="C1618" s="160">
        <f>Table11[[#This Row],[Growth Rate]]</f>
        <v>-0.44</v>
      </c>
    </row>
    <row r="1619" spans="1:3" ht="14.25">
      <c r="A1619" s="159">
        <f>Table11[[#This Row],[UNITID]]</f>
        <v>202356</v>
      </c>
      <c r="B1619" s="133" t="str">
        <f>Table11[[#This Row],[Associate Degrees Awarded]]</f>
        <v>Ages, 18-24</v>
      </c>
      <c r="C1619" s="160">
        <f>Table11[[#This Row],[Growth Rate]]</f>
        <v>-0.21778584392014519</v>
      </c>
    </row>
    <row r="1620" spans="1:3" ht="14.25">
      <c r="A1620" s="159">
        <f>Table11[[#This Row],[UNITID]]</f>
        <v>202356</v>
      </c>
      <c r="B1620" s="133" t="str">
        <f>Table11[[#This Row],[Associate Degrees Awarded]]</f>
        <v>Ages, 25-39</v>
      </c>
      <c r="C1620" s="160">
        <f>Table11[[#This Row],[Growth Rate]]</f>
        <v>-0.49044117647058821</v>
      </c>
    </row>
    <row r="1621" spans="1:3" ht="14.25">
      <c r="A1621" s="159">
        <f>Table11[[#This Row],[UNITID]]</f>
        <v>202356</v>
      </c>
      <c r="B1621" s="133" t="str">
        <f>Table11[[#This Row],[Associate Degrees Awarded]]</f>
        <v>Ages, 40 and above</v>
      </c>
      <c r="C1621" s="160">
        <f>Table11[[#This Row],[Growth Rate]]</f>
        <v>-0.4101123595505618</v>
      </c>
    </row>
    <row r="1622" spans="1:3" ht="14.25">
      <c r="A1622" s="159">
        <f>Table11[[#This Row],[UNITID]]</f>
        <v>202356</v>
      </c>
      <c r="B1622" s="133" t="str">
        <f>Table11[[#This Row],[Associate Degrees Awarded]]</f>
        <v>Age unknown</v>
      </c>
      <c r="C1622" s="160" t="str">
        <f>Table11[[#This Row],[Growth Rate]]</f>
        <v/>
      </c>
    </row>
    <row r="1623" spans="1:3" ht="14.25">
      <c r="A1623" s="159">
        <f>Table11[[#This Row],[UNITID]]</f>
        <v>202356</v>
      </c>
      <c r="B1623" s="133" t="str">
        <f>Table11[[#This Row],[Associate Degrees Awarded]]</f>
        <v>Grand total men</v>
      </c>
      <c r="C1623" s="160">
        <f>Table11[[#This Row],[Growth Rate]]</f>
        <v>-0.35589941972920697</v>
      </c>
    </row>
    <row r="1624" spans="1:3" ht="14.25">
      <c r="A1624" s="159">
        <f>Table11[[#This Row],[UNITID]]</f>
        <v>202356</v>
      </c>
      <c r="B1624" s="133" t="str">
        <f>Table11[[#This Row],[Associate Degrees Awarded]]</f>
        <v>Grand total women</v>
      </c>
      <c r="C1624" s="160">
        <f>Table11[[#This Row],[Growth Rate]]</f>
        <v>-0.38474295190713104</v>
      </c>
    </row>
    <row r="1625" spans="1:3" ht="14.25">
      <c r="A1625" s="159">
        <f>Table11[[#This Row],[UNITID]]</f>
        <v>202356</v>
      </c>
      <c r="B1625" s="133" t="str">
        <f>Table11[[#This Row],[Associate Degrees Awarded]]</f>
        <v>Two or more races total</v>
      </c>
      <c r="C1625" s="160">
        <f>Table11[[#This Row],[Growth Rate]]</f>
        <v>-0.45555555555555555</v>
      </c>
    </row>
    <row r="1626" spans="1:3" ht="14.25">
      <c r="A1626" s="159">
        <f>Table11[[#This Row],[UNITID]]</f>
        <v>202356</v>
      </c>
      <c r="B1626" s="133" t="str">
        <f>Table11[[#This Row],[Associate Degrees Awarded]]</f>
        <v>American Indian or Alaska Native total</v>
      </c>
      <c r="C1626" s="160">
        <f>Table11[[#This Row],[Growth Rate]]</f>
        <v>-0.84615384615384615</v>
      </c>
    </row>
    <row r="1627" spans="1:3" ht="14.25">
      <c r="A1627" s="159">
        <f>Table11[[#This Row],[UNITID]]</f>
        <v>202356</v>
      </c>
      <c r="B1627" s="133" t="str">
        <f>Table11[[#This Row],[Associate Degrees Awarded]]</f>
        <v>Asian total</v>
      </c>
      <c r="C1627" s="160">
        <f>Table11[[#This Row],[Growth Rate]]</f>
        <v>-0.1</v>
      </c>
    </row>
    <row r="1628" spans="1:3" ht="14.25">
      <c r="A1628" s="159">
        <f>Table11[[#This Row],[UNITID]]</f>
        <v>202356</v>
      </c>
      <c r="B1628" s="133" t="str">
        <f>Table11[[#This Row],[Associate Degrees Awarded]]</f>
        <v>Black or African American total</v>
      </c>
      <c r="C1628" s="160">
        <f>Table11[[#This Row],[Growth Rate]]</f>
        <v>-0.49346405228758172</v>
      </c>
    </row>
    <row r="1629" spans="1:3" ht="14.25">
      <c r="A1629" s="159">
        <f>Table11[[#This Row],[UNITID]]</f>
        <v>202356</v>
      </c>
      <c r="B1629" s="133" t="str">
        <f>Table11[[#This Row],[Associate Degrees Awarded]]</f>
        <v>Hispanic or Latino total</v>
      </c>
      <c r="C1629" s="160">
        <f>Table11[[#This Row],[Growth Rate]]</f>
        <v>-0.1761006289308176</v>
      </c>
    </row>
    <row r="1630" spans="1:3" ht="14.25">
      <c r="A1630" s="159">
        <f>Table11[[#This Row],[UNITID]]</f>
        <v>202356</v>
      </c>
      <c r="B1630" s="133" t="str">
        <f>Table11[[#This Row],[Associate Degrees Awarded]]</f>
        <v>Native Hawaiian or Other Pacific Islander total</v>
      </c>
      <c r="C1630" s="160" t="str">
        <f>Table11[[#This Row],[Growth Rate]]</f>
        <v/>
      </c>
    </row>
    <row r="1631" spans="1:3" ht="14.25">
      <c r="A1631" s="159">
        <f>Table11[[#This Row],[UNITID]]</f>
        <v>202356</v>
      </c>
      <c r="B1631" s="133" t="str">
        <f>Table11[[#This Row],[Associate Degrees Awarded]]</f>
        <v>U.S. Nonresident total</v>
      </c>
      <c r="C1631" s="160">
        <f>Table11[[#This Row],[Growth Rate]]</f>
        <v>-9.0909090909090912E-2</v>
      </c>
    </row>
    <row r="1632" spans="1:3" ht="14.25">
      <c r="A1632" s="159">
        <f>Table11[[#This Row],[UNITID]]</f>
        <v>202356</v>
      </c>
      <c r="B1632" s="133" t="str">
        <f>Table11[[#This Row],[Associate Degrees Awarded]]</f>
        <v>White total</v>
      </c>
      <c r="C1632" s="160">
        <f>Table11[[#This Row],[Growth Rate]]</f>
        <v>-0.3613202084539664</v>
      </c>
    </row>
    <row r="1633" spans="1:3" ht="14.25">
      <c r="A1633" s="159">
        <f>Table11[[#This Row],[UNITID]]</f>
        <v>202356</v>
      </c>
      <c r="B1633" s="133" t="str">
        <f>Table11[[#This Row],[Associate Degrees Awarded]]</f>
        <v>Race/ethnicity unknown total</v>
      </c>
      <c r="C1633" s="160">
        <f>Table11[[#This Row],[Growth Rate]]</f>
        <v>-0.37795275590551181</v>
      </c>
    </row>
    <row r="1634" spans="1:3" ht="14.25">
      <c r="A1634" s="159">
        <f>Table11[[#This Row],[UNITID]]</f>
        <v>203748</v>
      </c>
      <c r="B1634" s="133" t="str">
        <f>Table11[[#This Row],[Associate Degrees Awarded]]</f>
        <v>Grand total</v>
      </c>
      <c r="C1634" s="160">
        <f>Table11[[#This Row],[Growth Rate]]</f>
        <v>-0.17279666897987508</v>
      </c>
    </row>
    <row r="1635" spans="1:3" ht="14.25">
      <c r="A1635" s="159">
        <f>Table11[[#This Row],[UNITID]]</f>
        <v>203748</v>
      </c>
      <c r="B1635" s="133" t="str">
        <f>Table11[[#This Row],[Associate Degrees Awarded]]</f>
        <v>Ages, under 18</v>
      </c>
      <c r="C1635" s="160">
        <f>Table11[[#This Row],[Growth Rate]]</f>
        <v>0.29729729729729731</v>
      </c>
    </row>
    <row r="1636" spans="1:3" ht="14.25">
      <c r="A1636" s="159">
        <f>Table11[[#This Row],[UNITID]]</f>
        <v>203748</v>
      </c>
      <c r="B1636" s="133" t="str">
        <f>Table11[[#This Row],[Associate Degrees Awarded]]</f>
        <v>Ages, 18-24</v>
      </c>
      <c r="C1636" s="160">
        <f>Table11[[#This Row],[Growth Rate]]</f>
        <v>-3.8978494623655914E-2</v>
      </c>
    </row>
    <row r="1637" spans="1:3" ht="14.25">
      <c r="A1637" s="159">
        <f>Table11[[#This Row],[UNITID]]</f>
        <v>203748</v>
      </c>
      <c r="B1637" s="133" t="str">
        <f>Table11[[#This Row],[Associate Degrees Awarded]]</f>
        <v>Ages, 25-39</v>
      </c>
      <c r="C1637" s="160">
        <f>Table11[[#This Row],[Growth Rate]]</f>
        <v>-0.33739837398373984</v>
      </c>
    </row>
    <row r="1638" spans="1:3" ht="14.25">
      <c r="A1638" s="159">
        <f>Table11[[#This Row],[UNITID]]</f>
        <v>203748</v>
      </c>
      <c r="B1638" s="133" t="str">
        <f>Table11[[#This Row],[Associate Degrees Awarded]]</f>
        <v>Ages, 40 and above</v>
      </c>
      <c r="C1638" s="160">
        <f>Table11[[#This Row],[Growth Rate]]</f>
        <v>-0.38690476190476192</v>
      </c>
    </row>
    <row r="1639" spans="1:3" ht="14.25">
      <c r="A1639" s="159">
        <f>Table11[[#This Row],[UNITID]]</f>
        <v>203748</v>
      </c>
      <c r="B1639" s="133" t="str">
        <f>Table11[[#This Row],[Associate Degrees Awarded]]</f>
        <v>Age unknown</v>
      </c>
      <c r="C1639" s="160" t="str">
        <f>Table11[[#This Row],[Growth Rate]]</f>
        <v/>
      </c>
    </row>
    <row r="1640" spans="1:3" ht="14.25">
      <c r="A1640" s="159">
        <f>Table11[[#This Row],[UNITID]]</f>
        <v>203748</v>
      </c>
      <c r="B1640" s="133" t="str">
        <f>Table11[[#This Row],[Associate Degrees Awarded]]</f>
        <v>Grand total men</v>
      </c>
      <c r="C1640" s="160">
        <f>Table11[[#This Row],[Growth Rate]]</f>
        <v>-0.13786008230452676</v>
      </c>
    </row>
    <row r="1641" spans="1:3" ht="14.25">
      <c r="A1641" s="159">
        <f>Table11[[#This Row],[UNITID]]</f>
        <v>203748</v>
      </c>
      <c r="B1641" s="133" t="str">
        <f>Table11[[#This Row],[Associate Degrees Awarded]]</f>
        <v>Grand total women</v>
      </c>
      <c r="C1641" s="160">
        <f>Table11[[#This Row],[Growth Rate]]</f>
        <v>-0.19057591623036649</v>
      </c>
    </row>
    <row r="1642" spans="1:3" ht="14.25">
      <c r="A1642" s="159">
        <f>Table11[[#This Row],[UNITID]]</f>
        <v>203748</v>
      </c>
      <c r="B1642" s="133" t="str">
        <f>Table11[[#This Row],[Associate Degrees Awarded]]</f>
        <v>Two or more races total</v>
      </c>
      <c r="C1642" s="160">
        <f>Table11[[#This Row],[Growth Rate]]</f>
        <v>0.57894736842105265</v>
      </c>
    </row>
    <row r="1643" spans="1:3" ht="14.25">
      <c r="A1643" s="159">
        <f>Table11[[#This Row],[UNITID]]</f>
        <v>203748</v>
      </c>
      <c r="B1643" s="133" t="str">
        <f>Table11[[#This Row],[Associate Degrees Awarded]]</f>
        <v>American Indian or Alaska Native total</v>
      </c>
      <c r="C1643" s="160">
        <f>Table11[[#This Row],[Growth Rate]]</f>
        <v>0.5</v>
      </c>
    </row>
    <row r="1644" spans="1:3" ht="14.25">
      <c r="A1644" s="159">
        <f>Table11[[#This Row],[UNITID]]</f>
        <v>203748</v>
      </c>
      <c r="B1644" s="133" t="str">
        <f>Table11[[#This Row],[Associate Degrees Awarded]]</f>
        <v>Asian total</v>
      </c>
      <c r="C1644" s="160">
        <f>Table11[[#This Row],[Growth Rate]]</f>
        <v>0.42857142857142855</v>
      </c>
    </row>
    <row r="1645" spans="1:3" ht="14.25">
      <c r="A1645" s="159">
        <f>Table11[[#This Row],[UNITID]]</f>
        <v>203748</v>
      </c>
      <c r="B1645" s="133" t="str">
        <f>Table11[[#This Row],[Associate Degrees Awarded]]</f>
        <v>Black or African American total</v>
      </c>
      <c r="C1645" s="160">
        <f>Table11[[#This Row],[Growth Rate]]</f>
        <v>-0.32142857142857145</v>
      </c>
    </row>
    <row r="1646" spans="1:3" ht="14.25">
      <c r="A1646" s="159">
        <f>Table11[[#This Row],[UNITID]]</f>
        <v>203748</v>
      </c>
      <c r="B1646" s="133" t="str">
        <f>Table11[[#This Row],[Associate Degrees Awarded]]</f>
        <v>Hispanic or Latino total</v>
      </c>
      <c r="C1646" s="160">
        <f>Table11[[#This Row],[Growth Rate]]</f>
        <v>-0.16463414634146342</v>
      </c>
    </row>
    <row r="1647" spans="1:3" ht="14.25">
      <c r="A1647" s="159">
        <f>Table11[[#This Row],[UNITID]]</f>
        <v>203748</v>
      </c>
      <c r="B1647" s="133" t="str">
        <f>Table11[[#This Row],[Associate Degrees Awarded]]</f>
        <v>Native Hawaiian or Other Pacific Islander total</v>
      </c>
      <c r="C1647" s="160">
        <f>Table11[[#This Row],[Growth Rate]]</f>
        <v>-1</v>
      </c>
    </row>
    <row r="1648" spans="1:3" ht="14.25">
      <c r="A1648" s="159">
        <f>Table11[[#This Row],[UNITID]]</f>
        <v>203748</v>
      </c>
      <c r="B1648" s="133" t="str">
        <f>Table11[[#This Row],[Associate Degrees Awarded]]</f>
        <v>U.S. Nonresident total</v>
      </c>
      <c r="C1648" s="160">
        <f>Table11[[#This Row],[Growth Rate]]</f>
        <v>0</v>
      </c>
    </row>
    <row r="1649" spans="1:3" ht="14.25">
      <c r="A1649" s="159">
        <f>Table11[[#This Row],[UNITID]]</f>
        <v>203748</v>
      </c>
      <c r="B1649" s="133" t="str">
        <f>Table11[[#This Row],[Associate Degrees Awarded]]</f>
        <v>White total</v>
      </c>
      <c r="C1649" s="160">
        <f>Table11[[#This Row],[Growth Rate]]</f>
        <v>-0.19703977798334876</v>
      </c>
    </row>
    <row r="1650" spans="1:3" ht="14.25">
      <c r="A1650" s="159">
        <f>Table11[[#This Row],[UNITID]]</f>
        <v>203748</v>
      </c>
      <c r="B1650" s="133" t="str">
        <f>Table11[[#This Row],[Associate Degrees Awarded]]</f>
        <v>Race/ethnicity unknown total</v>
      </c>
      <c r="C1650" s="160">
        <f>Table11[[#This Row],[Growth Rate]]</f>
        <v>0</v>
      </c>
    </row>
    <row r="1651" spans="1:3" ht="14.25">
      <c r="A1651" s="159">
        <f>Table11[[#This Row],[UNITID]]</f>
        <v>204255</v>
      </c>
      <c r="B1651" s="133" t="str">
        <f>Table11[[#This Row],[Associate Degrees Awarded]]</f>
        <v>Grand total</v>
      </c>
      <c r="C1651" s="160">
        <f>Table11[[#This Row],[Growth Rate]]</f>
        <v>-0.29618768328445749</v>
      </c>
    </row>
    <row r="1652" spans="1:3" ht="14.25">
      <c r="A1652" s="159">
        <f>Table11[[#This Row],[UNITID]]</f>
        <v>204255</v>
      </c>
      <c r="B1652" s="133" t="str">
        <f>Table11[[#This Row],[Associate Degrees Awarded]]</f>
        <v>Ages, under 18</v>
      </c>
      <c r="C1652" s="160">
        <f>Table11[[#This Row],[Growth Rate]]</f>
        <v>-0.7</v>
      </c>
    </row>
    <row r="1653" spans="1:3" ht="14.25">
      <c r="A1653" s="159">
        <f>Table11[[#This Row],[UNITID]]</f>
        <v>204255</v>
      </c>
      <c r="B1653" s="133" t="str">
        <f>Table11[[#This Row],[Associate Degrees Awarded]]</f>
        <v>Ages, 18-24</v>
      </c>
      <c r="C1653" s="160">
        <f>Table11[[#This Row],[Growth Rate]]</f>
        <v>-0.22374429223744291</v>
      </c>
    </row>
    <row r="1654" spans="1:3" ht="14.25">
      <c r="A1654" s="159">
        <f>Table11[[#This Row],[UNITID]]</f>
        <v>204255</v>
      </c>
      <c r="B1654" s="133" t="str">
        <f>Table11[[#This Row],[Associate Degrees Awarded]]</f>
        <v>Ages, 25-39</v>
      </c>
      <c r="C1654" s="160">
        <f>Table11[[#This Row],[Growth Rate]]</f>
        <v>-0.36585365853658536</v>
      </c>
    </row>
    <row r="1655" spans="1:3" ht="14.25">
      <c r="A1655" s="159">
        <f>Table11[[#This Row],[UNITID]]</f>
        <v>204255</v>
      </c>
      <c r="B1655" s="133" t="str">
        <f>Table11[[#This Row],[Associate Degrees Awarded]]</f>
        <v>Ages, 40 and above</v>
      </c>
      <c r="C1655" s="160">
        <f>Table11[[#This Row],[Growth Rate]]</f>
        <v>-0.5</v>
      </c>
    </row>
    <row r="1656" spans="1:3" ht="14.25">
      <c r="A1656" s="159">
        <f>Table11[[#This Row],[UNITID]]</f>
        <v>204255</v>
      </c>
      <c r="B1656" s="133" t="str">
        <f>Table11[[#This Row],[Associate Degrees Awarded]]</f>
        <v>Age unknown</v>
      </c>
      <c r="C1656" s="160" t="str">
        <f>Table11[[#This Row],[Growth Rate]]</f>
        <v/>
      </c>
    </row>
    <row r="1657" spans="1:3" ht="14.25">
      <c r="A1657" s="159">
        <f>Table11[[#This Row],[UNITID]]</f>
        <v>204255</v>
      </c>
      <c r="B1657" s="133" t="str">
        <f>Table11[[#This Row],[Associate Degrees Awarded]]</f>
        <v>Grand total men</v>
      </c>
      <c r="C1657" s="160">
        <f>Table11[[#This Row],[Growth Rate]]</f>
        <v>-0.31851851851851853</v>
      </c>
    </row>
    <row r="1658" spans="1:3" ht="14.25">
      <c r="A1658" s="159">
        <f>Table11[[#This Row],[UNITID]]</f>
        <v>204255</v>
      </c>
      <c r="B1658" s="133" t="str">
        <f>Table11[[#This Row],[Associate Degrees Awarded]]</f>
        <v>Grand total women</v>
      </c>
      <c r="C1658" s="160">
        <f>Table11[[#This Row],[Growth Rate]]</f>
        <v>-0.28155339805825241</v>
      </c>
    </row>
    <row r="1659" spans="1:3" ht="14.25">
      <c r="A1659" s="159">
        <f>Table11[[#This Row],[UNITID]]</f>
        <v>204255</v>
      </c>
      <c r="B1659" s="133" t="str">
        <f>Table11[[#This Row],[Associate Degrees Awarded]]</f>
        <v>Two or more races total</v>
      </c>
      <c r="C1659" s="160">
        <f>Table11[[#This Row],[Growth Rate]]</f>
        <v>-0.5714285714285714</v>
      </c>
    </row>
    <row r="1660" spans="1:3" ht="14.25">
      <c r="A1660" s="159">
        <f>Table11[[#This Row],[UNITID]]</f>
        <v>204255</v>
      </c>
      <c r="B1660" s="133" t="str">
        <f>Table11[[#This Row],[Associate Degrees Awarded]]</f>
        <v>American Indian or Alaska Native total</v>
      </c>
      <c r="C1660" s="160" t="str">
        <f>Table11[[#This Row],[Growth Rate]]</f>
        <v/>
      </c>
    </row>
    <row r="1661" spans="1:3" ht="14.25">
      <c r="A1661" s="159">
        <f>Table11[[#This Row],[UNITID]]</f>
        <v>204255</v>
      </c>
      <c r="B1661" s="133" t="str">
        <f>Table11[[#This Row],[Associate Degrees Awarded]]</f>
        <v>Asian total</v>
      </c>
      <c r="C1661" s="160">
        <f>Table11[[#This Row],[Growth Rate]]</f>
        <v>-1</v>
      </c>
    </row>
    <row r="1662" spans="1:3" ht="14.25">
      <c r="A1662" s="159">
        <f>Table11[[#This Row],[UNITID]]</f>
        <v>204255</v>
      </c>
      <c r="B1662" s="133" t="str">
        <f>Table11[[#This Row],[Associate Degrees Awarded]]</f>
        <v>Black or African American total</v>
      </c>
      <c r="C1662" s="160">
        <f>Table11[[#This Row],[Growth Rate]]</f>
        <v>-0.5</v>
      </c>
    </row>
    <row r="1663" spans="1:3" ht="14.25">
      <c r="A1663" s="159">
        <f>Table11[[#This Row],[UNITID]]</f>
        <v>204255</v>
      </c>
      <c r="B1663" s="133" t="str">
        <f>Table11[[#This Row],[Associate Degrees Awarded]]</f>
        <v>Hispanic or Latino total</v>
      </c>
      <c r="C1663" s="160">
        <f>Table11[[#This Row],[Growth Rate]]</f>
        <v>-0.66666666666666663</v>
      </c>
    </row>
    <row r="1664" spans="1:3" ht="14.25">
      <c r="A1664" s="159">
        <f>Table11[[#This Row],[UNITID]]</f>
        <v>204255</v>
      </c>
      <c r="B1664" s="133" t="str">
        <f>Table11[[#This Row],[Associate Degrees Awarded]]</f>
        <v>Native Hawaiian or Other Pacific Islander total</v>
      </c>
      <c r="C1664" s="160" t="str">
        <f>Table11[[#This Row],[Growth Rate]]</f>
        <v/>
      </c>
    </row>
    <row r="1665" spans="1:3" ht="14.25">
      <c r="A1665" s="159">
        <f>Table11[[#This Row],[UNITID]]</f>
        <v>204255</v>
      </c>
      <c r="B1665" s="133" t="str">
        <f>Table11[[#This Row],[Associate Degrees Awarded]]</f>
        <v>U.S. Nonresident total</v>
      </c>
      <c r="C1665" s="160" t="str">
        <f>Table11[[#This Row],[Growth Rate]]</f>
        <v/>
      </c>
    </row>
    <row r="1666" spans="1:3" ht="14.25">
      <c r="A1666" s="159">
        <f>Table11[[#This Row],[UNITID]]</f>
        <v>204255</v>
      </c>
      <c r="B1666" s="133" t="str">
        <f>Table11[[#This Row],[Associate Degrees Awarded]]</f>
        <v>White total</v>
      </c>
      <c r="C1666" s="160">
        <f>Table11[[#This Row],[Growth Rate]]</f>
        <v>-0.28930817610062892</v>
      </c>
    </row>
    <row r="1667" spans="1:3" ht="14.25">
      <c r="A1667" s="159">
        <f>Table11[[#This Row],[UNITID]]</f>
        <v>204255</v>
      </c>
      <c r="B1667" s="133" t="str">
        <f>Table11[[#This Row],[Associate Degrees Awarded]]</f>
        <v>Race/ethnicity unknown total</v>
      </c>
      <c r="C1667" s="160">
        <f>Table11[[#This Row],[Growth Rate]]</f>
        <v>0.75</v>
      </c>
    </row>
    <row r="1668" spans="1:3" ht="14.25">
      <c r="A1668" s="159">
        <f>Table11[[#This Row],[UNITID]]</f>
        <v>204422</v>
      </c>
      <c r="B1668" s="133" t="str">
        <f>Table11[[#This Row],[Associate Degrees Awarded]]</f>
        <v>Grand total</v>
      </c>
      <c r="C1668" s="160">
        <f>Table11[[#This Row],[Growth Rate]]</f>
        <v>-0.1220159151193634</v>
      </c>
    </row>
    <row r="1669" spans="1:3" ht="14.25">
      <c r="A1669" s="159">
        <f>Table11[[#This Row],[UNITID]]</f>
        <v>204422</v>
      </c>
      <c r="B1669" s="133" t="str">
        <f>Table11[[#This Row],[Associate Degrees Awarded]]</f>
        <v>Ages, under 18</v>
      </c>
      <c r="C1669" s="160">
        <f>Table11[[#This Row],[Growth Rate]]</f>
        <v>-1</v>
      </c>
    </row>
    <row r="1670" spans="1:3" ht="14.25">
      <c r="A1670" s="159">
        <f>Table11[[#This Row],[UNITID]]</f>
        <v>204422</v>
      </c>
      <c r="B1670" s="133" t="str">
        <f>Table11[[#This Row],[Associate Degrees Awarded]]</f>
        <v>Ages, 18-24</v>
      </c>
      <c r="C1670" s="160">
        <f>Table11[[#This Row],[Growth Rate]]</f>
        <v>-6.1403508771929821E-2</v>
      </c>
    </row>
    <row r="1671" spans="1:3" ht="14.25">
      <c r="A1671" s="159">
        <f>Table11[[#This Row],[UNITID]]</f>
        <v>204422</v>
      </c>
      <c r="B1671" s="133" t="str">
        <f>Table11[[#This Row],[Associate Degrees Awarded]]</f>
        <v>Ages, 25-39</v>
      </c>
      <c r="C1671" s="160">
        <f>Table11[[#This Row],[Growth Rate]]</f>
        <v>-0.13592233009708737</v>
      </c>
    </row>
    <row r="1672" spans="1:3" ht="14.25">
      <c r="A1672" s="159">
        <f>Table11[[#This Row],[UNITID]]</f>
        <v>204422</v>
      </c>
      <c r="B1672" s="133" t="str">
        <f>Table11[[#This Row],[Associate Degrees Awarded]]</f>
        <v>Ages, 40 and above</v>
      </c>
      <c r="C1672" s="160">
        <f>Table11[[#This Row],[Growth Rate]]</f>
        <v>-0.17647058823529413</v>
      </c>
    </row>
    <row r="1673" spans="1:3" ht="14.25">
      <c r="A1673" s="159">
        <f>Table11[[#This Row],[UNITID]]</f>
        <v>204422</v>
      </c>
      <c r="B1673" s="133" t="str">
        <f>Table11[[#This Row],[Associate Degrees Awarded]]</f>
        <v>Age unknown</v>
      </c>
      <c r="C1673" s="160" t="str">
        <f>Table11[[#This Row],[Growth Rate]]</f>
        <v/>
      </c>
    </row>
    <row r="1674" spans="1:3" ht="14.25">
      <c r="A1674" s="159">
        <f>Table11[[#This Row],[UNITID]]</f>
        <v>204422</v>
      </c>
      <c r="B1674" s="133" t="str">
        <f>Table11[[#This Row],[Associate Degrees Awarded]]</f>
        <v>Grand total men</v>
      </c>
      <c r="C1674" s="160">
        <f>Table11[[#This Row],[Growth Rate]]</f>
        <v>-9.0909090909090912E-2</v>
      </c>
    </row>
    <row r="1675" spans="1:3" ht="14.25">
      <c r="A1675" s="159">
        <f>Table11[[#This Row],[UNITID]]</f>
        <v>204422</v>
      </c>
      <c r="B1675" s="133" t="str">
        <f>Table11[[#This Row],[Associate Degrees Awarded]]</f>
        <v>Grand total women</v>
      </c>
      <c r="C1675" s="160">
        <f>Table11[[#This Row],[Growth Rate]]</f>
        <v>-0.13877551020408163</v>
      </c>
    </row>
    <row r="1676" spans="1:3" ht="14.25">
      <c r="A1676" s="159">
        <f>Table11[[#This Row],[UNITID]]</f>
        <v>204422</v>
      </c>
      <c r="B1676" s="133" t="str">
        <f>Table11[[#This Row],[Associate Degrees Awarded]]</f>
        <v>Two or more races total</v>
      </c>
      <c r="C1676" s="160">
        <f>Table11[[#This Row],[Growth Rate]]</f>
        <v>-0.23076923076923078</v>
      </c>
    </row>
    <row r="1677" spans="1:3" ht="14.25">
      <c r="A1677" s="159">
        <f>Table11[[#This Row],[UNITID]]</f>
        <v>204422</v>
      </c>
      <c r="B1677" s="133" t="str">
        <f>Table11[[#This Row],[Associate Degrees Awarded]]</f>
        <v>American Indian or Alaska Native total</v>
      </c>
      <c r="C1677" s="160">
        <f>Table11[[#This Row],[Growth Rate]]</f>
        <v>-1</v>
      </c>
    </row>
    <row r="1678" spans="1:3" ht="14.25">
      <c r="A1678" s="159">
        <f>Table11[[#This Row],[UNITID]]</f>
        <v>204422</v>
      </c>
      <c r="B1678" s="133" t="str">
        <f>Table11[[#This Row],[Associate Degrees Awarded]]</f>
        <v>Asian total</v>
      </c>
      <c r="C1678" s="160">
        <f>Table11[[#This Row],[Growth Rate]]</f>
        <v>0</v>
      </c>
    </row>
    <row r="1679" spans="1:3" ht="14.25">
      <c r="A1679" s="159">
        <f>Table11[[#This Row],[UNITID]]</f>
        <v>204422</v>
      </c>
      <c r="B1679" s="133" t="str">
        <f>Table11[[#This Row],[Associate Degrees Awarded]]</f>
        <v>Black or African American total</v>
      </c>
      <c r="C1679" s="160">
        <f>Table11[[#This Row],[Growth Rate]]</f>
        <v>-0.45454545454545453</v>
      </c>
    </row>
    <row r="1680" spans="1:3" ht="14.25">
      <c r="A1680" s="159">
        <f>Table11[[#This Row],[UNITID]]</f>
        <v>204422</v>
      </c>
      <c r="B1680" s="133" t="str">
        <f>Table11[[#This Row],[Associate Degrees Awarded]]</f>
        <v>Hispanic or Latino total</v>
      </c>
      <c r="C1680" s="160">
        <f>Table11[[#This Row],[Growth Rate]]</f>
        <v>0.5</v>
      </c>
    </row>
    <row r="1681" spans="1:3" ht="14.25">
      <c r="A1681" s="159">
        <f>Table11[[#This Row],[UNITID]]</f>
        <v>204422</v>
      </c>
      <c r="B1681" s="133" t="str">
        <f>Table11[[#This Row],[Associate Degrees Awarded]]</f>
        <v>Native Hawaiian or Other Pacific Islander total</v>
      </c>
      <c r="C1681" s="160">
        <f>Table11[[#This Row],[Growth Rate]]</f>
        <v>-1</v>
      </c>
    </row>
    <row r="1682" spans="1:3" ht="14.25">
      <c r="A1682" s="159">
        <f>Table11[[#This Row],[UNITID]]</f>
        <v>204422</v>
      </c>
      <c r="B1682" s="133" t="str">
        <f>Table11[[#This Row],[Associate Degrees Awarded]]</f>
        <v>U.S. Nonresident total</v>
      </c>
      <c r="C1682" s="160" t="str">
        <f>Table11[[#This Row],[Growth Rate]]</f>
        <v/>
      </c>
    </row>
    <row r="1683" spans="1:3" ht="14.25">
      <c r="A1683" s="159">
        <f>Table11[[#This Row],[UNITID]]</f>
        <v>204422</v>
      </c>
      <c r="B1683" s="133" t="str">
        <f>Table11[[#This Row],[Associate Degrees Awarded]]</f>
        <v>White total</v>
      </c>
      <c r="C1683" s="160">
        <f>Table11[[#This Row],[Growth Rate]]</f>
        <v>-0.10149253731343283</v>
      </c>
    </row>
    <row r="1684" spans="1:3" ht="14.25">
      <c r="A1684" s="159">
        <f>Table11[[#This Row],[UNITID]]</f>
        <v>204422</v>
      </c>
      <c r="B1684" s="133" t="str">
        <f>Table11[[#This Row],[Associate Degrees Awarded]]</f>
        <v>Race/ethnicity unknown total</v>
      </c>
      <c r="C1684" s="160">
        <f>Table11[[#This Row],[Growth Rate]]</f>
        <v>-0.625</v>
      </c>
    </row>
    <row r="1685" spans="1:3" ht="14.25">
      <c r="A1685" s="159">
        <f>Table11[[#This Row],[UNITID]]</f>
        <v>204440</v>
      </c>
      <c r="B1685" s="133" t="str">
        <f>Table11[[#This Row],[Associate Degrees Awarded]]</f>
        <v>Grand total</v>
      </c>
      <c r="C1685" s="160">
        <f>Table11[[#This Row],[Growth Rate]]</f>
        <v>0.38095238095238093</v>
      </c>
    </row>
    <row r="1686" spans="1:3" ht="14.25">
      <c r="A1686" s="159">
        <f>Table11[[#This Row],[UNITID]]</f>
        <v>204440</v>
      </c>
      <c r="B1686" s="133" t="str">
        <f>Table11[[#This Row],[Associate Degrees Awarded]]</f>
        <v>Ages, under 18</v>
      </c>
      <c r="C1686" s="160" t="str">
        <f>Table11[[#This Row],[Growth Rate]]</f>
        <v/>
      </c>
    </row>
    <row r="1687" spans="1:3" ht="14.25">
      <c r="A1687" s="159">
        <f>Table11[[#This Row],[UNITID]]</f>
        <v>204440</v>
      </c>
      <c r="B1687" s="133" t="str">
        <f>Table11[[#This Row],[Associate Degrees Awarded]]</f>
        <v>Ages, 18-24</v>
      </c>
      <c r="C1687" s="160">
        <f>Table11[[#This Row],[Growth Rate]]</f>
        <v>0.27777777777777779</v>
      </c>
    </row>
    <row r="1688" spans="1:3" ht="14.25">
      <c r="A1688" s="159">
        <f>Table11[[#This Row],[UNITID]]</f>
        <v>204440</v>
      </c>
      <c r="B1688" s="133" t="str">
        <f>Table11[[#This Row],[Associate Degrees Awarded]]</f>
        <v>Ages, 25-39</v>
      </c>
      <c r="C1688" s="160">
        <f>Table11[[#This Row],[Growth Rate]]</f>
        <v>0.9107142857142857</v>
      </c>
    </row>
    <row r="1689" spans="1:3" ht="14.25">
      <c r="A1689" s="159">
        <f>Table11[[#This Row],[UNITID]]</f>
        <v>204440</v>
      </c>
      <c r="B1689" s="133" t="str">
        <f>Table11[[#This Row],[Associate Degrees Awarded]]</f>
        <v>Ages, 40 and above</v>
      </c>
      <c r="C1689" s="160">
        <f>Table11[[#This Row],[Growth Rate]]</f>
        <v>-0.21428571428571427</v>
      </c>
    </row>
    <row r="1690" spans="1:3" ht="14.25">
      <c r="A1690" s="159">
        <f>Table11[[#This Row],[UNITID]]</f>
        <v>204440</v>
      </c>
      <c r="B1690" s="133" t="str">
        <f>Table11[[#This Row],[Associate Degrees Awarded]]</f>
        <v>Age unknown</v>
      </c>
      <c r="C1690" s="160" t="str">
        <f>Table11[[#This Row],[Growth Rate]]</f>
        <v/>
      </c>
    </row>
    <row r="1691" spans="1:3" ht="14.25">
      <c r="A1691" s="159">
        <f>Table11[[#This Row],[UNITID]]</f>
        <v>204440</v>
      </c>
      <c r="B1691" s="133" t="str">
        <f>Table11[[#This Row],[Associate Degrees Awarded]]</f>
        <v>Grand total men</v>
      </c>
      <c r="C1691" s="160">
        <f>Table11[[#This Row],[Growth Rate]]</f>
        <v>0.63736263736263732</v>
      </c>
    </row>
    <row r="1692" spans="1:3" ht="14.25">
      <c r="A1692" s="159">
        <f>Table11[[#This Row],[UNITID]]</f>
        <v>204440</v>
      </c>
      <c r="B1692" s="133" t="str">
        <f>Table11[[#This Row],[Associate Degrees Awarded]]</f>
        <v>Grand total women</v>
      </c>
      <c r="C1692" s="160">
        <f>Table11[[#This Row],[Growth Rate]]</f>
        <v>0.18487394957983194</v>
      </c>
    </row>
    <row r="1693" spans="1:3" ht="14.25">
      <c r="A1693" s="159">
        <f>Table11[[#This Row],[UNITID]]</f>
        <v>204440</v>
      </c>
      <c r="B1693" s="133" t="str">
        <f>Table11[[#This Row],[Associate Degrees Awarded]]</f>
        <v>Two or more races total</v>
      </c>
      <c r="C1693" s="160">
        <f>Table11[[#This Row],[Growth Rate]]</f>
        <v>-1</v>
      </c>
    </row>
    <row r="1694" spans="1:3" ht="14.25">
      <c r="A1694" s="159">
        <f>Table11[[#This Row],[UNITID]]</f>
        <v>204440</v>
      </c>
      <c r="B1694" s="133" t="str">
        <f>Table11[[#This Row],[Associate Degrees Awarded]]</f>
        <v>American Indian or Alaska Native total</v>
      </c>
      <c r="C1694" s="160">
        <f>Table11[[#This Row],[Growth Rate]]</f>
        <v>0</v>
      </c>
    </row>
    <row r="1695" spans="1:3" ht="14.25">
      <c r="A1695" s="159">
        <f>Table11[[#This Row],[UNITID]]</f>
        <v>204440</v>
      </c>
      <c r="B1695" s="133" t="str">
        <f>Table11[[#This Row],[Associate Degrees Awarded]]</f>
        <v>Asian total</v>
      </c>
      <c r="C1695" s="160">
        <f>Table11[[#This Row],[Growth Rate]]</f>
        <v>0</v>
      </c>
    </row>
    <row r="1696" spans="1:3" ht="14.25">
      <c r="A1696" s="159">
        <f>Table11[[#This Row],[UNITID]]</f>
        <v>204440</v>
      </c>
      <c r="B1696" s="133" t="str">
        <f>Table11[[#This Row],[Associate Degrees Awarded]]</f>
        <v>Black or African American total</v>
      </c>
      <c r="C1696" s="160">
        <f>Table11[[#This Row],[Growth Rate]]</f>
        <v>1</v>
      </c>
    </row>
    <row r="1697" spans="1:3" ht="14.25">
      <c r="A1697" s="159">
        <f>Table11[[#This Row],[UNITID]]</f>
        <v>204440</v>
      </c>
      <c r="B1697" s="133" t="str">
        <f>Table11[[#This Row],[Associate Degrees Awarded]]</f>
        <v>Hispanic or Latino total</v>
      </c>
      <c r="C1697" s="160">
        <f>Table11[[#This Row],[Growth Rate]]</f>
        <v>1.5714285714285714</v>
      </c>
    </row>
    <row r="1698" spans="1:3" ht="14.25">
      <c r="A1698" s="159">
        <f>Table11[[#This Row],[UNITID]]</f>
        <v>204440</v>
      </c>
      <c r="B1698" s="133" t="str">
        <f>Table11[[#This Row],[Associate Degrees Awarded]]</f>
        <v>Native Hawaiian or Other Pacific Islander total</v>
      </c>
      <c r="C1698" s="160" t="str">
        <f>Table11[[#This Row],[Growth Rate]]</f>
        <v/>
      </c>
    </row>
    <row r="1699" spans="1:3" ht="14.25">
      <c r="A1699" s="159">
        <f>Table11[[#This Row],[UNITID]]</f>
        <v>204440</v>
      </c>
      <c r="B1699" s="133" t="str">
        <f>Table11[[#This Row],[Associate Degrees Awarded]]</f>
        <v>U.S. Nonresident total</v>
      </c>
      <c r="C1699" s="160">
        <f>Table11[[#This Row],[Growth Rate]]</f>
        <v>-1</v>
      </c>
    </row>
    <row r="1700" spans="1:3" ht="14.25">
      <c r="A1700" s="159">
        <f>Table11[[#This Row],[UNITID]]</f>
        <v>204440</v>
      </c>
      <c r="B1700" s="133" t="str">
        <f>Table11[[#This Row],[Associate Degrees Awarded]]</f>
        <v>White total</v>
      </c>
      <c r="C1700" s="160">
        <f>Table11[[#This Row],[Growth Rate]]</f>
        <v>-0.22285714285714286</v>
      </c>
    </row>
    <row r="1701" spans="1:3" ht="14.25">
      <c r="A1701" s="159">
        <f>Table11[[#This Row],[UNITID]]</f>
        <v>204440</v>
      </c>
      <c r="B1701" s="133" t="str">
        <f>Table11[[#This Row],[Associate Degrees Awarded]]</f>
        <v>Race/ethnicity unknown total</v>
      </c>
      <c r="C1701" s="160">
        <f>Table11[[#This Row],[Growth Rate]]</f>
        <v>7.615384615384615</v>
      </c>
    </row>
    <row r="1702" spans="1:3" ht="14.25">
      <c r="A1702" s="159">
        <f>Table11[[#This Row],[UNITID]]</f>
        <v>205470</v>
      </c>
      <c r="B1702" s="133" t="str">
        <f>Table11[[#This Row],[Associate Degrees Awarded]]</f>
        <v>Grand total</v>
      </c>
      <c r="C1702" s="160">
        <f>Table11[[#This Row],[Growth Rate]]</f>
        <v>6.8385060494476589E-3</v>
      </c>
    </row>
    <row r="1703" spans="1:3" ht="14.25">
      <c r="A1703" s="159">
        <f>Table11[[#This Row],[UNITID]]</f>
        <v>205470</v>
      </c>
      <c r="B1703" s="133" t="str">
        <f>Table11[[#This Row],[Associate Degrees Awarded]]</f>
        <v>Ages, under 18</v>
      </c>
      <c r="C1703" s="160">
        <f>Table11[[#This Row],[Growth Rate]]</f>
        <v>1.5</v>
      </c>
    </row>
    <row r="1704" spans="1:3" ht="14.25">
      <c r="A1704" s="159">
        <f>Table11[[#This Row],[UNITID]]</f>
        <v>205470</v>
      </c>
      <c r="B1704" s="133" t="str">
        <f>Table11[[#This Row],[Associate Degrees Awarded]]</f>
        <v>Ages, 18-24</v>
      </c>
      <c r="C1704" s="160">
        <f>Table11[[#This Row],[Growth Rate]]</f>
        <v>9.5238095238095233E-2</v>
      </c>
    </row>
    <row r="1705" spans="1:3" ht="14.25">
      <c r="A1705" s="159">
        <f>Table11[[#This Row],[UNITID]]</f>
        <v>205470</v>
      </c>
      <c r="B1705" s="133" t="str">
        <f>Table11[[#This Row],[Associate Degrees Awarded]]</f>
        <v>Ages, 25-39</v>
      </c>
      <c r="C1705" s="160">
        <f>Table11[[#This Row],[Growth Rate]]</f>
        <v>-0.15279672578444747</v>
      </c>
    </row>
    <row r="1706" spans="1:3" ht="14.25">
      <c r="A1706" s="159">
        <f>Table11[[#This Row],[UNITID]]</f>
        <v>205470</v>
      </c>
      <c r="B1706" s="133" t="str">
        <f>Table11[[#This Row],[Associate Degrees Awarded]]</f>
        <v>Ages, 40 and above</v>
      </c>
      <c r="C1706" s="160">
        <f>Table11[[#This Row],[Growth Rate]]</f>
        <v>9.4017094017094016E-2</v>
      </c>
    </row>
    <row r="1707" spans="1:3" ht="14.25">
      <c r="A1707" s="159">
        <f>Table11[[#This Row],[UNITID]]</f>
        <v>205470</v>
      </c>
      <c r="B1707" s="133" t="str">
        <f>Table11[[#This Row],[Associate Degrees Awarded]]</f>
        <v>Age unknown</v>
      </c>
      <c r="C1707" s="160" t="str">
        <f>Table11[[#This Row],[Growth Rate]]</f>
        <v/>
      </c>
    </row>
    <row r="1708" spans="1:3" ht="14.25">
      <c r="A1708" s="159">
        <f>Table11[[#This Row],[UNITID]]</f>
        <v>205470</v>
      </c>
      <c r="B1708" s="133" t="str">
        <f>Table11[[#This Row],[Associate Degrees Awarded]]</f>
        <v>Grand total men</v>
      </c>
      <c r="C1708" s="160">
        <f>Table11[[#This Row],[Growth Rate]]</f>
        <v>-7.6045627376425855E-3</v>
      </c>
    </row>
    <row r="1709" spans="1:3" ht="14.25">
      <c r="A1709" s="159">
        <f>Table11[[#This Row],[UNITID]]</f>
        <v>205470</v>
      </c>
      <c r="B1709" s="133" t="str">
        <f>Table11[[#This Row],[Associate Degrees Awarded]]</f>
        <v>Grand total women</v>
      </c>
      <c r="C1709" s="160">
        <f>Table11[[#This Row],[Growth Rate]]</f>
        <v>1.70863309352518E-2</v>
      </c>
    </row>
    <row r="1710" spans="1:3" ht="14.25">
      <c r="A1710" s="159">
        <f>Table11[[#This Row],[UNITID]]</f>
        <v>205470</v>
      </c>
      <c r="B1710" s="133" t="str">
        <f>Table11[[#This Row],[Associate Degrees Awarded]]</f>
        <v>Two or more races total</v>
      </c>
      <c r="C1710" s="160">
        <f>Table11[[#This Row],[Growth Rate]]</f>
        <v>0.15517241379310345</v>
      </c>
    </row>
    <row r="1711" spans="1:3" ht="14.25">
      <c r="A1711" s="159">
        <f>Table11[[#This Row],[UNITID]]</f>
        <v>205470</v>
      </c>
      <c r="B1711" s="133" t="str">
        <f>Table11[[#This Row],[Associate Degrees Awarded]]</f>
        <v>American Indian or Alaska Native total</v>
      </c>
      <c r="C1711" s="160">
        <f>Table11[[#This Row],[Growth Rate]]</f>
        <v>0.33333333333333331</v>
      </c>
    </row>
    <row r="1712" spans="1:3" ht="14.25">
      <c r="A1712" s="159">
        <f>Table11[[#This Row],[UNITID]]</f>
        <v>205470</v>
      </c>
      <c r="B1712" s="133" t="str">
        <f>Table11[[#This Row],[Associate Degrees Awarded]]</f>
        <v>Asian total</v>
      </c>
      <c r="C1712" s="160">
        <f>Table11[[#This Row],[Growth Rate]]</f>
        <v>0.45714285714285713</v>
      </c>
    </row>
    <row r="1713" spans="1:3" ht="14.25">
      <c r="A1713" s="159">
        <f>Table11[[#This Row],[UNITID]]</f>
        <v>205470</v>
      </c>
      <c r="B1713" s="133" t="str">
        <f>Table11[[#This Row],[Associate Degrees Awarded]]</f>
        <v>Black or African American total</v>
      </c>
      <c r="C1713" s="160">
        <f>Table11[[#This Row],[Growth Rate]]</f>
        <v>0.23121387283236994</v>
      </c>
    </row>
    <row r="1714" spans="1:3" ht="14.25">
      <c r="A1714" s="159">
        <f>Table11[[#This Row],[UNITID]]</f>
        <v>205470</v>
      </c>
      <c r="B1714" s="133" t="str">
        <f>Table11[[#This Row],[Associate Degrees Awarded]]</f>
        <v>Hispanic or Latino total</v>
      </c>
      <c r="C1714" s="160">
        <f>Table11[[#This Row],[Growth Rate]]</f>
        <v>-0.16417910447761194</v>
      </c>
    </row>
    <row r="1715" spans="1:3" ht="14.25">
      <c r="A1715" s="159">
        <f>Table11[[#This Row],[UNITID]]</f>
        <v>205470</v>
      </c>
      <c r="B1715" s="133" t="str">
        <f>Table11[[#This Row],[Associate Degrees Awarded]]</f>
        <v>Native Hawaiian or Other Pacific Islander total</v>
      </c>
      <c r="C1715" s="160">
        <f>Table11[[#This Row],[Growth Rate]]</f>
        <v>0.2</v>
      </c>
    </row>
    <row r="1716" spans="1:3" ht="14.25">
      <c r="A1716" s="159">
        <f>Table11[[#This Row],[UNITID]]</f>
        <v>205470</v>
      </c>
      <c r="B1716" s="133" t="str">
        <f>Table11[[#This Row],[Associate Degrees Awarded]]</f>
        <v>U.S. Nonresident total</v>
      </c>
      <c r="C1716" s="160">
        <f>Table11[[#This Row],[Growth Rate]]</f>
        <v>0.33333333333333331</v>
      </c>
    </row>
    <row r="1717" spans="1:3" ht="14.25">
      <c r="A1717" s="159">
        <f>Table11[[#This Row],[UNITID]]</f>
        <v>205470</v>
      </c>
      <c r="B1717" s="133" t="str">
        <f>Table11[[#This Row],[Associate Degrees Awarded]]</f>
        <v>White total</v>
      </c>
      <c r="C1717" s="160">
        <f>Table11[[#This Row],[Growth Rate]]</f>
        <v>5.0578034682080926E-3</v>
      </c>
    </row>
    <row r="1718" spans="1:3" ht="14.25">
      <c r="A1718" s="159">
        <f>Table11[[#This Row],[UNITID]]</f>
        <v>205470</v>
      </c>
      <c r="B1718" s="133" t="str">
        <f>Table11[[#This Row],[Associate Degrees Awarded]]</f>
        <v>Race/ethnicity unknown total</v>
      </c>
      <c r="C1718" s="160">
        <f>Table11[[#This Row],[Growth Rate]]</f>
        <v>-0.53600000000000003</v>
      </c>
    </row>
    <row r="1719" spans="1:3" ht="14.25">
      <c r="A1719" s="159">
        <f>Table11[[#This Row],[UNITID]]</f>
        <v>207449</v>
      </c>
      <c r="B1719" s="133" t="str">
        <f>Table11[[#This Row],[Associate Degrees Awarded]]</f>
        <v>Grand total</v>
      </c>
      <c r="C1719" s="160">
        <f>Table11[[#This Row],[Growth Rate]]</f>
        <v>-3.4526051475204017E-2</v>
      </c>
    </row>
    <row r="1720" spans="1:3" ht="14.25">
      <c r="A1720" s="159">
        <f>Table11[[#This Row],[UNITID]]</f>
        <v>207449</v>
      </c>
      <c r="B1720" s="133" t="str">
        <f>Table11[[#This Row],[Associate Degrees Awarded]]</f>
        <v>Ages, under 18</v>
      </c>
      <c r="C1720" s="160" t="str">
        <f>Table11[[#This Row],[Growth Rate]]</f>
        <v/>
      </c>
    </row>
    <row r="1721" spans="1:3" ht="14.25">
      <c r="A1721" s="159">
        <f>Table11[[#This Row],[UNITID]]</f>
        <v>207449</v>
      </c>
      <c r="B1721" s="133" t="str">
        <f>Table11[[#This Row],[Associate Degrees Awarded]]</f>
        <v>Ages, 18-24</v>
      </c>
      <c r="C1721" s="160" t="str">
        <f>Table11[[#This Row],[Growth Rate]]</f>
        <v/>
      </c>
    </row>
    <row r="1722" spans="1:3" ht="14.25">
      <c r="A1722" s="159">
        <f>Table11[[#This Row],[UNITID]]</f>
        <v>207449</v>
      </c>
      <c r="B1722" s="133" t="str">
        <f>Table11[[#This Row],[Associate Degrees Awarded]]</f>
        <v>Ages, 25-39</v>
      </c>
      <c r="C1722" s="160" t="str">
        <f>Table11[[#This Row],[Growth Rate]]</f>
        <v/>
      </c>
    </row>
    <row r="1723" spans="1:3" ht="14.25">
      <c r="A1723" s="159">
        <f>Table11[[#This Row],[UNITID]]</f>
        <v>207449</v>
      </c>
      <c r="B1723" s="133" t="str">
        <f>Table11[[#This Row],[Associate Degrees Awarded]]</f>
        <v>Ages, 40 and above</v>
      </c>
      <c r="C1723" s="160" t="str">
        <f>Table11[[#This Row],[Growth Rate]]</f>
        <v/>
      </c>
    </row>
    <row r="1724" spans="1:3" ht="14.25">
      <c r="A1724" s="159">
        <f>Table11[[#This Row],[UNITID]]</f>
        <v>207449</v>
      </c>
      <c r="B1724" s="133" t="str">
        <f>Table11[[#This Row],[Associate Degrees Awarded]]</f>
        <v>Age unknown</v>
      </c>
      <c r="C1724" s="160">
        <f>Table11[[#This Row],[Growth Rate]]</f>
        <v>-1</v>
      </c>
    </row>
    <row r="1725" spans="1:3" ht="14.25">
      <c r="A1725" s="159">
        <f>Table11[[#This Row],[UNITID]]</f>
        <v>207449</v>
      </c>
      <c r="B1725" s="133" t="str">
        <f>Table11[[#This Row],[Associate Degrees Awarded]]</f>
        <v>Grand total men</v>
      </c>
      <c r="C1725" s="160">
        <f>Table11[[#This Row],[Growth Rate]]</f>
        <v>-0.12969283276450511</v>
      </c>
    </row>
    <row r="1726" spans="1:3" ht="14.25">
      <c r="A1726" s="159">
        <f>Table11[[#This Row],[UNITID]]</f>
        <v>207449</v>
      </c>
      <c r="B1726" s="133" t="str">
        <f>Table11[[#This Row],[Associate Degrees Awarded]]</f>
        <v>Grand total women</v>
      </c>
      <c r="C1726" s="160">
        <f>Table11[[#This Row],[Growth Rate]]</f>
        <v>2.0854021847070508E-2</v>
      </c>
    </row>
    <row r="1727" spans="1:3" ht="14.25">
      <c r="A1727" s="159">
        <f>Table11[[#This Row],[UNITID]]</f>
        <v>207449</v>
      </c>
      <c r="B1727" s="133" t="str">
        <f>Table11[[#This Row],[Associate Degrees Awarded]]</f>
        <v>Two or more races total</v>
      </c>
      <c r="C1727" s="160">
        <f>Table11[[#This Row],[Growth Rate]]</f>
        <v>-3.2000000000000001E-2</v>
      </c>
    </row>
    <row r="1728" spans="1:3" ht="14.25">
      <c r="A1728" s="159">
        <f>Table11[[#This Row],[UNITID]]</f>
        <v>207449</v>
      </c>
      <c r="B1728" s="133" t="str">
        <f>Table11[[#This Row],[Associate Degrees Awarded]]</f>
        <v>American Indian or Alaska Native total</v>
      </c>
      <c r="C1728" s="160">
        <f>Table11[[#This Row],[Growth Rate]]</f>
        <v>4.6153846153846156E-2</v>
      </c>
    </row>
    <row r="1729" spans="1:3" ht="14.25">
      <c r="A1729" s="159">
        <f>Table11[[#This Row],[UNITID]]</f>
        <v>207449</v>
      </c>
      <c r="B1729" s="133" t="str">
        <f>Table11[[#This Row],[Associate Degrees Awarded]]</f>
        <v>Asian total</v>
      </c>
      <c r="C1729" s="160">
        <f>Table11[[#This Row],[Growth Rate]]</f>
        <v>-0.23655913978494625</v>
      </c>
    </row>
    <row r="1730" spans="1:3" ht="14.25">
      <c r="A1730" s="159">
        <f>Table11[[#This Row],[UNITID]]</f>
        <v>207449</v>
      </c>
      <c r="B1730" s="133" t="str">
        <f>Table11[[#This Row],[Associate Degrees Awarded]]</f>
        <v>Black or African American total</v>
      </c>
      <c r="C1730" s="160">
        <f>Table11[[#This Row],[Growth Rate]]</f>
        <v>0.15686274509803921</v>
      </c>
    </row>
    <row r="1731" spans="1:3" ht="14.25">
      <c r="A1731" s="159">
        <f>Table11[[#This Row],[UNITID]]</f>
        <v>207449</v>
      </c>
      <c r="B1731" s="133" t="str">
        <f>Table11[[#This Row],[Associate Degrees Awarded]]</f>
        <v>Hispanic or Latino total</v>
      </c>
      <c r="C1731" s="160">
        <f>Table11[[#This Row],[Growth Rate]]</f>
        <v>0.1038961038961039</v>
      </c>
    </row>
    <row r="1732" spans="1:3" ht="14.25">
      <c r="A1732" s="159">
        <f>Table11[[#This Row],[UNITID]]</f>
        <v>207449</v>
      </c>
      <c r="B1732" s="133" t="str">
        <f>Table11[[#This Row],[Associate Degrees Awarded]]</f>
        <v>Native Hawaiian or Other Pacific Islander total</v>
      </c>
      <c r="C1732" s="160">
        <f>Table11[[#This Row],[Growth Rate]]</f>
        <v>0</v>
      </c>
    </row>
    <row r="1733" spans="1:3" ht="14.25">
      <c r="A1733" s="159">
        <f>Table11[[#This Row],[UNITID]]</f>
        <v>207449</v>
      </c>
      <c r="B1733" s="133" t="str">
        <f>Table11[[#This Row],[Associate Degrees Awarded]]</f>
        <v>U.S. Nonresident total</v>
      </c>
      <c r="C1733" s="160">
        <f>Table11[[#This Row],[Growth Rate]]</f>
        <v>-0.42666666666666669</v>
      </c>
    </row>
    <row r="1734" spans="1:3" ht="14.25">
      <c r="A1734" s="159">
        <f>Table11[[#This Row],[UNITID]]</f>
        <v>207449</v>
      </c>
      <c r="B1734" s="133" t="str">
        <f>Table11[[#This Row],[Associate Degrees Awarded]]</f>
        <v>White total</v>
      </c>
      <c r="C1734" s="160">
        <f>Table11[[#This Row],[Growth Rate]]</f>
        <v>-0.1281437125748503</v>
      </c>
    </row>
    <row r="1735" spans="1:3" ht="14.25">
      <c r="A1735" s="159">
        <f>Table11[[#This Row],[UNITID]]</f>
        <v>207449</v>
      </c>
      <c r="B1735" s="133" t="str">
        <f>Table11[[#This Row],[Associate Degrees Awarded]]</f>
        <v>Race/ethnicity unknown total</v>
      </c>
      <c r="C1735" s="160">
        <f>Table11[[#This Row],[Growth Rate]]</f>
        <v>1.046875</v>
      </c>
    </row>
    <row r="1736" spans="1:3" ht="14.25">
      <c r="A1736" s="159">
        <f>Table11[[#This Row],[UNITID]]</f>
        <v>207935</v>
      </c>
      <c r="B1736" s="133" t="str">
        <f>Table11[[#This Row],[Associate Degrees Awarded]]</f>
        <v>Grand total</v>
      </c>
      <c r="C1736" s="160">
        <f>Table11[[#This Row],[Growth Rate]]</f>
        <v>8.436944937833037E-3</v>
      </c>
    </row>
    <row r="1737" spans="1:3" ht="14.25">
      <c r="A1737" s="159">
        <f>Table11[[#This Row],[UNITID]]</f>
        <v>207935</v>
      </c>
      <c r="B1737" s="133" t="str">
        <f>Table11[[#This Row],[Associate Degrees Awarded]]</f>
        <v>Ages, under 18</v>
      </c>
      <c r="C1737" s="160" t="str">
        <f>Table11[[#This Row],[Growth Rate]]</f>
        <v/>
      </c>
    </row>
    <row r="1738" spans="1:3" ht="14.25">
      <c r="A1738" s="159">
        <f>Table11[[#This Row],[UNITID]]</f>
        <v>207935</v>
      </c>
      <c r="B1738" s="133" t="str">
        <f>Table11[[#This Row],[Associate Degrees Awarded]]</f>
        <v>Ages, 18-24</v>
      </c>
      <c r="C1738" s="160">
        <f>Table11[[#This Row],[Growth Rate]]</f>
        <v>8.2629107981220654E-2</v>
      </c>
    </row>
    <row r="1739" spans="1:3" ht="14.25">
      <c r="A1739" s="159">
        <f>Table11[[#This Row],[UNITID]]</f>
        <v>207935</v>
      </c>
      <c r="B1739" s="133" t="str">
        <f>Table11[[#This Row],[Associate Degrees Awarded]]</f>
        <v>Ages, 25-39</v>
      </c>
      <c r="C1739" s="160">
        <f>Table11[[#This Row],[Growth Rate]]</f>
        <v>-1.7877094972067038E-2</v>
      </c>
    </row>
    <row r="1740" spans="1:3" ht="14.25">
      <c r="A1740" s="159">
        <f>Table11[[#This Row],[UNITID]]</f>
        <v>207935</v>
      </c>
      <c r="B1740" s="133" t="str">
        <f>Table11[[#This Row],[Associate Degrees Awarded]]</f>
        <v>Ages, 40 and above</v>
      </c>
      <c r="C1740" s="160">
        <f>Table11[[#This Row],[Growth Rate]]</f>
        <v>-0.1815068493150685</v>
      </c>
    </row>
    <row r="1741" spans="1:3" ht="14.25">
      <c r="A1741" s="159">
        <f>Table11[[#This Row],[UNITID]]</f>
        <v>207935</v>
      </c>
      <c r="B1741" s="133" t="str">
        <f>Table11[[#This Row],[Associate Degrees Awarded]]</f>
        <v>Age unknown</v>
      </c>
      <c r="C1741" s="160" t="str">
        <f>Table11[[#This Row],[Growth Rate]]</f>
        <v/>
      </c>
    </row>
    <row r="1742" spans="1:3" ht="14.25">
      <c r="A1742" s="159">
        <f>Table11[[#This Row],[UNITID]]</f>
        <v>207935</v>
      </c>
      <c r="B1742" s="133" t="str">
        <f>Table11[[#This Row],[Associate Degrees Awarded]]</f>
        <v>Grand total men</v>
      </c>
      <c r="C1742" s="160">
        <f>Table11[[#This Row],[Growth Rate]]</f>
        <v>-8.5748792270531407E-2</v>
      </c>
    </row>
    <row r="1743" spans="1:3" ht="14.25">
      <c r="A1743" s="159">
        <f>Table11[[#This Row],[UNITID]]</f>
        <v>207935</v>
      </c>
      <c r="B1743" s="133" t="str">
        <f>Table11[[#This Row],[Associate Degrees Awarded]]</f>
        <v>Grand total women</v>
      </c>
      <c r="C1743" s="160">
        <f>Table11[[#This Row],[Growth Rate]]</f>
        <v>6.3202247191011238E-2</v>
      </c>
    </row>
    <row r="1744" spans="1:3" ht="14.25">
      <c r="A1744" s="159">
        <f>Table11[[#This Row],[UNITID]]</f>
        <v>207935</v>
      </c>
      <c r="B1744" s="133" t="str">
        <f>Table11[[#This Row],[Associate Degrees Awarded]]</f>
        <v>Two or more races total</v>
      </c>
      <c r="C1744" s="160">
        <f>Table11[[#This Row],[Growth Rate]]</f>
        <v>0.1004566210045662</v>
      </c>
    </row>
    <row r="1745" spans="1:3" ht="14.25">
      <c r="A1745" s="159">
        <f>Table11[[#This Row],[UNITID]]</f>
        <v>207935</v>
      </c>
      <c r="B1745" s="133" t="str">
        <f>Table11[[#This Row],[Associate Degrees Awarded]]</f>
        <v>American Indian or Alaska Native total</v>
      </c>
      <c r="C1745" s="160">
        <f>Table11[[#This Row],[Growth Rate]]</f>
        <v>-0.18518518518518517</v>
      </c>
    </row>
    <row r="1746" spans="1:3" ht="14.25">
      <c r="A1746" s="159">
        <f>Table11[[#This Row],[UNITID]]</f>
        <v>207935</v>
      </c>
      <c r="B1746" s="133" t="str">
        <f>Table11[[#This Row],[Associate Degrees Awarded]]</f>
        <v>Asian total</v>
      </c>
      <c r="C1746" s="160">
        <f>Table11[[#This Row],[Growth Rate]]</f>
        <v>0.34615384615384615</v>
      </c>
    </row>
    <row r="1747" spans="1:3" ht="14.25">
      <c r="A1747" s="159">
        <f>Table11[[#This Row],[UNITID]]</f>
        <v>207935</v>
      </c>
      <c r="B1747" s="133" t="str">
        <f>Table11[[#This Row],[Associate Degrees Awarded]]</f>
        <v>Black or African American total</v>
      </c>
      <c r="C1747" s="160">
        <f>Table11[[#This Row],[Growth Rate]]</f>
        <v>-0.11538461538461539</v>
      </c>
    </row>
    <row r="1748" spans="1:3" ht="14.25">
      <c r="A1748" s="159">
        <f>Table11[[#This Row],[UNITID]]</f>
        <v>207935</v>
      </c>
      <c r="B1748" s="133" t="str">
        <f>Table11[[#This Row],[Associate Degrees Awarded]]</f>
        <v>Hispanic or Latino total</v>
      </c>
      <c r="C1748" s="160">
        <f>Table11[[#This Row],[Growth Rate]]</f>
        <v>0.51955307262569828</v>
      </c>
    </row>
    <row r="1749" spans="1:3" ht="14.25">
      <c r="A1749" s="159">
        <f>Table11[[#This Row],[UNITID]]</f>
        <v>207935</v>
      </c>
      <c r="B1749" s="133" t="str">
        <f>Table11[[#This Row],[Associate Degrees Awarded]]</f>
        <v>Native Hawaiian or Other Pacific Islander total</v>
      </c>
      <c r="C1749" s="160">
        <f>Table11[[#This Row],[Growth Rate]]</f>
        <v>-0.5</v>
      </c>
    </row>
    <row r="1750" spans="1:3" ht="14.25">
      <c r="A1750" s="159">
        <f>Table11[[#This Row],[UNITID]]</f>
        <v>207935</v>
      </c>
      <c r="B1750" s="133" t="str">
        <f>Table11[[#This Row],[Associate Degrees Awarded]]</f>
        <v>U.S. Nonresident total</v>
      </c>
      <c r="C1750" s="160">
        <f>Table11[[#This Row],[Growth Rate]]</f>
        <v>0.14583333333333334</v>
      </c>
    </row>
    <row r="1751" spans="1:3" ht="14.25">
      <c r="A1751" s="159">
        <f>Table11[[#This Row],[UNITID]]</f>
        <v>207935</v>
      </c>
      <c r="B1751" s="133" t="str">
        <f>Table11[[#This Row],[Associate Degrees Awarded]]</f>
        <v>White total</v>
      </c>
      <c r="C1751" s="160">
        <f>Table11[[#This Row],[Growth Rate]]</f>
        <v>-7.9207920792079209E-2</v>
      </c>
    </row>
    <row r="1752" spans="1:3" ht="14.25">
      <c r="A1752" s="159">
        <f>Table11[[#This Row],[UNITID]]</f>
        <v>207935</v>
      </c>
      <c r="B1752" s="133" t="str">
        <f>Table11[[#This Row],[Associate Degrees Awarded]]</f>
        <v>Race/ethnicity unknown total</v>
      </c>
      <c r="C1752" s="160">
        <f>Table11[[#This Row],[Growth Rate]]</f>
        <v>0.20289855072463769</v>
      </c>
    </row>
    <row r="1753" spans="1:3" ht="14.25">
      <c r="A1753" s="159">
        <f>Table11[[#This Row],[UNITID]]</f>
        <v>209038</v>
      </c>
      <c r="B1753" s="133" t="str">
        <f>Table11[[#This Row],[Associate Degrees Awarded]]</f>
        <v>Grand total</v>
      </c>
      <c r="C1753" s="160">
        <f>Table11[[#This Row],[Growth Rate]]</f>
        <v>2.8037383177570093E-2</v>
      </c>
    </row>
    <row r="1754" spans="1:3" ht="14.25">
      <c r="A1754" s="159">
        <f>Table11[[#This Row],[UNITID]]</f>
        <v>209038</v>
      </c>
      <c r="B1754" s="133" t="str">
        <f>Table11[[#This Row],[Associate Degrees Awarded]]</f>
        <v>Ages, under 18</v>
      </c>
      <c r="C1754" s="160">
        <f>Table11[[#This Row],[Growth Rate]]</f>
        <v>0</v>
      </c>
    </row>
    <row r="1755" spans="1:3" ht="14.25">
      <c r="A1755" s="159">
        <f>Table11[[#This Row],[UNITID]]</f>
        <v>209038</v>
      </c>
      <c r="B1755" s="133" t="str">
        <f>Table11[[#This Row],[Associate Degrees Awarded]]</f>
        <v>Ages, 18-24</v>
      </c>
      <c r="C1755" s="160">
        <f>Table11[[#This Row],[Growth Rate]]</f>
        <v>0.25176470588235295</v>
      </c>
    </row>
    <row r="1756" spans="1:3" ht="14.25">
      <c r="A1756" s="159">
        <f>Table11[[#This Row],[UNITID]]</f>
        <v>209038</v>
      </c>
      <c r="B1756" s="133" t="str">
        <f>Table11[[#This Row],[Associate Degrees Awarded]]</f>
        <v>Ages, 25-39</v>
      </c>
      <c r="C1756" s="160">
        <f>Table11[[#This Row],[Growth Rate]]</f>
        <v>-0.11166253101736973</v>
      </c>
    </row>
    <row r="1757" spans="1:3" ht="14.25">
      <c r="A1757" s="159">
        <f>Table11[[#This Row],[UNITID]]</f>
        <v>209038</v>
      </c>
      <c r="B1757" s="133" t="str">
        <f>Table11[[#This Row],[Associate Degrees Awarded]]</f>
        <v>Ages, 40 and above</v>
      </c>
      <c r="C1757" s="160">
        <f>Table11[[#This Row],[Growth Rate]]</f>
        <v>-0.26119402985074625</v>
      </c>
    </row>
    <row r="1758" spans="1:3" ht="14.25">
      <c r="A1758" s="159">
        <f>Table11[[#This Row],[UNITID]]</f>
        <v>209038</v>
      </c>
      <c r="B1758" s="133" t="str">
        <f>Table11[[#This Row],[Associate Degrees Awarded]]</f>
        <v>Age unknown</v>
      </c>
      <c r="C1758" s="160" t="str">
        <f>Table11[[#This Row],[Growth Rate]]</f>
        <v/>
      </c>
    </row>
    <row r="1759" spans="1:3" ht="14.25">
      <c r="A1759" s="159">
        <f>Table11[[#This Row],[UNITID]]</f>
        <v>209038</v>
      </c>
      <c r="B1759" s="133" t="str">
        <f>Table11[[#This Row],[Associate Degrees Awarded]]</f>
        <v>Grand total men</v>
      </c>
      <c r="C1759" s="160">
        <f>Table11[[#This Row],[Growth Rate]]</f>
        <v>-7.2289156626506026E-3</v>
      </c>
    </row>
    <row r="1760" spans="1:3" ht="14.25">
      <c r="A1760" s="159">
        <f>Table11[[#This Row],[UNITID]]</f>
        <v>209038</v>
      </c>
      <c r="B1760" s="133" t="str">
        <f>Table11[[#This Row],[Associate Degrees Awarded]]</f>
        <v>Grand total women</v>
      </c>
      <c r="C1760" s="160">
        <f>Table11[[#This Row],[Growth Rate]]</f>
        <v>5.4744525547445258E-2</v>
      </c>
    </row>
    <row r="1761" spans="1:3" ht="14.25">
      <c r="A1761" s="159">
        <f>Table11[[#This Row],[UNITID]]</f>
        <v>209038</v>
      </c>
      <c r="B1761" s="133" t="str">
        <f>Table11[[#This Row],[Associate Degrees Awarded]]</f>
        <v>Two or more races total</v>
      </c>
      <c r="C1761" s="160">
        <f>Table11[[#This Row],[Growth Rate]]</f>
        <v>0.14583333333333334</v>
      </c>
    </row>
    <row r="1762" spans="1:3" ht="14.25">
      <c r="A1762" s="159">
        <f>Table11[[#This Row],[UNITID]]</f>
        <v>209038</v>
      </c>
      <c r="B1762" s="133" t="str">
        <f>Table11[[#This Row],[Associate Degrees Awarded]]</f>
        <v>American Indian or Alaska Native total</v>
      </c>
      <c r="C1762" s="160">
        <f>Table11[[#This Row],[Growth Rate]]</f>
        <v>0.3</v>
      </c>
    </row>
    <row r="1763" spans="1:3" ht="14.25">
      <c r="A1763" s="159">
        <f>Table11[[#This Row],[UNITID]]</f>
        <v>209038</v>
      </c>
      <c r="B1763" s="133" t="str">
        <f>Table11[[#This Row],[Associate Degrees Awarded]]</f>
        <v>Asian total</v>
      </c>
      <c r="C1763" s="160">
        <f>Table11[[#This Row],[Growth Rate]]</f>
        <v>0.44444444444444442</v>
      </c>
    </row>
    <row r="1764" spans="1:3" ht="14.25">
      <c r="A1764" s="159">
        <f>Table11[[#This Row],[UNITID]]</f>
        <v>209038</v>
      </c>
      <c r="B1764" s="133" t="str">
        <f>Table11[[#This Row],[Associate Degrees Awarded]]</f>
        <v>Black or African American total</v>
      </c>
      <c r="C1764" s="160">
        <f>Table11[[#This Row],[Growth Rate]]</f>
        <v>0</v>
      </c>
    </row>
    <row r="1765" spans="1:3" ht="14.25">
      <c r="A1765" s="159">
        <f>Table11[[#This Row],[UNITID]]</f>
        <v>209038</v>
      </c>
      <c r="B1765" s="133" t="str">
        <f>Table11[[#This Row],[Associate Degrees Awarded]]</f>
        <v>Hispanic or Latino total</v>
      </c>
      <c r="C1765" s="160">
        <f>Table11[[#This Row],[Growth Rate]]</f>
        <v>0.29464285714285715</v>
      </c>
    </row>
    <row r="1766" spans="1:3" ht="14.25">
      <c r="A1766" s="159">
        <f>Table11[[#This Row],[UNITID]]</f>
        <v>209038</v>
      </c>
      <c r="B1766" s="133" t="str">
        <f>Table11[[#This Row],[Associate Degrees Awarded]]</f>
        <v>Native Hawaiian or Other Pacific Islander total</v>
      </c>
      <c r="C1766" s="160">
        <f>Table11[[#This Row],[Growth Rate]]</f>
        <v>2.5</v>
      </c>
    </row>
    <row r="1767" spans="1:3" ht="14.25">
      <c r="A1767" s="159">
        <f>Table11[[#This Row],[UNITID]]</f>
        <v>209038</v>
      </c>
      <c r="B1767" s="133" t="str">
        <f>Table11[[#This Row],[Associate Degrees Awarded]]</f>
        <v>U.S. Nonresident total</v>
      </c>
      <c r="C1767" s="160">
        <f>Table11[[#This Row],[Growth Rate]]</f>
        <v>-0.18333333333333332</v>
      </c>
    </row>
    <row r="1768" spans="1:3" ht="14.25">
      <c r="A1768" s="159">
        <f>Table11[[#This Row],[UNITID]]</f>
        <v>209038</v>
      </c>
      <c r="B1768" s="133" t="str">
        <f>Table11[[#This Row],[Associate Degrees Awarded]]</f>
        <v>White total</v>
      </c>
      <c r="C1768" s="160">
        <f>Table11[[#This Row],[Growth Rate]]</f>
        <v>1.8547140649149921E-2</v>
      </c>
    </row>
    <row r="1769" spans="1:3" ht="14.25">
      <c r="A1769" s="159">
        <f>Table11[[#This Row],[UNITID]]</f>
        <v>209038</v>
      </c>
      <c r="B1769" s="133" t="str">
        <f>Table11[[#This Row],[Associate Degrees Awarded]]</f>
        <v>Race/ethnicity unknown total</v>
      </c>
      <c r="C1769" s="160">
        <f>Table11[[#This Row],[Growth Rate]]</f>
        <v>-0.55555555555555558</v>
      </c>
    </row>
    <row r="1770" spans="1:3" ht="14.25">
      <c r="A1770" s="159">
        <f>Table11[[#This Row],[UNITID]]</f>
        <v>210605</v>
      </c>
      <c r="B1770" s="133" t="str">
        <f>Table11[[#This Row],[Associate Degrees Awarded]]</f>
        <v>Grand total</v>
      </c>
      <c r="C1770" s="160">
        <f>Table11[[#This Row],[Growth Rate]]</f>
        <v>-0.13523914238592633</v>
      </c>
    </row>
    <row r="1771" spans="1:3" ht="14.25">
      <c r="A1771" s="159">
        <f>Table11[[#This Row],[UNITID]]</f>
        <v>210605</v>
      </c>
      <c r="B1771" s="133" t="str">
        <f>Table11[[#This Row],[Associate Degrees Awarded]]</f>
        <v>Ages, under 18</v>
      </c>
      <c r="C1771" s="160" t="str">
        <f>Table11[[#This Row],[Growth Rate]]</f>
        <v/>
      </c>
    </row>
    <row r="1772" spans="1:3" ht="14.25">
      <c r="A1772" s="159">
        <f>Table11[[#This Row],[UNITID]]</f>
        <v>210605</v>
      </c>
      <c r="B1772" s="133" t="str">
        <f>Table11[[#This Row],[Associate Degrees Awarded]]</f>
        <v>Ages, 18-24</v>
      </c>
      <c r="C1772" s="160">
        <f>Table11[[#This Row],[Growth Rate]]</f>
        <v>1.0719754977029096E-2</v>
      </c>
    </row>
    <row r="1773" spans="1:3" ht="14.25">
      <c r="A1773" s="159">
        <f>Table11[[#This Row],[UNITID]]</f>
        <v>210605</v>
      </c>
      <c r="B1773" s="133" t="str">
        <f>Table11[[#This Row],[Associate Degrees Awarded]]</f>
        <v>Ages, 25-39</v>
      </c>
      <c r="C1773" s="160">
        <f>Table11[[#This Row],[Growth Rate]]</f>
        <v>-0.23726977248104009</v>
      </c>
    </row>
    <row r="1774" spans="1:3" ht="14.25">
      <c r="A1774" s="159">
        <f>Table11[[#This Row],[UNITID]]</f>
        <v>210605</v>
      </c>
      <c r="B1774" s="133" t="str">
        <f>Table11[[#This Row],[Associate Degrees Awarded]]</f>
        <v>Ages, 40 and above</v>
      </c>
      <c r="C1774" s="160">
        <f>Table11[[#This Row],[Growth Rate]]</f>
        <v>-0.15226337448559671</v>
      </c>
    </row>
    <row r="1775" spans="1:3" ht="14.25">
      <c r="A1775" s="159">
        <f>Table11[[#This Row],[UNITID]]</f>
        <v>210605</v>
      </c>
      <c r="B1775" s="133" t="str">
        <f>Table11[[#This Row],[Associate Degrees Awarded]]</f>
        <v>Age unknown</v>
      </c>
      <c r="C1775" s="160" t="str">
        <f>Table11[[#This Row],[Growth Rate]]</f>
        <v/>
      </c>
    </row>
    <row r="1776" spans="1:3" ht="14.25">
      <c r="A1776" s="159">
        <f>Table11[[#This Row],[UNITID]]</f>
        <v>210605</v>
      </c>
      <c r="B1776" s="133" t="str">
        <f>Table11[[#This Row],[Associate Degrees Awarded]]</f>
        <v>Grand total men</v>
      </c>
      <c r="C1776" s="160">
        <f>Table11[[#This Row],[Growth Rate]]</f>
        <v>-0.18497913769123783</v>
      </c>
    </row>
    <row r="1777" spans="1:3" ht="14.25">
      <c r="A1777" s="159">
        <f>Table11[[#This Row],[UNITID]]</f>
        <v>210605</v>
      </c>
      <c r="B1777" s="133" t="str">
        <f>Table11[[#This Row],[Associate Degrees Awarded]]</f>
        <v>Grand total women</v>
      </c>
      <c r="C1777" s="160">
        <f>Table11[[#This Row],[Growth Rate]]</f>
        <v>-0.10272727272727272</v>
      </c>
    </row>
    <row r="1778" spans="1:3" ht="14.25">
      <c r="A1778" s="159">
        <f>Table11[[#This Row],[UNITID]]</f>
        <v>210605</v>
      </c>
      <c r="B1778" s="133" t="str">
        <f>Table11[[#This Row],[Associate Degrees Awarded]]</f>
        <v>Two or more races total</v>
      </c>
      <c r="C1778" s="160">
        <f>Table11[[#This Row],[Growth Rate]]</f>
        <v>0.74193548387096775</v>
      </c>
    </row>
    <row r="1779" spans="1:3" ht="14.25">
      <c r="A1779" s="159">
        <f>Table11[[#This Row],[UNITID]]</f>
        <v>210605</v>
      </c>
      <c r="B1779" s="133" t="str">
        <f>Table11[[#This Row],[Associate Degrees Awarded]]</f>
        <v>American Indian or Alaska Native total</v>
      </c>
      <c r="C1779" s="160">
        <f>Table11[[#This Row],[Growth Rate]]</f>
        <v>-0.5</v>
      </c>
    </row>
    <row r="1780" spans="1:3" ht="14.25">
      <c r="A1780" s="159">
        <f>Table11[[#This Row],[UNITID]]</f>
        <v>210605</v>
      </c>
      <c r="B1780" s="133" t="str">
        <f>Table11[[#This Row],[Associate Degrees Awarded]]</f>
        <v>Asian total</v>
      </c>
      <c r="C1780" s="160">
        <f>Table11[[#This Row],[Growth Rate]]</f>
        <v>0.17460317460317459</v>
      </c>
    </row>
    <row r="1781" spans="1:3" ht="14.25">
      <c r="A1781" s="159">
        <f>Table11[[#This Row],[UNITID]]</f>
        <v>210605</v>
      </c>
      <c r="B1781" s="133" t="str">
        <f>Table11[[#This Row],[Associate Degrees Awarded]]</f>
        <v>Black or African American total</v>
      </c>
      <c r="C1781" s="160">
        <f>Table11[[#This Row],[Growth Rate]]</f>
        <v>-8.520179372197309E-2</v>
      </c>
    </row>
    <row r="1782" spans="1:3" ht="14.25">
      <c r="A1782" s="159">
        <f>Table11[[#This Row],[UNITID]]</f>
        <v>210605</v>
      </c>
      <c r="B1782" s="133" t="str">
        <f>Table11[[#This Row],[Associate Degrees Awarded]]</f>
        <v>Hispanic or Latino total</v>
      </c>
      <c r="C1782" s="160">
        <f>Table11[[#This Row],[Growth Rate]]</f>
        <v>0.10869565217391304</v>
      </c>
    </row>
    <row r="1783" spans="1:3" ht="14.25">
      <c r="A1783" s="159">
        <f>Table11[[#This Row],[UNITID]]</f>
        <v>210605</v>
      </c>
      <c r="B1783" s="133" t="str">
        <f>Table11[[#This Row],[Associate Degrees Awarded]]</f>
        <v>Native Hawaiian or Other Pacific Islander total</v>
      </c>
      <c r="C1783" s="160">
        <f>Table11[[#This Row],[Growth Rate]]</f>
        <v>1</v>
      </c>
    </row>
    <row r="1784" spans="1:3" ht="14.25">
      <c r="A1784" s="159">
        <f>Table11[[#This Row],[UNITID]]</f>
        <v>210605</v>
      </c>
      <c r="B1784" s="133" t="str">
        <f>Table11[[#This Row],[Associate Degrees Awarded]]</f>
        <v>U.S. Nonresident total</v>
      </c>
      <c r="C1784" s="160">
        <f>Table11[[#This Row],[Growth Rate]]</f>
        <v>-1</v>
      </c>
    </row>
    <row r="1785" spans="1:3" ht="14.25">
      <c r="A1785" s="159">
        <f>Table11[[#This Row],[UNITID]]</f>
        <v>210605</v>
      </c>
      <c r="B1785" s="133" t="str">
        <f>Table11[[#This Row],[Associate Degrees Awarded]]</f>
        <v>White total</v>
      </c>
      <c r="C1785" s="160">
        <f>Table11[[#This Row],[Growth Rate]]</f>
        <v>-0.12786885245901639</v>
      </c>
    </row>
    <row r="1786" spans="1:3" ht="14.25">
      <c r="A1786" s="159">
        <f>Table11[[#This Row],[UNITID]]</f>
        <v>210605</v>
      </c>
      <c r="B1786" s="133" t="str">
        <f>Table11[[#This Row],[Associate Degrees Awarded]]</f>
        <v>Race/ethnicity unknown total</v>
      </c>
      <c r="C1786" s="160">
        <f>Table11[[#This Row],[Growth Rate]]</f>
        <v>-0.46875</v>
      </c>
    </row>
    <row r="1787" spans="1:3" ht="14.25">
      <c r="A1787" s="159">
        <f>Table11[[#This Row],[UNITID]]</f>
        <v>211079</v>
      </c>
      <c r="B1787" s="133" t="str">
        <f>Table11[[#This Row],[Associate Degrees Awarded]]</f>
        <v>Grand total</v>
      </c>
      <c r="C1787" s="160">
        <f>Table11[[#This Row],[Growth Rate]]</f>
        <v>-0.13651877133105803</v>
      </c>
    </row>
    <row r="1788" spans="1:3" ht="14.25">
      <c r="A1788" s="159">
        <f>Table11[[#This Row],[UNITID]]</f>
        <v>211079</v>
      </c>
      <c r="B1788" s="133" t="str">
        <f>Table11[[#This Row],[Associate Degrees Awarded]]</f>
        <v>Ages, under 18</v>
      </c>
      <c r="C1788" s="160">
        <f>Table11[[#This Row],[Growth Rate]]</f>
        <v>-0.5</v>
      </c>
    </row>
    <row r="1789" spans="1:3" ht="14.25">
      <c r="A1789" s="159">
        <f>Table11[[#This Row],[UNITID]]</f>
        <v>211079</v>
      </c>
      <c r="B1789" s="133" t="str">
        <f>Table11[[#This Row],[Associate Degrees Awarded]]</f>
        <v>Ages, 18-24</v>
      </c>
      <c r="C1789" s="160">
        <f>Table11[[#This Row],[Growth Rate]]</f>
        <v>-5.2023121387283239E-2</v>
      </c>
    </row>
    <row r="1790" spans="1:3" ht="14.25">
      <c r="A1790" s="159">
        <f>Table11[[#This Row],[UNITID]]</f>
        <v>211079</v>
      </c>
      <c r="B1790" s="133" t="str">
        <f>Table11[[#This Row],[Associate Degrees Awarded]]</f>
        <v>Ages, 25-39</v>
      </c>
      <c r="C1790" s="160">
        <f>Table11[[#This Row],[Growth Rate]]</f>
        <v>-0.26666666666666666</v>
      </c>
    </row>
    <row r="1791" spans="1:3" ht="14.25">
      <c r="A1791" s="159">
        <f>Table11[[#This Row],[UNITID]]</f>
        <v>211079</v>
      </c>
      <c r="B1791" s="133" t="str">
        <f>Table11[[#This Row],[Associate Degrees Awarded]]</f>
        <v>Ages, 40 and above</v>
      </c>
      <c r="C1791" s="160">
        <f>Table11[[#This Row],[Growth Rate]]</f>
        <v>-8.3333333333333329E-2</v>
      </c>
    </row>
    <row r="1792" spans="1:3" ht="14.25">
      <c r="A1792" s="159">
        <f>Table11[[#This Row],[UNITID]]</f>
        <v>211079</v>
      </c>
      <c r="B1792" s="133" t="str">
        <f>Table11[[#This Row],[Associate Degrees Awarded]]</f>
        <v>Age unknown</v>
      </c>
      <c r="C1792" s="160">
        <f>Table11[[#This Row],[Growth Rate]]</f>
        <v>-1</v>
      </c>
    </row>
    <row r="1793" spans="1:3" ht="14.25">
      <c r="A1793" s="159">
        <f>Table11[[#This Row],[UNITID]]</f>
        <v>211079</v>
      </c>
      <c r="B1793" s="133" t="str">
        <f>Table11[[#This Row],[Associate Degrees Awarded]]</f>
        <v>Grand total men</v>
      </c>
      <c r="C1793" s="160">
        <f>Table11[[#This Row],[Growth Rate]]</f>
        <v>-0.20454545454545456</v>
      </c>
    </row>
    <row r="1794" spans="1:3" ht="14.25">
      <c r="A1794" s="159">
        <f>Table11[[#This Row],[UNITID]]</f>
        <v>211079</v>
      </c>
      <c r="B1794" s="133" t="str">
        <f>Table11[[#This Row],[Associate Degrees Awarded]]</f>
        <v>Grand total women</v>
      </c>
      <c r="C1794" s="160">
        <f>Table11[[#This Row],[Growth Rate]]</f>
        <v>-8.0745341614906832E-2</v>
      </c>
    </row>
    <row r="1795" spans="1:3" ht="14.25">
      <c r="A1795" s="159">
        <f>Table11[[#This Row],[UNITID]]</f>
        <v>211079</v>
      </c>
      <c r="B1795" s="133" t="str">
        <f>Table11[[#This Row],[Associate Degrees Awarded]]</f>
        <v>Two or more races total</v>
      </c>
      <c r="C1795" s="160">
        <f>Table11[[#This Row],[Growth Rate]]</f>
        <v>-0.125</v>
      </c>
    </row>
    <row r="1796" spans="1:3" ht="14.25">
      <c r="A1796" s="159">
        <f>Table11[[#This Row],[UNITID]]</f>
        <v>211079</v>
      </c>
      <c r="B1796" s="133" t="str">
        <f>Table11[[#This Row],[Associate Degrees Awarded]]</f>
        <v>American Indian or Alaska Native total</v>
      </c>
      <c r="C1796" s="160" t="str">
        <f>Table11[[#This Row],[Growth Rate]]</f>
        <v/>
      </c>
    </row>
    <row r="1797" spans="1:3" ht="14.25">
      <c r="A1797" s="159">
        <f>Table11[[#This Row],[UNITID]]</f>
        <v>211079</v>
      </c>
      <c r="B1797" s="133" t="str">
        <f>Table11[[#This Row],[Associate Degrees Awarded]]</f>
        <v>Asian total</v>
      </c>
      <c r="C1797" s="160">
        <f>Table11[[#This Row],[Growth Rate]]</f>
        <v>-0.5</v>
      </c>
    </row>
    <row r="1798" spans="1:3" ht="14.25">
      <c r="A1798" s="159">
        <f>Table11[[#This Row],[UNITID]]</f>
        <v>211079</v>
      </c>
      <c r="B1798" s="133" t="str">
        <f>Table11[[#This Row],[Associate Degrees Awarded]]</f>
        <v>Black or African American total</v>
      </c>
      <c r="C1798" s="160">
        <f>Table11[[#This Row],[Growth Rate]]</f>
        <v>-0.36</v>
      </c>
    </row>
    <row r="1799" spans="1:3" ht="14.25">
      <c r="A1799" s="159">
        <f>Table11[[#This Row],[UNITID]]</f>
        <v>211079</v>
      </c>
      <c r="B1799" s="133" t="str">
        <f>Table11[[#This Row],[Associate Degrees Awarded]]</f>
        <v>Hispanic or Latino total</v>
      </c>
      <c r="C1799" s="160">
        <f>Table11[[#This Row],[Growth Rate]]</f>
        <v>-0.125</v>
      </c>
    </row>
    <row r="1800" spans="1:3" ht="14.25">
      <c r="A1800" s="159">
        <f>Table11[[#This Row],[UNITID]]</f>
        <v>211079</v>
      </c>
      <c r="B1800" s="133" t="str">
        <f>Table11[[#This Row],[Associate Degrees Awarded]]</f>
        <v>Native Hawaiian or Other Pacific Islander total</v>
      </c>
      <c r="C1800" s="160" t="str">
        <f>Table11[[#This Row],[Growth Rate]]</f>
        <v/>
      </c>
    </row>
    <row r="1801" spans="1:3" ht="14.25">
      <c r="A1801" s="159">
        <f>Table11[[#This Row],[UNITID]]</f>
        <v>211079</v>
      </c>
      <c r="B1801" s="133" t="str">
        <f>Table11[[#This Row],[Associate Degrees Awarded]]</f>
        <v>U.S. Nonresident total</v>
      </c>
      <c r="C1801" s="160" t="str">
        <f>Table11[[#This Row],[Growth Rate]]</f>
        <v/>
      </c>
    </row>
    <row r="1802" spans="1:3" ht="14.25">
      <c r="A1802" s="159">
        <f>Table11[[#This Row],[UNITID]]</f>
        <v>211079</v>
      </c>
      <c r="B1802" s="133" t="str">
        <f>Table11[[#This Row],[Associate Degrees Awarded]]</f>
        <v>White total</v>
      </c>
      <c r="C1802" s="160">
        <f>Table11[[#This Row],[Growth Rate]]</f>
        <v>-0.11016949152542373</v>
      </c>
    </row>
    <row r="1803" spans="1:3" ht="14.25">
      <c r="A1803" s="159">
        <f>Table11[[#This Row],[UNITID]]</f>
        <v>211079</v>
      </c>
      <c r="B1803" s="133" t="str">
        <f>Table11[[#This Row],[Associate Degrees Awarded]]</f>
        <v>Race/ethnicity unknown total</v>
      </c>
      <c r="C1803" s="160">
        <f>Table11[[#This Row],[Growth Rate]]</f>
        <v>-0.21428571428571427</v>
      </c>
    </row>
    <row r="1804" spans="1:3" ht="14.25">
      <c r="A1804" s="159">
        <f>Table11[[#This Row],[UNITID]]</f>
        <v>212878</v>
      </c>
      <c r="B1804" s="133" t="str">
        <f>Table11[[#This Row],[Associate Degrees Awarded]]</f>
        <v>Grand total</v>
      </c>
      <c r="C1804" s="160">
        <f>Table11[[#This Row],[Growth Rate]]</f>
        <v>-0.16237623762376238</v>
      </c>
    </row>
    <row r="1805" spans="1:3" ht="14.25">
      <c r="A1805" s="159">
        <f>Table11[[#This Row],[UNITID]]</f>
        <v>212878</v>
      </c>
      <c r="B1805" s="133" t="str">
        <f>Table11[[#This Row],[Associate Degrees Awarded]]</f>
        <v>Ages, under 18</v>
      </c>
      <c r="C1805" s="160" t="str">
        <f>Table11[[#This Row],[Growth Rate]]</f>
        <v/>
      </c>
    </row>
    <row r="1806" spans="1:3" ht="14.25">
      <c r="A1806" s="159">
        <f>Table11[[#This Row],[UNITID]]</f>
        <v>212878</v>
      </c>
      <c r="B1806" s="133" t="str">
        <f>Table11[[#This Row],[Associate Degrees Awarded]]</f>
        <v>Ages, 18-24</v>
      </c>
      <c r="C1806" s="160">
        <f>Table11[[#This Row],[Growth Rate]]</f>
        <v>-6.1696658097686374E-2</v>
      </c>
    </row>
    <row r="1807" spans="1:3" ht="14.25">
      <c r="A1807" s="159">
        <f>Table11[[#This Row],[UNITID]]</f>
        <v>212878</v>
      </c>
      <c r="B1807" s="133" t="str">
        <f>Table11[[#This Row],[Associate Degrees Awarded]]</f>
        <v>Ages, 25-39</v>
      </c>
      <c r="C1807" s="160">
        <f>Table11[[#This Row],[Growth Rate]]</f>
        <v>-0.2</v>
      </c>
    </row>
    <row r="1808" spans="1:3" ht="14.25">
      <c r="A1808" s="159">
        <f>Table11[[#This Row],[UNITID]]</f>
        <v>212878</v>
      </c>
      <c r="B1808" s="133" t="str">
        <f>Table11[[#This Row],[Associate Degrees Awarded]]</f>
        <v>Ages, 40 and above</v>
      </c>
      <c r="C1808" s="160">
        <f>Table11[[#This Row],[Growth Rate]]</f>
        <v>-0.2953216374269006</v>
      </c>
    </row>
    <row r="1809" spans="1:3" ht="14.25">
      <c r="A1809" s="159">
        <f>Table11[[#This Row],[UNITID]]</f>
        <v>212878</v>
      </c>
      <c r="B1809" s="133" t="str">
        <f>Table11[[#This Row],[Associate Degrees Awarded]]</f>
        <v>Age unknown</v>
      </c>
      <c r="C1809" s="160" t="str">
        <f>Table11[[#This Row],[Growth Rate]]</f>
        <v/>
      </c>
    </row>
    <row r="1810" spans="1:3" ht="14.25">
      <c r="A1810" s="159">
        <f>Table11[[#This Row],[UNITID]]</f>
        <v>212878</v>
      </c>
      <c r="B1810" s="133" t="str">
        <f>Table11[[#This Row],[Associate Degrees Awarded]]</f>
        <v>Grand total men</v>
      </c>
      <c r="C1810" s="160">
        <f>Table11[[#This Row],[Growth Rate]]</f>
        <v>-0.24216524216524216</v>
      </c>
    </row>
    <row r="1811" spans="1:3" ht="14.25">
      <c r="A1811" s="159">
        <f>Table11[[#This Row],[UNITID]]</f>
        <v>212878</v>
      </c>
      <c r="B1811" s="133" t="str">
        <f>Table11[[#This Row],[Associate Degrees Awarded]]</f>
        <v>Grand total women</v>
      </c>
      <c r="C1811" s="160">
        <f>Table11[[#This Row],[Growth Rate]]</f>
        <v>-0.11987860394537178</v>
      </c>
    </row>
    <row r="1812" spans="1:3" ht="14.25">
      <c r="A1812" s="159">
        <f>Table11[[#This Row],[UNITID]]</f>
        <v>212878</v>
      </c>
      <c r="B1812" s="133" t="str">
        <f>Table11[[#This Row],[Associate Degrees Awarded]]</f>
        <v>Two or more races total</v>
      </c>
      <c r="C1812" s="160">
        <f>Table11[[#This Row],[Growth Rate]]</f>
        <v>-9.2592592592592587E-2</v>
      </c>
    </row>
    <row r="1813" spans="1:3" ht="14.25">
      <c r="A1813" s="159">
        <f>Table11[[#This Row],[UNITID]]</f>
        <v>212878</v>
      </c>
      <c r="B1813" s="133" t="str">
        <f>Table11[[#This Row],[Associate Degrees Awarded]]</f>
        <v>American Indian or Alaska Native total</v>
      </c>
      <c r="C1813" s="160">
        <f>Table11[[#This Row],[Growth Rate]]</f>
        <v>0.33333333333333331</v>
      </c>
    </row>
    <row r="1814" spans="1:3" ht="14.25">
      <c r="A1814" s="159">
        <f>Table11[[#This Row],[UNITID]]</f>
        <v>212878</v>
      </c>
      <c r="B1814" s="133" t="str">
        <f>Table11[[#This Row],[Associate Degrees Awarded]]</f>
        <v>Asian total</v>
      </c>
      <c r="C1814" s="160">
        <f>Table11[[#This Row],[Growth Rate]]</f>
        <v>0.22641509433962265</v>
      </c>
    </row>
    <row r="1815" spans="1:3" ht="14.25">
      <c r="A1815" s="159">
        <f>Table11[[#This Row],[UNITID]]</f>
        <v>212878</v>
      </c>
      <c r="B1815" s="133" t="str">
        <f>Table11[[#This Row],[Associate Degrees Awarded]]</f>
        <v>Black or African American total</v>
      </c>
      <c r="C1815" s="160">
        <f>Table11[[#This Row],[Growth Rate]]</f>
        <v>-0.19480519480519481</v>
      </c>
    </row>
    <row r="1816" spans="1:3" ht="14.25">
      <c r="A1816" s="159">
        <f>Table11[[#This Row],[UNITID]]</f>
        <v>212878</v>
      </c>
      <c r="B1816" s="133" t="str">
        <f>Table11[[#This Row],[Associate Degrees Awarded]]</f>
        <v>Hispanic or Latino total</v>
      </c>
      <c r="C1816" s="160">
        <f>Table11[[#This Row],[Growth Rate]]</f>
        <v>9.2715231788079472E-2</v>
      </c>
    </row>
    <row r="1817" spans="1:3" ht="14.25">
      <c r="A1817" s="159">
        <f>Table11[[#This Row],[UNITID]]</f>
        <v>212878</v>
      </c>
      <c r="B1817" s="133" t="str">
        <f>Table11[[#This Row],[Associate Degrees Awarded]]</f>
        <v>Native Hawaiian or Other Pacific Islander total</v>
      </c>
      <c r="C1817" s="160">
        <f>Table11[[#This Row],[Growth Rate]]</f>
        <v>0.5</v>
      </c>
    </row>
    <row r="1818" spans="1:3" ht="14.25">
      <c r="A1818" s="159">
        <f>Table11[[#This Row],[UNITID]]</f>
        <v>212878</v>
      </c>
      <c r="B1818" s="133" t="str">
        <f>Table11[[#This Row],[Associate Degrees Awarded]]</f>
        <v>U.S. Nonresident total</v>
      </c>
      <c r="C1818" s="160">
        <f>Table11[[#This Row],[Growth Rate]]</f>
        <v>-0.12195121951219512</v>
      </c>
    </row>
    <row r="1819" spans="1:3" ht="14.25">
      <c r="A1819" s="159">
        <f>Table11[[#This Row],[UNITID]]</f>
        <v>212878</v>
      </c>
      <c r="B1819" s="133" t="str">
        <f>Table11[[#This Row],[Associate Degrees Awarded]]</f>
        <v>White total</v>
      </c>
      <c r="C1819" s="160">
        <f>Table11[[#This Row],[Growth Rate]]</f>
        <v>-0.21447196870925683</v>
      </c>
    </row>
    <row r="1820" spans="1:3" ht="14.25">
      <c r="A1820" s="159">
        <f>Table11[[#This Row],[UNITID]]</f>
        <v>212878</v>
      </c>
      <c r="B1820" s="133" t="str">
        <f>Table11[[#This Row],[Associate Degrees Awarded]]</f>
        <v>Race/ethnicity unknown total</v>
      </c>
      <c r="C1820" s="160">
        <f>Table11[[#This Row],[Growth Rate]]</f>
        <v>0.4642857142857143</v>
      </c>
    </row>
    <row r="1821" spans="1:3" ht="14.25">
      <c r="A1821" s="159">
        <f>Table11[[#This Row],[UNITID]]</f>
        <v>214111</v>
      </c>
      <c r="B1821" s="133" t="str">
        <f>Table11[[#This Row],[Associate Degrees Awarded]]</f>
        <v>Grand total</v>
      </c>
      <c r="C1821" s="160">
        <f>Table11[[#This Row],[Growth Rate]]</f>
        <v>-0.1187800963081862</v>
      </c>
    </row>
    <row r="1822" spans="1:3" ht="14.25">
      <c r="A1822" s="159">
        <f>Table11[[#This Row],[UNITID]]</f>
        <v>214111</v>
      </c>
      <c r="B1822" s="133" t="str">
        <f>Table11[[#This Row],[Associate Degrees Awarded]]</f>
        <v>Ages, under 18</v>
      </c>
      <c r="C1822" s="160" t="str">
        <f>Table11[[#This Row],[Growth Rate]]</f>
        <v/>
      </c>
    </row>
    <row r="1823" spans="1:3" ht="14.25">
      <c r="A1823" s="159">
        <f>Table11[[#This Row],[UNITID]]</f>
        <v>214111</v>
      </c>
      <c r="B1823" s="133" t="str">
        <f>Table11[[#This Row],[Associate Degrees Awarded]]</f>
        <v>Ages, 18-24</v>
      </c>
      <c r="C1823" s="160">
        <f>Table11[[#This Row],[Growth Rate]]</f>
        <v>-0.10084033613445378</v>
      </c>
    </row>
    <row r="1824" spans="1:3" ht="14.25">
      <c r="A1824" s="159">
        <f>Table11[[#This Row],[UNITID]]</f>
        <v>214111</v>
      </c>
      <c r="B1824" s="133" t="str">
        <f>Table11[[#This Row],[Associate Degrees Awarded]]</f>
        <v>Ages, 25-39</v>
      </c>
      <c r="C1824" s="160">
        <f>Table11[[#This Row],[Growth Rate]]</f>
        <v>-0.16152019002375298</v>
      </c>
    </row>
    <row r="1825" spans="1:3" ht="14.25">
      <c r="A1825" s="159">
        <f>Table11[[#This Row],[UNITID]]</f>
        <v>214111</v>
      </c>
      <c r="B1825" s="133" t="str">
        <f>Table11[[#This Row],[Associate Degrees Awarded]]</f>
        <v>Ages, 40 and above</v>
      </c>
      <c r="C1825" s="160">
        <f>Table11[[#This Row],[Growth Rate]]</f>
        <v>-7.2072072072072071E-2</v>
      </c>
    </row>
    <row r="1826" spans="1:3" ht="14.25">
      <c r="A1826" s="159">
        <f>Table11[[#This Row],[UNITID]]</f>
        <v>214111</v>
      </c>
      <c r="B1826" s="133" t="str">
        <f>Table11[[#This Row],[Associate Degrees Awarded]]</f>
        <v>Age unknown</v>
      </c>
      <c r="C1826" s="160" t="str">
        <f>Table11[[#This Row],[Growth Rate]]</f>
        <v/>
      </c>
    </row>
    <row r="1827" spans="1:3" ht="14.25">
      <c r="A1827" s="159">
        <f>Table11[[#This Row],[UNITID]]</f>
        <v>214111</v>
      </c>
      <c r="B1827" s="133" t="str">
        <f>Table11[[#This Row],[Associate Degrees Awarded]]</f>
        <v>Grand total men</v>
      </c>
      <c r="C1827" s="160">
        <f>Table11[[#This Row],[Growth Rate]]</f>
        <v>-0.11216730038022814</v>
      </c>
    </row>
    <row r="1828" spans="1:3" ht="14.25">
      <c r="A1828" s="159">
        <f>Table11[[#This Row],[UNITID]]</f>
        <v>214111</v>
      </c>
      <c r="B1828" s="133" t="str">
        <f>Table11[[#This Row],[Associate Degrees Awarded]]</f>
        <v>Grand total women</v>
      </c>
      <c r="C1828" s="160">
        <f>Table11[[#This Row],[Growth Rate]]</f>
        <v>-0.12361111111111112</v>
      </c>
    </row>
    <row r="1829" spans="1:3" ht="14.25">
      <c r="A1829" s="159">
        <f>Table11[[#This Row],[UNITID]]</f>
        <v>214111</v>
      </c>
      <c r="B1829" s="133" t="str">
        <f>Table11[[#This Row],[Associate Degrees Awarded]]</f>
        <v>Two or more races total</v>
      </c>
      <c r="C1829" s="160">
        <f>Table11[[#This Row],[Growth Rate]]</f>
        <v>0.46666666666666667</v>
      </c>
    </row>
    <row r="1830" spans="1:3" ht="14.25">
      <c r="A1830" s="159">
        <f>Table11[[#This Row],[UNITID]]</f>
        <v>214111</v>
      </c>
      <c r="B1830" s="133" t="str">
        <f>Table11[[#This Row],[Associate Degrees Awarded]]</f>
        <v>American Indian or Alaska Native total</v>
      </c>
      <c r="C1830" s="160">
        <f>Table11[[#This Row],[Growth Rate]]</f>
        <v>-0.4</v>
      </c>
    </row>
    <row r="1831" spans="1:3" ht="14.25">
      <c r="A1831" s="159">
        <f>Table11[[#This Row],[UNITID]]</f>
        <v>214111</v>
      </c>
      <c r="B1831" s="133" t="str">
        <f>Table11[[#This Row],[Associate Degrees Awarded]]</f>
        <v>Asian total</v>
      </c>
      <c r="C1831" s="160">
        <f>Table11[[#This Row],[Growth Rate]]</f>
        <v>-0.25274725274725274</v>
      </c>
    </row>
    <row r="1832" spans="1:3" ht="14.25">
      <c r="A1832" s="159">
        <f>Table11[[#This Row],[UNITID]]</f>
        <v>214111</v>
      </c>
      <c r="B1832" s="133" t="str">
        <f>Table11[[#This Row],[Associate Degrees Awarded]]</f>
        <v>Black or African American total</v>
      </c>
      <c r="C1832" s="160">
        <f>Table11[[#This Row],[Growth Rate]]</f>
        <v>0.13274336283185842</v>
      </c>
    </row>
    <row r="1833" spans="1:3" ht="14.25">
      <c r="A1833" s="159">
        <f>Table11[[#This Row],[UNITID]]</f>
        <v>214111</v>
      </c>
      <c r="B1833" s="133" t="str">
        <f>Table11[[#This Row],[Associate Degrees Awarded]]</f>
        <v>Hispanic or Latino total</v>
      </c>
      <c r="C1833" s="160">
        <f>Table11[[#This Row],[Growth Rate]]</f>
        <v>0.23456790123456789</v>
      </c>
    </row>
    <row r="1834" spans="1:3" ht="14.25">
      <c r="A1834" s="159">
        <f>Table11[[#This Row],[UNITID]]</f>
        <v>214111</v>
      </c>
      <c r="B1834" s="133" t="str">
        <f>Table11[[#This Row],[Associate Degrees Awarded]]</f>
        <v>Native Hawaiian or Other Pacific Islander total</v>
      </c>
      <c r="C1834" s="160">
        <f>Table11[[#This Row],[Growth Rate]]</f>
        <v>0.5</v>
      </c>
    </row>
    <row r="1835" spans="1:3" ht="14.25">
      <c r="A1835" s="159">
        <f>Table11[[#This Row],[UNITID]]</f>
        <v>214111</v>
      </c>
      <c r="B1835" s="133" t="str">
        <f>Table11[[#This Row],[Associate Degrees Awarded]]</f>
        <v>U.S. Nonresident total</v>
      </c>
      <c r="C1835" s="160">
        <f>Table11[[#This Row],[Growth Rate]]</f>
        <v>-0.2608695652173913</v>
      </c>
    </row>
    <row r="1836" spans="1:3" ht="14.25">
      <c r="A1836" s="159">
        <f>Table11[[#This Row],[UNITID]]</f>
        <v>214111</v>
      </c>
      <c r="B1836" s="133" t="str">
        <f>Table11[[#This Row],[Associate Degrees Awarded]]</f>
        <v>White total</v>
      </c>
      <c r="C1836" s="160">
        <f>Table11[[#This Row],[Growth Rate]]</f>
        <v>-0.16156670746634028</v>
      </c>
    </row>
    <row r="1837" spans="1:3" ht="14.25">
      <c r="A1837" s="159">
        <f>Table11[[#This Row],[UNITID]]</f>
        <v>214111</v>
      </c>
      <c r="B1837" s="133" t="str">
        <f>Table11[[#This Row],[Associate Degrees Awarded]]</f>
        <v>Race/ethnicity unknown total</v>
      </c>
      <c r="C1837" s="160">
        <f>Table11[[#This Row],[Growth Rate]]</f>
        <v>-0.40476190476190477</v>
      </c>
    </row>
    <row r="1838" spans="1:3" ht="14.25">
      <c r="A1838" s="159">
        <f>Table11[[#This Row],[UNITID]]</f>
        <v>215239</v>
      </c>
      <c r="B1838" s="133" t="str">
        <f>Table11[[#This Row],[Associate Degrees Awarded]]</f>
        <v>Grand total</v>
      </c>
      <c r="C1838" s="160">
        <f>Table11[[#This Row],[Growth Rate]]</f>
        <v>-0.11123787792355962</v>
      </c>
    </row>
    <row r="1839" spans="1:3" ht="14.25">
      <c r="A1839" s="159">
        <f>Table11[[#This Row],[UNITID]]</f>
        <v>215239</v>
      </c>
      <c r="B1839" s="133" t="str">
        <f>Table11[[#This Row],[Associate Degrees Awarded]]</f>
        <v>Ages, under 18</v>
      </c>
      <c r="C1839" s="160">
        <f>Table11[[#This Row],[Growth Rate]]</f>
        <v>7.75</v>
      </c>
    </row>
    <row r="1840" spans="1:3" ht="14.25">
      <c r="A1840" s="159">
        <f>Table11[[#This Row],[UNITID]]</f>
        <v>215239</v>
      </c>
      <c r="B1840" s="133" t="str">
        <f>Table11[[#This Row],[Associate Degrees Awarded]]</f>
        <v>Ages, 18-24</v>
      </c>
      <c r="C1840" s="160">
        <f>Table11[[#This Row],[Growth Rate]]</f>
        <v>-1.6150740242261104E-2</v>
      </c>
    </row>
    <row r="1841" spans="1:3" ht="14.25">
      <c r="A1841" s="159">
        <f>Table11[[#This Row],[UNITID]]</f>
        <v>215239</v>
      </c>
      <c r="B1841" s="133" t="str">
        <f>Table11[[#This Row],[Associate Degrees Awarded]]</f>
        <v>Ages, 25-39</v>
      </c>
      <c r="C1841" s="160">
        <f>Table11[[#This Row],[Growth Rate]]</f>
        <v>-0.16535433070866143</v>
      </c>
    </row>
    <row r="1842" spans="1:3" ht="14.25">
      <c r="A1842" s="159">
        <f>Table11[[#This Row],[UNITID]]</f>
        <v>215239</v>
      </c>
      <c r="B1842" s="133" t="str">
        <f>Table11[[#This Row],[Associate Degrees Awarded]]</f>
        <v>Ages, 40 and above</v>
      </c>
      <c r="C1842" s="160">
        <f>Table11[[#This Row],[Growth Rate]]</f>
        <v>-0.36065573770491804</v>
      </c>
    </row>
    <row r="1843" spans="1:3" ht="14.25">
      <c r="A1843" s="159">
        <f>Table11[[#This Row],[UNITID]]</f>
        <v>215239</v>
      </c>
      <c r="B1843" s="133" t="str">
        <f>Table11[[#This Row],[Associate Degrees Awarded]]</f>
        <v>Age unknown</v>
      </c>
      <c r="C1843" s="160" t="str">
        <f>Table11[[#This Row],[Growth Rate]]</f>
        <v/>
      </c>
    </row>
    <row r="1844" spans="1:3" ht="14.25">
      <c r="A1844" s="159">
        <f>Table11[[#This Row],[UNITID]]</f>
        <v>215239</v>
      </c>
      <c r="B1844" s="133" t="str">
        <f>Table11[[#This Row],[Associate Degrees Awarded]]</f>
        <v>Grand total men</v>
      </c>
      <c r="C1844" s="160">
        <f>Table11[[#This Row],[Growth Rate]]</f>
        <v>-0.19023569023569023</v>
      </c>
    </row>
    <row r="1845" spans="1:3" ht="14.25">
      <c r="A1845" s="159">
        <f>Table11[[#This Row],[UNITID]]</f>
        <v>215239</v>
      </c>
      <c r="B1845" s="133" t="str">
        <f>Table11[[#This Row],[Associate Degrees Awarded]]</f>
        <v>Grand total women</v>
      </c>
      <c r="C1845" s="160">
        <f>Table11[[#This Row],[Growth Rate]]</f>
        <v>-7.0750647109577222E-2</v>
      </c>
    </row>
    <row r="1846" spans="1:3" ht="14.25">
      <c r="A1846" s="159">
        <f>Table11[[#This Row],[UNITID]]</f>
        <v>215239</v>
      </c>
      <c r="B1846" s="133" t="str">
        <f>Table11[[#This Row],[Associate Degrees Awarded]]</f>
        <v>Two or more races total</v>
      </c>
      <c r="C1846" s="160">
        <f>Table11[[#This Row],[Growth Rate]]</f>
        <v>-9.4339622641509441E-2</v>
      </c>
    </row>
    <row r="1847" spans="1:3" ht="14.25">
      <c r="A1847" s="159">
        <f>Table11[[#This Row],[UNITID]]</f>
        <v>215239</v>
      </c>
      <c r="B1847" s="133" t="str">
        <f>Table11[[#This Row],[Associate Degrees Awarded]]</f>
        <v>American Indian or Alaska Native total</v>
      </c>
      <c r="C1847" s="160">
        <f>Table11[[#This Row],[Growth Rate]]</f>
        <v>-0.5714285714285714</v>
      </c>
    </row>
    <row r="1848" spans="1:3" ht="14.25">
      <c r="A1848" s="159">
        <f>Table11[[#This Row],[UNITID]]</f>
        <v>215239</v>
      </c>
      <c r="B1848" s="133" t="str">
        <f>Table11[[#This Row],[Associate Degrees Awarded]]</f>
        <v>Asian total</v>
      </c>
      <c r="C1848" s="160">
        <f>Table11[[#This Row],[Growth Rate]]</f>
        <v>0.14942528735632185</v>
      </c>
    </row>
    <row r="1849" spans="1:3" ht="14.25">
      <c r="A1849" s="159">
        <f>Table11[[#This Row],[UNITID]]</f>
        <v>215239</v>
      </c>
      <c r="B1849" s="133" t="str">
        <f>Table11[[#This Row],[Associate Degrees Awarded]]</f>
        <v>Black or African American total</v>
      </c>
      <c r="C1849" s="160">
        <f>Table11[[#This Row],[Growth Rate]]</f>
        <v>-0.18653576437587657</v>
      </c>
    </row>
    <row r="1850" spans="1:3" ht="14.25">
      <c r="A1850" s="159">
        <f>Table11[[#This Row],[UNITID]]</f>
        <v>215239</v>
      </c>
      <c r="B1850" s="133" t="str">
        <f>Table11[[#This Row],[Associate Degrees Awarded]]</f>
        <v>Hispanic or Latino total</v>
      </c>
      <c r="C1850" s="160">
        <f>Table11[[#This Row],[Growth Rate]]</f>
        <v>-4.2918454935622317E-3</v>
      </c>
    </row>
    <row r="1851" spans="1:3" ht="14.25">
      <c r="A1851" s="159">
        <f>Table11[[#This Row],[UNITID]]</f>
        <v>215239</v>
      </c>
      <c r="B1851" s="133" t="str">
        <f>Table11[[#This Row],[Associate Degrees Awarded]]</f>
        <v>Native Hawaiian or Other Pacific Islander total</v>
      </c>
      <c r="C1851" s="160">
        <f>Table11[[#This Row],[Growth Rate]]</f>
        <v>0</v>
      </c>
    </row>
    <row r="1852" spans="1:3" ht="14.25">
      <c r="A1852" s="159">
        <f>Table11[[#This Row],[UNITID]]</f>
        <v>215239</v>
      </c>
      <c r="B1852" s="133" t="str">
        <f>Table11[[#This Row],[Associate Degrees Awarded]]</f>
        <v>U.S. Nonresident total</v>
      </c>
      <c r="C1852" s="160">
        <f>Table11[[#This Row],[Growth Rate]]</f>
        <v>-0.13114754098360656</v>
      </c>
    </row>
    <row r="1853" spans="1:3" ht="14.25">
      <c r="A1853" s="159">
        <f>Table11[[#This Row],[UNITID]]</f>
        <v>215239</v>
      </c>
      <c r="B1853" s="133" t="str">
        <f>Table11[[#This Row],[Associate Degrees Awarded]]</f>
        <v>White total</v>
      </c>
      <c r="C1853" s="160">
        <f>Table11[[#This Row],[Growth Rate]]</f>
        <v>-0.12723214285714285</v>
      </c>
    </row>
    <row r="1854" spans="1:3" ht="14.25">
      <c r="A1854" s="159">
        <f>Table11[[#This Row],[UNITID]]</f>
        <v>215239</v>
      </c>
      <c r="B1854" s="133" t="str">
        <f>Table11[[#This Row],[Associate Degrees Awarded]]</f>
        <v>Race/ethnicity unknown total</v>
      </c>
      <c r="C1854" s="160">
        <f>Table11[[#This Row],[Growth Rate]]</f>
        <v>-0.21311475409836064</v>
      </c>
    </row>
    <row r="1855" spans="1:3" ht="14.25">
      <c r="A1855" s="159">
        <f>Table11[[#This Row],[UNITID]]</f>
        <v>218858</v>
      </c>
      <c r="B1855" s="133" t="str">
        <f>Table11[[#This Row],[Associate Degrees Awarded]]</f>
        <v>Grand total</v>
      </c>
      <c r="C1855" s="160">
        <f>Table11[[#This Row],[Growth Rate]]</f>
        <v>0.06</v>
      </c>
    </row>
    <row r="1856" spans="1:3" ht="14.25">
      <c r="A1856" s="159">
        <f>Table11[[#This Row],[UNITID]]</f>
        <v>218858</v>
      </c>
      <c r="B1856" s="133" t="str">
        <f>Table11[[#This Row],[Associate Degrees Awarded]]</f>
        <v>Ages, under 18</v>
      </c>
      <c r="C1856" s="160">
        <f>Table11[[#This Row],[Growth Rate]]</f>
        <v>-0.75</v>
      </c>
    </row>
    <row r="1857" spans="1:3" ht="14.25">
      <c r="A1857" s="159">
        <f>Table11[[#This Row],[UNITID]]</f>
        <v>218858</v>
      </c>
      <c r="B1857" s="133" t="str">
        <f>Table11[[#This Row],[Associate Degrees Awarded]]</f>
        <v>Ages, 18-24</v>
      </c>
      <c r="C1857" s="160">
        <f>Table11[[#This Row],[Growth Rate]]</f>
        <v>0.15151515151515152</v>
      </c>
    </row>
    <row r="1858" spans="1:3" ht="14.25">
      <c r="A1858" s="159">
        <f>Table11[[#This Row],[UNITID]]</f>
        <v>218858</v>
      </c>
      <c r="B1858" s="133" t="str">
        <f>Table11[[#This Row],[Associate Degrees Awarded]]</f>
        <v>Ages, 25-39</v>
      </c>
      <c r="C1858" s="160">
        <f>Table11[[#This Row],[Growth Rate]]</f>
        <v>2.3809523809523808E-2</v>
      </c>
    </row>
    <row r="1859" spans="1:3" ht="14.25">
      <c r="A1859" s="159">
        <f>Table11[[#This Row],[UNITID]]</f>
        <v>218858</v>
      </c>
      <c r="B1859" s="133" t="str">
        <f>Table11[[#This Row],[Associate Degrees Awarded]]</f>
        <v>Ages, 40 and above</v>
      </c>
      <c r="C1859" s="160">
        <f>Table11[[#This Row],[Growth Rate]]</f>
        <v>-7.2727272727272724E-2</v>
      </c>
    </row>
    <row r="1860" spans="1:3" ht="14.25">
      <c r="A1860" s="159">
        <f>Table11[[#This Row],[UNITID]]</f>
        <v>218858</v>
      </c>
      <c r="B1860" s="133" t="str">
        <f>Table11[[#This Row],[Associate Degrees Awarded]]</f>
        <v>Age unknown</v>
      </c>
      <c r="C1860" s="160" t="str">
        <f>Table11[[#This Row],[Growth Rate]]</f>
        <v/>
      </c>
    </row>
    <row r="1861" spans="1:3" ht="14.25">
      <c r="A1861" s="159">
        <f>Table11[[#This Row],[UNITID]]</f>
        <v>218858</v>
      </c>
      <c r="B1861" s="133" t="str">
        <f>Table11[[#This Row],[Associate Degrees Awarded]]</f>
        <v>Grand total men</v>
      </c>
      <c r="C1861" s="160">
        <f>Table11[[#This Row],[Growth Rate]]</f>
        <v>0.29032258064516131</v>
      </c>
    </row>
    <row r="1862" spans="1:3" ht="14.25">
      <c r="A1862" s="159">
        <f>Table11[[#This Row],[UNITID]]</f>
        <v>218858</v>
      </c>
      <c r="B1862" s="133" t="str">
        <f>Table11[[#This Row],[Associate Degrees Awarded]]</f>
        <v>Grand total women</v>
      </c>
      <c r="C1862" s="160">
        <f>Table11[[#This Row],[Growth Rate]]</f>
        <v>-2.3346303501945526E-2</v>
      </c>
    </row>
    <row r="1863" spans="1:3" ht="14.25">
      <c r="A1863" s="159">
        <f>Table11[[#This Row],[UNITID]]</f>
        <v>218858</v>
      </c>
      <c r="B1863" s="133" t="str">
        <f>Table11[[#This Row],[Associate Degrees Awarded]]</f>
        <v>Two or more races total</v>
      </c>
      <c r="C1863" s="160">
        <f>Table11[[#This Row],[Growth Rate]]</f>
        <v>1.4285714285714286</v>
      </c>
    </row>
    <row r="1864" spans="1:3" ht="14.25">
      <c r="A1864" s="159">
        <f>Table11[[#This Row],[UNITID]]</f>
        <v>218858</v>
      </c>
      <c r="B1864" s="133" t="str">
        <f>Table11[[#This Row],[Associate Degrees Awarded]]</f>
        <v>American Indian or Alaska Native total</v>
      </c>
      <c r="C1864" s="160" t="str">
        <f>Table11[[#This Row],[Growth Rate]]</f>
        <v/>
      </c>
    </row>
    <row r="1865" spans="1:3" ht="14.25">
      <c r="A1865" s="159">
        <f>Table11[[#This Row],[UNITID]]</f>
        <v>218858</v>
      </c>
      <c r="B1865" s="133" t="str">
        <f>Table11[[#This Row],[Associate Degrees Awarded]]</f>
        <v>Asian total</v>
      </c>
      <c r="C1865" s="160">
        <f>Table11[[#This Row],[Growth Rate]]</f>
        <v>0.25</v>
      </c>
    </row>
    <row r="1866" spans="1:3" ht="14.25">
      <c r="A1866" s="159">
        <f>Table11[[#This Row],[UNITID]]</f>
        <v>218858</v>
      </c>
      <c r="B1866" s="133" t="str">
        <f>Table11[[#This Row],[Associate Degrees Awarded]]</f>
        <v>Black or African American total</v>
      </c>
      <c r="C1866" s="160">
        <f>Table11[[#This Row],[Growth Rate]]</f>
        <v>8.0357142857142863E-2</v>
      </c>
    </row>
    <row r="1867" spans="1:3" ht="14.25">
      <c r="A1867" s="159">
        <f>Table11[[#This Row],[UNITID]]</f>
        <v>218858</v>
      </c>
      <c r="B1867" s="133" t="str">
        <f>Table11[[#This Row],[Associate Degrees Awarded]]</f>
        <v>Hispanic or Latino total</v>
      </c>
      <c r="C1867" s="160">
        <f>Table11[[#This Row],[Growth Rate]]</f>
        <v>1.0909090909090908</v>
      </c>
    </row>
    <row r="1868" spans="1:3" ht="14.25">
      <c r="A1868" s="159">
        <f>Table11[[#This Row],[UNITID]]</f>
        <v>218858</v>
      </c>
      <c r="B1868" s="133" t="str">
        <f>Table11[[#This Row],[Associate Degrees Awarded]]</f>
        <v>Native Hawaiian or Other Pacific Islander total</v>
      </c>
      <c r="C1868" s="160">
        <f>Table11[[#This Row],[Growth Rate]]</f>
        <v>-1</v>
      </c>
    </row>
    <row r="1869" spans="1:3" ht="14.25">
      <c r="A1869" s="159">
        <f>Table11[[#This Row],[UNITID]]</f>
        <v>218858</v>
      </c>
      <c r="B1869" s="133" t="str">
        <f>Table11[[#This Row],[Associate Degrees Awarded]]</f>
        <v>U.S. Nonresident total</v>
      </c>
      <c r="C1869" s="160" t="str">
        <f>Table11[[#This Row],[Growth Rate]]</f>
        <v/>
      </c>
    </row>
    <row r="1870" spans="1:3" ht="14.25">
      <c r="A1870" s="159">
        <f>Table11[[#This Row],[UNITID]]</f>
        <v>218858</v>
      </c>
      <c r="B1870" s="133" t="str">
        <f>Table11[[#This Row],[Associate Degrees Awarded]]</f>
        <v>White total</v>
      </c>
      <c r="C1870" s="160">
        <f>Table11[[#This Row],[Growth Rate]]</f>
        <v>-1.9138755980861243E-2</v>
      </c>
    </row>
    <row r="1871" spans="1:3" ht="14.25">
      <c r="A1871" s="159">
        <f>Table11[[#This Row],[UNITID]]</f>
        <v>218858</v>
      </c>
      <c r="B1871" s="133" t="str">
        <f>Table11[[#This Row],[Associate Degrees Awarded]]</f>
        <v>Race/ethnicity unknown total</v>
      </c>
      <c r="C1871" s="160">
        <f>Table11[[#This Row],[Growth Rate]]</f>
        <v>-1</v>
      </c>
    </row>
    <row r="1872" spans="1:3" ht="14.25">
      <c r="A1872" s="159">
        <f>Table11[[#This Row],[UNITID]]</f>
        <v>219408</v>
      </c>
      <c r="B1872" s="133" t="str">
        <f>Table11[[#This Row],[Associate Degrees Awarded]]</f>
        <v>Grand total</v>
      </c>
      <c r="C1872" s="160">
        <f>Table11[[#This Row],[Growth Rate]]</f>
        <v>0.22222222222222221</v>
      </c>
    </row>
    <row r="1873" spans="1:3" ht="14.25">
      <c r="A1873" s="159">
        <f>Table11[[#This Row],[UNITID]]</f>
        <v>219408</v>
      </c>
      <c r="B1873" s="133" t="str">
        <f>Table11[[#This Row],[Associate Degrees Awarded]]</f>
        <v>Ages, under 18</v>
      </c>
      <c r="C1873" s="160" t="str">
        <f>Table11[[#This Row],[Growth Rate]]</f>
        <v/>
      </c>
    </row>
    <row r="1874" spans="1:3" ht="14.25">
      <c r="A1874" s="159">
        <f>Table11[[#This Row],[UNITID]]</f>
        <v>219408</v>
      </c>
      <c r="B1874" s="133" t="str">
        <f>Table11[[#This Row],[Associate Degrees Awarded]]</f>
        <v>Ages, 18-24</v>
      </c>
      <c r="C1874" s="160">
        <f>Table11[[#This Row],[Growth Rate]]</f>
        <v>0</v>
      </c>
    </row>
    <row r="1875" spans="1:3" ht="14.25">
      <c r="A1875" s="159">
        <f>Table11[[#This Row],[UNITID]]</f>
        <v>219408</v>
      </c>
      <c r="B1875" s="133" t="str">
        <f>Table11[[#This Row],[Associate Degrees Awarded]]</f>
        <v>Ages, 25-39</v>
      </c>
      <c r="C1875" s="160">
        <f>Table11[[#This Row],[Growth Rate]]</f>
        <v>0.14285714285714285</v>
      </c>
    </row>
    <row r="1876" spans="1:3" ht="14.25">
      <c r="A1876" s="159">
        <f>Table11[[#This Row],[UNITID]]</f>
        <v>219408</v>
      </c>
      <c r="B1876" s="133" t="str">
        <f>Table11[[#This Row],[Associate Degrees Awarded]]</f>
        <v>Ages, 40 and above</v>
      </c>
      <c r="C1876" s="160">
        <f>Table11[[#This Row],[Growth Rate]]</f>
        <v>1.5</v>
      </c>
    </row>
    <row r="1877" spans="1:3" ht="14.25">
      <c r="A1877" s="159">
        <f>Table11[[#This Row],[UNITID]]</f>
        <v>219408</v>
      </c>
      <c r="B1877" s="133" t="str">
        <f>Table11[[#This Row],[Associate Degrees Awarded]]</f>
        <v>Age unknown</v>
      </c>
      <c r="C1877" s="160" t="str">
        <f>Table11[[#This Row],[Growth Rate]]</f>
        <v/>
      </c>
    </row>
    <row r="1878" spans="1:3" ht="14.25">
      <c r="A1878" s="159">
        <f>Table11[[#This Row],[UNITID]]</f>
        <v>219408</v>
      </c>
      <c r="B1878" s="133" t="str">
        <f>Table11[[#This Row],[Associate Degrees Awarded]]</f>
        <v>Grand total men</v>
      </c>
      <c r="C1878" s="160">
        <f>Table11[[#This Row],[Growth Rate]]</f>
        <v>0.375</v>
      </c>
    </row>
    <row r="1879" spans="1:3" ht="14.25">
      <c r="A1879" s="159">
        <f>Table11[[#This Row],[UNITID]]</f>
        <v>219408</v>
      </c>
      <c r="B1879" s="133" t="str">
        <f>Table11[[#This Row],[Associate Degrees Awarded]]</f>
        <v>Grand total women</v>
      </c>
      <c r="C1879" s="160">
        <f>Table11[[#This Row],[Growth Rate]]</f>
        <v>0.1</v>
      </c>
    </row>
    <row r="1880" spans="1:3" ht="14.25">
      <c r="A1880" s="159">
        <f>Table11[[#This Row],[UNITID]]</f>
        <v>219408</v>
      </c>
      <c r="B1880" s="133" t="str">
        <f>Table11[[#This Row],[Associate Degrees Awarded]]</f>
        <v>Two or more races total</v>
      </c>
      <c r="C1880" s="160" t="str">
        <f>Table11[[#This Row],[Growth Rate]]</f>
        <v/>
      </c>
    </row>
    <row r="1881" spans="1:3" ht="14.25">
      <c r="A1881" s="159">
        <f>Table11[[#This Row],[UNITID]]</f>
        <v>219408</v>
      </c>
      <c r="B1881" s="133" t="str">
        <f>Table11[[#This Row],[Associate Degrees Awarded]]</f>
        <v>American Indian or Alaska Native total</v>
      </c>
      <c r="C1881" s="160">
        <f>Table11[[#This Row],[Growth Rate]]</f>
        <v>0.81818181818181823</v>
      </c>
    </row>
    <row r="1882" spans="1:3" ht="14.25">
      <c r="A1882" s="159">
        <f>Table11[[#This Row],[UNITID]]</f>
        <v>219408</v>
      </c>
      <c r="B1882" s="133" t="str">
        <f>Table11[[#This Row],[Associate Degrees Awarded]]</f>
        <v>Asian total</v>
      </c>
      <c r="C1882" s="160" t="str">
        <f>Table11[[#This Row],[Growth Rate]]</f>
        <v/>
      </c>
    </row>
    <row r="1883" spans="1:3" ht="14.25">
      <c r="A1883" s="159">
        <f>Table11[[#This Row],[UNITID]]</f>
        <v>219408</v>
      </c>
      <c r="B1883" s="133" t="str">
        <f>Table11[[#This Row],[Associate Degrees Awarded]]</f>
        <v>Black or African American total</v>
      </c>
      <c r="C1883" s="160" t="str">
        <f>Table11[[#This Row],[Growth Rate]]</f>
        <v/>
      </c>
    </row>
    <row r="1884" spans="1:3" ht="14.25">
      <c r="A1884" s="159">
        <f>Table11[[#This Row],[UNITID]]</f>
        <v>219408</v>
      </c>
      <c r="B1884" s="133" t="str">
        <f>Table11[[#This Row],[Associate Degrees Awarded]]</f>
        <v>Hispanic or Latino total</v>
      </c>
      <c r="C1884" s="160">
        <f>Table11[[#This Row],[Growth Rate]]</f>
        <v>-1</v>
      </c>
    </row>
    <row r="1885" spans="1:3" ht="14.25">
      <c r="A1885" s="159">
        <f>Table11[[#This Row],[UNITID]]</f>
        <v>219408</v>
      </c>
      <c r="B1885" s="133" t="str">
        <f>Table11[[#This Row],[Associate Degrees Awarded]]</f>
        <v>Native Hawaiian or Other Pacific Islander total</v>
      </c>
      <c r="C1885" s="160" t="str">
        <f>Table11[[#This Row],[Growth Rate]]</f>
        <v/>
      </c>
    </row>
    <row r="1886" spans="1:3" ht="14.25">
      <c r="A1886" s="159">
        <f>Table11[[#This Row],[UNITID]]</f>
        <v>219408</v>
      </c>
      <c r="B1886" s="133" t="str">
        <f>Table11[[#This Row],[Associate Degrees Awarded]]</f>
        <v>U.S. Nonresident total</v>
      </c>
      <c r="C1886" s="160" t="str">
        <f>Table11[[#This Row],[Growth Rate]]</f>
        <v/>
      </c>
    </row>
    <row r="1887" spans="1:3" ht="14.25">
      <c r="A1887" s="159">
        <f>Table11[[#This Row],[UNITID]]</f>
        <v>219408</v>
      </c>
      <c r="B1887" s="133" t="str">
        <f>Table11[[#This Row],[Associate Degrees Awarded]]</f>
        <v>White total</v>
      </c>
      <c r="C1887" s="160">
        <f>Table11[[#This Row],[Growth Rate]]</f>
        <v>-0.83333333333333337</v>
      </c>
    </row>
    <row r="1888" spans="1:3" ht="14.25">
      <c r="A1888" s="159">
        <f>Table11[[#This Row],[UNITID]]</f>
        <v>219408</v>
      </c>
      <c r="B1888" s="133" t="str">
        <f>Table11[[#This Row],[Associate Degrees Awarded]]</f>
        <v>Race/ethnicity unknown total</v>
      </c>
      <c r="C1888" s="160" t="str">
        <f>Table11[[#This Row],[Growth Rate]]</f>
        <v/>
      </c>
    </row>
    <row r="1889" spans="1:3" ht="14.25">
      <c r="A1889" s="159">
        <f>Table11[[#This Row],[UNITID]]</f>
        <v>219879</v>
      </c>
      <c r="B1889" s="133" t="str">
        <f>Table11[[#This Row],[Associate Degrees Awarded]]</f>
        <v>Grand total</v>
      </c>
      <c r="C1889" s="160">
        <f>Table11[[#This Row],[Growth Rate]]</f>
        <v>0.22279792746113988</v>
      </c>
    </row>
    <row r="1890" spans="1:3" ht="14.25">
      <c r="A1890" s="159">
        <f>Table11[[#This Row],[UNITID]]</f>
        <v>219879</v>
      </c>
      <c r="B1890" s="133" t="str">
        <f>Table11[[#This Row],[Associate Degrees Awarded]]</f>
        <v>Ages, under 18</v>
      </c>
      <c r="C1890" s="160">
        <f>Table11[[#This Row],[Growth Rate]]</f>
        <v>-1</v>
      </c>
    </row>
    <row r="1891" spans="1:3" ht="14.25">
      <c r="A1891" s="159">
        <f>Table11[[#This Row],[UNITID]]</f>
        <v>219879</v>
      </c>
      <c r="B1891" s="133" t="str">
        <f>Table11[[#This Row],[Associate Degrees Awarded]]</f>
        <v>Ages, 18-24</v>
      </c>
      <c r="C1891" s="160">
        <f>Table11[[#This Row],[Growth Rate]]</f>
        <v>0.13636363636363635</v>
      </c>
    </row>
    <row r="1892" spans="1:3" ht="14.25">
      <c r="A1892" s="159">
        <f>Table11[[#This Row],[UNITID]]</f>
        <v>219879</v>
      </c>
      <c r="B1892" s="133" t="str">
        <f>Table11[[#This Row],[Associate Degrees Awarded]]</f>
        <v>Ages, 25-39</v>
      </c>
      <c r="C1892" s="160">
        <f>Table11[[#This Row],[Growth Rate]]</f>
        <v>0.57317073170731703</v>
      </c>
    </row>
    <row r="1893" spans="1:3" ht="14.25">
      <c r="A1893" s="159">
        <f>Table11[[#This Row],[UNITID]]</f>
        <v>219879</v>
      </c>
      <c r="B1893" s="133" t="str">
        <f>Table11[[#This Row],[Associate Degrees Awarded]]</f>
        <v>Ages, 40 and above</v>
      </c>
      <c r="C1893" s="160">
        <f>Table11[[#This Row],[Growth Rate]]</f>
        <v>0.10256410256410256</v>
      </c>
    </row>
    <row r="1894" spans="1:3" ht="14.25">
      <c r="A1894" s="159">
        <f>Table11[[#This Row],[UNITID]]</f>
        <v>219879</v>
      </c>
      <c r="B1894" s="133" t="str">
        <f>Table11[[#This Row],[Associate Degrees Awarded]]</f>
        <v>Age unknown</v>
      </c>
      <c r="C1894" s="160" t="str">
        <f>Table11[[#This Row],[Growth Rate]]</f>
        <v/>
      </c>
    </row>
    <row r="1895" spans="1:3" ht="14.25">
      <c r="A1895" s="159">
        <f>Table11[[#This Row],[UNITID]]</f>
        <v>219879</v>
      </c>
      <c r="B1895" s="133" t="str">
        <f>Table11[[#This Row],[Associate Degrees Awarded]]</f>
        <v>Grand total men</v>
      </c>
      <c r="C1895" s="160">
        <f>Table11[[#This Row],[Growth Rate]]</f>
        <v>0.15028901734104047</v>
      </c>
    </row>
    <row r="1896" spans="1:3" ht="14.25">
      <c r="A1896" s="159">
        <f>Table11[[#This Row],[UNITID]]</f>
        <v>219879</v>
      </c>
      <c r="B1896" s="133" t="str">
        <f>Table11[[#This Row],[Associate Degrees Awarded]]</f>
        <v>Grand total women</v>
      </c>
      <c r="C1896" s="160">
        <f>Table11[[#This Row],[Growth Rate]]</f>
        <v>0.28169014084507044</v>
      </c>
    </row>
    <row r="1897" spans="1:3" ht="14.25">
      <c r="A1897" s="159">
        <f>Table11[[#This Row],[UNITID]]</f>
        <v>219879</v>
      </c>
      <c r="B1897" s="133" t="str">
        <f>Table11[[#This Row],[Associate Degrees Awarded]]</f>
        <v>Two or more races total</v>
      </c>
      <c r="C1897" s="160">
        <f>Table11[[#This Row],[Growth Rate]]</f>
        <v>-0.5</v>
      </c>
    </row>
    <row r="1898" spans="1:3" ht="14.25">
      <c r="A1898" s="159">
        <f>Table11[[#This Row],[UNITID]]</f>
        <v>219879</v>
      </c>
      <c r="B1898" s="133" t="str">
        <f>Table11[[#This Row],[Associate Degrees Awarded]]</f>
        <v>American Indian or Alaska Native total</v>
      </c>
      <c r="C1898" s="160" t="str">
        <f>Table11[[#This Row],[Growth Rate]]</f>
        <v/>
      </c>
    </row>
    <row r="1899" spans="1:3" ht="14.25">
      <c r="A1899" s="159">
        <f>Table11[[#This Row],[UNITID]]</f>
        <v>219879</v>
      </c>
      <c r="B1899" s="133" t="str">
        <f>Table11[[#This Row],[Associate Degrees Awarded]]</f>
        <v>Asian total</v>
      </c>
      <c r="C1899" s="160">
        <f>Table11[[#This Row],[Growth Rate]]</f>
        <v>0.6</v>
      </c>
    </row>
    <row r="1900" spans="1:3" ht="14.25">
      <c r="A1900" s="159">
        <f>Table11[[#This Row],[UNITID]]</f>
        <v>219879</v>
      </c>
      <c r="B1900" s="133" t="str">
        <f>Table11[[#This Row],[Associate Degrees Awarded]]</f>
        <v>Black or African American total</v>
      </c>
      <c r="C1900" s="160">
        <f>Table11[[#This Row],[Growth Rate]]</f>
        <v>0.75</v>
      </c>
    </row>
    <row r="1901" spans="1:3" ht="14.25">
      <c r="A1901" s="159">
        <f>Table11[[#This Row],[UNITID]]</f>
        <v>219879</v>
      </c>
      <c r="B1901" s="133" t="str">
        <f>Table11[[#This Row],[Associate Degrees Awarded]]</f>
        <v>Hispanic or Latino total</v>
      </c>
      <c r="C1901" s="160">
        <f>Table11[[#This Row],[Growth Rate]]</f>
        <v>0.45454545454545453</v>
      </c>
    </row>
    <row r="1902" spans="1:3" ht="14.25">
      <c r="A1902" s="159">
        <f>Table11[[#This Row],[UNITID]]</f>
        <v>219879</v>
      </c>
      <c r="B1902" s="133" t="str">
        <f>Table11[[#This Row],[Associate Degrees Awarded]]</f>
        <v>Native Hawaiian or Other Pacific Islander total</v>
      </c>
      <c r="C1902" s="160">
        <f>Table11[[#This Row],[Growth Rate]]</f>
        <v>-1</v>
      </c>
    </row>
    <row r="1903" spans="1:3" ht="14.25">
      <c r="A1903" s="159">
        <f>Table11[[#This Row],[UNITID]]</f>
        <v>219879</v>
      </c>
      <c r="B1903" s="133" t="str">
        <f>Table11[[#This Row],[Associate Degrees Awarded]]</f>
        <v>U.S. Nonresident total</v>
      </c>
      <c r="C1903" s="160" t="str">
        <f>Table11[[#This Row],[Growth Rate]]</f>
        <v/>
      </c>
    </row>
    <row r="1904" spans="1:3" ht="14.25">
      <c r="A1904" s="159">
        <f>Table11[[#This Row],[UNITID]]</f>
        <v>219879</v>
      </c>
      <c r="B1904" s="133" t="str">
        <f>Table11[[#This Row],[Associate Degrees Awarded]]</f>
        <v>White total</v>
      </c>
      <c r="C1904" s="160">
        <f>Table11[[#This Row],[Growth Rate]]</f>
        <v>0.19161676646706588</v>
      </c>
    </row>
    <row r="1905" spans="1:3" ht="14.25">
      <c r="A1905" s="159">
        <f>Table11[[#This Row],[UNITID]]</f>
        <v>219879</v>
      </c>
      <c r="B1905" s="133" t="str">
        <f>Table11[[#This Row],[Associate Degrees Awarded]]</f>
        <v>Race/ethnicity unknown total</v>
      </c>
      <c r="C1905" s="160">
        <f>Table11[[#This Row],[Growth Rate]]</f>
        <v>-0.5</v>
      </c>
    </row>
    <row r="1906" spans="1:3" ht="14.25">
      <c r="A1906" s="159">
        <f>Table11[[#This Row],[UNITID]]</f>
        <v>220057</v>
      </c>
      <c r="B1906" s="133" t="str">
        <f>Table11[[#This Row],[Associate Degrees Awarded]]</f>
        <v>Grand total</v>
      </c>
      <c r="C1906" s="160">
        <f>Table11[[#This Row],[Growth Rate]]</f>
        <v>2.5069637883008356E-2</v>
      </c>
    </row>
    <row r="1907" spans="1:3" ht="14.25">
      <c r="A1907" s="159">
        <f>Table11[[#This Row],[UNITID]]</f>
        <v>220057</v>
      </c>
      <c r="B1907" s="133" t="str">
        <f>Table11[[#This Row],[Associate Degrees Awarded]]</f>
        <v>Ages, under 18</v>
      </c>
      <c r="C1907" s="160" t="str">
        <f>Table11[[#This Row],[Growth Rate]]</f>
        <v/>
      </c>
    </row>
    <row r="1908" spans="1:3" ht="14.25">
      <c r="A1908" s="159">
        <f>Table11[[#This Row],[UNITID]]</f>
        <v>220057</v>
      </c>
      <c r="B1908" s="133" t="str">
        <f>Table11[[#This Row],[Associate Degrees Awarded]]</f>
        <v>Ages, 18-24</v>
      </c>
      <c r="C1908" s="160">
        <f>Table11[[#This Row],[Growth Rate]]</f>
        <v>8.1218274111675121E-2</v>
      </c>
    </row>
    <row r="1909" spans="1:3" ht="14.25">
      <c r="A1909" s="159">
        <f>Table11[[#This Row],[UNITID]]</f>
        <v>220057</v>
      </c>
      <c r="B1909" s="133" t="str">
        <f>Table11[[#This Row],[Associate Degrees Awarded]]</f>
        <v>Ages, 25-39</v>
      </c>
      <c r="C1909" s="160">
        <f>Table11[[#This Row],[Growth Rate]]</f>
        <v>-0.11304347826086956</v>
      </c>
    </row>
    <row r="1910" spans="1:3" ht="14.25">
      <c r="A1910" s="159">
        <f>Table11[[#This Row],[UNITID]]</f>
        <v>220057</v>
      </c>
      <c r="B1910" s="133" t="str">
        <f>Table11[[#This Row],[Associate Degrees Awarded]]</f>
        <v>Ages, 40 and above</v>
      </c>
      <c r="C1910" s="160">
        <f>Table11[[#This Row],[Growth Rate]]</f>
        <v>0.1276595744680851</v>
      </c>
    </row>
    <row r="1911" spans="1:3" ht="14.25">
      <c r="A1911" s="159">
        <f>Table11[[#This Row],[UNITID]]</f>
        <v>220057</v>
      </c>
      <c r="B1911" s="133" t="str">
        <f>Table11[[#This Row],[Associate Degrees Awarded]]</f>
        <v>Age unknown</v>
      </c>
      <c r="C1911" s="160" t="str">
        <f>Table11[[#This Row],[Growth Rate]]</f>
        <v/>
      </c>
    </row>
    <row r="1912" spans="1:3" ht="14.25">
      <c r="A1912" s="159">
        <f>Table11[[#This Row],[UNITID]]</f>
        <v>220057</v>
      </c>
      <c r="B1912" s="133" t="str">
        <f>Table11[[#This Row],[Associate Degrees Awarded]]</f>
        <v>Grand total men</v>
      </c>
      <c r="C1912" s="160">
        <f>Table11[[#This Row],[Growth Rate]]</f>
        <v>0.27722772277227725</v>
      </c>
    </row>
    <row r="1913" spans="1:3" ht="14.25">
      <c r="A1913" s="159">
        <f>Table11[[#This Row],[UNITID]]</f>
        <v>220057</v>
      </c>
      <c r="B1913" s="133" t="str">
        <f>Table11[[#This Row],[Associate Degrees Awarded]]</f>
        <v>Grand total women</v>
      </c>
      <c r="C1913" s="160">
        <f>Table11[[#This Row],[Growth Rate]]</f>
        <v>-7.3643410852713184E-2</v>
      </c>
    </row>
    <row r="1914" spans="1:3" ht="14.25">
      <c r="A1914" s="159">
        <f>Table11[[#This Row],[UNITID]]</f>
        <v>220057</v>
      </c>
      <c r="B1914" s="133" t="str">
        <f>Table11[[#This Row],[Associate Degrees Awarded]]</f>
        <v>Two or more races total</v>
      </c>
      <c r="C1914" s="160">
        <f>Table11[[#This Row],[Growth Rate]]</f>
        <v>2</v>
      </c>
    </row>
    <row r="1915" spans="1:3" ht="14.25">
      <c r="A1915" s="159">
        <f>Table11[[#This Row],[UNITID]]</f>
        <v>220057</v>
      </c>
      <c r="B1915" s="133" t="str">
        <f>Table11[[#This Row],[Associate Degrees Awarded]]</f>
        <v>American Indian or Alaska Native total</v>
      </c>
      <c r="C1915" s="160">
        <f>Table11[[#This Row],[Growth Rate]]</f>
        <v>-0.5</v>
      </c>
    </row>
    <row r="1916" spans="1:3" ht="14.25">
      <c r="A1916" s="159">
        <f>Table11[[#This Row],[UNITID]]</f>
        <v>220057</v>
      </c>
      <c r="B1916" s="133" t="str">
        <f>Table11[[#This Row],[Associate Degrees Awarded]]</f>
        <v>Asian total</v>
      </c>
      <c r="C1916" s="160">
        <f>Table11[[#This Row],[Growth Rate]]</f>
        <v>-0.6</v>
      </c>
    </row>
    <row r="1917" spans="1:3" ht="14.25">
      <c r="A1917" s="159">
        <f>Table11[[#This Row],[UNITID]]</f>
        <v>220057</v>
      </c>
      <c r="B1917" s="133" t="str">
        <f>Table11[[#This Row],[Associate Degrees Awarded]]</f>
        <v>Black or African American total</v>
      </c>
      <c r="C1917" s="160">
        <f>Table11[[#This Row],[Growth Rate]]</f>
        <v>1.6949152542372881E-2</v>
      </c>
    </row>
    <row r="1918" spans="1:3" ht="14.25">
      <c r="A1918" s="159">
        <f>Table11[[#This Row],[UNITID]]</f>
        <v>220057</v>
      </c>
      <c r="B1918" s="133" t="str">
        <f>Table11[[#This Row],[Associate Degrees Awarded]]</f>
        <v>Hispanic or Latino total</v>
      </c>
      <c r="C1918" s="160">
        <f>Table11[[#This Row],[Growth Rate]]</f>
        <v>0.875</v>
      </c>
    </row>
    <row r="1919" spans="1:3" ht="14.25">
      <c r="A1919" s="159">
        <f>Table11[[#This Row],[UNITID]]</f>
        <v>220057</v>
      </c>
      <c r="B1919" s="133" t="str">
        <f>Table11[[#This Row],[Associate Degrees Awarded]]</f>
        <v>Native Hawaiian or Other Pacific Islander total</v>
      </c>
      <c r="C1919" s="160" t="str">
        <f>Table11[[#This Row],[Growth Rate]]</f>
        <v/>
      </c>
    </row>
    <row r="1920" spans="1:3" ht="14.25">
      <c r="A1920" s="159">
        <f>Table11[[#This Row],[UNITID]]</f>
        <v>220057</v>
      </c>
      <c r="B1920" s="133" t="str">
        <f>Table11[[#This Row],[Associate Degrees Awarded]]</f>
        <v>U.S. Nonresident total</v>
      </c>
      <c r="C1920" s="160" t="str">
        <f>Table11[[#This Row],[Growth Rate]]</f>
        <v/>
      </c>
    </row>
    <row r="1921" spans="1:3" ht="14.25">
      <c r="A1921" s="159">
        <f>Table11[[#This Row],[UNITID]]</f>
        <v>220057</v>
      </c>
      <c r="B1921" s="133" t="str">
        <f>Table11[[#This Row],[Associate Degrees Awarded]]</f>
        <v>White total</v>
      </c>
      <c r="C1921" s="160">
        <f>Table11[[#This Row],[Growth Rate]]</f>
        <v>3.6363636363636364E-3</v>
      </c>
    </row>
    <row r="1922" spans="1:3" ht="14.25">
      <c r="A1922" s="159">
        <f>Table11[[#This Row],[UNITID]]</f>
        <v>220057</v>
      </c>
      <c r="B1922" s="133" t="str">
        <f>Table11[[#This Row],[Associate Degrees Awarded]]</f>
        <v>Race/ethnicity unknown total</v>
      </c>
      <c r="C1922" s="160">
        <f>Table11[[#This Row],[Growth Rate]]</f>
        <v>-0.75</v>
      </c>
    </row>
    <row r="1923" spans="1:3" ht="14.25">
      <c r="A1923" s="159">
        <f>Table11[[#This Row],[UNITID]]</f>
        <v>221184</v>
      </c>
      <c r="B1923" s="133" t="str">
        <f>Table11[[#This Row],[Associate Degrees Awarded]]</f>
        <v>Grand total</v>
      </c>
      <c r="C1923" s="160">
        <f>Table11[[#This Row],[Growth Rate]]</f>
        <v>-7.9241071428571425E-2</v>
      </c>
    </row>
    <row r="1924" spans="1:3" ht="14.25">
      <c r="A1924" s="159">
        <f>Table11[[#This Row],[UNITID]]</f>
        <v>221184</v>
      </c>
      <c r="B1924" s="133" t="str">
        <f>Table11[[#This Row],[Associate Degrees Awarded]]</f>
        <v>Ages, under 18</v>
      </c>
      <c r="C1924" s="160" t="str">
        <f>Table11[[#This Row],[Growth Rate]]</f>
        <v/>
      </c>
    </row>
    <row r="1925" spans="1:3" ht="14.25">
      <c r="A1925" s="159">
        <f>Table11[[#This Row],[UNITID]]</f>
        <v>221184</v>
      </c>
      <c r="B1925" s="133" t="str">
        <f>Table11[[#This Row],[Associate Degrees Awarded]]</f>
        <v>Ages, 18-24</v>
      </c>
      <c r="C1925" s="160">
        <f>Table11[[#This Row],[Growth Rate]]</f>
        <v>-0.16744186046511628</v>
      </c>
    </row>
    <row r="1926" spans="1:3" ht="14.25">
      <c r="A1926" s="159">
        <f>Table11[[#This Row],[UNITID]]</f>
        <v>221184</v>
      </c>
      <c r="B1926" s="133" t="str">
        <f>Table11[[#This Row],[Associate Degrees Awarded]]</f>
        <v>Ages, 25-39</v>
      </c>
      <c r="C1926" s="160">
        <f>Table11[[#This Row],[Growth Rate]]</f>
        <v>-4.7752808988764044E-2</v>
      </c>
    </row>
    <row r="1927" spans="1:3" ht="14.25">
      <c r="A1927" s="159">
        <f>Table11[[#This Row],[UNITID]]</f>
        <v>221184</v>
      </c>
      <c r="B1927" s="133" t="str">
        <f>Table11[[#This Row],[Associate Degrees Awarded]]</f>
        <v>Ages, 40 and above</v>
      </c>
      <c r="C1927" s="160">
        <f>Table11[[#This Row],[Growth Rate]]</f>
        <v>0.16363636363636364</v>
      </c>
    </row>
    <row r="1928" spans="1:3" ht="14.25">
      <c r="A1928" s="159">
        <f>Table11[[#This Row],[UNITID]]</f>
        <v>221184</v>
      </c>
      <c r="B1928" s="133" t="str">
        <f>Table11[[#This Row],[Associate Degrees Awarded]]</f>
        <v>Age unknown</v>
      </c>
      <c r="C1928" s="160" t="str">
        <f>Table11[[#This Row],[Growth Rate]]</f>
        <v/>
      </c>
    </row>
    <row r="1929" spans="1:3" ht="14.25">
      <c r="A1929" s="159">
        <f>Table11[[#This Row],[UNITID]]</f>
        <v>221184</v>
      </c>
      <c r="B1929" s="133" t="str">
        <f>Table11[[#This Row],[Associate Degrees Awarded]]</f>
        <v>Grand total men</v>
      </c>
      <c r="C1929" s="160">
        <f>Table11[[#This Row],[Growth Rate]]</f>
        <v>-0.22636103151862463</v>
      </c>
    </row>
    <row r="1930" spans="1:3" ht="14.25">
      <c r="A1930" s="159">
        <f>Table11[[#This Row],[UNITID]]</f>
        <v>221184</v>
      </c>
      <c r="B1930" s="133" t="str">
        <f>Table11[[#This Row],[Associate Degrees Awarded]]</f>
        <v>Grand total women</v>
      </c>
      <c r="C1930" s="160">
        <f>Table11[[#This Row],[Growth Rate]]</f>
        <v>1.4625228519195612E-2</v>
      </c>
    </row>
    <row r="1931" spans="1:3" ht="14.25">
      <c r="A1931" s="159">
        <f>Table11[[#This Row],[UNITID]]</f>
        <v>221184</v>
      </c>
      <c r="B1931" s="133" t="str">
        <f>Table11[[#This Row],[Associate Degrees Awarded]]</f>
        <v>Two or more races total</v>
      </c>
      <c r="C1931" s="160">
        <f>Table11[[#This Row],[Growth Rate]]</f>
        <v>0.29166666666666669</v>
      </c>
    </row>
    <row r="1932" spans="1:3" ht="14.25">
      <c r="A1932" s="159">
        <f>Table11[[#This Row],[UNITID]]</f>
        <v>221184</v>
      </c>
      <c r="B1932" s="133" t="str">
        <f>Table11[[#This Row],[Associate Degrees Awarded]]</f>
        <v>American Indian or Alaska Native total</v>
      </c>
      <c r="C1932" s="160">
        <f>Table11[[#This Row],[Growth Rate]]</f>
        <v>-1</v>
      </c>
    </row>
    <row r="1933" spans="1:3" ht="14.25">
      <c r="A1933" s="159">
        <f>Table11[[#This Row],[UNITID]]</f>
        <v>221184</v>
      </c>
      <c r="B1933" s="133" t="str">
        <f>Table11[[#This Row],[Associate Degrees Awarded]]</f>
        <v>Asian total</v>
      </c>
      <c r="C1933" s="160">
        <f>Table11[[#This Row],[Growth Rate]]</f>
        <v>-0.30769230769230771</v>
      </c>
    </row>
    <row r="1934" spans="1:3" ht="14.25">
      <c r="A1934" s="159">
        <f>Table11[[#This Row],[UNITID]]</f>
        <v>221184</v>
      </c>
      <c r="B1934" s="133" t="str">
        <f>Table11[[#This Row],[Associate Degrees Awarded]]</f>
        <v>Black or African American total</v>
      </c>
      <c r="C1934" s="160">
        <f>Table11[[#This Row],[Growth Rate]]</f>
        <v>-9.4786729857819899E-2</v>
      </c>
    </row>
    <row r="1935" spans="1:3" ht="14.25">
      <c r="A1935" s="159">
        <f>Table11[[#This Row],[UNITID]]</f>
        <v>221184</v>
      </c>
      <c r="B1935" s="133" t="str">
        <f>Table11[[#This Row],[Associate Degrees Awarded]]</f>
        <v>Hispanic or Latino total</v>
      </c>
      <c r="C1935" s="160">
        <f>Table11[[#This Row],[Growth Rate]]</f>
        <v>0.3380281690140845</v>
      </c>
    </row>
    <row r="1936" spans="1:3" ht="14.25">
      <c r="A1936" s="159">
        <f>Table11[[#This Row],[UNITID]]</f>
        <v>221184</v>
      </c>
      <c r="B1936" s="133" t="str">
        <f>Table11[[#This Row],[Associate Degrees Awarded]]</f>
        <v>Native Hawaiian or Other Pacific Islander total</v>
      </c>
      <c r="C1936" s="160">
        <f>Table11[[#This Row],[Growth Rate]]</f>
        <v>-0.33333333333333331</v>
      </c>
    </row>
    <row r="1937" spans="1:3" ht="14.25">
      <c r="A1937" s="159">
        <f>Table11[[#This Row],[UNITID]]</f>
        <v>221184</v>
      </c>
      <c r="B1937" s="133" t="str">
        <f>Table11[[#This Row],[Associate Degrees Awarded]]</f>
        <v>U.S. Nonresident total</v>
      </c>
      <c r="C1937" s="160">
        <f>Table11[[#This Row],[Growth Rate]]</f>
        <v>-0.66666666666666663</v>
      </c>
    </row>
    <row r="1938" spans="1:3" ht="14.25">
      <c r="A1938" s="159">
        <f>Table11[[#This Row],[UNITID]]</f>
        <v>221184</v>
      </c>
      <c r="B1938" s="133" t="str">
        <f>Table11[[#This Row],[Associate Degrees Awarded]]</f>
        <v>White total</v>
      </c>
      <c r="C1938" s="160">
        <f>Table11[[#This Row],[Growth Rate]]</f>
        <v>-0.14100185528756956</v>
      </c>
    </row>
    <row r="1939" spans="1:3" ht="14.25">
      <c r="A1939" s="159">
        <f>Table11[[#This Row],[UNITID]]</f>
        <v>221184</v>
      </c>
      <c r="B1939" s="133" t="str">
        <f>Table11[[#This Row],[Associate Degrees Awarded]]</f>
        <v>Race/ethnicity unknown total</v>
      </c>
      <c r="C1939" s="160">
        <f>Table11[[#This Row],[Growth Rate]]</f>
        <v>13</v>
      </c>
    </row>
    <row r="1940" spans="1:3" ht="14.25">
      <c r="A1940" s="159">
        <f>Table11[[#This Row],[UNITID]]</f>
        <v>221397</v>
      </c>
      <c r="B1940" s="133" t="str">
        <f>Table11[[#This Row],[Associate Degrees Awarded]]</f>
        <v>Grand total</v>
      </c>
      <c r="C1940" s="160">
        <f>Table11[[#This Row],[Growth Rate]]</f>
        <v>-0.18913270637408569</v>
      </c>
    </row>
    <row r="1941" spans="1:3" ht="14.25">
      <c r="A1941" s="159">
        <f>Table11[[#This Row],[UNITID]]</f>
        <v>221397</v>
      </c>
      <c r="B1941" s="133" t="str">
        <f>Table11[[#This Row],[Associate Degrees Awarded]]</f>
        <v>Ages, under 18</v>
      </c>
      <c r="C1941" s="160" t="str">
        <f>Table11[[#This Row],[Growth Rate]]</f>
        <v/>
      </c>
    </row>
    <row r="1942" spans="1:3" ht="14.25">
      <c r="A1942" s="159">
        <f>Table11[[#This Row],[UNITID]]</f>
        <v>221397</v>
      </c>
      <c r="B1942" s="133" t="str">
        <f>Table11[[#This Row],[Associate Degrees Awarded]]</f>
        <v>Ages, 18-24</v>
      </c>
      <c r="C1942" s="160">
        <f>Table11[[#This Row],[Growth Rate]]</f>
        <v>-0.19654088050314467</v>
      </c>
    </row>
    <row r="1943" spans="1:3" ht="14.25">
      <c r="A1943" s="159">
        <f>Table11[[#This Row],[UNITID]]</f>
        <v>221397</v>
      </c>
      <c r="B1943" s="133" t="str">
        <f>Table11[[#This Row],[Associate Degrees Awarded]]</f>
        <v>Ages, 25-39</v>
      </c>
      <c r="C1943" s="160">
        <f>Table11[[#This Row],[Growth Rate]]</f>
        <v>-0.23868312757201646</v>
      </c>
    </row>
    <row r="1944" spans="1:3" ht="14.25">
      <c r="A1944" s="159">
        <f>Table11[[#This Row],[UNITID]]</f>
        <v>221397</v>
      </c>
      <c r="B1944" s="133" t="str">
        <f>Table11[[#This Row],[Associate Degrees Awarded]]</f>
        <v>Ages, 40 and above</v>
      </c>
      <c r="C1944" s="160">
        <f>Table11[[#This Row],[Growth Rate]]</f>
        <v>1.282051282051282E-2</v>
      </c>
    </row>
    <row r="1945" spans="1:3" ht="14.25">
      <c r="A1945" s="159">
        <f>Table11[[#This Row],[UNITID]]</f>
        <v>221397</v>
      </c>
      <c r="B1945" s="133" t="str">
        <f>Table11[[#This Row],[Associate Degrees Awarded]]</f>
        <v>Age unknown</v>
      </c>
      <c r="C1945" s="160" t="str">
        <f>Table11[[#This Row],[Growth Rate]]</f>
        <v/>
      </c>
    </row>
    <row r="1946" spans="1:3" ht="14.25">
      <c r="A1946" s="159">
        <f>Table11[[#This Row],[UNITID]]</f>
        <v>221397</v>
      </c>
      <c r="B1946" s="133" t="str">
        <f>Table11[[#This Row],[Associate Degrees Awarded]]</f>
        <v>Grand total men</v>
      </c>
      <c r="C1946" s="160">
        <f>Table11[[#This Row],[Growth Rate]]</f>
        <v>-0.17956656346749225</v>
      </c>
    </row>
    <row r="1947" spans="1:3" ht="14.25">
      <c r="A1947" s="159">
        <f>Table11[[#This Row],[UNITID]]</f>
        <v>221397</v>
      </c>
      <c r="B1947" s="133" t="str">
        <f>Table11[[#This Row],[Associate Degrees Awarded]]</f>
        <v>Grand total women</v>
      </c>
      <c r="C1947" s="160">
        <f>Table11[[#This Row],[Growth Rate]]</f>
        <v>-0.19400630914826497</v>
      </c>
    </row>
    <row r="1948" spans="1:3" ht="14.25">
      <c r="A1948" s="159">
        <f>Table11[[#This Row],[UNITID]]</f>
        <v>221397</v>
      </c>
      <c r="B1948" s="133" t="str">
        <f>Table11[[#This Row],[Associate Degrees Awarded]]</f>
        <v>Two or more races total</v>
      </c>
      <c r="C1948" s="160">
        <f>Table11[[#This Row],[Growth Rate]]</f>
        <v>9.0909090909090912E-2</v>
      </c>
    </row>
    <row r="1949" spans="1:3" ht="14.25">
      <c r="A1949" s="159">
        <f>Table11[[#This Row],[UNITID]]</f>
        <v>221397</v>
      </c>
      <c r="B1949" s="133" t="str">
        <f>Table11[[#This Row],[Associate Degrees Awarded]]</f>
        <v>American Indian or Alaska Native total</v>
      </c>
      <c r="C1949" s="160">
        <f>Table11[[#This Row],[Growth Rate]]</f>
        <v>-0.5</v>
      </c>
    </row>
    <row r="1950" spans="1:3" ht="14.25">
      <c r="A1950" s="159">
        <f>Table11[[#This Row],[UNITID]]</f>
        <v>221397</v>
      </c>
      <c r="B1950" s="133" t="str">
        <f>Table11[[#This Row],[Associate Degrees Awarded]]</f>
        <v>Asian total</v>
      </c>
      <c r="C1950" s="160">
        <f>Table11[[#This Row],[Growth Rate]]</f>
        <v>-0.16666666666666666</v>
      </c>
    </row>
    <row r="1951" spans="1:3" ht="14.25">
      <c r="A1951" s="159">
        <f>Table11[[#This Row],[UNITID]]</f>
        <v>221397</v>
      </c>
      <c r="B1951" s="133" t="str">
        <f>Table11[[#This Row],[Associate Degrees Awarded]]</f>
        <v>Black or African American total</v>
      </c>
      <c r="C1951" s="160">
        <f>Table11[[#This Row],[Growth Rate]]</f>
        <v>-0.34615384615384615</v>
      </c>
    </row>
    <row r="1952" spans="1:3" ht="14.25">
      <c r="A1952" s="159">
        <f>Table11[[#This Row],[UNITID]]</f>
        <v>221397</v>
      </c>
      <c r="B1952" s="133" t="str">
        <f>Table11[[#This Row],[Associate Degrees Awarded]]</f>
        <v>Hispanic or Latino total</v>
      </c>
      <c r="C1952" s="160">
        <f>Table11[[#This Row],[Growth Rate]]</f>
        <v>0.66666666666666663</v>
      </c>
    </row>
    <row r="1953" spans="1:3" ht="14.25">
      <c r="A1953" s="159">
        <f>Table11[[#This Row],[UNITID]]</f>
        <v>221397</v>
      </c>
      <c r="B1953" s="133" t="str">
        <f>Table11[[#This Row],[Associate Degrees Awarded]]</f>
        <v>Native Hawaiian or Other Pacific Islander total</v>
      </c>
      <c r="C1953" s="160" t="str">
        <f>Table11[[#This Row],[Growth Rate]]</f>
        <v/>
      </c>
    </row>
    <row r="1954" spans="1:3" ht="14.25">
      <c r="A1954" s="159">
        <f>Table11[[#This Row],[UNITID]]</f>
        <v>221397</v>
      </c>
      <c r="B1954" s="133" t="str">
        <f>Table11[[#This Row],[Associate Degrees Awarded]]</f>
        <v>U.S. Nonresident total</v>
      </c>
      <c r="C1954" s="160">
        <f>Table11[[#This Row],[Growth Rate]]</f>
        <v>0</v>
      </c>
    </row>
    <row r="1955" spans="1:3" ht="14.25">
      <c r="A1955" s="159">
        <f>Table11[[#This Row],[UNITID]]</f>
        <v>221397</v>
      </c>
      <c r="B1955" s="133" t="str">
        <f>Table11[[#This Row],[Associate Degrees Awarded]]</f>
        <v>White total</v>
      </c>
      <c r="C1955" s="160">
        <f>Table11[[#This Row],[Growth Rate]]</f>
        <v>-0.22890173410404624</v>
      </c>
    </row>
    <row r="1956" spans="1:3" ht="14.25">
      <c r="A1956" s="159">
        <f>Table11[[#This Row],[UNITID]]</f>
        <v>221397</v>
      </c>
      <c r="B1956" s="133" t="str">
        <f>Table11[[#This Row],[Associate Degrees Awarded]]</f>
        <v>Race/ethnicity unknown total</v>
      </c>
      <c r="C1956" s="160">
        <f>Table11[[#This Row],[Growth Rate]]</f>
        <v>0.8571428571428571</v>
      </c>
    </row>
    <row r="1957" spans="1:3" ht="14.25">
      <c r="A1957" s="159">
        <f>Table11[[#This Row],[UNITID]]</f>
        <v>221485</v>
      </c>
      <c r="B1957" s="133" t="str">
        <f>Table11[[#This Row],[Associate Degrees Awarded]]</f>
        <v>Grand total</v>
      </c>
      <c r="C1957" s="160">
        <f>Table11[[#This Row],[Growth Rate]]</f>
        <v>-4.7562425683709865E-3</v>
      </c>
    </row>
    <row r="1958" spans="1:3" ht="14.25">
      <c r="A1958" s="159">
        <f>Table11[[#This Row],[UNITID]]</f>
        <v>221485</v>
      </c>
      <c r="B1958" s="133" t="str">
        <f>Table11[[#This Row],[Associate Degrees Awarded]]</f>
        <v>Ages, under 18</v>
      </c>
      <c r="C1958" s="160" t="str">
        <f>Table11[[#This Row],[Growth Rate]]</f>
        <v/>
      </c>
    </row>
    <row r="1959" spans="1:3" ht="14.25">
      <c r="A1959" s="159">
        <f>Table11[[#This Row],[UNITID]]</f>
        <v>221485</v>
      </c>
      <c r="B1959" s="133" t="str">
        <f>Table11[[#This Row],[Associate Degrees Awarded]]</f>
        <v>Ages, 18-24</v>
      </c>
      <c r="C1959" s="160">
        <f>Table11[[#This Row],[Growth Rate]]</f>
        <v>-1.179245283018868E-2</v>
      </c>
    </row>
    <row r="1960" spans="1:3" ht="14.25">
      <c r="A1960" s="159">
        <f>Table11[[#This Row],[UNITID]]</f>
        <v>221485</v>
      </c>
      <c r="B1960" s="133" t="str">
        <f>Table11[[#This Row],[Associate Degrees Awarded]]</f>
        <v>Ages, 25-39</v>
      </c>
      <c r="C1960" s="160">
        <f>Table11[[#This Row],[Growth Rate]]</f>
        <v>6.7567567567567571E-3</v>
      </c>
    </row>
    <row r="1961" spans="1:3" ht="14.25">
      <c r="A1961" s="159">
        <f>Table11[[#This Row],[UNITID]]</f>
        <v>221485</v>
      </c>
      <c r="B1961" s="133" t="str">
        <f>Table11[[#This Row],[Associate Degrees Awarded]]</f>
        <v>Ages, 40 and above</v>
      </c>
      <c r="C1961" s="160">
        <f>Table11[[#This Row],[Growth Rate]]</f>
        <v>-1.6528925619834711E-2</v>
      </c>
    </row>
    <row r="1962" spans="1:3" ht="14.25">
      <c r="A1962" s="159">
        <f>Table11[[#This Row],[UNITID]]</f>
        <v>221485</v>
      </c>
      <c r="B1962" s="133" t="str">
        <f>Table11[[#This Row],[Associate Degrees Awarded]]</f>
        <v>Age unknown</v>
      </c>
      <c r="C1962" s="160" t="str">
        <f>Table11[[#This Row],[Growth Rate]]</f>
        <v/>
      </c>
    </row>
    <row r="1963" spans="1:3" ht="14.25">
      <c r="A1963" s="159">
        <f>Table11[[#This Row],[UNITID]]</f>
        <v>221485</v>
      </c>
      <c r="B1963" s="133" t="str">
        <f>Table11[[#This Row],[Associate Degrees Awarded]]</f>
        <v>Grand total men</v>
      </c>
      <c r="C1963" s="160">
        <f>Table11[[#This Row],[Growth Rate]]</f>
        <v>-2.6415094339622643E-2</v>
      </c>
    </row>
    <row r="1964" spans="1:3" ht="14.25">
      <c r="A1964" s="159">
        <f>Table11[[#This Row],[UNITID]]</f>
        <v>221485</v>
      </c>
      <c r="B1964" s="133" t="str">
        <f>Table11[[#This Row],[Associate Degrees Awarded]]</f>
        <v>Grand total women</v>
      </c>
      <c r="C1964" s="160">
        <f>Table11[[#This Row],[Growth Rate]]</f>
        <v>5.208333333333333E-3</v>
      </c>
    </row>
    <row r="1965" spans="1:3" ht="14.25">
      <c r="A1965" s="159">
        <f>Table11[[#This Row],[UNITID]]</f>
        <v>221485</v>
      </c>
      <c r="B1965" s="133" t="str">
        <f>Table11[[#This Row],[Associate Degrees Awarded]]</f>
        <v>Two or more races total</v>
      </c>
      <c r="C1965" s="160">
        <f>Table11[[#This Row],[Growth Rate]]</f>
        <v>0.93333333333333335</v>
      </c>
    </row>
    <row r="1966" spans="1:3" ht="14.25">
      <c r="A1966" s="159">
        <f>Table11[[#This Row],[UNITID]]</f>
        <v>221485</v>
      </c>
      <c r="B1966" s="133" t="str">
        <f>Table11[[#This Row],[Associate Degrees Awarded]]</f>
        <v>American Indian or Alaska Native total</v>
      </c>
      <c r="C1966" s="160">
        <f>Table11[[#This Row],[Growth Rate]]</f>
        <v>-0.5</v>
      </c>
    </row>
    <row r="1967" spans="1:3" ht="14.25">
      <c r="A1967" s="159">
        <f>Table11[[#This Row],[UNITID]]</f>
        <v>221485</v>
      </c>
      <c r="B1967" s="133" t="str">
        <f>Table11[[#This Row],[Associate Degrees Awarded]]</f>
        <v>Asian total</v>
      </c>
      <c r="C1967" s="160">
        <f>Table11[[#This Row],[Growth Rate]]</f>
        <v>-0.23076923076923078</v>
      </c>
    </row>
    <row r="1968" spans="1:3" ht="14.25">
      <c r="A1968" s="159">
        <f>Table11[[#This Row],[UNITID]]</f>
        <v>221485</v>
      </c>
      <c r="B1968" s="133" t="str">
        <f>Table11[[#This Row],[Associate Degrees Awarded]]</f>
        <v>Black or African American total</v>
      </c>
      <c r="C1968" s="160">
        <f>Table11[[#This Row],[Growth Rate]]</f>
        <v>-4.3933054393305436E-2</v>
      </c>
    </row>
    <row r="1969" spans="1:3" ht="14.25">
      <c r="A1969" s="159">
        <f>Table11[[#This Row],[UNITID]]</f>
        <v>221485</v>
      </c>
      <c r="B1969" s="133" t="str">
        <f>Table11[[#This Row],[Associate Degrees Awarded]]</f>
        <v>Hispanic or Latino total</v>
      </c>
      <c r="C1969" s="160">
        <f>Table11[[#This Row],[Growth Rate]]</f>
        <v>0.39215686274509803</v>
      </c>
    </row>
    <row r="1970" spans="1:3" ht="14.25">
      <c r="A1970" s="159">
        <f>Table11[[#This Row],[UNITID]]</f>
        <v>221485</v>
      </c>
      <c r="B1970" s="133" t="str">
        <f>Table11[[#This Row],[Associate Degrees Awarded]]</f>
        <v>Native Hawaiian or Other Pacific Islander total</v>
      </c>
      <c r="C1970" s="160">
        <f>Table11[[#This Row],[Growth Rate]]</f>
        <v>-0.5</v>
      </c>
    </row>
    <row r="1971" spans="1:3" ht="14.25">
      <c r="A1971" s="159">
        <f>Table11[[#This Row],[UNITID]]</f>
        <v>221485</v>
      </c>
      <c r="B1971" s="133" t="str">
        <f>Table11[[#This Row],[Associate Degrees Awarded]]</f>
        <v>U.S. Nonresident total</v>
      </c>
      <c r="C1971" s="160">
        <f>Table11[[#This Row],[Growth Rate]]</f>
        <v>-0.6</v>
      </c>
    </row>
    <row r="1972" spans="1:3" ht="14.25">
      <c r="A1972" s="159">
        <f>Table11[[#This Row],[UNITID]]</f>
        <v>221485</v>
      </c>
      <c r="B1972" s="133" t="str">
        <f>Table11[[#This Row],[Associate Degrees Awarded]]</f>
        <v>White total</v>
      </c>
      <c r="C1972" s="160">
        <f>Table11[[#This Row],[Growth Rate]]</f>
        <v>-7.7821011673151752E-3</v>
      </c>
    </row>
    <row r="1973" spans="1:3" ht="14.25">
      <c r="A1973" s="159">
        <f>Table11[[#This Row],[UNITID]]</f>
        <v>221485</v>
      </c>
      <c r="B1973" s="133" t="str">
        <f>Table11[[#This Row],[Associate Degrees Awarded]]</f>
        <v>Race/ethnicity unknown total</v>
      </c>
      <c r="C1973" s="160">
        <f>Table11[[#This Row],[Growth Rate]]</f>
        <v>-0.8</v>
      </c>
    </row>
    <row r="1974" spans="1:3" ht="14.25">
      <c r="A1974" s="159">
        <f>Table11[[#This Row],[UNITID]]</f>
        <v>221643</v>
      </c>
      <c r="B1974" s="133" t="str">
        <f>Table11[[#This Row],[Associate Degrees Awarded]]</f>
        <v>Grand total</v>
      </c>
      <c r="C1974" s="160">
        <f>Table11[[#This Row],[Growth Rate]]</f>
        <v>-5.712319339298004E-2</v>
      </c>
    </row>
    <row r="1975" spans="1:3" ht="14.25">
      <c r="A1975" s="159">
        <f>Table11[[#This Row],[UNITID]]</f>
        <v>221643</v>
      </c>
      <c r="B1975" s="133" t="str">
        <f>Table11[[#This Row],[Associate Degrees Awarded]]</f>
        <v>Ages, under 18</v>
      </c>
      <c r="C1975" s="160" t="str">
        <f>Table11[[#This Row],[Growth Rate]]</f>
        <v/>
      </c>
    </row>
    <row r="1976" spans="1:3" ht="14.25">
      <c r="A1976" s="159">
        <f>Table11[[#This Row],[UNITID]]</f>
        <v>221643</v>
      </c>
      <c r="B1976" s="133" t="str">
        <f>Table11[[#This Row],[Associate Degrees Awarded]]</f>
        <v>Ages, 18-24</v>
      </c>
      <c r="C1976" s="160">
        <f>Table11[[#This Row],[Growth Rate]]</f>
        <v>-4.3956043956043959E-2</v>
      </c>
    </row>
    <row r="1977" spans="1:3" ht="14.25">
      <c r="A1977" s="159">
        <f>Table11[[#This Row],[UNITID]]</f>
        <v>221643</v>
      </c>
      <c r="B1977" s="133" t="str">
        <f>Table11[[#This Row],[Associate Degrees Awarded]]</f>
        <v>Ages, 25-39</v>
      </c>
      <c r="C1977" s="160">
        <f>Table11[[#This Row],[Growth Rate]]</f>
        <v>-6.9408740359897178E-2</v>
      </c>
    </row>
    <row r="1978" spans="1:3" ht="14.25">
      <c r="A1978" s="159">
        <f>Table11[[#This Row],[UNITID]]</f>
        <v>221643</v>
      </c>
      <c r="B1978" s="133" t="str">
        <f>Table11[[#This Row],[Associate Degrees Awarded]]</f>
        <v>Ages, 40 and above</v>
      </c>
      <c r="C1978" s="160">
        <f>Table11[[#This Row],[Growth Rate]]</f>
        <v>-0.12337662337662338</v>
      </c>
    </row>
    <row r="1979" spans="1:3" ht="14.25">
      <c r="A1979" s="159">
        <f>Table11[[#This Row],[UNITID]]</f>
        <v>221643</v>
      </c>
      <c r="B1979" s="133" t="str">
        <f>Table11[[#This Row],[Associate Degrees Awarded]]</f>
        <v>Age unknown</v>
      </c>
      <c r="C1979" s="160" t="str">
        <f>Table11[[#This Row],[Growth Rate]]</f>
        <v/>
      </c>
    </row>
    <row r="1980" spans="1:3" ht="14.25">
      <c r="A1980" s="159">
        <f>Table11[[#This Row],[UNITID]]</f>
        <v>221643</v>
      </c>
      <c r="B1980" s="133" t="str">
        <f>Table11[[#This Row],[Associate Degrees Awarded]]</f>
        <v>Grand total men</v>
      </c>
      <c r="C1980" s="160">
        <f>Table11[[#This Row],[Growth Rate]]</f>
        <v>-8.8328075709779186E-2</v>
      </c>
    </row>
    <row r="1981" spans="1:3" ht="14.25">
      <c r="A1981" s="159">
        <f>Table11[[#This Row],[UNITID]]</f>
        <v>221643</v>
      </c>
      <c r="B1981" s="133" t="str">
        <f>Table11[[#This Row],[Associate Degrees Awarded]]</f>
        <v>Grand total women</v>
      </c>
      <c r="C1981" s="160">
        <f>Table11[[#This Row],[Growth Rate]]</f>
        <v>-3.2967032967032968E-2</v>
      </c>
    </row>
    <row r="1982" spans="1:3" ht="14.25">
      <c r="A1982" s="159">
        <f>Table11[[#This Row],[UNITID]]</f>
        <v>221643</v>
      </c>
      <c r="B1982" s="133" t="str">
        <f>Table11[[#This Row],[Associate Degrees Awarded]]</f>
        <v>Two or more races total</v>
      </c>
      <c r="C1982" s="160">
        <f>Table11[[#This Row],[Growth Rate]]</f>
        <v>-0.21428571428571427</v>
      </c>
    </row>
    <row r="1983" spans="1:3" ht="14.25">
      <c r="A1983" s="159">
        <f>Table11[[#This Row],[UNITID]]</f>
        <v>221643</v>
      </c>
      <c r="B1983" s="133" t="str">
        <f>Table11[[#This Row],[Associate Degrees Awarded]]</f>
        <v>American Indian or Alaska Native total</v>
      </c>
      <c r="C1983" s="160">
        <f>Table11[[#This Row],[Growth Rate]]</f>
        <v>0</v>
      </c>
    </row>
    <row r="1984" spans="1:3" ht="14.25">
      <c r="A1984" s="159">
        <f>Table11[[#This Row],[UNITID]]</f>
        <v>221643</v>
      </c>
      <c r="B1984" s="133" t="str">
        <f>Table11[[#This Row],[Associate Degrees Awarded]]</f>
        <v>Asian total</v>
      </c>
      <c r="C1984" s="160">
        <f>Table11[[#This Row],[Growth Rate]]</f>
        <v>1.2</v>
      </c>
    </row>
    <row r="1985" spans="1:3" ht="14.25">
      <c r="A1985" s="159">
        <f>Table11[[#This Row],[UNITID]]</f>
        <v>221643</v>
      </c>
      <c r="B1985" s="133" t="str">
        <f>Table11[[#This Row],[Associate Degrees Awarded]]</f>
        <v>Black or African American total</v>
      </c>
      <c r="C1985" s="160">
        <f>Table11[[#This Row],[Growth Rate]]</f>
        <v>4.1095890410958902E-2</v>
      </c>
    </row>
    <row r="1986" spans="1:3" ht="14.25">
      <c r="A1986" s="159">
        <f>Table11[[#This Row],[UNITID]]</f>
        <v>221643</v>
      </c>
      <c r="B1986" s="133" t="str">
        <f>Table11[[#This Row],[Associate Degrees Awarded]]</f>
        <v>Hispanic or Latino total</v>
      </c>
      <c r="C1986" s="160">
        <f>Table11[[#This Row],[Growth Rate]]</f>
        <v>0.41666666666666669</v>
      </c>
    </row>
    <row r="1987" spans="1:3" ht="14.25">
      <c r="A1987" s="159">
        <f>Table11[[#This Row],[UNITID]]</f>
        <v>221643</v>
      </c>
      <c r="B1987" s="133" t="str">
        <f>Table11[[#This Row],[Associate Degrees Awarded]]</f>
        <v>Native Hawaiian or Other Pacific Islander total</v>
      </c>
      <c r="C1987" s="160">
        <f>Table11[[#This Row],[Growth Rate]]</f>
        <v>0</v>
      </c>
    </row>
    <row r="1988" spans="1:3" ht="14.25">
      <c r="A1988" s="159">
        <f>Table11[[#This Row],[UNITID]]</f>
        <v>221643</v>
      </c>
      <c r="B1988" s="133" t="str">
        <f>Table11[[#This Row],[Associate Degrees Awarded]]</f>
        <v>U.S. Nonresident total</v>
      </c>
      <c r="C1988" s="160">
        <f>Table11[[#This Row],[Growth Rate]]</f>
        <v>9.0909090909090912E-2</v>
      </c>
    </row>
    <row r="1989" spans="1:3" ht="14.25">
      <c r="A1989" s="159">
        <f>Table11[[#This Row],[UNITID]]</f>
        <v>221643</v>
      </c>
      <c r="B1989" s="133" t="str">
        <f>Table11[[#This Row],[Associate Degrees Awarded]]</f>
        <v>White total</v>
      </c>
      <c r="C1989" s="160">
        <f>Table11[[#This Row],[Growth Rate]]</f>
        <v>-0.1082598235765838</v>
      </c>
    </row>
    <row r="1990" spans="1:3" ht="14.25">
      <c r="A1990" s="159">
        <f>Table11[[#This Row],[UNITID]]</f>
        <v>221643</v>
      </c>
      <c r="B1990" s="133" t="str">
        <f>Table11[[#This Row],[Associate Degrees Awarded]]</f>
        <v>Race/ethnicity unknown total</v>
      </c>
      <c r="C1990" s="160" t="str">
        <f>Table11[[#This Row],[Growth Rate]]</f>
        <v/>
      </c>
    </row>
    <row r="1991" spans="1:3" ht="14.25">
      <c r="A1991" s="159">
        <f>Table11[[#This Row],[UNITID]]</f>
        <v>221908</v>
      </c>
      <c r="B1991" s="133" t="str">
        <f>Table11[[#This Row],[Associate Degrees Awarded]]</f>
        <v>Grand total</v>
      </c>
      <c r="C1991" s="160">
        <f>Table11[[#This Row],[Growth Rate]]</f>
        <v>-0.15479876160990713</v>
      </c>
    </row>
    <row r="1992" spans="1:3" ht="14.25">
      <c r="A1992" s="159">
        <f>Table11[[#This Row],[UNITID]]</f>
        <v>221908</v>
      </c>
      <c r="B1992" s="133" t="str">
        <f>Table11[[#This Row],[Associate Degrees Awarded]]</f>
        <v>Ages, under 18</v>
      </c>
      <c r="C1992" s="160" t="str">
        <f>Table11[[#This Row],[Growth Rate]]</f>
        <v/>
      </c>
    </row>
    <row r="1993" spans="1:3" ht="14.25">
      <c r="A1993" s="159">
        <f>Table11[[#This Row],[UNITID]]</f>
        <v>221908</v>
      </c>
      <c r="B1993" s="133" t="str">
        <f>Table11[[#This Row],[Associate Degrees Awarded]]</f>
        <v>Ages, 18-24</v>
      </c>
      <c r="C1993" s="160">
        <f>Table11[[#This Row],[Growth Rate]]</f>
        <v>-0.22291021671826625</v>
      </c>
    </row>
    <row r="1994" spans="1:3" ht="14.25">
      <c r="A1994" s="159">
        <f>Table11[[#This Row],[UNITID]]</f>
        <v>221908</v>
      </c>
      <c r="B1994" s="133" t="str">
        <f>Table11[[#This Row],[Associate Degrees Awarded]]</f>
        <v>Ages, 25-39</v>
      </c>
      <c r="C1994" s="160">
        <f>Table11[[#This Row],[Growth Rate]]</f>
        <v>-8.4337349397590355E-2</v>
      </c>
    </row>
    <row r="1995" spans="1:3" ht="14.25">
      <c r="A1995" s="159">
        <f>Table11[[#This Row],[UNITID]]</f>
        <v>221908</v>
      </c>
      <c r="B1995" s="133" t="str">
        <f>Table11[[#This Row],[Associate Degrees Awarded]]</f>
        <v>Ages, 40 and above</v>
      </c>
      <c r="C1995" s="160">
        <f>Table11[[#This Row],[Growth Rate]]</f>
        <v>0.20270270270270271</v>
      </c>
    </row>
    <row r="1996" spans="1:3" ht="14.25">
      <c r="A1996" s="159">
        <f>Table11[[#This Row],[UNITID]]</f>
        <v>221908</v>
      </c>
      <c r="B1996" s="133" t="str">
        <f>Table11[[#This Row],[Associate Degrees Awarded]]</f>
        <v>Age unknown</v>
      </c>
      <c r="C1996" s="160" t="str">
        <f>Table11[[#This Row],[Growth Rate]]</f>
        <v/>
      </c>
    </row>
    <row r="1997" spans="1:3" ht="14.25">
      <c r="A1997" s="159">
        <f>Table11[[#This Row],[UNITID]]</f>
        <v>221908</v>
      </c>
      <c r="B1997" s="133" t="str">
        <f>Table11[[#This Row],[Associate Degrees Awarded]]</f>
        <v>Grand total men</v>
      </c>
      <c r="C1997" s="160">
        <f>Table11[[#This Row],[Growth Rate]]</f>
        <v>-0.20803782505910165</v>
      </c>
    </row>
    <row r="1998" spans="1:3" ht="14.25">
      <c r="A1998" s="159">
        <f>Table11[[#This Row],[UNITID]]</f>
        <v>221908</v>
      </c>
      <c r="B1998" s="133" t="str">
        <f>Table11[[#This Row],[Associate Degrees Awarded]]</f>
        <v>Grand total women</v>
      </c>
      <c r="C1998" s="160">
        <f>Table11[[#This Row],[Growth Rate]]</f>
        <v>-0.11355311355311355</v>
      </c>
    </row>
    <row r="1999" spans="1:3" ht="14.25">
      <c r="A1999" s="159">
        <f>Table11[[#This Row],[UNITID]]</f>
        <v>221908</v>
      </c>
      <c r="B1999" s="133" t="str">
        <f>Table11[[#This Row],[Associate Degrees Awarded]]</f>
        <v>Two or more races total</v>
      </c>
      <c r="C1999" s="160">
        <f>Table11[[#This Row],[Growth Rate]]</f>
        <v>0.4375</v>
      </c>
    </row>
    <row r="2000" spans="1:3" ht="14.25">
      <c r="A2000" s="159">
        <f>Table11[[#This Row],[UNITID]]</f>
        <v>221908</v>
      </c>
      <c r="B2000" s="133" t="str">
        <f>Table11[[#This Row],[Associate Degrees Awarded]]</f>
        <v>American Indian or Alaska Native total</v>
      </c>
      <c r="C2000" s="160">
        <f>Table11[[#This Row],[Growth Rate]]</f>
        <v>0</v>
      </c>
    </row>
    <row r="2001" spans="1:3" ht="14.25">
      <c r="A2001" s="159">
        <f>Table11[[#This Row],[UNITID]]</f>
        <v>221908</v>
      </c>
      <c r="B2001" s="133" t="str">
        <f>Table11[[#This Row],[Associate Degrees Awarded]]</f>
        <v>Asian total</v>
      </c>
      <c r="C2001" s="160">
        <f>Table11[[#This Row],[Growth Rate]]</f>
        <v>0.75</v>
      </c>
    </row>
    <row r="2002" spans="1:3" ht="14.25">
      <c r="A2002" s="159">
        <f>Table11[[#This Row],[UNITID]]</f>
        <v>221908</v>
      </c>
      <c r="B2002" s="133" t="str">
        <f>Table11[[#This Row],[Associate Degrees Awarded]]</f>
        <v>Black or African American total</v>
      </c>
      <c r="C2002" s="160">
        <f>Table11[[#This Row],[Growth Rate]]</f>
        <v>-0.31818181818181818</v>
      </c>
    </row>
    <row r="2003" spans="1:3" ht="14.25">
      <c r="A2003" s="159">
        <f>Table11[[#This Row],[UNITID]]</f>
        <v>221908</v>
      </c>
      <c r="B2003" s="133" t="str">
        <f>Table11[[#This Row],[Associate Degrees Awarded]]</f>
        <v>Hispanic or Latino total</v>
      </c>
      <c r="C2003" s="160">
        <f>Table11[[#This Row],[Growth Rate]]</f>
        <v>0.31034482758620691</v>
      </c>
    </row>
    <row r="2004" spans="1:3" ht="14.25">
      <c r="A2004" s="159">
        <f>Table11[[#This Row],[UNITID]]</f>
        <v>221908</v>
      </c>
      <c r="B2004" s="133" t="str">
        <f>Table11[[#This Row],[Associate Degrees Awarded]]</f>
        <v>Native Hawaiian or Other Pacific Islander total</v>
      </c>
      <c r="C2004" s="160">
        <f>Table11[[#This Row],[Growth Rate]]</f>
        <v>-1</v>
      </c>
    </row>
    <row r="2005" spans="1:3" ht="14.25">
      <c r="A2005" s="159">
        <f>Table11[[#This Row],[UNITID]]</f>
        <v>221908</v>
      </c>
      <c r="B2005" s="133" t="str">
        <f>Table11[[#This Row],[Associate Degrees Awarded]]</f>
        <v>U.S. Nonresident total</v>
      </c>
      <c r="C2005" s="160">
        <f>Table11[[#This Row],[Growth Rate]]</f>
        <v>-0.33333333333333331</v>
      </c>
    </row>
    <row r="2006" spans="1:3" ht="14.25">
      <c r="A2006" s="159">
        <f>Table11[[#This Row],[UNITID]]</f>
        <v>221908</v>
      </c>
      <c r="B2006" s="133" t="str">
        <f>Table11[[#This Row],[Associate Degrees Awarded]]</f>
        <v>White total</v>
      </c>
      <c r="C2006" s="160">
        <f>Table11[[#This Row],[Growth Rate]]</f>
        <v>-0.1842696629213483</v>
      </c>
    </row>
    <row r="2007" spans="1:3" ht="14.25">
      <c r="A2007" s="159">
        <f>Table11[[#This Row],[UNITID]]</f>
        <v>221908</v>
      </c>
      <c r="B2007" s="133" t="str">
        <f>Table11[[#This Row],[Associate Degrees Awarded]]</f>
        <v>Race/ethnicity unknown total</v>
      </c>
      <c r="C2007" s="160">
        <f>Table11[[#This Row],[Growth Rate]]</f>
        <v>5</v>
      </c>
    </row>
    <row r="2008" spans="1:3" ht="14.25">
      <c r="A2008" s="159">
        <f>Table11[[#This Row],[UNITID]]</f>
        <v>222053</v>
      </c>
      <c r="B2008" s="133" t="str">
        <f>Table11[[#This Row],[Associate Degrees Awarded]]</f>
        <v>Grand total</v>
      </c>
      <c r="C2008" s="160">
        <f>Table11[[#This Row],[Growth Rate]]</f>
        <v>-4.4240400667779629E-2</v>
      </c>
    </row>
    <row r="2009" spans="1:3" ht="14.25">
      <c r="A2009" s="159">
        <f>Table11[[#This Row],[UNITID]]</f>
        <v>222053</v>
      </c>
      <c r="B2009" s="133" t="str">
        <f>Table11[[#This Row],[Associate Degrees Awarded]]</f>
        <v>Ages, under 18</v>
      </c>
      <c r="C2009" s="160">
        <f>Table11[[#This Row],[Growth Rate]]</f>
        <v>-1</v>
      </c>
    </row>
    <row r="2010" spans="1:3" ht="14.25">
      <c r="A2010" s="159">
        <f>Table11[[#This Row],[UNITID]]</f>
        <v>222053</v>
      </c>
      <c r="B2010" s="133" t="str">
        <f>Table11[[#This Row],[Associate Degrees Awarded]]</f>
        <v>Ages, 18-24</v>
      </c>
      <c r="C2010" s="160">
        <f>Table11[[#This Row],[Growth Rate]]</f>
        <v>-0.16058394160583941</v>
      </c>
    </row>
    <row r="2011" spans="1:3" ht="14.25">
      <c r="A2011" s="159">
        <f>Table11[[#This Row],[UNITID]]</f>
        <v>222053</v>
      </c>
      <c r="B2011" s="133" t="str">
        <f>Table11[[#This Row],[Associate Degrees Awarded]]</f>
        <v>Ages, 25-39</v>
      </c>
      <c r="C2011" s="160">
        <f>Table11[[#This Row],[Growth Rate]]</f>
        <v>9.7472924187725629E-2</v>
      </c>
    </row>
    <row r="2012" spans="1:3" ht="14.25">
      <c r="A2012" s="159">
        <f>Table11[[#This Row],[UNITID]]</f>
        <v>222053</v>
      </c>
      <c r="B2012" s="133" t="str">
        <f>Table11[[#This Row],[Associate Degrees Awarded]]</f>
        <v>Ages, 40 and above</v>
      </c>
      <c r="C2012" s="160">
        <f>Table11[[#This Row],[Growth Rate]]</f>
        <v>0.54081632653061229</v>
      </c>
    </row>
    <row r="2013" spans="1:3" ht="14.25">
      <c r="A2013" s="159">
        <f>Table11[[#This Row],[UNITID]]</f>
        <v>222053</v>
      </c>
      <c r="B2013" s="133" t="str">
        <f>Table11[[#This Row],[Associate Degrees Awarded]]</f>
        <v>Age unknown</v>
      </c>
      <c r="C2013" s="160" t="str">
        <f>Table11[[#This Row],[Growth Rate]]</f>
        <v/>
      </c>
    </row>
    <row r="2014" spans="1:3" ht="14.25">
      <c r="A2014" s="159">
        <f>Table11[[#This Row],[UNITID]]</f>
        <v>222053</v>
      </c>
      <c r="B2014" s="133" t="str">
        <f>Table11[[#This Row],[Associate Degrees Awarded]]</f>
        <v>Grand total men</v>
      </c>
      <c r="C2014" s="160">
        <f>Table11[[#This Row],[Growth Rate]]</f>
        <v>-2.3706896551724137E-2</v>
      </c>
    </row>
    <row r="2015" spans="1:3" ht="14.25">
      <c r="A2015" s="159">
        <f>Table11[[#This Row],[UNITID]]</f>
        <v>222053</v>
      </c>
      <c r="B2015" s="133" t="str">
        <f>Table11[[#This Row],[Associate Degrees Awarded]]</f>
        <v>Grand total women</v>
      </c>
      <c r="C2015" s="160">
        <f>Table11[[#This Row],[Growth Rate]]</f>
        <v>-5.7220708446866483E-2</v>
      </c>
    </row>
    <row r="2016" spans="1:3" ht="14.25">
      <c r="A2016" s="159">
        <f>Table11[[#This Row],[UNITID]]</f>
        <v>222053</v>
      </c>
      <c r="B2016" s="133" t="str">
        <f>Table11[[#This Row],[Associate Degrees Awarded]]</f>
        <v>Two or more races total</v>
      </c>
      <c r="C2016" s="160">
        <f>Table11[[#This Row],[Growth Rate]]</f>
        <v>2.9411764705882353E-2</v>
      </c>
    </row>
    <row r="2017" spans="1:3" ht="14.25">
      <c r="A2017" s="159">
        <f>Table11[[#This Row],[UNITID]]</f>
        <v>222053</v>
      </c>
      <c r="B2017" s="133" t="str">
        <f>Table11[[#This Row],[Associate Degrees Awarded]]</f>
        <v>American Indian or Alaska Native total</v>
      </c>
      <c r="C2017" s="160">
        <f>Table11[[#This Row],[Growth Rate]]</f>
        <v>-0.66666666666666663</v>
      </c>
    </row>
    <row r="2018" spans="1:3" ht="14.25">
      <c r="A2018" s="159">
        <f>Table11[[#This Row],[UNITID]]</f>
        <v>222053</v>
      </c>
      <c r="B2018" s="133" t="str">
        <f>Table11[[#This Row],[Associate Degrees Awarded]]</f>
        <v>Asian total</v>
      </c>
      <c r="C2018" s="160">
        <f>Table11[[#This Row],[Growth Rate]]</f>
        <v>-0.23809523809523808</v>
      </c>
    </row>
    <row r="2019" spans="1:3" ht="14.25">
      <c r="A2019" s="159">
        <f>Table11[[#This Row],[UNITID]]</f>
        <v>222053</v>
      </c>
      <c r="B2019" s="133" t="str">
        <f>Table11[[#This Row],[Associate Degrees Awarded]]</f>
        <v>Black or African American total</v>
      </c>
      <c r="C2019" s="160">
        <f>Table11[[#This Row],[Growth Rate]]</f>
        <v>1.2987012987012988E-2</v>
      </c>
    </row>
    <row r="2020" spans="1:3" ht="14.25">
      <c r="A2020" s="159">
        <f>Table11[[#This Row],[UNITID]]</f>
        <v>222053</v>
      </c>
      <c r="B2020" s="133" t="str">
        <f>Table11[[#This Row],[Associate Degrees Awarded]]</f>
        <v>Hispanic or Latino total</v>
      </c>
      <c r="C2020" s="160">
        <f>Table11[[#This Row],[Growth Rate]]</f>
        <v>1.2028985507246377</v>
      </c>
    </row>
    <row r="2021" spans="1:3" ht="14.25">
      <c r="A2021" s="159">
        <f>Table11[[#This Row],[UNITID]]</f>
        <v>222053</v>
      </c>
      <c r="B2021" s="133" t="str">
        <f>Table11[[#This Row],[Associate Degrees Awarded]]</f>
        <v>Native Hawaiian or Other Pacific Islander total</v>
      </c>
      <c r="C2021" s="160">
        <f>Table11[[#This Row],[Growth Rate]]</f>
        <v>-0.66666666666666663</v>
      </c>
    </row>
    <row r="2022" spans="1:3" ht="14.25">
      <c r="A2022" s="159">
        <f>Table11[[#This Row],[UNITID]]</f>
        <v>222053</v>
      </c>
      <c r="B2022" s="133" t="str">
        <f>Table11[[#This Row],[Associate Degrees Awarded]]</f>
        <v>U.S. Nonresident total</v>
      </c>
      <c r="C2022" s="160">
        <f>Table11[[#This Row],[Growth Rate]]</f>
        <v>-0.75</v>
      </c>
    </row>
    <row r="2023" spans="1:3" ht="14.25">
      <c r="A2023" s="159">
        <f>Table11[[#This Row],[UNITID]]</f>
        <v>222053</v>
      </c>
      <c r="B2023" s="133" t="str">
        <f>Table11[[#This Row],[Associate Degrees Awarded]]</f>
        <v>White total</v>
      </c>
      <c r="C2023" s="160">
        <f>Table11[[#This Row],[Growth Rate]]</f>
        <v>-0.13664596273291926</v>
      </c>
    </row>
    <row r="2024" spans="1:3" ht="14.25">
      <c r="A2024" s="159">
        <f>Table11[[#This Row],[UNITID]]</f>
        <v>222053</v>
      </c>
      <c r="B2024" s="133" t="str">
        <f>Table11[[#This Row],[Associate Degrees Awarded]]</f>
        <v>Race/ethnicity unknown total</v>
      </c>
      <c r="C2024" s="160">
        <f>Table11[[#This Row],[Growth Rate]]</f>
        <v>0.2857142857142857</v>
      </c>
    </row>
    <row r="2025" spans="1:3" ht="14.25">
      <c r="A2025" s="159">
        <f>Table11[[#This Row],[UNITID]]</f>
        <v>222062</v>
      </c>
      <c r="B2025" s="133" t="str">
        <f>Table11[[#This Row],[Associate Degrees Awarded]]</f>
        <v>Grand total</v>
      </c>
      <c r="C2025" s="160">
        <f>Table11[[#This Row],[Growth Rate]]</f>
        <v>-6.2231759656652362E-2</v>
      </c>
    </row>
    <row r="2026" spans="1:3" ht="14.25">
      <c r="A2026" s="159">
        <f>Table11[[#This Row],[UNITID]]</f>
        <v>222062</v>
      </c>
      <c r="B2026" s="133" t="str">
        <f>Table11[[#This Row],[Associate Degrees Awarded]]</f>
        <v>Ages, under 18</v>
      </c>
      <c r="C2026" s="160" t="str">
        <f>Table11[[#This Row],[Growth Rate]]</f>
        <v/>
      </c>
    </row>
    <row r="2027" spans="1:3" ht="14.25">
      <c r="A2027" s="159">
        <f>Table11[[#This Row],[UNITID]]</f>
        <v>222062</v>
      </c>
      <c r="B2027" s="133" t="str">
        <f>Table11[[#This Row],[Associate Degrees Awarded]]</f>
        <v>Ages, 18-24</v>
      </c>
      <c r="C2027" s="160">
        <f>Table11[[#This Row],[Growth Rate]]</f>
        <v>-0.13976945244956773</v>
      </c>
    </row>
    <row r="2028" spans="1:3" ht="14.25">
      <c r="A2028" s="159">
        <f>Table11[[#This Row],[UNITID]]</f>
        <v>222062</v>
      </c>
      <c r="B2028" s="133" t="str">
        <f>Table11[[#This Row],[Associate Degrees Awarded]]</f>
        <v>Ages, 25-39</v>
      </c>
      <c r="C2028" s="160">
        <f>Table11[[#This Row],[Growth Rate]]</f>
        <v>0.10285714285714286</v>
      </c>
    </row>
    <row r="2029" spans="1:3" ht="14.25">
      <c r="A2029" s="159">
        <f>Table11[[#This Row],[UNITID]]</f>
        <v>222062</v>
      </c>
      <c r="B2029" s="133" t="str">
        <f>Table11[[#This Row],[Associate Degrees Awarded]]</f>
        <v>Ages, 40 and above</v>
      </c>
      <c r="C2029" s="160">
        <f>Table11[[#This Row],[Growth Rate]]</f>
        <v>0.33333333333333331</v>
      </c>
    </row>
    <row r="2030" spans="1:3" ht="14.25">
      <c r="A2030" s="159">
        <f>Table11[[#This Row],[UNITID]]</f>
        <v>222062</v>
      </c>
      <c r="B2030" s="133" t="str">
        <f>Table11[[#This Row],[Associate Degrees Awarded]]</f>
        <v>Age unknown</v>
      </c>
      <c r="C2030" s="160" t="str">
        <f>Table11[[#This Row],[Growth Rate]]</f>
        <v/>
      </c>
    </row>
    <row r="2031" spans="1:3" ht="14.25">
      <c r="A2031" s="159">
        <f>Table11[[#This Row],[UNITID]]</f>
        <v>222062</v>
      </c>
      <c r="B2031" s="133" t="str">
        <f>Table11[[#This Row],[Associate Degrees Awarded]]</f>
        <v>Grand total men</v>
      </c>
      <c r="C2031" s="160">
        <f>Table11[[#This Row],[Growth Rate]]</f>
        <v>-9.5238095238095233E-2</v>
      </c>
    </row>
    <row r="2032" spans="1:3" ht="14.25">
      <c r="A2032" s="159">
        <f>Table11[[#This Row],[UNITID]]</f>
        <v>222062</v>
      </c>
      <c r="B2032" s="133" t="str">
        <f>Table11[[#This Row],[Associate Degrees Awarded]]</f>
        <v>Grand total women</v>
      </c>
      <c r="C2032" s="160">
        <f>Table11[[#This Row],[Growth Rate]]</f>
        <v>-4.3624161073825503E-2</v>
      </c>
    </row>
    <row r="2033" spans="1:3" ht="14.25">
      <c r="A2033" s="159">
        <f>Table11[[#This Row],[UNITID]]</f>
        <v>222062</v>
      </c>
      <c r="B2033" s="133" t="str">
        <f>Table11[[#This Row],[Associate Degrees Awarded]]</f>
        <v>Two or more races total</v>
      </c>
      <c r="C2033" s="160">
        <f>Table11[[#This Row],[Growth Rate]]</f>
        <v>-0.2857142857142857</v>
      </c>
    </row>
    <row r="2034" spans="1:3" ht="14.25">
      <c r="A2034" s="159">
        <f>Table11[[#This Row],[UNITID]]</f>
        <v>222062</v>
      </c>
      <c r="B2034" s="133" t="str">
        <f>Table11[[#This Row],[Associate Degrees Awarded]]</f>
        <v>American Indian or Alaska Native total</v>
      </c>
      <c r="C2034" s="160">
        <f>Table11[[#This Row],[Growth Rate]]</f>
        <v>0.5</v>
      </c>
    </row>
    <row r="2035" spans="1:3" ht="14.25">
      <c r="A2035" s="159">
        <f>Table11[[#This Row],[UNITID]]</f>
        <v>222062</v>
      </c>
      <c r="B2035" s="133" t="str">
        <f>Table11[[#This Row],[Associate Degrees Awarded]]</f>
        <v>Asian total</v>
      </c>
      <c r="C2035" s="160">
        <f>Table11[[#This Row],[Growth Rate]]</f>
        <v>0</v>
      </c>
    </row>
    <row r="2036" spans="1:3" ht="14.25">
      <c r="A2036" s="159">
        <f>Table11[[#This Row],[UNITID]]</f>
        <v>222062</v>
      </c>
      <c r="B2036" s="133" t="str">
        <f>Table11[[#This Row],[Associate Degrees Awarded]]</f>
        <v>Black or African American total</v>
      </c>
      <c r="C2036" s="160">
        <f>Table11[[#This Row],[Growth Rate]]</f>
        <v>0.4375</v>
      </c>
    </row>
    <row r="2037" spans="1:3" ht="14.25">
      <c r="A2037" s="159">
        <f>Table11[[#This Row],[UNITID]]</f>
        <v>222062</v>
      </c>
      <c r="B2037" s="133" t="str">
        <f>Table11[[#This Row],[Associate Degrees Awarded]]</f>
        <v>Hispanic or Latino total</v>
      </c>
      <c r="C2037" s="160">
        <f>Table11[[#This Row],[Growth Rate]]</f>
        <v>9.375E-2</v>
      </c>
    </row>
    <row r="2038" spans="1:3" ht="14.25">
      <c r="A2038" s="159">
        <f>Table11[[#This Row],[UNITID]]</f>
        <v>222062</v>
      </c>
      <c r="B2038" s="133" t="str">
        <f>Table11[[#This Row],[Associate Degrees Awarded]]</f>
        <v>Native Hawaiian or Other Pacific Islander total</v>
      </c>
      <c r="C2038" s="160" t="str">
        <f>Table11[[#This Row],[Growth Rate]]</f>
        <v/>
      </c>
    </row>
    <row r="2039" spans="1:3" ht="14.25">
      <c r="A2039" s="159">
        <f>Table11[[#This Row],[UNITID]]</f>
        <v>222062</v>
      </c>
      <c r="B2039" s="133" t="str">
        <f>Table11[[#This Row],[Associate Degrees Awarded]]</f>
        <v>U.S. Nonresident total</v>
      </c>
      <c r="C2039" s="160">
        <f>Table11[[#This Row],[Growth Rate]]</f>
        <v>-0.4</v>
      </c>
    </row>
    <row r="2040" spans="1:3" ht="14.25">
      <c r="A2040" s="159">
        <f>Table11[[#This Row],[UNITID]]</f>
        <v>222062</v>
      </c>
      <c r="B2040" s="133" t="str">
        <f>Table11[[#This Row],[Associate Degrees Awarded]]</f>
        <v>White total</v>
      </c>
      <c r="C2040" s="160">
        <f>Table11[[#This Row],[Growth Rate]]</f>
        <v>-7.4204946996466431E-2</v>
      </c>
    </row>
    <row r="2041" spans="1:3" ht="14.25">
      <c r="A2041" s="159">
        <f>Table11[[#This Row],[UNITID]]</f>
        <v>222062</v>
      </c>
      <c r="B2041" s="133" t="str">
        <f>Table11[[#This Row],[Associate Degrees Awarded]]</f>
        <v>Race/ethnicity unknown total</v>
      </c>
      <c r="C2041" s="160" t="str">
        <f>Table11[[#This Row],[Growth Rate]]</f>
        <v/>
      </c>
    </row>
    <row r="2042" spans="1:3" ht="14.25">
      <c r="A2042" s="159">
        <f>Table11[[#This Row],[UNITID]]</f>
        <v>222576</v>
      </c>
      <c r="B2042" s="133" t="str">
        <f>Table11[[#This Row],[Associate Degrees Awarded]]</f>
        <v>Grand total</v>
      </c>
      <c r="C2042" s="160">
        <f>Table11[[#This Row],[Growth Rate]]</f>
        <v>-0.15862068965517243</v>
      </c>
    </row>
    <row r="2043" spans="1:3" ht="14.25">
      <c r="A2043" s="159">
        <f>Table11[[#This Row],[UNITID]]</f>
        <v>222576</v>
      </c>
      <c r="B2043" s="133" t="str">
        <f>Table11[[#This Row],[Associate Degrees Awarded]]</f>
        <v>Ages, under 18</v>
      </c>
      <c r="C2043" s="160">
        <f>Table11[[#This Row],[Growth Rate]]</f>
        <v>-0.20689655172413793</v>
      </c>
    </row>
    <row r="2044" spans="1:3" ht="14.25">
      <c r="A2044" s="159">
        <f>Table11[[#This Row],[UNITID]]</f>
        <v>222576</v>
      </c>
      <c r="B2044" s="133" t="str">
        <f>Table11[[#This Row],[Associate Degrees Awarded]]</f>
        <v>Ages, 18-24</v>
      </c>
      <c r="C2044" s="160">
        <f>Table11[[#This Row],[Growth Rate]]</f>
        <v>-0.17834394904458598</v>
      </c>
    </row>
    <row r="2045" spans="1:3" ht="14.25">
      <c r="A2045" s="159">
        <f>Table11[[#This Row],[UNITID]]</f>
        <v>222576</v>
      </c>
      <c r="B2045" s="133" t="str">
        <f>Table11[[#This Row],[Associate Degrees Awarded]]</f>
        <v>Ages, 25-39</v>
      </c>
      <c r="C2045" s="160">
        <f>Table11[[#This Row],[Growth Rate]]</f>
        <v>-0.11023622047244094</v>
      </c>
    </row>
    <row r="2046" spans="1:3" ht="14.25">
      <c r="A2046" s="159">
        <f>Table11[[#This Row],[UNITID]]</f>
        <v>222576</v>
      </c>
      <c r="B2046" s="133" t="str">
        <f>Table11[[#This Row],[Associate Degrees Awarded]]</f>
        <v>Ages, 40 and above</v>
      </c>
      <c r="C2046" s="160">
        <f>Table11[[#This Row],[Growth Rate]]</f>
        <v>-0.21875</v>
      </c>
    </row>
    <row r="2047" spans="1:3" ht="14.25">
      <c r="A2047" s="159">
        <f>Table11[[#This Row],[UNITID]]</f>
        <v>222576</v>
      </c>
      <c r="B2047" s="133" t="str">
        <f>Table11[[#This Row],[Associate Degrees Awarded]]</f>
        <v>Age unknown</v>
      </c>
      <c r="C2047" s="160" t="str">
        <f>Table11[[#This Row],[Growth Rate]]</f>
        <v/>
      </c>
    </row>
    <row r="2048" spans="1:3" ht="14.25">
      <c r="A2048" s="159">
        <f>Table11[[#This Row],[UNITID]]</f>
        <v>222576</v>
      </c>
      <c r="B2048" s="133" t="str">
        <f>Table11[[#This Row],[Associate Degrees Awarded]]</f>
        <v>Grand total men</v>
      </c>
      <c r="C2048" s="160">
        <f>Table11[[#This Row],[Growth Rate]]</f>
        <v>-0.27579365079365081</v>
      </c>
    </row>
    <row r="2049" spans="1:3" ht="14.25">
      <c r="A2049" s="159">
        <f>Table11[[#This Row],[UNITID]]</f>
        <v>222576</v>
      </c>
      <c r="B2049" s="133" t="str">
        <f>Table11[[#This Row],[Associate Degrees Awarded]]</f>
        <v>Grand total women</v>
      </c>
      <c r="C2049" s="160">
        <f>Table11[[#This Row],[Growth Rate]]</f>
        <v>-9.6194503171247364E-2</v>
      </c>
    </row>
    <row r="2050" spans="1:3" ht="14.25">
      <c r="A2050" s="159">
        <f>Table11[[#This Row],[UNITID]]</f>
        <v>222576</v>
      </c>
      <c r="B2050" s="133" t="str">
        <f>Table11[[#This Row],[Associate Degrees Awarded]]</f>
        <v>Two or more races total</v>
      </c>
      <c r="C2050" s="160">
        <f>Table11[[#This Row],[Growth Rate]]</f>
        <v>0.41666666666666669</v>
      </c>
    </row>
    <row r="2051" spans="1:3" ht="14.25">
      <c r="A2051" s="159">
        <f>Table11[[#This Row],[UNITID]]</f>
        <v>222576</v>
      </c>
      <c r="B2051" s="133" t="str">
        <f>Table11[[#This Row],[Associate Degrees Awarded]]</f>
        <v>American Indian or Alaska Native total</v>
      </c>
      <c r="C2051" s="160">
        <f>Table11[[#This Row],[Growth Rate]]</f>
        <v>0.375</v>
      </c>
    </row>
    <row r="2052" spans="1:3" ht="14.25">
      <c r="A2052" s="159">
        <f>Table11[[#This Row],[UNITID]]</f>
        <v>222576</v>
      </c>
      <c r="B2052" s="133" t="str">
        <f>Table11[[#This Row],[Associate Degrees Awarded]]</f>
        <v>Asian total</v>
      </c>
      <c r="C2052" s="160">
        <f>Table11[[#This Row],[Growth Rate]]</f>
        <v>-7.1428571428571425E-2</v>
      </c>
    </row>
    <row r="2053" spans="1:3" ht="14.25">
      <c r="A2053" s="159">
        <f>Table11[[#This Row],[UNITID]]</f>
        <v>222576</v>
      </c>
      <c r="B2053" s="133" t="str">
        <f>Table11[[#This Row],[Associate Degrees Awarded]]</f>
        <v>Black or African American total</v>
      </c>
      <c r="C2053" s="160">
        <f>Table11[[#This Row],[Growth Rate]]</f>
        <v>-0.27941176470588236</v>
      </c>
    </row>
    <row r="2054" spans="1:3" ht="14.25">
      <c r="A2054" s="159">
        <f>Table11[[#This Row],[UNITID]]</f>
        <v>222576</v>
      </c>
      <c r="B2054" s="133" t="str">
        <f>Table11[[#This Row],[Associate Degrees Awarded]]</f>
        <v>Hispanic or Latino total</v>
      </c>
      <c r="C2054" s="160">
        <f>Table11[[#This Row],[Growth Rate]]</f>
        <v>-4.8648648648648651E-2</v>
      </c>
    </row>
    <row r="2055" spans="1:3" ht="14.25">
      <c r="A2055" s="159">
        <f>Table11[[#This Row],[UNITID]]</f>
        <v>222576</v>
      </c>
      <c r="B2055" s="133" t="str">
        <f>Table11[[#This Row],[Associate Degrees Awarded]]</f>
        <v>Native Hawaiian or Other Pacific Islander total</v>
      </c>
      <c r="C2055" s="160">
        <f>Table11[[#This Row],[Growth Rate]]</f>
        <v>1</v>
      </c>
    </row>
    <row r="2056" spans="1:3" ht="14.25">
      <c r="A2056" s="159">
        <f>Table11[[#This Row],[UNITID]]</f>
        <v>222576</v>
      </c>
      <c r="B2056" s="133" t="str">
        <f>Table11[[#This Row],[Associate Degrees Awarded]]</f>
        <v>U.S. Nonresident total</v>
      </c>
      <c r="C2056" s="160" t="str">
        <f>Table11[[#This Row],[Growth Rate]]</f>
        <v/>
      </c>
    </row>
    <row r="2057" spans="1:3" ht="14.25">
      <c r="A2057" s="159">
        <f>Table11[[#This Row],[UNITID]]</f>
        <v>222576</v>
      </c>
      <c r="B2057" s="133" t="str">
        <f>Table11[[#This Row],[Associate Degrees Awarded]]</f>
        <v>White total</v>
      </c>
      <c r="C2057" s="160">
        <f>Table11[[#This Row],[Growth Rate]]</f>
        <v>-0.26111111111111113</v>
      </c>
    </row>
    <row r="2058" spans="1:3" ht="14.25">
      <c r="A2058" s="159">
        <f>Table11[[#This Row],[UNITID]]</f>
        <v>222576</v>
      </c>
      <c r="B2058" s="133" t="str">
        <f>Table11[[#This Row],[Associate Degrees Awarded]]</f>
        <v>Race/ethnicity unknown total</v>
      </c>
      <c r="C2058" s="160">
        <f>Table11[[#This Row],[Growth Rate]]</f>
        <v>-0.33333333333333331</v>
      </c>
    </row>
    <row r="2059" spans="1:3" ht="14.25">
      <c r="A2059" s="159">
        <f>Table11[[#This Row],[UNITID]]</f>
        <v>222992</v>
      </c>
      <c r="B2059" s="133" t="str">
        <f>Table11[[#This Row],[Associate Degrees Awarded]]</f>
        <v>Grand total</v>
      </c>
      <c r="C2059" s="160">
        <f>Table11[[#This Row],[Growth Rate]]</f>
        <v>0.13646112600536192</v>
      </c>
    </row>
    <row r="2060" spans="1:3" ht="14.25">
      <c r="A2060" s="159">
        <f>Table11[[#This Row],[UNITID]]</f>
        <v>222992</v>
      </c>
      <c r="B2060" s="133" t="str">
        <f>Table11[[#This Row],[Associate Degrees Awarded]]</f>
        <v>Ages, under 18</v>
      </c>
      <c r="C2060" s="160">
        <f>Table11[[#This Row],[Growth Rate]]</f>
        <v>0.88461538461538458</v>
      </c>
    </row>
    <row r="2061" spans="1:3" ht="14.25">
      <c r="A2061" s="159">
        <f>Table11[[#This Row],[UNITID]]</f>
        <v>222992</v>
      </c>
      <c r="B2061" s="133" t="str">
        <f>Table11[[#This Row],[Associate Degrees Awarded]]</f>
        <v>Ages, 18-24</v>
      </c>
      <c r="C2061" s="160">
        <f>Table11[[#This Row],[Growth Rate]]</f>
        <v>0.23987730061349694</v>
      </c>
    </row>
    <row r="2062" spans="1:3" ht="14.25">
      <c r="A2062" s="159">
        <f>Table11[[#This Row],[UNITID]]</f>
        <v>222992</v>
      </c>
      <c r="B2062" s="133" t="str">
        <f>Table11[[#This Row],[Associate Degrees Awarded]]</f>
        <v>Ages, 25-39</v>
      </c>
      <c r="C2062" s="160">
        <f>Table11[[#This Row],[Growth Rate]]</f>
        <v>1.9312009656004828E-2</v>
      </c>
    </row>
    <row r="2063" spans="1:3" ht="14.25">
      <c r="A2063" s="159">
        <f>Table11[[#This Row],[UNITID]]</f>
        <v>222992</v>
      </c>
      <c r="B2063" s="133" t="str">
        <f>Table11[[#This Row],[Associate Degrees Awarded]]</f>
        <v>Ages, 40 and above</v>
      </c>
      <c r="C2063" s="160">
        <f>Table11[[#This Row],[Growth Rate]]</f>
        <v>0.10230179028132992</v>
      </c>
    </row>
    <row r="2064" spans="1:3" ht="14.25">
      <c r="A2064" s="159">
        <f>Table11[[#This Row],[UNITID]]</f>
        <v>222992</v>
      </c>
      <c r="B2064" s="133" t="str">
        <f>Table11[[#This Row],[Associate Degrees Awarded]]</f>
        <v>Age unknown</v>
      </c>
      <c r="C2064" s="160" t="str">
        <f>Table11[[#This Row],[Growth Rate]]</f>
        <v/>
      </c>
    </row>
    <row r="2065" spans="1:3" ht="14.25">
      <c r="A2065" s="159">
        <f>Table11[[#This Row],[UNITID]]</f>
        <v>222992</v>
      </c>
      <c r="B2065" s="133" t="str">
        <f>Table11[[#This Row],[Associate Degrees Awarded]]</f>
        <v>Grand total men</v>
      </c>
      <c r="C2065" s="160">
        <f>Table11[[#This Row],[Growth Rate]]</f>
        <v>5.9531348955034834E-2</v>
      </c>
    </row>
    <row r="2066" spans="1:3" ht="14.25">
      <c r="A2066" s="159">
        <f>Table11[[#This Row],[UNITID]]</f>
        <v>222992</v>
      </c>
      <c r="B2066" s="133" t="str">
        <f>Table11[[#This Row],[Associate Degrees Awarded]]</f>
        <v>Grand total women</v>
      </c>
      <c r="C2066" s="160">
        <f>Table11[[#This Row],[Growth Rate]]</f>
        <v>0.19293351929335192</v>
      </c>
    </row>
    <row r="2067" spans="1:3" ht="14.25">
      <c r="A2067" s="159">
        <f>Table11[[#This Row],[UNITID]]</f>
        <v>222992</v>
      </c>
      <c r="B2067" s="133" t="str">
        <f>Table11[[#This Row],[Associate Degrees Awarded]]</f>
        <v>Two or more races total</v>
      </c>
      <c r="C2067" s="160">
        <f>Table11[[#This Row],[Growth Rate]]</f>
        <v>0.61224489795918369</v>
      </c>
    </row>
    <row r="2068" spans="1:3" ht="14.25">
      <c r="A2068" s="159">
        <f>Table11[[#This Row],[UNITID]]</f>
        <v>222992</v>
      </c>
      <c r="B2068" s="133" t="str">
        <f>Table11[[#This Row],[Associate Degrees Awarded]]</f>
        <v>American Indian or Alaska Native total</v>
      </c>
      <c r="C2068" s="160">
        <f>Table11[[#This Row],[Growth Rate]]</f>
        <v>-0.5</v>
      </c>
    </row>
    <row r="2069" spans="1:3" ht="14.25">
      <c r="A2069" s="159">
        <f>Table11[[#This Row],[UNITID]]</f>
        <v>222992</v>
      </c>
      <c r="B2069" s="133" t="str">
        <f>Table11[[#This Row],[Associate Degrees Awarded]]</f>
        <v>Asian total</v>
      </c>
      <c r="C2069" s="160">
        <f>Table11[[#This Row],[Growth Rate]]</f>
        <v>0.59523809523809523</v>
      </c>
    </row>
    <row r="2070" spans="1:3" ht="14.25">
      <c r="A2070" s="159">
        <f>Table11[[#This Row],[UNITID]]</f>
        <v>222992</v>
      </c>
      <c r="B2070" s="133" t="str">
        <f>Table11[[#This Row],[Associate Degrees Awarded]]</f>
        <v>Black or African American total</v>
      </c>
      <c r="C2070" s="160">
        <f>Table11[[#This Row],[Growth Rate]]</f>
        <v>0.44017094017094016</v>
      </c>
    </row>
    <row r="2071" spans="1:3" ht="14.25">
      <c r="A2071" s="159">
        <f>Table11[[#This Row],[UNITID]]</f>
        <v>222992</v>
      </c>
      <c r="B2071" s="133" t="str">
        <f>Table11[[#This Row],[Associate Degrees Awarded]]</f>
        <v>Hispanic or Latino total</v>
      </c>
      <c r="C2071" s="160">
        <f>Table11[[#This Row],[Growth Rate]]</f>
        <v>0.19803476946334089</v>
      </c>
    </row>
    <row r="2072" spans="1:3" ht="14.25">
      <c r="A2072" s="159">
        <f>Table11[[#This Row],[UNITID]]</f>
        <v>222992</v>
      </c>
      <c r="B2072" s="133" t="str">
        <f>Table11[[#This Row],[Associate Degrees Awarded]]</f>
        <v>Native Hawaiian or Other Pacific Islander total</v>
      </c>
      <c r="C2072" s="160">
        <f>Table11[[#This Row],[Growth Rate]]</f>
        <v>-0.25</v>
      </c>
    </row>
    <row r="2073" spans="1:3" ht="14.25">
      <c r="A2073" s="159">
        <f>Table11[[#This Row],[UNITID]]</f>
        <v>222992</v>
      </c>
      <c r="B2073" s="133" t="str">
        <f>Table11[[#This Row],[Associate Degrees Awarded]]</f>
        <v>U.S. Nonresident total</v>
      </c>
      <c r="C2073" s="160">
        <f>Table11[[#This Row],[Growth Rate]]</f>
        <v>-0.2608695652173913</v>
      </c>
    </row>
    <row r="2074" spans="1:3" ht="14.25">
      <c r="A2074" s="159">
        <f>Table11[[#This Row],[UNITID]]</f>
        <v>222992</v>
      </c>
      <c r="B2074" s="133" t="str">
        <f>Table11[[#This Row],[Associate Degrees Awarded]]</f>
        <v>White total</v>
      </c>
      <c r="C2074" s="160">
        <f>Table11[[#This Row],[Growth Rate]]</f>
        <v>7.6112412177985946E-3</v>
      </c>
    </row>
    <row r="2075" spans="1:3" ht="14.25">
      <c r="A2075" s="159">
        <f>Table11[[#This Row],[UNITID]]</f>
        <v>222992</v>
      </c>
      <c r="B2075" s="133" t="str">
        <f>Table11[[#This Row],[Associate Degrees Awarded]]</f>
        <v>Race/ethnicity unknown total</v>
      </c>
      <c r="C2075" s="160">
        <f>Table11[[#This Row],[Growth Rate]]</f>
        <v>-0.3888888888888889</v>
      </c>
    </row>
    <row r="2076" spans="1:3" ht="14.25">
      <c r="A2076" s="159">
        <f>Table11[[#This Row],[UNITID]]</f>
        <v>223320</v>
      </c>
      <c r="B2076" s="133" t="str">
        <f>Table11[[#This Row],[Associate Degrees Awarded]]</f>
        <v>Grand total</v>
      </c>
      <c r="C2076" s="160">
        <f>Table11[[#This Row],[Growth Rate]]</f>
        <v>0.23756906077348067</v>
      </c>
    </row>
    <row r="2077" spans="1:3" ht="14.25">
      <c r="A2077" s="159">
        <f>Table11[[#This Row],[UNITID]]</f>
        <v>223320</v>
      </c>
      <c r="B2077" s="133" t="str">
        <f>Table11[[#This Row],[Associate Degrees Awarded]]</f>
        <v>Ages, under 18</v>
      </c>
      <c r="C2077" s="160">
        <f>Table11[[#This Row],[Growth Rate]]</f>
        <v>6.75</v>
      </c>
    </row>
    <row r="2078" spans="1:3" ht="14.25">
      <c r="A2078" s="159">
        <f>Table11[[#This Row],[UNITID]]</f>
        <v>223320</v>
      </c>
      <c r="B2078" s="133" t="str">
        <f>Table11[[#This Row],[Associate Degrees Awarded]]</f>
        <v>Ages, 18-24</v>
      </c>
      <c r="C2078" s="160">
        <f>Table11[[#This Row],[Growth Rate]]</f>
        <v>0.16336633663366337</v>
      </c>
    </row>
    <row r="2079" spans="1:3" ht="14.25">
      <c r="A2079" s="159">
        <f>Table11[[#This Row],[UNITID]]</f>
        <v>223320</v>
      </c>
      <c r="B2079" s="133" t="str">
        <f>Table11[[#This Row],[Associate Degrees Awarded]]</f>
        <v>Ages, 25-39</v>
      </c>
      <c r="C2079" s="160">
        <f>Table11[[#This Row],[Growth Rate]]</f>
        <v>0.10236220472440945</v>
      </c>
    </row>
    <row r="2080" spans="1:3" ht="14.25">
      <c r="A2080" s="159">
        <f>Table11[[#This Row],[UNITID]]</f>
        <v>223320</v>
      </c>
      <c r="B2080" s="133" t="str">
        <f>Table11[[#This Row],[Associate Degrees Awarded]]</f>
        <v>Ages, 40 and above</v>
      </c>
      <c r="C2080" s="160">
        <f>Table11[[#This Row],[Growth Rate]]</f>
        <v>0.44827586206896552</v>
      </c>
    </row>
    <row r="2081" spans="1:3" ht="14.25">
      <c r="A2081" s="159">
        <f>Table11[[#This Row],[UNITID]]</f>
        <v>223320</v>
      </c>
      <c r="B2081" s="133" t="str">
        <f>Table11[[#This Row],[Associate Degrees Awarded]]</f>
        <v>Age unknown</v>
      </c>
      <c r="C2081" s="160" t="str">
        <f>Table11[[#This Row],[Growth Rate]]</f>
        <v/>
      </c>
    </row>
    <row r="2082" spans="1:3" ht="14.25">
      <c r="A2082" s="159">
        <f>Table11[[#This Row],[UNITID]]</f>
        <v>223320</v>
      </c>
      <c r="B2082" s="133" t="str">
        <f>Table11[[#This Row],[Associate Degrees Awarded]]</f>
        <v>Grand total men</v>
      </c>
      <c r="C2082" s="160">
        <f>Table11[[#This Row],[Growth Rate]]</f>
        <v>0.21818181818181817</v>
      </c>
    </row>
    <row r="2083" spans="1:3" ht="14.25">
      <c r="A2083" s="159">
        <f>Table11[[#This Row],[UNITID]]</f>
        <v>223320</v>
      </c>
      <c r="B2083" s="133" t="str">
        <f>Table11[[#This Row],[Associate Degrees Awarded]]</f>
        <v>Grand total women</v>
      </c>
      <c r="C2083" s="160">
        <f>Table11[[#This Row],[Growth Rate]]</f>
        <v>0.24603174603174602</v>
      </c>
    </row>
    <row r="2084" spans="1:3" ht="14.25">
      <c r="A2084" s="159">
        <f>Table11[[#This Row],[UNITID]]</f>
        <v>223320</v>
      </c>
      <c r="B2084" s="133" t="str">
        <f>Table11[[#This Row],[Associate Degrees Awarded]]</f>
        <v>Two or more races total</v>
      </c>
      <c r="C2084" s="160">
        <f>Table11[[#This Row],[Growth Rate]]</f>
        <v>-0.625</v>
      </c>
    </row>
    <row r="2085" spans="1:3" ht="14.25">
      <c r="A2085" s="159">
        <f>Table11[[#This Row],[UNITID]]</f>
        <v>223320</v>
      </c>
      <c r="B2085" s="133" t="str">
        <f>Table11[[#This Row],[Associate Degrees Awarded]]</f>
        <v>American Indian or Alaska Native total</v>
      </c>
      <c r="C2085" s="160" t="str">
        <f>Table11[[#This Row],[Growth Rate]]</f>
        <v/>
      </c>
    </row>
    <row r="2086" spans="1:3" ht="14.25">
      <c r="A2086" s="159">
        <f>Table11[[#This Row],[UNITID]]</f>
        <v>223320</v>
      </c>
      <c r="B2086" s="133" t="str">
        <f>Table11[[#This Row],[Associate Degrees Awarded]]</f>
        <v>Asian total</v>
      </c>
      <c r="C2086" s="160">
        <f>Table11[[#This Row],[Growth Rate]]</f>
        <v>0.2</v>
      </c>
    </row>
    <row r="2087" spans="1:3" ht="14.25">
      <c r="A2087" s="159">
        <f>Table11[[#This Row],[UNITID]]</f>
        <v>223320</v>
      </c>
      <c r="B2087" s="133" t="str">
        <f>Table11[[#This Row],[Associate Degrees Awarded]]</f>
        <v>Black or African American total</v>
      </c>
      <c r="C2087" s="160">
        <f>Table11[[#This Row],[Growth Rate]]</f>
        <v>-0.27272727272727271</v>
      </c>
    </row>
    <row r="2088" spans="1:3" ht="14.25">
      <c r="A2088" s="159">
        <f>Table11[[#This Row],[UNITID]]</f>
        <v>223320</v>
      </c>
      <c r="B2088" s="133" t="str">
        <f>Table11[[#This Row],[Associate Degrees Awarded]]</f>
        <v>Hispanic or Latino total</v>
      </c>
      <c r="C2088" s="160">
        <f>Table11[[#This Row],[Growth Rate]]</f>
        <v>0.32954545454545453</v>
      </c>
    </row>
    <row r="2089" spans="1:3" ht="14.25">
      <c r="A2089" s="159">
        <f>Table11[[#This Row],[UNITID]]</f>
        <v>223320</v>
      </c>
      <c r="B2089" s="133" t="str">
        <f>Table11[[#This Row],[Associate Degrees Awarded]]</f>
        <v>Native Hawaiian or Other Pacific Islander total</v>
      </c>
      <c r="C2089" s="160" t="str">
        <f>Table11[[#This Row],[Growth Rate]]</f>
        <v/>
      </c>
    </row>
    <row r="2090" spans="1:3" ht="14.25">
      <c r="A2090" s="159">
        <f>Table11[[#This Row],[UNITID]]</f>
        <v>223320</v>
      </c>
      <c r="B2090" s="133" t="str">
        <f>Table11[[#This Row],[Associate Degrees Awarded]]</f>
        <v>U.S. Nonresident total</v>
      </c>
      <c r="C2090" s="160" t="str">
        <f>Table11[[#This Row],[Growth Rate]]</f>
        <v/>
      </c>
    </row>
    <row r="2091" spans="1:3" ht="14.25">
      <c r="A2091" s="159">
        <f>Table11[[#This Row],[UNITID]]</f>
        <v>223320</v>
      </c>
      <c r="B2091" s="133" t="str">
        <f>Table11[[#This Row],[Associate Degrees Awarded]]</f>
        <v>White total</v>
      </c>
      <c r="C2091" s="160">
        <f>Table11[[#This Row],[Growth Rate]]</f>
        <v>4.1666666666666664E-2</v>
      </c>
    </row>
    <row r="2092" spans="1:3" ht="14.25">
      <c r="A2092" s="159">
        <f>Table11[[#This Row],[UNITID]]</f>
        <v>223320</v>
      </c>
      <c r="B2092" s="133" t="str">
        <f>Table11[[#This Row],[Associate Degrees Awarded]]</f>
        <v>Race/ethnicity unknown total</v>
      </c>
      <c r="C2092" s="160">
        <f>Table11[[#This Row],[Growth Rate]]</f>
        <v>1.5</v>
      </c>
    </row>
    <row r="2093" spans="1:3" ht="14.25">
      <c r="A2093" s="159">
        <f>Table11[[#This Row],[UNITID]]</f>
        <v>223506</v>
      </c>
      <c r="B2093" s="133" t="str">
        <f>Table11[[#This Row],[Associate Degrees Awarded]]</f>
        <v>Grand total</v>
      </c>
      <c r="C2093" s="160">
        <f>Table11[[#This Row],[Growth Rate]]</f>
        <v>-3.2490974729241874E-2</v>
      </c>
    </row>
    <row r="2094" spans="1:3" ht="14.25">
      <c r="A2094" s="159">
        <f>Table11[[#This Row],[UNITID]]</f>
        <v>223506</v>
      </c>
      <c r="B2094" s="133" t="str">
        <f>Table11[[#This Row],[Associate Degrees Awarded]]</f>
        <v>Ages, under 18</v>
      </c>
      <c r="C2094" s="160" t="str">
        <f>Table11[[#This Row],[Growth Rate]]</f>
        <v/>
      </c>
    </row>
    <row r="2095" spans="1:3" ht="14.25">
      <c r="A2095" s="159">
        <f>Table11[[#This Row],[UNITID]]</f>
        <v>223506</v>
      </c>
      <c r="B2095" s="133" t="str">
        <f>Table11[[#This Row],[Associate Degrees Awarded]]</f>
        <v>Ages, 18-24</v>
      </c>
      <c r="C2095" s="160">
        <f>Table11[[#This Row],[Growth Rate]]</f>
        <v>0.11594202898550725</v>
      </c>
    </row>
    <row r="2096" spans="1:3" ht="14.25">
      <c r="A2096" s="159">
        <f>Table11[[#This Row],[UNITID]]</f>
        <v>223506</v>
      </c>
      <c r="B2096" s="133" t="str">
        <f>Table11[[#This Row],[Associate Degrees Awarded]]</f>
        <v>Ages, 25-39</v>
      </c>
      <c r="C2096" s="160">
        <f>Table11[[#This Row],[Growth Rate]]</f>
        <v>-0.21333333333333335</v>
      </c>
    </row>
    <row r="2097" spans="1:3" ht="14.25">
      <c r="A2097" s="159">
        <f>Table11[[#This Row],[UNITID]]</f>
        <v>223506</v>
      </c>
      <c r="B2097" s="133" t="str">
        <f>Table11[[#This Row],[Associate Degrees Awarded]]</f>
        <v>Ages, 40 and above</v>
      </c>
      <c r="C2097" s="160">
        <f>Table11[[#This Row],[Growth Rate]]</f>
        <v>-3.7735849056603772E-2</v>
      </c>
    </row>
    <row r="2098" spans="1:3" ht="14.25">
      <c r="A2098" s="159">
        <f>Table11[[#This Row],[UNITID]]</f>
        <v>223506</v>
      </c>
      <c r="B2098" s="133" t="str">
        <f>Table11[[#This Row],[Associate Degrees Awarded]]</f>
        <v>Age unknown</v>
      </c>
      <c r="C2098" s="160" t="str">
        <f>Table11[[#This Row],[Growth Rate]]</f>
        <v/>
      </c>
    </row>
    <row r="2099" spans="1:3" ht="14.25">
      <c r="A2099" s="159">
        <f>Table11[[#This Row],[UNITID]]</f>
        <v>223506</v>
      </c>
      <c r="B2099" s="133" t="str">
        <f>Table11[[#This Row],[Associate Degrees Awarded]]</f>
        <v>Grand total men</v>
      </c>
      <c r="C2099" s="160">
        <f>Table11[[#This Row],[Growth Rate]]</f>
        <v>-0.12878787878787878</v>
      </c>
    </row>
    <row r="2100" spans="1:3" ht="14.25">
      <c r="A2100" s="159">
        <f>Table11[[#This Row],[UNITID]]</f>
        <v>223506</v>
      </c>
      <c r="B2100" s="133" t="str">
        <f>Table11[[#This Row],[Associate Degrees Awarded]]</f>
        <v>Grand total women</v>
      </c>
      <c r="C2100" s="160">
        <f>Table11[[#This Row],[Growth Rate]]</f>
        <v>5.5172413793103448E-2</v>
      </c>
    </row>
    <row r="2101" spans="1:3" ht="14.25">
      <c r="A2101" s="159">
        <f>Table11[[#This Row],[UNITID]]</f>
        <v>223506</v>
      </c>
      <c r="B2101" s="133" t="str">
        <f>Table11[[#This Row],[Associate Degrees Awarded]]</f>
        <v>Two or more races total</v>
      </c>
      <c r="C2101" s="160">
        <f>Table11[[#This Row],[Growth Rate]]</f>
        <v>6.6666666666666666E-2</v>
      </c>
    </row>
    <row r="2102" spans="1:3" ht="14.25">
      <c r="A2102" s="159">
        <f>Table11[[#This Row],[UNITID]]</f>
        <v>223506</v>
      </c>
      <c r="B2102" s="133" t="str">
        <f>Table11[[#This Row],[Associate Degrees Awarded]]</f>
        <v>American Indian or Alaska Native total</v>
      </c>
      <c r="C2102" s="160">
        <f>Table11[[#This Row],[Growth Rate]]</f>
        <v>-1</v>
      </c>
    </row>
    <row r="2103" spans="1:3" ht="14.25">
      <c r="A2103" s="159">
        <f>Table11[[#This Row],[UNITID]]</f>
        <v>223506</v>
      </c>
      <c r="B2103" s="133" t="str">
        <f>Table11[[#This Row],[Associate Degrees Awarded]]</f>
        <v>Asian total</v>
      </c>
      <c r="C2103" s="160">
        <f>Table11[[#This Row],[Growth Rate]]</f>
        <v>-0.46153846153846156</v>
      </c>
    </row>
    <row r="2104" spans="1:3" ht="14.25">
      <c r="A2104" s="159">
        <f>Table11[[#This Row],[UNITID]]</f>
        <v>223506</v>
      </c>
      <c r="B2104" s="133" t="str">
        <f>Table11[[#This Row],[Associate Degrees Awarded]]</f>
        <v>Black or African American total</v>
      </c>
      <c r="C2104" s="160">
        <f>Table11[[#This Row],[Growth Rate]]</f>
        <v>8.5714285714285715E-2</v>
      </c>
    </row>
    <row r="2105" spans="1:3" ht="14.25">
      <c r="A2105" s="159">
        <f>Table11[[#This Row],[UNITID]]</f>
        <v>223506</v>
      </c>
      <c r="B2105" s="133" t="str">
        <f>Table11[[#This Row],[Associate Degrees Awarded]]</f>
        <v>Hispanic or Latino total</v>
      </c>
      <c r="C2105" s="160">
        <f>Table11[[#This Row],[Growth Rate]]</f>
        <v>0.11274509803921569</v>
      </c>
    </row>
    <row r="2106" spans="1:3" ht="14.25">
      <c r="A2106" s="159">
        <f>Table11[[#This Row],[UNITID]]</f>
        <v>223506</v>
      </c>
      <c r="B2106" s="133" t="str">
        <f>Table11[[#This Row],[Associate Degrees Awarded]]</f>
        <v>Native Hawaiian or Other Pacific Islander total</v>
      </c>
      <c r="C2106" s="160" t="str">
        <f>Table11[[#This Row],[Growth Rate]]</f>
        <v/>
      </c>
    </row>
    <row r="2107" spans="1:3" ht="14.25">
      <c r="A2107" s="159">
        <f>Table11[[#This Row],[UNITID]]</f>
        <v>223506</v>
      </c>
      <c r="B2107" s="133" t="str">
        <f>Table11[[#This Row],[Associate Degrees Awarded]]</f>
        <v>U.S. Nonresident total</v>
      </c>
      <c r="C2107" s="160">
        <f>Table11[[#This Row],[Growth Rate]]</f>
        <v>-1</v>
      </c>
    </row>
    <row r="2108" spans="1:3" ht="14.25">
      <c r="A2108" s="159">
        <f>Table11[[#This Row],[UNITID]]</f>
        <v>223506</v>
      </c>
      <c r="B2108" s="133" t="str">
        <f>Table11[[#This Row],[Associate Degrees Awarded]]</f>
        <v>White total</v>
      </c>
      <c r="C2108" s="160">
        <f>Table11[[#This Row],[Growth Rate]]</f>
        <v>-0.14074074074074075</v>
      </c>
    </row>
    <row r="2109" spans="1:3" ht="14.25">
      <c r="A2109" s="159">
        <f>Table11[[#This Row],[UNITID]]</f>
        <v>223506</v>
      </c>
      <c r="B2109" s="133" t="str">
        <f>Table11[[#This Row],[Associate Degrees Awarded]]</f>
        <v>Race/ethnicity unknown total</v>
      </c>
      <c r="C2109" s="160">
        <f>Table11[[#This Row],[Growth Rate]]</f>
        <v>0.23076923076923078</v>
      </c>
    </row>
    <row r="2110" spans="1:3" ht="14.25">
      <c r="A2110" s="159">
        <f>Table11[[#This Row],[UNITID]]</f>
        <v>224615</v>
      </c>
      <c r="B2110" s="133" t="str">
        <f>Table11[[#This Row],[Associate Degrees Awarded]]</f>
        <v>Grand total</v>
      </c>
      <c r="C2110" s="160">
        <f>Table11[[#This Row],[Growth Rate]]</f>
        <v>7.6399082568807337</v>
      </c>
    </row>
    <row r="2111" spans="1:3" ht="14.25">
      <c r="A2111" s="159">
        <f>Table11[[#This Row],[UNITID]]</f>
        <v>224615</v>
      </c>
      <c r="B2111" s="133" t="str">
        <f>Table11[[#This Row],[Associate Degrees Awarded]]</f>
        <v>Ages, under 18</v>
      </c>
      <c r="C2111" s="160">
        <f>Table11[[#This Row],[Growth Rate]]</f>
        <v>46.4</v>
      </c>
    </row>
    <row r="2112" spans="1:3" ht="14.25">
      <c r="A2112" s="159">
        <f>Table11[[#This Row],[UNITID]]</f>
        <v>224615</v>
      </c>
      <c r="B2112" s="133" t="str">
        <f>Table11[[#This Row],[Associate Degrees Awarded]]</f>
        <v>Ages, 18-24</v>
      </c>
      <c r="C2112" s="160">
        <f>Table11[[#This Row],[Growth Rate]]</f>
        <v>11.749318801089919</v>
      </c>
    </row>
    <row r="2113" spans="1:3" ht="14.25">
      <c r="A2113" s="159">
        <f>Table11[[#This Row],[UNITID]]</f>
        <v>224615</v>
      </c>
      <c r="B2113" s="133" t="str">
        <f>Table11[[#This Row],[Associate Degrees Awarded]]</f>
        <v>Ages, 25-39</v>
      </c>
      <c r="C2113" s="160">
        <f>Table11[[#This Row],[Growth Rate]]</f>
        <v>3.8082901554404147</v>
      </c>
    </row>
    <row r="2114" spans="1:3" ht="14.25">
      <c r="A2114" s="159">
        <f>Table11[[#This Row],[UNITID]]</f>
        <v>224615</v>
      </c>
      <c r="B2114" s="133" t="str">
        <f>Table11[[#This Row],[Associate Degrees Awarded]]</f>
        <v>Ages, 40 and above</v>
      </c>
      <c r="C2114" s="160">
        <f>Table11[[#This Row],[Growth Rate]]</f>
        <v>3.8165137614678901</v>
      </c>
    </row>
    <row r="2115" spans="1:3" ht="14.25">
      <c r="A2115" s="159">
        <f>Table11[[#This Row],[UNITID]]</f>
        <v>224615</v>
      </c>
      <c r="B2115" s="133" t="str">
        <f>Table11[[#This Row],[Associate Degrees Awarded]]</f>
        <v>Age unknown</v>
      </c>
      <c r="C2115" s="160" t="str">
        <f>Table11[[#This Row],[Growth Rate]]</f>
        <v/>
      </c>
    </row>
    <row r="2116" spans="1:3" ht="14.25">
      <c r="A2116" s="159">
        <f>Table11[[#This Row],[UNITID]]</f>
        <v>224615</v>
      </c>
      <c r="B2116" s="133" t="str">
        <f>Table11[[#This Row],[Associate Degrees Awarded]]</f>
        <v>Grand total men</v>
      </c>
      <c r="C2116" s="160">
        <f>Table11[[#This Row],[Growth Rate]]</f>
        <v>10.513043478260869</v>
      </c>
    </row>
    <row r="2117" spans="1:3" ht="14.25">
      <c r="A2117" s="159">
        <f>Table11[[#This Row],[UNITID]]</f>
        <v>224615</v>
      </c>
      <c r="B2117" s="133" t="str">
        <f>Table11[[#This Row],[Associate Degrees Awarded]]</f>
        <v>Grand total women</v>
      </c>
      <c r="C2117" s="160">
        <f>Table11[[#This Row],[Growth Rate]]</f>
        <v>6.6105919003115261</v>
      </c>
    </row>
    <row r="2118" spans="1:3" ht="14.25">
      <c r="A2118" s="159">
        <f>Table11[[#This Row],[UNITID]]</f>
        <v>224615</v>
      </c>
      <c r="B2118" s="133" t="str">
        <f>Table11[[#This Row],[Associate Degrees Awarded]]</f>
        <v>Two or more races total</v>
      </c>
      <c r="C2118" s="160">
        <f>Table11[[#This Row],[Growth Rate]]</f>
        <v>17.714285714285715</v>
      </c>
    </row>
    <row r="2119" spans="1:3" ht="14.25">
      <c r="A2119" s="159">
        <f>Table11[[#This Row],[UNITID]]</f>
        <v>224615</v>
      </c>
      <c r="B2119" s="133" t="str">
        <f>Table11[[#This Row],[Associate Degrees Awarded]]</f>
        <v>American Indian or Alaska Native total</v>
      </c>
      <c r="C2119" s="160">
        <f>Table11[[#This Row],[Growth Rate]]</f>
        <v>2</v>
      </c>
    </row>
    <row r="2120" spans="1:3" ht="14.25">
      <c r="A2120" s="159">
        <f>Table11[[#This Row],[UNITID]]</f>
        <v>224615</v>
      </c>
      <c r="B2120" s="133" t="str">
        <f>Table11[[#This Row],[Associate Degrees Awarded]]</f>
        <v>Asian total</v>
      </c>
      <c r="C2120" s="160">
        <f>Table11[[#This Row],[Growth Rate]]</f>
        <v>6.5116279069767442</v>
      </c>
    </row>
    <row r="2121" spans="1:3" ht="14.25">
      <c r="A2121" s="159">
        <f>Table11[[#This Row],[UNITID]]</f>
        <v>224615</v>
      </c>
      <c r="B2121" s="133" t="str">
        <f>Table11[[#This Row],[Associate Degrees Awarded]]</f>
        <v>Black or African American total</v>
      </c>
      <c r="C2121" s="160">
        <f>Table11[[#This Row],[Growth Rate]]</f>
        <v>8.545454545454545</v>
      </c>
    </row>
    <row r="2122" spans="1:3" ht="14.25">
      <c r="A2122" s="159">
        <f>Table11[[#This Row],[UNITID]]</f>
        <v>224615</v>
      </c>
      <c r="B2122" s="133" t="str">
        <f>Table11[[#This Row],[Associate Degrees Awarded]]</f>
        <v>Hispanic or Latino total</v>
      </c>
      <c r="C2122" s="160">
        <f>Table11[[#This Row],[Growth Rate]]</f>
        <v>8.966494845360824</v>
      </c>
    </row>
    <row r="2123" spans="1:3" ht="14.25">
      <c r="A2123" s="159">
        <f>Table11[[#This Row],[UNITID]]</f>
        <v>224615</v>
      </c>
      <c r="B2123" s="133" t="str">
        <f>Table11[[#This Row],[Associate Degrees Awarded]]</f>
        <v>Native Hawaiian or Other Pacific Islander total</v>
      </c>
      <c r="C2123" s="160">
        <f>Table11[[#This Row],[Growth Rate]]</f>
        <v>3</v>
      </c>
    </row>
    <row r="2124" spans="1:3" ht="14.25">
      <c r="A2124" s="159">
        <f>Table11[[#This Row],[UNITID]]</f>
        <v>224615</v>
      </c>
      <c r="B2124" s="133" t="str">
        <f>Table11[[#This Row],[Associate Degrees Awarded]]</f>
        <v>U.S. Nonresident total</v>
      </c>
      <c r="C2124" s="160">
        <f>Table11[[#This Row],[Growth Rate]]</f>
        <v>0.33333333333333331</v>
      </c>
    </row>
    <row r="2125" spans="1:3" ht="14.25">
      <c r="A2125" s="159">
        <f>Table11[[#This Row],[UNITID]]</f>
        <v>224615</v>
      </c>
      <c r="B2125" s="133" t="str">
        <f>Table11[[#This Row],[Associate Degrees Awarded]]</f>
        <v>White total</v>
      </c>
      <c r="C2125" s="160">
        <f>Table11[[#This Row],[Growth Rate]]</f>
        <v>5.1611111111111114</v>
      </c>
    </row>
    <row r="2126" spans="1:3" ht="14.25">
      <c r="A2126" s="159">
        <f>Table11[[#This Row],[UNITID]]</f>
        <v>224615</v>
      </c>
      <c r="B2126" s="133" t="str">
        <f>Table11[[#This Row],[Associate Degrees Awarded]]</f>
        <v>Race/ethnicity unknown total</v>
      </c>
      <c r="C2126" s="160">
        <f>Table11[[#This Row],[Growth Rate]]</f>
        <v>5.666666666666667</v>
      </c>
    </row>
    <row r="2127" spans="1:3" ht="14.25">
      <c r="A2127" s="159">
        <f>Table11[[#This Row],[UNITID]]</f>
        <v>224642</v>
      </c>
      <c r="B2127" s="133" t="str">
        <f>Table11[[#This Row],[Associate Degrees Awarded]]</f>
        <v>Grand total</v>
      </c>
      <c r="C2127" s="160">
        <f>Table11[[#This Row],[Growth Rate]]</f>
        <v>-4.3804034582132563E-2</v>
      </c>
    </row>
    <row r="2128" spans="1:3" ht="14.25">
      <c r="A2128" s="159">
        <f>Table11[[#This Row],[UNITID]]</f>
        <v>224642</v>
      </c>
      <c r="B2128" s="133" t="str">
        <f>Table11[[#This Row],[Associate Degrees Awarded]]</f>
        <v>Ages, under 18</v>
      </c>
      <c r="C2128" s="160">
        <f>Table11[[#This Row],[Growth Rate]]</f>
        <v>0.39568345323741005</v>
      </c>
    </row>
    <row r="2129" spans="1:3" ht="14.25">
      <c r="A2129" s="159">
        <f>Table11[[#This Row],[UNITID]]</f>
        <v>224642</v>
      </c>
      <c r="B2129" s="133" t="str">
        <f>Table11[[#This Row],[Associate Degrees Awarded]]</f>
        <v>Ages, 18-24</v>
      </c>
      <c r="C2129" s="160">
        <f>Table11[[#This Row],[Growth Rate]]</f>
        <v>-2.697201017811705E-2</v>
      </c>
    </row>
    <row r="2130" spans="1:3" ht="14.25">
      <c r="A2130" s="159">
        <f>Table11[[#This Row],[UNITID]]</f>
        <v>224642</v>
      </c>
      <c r="B2130" s="133" t="str">
        <f>Table11[[#This Row],[Associate Degrees Awarded]]</f>
        <v>Ages, 25-39</v>
      </c>
      <c r="C2130" s="160">
        <f>Table11[[#This Row],[Growth Rate]]</f>
        <v>-0.15784313725490196</v>
      </c>
    </row>
    <row r="2131" spans="1:3" ht="14.25">
      <c r="A2131" s="159">
        <f>Table11[[#This Row],[UNITID]]</f>
        <v>224642</v>
      </c>
      <c r="B2131" s="133" t="str">
        <f>Table11[[#This Row],[Associate Degrees Awarded]]</f>
        <v>Ages, 40 and above</v>
      </c>
      <c r="C2131" s="160">
        <f>Table11[[#This Row],[Growth Rate]]</f>
        <v>-0.2318840579710145</v>
      </c>
    </row>
    <row r="2132" spans="1:3" ht="14.25">
      <c r="A2132" s="159">
        <f>Table11[[#This Row],[UNITID]]</f>
        <v>224642</v>
      </c>
      <c r="B2132" s="133" t="str">
        <f>Table11[[#This Row],[Associate Degrees Awarded]]</f>
        <v>Age unknown</v>
      </c>
      <c r="C2132" s="160" t="str">
        <f>Table11[[#This Row],[Growth Rate]]</f>
        <v/>
      </c>
    </row>
    <row r="2133" spans="1:3" ht="14.25">
      <c r="A2133" s="159">
        <f>Table11[[#This Row],[UNITID]]</f>
        <v>224642</v>
      </c>
      <c r="B2133" s="133" t="str">
        <f>Table11[[#This Row],[Associate Degrees Awarded]]</f>
        <v>Grand total men</v>
      </c>
      <c r="C2133" s="160">
        <f>Table11[[#This Row],[Growth Rate]]</f>
        <v>-5.8646616541353384E-2</v>
      </c>
    </row>
    <row r="2134" spans="1:3" ht="14.25">
      <c r="A2134" s="159">
        <f>Table11[[#This Row],[UNITID]]</f>
        <v>224642</v>
      </c>
      <c r="B2134" s="133" t="str">
        <f>Table11[[#This Row],[Associate Degrees Awarded]]</f>
        <v>Grand total women</v>
      </c>
      <c r="C2134" s="160">
        <f>Table11[[#This Row],[Growth Rate]]</f>
        <v>-3.4579439252336447E-2</v>
      </c>
    </row>
    <row r="2135" spans="1:3" ht="14.25">
      <c r="A2135" s="159">
        <f>Table11[[#This Row],[UNITID]]</f>
        <v>224642</v>
      </c>
      <c r="B2135" s="133" t="str">
        <f>Table11[[#This Row],[Associate Degrees Awarded]]</f>
        <v>Two or more races total</v>
      </c>
      <c r="C2135" s="160">
        <f>Table11[[#This Row],[Growth Rate]]</f>
        <v>0.1111111111111111</v>
      </c>
    </row>
    <row r="2136" spans="1:3" ht="14.25">
      <c r="A2136" s="159">
        <f>Table11[[#This Row],[UNITID]]</f>
        <v>224642</v>
      </c>
      <c r="B2136" s="133" t="str">
        <f>Table11[[#This Row],[Associate Degrees Awarded]]</f>
        <v>American Indian or Alaska Native total</v>
      </c>
      <c r="C2136" s="160">
        <f>Table11[[#This Row],[Growth Rate]]</f>
        <v>9.0909090909090912E-2</v>
      </c>
    </row>
    <row r="2137" spans="1:3" ht="14.25">
      <c r="A2137" s="159">
        <f>Table11[[#This Row],[UNITID]]</f>
        <v>224642</v>
      </c>
      <c r="B2137" s="133" t="str">
        <f>Table11[[#This Row],[Associate Degrees Awarded]]</f>
        <v>Asian total</v>
      </c>
      <c r="C2137" s="160">
        <f>Table11[[#This Row],[Growth Rate]]</f>
        <v>0.2413793103448276</v>
      </c>
    </row>
    <row r="2138" spans="1:3" ht="14.25">
      <c r="A2138" s="159">
        <f>Table11[[#This Row],[UNITID]]</f>
        <v>224642</v>
      </c>
      <c r="B2138" s="133" t="str">
        <f>Table11[[#This Row],[Associate Degrees Awarded]]</f>
        <v>Black or African American total</v>
      </c>
      <c r="C2138" s="160">
        <f>Table11[[#This Row],[Growth Rate]]</f>
        <v>-0.49411764705882355</v>
      </c>
    </row>
    <row r="2139" spans="1:3" ht="14.25">
      <c r="A2139" s="159">
        <f>Table11[[#This Row],[UNITID]]</f>
        <v>224642</v>
      </c>
      <c r="B2139" s="133" t="str">
        <f>Table11[[#This Row],[Associate Degrees Awarded]]</f>
        <v>Hispanic or Latino total</v>
      </c>
      <c r="C2139" s="160">
        <f>Table11[[#This Row],[Growth Rate]]</f>
        <v>-2.9622063329928498E-2</v>
      </c>
    </row>
    <row r="2140" spans="1:3" ht="14.25">
      <c r="A2140" s="159">
        <f>Table11[[#This Row],[UNITID]]</f>
        <v>224642</v>
      </c>
      <c r="B2140" s="133" t="str">
        <f>Table11[[#This Row],[Associate Degrees Awarded]]</f>
        <v>Native Hawaiian or Other Pacific Islander total</v>
      </c>
      <c r="C2140" s="160">
        <f>Table11[[#This Row],[Growth Rate]]</f>
        <v>0.66666666666666663</v>
      </c>
    </row>
    <row r="2141" spans="1:3" ht="14.25">
      <c r="A2141" s="159">
        <f>Table11[[#This Row],[UNITID]]</f>
        <v>224642</v>
      </c>
      <c r="B2141" s="133" t="str">
        <f>Table11[[#This Row],[Associate Degrees Awarded]]</f>
        <v>U.S. Nonresident total</v>
      </c>
      <c r="C2141" s="160">
        <f>Table11[[#This Row],[Growth Rate]]</f>
        <v>-0.30434782608695654</v>
      </c>
    </row>
    <row r="2142" spans="1:3" ht="14.25">
      <c r="A2142" s="159">
        <f>Table11[[#This Row],[UNITID]]</f>
        <v>224642</v>
      </c>
      <c r="B2142" s="133" t="str">
        <f>Table11[[#This Row],[Associate Degrees Awarded]]</f>
        <v>White total</v>
      </c>
      <c r="C2142" s="160">
        <f>Table11[[#This Row],[Growth Rate]]</f>
        <v>-0.36524822695035464</v>
      </c>
    </row>
    <row r="2143" spans="1:3" ht="14.25">
      <c r="A2143" s="159">
        <f>Table11[[#This Row],[UNITID]]</f>
        <v>224642</v>
      </c>
      <c r="B2143" s="133" t="str">
        <f>Table11[[#This Row],[Associate Degrees Awarded]]</f>
        <v>Race/ethnicity unknown total</v>
      </c>
      <c r="C2143" s="160">
        <f>Table11[[#This Row],[Growth Rate]]</f>
        <v>2</v>
      </c>
    </row>
    <row r="2144" spans="1:3" ht="14.25">
      <c r="A2144" s="159">
        <f>Table11[[#This Row],[UNITID]]</f>
        <v>225070</v>
      </c>
      <c r="B2144" s="133" t="str">
        <f>Table11[[#This Row],[Associate Degrees Awarded]]</f>
        <v>Grand total</v>
      </c>
      <c r="C2144" s="160">
        <f>Table11[[#This Row],[Growth Rate]]</f>
        <v>-0.10048622366288493</v>
      </c>
    </row>
    <row r="2145" spans="1:3" ht="14.25">
      <c r="A2145" s="159">
        <f>Table11[[#This Row],[UNITID]]</f>
        <v>225070</v>
      </c>
      <c r="B2145" s="133" t="str">
        <f>Table11[[#This Row],[Associate Degrees Awarded]]</f>
        <v>Ages, under 18</v>
      </c>
      <c r="C2145" s="160">
        <f>Table11[[#This Row],[Growth Rate]]</f>
        <v>1.2222222222222223</v>
      </c>
    </row>
    <row r="2146" spans="1:3" ht="14.25">
      <c r="A2146" s="159">
        <f>Table11[[#This Row],[UNITID]]</f>
        <v>225070</v>
      </c>
      <c r="B2146" s="133" t="str">
        <f>Table11[[#This Row],[Associate Degrees Awarded]]</f>
        <v>Ages, 18-24</v>
      </c>
      <c r="C2146" s="160">
        <f>Table11[[#This Row],[Growth Rate]]</f>
        <v>-2.6058631921824105E-2</v>
      </c>
    </row>
    <row r="2147" spans="1:3" ht="14.25">
      <c r="A2147" s="159">
        <f>Table11[[#This Row],[UNITID]]</f>
        <v>225070</v>
      </c>
      <c r="B2147" s="133" t="str">
        <f>Table11[[#This Row],[Associate Degrees Awarded]]</f>
        <v>Ages, 25-39</v>
      </c>
      <c r="C2147" s="160">
        <f>Table11[[#This Row],[Growth Rate]]</f>
        <v>-0.17535545023696683</v>
      </c>
    </row>
    <row r="2148" spans="1:3" ht="14.25">
      <c r="A2148" s="159">
        <f>Table11[[#This Row],[UNITID]]</f>
        <v>225070</v>
      </c>
      <c r="B2148" s="133" t="str">
        <f>Table11[[#This Row],[Associate Degrees Awarded]]</f>
        <v>Ages, 40 and above</v>
      </c>
      <c r="C2148" s="160">
        <f>Table11[[#This Row],[Growth Rate]]</f>
        <v>-0.31111111111111112</v>
      </c>
    </row>
    <row r="2149" spans="1:3" ht="14.25">
      <c r="A2149" s="159">
        <f>Table11[[#This Row],[UNITID]]</f>
        <v>225070</v>
      </c>
      <c r="B2149" s="133" t="str">
        <f>Table11[[#This Row],[Associate Degrees Awarded]]</f>
        <v>Age unknown</v>
      </c>
      <c r="C2149" s="160" t="str">
        <f>Table11[[#This Row],[Growth Rate]]</f>
        <v/>
      </c>
    </row>
    <row r="2150" spans="1:3" ht="14.25">
      <c r="A2150" s="159">
        <f>Table11[[#This Row],[UNITID]]</f>
        <v>225070</v>
      </c>
      <c r="B2150" s="133" t="str">
        <f>Table11[[#This Row],[Associate Degrees Awarded]]</f>
        <v>Grand total men</v>
      </c>
      <c r="C2150" s="160">
        <f>Table11[[#This Row],[Growth Rate]]</f>
        <v>-0.19724770642201836</v>
      </c>
    </row>
    <row r="2151" spans="1:3" ht="14.25">
      <c r="A2151" s="159">
        <f>Table11[[#This Row],[UNITID]]</f>
        <v>225070</v>
      </c>
      <c r="B2151" s="133" t="str">
        <f>Table11[[#This Row],[Associate Degrees Awarded]]</f>
        <v>Grand total women</v>
      </c>
      <c r="C2151" s="160">
        <f>Table11[[#This Row],[Growth Rate]]</f>
        <v>-4.7619047619047616E-2</v>
      </c>
    </row>
    <row r="2152" spans="1:3" ht="14.25">
      <c r="A2152" s="159">
        <f>Table11[[#This Row],[UNITID]]</f>
        <v>225070</v>
      </c>
      <c r="B2152" s="133" t="str">
        <f>Table11[[#This Row],[Associate Degrees Awarded]]</f>
        <v>Two or more races total</v>
      </c>
      <c r="C2152" s="160" t="str">
        <f>Table11[[#This Row],[Growth Rate]]</f>
        <v/>
      </c>
    </row>
    <row r="2153" spans="1:3" ht="14.25">
      <c r="A2153" s="159">
        <f>Table11[[#This Row],[UNITID]]</f>
        <v>225070</v>
      </c>
      <c r="B2153" s="133" t="str">
        <f>Table11[[#This Row],[Associate Degrees Awarded]]</f>
        <v>American Indian or Alaska Native total</v>
      </c>
      <c r="C2153" s="160">
        <f>Table11[[#This Row],[Growth Rate]]</f>
        <v>-0.12</v>
      </c>
    </row>
    <row r="2154" spans="1:3" ht="14.25">
      <c r="A2154" s="159">
        <f>Table11[[#This Row],[UNITID]]</f>
        <v>225070</v>
      </c>
      <c r="B2154" s="133" t="str">
        <f>Table11[[#This Row],[Associate Degrees Awarded]]</f>
        <v>Asian total</v>
      </c>
      <c r="C2154" s="160">
        <f>Table11[[#This Row],[Growth Rate]]</f>
        <v>-0.35294117647058826</v>
      </c>
    </row>
    <row r="2155" spans="1:3" ht="14.25">
      <c r="A2155" s="159">
        <f>Table11[[#This Row],[UNITID]]</f>
        <v>225070</v>
      </c>
      <c r="B2155" s="133" t="str">
        <f>Table11[[#This Row],[Associate Degrees Awarded]]</f>
        <v>Black or African American total</v>
      </c>
      <c r="C2155" s="160">
        <f>Table11[[#This Row],[Growth Rate]]</f>
        <v>0.51282051282051277</v>
      </c>
    </row>
    <row r="2156" spans="1:3" ht="14.25">
      <c r="A2156" s="159">
        <f>Table11[[#This Row],[UNITID]]</f>
        <v>225070</v>
      </c>
      <c r="B2156" s="133" t="str">
        <f>Table11[[#This Row],[Associate Degrees Awarded]]</f>
        <v>Hispanic or Latino total</v>
      </c>
      <c r="C2156" s="160">
        <f>Table11[[#This Row],[Growth Rate]]</f>
        <v>0.16666666666666666</v>
      </c>
    </row>
    <row r="2157" spans="1:3" ht="14.25">
      <c r="A2157" s="159">
        <f>Table11[[#This Row],[UNITID]]</f>
        <v>225070</v>
      </c>
      <c r="B2157" s="133" t="str">
        <f>Table11[[#This Row],[Associate Degrees Awarded]]</f>
        <v>Native Hawaiian or Other Pacific Islander total</v>
      </c>
      <c r="C2157" s="160" t="str">
        <f>Table11[[#This Row],[Growth Rate]]</f>
        <v/>
      </c>
    </row>
    <row r="2158" spans="1:3" ht="14.25">
      <c r="A2158" s="159">
        <f>Table11[[#This Row],[UNITID]]</f>
        <v>225070</v>
      </c>
      <c r="B2158" s="133" t="str">
        <f>Table11[[#This Row],[Associate Degrees Awarded]]</f>
        <v>U.S. Nonresident total</v>
      </c>
      <c r="C2158" s="160">
        <f>Table11[[#This Row],[Growth Rate]]</f>
        <v>-1</v>
      </c>
    </row>
    <row r="2159" spans="1:3" ht="14.25">
      <c r="A2159" s="159">
        <f>Table11[[#This Row],[UNITID]]</f>
        <v>225070</v>
      </c>
      <c r="B2159" s="133" t="str">
        <f>Table11[[#This Row],[Associate Degrees Awarded]]</f>
        <v>White total</v>
      </c>
      <c r="C2159" s="160">
        <f>Table11[[#This Row],[Growth Rate]]</f>
        <v>-0.16107382550335569</v>
      </c>
    </row>
    <row r="2160" spans="1:3" ht="14.25">
      <c r="A2160" s="159">
        <f>Table11[[#This Row],[UNITID]]</f>
        <v>225070</v>
      </c>
      <c r="B2160" s="133" t="str">
        <f>Table11[[#This Row],[Associate Degrees Awarded]]</f>
        <v>Race/ethnicity unknown total</v>
      </c>
      <c r="C2160" s="160">
        <f>Table11[[#This Row],[Growth Rate]]</f>
        <v>-0.4</v>
      </c>
    </row>
    <row r="2161" spans="1:4" ht="14.25">
      <c r="A2161" s="159">
        <f>Table11[[#This Row],[UNITID]]</f>
        <v>226204</v>
      </c>
      <c r="B2161" s="133" t="str">
        <f>Table11[[#This Row],[Associate Degrees Awarded]]</f>
        <v>Grand total</v>
      </c>
      <c r="C2161" s="160">
        <f>Table11[[#This Row],[Growth Rate]]</f>
        <v>-7.312775330396476E-2</v>
      </c>
      <c r="D2161" t="s">
        <v>120</v>
      </c>
    </row>
    <row r="2162" spans="1:4" ht="14.25">
      <c r="A2162" s="159">
        <f>Table11[[#This Row],[UNITID]]</f>
        <v>226204</v>
      </c>
      <c r="B2162" s="133" t="str">
        <f>Table11[[#This Row],[Associate Degrees Awarded]]</f>
        <v>Ages, under 18</v>
      </c>
      <c r="C2162" s="160" t="str">
        <f>Table11[[#This Row],[Growth Rate]]</f>
        <v/>
      </c>
    </row>
    <row r="2163" spans="1:4" ht="14.25">
      <c r="A2163" s="159">
        <f>Table11[[#This Row],[UNITID]]</f>
        <v>226204</v>
      </c>
      <c r="B2163" s="133" t="str">
        <f>Table11[[#This Row],[Associate Degrees Awarded]]</f>
        <v>Ages, 18-24</v>
      </c>
      <c r="C2163" s="160">
        <f>Table11[[#This Row],[Growth Rate]]</f>
        <v>2.1359223300970873E-2</v>
      </c>
    </row>
    <row r="2164" spans="1:4" ht="14.25">
      <c r="A2164" s="159">
        <f>Table11[[#This Row],[UNITID]]</f>
        <v>226204</v>
      </c>
      <c r="B2164" s="133" t="str">
        <f>Table11[[#This Row],[Associate Degrees Awarded]]</f>
        <v>Ages, 25-39</v>
      </c>
      <c r="C2164" s="160">
        <f>Table11[[#This Row],[Growth Rate]]</f>
        <v>-0.19858156028368795</v>
      </c>
    </row>
    <row r="2165" spans="1:4" ht="14.25">
      <c r="A2165" s="159">
        <f>Table11[[#This Row],[UNITID]]</f>
        <v>226204</v>
      </c>
      <c r="B2165" s="133" t="str">
        <f>Table11[[#This Row],[Associate Degrees Awarded]]</f>
        <v>Ages, 40 and above</v>
      </c>
      <c r="C2165" s="160">
        <f>Table11[[#This Row],[Growth Rate]]</f>
        <v>-7.1065989847715741E-2</v>
      </c>
    </row>
    <row r="2166" spans="1:4" ht="14.25">
      <c r="A2166" s="159">
        <f>Table11[[#This Row],[UNITID]]</f>
        <v>226204</v>
      </c>
      <c r="B2166" s="133" t="str">
        <f>Table11[[#This Row],[Associate Degrees Awarded]]</f>
        <v>Age unknown</v>
      </c>
      <c r="C2166" s="160" t="str">
        <f>Table11[[#This Row],[Growth Rate]]</f>
        <v/>
      </c>
    </row>
    <row r="2167" spans="1:4" ht="14.25">
      <c r="A2167" s="159">
        <f>Table11[[#This Row],[UNITID]]</f>
        <v>226204</v>
      </c>
      <c r="B2167" s="133" t="str">
        <f>Table11[[#This Row],[Associate Degrees Awarded]]</f>
        <v>Grand total men</v>
      </c>
      <c r="C2167" s="160">
        <f>Table11[[#This Row],[Growth Rate]]</f>
        <v>-6.1389337641357025E-2</v>
      </c>
    </row>
    <row r="2168" spans="1:4" ht="14.25">
      <c r="A2168" s="159">
        <f>Table11[[#This Row],[UNITID]]</f>
        <v>226204</v>
      </c>
      <c r="B2168" s="133" t="str">
        <f>Table11[[#This Row],[Associate Degrees Awarded]]</f>
        <v>Grand total women</v>
      </c>
      <c r="C2168" s="160">
        <f>Table11[[#This Row],[Growth Rate]]</f>
        <v>-8.7209302325581398E-2</v>
      </c>
    </row>
    <row r="2169" spans="1:4" ht="14.25">
      <c r="A2169" s="159">
        <f>Table11[[#This Row],[UNITID]]</f>
        <v>226204</v>
      </c>
      <c r="B2169" s="133" t="str">
        <f>Table11[[#This Row],[Associate Degrees Awarded]]</f>
        <v>Two or more races total</v>
      </c>
      <c r="C2169" s="160">
        <f>Table11[[#This Row],[Growth Rate]]</f>
        <v>0.3</v>
      </c>
    </row>
    <row r="2170" spans="1:4" ht="14.25">
      <c r="A2170" s="159">
        <f>Table11[[#This Row],[UNITID]]</f>
        <v>226204</v>
      </c>
      <c r="B2170" s="133" t="str">
        <f>Table11[[#This Row],[Associate Degrees Awarded]]</f>
        <v>American Indian or Alaska Native total</v>
      </c>
      <c r="C2170" s="160">
        <f>Table11[[#This Row],[Growth Rate]]</f>
        <v>-0.33333333333333331</v>
      </c>
    </row>
    <row r="2171" spans="1:4" ht="14.25">
      <c r="A2171" s="159">
        <f>Table11[[#This Row],[UNITID]]</f>
        <v>226204</v>
      </c>
      <c r="B2171" s="133" t="str">
        <f>Table11[[#This Row],[Associate Degrees Awarded]]</f>
        <v>Asian total</v>
      </c>
      <c r="C2171" s="160">
        <f>Table11[[#This Row],[Growth Rate]]</f>
        <v>0.5</v>
      </c>
    </row>
    <row r="2172" spans="1:4" ht="14.25">
      <c r="A2172" s="159">
        <f>Table11[[#This Row],[UNITID]]</f>
        <v>226204</v>
      </c>
      <c r="B2172" s="133" t="str">
        <f>Table11[[#This Row],[Associate Degrees Awarded]]</f>
        <v>Black or African American total</v>
      </c>
      <c r="C2172" s="160">
        <f>Table11[[#This Row],[Growth Rate]]</f>
        <v>-0.12716763005780346</v>
      </c>
    </row>
    <row r="2173" spans="1:4" ht="14.25">
      <c r="A2173" s="159">
        <f>Table11[[#This Row],[UNITID]]</f>
        <v>226204</v>
      </c>
      <c r="B2173" s="133" t="str">
        <f>Table11[[#This Row],[Associate Degrees Awarded]]</f>
        <v>Hispanic or Latino total</v>
      </c>
      <c r="C2173" s="160">
        <f>Table11[[#This Row],[Growth Rate]]</f>
        <v>0.10810810810810811</v>
      </c>
    </row>
    <row r="2174" spans="1:4" ht="14.25">
      <c r="A2174" s="159">
        <f>Table11[[#This Row],[UNITID]]</f>
        <v>226204</v>
      </c>
      <c r="B2174" s="133" t="str">
        <f>Table11[[#This Row],[Associate Degrees Awarded]]</f>
        <v>Native Hawaiian or Other Pacific Islander total</v>
      </c>
      <c r="C2174" s="160" t="str">
        <f>Table11[[#This Row],[Growth Rate]]</f>
        <v/>
      </c>
    </row>
    <row r="2175" spans="1:4" ht="14.25">
      <c r="A2175" s="159">
        <f>Table11[[#This Row],[UNITID]]</f>
        <v>226204</v>
      </c>
      <c r="B2175" s="133" t="str">
        <f>Table11[[#This Row],[Associate Degrees Awarded]]</f>
        <v>U.S. Nonresident total</v>
      </c>
      <c r="C2175" s="160">
        <f>Table11[[#This Row],[Growth Rate]]</f>
        <v>-0.75</v>
      </c>
    </row>
    <row r="2176" spans="1:4" ht="14.25">
      <c r="A2176" s="159">
        <f>Table11[[#This Row],[UNITID]]</f>
        <v>226204</v>
      </c>
      <c r="B2176" s="133" t="str">
        <f>Table11[[#This Row],[Associate Degrees Awarded]]</f>
        <v>White total</v>
      </c>
      <c r="C2176" s="160">
        <f>Table11[[#This Row],[Growth Rate]]</f>
        <v>-0.25751072961373389</v>
      </c>
    </row>
    <row r="2177" spans="1:3" ht="14.25">
      <c r="A2177" s="159">
        <f>Table11[[#This Row],[UNITID]]</f>
        <v>226204</v>
      </c>
      <c r="B2177" s="133" t="str">
        <f>Table11[[#This Row],[Associate Degrees Awarded]]</f>
        <v>Race/ethnicity unknown total</v>
      </c>
      <c r="C2177" s="160">
        <f>Table11[[#This Row],[Growth Rate]]</f>
        <v>0.1111111111111111</v>
      </c>
    </row>
    <row r="2178" spans="1:3" ht="14.25">
      <c r="A2178" s="159">
        <f>Table11[[#This Row],[UNITID]]</f>
        <v>227182</v>
      </c>
      <c r="B2178" s="133" t="str">
        <f>Table11[[#This Row],[Associate Degrees Awarded]]</f>
        <v>Grand total</v>
      </c>
      <c r="C2178" s="160">
        <f>Table11[[#This Row],[Growth Rate]]</f>
        <v>8.2735171892708723E-2</v>
      </c>
    </row>
    <row r="2179" spans="1:3" ht="14.25">
      <c r="A2179" s="159">
        <f>Table11[[#This Row],[UNITID]]</f>
        <v>227182</v>
      </c>
      <c r="B2179" s="133" t="str">
        <f>Table11[[#This Row],[Associate Degrees Awarded]]</f>
        <v>Ages, under 18</v>
      </c>
      <c r="C2179" s="160">
        <f>Table11[[#This Row],[Growth Rate]]</f>
        <v>0.83221476510067116</v>
      </c>
    </row>
    <row r="2180" spans="1:3" ht="14.25">
      <c r="A2180" s="159">
        <f>Table11[[#This Row],[UNITID]]</f>
        <v>227182</v>
      </c>
      <c r="B2180" s="133" t="str">
        <f>Table11[[#This Row],[Associate Degrees Awarded]]</f>
        <v>Ages, 18-24</v>
      </c>
      <c r="C2180" s="160">
        <f>Table11[[#This Row],[Growth Rate]]</f>
        <v>0.16820424801544734</v>
      </c>
    </row>
    <row r="2181" spans="1:3" ht="14.25">
      <c r="A2181" s="159">
        <f>Table11[[#This Row],[UNITID]]</f>
        <v>227182</v>
      </c>
      <c r="B2181" s="133" t="str">
        <f>Table11[[#This Row],[Associate Degrees Awarded]]</f>
        <v>Ages, 25-39</v>
      </c>
      <c r="C2181" s="160">
        <f>Table11[[#This Row],[Growth Rate]]</f>
        <v>-0.11067036890122967</v>
      </c>
    </row>
    <row r="2182" spans="1:3" ht="14.25">
      <c r="A2182" s="159">
        <f>Table11[[#This Row],[UNITID]]</f>
        <v>227182</v>
      </c>
      <c r="B2182" s="133" t="str">
        <f>Table11[[#This Row],[Associate Degrees Awarded]]</f>
        <v>Ages, 40 and above</v>
      </c>
      <c r="C2182" s="160">
        <f>Table11[[#This Row],[Growth Rate]]</f>
        <v>3.9344262295081971E-2</v>
      </c>
    </row>
    <row r="2183" spans="1:3" ht="14.25">
      <c r="A2183" s="159">
        <f>Table11[[#This Row],[UNITID]]</f>
        <v>227182</v>
      </c>
      <c r="B2183" s="133" t="str">
        <f>Table11[[#This Row],[Associate Degrees Awarded]]</f>
        <v>Age unknown</v>
      </c>
      <c r="C2183" s="160" t="str">
        <f>Table11[[#This Row],[Growth Rate]]</f>
        <v/>
      </c>
    </row>
    <row r="2184" spans="1:3" ht="14.25">
      <c r="A2184" s="159">
        <f>Table11[[#This Row],[UNITID]]</f>
        <v>227182</v>
      </c>
      <c r="B2184" s="133" t="str">
        <f>Table11[[#This Row],[Associate Degrees Awarded]]</f>
        <v>Grand total men</v>
      </c>
      <c r="C2184" s="160">
        <f>Table11[[#This Row],[Growth Rate]]</f>
        <v>5.5422511118713651E-2</v>
      </c>
    </row>
    <row r="2185" spans="1:3" ht="14.25">
      <c r="A2185" s="159">
        <f>Table11[[#This Row],[UNITID]]</f>
        <v>227182</v>
      </c>
      <c r="B2185" s="133" t="str">
        <f>Table11[[#This Row],[Associate Degrees Awarded]]</f>
        <v>Grand total women</v>
      </c>
      <c r="C2185" s="160">
        <f>Table11[[#This Row],[Growth Rate]]</f>
        <v>9.8644878437624553E-2</v>
      </c>
    </row>
    <row r="2186" spans="1:3" ht="14.25">
      <c r="A2186" s="159">
        <f>Table11[[#This Row],[UNITID]]</f>
        <v>227182</v>
      </c>
      <c r="B2186" s="133" t="str">
        <f>Table11[[#This Row],[Associate Degrees Awarded]]</f>
        <v>Two or more races total</v>
      </c>
      <c r="C2186" s="160">
        <f>Table11[[#This Row],[Growth Rate]]</f>
        <v>0.16236162361623616</v>
      </c>
    </row>
    <row r="2187" spans="1:3" ht="14.25">
      <c r="A2187" s="159">
        <f>Table11[[#This Row],[UNITID]]</f>
        <v>227182</v>
      </c>
      <c r="B2187" s="133" t="str">
        <f>Table11[[#This Row],[Associate Degrees Awarded]]</f>
        <v>American Indian or Alaska Native total</v>
      </c>
      <c r="C2187" s="160">
        <f>Table11[[#This Row],[Growth Rate]]</f>
        <v>-0.05</v>
      </c>
    </row>
    <row r="2188" spans="1:3" ht="14.25">
      <c r="A2188" s="159">
        <f>Table11[[#This Row],[UNITID]]</f>
        <v>227182</v>
      </c>
      <c r="B2188" s="133" t="str">
        <f>Table11[[#This Row],[Associate Degrees Awarded]]</f>
        <v>Asian total</v>
      </c>
      <c r="C2188" s="160">
        <f>Table11[[#This Row],[Growth Rate]]</f>
        <v>0.19761499148211242</v>
      </c>
    </row>
    <row r="2189" spans="1:3" ht="14.25">
      <c r="A2189" s="159">
        <f>Table11[[#This Row],[UNITID]]</f>
        <v>227182</v>
      </c>
      <c r="B2189" s="133" t="str">
        <f>Table11[[#This Row],[Associate Degrees Awarded]]</f>
        <v>Black or African American total</v>
      </c>
      <c r="C2189" s="160">
        <f>Table11[[#This Row],[Growth Rate]]</f>
        <v>0.13018433179723501</v>
      </c>
    </row>
    <row r="2190" spans="1:3" ht="14.25">
      <c r="A2190" s="159">
        <f>Table11[[#This Row],[UNITID]]</f>
        <v>227182</v>
      </c>
      <c r="B2190" s="133" t="str">
        <f>Table11[[#This Row],[Associate Degrees Awarded]]</f>
        <v>Hispanic or Latino total</v>
      </c>
      <c r="C2190" s="160">
        <f>Table11[[#This Row],[Growth Rate]]</f>
        <v>0.27065026362038663</v>
      </c>
    </row>
    <row r="2191" spans="1:3" ht="14.25">
      <c r="A2191" s="159">
        <f>Table11[[#This Row],[UNITID]]</f>
        <v>227182</v>
      </c>
      <c r="B2191" s="133" t="str">
        <f>Table11[[#This Row],[Associate Degrees Awarded]]</f>
        <v>Native Hawaiian or Other Pacific Islander total</v>
      </c>
      <c r="C2191" s="160" t="str">
        <f>Table11[[#This Row],[Growth Rate]]</f>
        <v/>
      </c>
    </row>
    <row r="2192" spans="1:3" ht="14.25">
      <c r="A2192" s="159">
        <f>Table11[[#This Row],[UNITID]]</f>
        <v>227182</v>
      </c>
      <c r="B2192" s="133" t="str">
        <f>Table11[[#This Row],[Associate Degrees Awarded]]</f>
        <v>U.S. Nonresident total</v>
      </c>
      <c r="C2192" s="160">
        <f>Table11[[#This Row],[Growth Rate]]</f>
        <v>-0.10123456790123457</v>
      </c>
    </row>
    <row r="2193" spans="1:3" ht="14.25">
      <c r="A2193" s="159">
        <f>Table11[[#This Row],[UNITID]]</f>
        <v>227182</v>
      </c>
      <c r="B2193" s="133" t="str">
        <f>Table11[[#This Row],[Associate Degrees Awarded]]</f>
        <v>White total</v>
      </c>
      <c r="C2193" s="160">
        <f>Table11[[#This Row],[Growth Rate]]</f>
        <v>-0.12980420594633793</v>
      </c>
    </row>
    <row r="2194" spans="1:3" ht="14.25">
      <c r="A2194" s="159">
        <f>Table11[[#This Row],[UNITID]]</f>
        <v>227182</v>
      </c>
      <c r="B2194" s="133" t="str">
        <f>Table11[[#This Row],[Associate Degrees Awarded]]</f>
        <v>Race/ethnicity unknown total</v>
      </c>
      <c r="C2194" s="160">
        <f>Table11[[#This Row],[Growth Rate]]</f>
        <v>7.4866310160427801E-2</v>
      </c>
    </row>
    <row r="2195" spans="1:3" ht="14.25">
      <c r="A2195" s="159">
        <f>Table11[[#This Row],[UNITID]]</f>
        <v>227304</v>
      </c>
      <c r="B2195" s="133" t="str">
        <f>Table11[[#This Row],[Associate Degrees Awarded]]</f>
        <v>Grand total</v>
      </c>
      <c r="C2195" s="160">
        <f>Table11[[#This Row],[Growth Rate]]</f>
        <v>0.33293413173652697</v>
      </c>
    </row>
    <row r="2196" spans="1:3" ht="14.25">
      <c r="A2196" s="159">
        <f>Table11[[#This Row],[UNITID]]</f>
        <v>227304</v>
      </c>
      <c r="B2196" s="133" t="str">
        <f>Table11[[#This Row],[Associate Degrees Awarded]]</f>
        <v>Ages, under 18</v>
      </c>
      <c r="C2196" s="160">
        <f>Table11[[#This Row],[Growth Rate]]</f>
        <v>1.6333333333333333</v>
      </c>
    </row>
    <row r="2197" spans="1:3" ht="14.25">
      <c r="A2197" s="159">
        <f>Table11[[#This Row],[UNITID]]</f>
        <v>227304</v>
      </c>
      <c r="B2197" s="133" t="str">
        <f>Table11[[#This Row],[Associate Degrees Awarded]]</f>
        <v>Ages, 18-24</v>
      </c>
      <c r="C2197" s="160">
        <f>Table11[[#This Row],[Growth Rate]]</f>
        <v>0.3902439024390244</v>
      </c>
    </row>
    <row r="2198" spans="1:3" ht="14.25">
      <c r="A2198" s="159">
        <f>Table11[[#This Row],[UNITID]]</f>
        <v>227304</v>
      </c>
      <c r="B2198" s="133" t="str">
        <f>Table11[[#This Row],[Associate Degrees Awarded]]</f>
        <v>Ages, 25-39</v>
      </c>
      <c r="C2198" s="160">
        <f>Table11[[#This Row],[Growth Rate]]</f>
        <v>6.8259385665529013E-2</v>
      </c>
    </row>
    <row r="2199" spans="1:3" ht="14.25">
      <c r="A2199" s="159">
        <f>Table11[[#This Row],[UNITID]]</f>
        <v>227304</v>
      </c>
      <c r="B2199" s="133" t="str">
        <f>Table11[[#This Row],[Associate Degrees Awarded]]</f>
        <v>Ages, 40 and above</v>
      </c>
      <c r="C2199" s="160">
        <f>Table11[[#This Row],[Growth Rate]]</f>
        <v>0.54098360655737709</v>
      </c>
    </row>
    <row r="2200" spans="1:3" ht="14.25">
      <c r="A2200" s="159">
        <f>Table11[[#This Row],[UNITID]]</f>
        <v>227304</v>
      </c>
      <c r="B2200" s="133" t="str">
        <f>Table11[[#This Row],[Associate Degrees Awarded]]</f>
        <v>Age unknown</v>
      </c>
      <c r="C2200" s="160" t="str">
        <f>Table11[[#This Row],[Growth Rate]]</f>
        <v/>
      </c>
    </row>
    <row r="2201" spans="1:3" ht="14.25">
      <c r="A2201" s="159">
        <f>Table11[[#This Row],[UNITID]]</f>
        <v>227304</v>
      </c>
      <c r="B2201" s="133" t="str">
        <f>Table11[[#This Row],[Associate Degrees Awarded]]</f>
        <v>Grand total men</v>
      </c>
      <c r="C2201" s="160">
        <f>Table11[[#This Row],[Growth Rate]]</f>
        <v>0.303886925795053</v>
      </c>
    </row>
    <row r="2202" spans="1:3" ht="14.25">
      <c r="A2202" s="159">
        <f>Table11[[#This Row],[UNITID]]</f>
        <v>227304</v>
      </c>
      <c r="B2202" s="133" t="str">
        <f>Table11[[#This Row],[Associate Degrees Awarded]]</f>
        <v>Grand total women</v>
      </c>
      <c r="C2202" s="160">
        <f>Table11[[#This Row],[Growth Rate]]</f>
        <v>0.34782608695652173</v>
      </c>
    </row>
    <row r="2203" spans="1:3" ht="14.25">
      <c r="A2203" s="159">
        <f>Table11[[#This Row],[UNITID]]</f>
        <v>227304</v>
      </c>
      <c r="B2203" s="133" t="str">
        <f>Table11[[#This Row],[Associate Degrees Awarded]]</f>
        <v>Two or more races total</v>
      </c>
      <c r="C2203" s="160">
        <f>Table11[[#This Row],[Growth Rate]]</f>
        <v>0.44444444444444442</v>
      </c>
    </row>
    <row r="2204" spans="1:3" ht="14.25">
      <c r="A2204" s="159">
        <f>Table11[[#This Row],[UNITID]]</f>
        <v>227304</v>
      </c>
      <c r="B2204" s="133" t="str">
        <f>Table11[[#This Row],[Associate Degrees Awarded]]</f>
        <v>American Indian or Alaska Native total</v>
      </c>
      <c r="C2204" s="160" t="str">
        <f>Table11[[#This Row],[Growth Rate]]</f>
        <v/>
      </c>
    </row>
    <row r="2205" spans="1:3" ht="14.25">
      <c r="A2205" s="159">
        <f>Table11[[#This Row],[UNITID]]</f>
        <v>227304</v>
      </c>
      <c r="B2205" s="133" t="str">
        <f>Table11[[#This Row],[Associate Degrees Awarded]]</f>
        <v>Asian total</v>
      </c>
      <c r="C2205" s="160">
        <f>Table11[[#This Row],[Growth Rate]]</f>
        <v>0.18181818181818182</v>
      </c>
    </row>
    <row r="2206" spans="1:3" ht="14.25">
      <c r="A2206" s="159">
        <f>Table11[[#This Row],[UNITID]]</f>
        <v>227304</v>
      </c>
      <c r="B2206" s="133" t="str">
        <f>Table11[[#This Row],[Associate Degrees Awarded]]</f>
        <v>Black or African American total</v>
      </c>
      <c r="C2206" s="160">
        <f>Table11[[#This Row],[Growth Rate]]</f>
        <v>0.24444444444444444</v>
      </c>
    </row>
    <row r="2207" spans="1:3" ht="14.25">
      <c r="A2207" s="159">
        <f>Table11[[#This Row],[UNITID]]</f>
        <v>227304</v>
      </c>
      <c r="B2207" s="133" t="str">
        <f>Table11[[#This Row],[Associate Degrees Awarded]]</f>
        <v>Hispanic or Latino total</v>
      </c>
      <c r="C2207" s="160">
        <f>Table11[[#This Row],[Growth Rate]]</f>
        <v>0.38269230769230766</v>
      </c>
    </row>
    <row r="2208" spans="1:3" ht="14.25">
      <c r="A2208" s="159">
        <f>Table11[[#This Row],[UNITID]]</f>
        <v>227304</v>
      </c>
      <c r="B2208" s="133" t="str">
        <f>Table11[[#This Row],[Associate Degrees Awarded]]</f>
        <v>Native Hawaiian or Other Pacific Islander total</v>
      </c>
      <c r="C2208" s="160" t="str">
        <f>Table11[[#This Row],[Growth Rate]]</f>
        <v/>
      </c>
    </row>
    <row r="2209" spans="1:3" ht="14.25">
      <c r="A2209" s="159">
        <f>Table11[[#This Row],[UNITID]]</f>
        <v>227304</v>
      </c>
      <c r="B2209" s="133" t="str">
        <f>Table11[[#This Row],[Associate Degrees Awarded]]</f>
        <v>U.S. Nonresident total</v>
      </c>
      <c r="C2209" s="160">
        <f>Table11[[#This Row],[Growth Rate]]</f>
        <v>-0.73076923076923073</v>
      </c>
    </row>
    <row r="2210" spans="1:3" ht="14.25">
      <c r="A2210" s="159">
        <f>Table11[[#This Row],[UNITID]]</f>
        <v>227304</v>
      </c>
      <c r="B2210" s="133" t="str">
        <f>Table11[[#This Row],[Associate Degrees Awarded]]</f>
        <v>White total</v>
      </c>
      <c r="C2210" s="160">
        <f>Table11[[#This Row],[Growth Rate]]</f>
        <v>0.25821596244131456</v>
      </c>
    </row>
    <row r="2211" spans="1:3" ht="14.25">
      <c r="A2211" s="159">
        <f>Table11[[#This Row],[UNITID]]</f>
        <v>227304</v>
      </c>
      <c r="B2211" s="133" t="str">
        <f>Table11[[#This Row],[Associate Degrees Awarded]]</f>
        <v>Race/ethnicity unknown total</v>
      </c>
      <c r="C2211" s="160">
        <f>Table11[[#This Row],[Growth Rate]]</f>
        <v>1.8181818181818181</v>
      </c>
    </row>
    <row r="2212" spans="1:3" ht="14.25">
      <c r="A2212" s="159">
        <f>Table11[[#This Row],[UNITID]]</f>
        <v>227854</v>
      </c>
      <c r="B2212" s="133" t="str">
        <f>Table11[[#This Row],[Associate Degrees Awarded]]</f>
        <v>Grand total</v>
      </c>
      <c r="C2212" s="160">
        <f>Table11[[#This Row],[Growth Rate]]</f>
        <v>-4.1385135135135136E-2</v>
      </c>
    </row>
    <row r="2213" spans="1:3" ht="14.25">
      <c r="A2213" s="159">
        <f>Table11[[#This Row],[UNITID]]</f>
        <v>227854</v>
      </c>
      <c r="B2213" s="133" t="str">
        <f>Table11[[#This Row],[Associate Degrees Awarded]]</f>
        <v>Ages, under 18</v>
      </c>
      <c r="C2213" s="160">
        <f>Table11[[#This Row],[Growth Rate]]</f>
        <v>0.34782608695652173</v>
      </c>
    </row>
    <row r="2214" spans="1:3" ht="14.25">
      <c r="A2214" s="159">
        <f>Table11[[#This Row],[UNITID]]</f>
        <v>227854</v>
      </c>
      <c r="B2214" s="133" t="str">
        <f>Table11[[#This Row],[Associate Degrees Awarded]]</f>
        <v>Ages, 18-24</v>
      </c>
      <c r="C2214" s="160">
        <f>Table11[[#This Row],[Growth Rate]]</f>
        <v>2.7522935779816515E-2</v>
      </c>
    </row>
    <row r="2215" spans="1:3" ht="14.25">
      <c r="A2215" s="159">
        <f>Table11[[#This Row],[UNITID]]</f>
        <v>227854</v>
      </c>
      <c r="B2215" s="133" t="str">
        <f>Table11[[#This Row],[Associate Degrees Awarded]]</f>
        <v>Ages, 25-39</v>
      </c>
      <c r="C2215" s="160">
        <f>Table11[[#This Row],[Growth Rate]]</f>
        <v>-0.16101694915254236</v>
      </c>
    </row>
    <row r="2216" spans="1:3" ht="14.25">
      <c r="A2216" s="159">
        <f>Table11[[#This Row],[UNITID]]</f>
        <v>227854</v>
      </c>
      <c r="B2216" s="133" t="str">
        <f>Table11[[#This Row],[Associate Degrees Awarded]]</f>
        <v>Ages, 40 and above</v>
      </c>
      <c r="C2216" s="160">
        <f>Table11[[#This Row],[Growth Rate]]</f>
        <v>2.7777777777777776E-2</v>
      </c>
    </row>
    <row r="2217" spans="1:3" ht="14.25">
      <c r="A2217" s="159">
        <f>Table11[[#This Row],[UNITID]]</f>
        <v>227854</v>
      </c>
      <c r="B2217" s="133" t="str">
        <f>Table11[[#This Row],[Associate Degrees Awarded]]</f>
        <v>Age unknown</v>
      </c>
      <c r="C2217" s="160" t="str">
        <f>Table11[[#This Row],[Growth Rate]]</f>
        <v/>
      </c>
    </row>
    <row r="2218" spans="1:3" ht="14.25">
      <c r="A2218" s="159">
        <f>Table11[[#This Row],[UNITID]]</f>
        <v>227854</v>
      </c>
      <c r="B2218" s="133" t="str">
        <f>Table11[[#This Row],[Associate Degrees Awarded]]</f>
        <v>Grand total men</v>
      </c>
      <c r="C2218" s="160">
        <f>Table11[[#This Row],[Growth Rate]]</f>
        <v>-0.1141732283464567</v>
      </c>
    </row>
    <row r="2219" spans="1:3" ht="14.25">
      <c r="A2219" s="159">
        <f>Table11[[#This Row],[UNITID]]</f>
        <v>227854</v>
      </c>
      <c r="B2219" s="133" t="str">
        <f>Table11[[#This Row],[Associate Degrees Awarded]]</f>
        <v>Grand total women</v>
      </c>
      <c r="C2219" s="160">
        <f>Table11[[#This Row],[Growth Rate]]</f>
        <v>1.3313609467455622E-2</v>
      </c>
    </row>
    <row r="2220" spans="1:3" ht="14.25">
      <c r="A2220" s="159">
        <f>Table11[[#This Row],[UNITID]]</f>
        <v>227854</v>
      </c>
      <c r="B2220" s="133" t="str">
        <f>Table11[[#This Row],[Associate Degrees Awarded]]</f>
        <v>Two or more races total</v>
      </c>
      <c r="C2220" s="160">
        <f>Table11[[#This Row],[Growth Rate]]</f>
        <v>0.35294117647058826</v>
      </c>
    </row>
    <row r="2221" spans="1:3" ht="14.25">
      <c r="A2221" s="159">
        <f>Table11[[#This Row],[UNITID]]</f>
        <v>227854</v>
      </c>
      <c r="B2221" s="133" t="str">
        <f>Table11[[#This Row],[Associate Degrees Awarded]]</f>
        <v>American Indian or Alaska Native total</v>
      </c>
      <c r="C2221" s="160">
        <f>Table11[[#This Row],[Growth Rate]]</f>
        <v>-0.2</v>
      </c>
    </row>
    <row r="2222" spans="1:3" ht="14.25">
      <c r="A2222" s="159">
        <f>Table11[[#This Row],[UNITID]]</f>
        <v>227854</v>
      </c>
      <c r="B2222" s="133" t="str">
        <f>Table11[[#This Row],[Associate Degrees Awarded]]</f>
        <v>Asian total</v>
      </c>
      <c r="C2222" s="160">
        <f>Table11[[#This Row],[Growth Rate]]</f>
        <v>-0.64444444444444449</v>
      </c>
    </row>
    <row r="2223" spans="1:3" ht="14.25">
      <c r="A2223" s="159">
        <f>Table11[[#This Row],[UNITID]]</f>
        <v>227854</v>
      </c>
      <c r="B2223" s="133" t="str">
        <f>Table11[[#This Row],[Associate Degrees Awarded]]</f>
        <v>Black or African American total</v>
      </c>
      <c r="C2223" s="160">
        <f>Table11[[#This Row],[Growth Rate]]</f>
        <v>-0.23529411764705882</v>
      </c>
    </row>
    <row r="2224" spans="1:3" ht="14.25">
      <c r="A2224" s="159">
        <f>Table11[[#This Row],[UNITID]]</f>
        <v>227854</v>
      </c>
      <c r="B2224" s="133" t="str">
        <f>Table11[[#This Row],[Associate Degrees Awarded]]</f>
        <v>Hispanic or Latino total</v>
      </c>
      <c r="C2224" s="160">
        <f>Table11[[#This Row],[Growth Rate]]</f>
        <v>-1.3812154696132596E-3</v>
      </c>
    </row>
    <row r="2225" spans="1:3" ht="14.25">
      <c r="A2225" s="159">
        <f>Table11[[#This Row],[UNITID]]</f>
        <v>227854</v>
      </c>
      <c r="B2225" s="133" t="str">
        <f>Table11[[#This Row],[Associate Degrees Awarded]]</f>
        <v>Native Hawaiian or Other Pacific Islander total</v>
      </c>
      <c r="C2225" s="160">
        <f>Table11[[#This Row],[Growth Rate]]</f>
        <v>-1</v>
      </c>
    </row>
    <row r="2226" spans="1:3" ht="14.25">
      <c r="A2226" s="159">
        <f>Table11[[#This Row],[UNITID]]</f>
        <v>227854</v>
      </c>
      <c r="B2226" s="133" t="str">
        <f>Table11[[#This Row],[Associate Degrees Awarded]]</f>
        <v>U.S. Nonresident total</v>
      </c>
      <c r="C2226" s="160" t="str">
        <f>Table11[[#This Row],[Growth Rate]]</f>
        <v/>
      </c>
    </row>
    <row r="2227" spans="1:3" ht="14.25">
      <c r="A2227" s="159">
        <f>Table11[[#This Row],[UNITID]]</f>
        <v>227854</v>
      </c>
      <c r="B2227" s="133" t="str">
        <f>Table11[[#This Row],[Associate Degrees Awarded]]</f>
        <v>White total</v>
      </c>
      <c r="C2227" s="160">
        <f>Table11[[#This Row],[Growth Rate]]</f>
        <v>1.6949152542372881E-2</v>
      </c>
    </row>
    <row r="2228" spans="1:3" ht="14.25">
      <c r="A2228" s="159">
        <f>Table11[[#This Row],[UNITID]]</f>
        <v>227854</v>
      </c>
      <c r="B2228" s="133" t="str">
        <f>Table11[[#This Row],[Associate Degrees Awarded]]</f>
        <v>Race/ethnicity unknown total</v>
      </c>
      <c r="C2228" s="160">
        <f>Table11[[#This Row],[Growth Rate]]</f>
        <v>3</v>
      </c>
    </row>
    <row r="2229" spans="1:3" ht="14.25">
      <c r="A2229" s="159">
        <f>Table11[[#This Row],[UNITID]]</f>
        <v>227924</v>
      </c>
      <c r="B2229" s="133" t="str">
        <f>Table11[[#This Row],[Associate Degrees Awarded]]</f>
        <v>Grand total</v>
      </c>
      <c r="C2229" s="160">
        <f>Table11[[#This Row],[Growth Rate]]</f>
        <v>-0.23500352858151025</v>
      </c>
    </row>
    <row r="2230" spans="1:3" ht="14.25">
      <c r="A2230" s="159">
        <f>Table11[[#This Row],[UNITID]]</f>
        <v>227924</v>
      </c>
      <c r="B2230" s="133" t="str">
        <f>Table11[[#This Row],[Associate Degrees Awarded]]</f>
        <v>Ages, under 18</v>
      </c>
      <c r="C2230" s="160">
        <f>Table11[[#This Row],[Growth Rate]]</f>
        <v>-0.34375</v>
      </c>
    </row>
    <row r="2231" spans="1:3" ht="14.25">
      <c r="A2231" s="159">
        <f>Table11[[#This Row],[UNITID]]</f>
        <v>227924</v>
      </c>
      <c r="B2231" s="133" t="str">
        <f>Table11[[#This Row],[Associate Degrees Awarded]]</f>
        <v>Ages, 18-24</v>
      </c>
      <c r="C2231" s="160">
        <f>Table11[[#This Row],[Growth Rate]]</f>
        <v>-0.20356234096692111</v>
      </c>
    </row>
    <row r="2232" spans="1:3" ht="14.25">
      <c r="A2232" s="159">
        <f>Table11[[#This Row],[UNITID]]</f>
        <v>227924</v>
      </c>
      <c r="B2232" s="133" t="str">
        <f>Table11[[#This Row],[Associate Degrees Awarded]]</f>
        <v>Ages, 25-39</v>
      </c>
      <c r="C2232" s="160">
        <f>Table11[[#This Row],[Growth Rate]]</f>
        <v>-0.27981651376146788</v>
      </c>
    </row>
    <row r="2233" spans="1:3" ht="14.25">
      <c r="A2233" s="159">
        <f>Table11[[#This Row],[UNITID]]</f>
        <v>227924</v>
      </c>
      <c r="B2233" s="133" t="str">
        <f>Table11[[#This Row],[Associate Degrees Awarded]]</f>
        <v>Ages, 40 and above</v>
      </c>
      <c r="C2233" s="160">
        <f>Table11[[#This Row],[Growth Rate]]</f>
        <v>-0.15555555555555556</v>
      </c>
    </row>
    <row r="2234" spans="1:3" ht="14.25">
      <c r="A2234" s="159">
        <f>Table11[[#This Row],[UNITID]]</f>
        <v>227924</v>
      </c>
      <c r="B2234" s="133" t="str">
        <f>Table11[[#This Row],[Associate Degrees Awarded]]</f>
        <v>Age unknown</v>
      </c>
      <c r="C2234" s="160" t="str">
        <f>Table11[[#This Row],[Growth Rate]]</f>
        <v/>
      </c>
    </row>
    <row r="2235" spans="1:3" ht="14.25">
      <c r="A2235" s="159">
        <f>Table11[[#This Row],[UNITID]]</f>
        <v>227924</v>
      </c>
      <c r="B2235" s="133" t="str">
        <f>Table11[[#This Row],[Associate Degrees Awarded]]</f>
        <v>Grand total men</v>
      </c>
      <c r="C2235" s="160">
        <f>Table11[[#This Row],[Growth Rate]]</f>
        <v>-0.2771996215704825</v>
      </c>
    </row>
    <row r="2236" spans="1:3" ht="14.25">
      <c r="A2236" s="159">
        <f>Table11[[#This Row],[UNITID]]</f>
        <v>227924</v>
      </c>
      <c r="B2236" s="133" t="str">
        <f>Table11[[#This Row],[Associate Degrees Awarded]]</f>
        <v>Grand total women</v>
      </c>
      <c r="C2236" s="160">
        <f>Table11[[#This Row],[Growth Rate]]</f>
        <v>-0.20990433314575127</v>
      </c>
    </row>
    <row r="2237" spans="1:3" ht="14.25">
      <c r="A2237" s="159">
        <f>Table11[[#This Row],[UNITID]]</f>
        <v>227924</v>
      </c>
      <c r="B2237" s="133" t="str">
        <f>Table11[[#This Row],[Associate Degrees Awarded]]</f>
        <v>Two or more races total</v>
      </c>
      <c r="C2237" s="160">
        <f>Table11[[#This Row],[Growth Rate]]</f>
        <v>-0.1111111111111111</v>
      </c>
    </row>
    <row r="2238" spans="1:3" ht="14.25">
      <c r="A2238" s="159">
        <f>Table11[[#This Row],[UNITID]]</f>
        <v>227924</v>
      </c>
      <c r="B2238" s="133" t="str">
        <f>Table11[[#This Row],[Associate Degrees Awarded]]</f>
        <v>American Indian or Alaska Native total</v>
      </c>
      <c r="C2238" s="160">
        <f>Table11[[#This Row],[Growth Rate]]</f>
        <v>-0.16666666666666666</v>
      </c>
    </row>
    <row r="2239" spans="1:3" ht="14.25">
      <c r="A2239" s="159">
        <f>Table11[[#This Row],[UNITID]]</f>
        <v>227924</v>
      </c>
      <c r="B2239" s="133" t="str">
        <f>Table11[[#This Row],[Associate Degrees Awarded]]</f>
        <v>Asian total</v>
      </c>
      <c r="C2239" s="160">
        <f>Table11[[#This Row],[Growth Rate]]</f>
        <v>-0.22340425531914893</v>
      </c>
    </row>
    <row r="2240" spans="1:3" ht="14.25">
      <c r="A2240" s="159">
        <f>Table11[[#This Row],[UNITID]]</f>
        <v>227924</v>
      </c>
      <c r="B2240" s="133" t="str">
        <f>Table11[[#This Row],[Associate Degrees Awarded]]</f>
        <v>Black or African American total</v>
      </c>
      <c r="C2240" s="160">
        <f>Table11[[#This Row],[Growth Rate]]</f>
        <v>-0.32830188679245281</v>
      </c>
    </row>
    <row r="2241" spans="1:3" ht="14.25">
      <c r="A2241" s="159">
        <f>Table11[[#This Row],[UNITID]]</f>
        <v>227924</v>
      </c>
      <c r="B2241" s="133" t="str">
        <f>Table11[[#This Row],[Associate Degrees Awarded]]</f>
        <v>Hispanic or Latino total</v>
      </c>
      <c r="C2241" s="160">
        <f>Table11[[#This Row],[Growth Rate]]</f>
        <v>-0.16484149855907781</v>
      </c>
    </row>
    <row r="2242" spans="1:3" ht="14.25">
      <c r="A2242" s="159">
        <f>Table11[[#This Row],[UNITID]]</f>
        <v>227924</v>
      </c>
      <c r="B2242" s="133" t="str">
        <f>Table11[[#This Row],[Associate Degrees Awarded]]</f>
        <v>Native Hawaiian or Other Pacific Islander total</v>
      </c>
      <c r="C2242" s="160">
        <f>Table11[[#This Row],[Growth Rate]]</f>
        <v>-1</v>
      </c>
    </row>
    <row r="2243" spans="1:3" ht="14.25">
      <c r="A2243" s="159">
        <f>Table11[[#This Row],[UNITID]]</f>
        <v>227924</v>
      </c>
      <c r="B2243" s="133" t="str">
        <f>Table11[[#This Row],[Associate Degrees Awarded]]</f>
        <v>U.S. Nonresident total</v>
      </c>
      <c r="C2243" s="160">
        <f>Table11[[#This Row],[Growth Rate]]</f>
        <v>0</v>
      </c>
    </row>
    <row r="2244" spans="1:3" ht="14.25">
      <c r="A2244" s="159">
        <f>Table11[[#This Row],[UNITID]]</f>
        <v>227924</v>
      </c>
      <c r="B2244" s="133" t="str">
        <f>Table11[[#This Row],[Associate Degrees Awarded]]</f>
        <v>White total</v>
      </c>
      <c r="C2244" s="160">
        <f>Table11[[#This Row],[Growth Rate]]</f>
        <v>-0.38438880706921946</v>
      </c>
    </row>
    <row r="2245" spans="1:3" ht="14.25">
      <c r="A2245" s="159">
        <f>Table11[[#This Row],[UNITID]]</f>
        <v>227924</v>
      </c>
      <c r="B2245" s="133" t="str">
        <f>Table11[[#This Row],[Associate Degrees Awarded]]</f>
        <v>Race/ethnicity unknown total</v>
      </c>
      <c r="C2245" s="160">
        <f>Table11[[#This Row],[Growth Rate]]</f>
        <v>-0.66666666666666663</v>
      </c>
    </row>
    <row r="2246" spans="1:3" ht="14.25">
      <c r="A2246" s="159">
        <f>Table11[[#This Row],[UNITID]]</f>
        <v>227979</v>
      </c>
      <c r="B2246" s="133" t="str">
        <f>Table11[[#This Row],[Associate Degrees Awarded]]</f>
        <v>Grand total</v>
      </c>
      <c r="C2246" s="160">
        <f>Table11[[#This Row],[Growth Rate]]</f>
        <v>8.233731739707835E-2</v>
      </c>
    </row>
    <row r="2247" spans="1:3" ht="14.25">
      <c r="A2247" s="159">
        <f>Table11[[#This Row],[UNITID]]</f>
        <v>227979</v>
      </c>
      <c r="B2247" s="133" t="str">
        <f>Table11[[#This Row],[Associate Degrees Awarded]]</f>
        <v>Ages, under 18</v>
      </c>
      <c r="C2247" s="160">
        <f>Table11[[#This Row],[Growth Rate]]</f>
        <v>0.78823529411764703</v>
      </c>
    </row>
    <row r="2248" spans="1:3" ht="14.25">
      <c r="A2248" s="159">
        <f>Table11[[#This Row],[UNITID]]</f>
        <v>227979</v>
      </c>
      <c r="B2248" s="133" t="str">
        <f>Table11[[#This Row],[Associate Degrees Awarded]]</f>
        <v>Ages, 18-24</v>
      </c>
      <c r="C2248" s="160">
        <f>Table11[[#This Row],[Growth Rate]]</f>
        <v>0.20904403014676715</v>
      </c>
    </row>
    <row r="2249" spans="1:3" ht="14.25">
      <c r="A2249" s="159">
        <f>Table11[[#This Row],[UNITID]]</f>
        <v>227979</v>
      </c>
      <c r="B2249" s="133" t="str">
        <f>Table11[[#This Row],[Associate Degrees Awarded]]</f>
        <v>Ages, 25-39</v>
      </c>
      <c r="C2249" s="160">
        <f>Table11[[#This Row],[Growth Rate]]</f>
        <v>-9.8626716604244699E-2</v>
      </c>
    </row>
    <row r="2250" spans="1:3" ht="14.25">
      <c r="A2250" s="159">
        <f>Table11[[#This Row],[UNITID]]</f>
        <v>227979</v>
      </c>
      <c r="B2250" s="133" t="str">
        <f>Table11[[#This Row],[Associate Degrees Awarded]]</f>
        <v>Ages, 40 and above</v>
      </c>
      <c r="C2250" s="160">
        <f>Table11[[#This Row],[Growth Rate]]</f>
        <v>-0.20129870129870131</v>
      </c>
    </row>
    <row r="2251" spans="1:3" ht="14.25">
      <c r="A2251" s="159">
        <f>Table11[[#This Row],[UNITID]]</f>
        <v>227979</v>
      </c>
      <c r="B2251" s="133" t="str">
        <f>Table11[[#This Row],[Associate Degrees Awarded]]</f>
        <v>Age unknown</v>
      </c>
      <c r="C2251" s="160">
        <f>Table11[[#This Row],[Growth Rate]]</f>
        <v>-1</v>
      </c>
    </row>
    <row r="2252" spans="1:3" ht="14.25">
      <c r="A2252" s="159">
        <f>Table11[[#This Row],[UNITID]]</f>
        <v>227979</v>
      </c>
      <c r="B2252" s="133" t="str">
        <f>Table11[[#This Row],[Associate Degrees Awarded]]</f>
        <v>Grand total men</v>
      </c>
      <c r="C2252" s="160">
        <f>Table11[[#This Row],[Growth Rate]]</f>
        <v>4.2117245304496301E-2</v>
      </c>
    </row>
    <row r="2253" spans="1:3" ht="14.25">
      <c r="A2253" s="159">
        <f>Table11[[#This Row],[UNITID]]</f>
        <v>227979</v>
      </c>
      <c r="B2253" s="133" t="str">
        <f>Table11[[#This Row],[Associate Degrees Awarded]]</f>
        <v>Grand total women</v>
      </c>
      <c r="C2253" s="160">
        <f>Table11[[#This Row],[Growth Rate]]</f>
        <v>0.10793190872872148</v>
      </c>
    </row>
    <row r="2254" spans="1:3" ht="14.25">
      <c r="A2254" s="159">
        <f>Table11[[#This Row],[UNITID]]</f>
        <v>227979</v>
      </c>
      <c r="B2254" s="133" t="str">
        <f>Table11[[#This Row],[Associate Degrees Awarded]]</f>
        <v>Two or more races total</v>
      </c>
      <c r="C2254" s="160">
        <f>Table11[[#This Row],[Growth Rate]]</f>
        <v>0.2247191011235955</v>
      </c>
    </row>
    <row r="2255" spans="1:3" ht="14.25">
      <c r="A2255" s="159">
        <f>Table11[[#This Row],[UNITID]]</f>
        <v>227979</v>
      </c>
      <c r="B2255" s="133" t="str">
        <f>Table11[[#This Row],[Associate Degrees Awarded]]</f>
        <v>American Indian or Alaska Native total</v>
      </c>
      <c r="C2255" s="160">
        <f>Table11[[#This Row],[Growth Rate]]</f>
        <v>0.22222222222222221</v>
      </c>
    </row>
    <row r="2256" spans="1:3" ht="14.25">
      <c r="A2256" s="159">
        <f>Table11[[#This Row],[UNITID]]</f>
        <v>227979</v>
      </c>
      <c r="B2256" s="133" t="str">
        <f>Table11[[#This Row],[Associate Degrees Awarded]]</f>
        <v>Asian total</v>
      </c>
      <c r="C2256" s="160">
        <f>Table11[[#This Row],[Growth Rate]]</f>
        <v>0.20469798657718122</v>
      </c>
    </row>
    <row r="2257" spans="1:3" ht="14.25">
      <c r="A2257" s="159">
        <f>Table11[[#This Row],[UNITID]]</f>
        <v>227979</v>
      </c>
      <c r="B2257" s="133" t="str">
        <f>Table11[[#This Row],[Associate Degrees Awarded]]</f>
        <v>Black or African American total</v>
      </c>
      <c r="C2257" s="160">
        <f>Table11[[#This Row],[Growth Rate]]</f>
        <v>-5.3789731051344741E-2</v>
      </c>
    </row>
    <row r="2258" spans="1:3" ht="14.25">
      <c r="A2258" s="159">
        <f>Table11[[#This Row],[UNITID]]</f>
        <v>227979</v>
      </c>
      <c r="B2258" s="133" t="str">
        <f>Table11[[#This Row],[Associate Degrees Awarded]]</f>
        <v>Hispanic or Latino total</v>
      </c>
      <c r="C2258" s="160">
        <f>Table11[[#This Row],[Growth Rate]]</f>
        <v>0.22776845637583892</v>
      </c>
    </row>
    <row r="2259" spans="1:3" ht="14.25">
      <c r="A2259" s="159">
        <f>Table11[[#This Row],[UNITID]]</f>
        <v>227979</v>
      </c>
      <c r="B2259" s="133" t="str">
        <f>Table11[[#This Row],[Associate Degrees Awarded]]</f>
        <v>Native Hawaiian or Other Pacific Islander total</v>
      </c>
      <c r="C2259" s="160">
        <f>Table11[[#This Row],[Growth Rate]]</f>
        <v>-0.25</v>
      </c>
    </row>
    <row r="2260" spans="1:3" ht="14.25">
      <c r="A2260" s="159">
        <f>Table11[[#This Row],[UNITID]]</f>
        <v>227979</v>
      </c>
      <c r="B2260" s="133" t="str">
        <f>Table11[[#This Row],[Associate Degrees Awarded]]</f>
        <v>U.S. Nonresident total</v>
      </c>
      <c r="C2260" s="160">
        <f>Table11[[#This Row],[Growth Rate]]</f>
        <v>-0.59322033898305082</v>
      </c>
    </row>
    <row r="2261" spans="1:3" ht="14.25">
      <c r="A2261" s="159">
        <f>Table11[[#This Row],[UNITID]]</f>
        <v>227979</v>
      </c>
      <c r="B2261" s="133" t="str">
        <f>Table11[[#This Row],[Associate Degrees Awarded]]</f>
        <v>White total</v>
      </c>
      <c r="C2261" s="160">
        <f>Table11[[#This Row],[Growth Rate]]</f>
        <v>-0.13036020583190394</v>
      </c>
    </row>
    <row r="2262" spans="1:3" ht="14.25">
      <c r="A2262" s="159">
        <f>Table11[[#This Row],[UNITID]]</f>
        <v>227979</v>
      </c>
      <c r="B2262" s="133" t="str">
        <f>Table11[[#This Row],[Associate Degrees Awarded]]</f>
        <v>Race/ethnicity unknown total</v>
      </c>
      <c r="C2262" s="160">
        <f>Table11[[#This Row],[Growth Rate]]</f>
        <v>-0.21951219512195122</v>
      </c>
    </row>
    <row r="2263" spans="1:3" ht="14.25">
      <c r="A2263" s="159">
        <f>Table11[[#This Row],[UNITID]]</f>
        <v>228608</v>
      </c>
      <c r="B2263" s="133" t="str">
        <f>Table11[[#This Row],[Associate Degrees Awarded]]</f>
        <v>Grand total</v>
      </c>
      <c r="C2263" s="160">
        <f>Table11[[#This Row],[Growth Rate]]</f>
        <v>0.7588325652841782</v>
      </c>
    </row>
    <row r="2264" spans="1:3" ht="14.25">
      <c r="A2264" s="159">
        <f>Table11[[#This Row],[UNITID]]</f>
        <v>228608</v>
      </c>
      <c r="B2264" s="133" t="str">
        <f>Table11[[#This Row],[Associate Degrees Awarded]]</f>
        <v>Ages, under 18</v>
      </c>
      <c r="C2264" s="160">
        <f>Table11[[#This Row],[Growth Rate]]</f>
        <v>-0.63855421686746983</v>
      </c>
    </row>
    <row r="2265" spans="1:3" ht="14.25">
      <c r="A2265" s="159">
        <f>Table11[[#This Row],[UNITID]]</f>
        <v>228608</v>
      </c>
      <c r="B2265" s="133" t="str">
        <f>Table11[[#This Row],[Associate Degrees Awarded]]</f>
        <v>Ages, 18-24</v>
      </c>
      <c r="C2265" s="160">
        <f>Table11[[#This Row],[Growth Rate]]</f>
        <v>0.44525547445255476</v>
      </c>
    </row>
    <row r="2266" spans="1:3" ht="14.25">
      <c r="A2266" s="159">
        <f>Table11[[#This Row],[UNITID]]</f>
        <v>228608</v>
      </c>
      <c r="B2266" s="133" t="str">
        <f>Table11[[#This Row],[Associate Degrees Awarded]]</f>
        <v>Ages, 25-39</v>
      </c>
      <c r="C2266" s="160">
        <f>Table11[[#This Row],[Growth Rate]]</f>
        <v>1.1486486486486487</v>
      </c>
    </row>
    <row r="2267" spans="1:3" ht="14.25">
      <c r="A2267" s="159">
        <f>Table11[[#This Row],[UNITID]]</f>
        <v>228608</v>
      </c>
      <c r="B2267" s="133" t="str">
        <f>Table11[[#This Row],[Associate Degrees Awarded]]</f>
        <v>Ages, 40 and above</v>
      </c>
      <c r="C2267" s="160">
        <f>Table11[[#This Row],[Growth Rate]]</f>
        <v>2.3611111111111112</v>
      </c>
    </row>
    <row r="2268" spans="1:3" ht="14.25">
      <c r="A2268" s="159">
        <f>Table11[[#This Row],[UNITID]]</f>
        <v>228608</v>
      </c>
      <c r="B2268" s="133" t="str">
        <f>Table11[[#This Row],[Associate Degrees Awarded]]</f>
        <v>Age unknown</v>
      </c>
      <c r="C2268" s="160" t="str">
        <f>Table11[[#This Row],[Growth Rate]]</f>
        <v/>
      </c>
    </row>
    <row r="2269" spans="1:3" ht="14.25">
      <c r="A2269" s="159">
        <f>Table11[[#This Row],[UNITID]]</f>
        <v>228608</v>
      </c>
      <c r="B2269" s="133" t="str">
        <f>Table11[[#This Row],[Associate Degrees Awarded]]</f>
        <v>Grand total men</v>
      </c>
      <c r="C2269" s="160">
        <f>Table11[[#This Row],[Growth Rate]]</f>
        <v>0.5280373831775701</v>
      </c>
    </row>
    <row r="2270" spans="1:3" ht="14.25">
      <c r="A2270" s="159">
        <f>Table11[[#This Row],[UNITID]]</f>
        <v>228608</v>
      </c>
      <c r="B2270" s="133" t="str">
        <f>Table11[[#This Row],[Associate Degrees Awarded]]</f>
        <v>Grand total women</v>
      </c>
      <c r="C2270" s="160">
        <f>Table11[[#This Row],[Growth Rate]]</f>
        <v>0.87185354691075512</v>
      </c>
    </row>
    <row r="2271" spans="1:3" ht="14.25">
      <c r="A2271" s="159">
        <f>Table11[[#This Row],[UNITID]]</f>
        <v>228608</v>
      </c>
      <c r="B2271" s="133" t="str">
        <f>Table11[[#This Row],[Associate Degrees Awarded]]</f>
        <v>Two or more races total</v>
      </c>
      <c r="C2271" s="160" t="str">
        <f>Table11[[#This Row],[Growth Rate]]</f>
        <v/>
      </c>
    </row>
    <row r="2272" spans="1:3" ht="14.25">
      <c r="A2272" s="159">
        <f>Table11[[#This Row],[UNITID]]</f>
        <v>228608</v>
      </c>
      <c r="B2272" s="133" t="str">
        <f>Table11[[#This Row],[Associate Degrees Awarded]]</f>
        <v>American Indian or Alaska Native total</v>
      </c>
      <c r="C2272" s="160">
        <f>Table11[[#This Row],[Growth Rate]]</f>
        <v>-0.14285714285714285</v>
      </c>
    </row>
    <row r="2273" spans="1:3" ht="14.25">
      <c r="A2273" s="159">
        <f>Table11[[#This Row],[UNITID]]</f>
        <v>228608</v>
      </c>
      <c r="B2273" s="133" t="str">
        <f>Table11[[#This Row],[Associate Degrees Awarded]]</f>
        <v>Asian total</v>
      </c>
      <c r="C2273" s="160">
        <f>Table11[[#This Row],[Growth Rate]]</f>
        <v>0.14285714285714285</v>
      </c>
    </row>
    <row r="2274" spans="1:3" ht="14.25">
      <c r="A2274" s="159">
        <f>Table11[[#This Row],[UNITID]]</f>
        <v>228608</v>
      </c>
      <c r="B2274" s="133" t="str">
        <f>Table11[[#This Row],[Associate Degrees Awarded]]</f>
        <v>Black or African American total</v>
      </c>
      <c r="C2274" s="160">
        <f>Table11[[#This Row],[Growth Rate]]</f>
        <v>0.58695652173913049</v>
      </c>
    </row>
    <row r="2275" spans="1:3" ht="14.25">
      <c r="A2275" s="159">
        <f>Table11[[#This Row],[UNITID]]</f>
        <v>228608</v>
      </c>
      <c r="B2275" s="133" t="str">
        <f>Table11[[#This Row],[Associate Degrees Awarded]]</f>
        <v>Hispanic or Latino total</v>
      </c>
      <c r="C2275" s="160">
        <f>Table11[[#This Row],[Growth Rate]]</f>
        <v>1.0822784810126582</v>
      </c>
    </row>
    <row r="2276" spans="1:3" ht="14.25">
      <c r="A2276" s="159">
        <f>Table11[[#This Row],[UNITID]]</f>
        <v>228608</v>
      </c>
      <c r="B2276" s="133" t="str">
        <f>Table11[[#This Row],[Associate Degrees Awarded]]</f>
        <v>Native Hawaiian or Other Pacific Islander total</v>
      </c>
      <c r="C2276" s="160">
        <f>Table11[[#This Row],[Growth Rate]]</f>
        <v>-1</v>
      </c>
    </row>
    <row r="2277" spans="1:3" ht="14.25">
      <c r="A2277" s="159">
        <f>Table11[[#This Row],[UNITID]]</f>
        <v>228608</v>
      </c>
      <c r="B2277" s="133" t="str">
        <f>Table11[[#This Row],[Associate Degrees Awarded]]</f>
        <v>U.S. Nonresident total</v>
      </c>
      <c r="C2277" s="160" t="str">
        <f>Table11[[#This Row],[Growth Rate]]</f>
        <v/>
      </c>
    </row>
    <row r="2278" spans="1:3" ht="14.25">
      <c r="A2278" s="159">
        <f>Table11[[#This Row],[UNITID]]</f>
        <v>228608</v>
      </c>
      <c r="B2278" s="133" t="str">
        <f>Table11[[#This Row],[Associate Degrees Awarded]]</f>
        <v>White total</v>
      </c>
      <c r="C2278" s="160">
        <f>Table11[[#This Row],[Growth Rate]]</f>
        <v>0.61602209944751385</v>
      </c>
    </row>
    <row r="2279" spans="1:3" ht="14.25">
      <c r="A2279" s="159">
        <f>Table11[[#This Row],[UNITID]]</f>
        <v>228608</v>
      </c>
      <c r="B2279" s="133" t="str">
        <f>Table11[[#This Row],[Associate Degrees Awarded]]</f>
        <v>Race/ethnicity unknown total</v>
      </c>
      <c r="C2279" s="160">
        <f>Table11[[#This Row],[Growth Rate]]</f>
        <v>1.5</v>
      </c>
    </row>
    <row r="2280" spans="1:3" ht="14.25">
      <c r="A2280" s="159">
        <f>Table11[[#This Row],[UNITID]]</f>
        <v>232414</v>
      </c>
      <c r="B2280" s="133" t="str">
        <f>Table11[[#This Row],[Associate Degrees Awarded]]</f>
        <v>Grand total</v>
      </c>
      <c r="C2280" s="160">
        <f>Table11[[#This Row],[Growth Rate]]</f>
        <v>0.13253012048192772</v>
      </c>
    </row>
    <row r="2281" spans="1:3" ht="14.25">
      <c r="A2281" s="159">
        <f>Table11[[#This Row],[UNITID]]</f>
        <v>232414</v>
      </c>
      <c r="B2281" s="133" t="str">
        <f>Table11[[#This Row],[Associate Degrees Awarded]]</f>
        <v>Ages, under 18</v>
      </c>
      <c r="C2281" s="160">
        <f>Table11[[#This Row],[Growth Rate]]</f>
        <v>9</v>
      </c>
    </row>
    <row r="2282" spans="1:3" ht="14.25">
      <c r="A2282" s="159">
        <f>Table11[[#This Row],[UNITID]]</f>
        <v>232414</v>
      </c>
      <c r="B2282" s="133" t="str">
        <f>Table11[[#This Row],[Associate Degrees Awarded]]</f>
        <v>Ages, 18-24</v>
      </c>
      <c r="C2282" s="160">
        <f>Table11[[#This Row],[Growth Rate]]</f>
        <v>0.51842105263157889</v>
      </c>
    </row>
    <row r="2283" spans="1:3" ht="14.25">
      <c r="A2283" s="159">
        <f>Table11[[#This Row],[UNITID]]</f>
        <v>232414</v>
      </c>
      <c r="B2283" s="133" t="str">
        <f>Table11[[#This Row],[Associate Degrees Awarded]]</f>
        <v>Ages, 25-39</v>
      </c>
      <c r="C2283" s="160">
        <f>Table11[[#This Row],[Growth Rate]]</f>
        <v>-0.27360774818401939</v>
      </c>
    </row>
    <row r="2284" spans="1:3" ht="14.25">
      <c r="A2284" s="159">
        <f>Table11[[#This Row],[UNITID]]</f>
        <v>232414</v>
      </c>
      <c r="B2284" s="133" t="str">
        <f>Table11[[#This Row],[Associate Degrees Awarded]]</f>
        <v>Ages, 40 and above</v>
      </c>
      <c r="C2284" s="160">
        <f>Table11[[#This Row],[Growth Rate]]</f>
        <v>-0.23008849557522124</v>
      </c>
    </row>
    <row r="2285" spans="1:3" ht="14.25">
      <c r="A2285" s="159">
        <f>Table11[[#This Row],[UNITID]]</f>
        <v>232414</v>
      </c>
      <c r="B2285" s="133" t="str">
        <f>Table11[[#This Row],[Associate Degrees Awarded]]</f>
        <v>Age unknown</v>
      </c>
      <c r="C2285" s="160" t="str">
        <f>Table11[[#This Row],[Growth Rate]]</f>
        <v/>
      </c>
    </row>
    <row r="2286" spans="1:3" ht="14.25">
      <c r="A2286" s="159">
        <f>Table11[[#This Row],[UNITID]]</f>
        <v>232414</v>
      </c>
      <c r="B2286" s="133" t="str">
        <f>Table11[[#This Row],[Associate Degrees Awarded]]</f>
        <v>Grand total men</v>
      </c>
      <c r="C2286" s="160">
        <f>Table11[[#This Row],[Growth Rate]]</f>
        <v>0.12957746478873239</v>
      </c>
    </row>
    <row r="2287" spans="1:3" ht="14.25">
      <c r="A2287" s="159">
        <f>Table11[[#This Row],[UNITID]]</f>
        <v>232414</v>
      </c>
      <c r="B2287" s="133" t="str">
        <f>Table11[[#This Row],[Associate Degrees Awarded]]</f>
        <v>Grand total women</v>
      </c>
      <c r="C2287" s="160">
        <f>Table11[[#This Row],[Growth Rate]]</f>
        <v>0.13440860215053763</v>
      </c>
    </row>
    <row r="2288" spans="1:3" ht="14.25">
      <c r="A2288" s="159">
        <f>Table11[[#This Row],[UNITID]]</f>
        <v>232414</v>
      </c>
      <c r="B2288" s="133" t="str">
        <f>Table11[[#This Row],[Associate Degrees Awarded]]</f>
        <v>Two or more races total</v>
      </c>
      <c r="C2288" s="160">
        <f>Table11[[#This Row],[Growth Rate]]</f>
        <v>0.64516129032258063</v>
      </c>
    </row>
    <row r="2289" spans="1:3" ht="14.25">
      <c r="A2289" s="159">
        <f>Table11[[#This Row],[UNITID]]</f>
        <v>232414</v>
      </c>
      <c r="B2289" s="133" t="str">
        <f>Table11[[#This Row],[Associate Degrees Awarded]]</f>
        <v>American Indian or Alaska Native total</v>
      </c>
      <c r="C2289" s="160">
        <f>Table11[[#This Row],[Growth Rate]]</f>
        <v>-0.5714285714285714</v>
      </c>
    </row>
    <row r="2290" spans="1:3" ht="14.25">
      <c r="A2290" s="159">
        <f>Table11[[#This Row],[UNITID]]</f>
        <v>232414</v>
      </c>
      <c r="B2290" s="133" t="str">
        <f>Table11[[#This Row],[Associate Degrees Awarded]]</f>
        <v>Asian total</v>
      </c>
      <c r="C2290" s="160">
        <f>Table11[[#This Row],[Growth Rate]]</f>
        <v>0.21153846153846154</v>
      </c>
    </row>
    <row r="2291" spans="1:3" ht="14.25">
      <c r="A2291" s="159">
        <f>Table11[[#This Row],[UNITID]]</f>
        <v>232414</v>
      </c>
      <c r="B2291" s="133" t="str">
        <f>Table11[[#This Row],[Associate Degrees Awarded]]</f>
        <v>Black or African American total</v>
      </c>
      <c r="C2291" s="160">
        <f>Table11[[#This Row],[Growth Rate]]</f>
        <v>5.737704918032787E-2</v>
      </c>
    </row>
    <row r="2292" spans="1:3" ht="14.25">
      <c r="A2292" s="159">
        <f>Table11[[#This Row],[UNITID]]</f>
        <v>232414</v>
      </c>
      <c r="B2292" s="133" t="str">
        <f>Table11[[#This Row],[Associate Degrees Awarded]]</f>
        <v>Hispanic or Latino total</v>
      </c>
      <c r="C2292" s="160">
        <f>Table11[[#This Row],[Growth Rate]]</f>
        <v>0.61224489795918369</v>
      </c>
    </row>
    <row r="2293" spans="1:3" ht="14.25">
      <c r="A2293" s="159">
        <f>Table11[[#This Row],[UNITID]]</f>
        <v>232414</v>
      </c>
      <c r="B2293" s="133" t="str">
        <f>Table11[[#This Row],[Associate Degrees Awarded]]</f>
        <v>Native Hawaiian or Other Pacific Islander total</v>
      </c>
      <c r="C2293" s="160">
        <f>Table11[[#This Row],[Growth Rate]]</f>
        <v>-0.8571428571428571</v>
      </c>
    </row>
    <row r="2294" spans="1:3" ht="14.25">
      <c r="A2294" s="159">
        <f>Table11[[#This Row],[UNITID]]</f>
        <v>232414</v>
      </c>
      <c r="B2294" s="133" t="str">
        <f>Table11[[#This Row],[Associate Degrees Awarded]]</f>
        <v>U.S. Nonresident total</v>
      </c>
      <c r="C2294" s="160">
        <f>Table11[[#This Row],[Growth Rate]]</f>
        <v>0.1111111111111111</v>
      </c>
    </row>
    <row r="2295" spans="1:3" ht="14.25">
      <c r="A2295" s="159">
        <f>Table11[[#This Row],[UNITID]]</f>
        <v>232414</v>
      </c>
      <c r="B2295" s="133" t="str">
        <f>Table11[[#This Row],[Associate Degrees Awarded]]</f>
        <v>White total</v>
      </c>
      <c r="C2295" s="160">
        <f>Table11[[#This Row],[Growth Rate]]</f>
        <v>8.5828343313373259E-2</v>
      </c>
    </row>
    <row r="2296" spans="1:3" ht="14.25">
      <c r="A2296" s="159">
        <f>Table11[[#This Row],[UNITID]]</f>
        <v>232414</v>
      </c>
      <c r="B2296" s="133" t="str">
        <f>Table11[[#This Row],[Associate Degrees Awarded]]</f>
        <v>Race/ethnicity unknown total</v>
      </c>
      <c r="C2296" s="160">
        <f>Table11[[#This Row],[Growth Rate]]</f>
        <v>2.75</v>
      </c>
    </row>
    <row r="2297" spans="1:3" ht="14.25">
      <c r="A2297" s="159">
        <f>Table11[[#This Row],[UNITID]]</f>
        <v>232946</v>
      </c>
      <c r="B2297" s="133" t="str">
        <f>Table11[[#This Row],[Associate Degrees Awarded]]</f>
        <v>Grand total</v>
      </c>
      <c r="C2297" s="160">
        <f>Table11[[#This Row],[Growth Rate]]</f>
        <v>4.725934534185551E-2</v>
      </c>
    </row>
    <row r="2298" spans="1:3" ht="14.25">
      <c r="A2298" s="159">
        <f>Table11[[#This Row],[UNITID]]</f>
        <v>232946</v>
      </c>
      <c r="B2298" s="133" t="str">
        <f>Table11[[#This Row],[Associate Degrees Awarded]]</f>
        <v>Ages, under 18</v>
      </c>
      <c r="C2298" s="160" t="str">
        <f>Table11[[#This Row],[Growth Rate]]</f>
        <v/>
      </c>
    </row>
    <row r="2299" spans="1:3" ht="14.25">
      <c r="A2299" s="159">
        <f>Table11[[#This Row],[UNITID]]</f>
        <v>232946</v>
      </c>
      <c r="B2299" s="133" t="str">
        <f>Table11[[#This Row],[Associate Degrees Awarded]]</f>
        <v>Ages, 18-24</v>
      </c>
      <c r="C2299" s="160">
        <f>Table11[[#This Row],[Growth Rate]]</f>
        <v>7.3842302878598248E-2</v>
      </c>
    </row>
    <row r="2300" spans="1:3" ht="14.25">
      <c r="A2300" s="159">
        <f>Table11[[#This Row],[UNITID]]</f>
        <v>232946</v>
      </c>
      <c r="B2300" s="133" t="str">
        <f>Table11[[#This Row],[Associate Degrees Awarded]]</f>
        <v>Ages, 25-39</v>
      </c>
      <c r="C2300" s="160">
        <f>Table11[[#This Row],[Growth Rate]]</f>
        <v>-3.8314176245210726E-3</v>
      </c>
    </row>
    <row r="2301" spans="1:3" ht="14.25">
      <c r="A2301" s="159">
        <f>Table11[[#This Row],[UNITID]]</f>
        <v>232946</v>
      </c>
      <c r="B2301" s="133" t="str">
        <f>Table11[[#This Row],[Associate Degrees Awarded]]</f>
        <v>Ages, 40 and above</v>
      </c>
      <c r="C2301" s="160">
        <f>Table11[[#This Row],[Growth Rate]]</f>
        <v>4.9875311720698253E-3</v>
      </c>
    </row>
    <row r="2302" spans="1:3" ht="14.25">
      <c r="A2302" s="159">
        <f>Table11[[#This Row],[UNITID]]</f>
        <v>232946</v>
      </c>
      <c r="B2302" s="133" t="str">
        <f>Table11[[#This Row],[Associate Degrees Awarded]]</f>
        <v>Age unknown</v>
      </c>
      <c r="C2302" s="160" t="str">
        <f>Table11[[#This Row],[Growth Rate]]</f>
        <v/>
      </c>
    </row>
    <row r="2303" spans="1:3" ht="14.25">
      <c r="A2303" s="159">
        <f>Table11[[#This Row],[UNITID]]</f>
        <v>232946</v>
      </c>
      <c r="B2303" s="133" t="str">
        <f>Table11[[#This Row],[Associate Degrees Awarded]]</f>
        <v>Grand total men</v>
      </c>
      <c r="C2303" s="160">
        <f>Table11[[#This Row],[Growth Rate]]</f>
        <v>1.8722018722018723E-2</v>
      </c>
    </row>
    <row r="2304" spans="1:3" ht="14.25">
      <c r="A2304" s="159">
        <f>Table11[[#This Row],[UNITID]]</f>
        <v>232946</v>
      </c>
      <c r="B2304" s="133" t="str">
        <f>Table11[[#This Row],[Associate Degrees Awarded]]</f>
        <v>Grand total women</v>
      </c>
      <c r="C2304" s="160">
        <f>Table11[[#This Row],[Growth Rate]]</f>
        <v>7.3170731707317069E-2</v>
      </c>
    </row>
    <row r="2305" spans="1:3" ht="14.25">
      <c r="A2305" s="159">
        <f>Table11[[#This Row],[UNITID]]</f>
        <v>232946</v>
      </c>
      <c r="B2305" s="133" t="str">
        <f>Table11[[#This Row],[Associate Degrees Awarded]]</f>
        <v>Two or more races total</v>
      </c>
      <c r="C2305" s="160">
        <f>Table11[[#This Row],[Growth Rate]]</f>
        <v>0.2947976878612717</v>
      </c>
    </row>
    <row r="2306" spans="1:3" ht="14.25">
      <c r="A2306" s="159">
        <f>Table11[[#This Row],[UNITID]]</f>
        <v>232946</v>
      </c>
      <c r="B2306" s="133" t="str">
        <f>Table11[[#This Row],[Associate Degrees Awarded]]</f>
        <v>American Indian or Alaska Native total</v>
      </c>
      <c r="C2306" s="160">
        <f>Table11[[#This Row],[Growth Rate]]</f>
        <v>0.27272727272727271</v>
      </c>
    </row>
    <row r="2307" spans="1:3" ht="14.25">
      <c r="A2307" s="159">
        <f>Table11[[#This Row],[UNITID]]</f>
        <v>232946</v>
      </c>
      <c r="B2307" s="133" t="str">
        <f>Table11[[#This Row],[Associate Degrees Awarded]]</f>
        <v>Asian total</v>
      </c>
      <c r="C2307" s="160">
        <f>Table11[[#This Row],[Growth Rate]]</f>
        <v>4.9788135593220338E-2</v>
      </c>
    </row>
    <row r="2308" spans="1:3" ht="14.25">
      <c r="A2308" s="159">
        <f>Table11[[#This Row],[UNITID]]</f>
        <v>232946</v>
      </c>
      <c r="B2308" s="133" t="str">
        <f>Table11[[#This Row],[Associate Degrees Awarded]]</f>
        <v>Black or African American total</v>
      </c>
      <c r="C2308" s="160">
        <f>Table11[[#This Row],[Growth Rate]]</f>
        <v>0.1054739652870494</v>
      </c>
    </row>
    <row r="2309" spans="1:3" ht="14.25">
      <c r="A2309" s="159">
        <f>Table11[[#This Row],[UNITID]]</f>
        <v>232946</v>
      </c>
      <c r="B2309" s="133" t="str">
        <f>Table11[[#This Row],[Associate Degrees Awarded]]</f>
        <v>Hispanic or Latino total</v>
      </c>
      <c r="C2309" s="160">
        <f>Table11[[#This Row],[Growth Rate]]</f>
        <v>0.10058675607711651</v>
      </c>
    </row>
    <row r="2310" spans="1:3" ht="14.25">
      <c r="A2310" s="159">
        <f>Table11[[#This Row],[UNITID]]</f>
        <v>232946</v>
      </c>
      <c r="B2310" s="133" t="str">
        <f>Table11[[#This Row],[Associate Degrees Awarded]]</f>
        <v>Native Hawaiian or Other Pacific Islander total</v>
      </c>
      <c r="C2310" s="160">
        <f>Table11[[#This Row],[Growth Rate]]</f>
        <v>-0.4</v>
      </c>
    </row>
    <row r="2311" spans="1:3" ht="14.25">
      <c r="A2311" s="159">
        <f>Table11[[#This Row],[UNITID]]</f>
        <v>232946</v>
      </c>
      <c r="B2311" s="133" t="str">
        <f>Table11[[#This Row],[Associate Degrees Awarded]]</f>
        <v>U.S. Nonresident total</v>
      </c>
      <c r="C2311" s="160">
        <f>Table11[[#This Row],[Growth Rate]]</f>
        <v>6.7357512953367879E-2</v>
      </c>
    </row>
    <row r="2312" spans="1:3" ht="14.25">
      <c r="A2312" s="159">
        <f>Table11[[#This Row],[UNITID]]</f>
        <v>232946</v>
      </c>
      <c r="B2312" s="133" t="str">
        <f>Table11[[#This Row],[Associate Degrees Awarded]]</f>
        <v>White total</v>
      </c>
      <c r="C2312" s="160">
        <f>Table11[[#This Row],[Growth Rate]]</f>
        <v>-0.10132890365448505</v>
      </c>
    </row>
    <row r="2313" spans="1:3" ht="14.25">
      <c r="A2313" s="159">
        <f>Table11[[#This Row],[UNITID]]</f>
        <v>232946</v>
      </c>
      <c r="B2313" s="133" t="str">
        <f>Table11[[#This Row],[Associate Degrees Awarded]]</f>
        <v>Race/ethnicity unknown total</v>
      </c>
      <c r="C2313" s="160">
        <f>Table11[[#This Row],[Growth Rate]]</f>
        <v>1.6486486486486487</v>
      </c>
    </row>
    <row r="2314" spans="1:3" ht="14.25">
      <c r="A2314" s="159">
        <f>Table11[[#This Row],[UNITID]]</f>
        <v>233019</v>
      </c>
      <c r="B2314" s="133" t="str">
        <f>Table11[[#This Row],[Associate Degrees Awarded]]</f>
        <v>Grand total</v>
      </c>
      <c r="C2314" s="160">
        <f>Table11[[#This Row],[Growth Rate]]</f>
        <v>1.7492711370262391E-2</v>
      </c>
    </row>
    <row r="2315" spans="1:3" ht="14.25">
      <c r="A2315" s="159">
        <f>Table11[[#This Row],[UNITID]]</f>
        <v>233019</v>
      </c>
      <c r="B2315" s="133" t="str">
        <f>Table11[[#This Row],[Associate Degrees Awarded]]</f>
        <v>Ages, under 18</v>
      </c>
      <c r="C2315" s="160">
        <f>Table11[[#This Row],[Growth Rate]]</f>
        <v>-0.2</v>
      </c>
    </row>
    <row r="2316" spans="1:3" ht="14.25">
      <c r="A2316" s="159">
        <f>Table11[[#This Row],[UNITID]]</f>
        <v>233019</v>
      </c>
      <c r="B2316" s="133" t="str">
        <f>Table11[[#This Row],[Associate Degrees Awarded]]</f>
        <v>Ages, 18-24</v>
      </c>
      <c r="C2316" s="160">
        <f>Table11[[#This Row],[Growth Rate]]</f>
        <v>0.11206896551724138</v>
      </c>
    </row>
    <row r="2317" spans="1:3" ht="14.25">
      <c r="A2317" s="159">
        <f>Table11[[#This Row],[UNITID]]</f>
        <v>233019</v>
      </c>
      <c r="B2317" s="133" t="str">
        <f>Table11[[#This Row],[Associate Degrees Awarded]]</f>
        <v>Ages, 25-39</v>
      </c>
      <c r="C2317" s="160">
        <f>Table11[[#This Row],[Growth Rate]]</f>
        <v>-8.3333333333333329E-2</v>
      </c>
    </row>
    <row r="2318" spans="1:3" ht="14.25">
      <c r="A2318" s="159">
        <f>Table11[[#This Row],[UNITID]]</f>
        <v>233019</v>
      </c>
      <c r="B2318" s="133" t="str">
        <f>Table11[[#This Row],[Associate Degrees Awarded]]</f>
        <v>Ages, 40 and above</v>
      </c>
      <c r="C2318" s="160">
        <f>Table11[[#This Row],[Growth Rate]]</f>
        <v>-0.42857142857142855</v>
      </c>
    </row>
    <row r="2319" spans="1:3" ht="14.25">
      <c r="A2319" s="159">
        <f>Table11[[#This Row],[UNITID]]</f>
        <v>233019</v>
      </c>
      <c r="B2319" s="133" t="str">
        <f>Table11[[#This Row],[Associate Degrees Awarded]]</f>
        <v>Age unknown</v>
      </c>
      <c r="C2319" s="160" t="str">
        <f>Table11[[#This Row],[Growth Rate]]</f>
        <v/>
      </c>
    </row>
    <row r="2320" spans="1:3" ht="14.25">
      <c r="A2320" s="159">
        <f>Table11[[#This Row],[UNITID]]</f>
        <v>233019</v>
      </c>
      <c r="B2320" s="133" t="str">
        <f>Table11[[#This Row],[Associate Degrees Awarded]]</f>
        <v>Grand total men</v>
      </c>
      <c r="C2320" s="160">
        <f>Table11[[#This Row],[Growth Rate]]</f>
        <v>0.12295081967213115</v>
      </c>
    </row>
    <row r="2321" spans="1:3" ht="14.25">
      <c r="A2321" s="159">
        <f>Table11[[#This Row],[UNITID]]</f>
        <v>233019</v>
      </c>
      <c r="B2321" s="133" t="str">
        <f>Table11[[#This Row],[Associate Degrees Awarded]]</f>
        <v>Grand total women</v>
      </c>
      <c r="C2321" s="160">
        <f>Table11[[#This Row],[Growth Rate]]</f>
        <v>-4.072398190045249E-2</v>
      </c>
    </row>
    <row r="2322" spans="1:3" ht="14.25">
      <c r="A2322" s="159">
        <f>Table11[[#This Row],[UNITID]]</f>
        <v>233019</v>
      </c>
      <c r="B2322" s="133" t="str">
        <f>Table11[[#This Row],[Associate Degrees Awarded]]</f>
        <v>Two or more races total</v>
      </c>
      <c r="C2322" s="160">
        <f>Table11[[#This Row],[Growth Rate]]</f>
        <v>-0.25</v>
      </c>
    </row>
    <row r="2323" spans="1:3" ht="14.25">
      <c r="A2323" s="159">
        <f>Table11[[#This Row],[UNITID]]</f>
        <v>233019</v>
      </c>
      <c r="B2323" s="133" t="str">
        <f>Table11[[#This Row],[Associate Degrees Awarded]]</f>
        <v>American Indian or Alaska Native total</v>
      </c>
      <c r="C2323" s="160" t="str">
        <f>Table11[[#This Row],[Growth Rate]]</f>
        <v/>
      </c>
    </row>
    <row r="2324" spans="1:3" ht="14.25">
      <c r="A2324" s="159">
        <f>Table11[[#This Row],[UNITID]]</f>
        <v>233019</v>
      </c>
      <c r="B2324" s="133" t="str">
        <f>Table11[[#This Row],[Associate Degrees Awarded]]</f>
        <v>Asian total</v>
      </c>
      <c r="C2324" s="160">
        <f>Table11[[#This Row],[Growth Rate]]</f>
        <v>1.3333333333333333</v>
      </c>
    </row>
    <row r="2325" spans="1:3" ht="14.25">
      <c r="A2325" s="159">
        <f>Table11[[#This Row],[UNITID]]</f>
        <v>233019</v>
      </c>
      <c r="B2325" s="133" t="str">
        <f>Table11[[#This Row],[Associate Degrees Awarded]]</f>
        <v>Black or African American total</v>
      </c>
      <c r="C2325" s="160">
        <f>Table11[[#This Row],[Growth Rate]]</f>
        <v>4.2553191489361701E-2</v>
      </c>
    </row>
    <row r="2326" spans="1:3" ht="14.25">
      <c r="A2326" s="159">
        <f>Table11[[#This Row],[UNITID]]</f>
        <v>233019</v>
      </c>
      <c r="B2326" s="133" t="str">
        <f>Table11[[#This Row],[Associate Degrees Awarded]]</f>
        <v>Hispanic or Latino total</v>
      </c>
      <c r="C2326" s="160">
        <f>Table11[[#This Row],[Growth Rate]]</f>
        <v>-3.3333333333333333E-2</v>
      </c>
    </row>
    <row r="2327" spans="1:3" ht="14.25">
      <c r="A2327" s="159">
        <f>Table11[[#This Row],[UNITID]]</f>
        <v>233019</v>
      </c>
      <c r="B2327" s="133" t="str">
        <f>Table11[[#This Row],[Associate Degrees Awarded]]</f>
        <v>Native Hawaiian or Other Pacific Islander total</v>
      </c>
      <c r="C2327" s="160" t="str">
        <f>Table11[[#This Row],[Growth Rate]]</f>
        <v/>
      </c>
    </row>
    <row r="2328" spans="1:3" ht="14.25">
      <c r="A2328" s="159">
        <f>Table11[[#This Row],[UNITID]]</f>
        <v>233019</v>
      </c>
      <c r="B2328" s="133" t="str">
        <f>Table11[[#This Row],[Associate Degrees Awarded]]</f>
        <v>U.S. Nonresident total</v>
      </c>
      <c r="C2328" s="160" t="str">
        <f>Table11[[#This Row],[Growth Rate]]</f>
        <v/>
      </c>
    </row>
    <row r="2329" spans="1:3" ht="14.25">
      <c r="A2329" s="159">
        <f>Table11[[#This Row],[UNITID]]</f>
        <v>233019</v>
      </c>
      <c r="B2329" s="133" t="str">
        <f>Table11[[#This Row],[Associate Degrees Awarded]]</f>
        <v>White total</v>
      </c>
      <c r="C2329" s="160">
        <f>Table11[[#This Row],[Growth Rate]]</f>
        <v>-7.6923076923076927E-2</v>
      </c>
    </row>
    <row r="2330" spans="1:3" ht="14.25">
      <c r="A2330" s="159">
        <f>Table11[[#This Row],[UNITID]]</f>
        <v>233019</v>
      </c>
      <c r="B2330" s="133" t="str">
        <f>Table11[[#This Row],[Associate Degrees Awarded]]</f>
        <v>Race/ethnicity unknown total</v>
      </c>
      <c r="C2330" s="160" t="str">
        <f>Table11[[#This Row],[Growth Rate]]</f>
        <v/>
      </c>
    </row>
    <row r="2331" spans="1:3" ht="14.25">
      <c r="A2331" s="159">
        <f>Table11[[#This Row],[UNITID]]</f>
        <v>233772</v>
      </c>
      <c r="B2331" s="133" t="str">
        <f>Table11[[#This Row],[Associate Degrees Awarded]]</f>
        <v>Grand total</v>
      </c>
      <c r="C2331" s="160">
        <f>Table11[[#This Row],[Growth Rate]]</f>
        <v>-0.18400621118012422</v>
      </c>
    </row>
    <row r="2332" spans="1:3" ht="14.25">
      <c r="A2332" s="159">
        <f>Table11[[#This Row],[UNITID]]</f>
        <v>233772</v>
      </c>
      <c r="B2332" s="133" t="str">
        <f>Table11[[#This Row],[Associate Degrees Awarded]]</f>
        <v>Ages, under 18</v>
      </c>
      <c r="C2332" s="160">
        <f>Table11[[#This Row],[Growth Rate]]</f>
        <v>3</v>
      </c>
    </row>
    <row r="2333" spans="1:3" ht="14.25">
      <c r="A2333" s="159">
        <f>Table11[[#This Row],[UNITID]]</f>
        <v>233772</v>
      </c>
      <c r="B2333" s="133" t="str">
        <f>Table11[[#This Row],[Associate Degrees Awarded]]</f>
        <v>Ages, 18-24</v>
      </c>
      <c r="C2333" s="160">
        <f>Table11[[#This Row],[Growth Rate]]</f>
        <v>-0.10620220900594732</v>
      </c>
    </row>
    <row r="2334" spans="1:3" ht="14.25">
      <c r="A2334" s="159">
        <f>Table11[[#This Row],[UNITID]]</f>
        <v>233772</v>
      </c>
      <c r="B2334" s="133" t="str">
        <f>Table11[[#This Row],[Associate Degrees Awarded]]</f>
        <v>Ages, 25-39</v>
      </c>
      <c r="C2334" s="160">
        <f>Table11[[#This Row],[Growth Rate]]</f>
        <v>-0.24856596558317401</v>
      </c>
    </row>
    <row r="2335" spans="1:3" ht="14.25">
      <c r="A2335" s="159">
        <f>Table11[[#This Row],[UNITID]]</f>
        <v>233772</v>
      </c>
      <c r="B2335" s="133" t="str">
        <f>Table11[[#This Row],[Associate Degrees Awarded]]</f>
        <v>Ages, 40 and above</v>
      </c>
      <c r="C2335" s="160">
        <f>Table11[[#This Row],[Growth Rate]]</f>
        <v>-0.28939828080229224</v>
      </c>
    </row>
    <row r="2336" spans="1:3" ht="14.25">
      <c r="A2336" s="159">
        <f>Table11[[#This Row],[UNITID]]</f>
        <v>233772</v>
      </c>
      <c r="B2336" s="133" t="str">
        <f>Table11[[#This Row],[Associate Degrees Awarded]]</f>
        <v>Age unknown</v>
      </c>
      <c r="C2336" s="160" t="str">
        <f>Table11[[#This Row],[Growth Rate]]</f>
        <v/>
      </c>
    </row>
    <row r="2337" spans="1:3" ht="14.25">
      <c r="A2337" s="159">
        <f>Table11[[#This Row],[UNITID]]</f>
        <v>233772</v>
      </c>
      <c r="B2337" s="133" t="str">
        <f>Table11[[#This Row],[Associate Degrees Awarded]]</f>
        <v>Grand total men</v>
      </c>
      <c r="C2337" s="160">
        <f>Table11[[#This Row],[Growth Rate]]</f>
        <v>-0.22321428571428573</v>
      </c>
    </row>
    <row r="2338" spans="1:3" ht="14.25">
      <c r="A2338" s="159">
        <f>Table11[[#This Row],[UNITID]]</f>
        <v>233772</v>
      </c>
      <c r="B2338" s="133" t="str">
        <f>Table11[[#This Row],[Associate Degrees Awarded]]</f>
        <v>Grand total women</v>
      </c>
      <c r="C2338" s="160">
        <f>Table11[[#This Row],[Growth Rate]]</f>
        <v>-0.15880102040816327</v>
      </c>
    </row>
    <row r="2339" spans="1:3" ht="14.25">
      <c r="A2339" s="159">
        <f>Table11[[#This Row],[UNITID]]</f>
        <v>233772</v>
      </c>
      <c r="B2339" s="133" t="str">
        <f>Table11[[#This Row],[Associate Degrees Awarded]]</f>
        <v>Two or more races total</v>
      </c>
      <c r="C2339" s="160">
        <f>Table11[[#This Row],[Growth Rate]]</f>
        <v>6.8493150684931503E-3</v>
      </c>
    </row>
    <row r="2340" spans="1:3" ht="14.25">
      <c r="A2340" s="159">
        <f>Table11[[#This Row],[UNITID]]</f>
        <v>233772</v>
      </c>
      <c r="B2340" s="133" t="str">
        <f>Table11[[#This Row],[Associate Degrees Awarded]]</f>
        <v>American Indian or Alaska Native total</v>
      </c>
      <c r="C2340" s="160">
        <f>Table11[[#This Row],[Growth Rate]]</f>
        <v>-0.14285714285714285</v>
      </c>
    </row>
    <row r="2341" spans="1:3" ht="14.25">
      <c r="A2341" s="159">
        <f>Table11[[#This Row],[UNITID]]</f>
        <v>233772</v>
      </c>
      <c r="B2341" s="133" t="str">
        <f>Table11[[#This Row],[Associate Degrees Awarded]]</f>
        <v>Asian total</v>
      </c>
      <c r="C2341" s="160">
        <f>Table11[[#This Row],[Growth Rate]]</f>
        <v>-6.9230769230769235E-2</v>
      </c>
    </row>
    <row r="2342" spans="1:3" ht="14.25">
      <c r="A2342" s="159">
        <f>Table11[[#This Row],[UNITID]]</f>
        <v>233772</v>
      </c>
      <c r="B2342" s="133" t="str">
        <f>Table11[[#This Row],[Associate Degrees Awarded]]</f>
        <v>Black or African American total</v>
      </c>
      <c r="C2342" s="160">
        <f>Table11[[#This Row],[Growth Rate]]</f>
        <v>-0.22541603630862331</v>
      </c>
    </row>
    <row r="2343" spans="1:3" ht="14.25">
      <c r="A2343" s="159">
        <f>Table11[[#This Row],[UNITID]]</f>
        <v>233772</v>
      </c>
      <c r="B2343" s="133" t="str">
        <f>Table11[[#This Row],[Associate Degrees Awarded]]</f>
        <v>Hispanic or Latino total</v>
      </c>
      <c r="C2343" s="160">
        <f>Table11[[#This Row],[Growth Rate]]</f>
        <v>-9.3023255813953487E-2</v>
      </c>
    </row>
    <row r="2344" spans="1:3" ht="14.25">
      <c r="A2344" s="159">
        <f>Table11[[#This Row],[UNITID]]</f>
        <v>233772</v>
      </c>
      <c r="B2344" s="133" t="str">
        <f>Table11[[#This Row],[Associate Degrees Awarded]]</f>
        <v>Native Hawaiian or Other Pacific Islander total</v>
      </c>
      <c r="C2344" s="160">
        <f>Table11[[#This Row],[Growth Rate]]</f>
        <v>0</v>
      </c>
    </row>
    <row r="2345" spans="1:3" ht="14.25">
      <c r="A2345" s="159">
        <f>Table11[[#This Row],[UNITID]]</f>
        <v>233772</v>
      </c>
      <c r="B2345" s="133" t="str">
        <f>Table11[[#This Row],[Associate Degrees Awarded]]</f>
        <v>U.S. Nonresident total</v>
      </c>
      <c r="C2345" s="160">
        <f>Table11[[#This Row],[Growth Rate]]</f>
        <v>0.36363636363636365</v>
      </c>
    </row>
    <row r="2346" spans="1:3" ht="14.25">
      <c r="A2346" s="159">
        <f>Table11[[#This Row],[UNITID]]</f>
        <v>233772</v>
      </c>
      <c r="B2346" s="133" t="str">
        <f>Table11[[#This Row],[Associate Degrees Awarded]]</f>
        <v>White total</v>
      </c>
      <c r="C2346" s="160">
        <f>Table11[[#This Row],[Growth Rate]]</f>
        <v>-0.23031640912435614</v>
      </c>
    </row>
    <row r="2347" spans="1:3" ht="14.25">
      <c r="A2347" s="159">
        <f>Table11[[#This Row],[UNITID]]</f>
        <v>233772</v>
      </c>
      <c r="B2347" s="133" t="str">
        <f>Table11[[#This Row],[Associate Degrees Awarded]]</f>
        <v>Race/ethnicity unknown total</v>
      </c>
      <c r="C2347" s="160">
        <f>Table11[[#This Row],[Growth Rate]]</f>
        <v>0.41176470588235292</v>
      </c>
    </row>
    <row r="2348" spans="1:3" ht="14.25">
      <c r="A2348" s="159">
        <f>Table11[[#This Row],[UNITID]]</f>
        <v>234669</v>
      </c>
      <c r="B2348" s="133" t="str">
        <f>Table11[[#This Row],[Associate Degrees Awarded]]</f>
        <v>Grand total</v>
      </c>
      <c r="C2348" s="160">
        <f>Table11[[#This Row],[Growth Rate]]</f>
        <v>-0.34624581539933047</v>
      </c>
    </row>
    <row r="2349" spans="1:3" ht="14.25">
      <c r="A2349" s="159">
        <f>Table11[[#This Row],[UNITID]]</f>
        <v>234669</v>
      </c>
      <c r="B2349" s="133" t="str">
        <f>Table11[[#This Row],[Associate Degrees Awarded]]</f>
        <v>Ages, under 18</v>
      </c>
      <c r="C2349" s="160">
        <f>Table11[[#This Row],[Growth Rate]]</f>
        <v>-0.96799999999999997</v>
      </c>
    </row>
    <row r="2350" spans="1:3" ht="14.25">
      <c r="A2350" s="159">
        <f>Table11[[#This Row],[UNITID]]</f>
        <v>234669</v>
      </c>
      <c r="B2350" s="133" t="str">
        <f>Table11[[#This Row],[Associate Degrees Awarded]]</f>
        <v>Ages, 18-24</v>
      </c>
      <c r="C2350" s="160">
        <f>Table11[[#This Row],[Growth Rate]]</f>
        <v>-0.2768860353130016</v>
      </c>
    </row>
    <row r="2351" spans="1:3" ht="14.25">
      <c r="A2351" s="159">
        <f>Table11[[#This Row],[UNITID]]</f>
        <v>234669</v>
      </c>
      <c r="B2351" s="133" t="str">
        <f>Table11[[#This Row],[Associate Degrees Awarded]]</f>
        <v>Ages, 25-39</v>
      </c>
      <c r="C2351" s="160">
        <f>Table11[[#This Row],[Growth Rate]]</f>
        <v>-0.3116279069767442</v>
      </c>
    </row>
    <row r="2352" spans="1:3" ht="14.25">
      <c r="A2352" s="159">
        <f>Table11[[#This Row],[UNITID]]</f>
        <v>234669</v>
      </c>
      <c r="B2352" s="133" t="str">
        <f>Table11[[#This Row],[Associate Degrees Awarded]]</f>
        <v>Ages, 40 and above</v>
      </c>
      <c r="C2352" s="160">
        <f>Table11[[#This Row],[Growth Rate]]</f>
        <v>-0.32456140350877194</v>
      </c>
    </row>
    <row r="2353" spans="1:3" ht="14.25">
      <c r="A2353" s="159">
        <f>Table11[[#This Row],[UNITID]]</f>
        <v>234669</v>
      </c>
      <c r="B2353" s="133" t="str">
        <f>Table11[[#This Row],[Associate Degrees Awarded]]</f>
        <v>Age unknown</v>
      </c>
      <c r="C2353" s="160">
        <f>Table11[[#This Row],[Growth Rate]]</f>
        <v>-0.49431818181818182</v>
      </c>
    </row>
    <row r="2354" spans="1:3" ht="14.25">
      <c r="A2354" s="159">
        <f>Table11[[#This Row],[UNITID]]</f>
        <v>234669</v>
      </c>
      <c r="B2354" s="133" t="str">
        <f>Table11[[#This Row],[Associate Degrees Awarded]]</f>
        <v>Grand total men</v>
      </c>
      <c r="C2354" s="160">
        <f>Table11[[#This Row],[Growth Rate]]</f>
        <v>-0.3584018801410106</v>
      </c>
    </row>
    <row r="2355" spans="1:3" ht="14.25">
      <c r="A2355" s="159">
        <f>Table11[[#This Row],[UNITID]]</f>
        <v>234669</v>
      </c>
      <c r="B2355" s="133" t="str">
        <f>Table11[[#This Row],[Associate Degrees Awarded]]</f>
        <v>Grand total women</v>
      </c>
      <c r="C2355" s="160">
        <f>Table11[[#This Row],[Growth Rate]]</f>
        <v>-0.3379032258064516</v>
      </c>
    </row>
    <row r="2356" spans="1:3" ht="14.25">
      <c r="A2356" s="159">
        <f>Table11[[#This Row],[UNITID]]</f>
        <v>234669</v>
      </c>
      <c r="B2356" s="133" t="str">
        <f>Table11[[#This Row],[Associate Degrees Awarded]]</f>
        <v>Two or more races total</v>
      </c>
      <c r="C2356" s="160">
        <f>Table11[[#This Row],[Growth Rate]]</f>
        <v>-0.15231788079470199</v>
      </c>
    </row>
    <row r="2357" spans="1:3" ht="14.25">
      <c r="A2357" s="159">
        <f>Table11[[#This Row],[UNITID]]</f>
        <v>234669</v>
      </c>
      <c r="B2357" s="133" t="str">
        <f>Table11[[#This Row],[Associate Degrees Awarded]]</f>
        <v>American Indian or Alaska Native total</v>
      </c>
      <c r="C2357" s="160">
        <f>Table11[[#This Row],[Growth Rate]]</f>
        <v>-0.9375</v>
      </c>
    </row>
    <row r="2358" spans="1:3" ht="14.25">
      <c r="A2358" s="159">
        <f>Table11[[#This Row],[UNITID]]</f>
        <v>234669</v>
      </c>
      <c r="B2358" s="133" t="str">
        <f>Table11[[#This Row],[Associate Degrees Awarded]]</f>
        <v>Asian total</v>
      </c>
      <c r="C2358" s="160">
        <f>Table11[[#This Row],[Growth Rate]]</f>
        <v>-0.10951008645533142</v>
      </c>
    </row>
    <row r="2359" spans="1:3" ht="14.25">
      <c r="A2359" s="159">
        <f>Table11[[#This Row],[UNITID]]</f>
        <v>234669</v>
      </c>
      <c r="B2359" s="133" t="str">
        <f>Table11[[#This Row],[Associate Degrees Awarded]]</f>
        <v>Black or African American total</v>
      </c>
      <c r="C2359" s="160">
        <f>Table11[[#This Row],[Growth Rate]]</f>
        <v>-0.17647058823529413</v>
      </c>
    </row>
    <row r="2360" spans="1:3" ht="14.25">
      <c r="A2360" s="159">
        <f>Table11[[#This Row],[UNITID]]</f>
        <v>234669</v>
      </c>
      <c r="B2360" s="133" t="str">
        <f>Table11[[#This Row],[Associate Degrees Awarded]]</f>
        <v>Hispanic or Latino total</v>
      </c>
      <c r="C2360" s="160">
        <f>Table11[[#This Row],[Growth Rate]]</f>
        <v>-0.34065934065934067</v>
      </c>
    </row>
    <row r="2361" spans="1:3" ht="14.25">
      <c r="A2361" s="159">
        <f>Table11[[#This Row],[UNITID]]</f>
        <v>234669</v>
      </c>
      <c r="B2361" s="133" t="str">
        <f>Table11[[#This Row],[Associate Degrees Awarded]]</f>
        <v>Native Hawaiian or Other Pacific Islander total</v>
      </c>
      <c r="C2361" s="160">
        <f>Table11[[#This Row],[Growth Rate]]</f>
        <v>-0.8</v>
      </c>
    </row>
    <row r="2362" spans="1:3" ht="14.25">
      <c r="A2362" s="159">
        <f>Table11[[#This Row],[UNITID]]</f>
        <v>234669</v>
      </c>
      <c r="B2362" s="133" t="str">
        <f>Table11[[#This Row],[Associate Degrees Awarded]]</f>
        <v>U.S. Nonresident total</v>
      </c>
      <c r="C2362" s="160">
        <f>Table11[[#This Row],[Growth Rate]]</f>
        <v>-0.53237410071942448</v>
      </c>
    </row>
    <row r="2363" spans="1:3" ht="14.25">
      <c r="A2363" s="159">
        <f>Table11[[#This Row],[UNITID]]</f>
        <v>234669</v>
      </c>
      <c r="B2363" s="133" t="str">
        <f>Table11[[#This Row],[Associate Degrees Awarded]]</f>
        <v>White total</v>
      </c>
      <c r="C2363" s="160">
        <f>Table11[[#This Row],[Growth Rate]]</f>
        <v>-0.40809628008752735</v>
      </c>
    </row>
    <row r="2364" spans="1:3" ht="14.25">
      <c r="A2364" s="159">
        <f>Table11[[#This Row],[UNITID]]</f>
        <v>234669</v>
      </c>
      <c r="B2364" s="133" t="str">
        <f>Table11[[#This Row],[Associate Degrees Awarded]]</f>
        <v>Race/ethnicity unknown total</v>
      </c>
      <c r="C2364" s="160">
        <f>Table11[[#This Row],[Growth Rate]]</f>
        <v>-0.35374149659863946</v>
      </c>
    </row>
    <row r="2365" spans="1:3" ht="14.25">
      <c r="A2365" s="159">
        <f>Table11[[#This Row],[UNITID]]</f>
        <v>234951</v>
      </c>
      <c r="B2365" s="133" t="str">
        <f>Table11[[#This Row],[Associate Degrees Awarded]]</f>
        <v>Grand total</v>
      </c>
      <c r="C2365" s="160">
        <f>Table11[[#This Row],[Growth Rate]]</f>
        <v>-0.21062618595825428</v>
      </c>
    </row>
    <row r="2366" spans="1:3" ht="14.25">
      <c r="A2366" s="159">
        <f>Table11[[#This Row],[UNITID]]</f>
        <v>234951</v>
      </c>
      <c r="B2366" s="133" t="str">
        <f>Table11[[#This Row],[Associate Degrees Awarded]]</f>
        <v>Ages, under 18</v>
      </c>
      <c r="C2366" s="160">
        <f>Table11[[#This Row],[Growth Rate]]</f>
        <v>-1</v>
      </c>
    </row>
    <row r="2367" spans="1:3" ht="14.25">
      <c r="A2367" s="159">
        <f>Table11[[#This Row],[UNITID]]</f>
        <v>234951</v>
      </c>
      <c r="B2367" s="133" t="str">
        <f>Table11[[#This Row],[Associate Degrees Awarded]]</f>
        <v>Ages, 18-24</v>
      </c>
      <c r="C2367" s="160">
        <f>Table11[[#This Row],[Growth Rate]]</f>
        <v>0.10843373493975904</v>
      </c>
    </row>
    <row r="2368" spans="1:3" ht="14.25">
      <c r="A2368" s="159">
        <f>Table11[[#This Row],[UNITID]]</f>
        <v>234951</v>
      </c>
      <c r="B2368" s="133" t="str">
        <f>Table11[[#This Row],[Associate Degrees Awarded]]</f>
        <v>Ages, 25-39</v>
      </c>
      <c r="C2368" s="160">
        <f>Table11[[#This Row],[Growth Rate]]</f>
        <v>-0.27777777777777779</v>
      </c>
    </row>
    <row r="2369" spans="1:3" ht="14.25">
      <c r="A2369" s="159">
        <f>Table11[[#This Row],[UNITID]]</f>
        <v>234951</v>
      </c>
      <c r="B2369" s="133" t="str">
        <f>Table11[[#This Row],[Associate Degrees Awarded]]</f>
        <v>Ages, 40 and above</v>
      </c>
      <c r="C2369" s="160">
        <f>Table11[[#This Row],[Growth Rate]]</f>
        <v>-0.41836734693877553</v>
      </c>
    </row>
    <row r="2370" spans="1:3" ht="14.25">
      <c r="A2370" s="159">
        <f>Table11[[#This Row],[UNITID]]</f>
        <v>234951</v>
      </c>
      <c r="B2370" s="133" t="str">
        <f>Table11[[#This Row],[Associate Degrees Awarded]]</f>
        <v>Age unknown</v>
      </c>
      <c r="C2370" s="160">
        <f>Table11[[#This Row],[Growth Rate]]</f>
        <v>-0.66666666666666663</v>
      </c>
    </row>
    <row r="2371" spans="1:3" ht="14.25">
      <c r="A2371" s="159">
        <f>Table11[[#This Row],[UNITID]]</f>
        <v>234951</v>
      </c>
      <c r="B2371" s="133" t="str">
        <f>Table11[[#This Row],[Associate Degrees Awarded]]</f>
        <v>Grand total men</v>
      </c>
      <c r="C2371" s="160">
        <f>Table11[[#This Row],[Growth Rate]]</f>
        <v>-0.35658914728682173</v>
      </c>
    </row>
    <row r="2372" spans="1:3" ht="14.25">
      <c r="A2372" s="159">
        <f>Table11[[#This Row],[UNITID]]</f>
        <v>234951</v>
      </c>
      <c r="B2372" s="133" t="str">
        <f>Table11[[#This Row],[Associate Degrees Awarded]]</f>
        <v>Grand total women</v>
      </c>
      <c r="C2372" s="160">
        <f>Table11[[#This Row],[Growth Rate]]</f>
        <v>-7.0631970260223054E-2</v>
      </c>
    </row>
    <row r="2373" spans="1:3" ht="14.25">
      <c r="A2373" s="159">
        <f>Table11[[#This Row],[UNITID]]</f>
        <v>234951</v>
      </c>
      <c r="B2373" s="133" t="str">
        <f>Table11[[#This Row],[Associate Degrees Awarded]]</f>
        <v>Two or more races total</v>
      </c>
      <c r="C2373" s="160">
        <f>Table11[[#This Row],[Growth Rate]]</f>
        <v>-0.18333333333333332</v>
      </c>
    </row>
    <row r="2374" spans="1:3" ht="14.25">
      <c r="A2374" s="159">
        <f>Table11[[#This Row],[UNITID]]</f>
        <v>234951</v>
      </c>
      <c r="B2374" s="133" t="str">
        <f>Table11[[#This Row],[Associate Degrees Awarded]]</f>
        <v>American Indian or Alaska Native total</v>
      </c>
      <c r="C2374" s="160">
        <f>Table11[[#This Row],[Growth Rate]]</f>
        <v>-0.16666666666666666</v>
      </c>
    </row>
    <row r="2375" spans="1:3" ht="14.25">
      <c r="A2375" s="159">
        <f>Table11[[#This Row],[UNITID]]</f>
        <v>234951</v>
      </c>
      <c r="B2375" s="133" t="str">
        <f>Table11[[#This Row],[Associate Degrees Awarded]]</f>
        <v>Asian total</v>
      </c>
      <c r="C2375" s="160">
        <f>Table11[[#This Row],[Growth Rate]]</f>
        <v>7.8947368421052627E-2</v>
      </c>
    </row>
    <row r="2376" spans="1:3" ht="14.25">
      <c r="A2376" s="159">
        <f>Table11[[#This Row],[UNITID]]</f>
        <v>234951</v>
      </c>
      <c r="B2376" s="133" t="str">
        <f>Table11[[#This Row],[Associate Degrees Awarded]]</f>
        <v>Black or African American total</v>
      </c>
      <c r="C2376" s="160">
        <f>Table11[[#This Row],[Growth Rate]]</f>
        <v>-0.28301886792452829</v>
      </c>
    </row>
    <row r="2377" spans="1:3" ht="14.25">
      <c r="A2377" s="159">
        <f>Table11[[#This Row],[UNITID]]</f>
        <v>234951</v>
      </c>
      <c r="B2377" s="133" t="str">
        <f>Table11[[#This Row],[Associate Degrees Awarded]]</f>
        <v>Hispanic or Latino total</v>
      </c>
      <c r="C2377" s="160">
        <f>Table11[[#This Row],[Growth Rate]]</f>
        <v>0.51162790697674421</v>
      </c>
    </row>
    <row r="2378" spans="1:3" ht="14.25">
      <c r="A2378" s="159">
        <f>Table11[[#This Row],[UNITID]]</f>
        <v>234951</v>
      </c>
      <c r="B2378" s="133" t="str">
        <f>Table11[[#This Row],[Associate Degrees Awarded]]</f>
        <v>Native Hawaiian or Other Pacific Islander total</v>
      </c>
      <c r="C2378" s="160">
        <f>Table11[[#This Row],[Growth Rate]]</f>
        <v>0.4</v>
      </c>
    </row>
    <row r="2379" spans="1:3" ht="14.25">
      <c r="A2379" s="159">
        <f>Table11[[#This Row],[UNITID]]</f>
        <v>234951</v>
      </c>
      <c r="B2379" s="133" t="str">
        <f>Table11[[#This Row],[Associate Degrees Awarded]]</f>
        <v>U.S. Nonresident total</v>
      </c>
      <c r="C2379" s="160">
        <f>Table11[[#This Row],[Growth Rate]]</f>
        <v>-0.6428571428571429</v>
      </c>
    </row>
    <row r="2380" spans="1:3" ht="14.25">
      <c r="A2380" s="159">
        <f>Table11[[#This Row],[UNITID]]</f>
        <v>234951</v>
      </c>
      <c r="B2380" s="133" t="str">
        <f>Table11[[#This Row],[Associate Degrees Awarded]]</f>
        <v>White total</v>
      </c>
      <c r="C2380" s="160">
        <f>Table11[[#This Row],[Growth Rate]]</f>
        <v>-0.34558823529411764</v>
      </c>
    </row>
    <row r="2381" spans="1:3" ht="14.25">
      <c r="A2381" s="159">
        <f>Table11[[#This Row],[UNITID]]</f>
        <v>234951</v>
      </c>
      <c r="B2381" s="133" t="str">
        <f>Table11[[#This Row],[Associate Degrees Awarded]]</f>
        <v>Race/ethnicity unknown total</v>
      </c>
      <c r="C2381" s="160">
        <f>Table11[[#This Row],[Growth Rate]]</f>
        <v>-0.22222222222222221</v>
      </c>
    </row>
    <row r="2382" spans="1:3" ht="14.25">
      <c r="A2382" s="159">
        <f>Table11[[#This Row],[UNITID]]</f>
        <v>235103</v>
      </c>
      <c r="B2382" s="133" t="str">
        <f>Table11[[#This Row],[Associate Degrees Awarded]]</f>
        <v>Grand total</v>
      </c>
      <c r="C2382" s="160">
        <f>Table11[[#This Row],[Growth Rate]]</f>
        <v>-0.43387250237868696</v>
      </c>
    </row>
    <row r="2383" spans="1:3" ht="14.25">
      <c r="A2383" s="159">
        <f>Table11[[#This Row],[UNITID]]</f>
        <v>235103</v>
      </c>
      <c r="B2383" s="133" t="str">
        <f>Table11[[#This Row],[Associate Degrees Awarded]]</f>
        <v>Ages, under 18</v>
      </c>
      <c r="C2383" s="160">
        <f>Table11[[#This Row],[Growth Rate]]</f>
        <v>-0.91489361702127658</v>
      </c>
    </row>
    <row r="2384" spans="1:3" ht="14.25">
      <c r="A2384" s="159">
        <f>Table11[[#This Row],[UNITID]]</f>
        <v>235103</v>
      </c>
      <c r="B2384" s="133" t="str">
        <f>Table11[[#This Row],[Associate Degrees Awarded]]</f>
        <v>Ages, 18-24</v>
      </c>
      <c r="C2384" s="160">
        <f>Table11[[#This Row],[Growth Rate]]</f>
        <v>-0.40851735015772872</v>
      </c>
    </row>
    <row r="2385" spans="1:3" ht="14.25">
      <c r="A2385" s="159">
        <f>Table11[[#This Row],[UNITID]]</f>
        <v>235103</v>
      </c>
      <c r="B2385" s="133" t="str">
        <f>Table11[[#This Row],[Associate Degrees Awarded]]</f>
        <v>Ages, 25-39</v>
      </c>
      <c r="C2385" s="160">
        <f>Table11[[#This Row],[Growth Rate]]</f>
        <v>-0.43421052631578949</v>
      </c>
    </row>
    <row r="2386" spans="1:3" ht="14.25">
      <c r="A2386" s="159">
        <f>Table11[[#This Row],[UNITID]]</f>
        <v>235103</v>
      </c>
      <c r="B2386" s="133" t="str">
        <f>Table11[[#This Row],[Associate Degrees Awarded]]</f>
        <v>Ages, 40 and above</v>
      </c>
      <c r="C2386" s="160">
        <f>Table11[[#This Row],[Growth Rate]]</f>
        <v>-0.31958762886597936</v>
      </c>
    </row>
    <row r="2387" spans="1:3" ht="14.25">
      <c r="A2387" s="159">
        <f>Table11[[#This Row],[UNITID]]</f>
        <v>235103</v>
      </c>
      <c r="B2387" s="133" t="str">
        <f>Table11[[#This Row],[Associate Degrees Awarded]]</f>
        <v>Age unknown</v>
      </c>
      <c r="C2387" s="160">
        <f>Table11[[#This Row],[Growth Rate]]</f>
        <v>-0.53333333333333333</v>
      </c>
    </row>
    <row r="2388" spans="1:3" ht="14.25">
      <c r="A2388" s="159">
        <f>Table11[[#This Row],[UNITID]]</f>
        <v>235103</v>
      </c>
      <c r="B2388" s="133" t="str">
        <f>Table11[[#This Row],[Associate Degrees Awarded]]</f>
        <v>Grand total men</v>
      </c>
      <c r="C2388" s="160">
        <f>Table11[[#This Row],[Growth Rate]]</f>
        <v>-0.4152542372881356</v>
      </c>
    </row>
    <row r="2389" spans="1:3" ht="14.25">
      <c r="A2389" s="159">
        <f>Table11[[#This Row],[UNITID]]</f>
        <v>235103</v>
      </c>
      <c r="B2389" s="133" t="str">
        <f>Table11[[#This Row],[Associate Degrees Awarded]]</f>
        <v>Grand total women</v>
      </c>
      <c r="C2389" s="160">
        <f>Table11[[#This Row],[Growth Rate]]</f>
        <v>-0.44905008635578586</v>
      </c>
    </row>
    <row r="2390" spans="1:3" ht="14.25">
      <c r="A2390" s="159">
        <f>Table11[[#This Row],[UNITID]]</f>
        <v>235103</v>
      </c>
      <c r="B2390" s="133" t="str">
        <f>Table11[[#This Row],[Associate Degrees Awarded]]</f>
        <v>Two or more races total</v>
      </c>
      <c r="C2390" s="160">
        <f>Table11[[#This Row],[Growth Rate]]</f>
        <v>-0.30357142857142855</v>
      </c>
    </row>
    <row r="2391" spans="1:3" ht="14.25">
      <c r="A2391" s="159">
        <f>Table11[[#This Row],[UNITID]]</f>
        <v>235103</v>
      </c>
      <c r="B2391" s="133" t="str">
        <f>Table11[[#This Row],[Associate Degrees Awarded]]</f>
        <v>American Indian or Alaska Native total</v>
      </c>
      <c r="C2391" s="160">
        <f>Table11[[#This Row],[Growth Rate]]</f>
        <v>-0.5</v>
      </c>
    </row>
    <row r="2392" spans="1:3" ht="14.25">
      <c r="A2392" s="159">
        <f>Table11[[#This Row],[UNITID]]</f>
        <v>235103</v>
      </c>
      <c r="B2392" s="133" t="str">
        <f>Table11[[#This Row],[Associate Degrees Awarded]]</f>
        <v>Asian total</v>
      </c>
      <c r="C2392" s="160">
        <f>Table11[[#This Row],[Growth Rate]]</f>
        <v>-0.28448275862068967</v>
      </c>
    </row>
    <row r="2393" spans="1:3" ht="14.25">
      <c r="A2393" s="159">
        <f>Table11[[#This Row],[UNITID]]</f>
        <v>235103</v>
      </c>
      <c r="B2393" s="133" t="str">
        <f>Table11[[#This Row],[Associate Degrees Awarded]]</f>
        <v>Black or African American total</v>
      </c>
      <c r="C2393" s="160">
        <f>Table11[[#This Row],[Growth Rate]]</f>
        <v>-0.24390243902439024</v>
      </c>
    </row>
    <row r="2394" spans="1:3" ht="14.25">
      <c r="A2394" s="159">
        <f>Table11[[#This Row],[UNITID]]</f>
        <v>235103</v>
      </c>
      <c r="B2394" s="133" t="str">
        <f>Table11[[#This Row],[Associate Degrees Awarded]]</f>
        <v>Hispanic or Latino total</v>
      </c>
      <c r="C2394" s="160">
        <f>Table11[[#This Row],[Growth Rate]]</f>
        <v>-5.7142857142857141E-2</v>
      </c>
    </row>
    <row r="2395" spans="1:3" ht="14.25">
      <c r="A2395" s="159">
        <f>Table11[[#This Row],[UNITID]]</f>
        <v>235103</v>
      </c>
      <c r="B2395" s="133" t="str">
        <f>Table11[[#This Row],[Associate Degrees Awarded]]</f>
        <v>Native Hawaiian or Other Pacific Islander total</v>
      </c>
      <c r="C2395" s="160">
        <f>Table11[[#This Row],[Growth Rate]]</f>
        <v>-0.63636363636363635</v>
      </c>
    </row>
    <row r="2396" spans="1:3" ht="14.25">
      <c r="A2396" s="159">
        <f>Table11[[#This Row],[UNITID]]</f>
        <v>235103</v>
      </c>
      <c r="B2396" s="133" t="str">
        <f>Table11[[#This Row],[Associate Degrees Awarded]]</f>
        <v>U.S. Nonresident total</v>
      </c>
      <c r="C2396" s="160">
        <f>Table11[[#This Row],[Growth Rate]]</f>
        <v>-0.69047619047619047</v>
      </c>
    </row>
    <row r="2397" spans="1:3" ht="14.25">
      <c r="A2397" s="159">
        <f>Table11[[#This Row],[UNITID]]</f>
        <v>235103</v>
      </c>
      <c r="B2397" s="133" t="str">
        <f>Table11[[#This Row],[Associate Degrees Awarded]]</f>
        <v>White total</v>
      </c>
      <c r="C2397" s="160">
        <f>Table11[[#This Row],[Growth Rate]]</f>
        <v>-0.39467312348668282</v>
      </c>
    </row>
    <row r="2398" spans="1:3" ht="14.25">
      <c r="A2398" s="159">
        <f>Table11[[#This Row],[UNITID]]</f>
        <v>235103</v>
      </c>
      <c r="B2398" s="133" t="str">
        <f>Table11[[#This Row],[Associate Degrees Awarded]]</f>
        <v>Race/ethnicity unknown total</v>
      </c>
      <c r="C2398" s="160">
        <f>Table11[[#This Row],[Growth Rate]]</f>
        <v>-0.375</v>
      </c>
    </row>
    <row r="2399" spans="1:3" ht="14.25">
      <c r="A2399" s="159">
        <f>Table11[[#This Row],[UNITID]]</f>
        <v>235149</v>
      </c>
      <c r="B2399" s="133" t="str">
        <f>Table11[[#This Row],[Associate Degrees Awarded]]</f>
        <v>Grand total</v>
      </c>
      <c r="C2399" s="160">
        <f>Table11[[#This Row],[Growth Rate]]</f>
        <v>-0.15418828762045961</v>
      </c>
    </row>
    <row r="2400" spans="1:3" ht="14.25">
      <c r="A2400" s="159">
        <f>Table11[[#This Row],[UNITID]]</f>
        <v>235149</v>
      </c>
      <c r="B2400" s="133" t="str">
        <f>Table11[[#This Row],[Associate Degrees Awarded]]</f>
        <v>Ages, under 18</v>
      </c>
      <c r="C2400" s="160">
        <f>Table11[[#This Row],[Growth Rate]]</f>
        <v>-0.95294117647058818</v>
      </c>
    </row>
    <row r="2401" spans="1:3" ht="14.25">
      <c r="A2401" s="159">
        <f>Table11[[#This Row],[UNITID]]</f>
        <v>235149</v>
      </c>
      <c r="B2401" s="133" t="str">
        <f>Table11[[#This Row],[Associate Degrees Awarded]]</f>
        <v>Ages, 18-24</v>
      </c>
      <c r="C2401" s="160">
        <f>Table11[[#This Row],[Growth Rate]]</f>
        <v>-0.25644028103044497</v>
      </c>
    </row>
    <row r="2402" spans="1:3" ht="14.25">
      <c r="A2402" s="159">
        <f>Table11[[#This Row],[UNITID]]</f>
        <v>235149</v>
      </c>
      <c r="B2402" s="133" t="str">
        <f>Table11[[#This Row],[Associate Degrees Awarded]]</f>
        <v>Ages, 25-39</v>
      </c>
      <c r="C2402" s="160">
        <f>Table11[[#This Row],[Growth Rate]]</f>
        <v>-9.6774193548387094E-2</v>
      </c>
    </row>
    <row r="2403" spans="1:3" ht="14.25">
      <c r="A2403" s="159">
        <f>Table11[[#This Row],[UNITID]]</f>
        <v>235149</v>
      </c>
      <c r="B2403" s="133" t="str">
        <f>Table11[[#This Row],[Associate Degrees Awarded]]</f>
        <v>Ages, 40 and above</v>
      </c>
      <c r="C2403" s="160">
        <f>Table11[[#This Row],[Growth Rate]]</f>
        <v>0.14634146341463414</v>
      </c>
    </row>
    <row r="2404" spans="1:3" ht="14.25">
      <c r="A2404" s="159">
        <f>Table11[[#This Row],[UNITID]]</f>
        <v>235149</v>
      </c>
      <c r="B2404" s="133" t="str">
        <f>Table11[[#This Row],[Associate Degrees Awarded]]</f>
        <v>Age unknown</v>
      </c>
      <c r="C2404" s="160">
        <f>Table11[[#This Row],[Growth Rate]]</f>
        <v>2.1836734693877551</v>
      </c>
    </row>
    <row r="2405" spans="1:3" ht="14.25">
      <c r="A2405" s="159">
        <f>Table11[[#This Row],[UNITID]]</f>
        <v>235149</v>
      </c>
      <c r="B2405" s="133" t="str">
        <f>Table11[[#This Row],[Associate Degrees Awarded]]</f>
        <v>Grand total men</v>
      </c>
      <c r="C2405" s="160">
        <f>Table11[[#This Row],[Growth Rate]]</f>
        <v>-0.27886323268206037</v>
      </c>
    </row>
    <row r="2406" spans="1:3" ht="14.25">
      <c r="A2406" s="159">
        <f>Table11[[#This Row],[UNITID]]</f>
        <v>235149</v>
      </c>
      <c r="B2406" s="133" t="str">
        <f>Table11[[#This Row],[Associate Degrees Awarded]]</f>
        <v>Grand total women</v>
      </c>
      <c r="C2406" s="160">
        <f>Table11[[#This Row],[Growth Rate]]</f>
        <v>-6.4885496183206104E-2</v>
      </c>
    </row>
    <row r="2407" spans="1:3" ht="14.25">
      <c r="A2407" s="159">
        <f>Table11[[#This Row],[UNITID]]</f>
        <v>235149</v>
      </c>
      <c r="B2407" s="133" t="str">
        <f>Table11[[#This Row],[Associate Degrees Awarded]]</f>
        <v>Two or more races total</v>
      </c>
      <c r="C2407" s="160">
        <f>Table11[[#This Row],[Growth Rate]]</f>
        <v>-5.5555555555555552E-2</v>
      </c>
    </row>
    <row r="2408" spans="1:3" ht="14.25">
      <c r="A2408" s="159">
        <f>Table11[[#This Row],[UNITID]]</f>
        <v>235149</v>
      </c>
      <c r="B2408" s="133" t="str">
        <f>Table11[[#This Row],[Associate Degrees Awarded]]</f>
        <v>American Indian or Alaska Native total</v>
      </c>
      <c r="C2408" s="160">
        <f>Table11[[#This Row],[Growth Rate]]</f>
        <v>-0.6</v>
      </c>
    </row>
    <row r="2409" spans="1:3" ht="14.25">
      <c r="A2409" s="159">
        <f>Table11[[#This Row],[UNITID]]</f>
        <v>235149</v>
      </c>
      <c r="B2409" s="133" t="str">
        <f>Table11[[#This Row],[Associate Degrees Awarded]]</f>
        <v>Asian total</v>
      </c>
      <c r="C2409" s="160">
        <f>Table11[[#This Row],[Growth Rate]]</f>
        <v>0.13</v>
      </c>
    </row>
    <row r="2410" spans="1:3" ht="14.25">
      <c r="A2410" s="159">
        <f>Table11[[#This Row],[UNITID]]</f>
        <v>235149</v>
      </c>
      <c r="B2410" s="133" t="str">
        <f>Table11[[#This Row],[Associate Degrees Awarded]]</f>
        <v>Black or African American total</v>
      </c>
      <c r="C2410" s="160">
        <f>Table11[[#This Row],[Growth Rate]]</f>
        <v>0.45833333333333331</v>
      </c>
    </row>
    <row r="2411" spans="1:3" ht="14.25">
      <c r="A2411" s="159">
        <f>Table11[[#This Row],[UNITID]]</f>
        <v>235149</v>
      </c>
      <c r="B2411" s="133" t="str">
        <f>Table11[[#This Row],[Associate Degrees Awarded]]</f>
        <v>Hispanic or Latino total</v>
      </c>
      <c r="C2411" s="160">
        <f>Table11[[#This Row],[Growth Rate]]</f>
        <v>0.46808510638297873</v>
      </c>
    </row>
    <row r="2412" spans="1:3" ht="14.25">
      <c r="A2412" s="159">
        <f>Table11[[#This Row],[UNITID]]</f>
        <v>235149</v>
      </c>
      <c r="B2412" s="133" t="str">
        <f>Table11[[#This Row],[Associate Degrees Awarded]]</f>
        <v>Native Hawaiian or Other Pacific Islander total</v>
      </c>
      <c r="C2412" s="160">
        <f>Table11[[#This Row],[Growth Rate]]</f>
        <v>-0.5</v>
      </c>
    </row>
    <row r="2413" spans="1:3" ht="14.25">
      <c r="A2413" s="159">
        <f>Table11[[#This Row],[UNITID]]</f>
        <v>235149</v>
      </c>
      <c r="B2413" s="133" t="str">
        <f>Table11[[#This Row],[Associate Degrees Awarded]]</f>
        <v>U.S. Nonresident total</v>
      </c>
      <c r="C2413" s="160">
        <f>Table11[[#This Row],[Growth Rate]]</f>
        <v>-0.56382978723404253</v>
      </c>
    </row>
    <row r="2414" spans="1:3" ht="14.25">
      <c r="A2414" s="159">
        <f>Table11[[#This Row],[UNITID]]</f>
        <v>235149</v>
      </c>
      <c r="B2414" s="133" t="str">
        <f>Table11[[#This Row],[Associate Degrees Awarded]]</f>
        <v>White total</v>
      </c>
      <c r="C2414" s="160">
        <f>Table11[[#This Row],[Growth Rate]]</f>
        <v>-0.20537897310513448</v>
      </c>
    </row>
    <row r="2415" spans="1:3" ht="14.25">
      <c r="A2415" s="159">
        <f>Table11[[#This Row],[UNITID]]</f>
        <v>235149</v>
      </c>
      <c r="B2415" s="133" t="str">
        <f>Table11[[#This Row],[Associate Degrees Awarded]]</f>
        <v>Race/ethnicity unknown total</v>
      </c>
      <c r="C2415" s="160">
        <f>Table11[[#This Row],[Growth Rate]]</f>
        <v>-0.36283185840707965</v>
      </c>
    </row>
    <row r="2416" spans="1:3" ht="14.25">
      <c r="A2416" s="159">
        <f>Table11[[#This Row],[UNITID]]</f>
        <v>235237</v>
      </c>
      <c r="B2416" s="133" t="str">
        <f>Table11[[#This Row],[Associate Degrees Awarded]]</f>
        <v>Grand total</v>
      </c>
      <c r="C2416" s="160">
        <f>Table11[[#This Row],[Growth Rate]]</f>
        <v>0.46240601503759399</v>
      </c>
    </row>
    <row r="2417" spans="1:3" ht="14.25">
      <c r="A2417" s="159">
        <f>Table11[[#This Row],[UNITID]]</f>
        <v>235237</v>
      </c>
      <c r="B2417" s="133" t="str">
        <f>Table11[[#This Row],[Associate Degrees Awarded]]</f>
        <v>Ages, under 18</v>
      </c>
      <c r="C2417" s="160">
        <f>Table11[[#This Row],[Growth Rate]]</f>
        <v>-0.94444444444444442</v>
      </c>
    </row>
    <row r="2418" spans="1:3" ht="14.25">
      <c r="A2418" s="159">
        <f>Table11[[#This Row],[UNITID]]</f>
        <v>235237</v>
      </c>
      <c r="B2418" s="133" t="str">
        <f>Table11[[#This Row],[Associate Degrees Awarded]]</f>
        <v>Ages, 18-24</v>
      </c>
      <c r="C2418" s="160">
        <f>Table11[[#This Row],[Growth Rate]]</f>
        <v>0.86973180076628354</v>
      </c>
    </row>
    <row r="2419" spans="1:3" ht="14.25">
      <c r="A2419" s="159">
        <f>Table11[[#This Row],[UNITID]]</f>
        <v>235237</v>
      </c>
      <c r="B2419" s="133" t="str">
        <f>Table11[[#This Row],[Associate Degrees Awarded]]</f>
        <v>Ages, 25-39</v>
      </c>
      <c r="C2419" s="160">
        <f>Table11[[#This Row],[Growth Rate]]</f>
        <v>0.23270440251572327</v>
      </c>
    </row>
    <row r="2420" spans="1:3" ht="14.25">
      <c r="A2420" s="159">
        <f>Table11[[#This Row],[UNITID]]</f>
        <v>235237</v>
      </c>
      <c r="B2420" s="133" t="str">
        <f>Table11[[#This Row],[Associate Degrees Awarded]]</f>
        <v>Ages, 40 and above</v>
      </c>
      <c r="C2420" s="160">
        <f>Table11[[#This Row],[Growth Rate]]</f>
        <v>0.61290322580645162</v>
      </c>
    </row>
    <row r="2421" spans="1:3" ht="14.25">
      <c r="A2421" s="159">
        <f>Table11[[#This Row],[UNITID]]</f>
        <v>235237</v>
      </c>
      <c r="B2421" s="133" t="str">
        <f>Table11[[#This Row],[Associate Degrees Awarded]]</f>
        <v>Age unknown</v>
      </c>
      <c r="C2421" s="160">
        <f>Table11[[#This Row],[Growth Rate]]</f>
        <v>-0.54545454545454541</v>
      </c>
    </row>
    <row r="2422" spans="1:3" ht="14.25">
      <c r="A2422" s="159">
        <f>Table11[[#This Row],[UNITID]]</f>
        <v>235237</v>
      </c>
      <c r="B2422" s="133" t="str">
        <f>Table11[[#This Row],[Associate Degrees Awarded]]</f>
        <v>Grand total men</v>
      </c>
      <c r="C2422" s="160">
        <f>Table11[[#This Row],[Growth Rate]]</f>
        <v>0.35054347826086957</v>
      </c>
    </row>
    <row r="2423" spans="1:3" ht="14.25">
      <c r="A2423" s="159">
        <f>Table11[[#This Row],[UNITID]]</f>
        <v>235237</v>
      </c>
      <c r="B2423" s="133" t="str">
        <f>Table11[[#This Row],[Associate Degrees Awarded]]</f>
        <v>Grand total women</v>
      </c>
      <c r="C2423" s="160">
        <f>Table11[[#This Row],[Growth Rate]]</f>
        <v>0.52155172413793105</v>
      </c>
    </row>
    <row r="2424" spans="1:3" ht="14.25">
      <c r="A2424" s="159">
        <f>Table11[[#This Row],[UNITID]]</f>
        <v>235237</v>
      </c>
      <c r="B2424" s="133" t="str">
        <f>Table11[[#This Row],[Associate Degrees Awarded]]</f>
        <v>Two or more races total</v>
      </c>
      <c r="C2424" s="160">
        <f>Table11[[#This Row],[Growth Rate]]</f>
        <v>0.25714285714285712</v>
      </c>
    </row>
    <row r="2425" spans="1:3" ht="14.25">
      <c r="A2425" s="159">
        <f>Table11[[#This Row],[UNITID]]</f>
        <v>235237</v>
      </c>
      <c r="B2425" s="133" t="str">
        <f>Table11[[#This Row],[Associate Degrees Awarded]]</f>
        <v>American Indian or Alaska Native total</v>
      </c>
      <c r="C2425" s="160">
        <f>Table11[[#This Row],[Growth Rate]]</f>
        <v>-0.44444444444444442</v>
      </c>
    </row>
    <row r="2426" spans="1:3" ht="14.25">
      <c r="A2426" s="159">
        <f>Table11[[#This Row],[UNITID]]</f>
        <v>235237</v>
      </c>
      <c r="B2426" s="133" t="str">
        <f>Table11[[#This Row],[Associate Degrees Awarded]]</f>
        <v>Asian total</v>
      </c>
      <c r="C2426" s="160">
        <f>Table11[[#This Row],[Growth Rate]]</f>
        <v>1.3636363636363635</v>
      </c>
    </row>
    <row r="2427" spans="1:3" ht="14.25">
      <c r="A2427" s="159">
        <f>Table11[[#This Row],[UNITID]]</f>
        <v>235237</v>
      </c>
      <c r="B2427" s="133" t="str">
        <f>Table11[[#This Row],[Associate Degrees Awarded]]</f>
        <v>Black or African American total</v>
      </c>
      <c r="C2427" s="160">
        <f>Table11[[#This Row],[Growth Rate]]</f>
        <v>0.24719101123595505</v>
      </c>
    </row>
    <row r="2428" spans="1:3" ht="14.25">
      <c r="A2428" s="159">
        <f>Table11[[#This Row],[UNITID]]</f>
        <v>235237</v>
      </c>
      <c r="B2428" s="133" t="str">
        <f>Table11[[#This Row],[Associate Degrees Awarded]]</f>
        <v>Hispanic or Latino total</v>
      </c>
      <c r="C2428" s="160">
        <f>Table11[[#This Row],[Growth Rate]]</f>
        <v>1.3551401869158879</v>
      </c>
    </row>
    <row r="2429" spans="1:3" ht="14.25">
      <c r="A2429" s="159">
        <f>Table11[[#This Row],[UNITID]]</f>
        <v>235237</v>
      </c>
      <c r="B2429" s="133" t="str">
        <f>Table11[[#This Row],[Associate Degrees Awarded]]</f>
        <v>Native Hawaiian or Other Pacific Islander total</v>
      </c>
      <c r="C2429" s="160">
        <f>Table11[[#This Row],[Growth Rate]]</f>
        <v>0.21428571428571427</v>
      </c>
    </row>
    <row r="2430" spans="1:3" ht="14.25">
      <c r="A2430" s="159">
        <f>Table11[[#This Row],[UNITID]]</f>
        <v>235237</v>
      </c>
      <c r="B2430" s="133" t="str">
        <f>Table11[[#This Row],[Associate Degrees Awarded]]</f>
        <v>U.S. Nonresident total</v>
      </c>
      <c r="C2430" s="160">
        <f>Table11[[#This Row],[Growth Rate]]</f>
        <v>-0.39759036144578314</v>
      </c>
    </row>
    <row r="2431" spans="1:3" ht="14.25">
      <c r="A2431" s="159">
        <f>Table11[[#This Row],[UNITID]]</f>
        <v>235237</v>
      </c>
      <c r="B2431" s="133" t="str">
        <f>Table11[[#This Row],[Associate Degrees Awarded]]</f>
        <v>White total</v>
      </c>
      <c r="C2431" s="160">
        <f>Table11[[#This Row],[Growth Rate]]</f>
        <v>0.54845360824742273</v>
      </c>
    </row>
    <row r="2432" spans="1:3" ht="14.25">
      <c r="A2432" s="159">
        <f>Table11[[#This Row],[UNITID]]</f>
        <v>235237</v>
      </c>
      <c r="B2432" s="133" t="str">
        <f>Table11[[#This Row],[Associate Degrees Awarded]]</f>
        <v>Race/ethnicity unknown total</v>
      </c>
      <c r="C2432" s="160">
        <f>Table11[[#This Row],[Growth Rate]]</f>
        <v>-0.46478873239436619</v>
      </c>
    </row>
    <row r="2433" spans="1:3" ht="14.25">
      <c r="A2433" s="159">
        <f>Table11[[#This Row],[UNITID]]</f>
        <v>235431</v>
      </c>
      <c r="B2433" s="133" t="str">
        <f>Table11[[#This Row],[Associate Degrees Awarded]]</f>
        <v>Grand total</v>
      </c>
      <c r="C2433" s="160">
        <f>Table11[[#This Row],[Growth Rate]]</f>
        <v>-0.36304170073589531</v>
      </c>
    </row>
    <row r="2434" spans="1:3" ht="14.25">
      <c r="A2434" s="159">
        <f>Table11[[#This Row],[UNITID]]</f>
        <v>235431</v>
      </c>
      <c r="B2434" s="133" t="str">
        <f>Table11[[#This Row],[Associate Degrees Awarded]]</f>
        <v>Ages, under 18</v>
      </c>
      <c r="C2434" s="160">
        <f>Table11[[#This Row],[Growth Rate]]</f>
        <v>-0.97402597402597402</v>
      </c>
    </row>
    <row r="2435" spans="1:3" ht="14.25">
      <c r="A2435" s="159">
        <f>Table11[[#This Row],[UNITID]]</f>
        <v>235431</v>
      </c>
      <c r="B2435" s="133" t="str">
        <f>Table11[[#This Row],[Associate Degrees Awarded]]</f>
        <v>Ages, 18-24</v>
      </c>
      <c r="C2435" s="160">
        <f>Table11[[#This Row],[Growth Rate]]</f>
        <v>-0.37780713342140027</v>
      </c>
    </row>
    <row r="2436" spans="1:3" ht="14.25">
      <c r="A2436" s="159">
        <f>Table11[[#This Row],[UNITID]]</f>
        <v>235431</v>
      </c>
      <c r="B2436" s="133" t="str">
        <f>Table11[[#This Row],[Associate Degrees Awarded]]</f>
        <v>Ages, 25-39</v>
      </c>
      <c r="C2436" s="160">
        <f>Table11[[#This Row],[Growth Rate]]</f>
        <v>-0.18149466192170818</v>
      </c>
    </row>
    <row r="2437" spans="1:3" ht="14.25">
      <c r="A2437" s="159">
        <f>Table11[[#This Row],[UNITID]]</f>
        <v>235431</v>
      </c>
      <c r="B2437" s="133" t="str">
        <f>Table11[[#This Row],[Associate Degrees Awarded]]</f>
        <v>Ages, 40 and above</v>
      </c>
      <c r="C2437" s="160">
        <f>Table11[[#This Row],[Growth Rate]]</f>
        <v>-0.30434782608695654</v>
      </c>
    </row>
    <row r="2438" spans="1:3" ht="14.25">
      <c r="A2438" s="159">
        <f>Table11[[#This Row],[UNITID]]</f>
        <v>235431</v>
      </c>
      <c r="B2438" s="133" t="str">
        <f>Table11[[#This Row],[Associate Degrees Awarded]]</f>
        <v>Age unknown</v>
      </c>
      <c r="C2438" s="160">
        <f>Table11[[#This Row],[Growth Rate]]</f>
        <v>-0.25</v>
      </c>
    </row>
    <row r="2439" spans="1:3" ht="14.25">
      <c r="A2439" s="159">
        <f>Table11[[#This Row],[UNITID]]</f>
        <v>235431</v>
      </c>
      <c r="B2439" s="133" t="str">
        <f>Table11[[#This Row],[Associate Degrees Awarded]]</f>
        <v>Grand total men</v>
      </c>
      <c r="C2439" s="160">
        <f>Table11[[#This Row],[Growth Rate]]</f>
        <v>-0.46813186813186813</v>
      </c>
    </row>
    <row r="2440" spans="1:3" ht="14.25">
      <c r="A2440" s="159">
        <f>Table11[[#This Row],[UNITID]]</f>
        <v>235431</v>
      </c>
      <c r="B2440" s="133" t="str">
        <f>Table11[[#This Row],[Associate Degrees Awarded]]</f>
        <v>Grand total women</v>
      </c>
      <c r="C2440" s="160">
        <f>Table11[[#This Row],[Growth Rate]]</f>
        <v>-0.30078125</v>
      </c>
    </row>
    <row r="2441" spans="1:3" ht="14.25">
      <c r="A2441" s="159">
        <f>Table11[[#This Row],[UNITID]]</f>
        <v>235431</v>
      </c>
      <c r="B2441" s="133" t="str">
        <f>Table11[[#This Row],[Associate Degrees Awarded]]</f>
        <v>Two or more races total</v>
      </c>
      <c r="C2441" s="160">
        <f>Table11[[#This Row],[Growth Rate]]</f>
        <v>-0.54411764705882348</v>
      </c>
    </row>
    <row r="2442" spans="1:3" ht="14.25">
      <c r="A2442" s="159">
        <f>Table11[[#This Row],[UNITID]]</f>
        <v>235431</v>
      </c>
      <c r="B2442" s="133" t="str">
        <f>Table11[[#This Row],[Associate Degrees Awarded]]</f>
        <v>American Indian or Alaska Native total</v>
      </c>
      <c r="C2442" s="160">
        <f>Table11[[#This Row],[Growth Rate]]</f>
        <v>-0.83333333333333337</v>
      </c>
    </row>
    <row r="2443" spans="1:3" ht="14.25">
      <c r="A2443" s="159">
        <f>Table11[[#This Row],[UNITID]]</f>
        <v>235431</v>
      </c>
      <c r="B2443" s="133" t="str">
        <f>Table11[[#This Row],[Associate Degrees Awarded]]</f>
        <v>Asian total</v>
      </c>
      <c r="C2443" s="160">
        <f>Table11[[#This Row],[Growth Rate]]</f>
        <v>-8.7804878048780483E-2</v>
      </c>
    </row>
    <row r="2444" spans="1:3" ht="14.25">
      <c r="A2444" s="159">
        <f>Table11[[#This Row],[UNITID]]</f>
        <v>235431</v>
      </c>
      <c r="B2444" s="133" t="str">
        <f>Table11[[#This Row],[Associate Degrees Awarded]]</f>
        <v>Black or African American total</v>
      </c>
      <c r="C2444" s="160">
        <f>Table11[[#This Row],[Growth Rate]]</f>
        <v>0</v>
      </c>
    </row>
    <row r="2445" spans="1:3" ht="14.25">
      <c r="A2445" s="159">
        <f>Table11[[#This Row],[UNITID]]</f>
        <v>235431</v>
      </c>
      <c r="B2445" s="133" t="str">
        <f>Table11[[#This Row],[Associate Degrees Awarded]]</f>
        <v>Hispanic or Latino total</v>
      </c>
      <c r="C2445" s="160">
        <f>Table11[[#This Row],[Growth Rate]]</f>
        <v>-0.14788732394366197</v>
      </c>
    </row>
    <row r="2446" spans="1:3" ht="14.25">
      <c r="A2446" s="159">
        <f>Table11[[#This Row],[UNITID]]</f>
        <v>235431</v>
      </c>
      <c r="B2446" s="133" t="str">
        <f>Table11[[#This Row],[Associate Degrees Awarded]]</f>
        <v>Native Hawaiian or Other Pacific Islander total</v>
      </c>
      <c r="C2446" s="160">
        <f>Table11[[#This Row],[Growth Rate]]</f>
        <v>-0.4375</v>
      </c>
    </row>
    <row r="2447" spans="1:3" ht="14.25">
      <c r="A2447" s="159">
        <f>Table11[[#This Row],[UNITID]]</f>
        <v>235431</v>
      </c>
      <c r="B2447" s="133" t="str">
        <f>Table11[[#This Row],[Associate Degrees Awarded]]</f>
        <v>U.S. Nonresident total</v>
      </c>
      <c r="C2447" s="160">
        <f>Table11[[#This Row],[Growth Rate]]</f>
        <v>-0.66887417218543044</v>
      </c>
    </row>
    <row r="2448" spans="1:3" ht="14.25">
      <c r="A2448" s="159">
        <f>Table11[[#This Row],[UNITID]]</f>
        <v>235431</v>
      </c>
      <c r="B2448" s="133" t="str">
        <f>Table11[[#This Row],[Associate Degrees Awarded]]</f>
        <v>White total</v>
      </c>
      <c r="C2448" s="160">
        <f>Table11[[#This Row],[Growth Rate]]</f>
        <v>-0.39488636363636365</v>
      </c>
    </row>
    <row r="2449" spans="1:3" ht="14.25">
      <c r="A2449" s="159">
        <f>Table11[[#This Row],[UNITID]]</f>
        <v>235431</v>
      </c>
      <c r="B2449" s="133" t="str">
        <f>Table11[[#This Row],[Associate Degrees Awarded]]</f>
        <v>Race/ethnicity unknown total</v>
      </c>
      <c r="C2449" s="160">
        <f>Table11[[#This Row],[Growth Rate]]</f>
        <v>-0.71818181818181814</v>
      </c>
    </row>
    <row r="2450" spans="1:3" ht="14.25">
      <c r="A2450" s="159">
        <f>Table11[[#This Row],[UNITID]]</f>
        <v>238263</v>
      </c>
      <c r="B2450" s="133" t="str">
        <f>Table11[[#This Row],[Associate Degrees Awarded]]</f>
        <v>Grand total</v>
      </c>
      <c r="C2450" s="160">
        <f>Table11[[#This Row],[Growth Rate]]</f>
        <v>-0.14822546972860126</v>
      </c>
    </row>
    <row r="2451" spans="1:3" ht="14.25">
      <c r="A2451" s="159">
        <f>Table11[[#This Row],[UNITID]]</f>
        <v>238263</v>
      </c>
      <c r="B2451" s="133" t="str">
        <f>Table11[[#This Row],[Associate Degrees Awarded]]</f>
        <v>Ages, under 18</v>
      </c>
      <c r="C2451" s="160" t="str">
        <f>Table11[[#This Row],[Growth Rate]]</f>
        <v/>
      </c>
    </row>
    <row r="2452" spans="1:3" ht="14.25">
      <c r="A2452" s="159">
        <f>Table11[[#This Row],[UNITID]]</f>
        <v>238263</v>
      </c>
      <c r="B2452" s="133" t="str">
        <f>Table11[[#This Row],[Associate Degrees Awarded]]</f>
        <v>Ages, 18-24</v>
      </c>
      <c r="C2452" s="160">
        <f>Table11[[#This Row],[Growth Rate]]</f>
        <v>3.8216560509554139E-2</v>
      </c>
    </row>
    <row r="2453" spans="1:3" ht="14.25">
      <c r="A2453" s="159">
        <f>Table11[[#This Row],[UNITID]]</f>
        <v>238263</v>
      </c>
      <c r="B2453" s="133" t="str">
        <f>Table11[[#This Row],[Associate Degrees Awarded]]</f>
        <v>Ages, 25-39</v>
      </c>
      <c r="C2453" s="160">
        <f>Table11[[#This Row],[Growth Rate]]</f>
        <v>-0.27960526315789475</v>
      </c>
    </row>
    <row r="2454" spans="1:3" ht="14.25">
      <c r="A2454" s="159">
        <f>Table11[[#This Row],[UNITID]]</f>
        <v>238263</v>
      </c>
      <c r="B2454" s="133" t="str">
        <f>Table11[[#This Row],[Associate Degrees Awarded]]</f>
        <v>Ages, 40 and above</v>
      </c>
      <c r="C2454" s="160">
        <f>Table11[[#This Row],[Growth Rate]]</f>
        <v>-0.33333333333333331</v>
      </c>
    </row>
    <row r="2455" spans="1:3" ht="14.25">
      <c r="A2455" s="159">
        <f>Table11[[#This Row],[UNITID]]</f>
        <v>238263</v>
      </c>
      <c r="B2455" s="133" t="str">
        <f>Table11[[#This Row],[Associate Degrees Awarded]]</f>
        <v>Age unknown</v>
      </c>
      <c r="C2455" s="160">
        <f>Table11[[#This Row],[Growth Rate]]</f>
        <v>-1</v>
      </c>
    </row>
    <row r="2456" spans="1:3" ht="14.25">
      <c r="A2456" s="159">
        <f>Table11[[#This Row],[UNITID]]</f>
        <v>238263</v>
      </c>
      <c r="B2456" s="133" t="str">
        <f>Table11[[#This Row],[Associate Degrees Awarded]]</f>
        <v>Grand total men</v>
      </c>
      <c r="C2456" s="160">
        <f>Table11[[#This Row],[Growth Rate]]</f>
        <v>-0.17406749555950266</v>
      </c>
    </row>
    <row r="2457" spans="1:3" ht="14.25">
      <c r="A2457" s="159">
        <f>Table11[[#This Row],[UNITID]]</f>
        <v>238263</v>
      </c>
      <c r="B2457" s="133" t="str">
        <f>Table11[[#This Row],[Associate Degrees Awarded]]</f>
        <v>Grand total women</v>
      </c>
      <c r="C2457" s="160">
        <f>Table11[[#This Row],[Growth Rate]]</f>
        <v>-0.13157894736842105</v>
      </c>
    </row>
    <row r="2458" spans="1:3" ht="14.25">
      <c r="A2458" s="159">
        <f>Table11[[#This Row],[UNITID]]</f>
        <v>238263</v>
      </c>
      <c r="B2458" s="133" t="str">
        <f>Table11[[#This Row],[Associate Degrees Awarded]]</f>
        <v>Two or more races total</v>
      </c>
      <c r="C2458" s="160">
        <f>Table11[[#This Row],[Growth Rate]]</f>
        <v>0.14285714285714285</v>
      </c>
    </row>
    <row r="2459" spans="1:3" ht="14.25">
      <c r="A2459" s="159">
        <f>Table11[[#This Row],[UNITID]]</f>
        <v>238263</v>
      </c>
      <c r="B2459" s="133" t="str">
        <f>Table11[[#This Row],[Associate Degrees Awarded]]</f>
        <v>American Indian or Alaska Native total</v>
      </c>
      <c r="C2459" s="160">
        <f>Table11[[#This Row],[Growth Rate]]</f>
        <v>-0.4</v>
      </c>
    </row>
    <row r="2460" spans="1:3" ht="14.25">
      <c r="A2460" s="159">
        <f>Table11[[#This Row],[UNITID]]</f>
        <v>238263</v>
      </c>
      <c r="B2460" s="133" t="str">
        <f>Table11[[#This Row],[Associate Degrees Awarded]]</f>
        <v>Asian total</v>
      </c>
      <c r="C2460" s="160">
        <f>Table11[[#This Row],[Growth Rate]]</f>
        <v>-9.8360655737704916E-2</v>
      </c>
    </row>
    <row r="2461" spans="1:3" ht="14.25">
      <c r="A2461" s="159">
        <f>Table11[[#This Row],[UNITID]]</f>
        <v>238263</v>
      </c>
      <c r="B2461" s="133" t="str">
        <f>Table11[[#This Row],[Associate Degrees Awarded]]</f>
        <v>Black or African American total</v>
      </c>
      <c r="C2461" s="160">
        <f>Table11[[#This Row],[Growth Rate]]</f>
        <v>-0.15254237288135594</v>
      </c>
    </row>
    <row r="2462" spans="1:3" ht="14.25">
      <c r="A2462" s="159">
        <f>Table11[[#This Row],[UNITID]]</f>
        <v>238263</v>
      </c>
      <c r="B2462" s="133" t="str">
        <f>Table11[[#This Row],[Associate Degrees Awarded]]</f>
        <v>Hispanic or Latino total</v>
      </c>
      <c r="C2462" s="160">
        <f>Table11[[#This Row],[Growth Rate]]</f>
        <v>0.1553398058252427</v>
      </c>
    </row>
    <row r="2463" spans="1:3" ht="14.25">
      <c r="A2463" s="159">
        <f>Table11[[#This Row],[UNITID]]</f>
        <v>238263</v>
      </c>
      <c r="B2463" s="133" t="str">
        <f>Table11[[#This Row],[Associate Degrees Awarded]]</f>
        <v>Native Hawaiian or Other Pacific Islander total</v>
      </c>
      <c r="C2463" s="160" t="str">
        <f>Table11[[#This Row],[Growth Rate]]</f>
        <v/>
      </c>
    </row>
    <row r="2464" spans="1:3" ht="14.25">
      <c r="A2464" s="159">
        <f>Table11[[#This Row],[UNITID]]</f>
        <v>238263</v>
      </c>
      <c r="B2464" s="133" t="str">
        <f>Table11[[#This Row],[Associate Degrees Awarded]]</f>
        <v>U.S. Nonresident total</v>
      </c>
      <c r="C2464" s="160">
        <f>Table11[[#This Row],[Growth Rate]]</f>
        <v>-0.1111111111111111</v>
      </c>
    </row>
    <row r="2465" spans="1:3" ht="14.25">
      <c r="A2465" s="159">
        <f>Table11[[#This Row],[UNITID]]</f>
        <v>238263</v>
      </c>
      <c r="B2465" s="133" t="str">
        <f>Table11[[#This Row],[Associate Degrees Awarded]]</f>
        <v>White total</v>
      </c>
      <c r="C2465" s="160">
        <f>Table11[[#This Row],[Growth Rate]]</f>
        <v>-0.21911632100991885</v>
      </c>
    </row>
    <row r="2466" spans="1:3" ht="14.25">
      <c r="A2466" s="159">
        <f>Table11[[#This Row],[UNITID]]</f>
        <v>238263</v>
      </c>
      <c r="B2466" s="133" t="str">
        <f>Table11[[#This Row],[Associate Degrees Awarded]]</f>
        <v>Race/ethnicity unknown total</v>
      </c>
      <c r="C2466" s="160">
        <f>Table11[[#This Row],[Growth Rate]]</f>
        <v>2.5</v>
      </c>
    </row>
    <row r="2467" spans="1:3" ht="14.25">
      <c r="A2467" s="159">
        <f>Table11[[#This Row],[UNITID]]</f>
        <v>239248</v>
      </c>
      <c r="B2467" s="133" t="str">
        <f>Table11[[#This Row],[Associate Degrees Awarded]]</f>
        <v>Grand total</v>
      </c>
      <c r="C2467" s="160">
        <f>Table11[[#This Row],[Growth Rate]]</f>
        <v>-2.2310756972111555E-2</v>
      </c>
    </row>
    <row r="2468" spans="1:3" ht="14.25">
      <c r="A2468" s="159">
        <f>Table11[[#This Row],[UNITID]]</f>
        <v>239248</v>
      </c>
      <c r="B2468" s="133" t="str">
        <f>Table11[[#This Row],[Associate Degrees Awarded]]</f>
        <v>Ages, under 18</v>
      </c>
      <c r="C2468" s="160" t="str">
        <f>Table11[[#This Row],[Growth Rate]]</f>
        <v/>
      </c>
    </row>
    <row r="2469" spans="1:3" ht="14.25">
      <c r="A2469" s="159">
        <f>Table11[[#This Row],[UNITID]]</f>
        <v>239248</v>
      </c>
      <c r="B2469" s="133" t="str">
        <f>Table11[[#This Row],[Associate Degrees Awarded]]</f>
        <v>Ages, 18-24</v>
      </c>
      <c r="C2469" s="160">
        <f>Table11[[#This Row],[Growth Rate]]</f>
        <v>0.3493975903614458</v>
      </c>
    </row>
    <row r="2470" spans="1:3" ht="14.25">
      <c r="A2470" s="159">
        <f>Table11[[#This Row],[UNITID]]</f>
        <v>239248</v>
      </c>
      <c r="B2470" s="133" t="str">
        <f>Table11[[#This Row],[Associate Degrees Awarded]]</f>
        <v>Ages, 25-39</v>
      </c>
      <c r="C2470" s="160">
        <f>Table11[[#This Row],[Growth Rate]]</f>
        <v>-0.15339233038348082</v>
      </c>
    </row>
    <row r="2471" spans="1:3" ht="14.25">
      <c r="A2471" s="159">
        <f>Table11[[#This Row],[UNITID]]</f>
        <v>239248</v>
      </c>
      <c r="B2471" s="133" t="str">
        <f>Table11[[#This Row],[Associate Degrees Awarded]]</f>
        <v>Ages, 40 and above</v>
      </c>
      <c r="C2471" s="160">
        <f>Table11[[#This Row],[Growth Rate]]</f>
        <v>-0.16734693877551021</v>
      </c>
    </row>
    <row r="2472" spans="1:3" ht="14.25">
      <c r="A2472" s="159">
        <f>Table11[[#This Row],[UNITID]]</f>
        <v>239248</v>
      </c>
      <c r="B2472" s="133" t="str">
        <f>Table11[[#This Row],[Associate Degrees Awarded]]</f>
        <v>Age unknown</v>
      </c>
      <c r="C2472" s="160" t="str">
        <f>Table11[[#This Row],[Growth Rate]]</f>
        <v/>
      </c>
    </row>
    <row r="2473" spans="1:3" ht="14.25">
      <c r="A2473" s="159">
        <f>Table11[[#This Row],[UNITID]]</f>
        <v>239248</v>
      </c>
      <c r="B2473" s="133" t="str">
        <f>Table11[[#This Row],[Associate Degrees Awarded]]</f>
        <v>Grand total men</v>
      </c>
      <c r="C2473" s="160">
        <f>Table11[[#This Row],[Growth Rate]]</f>
        <v>1.0141987829614604E-2</v>
      </c>
    </row>
    <row r="2474" spans="1:3" ht="14.25">
      <c r="A2474" s="159">
        <f>Table11[[#This Row],[UNITID]]</f>
        <v>239248</v>
      </c>
      <c r="B2474" s="133" t="str">
        <f>Table11[[#This Row],[Associate Degrees Awarded]]</f>
        <v>Grand total women</v>
      </c>
      <c r="C2474" s="160">
        <f>Table11[[#This Row],[Growth Rate]]</f>
        <v>-4.3307086614173228E-2</v>
      </c>
    </row>
    <row r="2475" spans="1:3" ht="14.25">
      <c r="A2475" s="159">
        <f>Table11[[#This Row],[UNITID]]</f>
        <v>239248</v>
      </c>
      <c r="B2475" s="133" t="str">
        <f>Table11[[#This Row],[Associate Degrees Awarded]]</f>
        <v>Two or more races total</v>
      </c>
      <c r="C2475" s="160">
        <f>Table11[[#This Row],[Growth Rate]]</f>
        <v>0.28205128205128205</v>
      </c>
    </row>
    <row r="2476" spans="1:3" ht="14.25">
      <c r="A2476" s="159">
        <f>Table11[[#This Row],[UNITID]]</f>
        <v>239248</v>
      </c>
      <c r="B2476" s="133" t="str">
        <f>Table11[[#This Row],[Associate Degrees Awarded]]</f>
        <v>American Indian or Alaska Native total</v>
      </c>
      <c r="C2476" s="160">
        <f>Table11[[#This Row],[Growth Rate]]</f>
        <v>-0.66666666666666663</v>
      </c>
    </row>
    <row r="2477" spans="1:3" ht="14.25">
      <c r="A2477" s="159">
        <f>Table11[[#This Row],[UNITID]]</f>
        <v>239248</v>
      </c>
      <c r="B2477" s="133" t="str">
        <f>Table11[[#This Row],[Associate Degrees Awarded]]</f>
        <v>Asian total</v>
      </c>
      <c r="C2477" s="160">
        <f>Table11[[#This Row],[Growth Rate]]</f>
        <v>0.3188405797101449</v>
      </c>
    </row>
    <row r="2478" spans="1:3" ht="14.25">
      <c r="A2478" s="159">
        <f>Table11[[#This Row],[UNITID]]</f>
        <v>239248</v>
      </c>
      <c r="B2478" s="133" t="str">
        <f>Table11[[#This Row],[Associate Degrees Awarded]]</f>
        <v>Black or African American total</v>
      </c>
      <c r="C2478" s="160">
        <f>Table11[[#This Row],[Growth Rate]]</f>
        <v>-6.741573033707865E-2</v>
      </c>
    </row>
    <row r="2479" spans="1:3" ht="14.25">
      <c r="A2479" s="159">
        <f>Table11[[#This Row],[UNITID]]</f>
        <v>239248</v>
      </c>
      <c r="B2479" s="133" t="str">
        <f>Table11[[#This Row],[Associate Degrees Awarded]]</f>
        <v>Hispanic or Latino total</v>
      </c>
      <c r="C2479" s="160">
        <f>Table11[[#This Row],[Growth Rate]]</f>
        <v>0.26315789473684209</v>
      </c>
    </row>
    <row r="2480" spans="1:3" ht="14.25">
      <c r="A2480" s="159">
        <f>Table11[[#This Row],[UNITID]]</f>
        <v>239248</v>
      </c>
      <c r="B2480" s="133" t="str">
        <f>Table11[[#This Row],[Associate Degrees Awarded]]</f>
        <v>Native Hawaiian or Other Pacific Islander total</v>
      </c>
      <c r="C2480" s="160">
        <f>Table11[[#This Row],[Growth Rate]]</f>
        <v>-1</v>
      </c>
    </row>
    <row r="2481" spans="1:3" ht="14.25">
      <c r="A2481" s="159">
        <f>Table11[[#This Row],[UNITID]]</f>
        <v>239248</v>
      </c>
      <c r="B2481" s="133" t="str">
        <f>Table11[[#This Row],[Associate Degrees Awarded]]</f>
        <v>U.S. Nonresident total</v>
      </c>
      <c r="C2481" s="160" t="str">
        <f>Table11[[#This Row],[Growth Rate]]</f>
        <v/>
      </c>
    </row>
    <row r="2482" spans="1:3" ht="14.25">
      <c r="A2482" s="159">
        <f>Table11[[#This Row],[UNITID]]</f>
        <v>239248</v>
      </c>
      <c r="B2482" s="133" t="str">
        <f>Table11[[#This Row],[Associate Degrees Awarded]]</f>
        <v>White total</v>
      </c>
      <c r="C2482" s="160">
        <f>Table11[[#This Row],[Growth Rate]]</f>
        <v>-0.10628019323671498</v>
      </c>
    </row>
    <row r="2483" spans="1:3" ht="14.25">
      <c r="A2483" s="159">
        <f>Table11[[#This Row],[UNITID]]</f>
        <v>239248</v>
      </c>
      <c r="B2483" s="133" t="str">
        <f>Table11[[#This Row],[Associate Degrees Awarded]]</f>
        <v>Race/ethnicity unknown total</v>
      </c>
      <c r="C2483" s="160">
        <f>Table11[[#This Row],[Growth Rate]]</f>
        <v>-0.5535714285714286</v>
      </c>
    </row>
    <row r="2484" spans="1:3" ht="14.25">
      <c r="A2484" s="159">
        <f>Table11[[#This Row],[UNITID]]</f>
        <v>239488</v>
      </c>
      <c r="B2484" s="133" t="str">
        <f>Table11[[#This Row],[Associate Degrees Awarded]]</f>
        <v>Grand total</v>
      </c>
      <c r="C2484" s="160">
        <f>Table11[[#This Row],[Growth Rate]]</f>
        <v>-8.6469989827060015E-2</v>
      </c>
    </row>
    <row r="2485" spans="1:3" ht="14.25">
      <c r="A2485" s="159">
        <f>Table11[[#This Row],[UNITID]]</f>
        <v>239488</v>
      </c>
      <c r="B2485" s="133" t="str">
        <f>Table11[[#This Row],[Associate Degrees Awarded]]</f>
        <v>Ages, under 18</v>
      </c>
      <c r="C2485" s="160" t="str">
        <f>Table11[[#This Row],[Growth Rate]]</f>
        <v/>
      </c>
    </row>
    <row r="2486" spans="1:3" ht="14.25">
      <c r="A2486" s="159">
        <f>Table11[[#This Row],[UNITID]]</f>
        <v>239488</v>
      </c>
      <c r="B2486" s="133" t="str">
        <f>Table11[[#This Row],[Associate Degrees Awarded]]</f>
        <v>Ages, 18-24</v>
      </c>
      <c r="C2486" s="160">
        <f>Table11[[#This Row],[Growth Rate]]</f>
        <v>6.5060240963855417E-2</v>
      </c>
    </row>
    <row r="2487" spans="1:3" ht="14.25">
      <c r="A2487" s="159">
        <f>Table11[[#This Row],[UNITID]]</f>
        <v>239488</v>
      </c>
      <c r="B2487" s="133" t="str">
        <f>Table11[[#This Row],[Associate Degrees Awarded]]</f>
        <v>Ages, 25-39</v>
      </c>
      <c r="C2487" s="160">
        <f>Table11[[#This Row],[Growth Rate]]</f>
        <v>-0.19362186788154898</v>
      </c>
    </row>
    <row r="2488" spans="1:3" ht="14.25">
      <c r="A2488" s="159">
        <f>Table11[[#This Row],[UNITID]]</f>
        <v>239488</v>
      </c>
      <c r="B2488" s="133" t="str">
        <f>Table11[[#This Row],[Associate Degrees Awarded]]</f>
        <v>Ages, 40 and above</v>
      </c>
      <c r="C2488" s="160">
        <f>Table11[[#This Row],[Growth Rate]]</f>
        <v>-0.20930232558139536</v>
      </c>
    </row>
    <row r="2489" spans="1:3" ht="14.25">
      <c r="A2489" s="159">
        <f>Table11[[#This Row],[UNITID]]</f>
        <v>239488</v>
      </c>
      <c r="B2489" s="133" t="str">
        <f>Table11[[#This Row],[Associate Degrees Awarded]]</f>
        <v>Age unknown</v>
      </c>
      <c r="C2489" s="160" t="str">
        <f>Table11[[#This Row],[Growth Rate]]</f>
        <v/>
      </c>
    </row>
    <row r="2490" spans="1:3" ht="14.25">
      <c r="A2490" s="159">
        <f>Table11[[#This Row],[UNITID]]</f>
        <v>239488</v>
      </c>
      <c r="B2490" s="133" t="str">
        <f>Table11[[#This Row],[Associate Degrees Awarded]]</f>
        <v>Grand total men</v>
      </c>
      <c r="C2490" s="160">
        <f>Table11[[#This Row],[Growth Rate]]</f>
        <v>-4.189944134078212E-2</v>
      </c>
    </row>
    <row r="2491" spans="1:3" ht="14.25">
      <c r="A2491" s="159">
        <f>Table11[[#This Row],[UNITID]]</f>
        <v>239488</v>
      </c>
      <c r="B2491" s="133" t="str">
        <f>Table11[[#This Row],[Associate Degrees Awarded]]</f>
        <v>Grand total women</v>
      </c>
      <c r="C2491" s="160">
        <f>Table11[[#This Row],[Growth Rate]]</f>
        <v>-0.112</v>
      </c>
    </row>
    <row r="2492" spans="1:3" ht="14.25">
      <c r="A2492" s="159">
        <f>Table11[[#This Row],[UNITID]]</f>
        <v>239488</v>
      </c>
      <c r="B2492" s="133" t="str">
        <f>Table11[[#This Row],[Associate Degrees Awarded]]</f>
        <v>Two or more races total</v>
      </c>
      <c r="C2492" s="160">
        <f>Table11[[#This Row],[Growth Rate]]</f>
        <v>-0.16216216216216217</v>
      </c>
    </row>
    <row r="2493" spans="1:3" ht="14.25">
      <c r="A2493" s="159">
        <f>Table11[[#This Row],[UNITID]]</f>
        <v>239488</v>
      </c>
      <c r="B2493" s="133" t="str">
        <f>Table11[[#This Row],[Associate Degrees Awarded]]</f>
        <v>American Indian or Alaska Native total</v>
      </c>
      <c r="C2493" s="160">
        <f>Table11[[#This Row],[Growth Rate]]</f>
        <v>-0.05</v>
      </c>
    </row>
    <row r="2494" spans="1:3" ht="14.25">
      <c r="A2494" s="159">
        <f>Table11[[#This Row],[UNITID]]</f>
        <v>239488</v>
      </c>
      <c r="B2494" s="133" t="str">
        <f>Table11[[#This Row],[Associate Degrees Awarded]]</f>
        <v>Asian total</v>
      </c>
      <c r="C2494" s="160">
        <f>Table11[[#This Row],[Growth Rate]]</f>
        <v>-9.0909090909090912E-2</v>
      </c>
    </row>
    <row r="2495" spans="1:3" ht="14.25">
      <c r="A2495" s="159">
        <f>Table11[[#This Row],[UNITID]]</f>
        <v>239488</v>
      </c>
      <c r="B2495" s="133" t="str">
        <f>Table11[[#This Row],[Associate Degrees Awarded]]</f>
        <v>Black or African American total</v>
      </c>
      <c r="C2495" s="160">
        <f>Table11[[#This Row],[Growth Rate]]</f>
        <v>0.30769230769230771</v>
      </c>
    </row>
    <row r="2496" spans="1:3" ht="14.25">
      <c r="A2496" s="159">
        <f>Table11[[#This Row],[UNITID]]</f>
        <v>239488</v>
      </c>
      <c r="B2496" s="133" t="str">
        <f>Table11[[#This Row],[Associate Degrees Awarded]]</f>
        <v>Hispanic or Latino total</v>
      </c>
      <c r="C2496" s="160">
        <f>Table11[[#This Row],[Growth Rate]]</f>
        <v>0.85365853658536583</v>
      </c>
    </row>
    <row r="2497" spans="1:3" ht="14.25">
      <c r="A2497" s="159">
        <f>Table11[[#This Row],[UNITID]]</f>
        <v>239488</v>
      </c>
      <c r="B2497" s="133" t="str">
        <f>Table11[[#This Row],[Associate Degrees Awarded]]</f>
        <v>Native Hawaiian or Other Pacific Islander total</v>
      </c>
      <c r="C2497" s="160" t="str">
        <f>Table11[[#This Row],[Growth Rate]]</f>
        <v/>
      </c>
    </row>
    <row r="2498" spans="1:3" ht="14.25">
      <c r="A2498" s="159">
        <f>Table11[[#This Row],[UNITID]]</f>
        <v>239488</v>
      </c>
      <c r="B2498" s="133" t="str">
        <f>Table11[[#This Row],[Associate Degrees Awarded]]</f>
        <v>U.S. Nonresident total</v>
      </c>
      <c r="C2498" s="160" t="str">
        <f>Table11[[#This Row],[Growth Rate]]</f>
        <v/>
      </c>
    </row>
    <row r="2499" spans="1:3" ht="14.25">
      <c r="A2499" s="159">
        <f>Table11[[#This Row],[UNITID]]</f>
        <v>239488</v>
      </c>
      <c r="B2499" s="133" t="str">
        <f>Table11[[#This Row],[Associate Degrees Awarded]]</f>
        <v>White total</v>
      </c>
      <c r="C2499" s="160">
        <f>Table11[[#This Row],[Growth Rate]]</f>
        <v>-0.13825983313468415</v>
      </c>
    </row>
    <row r="2500" spans="1:3" ht="14.25">
      <c r="A2500" s="159">
        <f>Table11[[#This Row],[UNITID]]</f>
        <v>239488</v>
      </c>
      <c r="B2500" s="133" t="str">
        <f>Table11[[#This Row],[Associate Degrees Awarded]]</f>
        <v>Race/ethnicity unknown total</v>
      </c>
      <c r="C2500" s="160" t="str">
        <f>Table11[[#This Row],[Growth Rate]]</f>
        <v/>
      </c>
    </row>
    <row r="2501" spans="1:3" ht="14.25">
      <c r="A2501" s="159">
        <f>Table11[[#This Row],[UNITID]]</f>
        <v>240170</v>
      </c>
      <c r="B2501" s="133" t="str">
        <f>Table11[[#This Row],[Associate Degrees Awarded]]</f>
        <v>Grand total</v>
      </c>
      <c r="C2501" s="160">
        <f>Table11[[#This Row],[Growth Rate]]</f>
        <v>-0.15552325581395349</v>
      </c>
    </row>
    <row r="2502" spans="1:3" ht="14.25">
      <c r="A2502" s="159">
        <f>Table11[[#This Row],[UNITID]]</f>
        <v>240170</v>
      </c>
      <c r="B2502" s="133" t="str">
        <f>Table11[[#This Row],[Associate Degrees Awarded]]</f>
        <v>Ages, under 18</v>
      </c>
      <c r="C2502" s="160" t="str">
        <f>Table11[[#This Row],[Growth Rate]]</f>
        <v/>
      </c>
    </row>
    <row r="2503" spans="1:3" ht="14.25">
      <c r="A2503" s="159">
        <f>Table11[[#This Row],[UNITID]]</f>
        <v>240170</v>
      </c>
      <c r="B2503" s="133" t="str">
        <f>Table11[[#This Row],[Associate Degrees Awarded]]</f>
        <v>Ages, 18-24</v>
      </c>
      <c r="C2503" s="160">
        <f>Table11[[#This Row],[Growth Rate]]</f>
        <v>-0.12025316455696203</v>
      </c>
    </row>
    <row r="2504" spans="1:3" ht="14.25">
      <c r="A2504" s="159">
        <f>Table11[[#This Row],[UNITID]]</f>
        <v>240170</v>
      </c>
      <c r="B2504" s="133" t="str">
        <f>Table11[[#This Row],[Associate Degrees Awarded]]</f>
        <v>Ages, 25-39</v>
      </c>
      <c r="C2504" s="160">
        <f>Table11[[#This Row],[Growth Rate]]</f>
        <v>-0.18339100346020762</v>
      </c>
    </row>
    <row r="2505" spans="1:3" ht="14.25">
      <c r="A2505" s="159">
        <f>Table11[[#This Row],[UNITID]]</f>
        <v>240170</v>
      </c>
      <c r="B2505" s="133" t="str">
        <f>Table11[[#This Row],[Associate Degrees Awarded]]</f>
        <v>Ages, 40 and above</v>
      </c>
      <c r="C2505" s="160">
        <f>Table11[[#This Row],[Growth Rate]]</f>
        <v>-0.19277108433734941</v>
      </c>
    </row>
    <row r="2506" spans="1:3" ht="14.25">
      <c r="A2506" s="159">
        <f>Table11[[#This Row],[UNITID]]</f>
        <v>240170</v>
      </c>
      <c r="B2506" s="133" t="str">
        <f>Table11[[#This Row],[Associate Degrees Awarded]]</f>
        <v>Age unknown</v>
      </c>
      <c r="C2506" s="160" t="str">
        <f>Table11[[#This Row],[Growth Rate]]</f>
        <v/>
      </c>
    </row>
    <row r="2507" spans="1:3" ht="14.25">
      <c r="A2507" s="159">
        <f>Table11[[#This Row],[UNITID]]</f>
        <v>240170</v>
      </c>
      <c r="B2507" s="133" t="str">
        <f>Table11[[#This Row],[Associate Degrees Awarded]]</f>
        <v>Grand total men</v>
      </c>
      <c r="C2507" s="160">
        <f>Table11[[#This Row],[Growth Rate]]</f>
        <v>-0.27672955974842767</v>
      </c>
    </row>
    <row r="2508" spans="1:3" ht="14.25">
      <c r="A2508" s="159">
        <f>Table11[[#This Row],[UNITID]]</f>
        <v>240170</v>
      </c>
      <c r="B2508" s="133" t="str">
        <f>Table11[[#This Row],[Associate Degrees Awarded]]</f>
        <v>Grand total women</v>
      </c>
      <c r="C2508" s="160">
        <f>Table11[[#This Row],[Growth Rate]]</f>
        <v>-5.1351351351351354E-2</v>
      </c>
    </row>
    <row r="2509" spans="1:3" ht="14.25">
      <c r="A2509" s="159">
        <f>Table11[[#This Row],[UNITID]]</f>
        <v>240170</v>
      </c>
      <c r="B2509" s="133" t="str">
        <f>Table11[[#This Row],[Associate Degrees Awarded]]</f>
        <v>Two or more races total</v>
      </c>
      <c r="C2509" s="160">
        <f>Table11[[#This Row],[Growth Rate]]</f>
        <v>0.44444444444444442</v>
      </c>
    </row>
    <row r="2510" spans="1:3" ht="14.25">
      <c r="A2510" s="159">
        <f>Table11[[#This Row],[UNITID]]</f>
        <v>240170</v>
      </c>
      <c r="B2510" s="133" t="str">
        <f>Table11[[#This Row],[Associate Degrees Awarded]]</f>
        <v>American Indian or Alaska Native total</v>
      </c>
      <c r="C2510" s="160">
        <f>Table11[[#This Row],[Growth Rate]]</f>
        <v>-0.5</v>
      </c>
    </row>
    <row r="2511" spans="1:3" ht="14.25">
      <c r="A2511" s="159">
        <f>Table11[[#This Row],[UNITID]]</f>
        <v>240170</v>
      </c>
      <c r="B2511" s="133" t="str">
        <f>Table11[[#This Row],[Associate Degrees Awarded]]</f>
        <v>Asian total</v>
      </c>
      <c r="C2511" s="160">
        <f>Table11[[#This Row],[Growth Rate]]</f>
        <v>-0.5714285714285714</v>
      </c>
    </row>
    <row r="2512" spans="1:3" ht="14.25">
      <c r="A2512" s="159">
        <f>Table11[[#This Row],[UNITID]]</f>
        <v>240170</v>
      </c>
      <c r="B2512" s="133" t="str">
        <f>Table11[[#This Row],[Associate Degrees Awarded]]</f>
        <v>Black or African American total</v>
      </c>
      <c r="C2512" s="160">
        <f>Table11[[#This Row],[Growth Rate]]</f>
        <v>0</v>
      </c>
    </row>
    <row r="2513" spans="1:3" ht="14.25">
      <c r="A2513" s="159">
        <f>Table11[[#This Row],[UNITID]]</f>
        <v>240170</v>
      </c>
      <c r="B2513" s="133" t="str">
        <f>Table11[[#This Row],[Associate Degrees Awarded]]</f>
        <v>Hispanic or Latino total</v>
      </c>
      <c r="C2513" s="160">
        <f>Table11[[#This Row],[Growth Rate]]</f>
        <v>0.5</v>
      </c>
    </row>
    <row r="2514" spans="1:3" ht="14.25">
      <c r="A2514" s="159">
        <f>Table11[[#This Row],[UNITID]]</f>
        <v>240170</v>
      </c>
      <c r="B2514" s="133" t="str">
        <f>Table11[[#This Row],[Associate Degrees Awarded]]</f>
        <v>Native Hawaiian or Other Pacific Islander total</v>
      </c>
      <c r="C2514" s="160" t="str">
        <f>Table11[[#This Row],[Growth Rate]]</f>
        <v/>
      </c>
    </row>
    <row r="2515" spans="1:3" ht="14.25">
      <c r="A2515" s="159">
        <f>Table11[[#This Row],[UNITID]]</f>
        <v>240170</v>
      </c>
      <c r="B2515" s="133" t="str">
        <f>Table11[[#This Row],[Associate Degrees Awarded]]</f>
        <v>U.S. Nonresident total</v>
      </c>
      <c r="C2515" s="160" t="str">
        <f>Table11[[#This Row],[Growth Rate]]</f>
        <v/>
      </c>
    </row>
    <row r="2516" spans="1:3" ht="14.25">
      <c r="A2516" s="159">
        <f>Table11[[#This Row],[UNITID]]</f>
        <v>240170</v>
      </c>
      <c r="B2516" s="133" t="str">
        <f>Table11[[#This Row],[Associate Degrees Awarded]]</f>
        <v>White total</v>
      </c>
      <c r="C2516" s="160">
        <f>Table11[[#This Row],[Growth Rate]]</f>
        <v>-0.15780730897009967</v>
      </c>
    </row>
    <row r="2517" spans="1:3" ht="14.25">
      <c r="A2517" s="159">
        <f>Table11[[#This Row],[UNITID]]</f>
        <v>240170</v>
      </c>
      <c r="B2517" s="133" t="str">
        <f>Table11[[#This Row],[Associate Degrees Awarded]]</f>
        <v>Race/ethnicity unknown total</v>
      </c>
      <c r="C2517" s="160">
        <f>Table11[[#This Row],[Growth Rate]]</f>
        <v>-0.2</v>
      </c>
    </row>
    <row r="2518" spans="1:3" ht="14.25">
      <c r="A2518" s="159">
        <f>Table11[[#This Row],[UNITID]]</f>
        <v>240198</v>
      </c>
      <c r="B2518" s="133" t="str">
        <f>Table11[[#This Row],[Associate Degrees Awarded]]</f>
        <v>Grand total</v>
      </c>
      <c r="C2518" s="160">
        <f>Table11[[#This Row],[Growth Rate]]</f>
        <v>-0.17777777777777778</v>
      </c>
    </row>
    <row r="2519" spans="1:3" ht="14.25">
      <c r="A2519" s="159">
        <f>Table11[[#This Row],[UNITID]]</f>
        <v>240198</v>
      </c>
      <c r="B2519" s="133" t="str">
        <f>Table11[[#This Row],[Associate Degrees Awarded]]</f>
        <v>Ages, under 18</v>
      </c>
      <c r="C2519" s="160" t="str">
        <f>Table11[[#This Row],[Growth Rate]]</f>
        <v/>
      </c>
    </row>
    <row r="2520" spans="1:3" ht="14.25">
      <c r="A2520" s="159">
        <f>Table11[[#This Row],[UNITID]]</f>
        <v>240198</v>
      </c>
      <c r="B2520" s="133" t="str">
        <f>Table11[[#This Row],[Associate Degrees Awarded]]</f>
        <v>Ages, 18-24</v>
      </c>
      <c r="C2520" s="160">
        <f>Table11[[#This Row],[Growth Rate]]</f>
        <v>-0.28476821192052981</v>
      </c>
    </row>
    <row r="2521" spans="1:3" ht="14.25">
      <c r="A2521" s="159">
        <f>Table11[[#This Row],[UNITID]]</f>
        <v>240198</v>
      </c>
      <c r="B2521" s="133" t="str">
        <f>Table11[[#This Row],[Associate Degrees Awarded]]</f>
        <v>Ages, 25-39</v>
      </c>
      <c r="C2521" s="160">
        <f>Table11[[#This Row],[Growth Rate]]</f>
        <v>-4.2857142857142858E-2</v>
      </c>
    </row>
    <row r="2522" spans="1:3" ht="14.25">
      <c r="A2522" s="159">
        <f>Table11[[#This Row],[UNITID]]</f>
        <v>240198</v>
      </c>
      <c r="B2522" s="133" t="str">
        <f>Table11[[#This Row],[Associate Degrees Awarded]]</f>
        <v>Ages, 40 and above</v>
      </c>
      <c r="C2522" s="160">
        <f>Table11[[#This Row],[Growth Rate]]</f>
        <v>-0.21739130434782608</v>
      </c>
    </row>
    <row r="2523" spans="1:3" ht="14.25">
      <c r="A2523" s="159">
        <f>Table11[[#This Row],[UNITID]]</f>
        <v>240198</v>
      </c>
      <c r="B2523" s="133" t="str">
        <f>Table11[[#This Row],[Associate Degrees Awarded]]</f>
        <v>Age unknown</v>
      </c>
      <c r="C2523" s="160" t="str">
        <f>Table11[[#This Row],[Growth Rate]]</f>
        <v/>
      </c>
    </row>
    <row r="2524" spans="1:3" ht="14.25">
      <c r="A2524" s="159">
        <f>Table11[[#This Row],[UNITID]]</f>
        <v>240198</v>
      </c>
      <c r="B2524" s="133" t="str">
        <f>Table11[[#This Row],[Associate Degrees Awarded]]</f>
        <v>Grand total men</v>
      </c>
      <c r="C2524" s="160">
        <f>Table11[[#This Row],[Growth Rate]]</f>
        <v>-0.25454545454545452</v>
      </c>
    </row>
    <row r="2525" spans="1:3" ht="14.25">
      <c r="A2525" s="159">
        <f>Table11[[#This Row],[UNITID]]</f>
        <v>240198</v>
      </c>
      <c r="B2525" s="133" t="str">
        <f>Table11[[#This Row],[Associate Degrees Awarded]]</f>
        <v>Grand total women</v>
      </c>
      <c r="C2525" s="160">
        <f>Table11[[#This Row],[Growth Rate]]</f>
        <v>-0.14399999999999999</v>
      </c>
    </row>
    <row r="2526" spans="1:3" ht="14.25">
      <c r="A2526" s="159">
        <f>Table11[[#This Row],[UNITID]]</f>
        <v>240198</v>
      </c>
      <c r="B2526" s="133" t="str">
        <f>Table11[[#This Row],[Associate Degrees Awarded]]</f>
        <v>Two or more races total</v>
      </c>
      <c r="C2526" s="160">
        <f>Table11[[#This Row],[Growth Rate]]</f>
        <v>0</v>
      </c>
    </row>
    <row r="2527" spans="1:3" ht="14.25">
      <c r="A2527" s="159">
        <f>Table11[[#This Row],[UNITID]]</f>
        <v>240198</v>
      </c>
      <c r="B2527" s="133" t="str">
        <f>Table11[[#This Row],[Associate Degrees Awarded]]</f>
        <v>American Indian or Alaska Native total</v>
      </c>
      <c r="C2527" s="160">
        <f>Table11[[#This Row],[Growth Rate]]</f>
        <v>0</v>
      </c>
    </row>
    <row r="2528" spans="1:3" ht="14.25">
      <c r="A2528" s="159">
        <f>Table11[[#This Row],[UNITID]]</f>
        <v>240198</v>
      </c>
      <c r="B2528" s="133" t="str">
        <f>Table11[[#This Row],[Associate Degrees Awarded]]</f>
        <v>Asian total</v>
      </c>
      <c r="C2528" s="160">
        <f>Table11[[#This Row],[Growth Rate]]</f>
        <v>0</v>
      </c>
    </row>
    <row r="2529" spans="1:3" ht="14.25">
      <c r="A2529" s="159">
        <f>Table11[[#This Row],[UNITID]]</f>
        <v>240198</v>
      </c>
      <c r="B2529" s="133" t="str">
        <f>Table11[[#This Row],[Associate Degrees Awarded]]</f>
        <v>Black or African American total</v>
      </c>
      <c r="C2529" s="160">
        <f>Table11[[#This Row],[Growth Rate]]</f>
        <v>0.75</v>
      </c>
    </row>
    <row r="2530" spans="1:3" ht="14.25">
      <c r="A2530" s="159">
        <f>Table11[[#This Row],[UNITID]]</f>
        <v>240198</v>
      </c>
      <c r="B2530" s="133" t="str">
        <f>Table11[[#This Row],[Associate Degrees Awarded]]</f>
        <v>Hispanic or Latino total</v>
      </c>
      <c r="C2530" s="160">
        <f>Table11[[#This Row],[Growth Rate]]</f>
        <v>7</v>
      </c>
    </row>
    <row r="2531" spans="1:3" ht="14.25">
      <c r="A2531" s="159">
        <f>Table11[[#This Row],[UNITID]]</f>
        <v>240198</v>
      </c>
      <c r="B2531" s="133" t="str">
        <f>Table11[[#This Row],[Associate Degrees Awarded]]</f>
        <v>Native Hawaiian or Other Pacific Islander total</v>
      </c>
      <c r="C2531" s="160" t="str">
        <f>Table11[[#This Row],[Growth Rate]]</f>
        <v/>
      </c>
    </row>
    <row r="2532" spans="1:3" ht="14.25">
      <c r="A2532" s="159">
        <f>Table11[[#This Row],[UNITID]]</f>
        <v>240198</v>
      </c>
      <c r="B2532" s="133" t="str">
        <f>Table11[[#This Row],[Associate Degrees Awarded]]</f>
        <v>U.S. Nonresident total</v>
      </c>
      <c r="C2532" s="160" t="str">
        <f>Table11[[#This Row],[Growth Rate]]</f>
        <v/>
      </c>
    </row>
    <row r="2533" spans="1:3" ht="14.25">
      <c r="A2533" s="159">
        <f>Table11[[#This Row],[UNITID]]</f>
        <v>240198</v>
      </c>
      <c r="B2533" s="133" t="str">
        <f>Table11[[#This Row],[Associate Degrees Awarded]]</f>
        <v>White total</v>
      </c>
      <c r="C2533" s="160">
        <f>Table11[[#This Row],[Growth Rate]]</f>
        <v>-0.22619047619047619</v>
      </c>
    </row>
    <row r="2534" spans="1:3" ht="14.25">
      <c r="A2534" s="159">
        <f>Table11[[#This Row],[UNITID]]</f>
        <v>240198</v>
      </c>
      <c r="B2534" s="133" t="str">
        <f>Table11[[#This Row],[Associate Degrees Awarded]]</f>
        <v>Race/ethnicity unknown total</v>
      </c>
      <c r="C2534" s="160">
        <f>Table11[[#This Row],[Growth Rate]]</f>
        <v>0.33333333333333331</v>
      </c>
    </row>
    <row r="2535" spans="1:3" ht="14.25">
      <c r="A2535" s="159">
        <f>Table11[[#This Row],[UNITID]]</f>
        <v>246354</v>
      </c>
      <c r="B2535" s="133" t="str">
        <f>Table11[[#This Row],[Associate Degrees Awarded]]</f>
        <v>Grand total</v>
      </c>
      <c r="C2535" s="160">
        <f>Table11[[#This Row],[Growth Rate]]</f>
        <v>2.5040387722132473E-2</v>
      </c>
    </row>
    <row r="2536" spans="1:3" ht="14.25">
      <c r="A2536" s="159">
        <f>Table11[[#This Row],[UNITID]]</f>
        <v>246354</v>
      </c>
      <c r="B2536" s="133" t="str">
        <f>Table11[[#This Row],[Associate Degrees Awarded]]</f>
        <v>Ages, under 18</v>
      </c>
      <c r="C2536" s="160">
        <f>Table11[[#This Row],[Growth Rate]]</f>
        <v>0.66666666666666663</v>
      </c>
    </row>
    <row r="2537" spans="1:3" ht="14.25">
      <c r="A2537" s="159">
        <f>Table11[[#This Row],[UNITID]]</f>
        <v>246354</v>
      </c>
      <c r="B2537" s="133" t="str">
        <f>Table11[[#This Row],[Associate Degrees Awarded]]</f>
        <v>Ages, 18-24</v>
      </c>
      <c r="C2537" s="160">
        <f>Table11[[#This Row],[Growth Rate]]</f>
        <v>9.6598639455782315E-2</v>
      </c>
    </row>
    <row r="2538" spans="1:3" ht="14.25">
      <c r="A2538" s="159">
        <f>Table11[[#This Row],[UNITID]]</f>
        <v>246354</v>
      </c>
      <c r="B2538" s="133" t="str">
        <f>Table11[[#This Row],[Associate Degrees Awarded]]</f>
        <v>Ages, 25-39</v>
      </c>
      <c r="C2538" s="160">
        <f>Table11[[#This Row],[Growth Rate]]</f>
        <v>-0.14136125654450263</v>
      </c>
    </row>
    <row r="2539" spans="1:3" ht="14.25">
      <c r="A2539" s="159">
        <f>Table11[[#This Row],[UNITID]]</f>
        <v>246354</v>
      </c>
      <c r="B2539" s="133" t="str">
        <f>Table11[[#This Row],[Associate Degrees Awarded]]</f>
        <v>Ages, 40 and above</v>
      </c>
      <c r="C2539" s="160">
        <f>Table11[[#This Row],[Growth Rate]]</f>
        <v>-4.2553191489361701E-2</v>
      </c>
    </row>
    <row r="2540" spans="1:3" ht="14.25">
      <c r="A2540" s="159">
        <f>Table11[[#This Row],[UNITID]]</f>
        <v>246354</v>
      </c>
      <c r="B2540" s="133" t="str">
        <f>Table11[[#This Row],[Associate Degrees Awarded]]</f>
        <v>Age unknown</v>
      </c>
      <c r="C2540" s="160" t="str">
        <f>Table11[[#This Row],[Growth Rate]]</f>
        <v/>
      </c>
    </row>
    <row r="2541" spans="1:3" ht="14.25">
      <c r="A2541" s="159">
        <f>Table11[[#This Row],[UNITID]]</f>
        <v>246354</v>
      </c>
      <c r="B2541" s="133" t="str">
        <f>Table11[[#This Row],[Associate Degrees Awarded]]</f>
        <v>Grand total men</v>
      </c>
      <c r="C2541" s="160">
        <f>Table11[[#This Row],[Growth Rate]]</f>
        <v>-1.7937219730941704E-2</v>
      </c>
    </row>
    <row r="2542" spans="1:3" ht="14.25">
      <c r="A2542" s="159">
        <f>Table11[[#This Row],[UNITID]]</f>
        <v>246354</v>
      </c>
      <c r="B2542" s="133" t="str">
        <f>Table11[[#This Row],[Associate Degrees Awarded]]</f>
        <v>Grand total women</v>
      </c>
      <c r="C2542" s="160">
        <f>Table11[[#This Row],[Growth Rate]]</f>
        <v>4.924242424242424E-2</v>
      </c>
    </row>
    <row r="2543" spans="1:3" ht="14.25">
      <c r="A2543" s="159">
        <f>Table11[[#This Row],[UNITID]]</f>
        <v>246354</v>
      </c>
      <c r="B2543" s="133" t="str">
        <f>Table11[[#This Row],[Associate Degrees Awarded]]</f>
        <v>Two or more races total</v>
      </c>
      <c r="C2543" s="160">
        <f>Table11[[#This Row],[Growth Rate]]</f>
        <v>0.5</v>
      </c>
    </row>
    <row r="2544" spans="1:3" ht="14.25">
      <c r="A2544" s="159">
        <f>Table11[[#This Row],[UNITID]]</f>
        <v>246354</v>
      </c>
      <c r="B2544" s="133" t="str">
        <f>Table11[[#This Row],[Associate Degrees Awarded]]</f>
        <v>American Indian or Alaska Native total</v>
      </c>
      <c r="C2544" s="160">
        <f>Table11[[#This Row],[Growth Rate]]</f>
        <v>0</v>
      </c>
    </row>
    <row r="2545" spans="1:3" ht="14.25">
      <c r="A2545" s="159">
        <f>Table11[[#This Row],[UNITID]]</f>
        <v>246354</v>
      </c>
      <c r="B2545" s="133" t="str">
        <f>Table11[[#This Row],[Associate Degrees Awarded]]</f>
        <v>Asian total</v>
      </c>
      <c r="C2545" s="160">
        <f>Table11[[#This Row],[Growth Rate]]</f>
        <v>-0.63636363636363635</v>
      </c>
    </row>
    <row r="2546" spans="1:3" ht="14.25">
      <c r="A2546" s="159">
        <f>Table11[[#This Row],[UNITID]]</f>
        <v>246354</v>
      </c>
      <c r="B2546" s="133" t="str">
        <f>Table11[[#This Row],[Associate Degrees Awarded]]</f>
        <v>Black or African American total</v>
      </c>
      <c r="C2546" s="160">
        <f>Table11[[#This Row],[Growth Rate]]</f>
        <v>0.44444444444444442</v>
      </c>
    </row>
    <row r="2547" spans="1:3" ht="14.25">
      <c r="A2547" s="159">
        <f>Table11[[#This Row],[UNITID]]</f>
        <v>246354</v>
      </c>
      <c r="B2547" s="133" t="str">
        <f>Table11[[#This Row],[Associate Degrees Awarded]]</f>
        <v>Hispanic or Latino total</v>
      </c>
      <c r="C2547" s="160">
        <f>Table11[[#This Row],[Growth Rate]]</f>
        <v>5.5286129970902036E-2</v>
      </c>
    </row>
    <row r="2548" spans="1:3" ht="14.25">
      <c r="A2548" s="159">
        <f>Table11[[#This Row],[UNITID]]</f>
        <v>246354</v>
      </c>
      <c r="B2548" s="133" t="str">
        <f>Table11[[#This Row],[Associate Degrees Awarded]]</f>
        <v>Native Hawaiian or Other Pacific Islander total</v>
      </c>
      <c r="C2548" s="160" t="str">
        <f>Table11[[#This Row],[Growth Rate]]</f>
        <v/>
      </c>
    </row>
    <row r="2549" spans="1:3" ht="14.25">
      <c r="A2549" s="159">
        <f>Table11[[#This Row],[UNITID]]</f>
        <v>246354</v>
      </c>
      <c r="B2549" s="133" t="str">
        <f>Table11[[#This Row],[Associate Degrees Awarded]]</f>
        <v>U.S. Nonresident total</v>
      </c>
      <c r="C2549" s="160" t="str">
        <f>Table11[[#This Row],[Growth Rate]]</f>
        <v/>
      </c>
    </row>
    <row r="2550" spans="1:3" ht="14.25">
      <c r="A2550" s="159">
        <f>Table11[[#This Row],[UNITID]]</f>
        <v>246354</v>
      </c>
      <c r="B2550" s="133" t="str">
        <f>Table11[[#This Row],[Associate Degrees Awarded]]</f>
        <v>White total</v>
      </c>
      <c r="C2550" s="160">
        <f>Table11[[#This Row],[Growth Rate]]</f>
        <v>-0.22839506172839505</v>
      </c>
    </row>
    <row r="2551" spans="1:3" ht="14.25">
      <c r="A2551" s="159">
        <f>Table11[[#This Row],[UNITID]]</f>
        <v>246354</v>
      </c>
      <c r="B2551" s="133" t="str">
        <f>Table11[[#This Row],[Associate Degrees Awarded]]</f>
        <v>Race/ethnicity unknown total</v>
      </c>
      <c r="C2551" s="160" t="str">
        <f>Table11[[#This Row],[Growth Rate]]</f>
        <v/>
      </c>
    </row>
    <row r="2552" spans="1:3" ht="14.25">
      <c r="A2552" s="159">
        <f>Table11[[#This Row],[UNITID]]</f>
        <v>260372</v>
      </c>
      <c r="B2552" s="133" t="str">
        <f>Table11[[#This Row],[Associate Degrees Awarded]]</f>
        <v>Grand total</v>
      </c>
      <c r="C2552" s="160">
        <f>Table11[[#This Row],[Growth Rate]]</f>
        <v>-0.15151515151515152</v>
      </c>
    </row>
    <row r="2553" spans="1:3" ht="14.25">
      <c r="A2553" s="159">
        <f>Table11[[#This Row],[UNITID]]</f>
        <v>260372</v>
      </c>
      <c r="B2553" s="133" t="str">
        <f>Table11[[#This Row],[Associate Degrees Awarded]]</f>
        <v>Ages, under 18</v>
      </c>
      <c r="C2553" s="160" t="str">
        <f>Table11[[#This Row],[Growth Rate]]</f>
        <v/>
      </c>
    </row>
    <row r="2554" spans="1:3" ht="14.25">
      <c r="A2554" s="159">
        <f>Table11[[#This Row],[UNITID]]</f>
        <v>260372</v>
      </c>
      <c r="B2554" s="133" t="str">
        <f>Table11[[#This Row],[Associate Degrees Awarded]]</f>
        <v>Ages, 18-24</v>
      </c>
      <c r="C2554" s="160">
        <f>Table11[[#This Row],[Growth Rate]]</f>
        <v>0.6</v>
      </c>
    </row>
    <row r="2555" spans="1:3" ht="14.25">
      <c r="A2555" s="159">
        <f>Table11[[#This Row],[UNITID]]</f>
        <v>260372</v>
      </c>
      <c r="B2555" s="133" t="str">
        <f>Table11[[#This Row],[Associate Degrees Awarded]]</f>
        <v>Ages, 25-39</v>
      </c>
      <c r="C2555" s="160">
        <f>Table11[[#This Row],[Growth Rate]]</f>
        <v>-0.14285714285714285</v>
      </c>
    </row>
    <row r="2556" spans="1:3" ht="14.25">
      <c r="A2556" s="159">
        <f>Table11[[#This Row],[UNITID]]</f>
        <v>260372</v>
      </c>
      <c r="B2556" s="133" t="str">
        <f>Table11[[#This Row],[Associate Degrees Awarded]]</f>
        <v>Ages, 40 and above</v>
      </c>
      <c r="C2556" s="160">
        <f>Table11[[#This Row],[Growth Rate]]</f>
        <v>-0.42857142857142855</v>
      </c>
    </row>
    <row r="2557" spans="1:3" ht="14.25">
      <c r="A2557" s="159">
        <f>Table11[[#This Row],[UNITID]]</f>
        <v>260372</v>
      </c>
      <c r="B2557" s="133" t="str">
        <f>Table11[[#This Row],[Associate Degrees Awarded]]</f>
        <v>Age unknown</v>
      </c>
      <c r="C2557" s="160" t="str">
        <f>Table11[[#This Row],[Growth Rate]]</f>
        <v/>
      </c>
    </row>
    <row r="2558" spans="1:3" ht="14.25">
      <c r="A2558" s="159">
        <f>Table11[[#This Row],[UNITID]]</f>
        <v>260372</v>
      </c>
      <c r="B2558" s="133" t="str">
        <f>Table11[[#This Row],[Associate Degrees Awarded]]</f>
        <v>Grand total men</v>
      </c>
      <c r="C2558" s="160">
        <f>Table11[[#This Row],[Growth Rate]]</f>
        <v>1.6666666666666667</v>
      </c>
    </row>
    <row r="2559" spans="1:3" ht="14.25">
      <c r="A2559" s="159">
        <f>Table11[[#This Row],[UNITID]]</f>
        <v>260372</v>
      </c>
      <c r="B2559" s="133" t="str">
        <f>Table11[[#This Row],[Associate Degrees Awarded]]</f>
        <v>Grand total women</v>
      </c>
      <c r="C2559" s="160">
        <f>Table11[[#This Row],[Growth Rate]]</f>
        <v>-0.33333333333333331</v>
      </c>
    </row>
    <row r="2560" spans="1:3" ht="14.25">
      <c r="A2560" s="159">
        <f>Table11[[#This Row],[UNITID]]</f>
        <v>260372</v>
      </c>
      <c r="B2560" s="133" t="str">
        <f>Table11[[#This Row],[Associate Degrees Awarded]]</f>
        <v>Two or more races total</v>
      </c>
      <c r="C2560" s="160" t="str">
        <f>Table11[[#This Row],[Growth Rate]]</f>
        <v/>
      </c>
    </row>
    <row r="2561" spans="1:3" ht="14.25">
      <c r="A2561" s="159">
        <f>Table11[[#This Row],[UNITID]]</f>
        <v>260372</v>
      </c>
      <c r="B2561" s="133" t="str">
        <f>Table11[[#This Row],[Associate Degrees Awarded]]</f>
        <v>American Indian or Alaska Native total</v>
      </c>
      <c r="C2561" s="160">
        <f>Table11[[#This Row],[Growth Rate]]</f>
        <v>0.15</v>
      </c>
    </row>
    <row r="2562" spans="1:3" ht="14.25">
      <c r="A2562" s="159">
        <f>Table11[[#This Row],[UNITID]]</f>
        <v>260372</v>
      </c>
      <c r="B2562" s="133" t="str">
        <f>Table11[[#This Row],[Associate Degrees Awarded]]</f>
        <v>Asian total</v>
      </c>
      <c r="C2562" s="160" t="str">
        <f>Table11[[#This Row],[Growth Rate]]</f>
        <v/>
      </c>
    </row>
    <row r="2563" spans="1:3" ht="14.25">
      <c r="A2563" s="159">
        <f>Table11[[#This Row],[UNITID]]</f>
        <v>260372</v>
      </c>
      <c r="B2563" s="133" t="str">
        <f>Table11[[#This Row],[Associate Degrees Awarded]]</f>
        <v>Black or African American total</v>
      </c>
      <c r="C2563" s="160" t="str">
        <f>Table11[[#This Row],[Growth Rate]]</f>
        <v/>
      </c>
    </row>
    <row r="2564" spans="1:3" ht="14.25">
      <c r="A2564" s="159">
        <f>Table11[[#This Row],[UNITID]]</f>
        <v>260372</v>
      </c>
      <c r="B2564" s="133" t="str">
        <f>Table11[[#This Row],[Associate Degrees Awarded]]</f>
        <v>Hispanic or Latino total</v>
      </c>
      <c r="C2564" s="160" t="str">
        <f>Table11[[#This Row],[Growth Rate]]</f>
        <v/>
      </c>
    </row>
    <row r="2565" spans="1:3" ht="14.25">
      <c r="A2565" s="159">
        <f>Table11[[#This Row],[UNITID]]</f>
        <v>260372</v>
      </c>
      <c r="B2565" s="133" t="str">
        <f>Table11[[#This Row],[Associate Degrees Awarded]]</f>
        <v>Native Hawaiian or Other Pacific Islander total</v>
      </c>
      <c r="C2565" s="160" t="str">
        <f>Table11[[#This Row],[Growth Rate]]</f>
        <v/>
      </c>
    </row>
    <row r="2566" spans="1:3" ht="14.25">
      <c r="A2566" s="159">
        <f>Table11[[#This Row],[UNITID]]</f>
        <v>260372</v>
      </c>
      <c r="B2566" s="133" t="str">
        <f>Table11[[#This Row],[Associate Degrees Awarded]]</f>
        <v>U.S. Nonresident total</v>
      </c>
      <c r="C2566" s="160" t="str">
        <f>Table11[[#This Row],[Growth Rate]]</f>
        <v/>
      </c>
    </row>
    <row r="2567" spans="1:3" ht="14.25">
      <c r="A2567" s="159">
        <f>Table11[[#This Row],[UNITID]]</f>
        <v>260372</v>
      </c>
      <c r="B2567" s="133" t="str">
        <f>Table11[[#This Row],[Associate Degrees Awarded]]</f>
        <v>White total</v>
      </c>
      <c r="C2567" s="160">
        <f>Table11[[#This Row],[Growth Rate]]</f>
        <v>-0.76923076923076927</v>
      </c>
    </row>
    <row r="2568" spans="1:3" ht="14.25">
      <c r="A2568" s="159">
        <f>Table11[[#This Row],[UNITID]]</f>
        <v>260372</v>
      </c>
      <c r="B2568" s="133" t="str">
        <f>Table11[[#This Row],[Associate Degrees Awarded]]</f>
        <v>Race/ethnicity unknown total</v>
      </c>
      <c r="C2568" s="160" t="str">
        <f>Table11[[#This Row],[Growth Rate]]</f>
        <v/>
      </c>
    </row>
    <row r="2569" spans="1:3" ht="14.25">
      <c r="A2569" s="159">
        <f>Table11[[#This Row],[UNITID]]</f>
        <v>366340</v>
      </c>
      <c r="B2569" s="133" t="str">
        <f>Table11[[#This Row],[Associate Degrees Awarded]]</f>
        <v>Grand total</v>
      </c>
      <c r="C2569" s="160">
        <f>Table11[[#This Row],[Growth Rate]]</f>
        <v>0.52380952380952384</v>
      </c>
    </row>
    <row r="2570" spans="1:3" ht="14.25">
      <c r="A2570" s="159">
        <f>Table11[[#This Row],[UNITID]]</f>
        <v>366340</v>
      </c>
      <c r="B2570" s="133" t="str">
        <f>Table11[[#This Row],[Associate Degrees Awarded]]</f>
        <v>Ages, under 18</v>
      </c>
      <c r="C2570" s="160" t="str">
        <f>Table11[[#This Row],[Growth Rate]]</f>
        <v/>
      </c>
    </row>
    <row r="2571" spans="1:3" ht="14.25">
      <c r="A2571" s="159">
        <f>Table11[[#This Row],[UNITID]]</f>
        <v>366340</v>
      </c>
      <c r="B2571" s="133" t="str">
        <f>Table11[[#This Row],[Associate Degrees Awarded]]</f>
        <v>Ages, 18-24</v>
      </c>
      <c r="C2571" s="160">
        <f>Table11[[#This Row],[Growth Rate]]</f>
        <v>0</v>
      </c>
    </row>
    <row r="2572" spans="1:3" ht="14.25">
      <c r="A2572" s="159">
        <f>Table11[[#This Row],[UNITID]]</f>
        <v>366340</v>
      </c>
      <c r="B2572" s="133" t="str">
        <f>Table11[[#This Row],[Associate Degrees Awarded]]</f>
        <v>Ages, 25-39</v>
      </c>
      <c r="C2572" s="160">
        <f>Table11[[#This Row],[Growth Rate]]</f>
        <v>0.3</v>
      </c>
    </row>
    <row r="2573" spans="1:3" ht="14.25">
      <c r="A2573" s="159">
        <f>Table11[[#This Row],[UNITID]]</f>
        <v>366340</v>
      </c>
      <c r="B2573" s="133" t="str">
        <f>Table11[[#This Row],[Associate Degrees Awarded]]</f>
        <v>Ages, 40 and above</v>
      </c>
      <c r="C2573" s="160">
        <f>Table11[[#This Row],[Growth Rate]]</f>
        <v>8</v>
      </c>
    </row>
    <row r="2574" spans="1:3" ht="14.25">
      <c r="A2574" s="159">
        <f>Table11[[#This Row],[UNITID]]</f>
        <v>366340</v>
      </c>
      <c r="B2574" s="133" t="str">
        <f>Table11[[#This Row],[Associate Degrees Awarded]]</f>
        <v>Age unknown</v>
      </c>
      <c r="C2574" s="160" t="str">
        <f>Table11[[#This Row],[Growth Rate]]</f>
        <v/>
      </c>
    </row>
    <row r="2575" spans="1:3" ht="14.25">
      <c r="A2575" s="159">
        <f>Table11[[#This Row],[UNITID]]</f>
        <v>366340</v>
      </c>
      <c r="B2575" s="133" t="str">
        <f>Table11[[#This Row],[Associate Degrees Awarded]]</f>
        <v>Grand total men</v>
      </c>
      <c r="C2575" s="160">
        <f>Table11[[#This Row],[Growth Rate]]</f>
        <v>0</v>
      </c>
    </row>
    <row r="2576" spans="1:3" ht="14.25">
      <c r="A2576" s="159">
        <f>Table11[[#This Row],[UNITID]]</f>
        <v>366340</v>
      </c>
      <c r="B2576" s="133" t="str">
        <f>Table11[[#This Row],[Associate Degrees Awarded]]</f>
        <v>Grand total women</v>
      </c>
      <c r="C2576" s="160">
        <f>Table11[[#This Row],[Growth Rate]]</f>
        <v>0.61111111111111116</v>
      </c>
    </row>
    <row r="2577" spans="1:3" ht="14.25">
      <c r="A2577" s="159">
        <f>Table11[[#This Row],[UNITID]]</f>
        <v>366340</v>
      </c>
      <c r="B2577" s="133" t="str">
        <f>Table11[[#This Row],[Associate Degrees Awarded]]</f>
        <v>Two or more races total</v>
      </c>
      <c r="C2577" s="160" t="str">
        <f>Table11[[#This Row],[Growth Rate]]</f>
        <v/>
      </c>
    </row>
    <row r="2578" spans="1:3" ht="14.25">
      <c r="A2578" s="159">
        <f>Table11[[#This Row],[UNITID]]</f>
        <v>366340</v>
      </c>
      <c r="B2578" s="133" t="str">
        <f>Table11[[#This Row],[Associate Degrees Awarded]]</f>
        <v>American Indian or Alaska Native total</v>
      </c>
      <c r="C2578" s="160">
        <f>Table11[[#This Row],[Growth Rate]]</f>
        <v>0.4</v>
      </c>
    </row>
    <row r="2579" spans="1:3" ht="14.25">
      <c r="A2579" s="159">
        <f>Table11[[#This Row],[UNITID]]</f>
        <v>366340</v>
      </c>
      <c r="B2579" s="133" t="str">
        <f>Table11[[#This Row],[Associate Degrees Awarded]]</f>
        <v>Asian total</v>
      </c>
      <c r="C2579" s="160" t="str">
        <f>Table11[[#This Row],[Growth Rate]]</f>
        <v/>
      </c>
    </row>
    <row r="2580" spans="1:3" ht="14.25">
      <c r="A2580" s="159">
        <f>Table11[[#This Row],[UNITID]]</f>
        <v>366340</v>
      </c>
      <c r="B2580" s="133" t="str">
        <f>Table11[[#This Row],[Associate Degrees Awarded]]</f>
        <v>Black or African American total</v>
      </c>
      <c r="C2580" s="160" t="str">
        <f>Table11[[#This Row],[Growth Rate]]</f>
        <v/>
      </c>
    </row>
    <row r="2581" spans="1:3" ht="14.25">
      <c r="A2581" s="159">
        <f>Table11[[#This Row],[UNITID]]</f>
        <v>366340</v>
      </c>
      <c r="B2581" s="133" t="str">
        <f>Table11[[#This Row],[Associate Degrees Awarded]]</f>
        <v>Hispanic or Latino total</v>
      </c>
      <c r="C2581" s="160" t="str">
        <f>Table11[[#This Row],[Growth Rate]]</f>
        <v/>
      </c>
    </row>
    <row r="2582" spans="1:3" ht="14.25">
      <c r="A2582" s="159">
        <f>Table11[[#This Row],[UNITID]]</f>
        <v>366340</v>
      </c>
      <c r="B2582" s="133" t="str">
        <f>Table11[[#This Row],[Associate Degrees Awarded]]</f>
        <v>Native Hawaiian or Other Pacific Islander total</v>
      </c>
      <c r="C2582" s="160" t="str">
        <f>Table11[[#This Row],[Growth Rate]]</f>
        <v/>
      </c>
    </row>
    <row r="2583" spans="1:3" ht="14.25">
      <c r="A2583" s="159">
        <f>Table11[[#This Row],[UNITID]]</f>
        <v>366340</v>
      </c>
      <c r="B2583" s="133" t="str">
        <f>Table11[[#This Row],[Associate Degrees Awarded]]</f>
        <v>U.S. Nonresident total</v>
      </c>
      <c r="C2583" s="160" t="str">
        <f>Table11[[#This Row],[Growth Rate]]</f>
        <v/>
      </c>
    </row>
    <row r="2584" spans="1:3" ht="14.25">
      <c r="A2584" s="159">
        <f>Table11[[#This Row],[UNITID]]</f>
        <v>366340</v>
      </c>
      <c r="B2584" s="133" t="str">
        <f>Table11[[#This Row],[Associate Degrees Awarded]]</f>
        <v>White total</v>
      </c>
      <c r="C2584" s="160">
        <f>Table11[[#This Row],[Growth Rate]]</f>
        <v>3</v>
      </c>
    </row>
    <row r="2585" spans="1:3" ht="14.25">
      <c r="A2585" s="159">
        <f>Table11[[#This Row],[UNITID]]</f>
        <v>366340</v>
      </c>
      <c r="B2585" s="133" t="str">
        <f>Table11[[#This Row],[Associate Degrees Awarded]]</f>
        <v>Race/ethnicity unknown total</v>
      </c>
      <c r="C2585" s="160" t="str">
        <f>Table11[[#This Row],[Growth Rate]]</f>
        <v/>
      </c>
    </row>
    <row r="2586" spans="1:3" ht="14.25">
      <c r="A2586" s="159">
        <f>Table11[[#This Row],[UNITID]]</f>
        <v>380359</v>
      </c>
      <c r="B2586" s="133" t="str">
        <f>Table11[[#This Row],[Associate Degrees Awarded]]</f>
        <v>Grand total</v>
      </c>
      <c r="C2586" s="160">
        <f>Table11[[#This Row],[Growth Rate]]</f>
        <v>-0.13043478260869565</v>
      </c>
    </row>
    <row r="2587" spans="1:3" ht="14.25">
      <c r="A2587" s="159">
        <f>Table11[[#This Row],[UNITID]]</f>
        <v>380359</v>
      </c>
      <c r="B2587" s="133" t="str">
        <f>Table11[[#This Row],[Associate Degrees Awarded]]</f>
        <v>Ages, under 18</v>
      </c>
      <c r="C2587" s="160" t="str">
        <f>Table11[[#This Row],[Growth Rate]]</f>
        <v/>
      </c>
    </row>
    <row r="2588" spans="1:3" ht="14.25">
      <c r="A2588" s="159">
        <f>Table11[[#This Row],[UNITID]]</f>
        <v>380359</v>
      </c>
      <c r="B2588" s="133" t="str">
        <f>Table11[[#This Row],[Associate Degrees Awarded]]</f>
        <v>Ages, 18-24</v>
      </c>
      <c r="C2588" s="160">
        <f>Table11[[#This Row],[Growth Rate]]</f>
        <v>-0.36363636363636365</v>
      </c>
    </row>
    <row r="2589" spans="1:3" ht="14.25">
      <c r="A2589" s="159">
        <f>Table11[[#This Row],[UNITID]]</f>
        <v>380359</v>
      </c>
      <c r="B2589" s="133" t="str">
        <f>Table11[[#This Row],[Associate Degrees Awarded]]</f>
        <v>Ages, 25-39</v>
      </c>
      <c r="C2589" s="160">
        <f>Table11[[#This Row],[Growth Rate]]</f>
        <v>0.36842105263157893</v>
      </c>
    </row>
    <row r="2590" spans="1:3" ht="14.25">
      <c r="A2590" s="159">
        <f>Table11[[#This Row],[UNITID]]</f>
        <v>380359</v>
      </c>
      <c r="B2590" s="133" t="str">
        <f>Table11[[#This Row],[Associate Degrees Awarded]]</f>
        <v>Ages, 40 and above</v>
      </c>
      <c r="C2590" s="160">
        <f>Table11[[#This Row],[Growth Rate]]</f>
        <v>-0.5625</v>
      </c>
    </row>
    <row r="2591" spans="1:3" ht="14.25">
      <c r="A2591" s="159">
        <f>Table11[[#This Row],[UNITID]]</f>
        <v>380359</v>
      </c>
      <c r="B2591" s="133" t="str">
        <f>Table11[[#This Row],[Associate Degrees Awarded]]</f>
        <v>Age unknown</v>
      </c>
      <c r="C2591" s="160" t="str">
        <f>Table11[[#This Row],[Growth Rate]]</f>
        <v/>
      </c>
    </row>
    <row r="2592" spans="1:3" ht="14.25">
      <c r="A2592" s="159">
        <f>Table11[[#This Row],[UNITID]]</f>
        <v>380359</v>
      </c>
      <c r="B2592" s="133" t="str">
        <f>Table11[[#This Row],[Associate Degrees Awarded]]</f>
        <v>Grand total men</v>
      </c>
      <c r="C2592" s="160">
        <f>Table11[[#This Row],[Growth Rate]]</f>
        <v>-0.1</v>
      </c>
    </row>
    <row r="2593" spans="1:3" ht="14.25">
      <c r="A2593" s="159">
        <f>Table11[[#This Row],[UNITID]]</f>
        <v>380359</v>
      </c>
      <c r="B2593" s="133" t="str">
        <f>Table11[[#This Row],[Associate Degrees Awarded]]</f>
        <v>Grand total women</v>
      </c>
      <c r="C2593" s="160">
        <f>Table11[[#This Row],[Growth Rate]]</f>
        <v>-0.1388888888888889</v>
      </c>
    </row>
    <row r="2594" spans="1:3" ht="14.25">
      <c r="A2594" s="159">
        <f>Table11[[#This Row],[UNITID]]</f>
        <v>380359</v>
      </c>
      <c r="B2594" s="133" t="str">
        <f>Table11[[#This Row],[Associate Degrees Awarded]]</f>
        <v>Two or more races total</v>
      </c>
      <c r="C2594" s="160" t="str">
        <f>Table11[[#This Row],[Growth Rate]]</f>
        <v/>
      </c>
    </row>
    <row r="2595" spans="1:3" ht="14.25">
      <c r="A2595" s="159">
        <f>Table11[[#This Row],[UNITID]]</f>
        <v>380359</v>
      </c>
      <c r="B2595" s="133" t="str">
        <f>Table11[[#This Row],[Associate Degrees Awarded]]</f>
        <v>American Indian or Alaska Native total</v>
      </c>
      <c r="C2595" s="160">
        <f>Table11[[#This Row],[Growth Rate]]</f>
        <v>-8.6956521739130432E-2</v>
      </c>
    </row>
    <row r="2596" spans="1:3" ht="14.25">
      <c r="A2596" s="159">
        <f>Table11[[#This Row],[UNITID]]</f>
        <v>380359</v>
      </c>
      <c r="B2596" s="133" t="str">
        <f>Table11[[#This Row],[Associate Degrees Awarded]]</f>
        <v>Asian total</v>
      </c>
      <c r="C2596" s="160">
        <f>Table11[[#This Row],[Growth Rate]]</f>
        <v>-1</v>
      </c>
    </row>
    <row r="2597" spans="1:3" ht="14.25">
      <c r="A2597" s="159">
        <f>Table11[[#This Row],[UNITID]]</f>
        <v>380359</v>
      </c>
      <c r="B2597" s="133" t="str">
        <f>Table11[[#This Row],[Associate Degrees Awarded]]</f>
        <v>Black or African American total</v>
      </c>
      <c r="C2597" s="160" t="str">
        <f>Table11[[#This Row],[Growth Rate]]</f>
        <v/>
      </c>
    </row>
    <row r="2598" spans="1:3" ht="14.25">
      <c r="A2598" s="159">
        <f>Table11[[#This Row],[UNITID]]</f>
        <v>380359</v>
      </c>
      <c r="B2598" s="133" t="str">
        <f>Table11[[#This Row],[Associate Degrees Awarded]]</f>
        <v>Hispanic or Latino total</v>
      </c>
      <c r="C2598" s="160">
        <f>Table11[[#This Row],[Growth Rate]]</f>
        <v>0</v>
      </c>
    </row>
    <row r="2599" spans="1:3" ht="14.25">
      <c r="A2599" s="159">
        <f>Table11[[#This Row],[UNITID]]</f>
        <v>380359</v>
      </c>
      <c r="B2599" s="133" t="str">
        <f>Table11[[#This Row],[Associate Degrees Awarded]]</f>
        <v>Native Hawaiian or Other Pacific Islander total</v>
      </c>
      <c r="C2599" s="160" t="str">
        <f>Table11[[#This Row],[Growth Rate]]</f>
        <v/>
      </c>
    </row>
    <row r="2600" spans="1:3" ht="14.25">
      <c r="A2600" s="159">
        <f>Table11[[#This Row],[UNITID]]</f>
        <v>380359</v>
      </c>
      <c r="B2600" s="133" t="str">
        <f>Table11[[#This Row],[Associate Degrees Awarded]]</f>
        <v>U.S. Nonresident total</v>
      </c>
      <c r="C2600" s="160" t="str">
        <f>Table11[[#This Row],[Growth Rate]]</f>
        <v/>
      </c>
    </row>
    <row r="2601" spans="1:3" ht="14.25">
      <c r="A2601" s="159">
        <f>Table11[[#This Row],[UNITID]]</f>
        <v>380359</v>
      </c>
      <c r="B2601" s="133" t="str">
        <f>Table11[[#This Row],[Associate Degrees Awarded]]</f>
        <v>White total</v>
      </c>
      <c r="C2601" s="160">
        <f>Table11[[#This Row],[Growth Rate]]</f>
        <v>-0.15</v>
      </c>
    </row>
    <row r="2602" spans="1:3" ht="14.25">
      <c r="A2602" s="159">
        <f>Table11[[#This Row],[UNITID]]</f>
        <v>380359</v>
      </c>
      <c r="B2602" s="133" t="str">
        <f>Table11[[#This Row],[Associate Degrees Awarded]]</f>
        <v>Race/ethnicity unknown total</v>
      </c>
      <c r="C2602" s="160" t="str">
        <f>Table11[[#This Row],[Growth Rate]]</f>
        <v/>
      </c>
    </row>
    <row r="2603" spans="1:3" ht="14.25">
      <c r="A2603" s="159">
        <f>Table11[[#This Row],[UNITID]]</f>
        <v>383190</v>
      </c>
      <c r="B2603" s="133" t="str">
        <f>Table11[[#This Row],[Associate Degrees Awarded]]</f>
        <v>Grand total</v>
      </c>
      <c r="C2603" s="160">
        <f>Table11[[#This Row],[Growth Rate]]</f>
        <v>-0.24303797468354429</v>
      </c>
    </row>
    <row r="2604" spans="1:3" ht="14.25">
      <c r="A2604" s="159">
        <f>Table11[[#This Row],[UNITID]]</f>
        <v>383190</v>
      </c>
      <c r="B2604" s="133" t="str">
        <f>Table11[[#This Row],[Associate Degrees Awarded]]</f>
        <v>Ages, under 18</v>
      </c>
      <c r="C2604" s="160" t="str">
        <f>Table11[[#This Row],[Growth Rate]]</f>
        <v/>
      </c>
    </row>
    <row r="2605" spans="1:3" ht="14.25">
      <c r="A2605" s="159">
        <f>Table11[[#This Row],[UNITID]]</f>
        <v>383190</v>
      </c>
      <c r="B2605" s="133" t="str">
        <f>Table11[[#This Row],[Associate Degrees Awarded]]</f>
        <v>Ages, 18-24</v>
      </c>
      <c r="C2605" s="160">
        <f>Table11[[#This Row],[Growth Rate]]</f>
        <v>-0.19339622641509435</v>
      </c>
    </row>
    <row r="2606" spans="1:3" ht="14.25">
      <c r="A2606" s="159">
        <f>Table11[[#This Row],[UNITID]]</f>
        <v>383190</v>
      </c>
      <c r="B2606" s="133" t="str">
        <f>Table11[[#This Row],[Associate Degrees Awarded]]</f>
        <v>Ages, 25-39</v>
      </c>
      <c r="C2606" s="160">
        <f>Table11[[#This Row],[Growth Rate]]</f>
        <v>-0.32089552238805968</v>
      </c>
    </row>
    <row r="2607" spans="1:3" ht="14.25">
      <c r="A2607" s="159">
        <f>Table11[[#This Row],[UNITID]]</f>
        <v>383190</v>
      </c>
      <c r="B2607" s="133" t="str">
        <f>Table11[[#This Row],[Associate Degrees Awarded]]</f>
        <v>Ages, 40 and above</v>
      </c>
      <c r="C2607" s="160">
        <f>Table11[[#This Row],[Growth Rate]]</f>
        <v>-0.2857142857142857</v>
      </c>
    </row>
    <row r="2608" spans="1:3" ht="14.25">
      <c r="A2608" s="159">
        <f>Table11[[#This Row],[UNITID]]</f>
        <v>383190</v>
      </c>
      <c r="B2608" s="133" t="str">
        <f>Table11[[#This Row],[Associate Degrees Awarded]]</f>
        <v>Age unknown</v>
      </c>
      <c r="C2608" s="160" t="str">
        <f>Table11[[#This Row],[Growth Rate]]</f>
        <v/>
      </c>
    </row>
    <row r="2609" spans="1:3" ht="14.25">
      <c r="A2609" s="159">
        <f>Table11[[#This Row],[UNITID]]</f>
        <v>383190</v>
      </c>
      <c r="B2609" s="133" t="str">
        <f>Table11[[#This Row],[Associate Degrees Awarded]]</f>
        <v>Grand total men</v>
      </c>
      <c r="C2609" s="160">
        <f>Table11[[#This Row],[Growth Rate]]</f>
        <v>-0.20858895705521471</v>
      </c>
    </row>
    <row r="2610" spans="1:3" ht="14.25">
      <c r="A2610" s="159">
        <f>Table11[[#This Row],[UNITID]]</f>
        <v>383190</v>
      </c>
      <c r="B2610" s="133" t="str">
        <f>Table11[[#This Row],[Associate Degrees Awarded]]</f>
        <v>Grand total women</v>
      </c>
      <c r="C2610" s="160">
        <f>Table11[[#This Row],[Growth Rate]]</f>
        <v>-0.26724137931034481</v>
      </c>
    </row>
    <row r="2611" spans="1:3" ht="14.25">
      <c r="A2611" s="159">
        <f>Table11[[#This Row],[UNITID]]</f>
        <v>383190</v>
      </c>
      <c r="B2611" s="133" t="str">
        <f>Table11[[#This Row],[Associate Degrees Awarded]]</f>
        <v>Two or more races total</v>
      </c>
      <c r="C2611" s="160">
        <f>Table11[[#This Row],[Growth Rate]]</f>
        <v>-0.17073170731707318</v>
      </c>
    </row>
    <row r="2612" spans="1:3" ht="14.25">
      <c r="A2612" s="159">
        <f>Table11[[#This Row],[UNITID]]</f>
        <v>383190</v>
      </c>
      <c r="B2612" s="133" t="str">
        <f>Table11[[#This Row],[Associate Degrees Awarded]]</f>
        <v>American Indian or Alaska Native total</v>
      </c>
      <c r="C2612" s="160">
        <f>Table11[[#This Row],[Growth Rate]]</f>
        <v>-1</v>
      </c>
    </row>
    <row r="2613" spans="1:3" ht="14.25">
      <c r="A2613" s="159">
        <f>Table11[[#This Row],[UNITID]]</f>
        <v>383190</v>
      </c>
      <c r="B2613" s="133" t="str">
        <f>Table11[[#This Row],[Associate Degrees Awarded]]</f>
        <v>Asian total</v>
      </c>
      <c r="C2613" s="160">
        <f>Table11[[#This Row],[Growth Rate]]</f>
        <v>-0.50649350649350644</v>
      </c>
    </row>
    <row r="2614" spans="1:3" ht="14.25">
      <c r="A2614" s="159">
        <f>Table11[[#This Row],[UNITID]]</f>
        <v>383190</v>
      </c>
      <c r="B2614" s="133" t="str">
        <f>Table11[[#This Row],[Associate Degrees Awarded]]</f>
        <v>Black or African American total</v>
      </c>
      <c r="C2614" s="160" t="str">
        <f>Table11[[#This Row],[Growth Rate]]</f>
        <v/>
      </c>
    </row>
    <row r="2615" spans="1:3" ht="14.25">
      <c r="A2615" s="159">
        <f>Table11[[#This Row],[UNITID]]</f>
        <v>383190</v>
      </c>
      <c r="B2615" s="133" t="str">
        <f>Table11[[#This Row],[Associate Degrees Awarded]]</f>
        <v>Hispanic or Latino total</v>
      </c>
      <c r="C2615" s="160">
        <f>Table11[[#This Row],[Growth Rate]]</f>
        <v>-5.5555555555555552E-2</v>
      </c>
    </row>
    <row r="2616" spans="1:3" ht="14.25">
      <c r="A2616" s="159">
        <f>Table11[[#This Row],[UNITID]]</f>
        <v>383190</v>
      </c>
      <c r="B2616" s="133" t="str">
        <f>Table11[[#This Row],[Associate Degrees Awarded]]</f>
        <v>Native Hawaiian or Other Pacific Islander total</v>
      </c>
      <c r="C2616" s="160">
        <f>Table11[[#This Row],[Growth Rate]]</f>
        <v>-0.29166666666666669</v>
      </c>
    </row>
    <row r="2617" spans="1:3" ht="14.25">
      <c r="A2617" s="159">
        <f>Table11[[#This Row],[UNITID]]</f>
        <v>383190</v>
      </c>
      <c r="B2617" s="133" t="str">
        <f>Table11[[#This Row],[Associate Degrees Awarded]]</f>
        <v>U.S. Nonresident total</v>
      </c>
      <c r="C2617" s="160">
        <f>Table11[[#This Row],[Growth Rate]]</f>
        <v>0.66666666666666663</v>
      </c>
    </row>
    <row r="2618" spans="1:3" ht="14.25">
      <c r="A2618" s="159">
        <f>Table11[[#This Row],[UNITID]]</f>
        <v>383190</v>
      </c>
      <c r="B2618" s="133" t="str">
        <f>Table11[[#This Row],[Associate Degrees Awarded]]</f>
        <v>White total</v>
      </c>
      <c r="C2618" s="160">
        <f>Table11[[#This Row],[Growth Rate]]</f>
        <v>-0.32835820895522388</v>
      </c>
    </row>
    <row r="2619" spans="1:3" ht="14.25">
      <c r="A2619" s="159">
        <f>Table11[[#This Row],[UNITID]]</f>
        <v>383190</v>
      </c>
      <c r="B2619" s="133" t="str">
        <f>Table11[[#This Row],[Associate Degrees Awarded]]</f>
        <v>Race/ethnicity unknown total</v>
      </c>
      <c r="C2619" s="160">
        <f>Table11[[#This Row],[Growth Rate]]</f>
        <v>-0.5</v>
      </c>
    </row>
    <row r="2620" spans="1:3" ht="14.25">
      <c r="A2620" s="159">
        <f>Table11[[#This Row],[UNITID]]</f>
        <v>409315</v>
      </c>
      <c r="B2620" s="133" t="str">
        <f>Table11[[#This Row],[Associate Degrees Awarded]]</f>
        <v>Grand total</v>
      </c>
      <c r="C2620" s="160">
        <f>Table11[[#This Row],[Growth Rate]]</f>
        <v>-0.19243193354868482</v>
      </c>
    </row>
    <row r="2621" spans="1:3" ht="14.25">
      <c r="A2621" s="159">
        <f>Table11[[#This Row],[UNITID]]</f>
        <v>409315</v>
      </c>
      <c r="B2621" s="133" t="str">
        <f>Table11[[#This Row],[Associate Degrees Awarded]]</f>
        <v>Ages, under 18</v>
      </c>
      <c r="C2621" s="160">
        <f>Table11[[#This Row],[Growth Rate]]</f>
        <v>-0.91257995735607678</v>
      </c>
    </row>
    <row r="2622" spans="1:3" ht="14.25">
      <c r="A2622" s="159">
        <f>Table11[[#This Row],[UNITID]]</f>
        <v>409315</v>
      </c>
      <c r="B2622" s="133" t="str">
        <f>Table11[[#This Row],[Associate Degrees Awarded]]</f>
        <v>Ages, 18-24</v>
      </c>
      <c r="C2622" s="160">
        <f>Table11[[#This Row],[Growth Rate]]</f>
        <v>-9.081002542680712E-2</v>
      </c>
    </row>
    <row r="2623" spans="1:3" ht="14.25">
      <c r="A2623" s="159">
        <f>Table11[[#This Row],[UNITID]]</f>
        <v>409315</v>
      </c>
      <c r="B2623" s="133" t="str">
        <f>Table11[[#This Row],[Associate Degrees Awarded]]</f>
        <v>Ages, 25-39</v>
      </c>
      <c r="C2623" s="160">
        <f>Table11[[#This Row],[Growth Rate]]</f>
        <v>-0.20062695924764889</v>
      </c>
    </row>
    <row r="2624" spans="1:3" ht="14.25">
      <c r="A2624" s="159">
        <f>Table11[[#This Row],[UNITID]]</f>
        <v>409315</v>
      </c>
      <c r="B2624" s="133" t="str">
        <f>Table11[[#This Row],[Associate Degrees Awarded]]</f>
        <v>Ages, 40 and above</v>
      </c>
      <c r="C2624" s="160">
        <f>Table11[[#This Row],[Growth Rate]]</f>
        <v>0.23225806451612904</v>
      </c>
    </row>
    <row r="2625" spans="1:3" ht="14.25">
      <c r="A2625" s="159">
        <f>Table11[[#This Row],[UNITID]]</f>
        <v>409315</v>
      </c>
      <c r="B2625" s="133" t="str">
        <f>Table11[[#This Row],[Associate Degrees Awarded]]</f>
        <v>Age unknown</v>
      </c>
      <c r="C2625" s="160" t="str">
        <f>Table11[[#This Row],[Growth Rate]]</f>
        <v/>
      </c>
    </row>
    <row r="2626" spans="1:3" ht="14.25">
      <c r="A2626" s="159">
        <f>Table11[[#This Row],[UNITID]]</f>
        <v>409315</v>
      </c>
      <c r="B2626" s="133" t="str">
        <f>Table11[[#This Row],[Associate Degrees Awarded]]</f>
        <v>Grand total men</v>
      </c>
      <c r="C2626" s="160">
        <f>Table11[[#This Row],[Growth Rate]]</f>
        <v>-0.1853233830845771</v>
      </c>
    </row>
    <row r="2627" spans="1:3" ht="14.25">
      <c r="A2627" s="159">
        <f>Table11[[#This Row],[UNITID]]</f>
        <v>409315</v>
      </c>
      <c r="B2627" s="133" t="str">
        <f>Table11[[#This Row],[Associate Degrees Awarded]]</f>
        <v>Grand total women</v>
      </c>
      <c r="C2627" s="160">
        <f>Table11[[#This Row],[Growth Rate]]</f>
        <v>-0.19662509170946441</v>
      </c>
    </row>
    <row r="2628" spans="1:3" ht="14.25">
      <c r="A2628" s="159">
        <f>Table11[[#This Row],[UNITID]]</f>
        <v>409315</v>
      </c>
      <c r="B2628" s="133" t="str">
        <f>Table11[[#This Row],[Associate Degrees Awarded]]</f>
        <v>Two or more races total</v>
      </c>
      <c r="C2628" s="160">
        <f>Table11[[#This Row],[Growth Rate]]</f>
        <v>1</v>
      </c>
    </row>
    <row r="2629" spans="1:3" ht="14.25">
      <c r="A2629" s="159">
        <f>Table11[[#This Row],[UNITID]]</f>
        <v>409315</v>
      </c>
      <c r="B2629" s="133" t="str">
        <f>Table11[[#This Row],[Associate Degrees Awarded]]</f>
        <v>American Indian or Alaska Native total</v>
      </c>
      <c r="C2629" s="160">
        <f>Table11[[#This Row],[Growth Rate]]</f>
        <v>0</v>
      </c>
    </row>
    <row r="2630" spans="1:3" ht="14.25">
      <c r="A2630" s="159">
        <f>Table11[[#This Row],[UNITID]]</f>
        <v>409315</v>
      </c>
      <c r="B2630" s="133" t="str">
        <f>Table11[[#This Row],[Associate Degrees Awarded]]</f>
        <v>Asian total</v>
      </c>
      <c r="C2630" s="160">
        <f>Table11[[#This Row],[Growth Rate]]</f>
        <v>-0.10714285714285714</v>
      </c>
    </row>
    <row r="2631" spans="1:3" ht="14.25">
      <c r="A2631" s="159">
        <f>Table11[[#This Row],[UNITID]]</f>
        <v>409315</v>
      </c>
      <c r="B2631" s="133" t="str">
        <f>Table11[[#This Row],[Associate Degrees Awarded]]</f>
        <v>Black or African American total</v>
      </c>
      <c r="C2631" s="160">
        <f>Table11[[#This Row],[Growth Rate]]</f>
        <v>-0.5</v>
      </c>
    </row>
    <row r="2632" spans="1:3" ht="14.25">
      <c r="A2632" s="159">
        <f>Table11[[#This Row],[UNITID]]</f>
        <v>409315</v>
      </c>
      <c r="B2632" s="133" t="str">
        <f>Table11[[#This Row],[Associate Degrees Awarded]]</f>
        <v>Hispanic or Latino total</v>
      </c>
      <c r="C2632" s="160">
        <f>Table11[[#This Row],[Growth Rate]]</f>
        <v>-0.1329718564420346</v>
      </c>
    </row>
    <row r="2633" spans="1:3" ht="14.25">
      <c r="A2633" s="159">
        <f>Table11[[#This Row],[UNITID]]</f>
        <v>409315</v>
      </c>
      <c r="B2633" s="133" t="str">
        <f>Table11[[#This Row],[Associate Degrees Awarded]]</f>
        <v>Native Hawaiian or Other Pacific Islander total</v>
      </c>
      <c r="C2633" s="160">
        <f>Table11[[#This Row],[Growth Rate]]</f>
        <v>1</v>
      </c>
    </row>
    <row r="2634" spans="1:3" ht="14.25">
      <c r="A2634" s="159">
        <f>Table11[[#This Row],[UNITID]]</f>
        <v>409315</v>
      </c>
      <c r="B2634" s="133" t="str">
        <f>Table11[[#This Row],[Associate Degrees Awarded]]</f>
        <v>U.S. Nonresident total</v>
      </c>
      <c r="C2634" s="160">
        <f>Table11[[#This Row],[Growth Rate]]</f>
        <v>-0.99638989169675085</v>
      </c>
    </row>
    <row r="2635" spans="1:3" ht="14.25">
      <c r="A2635" s="159">
        <f>Table11[[#This Row],[UNITID]]</f>
        <v>409315</v>
      </c>
      <c r="B2635" s="133" t="str">
        <f>Table11[[#This Row],[Associate Degrees Awarded]]</f>
        <v>White total</v>
      </c>
      <c r="C2635" s="160">
        <f>Table11[[#This Row],[Growth Rate]]</f>
        <v>-0.10227272727272728</v>
      </c>
    </row>
    <row r="2636" spans="1:3" ht="14.25">
      <c r="A2636" s="159">
        <f>Table11[[#This Row],[UNITID]]</f>
        <v>409315</v>
      </c>
      <c r="B2636" s="133" t="str">
        <f>Table11[[#This Row],[Associate Degrees Awarded]]</f>
        <v>Race/ethnicity unknown total</v>
      </c>
      <c r="C2636" s="160">
        <f>Table11[[#This Row],[Growth Rate]]</f>
        <v>-0.53846153846153844</v>
      </c>
    </row>
    <row r="2637" spans="1:3" ht="14.25">
      <c r="A2637" s="159">
        <f>Table11[[#This Row],[UNITID]]</f>
        <v>413617</v>
      </c>
      <c r="B2637" s="133" t="str">
        <f>Table11[[#This Row],[Associate Degrees Awarded]]</f>
        <v>Grand total</v>
      </c>
      <c r="C2637" s="160">
        <f>Table11[[#This Row],[Growth Rate]]</f>
        <v>-0.48484848484848486</v>
      </c>
    </row>
    <row r="2638" spans="1:3" ht="14.25">
      <c r="A2638" s="159">
        <f>Table11[[#This Row],[UNITID]]</f>
        <v>413617</v>
      </c>
      <c r="B2638" s="133" t="str">
        <f>Table11[[#This Row],[Associate Degrees Awarded]]</f>
        <v>Ages, under 18</v>
      </c>
      <c r="C2638" s="160" t="str">
        <f>Table11[[#This Row],[Growth Rate]]</f>
        <v/>
      </c>
    </row>
    <row r="2639" spans="1:3" ht="14.25">
      <c r="A2639" s="159">
        <f>Table11[[#This Row],[UNITID]]</f>
        <v>413617</v>
      </c>
      <c r="B2639" s="133" t="str">
        <f>Table11[[#This Row],[Associate Degrees Awarded]]</f>
        <v>Ages, 18-24</v>
      </c>
      <c r="C2639" s="160">
        <f>Table11[[#This Row],[Growth Rate]]</f>
        <v>-0.2857142857142857</v>
      </c>
    </row>
    <row r="2640" spans="1:3" ht="14.25">
      <c r="A2640" s="159">
        <f>Table11[[#This Row],[UNITID]]</f>
        <v>413617</v>
      </c>
      <c r="B2640" s="133" t="str">
        <f>Table11[[#This Row],[Associate Degrees Awarded]]</f>
        <v>Ages, 25-39</v>
      </c>
      <c r="C2640" s="160">
        <f>Table11[[#This Row],[Growth Rate]]</f>
        <v>-0.61111111111111116</v>
      </c>
    </row>
    <row r="2641" spans="1:3" ht="14.25">
      <c r="A2641" s="159">
        <f>Table11[[#This Row],[UNITID]]</f>
        <v>413617</v>
      </c>
      <c r="B2641" s="133" t="str">
        <f>Table11[[#This Row],[Associate Degrees Awarded]]</f>
        <v>Ages, 40 and above</v>
      </c>
      <c r="C2641" s="160">
        <f>Table11[[#This Row],[Growth Rate]]</f>
        <v>-0.375</v>
      </c>
    </row>
    <row r="2642" spans="1:3" ht="14.25">
      <c r="A2642" s="159">
        <f>Table11[[#This Row],[UNITID]]</f>
        <v>413617</v>
      </c>
      <c r="B2642" s="133" t="str">
        <f>Table11[[#This Row],[Associate Degrees Awarded]]</f>
        <v>Age unknown</v>
      </c>
      <c r="C2642" s="160" t="str">
        <f>Table11[[#This Row],[Growth Rate]]</f>
        <v/>
      </c>
    </row>
    <row r="2643" spans="1:3" ht="14.25">
      <c r="A2643" s="159">
        <f>Table11[[#This Row],[UNITID]]</f>
        <v>413617</v>
      </c>
      <c r="B2643" s="133" t="str">
        <f>Table11[[#This Row],[Associate Degrees Awarded]]</f>
        <v>Grand total men</v>
      </c>
      <c r="C2643" s="160">
        <f>Table11[[#This Row],[Growth Rate]]</f>
        <v>-0.55555555555555558</v>
      </c>
    </row>
    <row r="2644" spans="1:3" ht="14.25">
      <c r="A2644" s="159">
        <f>Table11[[#This Row],[UNITID]]</f>
        <v>413617</v>
      </c>
      <c r="B2644" s="133" t="str">
        <f>Table11[[#This Row],[Associate Degrees Awarded]]</f>
        <v>Grand total women</v>
      </c>
      <c r="C2644" s="160">
        <f>Table11[[#This Row],[Growth Rate]]</f>
        <v>-0.45833333333333331</v>
      </c>
    </row>
    <row r="2645" spans="1:3" ht="14.25">
      <c r="A2645" s="159">
        <f>Table11[[#This Row],[UNITID]]</f>
        <v>413617</v>
      </c>
      <c r="B2645" s="133" t="str">
        <f>Table11[[#This Row],[Associate Degrees Awarded]]</f>
        <v>Two or more races total</v>
      </c>
      <c r="C2645" s="160" t="str">
        <f>Table11[[#This Row],[Growth Rate]]</f>
        <v/>
      </c>
    </row>
    <row r="2646" spans="1:3" ht="14.25">
      <c r="A2646" s="159">
        <f>Table11[[#This Row],[UNITID]]</f>
        <v>413617</v>
      </c>
      <c r="B2646" s="133" t="str">
        <f>Table11[[#This Row],[Associate Degrees Awarded]]</f>
        <v>American Indian or Alaska Native total</v>
      </c>
      <c r="C2646" s="160">
        <f>Table11[[#This Row],[Growth Rate]]</f>
        <v>-0.5357142857142857</v>
      </c>
    </row>
    <row r="2647" spans="1:3" ht="14.25">
      <c r="A2647" s="159">
        <f>Table11[[#This Row],[UNITID]]</f>
        <v>413617</v>
      </c>
      <c r="B2647" s="133" t="str">
        <f>Table11[[#This Row],[Associate Degrees Awarded]]</f>
        <v>Asian total</v>
      </c>
      <c r="C2647" s="160" t="str">
        <f>Table11[[#This Row],[Growth Rate]]</f>
        <v/>
      </c>
    </row>
    <row r="2648" spans="1:3" ht="14.25">
      <c r="A2648" s="159">
        <f>Table11[[#This Row],[UNITID]]</f>
        <v>413617</v>
      </c>
      <c r="B2648" s="133" t="str">
        <f>Table11[[#This Row],[Associate Degrees Awarded]]</f>
        <v>Black or African American total</v>
      </c>
      <c r="C2648" s="160" t="str">
        <f>Table11[[#This Row],[Growth Rate]]</f>
        <v/>
      </c>
    </row>
    <row r="2649" spans="1:3" ht="14.25">
      <c r="A2649" s="159">
        <f>Table11[[#This Row],[UNITID]]</f>
        <v>413617</v>
      </c>
      <c r="B2649" s="133" t="str">
        <f>Table11[[#This Row],[Associate Degrees Awarded]]</f>
        <v>Hispanic or Latino total</v>
      </c>
      <c r="C2649" s="160" t="str">
        <f>Table11[[#This Row],[Growth Rate]]</f>
        <v/>
      </c>
    </row>
    <row r="2650" spans="1:3" ht="14.25">
      <c r="A2650" s="159">
        <f>Table11[[#This Row],[UNITID]]</f>
        <v>413617</v>
      </c>
      <c r="B2650" s="133" t="str">
        <f>Table11[[#This Row],[Associate Degrees Awarded]]</f>
        <v>Native Hawaiian or Other Pacific Islander total</v>
      </c>
      <c r="C2650" s="160">
        <f>Table11[[#This Row],[Growth Rate]]</f>
        <v>-1</v>
      </c>
    </row>
    <row r="2651" spans="1:3" ht="14.25">
      <c r="A2651" s="159">
        <f>Table11[[#This Row],[UNITID]]</f>
        <v>413617</v>
      </c>
      <c r="B2651" s="133" t="str">
        <f>Table11[[#This Row],[Associate Degrees Awarded]]</f>
        <v>U.S. Nonresident total</v>
      </c>
      <c r="C2651" s="160" t="str">
        <f>Table11[[#This Row],[Growth Rate]]</f>
        <v/>
      </c>
    </row>
    <row r="2652" spans="1:3" ht="14.25">
      <c r="A2652" s="159">
        <f>Table11[[#This Row],[UNITID]]</f>
        <v>413617</v>
      </c>
      <c r="B2652" s="133" t="str">
        <f>Table11[[#This Row],[Associate Degrees Awarded]]</f>
        <v>White total</v>
      </c>
      <c r="C2652" s="160">
        <f>Table11[[#This Row],[Growth Rate]]</f>
        <v>-0.25</v>
      </c>
    </row>
    <row r="2653" spans="1:3" ht="14.25">
      <c r="A2653" s="159">
        <f>Table11[[#This Row],[UNITID]]</f>
        <v>413617</v>
      </c>
      <c r="B2653" s="133" t="str">
        <f>Table11[[#This Row],[Associate Degrees Awarded]]</f>
        <v>Race/ethnicity unknown total</v>
      </c>
      <c r="C2653" s="160" t="str">
        <f>Table11[[#This Row],[Growth Rate]]</f>
        <v/>
      </c>
    </row>
    <row r="2654" spans="1:3" ht="14.25">
      <c r="A2654" s="159">
        <f>Table11[[#This Row],[UNITID]]</f>
        <v>413626</v>
      </c>
      <c r="B2654" s="133" t="str">
        <f>Table11[[#This Row],[Associate Degrees Awarded]]</f>
        <v>Grand total</v>
      </c>
      <c r="C2654" s="160">
        <f>Table11[[#This Row],[Growth Rate]]</f>
        <v>-0.33333333333333331</v>
      </c>
    </row>
    <row r="2655" spans="1:3" ht="14.25">
      <c r="A2655" s="159">
        <f>Table11[[#This Row],[UNITID]]</f>
        <v>413626</v>
      </c>
      <c r="B2655" s="133" t="str">
        <f>Table11[[#This Row],[Associate Degrees Awarded]]</f>
        <v>Ages, under 18</v>
      </c>
      <c r="C2655" s="160" t="str">
        <f>Table11[[#This Row],[Growth Rate]]</f>
        <v/>
      </c>
    </row>
    <row r="2656" spans="1:3" ht="14.25">
      <c r="A2656" s="159">
        <f>Table11[[#This Row],[UNITID]]</f>
        <v>413626</v>
      </c>
      <c r="B2656" s="133" t="str">
        <f>Table11[[#This Row],[Associate Degrees Awarded]]</f>
        <v>Ages, 18-24</v>
      </c>
      <c r="C2656" s="160">
        <f>Table11[[#This Row],[Growth Rate]]</f>
        <v>0.35294117647058826</v>
      </c>
    </row>
    <row r="2657" spans="1:3" ht="14.25">
      <c r="A2657" s="159">
        <f>Table11[[#This Row],[UNITID]]</f>
        <v>413626</v>
      </c>
      <c r="B2657" s="133" t="str">
        <f>Table11[[#This Row],[Associate Degrees Awarded]]</f>
        <v>Ages, 25-39</v>
      </c>
      <c r="C2657" s="160">
        <f>Table11[[#This Row],[Growth Rate]]</f>
        <v>-0.6</v>
      </c>
    </row>
    <row r="2658" spans="1:3" ht="14.25">
      <c r="A2658" s="159">
        <f>Table11[[#This Row],[UNITID]]</f>
        <v>413626</v>
      </c>
      <c r="B2658" s="133" t="str">
        <f>Table11[[#This Row],[Associate Degrees Awarded]]</f>
        <v>Ages, 40 and above</v>
      </c>
      <c r="C2658" s="160">
        <f>Table11[[#This Row],[Growth Rate]]</f>
        <v>-0.61538461538461542</v>
      </c>
    </row>
    <row r="2659" spans="1:3" ht="14.25">
      <c r="A2659" s="159">
        <f>Table11[[#This Row],[UNITID]]</f>
        <v>413626</v>
      </c>
      <c r="B2659" s="133" t="str">
        <f>Table11[[#This Row],[Associate Degrees Awarded]]</f>
        <v>Age unknown</v>
      </c>
      <c r="C2659" s="160" t="str">
        <f>Table11[[#This Row],[Growth Rate]]</f>
        <v/>
      </c>
    </row>
    <row r="2660" spans="1:3" ht="14.25">
      <c r="A2660" s="159">
        <f>Table11[[#This Row],[UNITID]]</f>
        <v>413626</v>
      </c>
      <c r="B2660" s="133" t="str">
        <f>Table11[[#This Row],[Associate Degrees Awarded]]</f>
        <v>Grand total men</v>
      </c>
      <c r="C2660" s="160">
        <f>Table11[[#This Row],[Growth Rate]]</f>
        <v>-0.42857142857142855</v>
      </c>
    </row>
    <row r="2661" spans="1:3" ht="14.25">
      <c r="A2661" s="159">
        <f>Table11[[#This Row],[UNITID]]</f>
        <v>413626</v>
      </c>
      <c r="B2661" s="133" t="str">
        <f>Table11[[#This Row],[Associate Degrees Awarded]]</f>
        <v>Grand total women</v>
      </c>
      <c r="C2661" s="160">
        <f>Table11[[#This Row],[Growth Rate]]</f>
        <v>-0.28205128205128205</v>
      </c>
    </row>
    <row r="2662" spans="1:3" ht="14.25">
      <c r="A2662" s="159">
        <f>Table11[[#This Row],[UNITID]]</f>
        <v>413626</v>
      </c>
      <c r="B2662" s="133" t="str">
        <f>Table11[[#This Row],[Associate Degrees Awarded]]</f>
        <v>Two or more races total</v>
      </c>
      <c r="C2662" s="160" t="str">
        <f>Table11[[#This Row],[Growth Rate]]</f>
        <v/>
      </c>
    </row>
    <row r="2663" spans="1:3" ht="14.25">
      <c r="A2663" s="159">
        <f>Table11[[#This Row],[UNITID]]</f>
        <v>413626</v>
      </c>
      <c r="B2663" s="133" t="str">
        <f>Table11[[#This Row],[Associate Degrees Awarded]]</f>
        <v>American Indian or Alaska Native total</v>
      </c>
      <c r="C2663" s="160">
        <f>Table11[[#This Row],[Growth Rate]]</f>
        <v>-0.5714285714285714</v>
      </c>
    </row>
    <row r="2664" spans="1:3" ht="14.25">
      <c r="A2664" s="159">
        <f>Table11[[#This Row],[UNITID]]</f>
        <v>413626</v>
      </c>
      <c r="B2664" s="133" t="str">
        <f>Table11[[#This Row],[Associate Degrees Awarded]]</f>
        <v>Asian total</v>
      </c>
      <c r="C2664" s="160" t="str">
        <f>Table11[[#This Row],[Growth Rate]]</f>
        <v/>
      </c>
    </row>
    <row r="2665" spans="1:3" ht="14.25">
      <c r="A2665" s="159">
        <f>Table11[[#This Row],[UNITID]]</f>
        <v>413626</v>
      </c>
      <c r="B2665" s="133" t="str">
        <f>Table11[[#This Row],[Associate Degrees Awarded]]</f>
        <v>Black or African American total</v>
      </c>
      <c r="C2665" s="160" t="str">
        <f>Table11[[#This Row],[Growth Rate]]</f>
        <v/>
      </c>
    </row>
    <row r="2666" spans="1:3" ht="14.25">
      <c r="A2666" s="159">
        <f>Table11[[#This Row],[UNITID]]</f>
        <v>413626</v>
      </c>
      <c r="B2666" s="133" t="str">
        <f>Table11[[#This Row],[Associate Degrees Awarded]]</f>
        <v>Hispanic or Latino total</v>
      </c>
      <c r="C2666" s="160" t="str">
        <f>Table11[[#This Row],[Growth Rate]]</f>
        <v/>
      </c>
    </row>
    <row r="2667" spans="1:3" ht="14.25">
      <c r="A2667" s="159">
        <f>Table11[[#This Row],[UNITID]]</f>
        <v>413626</v>
      </c>
      <c r="B2667" s="133" t="str">
        <f>Table11[[#This Row],[Associate Degrees Awarded]]</f>
        <v>Native Hawaiian or Other Pacific Islander total</v>
      </c>
      <c r="C2667" s="160" t="str">
        <f>Table11[[#This Row],[Growth Rate]]</f>
        <v/>
      </c>
    </row>
    <row r="2668" spans="1:3" ht="14.25">
      <c r="A2668" s="159">
        <f>Table11[[#This Row],[UNITID]]</f>
        <v>413626</v>
      </c>
      <c r="B2668" s="133" t="str">
        <f>Table11[[#This Row],[Associate Degrees Awarded]]</f>
        <v>U.S. Nonresident total</v>
      </c>
      <c r="C2668" s="160" t="str">
        <f>Table11[[#This Row],[Growth Rate]]</f>
        <v/>
      </c>
    </row>
    <row r="2669" spans="1:3" ht="14.25">
      <c r="A2669" s="159">
        <f>Table11[[#This Row],[UNITID]]</f>
        <v>413626</v>
      </c>
      <c r="B2669" s="133" t="str">
        <f>Table11[[#This Row],[Associate Degrees Awarded]]</f>
        <v>White total</v>
      </c>
      <c r="C2669" s="160">
        <f>Table11[[#This Row],[Growth Rate]]</f>
        <v>2.25</v>
      </c>
    </row>
    <row r="2670" spans="1:3" ht="14.25">
      <c r="A2670" s="159">
        <f>Table11[[#This Row],[UNITID]]</f>
        <v>413626</v>
      </c>
      <c r="B2670" s="133" t="str">
        <f>Table11[[#This Row],[Associate Degrees Awarded]]</f>
        <v>Race/ethnicity unknown total</v>
      </c>
      <c r="C2670" s="160" t="str">
        <f>Table11[[#This Row],[Growth Rate]]</f>
        <v/>
      </c>
    </row>
    <row r="2671" spans="1:3" ht="14.25">
      <c r="A2671" s="159">
        <f>Table11[[#This Row],[UNITID]]</f>
        <v>420398</v>
      </c>
      <c r="B2671" s="133" t="str">
        <f>Table11[[#This Row],[Associate Degrees Awarded]]</f>
        <v>Grand total</v>
      </c>
      <c r="C2671" s="160">
        <f>Table11[[#This Row],[Growth Rate]]</f>
        <v>-0.1964549483013294</v>
      </c>
    </row>
    <row r="2672" spans="1:3" ht="14.25">
      <c r="A2672" s="159">
        <f>Table11[[#This Row],[UNITID]]</f>
        <v>420398</v>
      </c>
      <c r="B2672" s="133" t="str">
        <f>Table11[[#This Row],[Associate Degrees Awarded]]</f>
        <v>Ages, under 18</v>
      </c>
      <c r="C2672" s="160" t="str">
        <f>Table11[[#This Row],[Growth Rate]]</f>
        <v/>
      </c>
    </row>
    <row r="2673" spans="1:3" ht="14.25">
      <c r="A2673" s="159">
        <f>Table11[[#This Row],[UNITID]]</f>
        <v>420398</v>
      </c>
      <c r="B2673" s="133" t="str">
        <f>Table11[[#This Row],[Associate Degrees Awarded]]</f>
        <v>Ages, 18-24</v>
      </c>
      <c r="C2673" s="160">
        <f>Table11[[#This Row],[Growth Rate]]</f>
        <v>-0.11217335882727852</v>
      </c>
    </row>
    <row r="2674" spans="1:3" ht="14.25">
      <c r="A2674" s="159">
        <f>Table11[[#This Row],[UNITID]]</f>
        <v>420398</v>
      </c>
      <c r="B2674" s="133" t="str">
        <f>Table11[[#This Row],[Associate Degrees Awarded]]</f>
        <v>Ages, 25-39</v>
      </c>
      <c r="C2674" s="160">
        <f>Table11[[#This Row],[Growth Rate]]</f>
        <v>-0.32684426229508196</v>
      </c>
    </row>
    <row r="2675" spans="1:3" ht="14.25">
      <c r="A2675" s="159">
        <f>Table11[[#This Row],[UNITID]]</f>
        <v>420398</v>
      </c>
      <c r="B2675" s="133" t="str">
        <f>Table11[[#This Row],[Associate Degrees Awarded]]</f>
        <v>Ages, 40 and above</v>
      </c>
      <c r="C2675" s="160">
        <f>Table11[[#This Row],[Growth Rate]]</f>
        <v>-0.23312883435582821</v>
      </c>
    </row>
    <row r="2676" spans="1:3" ht="14.25">
      <c r="A2676" s="159">
        <f>Table11[[#This Row],[UNITID]]</f>
        <v>420398</v>
      </c>
      <c r="B2676" s="133" t="str">
        <f>Table11[[#This Row],[Associate Degrees Awarded]]</f>
        <v>Age unknown</v>
      </c>
      <c r="C2676" s="160" t="str">
        <f>Table11[[#This Row],[Growth Rate]]</f>
        <v/>
      </c>
    </row>
    <row r="2677" spans="1:3" ht="14.25">
      <c r="A2677" s="159">
        <f>Table11[[#This Row],[UNITID]]</f>
        <v>420398</v>
      </c>
      <c r="B2677" s="133" t="str">
        <f>Table11[[#This Row],[Associate Degrees Awarded]]</f>
        <v>Grand total men</v>
      </c>
      <c r="C2677" s="160">
        <f>Table11[[#This Row],[Growth Rate]]</f>
        <v>-0.28619528619528617</v>
      </c>
    </row>
    <row r="2678" spans="1:3" ht="14.25">
      <c r="A2678" s="159">
        <f>Table11[[#This Row],[UNITID]]</f>
        <v>420398</v>
      </c>
      <c r="B2678" s="133" t="str">
        <f>Table11[[#This Row],[Associate Degrees Awarded]]</f>
        <v>Grand total women</v>
      </c>
      <c r="C2678" s="160">
        <f>Table11[[#This Row],[Growth Rate]]</f>
        <v>-0.12631578947368421</v>
      </c>
    </row>
    <row r="2679" spans="1:3" ht="14.25">
      <c r="A2679" s="159">
        <f>Table11[[#This Row],[UNITID]]</f>
        <v>420398</v>
      </c>
      <c r="B2679" s="133" t="str">
        <f>Table11[[#This Row],[Associate Degrees Awarded]]</f>
        <v>Two or more races total</v>
      </c>
      <c r="C2679" s="160">
        <f>Table11[[#This Row],[Growth Rate]]</f>
        <v>-0.35483870967741937</v>
      </c>
    </row>
    <row r="2680" spans="1:3" ht="14.25">
      <c r="A2680" s="159">
        <f>Table11[[#This Row],[UNITID]]</f>
        <v>420398</v>
      </c>
      <c r="B2680" s="133" t="str">
        <f>Table11[[#This Row],[Associate Degrees Awarded]]</f>
        <v>American Indian or Alaska Native total</v>
      </c>
      <c r="C2680" s="160">
        <f>Table11[[#This Row],[Growth Rate]]</f>
        <v>-0.5</v>
      </c>
    </row>
    <row r="2681" spans="1:3" ht="14.25">
      <c r="A2681" s="159">
        <f>Table11[[#This Row],[UNITID]]</f>
        <v>420398</v>
      </c>
      <c r="B2681" s="133" t="str">
        <f>Table11[[#This Row],[Associate Degrees Awarded]]</f>
        <v>Asian total</v>
      </c>
      <c r="C2681" s="160">
        <f>Table11[[#This Row],[Growth Rate]]</f>
        <v>-7.792207792207792E-2</v>
      </c>
    </row>
    <row r="2682" spans="1:3" ht="14.25">
      <c r="A2682" s="159">
        <f>Table11[[#This Row],[UNITID]]</f>
        <v>420398</v>
      </c>
      <c r="B2682" s="133" t="str">
        <f>Table11[[#This Row],[Associate Degrees Awarded]]</f>
        <v>Black or African American total</v>
      </c>
      <c r="C2682" s="160">
        <f>Table11[[#This Row],[Growth Rate]]</f>
        <v>-0.21465968586387435</v>
      </c>
    </row>
    <row r="2683" spans="1:3" ht="14.25">
      <c r="A2683" s="159">
        <f>Table11[[#This Row],[UNITID]]</f>
        <v>420398</v>
      </c>
      <c r="B2683" s="133" t="str">
        <f>Table11[[#This Row],[Associate Degrees Awarded]]</f>
        <v>Hispanic or Latino total</v>
      </c>
      <c r="C2683" s="160">
        <f>Table11[[#This Row],[Growth Rate]]</f>
        <v>-0.1480836236933798</v>
      </c>
    </row>
    <row r="2684" spans="1:3" ht="14.25">
      <c r="A2684" s="159">
        <f>Table11[[#This Row],[UNITID]]</f>
        <v>420398</v>
      </c>
      <c r="B2684" s="133" t="str">
        <f>Table11[[#This Row],[Associate Degrees Awarded]]</f>
        <v>Native Hawaiian or Other Pacific Islander total</v>
      </c>
      <c r="C2684" s="160">
        <f>Table11[[#This Row],[Growth Rate]]</f>
        <v>-0.5</v>
      </c>
    </row>
    <row r="2685" spans="1:3" ht="14.25">
      <c r="A2685" s="159">
        <f>Table11[[#This Row],[UNITID]]</f>
        <v>420398</v>
      </c>
      <c r="B2685" s="133" t="str">
        <f>Table11[[#This Row],[Associate Degrees Awarded]]</f>
        <v>U.S. Nonresident total</v>
      </c>
      <c r="C2685" s="160">
        <f>Table11[[#This Row],[Growth Rate]]</f>
        <v>-1</v>
      </c>
    </row>
    <row r="2686" spans="1:3" ht="14.25">
      <c r="A2686" s="159">
        <f>Table11[[#This Row],[UNITID]]</f>
        <v>420398</v>
      </c>
      <c r="B2686" s="133" t="str">
        <f>Table11[[#This Row],[Associate Degrees Awarded]]</f>
        <v>White total</v>
      </c>
      <c r="C2686" s="160">
        <f>Table11[[#This Row],[Growth Rate]]</f>
        <v>-0.32176656151419558</v>
      </c>
    </row>
    <row r="2687" spans="1:3" ht="14.25">
      <c r="A2687" s="159">
        <f>Table11[[#This Row],[UNITID]]</f>
        <v>420398</v>
      </c>
      <c r="B2687" s="133" t="str">
        <f>Table11[[#This Row],[Associate Degrees Awarded]]</f>
        <v>Race/ethnicity unknown total</v>
      </c>
      <c r="C2687" s="160">
        <f>Table11[[#This Row],[Growth Rate]]</f>
        <v>0.5</v>
      </c>
    </row>
    <row r="2688" spans="1:3" ht="14.25">
      <c r="A2688" s="159">
        <f>Table11[[#This Row],[UNITID]]</f>
        <v>434016</v>
      </c>
      <c r="B2688" s="133" t="str">
        <f>Table11[[#This Row],[Associate Degrees Awarded]]</f>
        <v>Grand total</v>
      </c>
      <c r="C2688" s="160">
        <f>Table11[[#This Row],[Growth Rate]]</f>
        <v>-0.15384615384615385</v>
      </c>
    </row>
    <row r="2689" spans="1:3" ht="14.25">
      <c r="A2689" s="159">
        <f>Table11[[#This Row],[UNITID]]</f>
        <v>434016</v>
      </c>
      <c r="B2689" s="133" t="str">
        <f>Table11[[#This Row],[Associate Degrees Awarded]]</f>
        <v>Ages, under 18</v>
      </c>
      <c r="C2689" s="160" t="str">
        <f>Table11[[#This Row],[Growth Rate]]</f>
        <v/>
      </c>
    </row>
    <row r="2690" spans="1:3" ht="14.25">
      <c r="A2690" s="159">
        <f>Table11[[#This Row],[UNITID]]</f>
        <v>434016</v>
      </c>
      <c r="B2690" s="133" t="str">
        <f>Table11[[#This Row],[Associate Degrees Awarded]]</f>
        <v>Ages, 18-24</v>
      </c>
      <c r="C2690" s="160">
        <f>Table11[[#This Row],[Growth Rate]]</f>
        <v>0.2</v>
      </c>
    </row>
    <row r="2691" spans="1:3" ht="14.25">
      <c r="A2691" s="159">
        <f>Table11[[#This Row],[UNITID]]</f>
        <v>434016</v>
      </c>
      <c r="B2691" s="133" t="str">
        <f>Table11[[#This Row],[Associate Degrees Awarded]]</f>
        <v>Ages, 25-39</v>
      </c>
      <c r="C2691" s="160">
        <f>Table11[[#This Row],[Growth Rate]]</f>
        <v>-0.42857142857142855</v>
      </c>
    </row>
    <row r="2692" spans="1:3" ht="14.25">
      <c r="A2692" s="159">
        <f>Table11[[#This Row],[UNITID]]</f>
        <v>434016</v>
      </c>
      <c r="B2692" s="133" t="str">
        <f>Table11[[#This Row],[Associate Degrees Awarded]]</f>
        <v>Ages, 40 and above</v>
      </c>
      <c r="C2692" s="160">
        <f>Table11[[#This Row],[Growth Rate]]</f>
        <v>0</v>
      </c>
    </row>
    <row r="2693" spans="1:3" ht="14.25">
      <c r="A2693" s="159">
        <f>Table11[[#This Row],[UNITID]]</f>
        <v>434016</v>
      </c>
      <c r="B2693" s="133" t="str">
        <f>Table11[[#This Row],[Associate Degrees Awarded]]</f>
        <v>Age unknown</v>
      </c>
      <c r="C2693" s="160" t="str">
        <f>Table11[[#This Row],[Growth Rate]]</f>
        <v/>
      </c>
    </row>
    <row r="2694" spans="1:3" ht="14.25">
      <c r="A2694" s="159">
        <f>Table11[[#This Row],[UNITID]]</f>
        <v>434016</v>
      </c>
      <c r="B2694" s="133" t="str">
        <f>Table11[[#This Row],[Associate Degrees Awarded]]</f>
        <v>Grand total men</v>
      </c>
      <c r="C2694" s="160">
        <f>Table11[[#This Row],[Growth Rate]]</f>
        <v>-0.2</v>
      </c>
    </row>
    <row r="2695" spans="1:3" ht="14.25">
      <c r="A2695" s="159">
        <f>Table11[[#This Row],[UNITID]]</f>
        <v>434016</v>
      </c>
      <c r="B2695" s="133" t="str">
        <f>Table11[[#This Row],[Associate Degrees Awarded]]</f>
        <v>Grand total women</v>
      </c>
      <c r="C2695" s="160">
        <f>Table11[[#This Row],[Growth Rate]]</f>
        <v>-0.125</v>
      </c>
    </row>
    <row r="2696" spans="1:3" ht="14.25">
      <c r="A2696" s="159">
        <f>Table11[[#This Row],[UNITID]]</f>
        <v>434016</v>
      </c>
      <c r="B2696" s="133" t="str">
        <f>Table11[[#This Row],[Associate Degrees Awarded]]</f>
        <v>Two or more races total</v>
      </c>
      <c r="C2696" s="160">
        <f>Table11[[#This Row],[Growth Rate]]</f>
        <v>-1</v>
      </c>
    </row>
    <row r="2697" spans="1:3" ht="14.25">
      <c r="A2697" s="159">
        <f>Table11[[#This Row],[UNITID]]</f>
        <v>434016</v>
      </c>
      <c r="B2697" s="133" t="str">
        <f>Table11[[#This Row],[Associate Degrees Awarded]]</f>
        <v>American Indian or Alaska Native total</v>
      </c>
      <c r="C2697" s="160">
        <f>Table11[[#This Row],[Growth Rate]]</f>
        <v>-0.25</v>
      </c>
    </row>
    <row r="2698" spans="1:3" ht="14.25">
      <c r="A2698" s="159">
        <f>Table11[[#This Row],[UNITID]]</f>
        <v>434016</v>
      </c>
      <c r="B2698" s="133" t="str">
        <f>Table11[[#This Row],[Associate Degrees Awarded]]</f>
        <v>Asian total</v>
      </c>
      <c r="C2698" s="160" t="str">
        <f>Table11[[#This Row],[Growth Rate]]</f>
        <v/>
      </c>
    </row>
    <row r="2699" spans="1:3" ht="14.25">
      <c r="A2699" s="159">
        <f>Table11[[#This Row],[UNITID]]</f>
        <v>434016</v>
      </c>
      <c r="B2699" s="133" t="str">
        <f>Table11[[#This Row],[Associate Degrees Awarded]]</f>
        <v>Black or African American total</v>
      </c>
      <c r="C2699" s="160" t="str">
        <f>Table11[[#This Row],[Growth Rate]]</f>
        <v/>
      </c>
    </row>
    <row r="2700" spans="1:3" ht="14.25">
      <c r="A2700" s="159">
        <f>Table11[[#This Row],[UNITID]]</f>
        <v>434016</v>
      </c>
      <c r="B2700" s="133" t="str">
        <f>Table11[[#This Row],[Associate Degrees Awarded]]</f>
        <v>Hispanic or Latino total</v>
      </c>
      <c r="C2700" s="160" t="str">
        <f>Table11[[#This Row],[Growth Rate]]</f>
        <v/>
      </c>
    </row>
    <row r="2701" spans="1:3" ht="14.25">
      <c r="A2701" s="159">
        <f>Table11[[#This Row],[UNITID]]</f>
        <v>434016</v>
      </c>
      <c r="B2701" s="133" t="str">
        <f>Table11[[#This Row],[Associate Degrees Awarded]]</f>
        <v>Native Hawaiian or Other Pacific Islander total</v>
      </c>
      <c r="C2701" s="160" t="str">
        <f>Table11[[#This Row],[Growth Rate]]</f>
        <v/>
      </c>
    </row>
    <row r="2702" spans="1:3" ht="14.25">
      <c r="A2702" s="159">
        <f>Table11[[#This Row],[UNITID]]</f>
        <v>434016</v>
      </c>
      <c r="B2702" s="133" t="str">
        <f>Table11[[#This Row],[Associate Degrees Awarded]]</f>
        <v>U.S. Nonresident total</v>
      </c>
      <c r="C2702" s="160" t="str">
        <f>Table11[[#This Row],[Growth Rate]]</f>
        <v/>
      </c>
    </row>
    <row r="2703" spans="1:3" ht="14.25">
      <c r="A2703" s="159">
        <f>Table11[[#This Row],[UNITID]]</f>
        <v>434016</v>
      </c>
      <c r="B2703" s="133" t="str">
        <f>Table11[[#This Row],[Associate Degrees Awarded]]</f>
        <v>White total</v>
      </c>
      <c r="C2703" s="160" t="str">
        <f>Table11[[#This Row],[Growth Rate]]</f>
        <v/>
      </c>
    </row>
    <row r="2704" spans="1:3" ht="14.25">
      <c r="A2704" s="159">
        <f>Table11[[#This Row],[UNITID]]</f>
        <v>434016</v>
      </c>
      <c r="B2704" s="133" t="str">
        <f>Table11[[#This Row],[Associate Degrees Awarded]]</f>
        <v>Race/ethnicity unknown total</v>
      </c>
      <c r="C2704" s="160" t="str">
        <f>Table11[[#This Row],[Growth Rate]]</f>
        <v/>
      </c>
    </row>
    <row r="2705" spans="1:3" ht="14.25">
      <c r="A2705" s="159">
        <f>Table11[[#This Row],[UNITID]]</f>
        <v>434584</v>
      </c>
      <c r="B2705" s="133" t="str">
        <f>Table11[[#This Row],[Associate Degrees Awarded]]</f>
        <v>Grand total</v>
      </c>
      <c r="C2705" s="160">
        <f>Table11[[#This Row],[Growth Rate]]</f>
        <v>-0.3</v>
      </c>
    </row>
    <row r="2706" spans="1:3" ht="14.25">
      <c r="A2706" s="159">
        <f>Table11[[#This Row],[UNITID]]</f>
        <v>434584</v>
      </c>
      <c r="B2706" s="133" t="str">
        <f>Table11[[#This Row],[Associate Degrees Awarded]]</f>
        <v>Ages, under 18</v>
      </c>
      <c r="C2706" s="160" t="str">
        <f>Table11[[#This Row],[Growth Rate]]</f>
        <v/>
      </c>
    </row>
    <row r="2707" spans="1:3" ht="14.25">
      <c r="A2707" s="159">
        <f>Table11[[#This Row],[UNITID]]</f>
        <v>434584</v>
      </c>
      <c r="B2707" s="133" t="str">
        <f>Table11[[#This Row],[Associate Degrees Awarded]]</f>
        <v>Ages, 18-24</v>
      </c>
      <c r="C2707" s="160">
        <f>Table11[[#This Row],[Growth Rate]]</f>
        <v>-0.83333333333333337</v>
      </c>
    </row>
    <row r="2708" spans="1:3" ht="14.25">
      <c r="A2708" s="159">
        <f>Table11[[#This Row],[UNITID]]</f>
        <v>434584</v>
      </c>
      <c r="B2708" s="133" t="str">
        <f>Table11[[#This Row],[Associate Degrees Awarded]]</f>
        <v>Ages, 25-39</v>
      </c>
      <c r="C2708" s="160">
        <f>Table11[[#This Row],[Growth Rate]]</f>
        <v>0.1</v>
      </c>
    </row>
    <row r="2709" spans="1:3" ht="14.25">
      <c r="A2709" s="159">
        <f>Table11[[#This Row],[UNITID]]</f>
        <v>434584</v>
      </c>
      <c r="B2709" s="133" t="str">
        <f>Table11[[#This Row],[Associate Degrees Awarded]]</f>
        <v>Ages, 40 and above</v>
      </c>
      <c r="C2709" s="160">
        <f>Table11[[#This Row],[Growth Rate]]</f>
        <v>-0.5</v>
      </c>
    </row>
    <row r="2710" spans="1:3" ht="14.25">
      <c r="A2710" s="159">
        <f>Table11[[#This Row],[UNITID]]</f>
        <v>434584</v>
      </c>
      <c r="B2710" s="133" t="str">
        <f>Table11[[#This Row],[Associate Degrees Awarded]]</f>
        <v>Age unknown</v>
      </c>
      <c r="C2710" s="160" t="str">
        <f>Table11[[#This Row],[Growth Rate]]</f>
        <v/>
      </c>
    </row>
    <row r="2711" spans="1:3" ht="14.25">
      <c r="A2711" s="159">
        <f>Table11[[#This Row],[UNITID]]</f>
        <v>434584</v>
      </c>
      <c r="B2711" s="133" t="str">
        <f>Table11[[#This Row],[Associate Degrees Awarded]]</f>
        <v>Grand total men</v>
      </c>
      <c r="C2711" s="160" t="str">
        <f>Table11[[#This Row],[Growth Rate]]</f>
        <v/>
      </c>
    </row>
    <row r="2712" spans="1:3" ht="14.25">
      <c r="A2712" s="159">
        <f>Table11[[#This Row],[UNITID]]</f>
        <v>434584</v>
      </c>
      <c r="B2712" s="133" t="str">
        <f>Table11[[#This Row],[Associate Degrees Awarded]]</f>
        <v>Grand total women</v>
      </c>
      <c r="C2712" s="160">
        <f>Table11[[#This Row],[Growth Rate]]</f>
        <v>-0.55000000000000004</v>
      </c>
    </row>
    <row r="2713" spans="1:3" ht="14.25">
      <c r="A2713" s="159">
        <f>Table11[[#This Row],[UNITID]]</f>
        <v>434584</v>
      </c>
      <c r="B2713" s="133" t="str">
        <f>Table11[[#This Row],[Associate Degrees Awarded]]</f>
        <v>Two or more races total</v>
      </c>
      <c r="C2713" s="160" t="str">
        <f>Table11[[#This Row],[Growth Rate]]</f>
        <v/>
      </c>
    </row>
    <row r="2714" spans="1:3" ht="14.25">
      <c r="A2714" s="159">
        <f>Table11[[#This Row],[UNITID]]</f>
        <v>434584</v>
      </c>
      <c r="B2714" s="133" t="str">
        <f>Table11[[#This Row],[Associate Degrees Awarded]]</f>
        <v>American Indian or Alaska Native total</v>
      </c>
      <c r="C2714" s="160">
        <f>Table11[[#This Row],[Growth Rate]]</f>
        <v>-0.2857142857142857</v>
      </c>
    </row>
    <row r="2715" spans="1:3" ht="14.25">
      <c r="A2715" s="159">
        <f>Table11[[#This Row],[UNITID]]</f>
        <v>434584</v>
      </c>
      <c r="B2715" s="133" t="str">
        <f>Table11[[#This Row],[Associate Degrees Awarded]]</f>
        <v>Asian total</v>
      </c>
      <c r="C2715" s="160">
        <f>Table11[[#This Row],[Growth Rate]]</f>
        <v>0</v>
      </c>
    </row>
    <row r="2716" spans="1:3" ht="14.25">
      <c r="A2716" s="159">
        <f>Table11[[#This Row],[UNITID]]</f>
        <v>434584</v>
      </c>
      <c r="B2716" s="133" t="str">
        <f>Table11[[#This Row],[Associate Degrees Awarded]]</f>
        <v>Black or African American total</v>
      </c>
      <c r="C2716" s="160" t="str">
        <f>Table11[[#This Row],[Growth Rate]]</f>
        <v/>
      </c>
    </row>
    <row r="2717" spans="1:3" ht="14.25">
      <c r="A2717" s="159">
        <f>Table11[[#This Row],[UNITID]]</f>
        <v>434584</v>
      </c>
      <c r="B2717" s="133" t="str">
        <f>Table11[[#This Row],[Associate Degrees Awarded]]</f>
        <v>Hispanic or Latino total</v>
      </c>
      <c r="C2717" s="160" t="str">
        <f>Table11[[#This Row],[Growth Rate]]</f>
        <v/>
      </c>
    </row>
    <row r="2718" spans="1:3" ht="14.25">
      <c r="A2718" s="159">
        <f>Table11[[#This Row],[UNITID]]</f>
        <v>434584</v>
      </c>
      <c r="B2718" s="133" t="str">
        <f>Table11[[#This Row],[Associate Degrees Awarded]]</f>
        <v>Native Hawaiian or Other Pacific Islander total</v>
      </c>
      <c r="C2718" s="160" t="str">
        <f>Table11[[#This Row],[Growth Rate]]</f>
        <v/>
      </c>
    </row>
    <row r="2719" spans="1:3" ht="14.25">
      <c r="A2719" s="159">
        <f>Table11[[#This Row],[UNITID]]</f>
        <v>434584</v>
      </c>
      <c r="B2719" s="133" t="str">
        <f>Table11[[#This Row],[Associate Degrees Awarded]]</f>
        <v>U.S. Nonresident total</v>
      </c>
      <c r="C2719" s="160" t="str">
        <f>Table11[[#This Row],[Growth Rate]]</f>
        <v/>
      </c>
    </row>
    <row r="2720" spans="1:3" ht="14.25">
      <c r="A2720" s="159">
        <f>Table11[[#This Row],[UNITID]]</f>
        <v>434584</v>
      </c>
      <c r="B2720" s="133" t="str">
        <f>Table11[[#This Row],[Associate Degrees Awarded]]</f>
        <v>White total</v>
      </c>
      <c r="C2720" s="160">
        <f>Table11[[#This Row],[Growth Rate]]</f>
        <v>-0.66666666666666663</v>
      </c>
    </row>
    <row r="2721" spans="1:3" ht="14.25">
      <c r="A2721" s="159">
        <f>Table11[[#This Row],[UNITID]]</f>
        <v>434584</v>
      </c>
      <c r="B2721" s="133" t="str">
        <f>Table11[[#This Row],[Associate Degrees Awarded]]</f>
        <v>Race/ethnicity unknown total</v>
      </c>
      <c r="C2721" s="160">
        <f>Table11[[#This Row],[Growth Rate]]</f>
        <v>-1</v>
      </c>
    </row>
    <row r="2722" spans="1:3" ht="14.25">
      <c r="A2722" s="159">
        <f>Table11[[#This Row],[UNITID]]</f>
        <v>434672</v>
      </c>
      <c r="B2722" s="133" t="str">
        <f>Table11[[#This Row],[Associate Degrees Awarded]]</f>
        <v>Grand total</v>
      </c>
      <c r="C2722" s="160">
        <f>Table11[[#This Row],[Growth Rate]]</f>
        <v>-0.20534458509142053</v>
      </c>
    </row>
    <row r="2723" spans="1:3" ht="14.25">
      <c r="A2723" s="159">
        <f>Table11[[#This Row],[UNITID]]</f>
        <v>434672</v>
      </c>
      <c r="B2723" s="133" t="str">
        <f>Table11[[#This Row],[Associate Degrees Awarded]]</f>
        <v>Ages, under 18</v>
      </c>
      <c r="C2723" s="160" t="str">
        <f>Table11[[#This Row],[Growth Rate]]</f>
        <v/>
      </c>
    </row>
    <row r="2724" spans="1:3" ht="14.25">
      <c r="A2724" s="159">
        <f>Table11[[#This Row],[UNITID]]</f>
        <v>434672</v>
      </c>
      <c r="B2724" s="133" t="str">
        <f>Table11[[#This Row],[Associate Degrees Awarded]]</f>
        <v>Ages, 18-24</v>
      </c>
      <c r="C2724" s="160">
        <f>Table11[[#This Row],[Growth Rate]]</f>
        <v>-0.1583949313621964</v>
      </c>
    </row>
    <row r="2725" spans="1:3" ht="14.25">
      <c r="A2725" s="159">
        <f>Table11[[#This Row],[UNITID]]</f>
        <v>434672</v>
      </c>
      <c r="B2725" s="133" t="str">
        <f>Table11[[#This Row],[Associate Degrees Awarded]]</f>
        <v>Ages, 25-39</v>
      </c>
      <c r="C2725" s="160">
        <f>Table11[[#This Row],[Growth Rate]]</f>
        <v>-0.28196721311475409</v>
      </c>
    </row>
    <row r="2726" spans="1:3" ht="14.25">
      <c r="A2726" s="159">
        <f>Table11[[#This Row],[UNITID]]</f>
        <v>434672</v>
      </c>
      <c r="B2726" s="133" t="str">
        <f>Table11[[#This Row],[Associate Degrees Awarded]]</f>
        <v>Ages, 40 and above</v>
      </c>
      <c r="C2726" s="160">
        <f>Table11[[#This Row],[Growth Rate]]</f>
        <v>-0.12915129151291513</v>
      </c>
    </row>
    <row r="2727" spans="1:3" ht="14.25">
      <c r="A2727" s="159">
        <f>Table11[[#This Row],[UNITID]]</f>
        <v>434672</v>
      </c>
      <c r="B2727" s="133" t="str">
        <f>Table11[[#This Row],[Associate Degrees Awarded]]</f>
        <v>Age unknown</v>
      </c>
      <c r="C2727" s="160" t="str">
        <f>Table11[[#This Row],[Growth Rate]]</f>
        <v/>
      </c>
    </row>
    <row r="2728" spans="1:3" ht="14.25">
      <c r="A2728" s="159">
        <f>Table11[[#This Row],[UNITID]]</f>
        <v>434672</v>
      </c>
      <c r="B2728" s="133" t="str">
        <f>Table11[[#This Row],[Associate Degrees Awarded]]</f>
        <v>Grand total men</v>
      </c>
      <c r="C2728" s="160">
        <f>Table11[[#This Row],[Growth Rate]]</f>
        <v>-0.28989037758830694</v>
      </c>
    </row>
    <row r="2729" spans="1:3" ht="14.25">
      <c r="A2729" s="159">
        <f>Table11[[#This Row],[UNITID]]</f>
        <v>434672</v>
      </c>
      <c r="B2729" s="133" t="str">
        <f>Table11[[#This Row],[Associate Degrees Awarded]]</f>
        <v>Grand total women</v>
      </c>
      <c r="C2729" s="160">
        <f>Table11[[#This Row],[Growth Rate]]</f>
        <v>-0.1524390243902439</v>
      </c>
    </row>
    <row r="2730" spans="1:3" ht="14.25">
      <c r="A2730" s="159">
        <f>Table11[[#This Row],[UNITID]]</f>
        <v>434672</v>
      </c>
      <c r="B2730" s="133" t="str">
        <f>Table11[[#This Row],[Associate Degrees Awarded]]</f>
        <v>Two or more races total</v>
      </c>
      <c r="C2730" s="160">
        <f>Table11[[#This Row],[Growth Rate]]</f>
        <v>0</v>
      </c>
    </row>
    <row r="2731" spans="1:3" ht="14.25">
      <c r="A2731" s="159">
        <f>Table11[[#This Row],[UNITID]]</f>
        <v>434672</v>
      </c>
      <c r="B2731" s="133" t="str">
        <f>Table11[[#This Row],[Associate Degrees Awarded]]</f>
        <v>American Indian or Alaska Native total</v>
      </c>
      <c r="C2731" s="160">
        <f>Table11[[#This Row],[Growth Rate]]</f>
        <v>0</v>
      </c>
    </row>
    <row r="2732" spans="1:3" ht="14.25">
      <c r="A2732" s="159">
        <f>Table11[[#This Row],[UNITID]]</f>
        <v>434672</v>
      </c>
      <c r="B2732" s="133" t="str">
        <f>Table11[[#This Row],[Associate Degrees Awarded]]</f>
        <v>Asian total</v>
      </c>
      <c r="C2732" s="160">
        <f>Table11[[#This Row],[Growth Rate]]</f>
        <v>-9.0909090909090912E-2</v>
      </c>
    </row>
    <row r="2733" spans="1:3" ht="14.25">
      <c r="A2733" s="159">
        <f>Table11[[#This Row],[UNITID]]</f>
        <v>434672</v>
      </c>
      <c r="B2733" s="133" t="str">
        <f>Table11[[#This Row],[Associate Degrees Awarded]]</f>
        <v>Black or African American total</v>
      </c>
      <c r="C2733" s="160">
        <f>Table11[[#This Row],[Growth Rate]]</f>
        <v>-0.17182662538699692</v>
      </c>
    </row>
    <row r="2734" spans="1:3" ht="14.25">
      <c r="A2734" s="159">
        <f>Table11[[#This Row],[UNITID]]</f>
        <v>434672</v>
      </c>
      <c r="B2734" s="133" t="str">
        <f>Table11[[#This Row],[Associate Degrees Awarded]]</f>
        <v>Hispanic or Latino total</v>
      </c>
      <c r="C2734" s="160">
        <f>Table11[[#This Row],[Growth Rate]]</f>
        <v>-9.1743119266055051E-3</v>
      </c>
    </row>
    <row r="2735" spans="1:3" ht="14.25">
      <c r="A2735" s="159">
        <f>Table11[[#This Row],[UNITID]]</f>
        <v>434672</v>
      </c>
      <c r="B2735" s="133" t="str">
        <f>Table11[[#This Row],[Associate Degrees Awarded]]</f>
        <v>Native Hawaiian or Other Pacific Islander total</v>
      </c>
      <c r="C2735" s="160">
        <f>Table11[[#This Row],[Growth Rate]]</f>
        <v>-0.75</v>
      </c>
    </row>
    <row r="2736" spans="1:3" ht="14.25">
      <c r="A2736" s="159">
        <f>Table11[[#This Row],[UNITID]]</f>
        <v>434672</v>
      </c>
      <c r="B2736" s="133" t="str">
        <f>Table11[[#This Row],[Associate Degrees Awarded]]</f>
        <v>U.S. Nonresident total</v>
      </c>
      <c r="C2736" s="160">
        <f>Table11[[#This Row],[Growth Rate]]</f>
        <v>-0.1981981981981982</v>
      </c>
    </row>
    <row r="2737" spans="1:3" ht="14.25">
      <c r="A2737" s="159">
        <f>Table11[[#This Row],[UNITID]]</f>
        <v>434672</v>
      </c>
      <c r="B2737" s="133" t="str">
        <f>Table11[[#This Row],[Associate Degrees Awarded]]</f>
        <v>White total</v>
      </c>
      <c r="C2737" s="160">
        <f>Table11[[#This Row],[Growth Rate]]</f>
        <v>-0.28333333333333333</v>
      </c>
    </row>
    <row r="2738" spans="1:3" ht="14.25">
      <c r="A2738" s="159">
        <f>Table11[[#This Row],[UNITID]]</f>
        <v>434672</v>
      </c>
      <c r="B2738" s="133" t="str">
        <f>Table11[[#This Row],[Associate Degrees Awarded]]</f>
        <v>Race/ethnicity unknown total</v>
      </c>
      <c r="C2738" s="160">
        <f>Table11[[#This Row],[Growth Rate]]</f>
        <v>0.2857142857142857</v>
      </c>
    </row>
    <row r="2739" spans="1:3" ht="14.25">
      <c r="A2739" s="159">
        <f>Table11[[#This Row],[UNITID]]</f>
        <v>434751</v>
      </c>
      <c r="B2739" s="133" t="str">
        <f>Table11[[#This Row],[Associate Degrees Awarded]]</f>
        <v>Grand total</v>
      </c>
      <c r="C2739" s="160">
        <f>Table11[[#This Row],[Growth Rate]]</f>
        <v>0.5</v>
      </c>
    </row>
    <row r="2740" spans="1:3" ht="14.25">
      <c r="A2740" s="159">
        <f>Table11[[#This Row],[UNITID]]</f>
        <v>434751</v>
      </c>
      <c r="B2740" s="133" t="str">
        <f>Table11[[#This Row],[Associate Degrees Awarded]]</f>
        <v>Ages, under 18</v>
      </c>
      <c r="C2740" s="160" t="str">
        <f>Table11[[#This Row],[Growth Rate]]</f>
        <v/>
      </c>
    </row>
    <row r="2741" spans="1:3" ht="14.25">
      <c r="A2741" s="159">
        <f>Table11[[#This Row],[UNITID]]</f>
        <v>434751</v>
      </c>
      <c r="B2741" s="133" t="str">
        <f>Table11[[#This Row],[Associate Degrees Awarded]]</f>
        <v>Ages, 18-24</v>
      </c>
      <c r="C2741" s="160">
        <f>Table11[[#This Row],[Growth Rate]]</f>
        <v>-1</v>
      </c>
    </row>
    <row r="2742" spans="1:3" ht="14.25">
      <c r="A2742" s="159">
        <f>Table11[[#This Row],[UNITID]]</f>
        <v>434751</v>
      </c>
      <c r="B2742" s="133" t="str">
        <f>Table11[[#This Row],[Associate Degrees Awarded]]</f>
        <v>Ages, 25-39</v>
      </c>
      <c r="C2742" s="160">
        <f>Table11[[#This Row],[Growth Rate]]</f>
        <v>0.125</v>
      </c>
    </row>
    <row r="2743" spans="1:3" ht="14.25">
      <c r="A2743" s="159">
        <f>Table11[[#This Row],[UNITID]]</f>
        <v>434751</v>
      </c>
      <c r="B2743" s="133" t="str">
        <f>Table11[[#This Row],[Associate Degrees Awarded]]</f>
        <v>Ages, 40 and above</v>
      </c>
      <c r="C2743" s="160">
        <f>Table11[[#This Row],[Growth Rate]]</f>
        <v>2.5</v>
      </c>
    </row>
    <row r="2744" spans="1:3" ht="14.25">
      <c r="A2744" s="159">
        <f>Table11[[#This Row],[UNITID]]</f>
        <v>434751</v>
      </c>
      <c r="B2744" s="133" t="str">
        <f>Table11[[#This Row],[Associate Degrees Awarded]]</f>
        <v>Age unknown</v>
      </c>
      <c r="C2744" s="160" t="str">
        <f>Table11[[#This Row],[Growth Rate]]</f>
        <v/>
      </c>
    </row>
    <row r="2745" spans="1:3" ht="14.25">
      <c r="A2745" s="159">
        <f>Table11[[#This Row],[UNITID]]</f>
        <v>434751</v>
      </c>
      <c r="B2745" s="133" t="str">
        <f>Table11[[#This Row],[Associate Degrees Awarded]]</f>
        <v>Grand total men</v>
      </c>
      <c r="C2745" s="160">
        <f>Table11[[#This Row],[Growth Rate]]</f>
        <v>1.5</v>
      </c>
    </row>
    <row r="2746" spans="1:3" ht="14.25">
      <c r="A2746" s="159">
        <f>Table11[[#This Row],[UNITID]]</f>
        <v>434751</v>
      </c>
      <c r="B2746" s="133" t="str">
        <f>Table11[[#This Row],[Associate Degrees Awarded]]</f>
        <v>Grand total women</v>
      </c>
      <c r="C2746" s="160">
        <f>Table11[[#This Row],[Growth Rate]]</f>
        <v>0.33333333333333331</v>
      </c>
    </row>
    <row r="2747" spans="1:3" ht="14.25">
      <c r="A2747" s="159">
        <f>Table11[[#This Row],[UNITID]]</f>
        <v>434751</v>
      </c>
      <c r="B2747" s="133" t="str">
        <f>Table11[[#This Row],[Associate Degrees Awarded]]</f>
        <v>Two or more races total</v>
      </c>
      <c r="C2747" s="160">
        <f>Table11[[#This Row],[Growth Rate]]</f>
        <v>-0.5</v>
      </c>
    </row>
    <row r="2748" spans="1:3" ht="14.25">
      <c r="A2748" s="159">
        <f>Table11[[#This Row],[UNITID]]</f>
        <v>434751</v>
      </c>
      <c r="B2748" s="133" t="str">
        <f>Table11[[#This Row],[Associate Degrees Awarded]]</f>
        <v>American Indian or Alaska Native total</v>
      </c>
      <c r="C2748" s="160">
        <f>Table11[[#This Row],[Growth Rate]]</f>
        <v>1</v>
      </c>
    </row>
    <row r="2749" spans="1:3" ht="14.25">
      <c r="A2749" s="159">
        <f>Table11[[#This Row],[UNITID]]</f>
        <v>434751</v>
      </c>
      <c r="B2749" s="133" t="str">
        <f>Table11[[#This Row],[Associate Degrees Awarded]]</f>
        <v>Asian total</v>
      </c>
      <c r="C2749" s="160" t="str">
        <f>Table11[[#This Row],[Growth Rate]]</f>
        <v/>
      </c>
    </row>
    <row r="2750" spans="1:3" ht="14.25">
      <c r="A2750" s="159">
        <f>Table11[[#This Row],[UNITID]]</f>
        <v>434751</v>
      </c>
      <c r="B2750" s="133" t="str">
        <f>Table11[[#This Row],[Associate Degrees Awarded]]</f>
        <v>Black or African American total</v>
      </c>
      <c r="C2750" s="160" t="str">
        <f>Table11[[#This Row],[Growth Rate]]</f>
        <v/>
      </c>
    </row>
    <row r="2751" spans="1:3" ht="14.25">
      <c r="A2751" s="159">
        <f>Table11[[#This Row],[UNITID]]</f>
        <v>434751</v>
      </c>
      <c r="B2751" s="133" t="str">
        <f>Table11[[#This Row],[Associate Degrees Awarded]]</f>
        <v>Hispanic or Latino total</v>
      </c>
      <c r="C2751" s="160" t="str">
        <f>Table11[[#This Row],[Growth Rate]]</f>
        <v/>
      </c>
    </row>
    <row r="2752" spans="1:3" ht="14.25">
      <c r="A2752" s="159">
        <f>Table11[[#This Row],[UNITID]]</f>
        <v>434751</v>
      </c>
      <c r="B2752" s="133" t="str">
        <f>Table11[[#This Row],[Associate Degrees Awarded]]</f>
        <v>Native Hawaiian or Other Pacific Islander total</v>
      </c>
      <c r="C2752" s="160" t="str">
        <f>Table11[[#This Row],[Growth Rate]]</f>
        <v/>
      </c>
    </row>
    <row r="2753" spans="1:3" ht="14.25">
      <c r="A2753" s="159">
        <f>Table11[[#This Row],[UNITID]]</f>
        <v>434751</v>
      </c>
      <c r="B2753" s="133" t="str">
        <f>Table11[[#This Row],[Associate Degrees Awarded]]</f>
        <v>U.S. Nonresident total</v>
      </c>
      <c r="C2753" s="160" t="str">
        <f>Table11[[#This Row],[Growth Rate]]</f>
        <v/>
      </c>
    </row>
    <row r="2754" spans="1:3" ht="14.25">
      <c r="A2754" s="159">
        <f>Table11[[#This Row],[UNITID]]</f>
        <v>434751</v>
      </c>
      <c r="B2754" s="133" t="str">
        <f>Table11[[#This Row],[Associate Degrees Awarded]]</f>
        <v>White total</v>
      </c>
      <c r="C2754" s="160">
        <f>Table11[[#This Row],[Growth Rate]]</f>
        <v>-1</v>
      </c>
    </row>
    <row r="2755" spans="1:3" ht="14.25">
      <c r="A2755" s="159">
        <f>Table11[[#This Row],[UNITID]]</f>
        <v>434751</v>
      </c>
      <c r="B2755" s="133" t="str">
        <f>Table11[[#This Row],[Associate Degrees Awarded]]</f>
        <v>Race/ethnicity unknown total</v>
      </c>
      <c r="C2755" s="160">
        <f>Table11[[#This Row],[Growth Rate]]</f>
        <v>-1</v>
      </c>
    </row>
    <row r="2756" spans="1:3" ht="14.25">
      <c r="A2756" s="159">
        <f>Table11[[#This Row],[UNITID]]</f>
        <v>442781</v>
      </c>
      <c r="B2756" s="133" t="str">
        <f>Table11[[#This Row],[Associate Degrees Awarded]]</f>
        <v>Grand total</v>
      </c>
      <c r="C2756" s="160">
        <f>Table11[[#This Row],[Growth Rate]]</f>
        <v>1.2307692307692308</v>
      </c>
    </row>
    <row r="2757" spans="1:3" ht="14.25">
      <c r="A2757" s="159">
        <f>Table11[[#This Row],[UNITID]]</f>
        <v>442781</v>
      </c>
      <c r="B2757" s="133" t="str">
        <f>Table11[[#This Row],[Associate Degrees Awarded]]</f>
        <v>Ages, under 18</v>
      </c>
      <c r="C2757" s="160" t="str">
        <f>Table11[[#This Row],[Growth Rate]]</f>
        <v/>
      </c>
    </row>
    <row r="2758" spans="1:3" ht="14.25">
      <c r="A2758" s="159">
        <f>Table11[[#This Row],[UNITID]]</f>
        <v>442781</v>
      </c>
      <c r="B2758" s="133" t="str">
        <f>Table11[[#This Row],[Associate Degrees Awarded]]</f>
        <v>Ages, 18-24</v>
      </c>
      <c r="C2758" s="160">
        <f>Table11[[#This Row],[Growth Rate]]</f>
        <v>-0.22222222222222221</v>
      </c>
    </row>
    <row r="2759" spans="1:3" ht="14.25">
      <c r="A2759" s="159">
        <f>Table11[[#This Row],[UNITID]]</f>
        <v>442781</v>
      </c>
      <c r="B2759" s="133" t="str">
        <f>Table11[[#This Row],[Associate Degrees Awarded]]</f>
        <v>Ages, 25-39</v>
      </c>
      <c r="C2759" s="160">
        <f>Table11[[#This Row],[Growth Rate]]</f>
        <v>1.5833333333333333</v>
      </c>
    </row>
    <row r="2760" spans="1:3" ht="14.25">
      <c r="A2760" s="159">
        <f>Table11[[#This Row],[UNITID]]</f>
        <v>442781</v>
      </c>
      <c r="B2760" s="133" t="str">
        <f>Table11[[#This Row],[Associate Degrees Awarded]]</f>
        <v>Ages, 40 and above</v>
      </c>
      <c r="C2760" s="160">
        <f>Table11[[#This Row],[Growth Rate]]</f>
        <v>3</v>
      </c>
    </row>
    <row r="2761" spans="1:3" ht="14.25">
      <c r="A2761" s="159">
        <f>Table11[[#This Row],[UNITID]]</f>
        <v>442781</v>
      </c>
      <c r="B2761" s="133" t="str">
        <f>Table11[[#This Row],[Associate Degrees Awarded]]</f>
        <v>Age unknown</v>
      </c>
      <c r="C2761" s="160" t="str">
        <f>Table11[[#This Row],[Growth Rate]]</f>
        <v/>
      </c>
    </row>
    <row r="2762" spans="1:3" ht="14.25">
      <c r="A2762" s="159">
        <f>Table11[[#This Row],[UNITID]]</f>
        <v>442781</v>
      </c>
      <c r="B2762" s="133" t="str">
        <f>Table11[[#This Row],[Associate Degrees Awarded]]</f>
        <v>Grand total men</v>
      </c>
      <c r="C2762" s="160">
        <f>Table11[[#This Row],[Growth Rate]]</f>
        <v>0.66666666666666663</v>
      </c>
    </row>
    <row r="2763" spans="1:3" ht="14.25">
      <c r="A2763" s="159">
        <f>Table11[[#This Row],[UNITID]]</f>
        <v>442781</v>
      </c>
      <c r="B2763" s="133" t="str">
        <f>Table11[[#This Row],[Associate Degrees Awarded]]</f>
        <v>Grand total women</v>
      </c>
      <c r="C2763" s="160">
        <f>Table11[[#This Row],[Growth Rate]]</f>
        <v>1.4</v>
      </c>
    </row>
    <row r="2764" spans="1:3" ht="14.25">
      <c r="A2764" s="159">
        <f>Table11[[#This Row],[UNITID]]</f>
        <v>442781</v>
      </c>
      <c r="B2764" s="133" t="str">
        <f>Table11[[#This Row],[Associate Degrees Awarded]]</f>
        <v>Two or more races total</v>
      </c>
      <c r="C2764" s="160" t="str">
        <f>Table11[[#This Row],[Growth Rate]]</f>
        <v/>
      </c>
    </row>
    <row r="2765" spans="1:3" ht="14.25">
      <c r="A2765" s="159">
        <f>Table11[[#This Row],[UNITID]]</f>
        <v>442781</v>
      </c>
      <c r="B2765" s="133" t="str">
        <f>Table11[[#This Row],[Associate Degrees Awarded]]</f>
        <v>American Indian or Alaska Native total</v>
      </c>
      <c r="C2765" s="160">
        <f>Table11[[#This Row],[Growth Rate]]</f>
        <v>1.5217391304347827</v>
      </c>
    </row>
    <row r="2766" spans="1:3" ht="14.25">
      <c r="A2766" s="159">
        <f>Table11[[#This Row],[UNITID]]</f>
        <v>442781</v>
      </c>
      <c r="B2766" s="133" t="str">
        <f>Table11[[#This Row],[Associate Degrees Awarded]]</f>
        <v>Asian total</v>
      </c>
      <c r="C2766" s="160" t="str">
        <f>Table11[[#This Row],[Growth Rate]]</f>
        <v/>
      </c>
    </row>
    <row r="2767" spans="1:3" ht="14.25">
      <c r="A2767" s="159">
        <f>Table11[[#This Row],[UNITID]]</f>
        <v>442781</v>
      </c>
      <c r="B2767" s="133" t="str">
        <f>Table11[[#This Row],[Associate Degrees Awarded]]</f>
        <v>Black or African American total</v>
      </c>
      <c r="C2767" s="160" t="str">
        <f>Table11[[#This Row],[Growth Rate]]</f>
        <v/>
      </c>
    </row>
    <row r="2768" spans="1:3" ht="14.25">
      <c r="A2768" s="159">
        <f>Table11[[#This Row],[UNITID]]</f>
        <v>442781</v>
      </c>
      <c r="B2768" s="133" t="str">
        <f>Table11[[#This Row],[Associate Degrees Awarded]]</f>
        <v>Hispanic or Latino total</v>
      </c>
      <c r="C2768" s="160" t="str">
        <f>Table11[[#This Row],[Growth Rate]]</f>
        <v/>
      </c>
    </row>
    <row r="2769" spans="1:3" ht="14.25">
      <c r="A2769" s="159">
        <f>Table11[[#This Row],[UNITID]]</f>
        <v>442781</v>
      </c>
      <c r="B2769" s="133" t="str">
        <f>Table11[[#This Row],[Associate Degrees Awarded]]</f>
        <v>Native Hawaiian or Other Pacific Islander total</v>
      </c>
      <c r="C2769" s="160" t="str">
        <f>Table11[[#This Row],[Growth Rate]]</f>
        <v/>
      </c>
    </row>
    <row r="2770" spans="1:3" ht="14.25">
      <c r="A2770" s="159">
        <f>Table11[[#This Row],[UNITID]]</f>
        <v>442781</v>
      </c>
      <c r="B2770" s="133" t="str">
        <f>Table11[[#This Row],[Associate Degrees Awarded]]</f>
        <v>U.S. Nonresident total</v>
      </c>
      <c r="C2770" s="160" t="str">
        <f>Table11[[#This Row],[Growth Rate]]</f>
        <v/>
      </c>
    </row>
    <row r="2771" spans="1:3" ht="14.25">
      <c r="A2771" s="159">
        <f>Table11[[#This Row],[UNITID]]</f>
        <v>442781</v>
      </c>
      <c r="B2771" s="133" t="str">
        <f>Table11[[#This Row],[Associate Degrees Awarded]]</f>
        <v>White total</v>
      </c>
      <c r="C2771" s="160">
        <f>Table11[[#This Row],[Growth Rate]]</f>
        <v>-1</v>
      </c>
    </row>
    <row r="2772" spans="1:3" ht="14.25">
      <c r="A2772" s="159">
        <f>Table11[[#This Row],[UNITID]]</f>
        <v>442781</v>
      </c>
      <c r="B2772" s="133" t="str">
        <f>Table11[[#This Row],[Associate Degrees Awarded]]</f>
        <v>Race/ethnicity unknown total</v>
      </c>
      <c r="C2772" s="160" t="str">
        <f>Table11[[#This Row],[Growth Rate]]</f>
        <v/>
      </c>
    </row>
    <row r="2773" spans="1:3" ht="14.25">
      <c r="A2773" s="159">
        <f>Table11[[#This Row],[UNITID]]</f>
        <v>448594</v>
      </c>
      <c r="B2773" s="133" t="str">
        <f>Table11[[#This Row],[Associate Degrees Awarded]]</f>
        <v>Grand total</v>
      </c>
      <c r="C2773" s="160">
        <f>Table11[[#This Row],[Growth Rate]]</f>
        <v>-3.1986531986531987E-2</v>
      </c>
    </row>
    <row r="2774" spans="1:3" ht="14.25">
      <c r="A2774" s="159">
        <f>Table11[[#This Row],[UNITID]]</f>
        <v>448594</v>
      </c>
      <c r="B2774" s="133" t="str">
        <f>Table11[[#This Row],[Associate Degrees Awarded]]</f>
        <v>Ages, under 18</v>
      </c>
      <c r="C2774" s="160">
        <f>Table11[[#This Row],[Growth Rate]]</f>
        <v>-0.1111111111111111</v>
      </c>
    </row>
    <row r="2775" spans="1:3" ht="14.25">
      <c r="A2775" s="159">
        <f>Table11[[#This Row],[UNITID]]</f>
        <v>448594</v>
      </c>
      <c r="B2775" s="133" t="str">
        <f>Table11[[#This Row],[Associate Degrees Awarded]]</f>
        <v>Ages, 18-24</v>
      </c>
      <c r="C2775" s="160">
        <f>Table11[[#This Row],[Growth Rate]]</f>
        <v>-5.7142857142857141E-2</v>
      </c>
    </row>
    <row r="2776" spans="1:3" ht="14.25">
      <c r="A2776" s="159">
        <f>Table11[[#This Row],[UNITID]]</f>
        <v>448594</v>
      </c>
      <c r="B2776" s="133" t="str">
        <f>Table11[[#This Row],[Associate Degrees Awarded]]</f>
        <v>Ages, 25-39</v>
      </c>
      <c r="C2776" s="160">
        <f>Table11[[#This Row],[Growth Rate]]</f>
        <v>1.0362694300518135E-2</v>
      </c>
    </row>
    <row r="2777" spans="1:3" ht="14.25">
      <c r="A2777" s="159">
        <f>Table11[[#This Row],[UNITID]]</f>
        <v>448594</v>
      </c>
      <c r="B2777" s="133" t="str">
        <f>Table11[[#This Row],[Associate Degrees Awarded]]</f>
        <v>Ages, 40 and above</v>
      </c>
      <c r="C2777" s="160">
        <f>Table11[[#This Row],[Growth Rate]]</f>
        <v>0</v>
      </c>
    </row>
    <row r="2778" spans="1:3" ht="14.25">
      <c r="A2778" s="159">
        <f>Table11[[#This Row],[UNITID]]</f>
        <v>448594</v>
      </c>
      <c r="B2778" s="133" t="str">
        <f>Table11[[#This Row],[Associate Degrees Awarded]]</f>
        <v>Age unknown</v>
      </c>
      <c r="C2778" s="160" t="str">
        <f>Table11[[#This Row],[Growth Rate]]</f>
        <v/>
      </c>
    </row>
    <row r="2779" spans="1:3" ht="14.25">
      <c r="A2779" s="159">
        <f>Table11[[#This Row],[UNITID]]</f>
        <v>448594</v>
      </c>
      <c r="B2779" s="133" t="str">
        <f>Table11[[#This Row],[Associate Degrees Awarded]]</f>
        <v>Grand total men</v>
      </c>
      <c r="C2779" s="160">
        <f>Table11[[#This Row],[Growth Rate]]</f>
        <v>-0.14832535885167464</v>
      </c>
    </row>
    <row r="2780" spans="1:3" ht="14.25">
      <c r="A2780" s="159">
        <f>Table11[[#This Row],[UNITID]]</f>
        <v>448594</v>
      </c>
      <c r="B2780" s="133" t="str">
        <f>Table11[[#This Row],[Associate Degrees Awarded]]</f>
        <v>Grand total women</v>
      </c>
      <c r="C2780" s="160">
        <f>Table11[[#This Row],[Growth Rate]]</f>
        <v>3.1168831168831169E-2</v>
      </c>
    </row>
    <row r="2781" spans="1:3" ht="14.25">
      <c r="A2781" s="159">
        <f>Table11[[#This Row],[UNITID]]</f>
        <v>448594</v>
      </c>
      <c r="B2781" s="133" t="str">
        <f>Table11[[#This Row],[Associate Degrees Awarded]]</f>
        <v>Two or more races total</v>
      </c>
      <c r="C2781" s="160">
        <f>Table11[[#This Row],[Growth Rate]]</f>
        <v>5.8823529411764705E-2</v>
      </c>
    </row>
    <row r="2782" spans="1:3" ht="14.25">
      <c r="A2782" s="159">
        <f>Table11[[#This Row],[UNITID]]</f>
        <v>448594</v>
      </c>
      <c r="B2782" s="133" t="str">
        <f>Table11[[#This Row],[Associate Degrees Awarded]]</f>
        <v>American Indian or Alaska Native total</v>
      </c>
      <c r="C2782" s="160">
        <f>Table11[[#This Row],[Growth Rate]]</f>
        <v>-0.25</v>
      </c>
    </row>
    <row r="2783" spans="1:3" ht="14.25">
      <c r="A2783" s="159">
        <f>Table11[[#This Row],[UNITID]]</f>
        <v>448594</v>
      </c>
      <c r="B2783" s="133" t="str">
        <f>Table11[[#This Row],[Associate Degrees Awarded]]</f>
        <v>Asian total</v>
      </c>
      <c r="C2783" s="160">
        <f>Table11[[#This Row],[Growth Rate]]</f>
        <v>-0.1111111111111111</v>
      </c>
    </row>
    <row r="2784" spans="1:3" ht="14.25">
      <c r="A2784" s="159">
        <f>Table11[[#This Row],[UNITID]]</f>
        <v>448594</v>
      </c>
      <c r="B2784" s="133" t="str">
        <f>Table11[[#This Row],[Associate Degrees Awarded]]</f>
        <v>Black or African American total</v>
      </c>
      <c r="C2784" s="160">
        <f>Table11[[#This Row],[Growth Rate]]</f>
        <v>-0.4</v>
      </c>
    </row>
    <row r="2785" spans="1:3" ht="14.25">
      <c r="A2785" s="159">
        <f>Table11[[#This Row],[UNITID]]</f>
        <v>448594</v>
      </c>
      <c r="B2785" s="133" t="str">
        <f>Table11[[#This Row],[Associate Degrees Awarded]]</f>
        <v>Hispanic or Latino total</v>
      </c>
      <c r="C2785" s="160">
        <f>Table11[[#This Row],[Growth Rate]]</f>
        <v>0.18126888217522658</v>
      </c>
    </row>
    <row r="2786" spans="1:3" ht="14.25">
      <c r="A2786" s="159">
        <f>Table11[[#This Row],[UNITID]]</f>
        <v>448594</v>
      </c>
      <c r="B2786" s="133" t="str">
        <f>Table11[[#This Row],[Associate Degrees Awarded]]</f>
        <v>Native Hawaiian or Other Pacific Islander total</v>
      </c>
      <c r="C2786" s="160">
        <f>Table11[[#This Row],[Growth Rate]]</f>
        <v>0</v>
      </c>
    </row>
    <row r="2787" spans="1:3" ht="14.25">
      <c r="A2787" s="159">
        <f>Table11[[#This Row],[UNITID]]</f>
        <v>448594</v>
      </c>
      <c r="B2787" s="133" t="str">
        <f>Table11[[#This Row],[Associate Degrees Awarded]]</f>
        <v>U.S. Nonresident total</v>
      </c>
      <c r="C2787" s="160" t="str">
        <f>Table11[[#This Row],[Growth Rate]]</f>
        <v/>
      </c>
    </row>
    <row r="2788" spans="1:3" ht="14.25">
      <c r="A2788" s="159">
        <f>Table11[[#This Row],[UNITID]]</f>
        <v>448594</v>
      </c>
      <c r="B2788" s="133" t="str">
        <f>Table11[[#This Row],[Associate Degrees Awarded]]</f>
        <v>White total</v>
      </c>
      <c r="C2788" s="160">
        <f>Table11[[#This Row],[Growth Rate]]</f>
        <v>-0.375</v>
      </c>
    </row>
    <row r="2789" spans="1:3" ht="14.25">
      <c r="A2789" s="159">
        <f>Table11[[#This Row],[UNITID]]</f>
        <v>448594</v>
      </c>
      <c r="B2789" s="133" t="str">
        <f>Table11[[#This Row],[Associate Degrees Awarded]]</f>
        <v>Race/ethnicity unknown total</v>
      </c>
      <c r="C2789" s="160">
        <f>Table11[[#This Row],[Growth Rate]]</f>
        <v>-0.38461538461538464</v>
      </c>
    </row>
    <row r="2790" spans="1:3" ht="14.25">
      <c r="A2790" s="159">
        <f>Table11[[#This Row],[UNITID]]</f>
        <v>461315</v>
      </c>
      <c r="B2790" s="133" t="str">
        <f>Table11[[#This Row],[Associate Degrees Awarded]]</f>
        <v>Grand total</v>
      </c>
      <c r="C2790" s="160">
        <f>Table11[[#This Row],[Growth Rate]]</f>
        <v>1.75</v>
      </c>
    </row>
    <row r="2791" spans="1:3" ht="14.25">
      <c r="A2791" s="159">
        <f>Table11[[#This Row],[UNITID]]</f>
        <v>461315</v>
      </c>
      <c r="B2791" s="133" t="str">
        <f>Table11[[#This Row],[Associate Degrees Awarded]]</f>
        <v>Ages, under 18</v>
      </c>
      <c r="C2791" s="160" t="str">
        <f>Table11[[#This Row],[Growth Rate]]</f>
        <v/>
      </c>
    </row>
    <row r="2792" spans="1:3" ht="14.25">
      <c r="A2792" s="159">
        <f>Table11[[#This Row],[UNITID]]</f>
        <v>461315</v>
      </c>
      <c r="B2792" s="133" t="str">
        <f>Table11[[#This Row],[Associate Degrees Awarded]]</f>
        <v>Ages, 18-24</v>
      </c>
      <c r="C2792" s="160">
        <f>Table11[[#This Row],[Growth Rate]]</f>
        <v>5</v>
      </c>
    </row>
    <row r="2793" spans="1:3" ht="14.25">
      <c r="A2793" s="159">
        <f>Table11[[#This Row],[UNITID]]</f>
        <v>461315</v>
      </c>
      <c r="B2793" s="133" t="str">
        <f>Table11[[#This Row],[Associate Degrees Awarded]]</f>
        <v>Ages, 25-39</v>
      </c>
      <c r="C2793" s="160" t="str">
        <f>Table11[[#This Row],[Growth Rate]]</f>
        <v/>
      </c>
    </row>
    <row r="2794" spans="1:3" ht="14.25">
      <c r="A2794" s="159">
        <f>Table11[[#This Row],[UNITID]]</f>
        <v>461315</v>
      </c>
      <c r="B2794" s="133" t="str">
        <f>Table11[[#This Row],[Associate Degrees Awarded]]</f>
        <v>Ages, 40 and above</v>
      </c>
      <c r="C2794" s="160">
        <f>Table11[[#This Row],[Growth Rate]]</f>
        <v>-0.33333333333333331</v>
      </c>
    </row>
    <row r="2795" spans="1:3" ht="14.25">
      <c r="A2795" s="159">
        <f>Table11[[#This Row],[UNITID]]</f>
        <v>461315</v>
      </c>
      <c r="B2795" s="133" t="str">
        <f>Table11[[#This Row],[Associate Degrees Awarded]]</f>
        <v>Age unknown</v>
      </c>
      <c r="C2795" s="160" t="str">
        <f>Table11[[#This Row],[Growth Rate]]</f>
        <v/>
      </c>
    </row>
    <row r="2796" spans="1:3" ht="14.25">
      <c r="A2796" s="159">
        <f>Table11[[#This Row],[UNITID]]</f>
        <v>461315</v>
      </c>
      <c r="B2796" s="133" t="str">
        <f>Table11[[#This Row],[Associate Degrees Awarded]]</f>
        <v>Grand total men</v>
      </c>
      <c r="C2796" s="160" t="str">
        <f>Table11[[#This Row],[Growth Rate]]</f>
        <v/>
      </c>
    </row>
    <row r="2797" spans="1:3" ht="14.25">
      <c r="A2797" s="159">
        <f>Table11[[#This Row],[UNITID]]</f>
        <v>461315</v>
      </c>
      <c r="B2797" s="133" t="str">
        <f>Table11[[#This Row],[Associate Degrees Awarded]]</f>
        <v>Grand total women</v>
      </c>
      <c r="C2797" s="160">
        <f>Table11[[#This Row],[Growth Rate]]</f>
        <v>1.25</v>
      </c>
    </row>
    <row r="2798" spans="1:3" ht="14.25">
      <c r="A2798" s="159">
        <f>Table11[[#This Row],[UNITID]]</f>
        <v>461315</v>
      </c>
      <c r="B2798" s="133" t="str">
        <f>Table11[[#This Row],[Associate Degrees Awarded]]</f>
        <v>Two or more races total</v>
      </c>
      <c r="C2798" s="160" t="str">
        <f>Table11[[#This Row],[Growth Rate]]</f>
        <v/>
      </c>
    </row>
    <row r="2799" spans="1:3" ht="14.25">
      <c r="A2799" s="159">
        <f>Table11[[#This Row],[UNITID]]</f>
        <v>461315</v>
      </c>
      <c r="B2799" s="133" t="str">
        <f>Table11[[#This Row],[Associate Degrees Awarded]]</f>
        <v>American Indian or Alaska Native total</v>
      </c>
      <c r="C2799" s="160">
        <f>Table11[[#This Row],[Growth Rate]]</f>
        <v>-0.33333333333333331</v>
      </c>
    </row>
    <row r="2800" spans="1:3" ht="14.25">
      <c r="A2800" s="159">
        <f>Table11[[#This Row],[UNITID]]</f>
        <v>461315</v>
      </c>
      <c r="B2800" s="133" t="str">
        <f>Table11[[#This Row],[Associate Degrees Awarded]]</f>
        <v>Asian total</v>
      </c>
      <c r="C2800" s="160" t="str">
        <f>Table11[[#This Row],[Growth Rate]]</f>
        <v/>
      </c>
    </row>
    <row r="2801" spans="1:3" ht="14.25">
      <c r="A2801" s="159">
        <f>Table11[[#This Row],[UNITID]]</f>
        <v>461315</v>
      </c>
      <c r="B2801" s="133" t="str">
        <f>Table11[[#This Row],[Associate Degrees Awarded]]</f>
        <v>Black or African American total</v>
      </c>
      <c r="C2801" s="160" t="str">
        <f>Table11[[#This Row],[Growth Rate]]</f>
        <v/>
      </c>
    </row>
    <row r="2802" spans="1:3" ht="14.25">
      <c r="A2802" s="159">
        <f>Table11[[#This Row],[UNITID]]</f>
        <v>461315</v>
      </c>
      <c r="B2802" s="133" t="str">
        <f>Table11[[#This Row],[Associate Degrees Awarded]]</f>
        <v>Hispanic or Latino total</v>
      </c>
      <c r="C2802" s="160" t="str">
        <f>Table11[[#This Row],[Growth Rate]]</f>
        <v/>
      </c>
    </row>
    <row r="2803" spans="1:3" ht="14.25">
      <c r="A2803" s="159">
        <f>Table11[[#This Row],[UNITID]]</f>
        <v>461315</v>
      </c>
      <c r="B2803" s="133" t="str">
        <f>Table11[[#This Row],[Associate Degrees Awarded]]</f>
        <v>Native Hawaiian or Other Pacific Islander total</v>
      </c>
      <c r="C2803" s="160" t="str">
        <f>Table11[[#This Row],[Growth Rate]]</f>
        <v/>
      </c>
    </row>
    <row r="2804" spans="1:3" ht="14.25">
      <c r="A2804" s="159">
        <f>Table11[[#This Row],[UNITID]]</f>
        <v>461315</v>
      </c>
      <c r="B2804" s="133" t="str">
        <f>Table11[[#This Row],[Associate Degrees Awarded]]</f>
        <v>U.S. Nonresident total</v>
      </c>
      <c r="C2804" s="160" t="str">
        <f>Table11[[#This Row],[Growth Rate]]</f>
        <v/>
      </c>
    </row>
    <row r="2805" spans="1:3" ht="14.25">
      <c r="A2805" s="159">
        <f>Table11[[#This Row],[UNITID]]</f>
        <v>461315</v>
      </c>
      <c r="B2805" s="133" t="str">
        <f>Table11[[#This Row],[Associate Degrees Awarded]]</f>
        <v>White total</v>
      </c>
      <c r="C2805" s="160">
        <f>Table11[[#This Row],[Growth Rate]]</f>
        <v>5</v>
      </c>
    </row>
    <row r="2806" spans="1:3" ht="14.25">
      <c r="A2806" s="159">
        <f>Table11[[#This Row],[UNITID]]</f>
        <v>461315</v>
      </c>
      <c r="B2806" s="133" t="str">
        <f>Table11[[#This Row],[Associate Degrees Awarded]]</f>
        <v>Race/ethnicity unknown total</v>
      </c>
      <c r="C2806" s="160" t="str">
        <f>Table11[[#This Row],[Growth Rate]]</f>
        <v/>
      </c>
    </row>
    <row r="2807" spans="1:3" ht="14.25">
      <c r="A2807" s="159">
        <f>Table11[[#This Row],[UNITID]]</f>
        <v>480967</v>
      </c>
      <c r="B2807" s="133" t="str">
        <f>Table11[[#This Row],[Associate Degrees Awarded]]</f>
        <v>Grand total</v>
      </c>
      <c r="C2807" s="160">
        <f>Table11[[#This Row],[Growth Rate]]</f>
        <v>-2.3809523809523808E-2</v>
      </c>
    </row>
    <row r="2808" spans="1:3" ht="14.25">
      <c r="A2808" s="159">
        <f>Table11[[#This Row],[UNITID]]</f>
        <v>480967</v>
      </c>
      <c r="B2808" s="133" t="str">
        <f>Table11[[#This Row],[Associate Degrees Awarded]]</f>
        <v>Ages, under 18</v>
      </c>
      <c r="C2808" s="160" t="str">
        <f>Table11[[#This Row],[Growth Rate]]</f>
        <v/>
      </c>
    </row>
    <row r="2809" spans="1:3" ht="14.25">
      <c r="A2809" s="159">
        <f>Table11[[#This Row],[UNITID]]</f>
        <v>480967</v>
      </c>
      <c r="B2809" s="133" t="str">
        <f>Table11[[#This Row],[Associate Degrees Awarded]]</f>
        <v>Ages, 18-24</v>
      </c>
      <c r="C2809" s="160">
        <f>Table11[[#This Row],[Growth Rate]]</f>
        <v>-0.51851851851851849</v>
      </c>
    </row>
    <row r="2810" spans="1:3" ht="14.25">
      <c r="A2810" s="159">
        <f>Table11[[#This Row],[UNITID]]</f>
        <v>480967</v>
      </c>
      <c r="B2810" s="133" t="str">
        <f>Table11[[#This Row],[Associate Degrees Awarded]]</f>
        <v>Ages, 25-39</v>
      </c>
      <c r="C2810" s="160">
        <f>Table11[[#This Row],[Growth Rate]]</f>
        <v>0.54545454545454541</v>
      </c>
    </row>
    <row r="2811" spans="1:3" ht="14.25">
      <c r="A2811" s="159">
        <f>Table11[[#This Row],[UNITID]]</f>
        <v>480967</v>
      </c>
      <c r="B2811" s="133" t="str">
        <f>Table11[[#This Row],[Associate Degrees Awarded]]</f>
        <v>Ages, 40 and above</v>
      </c>
      <c r="C2811" s="160">
        <f>Table11[[#This Row],[Growth Rate]]</f>
        <v>1.75</v>
      </c>
    </row>
    <row r="2812" spans="1:3" ht="14.25">
      <c r="A2812" s="159">
        <f>Table11[[#This Row],[UNITID]]</f>
        <v>480967</v>
      </c>
      <c r="B2812" s="133" t="str">
        <f>Table11[[#This Row],[Associate Degrees Awarded]]</f>
        <v>Age unknown</v>
      </c>
      <c r="C2812" s="160" t="str">
        <f>Table11[[#This Row],[Growth Rate]]</f>
        <v/>
      </c>
    </row>
    <row r="2813" spans="1:3" ht="14.25">
      <c r="A2813" s="159">
        <f>Table11[[#This Row],[UNITID]]</f>
        <v>480967</v>
      </c>
      <c r="B2813" s="133" t="str">
        <f>Table11[[#This Row],[Associate Degrees Awarded]]</f>
        <v>Grand total men</v>
      </c>
      <c r="C2813" s="160">
        <f>Table11[[#This Row],[Growth Rate]]</f>
        <v>0</v>
      </c>
    </row>
    <row r="2814" spans="1:3" ht="14.25">
      <c r="A2814" s="159">
        <f>Table11[[#This Row],[UNITID]]</f>
        <v>480967</v>
      </c>
      <c r="B2814" s="133" t="str">
        <f>Table11[[#This Row],[Associate Degrees Awarded]]</f>
        <v>Grand total women</v>
      </c>
      <c r="C2814" s="160">
        <f>Table11[[#This Row],[Growth Rate]]</f>
        <v>-3.5714285714285712E-2</v>
      </c>
    </row>
    <row r="2815" spans="1:3" ht="14.25">
      <c r="A2815" s="159">
        <f>Table11[[#This Row],[UNITID]]</f>
        <v>480967</v>
      </c>
      <c r="B2815" s="133" t="str">
        <f>Table11[[#This Row],[Associate Degrees Awarded]]</f>
        <v>Two or more races total</v>
      </c>
      <c r="C2815" s="160">
        <f>Table11[[#This Row],[Growth Rate]]</f>
        <v>0.2</v>
      </c>
    </row>
    <row r="2816" spans="1:3" ht="14.25">
      <c r="A2816" s="159">
        <f>Table11[[#This Row],[UNITID]]</f>
        <v>480967</v>
      </c>
      <c r="B2816" s="133" t="str">
        <f>Table11[[#This Row],[Associate Degrees Awarded]]</f>
        <v>American Indian or Alaska Native total</v>
      </c>
      <c r="C2816" s="160">
        <f>Table11[[#This Row],[Growth Rate]]</f>
        <v>-8.5714285714285715E-2</v>
      </c>
    </row>
    <row r="2817" spans="1:3" ht="14.25">
      <c r="A2817" s="159">
        <f>Table11[[#This Row],[UNITID]]</f>
        <v>480967</v>
      </c>
      <c r="B2817" s="133" t="str">
        <f>Table11[[#This Row],[Associate Degrees Awarded]]</f>
        <v>Asian total</v>
      </c>
      <c r="C2817" s="160" t="str">
        <f>Table11[[#This Row],[Growth Rate]]</f>
        <v/>
      </c>
    </row>
    <row r="2818" spans="1:3" ht="14.25">
      <c r="A2818" s="159">
        <f>Table11[[#This Row],[UNITID]]</f>
        <v>480967</v>
      </c>
      <c r="B2818" s="133" t="str">
        <f>Table11[[#This Row],[Associate Degrees Awarded]]</f>
        <v>Black or African American total</v>
      </c>
      <c r="C2818" s="160" t="str">
        <f>Table11[[#This Row],[Growth Rate]]</f>
        <v/>
      </c>
    </row>
    <row r="2819" spans="1:3" ht="14.25">
      <c r="A2819" s="159">
        <f>Table11[[#This Row],[UNITID]]</f>
        <v>480967</v>
      </c>
      <c r="B2819" s="133" t="str">
        <f>Table11[[#This Row],[Associate Degrees Awarded]]</f>
        <v>Hispanic or Latino total</v>
      </c>
      <c r="C2819" s="160">
        <f>Table11[[#This Row],[Growth Rate]]</f>
        <v>0.5</v>
      </c>
    </row>
    <row r="2820" spans="1:3" ht="14.25">
      <c r="A2820" s="159">
        <f>Table11[[#This Row],[UNITID]]</f>
        <v>480967</v>
      </c>
      <c r="B2820" s="133" t="str">
        <f>Table11[[#This Row],[Associate Degrees Awarded]]</f>
        <v>Native Hawaiian or Other Pacific Islander total</v>
      </c>
      <c r="C2820" s="160" t="str">
        <f>Table11[[#This Row],[Growth Rate]]</f>
        <v/>
      </c>
    </row>
    <row r="2821" spans="1:3" ht="14.25">
      <c r="A2821" s="159">
        <f>Table11[[#This Row],[UNITID]]</f>
        <v>480967</v>
      </c>
      <c r="B2821" s="133" t="str">
        <f>Table11[[#This Row],[Associate Degrees Awarded]]</f>
        <v>U.S. Nonresident total</v>
      </c>
      <c r="C2821" s="160" t="str">
        <f>Table11[[#This Row],[Growth Rate]]</f>
        <v/>
      </c>
    </row>
    <row r="2822" spans="1:3" ht="14.25">
      <c r="A2822" s="159">
        <f>Table11[[#This Row],[UNITID]]</f>
        <v>480967</v>
      </c>
      <c r="B2822" s="133" t="str">
        <f>Table11[[#This Row],[Associate Degrees Awarded]]</f>
        <v>White total</v>
      </c>
      <c r="C2822" s="160" t="str">
        <f>Table11[[#This Row],[Growth Rate]]</f>
        <v/>
      </c>
    </row>
    <row r="2823" spans="1:3" ht="14.25">
      <c r="A2823" s="159">
        <f>Table11[[#This Row],[UNITID]]</f>
        <v>480967</v>
      </c>
      <c r="B2823" s="133" t="str">
        <f>Table11[[#This Row],[Associate Degrees Awarded]]</f>
        <v>Race/ethnicity unknown total</v>
      </c>
      <c r="C2823" s="160" t="str">
        <f>Table11[[#This Row],[Growth Rate]]</f>
        <v/>
      </c>
    </row>
    <row r="2824" spans="1:3" ht="14.25">
      <c r="A2824" s="159">
        <f>Table11[[#This Row],[UNITID]]</f>
        <v>488730</v>
      </c>
      <c r="B2824" s="133" t="str">
        <f>Table11[[#This Row],[Associate Degrees Awarded]]</f>
        <v>Grand total</v>
      </c>
      <c r="C2824" s="160">
        <f>Table11[[#This Row],[Growth Rate]]</f>
        <v>1.2513368983957218</v>
      </c>
    </row>
    <row r="2825" spans="1:3" ht="14.25">
      <c r="A2825" s="159">
        <f>Table11[[#This Row],[UNITID]]</f>
        <v>488730</v>
      </c>
      <c r="B2825" s="133" t="str">
        <f>Table11[[#This Row],[Associate Degrees Awarded]]</f>
        <v>Ages, under 18</v>
      </c>
      <c r="C2825" s="160" t="str">
        <f>Table11[[#This Row],[Growth Rate]]</f>
        <v/>
      </c>
    </row>
    <row r="2826" spans="1:3" ht="14.25">
      <c r="A2826" s="159">
        <f>Table11[[#This Row],[UNITID]]</f>
        <v>488730</v>
      </c>
      <c r="B2826" s="133" t="str">
        <f>Table11[[#This Row],[Associate Degrees Awarded]]</f>
        <v>Ages, 18-24</v>
      </c>
      <c r="C2826" s="160">
        <f>Table11[[#This Row],[Growth Rate]]</f>
        <v>1.0572390572390573</v>
      </c>
    </row>
    <row r="2827" spans="1:3" ht="14.25">
      <c r="A2827" s="159">
        <f>Table11[[#This Row],[UNITID]]</f>
        <v>488730</v>
      </c>
      <c r="B2827" s="133" t="str">
        <f>Table11[[#This Row],[Associate Degrees Awarded]]</f>
        <v>Ages, 25-39</v>
      </c>
      <c r="C2827" s="160">
        <f>Table11[[#This Row],[Growth Rate]]</f>
        <v>2.1147540983606556</v>
      </c>
    </row>
    <row r="2828" spans="1:3" ht="14.25">
      <c r="A2828" s="159">
        <f>Table11[[#This Row],[UNITID]]</f>
        <v>488730</v>
      </c>
      <c r="B2828" s="133" t="str">
        <f>Table11[[#This Row],[Associate Degrees Awarded]]</f>
        <v>Ages, 40 and above</v>
      </c>
      <c r="C2828" s="160">
        <f>Table11[[#This Row],[Growth Rate]]</f>
        <v>1</v>
      </c>
    </row>
    <row r="2829" spans="1:3" ht="14.25">
      <c r="A2829" s="159">
        <f>Table11[[#This Row],[UNITID]]</f>
        <v>488730</v>
      </c>
      <c r="B2829" s="133" t="str">
        <f>Table11[[#This Row],[Associate Degrees Awarded]]</f>
        <v>Age unknown</v>
      </c>
      <c r="C2829" s="160" t="str">
        <f>Table11[[#This Row],[Growth Rate]]</f>
        <v/>
      </c>
    </row>
    <row r="2830" spans="1:3" ht="14.25">
      <c r="A2830" s="159">
        <f>Table11[[#This Row],[UNITID]]</f>
        <v>488730</v>
      </c>
      <c r="B2830" s="133" t="str">
        <f>Table11[[#This Row],[Associate Degrees Awarded]]</f>
        <v>Grand total men</v>
      </c>
      <c r="C2830" s="160">
        <f>Table11[[#This Row],[Growth Rate]]</f>
        <v>1.1776315789473684</v>
      </c>
    </row>
    <row r="2831" spans="1:3" ht="14.25">
      <c r="A2831" s="159">
        <f>Table11[[#This Row],[UNITID]]</f>
        <v>488730</v>
      </c>
      <c r="B2831" s="133" t="str">
        <f>Table11[[#This Row],[Associate Degrees Awarded]]</f>
        <v>Grand total women</v>
      </c>
      <c r="C2831" s="160">
        <f>Table11[[#This Row],[Growth Rate]]</f>
        <v>1.3018018018018018</v>
      </c>
    </row>
    <row r="2832" spans="1:3" ht="14.25">
      <c r="A2832" s="159">
        <f>Table11[[#This Row],[UNITID]]</f>
        <v>488730</v>
      </c>
      <c r="B2832" s="133" t="str">
        <f>Table11[[#This Row],[Associate Degrees Awarded]]</f>
        <v>Two or more races total</v>
      </c>
      <c r="C2832" s="160">
        <f>Table11[[#This Row],[Growth Rate]]</f>
        <v>1.25</v>
      </c>
    </row>
    <row r="2833" spans="1:3" ht="14.25">
      <c r="A2833" s="159">
        <f>Table11[[#This Row],[UNITID]]</f>
        <v>488730</v>
      </c>
      <c r="B2833" s="133" t="str">
        <f>Table11[[#This Row],[Associate Degrees Awarded]]</f>
        <v>American Indian or Alaska Native total</v>
      </c>
      <c r="C2833" s="160" t="str">
        <f>Table11[[#This Row],[Growth Rate]]</f>
        <v/>
      </c>
    </row>
    <row r="2834" spans="1:3" ht="14.25">
      <c r="A2834" s="159">
        <f>Table11[[#This Row],[UNITID]]</f>
        <v>488730</v>
      </c>
      <c r="B2834" s="133" t="str">
        <f>Table11[[#This Row],[Associate Degrees Awarded]]</f>
        <v>Asian total</v>
      </c>
      <c r="C2834" s="160">
        <f>Table11[[#This Row],[Growth Rate]]</f>
        <v>1.5454545454545454</v>
      </c>
    </row>
    <row r="2835" spans="1:3" ht="14.25">
      <c r="A2835" s="159">
        <f>Table11[[#This Row],[UNITID]]</f>
        <v>488730</v>
      </c>
      <c r="B2835" s="133" t="str">
        <f>Table11[[#This Row],[Associate Degrees Awarded]]</f>
        <v>Black or African American total</v>
      </c>
      <c r="C2835" s="160">
        <f>Table11[[#This Row],[Growth Rate]]</f>
        <v>1.6578947368421053</v>
      </c>
    </row>
    <row r="2836" spans="1:3" ht="14.25">
      <c r="A2836" s="159">
        <f>Table11[[#This Row],[UNITID]]</f>
        <v>488730</v>
      </c>
      <c r="B2836" s="133" t="str">
        <f>Table11[[#This Row],[Associate Degrees Awarded]]</f>
        <v>Hispanic or Latino total</v>
      </c>
      <c r="C2836" s="160">
        <f>Table11[[#This Row],[Growth Rate]]</f>
        <v>1.5117647058823529</v>
      </c>
    </row>
    <row r="2837" spans="1:3" ht="14.25">
      <c r="A2837" s="159">
        <f>Table11[[#This Row],[UNITID]]</f>
        <v>488730</v>
      </c>
      <c r="B2837" s="133" t="str">
        <f>Table11[[#This Row],[Associate Degrees Awarded]]</f>
        <v>Native Hawaiian or Other Pacific Islander total</v>
      </c>
      <c r="C2837" s="160" t="str">
        <f>Table11[[#This Row],[Growth Rate]]</f>
        <v/>
      </c>
    </row>
    <row r="2838" spans="1:3" ht="14.25">
      <c r="A2838" s="159">
        <f>Table11[[#This Row],[UNITID]]</f>
        <v>488730</v>
      </c>
      <c r="B2838" s="133" t="str">
        <f>Table11[[#This Row],[Associate Degrees Awarded]]</f>
        <v>U.S. Nonresident total</v>
      </c>
      <c r="C2838" s="160" t="str">
        <f>Table11[[#This Row],[Growth Rate]]</f>
        <v/>
      </c>
    </row>
    <row r="2839" spans="1:3" ht="14.25">
      <c r="A2839" s="159">
        <f>Table11[[#This Row],[UNITID]]</f>
        <v>488730</v>
      </c>
      <c r="B2839" s="133" t="str">
        <f>Table11[[#This Row],[Associate Degrees Awarded]]</f>
        <v>White total</v>
      </c>
      <c r="C2839" s="160">
        <f>Table11[[#This Row],[Growth Rate]]</f>
        <v>0.76190476190476186</v>
      </c>
    </row>
    <row r="2840" spans="1:3" ht="14.25">
      <c r="A2840" s="159">
        <f>Table11[[#This Row],[UNITID]]</f>
        <v>488730</v>
      </c>
      <c r="B2840" s="133" t="str">
        <f>Table11[[#This Row],[Associate Degrees Awarded]]</f>
        <v>Race/ethnicity unknown total</v>
      </c>
      <c r="C2840" s="160" t="str">
        <f>Table11[[#This Row],[Growth Rate]]</f>
        <v/>
      </c>
    </row>
    <row r="2841" spans="1:3" ht="14.25">
      <c r="A2841" s="159">
        <f>Table11[[#This Row],[UNITID]]</f>
        <v>491844</v>
      </c>
      <c r="B2841" s="133" t="str">
        <f>Table11[[#This Row],[Associate Degrees Awarded]]</f>
        <v>Grand total</v>
      </c>
      <c r="C2841" s="160">
        <f>Table11[[#This Row],[Growth Rate]]</f>
        <v>1.4166666666666667</v>
      </c>
    </row>
    <row r="2842" spans="1:3" ht="14.25">
      <c r="A2842" s="159">
        <f>Table11[[#This Row],[UNITID]]</f>
        <v>491844</v>
      </c>
      <c r="B2842" s="133" t="str">
        <f>Table11[[#This Row],[Associate Degrees Awarded]]</f>
        <v>Ages, under 18</v>
      </c>
      <c r="C2842" s="160" t="str">
        <f>Table11[[#This Row],[Growth Rate]]</f>
        <v/>
      </c>
    </row>
    <row r="2843" spans="1:3" ht="14.25">
      <c r="A2843" s="159">
        <f>Table11[[#This Row],[UNITID]]</f>
        <v>491844</v>
      </c>
      <c r="B2843" s="133" t="str">
        <f>Table11[[#This Row],[Associate Degrees Awarded]]</f>
        <v>Ages, 18-24</v>
      </c>
      <c r="C2843" s="160">
        <f>Table11[[#This Row],[Growth Rate]]</f>
        <v>0</v>
      </c>
    </row>
    <row r="2844" spans="1:3" ht="14.25">
      <c r="A2844" s="159">
        <f>Table11[[#This Row],[UNITID]]</f>
        <v>491844</v>
      </c>
      <c r="B2844" s="133" t="str">
        <f>Table11[[#This Row],[Associate Degrees Awarded]]</f>
        <v>Ages, 25-39</v>
      </c>
      <c r="C2844" s="160">
        <f>Table11[[#This Row],[Growth Rate]]</f>
        <v>1.5</v>
      </c>
    </row>
    <row r="2845" spans="1:3" ht="14.25">
      <c r="A2845" s="159">
        <f>Table11[[#This Row],[UNITID]]</f>
        <v>491844</v>
      </c>
      <c r="B2845" s="133" t="str">
        <f>Table11[[#This Row],[Associate Degrees Awarded]]</f>
        <v>Ages, 40 and above</v>
      </c>
      <c r="C2845" s="160">
        <f>Table11[[#This Row],[Growth Rate]]</f>
        <v>5</v>
      </c>
    </row>
    <row r="2846" spans="1:3" ht="14.25">
      <c r="A2846" s="159">
        <f>Table11[[#This Row],[UNITID]]</f>
        <v>491844</v>
      </c>
      <c r="B2846" s="133" t="str">
        <f>Table11[[#This Row],[Associate Degrees Awarded]]</f>
        <v>Age unknown</v>
      </c>
      <c r="C2846" s="160" t="str">
        <f>Table11[[#This Row],[Growth Rate]]</f>
        <v/>
      </c>
    </row>
    <row r="2847" spans="1:3" ht="14.25">
      <c r="A2847" s="159">
        <f>Table11[[#This Row],[UNITID]]</f>
        <v>491844</v>
      </c>
      <c r="B2847" s="133" t="str">
        <f>Table11[[#This Row],[Associate Degrees Awarded]]</f>
        <v>Grand total men</v>
      </c>
      <c r="C2847" s="160">
        <f>Table11[[#This Row],[Growth Rate]]</f>
        <v>2</v>
      </c>
    </row>
    <row r="2848" spans="1:3" ht="14.25">
      <c r="A2848" s="159">
        <f>Table11[[#This Row],[UNITID]]</f>
        <v>491844</v>
      </c>
      <c r="B2848" s="133" t="str">
        <f>Table11[[#This Row],[Associate Degrees Awarded]]</f>
        <v>Grand total women</v>
      </c>
      <c r="C2848" s="160">
        <f>Table11[[#This Row],[Growth Rate]]</f>
        <v>1.2222222222222223</v>
      </c>
    </row>
    <row r="2849" spans="1:3" ht="14.25">
      <c r="A2849" s="159">
        <f>Table11[[#This Row],[UNITID]]</f>
        <v>491844</v>
      </c>
      <c r="B2849" s="133" t="str">
        <f>Table11[[#This Row],[Associate Degrees Awarded]]</f>
        <v>Two or more races total</v>
      </c>
      <c r="C2849" s="160" t="str">
        <f>Table11[[#This Row],[Growth Rate]]</f>
        <v/>
      </c>
    </row>
    <row r="2850" spans="1:3" ht="14.25">
      <c r="A2850" s="159">
        <f>Table11[[#This Row],[UNITID]]</f>
        <v>491844</v>
      </c>
      <c r="B2850" s="133" t="str">
        <f>Table11[[#This Row],[Associate Degrees Awarded]]</f>
        <v>American Indian or Alaska Native total</v>
      </c>
      <c r="C2850" s="160">
        <f>Table11[[#This Row],[Growth Rate]]</f>
        <v>1.25</v>
      </c>
    </row>
    <row r="2851" spans="1:3" ht="14.25">
      <c r="A2851" s="159">
        <f>Table11[[#This Row],[UNITID]]</f>
        <v>491844</v>
      </c>
      <c r="B2851" s="133" t="str">
        <f>Table11[[#This Row],[Associate Degrees Awarded]]</f>
        <v>Asian total</v>
      </c>
      <c r="C2851" s="160" t="str">
        <f>Table11[[#This Row],[Growth Rate]]</f>
        <v/>
      </c>
    </row>
    <row r="2852" spans="1:3" ht="14.25">
      <c r="A2852" s="159">
        <f>Table11[[#This Row],[UNITID]]</f>
        <v>491844</v>
      </c>
      <c r="B2852" s="133" t="str">
        <f>Table11[[#This Row],[Associate Degrees Awarded]]</f>
        <v>Black or African American total</v>
      </c>
      <c r="C2852" s="160" t="str">
        <f>Table11[[#This Row],[Growth Rate]]</f>
        <v/>
      </c>
    </row>
    <row r="2853" spans="1:3" ht="14.25">
      <c r="A2853" s="159">
        <f>Table11[[#This Row],[UNITID]]</f>
        <v>491844</v>
      </c>
      <c r="B2853" s="133" t="str">
        <f>Table11[[#This Row],[Associate Degrees Awarded]]</f>
        <v>Hispanic or Latino total</v>
      </c>
      <c r="C2853" s="160" t="str">
        <f>Table11[[#This Row],[Growth Rate]]</f>
        <v/>
      </c>
    </row>
    <row r="2854" spans="1:3" ht="14.25">
      <c r="A2854" s="159">
        <f>Table11[[#This Row],[UNITID]]</f>
        <v>491844</v>
      </c>
      <c r="B2854" s="133" t="str">
        <f>Table11[[#This Row],[Associate Degrees Awarded]]</f>
        <v>Native Hawaiian or Other Pacific Islander total</v>
      </c>
      <c r="C2854" s="160" t="str">
        <f>Table11[[#This Row],[Growth Rate]]</f>
        <v/>
      </c>
    </row>
    <row r="2855" spans="1:3" ht="14.25">
      <c r="A2855" s="159">
        <f>Table11[[#This Row],[UNITID]]</f>
        <v>491844</v>
      </c>
      <c r="B2855" s="133" t="str">
        <f>Table11[[#This Row],[Associate Degrees Awarded]]</f>
        <v>U.S. Nonresident total</v>
      </c>
      <c r="C2855" s="160" t="str">
        <f>Table11[[#This Row],[Growth Rate]]</f>
        <v/>
      </c>
    </row>
    <row r="2856" spans="1:3" ht="14.25">
      <c r="A2856" s="159">
        <f>Table11[[#This Row],[UNITID]]</f>
        <v>491844</v>
      </c>
      <c r="B2856" s="133" t="str">
        <f>Table11[[#This Row],[Associate Degrees Awarded]]</f>
        <v>White total</v>
      </c>
      <c r="C2856" s="160" t="str">
        <f>Table11[[#This Row],[Growth Rate]]</f>
        <v/>
      </c>
    </row>
    <row r="2857" spans="1:3" ht="14.25">
      <c r="A2857" s="159">
        <f>Table11[[#This Row],[UNITID]]</f>
        <v>491844</v>
      </c>
      <c r="B2857" s="133" t="str">
        <f>Table11[[#This Row],[Associate Degrees Awarded]]</f>
        <v>Race/ethnicity unknown total</v>
      </c>
      <c r="C2857" s="160" t="str">
        <f>Table11[[#This Row],[Growth Rate]]</f>
        <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29EC4-F85E-4869-A6F5-35D9FBAF6E5E}">
  <sheetPr>
    <tabColor theme="2"/>
  </sheetPr>
  <dimension ref="A1:F169"/>
  <sheetViews>
    <sheetView workbookViewId="0">
      <selection activeCell="E1" sqref="E1"/>
    </sheetView>
  </sheetViews>
  <sheetFormatPr defaultRowHeight="13.9"/>
  <cols>
    <col min="1" max="1" width="25" customWidth="1"/>
    <col min="2" max="2" width="21" style="4" customWidth="1"/>
    <col min="3" max="3" width="10" style="22" customWidth="1"/>
    <col min="4" max="4" width="12.625" customWidth="1"/>
    <col min="5" max="5" width="18" customWidth="1"/>
    <col min="6" max="6" width="35" style="2" customWidth="1"/>
  </cols>
  <sheetData>
    <row r="1" spans="1:6" ht="86.25" customHeight="1">
      <c r="A1" s="161" t="s">
        <v>103</v>
      </c>
      <c r="B1" s="162" t="s">
        <v>121</v>
      </c>
      <c r="C1" s="163" t="s">
        <v>122</v>
      </c>
      <c r="D1" s="164" t="s">
        <v>123</v>
      </c>
      <c r="E1" s="164" t="s">
        <v>124</v>
      </c>
      <c r="F1" s="165" t="s">
        <v>125</v>
      </c>
    </row>
    <row r="2" spans="1:6" ht="14.25">
      <c r="A2" s="63">
        <f>Table16[[#This Row],[UNITID]]</f>
        <v>101295</v>
      </c>
      <c r="B2" s="166">
        <f>Table16[[#This Row],[Percent former undergraduates from a college that earned more than the typical high school graduate 6 years after entering college ]]</f>
        <v>0.61419999999999997</v>
      </c>
      <c r="C2" s="167">
        <f>Table16[[#This Row],[YearstoRecoup Costs]]</f>
        <v>3.2989999999999999</v>
      </c>
      <c r="D2" s="63">
        <f>Table25[[#This Row],[Access_Ratio]]</f>
        <v>2.09</v>
      </c>
      <c r="E2" s="63">
        <f>Table25[[#This Row],[Earnings_Ratio]]</f>
        <v>1.24</v>
      </c>
      <c r="F2" s="148" t="str">
        <f>Table25[[#This Row],[SAEC25]]</f>
        <v>Higher Access, Medium Earnings</v>
      </c>
    </row>
    <row r="3" spans="1:6" ht="28.5">
      <c r="A3" s="63">
        <f>Table16[[#This Row],[UNITID]]</f>
        <v>105297</v>
      </c>
      <c r="B3" s="166">
        <f>Table16[[#This Row],[Percent former undergraduates from a college that earned more than the typical high school graduate 6 years after entering college ]]</f>
        <v>0.38829999999999998</v>
      </c>
      <c r="C3" s="167">
        <f>Table16[[#This Row],[YearstoRecoup Costs]]</f>
        <v>-3.9684117125110916</v>
      </c>
      <c r="D3" s="63">
        <f>Table25[[#This Row],[Access_Ratio]]</f>
        <v>1.52</v>
      </c>
      <c r="E3" s="63">
        <f>Table25[[#This Row],[Earnings_Ratio]]</f>
        <v>1.35</v>
      </c>
      <c r="F3" s="148" t="str">
        <f>Table25[[#This Row],[SAEC25]]</f>
        <v>Opportunity Colleges and Universities – Higher Access, Higher Earnings</v>
      </c>
    </row>
    <row r="4" spans="1:6" ht="14.25">
      <c r="A4" s="63">
        <f>Table16[[#This Row],[UNITID]]</f>
        <v>109819</v>
      </c>
      <c r="B4" s="166">
        <f>Table16[[#This Row],[Percent former undergraduates from a college that earned more than the typical high school graduate 6 years after entering college ]]</f>
        <v>0.49759999999999999</v>
      </c>
      <c r="C4" s="167">
        <f>Table16[[#This Row],[YearstoRecoup Costs]]</f>
        <v>2.0880000000000001</v>
      </c>
      <c r="D4" s="63">
        <f>Table25[[#This Row],[Access_Ratio]]</f>
        <v>1.1000000000000001</v>
      </c>
      <c r="E4" s="63">
        <f>Table25[[#This Row],[Earnings_Ratio]]</f>
        <v>1.24</v>
      </c>
      <c r="F4" s="148" t="str">
        <f>Table25[[#This Row],[SAEC25]]</f>
        <v>Higher Access, Medium Earnings</v>
      </c>
    </row>
    <row r="5" spans="1:6" ht="14.25">
      <c r="A5" s="63">
        <f>Table16[[#This Row],[UNITID]]</f>
        <v>112686</v>
      </c>
      <c r="B5" s="166">
        <f>Table16[[#This Row],[Percent former undergraduates from a college that earned more than the typical high school graduate 6 years after entering college ]]</f>
        <v>0.48480000000000001</v>
      </c>
      <c r="C5" s="167">
        <f>Table16[[#This Row],[YearstoRecoup Costs]]</f>
        <v>6.694</v>
      </c>
      <c r="D5" s="63">
        <f>Table25[[#This Row],[Access_Ratio]]</f>
        <v>1.57</v>
      </c>
      <c r="E5" s="63">
        <f>Table25[[#This Row],[Earnings_Ratio]]</f>
        <v>1.05</v>
      </c>
      <c r="F5" s="148" t="str">
        <f>Table25[[#This Row],[SAEC25]]</f>
        <v>Higher Access, Medium Earnings</v>
      </c>
    </row>
    <row r="6" spans="1:6" ht="14.25">
      <c r="A6" s="63">
        <f>Table16[[#This Row],[UNITID]]</f>
        <v>118912</v>
      </c>
      <c r="B6" s="166">
        <f>Table16[[#This Row],[Percent former undergraduates from a college that earned more than the typical high school graduate 6 years after entering college ]]</f>
        <v>0.6139</v>
      </c>
      <c r="C6" s="167">
        <f>Table16[[#This Row],[YearstoRecoup Costs]]</f>
        <v>26.364000000000001</v>
      </c>
      <c r="D6" s="63">
        <f>Table25[[#This Row],[Access_Ratio]]</f>
        <v>1.23</v>
      </c>
      <c r="E6" s="63">
        <f>Table25[[#This Row],[Earnings_Ratio]]</f>
        <v>0.98</v>
      </c>
      <c r="F6" s="148" t="str">
        <f>Table25[[#This Row],[SAEC25]]</f>
        <v>Higher Access, Lower Earnings</v>
      </c>
    </row>
    <row r="7" spans="1:6" ht="14.25">
      <c r="A7" s="63">
        <f>Table16[[#This Row],[UNITID]]</f>
        <v>121363</v>
      </c>
      <c r="B7" s="166">
        <f>Table16[[#This Row],[Percent former undergraduates from a college that earned more than the typical high school graduate 6 years after entering college ]]</f>
        <v>0.50749999999999995</v>
      </c>
      <c r="C7" s="167">
        <f>Table16[[#This Row],[YearstoRecoup Costs]]</f>
        <v>-5.4432548179871523</v>
      </c>
      <c r="D7" s="63">
        <f>Table25[[#This Row],[Access_Ratio]]</f>
        <v>1.1499999999999999</v>
      </c>
      <c r="E7" s="63">
        <f>Table25[[#This Row],[Earnings_Ratio]]</f>
        <v>1.21</v>
      </c>
      <c r="F7" s="148" t="str">
        <f>Table25[[#This Row],[SAEC25]]</f>
        <v>Higher Access, Medium Earnings</v>
      </c>
    </row>
    <row r="8" spans="1:6" ht="14.25">
      <c r="A8" s="63">
        <f>Table16[[#This Row],[UNITID]]</f>
        <v>125462</v>
      </c>
      <c r="B8" s="166">
        <f>Table16[[#This Row],[Percent former undergraduates from a college that earned more than the typical high school graduate 6 years after entering college ]]</f>
        <v>0.56930000000000003</v>
      </c>
      <c r="C8" s="167">
        <f>Table16[[#This Row],[YearstoRecoup Costs]]</f>
        <v>-16.307363927427961</v>
      </c>
      <c r="D8" s="63">
        <f>Table25[[#This Row],[Access_Ratio]]</f>
        <v>1.1000000000000001</v>
      </c>
      <c r="E8" s="63">
        <f>Table25[[#This Row],[Earnings_Ratio]]</f>
        <v>1.23</v>
      </c>
      <c r="F8" s="148" t="str">
        <f>Table25[[#This Row],[SAEC25]]</f>
        <v>Higher Access, Medium Earnings</v>
      </c>
    </row>
    <row r="9" spans="1:6" ht="14.25">
      <c r="A9" s="63">
        <f>Table16[[#This Row],[UNITID]]</f>
        <v>126863</v>
      </c>
      <c r="B9" s="166">
        <f>Table16[[#This Row],[Percent former undergraduates from a college that earned more than the typical high school graduate 6 years after entering college ]]</f>
        <v>0.61750000000000005</v>
      </c>
      <c r="C9" s="167">
        <f>Table16[[#This Row],[YearstoRecoup Costs]]</f>
        <v>4.0759999999999996</v>
      </c>
      <c r="D9" s="63">
        <f>Table25[[#This Row],[Access_Ratio]]</f>
        <v>2.09</v>
      </c>
      <c r="E9" s="63">
        <f>Table25[[#This Row],[Earnings_Ratio]]</f>
        <v>0.93</v>
      </c>
      <c r="F9" s="148" t="str">
        <f>Table25[[#This Row],[SAEC25]]</f>
        <v>Higher Access, Lower Earnings</v>
      </c>
    </row>
    <row r="10" spans="1:6" ht="14.25">
      <c r="A10" s="63">
        <f>Table16[[#This Row],[UNITID]]</f>
        <v>128577</v>
      </c>
      <c r="B10" s="166">
        <f>Table16[[#This Row],[Percent former undergraduates from a college that earned more than the typical high school graduate 6 years after entering college ]]</f>
        <v>0.69230000000000003</v>
      </c>
      <c r="C10" s="167">
        <f>Table16[[#This Row],[YearstoRecoup Costs]]</f>
        <v>43.387999999999998</v>
      </c>
      <c r="D10" s="63" t="str">
        <f>Table25[[#This Row],[Access_Ratio]]</f>
        <v>.</v>
      </c>
      <c r="E10" s="63" t="str">
        <f>Table25[[#This Row],[Earnings_Ratio]]</f>
        <v>.</v>
      </c>
      <c r="F10" s="148"/>
    </row>
    <row r="11" spans="1:6" ht="14.25">
      <c r="A11" s="63">
        <f>Table16[[#This Row],[UNITID]]</f>
        <v>129367</v>
      </c>
      <c r="B11" s="166">
        <f>Table16[[#This Row],[Percent former undergraduates from a college that earned more than the typical high school graduate 6 years after entering college ]]</f>
        <v>0.59389999999999998</v>
      </c>
      <c r="C11" s="167">
        <f>Table16[[#This Row],[YearstoRecoup Costs]]</f>
        <v>1.8480000000000001</v>
      </c>
      <c r="D11" s="63">
        <f>Table25[[#This Row],[Access_Ratio]]</f>
        <v>1.95</v>
      </c>
      <c r="E11" s="63">
        <f>Table25[[#This Row],[Earnings_Ratio]]</f>
        <v>1.05</v>
      </c>
      <c r="F11" s="148" t="str">
        <f>Table25[[#This Row],[SAEC25]]</f>
        <v>Higher Access, Medium Earnings</v>
      </c>
    </row>
    <row r="12" spans="1:6" ht="14.25">
      <c r="A12" s="63">
        <f>Table16[[#This Row],[UNITID]]</f>
        <v>129543</v>
      </c>
      <c r="B12" s="166">
        <f>Table16[[#This Row],[Percent former undergraduates from a college that earned more than the typical high school graduate 6 years after entering college ]]</f>
        <v>0.64219999999999999</v>
      </c>
      <c r="C12" s="167">
        <f>Table16[[#This Row],[YearstoRecoup Costs]]</f>
        <v>23.06</v>
      </c>
      <c r="D12" s="63" t="str">
        <f>Table25[[#This Row],[Access_Ratio]]</f>
        <v>.</v>
      </c>
      <c r="E12" s="63" t="str">
        <f>Table25[[#This Row],[Earnings_Ratio]]</f>
        <v>.</v>
      </c>
      <c r="F12" s="148"/>
    </row>
    <row r="13" spans="1:6" ht="14.25">
      <c r="A13" s="63">
        <f>Table16[[#This Row],[UNITID]]</f>
        <v>129695</v>
      </c>
      <c r="B13" s="166">
        <f>Table16[[#This Row],[Percent former undergraduates from a college that earned more than the typical high school graduate 6 years after entering college ]]</f>
        <v>0.59499999999999997</v>
      </c>
      <c r="C13" s="167">
        <f>Table16[[#This Row],[YearstoRecoup Costs]]</f>
        <v>6.2539999999999996</v>
      </c>
      <c r="D13" s="63" t="str">
        <f>Table25[[#This Row],[Access_Ratio]]</f>
        <v>.</v>
      </c>
      <c r="E13" s="63" t="str">
        <f>Table25[[#This Row],[Earnings_Ratio]]</f>
        <v>.</v>
      </c>
      <c r="F13" s="148"/>
    </row>
    <row r="14" spans="1:6" ht="14.25">
      <c r="A14" s="63">
        <f>Table16[[#This Row],[UNITID]]</f>
        <v>129729</v>
      </c>
      <c r="B14" s="166">
        <f>Table16[[#This Row],[Percent former undergraduates from a college that earned more than the typical high school graduate 6 years after entering college ]]</f>
        <v>0.58120000000000005</v>
      </c>
      <c r="C14" s="167">
        <f>Table16[[#This Row],[YearstoRecoup Costs]]</f>
        <v>14.602</v>
      </c>
      <c r="D14" s="63" t="str">
        <f>Table25[[#This Row],[Access_Ratio]]</f>
        <v>.</v>
      </c>
      <c r="E14" s="63" t="str">
        <f>Table25[[#This Row],[Earnings_Ratio]]</f>
        <v>.</v>
      </c>
      <c r="F14" s="148"/>
    </row>
    <row r="15" spans="1:6" ht="14.25">
      <c r="A15" s="63">
        <f>Table16[[#This Row],[UNITID]]</f>
        <v>129756</v>
      </c>
      <c r="B15" s="166">
        <f>Table16[[#This Row],[Percent former undergraduates from a college that earned more than the typical high school graduate 6 years after entering college ]]</f>
        <v>0.59460000000000002</v>
      </c>
      <c r="C15" s="167">
        <f>Table16[[#This Row],[YearstoRecoup Costs]]</f>
        <v>-1.6407105649792975</v>
      </c>
      <c r="D15" s="63" t="str">
        <f>Table25[[#This Row],[Access_Ratio]]</f>
        <v>.</v>
      </c>
      <c r="E15" s="63" t="str">
        <f>Table25[[#This Row],[Earnings_Ratio]]</f>
        <v>.</v>
      </c>
      <c r="F15" s="148"/>
    </row>
    <row r="16" spans="1:6" ht="14.25">
      <c r="A16" s="63">
        <f>Table16[[#This Row],[UNITID]]</f>
        <v>129808</v>
      </c>
      <c r="B16" s="166">
        <f>Table16[[#This Row],[Percent former undergraduates from a college that earned more than the typical high school graduate 6 years after entering college ]]</f>
        <v>0.56679999999999997</v>
      </c>
      <c r="C16" s="167">
        <f>Table16[[#This Row],[YearstoRecoup Costs]]</f>
        <v>2.5569999999999999</v>
      </c>
      <c r="D16" s="63" t="str">
        <f>Table25[[#This Row],[Access_Ratio]]</f>
        <v>.</v>
      </c>
      <c r="E16" s="63" t="str">
        <f>Table25[[#This Row],[Earnings_Ratio]]</f>
        <v>.</v>
      </c>
      <c r="F16" s="148"/>
    </row>
    <row r="17" spans="1:6" ht="14.25">
      <c r="A17" s="63">
        <f>Table16[[#This Row],[UNITID]]</f>
        <v>130004</v>
      </c>
      <c r="B17" s="166">
        <f>Table16[[#This Row],[Percent former undergraduates from a college that earned more than the typical high school graduate 6 years after entering college ]]</f>
        <v>0.5776</v>
      </c>
      <c r="C17" s="167">
        <f>Table16[[#This Row],[YearstoRecoup Costs]]</f>
        <v>3.593</v>
      </c>
      <c r="D17" s="63" t="str">
        <f>Table25[[#This Row],[Access_Ratio]]</f>
        <v>.</v>
      </c>
      <c r="E17" s="63" t="str">
        <f>Table25[[#This Row],[Earnings_Ratio]]</f>
        <v>.</v>
      </c>
      <c r="F17" s="148"/>
    </row>
    <row r="18" spans="1:6" ht="14.25">
      <c r="A18" s="63">
        <f>Table16[[#This Row],[UNITID]]</f>
        <v>130040</v>
      </c>
      <c r="B18" s="166">
        <f>Table16[[#This Row],[Percent former undergraduates from a college that earned more than the typical high school graduate 6 years after entering college ]]</f>
        <v>0.66669999999999996</v>
      </c>
      <c r="C18" s="167">
        <f>Table16[[#This Row],[YearstoRecoup Costs]]</f>
        <v>-4.9146280579131307</v>
      </c>
      <c r="D18" s="63" t="str">
        <f>Table25[[#This Row],[Access_Ratio]]</f>
        <v>.</v>
      </c>
      <c r="E18" s="63" t="str">
        <f>Table25[[#This Row],[Earnings_Ratio]]</f>
        <v>.</v>
      </c>
      <c r="F18" s="148"/>
    </row>
    <row r="19" spans="1:6" ht="14.25">
      <c r="A19" s="63">
        <f>Table16[[#This Row],[UNITID]]</f>
        <v>130217</v>
      </c>
      <c r="B19" s="166">
        <f>Table16[[#This Row],[Percent former undergraduates from a college that earned more than the typical high school graduate 6 years after entering college ]]</f>
        <v>0.58460000000000001</v>
      </c>
      <c r="C19" s="167">
        <f>Table16[[#This Row],[YearstoRecoup Costs]]</f>
        <v>-2.1386187983046621</v>
      </c>
      <c r="D19" s="63" t="str">
        <f>Table25[[#This Row],[Access_Ratio]]</f>
        <v>.</v>
      </c>
      <c r="E19" s="63" t="str">
        <f>Table25[[#This Row],[Earnings_Ratio]]</f>
        <v>.</v>
      </c>
      <c r="F19" s="148"/>
    </row>
    <row r="20" spans="1:6" ht="14.25">
      <c r="A20" s="63">
        <f>Table16[[#This Row],[UNITID]]</f>
        <v>130396</v>
      </c>
      <c r="B20" s="166">
        <f>Table16[[#This Row],[Percent former undergraduates from a college that earned more than the typical high school graduate 6 years after entering college ]]</f>
        <v>0.57650000000000001</v>
      </c>
      <c r="C20" s="167">
        <f>Table16[[#This Row],[YearstoRecoup Costs]]</f>
        <v>3.1680000000000001</v>
      </c>
      <c r="D20" s="63" t="str">
        <f>Table25[[#This Row],[Access_Ratio]]</f>
        <v>.</v>
      </c>
      <c r="E20" s="63" t="str">
        <f>Table25[[#This Row],[Earnings_Ratio]]</f>
        <v>.</v>
      </c>
      <c r="F20" s="148"/>
    </row>
    <row r="21" spans="1:6" ht="14.25">
      <c r="A21" s="63">
        <f>Table16[[#This Row],[UNITID]]</f>
        <v>130606</v>
      </c>
      <c r="B21" s="166">
        <f>Table16[[#This Row],[Percent former undergraduates from a college that earned more than the typical high school graduate 6 years after entering college ]]</f>
        <v>0.57669999999999999</v>
      </c>
      <c r="C21" s="167">
        <f>Table16[[#This Row],[YearstoRecoup Costs]]</f>
        <v>84.805000000000007</v>
      </c>
      <c r="D21" s="63" t="str">
        <f>Table25[[#This Row],[Access_Ratio]]</f>
        <v>.</v>
      </c>
      <c r="E21" s="63" t="str">
        <f>Table25[[#This Row],[Earnings_Ratio]]</f>
        <v>.</v>
      </c>
      <c r="F21" s="148"/>
    </row>
    <row r="22" spans="1:6" ht="14.25">
      <c r="A22" s="63">
        <f>Table16[[#This Row],[UNITID]]</f>
        <v>130907</v>
      </c>
      <c r="B22" s="166">
        <f>Table16[[#This Row],[Percent former undergraduates from a college that earned more than the typical high school graduate 6 years after entering college ]]</f>
        <v>0.6</v>
      </c>
      <c r="C22" s="167">
        <f>Table16[[#This Row],[YearstoRecoup Costs]]</f>
        <v>1.8069999999999999</v>
      </c>
      <c r="D22" s="63">
        <f>Table25[[#This Row],[Access_Ratio]]</f>
        <v>1.35</v>
      </c>
      <c r="E22" s="63">
        <f>Table25[[#This Row],[Earnings_Ratio]]</f>
        <v>1.1100000000000001</v>
      </c>
      <c r="F22" s="148" t="str">
        <f>Table25[[#This Row],[SAEC25]]</f>
        <v>Higher Access, Medium Earnings</v>
      </c>
    </row>
    <row r="23" spans="1:6" ht="14.25">
      <c r="A23" s="63">
        <f>Table16[[#This Row],[UNITID]]</f>
        <v>133702</v>
      </c>
      <c r="B23" s="166">
        <f>Table16[[#This Row],[Percent former undergraduates from a college that earned more than the typical high school graduate 6 years after entering college ]]</f>
        <v>0.61</v>
      </c>
      <c r="C23" s="167">
        <f>Table16[[#This Row],[YearstoRecoup Costs]]</f>
        <v>0.83899999999999997</v>
      </c>
      <c r="D23" s="63">
        <f>Table25[[#This Row],[Access_Ratio]]</f>
        <v>1.4</v>
      </c>
      <c r="E23" s="63">
        <f>Table25[[#This Row],[Earnings_Ratio]]</f>
        <v>1.1000000000000001</v>
      </c>
      <c r="F23" s="148" t="str">
        <f>Table25[[#This Row],[SAEC25]]</f>
        <v>Higher Access, Medium Earnings</v>
      </c>
    </row>
    <row r="24" spans="1:6" ht="14.25">
      <c r="A24" s="63">
        <f>Table16[[#This Row],[UNITID]]</f>
        <v>135717</v>
      </c>
      <c r="B24" s="166">
        <f>Table16[[#This Row],[Percent former undergraduates from a college that earned more than the typical high school graduate 6 years after entering college ]]</f>
        <v>0.54910000000000003</v>
      </c>
      <c r="C24" s="167">
        <f>Table16[[#This Row],[YearstoRecoup Costs]]</f>
        <v>1.0349999999999999</v>
      </c>
      <c r="D24" s="63">
        <f>Table25[[#This Row],[Access_Ratio]]</f>
        <v>1.41</v>
      </c>
      <c r="E24" s="63">
        <f>Table25[[#This Row],[Earnings_Ratio]]</f>
        <v>1.1499999999999999</v>
      </c>
      <c r="F24" s="148" t="str">
        <f>Table25[[#This Row],[SAEC25]]</f>
        <v>Higher Access, Medium Earnings</v>
      </c>
    </row>
    <row r="25" spans="1:6" ht="14.25">
      <c r="A25" s="63">
        <f>Table16[[#This Row],[UNITID]]</f>
        <v>136358</v>
      </c>
      <c r="B25" s="166">
        <f>Table16[[#This Row],[Percent former undergraduates from a college that earned more than the typical high school graduate 6 years after entering college ]]</f>
        <v>0.5605</v>
      </c>
      <c r="C25" s="167">
        <f>Table16[[#This Row],[YearstoRecoup Costs]]</f>
        <v>2.9260000000000002</v>
      </c>
      <c r="D25" s="63">
        <f>Table25[[#This Row],[Access_Ratio]]</f>
        <v>1.1399999999999999</v>
      </c>
      <c r="E25" s="63">
        <f>Table25[[#This Row],[Earnings_Ratio]]</f>
        <v>1.1000000000000001</v>
      </c>
      <c r="F25" s="148" t="str">
        <f>Table25[[#This Row],[SAEC25]]</f>
        <v>Higher Access, Medium Earnings</v>
      </c>
    </row>
    <row r="26" spans="1:6" ht="14.25">
      <c r="A26" s="63">
        <f>Table16[[#This Row],[UNITID]]</f>
        <v>137759</v>
      </c>
      <c r="B26" s="166">
        <f>Table16[[#This Row],[Percent former undergraduates from a college that earned more than the typical high school graduate 6 years after entering college ]]</f>
        <v>0.53439999999999999</v>
      </c>
      <c r="C26" s="167">
        <f>Table16[[#This Row],[YearstoRecoup Costs]]</f>
        <v>1.651</v>
      </c>
      <c r="D26" s="63">
        <f>Table25[[#This Row],[Access_Ratio]]</f>
        <v>1.37</v>
      </c>
      <c r="E26" s="63">
        <f>Table25[[#This Row],[Earnings_Ratio]]</f>
        <v>1.21</v>
      </c>
      <c r="F26" s="148" t="str">
        <f>Table25[[#This Row],[SAEC25]]</f>
        <v>Higher Access, Medium Earnings</v>
      </c>
    </row>
    <row r="27" spans="1:6" ht="14.25">
      <c r="A27" s="63">
        <f>Table16[[#This Row],[UNITID]]</f>
        <v>141680</v>
      </c>
      <c r="B27" s="166">
        <f>Table16[[#This Row],[Percent former undergraduates from a college that earned more than the typical high school graduate 6 years after entering college ]]</f>
        <v>0.57909999999999995</v>
      </c>
      <c r="C27" s="167">
        <f>Table16[[#This Row],[YearstoRecoup Costs]]</f>
        <v>8.1980000000000004</v>
      </c>
      <c r="D27" s="63">
        <f>Table25[[#This Row],[Access_Ratio]]</f>
        <v>1.31</v>
      </c>
      <c r="E27" s="63">
        <f>Table25[[#This Row],[Earnings_Ratio]]</f>
        <v>1.07</v>
      </c>
      <c r="F27" s="148" t="str">
        <f>Table25[[#This Row],[SAEC25]]</f>
        <v>Higher Access, Medium Earnings</v>
      </c>
    </row>
    <row r="28" spans="1:6" ht="14.25">
      <c r="A28" s="63">
        <f>Table16[[#This Row],[UNITID]]</f>
        <v>141802</v>
      </c>
      <c r="B28" s="166">
        <f>Table16[[#This Row],[Percent former undergraduates from a college that earned more than the typical high school graduate 6 years after entering college ]]</f>
        <v>0.52159999999999995</v>
      </c>
      <c r="C28" s="167">
        <f>Table16[[#This Row],[YearstoRecoup Costs]]</f>
        <v>-3.6468474941620261</v>
      </c>
      <c r="D28" s="63">
        <f>Table25[[#This Row],[Access_Ratio]]</f>
        <v>1.44</v>
      </c>
      <c r="E28" s="63">
        <f>Table25[[#This Row],[Earnings_Ratio]]</f>
        <v>0.98</v>
      </c>
      <c r="F28" s="148" t="str">
        <f>Table25[[#This Row],[SAEC25]]</f>
        <v>Higher Access, Lower Earnings</v>
      </c>
    </row>
    <row r="29" spans="1:6" ht="14.25">
      <c r="A29" s="63">
        <f>Table16[[#This Row],[UNITID]]</f>
        <v>141839</v>
      </c>
      <c r="B29" s="166">
        <f>Table16[[#This Row],[Percent former undergraduates from a college that earned more than the typical high school graduate 6 years after entering college ]]</f>
        <v>0.47920000000000001</v>
      </c>
      <c r="C29" s="167">
        <f>Table16[[#This Row],[YearstoRecoup Costs]]</f>
        <v>-163.69090909090909</v>
      </c>
      <c r="D29" s="63">
        <f>Table25[[#This Row],[Access_Ratio]]</f>
        <v>1.3</v>
      </c>
      <c r="E29" s="63">
        <f>Table25[[#This Row],[Earnings_Ratio]]</f>
        <v>0.92</v>
      </c>
      <c r="F29" s="148" t="str">
        <f>Table25[[#This Row],[SAEC25]]</f>
        <v>Higher Access, Lower Earnings</v>
      </c>
    </row>
    <row r="30" spans="1:6" ht="14.25">
      <c r="A30" s="63">
        <f>Table16[[#This Row],[UNITID]]</f>
        <v>141990</v>
      </c>
      <c r="B30" s="166">
        <f>Table16[[#This Row],[Percent former undergraduates from a college that earned more than the typical high school graduate 6 years after entering college ]]</f>
        <v>0.51119999999999999</v>
      </c>
      <c r="C30" s="167">
        <f>Table16[[#This Row],[YearstoRecoup Costs]]</f>
        <v>-1.4143668036797807</v>
      </c>
      <c r="D30" s="63">
        <f>Table25[[#This Row],[Access_Ratio]]</f>
        <v>1.54</v>
      </c>
      <c r="E30" s="63">
        <f>Table25[[#This Row],[Earnings_Ratio]]</f>
        <v>0.96</v>
      </c>
      <c r="F30" s="148" t="str">
        <f>Table25[[#This Row],[SAEC25]]</f>
        <v>Higher Access, Lower Earnings</v>
      </c>
    </row>
    <row r="31" spans="1:6" ht="14.25">
      <c r="A31" s="63">
        <f>Table16[[#This Row],[UNITID]]</f>
        <v>144944</v>
      </c>
      <c r="B31" s="166">
        <f>Table16[[#This Row],[Percent former undergraduates from a college that earned more than the typical high school graduate 6 years after entering college ]]</f>
        <v>0.65469999999999995</v>
      </c>
      <c r="C31" s="167">
        <f>Table16[[#This Row],[YearstoRecoup Costs]]</f>
        <v>2.3940000000000001</v>
      </c>
      <c r="D31" s="63">
        <f>Table25[[#This Row],[Access_Ratio]]</f>
        <v>1.1399999999999999</v>
      </c>
      <c r="E31" s="63">
        <f>Table25[[#This Row],[Earnings_Ratio]]</f>
        <v>0.97</v>
      </c>
      <c r="F31" s="148" t="str">
        <f>Table25[[#This Row],[SAEC25]]</f>
        <v>Higher Access, Lower Earnings</v>
      </c>
    </row>
    <row r="32" spans="1:6" ht="14.25">
      <c r="A32" s="63">
        <f>Table16[[#This Row],[UNITID]]</f>
        <v>145682</v>
      </c>
      <c r="B32" s="166">
        <f>Table16[[#This Row],[Percent former undergraduates from a college that earned more than the typical high school graduate 6 years after entering college ]]</f>
        <v>0.55810000000000004</v>
      </c>
      <c r="C32" s="167">
        <f>Table16[[#This Row],[YearstoRecoup Costs]]</f>
        <v>-83.192857142857136</v>
      </c>
      <c r="D32" s="63">
        <f>Table25[[#This Row],[Access_Ratio]]</f>
        <v>1.69</v>
      </c>
      <c r="E32" s="63">
        <f>Table25[[#This Row],[Earnings_Ratio]]</f>
        <v>0.96</v>
      </c>
      <c r="F32" s="148" t="str">
        <f>Table25[[#This Row],[SAEC25]]</f>
        <v>Higher Access, Lower Earnings</v>
      </c>
    </row>
    <row r="33" spans="1:6" ht="14.25">
      <c r="A33" s="63">
        <f>Table16[[#This Row],[UNITID]]</f>
        <v>146472</v>
      </c>
      <c r="B33" s="166">
        <f>Table16[[#This Row],[Percent former undergraduates from a college that earned more than the typical high school graduate 6 years after entering college ]]</f>
        <v>0.60770000000000002</v>
      </c>
      <c r="C33" s="167">
        <f>Table16[[#This Row],[YearstoRecoup Costs]]</f>
        <v>-445.77777777777777</v>
      </c>
      <c r="D33" s="63">
        <f>Table25[[#This Row],[Access_Ratio]]</f>
        <v>1.3</v>
      </c>
      <c r="E33" s="63">
        <f>Table25[[#This Row],[Earnings_Ratio]]</f>
        <v>0.94</v>
      </c>
      <c r="F33" s="148" t="str">
        <f>Table25[[#This Row],[SAEC25]]</f>
        <v>Higher Access, Lower Earnings</v>
      </c>
    </row>
    <row r="34" spans="1:6" ht="14.25">
      <c r="A34" s="63">
        <f>Table16[[#This Row],[UNITID]]</f>
        <v>147800</v>
      </c>
      <c r="B34" s="166">
        <f>Table16[[#This Row],[Percent former undergraduates from a college that earned more than the typical high school graduate 6 years after entering college ]]</f>
        <v>0.62929999999999997</v>
      </c>
      <c r="C34" s="167">
        <f>Table16[[#This Row],[YearstoRecoup Costs]]</f>
        <v>1.159</v>
      </c>
      <c r="D34" s="63">
        <f>Table25[[#This Row],[Access_Ratio]]</f>
        <v>0.78</v>
      </c>
      <c r="E34" s="63">
        <f>Table25[[#This Row],[Earnings_Ratio]]</f>
        <v>0.94</v>
      </c>
      <c r="F34" s="148" t="str">
        <f>Table25[[#This Row],[SAEC25]]</f>
        <v>Lower Access, Lower Earnings</v>
      </c>
    </row>
    <row r="35" spans="1:6" ht="14.25">
      <c r="A35" s="63">
        <f>Table16[[#This Row],[UNITID]]</f>
        <v>149532</v>
      </c>
      <c r="B35" s="166">
        <f>Table16[[#This Row],[Percent former undergraduates from a college that earned more than the typical high school graduate 6 years after entering college ]]</f>
        <v>0.58250000000000002</v>
      </c>
      <c r="C35" s="167">
        <f>Table16[[#This Row],[YearstoRecoup Costs]]</f>
        <v>2.0539999999999998</v>
      </c>
      <c r="D35" s="63">
        <f>Table25[[#This Row],[Access_Ratio]]</f>
        <v>1.49</v>
      </c>
      <c r="E35" s="63">
        <f>Table25[[#This Row],[Earnings_Ratio]]</f>
        <v>1.05</v>
      </c>
      <c r="F35" s="148" t="str">
        <f>Table25[[#This Row],[SAEC25]]</f>
        <v>Higher Access, Medium Earnings</v>
      </c>
    </row>
    <row r="36" spans="1:6" ht="14.25">
      <c r="A36" s="63">
        <f>Table16[[#This Row],[UNITID]]</f>
        <v>149842</v>
      </c>
      <c r="B36" s="166">
        <f>Table16[[#This Row],[Percent former undergraduates from a college that earned more than the typical high school graduate 6 years after entering college ]]</f>
        <v>0.65900000000000003</v>
      </c>
      <c r="C36" s="167">
        <f>Table16[[#This Row],[YearstoRecoup Costs]]</f>
        <v>1.256</v>
      </c>
      <c r="D36" s="63">
        <f>Table25[[#This Row],[Access_Ratio]]</f>
        <v>1.03</v>
      </c>
      <c r="E36" s="63">
        <f>Table25[[#This Row],[Earnings_Ratio]]</f>
        <v>1</v>
      </c>
      <c r="F36" s="148" t="str">
        <f>Table25[[#This Row],[SAEC25]]</f>
        <v>Higher Access, Medium Earnings</v>
      </c>
    </row>
    <row r="37" spans="1:6" ht="28.5">
      <c r="A37" s="63">
        <f>Table16[[#This Row],[UNITID]]</f>
        <v>155140</v>
      </c>
      <c r="B37" s="166">
        <f>Table16[[#This Row],[Percent former undergraduates from a college that earned more than the typical high school graduate 6 years after entering college ]]</f>
        <v>0.45050000000000001</v>
      </c>
      <c r="C37" s="167">
        <f>Table16[[#This Row],[YearstoRecoup Costs]]</f>
        <v>-1.5369831100757134</v>
      </c>
      <c r="D37" s="63">
        <f>Table25[[#This Row],[Access_Ratio]]</f>
        <v>3.16</v>
      </c>
      <c r="E37" s="63">
        <f>Table25[[#This Row],[Earnings_Ratio]]</f>
        <v>1.49</v>
      </c>
      <c r="F37" s="148" t="str">
        <f>Table25[[#This Row],[SAEC25]]</f>
        <v>Opportunity Colleges and Universities – Higher Access, Higher Earnings</v>
      </c>
    </row>
    <row r="38" spans="1:6" ht="14.25">
      <c r="A38" s="63">
        <f>Table16[[#This Row],[UNITID]]</f>
        <v>157739</v>
      </c>
      <c r="B38" s="166">
        <f>Table16[[#This Row],[Percent former undergraduates from a college that earned more than the typical high school graduate 6 years after entering college ]]</f>
        <v>0.44919999999999999</v>
      </c>
      <c r="C38" s="167">
        <f>Table16[[#This Row],[YearstoRecoup Costs]]</f>
        <v>0.84799999999999998</v>
      </c>
      <c r="D38" s="63">
        <f>Table25[[#This Row],[Access_Ratio]]</f>
        <v>1.24</v>
      </c>
      <c r="E38" s="63">
        <f>Table25[[#This Row],[Earnings_Ratio]]</f>
        <v>1.06</v>
      </c>
      <c r="F38" s="148" t="str">
        <f>Table25[[#This Row],[SAEC25]]</f>
        <v>Higher Access, Medium Earnings</v>
      </c>
    </row>
    <row r="39" spans="1:6" ht="14.25">
      <c r="A39" s="63">
        <f>Table16[[#This Row],[UNITID]]</f>
        <v>159407</v>
      </c>
      <c r="B39" s="166">
        <f>Table16[[#This Row],[Percent former undergraduates from a college that earned more than the typical high school graduate 6 years after entering college ]]</f>
        <v>0.51359999999999995</v>
      </c>
      <c r="C39" s="167">
        <f>Table16[[#This Row],[YearstoRecoup Costs]]</f>
        <v>3.8410000000000002</v>
      </c>
      <c r="D39" s="63">
        <f>Table25[[#This Row],[Access_Ratio]]</f>
        <v>1.17</v>
      </c>
      <c r="E39" s="63">
        <f>Table25[[#This Row],[Earnings_Ratio]]</f>
        <v>1.1200000000000001</v>
      </c>
      <c r="F39" s="148" t="str">
        <f>Table25[[#This Row],[SAEC25]]</f>
        <v>Higher Access, Medium Earnings</v>
      </c>
    </row>
    <row r="40" spans="1:6" ht="14.25">
      <c r="A40" s="63">
        <f>Table16[[#This Row],[UNITID]]</f>
        <v>161767</v>
      </c>
      <c r="B40" s="166">
        <f>Table16[[#This Row],[Percent former undergraduates from a college that earned more than the typical high school graduate 6 years after entering college ]]</f>
        <v>0.63900000000000001</v>
      </c>
      <c r="C40" s="167">
        <f>Table16[[#This Row],[YearstoRecoup Costs]]</f>
        <v>-437.5151515151515</v>
      </c>
      <c r="D40" s="63">
        <f>Table25[[#This Row],[Access_Ratio]]</f>
        <v>1.0900000000000001</v>
      </c>
      <c r="E40" s="63">
        <f>Table25[[#This Row],[Earnings_Ratio]]</f>
        <v>0.91</v>
      </c>
      <c r="F40" s="148" t="str">
        <f>Table25[[#This Row],[SAEC25]]</f>
        <v>Higher Access, Lower Earnings</v>
      </c>
    </row>
    <row r="41" spans="1:6" ht="14.25">
      <c r="A41" s="63">
        <f>Table16[[#This Row],[UNITID]]</f>
        <v>162122</v>
      </c>
      <c r="B41" s="166">
        <f>Table16[[#This Row],[Percent former undergraduates from a college that earned more than the typical high school graduate 6 years after entering college ]]</f>
        <v>0.60699999999999998</v>
      </c>
      <c r="C41" s="167">
        <f>Table16[[#This Row],[YearstoRecoup Costs]]</f>
        <v>-2.7521426122728831</v>
      </c>
      <c r="D41" s="63">
        <f>Table25[[#This Row],[Access_Ratio]]</f>
        <v>1.3</v>
      </c>
      <c r="E41" s="63">
        <f>Table25[[#This Row],[Earnings_Ratio]]</f>
        <v>0.73</v>
      </c>
      <c r="F41" s="148" t="str">
        <f>Table25[[#This Row],[SAEC25]]</f>
        <v>Higher Access, Lower Earnings</v>
      </c>
    </row>
    <row r="42" spans="1:6" ht="14.25">
      <c r="A42" s="63">
        <f>Table16[[#This Row],[UNITID]]</f>
        <v>162706</v>
      </c>
      <c r="B42" s="166">
        <f>Table16[[#This Row],[Percent former undergraduates from a college that earned more than the typical high school graduate 6 years after entering college ]]</f>
        <v>0.60319999999999996</v>
      </c>
      <c r="C42" s="167">
        <f>Table16[[#This Row],[YearstoRecoup Costs]]</f>
        <v>9.3140000000000001</v>
      </c>
      <c r="D42" s="63">
        <f>Table25[[#This Row],[Access_Ratio]]</f>
        <v>1.06</v>
      </c>
      <c r="E42" s="63">
        <f>Table25[[#This Row],[Earnings_Ratio]]</f>
        <v>0.86</v>
      </c>
      <c r="F42" s="148" t="str">
        <f>Table25[[#This Row],[SAEC25]]</f>
        <v>Higher Access, Lower Earnings</v>
      </c>
    </row>
    <row r="43" spans="1:6" ht="14.25">
      <c r="A43" s="63">
        <f>Table16[[#This Row],[UNITID]]</f>
        <v>163426</v>
      </c>
      <c r="B43" s="166">
        <f>Table16[[#This Row],[Percent former undergraduates from a college that earned more than the typical high school graduate 6 years after entering college ]]</f>
        <v>0.61099999999999999</v>
      </c>
      <c r="C43" s="167">
        <f>Table16[[#This Row],[YearstoRecoup Costs]]</f>
        <v>1.4970000000000001</v>
      </c>
      <c r="D43" s="63">
        <f>Table25[[#This Row],[Access_Ratio]]</f>
        <v>1.43</v>
      </c>
      <c r="E43" s="63">
        <f>Table25[[#This Row],[Earnings_Ratio]]</f>
        <v>0.87</v>
      </c>
      <c r="F43" s="148" t="str">
        <f>Table25[[#This Row],[SAEC25]]</f>
        <v>Higher Access, Lower Earnings</v>
      </c>
    </row>
    <row r="44" spans="1:6" ht="14.25">
      <c r="A44" s="63">
        <f>Table16[[#This Row],[UNITID]]</f>
        <v>163657</v>
      </c>
      <c r="B44" s="166">
        <f>Table16[[#This Row],[Percent former undergraduates from a college that earned more than the typical high school graduate 6 years after entering college ]]</f>
        <v>0.60719999999999996</v>
      </c>
      <c r="C44" s="167">
        <f>Table16[[#This Row],[YearstoRecoup Costs]]</f>
        <v>1.89</v>
      </c>
      <c r="D44" s="63">
        <f>Table25[[#This Row],[Access_Ratio]]</f>
        <v>2.13</v>
      </c>
      <c r="E44" s="63">
        <f>Table25[[#This Row],[Earnings_Ratio]]</f>
        <v>1.01</v>
      </c>
      <c r="F44" s="148" t="str">
        <f>Table25[[#This Row],[SAEC25]]</f>
        <v>Higher Access, Medium Earnings</v>
      </c>
    </row>
    <row r="45" spans="1:6" ht="14.25">
      <c r="A45" s="63">
        <f>Table16[[#This Row],[UNITID]]</f>
        <v>164775</v>
      </c>
      <c r="B45" s="166">
        <f>Table16[[#This Row],[Percent former undergraduates from a college that earned more than the typical high school graduate 6 years after entering college ]]</f>
        <v>0.56030000000000002</v>
      </c>
      <c r="C45" s="167">
        <f>Table16[[#This Row],[YearstoRecoup Costs]]</f>
        <v>-32.566929133858267</v>
      </c>
      <c r="D45" s="63">
        <f>Table25[[#This Row],[Access_Ratio]]</f>
        <v>2.29</v>
      </c>
      <c r="E45" s="63">
        <f>Table25[[#This Row],[Earnings_Ratio]]</f>
        <v>0.98</v>
      </c>
      <c r="F45" s="148" t="str">
        <f>Table25[[#This Row],[SAEC25]]</f>
        <v>Higher Access, Lower Earnings</v>
      </c>
    </row>
    <row r="46" spans="1:6" ht="14.25">
      <c r="A46" s="63">
        <f>Table16[[#This Row],[UNITID]]</f>
        <v>165112</v>
      </c>
      <c r="B46" s="166">
        <f>Table16[[#This Row],[Percent former undergraduates from a college that earned more than the typical high school graduate 6 years after entering college ]]</f>
        <v>0.61970000000000003</v>
      </c>
      <c r="C46" s="167">
        <f>Table16[[#This Row],[YearstoRecoup Costs]]</f>
        <v>18.384</v>
      </c>
      <c r="D46" s="63">
        <f>Table25[[#This Row],[Access_Ratio]]</f>
        <v>2.69</v>
      </c>
      <c r="E46" s="63">
        <f>Table25[[#This Row],[Earnings_Ratio]]</f>
        <v>1.05</v>
      </c>
      <c r="F46" s="148" t="str">
        <f>Table25[[#This Row],[SAEC25]]</f>
        <v>Higher Access, Medium Earnings</v>
      </c>
    </row>
    <row r="47" spans="1:6" ht="14.25">
      <c r="A47" s="63">
        <f>Table16[[#This Row],[UNITID]]</f>
        <v>166887</v>
      </c>
      <c r="B47" s="166">
        <f>Table16[[#This Row],[Percent former undergraduates from a college that earned more than the typical high school graduate 6 years after entering college ]]</f>
        <v>0.6139</v>
      </c>
      <c r="C47" s="167">
        <f>Table16[[#This Row],[YearstoRecoup Costs]]</f>
        <v>-4.1041948579161032</v>
      </c>
      <c r="D47" s="63">
        <f>Table25[[#This Row],[Access_Ratio]]</f>
        <v>1.69</v>
      </c>
      <c r="E47" s="63">
        <f>Table25[[#This Row],[Earnings_Ratio]]</f>
        <v>0.88</v>
      </c>
      <c r="F47" s="148" t="str">
        <f>Table25[[#This Row],[SAEC25]]</f>
        <v>Higher Access, Lower Earnings</v>
      </c>
    </row>
    <row r="48" spans="1:6" ht="14.25">
      <c r="A48" s="63">
        <f>Table16[[#This Row],[UNITID]]</f>
        <v>167376</v>
      </c>
      <c r="B48" s="166">
        <f>Table16[[#This Row],[Percent former undergraduates from a college that earned more than the typical high school graduate 6 years after entering college ]]</f>
        <v>0.59279999999999999</v>
      </c>
      <c r="C48" s="167">
        <f>Table16[[#This Row],[YearstoRecoup Costs]]</f>
        <v>16.021999999999998</v>
      </c>
      <c r="D48" s="63">
        <f>Table25[[#This Row],[Access_Ratio]]</f>
        <v>2.4900000000000002</v>
      </c>
      <c r="E48" s="63">
        <f>Table25[[#This Row],[Earnings_Ratio]]</f>
        <v>0.84</v>
      </c>
      <c r="F48" s="148" t="str">
        <f>Table25[[#This Row],[SAEC25]]</f>
        <v>Higher Access, Lower Earnings</v>
      </c>
    </row>
    <row r="49" spans="1:6" ht="14.25">
      <c r="A49" s="63">
        <f>Table16[[#This Row],[UNITID]]</f>
        <v>168883</v>
      </c>
      <c r="B49" s="166">
        <f>Table16[[#This Row],[Percent former undergraduates from a college that earned more than the typical high school graduate 6 years after entering college ]]</f>
        <v>0.56159999999999999</v>
      </c>
      <c r="C49" s="167">
        <f>Table16[[#This Row],[YearstoRecoup Costs]]</f>
        <v>4.7750000000000004</v>
      </c>
      <c r="D49" s="63">
        <f>Table25[[#This Row],[Access_Ratio]]</f>
        <v>1.26</v>
      </c>
      <c r="E49" s="63">
        <f>Table25[[#This Row],[Earnings_Ratio]]</f>
        <v>1.1499999999999999</v>
      </c>
      <c r="F49" s="148" t="str">
        <f>Table25[[#This Row],[SAEC25]]</f>
        <v>Higher Access, Medium Earnings</v>
      </c>
    </row>
    <row r="50" spans="1:6" ht="14.25">
      <c r="A50" s="63">
        <f>Table16[[#This Row],[UNITID]]</f>
        <v>169275</v>
      </c>
      <c r="B50" s="166">
        <f>Table16[[#This Row],[Percent former undergraduates from a college that earned more than the typical high school graduate 6 years after entering college ]]</f>
        <v>0.45889999999999997</v>
      </c>
      <c r="C50" s="167">
        <f>Table16[[#This Row],[YearstoRecoup Costs]]</f>
        <v>3.9780000000000002</v>
      </c>
      <c r="D50" s="63">
        <f>Table25[[#This Row],[Access_Ratio]]</f>
        <v>1.46</v>
      </c>
      <c r="E50" s="63">
        <f>Table25[[#This Row],[Earnings_Ratio]]</f>
        <v>1.05</v>
      </c>
      <c r="F50" s="148" t="str">
        <f>Table25[[#This Row],[SAEC25]]</f>
        <v>Higher Access, Medium Earnings</v>
      </c>
    </row>
    <row r="51" spans="1:6" ht="14.25">
      <c r="A51" s="63">
        <f>Table16[[#This Row],[UNITID]]</f>
        <v>169521</v>
      </c>
      <c r="B51" s="166">
        <f>Table16[[#This Row],[Percent former undergraduates from a college that earned more than the typical high school graduate 6 years after entering college ]]</f>
        <v>0.52639999999999998</v>
      </c>
      <c r="C51" s="167">
        <f>Table16[[#This Row],[YearstoRecoup Costs]]</f>
        <v>1.008</v>
      </c>
      <c r="D51" s="63">
        <f>Table25[[#This Row],[Access_Ratio]]</f>
        <v>1.97</v>
      </c>
      <c r="E51" s="63">
        <f>Table25[[#This Row],[Earnings_Ratio]]</f>
        <v>1.0900000000000001</v>
      </c>
      <c r="F51" s="148" t="str">
        <f>Table25[[#This Row],[SAEC25]]</f>
        <v>Higher Access, Medium Earnings</v>
      </c>
    </row>
    <row r="52" spans="1:6" ht="14.25">
      <c r="A52" s="63">
        <f>Table16[[#This Row],[UNITID]]</f>
        <v>170055</v>
      </c>
      <c r="B52" s="166">
        <f>Table16[[#This Row],[Percent former undergraduates from a college that earned more than the typical high school graduate 6 years after entering college ]]</f>
        <v>0.59909999999999997</v>
      </c>
      <c r="C52" s="167">
        <f>Table16[[#This Row],[YearstoRecoup Costs]]</f>
        <v>5.3220000000000001</v>
      </c>
      <c r="D52" s="63">
        <f>Table25[[#This Row],[Access_Ratio]]</f>
        <v>1.52</v>
      </c>
      <c r="E52" s="63">
        <f>Table25[[#This Row],[Earnings_Ratio]]</f>
        <v>0.99</v>
      </c>
      <c r="F52" s="148" t="str">
        <f>Table25[[#This Row],[SAEC25]]</f>
        <v>Higher Access, Lower Earnings</v>
      </c>
    </row>
    <row r="53" spans="1:6" ht="14.25">
      <c r="A53" s="63">
        <f>Table16[[#This Row],[UNITID]]</f>
        <v>170657</v>
      </c>
      <c r="B53" s="166">
        <f>Table16[[#This Row],[Percent former undergraduates from a college that earned more than the typical high school graduate 6 years after entering college ]]</f>
        <v>0.58409999999999995</v>
      </c>
      <c r="C53" s="167">
        <f>Table16[[#This Row],[YearstoRecoup Costs]]</f>
        <v>0.97</v>
      </c>
      <c r="D53" s="63">
        <f>Table25[[#This Row],[Access_Ratio]]</f>
        <v>1.33</v>
      </c>
      <c r="E53" s="63">
        <f>Table25[[#This Row],[Earnings_Ratio]]</f>
        <v>1.1000000000000001</v>
      </c>
      <c r="F53" s="148" t="str">
        <f>Table25[[#This Row],[SAEC25]]</f>
        <v>Higher Access, Medium Earnings</v>
      </c>
    </row>
    <row r="54" spans="1:6" ht="14.25">
      <c r="A54" s="63">
        <f>Table16[[#This Row],[UNITID]]</f>
        <v>170790</v>
      </c>
      <c r="B54" s="166">
        <f>Table16[[#This Row],[Percent former undergraduates from a college that earned more than the typical high school graduate 6 years after entering college ]]</f>
        <v>0.56089999999999995</v>
      </c>
      <c r="C54" s="167">
        <f>Table16[[#This Row],[YearstoRecoup Costs]]</f>
        <v>2.2360000000000002</v>
      </c>
      <c r="D54" s="63">
        <f>Table25[[#This Row],[Access_Ratio]]</f>
        <v>1.05</v>
      </c>
      <c r="E54" s="63">
        <f>Table25[[#This Row],[Earnings_Ratio]]</f>
        <v>1.01</v>
      </c>
      <c r="F54" s="148" t="str">
        <f>Table25[[#This Row],[SAEC25]]</f>
        <v>Higher Access, Medium Earnings</v>
      </c>
    </row>
    <row r="55" spans="1:6" ht="14.25">
      <c r="A55" s="63">
        <f>Table16[[#This Row],[UNITID]]</f>
        <v>171304</v>
      </c>
      <c r="B55" s="166">
        <f>Table16[[#This Row],[Percent former undergraduates from a college that earned more than the typical high school graduate 6 years after entering college ]]</f>
        <v>0.53320000000000001</v>
      </c>
      <c r="C55" s="167">
        <f>Table16[[#This Row],[YearstoRecoup Costs]]</f>
        <v>1.552</v>
      </c>
      <c r="D55" s="63">
        <f>Table25[[#This Row],[Access_Ratio]]</f>
        <v>1.05</v>
      </c>
      <c r="E55" s="63">
        <f>Table25[[#This Row],[Earnings_Ratio]]</f>
        <v>1.0900000000000001</v>
      </c>
      <c r="F55" s="148" t="str">
        <f>Table25[[#This Row],[SAEC25]]</f>
        <v>Higher Access, Medium Earnings</v>
      </c>
    </row>
    <row r="56" spans="1:6" ht="14.25">
      <c r="A56" s="63">
        <f>Table16[[#This Row],[UNITID]]</f>
        <v>172635</v>
      </c>
      <c r="B56" s="166">
        <f>Table16[[#This Row],[Percent former undergraduates from a college that earned more than the typical high school graduate 6 years after entering college ]]</f>
        <v>0.37569999999999998</v>
      </c>
      <c r="C56" s="167">
        <f>Table16[[#This Row],[YearstoRecoup Costs]]</f>
        <v>5.6459999999999999</v>
      </c>
      <c r="D56" s="63">
        <f>Table25[[#This Row],[Access_Ratio]]</f>
        <v>2.17</v>
      </c>
      <c r="E56" s="63">
        <f>Table25[[#This Row],[Earnings_Ratio]]</f>
        <v>0.89</v>
      </c>
      <c r="F56" s="148" t="str">
        <f>Table25[[#This Row],[SAEC25]]</f>
        <v>Higher Access, Lower Earnings</v>
      </c>
    </row>
    <row r="57" spans="1:6" ht="14.25">
      <c r="A57" s="63">
        <f>Table16[[#This Row],[UNITID]]</f>
        <v>173911</v>
      </c>
      <c r="B57" s="166">
        <f>Table16[[#This Row],[Percent former undergraduates from a college that earned more than the typical high school graduate 6 years after entering college ]]</f>
        <v>0.69889999999999997</v>
      </c>
      <c r="C57" s="167">
        <f>Table16[[#This Row],[YearstoRecoup Costs]]</f>
        <v>4.6449999999999996</v>
      </c>
      <c r="D57" s="63">
        <f>Table25[[#This Row],[Access_Ratio]]</f>
        <v>2.41</v>
      </c>
      <c r="E57" s="63">
        <f>Table25[[#This Row],[Earnings_Ratio]]</f>
        <v>1.1599999999999999</v>
      </c>
      <c r="F57" s="148" t="str">
        <f>Table25[[#This Row],[SAEC25]]</f>
        <v>Higher Access, Medium Earnings</v>
      </c>
    </row>
    <row r="58" spans="1:6" ht="14.25">
      <c r="A58" s="63">
        <f>Table16[[#This Row],[UNITID]]</f>
        <v>175315</v>
      </c>
      <c r="B58" s="166">
        <f>Table16[[#This Row],[Percent former undergraduates from a college that earned more than the typical high school graduate 6 years after entering college ]]</f>
        <v>0.67500000000000004</v>
      </c>
      <c r="C58" s="167">
        <f>Table16[[#This Row],[YearstoRecoup Costs]]</f>
        <v>2.2080000000000002</v>
      </c>
      <c r="D58" s="63">
        <f>Table25[[#This Row],[Access_Ratio]]</f>
        <v>2.04</v>
      </c>
      <c r="E58" s="63">
        <f>Table25[[#This Row],[Earnings_Ratio]]</f>
        <v>0.96</v>
      </c>
      <c r="F58" s="148" t="str">
        <f>Table25[[#This Row],[SAEC25]]</f>
        <v>Higher Access, Lower Earnings</v>
      </c>
    </row>
    <row r="59" spans="1:6" ht="14.25">
      <c r="A59" s="63">
        <f>Table16[[#This Row],[UNITID]]</f>
        <v>175519</v>
      </c>
      <c r="B59" s="166">
        <f>Table16[[#This Row],[Percent former undergraduates from a college that earned more than the typical high school graduate 6 years after entering college ]]</f>
        <v>0.32290000000000002</v>
      </c>
      <c r="C59" s="167">
        <f>Table16[[#This Row],[YearstoRecoup Costs]]</f>
        <v>2.04</v>
      </c>
      <c r="D59" s="63">
        <f>Table25[[#This Row],[Access_Ratio]]</f>
        <v>1.29</v>
      </c>
      <c r="E59" s="63">
        <f>Table25[[#This Row],[Earnings_Ratio]]</f>
        <v>1.1000000000000001</v>
      </c>
      <c r="F59" s="148" t="str">
        <f>Table25[[#This Row],[SAEC25]]</f>
        <v>Higher Access, Medium Earnings</v>
      </c>
    </row>
    <row r="60" spans="1:6" ht="14.25">
      <c r="A60" s="63">
        <f>Table16[[#This Row],[UNITID]]</f>
        <v>175652</v>
      </c>
      <c r="B60" s="166">
        <f>Table16[[#This Row],[Percent former undergraduates from a college that earned more than the typical high school graduate 6 years after entering college ]]</f>
        <v>0.4738</v>
      </c>
      <c r="C60" s="167">
        <f>Table16[[#This Row],[YearstoRecoup Costs]]</f>
        <v>1.1479999999999999</v>
      </c>
      <c r="D60" s="63">
        <f>Table25[[#This Row],[Access_Ratio]]</f>
        <v>1.45</v>
      </c>
      <c r="E60" s="63">
        <f>Table25[[#This Row],[Earnings_Ratio]]</f>
        <v>1.21</v>
      </c>
      <c r="F60" s="148" t="str">
        <f>Table25[[#This Row],[SAEC25]]</f>
        <v>Higher Access, Medium Earnings</v>
      </c>
    </row>
    <row r="61" spans="1:6" ht="14.25">
      <c r="A61" s="63">
        <f>Table16[[#This Row],[UNITID]]</f>
        <v>175935</v>
      </c>
      <c r="B61" s="166">
        <f>Table16[[#This Row],[Percent former undergraduates from a college that earned more than the typical high school graduate 6 years after entering college ]]</f>
        <v>0.46639999999999998</v>
      </c>
      <c r="C61" s="167">
        <f>Table16[[#This Row],[YearstoRecoup Costs]]</f>
        <v>1.4710000000000001</v>
      </c>
      <c r="D61" s="63">
        <f>Table25[[#This Row],[Access_Ratio]]</f>
        <v>1.19</v>
      </c>
      <c r="E61" s="63">
        <f>Table25[[#This Row],[Earnings_Ratio]]</f>
        <v>1.1200000000000001</v>
      </c>
      <c r="F61" s="148" t="str">
        <f>Table25[[#This Row],[SAEC25]]</f>
        <v>Higher Access, Medium Earnings</v>
      </c>
    </row>
    <row r="62" spans="1:6" ht="14.25">
      <c r="A62" s="63">
        <f>Table16[[#This Row],[UNITID]]</f>
        <v>176178</v>
      </c>
      <c r="B62" s="166">
        <f>Table16[[#This Row],[Percent former undergraduates from a college that earned more than the typical high school graduate 6 years after entering college ]]</f>
        <v>0.51910000000000001</v>
      </c>
      <c r="C62" s="167">
        <f>Table16[[#This Row],[YearstoRecoup Costs]]</f>
        <v>-3.3127909554422521</v>
      </c>
      <c r="D62" s="63">
        <f>Table25[[#This Row],[Access_Ratio]]</f>
        <v>1.03</v>
      </c>
      <c r="E62" s="63">
        <f>Table25[[#This Row],[Earnings_Ratio]]</f>
        <v>1</v>
      </c>
      <c r="F62" s="148" t="str">
        <f>Table25[[#This Row],[SAEC25]]</f>
        <v>Higher Access, Medium Earnings</v>
      </c>
    </row>
    <row r="63" spans="1:6" ht="28.5">
      <c r="A63" s="63">
        <f>Table16[[#This Row],[UNITID]]</f>
        <v>180054</v>
      </c>
      <c r="B63" s="166">
        <f>Table16[[#This Row],[Percent former undergraduates from a college that earned more than the typical high school graduate 6 years after entering college ]]</f>
        <v>0.39879999999999999</v>
      </c>
      <c r="C63" s="167" t="str">
        <f>Table16[[#This Row],[YearstoRecoup Costs]]</f>
        <v>.</v>
      </c>
      <c r="D63" s="63">
        <f>Table25[[#This Row],[Access_Ratio]]</f>
        <v>4.7</v>
      </c>
      <c r="E63" s="63">
        <f>Table25[[#This Row],[Earnings_Ratio]]</f>
        <v>1.49</v>
      </c>
      <c r="F63" s="148" t="str">
        <f>Table25[[#This Row],[SAEC25]]</f>
        <v>Opportunity Colleges and Universities – Higher Access, Higher Earnings</v>
      </c>
    </row>
    <row r="64" spans="1:6" ht="14.25">
      <c r="A64" s="63">
        <f>Table16[[#This Row],[UNITID]]</f>
        <v>180160</v>
      </c>
      <c r="B64" s="166">
        <f>Table16[[#This Row],[Percent former undergraduates from a college that earned more than the typical high school graduate 6 years after entering college ]]</f>
        <v>0.35139999999999999</v>
      </c>
      <c r="C64" s="167" t="str">
        <f>Table16[[#This Row],[YearstoRecoup Costs]]</f>
        <v>.</v>
      </c>
      <c r="D64" s="63">
        <f>Table25[[#This Row],[Access_Ratio]]</f>
        <v>4.16</v>
      </c>
      <c r="E64" s="63">
        <f>Table25[[#This Row],[Earnings_Ratio]]</f>
        <v>1.1499999999999999</v>
      </c>
      <c r="F64" s="148" t="str">
        <f>Table25[[#This Row],[SAEC25]]</f>
        <v>Higher Access, Medium Earnings</v>
      </c>
    </row>
    <row r="65" spans="1:6" ht="14.25">
      <c r="A65" s="63">
        <f>Table16[[#This Row],[UNITID]]</f>
        <v>180197</v>
      </c>
      <c r="B65" s="166">
        <f>Table16[[#This Row],[Percent former undergraduates from a college that earned more than the typical high school graduate 6 years after entering college ]]</f>
        <v>0.54349999999999998</v>
      </c>
      <c r="C65" s="167">
        <f>Table16[[#This Row],[YearstoRecoup Costs]]</f>
        <v>3.9809999999999999</v>
      </c>
      <c r="D65" s="63">
        <f>Table25[[#This Row],[Access_Ratio]]</f>
        <v>1.07</v>
      </c>
      <c r="E65" s="63">
        <f>Table25[[#This Row],[Earnings_Ratio]]</f>
        <v>1.08</v>
      </c>
      <c r="F65" s="148" t="str">
        <f>Table25[[#This Row],[SAEC25]]</f>
        <v>Higher Access, Medium Earnings</v>
      </c>
    </row>
    <row r="66" spans="1:6" ht="28.5">
      <c r="A66" s="63">
        <f>Table16[[#This Row],[UNITID]]</f>
        <v>180203</v>
      </c>
      <c r="B66" s="166">
        <f>Table16[[#This Row],[Percent former undergraduates from a college that earned more than the typical high school graduate 6 years after entering college ]]</f>
        <v>0.38890000000000002</v>
      </c>
      <c r="C66" s="167">
        <f>Table16[[#This Row],[YearstoRecoup Costs]]</f>
        <v>-1.5814863102998695</v>
      </c>
      <c r="D66" s="63">
        <f>Table25[[#This Row],[Access_Ratio]]</f>
        <v>4.57</v>
      </c>
      <c r="E66" s="63">
        <f>Table25[[#This Row],[Earnings_Ratio]]</f>
        <v>1.53</v>
      </c>
      <c r="F66" s="148" t="str">
        <f>Table25[[#This Row],[SAEC25]]</f>
        <v>Opportunity Colleges and Universities – Higher Access, Higher Earnings</v>
      </c>
    </row>
    <row r="67" spans="1:6" ht="28.5">
      <c r="A67" s="63">
        <f>Table16[[#This Row],[UNITID]]</f>
        <v>180212</v>
      </c>
      <c r="B67" s="166">
        <f>Table16[[#This Row],[Percent former undergraduates from a college that earned more than the typical high school graduate 6 years after entering college ]]</f>
        <v>0.3846</v>
      </c>
      <c r="C67" s="167">
        <f>Table16[[#This Row],[YearstoRecoup Costs]]</f>
        <v>1.9610000000000001</v>
      </c>
      <c r="D67" s="63">
        <f>Table25[[#This Row],[Access_Ratio]]</f>
        <v>3.09</v>
      </c>
      <c r="E67" s="63">
        <f>Table25[[#This Row],[Earnings_Ratio]]</f>
        <v>1.34</v>
      </c>
      <c r="F67" s="148" t="str">
        <f>Table25[[#This Row],[SAEC25]]</f>
        <v>Opportunity Colleges and Universities – Higher Access, Higher Earnings</v>
      </c>
    </row>
    <row r="68" spans="1:6" ht="28.5">
      <c r="A68" s="63">
        <f>Table16[[#This Row],[UNITID]]</f>
        <v>180328</v>
      </c>
      <c r="B68" s="166">
        <f>Table16[[#This Row],[Percent former undergraduates from a college that earned more than the typical high school graduate 6 years after entering college ]]</f>
        <v>0.35289999999999999</v>
      </c>
      <c r="C68" s="167">
        <f>Table16[[#This Row],[YearstoRecoup Costs]]</f>
        <v>-1.6847731510254818</v>
      </c>
      <c r="D68" s="63">
        <f>Table25[[#This Row],[Access_Ratio]]</f>
        <v>4.2300000000000004</v>
      </c>
      <c r="E68" s="63">
        <f>Table25[[#This Row],[Earnings_Ratio]]</f>
        <v>1.41</v>
      </c>
      <c r="F68" s="148" t="str">
        <f>Table25[[#This Row],[SAEC25]]</f>
        <v>Opportunity Colleges and Universities – Higher Access, Higher Earnings</v>
      </c>
    </row>
    <row r="69" spans="1:6" ht="28.5">
      <c r="A69" s="63">
        <f>Table16[[#This Row],[UNITID]]</f>
        <v>180647</v>
      </c>
      <c r="B69" s="166">
        <f>Table16[[#This Row],[Percent former undergraduates from a college that earned more than the typical high school graduate 6 years after entering college ]]</f>
        <v>0.47599999999999998</v>
      </c>
      <c r="C69" s="167">
        <f>Table16[[#This Row],[YearstoRecoup Costs]]</f>
        <v>1.232</v>
      </c>
      <c r="D69" s="63">
        <f>Table25[[#This Row],[Access_Ratio]]</f>
        <v>3.59</v>
      </c>
      <c r="E69" s="63">
        <f>Table25[[#This Row],[Earnings_Ratio]]</f>
        <v>1.27</v>
      </c>
      <c r="F69" s="148" t="str">
        <f>Table25[[#This Row],[SAEC25]]</f>
        <v>Opportunity Colleges and Universities – Higher Access, Higher Earnings</v>
      </c>
    </row>
    <row r="70" spans="1:6" ht="14.25">
      <c r="A70" s="63">
        <f>Table16[[#This Row],[UNITID]]</f>
        <v>181419</v>
      </c>
      <c r="B70" s="166">
        <f>Table16[[#This Row],[Percent former undergraduates from a college that earned more than the typical high school graduate 6 years after entering college ]]</f>
        <v>0.36230000000000001</v>
      </c>
      <c r="C70" s="167" t="str">
        <f>Table16[[#This Row],[YearstoRecoup Costs]]</f>
        <v>.</v>
      </c>
      <c r="D70" s="63">
        <f>Table25[[#This Row],[Access_Ratio]]</f>
        <v>3.96</v>
      </c>
      <c r="E70" s="63">
        <f>Table25[[#This Row],[Earnings_Ratio]]</f>
        <v>1.03</v>
      </c>
      <c r="F70" s="148" t="str">
        <f>Table25[[#This Row],[SAEC25]]</f>
        <v>Higher Access, Medium Earnings</v>
      </c>
    </row>
    <row r="71" spans="1:6" ht="14.25">
      <c r="A71" s="63">
        <f>Table16[[#This Row],[UNITID]]</f>
        <v>182005</v>
      </c>
      <c r="B71" s="166">
        <f>Table16[[#This Row],[Percent former undergraduates from a college that earned more than the typical high school graduate 6 years after entering college ]]</f>
        <v>0.52869999999999995</v>
      </c>
      <c r="C71" s="167">
        <f>Table16[[#This Row],[YearstoRecoup Costs]]</f>
        <v>1.8919999999999999</v>
      </c>
      <c r="D71" s="63">
        <f>Table25[[#This Row],[Access_Ratio]]</f>
        <v>1.1399999999999999</v>
      </c>
      <c r="E71" s="63">
        <f>Table25[[#This Row],[Earnings_Ratio]]</f>
        <v>1.05</v>
      </c>
      <c r="F71" s="148" t="str">
        <f>Table25[[#This Row],[SAEC25]]</f>
        <v>Higher Access, Medium Earnings</v>
      </c>
    </row>
    <row r="72" spans="1:6" ht="14.25">
      <c r="A72" s="63">
        <f>Table16[[#This Row],[UNITID]]</f>
        <v>183655</v>
      </c>
      <c r="B72" s="166">
        <f>Table16[[#This Row],[Percent former undergraduates from a college that earned more than the typical high school graduate 6 years after entering college ]]</f>
        <v>0.48649999999999999</v>
      </c>
      <c r="C72" s="167">
        <f>Table16[[#This Row],[YearstoRecoup Costs]]</f>
        <v>6.2539999999999996</v>
      </c>
      <c r="D72" s="63">
        <f>Table25[[#This Row],[Access_Ratio]]</f>
        <v>1.45</v>
      </c>
      <c r="E72" s="63">
        <f>Table25[[#This Row],[Earnings_Ratio]]</f>
        <v>0.9</v>
      </c>
      <c r="F72" s="148" t="str">
        <f>Table25[[#This Row],[SAEC25]]</f>
        <v>Higher Access, Lower Earnings</v>
      </c>
    </row>
    <row r="73" spans="1:6" ht="14.25">
      <c r="A73" s="63">
        <f>Table16[[#This Row],[UNITID]]</f>
        <v>184995</v>
      </c>
      <c r="B73" s="166">
        <f>Table16[[#This Row],[Percent former undergraduates from a college that earned more than the typical high school graduate 6 years after entering college ]]</f>
        <v>0.48070000000000002</v>
      </c>
      <c r="C73" s="167">
        <f>Table16[[#This Row],[YearstoRecoup Costs]]</f>
        <v>2.1779999999999999</v>
      </c>
      <c r="D73" s="63">
        <f>Table25[[#This Row],[Access_Ratio]]</f>
        <v>2</v>
      </c>
      <c r="E73" s="63">
        <f>Table25[[#This Row],[Earnings_Ratio]]</f>
        <v>0.9</v>
      </c>
      <c r="F73" s="148" t="str">
        <f>Table25[[#This Row],[SAEC25]]</f>
        <v>Higher Access, Lower Earnings</v>
      </c>
    </row>
    <row r="74" spans="1:6" ht="14.25">
      <c r="A74" s="63">
        <f>Table16[[#This Row],[UNITID]]</f>
        <v>186034</v>
      </c>
      <c r="B74" s="166">
        <f>Table16[[#This Row],[Percent former undergraduates from a college that earned more than the typical high school graduate 6 years after entering college ]]</f>
        <v>0.52139999999999997</v>
      </c>
      <c r="C74" s="167">
        <f>Table16[[#This Row],[YearstoRecoup Costs]]</f>
        <v>6.3029999999999999</v>
      </c>
      <c r="D74" s="63">
        <f>Table25[[#This Row],[Access_Ratio]]</f>
        <v>1.91</v>
      </c>
      <c r="E74" s="63">
        <f>Table25[[#This Row],[Earnings_Ratio]]</f>
        <v>0.89</v>
      </c>
      <c r="F74" s="148" t="str">
        <f>Table25[[#This Row],[SAEC25]]</f>
        <v>Higher Access, Lower Earnings</v>
      </c>
    </row>
    <row r="75" spans="1:6" ht="14.25">
      <c r="A75" s="63">
        <f>Table16[[#This Row],[UNITID]]</f>
        <v>187596</v>
      </c>
      <c r="B75" s="166">
        <f>Table16[[#This Row],[Percent former undergraduates from a college that earned more than the typical high school graduate 6 years after entering college ]]</f>
        <v>0.38540000000000002</v>
      </c>
      <c r="C75" s="167" t="str">
        <f>Table16[[#This Row],[YearstoRecoup Costs]]</f>
        <v>.</v>
      </c>
      <c r="D75" s="63">
        <f>Table25[[#This Row],[Access_Ratio]]</f>
        <v>1.35</v>
      </c>
      <c r="E75" s="63">
        <f>Table25[[#This Row],[Earnings_Ratio]]</f>
        <v>1.24</v>
      </c>
      <c r="F75" s="148" t="str">
        <f>Table25[[#This Row],[SAEC25]]</f>
        <v>Higher Access, Medium Earnings</v>
      </c>
    </row>
    <row r="76" spans="1:6" ht="28.5">
      <c r="A76" s="63">
        <f>Table16[[#This Row],[UNITID]]</f>
        <v>187620</v>
      </c>
      <c r="B76" s="166">
        <f>Table16[[#This Row],[Percent former undergraduates from a college that earned more than the typical high school graduate 6 years after entering college ]]</f>
        <v>0.55400000000000005</v>
      </c>
      <c r="C76" s="167">
        <f>Table16[[#This Row],[YearstoRecoup Costs]]</f>
        <v>0.82599999999999996</v>
      </c>
      <c r="D76" s="63">
        <f>Table25[[#This Row],[Access_Ratio]]</f>
        <v>1.03</v>
      </c>
      <c r="E76" s="63">
        <f>Table25[[#This Row],[Earnings_Ratio]]</f>
        <v>1.44</v>
      </c>
      <c r="F76" s="148" t="str">
        <f>Table25[[#This Row],[SAEC25]]</f>
        <v>Opportunity Colleges and Universities – Higher Access, Higher Earnings</v>
      </c>
    </row>
    <row r="77" spans="1:6" ht="14.25">
      <c r="A77" s="63">
        <f>Table16[[#This Row],[UNITID]]</f>
        <v>187639</v>
      </c>
      <c r="B77" s="166">
        <f>Table16[[#This Row],[Percent former undergraduates from a college that earned more than the typical high school graduate 6 years after entering college ]]</f>
        <v>0.50939999999999996</v>
      </c>
      <c r="C77" s="167">
        <f>Table16[[#This Row],[YearstoRecoup Costs]]</f>
        <v>1.2210000000000001</v>
      </c>
      <c r="D77" s="63">
        <f>Table25[[#This Row],[Access_Ratio]]</f>
        <v>1.27</v>
      </c>
      <c r="E77" s="63">
        <f>Table25[[#This Row],[Earnings_Ratio]]</f>
        <v>1.08</v>
      </c>
      <c r="F77" s="148" t="str">
        <f>Table25[[#This Row],[SAEC25]]</f>
        <v>Higher Access, Medium Earnings</v>
      </c>
    </row>
    <row r="78" spans="1:6" ht="14.25">
      <c r="A78" s="63">
        <f>Table16[[#This Row],[UNITID]]</f>
        <v>187745</v>
      </c>
      <c r="B78" s="166">
        <f>Table16[[#This Row],[Percent former undergraduates from a college that earned more than the typical high school graduate 6 years after entering college ]]</f>
        <v>0.3175</v>
      </c>
      <c r="C78" s="167">
        <f>Table16[[#This Row],[YearstoRecoup Costs]]</f>
        <v>-18.276470588235295</v>
      </c>
      <c r="D78" s="63">
        <f>Table25[[#This Row],[Access_Ratio]]</f>
        <v>1.64</v>
      </c>
      <c r="E78" s="63">
        <f>Table25[[#This Row],[Earnings_Ratio]]</f>
        <v>1.01</v>
      </c>
      <c r="F78" s="148" t="str">
        <f>Table25[[#This Row],[SAEC25]]</f>
        <v>Higher Access, Medium Earnings</v>
      </c>
    </row>
    <row r="79" spans="1:6" ht="14.25">
      <c r="A79" s="63">
        <f>Table16[[#This Row],[UNITID]]</f>
        <v>188137</v>
      </c>
      <c r="B79" s="166">
        <f>Table16[[#This Row],[Percent former undergraduates from a college that earned more than the typical high school graduate 6 years after entering college ]]</f>
        <v>0.53480000000000005</v>
      </c>
      <c r="C79" s="167">
        <f>Table16[[#This Row],[YearstoRecoup Costs]]</f>
        <v>2.5459999999999998</v>
      </c>
      <c r="D79" s="63">
        <f>Table25[[#This Row],[Access_Ratio]]</f>
        <v>0.88</v>
      </c>
      <c r="E79" s="63">
        <f>Table25[[#This Row],[Earnings_Ratio]]</f>
        <v>1.1399999999999999</v>
      </c>
      <c r="F79" s="148" t="str">
        <f>Table25[[#This Row],[SAEC25]]</f>
        <v>Lower Access, Medium Earnings</v>
      </c>
    </row>
    <row r="80" spans="1:6" ht="14.25">
      <c r="A80" s="63">
        <f>Table16[[#This Row],[UNITID]]</f>
        <v>190619</v>
      </c>
      <c r="B80" s="166">
        <f>Table16[[#This Row],[Percent former undergraduates from a college that earned more than the typical high school graduate 6 years after entering college ]]</f>
        <v>0.51939999999999997</v>
      </c>
      <c r="C80" s="167">
        <f>Table16[[#This Row],[YearstoRecoup Costs]]</f>
        <v>11.654999999999999</v>
      </c>
      <c r="D80" s="63">
        <f>Table25[[#This Row],[Access_Ratio]]</f>
        <v>1.78</v>
      </c>
      <c r="E80" s="63">
        <f>Table25[[#This Row],[Earnings_Ratio]]</f>
        <v>0.9</v>
      </c>
      <c r="F80" s="148" t="str">
        <f>Table25[[#This Row],[SAEC25]]</f>
        <v>Higher Access, Lower Earnings</v>
      </c>
    </row>
    <row r="81" spans="1:6" ht="14.25">
      <c r="A81" s="63">
        <f>Table16[[#This Row],[UNITID]]</f>
        <v>193283</v>
      </c>
      <c r="B81" s="166">
        <f>Table16[[#This Row],[Percent former undergraduates from a college that earned more than the typical high school graduate 6 years after entering college ]]</f>
        <v>0.57989999999999997</v>
      </c>
      <c r="C81" s="167">
        <f>Table16[[#This Row],[YearstoRecoup Costs]]</f>
        <v>7.0620000000000003</v>
      </c>
      <c r="D81" s="63">
        <f>Table25[[#This Row],[Access_Ratio]]</f>
        <v>2.0699999999999998</v>
      </c>
      <c r="E81" s="63">
        <f>Table25[[#This Row],[Earnings_Ratio]]</f>
        <v>1.02</v>
      </c>
      <c r="F81" s="148" t="str">
        <f>Table25[[#This Row],[SAEC25]]</f>
        <v>Higher Access, Medium Earnings</v>
      </c>
    </row>
    <row r="82" spans="1:6" ht="14.25">
      <c r="A82" s="63">
        <f>Table16[[#This Row],[UNITID]]</f>
        <v>194222</v>
      </c>
      <c r="B82" s="166">
        <f>Table16[[#This Row],[Percent former undergraduates from a college that earned more than the typical high school graduate 6 years after entering college ]]</f>
        <v>0.57620000000000005</v>
      </c>
      <c r="C82" s="167">
        <f>Table16[[#This Row],[YearstoRecoup Costs]]</f>
        <v>40.670999999999999</v>
      </c>
      <c r="D82" s="63">
        <f>Table25[[#This Row],[Access_Ratio]]</f>
        <v>2</v>
      </c>
      <c r="E82" s="63">
        <f>Table25[[#This Row],[Earnings_Ratio]]</f>
        <v>1.0900000000000001</v>
      </c>
      <c r="F82" s="148" t="str">
        <f>Table25[[#This Row],[SAEC25]]</f>
        <v>Higher Access, Medium Earnings</v>
      </c>
    </row>
    <row r="83" spans="1:6" ht="14.25">
      <c r="A83" s="63">
        <f>Table16[[#This Row],[UNITID]]</f>
        <v>195322</v>
      </c>
      <c r="B83" s="166">
        <f>Table16[[#This Row],[Percent former undergraduates from a college that earned more than the typical high school graduate 6 years after entering college ]]</f>
        <v>0.57379999999999998</v>
      </c>
      <c r="C83" s="167">
        <f>Table16[[#This Row],[YearstoRecoup Costs]]</f>
        <v>-23.523316062176164</v>
      </c>
      <c r="D83" s="63">
        <f>Table25[[#This Row],[Access_Ratio]]</f>
        <v>2.34</v>
      </c>
      <c r="E83" s="63">
        <f>Table25[[#This Row],[Earnings_Ratio]]</f>
        <v>0.87</v>
      </c>
      <c r="F83" s="148" t="str">
        <f>Table25[[#This Row],[SAEC25]]</f>
        <v>Higher Access, Lower Earnings</v>
      </c>
    </row>
    <row r="84" spans="1:6" ht="14.25">
      <c r="A84" s="63">
        <f>Table16[[#This Row],[UNITID]]</f>
        <v>197294</v>
      </c>
      <c r="B84" s="166">
        <f>Table16[[#This Row],[Percent former undergraduates from a college that earned more than the typical high school graduate 6 years after entering college ]]</f>
        <v>0.57699999999999996</v>
      </c>
      <c r="C84" s="167" t="str">
        <f>Table16[[#This Row],[YearstoRecoup Costs]]</f>
        <v>.</v>
      </c>
      <c r="D84" s="63">
        <f>Table25[[#This Row],[Access_Ratio]]</f>
        <v>1.52</v>
      </c>
      <c r="E84" s="63">
        <f>Table25[[#This Row],[Earnings_Ratio]]</f>
        <v>1.03</v>
      </c>
      <c r="F84" s="148" t="str">
        <f>Table25[[#This Row],[SAEC25]]</f>
        <v>Higher Access, Medium Earnings</v>
      </c>
    </row>
    <row r="85" spans="1:6" ht="14.25">
      <c r="A85" s="63">
        <f>Table16[[#This Row],[UNITID]]</f>
        <v>198455</v>
      </c>
      <c r="B85" s="166">
        <f>Table16[[#This Row],[Percent former undergraduates from a college that earned more than the typical high school graduate 6 years after entering college ]]</f>
        <v>0.52190000000000003</v>
      </c>
      <c r="C85" s="167">
        <f>Table16[[#This Row],[YearstoRecoup Costs]]</f>
        <v>0.34100000000000003</v>
      </c>
      <c r="D85" s="63">
        <f>Table25[[#This Row],[Access_Ratio]]</f>
        <v>1.55</v>
      </c>
      <c r="E85" s="63">
        <f>Table25[[#This Row],[Earnings_Ratio]]</f>
        <v>0.97</v>
      </c>
      <c r="F85" s="148" t="str">
        <f>Table25[[#This Row],[SAEC25]]</f>
        <v>Higher Access, Lower Earnings</v>
      </c>
    </row>
    <row r="86" spans="1:6" ht="14.25">
      <c r="A86" s="63">
        <f>Table16[[#This Row],[UNITID]]</f>
        <v>198552</v>
      </c>
      <c r="B86" s="166">
        <f>Table16[[#This Row],[Percent former undergraduates from a college that earned more than the typical high school graduate 6 years after entering college ]]</f>
        <v>0.50509999999999999</v>
      </c>
      <c r="C86" s="167">
        <f>Table16[[#This Row],[YearstoRecoup Costs]]</f>
        <v>1.724</v>
      </c>
      <c r="D86" s="63">
        <f>Table25[[#This Row],[Access_Ratio]]</f>
        <v>1.65</v>
      </c>
      <c r="E86" s="63">
        <f>Table25[[#This Row],[Earnings_Ratio]]</f>
        <v>1.03</v>
      </c>
      <c r="F86" s="148" t="str">
        <f>Table25[[#This Row],[SAEC25]]</f>
        <v>Higher Access, Medium Earnings</v>
      </c>
    </row>
    <row r="87" spans="1:6" ht="14.25">
      <c r="A87" s="63">
        <f>Table16[[#This Row],[UNITID]]</f>
        <v>198640</v>
      </c>
      <c r="B87" s="166">
        <f>Table16[[#This Row],[Percent former undergraduates from a college that earned more than the typical high school graduate 6 years after entering college ]]</f>
        <v>0.43909999999999999</v>
      </c>
      <c r="C87" s="167">
        <f>Table16[[#This Row],[YearstoRecoup Costs]]</f>
        <v>4.7839999999999998</v>
      </c>
      <c r="D87" s="63">
        <f>Table25[[#This Row],[Access_Ratio]]</f>
        <v>1.04</v>
      </c>
      <c r="E87" s="63">
        <f>Table25[[#This Row],[Earnings_Ratio]]</f>
        <v>0.96</v>
      </c>
      <c r="F87" s="148" t="str">
        <f>Table25[[#This Row],[SAEC25]]</f>
        <v>Higher Access, Lower Earnings</v>
      </c>
    </row>
    <row r="88" spans="1:6" ht="14.25">
      <c r="A88" s="63">
        <f>Table16[[#This Row],[UNITID]]</f>
        <v>199740</v>
      </c>
      <c r="B88" s="166">
        <f>Table16[[#This Row],[Percent former undergraduates from a college that earned more than the typical high school graduate 6 years after entering college ]]</f>
        <v>0.54769999999999996</v>
      </c>
      <c r="C88" s="167">
        <f>Table16[[#This Row],[YearstoRecoup Costs]]</f>
        <v>4.008</v>
      </c>
      <c r="D88" s="63">
        <f>Table25[[#This Row],[Access_Ratio]]</f>
        <v>1.79</v>
      </c>
      <c r="E88" s="63">
        <f>Table25[[#This Row],[Earnings_Ratio]]</f>
        <v>0.93</v>
      </c>
      <c r="F88" s="148" t="str">
        <f>Table25[[#This Row],[SAEC25]]</f>
        <v>Higher Access, Lower Earnings</v>
      </c>
    </row>
    <row r="89" spans="1:6" ht="14.25">
      <c r="A89" s="63">
        <f>Table16[[#This Row],[UNITID]]</f>
        <v>199838</v>
      </c>
      <c r="B89" s="166">
        <f>Table16[[#This Row],[Percent former undergraduates from a college that earned more than the typical high school graduate 6 years after entering college ]]</f>
        <v>0.49590000000000001</v>
      </c>
      <c r="C89" s="167">
        <f>Table16[[#This Row],[YearstoRecoup Costs]]</f>
        <v>-1.5600223338916805</v>
      </c>
      <c r="D89" s="63">
        <f>Table25[[#This Row],[Access_Ratio]]</f>
        <v>0.98</v>
      </c>
      <c r="E89" s="63">
        <f>Table25[[#This Row],[Earnings_Ratio]]</f>
        <v>0.98</v>
      </c>
      <c r="F89" s="148" t="str">
        <f>Table25[[#This Row],[SAEC25]]</f>
        <v>Lower Access, Lower Earnings</v>
      </c>
    </row>
    <row r="90" spans="1:6" ht="14.25">
      <c r="A90" s="63">
        <f>Table16[[#This Row],[UNITID]]</f>
        <v>199856</v>
      </c>
      <c r="B90" s="166">
        <f>Table16[[#This Row],[Percent former undergraduates from a college that earned more than the typical high school graduate 6 years after entering college ]]</f>
        <v>0.58509999999999995</v>
      </c>
      <c r="C90" s="167">
        <f>Table16[[#This Row],[YearstoRecoup Costs]]</f>
        <v>1.625</v>
      </c>
      <c r="D90" s="63">
        <f>Table25[[#This Row],[Access_Ratio]]</f>
        <v>1.53</v>
      </c>
      <c r="E90" s="63">
        <f>Table25[[#This Row],[Earnings_Ratio]]</f>
        <v>0.9</v>
      </c>
      <c r="F90" s="148" t="str">
        <f>Table25[[#This Row],[SAEC25]]</f>
        <v>Higher Access, Lower Earnings</v>
      </c>
    </row>
    <row r="91" spans="1:6" ht="14.25">
      <c r="A91" s="63">
        <f>Table16[[#This Row],[UNITID]]</f>
        <v>200086</v>
      </c>
      <c r="B91" s="166">
        <f>Table16[[#This Row],[Percent former undergraduates from a college that earned more than the typical high school graduate 6 years after entering college ]]</f>
        <v>0</v>
      </c>
      <c r="C91" s="167" t="str">
        <f>Table16[[#This Row],[YearstoRecoup Costs]]</f>
        <v>.</v>
      </c>
      <c r="D91" s="63" t="str">
        <f>Table25[[#This Row],[Access_Ratio]]</f>
        <v>.</v>
      </c>
      <c r="E91" s="63" t="str">
        <f>Table25[[#This Row],[Earnings_Ratio]]</f>
        <v>.</v>
      </c>
      <c r="F91" s="148" t="str">
        <f>Table25[[#This Row],[SAEC25]]</f>
        <v>Not Classified in SAEC</v>
      </c>
    </row>
    <row r="92" spans="1:6" ht="28.5">
      <c r="A92" s="63">
        <f>Table16[[#This Row],[UNITID]]</f>
        <v>200527</v>
      </c>
      <c r="B92" s="166">
        <f>Table16[[#This Row],[Percent former undergraduates from a college that earned more than the typical high school graduate 6 years after entering college ]]</f>
        <v>0.51259999999999994</v>
      </c>
      <c r="C92" s="167" t="str">
        <f>Table16[[#This Row],[YearstoRecoup Costs]]</f>
        <v>.</v>
      </c>
      <c r="D92" s="63">
        <f>Table25[[#This Row],[Access_Ratio]]</f>
        <v>5.36</v>
      </c>
      <c r="E92" s="63">
        <f>Table25[[#This Row],[Earnings_Ratio]]</f>
        <v>1.39</v>
      </c>
      <c r="F92" s="148" t="str">
        <f>Table25[[#This Row],[SAEC25]]</f>
        <v>Opportunity Colleges and Universities – Higher Access, Higher Earnings</v>
      </c>
    </row>
    <row r="93" spans="1:6" ht="14.25">
      <c r="A93" s="63">
        <f>Table16[[#This Row],[UNITID]]</f>
        <v>200554</v>
      </c>
      <c r="B93" s="166">
        <f>Table16[[#This Row],[Percent former undergraduates from a college that earned more than the typical high school graduate 6 years after entering college ]]</f>
        <v>0.35570000000000002</v>
      </c>
      <c r="C93" s="167" t="str">
        <f>Table16[[#This Row],[YearstoRecoup Costs]]</f>
        <v>.</v>
      </c>
      <c r="D93" s="63">
        <f>Table25[[#This Row],[Access_Ratio]]</f>
        <v>5.46</v>
      </c>
      <c r="E93" s="63">
        <f>Table25[[#This Row],[Earnings_Ratio]]</f>
        <v>0.76</v>
      </c>
      <c r="F93" s="148" t="str">
        <f>Table25[[#This Row],[SAEC25]]</f>
        <v>Higher Access, Lower Earnings</v>
      </c>
    </row>
    <row r="94" spans="1:6" ht="14.25">
      <c r="A94" s="63">
        <f>Table16[[#This Row],[UNITID]]</f>
        <v>201672</v>
      </c>
      <c r="B94" s="166">
        <f>Table16[[#This Row],[Percent former undergraduates from a college that earned more than the typical high school graduate 6 years after entering college ]]</f>
        <v>0.62890000000000001</v>
      </c>
      <c r="C94" s="167">
        <f>Table16[[#This Row],[YearstoRecoup Costs]]</f>
        <v>2.1</v>
      </c>
      <c r="D94" s="63">
        <f>Table25[[#This Row],[Access_Ratio]]</f>
        <v>1.46</v>
      </c>
      <c r="E94" s="63">
        <f>Table25[[#This Row],[Earnings_Ratio]]</f>
        <v>0.9</v>
      </c>
      <c r="F94" s="148" t="str">
        <f>Table25[[#This Row],[SAEC25]]</f>
        <v>Higher Access, Lower Earnings</v>
      </c>
    </row>
    <row r="95" spans="1:6" ht="14.25">
      <c r="A95" s="63">
        <f>Table16[[#This Row],[UNITID]]</f>
        <v>201973</v>
      </c>
      <c r="B95" s="166">
        <f>Table16[[#This Row],[Percent former undergraduates from a college that earned more than the typical high school graduate 6 years after entering college ]]</f>
        <v>0.54010000000000002</v>
      </c>
      <c r="C95" s="167">
        <f>Table16[[#This Row],[YearstoRecoup Costs]]</f>
        <v>1.919</v>
      </c>
      <c r="D95" s="63">
        <f>Table25[[#This Row],[Access_Ratio]]</f>
        <v>1.85</v>
      </c>
      <c r="E95" s="63">
        <f>Table25[[#This Row],[Earnings_Ratio]]</f>
        <v>1.08</v>
      </c>
      <c r="F95" s="148" t="str">
        <f>Table25[[#This Row],[SAEC25]]</f>
        <v>Higher Access, Medium Earnings</v>
      </c>
    </row>
    <row r="96" spans="1:6" ht="14.25">
      <c r="A96" s="63">
        <f>Table16[[#This Row],[UNITID]]</f>
        <v>202222</v>
      </c>
      <c r="B96" s="166">
        <f>Table16[[#This Row],[Percent former undergraduates from a college that earned more than the typical high school graduate 6 years after entering college ]]</f>
        <v>0.61280000000000001</v>
      </c>
      <c r="C96" s="167" t="str">
        <f>Table16[[#This Row],[YearstoRecoup Costs]]</f>
        <v>.</v>
      </c>
      <c r="D96" s="63">
        <f>Table25[[#This Row],[Access_Ratio]]</f>
        <v>1.69</v>
      </c>
      <c r="E96" s="63">
        <f>Table25[[#This Row],[Earnings_Ratio]]</f>
        <v>0.95</v>
      </c>
      <c r="F96" s="148" t="str">
        <f>Table25[[#This Row],[SAEC25]]</f>
        <v>Higher Access, Lower Earnings</v>
      </c>
    </row>
    <row r="97" spans="1:6" ht="14.25">
      <c r="A97" s="63">
        <f>Table16[[#This Row],[UNITID]]</f>
        <v>202356</v>
      </c>
      <c r="B97" s="166">
        <f>Table16[[#This Row],[Percent former undergraduates from a college that earned more than the typical high school graduate 6 years after entering college ]]</f>
        <v>0.51470000000000005</v>
      </c>
      <c r="C97" s="167">
        <f>Table16[[#This Row],[YearstoRecoup Costs]]</f>
        <v>1.8340000000000001</v>
      </c>
      <c r="D97" s="63">
        <f>Table25[[#This Row],[Access_Ratio]]</f>
        <v>1.39</v>
      </c>
      <c r="E97" s="63">
        <f>Table25[[#This Row],[Earnings_Ratio]]</f>
        <v>0.97</v>
      </c>
      <c r="F97" s="148" t="str">
        <f>Table25[[#This Row],[SAEC25]]</f>
        <v>Higher Access, Lower Earnings</v>
      </c>
    </row>
    <row r="98" spans="1:6" ht="14.25">
      <c r="A98" s="63">
        <f>Table16[[#This Row],[UNITID]]</f>
        <v>203748</v>
      </c>
      <c r="B98" s="166">
        <f>Table16[[#This Row],[Percent former undergraduates from a college that earned more than the typical high school graduate 6 years after entering college ]]</f>
        <v>0.56210000000000004</v>
      </c>
      <c r="C98" s="167">
        <f>Table16[[#This Row],[YearstoRecoup Costs]]</f>
        <v>1.9379999999999999</v>
      </c>
      <c r="D98" s="63">
        <f>Table25[[#This Row],[Access_Ratio]]</f>
        <v>1.27</v>
      </c>
      <c r="E98" s="63">
        <f>Table25[[#This Row],[Earnings_Ratio]]</f>
        <v>0.9</v>
      </c>
      <c r="F98" s="148" t="str">
        <f>Table25[[#This Row],[SAEC25]]</f>
        <v>Higher Access, Lower Earnings</v>
      </c>
    </row>
    <row r="99" spans="1:6" ht="14.25">
      <c r="A99" s="63">
        <f>Table16[[#This Row],[UNITID]]</f>
        <v>204255</v>
      </c>
      <c r="B99" s="166">
        <f>Table16[[#This Row],[Percent former undergraduates from a college that earned more than the typical high school graduate 6 years after entering college ]]</f>
        <v>0.54759999999999998</v>
      </c>
      <c r="C99" s="167">
        <f>Table16[[#This Row],[YearstoRecoup Costs]]</f>
        <v>-6.2215862632869996</v>
      </c>
      <c r="D99" s="63">
        <f>Table25[[#This Row],[Access_Ratio]]</f>
        <v>1.07</v>
      </c>
      <c r="E99" s="63">
        <f>Table25[[#This Row],[Earnings_Ratio]]</f>
        <v>1.04</v>
      </c>
      <c r="F99" s="148" t="str">
        <f>Table25[[#This Row],[SAEC25]]</f>
        <v>Higher Access, Medium Earnings</v>
      </c>
    </row>
    <row r="100" spans="1:6" ht="14.25">
      <c r="A100" s="63">
        <f>Table16[[#This Row],[UNITID]]</f>
        <v>204422</v>
      </c>
      <c r="B100" s="166">
        <f>Table16[[#This Row],[Percent former undergraduates from a college that earned more than the typical high school graduate 6 years after entering college ]]</f>
        <v>0.58609999999999995</v>
      </c>
      <c r="C100" s="167">
        <f>Table16[[#This Row],[YearstoRecoup Costs]]</f>
        <v>0.79300000000000004</v>
      </c>
      <c r="D100" s="63">
        <f>Table25[[#This Row],[Access_Ratio]]</f>
        <v>1.2</v>
      </c>
      <c r="E100" s="63">
        <f>Table25[[#This Row],[Earnings_Ratio]]</f>
        <v>1.2</v>
      </c>
      <c r="F100" s="148" t="str">
        <f>Table25[[#This Row],[SAEC25]]</f>
        <v>Higher Access, Medium Earnings</v>
      </c>
    </row>
    <row r="101" spans="1:6" ht="14.25">
      <c r="A101" s="63">
        <f>Table16[[#This Row],[UNITID]]</f>
        <v>204440</v>
      </c>
      <c r="B101" s="166">
        <f>Table16[[#This Row],[Percent former undergraduates from a college that earned more than the typical high school graduate 6 years after entering college ]]</f>
        <v>0.63080000000000003</v>
      </c>
      <c r="C101" s="167">
        <f>Table16[[#This Row],[YearstoRecoup Costs]]</f>
        <v>61.561999999999998</v>
      </c>
      <c r="D101" s="63">
        <f>Table25[[#This Row],[Access_Ratio]]</f>
        <v>2.19</v>
      </c>
      <c r="E101" s="63">
        <f>Table25[[#This Row],[Earnings_Ratio]]</f>
        <v>1.1499999999999999</v>
      </c>
      <c r="F101" s="148" t="str">
        <f>Table25[[#This Row],[SAEC25]]</f>
        <v>Higher Access, Medium Earnings</v>
      </c>
    </row>
    <row r="102" spans="1:6" ht="14.25">
      <c r="A102" s="63">
        <f>Table16[[#This Row],[UNITID]]</f>
        <v>205470</v>
      </c>
      <c r="B102" s="166">
        <f>Table16[[#This Row],[Percent former undergraduates from a college that earned more than the typical high school graduate 6 years after entering college ]]</f>
        <v>0.56850000000000001</v>
      </c>
      <c r="C102" s="167">
        <f>Table16[[#This Row],[YearstoRecoup Costs]]</f>
        <v>2.1549999999999998</v>
      </c>
      <c r="D102" s="63">
        <f>Table25[[#This Row],[Access_Ratio]]</f>
        <v>1.36</v>
      </c>
      <c r="E102" s="63">
        <f>Table25[[#This Row],[Earnings_Ratio]]</f>
        <v>1.01</v>
      </c>
      <c r="F102" s="148" t="str">
        <f>Table25[[#This Row],[SAEC25]]</f>
        <v>Higher Access, Medium Earnings</v>
      </c>
    </row>
    <row r="103" spans="1:6" ht="14.25">
      <c r="A103" s="63">
        <f>Table16[[#This Row],[UNITID]]</f>
        <v>207449</v>
      </c>
      <c r="B103" s="166">
        <f>Table16[[#This Row],[Percent former undergraduates from a college that earned more than the typical high school graduate 6 years after entering college ]]</f>
        <v>0.5706</v>
      </c>
      <c r="C103" s="167">
        <f>Table16[[#This Row],[YearstoRecoup Costs]]</f>
        <v>1.026</v>
      </c>
      <c r="D103" s="63">
        <f>Table25[[#This Row],[Access_Ratio]]</f>
        <v>1.31</v>
      </c>
      <c r="E103" s="63">
        <f>Table25[[#This Row],[Earnings_Ratio]]</f>
        <v>1.01</v>
      </c>
      <c r="F103" s="148" t="str">
        <f>Table25[[#This Row],[SAEC25]]</f>
        <v>Higher Access, Medium Earnings</v>
      </c>
    </row>
    <row r="104" spans="1:6" ht="14.25">
      <c r="A104" s="63">
        <f>Table16[[#This Row],[UNITID]]</f>
        <v>207935</v>
      </c>
      <c r="B104" s="166">
        <f>Table16[[#This Row],[Percent former undergraduates from a college that earned more than the typical high school graduate 6 years after entering college ]]</f>
        <v>0.58730000000000004</v>
      </c>
      <c r="C104" s="167">
        <f>Table16[[#This Row],[YearstoRecoup Costs]]</f>
        <v>1.302</v>
      </c>
      <c r="D104" s="63">
        <f>Table25[[#This Row],[Access_Ratio]]</f>
        <v>1.39</v>
      </c>
      <c r="E104" s="63">
        <f>Table25[[#This Row],[Earnings_Ratio]]</f>
        <v>1.1100000000000001</v>
      </c>
      <c r="F104" s="148" t="str">
        <f>Table25[[#This Row],[SAEC25]]</f>
        <v>Higher Access, Medium Earnings</v>
      </c>
    </row>
    <row r="105" spans="1:6" ht="14.25">
      <c r="A105" s="63">
        <f>Table16[[#This Row],[UNITID]]</f>
        <v>209038</v>
      </c>
      <c r="B105" s="166">
        <f>Table16[[#This Row],[Percent former undergraduates from a college that earned more than the typical high school graduate 6 years after entering college ]]</f>
        <v>0.56730000000000003</v>
      </c>
      <c r="C105" s="167">
        <f>Table16[[#This Row],[YearstoRecoup Costs]]</f>
        <v>2.4529999999999998</v>
      </c>
      <c r="D105" s="63">
        <f>Table25[[#This Row],[Access_Ratio]]</f>
        <v>1.42</v>
      </c>
      <c r="E105" s="63">
        <f>Table25[[#This Row],[Earnings_Ratio]]</f>
        <v>1.18</v>
      </c>
      <c r="F105" s="148" t="str">
        <f>Table25[[#This Row],[SAEC25]]</f>
        <v>Higher Access, Medium Earnings</v>
      </c>
    </row>
    <row r="106" spans="1:6" ht="14.25">
      <c r="A106" s="63">
        <f>Table16[[#This Row],[UNITID]]</f>
        <v>210605</v>
      </c>
      <c r="B106" s="166">
        <f>Table16[[#This Row],[Percent former undergraduates from a college that earned more than the typical high school graduate 6 years after entering college ]]</f>
        <v>0.56740000000000002</v>
      </c>
      <c r="C106" s="167">
        <f>Table16[[#This Row],[YearstoRecoup Costs]]</f>
        <v>2.4729999999999999</v>
      </c>
      <c r="D106" s="63">
        <f>Table25[[#This Row],[Access_Ratio]]</f>
        <v>1.84</v>
      </c>
      <c r="E106" s="63">
        <f>Table25[[#This Row],[Earnings_Ratio]]</f>
        <v>0.97</v>
      </c>
      <c r="F106" s="148" t="str">
        <f>Table25[[#This Row],[SAEC25]]</f>
        <v>Higher Access, Lower Earnings</v>
      </c>
    </row>
    <row r="107" spans="1:6" ht="14.25">
      <c r="A107" s="63">
        <f>Table16[[#This Row],[UNITID]]</f>
        <v>211079</v>
      </c>
      <c r="B107" s="166">
        <f>Table16[[#This Row],[Percent former undergraduates from a college that earned more than the typical high school graduate 6 years after entering college ]]</f>
        <v>0.62319999999999998</v>
      </c>
      <c r="C107" s="167">
        <f>Table16[[#This Row],[YearstoRecoup Costs]]</f>
        <v>2.0179999999999998</v>
      </c>
      <c r="D107" s="63">
        <f>Table25[[#This Row],[Access_Ratio]]</f>
        <v>1.53</v>
      </c>
      <c r="E107" s="63">
        <f>Table25[[#This Row],[Earnings_Ratio]]</f>
        <v>1.01</v>
      </c>
      <c r="F107" s="148" t="str">
        <f>Table25[[#This Row],[SAEC25]]</f>
        <v>Higher Access, Medium Earnings</v>
      </c>
    </row>
    <row r="108" spans="1:6" ht="14.25">
      <c r="A108" s="63">
        <f>Table16[[#This Row],[UNITID]]</f>
        <v>212878</v>
      </c>
      <c r="B108" s="166">
        <f>Table16[[#This Row],[Percent former undergraduates from a college that earned more than the typical high school graduate 6 years after entering college ]]</f>
        <v>0.6129</v>
      </c>
      <c r="C108" s="167">
        <f>Table16[[#This Row],[YearstoRecoup Costs]]</f>
        <v>6.9089999999999998</v>
      </c>
      <c r="D108" s="63">
        <f>Table25[[#This Row],[Access_Ratio]]</f>
        <v>1.65</v>
      </c>
      <c r="E108" s="63">
        <f>Table25[[#This Row],[Earnings_Ratio]]</f>
        <v>0.98</v>
      </c>
      <c r="F108" s="148" t="str">
        <f>Table25[[#This Row],[SAEC25]]</f>
        <v>Higher Access, Lower Earnings</v>
      </c>
    </row>
    <row r="109" spans="1:6" ht="14.25">
      <c r="A109" s="63">
        <f>Table16[[#This Row],[UNITID]]</f>
        <v>214111</v>
      </c>
      <c r="B109" s="166">
        <f>Table16[[#This Row],[Percent former undergraduates from a college that earned more than the typical high school graduate 6 years after entering college ]]</f>
        <v>0.61099999999999999</v>
      </c>
      <c r="C109" s="167">
        <f>Table16[[#This Row],[YearstoRecoup Costs]]</f>
        <v>12.483000000000001</v>
      </c>
      <c r="D109" s="63">
        <f>Table25[[#This Row],[Access_Ratio]]</f>
        <v>1.25</v>
      </c>
      <c r="E109" s="63">
        <f>Table25[[#This Row],[Earnings_Ratio]]</f>
        <v>0.97</v>
      </c>
      <c r="F109" s="148" t="str">
        <f>Table25[[#This Row],[SAEC25]]</f>
        <v>Higher Access, Lower Earnings</v>
      </c>
    </row>
    <row r="110" spans="1:6" ht="14.25">
      <c r="A110" s="63">
        <f>Table16[[#This Row],[UNITID]]</f>
        <v>215239</v>
      </c>
      <c r="B110" s="166">
        <f>Table16[[#This Row],[Percent former undergraduates from a college that earned more than the typical high school graduate 6 years after entering college ]]</f>
        <v>0.51600000000000001</v>
      </c>
      <c r="C110" s="167">
        <f>Table16[[#This Row],[YearstoRecoup Costs]]</f>
        <v>3.5390000000000001</v>
      </c>
      <c r="D110" s="63">
        <f>Table25[[#This Row],[Access_Ratio]]</f>
        <v>2.19</v>
      </c>
      <c r="E110" s="63">
        <f>Table25[[#This Row],[Earnings_Ratio]]</f>
        <v>1.04</v>
      </c>
      <c r="F110" s="148" t="str">
        <f>Table25[[#This Row],[SAEC25]]</f>
        <v>Higher Access, Medium Earnings</v>
      </c>
    </row>
    <row r="111" spans="1:6" ht="14.25">
      <c r="A111" s="63">
        <f>Table16[[#This Row],[UNITID]]</f>
        <v>218858</v>
      </c>
      <c r="B111" s="166">
        <f>Table16[[#This Row],[Percent former undergraduates from a college that earned more than the typical high school graduate 6 years after entering college ]]</f>
        <v>0.48010000000000003</v>
      </c>
      <c r="C111" s="167">
        <f>Table16[[#This Row],[YearstoRecoup Costs]]</f>
        <v>2.1</v>
      </c>
      <c r="D111" s="63">
        <f>Table25[[#This Row],[Access_Ratio]]</f>
        <v>1.23</v>
      </c>
      <c r="E111" s="63">
        <f>Table25[[#This Row],[Earnings_Ratio]]</f>
        <v>1.06</v>
      </c>
      <c r="F111" s="148" t="str">
        <f>Table25[[#This Row],[SAEC25]]</f>
        <v>Higher Access, Medium Earnings</v>
      </c>
    </row>
    <row r="112" spans="1:6" ht="14.25">
      <c r="A112" s="63">
        <f>Table16[[#This Row],[UNITID]]</f>
        <v>219408</v>
      </c>
      <c r="B112" s="166">
        <f>Table16[[#This Row],[Percent former undergraduates from a college that earned more than the typical high school graduate 6 years after entering college ]]</f>
        <v>0.43940000000000001</v>
      </c>
      <c r="C112" s="167" t="str">
        <f>Table16[[#This Row],[YearstoRecoup Costs]]</f>
        <v>.</v>
      </c>
      <c r="D112" s="63">
        <f>Table25[[#This Row],[Access_Ratio]]</f>
        <v>4.1399999999999997</v>
      </c>
      <c r="E112" s="63">
        <f>Table25[[#This Row],[Earnings_Ratio]]</f>
        <v>1.1399999999999999</v>
      </c>
      <c r="F112" s="148" t="str">
        <f>Table25[[#This Row],[SAEC25]]</f>
        <v>Higher Access, Medium Earnings</v>
      </c>
    </row>
    <row r="113" spans="1:6" ht="14.25">
      <c r="A113" s="63">
        <f>Table16[[#This Row],[UNITID]]</f>
        <v>219879</v>
      </c>
      <c r="B113" s="166">
        <f>Table16[[#This Row],[Percent former undergraduates from a college that earned more than the typical high school graduate 6 years after entering college ]]</f>
        <v>0.56799999999999995</v>
      </c>
      <c r="C113" s="167">
        <f>Table16[[#This Row],[YearstoRecoup Costs]]</f>
        <v>5.5810000000000004</v>
      </c>
      <c r="D113" s="63">
        <f>Table25[[#This Row],[Access_Ratio]]</f>
        <v>1.34</v>
      </c>
      <c r="E113" s="63">
        <f>Table25[[#This Row],[Earnings_Ratio]]</f>
        <v>1.1299999999999999</v>
      </c>
      <c r="F113" s="148" t="str">
        <f>Table25[[#This Row],[SAEC25]]</f>
        <v>Higher Access, Medium Earnings</v>
      </c>
    </row>
    <row r="114" spans="1:6" ht="14.25">
      <c r="A114" s="63">
        <f>Table16[[#This Row],[UNITID]]</f>
        <v>220057</v>
      </c>
      <c r="B114" s="166">
        <f>Table16[[#This Row],[Percent former undergraduates from a college that earned more than the typical high school graduate 6 years after entering college ]]</f>
        <v>0.53559999999999997</v>
      </c>
      <c r="C114" s="167">
        <f>Table16[[#This Row],[YearstoRecoup Costs]]</f>
        <v>1.972</v>
      </c>
      <c r="D114" s="63">
        <f>Table25[[#This Row],[Access_Ratio]]</f>
        <v>1.46</v>
      </c>
      <c r="E114" s="63">
        <f>Table25[[#This Row],[Earnings_Ratio]]</f>
        <v>0.98</v>
      </c>
      <c r="F114" s="148" t="str">
        <f>Table25[[#This Row],[SAEC25]]</f>
        <v>Higher Access, Lower Earnings</v>
      </c>
    </row>
    <row r="115" spans="1:6" ht="14.25">
      <c r="A115" s="63">
        <f>Table16[[#This Row],[UNITID]]</f>
        <v>221184</v>
      </c>
      <c r="B115" s="166">
        <f>Table16[[#This Row],[Percent former undergraduates from a college that earned more than the typical high school graduate 6 years after entering college ]]</f>
        <v>0.55279999999999996</v>
      </c>
      <c r="C115" s="167">
        <f>Table16[[#This Row],[YearstoRecoup Costs]]</f>
        <v>2.956</v>
      </c>
      <c r="D115" s="63">
        <f>Table25[[#This Row],[Access_Ratio]]</f>
        <v>1.85</v>
      </c>
      <c r="E115" s="63">
        <f>Table25[[#This Row],[Earnings_Ratio]]</f>
        <v>0.93</v>
      </c>
      <c r="F115" s="148" t="str">
        <f>Table25[[#This Row],[SAEC25]]</f>
        <v>Higher Access, Lower Earnings</v>
      </c>
    </row>
    <row r="116" spans="1:6" ht="14.25">
      <c r="A116" s="63">
        <f>Table16[[#This Row],[UNITID]]</f>
        <v>221397</v>
      </c>
      <c r="B116" s="166">
        <f>Table16[[#This Row],[Percent former undergraduates from a college that earned more than the typical high school graduate 6 years after entering college ]]</f>
        <v>0.5706</v>
      </c>
      <c r="C116" s="167">
        <f>Table16[[#This Row],[YearstoRecoup Costs]]</f>
        <v>1.26</v>
      </c>
      <c r="D116" s="63">
        <f>Table25[[#This Row],[Access_Ratio]]</f>
        <v>1.1499999999999999</v>
      </c>
      <c r="E116" s="63">
        <f>Table25[[#This Row],[Earnings_Ratio]]</f>
        <v>1.1000000000000001</v>
      </c>
      <c r="F116" s="148" t="str">
        <f>Table25[[#This Row],[SAEC25]]</f>
        <v>Higher Access, Medium Earnings</v>
      </c>
    </row>
    <row r="117" spans="1:6" ht="14.25">
      <c r="A117" s="63">
        <f>Table16[[#This Row],[UNITID]]</f>
        <v>221485</v>
      </c>
      <c r="B117" s="166">
        <f>Table16[[#This Row],[Percent former undergraduates from a college that earned more than the typical high school graduate 6 years after entering college ]]</f>
        <v>0.50480000000000003</v>
      </c>
      <c r="C117" s="167">
        <f>Table16[[#This Row],[YearstoRecoup Costs]]</f>
        <v>2.1579999999999999</v>
      </c>
      <c r="D117" s="63">
        <f>Table25[[#This Row],[Access_Ratio]]</f>
        <v>1.44</v>
      </c>
      <c r="E117" s="63">
        <f>Table25[[#This Row],[Earnings_Ratio]]</f>
        <v>1.03</v>
      </c>
      <c r="F117" s="148" t="str">
        <f>Table25[[#This Row],[SAEC25]]</f>
        <v>Higher Access, Medium Earnings</v>
      </c>
    </row>
    <row r="118" spans="1:6" ht="14.25">
      <c r="A118" s="63">
        <f>Table16[[#This Row],[UNITID]]</f>
        <v>221643</v>
      </c>
      <c r="B118" s="166">
        <f>Table16[[#This Row],[Percent former undergraduates from a college that earned more than the typical high school graduate 6 years after entering college ]]</f>
        <v>0.55400000000000005</v>
      </c>
      <c r="C118" s="167">
        <f>Table16[[#This Row],[YearstoRecoup Costs]]</f>
        <v>4.0380000000000003</v>
      </c>
      <c r="D118" s="63">
        <f>Table25[[#This Row],[Access_Ratio]]</f>
        <v>1.39</v>
      </c>
      <c r="E118" s="63">
        <f>Table25[[#This Row],[Earnings_Ratio]]</f>
        <v>1.1000000000000001</v>
      </c>
      <c r="F118" s="148" t="str">
        <f>Table25[[#This Row],[SAEC25]]</f>
        <v>Higher Access, Medium Earnings</v>
      </c>
    </row>
    <row r="119" spans="1:6" ht="14.25">
      <c r="A119" s="63">
        <f>Table16[[#This Row],[UNITID]]</f>
        <v>221908</v>
      </c>
      <c r="B119" s="166">
        <f>Table16[[#This Row],[Percent former undergraduates from a college that earned more than the typical high school graduate 6 years after entering college ]]</f>
        <v>0.49299999999999999</v>
      </c>
      <c r="C119" s="167">
        <f>Table16[[#This Row],[YearstoRecoup Costs]]</f>
        <v>3.0640000000000001</v>
      </c>
      <c r="D119" s="63">
        <f>Table25[[#This Row],[Access_Ratio]]</f>
        <v>1.61</v>
      </c>
      <c r="E119" s="63">
        <f>Table25[[#This Row],[Earnings_Ratio]]</f>
        <v>1.1399999999999999</v>
      </c>
      <c r="F119" s="148" t="str">
        <f>Table25[[#This Row],[SAEC25]]</f>
        <v>Higher Access, Medium Earnings</v>
      </c>
    </row>
    <row r="120" spans="1:6" ht="14.25">
      <c r="A120" s="63">
        <f>Table16[[#This Row],[UNITID]]</f>
        <v>222053</v>
      </c>
      <c r="B120" s="166">
        <f>Table16[[#This Row],[Percent former undergraduates from a college that earned more than the typical high school graduate 6 years after entering college ]]</f>
        <v>0.61599999999999999</v>
      </c>
      <c r="C120" s="167">
        <f>Table16[[#This Row],[YearstoRecoup Costs]]</f>
        <v>-9.4457070707070709</v>
      </c>
      <c r="D120" s="63">
        <f>Table25[[#This Row],[Access_Ratio]]</f>
        <v>1.25</v>
      </c>
      <c r="E120" s="63">
        <f>Table25[[#This Row],[Earnings_Ratio]]</f>
        <v>0.97</v>
      </c>
      <c r="F120" s="148" t="str">
        <f>Table25[[#This Row],[SAEC25]]</f>
        <v>Higher Access, Lower Earnings</v>
      </c>
    </row>
    <row r="121" spans="1:6" ht="28.5">
      <c r="A121" s="63">
        <f>Table16[[#This Row],[UNITID]]</f>
        <v>222062</v>
      </c>
      <c r="B121" s="166">
        <f>Table16[[#This Row],[Percent former undergraduates from a college that earned more than the typical high school graduate 6 years after entering college ]]</f>
        <v>0.52390000000000003</v>
      </c>
      <c r="C121" s="167">
        <f>Table16[[#This Row],[YearstoRecoup Costs]]</f>
        <v>2.0880000000000001</v>
      </c>
      <c r="D121" s="63">
        <f>Table25[[#This Row],[Access_Ratio]]</f>
        <v>1.22</v>
      </c>
      <c r="E121" s="63">
        <f>Table25[[#This Row],[Earnings_Ratio]]</f>
        <v>1.26</v>
      </c>
      <c r="F121" s="148" t="str">
        <f>Table25[[#This Row],[SAEC25]]</f>
        <v>Opportunity Colleges and Universities – Higher Access, Higher Earnings</v>
      </c>
    </row>
    <row r="122" spans="1:6" ht="14.25">
      <c r="A122" s="63">
        <f>Table16[[#This Row],[UNITID]]</f>
        <v>222576</v>
      </c>
      <c r="B122" s="166">
        <f>Table16[[#This Row],[Percent former undergraduates from a college that earned more than the typical high school graduate 6 years after entering college ]]</f>
        <v>0.58089999999999997</v>
      </c>
      <c r="C122" s="167">
        <f>Table16[[#This Row],[YearstoRecoup Costs]]</f>
        <v>0.86899999999999999</v>
      </c>
      <c r="D122" s="63">
        <f>Table25[[#This Row],[Access_Ratio]]</f>
        <v>1.6</v>
      </c>
      <c r="E122" s="63">
        <f>Table25[[#This Row],[Earnings_Ratio]]</f>
        <v>1.1100000000000001</v>
      </c>
      <c r="F122" s="148" t="str">
        <f>Table25[[#This Row],[SAEC25]]</f>
        <v>Higher Access, Medium Earnings</v>
      </c>
    </row>
    <row r="123" spans="1:6" ht="14.25">
      <c r="A123" s="63">
        <f>Table16[[#This Row],[UNITID]]</f>
        <v>222992</v>
      </c>
      <c r="B123" s="166">
        <f>Table16[[#This Row],[Percent former undergraduates from a college that earned more than the typical high school graduate 6 years after entering college ]]</f>
        <v>0.63900000000000001</v>
      </c>
      <c r="C123" s="167">
        <f>Table16[[#This Row],[YearstoRecoup Costs]]</f>
        <v>1.0649999999999999</v>
      </c>
      <c r="D123" s="63">
        <f>Table25[[#This Row],[Access_Ratio]]</f>
        <v>1.33</v>
      </c>
      <c r="E123" s="63">
        <f>Table25[[#This Row],[Earnings_Ratio]]</f>
        <v>0.88</v>
      </c>
      <c r="F123" s="148" t="str">
        <f>Table25[[#This Row],[SAEC25]]</f>
        <v>Higher Access, Lower Earnings</v>
      </c>
    </row>
    <row r="124" spans="1:6" ht="14.25">
      <c r="A124" s="63">
        <f>Table16[[#This Row],[UNITID]]</f>
        <v>223320</v>
      </c>
      <c r="B124" s="166">
        <f>Table16[[#This Row],[Percent former undergraduates from a college that earned more than the typical high school graduate 6 years after entering college ]]</f>
        <v>0.48920000000000002</v>
      </c>
      <c r="C124" s="167" t="str">
        <f>Table16[[#This Row],[YearstoRecoup Costs]]</f>
        <v>.</v>
      </c>
      <c r="D124" s="63">
        <f>Table25[[#This Row],[Access_Ratio]]</f>
        <v>1.1299999999999999</v>
      </c>
      <c r="E124" s="63">
        <f>Table25[[#This Row],[Earnings_Ratio]]</f>
        <v>1.01</v>
      </c>
      <c r="F124" s="148" t="str">
        <f>Table25[[#This Row],[SAEC25]]</f>
        <v>Higher Access, Medium Earnings</v>
      </c>
    </row>
    <row r="125" spans="1:6" ht="14.25">
      <c r="A125" s="63">
        <f>Table16[[#This Row],[UNITID]]</f>
        <v>223506</v>
      </c>
      <c r="B125" s="166">
        <f>Table16[[#This Row],[Percent former undergraduates from a college that earned more than the typical high school graduate 6 years after entering college ]]</f>
        <v>0.62139999999999995</v>
      </c>
      <c r="C125" s="167">
        <f>Table16[[#This Row],[YearstoRecoup Costs]]</f>
        <v>0.81200000000000006</v>
      </c>
      <c r="D125" s="63">
        <f>Table25[[#This Row],[Access_Ratio]]</f>
        <v>0.91</v>
      </c>
      <c r="E125" s="63">
        <f>Table25[[#This Row],[Earnings_Ratio]]</f>
        <v>1.04</v>
      </c>
      <c r="F125" s="148" t="str">
        <f>Table25[[#This Row],[SAEC25]]</f>
        <v>Lower Access, Medium Earnings</v>
      </c>
    </row>
    <row r="126" spans="1:6" ht="14.25">
      <c r="A126" s="63">
        <f>Table16[[#This Row],[UNITID]]</f>
        <v>224615</v>
      </c>
      <c r="B126" s="166">
        <f>Table16[[#This Row],[Percent former undergraduates from a college that earned more than the typical high school graduate 6 years after entering college ]]</f>
        <v>0.58950000000000002</v>
      </c>
      <c r="C126" s="167">
        <f>Table16[[#This Row],[YearstoRecoup Costs]]</f>
        <v>0.497</v>
      </c>
      <c r="D126" s="63">
        <f>Table25[[#This Row],[Access_Ratio]]</f>
        <v>1.46</v>
      </c>
      <c r="E126" s="63">
        <f>Table25[[#This Row],[Earnings_Ratio]]</f>
        <v>1.02</v>
      </c>
      <c r="F126" s="148" t="str">
        <f>Table25[[#This Row],[SAEC25]]</f>
        <v>Higher Access, Medium Earnings</v>
      </c>
    </row>
    <row r="127" spans="1:6" ht="14.25">
      <c r="A127" s="63">
        <f>Table16[[#This Row],[UNITID]]</f>
        <v>224642</v>
      </c>
      <c r="B127" s="166">
        <f>Table16[[#This Row],[Percent former undergraduates from a college that earned more than the typical high school graduate 6 years after entering college ]]</f>
        <v>0.4763</v>
      </c>
      <c r="C127" s="167">
        <f>Table16[[#This Row],[YearstoRecoup Costs]]</f>
        <v>2.9079999999999999</v>
      </c>
      <c r="D127" s="63">
        <f>Table25[[#This Row],[Access_Ratio]]</f>
        <v>0.93</v>
      </c>
      <c r="E127" s="63">
        <f>Table25[[#This Row],[Earnings_Ratio]]</f>
        <v>1.27</v>
      </c>
      <c r="F127" s="148" t="str">
        <f>Table25[[#This Row],[SAEC25]]</f>
        <v>Lower Access, Higher Earnings</v>
      </c>
    </row>
    <row r="128" spans="1:6" ht="14.25">
      <c r="A128" s="63">
        <f>Table16[[#This Row],[UNITID]]</f>
        <v>225070</v>
      </c>
      <c r="B128" s="166">
        <f>Table16[[#This Row],[Percent former undergraduates from a college that earned more than the typical high school graduate 6 years after entering college ]]</f>
        <v>0.59640000000000004</v>
      </c>
      <c r="C128" s="167">
        <f>Table16[[#This Row],[YearstoRecoup Costs]]</f>
        <v>0.61899999999999999</v>
      </c>
      <c r="D128" s="63">
        <f>Table25[[#This Row],[Access_Ratio]]</f>
        <v>1.57</v>
      </c>
      <c r="E128" s="63">
        <f>Table25[[#This Row],[Earnings_Ratio]]</f>
        <v>1.1399999999999999</v>
      </c>
      <c r="F128" s="148" t="str">
        <f>Table25[[#This Row],[SAEC25]]</f>
        <v>Higher Access, Medium Earnings</v>
      </c>
    </row>
    <row r="129" spans="1:6" ht="14.25">
      <c r="A129" s="63">
        <f>Table16[[#This Row],[UNITID]]</f>
        <v>226204</v>
      </c>
      <c r="B129" s="166">
        <f>Table16[[#This Row],[Percent former undergraduates from a college that earned more than the typical high school graduate 6 years after entering college ]]</f>
        <v>0.5948</v>
      </c>
      <c r="C129" s="167">
        <f>Table16[[#This Row],[YearstoRecoup Costs]]</f>
        <v>0.84099999999999997</v>
      </c>
      <c r="D129" s="63">
        <f>Table25[[#This Row],[Access_Ratio]]</f>
        <v>1.08</v>
      </c>
      <c r="E129" s="63">
        <f>Table25[[#This Row],[Earnings_Ratio]]</f>
        <v>0.99</v>
      </c>
      <c r="F129" s="148" t="str">
        <f>Table25[[#This Row],[SAEC25]]</f>
        <v>Higher Access, Lower Earnings</v>
      </c>
    </row>
    <row r="130" spans="1:6" ht="14.25">
      <c r="A130" s="63">
        <f>Table16[[#This Row],[UNITID]]</f>
        <v>227182</v>
      </c>
      <c r="B130" s="166">
        <f>Table16[[#This Row],[Percent former undergraduates from a college that earned more than the typical high school graduate 6 years after entering college ]]</f>
        <v>0.54349999999999998</v>
      </c>
      <c r="C130" s="167">
        <f>Table16[[#This Row],[YearstoRecoup Costs]]</f>
        <v>5.4939999999999998</v>
      </c>
      <c r="D130" s="63">
        <f>Table25[[#This Row],[Access_Ratio]]</f>
        <v>1.1000000000000001</v>
      </c>
      <c r="E130" s="63">
        <f>Table25[[#This Row],[Earnings_Ratio]]</f>
        <v>0.99</v>
      </c>
      <c r="F130" s="148" t="str">
        <f>Table25[[#This Row],[SAEC25]]</f>
        <v>Higher Access, Lower Earnings</v>
      </c>
    </row>
    <row r="131" spans="1:6" ht="14.25">
      <c r="A131" s="63">
        <f>Table16[[#This Row],[UNITID]]</f>
        <v>227304</v>
      </c>
      <c r="B131" s="166">
        <f>Table16[[#This Row],[Percent former undergraduates from a college that earned more than the typical high school graduate 6 years after entering college ]]</f>
        <v>0.57230000000000003</v>
      </c>
      <c r="C131" s="167">
        <f>Table16[[#This Row],[YearstoRecoup Costs]]</f>
        <v>-2.8664259927797833</v>
      </c>
      <c r="D131" s="63">
        <f>Table25[[#This Row],[Access_Ratio]]</f>
        <v>1.21</v>
      </c>
      <c r="E131" s="63">
        <f>Table25[[#This Row],[Earnings_Ratio]]</f>
        <v>0.99</v>
      </c>
      <c r="F131" s="148" t="str">
        <f>Table25[[#This Row],[SAEC25]]</f>
        <v>Higher Access, Lower Earnings</v>
      </c>
    </row>
    <row r="132" spans="1:6" ht="14.25">
      <c r="A132" s="63">
        <f>Table16[[#This Row],[UNITID]]</f>
        <v>227854</v>
      </c>
      <c r="B132" s="166">
        <f>Table16[[#This Row],[Percent former undergraduates from a college that earned more than the typical high school graduate 6 years after entering college ]]</f>
        <v>0.58899999999999997</v>
      </c>
      <c r="C132" s="167">
        <f>Table16[[#This Row],[YearstoRecoup Costs]]</f>
        <v>1.9710000000000001</v>
      </c>
      <c r="D132" s="63">
        <f>Table25[[#This Row],[Access_Ratio]]</f>
        <v>1.01</v>
      </c>
      <c r="E132" s="63">
        <f>Table25[[#This Row],[Earnings_Ratio]]</f>
        <v>1.07</v>
      </c>
      <c r="F132" s="148" t="str">
        <f>Table25[[#This Row],[SAEC25]]</f>
        <v>Higher Access, Medium Earnings</v>
      </c>
    </row>
    <row r="133" spans="1:6" ht="14.25">
      <c r="A133" s="63">
        <f>Table16[[#This Row],[UNITID]]</f>
        <v>227924</v>
      </c>
      <c r="B133" s="166">
        <f>Table16[[#This Row],[Percent former undergraduates from a college that earned more than the typical high school graduate 6 years after entering college ]]</f>
        <v>0.57489999999999997</v>
      </c>
      <c r="C133" s="167">
        <f>Table16[[#This Row],[YearstoRecoup Costs]]</f>
        <v>1.831</v>
      </c>
      <c r="D133" s="63">
        <f>Table25[[#This Row],[Access_Ratio]]</f>
        <v>1.1499999999999999</v>
      </c>
      <c r="E133" s="63">
        <f>Table25[[#This Row],[Earnings_Ratio]]</f>
        <v>1.07</v>
      </c>
      <c r="F133" s="148" t="str">
        <f>Table25[[#This Row],[SAEC25]]</f>
        <v>Higher Access, Medium Earnings</v>
      </c>
    </row>
    <row r="134" spans="1:6" ht="14.25">
      <c r="A134" s="63">
        <f>Table16[[#This Row],[UNITID]]</f>
        <v>227979</v>
      </c>
      <c r="B134" s="166">
        <f>Table16[[#This Row],[Percent former undergraduates from a college that earned more than the typical high school graduate 6 years after entering college ]]</f>
        <v>0.5796</v>
      </c>
      <c r="C134" s="167">
        <f>Table16[[#This Row],[YearstoRecoup Costs]]</f>
        <v>1.8460000000000001</v>
      </c>
      <c r="D134" s="63">
        <f>Table25[[#This Row],[Access_Ratio]]</f>
        <v>1.27</v>
      </c>
      <c r="E134" s="63">
        <f>Table25[[#This Row],[Earnings_Ratio]]</f>
        <v>1.08</v>
      </c>
      <c r="F134" s="148" t="str">
        <f>Table25[[#This Row],[SAEC25]]</f>
        <v>Higher Access, Medium Earnings</v>
      </c>
    </row>
    <row r="135" spans="1:6" ht="14.25">
      <c r="A135" s="63">
        <f>Table16[[#This Row],[UNITID]]</f>
        <v>228608</v>
      </c>
      <c r="B135" s="166">
        <f>Table16[[#This Row],[Percent former undergraduates from a college that earned more than the typical high school graduate 6 years after entering college ]]</f>
        <v>0.56859999999999999</v>
      </c>
      <c r="C135" s="167">
        <f>Table16[[#This Row],[YearstoRecoup Costs]]</f>
        <v>1.01</v>
      </c>
      <c r="D135" s="63">
        <f>Table25[[#This Row],[Access_Ratio]]</f>
        <v>1.2</v>
      </c>
      <c r="E135" s="63">
        <f>Table25[[#This Row],[Earnings_Ratio]]</f>
        <v>1.19</v>
      </c>
      <c r="F135" s="148" t="str">
        <f>Table25[[#This Row],[SAEC25]]</f>
        <v>Higher Access, Medium Earnings</v>
      </c>
    </row>
    <row r="136" spans="1:6" ht="14.25">
      <c r="A136" s="63">
        <f>Table16[[#This Row],[UNITID]]</f>
        <v>232414</v>
      </c>
      <c r="B136" s="166">
        <f>Table16[[#This Row],[Percent former undergraduates from a college that earned more than the typical high school graduate 6 years after entering college ]]</f>
        <v>0.53420000000000001</v>
      </c>
      <c r="C136" s="167">
        <f>Table16[[#This Row],[YearstoRecoup Costs]]</f>
        <v>1.786</v>
      </c>
      <c r="D136" s="63">
        <f>Table25[[#This Row],[Access_Ratio]]</f>
        <v>1.53</v>
      </c>
      <c r="E136" s="63">
        <f>Table25[[#This Row],[Earnings_Ratio]]</f>
        <v>0.92</v>
      </c>
      <c r="F136" s="148" t="str">
        <f>Table25[[#This Row],[SAEC25]]</f>
        <v>Higher Access, Lower Earnings</v>
      </c>
    </row>
    <row r="137" spans="1:6" ht="14.25">
      <c r="A137" s="63">
        <f>Table16[[#This Row],[UNITID]]</f>
        <v>232946</v>
      </c>
      <c r="B137" s="166">
        <f>Table16[[#This Row],[Percent former undergraduates from a college that earned more than the typical high school graduate 6 years after entering college ]]</f>
        <v>0.64949999999999997</v>
      </c>
      <c r="C137" s="167">
        <f>Table16[[#This Row],[YearstoRecoup Costs]]</f>
        <v>1.613</v>
      </c>
      <c r="D137" s="63">
        <f>Table25[[#This Row],[Access_Ratio]]</f>
        <v>1.47</v>
      </c>
      <c r="E137" s="63">
        <f>Table25[[#This Row],[Earnings_Ratio]]</f>
        <v>0.89</v>
      </c>
      <c r="F137" s="148" t="str">
        <f>Table25[[#This Row],[SAEC25]]</f>
        <v>Higher Access, Lower Earnings</v>
      </c>
    </row>
    <row r="138" spans="1:6" ht="14.25">
      <c r="A138" s="63">
        <f>Table16[[#This Row],[UNITID]]</f>
        <v>233019</v>
      </c>
      <c r="B138" s="166">
        <f>Table16[[#This Row],[Percent former undergraduates from a college that earned more than the typical high school graduate 6 years after entering college ]]</f>
        <v>0.49669999999999997</v>
      </c>
      <c r="C138" s="167">
        <f>Table16[[#This Row],[YearstoRecoup Costs]]</f>
        <v>-1.5629359016937894</v>
      </c>
      <c r="D138" s="63">
        <f>Table25[[#This Row],[Access_Ratio]]</f>
        <v>1.25</v>
      </c>
      <c r="E138" s="63">
        <f>Table25[[#This Row],[Earnings_Ratio]]</f>
        <v>1.19</v>
      </c>
      <c r="F138" s="148" t="str">
        <f>Table25[[#This Row],[SAEC25]]</f>
        <v>Higher Access, Medium Earnings</v>
      </c>
    </row>
    <row r="139" spans="1:6" ht="14.25">
      <c r="A139" s="63">
        <f>Table16[[#This Row],[UNITID]]</f>
        <v>233772</v>
      </c>
      <c r="B139" s="166">
        <f>Table16[[#This Row],[Percent former undergraduates from a college that earned more than the typical high school graduate 6 years after entering college ]]</f>
        <v>0.5464</v>
      </c>
      <c r="C139" s="167">
        <f>Table16[[#This Row],[YearstoRecoup Costs]]</f>
        <v>-5.0509272887842211</v>
      </c>
      <c r="D139" s="63">
        <f>Table25[[#This Row],[Access_Ratio]]</f>
        <v>1.34</v>
      </c>
      <c r="E139" s="63">
        <f>Table25[[#This Row],[Earnings_Ratio]]</f>
        <v>0.93</v>
      </c>
      <c r="F139" s="148" t="str">
        <f>Table25[[#This Row],[SAEC25]]</f>
        <v>Higher Access, Lower Earnings</v>
      </c>
    </row>
    <row r="140" spans="1:6" ht="14.25">
      <c r="A140" s="63">
        <f>Table16[[#This Row],[UNITID]]</f>
        <v>234669</v>
      </c>
      <c r="B140" s="166">
        <f>Table16[[#This Row],[Percent former undergraduates from a college that earned more than the typical high school graduate 6 years after entering college ]]</f>
        <v>0.69699999999999995</v>
      </c>
      <c r="C140" s="167">
        <f>Table16[[#This Row],[YearstoRecoup Costs]]</f>
        <v>2.0649999999999999</v>
      </c>
      <c r="D140" s="63">
        <f>Table25[[#This Row],[Access_Ratio]]</f>
        <v>1.07</v>
      </c>
      <c r="E140" s="63">
        <f>Table25[[#This Row],[Earnings_Ratio]]</f>
        <v>1.05</v>
      </c>
      <c r="F140" s="148" t="str">
        <f>Table25[[#This Row],[SAEC25]]</f>
        <v>Higher Access, Medium Earnings</v>
      </c>
    </row>
    <row r="141" spans="1:6" ht="14.25">
      <c r="A141" s="63">
        <f>Table16[[#This Row],[UNITID]]</f>
        <v>234951</v>
      </c>
      <c r="B141" s="166">
        <f>Table16[[#This Row],[Percent former undergraduates from a college that earned more than the typical high school graduate 6 years after entering college ]]</f>
        <v>0.61429999999999996</v>
      </c>
      <c r="C141" s="167">
        <f>Table16[[#This Row],[YearstoRecoup Costs]]</f>
        <v>-2.8713872832369942</v>
      </c>
      <c r="D141" s="63">
        <f>Table25[[#This Row],[Access_Ratio]]</f>
        <v>1.59</v>
      </c>
      <c r="E141" s="63">
        <f>Table25[[#This Row],[Earnings_Ratio]]</f>
        <v>0.85</v>
      </c>
      <c r="F141" s="148" t="str">
        <f>Table25[[#This Row],[SAEC25]]</f>
        <v>Higher Access, Lower Earnings</v>
      </c>
    </row>
    <row r="142" spans="1:6" ht="14.25">
      <c r="A142" s="63">
        <f>Table16[[#This Row],[UNITID]]</f>
        <v>235103</v>
      </c>
      <c r="B142" s="166">
        <f>Table16[[#This Row],[Percent former undergraduates from a college that earned more than the typical high school graduate 6 years after entering college ]]</f>
        <v>0.63790000000000002</v>
      </c>
      <c r="C142" s="167">
        <f>Table16[[#This Row],[YearstoRecoup Costs]]</f>
        <v>-4.8518937252685133</v>
      </c>
      <c r="D142" s="63">
        <f>Table25[[#This Row],[Access_Ratio]]</f>
        <v>1.42</v>
      </c>
      <c r="E142" s="63">
        <f>Table25[[#This Row],[Earnings_Ratio]]</f>
        <v>0.91</v>
      </c>
      <c r="F142" s="148" t="str">
        <f>Table25[[#This Row],[SAEC25]]</f>
        <v>Higher Access, Lower Earnings</v>
      </c>
    </row>
    <row r="143" spans="1:6" ht="14.25">
      <c r="A143" s="63">
        <f>Table16[[#This Row],[UNITID]]</f>
        <v>235149</v>
      </c>
      <c r="B143" s="166">
        <f>Table16[[#This Row],[Percent former undergraduates from a college that earned more than the typical high school graduate 6 years after entering college ]]</f>
        <v>0.63660000000000005</v>
      </c>
      <c r="C143" s="167">
        <f>Table16[[#This Row],[YearstoRecoup Costs]]</f>
        <v>-3.2924990576705615</v>
      </c>
      <c r="D143" s="63">
        <f>Table25[[#This Row],[Access_Ratio]]</f>
        <v>1.27</v>
      </c>
      <c r="E143" s="63">
        <f>Table25[[#This Row],[Earnings_Ratio]]</f>
        <v>0.9</v>
      </c>
      <c r="F143" s="148" t="str">
        <f>Table25[[#This Row],[SAEC25]]</f>
        <v>Higher Access, Lower Earnings</v>
      </c>
    </row>
    <row r="144" spans="1:6" ht="14.25">
      <c r="A144" s="63">
        <f>Table16[[#This Row],[UNITID]]</f>
        <v>235237</v>
      </c>
      <c r="B144" s="166">
        <f>Table16[[#This Row],[Percent former undergraduates from a college that earned more than the typical high school graduate 6 years after entering college ]]</f>
        <v>0.64939999999999998</v>
      </c>
      <c r="C144" s="167">
        <f>Table16[[#This Row],[YearstoRecoup Costs]]</f>
        <v>-3.3046000828843765</v>
      </c>
      <c r="D144" s="63">
        <f>Table25[[#This Row],[Access_Ratio]]</f>
        <v>1.76</v>
      </c>
      <c r="E144" s="63">
        <f>Table25[[#This Row],[Earnings_Ratio]]</f>
        <v>0.94</v>
      </c>
      <c r="F144" s="148" t="str">
        <f>Table25[[#This Row],[SAEC25]]</f>
        <v>Higher Access, Lower Earnings</v>
      </c>
    </row>
    <row r="145" spans="1:6" ht="14.25">
      <c r="A145" s="63">
        <f>Table16[[#This Row],[UNITID]]</f>
        <v>235431</v>
      </c>
      <c r="B145" s="166">
        <f>Table16[[#This Row],[Percent former undergraduates from a college that earned more than the typical high school graduate 6 years after entering college ]]</f>
        <v>0.6593</v>
      </c>
      <c r="C145" s="167">
        <f>Table16[[#This Row],[YearstoRecoup Costs]]</f>
        <v>5.7439999999999998</v>
      </c>
      <c r="D145" s="63">
        <f>Table25[[#This Row],[Access_Ratio]]</f>
        <v>1.76</v>
      </c>
      <c r="E145" s="63">
        <f>Table25[[#This Row],[Earnings_Ratio]]</f>
        <v>0.93</v>
      </c>
      <c r="F145" s="148" t="str">
        <f>Table25[[#This Row],[SAEC25]]</f>
        <v>Higher Access, Lower Earnings</v>
      </c>
    </row>
    <row r="146" spans="1:6" ht="14.25">
      <c r="A146" s="63">
        <f>Table16[[#This Row],[UNITID]]</f>
        <v>238263</v>
      </c>
      <c r="B146" s="166">
        <f>Table16[[#This Row],[Percent former undergraduates from a college that earned more than the typical high school graduate 6 years after entering college ]]</f>
        <v>0.69289999999999996</v>
      </c>
      <c r="C146" s="167">
        <f>Table16[[#This Row],[YearstoRecoup Costs]]</f>
        <v>15.725</v>
      </c>
      <c r="D146" s="63">
        <f>Table25[[#This Row],[Access_Ratio]]</f>
        <v>1.96</v>
      </c>
      <c r="E146" s="63">
        <f>Table25[[#This Row],[Earnings_Ratio]]</f>
        <v>0.97</v>
      </c>
      <c r="F146" s="148" t="str">
        <f>Table25[[#This Row],[SAEC25]]</f>
        <v>Higher Access, Lower Earnings</v>
      </c>
    </row>
    <row r="147" spans="1:6" ht="14.25">
      <c r="A147" s="63">
        <f>Table16[[#This Row],[UNITID]]</f>
        <v>239248</v>
      </c>
      <c r="B147" s="166">
        <f>Table16[[#This Row],[Percent former undergraduates from a college that earned more than the typical high school graduate 6 years after entering college ]]</f>
        <v>0.54720000000000002</v>
      </c>
      <c r="C147" s="167">
        <f>Table16[[#This Row],[YearstoRecoup Costs]]</f>
        <v>2.617</v>
      </c>
      <c r="D147" s="63">
        <f>Table25[[#This Row],[Access_Ratio]]</f>
        <v>1.92</v>
      </c>
      <c r="E147" s="63">
        <f>Table25[[#This Row],[Earnings_Ratio]]</f>
        <v>0.97</v>
      </c>
      <c r="F147" s="148" t="str">
        <f>Table25[[#This Row],[SAEC25]]</f>
        <v>Higher Access, Lower Earnings</v>
      </c>
    </row>
    <row r="148" spans="1:6" ht="14.25">
      <c r="A148" s="63">
        <f>Table16[[#This Row],[UNITID]]</f>
        <v>239488</v>
      </c>
      <c r="B148" s="166">
        <f>Table16[[#This Row],[Percent former undergraduates from a college that earned more than the typical high school graduate 6 years after entering college ]]</f>
        <v>0.66479999999999995</v>
      </c>
      <c r="C148" s="167">
        <f>Table16[[#This Row],[YearstoRecoup Costs]]</f>
        <v>3.2519999999999998</v>
      </c>
      <c r="D148" s="63">
        <f>Table25[[#This Row],[Access_Ratio]]</f>
        <v>1.45</v>
      </c>
      <c r="E148" s="63">
        <f>Table25[[#This Row],[Earnings_Ratio]]</f>
        <v>1.03</v>
      </c>
      <c r="F148" s="148" t="str">
        <f>Table25[[#This Row],[SAEC25]]</f>
        <v>Higher Access, Medium Earnings</v>
      </c>
    </row>
    <row r="149" spans="1:6" ht="14.25">
      <c r="A149" s="63">
        <f>Table16[[#This Row],[UNITID]]</f>
        <v>240170</v>
      </c>
      <c r="B149" s="166">
        <f>Table16[[#This Row],[Percent former undergraduates from a college that earned more than the typical high school graduate 6 years after entering college ]]</f>
        <v>0.70799999999999996</v>
      </c>
      <c r="C149" s="167">
        <f>Table16[[#This Row],[YearstoRecoup Costs]]</f>
        <v>15.413</v>
      </c>
      <c r="D149" s="63">
        <f>Table25[[#This Row],[Access_Ratio]]</f>
        <v>1.83</v>
      </c>
      <c r="E149" s="63">
        <f>Table25[[#This Row],[Earnings_Ratio]]</f>
        <v>1.08</v>
      </c>
      <c r="F149" s="148" t="str">
        <f>Table25[[#This Row],[SAEC25]]</f>
        <v>Higher Access, Medium Earnings</v>
      </c>
    </row>
    <row r="150" spans="1:6" ht="14.25">
      <c r="A150" s="63">
        <f>Table16[[#This Row],[UNITID]]</f>
        <v>240198</v>
      </c>
      <c r="B150" s="166">
        <f>Table16[[#This Row],[Percent former undergraduates from a college that earned more than the typical high school graduate 6 years after entering college ]]</f>
        <v>0.7046</v>
      </c>
      <c r="C150" s="167">
        <f>Table16[[#This Row],[YearstoRecoup Costs]]</f>
        <v>1.5529999999999999</v>
      </c>
      <c r="D150" s="63">
        <f>Table25[[#This Row],[Access_Ratio]]</f>
        <v>1.51</v>
      </c>
      <c r="E150" s="63">
        <f>Table25[[#This Row],[Earnings_Ratio]]</f>
        <v>1.0900000000000001</v>
      </c>
      <c r="F150" s="148" t="str">
        <f>Table25[[#This Row],[SAEC25]]</f>
        <v>Higher Access, Medium Earnings</v>
      </c>
    </row>
    <row r="151" spans="1:6" ht="14.25">
      <c r="A151" s="63">
        <f>Table16[[#This Row],[UNITID]]</f>
        <v>246354</v>
      </c>
      <c r="B151" s="166">
        <f>Table16[[#This Row],[Percent former undergraduates from a college that earned more than the typical high school graduate 6 years after entering college ]]</f>
        <v>0.56910000000000005</v>
      </c>
      <c r="C151" s="167">
        <f>Table16[[#This Row],[YearstoRecoup Costs]]</f>
        <v>-41.666666666666664</v>
      </c>
      <c r="D151" s="63">
        <f>Table25[[#This Row],[Access_Ratio]]</f>
        <v>1.1100000000000001</v>
      </c>
      <c r="E151" s="63">
        <f>Table25[[#This Row],[Earnings_Ratio]]</f>
        <v>1.1000000000000001</v>
      </c>
      <c r="F151" s="148" t="str">
        <f>Table25[[#This Row],[SAEC25]]</f>
        <v>Higher Access, Medium Earnings</v>
      </c>
    </row>
    <row r="152" spans="1:6" ht="14.25">
      <c r="A152" s="63">
        <f>Table16[[#This Row],[UNITID]]</f>
        <v>260372</v>
      </c>
      <c r="B152" s="166">
        <f>Table16[[#This Row],[Percent former undergraduates from a college that earned more than the typical high school graduate 6 years after entering college ]]</f>
        <v>0.2762</v>
      </c>
      <c r="C152" s="167" t="str">
        <f>Table16[[#This Row],[YearstoRecoup Costs]]</f>
        <v>.</v>
      </c>
      <c r="D152" s="63">
        <f>Table25[[#This Row],[Access_Ratio]]</f>
        <v>8.1</v>
      </c>
      <c r="E152" s="63">
        <f>Table25[[#This Row],[Earnings_Ratio]]</f>
        <v>0.71</v>
      </c>
      <c r="F152" s="148" t="str">
        <f>Table25[[#This Row],[SAEC25]]</f>
        <v>Higher Access, Lower Earnings</v>
      </c>
    </row>
    <row r="153" spans="1:6" ht="14.25">
      <c r="A153" s="63">
        <f>Table16[[#This Row],[UNITID]]</f>
        <v>366340</v>
      </c>
      <c r="B153" s="166">
        <f>Table16[[#This Row],[Percent former undergraduates from a college that earned more than the typical high school graduate 6 years after entering college ]]</f>
        <v>0.27379999999999999</v>
      </c>
      <c r="C153" s="167" t="str">
        <f>Table16[[#This Row],[YearstoRecoup Costs]]</f>
        <v>.</v>
      </c>
      <c r="D153" s="63">
        <f>Table25[[#This Row],[Access_Ratio]]</f>
        <v>4.29</v>
      </c>
      <c r="E153" s="63">
        <f>Table25[[#This Row],[Earnings_Ratio]]</f>
        <v>1.1299999999999999</v>
      </c>
      <c r="F153" s="148" t="str">
        <f>Table25[[#This Row],[SAEC25]]</f>
        <v>Higher Access, Medium Earnings</v>
      </c>
    </row>
    <row r="154" spans="1:6" ht="28.5">
      <c r="A154" s="63">
        <f>Table16[[#This Row],[UNITID]]</f>
        <v>380359</v>
      </c>
      <c r="B154" s="166">
        <f>Table16[[#This Row],[Percent former undergraduates from a college that earned more than the typical high school graduate 6 years after entering college ]]</f>
        <v>0.47789999999999999</v>
      </c>
      <c r="C154" s="167">
        <f>Table16[[#This Row],[YearstoRecoup Costs]]</f>
        <v>1.5329999999999999</v>
      </c>
      <c r="D154" s="63">
        <f>Table25[[#This Row],[Access_Ratio]]</f>
        <v>1.8</v>
      </c>
      <c r="E154" s="63">
        <f>Table25[[#This Row],[Earnings_Ratio]]</f>
        <v>1.27</v>
      </c>
      <c r="F154" s="148" t="str">
        <f>Table25[[#This Row],[SAEC25]]</f>
        <v>Opportunity Colleges and Universities – Higher Access, Higher Earnings</v>
      </c>
    </row>
    <row r="155" spans="1:6" ht="14.25">
      <c r="A155" s="63">
        <f>Table16[[#This Row],[UNITID]]</f>
        <v>383190</v>
      </c>
      <c r="B155" s="166">
        <f>Table16[[#This Row],[Percent former undergraduates from a college that earned more than the typical high school graduate 6 years after entering college ]]</f>
        <v>0.49419999999999997</v>
      </c>
      <c r="C155" s="167">
        <f>Table16[[#This Row],[YearstoRecoup Costs]]</f>
        <v>-3.3746418338108883</v>
      </c>
      <c r="D155" s="63">
        <f>Table25[[#This Row],[Access_Ratio]]</f>
        <v>1.37</v>
      </c>
      <c r="E155" s="63">
        <f>Table25[[#This Row],[Earnings_Ratio]]</f>
        <v>0.93</v>
      </c>
      <c r="F155" s="148" t="str">
        <f>Table25[[#This Row],[SAEC25]]</f>
        <v>Higher Access, Lower Earnings</v>
      </c>
    </row>
    <row r="156" spans="1:6" ht="28.5">
      <c r="A156" s="63">
        <f>Table16[[#This Row],[UNITID]]</f>
        <v>409315</v>
      </c>
      <c r="B156" s="166">
        <f>Table16[[#This Row],[Percent former undergraduates from a college that earned more than the typical high school graduate 6 years after entering college ]]</f>
        <v>0.4652</v>
      </c>
      <c r="C156" s="167">
        <f>Table16[[#This Row],[YearstoRecoup Costs]]</f>
        <v>0.51200000000000001</v>
      </c>
      <c r="D156" s="63">
        <f>Table25[[#This Row],[Access_Ratio]]</f>
        <v>1.04</v>
      </c>
      <c r="E156" s="63">
        <f>Table25[[#This Row],[Earnings_Ratio]]</f>
        <v>1.37</v>
      </c>
      <c r="F156" s="148" t="str">
        <f>Table25[[#This Row],[SAEC25]]</f>
        <v>Opportunity Colleges and Universities – Higher Access, Higher Earnings</v>
      </c>
    </row>
    <row r="157" spans="1:6" ht="14.25">
      <c r="A157" s="63">
        <f>Table16[[#This Row],[UNITID]]</f>
        <v>413617</v>
      </c>
      <c r="B157" s="166">
        <f>Table16[[#This Row],[Percent former undergraduates from a college that earned more than the typical high school graduate 6 years after entering college ]]</f>
        <v>0.435</v>
      </c>
      <c r="C157" s="167" t="str">
        <f>Table16[[#This Row],[YearstoRecoup Costs]]</f>
        <v>.</v>
      </c>
      <c r="D157" s="63">
        <f>Table25[[#This Row],[Access_Ratio]]</f>
        <v>3.73</v>
      </c>
      <c r="E157" s="63">
        <f>Table25[[#This Row],[Earnings_Ratio]]</f>
        <v>1.06</v>
      </c>
      <c r="F157" s="148" t="str">
        <f>Table25[[#This Row],[SAEC25]]</f>
        <v>Higher Access, Medium Earnings</v>
      </c>
    </row>
    <row r="158" spans="1:6" ht="28.5">
      <c r="A158" s="63">
        <f>Table16[[#This Row],[UNITID]]</f>
        <v>413626</v>
      </c>
      <c r="B158" s="166">
        <f>Table16[[#This Row],[Percent former undergraduates from a college that earned more than the typical high school graduate 6 years after entering college ]]</f>
        <v>0.43109999999999998</v>
      </c>
      <c r="C158" s="167" t="str">
        <f>Table16[[#This Row],[YearstoRecoup Costs]]</f>
        <v>.</v>
      </c>
      <c r="D158" s="63">
        <f>Table25[[#This Row],[Access_Ratio]]</f>
        <v>6.68</v>
      </c>
      <c r="E158" s="63">
        <f>Table25[[#This Row],[Earnings_Ratio]]</f>
        <v>1.48</v>
      </c>
      <c r="F158" s="148" t="str">
        <f>Table25[[#This Row],[SAEC25]]</f>
        <v>Opportunity Colleges and Universities – Higher Access, Higher Earnings</v>
      </c>
    </row>
    <row r="159" spans="1:6" ht="14.25">
      <c r="A159" s="63">
        <f>Table16[[#This Row],[UNITID]]</f>
        <v>420398</v>
      </c>
      <c r="B159" s="166">
        <f>Table16[[#This Row],[Percent former undergraduates from a college that earned more than the typical high school graduate 6 years after entering college ]]</f>
        <v>0.59860000000000002</v>
      </c>
      <c r="C159" s="167">
        <f>Table16[[#This Row],[YearstoRecoup Costs]]</f>
        <v>3.5049999999999999</v>
      </c>
      <c r="D159" s="63">
        <f>Table25[[#This Row],[Access_Ratio]]</f>
        <v>1</v>
      </c>
      <c r="E159" s="63">
        <f>Table25[[#This Row],[Earnings_Ratio]]</f>
        <v>1.1499999999999999</v>
      </c>
      <c r="F159" s="148" t="str">
        <f>Table25[[#This Row],[SAEC25]]</f>
        <v>Higher Access, Medium Earnings</v>
      </c>
    </row>
    <row r="160" spans="1:6" ht="28.5">
      <c r="A160" s="63">
        <f>Table16[[#This Row],[UNITID]]</f>
        <v>434016</v>
      </c>
      <c r="B160" s="166">
        <f>Table16[[#This Row],[Percent former undergraduates from a college that earned more than the typical high school graduate 6 years after entering college ]]</f>
        <v>0.42309999999999998</v>
      </c>
      <c r="C160" s="167" t="str">
        <f>Table16[[#This Row],[YearstoRecoup Costs]]</f>
        <v>.</v>
      </c>
      <c r="D160" s="63">
        <f>Table25[[#This Row],[Access_Ratio]]</f>
        <v>5.39</v>
      </c>
      <c r="E160" s="63">
        <f>Table25[[#This Row],[Earnings_Ratio]]</f>
        <v>1.31</v>
      </c>
      <c r="F160" s="148" t="str">
        <f>Table25[[#This Row],[SAEC25]]</f>
        <v>Opportunity Colleges and Universities – Higher Access, Higher Earnings</v>
      </c>
    </row>
    <row r="161" spans="1:6" ht="14.25">
      <c r="A161" s="63">
        <f>Table16[[#This Row],[UNITID]]</f>
        <v>434584</v>
      </c>
      <c r="B161" s="166">
        <f>Table16[[#This Row],[Percent former undergraduates from a college that earned more than the typical high school graduate 6 years after entering college ]]</f>
        <v>0.57579999999999998</v>
      </c>
      <c r="C161" s="167" t="str">
        <f>Table16[[#This Row],[YearstoRecoup Costs]]</f>
        <v>.</v>
      </c>
      <c r="D161" s="63">
        <f>Table25[[#This Row],[Access_Ratio]]</f>
        <v>1.56</v>
      </c>
      <c r="E161" s="63">
        <f>Table25[[#This Row],[Earnings_Ratio]]</f>
        <v>1.07</v>
      </c>
      <c r="F161" s="148" t="str">
        <f>Table25[[#This Row],[SAEC25]]</f>
        <v>Higher Access, Medium Earnings</v>
      </c>
    </row>
    <row r="162" spans="1:6" ht="14.25">
      <c r="A162" s="63">
        <f>Table16[[#This Row],[UNITID]]</f>
        <v>434672</v>
      </c>
      <c r="B162" s="166">
        <f>Table16[[#This Row],[Percent former undergraduates from a college that earned more than the typical high school graduate 6 years after entering college ]]</f>
        <v>0.60140000000000005</v>
      </c>
      <c r="C162" s="167">
        <f>Table16[[#This Row],[YearstoRecoup Costs]]</f>
        <v>1.635</v>
      </c>
      <c r="D162" s="63">
        <f>Table25[[#This Row],[Access_Ratio]]</f>
        <v>1.61</v>
      </c>
      <c r="E162" s="63">
        <f>Table25[[#This Row],[Earnings_Ratio]]</f>
        <v>0.88</v>
      </c>
      <c r="F162" s="148" t="str">
        <f>Table25[[#This Row],[SAEC25]]</f>
        <v>Higher Access, Lower Earnings</v>
      </c>
    </row>
    <row r="163" spans="1:6" ht="28.5">
      <c r="A163" s="63">
        <f>Table16[[#This Row],[UNITID]]</f>
        <v>434751</v>
      </c>
      <c r="B163" s="166">
        <f>Table16[[#This Row],[Percent former undergraduates from a college that earned more than the typical high school graduate 6 years after entering college ]]</f>
        <v>0</v>
      </c>
      <c r="C163" s="167" t="str">
        <f>Table16[[#This Row],[YearstoRecoup Costs]]</f>
        <v>.</v>
      </c>
      <c r="D163" s="63">
        <f>Table25[[#This Row],[Access_Ratio]]</f>
        <v>8.3000000000000007</v>
      </c>
      <c r="E163" s="63">
        <f>Table25[[#This Row],[Earnings_Ratio]]</f>
        <v>1.44</v>
      </c>
      <c r="F163" s="148" t="str">
        <f>Table25[[#This Row],[SAEC25]]</f>
        <v>Opportunity Colleges and Universities – Higher Access, Higher Earnings</v>
      </c>
    </row>
    <row r="164" spans="1:6" ht="28.5">
      <c r="A164" s="63">
        <f>Table16[[#This Row],[UNITID]]</f>
        <v>442781</v>
      </c>
      <c r="B164" s="166">
        <f>Table16[[#This Row],[Percent former undergraduates from a college that earned more than the typical high school graduate 6 years after entering college ]]</f>
        <v>0.56340000000000001</v>
      </c>
      <c r="C164" s="167" t="str">
        <f>Table16[[#This Row],[YearstoRecoup Costs]]</f>
        <v>.</v>
      </c>
      <c r="D164" s="63">
        <f>Table25[[#This Row],[Access_Ratio]]</f>
        <v>1.64</v>
      </c>
      <c r="E164" s="63">
        <f>Table25[[#This Row],[Earnings_Ratio]]</f>
        <v>1.67</v>
      </c>
      <c r="F164" s="148" t="str">
        <f>Table25[[#This Row],[SAEC25]]</f>
        <v>Opportunity Colleges and Universities – Higher Access, Higher Earnings</v>
      </c>
    </row>
    <row r="165" spans="1:6" ht="14.25">
      <c r="A165" s="63">
        <f>Table16[[#This Row],[UNITID]]</f>
        <v>448594</v>
      </c>
      <c r="B165" s="166">
        <f>Table16[[#This Row],[Percent former undergraduates from a college that earned more than the typical high school graduate 6 years after entering college ]]</f>
        <v>0.59650000000000003</v>
      </c>
      <c r="C165" s="167">
        <f>Table16[[#This Row],[YearstoRecoup Costs]]</f>
        <v>-13.953846153846154</v>
      </c>
      <c r="D165" s="63">
        <f>Table25[[#This Row],[Access_Ratio]]</f>
        <v>1.18</v>
      </c>
      <c r="E165" s="63">
        <f>Table25[[#This Row],[Earnings_Ratio]]</f>
        <v>1.17</v>
      </c>
      <c r="F165" s="148" t="str">
        <f>Table25[[#This Row],[SAEC25]]</f>
        <v>Higher Access, Medium Earnings</v>
      </c>
    </row>
    <row r="166" spans="1:6" ht="14.25">
      <c r="A166" s="63">
        <f>Table16[[#This Row],[UNITID]]</f>
        <v>461315</v>
      </c>
      <c r="B166" s="166">
        <f>Table16[[#This Row],[Percent former undergraduates from a college that earned more than the typical high school graduate 6 years after entering college ]]</f>
        <v>0</v>
      </c>
      <c r="C166" s="167" t="str">
        <f>Table16[[#This Row],[YearstoRecoup Costs]]</f>
        <v>.</v>
      </c>
      <c r="D166" s="63">
        <f>Table25[[#This Row],[Access_Ratio]]</f>
        <v>5.03</v>
      </c>
      <c r="E166" s="63">
        <f>Table25[[#This Row],[Earnings_Ratio]]</f>
        <v>0.79</v>
      </c>
      <c r="F166" s="148" t="str">
        <f>Table25[[#This Row],[SAEC25]]</f>
        <v>Higher Access, Lower Earnings</v>
      </c>
    </row>
    <row r="167" spans="1:6" ht="14.25">
      <c r="A167" s="63">
        <f>Table16[[#This Row],[UNITID]]</f>
        <v>480967</v>
      </c>
      <c r="B167" s="166">
        <f>Table16[[#This Row],[Percent former undergraduates from a college that earned more than the typical high school graduate 6 years after entering college ]]</f>
        <v>0.33850000000000002</v>
      </c>
      <c r="C167" s="167">
        <f>Table16[[#This Row],[YearstoRecoup Costs]]</f>
        <v>-8.3565849717209808</v>
      </c>
      <c r="D167" s="63" t="str">
        <f>Table25[[#This Row],[Access_Ratio]]</f>
        <v>.</v>
      </c>
      <c r="E167" s="63" t="str">
        <f>Table25[[#This Row],[Earnings_Ratio]]</f>
        <v>.</v>
      </c>
      <c r="F167" s="148" t="str">
        <f>Table25[[#This Row],[SAEC25]]</f>
        <v>Not Classified in SAEC</v>
      </c>
    </row>
    <row r="168" spans="1:6" ht="14.25">
      <c r="A168" s="63">
        <f>Table16[[#This Row],[UNITID]]</f>
        <v>488730</v>
      </c>
      <c r="B168" s="166">
        <f>Table16[[#This Row],[Percent former undergraduates from a college that earned more than the typical high school graduate 6 years after entering college ]]</f>
        <v>0</v>
      </c>
      <c r="C168" s="167" t="str">
        <f>Table16[[#This Row],[YearstoRecoup Costs]]</f>
        <v>.</v>
      </c>
      <c r="D168" s="63" t="str">
        <f>Table25[[#This Row],[Access_Ratio]]</f>
        <v>.</v>
      </c>
      <c r="E168" s="63" t="str">
        <f>Table25[[#This Row],[Earnings_Ratio]]</f>
        <v>.</v>
      </c>
      <c r="F168" s="148" t="str">
        <f>Table25[[#This Row],[SAEC25]]</f>
        <v>Not Classified in SAEC</v>
      </c>
    </row>
    <row r="169" spans="1:6" ht="14.25">
      <c r="A169" s="63">
        <f>Table16[[#This Row],[UNITID]]</f>
        <v>491844</v>
      </c>
      <c r="B169" s="166">
        <f>Table16[[#This Row],[Percent former undergraduates from a college that earned more than the typical high school graduate 6 years after entering college ]]</f>
        <v>0</v>
      </c>
      <c r="C169" s="167">
        <f>Table16[[#This Row],[YearstoRecoup Costs]]</f>
        <v>-31.676328502415458</v>
      </c>
      <c r="D169" s="63" t="str">
        <f>Table25[[#This Row],[Access_Ratio]]</f>
        <v>.</v>
      </c>
      <c r="E169" s="63" t="str">
        <f>Table25[[#This Row],[Earnings_Ratio]]</f>
        <v>.</v>
      </c>
      <c r="F169" s="148" t="str">
        <f>Table25[[#This Row],[SAEC25]]</f>
        <v>Not Classified in SAEC</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CA775-EF8F-45DB-B4D8-3E335690B36E}">
  <sheetPr>
    <tabColor rgb="FF2180AF"/>
  </sheetPr>
  <dimension ref="A1:D169"/>
  <sheetViews>
    <sheetView topLeftCell="A146" workbookViewId="0">
      <selection activeCell="D14" sqref="D14"/>
    </sheetView>
  </sheetViews>
  <sheetFormatPr defaultRowHeight="13.9"/>
  <cols>
    <col min="1" max="1" width="13" customWidth="1"/>
    <col min="2" max="2" width="22.625" customWidth="1"/>
    <col min="3" max="3" width="19.625" customWidth="1"/>
    <col min="4" max="4" width="29.25" style="1" customWidth="1"/>
  </cols>
  <sheetData>
    <row r="1" spans="1:4" ht="36.75" customHeight="1">
      <c r="A1" s="168" t="s">
        <v>103</v>
      </c>
      <c r="B1" s="169" t="s">
        <v>126</v>
      </c>
      <c r="C1" s="169" t="s">
        <v>127</v>
      </c>
      <c r="D1" s="170" t="s">
        <v>128</v>
      </c>
    </row>
    <row r="2" spans="1:4" ht="14.25">
      <c r="A2" s="134">
        <v>101295</v>
      </c>
      <c r="B2" s="134">
        <v>19641</v>
      </c>
      <c r="C2" s="134">
        <v>145600</v>
      </c>
      <c r="D2" s="171">
        <v>0.13489999999999999</v>
      </c>
    </row>
    <row r="3" spans="1:4" ht="14.25">
      <c r="A3" s="134">
        <v>105297</v>
      </c>
      <c r="B3" s="134">
        <v>43589</v>
      </c>
      <c r="C3" s="134">
        <v>198184</v>
      </c>
      <c r="D3" s="171">
        <v>0.21994</v>
      </c>
    </row>
    <row r="4" spans="1:4" ht="14.25">
      <c r="A4" s="134">
        <v>109819</v>
      </c>
      <c r="B4" s="134">
        <v>170013</v>
      </c>
      <c r="C4" s="134">
        <v>881217</v>
      </c>
      <c r="D4" s="171">
        <v>0.19292999999999999</v>
      </c>
    </row>
    <row r="5" spans="1:4" ht="14.25">
      <c r="A5" s="134">
        <v>112686</v>
      </c>
      <c r="B5" s="134">
        <v>1343978</v>
      </c>
      <c r="C5" s="134">
        <v>9782602</v>
      </c>
      <c r="D5" s="171">
        <v>0.13738</v>
      </c>
    </row>
    <row r="6" spans="1:4" ht="14.25">
      <c r="A6" s="134">
        <v>118912</v>
      </c>
      <c r="B6" s="134">
        <v>338752</v>
      </c>
      <c r="C6" s="134">
        <v>3204475</v>
      </c>
      <c r="D6" s="171">
        <v>0.10571</v>
      </c>
    </row>
    <row r="7" spans="1:4" ht="14.25">
      <c r="A7" s="134">
        <v>121363</v>
      </c>
      <c r="B7" s="134">
        <v>86391</v>
      </c>
      <c r="C7" s="134">
        <v>467719</v>
      </c>
      <c r="D7" s="171">
        <v>0.18471000000000001</v>
      </c>
    </row>
    <row r="8" spans="1:4" ht="14.25">
      <c r="A8" s="134">
        <v>125462</v>
      </c>
      <c r="B8" s="134">
        <v>193675</v>
      </c>
      <c r="C8" s="134">
        <v>990821</v>
      </c>
      <c r="D8" s="171">
        <v>0.19547</v>
      </c>
    </row>
    <row r="9" spans="1:4" ht="14.25">
      <c r="A9" s="134">
        <v>126863</v>
      </c>
      <c r="B9" s="134">
        <v>193893</v>
      </c>
      <c r="C9" s="134">
        <v>2221634</v>
      </c>
      <c r="D9" s="171">
        <v>8.727E-2</v>
      </c>
    </row>
    <row r="10" spans="1:4" ht="14.25">
      <c r="A10" s="134">
        <v>128577</v>
      </c>
      <c r="B10" s="134">
        <v>101370</v>
      </c>
      <c r="C10" s="134"/>
      <c r="D10" s="171">
        <v>0.11</v>
      </c>
    </row>
    <row r="11" spans="1:4" ht="14.25">
      <c r="A11" s="134">
        <v>129367</v>
      </c>
      <c r="B11" s="134">
        <v>101370</v>
      </c>
      <c r="C11" s="134"/>
      <c r="D11" s="171">
        <v>0.11</v>
      </c>
    </row>
    <row r="12" spans="1:4" ht="14.25">
      <c r="A12" s="134">
        <v>129543</v>
      </c>
      <c r="B12" s="134">
        <v>42156</v>
      </c>
      <c r="C12" s="134"/>
      <c r="D12" s="171">
        <v>0.13</v>
      </c>
    </row>
    <row r="13" spans="1:4" ht="14.25">
      <c r="A13" s="134">
        <v>129695</v>
      </c>
      <c r="B13" s="134">
        <v>101370</v>
      </c>
      <c r="C13" s="134"/>
      <c r="D13" s="171">
        <v>0.11</v>
      </c>
    </row>
    <row r="14" spans="1:4" ht="14.25">
      <c r="A14" s="134">
        <v>129729</v>
      </c>
      <c r="B14" s="134">
        <v>45555</v>
      </c>
      <c r="C14" s="134"/>
      <c r="D14" s="171">
        <v>0.1</v>
      </c>
    </row>
    <row r="15" spans="1:4" ht="14.25">
      <c r="A15" s="134">
        <v>129756</v>
      </c>
      <c r="B15" s="134">
        <v>10964</v>
      </c>
      <c r="C15" s="134"/>
      <c r="D15" s="171">
        <v>0.06</v>
      </c>
    </row>
    <row r="16" spans="1:4" ht="14.25">
      <c r="A16" s="134">
        <v>129808</v>
      </c>
      <c r="B16" s="134">
        <v>26164</v>
      </c>
      <c r="C16" s="134"/>
      <c r="D16" s="171">
        <v>0.1</v>
      </c>
    </row>
    <row r="17" spans="1:4" ht="14.25">
      <c r="A17" s="134">
        <v>130004</v>
      </c>
      <c r="B17" s="134">
        <v>10462</v>
      </c>
      <c r="C17" s="134"/>
      <c r="D17" s="171">
        <v>0.09</v>
      </c>
    </row>
    <row r="18" spans="1:4" ht="14.25">
      <c r="A18" s="134">
        <v>130040</v>
      </c>
      <c r="B18" s="134">
        <v>10462</v>
      </c>
      <c r="C18" s="134"/>
      <c r="D18" s="171">
        <v>0.09</v>
      </c>
    </row>
    <row r="19" spans="1:4" ht="14.25">
      <c r="A19" s="134">
        <v>130217</v>
      </c>
      <c r="B19" s="134">
        <v>8356</v>
      </c>
      <c r="C19" s="134"/>
      <c r="D19" s="171">
        <v>0.09</v>
      </c>
    </row>
    <row r="20" spans="1:4" ht="14.25">
      <c r="A20" s="134">
        <v>130396</v>
      </c>
      <c r="B20" s="134">
        <v>64563</v>
      </c>
      <c r="C20" s="134"/>
      <c r="D20" s="171">
        <v>0.12</v>
      </c>
    </row>
    <row r="21" spans="1:4" ht="14.25">
      <c r="A21" s="134">
        <v>130606</v>
      </c>
      <c r="B21" s="134">
        <v>101370</v>
      </c>
      <c r="C21" s="134"/>
      <c r="D21" s="171">
        <v>0.11</v>
      </c>
    </row>
    <row r="22" spans="1:4" ht="14.25">
      <c r="A22" s="134">
        <v>130907</v>
      </c>
      <c r="B22" s="134">
        <v>107790</v>
      </c>
      <c r="C22" s="134">
        <v>969075</v>
      </c>
      <c r="D22" s="171">
        <v>0.11123</v>
      </c>
    </row>
    <row r="23" spans="1:4" ht="14.25">
      <c r="A23" s="134">
        <v>133702</v>
      </c>
      <c r="B23" s="134">
        <v>147684</v>
      </c>
      <c r="C23" s="134">
        <v>1062503</v>
      </c>
      <c r="D23" s="171">
        <v>0.13900000000000001</v>
      </c>
    </row>
    <row r="24" spans="1:4" ht="14.25">
      <c r="A24" s="134">
        <v>135717</v>
      </c>
      <c r="B24" s="134">
        <v>403997</v>
      </c>
      <c r="C24" s="134">
        <v>2647752</v>
      </c>
      <c r="D24" s="171">
        <v>0.15257999999999999</v>
      </c>
    </row>
    <row r="25" spans="1:4" ht="14.25">
      <c r="A25" s="134">
        <v>136358</v>
      </c>
      <c r="B25" s="134">
        <v>166938</v>
      </c>
      <c r="C25" s="134">
        <v>1469938</v>
      </c>
      <c r="D25" s="171">
        <v>0.11357</v>
      </c>
    </row>
    <row r="26" spans="1:4" ht="14.25">
      <c r="A26" s="134">
        <v>137759</v>
      </c>
      <c r="B26" s="134">
        <v>66288</v>
      </c>
      <c r="C26" s="134">
        <v>349049</v>
      </c>
      <c r="D26" s="171">
        <v>0.18991</v>
      </c>
    </row>
    <row r="27" spans="1:4" ht="14.25">
      <c r="A27" s="134">
        <v>141680</v>
      </c>
      <c r="B27" s="134">
        <v>86612</v>
      </c>
      <c r="C27" s="134">
        <v>979082</v>
      </c>
      <c r="D27" s="171">
        <v>8.8459999999999997E-2</v>
      </c>
    </row>
    <row r="28" spans="1:4" ht="14.25">
      <c r="A28" s="134">
        <v>141802</v>
      </c>
      <c r="B28" s="134">
        <v>6040</v>
      </c>
      <c r="C28" s="134">
        <v>72772</v>
      </c>
      <c r="D28" s="171">
        <v>8.3000000000000004E-2</v>
      </c>
    </row>
    <row r="29" spans="1:4" ht="14.25">
      <c r="A29" s="134">
        <v>141839</v>
      </c>
      <c r="B29" s="134">
        <v>15120</v>
      </c>
      <c r="C29" s="134">
        <v>162939</v>
      </c>
      <c r="D29" s="171">
        <v>9.2799999999999994E-2</v>
      </c>
    </row>
    <row r="30" spans="1:4" ht="14.25">
      <c r="A30" s="134">
        <v>141990</v>
      </c>
      <c r="B30" s="134">
        <v>86612</v>
      </c>
      <c r="C30" s="134">
        <v>979082</v>
      </c>
      <c r="D30" s="171">
        <v>8.8459999999999997E-2</v>
      </c>
    </row>
    <row r="31" spans="1:4" ht="14.25">
      <c r="A31" s="134">
        <v>144944</v>
      </c>
      <c r="B31" s="134">
        <v>821620</v>
      </c>
      <c r="C31" s="134">
        <v>6977205</v>
      </c>
      <c r="D31" s="171">
        <v>0.11776</v>
      </c>
    </row>
    <row r="32" spans="1:4" ht="14.25">
      <c r="A32" s="134">
        <v>145682</v>
      </c>
      <c r="B32" s="134">
        <v>41267</v>
      </c>
      <c r="C32" s="134">
        <v>342268</v>
      </c>
      <c r="D32" s="171">
        <v>0.12057</v>
      </c>
    </row>
    <row r="33" spans="1:4" ht="14.25">
      <c r="A33" s="134">
        <v>146472</v>
      </c>
      <c r="B33" s="134">
        <v>54519</v>
      </c>
      <c r="C33" s="134">
        <v>694525</v>
      </c>
      <c r="D33" s="171">
        <v>7.85E-2</v>
      </c>
    </row>
    <row r="34" spans="1:4" ht="14.25">
      <c r="A34" s="134">
        <v>147800</v>
      </c>
      <c r="B34" s="134">
        <v>687906</v>
      </c>
      <c r="C34" s="134">
        <v>5142964</v>
      </c>
      <c r="D34" s="171">
        <v>0.13375999999999999</v>
      </c>
    </row>
    <row r="35" spans="1:4" ht="14.25">
      <c r="A35" s="134">
        <v>149532</v>
      </c>
      <c r="B35" s="134">
        <v>687906</v>
      </c>
      <c r="C35" s="134">
        <v>5142964</v>
      </c>
      <c r="D35" s="171">
        <v>0.13375999999999999</v>
      </c>
    </row>
    <row r="36" spans="1:4" ht="14.25">
      <c r="A36" s="134">
        <v>149842</v>
      </c>
      <c r="B36" s="134">
        <v>687906</v>
      </c>
      <c r="C36" s="134">
        <v>5142964</v>
      </c>
      <c r="D36" s="171">
        <v>0.13375999999999999</v>
      </c>
    </row>
    <row r="37" spans="1:4" ht="14.25">
      <c r="A37" s="134">
        <v>155140</v>
      </c>
      <c r="B37" s="134">
        <v>18017</v>
      </c>
      <c r="C37" s="134">
        <v>110618</v>
      </c>
      <c r="D37" s="171">
        <v>0.16288</v>
      </c>
    </row>
    <row r="38" spans="1:4" ht="14.25">
      <c r="A38" s="134">
        <v>157739</v>
      </c>
      <c r="B38" s="134">
        <v>20034</v>
      </c>
      <c r="C38" s="134">
        <v>70345</v>
      </c>
      <c r="D38" s="171">
        <v>0.2848</v>
      </c>
    </row>
    <row r="39" spans="1:4" ht="14.25">
      <c r="A39" s="134">
        <v>159407</v>
      </c>
      <c r="B39" s="134">
        <v>44311</v>
      </c>
      <c r="C39" s="134">
        <v>168648</v>
      </c>
      <c r="D39" s="171">
        <v>0.26273999999999997</v>
      </c>
    </row>
    <row r="40" spans="1:4" ht="14.25">
      <c r="A40" s="134">
        <v>161767</v>
      </c>
      <c r="B40" s="134">
        <v>33687</v>
      </c>
      <c r="C40" s="134">
        <v>577547</v>
      </c>
      <c r="D40" s="171">
        <v>5.833E-2</v>
      </c>
    </row>
    <row r="41" spans="1:4" ht="14.25">
      <c r="A41" s="134">
        <v>162122</v>
      </c>
      <c r="B41" s="134">
        <v>22144</v>
      </c>
      <c r="C41" s="134">
        <v>369777</v>
      </c>
      <c r="D41" s="171">
        <v>5.9880000000000003E-2</v>
      </c>
    </row>
    <row r="42" spans="1:4" ht="14.25">
      <c r="A42" s="134">
        <v>162706</v>
      </c>
      <c r="B42" s="134">
        <v>18524</v>
      </c>
      <c r="C42" s="134">
        <v>259577</v>
      </c>
      <c r="D42" s="171">
        <v>7.1360000000000007E-2</v>
      </c>
    </row>
    <row r="43" spans="1:4" ht="14.25">
      <c r="A43" s="134">
        <v>163426</v>
      </c>
      <c r="B43" s="134">
        <v>75205</v>
      </c>
      <c r="C43" s="134">
        <v>1047814</v>
      </c>
      <c r="D43" s="171">
        <v>7.177E-2</v>
      </c>
    </row>
    <row r="44" spans="1:4" ht="14.25">
      <c r="A44" s="134">
        <v>163657</v>
      </c>
      <c r="B44" s="134">
        <v>89651</v>
      </c>
      <c r="C44" s="134">
        <v>935601</v>
      </c>
      <c r="D44" s="171">
        <v>9.5820000000000002E-2</v>
      </c>
    </row>
    <row r="45" spans="1:4" ht="14.25">
      <c r="A45" s="134">
        <v>164775</v>
      </c>
      <c r="B45" s="134">
        <v>13518</v>
      </c>
      <c r="C45" s="134">
        <v>123244</v>
      </c>
      <c r="D45" s="171">
        <v>0.10968</v>
      </c>
    </row>
    <row r="46" spans="1:4" ht="14.25">
      <c r="A46" s="134">
        <v>165112</v>
      </c>
      <c r="B46" s="134">
        <v>244027</v>
      </c>
      <c r="C46" s="134">
        <v>2319417</v>
      </c>
      <c r="D46" s="171">
        <v>0.10521</v>
      </c>
    </row>
    <row r="47" spans="1:4" ht="14.25">
      <c r="A47" s="134">
        <v>166887</v>
      </c>
      <c r="B47" s="134">
        <v>117050</v>
      </c>
      <c r="C47" s="134">
        <v>1573523</v>
      </c>
      <c r="D47" s="171">
        <v>7.4389999999999998E-2</v>
      </c>
    </row>
    <row r="48" spans="1:4" ht="14.25">
      <c r="A48" s="134">
        <v>167376</v>
      </c>
      <c r="B48" s="134">
        <v>76850</v>
      </c>
      <c r="C48" s="134">
        <v>790497</v>
      </c>
      <c r="D48" s="171">
        <v>9.7220000000000001E-2</v>
      </c>
    </row>
    <row r="49" spans="1:4" ht="14.25">
      <c r="A49" s="134">
        <v>168883</v>
      </c>
      <c r="B49" s="134">
        <v>7279</v>
      </c>
      <c r="C49" s="134">
        <v>61774</v>
      </c>
      <c r="D49" s="171">
        <v>0.11783</v>
      </c>
    </row>
    <row r="50" spans="1:4" ht="14.25">
      <c r="A50" s="134">
        <v>169275</v>
      </c>
      <c r="B50" s="134">
        <v>83250</v>
      </c>
      <c r="C50" s="134">
        <v>679996</v>
      </c>
      <c r="D50" s="171">
        <v>0.12243</v>
      </c>
    </row>
    <row r="51" spans="1:4" ht="14.25">
      <c r="A51" s="134">
        <v>169521</v>
      </c>
      <c r="B51" s="134">
        <v>57521</v>
      </c>
      <c r="C51" s="134">
        <v>368738</v>
      </c>
      <c r="D51" s="171">
        <v>0.15598999999999999</v>
      </c>
    </row>
    <row r="52" spans="1:4" ht="14.25">
      <c r="A52" s="134">
        <v>170055</v>
      </c>
      <c r="B52" s="134">
        <v>102334</v>
      </c>
      <c r="C52" s="134">
        <v>1051837</v>
      </c>
      <c r="D52" s="171">
        <v>9.7290000000000001E-2</v>
      </c>
    </row>
    <row r="53" spans="1:4" ht="14.25">
      <c r="A53" s="134">
        <v>170657</v>
      </c>
      <c r="B53" s="134">
        <v>82741</v>
      </c>
      <c r="C53" s="134">
        <v>773495</v>
      </c>
      <c r="D53" s="171">
        <v>0.10697</v>
      </c>
    </row>
    <row r="54" spans="1:4" ht="14.25">
      <c r="A54" s="134">
        <v>170790</v>
      </c>
      <c r="B54" s="134">
        <v>85418</v>
      </c>
      <c r="C54" s="134">
        <v>870199</v>
      </c>
      <c r="D54" s="171">
        <v>9.8159999999999997E-2</v>
      </c>
    </row>
    <row r="55" spans="1:4" ht="14.25">
      <c r="A55" s="134">
        <v>171304</v>
      </c>
      <c r="B55" s="134">
        <v>51099</v>
      </c>
      <c r="C55" s="134">
        <v>505594</v>
      </c>
      <c r="D55" s="171">
        <v>0.10106999999999999</v>
      </c>
    </row>
    <row r="56" spans="1:4" ht="14.25">
      <c r="A56" s="134">
        <v>172635</v>
      </c>
      <c r="B56" s="134">
        <v>355857</v>
      </c>
      <c r="C56" s="134">
        <v>1762492</v>
      </c>
      <c r="D56" s="171">
        <v>0.20191000000000001</v>
      </c>
    </row>
    <row r="57" spans="1:4" ht="14.25">
      <c r="A57" s="134">
        <v>173911</v>
      </c>
      <c r="B57" s="134">
        <v>19567</v>
      </c>
      <c r="C57" s="134">
        <v>157070</v>
      </c>
      <c r="D57" s="171">
        <v>0.12458</v>
      </c>
    </row>
    <row r="58" spans="1:4" ht="14.25">
      <c r="A58" s="134">
        <v>175315</v>
      </c>
      <c r="B58" s="134">
        <v>68789</v>
      </c>
      <c r="C58" s="134">
        <v>533522</v>
      </c>
      <c r="D58" s="171">
        <v>0.12892999999999999</v>
      </c>
    </row>
    <row r="59" spans="1:4" ht="14.25">
      <c r="A59" s="134">
        <v>175519</v>
      </c>
      <c r="B59" s="134">
        <v>24563</v>
      </c>
      <c r="C59" s="134">
        <v>76666</v>
      </c>
      <c r="D59" s="171">
        <v>0.32039000000000001</v>
      </c>
    </row>
    <row r="60" spans="1:4" ht="14.25">
      <c r="A60" s="134">
        <v>175652</v>
      </c>
      <c r="B60" s="134">
        <v>48987</v>
      </c>
      <c r="C60" s="134">
        <v>208751</v>
      </c>
      <c r="D60" s="171">
        <v>0.23466999999999999</v>
      </c>
    </row>
    <row r="61" spans="1:4" ht="14.25">
      <c r="A61" s="134">
        <v>175935</v>
      </c>
      <c r="B61" s="134">
        <v>17290</v>
      </c>
      <c r="C61" s="134">
        <v>69590</v>
      </c>
      <c r="D61" s="171">
        <v>0.24845999999999999</v>
      </c>
    </row>
    <row r="62" spans="1:4" ht="14.25">
      <c r="A62" s="134">
        <v>176178</v>
      </c>
      <c r="B62" s="134">
        <v>56350</v>
      </c>
      <c r="C62" s="134">
        <v>374067</v>
      </c>
      <c r="D62" s="171">
        <v>0.15064</v>
      </c>
    </row>
    <row r="63" spans="1:4" ht="14.25">
      <c r="A63" s="134">
        <v>180054</v>
      </c>
      <c r="B63" s="134">
        <v>3986</v>
      </c>
      <c r="C63" s="134">
        <v>13569</v>
      </c>
      <c r="D63" s="171">
        <v>0.29376000000000002</v>
      </c>
    </row>
    <row r="64" spans="1:4" ht="14.25">
      <c r="A64" s="134">
        <v>180160</v>
      </c>
      <c r="B64" s="134">
        <v>1670</v>
      </c>
      <c r="C64" s="134">
        <v>8197</v>
      </c>
      <c r="D64" s="171">
        <v>0.20372999999999999</v>
      </c>
    </row>
    <row r="65" spans="1:4" ht="14.25">
      <c r="A65" s="134">
        <v>180197</v>
      </c>
      <c r="B65" s="134">
        <v>9727</v>
      </c>
      <c r="C65" s="134">
        <v>104920</v>
      </c>
      <c r="D65" s="171">
        <v>9.2710000000000001E-2</v>
      </c>
    </row>
    <row r="66" spans="1:4" ht="14.25">
      <c r="A66" s="134">
        <v>180203</v>
      </c>
      <c r="B66" s="134">
        <v>2679</v>
      </c>
      <c r="C66" s="134">
        <v>15832</v>
      </c>
      <c r="D66" s="171">
        <v>0.16921</v>
      </c>
    </row>
    <row r="67" spans="1:4" ht="14.25">
      <c r="A67" s="134">
        <v>180212</v>
      </c>
      <c r="B67" s="134">
        <v>3271</v>
      </c>
      <c r="C67" s="134">
        <v>10368</v>
      </c>
      <c r="D67" s="171">
        <v>0.31548999999999999</v>
      </c>
    </row>
    <row r="68" spans="1:4" ht="14.25">
      <c r="A68" s="134">
        <v>180328</v>
      </c>
      <c r="B68" s="134">
        <v>3292</v>
      </c>
      <c r="C68" s="134">
        <v>12792</v>
      </c>
      <c r="D68" s="171">
        <v>0.25735000000000002</v>
      </c>
    </row>
    <row r="69" spans="1:4" ht="14.25">
      <c r="A69" s="134">
        <v>180647</v>
      </c>
      <c r="B69" s="134">
        <v>12062</v>
      </c>
      <c r="C69" s="134">
        <v>77405</v>
      </c>
      <c r="D69" s="171">
        <v>0.15583</v>
      </c>
    </row>
    <row r="70" spans="1:4" ht="14.25">
      <c r="A70" s="134">
        <v>181419</v>
      </c>
      <c r="B70" s="134">
        <v>4590</v>
      </c>
      <c r="C70" s="134">
        <v>35851</v>
      </c>
      <c r="D70" s="171">
        <v>0.12803</v>
      </c>
    </row>
    <row r="71" spans="1:4" ht="14.25">
      <c r="A71" s="134">
        <v>182005</v>
      </c>
      <c r="B71" s="134">
        <v>299459</v>
      </c>
      <c r="C71" s="134">
        <v>2242185</v>
      </c>
      <c r="D71" s="171">
        <v>0.13356000000000001</v>
      </c>
    </row>
    <row r="72" spans="1:4" ht="14.25">
      <c r="A72" s="134">
        <v>183655</v>
      </c>
      <c r="B72" s="134">
        <v>43432</v>
      </c>
      <c r="C72" s="134">
        <v>362758</v>
      </c>
      <c r="D72" s="171">
        <v>0.11973</v>
      </c>
    </row>
    <row r="73" spans="1:4" ht="14.25">
      <c r="A73" s="134">
        <v>184995</v>
      </c>
      <c r="B73" s="134">
        <v>99546</v>
      </c>
      <c r="C73" s="134">
        <v>703117</v>
      </c>
      <c r="D73" s="171">
        <v>0.14158000000000001</v>
      </c>
    </row>
    <row r="74" spans="1:4" ht="14.25">
      <c r="A74" s="134">
        <v>186034</v>
      </c>
      <c r="B74" s="134">
        <v>68995</v>
      </c>
      <c r="C74" s="134">
        <v>512486</v>
      </c>
      <c r="D74" s="171">
        <v>0.13463</v>
      </c>
    </row>
    <row r="75" spans="1:4" ht="14.25">
      <c r="A75" s="134">
        <v>187596</v>
      </c>
      <c r="B75" s="134">
        <v>23950</v>
      </c>
      <c r="C75" s="134">
        <v>71320</v>
      </c>
      <c r="D75" s="171">
        <v>0.33581</v>
      </c>
    </row>
    <row r="76" spans="1:4" ht="14.25">
      <c r="A76" s="134">
        <v>187620</v>
      </c>
      <c r="B76" s="134">
        <v>48732</v>
      </c>
      <c r="C76" s="134">
        <v>214116</v>
      </c>
      <c r="D76" s="171">
        <v>0.2276</v>
      </c>
    </row>
    <row r="77" spans="1:4" ht="14.25">
      <c r="A77" s="134">
        <v>187639</v>
      </c>
      <c r="B77" s="134">
        <v>28890</v>
      </c>
      <c r="C77" s="134">
        <v>162570</v>
      </c>
      <c r="D77" s="171">
        <v>0.17771000000000001</v>
      </c>
    </row>
    <row r="78" spans="1:4" ht="14.25">
      <c r="A78" s="134">
        <v>187745</v>
      </c>
      <c r="B78" s="134">
        <v>18751</v>
      </c>
      <c r="C78" s="134">
        <v>152064</v>
      </c>
      <c r="D78" s="171">
        <v>0.12331</v>
      </c>
    </row>
    <row r="79" spans="1:4" ht="14.25">
      <c r="A79" s="134">
        <v>188137</v>
      </c>
      <c r="B79" s="134">
        <v>18751</v>
      </c>
      <c r="C79" s="134">
        <v>152064</v>
      </c>
      <c r="D79" s="171">
        <v>0.12331</v>
      </c>
    </row>
    <row r="80" spans="1:4" ht="14.25">
      <c r="A80" s="134">
        <v>190619</v>
      </c>
      <c r="B80" s="134">
        <v>503524</v>
      </c>
      <c r="C80" s="134">
        <v>2653797</v>
      </c>
      <c r="D80" s="171">
        <v>0.18973999999999999</v>
      </c>
    </row>
    <row r="81" spans="1:4" ht="14.25">
      <c r="A81" s="134">
        <v>193283</v>
      </c>
      <c r="B81" s="134">
        <v>31854</v>
      </c>
      <c r="C81" s="134">
        <v>220693</v>
      </c>
      <c r="D81" s="171">
        <v>0.14434</v>
      </c>
    </row>
    <row r="82" spans="1:4" ht="14.25">
      <c r="A82" s="134">
        <v>194222</v>
      </c>
      <c r="B82" s="134">
        <v>63066</v>
      </c>
      <c r="C82" s="134">
        <v>453541</v>
      </c>
      <c r="D82" s="171">
        <v>0.13905000000000001</v>
      </c>
    </row>
    <row r="83" spans="1:4" ht="14.25">
      <c r="A83" s="134">
        <v>195322</v>
      </c>
      <c r="B83" s="134">
        <v>18013</v>
      </c>
      <c r="C83" s="134">
        <v>155459</v>
      </c>
      <c r="D83" s="171">
        <v>0.11587</v>
      </c>
    </row>
    <row r="84" spans="1:4" ht="14.25">
      <c r="A84" s="134">
        <v>197294</v>
      </c>
      <c r="B84" s="134">
        <v>89541</v>
      </c>
      <c r="C84" s="134">
        <v>1073769</v>
      </c>
      <c r="D84" s="171">
        <v>8.3390000000000006E-2</v>
      </c>
    </row>
    <row r="85" spans="1:4" ht="14.25">
      <c r="A85" s="134">
        <v>198455</v>
      </c>
      <c r="B85" s="134">
        <v>54705</v>
      </c>
      <c r="C85" s="134">
        <v>445759</v>
      </c>
      <c r="D85" s="171">
        <v>0.12272</v>
      </c>
    </row>
    <row r="86" spans="1:4" ht="14.25">
      <c r="A86" s="134">
        <v>198552</v>
      </c>
      <c r="B86" s="134">
        <v>62041</v>
      </c>
      <c r="C86" s="134">
        <v>417276</v>
      </c>
      <c r="D86" s="171">
        <v>0.14868000000000001</v>
      </c>
    </row>
    <row r="87" spans="1:4" ht="14.25">
      <c r="A87" s="134">
        <v>198640</v>
      </c>
      <c r="B87" s="134">
        <v>14479</v>
      </c>
      <c r="C87" s="134">
        <v>64323</v>
      </c>
      <c r="D87" s="171">
        <v>0.22509999999999999</v>
      </c>
    </row>
    <row r="88" spans="1:4" ht="14.25">
      <c r="A88" s="134">
        <v>199740</v>
      </c>
      <c r="B88" s="134">
        <v>105397</v>
      </c>
      <c r="C88" s="134">
        <v>894482</v>
      </c>
      <c r="D88" s="171">
        <v>0.11783</v>
      </c>
    </row>
    <row r="89" spans="1:4" ht="14.25">
      <c r="A89" s="134">
        <v>199838</v>
      </c>
      <c r="B89" s="134">
        <v>26540</v>
      </c>
      <c r="C89" s="134">
        <v>185554</v>
      </c>
      <c r="D89" s="171">
        <v>0.14302999999999999</v>
      </c>
    </row>
    <row r="90" spans="1:4" ht="14.25">
      <c r="A90" s="134">
        <v>199856</v>
      </c>
      <c r="B90" s="134">
        <v>90909</v>
      </c>
      <c r="C90" s="134">
        <v>1110026</v>
      </c>
      <c r="D90" s="171">
        <v>8.1900000000000001E-2</v>
      </c>
    </row>
    <row r="91" spans="1:4" ht="14.25">
      <c r="A91" s="134">
        <v>200086</v>
      </c>
      <c r="B91" s="134">
        <v>1182</v>
      </c>
      <c r="C91" s="134">
        <v>9546</v>
      </c>
      <c r="D91" s="171">
        <v>0.12382</v>
      </c>
    </row>
    <row r="92" spans="1:4" ht="14.25">
      <c r="A92" s="134">
        <v>200527</v>
      </c>
      <c r="B92" s="134">
        <v>2969</v>
      </c>
      <c r="C92" s="134">
        <v>11947</v>
      </c>
      <c r="D92" s="171">
        <v>0.24851000000000001</v>
      </c>
    </row>
    <row r="93" spans="1:4" ht="14.25">
      <c r="A93" s="134">
        <v>200554</v>
      </c>
      <c r="B93" s="134">
        <v>7526</v>
      </c>
      <c r="C93" s="134">
        <v>94770</v>
      </c>
      <c r="D93" s="171">
        <v>7.9409999999999994E-2</v>
      </c>
    </row>
    <row r="94" spans="1:4" ht="14.25">
      <c r="A94" s="134">
        <v>201672</v>
      </c>
      <c r="B94" s="134">
        <v>31601</v>
      </c>
      <c r="C94" s="134">
        <v>270146</v>
      </c>
      <c r="D94" s="171">
        <v>0.11698</v>
      </c>
    </row>
    <row r="95" spans="1:4" ht="14.25">
      <c r="A95" s="134">
        <v>201973</v>
      </c>
      <c r="B95" s="134">
        <v>42557</v>
      </c>
      <c r="C95" s="134">
        <v>337838</v>
      </c>
      <c r="D95" s="171">
        <v>0.12597</v>
      </c>
    </row>
    <row r="96" spans="1:4" ht="14.25">
      <c r="A96" s="134">
        <v>202222</v>
      </c>
      <c r="B96" s="134">
        <v>221350</v>
      </c>
      <c r="C96" s="134">
        <v>1681384</v>
      </c>
      <c r="D96" s="171">
        <v>0.13164999999999999</v>
      </c>
    </row>
    <row r="97" spans="1:4" ht="14.25">
      <c r="A97" s="134">
        <v>202356</v>
      </c>
      <c r="B97" s="134">
        <v>214031</v>
      </c>
      <c r="C97" s="134">
        <v>1412915</v>
      </c>
      <c r="D97" s="171">
        <v>0.15148</v>
      </c>
    </row>
    <row r="98" spans="1:4" ht="14.25">
      <c r="A98" s="134">
        <v>203748</v>
      </c>
      <c r="B98" s="134">
        <v>41092</v>
      </c>
      <c r="C98" s="134">
        <v>304388</v>
      </c>
      <c r="D98" s="171">
        <v>0.13500000000000001</v>
      </c>
    </row>
    <row r="99" spans="1:4" ht="14.25">
      <c r="A99" s="134">
        <v>204255</v>
      </c>
      <c r="B99" s="134">
        <v>21582</v>
      </c>
      <c r="C99" s="134">
        <v>134085</v>
      </c>
      <c r="D99" s="171">
        <v>0.16095999999999999</v>
      </c>
    </row>
    <row r="100" spans="1:4" ht="14.25">
      <c r="A100" s="134">
        <v>204422</v>
      </c>
      <c r="B100" s="134">
        <v>28065</v>
      </c>
      <c r="C100" s="134">
        <v>209527</v>
      </c>
      <c r="D100" s="171">
        <v>0.13394</v>
      </c>
    </row>
    <row r="101" spans="1:4" ht="14.25">
      <c r="A101" s="134">
        <v>204440</v>
      </c>
      <c r="B101" s="134">
        <v>18241</v>
      </c>
      <c r="C101" s="134">
        <v>189574</v>
      </c>
      <c r="D101" s="171">
        <v>9.622E-2</v>
      </c>
    </row>
    <row r="102" spans="1:4" ht="14.25">
      <c r="A102" s="134">
        <v>205470</v>
      </c>
      <c r="B102" s="134">
        <v>99595</v>
      </c>
      <c r="C102" s="134">
        <v>862021</v>
      </c>
      <c r="D102" s="171">
        <v>0.11554</v>
      </c>
    </row>
    <row r="103" spans="1:4" ht="14.25">
      <c r="A103" s="134">
        <v>207449</v>
      </c>
      <c r="B103" s="134">
        <v>171745</v>
      </c>
      <c r="C103" s="134">
        <v>1216012</v>
      </c>
      <c r="D103" s="171">
        <v>0.14124</v>
      </c>
    </row>
    <row r="104" spans="1:4" ht="14.25">
      <c r="A104" s="134">
        <v>207935</v>
      </c>
      <c r="B104" s="134">
        <v>94860</v>
      </c>
      <c r="C104" s="134">
        <v>658209</v>
      </c>
      <c r="D104" s="171">
        <v>0.14412</v>
      </c>
    </row>
    <row r="105" spans="1:4" ht="14.25">
      <c r="A105" s="134">
        <v>209038</v>
      </c>
      <c r="B105" s="134">
        <v>60298</v>
      </c>
      <c r="C105" s="134">
        <v>373861</v>
      </c>
      <c r="D105" s="171">
        <v>0.16128000000000001</v>
      </c>
    </row>
    <row r="106" spans="1:4" ht="14.25">
      <c r="A106" s="134">
        <v>210605</v>
      </c>
      <c r="B106" s="134">
        <v>134587</v>
      </c>
      <c r="C106" s="134">
        <v>1212023</v>
      </c>
      <c r="D106" s="171">
        <v>0.11104</v>
      </c>
    </row>
    <row r="107" spans="1:4" ht="14.25">
      <c r="A107" s="134">
        <v>211079</v>
      </c>
      <c r="B107" s="134">
        <v>171180</v>
      </c>
      <c r="C107" s="134">
        <v>1581080</v>
      </c>
      <c r="D107" s="171">
        <v>0.10827000000000001</v>
      </c>
    </row>
    <row r="108" spans="1:4" ht="14.25">
      <c r="A108" s="134">
        <v>212878</v>
      </c>
      <c r="B108" s="134">
        <v>140114</v>
      </c>
      <c r="C108" s="134">
        <v>1509304</v>
      </c>
      <c r="D108" s="171">
        <v>9.2829999999999996E-2</v>
      </c>
    </row>
    <row r="109" spans="1:4" ht="14.25">
      <c r="A109" s="134">
        <v>214111</v>
      </c>
      <c r="B109" s="134">
        <v>52365</v>
      </c>
      <c r="C109" s="134">
        <v>835381</v>
      </c>
      <c r="D109" s="171">
        <v>6.268E-2</v>
      </c>
    </row>
    <row r="110" spans="1:4" ht="14.25">
      <c r="A110" s="134">
        <v>215239</v>
      </c>
      <c r="B110" s="134">
        <v>351811</v>
      </c>
      <c r="C110" s="134">
        <v>1548400</v>
      </c>
      <c r="D110" s="171">
        <v>0.22721</v>
      </c>
    </row>
    <row r="111" spans="1:4" ht="14.25">
      <c r="A111" s="134">
        <v>218858</v>
      </c>
      <c r="B111" s="134">
        <v>36340</v>
      </c>
      <c r="C111" s="134">
        <v>213035</v>
      </c>
      <c r="D111" s="171">
        <v>0.17058000000000001</v>
      </c>
    </row>
    <row r="112" spans="1:4" ht="14.25">
      <c r="A112" s="134">
        <v>219408</v>
      </c>
      <c r="B112" s="134">
        <v>6977</v>
      </c>
      <c r="C112" s="134">
        <v>54940</v>
      </c>
      <c r="D112" s="171">
        <v>0.12698999999999999</v>
      </c>
    </row>
    <row r="113" spans="1:4" ht="14.25">
      <c r="A113" s="134">
        <v>219879</v>
      </c>
      <c r="B113" s="134">
        <v>32658</v>
      </c>
      <c r="C113" s="134">
        <v>232663</v>
      </c>
      <c r="D113" s="171">
        <v>0.14036999999999999</v>
      </c>
    </row>
    <row r="114" spans="1:4" ht="14.25">
      <c r="A114" s="134">
        <v>220057</v>
      </c>
      <c r="B114" s="134">
        <v>31702</v>
      </c>
      <c r="C114" s="134">
        <v>217195</v>
      </c>
      <c r="D114" s="171">
        <v>0.14596000000000001</v>
      </c>
    </row>
    <row r="115" spans="1:4" ht="14.25">
      <c r="A115" s="134">
        <v>221184</v>
      </c>
      <c r="B115" s="134">
        <v>139143</v>
      </c>
      <c r="C115" s="134">
        <v>1040679</v>
      </c>
      <c r="D115" s="171">
        <v>0.13370000000000001</v>
      </c>
    </row>
    <row r="116" spans="1:4" ht="14.25">
      <c r="A116" s="134">
        <v>221397</v>
      </c>
      <c r="B116" s="134">
        <v>111050</v>
      </c>
      <c r="C116" s="134">
        <v>811133</v>
      </c>
      <c r="D116" s="171">
        <v>0.13691</v>
      </c>
    </row>
    <row r="117" spans="1:4" ht="14.25">
      <c r="A117" s="134">
        <v>221485</v>
      </c>
      <c r="B117" s="134">
        <v>168902</v>
      </c>
      <c r="C117" s="134">
        <v>951447</v>
      </c>
      <c r="D117" s="171">
        <v>0.17752000000000001</v>
      </c>
    </row>
    <row r="118" spans="1:4" ht="14.25">
      <c r="A118" s="134">
        <v>221643</v>
      </c>
      <c r="B118" s="134">
        <v>69667</v>
      </c>
      <c r="C118" s="134">
        <v>603237</v>
      </c>
      <c r="D118" s="171">
        <v>0.11549</v>
      </c>
    </row>
    <row r="119" spans="1:4" ht="14.25">
      <c r="A119" s="134">
        <v>221908</v>
      </c>
      <c r="B119" s="134">
        <v>63405</v>
      </c>
      <c r="C119" s="134">
        <v>395896</v>
      </c>
      <c r="D119" s="171">
        <v>0.16016</v>
      </c>
    </row>
    <row r="120" spans="1:4" ht="14.25">
      <c r="A120" s="134">
        <v>222053</v>
      </c>
      <c r="B120" s="134">
        <v>67388</v>
      </c>
      <c r="C120" s="134">
        <v>590732</v>
      </c>
      <c r="D120" s="171">
        <v>0.11408</v>
      </c>
    </row>
    <row r="121" spans="1:4" ht="14.25">
      <c r="A121" s="134">
        <v>222062</v>
      </c>
      <c r="B121" s="134">
        <v>71934</v>
      </c>
      <c r="C121" s="134">
        <v>453741</v>
      </c>
      <c r="D121" s="171">
        <v>0.15853999999999999</v>
      </c>
    </row>
    <row r="122" spans="1:4" ht="14.25">
      <c r="A122" s="134">
        <v>222576</v>
      </c>
      <c r="B122" s="134">
        <v>23029</v>
      </c>
      <c r="C122" s="134">
        <v>111208</v>
      </c>
      <c r="D122" s="171">
        <v>0.20707999999999999</v>
      </c>
    </row>
    <row r="123" spans="1:4" ht="14.25">
      <c r="A123" s="134">
        <v>222992</v>
      </c>
      <c r="B123" s="134">
        <v>235714</v>
      </c>
      <c r="C123" s="134">
        <v>2310430</v>
      </c>
      <c r="D123" s="171">
        <v>0.10202</v>
      </c>
    </row>
    <row r="124" spans="1:4" ht="14.25">
      <c r="A124" s="134">
        <v>223320</v>
      </c>
      <c r="B124" s="134">
        <v>37885</v>
      </c>
      <c r="C124" s="134">
        <v>177511</v>
      </c>
      <c r="D124" s="171">
        <v>0.21342</v>
      </c>
    </row>
    <row r="125" spans="1:4" ht="14.25">
      <c r="A125" s="134">
        <v>223506</v>
      </c>
      <c r="B125" s="134">
        <v>27271</v>
      </c>
      <c r="C125" s="134">
        <v>362047</v>
      </c>
      <c r="D125" s="171">
        <v>7.5319999999999998E-2</v>
      </c>
    </row>
    <row r="126" spans="1:4" ht="14.25">
      <c r="A126" s="134">
        <v>224615</v>
      </c>
      <c r="B126" s="134">
        <v>1079646</v>
      </c>
      <c r="C126" s="134">
        <v>7721397</v>
      </c>
      <c r="D126" s="171">
        <v>0.13983000000000001</v>
      </c>
    </row>
    <row r="127" spans="1:4" ht="14.25">
      <c r="A127" s="134">
        <v>224642</v>
      </c>
      <c r="B127" s="134">
        <v>165778</v>
      </c>
      <c r="C127" s="134">
        <v>849872</v>
      </c>
      <c r="D127" s="171">
        <v>0.19506000000000001</v>
      </c>
    </row>
    <row r="128" spans="1:4" ht="14.25">
      <c r="A128" s="134">
        <v>225070</v>
      </c>
      <c r="B128" s="134">
        <v>94715</v>
      </c>
      <c r="C128" s="134">
        <v>1283943</v>
      </c>
      <c r="D128" s="171">
        <v>7.3770000000000002E-2</v>
      </c>
    </row>
    <row r="129" spans="1:4" ht="14.25">
      <c r="A129" s="134">
        <v>226204</v>
      </c>
      <c r="B129" s="134">
        <v>737681</v>
      </c>
      <c r="C129" s="134">
        <v>4677056</v>
      </c>
      <c r="D129" s="171">
        <v>0.15772</v>
      </c>
    </row>
    <row r="130" spans="1:4" ht="14.25">
      <c r="A130" s="134">
        <v>227182</v>
      </c>
      <c r="B130" s="134">
        <v>792883</v>
      </c>
      <c r="C130" s="134">
        <v>5303283</v>
      </c>
      <c r="D130" s="171">
        <v>0.14951</v>
      </c>
    </row>
    <row r="131" spans="1:4" ht="14.25">
      <c r="A131" s="134">
        <v>227304</v>
      </c>
      <c r="B131" s="134">
        <v>41065</v>
      </c>
      <c r="C131" s="134">
        <v>258866</v>
      </c>
      <c r="D131" s="171">
        <v>0.15862999999999999</v>
      </c>
    </row>
    <row r="132" spans="1:4" ht="14.25">
      <c r="A132" s="134">
        <v>227854</v>
      </c>
      <c r="B132" s="134">
        <v>347168</v>
      </c>
      <c r="C132" s="134">
        <v>2525777</v>
      </c>
      <c r="D132" s="171">
        <v>0.13744999999999999</v>
      </c>
    </row>
    <row r="133" spans="1:4" ht="14.25">
      <c r="A133" s="134">
        <v>227924</v>
      </c>
      <c r="B133" s="134">
        <v>347168</v>
      </c>
      <c r="C133" s="134">
        <v>2525777</v>
      </c>
      <c r="D133" s="171">
        <v>0.13744999999999999</v>
      </c>
    </row>
    <row r="134" spans="1:4" ht="14.25">
      <c r="A134" s="134">
        <v>227979</v>
      </c>
      <c r="B134" s="134">
        <v>737681</v>
      </c>
      <c r="C134" s="134">
        <v>4677056</v>
      </c>
      <c r="D134" s="171">
        <v>0.15772</v>
      </c>
    </row>
    <row r="135" spans="1:4" ht="14.25">
      <c r="A135" s="134">
        <v>228608</v>
      </c>
      <c r="B135" s="134">
        <v>52988</v>
      </c>
      <c r="C135" s="134">
        <v>360787</v>
      </c>
      <c r="D135" s="171">
        <v>0.14687</v>
      </c>
    </row>
    <row r="136" spans="1:4" ht="14.25">
      <c r="A136" s="134">
        <v>232414</v>
      </c>
      <c r="B136" s="134">
        <v>39824</v>
      </c>
      <c r="C136" s="134">
        <v>528851</v>
      </c>
      <c r="D136" s="171">
        <v>7.5300000000000006E-2</v>
      </c>
    </row>
    <row r="137" spans="1:4" ht="14.25">
      <c r="A137" s="134">
        <v>232946</v>
      </c>
      <c r="B137" s="134">
        <v>112375</v>
      </c>
      <c r="C137" s="134">
        <v>2028842</v>
      </c>
      <c r="D137" s="171">
        <v>5.5390000000000002E-2</v>
      </c>
    </row>
    <row r="138" spans="1:4" ht="14.25">
      <c r="A138" s="134">
        <v>233019</v>
      </c>
      <c r="B138" s="134">
        <v>20262</v>
      </c>
      <c r="C138" s="134">
        <v>133259</v>
      </c>
      <c r="D138" s="171">
        <v>0.15204999999999999</v>
      </c>
    </row>
    <row r="139" spans="1:4" ht="14.25">
      <c r="A139" s="134">
        <v>233772</v>
      </c>
      <c r="B139" s="134">
        <v>116295</v>
      </c>
      <c r="C139" s="134">
        <v>1097187</v>
      </c>
      <c r="D139" s="171">
        <v>0.10599</v>
      </c>
    </row>
    <row r="140" spans="1:4" ht="14.25">
      <c r="A140" s="134">
        <v>234669</v>
      </c>
      <c r="B140" s="134">
        <v>187794</v>
      </c>
      <c r="C140" s="134">
        <v>2223603</v>
      </c>
      <c r="D140" s="171">
        <v>8.4449999999999997E-2</v>
      </c>
    </row>
    <row r="141" spans="1:4" ht="14.25">
      <c r="A141" s="134">
        <v>234951</v>
      </c>
      <c r="B141" s="134">
        <v>77932</v>
      </c>
      <c r="C141" s="134">
        <v>899960</v>
      </c>
      <c r="D141" s="171">
        <v>8.659E-2</v>
      </c>
    </row>
    <row r="142" spans="1:4" ht="14.25">
      <c r="A142" s="134">
        <v>235103</v>
      </c>
      <c r="B142" s="134">
        <v>62171</v>
      </c>
      <c r="C142" s="134">
        <v>817973</v>
      </c>
      <c r="D142" s="171">
        <v>7.6009999999999994E-2</v>
      </c>
    </row>
    <row r="143" spans="1:4" ht="14.25">
      <c r="A143" s="134">
        <v>235149</v>
      </c>
      <c r="B143" s="134">
        <v>62171</v>
      </c>
      <c r="C143" s="134">
        <v>817973</v>
      </c>
      <c r="D143" s="171">
        <v>7.6009999999999994E-2</v>
      </c>
    </row>
    <row r="144" spans="1:4" ht="14.25">
      <c r="A144" s="134">
        <v>235237</v>
      </c>
      <c r="B144" s="134">
        <v>77932</v>
      </c>
      <c r="C144" s="134">
        <v>899960</v>
      </c>
      <c r="D144" s="171">
        <v>8.659E-2</v>
      </c>
    </row>
    <row r="145" spans="1:4" ht="14.25">
      <c r="A145" s="134">
        <v>235431</v>
      </c>
      <c r="B145" s="134">
        <v>187794</v>
      </c>
      <c r="C145" s="134">
        <v>2223603</v>
      </c>
      <c r="D145" s="171">
        <v>8.4449999999999997E-2</v>
      </c>
    </row>
    <row r="146" spans="1:4" ht="14.25">
      <c r="A146" s="134">
        <v>238263</v>
      </c>
      <c r="B146" s="134">
        <v>112775</v>
      </c>
      <c r="C146" s="134">
        <v>1134037</v>
      </c>
      <c r="D146" s="171">
        <v>9.9449999999999997E-2</v>
      </c>
    </row>
    <row r="147" spans="1:4" ht="14.25">
      <c r="A147" s="134">
        <v>239248</v>
      </c>
      <c r="B147" s="134">
        <v>162787</v>
      </c>
      <c r="C147" s="134">
        <v>913393</v>
      </c>
      <c r="D147" s="171">
        <v>0.17821999999999999</v>
      </c>
    </row>
    <row r="148" spans="1:4" ht="14.25">
      <c r="A148" s="134">
        <v>239488</v>
      </c>
      <c r="B148" s="134">
        <v>57817</v>
      </c>
      <c r="C148" s="134">
        <v>662942</v>
      </c>
      <c r="D148" s="171">
        <v>8.7209999999999996E-2</v>
      </c>
    </row>
    <row r="149" spans="1:4" ht="14.25">
      <c r="A149" s="134">
        <v>240170</v>
      </c>
      <c r="B149" s="134">
        <v>46975</v>
      </c>
      <c r="C149" s="134">
        <v>411110</v>
      </c>
      <c r="D149" s="171">
        <v>0.11426</v>
      </c>
    </row>
    <row r="150" spans="1:4" ht="14.25">
      <c r="A150" s="134">
        <v>240198</v>
      </c>
      <c r="B150" s="134">
        <v>32181</v>
      </c>
      <c r="C150" s="134">
        <v>328126</v>
      </c>
      <c r="D150" s="171">
        <v>9.8080000000000001E-2</v>
      </c>
    </row>
    <row r="151" spans="1:4" ht="14.25">
      <c r="A151" s="134">
        <v>246354</v>
      </c>
      <c r="B151" s="134">
        <v>347168</v>
      </c>
      <c r="C151" s="134">
        <v>2525777</v>
      </c>
      <c r="D151" s="171">
        <v>0.13744999999999999</v>
      </c>
    </row>
    <row r="152" spans="1:4" ht="14.25">
      <c r="A152" s="134">
        <v>260372</v>
      </c>
      <c r="B152" s="134">
        <v>7131</v>
      </c>
      <c r="C152" s="134">
        <v>55857</v>
      </c>
      <c r="D152" s="171">
        <v>0.12767000000000001</v>
      </c>
    </row>
    <row r="153" spans="1:4" ht="14.25">
      <c r="A153" s="134">
        <v>366340</v>
      </c>
      <c r="B153" s="134">
        <v>2679</v>
      </c>
      <c r="C153" s="134">
        <v>15832</v>
      </c>
      <c r="D153" s="171">
        <v>0.16921</v>
      </c>
    </row>
    <row r="154" spans="1:4" ht="14.25">
      <c r="A154" s="134">
        <v>380359</v>
      </c>
      <c r="B154" s="134">
        <v>5441</v>
      </c>
      <c r="C154" s="134">
        <v>33041</v>
      </c>
      <c r="D154" s="171">
        <v>0.16467000000000001</v>
      </c>
    </row>
    <row r="155" spans="1:4" ht="14.25">
      <c r="A155" s="134">
        <v>383190</v>
      </c>
      <c r="B155" s="134">
        <v>28162</v>
      </c>
      <c r="C155" s="134">
        <v>199796</v>
      </c>
      <c r="D155" s="171">
        <v>0.14094999999999999</v>
      </c>
    </row>
    <row r="156" spans="1:4" ht="14.25">
      <c r="A156" s="134">
        <v>409315</v>
      </c>
      <c r="B156" s="134">
        <v>261072</v>
      </c>
      <c r="C156" s="134">
        <v>928964</v>
      </c>
      <c r="D156" s="171">
        <v>0.28104000000000001</v>
      </c>
    </row>
    <row r="157" spans="1:4" ht="14.25">
      <c r="A157" s="134">
        <v>413617</v>
      </c>
      <c r="B157" s="134">
        <v>850</v>
      </c>
      <c r="C157" s="134">
        <v>4254</v>
      </c>
      <c r="D157" s="171">
        <v>0.19980999999999999</v>
      </c>
    </row>
    <row r="158" spans="1:4" ht="14.25">
      <c r="A158" s="134">
        <v>413626</v>
      </c>
      <c r="B158" s="134">
        <v>18117</v>
      </c>
      <c r="C158" s="134">
        <v>139243</v>
      </c>
      <c r="D158" s="171">
        <v>0.13011</v>
      </c>
    </row>
    <row r="159" spans="1:4" ht="14.25">
      <c r="A159" s="134">
        <v>420398</v>
      </c>
      <c r="B159" s="134">
        <v>347168</v>
      </c>
      <c r="C159" s="134">
        <v>2525777</v>
      </c>
      <c r="D159" s="171">
        <v>0.13744999999999999</v>
      </c>
    </row>
    <row r="160" spans="1:4" ht="14.25">
      <c r="A160" s="134">
        <v>434016</v>
      </c>
      <c r="B160" s="134">
        <v>1253</v>
      </c>
      <c r="C160" s="134">
        <v>6602</v>
      </c>
      <c r="D160" s="171">
        <v>0.18978999999999999</v>
      </c>
    </row>
    <row r="161" spans="1:4" ht="14.25">
      <c r="A161" s="134">
        <v>434584</v>
      </c>
      <c r="B161" s="134" t="s">
        <v>129</v>
      </c>
      <c r="C161" s="134" t="s">
        <v>129</v>
      </c>
      <c r="D161" s="171" t="s">
        <v>129</v>
      </c>
    </row>
    <row r="162" spans="1:4" ht="14.25">
      <c r="A162" s="134">
        <v>434672</v>
      </c>
      <c r="B162" s="134">
        <v>84846</v>
      </c>
      <c r="C162" s="134">
        <v>830921</v>
      </c>
      <c r="D162" s="171">
        <v>0.10211000000000001</v>
      </c>
    </row>
    <row r="163" spans="1:4" ht="14.25">
      <c r="A163" s="134">
        <v>434751</v>
      </c>
      <c r="B163" s="134">
        <v>1083</v>
      </c>
      <c r="C163" s="134">
        <v>5267</v>
      </c>
      <c r="D163" s="171">
        <v>0.20562</v>
      </c>
    </row>
    <row r="164" spans="1:4" ht="14.25">
      <c r="A164" s="134">
        <v>442781</v>
      </c>
      <c r="B164" s="134">
        <v>665208</v>
      </c>
      <c r="C164" s="134">
        <v>5435222</v>
      </c>
      <c r="D164" s="171">
        <v>0.12239</v>
      </c>
    </row>
    <row r="165" spans="1:4" ht="14.25">
      <c r="A165" s="134">
        <v>448594</v>
      </c>
      <c r="B165" s="134">
        <v>22634</v>
      </c>
      <c r="C165" s="134">
        <v>139603</v>
      </c>
      <c r="D165" s="171">
        <v>0.16213</v>
      </c>
    </row>
    <row r="166" spans="1:4" ht="14.25">
      <c r="A166" s="134">
        <v>461315</v>
      </c>
      <c r="B166" s="134">
        <v>877</v>
      </c>
      <c r="C166" s="134">
        <v>7204</v>
      </c>
      <c r="D166" s="171">
        <v>0.12174</v>
      </c>
    </row>
    <row r="167" spans="1:4" ht="14.25">
      <c r="A167" s="134">
        <v>480967</v>
      </c>
      <c r="B167" s="134">
        <v>6359</v>
      </c>
      <c r="C167" s="134">
        <v>35307</v>
      </c>
      <c r="D167" s="171">
        <v>0.18010999999999999</v>
      </c>
    </row>
    <row r="168" spans="1:4" ht="14.25">
      <c r="A168" s="134">
        <v>488730</v>
      </c>
      <c r="B168" s="134">
        <v>347168</v>
      </c>
      <c r="C168" s="134">
        <v>2525777</v>
      </c>
      <c r="D168" s="171">
        <v>0.13744999999999999</v>
      </c>
    </row>
    <row r="169" spans="1:4" ht="14.25">
      <c r="A169" s="134">
        <v>491844</v>
      </c>
      <c r="B169" s="134">
        <v>7523</v>
      </c>
      <c r="C169" s="134">
        <v>48255</v>
      </c>
      <c r="D169" s="171">
        <v>0.15590000000000001</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E3550-025D-4679-8C17-4AEDBEB006EA}">
  <sheetPr>
    <tabColor rgb="FF2180AF"/>
  </sheetPr>
  <dimension ref="A1:AA467"/>
  <sheetViews>
    <sheetView topLeftCell="A31" workbookViewId="0">
      <selection activeCell="F22" sqref="F22"/>
    </sheetView>
  </sheetViews>
  <sheetFormatPr defaultRowHeight="13.9"/>
  <cols>
    <col min="1" max="1" width="13.375" customWidth="1"/>
    <col min="2" max="2" width="18.625" customWidth="1"/>
    <col min="3" max="3" width="13.25" customWidth="1"/>
    <col min="4" max="4" width="10" customWidth="1"/>
    <col min="5" max="5" width="6" customWidth="1"/>
    <col min="6" max="6" width="17.625" customWidth="1"/>
    <col min="7" max="7" width="18" customWidth="1"/>
    <col min="8" max="8" width="21" customWidth="1"/>
    <col min="9" max="9" width="20.625" customWidth="1"/>
    <col min="10" max="10" width="23.25" customWidth="1"/>
    <col min="11" max="11" width="18.375" customWidth="1"/>
    <col min="12" max="12" width="18.25" customWidth="1"/>
    <col min="13" max="13" width="22.625" customWidth="1"/>
    <col min="14" max="14" width="20.625" customWidth="1"/>
    <col min="15" max="15" width="20" customWidth="1"/>
    <col min="16" max="16" width="23" customWidth="1"/>
    <col min="17" max="17" width="22.625" customWidth="1"/>
    <col min="18" max="18" width="24.375" customWidth="1"/>
    <col min="19" max="19" width="20.25" customWidth="1"/>
    <col min="20" max="20" width="20" customWidth="1"/>
    <col min="21" max="21" width="24.625" customWidth="1"/>
    <col min="22" max="22" width="19.625" customWidth="1"/>
    <col min="23" max="23" width="20" customWidth="1"/>
    <col min="24" max="24" width="23" customWidth="1"/>
    <col min="25" max="25" width="22.625" customWidth="1"/>
    <col min="26" max="26" width="20.375" customWidth="1"/>
    <col min="27" max="27" width="24.625" customWidth="1"/>
  </cols>
  <sheetData>
    <row r="1" spans="1:27">
      <c r="A1" s="15" t="s">
        <v>103</v>
      </c>
      <c r="B1" s="16" t="s">
        <v>130</v>
      </c>
      <c r="C1" s="16" t="s">
        <v>131</v>
      </c>
      <c r="D1" s="16" t="s">
        <v>132</v>
      </c>
      <c r="E1" s="16" t="s">
        <v>133</v>
      </c>
      <c r="F1" s="16" t="s">
        <v>126</v>
      </c>
      <c r="G1" s="16" t="s">
        <v>134</v>
      </c>
      <c r="H1" s="16" t="s">
        <v>135</v>
      </c>
      <c r="I1" s="16" t="s">
        <v>136</v>
      </c>
      <c r="J1" s="16" t="s">
        <v>137</v>
      </c>
      <c r="K1" s="16" t="s">
        <v>138</v>
      </c>
      <c r="L1" s="16" t="s">
        <v>139</v>
      </c>
      <c r="M1" s="16" t="s">
        <v>140</v>
      </c>
      <c r="N1" s="16" t="s">
        <v>141</v>
      </c>
      <c r="O1" s="16" t="s">
        <v>142</v>
      </c>
      <c r="P1" s="16" t="s">
        <v>143</v>
      </c>
      <c r="Q1" s="16" t="s">
        <v>144</v>
      </c>
      <c r="R1" s="16" t="s">
        <v>145</v>
      </c>
      <c r="S1" s="16" t="s">
        <v>146</v>
      </c>
      <c r="T1" s="16" t="s">
        <v>147</v>
      </c>
      <c r="U1" s="16" t="s">
        <v>148</v>
      </c>
      <c r="V1" s="16" t="s">
        <v>127</v>
      </c>
      <c r="W1" s="16" t="s">
        <v>149</v>
      </c>
      <c r="X1" s="16" t="s">
        <v>150</v>
      </c>
      <c r="Y1" s="16" t="s">
        <v>151</v>
      </c>
      <c r="Z1" s="16" t="s">
        <v>152</v>
      </c>
      <c r="AA1" s="16" t="s">
        <v>153</v>
      </c>
    </row>
    <row r="2" spans="1:27" ht="14.25">
      <c r="A2" s="141">
        <v>101295</v>
      </c>
      <c r="B2" s="141" t="s">
        <v>154</v>
      </c>
      <c r="C2" s="141" t="s">
        <v>155</v>
      </c>
      <c r="D2" s="141">
        <v>1</v>
      </c>
      <c r="E2" s="141">
        <v>1009</v>
      </c>
      <c r="F2" s="141">
        <v>8277</v>
      </c>
      <c r="G2" s="141">
        <v>0</v>
      </c>
      <c r="H2" s="141">
        <v>89</v>
      </c>
      <c r="I2" s="141">
        <v>1871</v>
      </c>
      <c r="J2" s="141">
        <v>104</v>
      </c>
      <c r="K2" s="141">
        <v>7056</v>
      </c>
      <c r="L2" s="141">
        <v>734</v>
      </c>
      <c r="M2" s="141">
        <v>294</v>
      </c>
      <c r="N2" s="141">
        <v>0.14199999999999999</v>
      </c>
      <c r="O2" s="141">
        <v>0</v>
      </c>
      <c r="P2" s="141">
        <v>0.14599999999999999</v>
      </c>
      <c r="Q2" s="141">
        <v>0.32800000000000001</v>
      </c>
      <c r="R2" s="141">
        <v>0.23214000000000001</v>
      </c>
      <c r="S2" s="141">
        <v>0.13200000000000001</v>
      </c>
      <c r="T2" s="141">
        <v>39.799999999999997</v>
      </c>
      <c r="U2" s="141">
        <v>14.1</v>
      </c>
      <c r="V2" s="141">
        <v>58399</v>
      </c>
      <c r="W2" s="141">
        <v>100</v>
      </c>
      <c r="X2" s="141">
        <v>608</v>
      </c>
      <c r="Y2" s="141">
        <v>5698</v>
      </c>
      <c r="Z2" s="141">
        <v>53419</v>
      </c>
      <c r="AA2" s="141">
        <v>344</v>
      </c>
    </row>
    <row r="3" spans="1:27" ht="14.25">
      <c r="A3" s="141">
        <v>101295</v>
      </c>
      <c r="B3" s="141" t="s">
        <v>156</v>
      </c>
      <c r="C3" s="141" t="s">
        <v>157</v>
      </c>
      <c r="D3" s="141">
        <v>1</v>
      </c>
      <c r="E3" s="141">
        <v>1043</v>
      </c>
      <c r="F3" s="141">
        <v>11364</v>
      </c>
      <c r="G3" s="141">
        <v>86</v>
      </c>
      <c r="H3" s="141">
        <v>148</v>
      </c>
      <c r="I3" s="141">
        <v>942</v>
      </c>
      <c r="J3" s="141">
        <v>15</v>
      </c>
      <c r="K3" s="141">
        <v>9830</v>
      </c>
      <c r="L3" s="141">
        <v>571</v>
      </c>
      <c r="M3" s="141">
        <v>714</v>
      </c>
      <c r="N3" s="141">
        <v>0.13</v>
      </c>
      <c r="O3" s="141">
        <v>0.309</v>
      </c>
      <c r="P3" s="141">
        <v>0.187</v>
      </c>
      <c r="Q3" s="141">
        <v>0.23400000000000001</v>
      </c>
      <c r="R3" s="141">
        <v>3.7780000000000001E-2</v>
      </c>
      <c r="S3" s="141">
        <v>0.123</v>
      </c>
      <c r="T3" s="141">
        <v>39.1</v>
      </c>
      <c r="U3" s="141">
        <v>17.399999999999999</v>
      </c>
      <c r="V3" s="141">
        <v>87201</v>
      </c>
      <c r="W3" s="141">
        <v>278</v>
      </c>
      <c r="X3" s="141">
        <v>791</v>
      </c>
      <c r="Y3" s="141">
        <v>4034</v>
      </c>
      <c r="Z3" s="141">
        <v>80195</v>
      </c>
      <c r="AA3" s="141">
        <v>382</v>
      </c>
    </row>
    <row r="4" spans="1:27" ht="14.25">
      <c r="A4" s="141">
        <v>105297</v>
      </c>
      <c r="B4" s="141" t="s">
        <v>158</v>
      </c>
      <c r="C4" s="141" t="s">
        <v>159</v>
      </c>
      <c r="D4" s="141">
        <v>4</v>
      </c>
      <c r="E4" s="141">
        <v>4001</v>
      </c>
      <c r="F4" s="141">
        <v>21058</v>
      </c>
      <c r="G4" s="141">
        <v>57</v>
      </c>
      <c r="H4" s="141">
        <v>34</v>
      </c>
      <c r="I4" s="141">
        <v>1056</v>
      </c>
      <c r="J4" s="141">
        <v>18028</v>
      </c>
      <c r="K4" s="141">
        <v>2076</v>
      </c>
      <c r="L4" s="141">
        <v>116</v>
      </c>
      <c r="M4" s="141">
        <v>747</v>
      </c>
      <c r="N4" s="141">
        <v>0.32500000000000001</v>
      </c>
      <c r="O4" s="141">
        <v>0.156</v>
      </c>
      <c r="P4" s="141">
        <v>0.104</v>
      </c>
      <c r="Q4" s="141">
        <v>0.24299999999999999</v>
      </c>
      <c r="R4" s="141">
        <v>0.27345000000000003</v>
      </c>
      <c r="S4" s="141">
        <v>0.158</v>
      </c>
      <c r="T4" s="141">
        <v>18.2</v>
      </c>
      <c r="U4" s="141">
        <v>31.3</v>
      </c>
      <c r="V4" s="141">
        <v>64716</v>
      </c>
      <c r="W4" s="141">
        <v>366</v>
      </c>
      <c r="X4" s="141">
        <v>327</v>
      </c>
      <c r="Y4" s="141">
        <v>4339</v>
      </c>
      <c r="Z4" s="141">
        <v>13099</v>
      </c>
      <c r="AA4" s="141">
        <v>47901</v>
      </c>
    </row>
    <row r="5" spans="1:27" ht="14.25">
      <c r="A5" s="141">
        <v>105297</v>
      </c>
      <c r="B5" s="141" t="s">
        <v>160</v>
      </c>
      <c r="C5" s="141" t="s">
        <v>161</v>
      </c>
      <c r="D5" s="141">
        <v>4</v>
      </c>
      <c r="E5" s="141">
        <v>4005</v>
      </c>
      <c r="F5" s="141">
        <v>22531</v>
      </c>
      <c r="G5" s="141">
        <v>460</v>
      </c>
      <c r="H5" s="141">
        <v>554</v>
      </c>
      <c r="I5" s="141">
        <v>3166</v>
      </c>
      <c r="J5" s="141">
        <v>8769</v>
      </c>
      <c r="K5" s="141">
        <v>9997</v>
      </c>
      <c r="L5" s="141">
        <v>1235</v>
      </c>
      <c r="M5" s="141">
        <v>1516</v>
      </c>
      <c r="N5" s="141">
        <v>0.16900000000000001</v>
      </c>
      <c r="O5" s="141">
        <v>0.19</v>
      </c>
      <c r="P5" s="141">
        <v>0.33300000000000002</v>
      </c>
      <c r="Q5" s="141">
        <v>0.16700000000000001</v>
      </c>
      <c r="R5" s="141">
        <v>0.19508</v>
      </c>
      <c r="S5" s="141">
        <v>0.13</v>
      </c>
      <c r="T5" s="141">
        <v>19.7</v>
      </c>
      <c r="U5" s="141">
        <v>15.2</v>
      </c>
      <c r="V5" s="141">
        <v>133468</v>
      </c>
      <c r="W5" s="141">
        <v>2426</v>
      </c>
      <c r="X5" s="141">
        <v>1664</v>
      </c>
      <c r="Y5" s="141">
        <v>18994</v>
      </c>
      <c r="Z5" s="141">
        <v>76938</v>
      </c>
      <c r="AA5" s="141">
        <v>36181</v>
      </c>
    </row>
    <row r="6" spans="1:27" ht="14.25">
      <c r="A6" s="141">
        <v>109819</v>
      </c>
      <c r="B6" s="141" t="s">
        <v>162</v>
      </c>
      <c r="C6" s="141" t="s">
        <v>163</v>
      </c>
      <c r="D6" s="141">
        <v>6</v>
      </c>
      <c r="E6" s="141">
        <v>6029</v>
      </c>
      <c r="F6" s="141">
        <v>170013</v>
      </c>
      <c r="G6" s="141">
        <v>5494</v>
      </c>
      <c r="H6" s="141">
        <v>12541</v>
      </c>
      <c r="I6" s="141">
        <v>106752</v>
      </c>
      <c r="J6" s="141">
        <v>2374</v>
      </c>
      <c r="K6" s="141">
        <v>91097</v>
      </c>
      <c r="L6" s="141">
        <v>28926</v>
      </c>
      <c r="M6" s="141">
        <v>29581</v>
      </c>
      <c r="N6" s="141">
        <v>0.193</v>
      </c>
      <c r="O6" s="141">
        <v>0.124</v>
      </c>
      <c r="P6" s="141">
        <v>0.30099999999999999</v>
      </c>
      <c r="Q6" s="141">
        <v>0.218</v>
      </c>
      <c r="R6" s="141">
        <v>0.17330000000000001</v>
      </c>
      <c r="S6" s="141">
        <v>0.183</v>
      </c>
      <c r="T6" s="141">
        <v>21.2</v>
      </c>
      <c r="U6" s="141">
        <v>19.8</v>
      </c>
      <c r="V6" s="141">
        <v>881217</v>
      </c>
      <c r="W6" s="141">
        <v>44339</v>
      </c>
      <c r="X6" s="141">
        <v>41644</v>
      </c>
      <c r="Y6" s="141">
        <v>488800</v>
      </c>
      <c r="Z6" s="141">
        <v>497993</v>
      </c>
      <c r="AA6" s="141">
        <v>11325</v>
      </c>
    </row>
    <row r="7" spans="1:27" ht="14.25">
      <c r="A7" s="141">
        <v>112686</v>
      </c>
      <c r="B7" s="141" t="s">
        <v>164</v>
      </c>
      <c r="C7" s="141" t="s">
        <v>165</v>
      </c>
      <c r="D7" s="141">
        <v>6</v>
      </c>
      <c r="E7" s="141">
        <v>6037</v>
      </c>
      <c r="F7" s="141">
        <v>1343978</v>
      </c>
      <c r="G7" s="141">
        <v>160827</v>
      </c>
      <c r="H7" s="141">
        <v>152314</v>
      </c>
      <c r="I7" s="141">
        <v>758580</v>
      </c>
      <c r="J7" s="141">
        <v>20013</v>
      </c>
      <c r="K7" s="141">
        <v>462469</v>
      </c>
      <c r="L7" s="141">
        <v>374610</v>
      </c>
      <c r="M7" s="141">
        <v>173745</v>
      </c>
      <c r="N7" s="141">
        <v>0.13700000000000001</v>
      </c>
      <c r="O7" s="141">
        <v>0.111</v>
      </c>
      <c r="P7" s="141">
        <v>0.20100000000000001</v>
      </c>
      <c r="Q7" s="141">
        <v>0.159</v>
      </c>
      <c r="R7" s="141">
        <v>0.13134000000000001</v>
      </c>
      <c r="S7" s="141">
        <v>0.11899999999999999</v>
      </c>
      <c r="T7" s="141">
        <v>16.8</v>
      </c>
      <c r="U7" s="141">
        <v>13</v>
      </c>
      <c r="V7" s="141">
        <v>9782602</v>
      </c>
      <c r="W7" s="141">
        <v>1449265</v>
      </c>
      <c r="X7" s="141">
        <v>759120</v>
      </c>
      <c r="Y7" s="141">
        <v>4783301</v>
      </c>
      <c r="Z7" s="141">
        <v>3874534</v>
      </c>
      <c r="AA7" s="141">
        <v>132359</v>
      </c>
    </row>
    <row r="8" spans="1:27" ht="14.25">
      <c r="A8" s="141">
        <v>118912</v>
      </c>
      <c r="B8" s="141" t="s">
        <v>166</v>
      </c>
      <c r="C8" s="141" t="s">
        <v>167</v>
      </c>
      <c r="D8" s="141">
        <v>6</v>
      </c>
      <c r="E8" s="141">
        <v>6073</v>
      </c>
      <c r="F8" s="141">
        <v>338752</v>
      </c>
      <c r="G8" s="141">
        <v>35210</v>
      </c>
      <c r="H8" s="141">
        <v>27970</v>
      </c>
      <c r="I8" s="141">
        <v>145282</v>
      </c>
      <c r="J8" s="141">
        <v>5282</v>
      </c>
      <c r="K8" s="141">
        <v>177005</v>
      </c>
      <c r="L8" s="141">
        <v>40694</v>
      </c>
      <c r="M8" s="141">
        <v>52591</v>
      </c>
      <c r="N8" s="141">
        <v>0.106</v>
      </c>
      <c r="O8" s="141">
        <v>0.09</v>
      </c>
      <c r="P8" s="141">
        <v>0.189</v>
      </c>
      <c r="Q8" s="141">
        <v>0.13100000000000001</v>
      </c>
      <c r="R8" s="141">
        <v>0.11856</v>
      </c>
      <c r="S8" s="141">
        <v>9.6000000000000002E-2</v>
      </c>
      <c r="T8" s="141">
        <v>13.9</v>
      </c>
      <c r="U8" s="141">
        <v>10.9</v>
      </c>
      <c r="V8" s="141">
        <v>3204475</v>
      </c>
      <c r="W8" s="141">
        <v>391098</v>
      </c>
      <c r="X8" s="141">
        <v>148241</v>
      </c>
      <c r="Y8" s="141">
        <v>1108818</v>
      </c>
      <c r="Z8" s="141">
        <v>1850222</v>
      </c>
      <c r="AA8" s="141">
        <v>39269</v>
      </c>
    </row>
    <row r="9" spans="1:27" ht="14.25">
      <c r="A9" s="141">
        <v>121363</v>
      </c>
      <c r="B9" s="141" t="s">
        <v>168</v>
      </c>
      <c r="C9" s="141" t="s">
        <v>169</v>
      </c>
      <c r="D9" s="141">
        <v>6</v>
      </c>
      <c r="E9" s="141">
        <v>6107</v>
      </c>
      <c r="F9" s="141">
        <v>86391</v>
      </c>
      <c r="G9" s="141">
        <v>2020</v>
      </c>
      <c r="H9" s="141">
        <v>1830</v>
      </c>
      <c r="I9" s="141">
        <v>66125</v>
      </c>
      <c r="J9" s="141">
        <v>1539</v>
      </c>
      <c r="K9" s="141">
        <v>41071</v>
      </c>
      <c r="L9" s="141">
        <v>26741</v>
      </c>
      <c r="M9" s="141">
        <v>13190</v>
      </c>
      <c r="N9" s="141">
        <v>0.185</v>
      </c>
      <c r="O9" s="141">
        <v>0.12</v>
      </c>
      <c r="P9" s="141">
        <v>0.24199999999999999</v>
      </c>
      <c r="Q9" s="141">
        <v>0.21299999999999999</v>
      </c>
      <c r="R9" s="141">
        <v>0.18046000000000001</v>
      </c>
      <c r="S9" s="141">
        <v>0.17199999999999999</v>
      </c>
      <c r="T9" s="141">
        <v>22.9</v>
      </c>
      <c r="U9" s="141">
        <v>16.2</v>
      </c>
      <c r="V9" s="141">
        <v>467719</v>
      </c>
      <c r="W9" s="141">
        <v>16815</v>
      </c>
      <c r="X9" s="141">
        <v>7551</v>
      </c>
      <c r="Y9" s="141">
        <v>309738</v>
      </c>
      <c r="Z9" s="141">
        <v>238218</v>
      </c>
      <c r="AA9" s="141">
        <v>6989</v>
      </c>
    </row>
    <row r="10" spans="1:27" ht="14.25">
      <c r="A10" s="141">
        <v>125462</v>
      </c>
      <c r="B10" s="141" t="s">
        <v>170</v>
      </c>
      <c r="C10" s="141" t="s">
        <v>171</v>
      </c>
      <c r="D10" s="141">
        <v>6</v>
      </c>
      <c r="E10" s="141">
        <v>6019</v>
      </c>
      <c r="F10" s="141">
        <v>193675</v>
      </c>
      <c r="G10" s="141">
        <v>19044</v>
      </c>
      <c r="H10" s="141">
        <v>12595</v>
      </c>
      <c r="I10" s="141">
        <v>126931</v>
      </c>
      <c r="J10" s="141">
        <v>3723</v>
      </c>
      <c r="K10" s="141">
        <v>78451</v>
      </c>
      <c r="L10" s="141">
        <v>45312</v>
      </c>
      <c r="M10" s="141">
        <v>34550</v>
      </c>
      <c r="N10" s="141">
        <v>0.19500000000000001</v>
      </c>
      <c r="O10" s="141">
        <v>0.17799999999999999</v>
      </c>
      <c r="P10" s="141">
        <v>0.28999999999999998</v>
      </c>
      <c r="Q10" s="141">
        <v>0.23599999999999999</v>
      </c>
      <c r="R10" s="141">
        <v>0.19880999999999999</v>
      </c>
      <c r="S10" s="141">
        <v>0.16500000000000001</v>
      </c>
      <c r="T10" s="141">
        <v>25.4</v>
      </c>
      <c r="U10" s="141">
        <v>20.100000000000001</v>
      </c>
      <c r="V10" s="141">
        <v>990821</v>
      </c>
      <c r="W10" s="141">
        <v>106934</v>
      </c>
      <c r="X10" s="141">
        <v>43408</v>
      </c>
      <c r="Y10" s="141">
        <v>537960</v>
      </c>
      <c r="Z10" s="141">
        <v>475481</v>
      </c>
      <c r="AA10" s="141">
        <v>15003</v>
      </c>
    </row>
    <row r="11" spans="1:27" ht="14.25">
      <c r="A11" s="141">
        <v>126863</v>
      </c>
      <c r="B11" s="141" t="s">
        <v>172</v>
      </c>
      <c r="C11" s="141" t="s">
        <v>173</v>
      </c>
      <c r="D11" s="141">
        <v>8</v>
      </c>
      <c r="E11" s="141">
        <v>8001</v>
      </c>
      <c r="F11" s="141">
        <v>49625</v>
      </c>
      <c r="G11" s="141">
        <v>2221</v>
      </c>
      <c r="H11" s="141">
        <v>3140</v>
      </c>
      <c r="I11" s="141">
        <v>24295</v>
      </c>
      <c r="J11" s="141">
        <v>1810</v>
      </c>
      <c r="K11" s="141">
        <v>27448</v>
      </c>
      <c r="L11" s="141">
        <v>5524</v>
      </c>
      <c r="M11" s="141">
        <v>9482</v>
      </c>
      <c r="N11" s="141">
        <v>9.6000000000000002E-2</v>
      </c>
      <c r="O11" s="141">
        <v>0.108</v>
      </c>
      <c r="P11" s="141">
        <v>0.17499999999999999</v>
      </c>
      <c r="Q11" s="141">
        <v>0.114</v>
      </c>
      <c r="R11" s="141">
        <v>0.18407000000000001</v>
      </c>
      <c r="S11" s="141">
        <v>8.1000000000000003E-2</v>
      </c>
      <c r="T11" s="141">
        <v>11.4</v>
      </c>
      <c r="U11" s="141">
        <v>11.5</v>
      </c>
      <c r="V11" s="141">
        <v>515939</v>
      </c>
      <c r="W11" s="141">
        <v>20513</v>
      </c>
      <c r="X11" s="141">
        <v>17912</v>
      </c>
      <c r="Y11" s="141">
        <v>213922</v>
      </c>
      <c r="Z11" s="141">
        <v>338824</v>
      </c>
      <c r="AA11" s="141">
        <v>8023</v>
      </c>
    </row>
    <row r="12" spans="1:27" ht="14.25">
      <c r="A12" s="141">
        <v>126863</v>
      </c>
      <c r="B12" s="141" t="s">
        <v>174</v>
      </c>
      <c r="C12" s="141" t="s">
        <v>175</v>
      </c>
      <c r="D12" s="141">
        <v>8</v>
      </c>
      <c r="E12" s="141">
        <v>8005</v>
      </c>
      <c r="F12" s="141">
        <v>51766</v>
      </c>
      <c r="G12" s="141">
        <v>3347</v>
      </c>
      <c r="H12" s="141">
        <v>9994</v>
      </c>
      <c r="I12" s="141">
        <v>14611</v>
      </c>
      <c r="J12" s="141">
        <v>776</v>
      </c>
      <c r="K12" s="141">
        <v>24900</v>
      </c>
      <c r="L12" s="141">
        <v>5837</v>
      </c>
      <c r="M12" s="141">
        <v>6912</v>
      </c>
      <c r="N12" s="141">
        <v>0.08</v>
      </c>
      <c r="O12" s="141">
        <v>8.4000000000000005E-2</v>
      </c>
      <c r="P12" s="141">
        <v>0.14099999999999999</v>
      </c>
      <c r="Q12" s="141">
        <v>0.111</v>
      </c>
      <c r="R12" s="141">
        <v>0.10023</v>
      </c>
      <c r="S12" s="141">
        <v>5.8999999999999997E-2</v>
      </c>
      <c r="T12" s="141">
        <v>14.5</v>
      </c>
      <c r="U12" s="141">
        <v>9.6</v>
      </c>
      <c r="V12" s="141">
        <v>648402</v>
      </c>
      <c r="W12" s="141">
        <v>39983</v>
      </c>
      <c r="X12" s="141">
        <v>70750</v>
      </c>
      <c r="Y12" s="141">
        <v>131066</v>
      </c>
      <c r="Z12" s="141">
        <v>418569</v>
      </c>
      <c r="AA12" s="141">
        <v>6966</v>
      </c>
    </row>
    <row r="13" spans="1:27" ht="14.25">
      <c r="A13" s="141">
        <v>126863</v>
      </c>
      <c r="B13" s="141" t="s">
        <v>176</v>
      </c>
      <c r="C13" s="141" t="s">
        <v>177</v>
      </c>
      <c r="D13" s="141">
        <v>8</v>
      </c>
      <c r="E13" s="141">
        <v>8031</v>
      </c>
      <c r="F13" s="141">
        <v>81703</v>
      </c>
      <c r="G13" s="141">
        <v>3139</v>
      </c>
      <c r="H13" s="141">
        <v>14902</v>
      </c>
      <c r="I13" s="141">
        <v>31710</v>
      </c>
      <c r="J13" s="141">
        <v>1395</v>
      </c>
      <c r="K13" s="141">
        <v>39286</v>
      </c>
      <c r="L13" s="141">
        <v>8684</v>
      </c>
      <c r="M13" s="141">
        <v>14297</v>
      </c>
      <c r="N13" s="141">
        <v>0.11700000000000001</v>
      </c>
      <c r="O13" s="141">
        <v>0.126</v>
      </c>
      <c r="P13" s="141">
        <v>0.24199999999999999</v>
      </c>
      <c r="Q13" s="141">
        <v>0.155</v>
      </c>
      <c r="R13" s="141">
        <v>0.17401</v>
      </c>
      <c r="S13" s="141">
        <v>8.5999999999999993E-2</v>
      </c>
      <c r="T13" s="141">
        <v>15.1</v>
      </c>
      <c r="U13" s="141">
        <v>16.100000000000001</v>
      </c>
      <c r="V13" s="141">
        <v>698563</v>
      </c>
      <c r="W13" s="141">
        <v>24972</v>
      </c>
      <c r="X13" s="141">
        <v>61632</v>
      </c>
      <c r="Y13" s="141">
        <v>204574</v>
      </c>
      <c r="Z13" s="141">
        <v>458944</v>
      </c>
      <c r="AA13" s="141">
        <v>6622</v>
      </c>
    </row>
    <row r="14" spans="1:27" ht="14.25">
      <c r="A14" s="141">
        <v>126863</v>
      </c>
      <c r="B14" s="141" t="s">
        <v>178</v>
      </c>
      <c r="C14" s="141" t="s">
        <v>179</v>
      </c>
      <c r="D14" s="141">
        <v>8</v>
      </c>
      <c r="E14" s="141">
        <v>8035</v>
      </c>
      <c r="F14" s="141">
        <v>10799</v>
      </c>
      <c r="G14" s="141">
        <v>429</v>
      </c>
      <c r="H14" s="141">
        <v>460</v>
      </c>
      <c r="I14" s="141">
        <v>1260</v>
      </c>
      <c r="J14" s="141">
        <v>127</v>
      </c>
      <c r="K14" s="141">
        <v>8743</v>
      </c>
      <c r="L14" s="141">
        <v>475</v>
      </c>
      <c r="M14" s="141">
        <v>565</v>
      </c>
      <c r="N14" s="141">
        <v>0.03</v>
      </c>
      <c r="O14" s="141">
        <v>2.1999999999999999E-2</v>
      </c>
      <c r="P14" s="141">
        <v>8.8999999999999996E-2</v>
      </c>
      <c r="Q14" s="141">
        <v>3.6999999999999998E-2</v>
      </c>
      <c r="R14" s="141">
        <v>7.4660000000000004E-2</v>
      </c>
      <c r="S14" s="141">
        <v>2.9000000000000001E-2</v>
      </c>
      <c r="T14" s="141">
        <v>7.3</v>
      </c>
      <c r="U14" s="141">
        <v>2.2999999999999998</v>
      </c>
      <c r="V14" s="141">
        <v>358730</v>
      </c>
      <c r="W14" s="141">
        <v>19284</v>
      </c>
      <c r="X14" s="141">
        <v>5191</v>
      </c>
      <c r="Y14" s="141">
        <v>33913</v>
      </c>
      <c r="Z14" s="141">
        <v>301757</v>
      </c>
      <c r="AA14" s="141">
        <v>1574</v>
      </c>
    </row>
    <row r="15" spans="1:27" ht="14.25">
      <c r="A15" s="141">
        <v>128577</v>
      </c>
      <c r="B15" s="141" t="s">
        <v>180</v>
      </c>
      <c r="C15" s="141" t="s">
        <v>181</v>
      </c>
      <c r="D15" s="141">
        <v>9</v>
      </c>
      <c r="E15" s="141">
        <v>9003</v>
      </c>
      <c r="F15" s="141">
        <v>101370</v>
      </c>
      <c r="G15" s="141" t="s">
        <v>129</v>
      </c>
      <c r="H15" s="141" t="s">
        <v>129</v>
      </c>
      <c r="I15" s="141" t="s">
        <v>129</v>
      </c>
      <c r="J15" s="141" t="s">
        <v>129</v>
      </c>
      <c r="K15" s="141" t="s">
        <v>129</v>
      </c>
      <c r="L15" s="141" t="s">
        <v>129</v>
      </c>
      <c r="M15" s="141" t="s">
        <v>129</v>
      </c>
      <c r="N15" s="141" t="s">
        <v>129</v>
      </c>
      <c r="O15" s="141" t="s">
        <v>129</v>
      </c>
      <c r="P15" s="141" t="s">
        <v>129</v>
      </c>
      <c r="Q15" s="141" t="s">
        <v>129</v>
      </c>
      <c r="R15" s="141" t="s">
        <v>129</v>
      </c>
      <c r="S15" s="141" t="s">
        <v>129</v>
      </c>
      <c r="T15" s="141" t="s">
        <v>129</v>
      </c>
      <c r="U15" s="141" t="s">
        <v>129</v>
      </c>
      <c r="V15" s="141" t="s">
        <v>129</v>
      </c>
      <c r="W15" s="141" t="s">
        <v>129</v>
      </c>
      <c r="X15" s="141" t="s">
        <v>129</v>
      </c>
      <c r="Y15" s="141" t="s">
        <v>129</v>
      </c>
      <c r="Z15" s="141" t="s">
        <v>129</v>
      </c>
      <c r="AA15" s="141" t="s">
        <v>129</v>
      </c>
    </row>
    <row r="16" spans="1:27" ht="14.25">
      <c r="A16" s="141">
        <v>128577</v>
      </c>
      <c r="B16" s="141" t="s">
        <v>182</v>
      </c>
      <c r="C16" s="141" t="s">
        <v>183</v>
      </c>
      <c r="D16" s="141">
        <v>9</v>
      </c>
      <c r="E16" s="141">
        <v>9013</v>
      </c>
      <c r="F16" s="141">
        <v>101370</v>
      </c>
      <c r="G16" s="141" t="s">
        <v>129</v>
      </c>
      <c r="H16" s="141" t="s">
        <v>129</v>
      </c>
      <c r="I16" s="141" t="s">
        <v>129</v>
      </c>
      <c r="J16" s="141" t="s">
        <v>129</v>
      </c>
      <c r="K16" s="141" t="s">
        <v>129</v>
      </c>
      <c r="L16" s="141" t="s">
        <v>129</v>
      </c>
      <c r="M16" s="141" t="s">
        <v>129</v>
      </c>
      <c r="N16" s="141" t="s">
        <v>129</v>
      </c>
      <c r="O16" s="141" t="s">
        <v>129</v>
      </c>
      <c r="P16" s="141" t="s">
        <v>129</v>
      </c>
      <c r="Q16" s="141" t="s">
        <v>129</v>
      </c>
      <c r="R16" s="141" t="s">
        <v>129</v>
      </c>
      <c r="S16" s="141" t="s">
        <v>129</v>
      </c>
      <c r="T16" s="141" t="s">
        <v>129</v>
      </c>
      <c r="U16" s="141" t="s">
        <v>129</v>
      </c>
      <c r="V16" s="141" t="s">
        <v>129</v>
      </c>
      <c r="W16" s="141" t="s">
        <v>129</v>
      </c>
      <c r="X16" s="141" t="s">
        <v>129</v>
      </c>
      <c r="Y16" s="141" t="s">
        <v>129</v>
      </c>
      <c r="Z16" s="141" t="s">
        <v>129</v>
      </c>
      <c r="AA16" s="141" t="s">
        <v>129</v>
      </c>
    </row>
    <row r="17" spans="1:27" ht="14.25">
      <c r="A17" s="141">
        <v>129367</v>
      </c>
      <c r="B17" s="141" t="s">
        <v>180</v>
      </c>
      <c r="C17" s="141" t="s">
        <v>181</v>
      </c>
      <c r="D17" s="141">
        <v>9</v>
      </c>
      <c r="E17" s="141">
        <v>9003</v>
      </c>
      <c r="F17" s="141">
        <v>101370</v>
      </c>
      <c r="G17" s="141" t="s">
        <v>129</v>
      </c>
      <c r="H17" s="141" t="s">
        <v>129</v>
      </c>
      <c r="I17" s="141" t="s">
        <v>129</v>
      </c>
      <c r="J17" s="141" t="s">
        <v>129</v>
      </c>
      <c r="K17" s="141" t="s">
        <v>129</v>
      </c>
      <c r="L17" s="141" t="s">
        <v>129</v>
      </c>
      <c r="M17" s="141" t="s">
        <v>129</v>
      </c>
      <c r="N17" s="141" t="s">
        <v>129</v>
      </c>
      <c r="O17" s="141" t="s">
        <v>129</v>
      </c>
      <c r="P17" s="141" t="s">
        <v>129</v>
      </c>
      <c r="Q17" s="141" t="s">
        <v>129</v>
      </c>
      <c r="R17" s="141" t="s">
        <v>129</v>
      </c>
      <c r="S17" s="141" t="s">
        <v>129</v>
      </c>
      <c r="T17" s="141" t="s">
        <v>129</v>
      </c>
      <c r="U17" s="141" t="s">
        <v>129</v>
      </c>
      <c r="V17" s="141" t="s">
        <v>129</v>
      </c>
      <c r="W17" s="141" t="s">
        <v>129</v>
      </c>
      <c r="X17" s="141" t="s">
        <v>129</v>
      </c>
      <c r="Y17" s="141" t="s">
        <v>129</v>
      </c>
      <c r="Z17" s="141" t="s">
        <v>129</v>
      </c>
      <c r="AA17" s="141" t="s">
        <v>129</v>
      </c>
    </row>
    <row r="18" spans="1:27" ht="14.25">
      <c r="A18" s="141">
        <v>129543</v>
      </c>
      <c r="B18" s="141" t="s">
        <v>184</v>
      </c>
      <c r="C18" s="141" t="s">
        <v>185</v>
      </c>
      <c r="D18" s="141">
        <v>9</v>
      </c>
      <c r="E18" s="141">
        <v>9001</v>
      </c>
      <c r="F18" s="141">
        <v>42156</v>
      </c>
      <c r="G18" s="141" t="s">
        <v>129</v>
      </c>
      <c r="H18" s="141" t="s">
        <v>129</v>
      </c>
      <c r="I18" s="141" t="s">
        <v>129</v>
      </c>
      <c r="J18" s="141" t="s">
        <v>129</v>
      </c>
      <c r="K18" s="141" t="s">
        <v>129</v>
      </c>
      <c r="L18" s="141" t="s">
        <v>129</v>
      </c>
      <c r="M18" s="141" t="s">
        <v>129</v>
      </c>
      <c r="N18" s="141" t="s">
        <v>129</v>
      </c>
      <c r="O18" s="141" t="s">
        <v>129</v>
      </c>
      <c r="P18" s="141" t="s">
        <v>129</v>
      </c>
      <c r="Q18" s="141" t="s">
        <v>129</v>
      </c>
      <c r="R18" s="141" t="s">
        <v>129</v>
      </c>
      <c r="S18" s="141" t="s">
        <v>129</v>
      </c>
      <c r="T18" s="141" t="s">
        <v>129</v>
      </c>
      <c r="U18" s="141" t="s">
        <v>129</v>
      </c>
      <c r="V18" s="141" t="s">
        <v>129</v>
      </c>
      <c r="W18" s="141" t="s">
        <v>129</v>
      </c>
      <c r="X18" s="141" t="s">
        <v>129</v>
      </c>
      <c r="Y18" s="141" t="s">
        <v>129</v>
      </c>
      <c r="Z18" s="141" t="s">
        <v>129</v>
      </c>
      <c r="AA18" s="141" t="s">
        <v>129</v>
      </c>
    </row>
    <row r="19" spans="1:27" ht="14.25">
      <c r="A19" s="141">
        <v>129695</v>
      </c>
      <c r="B19" s="141" t="s">
        <v>180</v>
      </c>
      <c r="C19" s="141" t="s">
        <v>181</v>
      </c>
      <c r="D19" s="141">
        <v>9</v>
      </c>
      <c r="E19" s="141">
        <v>9003</v>
      </c>
      <c r="F19" s="141">
        <v>101370</v>
      </c>
      <c r="G19" s="141" t="s">
        <v>129</v>
      </c>
      <c r="H19" s="141" t="s">
        <v>129</v>
      </c>
      <c r="I19" s="141" t="s">
        <v>129</v>
      </c>
      <c r="J19" s="141" t="s">
        <v>129</v>
      </c>
      <c r="K19" s="141" t="s">
        <v>129</v>
      </c>
      <c r="L19" s="141" t="s">
        <v>129</v>
      </c>
      <c r="M19" s="141" t="s">
        <v>129</v>
      </c>
      <c r="N19" s="141" t="s">
        <v>129</v>
      </c>
      <c r="O19" s="141" t="s">
        <v>129</v>
      </c>
      <c r="P19" s="141" t="s">
        <v>129</v>
      </c>
      <c r="Q19" s="141" t="s">
        <v>129</v>
      </c>
      <c r="R19" s="141" t="s">
        <v>129</v>
      </c>
      <c r="S19" s="141" t="s">
        <v>129</v>
      </c>
      <c r="T19" s="141" t="s">
        <v>129</v>
      </c>
      <c r="U19" s="141" t="s">
        <v>129</v>
      </c>
      <c r="V19" s="141" t="s">
        <v>129</v>
      </c>
      <c r="W19" s="141" t="s">
        <v>129</v>
      </c>
      <c r="X19" s="141" t="s">
        <v>129</v>
      </c>
      <c r="Y19" s="141" t="s">
        <v>129</v>
      </c>
      <c r="Z19" s="141" t="s">
        <v>129</v>
      </c>
      <c r="AA19" s="141" t="s">
        <v>129</v>
      </c>
    </row>
    <row r="20" spans="1:27" ht="14.25">
      <c r="A20" s="141">
        <v>129729</v>
      </c>
      <c r="B20" s="141" t="s">
        <v>186</v>
      </c>
      <c r="C20" s="141" t="s">
        <v>187</v>
      </c>
      <c r="D20" s="141">
        <v>9</v>
      </c>
      <c r="E20" s="141">
        <v>9009</v>
      </c>
      <c r="F20" s="141">
        <v>45555</v>
      </c>
      <c r="G20" s="141" t="s">
        <v>129</v>
      </c>
      <c r="H20" s="141" t="s">
        <v>129</v>
      </c>
      <c r="I20" s="141" t="s">
        <v>129</v>
      </c>
      <c r="J20" s="141" t="s">
        <v>129</v>
      </c>
      <c r="K20" s="141" t="s">
        <v>129</v>
      </c>
      <c r="L20" s="141" t="s">
        <v>129</v>
      </c>
      <c r="M20" s="141" t="s">
        <v>129</v>
      </c>
      <c r="N20" s="141" t="s">
        <v>129</v>
      </c>
      <c r="O20" s="141" t="s">
        <v>129</v>
      </c>
      <c r="P20" s="141" t="s">
        <v>129</v>
      </c>
      <c r="Q20" s="141" t="s">
        <v>129</v>
      </c>
      <c r="R20" s="141" t="s">
        <v>129</v>
      </c>
      <c r="S20" s="141" t="s">
        <v>129</v>
      </c>
      <c r="T20" s="141" t="s">
        <v>129</v>
      </c>
      <c r="U20" s="141" t="s">
        <v>129</v>
      </c>
      <c r="V20" s="141" t="s">
        <v>129</v>
      </c>
      <c r="W20" s="141" t="s">
        <v>129</v>
      </c>
      <c r="X20" s="141" t="s">
        <v>129</v>
      </c>
      <c r="Y20" s="141" t="s">
        <v>129</v>
      </c>
      <c r="Z20" s="141" t="s">
        <v>129</v>
      </c>
      <c r="AA20" s="141" t="s">
        <v>129</v>
      </c>
    </row>
    <row r="21" spans="1:27" ht="14.25">
      <c r="A21" s="141">
        <v>129756</v>
      </c>
      <c r="B21" s="141" t="s">
        <v>188</v>
      </c>
      <c r="C21" s="141" t="s">
        <v>189</v>
      </c>
      <c r="D21" s="141">
        <v>9</v>
      </c>
      <c r="E21" s="141">
        <v>9007</v>
      </c>
      <c r="F21" s="141">
        <v>10964</v>
      </c>
      <c r="G21" s="141" t="s">
        <v>129</v>
      </c>
      <c r="H21" s="141" t="s">
        <v>129</v>
      </c>
      <c r="I21" s="141" t="s">
        <v>129</v>
      </c>
      <c r="J21" s="141" t="s">
        <v>129</v>
      </c>
      <c r="K21" s="141" t="s">
        <v>129</v>
      </c>
      <c r="L21" s="141" t="s">
        <v>129</v>
      </c>
      <c r="M21" s="141" t="s">
        <v>129</v>
      </c>
      <c r="N21" s="141" t="s">
        <v>129</v>
      </c>
      <c r="O21" s="141" t="s">
        <v>129</v>
      </c>
      <c r="P21" s="141" t="s">
        <v>129</v>
      </c>
      <c r="Q21" s="141" t="s">
        <v>129</v>
      </c>
      <c r="R21" s="141" t="s">
        <v>129</v>
      </c>
      <c r="S21" s="141" t="s">
        <v>129</v>
      </c>
      <c r="T21" s="141" t="s">
        <v>129</v>
      </c>
      <c r="U21" s="141" t="s">
        <v>129</v>
      </c>
      <c r="V21" s="141" t="s">
        <v>129</v>
      </c>
      <c r="W21" s="141" t="s">
        <v>129</v>
      </c>
      <c r="X21" s="141" t="s">
        <v>129</v>
      </c>
      <c r="Y21" s="141" t="s">
        <v>129</v>
      </c>
      <c r="Z21" s="141" t="s">
        <v>129</v>
      </c>
      <c r="AA21" s="141" t="s">
        <v>129</v>
      </c>
    </row>
    <row r="22" spans="1:27" ht="14.25">
      <c r="A22" s="141">
        <v>129808</v>
      </c>
      <c r="B22" s="141" t="s">
        <v>190</v>
      </c>
      <c r="C22" s="141" t="s">
        <v>191</v>
      </c>
      <c r="D22" s="141">
        <v>9</v>
      </c>
      <c r="E22" s="141">
        <v>9011</v>
      </c>
      <c r="F22" s="141">
        <v>26164</v>
      </c>
      <c r="G22" s="141" t="s">
        <v>129</v>
      </c>
      <c r="H22" s="141" t="s">
        <v>129</v>
      </c>
      <c r="I22" s="141" t="s">
        <v>129</v>
      </c>
      <c r="J22" s="141" t="s">
        <v>129</v>
      </c>
      <c r="K22" s="141" t="s">
        <v>129</v>
      </c>
      <c r="L22" s="141" t="s">
        <v>129</v>
      </c>
      <c r="M22" s="141" t="s">
        <v>129</v>
      </c>
      <c r="N22" s="141" t="s">
        <v>129</v>
      </c>
      <c r="O22" s="141" t="s">
        <v>129</v>
      </c>
      <c r="P22" s="141" t="s">
        <v>129</v>
      </c>
      <c r="Q22" s="141" t="s">
        <v>129</v>
      </c>
      <c r="R22" s="141" t="s">
        <v>129</v>
      </c>
      <c r="S22" s="141" t="s">
        <v>129</v>
      </c>
      <c r="T22" s="141" t="s">
        <v>129</v>
      </c>
      <c r="U22" s="141" t="s">
        <v>129</v>
      </c>
      <c r="V22" s="141" t="s">
        <v>129</v>
      </c>
      <c r="W22" s="141" t="s">
        <v>129</v>
      </c>
      <c r="X22" s="141" t="s">
        <v>129</v>
      </c>
      <c r="Y22" s="141" t="s">
        <v>129</v>
      </c>
      <c r="Z22" s="141" t="s">
        <v>129</v>
      </c>
      <c r="AA22" s="141" t="s">
        <v>129</v>
      </c>
    </row>
    <row r="23" spans="1:27" ht="14.25">
      <c r="A23" s="141">
        <v>130004</v>
      </c>
      <c r="B23" s="141" t="s">
        <v>184</v>
      </c>
      <c r="C23" s="141" t="s">
        <v>185</v>
      </c>
      <c r="D23" s="141">
        <v>9</v>
      </c>
      <c r="E23" s="141">
        <v>9001</v>
      </c>
      <c r="F23" s="141">
        <v>10462</v>
      </c>
      <c r="G23" s="141" t="s">
        <v>129</v>
      </c>
      <c r="H23" s="141" t="s">
        <v>129</v>
      </c>
      <c r="I23" s="141" t="s">
        <v>129</v>
      </c>
      <c r="J23" s="141" t="s">
        <v>129</v>
      </c>
      <c r="K23" s="141" t="s">
        <v>129</v>
      </c>
      <c r="L23" s="141" t="s">
        <v>129</v>
      </c>
      <c r="M23" s="141" t="s">
        <v>129</v>
      </c>
      <c r="N23" s="141" t="s">
        <v>129</v>
      </c>
      <c r="O23" s="141" t="s">
        <v>129</v>
      </c>
      <c r="P23" s="141" t="s">
        <v>129</v>
      </c>
      <c r="Q23" s="141" t="s">
        <v>129</v>
      </c>
      <c r="R23" s="141" t="s">
        <v>129</v>
      </c>
      <c r="S23" s="141" t="s">
        <v>129</v>
      </c>
      <c r="T23" s="141" t="s">
        <v>129</v>
      </c>
      <c r="U23" s="141" t="s">
        <v>129</v>
      </c>
      <c r="V23" s="141" t="s">
        <v>129</v>
      </c>
      <c r="W23" s="141" t="s">
        <v>129</v>
      </c>
      <c r="X23" s="141" t="s">
        <v>129</v>
      </c>
      <c r="Y23" s="141" t="s">
        <v>129</v>
      </c>
      <c r="Z23" s="141" t="s">
        <v>129</v>
      </c>
      <c r="AA23" s="141" t="s">
        <v>129</v>
      </c>
    </row>
    <row r="24" spans="1:27" ht="14.25">
      <c r="A24" s="141">
        <v>130040</v>
      </c>
      <c r="B24" s="141" t="s">
        <v>192</v>
      </c>
      <c r="C24" s="141" t="s">
        <v>193</v>
      </c>
      <c r="D24" s="141">
        <v>9</v>
      </c>
      <c r="E24" s="141">
        <v>9005</v>
      </c>
      <c r="F24" s="141">
        <v>10462</v>
      </c>
      <c r="G24" s="141" t="s">
        <v>129</v>
      </c>
      <c r="H24" s="141" t="s">
        <v>129</v>
      </c>
      <c r="I24" s="141" t="s">
        <v>129</v>
      </c>
      <c r="J24" s="141" t="s">
        <v>129</v>
      </c>
      <c r="K24" s="141" t="s">
        <v>129</v>
      </c>
      <c r="L24" s="141" t="s">
        <v>129</v>
      </c>
      <c r="M24" s="141" t="s">
        <v>129</v>
      </c>
      <c r="N24" s="141" t="s">
        <v>129</v>
      </c>
      <c r="O24" s="141" t="s">
        <v>129</v>
      </c>
      <c r="P24" s="141" t="s">
        <v>129</v>
      </c>
      <c r="Q24" s="141" t="s">
        <v>129</v>
      </c>
      <c r="R24" s="141" t="s">
        <v>129</v>
      </c>
      <c r="S24" s="141" t="s">
        <v>129</v>
      </c>
      <c r="T24" s="141" t="s">
        <v>129</v>
      </c>
      <c r="U24" s="141" t="s">
        <v>129</v>
      </c>
      <c r="V24" s="141" t="s">
        <v>129</v>
      </c>
      <c r="W24" s="141" t="s">
        <v>129</v>
      </c>
      <c r="X24" s="141" t="s">
        <v>129</v>
      </c>
      <c r="Y24" s="141" t="s">
        <v>129</v>
      </c>
      <c r="Z24" s="141" t="s">
        <v>129</v>
      </c>
      <c r="AA24" s="141" t="s">
        <v>129</v>
      </c>
    </row>
    <row r="25" spans="1:27" ht="14.25">
      <c r="A25" s="141">
        <v>130217</v>
      </c>
      <c r="B25" s="141" t="s">
        <v>194</v>
      </c>
      <c r="C25" s="141" t="s">
        <v>195</v>
      </c>
      <c r="D25" s="141">
        <v>9</v>
      </c>
      <c r="E25" s="141">
        <v>9015</v>
      </c>
      <c r="F25" s="141">
        <v>8356</v>
      </c>
      <c r="G25" s="141" t="s">
        <v>129</v>
      </c>
      <c r="H25" s="141" t="s">
        <v>129</v>
      </c>
      <c r="I25" s="141" t="s">
        <v>129</v>
      </c>
      <c r="J25" s="141" t="s">
        <v>129</v>
      </c>
      <c r="K25" s="141" t="s">
        <v>129</v>
      </c>
      <c r="L25" s="141" t="s">
        <v>129</v>
      </c>
      <c r="M25" s="141" t="s">
        <v>129</v>
      </c>
      <c r="N25" s="141" t="s">
        <v>129</v>
      </c>
      <c r="O25" s="141" t="s">
        <v>129</v>
      </c>
      <c r="P25" s="141" t="s">
        <v>129</v>
      </c>
      <c r="Q25" s="141" t="s">
        <v>129</v>
      </c>
      <c r="R25" s="141" t="s">
        <v>129</v>
      </c>
      <c r="S25" s="141" t="s">
        <v>129</v>
      </c>
      <c r="T25" s="141" t="s">
        <v>129</v>
      </c>
      <c r="U25" s="141" t="s">
        <v>129</v>
      </c>
      <c r="V25" s="141" t="s">
        <v>129</v>
      </c>
      <c r="W25" s="141" t="s">
        <v>129</v>
      </c>
      <c r="X25" s="141" t="s">
        <v>129</v>
      </c>
      <c r="Y25" s="141" t="s">
        <v>129</v>
      </c>
      <c r="Z25" s="141" t="s">
        <v>129</v>
      </c>
      <c r="AA25" s="141" t="s">
        <v>129</v>
      </c>
    </row>
    <row r="26" spans="1:27" ht="14.25">
      <c r="A26" s="141">
        <v>130396</v>
      </c>
      <c r="B26" s="141" t="s">
        <v>186</v>
      </c>
      <c r="C26" s="141" t="s">
        <v>187</v>
      </c>
      <c r="D26" s="141">
        <v>9</v>
      </c>
      <c r="E26" s="141">
        <v>9009</v>
      </c>
      <c r="F26" s="141">
        <v>64563</v>
      </c>
      <c r="G26" s="141" t="s">
        <v>129</v>
      </c>
      <c r="H26" s="141" t="s">
        <v>129</v>
      </c>
      <c r="I26" s="141" t="s">
        <v>129</v>
      </c>
      <c r="J26" s="141" t="s">
        <v>129</v>
      </c>
      <c r="K26" s="141" t="s">
        <v>129</v>
      </c>
      <c r="L26" s="141" t="s">
        <v>129</v>
      </c>
      <c r="M26" s="141" t="s">
        <v>129</v>
      </c>
      <c r="N26" s="141" t="s">
        <v>129</v>
      </c>
      <c r="O26" s="141" t="s">
        <v>129</v>
      </c>
      <c r="P26" s="141" t="s">
        <v>129</v>
      </c>
      <c r="Q26" s="141" t="s">
        <v>129</v>
      </c>
      <c r="R26" s="141" t="s">
        <v>129</v>
      </c>
      <c r="S26" s="141" t="s">
        <v>129</v>
      </c>
      <c r="T26" s="141" t="s">
        <v>129</v>
      </c>
      <c r="U26" s="141" t="s">
        <v>129</v>
      </c>
      <c r="V26" s="141" t="s">
        <v>129</v>
      </c>
      <c r="W26" s="141" t="s">
        <v>129</v>
      </c>
      <c r="X26" s="141" t="s">
        <v>129</v>
      </c>
      <c r="Y26" s="141" t="s">
        <v>129</v>
      </c>
      <c r="Z26" s="141" t="s">
        <v>129</v>
      </c>
      <c r="AA26" s="141" t="s">
        <v>129</v>
      </c>
    </row>
    <row r="27" spans="1:27" ht="14.25">
      <c r="A27" s="141">
        <v>130606</v>
      </c>
      <c r="B27" s="141" t="s">
        <v>180</v>
      </c>
      <c r="C27" s="141" t="s">
        <v>181</v>
      </c>
      <c r="D27" s="141">
        <v>9</v>
      </c>
      <c r="E27" s="141">
        <v>9003</v>
      </c>
      <c r="F27" s="141">
        <v>101370</v>
      </c>
      <c r="G27" s="141" t="s">
        <v>129</v>
      </c>
      <c r="H27" s="141" t="s">
        <v>129</v>
      </c>
      <c r="I27" s="141" t="s">
        <v>129</v>
      </c>
      <c r="J27" s="141" t="s">
        <v>129</v>
      </c>
      <c r="K27" s="141" t="s">
        <v>129</v>
      </c>
      <c r="L27" s="141" t="s">
        <v>129</v>
      </c>
      <c r="M27" s="141" t="s">
        <v>129</v>
      </c>
      <c r="N27" s="141" t="s">
        <v>129</v>
      </c>
      <c r="O27" s="141" t="s">
        <v>129</v>
      </c>
      <c r="P27" s="141" t="s">
        <v>129</v>
      </c>
      <c r="Q27" s="141" t="s">
        <v>129</v>
      </c>
      <c r="R27" s="141" t="s">
        <v>129</v>
      </c>
      <c r="S27" s="141" t="s">
        <v>129</v>
      </c>
      <c r="T27" s="141" t="s">
        <v>129</v>
      </c>
      <c r="U27" s="141" t="s">
        <v>129</v>
      </c>
      <c r="V27" s="141" t="s">
        <v>129</v>
      </c>
      <c r="W27" s="141" t="s">
        <v>129</v>
      </c>
      <c r="X27" s="141" t="s">
        <v>129</v>
      </c>
      <c r="Y27" s="141" t="s">
        <v>129</v>
      </c>
      <c r="Z27" s="141" t="s">
        <v>129</v>
      </c>
      <c r="AA27" s="141" t="s">
        <v>129</v>
      </c>
    </row>
    <row r="28" spans="1:27" ht="14.25">
      <c r="A28" s="141">
        <v>130907</v>
      </c>
      <c r="B28" s="141" t="s">
        <v>196</v>
      </c>
      <c r="C28" s="141" t="s">
        <v>197</v>
      </c>
      <c r="D28" s="141">
        <v>10</v>
      </c>
      <c r="E28" s="141">
        <v>10001</v>
      </c>
      <c r="F28" s="141">
        <v>21850</v>
      </c>
      <c r="G28" s="141">
        <v>530</v>
      </c>
      <c r="H28" s="141">
        <v>8692</v>
      </c>
      <c r="I28" s="141">
        <v>2244</v>
      </c>
      <c r="J28" s="141">
        <v>229</v>
      </c>
      <c r="K28" s="141">
        <v>9623</v>
      </c>
      <c r="L28" s="141">
        <v>638</v>
      </c>
      <c r="M28" s="141">
        <v>2138</v>
      </c>
      <c r="N28" s="141">
        <v>0.123</v>
      </c>
      <c r="O28" s="141">
        <v>0.126</v>
      </c>
      <c r="P28" s="141">
        <v>0.19700000000000001</v>
      </c>
      <c r="Q28" s="141">
        <v>0.16300000000000001</v>
      </c>
      <c r="R28" s="141">
        <v>0.17574999999999999</v>
      </c>
      <c r="S28" s="141">
        <v>8.6999999999999994E-2</v>
      </c>
      <c r="T28" s="141">
        <v>20.3</v>
      </c>
      <c r="U28" s="141">
        <v>15.2</v>
      </c>
      <c r="V28" s="141">
        <v>177226</v>
      </c>
      <c r="W28" s="141">
        <v>4218</v>
      </c>
      <c r="X28" s="141">
        <v>44111</v>
      </c>
      <c r="Y28" s="141">
        <v>13754</v>
      </c>
      <c r="Z28" s="141">
        <v>110658</v>
      </c>
      <c r="AA28" s="141">
        <v>1074</v>
      </c>
    </row>
    <row r="29" spans="1:27" ht="14.25">
      <c r="A29" s="141">
        <v>130907</v>
      </c>
      <c r="B29" s="141" t="s">
        <v>198</v>
      </c>
      <c r="C29" s="141" t="s">
        <v>199</v>
      </c>
      <c r="D29" s="141">
        <v>10</v>
      </c>
      <c r="E29" s="141">
        <v>10003</v>
      </c>
      <c r="F29" s="141">
        <v>58355</v>
      </c>
      <c r="G29" s="141">
        <v>3152</v>
      </c>
      <c r="H29" s="141">
        <v>22265</v>
      </c>
      <c r="I29" s="141">
        <v>9452</v>
      </c>
      <c r="J29" s="141">
        <v>224</v>
      </c>
      <c r="K29" s="141">
        <v>23537</v>
      </c>
      <c r="L29" s="141">
        <v>4410</v>
      </c>
      <c r="M29" s="141">
        <v>4767</v>
      </c>
      <c r="N29" s="141">
        <v>0.105</v>
      </c>
      <c r="O29" s="141">
        <v>9.6000000000000002E-2</v>
      </c>
      <c r="P29" s="141">
        <v>0.159</v>
      </c>
      <c r="Q29" s="141">
        <v>0.156</v>
      </c>
      <c r="R29" s="141">
        <v>0.15135000000000001</v>
      </c>
      <c r="S29" s="141">
        <v>7.2999999999999995E-2</v>
      </c>
      <c r="T29" s="141">
        <v>20.5</v>
      </c>
      <c r="U29" s="141">
        <v>13.7</v>
      </c>
      <c r="V29" s="141">
        <v>554534</v>
      </c>
      <c r="W29" s="141">
        <v>32724</v>
      </c>
      <c r="X29" s="141">
        <v>140258</v>
      </c>
      <c r="Y29" s="141">
        <v>60600</v>
      </c>
      <c r="Z29" s="141">
        <v>323994</v>
      </c>
      <c r="AA29" s="141">
        <v>1256</v>
      </c>
    </row>
    <row r="30" spans="1:27" ht="14.25">
      <c r="A30" s="141">
        <v>130907</v>
      </c>
      <c r="B30" s="141" t="s">
        <v>200</v>
      </c>
      <c r="C30" s="141" t="s">
        <v>201</v>
      </c>
      <c r="D30" s="141">
        <v>10</v>
      </c>
      <c r="E30" s="141">
        <v>10005</v>
      </c>
      <c r="F30" s="141">
        <v>27585</v>
      </c>
      <c r="G30" s="141">
        <v>302</v>
      </c>
      <c r="H30" s="141">
        <v>5229</v>
      </c>
      <c r="I30" s="141">
        <v>6093</v>
      </c>
      <c r="J30" s="141">
        <v>338</v>
      </c>
      <c r="K30" s="141">
        <v>16587</v>
      </c>
      <c r="L30" s="141">
        <v>2092</v>
      </c>
      <c r="M30" s="141">
        <v>3037</v>
      </c>
      <c r="N30" s="141">
        <v>0.11600000000000001</v>
      </c>
      <c r="O30" s="141">
        <v>9.8000000000000004E-2</v>
      </c>
      <c r="P30" s="141">
        <v>0.20399999999999999</v>
      </c>
      <c r="Q30" s="141">
        <v>0.27200000000000002</v>
      </c>
      <c r="R30" s="141">
        <v>0.21834999999999999</v>
      </c>
      <c r="S30" s="141">
        <v>8.8999999999999996E-2</v>
      </c>
      <c r="T30" s="141">
        <v>27.4</v>
      </c>
      <c r="U30" s="141">
        <v>21.5</v>
      </c>
      <c r="V30" s="141">
        <v>237315</v>
      </c>
      <c r="W30" s="141">
        <v>3095</v>
      </c>
      <c r="X30" s="141">
        <v>25595</v>
      </c>
      <c r="Y30" s="141">
        <v>22370</v>
      </c>
      <c r="Z30" s="141">
        <v>185653</v>
      </c>
      <c r="AA30" s="141">
        <v>1210</v>
      </c>
    </row>
    <row r="31" spans="1:27" ht="14.25">
      <c r="A31" s="141">
        <v>133702</v>
      </c>
      <c r="B31" s="141" t="s">
        <v>202</v>
      </c>
      <c r="C31" s="141" t="s">
        <v>203</v>
      </c>
      <c r="D31" s="141">
        <v>12</v>
      </c>
      <c r="E31" s="141">
        <v>12031</v>
      </c>
      <c r="F31" s="141">
        <v>139341</v>
      </c>
      <c r="G31" s="141">
        <v>3990</v>
      </c>
      <c r="H31" s="141">
        <v>63379</v>
      </c>
      <c r="I31" s="141">
        <v>17902</v>
      </c>
      <c r="J31" s="141">
        <v>499</v>
      </c>
      <c r="K31" s="141">
        <v>56974</v>
      </c>
      <c r="L31" s="141">
        <v>5222</v>
      </c>
      <c r="M31" s="141">
        <v>9277</v>
      </c>
      <c r="N31" s="141">
        <v>0.14299999999999999</v>
      </c>
      <c r="O31" s="141">
        <v>8.5999999999999993E-2</v>
      </c>
      <c r="P31" s="141">
        <v>0.224</v>
      </c>
      <c r="Q31" s="141">
        <v>0.16700000000000001</v>
      </c>
      <c r="R31" s="141">
        <v>0.15836</v>
      </c>
      <c r="S31" s="141">
        <v>0.107</v>
      </c>
      <c r="T31" s="141">
        <v>16.100000000000001</v>
      </c>
      <c r="U31" s="141">
        <v>12.2</v>
      </c>
      <c r="V31" s="141">
        <v>971889</v>
      </c>
      <c r="W31" s="141">
        <v>46438</v>
      </c>
      <c r="X31" s="141">
        <v>283276</v>
      </c>
      <c r="Y31" s="141">
        <v>107472</v>
      </c>
      <c r="Z31" s="141">
        <v>531208</v>
      </c>
      <c r="AA31" s="141">
        <v>2652</v>
      </c>
    </row>
    <row r="32" spans="1:27" ht="14.25">
      <c r="A32" s="141">
        <v>133702</v>
      </c>
      <c r="B32" s="141" t="s">
        <v>204</v>
      </c>
      <c r="C32" s="141" t="s">
        <v>205</v>
      </c>
      <c r="D32" s="141">
        <v>12</v>
      </c>
      <c r="E32" s="141">
        <v>12089</v>
      </c>
      <c r="F32" s="141">
        <v>8343</v>
      </c>
      <c r="G32" s="141">
        <v>53</v>
      </c>
      <c r="H32" s="141">
        <v>887</v>
      </c>
      <c r="I32" s="141">
        <v>429</v>
      </c>
      <c r="J32" s="141">
        <v>7</v>
      </c>
      <c r="K32" s="141">
        <v>6478</v>
      </c>
      <c r="L32" s="141">
        <v>234</v>
      </c>
      <c r="M32" s="141">
        <v>684</v>
      </c>
      <c r="N32" s="141">
        <v>9.1999999999999998E-2</v>
      </c>
      <c r="O32" s="141">
        <v>5.6000000000000001E-2</v>
      </c>
      <c r="P32" s="141">
        <v>0.182</v>
      </c>
      <c r="Q32" s="141">
        <v>9.5000000000000001E-2</v>
      </c>
      <c r="R32" s="141">
        <v>2.6419999999999999E-2</v>
      </c>
      <c r="S32" s="141">
        <v>8.2000000000000003E-2</v>
      </c>
      <c r="T32" s="141">
        <v>17.399999999999999</v>
      </c>
      <c r="U32" s="141">
        <v>17.7</v>
      </c>
      <c r="V32" s="141">
        <v>90614</v>
      </c>
      <c r="W32" s="141">
        <v>939</v>
      </c>
      <c r="X32" s="141">
        <v>4886</v>
      </c>
      <c r="Y32" s="141">
        <v>4517</v>
      </c>
      <c r="Z32" s="141">
        <v>79320</v>
      </c>
      <c r="AA32" s="141">
        <v>258</v>
      </c>
    </row>
    <row r="33" spans="1:27" ht="14.25">
      <c r="A33" s="141">
        <v>135717</v>
      </c>
      <c r="B33" s="141" t="s">
        <v>206</v>
      </c>
      <c r="C33" s="141" t="s">
        <v>207</v>
      </c>
      <c r="D33" s="141">
        <v>12</v>
      </c>
      <c r="E33" s="141">
        <v>12086</v>
      </c>
      <c r="F33" s="141">
        <v>403997</v>
      </c>
      <c r="G33" s="141">
        <v>5090</v>
      </c>
      <c r="H33" s="141">
        <v>92316</v>
      </c>
      <c r="I33" s="141">
        <v>270445</v>
      </c>
      <c r="J33" s="141">
        <v>1178</v>
      </c>
      <c r="K33" s="141">
        <v>167742</v>
      </c>
      <c r="L33" s="141">
        <v>26160</v>
      </c>
      <c r="M33" s="141">
        <v>111511</v>
      </c>
      <c r="N33" s="141">
        <v>0.153</v>
      </c>
      <c r="O33" s="141">
        <v>0.126</v>
      </c>
      <c r="P33" s="141">
        <v>0.223</v>
      </c>
      <c r="Q33" s="141">
        <v>0.14799999999999999</v>
      </c>
      <c r="R33" s="141">
        <v>0.14563000000000001</v>
      </c>
      <c r="S33" s="141">
        <v>0.13500000000000001</v>
      </c>
      <c r="T33" s="141">
        <v>15.4</v>
      </c>
      <c r="U33" s="141">
        <v>14.3</v>
      </c>
      <c r="V33" s="141">
        <v>2647752</v>
      </c>
      <c r="W33" s="141">
        <v>40550</v>
      </c>
      <c r="X33" s="141">
        <v>414678</v>
      </c>
      <c r="Y33" s="141">
        <v>1832554</v>
      </c>
      <c r="Z33" s="141">
        <v>1238806</v>
      </c>
      <c r="AA33" s="141">
        <v>6911</v>
      </c>
    </row>
    <row r="34" spans="1:27" ht="14.25">
      <c r="A34" s="141">
        <v>136358</v>
      </c>
      <c r="B34" s="141" t="s">
        <v>208</v>
      </c>
      <c r="C34" s="141" t="s">
        <v>209</v>
      </c>
      <c r="D34" s="141">
        <v>12</v>
      </c>
      <c r="E34" s="141">
        <v>12099</v>
      </c>
      <c r="F34" s="141">
        <v>166938</v>
      </c>
      <c r="G34" s="141">
        <v>3844</v>
      </c>
      <c r="H34" s="141">
        <v>46753</v>
      </c>
      <c r="I34" s="141">
        <v>52736</v>
      </c>
      <c r="J34" s="141">
        <v>307</v>
      </c>
      <c r="K34" s="141">
        <v>80138</v>
      </c>
      <c r="L34" s="141">
        <v>16512</v>
      </c>
      <c r="M34" s="141">
        <v>19384</v>
      </c>
      <c r="N34" s="141">
        <v>0.114</v>
      </c>
      <c r="O34" s="141">
        <v>9.1999999999999998E-2</v>
      </c>
      <c r="P34" s="141">
        <v>0.17299999999999999</v>
      </c>
      <c r="Q34" s="141">
        <v>0.152</v>
      </c>
      <c r="R34" s="141">
        <v>6.9180000000000005E-2</v>
      </c>
      <c r="S34" s="141">
        <v>8.8999999999999996E-2</v>
      </c>
      <c r="T34" s="141">
        <v>21.2</v>
      </c>
      <c r="U34" s="141">
        <v>11.3</v>
      </c>
      <c r="V34" s="141">
        <v>1469938</v>
      </c>
      <c r="W34" s="141">
        <v>41806</v>
      </c>
      <c r="X34" s="141">
        <v>269658</v>
      </c>
      <c r="Y34" s="141">
        <v>346242</v>
      </c>
      <c r="Z34" s="141">
        <v>905166</v>
      </c>
      <c r="AA34" s="141">
        <v>4131</v>
      </c>
    </row>
    <row r="35" spans="1:27" ht="14.25">
      <c r="A35" s="141">
        <v>137759</v>
      </c>
      <c r="B35" s="141" t="s">
        <v>210</v>
      </c>
      <c r="C35" s="141" t="s">
        <v>211</v>
      </c>
      <c r="D35" s="141">
        <v>12</v>
      </c>
      <c r="E35" s="141">
        <v>12039</v>
      </c>
      <c r="F35" s="141">
        <v>10460</v>
      </c>
      <c r="G35" s="141">
        <v>0</v>
      </c>
      <c r="H35" s="141">
        <v>6810</v>
      </c>
      <c r="I35" s="141">
        <v>1887</v>
      </c>
      <c r="J35" s="141">
        <v>484</v>
      </c>
      <c r="K35" s="141">
        <v>1943</v>
      </c>
      <c r="L35" s="141">
        <v>861</v>
      </c>
      <c r="M35" s="141">
        <v>362</v>
      </c>
      <c r="N35" s="141">
        <v>0.255</v>
      </c>
      <c r="O35" s="141">
        <v>0</v>
      </c>
      <c r="P35" s="141">
        <v>0.3</v>
      </c>
      <c r="Q35" s="141">
        <v>0.40600000000000003</v>
      </c>
      <c r="R35" s="141">
        <v>0.46007999999999999</v>
      </c>
      <c r="S35" s="141">
        <v>0.13700000000000001</v>
      </c>
      <c r="T35" s="141">
        <v>54.4</v>
      </c>
      <c r="U35" s="141">
        <v>18.7</v>
      </c>
      <c r="V35" s="141">
        <v>40943</v>
      </c>
      <c r="W35" s="141">
        <v>3</v>
      </c>
      <c r="X35" s="141">
        <v>22713</v>
      </c>
      <c r="Y35" s="141">
        <v>4651</v>
      </c>
      <c r="Z35" s="141">
        <v>14138</v>
      </c>
      <c r="AA35" s="141">
        <v>568</v>
      </c>
    </row>
    <row r="36" spans="1:27" ht="14.25">
      <c r="A36" s="141">
        <v>137759</v>
      </c>
      <c r="B36" s="141" t="s">
        <v>212</v>
      </c>
      <c r="C36" s="141" t="s">
        <v>213</v>
      </c>
      <c r="D36" s="141">
        <v>12</v>
      </c>
      <c r="E36" s="141">
        <v>12073</v>
      </c>
      <c r="F36" s="141">
        <v>53940</v>
      </c>
      <c r="G36" s="141">
        <v>1408</v>
      </c>
      <c r="H36" s="141">
        <v>24294</v>
      </c>
      <c r="I36" s="141">
        <v>3893</v>
      </c>
      <c r="J36" s="141">
        <v>106</v>
      </c>
      <c r="K36" s="141">
        <v>23821</v>
      </c>
      <c r="L36" s="141">
        <v>1250</v>
      </c>
      <c r="M36" s="141">
        <v>3061</v>
      </c>
      <c r="N36" s="141">
        <v>0.19400000000000001</v>
      </c>
      <c r="O36" s="141">
        <v>0.14199999999999999</v>
      </c>
      <c r="P36" s="141">
        <v>0.28100000000000003</v>
      </c>
      <c r="Q36" s="141">
        <v>0.216</v>
      </c>
      <c r="R36" s="141">
        <v>0.16383</v>
      </c>
      <c r="S36" s="141">
        <v>0.14899999999999999</v>
      </c>
      <c r="T36" s="141">
        <v>28.3</v>
      </c>
      <c r="U36" s="141">
        <v>19.100000000000001</v>
      </c>
      <c r="V36" s="141">
        <v>277399</v>
      </c>
      <c r="W36" s="141">
        <v>9915</v>
      </c>
      <c r="X36" s="141">
        <v>86581</v>
      </c>
      <c r="Y36" s="141">
        <v>18049</v>
      </c>
      <c r="Z36" s="141">
        <v>159879</v>
      </c>
      <c r="AA36" s="141">
        <v>541</v>
      </c>
    </row>
    <row r="37" spans="1:27" ht="14.25">
      <c r="A37" s="141">
        <v>137759</v>
      </c>
      <c r="B37" s="141" t="s">
        <v>214</v>
      </c>
      <c r="C37" s="141" t="s">
        <v>215</v>
      </c>
      <c r="D37" s="141">
        <v>12</v>
      </c>
      <c r="E37" s="141">
        <v>12129</v>
      </c>
      <c r="F37" s="141">
        <v>1888</v>
      </c>
      <c r="G37" s="141">
        <v>0</v>
      </c>
      <c r="H37" s="141">
        <v>136</v>
      </c>
      <c r="I37" s="141">
        <v>6</v>
      </c>
      <c r="J37" s="141">
        <v>19</v>
      </c>
      <c r="K37" s="141">
        <v>1617</v>
      </c>
      <c r="L37" s="141">
        <v>6</v>
      </c>
      <c r="M37" s="141">
        <v>110</v>
      </c>
      <c r="N37" s="141">
        <v>6.0999999999999999E-2</v>
      </c>
      <c r="O37" s="141">
        <v>0</v>
      </c>
      <c r="P37" s="141">
        <v>3.5999999999999997E-2</v>
      </c>
      <c r="Q37" s="141">
        <v>7.0000000000000001E-3</v>
      </c>
      <c r="R37" s="141">
        <v>0.27535999999999999</v>
      </c>
      <c r="S37" s="141">
        <v>6.3E-2</v>
      </c>
      <c r="T37" s="141">
        <v>3.4</v>
      </c>
      <c r="U37" s="141">
        <v>9</v>
      </c>
      <c r="V37" s="141">
        <v>30707</v>
      </c>
      <c r="W37" s="141">
        <v>50</v>
      </c>
      <c r="X37" s="141">
        <v>3737</v>
      </c>
      <c r="Y37" s="141">
        <v>838</v>
      </c>
      <c r="Z37" s="141">
        <v>25479</v>
      </c>
      <c r="AA37" s="141">
        <v>50</v>
      </c>
    </row>
    <row r="38" spans="1:27" ht="14.25">
      <c r="A38" s="141">
        <v>141680</v>
      </c>
      <c r="B38" s="141" t="s">
        <v>216</v>
      </c>
      <c r="C38" s="141" t="s">
        <v>217</v>
      </c>
      <c r="D38" s="141">
        <v>15</v>
      </c>
      <c r="E38" s="141">
        <v>15003</v>
      </c>
      <c r="F38" s="141">
        <v>86612</v>
      </c>
      <c r="G38" s="141">
        <v>26529</v>
      </c>
      <c r="H38" s="141">
        <v>1718</v>
      </c>
      <c r="I38" s="141">
        <v>10567</v>
      </c>
      <c r="J38" s="141">
        <v>18639</v>
      </c>
      <c r="K38" s="141">
        <v>15590</v>
      </c>
      <c r="L38" s="141">
        <v>1232</v>
      </c>
      <c r="M38" s="141">
        <v>22904</v>
      </c>
      <c r="N38" s="141">
        <v>8.7999999999999995E-2</v>
      </c>
      <c r="O38" s="141">
        <v>6.3E-2</v>
      </c>
      <c r="P38" s="141">
        <v>7.4999999999999997E-2</v>
      </c>
      <c r="Q38" s="141">
        <v>0.108</v>
      </c>
      <c r="R38" s="141">
        <v>0.156</v>
      </c>
      <c r="S38" s="141">
        <v>8.5999999999999993E-2</v>
      </c>
      <c r="T38" s="141">
        <v>9</v>
      </c>
      <c r="U38" s="141">
        <v>9.6</v>
      </c>
      <c r="V38" s="141">
        <v>979082</v>
      </c>
      <c r="W38" s="141">
        <v>420712</v>
      </c>
      <c r="X38" s="141">
        <v>22922</v>
      </c>
      <c r="Y38" s="141">
        <v>98176</v>
      </c>
      <c r="Z38" s="141">
        <v>181686</v>
      </c>
      <c r="AA38" s="141">
        <v>100839</v>
      </c>
    </row>
    <row r="39" spans="1:27" ht="14.25">
      <c r="A39" s="141">
        <v>141802</v>
      </c>
      <c r="B39" s="141" t="s">
        <v>218</v>
      </c>
      <c r="C39" s="141" t="s">
        <v>219</v>
      </c>
      <c r="D39" s="141">
        <v>15</v>
      </c>
      <c r="E39" s="141">
        <v>15007</v>
      </c>
      <c r="F39" s="141">
        <v>6040</v>
      </c>
      <c r="G39" s="141">
        <v>1337</v>
      </c>
      <c r="H39" s="141">
        <v>20</v>
      </c>
      <c r="I39" s="141">
        <v>569</v>
      </c>
      <c r="J39" s="141">
        <v>1307</v>
      </c>
      <c r="K39" s="141">
        <v>2270</v>
      </c>
      <c r="L39" s="141">
        <v>67</v>
      </c>
      <c r="M39" s="141">
        <v>1039</v>
      </c>
      <c r="N39" s="141">
        <v>8.3000000000000004E-2</v>
      </c>
      <c r="O39" s="141">
        <v>6.3E-2</v>
      </c>
      <c r="P39" s="141">
        <v>5.1999999999999998E-2</v>
      </c>
      <c r="Q39" s="141">
        <v>6.8000000000000005E-2</v>
      </c>
      <c r="R39" s="141">
        <v>0.15121999999999999</v>
      </c>
      <c r="S39" s="141">
        <v>0.10299999999999999</v>
      </c>
      <c r="T39" s="141">
        <v>7</v>
      </c>
      <c r="U39" s="141">
        <v>5</v>
      </c>
      <c r="V39" s="141">
        <v>72772</v>
      </c>
      <c r="W39" s="141">
        <v>21361</v>
      </c>
      <c r="X39" s="141">
        <v>385</v>
      </c>
      <c r="Y39" s="141">
        <v>8409</v>
      </c>
      <c r="Z39" s="141">
        <v>22146</v>
      </c>
      <c r="AA39" s="141">
        <v>7336</v>
      </c>
    </row>
    <row r="40" spans="1:27" ht="14.25">
      <c r="A40" s="141">
        <v>141839</v>
      </c>
      <c r="B40" s="141" t="s">
        <v>220</v>
      </c>
      <c r="C40" s="141" t="s">
        <v>221</v>
      </c>
      <c r="D40" s="141">
        <v>15</v>
      </c>
      <c r="E40" s="141">
        <v>15009</v>
      </c>
      <c r="F40" s="141">
        <v>15120</v>
      </c>
      <c r="G40" s="141">
        <v>2609</v>
      </c>
      <c r="H40" s="141">
        <v>146</v>
      </c>
      <c r="I40" s="141">
        <v>2075</v>
      </c>
      <c r="J40" s="141">
        <v>2586</v>
      </c>
      <c r="K40" s="141">
        <v>5693</v>
      </c>
      <c r="L40" s="141">
        <v>305</v>
      </c>
      <c r="M40" s="141">
        <v>3781</v>
      </c>
      <c r="N40" s="141">
        <v>9.2999999999999999E-2</v>
      </c>
      <c r="O40" s="141">
        <v>5.6000000000000001E-2</v>
      </c>
      <c r="P40" s="141">
        <v>0.122</v>
      </c>
      <c r="Q40" s="141">
        <v>0.108</v>
      </c>
      <c r="R40" s="141">
        <v>0.12595999999999999</v>
      </c>
      <c r="S40" s="141">
        <v>0.11</v>
      </c>
      <c r="T40" s="141">
        <v>8.9</v>
      </c>
      <c r="U40" s="141">
        <v>8.9</v>
      </c>
      <c r="V40" s="141">
        <v>162939</v>
      </c>
      <c r="W40" s="141">
        <v>46465</v>
      </c>
      <c r="X40" s="141">
        <v>1192</v>
      </c>
      <c r="Y40" s="141">
        <v>19192</v>
      </c>
      <c r="Z40" s="141">
        <v>51609</v>
      </c>
      <c r="AA40" s="141">
        <v>17944</v>
      </c>
    </row>
    <row r="41" spans="1:27" ht="14.25">
      <c r="A41" s="141">
        <v>141990</v>
      </c>
      <c r="B41" s="141" t="s">
        <v>222</v>
      </c>
      <c r="C41" s="141" t="s">
        <v>217</v>
      </c>
      <c r="D41" s="141">
        <v>15</v>
      </c>
      <c r="E41" s="141">
        <v>15003</v>
      </c>
      <c r="F41" s="141">
        <v>86612</v>
      </c>
      <c r="G41" s="141">
        <v>26529</v>
      </c>
      <c r="H41" s="141">
        <v>1718</v>
      </c>
      <c r="I41" s="141">
        <v>10567</v>
      </c>
      <c r="J41" s="141">
        <v>18639</v>
      </c>
      <c r="K41" s="141">
        <v>15590</v>
      </c>
      <c r="L41" s="141">
        <v>1232</v>
      </c>
      <c r="M41" s="141">
        <v>22904</v>
      </c>
      <c r="N41" s="141">
        <v>8.7999999999999995E-2</v>
      </c>
      <c r="O41" s="141">
        <v>6.3E-2</v>
      </c>
      <c r="P41" s="141">
        <v>7.4999999999999997E-2</v>
      </c>
      <c r="Q41" s="141">
        <v>0.108</v>
      </c>
      <c r="R41" s="141">
        <v>0.156</v>
      </c>
      <c r="S41" s="141">
        <v>8.5999999999999993E-2</v>
      </c>
      <c r="T41" s="141">
        <v>9</v>
      </c>
      <c r="U41" s="141">
        <v>9.6</v>
      </c>
      <c r="V41" s="141">
        <v>979082</v>
      </c>
      <c r="W41" s="141">
        <v>420712</v>
      </c>
      <c r="X41" s="141">
        <v>22922</v>
      </c>
      <c r="Y41" s="141">
        <v>98176</v>
      </c>
      <c r="Z41" s="141">
        <v>181686</v>
      </c>
      <c r="AA41" s="141">
        <v>100839</v>
      </c>
    </row>
    <row r="42" spans="1:27" ht="14.25">
      <c r="A42" s="141">
        <v>144944</v>
      </c>
      <c r="B42" s="141" t="s">
        <v>223</v>
      </c>
      <c r="C42" s="141" t="s">
        <v>224</v>
      </c>
      <c r="D42" s="141">
        <v>17</v>
      </c>
      <c r="E42" s="141">
        <v>17031</v>
      </c>
      <c r="F42" s="141">
        <v>687906</v>
      </c>
      <c r="G42" s="141">
        <v>46453</v>
      </c>
      <c r="H42" s="141">
        <v>279506</v>
      </c>
      <c r="I42" s="141">
        <v>192417</v>
      </c>
      <c r="J42" s="141">
        <v>4625</v>
      </c>
      <c r="K42" s="141">
        <v>213369</v>
      </c>
      <c r="L42" s="141">
        <v>88120</v>
      </c>
      <c r="M42" s="141">
        <v>55833</v>
      </c>
      <c r="N42" s="141">
        <v>0.13400000000000001</v>
      </c>
      <c r="O42" s="141">
        <v>0.11700000000000001</v>
      </c>
      <c r="P42" s="141">
        <v>0.24</v>
      </c>
      <c r="Q42" s="141">
        <v>0.14399999999999999</v>
      </c>
      <c r="R42" s="141">
        <v>0.12046</v>
      </c>
      <c r="S42" s="141">
        <v>8.4000000000000005E-2</v>
      </c>
      <c r="T42" s="141">
        <v>16.100000000000001</v>
      </c>
      <c r="U42" s="141">
        <v>12</v>
      </c>
      <c r="V42" s="141">
        <v>5142964</v>
      </c>
      <c r="W42" s="141">
        <v>396585</v>
      </c>
      <c r="X42" s="141">
        <v>1163615</v>
      </c>
      <c r="Y42" s="141">
        <v>1340317</v>
      </c>
      <c r="Z42" s="141">
        <v>2538234</v>
      </c>
      <c r="AA42" s="141">
        <v>33768</v>
      </c>
    </row>
    <row r="43" spans="1:27" ht="14.25">
      <c r="A43" s="141">
        <v>144944</v>
      </c>
      <c r="B43" s="141" t="s">
        <v>225</v>
      </c>
      <c r="C43" s="141" t="s">
        <v>226</v>
      </c>
      <c r="D43" s="141">
        <v>17</v>
      </c>
      <c r="E43" s="141">
        <v>17037</v>
      </c>
      <c r="F43" s="141">
        <v>14841</v>
      </c>
      <c r="G43" s="141">
        <v>1006</v>
      </c>
      <c r="H43" s="141">
        <v>2506</v>
      </c>
      <c r="I43" s="141">
        <v>2522</v>
      </c>
      <c r="J43" s="141">
        <v>96</v>
      </c>
      <c r="K43" s="141">
        <v>9018</v>
      </c>
      <c r="L43" s="141">
        <v>915</v>
      </c>
      <c r="M43" s="141">
        <v>1300</v>
      </c>
      <c r="N43" s="141">
        <v>0.154</v>
      </c>
      <c r="O43" s="141">
        <v>0.46100000000000002</v>
      </c>
      <c r="P43" s="141">
        <v>0.37</v>
      </c>
      <c r="Q43" s="141">
        <v>0.21299999999999999</v>
      </c>
      <c r="R43" s="141">
        <v>0.17910000000000001</v>
      </c>
      <c r="S43" s="141">
        <v>0.11700000000000001</v>
      </c>
      <c r="T43" s="141">
        <v>25</v>
      </c>
      <c r="U43" s="141">
        <v>20.9</v>
      </c>
      <c r="V43" s="141">
        <v>96425</v>
      </c>
      <c r="W43" s="141">
        <v>2182</v>
      </c>
      <c r="X43" s="141">
        <v>6777</v>
      </c>
      <c r="Y43" s="141">
        <v>11848</v>
      </c>
      <c r="Z43" s="141">
        <v>77150</v>
      </c>
      <c r="AA43" s="141">
        <v>440</v>
      </c>
    </row>
    <row r="44" spans="1:27" ht="14.25">
      <c r="A44" s="141">
        <v>144944</v>
      </c>
      <c r="B44" s="141" t="s">
        <v>227</v>
      </c>
      <c r="C44" s="141" t="s">
        <v>228</v>
      </c>
      <c r="D44" s="141">
        <v>17</v>
      </c>
      <c r="E44" s="141">
        <v>17043</v>
      </c>
      <c r="F44" s="141">
        <v>57674</v>
      </c>
      <c r="G44" s="141">
        <v>7310</v>
      </c>
      <c r="H44" s="141">
        <v>7777</v>
      </c>
      <c r="I44" s="141">
        <v>12812</v>
      </c>
      <c r="J44" s="141">
        <v>101</v>
      </c>
      <c r="K44" s="141">
        <v>33155</v>
      </c>
      <c r="L44" s="141">
        <v>5173</v>
      </c>
      <c r="M44" s="141">
        <v>4158</v>
      </c>
      <c r="N44" s="141">
        <v>6.3E-2</v>
      </c>
      <c r="O44" s="141">
        <v>6.3E-2</v>
      </c>
      <c r="P44" s="141">
        <v>0.17599999999999999</v>
      </c>
      <c r="Q44" s="141">
        <v>9.4E-2</v>
      </c>
      <c r="R44" s="141">
        <v>3.1559999999999998E-2</v>
      </c>
      <c r="S44" s="141">
        <v>5.1999999999999998E-2</v>
      </c>
      <c r="T44" s="141">
        <v>12.2</v>
      </c>
      <c r="U44" s="141">
        <v>5.9</v>
      </c>
      <c r="V44" s="141">
        <v>917954</v>
      </c>
      <c r="W44" s="141">
        <v>115936</v>
      </c>
      <c r="X44" s="141">
        <v>44124</v>
      </c>
      <c r="Y44" s="141">
        <v>136423</v>
      </c>
      <c r="Z44" s="141">
        <v>642177</v>
      </c>
      <c r="AA44" s="141">
        <v>3099</v>
      </c>
    </row>
    <row r="45" spans="1:27" ht="14.25">
      <c r="A45" s="141">
        <v>144944</v>
      </c>
      <c r="B45" s="141" t="s">
        <v>229</v>
      </c>
      <c r="C45" s="141" t="s">
        <v>230</v>
      </c>
      <c r="D45" s="141">
        <v>17</v>
      </c>
      <c r="E45" s="141">
        <v>17089</v>
      </c>
      <c r="F45" s="141">
        <v>42558</v>
      </c>
      <c r="G45" s="141">
        <v>931</v>
      </c>
      <c r="H45" s="141">
        <v>4835</v>
      </c>
      <c r="I45" s="141">
        <v>21028</v>
      </c>
      <c r="J45" s="141">
        <v>554</v>
      </c>
      <c r="K45" s="141">
        <v>21402</v>
      </c>
      <c r="L45" s="141">
        <v>8289</v>
      </c>
      <c r="M45" s="141">
        <v>6547</v>
      </c>
      <c r="N45" s="141">
        <v>8.3000000000000004E-2</v>
      </c>
      <c r="O45" s="141">
        <v>4.5999999999999999E-2</v>
      </c>
      <c r="P45" s="141">
        <v>0.185</v>
      </c>
      <c r="Q45" s="141">
        <v>0.126</v>
      </c>
      <c r="R45" s="141">
        <v>0.10108</v>
      </c>
      <c r="S45" s="141">
        <v>6.3E-2</v>
      </c>
      <c r="T45" s="141">
        <v>12.8</v>
      </c>
      <c r="U45" s="141">
        <v>11.3</v>
      </c>
      <c r="V45" s="141">
        <v>511042</v>
      </c>
      <c r="W45" s="141">
        <v>20136</v>
      </c>
      <c r="X45" s="141">
        <v>26078</v>
      </c>
      <c r="Y45" s="141">
        <v>166978</v>
      </c>
      <c r="Z45" s="141">
        <v>337575</v>
      </c>
      <c r="AA45" s="141">
        <v>4927</v>
      </c>
    </row>
    <row r="46" spans="1:27" ht="14.25">
      <c r="A46" s="141">
        <v>144944</v>
      </c>
      <c r="B46" s="141" t="s">
        <v>231</v>
      </c>
      <c r="C46" s="141" t="s">
        <v>232</v>
      </c>
      <c r="D46" s="141">
        <v>17</v>
      </c>
      <c r="E46" s="141">
        <v>17111</v>
      </c>
      <c r="F46" s="141">
        <v>18641</v>
      </c>
      <c r="G46" s="141">
        <v>623</v>
      </c>
      <c r="H46" s="141">
        <v>524</v>
      </c>
      <c r="I46" s="141">
        <v>4916</v>
      </c>
      <c r="J46" s="141">
        <v>55</v>
      </c>
      <c r="K46" s="141">
        <v>15032</v>
      </c>
      <c r="L46" s="141">
        <v>708</v>
      </c>
      <c r="M46" s="141">
        <v>1699</v>
      </c>
      <c r="N46" s="141">
        <v>0.06</v>
      </c>
      <c r="O46" s="141">
        <v>7.0999999999999994E-2</v>
      </c>
      <c r="P46" s="141">
        <v>0.113</v>
      </c>
      <c r="Q46" s="141">
        <v>0.111</v>
      </c>
      <c r="R46" s="141">
        <v>8.7160000000000001E-2</v>
      </c>
      <c r="S46" s="141">
        <v>5.7000000000000002E-2</v>
      </c>
      <c r="T46" s="141">
        <v>10.9</v>
      </c>
      <c r="U46" s="141">
        <v>7.5</v>
      </c>
      <c r="V46" s="141">
        <v>308820</v>
      </c>
      <c r="W46" s="141">
        <v>8822</v>
      </c>
      <c r="X46" s="141">
        <v>4636</v>
      </c>
      <c r="Y46" s="141">
        <v>44098</v>
      </c>
      <c r="Z46" s="141">
        <v>265781</v>
      </c>
      <c r="AA46" s="141">
        <v>576</v>
      </c>
    </row>
    <row r="47" spans="1:27" ht="14.25">
      <c r="A47" s="141">
        <v>145682</v>
      </c>
      <c r="B47" s="141" t="s">
        <v>233</v>
      </c>
      <c r="C47" s="141" t="s">
        <v>234</v>
      </c>
      <c r="D47" s="141">
        <v>17</v>
      </c>
      <c r="E47" s="141">
        <v>17143</v>
      </c>
      <c r="F47" s="141">
        <v>27284</v>
      </c>
      <c r="G47" s="141">
        <v>482</v>
      </c>
      <c r="H47" s="141">
        <v>9642</v>
      </c>
      <c r="I47" s="141">
        <v>2033</v>
      </c>
      <c r="J47" s="141">
        <v>97</v>
      </c>
      <c r="K47" s="141">
        <v>12972</v>
      </c>
      <c r="L47" s="141">
        <v>902</v>
      </c>
      <c r="M47" s="141">
        <v>3189</v>
      </c>
      <c r="N47" s="141">
        <v>0.155</v>
      </c>
      <c r="O47" s="141">
        <v>6.0999999999999999E-2</v>
      </c>
      <c r="P47" s="141">
        <v>0.31</v>
      </c>
      <c r="Q47" s="141">
        <v>0.221</v>
      </c>
      <c r="R47" s="141">
        <v>0.23372999999999999</v>
      </c>
      <c r="S47" s="141">
        <v>0.105</v>
      </c>
      <c r="T47" s="141">
        <v>26.5</v>
      </c>
      <c r="U47" s="141">
        <v>31</v>
      </c>
      <c r="V47" s="141">
        <v>176365</v>
      </c>
      <c r="W47" s="141">
        <v>7886</v>
      </c>
      <c r="X47" s="141">
        <v>31087</v>
      </c>
      <c r="Y47" s="141">
        <v>9189</v>
      </c>
      <c r="Z47" s="141">
        <v>123362</v>
      </c>
      <c r="AA47" s="141">
        <v>318</v>
      </c>
    </row>
    <row r="48" spans="1:27" ht="14.25">
      <c r="A48" s="141">
        <v>145682</v>
      </c>
      <c r="B48" s="141" t="s">
        <v>235</v>
      </c>
      <c r="C48" s="141" t="s">
        <v>236</v>
      </c>
      <c r="D48" s="141">
        <v>17</v>
      </c>
      <c r="E48" s="141">
        <v>17179</v>
      </c>
      <c r="F48" s="141">
        <v>11195</v>
      </c>
      <c r="G48" s="141">
        <v>148</v>
      </c>
      <c r="H48" s="141">
        <v>443</v>
      </c>
      <c r="I48" s="141">
        <v>136</v>
      </c>
      <c r="J48" s="141">
        <v>72</v>
      </c>
      <c r="K48" s="141">
        <v>10158</v>
      </c>
      <c r="L48" s="141">
        <v>100</v>
      </c>
      <c r="M48" s="141">
        <v>274</v>
      </c>
      <c r="N48" s="141">
        <v>8.6999999999999994E-2</v>
      </c>
      <c r="O48" s="141">
        <v>0.105</v>
      </c>
      <c r="P48" s="141">
        <v>0.442</v>
      </c>
      <c r="Q48" s="141">
        <v>4.2000000000000003E-2</v>
      </c>
      <c r="R48" s="141">
        <v>0.36181000000000002</v>
      </c>
      <c r="S48" s="141">
        <v>8.3000000000000004E-2</v>
      </c>
      <c r="T48" s="141">
        <v>20.7</v>
      </c>
      <c r="U48" s="141">
        <v>7.7</v>
      </c>
      <c r="V48" s="141">
        <v>128551</v>
      </c>
      <c r="W48" s="141">
        <v>1413</v>
      </c>
      <c r="X48" s="141">
        <v>1002</v>
      </c>
      <c r="Y48" s="141">
        <v>3231</v>
      </c>
      <c r="Z48" s="141">
        <v>121957</v>
      </c>
      <c r="AA48" s="141">
        <v>127</v>
      </c>
    </row>
    <row r="49" spans="1:27" ht="14.25">
      <c r="A49" s="141">
        <v>145682</v>
      </c>
      <c r="B49" s="141" t="s">
        <v>237</v>
      </c>
      <c r="C49" s="141" t="s">
        <v>238</v>
      </c>
      <c r="D49" s="141">
        <v>17</v>
      </c>
      <c r="E49" s="141">
        <v>17203</v>
      </c>
      <c r="F49" s="141">
        <v>2788</v>
      </c>
      <c r="G49" s="141">
        <v>58</v>
      </c>
      <c r="H49" s="141">
        <v>31</v>
      </c>
      <c r="I49" s="141">
        <v>87</v>
      </c>
      <c r="J49" s="141">
        <v>6</v>
      </c>
      <c r="K49" s="141">
        <v>2579</v>
      </c>
      <c r="L49" s="141">
        <v>18</v>
      </c>
      <c r="M49" s="141">
        <v>96</v>
      </c>
      <c r="N49" s="141">
        <v>7.4999999999999997E-2</v>
      </c>
      <c r="O49" s="141">
        <v>0.27400000000000002</v>
      </c>
      <c r="P49" s="141">
        <v>0.16800000000000001</v>
      </c>
      <c r="Q49" s="141">
        <v>0.121</v>
      </c>
      <c r="R49" s="141">
        <v>0.3</v>
      </c>
      <c r="S49" s="141">
        <v>7.1999999999999995E-2</v>
      </c>
      <c r="T49" s="141">
        <v>6.8</v>
      </c>
      <c r="U49" s="141">
        <v>11.7</v>
      </c>
      <c r="V49" s="141">
        <v>37352</v>
      </c>
      <c r="W49" s="141">
        <v>212</v>
      </c>
      <c r="X49" s="141">
        <v>184</v>
      </c>
      <c r="Y49" s="141">
        <v>719</v>
      </c>
      <c r="Z49" s="141">
        <v>35858</v>
      </c>
      <c r="AA49" s="141">
        <v>14</v>
      </c>
    </row>
    <row r="50" spans="1:27" ht="14.25">
      <c r="A50" s="141">
        <v>146472</v>
      </c>
      <c r="B50" s="141" t="s">
        <v>239</v>
      </c>
      <c r="C50" s="141" t="s">
        <v>240</v>
      </c>
      <c r="D50" s="141">
        <v>17</v>
      </c>
      <c r="E50" s="141">
        <v>17097</v>
      </c>
      <c r="F50" s="141">
        <v>54519</v>
      </c>
      <c r="G50" s="141">
        <v>2741</v>
      </c>
      <c r="H50" s="141">
        <v>9505</v>
      </c>
      <c r="I50" s="141">
        <v>20215</v>
      </c>
      <c r="J50" s="141">
        <v>545</v>
      </c>
      <c r="K50" s="141">
        <v>27212</v>
      </c>
      <c r="L50" s="141">
        <v>6830</v>
      </c>
      <c r="M50" s="141">
        <v>7686</v>
      </c>
      <c r="N50" s="141">
        <v>7.8E-2</v>
      </c>
      <c r="O50" s="141">
        <v>4.5999999999999999E-2</v>
      </c>
      <c r="P50" s="141">
        <v>0.21099999999999999</v>
      </c>
      <c r="Q50" s="141">
        <v>0.127</v>
      </c>
      <c r="R50" s="141">
        <v>9.7850000000000006E-2</v>
      </c>
      <c r="S50" s="141">
        <v>5.8000000000000003E-2</v>
      </c>
      <c r="T50" s="141">
        <v>13</v>
      </c>
      <c r="U50" s="141">
        <v>11.7</v>
      </c>
      <c r="V50" s="141">
        <v>694525</v>
      </c>
      <c r="W50" s="141">
        <v>59345</v>
      </c>
      <c r="X50" s="141">
        <v>45099</v>
      </c>
      <c r="Y50" s="141">
        <v>158567</v>
      </c>
      <c r="Z50" s="141">
        <v>466660</v>
      </c>
      <c r="AA50" s="141">
        <v>5025</v>
      </c>
    </row>
    <row r="51" spans="1:27" ht="14.25">
      <c r="A51" s="141">
        <v>147800</v>
      </c>
      <c r="B51" s="141" t="s">
        <v>223</v>
      </c>
      <c r="C51" s="141" t="s">
        <v>224</v>
      </c>
      <c r="D51" s="141">
        <v>17</v>
      </c>
      <c r="E51" s="141">
        <v>17031</v>
      </c>
      <c r="F51" s="141">
        <v>687906</v>
      </c>
      <c r="G51" s="141">
        <v>46453</v>
      </c>
      <c r="H51" s="141">
        <v>279506</v>
      </c>
      <c r="I51" s="141">
        <v>192417</v>
      </c>
      <c r="J51" s="141">
        <v>4625</v>
      </c>
      <c r="K51" s="141">
        <v>213369</v>
      </c>
      <c r="L51" s="141">
        <v>88120</v>
      </c>
      <c r="M51" s="141">
        <v>55833</v>
      </c>
      <c r="N51" s="141">
        <v>0.13400000000000001</v>
      </c>
      <c r="O51" s="141">
        <v>0.11700000000000001</v>
      </c>
      <c r="P51" s="141">
        <v>0.24</v>
      </c>
      <c r="Q51" s="141">
        <v>0.14399999999999999</v>
      </c>
      <c r="R51" s="141">
        <v>0.12046</v>
      </c>
      <c r="S51" s="141">
        <v>8.4000000000000005E-2</v>
      </c>
      <c r="T51" s="141">
        <v>16.100000000000001</v>
      </c>
      <c r="U51" s="141">
        <v>12</v>
      </c>
      <c r="V51" s="141">
        <v>5142964</v>
      </c>
      <c r="W51" s="141">
        <v>396585</v>
      </c>
      <c r="X51" s="141">
        <v>1163615</v>
      </c>
      <c r="Y51" s="141">
        <v>1340317</v>
      </c>
      <c r="Z51" s="141">
        <v>2538234</v>
      </c>
      <c r="AA51" s="141">
        <v>33768</v>
      </c>
    </row>
    <row r="52" spans="1:27" ht="14.25">
      <c r="A52" s="141">
        <v>149532</v>
      </c>
      <c r="B52" s="141" t="s">
        <v>223</v>
      </c>
      <c r="C52" s="141" t="s">
        <v>224</v>
      </c>
      <c r="D52" s="141">
        <v>17</v>
      </c>
      <c r="E52" s="141">
        <v>17031</v>
      </c>
      <c r="F52" s="141">
        <v>687906</v>
      </c>
      <c r="G52" s="141">
        <v>46453</v>
      </c>
      <c r="H52" s="141">
        <v>279506</v>
      </c>
      <c r="I52" s="141">
        <v>192417</v>
      </c>
      <c r="J52" s="141">
        <v>4625</v>
      </c>
      <c r="K52" s="141">
        <v>213369</v>
      </c>
      <c r="L52" s="141">
        <v>88120</v>
      </c>
      <c r="M52" s="141">
        <v>55833</v>
      </c>
      <c r="N52" s="141">
        <v>0.13400000000000001</v>
      </c>
      <c r="O52" s="141">
        <v>0.11700000000000001</v>
      </c>
      <c r="P52" s="141">
        <v>0.24</v>
      </c>
      <c r="Q52" s="141">
        <v>0.14399999999999999</v>
      </c>
      <c r="R52" s="141">
        <v>0.12046</v>
      </c>
      <c r="S52" s="141">
        <v>8.4000000000000005E-2</v>
      </c>
      <c r="T52" s="141">
        <v>16.100000000000001</v>
      </c>
      <c r="U52" s="141">
        <v>12</v>
      </c>
      <c r="V52" s="141">
        <v>5142964</v>
      </c>
      <c r="W52" s="141">
        <v>396585</v>
      </c>
      <c r="X52" s="141">
        <v>1163615</v>
      </c>
      <c r="Y52" s="141">
        <v>1340317</v>
      </c>
      <c r="Z52" s="141">
        <v>2538234</v>
      </c>
      <c r="AA52" s="141">
        <v>33768</v>
      </c>
    </row>
    <row r="53" spans="1:27" ht="14.25">
      <c r="A53" s="141">
        <v>149842</v>
      </c>
      <c r="B53" s="141" t="s">
        <v>223</v>
      </c>
      <c r="C53" s="141" t="s">
        <v>224</v>
      </c>
      <c r="D53" s="141">
        <v>17</v>
      </c>
      <c r="E53" s="141">
        <v>17031</v>
      </c>
      <c r="F53" s="141">
        <v>687906</v>
      </c>
      <c r="G53" s="141">
        <v>46453</v>
      </c>
      <c r="H53" s="141">
        <v>279506</v>
      </c>
      <c r="I53" s="141">
        <v>192417</v>
      </c>
      <c r="J53" s="141">
        <v>4625</v>
      </c>
      <c r="K53" s="141">
        <v>213369</v>
      </c>
      <c r="L53" s="141">
        <v>88120</v>
      </c>
      <c r="M53" s="141">
        <v>55833</v>
      </c>
      <c r="N53" s="141">
        <v>0.13400000000000001</v>
      </c>
      <c r="O53" s="141">
        <v>0.11700000000000001</v>
      </c>
      <c r="P53" s="141">
        <v>0.24</v>
      </c>
      <c r="Q53" s="141">
        <v>0.14399999999999999</v>
      </c>
      <c r="R53" s="141">
        <v>0.12046</v>
      </c>
      <c r="S53" s="141">
        <v>8.4000000000000005E-2</v>
      </c>
      <c r="T53" s="141">
        <v>16.100000000000001</v>
      </c>
      <c r="U53" s="141">
        <v>12</v>
      </c>
      <c r="V53" s="141">
        <v>5142964</v>
      </c>
      <c r="W53" s="141">
        <v>396585</v>
      </c>
      <c r="X53" s="141">
        <v>1163615</v>
      </c>
      <c r="Y53" s="141">
        <v>1340317</v>
      </c>
      <c r="Z53" s="141">
        <v>2538234</v>
      </c>
      <c r="AA53" s="141">
        <v>33768</v>
      </c>
    </row>
    <row r="54" spans="1:27" ht="14.25">
      <c r="A54" s="141">
        <v>155140</v>
      </c>
      <c r="B54" s="141" t="s">
        <v>241</v>
      </c>
      <c r="C54" s="141" t="s">
        <v>179</v>
      </c>
      <c r="D54" s="141">
        <v>20</v>
      </c>
      <c r="E54" s="141">
        <v>20045</v>
      </c>
      <c r="F54" s="141">
        <v>18017</v>
      </c>
      <c r="G54" s="141">
        <v>1281</v>
      </c>
      <c r="H54" s="141">
        <v>1161</v>
      </c>
      <c r="I54" s="141">
        <v>1465</v>
      </c>
      <c r="J54" s="141">
        <v>476</v>
      </c>
      <c r="K54" s="141">
        <v>13114</v>
      </c>
      <c r="L54" s="141">
        <v>364</v>
      </c>
      <c r="M54" s="141">
        <v>1621</v>
      </c>
      <c r="N54" s="141">
        <v>0.16300000000000001</v>
      </c>
      <c r="O54" s="141">
        <v>0.24199999999999999</v>
      </c>
      <c r="P54" s="141">
        <v>0.25800000000000001</v>
      </c>
      <c r="Q54" s="141">
        <v>0.20399999999999999</v>
      </c>
      <c r="R54" s="141">
        <v>0.23163</v>
      </c>
      <c r="S54" s="141">
        <v>0.14799999999999999</v>
      </c>
      <c r="T54" s="141">
        <v>28</v>
      </c>
      <c r="U54" s="141">
        <v>17.600000000000001</v>
      </c>
      <c r="V54" s="141">
        <v>110618</v>
      </c>
      <c r="W54" s="141">
        <v>5296</v>
      </c>
      <c r="X54" s="141">
        <v>4500</v>
      </c>
      <c r="Y54" s="141">
        <v>7183</v>
      </c>
      <c r="Z54" s="141">
        <v>88744</v>
      </c>
      <c r="AA54" s="141">
        <v>1579</v>
      </c>
    </row>
    <row r="55" spans="1:27" ht="14.25">
      <c r="A55" s="141">
        <v>157739</v>
      </c>
      <c r="B55" s="141" t="s">
        <v>242</v>
      </c>
      <c r="C55" s="141" t="s">
        <v>243</v>
      </c>
      <c r="D55" s="141">
        <v>21</v>
      </c>
      <c r="E55" s="141">
        <v>21013</v>
      </c>
      <c r="F55" s="141">
        <v>6153</v>
      </c>
      <c r="G55" s="141">
        <v>5</v>
      </c>
      <c r="H55" s="141">
        <v>191</v>
      </c>
      <c r="I55" s="141">
        <v>128</v>
      </c>
      <c r="J55" s="141">
        <v>49</v>
      </c>
      <c r="K55" s="141">
        <v>5636</v>
      </c>
      <c r="L55" s="141">
        <v>0</v>
      </c>
      <c r="M55" s="141">
        <v>272</v>
      </c>
      <c r="N55" s="141">
        <v>0.26300000000000001</v>
      </c>
      <c r="O55" s="141">
        <v>0.17899999999999999</v>
      </c>
      <c r="P55" s="141">
        <v>0.44600000000000001</v>
      </c>
      <c r="Q55" s="141">
        <v>0.38900000000000001</v>
      </c>
      <c r="R55" s="141">
        <v>0.5</v>
      </c>
      <c r="S55" s="141">
        <v>0.255</v>
      </c>
      <c r="T55" s="141">
        <v>0</v>
      </c>
      <c r="U55" s="141">
        <v>36.1</v>
      </c>
      <c r="V55" s="141">
        <v>23401</v>
      </c>
      <c r="W55" s="141">
        <v>28</v>
      </c>
      <c r="X55" s="141">
        <v>428</v>
      </c>
      <c r="Y55" s="141">
        <v>329</v>
      </c>
      <c r="Z55" s="141">
        <v>22099</v>
      </c>
      <c r="AA55" s="141">
        <v>49</v>
      </c>
    </row>
    <row r="56" spans="1:27" ht="14.25">
      <c r="A56" s="141">
        <v>157739</v>
      </c>
      <c r="B56" s="141" t="s">
        <v>244</v>
      </c>
      <c r="C56" s="141" t="s">
        <v>245</v>
      </c>
      <c r="D56" s="141">
        <v>21</v>
      </c>
      <c r="E56" s="141">
        <v>21095</v>
      </c>
      <c r="F56" s="141">
        <v>7799</v>
      </c>
      <c r="G56" s="141">
        <v>0</v>
      </c>
      <c r="H56" s="141">
        <v>211</v>
      </c>
      <c r="I56" s="141">
        <v>46</v>
      </c>
      <c r="J56" s="141">
        <v>24</v>
      </c>
      <c r="K56" s="141">
        <v>7247</v>
      </c>
      <c r="L56" s="141">
        <v>29</v>
      </c>
      <c r="M56" s="141">
        <v>288</v>
      </c>
      <c r="N56" s="141">
        <v>0.3</v>
      </c>
      <c r="O56" s="141">
        <v>0</v>
      </c>
      <c r="P56" s="141">
        <v>0.39800000000000002</v>
      </c>
      <c r="Q56" s="141">
        <v>0.69699999999999995</v>
      </c>
      <c r="R56" s="141">
        <v>0.46154000000000001</v>
      </c>
      <c r="S56" s="141">
        <v>0.29399999999999998</v>
      </c>
      <c r="T56" s="141">
        <v>54.7</v>
      </c>
      <c r="U56" s="141">
        <v>45.1</v>
      </c>
      <c r="V56" s="141">
        <v>25979</v>
      </c>
      <c r="W56" s="141">
        <v>116</v>
      </c>
      <c r="X56" s="141">
        <v>530</v>
      </c>
      <c r="Y56" s="141">
        <v>66</v>
      </c>
      <c r="Z56" s="141">
        <v>24613</v>
      </c>
      <c r="AA56" s="141">
        <v>28</v>
      </c>
    </row>
    <row r="57" spans="1:27" ht="14.25">
      <c r="A57" s="141">
        <v>157739</v>
      </c>
      <c r="B57" s="141" t="s">
        <v>246</v>
      </c>
      <c r="C57" s="141" t="s">
        <v>247</v>
      </c>
      <c r="D57" s="141">
        <v>21</v>
      </c>
      <c r="E57" s="141">
        <v>21133</v>
      </c>
      <c r="F57" s="141">
        <v>6082</v>
      </c>
      <c r="G57" s="141">
        <v>4</v>
      </c>
      <c r="H57" s="141">
        <v>66</v>
      </c>
      <c r="I57" s="141">
        <v>73</v>
      </c>
      <c r="J57" s="141">
        <v>0</v>
      </c>
      <c r="K57" s="141">
        <v>5836</v>
      </c>
      <c r="L57" s="141">
        <v>50</v>
      </c>
      <c r="M57" s="141">
        <v>126</v>
      </c>
      <c r="N57" s="141">
        <v>0.28999999999999998</v>
      </c>
      <c r="O57" s="141">
        <v>9.2999999999999999E-2</v>
      </c>
      <c r="P57" s="141">
        <v>0.48899999999999999</v>
      </c>
      <c r="Q57" s="141">
        <v>0.36699999999999999</v>
      </c>
      <c r="R57" s="141">
        <v>0</v>
      </c>
      <c r="S57" s="141">
        <v>0.28599999999999998</v>
      </c>
      <c r="T57" s="141">
        <v>100</v>
      </c>
      <c r="U57" s="141">
        <v>43.2</v>
      </c>
      <c r="V57" s="141">
        <v>20965</v>
      </c>
      <c r="W57" s="141">
        <v>43</v>
      </c>
      <c r="X57" s="141">
        <v>135</v>
      </c>
      <c r="Y57" s="141">
        <v>199</v>
      </c>
      <c r="Z57" s="141">
        <v>20437</v>
      </c>
      <c r="AA57" s="141">
        <v>8</v>
      </c>
    </row>
    <row r="58" spans="1:27" ht="14.25">
      <c r="A58" s="141">
        <v>159407</v>
      </c>
      <c r="B58" s="141" t="s">
        <v>248</v>
      </c>
      <c r="C58" s="141" t="s">
        <v>249</v>
      </c>
      <c r="D58" s="141">
        <v>22</v>
      </c>
      <c r="E58" s="141">
        <v>22001</v>
      </c>
      <c r="F58" s="141">
        <v>13459</v>
      </c>
      <c r="G58" s="141">
        <v>0</v>
      </c>
      <c r="H58" s="141">
        <v>3826</v>
      </c>
      <c r="I58" s="141">
        <v>592</v>
      </c>
      <c r="J58" s="141">
        <v>0</v>
      </c>
      <c r="K58" s="141">
        <v>8250</v>
      </c>
      <c r="L58" s="141">
        <v>8</v>
      </c>
      <c r="M58" s="141">
        <v>1375</v>
      </c>
      <c r="N58" s="141">
        <v>0.23699999999999999</v>
      </c>
      <c r="O58" s="141">
        <v>0</v>
      </c>
      <c r="P58" s="141">
        <v>0.41699999999999998</v>
      </c>
      <c r="Q58" s="141">
        <v>0.33400000000000002</v>
      </c>
      <c r="R58" s="141">
        <v>0</v>
      </c>
      <c r="S58" s="141">
        <v>0.185</v>
      </c>
      <c r="T58" s="141">
        <v>5.0999999999999996</v>
      </c>
      <c r="U58" s="141">
        <v>56.5</v>
      </c>
      <c r="V58" s="141">
        <v>56735</v>
      </c>
      <c r="W58" s="141">
        <v>95</v>
      </c>
      <c r="X58" s="141">
        <v>9166</v>
      </c>
      <c r="Y58" s="141">
        <v>1775</v>
      </c>
      <c r="Z58" s="141">
        <v>44637</v>
      </c>
      <c r="AA58" s="141">
        <v>248</v>
      </c>
    </row>
    <row r="59" spans="1:27" ht="14.25">
      <c r="A59" s="141">
        <v>159407</v>
      </c>
      <c r="B59" s="141" t="s">
        <v>250</v>
      </c>
      <c r="C59" s="141" t="s">
        <v>251</v>
      </c>
      <c r="D59" s="141">
        <v>22</v>
      </c>
      <c r="E59" s="141">
        <v>22039</v>
      </c>
      <c r="F59" s="141">
        <v>8576</v>
      </c>
      <c r="G59" s="141">
        <v>13</v>
      </c>
      <c r="H59" s="141">
        <v>3565</v>
      </c>
      <c r="I59" s="141">
        <v>323</v>
      </c>
      <c r="J59" s="141">
        <v>20</v>
      </c>
      <c r="K59" s="141">
        <v>4097</v>
      </c>
      <c r="L59" s="141">
        <v>366</v>
      </c>
      <c r="M59" s="141">
        <v>515</v>
      </c>
      <c r="N59" s="141">
        <v>0.27800000000000002</v>
      </c>
      <c r="O59" s="141">
        <v>0.224</v>
      </c>
      <c r="P59" s="141">
        <v>0.44700000000000001</v>
      </c>
      <c r="Q59" s="141">
        <v>0.47099999999999997</v>
      </c>
      <c r="R59" s="141">
        <v>0.14493</v>
      </c>
      <c r="S59" s="141">
        <v>0.19600000000000001</v>
      </c>
      <c r="T59" s="141">
        <v>77.2</v>
      </c>
      <c r="U59" s="141">
        <v>37.299999999999997</v>
      </c>
      <c r="V59" s="141">
        <v>30889</v>
      </c>
      <c r="W59" s="141">
        <v>58</v>
      </c>
      <c r="X59" s="141">
        <v>7984</v>
      </c>
      <c r="Y59" s="141">
        <v>686</v>
      </c>
      <c r="Z59" s="141">
        <v>20873</v>
      </c>
      <c r="AA59" s="141">
        <v>118</v>
      </c>
    </row>
    <row r="60" spans="1:27" ht="14.25">
      <c r="A60" s="141">
        <v>159407</v>
      </c>
      <c r="B60" s="141" t="s">
        <v>252</v>
      </c>
      <c r="C60" s="141" t="s">
        <v>253</v>
      </c>
      <c r="D60" s="141">
        <v>22</v>
      </c>
      <c r="E60" s="141">
        <v>22097</v>
      </c>
      <c r="F60" s="141">
        <v>22276</v>
      </c>
      <c r="G60" s="141">
        <v>38</v>
      </c>
      <c r="H60" s="141">
        <v>13137</v>
      </c>
      <c r="I60" s="141">
        <v>401</v>
      </c>
      <c r="J60" s="141">
        <v>3</v>
      </c>
      <c r="K60" s="141">
        <v>7824</v>
      </c>
      <c r="L60" s="141">
        <v>0</v>
      </c>
      <c r="M60" s="141">
        <v>1274</v>
      </c>
      <c r="N60" s="141">
        <v>0.27500000000000002</v>
      </c>
      <c r="O60" s="141">
        <v>8.3000000000000004E-2</v>
      </c>
      <c r="P60" s="141">
        <v>0.39900000000000002</v>
      </c>
      <c r="Q60" s="141">
        <v>0.19900000000000001</v>
      </c>
      <c r="R60" s="141">
        <v>1.0529999999999999E-2</v>
      </c>
      <c r="S60" s="141">
        <v>0.17799999999999999</v>
      </c>
      <c r="T60" s="141">
        <v>0</v>
      </c>
      <c r="U60" s="141">
        <v>48.9</v>
      </c>
      <c r="V60" s="141">
        <v>81024</v>
      </c>
      <c r="W60" s="141">
        <v>459</v>
      </c>
      <c r="X60" s="141">
        <v>32950</v>
      </c>
      <c r="Y60" s="141">
        <v>2019</v>
      </c>
      <c r="Z60" s="141">
        <v>43836</v>
      </c>
      <c r="AA60" s="141">
        <v>282</v>
      </c>
    </row>
    <row r="61" spans="1:27" ht="14.25">
      <c r="A61" s="141">
        <v>161767</v>
      </c>
      <c r="B61" s="141" t="s">
        <v>254</v>
      </c>
      <c r="C61" s="141" t="s">
        <v>255</v>
      </c>
      <c r="D61" s="141">
        <v>24</v>
      </c>
      <c r="E61" s="141">
        <v>24003</v>
      </c>
      <c r="F61" s="141">
        <v>33687</v>
      </c>
      <c r="G61" s="141">
        <v>1863</v>
      </c>
      <c r="H61" s="141">
        <v>9349</v>
      </c>
      <c r="I61" s="141">
        <v>4763</v>
      </c>
      <c r="J61" s="141">
        <v>317</v>
      </c>
      <c r="K61" s="141">
        <v>16938</v>
      </c>
      <c r="L61" s="141">
        <v>2984</v>
      </c>
      <c r="M61" s="141">
        <v>2236</v>
      </c>
      <c r="N61" s="141">
        <v>5.8000000000000003E-2</v>
      </c>
      <c r="O61" s="141">
        <v>7.9000000000000001E-2</v>
      </c>
      <c r="P61" s="141">
        <v>9.5000000000000001E-2</v>
      </c>
      <c r="Q61" s="141">
        <v>9.4E-2</v>
      </c>
      <c r="R61" s="141">
        <v>0.12388</v>
      </c>
      <c r="S61" s="141">
        <v>4.2999999999999997E-2</v>
      </c>
      <c r="T61" s="141">
        <v>13.5</v>
      </c>
      <c r="U61" s="141">
        <v>5.5</v>
      </c>
      <c r="V61" s="141">
        <v>577547</v>
      </c>
      <c r="W61" s="141">
        <v>23574</v>
      </c>
      <c r="X61" s="141">
        <v>98215</v>
      </c>
      <c r="Y61" s="141">
        <v>50575</v>
      </c>
      <c r="Z61" s="141">
        <v>391037</v>
      </c>
      <c r="AA61" s="141">
        <v>2242</v>
      </c>
    </row>
    <row r="62" spans="1:27" ht="14.25">
      <c r="A62" s="141">
        <v>162122</v>
      </c>
      <c r="B62" s="141" t="s">
        <v>256</v>
      </c>
      <c r="C62" s="141" t="s">
        <v>257</v>
      </c>
      <c r="D62" s="141">
        <v>24</v>
      </c>
      <c r="E62" s="141">
        <v>24009</v>
      </c>
      <c r="F62" s="141">
        <v>3959</v>
      </c>
      <c r="G62" s="141">
        <v>44</v>
      </c>
      <c r="H62" s="141">
        <v>1138</v>
      </c>
      <c r="I62" s="141">
        <v>380</v>
      </c>
      <c r="J62" s="141">
        <v>0</v>
      </c>
      <c r="K62" s="141">
        <v>2396</v>
      </c>
      <c r="L62" s="141">
        <v>90</v>
      </c>
      <c r="M62" s="141">
        <v>291</v>
      </c>
      <c r="N62" s="141">
        <v>4.2999999999999997E-2</v>
      </c>
      <c r="O62" s="141">
        <v>2.4E-2</v>
      </c>
      <c r="P62" s="141">
        <v>0.10100000000000001</v>
      </c>
      <c r="Q62" s="141">
        <v>8.7999999999999995E-2</v>
      </c>
      <c r="R62" s="141">
        <v>0</v>
      </c>
      <c r="S62" s="141">
        <v>3.3000000000000002E-2</v>
      </c>
      <c r="T62" s="141">
        <v>10.1</v>
      </c>
      <c r="U62" s="141">
        <v>4.7</v>
      </c>
      <c r="V62" s="141">
        <v>92740</v>
      </c>
      <c r="W62" s="141">
        <v>1847</v>
      </c>
      <c r="X62" s="141">
        <v>11271</v>
      </c>
      <c r="Y62" s="141">
        <v>4306</v>
      </c>
      <c r="Z62" s="141">
        <v>72379</v>
      </c>
      <c r="AA62" s="141">
        <v>200</v>
      </c>
    </row>
    <row r="63" spans="1:27" ht="14.25">
      <c r="A63" s="141">
        <v>162122</v>
      </c>
      <c r="B63" s="141" t="s">
        <v>258</v>
      </c>
      <c r="C63" s="141" t="s">
        <v>259</v>
      </c>
      <c r="D63" s="141">
        <v>24</v>
      </c>
      <c r="E63" s="141">
        <v>24017</v>
      </c>
      <c r="F63" s="141">
        <v>9729</v>
      </c>
      <c r="G63" s="141">
        <v>286</v>
      </c>
      <c r="H63" s="141">
        <v>4319</v>
      </c>
      <c r="I63" s="141">
        <v>425</v>
      </c>
      <c r="J63" s="141">
        <v>32</v>
      </c>
      <c r="K63" s="141">
        <v>3734</v>
      </c>
      <c r="L63" s="141">
        <v>426</v>
      </c>
      <c r="M63" s="141">
        <v>932</v>
      </c>
      <c r="N63" s="141">
        <v>5.8999999999999997E-2</v>
      </c>
      <c r="O63" s="141">
        <v>5.3999999999999999E-2</v>
      </c>
      <c r="P63" s="141">
        <v>5.2999999999999999E-2</v>
      </c>
      <c r="Q63" s="141">
        <v>3.7999999999999999E-2</v>
      </c>
      <c r="R63" s="141">
        <v>3.5630000000000002E-2</v>
      </c>
      <c r="S63" s="141">
        <v>0.06</v>
      </c>
      <c r="T63" s="141">
        <v>13.3</v>
      </c>
      <c r="U63" s="141">
        <v>7.4</v>
      </c>
      <c r="V63" s="141">
        <v>165668</v>
      </c>
      <c r="W63" s="141">
        <v>5326</v>
      </c>
      <c r="X63" s="141">
        <v>81194</v>
      </c>
      <c r="Y63" s="141">
        <v>11248</v>
      </c>
      <c r="Z63" s="141">
        <v>62414</v>
      </c>
      <c r="AA63" s="141">
        <v>866</v>
      </c>
    </row>
    <row r="64" spans="1:27" ht="14.25">
      <c r="A64" s="141">
        <v>162122</v>
      </c>
      <c r="B64" s="141" t="s">
        <v>260</v>
      </c>
      <c r="C64" s="141" t="s">
        <v>261</v>
      </c>
      <c r="D64" s="141">
        <v>24</v>
      </c>
      <c r="E64" s="141">
        <v>24037</v>
      </c>
      <c r="F64" s="141">
        <v>8456</v>
      </c>
      <c r="G64" s="141">
        <v>148</v>
      </c>
      <c r="H64" s="141">
        <v>2411</v>
      </c>
      <c r="I64" s="141">
        <v>437</v>
      </c>
      <c r="J64" s="141">
        <v>0</v>
      </c>
      <c r="K64" s="141">
        <v>4874</v>
      </c>
      <c r="L64" s="141">
        <v>369</v>
      </c>
      <c r="M64" s="141">
        <v>654</v>
      </c>
      <c r="N64" s="141">
        <v>7.5999999999999998E-2</v>
      </c>
      <c r="O64" s="141">
        <v>5.2999999999999999E-2</v>
      </c>
      <c r="P64" s="141">
        <v>0.151</v>
      </c>
      <c r="Q64" s="141">
        <v>6.9000000000000006E-2</v>
      </c>
      <c r="R64" s="141">
        <v>0</v>
      </c>
      <c r="S64" s="141">
        <v>5.8999999999999997E-2</v>
      </c>
      <c r="T64" s="141">
        <v>18.2</v>
      </c>
      <c r="U64" s="141">
        <v>7.6</v>
      </c>
      <c r="V64" s="141">
        <v>111369</v>
      </c>
      <c r="W64" s="141">
        <v>2783</v>
      </c>
      <c r="X64" s="141">
        <v>15925</v>
      </c>
      <c r="Y64" s="141">
        <v>6333</v>
      </c>
      <c r="Z64" s="141">
        <v>82010</v>
      </c>
      <c r="AA64" s="141">
        <v>67</v>
      </c>
    </row>
    <row r="65" spans="1:27" ht="14.25">
      <c r="A65" s="141">
        <v>162706</v>
      </c>
      <c r="B65" s="141" t="s">
        <v>262</v>
      </c>
      <c r="C65" s="141" t="s">
        <v>263</v>
      </c>
      <c r="D65" s="141">
        <v>24</v>
      </c>
      <c r="E65" s="141">
        <v>24025</v>
      </c>
      <c r="F65" s="141">
        <v>18524</v>
      </c>
      <c r="G65" s="141">
        <v>372</v>
      </c>
      <c r="H65" s="141">
        <v>4611</v>
      </c>
      <c r="I65" s="141">
        <v>1167</v>
      </c>
      <c r="J65" s="141">
        <v>35</v>
      </c>
      <c r="K65" s="141">
        <v>11772</v>
      </c>
      <c r="L65" s="141">
        <v>805</v>
      </c>
      <c r="M65" s="141">
        <v>929</v>
      </c>
      <c r="N65" s="141">
        <v>7.0999999999999994E-2</v>
      </c>
      <c r="O65" s="141">
        <v>4.8000000000000001E-2</v>
      </c>
      <c r="P65" s="141">
        <v>0.125</v>
      </c>
      <c r="Q65" s="141">
        <v>0.09</v>
      </c>
      <c r="R65" s="141">
        <v>8.1589999999999996E-2</v>
      </c>
      <c r="S65" s="141">
        <v>0.06</v>
      </c>
      <c r="T65" s="141">
        <v>17.899999999999999</v>
      </c>
      <c r="U65" s="141">
        <v>6.3</v>
      </c>
      <c r="V65" s="141">
        <v>259577</v>
      </c>
      <c r="W65" s="141">
        <v>7702</v>
      </c>
      <c r="X65" s="141">
        <v>36791</v>
      </c>
      <c r="Y65" s="141">
        <v>12921</v>
      </c>
      <c r="Z65" s="141">
        <v>195462</v>
      </c>
      <c r="AA65" s="141">
        <v>394</v>
      </c>
    </row>
    <row r="66" spans="1:27" ht="14.25">
      <c r="A66" s="141">
        <v>163426</v>
      </c>
      <c r="B66" s="141" t="s">
        <v>264</v>
      </c>
      <c r="C66" s="141" t="s">
        <v>265</v>
      </c>
      <c r="D66" s="141">
        <v>24</v>
      </c>
      <c r="E66" s="141">
        <v>24031</v>
      </c>
      <c r="F66" s="141">
        <v>75205</v>
      </c>
      <c r="G66" s="141">
        <v>10974</v>
      </c>
      <c r="H66" s="141">
        <v>22361</v>
      </c>
      <c r="I66" s="141">
        <v>22046</v>
      </c>
      <c r="J66" s="141">
        <v>468</v>
      </c>
      <c r="K66" s="141">
        <v>20186</v>
      </c>
      <c r="L66" s="141">
        <v>14013</v>
      </c>
      <c r="M66" s="141">
        <v>7203</v>
      </c>
      <c r="N66" s="141">
        <v>7.1999999999999995E-2</v>
      </c>
      <c r="O66" s="141">
        <v>6.8000000000000005E-2</v>
      </c>
      <c r="P66" s="141">
        <v>0.11600000000000001</v>
      </c>
      <c r="Q66" s="141">
        <v>0.105</v>
      </c>
      <c r="R66" s="141">
        <v>9.4780000000000003E-2</v>
      </c>
      <c r="S66" s="141">
        <v>4.1000000000000002E-2</v>
      </c>
      <c r="T66" s="141">
        <v>12.8</v>
      </c>
      <c r="U66" s="141">
        <v>7.9</v>
      </c>
      <c r="V66" s="141">
        <v>1047814</v>
      </c>
      <c r="W66" s="141">
        <v>161445</v>
      </c>
      <c r="X66" s="141">
        <v>192969</v>
      </c>
      <c r="Y66" s="141">
        <v>209431</v>
      </c>
      <c r="Z66" s="141">
        <v>489127</v>
      </c>
      <c r="AA66" s="141">
        <v>4470</v>
      </c>
    </row>
    <row r="67" spans="1:27" ht="14.25">
      <c r="A67" s="141">
        <v>163657</v>
      </c>
      <c r="B67" s="141" t="s">
        <v>266</v>
      </c>
      <c r="C67" s="141" t="s">
        <v>267</v>
      </c>
      <c r="D67" s="141">
        <v>24</v>
      </c>
      <c r="E67" s="141">
        <v>24033</v>
      </c>
      <c r="F67" s="141">
        <v>89651</v>
      </c>
      <c r="G67" s="141">
        <v>5003</v>
      </c>
      <c r="H67" s="141">
        <v>47138</v>
      </c>
      <c r="I67" s="141">
        <v>25059</v>
      </c>
      <c r="J67" s="141">
        <v>1166</v>
      </c>
      <c r="K67" s="141">
        <v>10915</v>
      </c>
      <c r="L67" s="141">
        <v>19318</v>
      </c>
      <c r="M67" s="141">
        <v>6111</v>
      </c>
      <c r="N67" s="141">
        <v>9.6000000000000002E-2</v>
      </c>
      <c r="O67" s="141">
        <v>0.13200000000000001</v>
      </c>
      <c r="P67" s="141">
        <v>8.2000000000000003E-2</v>
      </c>
      <c r="Q67" s="141">
        <v>0.13300000000000001</v>
      </c>
      <c r="R67" s="141">
        <v>0.20399</v>
      </c>
      <c r="S67" s="141">
        <v>8.6999999999999994E-2</v>
      </c>
      <c r="T67" s="141">
        <v>13.9</v>
      </c>
      <c r="U67" s="141">
        <v>11.6</v>
      </c>
      <c r="V67" s="141">
        <v>935601</v>
      </c>
      <c r="W67" s="141">
        <v>37872</v>
      </c>
      <c r="X67" s="141">
        <v>576392</v>
      </c>
      <c r="Y67" s="141">
        <v>187861</v>
      </c>
      <c r="Z67" s="141">
        <v>124981</v>
      </c>
      <c r="AA67" s="141">
        <v>4550</v>
      </c>
    </row>
    <row r="68" spans="1:27" ht="14.25">
      <c r="A68" s="141">
        <v>164775</v>
      </c>
      <c r="B68" s="141" t="s">
        <v>268</v>
      </c>
      <c r="C68" s="141" t="s">
        <v>269</v>
      </c>
      <c r="D68" s="141">
        <v>25</v>
      </c>
      <c r="E68" s="141">
        <v>25003</v>
      </c>
      <c r="F68" s="141">
        <v>13518</v>
      </c>
      <c r="G68" s="141">
        <v>180</v>
      </c>
      <c r="H68" s="141">
        <v>899</v>
      </c>
      <c r="I68" s="141">
        <v>1454</v>
      </c>
      <c r="J68" s="141">
        <v>20</v>
      </c>
      <c r="K68" s="141">
        <v>10636</v>
      </c>
      <c r="L68" s="141">
        <v>464</v>
      </c>
      <c r="M68" s="141">
        <v>1319</v>
      </c>
      <c r="N68" s="141">
        <v>0.11</v>
      </c>
      <c r="O68" s="141">
        <v>9.5000000000000001E-2</v>
      </c>
      <c r="P68" s="141">
        <v>0.27900000000000003</v>
      </c>
      <c r="Q68" s="141">
        <v>0.23</v>
      </c>
      <c r="R68" s="141">
        <v>7.9369999999999996E-2</v>
      </c>
      <c r="S68" s="141">
        <v>9.7000000000000003E-2</v>
      </c>
      <c r="T68" s="141">
        <v>20.9</v>
      </c>
      <c r="U68" s="141">
        <v>21.2</v>
      </c>
      <c r="V68" s="141">
        <v>123244</v>
      </c>
      <c r="W68" s="141">
        <v>1901</v>
      </c>
      <c r="X68" s="141">
        <v>3219</v>
      </c>
      <c r="Y68" s="141">
        <v>6319</v>
      </c>
      <c r="Z68" s="141">
        <v>109447</v>
      </c>
      <c r="AA68" s="141">
        <v>232</v>
      </c>
    </row>
    <row r="69" spans="1:27" ht="14.25">
      <c r="A69" s="141">
        <v>165112</v>
      </c>
      <c r="B69" s="141" t="s">
        <v>270</v>
      </c>
      <c r="C69" s="141" t="s">
        <v>189</v>
      </c>
      <c r="D69" s="141">
        <v>25</v>
      </c>
      <c r="E69" s="141">
        <v>25017</v>
      </c>
      <c r="F69" s="141">
        <v>117050</v>
      </c>
      <c r="G69" s="141">
        <v>17250</v>
      </c>
      <c r="H69" s="141">
        <v>10661</v>
      </c>
      <c r="I69" s="141">
        <v>20706</v>
      </c>
      <c r="J69" s="141">
        <v>568</v>
      </c>
      <c r="K69" s="141">
        <v>69135</v>
      </c>
      <c r="L69" s="141">
        <v>7929</v>
      </c>
      <c r="M69" s="141">
        <v>11507</v>
      </c>
      <c r="N69" s="141">
        <v>7.3999999999999996E-2</v>
      </c>
      <c r="O69" s="141">
        <v>8.5000000000000006E-2</v>
      </c>
      <c r="P69" s="141">
        <v>0.13800000000000001</v>
      </c>
      <c r="Q69" s="141">
        <v>0.158</v>
      </c>
      <c r="R69" s="141">
        <v>0.14613000000000001</v>
      </c>
      <c r="S69" s="141">
        <v>6.2E-2</v>
      </c>
      <c r="T69" s="141">
        <v>13.8</v>
      </c>
      <c r="U69" s="141">
        <v>10.6</v>
      </c>
      <c r="V69" s="141">
        <v>1573523</v>
      </c>
      <c r="W69" s="141">
        <v>202801</v>
      </c>
      <c r="X69" s="141">
        <v>77496</v>
      </c>
      <c r="Y69" s="141">
        <v>131001</v>
      </c>
      <c r="Z69" s="141">
        <v>1123492</v>
      </c>
      <c r="AA69" s="141">
        <v>3319</v>
      </c>
    </row>
    <row r="70" spans="1:27" ht="14.25">
      <c r="A70" s="141">
        <v>165112</v>
      </c>
      <c r="B70" s="141" t="s">
        <v>271</v>
      </c>
      <c r="C70" s="141" t="s">
        <v>272</v>
      </c>
      <c r="D70" s="141">
        <v>25</v>
      </c>
      <c r="E70" s="141">
        <v>25025</v>
      </c>
      <c r="F70" s="141">
        <v>126977</v>
      </c>
      <c r="G70" s="141">
        <v>14646</v>
      </c>
      <c r="H70" s="141">
        <v>29733</v>
      </c>
      <c r="I70" s="141">
        <v>42609</v>
      </c>
      <c r="J70" s="141">
        <v>667</v>
      </c>
      <c r="K70" s="141">
        <v>44587</v>
      </c>
      <c r="L70" s="141">
        <v>13787</v>
      </c>
      <c r="M70" s="141">
        <v>23557</v>
      </c>
      <c r="N70" s="141">
        <v>0.17</v>
      </c>
      <c r="O70" s="141">
        <v>0.23100000000000001</v>
      </c>
      <c r="P70" s="141">
        <v>0.19600000000000001</v>
      </c>
      <c r="Q70" s="141">
        <v>0.23699999999999999</v>
      </c>
      <c r="R70" s="141">
        <v>0.16825999999999999</v>
      </c>
      <c r="S70" s="141">
        <v>0.123</v>
      </c>
      <c r="T70" s="141">
        <v>24.1</v>
      </c>
      <c r="U70" s="141">
        <v>22.1</v>
      </c>
      <c r="V70" s="141">
        <v>745894</v>
      </c>
      <c r="W70" s="141">
        <v>63419</v>
      </c>
      <c r="X70" s="141">
        <v>151508</v>
      </c>
      <c r="Y70" s="141">
        <v>180110</v>
      </c>
      <c r="Z70" s="141">
        <v>363722</v>
      </c>
      <c r="AA70" s="141">
        <v>3297</v>
      </c>
    </row>
    <row r="71" spans="1:27" ht="14.25">
      <c r="A71" s="141">
        <v>166887</v>
      </c>
      <c r="B71" s="141" t="s">
        <v>188</v>
      </c>
      <c r="C71" s="141" t="s">
        <v>189</v>
      </c>
      <c r="D71" s="141">
        <v>25</v>
      </c>
      <c r="E71" s="141">
        <v>25017</v>
      </c>
      <c r="F71" s="141">
        <v>117050</v>
      </c>
      <c r="G71" s="141">
        <v>17250</v>
      </c>
      <c r="H71" s="141">
        <v>10661</v>
      </c>
      <c r="I71" s="141">
        <v>20706</v>
      </c>
      <c r="J71" s="141">
        <v>568</v>
      </c>
      <c r="K71" s="141">
        <v>69135</v>
      </c>
      <c r="L71" s="141">
        <v>7929</v>
      </c>
      <c r="M71" s="141">
        <v>11507</v>
      </c>
      <c r="N71" s="141">
        <v>7.3999999999999996E-2</v>
      </c>
      <c r="O71" s="141">
        <v>8.5000000000000006E-2</v>
      </c>
      <c r="P71" s="141">
        <v>0.13800000000000001</v>
      </c>
      <c r="Q71" s="141">
        <v>0.158</v>
      </c>
      <c r="R71" s="141">
        <v>0.14613000000000001</v>
      </c>
      <c r="S71" s="141">
        <v>6.2E-2</v>
      </c>
      <c r="T71" s="141">
        <v>13.8</v>
      </c>
      <c r="U71" s="141">
        <v>10.6</v>
      </c>
      <c r="V71" s="141">
        <v>1573523</v>
      </c>
      <c r="W71" s="141">
        <v>202801</v>
      </c>
      <c r="X71" s="141">
        <v>77496</v>
      </c>
      <c r="Y71" s="141">
        <v>131001</v>
      </c>
      <c r="Z71" s="141">
        <v>1123492</v>
      </c>
      <c r="AA71" s="141">
        <v>3319</v>
      </c>
    </row>
    <row r="72" spans="1:27" ht="14.25">
      <c r="A72" s="141">
        <v>167376</v>
      </c>
      <c r="B72" s="141" t="s">
        <v>273</v>
      </c>
      <c r="C72" s="141" t="s">
        <v>274</v>
      </c>
      <c r="D72" s="141">
        <v>25</v>
      </c>
      <c r="E72" s="141">
        <v>25009</v>
      </c>
      <c r="F72" s="141">
        <v>76850</v>
      </c>
      <c r="G72" s="141">
        <v>2758</v>
      </c>
      <c r="H72" s="141">
        <v>4729</v>
      </c>
      <c r="I72" s="141">
        <v>33128</v>
      </c>
      <c r="J72" s="141">
        <v>363</v>
      </c>
      <c r="K72" s="141">
        <v>43680</v>
      </c>
      <c r="L72" s="141">
        <v>17626</v>
      </c>
      <c r="M72" s="141">
        <v>7694</v>
      </c>
      <c r="N72" s="141">
        <v>9.7000000000000003E-2</v>
      </c>
      <c r="O72" s="141">
        <v>9.9000000000000005E-2</v>
      </c>
      <c r="P72" s="141">
        <v>0.13900000000000001</v>
      </c>
      <c r="Q72" s="141">
        <v>0.183</v>
      </c>
      <c r="R72" s="141">
        <v>0.16955000000000001</v>
      </c>
      <c r="S72" s="141">
        <v>7.6999999999999999E-2</v>
      </c>
      <c r="T72" s="141">
        <v>19.2</v>
      </c>
      <c r="U72" s="141">
        <v>12</v>
      </c>
      <c r="V72" s="141">
        <v>790497</v>
      </c>
      <c r="W72" s="141">
        <v>27929</v>
      </c>
      <c r="X72" s="141">
        <v>34085</v>
      </c>
      <c r="Y72" s="141">
        <v>180549</v>
      </c>
      <c r="Z72" s="141">
        <v>570978</v>
      </c>
      <c r="AA72" s="141">
        <v>1778</v>
      </c>
    </row>
    <row r="73" spans="1:27" ht="14.25">
      <c r="A73" s="141">
        <v>168883</v>
      </c>
      <c r="B73" s="141" t="s">
        <v>275</v>
      </c>
      <c r="C73" s="141" t="s">
        <v>276</v>
      </c>
      <c r="D73" s="141">
        <v>26</v>
      </c>
      <c r="E73" s="141">
        <v>26041</v>
      </c>
      <c r="F73" s="141">
        <v>4802</v>
      </c>
      <c r="G73" s="141">
        <v>16</v>
      </c>
      <c r="H73" s="141">
        <v>23</v>
      </c>
      <c r="I73" s="141">
        <v>50</v>
      </c>
      <c r="J73" s="141">
        <v>109</v>
      </c>
      <c r="K73" s="141">
        <v>4351</v>
      </c>
      <c r="L73" s="141">
        <v>39</v>
      </c>
      <c r="M73" s="141">
        <v>264</v>
      </c>
      <c r="N73" s="141">
        <v>0.13200000000000001</v>
      </c>
      <c r="O73" s="141">
        <v>0.22500000000000001</v>
      </c>
      <c r="P73" s="141">
        <v>0.5</v>
      </c>
      <c r="Q73" s="141">
        <v>9.0999999999999998E-2</v>
      </c>
      <c r="R73" s="141">
        <v>0.13921</v>
      </c>
      <c r="S73" s="141">
        <v>0.13100000000000001</v>
      </c>
      <c r="T73" s="141">
        <v>34.200000000000003</v>
      </c>
      <c r="U73" s="141">
        <v>12.3</v>
      </c>
      <c r="V73" s="141">
        <v>36245</v>
      </c>
      <c r="W73" s="141">
        <v>71</v>
      </c>
      <c r="X73" s="141">
        <v>46</v>
      </c>
      <c r="Y73" s="141">
        <v>548</v>
      </c>
      <c r="Z73" s="141">
        <v>33193</v>
      </c>
      <c r="AA73" s="141">
        <v>674</v>
      </c>
    </row>
    <row r="74" spans="1:27" ht="14.25">
      <c r="A74" s="141">
        <v>168883</v>
      </c>
      <c r="B74" s="141" t="s">
        <v>277</v>
      </c>
      <c r="C74" s="141" t="s">
        <v>278</v>
      </c>
      <c r="D74" s="141">
        <v>26</v>
      </c>
      <c r="E74" s="141">
        <v>26043</v>
      </c>
      <c r="F74" s="141">
        <v>2477</v>
      </c>
      <c r="G74" s="141">
        <v>0</v>
      </c>
      <c r="H74" s="141">
        <v>35</v>
      </c>
      <c r="I74" s="141">
        <v>8</v>
      </c>
      <c r="J74" s="141">
        <v>13</v>
      </c>
      <c r="K74" s="141">
        <v>2301</v>
      </c>
      <c r="L74" s="141">
        <v>0</v>
      </c>
      <c r="M74" s="141">
        <v>128</v>
      </c>
      <c r="N74" s="141">
        <v>9.7000000000000003E-2</v>
      </c>
      <c r="O74" s="141">
        <v>0</v>
      </c>
      <c r="P74" s="141">
        <v>0.20200000000000001</v>
      </c>
      <c r="Q74" s="141">
        <v>1.9E-2</v>
      </c>
      <c r="R74" s="141">
        <v>6.9150000000000003E-2</v>
      </c>
      <c r="S74" s="141">
        <v>9.6000000000000002E-2</v>
      </c>
      <c r="T74" s="141">
        <v>0</v>
      </c>
      <c r="U74" s="141">
        <v>14.9</v>
      </c>
      <c r="V74" s="141">
        <v>25529</v>
      </c>
      <c r="W74" s="141">
        <v>150</v>
      </c>
      <c r="X74" s="141">
        <v>173</v>
      </c>
      <c r="Y74" s="141">
        <v>432</v>
      </c>
      <c r="Z74" s="141">
        <v>24082</v>
      </c>
      <c r="AA74" s="141">
        <v>175</v>
      </c>
    </row>
    <row r="75" spans="1:27" ht="14.25">
      <c r="A75" s="141">
        <v>169275</v>
      </c>
      <c r="B75" s="141" t="s">
        <v>279</v>
      </c>
      <c r="C75" s="141" t="s">
        <v>280</v>
      </c>
      <c r="D75" s="141">
        <v>26</v>
      </c>
      <c r="E75" s="141">
        <v>26049</v>
      </c>
      <c r="F75" s="141">
        <v>65056</v>
      </c>
      <c r="G75" s="141">
        <v>685</v>
      </c>
      <c r="H75" s="141">
        <v>23233</v>
      </c>
      <c r="I75" s="141">
        <v>2552</v>
      </c>
      <c r="J75" s="141">
        <v>240</v>
      </c>
      <c r="K75" s="141">
        <v>36916</v>
      </c>
      <c r="L75" s="141">
        <v>506</v>
      </c>
      <c r="M75" s="141">
        <v>3476</v>
      </c>
      <c r="N75" s="141">
        <v>0.16200000000000001</v>
      </c>
      <c r="O75" s="141">
        <v>0.17799999999999999</v>
      </c>
      <c r="P75" s="141">
        <v>0.29699999999999999</v>
      </c>
      <c r="Q75" s="141">
        <v>0.16800000000000001</v>
      </c>
      <c r="R75" s="141">
        <v>0.15686</v>
      </c>
      <c r="S75" s="141">
        <v>0.126</v>
      </c>
      <c r="T75" s="141">
        <v>14.1</v>
      </c>
      <c r="U75" s="141">
        <v>17.3</v>
      </c>
      <c r="V75" s="141">
        <v>400350</v>
      </c>
      <c r="W75" s="141">
        <v>3859</v>
      </c>
      <c r="X75" s="141">
        <v>78342</v>
      </c>
      <c r="Y75" s="141">
        <v>15149</v>
      </c>
      <c r="Z75" s="141">
        <v>293189</v>
      </c>
      <c r="AA75" s="141">
        <v>1290</v>
      </c>
    </row>
    <row r="76" spans="1:27" ht="14.25">
      <c r="A76" s="141">
        <v>169275</v>
      </c>
      <c r="B76" s="141" t="s">
        <v>281</v>
      </c>
      <c r="C76" s="141" t="s">
        <v>282</v>
      </c>
      <c r="D76" s="141">
        <v>26</v>
      </c>
      <c r="E76" s="141">
        <v>26087</v>
      </c>
      <c r="F76" s="141">
        <v>8832</v>
      </c>
      <c r="G76" s="141">
        <v>42</v>
      </c>
      <c r="H76" s="141">
        <v>40</v>
      </c>
      <c r="I76" s="141">
        <v>953</v>
      </c>
      <c r="J76" s="141">
        <v>5</v>
      </c>
      <c r="K76" s="141">
        <v>7701</v>
      </c>
      <c r="L76" s="141">
        <v>215</v>
      </c>
      <c r="M76" s="141">
        <v>829</v>
      </c>
      <c r="N76" s="141">
        <v>0.10199999999999999</v>
      </c>
      <c r="O76" s="141">
        <v>0.128</v>
      </c>
      <c r="P76" s="141">
        <v>0.255</v>
      </c>
      <c r="Q76" s="141">
        <v>0.216</v>
      </c>
      <c r="R76" s="141">
        <v>2.358E-2</v>
      </c>
      <c r="S76" s="141">
        <v>9.5000000000000001E-2</v>
      </c>
      <c r="T76" s="141">
        <v>21.6</v>
      </c>
      <c r="U76" s="141">
        <v>21.3</v>
      </c>
      <c r="V76" s="141">
        <v>86900</v>
      </c>
      <c r="W76" s="141">
        <v>327</v>
      </c>
      <c r="X76" s="141">
        <v>157</v>
      </c>
      <c r="Y76" s="141">
        <v>4412</v>
      </c>
      <c r="Z76" s="141">
        <v>81325</v>
      </c>
      <c r="AA76" s="141">
        <v>207</v>
      </c>
    </row>
    <row r="77" spans="1:27" ht="14.25">
      <c r="A77" s="141">
        <v>169275</v>
      </c>
      <c r="B77" s="141" t="s">
        <v>283</v>
      </c>
      <c r="C77" s="141" t="s">
        <v>284</v>
      </c>
      <c r="D77" s="141">
        <v>26</v>
      </c>
      <c r="E77" s="141">
        <v>26093</v>
      </c>
      <c r="F77" s="141">
        <v>9362</v>
      </c>
      <c r="G77" s="141">
        <v>154</v>
      </c>
      <c r="H77" s="141">
        <v>89</v>
      </c>
      <c r="I77" s="141">
        <v>195</v>
      </c>
      <c r="J77" s="141">
        <v>76</v>
      </c>
      <c r="K77" s="141">
        <v>8654</v>
      </c>
      <c r="L77" s="141">
        <v>112</v>
      </c>
      <c r="M77" s="141">
        <v>277</v>
      </c>
      <c r="N77" s="141">
        <v>4.9000000000000002E-2</v>
      </c>
      <c r="O77" s="141">
        <v>9.5000000000000001E-2</v>
      </c>
      <c r="P77" s="141">
        <v>9.9000000000000005E-2</v>
      </c>
      <c r="Q77" s="141">
        <v>3.7999999999999999E-2</v>
      </c>
      <c r="R77" s="141">
        <v>0.12318</v>
      </c>
      <c r="S77" s="141">
        <v>4.7E-2</v>
      </c>
      <c r="T77" s="141">
        <v>11.5</v>
      </c>
      <c r="U77" s="141">
        <v>4.7</v>
      </c>
      <c r="V77" s="141">
        <v>192746</v>
      </c>
      <c r="W77" s="141">
        <v>1623</v>
      </c>
      <c r="X77" s="141">
        <v>900</v>
      </c>
      <c r="Y77" s="141">
        <v>5196</v>
      </c>
      <c r="Z77" s="141">
        <v>182872</v>
      </c>
      <c r="AA77" s="141">
        <v>541</v>
      </c>
    </row>
    <row r="78" spans="1:27" ht="14.25">
      <c r="A78" s="141">
        <v>169521</v>
      </c>
      <c r="B78" s="141" t="s">
        <v>285</v>
      </c>
      <c r="C78" s="141" t="s">
        <v>286</v>
      </c>
      <c r="D78" s="141">
        <v>26</v>
      </c>
      <c r="E78" s="141">
        <v>26017</v>
      </c>
      <c r="F78" s="141">
        <v>15715</v>
      </c>
      <c r="G78" s="141">
        <v>105</v>
      </c>
      <c r="H78" s="141">
        <v>468</v>
      </c>
      <c r="I78" s="141">
        <v>1457</v>
      </c>
      <c r="J78" s="141">
        <v>21</v>
      </c>
      <c r="K78" s="141">
        <v>13558</v>
      </c>
      <c r="L78" s="141">
        <v>145</v>
      </c>
      <c r="M78" s="141">
        <v>1418</v>
      </c>
      <c r="N78" s="141">
        <v>0.153</v>
      </c>
      <c r="O78" s="141">
        <v>0.19800000000000001</v>
      </c>
      <c r="P78" s="141">
        <v>0.35499999999999998</v>
      </c>
      <c r="Q78" s="141">
        <v>0.246</v>
      </c>
      <c r="R78" s="141">
        <v>7.5539999999999996E-2</v>
      </c>
      <c r="S78" s="141">
        <v>0.14299999999999999</v>
      </c>
      <c r="T78" s="141">
        <v>22.8</v>
      </c>
      <c r="U78" s="141">
        <v>26.7</v>
      </c>
      <c r="V78" s="141">
        <v>102815</v>
      </c>
      <c r="W78" s="141">
        <v>529</v>
      </c>
      <c r="X78" s="141">
        <v>1318</v>
      </c>
      <c r="Y78" s="141">
        <v>5931</v>
      </c>
      <c r="Z78" s="141">
        <v>94769</v>
      </c>
      <c r="AA78" s="141">
        <v>257</v>
      </c>
    </row>
    <row r="79" spans="1:27" ht="14.25">
      <c r="A79" s="141">
        <v>169521</v>
      </c>
      <c r="B79" s="141" t="s">
        <v>287</v>
      </c>
      <c r="C79" s="141" t="s">
        <v>288</v>
      </c>
      <c r="D79" s="141">
        <v>26</v>
      </c>
      <c r="E79" s="141">
        <v>26111</v>
      </c>
      <c r="F79" s="141">
        <v>8337</v>
      </c>
      <c r="G79" s="141">
        <v>137</v>
      </c>
      <c r="H79" s="141">
        <v>137</v>
      </c>
      <c r="I79" s="141">
        <v>345</v>
      </c>
      <c r="J79" s="141">
        <v>125</v>
      </c>
      <c r="K79" s="141">
        <v>7411</v>
      </c>
      <c r="L79" s="141">
        <v>171</v>
      </c>
      <c r="M79" s="141">
        <v>356</v>
      </c>
      <c r="N79" s="141">
        <v>0.10100000000000001</v>
      </c>
      <c r="O79" s="141">
        <v>0.08</v>
      </c>
      <c r="P79" s="141">
        <v>0.121</v>
      </c>
      <c r="Q79" s="141">
        <v>0.13300000000000001</v>
      </c>
      <c r="R79" s="141">
        <v>0.26823999999999998</v>
      </c>
      <c r="S79" s="141">
        <v>9.9000000000000005E-2</v>
      </c>
      <c r="T79" s="141">
        <v>16.2</v>
      </c>
      <c r="U79" s="141">
        <v>13.1</v>
      </c>
      <c r="V79" s="141">
        <v>82166</v>
      </c>
      <c r="W79" s="141">
        <v>1707</v>
      </c>
      <c r="X79" s="141">
        <v>1136</v>
      </c>
      <c r="Y79" s="141">
        <v>2596</v>
      </c>
      <c r="Z79" s="141">
        <v>75217</v>
      </c>
      <c r="AA79" s="141">
        <v>341</v>
      </c>
    </row>
    <row r="80" spans="1:27" ht="14.25">
      <c r="A80" s="141">
        <v>169521</v>
      </c>
      <c r="B80" s="141" t="s">
        <v>289</v>
      </c>
      <c r="C80" s="141" t="s">
        <v>290</v>
      </c>
      <c r="D80" s="141">
        <v>26</v>
      </c>
      <c r="E80" s="141">
        <v>26145</v>
      </c>
      <c r="F80" s="141">
        <v>33469</v>
      </c>
      <c r="G80" s="141">
        <v>189</v>
      </c>
      <c r="H80" s="141">
        <v>12348</v>
      </c>
      <c r="I80" s="141">
        <v>5031</v>
      </c>
      <c r="J80" s="141">
        <v>280</v>
      </c>
      <c r="K80" s="141">
        <v>16594</v>
      </c>
      <c r="L80" s="141">
        <v>887</v>
      </c>
      <c r="M80" s="141">
        <v>3171</v>
      </c>
      <c r="N80" s="141">
        <v>0.182</v>
      </c>
      <c r="O80" s="141">
        <v>8.5999999999999993E-2</v>
      </c>
      <c r="P80" s="141">
        <v>0.35799999999999998</v>
      </c>
      <c r="Q80" s="141">
        <v>0.30199999999999999</v>
      </c>
      <c r="R80" s="141">
        <v>0.31496000000000002</v>
      </c>
      <c r="S80" s="141">
        <v>0.125</v>
      </c>
      <c r="T80" s="141">
        <v>27</v>
      </c>
      <c r="U80" s="141">
        <v>31.8</v>
      </c>
      <c r="V80" s="141">
        <v>183757</v>
      </c>
      <c r="W80" s="141">
        <v>2202</v>
      </c>
      <c r="X80" s="141">
        <v>34465</v>
      </c>
      <c r="Y80" s="141">
        <v>16647</v>
      </c>
      <c r="Z80" s="141">
        <v>133224</v>
      </c>
      <c r="AA80" s="141">
        <v>609</v>
      </c>
    </row>
    <row r="81" spans="1:27" ht="14.25">
      <c r="A81" s="141">
        <v>170055</v>
      </c>
      <c r="B81" s="141" t="s">
        <v>291</v>
      </c>
      <c r="C81" s="141" t="s">
        <v>292</v>
      </c>
      <c r="D81" s="141">
        <v>26</v>
      </c>
      <c r="E81" s="141">
        <v>26005</v>
      </c>
      <c r="F81" s="141">
        <v>11307</v>
      </c>
      <c r="G81" s="141">
        <v>131</v>
      </c>
      <c r="H81" s="141">
        <v>130</v>
      </c>
      <c r="I81" s="141">
        <v>1747</v>
      </c>
      <c r="J81" s="141">
        <v>69</v>
      </c>
      <c r="K81" s="141">
        <v>10129</v>
      </c>
      <c r="L81" s="141">
        <v>152</v>
      </c>
      <c r="M81" s="141">
        <v>696</v>
      </c>
      <c r="N81" s="141">
        <v>9.5000000000000001E-2</v>
      </c>
      <c r="O81" s="141">
        <v>0.14299999999999999</v>
      </c>
      <c r="P81" s="141">
        <v>9.7000000000000003E-2</v>
      </c>
      <c r="Q81" s="141">
        <v>0.19</v>
      </c>
      <c r="R81" s="141">
        <v>0.15540999999999999</v>
      </c>
      <c r="S81" s="141">
        <v>9.4E-2</v>
      </c>
      <c r="T81" s="141">
        <v>7</v>
      </c>
      <c r="U81" s="141">
        <v>10.4</v>
      </c>
      <c r="V81" s="141">
        <v>118878</v>
      </c>
      <c r="W81" s="141">
        <v>916</v>
      </c>
      <c r="X81" s="141">
        <v>1339</v>
      </c>
      <c r="Y81" s="141">
        <v>9198</v>
      </c>
      <c r="Z81" s="141">
        <v>107358</v>
      </c>
      <c r="AA81" s="141">
        <v>375</v>
      </c>
    </row>
    <row r="82" spans="1:27" ht="14.25">
      <c r="A82" s="141">
        <v>170055</v>
      </c>
      <c r="B82" s="141" t="s">
        <v>293</v>
      </c>
      <c r="C82" s="141" t="s">
        <v>197</v>
      </c>
      <c r="D82" s="141">
        <v>26</v>
      </c>
      <c r="E82" s="141">
        <v>26081</v>
      </c>
      <c r="F82" s="141">
        <v>69388</v>
      </c>
      <c r="G82" s="141">
        <v>1013</v>
      </c>
      <c r="H82" s="141">
        <v>16851</v>
      </c>
      <c r="I82" s="141">
        <v>14745</v>
      </c>
      <c r="J82" s="141">
        <v>677</v>
      </c>
      <c r="K82" s="141">
        <v>38194</v>
      </c>
      <c r="L82" s="141">
        <v>3898</v>
      </c>
      <c r="M82" s="141">
        <v>8755</v>
      </c>
      <c r="N82" s="141">
        <v>0.107</v>
      </c>
      <c r="O82" s="141">
        <v>0.05</v>
      </c>
      <c r="P82" s="141">
        <v>0.27300000000000002</v>
      </c>
      <c r="Q82" s="141">
        <v>0.20499999999999999</v>
      </c>
      <c r="R82" s="141">
        <v>0.18969</v>
      </c>
      <c r="S82" s="141">
        <v>7.8E-2</v>
      </c>
      <c r="T82" s="141">
        <v>18.3</v>
      </c>
      <c r="U82" s="141">
        <v>16.8</v>
      </c>
      <c r="V82" s="141">
        <v>646561</v>
      </c>
      <c r="W82" s="141">
        <v>20197</v>
      </c>
      <c r="X82" s="141">
        <v>61745</v>
      </c>
      <c r="Y82" s="141">
        <v>72100</v>
      </c>
      <c r="Z82" s="141">
        <v>488303</v>
      </c>
      <c r="AA82" s="141">
        <v>2892</v>
      </c>
    </row>
    <row r="83" spans="1:27" ht="14.25">
      <c r="A83" s="141">
        <v>170055</v>
      </c>
      <c r="B83" s="141" t="s">
        <v>294</v>
      </c>
      <c r="C83" s="141" t="s">
        <v>295</v>
      </c>
      <c r="D83" s="141">
        <v>26</v>
      </c>
      <c r="E83" s="141">
        <v>26139</v>
      </c>
      <c r="F83" s="141">
        <v>21639</v>
      </c>
      <c r="G83" s="141">
        <v>656</v>
      </c>
      <c r="H83" s="141">
        <v>713</v>
      </c>
      <c r="I83" s="141">
        <v>3230</v>
      </c>
      <c r="J83" s="141">
        <v>78</v>
      </c>
      <c r="K83" s="141">
        <v>17931</v>
      </c>
      <c r="L83" s="141">
        <v>905</v>
      </c>
      <c r="M83" s="141">
        <v>1356</v>
      </c>
      <c r="N83" s="141">
        <v>7.5999999999999998E-2</v>
      </c>
      <c r="O83" s="141">
        <v>8.4000000000000005E-2</v>
      </c>
      <c r="P83" s="141">
        <v>0.17</v>
      </c>
      <c r="Q83" s="141">
        <v>0.109</v>
      </c>
      <c r="R83" s="141">
        <v>5.9319999999999998E-2</v>
      </c>
      <c r="S83" s="141">
        <v>7.1999999999999995E-2</v>
      </c>
      <c r="T83" s="141">
        <v>9.5</v>
      </c>
      <c r="U83" s="141">
        <v>8.4</v>
      </c>
      <c r="V83" s="141">
        <v>286398</v>
      </c>
      <c r="W83" s="141">
        <v>7796</v>
      </c>
      <c r="X83" s="141">
        <v>4190</v>
      </c>
      <c r="Y83" s="141">
        <v>29577</v>
      </c>
      <c r="Z83" s="141">
        <v>247441</v>
      </c>
      <c r="AA83" s="141">
        <v>1237</v>
      </c>
    </row>
    <row r="84" spans="1:27" ht="14.25">
      <c r="A84" s="141">
        <v>170657</v>
      </c>
      <c r="B84" s="141" t="s">
        <v>296</v>
      </c>
      <c r="C84" s="141" t="s">
        <v>297</v>
      </c>
      <c r="D84" s="141">
        <v>26</v>
      </c>
      <c r="E84" s="141">
        <v>26037</v>
      </c>
      <c r="F84" s="141">
        <v>7488</v>
      </c>
      <c r="G84" s="141">
        <v>321</v>
      </c>
      <c r="H84" s="141">
        <v>206</v>
      </c>
      <c r="I84" s="141">
        <v>730</v>
      </c>
      <c r="J84" s="141">
        <v>15</v>
      </c>
      <c r="K84" s="141">
        <v>6392</v>
      </c>
      <c r="L84" s="141">
        <v>123</v>
      </c>
      <c r="M84" s="141">
        <v>431</v>
      </c>
      <c r="N84" s="141">
        <v>9.6000000000000002E-2</v>
      </c>
      <c r="O84" s="141">
        <v>0.32300000000000001</v>
      </c>
      <c r="P84" s="141">
        <v>0.16300000000000001</v>
      </c>
      <c r="Q84" s="141">
        <v>0.19600000000000001</v>
      </c>
      <c r="R84" s="141">
        <v>5.2630000000000003E-2</v>
      </c>
      <c r="S84" s="141">
        <v>0.09</v>
      </c>
      <c r="T84" s="141">
        <v>16.3</v>
      </c>
      <c r="U84" s="141">
        <v>11.6</v>
      </c>
      <c r="V84" s="141">
        <v>78373</v>
      </c>
      <c r="W84" s="141">
        <v>993</v>
      </c>
      <c r="X84" s="141">
        <v>1264</v>
      </c>
      <c r="Y84" s="141">
        <v>3728</v>
      </c>
      <c r="Z84" s="141">
        <v>71366</v>
      </c>
      <c r="AA84" s="141">
        <v>270</v>
      </c>
    </row>
    <row r="85" spans="1:27" ht="14.25">
      <c r="A85" s="141">
        <v>170657</v>
      </c>
      <c r="B85" s="141" t="s">
        <v>298</v>
      </c>
      <c r="C85" s="141" t="s">
        <v>299</v>
      </c>
      <c r="D85" s="141">
        <v>26</v>
      </c>
      <c r="E85" s="141">
        <v>26045</v>
      </c>
      <c r="F85" s="141">
        <v>8156</v>
      </c>
      <c r="G85" s="141">
        <v>44</v>
      </c>
      <c r="H85" s="141">
        <v>1231</v>
      </c>
      <c r="I85" s="141">
        <v>747</v>
      </c>
      <c r="J85" s="141">
        <v>64</v>
      </c>
      <c r="K85" s="141">
        <v>5982</v>
      </c>
      <c r="L85" s="141">
        <v>331</v>
      </c>
      <c r="M85" s="141">
        <v>504</v>
      </c>
      <c r="N85" s="141">
        <v>7.5999999999999998E-2</v>
      </c>
      <c r="O85" s="141">
        <v>1.7999999999999999E-2</v>
      </c>
      <c r="P85" s="141">
        <v>0.16800000000000001</v>
      </c>
      <c r="Q85" s="141">
        <v>0.122</v>
      </c>
      <c r="R85" s="141">
        <v>0.13617000000000001</v>
      </c>
      <c r="S85" s="141">
        <v>6.6000000000000003E-2</v>
      </c>
      <c r="T85" s="141">
        <v>23.8</v>
      </c>
      <c r="U85" s="141">
        <v>9.4</v>
      </c>
      <c r="V85" s="141">
        <v>107193</v>
      </c>
      <c r="W85" s="141">
        <v>2484</v>
      </c>
      <c r="X85" s="141">
        <v>7324</v>
      </c>
      <c r="Y85" s="141">
        <v>6111</v>
      </c>
      <c r="Z85" s="141">
        <v>90235</v>
      </c>
      <c r="AA85" s="141">
        <v>406</v>
      </c>
    </row>
    <row r="86" spans="1:27" ht="14.25">
      <c r="A86" s="141">
        <v>170657</v>
      </c>
      <c r="B86" s="141" t="s">
        <v>300</v>
      </c>
      <c r="C86" s="141" t="s">
        <v>301</v>
      </c>
      <c r="D86" s="141">
        <v>26</v>
      </c>
      <c r="E86" s="141">
        <v>26065</v>
      </c>
      <c r="F86" s="141">
        <v>43825</v>
      </c>
      <c r="G86" s="141">
        <v>3388</v>
      </c>
      <c r="H86" s="141">
        <v>8601</v>
      </c>
      <c r="I86" s="141">
        <v>4148</v>
      </c>
      <c r="J86" s="141">
        <v>112</v>
      </c>
      <c r="K86" s="141">
        <v>26364</v>
      </c>
      <c r="L86" s="141">
        <v>695</v>
      </c>
      <c r="M86" s="141">
        <v>4665</v>
      </c>
      <c r="N86" s="141">
        <v>0.16500000000000001</v>
      </c>
      <c r="O86" s="141">
        <v>0.20300000000000001</v>
      </c>
      <c r="P86" s="141">
        <v>0.27200000000000002</v>
      </c>
      <c r="Q86" s="141">
        <v>0.188</v>
      </c>
      <c r="R86" s="141">
        <v>9.4509999999999997E-2</v>
      </c>
      <c r="S86" s="141">
        <v>0.13900000000000001</v>
      </c>
      <c r="T86" s="141">
        <v>13.2</v>
      </c>
      <c r="U86" s="141">
        <v>22</v>
      </c>
      <c r="V86" s="141">
        <v>265022</v>
      </c>
      <c r="W86" s="141">
        <v>16655</v>
      </c>
      <c r="X86" s="141">
        <v>31621</v>
      </c>
      <c r="Y86" s="141">
        <v>22091</v>
      </c>
      <c r="Z86" s="141">
        <v>189155</v>
      </c>
      <c r="AA86" s="141">
        <v>1073</v>
      </c>
    </row>
    <row r="87" spans="1:27" ht="14.25">
      <c r="A87" s="141">
        <v>170657</v>
      </c>
      <c r="B87" s="141" t="s">
        <v>302</v>
      </c>
      <c r="C87" s="141" t="s">
        <v>303</v>
      </c>
      <c r="D87" s="141">
        <v>26</v>
      </c>
      <c r="E87" s="141">
        <v>26067</v>
      </c>
      <c r="F87" s="141">
        <v>6508</v>
      </c>
      <c r="G87" s="141">
        <v>22</v>
      </c>
      <c r="H87" s="141">
        <v>291</v>
      </c>
      <c r="I87" s="141">
        <v>324</v>
      </c>
      <c r="J87" s="141">
        <v>14</v>
      </c>
      <c r="K87" s="141">
        <v>5535</v>
      </c>
      <c r="L87" s="141">
        <v>87</v>
      </c>
      <c r="M87" s="141">
        <v>559</v>
      </c>
      <c r="N87" s="141">
        <v>0.10299999999999999</v>
      </c>
      <c r="O87" s="141">
        <v>7.1999999999999995E-2</v>
      </c>
      <c r="P87" s="141">
        <v>0.30599999999999999</v>
      </c>
      <c r="Q87" s="141">
        <v>9.8000000000000004E-2</v>
      </c>
      <c r="R87" s="141">
        <v>9.5240000000000005E-2</v>
      </c>
      <c r="S87" s="141">
        <v>9.7000000000000003E-2</v>
      </c>
      <c r="T87" s="141">
        <v>14.2</v>
      </c>
      <c r="U87" s="141">
        <v>15.3</v>
      </c>
      <c r="V87" s="141">
        <v>62928</v>
      </c>
      <c r="W87" s="141">
        <v>307</v>
      </c>
      <c r="X87" s="141">
        <v>950</v>
      </c>
      <c r="Y87" s="141">
        <v>3290</v>
      </c>
      <c r="Z87" s="141">
        <v>57272</v>
      </c>
      <c r="AA87" s="141">
        <v>133</v>
      </c>
    </row>
    <row r="88" spans="1:27" ht="14.25">
      <c r="A88" s="141">
        <v>170657</v>
      </c>
      <c r="B88" s="141" t="s">
        <v>304</v>
      </c>
      <c r="C88" s="141" t="s">
        <v>284</v>
      </c>
      <c r="D88" s="141">
        <v>26</v>
      </c>
      <c r="E88" s="141">
        <v>26093</v>
      </c>
      <c r="F88" s="141">
        <v>9362</v>
      </c>
      <c r="G88" s="141">
        <v>154</v>
      </c>
      <c r="H88" s="141">
        <v>89</v>
      </c>
      <c r="I88" s="141">
        <v>195</v>
      </c>
      <c r="J88" s="141">
        <v>76</v>
      </c>
      <c r="K88" s="141">
        <v>8654</v>
      </c>
      <c r="L88" s="141">
        <v>112</v>
      </c>
      <c r="M88" s="141">
        <v>277</v>
      </c>
      <c r="N88" s="141">
        <v>4.9000000000000002E-2</v>
      </c>
      <c r="O88" s="141">
        <v>9.5000000000000001E-2</v>
      </c>
      <c r="P88" s="141">
        <v>9.9000000000000005E-2</v>
      </c>
      <c r="Q88" s="141">
        <v>3.7999999999999999E-2</v>
      </c>
      <c r="R88" s="141">
        <v>0.12318</v>
      </c>
      <c r="S88" s="141">
        <v>4.7E-2</v>
      </c>
      <c r="T88" s="141">
        <v>11.5</v>
      </c>
      <c r="U88" s="141">
        <v>4.7</v>
      </c>
      <c r="V88" s="141">
        <v>192746</v>
      </c>
      <c r="W88" s="141">
        <v>1623</v>
      </c>
      <c r="X88" s="141">
        <v>900</v>
      </c>
      <c r="Y88" s="141">
        <v>5196</v>
      </c>
      <c r="Z88" s="141">
        <v>182872</v>
      </c>
      <c r="AA88" s="141">
        <v>541</v>
      </c>
    </row>
    <row r="89" spans="1:27" ht="14.25">
      <c r="A89" s="141">
        <v>170657</v>
      </c>
      <c r="B89" s="141" t="s">
        <v>305</v>
      </c>
      <c r="C89" s="141" t="s">
        <v>306</v>
      </c>
      <c r="D89" s="141">
        <v>26</v>
      </c>
      <c r="E89" s="141">
        <v>26155</v>
      </c>
      <c r="F89" s="141">
        <v>7402</v>
      </c>
      <c r="G89" s="141">
        <v>13</v>
      </c>
      <c r="H89" s="141">
        <v>27</v>
      </c>
      <c r="I89" s="141">
        <v>307</v>
      </c>
      <c r="J89" s="141">
        <v>27</v>
      </c>
      <c r="K89" s="141">
        <v>6994</v>
      </c>
      <c r="L89" s="141">
        <v>118</v>
      </c>
      <c r="M89" s="141">
        <v>223</v>
      </c>
      <c r="N89" s="141">
        <v>0.11</v>
      </c>
      <c r="O89" s="141">
        <v>8.2000000000000003E-2</v>
      </c>
      <c r="P89" s="141">
        <v>0.08</v>
      </c>
      <c r="Q89" s="141">
        <v>0.15</v>
      </c>
      <c r="R89" s="141">
        <v>0.11638</v>
      </c>
      <c r="S89" s="141">
        <v>0.109</v>
      </c>
      <c r="T89" s="141">
        <v>25.7</v>
      </c>
      <c r="U89" s="141">
        <v>10.3</v>
      </c>
      <c r="V89" s="141">
        <v>67233</v>
      </c>
      <c r="W89" s="141">
        <v>158</v>
      </c>
      <c r="X89" s="141">
        <v>339</v>
      </c>
      <c r="Y89" s="141">
        <v>2048</v>
      </c>
      <c r="Z89" s="141">
        <v>63903</v>
      </c>
      <c r="AA89" s="141">
        <v>205</v>
      </c>
    </row>
    <row r="90" spans="1:27" ht="14.25">
      <c r="A90" s="141">
        <v>170790</v>
      </c>
      <c r="B90" s="141" t="s">
        <v>307</v>
      </c>
      <c r="C90" s="141" t="s">
        <v>308</v>
      </c>
      <c r="D90" s="141">
        <v>26</v>
      </c>
      <c r="E90" s="141">
        <v>26099</v>
      </c>
      <c r="F90" s="141">
        <v>85418</v>
      </c>
      <c r="G90" s="141">
        <v>3692</v>
      </c>
      <c r="H90" s="141">
        <v>17720</v>
      </c>
      <c r="I90" s="141">
        <v>3045</v>
      </c>
      <c r="J90" s="141">
        <v>737</v>
      </c>
      <c r="K90" s="141">
        <v>57586</v>
      </c>
      <c r="L90" s="141">
        <v>738</v>
      </c>
      <c r="M90" s="141">
        <v>4945</v>
      </c>
      <c r="N90" s="141">
        <v>9.8000000000000004E-2</v>
      </c>
      <c r="O90" s="141">
        <v>9.2999999999999999E-2</v>
      </c>
      <c r="P90" s="141">
        <v>0.16800000000000001</v>
      </c>
      <c r="Q90" s="141">
        <v>0.122</v>
      </c>
      <c r="R90" s="141">
        <v>0.25222</v>
      </c>
      <c r="S90" s="141">
        <v>8.5000000000000006E-2</v>
      </c>
      <c r="T90" s="141">
        <v>10.199999999999999</v>
      </c>
      <c r="U90" s="141">
        <v>12.4</v>
      </c>
      <c r="V90" s="141">
        <v>870199</v>
      </c>
      <c r="W90" s="141">
        <v>39892</v>
      </c>
      <c r="X90" s="141">
        <v>105561</v>
      </c>
      <c r="Y90" s="141">
        <v>24970</v>
      </c>
      <c r="Z90" s="141">
        <v>675572</v>
      </c>
      <c r="AA90" s="141">
        <v>2185</v>
      </c>
    </row>
    <row r="91" spans="1:27" ht="14.25">
      <c r="A91" s="141">
        <v>171304</v>
      </c>
      <c r="B91" s="141" t="s">
        <v>309</v>
      </c>
      <c r="C91" s="141" t="s">
        <v>310</v>
      </c>
      <c r="D91" s="141">
        <v>26</v>
      </c>
      <c r="E91" s="141">
        <v>26121</v>
      </c>
      <c r="F91" s="141">
        <v>21923</v>
      </c>
      <c r="G91" s="141">
        <v>134</v>
      </c>
      <c r="H91" s="141">
        <v>6540</v>
      </c>
      <c r="I91" s="141">
        <v>1778</v>
      </c>
      <c r="J91" s="141">
        <v>407</v>
      </c>
      <c r="K91" s="141">
        <v>12548</v>
      </c>
      <c r="L91" s="141">
        <v>174</v>
      </c>
      <c r="M91" s="141">
        <v>2120</v>
      </c>
      <c r="N91" s="141">
        <v>0.129</v>
      </c>
      <c r="O91" s="141">
        <v>0.108</v>
      </c>
      <c r="P91" s="141">
        <v>0.312</v>
      </c>
      <c r="Q91" s="141">
        <v>0.17399999999999999</v>
      </c>
      <c r="R91" s="141">
        <v>0.24459</v>
      </c>
      <c r="S91" s="141">
        <v>9.4E-2</v>
      </c>
      <c r="T91" s="141">
        <v>13.5</v>
      </c>
      <c r="U91" s="141">
        <v>18.899999999999999</v>
      </c>
      <c r="V91" s="141">
        <v>169672</v>
      </c>
      <c r="W91" s="141">
        <v>1245</v>
      </c>
      <c r="X91" s="141">
        <v>20949</v>
      </c>
      <c r="Y91" s="141">
        <v>10243</v>
      </c>
      <c r="Z91" s="141">
        <v>133737</v>
      </c>
      <c r="AA91" s="141">
        <v>1257</v>
      </c>
    </row>
    <row r="92" spans="1:27" ht="14.25">
      <c r="A92" s="141">
        <v>171304</v>
      </c>
      <c r="B92" s="141" t="s">
        <v>311</v>
      </c>
      <c r="C92" s="141" t="s">
        <v>312</v>
      </c>
      <c r="D92" s="141">
        <v>26</v>
      </c>
      <c r="E92" s="141">
        <v>26123</v>
      </c>
      <c r="F92" s="141">
        <v>7537</v>
      </c>
      <c r="G92" s="141">
        <v>57</v>
      </c>
      <c r="H92" s="141">
        <v>83</v>
      </c>
      <c r="I92" s="141">
        <v>764</v>
      </c>
      <c r="J92" s="141">
        <v>50</v>
      </c>
      <c r="K92" s="141">
        <v>6424</v>
      </c>
      <c r="L92" s="141">
        <v>439</v>
      </c>
      <c r="M92" s="141">
        <v>484</v>
      </c>
      <c r="N92" s="141">
        <v>0.152</v>
      </c>
      <c r="O92" s="141">
        <v>0.35</v>
      </c>
      <c r="P92" s="141">
        <v>0.223</v>
      </c>
      <c r="Q92" s="141">
        <v>0.255</v>
      </c>
      <c r="R92" s="141">
        <v>0.16286999999999999</v>
      </c>
      <c r="S92" s="141">
        <v>0.14299999999999999</v>
      </c>
      <c r="T92" s="141">
        <v>30.2</v>
      </c>
      <c r="U92" s="141">
        <v>21.9</v>
      </c>
      <c r="V92" s="141">
        <v>49524</v>
      </c>
      <c r="W92" s="141">
        <v>163</v>
      </c>
      <c r="X92" s="141">
        <v>372</v>
      </c>
      <c r="Y92" s="141">
        <v>2998</v>
      </c>
      <c r="Z92" s="141">
        <v>45066</v>
      </c>
      <c r="AA92" s="141">
        <v>257</v>
      </c>
    </row>
    <row r="93" spans="1:27" ht="14.25">
      <c r="A93" s="141">
        <v>171304</v>
      </c>
      <c r="B93" s="141" t="s">
        <v>313</v>
      </c>
      <c r="C93" s="141" t="s">
        <v>314</v>
      </c>
      <c r="D93" s="141">
        <v>26</v>
      </c>
      <c r="E93" s="141">
        <v>26139</v>
      </c>
      <c r="F93" s="141">
        <v>21639</v>
      </c>
      <c r="G93" s="141">
        <v>656</v>
      </c>
      <c r="H93" s="141">
        <v>713</v>
      </c>
      <c r="I93" s="141">
        <v>3230</v>
      </c>
      <c r="J93" s="141">
        <v>78</v>
      </c>
      <c r="K93" s="141">
        <v>17931</v>
      </c>
      <c r="L93" s="141">
        <v>905</v>
      </c>
      <c r="M93" s="141">
        <v>1356</v>
      </c>
      <c r="N93" s="141">
        <v>7.5999999999999998E-2</v>
      </c>
      <c r="O93" s="141">
        <v>8.4000000000000005E-2</v>
      </c>
      <c r="P93" s="141">
        <v>0.17</v>
      </c>
      <c r="Q93" s="141">
        <v>0.109</v>
      </c>
      <c r="R93" s="141">
        <v>5.9319999999999998E-2</v>
      </c>
      <c r="S93" s="141">
        <v>7.1999999999999995E-2</v>
      </c>
      <c r="T93" s="141">
        <v>9.5</v>
      </c>
      <c r="U93" s="141">
        <v>8.4</v>
      </c>
      <c r="V93" s="141">
        <v>286398</v>
      </c>
      <c r="W93" s="141">
        <v>7796</v>
      </c>
      <c r="X93" s="141">
        <v>4190</v>
      </c>
      <c r="Y93" s="141">
        <v>29577</v>
      </c>
      <c r="Z93" s="141">
        <v>247441</v>
      </c>
      <c r="AA93" s="141">
        <v>1237</v>
      </c>
    </row>
    <row r="94" spans="1:27" ht="14.25">
      <c r="A94" s="141">
        <v>172635</v>
      </c>
      <c r="B94" s="141" t="s">
        <v>315</v>
      </c>
      <c r="C94" s="141" t="s">
        <v>316</v>
      </c>
      <c r="D94" s="141">
        <v>55</v>
      </c>
      <c r="E94" s="141">
        <v>26163</v>
      </c>
      <c r="F94" s="141">
        <v>355857</v>
      </c>
      <c r="G94" s="141">
        <v>9126</v>
      </c>
      <c r="H94" s="141">
        <v>193940</v>
      </c>
      <c r="I94" s="141">
        <v>25752</v>
      </c>
      <c r="J94" s="141">
        <v>1157</v>
      </c>
      <c r="K94" s="141">
        <v>120903</v>
      </c>
      <c r="L94" s="141">
        <v>12823</v>
      </c>
      <c r="M94" s="141">
        <v>17908</v>
      </c>
      <c r="N94" s="141">
        <v>0.20200000000000001</v>
      </c>
      <c r="O94" s="141">
        <v>0.15</v>
      </c>
      <c r="P94" s="141">
        <v>0.29299999999999998</v>
      </c>
      <c r="Q94" s="141">
        <v>0.23</v>
      </c>
      <c r="R94" s="141">
        <v>0.16592999999999999</v>
      </c>
      <c r="S94" s="141">
        <v>0.13500000000000001</v>
      </c>
      <c r="T94" s="141">
        <v>28.4</v>
      </c>
      <c r="U94" s="141">
        <v>19.600000000000001</v>
      </c>
      <c r="V94" s="141">
        <v>1762492</v>
      </c>
      <c r="W94" s="141">
        <v>61004</v>
      </c>
      <c r="X94" s="141">
        <v>662134</v>
      </c>
      <c r="Y94" s="141">
        <v>111990</v>
      </c>
      <c r="Z94" s="141">
        <v>897139</v>
      </c>
      <c r="AA94" s="141">
        <v>5816</v>
      </c>
    </row>
    <row r="95" spans="1:27" ht="14.25">
      <c r="A95" s="141">
        <v>173911</v>
      </c>
      <c r="B95" s="141" t="s">
        <v>317</v>
      </c>
      <c r="C95" s="141" t="s">
        <v>318</v>
      </c>
      <c r="D95" s="141">
        <v>27</v>
      </c>
      <c r="E95" s="141">
        <v>27013</v>
      </c>
      <c r="F95" s="141">
        <v>10756</v>
      </c>
      <c r="G95" s="141">
        <v>490</v>
      </c>
      <c r="H95" s="141">
        <v>749</v>
      </c>
      <c r="I95" s="141">
        <v>499</v>
      </c>
      <c r="J95" s="141">
        <v>60</v>
      </c>
      <c r="K95" s="141">
        <v>8983</v>
      </c>
      <c r="L95" s="141">
        <v>63</v>
      </c>
      <c r="M95" s="141">
        <v>411</v>
      </c>
      <c r="N95" s="141">
        <v>0.16400000000000001</v>
      </c>
      <c r="O95" s="141">
        <v>0.308</v>
      </c>
      <c r="P95" s="141">
        <v>0.249</v>
      </c>
      <c r="Q95" s="141">
        <v>0.18099999999999999</v>
      </c>
      <c r="R95" s="141">
        <v>0.35714000000000001</v>
      </c>
      <c r="S95" s="141">
        <v>0.156</v>
      </c>
      <c r="T95" s="141">
        <v>7.7</v>
      </c>
      <c r="U95" s="141">
        <v>17.100000000000001</v>
      </c>
      <c r="V95" s="141">
        <v>65569</v>
      </c>
      <c r="W95" s="141">
        <v>1589</v>
      </c>
      <c r="X95" s="141">
        <v>3003</v>
      </c>
      <c r="Y95" s="141">
        <v>2759</v>
      </c>
      <c r="Z95" s="141">
        <v>57644</v>
      </c>
      <c r="AA95" s="141">
        <v>108</v>
      </c>
    </row>
    <row r="96" spans="1:27" ht="14.25">
      <c r="A96" s="141">
        <v>173911</v>
      </c>
      <c r="B96" s="141" t="s">
        <v>319</v>
      </c>
      <c r="C96" s="141" t="s">
        <v>320</v>
      </c>
      <c r="D96" s="141">
        <v>27</v>
      </c>
      <c r="E96" s="141">
        <v>27103</v>
      </c>
      <c r="F96" s="141">
        <v>3308</v>
      </c>
      <c r="G96" s="141">
        <v>29</v>
      </c>
      <c r="H96" s="141">
        <v>404</v>
      </c>
      <c r="I96" s="141">
        <v>357</v>
      </c>
      <c r="J96" s="141">
        <v>61</v>
      </c>
      <c r="K96" s="141">
        <v>2214</v>
      </c>
      <c r="L96" s="141">
        <v>136</v>
      </c>
      <c r="M96" s="141">
        <v>464</v>
      </c>
      <c r="N96" s="141">
        <v>0.10299999999999999</v>
      </c>
      <c r="O96" s="141">
        <v>7.0999999999999994E-2</v>
      </c>
      <c r="P96" s="141">
        <v>0.45600000000000002</v>
      </c>
      <c r="Q96" s="141">
        <v>0.22800000000000001</v>
      </c>
      <c r="R96" s="141">
        <v>0.32619999999999999</v>
      </c>
      <c r="S96" s="141">
        <v>7.8E-2</v>
      </c>
      <c r="T96" s="141">
        <v>41</v>
      </c>
      <c r="U96" s="141">
        <v>25.1</v>
      </c>
      <c r="V96" s="141">
        <v>31983</v>
      </c>
      <c r="W96" s="141">
        <v>406</v>
      </c>
      <c r="X96" s="141">
        <v>886</v>
      </c>
      <c r="Y96" s="141">
        <v>1564</v>
      </c>
      <c r="Z96" s="141">
        <v>28381</v>
      </c>
      <c r="AA96" s="141">
        <v>126</v>
      </c>
    </row>
    <row r="97" spans="1:27" ht="14.25">
      <c r="A97" s="141">
        <v>173911</v>
      </c>
      <c r="B97" s="141" t="s">
        <v>321</v>
      </c>
      <c r="C97" s="141" t="s">
        <v>322</v>
      </c>
      <c r="D97" s="141">
        <v>27</v>
      </c>
      <c r="E97" s="141">
        <v>27131</v>
      </c>
      <c r="F97" s="141">
        <v>5503</v>
      </c>
      <c r="G97" s="141">
        <v>157</v>
      </c>
      <c r="H97" s="141">
        <v>1047</v>
      </c>
      <c r="I97" s="141">
        <v>890</v>
      </c>
      <c r="J97" s="141">
        <v>122</v>
      </c>
      <c r="K97" s="141">
        <v>3329</v>
      </c>
      <c r="L97" s="141">
        <v>482</v>
      </c>
      <c r="M97" s="141">
        <v>366</v>
      </c>
      <c r="N97" s="141">
        <v>9.1999999999999998E-2</v>
      </c>
      <c r="O97" s="141">
        <v>0.183</v>
      </c>
      <c r="P97" s="141">
        <v>0.307</v>
      </c>
      <c r="Q97" s="141">
        <v>0.16400000000000001</v>
      </c>
      <c r="R97" s="141">
        <v>0.28438000000000002</v>
      </c>
      <c r="S97" s="141">
        <v>6.7000000000000004E-2</v>
      </c>
      <c r="T97" s="141">
        <v>20.7</v>
      </c>
      <c r="U97" s="141">
        <v>12.9</v>
      </c>
      <c r="V97" s="141">
        <v>59518</v>
      </c>
      <c r="W97" s="141">
        <v>860</v>
      </c>
      <c r="X97" s="141">
        <v>3412</v>
      </c>
      <c r="Y97" s="141">
        <v>5423</v>
      </c>
      <c r="Z97" s="141">
        <v>49784</v>
      </c>
      <c r="AA97" s="141">
        <v>307</v>
      </c>
    </row>
    <row r="98" spans="1:27" ht="14.25">
      <c r="A98" s="141">
        <v>175315</v>
      </c>
      <c r="B98" s="141" t="s">
        <v>323</v>
      </c>
      <c r="C98" s="141" t="s">
        <v>324</v>
      </c>
      <c r="D98" s="141">
        <v>27</v>
      </c>
      <c r="E98" s="141">
        <v>27123</v>
      </c>
      <c r="F98" s="141">
        <v>68789</v>
      </c>
      <c r="G98" s="141">
        <v>16287</v>
      </c>
      <c r="H98" s="141">
        <v>16551</v>
      </c>
      <c r="I98" s="141">
        <v>7169</v>
      </c>
      <c r="J98" s="141">
        <v>1067</v>
      </c>
      <c r="K98" s="141">
        <v>25827</v>
      </c>
      <c r="L98" s="141">
        <v>2551</v>
      </c>
      <c r="M98" s="141">
        <v>6506</v>
      </c>
      <c r="N98" s="141">
        <v>0.129</v>
      </c>
      <c r="O98" s="141">
        <v>0.20200000000000001</v>
      </c>
      <c r="P98" s="141">
        <v>0.25700000000000001</v>
      </c>
      <c r="Q98" s="141">
        <v>0.17399999999999999</v>
      </c>
      <c r="R98" s="141">
        <v>0.25985999999999998</v>
      </c>
      <c r="S98" s="141">
        <v>7.8E-2</v>
      </c>
      <c r="T98" s="141">
        <v>15.9</v>
      </c>
      <c r="U98" s="141">
        <v>16.8</v>
      </c>
      <c r="V98" s="141">
        <v>533522</v>
      </c>
      <c r="W98" s="141">
        <v>80726</v>
      </c>
      <c r="X98" s="141">
        <v>64340</v>
      </c>
      <c r="Y98" s="141">
        <v>41291</v>
      </c>
      <c r="Z98" s="141">
        <v>330747</v>
      </c>
      <c r="AA98" s="141">
        <v>3039</v>
      </c>
    </row>
    <row r="99" spans="1:27" ht="14.25">
      <c r="A99" s="141">
        <v>175519</v>
      </c>
      <c r="B99" s="141" t="s">
        <v>325</v>
      </c>
      <c r="C99" s="141" t="s">
        <v>326</v>
      </c>
      <c r="D99" s="141">
        <v>28</v>
      </c>
      <c r="E99" s="141">
        <v>28011</v>
      </c>
      <c r="F99" s="141">
        <v>9054</v>
      </c>
      <c r="G99" s="141">
        <v>0</v>
      </c>
      <c r="H99" s="141">
        <v>7502</v>
      </c>
      <c r="I99" s="141">
        <v>2</v>
      </c>
      <c r="J99" s="141">
        <v>4</v>
      </c>
      <c r="K99" s="141">
        <v>1406</v>
      </c>
      <c r="L99" s="141">
        <v>0</v>
      </c>
      <c r="M99" s="141">
        <v>142</v>
      </c>
      <c r="N99" s="141">
        <v>0.318</v>
      </c>
      <c r="O99" s="141">
        <v>0</v>
      </c>
      <c r="P99" s="141">
        <v>0.41899999999999998</v>
      </c>
      <c r="Q99" s="141">
        <v>3.0000000000000001E-3</v>
      </c>
      <c r="R99" s="141">
        <v>0.5</v>
      </c>
      <c r="S99" s="141">
        <v>0.157</v>
      </c>
      <c r="T99" s="141">
        <v>0</v>
      </c>
      <c r="U99" s="141">
        <v>13.9</v>
      </c>
      <c r="V99" s="141">
        <v>28497</v>
      </c>
      <c r="W99" s="141">
        <v>210</v>
      </c>
      <c r="X99" s="141">
        <v>17908</v>
      </c>
      <c r="Y99" s="141">
        <v>659</v>
      </c>
      <c r="Z99" s="141">
        <v>8928</v>
      </c>
      <c r="AA99" s="141">
        <v>4</v>
      </c>
    </row>
    <row r="100" spans="1:27" ht="14.25">
      <c r="A100" s="141">
        <v>175519</v>
      </c>
      <c r="B100" s="141" t="s">
        <v>327</v>
      </c>
      <c r="C100" s="141" t="s">
        <v>328</v>
      </c>
      <c r="D100" s="141">
        <v>28</v>
      </c>
      <c r="E100" s="141">
        <v>28027</v>
      </c>
      <c r="F100" s="141">
        <v>7623</v>
      </c>
      <c r="G100" s="141">
        <v>40</v>
      </c>
      <c r="H100" s="141">
        <v>6850</v>
      </c>
      <c r="I100" s="141">
        <v>172</v>
      </c>
      <c r="J100" s="141">
        <v>16</v>
      </c>
      <c r="K100" s="141">
        <v>410</v>
      </c>
      <c r="L100" s="141">
        <v>13</v>
      </c>
      <c r="M100" s="141">
        <v>294</v>
      </c>
      <c r="N100" s="141">
        <v>0.37</v>
      </c>
      <c r="O100" s="141">
        <v>1</v>
      </c>
      <c r="P100" s="141">
        <v>0.436</v>
      </c>
      <c r="Q100" s="141">
        <v>0.47399999999999998</v>
      </c>
      <c r="R100" s="141">
        <v>0.17777999999999999</v>
      </c>
      <c r="S100" s="141">
        <v>0.10299999999999999</v>
      </c>
      <c r="T100" s="141">
        <v>35.1</v>
      </c>
      <c r="U100" s="141">
        <v>39</v>
      </c>
      <c r="V100" s="141">
        <v>20619</v>
      </c>
      <c r="W100" s="141">
        <v>40</v>
      </c>
      <c r="X100" s="141">
        <v>15726</v>
      </c>
      <c r="Y100" s="141">
        <v>363</v>
      </c>
      <c r="Z100" s="141">
        <v>3989</v>
      </c>
      <c r="AA100" s="141">
        <v>74</v>
      </c>
    </row>
    <row r="101" spans="1:27" ht="14.25">
      <c r="A101" s="141">
        <v>175519</v>
      </c>
      <c r="B101" s="141" t="s">
        <v>329</v>
      </c>
      <c r="C101" s="141" t="s">
        <v>330</v>
      </c>
      <c r="D101" s="141">
        <v>28</v>
      </c>
      <c r="E101" s="141">
        <v>28119</v>
      </c>
      <c r="F101" s="141">
        <v>1789</v>
      </c>
      <c r="G101" s="141">
        <v>0</v>
      </c>
      <c r="H101" s="141">
        <v>1388</v>
      </c>
      <c r="I101" s="141">
        <v>16</v>
      </c>
      <c r="J101" s="141">
        <v>0</v>
      </c>
      <c r="K101" s="141">
        <v>289</v>
      </c>
      <c r="L101" s="141">
        <v>0</v>
      </c>
      <c r="M101" s="141">
        <v>112</v>
      </c>
      <c r="N101" s="141">
        <v>0.30199999999999999</v>
      </c>
      <c r="O101" s="141">
        <v>0</v>
      </c>
      <c r="P101" s="141">
        <v>0.32300000000000001</v>
      </c>
      <c r="Q101" s="141">
        <v>1</v>
      </c>
      <c r="R101" s="141" t="s">
        <v>129</v>
      </c>
      <c r="S101" s="141">
        <v>0.19800000000000001</v>
      </c>
      <c r="T101" s="141" t="s">
        <v>129</v>
      </c>
      <c r="U101" s="141">
        <v>72.3</v>
      </c>
      <c r="V101" s="141">
        <v>5919</v>
      </c>
      <c r="W101" s="141">
        <v>8</v>
      </c>
      <c r="X101" s="141">
        <v>4300</v>
      </c>
      <c r="Y101" s="141">
        <v>16</v>
      </c>
      <c r="Z101" s="141">
        <v>1456</v>
      </c>
      <c r="AA101" s="141">
        <v>0</v>
      </c>
    </row>
    <row r="102" spans="1:27" ht="14.25">
      <c r="A102" s="141">
        <v>175519</v>
      </c>
      <c r="B102" s="141" t="s">
        <v>331</v>
      </c>
      <c r="C102" s="141" t="s">
        <v>332</v>
      </c>
      <c r="D102" s="141">
        <v>28</v>
      </c>
      <c r="E102" s="141">
        <v>28135</v>
      </c>
      <c r="F102" s="141">
        <v>3095</v>
      </c>
      <c r="G102" s="141">
        <v>0</v>
      </c>
      <c r="H102" s="141">
        <v>2384</v>
      </c>
      <c r="I102" s="141">
        <v>12</v>
      </c>
      <c r="J102" s="141">
        <v>0</v>
      </c>
      <c r="K102" s="141">
        <v>577</v>
      </c>
      <c r="L102" s="141">
        <v>0</v>
      </c>
      <c r="M102" s="141">
        <v>134</v>
      </c>
      <c r="N102" s="141">
        <v>0.25700000000000001</v>
      </c>
      <c r="O102" s="141">
        <v>0</v>
      </c>
      <c r="P102" s="141">
        <v>0.313</v>
      </c>
      <c r="Q102" s="141">
        <v>0.214</v>
      </c>
      <c r="R102" s="141">
        <v>0</v>
      </c>
      <c r="S102" s="141">
        <v>0.13700000000000001</v>
      </c>
      <c r="T102" s="141" t="s">
        <v>129</v>
      </c>
      <c r="U102" s="141">
        <v>58.3</v>
      </c>
      <c r="V102" s="141">
        <v>12059</v>
      </c>
      <c r="W102" s="141">
        <v>2</v>
      </c>
      <c r="X102" s="141">
        <v>7627</v>
      </c>
      <c r="Y102" s="141">
        <v>56</v>
      </c>
      <c r="Z102" s="141">
        <v>4199</v>
      </c>
      <c r="AA102" s="141">
        <v>1</v>
      </c>
    </row>
    <row r="103" spans="1:27" ht="14.25">
      <c r="A103" s="141">
        <v>175519</v>
      </c>
      <c r="B103" s="141" t="s">
        <v>333</v>
      </c>
      <c r="C103" s="141" t="s">
        <v>334</v>
      </c>
      <c r="D103" s="141">
        <v>28</v>
      </c>
      <c r="E103" s="141">
        <v>28143</v>
      </c>
      <c r="F103" s="141">
        <v>3002</v>
      </c>
      <c r="G103" s="141">
        <v>0</v>
      </c>
      <c r="H103" s="141">
        <v>2770</v>
      </c>
      <c r="I103" s="141">
        <v>86</v>
      </c>
      <c r="J103" s="141">
        <v>0</v>
      </c>
      <c r="K103" s="141">
        <v>146</v>
      </c>
      <c r="L103" s="141">
        <v>69</v>
      </c>
      <c r="M103" s="141">
        <v>17</v>
      </c>
      <c r="N103" s="141">
        <v>0.314</v>
      </c>
      <c r="O103" s="141" t="s">
        <v>129</v>
      </c>
      <c r="P103" s="141">
        <v>0.35799999999999998</v>
      </c>
      <c r="Q103" s="141">
        <v>0.66700000000000004</v>
      </c>
      <c r="R103" s="141" t="s">
        <v>129</v>
      </c>
      <c r="S103" s="141">
        <v>8.4000000000000005E-2</v>
      </c>
      <c r="T103" s="141">
        <v>100</v>
      </c>
      <c r="U103" s="141">
        <v>43.6</v>
      </c>
      <c r="V103" s="141">
        <v>9572</v>
      </c>
      <c r="W103" s="141">
        <v>0</v>
      </c>
      <c r="X103" s="141">
        <v>7729</v>
      </c>
      <c r="Y103" s="141">
        <v>129</v>
      </c>
      <c r="Z103" s="141">
        <v>1735</v>
      </c>
      <c r="AA103" s="141">
        <v>0</v>
      </c>
    </row>
    <row r="104" spans="1:27" ht="14.25">
      <c r="A104" s="141">
        <v>175652</v>
      </c>
      <c r="B104" s="141" t="s">
        <v>335</v>
      </c>
      <c r="C104" s="141" t="s">
        <v>336</v>
      </c>
      <c r="D104" s="141">
        <v>28</v>
      </c>
      <c r="E104" s="141">
        <v>28025</v>
      </c>
      <c r="F104" s="141">
        <v>4214</v>
      </c>
      <c r="G104" s="141">
        <v>0</v>
      </c>
      <c r="H104" s="141">
        <v>3651</v>
      </c>
      <c r="I104" s="141">
        <v>9</v>
      </c>
      <c r="J104" s="141">
        <v>0</v>
      </c>
      <c r="K104" s="141">
        <v>467</v>
      </c>
      <c r="L104" s="141">
        <v>0</v>
      </c>
      <c r="M104" s="141">
        <v>96</v>
      </c>
      <c r="N104" s="141">
        <v>0.23</v>
      </c>
      <c r="O104" s="141">
        <v>0</v>
      </c>
      <c r="P104" s="141">
        <v>0.33200000000000002</v>
      </c>
      <c r="Q104" s="141">
        <v>0.33300000000000002</v>
      </c>
      <c r="R104" s="141">
        <v>0</v>
      </c>
      <c r="S104" s="141">
        <v>6.7000000000000004E-2</v>
      </c>
      <c r="T104" s="141" t="s">
        <v>129</v>
      </c>
      <c r="U104" s="141">
        <v>27.5</v>
      </c>
      <c r="V104" s="141">
        <v>18314</v>
      </c>
      <c r="W104" s="141">
        <v>7</v>
      </c>
      <c r="X104" s="141">
        <v>11003</v>
      </c>
      <c r="Y104" s="141">
        <v>27</v>
      </c>
      <c r="Z104" s="141">
        <v>6951</v>
      </c>
      <c r="AA104" s="141">
        <v>4</v>
      </c>
    </row>
    <row r="105" spans="1:27" ht="14.25">
      <c r="A105" s="141">
        <v>175652</v>
      </c>
      <c r="B105" s="141" t="s">
        <v>337</v>
      </c>
      <c r="C105" s="141" t="s">
        <v>338</v>
      </c>
      <c r="D105" s="141">
        <v>28</v>
      </c>
      <c r="E105" s="141">
        <v>28069</v>
      </c>
      <c r="F105" s="141">
        <v>1778</v>
      </c>
      <c r="G105" s="141">
        <v>0</v>
      </c>
      <c r="H105" s="141">
        <v>1452</v>
      </c>
      <c r="I105" s="141">
        <v>17</v>
      </c>
      <c r="J105" s="141">
        <v>127</v>
      </c>
      <c r="K105" s="141">
        <v>193</v>
      </c>
      <c r="L105" s="141">
        <v>6</v>
      </c>
      <c r="M105" s="141">
        <v>0</v>
      </c>
      <c r="N105" s="141">
        <v>0.22</v>
      </c>
      <c r="O105" s="141" t="s">
        <v>129</v>
      </c>
      <c r="P105" s="141">
        <v>0.29199999999999998</v>
      </c>
      <c r="Q105" s="141">
        <v>0.53100000000000003</v>
      </c>
      <c r="R105" s="141">
        <v>0.27137</v>
      </c>
      <c r="S105" s="141">
        <v>7.0999999999999994E-2</v>
      </c>
      <c r="T105" s="141">
        <v>28.6</v>
      </c>
      <c r="U105" s="141">
        <v>0</v>
      </c>
      <c r="V105" s="141">
        <v>8073</v>
      </c>
      <c r="W105" s="141">
        <v>0</v>
      </c>
      <c r="X105" s="141">
        <v>4968</v>
      </c>
      <c r="Y105" s="141">
        <v>32</v>
      </c>
      <c r="Z105" s="141">
        <v>2723</v>
      </c>
      <c r="AA105" s="141">
        <v>341</v>
      </c>
    </row>
    <row r="106" spans="1:27" ht="14.25">
      <c r="A106" s="141">
        <v>175652</v>
      </c>
      <c r="B106" s="141" t="s">
        <v>339</v>
      </c>
      <c r="C106" s="141" t="s">
        <v>340</v>
      </c>
      <c r="D106" s="141">
        <v>28</v>
      </c>
      <c r="E106" s="141">
        <v>28075</v>
      </c>
      <c r="F106" s="141">
        <v>17290</v>
      </c>
      <c r="G106" s="141">
        <v>183</v>
      </c>
      <c r="H106" s="141">
        <v>12081</v>
      </c>
      <c r="I106" s="141">
        <v>348</v>
      </c>
      <c r="J106" s="141">
        <v>29</v>
      </c>
      <c r="K106" s="141">
        <v>4728</v>
      </c>
      <c r="L106" s="141">
        <v>56</v>
      </c>
      <c r="M106" s="141">
        <v>213</v>
      </c>
      <c r="N106" s="141">
        <v>0.248</v>
      </c>
      <c r="O106" s="141">
        <v>0.36299999999999999</v>
      </c>
      <c r="P106" s="141">
        <v>0.40699999999999997</v>
      </c>
      <c r="Q106" s="141">
        <v>0.223</v>
      </c>
      <c r="R106" s="141">
        <v>0.27884999999999999</v>
      </c>
      <c r="S106" s="141">
        <v>0.127</v>
      </c>
      <c r="T106" s="141">
        <v>9.4</v>
      </c>
      <c r="U106" s="141">
        <v>13.8</v>
      </c>
      <c r="V106" s="141">
        <v>69590</v>
      </c>
      <c r="W106" s="141">
        <v>504</v>
      </c>
      <c r="X106" s="141">
        <v>29675</v>
      </c>
      <c r="Y106" s="141">
        <v>1559</v>
      </c>
      <c r="Z106" s="141">
        <v>37192</v>
      </c>
      <c r="AA106" s="141">
        <v>75</v>
      </c>
    </row>
    <row r="107" spans="1:27" ht="14.25">
      <c r="A107" s="141">
        <v>175652</v>
      </c>
      <c r="B107" s="141" t="s">
        <v>341</v>
      </c>
      <c r="C107" s="141" t="s">
        <v>342</v>
      </c>
      <c r="D107" s="141">
        <v>28</v>
      </c>
      <c r="E107" s="141">
        <v>28087</v>
      </c>
      <c r="F107" s="141">
        <v>10235</v>
      </c>
      <c r="G107" s="141">
        <v>0</v>
      </c>
      <c r="H107" s="141">
        <v>7733</v>
      </c>
      <c r="I107" s="141">
        <v>199</v>
      </c>
      <c r="J107" s="141">
        <v>7</v>
      </c>
      <c r="K107" s="141">
        <v>2239</v>
      </c>
      <c r="L107" s="141">
        <v>51</v>
      </c>
      <c r="M107" s="141">
        <v>205</v>
      </c>
      <c r="N107" s="141">
        <v>0.18099999999999999</v>
      </c>
      <c r="O107" s="141">
        <v>0</v>
      </c>
      <c r="P107" s="141">
        <v>0.308</v>
      </c>
      <c r="Q107" s="141">
        <v>0.14799999999999999</v>
      </c>
      <c r="R107" s="141">
        <v>0.11864</v>
      </c>
      <c r="S107" s="141">
        <v>7.8E-2</v>
      </c>
      <c r="T107" s="141">
        <v>8.9</v>
      </c>
      <c r="U107" s="141">
        <v>15.3</v>
      </c>
      <c r="V107" s="141">
        <v>56588</v>
      </c>
      <c r="W107" s="141">
        <v>651</v>
      </c>
      <c r="X107" s="141">
        <v>25108</v>
      </c>
      <c r="Y107" s="141">
        <v>1344</v>
      </c>
      <c r="Z107" s="141">
        <v>28867</v>
      </c>
      <c r="AA107" s="141">
        <v>52</v>
      </c>
    </row>
    <row r="108" spans="1:27" ht="14.25">
      <c r="A108" s="141">
        <v>175652</v>
      </c>
      <c r="B108" s="141" t="s">
        <v>343</v>
      </c>
      <c r="C108" s="141" t="s">
        <v>344</v>
      </c>
      <c r="D108" s="141">
        <v>28</v>
      </c>
      <c r="E108" s="141">
        <v>28103</v>
      </c>
      <c r="F108" s="141">
        <v>2337</v>
      </c>
      <c r="G108" s="141">
        <v>0</v>
      </c>
      <c r="H108" s="141">
        <v>2285</v>
      </c>
      <c r="I108" s="141">
        <v>0</v>
      </c>
      <c r="J108" s="141">
        <v>0</v>
      </c>
      <c r="K108" s="141">
        <v>43</v>
      </c>
      <c r="L108" s="141">
        <v>0</v>
      </c>
      <c r="M108" s="141">
        <v>9</v>
      </c>
      <c r="N108" s="141">
        <v>0.23200000000000001</v>
      </c>
      <c r="O108" s="141" t="s">
        <v>129</v>
      </c>
      <c r="P108" s="141">
        <v>0.30599999999999999</v>
      </c>
      <c r="Q108" s="141">
        <v>0</v>
      </c>
      <c r="R108" s="141">
        <v>0</v>
      </c>
      <c r="S108" s="141">
        <v>1.7000000000000001E-2</v>
      </c>
      <c r="T108" s="141">
        <v>0</v>
      </c>
      <c r="U108" s="141">
        <v>50</v>
      </c>
      <c r="V108" s="141">
        <v>10072</v>
      </c>
      <c r="W108" s="141">
        <v>0</v>
      </c>
      <c r="X108" s="141">
        <v>7470</v>
      </c>
      <c r="Y108" s="141">
        <v>23</v>
      </c>
      <c r="Z108" s="141">
        <v>2526</v>
      </c>
      <c r="AA108" s="141">
        <v>41</v>
      </c>
    </row>
    <row r="109" spans="1:27" ht="14.25">
      <c r="A109" s="141">
        <v>175652</v>
      </c>
      <c r="B109" s="141" t="s">
        <v>345</v>
      </c>
      <c r="C109" s="141" t="s">
        <v>346</v>
      </c>
      <c r="D109" s="141">
        <v>28</v>
      </c>
      <c r="E109" s="141">
        <v>28105</v>
      </c>
      <c r="F109" s="141">
        <v>13133</v>
      </c>
      <c r="G109" s="141">
        <v>546</v>
      </c>
      <c r="H109" s="141">
        <v>5606</v>
      </c>
      <c r="I109" s="141">
        <v>272</v>
      </c>
      <c r="J109" s="141">
        <v>0</v>
      </c>
      <c r="K109" s="141">
        <v>6625</v>
      </c>
      <c r="L109" s="141">
        <v>46</v>
      </c>
      <c r="M109" s="141">
        <v>310</v>
      </c>
      <c r="N109" s="141">
        <v>0.28499999999999998</v>
      </c>
      <c r="O109" s="141">
        <v>0.36699999999999999</v>
      </c>
      <c r="P109" s="141">
        <v>0.32</v>
      </c>
      <c r="Q109" s="141">
        <v>0.33500000000000002</v>
      </c>
      <c r="R109" s="141">
        <v>0</v>
      </c>
      <c r="S109" s="141">
        <v>0.26</v>
      </c>
      <c r="T109" s="141">
        <v>24.9</v>
      </c>
      <c r="U109" s="141">
        <v>22.3</v>
      </c>
      <c r="V109" s="141">
        <v>46114</v>
      </c>
      <c r="W109" s="141">
        <v>1487</v>
      </c>
      <c r="X109" s="141">
        <v>17492</v>
      </c>
      <c r="Y109" s="141">
        <v>811</v>
      </c>
      <c r="Z109" s="141">
        <v>25508</v>
      </c>
      <c r="AA109" s="141">
        <v>50</v>
      </c>
    </row>
    <row r="110" spans="1:27" ht="14.25">
      <c r="A110" s="141">
        <v>175935</v>
      </c>
      <c r="B110" s="141" t="s">
        <v>347</v>
      </c>
      <c r="C110" s="141" t="s">
        <v>340</v>
      </c>
      <c r="D110" s="141">
        <v>28</v>
      </c>
      <c r="E110" s="141">
        <v>28075</v>
      </c>
      <c r="F110" s="141">
        <v>17290</v>
      </c>
      <c r="G110" s="141">
        <v>183</v>
      </c>
      <c r="H110" s="141">
        <v>12081</v>
      </c>
      <c r="I110" s="141">
        <v>348</v>
      </c>
      <c r="J110" s="141">
        <v>29</v>
      </c>
      <c r="K110" s="141">
        <v>4728</v>
      </c>
      <c r="L110" s="141">
        <v>56</v>
      </c>
      <c r="M110" s="141">
        <v>213</v>
      </c>
      <c r="N110" s="141">
        <v>0.248</v>
      </c>
      <c r="O110" s="141">
        <v>0.36299999999999999</v>
      </c>
      <c r="P110" s="141">
        <v>0.40699999999999997</v>
      </c>
      <c r="Q110" s="141">
        <v>0.223</v>
      </c>
      <c r="R110" s="141">
        <v>0.27884999999999999</v>
      </c>
      <c r="S110" s="141">
        <v>0.127</v>
      </c>
      <c r="T110" s="141">
        <v>9.4</v>
      </c>
      <c r="U110" s="141">
        <v>13.8</v>
      </c>
      <c r="V110" s="141">
        <v>69590</v>
      </c>
      <c r="W110" s="141">
        <v>504</v>
      </c>
      <c r="X110" s="141">
        <v>29675</v>
      </c>
      <c r="Y110" s="141">
        <v>1559</v>
      </c>
      <c r="Z110" s="141">
        <v>37192</v>
      </c>
      <c r="AA110" s="141">
        <v>75</v>
      </c>
    </row>
    <row r="111" spans="1:27" ht="14.25">
      <c r="A111" s="141">
        <v>176178</v>
      </c>
      <c r="B111" s="141" t="s">
        <v>348</v>
      </c>
      <c r="C111" s="141" t="s">
        <v>349</v>
      </c>
      <c r="D111" s="141">
        <v>28</v>
      </c>
      <c r="E111" s="141">
        <v>28009</v>
      </c>
      <c r="F111" s="141">
        <v>1328</v>
      </c>
      <c r="G111" s="141">
        <v>0</v>
      </c>
      <c r="H111" s="141">
        <v>407</v>
      </c>
      <c r="I111" s="141">
        <v>35</v>
      </c>
      <c r="J111" s="141">
        <v>0</v>
      </c>
      <c r="K111" s="141">
        <v>842</v>
      </c>
      <c r="L111" s="141">
        <v>0</v>
      </c>
      <c r="M111" s="141">
        <v>79</v>
      </c>
      <c r="N111" s="141">
        <v>0.17599999999999999</v>
      </c>
      <c r="O111" s="141">
        <v>0</v>
      </c>
      <c r="P111" s="141">
        <v>0.161</v>
      </c>
      <c r="Q111" s="141">
        <v>0.14599999999999999</v>
      </c>
      <c r="R111" s="141">
        <v>0</v>
      </c>
      <c r="S111" s="141">
        <v>0.184</v>
      </c>
      <c r="T111" s="141">
        <v>0</v>
      </c>
      <c r="U111" s="141">
        <v>30.9</v>
      </c>
      <c r="V111" s="141">
        <v>7536</v>
      </c>
      <c r="W111" s="141">
        <v>30</v>
      </c>
      <c r="X111" s="141">
        <v>2521</v>
      </c>
      <c r="Y111" s="141">
        <v>239</v>
      </c>
      <c r="Z111" s="141">
        <v>4567</v>
      </c>
      <c r="AA111" s="141">
        <v>5</v>
      </c>
    </row>
    <row r="112" spans="1:27" ht="14.25">
      <c r="A112" s="141">
        <v>176178</v>
      </c>
      <c r="B112" s="141" t="s">
        <v>350</v>
      </c>
      <c r="C112" s="141" t="s">
        <v>351</v>
      </c>
      <c r="D112" s="141">
        <v>28</v>
      </c>
      <c r="E112" s="141">
        <v>28013</v>
      </c>
      <c r="F112" s="141">
        <v>2426</v>
      </c>
      <c r="G112" s="141">
        <v>0</v>
      </c>
      <c r="H112" s="141">
        <v>1069</v>
      </c>
      <c r="I112" s="141">
        <v>290</v>
      </c>
      <c r="J112" s="141">
        <v>0</v>
      </c>
      <c r="K112" s="141">
        <v>1019</v>
      </c>
      <c r="L112" s="141">
        <v>297</v>
      </c>
      <c r="M112" s="141">
        <v>41</v>
      </c>
      <c r="N112" s="141">
        <v>0.188</v>
      </c>
      <c r="O112" s="141" t="s">
        <v>129</v>
      </c>
      <c r="P112" s="141">
        <v>0.29199999999999998</v>
      </c>
      <c r="Q112" s="141">
        <v>0.34</v>
      </c>
      <c r="R112" s="141" t="s">
        <v>129</v>
      </c>
      <c r="S112" s="141">
        <v>0.123</v>
      </c>
      <c r="T112" s="141">
        <v>37.5</v>
      </c>
      <c r="U112" s="141">
        <v>19.899999999999999</v>
      </c>
      <c r="V112" s="141">
        <v>12935</v>
      </c>
      <c r="W112" s="141">
        <v>0</v>
      </c>
      <c r="X112" s="141">
        <v>3662</v>
      </c>
      <c r="Y112" s="141">
        <v>854</v>
      </c>
      <c r="Z112" s="141">
        <v>8276</v>
      </c>
      <c r="AA112" s="141">
        <v>0</v>
      </c>
    </row>
    <row r="113" spans="1:27" ht="14.25">
      <c r="A113" s="141">
        <v>176178</v>
      </c>
      <c r="B113" s="141" t="s">
        <v>352</v>
      </c>
      <c r="C113" s="141" t="s">
        <v>353</v>
      </c>
      <c r="D113" s="141">
        <v>28</v>
      </c>
      <c r="E113" s="141">
        <v>28033</v>
      </c>
      <c r="F113" s="141">
        <v>18083</v>
      </c>
      <c r="G113" s="141">
        <v>92</v>
      </c>
      <c r="H113" s="141">
        <v>8017</v>
      </c>
      <c r="I113" s="141">
        <v>1365</v>
      </c>
      <c r="J113" s="141">
        <v>50</v>
      </c>
      <c r="K113" s="141">
        <v>8305</v>
      </c>
      <c r="L113" s="141">
        <v>907</v>
      </c>
      <c r="M113" s="141">
        <v>712</v>
      </c>
      <c r="N113" s="141">
        <v>9.8000000000000004E-2</v>
      </c>
      <c r="O113" s="141">
        <v>3.9E-2</v>
      </c>
      <c r="P113" s="141">
        <v>0.14099999999999999</v>
      </c>
      <c r="Q113" s="141">
        <v>0.14099999999999999</v>
      </c>
      <c r="R113" s="141">
        <v>0.13055</v>
      </c>
      <c r="S113" s="141">
        <v>7.2999999999999995E-2</v>
      </c>
      <c r="T113" s="141">
        <v>20</v>
      </c>
      <c r="U113" s="141">
        <v>10</v>
      </c>
      <c r="V113" s="141">
        <v>184491</v>
      </c>
      <c r="W113" s="141">
        <v>2378</v>
      </c>
      <c r="X113" s="141">
        <v>56830</v>
      </c>
      <c r="Y113" s="141">
        <v>9659</v>
      </c>
      <c r="Z113" s="141">
        <v>113252</v>
      </c>
      <c r="AA113" s="141">
        <v>333</v>
      </c>
    </row>
    <row r="114" spans="1:27" ht="14.25">
      <c r="A114" s="141">
        <v>176178</v>
      </c>
      <c r="B114" s="141" t="s">
        <v>354</v>
      </c>
      <c r="C114" s="141" t="s">
        <v>355</v>
      </c>
      <c r="D114" s="141">
        <v>28</v>
      </c>
      <c r="E114" s="141">
        <v>28071</v>
      </c>
      <c r="F114" s="141">
        <v>9967</v>
      </c>
      <c r="G114" s="141">
        <v>211</v>
      </c>
      <c r="H114" s="141">
        <v>2959</v>
      </c>
      <c r="I114" s="141">
        <v>153</v>
      </c>
      <c r="J114" s="141">
        <v>0</v>
      </c>
      <c r="K114" s="141">
        <v>6620</v>
      </c>
      <c r="L114" s="141">
        <v>56</v>
      </c>
      <c r="M114" s="141">
        <v>121</v>
      </c>
      <c r="N114" s="141">
        <v>0.19600000000000001</v>
      </c>
      <c r="O114" s="141">
        <v>0.20100000000000001</v>
      </c>
      <c r="P114" s="141">
        <v>0.24099999999999999</v>
      </c>
      <c r="Q114" s="141">
        <v>0.14699999999999999</v>
      </c>
      <c r="R114" s="141">
        <v>0</v>
      </c>
      <c r="S114" s="141">
        <v>0.184</v>
      </c>
      <c r="T114" s="141">
        <v>10.8</v>
      </c>
      <c r="U114" s="141">
        <v>12.8</v>
      </c>
      <c r="V114" s="141">
        <v>50751</v>
      </c>
      <c r="W114" s="141">
        <v>1052</v>
      </c>
      <c r="X114" s="141">
        <v>12281</v>
      </c>
      <c r="Y114" s="141">
        <v>1038</v>
      </c>
      <c r="Z114" s="141">
        <v>35910</v>
      </c>
      <c r="AA114" s="141">
        <v>42</v>
      </c>
    </row>
    <row r="115" spans="1:27" ht="14.25">
      <c r="A115" s="141">
        <v>176178</v>
      </c>
      <c r="B115" s="141" t="s">
        <v>356</v>
      </c>
      <c r="C115" s="141" t="s">
        <v>357</v>
      </c>
      <c r="D115" s="141">
        <v>28</v>
      </c>
      <c r="E115" s="141">
        <v>28093</v>
      </c>
      <c r="F115" s="141">
        <v>6181</v>
      </c>
      <c r="G115" s="141">
        <v>0</v>
      </c>
      <c r="H115" s="141">
        <v>3586</v>
      </c>
      <c r="I115" s="141">
        <v>506</v>
      </c>
      <c r="J115" s="141">
        <v>10</v>
      </c>
      <c r="K115" s="141">
        <v>1907</v>
      </c>
      <c r="L115" s="141">
        <v>231</v>
      </c>
      <c r="M115" s="141">
        <v>447</v>
      </c>
      <c r="N115" s="141">
        <v>0.19500000000000001</v>
      </c>
      <c r="O115" s="141">
        <v>0</v>
      </c>
      <c r="P115" s="141">
        <v>0.255</v>
      </c>
      <c r="Q115" s="141">
        <v>0.35899999999999999</v>
      </c>
      <c r="R115" s="141">
        <v>5.1810000000000002E-2</v>
      </c>
      <c r="S115" s="141">
        <v>0.123</v>
      </c>
      <c r="T115" s="141">
        <v>23.8</v>
      </c>
      <c r="U115" s="141">
        <v>45.5</v>
      </c>
      <c r="V115" s="141">
        <v>31676</v>
      </c>
      <c r="W115" s="141">
        <v>30</v>
      </c>
      <c r="X115" s="141">
        <v>14051</v>
      </c>
      <c r="Y115" s="141">
        <v>1410</v>
      </c>
      <c r="Z115" s="141">
        <v>15458</v>
      </c>
      <c r="AA115" s="141">
        <v>183</v>
      </c>
    </row>
    <row r="116" spans="1:27" ht="14.25">
      <c r="A116" s="141">
        <v>176178</v>
      </c>
      <c r="B116" s="141" t="s">
        <v>358</v>
      </c>
      <c r="C116" s="141" t="s">
        <v>359</v>
      </c>
      <c r="D116" s="141">
        <v>28</v>
      </c>
      <c r="E116" s="141">
        <v>28107</v>
      </c>
      <c r="F116" s="141">
        <v>6712</v>
      </c>
      <c r="G116" s="141">
        <v>0</v>
      </c>
      <c r="H116" s="141">
        <v>5039</v>
      </c>
      <c r="I116" s="141">
        <v>22</v>
      </c>
      <c r="J116" s="141">
        <v>2</v>
      </c>
      <c r="K116" s="141">
        <v>1540</v>
      </c>
      <c r="L116" s="141">
        <v>42</v>
      </c>
      <c r="M116" s="141">
        <v>89</v>
      </c>
      <c r="N116" s="141">
        <v>0.20399999999999999</v>
      </c>
      <c r="O116" s="141">
        <v>0</v>
      </c>
      <c r="P116" s="141">
        <v>0.309</v>
      </c>
      <c r="Q116" s="141">
        <v>0.111</v>
      </c>
      <c r="R116" s="141">
        <v>1.1169999999999999E-2</v>
      </c>
      <c r="S116" s="141">
        <v>9.9000000000000005E-2</v>
      </c>
      <c r="T116" s="141">
        <v>68.900000000000006</v>
      </c>
      <c r="U116" s="141">
        <v>13</v>
      </c>
      <c r="V116" s="141">
        <v>32863</v>
      </c>
      <c r="W116" s="141">
        <v>104</v>
      </c>
      <c r="X116" s="141">
        <v>16308</v>
      </c>
      <c r="Y116" s="141">
        <v>198</v>
      </c>
      <c r="Z116" s="141">
        <v>15529</v>
      </c>
      <c r="AA116" s="141">
        <v>177</v>
      </c>
    </row>
    <row r="117" spans="1:27" ht="14.25">
      <c r="A117" s="141">
        <v>176178</v>
      </c>
      <c r="B117" s="141" t="s">
        <v>360</v>
      </c>
      <c r="C117" s="141" t="s">
        <v>330</v>
      </c>
      <c r="D117" s="141">
        <v>28</v>
      </c>
      <c r="E117" s="141">
        <v>28119</v>
      </c>
      <c r="F117" s="141">
        <v>1789</v>
      </c>
      <c r="G117" s="141">
        <v>0</v>
      </c>
      <c r="H117" s="141">
        <v>1388</v>
      </c>
      <c r="I117" s="141">
        <v>16</v>
      </c>
      <c r="J117" s="141">
        <v>0</v>
      </c>
      <c r="K117" s="141">
        <v>289</v>
      </c>
      <c r="L117" s="141">
        <v>0</v>
      </c>
      <c r="M117" s="141">
        <v>112</v>
      </c>
      <c r="N117" s="141">
        <v>0.30199999999999999</v>
      </c>
      <c r="O117" s="141">
        <v>0</v>
      </c>
      <c r="P117" s="141">
        <v>0.32300000000000001</v>
      </c>
      <c r="Q117" s="141">
        <v>1</v>
      </c>
      <c r="R117" s="141" t="s">
        <v>129</v>
      </c>
      <c r="S117" s="141">
        <v>0.19800000000000001</v>
      </c>
      <c r="T117" s="141" t="s">
        <v>129</v>
      </c>
      <c r="U117" s="141">
        <v>72.3</v>
      </c>
      <c r="V117" s="141">
        <v>5919</v>
      </c>
      <c r="W117" s="141">
        <v>8</v>
      </c>
      <c r="X117" s="141">
        <v>4300</v>
      </c>
      <c r="Y117" s="141">
        <v>16</v>
      </c>
      <c r="Z117" s="141">
        <v>1456</v>
      </c>
      <c r="AA117" s="141">
        <v>0</v>
      </c>
    </row>
    <row r="118" spans="1:27" ht="14.25">
      <c r="A118" s="141">
        <v>176178</v>
      </c>
      <c r="B118" s="141" t="s">
        <v>361</v>
      </c>
      <c r="C118" s="141" t="s">
        <v>362</v>
      </c>
      <c r="D118" s="141">
        <v>28</v>
      </c>
      <c r="E118" s="141">
        <v>28137</v>
      </c>
      <c r="F118" s="141">
        <v>4352</v>
      </c>
      <c r="G118" s="141">
        <v>2</v>
      </c>
      <c r="H118" s="141">
        <v>2227</v>
      </c>
      <c r="I118" s="141">
        <v>106</v>
      </c>
      <c r="J118" s="141">
        <v>0</v>
      </c>
      <c r="K118" s="141">
        <v>2069</v>
      </c>
      <c r="L118" s="141">
        <v>0</v>
      </c>
      <c r="M118" s="141">
        <v>54</v>
      </c>
      <c r="N118" s="141">
        <v>0.16700000000000001</v>
      </c>
      <c r="O118" s="141">
        <v>0.2</v>
      </c>
      <c r="P118" s="141">
        <v>0.29199999999999998</v>
      </c>
      <c r="Q118" s="141">
        <v>0.11600000000000001</v>
      </c>
      <c r="R118" s="141">
        <v>0</v>
      </c>
      <c r="S118" s="141">
        <v>0.11600000000000001</v>
      </c>
      <c r="T118" s="141">
        <v>0</v>
      </c>
      <c r="U118" s="141">
        <v>9.6999999999999993</v>
      </c>
      <c r="V118" s="141">
        <v>26101</v>
      </c>
      <c r="W118" s="141">
        <v>10</v>
      </c>
      <c r="X118" s="141">
        <v>7622</v>
      </c>
      <c r="Y118" s="141">
        <v>911</v>
      </c>
      <c r="Z118" s="141">
        <v>17793</v>
      </c>
      <c r="AA118" s="141">
        <v>27</v>
      </c>
    </row>
    <row r="119" spans="1:27" ht="14.25">
      <c r="A119" s="141">
        <v>176178</v>
      </c>
      <c r="B119" s="141" t="s">
        <v>363</v>
      </c>
      <c r="C119" s="141" t="s">
        <v>334</v>
      </c>
      <c r="D119" s="141">
        <v>28</v>
      </c>
      <c r="E119" s="141">
        <v>28143</v>
      </c>
      <c r="F119" s="141">
        <v>3002</v>
      </c>
      <c r="G119" s="141">
        <v>0</v>
      </c>
      <c r="H119" s="141">
        <v>2770</v>
      </c>
      <c r="I119" s="141">
        <v>86</v>
      </c>
      <c r="J119" s="141">
        <v>0</v>
      </c>
      <c r="K119" s="141">
        <v>146</v>
      </c>
      <c r="L119" s="141">
        <v>69</v>
      </c>
      <c r="M119" s="141">
        <v>17</v>
      </c>
      <c r="N119" s="141">
        <v>0.314</v>
      </c>
      <c r="O119" s="141" t="s">
        <v>129</v>
      </c>
      <c r="P119" s="141">
        <v>0.35799999999999998</v>
      </c>
      <c r="Q119" s="141">
        <v>0.66700000000000004</v>
      </c>
      <c r="R119" s="141" t="s">
        <v>129</v>
      </c>
      <c r="S119" s="141">
        <v>8.4000000000000005E-2</v>
      </c>
      <c r="T119" s="141">
        <v>100</v>
      </c>
      <c r="U119" s="141">
        <v>43.6</v>
      </c>
      <c r="V119" s="141">
        <v>9572</v>
      </c>
      <c r="W119" s="141">
        <v>0</v>
      </c>
      <c r="X119" s="141">
        <v>7729</v>
      </c>
      <c r="Y119" s="141">
        <v>129</v>
      </c>
      <c r="Z119" s="141">
        <v>1735</v>
      </c>
      <c r="AA119" s="141">
        <v>0</v>
      </c>
    </row>
    <row r="120" spans="1:27" ht="14.25">
      <c r="A120" s="141">
        <v>176178</v>
      </c>
      <c r="B120" s="141" t="s">
        <v>364</v>
      </c>
      <c r="C120" s="141" t="s">
        <v>365</v>
      </c>
      <c r="D120" s="141">
        <v>28</v>
      </c>
      <c r="E120" s="141">
        <v>28161</v>
      </c>
      <c r="F120" s="141">
        <v>2510</v>
      </c>
      <c r="G120" s="141">
        <v>0</v>
      </c>
      <c r="H120" s="141">
        <v>1580</v>
      </c>
      <c r="I120" s="141">
        <v>8</v>
      </c>
      <c r="J120" s="141">
        <v>17</v>
      </c>
      <c r="K120" s="141">
        <v>857</v>
      </c>
      <c r="L120" s="141">
        <v>0</v>
      </c>
      <c r="M120" s="141">
        <v>56</v>
      </c>
      <c r="N120" s="141">
        <v>0.20499999999999999</v>
      </c>
      <c r="O120" s="141">
        <v>0</v>
      </c>
      <c r="P120" s="141">
        <v>0.33300000000000002</v>
      </c>
      <c r="Q120" s="141">
        <v>2.4E-2</v>
      </c>
      <c r="R120" s="141">
        <v>0.41463</v>
      </c>
      <c r="S120" s="141">
        <v>0.11700000000000001</v>
      </c>
      <c r="T120" s="141">
        <v>0</v>
      </c>
      <c r="U120" s="141">
        <v>48.3</v>
      </c>
      <c r="V120" s="141">
        <v>12223</v>
      </c>
      <c r="W120" s="141">
        <v>13</v>
      </c>
      <c r="X120" s="141">
        <v>4740</v>
      </c>
      <c r="Y120" s="141">
        <v>329</v>
      </c>
      <c r="Z120" s="141">
        <v>7305</v>
      </c>
      <c r="AA120" s="141">
        <v>24</v>
      </c>
    </row>
    <row r="121" spans="1:27" ht="14.25">
      <c r="A121" s="141">
        <v>180054</v>
      </c>
      <c r="B121" s="141" t="s">
        <v>366</v>
      </c>
      <c r="C121" s="141" t="s">
        <v>367</v>
      </c>
      <c r="D121" s="141">
        <v>30</v>
      </c>
      <c r="E121" s="141">
        <v>30035</v>
      </c>
      <c r="F121" s="141">
        <v>3986</v>
      </c>
      <c r="G121" s="141">
        <v>13</v>
      </c>
      <c r="H121" s="141">
        <v>0</v>
      </c>
      <c r="I121" s="141">
        <v>144</v>
      </c>
      <c r="J121" s="141">
        <v>3144</v>
      </c>
      <c r="K121" s="141">
        <v>679</v>
      </c>
      <c r="L121" s="141">
        <v>44</v>
      </c>
      <c r="M121" s="141">
        <v>106</v>
      </c>
      <c r="N121" s="141">
        <v>0.29399999999999998</v>
      </c>
      <c r="O121" s="141">
        <v>0.16300000000000001</v>
      </c>
      <c r="P121" s="141">
        <v>0</v>
      </c>
      <c r="Q121" s="141">
        <v>0.29299999999999998</v>
      </c>
      <c r="R121" s="141">
        <v>0.26467000000000002</v>
      </c>
      <c r="S121" s="141">
        <v>0.16300000000000001</v>
      </c>
      <c r="T121" s="141">
        <v>24.9</v>
      </c>
      <c r="U121" s="141">
        <v>26.8</v>
      </c>
      <c r="V121" s="141">
        <v>13569</v>
      </c>
      <c r="W121" s="141">
        <v>80</v>
      </c>
      <c r="X121" s="141">
        <v>17</v>
      </c>
      <c r="Y121" s="141">
        <v>491</v>
      </c>
      <c r="Z121" s="141">
        <v>4165</v>
      </c>
      <c r="AA121" s="141">
        <v>8735</v>
      </c>
    </row>
    <row r="122" spans="1:27" ht="14.25">
      <c r="A122" s="141">
        <v>180160</v>
      </c>
      <c r="B122" s="141" t="s">
        <v>368</v>
      </c>
      <c r="C122" s="141" t="s">
        <v>369</v>
      </c>
      <c r="D122" s="141">
        <v>30</v>
      </c>
      <c r="E122" s="141">
        <v>30087</v>
      </c>
      <c r="F122" s="141">
        <v>1670</v>
      </c>
      <c r="G122" s="141">
        <v>2</v>
      </c>
      <c r="H122" s="141">
        <v>0</v>
      </c>
      <c r="I122" s="141">
        <v>17</v>
      </c>
      <c r="J122" s="141">
        <v>1242</v>
      </c>
      <c r="K122" s="141">
        <v>415</v>
      </c>
      <c r="L122" s="141">
        <v>0</v>
      </c>
      <c r="M122" s="141">
        <v>11</v>
      </c>
      <c r="N122" s="141">
        <v>0.20399999999999999</v>
      </c>
      <c r="O122" s="141">
        <v>4.1000000000000002E-2</v>
      </c>
      <c r="P122" s="141">
        <v>0</v>
      </c>
      <c r="Q122" s="141">
        <v>3.9E-2</v>
      </c>
      <c r="R122" s="141">
        <v>0.28441</v>
      </c>
      <c r="S122" s="141">
        <v>9.4E-2</v>
      </c>
      <c r="T122" s="141">
        <v>0</v>
      </c>
      <c r="U122" s="141">
        <v>2.2999999999999998</v>
      </c>
      <c r="V122" s="141">
        <v>8197</v>
      </c>
      <c r="W122" s="141">
        <v>49</v>
      </c>
      <c r="X122" s="141">
        <v>9</v>
      </c>
      <c r="Y122" s="141">
        <v>439</v>
      </c>
      <c r="Z122" s="141">
        <v>4403</v>
      </c>
      <c r="AA122" s="141">
        <v>3125</v>
      </c>
    </row>
    <row r="123" spans="1:27" ht="14.25">
      <c r="A123" s="141">
        <v>180197</v>
      </c>
      <c r="B123" s="141" t="s">
        <v>370</v>
      </c>
      <c r="C123" s="141" t="s">
        <v>371</v>
      </c>
      <c r="D123" s="141">
        <v>30</v>
      </c>
      <c r="E123" s="141">
        <v>30029</v>
      </c>
      <c r="F123" s="141">
        <v>9727</v>
      </c>
      <c r="G123" s="141">
        <v>13</v>
      </c>
      <c r="H123" s="141">
        <v>62</v>
      </c>
      <c r="I123" s="141">
        <v>496</v>
      </c>
      <c r="J123" s="141">
        <v>260</v>
      </c>
      <c r="K123" s="141">
        <v>8586</v>
      </c>
      <c r="L123" s="141">
        <v>368</v>
      </c>
      <c r="M123" s="141">
        <v>438</v>
      </c>
      <c r="N123" s="141">
        <v>9.2999999999999999E-2</v>
      </c>
      <c r="O123" s="141">
        <v>1.4999999999999999E-2</v>
      </c>
      <c r="P123" s="141">
        <v>0.188</v>
      </c>
      <c r="Q123" s="141">
        <v>0.14399999999999999</v>
      </c>
      <c r="R123" s="141">
        <v>0.19549</v>
      </c>
      <c r="S123" s="141">
        <v>8.8999999999999996E-2</v>
      </c>
      <c r="T123" s="141">
        <v>36.9</v>
      </c>
      <c r="U123" s="141">
        <v>8.5</v>
      </c>
      <c r="V123" s="141">
        <v>104920</v>
      </c>
      <c r="W123" s="141">
        <v>871</v>
      </c>
      <c r="X123" s="141">
        <v>329</v>
      </c>
      <c r="Y123" s="141">
        <v>3441</v>
      </c>
      <c r="Z123" s="141">
        <v>96523</v>
      </c>
      <c r="AA123" s="141">
        <v>1070</v>
      </c>
    </row>
    <row r="124" spans="1:27" ht="14.25">
      <c r="A124" s="141">
        <v>180203</v>
      </c>
      <c r="B124" s="141" t="s">
        <v>372</v>
      </c>
      <c r="C124" s="141" t="s">
        <v>373</v>
      </c>
      <c r="D124" s="141">
        <v>30</v>
      </c>
      <c r="E124" s="141">
        <v>30041</v>
      </c>
      <c r="F124" s="141">
        <v>2679</v>
      </c>
      <c r="G124" s="141">
        <v>0</v>
      </c>
      <c r="H124" s="141">
        <v>28</v>
      </c>
      <c r="I124" s="141">
        <v>163</v>
      </c>
      <c r="J124" s="141">
        <v>1319</v>
      </c>
      <c r="K124" s="141">
        <v>1111</v>
      </c>
      <c r="L124" s="141">
        <v>40</v>
      </c>
      <c r="M124" s="141">
        <v>181</v>
      </c>
      <c r="N124" s="141">
        <v>0.16900000000000001</v>
      </c>
      <c r="O124" s="141">
        <v>0</v>
      </c>
      <c r="P124" s="141">
        <v>0.90300000000000002</v>
      </c>
      <c r="Q124" s="141">
        <v>0.255</v>
      </c>
      <c r="R124" s="141">
        <v>0.25781999999999999</v>
      </c>
      <c r="S124" s="141">
        <v>0.10100000000000001</v>
      </c>
      <c r="T124" s="141">
        <v>43</v>
      </c>
      <c r="U124" s="141">
        <v>20.399999999999999</v>
      </c>
      <c r="V124" s="141">
        <v>15832</v>
      </c>
      <c r="W124" s="141">
        <v>41</v>
      </c>
      <c r="X124" s="141">
        <v>31</v>
      </c>
      <c r="Y124" s="141">
        <v>638</v>
      </c>
      <c r="Z124" s="141">
        <v>10982</v>
      </c>
      <c r="AA124" s="141">
        <v>3797</v>
      </c>
    </row>
    <row r="125" spans="1:27" ht="14.25">
      <c r="A125" s="141">
        <v>180212</v>
      </c>
      <c r="B125" s="141" t="s">
        <v>374</v>
      </c>
      <c r="C125" s="141" t="s">
        <v>375</v>
      </c>
      <c r="D125" s="141">
        <v>30</v>
      </c>
      <c r="E125" s="141">
        <v>30085</v>
      </c>
      <c r="F125" s="141">
        <v>3271</v>
      </c>
      <c r="G125" s="141">
        <v>0</v>
      </c>
      <c r="H125" s="141">
        <v>17</v>
      </c>
      <c r="I125" s="141">
        <v>152</v>
      </c>
      <c r="J125" s="141">
        <v>2877</v>
      </c>
      <c r="K125" s="141">
        <v>317</v>
      </c>
      <c r="L125" s="141">
        <v>6</v>
      </c>
      <c r="M125" s="141">
        <v>54</v>
      </c>
      <c r="N125" s="141">
        <v>0.315</v>
      </c>
      <c r="O125" s="141">
        <v>0</v>
      </c>
      <c r="P125" s="141">
        <v>0.77300000000000002</v>
      </c>
      <c r="Q125" s="141">
        <v>0.38400000000000001</v>
      </c>
      <c r="R125" s="141">
        <v>0.32224000000000003</v>
      </c>
      <c r="S125" s="141">
        <v>9.2999999999999999E-2</v>
      </c>
      <c r="T125" s="141">
        <v>15.4</v>
      </c>
      <c r="U125" s="141">
        <v>7.1</v>
      </c>
      <c r="V125" s="141">
        <v>10368</v>
      </c>
      <c r="W125" s="141">
        <v>79</v>
      </c>
      <c r="X125" s="141">
        <v>22</v>
      </c>
      <c r="Y125" s="141">
        <v>396</v>
      </c>
      <c r="Z125" s="141">
        <v>3416</v>
      </c>
      <c r="AA125" s="141">
        <v>6051</v>
      </c>
    </row>
    <row r="126" spans="1:27" ht="14.25">
      <c r="A126" s="141">
        <v>180328</v>
      </c>
      <c r="B126" s="141" t="s">
        <v>376</v>
      </c>
      <c r="C126" s="141" t="s">
        <v>377</v>
      </c>
      <c r="D126" s="141">
        <v>30</v>
      </c>
      <c r="E126" s="141">
        <v>30003</v>
      </c>
      <c r="F126" s="141">
        <v>3292</v>
      </c>
      <c r="G126" s="141">
        <v>0</v>
      </c>
      <c r="H126" s="141">
        <v>0</v>
      </c>
      <c r="I126" s="141">
        <v>321</v>
      </c>
      <c r="J126" s="141">
        <v>2641</v>
      </c>
      <c r="K126" s="141">
        <v>303</v>
      </c>
      <c r="L126" s="141">
        <v>0</v>
      </c>
      <c r="M126" s="141">
        <v>348</v>
      </c>
      <c r="N126" s="141">
        <v>0.25700000000000001</v>
      </c>
      <c r="O126" s="141">
        <v>0</v>
      </c>
      <c r="P126" s="141" t="s">
        <v>129</v>
      </c>
      <c r="Q126" s="141">
        <v>0.39200000000000002</v>
      </c>
      <c r="R126" s="141">
        <v>0.24085999999999999</v>
      </c>
      <c r="S126" s="141">
        <v>8.1000000000000003E-2</v>
      </c>
      <c r="T126" s="141" t="s">
        <v>129</v>
      </c>
      <c r="U126" s="141">
        <v>50.8</v>
      </c>
      <c r="V126" s="141">
        <v>12792</v>
      </c>
      <c r="W126" s="141">
        <v>28</v>
      </c>
      <c r="X126" s="141">
        <v>0</v>
      </c>
      <c r="Y126" s="141">
        <v>818</v>
      </c>
      <c r="Z126" s="141">
        <v>3755</v>
      </c>
      <c r="AA126" s="141">
        <v>8324</v>
      </c>
    </row>
    <row r="127" spans="1:27" ht="14.25">
      <c r="A127" s="141">
        <v>180647</v>
      </c>
      <c r="B127" s="141" t="s">
        <v>378</v>
      </c>
      <c r="C127" s="141" t="s">
        <v>240</v>
      </c>
      <c r="D127" s="141">
        <v>30</v>
      </c>
      <c r="E127" s="141">
        <v>30047</v>
      </c>
      <c r="F127" s="141">
        <v>5901</v>
      </c>
      <c r="G127" s="141">
        <v>0</v>
      </c>
      <c r="H127" s="141">
        <v>34</v>
      </c>
      <c r="I127" s="141">
        <v>493</v>
      </c>
      <c r="J127" s="141">
        <v>2299</v>
      </c>
      <c r="K127" s="141">
        <v>2628</v>
      </c>
      <c r="L127" s="141">
        <v>73</v>
      </c>
      <c r="M127" s="141">
        <v>867</v>
      </c>
      <c r="N127" s="141">
        <v>0.19</v>
      </c>
      <c r="O127" s="141">
        <v>0</v>
      </c>
      <c r="P127" s="141">
        <v>0.43</v>
      </c>
      <c r="Q127" s="141">
        <v>0.35599999999999998</v>
      </c>
      <c r="R127" s="141">
        <v>0.25289</v>
      </c>
      <c r="S127" s="141">
        <v>0.129</v>
      </c>
      <c r="T127" s="141">
        <v>20.7</v>
      </c>
      <c r="U127" s="141">
        <v>26.5</v>
      </c>
      <c r="V127" s="141">
        <v>31068</v>
      </c>
      <c r="W127" s="141">
        <v>199</v>
      </c>
      <c r="X127" s="141">
        <v>79</v>
      </c>
      <c r="Y127" s="141">
        <v>1383</v>
      </c>
      <c r="Z127" s="141">
        <v>20369</v>
      </c>
      <c r="AA127" s="141">
        <v>6792</v>
      </c>
    </row>
    <row r="128" spans="1:27" ht="14.25">
      <c r="A128" s="141">
        <v>180647</v>
      </c>
      <c r="B128" s="141" t="s">
        <v>379</v>
      </c>
      <c r="C128" s="141" t="s">
        <v>380</v>
      </c>
      <c r="D128" s="141">
        <v>53</v>
      </c>
      <c r="E128" s="141">
        <v>53065</v>
      </c>
      <c r="F128" s="141">
        <v>6161</v>
      </c>
      <c r="G128" s="141">
        <v>93</v>
      </c>
      <c r="H128" s="141">
        <v>47</v>
      </c>
      <c r="I128" s="141">
        <v>229</v>
      </c>
      <c r="J128" s="141">
        <v>562</v>
      </c>
      <c r="K128" s="141">
        <v>4969</v>
      </c>
      <c r="L128" s="141">
        <v>168</v>
      </c>
      <c r="M128" s="141">
        <v>322</v>
      </c>
      <c r="N128" s="141">
        <v>0.13300000000000001</v>
      </c>
      <c r="O128" s="141">
        <v>0.26300000000000001</v>
      </c>
      <c r="P128" s="141">
        <v>0.29399999999999998</v>
      </c>
      <c r="Q128" s="141">
        <v>0.122</v>
      </c>
      <c r="R128" s="141">
        <v>0.20946999999999999</v>
      </c>
      <c r="S128" s="141">
        <v>0.122</v>
      </c>
      <c r="T128" s="141">
        <v>33.9</v>
      </c>
      <c r="U128" s="141">
        <v>12.4</v>
      </c>
      <c r="V128" s="141">
        <v>46337</v>
      </c>
      <c r="W128" s="141">
        <v>354</v>
      </c>
      <c r="X128" s="141">
        <v>160</v>
      </c>
      <c r="Y128" s="141">
        <v>1873</v>
      </c>
      <c r="Z128" s="141">
        <v>40613</v>
      </c>
      <c r="AA128" s="141">
        <v>2121</v>
      </c>
    </row>
    <row r="129" spans="1:27" ht="14.25">
      <c r="A129" s="141">
        <v>181419</v>
      </c>
      <c r="B129" s="141" t="s">
        <v>381</v>
      </c>
      <c r="C129" s="141" t="s">
        <v>382</v>
      </c>
      <c r="D129" s="141">
        <v>31</v>
      </c>
      <c r="E129" s="141">
        <v>31043</v>
      </c>
      <c r="F129" s="141">
        <v>2354</v>
      </c>
      <c r="G129" s="141">
        <v>81</v>
      </c>
      <c r="H129" s="141">
        <v>3</v>
      </c>
      <c r="I129" s="141">
        <v>856</v>
      </c>
      <c r="J129" s="141">
        <v>133</v>
      </c>
      <c r="K129" s="141">
        <v>1553</v>
      </c>
      <c r="L129" s="141">
        <v>348</v>
      </c>
      <c r="M129" s="141">
        <v>236</v>
      </c>
      <c r="N129" s="141">
        <v>0.112</v>
      </c>
      <c r="O129" s="141">
        <v>0.121</v>
      </c>
      <c r="P129" s="141">
        <v>2E-3</v>
      </c>
      <c r="Q129" s="141">
        <v>0.10100000000000001</v>
      </c>
      <c r="R129" s="141">
        <v>0.22167000000000001</v>
      </c>
      <c r="S129" s="141">
        <v>0.14099999999999999</v>
      </c>
      <c r="T129" s="141">
        <v>8.6</v>
      </c>
      <c r="U129" s="141">
        <v>7.4</v>
      </c>
      <c r="V129" s="141">
        <v>21029</v>
      </c>
      <c r="W129" s="141">
        <v>668</v>
      </c>
      <c r="X129" s="141">
        <v>1613</v>
      </c>
      <c r="Y129" s="141">
        <v>8455</v>
      </c>
      <c r="Z129" s="141">
        <v>11048</v>
      </c>
      <c r="AA129" s="141">
        <v>467</v>
      </c>
    </row>
    <row r="130" spans="1:27" ht="14.25">
      <c r="A130" s="141">
        <v>181419</v>
      </c>
      <c r="B130" s="141" t="s">
        <v>383</v>
      </c>
      <c r="C130" s="141" t="s">
        <v>384</v>
      </c>
      <c r="D130" s="141">
        <v>31</v>
      </c>
      <c r="E130" s="141">
        <v>31107</v>
      </c>
      <c r="F130" s="141">
        <v>983</v>
      </c>
      <c r="G130" s="141">
        <v>4</v>
      </c>
      <c r="H130" s="141">
        <v>1</v>
      </c>
      <c r="I130" s="141">
        <v>53</v>
      </c>
      <c r="J130" s="141">
        <v>266</v>
      </c>
      <c r="K130" s="141">
        <v>666</v>
      </c>
      <c r="L130" s="141">
        <v>20</v>
      </c>
      <c r="M130" s="141">
        <v>26</v>
      </c>
      <c r="N130" s="141">
        <v>0.12</v>
      </c>
      <c r="O130" s="141">
        <v>9.8000000000000004E-2</v>
      </c>
      <c r="P130" s="141">
        <v>2.1000000000000001E-2</v>
      </c>
      <c r="Q130" s="141">
        <v>0.192</v>
      </c>
      <c r="R130" s="141">
        <v>0.26311000000000001</v>
      </c>
      <c r="S130" s="141">
        <v>9.4E-2</v>
      </c>
      <c r="T130" s="141">
        <v>55.6</v>
      </c>
      <c r="U130" s="141">
        <v>8.8000000000000007</v>
      </c>
      <c r="V130" s="141">
        <v>8220</v>
      </c>
      <c r="W130" s="141">
        <v>41</v>
      </c>
      <c r="X130" s="141">
        <v>48</v>
      </c>
      <c r="Y130" s="141">
        <v>276</v>
      </c>
      <c r="Z130" s="141">
        <v>7055</v>
      </c>
      <c r="AA130" s="141">
        <v>745</v>
      </c>
    </row>
    <row r="131" spans="1:27" ht="14.25">
      <c r="A131" s="141">
        <v>181419</v>
      </c>
      <c r="B131" s="141" t="s">
        <v>385</v>
      </c>
      <c r="C131" s="141" t="s">
        <v>386</v>
      </c>
      <c r="D131" s="141">
        <v>31</v>
      </c>
      <c r="E131" s="141">
        <v>31173</v>
      </c>
      <c r="F131" s="141">
        <v>1253</v>
      </c>
      <c r="G131" s="141">
        <v>32</v>
      </c>
      <c r="H131" s="141">
        <v>4</v>
      </c>
      <c r="I131" s="141">
        <v>64</v>
      </c>
      <c r="J131" s="141">
        <v>1034</v>
      </c>
      <c r="K131" s="141">
        <v>139</v>
      </c>
      <c r="L131" s="141">
        <v>0</v>
      </c>
      <c r="M131" s="141">
        <v>44</v>
      </c>
      <c r="N131" s="141">
        <v>0.19</v>
      </c>
      <c r="O131" s="141">
        <v>0.52500000000000002</v>
      </c>
      <c r="P131" s="141">
        <v>0.8</v>
      </c>
      <c r="Q131" s="141">
        <v>0.126</v>
      </c>
      <c r="R131" s="141">
        <v>0.21690999999999999</v>
      </c>
      <c r="S131" s="141">
        <v>5.8000000000000003E-2</v>
      </c>
      <c r="T131" s="141">
        <v>0</v>
      </c>
      <c r="U131" s="141">
        <v>14.3</v>
      </c>
      <c r="V131" s="141">
        <v>6602</v>
      </c>
      <c r="W131" s="141">
        <v>61</v>
      </c>
      <c r="X131" s="141">
        <v>5</v>
      </c>
      <c r="Y131" s="141">
        <v>509</v>
      </c>
      <c r="Z131" s="141">
        <v>2417</v>
      </c>
      <c r="AA131" s="141">
        <v>3733</v>
      </c>
    </row>
    <row r="132" spans="1:27" ht="14.25">
      <c r="A132" s="141">
        <v>182005</v>
      </c>
      <c r="B132" s="141" t="s">
        <v>387</v>
      </c>
      <c r="C132" s="141" t="s">
        <v>388</v>
      </c>
      <c r="D132" s="141">
        <v>32</v>
      </c>
      <c r="E132" s="141">
        <v>32003</v>
      </c>
      <c r="F132" s="141">
        <v>299459</v>
      </c>
      <c r="G132" s="141">
        <v>23229</v>
      </c>
      <c r="H132" s="141">
        <v>55457</v>
      </c>
      <c r="I132" s="141">
        <v>115955</v>
      </c>
      <c r="J132" s="141">
        <v>6842</v>
      </c>
      <c r="K132" s="141">
        <v>122733</v>
      </c>
      <c r="L132" s="141">
        <v>50204</v>
      </c>
      <c r="M132" s="141">
        <v>40994</v>
      </c>
      <c r="N132" s="141">
        <v>0.13400000000000001</v>
      </c>
      <c r="O132" s="141">
        <v>0.10100000000000001</v>
      </c>
      <c r="P132" s="141">
        <v>0.20799999999999999</v>
      </c>
      <c r="Q132" s="141">
        <v>0.161</v>
      </c>
      <c r="R132" s="141">
        <v>0.14341999999999999</v>
      </c>
      <c r="S132" s="141">
        <v>0.11</v>
      </c>
      <c r="T132" s="141">
        <v>17.7</v>
      </c>
      <c r="U132" s="141">
        <v>13.5</v>
      </c>
      <c r="V132" s="141">
        <v>2242185</v>
      </c>
      <c r="W132" s="141">
        <v>229922</v>
      </c>
      <c r="X132" s="141">
        <v>266602</v>
      </c>
      <c r="Y132" s="141">
        <v>719119</v>
      </c>
      <c r="Z132" s="141">
        <v>1118196</v>
      </c>
      <c r="AA132" s="141">
        <v>40865</v>
      </c>
    </row>
    <row r="133" spans="1:27" ht="14.25">
      <c r="A133" s="141">
        <v>183655</v>
      </c>
      <c r="B133" s="141" t="s">
        <v>389</v>
      </c>
      <c r="C133" s="141" t="s">
        <v>390</v>
      </c>
      <c r="D133" s="141">
        <v>34</v>
      </c>
      <c r="E133" s="141">
        <v>34001</v>
      </c>
      <c r="F133" s="141">
        <v>34989</v>
      </c>
      <c r="G133" s="141">
        <v>2678</v>
      </c>
      <c r="H133" s="141">
        <v>7216</v>
      </c>
      <c r="I133" s="141">
        <v>12253</v>
      </c>
      <c r="J133" s="141">
        <v>300</v>
      </c>
      <c r="K133" s="141">
        <v>13473</v>
      </c>
      <c r="L133" s="141">
        <v>6792</v>
      </c>
      <c r="M133" s="141">
        <v>4530</v>
      </c>
      <c r="N133" s="141">
        <v>0.13</v>
      </c>
      <c r="O133" s="141">
        <v>0.127</v>
      </c>
      <c r="P133" s="141">
        <v>0.20200000000000001</v>
      </c>
      <c r="Q133" s="141">
        <v>0.23100000000000001</v>
      </c>
      <c r="R133" s="141">
        <v>0.22831000000000001</v>
      </c>
      <c r="S133" s="141">
        <v>8.3000000000000004E-2</v>
      </c>
      <c r="T133" s="141">
        <v>27.7</v>
      </c>
      <c r="U133" s="141">
        <v>18.5</v>
      </c>
      <c r="V133" s="141">
        <v>268551</v>
      </c>
      <c r="W133" s="141">
        <v>21133</v>
      </c>
      <c r="X133" s="141">
        <v>35797</v>
      </c>
      <c r="Y133" s="141">
        <v>53061</v>
      </c>
      <c r="Z133" s="141">
        <v>161664</v>
      </c>
      <c r="AA133" s="141">
        <v>1014</v>
      </c>
    </row>
    <row r="134" spans="1:27" ht="14.25">
      <c r="A134" s="141">
        <v>183655</v>
      </c>
      <c r="B134" s="141" t="s">
        <v>391</v>
      </c>
      <c r="C134" s="141" t="s">
        <v>392</v>
      </c>
      <c r="D134" s="141">
        <v>34</v>
      </c>
      <c r="E134" s="141">
        <v>34009</v>
      </c>
      <c r="F134" s="141">
        <v>8443</v>
      </c>
      <c r="G134" s="141">
        <v>50</v>
      </c>
      <c r="H134" s="141">
        <v>577</v>
      </c>
      <c r="I134" s="141">
        <v>1494</v>
      </c>
      <c r="J134" s="141">
        <v>6</v>
      </c>
      <c r="K134" s="141">
        <v>6306</v>
      </c>
      <c r="L134" s="141">
        <v>557</v>
      </c>
      <c r="M134" s="141">
        <v>947</v>
      </c>
      <c r="N134" s="141">
        <v>0.09</v>
      </c>
      <c r="O134" s="141">
        <v>6.7000000000000004E-2</v>
      </c>
      <c r="P134" s="141">
        <v>0.16900000000000001</v>
      </c>
      <c r="Q134" s="141">
        <v>0.191</v>
      </c>
      <c r="R134" s="141">
        <v>8.8239999999999999E-2</v>
      </c>
      <c r="S134" s="141">
        <v>7.6999999999999999E-2</v>
      </c>
      <c r="T134" s="141">
        <v>19.600000000000001</v>
      </c>
      <c r="U134" s="141">
        <v>19.899999999999999</v>
      </c>
      <c r="V134" s="141">
        <v>94207</v>
      </c>
      <c r="W134" s="141">
        <v>746</v>
      </c>
      <c r="X134" s="141">
        <v>3416</v>
      </c>
      <c r="Y134" s="141">
        <v>7838</v>
      </c>
      <c r="Z134" s="141">
        <v>82390</v>
      </c>
      <c r="AA134" s="141">
        <v>62</v>
      </c>
    </row>
    <row r="135" spans="1:27" ht="14.25">
      <c r="A135" s="141">
        <v>184995</v>
      </c>
      <c r="B135" s="141" t="s">
        <v>393</v>
      </c>
      <c r="C135" s="141" t="s">
        <v>394</v>
      </c>
      <c r="D135" s="141">
        <v>34</v>
      </c>
      <c r="E135" s="141">
        <v>34017</v>
      </c>
      <c r="F135" s="141">
        <v>99546</v>
      </c>
      <c r="G135" s="141">
        <v>9846</v>
      </c>
      <c r="H135" s="141">
        <v>15842</v>
      </c>
      <c r="I135" s="141">
        <v>54282</v>
      </c>
      <c r="J135" s="141">
        <v>1108</v>
      </c>
      <c r="K135" s="141">
        <v>35802</v>
      </c>
      <c r="L135" s="141">
        <v>21394</v>
      </c>
      <c r="M135" s="141">
        <v>15554</v>
      </c>
      <c r="N135" s="141">
        <v>0.14199999999999999</v>
      </c>
      <c r="O135" s="141">
        <v>8.6999999999999994E-2</v>
      </c>
      <c r="P135" s="141">
        <v>0.188</v>
      </c>
      <c r="Q135" s="141">
        <v>0.182</v>
      </c>
      <c r="R135" s="141">
        <v>0.20141999999999999</v>
      </c>
      <c r="S135" s="141">
        <v>0.123</v>
      </c>
      <c r="T135" s="141">
        <v>20.7</v>
      </c>
      <c r="U135" s="141">
        <v>14.5</v>
      </c>
      <c r="V135" s="141">
        <v>703117</v>
      </c>
      <c r="W135" s="141">
        <v>113194</v>
      </c>
      <c r="X135" s="141">
        <v>84094</v>
      </c>
      <c r="Y135" s="141">
        <v>299054</v>
      </c>
      <c r="Z135" s="141">
        <v>290275</v>
      </c>
      <c r="AA135" s="141">
        <v>4393</v>
      </c>
    </row>
    <row r="136" spans="1:27" ht="14.25">
      <c r="A136" s="141">
        <v>186034</v>
      </c>
      <c r="B136" s="141" t="s">
        <v>395</v>
      </c>
      <c r="C136" s="141" t="s">
        <v>396</v>
      </c>
      <c r="D136" s="141">
        <v>34</v>
      </c>
      <c r="E136" s="141">
        <v>34031</v>
      </c>
      <c r="F136" s="141">
        <v>68995</v>
      </c>
      <c r="G136" s="141">
        <v>2588</v>
      </c>
      <c r="H136" s="141">
        <v>10525</v>
      </c>
      <c r="I136" s="141">
        <v>43695</v>
      </c>
      <c r="J136" s="141">
        <v>270</v>
      </c>
      <c r="K136" s="141">
        <v>23028</v>
      </c>
      <c r="L136" s="141">
        <v>15745</v>
      </c>
      <c r="M136" s="141">
        <v>16839</v>
      </c>
      <c r="N136" s="141">
        <v>0.13500000000000001</v>
      </c>
      <c r="O136" s="141">
        <v>9.2999999999999999E-2</v>
      </c>
      <c r="P136" s="141">
        <v>0.19400000000000001</v>
      </c>
      <c r="Q136" s="141">
        <v>0.19600000000000001</v>
      </c>
      <c r="R136" s="141">
        <v>0.13636000000000001</v>
      </c>
      <c r="S136" s="141">
        <v>8.8999999999999996E-2</v>
      </c>
      <c r="T136" s="141">
        <v>17.399999999999999</v>
      </c>
      <c r="U136" s="141">
        <v>21.2</v>
      </c>
      <c r="V136" s="141">
        <v>512486</v>
      </c>
      <c r="W136" s="141">
        <v>27962</v>
      </c>
      <c r="X136" s="141">
        <v>54137</v>
      </c>
      <c r="Y136" s="141">
        <v>222791</v>
      </c>
      <c r="Z136" s="141">
        <v>258888</v>
      </c>
      <c r="AA136" s="141">
        <v>1710</v>
      </c>
    </row>
    <row r="137" spans="1:27" ht="14.25">
      <c r="A137" s="141">
        <v>187596</v>
      </c>
      <c r="B137" s="141" t="s">
        <v>397</v>
      </c>
      <c r="C137" s="141" t="s">
        <v>398</v>
      </c>
      <c r="D137" s="141">
        <v>35</v>
      </c>
      <c r="E137" s="141">
        <v>35031</v>
      </c>
      <c r="F137" s="141">
        <v>23950</v>
      </c>
      <c r="G137" s="141">
        <v>99</v>
      </c>
      <c r="H137" s="141">
        <v>54</v>
      </c>
      <c r="I137" s="141">
        <v>3494</v>
      </c>
      <c r="J137" s="141">
        <v>20736</v>
      </c>
      <c r="K137" s="141">
        <v>823</v>
      </c>
      <c r="L137" s="141">
        <v>1117</v>
      </c>
      <c r="M137" s="141">
        <v>1121</v>
      </c>
      <c r="N137" s="141">
        <v>0.33600000000000002</v>
      </c>
      <c r="O137" s="141">
        <v>0.104</v>
      </c>
      <c r="P137" s="141">
        <v>0.17899999999999999</v>
      </c>
      <c r="Q137" s="141">
        <v>0.33900000000000002</v>
      </c>
      <c r="R137" s="141">
        <v>0.27450999999999998</v>
      </c>
      <c r="S137" s="141">
        <v>0.113</v>
      </c>
      <c r="T137" s="141">
        <v>28</v>
      </c>
      <c r="U137" s="141">
        <v>27.9</v>
      </c>
      <c r="V137" s="141">
        <v>71320</v>
      </c>
      <c r="W137" s="141">
        <v>949</v>
      </c>
      <c r="X137" s="141">
        <v>301</v>
      </c>
      <c r="Y137" s="141">
        <v>10313</v>
      </c>
      <c r="Z137" s="141">
        <v>7264</v>
      </c>
      <c r="AA137" s="141">
        <v>54801</v>
      </c>
    </row>
    <row r="138" spans="1:27" ht="14.25">
      <c r="A138" s="141">
        <v>187620</v>
      </c>
      <c r="B138" s="141" t="s">
        <v>399</v>
      </c>
      <c r="C138" s="141" t="s">
        <v>400</v>
      </c>
      <c r="D138" s="141">
        <v>35</v>
      </c>
      <c r="E138" s="141">
        <v>35013</v>
      </c>
      <c r="F138" s="141">
        <v>48732</v>
      </c>
      <c r="G138" s="141">
        <v>1060</v>
      </c>
      <c r="H138" s="141">
        <v>892</v>
      </c>
      <c r="I138" s="141">
        <v>38243</v>
      </c>
      <c r="J138" s="141">
        <v>813</v>
      </c>
      <c r="K138" s="141">
        <v>26630</v>
      </c>
      <c r="L138" s="141">
        <v>11836</v>
      </c>
      <c r="M138" s="141">
        <v>7501</v>
      </c>
      <c r="N138" s="141">
        <v>0.22800000000000001</v>
      </c>
      <c r="O138" s="141">
        <v>0.41599999999999998</v>
      </c>
      <c r="P138" s="141">
        <v>0.23100000000000001</v>
      </c>
      <c r="Q138" s="141">
        <v>0.25700000000000001</v>
      </c>
      <c r="R138" s="141">
        <v>0.2205</v>
      </c>
      <c r="S138" s="141">
        <v>0.21299999999999999</v>
      </c>
      <c r="T138" s="141">
        <v>29.2</v>
      </c>
      <c r="U138" s="141">
        <v>19.2</v>
      </c>
      <c r="V138" s="141">
        <v>214116</v>
      </c>
      <c r="W138" s="141">
        <v>2546</v>
      </c>
      <c r="X138" s="141">
        <v>3862</v>
      </c>
      <c r="Y138" s="141">
        <v>148845</v>
      </c>
      <c r="Z138" s="141">
        <v>125241</v>
      </c>
      <c r="AA138" s="141">
        <v>2874</v>
      </c>
    </row>
    <row r="139" spans="1:27" ht="14.25">
      <c r="A139" s="141">
        <v>187639</v>
      </c>
      <c r="B139" s="141" t="s">
        <v>401</v>
      </c>
      <c r="C139" s="141" t="s">
        <v>402</v>
      </c>
      <c r="D139" s="141">
        <v>35</v>
      </c>
      <c r="E139" s="141">
        <v>35007</v>
      </c>
      <c r="F139" s="141">
        <v>2130</v>
      </c>
      <c r="G139" s="141">
        <v>66</v>
      </c>
      <c r="H139" s="141">
        <v>42</v>
      </c>
      <c r="I139" s="141">
        <v>1293</v>
      </c>
      <c r="J139" s="141">
        <v>119</v>
      </c>
      <c r="K139" s="141">
        <v>1550</v>
      </c>
      <c r="L139" s="141">
        <v>62</v>
      </c>
      <c r="M139" s="141">
        <v>291</v>
      </c>
      <c r="N139" s="141">
        <v>0.18099999999999999</v>
      </c>
      <c r="O139" s="141">
        <v>0.86799999999999999</v>
      </c>
      <c r="P139" s="141">
        <v>0.60899999999999999</v>
      </c>
      <c r="Q139" s="141">
        <v>0.221</v>
      </c>
      <c r="R139" s="141">
        <v>0.30280000000000001</v>
      </c>
      <c r="S139" s="141">
        <v>0.17599999999999999</v>
      </c>
      <c r="T139" s="141">
        <v>6.8</v>
      </c>
      <c r="U139" s="141">
        <v>17.600000000000001</v>
      </c>
      <c r="V139" s="141">
        <v>11780</v>
      </c>
      <c r="W139" s="141">
        <v>76</v>
      </c>
      <c r="X139" s="141">
        <v>69</v>
      </c>
      <c r="Y139" s="141">
        <v>5847</v>
      </c>
      <c r="Z139" s="141">
        <v>8794</v>
      </c>
      <c r="AA139" s="141">
        <v>274</v>
      </c>
    </row>
    <row r="140" spans="1:27" ht="14.25">
      <c r="A140" s="141">
        <v>187639</v>
      </c>
      <c r="B140" s="141" t="s">
        <v>403</v>
      </c>
      <c r="C140" s="141" t="s">
        <v>404</v>
      </c>
      <c r="D140" s="141">
        <v>35</v>
      </c>
      <c r="E140" s="141">
        <v>35009</v>
      </c>
      <c r="F140" s="141">
        <v>9113</v>
      </c>
      <c r="G140" s="141">
        <v>64</v>
      </c>
      <c r="H140" s="141">
        <v>608</v>
      </c>
      <c r="I140" s="141">
        <v>5560</v>
      </c>
      <c r="J140" s="141">
        <v>41</v>
      </c>
      <c r="K140" s="141">
        <v>5008</v>
      </c>
      <c r="L140" s="141">
        <v>2161</v>
      </c>
      <c r="M140" s="141">
        <v>1231</v>
      </c>
      <c r="N140" s="141">
        <v>0.193</v>
      </c>
      <c r="O140" s="141">
        <v>9.1999999999999998E-2</v>
      </c>
      <c r="P140" s="141">
        <v>0.23200000000000001</v>
      </c>
      <c r="Q140" s="141">
        <v>0.26400000000000001</v>
      </c>
      <c r="R140" s="141">
        <v>0.10149</v>
      </c>
      <c r="S140" s="141">
        <v>0.17499999999999999</v>
      </c>
      <c r="T140" s="141">
        <v>23</v>
      </c>
      <c r="U140" s="141">
        <v>22.4</v>
      </c>
      <c r="V140" s="141">
        <v>47126</v>
      </c>
      <c r="W140" s="141">
        <v>694</v>
      </c>
      <c r="X140" s="141">
        <v>2621</v>
      </c>
      <c r="Y140" s="141">
        <v>21023</v>
      </c>
      <c r="Z140" s="141">
        <v>28548</v>
      </c>
      <c r="AA140" s="141">
        <v>363</v>
      </c>
    </row>
    <row r="141" spans="1:27" ht="14.25">
      <c r="A141" s="141">
        <v>187639</v>
      </c>
      <c r="B141" s="141" t="s">
        <v>405</v>
      </c>
      <c r="C141" s="141" t="s">
        <v>406</v>
      </c>
      <c r="D141" s="141">
        <v>35</v>
      </c>
      <c r="E141" s="141">
        <v>35011</v>
      </c>
      <c r="F141" s="141">
        <v>273</v>
      </c>
      <c r="G141" s="141">
        <v>0</v>
      </c>
      <c r="H141" s="141">
        <v>0</v>
      </c>
      <c r="I141" s="141">
        <v>198</v>
      </c>
      <c r="J141" s="141">
        <v>0</v>
      </c>
      <c r="K141" s="141">
        <v>111</v>
      </c>
      <c r="L141" s="141">
        <v>119</v>
      </c>
      <c r="M141" s="141">
        <v>43</v>
      </c>
      <c r="N141" s="141">
        <v>0.16300000000000001</v>
      </c>
      <c r="O141" s="141" t="s">
        <v>129</v>
      </c>
      <c r="P141" s="141" t="s">
        <v>129</v>
      </c>
      <c r="Q141" s="141">
        <v>0.185</v>
      </c>
      <c r="R141" s="141" t="s">
        <v>129</v>
      </c>
      <c r="S141" s="141">
        <v>0.157</v>
      </c>
      <c r="T141" s="141">
        <v>14.7</v>
      </c>
      <c r="U141" s="141">
        <v>26.9</v>
      </c>
      <c r="V141" s="141">
        <v>1679</v>
      </c>
      <c r="W141" s="141">
        <v>0</v>
      </c>
      <c r="X141" s="141">
        <v>0</v>
      </c>
      <c r="Y141" s="141">
        <v>1068</v>
      </c>
      <c r="Z141" s="141">
        <v>708</v>
      </c>
      <c r="AA141" s="141">
        <v>0</v>
      </c>
    </row>
    <row r="142" spans="1:27" ht="14.25">
      <c r="A142" s="141">
        <v>187639</v>
      </c>
      <c r="B142" s="141" t="s">
        <v>407</v>
      </c>
      <c r="C142" s="141" t="s">
        <v>408</v>
      </c>
      <c r="D142" s="141">
        <v>35</v>
      </c>
      <c r="E142" s="141">
        <v>35019</v>
      </c>
      <c r="F142" s="141">
        <v>801</v>
      </c>
      <c r="G142" s="141">
        <v>0</v>
      </c>
      <c r="H142" s="141">
        <v>0</v>
      </c>
      <c r="I142" s="141">
        <v>655</v>
      </c>
      <c r="J142" s="141">
        <v>84</v>
      </c>
      <c r="K142" s="141">
        <v>299</v>
      </c>
      <c r="L142" s="141">
        <v>257</v>
      </c>
      <c r="M142" s="141">
        <v>161</v>
      </c>
      <c r="N142" s="141">
        <v>0.20699999999999999</v>
      </c>
      <c r="O142" s="141" t="s">
        <v>129</v>
      </c>
      <c r="P142" s="141">
        <v>0</v>
      </c>
      <c r="Q142" s="141">
        <v>0.214</v>
      </c>
      <c r="R142" s="141">
        <v>0.2132</v>
      </c>
      <c r="S142" s="141">
        <v>0.16</v>
      </c>
      <c r="T142" s="141">
        <v>33.1</v>
      </c>
      <c r="U142" s="141">
        <v>18.2</v>
      </c>
      <c r="V142" s="141">
        <v>3877</v>
      </c>
      <c r="W142" s="141">
        <v>0</v>
      </c>
      <c r="X142" s="141">
        <v>30</v>
      </c>
      <c r="Y142" s="141">
        <v>3062</v>
      </c>
      <c r="Z142" s="141">
        <v>1874</v>
      </c>
      <c r="AA142" s="141">
        <v>310</v>
      </c>
    </row>
    <row r="143" spans="1:27" ht="14.25">
      <c r="A143" s="141">
        <v>187639</v>
      </c>
      <c r="B143" s="141" t="s">
        <v>409</v>
      </c>
      <c r="C143" s="141" t="s">
        <v>410</v>
      </c>
      <c r="D143" s="141">
        <v>35</v>
      </c>
      <c r="E143" s="141">
        <v>35021</v>
      </c>
      <c r="F143" s="141">
        <v>96</v>
      </c>
      <c r="G143" s="141">
        <v>0</v>
      </c>
      <c r="H143" s="141">
        <v>0</v>
      </c>
      <c r="I143" s="141">
        <v>73</v>
      </c>
      <c r="J143" s="141">
        <v>0</v>
      </c>
      <c r="K143" s="141">
        <v>19</v>
      </c>
      <c r="L143" s="141">
        <v>57</v>
      </c>
      <c r="M143" s="141">
        <v>20</v>
      </c>
      <c r="N143" s="141">
        <v>0.14299999999999999</v>
      </c>
      <c r="O143" s="141" t="s">
        <v>129</v>
      </c>
      <c r="P143" s="141">
        <v>0</v>
      </c>
      <c r="Q143" s="141">
        <v>0.253</v>
      </c>
      <c r="R143" s="141">
        <v>0</v>
      </c>
      <c r="S143" s="141">
        <v>5.6000000000000001E-2</v>
      </c>
      <c r="T143" s="141">
        <v>25.2</v>
      </c>
      <c r="U143" s="141">
        <v>20.8</v>
      </c>
      <c r="V143" s="141">
        <v>671</v>
      </c>
      <c r="W143" s="141">
        <v>0</v>
      </c>
      <c r="X143" s="141">
        <v>1</v>
      </c>
      <c r="Y143" s="141">
        <v>288</v>
      </c>
      <c r="Z143" s="141">
        <v>341</v>
      </c>
      <c r="AA143" s="141">
        <v>7</v>
      </c>
    </row>
    <row r="144" spans="1:27" ht="14.25">
      <c r="A144" s="141">
        <v>187639</v>
      </c>
      <c r="B144" s="141" t="s">
        <v>411</v>
      </c>
      <c r="C144" s="141" t="s">
        <v>412</v>
      </c>
      <c r="D144" s="141">
        <v>35</v>
      </c>
      <c r="E144" s="141">
        <v>35027</v>
      </c>
      <c r="F144" s="141">
        <v>3140</v>
      </c>
      <c r="G144" s="141">
        <v>15</v>
      </c>
      <c r="H144" s="141">
        <v>31</v>
      </c>
      <c r="I144" s="141">
        <v>1384</v>
      </c>
      <c r="J144" s="141">
        <v>144</v>
      </c>
      <c r="K144" s="141">
        <v>1949</v>
      </c>
      <c r="L144" s="141">
        <v>120</v>
      </c>
      <c r="M144" s="141">
        <v>881</v>
      </c>
      <c r="N144" s="141">
        <v>0.157</v>
      </c>
      <c r="O144" s="141">
        <v>0.26300000000000001</v>
      </c>
      <c r="P144" s="141">
        <v>8.5999999999999993E-2</v>
      </c>
      <c r="Q144" s="141">
        <v>0.20399999999999999</v>
      </c>
      <c r="R144" s="141">
        <v>0.23263</v>
      </c>
      <c r="S144" s="141">
        <v>0.128</v>
      </c>
      <c r="T144" s="141">
        <v>15.4</v>
      </c>
      <c r="U144" s="141">
        <v>29.1</v>
      </c>
      <c r="V144" s="141">
        <v>19973</v>
      </c>
      <c r="W144" s="141">
        <v>57</v>
      </c>
      <c r="X144" s="141">
        <v>360</v>
      </c>
      <c r="Y144" s="141">
        <v>6795</v>
      </c>
      <c r="Z144" s="141">
        <v>15271</v>
      </c>
      <c r="AA144" s="141">
        <v>475</v>
      </c>
    </row>
    <row r="145" spans="1:27" ht="14.25">
      <c r="A145" s="141">
        <v>187639</v>
      </c>
      <c r="B145" s="141" t="s">
        <v>413</v>
      </c>
      <c r="C145" s="141" t="s">
        <v>414</v>
      </c>
      <c r="D145" s="141">
        <v>35</v>
      </c>
      <c r="E145" s="141">
        <v>35037</v>
      </c>
      <c r="F145" s="141">
        <v>2094</v>
      </c>
      <c r="G145" s="141">
        <v>0</v>
      </c>
      <c r="H145" s="141">
        <v>12</v>
      </c>
      <c r="I145" s="141">
        <v>1200</v>
      </c>
      <c r="J145" s="141">
        <v>74</v>
      </c>
      <c r="K145" s="141">
        <v>1271</v>
      </c>
      <c r="L145" s="141">
        <v>324</v>
      </c>
      <c r="M145" s="141">
        <v>413</v>
      </c>
      <c r="N145" s="141">
        <v>0.249</v>
      </c>
      <c r="O145" s="141">
        <v>0</v>
      </c>
      <c r="P145" s="141">
        <v>8.7999999999999995E-2</v>
      </c>
      <c r="Q145" s="141">
        <v>0.308</v>
      </c>
      <c r="R145" s="141">
        <v>0.23491999999999999</v>
      </c>
      <c r="S145" s="141">
        <v>0.20599999999999999</v>
      </c>
      <c r="T145" s="141">
        <v>43.7</v>
      </c>
      <c r="U145" s="141">
        <v>38</v>
      </c>
      <c r="V145" s="141">
        <v>8413</v>
      </c>
      <c r="W145" s="141">
        <v>50</v>
      </c>
      <c r="X145" s="141">
        <v>137</v>
      </c>
      <c r="Y145" s="141">
        <v>3893</v>
      </c>
      <c r="Z145" s="141">
        <v>6156</v>
      </c>
      <c r="AA145" s="141">
        <v>241</v>
      </c>
    </row>
    <row r="146" spans="1:27" ht="14.25">
      <c r="A146" s="141">
        <v>187639</v>
      </c>
      <c r="B146" s="141" t="s">
        <v>374</v>
      </c>
      <c r="C146" s="141" t="s">
        <v>375</v>
      </c>
      <c r="D146" s="141">
        <v>35</v>
      </c>
      <c r="E146" s="141">
        <v>35041</v>
      </c>
      <c r="F146" s="141">
        <v>3697</v>
      </c>
      <c r="G146" s="141">
        <v>8</v>
      </c>
      <c r="H146" s="141">
        <v>169</v>
      </c>
      <c r="I146" s="141">
        <v>1583</v>
      </c>
      <c r="J146" s="141">
        <v>56</v>
      </c>
      <c r="K146" s="141">
        <v>2860</v>
      </c>
      <c r="L146" s="141">
        <v>407</v>
      </c>
      <c r="M146" s="141">
        <v>197</v>
      </c>
      <c r="N146" s="141">
        <v>0.20599999999999999</v>
      </c>
      <c r="O146" s="141">
        <v>6.9000000000000006E-2</v>
      </c>
      <c r="P146" s="141">
        <v>0.67900000000000005</v>
      </c>
      <c r="Q146" s="141">
        <v>0.19900000000000001</v>
      </c>
      <c r="R146" s="141">
        <v>0.19444</v>
      </c>
      <c r="S146" s="141">
        <v>0.221</v>
      </c>
      <c r="T146" s="141">
        <v>17.2</v>
      </c>
      <c r="U146" s="141">
        <v>9.4</v>
      </c>
      <c r="V146" s="141">
        <v>17975</v>
      </c>
      <c r="W146" s="141">
        <v>116</v>
      </c>
      <c r="X146" s="141">
        <v>249</v>
      </c>
      <c r="Y146" s="141">
        <v>7974</v>
      </c>
      <c r="Z146" s="141">
        <v>12913</v>
      </c>
      <c r="AA146" s="141">
        <v>232</v>
      </c>
    </row>
    <row r="147" spans="1:27" ht="14.25">
      <c r="A147" s="141">
        <v>187639</v>
      </c>
      <c r="B147" s="141" t="s">
        <v>415</v>
      </c>
      <c r="C147" s="141" t="s">
        <v>416</v>
      </c>
      <c r="D147" s="141">
        <v>35</v>
      </c>
      <c r="E147" s="141">
        <v>35059</v>
      </c>
      <c r="F147" s="141">
        <v>639</v>
      </c>
      <c r="G147" s="141">
        <v>0</v>
      </c>
      <c r="H147" s="141">
        <v>0</v>
      </c>
      <c r="I147" s="141">
        <v>386</v>
      </c>
      <c r="J147" s="141">
        <v>21</v>
      </c>
      <c r="K147" s="141">
        <v>382</v>
      </c>
      <c r="L147" s="141">
        <v>40</v>
      </c>
      <c r="M147" s="141">
        <v>196</v>
      </c>
      <c r="N147" s="141">
        <v>0.17799999999999999</v>
      </c>
      <c r="O147" s="141" t="s">
        <v>129</v>
      </c>
      <c r="P147" s="141">
        <v>0</v>
      </c>
      <c r="Q147" s="141">
        <v>0.25800000000000001</v>
      </c>
      <c r="R147" s="141">
        <v>0.15328</v>
      </c>
      <c r="S147" s="141">
        <v>0.155</v>
      </c>
      <c r="T147" s="141">
        <v>20.399999999999999</v>
      </c>
      <c r="U147" s="141">
        <v>24.4</v>
      </c>
      <c r="V147" s="141">
        <v>3587</v>
      </c>
      <c r="W147" s="141">
        <v>0</v>
      </c>
      <c r="X147" s="141">
        <v>7</v>
      </c>
      <c r="Y147" s="141">
        <v>1494</v>
      </c>
      <c r="Z147" s="141">
        <v>2465</v>
      </c>
      <c r="AA147" s="141">
        <v>116</v>
      </c>
    </row>
    <row r="148" spans="1:27" ht="14.25">
      <c r="A148" s="141">
        <v>187639</v>
      </c>
      <c r="B148" s="141" t="s">
        <v>417</v>
      </c>
      <c r="C148" s="141" t="s">
        <v>418</v>
      </c>
      <c r="D148" s="141">
        <v>48</v>
      </c>
      <c r="E148" s="141">
        <v>48017</v>
      </c>
      <c r="F148" s="141">
        <v>851</v>
      </c>
      <c r="G148" s="141">
        <v>72</v>
      </c>
      <c r="H148" s="141">
        <v>0</v>
      </c>
      <c r="I148" s="141">
        <v>564</v>
      </c>
      <c r="J148" s="141">
        <v>0</v>
      </c>
      <c r="K148" s="141">
        <v>406</v>
      </c>
      <c r="L148" s="141">
        <v>276</v>
      </c>
      <c r="M148" s="141">
        <v>97</v>
      </c>
      <c r="N148" s="141">
        <v>0.127</v>
      </c>
      <c r="O148" s="141">
        <v>0.78300000000000003</v>
      </c>
      <c r="P148" s="141">
        <v>0</v>
      </c>
      <c r="Q148" s="141">
        <v>0.122</v>
      </c>
      <c r="R148" s="141">
        <v>0</v>
      </c>
      <c r="S148" s="141">
        <v>7.6999999999999999E-2</v>
      </c>
      <c r="T148" s="141">
        <v>30.7</v>
      </c>
      <c r="U148" s="141">
        <v>31.5</v>
      </c>
      <c r="V148" s="141">
        <v>6680</v>
      </c>
      <c r="W148" s="141">
        <v>92</v>
      </c>
      <c r="X148" s="141">
        <v>27</v>
      </c>
      <c r="Y148" s="141">
        <v>4620</v>
      </c>
      <c r="Z148" s="141">
        <v>5285</v>
      </c>
      <c r="AA148" s="141">
        <v>70</v>
      </c>
    </row>
    <row r="149" spans="1:27" ht="14.25">
      <c r="A149" s="141">
        <v>187639</v>
      </c>
      <c r="B149" s="141" t="s">
        <v>419</v>
      </c>
      <c r="C149" s="141" t="s">
        <v>420</v>
      </c>
      <c r="D149" s="141">
        <v>48</v>
      </c>
      <c r="E149" s="141">
        <v>48117</v>
      </c>
      <c r="F149" s="141">
        <v>2899</v>
      </c>
      <c r="G149" s="141">
        <v>77</v>
      </c>
      <c r="H149" s="141">
        <v>48</v>
      </c>
      <c r="I149" s="141">
        <v>2405</v>
      </c>
      <c r="J149" s="141">
        <v>0</v>
      </c>
      <c r="K149" s="141">
        <v>1523</v>
      </c>
      <c r="L149" s="141">
        <v>381</v>
      </c>
      <c r="M149" s="141">
        <v>870</v>
      </c>
      <c r="N149" s="141">
        <v>0.158</v>
      </c>
      <c r="O149" s="141">
        <v>0.89500000000000002</v>
      </c>
      <c r="P149" s="141">
        <v>0.22</v>
      </c>
      <c r="Q149" s="141">
        <v>0.17399999999999999</v>
      </c>
      <c r="R149" s="141">
        <v>0</v>
      </c>
      <c r="S149" s="141">
        <v>0.13400000000000001</v>
      </c>
      <c r="T149" s="141">
        <v>22.1</v>
      </c>
      <c r="U149" s="141">
        <v>18</v>
      </c>
      <c r="V149" s="141">
        <v>18299</v>
      </c>
      <c r="W149" s="141">
        <v>86</v>
      </c>
      <c r="X149" s="141">
        <v>218</v>
      </c>
      <c r="Y149" s="141">
        <v>13849</v>
      </c>
      <c r="Z149" s="141">
        <v>11355</v>
      </c>
      <c r="AA149" s="141">
        <v>95</v>
      </c>
    </row>
    <row r="150" spans="1:27" ht="14.25">
      <c r="A150" s="141">
        <v>187639</v>
      </c>
      <c r="B150" s="141" t="s">
        <v>421</v>
      </c>
      <c r="C150" s="141" t="s">
        <v>422</v>
      </c>
      <c r="D150" s="141">
        <v>48</v>
      </c>
      <c r="E150" s="141">
        <v>48279</v>
      </c>
      <c r="F150" s="141">
        <v>2233</v>
      </c>
      <c r="G150" s="141">
        <v>14</v>
      </c>
      <c r="H150" s="141">
        <v>83</v>
      </c>
      <c r="I150" s="141">
        <v>1646</v>
      </c>
      <c r="J150" s="141">
        <v>37</v>
      </c>
      <c r="K150" s="141">
        <v>1662</v>
      </c>
      <c r="L150" s="141">
        <v>74</v>
      </c>
      <c r="M150" s="141">
        <v>363</v>
      </c>
      <c r="N150" s="141">
        <v>0.17399999999999999</v>
      </c>
      <c r="O150" s="141">
        <v>0.222</v>
      </c>
      <c r="P150" s="141">
        <v>0.193</v>
      </c>
      <c r="Q150" s="141">
        <v>0.224</v>
      </c>
      <c r="R150" s="141">
        <v>0.28244000000000002</v>
      </c>
      <c r="S150" s="141">
        <v>0.16600000000000001</v>
      </c>
      <c r="T150" s="141">
        <v>20.100000000000001</v>
      </c>
      <c r="U150" s="141">
        <v>19.899999999999999</v>
      </c>
      <c r="V150" s="141">
        <v>12797</v>
      </c>
      <c r="W150" s="141">
        <v>63</v>
      </c>
      <c r="X150" s="141">
        <v>431</v>
      </c>
      <c r="Y150" s="141">
        <v>7349</v>
      </c>
      <c r="Z150" s="141">
        <v>10018</v>
      </c>
      <c r="AA150" s="141">
        <v>94</v>
      </c>
    </row>
    <row r="151" spans="1:27" ht="14.25">
      <c r="A151" s="141">
        <v>187639</v>
      </c>
      <c r="B151" s="141" t="s">
        <v>423</v>
      </c>
      <c r="C151" s="141" t="s">
        <v>424</v>
      </c>
      <c r="D151" s="141">
        <v>48</v>
      </c>
      <c r="E151" s="141">
        <v>48369</v>
      </c>
      <c r="F151" s="141">
        <v>924</v>
      </c>
      <c r="G151" s="141">
        <v>0</v>
      </c>
      <c r="H151" s="141">
        <v>8</v>
      </c>
      <c r="I151" s="141">
        <v>811</v>
      </c>
      <c r="J151" s="141">
        <v>0</v>
      </c>
      <c r="K151" s="141">
        <v>550</v>
      </c>
      <c r="L151" s="141">
        <v>18</v>
      </c>
      <c r="M151" s="141">
        <v>348</v>
      </c>
      <c r="N151" s="141">
        <v>9.5000000000000001E-2</v>
      </c>
      <c r="O151" s="141">
        <v>0</v>
      </c>
      <c r="P151" s="141">
        <v>0.21099999999999999</v>
      </c>
      <c r="Q151" s="141">
        <v>0.128</v>
      </c>
      <c r="R151" s="141">
        <v>0</v>
      </c>
      <c r="S151" s="141">
        <v>7.6999999999999999E-2</v>
      </c>
      <c r="T151" s="141">
        <v>3.5</v>
      </c>
      <c r="U151" s="141">
        <v>17.899999999999999</v>
      </c>
      <c r="V151" s="141">
        <v>9713</v>
      </c>
      <c r="W151" s="141">
        <v>18</v>
      </c>
      <c r="X151" s="141">
        <v>38</v>
      </c>
      <c r="Y151" s="141">
        <v>6358</v>
      </c>
      <c r="Z151" s="141">
        <v>7118</v>
      </c>
      <c r="AA151" s="141">
        <v>76</v>
      </c>
    </row>
    <row r="152" spans="1:27" ht="14.25">
      <c r="A152" s="141">
        <v>187745</v>
      </c>
      <c r="B152" s="141" t="s">
        <v>425</v>
      </c>
      <c r="C152" s="141" t="s">
        <v>426</v>
      </c>
      <c r="D152" s="141">
        <v>35</v>
      </c>
      <c r="E152" s="141">
        <v>35049</v>
      </c>
      <c r="F152" s="141">
        <v>18751</v>
      </c>
      <c r="G152" s="141">
        <v>72</v>
      </c>
      <c r="H152" s="141">
        <v>377</v>
      </c>
      <c r="I152" s="141">
        <v>12027</v>
      </c>
      <c r="J152" s="141">
        <v>828</v>
      </c>
      <c r="K152" s="141">
        <v>10805</v>
      </c>
      <c r="L152" s="141">
        <v>3029</v>
      </c>
      <c r="M152" s="141">
        <v>3640</v>
      </c>
      <c r="N152" s="141">
        <v>0.123</v>
      </c>
      <c r="O152" s="141">
        <v>3.6999999999999998E-2</v>
      </c>
      <c r="P152" s="141">
        <v>0.26400000000000001</v>
      </c>
      <c r="Q152" s="141">
        <v>0.156</v>
      </c>
      <c r="R152" s="141">
        <v>0.14616000000000001</v>
      </c>
      <c r="S152" s="141">
        <v>0.105</v>
      </c>
      <c r="T152" s="141">
        <v>17.2</v>
      </c>
      <c r="U152" s="141">
        <v>15.7</v>
      </c>
      <c r="V152" s="141">
        <v>152064</v>
      </c>
      <c r="W152" s="141">
        <v>1953</v>
      </c>
      <c r="X152" s="141">
        <v>1430</v>
      </c>
      <c r="Y152" s="141">
        <v>77164</v>
      </c>
      <c r="Z152" s="141">
        <v>103035</v>
      </c>
      <c r="AA152" s="141">
        <v>4837</v>
      </c>
    </row>
    <row r="153" spans="1:27" ht="14.25">
      <c r="A153" s="141">
        <v>188137</v>
      </c>
      <c r="B153" s="141" t="s">
        <v>427</v>
      </c>
      <c r="C153" s="141" t="s">
        <v>426</v>
      </c>
      <c r="D153" s="141">
        <v>35</v>
      </c>
      <c r="E153" s="141">
        <v>35049</v>
      </c>
      <c r="F153" s="141">
        <v>18751</v>
      </c>
      <c r="G153" s="141">
        <v>72</v>
      </c>
      <c r="H153" s="141">
        <v>377</v>
      </c>
      <c r="I153" s="141">
        <v>12027</v>
      </c>
      <c r="J153" s="141">
        <v>828</v>
      </c>
      <c r="K153" s="141">
        <v>10805</v>
      </c>
      <c r="L153" s="141">
        <v>3029</v>
      </c>
      <c r="M153" s="141">
        <v>3640</v>
      </c>
      <c r="N153" s="141">
        <v>0.123</v>
      </c>
      <c r="O153" s="141">
        <v>3.6999999999999998E-2</v>
      </c>
      <c r="P153" s="141">
        <v>0.26400000000000001</v>
      </c>
      <c r="Q153" s="141">
        <v>0.156</v>
      </c>
      <c r="R153" s="141">
        <v>0.14616000000000001</v>
      </c>
      <c r="S153" s="141">
        <v>0.105</v>
      </c>
      <c r="T153" s="141">
        <v>17.2</v>
      </c>
      <c r="U153" s="141">
        <v>15.7</v>
      </c>
      <c r="V153" s="141">
        <v>152064</v>
      </c>
      <c r="W153" s="141">
        <v>1953</v>
      </c>
      <c r="X153" s="141">
        <v>1430</v>
      </c>
      <c r="Y153" s="141">
        <v>77164</v>
      </c>
      <c r="Z153" s="141">
        <v>103035</v>
      </c>
      <c r="AA153" s="141">
        <v>4837</v>
      </c>
    </row>
    <row r="154" spans="1:27" ht="14.25">
      <c r="A154" s="141">
        <v>190619</v>
      </c>
      <c r="B154" s="141" t="s">
        <v>428</v>
      </c>
      <c r="C154" s="141" t="s">
        <v>429</v>
      </c>
      <c r="D154" s="141">
        <v>36</v>
      </c>
      <c r="E154" s="141">
        <v>36047</v>
      </c>
      <c r="F154" s="141">
        <v>503524</v>
      </c>
      <c r="G154" s="141">
        <v>59701</v>
      </c>
      <c r="H154" s="141">
        <v>156594</v>
      </c>
      <c r="I154" s="141">
        <v>124109</v>
      </c>
      <c r="J154" s="141">
        <v>4653</v>
      </c>
      <c r="K154" s="141">
        <v>176257</v>
      </c>
      <c r="L154" s="141">
        <v>69621</v>
      </c>
      <c r="M154" s="141">
        <v>36698</v>
      </c>
      <c r="N154" s="141">
        <v>0.19</v>
      </c>
      <c r="O154" s="141">
        <v>0.187</v>
      </c>
      <c r="P154" s="141">
        <v>0.19700000000000001</v>
      </c>
      <c r="Q154" s="141">
        <v>0.247</v>
      </c>
      <c r="R154" s="141">
        <v>0.22881000000000001</v>
      </c>
      <c r="S154" s="141">
        <v>0.16500000000000001</v>
      </c>
      <c r="T154" s="141">
        <v>26.8</v>
      </c>
      <c r="U154" s="141">
        <v>18.899999999999999</v>
      </c>
      <c r="V154" s="141">
        <v>2653797</v>
      </c>
      <c r="W154" s="141">
        <v>318423</v>
      </c>
      <c r="X154" s="141">
        <v>795127</v>
      </c>
      <c r="Y154" s="141">
        <v>501590</v>
      </c>
      <c r="Z154" s="141">
        <v>1070924</v>
      </c>
      <c r="AA154" s="141">
        <v>15683</v>
      </c>
    </row>
    <row r="155" spans="1:27" ht="14.25">
      <c r="A155" s="141">
        <v>193283</v>
      </c>
      <c r="B155" s="141" t="s">
        <v>430</v>
      </c>
      <c r="C155" s="141" t="s">
        <v>431</v>
      </c>
      <c r="D155" s="141">
        <v>36</v>
      </c>
      <c r="E155" s="141">
        <v>36065</v>
      </c>
      <c r="F155" s="141">
        <v>31854</v>
      </c>
      <c r="G155" s="141">
        <v>2657</v>
      </c>
      <c r="H155" s="141">
        <v>5820</v>
      </c>
      <c r="I155" s="141">
        <v>3348</v>
      </c>
      <c r="J155" s="141">
        <v>61</v>
      </c>
      <c r="K155" s="141">
        <v>19475</v>
      </c>
      <c r="L155" s="141">
        <v>956</v>
      </c>
      <c r="M155" s="141">
        <v>2885</v>
      </c>
      <c r="N155" s="141">
        <v>0.14399999999999999</v>
      </c>
      <c r="O155" s="141">
        <v>0.28199999999999997</v>
      </c>
      <c r="P155" s="141">
        <v>0.49399999999999999</v>
      </c>
      <c r="Q155" s="141">
        <v>0.245</v>
      </c>
      <c r="R155" s="141">
        <v>0.13556000000000001</v>
      </c>
      <c r="S155" s="141">
        <v>0.106</v>
      </c>
      <c r="T155" s="141">
        <v>24.7</v>
      </c>
      <c r="U155" s="141">
        <v>26.4</v>
      </c>
      <c r="V155" s="141">
        <v>220693</v>
      </c>
      <c r="W155" s="141">
        <v>9435</v>
      </c>
      <c r="X155" s="141">
        <v>11773</v>
      </c>
      <c r="Y155" s="141">
        <v>13683</v>
      </c>
      <c r="Z155" s="141">
        <v>184312</v>
      </c>
      <c r="AA155" s="141">
        <v>389</v>
      </c>
    </row>
    <row r="156" spans="1:27" ht="14.25">
      <c r="A156" s="141">
        <v>194222</v>
      </c>
      <c r="B156" s="141" t="s">
        <v>432</v>
      </c>
      <c r="C156" s="141" t="s">
        <v>433</v>
      </c>
      <c r="D156" s="141">
        <v>36</v>
      </c>
      <c r="E156" s="141">
        <v>36067</v>
      </c>
      <c r="F156" s="141">
        <v>63066</v>
      </c>
      <c r="G156" s="141">
        <v>2361</v>
      </c>
      <c r="H156" s="141">
        <v>17717</v>
      </c>
      <c r="I156" s="141">
        <v>7008</v>
      </c>
      <c r="J156" s="141">
        <v>660</v>
      </c>
      <c r="K156" s="141">
        <v>33939</v>
      </c>
      <c r="L156" s="141">
        <v>1679</v>
      </c>
      <c r="M156" s="141">
        <v>6710</v>
      </c>
      <c r="N156" s="141">
        <v>0.13900000000000001</v>
      </c>
      <c r="O156" s="141">
        <v>0.14799999999999999</v>
      </c>
      <c r="P156" s="141">
        <v>0.35299999999999998</v>
      </c>
      <c r="Q156" s="141">
        <v>0.28899999999999998</v>
      </c>
      <c r="R156" s="141">
        <v>0.21160999999999999</v>
      </c>
      <c r="S156" s="141">
        <v>9.7000000000000003E-2</v>
      </c>
      <c r="T156" s="141">
        <v>25.8</v>
      </c>
      <c r="U156" s="141">
        <v>23.6</v>
      </c>
      <c r="V156" s="141">
        <v>453541</v>
      </c>
      <c r="W156" s="141">
        <v>15903</v>
      </c>
      <c r="X156" s="141">
        <v>50228</v>
      </c>
      <c r="Y156" s="141">
        <v>24226</v>
      </c>
      <c r="Z156" s="141">
        <v>349992</v>
      </c>
      <c r="AA156" s="141">
        <v>2459</v>
      </c>
    </row>
    <row r="157" spans="1:27" ht="14.25">
      <c r="A157" s="141">
        <v>195322</v>
      </c>
      <c r="B157" s="141" t="s">
        <v>434</v>
      </c>
      <c r="C157" s="141" t="s">
        <v>435</v>
      </c>
      <c r="D157" s="141">
        <v>36</v>
      </c>
      <c r="E157" s="141">
        <v>36093</v>
      </c>
      <c r="F157" s="141">
        <v>18013</v>
      </c>
      <c r="G157" s="141">
        <v>655</v>
      </c>
      <c r="H157" s="141">
        <v>4373</v>
      </c>
      <c r="I157" s="141">
        <v>3156</v>
      </c>
      <c r="J157" s="141">
        <v>214</v>
      </c>
      <c r="K157" s="141">
        <v>8597</v>
      </c>
      <c r="L157" s="141">
        <v>1920</v>
      </c>
      <c r="M157" s="141">
        <v>2254</v>
      </c>
      <c r="N157" s="141">
        <v>0.11600000000000001</v>
      </c>
      <c r="O157" s="141">
        <v>8.5000000000000006E-2</v>
      </c>
      <c r="P157" s="141">
        <v>0.26800000000000002</v>
      </c>
      <c r="Q157" s="141">
        <v>0.26200000000000001</v>
      </c>
      <c r="R157" s="141">
        <v>0.26419999999999999</v>
      </c>
      <c r="S157" s="141">
        <v>7.6999999999999999E-2</v>
      </c>
      <c r="T157" s="141">
        <v>31.8</v>
      </c>
      <c r="U157" s="141">
        <v>17</v>
      </c>
      <c r="V157" s="141">
        <v>155459</v>
      </c>
      <c r="W157" s="141">
        <v>7709</v>
      </c>
      <c r="X157" s="141">
        <v>16307</v>
      </c>
      <c r="Y157" s="141">
        <v>12037</v>
      </c>
      <c r="Z157" s="141">
        <v>111576</v>
      </c>
      <c r="AA157" s="141">
        <v>596</v>
      </c>
    </row>
    <row r="158" spans="1:27" ht="14.25">
      <c r="A158" s="141">
        <v>197294</v>
      </c>
      <c r="B158" s="141" t="s">
        <v>436</v>
      </c>
      <c r="C158" s="141" t="s">
        <v>437</v>
      </c>
      <c r="D158" s="141">
        <v>36</v>
      </c>
      <c r="E158" s="141">
        <v>36079</v>
      </c>
      <c r="F158" s="141">
        <v>6129</v>
      </c>
      <c r="G158" s="141">
        <v>543</v>
      </c>
      <c r="H158" s="141">
        <v>288</v>
      </c>
      <c r="I158" s="141">
        <v>1447</v>
      </c>
      <c r="J158" s="141">
        <v>28</v>
      </c>
      <c r="K158" s="141">
        <v>4074</v>
      </c>
      <c r="L158" s="141">
        <v>802</v>
      </c>
      <c r="M158" s="141">
        <v>394</v>
      </c>
      <c r="N158" s="141">
        <v>6.3E-2</v>
      </c>
      <c r="O158" s="141">
        <v>0.254</v>
      </c>
      <c r="P158" s="141">
        <v>0.09</v>
      </c>
      <c r="Q158" s="141">
        <v>8.6999999999999994E-2</v>
      </c>
      <c r="R158" s="141">
        <v>0.11765</v>
      </c>
      <c r="S158" s="141">
        <v>5.2999999999999999E-2</v>
      </c>
      <c r="T158" s="141">
        <v>9.9</v>
      </c>
      <c r="U158" s="141">
        <v>7.2</v>
      </c>
      <c r="V158" s="141">
        <v>96699</v>
      </c>
      <c r="W158" s="141">
        <v>2141</v>
      </c>
      <c r="X158" s="141">
        <v>3198</v>
      </c>
      <c r="Y158" s="141">
        <v>16557</v>
      </c>
      <c r="Z158" s="141">
        <v>77541</v>
      </c>
      <c r="AA158" s="141">
        <v>210</v>
      </c>
    </row>
    <row r="159" spans="1:27" ht="14.25">
      <c r="A159" s="141">
        <v>197294</v>
      </c>
      <c r="B159" s="141" t="s">
        <v>438</v>
      </c>
      <c r="C159" s="141" t="s">
        <v>439</v>
      </c>
      <c r="D159" s="141">
        <v>36</v>
      </c>
      <c r="E159" s="141">
        <v>36119</v>
      </c>
      <c r="F159" s="141">
        <v>83412</v>
      </c>
      <c r="G159" s="141">
        <v>3811</v>
      </c>
      <c r="H159" s="141">
        <v>21998</v>
      </c>
      <c r="I159" s="141">
        <v>32369</v>
      </c>
      <c r="J159" s="141">
        <v>497</v>
      </c>
      <c r="K159" s="141">
        <v>30534</v>
      </c>
      <c r="L159" s="141">
        <v>17183</v>
      </c>
      <c r="M159" s="141">
        <v>9389</v>
      </c>
      <c r="N159" s="141">
        <v>8.5000000000000006E-2</v>
      </c>
      <c r="O159" s="141">
        <v>6.2E-2</v>
      </c>
      <c r="P159" s="141">
        <v>0.157</v>
      </c>
      <c r="Q159" s="141">
        <v>0.128</v>
      </c>
      <c r="R159" s="141">
        <v>0.11311</v>
      </c>
      <c r="S159" s="141">
        <v>5.3999999999999999E-2</v>
      </c>
      <c r="T159" s="141">
        <v>13.9</v>
      </c>
      <c r="U159" s="141">
        <v>10.8</v>
      </c>
      <c r="V159" s="141">
        <v>977070</v>
      </c>
      <c r="W159" s="141">
        <v>61545</v>
      </c>
      <c r="X159" s="141">
        <v>140136</v>
      </c>
      <c r="Y159" s="141">
        <v>252562</v>
      </c>
      <c r="Z159" s="141">
        <v>560859</v>
      </c>
      <c r="AA159" s="141">
        <v>3897</v>
      </c>
    </row>
    <row r="160" spans="1:27" ht="14.25">
      <c r="A160" s="141">
        <v>198455</v>
      </c>
      <c r="B160" s="141" t="s">
        <v>440</v>
      </c>
      <c r="C160" s="141" t="s">
        <v>441</v>
      </c>
      <c r="D160" s="141">
        <v>37</v>
      </c>
      <c r="E160" s="141">
        <v>37063</v>
      </c>
      <c r="F160" s="141">
        <v>38202</v>
      </c>
      <c r="G160" s="141">
        <v>1990</v>
      </c>
      <c r="H160" s="141">
        <v>15383</v>
      </c>
      <c r="I160" s="141">
        <v>10677</v>
      </c>
      <c r="J160" s="141">
        <v>188</v>
      </c>
      <c r="K160" s="141">
        <v>12988</v>
      </c>
      <c r="L160" s="141">
        <v>3380</v>
      </c>
      <c r="M160" s="141">
        <v>4273</v>
      </c>
      <c r="N160" s="141">
        <v>0.123</v>
      </c>
      <c r="O160" s="141">
        <v>0.13</v>
      </c>
      <c r="P160" s="141">
        <v>0.14499999999999999</v>
      </c>
      <c r="Q160" s="141">
        <v>0.247</v>
      </c>
      <c r="R160" s="141">
        <v>0.12121</v>
      </c>
      <c r="S160" s="141">
        <v>8.6999999999999994E-2</v>
      </c>
      <c r="T160" s="141">
        <v>20.399999999999999</v>
      </c>
      <c r="U160" s="141">
        <v>18.8</v>
      </c>
      <c r="V160" s="141">
        <v>311331</v>
      </c>
      <c r="W160" s="141">
        <v>15253</v>
      </c>
      <c r="X160" s="141">
        <v>106436</v>
      </c>
      <c r="Y160" s="141">
        <v>43299</v>
      </c>
      <c r="Z160" s="141">
        <v>148948</v>
      </c>
      <c r="AA160" s="141">
        <v>1363</v>
      </c>
    </row>
    <row r="161" spans="1:27" ht="14.25">
      <c r="A161" s="141">
        <v>198455</v>
      </c>
      <c r="B161" s="141" t="s">
        <v>442</v>
      </c>
      <c r="C161" s="141" t="s">
        <v>443</v>
      </c>
      <c r="D161" s="141">
        <v>37</v>
      </c>
      <c r="E161" s="141">
        <v>37135</v>
      </c>
      <c r="F161" s="141">
        <v>16503</v>
      </c>
      <c r="G161" s="141">
        <v>1065</v>
      </c>
      <c r="H161" s="141">
        <v>2695</v>
      </c>
      <c r="I161" s="141">
        <v>2254</v>
      </c>
      <c r="J161" s="141">
        <v>164</v>
      </c>
      <c r="K161" s="141">
        <v>11166</v>
      </c>
      <c r="L161" s="141">
        <v>542</v>
      </c>
      <c r="M161" s="141">
        <v>871</v>
      </c>
      <c r="N161" s="141">
        <v>0.123</v>
      </c>
      <c r="O161" s="141">
        <v>0.111</v>
      </c>
      <c r="P161" s="141">
        <v>0.191</v>
      </c>
      <c r="Q161" s="141">
        <v>0.185</v>
      </c>
      <c r="R161" s="141">
        <v>0.13161999999999999</v>
      </c>
      <c r="S161" s="141">
        <v>0.114</v>
      </c>
      <c r="T161" s="141">
        <v>13.9</v>
      </c>
      <c r="U161" s="141">
        <v>10.8</v>
      </c>
      <c r="V161" s="141">
        <v>134428</v>
      </c>
      <c r="W161" s="141">
        <v>9592</v>
      </c>
      <c r="X161" s="141">
        <v>14136</v>
      </c>
      <c r="Y161" s="141">
        <v>12214</v>
      </c>
      <c r="Z161" s="141">
        <v>97648</v>
      </c>
      <c r="AA161" s="141">
        <v>1082</v>
      </c>
    </row>
    <row r="162" spans="1:27" ht="14.25">
      <c r="A162" s="141">
        <v>198552</v>
      </c>
      <c r="B162" s="141" t="s">
        <v>444</v>
      </c>
      <c r="C162" s="141" t="s">
        <v>445</v>
      </c>
      <c r="D162" s="141">
        <v>37</v>
      </c>
      <c r="E162" s="141">
        <v>37067</v>
      </c>
      <c r="F162" s="141">
        <v>56760</v>
      </c>
      <c r="G162" s="141">
        <v>525</v>
      </c>
      <c r="H162" s="141">
        <v>20937</v>
      </c>
      <c r="I162" s="141">
        <v>15556</v>
      </c>
      <c r="J162" s="141">
        <v>664</v>
      </c>
      <c r="K162" s="141">
        <v>24691</v>
      </c>
      <c r="L162" s="141">
        <v>4137</v>
      </c>
      <c r="M162" s="141">
        <v>5806</v>
      </c>
      <c r="N162" s="141">
        <v>0.152</v>
      </c>
      <c r="O162" s="141">
        <v>0.06</v>
      </c>
      <c r="P162" s="141">
        <v>0.22</v>
      </c>
      <c r="Q162" s="141">
        <v>0.29899999999999999</v>
      </c>
      <c r="R162" s="141">
        <v>0.28266999999999998</v>
      </c>
      <c r="S162" s="141">
        <v>0.109</v>
      </c>
      <c r="T162" s="141">
        <v>25.1</v>
      </c>
      <c r="U162" s="141">
        <v>23.4</v>
      </c>
      <c r="V162" s="141">
        <v>373308</v>
      </c>
      <c r="W162" s="141">
        <v>8779</v>
      </c>
      <c r="X162" s="141">
        <v>95020</v>
      </c>
      <c r="Y162" s="141">
        <v>52093</v>
      </c>
      <c r="Z162" s="141">
        <v>226540</v>
      </c>
      <c r="AA162" s="141">
        <v>1685</v>
      </c>
    </row>
    <row r="163" spans="1:27" ht="14.25">
      <c r="A163" s="141">
        <v>198552</v>
      </c>
      <c r="B163" s="141" t="s">
        <v>446</v>
      </c>
      <c r="C163" s="141" t="s">
        <v>447</v>
      </c>
      <c r="D163" s="141">
        <v>37</v>
      </c>
      <c r="E163" s="141">
        <v>37169</v>
      </c>
      <c r="F163" s="141">
        <v>5281</v>
      </c>
      <c r="G163" s="141">
        <v>0</v>
      </c>
      <c r="H163" s="141">
        <v>385</v>
      </c>
      <c r="I163" s="141">
        <v>323</v>
      </c>
      <c r="J163" s="141">
        <v>24</v>
      </c>
      <c r="K163" s="141">
        <v>4559</v>
      </c>
      <c r="L163" s="141">
        <v>40</v>
      </c>
      <c r="M163" s="141">
        <v>273</v>
      </c>
      <c r="N163" s="141">
        <v>0.12</v>
      </c>
      <c r="O163" s="141">
        <v>0</v>
      </c>
      <c r="P163" s="141">
        <v>0.21</v>
      </c>
      <c r="Q163" s="141">
        <v>0.20100000000000001</v>
      </c>
      <c r="R163" s="141">
        <v>0.17518</v>
      </c>
      <c r="S163" s="141">
        <v>0.113</v>
      </c>
      <c r="T163" s="141">
        <v>7.4</v>
      </c>
      <c r="U163" s="141">
        <v>24.1</v>
      </c>
      <c r="V163" s="141">
        <v>43968</v>
      </c>
      <c r="W163" s="141">
        <v>19</v>
      </c>
      <c r="X163" s="141">
        <v>1836</v>
      </c>
      <c r="Y163" s="141">
        <v>1603</v>
      </c>
      <c r="Z163" s="141">
        <v>40325</v>
      </c>
      <c r="AA163" s="141">
        <v>113</v>
      </c>
    </row>
    <row r="164" spans="1:27" ht="14.25">
      <c r="A164" s="141">
        <v>198640</v>
      </c>
      <c r="B164" s="141" t="s">
        <v>448</v>
      </c>
      <c r="C164" s="141" t="s">
        <v>449</v>
      </c>
      <c r="D164" s="141">
        <v>37</v>
      </c>
      <c r="E164" s="141">
        <v>37083</v>
      </c>
      <c r="F164" s="141">
        <v>11347</v>
      </c>
      <c r="G164" s="141">
        <v>13</v>
      </c>
      <c r="H164" s="141">
        <v>7485</v>
      </c>
      <c r="I164" s="141">
        <v>316</v>
      </c>
      <c r="J164" s="141">
        <v>596</v>
      </c>
      <c r="K164" s="141">
        <v>2601</v>
      </c>
      <c r="L164" s="141">
        <v>252</v>
      </c>
      <c r="M164" s="141">
        <v>400</v>
      </c>
      <c r="N164" s="141">
        <v>0.23899999999999999</v>
      </c>
      <c r="O164" s="141">
        <v>3.1E-2</v>
      </c>
      <c r="P164" s="141">
        <v>0.30499999999999999</v>
      </c>
      <c r="Q164" s="141">
        <v>0.20499999999999999</v>
      </c>
      <c r="R164" s="141">
        <v>0.28047</v>
      </c>
      <c r="S164" s="141">
        <v>0.14399999999999999</v>
      </c>
      <c r="T164" s="141">
        <v>39.299999999999997</v>
      </c>
      <c r="U164" s="141">
        <v>17.7</v>
      </c>
      <c r="V164" s="141">
        <v>47554</v>
      </c>
      <c r="W164" s="141">
        <v>417</v>
      </c>
      <c r="X164" s="141">
        <v>24579</v>
      </c>
      <c r="Y164" s="141">
        <v>1545</v>
      </c>
      <c r="Z164" s="141">
        <v>18123</v>
      </c>
      <c r="AA164" s="141">
        <v>1529</v>
      </c>
    </row>
    <row r="165" spans="1:27" ht="14.25">
      <c r="A165" s="141">
        <v>198640</v>
      </c>
      <c r="B165" s="141" t="s">
        <v>450</v>
      </c>
      <c r="C165" s="141" t="s">
        <v>451</v>
      </c>
      <c r="D165" s="141">
        <v>37</v>
      </c>
      <c r="E165" s="141">
        <v>37131</v>
      </c>
      <c r="F165" s="141">
        <v>3132</v>
      </c>
      <c r="G165" s="141">
        <v>0</v>
      </c>
      <c r="H165" s="141">
        <v>2267</v>
      </c>
      <c r="I165" s="141">
        <v>20</v>
      </c>
      <c r="J165" s="141">
        <v>0</v>
      </c>
      <c r="K165" s="141">
        <v>722</v>
      </c>
      <c r="L165" s="141">
        <v>25</v>
      </c>
      <c r="M165" s="141">
        <v>118</v>
      </c>
      <c r="N165" s="141">
        <v>0.187</v>
      </c>
      <c r="O165" s="141">
        <v>0</v>
      </c>
      <c r="P165" s="141">
        <v>0.249</v>
      </c>
      <c r="Q165" s="141">
        <v>4.4999999999999998E-2</v>
      </c>
      <c r="R165" s="141">
        <v>0</v>
      </c>
      <c r="S165" s="141">
        <v>0.106</v>
      </c>
      <c r="T165" s="141">
        <v>30.1</v>
      </c>
      <c r="U165" s="141">
        <v>15.1</v>
      </c>
      <c r="V165" s="141">
        <v>16769</v>
      </c>
      <c r="W165" s="141">
        <v>2</v>
      </c>
      <c r="X165" s="141">
        <v>9091</v>
      </c>
      <c r="Y165" s="141">
        <v>441</v>
      </c>
      <c r="Z165" s="141">
        <v>6797</v>
      </c>
      <c r="AA165" s="141">
        <v>17</v>
      </c>
    </row>
    <row r="166" spans="1:27" ht="14.25">
      <c r="A166" s="141">
        <v>199740</v>
      </c>
      <c r="B166" s="141" t="s">
        <v>452</v>
      </c>
      <c r="C166" s="141" t="s">
        <v>453</v>
      </c>
      <c r="D166" s="141">
        <v>37</v>
      </c>
      <c r="E166" s="141">
        <v>37007</v>
      </c>
      <c r="F166" s="141">
        <v>3913</v>
      </c>
      <c r="G166" s="141">
        <v>0</v>
      </c>
      <c r="H166" s="141">
        <v>2282</v>
      </c>
      <c r="I166" s="141">
        <v>189</v>
      </c>
      <c r="J166" s="141">
        <v>14</v>
      </c>
      <c r="K166" s="141">
        <v>1388</v>
      </c>
      <c r="L166" s="141">
        <v>110</v>
      </c>
      <c r="M166" s="141">
        <v>119</v>
      </c>
      <c r="N166" s="141">
        <v>0.193</v>
      </c>
      <c r="O166" s="141">
        <v>0</v>
      </c>
      <c r="P166" s="141">
        <v>0.23200000000000001</v>
      </c>
      <c r="Q166" s="141">
        <v>0.19600000000000001</v>
      </c>
      <c r="R166" s="141">
        <v>0.25925999999999999</v>
      </c>
      <c r="S166" s="141">
        <v>0.152</v>
      </c>
      <c r="T166" s="141">
        <v>37.200000000000003</v>
      </c>
      <c r="U166" s="141">
        <v>21</v>
      </c>
      <c r="V166" s="141">
        <v>20225</v>
      </c>
      <c r="W166" s="141">
        <v>324</v>
      </c>
      <c r="X166" s="141">
        <v>9845</v>
      </c>
      <c r="Y166" s="141">
        <v>962</v>
      </c>
      <c r="Z166" s="141">
        <v>9154</v>
      </c>
      <c r="AA166" s="141">
        <v>40</v>
      </c>
    </row>
    <row r="167" spans="1:27" ht="14.25">
      <c r="A167" s="141">
        <v>199740</v>
      </c>
      <c r="B167" s="141" t="s">
        <v>454</v>
      </c>
      <c r="C167" s="141" t="s">
        <v>455</v>
      </c>
      <c r="D167" s="141">
        <v>37</v>
      </c>
      <c r="E167" s="141">
        <v>37025</v>
      </c>
      <c r="F167" s="141">
        <v>18865</v>
      </c>
      <c r="G167" s="141">
        <v>76</v>
      </c>
      <c r="H167" s="141">
        <v>4358</v>
      </c>
      <c r="I167" s="141">
        <v>4070</v>
      </c>
      <c r="J167" s="141">
        <v>188</v>
      </c>
      <c r="K167" s="141">
        <v>9512</v>
      </c>
      <c r="L167" s="141">
        <v>3218</v>
      </c>
      <c r="M167" s="141">
        <v>1513</v>
      </c>
      <c r="N167" s="141">
        <v>8.4000000000000005E-2</v>
      </c>
      <c r="O167" s="141">
        <v>7.0000000000000001E-3</v>
      </c>
      <c r="P167" s="141">
        <v>0.10299999999999999</v>
      </c>
      <c r="Q167" s="141">
        <v>0.161</v>
      </c>
      <c r="R167" s="141">
        <v>0.39661999999999997</v>
      </c>
      <c r="S167" s="141">
        <v>6.5000000000000002E-2</v>
      </c>
      <c r="T167" s="141">
        <v>28.2</v>
      </c>
      <c r="U167" s="141">
        <v>11.1</v>
      </c>
      <c r="V167" s="141">
        <v>224288</v>
      </c>
      <c r="W167" s="141">
        <v>11164</v>
      </c>
      <c r="X167" s="141">
        <v>42327</v>
      </c>
      <c r="Y167" s="141">
        <v>25350</v>
      </c>
      <c r="Z167" s="141">
        <v>145401</v>
      </c>
      <c r="AA167" s="141">
        <v>286</v>
      </c>
    </row>
    <row r="168" spans="1:27" ht="14.25">
      <c r="A168" s="141">
        <v>199740</v>
      </c>
      <c r="B168" s="141" t="s">
        <v>456</v>
      </c>
      <c r="C168" s="141" t="s">
        <v>265</v>
      </c>
      <c r="D168" s="141">
        <v>37</v>
      </c>
      <c r="E168" s="141">
        <v>37123</v>
      </c>
      <c r="F168" s="141">
        <v>4035</v>
      </c>
      <c r="G168" s="141">
        <v>14</v>
      </c>
      <c r="H168" s="141">
        <v>989</v>
      </c>
      <c r="I168" s="141">
        <v>881</v>
      </c>
      <c r="J168" s="141">
        <v>55</v>
      </c>
      <c r="K168" s="141">
        <v>2071</v>
      </c>
      <c r="L168" s="141">
        <v>517</v>
      </c>
      <c r="M168" s="141">
        <v>389</v>
      </c>
      <c r="N168" s="141">
        <v>0.16200000000000001</v>
      </c>
      <c r="O168" s="141">
        <v>3.5999999999999997E-2</v>
      </c>
      <c r="P168" s="141">
        <v>0.24</v>
      </c>
      <c r="Q168" s="141">
        <v>0.22</v>
      </c>
      <c r="R168" s="141">
        <v>0.16175999999999999</v>
      </c>
      <c r="S168" s="141">
        <v>0.122</v>
      </c>
      <c r="T168" s="141">
        <v>29.9</v>
      </c>
      <c r="U168" s="141">
        <v>26.1</v>
      </c>
      <c r="V168" s="141">
        <v>24932</v>
      </c>
      <c r="W168" s="141">
        <v>384</v>
      </c>
      <c r="X168" s="141">
        <v>4117</v>
      </c>
      <c r="Y168" s="141">
        <v>4012</v>
      </c>
      <c r="Z168" s="141">
        <v>16924</v>
      </c>
      <c r="AA168" s="141">
        <v>285</v>
      </c>
    </row>
    <row r="169" spans="1:27" ht="14.25">
      <c r="A169" s="141">
        <v>199740</v>
      </c>
      <c r="B169" s="141" t="s">
        <v>457</v>
      </c>
      <c r="C169" s="141" t="s">
        <v>458</v>
      </c>
      <c r="D169" s="141">
        <v>37</v>
      </c>
      <c r="E169" s="141">
        <v>37151</v>
      </c>
      <c r="F169" s="141">
        <v>21016</v>
      </c>
      <c r="G169" s="141">
        <v>296</v>
      </c>
      <c r="H169" s="141">
        <v>2481</v>
      </c>
      <c r="I169" s="141">
        <v>3719</v>
      </c>
      <c r="J169" s="141">
        <v>121</v>
      </c>
      <c r="K169" s="141">
        <v>14845</v>
      </c>
      <c r="L169" s="141">
        <v>1760</v>
      </c>
      <c r="M169" s="141">
        <v>1513</v>
      </c>
      <c r="N169" s="141">
        <v>0.14699999999999999</v>
      </c>
      <c r="O169" s="141">
        <v>0.17299999999999999</v>
      </c>
      <c r="P169" s="141">
        <v>0.315</v>
      </c>
      <c r="Q169" s="141">
        <v>0.21</v>
      </c>
      <c r="R169" s="141">
        <v>0.19055</v>
      </c>
      <c r="S169" s="141">
        <v>0.127</v>
      </c>
      <c r="T169" s="141">
        <v>22.5</v>
      </c>
      <c r="U169" s="141">
        <v>20.3</v>
      </c>
      <c r="V169" s="141">
        <v>142629</v>
      </c>
      <c r="W169" s="141">
        <v>1714</v>
      </c>
      <c r="X169" s="141">
        <v>7877</v>
      </c>
      <c r="Y169" s="141">
        <v>17738</v>
      </c>
      <c r="Z169" s="141">
        <v>117278</v>
      </c>
      <c r="AA169" s="141">
        <v>514</v>
      </c>
    </row>
    <row r="170" spans="1:27" ht="14.25">
      <c r="A170" s="141">
        <v>199740</v>
      </c>
      <c r="B170" s="141" t="s">
        <v>459</v>
      </c>
      <c r="C170" s="141" t="s">
        <v>460</v>
      </c>
      <c r="D170" s="141">
        <v>37</v>
      </c>
      <c r="E170" s="141">
        <v>37153</v>
      </c>
      <c r="F170" s="141">
        <v>9631</v>
      </c>
      <c r="G170" s="141">
        <v>33</v>
      </c>
      <c r="H170" s="141">
        <v>4427</v>
      </c>
      <c r="I170" s="141">
        <v>522</v>
      </c>
      <c r="J170" s="141">
        <v>400</v>
      </c>
      <c r="K170" s="141">
        <v>4075</v>
      </c>
      <c r="L170" s="141">
        <v>301</v>
      </c>
      <c r="M170" s="141">
        <v>395</v>
      </c>
      <c r="N170" s="141">
        <v>0.23</v>
      </c>
      <c r="O170" s="141">
        <v>0.108</v>
      </c>
      <c r="P170" s="141">
        <v>0.33500000000000002</v>
      </c>
      <c r="Q170" s="141">
        <v>0.17100000000000001</v>
      </c>
      <c r="R170" s="141">
        <v>0.28349000000000002</v>
      </c>
      <c r="S170" s="141">
        <v>0.16800000000000001</v>
      </c>
      <c r="T170" s="141">
        <v>19.899999999999999</v>
      </c>
      <c r="U170" s="141">
        <v>26.7</v>
      </c>
      <c r="V170" s="141">
        <v>41855</v>
      </c>
      <c r="W170" s="141">
        <v>306</v>
      </c>
      <c r="X170" s="141">
        <v>13234</v>
      </c>
      <c r="Y170" s="141">
        <v>3049</v>
      </c>
      <c r="Z170" s="141">
        <v>24313</v>
      </c>
      <c r="AA170" s="141">
        <v>1011</v>
      </c>
    </row>
    <row r="171" spans="1:27" ht="14.25">
      <c r="A171" s="141">
        <v>199740</v>
      </c>
      <c r="B171" s="141" t="s">
        <v>461</v>
      </c>
      <c r="C171" s="141" t="s">
        <v>462</v>
      </c>
      <c r="D171" s="141">
        <v>37</v>
      </c>
      <c r="E171" s="141">
        <v>37159</v>
      </c>
      <c r="F171" s="141">
        <v>23443</v>
      </c>
      <c r="G171" s="141">
        <v>164</v>
      </c>
      <c r="H171" s="141">
        <v>6151</v>
      </c>
      <c r="I171" s="141">
        <v>4937</v>
      </c>
      <c r="J171" s="141">
        <v>24</v>
      </c>
      <c r="K171" s="141">
        <v>13705</v>
      </c>
      <c r="L171" s="141">
        <v>1077</v>
      </c>
      <c r="M171" s="141">
        <v>2322</v>
      </c>
      <c r="N171" s="141">
        <v>0.16400000000000001</v>
      </c>
      <c r="O171" s="141">
        <v>0.104</v>
      </c>
      <c r="P171" s="141">
        <v>0.28199999999999997</v>
      </c>
      <c r="Q171" s="141">
        <v>0.34699999999999998</v>
      </c>
      <c r="R171" s="141">
        <v>2.7519999999999999E-2</v>
      </c>
      <c r="S171" s="141">
        <v>0.129</v>
      </c>
      <c r="T171" s="141">
        <v>21.1</v>
      </c>
      <c r="U171" s="141">
        <v>31.2</v>
      </c>
      <c r="V171" s="141">
        <v>142790</v>
      </c>
      <c r="W171" s="141">
        <v>1570</v>
      </c>
      <c r="X171" s="141">
        <v>21829</v>
      </c>
      <c r="Y171" s="141">
        <v>14246</v>
      </c>
      <c r="Z171" s="141">
        <v>105991</v>
      </c>
      <c r="AA171" s="141">
        <v>848</v>
      </c>
    </row>
    <row r="172" spans="1:27" ht="14.25">
      <c r="A172" s="141">
        <v>199740</v>
      </c>
      <c r="B172" s="141" t="s">
        <v>463</v>
      </c>
      <c r="C172" s="141" t="s">
        <v>464</v>
      </c>
      <c r="D172" s="141">
        <v>37</v>
      </c>
      <c r="E172" s="141">
        <v>37167</v>
      </c>
      <c r="F172" s="141">
        <v>8369</v>
      </c>
      <c r="G172" s="141">
        <v>27</v>
      </c>
      <c r="H172" s="141">
        <v>2315</v>
      </c>
      <c r="I172" s="141">
        <v>394</v>
      </c>
      <c r="J172" s="141">
        <v>8</v>
      </c>
      <c r="K172" s="141">
        <v>5448</v>
      </c>
      <c r="L172" s="141">
        <v>90</v>
      </c>
      <c r="M172" s="141">
        <v>481</v>
      </c>
      <c r="N172" s="141">
        <v>0.13800000000000001</v>
      </c>
      <c r="O172" s="141">
        <v>2.3E-2</v>
      </c>
      <c r="P172" s="141">
        <v>0.35699999999999998</v>
      </c>
      <c r="Q172" s="141">
        <v>0.14299999999999999</v>
      </c>
      <c r="R172" s="141">
        <v>4.7899999999999998E-2</v>
      </c>
      <c r="S172" s="141">
        <v>0.109</v>
      </c>
      <c r="T172" s="141">
        <v>7.9</v>
      </c>
      <c r="U172" s="141">
        <v>25.4</v>
      </c>
      <c r="V172" s="141">
        <v>60758</v>
      </c>
      <c r="W172" s="141">
        <v>1181</v>
      </c>
      <c r="X172" s="141">
        <v>6478</v>
      </c>
      <c r="Y172" s="141">
        <v>2763</v>
      </c>
      <c r="Z172" s="141">
        <v>49902</v>
      </c>
      <c r="AA172" s="141">
        <v>159</v>
      </c>
    </row>
    <row r="173" spans="1:27" ht="14.25">
      <c r="A173" s="141">
        <v>199740</v>
      </c>
      <c r="B173" s="141" t="s">
        <v>465</v>
      </c>
      <c r="C173" s="141" t="s">
        <v>416</v>
      </c>
      <c r="D173" s="141">
        <v>37</v>
      </c>
      <c r="E173" s="141">
        <v>37179</v>
      </c>
      <c r="F173" s="141">
        <v>16125</v>
      </c>
      <c r="G173" s="141">
        <v>741</v>
      </c>
      <c r="H173" s="141">
        <v>4060</v>
      </c>
      <c r="I173" s="141">
        <v>3386</v>
      </c>
      <c r="J173" s="141">
        <v>137</v>
      </c>
      <c r="K173" s="141">
        <v>8347</v>
      </c>
      <c r="L173" s="141">
        <v>1800</v>
      </c>
      <c r="M173" s="141">
        <v>1040</v>
      </c>
      <c r="N173" s="141">
        <v>6.8000000000000005E-2</v>
      </c>
      <c r="O173" s="141">
        <v>8.2000000000000003E-2</v>
      </c>
      <c r="P173" s="141">
        <v>0.153</v>
      </c>
      <c r="Q173" s="141">
        <v>0.12</v>
      </c>
      <c r="R173" s="141">
        <v>0.13186</v>
      </c>
      <c r="S173" s="141">
        <v>4.7E-2</v>
      </c>
      <c r="T173" s="141">
        <v>16</v>
      </c>
      <c r="U173" s="141">
        <v>7.8</v>
      </c>
      <c r="V173" s="141">
        <v>237005</v>
      </c>
      <c r="W173" s="141">
        <v>9087</v>
      </c>
      <c r="X173" s="141">
        <v>26594</v>
      </c>
      <c r="Y173" s="141">
        <v>28180</v>
      </c>
      <c r="Z173" s="141">
        <v>175891</v>
      </c>
      <c r="AA173" s="141">
        <v>902</v>
      </c>
    </row>
    <row r="174" spans="1:27" ht="14.25">
      <c r="A174" s="141">
        <v>199838</v>
      </c>
      <c r="B174" s="141" t="s">
        <v>466</v>
      </c>
      <c r="C174" s="141" t="s">
        <v>467</v>
      </c>
      <c r="D174" s="141">
        <v>37</v>
      </c>
      <c r="E174" s="141">
        <v>37069</v>
      </c>
      <c r="F174" s="141">
        <v>6614</v>
      </c>
      <c r="G174" s="141">
        <v>22</v>
      </c>
      <c r="H174" s="141">
        <v>2354</v>
      </c>
      <c r="I174" s="141">
        <v>1225</v>
      </c>
      <c r="J174" s="141">
        <v>10</v>
      </c>
      <c r="K174" s="141">
        <v>3029</v>
      </c>
      <c r="L174" s="141">
        <v>495</v>
      </c>
      <c r="M174" s="141">
        <v>704</v>
      </c>
      <c r="N174" s="141">
        <v>9.7000000000000003E-2</v>
      </c>
      <c r="O174" s="141">
        <v>4.8000000000000001E-2</v>
      </c>
      <c r="P174" s="141">
        <v>0.14899999999999999</v>
      </c>
      <c r="Q174" s="141">
        <v>0.189</v>
      </c>
      <c r="R174" s="141">
        <v>2.5909999999999999E-2</v>
      </c>
      <c r="S174" s="141">
        <v>6.8000000000000005E-2</v>
      </c>
      <c r="T174" s="141">
        <v>14.1</v>
      </c>
      <c r="U174" s="141">
        <v>19</v>
      </c>
      <c r="V174" s="141">
        <v>68183</v>
      </c>
      <c r="W174" s="141">
        <v>462</v>
      </c>
      <c r="X174" s="141">
        <v>15820</v>
      </c>
      <c r="Y174" s="141">
        <v>6485</v>
      </c>
      <c r="Z174" s="141">
        <v>44324</v>
      </c>
      <c r="AA174" s="141">
        <v>376</v>
      </c>
    </row>
    <row r="175" spans="1:27" ht="14.25">
      <c r="A175" s="141">
        <v>199838</v>
      </c>
      <c r="B175" s="141" t="s">
        <v>468</v>
      </c>
      <c r="C175" s="141" t="s">
        <v>469</v>
      </c>
      <c r="D175" s="141">
        <v>37</v>
      </c>
      <c r="E175" s="141">
        <v>37077</v>
      </c>
      <c r="F175" s="141">
        <v>8245</v>
      </c>
      <c r="G175" s="141">
        <v>15</v>
      </c>
      <c r="H175" s="141">
        <v>3909</v>
      </c>
      <c r="I175" s="141">
        <v>706</v>
      </c>
      <c r="J175" s="141">
        <v>169</v>
      </c>
      <c r="K175" s="141">
        <v>3140</v>
      </c>
      <c r="L175" s="141">
        <v>471</v>
      </c>
      <c r="M175" s="141">
        <v>541</v>
      </c>
      <c r="N175" s="141">
        <v>0.14399999999999999</v>
      </c>
      <c r="O175" s="141">
        <v>3.6999999999999998E-2</v>
      </c>
      <c r="P175" s="141">
        <v>0.24099999999999999</v>
      </c>
      <c r="Q175" s="141">
        <v>0.13800000000000001</v>
      </c>
      <c r="R175" s="141">
        <v>0.26656000000000002</v>
      </c>
      <c r="S175" s="141">
        <v>9.1999999999999998E-2</v>
      </c>
      <c r="T175" s="141">
        <v>14.8</v>
      </c>
      <c r="U175" s="141">
        <v>17.7</v>
      </c>
      <c r="V175" s="141">
        <v>57408</v>
      </c>
      <c r="W175" s="141">
        <v>404</v>
      </c>
      <c r="X175" s="141">
        <v>16190</v>
      </c>
      <c r="Y175" s="141">
        <v>5132</v>
      </c>
      <c r="Z175" s="141">
        <v>34110</v>
      </c>
      <c r="AA175" s="141">
        <v>465</v>
      </c>
    </row>
    <row r="176" spans="1:27" ht="14.25">
      <c r="A176" s="141">
        <v>199838</v>
      </c>
      <c r="B176" s="141" t="s">
        <v>470</v>
      </c>
      <c r="C176" s="141" t="s">
        <v>471</v>
      </c>
      <c r="D176" s="141">
        <v>37</v>
      </c>
      <c r="E176" s="141">
        <v>37181</v>
      </c>
      <c r="F176" s="141">
        <v>7862</v>
      </c>
      <c r="G176" s="141">
        <v>0</v>
      </c>
      <c r="H176" s="141">
        <v>5095</v>
      </c>
      <c r="I176" s="141">
        <v>686</v>
      </c>
      <c r="J176" s="141">
        <v>16</v>
      </c>
      <c r="K176" s="141">
        <v>2325</v>
      </c>
      <c r="L176" s="141">
        <v>335</v>
      </c>
      <c r="M176" s="141">
        <v>91</v>
      </c>
      <c r="N176" s="141">
        <v>0.187</v>
      </c>
      <c r="O176" s="141">
        <v>0</v>
      </c>
      <c r="P176" s="141">
        <v>0.249</v>
      </c>
      <c r="Q176" s="141">
        <v>0.19</v>
      </c>
      <c r="R176" s="141">
        <v>9.6390000000000003E-2</v>
      </c>
      <c r="S176" s="141">
        <v>0.13500000000000001</v>
      </c>
      <c r="T176" s="141">
        <v>21.4</v>
      </c>
      <c r="U176" s="141">
        <v>4.0999999999999996</v>
      </c>
      <c r="V176" s="141">
        <v>41977</v>
      </c>
      <c r="W176" s="141">
        <v>391</v>
      </c>
      <c r="X176" s="141">
        <v>20499</v>
      </c>
      <c r="Y176" s="141">
        <v>3619</v>
      </c>
      <c r="Z176" s="141">
        <v>17163</v>
      </c>
      <c r="AA176" s="141">
        <v>150</v>
      </c>
    </row>
    <row r="177" spans="1:27" ht="14.25">
      <c r="A177" s="141">
        <v>199838</v>
      </c>
      <c r="B177" s="141" t="s">
        <v>472</v>
      </c>
      <c r="C177" s="141" t="s">
        <v>473</v>
      </c>
      <c r="D177" s="141">
        <v>37</v>
      </c>
      <c r="E177" s="141">
        <v>37185</v>
      </c>
      <c r="F177" s="141">
        <v>3819</v>
      </c>
      <c r="G177" s="141">
        <v>0</v>
      </c>
      <c r="H177" s="141">
        <v>2301</v>
      </c>
      <c r="I177" s="141">
        <v>117</v>
      </c>
      <c r="J177" s="141">
        <v>247</v>
      </c>
      <c r="K177" s="141">
        <v>953</v>
      </c>
      <c r="L177" s="141">
        <v>57</v>
      </c>
      <c r="M177" s="141">
        <v>261</v>
      </c>
      <c r="N177" s="141">
        <v>0.21199999999999999</v>
      </c>
      <c r="O177" s="141">
        <v>0</v>
      </c>
      <c r="P177" s="141">
        <v>0.27</v>
      </c>
      <c r="Q177" s="141">
        <v>0.156</v>
      </c>
      <c r="R177" s="141">
        <v>0.17493</v>
      </c>
      <c r="S177" s="141">
        <v>0.13700000000000001</v>
      </c>
      <c r="T177" s="141">
        <v>15.4</v>
      </c>
      <c r="U177" s="141">
        <v>28.6</v>
      </c>
      <c r="V177" s="141">
        <v>17986</v>
      </c>
      <c r="W177" s="141">
        <v>83</v>
      </c>
      <c r="X177" s="141">
        <v>8518</v>
      </c>
      <c r="Y177" s="141">
        <v>750</v>
      </c>
      <c r="Z177" s="141">
        <v>6940</v>
      </c>
      <c r="AA177" s="141">
        <v>1165</v>
      </c>
    </row>
    <row r="178" spans="1:27" ht="14.25">
      <c r="A178" s="141">
        <v>199856</v>
      </c>
      <c r="B178" s="141" t="s">
        <v>474</v>
      </c>
      <c r="C178" s="141" t="s">
        <v>475</v>
      </c>
      <c r="D178" s="141">
        <v>37</v>
      </c>
      <c r="E178" s="141">
        <v>37183</v>
      </c>
      <c r="F178" s="141">
        <v>90909</v>
      </c>
      <c r="G178" s="141">
        <v>5421</v>
      </c>
      <c r="H178" s="141">
        <v>29793</v>
      </c>
      <c r="I178" s="141">
        <v>17772</v>
      </c>
      <c r="J178" s="141">
        <v>317</v>
      </c>
      <c r="K178" s="141">
        <v>39119</v>
      </c>
      <c r="L178" s="141">
        <v>7579</v>
      </c>
      <c r="M178" s="141">
        <v>8680</v>
      </c>
      <c r="N178" s="141">
        <v>8.2000000000000003E-2</v>
      </c>
      <c r="O178" s="141">
        <v>6.0999999999999999E-2</v>
      </c>
      <c r="P178" s="141">
        <v>0.13700000000000001</v>
      </c>
      <c r="Q178" s="141">
        <v>0.153</v>
      </c>
      <c r="R178" s="141">
        <v>8.702E-2</v>
      </c>
      <c r="S178" s="141">
        <v>5.8000000000000003E-2</v>
      </c>
      <c r="T178" s="141">
        <v>16.7</v>
      </c>
      <c r="U178" s="141">
        <v>11.4</v>
      </c>
      <c r="V178" s="141">
        <v>1110026</v>
      </c>
      <c r="W178" s="141">
        <v>88400</v>
      </c>
      <c r="X178" s="141">
        <v>217640</v>
      </c>
      <c r="Y178" s="141">
        <v>116152</v>
      </c>
      <c r="Z178" s="141">
        <v>679132</v>
      </c>
      <c r="AA178" s="141">
        <v>3326</v>
      </c>
    </row>
    <row r="179" spans="1:27" ht="14.25">
      <c r="A179" s="141">
        <v>200086</v>
      </c>
      <c r="B179" s="141" t="s">
        <v>476</v>
      </c>
      <c r="C179" s="141" t="s">
        <v>477</v>
      </c>
      <c r="D179" s="141">
        <v>38</v>
      </c>
      <c r="E179" s="141">
        <v>38061</v>
      </c>
      <c r="F179" s="141">
        <v>1182</v>
      </c>
      <c r="G179" s="141">
        <v>0</v>
      </c>
      <c r="H179" s="141">
        <v>22</v>
      </c>
      <c r="I179" s="141">
        <v>85</v>
      </c>
      <c r="J179" s="141">
        <v>736</v>
      </c>
      <c r="K179" s="141">
        <v>367</v>
      </c>
      <c r="L179" s="141">
        <v>33</v>
      </c>
      <c r="M179" s="141">
        <v>24</v>
      </c>
      <c r="N179" s="141">
        <v>0.124</v>
      </c>
      <c r="O179" s="141">
        <v>0</v>
      </c>
      <c r="P179" s="141">
        <v>0.123</v>
      </c>
      <c r="Q179" s="141">
        <v>9.7000000000000003E-2</v>
      </c>
      <c r="R179" s="141">
        <v>0.20033000000000001</v>
      </c>
      <c r="S179" s="141">
        <v>6.5000000000000002E-2</v>
      </c>
      <c r="T179" s="141">
        <v>13</v>
      </c>
      <c r="U179" s="141">
        <v>5.6</v>
      </c>
      <c r="V179" s="141">
        <v>9546</v>
      </c>
      <c r="W179" s="141">
        <v>69</v>
      </c>
      <c r="X179" s="141">
        <v>179</v>
      </c>
      <c r="Y179" s="141">
        <v>877</v>
      </c>
      <c r="Z179" s="141">
        <v>5674</v>
      </c>
      <c r="AA179" s="141">
        <v>2938</v>
      </c>
    </row>
    <row r="180" spans="1:27" ht="14.25">
      <c r="A180" s="141">
        <v>200527</v>
      </c>
      <c r="B180" s="141" t="s">
        <v>478</v>
      </c>
      <c r="C180" s="141" t="s">
        <v>479</v>
      </c>
      <c r="D180" s="141">
        <v>38</v>
      </c>
      <c r="E180" s="141">
        <v>38079</v>
      </c>
      <c r="F180" s="141">
        <v>2969</v>
      </c>
      <c r="G180" s="141">
        <v>0</v>
      </c>
      <c r="H180" s="141">
        <v>88</v>
      </c>
      <c r="I180" s="141">
        <v>65</v>
      </c>
      <c r="J180" s="141">
        <v>2621</v>
      </c>
      <c r="K180" s="141">
        <v>150</v>
      </c>
      <c r="L180" s="141">
        <v>13</v>
      </c>
      <c r="M180" s="141">
        <v>97</v>
      </c>
      <c r="N180" s="141">
        <v>0.249</v>
      </c>
      <c r="O180" s="141">
        <v>0</v>
      </c>
      <c r="P180" s="141">
        <v>0.89800000000000002</v>
      </c>
      <c r="Q180" s="141">
        <v>0.219</v>
      </c>
      <c r="R180" s="141">
        <v>0.22098999999999999</v>
      </c>
      <c r="S180" s="141">
        <v>7.0999999999999994E-2</v>
      </c>
      <c r="T180" s="141">
        <v>25</v>
      </c>
      <c r="U180" s="141">
        <v>25.1</v>
      </c>
      <c r="V180" s="141">
        <v>11947</v>
      </c>
      <c r="W180" s="141">
        <v>52</v>
      </c>
      <c r="X180" s="141">
        <v>98</v>
      </c>
      <c r="Y180" s="141">
        <v>297</v>
      </c>
      <c r="Z180" s="141">
        <v>2119</v>
      </c>
      <c r="AA180" s="141">
        <v>9239</v>
      </c>
    </row>
    <row r="181" spans="1:27" ht="14.25">
      <c r="A181" s="141">
        <v>200554</v>
      </c>
      <c r="B181" s="141" t="s">
        <v>480</v>
      </c>
      <c r="C181" s="141" t="s">
        <v>481</v>
      </c>
      <c r="D181" s="141">
        <v>38</v>
      </c>
      <c r="E181" s="141">
        <v>38015</v>
      </c>
      <c r="F181" s="141">
        <v>7526</v>
      </c>
      <c r="G181" s="141">
        <v>57</v>
      </c>
      <c r="H181" s="141">
        <v>468</v>
      </c>
      <c r="I181" s="141">
        <v>535</v>
      </c>
      <c r="J181" s="141">
        <v>1467</v>
      </c>
      <c r="K181" s="141">
        <v>4814</v>
      </c>
      <c r="L181" s="141">
        <v>145</v>
      </c>
      <c r="M181" s="141">
        <v>575</v>
      </c>
      <c r="N181" s="141">
        <v>7.9000000000000001E-2</v>
      </c>
      <c r="O181" s="141">
        <v>7.0999999999999994E-2</v>
      </c>
      <c r="P181" s="141">
        <v>0.26500000000000001</v>
      </c>
      <c r="Q181" s="141">
        <v>0.20599999999999999</v>
      </c>
      <c r="R181" s="141">
        <v>0.27384999999999998</v>
      </c>
      <c r="S181" s="141">
        <v>5.8000000000000003E-2</v>
      </c>
      <c r="T181" s="141">
        <v>21.2</v>
      </c>
      <c r="U181" s="141">
        <v>13.3</v>
      </c>
      <c r="V181" s="141">
        <v>94770</v>
      </c>
      <c r="W181" s="141">
        <v>808</v>
      </c>
      <c r="X181" s="141">
        <v>1769</v>
      </c>
      <c r="Y181" s="141">
        <v>2600</v>
      </c>
      <c r="Z181" s="141">
        <v>83309</v>
      </c>
      <c r="AA181" s="141">
        <v>3890</v>
      </c>
    </row>
    <row r="182" spans="1:27" ht="14.25">
      <c r="A182" s="141">
        <v>201672</v>
      </c>
      <c r="B182" s="141" t="s">
        <v>482</v>
      </c>
      <c r="C182" s="141" t="s">
        <v>483</v>
      </c>
      <c r="D182" s="141">
        <v>39</v>
      </c>
      <c r="E182" s="141">
        <v>39031</v>
      </c>
      <c r="F182" s="141">
        <v>6804</v>
      </c>
      <c r="G182" s="141">
        <v>116</v>
      </c>
      <c r="H182" s="141">
        <v>130</v>
      </c>
      <c r="I182" s="141">
        <v>131</v>
      </c>
      <c r="J182" s="141">
        <v>0</v>
      </c>
      <c r="K182" s="141">
        <v>6256</v>
      </c>
      <c r="L182" s="141">
        <v>63</v>
      </c>
      <c r="M182" s="141">
        <v>239</v>
      </c>
      <c r="N182" s="141">
        <v>0.189</v>
      </c>
      <c r="O182" s="141">
        <v>0.748</v>
      </c>
      <c r="P182" s="141">
        <v>0.35199999999999998</v>
      </c>
      <c r="Q182" s="141">
        <v>0.309</v>
      </c>
      <c r="R182" s="141">
        <v>0</v>
      </c>
      <c r="S182" s="141">
        <v>0.18099999999999999</v>
      </c>
      <c r="T182" s="141">
        <v>52.1</v>
      </c>
      <c r="U182" s="141">
        <v>27.3</v>
      </c>
      <c r="V182" s="141">
        <v>36075</v>
      </c>
      <c r="W182" s="141">
        <v>155</v>
      </c>
      <c r="X182" s="141">
        <v>369</v>
      </c>
      <c r="Y182" s="141">
        <v>424</v>
      </c>
      <c r="Z182" s="141">
        <v>34537</v>
      </c>
      <c r="AA182" s="141">
        <v>18</v>
      </c>
    </row>
    <row r="183" spans="1:27" ht="14.25">
      <c r="A183" s="141">
        <v>201672</v>
      </c>
      <c r="B183" s="141" t="s">
        <v>484</v>
      </c>
      <c r="C183" s="141" t="s">
        <v>384</v>
      </c>
      <c r="D183" s="141">
        <v>39</v>
      </c>
      <c r="E183" s="141">
        <v>39083</v>
      </c>
      <c r="F183" s="141">
        <v>7645</v>
      </c>
      <c r="G183" s="141">
        <v>43</v>
      </c>
      <c r="H183" s="141">
        <v>141</v>
      </c>
      <c r="I183" s="141">
        <v>23</v>
      </c>
      <c r="J183" s="141">
        <v>0</v>
      </c>
      <c r="K183" s="141">
        <v>6934</v>
      </c>
      <c r="L183" s="141">
        <v>67</v>
      </c>
      <c r="M183" s="141">
        <v>460</v>
      </c>
      <c r="N183" s="141">
        <v>0.129</v>
      </c>
      <c r="O183" s="141">
        <v>0.152</v>
      </c>
      <c r="P183" s="141">
        <v>0.307</v>
      </c>
      <c r="Q183" s="141">
        <v>2.5999999999999999E-2</v>
      </c>
      <c r="R183" s="141">
        <v>0</v>
      </c>
      <c r="S183" s="141">
        <v>0.123</v>
      </c>
      <c r="T183" s="141">
        <v>11.9</v>
      </c>
      <c r="U183" s="141">
        <v>26.5</v>
      </c>
      <c r="V183" s="141">
        <v>59302</v>
      </c>
      <c r="W183" s="141">
        <v>283</v>
      </c>
      <c r="X183" s="141">
        <v>460</v>
      </c>
      <c r="Y183" s="141">
        <v>879</v>
      </c>
      <c r="Z183" s="141">
        <v>56184</v>
      </c>
      <c r="AA183" s="141">
        <v>76</v>
      </c>
    </row>
    <row r="184" spans="1:27" ht="14.25">
      <c r="A184" s="141">
        <v>201672</v>
      </c>
      <c r="B184" s="141" t="s">
        <v>485</v>
      </c>
      <c r="C184" s="141" t="s">
        <v>486</v>
      </c>
      <c r="D184" s="141">
        <v>39</v>
      </c>
      <c r="E184" s="141">
        <v>39089</v>
      </c>
      <c r="F184" s="141">
        <v>17152</v>
      </c>
      <c r="G184" s="141">
        <v>43</v>
      </c>
      <c r="H184" s="141">
        <v>1365</v>
      </c>
      <c r="I184" s="141">
        <v>340</v>
      </c>
      <c r="J184" s="141">
        <v>30</v>
      </c>
      <c r="K184" s="141">
        <v>14674</v>
      </c>
      <c r="L184" s="141">
        <v>54</v>
      </c>
      <c r="M184" s="141">
        <v>986</v>
      </c>
      <c r="N184" s="141">
        <v>9.8000000000000004E-2</v>
      </c>
      <c r="O184" s="141">
        <v>0.01</v>
      </c>
      <c r="P184" s="141">
        <v>0.192</v>
      </c>
      <c r="Q184" s="141">
        <v>8.7999999999999995E-2</v>
      </c>
      <c r="R184" s="141">
        <v>0.13216</v>
      </c>
      <c r="S184" s="141">
        <v>9.5000000000000001E-2</v>
      </c>
      <c r="T184" s="141">
        <v>4.0999999999999996</v>
      </c>
      <c r="U184" s="141">
        <v>13.8</v>
      </c>
      <c r="V184" s="141">
        <v>174769</v>
      </c>
      <c r="W184" s="141">
        <v>4431</v>
      </c>
      <c r="X184" s="141">
        <v>7110</v>
      </c>
      <c r="Y184" s="141">
        <v>3884</v>
      </c>
      <c r="Z184" s="141">
        <v>154587</v>
      </c>
      <c r="AA184" s="141">
        <v>197</v>
      </c>
    </row>
    <row r="185" spans="1:27" ht="14.25">
      <c r="A185" s="141">
        <v>201973</v>
      </c>
      <c r="B185" s="141" t="s">
        <v>487</v>
      </c>
      <c r="C185" s="141" t="s">
        <v>388</v>
      </c>
      <c r="D185" s="141">
        <v>39</v>
      </c>
      <c r="E185" s="141">
        <v>39023</v>
      </c>
      <c r="F185" s="141">
        <v>20647</v>
      </c>
      <c r="G185" s="141">
        <v>70</v>
      </c>
      <c r="H185" s="141">
        <v>2928</v>
      </c>
      <c r="I185" s="141">
        <v>1950</v>
      </c>
      <c r="J185" s="141">
        <v>113</v>
      </c>
      <c r="K185" s="141">
        <v>14679</v>
      </c>
      <c r="L185" s="141">
        <v>1059</v>
      </c>
      <c r="M185" s="141">
        <v>1798</v>
      </c>
      <c r="N185" s="141">
        <v>0.156</v>
      </c>
      <c r="O185" s="141">
        <v>8.3000000000000004E-2</v>
      </c>
      <c r="P185" s="141">
        <v>0.28000000000000003</v>
      </c>
      <c r="Q185" s="141">
        <v>0.39900000000000002</v>
      </c>
      <c r="R185" s="141">
        <v>0.42164000000000001</v>
      </c>
      <c r="S185" s="141">
        <v>0.13</v>
      </c>
      <c r="T185" s="141">
        <v>63.1</v>
      </c>
      <c r="U185" s="141">
        <v>28.3</v>
      </c>
      <c r="V185" s="141">
        <v>132426</v>
      </c>
      <c r="W185" s="141">
        <v>842</v>
      </c>
      <c r="X185" s="141">
        <v>10459</v>
      </c>
      <c r="Y185" s="141">
        <v>4890</v>
      </c>
      <c r="Z185" s="141">
        <v>112932</v>
      </c>
      <c r="AA185" s="141">
        <v>155</v>
      </c>
    </row>
    <row r="186" spans="1:27" ht="14.25">
      <c r="A186" s="141">
        <v>201973</v>
      </c>
      <c r="B186" s="141" t="s">
        <v>488</v>
      </c>
      <c r="C186" s="141" t="s">
        <v>489</v>
      </c>
      <c r="D186" s="141">
        <v>39</v>
      </c>
      <c r="E186" s="141">
        <v>39057</v>
      </c>
      <c r="F186" s="141">
        <v>16929</v>
      </c>
      <c r="G186" s="141">
        <v>484</v>
      </c>
      <c r="H186" s="141">
        <v>1562</v>
      </c>
      <c r="I186" s="141">
        <v>603</v>
      </c>
      <c r="J186" s="141">
        <v>28</v>
      </c>
      <c r="K186" s="141">
        <v>12877</v>
      </c>
      <c r="L186" s="141">
        <v>404</v>
      </c>
      <c r="M186" s="141">
        <v>1574</v>
      </c>
      <c r="N186" s="141">
        <v>0.106</v>
      </c>
      <c r="O186" s="141">
        <v>0.10100000000000001</v>
      </c>
      <c r="P186" s="141">
        <v>0.186</v>
      </c>
      <c r="Q186" s="141">
        <v>0.12</v>
      </c>
      <c r="R186" s="141">
        <v>9.3329999999999996E-2</v>
      </c>
      <c r="S186" s="141">
        <v>9.5000000000000001E-2</v>
      </c>
      <c r="T186" s="141">
        <v>23.7</v>
      </c>
      <c r="U186" s="141">
        <v>16.600000000000001</v>
      </c>
      <c r="V186" s="141">
        <v>159782</v>
      </c>
      <c r="W186" s="141">
        <v>4773</v>
      </c>
      <c r="X186" s="141">
        <v>8394</v>
      </c>
      <c r="Y186" s="141">
        <v>5032</v>
      </c>
      <c r="Z186" s="141">
        <v>135166</v>
      </c>
      <c r="AA186" s="141">
        <v>272</v>
      </c>
    </row>
    <row r="187" spans="1:27" ht="14.25">
      <c r="A187" s="141">
        <v>201973</v>
      </c>
      <c r="B187" s="141" t="s">
        <v>490</v>
      </c>
      <c r="C187" s="141" t="s">
        <v>491</v>
      </c>
      <c r="D187" s="141">
        <v>39</v>
      </c>
      <c r="E187" s="141">
        <v>39091</v>
      </c>
      <c r="F187" s="141">
        <v>4981</v>
      </c>
      <c r="G187" s="141">
        <v>52</v>
      </c>
      <c r="H187" s="141">
        <v>83</v>
      </c>
      <c r="I187" s="141">
        <v>63</v>
      </c>
      <c r="J187" s="141">
        <v>12</v>
      </c>
      <c r="K187" s="141">
        <v>4492</v>
      </c>
      <c r="L187" s="141">
        <v>32</v>
      </c>
      <c r="M187" s="141">
        <v>310</v>
      </c>
      <c r="N187" s="141">
        <v>0.109</v>
      </c>
      <c r="O187" s="141">
        <v>0.17599999999999999</v>
      </c>
      <c r="P187" s="141">
        <v>0.11700000000000001</v>
      </c>
      <c r="Q187" s="141">
        <v>6.9000000000000006E-2</v>
      </c>
      <c r="R187" s="141">
        <v>0.14815</v>
      </c>
      <c r="S187" s="141">
        <v>0.105</v>
      </c>
      <c r="T187" s="141">
        <v>10.3</v>
      </c>
      <c r="U187" s="141">
        <v>19</v>
      </c>
      <c r="V187" s="141">
        <v>45630</v>
      </c>
      <c r="W187" s="141">
        <v>296</v>
      </c>
      <c r="X187" s="141">
        <v>709</v>
      </c>
      <c r="Y187" s="141">
        <v>909</v>
      </c>
      <c r="Z187" s="141">
        <v>42615</v>
      </c>
      <c r="AA187" s="141">
        <v>69</v>
      </c>
    </row>
    <row r="188" spans="1:27" ht="14.25">
      <c r="A188" s="141">
        <v>202222</v>
      </c>
      <c r="B188" s="141" t="s">
        <v>492</v>
      </c>
      <c r="C188" s="141" t="s">
        <v>185</v>
      </c>
      <c r="D188" s="141">
        <v>39</v>
      </c>
      <c r="E188" s="141">
        <v>39045</v>
      </c>
      <c r="F188" s="141">
        <v>13579</v>
      </c>
      <c r="G188" s="141">
        <v>176</v>
      </c>
      <c r="H188" s="141">
        <v>1526</v>
      </c>
      <c r="I188" s="141">
        <v>546</v>
      </c>
      <c r="J188" s="141">
        <v>103</v>
      </c>
      <c r="K188" s="141">
        <v>11030</v>
      </c>
      <c r="L188" s="141">
        <v>369</v>
      </c>
      <c r="M188" s="141">
        <v>375</v>
      </c>
      <c r="N188" s="141">
        <v>8.6999999999999994E-2</v>
      </c>
      <c r="O188" s="141">
        <v>0.05</v>
      </c>
      <c r="P188" s="141">
        <v>0.12</v>
      </c>
      <c r="Q188" s="141">
        <v>0.13800000000000001</v>
      </c>
      <c r="R188" s="141">
        <v>0.31024000000000002</v>
      </c>
      <c r="S188" s="141">
        <v>8.4000000000000005E-2</v>
      </c>
      <c r="T188" s="141">
        <v>21</v>
      </c>
      <c r="U188" s="141">
        <v>5.9</v>
      </c>
      <c r="V188" s="141">
        <v>155814</v>
      </c>
      <c r="W188" s="141">
        <v>3497</v>
      </c>
      <c r="X188" s="141">
        <v>12727</v>
      </c>
      <c r="Y188" s="141">
        <v>3944</v>
      </c>
      <c r="Z188" s="141">
        <v>131256</v>
      </c>
      <c r="AA188" s="141">
        <v>229</v>
      </c>
    </row>
    <row r="189" spans="1:27" ht="14.25">
      <c r="A189" s="141">
        <v>202222</v>
      </c>
      <c r="B189" s="141" t="s">
        <v>493</v>
      </c>
      <c r="C189" s="141" t="s">
        <v>467</v>
      </c>
      <c r="D189" s="141">
        <v>39</v>
      </c>
      <c r="E189" s="141">
        <v>39049</v>
      </c>
      <c r="F189" s="141">
        <v>187488</v>
      </c>
      <c r="G189" s="141">
        <v>8227</v>
      </c>
      <c r="H189" s="141">
        <v>75981</v>
      </c>
      <c r="I189" s="141">
        <v>16637</v>
      </c>
      <c r="J189" s="141">
        <v>610</v>
      </c>
      <c r="K189" s="141">
        <v>80369</v>
      </c>
      <c r="L189" s="141">
        <v>6557</v>
      </c>
      <c r="M189" s="141">
        <v>15744</v>
      </c>
      <c r="N189" s="141">
        <v>0.14499999999999999</v>
      </c>
      <c r="O189" s="141">
        <v>0.12</v>
      </c>
      <c r="P189" s="141">
        <v>0.254</v>
      </c>
      <c r="Q189" s="141">
        <v>0.21299999999999999</v>
      </c>
      <c r="R189" s="141">
        <v>0.16944000000000001</v>
      </c>
      <c r="S189" s="141">
        <v>0.10100000000000001</v>
      </c>
      <c r="T189" s="141">
        <v>20</v>
      </c>
      <c r="U189" s="141">
        <v>18</v>
      </c>
      <c r="V189" s="141">
        <v>1290258</v>
      </c>
      <c r="W189" s="141">
        <v>68559</v>
      </c>
      <c r="X189" s="141">
        <v>298838</v>
      </c>
      <c r="Y189" s="141">
        <v>78034</v>
      </c>
      <c r="Z189" s="141">
        <v>799558</v>
      </c>
      <c r="AA189" s="141">
        <v>2990</v>
      </c>
    </row>
    <row r="190" spans="1:27" ht="14.25">
      <c r="A190" s="141">
        <v>202222</v>
      </c>
      <c r="B190" s="141" t="s">
        <v>494</v>
      </c>
      <c r="C190" s="141" t="s">
        <v>486</v>
      </c>
      <c r="D190" s="141">
        <v>39</v>
      </c>
      <c r="E190" s="141">
        <v>39089</v>
      </c>
      <c r="F190" s="141">
        <v>17152</v>
      </c>
      <c r="G190" s="141">
        <v>43</v>
      </c>
      <c r="H190" s="141">
        <v>1365</v>
      </c>
      <c r="I190" s="141">
        <v>340</v>
      </c>
      <c r="J190" s="141">
        <v>30</v>
      </c>
      <c r="K190" s="141">
        <v>14674</v>
      </c>
      <c r="L190" s="141">
        <v>54</v>
      </c>
      <c r="M190" s="141">
        <v>986</v>
      </c>
      <c r="N190" s="141">
        <v>9.8000000000000004E-2</v>
      </c>
      <c r="O190" s="141">
        <v>0.01</v>
      </c>
      <c r="P190" s="141">
        <v>0.192</v>
      </c>
      <c r="Q190" s="141">
        <v>8.7999999999999995E-2</v>
      </c>
      <c r="R190" s="141">
        <v>0.13216</v>
      </c>
      <c r="S190" s="141">
        <v>9.5000000000000001E-2</v>
      </c>
      <c r="T190" s="141">
        <v>4.0999999999999996</v>
      </c>
      <c r="U190" s="141">
        <v>13.8</v>
      </c>
      <c r="V190" s="141">
        <v>174769</v>
      </c>
      <c r="W190" s="141">
        <v>4431</v>
      </c>
      <c r="X190" s="141">
        <v>7110</v>
      </c>
      <c r="Y190" s="141">
        <v>3884</v>
      </c>
      <c r="Z190" s="141">
        <v>154587</v>
      </c>
      <c r="AA190" s="141">
        <v>197</v>
      </c>
    </row>
    <row r="191" spans="1:27" ht="14.25">
      <c r="A191" s="141">
        <v>202222</v>
      </c>
      <c r="B191" s="141" t="s">
        <v>495</v>
      </c>
      <c r="C191" s="141" t="s">
        <v>416</v>
      </c>
      <c r="D191" s="141">
        <v>39</v>
      </c>
      <c r="E191" s="141">
        <v>39159</v>
      </c>
      <c r="F191" s="141">
        <v>3131</v>
      </c>
      <c r="G191" s="141">
        <v>20</v>
      </c>
      <c r="H191" s="141">
        <v>29</v>
      </c>
      <c r="I191" s="141">
        <v>115</v>
      </c>
      <c r="J191" s="141">
        <v>0</v>
      </c>
      <c r="K191" s="141">
        <v>2800</v>
      </c>
      <c r="L191" s="141">
        <v>0</v>
      </c>
      <c r="M191" s="141">
        <v>282</v>
      </c>
      <c r="N191" s="141">
        <v>5.1999999999999998E-2</v>
      </c>
      <c r="O191" s="141">
        <v>7.0000000000000001E-3</v>
      </c>
      <c r="P191" s="141">
        <v>2.5999999999999999E-2</v>
      </c>
      <c r="Q191" s="141">
        <v>8.3000000000000004E-2</v>
      </c>
      <c r="R191" s="141">
        <v>0</v>
      </c>
      <c r="S191" s="141">
        <v>5.1999999999999998E-2</v>
      </c>
      <c r="T191" s="141">
        <v>0</v>
      </c>
      <c r="U191" s="141">
        <v>11.9</v>
      </c>
      <c r="V191" s="141">
        <v>60543</v>
      </c>
      <c r="W191" s="141">
        <v>2975</v>
      </c>
      <c r="X191" s="141">
        <v>1114</v>
      </c>
      <c r="Y191" s="141">
        <v>1386</v>
      </c>
      <c r="Z191" s="141">
        <v>53573</v>
      </c>
      <c r="AA191" s="141">
        <v>68</v>
      </c>
    </row>
    <row r="192" spans="1:27" ht="14.25">
      <c r="A192" s="141">
        <v>202356</v>
      </c>
      <c r="B192" s="141" t="s">
        <v>496</v>
      </c>
      <c r="C192" s="141" t="s">
        <v>497</v>
      </c>
      <c r="D192" s="141">
        <v>39</v>
      </c>
      <c r="E192" s="141">
        <v>39035</v>
      </c>
      <c r="F192" s="141">
        <v>203273</v>
      </c>
      <c r="G192" s="141">
        <v>4543</v>
      </c>
      <c r="H192" s="141">
        <v>102318</v>
      </c>
      <c r="I192" s="141">
        <v>20372</v>
      </c>
      <c r="J192" s="141">
        <v>1277</v>
      </c>
      <c r="K192" s="141">
        <v>72634</v>
      </c>
      <c r="L192" s="141">
        <v>7370</v>
      </c>
      <c r="M192" s="141">
        <v>15131</v>
      </c>
      <c r="N192" s="141">
        <v>0.16500000000000001</v>
      </c>
      <c r="O192" s="141">
        <v>0.11799999999999999</v>
      </c>
      <c r="P192" s="141">
        <v>0.28499999999999998</v>
      </c>
      <c r="Q192" s="141">
        <v>0.252</v>
      </c>
      <c r="R192" s="141">
        <v>0.30196000000000001</v>
      </c>
      <c r="S192" s="141">
        <v>9.9000000000000005E-2</v>
      </c>
      <c r="T192" s="141">
        <v>30.4</v>
      </c>
      <c r="U192" s="141">
        <v>21.4</v>
      </c>
      <c r="V192" s="141">
        <v>1232159</v>
      </c>
      <c r="W192" s="141">
        <v>38600</v>
      </c>
      <c r="X192" s="141">
        <v>358698</v>
      </c>
      <c r="Y192" s="141">
        <v>80791</v>
      </c>
      <c r="Z192" s="141">
        <v>737063</v>
      </c>
      <c r="AA192" s="141">
        <v>2952</v>
      </c>
    </row>
    <row r="193" spans="1:27" ht="14.25">
      <c r="A193" s="141">
        <v>202356</v>
      </c>
      <c r="B193" s="141" t="s">
        <v>498</v>
      </c>
      <c r="C193" s="141" t="s">
        <v>499</v>
      </c>
      <c r="D193" s="141">
        <v>39</v>
      </c>
      <c r="E193" s="141">
        <v>39103</v>
      </c>
      <c r="F193" s="141">
        <v>10758</v>
      </c>
      <c r="G193" s="141">
        <v>24</v>
      </c>
      <c r="H193" s="141">
        <v>556</v>
      </c>
      <c r="I193" s="141">
        <v>579</v>
      </c>
      <c r="J193" s="141">
        <v>27</v>
      </c>
      <c r="K193" s="141">
        <v>9417</v>
      </c>
      <c r="L193" s="141">
        <v>35</v>
      </c>
      <c r="M193" s="141">
        <v>699</v>
      </c>
      <c r="N193" s="141">
        <v>0.06</v>
      </c>
      <c r="O193" s="141">
        <v>1.2999999999999999E-2</v>
      </c>
      <c r="P193" s="141">
        <v>0.23200000000000001</v>
      </c>
      <c r="Q193" s="141">
        <v>0.129</v>
      </c>
      <c r="R193" s="141">
        <v>0.10714</v>
      </c>
      <c r="S193" s="141">
        <v>5.6000000000000001E-2</v>
      </c>
      <c r="T193" s="141">
        <v>4.3</v>
      </c>
      <c r="U193" s="141">
        <v>10.199999999999999</v>
      </c>
      <c r="V193" s="141">
        <v>180756</v>
      </c>
      <c r="W193" s="141">
        <v>1819</v>
      </c>
      <c r="X193" s="141">
        <v>2396</v>
      </c>
      <c r="Y193" s="141">
        <v>4483</v>
      </c>
      <c r="Z193" s="141">
        <v>168667</v>
      </c>
      <c r="AA193" s="141">
        <v>225</v>
      </c>
    </row>
    <row r="194" spans="1:27" ht="14.25">
      <c r="A194" s="141">
        <v>203748</v>
      </c>
      <c r="B194" s="141" t="s">
        <v>500</v>
      </c>
      <c r="C194" s="141" t="s">
        <v>501</v>
      </c>
      <c r="D194" s="141">
        <v>39</v>
      </c>
      <c r="E194" s="141">
        <v>39093</v>
      </c>
      <c r="F194" s="141">
        <v>41092</v>
      </c>
      <c r="G194" s="141">
        <v>552</v>
      </c>
      <c r="H194" s="141">
        <v>7108</v>
      </c>
      <c r="I194" s="141">
        <v>9330</v>
      </c>
      <c r="J194" s="141">
        <v>111</v>
      </c>
      <c r="K194" s="141">
        <v>26170</v>
      </c>
      <c r="L194" s="141">
        <v>1164</v>
      </c>
      <c r="M194" s="141">
        <v>5987</v>
      </c>
      <c r="N194" s="141">
        <v>0.13500000000000001</v>
      </c>
      <c r="O194" s="141">
        <v>0.14799999999999999</v>
      </c>
      <c r="P194" s="141">
        <v>0.32800000000000001</v>
      </c>
      <c r="Q194" s="141">
        <v>0.28799999999999998</v>
      </c>
      <c r="R194" s="141">
        <v>0.14434</v>
      </c>
      <c r="S194" s="141">
        <v>0.105</v>
      </c>
      <c r="T194" s="141">
        <v>23.2</v>
      </c>
      <c r="U194" s="141">
        <v>24.2</v>
      </c>
      <c r="V194" s="141">
        <v>304388</v>
      </c>
      <c r="W194" s="141">
        <v>3720</v>
      </c>
      <c r="X194" s="141">
        <v>21692</v>
      </c>
      <c r="Y194" s="141">
        <v>32447</v>
      </c>
      <c r="Z194" s="141">
        <v>248541</v>
      </c>
      <c r="AA194" s="141">
        <v>658</v>
      </c>
    </row>
    <row r="195" spans="1:27" ht="14.25">
      <c r="A195" s="141">
        <v>204255</v>
      </c>
      <c r="B195" s="141" t="s">
        <v>502</v>
      </c>
      <c r="C195" s="141" t="s">
        <v>503</v>
      </c>
      <c r="D195" s="141">
        <v>39</v>
      </c>
      <c r="E195" s="141">
        <v>39059</v>
      </c>
      <c r="F195" s="141">
        <v>6448</v>
      </c>
      <c r="G195" s="141">
        <v>19</v>
      </c>
      <c r="H195" s="141">
        <v>119</v>
      </c>
      <c r="I195" s="141">
        <v>161</v>
      </c>
      <c r="J195" s="141">
        <v>0</v>
      </c>
      <c r="K195" s="141">
        <v>5851</v>
      </c>
      <c r="L195" s="141">
        <v>144</v>
      </c>
      <c r="M195" s="141">
        <v>315</v>
      </c>
      <c r="N195" s="141">
        <v>0.17</v>
      </c>
      <c r="O195" s="141">
        <v>0.123</v>
      </c>
      <c r="P195" s="141">
        <v>0.16700000000000001</v>
      </c>
      <c r="Q195" s="141">
        <v>0.36099999999999999</v>
      </c>
      <c r="R195" s="141">
        <v>0</v>
      </c>
      <c r="S195" s="141">
        <v>0.16400000000000001</v>
      </c>
      <c r="T195" s="141">
        <v>44.6</v>
      </c>
      <c r="U195" s="141">
        <v>30.6</v>
      </c>
      <c r="V195" s="141">
        <v>37969</v>
      </c>
      <c r="W195" s="141">
        <v>154</v>
      </c>
      <c r="X195" s="141">
        <v>711</v>
      </c>
      <c r="Y195" s="141">
        <v>446</v>
      </c>
      <c r="Z195" s="141">
        <v>35733</v>
      </c>
      <c r="AA195" s="141">
        <v>19</v>
      </c>
    </row>
    <row r="196" spans="1:27" ht="14.25">
      <c r="A196" s="141">
        <v>204255</v>
      </c>
      <c r="B196" s="141" t="s">
        <v>504</v>
      </c>
      <c r="C196" s="141" t="s">
        <v>505</v>
      </c>
      <c r="D196" s="141">
        <v>39</v>
      </c>
      <c r="E196" s="141">
        <v>39119</v>
      </c>
      <c r="F196" s="141">
        <v>13133</v>
      </c>
      <c r="G196" s="141">
        <v>40</v>
      </c>
      <c r="H196" s="141">
        <v>848</v>
      </c>
      <c r="I196" s="141">
        <v>115</v>
      </c>
      <c r="J196" s="141">
        <v>51</v>
      </c>
      <c r="K196" s="141">
        <v>11107</v>
      </c>
      <c r="L196" s="141">
        <v>13</v>
      </c>
      <c r="M196" s="141">
        <v>1074</v>
      </c>
      <c r="N196" s="141">
        <v>0.156</v>
      </c>
      <c r="O196" s="141">
        <v>8.7999999999999995E-2</v>
      </c>
      <c r="P196" s="141">
        <v>0.32500000000000001</v>
      </c>
      <c r="Q196" s="141">
        <v>0.11600000000000001</v>
      </c>
      <c r="R196" s="141">
        <v>0.35171999999999998</v>
      </c>
      <c r="S196" s="141">
        <v>0.14499999999999999</v>
      </c>
      <c r="T196" s="141">
        <v>3</v>
      </c>
      <c r="U196" s="141">
        <v>27.6</v>
      </c>
      <c r="V196" s="141">
        <v>84080</v>
      </c>
      <c r="W196" s="141">
        <v>454</v>
      </c>
      <c r="X196" s="141">
        <v>2610</v>
      </c>
      <c r="Y196" s="141">
        <v>991</v>
      </c>
      <c r="Z196" s="141">
        <v>76603</v>
      </c>
      <c r="AA196" s="141">
        <v>94</v>
      </c>
    </row>
    <row r="197" spans="1:27" ht="14.25">
      <c r="A197" s="141">
        <v>204255</v>
      </c>
      <c r="B197" s="141" t="s">
        <v>506</v>
      </c>
      <c r="C197" s="141" t="s">
        <v>507</v>
      </c>
      <c r="D197" s="141">
        <v>39</v>
      </c>
      <c r="E197" s="141">
        <v>39121</v>
      </c>
      <c r="F197" s="141">
        <v>2001</v>
      </c>
      <c r="G197" s="141">
        <v>0</v>
      </c>
      <c r="H197" s="141">
        <v>0</v>
      </c>
      <c r="I197" s="141">
        <v>0</v>
      </c>
      <c r="J197" s="141">
        <v>0</v>
      </c>
      <c r="K197" s="141">
        <v>1991</v>
      </c>
      <c r="L197" s="141">
        <v>0</v>
      </c>
      <c r="M197" s="141">
        <v>10</v>
      </c>
      <c r="N197" s="141">
        <v>0.16600000000000001</v>
      </c>
      <c r="O197" s="141" t="s">
        <v>129</v>
      </c>
      <c r="P197" s="141">
        <v>0</v>
      </c>
      <c r="Q197" s="141">
        <v>0</v>
      </c>
      <c r="R197" s="141">
        <v>0</v>
      </c>
      <c r="S197" s="141">
        <v>0.16800000000000001</v>
      </c>
      <c r="T197" s="141">
        <v>0</v>
      </c>
      <c r="U197" s="141">
        <v>11.2</v>
      </c>
      <c r="V197" s="141">
        <v>12036</v>
      </c>
      <c r="W197" s="141">
        <v>0</v>
      </c>
      <c r="X197" s="141">
        <v>16</v>
      </c>
      <c r="Y197" s="141">
        <v>52</v>
      </c>
      <c r="Z197" s="141">
        <v>11878</v>
      </c>
      <c r="AA197" s="141">
        <v>12</v>
      </c>
    </row>
    <row r="198" spans="1:27" ht="14.25">
      <c r="A198" s="141">
        <v>204422</v>
      </c>
      <c r="B198" s="141" t="s">
        <v>508</v>
      </c>
      <c r="C198" s="141" t="s">
        <v>509</v>
      </c>
      <c r="D198" s="141">
        <v>39</v>
      </c>
      <c r="E198" s="141">
        <v>39005</v>
      </c>
      <c r="F198" s="141">
        <v>5950</v>
      </c>
      <c r="G198" s="141">
        <v>35</v>
      </c>
      <c r="H198" s="141">
        <v>17</v>
      </c>
      <c r="I198" s="141">
        <v>215</v>
      </c>
      <c r="J198" s="141">
        <v>57</v>
      </c>
      <c r="K198" s="141">
        <v>5622</v>
      </c>
      <c r="L198" s="141">
        <v>0</v>
      </c>
      <c r="M198" s="141">
        <v>219</v>
      </c>
      <c r="N198" s="141">
        <v>0.11700000000000001</v>
      </c>
      <c r="O198" s="141">
        <v>0.113</v>
      </c>
      <c r="P198" s="141">
        <v>4.4999999999999998E-2</v>
      </c>
      <c r="Q198" s="141">
        <v>0.255</v>
      </c>
      <c r="R198" s="141">
        <v>0.43511</v>
      </c>
      <c r="S198" s="141">
        <v>0.11600000000000001</v>
      </c>
      <c r="T198" s="141">
        <v>0</v>
      </c>
      <c r="U198" s="141">
        <v>16.7</v>
      </c>
      <c r="V198" s="141">
        <v>50670</v>
      </c>
      <c r="W198" s="141">
        <v>310</v>
      </c>
      <c r="X198" s="141">
        <v>376</v>
      </c>
      <c r="Y198" s="141">
        <v>843</v>
      </c>
      <c r="Z198" s="141">
        <v>48453</v>
      </c>
      <c r="AA198" s="141">
        <v>74</v>
      </c>
    </row>
    <row r="199" spans="1:27" ht="14.25">
      <c r="A199" s="141">
        <v>204422</v>
      </c>
      <c r="B199" s="141" t="s">
        <v>510</v>
      </c>
      <c r="C199" s="141" t="s">
        <v>511</v>
      </c>
      <c r="D199" s="141">
        <v>39</v>
      </c>
      <c r="E199" s="141">
        <v>39033</v>
      </c>
      <c r="F199" s="141">
        <v>5759</v>
      </c>
      <c r="G199" s="141">
        <v>0</v>
      </c>
      <c r="H199" s="141">
        <v>132</v>
      </c>
      <c r="I199" s="141">
        <v>117</v>
      </c>
      <c r="J199" s="141">
        <v>0</v>
      </c>
      <c r="K199" s="141">
        <v>5328</v>
      </c>
      <c r="L199" s="141">
        <v>0</v>
      </c>
      <c r="M199" s="141">
        <v>299</v>
      </c>
      <c r="N199" s="141">
        <v>0.14099999999999999</v>
      </c>
      <c r="O199" s="141">
        <v>0</v>
      </c>
      <c r="P199" s="141">
        <v>0.42699999999999999</v>
      </c>
      <c r="Q199" s="141">
        <v>0.154</v>
      </c>
      <c r="R199" s="141">
        <v>0</v>
      </c>
      <c r="S199" s="141">
        <v>0.13600000000000001</v>
      </c>
      <c r="T199" s="141">
        <v>0</v>
      </c>
      <c r="U199" s="141">
        <v>29.6</v>
      </c>
      <c r="V199" s="141">
        <v>40970</v>
      </c>
      <c r="W199" s="141">
        <v>274</v>
      </c>
      <c r="X199" s="141">
        <v>309</v>
      </c>
      <c r="Y199" s="141">
        <v>759</v>
      </c>
      <c r="Z199" s="141">
        <v>39293</v>
      </c>
      <c r="AA199" s="141">
        <v>5</v>
      </c>
    </row>
    <row r="200" spans="1:27" ht="14.25">
      <c r="A200" s="141">
        <v>204422</v>
      </c>
      <c r="B200" s="141" t="s">
        <v>512</v>
      </c>
      <c r="C200" s="141" t="s">
        <v>513</v>
      </c>
      <c r="D200" s="141">
        <v>39</v>
      </c>
      <c r="E200" s="141">
        <v>39139</v>
      </c>
      <c r="F200" s="141">
        <v>16356</v>
      </c>
      <c r="G200" s="141">
        <v>74</v>
      </c>
      <c r="H200" s="141">
        <v>2464</v>
      </c>
      <c r="I200" s="141">
        <v>582</v>
      </c>
      <c r="J200" s="141">
        <v>25</v>
      </c>
      <c r="K200" s="141">
        <v>12139</v>
      </c>
      <c r="L200" s="141">
        <v>146</v>
      </c>
      <c r="M200" s="141">
        <v>1508</v>
      </c>
      <c r="N200" s="141">
        <v>0.13900000000000001</v>
      </c>
      <c r="O200" s="141">
        <v>8.5000000000000006E-2</v>
      </c>
      <c r="P200" s="141">
        <v>0.32800000000000001</v>
      </c>
      <c r="Q200" s="141">
        <v>0.26600000000000001</v>
      </c>
      <c r="R200" s="141">
        <v>0.10120999999999999</v>
      </c>
      <c r="S200" s="141">
        <v>0.11799999999999999</v>
      </c>
      <c r="T200" s="141">
        <v>16.7</v>
      </c>
      <c r="U200" s="141">
        <v>28.1</v>
      </c>
      <c r="V200" s="141">
        <v>117887</v>
      </c>
      <c r="W200" s="141">
        <v>866</v>
      </c>
      <c r="X200" s="141">
        <v>7515</v>
      </c>
      <c r="Y200" s="141">
        <v>2188</v>
      </c>
      <c r="Z200" s="141">
        <v>103036</v>
      </c>
      <c r="AA200" s="141">
        <v>222</v>
      </c>
    </row>
    <row r="201" spans="1:27" ht="14.25">
      <c r="A201" s="141">
        <v>204440</v>
      </c>
      <c r="B201" s="141" t="s">
        <v>514</v>
      </c>
      <c r="C201" s="141" t="s">
        <v>515</v>
      </c>
      <c r="D201" s="141">
        <v>39</v>
      </c>
      <c r="E201" s="141">
        <v>39039</v>
      </c>
      <c r="F201" s="141">
        <v>3950</v>
      </c>
      <c r="G201" s="141">
        <v>11</v>
      </c>
      <c r="H201" s="141">
        <v>205</v>
      </c>
      <c r="I201" s="141">
        <v>481</v>
      </c>
      <c r="J201" s="141">
        <v>9</v>
      </c>
      <c r="K201" s="141">
        <v>3325</v>
      </c>
      <c r="L201" s="141">
        <v>132</v>
      </c>
      <c r="M201" s="141">
        <v>268</v>
      </c>
      <c r="N201" s="141">
        <v>0.105</v>
      </c>
      <c r="O201" s="141">
        <v>8.8999999999999996E-2</v>
      </c>
      <c r="P201" s="141">
        <v>0.34399999999999997</v>
      </c>
      <c r="Q201" s="141">
        <v>0.12</v>
      </c>
      <c r="R201" s="141">
        <v>8.2570000000000005E-2</v>
      </c>
      <c r="S201" s="141">
        <v>9.9000000000000005E-2</v>
      </c>
      <c r="T201" s="141">
        <v>10.4</v>
      </c>
      <c r="U201" s="141">
        <v>13.6</v>
      </c>
      <c r="V201" s="141">
        <v>37531</v>
      </c>
      <c r="W201" s="141">
        <v>123</v>
      </c>
      <c r="X201" s="141">
        <v>596</v>
      </c>
      <c r="Y201" s="141">
        <v>4013</v>
      </c>
      <c r="Z201" s="141">
        <v>33477</v>
      </c>
      <c r="AA201" s="141">
        <v>100</v>
      </c>
    </row>
    <row r="202" spans="1:27" ht="14.25">
      <c r="A202" s="141">
        <v>204440</v>
      </c>
      <c r="B202" s="141" t="s">
        <v>516</v>
      </c>
      <c r="C202" s="141" t="s">
        <v>517</v>
      </c>
      <c r="D202" s="141">
        <v>39</v>
      </c>
      <c r="E202" s="141">
        <v>39051</v>
      </c>
      <c r="F202" s="141">
        <v>3577</v>
      </c>
      <c r="G202" s="141">
        <v>19</v>
      </c>
      <c r="H202" s="141">
        <v>42</v>
      </c>
      <c r="I202" s="141">
        <v>423</v>
      </c>
      <c r="J202" s="141">
        <v>2</v>
      </c>
      <c r="K202" s="141">
        <v>2989</v>
      </c>
      <c r="L202" s="141">
        <v>67</v>
      </c>
      <c r="M202" s="141">
        <v>458</v>
      </c>
      <c r="N202" s="141">
        <v>8.5000000000000006E-2</v>
      </c>
      <c r="O202" s="141">
        <v>8.8999999999999996E-2</v>
      </c>
      <c r="P202" s="141">
        <v>0.247</v>
      </c>
      <c r="Q202" s="141">
        <v>0.11</v>
      </c>
      <c r="R202" s="141">
        <v>1.136E-2</v>
      </c>
      <c r="S202" s="141">
        <v>7.8E-2</v>
      </c>
      <c r="T202" s="141">
        <v>6.8</v>
      </c>
      <c r="U202" s="141">
        <v>21.5</v>
      </c>
      <c r="V202" s="141">
        <v>42108</v>
      </c>
      <c r="W202" s="141">
        <v>214</v>
      </c>
      <c r="X202" s="141">
        <v>170</v>
      </c>
      <c r="Y202" s="141">
        <v>3848</v>
      </c>
      <c r="Z202" s="141">
        <v>38428</v>
      </c>
      <c r="AA202" s="141">
        <v>174</v>
      </c>
    </row>
    <row r="203" spans="1:27" ht="14.25">
      <c r="A203" s="141">
        <v>204440</v>
      </c>
      <c r="B203" s="141" t="s">
        <v>518</v>
      </c>
      <c r="C203" s="141" t="s">
        <v>519</v>
      </c>
      <c r="D203" s="141">
        <v>39</v>
      </c>
      <c r="E203" s="141">
        <v>39069</v>
      </c>
      <c r="F203" s="141">
        <v>2581</v>
      </c>
      <c r="G203" s="141">
        <v>0</v>
      </c>
      <c r="H203" s="141">
        <v>11</v>
      </c>
      <c r="I203" s="141">
        <v>296</v>
      </c>
      <c r="J203" s="141">
        <v>47</v>
      </c>
      <c r="K203" s="141">
        <v>2199</v>
      </c>
      <c r="L203" s="141">
        <v>100</v>
      </c>
      <c r="M203" s="141">
        <v>224</v>
      </c>
      <c r="N203" s="141">
        <v>9.5000000000000001E-2</v>
      </c>
      <c r="O203" s="141">
        <v>0</v>
      </c>
      <c r="P203" s="141">
        <v>0.09</v>
      </c>
      <c r="Q203" s="141">
        <v>0.13600000000000001</v>
      </c>
      <c r="R203" s="141">
        <v>0.21759000000000001</v>
      </c>
      <c r="S203" s="141">
        <v>8.8999999999999996E-2</v>
      </c>
      <c r="T203" s="141">
        <v>9.3000000000000007</v>
      </c>
      <c r="U203" s="141">
        <v>20.3</v>
      </c>
      <c r="V203" s="141">
        <v>27139</v>
      </c>
      <c r="W203" s="141">
        <v>50</v>
      </c>
      <c r="X203" s="141">
        <v>122</v>
      </c>
      <c r="Y203" s="141">
        <v>2182</v>
      </c>
      <c r="Z203" s="141">
        <v>24620</v>
      </c>
      <c r="AA203" s="141">
        <v>169</v>
      </c>
    </row>
    <row r="204" spans="1:27" ht="14.25">
      <c r="A204" s="141">
        <v>204440</v>
      </c>
      <c r="B204" s="141" t="s">
        <v>520</v>
      </c>
      <c r="C204" s="141" t="s">
        <v>521</v>
      </c>
      <c r="D204" s="141">
        <v>39</v>
      </c>
      <c r="E204" s="141">
        <v>39125</v>
      </c>
      <c r="F204" s="141">
        <v>1759</v>
      </c>
      <c r="G204" s="141">
        <v>0</v>
      </c>
      <c r="H204" s="141">
        <v>2</v>
      </c>
      <c r="I204" s="141">
        <v>74</v>
      </c>
      <c r="J204" s="141">
        <v>0</v>
      </c>
      <c r="K204" s="141">
        <v>1651</v>
      </c>
      <c r="L204" s="141">
        <v>14</v>
      </c>
      <c r="M204" s="141">
        <v>92</v>
      </c>
      <c r="N204" s="141">
        <v>9.4E-2</v>
      </c>
      <c r="O204" s="141">
        <v>0</v>
      </c>
      <c r="P204" s="141">
        <v>1.9E-2</v>
      </c>
      <c r="Q204" s="141">
        <v>7.8E-2</v>
      </c>
      <c r="R204" s="141">
        <v>0</v>
      </c>
      <c r="S204" s="141">
        <v>9.5000000000000001E-2</v>
      </c>
      <c r="T204" s="141">
        <v>9</v>
      </c>
      <c r="U204" s="141">
        <v>9.9</v>
      </c>
      <c r="V204" s="141">
        <v>18665</v>
      </c>
      <c r="W204" s="141">
        <v>42</v>
      </c>
      <c r="X204" s="141">
        <v>105</v>
      </c>
      <c r="Y204" s="141">
        <v>954</v>
      </c>
      <c r="Z204" s="141">
        <v>17413</v>
      </c>
      <c r="AA204" s="141">
        <v>21</v>
      </c>
    </row>
    <row r="205" spans="1:27" ht="14.25">
      <c r="A205" s="141">
        <v>204440</v>
      </c>
      <c r="B205" s="141" t="s">
        <v>522</v>
      </c>
      <c r="C205" s="141" t="s">
        <v>523</v>
      </c>
      <c r="D205" s="141">
        <v>39</v>
      </c>
      <c r="E205" s="141">
        <v>39161</v>
      </c>
      <c r="F205" s="141">
        <v>2378</v>
      </c>
      <c r="G205" s="141">
        <v>0</v>
      </c>
      <c r="H205" s="141">
        <v>10</v>
      </c>
      <c r="I205" s="141">
        <v>159</v>
      </c>
      <c r="J205" s="141">
        <v>0</v>
      </c>
      <c r="K205" s="141">
        <v>2222</v>
      </c>
      <c r="L205" s="141">
        <v>10</v>
      </c>
      <c r="M205" s="141">
        <v>136</v>
      </c>
      <c r="N205" s="141">
        <v>8.4000000000000005E-2</v>
      </c>
      <c r="O205" s="141">
        <v>0</v>
      </c>
      <c r="P205" s="141">
        <v>5.8999999999999997E-2</v>
      </c>
      <c r="Q205" s="141">
        <v>0.14299999999999999</v>
      </c>
      <c r="R205" s="141">
        <v>0</v>
      </c>
      <c r="S205" s="141">
        <v>8.3000000000000004E-2</v>
      </c>
      <c r="T205" s="141">
        <v>3</v>
      </c>
      <c r="U205" s="141">
        <v>13.1</v>
      </c>
      <c r="V205" s="141">
        <v>28414</v>
      </c>
      <c r="W205" s="141">
        <v>32</v>
      </c>
      <c r="X205" s="141">
        <v>169</v>
      </c>
      <c r="Y205" s="141">
        <v>1113</v>
      </c>
      <c r="Z205" s="141">
        <v>26817</v>
      </c>
      <c r="AA205" s="141">
        <v>23</v>
      </c>
    </row>
    <row r="206" spans="1:27" ht="14.25">
      <c r="A206" s="141">
        <v>204440</v>
      </c>
      <c r="B206" s="141" t="s">
        <v>524</v>
      </c>
      <c r="C206" s="141" t="s">
        <v>525</v>
      </c>
      <c r="D206" s="141">
        <v>39</v>
      </c>
      <c r="E206" s="141">
        <v>39171</v>
      </c>
      <c r="F206" s="141">
        <v>3996</v>
      </c>
      <c r="G206" s="141">
        <v>5</v>
      </c>
      <c r="H206" s="141">
        <v>52</v>
      </c>
      <c r="I206" s="141">
        <v>176</v>
      </c>
      <c r="J206" s="141">
        <v>39</v>
      </c>
      <c r="K206" s="141">
        <v>3698</v>
      </c>
      <c r="L206" s="141">
        <v>18</v>
      </c>
      <c r="M206" s="141">
        <v>184</v>
      </c>
      <c r="N206" s="141">
        <v>0.112</v>
      </c>
      <c r="O206" s="141">
        <v>2.4E-2</v>
      </c>
      <c r="P206" s="141">
        <v>0.223</v>
      </c>
      <c r="Q206" s="141">
        <v>9.6000000000000002E-2</v>
      </c>
      <c r="R206" s="141">
        <v>0.25657999999999997</v>
      </c>
      <c r="S206" s="141">
        <v>0.111</v>
      </c>
      <c r="T206" s="141">
        <v>2.8</v>
      </c>
      <c r="U206" s="141">
        <v>17.100000000000001</v>
      </c>
      <c r="V206" s="141">
        <v>35717</v>
      </c>
      <c r="W206" s="141">
        <v>210</v>
      </c>
      <c r="X206" s="141">
        <v>233</v>
      </c>
      <c r="Y206" s="141">
        <v>1826</v>
      </c>
      <c r="Z206" s="141">
        <v>33444</v>
      </c>
      <c r="AA206" s="141">
        <v>113</v>
      </c>
    </row>
    <row r="207" spans="1:27" ht="14.25">
      <c r="A207" s="141">
        <v>205470</v>
      </c>
      <c r="B207" s="141" t="s">
        <v>526</v>
      </c>
      <c r="C207" s="141" t="s">
        <v>527</v>
      </c>
      <c r="D207" s="141">
        <v>39</v>
      </c>
      <c r="E207" s="141">
        <v>39109</v>
      </c>
      <c r="F207" s="141">
        <v>9102</v>
      </c>
      <c r="G207" s="141">
        <v>70</v>
      </c>
      <c r="H207" s="141">
        <v>295</v>
      </c>
      <c r="I207" s="141">
        <v>143</v>
      </c>
      <c r="J207" s="141">
        <v>10</v>
      </c>
      <c r="K207" s="141">
        <v>7753</v>
      </c>
      <c r="L207" s="141">
        <v>22</v>
      </c>
      <c r="M207" s="141">
        <v>952</v>
      </c>
      <c r="N207" s="141">
        <v>8.5000000000000006E-2</v>
      </c>
      <c r="O207" s="141">
        <v>3.9E-2</v>
      </c>
      <c r="P207" s="141">
        <v>0.14799999999999999</v>
      </c>
      <c r="Q207" s="141">
        <v>6.8000000000000005E-2</v>
      </c>
      <c r="R207" s="141">
        <v>7.1940000000000004E-2</v>
      </c>
      <c r="S207" s="141">
        <v>7.8E-2</v>
      </c>
      <c r="T207" s="141">
        <v>4.5999999999999996</v>
      </c>
      <c r="U207" s="141">
        <v>22.4</v>
      </c>
      <c r="V207" s="141">
        <v>107625</v>
      </c>
      <c r="W207" s="141">
        <v>1790</v>
      </c>
      <c r="X207" s="141">
        <v>1999</v>
      </c>
      <c r="Y207" s="141">
        <v>2097</v>
      </c>
      <c r="Z207" s="141">
        <v>98982</v>
      </c>
      <c r="AA207" s="141">
        <v>129</v>
      </c>
    </row>
    <row r="208" spans="1:27" ht="14.25">
      <c r="A208" s="141">
        <v>205470</v>
      </c>
      <c r="B208" s="141" t="s">
        <v>456</v>
      </c>
      <c r="C208" s="141" t="s">
        <v>265</v>
      </c>
      <c r="D208" s="141">
        <v>39</v>
      </c>
      <c r="E208" s="141">
        <v>39113</v>
      </c>
      <c r="F208" s="141">
        <v>78373</v>
      </c>
      <c r="G208" s="141">
        <v>1419</v>
      </c>
      <c r="H208" s="141">
        <v>29274</v>
      </c>
      <c r="I208" s="141">
        <v>4265</v>
      </c>
      <c r="J208" s="141">
        <v>271</v>
      </c>
      <c r="K208" s="141">
        <v>38967</v>
      </c>
      <c r="L208" s="141">
        <v>1952</v>
      </c>
      <c r="M208" s="141">
        <v>6490</v>
      </c>
      <c r="N208" s="141">
        <v>0.151</v>
      </c>
      <c r="O208" s="141">
        <v>0.123</v>
      </c>
      <c r="P208" s="141">
        <v>0.27300000000000002</v>
      </c>
      <c r="Q208" s="141">
        <v>0.24199999999999999</v>
      </c>
      <c r="R208" s="141">
        <v>0.21890000000000001</v>
      </c>
      <c r="S208" s="141">
        <v>0.107</v>
      </c>
      <c r="T208" s="141">
        <v>28.7</v>
      </c>
      <c r="U208" s="141">
        <v>22.7</v>
      </c>
      <c r="V208" s="141">
        <v>518377</v>
      </c>
      <c r="W208" s="141">
        <v>11514</v>
      </c>
      <c r="X208" s="141">
        <v>107125</v>
      </c>
      <c r="Y208" s="141">
        <v>17641</v>
      </c>
      <c r="Z208" s="141">
        <v>363365</v>
      </c>
      <c r="AA208" s="141">
        <v>967</v>
      </c>
    </row>
    <row r="209" spans="1:27" ht="14.25">
      <c r="A209" s="141">
        <v>205470</v>
      </c>
      <c r="B209" s="141" t="s">
        <v>528</v>
      </c>
      <c r="C209" s="141" t="s">
        <v>473</v>
      </c>
      <c r="D209" s="141">
        <v>39</v>
      </c>
      <c r="E209" s="141">
        <v>39165</v>
      </c>
      <c r="F209" s="141">
        <v>12120</v>
      </c>
      <c r="G209" s="141">
        <v>731</v>
      </c>
      <c r="H209" s="141">
        <v>291</v>
      </c>
      <c r="I209" s="141">
        <v>869</v>
      </c>
      <c r="J209" s="141">
        <v>92</v>
      </c>
      <c r="K209" s="141">
        <v>9807</v>
      </c>
      <c r="L209" s="141">
        <v>408</v>
      </c>
      <c r="M209" s="141">
        <v>791</v>
      </c>
      <c r="N209" s="141">
        <v>5.0999999999999997E-2</v>
      </c>
      <c r="O209" s="141">
        <v>4.4999999999999998E-2</v>
      </c>
      <c r="P209" s="141">
        <v>5.3999999999999999E-2</v>
      </c>
      <c r="Q209" s="141">
        <v>0.11700000000000001</v>
      </c>
      <c r="R209" s="141">
        <v>0.29772999999999999</v>
      </c>
      <c r="S209" s="141">
        <v>4.8000000000000001E-2</v>
      </c>
      <c r="T209" s="141">
        <v>16.100000000000001</v>
      </c>
      <c r="U209" s="141">
        <v>9.5</v>
      </c>
      <c r="V209" s="141">
        <v>236019</v>
      </c>
      <c r="W209" s="141">
        <v>16086</v>
      </c>
      <c r="X209" s="141">
        <v>5375</v>
      </c>
      <c r="Y209" s="141">
        <v>7403</v>
      </c>
      <c r="Z209" s="141">
        <v>203504</v>
      </c>
      <c r="AA209" s="141">
        <v>217</v>
      </c>
    </row>
    <row r="210" spans="1:27" ht="14.25">
      <c r="A210" s="141">
        <v>207449</v>
      </c>
      <c r="B210" s="141" t="s">
        <v>529</v>
      </c>
      <c r="C210" s="141" t="s">
        <v>530</v>
      </c>
      <c r="D210" s="141">
        <v>40</v>
      </c>
      <c r="E210" s="141">
        <v>40017</v>
      </c>
      <c r="F210" s="141">
        <v>12250</v>
      </c>
      <c r="G210" s="141">
        <v>343</v>
      </c>
      <c r="H210" s="141">
        <v>854</v>
      </c>
      <c r="I210" s="141">
        <v>2739</v>
      </c>
      <c r="J210" s="141">
        <v>544</v>
      </c>
      <c r="K210" s="141">
        <v>7788</v>
      </c>
      <c r="L210" s="141">
        <v>1004</v>
      </c>
      <c r="M210" s="141">
        <v>1717</v>
      </c>
      <c r="N210" s="141">
        <v>0.08</v>
      </c>
      <c r="O210" s="141">
        <v>7.1999999999999995E-2</v>
      </c>
      <c r="P210" s="141">
        <v>0.17399999999999999</v>
      </c>
      <c r="Q210" s="141">
        <v>0.16900000000000001</v>
      </c>
      <c r="R210" s="141">
        <v>8.5400000000000004E-2</v>
      </c>
      <c r="S210" s="141">
        <v>6.6000000000000003E-2</v>
      </c>
      <c r="T210" s="141">
        <v>20</v>
      </c>
      <c r="U210" s="141">
        <v>11.3</v>
      </c>
      <c r="V210" s="141">
        <v>153759</v>
      </c>
      <c r="W210" s="141">
        <v>4786</v>
      </c>
      <c r="X210" s="141">
        <v>4899</v>
      </c>
      <c r="Y210" s="141">
        <v>16233</v>
      </c>
      <c r="Z210" s="141">
        <v>117981</v>
      </c>
      <c r="AA210" s="141">
        <v>5826</v>
      </c>
    </row>
    <row r="211" spans="1:27" ht="14.25">
      <c r="A211" s="141">
        <v>207449</v>
      </c>
      <c r="B211" s="141" t="s">
        <v>531</v>
      </c>
      <c r="C211" s="141" t="s">
        <v>532</v>
      </c>
      <c r="D211" s="141">
        <v>40</v>
      </c>
      <c r="E211" s="141">
        <v>40027</v>
      </c>
      <c r="F211" s="141">
        <v>36252</v>
      </c>
      <c r="G211" s="141">
        <v>2422</v>
      </c>
      <c r="H211" s="141">
        <v>2142</v>
      </c>
      <c r="I211" s="141">
        <v>4268</v>
      </c>
      <c r="J211" s="141">
        <v>1686</v>
      </c>
      <c r="K211" s="141">
        <v>24206</v>
      </c>
      <c r="L211" s="141">
        <v>1183</v>
      </c>
      <c r="M211" s="141">
        <v>4613</v>
      </c>
      <c r="N211" s="141">
        <v>0.128</v>
      </c>
      <c r="O211" s="141">
        <v>0.182</v>
      </c>
      <c r="P211" s="141">
        <v>0.17</v>
      </c>
      <c r="Q211" s="141">
        <v>0.156</v>
      </c>
      <c r="R211" s="141">
        <v>0.12523000000000001</v>
      </c>
      <c r="S211" s="141">
        <v>0.11700000000000001</v>
      </c>
      <c r="T211" s="141">
        <v>16.5</v>
      </c>
      <c r="U211" s="141">
        <v>15</v>
      </c>
      <c r="V211" s="141">
        <v>282413</v>
      </c>
      <c r="W211" s="141">
        <v>13334</v>
      </c>
      <c r="X211" s="141">
        <v>12603</v>
      </c>
      <c r="Y211" s="141">
        <v>27369</v>
      </c>
      <c r="Z211" s="141">
        <v>206758</v>
      </c>
      <c r="AA211" s="141">
        <v>11777</v>
      </c>
    </row>
    <row r="212" spans="1:27" ht="14.25">
      <c r="A212" s="141">
        <v>207449</v>
      </c>
      <c r="B212" s="141" t="s">
        <v>533</v>
      </c>
      <c r="C212" s="141" t="s">
        <v>534</v>
      </c>
      <c r="D212" s="141">
        <v>40</v>
      </c>
      <c r="E212" s="141">
        <v>40109</v>
      </c>
      <c r="F212" s="141">
        <v>123243</v>
      </c>
      <c r="G212" s="141">
        <v>3088</v>
      </c>
      <c r="H212" s="141">
        <v>30661</v>
      </c>
      <c r="I212" s="141">
        <v>32531</v>
      </c>
      <c r="J212" s="141">
        <v>4728</v>
      </c>
      <c r="K212" s="141">
        <v>59123</v>
      </c>
      <c r="L212" s="141">
        <v>7857</v>
      </c>
      <c r="M212" s="141">
        <v>17786</v>
      </c>
      <c r="N212" s="141">
        <v>0.158</v>
      </c>
      <c r="O212" s="141">
        <v>0.115</v>
      </c>
      <c r="P212" s="141">
        <v>0.26900000000000002</v>
      </c>
      <c r="Q212" s="141">
        <v>0.22500000000000001</v>
      </c>
      <c r="R212" s="141">
        <v>0.15737000000000001</v>
      </c>
      <c r="S212" s="141">
        <v>0.122</v>
      </c>
      <c r="T212" s="141">
        <v>21.2</v>
      </c>
      <c r="U212" s="141">
        <v>19.600000000000001</v>
      </c>
      <c r="V212" s="141">
        <v>779840</v>
      </c>
      <c r="W212" s="141">
        <v>26755</v>
      </c>
      <c r="X212" s="141">
        <v>114128</v>
      </c>
      <c r="Y212" s="141">
        <v>144282</v>
      </c>
      <c r="Z212" s="141">
        <v>485916</v>
      </c>
      <c r="AA212" s="141">
        <v>25315</v>
      </c>
    </row>
    <row r="213" spans="1:27" ht="14.25">
      <c r="A213" s="141">
        <v>207935</v>
      </c>
      <c r="B213" s="141" t="s">
        <v>535</v>
      </c>
      <c r="C213" s="141" t="s">
        <v>536</v>
      </c>
      <c r="D213" s="141">
        <v>40</v>
      </c>
      <c r="E213" s="141">
        <v>40143</v>
      </c>
      <c r="F213" s="141">
        <v>94860</v>
      </c>
      <c r="G213" s="141">
        <v>3973</v>
      </c>
      <c r="H213" s="141">
        <v>17401</v>
      </c>
      <c r="I213" s="141">
        <v>19159</v>
      </c>
      <c r="J213" s="141">
        <v>5618</v>
      </c>
      <c r="K213" s="141">
        <v>47514</v>
      </c>
      <c r="L213" s="141">
        <v>5806</v>
      </c>
      <c r="M213" s="141">
        <v>14548</v>
      </c>
      <c r="N213" s="141">
        <v>0.14399999999999999</v>
      </c>
      <c r="O213" s="141">
        <v>0.16400000000000001</v>
      </c>
      <c r="P213" s="141">
        <v>0.27100000000000002</v>
      </c>
      <c r="Q213" s="141">
        <v>0.21199999999999999</v>
      </c>
      <c r="R213" s="141">
        <v>0.13933999999999999</v>
      </c>
      <c r="S213" s="141">
        <v>0.11</v>
      </c>
      <c r="T213" s="141">
        <v>23.4</v>
      </c>
      <c r="U213" s="141">
        <v>18.100000000000001</v>
      </c>
      <c r="V213" s="141">
        <v>658209</v>
      </c>
      <c r="W213" s="141">
        <v>24221</v>
      </c>
      <c r="X213" s="141">
        <v>64262</v>
      </c>
      <c r="Y213" s="141">
        <v>90336</v>
      </c>
      <c r="Z213" s="141">
        <v>430098</v>
      </c>
      <c r="AA213" s="141">
        <v>34701</v>
      </c>
    </row>
    <row r="214" spans="1:27" ht="14.25">
      <c r="A214" s="141">
        <v>209038</v>
      </c>
      <c r="B214" s="141" t="s">
        <v>537</v>
      </c>
      <c r="C214" s="141" t="s">
        <v>538</v>
      </c>
      <c r="D214" s="141">
        <v>41</v>
      </c>
      <c r="E214" s="141">
        <v>41039</v>
      </c>
      <c r="F214" s="141">
        <v>60298</v>
      </c>
      <c r="G214" s="141">
        <v>2069</v>
      </c>
      <c r="H214" s="141">
        <v>1094</v>
      </c>
      <c r="I214" s="141">
        <v>7565</v>
      </c>
      <c r="J214" s="141">
        <v>586</v>
      </c>
      <c r="K214" s="141">
        <v>47848</v>
      </c>
      <c r="L214" s="141">
        <v>2559</v>
      </c>
      <c r="M214" s="141">
        <v>6142</v>
      </c>
      <c r="N214" s="141">
        <v>0.161</v>
      </c>
      <c r="O214" s="141">
        <v>0.217</v>
      </c>
      <c r="P214" s="141">
        <v>0.29899999999999999</v>
      </c>
      <c r="Q214" s="141">
        <v>0.21299999999999999</v>
      </c>
      <c r="R214" s="141">
        <v>0.12615999999999999</v>
      </c>
      <c r="S214" s="141">
        <v>0.153</v>
      </c>
      <c r="T214" s="141">
        <v>20.8</v>
      </c>
      <c r="U214" s="141">
        <v>19.5</v>
      </c>
      <c r="V214" s="141">
        <v>373861</v>
      </c>
      <c r="W214" s="141">
        <v>9528</v>
      </c>
      <c r="X214" s="141">
        <v>3653</v>
      </c>
      <c r="Y214" s="141">
        <v>35559</v>
      </c>
      <c r="Z214" s="141">
        <v>312777</v>
      </c>
      <c r="AA214" s="141">
        <v>4059</v>
      </c>
    </row>
    <row r="215" spans="1:27" ht="14.25">
      <c r="A215" s="141">
        <v>210605</v>
      </c>
      <c r="B215" s="141" t="s">
        <v>539</v>
      </c>
      <c r="C215" s="141" t="s">
        <v>540</v>
      </c>
      <c r="D215" s="141">
        <v>42</v>
      </c>
      <c r="E215" s="141">
        <v>42003</v>
      </c>
      <c r="F215" s="141">
        <v>134587</v>
      </c>
      <c r="G215" s="141">
        <v>7018</v>
      </c>
      <c r="H215" s="141">
        <v>41242</v>
      </c>
      <c r="I215" s="141">
        <v>4768</v>
      </c>
      <c r="J215" s="141">
        <v>487</v>
      </c>
      <c r="K215" s="141">
        <v>74841</v>
      </c>
      <c r="L215" s="141">
        <v>2480</v>
      </c>
      <c r="M215" s="141">
        <v>8519</v>
      </c>
      <c r="N215" s="141">
        <v>0.111</v>
      </c>
      <c r="O215" s="141">
        <v>0.14499999999999999</v>
      </c>
      <c r="P215" s="141">
        <v>0.27</v>
      </c>
      <c r="Q215" s="141">
        <v>0.17100000000000001</v>
      </c>
      <c r="R215" s="141">
        <v>0.26127</v>
      </c>
      <c r="S215" s="141">
        <v>7.9000000000000001E-2</v>
      </c>
      <c r="T215" s="141">
        <v>24.1</v>
      </c>
      <c r="U215" s="141">
        <v>15.9</v>
      </c>
      <c r="V215" s="141">
        <v>1212023</v>
      </c>
      <c r="W215" s="141">
        <v>48318</v>
      </c>
      <c r="X215" s="141">
        <v>152726</v>
      </c>
      <c r="Y215" s="141">
        <v>27949</v>
      </c>
      <c r="Z215" s="141">
        <v>945713</v>
      </c>
      <c r="AA215" s="141">
        <v>1377</v>
      </c>
    </row>
    <row r="216" spans="1:27" ht="14.25">
      <c r="A216" s="141">
        <v>211079</v>
      </c>
      <c r="B216" s="141" t="s">
        <v>541</v>
      </c>
      <c r="C216" s="141" t="s">
        <v>540</v>
      </c>
      <c r="D216" s="141">
        <v>42</v>
      </c>
      <c r="E216" s="141">
        <v>42003</v>
      </c>
      <c r="F216" s="141">
        <v>134587</v>
      </c>
      <c r="G216" s="141">
        <v>7018</v>
      </c>
      <c r="H216" s="141">
        <v>41242</v>
      </c>
      <c r="I216" s="141">
        <v>4768</v>
      </c>
      <c r="J216" s="141">
        <v>487</v>
      </c>
      <c r="K216" s="141">
        <v>74841</v>
      </c>
      <c r="L216" s="141">
        <v>2480</v>
      </c>
      <c r="M216" s="141">
        <v>8519</v>
      </c>
      <c r="N216" s="141">
        <v>0.111</v>
      </c>
      <c r="O216" s="141">
        <v>0.14499999999999999</v>
      </c>
      <c r="P216" s="141">
        <v>0.27</v>
      </c>
      <c r="Q216" s="141">
        <v>0.17100000000000001</v>
      </c>
      <c r="R216" s="141">
        <v>0.26127</v>
      </c>
      <c r="S216" s="141">
        <v>7.9000000000000001E-2</v>
      </c>
      <c r="T216" s="141">
        <v>24.1</v>
      </c>
      <c r="U216" s="141">
        <v>15.9</v>
      </c>
      <c r="V216" s="141">
        <v>1212023</v>
      </c>
      <c r="W216" s="141">
        <v>48318</v>
      </c>
      <c r="X216" s="141">
        <v>152726</v>
      </c>
      <c r="Y216" s="141">
        <v>27949</v>
      </c>
      <c r="Z216" s="141">
        <v>945713</v>
      </c>
      <c r="AA216" s="141">
        <v>1377</v>
      </c>
    </row>
    <row r="217" spans="1:27" ht="14.25">
      <c r="A217" s="141">
        <v>211079</v>
      </c>
      <c r="B217" s="141" t="s">
        <v>542</v>
      </c>
      <c r="C217" s="141" t="s">
        <v>543</v>
      </c>
      <c r="D217" s="141">
        <v>42</v>
      </c>
      <c r="E217" s="141">
        <v>42007</v>
      </c>
      <c r="F217" s="141">
        <v>17201</v>
      </c>
      <c r="G217" s="141">
        <v>106</v>
      </c>
      <c r="H217" s="141">
        <v>3212</v>
      </c>
      <c r="I217" s="141">
        <v>482</v>
      </c>
      <c r="J217" s="141">
        <v>27</v>
      </c>
      <c r="K217" s="141">
        <v>12296</v>
      </c>
      <c r="L217" s="141">
        <v>235</v>
      </c>
      <c r="M217" s="141">
        <v>1325</v>
      </c>
      <c r="N217" s="141">
        <v>0.104</v>
      </c>
      <c r="O217" s="141">
        <v>0.13800000000000001</v>
      </c>
      <c r="P217" s="141">
        <v>0.32800000000000001</v>
      </c>
      <c r="Q217" s="141">
        <v>0.155</v>
      </c>
      <c r="R217" s="141">
        <v>0.20769000000000001</v>
      </c>
      <c r="S217" s="141">
        <v>8.4000000000000005E-2</v>
      </c>
      <c r="T217" s="141">
        <v>21</v>
      </c>
      <c r="U217" s="141">
        <v>19.7</v>
      </c>
      <c r="V217" s="141">
        <v>164856</v>
      </c>
      <c r="W217" s="141">
        <v>767</v>
      </c>
      <c r="X217" s="141">
        <v>9791</v>
      </c>
      <c r="Y217" s="141">
        <v>3105</v>
      </c>
      <c r="Z217" s="141">
        <v>146355</v>
      </c>
      <c r="AA217" s="141">
        <v>103</v>
      </c>
    </row>
    <row r="218" spans="1:27" ht="14.25">
      <c r="A218" s="141">
        <v>211079</v>
      </c>
      <c r="B218" s="141" t="s">
        <v>544</v>
      </c>
      <c r="C218" s="141" t="s">
        <v>545</v>
      </c>
      <c r="D218" s="141">
        <v>42</v>
      </c>
      <c r="E218" s="141">
        <v>42125</v>
      </c>
      <c r="F218" s="141">
        <v>19392</v>
      </c>
      <c r="G218" s="141">
        <v>237</v>
      </c>
      <c r="H218" s="141">
        <v>1873</v>
      </c>
      <c r="I218" s="141">
        <v>592</v>
      </c>
      <c r="J218" s="141">
        <v>71</v>
      </c>
      <c r="K218" s="141">
        <v>15427</v>
      </c>
      <c r="L218" s="141">
        <v>229</v>
      </c>
      <c r="M218" s="141">
        <v>1555</v>
      </c>
      <c r="N218" s="141">
        <v>9.5000000000000001E-2</v>
      </c>
      <c r="O218" s="141">
        <v>0.10199999999999999</v>
      </c>
      <c r="P218" s="141">
        <v>0.32100000000000001</v>
      </c>
      <c r="Q218" s="141">
        <v>0.157</v>
      </c>
      <c r="R218" s="141">
        <v>0.33333000000000002</v>
      </c>
      <c r="S218" s="141">
        <v>8.2000000000000003E-2</v>
      </c>
      <c r="T218" s="141">
        <v>17.899999999999999</v>
      </c>
      <c r="U218" s="141">
        <v>22.1</v>
      </c>
      <c r="V218" s="141">
        <v>204201</v>
      </c>
      <c r="W218" s="141">
        <v>2315</v>
      </c>
      <c r="X218" s="141">
        <v>5841</v>
      </c>
      <c r="Y218" s="141">
        <v>3759</v>
      </c>
      <c r="Z218" s="141">
        <v>187576</v>
      </c>
      <c r="AA218" s="141">
        <v>142</v>
      </c>
    </row>
    <row r="219" spans="1:27" ht="14.25">
      <c r="A219" s="141">
        <v>212878</v>
      </c>
      <c r="B219" s="141" t="s">
        <v>546</v>
      </c>
      <c r="C219" s="141" t="s">
        <v>173</v>
      </c>
      <c r="D219" s="141">
        <v>42</v>
      </c>
      <c r="E219" s="141">
        <v>42001</v>
      </c>
      <c r="F219" s="141">
        <v>7909</v>
      </c>
      <c r="G219" s="141">
        <v>68</v>
      </c>
      <c r="H219" s="141">
        <v>209</v>
      </c>
      <c r="I219" s="141">
        <v>948</v>
      </c>
      <c r="J219" s="141">
        <v>0</v>
      </c>
      <c r="K219" s="141">
        <v>7052</v>
      </c>
      <c r="L219" s="141">
        <v>201</v>
      </c>
      <c r="M219" s="141">
        <v>379</v>
      </c>
      <c r="N219" s="141">
        <v>7.9000000000000001E-2</v>
      </c>
      <c r="O219" s="141">
        <v>0.111</v>
      </c>
      <c r="P219" s="141">
        <v>0.159</v>
      </c>
      <c r="Q219" s="141">
        <v>0.13100000000000001</v>
      </c>
      <c r="R219" s="141">
        <v>0</v>
      </c>
      <c r="S219" s="141">
        <v>7.6999999999999999E-2</v>
      </c>
      <c r="T219" s="141">
        <v>9.6</v>
      </c>
      <c r="U219" s="141">
        <v>10.199999999999999</v>
      </c>
      <c r="V219" s="141">
        <v>100237</v>
      </c>
      <c r="W219" s="141">
        <v>615</v>
      </c>
      <c r="X219" s="141">
        <v>1318</v>
      </c>
      <c r="Y219" s="141">
        <v>7239</v>
      </c>
      <c r="Z219" s="141">
        <v>92154</v>
      </c>
      <c r="AA219" s="141">
        <v>341</v>
      </c>
    </row>
    <row r="220" spans="1:27" ht="14.25">
      <c r="A220" s="141">
        <v>212878</v>
      </c>
      <c r="B220" s="141" t="s">
        <v>547</v>
      </c>
      <c r="C220" s="141" t="s">
        <v>548</v>
      </c>
      <c r="D220" s="141">
        <v>42</v>
      </c>
      <c r="E220" s="141">
        <v>42043</v>
      </c>
      <c r="F220" s="141">
        <v>34256</v>
      </c>
      <c r="G220" s="141">
        <v>1417</v>
      </c>
      <c r="H220" s="141">
        <v>12400</v>
      </c>
      <c r="I220" s="141">
        <v>6541</v>
      </c>
      <c r="J220" s="141">
        <v>171</v>
      </c>
      <c r="K220" s="141">
        <v>15197</v>
      </c>
      <c r="L220" s="141">
        <v>2514</v>
      </c>
      <c r="M220" s="141">
        <v>2557</v>
      </c>
      <c r="N220" s="141">
        <v>0.122</v>
      </c>
      <c r="O220" s="141">
        <v>8.7999999999999995E-2</v>
      </c>
      <c r="P220" s="141">
        <v>0.24099999999999999</v>
      </c>
      <c r="Q220" s="141">
        <v>0.223</v>
      </c>
      <c r="R220" s="141">
        <v>0.15295</v>
      </c>
      <c r="S220" s="141">
        <v>8.1000000000000003E-2</v>
      </c>
      <c r="T220" s="141">
        <v>26.7</v>
      </c>
      <c r="U220" s="141">
        <v>16.100000000000001</v>
      </c>
      <c r="V220" s="141">
        <v>281414</v>
      </c>
      <c r="W220" s="141">
        <v>16165</v>
      </c>
      <c r="X220" s="141">
        <v>51548</v>
      </c>
      <c r="Y220" s="141">
        <v>29351</v>
      </c>
      <c r="Z220" s="141">
        <v>187477</v>
      </c>
      <c r="AA220" s="141">
        <v>947</v>
      </c>
    </row>
    <row r="221" spans="1:27" ht="14.25">
      <c r="A221" s="141">
        <v>212878</v>
      </c>
      <c r="B221" s="141" t="s">
        <v>549</v>
      </c>
      <c r="C221" s="141" t="s">
        <v>550</v>
      </c>
      <c r="D221" s="141">
        <v>42</v>
      </c>
      <c r="E221" s="141">
        <v>42071</v>
      </c>
      <c r="F221" s="141">
        <v>44195</v>
      </c>
      <c r="G221" s="141">
        <v>888</v>
      </c>
      <c r="H221" s="141">
        <v>3674</v>
      </c>
      <c r="I221" s="141">
        <v>11837</v>
      </c>
      <c r="J221" s="141">
        <v>122</v>
      </c>
      <c r="K221" s="141">
        <v>30820</v>
      </c>
      <c r="L221" s="141">
        <v>4705</v>
      </c>
      <c r="M221" s="141">
        <v>3986</v>
      </c>
      <c r="N221" s="141">
        <v>8.2000000000000003E-2</v>
      </c>
      <c r="O221" s="141">
        <v>7.0000000000000007E-2</v>
      </c>
      <c r="P221" s="141">
        <v>0.17299999999999999</v>
      </c>
      <c r="Q221" s="141">
        <v>0.19400000000000001</v>
      </c>
      <c r="R221" s="141">
        <v>0.10646</v>
      </c>
      <c r="S221" s="141">
        <v>6.8000000000000005E-2</v>
      </c>
      <c r="T221" s="141">
        <v>23.5</v>
      </c>
      <c r="U221" s="141">
        <v>13.6</v>
      </c>
      <c r="V221" s="141">
        <v>540062</v>
      </c>
      <c r="W221" s="141">
        <v>12598</v>
      </c>
      <c r="X221" s="141">
        <v>21276</v>
      </c>
      <c r="Y221" s="141">
        <v>61170</v>
      </c>
      <c r="Z221" s="141">
        <v>455837</v>
      </c>
      <c r="AA221" s="141">
        <v>1024</v>
      </c>
    </row>
    <row r="222" spans="1:27" ht="14.25">
      <c r="A222" s="141">
        <v>212878</v>
      </c>
      <c r="B222" s="141" t="s">
        <v>551</v>
      </c>
      <c r="C222" s="141" t="s">
        <v>552</v>
      </c>
      <c r="D222" s="141">
        <v>42</v>
      </c>
      <c r="E222" s="141">
        <v>42075</v>
      </c>
      <c r="F222" s="141">
        <v>15214</v>
      </c>
      <c r="G222" s="141">
        <v>153</v>
      </c>
      <c r="H222" s="141">
        <v>472</v>
      </c>
      <c r="I222" s="141">
        <v>5602</v>
      </c>
      <c r="J222" s="141">
        <v>12</v>
      </c>
      <c r="K222" s="141">
        <v>9306</v>
      </c>
      <c r="L222" s="141">
        <v>3824</v>
      </c>
      <c r="M222" s="141">
        <v>1447</v>
      </c>
      <c r="N222" s="141">
        <v>0.109</v>
      </c>
      <c r="O222" s="141">
        <v>7.0000000000000007E-2</v>
      </c>
      <c r="P222" s="141">
        <v>0.17100000000000001</v>
      </c>
      <c r="Q222" s="141">
        <v>0.27300000000000002</v>
      </c>
      <c r="R222" s="141">
        <v>7.059E-2</v>
      </c>
      <c r="S222" s="141">
        <v>0.08</v>
      </c>
      <c r="T222" s="141">
        <v>34.6</v>
      </c>
      <c r="U222" s="141">
        <v>19.2</v>
      </c>
      <c r="V222" s="141">
        <v>139477</v>
      </c>
      <c r="W222" s="141">
        <v>2176</v>
      </c>
      <c r="X222" s="141">
        <v>2758</v>
      </c>
      <c r="Y222" s="141">
        <v>20493</v>
      </c>
      <c r="Z222" s="141">
        <v>115794</v>
      </c>
      <c r="AA222" s="141">
        <v>158</v>
      </c>
    </row>
    <row r="223" spans="1:27" ht="14.25">
      <c r="A223" s="141">
        <v>212878</v>
      </c>
      <c r="B223" s="141" t="s">
        <v>553</v>
      </c>
      <c r="C223" s="141" t="s">
        <v>554</v>
      </c>
      <c r="D223" s="141">
        <v>42</v>
      </c>
      <c r="E223" s="141">
        <v>42133</v>
      </c>
      <c r="F223" s="141">
        <v>38540</v>
      </c>
      <c r="G223" s="141">
        <v>574</v>
      </c>
      <c r="H223" s="141">
        <v>4832</v>
      </c>
      <c r="I223" s="141">
        <v>8505</v>
      </c>
      <c r="J223" s="141">
        <v>168</v>
      </c>
      <c r="K223" s="141">
        <v>28128</v>
      </c>
      <c r="L223" s="141">
        <v>2130</v>
      </c>
      <c r="M223" s="141">
        <v>2708</v>
      </c>
      <c r="N223" s="141">
        <v>8.5999999999999993E-2</v>
      </c>
      <c r="O223" s="141">
        <v>8.5999999999999993E-2</v>
      </c>
      <c r="P223" s="141">
        <v>0.18099999999999999</v>
      </c>
      <c r="Q223" s="141">
        <v>0.223</v>
      </c>
      <c r="R223" s="141">
        <v>0.15848999999999999</v>
      </c>
      <c r="S223" s="141">
        <v>7.3999999999999996E-2</v>
      </c>
      <c r="T223" s="141">
        <v>19.3</v>
      </c>
      <c r="U223" s="141">
        <v>11.7</v>
      </c>
      <c r="V223" s="141">
        <v>448114</v>
      </c>
      <c r="W223" s="141">
        <v>6692</v>
      </c>
      <c r="X223" s="141">
        <v>26673</v>
      </c>
      <c r="Y223" s="141">
        <v>38064</v>
      </c>
      <c r="Z223" s="141">
        <v>379767</v>
      </c>
      <c r="AA223" s="141">
        <v>892</v>
      </c>
    </row>
    <row r="224" spans="1:27" ht="14.25">
      <c r="A224" s="141">
        <v>214111</v>
      </c>
      <c r="B224" s="141" t="s">
        <v>456</v>
      </c>
      <c r="C224" s="141" t="s">
        <v>265</v>
      </c>
      <c r="D224" s="141">
        <v>42</v>
      </c>
      <c r="E224" s="141">
        <v>42091</v>
      </c>
      <c r="F224" s="141">
        <v>52365</v>
      </c>
      <c r="G224" s="141">
        <v>4859</v>
      </c>
      <c r="H224" s="141">
        <v>9126</v>
      </c>
      <c r="I224" s="141">
        <v>6939</v>
      </c>
      <c r="J224" s="141">
        <v>167</v>
      </c>
      <c r="K224" s="141">
        <v>31708</v>
      </c>
      <c r="L224" s="141">
        <v>2973</v>
      </c>
      <c r="M224" s="141">
        <v>3532</v>
      </c>
      <c r="N224" s="141">
        <v>6.3E-2</v>
      </c>
      <c r="O224" s="141">
        <v>7.2999999999999995E-2</v>
      </c>
      <c r="P224" s="141">
        <v>0.126</v>
      </c>
      <c r="Q224" s="141">
        <v>0.14799999999999999</v>
      </c>
      <c r="R224" s="141">
        <v>8.8880000000000001E-2</v>
      </c>
      <c r="S224" s="141">
        <v>0.05</v>
      </c>
      <c r="T224" s="141">
        <v>19.899999999999999</v>
      </c>
      <c r="U224" s="141">
        <v>8.4</v>
      </c>
      <c r="V224" s="141">
        <v>835381</v>
      </c>
      <c r="W224" s="141">
        <v>66544</v>
      </c>
      <c r="X224" s="141">
        <v>72549</v>
      </c>
      <c r="Y224" s="141">
        <v>46839</v>
      </c>
      <c r="Z224" s="141">
        <v>637380</v>
      </c>
      <c r="AA224" s="141">
        <v>1712</v>
      </c>
    </row>
    <row r="225" spans="1:27" ht="14.25">
      <c r="A225" s="141">
        <v>215239</v>
      </c>
      <c r="B225" s="141" t="s">
        <v>555</v>
      </c>
      <c r="C225" s="141" t="s">
        <v>556</v>
      </c>
      <c r="D225" s="141">
        <v>42</v>
      </c>
      <c r="E225" s="141">
        <v>42101</v>
      </c>
      <c r="F225" s="141">
        <v>351811</v>
      </c>
      <c r="G225" s="141">
        <v>25813</v>
      </c>
      <c r="H225" s="141">
        <v>168705</v>
      </c>
      <c r="I225" s="141">
        <v>85493</v>
      </c>
      <c r="J225" s="141">
        <v>1592</v>
      </c>
      <c r="K225" s="141">
        <v>79524</v>
      </c>
      <c r="L225" s="141">
        <v>54060</v>
      </c>
      <c r="M225" s="141">
        <v>22117</v>
      </c>
      <c r="N225" s="141">
        <v>0.22700000000000001</v>
      </c>
      <c r="O225" s="141">
        <v>0.222</v>
      </c>
      <c r="P225" s="141">
        <v>0.27</v>
      </c>
      <c r="Q225" s="141">
        <v>0.34799999999999998</v>
      </c>
      <c r="R225" s="141">
        <v>0.21274999999999999</v>
      </c>
      <c r="S225" s="141">
        <v>0.14000000000000001</v>
      </c>
      <c r="T225" s="141">
        <v>40.299999999999997</v>
      </c>
      <c r="U225" s="141">
        <v>22.6</v>
      </c>
      <c r="V225" s="141">
        <v>1548400</v>
      </c>
      <c r="W225" s="141">
        <v>116114</v>
      </c>
      <c r="X225" s="141">
        <v>625361</v>
      </c>
      <c r="Y225" s="141">
        <v>245566</v>
      </c>
      <c r="Z225" s="141">
        <v>568844</v>
      </c>
      <c r="AA225" s="141">
        <v>5891</v>
      </c>
    </row>
    <row r="226" spans="1:27" ht="14.25">
      <c r="A226" s="141">
        <v>218858</v>
      </c>
      <c r="B226" s="141" t="s">
        <v>557</v>
      </c>
      <c r="C226" s="141" t="s">
        <v>558</v>
      </c>
      <c r="D226" s="141">
        <v>45</v>
      </c>
      <c r="E226" s="141">
        <v>45027</v>
      </c>
      <c r="F226" s="141">
        <v>5827</v>
      </c>
      <c r="G226" s="141">
        <v>0</v>
      </c>
      <c r="H226" s="141">
        <v>3736</v>
      </c>
      <c r="I226" s="141">
        <v>369</v>
      </c>
      <c r="J226" s="141">
        <v>22</v>
      </c>
      <c r="K226" s="141">
        <v>1803</v>
      </c>
      <c r="L226" s="141">
        <v>172</v>
      </c>
      <c r="M226" s="141">
        <v>94</v>
      </c>
      <c r="N226" s="141">
        <v>0.19500000000000001</v>
      </c>
      <c r="O226" s="141">
        <v>0</v>
      </c>
      <c r="P226" s="141">
        <v>0.28199999999999997</v>
      </c>
      <c r="Q226" s="141">
        <v>0.36699999999999999</v>
      </c>
      <c r="R226" s="141">
        <v>0.34921000000000002</v>
      </c>
      <c r="S226" s="141">
        <v>0.11899999999999999</v>
      </c>
      <c r="T226" s="141">
        <v>38.9</v>
      </c>
      <c r="U226" s="141">
        <v>13</v>
      </c>
      <c r="V226" s="141">
        <v>29847</v>
      </c>
      <c r="W226" s="141">
        <v>242</v>
      </c>
      <c r="X226" s="141">
        <v>13241</v>
      </c>
      <c r="Y226" s="141">
        <v>1005</v>
      </c>
      <c r="Z226" s="141">
        <v>15160</v>
      </c>
      <c r="AA226" s="141">
        <v>41</v>
      </c>
    </row>
    <row r="227" spans="1:27" ht="14.25">
      <c r="A227" s="141">
        <v>218858</v>
      </c>
      <c r="B227" s="141" t="s">
        <v>559</v>
      </c>
      <c r="C227" s="141" t="s">
        <v>560</v>
      </c>
      <c r="D227" s="141">
        <v>45</v>
      </c>
      <c r="E227" s="141">
        <v>45055</v>
      </c>
      <c r="F227" s="141">
        <v>9446</v>
      </c>
      <c r="G227" s="141">
        <v>8</v>
      </c>
      <c r="H227" s="141">
        <v>3043</v>
      </c>
      <c r="I227" s="141">
        <v>1350</v>
      </c>
      <c r="J227" s="141">
        <v>0</v>
      </c>
      <c r="K227" s="141">
        <v>4763</v>
      </c>
      <c r="L227" s="141">
        <v>1042</v>
      </c>
      <c r="M227" s="141">
        <v>590</v>
      </c>
      <c r="N227" s="141">
        <v>0.14399999999999999</v>
      </c>
      <c r="O227" s="141">
        <v>2.7E-2</v>
      </c>
      <c r="P227" s="141">
        <v>0.20300000000000001</v>
      </c>
      <c r="Q227" s="141">
        <v>0.39800000000000002</v>
      </c>
      <c r="R227" s="141">
        <v>0</v>
      </c>
      <c r="S227" s="141">
        <v>0.106</v>
      </c>
      <c r="T227" s="141">
        <v>47.7</v>
      </c>
      <c r="U227" s="141">
        <v>20.5</v>
      </c>
      <c r="V227" s="141">
        <v>65431</v>
      </c>
      <c r="W227" s="141">
        <v>294</v>
      </c>
      <c r="X227" s="141">
        <v>14967</v>
      </c>
      <c r="Y227" s="141">
        <v>3392</v>
      </c>
      <c r="Z227" s="141">
        <v>44951</v>
      </c>
      <c r="AA227" s="141">
        <v>151</v>
      </c>
    </row>
    <row r="228" spans="1:27" ht="14.25">
      <c r="A228" s="141">
        <v>218858</v>
      </c>
      <c r="B228" s="141" t="s">
        <v>561</v>
      </c>
      <c r="C228" s="141" t="s">
        <v>562</v>
      </c>
      <c r="D228" s="141">
        <v>45</v>
      </c>
      <c r="E228" s="141">
        <v>45061</v>
      </c>
      <c r="F228" s="141">
        <v>4247</v>
      </c>
      <c r="G228" s="141">
        <v>10</v>
      </c>
      <c r="H228" s="141">
        <v>3176</v>
      </c>
      <c r="I228" s="141">
        <v>121</v>
      </c>
      <c r="J228" s="141">
        <v>1</v>
      </c>
      <c r="K228" s="141">
        <v>928</v>
      </c>
      <c r="L228" s="141">
        <v>65</v>
      </c>
      <c r="M228" s="141">
        <v>67</v>
      </c>
      <c r="N228" s="141">
        <v>0.27800000000000002</v>
      </c>
      <c r="O228" s="141">
        <v>0.71399999999999997</v>
      </c>
      <c r="P228" s="141">
        <v>0.32800000000000001</v>
      </c>
      <c r="Q228" s="141">
        <v>0.31900000000000001</v>
      </c>
      <c r="R228" s="141">
        <v>0.5</v>
      </c>
      <c r="S228" s="141">
        <v>0.182</v>
      </c>
      <c r="T228" s="141">
        <v>34.799999999999997</v>
      </c>
      <c r="U228" s="141">
        <v>21.7</v>
      </c>
      <c r="V228" s="141">
        <v>15287</v>
      </c>
      <c r="W228" s="141">
        <v>14</v>
      </c>
      <c r="X228" s="141">
        <v>9681</v>
      </c>
      <c r="Y228" s="141">
        <v>379</v>
      </c>
      <c r="Z228" s="141">
        <v>5095</v>
      </c>
      <c r="AA228" s="141">
        <v>1</v>
      </c>
    </row>
    <row r="229" spans="1:27" ht="14.25">
      <c r="A229" s="141">
        <v>218858</v>
      </c>
      <c r="B229" s="141" t="s">
        <v>563</v>
      </c>
      <c r="C229" s="141" t="s">
        <v>564</v>
      </c>
      <c r="D229" s="141">
        <v>45</v>
      </c>
      <c r="E229" s="141">
        <v>45085</v>
      </c>
      <c r="F229" s="141">
        <v>16820</v>
      </c>
      <c r="G229" s="141">
        <v>29</v>
      </c>
      <c r="H229" s="141">
        <v>11618</v>
      </c>
      <c r="I229" s="141">
        <v>464</v>
      </c>
      <c r="J229" s="141">
        <v>17</v>
      </c>
      <c r="K229" s="141">
        <v>3914</v>
      </c>
      <c r="L229" s="141">
        <v>700</v>
      </c>
      <c r="M229" s="141">
        <v>542</v>
      </c>
      <c r="N229" s="141">
        <v>0.16400000000000001</v>
      </c>
      <c r="O229" s="141">
        <v>2.1999999999999999E-2</v>
      </c>
      <c r="P229" s="141">
        <v>0.248</v>
      </c>
      <c r="Q229" s="141">
        <v>0.106</v>
      </c>
      <c r="R229" s="141">
        <v>3.014E-2</v>
      </c>
      <c r="S229" s="141">
        <v>8.4000000000000005E-2</v>
      </c>
      <c r="T229" s="141">
        <v>37.799999999999997</v>
      </c>
      <c r="U229" s="141">
        <v>10.199999999999999</v>
      </c>
      <c r="V229" s="141">
        <v>102470</v>
      </c>
      <c r="W229" s="141">
        <v>1341</v>
      </c>
      <c r="X229" s="141">
        <v>46907</v>
      </c>
      <c r="Y229" s="141">
        <v>4381</v>
      </c>
      <c r="Z229" s="141">
        <v>46511</v>
      </c>
      <c r="AA229" s="141">
        <v>547</v>
      </c>
    </row>
    <row r="230" spans="1:27" ht="14.25">
      <c r="A230" s="141">
        <v>219408</v>
      </c>
      <c r="B230" s="141" t="s">
        <v>565</v>
      </c>
      <c r="C230" s="141" t="s">
        <v>566</v>
      </c>
      <c r="D230" s="141">
        <v>46</v>
      </c>
      <c r="E230" s="141">
        <v>46029</v>
      </c>
      <c r="F230" s="141">
        <v>3060</v>
      </c>
      <c r="G230" s="141">
        <v>48</v>
      </c>
      <c r="H230" s="141">
        <v>17</v>
      </c>
      <c r="I230" s="141">
        <v>476</v>
      </c>
      <c r="J230" s="141">
        <v>301</v>
      </c>
      <c r="K230" s="141">
        <v>2351</v>
      </c>
      <c r="L230" s="141">
        <v>118</v>
      </c>
      <c r="M230" s="141">
        <v>225</v>
      </c>
      <c r="N230" s="141">
        <v>0.11</v>
      </c>
      <c r="O230" s="141">
        <v>0.28699999999999998</v>
      </c>
      <c r="P230" s="141">
        <v>0.10100000000000001</v>
      </c>
      <c r="Q230" s="141">
        <v>0.49199999999999999</v>
      </c>
      <c r="R230" s="141">
        <v>0.32789000000000001</v>
      </c>
      <c r="S230" s="141">
        <v>9.0999999999999998E-2</v>
      </c>
      <c r="T230" s="141">
        <v>48.6</v>
      </c>
      <c r="U230" s="141">
        <v>24.7</v>
      </c>
      <c r="V230" s="141">
        <v>27937</v>
      </c>
      <c r="W230" s="141">
        <v>167</v>
      </c>
      <c r="X230" s="141">
        <v>169</v>
      </c>
      <c r="Y230" s="141">
        <v>967</v>
      </c>
      <c r="Z230" s="141">
        <v>25831</v>
      </c>
      <c r="AA230" s="141">
        <v>617</v>
      </c>
    </row>
    <row r="231" spans="1:27" ht="14.25">
      <c r="A231" s="141">
        <v>219408</v>
      </c>
      <c r="B231" s="141" t="s">
        <v>567</v>
      </c>
      <c r="C231" s="141" t="s">
        <v>568</v>
      </c>
      <c r="D231" s="141">
        <v>46</v>
      </c>
      <c r="E231" s="141">
        <v>46037</v>
      </c>
      <c r="F231" s="141">
        <v>789</v>
      </c>
      <c r="G231" s="141">
        <v>0</v>
      </c>
      <c r="H231" s="141">
        <v>0</v>
      </c>
      <c r="I231" s="141">
        <v>62</v>
      </c>
      <c r="J231" s="141">
        <v>275</v>
      </c>
      <c r="K231" s="141">
        <v>486</v>
      </c>
      <c r="L231" s="141">
        <v>0</v>
      </c>
      <c r="M231" s="141">
        <v>28</v>
      </c>
      <c r="N231" s="141">
        <v>0.14699999999999999</v>
      </c>
      <c r="O231" s="141">
        <v>0</v>
      </c>
      <c r="P231" s="141">
        <v>0</v>
      </c>
      <c r="Q231" s="141">
        <v>0.45900000000000002</v>
      </c>
      <c r="R231" s="141">
        <v>0.35437999999999997</v>
      </c>
      <c r="S231" s="141">
        <v>0.104</v>
      </c>
      <c r="T231" s="141">
        <v>0</v>
      </c>
      <c r="U231" s="141">
        <v>17.7</v>
      </c>
      <c r="V231" s="141">
        <v>5362</v>
      </c>
      <c r="W231" s="141">
        <v>3</v>
      </c>
      <c r="X231" s="141">
        <v>7</v>
      </c>
      <c r="Y231" s="141">
        <v>135</v>
      </c>
      <c r="Z231" s="141">
        <v>4652</v>
      </c>
      <c r="AA231" s="141">
        <v>501</v>
      </c>
    </row>
    <row r="232" spans="1:27" ht="14.25">
      <c r="A232" s="141">
        <v>219408</v>
      </c>
      <c r="B232" s="141" t="s">
        <v>569</v>
      </c>
      <c r="C232" s="141" t="s">
        <v>570</v>
      </c>
      <c r="D232" s="141">
        <v>46</v>
      </c>
      <c r="E232" s="141">
        <v>46051</v>
      </c>
      <c r="F232" s="141">
        <v>724</v>
      </c>
      <c r="G232" s="141">
        <v>36</v>
      </c>
      <c r="H232" s="141">
        <v>14</v>
      </c>
      <c r="I232" s="141">
        <v>64</v>
      </c>
      <c r="J232" s="141">
        <v>11</v>
      </c>
      <c r="K232" s="141">
        <v>564</v>
      </c>
      <c r="L232" s="141">
        <v>20</v>
      </c>
      <c r="M232" s="141">
        <v>79</v>
      </c>
      <c r="N232" s="141">
        <v>9.8000000000000004E-2</v>
      </c>
      <c r="O232" s="141">
        <v>0.83699999999999997</v>
      </c>
      <c r="P232" s="141">
        <v>1</v>
      </c>
      <c r="Q232" s="141">
        <v>0.183</v>
      </c>
      <c r="R232" s="141">
        <v>0.23913000000000001</v>
      </c>
      <c r="S232" s="141">
        <v>8.2000000000000003E-2</v>
      </c>
      <c r="T232" s="141">
        <v>7.9</v>
      </c>
      <c r="U232" s="141">
        <v>51.3</v>
      </c>
      <c r="V232" s="141">
        <v>7382</v>
      </c>
      <c r="W232" s="141">
        <v>43</v>
      </c>
      <c r="X232" s="141">
        <v>14</v>
      </c>
      <c r="Y232" s="141">
        <v>349</v>
      </c>
      <c r="Z232" s="141">
        <v>6882</v>
      </c>
      <c r="AA232" s="141">
        <v>35</v>
      </c>
    </row>
    <row r="233" spans="1:27" ht="14.25">
      <c r="A233" s="141">
        <v>219408</v>
      </c>
      <c r="B233" s="141" t="s">
        <v>571</v>
      </c>
      <c r="C233" s="141" t="s">
        <v>357</v>
      </c>
      <c r="D233" s="141">
        <v>46</v>
      </c>
      <c r="E233" s="141">
        <v>46091</v>
      </c>
      <c r="F233" s="141">
        <v>319</v>
      </c>
      <c r="G233" s="141">
        <v>0</v>
      </c>
      <c r="H233" s="141">
        <v>1</v>
      </c>
      <c r="I233" s="141">
        <v>15</v>
      </c>
      <c r="J233" s="141">
        <v>130</v>
      </c>
      <c r="K233" s="141">
        <v>183</v>
      </c>
      <c r="L233" s="141">
        <v>5</v>
      </c>
      <c r="M233" s="141">
        <v>0</v>
      </c>
      <c r="N233" s="141">
        <v>7.4999999999999997E-2</v>
      </c>
      <c r="O233" s="141" t="s">
        <v>129</v>
      </c>
      <c r="P233" s="141">
        <v>0.2</v>
      </c>
      <c r="Q233" s="141">
        <v>0.04</v>
      </c>
      <c r="R233" s="141">
        <v>0.32178000000000001</v>
      </c>
      <c r="S233" s="141">
        <v>5.0999999999999997E-2</v>
      </c>
      <c r="T233" s="141">
        <v>3.4</v>
      </c>
      <c r="U233" s="141">
        <v>0</v>
      </c>
      <c r="V233" s="141">
        <v>4253</v>
      </c>
      <c r="W233" s="141">
        <v>0</v>
      </c>
      <c r="X233" s="141">
        <v>5</v>
      </c>
      <c r="Y233" s="141">
        <v>373</v>
      </c>
      <c r="Z233" s="141">
        <v>3618</v>
      </c>
      <c r="AA233" s="141">
        <v>274</v>
      </c>
    </row>
    <row r="234" spans="1:27" ht="14.25">
      <c r="A234" s="141">
        <v>219408</v>
      </c>
      <c r="B234" s="141" t="s">
        <v>572</v>
      </c>
      <c r="C234" s="141" t="s">
        <v>573</v>
      </c>
      <c r="D234" s="141">
        <v>46</v>
      </c>
      <c r="E234" s="141">
        <v>46109</v>
      </c>
      <c r="F234" s="141">
        <v>2085</v>
      </c>
      <c r="G234" s="141">
        <v>3</v>
      </c>
      <c r="H234" s="141">
        <v>3</v>
      </c>
      <c r="I234" s="141">
        <v>17</v>
      </c>
      <c r="J234" s="141">
        <v>1506</v>
      </c>
      <c r="K234" s="141">
        <v>456</v>
      </c>
      <c r="L234" s="141">
        <v>12</v>
      </c>
      <c r="M234" s="141">
        <v>105</v>
      </c>
      <c r="N234" s="141">
        <v>0.20799999999999999</v>
      </c>
      <c r="O234" s="141">
        <v>0.3</v>
      </c>
      <c r="P234" s="141">
        <v>8.1000000000000003E-2</v>
      </c>
      <c r="Q234" s="141">
        <v>0.19800000000000001</v>
      </c>
      <c r="R234" s="141">
        <v>0.27283000000000002</v>
      </c>
      <c r="S234" s="141">
        <v>8.2000000000000003E-2</v>
      </c>
      <c r="T234" s="141">
        <v>26.7</v>
      </c>
      <c r="U234" s="141">
        <v>32.299999999999997</v>
      </c>
      <c r="V234" s="141">
        <v>10006</v>
      </c>
      <c r="W234" s="141">
        <v>10</v>
      </c>
      <c r="X234" s="141">
        <v>37</v>
      </c>
      <c r="Y234" s="141">
        <v>86</v>
      </c>
      <c r="Z234" s="141">
        <v>5575</v>
      </c>
      <c r="AA234" s="141">
        <v>4014</v>
      </c>
    </row>
    <row r="235" spans="1:27" ht="14.25">
      <c r="A235" s="141">
        <v>219879</v>
      </c>
      <c r="B235" s="141" t="s">
        <v>574</v>
      </c>
      <c r="C235" s="141" t="s">
        <v>575</v>
      </c>
      <c r="D235" s="141">
        <v>47</v>
      </c>
      <c r="E235" s="141">
        <v>47011</v>
      </c>
      <c r="F235" s="141">
        <v>14128</v>
      </c>
      <c r="G235" s="141">
        <v>114</v>
      </c>
      <c r="H235" s="141">
        <v>945</v>
      </c>
      <c r="I235" s="141">
        <v>1179</v>
      </c>
      <c r="J235" s="141">
        <v>3</v>
      </c>
      <c r="K235" s="141">
        <v>11541</v>
      </c>
      <c r="L235" s="141">
        <v>610</v>
      </c>
      <c r="M235" s="141">
        <v>915</v>
      </c>
      <c r="N235" s="141">
        <v>0.13400000000000001</v>
      </c>
      <c r="O235" s="141">
        <v>0.11</v>
      </c>
      <c r="P235" s="141">
        <v>0.188</v>
      </c>
      <c r="Q235" s="141">
        <v>0.16200000000000001</v>
      </c>
      <c r="R235" s="141">
        <v>1.2500000000000001E-2</v>
      </c>
      <c r="S235" s="141">
        <v>0.127</v>
      </c>
      <c r="T235" s="141">
        <v>19.3</v>
      </c>
      <c r="U235" s="141">
        <v>19.100000000000001</v>
      </c>
      <c r="V235" s="141">
        <v>105361</v>
      </c>
      <c r="W235" s="141">
        <v>1039</v>
      </c>
      <c r="X235" s="141">
        <v>5024</v>
      </c>
      <c r="Y235" s="141">
        <v>7288</v>
      </c>
      <c r="Z235" s="141">
        <v>91115</v>
      </c>
      <c r="AA235" s="141">
        <v>237</v>
      </c>
    </row>
    <row r="236" spans="1:27" ht="14.25">
      <c r="A236" s="141">
        <v>219879</v>
      </c>
      <c r="B236" s="141" t="s">
        <v>576</v>
      </c>
      <c r="C236" s="141" t="s">
        <v>577</v>
      </c>
      <c r="D236" s="141">
        <v>47</v>
      </c>
      <c r="E236" s="141">
        <v>47107</v>
      </c>
      <c r="F236" s="141">
        <v>7109</v>
      </c>
      <c r="G236" s="141">
        <v>0</v>
      </c>
      <c r="H236" s="141">
        <v>193</v>
      </c>
      <c r="I236" s="141">
        <v>291</v>
      </c>
      <c r="J236" s="141">
        <v>0</v>
      </c>
      <c r="K236" s="141">
        <v>6180</v>
      </c>
      <c r="L236" s="141">
        <v>42</v>
      </c>
      <c r="M236" s="141">
        <v>694</v>
      </c>
      <c r="N236" s="141">
        <v>0.13600000000000001</v>
      </c>
      <c r="O236" s="141">
        <v>0</v>
      </c>
      <c r="P236" s="141">
        <v>0.112</v>
      </c>
      <c r="Q236" s="141">
        <v>0.124</v>
      </c>
      <c r="R236" s="141">
        <v>0</v>
      </c>
      <c r="S236" s="141">
        <v>0.13100000000000001</v>
      </c>
      <c r="T236" s="141">
        <v>9.9</v>
      </c>
      <c r="U236" s="141">
        <v>28.4</v>
      </c>
      <c r="V236" s="141">
        <v>52123</v>
      </c>
      <c r="W236" s="141">
        <v>421</v>
      </c>
      <c r="X236" s="141">
        <v>1722</v>
      </c>
      <c r="Y236" s="141">
        <v>2347</v>
      </c>
      <c r="Z236" s="141">
        <v>47052</v>
      </c>
      <c r="AA236" s="141">
        <v>59</v>
      </c>
    </row>
    <row r="237" spans="1:27" ht="14.25">
      <c r="A237" s="141">
        <v>219879</v>
      </c>
      <c r="B237" s="141" t="s">
        <v>578</v>
      </c>
      <c r="C237" s="141" t="s">
        <v>579</v>
      </c>
      <c r="D237" s="141">
        <v>47</v>
      </c>
      <c r="E237" s="141">
        <v>47121</v>
      </c>
      <c r="F237" s="141">
        <v>1964</v>
      </c>
      <c r="G237" s="141">
        <v>0</v>
      </c>
      <c r="H237" s="141">
        <v>45</v>
      </c>
      <c r="I237" s="141">
        <v>18</v>
      </c>
      <c r="J237" s="141">
        <v>0</v>
      </c>
      <c r="K237" s="141">
        <v>1865</v>
      </c>
      <c r="L237" s="141">
        <v>0</v>
      </c>
      <c r="M237" s="141">
        <v>54</v>
      </c>
      <c r="N237" s="141">
        <v>0.154</v>
      </c>
      <c r="O237" s="141">
        <v>0</v>
      </c>
      <c r="P237" s="141">
        <v>0.152</v>
      </c>
      <c r="Q237" s="141">
        <v>0.11600000000000001</v>
      </c>
      <c r="R237" s="141">
        <v>0</v>
      </c>
      <c r="S237" s="141">
        <v>0.161</v>
      </c>
      <c r="T237" s="141">
        <v>0</v>
      </c>
      <c r="U237" s="141">
        <v>7.9</v>
      </c>
      <c r="V237" s="141">
        <v>12725</v>
      </c>
      <c r="W237" s="141">
        <v>67</v>
      </c>
      <c r="X237" s="141">
        <v>296</v>
      </c>
      <c r="Y237" s="141">
        <v>155</v>
      </c>
      <c r="Z237" s="141">
        <v>11611</v>
      </c>
      <c r="AA237" s="141">
        <v>7</v>
      </c>
    </row>
    <row r="238" spans="1:27" ht="14.25">
      <c r="A238" s="141">
        <v>219879</v>
      </c>
      <c r="B238" s="141" t="s">
        <v>580</v>
      </c>
      <c r="C238" s="141" t="s">
        <v>581</v>
      </c>
      <c r="D238" s="141">
        <v>47</v>
      </c>
      <c r="E238" s="141">
        <v>47123</v>
      </c>
      <c r="F238" s="141">
        <v>7235</v>
      </c>
      <c r="G238" s="141">
        <v>0</v>
      </c>
      <c r="H238" s="141">
        <v>72</v>
      </c>
      <c r="I238" s="141">
        <v>148</v>
      </c>
      <c r="J238" s="141">
        <v>20</v>
      </c>
      <c r="K238" s="141">
        <v>6267</v>
      </c>
      <c r="L238" s="141">
        <v>76</v>
      </c>
      <c r="M238" s="141">
        <v>800</v>
      </c>
      <c r="N238" s="141">
        <v>0.16</v>
      </c>
      <c r="O238" s="141">
        <v>0</v>
      </c>
      <c r="P238" s="141">
        <v>8.6999999999999994E-2</v>
      </c>
      <c r="Q238" s="141">
        <v>7.0000000000000007E-2</v>
      </c>
      <c r="R238" s="141">
        <v>0.23529</v>
      </c>
      <c r="S238" s="141">
        <v>0.155</v>
      </c>
      <c r="T238" s="141">
        <v>11.1</v>
      </c>
      <c r="U238" s="141">
        <v>27.9</v>
      </c>
      <c r="V238" s="141">
        <v>45190</v>
      </c>
      <c r="W238" s="141">
        <v>194</v>
      </c>
      <c r="X238" s="141">
        <v>823</v>
      </c>
      <c r="Y238" s="141">
        <v>2123</v>
      </c>
      <c r="Z238" s="141">
        <v>40558</v>
      </c>
      <c r="AA238" s="141">
        <v>65</v>
      </c>
    </row>
    <row r="239" spans="1:27" ht="14.25">
      <c r="A239" s="141">
        <v>219879</v>
      </c>
      <c r="B239" s="141" t="s">
        <v>582</v>
      </c>
      <c r="C239" s="141" t="s">
        <v>583</v>
      </c>
      <c r="D239" s="141">
        <v>47</v>
      </c>
      <c r="E239" s="141">
        <v>47139</v>
      </c>
      <c r="F239" s="141">
        <v>2222</v>
      </c>
      <c r="G239" s="141">
        <v>8</v>
      </c>
      <c r="H239" s="141">
        <v>5</v>
      </c>
      <c r="I239" s="141">
        <v>95</v>
      </c>
      <c r="J239" s="141">
        <v>0</v>
      </c>
      <c r="K239" s="141">
        <v>2017</v>
      </c>
      <c r="L239" s="141">
        <v>18</v>
      </c>
      <c r="M239" s="141">
        <v>174</v>
      </c>
      <c r="N239" s="141">
        <v>0.129</v>
      </c>
      <c r="O239" s="141">
        <v>0.216</v>
      </c>
      <c r="P239" s="141">
        <v>0.14299999999999999</v>
      </c>
      <c r="Q239" s="141">
        <v>0.245</v>
      </c>
      <c r="R239" s="141">
        <v>0</v>
      </c>
      <c r="S239" s="141">
        <v>0.127</v>
      </c>
      <c r="T239" s="141">
        <v>16.7</v>
      </c>
      <c r="U239" s="141">
        <v>14.8</v>
      </c>
      <c r="V239" s="141">
        <v>17264</v>
      </c>
      <c r="W239" s="141">
        <v>37</v>
      </c>
      <c r="X239" s="141">
        <v>35</v>
      </c>
      <c r="Y239" s="141">
        <v>387</v>
      </c>
      <c r="Z239" s="141">
        <v>15855</v>
      </c>
      <c r="AA239" s="141">
        <v>51</v>
      </c>
    </row>
    <row r="240" spans="1:27" ht="14.25">
      <c r="A240" s="141">
        <v>220057</v>
      </c>
      <c r="B240" s="141" t="s">
        <v>584</v>
      </c>
      <c r="C240" s="141" t="s">
        <v>585</v>
      </c>
      <c r="D240" s="141">
        <v>47</v>
      </c>
      <c r="E240" s="141">
        <v>47033</v>
      </c>
      <c r="F240" s="141">
        <v>2147</v>
      </c>
      <c r="G240" s="141">
        <v>0</v>
      </c>
      <c r="H240" s="141">
        <v>410</v>
      </c>
      <c r="I240" s="141">
        <v>278</v>
      </c>
      <c r="J240" s="141">
        <v>81</v>
      </c>
      <c r="K240" s="141">
        <v>1241</v>
      </c>
      <c r="L240" s="141">
        <v>120</v>
      </c>
      <c r="M240" s="141">
        <v>295</v>
      </c>
      <c r="N240" s="141">
        <v>0.156</v>
      </c>
      <c r="O240" s="141">
        <v>0</v>
      </c>
      <c r="P240" s="141">
        <v>0.27200000000000002</v>
      </c>
      <c r="Q240" s="141">
        <v>0.17299999999999999</v>
      </c>
      <c r="R240" s="141">
        <v>0.45762999999999998</v>
      </c>
      <c r="S240" s="141">
        <v>0.121</v>
      </c>
      <c r="T240" s="141">
        <v>22.4</v>
      </c>
      <c r="U240" s="141">
        <v>23.5</v>
      </c>
      <c r="V240" s="141">
        <v>13737</v>
      </c>
      <c r="W240" s="141">
        <v>65</v>
      </c>
      <c r="X240" s="141">
        <v>1509</v>
      </c>
      <c r="Y240" s="141">
        <v>1610</v>
      </c>
      <c r="Z240" s="141">
        <v>10279</v>
      </c>
      <c r="AA240" s="141">
        <v>96</v>
      </c>
    </row>
    <row r="241" spans="1:27" ht="14.25">
      <c r="A241" s="141">
        <v>220057</v>
      </c>
      <c r="B241" s="141" t="s">
        <v>586</v>
      </c>
      <c r="C241" s="141" t="s">
        <v>587</v>
      </c>
      <c r="D241" s="141">
        <v>47</v>
      </c>
      <c r="E241" s="141">
        <v>47045</v>
      </c>
      <c r="F241" s="141">
        <v>5916</v>
      </c>
      <c r="G241" s="141">
        <v>118</v>
      </c>
      <c r="H241" s="141">
        <v>1456</v>
      </c>
      <c r="I241" s="141">
        <v>74</v>
      </c>
      <c r="J241" s="141">
        <v>20</v>
      </c>
      <c r="K241" s="141">
        <v>3831</v>
      </c>
      <c r="L241" s="141">
        <v>13</v>
      </c>
      <c r="M241" s="141">
        <v>478</v>
      </c>
      <c r="N241" s="141">
        <v>0.16300000000000001</v>
      </c>
      <c r="O241" s="141">
        <v>0.71099999999999997</v>
      </c>
      <c r="P241" s="141">
        <v>0.30599999999999999</v>
      </c>
      <c r="Q241" s="141">
        <v>5.3999999999999999E-2</v>
      </c>
      <c r="R241" s="141">
        <v>0.28571000000000002</v>
      </c>
      <c r="S241" s="141">
        <v>0.13400000000000001</v>
      </c>
      <c r="T241" s="141">
        <v>3.1</v>
      </c>
      <c r="U241" s="141">
        <v>22.2</v>
      </c>
      <c r="V241" s="141">
        <v>36219</v>
      </c>
      <c r="W241" s="141">
        <v>166</v>
      </c>
      <c r="X241" s="141">
        <v>4751</v>
      </c>
      <c r="Y241" s="141">
        <v>1374</v>
      </c>
      <c r="Z241" s="141">
        <v>28681</v>
      </c>
      <c r="AA241" s="141">
        <v>50</v>
      </c>
    </row>
    <row r="242" spans="1:27" ht="14.25">
      <c r="A242" s="141">
        <v>220057</v>
      </c>
      <c r="B242" s="141" t="s">
        <v>588</v>
      </c>
      <c r="C242" s="141" t="s">
        <v>589</v>
      </c>
      <c r="D242" s="141">
        <v>47</v>
      </c>
      <c r="E242" s="141">
        <v>47053</v>
      </c>
      <c r="F242" s="141">
        <v>6864</v>
      </c>
      <c r="G242" s="141">
        <v>0</v>
      </c>
      <c r="H242" s="141">
        <v>1695</v>
      </c>
      <c r="I242" s="141">
        <v>298</v>
      </c>
      <c r="J242" s="141">
        <v>85</v>
      </c>
      <c r="K242" s="141">
        <v>4152</v>
      </c>
      <c r="L242" s="141">
        <v>58</v>
      </c>
      <c r="M242" s="141">
        <v>874</v>
      </c>
      <c r="N242" s="141">
        <v>0.13900000000000001</v>
      </c>
      <c r="O242" s="141">
        <v>0</v>
      </c>
      <c r="P242" s="141">
        <v>0.218</v>
      </c>
      <c r="Q242" s="141">
        <v>0.19700000000000001</v>
      </c>
      <c r="R242" s="141">
        <v>0.3972</v>
      </c>
      <c r="S242" s="141">
        <v>0.109</v>
      </c>
      <c r="T242" s="141">
        <v>8.1</v>
      </c>
      <c r="U242" s="141">
        <v>33.4</v>
      </c>
      <c r="V242" s="141">
        <v>49325</v>
      </c>
      <c r="W242" s="141">
        <v>136</v>
      </c>
      <c r="X242" s="141">
        <v>7783</v>
      </c>
      <c r="Y242" s="141">
        <v>1513</v>
      </c>
      <c r="Z242" s="141">
        <v>37947</v>
      </c>
      <c r="AA242" s="141">
        <v>129</v>
      </c>
    </row>
    <row r="243" spans="1:27" ht="14.25">
      <c r="A243" s="141">
        <v>220057</v>
      </c>
      <c r="B243" s="141" t="s">
        <v>590</v>
      </c>
      <c r="C243" s="141" t="s">
        <v>240</v>
      </c>
      <c r="D243" s="141">
        <v>47</v>
      </c>
      <c r="E243" s="141">
        <v>47095</v>
      </c>
      <c r="F243" s="141">
        <v>1281</v>
      </c>
      <c r="G243" s="141">
        <v>5</v>
      </c>
      <c r="H243" s="141">
        <v>272</v>
      </c>
      <c r="I243" s="141">
        <v>6</v>
      </c>
      <c r="J243" s="141">
        <v>0</v>
      </c>
      <c r="K243" s="141">
        <v>912</v>
      </c>
      <c r="L243" s="141">
        <v>0</v>
      </c>
      <c r="M243" s="141">
        <v>92</v>
      </c>
      <c r="N243" s="141">
        <v>0.27900000000000003</v>
      </c>
      <c r="O243" s="141">
        <v>1</v>
      </c>
      <c r="P243" s="141">
        <v>0.35699999999999998</v>
      </c>
      <c r="Q243" s="141">
        <v>6.5000000000000002E-2</v>
      </c>
      <c r="R243" s="141">
        <v>0</v>
      </c>
      <c r="S243" s="141">
        <v>0.26300000000000001</v>
      </c>
      <c r="T243" s="141">
        <v>0</v>
      </c>
      <c r="U243" s="141">
        <v>28.8</v>
      </c>
      <c r="V243" s="141">
        <v>4586</v>
      </c>
      <c r="W243" s="141">
        <v>5</v>
      </c>
      <c r="X243" s="141">
        <v>761</v>
      </c>
      <c r="Y243" s="141">
        <v>93</v>
      </c>
      <c r="Z243" s="141">
        <v>3464</v>
      </c>
      <c r="AA243" s="141">
        <v>3</v>
      </c>
    </row>
    <row r="244" spans="1:27" ht="14.25">
      <c r="A244" s="141">
        <v>220057</v>
      </c>
      <c r="B244" s="141" t="s">
        <v>339</v>
      </c>
      <c r="C244" s="141" t="s">
        <v>340</v>
      </c>
      <c r="D244" s="141">
        <v>47</v>
      </c>
      <c r="E244" s="141">
        <v>47097</v>
      </c>
      <c r="F244" s="141">
        <v>4118</v>
      </c>
      <c r="G244" s="141">
        <v>0</v>
      </c>
      <c r="H244" s="141">
        <v>2114</v>
      </c>
      <c r="I244" s="141">
        <v>42</v>
      </c>
      <c r="J244" s="141">
        <v>6</v>
      </c>
      <c r="K244" s="141">
        <v>1679</v>
      </c>
      <c r="L244" s="141">
        <v>7</v>
      </c>
      <c r="M244" s="141">
        <v>312</v>
      </c>
      <c r="N244" s="141">
        <v>0.18</v>
      </c>
      <c r="O244" s="141">
        <v>0</v>
      </c>
      <c r="P244" s="141">
        <v>0.27300000000000002</v>
      </c>
      <c r="Q244" s="141">
        <v>6.4000000000000001E-2</v>
      </c>
      <c r="R244" s="141">
        <v>7.059E-2</v>
      </c>
      <c r="S244" s="141">
        <v>0.121</v>
      </c>
      <c r="T244" s="141">
        <v>3</v>
      </c>
      <c r="U244" s="141">
        <v>34.200000000000003</v>
      </c>
      <c r="V244" s="141">
        <v>22920</v>
      </c>
      <c r="W244" s="141">
        <v>52</v>
      </c>
      <c r="X244" s="141">
        <v>7747</v>
      </c>
      <c r="Y244" s="141">
        <v>658</v>
      </c>
      <c r="Z244" s="141">
        <v>13898</v>
      </c>
      <c r="AA244" s="141">
        <v>79</v>
      </c>
    </row>
    <row r="245" spans="1:27" ht="14.25">
      <c r="A245" s="141">
        <v>220057</v>
      </c>
      <c r="B245" s="141" t="s">
        <v>591</v>
      </c>
      <c r="C245" s="141" t="s">
        <v>592</v>
      </c>
      <c r="D245" s="141">
        <v>47</v>
      </c>
      <c r="E245" s="141">
        <v>47131</v>
      </c>
      <c r="F245" s="141">
        <v>4867</v>
      </c>
      <c r="G245" s="141">
        <v>0</v>
      </c>
      <c r="H245" s="141">
        <v>904</v>
      </c>
      <c r="I245" s="141">
        <v>418</v>
      </c>
      <c r="J245" s="141">
        <v>28</v>
      </c>
      <c r="K245" s="141">
        <v>3066</v>
      </c>
      <c r="L245" s="141">
        <v>63</v>
      </c>
      <c r="M245" s="141">
        <v>806</v>
      </c>
      <c r="N245" s="141">
        <v>0.161</v>
      </c>
      <c r="O245" s="141">
        <v>0</v>
      </c>
      <c r="P245" s="141">
        <v>0.28399999999999997</v>
      </c>
      <c r="Q245" s="141">
        <v>0.27100000000000002</v>
      </c>
      <c r="R245" s="141">
        <v>0.28866000000000003</v>
      </c>
      <c r="S245" s="141">
        <v>0.124</v>
      </c>
      <c r="T245" s="141">
        <v>15.4</v>
      </c>
      <c r="U245" s="141">
        <v>45.3</v>
      </c>
      <c r="V245" s="141">
        <v>30145</v>
      </c>
      <c r="W245" s="141">
        <v>56</v>
      </c>
      <c r="X245" s="141">
        <v>3182</v>
      </c>
      <c r="Y245" s="141">
        <v>1544</v>
      </c>
      <c r="Z245" s="141">
        <v>24651</v>
      </c>
      <c r="AA245" s="141">
        <v>69</v>
      </c>
    </row>
    <row r="246" spans="1:27" ht="14.25">
      <c r="A246" s="141">
        <v>220057</v>
      </c>
      <c r="B246" s="141" t="s">
        <v>593</v>
      </c>
      <c r="C246" s="141" t="s">
        <v>594</v>
      </c>
      <c r="D246" s="141">
        <v>47</v>
      </c>
      <c r="E246" s="141">
        <v>47167</v>
      </c>
      <c r="F246" s="141">
        <v>6509</v>
      </c>
      <c r="G246" s="141">
        <v>0</v>
      </c>
      <c r="H246" s="141">
        <v>2385</v>
      </c>
      <c r="I246" s="141">
        <v>206</v>
      </c>
      <c r="J246" s="141">
        <v>26</v>
      </c>
      <c r="K246" s="141">
        <v>3668</v>
      </c>
      <c r="L246" s="141">
        <v>63</v>
      </c>
      <c r="M246" s="141">
        <v>367</v>
      </c>
      <c r="N246" s="141">
        <v>0.108</v>
      </c>
      <c r="O246" s="141">
        <v>0</v>
      </c>
      <c r="P246" s="141">
        <v>0.216</v>
      </c>
      <c r="Q246" s="141">
        <v>0.11700000000000001</v>
      </c>
      <c r="R246" s="141">
        <v>0.19403000000000001</v>
      </c>
      <c r="S246" s="141">
        <v>0.08</v>
      </c>
      <c r="T246" s="141">
        <v>11.3</v>
      </c>
      <c r="U246" s="141">
        <v>17</v>
      </c>
      <c r="V246" s="141">
        <v>60263</v>
      </c>
      <c r="W246" s="141">
        <v>321</v>
      </c>
      <c r="X246" s="141">
        <v>11036</v>
      </c>
      <c r="Y246" s="141">
        <v>1754</v>
      </c>
      <c r="Z246" s="141">
        <v>46085</v>
      </c>
      <c r="AA246" s="141">
        <v>108</v>
      </c>
    </row>
    <row r="247" spans="1:27" ht="14.25">
      <c r="A247" s="141">
        <v>221184</v>
      </c>
      <c r="B247" s="141" t="s">
        <v>595</v>
      </c>
      <c r="C247" s="141" t="s">
        <v>596</v>
      </c>
      <c r="D247" s="141">
        <v>47</v>
      </c>
      <c r="E247" s="141">
        <v>47021</v>
      </c>
      <c r="F247" s="141">
        <v>3802</v>
      </c>
      <c r="G247" s="141">
        <v>0</v>
      </c>
      <c r="H247" s="141">
        <v>151</v>
      </c>
      <c r="I247" s="141">
        <v>86</v>
      </c>
      <c r="J247" s="141">
        <v>9</v>
      </c>
      <c r="K247" s="141">
        <v>3262</v>
      </c>
      <c r="L247" s="141">
        <v>237</v>
      </c>
      <c r="M247" s="141">
        <v>143</v>
      </c>
      <c r="N247" s="141">
        <v>9.2999999999999999E-2</v>
      </c>
      <c r="O247" s="141">
        <v>0</v>
      </c>
      <c r="P247" s="141">
        <v>0.21099999999999999</v>
      </c>
      <c r="Q247" s="141">
        <v>5.5E-2</v>
      </c>
      <c r="R247" s="141">
        <v>7.1429999999999993E-2</v>
      </c>
      <c r="S247" s="141">
        <v>8.6999999999999994E-2</v>
      </c>
      <c r="T247" s="141">
        <v>33.4</v>
      </c>
      <c r="U247" s="141">
        <v>9.9</v>
      </c>
      <c r="V247" s="141">
        <v>40697</v>
      </c>
      <c r="W247" s="141">
        <v>219</v>
      </c>
      <c r="X247" s="141">
        <v>715</v>
      </c>
      <c r="Y247" s="141">
        <v>1576</v>
      </c>
      <c r="Z247" s="141">
        <v>37493</v>
      </c>
      <c r="AA247" s="141">
        <v>117</v>
      </c>
    </row>
    <row r="248" spans="1:27" ht="14.25">
      <c r="A248" s="141">
        <v>221184</v>
      </c>
      <c r="B248" s="141" t="s">
        <v>597</v>
      </c>
      <c r="C248" s="141" t="s">
        <v>598</v>
      </c>
      <c r="D248" s="141">
        <v>47</v>
      </c>
      <c r="E248" s="141">
        <v>47037</v>
      </c>
      <c r="F248" s="141">
        <v>98696</v>
      </c>
      <c r="G248" s="141">
        <v>3678</v>
      </c>
      <c r="H248" s="141">
        <v>38498</v>
      </c>
      <c r="I248" s="141">
        <v>16438</v>
      </c>
      <c r="J248" s="141">
        <v>262</v>
      </c>
      <c r="K248" s="141">
        <v>41485</v>
      </c>
      <c r="L248" s="141">
        <v>6329</v>
      </c>
      <c r="M248" s="141">
        <v>8444</v>
      </c>
      <c r="N248" s="141">
        <v>0.14299999999999999</v>
      </c>
      <c r="O248" s="141">
        <v>0.151</v>
      </c>
      <c r="P248" s="141">
        <v>0.214</v>
      </c>
      <c r="Q248" s="141">
        <v>0.224</v>
      </c>
      <c r="R248" s="141">
        <v>0.1734</v>
      </c>
      <c r="S248" s="141">
        <v>0.10100000000000001</v>
      </c>
      <c r="T248" s="141">
        <v>24.1</v>
      </c>
      <c r="U248" s="141">
        <v>19.100000000000001</v>
      </c>
      <c r="V248" s="141">
        <v>688474</v>
      </c>
      <c r="W248" s="141">
        <v>24341</v>
      </c>
      <c r="X248" s="141">
        <v>179851</v>
      </c>
      <c r="Y248" s="141">
        <v>73369</v>
      </c>
      <c r="Z248" s="141">
        <v>412592</v>
      </c>
      <c r="AA248" s="141">
        <v>1249</v>
      </c>
    </row>
    <row r="249" spans="1:27" ht="14.25">
      <c r="A249" s="141">
        <v>221184</v>
      </c>
      <c r="B249" s="141" t="s">
        <v>599</v>
      </c>
      <c r="C249" s="141" t="s">
        <v>600</v>
      </c>
      <c r="D249" s="141">
        <v>47</v>
      </c>
      <c r="E249" s="141">
        <v>47043</v>
      </c>
      <c r="F249" s="141">
        <v>5849</v>
      </c>
      <c r="G249" s="141">
        <v>0</v>
      </c>
      <c r="H249" s="141">
        <v>303</v>
      </c>
      <c r="I249" s="141">
        <v>442</v>
      </c>
      <c r="J249" s="141">
        <v>2</v>
      </c>
      <c r="K249" s="141">
        <v>4992</v>
      </c>
      <c r="L249" s="141">
        <v>256</v>
      </c>
      <c r="M249" s="141">
        <v>296</v>
      </c>
      <c r="N249" s="141">
        <v>0.109</v>
      </c>
      <c r="O249" s="141">
        <v>0</v>
      </c>
      <c r="P249" s="141">
        <v>0.14599999999999999</v>
      </c>
      <c r="Q249" s="141">
        <v>0.19400000000000001</v>
      </c>
      <c r="R249" s="141">
        <v>2.1510000000000001E-2</v>
      </c>
      <c r="S249" s="141">
        <v>0.10299999999999999</v>
      </c>
      <c r="T249" s="141">
        <v>41.5</v>
      </c>
      <c r="U249" s="141">
        <v>12.4</v>
      </c>
      <c r="V249" s="141">
        <v>53873</v>
      </c>
      <c r="W249" s="141">
        <v>48</v>
      </c>
      <c r="X249" s="141">
        <v>2069</v>
      </c>
      <c r="Y249" s="141">
        <v>2273</v>
      </c>
      <c r="Z249" s="141">
        <v>48661</v>
      </c>
      <c r="AA249" s="141">
        <v>91</v>
      </c>
    </row>
    <row r="250" spans="1:27" ht="14.25">
      <c r="A250" s="141">
        <v>221184</v>
      </c>
      <c r="B250" s="141" t="s">
        <v>601</v>
      </c>
      <c r="C250" s="141" t="s">
        <v>602</v>
      </c>
      <c r="D250" s="141">
        <v>47</v>
      </c>
      <c r="E250" s="141">
        <v>47083</v>
      </c>
      <c r="F250" s="141">
        <v>1066</v>
      </c>
      <c r="G250" s="141">
        <v>0</v>
      </c>
      <c r="H250" s="141">
        <v>8</v>
      </c>
      <c r="I250" s="141">
        <v>2</v>
      </c>
      <c r="J250" s="141">
        <v>7</v>
      </c>
      <c r="K250" s="141">
        <v>1037</v>
      </c>
      <c r="L250" s="141">
        <v>0</v>
      </c>
      <c r="M250" s="141">
        <v>14</v>
      </c>
      <c r="N250" s="141">
        <v>0.13400000000000001</v>
      </c>
      <c r="O250" s="141">
        <v>0</v>
      </c>
      <c r="P250" s="141">
        <v>3.3000000000000002E-2</v>
      </c>
      <c r="Q250" s="141">
        <v>8.9999999999999993E-3</v>
      </c>
      <c r="R250" s="141">
        <v>0.13725000000000001</v>
      </c>
      <c r="S250" s="141">
        <v>0.13900000000000001</v>
      </c>
      <c r="T250" s="141" t="s">
        <v>129</v>
      </c>
      <c r="U250" s="141">
        <v>8.1</v>
      </c>
      <c r="V250" s="141">
        <v>7966</v>
      </c>
      <c r="W250" s="141">
        <v>27</v>
      </c>
      <c r="X250" s="141">
        <v>243</v>
      </c>
      <c r="Y250" s="141">
        <v>234</v>
      </c>
      <c r="Z250" s="141">
        <v>7479</v>
      </c>
      <c r="AA250" s="141">
        <v>44</v>
      </c>
    </row>
    <row r="251" spans="1:27" ht="14.25">
      <c r="A251" s="141">
        <v>221184</v>
      </c>
      <c r="B251" s="141" t="s">
        <v>603</v>
      </c>
      <c r="C251" s="141" t="s">
        <v>604</v>
      </c>
      <c r="D251" s="141">
        <v>47</v>
      </c>
      <c r="E251" s="141">
        <v>47085</v>
      </c>
      <c r="F251" s="141">
        <v>2233</v>
      </c>
      <c r="G251" s="141">
        <v>54</v>
      </c>
      <c r="H251" s="141">
        <v>64</v>
      </c>
      <c r="I251" s="141">
        <v>33</v>
      </c>
      <c r="J251" s="141">
        <v>0</v>
      </c>
      <c r="K251" s="141">
        <v>1874</v>
      </c>
      <c r="L251" s="141">
        <v>9</v>
      </c>
      <c r="M251" s="141">
        <v>232</v>
      </c>
      <c r="N251" s="141">
        <v>0.12</v>
      </c>
      <c r="O251" s="141">
        <v>0.37</v>
      </c>
      <c r="P251" s="141">
        <v>0.32500000000000001</v>
      </c>
      <c r="Q251" s="141">
        <v>6.4000000000000001E-2</v>
      </c>
      <c r="R251" s="141">
        <v>0</v>
      </c>
      <c r="S251" s="141">
        <v>0.11</v>
      </c>
      <c r="T251" s="141">
        <v>2.5</v>
      </c>
      <c r="U251" s="141">
        <v>31.6</v>
      </c>
      <c r="V251" s="141">
        <v>18536</v>
      </c>
      <c r="W251" s="141">
        <v>146</v>
      </c>
      <c r="X251" s="141">
        <v>197</v>
      </c>
      <c r="Y251" s="141">
        <v>516</v>
      </c>
      <c r="Z251" s="141">
        <v>17070</v>
      </c>
      <c r="AA251" s="141">
        <v>34</v>
      </c>
    </row>
    <row r="252" spans="1:27" ht="14.25">
      <c r="A252" s="141">
        <v>221184</v>
      </c>
      <c r="B252" s="141" t="s">
        <v>264</v>
      </c>
      <c r="C252" s="141" t="s">
        <v>265</v>
      </c>
      <c r="D252" s="141">
        <v>47</v>
      </c>
      <c r="E252" s="141">
        <v>47125</v>
      </c>
      <c r="F252" s="141">
        <v>25950</v>
      </c>
      <c r="G252" s="141">
        <v>337</v>
      </c>
      <c r="H252" s="141">
        <v>7344</v>
      </c>
      <c r="I252" s="141">
        <v>3673</v>
      </c>
      <c r="J252" s="141">
        <v>124</v>
      </c>
      <c r="K252" s="141">
        <v>13929</v>
      </c>
      <c r="L252" s="141">
        <v>1107</v>
      </c>
      <c r="M252" s="141">
        <v>3109</v>
      </c>
      <c r="N252" s="141">
        <v>0.11899999999999999</v>
      </c>
      <c r="O252" s="141">
        <v>6.4000000000000001E-2</v>
      </c>
      <c r="P252" s="141">
        <v>0.16800000000000001</v>
      </c>
      <c r="Q252" s="141">
        <v>0.158</v>
      </c>
      <c r="R252" s="141">
        <v>7.3289999999999994E-2</v>
      </c>
      <c r="S252" s="141">
        <v>9.8000000000000004E-2</v>
      </c>
      <c r="T252" s="141">
        <v>21.2</v>
      </c>
      <c r="U252" s="141">
        <v>16.3</v>
      </c>
      <c r="V252" s="141">
        <v>217646</v>
      </c>
      <c r="W252" s="141">
        <v>5251</v>
      </c>
      <c r="X252" s="141">
        <v>43800</v>
      </c>
      <c r="Y252" s="141">
        <v>23307</v>
      </c>
      <c r="Z252" s="141">
        <v>142734</v>
      </c>
      <c r="AA252" s="141">
        <v>1568</v>
      </c>
    </row>
    <row r="253" spans="1:27" ht="14.25">
      <c r="A253" s="141">
        <v>221184</v>
      </c>
      <c r="B253" s="141" t="s">
        <v>605</v>
      </c>
      <c r="C253" s="141" t="s">
        <v>606</v>
      </c>
      <c r="D253" s="141">
        <v>47</v>
      </c>
      <c r="E253" s="141">
        <v>47161</v>
      </c>
      <c r="F253" s="141">
        <v>1547</v>
      </c>
      <c r="G253" s="141">
        <v>32</v>
      </c>
      <c r="H253" s="141">
        <v>31</v>
      </c>
      <c r="I253" s="141">
        <v>89</v>
      </c>
      <c r="J253" s="141">
        <v>1</v>
      </c>
      <c r="K253" s="141">
        <v>1453</v>
      </c>
      <c r="L253" s="141">
        <v>0</v>
      </c>
      <c r="M253" s="141">
        <v>30</v>
      </c>
      <c r="N253" s="141">
        <v>0.115</v>
      </c>
      <c r="O253" s="141">
        <v>0.42699999999999999</v>
      </c>
      <c r="P253" s="141">
        <v>0.35599999999999998</v>
      </c>
      <c r="Q253" s="141">
        <v>0.18099999999999999</v>
      </c>
      <c r="R253" s="141">
        <v>4.7620000000000003E-2</v>
      </c>
      <c r="S253" s="141">
        <v>0.11600000000000001</v>
      </c>
      <c r="T253" s="141">
        <v>0</v>
      </c>
      <c r="U253" s="141">
        <v>4.5</v>
      </c>
      <c r="V253" s="141">
        <v>13487</v>
      </c>
      <c r="W253" s="141">
        <v>75</v>
      </c>
      <c r="X253" s="141">
        <v>87</v>
      </c>
      <c r="Y253" s="141">
        <v>492</v>
      </c>
      <c r="Z253" s="141">
        <v>12569</v>
      </c>
      <c r="AA253" s="141">
        <v>20</v>
      </c>
    </row>
    <row r="254" spans="1:27" ht="14.25">
      <c r="A254" s="141">
        <v>221397</v>
      </c>
      <c r="B254" s="141" t="s">
        <v>607</v>
      </c>
      <c r="C254" s="141" t="s">
        <v>608</v>
      </c>
      <c r="D254" s="141">
        <v>47</v>
      </c>
      <c r="E254" s="141">
        <v>47001</v>
      </c>
      <c r="F254" s="141">
        <v>11660</v>
      </c>
      <c r="G254" s="141">
        <v>133</v>
      </c>
      <c r="H254" s="141">
        <v>527</v>
      </c>
      <c r="I254" s="141">
        <v>340</v>
      </c>
      <c r="J254" s="141">
        <v>167</v>
      </c>
      <c r="K254" s="141">
        <v>10116</v>
      </c>
      <c r="L254" s="141">
        <v>34</v>
      </c>
      <c r="M254" s="141">
        <v>683</v>
      </c>
      <c r="N254" s="141">
        <v>0.154</v>
      </c>
      <c r="O254" s="141">
        <v>0.13200000000000001</v>
      </c>
      <c r="P254" s="141">
        <v>0.222</v>
      </c>
      <c r="Q254" s="141">
        <v>0.13300000000000001</v>
      </c>
      <c r="R254" s="141">
        <v>0.34864000000000001</v>
      </c>
      <c r="S254" s="141">
        <v>0.151</v>
      </c>
      <c r="T254" s="141">
        <v>3.4</v>
      </c>
      <c r="U254" s="141">
        <v>17.7</v>
      </c>
      <c r="V254" s="141">
        <v>75726</v>
      </c>
      <c r="W254" s="141">
        <v>1011</v>
      </c>
      <c r="X254" s="141">
        <v>2369</v>
      </c>
      <c r="Y254" s="141">
        <v>2561</v>
      </c>
      <c r="Z254" s="141">
        <v>67166</v>
      </c>
      <c r="AA254" s="141">
        <v>312</v>
      </c>
    </row>
    <row r="255" spans="1:27" ht="14.25">
      <c r="A255" s="141">
        <v>221397</v>
      </c>
      <c r="B255" s="141" t="s">
        <v>609</v>
      </c>
      <c r="C255" s="141" t="s">
        <v>610</v>
      </c>
      <c r="D255" s="141">
        <v>47</v>
      </c>
      <c r="E255" s="141">
        <v>47013</v>
      </c>
      <c r="F255" s="141">
        <v>7473</v>
      </c>
      <c r="G255" s="141">
        <v>6</v>
      </c>
      <c r="H255" s="141">
        <v>19</v>
      </c>
      <c r="I255" s="141">
        <v>151</v>
      </c>
      <c r="J255" s="141">
        <v>3</v>
      </c>
      <c r="K255" s="141">
        <v>7236</v>
      </c>
      <c r="L255" s="141">
        <v>7</v>
      </c>
      <c r="M255" s="141">
        <v>202</v>
      </c>
      <c r="N255" s="141">
        <v>0.19400000000000001</v>
      </c>
      <c r="O255" s="141">
        <v>3.3000000000000002E-2</v>
      </c>
      <c r="P255" s="141">
        <v>0.25</v>
      </c>
      <c r="Q255" s="141">
        <v>0.23</v>
      </c>
      <c r="R255" s="141">
        <v>0.12</v>
      </c>
      <c r="S255" s="141">
        <v>0.19500000000000001</v>
      </c>
      <c r="T255" s="141">
        <v>3.3</v>
      </c>
      <c r="U255" s="141">
        <v>24.6</v>
      </c>
      <c r="V255" s="141">
        <v>38444</v>
      </c>
      <c r="W255" s="141">
        <v>182</v>
      </c>
      <c r="X255" s="141">
        <v>76</v>
      </c>
      <c r="Y255" s="141">
        <v>657</v>
      </c>
      <c r="Z255" s="141">
        <v>37131</v>
      </c>
      <c r="AA255" s="141">
        <v>22</v>
      </c>
    </row>
    <row r="256" spans="1:27" ht="14.25">
      <c r="A256" s="141">
        <v>221397</v>
      </c>
      <c r="B256" s="141" t="s">
        <v>611</v>
      </c>
      <c r="C256" s="141" t="s">
        <v>612</v>
      </c>
      <c r="D256" s="141">
        <v>47</v>
      </c>
      <c r="E256" s="141">
        <v>47035</v>
      </c>
      <c r="F256" s="141">
        <v>7697</v>
      </c>
      <c r="G256" s="141">
        <v>38</v>
      </c>
      <c r="H256" s="141">
        <v>188</v>
      </c>
      <c r="I256" s="141">
        <v>396</v>
      </c>
      <c r="J256" s="141">
        <v>28</v>
      </c>
      <c r="K256" s="141">
        <v>7287</v>
      </c>
      <c r="L256" s="141">
        <v>26</v>
      </c>
      <c r="M256" s="141">
        <v>130</v>
      </c>
      <c r="N256" s="141">
        <v>0.126</v>
      </c>
      <c r="O256" s="141">
        <v>0.23</v>
      </c>
      <c r="P256" s="141">
        <v>0.378</v>
      </c>
      <c r="Q256" s="141">
        <v>0.2</v>
      </c>
      <c r="R256" s="141">
        <v>4.3409999999999997E-2</v>
      </c>
      <c r="S256" s="141">
        <v>0.126</v>
      </c>
      <c r="T256" s="141">
        <v>13.8</v>
      </c>
      <c r="U256" s="141">
        <v>8.6999999999999993</v>
      </c>
      <c r="V256" s="141">
        <v>60910</v>
      </c>
      <c r="W256" s="141">
        <v>165</v>
      </c>
      <c r="X256" s="141">
        <v>497</v>
      </c>
      <c r="Y256" s="141">
        <v>1982</v>
      </c>
      <c r="Z256" s="141">
        <v>57948</v>
      </c>
      <c r="AA256" s="141">
        <v>617</v>
      </c>
    </row>
    <row r="257" spans="1:27" ht="14.25">
      <c r="A257" s="141">
        <v>221397</v>
      </c>
      <c r="B257" s="141" t="s">
        <v>613</v>
      </c>
      <c r="C257" s="141" t="s">
        <v>614</v>
      </c>
      <c r="D257" s="141">
        <v>47</v>
      </c>
      <c r="E257" s="141">
        <v>47049</v>
      </c>
      <c r="F257" s="141">
        <v>3672</v>
      </c>
      <c r="G257" s="141">
        <v>0</v>
      </c>
      <c r="H257" s="141">
        <v>27</v>
      </c>
      <c r="I257" s="141">
        <v>54</v>
      </c>
      <c r="J257" s="141">
        <v>0</v>
      </c>
      <c r="K257" s="141">
        <v>3478</v>
      </c>
      <c r="L257" s="141">
        <v>0</v>
      </c>
      <c r="M257" s="141">
        <v>167</v>
      </c>
      <c r="N257" s="141">
        <v>0.20200000000000001</v>
      </c>
      <c r="O257" s="141">
        <v>0</v>
      </c>
      <c r="P257" s="141">
        <v>0.77100000000000002</v>
      </c>
      <c r="Q257" s="141">
        <v>0.157</v>
      </c>
      <c r="R257" s="141">
        <v>0</v>
      </c>
      <c r="S257" s="141">
        <v>0.19900000000000001</v>
      </c>
      <c r="T257" s="141">
        <v>0</v>
      </c>
      <c r="U257" s="141">
        <v>31.7</v>
      </c>
      <c r="V257" s="141">
        <v>18208</v>
      </c>
      <c r="W257" s="141">
        <v>54</v>
      </c>
      <c r="X257" s="141">
        <v>35</v>
      </c>
      <c r="Y257" s="141">
        <v>344</v>
      </c>
      <c r="Z257" s="141">
        <v>17471</v>
      </c>
      <c r="AA257" s="141">
        <v>55</v>
      </c>
    </row>
    <row r="258" spans="1:27" ht="14.25">
      <c r="A258" s="141">
        <v>221397</v>
      </c>
      <c r="B258" s="141" t="s">
        <v>615</v>
      </c>
      <c r="C258" s="141" t="s">
        <v>384</v>
      </c>
      <c r="D258" s="141">
        <v>47</v>
      </c>
      <c r="E258" s="141">
        <v>47093</v>
      </c>
      <c r="F258" s="141">
        <v>58167</v>
      </c>
      <c r="G258" s="141">
        <v>843</v>
      </c>
      <c r="H258" s="141">
        <v>9920</v>
      </c>
      <c r="I258" s="141">
        <v>4853</v>
      </c>
      <c r="J258" s="141">
        <v>111</v>
      </c>
      <c r="K258" s="141">
        <v>41024</v>
      </c>
      <c r="L258" s="141">
        <v>2060</v>
      </c>
      <c r="M258" s="141">
        <v>4209</v>
      </c>
      <c r="N258" s="141">
        <v>0.124</v>
      </c>
      <c r="O258" s="141">
        <v>7.9000000000000001E-2</v>
      </c>
      <c r="P258" s="141">
        <v>0.25900000000000001</v>
      </c>
      <c r="Q258" s="141">
        <v>0.217</v>
      </c>
      <c r="R258" s="141">
        <v>0.10212</v>
      </c>
      <c r="S258" s="141">
        <v>0.105</v>
      </c>
      <c r="T258" s="141">
        <v>29.6</v>
      </c>
      <c r="U258" s="141">
        <v>18.600000000000001</v>
      </c>
      <c r="V258" s="141">
        <v>469459</v>
      </c>
      <c r="W258" s="141">
        <v>10659</v>
      </c>
      <c r="X258" s="141">
        <v>38313</v>
      </c>
      <c r="Y258" s="141">
        <v>22355</v>
      </c>
      <c r="Z258" s="141">
        <v>389899</v>
      </c>
      <c r="AA258" s="141">
        <v>976</v>
      </c>
    </row>
    <row r="259" spans="1:27" ht="14.25">
      <c r="A259" s="141">
        <v>221397</v>
      </c>
      <c r="B259" s="141" t="s">
        <v>616</v>
      </c>
      <c r="C259" s="141" t="s">
        <v>617</v>
      </c>
      <c r="D259" s="141">
        <v>47</v>
      </c>
      <c r="E259" s="141">
        <v>47105</v>
      </c>
      <c r="F259" s="141">
        <v>6519</v>
      </c>
      <c r="G259" s="141">
        <v>0</v>
      </c>
      <c r="H259" s="141">
        <v>75</v>
      </c>
      <c r="I259" s="141">
        <v>1154</v>
      </c>
      <c r="J259" s="141">
        <v>23</v>
      </c>
      <c r="K259" s="141">
        <v>5400</v>
      </c>
      <c r="L259" s="141">
        <v>105</v>
      </c>
      <c r="M259" s="141">
        <v>916</v>
      </c>
      <c r="N259" s="141">
        <v>0.11799999999999999</v>
      </c>
      <c r="O259" s="141">
        <v>0</v>
      </c>
      <c r="P259" s="141">
        <v>0.10100000000000001</v>
      </c>
      <c r="Q259" s="141">
        <v>0.217</v>
      </c>
      <c r="R259" s="141">
        <v>0.23469000000000001</v>
      </c>
      <c r="S259" s="141">
        <v>0.109</v>
      </c>
      <c r="T259" s="141">
        <v>14.4</v>
      </c>
      <c r="U259" s="141">
        <v>26.5</v>
      </c>
      <c r="V259" s="141">
        <v>55140</v>
      </c>
      <c r="W259" s="141">
        <v>549</v>
      </c>
      <c r="X259" s="141">
        <v>740</v>
      </c>
      <c r="Y259" s="141">
        <v>5307</v>
      </c>
      <c r="Z259" s="141">
        <v>49583</v>
      </c>
      <c r="AA259" s="141">
        <v>75</v>
      </c>
    </row>
    <row r="260" spans="1:27" ht="14.25">
      <c r="A260" s="141">
        <v>221397</v>
      </c>
      <c r="B260" s="141" t="s">
        <v>618</v>
      </c>
      <c r="C260" s="141" t="s">
        <v>619</v>
      </c>
      <c r="D260" s="141">
        <v>47</v>
      </c>
      <c r="E260" s="141">
        <v>47129</v>
      </c>
      <c r="F260" s="141">
        <v>3897</v>
      </c>
      <c r="G260" s="141">
        <v>0</v>
      </c>
      <c r="H260" s="141">
        <v>8</v>
      </c>
      <c r="I260" s="141">
        <v>102</v>
      </c>
      <c r="J260" s="141">
        <v>2</v>
      </c>
      <c r="K260" s="141">
        <v>3814</v>
      </c>
      <c r="L260" s="141">
        <v>8</v>
      </c>
      <c r="M260" s="141">
        <v>65</v>
      </c>
      <c r="N260" s="141">
        <v>0.20899999999999999</v>
      </c>
      <c r="O260" s="141">
        <v>0</v>
      </c>
      <c r="P260" s="141">
        <v>1</v>
      </c>
      <c r="Q260" s="141">
        <v>0.68500000000000005</v>
      </c>
      <c r="R260" s="141">
        <v>3.9219999999999998E-2</v>
      </c>
      <c r="S260" s="141">
        <v>0.21199999999999999</v>
      </c>
      <c r="T260" s="141">
        <v>38.1</v>
      </c>
      <c r="U260" s="141">
        <v>12.3</v>
      </c>
      <c r="V260" s="141">
        <v>18643</v>
      </c>
      <c r="W260" s="141">
        <v>6</v>
      </c>
      <c r="X260" s="141">
        <v>8</v>
      </c>
      <c r="Y260" s="141">
        <v>149</v>
      </c>
      <c r="Z260" s="141">
        <v>18029</v>
      </c>
      <c r="AA260" s="141">
        <v>49</v>
      </c>
    </row>
    <row r="261" spans="1:27" ht="14.25">
      <c r="A261" s="141">
        <v>221397</v>
      </c>
      <c r="B261" s="141" t="s">
        <v>620</v>
      </c>
      <c r="C261" s="141" t="s">
        <v>621</v>
      </c>
      <c r="D261" s="141">
        <v>47</v>
      </c>
      <c r="E261" s="141">
        <v>47145</v>
      </c>
      <c r="F261" s="141">
        <v>6466</v>
      </c>
      <c r="G261" s="141">
        <v>7</v>
      </c>
      <c r="H261" s="141">
        <v>261</v>
      </c>
      <c r="I261" s="141">
        <v>109</v>
      </c>
      <c r="J261" s="141">
        <v>30</v>
      </c>
      <c r="K261" s="141">
        <v>6009</v>
      </c>
      <c r="L261" s="141">
        <v>15</v>
      </c>
      <c r="M261" s="141">
        <v>144</v>
      </c>
      <c r="N261" s="141">
        <v>0.122</v>
      </c>
      <c r="O261" s="141">
        <v>0.02</v>
      </c>
      <c r="P261" s="141">
        <v>0.19400000000000001</v>
      </c>
      <c r="Q261" s="141">
        <v>9.1999999999999998E-2</v>
      </c>
      <c r="R261" s="141">
        <v>0.11364</v>
      </c>
      <c r="S261" s="141">
        <v>0.123</v>
      </c>
      <c r="T261" s="141">
        <v>8</v>
      </c>
      <c r="U261" s="141">
        <v>6.8</v>
      </c>
      <c r="V261" s="141">
        <v>53210</v>
      </c>
      <c r="W261" s="141">
        <v>354</v>
      </c>
      <c r="X261" s="141">
        <v>1346</v>
      </c>
      <c r="Y261" s="141">
        <v>1186</v>
      </c>
      <c r="Z261" s="141">
        <v>48973</v>
      </c>
      <c r="AA261" s="141">
        <v>234</v>
      </c>
    </row>
    <row r="262" spans="1:27" ht="14.25">
      <c r="A262" s="141">
        <v>221397</v>
      </c>
      <c r="B262" s="141" t="s">
        <v>622</v>
      </c>
      <c r="C262" s="141" t="s">
        <v>623</v>
      </c>
      <c r="D262" s="141">
        <v>47</v>
      </c>
      <c r="E262" s="141">
        <v>47151</v>
      </c>
      <c r="F262" s="141">
        <v>5499</v>
      </c>
      <c r="G262" s="141">
        <v>3</v>
      </c>
      <c r="H262" s="141">
        <v>3</v>
      </c>
      <c r="I262" s="141">
        <v>9</v>
      </c>
      <c r="J262" s="141">
        <v>38</v>
      </c>
      <c r="K262" s="141">
        <v>5242</v>
      </c>
      <c r="L262" s="141">
        <v>15</v>
      </c>
      <c r="M262" s="141">
        <v>198</v>
      </c>
      <c r="N262" s="141">
        <v>0.25700000000000001</v>
      </c>
      <c r="O262" s="141">
        <v>3.5999999999999997E-2</v>
      </c>
      <c r="P262" s="141">
        <v>0.13600000000000001</v>
      </c>
      <c r="Q262" s="141">
        <v>0.18</v>
      </c>
      <c r="R262" s="141">
        <v>0.47499999999999998</v>
      </c>
      <c r="S262" s="141">
        <v>0.252</v>
      </c>
      <c r="T262" s="141">
        <v>21.7</v>
      </c>
      <c r="U262" s="141">
        <v>50</v>
      </c>
      <c r="V262" s="141">
        <v>21393</v>
      </c>
      <c r="W262" s="141">
        <v>84</v>
      </c>
      <c r="X262" s="141">
        <v>22</v>
      </c>
      <c r="Y262" s="141">
        <v>50</v>
      </c>
      <c r="Z262" s="141">
        <v>20780</v>
      </c>
      <c r="AA262" s="141">
        <v>42</v>
      </c>
    </row>
    <row r="263" spans="1:27" ht="14.25">
      <c r="A263" s="141">
        <v>221485</v>
      </c>
      <c r="B263" s="141" t="s">
        <v>624</v>
      </c>
      <c r="C263" s="141" t="s">
        <v>625</v>
      </c>
      <c r="D263" s="141">
        <v>47</v>
      </c>
      <c r="E263" s="141">
        <v>47047</v>
      </c>
      <c r="F263" s="141">
        <v>4041</v>
      </c>
      <c r="G263" s="141">
        <v>38</v>
      </c>
      <c r="H263" s="141">
        <v>2452</v>
      </c>
      <c r="I263" s="141">
        <v>154</v>
      </c>
      <c r="J263" s="141">
        <v>115</v>
      </c>
      <c r="K263" s="141">
        <v>1215</v>
      </c>
      <c r="L263" s="141">
        <v>27</v>
      </c>
      <c r="M263" s="141">
        <v>194</v>
      </c>
      <c r="N263" s="141">
        <v>9.7000000000000003E-2</v>
      </c>
      <c r="O263" s="141">
        <v>0.13700000000000001</v>
      </c>
      <c r="P263" s="141">
        <v>0.217</v>
      </c>
      <c r="Q263" s="141">
        <v>0.11799999999999999</v>
      </c>
      <c r="R263" s="141">
        <v>0.46371000000000001</v>
      </c>
      <c r="S263" s="141">
        <v>4.2999999999999997E-2</v>
      </c>
      <c r="T263" s="141">
        <v>3.3</v>
      </c>
      <c r="U263" s="141">
        <v>17.7</v>
      </c>
      <c r="V263" s="141">
        <v>41693</v>
      </c>
      <c r="W263" s="141">
        <v>278</v>
      </c>
      <c r="X263" s="141">
        <v>11311</v>
      </c>
      <c r="Y263" s="141">
        <v>1306</v>
      </c>
      <c r="Z263" s="141">
        <v>28062</v>
      </c>
      <c r="AA263" s="141">
        <v>133</v>
      </c>
    </row>
    <row r="264" spans="1:27" ht="14.25">
      <c r="A264" s="141">
        <v>221485</v>
      </c>
      <c r="B264" s="141" t="s">
        <v>626</v>
      </c>
      <c r="C264" s="141" t="s">
        <v>627</v>
      </c>
      <c r="D264" s="141">
        <v>47</v>
      </c>
      <c r="E264" s="141">
        <v>47157</v>
      </c>
      <c r="F264" s="141">
        <v>164861</v>
      </c>
      <c r="G264" s="141">
        <v>2003</v>
      </c>
      <c r="H264" s="141">
        <v>120696</v>
      </c>
      <c r="I264" s="141">
        <v>14360</v>
      </c>
      <c r="J264" s="141">
        <v>974</v>
      </c>
      <c r="K264" s="141">
        <v>28206</v>
      </c>
      <c r="L264" s="141">
        <v>7231</v>
      </c>
      <c r="M264" s="141">
        <v>5751</v>
      </c>
      <c r="N264" s="141">
        <v>0.18099999999999999</v>
      </c>
      <c r="O264" s="141">
        <v>7.5999999999999998E-2</v>
      </c>
      <c r="P264" s="141">
        <v>0.247</v>
      </c>
      <c r="Q264" s="141">
        <v>0.23400000000000001</v>
      </c>
      <c r="R264" s="141">
        <v>0.32327</v>
      </c>
      <c r="S264" s="141">
        <v>8.5000000000000006E-2</v>
      </c>
      <c r="T264" s="141">
        <v>25.6</v>
      </c>
      <c r="U264" s="141">
        <v>19</v>
      </c>
      <c r="V264" s="141">
        <v>909754</v>
      </c>
      <c r="W264" s="141">
        <v>26466</v>
      </c>
      <c r="X264" s="141">
        <v>489472</v>
      </c>
      <c r="Y264" s="141">
        <v>61485</v>
      </c>
      <c r="Z264" s="141">
        <v>333304</v>
      </c>
      <c r="AA264" s="141">
        <v>2039</v>
      </c>
    </row>
    <row r="265" spans="1:27" ht="14.25">
      <c r="A265" s="141">
        <v>221643</v>
      </c>
      <c r="B265" s="141" t="s">
        <v>628</v>
      </c>
      <c r="C265" s="141" t="s">
        <v>155</v>
      </c>
      <c r="D265" s="141">
        <v>47</v>
      </c>
      <c r="E265" s="141">
        <v>47009</v>
      </c>
      <c r="F265" s="141">
        <v>11500</v>
      </c>
      <c r="G265" s="141">
        <v>123</v>
      </c>
      <c r="H265" s="141">
        <v>425</v>
      </c>
      <c r="I265" s="141">
        <v>1428</v>
      </c>
      <c r="J265" s="141">
        <v>0</v>
      </c>
      <c r="K265" s="141">
        <v>9794</v>
      </c>
      <c r="L265" s="141">
        <v>168</v>
      </c>
      <c r="M265" s="141">
        <v>990</v>
      </c>
      <c r="N265" s="141">
        <v>8.5999999999999993E-2</v>
      </c>
      <c r="O265" s="141">
        <v>0.11899999999999999</v>
      </c>
      <c r="P265" s="141">
        <v>0.125</v>
      </c>
      <c r="Q265" s="141">
        <v>0.27900000000000003</v>
      </c>
      <c r="R265" s="141">
        <v>0</v>
      </c>
      <c r="S265" s="141">
        <v>0.08</v>
      </c>
      <c r="T265" s="141">
        <v>20.9</v>
      </c>
      <c r="U265" s="141">
        <v>16.600000000000001</v>
      </c>
      <c r="V265" s="141">
        <v>133778</v>
      </c>
      <c r="W265" s="141">
        <v>1034</v>
      </c>
      <c r="X265" s="141">
        <v>3387</v>
      </c>
      <c r="Y265" s="141">
        <v>5122</v>
      </c>
      <c r="Z265" s="141">
        <v>122468</v>
      </c>
      <c r="AA265" s="141">
        <v>140</v>
      </c>
    </row>
    <row r="266" spans="1:27" ht="14.25">
      <c r="A266" s="141">
        <v>221643</v>
      </c>
      <c r="B266" s="141" t="s">
        <v>629</v>
      </c>
      <c r="C266" s="141" t="s">
        <v>384</v>
      </c>
      <c r="D266" s="141">
        <v>47</v>
      </c>
      <c r="E266" s="141">
        <v>47093</v>
      </c>
      <c r="F266" s="141">
        <v>58167</v>
      </c>
      <c r="G266" s="141">
        <v>843</v>
      </c>
      <c r="H266" s="141">
        <v>9920</v>
      </c>
      <c r="I266" s="141">
        <v>4853</v>
      </c>
      <c r="J266" s="141">
        <v>111</v>
      </c>
      <c r="K266" s="141">
        <v>41024</v>
      </c>
      <c r="L266" s="141">
        <v>2060</v>
      </c>
      <c r="M266" s="141">
        <v>4209</v>
      </c>
      <c r="N266" s="141">
        <v>0.124</v>
      </c>
      <c r="O266" s="141">
        <v>7.9000000000000001E-2</v>
      </c>
      <c r="P266" s="141">
        <v>0.25900000000000001</v>
      </c>
      <c r="Q266" s="141">
        <v>0.217</v>
      </c>
      <c r="R266" s="141">
        <v>0.10212</v>
      </c>
      <c r="S266" s="141">
        <v>0.105</v>
      </c>
      <c r="T266" s="141">
        <v>29.6</v>
      </c>
      <c r="U266" s="141">
        <v>18.600000000000001</v>
      </c>
      <c r="V266" s="141">
        <v>469459</v>
      </c>
      <c r="W266" s="141">
        <v>10659</v>
      </c>
      <c r="X266" s="141">
        <v>38313</v>
      </c>
      <c r="Y266" s="141">
        <v>22355</v>
      </c>
      <c r="Z266" s="141">
        <v>389899</v>
      </c>
      <c r="AA266" s="141">
        <v>976</v>
      </c>
    </row>
    <row r="267" spans="1:27" ht="14.25">
      <c r="A267" s="141">
        <v>221908</v>
      </c>
      <c r="B267" s="141" t="s">
        <v>630</v>
      </c>
      <c r="C267" s="141" t="s">
        <v>631</v>
      </c>
      <c r="D267" s="141">
        <v>47</v>
      </c>
      <c r="E267" s="141">
        <v>47019</v>
      </c>
      <c r="F267" s="141">
        <v>9896</v>
      </c>
      <c r="G267" s="141">
        <v>2</v>
      </c>
      <c r="H267" s="141">
        <v>590</v>
      </c>
      <c r="I267" s="141">
        <v>448</v>
      </c>
      <c r="J267" s="141">
        <v>10</v>
      </c>
      <c r="K267" s="141">
        <v>8859</v>
      </c>
      <c r="L267" s="141">
        <v>91</v>
      </c>
      <c r="M267" s="141">
        <v>344</v>
      </c>
      <c r="N267" s="141">
        <v>0.18099999999999999</v>
      </c>
      <c r="O267" s="141">
        <v>8.0000000000000002E-3</v>
      </c>
      <c r="P267" s="141">
        <v>0.50900000000000001</v>
      </c>
      <c r="Q267" s="141">
        <v>0.316</v>
      </c>
      <c r="R267" s="141">
        <v>8.0649999999999999E-2</v>
      </c>
      <c r="S267" s="141">
        <v>0.17199999999999999</v>
      </c>
      <c r="T267" s="141">
        <v>31.5</v>
      </c>
      <c r="U267" s="141">
        <v>29</v>
      </c>
      <c r="V267" s="141">
        <v>54554</v>
      </c>
      <c r="W267" s="141">
        <v>248</v>
      </c>
      <c r="X267" s="141">
        <v>1158</v>
      </c>
      <c r="Y267" s="141">
        <v>1418</v>
      </c>
      <c r="Z267" s="141">
        <v>51559</v>
      </c>
      <c r="AA267" s="141">
        <v>114</v>
      </c>
    </row>
    <row r="268" spans="1:27" ht="14.25">
      <c r="A268" s="141">
        <v>221908</v>
      </c>
      <c r="B268" s="141" t="s">
        <v>632</v>
      </c>
      <c r="C268" s="141" t="s">
        <v>633</v>
      </c>
      <c r="D268" s="141">
        <v>47</v>
      </c>
      <c r="E268" s="141">
        <v>47073</v>
      </c>
      <c r="F268" s="141">
        <v>9511</v>
      </c>
      <c r="G268" s="141">
        <v>19</v>
      </c>
      <c r="H268" s="141">
        <v>37</v>
      </c>
      <c r="I268" s="141">
        <v>487</v>
      </c>
      <c r="J268" s="141">
        <v>41</v>
      </c>
      <c r="K268" s="141">
        <v>8389</v>
      </c>
      <c r="L268" s="141">
        <v>37</v>
      </c>
      <c r="M268" s="141">
        <v>988</v>
      </c>
      <c r="N268" s="141">
        <v>0.16900000000000001</v>
      </c>
      <c r="O268" s="141">
        <v>7.1999999999999995E-2</v>
      </c>
      <c r="P268" s="141">
        <v>7.2999999999999995E-2</v>
      </c>
      <c r="Q268" s="141">
        <v>0.48699999999999999</v>
      </c>
      <c r="R268" s="141">
        <v>0.25949</v>
      </c>
      <c r="S268" s="141">
        <v>0.157</v>
      </c>
      <c r="T268" s="141">
        <v>17</v>
      </c>
      <c r="U268" s="141">
        <v>54.8</v>
      </c>
      <c r="V268" s="141">
        <v>56345</v>
      </c>
      <c r="W268" s="141">
        <v>263</v>
      </c>
      <c r="X268" s="141">
        <v>506</v>
      </c>
      <c r="Y268" s="141">
        <v>1001</v>
      </c>
      <c r="Z268" s="141">
        <v>53437</v>
      </c>
      <c r="AA268" s="141">
        <v>117</v>
      </c>
    </row>
    <row r="269" spans="1:27" ht="14.25">
      <c r="A269" s="141">
        <v>221908</v>
      </c>
      <c r="B269" s="141" t="s">
        <v>634</v>
      </c>
      <c r="C269" s="141" t="s">
        <v>635</v>
      </c>
      <c r="D269" s="141">
        <v>47</v>
      </c>
      <c r="E269" s="141">
        <v>47163</v>
      </c>
      <c r="F269" s="141">
        <v>23761</v>
      </c>
      <c r="G269" s="141">
        <v>95</v>
      </c>
      <c r="H269" s="141">
        <v>969</v>
      </c>
      <c r="I269" s="141">
        <v>819</v>
      </c>
      <c r="J269" s="141">
        <v>49</v>
      </c>
      <c r="K269" s="141">
        <v>21173</v>
      </c>
      <c r="L269" s="141">
        <v>283</v>
      </c>
      <c r="M269" s="141">
        <v>1192</v>
      </c>
      <c r="N269" s="141">
        <v>0.152</v>
      </c>
      <c r="O269" s="141">
        <v>7.9000000000000001E-2</v>
      </c>
      <c r="P269" s="141">
        <v>0.33</v>
      </c>
      <c r="Q269" s="141">
        <v>0.23400000000000001</v>
      </c>
      <c r="R269" s="141">
        <v>0.1661</v>
      </c>
      <c r="S269" s="141">
        <v>0.14499999999999999</v>
      </c>
      <c r="T269" s="141">
        <v>22.5</v>
      </c>
      <c r="U269" s="141">
        <v>25.1</v>
      </c>
      <c r="V269" s="141">
        <v>156394</v>
      </c>
      <c r="W269" s="141">
        <v>1195</v>
      </c>
      <c r="X269" s="141">
        <v>2939</v>
      </c>
      <c r="Y269" s="141">
        <v>3495</v>
      </c>
      <c r="Z269" s="141">
        <v>146008</v>
      </c>
      <c r="AA269" s="141">
        <v>246</v>
      </c>
    </row>
    <row r="270" spans="1:27" ht="14.25">
      <c r="A270" s="141">
        <v>221908</v>
      </c>
      <c r="B270" s="141" t="s">
        <v>544</v>
      </c>
      <c r="C270" s="141" t="s">
        <v>545</v>
      </c>
      <c r="D270" s="141">
        <v>47</v>
      </c>
      <c r="E270" s="141">
        <v>47179</v>
      </c>
      <c r="F270" s="141">
        <v>20237</v>
      </c>
      <c r="G270" s="141">
        <v>220</v>
      </c>
      <c r="H270" s="141">
        <v>985</v>
      </c>
      <c r="I270" s="141">
        <v>1535</v>
      </c>
      <c r="J270" s="141">
        <v>132</v>
      </c>
      <c r="K270" s="141">
        <v>16694</v>
      </c>
      <c r="L270" s="141">
        <v>395</v>
      </c>
      <c r="M270" s="141">
        <v>1811</v>
      </c>
      <c r="N270" s="141">
        <v>0.157</v>
      </c>
      <c r="O270" s="141">
        <v>0.112</v>
      </c>
      <c r="P270" s="141">
        <v>0.223</v>
      </c>
      <c r="Q270" s="141">
        <v>0.30299999999999999</v>
      </c>
      <c r="R270" s="141">
        <v>0.34465000000000001</v>
      </c>
      <c r="S270" s="141">
        <v>0.14599999999999999</v>
      </c>
      <c r="T270" s="141">
        <v>23.7</v>
      </c>
      <c r="U270" s="141">
        <v>32</v>
      </c>
      <c r="V270" s="141">
        <v>128603</v>
      </c>
      <c r="W270" s="141">
        <v>1963</v>
      </c>
      <c r="X270" s="141">
        <v>4419</v>
      </c>
      <c r="Y270" s="141">
        <v>5067</v>
      </c>
      <c r="Z270" s="141">
        <v>114642</v>
      </c>
      <c r="AA270" s="141">
        <v>251</v>
      </c>
    </row>
    <row r="271" spans="1:27" ht="14.25">
      <c r="A271" s="141">
        <v>222053</v>
      </c>
      <c r="B271" s="141" t="s">
        <v>636</v>
      </c>
      <c r="C271" s="141" t="s">
        <v>336</v>
      </c>
      <c r="D271" s="141">
        <v>47</v>
      </c>
      <c r="E271" s="141">
        <v>47027</v>
      </c>
      <c r="F271" s="141">
        <v>1668</v>
      </c>
      <c r="G271" s="141">
        <v>0</v>
      </c>
      <c r="H271" s="141">
        <v>14</v>
      </c>
      <c r="I271" s="141">
        <v>0</v>
      </c>
      <c r="J271" s="141">
        <v>0</v>
      </c>
      <c r="K271" s="141">
        <v>1630</v>
      </c>
      <c r="L271" s="141">
        <v>0</v>
      </c>
      <c r="M271" s="141">
        <v>24</v>
      </c>
      <c r="N271" s="141">
        <v>0.223</v>
      </c>
      <c r="O271" s="141">
        <v>0</v>
      </c>
      <c r="P271" s="141">
        <v>0.30399999999999999</v>
      </c>
      <c r="Q271" s="141">
        <v>0</v>
      </c>
      <c r="R271" s="141">
        <v>0</v>
      </c>
      <c r="S271" s="141">
        <v>0.23</v>
      </c>
      <c r="T271" s="141">
        <v>0</v>
      </c>
      <c r="U271" s="141">
        <v>17.3</v>
      </c>
      <c r="V271" s="141">
        <v>7491</v>
      </c>
      <c r="W271" s="141">
        <v>43</v>
      </c>
      <c r="X271" s="141">
        <v>46</v>
      </c>
      <c r="Y271" s="141">
        <v>211</v>
      </c>
      <c r="Z271" s="141">
        <v>7072</v>
      </c>
      <c r="AA271" s="141">
        <v>29</v>
      </c>
    </row>
    <row r="272" spans="1:27" ht="14.25">
      <c r="A272" s="141">
        <v>222053</v>
      </c>
      <c r="B272" s="141" t="s">
        <v>637</v>
      </c>
      <c r="C272" s="141" t="s">
        <v>638</v>
      </c>
      <c r="D272" s="141">
        <v>47</v>
      </c>
      <c r="E272" s="141">
        <v>47087</v>
      </c>
      <c r="F272" s="141">
        <v>2266</v>
      </c>
      <c r="G272" s="141">
        <v>0</v>
      </c>
      <c r="H272" s="141">
        <v>17</v>
      </c>
      <c r="I272" s="141">
        <v>51</v>
      </c>
      <c r="J272" s="141">
        <v>1</v>
      </c>
      <c r="K272" s="141">
        <v>2159</v>
      </c>
      <c r="L272" s="141">
        <v>24</v>
      </c>
      <c r="M272" s="141">
        <v>65</v>
      </c>
      <c r="N272" s="141">
        <v>0.19700000000000001</v>
      </c>
      <c r="O272" s="141" t="s">
        <v>129</v>
      </c>
      <c r="P272" s="141">
        <v>0.37</v>
      </c>
      <c r="Q272" s="141">
        <v>0.18</v>
      </c>
      <c r="R272" s="141">
        <v>4.3479999999999998E-2</v>
      </c>
      <c r="S272" s="141">
        <v>0.2</v>
      </c>
      <c r="T272" s="141">
        <v>22.6</v>
      </c>
      <c r="U272" s="141">
        <v>12.1</v>
      </c>
      <c r="V272" s="141">
        <v>11497</v>
      </c>
      <c r="W272" s="141">
        <v>0</v>
      </c>
      <c r="X272" s="141">
        <v>46</v>
      </c>
      <c r="Y272" s="141">
        <v>284</v>
      </c>
      <c r="Z272" s="141">
        <v>10784</v>
      </c>
      <c r="AA272" s="141">
        <v>22</v>
      </c>
    </row>
    <row r="273" spans="1:27" ht="14.25">
      <c r="A273" s="141">
        <v>222053</v>
      </c>
      <c r="B273" s="141" t="s">
        <v>639</v>
      </c>
      <c r="C273" s="141" t="s">
        <v>640</v>
      </c>
      <c r="D273" s="141">
        <v>47</v>
      </c>
      <c r="E273" s="141">
        <v>47111</v>
      </c>
      <c r="F273" s="141">
        <v>4123</v>
      </c>
      <c r="G273" s="141">
        <v>9</v>
      </c>
      <c r="H273" s="141">
        <v>139</v>
      </c>
      <c r="I273" s="141">
        <v>324</v>
      </c>
      <c r="J273" s="141">
        <v>0</v>
      </c>
      <c r="K273" s="141">
        <v>3466</v>
      </c>
      <c r="L273" s="141">
        <v>207</v>
      </c>
      <c r="M273" s="141">
        <v>302</v>
      </c>
      <c r="N273" s="141">
        <v>0.16500000000000001</v>
      </c>
      <c r="O273" s="141">
        <v>9.2999999999999999E-2</v>
      </c>
      <c r="P273" s="141">
        <v>1</v>
      </c>
      <c r="Q273" s="141">
        <v>0.24</v>
      </c>
      <c r="R273" s="141">
        <v>0</v>
      </c>
      <c r="S273" s="141">
        <v>0.151</v>
      </c>
      <c r="T273" s="141">
        <v>57.2</v>
      </c>
      <c r="U273" s="141">
        <v>20.9</v>
      </c>
      <c r="V273" s="141">
        <v>24979</v>
      </c>
      <c r="W273" s="141">
        <v>97</v>
      </c>
      <c r="X273" s="141">
        <v>139</v>
      </c>
      <c r="Y273" s="141">
        <v>1352</v>
      </c>
      <c r="Z273" s="141">
        <v>22917</v>
      </c>
      <c r="AA273" s="141">
        <v>21</v>
      </c>
    </row>
    <row r="274" spans="1:27" ht="14.25">
      <c r="A274" s="141">
        <v>222053</v>
      </c>
      <c r="B274" s="141" t="s">
        <v>641</v>
      </c>
      <c r="C274" s="141" t="s">
        <v>642</v>
      </c>
      <c r="D274" s="141">
        <v>47</v>
      </c>
      <c r="E274" s="141">
        <v>47133</v>
      </c>
      <c r="F274" s="141">
        <v>3840</v>
      </c>
      <c r="G274" s="141">
        <v>3</v>
      </c>
      <c r="H274" s="141">
        <v>6</v>
      </c>
      <c r="I274" s="141">
        <v>268</v>
      </c>
      <c r="J274" s="141">
        <v>0</v>
      </c>
      <c r="K274" s="141">
        <v>3616</v>
      </c>
      <c r="L274" s="141">
        <v>0</v>
      </c>
      <c r="M274" s="141">
        <v>215</v>
      </c>
      <c r="N274" s="141">
        <v>0.17299999999999999</v>
      </c>
      <c r="O274" s="141">
        <v>5.2999999999999999E-2</v>
      </c>
      <c r="P274" s="141">
        <v>2.5000000000000001E-2</v>
      </c>
      <c r="Q274" s="141">
        <v>0.66500000000000004</v>
      </c>
      <c r="R274" s="141">
        <v>0</v>
      </c>
      <c r="S274" s="141">
        <v>0.16900000000000001</v>
      </c>
      <c r="T274" s="141">
        <v>0</v>
      </c>
      <c r="U274" s="141">
        <v>48.9</v>
      </c>
      <c r="V274" s="141">
        <v>22229</v>
      </c>
      <c r="W274" s="141">
        <v>57</v>
      </c>
      <c r="X274" s="141">
        <v>242</v>
      </c>
      <c r="Y274" s="141">
        <v>403</v>
      </c>
      <c r="Z274" s="141">
        <v>21434</v>
      </c>
      <c r="AA274" s="141">
        <v>41</v>
      </c>
    </row>
    <row r="275" spans="1:27" ht="14.25">
      <c r="A275" s="141">
        <v>222053</v>
      </c>
      <c r="B275" s="141" t="s">
        <v>643</v>
      </c>
      <c r="C275" s="141" t="s">
        <v>644</v>
      </c>
      <c r="D275" s="141">
        <v>47</v>
      </c>
      <c r="E275" s="141">
        <v>47137</v>
      </c>
      <c r="F275" s="141">
        <v>1043</v>
      </c>
      <c r="G275" s="141">
        <v>0</v>
      </c>
      <c r="H275" s="141">
        <v>0</v>
      </c>
      <c r="I275" s="141">
        <v>7</v>
      </c>
      <c r="J275" s="141">
        <v>0</v>
      </c>
      <c r="K275" s="141">
        <v>1031</v>
      </c>
      <c r="L275" s="141">
        <v>0</v>
      </c>
      <c r="M275" s="141">
        <v>12</v>
      </c>
      <c r="N275" s="141">
        <v>0.21</v>
      </c>
      <c r="O275" s="141" t="s">
        <v>129</v>
      </c>
      <c r="P275" s="141" t="s">
        <v>129</v>
      </c>
      <c r="Q275" s="141">
        <v>6.3E-2</v>
      </c>
      <c r="R275" s="141" t="s">
        <v>129</v>
      </c>
      <c r="S275" s="141">
        <v>0.216</v>
      </c>
      <c r="T275" s="141">
        <v>0</v>
      </c>
      <c r="U275" s="141">
        <v>7.2</v>
      </c>
      <c r="V275" s="141">
        <v>4969</v>
      </c>
      <c r="W275" s="141">
        <v>0</v>
      </c>
      <c r="X275" s="141">
        <v>0</v>
      </c>
      <c r="Y275" s="141">
        <v>112</v>
      </c>
      <c r="Z275" s="141">
        <v>4773</v>
      </c>
      <c r="AA275" s="141">
        <v>0</v>
      </c>
    </row>
    <row r="276" spans="1:27" ht="14.25">
      <c r="A276" s="141">
        <v>222053</v>
      </c>
      <c r="B276" s="141" t="s">
        <v>645</v>
      </c>
      <c r="C276" s="141" t="s">
        <v>437</v>
      </c>
      <c r="D276" s="141">
        <v>47</v>
      </c>
      <c r="E276" s="141">
        <v>47141</v>
      </c>
      <c r="F276" s="141">
        <v>12497</v>
      </c>
      <c r="G276" s="141">
        <v>80</v>
      </c>
      <c r="H276" s="141">
        <v>374</v>
      </c>
      <c r="I276" s="141">
        <v>1959</v>
      </c>
      <c r="J276" s="141">
        <v>123</v>
      </c>
      <c r="K276" s="141">
        <v>10020</v>
      </c>
      <c r="L276" s="141">
        <v>666</v>
      </c>
      <c r="M276" s="141">
        <v>1234</v>
      </c>
      <c r="N276" s="141">
        <v>0.16300000000000001</v>
      </c>
      <c r="O276" s="141">
        <v>0.104</v>
      </c>
      <c r="P276" s="141">
        <v>0.23699999999999999</v>
      </c>
      <c r="Q276" s="141">
        <v>0.36599999999999999</v>
      </c>
      <c r="R276" s="141">
        <v>0.42560999999999999</v>
      </c>
      <c r="S276" s="141">
        <v>0.14599999999999999</v>
      </c>
      <c r="T276" s="141">
        <v>38.299999999999997</v>
      </c>
      <c r="U276" s="141">
        <v>34.6</v>
      </c>
      <c r="V276" s="141">
        <v>76568</v>
      </c>
      <c r="W276" s="141">
        <v>769</v>
      </c>
      <c r="X276" s="141">
        <v>1577</v>
      </c>
      <c r="Y276" s="141">
        <v>5354</v>
      </c>
      <c r="Z276" s="141">
        <v>68752</v>
      </c>
      <c r="AA276" s="141">
        <v>166</v>
      </c>
    </row>
    <row r="277" spans="1:27" ht="14.25">
      <c r="A277" s="141">
        <v>222053</v>
      </c>
      <c r="B277" s="141" t="s">
        <v>646</v>
      </c>
      <c r="C277" s="141" t="s">
        <v>647</v>
      </c>
      <c r="D277" s="141">
        <v>47</v>
      </c>
      <c r="E277" s="141">
        <v>47147</v>
      </c>
      <c r="F277" s="141">
        <v>7470</v>
      </c>
      <c r="G277" s="141">
        <v>33</v>
      </c>
      <c r="H277" s="141">
        <v>694</v>
      </c>
      <c r="I277" s="141">
        <v>1378</v>
      </c>
      <c r="J277" s="141">
        <v>21</v>
      </c>
      <c r="K277" s="141">
        <v>5292</v>
      </c>
      <c r="L277" s="141">
        <v>867</v>
      </c>
      <c r="M277" s="141">
        <v>563</v>
      </c>
      <c r="N277" s="141">
        <v>0.10299999999999999</v>
      </c>
      <c r="O277" s="141">
        <v>6.3E-2</v>
      </c>
      <c r="P277" s="141">
        <v>0.13600000000000001</v>
      </c>
      <c r="Q277" s="141">
        <v>0.247</v>
      </c>
      <c r="R277" s="141">
        <v>0.13461999999999999</v>
      </c>
      <c r="S277" s="141">
        <v>8.6999999999999994E-2</v>
      </c>
      <c r="T277" s="141">
        <v>28.1</v>
      </c>
      <c r="U277" s="141">
        <v>18.7</v>
      </c>
      <c r="V277" s="141">
        <v>72440</v>
      </c>
      <c r="W277" s="141">
        <v>524</v>
      </c>
      <c r="X277" s="141">
        <v>5085</v>
      </c>
      <c r="Y277" s="141">
        <v>5584</v>
      </c>
      <c r="Z277" s="141">
        <v>60588</v>
      </c>
      <c r="AA277" s="141">
        <v>135</v>
      </c>
    </row>
    <row r="278" spans="1:27" ht="14.25">
      <c r="A278" s="141">
        <v>222053</v>
      </c>
      <c r="B278" s="141" t="s">
        <v>648</v>
      </c>
      <c r="C278" s="141" t="s">
        <v>649</v>
      </c>
      <c r="D278" s="141">
        <v>47</v>
      </c>
      <c r="E278" s="141">
        <v>47159</v>
      </c>
      <c r="F278" s="141">
        <v>2950</v>
      </c>
      <c r="G278" s="141">
        <v>0</v>
      </c>
      <c r="H278" s="141">
        <v>126</v>
      </c>
      <c r="I278" s="141">
        <v>242</v>
      </c>
      <c r="J278" s="141">
        <v>0</v>
      </c>
      <c r="K278" s="141">
        <v>2477</v>
      </c>
      <c r="L278" s="141">
        <v>15</v>
      </c>
      <c r="M278" s="141">
        <v>332</v>
      </c>
      <c r="N278" s="141">
        <v>0.14899999999999999</v>
      </c>
      <c r="O278" s="141">
        <v>0</v>
      </c>
      <c r="P278" s="141">
        <v>0.36199999999999999</v>
      </c>
      <c r="Q278" s="141">
        <v>0.38400000000000001</v>
      </c>
      <c r="R278" s="141">
        <v>0</v>
      </c>
      <c r="S278" s="141">
        <v>0.13700000000000001</v>
      </c>
      <c r="T278" s="141">
        <v>5.6</v>
      </c>
      <c r="U278" s="141">
        <v>32.799999999999997</v>
      </c>
      <c r="V278" s="141">
        <v>19862</v>
      </c>
      <c r="W278" s="141">
        <v>90</v>
      </c>
      <c r="X278" s="141">
        <v>348</v>
      </c>
      <c r="Y278" s="141">
        <v>631</v>
      </c>
      <c r="Z278" s="141">
        <v>18128</v>
      </c>
      <c r="AA278" s="141">
        <v>16</v>
      </c>
    </row>
    <row r="279" spans="1:27" ht="14.25">
      <c r="A279" s="141">
        <v>222053</v>
      </c>
      <c r="B279" s="141" t="s">
        <v>650</v>
      </c>
      <c r="C279" s="141" t="s">
        <v>651</v>
      </c>
      <c r="D279" s="141">
        <v>47</v>
      </c>
      <c r="E279" s="141">
        <v>47165</v>
      </c>
      <c r="F279" s="141">
        <v>18315</v>
      </c>
      <c r="G279" s="141">
        <v>228</v>
      </c>
      <c r="H279" s="141">
        <v>3605</v>
      </c>
      <c r="I279" s="141">
        <v>2023</v>
      </c>
      <c r="J279" s="141">
        <v>67</v>
      </c>
      <c r="K279" s="141">
        <v>12621</v>
      </c>
      <c r="L279" s="141">
        <v>1175</v>
      </c>
      <c r="M279" s="141">
        <v>619</v>
      </c>
      <c r="N279" s="141">
        <v>9.4E-2</v>
      </c>
      <c r="O279" s="141">
        <v>7.3999999999999996E-2</v>
      </c>
      <c r="P279" s="141">
        <v>0.221</v>
      </c>
      <c r="Q279" s="141">
        <v>0.183</v>
      </c>
      <c r="R279" s="141">
        <v>0.13059999999999999</v>
      </c>
      <c r="S279" s="141">
        <v>7.9000000000000001E-2</v>
      </c>
      <c r="T279" s="141">
        <v>24.2</v>
      </c>
      <c r="U279" s="141">
        <v>6.6</v>
      </c>
      <c r="V279" s="141">
        <v>194764</v>
      </c>
      <c r="W279" s="141">
        <v>3068</v>
      </c>
      <c r="X279" s="141">
        <v>16295</v>
      </c>
      <c r="Y279" s="141">
        <v>11053</v>
      </c>
      <c r="Z279" s="141">
        <v>160744</v>
      </c>
      <c r="AA279" s="141">
        <v>446</v>
      </c>
    </row>
    <row r="280" spans="1:27" ht="14.25">
      <c r="A280" s="141">
        <v>222053</v>
      </c>
      <c r="B280" s="141" t="s">
        <v>652</v>
      </c>
      <c r="C280" s="141" t="s">
        <v>653</v>
      </c>
      <c r="D280" s="141">
        <v>47</v>
      </c>
      <c r="E280" s="141">
        <v>47169</v>
      </c>
      <c r="F280" s="141">
        <v>1044</v>
      </c>
      <c r="G280" s="141">
        <v>0</v>
      </c>
      <c r="H280" s="141">
        <v>52</v>
      </c>
      <c r="I280" s="141">
        <v>0</v>
      </c>
      <c r="J280" s="141">
        <v>11</v>
      </c>
      <c r="K280" s="141">
        <v>937</v>
      </c>
      <c r="L280" s="141">
        <v>0</v>
      </c>
      <c r="M280" s="141">
        <v>44</v>
      </c>
      <c r="N280" s="141">
        <v>0.115</v>
      </c>
      <c r="O280" s="141" t="s">
        <v>129</v>
      </c>
      <c r="P280" s="141">
        <v>0.112</v>
      </c>
      <c r="Q280" s="141">
        <v>0</v>
      </c>
      <c r="R280" s="141">
        <v>0.39285999999999999</v>
      </c>
      <c r="S280" s="141">
        <v>0.115</v>
      </c>
      <c r="T280" s="141">
        <v>0</v>
      </c>
      <c r="U280" s="141">
        <v>13.3</v>
      </c>
      <c r="V280" s="141">
        <v>9116</v>
      </c>
      <c r="W280" s="141">
        <v>0</v>
      </c>
      <c r="X280" s="141">
        <v>463</v>
      </c>
      <c r="Y280" s="141">
        <v>240</v>
      </c>
      <c r="Z280" s="141">
        <v>8154</v>
      </c>
      <c r="AA280" s="141">
        <v>17</v>
      </c>
    </row>
    <row r="281" spans="1:27" ht="14.25">
      <c r="A281" s="141">
        <v>222053</v>
      </c>
      <c r="B281" s="141" t="s">
        <v>654</v>
      </c>
      <c r="C281" s="141" t="s">
        <v>655</v>
      </c>
      <c r="D281" s="141">
        <v>47</v>
      </c>
      <c r="E281" s="141">
        <v>47189</v>
      </c>
      <c r="F281" s="141">
        <v>12172</v>
      </c>
      <c r="G281" s="141">
        <v>189</v>
      </c>
      <c r="H281" s="141">
        <v>1371</v>
      </c>
      <c r="I281" s="141">
        <v>1133</v>
      </c>
      <c r="J281" s="141">
        <v>0</v>
      </c>
      <c r="K281" s="141">
        <v>9049</v>
      </c>
      <c r="L281" s="141">
        <v>359</v>
      </c>
      <c r="M281" s="141">
        <v>1204</v>
      </c>
      <c r="N281" s="141">
        <v>8.3000000000000004E-2</v>
      </c>
      <c r="O281" s="141">
        <v>6.7000000000000004E-2</v>
      </c>
      <c r="P281" s="141">
        <v>0.13400000000000001</v>
      </c>
      <c r="Q281" s="141">
        <v>0.154</v>
      </c>
      <c r="R281" s="141">
        <v>0</v>
      </c>
      <c r="S281" s="141">
        <v>7.2999999999999995E-2</v>
      </c>
      <c r="T281" s="141">
        <v>11.5</v>
      </c>
      <c r="U281" s="141">
        <v>16.899999999999999</v>
      </c>
      <c r="V281" s="141">
        <v>146817</v>
      </c>
      <c r="W281" s="141">
        <v>2810</v>
      </c>
      <c r="X281" s="141">
        <v>10219</v>
      </c>
      <c r="Y281" s="141">
        <v>7362</v>
      </c>
      <c r="Z281" s="141">
        <v>123351</v>
      </c>
      <c r="AA281" s="141">
        <v>176</v>
      </c>
    </row>
    <row r="282" spans="1:27" ht="14.25">
      <c r="A282" s="141">
        <v>222062</v>
      </c>
      <c r="B282" s="141" t="s">
        <v>656</v>
      </c>
      <c r="C282" s="141" t="s">
        <v>657</v>
      </c>
      <c r="D282" s="141">
        <v>47</v>
      </c>
      <c r="E282" s="141">
        <v>47025</v>
      </c>
      <c r="F282" s="141">
        <v>5621</v>
      </c>
      <c r="G282" s="141">
        <v>159</v>
      </c>
      <c r="H282" s="141">
        <v>54</v>
      </c>
      <c r="I282" s="141">
        <v>50</v>
      </c>
      <c r="J282" s="141">
        <v>4</v>
      </c>
      <c r="K282" s="141">
        <v>5096</v>
      </c>
      <c r="L282" s="141">
        <v>9</v>
      </c>
      <c r="M282" s="141">
        <v>299</v>
      </c>
      <c r="N282" s="141">
        <v>0.183</v>
      </c>
      <c r="O282" s="141">
        <v>0.51300000000000001</v>
      </c>
      <c r="P282" s="141">
        <v>0.35299999999999998</v>
      </c>
      <c r="Q282" s="141">
        <v>0.113</v>
      </c>
      <c r="R282" s="141">
        <v>0.25</v>
      </c>
      <c r="S282" s="141">
        <v>0.17399999999999999</v>
      </c>
      <c r="T282" s="141">
        <v>52.9</v>
      </c>
      <c r="U282" s="141">
        <v>35.6</v>
      </c>
      <c r="V282" s="141">
        <v>30657</v>
      </c>
      <c r="W282" s="141">
        <v>310</v>
      </c>
      <c r="X282" s="141">
        <v>153</v>
      </c>
      <c r="Y282" s="141">
        <v>443</v>
      </c>
      <c r="Z282" s="141">
        <v>29324</v>
      </c>
      <c r="AA282" s="141">
        <v>12</v>
      </c>
    </row>
    <row r="283" spans="1:27" ht="14.25">
      <c r="A283" s="141">
        <v>222062</v>
      </c>
      <c r="B283" s="141" t="s">
        <v>658</v>
      </c>
      <c r="C283" s="141" t="s">
        <v>659</v>
      </c>
      <c r="D283" s="141">
        <v>47</v>
      </c>
      <c r="E283" s="141">
        <v>47029</v>
      </c>
      <c r="F283" s="141">
        <v>7158</v>
      </c>
      <c r="G283" s="141">
        <v>0</v>
      </c>
      <c r="H283" s="141">
        <v>68</v>
      </c>
      <c r="I283" s="141">
        <v>294</v>
      </c>
      <c r="J283" s="141">
        <v>79</v>
      </c>
      <c r="K283" s="141">
        <v>6566</v>
      </c>
      <c r="L283" s="141">
        <v>0</v>
      </c>
      <c r="M283" s="141">
        <v>445</v>
      </c>
      <c r="N283" s="141">
        <v>0.20100000000000001</v>
      </c>
      <c r="O283" s="141">
        <v>0</v>
      </c>
      <c r="P283" s="141">
        <v>0.16700000000000001</v>
      </c>
      <c r="Q283" s="141">
        <v>0.29099999999999998</v>
      </c>
      <c r="R283" s="141">
        <v>0.22700999999999999</v>
      </c>
      <c r="S283" s="141">
        <v>0.19600000000000001</v>
      </c>
      <c r="T283" s="141">
        <v>0</v>
      </c>
      <c r="U283" s="141">
        <v>38</v>
      </c>
      <c r="V283" s="141">
        <v>35597</v>
      </c>
      <c r="W283" s="141">
        <v>172</v>
      </c>
      <c r="X283" s="141">
        <v>406</v>
      </c>
      <c r="Y283" s="141">
        <v>1010</v>
      </c>
      <c r="Z283" s="141">
        <v>33498</v>
      </c>
      <c r="AA283" s="141">
        <v>269</v>
      </c>
    </row>
    <row r="284" spans="1:27" ht="14.25">
      <c r="A284" s="141">
        <v>222062</v>
      </c>
      <c r="B284" s="141" t="s">
        <v>660</v>
      </c>
      <c r="C284" s="141" t="s">
        <v>661</v>
      </c>
      <c r="D284" s="141">
        <v>47</v>
      </c>
      <c r="E284" s="141">
        <v>47057</v>
      </c>
      <c r="F284" s="141">
        <v>4118</v>
      </c>
      <c r="G284" s="141">
        <v>2</v>
      </c>
      <c r="H284" s="141">
        <v>170</v>
      </c>
      <c r="I284" s="141">
        <v>269</v>
      </c>
      <c r="J284" s="141">
        <v>0</v>
      </c>
      <c r="K284" s="141">
        <v>3665</v>
      </c>
      <c r="L284" s="141">
        <v>10</v>
      </c>
      <c r="M284" s="141">
        <v>271</v>
      </c>
      <c r="N284" s="141">
        <v>0.17599999999999999</v>
      </c>
      <c r="O284" s="141">
        <v>9.0999999999999998E-2</v>
      </c>
      <c r="P284" s="141">
        <v>0.55000000000000004</v>
      </c>
      <c r="Q284" s="141">
        <v>0.312</v>
      </c>
      <c r="R284" s="141">
        <v>0</v>
      </c>
      <c r="S284" s="141">
        <v>0.16300000000000001</v>
      </c>
      <c r="T284" s="141">
        <v>37</v>
      </c>
      <c r="U284" s="141">
        <v>54.7</v>
      </c>
      <c r="V284" s="141">
        <v>23450</v>
      </c>
      <c r="W284" s="141">
        <v>22</v>
      </c>
      <c r="X284" s="141">
        <v>309</v>
      </c>
      <c r="Y284" s="141">
        <v>862</v>
      </c>
      <c r="Z284" s="141">
        <v>22478</v>
      </c>
      <c r="AA284" s="141">
        <v>119</v>
      </c>
    </row>
    <row r="285" spans="1:27" ht="14.25">
      <c r="A285" s="141">
        <v>222062</v>
      </c>
      <c r="B285" s="141" t="s">
        <v>662</v>
      </c>
      <c r="C285" s="141" t="s">
        <v>489</v>
      </c>
      <c r="D285" s="141">
        <v>47</v>
      </c>
      <c r="E285" s="141">
        <v>47059</v>
      </c>
      <c r="F285" s="141">
        <v>10651</v>
      </c>
      <c r="G285" s="141">
        <v>0</v>
      </c>
      <c r="H285" s="141">
        <v>300</v>
      </c>
      <c r="I285" s="141">
        <v>670</v>
      </c>
      <c r="J285" s="141">
        <v>80</v>
      </c>
      <c r="K285" s="141">
        <v>9631</v>
      </c>
      <c r="L285" s="141">
        <v>0</v>
      </c>
      <c r="M285" s="141">
        <v>640</v>
      </c>
      <c r="N285" s="141">
        <v>0.156</v>
      </c>
      <c r="O285" s="141">
        <v>0</v>
      </c>
      <c r="P285" s="141">
        <v>0.33400000000000002</v>
      </c>
      <c r="Q285" s="141">
        <v>0.30599999999999999</v>
      </c>
      <c r="R285" s="141">
        <v>0.28169</v>
      </c>
      <c r="S285" s="141">
        <v>0.151</v>
      </c>
      <c r="T285" s="141">
        <v>0</v>
      </c>
      <c r="U285" s="141">
        <v>25.2</v>
      </c>
      <c r="V285" s="141">
        <v>68258</v>
      </c>
      <c r="W285" s="141">
        <v>332</v>
      </c>
      <c r="X285" s="141">
        <v>897</v>
      </c>
      <c r="Y285" s="141">
        <v>2187</v>
      </c>
      <c r="Z285" s="141">
        <v>63938</v>
      </c>
      <c r="AA285" s="141">
        <v>204</v>
      </c>
    </row>
    <row r="286" spans="1:27" ht="14.25">
      <c r="A286" s="141">
        <v>222062</v>
      </c>
      <c r="B286" s="141" t="s">
        <v>663</v>
      </c>
      <c r="C286" s="141" t="s">
        <v>664</v>
      </c>
      <c r="D286" s="141">
        <v>47</v>
      </c>
      <c r="E286" s="141">
        <v>47063</v>
      </c>
      <c r="F286" s="141">
        <v>10874</v>
      </c>
      <c r="G286" s="141">
        <v>161</v>
      </c>
      <c r="H286" s="141">
        <v>779</v>
      </c>
      <c r="I286" s="141">
        <v>3383</v>
      </c>
      <c r="J286" s="141">
        <v>217</v>
      </c>
      <c r="K286" s="141">
        <v>7803</v>
      </c>
      <c r="L286" s="141">
        <v>967</v>
      </c>
      <c r="M286" s="141">
        <v>947</v>
      </c>
      <c r="N286" s="141">
        <v>0.17100000000000001</v>
      </c>
      <c r="O286" s="141">
        <v>0.27800000000000002</v>
      </c>
      <c r="P286" s="141">
        <v>0.39900000000000002</v>
      </c>
      <c r="Q286" s="141">
        <v>0.434</v>
      </c>
      <c r="R286" s="141">
        <v>0.29443999999999998</v>
      </c>
      <c r="S286" s="141">
        <v>0.14299999999999999</v>
      </c>
      <c r="T286" s="141">
        <v>59.5</v>
      </c>
      <c r="U286" s="141">
        <v>21.8</v>
      </c>
      <c r="V286" s="141">
        <v>63446</v>
      </c>
      <c r="W286" s="141">
        <v>580</v>
      </c>
      <c r="X286" s="141">
        <v>1951</v>
      </c>
      <c r="Y286" s="141">
        <v>7799</v>
      </c>
      <c r="Z286" s="141">
        <v>54419</v>
      </c>
      <c r="AA286" s="141">
        <v>520</v>
      </c>
    </row>
    <row r="287" spans="1:27" ht="14.25">
      <c r="A287" s="141">
        <v>222062</v>
      </c>
      <c r="B287" s="141" t="s">
        <v>665</v>
      </c>
      <c r="C287" s="141" t="s">
        <v>666</v>
      </c>
      <c r="D287" s="141">
        <v>47</v>
      </c>
      <c r="E287" s="141">
        <v>47067</v>
      </c>
      <c r="F287" s="141">
        <v>2107</v>
      </c>
      <c r="G287" s="141">
        <v>11</v>
      </c>
      <c r="H287" s="141">
        <v>4</v>
      </c>
      <c r="I287" s="141">
        <v>10</v>
      </c>
      <c r="J287" s="141">
        <v>0</v>
      </c>
      <c r="K287" s="141">
        <v>2022</v>
      </c>
      <c r="L287" s="141">
        <v>13</v>
      </c>
      <c r="M287" s="141">
        <v>57</v>
      </c>
      <c r="N287" s="141">
        <v>0.32300000000000001</v>
      </c>
      <c r="O287" s="141">
        <v>0.30599999999999999</v>
      </c>
      <c r="P287" s="141">
        <v>0.222</v>
      </c>
      <c r="Q287" s="141">
        <v>0.24399999999999999</v>
      </c>
      <c r="R287" s="141" t="s">
        <v>129</v>
      </c>
      <c r="S287" s="141">
        <v>0.32</v>
      </c>
      <c r="T287" s="141">
        <v>81.3</v>
      </c>
      <c r="U287" s="141">
        <v>46</v>
      </c>
      <c r="V287" s="141">
        <v>6516</v>
      </c>
      <c r="W287" s="141">
        <v>36</v>
      </c>
      <c r="X287" s="141">
        <v>18</v>
      </c>
      <c r="Y287" s="141">
        <v>41</v>
      </c>
      <c r="Z287" s="141">
        <v>6322</v>
      </c>
      <c r="AA287" s="141">
        <v>0</v>
      </c>
    </row>
    <row r="288" spans="1:27" ht="14.25">
      <c r="A288" s="141">
        <v>222062</v>
      </c>
      <c r="B288" s="141" t="s">
        <v>632</v>
      </c>
      <c r="C288" s="141" t="s">
        <v>633</v>
      </c>
      <c r="D288" s="141">
        <v>47</v>
      </c>
      <c r="E288" s="141">
        <v>47073</v>
      </c>
      <c r="F288" s="141">
        <v>9511</v>
      </c>
      <c r="G288" s="141">
        <v>19</v>
      </c>
      <c r="H288" s="141">
        <v>37</v>
      </c>
      <c r="I288" s="141">
        <v>487</v>
      </c>
      <c r="J288" s="141">
        <v>41</v>
      </c>
      <c r="K288" s="141">
        <v>8389</v>
      </c>
      <c r="L288" s="141">
        <v>37</v>
      </c>
      <c r="M288" s="141">
        <v>988</v>
      </c>
      <c r="N288" s="141">
        <v>0.16900000000000001</v>
      </c>
      <c r="O288" s="141">
        <v>7.1999999999999995E-2</v>
      </c>
      <c r="P288" s="141">
        <v>7.2999999999999995E-2</v>
      </c>
      <c r="Q288" s="141">
        <v>0.48699999999999999</v>
      </c>
      <c r="R288" s="141">
        <v>0.25949</v>
      </c>
      <c r="S288" s="141">
        <v>0.157</v>
      </c>
      <c r="T288" s="141">
        <v>17</v>
      </c>
      <c r="U288" s="141">
        <v>54.8</v>
      </c>
      <c r="V288" s="141">
        <v>56345</v>
      </c>
      <c r="W288" s="141">
        <v>263</v>
      </c>
      <c r="X288" s="141">
        <v>506</v>
      </c>
      <c r="Y288" s="141">
        <v>1001</v>
      </c>
      <c r="Z288" s="141">
        <v>53437</v>
      </c>
      <c r="AA288" s="141">
        <v>117</v>
      </c>
    </row>
    <row r="289" spans="1:27" ht="14.25">
      <c r="A289" s="141">
        <v>222062</v>
      </c>
      <c r="B289" s="141" t="s">
        <v>667</v>
      </c>
      <c r="C289" s="141" t="s">
        <v>668</v>
      </c>
      <c r="D289" s="141">
        <v>47</v>
      </c>
      <c r="E289" s="141">
        <v>47089</v>
      </c>
      <c r="F289" s="141">
        <v>5920</v>
      </c>
      <c r="G289" s="141">
        <v>21</v>
      </c>
      <c r="H289" s="141">
        <v>135</v>
      </c>
      <c r="I289" s="141">
        <v>598</v>
      </c>
      <c r="J289" s="141">
        <v>28</v>
      </c>
      <c r="K289" s="141">
        <v>5296</v>
      </c>
      <c r="L289" s="141">
        <v>96</v>
      </c>
      <c r="M289" s="141">
        <v>344</v>
      </c>
      <c r="N289" s="141">
        <v>0.111</v>
      </c>
      <c r="O289" s="141">
        <v>6.7000000000000004E-2</v>
      </c>
      <c r="P289" s="141">
        <v>0.186</v>
      </c>
      <c r="Q289" s="141">
        <v>0.28799999999999998</v>
      </c>
      <c r="R289" s="141">
        <v>0.35897000000000001</v>
      </c>
      <c r="S289" s="141">
        <v>0.107</v>
      </c>
      <c r="T289" s="141">
        <v>29.2</v>
      </c>
      <c r="U289" s="141">
        <v>15.7</v>
      </c>
      <c r="V289" s="141">
        <v>53132</v>
      </c>
      <c r="W289" s="141">
        <v>315</v>
      </c>
      <c r="X289" s="141">
        <v>724</v>
      </c>
      <c r="Y289" s="141">
        <v>2073</v>
      </c>
      <c r="Z289" s="141">
        <v>49517</v>
      </c>
      <c r="AA289" s="141">
        <v>50</v>
      </c>
    </row>
    <row r="290" spans="1:27" ht="14.25">
      <c r="A290" s="141">
        <v>222062</v>
      </c>
      <c r="B290" s="141" t="s">
        <v>669</v>
      </c>
      <c r="C290" s="141" t="s">
        <v>670</v>
      </c>
      <c r="D290" s="141">
        <v>47</v>
      </c>
      <c r="E290" s="141">
        <v>47155</v>
      </c>
      <c r="F290" s="141">
        <v>12864</v>
      </c>
      <c r="G290" s="141">
        <v>97</v>
      </c>
      <c r="H290" s="141">
        <v>56</v>
      </c>
      <c r="I290" s="141">
        <v>2211</v>
      </c>
      <c r="J290" s="141">
        <v>0</v>
      </c>
      <c r="K290" s="141">
        <v>10929</v>
      </c>
      <c r="L290" s="141">
        <v>402</v>
      </c>
      <c r="M290" s="141">
        <v>1380</v>
      </c>
      <c r="N290" s="141">
        <v>0.13300000000000001</v>
      </c>
      <c r="O290" s="141">
        <v>8.1000000000000003E-2</v>
      </c>
      <c r="P290" s="141">
        <v>6.6000000000000003E-2</v>
      </c>
      <c r="Q290" s="141">
        <v>0.32700000000000001</v>
      </c>
      <c r="R290" s="141">
        <v>0</v>
      </c>
      <c r="S290" s="141">
        <v>0.124</v>
      </c>
      <c r="T290" s="141">
        <v>14</v>
      </c>
      <c r="U290" s="141">
        <v>36.9</v>
      </c>
      <c r="V290" s="141">
        <v>96769</v>
      </c>
      <c r="W290" s="141">
        <v>1201</v>
      </c>
      <c r="X290" s="141">
        <v>844</v>
      </c>
      <c r="Y290" s="141">
        <v>6770</v>
      </c>
      <c r="Z290" s="141">
        <v>87916</v>
      </c>
      <c r="AA290" s="141">
        <v>200</v>
      </c>
    </row>
    <row r="291" spans="1:27" ht="14.25">
      <c r="A291" s="141">
        <v>222062</v>
      </c>
      <c r="B291" s="141" t="s">
        <v>671</v>
      </c>
      <c r="C291" s="141" t="s">
        <v>416</v>
      </c>
      <c r="D291" s="141">
        <v>47</v>
      </c>
      <c r="E291" s="141">
        <v>47173</v>
      </c>
      <c r="F291" s="141">
        <v>3110</v>
      </c>
      <c r="G291" s="141">
        <v>0</v>
      </c>
      <c r="H291" s="141">
        <v>2</v>
      </c>
      <c r="I291" s="141">
        <v>31</v>
      </c>
      <c r="J291" s="141">
        <v>0</v>
      </c>
      <c r="K291" s="141">
        <v>2968</v>
      </c>
      <c r="L291" s="141">
        <v>3</v>
      </c>
      <c r="M291" s="141">
        <v>137</v>
      </c>
      <c r="N291" s="141">
        <v>0.159</v>
      </c>
      <c r="O291" s="141">
        <v>0</v>
      </c>
      <c r="P291" s="141">
        <v>2.3E-2</v>
      </c>
      <c r="Q291" s="141">
        <v>0.08</v>
      </c>
      <c r="R291" s="141" t="s">
        <v>129</v>
      </c>
      <c r="S291" s="141">
        <v>0.158</v>
      </c>
      <c r="T291" s="141">
        <v>4.8</v>
      </c>
      <c r="U291" s="141">
        <v>19.899999999999999</v>
      </c>
      <c r="V291" s="141">
        <v>19571</v>
      </c>
      <c r="W291" s="141">
        <v>5</v>
      </c>
      <c r="X291" s="141">
        <v>86</v>
      </c>
      <c r="Y291" s="141">
        <v>389</v>
      </c>
      <c r="Z291" s="141">
        <v>18728</v>
      </c>
      <c r="AA291" s="141">
        <v>0</v>
      </c>
    </row>
    <row r="292" spans="1:27" ht="14.25">
      <c r="A292" s="141">
        <v>222576</v>
      </c>
      <c r="B292" s="141" t="s">
        <v>672</v>
      </c>
      <c r="C292" s="141" t="s">
        <v>673</v>
      </c>
      <c r="D292" s="141">
        <v>48</v>
      </c>
      <c r="E292" s="141">
        <v>48375</v>
      </c>
      <c r="F292" s="141">
        <v>23029</v>
      </c>
      <c r="G292" s="141">
        <v>1301</v>
      </c>
      <c r="H292" s="141">
        <v>4354</v>
      </c>
      <c r="I292" s="141">
        <v>10610</v>
      </c>
      <c r="J292" s="141">
        <v>200</v>
      </c>
      <c r="K292" s="141">
        <v>13589</v>
      </c>
      <c r="L292" s="141">
        <v>935</v>
      </c>
      <c r="M292" s="141">
        <v>2650</v>
      </c>
      <c r="N292" s="141">
        <v>0.20699999999999999</v>
      </c>
      <c r="O292" s="141">
        <v>0.216</v>
      </c>
      <c r="P292" s="141">
        <v>0.42299999999999999</v>
      </c>
      <c r="Q292" s="141">
        <v>0.23699999999999999</v>
      </c>
      <c r="R292" s="141">
        <v>0.16991999999999999</v>
      </c>
      <c r="S292" s="141">
        <v>0.17899999999999999</v>
      </c>
      <c r="T292" s="141">
        <v>19.2</v>
      </c>
      <c r="U292" s="141">
        <v>20.2</v>
      </c>
      <c r="V292" s="141">
        <v>111208</v>
      </c>
      <c r="W292" s="141">
        <v>6022</v>
      </c>
      <c r="X292" s="141">
        <v>10293</v>
      </c>
      <c r="Y292" s="141">
        <v>44757</v>
      </c>
      <c r="Z292" s="141">
        <v>75964</v>
      </c>
      <c r="AA292" s="141">
        <v>977</v>
      </c>
    </row>
    <row r="293" spans="1:27" ht="14.25">
      <c r="A293" s="141">
        <v>222992</v>
      </c>
      <c r="B293" s="141" t="s">
        <v>674</v>
      </c>
      <c r="C293" s="141" t="s">
        <v>675</v>
      </c>
      <c r="D293" s="141">
        <v>48</v>
      </c>
      <c r="E293" s="141">
        <v>48021</v>
      </c>
      <c r="F293" s="141">
        <v>11454</v>
      </c>
      <c r="G293" s="141">
        <v>6</v>
      </c>
      <c r="H293" s="141">
        <v>994</v>
      </c>
      <c r="I293" s="141">
        <v>6490</v>
      </c>
      <c r="J293" s="141">
        <v>49</v>
      </c>
      <c r="K293" s="141">
        <v>4773</v>
      </c>
      <c r="L293" s="141">
        <v>3128</v>
      </c>
      <c r="M293" s="141">
        <v>2504</v>
      </c>
      <c r="N293" s="141">
        <v>0.11899999999999999</v>
      </c>
      <c r="O293" s="141">
        <v>8.9999999999999993E-3</v>
      </c>
      <c r="P293" s="141">
        <v>0.16600000000000001</v>
      </c>
      <c r="Q293" s="141">
        <v>0.16500000000000001</v>
      </c>
      <c r="R293" s="141">
        <v>4.7210000000000002E-2</v>
      </c>
      <c r="S293" s="141">
        <v>8.3000000000000004E-2</v>
      </c>
      <c r="T293" s="141">
        <v>18.7</v>
      </c>
      <c r="U293" s="141">
        <v>18</v>
      </c>
      <c r="V293" s="141">
        <v>95924</v>
      </c>
      <c r="W293" s="141">
        <v>649</v>
      </c>
      <c r="X293" s="141">
        <v>5971</v>
      </c>
      <c r="Y293" s="141">
        <v>39377</v>
      </c>
      <c r="Z293" s="141">
        <v>57689</v>
      </c>
      <c r="AA293" s="141">
        <v>989</v>
      </c>
    </row>
    <row r="294" spans="1:27" ht="14.25">
      <c r="A294" s="141">
        <v>222992</v>
      </c>
      <c r="B294" s="141" t="s">
        <v>676</v>
      </c>
      <c r="C294" s="141" t="s">
        <v>677</v>
      </c>
      <c r="D294" s="141">
        <v>48</v>
      </c>
      <c r="E294" s="141">
        <v>48031</v>
      </c>
      <c r="F294" s="141">
        <v>1122</v>
      </c>
      <c r="G294" s="141">
        <v>0</v>
      </c>
      <c r="H294" s="141">
        <v>1</v>
      </c>
      <c r="I294" s="141">
        <v>286</v>
      </c>
      <c r="J294" s="141">
        <v>0</v>
      </c>
      <c r="K294" s="141">
        <v>877</v>
      </c>
      <c r="L294" s="141">
        <v>4</v>
      </c>
      <c r="M294" s="141">
        <v>240</v>
      </c>
      <c r="N294" s="141">
        <v>9.8000000000000004E-2</v>
      </c>
      <c r="O294" s="141">
        <v>0</v>
      </c>
      <c r="P294" s="141">
        <v>0.14299999999999999</v>
      </c>
      <c r="Q294" s="141">
        <v>0.125</v>
      </c>
      <c r="R294" s="141">
        <v>0</v>
      </c>
      <c r="S294" s="141">
        <v>9.4E-2</v>
      </c>
      <c r="T294" s="141">
        <v>0.6</v>
      </c>
      <c r="U294" s="141">
        <v>19.3</v>
      </c>
      <c r="V294" s="141">
        <v>11482</v>
      </c>
      <c r="W294" s="141">
        <v>81</v>
      </c>
      <c r="X294" s="141">
        <v>7</v>
      </c>
      <c r="Y294" s="141">
        <v>2292</v>
      </c>
      <c r="Z294" s="141">
        <v>9313</v>
      </c>
      <c r="AA294" s="141">
        <v>111</v>
      </c>
    </row>
    <row r="295" spans="1:27" ht="14.25">
      <c r="A295" s="141">
        <v>222992</v>
      </c>
      <c r="B295" s="141" t="s">
        <v>678</v>
      </c>
      <c r="C295" s="141" t="s">
        <v>679</v>
      </c>
      <c r="D295" s="141">
        <v>48</v>
      </c>
      <c r="E295" s="141">
        <v>48055</v>
      </c>
      <c r="F295" s="141">
        <v>6144</v>
      </c>
      <c r="G295" s="141">
        <v>0</v>
      </c>
      <c r="H295" s="141">
        <v>641</v>
      </c>
      <c r="I295" s="141">
        <v>3926</v>
      </c>
      <c r="J295" s="141">
        <v>4</v>
      </c>
      <c r="K295" s="141">
        <v>3560</v>
      </c>
      <c r="L295" s="141">
        <v>595</v>
      </c>
      <c r="M295" s="141">
        <v>1344</v>
      </c>
      <c r="N295" s="141">
        <v>0.14000000000000001</v>
      </c>
      <c r="O295" s="141">
        <v>0</v>
      </c>
      <c r="P295" s="141">
        <v>0.39200000000000002</v>
      </c>
      <c r="Q295" s="141">
        <v>0.159</v>
      </c>
      <c r="R295" s="141">
        <v>1.1560000000000001E-2</v>
      </c>
      <c r="S295" s="141">
        <v>0.124</v>
      </c>
      <c r="T295" s="141">
        <v>16.8</v>
      </c>
      <c r="U295" s="141">
        <v>14.4</v>
      </c>
      <c r="V295" s="141">
        <v>43844</v>
      </c>
      <c r="W295" s="141">
        <v>260</v>
      </c>
      <c r="X295" s="141">
        <v>1634</v>
      </c>
      <c r="Y295" s="141">
        <v>24618</v>
      </c>
      <c r="Z295" s="141">
        <v>28693</v>
      </c>
      <c r="AA295" s="141">
        <v>342</v>
      </c>
    </row>
    <row r="296" spans="1:27" ht="14.25">
      <c r="A296" s="141">
        <v>222992</v>
      </c>
      <c r="B296" s="141" t="s">
        <v>680</v>
      </c>
      <c r="C296" s="141" t="s">
        <v>681</v>
      </c>
      <c r="D296" s="141">
        <v>48</v>
      </c>
      <c r="E296" s="141">
        <v>48171</v>
      </c>
      <c r="F296" s="141">
        <v>2413</v>
      </c>
      <c r="G296" s="141">
        <v>17</v>
      </c>
      <c r="H296" s="141">
        <v>3</v>
      </c>
      <c r="I296" s="141">
        <v>917</v>
      </c>
      <c r="J296" s="141">
        <v>242</v>
      </c>
      <c r="K296" s="141">
        <v>1705</v>
      </c>
      <c r="L296" s="141">
        <v>80</v>
      </c>
      <c r="M296" s="141">
        <v>366</v>
      </c>
      <c r="N296" s="141">
        <v>9.0999999999999998E-2</v>
      </c>
      <c r="O296" s="141">
        <v>0.21</v>
      </c>
      <c r="P296" s="141">
        <v>0.1</v>
      </c>
      <c r="Q296" s="141">
        <v>0.14000000000000001</v>
      </c>
      <c r="R296" s="141">
        <v>0.39933999999999997</v>
      </c>
      <c r="S296" s="141">
        <v>7.4999999999999997E-2</v>
      </c>
      <c r="T296" s="141">
        <v>5</v>
      </c>
      <c r="U296" s="141">
        <v>20.399999999999999</v>
      </c>
      <c r="V296" s="141">
        <v>26603</v>
      </c>
      <c r="W296" s="141">
        <v>81</v>
      </c>
      <c r="X296" s="141">
        <v>30</v>
      </c>
      <c r="Y296" s="141">
        <v>6547</v>
      </c>
      <c r="Z296" s="141">
        <v>22745</v>
      </c>
      <c r="AA296" s="141">
        <v>364</v>
      </c>
    </row>
    <row r="297" spans="1:27" ht="14.25">
      <c r="A297" s="141">
        <v>222992</v>
      </c>
      <c r="B297" s="141" t="s">
        <v>682</v>
      </c>
      <c r="C297" s="141" t="s">
        <v>683</v>
      </c>
      <c r="D297" s="141">
        <v>48</v>
      </c>
      <c r="E297" s="141">
        <v>48177</v>
      </c>
      <c r="F297" s="141">
        <v>2540</v>
      </c>
      <c r="G297" s="141">
        <v>57</v>
      </c>
      <c r="H297" s="141">
        <v>323</v>
      </c>
      <c r="I297" s="141">
        <v>1416</v>
      </c>
      <c r="J297" s="141">
        <v>0</v>
      </c>
      <c r="K297" s="141">
        <v>1634</v>
      </c>
      <c r="L297" s="141">
        <v>235</v>
      </c>
      <c r="M297" s="141">
        <v>291</v>
      </c>
      <c r="N297" s="141">
        <v>0.13100000000000001</v>
      </c>
      <c r="O297" s="141">
        <v>0.39</v>
      </c>
      <c r="P297" s="141">
        <v>0.26900000000000002</v>
      </c>
      <c r="Q297" s="141">
        <v>0.13900000000000001</v>
      </c>
      <c r="R297" s="141">
        <v>0</v>
      </c>
      <c r="S297" s="141">
        <v>0.12</v>
      </c>
      <c r="T297" s="141">
        <v>14</v>
      </c>
      <c r="U297" s="141">
        <v>10.8</v>
      </c>
      <c r="V297" s="141">
        <v>19430</v>
      </c>
      <c r="W297" s="141">
        <v>146</v>
      </c>
      <c r="X297" s="141">
        <v>1201</v>
      </c>
      <c r="Y297" s="141">
        <v>10208</v>
      </c>
      <c r="Z297" s="141">
        <v>13637</v>
      </c>
      <c r="AA297" s="141">
        <v>80</v>
      </c>
    </row>
    <row r="298" spans="1:27" ht="14.25">
      <c r="A298" s="141">
        <v>222992</v>
      </c>
      <c r="B298" s="141" t="s">
        <v>684</v>
      </c>
      <c r="C298" s="141" t="s">
        <v>685</v>
      </c>
      <c r="D298" s="141">
        <v>48</v>
      </c>
      <c r="E298" s="141">
        <v>48209</v>
      </c>
      <c r="F298" s="141">
        <v>30750</v>
      </c>
      <c r="G298" s="141">
        <v>544</v>
      </c>
      <c r="H298" s="141">
        <v>1612</v>
      </c>
      <c r="I298" s="141">
        <v>13935</v>
      </c>
      <c r="J298" s="141">
        <v>36</v>
      </c>
      <c r="K298" s="141">
        <v>21097</v>
      </c>
      <c r="L298" s="141">
        <v>1922</v>
      </c>
      <c r="M298" s="141">
        <v>5539</v>
      </c>
      <c r="N298" s="141">
        <v>0.129</v>
      </c>
      <c r="O298" s="141">
        <v>0.14699999999999999</v>
      </c>
      <c r="P298" s="141">
        <v>0.20200000000000001</v>
      </c>
      <c r="Q298" s="141">
        <v>0.14499999999999999</v>
      </c>
      <c r="R298" s="141">
        <v>1.805E-2</v>
      </c>
      <c r="S298" s="141">
        <v>0.124</v>
      </c>
      <c r="T298" s="141">
        <v>16.8</v>
      </c>
      <c r="U298" s="141">
        <v>12.8</v>
      </c>
      <c r="V298" s="141">
        <v>237907</v>
      </c>
      <c r="W298" s="141">
        <v>3699</v>
      </c>
      <c r="X298" s="141">
        <v>7963</v>
      </c>
      <c r="Y298" s="141">
        <v>96427</v>
      </c>
      <c r="Z298" s="141">
        <v>169508</v>
      </c>
      <c r="AA298" s="141">
        <v>1959</v>
      </c>
    </row>
    <row r="299" spans="1:27" ht="14.25">
      <c r="A299" s="141">
        <v>222992</v>
      </c>
      <c r="B299" s="141" t="s">
        <v>686</v>
      </c>
      <c r="C299" s="141" t="s">
        <v>687</v>
      </c>
      <c r="D299" s="141">
        <v>48</v>
      </c>
      <c r="E299" s="141">
        <v>48453</v>
      </c>
      <c r="F299" s="141">
        <v>142451</v>
      </c>
      <c r="G299" s="141">
        <v>10510</v>
      </c>
      <c r="H299" s="141">
        <v>17261</v>
      </c>
      <c r="I299" s="141">
        <v>69763</v>
      </c>
      <c r="J299" s="141">
        <v>1811</v>
      </c>
      <c r="K299" s="141">
        <v>79978</v>
      </c>
      <c r="L299" s="141">
        <v>17040</v>
      </c>
      <c r="M299" s="141">
        <v>15851</v>
      </c>
      <c r="N299" s="141">
        <v>0.113</v>
      </c>
      <c r="O299" s="141">
        <v>0.115</v>
      </c>
      <c r="P299" s="141">
        <v>0.16900000000000001</v>
      </c>
      <c r="Q299" s="141">
        <v>0.16500000000000001</v>
      </c>
      <c r="R299" s="141">
        <v>0.14878</v>
      </c>
      <c r="S299" s="141">
        <v>0.1</v>
      </c>
      <c r="T299" s="141">
        <v>15.5</v>
      </c>
      <c r="U299" s="141">
        <v>10.6</v>
      </c>
      <c r="V299" s="141">
        <v>1262697</v>
      </c>
      <c r="W299" s="141">
        <v>91231</v>
      </c>
      <c r="X299" s="141">
        <v>101911</v>
      </c>
      <c r="Y299" s="141">
        <v>422315</v>
      </c>
      <c r="Z299" s="141">
        <v>798987</v>
      </c>
      <c r="AA299" s="141">
        <v>10361</v>
      </c>
    </row>
    <row r="300" spans="1:27" ht="14.25">
      <c r="A300" s="141">
        <v>222992</v>
      </c>
      <c r="B300" s="141" t="s">
        <v>688</v>
      </c>
      <c r="C300" s="141" t="s">
        <v>689</v>
      </c>
      <c r="D300" s="141">
        <v>48</v>
      </c>
      <c r="E300" s="141">
        <v>48491</v>
      </c>
      <c r="F300" s="141">
        <v>38840</v>
      </c>
      <c r="G300" s="141">
        <v>2249</v>
      </c>
      <c r="H300" s="141">
        <v>5001</v>
      </c>
      <c r="I300" s="141">
        <v>13165</v>
      </c>
      <c r="J300" s="141">
        <v>414</v>
      </c>
      <c r="K300" s="141">
        <v>23657</v>
      </c>
      <c r="L300" s="141">
        <v>2426</v>
      </c>
      <c r="M300" s="141">
        <v>5093</v>
      </c>
      <c r="N300" s="141">
        <v>6.3E-2</v>
      </c>
      <c r="O300" s="141">
        <v>4.4999999999999998E-2</v>
      </c>
      <c r="P300" s="141">
        <v>0.122</v>
      </c>
      <c r="Q300" s="141">
        <v>8.5999999999999993E-2</v>
      </c>
      <c r="R300" s="141">
        <v>0.10929</v>
      </c>
      <c r="S300" s="141">
        <v>5.7000000000000002E-2</v>
      </c>
      <c r="T300" s="141">
        <v>9.3000000000000007</v>
      </c>
      <c r="U300" s="141">
        <v>6.6</v>
      </c>
      <c r="V300" s="141">
        <v>612543</v>
      </c>
      <c r="W300" s="141">
        <v>50239</v>
      </c>
      <c r="X300" s="141">
        <v>41153</v>
      </c>
      <c r="Y300" s="141">
        <v>153103</v>
      </c>
      <c r="Z300" s="141">
        <v>414263</v>
      </c>
      <c r="AA300" s="141">
        <v>3374</v>
      </c>
    </row>
    <row r="301" spans="1:27" ht="14.25">
      <c r="A301" s="141">
        <v>223320</v>
      </c>
      <c r="B301" s="141" t="s">
        <v>690</v>
      </c>
      <c r="C301" s="141" t="s">
        <v>691</v>
      </c>
      <c r="D301" s="141">
        <v>48</v>
      </c>
      <c r="E301" s="141">
        <v>48013</v>
      </c>
      <c r="F301" s="141">
        <v>6837</v>
      </c>
      <c r="G301" s="141">
        <v>0</v>
      </c>
      <c r="H301" s="141">
        <v>0</v>
      </c>
      <c r="I301" s="141">
        <v>4837</v>
      </c>
      <c r="J301" s="141">
        <v>9</v>
      </c>
      <c r="K301" s="141">
        <v>3900</v>
      </c>
      <c r="L301" s="141">
        <v>373</v>
      </c>
      <c r="M301" s="141">
        <v>2555</v>
      </c>
      <c r="N301" s="141">
        <v>0.14099999999999999</v>
      </c>
      <c r="O301" s="141">
        <v>0</v>
      </c>
      <c r="P301" s="141">
        <v>0</v>
      </c>
      <c r="Q301" s="141">
        <v>0.151</v>
      </c>
      <c r="R301" s="141">
        <v>0.10345</v>
      </c>
      <c r="S301" s="141">
        <v>0.125</v>
      </c>
      <c r="T301" s="141">
        <v>11.3</v>
      </c>
      <c r="U301" s="141">
        <v>19</v>
      </c>
      <c r="V301" s="141">
        <v>48617</v>
      </c>
      <c r="W301" s="141">
        <v>231</v>
      </c>
      <c r="X301" s="141">
        <v>467</v>
      </c>
      <c r="Y301" s="141">
        <v>31935</v>
      </c>
      <c r="Z301" s="141">
        <v>31090</v>
      </c>
      <c r="AA301" s="141">
        <v>78</v>
      </c>
    </row>
    <row r="302" spans="1:27" ht="14.25">
      <c r="A302" s="141">
        <v>223320</v>
      </c>
      <c r="B302" s="141" t="s">
        <v>692</v>
      </c>
      <c r="C302" s="141" t="s">
        <v>693</v>
      </c>
      <c r="D302" s="141">
        <v>48</v>
      </c>
      <c r="E302" s="141">
        <v>48025</v>
      </c>
      <c r="F302" s="141">
        <v>4703</v>
      </c>
      <c r="G302" s="141">
        <v>0</v>
      </c>
      <c r="H302" s="141">
        <v>127</v>
      </c>
      <c r="I302" s="141">
        <v>3781</v>
      </c>
      <c r="J302" s="141">
        <v>0</v>
      </c>
      <c r="K302" s="141">
        <v>3094</v>
      </c>
      <c r="L302" s="141">
        <v>463</v>
      </c>
      <c r="M302" s="141">
        <v>1019</v>
      </c>
      <c r="N302" s="141">
        <v>0.2</v>
      </c>
      <c r="O302" s="141">
        <v>0</v>
      </c>
      <c r="P302" s="141">
        <v>0.32100000000000001</v>
      </c>
      <c r="Q302" s="141">
        <v>0.249</v>
      </c>
      <c r="R302" s="141">
        <v>0</v>
      </c>
      <c r="S302" s="141">
        <v>0.18</v>
      </c>
      <c r="T302" s="141">
        <v>28.5</v>
      </c>
      <c r="U302" s="141">
        <v>24.8</v>
      </c>
      <c r="V302" s="141">
        <v>23560</v>
      </c>
      <c r="W302" s="141">
        <v>182</v>
      </c>
      <c r="X302" s="141">
        <v>396</v>
      </c>
      <c r="Y302" s="141">
        <v>15170</v>
      </c>
      <c r="Z302" s="141">
        <v>17150</v>
      </c>
      <c r="AA302" s="141">
        <v>99</v>
      </c>
    </row>
    <row r="303" spans="1:27" ht="14.25">
      <c r="A303" s="141">
        <v>223320</v>
      </c>
      <c r="B303" s="141" t="s">
        <v>694</v>
      </c>
      <c r="C303" s="141" t="s">
        <v>695</v>
      </c>
      <c r="D303" s="141">
        <v>48</v>
      </c>
      <c r="E303" s="141">
        <v>48047</v>
      </c>
      <c r="F303" s="141">
        <v>2176</v>
      </c>
      <c r="G303" s="141">
        <v>0</v>
      </c>
      <c r="H303" s="141">
        <v>0</v>
      </c>
      <c r="I303" s="141">
        <v>2134</v>
      </c>
      <c r="J303" s="141">
        <v>0</v>
      </c>
      <c r="K303" s="141">
        <v>1329</v>
      </c>
      <c r="L303" s="141">
        <v>172</v>
      </c>
      <c r="M303" s="141">
        <v>675</v>
      </c>
      <c r="N303" s="141">
        <v>0.33200000000000002</v>
      </c>
      <c r="O303" s="141" t="s">
        <v>129</v>
      </c>
      <c r="P303" s="141">
        <v>0</v>
      </c>
      <c r="Q303" s="141">
        <v>0.36199999999999999</v>
      </c>
      <c r="R303" s="141">
        <v>0</v>
      </c>
      <c r="S303" s="141">
        <v>0.32900000000000001</v>
      </c>
      <c r="T303" s="141">
        <v>27</v>
      </c>
      <c r="U303" s="141">
        <v>36.799999999999997</v>
      </c>
      <c r="V303" s="141">
        <v>6551</v>
      </c>
      <c r="W303" s="141">
        <v>0</v>
      </c>
      <c r="X303" s="141">
        <v>34</v>
      </c>
      <c r="Y303" s="141">
        <v>5896</v>
      </c>
      <c r="Z303" s="141">
        <v>4037</v>
      </c>
      <c r="AA303" s="141">
        <v>10</v>
      </c>
    </row>
    <row r="304" spans="1:27" ht="14.25">
      <c r="A304" s="141">
        <v>223320</v>
      </c>
      <c r="B304" s="141" t="s">
        <v>696</v>
      </c>
      <c r="C304" s="141" t="s">
        <v>203</v>
      </c>
      <c r="D304" s="141">
        <v>48</v>
      </c>
      <c r="E304" s="141">
        <v>48131</v>
      </c>
      <c r="F304" s="141">
        <v>2017</v>
      </c>
      <c r="G304" s="141">
        <v>0</v>
      </c>
      <c r="H304" s="141">
        <v>0</v>
      </c>
      <c r="I304" s="141">
        <v>1994</v>
      </c>
      <c r="J304" s="141">
        <v>34</v>
      </c>
      <c r="K304" s="141">
        <v>1151</v>
      </c>
      <c r="L304" s="141">
        <v>1</v>
      </c>
      <c r="M304" s="141">
        <v>831</v>
      </c>
      <c r="N304" s="141">
        <v>0.216</v>
      </c>
      <c r="O304" s="141" t="s">
        <v>129</v>
      </c>
      <c r="P304" s="141">
        <v>0</v>
      </c>
      <c r="Q304" s="141">
        <v>0.23499999999999999</v>
      </c>
      <c r="R304" s="141">
        <v>0.43037999999999998</v>
      </c>
      <c r="S304" s="141">
        <v>0.161</v>
      </c>
      <c r="T304" s="141">
        <v>1.5</v>
      </c>
      <c r="U304" s="141">
        <v>39.700000000000003</v>
      </c>
      <c r="V304" s="141">
        <v>9347</v>
      </c>
      <c r="W304" s="141">
        <v>0</v>
      </c>
      <c r="X304" s="141">
        <v>1</v>
      </c>
      <c r="Y304" s="141">
        <v>8498</v>
      </c>
      <c r="Z304" s="141">
        <v>7139</v>
      </c>
      <c r="AA304" s="141">
        <v>45</v>
      </c>
    </row>
    <row r="305" spans="1:27" ht="14.25">
      <c r="A305" s="141">
        <v>223320</v>
      </c>
      <c r="B305" s="141" t="s">
        <v>697</v>
      </c>
      <c r="C305" s="141" t="s">
        <v>698</v>
      </c>
      <c r="D305" s="141">
        <v>48</v>
      </c>
      <c r="E305" s="141">
        <v>48249</v>
      </c>
      <c r="F305" s="141">
        <v>8731</v>
      </c>
      <c r="G305" s="141">
        <v>112</v>
      </c>
      <c r="H305" s="141">
        <v>36</v>
      </c>
      <c r="I305" s="141">
        <v>7366</v>
      </c>
      <c r="J305" s="141">
        <v>25</v>
      </c>
      <c r="K305" s="141">
        <v>7215</v>
      </c>
      <c r="L305" s="141">
        <v>174</v>
      </c>
      <c r="M305" s="141">
        <v>1169</v>
      </c>
      <c r="N305" s="141">
        <v>0.22600000000000001</v>
      </c>
      <c r="O305" s="141">
        <v>0.71299999999999997</v>
      </c>
      <c r="P305" s="141">
        <v>0.15</v>
      </c>
      <c r="Q305" s="141">
        <v>0.23599999999999999</v>
      </c>
      <c r="R305" s="141">
        <v>7.6219999999999996E-2</v>
      </c>
      <c r="S305" s="141">
        <v>0.22800000000000001</v>
      </c>
      <c r="T305" s="141">
        <v>12.2</v>
      </c>
      <c r="U305" s="141">
        <v>24.1</v>
      </c>
      <c r="V305" s="141">
        <v>38594</v>
      </c>
      <c r="W305" s="141">
        <v>157</v>
      </c>
      <c r="X305" s="141">
        <v>240</v>
      </c>
      <c r="Y305" s="141">
        <v>31189</v>
      </c>
      <c r="Z305" s="141">
        <v>31610</v>
      </c>
      <c r="AA305" s="141">
        <v>303</v>
      </c>
    </row>
    <row r="306" spans="1:27" ht="14.25">
      <c r="A306" s="141">
        <v>223320</v>
      </c>
      <c r="B306" s="141" t="s">
        <v>699</v>
      </c>
      <c r="C306" s="141" t="s">
        <v>700</v>
      </c>
      <c r="D306" s="141">
        <v>48</v>
      </c>
      <c r="E306" s="141">
        <v>48255</v>
      </c>
      <c r="F306" s="141">
        <v>2355</v>
      </c>
      <c r="G306" s="141">
        <v>0</v>
      </c>
      <c r="H306" s="141">
        <v>72</v>
      </c>
      <c r="I306" s="141">
        <v>2034</v>
      </c>
      <c r="J306" s="141">
        <v>0</v>
      </c>
      <c r="K306" s="141">
        <v>1810</v>
      </c>
      <c r="L306" s="141">
        <v>163</v>
      </c>
      <c r="M306" s="141">
        <v>310</v>
      </c>
      <c r="N306" s="141">
        <v>0.21</v>
      </c>
      <c r="O306" s="141">
        <v>0</v>
      </c>
      <c r="P306" s="141">
        <v>0.34799999999999998</v>
      </c>
      <c r="Q306" s="141">
        <v>0.30599999999999999</v>
      </c>
      <c r="R306" s="141">
        <v>0</v>
      </c>
      <c r="S306" s="141">
        <v>0.224</v>
      </c>
      <c r="T306" s="141">
        <v>20.8</v>
      </c>
      <c r="U306" s="141">
        <v>15.9</v>
      </c>
      <c r="V306" s="141">
        <v>11214</v>
      </c>
      <c r="W306" s="141">
        <v>146</v>
      </c>
      <c r="X306" s="141">
        <v>207</v>
      </c>
      <c r="Y306" s="141">
        <v>6643</v>
      </c>
      <c r="Z306" s="141">
        <v>8083</v>
      </c>
      <c r="AA306" s="141">
        <v>45</v>
      </c>
    </row>
    <row r="307" spans="1:27" ht="14.25">
      <c r="A307" s="141">
        <v>223320</v>
      </c>
      <c r="B307" s="141" t="s">
        <v>701</v>
      </c>
      <c r="C307" s="141" t="s">
        <v>702</v>
      </c>
      <c r="D307" s="141">
        <v>48</v>
      </c>
      <c r="E307" s="141">
        <v>48273</v>
      </c>
      <c r="F307" s="141">
        <v>8885</v>
      </c>
      <c r="G307" s="141">
        <v>81</v>
      </c>
      <c r="H307" s="141">
        <v>310</v>
      </c>
      <c r="I307" s="141">
        <v>7308</v>
      </c>
      <c r="J307" s="141">
        <v>74</v>
      </c>
      <c r="K307" s="141">
        <v>4085</v>
      </c>
      <c r="L307" s="141">
        <v>237</v>
      </c>
      <c r="M307" s="141">
        <v>4098</v>
      </c>
      <c r="N307" s="141">
        <v>0.30599999999999999</v>
      </c>
      <c r="O307" s="141">
        <v>0.23</v>
      </c>
      <c r="P307" s="141">
        <v>0.42</v>
      </c>
      <c r="Q307" s="141">
        <v>0.33800000000000002</v>
      </c>
      <c r="R307" s="141">
        <v>0.27611999999999998</v>
      </c>
      <c r="S307" s="141">
        <v>0.23799999999999999</v>
      </c>
      <c r="T307" s="141">
        <v>16.5</v>
      </c>
      <c r="U307" s="141">
        <v>44.7</v>
      </c>
      <c r="V307" s="141">
        <v>29068</v>
      </c>
      <c r="W307" s="141">
        <v>352</v>
      </c>
      <c r="X307" s="141">
        <v>738</v>
      </c>
      <c r="Y307" s="141">
        <v>21617</v>
      </c>
      <c r="Z307" s="141">
        <v>17168</v>
      </c>
      <c r="AA307" s="141">
        <v>194</v>
      </c>
    </row>
    <row r="308" spans="1:27" ht="14.25">
      <c r="A308" s="141">
        <v>223320</v>
      </c>
      <c r="B308" s="141" t="s">
        <v>703</v>
      </c>
      <c r="C308" s="141" t="s">
        <v>704</v>
      </c>
      <c r="D308" s="141">
        <v>48</v>
      </c>
      <c r="E308" s="141">
        <v>48297</v>
      </c>
      <c r="F308" s="141">
        <v>2081</v>
      </c>
      <c r="G308" s="141">
        <v>122</v>
      </c>
      <c r="H308" s="141">
        <v>5</v>
      </c>
      <c r="I308" s="141">
        <v>1100</v>
      </c>
      <c r="J308" s="141">
        <v>0</v>
      </c>
      <c r="K308" s="141">
        <v>1795</v>
      </c>
      <c r="L308" s="141">
        <v>0</v>
      </c>
      <c r="M308" s="141">
        <v>159</v>
      </c>
      <c r="N308" s="141">
        <v>0.21</v>
      </c>
      <c r="O308" s="141">
        <v>0.48199999999999998</v>
      </c>
      <c r="P308" s="141">
        <v>0.83299999999999996</v>
      </c>
      <c r="Q308" s="141">
        <v>0.29799999999999999</v>
      </c>
      <c r="R308" s="141">
        <v>0</v>
      </c>
      <c r="S308" s="141">
        <v>0.214</v>
      </c>
      <c r="T308" s="141">
        <v>0</v>
      </c>
      <c r="U308" s="141">
        <v>16.3</v>
      </c>
      <c r="V308" s="141">
        <v>9890</v>
      </c>
      <c r="W308" s="141">
        <v>253</v>
      </c>
      <c r="X308" s="141">
        <v>6</v>
      </c>
      <c r="Y308" s="141">
        <v>3697</v>
      </c>
      <c r="Z308" s="141">
        <v>8383</v>
      </c>
      <c r="AA308" s="141">
        <v>82</v>
      </c>
    </row>
    <row r="309" spans="1:27" ht="14.25">
      <c r="A309" s="141">
        <v>223320</v>
      </c>
      <c r="B309" s="141" t="s">
        <v>705</v>
      </c>
      <c r="C309" s="141" t="s">
        <v>706</v>
      </c>
      <c r="D309" s="141">
        <v>48</v>
      </c>
      <c r="E309" s="141">
        <v>48311</v>
      </c>
      <c r="F309" s="141">
        <v>100</v>
      </c>
      <c r="G309" s="141">
        <v>0</v>
      </c>
      <c r="H309" s="141">
        <v>0</v>
      </c>
      <c r="I309" s="141">
        <v>78</v>
      </c>
      <c r="J309" s="141">
        <v>0</v>
      </c>
      <c r="K309" s="141">
        <v>78</v>
      </c>
      <c r="L309" s="141">
        <v>0</v>
      </c>
      <c r="M309" s="141">
        <v>22</v>
      </c>
      <c r="N309" s="141">
        <v>0.14899999999999999</v>
      </c>
      <c r="O309" s="141" t="s">
        <v>129</v>
      </c>
      <c r="P309" s="141" t="s">
        <v>129</v>
      </c>
      <c r="Q309" s="141">
        <v>0.19400000000000001</v>
      </c>
      <c r="R309" s="141">
        <v>0</v>
      </c>
      <c r="S309" s="141">
        <v>0.14899999999999999</v>
      </c>
      <c r="T309" s="141">
        <v>0</v>
      </c>
      <c r="U309" s="141">
        <v>18.8</v>
      </c>
      <c r="V309" s="141">
        <v>670</v>
      </c>
      <c r="W309" s="141">
        <v>0</v>
      </c>
      <c r="X309" s="141">
        <v>0</v>
      </c>
      <c r="Y309" s="141">
        <v>403</v>
      </c>
      <c r="Z309" s="141">
        <v>524</v>
      </c>
      <c r="AA309" s="141">
        <v>6</v>
      </c>
    </row>
    <row r="310" spans="1:27" ht="14.25">
      <c r="A310" s="141">
        <v>223506</v>
      </c>
      <c r="B310" s="141" t="s">
        <v>707</v>
      </c>
      <c r="C310" s="141" t="s">
        <v>708</v>
      </c>
      <c r="D310" s="141">
        <v>48</v>
      </c>
      <c r="E310" s="141">
        <v>48039</v>
      </c>
      <c r="F310" s="141">
        <v>27271</v>
      </c>
      <c r="G310" s="141">
        <v>1064</v>
      </c>
      <c r="H310" s="141">
        <v>3630</v>
      </c>
      <c r="I310" s="141">
        <v>11886</v>
      </c>
      <c r="J310" s="141">
        <v>39</v>
      </c>
      <c r="K310" s="141">
        <v>16041</v>
      </c>
      <c r="L310" s="141">
        <v>2649</v>
      </c>
      <c r="M310" s="141">
        <v>3848</v>
      </c>
      <c r="N310" s="141">
        <v>7.4999999999999997E-2</v>
      </c>
      <c r="O310" s="141">
        <v>0.04</v>
      </c>
      <c r="P310" s="141">
        <v>6.9000000000000006E-2</v>
      </c>
      <c r="Q310" s="141">
        <v>0.10299999999999999</v>
      </c>
      <c r="R310" s="141">
        <v>1.9570000000000001E-2</v>
      </c>
      <c r="S310" s="141">
        <v>7.4999999999999997E-2</v>
      </c>
      <c r="T310" s="141">
        <v>13.1</v>
      </c>
      <c r="U310" s="141">
        <v>8.1999999999999993</v>
      </c>
      <c r="V310" s="141">
        <v>362047</v>
      </c>
      <c r="W310" s="141">
        <v>26387</v>
      </c>
      <c r="X310" s="141">
        <v>52907</v>
      </c>
      <c r="Y310" s="141">
        <v>115442</v>
      </c>
      <c r="Z310" s="141">
        <v>213797</v>
      </c>
      <c r="AA310" s="141">
        <v>1954</v>
      </c>
    </row>
    <row r="311" spans="1:27" ht="14.25">
      <c r="A311" s="141">
        <v>224615</v>
      </c>
      <c r="B311" s="141" t="s">
        <v>709</v>
      </c>
      <c r="C311" s="141" t="s">
        <v>710</v>
      </c>
      <c r="D311" s="141">
        <v>48</v>
      </c>
      <c r="E311" s="141">
        <v>48113</v>
      </c>
      <c r="F311" s="141">
        <v>359882</v>
      </c>
      <c r="G311" s="141">
        <v>16450</v>
      </c>
      <c r="H311" s="141">
        <v>109906</v>
      </c>
      <c r="I311" s="141">
        <v>179502</v>
      </c>
      <c r="J311" s="141">
        <v>1302</v>
      </c>
      <c r="K311" s="141">
        <v>136395</v>
      </c>
      <c r="L311" s="141">
        <v>49343</v>
      </c>
      <c r="M311" s="141">
        <v>46486</v>
      </c>
      <c r="N311" s="141">
        <v>0.14000000000000001</v>
      </c>
      <c r="O311" s="141">
        <v>9.5000000000000001E-2</v>
      </c>
      <c r="P311" s="141">
        <v>0.19</v>
      </c>
      <c r="Q311" s="141">
        <v>0.17</v>
      </c>
      <c r="R311" s="141">
        <v>7.0260000000000003E-2</v>
      </c>
      <c r="S311" s="141">
        <v>0.114</v>
      </c>
      <c r="T311" s="141">
        <v>18.2</v>
      </c>
      <c r="U311" s="141">
        <v>13.6</v>
      </c>
      <c r="V311" s="141">
        <v>2573799</v>
      </c>
      <c r="W311" s="141">
        <v>173661</v>
      </c>
      <c r="X311" s="141">
        <v>578059</v>
      </c>
      <c r="Y311" s="141">
        <v>1058936</v>
      </c>
      <c r="Z311" s="141">
        <v>1192517</v>
      </c>
      <c r="AA311" s="141">
        <v>17228</v>
      </c>
    </row>
    <row r="312" spans="1:27" ht="14.25">
      <c r="A312" s="141">
        <v>224615</v>
      </c>
      <c r="B312" s="141" t="s">
        <v>709</v>
      </c>
      <c r="C312" s="141" t="s">
        <v>710</v>
      </c>
      <c r="D312" s="141">
        <v>48</v>
      </c>
      <c r="E312" s="141">
        <v>48113</v>
      </c>
      <c r="F312" s="141">
        <v>359882</v>
      </c>
      <c r="G312" s="141">
        <v>16450</v>
      </c>
      <c r="H312" s="141">
        <v>109906</v>
      </c>
      <c r="I312" s="141">
        <v>179502</v>
      </c>
      <c r="J312" s="141">
        <v>1302</v>
      </c>
      <c r="K312" s="141">
        <v>136395</v>
      </c>
      <c r="L312" s="141">
        <v>49343</v>
      </c>
      <c r="M312" s="141">
        <v>46486</v>
      </c>
      <c r="N312" s="141">
        <v>0.14000000000000001</v>
      </c>
      <c r="O312" s="141">
        <v>9.5000000000000001E-2</v>
      </c>
      <c r="P312" s="141">
        <v>0.19</v>
      </c>
      <c r="Q312" s="141">
        <v>0.17</v>
      </c>
      <c r="R312" s="141">
        <v>7.0260000000000003E-2</v>
      </c>
      <c r="S312" s="141">
        <v>0.114</v>
      </c>
      <c r="T312" s="141">
        <v>18.2</v>
      </c>
      <c r="U312" s="141">
        <v>13.6</v>
      </c>
      <c r="V312" s="141">
        <v>2573799</v>
      </c>
      <c r="W312" s="141">
        <v>173661</v>
      </c>
      <c r="X312" s="141">
        <v>578059</v>
      </c>
      <c r="Y312" s="141">
        <v>1058936</v>
      </c>
      <c r="Z312" s="141">
        <v>1192517</v>
      </c>
      <c r="AA312" s="141">
        <v>17228</v>
      </c>
    </row>
    <row r="313" spans="1:27" ht="14.25">
      <c r="A313" s="141">
        <v>224615</v>
      </c>
      <c r="B313" s="141" t="s">
        <v>709</v>
      </c>
      <c r="C313" s="141" t="s">
        <v>710</v>
      </c>
      <c r="D313" s="141">
        <v>48</v>
      </c>
      <c r="E313" s="141">
        <v>48113</v>
      </c>
      <c r="F313" s="141">
        <v>359882</v>
      </c>
      <c r="G313" s="141">
        <v>16450</v>
      </c>
      <c r="H313" s="141">
        <v>109906</v>
      </c>
      <c r="I313" s="141">
        <v>179502</v>
      </c>
      <c r="J313" s="141">
        <v>1302</v>
      </c>
      <c r="K313" s="141">
        <v>136395</v>
      </c>
      <c r="L313" s="141">
        <v>49343</v>
      </c>
      <c r="M313" s="141">
        <v>46486</v>
      </c>
      <c r="N313" s="141">
        <v>0.14000000000000001</v>
      </c>
      <c r="O313" s="141">
        <v>9.5000000000000001E-2</v>
      </c>
      <c r="P313" s="141">
        <v>0.19</v>
      </c>
      <c r="Q313" s="141">
        <v>0.17</v>
      </c>
      <c r="R313" s="141">
        <v>7.0260000000000003E-2</v>
      </c>
      <c r="S313" s="141">
        <v>0.114</v>
      </c>
      <c r="T313" s="141">
        <v>18.2</v>
      </c>
      <c r="U313" s="141">
        <v>13.6</v>
      </c>
      <c r="V313" s="141">
        <v>2573799</v>
      </c>
      <c r="W313" s="141">
        <v>173661</v>
      </c>
      <c r="X313" s="141">
        <v>578059</v>
      </c>
      <c r="Y313" s="141">
        <v>1058936</v>
      </c>
      <c r="Z313" s="141">
        <v>1192517</v>
      </c>
      <c r="AA313" s="141">
        <v>17228</v>
      </c>
    </row>
    <row r="314" spans="1:27" ht="14.25">
      <c r="A314" s="141">
        <v>224642</v>
      </c>
      <c r="B314" s="141" t="s">
        <v>711</v>
      </c>
      <c r="C314" s="141" t="s">
        <v>712</v>
      </c>
      <c r="D314" s="141">
        <v>48</v>
      </c>
      <c r="E314" s="141">
        <v>48141</v>
      </c>
      <c r="F314" s="141">
        <v>165778</v>
      </c>
      <c r="G314" s="141">
        <v>1617</v>
      </c>
      <c r="H314" s="141">
        <v>3732</v>
      </c>
      <c r="I314" s="141">
        <v>148673</v>
      </c>
      <c r="J314" s="141">
        <v>1797</v>
      </c>
      <c r="K314" s="141">
        <v>73281</v>
      </c>
      <c r="L314" s="141">
        <v>32800</v>
      </c>
      <c r="M314" s="141">
        <v>52551</v>
      </c>
      <c r="N314" s="141">
        <v>0.19500000000000001</v>
      </c>
      <c r="O314" s="141">
        <v>0.153</v>
      </c>
      <c r="P314" s="141">
        <v>0.14299999999999999</v>
      </c>
      <c r="Q314" s="141">
        <v>0.21</v>
      </c>
      <c r="R314" s="141">
        <v>0.20222999999999999</v>
      </c>
      <c r="S314" s="141">
        <v>0.17399999999999999</v>
      </c>
      <c r="T314" s="141">
        <v>25.5</v>
      </c>
      <c r="U314" s="141">
        <v>20.6</v>
      </c>
      <c r="V314" s="141">
        <v>849872</v>
      </c>
      <c r="W314" s="141">
        <v>10545</v>
      </c>
      <c r="X314" s="141">
        <v>26031</v>
      </c>
      <c r="Y314" s="141">
        <v>709624</v>
      </c>
      <c r="Z314" s="141">
        <v>421880</v>
      </c>
      <c r="AA314" s="141">
        <v>7089</v>
      </c>
    </row>
    <row r="315" spans="1:27" ht="14.25">
      <c r="A315" s="141">
        <v>225070</v>
      </c>
      <c r="B315" s="141" t="s">
        <v>713</v>
      </c>
      <c r="C315" s="141" t="s">
        <v>714</v>
      </c>
      <c r="D315" s="141">
        <v>40</v>
      </c>
      <c r="E315" s="141">
        <v>40013</v>
      </c>
      <c r="F315" s="141">
        <v>7399</v>
      </c>
      <c r="G315" s="141">
        <v>65</v>
      </c>
      <c r="H315" s="141">
        <v>426</v>
      </c>
      <c r="I315" s="141">
        <v>713</v>
      </c>
      <c r="J315" s="141">
        <v>1075</v>
      </c>
      <c r="K315" s="141">
        <v>4782</v>
      </c>
      <c r="L315" s="141">
        <v>202</v>
      </c>
      <c r="M315" s="141">
        <v>849</v>
      </c>
      <c r="N315" s="141">
        <v>0.16300000000000001</v>
      </c>
      <c r="O315" s="141">
        <v>0.217</v>
      </c>
      <c r="P315" s="141">
        <v>0.47299999999999998</v>
      </c>
      <c r="Q315" s="141">
        <v>0.22700000000000001</v>
      </c>
      <c r="R315" s="141">
        <v>0.14910000000000001</v>
      </c>
      <c r="S315" s="141">
        <v>0.14699999999999999</v>
      </c>
      <c r="T315" s="141">
        <v>23.8</v>
      </c>
      <c r="U315" s="141">
        <v>18.2</v>
      </c>
      <c r="V315" s="141">
        <v>45363</v>
      </c>
      <c r="W315" s="141">
        <v>300</v>
      </c>
      <c r="X315" s="141">
        <v>901</v>
      </c>
      <c r="Y315" s="141">
        <v>3135</v>
      </c>
      <c r="Z315" s="141">
        <v>32503</v>
      </c>
      <c r="AA315" s="141">
        <v>6135</v>
      </c>
    </row>
    <row r="316" spans="1:27" ht="14.25">
      <c r="A316" s="141">
        <v>225070</v>
      </c>
      <c r="B316" s="141" t="s">
        <v>715</v>
      </c>
      <c r="C316" s="141" t="s">
        <v>716</v>
      </c>
      <c r="D316" s="141">
        <v>48</v>
      </c>
      <c r="E316" s="141">
        <v>48085</v>
      </c>
      <c r="F316" s="141">
        <v>67718</v>
      </c>
      <c r="G316" s="141">
        <v>10523</v>
      </c>
      <c r="H316" s="141">
        <v>9757</v>
      </c>
      <c r="I316" s="141">
        <v>18810</v>
      </c>
      <c r="J316" s="141">
        <v>429</v>
      </c>
      <c r="K316" s="141">
        <v>36352</v>
      </c>
      <c r="L316" s="141">
        <v>5277</v>
      </c>
      <c r="M316" s="141">
        <v>5380</v>
      </c>
      <c r="N316" s="141">
        <v>6.3E-2</v>
      </c>
      <c r="O316" s="141">
        <v>5.8000000000000003E-2</v>
      </c>
      <c r="P316" s="141">
        <v>8.6999999999999994E-2</v>
      </c>
      <c r="Q316" s="141">
        <v>0.112</v>
      </c>
      <c r="R316" s="141">
        <v>7.3580000000000007E-2</v>
      </c>
      <c r="S316" s="141">
        <v>5.7000000000000002E-2</v>
      </c>
      <c r="T316" s="141">
        <v>15.4</v>
      </c>
      <c r="U316" s="141">
        <v>5.6</v>
      </c>
      <c r="V316" s="141">
        <v>1071135</v>
      </c>
      <c r="W316" s="141">
        <v>181665</v>
      </c>
      <c r="X316" s="141">
        <v>111613</v>
      </c>
      <c r="Y316" s="141">
        <v>167563</v>
      </c>
      <c r="Z316" s="141">
        <v>642223</v>
      </c>
      <c r="AA316" s="141">
        <v>5401</v>
      </c>
    </row>
    <row r="317" spans="1:27" ht="14.25">
      <c r="A317" s="141">
        <v>225070</v>
      </c>
      <c r="B317" s="141" t="s">
        <v>717</v>
      </c>
      <c r="C317" s="141" t="s">
        <v>718</v>
      </c>
      <c r="D317" s="141">
        <v>48</v>
      </c>
      <c r="E317" s="141">
        <v>48147</v>
      </c>
      <c r="F317" s="141">
        <v>4237</v>
      </c>
      <c r="G317" s="141">
        <v>40</v>
      </c>
      <c r="H317" s="141">
        <v>513</v>
      </c>
      <c r="I317" s="141">
        <v>580</v>
      </c>
      <c r="J317" s="141">
        <v>44</v>
      </c>
      <c r="K317" s="141">
        <v>3233</v>
      </c>
      <c r="L317" s="141">
        <v>155</v>
      </c>
      <c r="M317" s="141">
        <v>252</v>
      </c>
      <c r="N317" s="141">
        <v>0.128</v>
      </c>
      <c r="O317" s="141">
        <v>0.252</v>
      </c>
      <c r="P317" s="141">
        <v>0.40899999999999997</v>
      </c>
      <c r="Q317" s="141">
        <v>0.152</v>
      </c>
      <c r="R317" s="141">
        <v>0.20657</v>
      </c>
      <c r="S317" s="141">
        <v>0.111</v>
      </c>
      <c r="T317" s="141">
        <v>34.799999999999997</v>
      </c>
      <c r="U317" s="141">
        <v>13.7</v>
      </c>
      <c r="V317" s="141">
        <v>33020</v>
      </c>
      <c r="W317" s="141">
        <v>159</v>
      </c>
      <c r="X317" s="141">
        <v>1254</v>
      </c>
      <c r="Y317" s="141">
        <v>3818</v>
      </c>
      <c r="Z317" s="141">
        <v>29158</v>
      </c>
      <c r="AA317" s="141">
        <v>169</v>
      </c>
    </row>
    <row r="318" spans="1:27" ht="14.25">
      <c r="A318" s="141">
        <v>225070</v>
      </c>
      <c r="B318" s="141" t="s">
        <v>719</v>
      </c>
      <c r="C318" s="141" t="s">
        <v>720</v>
      </c>
      <c r="D318" s="141">
        <v>48</v>
      </c>
      <c r="E318" s="141">
        <v>48181</v>
      </c>
      <c r="F318" s="141">
        <v>15361</v>
      </c>
      <c r="G318" s="141">
        <v>110</v>
      </c>
      <c r="H318" s="141">
        <v>1884</v>
      </c>
      <c r="I318" s="141">
        <v>2799</v>
      </c>
      <c r="J318" s="141">
        <v>160</v>
      </c>
      <c r="K318" s="141">
        <v>10841</v>
      </c>
      <c r="L318" s="141">
        <v>595</v>
      </c>
      <c r="M318" s="141">
        <v>1771</v>
      </c>
      <c r="N318" s="141">
        <v>0.114</v>
      </c>
      <c r="O318" s="141">
        <v>6.0999999999999999E-2</v>
      </c>
      <c r="P318" s="141">
        <v>0.26600000000000001</v>
      </c>
      <c r="Q318" s="141">
        <v>0.14299999999999999</v>
      </c>
      <c r="R318" s="141">
        <v>0.14815</v>
      </c>
      <c r="S318" s="141">
        <v>9.9000000000000005E-2</v>
      </c>
      <c r="T318" s="141">
        <v>16.7</v>
      </c>
      <c r="U318" s="141">
        <v>15.8</v>
      </c>
      <c r="V318" s="141">
        <v>134425</v>
      </c>
      <c r="W318" s="141">
        <v>1807</v>
      </c>
      <c r="X318" s="141">
        <v>7080</v>
      </c>
      <c r="Y318" s="141">
        <v>19549</v>
      </c>
      <c r="Z318" s="141">
        <v>109874</v>
      </c>
      <c r="AA318" s="141">
        <v>920</v>
      </c>
    </row>
    <row r="319" spans="1:27" ht="14.25">
      <c r="A319" s="141">
        <v>226204</v>
      </c>
      <c r="B319" s="141" t="s">
        <v>721</v>
      </c>
      <c r="C319" s="141" t="s">
        <v>722</v>
      </c>
      <c r="D319" s="141">
        <v>48</v>
      </c>
      <c r="E319" s="141">
        <v>48201</v>
      </c>
      <c r="F319" s="141">
        <v>737681</v>
      </c>
      <c r="G319" s="141">
        <v>37849</v>
      </c>
      <c r="H319" s="141">
        <v>179072</v>
      </c>
      <c r="I319" s="141">
        <v>412241</v>
      </c>
      <c r="J319" s="141">
        <v>5758</v>
      </c>
      <c r="K319" s="141">
        <v>265980</v>
      </c>
      <c r="L319" s="141">
        <v>126137</v>
      </c>
      <c r="M319" s="141">
        <v>122885</v>
      </c>
      <c r="N319" s="141">
        <v>0.158</v>
      </c>
      <c r="O319" s="141">
        <v>0.115</v>
      </c>
      <c r="P319" s="141">
        <v>0.20399999999999999</v>
      </c>
      <c r="Q319" s="141">
        <v>0.2</v>
      </c>
      <c r="R319" s="141">
        <v>0.13808000000000001</v>
      </c>
      <c r="S319" s="141">
        <v>0.123</v>
      </c>
      <c r="T319" s="141">
        <v>22.3</v>
      </c>
      <c r="U319" s="141">
        <v>17.2</v>
      </c>
      <c r="V319" s="141">
        <v>4677056</v>
      </c>
      <c r="W319" s="141">
        <v>330204</v>
      </c>
      <c r="X319" s="141">
        <v>876224</v>
      </c>
      <c r="Y319" s="141">
        <v>2064555</v>
      </c>
      <c r="Z319" s="141">
        <v>2154644</v>
      </c>
      <c r="AA319" s="141">
        <v>35941</v>
      </c>
    </row>
    <row r="320" spans="1:27" ht="14.25">
      <c r="A320" s="141">
        <v>227182</v>
      </c>
      <c r="B320" s="141" t="s">
        <v>721</v>
      </c>
      <c r="C320" s="141" t="s">
        <v>722</v>
      </c>
      <c r="D320" s="141">
        <v>48</v>
      </c>
      <c r="E320" s="141">
        <v>48201</v>
      </c>
      <c r="F320" s="141">
        <v>737681</v>
      </c>
      <c r="G320" s="141">
        <v>37849</v>
      </c>
      <c r="H320" s="141">
        <v>179072</v>
      </c>
      <c r="I320" s="141">
        <v>412241</v>
      </c>
      <c r="J320" s="141">
        <v>5758</v>
      </c>
      <c r="K320" s="141">
        <v>265980</v>
      </c>
      <c r="L320" s="141">
        <v>126137</v>
      </c>
      <c r="M320" s="141">
        <v>122885</v>
      </c>
      <c r="N320" s="141">
        <v>0.158</v>
      </c>
      <c r="O320" s="141">
        <v>0.115</v>
      </c>
      <c r="P320" s="141">
        <v>0.20399999999999999</v>
      </c>
      <c r="Q320" s="141">
        <v>0.2</v>
      </c>
      <c r="R320" s="141">
        <v>0.13808000000000001</v>
      </c>
      <c r="S320" s="141">
        <v>0.123</v>
      </c>
      <c r="T320" s="141">
        <v>22.3</v>
      </c>
      <c r="U320" s="141">
        <v>17.2</v>
      </c>
      <c r="V320" s="141">
        <v>4677056</v>
      </c>
      <c r="W320" s="141">
        <v>330204</v>
      </c>
      <c r="X320" s="141">
        <v>876224</v>
      </c>
      <c r="Y320" s="141">
        <v>2064555</v>
      </c>
      <c r="Z320" s="141">
        <v>2154644</v>
      </c>
      <c r="AA320" s="141">
        <v>35941</v>
      </c>
    </row>
    <row r="321" spans="1:27" ht="14.25">
      <c r="A321" s="141">
        <v>227182</v>
      </c>
      <c r="B321" s="141" t="s">
        <v>456</v>
      </c>
      <c r="C321" s="141" t="s">
        <v>265</v>
      </c>
      <c r="D321" s="141">
        <v>48</v>
      </c>
      <c r="E321" s="141">
        <v>48339</v>
      </c>
      <c r="F321" s="141">
        <v>55202</v>
      </c>
      <c r="G321" s="141">
        <v>688</v>
      </c>
      <c r="H321" s="141">
        <v>4825</v>
      </c>
      <c r="I321" s="141">
        <v>25009</v>
      </c>
      <c r="J321" s="141">
        <v>505</v>
      </c>
      <c r="K321" s="141">
        <v>35709</v>
      </c>
      <c r="L321" s="141">
        <v>3219</v>
      </c>
      <c r="M321" s="141">
        <v>10256</v>
      </c>
      <c r="N321" s="141">
        <v>8.7999999999999995E-2</v>
      </c>
      <c r="O321" s="141">
        <v>3.3000000000000002E-2</v>
      </c>
      <c r="P321" s="141">
        <v>0.13900000000000001</v>
      </c>
      <c r="Q321" s="141">
        <v>0.154</v>
      </c>
      <c r="R321" s="141">
        <v>0.16317000000000001</v>
      </c>
      <c r="S321" s="141">
        <v>7.5999999999999998E-2</v>
      </c>
      <c r="T321" s="141">
        <v>13.6</v>
      </c>
      <c r="U321" s="141">
        <v>14.2</v>
      </c>
      <c r="V321" s="141">
        <v>626227</v>
      </c>
      <c r="W321" s="141">
        <v>20776</v>
      </c>
      <c r="X321" s="141">
        <v>34767</v>
      </c>
      <c r="Y321" s="141">
        <v>161999</v>
      </c>
      <c r="Z321" s="141">
        <v>471970</v>
      </c>
      <c r="AA321" s="141">
        <v>2590</v>
      </c>
    </row>
    <row r="322" spans="1:27" ht="14.25">
      <c r="A322" s="141">
        <v>227304</v>
      </c>
      <c r="B322" s="141" t="s">
        <v>723</v>
      </c>
      <c r="C322" s="141" t="s">
        <v>724</v>
      </c>
      <c r="D322" s="141">
        <v>48</v>
      </c>
      <c r="E322" s="141">
        <v>48003</v>
      </c>
      <c r="F322" s="141">
        <v>2177</v>
      </c>
      <c r="G322" s="141">
        <v>0</v>
      </c>
      <c r="H322" s="141">
        <v>0</v>
      </c>
      <c r="I322" s="141">
        <v>1519</v>
      </c>
      <c r="J322" s="141">
        <v>0</v>
      </c>
      <c r="K322" s="141">
        <v>1718</v>
      </c>
      <c r="L322" s="141">
        <v>192</v>
      </c>
      <c r="M322" s="141">
        <v>267</v>
      </c>
      <c r="N322" s="141">
        <v>0.11899999999999999</v>
      </c>
      <c r="O322" s="141">
        <v>0</v>
      </c>
      <c r="P322" s="141">
        <v>0</v>
      </c>
      <c r="Q322" s="141">
        <v>0.14299999999999999</v>
      </c>
      <c r="R322" s="141" t="s">
        <v>129</v>
      </c>
      <c r="S322" s="141">
        <v>0.13800000000000001</v>
      </c>
      <c r="T322" s="141">
        <v>8.9</v>
      </c>
      <c r="U322" s="141">
        <v>8.4</v>
      </c>
      <c r="V322" s="141">
        <v>18230</v>
      </c>
      <c r="W322" s="141">
        <v>96</v>
      </c>
      <c r="X322" s="141">
        <v>383</v>
      </c>
      <c r="Y322" s="141">
        <v>10612</v>
      </c>
      <c r="Z322" s="141">
        <v>12412</v>
      </c>
      <c r="AA322" s="141">
        <v>0</v>
      </c>
    </row>
    <row r="323" spans="1:27" ht="14.25">
      <c r="A323" s="141">
        <v>227304</v>
      </c>
      <c r="B323" s="141" t="s">
        <v>725</v>
      </c>
      <c r="C323" s="141" t="s">
        <v>726</v>
      </c>
      <c r="D323" s="141">
        <v>48</v>
      </c>
      <c r="E323" s="141">
        <v>48043</v>
      </c>
      <c r="F323" s="141">
        <v>1445</v>
      </c>
      <c r="G323" s="141">
        <v>10</v>
      </c>
      <c r="H323" s="141">
        <v>4</v>
      </c>
      <c r="I323" s="141">
        <v>730</v>
      </c>
      <c r="J323" s="141">
        <v>19</v>
      </c>
      <c r="K323" s="141">
        <v>1228</v>
      </c>
      <c r="L323" s="141">
        <v>127</v>
      </c>
      <c r="M323" s="141">
        <v>57</v>
      </c>
      <c r="N323" s="141">
        <v>0.157</v>
      </c>
      <c r="O323" s="141">
        <v>9.2999999999999999E-2</v>
      </c>
      <c r="P323" s="141">
        <v>0.5</v>
      </c>
      <c r="Q323" s="141">
        <v>0.17100000000000001</v>
      </c>
      <c r="R323" s="141">
        <v>0.36537999999999998</v>
      </c>
      <c r="S323" s="141">
        <v>0.16700000000000001</v>
      </c>
      <c r="T323" s="141">
        <v>23.1</v>
      </c>
      <c r="U323" s="141">
        <v>4.8</v>
      </c>
      <c r="V323" s="141">
        <v>9233</v>
      </c>
      <c r="W323" s="141">
        <v>107</v>
      </c>
      <c r="X323" s="141">
        <v>8</v>
      </c>
      <c r="Y323" s="141">
        <v>4263</v>
      </c>
      <c r="Z323" s="141">
        <v>7339</v>
      </c>
      <c r="AA323" s="141">
        <v>33</v>
      </c>
    </row>
    <row r="324" spans="1:27" ht="14.25">
      <c r="A324" s="141">
        <v>227304</v>
      </c>
      <c r="B324" s="141" t="s">
        <v>727</v>
      </c>
      <c r="C324" s="141" t="s">
        <v>728</v>
      </c>
      <c r="D324" s="141">
        <v>48</v>
      </c>
      <c r="E324" s="141">
        <v>48103</v>
      </c>
      <c r="F324" s="141">
        <v>172</v>
      </c>
      <c r="G324" s="141">
        <v>0</v>
      </c>
      <c r="H324" s="141">
        <v>0</v>
      </c>
      <c r="I324" s="141">
        <v>60</v>
      </c>
      <c r="J324" s="141">
        <v>0</v>
      </c>
      <c r="K324" s="141">
        <v>129</v>
      </c>
      <c r="L324" s="141">
        <v>19</v>
      </c>
      <c r="M324" s="141">
        <v>24</v>
      </c>
      <c r="N324" s="141">
        <v>3.7999999999999999E-2</v>
      </c>
      <c r="O324" s="141">
        <v>0</v>
      </c>
      <c r="P324" s="141">
        <v>0</v>
      </c>
      <c r="Q324" s="141">
        <v>0.02</v>
      </c>
      <c r="R324" s="141">
        <v>0</v>
      </c>
      <c r="S324" s="141">
        <v>7.1999999999999995E-2</v>
      </c>
      <c r="T324" s="141">
        <v>0.9</v>
      </c>
      <c r="U324" s="141">
        <v>4.8</v>
      </c>
      <c r="V324" s="141">
        <v>4514</v>
      </c>
      <c r="W324" s="141">
        <v>114</v>
      </c>
      <c r="X324" s="141">
        <v>88</v>
      </c>
      <c r="Y324" s="141">
        <v>3037</v>
      </c>
      <c r="Z324" s="141">
        <v>1781</v>
      </c>
      <c r="AA324" s="141">
        <v>16</v>
      </c>
    </row>
    <row r="325" spans="1:27" ht="14.25">
      <c r="A325" s="141">
        <v>227304</v>
      </c>
      <c r="B325" s="141" t="s">
        <v>729</v>
      </c>
      <c r="C325" s="141" t="s">
        <v>730</v>
      </c>
      <c r="D325" s="141">
        <v>48</v>
      </c>
      <c r="E325" s="141">
        <v>48109</v>
      </c>
      <c r="F325" s="141">
        <v>480</v>
      </c>
      <c r="G325" s="141">
        <v>0</v>
      </c>
      <c r="H325" s="141">
        <v>0</v>
      </c>
      <c r="I325" s="141">
        <v>446</v>
      </c>
      <c r="J325" s="141">
        <v>0</v>
      </c>
      <c r="K325" s="141">
        <v>114</v>
      </c>
      <c r="L325" s="141">
        <v>39</v>
      </c>
      <c r="M325" s="141">
        <v>327</v>
      </c>
      <c r="N325" s="141">
        <v>0.222</v>
      </c>
      <c r="O325" s="141">
        <v>0</v>
      </c>
      <c r="P325" s="141">
        <v>0</v>
      </c>
      <c r="Q325" s="141">
        <v>0.252</v>
      </c>
      <c r="R325" s="141">
        <v>0</v>
      </c>
      <c r="S325" s="141">
        <v>0.11700000000000001</v>
      </c>
      <c r="T325" s="141">
        <v>16.7</v>
      </c>
      <c r="U325" s="141">
        <v>40.9</v>
      </c>
      <c r="V325" s="141">
        <v>2166</v>
      </c>
      <c r="W325" s="141">
        <v>22</v>
      </c>
      <c r="X325" s="141">
        <v>3</v>
      </c>
      <c r="Y325" s="141">
        <v>1770</v>
      </c>
      <c r="Z325" s="141">
        <v>976</v>
      </c>
      <c r="AA325" s="141">
        <v>131</v>
      </c>
    </row>
    <row r="326" spans="1:27" ht="14.25">
      <c r="A326" s="141">
        <v>227304</v>
      </c>
      <c r="B326" s="141" t="s">
        <v>731</v>
      </c>
      <c r="C326" s="141" t="s">
        <v>732</v>
      </c>
      <c r="D326" s="141">
        <v>48</v>
      </c>
      <c r="E326" s="141">
        <v>48135</v>
      </c>
      <c r="F326" s="141">
        <v>25297</v>
      </c>
      <c r="G326" s="141">
        <v>208</v>
      </c>
      <c r="H326" s="141">
        <v>971</v>
      </c>
      <c r="I326" s="141">
        <v>20491</v>
      </c>
      <c r="J326" s="141">
        <v>131</v>
      </c>
      <c r="K326" s="141">
        <v>11748</v>
      </c>
      <c r="L326" s="141">
        <v>6996</v>
      </c>
      <c r="M326" s="141">
        <v>5243</v>
      </c>
      <c r="N326" s="141">
        <v>0.158</v>
      </c>
      <c r="O326" s="141">
        <v>0.11899999999999999</v>
      </c>
      <c r="P326" s="141">
        <v>0.126</v>
      </c>
      <c r="Q326" s="141">
        <v>0.2</v>
      </c>
      <c r="R326" s="141">
        <v>9.1670000000000001E-2</v>
      </c>
      <c r="S326" s="141">
        <v>0.122</v>
      </c>
      <c r="T326" s="141">
        <v>23.9</v>
      </c>
      <c r="U326" s="141">
        <v>22.3</v>
      </c>
      <c r="V326" s="141">
        <v>160274</v>
      </c>
      <c r="W326" s="141">
        <v>1750</v>
      </c>
      <c r="X326" s="141">
        <v>7729</v>
      </c>
      <c r="Y326" s="141">
        <v>102447</v>
      </c>
      <c r="Z326" s="141">
        <v>96645</v>
      </c>
      <c r="AA326" s="141">
        <v>1298</v>
      </c>
    </row>
    <row r="327" spans="1:27" ht="14.25">
      <c r="A327" s="141">
        <v>227304</v>
      </c>
      <c r="B327" s="141" t="s">
        <v>733</v>
      </c>
      <c r="C327" s="141" t="s">
        <v>734</v>
      </c>
      <c r="D327" s="141">
        <v>48</v>
      </c>
      <c r="E327" s="141">
        <v>48165</v>
      </c>
      <c r="F327" s="141">
        <v>2708</v>
      </c>
      <c r="G327" s="141">
        <v>0</v>
      </c>
      <c r="H327" s="141">
        <v>155</v>
      </c>
      <c r="I327" s="141">
        <v>1831</v>
      </c>
      <c r="J327" s="141">
        <v>0</v>
      </c>
      <c r="K327" s="141">
        <v>1916</v>
      </c>
      <c r="L327" s="141">
        <v>179</v>
      </c>
      <c r="M327" s="141">
        <v>458</v>
      </c>
      <c r="N327" s="141">
        <v>0.127</v>
      </c>
      <c r="O327" s="141">
        <v>0</v>
      </c>
      <c r="P327" s="141">
        <v>0.40100000000000002</v>
      </c>
      <c r="Q327" s="141">
        <v>0.2</v>
      </c>
      <c r="R327" s="141">
        <v>0</v>
      </c>
      <c r="S327" s="141">
        <v>0.113</v>
      </c>
      <c r="T327" s="141">
        <v>18.8</v>
      </c>
      <c r="U327" s="141">
        <v>16.100000000000001</v>
      </c>
      <c r="V327" s="141">
        <v>21389</v>
      </c>
      <c r="W327" s="141">
        <v>172</v>
      </c>
      <c r="X327" s="141">
        <v>387</v>
      </c>
      <c r="Y327" s="141">
        <v>9144</v>
      </c>
      <c r="Z327" s="141">
        <v>16930</v>
      </c>
      <c r="AA327" s="141">
        <v>103</v>
      </c>
    </row>
    <row r="328" spans="1:27" ht="14.25">
      <c r="A328" s="141">
        <v>227304</v>
      </c>
      <c r="B328" s="141" t="s">
        <v>735</v>
      </c>
      <c r="C328" s="141" t="s">
        <v>736</v>
      </c>
      <c r="D328" s="141">
        <v>48</v>
      </c>
      <c r="E328" s="141">
        <v>48243</v>
      </c>
      <c r="F328" s="141">
        <v>480</v>
      </c>
      <c r="G328" s="141">
        <v>0</v>
      </c>
      <c r="H328" s="141">
        <v>0</v>
      </c>
      <c r="I328" s="141">
        <v>128</v>
      </c>
      <c r="J328" s="141">
        <v>0</v>
      </c>
      <c r="K328" s="141">
        <v>352</v>
      </c>
      <c r="L328" s="141">
        <v>0</v>
      </c>
      <c r="M328" s="141">
        <v>128</v>
      </c>
      <c r="N328" s="141">
        <v>0.246</v>
      </c>
      <c r="O328" s="141" t="s">
        <v>129</v>
      </c>
      <c r="P328" s="141" t="s">
        <v>129</v>
      </c>
      <c r="Q328" s="141">
        <v>0.33900000000000002</v>
      </c>
      <c r="R328" s="141" t="s">
        <v>129</v>
      </c>
      <c r="S328" s="141">
        <v>0.215</v>
      </c>
      <c r="T328" s="141">
        <v>0</v>
      </c>
      <c r="U328" s="141">
        <v>49</v>
      </c>
      <c r="V328" s="141">
        <v>1951</v>
      </c>
      <c r="W328" s="141">
        <v>0</v>
      </c>
      <c r="X328" s="141">
        <v>0</v>
      </c>
      <c r="Y328" s="141">
        <v>378</v>
      </c>
      <c r="Z328" s="141">
        <v>1641</v>
      </c>
      <c r="AA328" s="141">
        <v>0</v>
      </c>
    </row>
    <row r="329" spans="1:27" ht="14.25">
      <c r="A329" s="141">
        <v>227304</v>
      </c>
      <c r="B329" s="141" t="s">
        <v>737</v>
      </c>
      <c r="C329" s="141" t="s">
        <v>738</v>
      </c>
      <c r="D329" s="141">
        <v>48</v>
      </c>
      <c r="E329" s="141">
        <v>48301</v>
      </c>
      <c r="F329" s="141">
        <v>5</v>
      </c>
      <c r="G329" s="141">
        <v>5</v>
      </c>
      <c r="H329" s="141">
        <v>0</v>
      </c>
      <c r="I329" s="141">
        <v>0</v>
      </c>
      <c r="J329" s="141">
        <v>0</v>
      </c>
      <c r="K329" s="141">
        <v>0</v>
      </c>
      <c r="L329" s="141">
        <v>0</v>
      </c>
      <c r="M329" s="141">
        <v>0</v>
      </c>
      <c r="N329" s="141">
        <v>5.1999999999999998E-2</v>
      </c>
      <c r="O329" s="141">
        <v>1</v>
      </c>
      <c r="P329" s="141" t="s">
        <v>129</v>
      </c>
      <c r="Q329" s="141" t="s">
        <v>129</v>
      </c>
      <c r="R329" s="141" t="s">
        <v>129</v>
      </c>
      <c r="S329" s="141">
        <v>0</v>
      </c>
      <c r="T329" s="141" t="s">
        <v>129</v>
      </c>
      <c r="U329" s="141" t="s">
        <v>129</v>
      </c>
      <c r="V329" s="141">
        <v>96</v>
      </c>
      <c r="W329" s="141">
        <v>5</v>
      </c>
      <c r="X329" s="141">
        <v>0</v>
      </c>
      <c r="Y329" s="141">
        <v>0</v>
      </c>
      <c r="Z329" s="141">
        <v>91</v>
      </c>
      <c r="AA329" s="141">
        <v>0</v>
      </c>
    </row>
    <row r="330" spans="1:27" ht="14.25">
      <c r="A330" s="141">
        <v>227304</v>
      </c>
      <c r="B330" s="141" t="s">
        <v>739</v>
      </c>
      <c r="C330" s="141" t="s">
        <v>740</v>
      </c>
      <c r="D330" s="141">
        <v>48</v>
      </c>
      <c r="E330" s="141">
        <v>48377</v>
      </c>
      <c r="F330" s="141">
        <v>2465</v>
      </c>
      <c r="G330" s="141">
        <v>0</v>
      </c>
      <c r="H330" s="141">
        <v>0</v>
      </c>
      <c r="I330" s="141">
        <v>2111</v>
      </c>
      <c r="J330" s="141">
        <v>0</v>
      </c>
      <c r="K330" s="141">
        <v>1738</v>
      </c>
      <c r="L330" s="141">
        <v>0</v>
      </c>
      <c r="M330" s="141">
        <v>727</v>
      </c>
      <c r="N330" s="141">
        <v>0.4</v>
      </c>
      <c r="O330" s="141" t="s">
        <v>129</v>
      </c>
      <c r="P330" s="141" t="s">
        <v>129</v>
      </c>
      <c r="Q330" s="141">
        <v>0.432</v>
      </c>
      <c r="R330" s="141">
        <v>0</v>
      </c>
      <c r="S330" s="141">
        <v>0.48699999999999999</v>
      </c>
      <c r="T330" s="141">
        <v>0</v>
      </c>
      <c r="U330" s="141">
        <v>29.8</v>
      </c>
      <c r="V330" s="141">
        <v>6163</v>
      </c>
      <c r="W330" s="141">
        <v>0</v>
      </c>
      <c r="X330" s="141">
        <v>0</v>
      </c>
      <c r="Y330" s="141">
        <v>4890</v>
      </c>
      <c r="Z330" s="141">
        <v>3570</v>
      </c>
      <c r="AA330" s="141">
        <v>42</v>
      </c>
    </row>
    <row r="331" spans="1:27" ht="14.25">
      <c r="A331" s="141">
        <v>227304</v>
      </c>
      <c r="B331" s="141" t="s">
        <v>741</v>
      </c>
      <c r="C331" s="141" t="s">
        <v>742</v>
      </c>
      <c r="D331" s="141">
        <v>48</v>
      </c>
      <c r="E331" s="141">
        <v>48389</v>
      </c>
      <c r="F331" s="141">
        <v>2704</v>
      </c>
      <c r="G331" s="141">
        <v>63</v>
      </c>
      <c r="H331" s="141">
        <v>13</v>
      </c>
      <c r="I331" s="141">
        <v>2281</v>
      </c>
      <c r="J331" s="141">
        <v>0</v>
      </c>
      <c r="K331" s="141">
        <v>1614</v>
      </c>
      <c r="L331" s="141">
        <v>766</v>
      </c>
      <c r="M331" s="141">
        <v>248</v>
      </c>
      <c r="N331" s="141">
        <v>0.21</v>
      </c>
      <c r="O331" s="141">
        <v>0.45</v>
      </c>
      <c r="P331" s="141">
        <v>4.7E-2</v>
      </c>
      <c r="Q331" s="141">
        <v>0.23200000000000001</v>
      </c>
      <c r="R331" s="141">
        <v>0</v>
      </c>
      <c r="S331" s="141">
        <v>0.23300000000000001</v>
      </c>
      <c r="T331" s="141">
        <v>26.9</v>
      </c>
      <c r="U331" s="141">
        <v>9.5</v>
      </c>
      <c r="V331" s="141">
        <v>12897</v>
      </c>
      <c r="W331" s="141">
        <v>140</v>
      </c>
      <c r="X331" s="141">
        <v>278</v>
      </c>
      <c r="Y331" s="141">
        <v>9842</v>
      </c>
      <c r="Z331" s="141">
        <v>6920</v>
      </c>
      <c r="AA331" s="141">
        <v>108</v>
      </c>
    </row>
    <row r="332" spans="1:27" ht="14.25">
      <c r="A332" s="141">
        <v>227304</v>
      </c>
      <c r="B332" s="141" t="s">
        <v>743</v>
      </c>
      <c r="C332" s="141" t="s">
        <v>744</v>
      </c>
      <c r="D332" s="141">
        <v>48</v>
      </c>
      <c r="E332" s="141">
        <v>48461</v>
      </c>
      <c r="F332" s="141">
        <v>655</v>
      </c>
      <c r="G332" s="141">
        <v>0</v>
      </c>
      <c r="H332" s="141">
        <v>0</v>
      </c>
      <c r="I332" s="141">
        <v>415</v>
      </c>
      <c r="J332" s="141">
        <v>0</v>
      </c>
      <c r="K332" s="141">
        <v>250</v>
      </c>
      <c r="L332" s="141">
        <v>405</v>
      </c>
      <c r="M332" s="141">
        <v>0</v>
      </c>
      <c r="N332" s="141">
        <v>0.20300000000000001</v>
      </c>
      <c r="O332" s="141">
        <v>0</v>
      </c>
      <c r="P332" s="141">
        <v>0</v>
      </c>
      <c r="Q332" s="141">
        <v>0.22800000000000001</v>
      </c>
      <c r="R332" s="141">
        <v>0</v>
      </c>
      <c r="S332" s="141">
        <v>0.18099999999999999</v>
      </c>
      <c r="T332" s="141">
        <v>26.1</v>
      </c>
      <c r="U332" s="141">
        <v>0</v>
      </c>
      <c r="V332" s="141">
        <v>3221</v>
      </c>
      <c r="W332" s="141">
        <v>37</v>
      </c>
      <c r="X332" s="141">
        <v>64</v>
      </c>
      <c r="Y332" s="141">
        <v>1823</v>
      </c>
      <c r="Z332" s="141">
        <v>1385</v>
      </c>
      <c r="AA332" s="141">
        <v>21</v>
      </c>
    </row>
    <row r="333" spans="1:27" ht="14.25">
      <c r="A333" s="141">
        <v>227304</v>
      </c>
      <c r="B333" s="141" t="s">
        <v>745</v>
      </c>
      <c r="C333" s="141" t="s">
        <v>746</v>
      </c>
      <c r="D333" s="141">
        <v>48</v>
      </c>
      <c r="E333" s="141">
        <v>48475</v>
      </c>
      <c r="F333" s="141">
        <v>1530</v>
      </c>
      <c r="G333" s="141">
        <v>0</v>
      </c>
      <c r="H333" s="141">
        <v>259</v>
      </c>
      <c r="I333" s="141">
        <v>1023</v>
      </c>
      <c r="J333" s="141">
        <v>0</v>
      </c>
      <c r="K333" s="141">
        <v>987</v>
      </c>
      <c r="L333" s="141">
        <v>267</v>
      </c>
      <c r="M333" s="141">
        <v>17</v>
      </c>
      <c r="N333" s="141">
        <v>0.13600000000000001</v>
      </c>
      <c r="O333" s="141">
        <v>0</v>
      </c>
      <c r="P333" s="141">
        <v>0.36699999999999999</v>
      </c>
      <c r="Q333" s="141">
        <v>0.16300000000000001</v>
      </c>
      <c r="R333" s="141">
        <v>0</v>
      </c>
      <c r="S333" s="141">
        <v>0.11700000000000001</v>
      </c>
      <c r="T333" s="141">
        <v>21.4</v>
      </c>
      <c r="U333" s="141">
        <v>2.2000000000000002</v>
      </c>
      <c r="V333" s="141">
        <v>11236</v>
      </c>
      <c r="W333" s="141">
        <v>75</v>
      </c>
      <c r="X333" s="141">
        <v>706</v>
      </c>
      <c r="Y333" s="141">
        <v>6279</v>
      </c>
      <c r="Z333" s="141">
        <v>8433</v>
      </c>
      <c r="AA333" s="141">
        <v>15</v>
      </c>
    </row>
    <row r="334" spans="1:27" ht="14.25">
      <c r="A334" s="141">
        <v>227304</v>
      </c>
      <c r="B334" s="141" t="s">
        <v>747</v>
      </c>
      <c r="C334" s="141" t="s">
        <v>748</v>
      </c>
      <c r="D334" s="141">
        <v>48</v>
      </c>
      <c r="E334" s="141">
        <v>48495</v>
      </c>
      <c r="F334" s="141">
        <v>947</v>
      </c>
      <c r="G334" s="141">
        <v>0</v>
      </c>
      <c r="H334" s="141">
        <v>163</v>
      </c>
      <c r="I334" s="141">
        <v>608</v>
      </c>
      <c r="J334" s="141">
        <v>2</v>
      </c>
      <c r="K334" s="141">
        <v>606</v>
      </c>
      <c r="L334" s="141">
        <v>121</v>
      </c>
      <c r="M334" s="141">
        <v>55</v>
      </c>
      <c r="N334" s="141">
        <v>0.126</v>
      </c>
      <c r="O334" s="141">
        <v>0</v>
      </c>
      <c r="P334" s="141">
        <v>0.39700000000000002</v>
      </c>
      <c r="Q334" s="141">
        <v>0.129</v>
      </c>
      <c r="R334" s="141">
        <v>1.316E-2</v>
      </c>
      <c r="S334" s="141">
        <v>0.125</v>
      </c>
      <c r="T334" s="141">
        <v>14.7</v>
      </c>
      <c r="U334" s="141">
        <v>4.5999999999999996</v>
      </c>
      <c r="V334" s="141">
        <v>7496</v>
      </c>
      <c r="W334" s="141">
        <v>43</v>
      </c>
      <c r="X334" s="141">
        <v>411</v>
      </c>
      <c r="Y334" s="141">
        <v>4704</v>
      </c>
      <c r="Z334" s="141">
        <v>4866</v>
      </c>
      <c r="AA334" s="141">
        <v>150</v>
      </c>
    </row>
    <row r="335" spans="1:27" ht="14.25">
      <c r="A335" s="141">
        <v>227854</v>
      </c>
      <c r="B335" s="141" t="s">
        <v>690</v>
      </c>
      <c r="C335" s="141" t="s">
        <v>691</v>
      </c>
      <c r="D335" s="141">
        <v>48</v>
      </c>
      <c r="E335" s="141">
        <v>48013</v>
      </c>
      <c r="F335" s="141">
        <v>6837</v>
      </c>
      <c r="G335" s="141">
        <v>0</v>
      </c>
      <c r="H335" s="141">
        <v>0</v>
      </c>
      <c r="I335" s="141">
        <v>4837</v>
      </c>
      <c r="J335" s="141">
        <v>9</v>
      </c>
      <c r="K335" s="141">
        <v>3900</v>
      </c>
      <c r="L335" s="141">
        <v>373</v>
      </c>
      <c r="M335" s="141">
        <v>2555</v>
      </c>
      <c r="N335" s="141">
        <v>0.14099999999999999</v>
      </c>
      <c r="O335" s="141">
        <v>0</v>
      </c>
      <c r="P335" s="141">
        <v>0</v>
      </c>
      <c r="Q335" s="141">
        <v>0.151</v>
      </c>
      <c r="R335" s="141">
        <v>0.10345</v>
      </c>
      <c r="S335" s="141">
        <v>0.125</v>
      </c>
      <c r="T335" s="141">
        <v>11.3</v>
      </c>
      <c r="U335" s="141">
        <v>19</v>
      </c>
      <c r="V335" s="141">
        <v>48617</v>
      </c>
      <c r="W335" s="141">
        <v>231</v>
      </c>
      <c r="X335" s="141">
        <v>467</v>
      </c>
      <c r="Y335" s="141">
        <v>31935</v>
      </c>
      <c r="Z335" s="141">
        <v>31090</v>
      </c>
      <c r="AA335" s="141">
        <v>78</v>
      </c>
    </row>
    <row r="336" spans="1:27" ht="14.25">
      <c r="A336" s="141">
        <v>227854</v>
      </c>
      <c r="B336" s="141" t="s">
        <v>749</v>
      </c>
      <c r="C336" s="141" t="s">
        <v>750</v>
      </c>
      <c r="D336" s="141">
        <v>48</v>
      </c>
      <c r="E336" s="141">
        <v>48019</v>
      </c>
      <c r="F336" s="141">
        <v>2968</v>
      </c>
      <c r="G336" s="141">
        <v>0</v>
      </c>
      <c r="H336" s="141">
        <v>81</v>
      </c>
      <c r="I336" s="141">
        <v>701</v>
      </c>
      <c r="J336" s="141">
        <v>89</v>
      </c>
      <c r="K336" s="141">
        <v>2402</v>
      </c>
      <c r="L336" s="141">
        <v>135</v>
      </c>
      <c r="M336" s="141">
        <v>261</v>
      </c>
      <c r="N336" s="141">
        <v>0.14299999999999999</v>
      </c>
      <c r="O336" s="141">
        <v>0</v>
      </c>
      <c r="P336" s="141">
        <v>0.42899999999999999</v>
      </c>
      <c r="Q336" s="141">
        <v>0.16800000000000001</v>
      </c>
      <c r="R336" s="141">
        <v>0.36179</v>
      </c>
      <c r="S336" s="141">
        <v>0.14299999999999999</v>
      </c>
      <c r="T336" s="141">
        <v>15</v>
      </c>
      <c r="U336" s="141">
        <v>9.6999999999999993</v>
      </c>
      <c r="V336" s="141">
        <v>20802</v>
      </c>
      <c r="W336" s="141">
        <v>100</v>
      </c>
      <c r="X336" s="141">
        <v>189</v>
      </c>
      <c r="Y336" s="141">
        <v>4174</v>
      </c>
      <c r="Z336" s="141">
        <v>16761</v>
      </c>
      <c r="AA336" s="141">
        <v>157</v>
      </c>
    </row>
    <row r="337" spans="1:27" ht="14.25">
      <c r="A337" s="141">
        <v>227854</v>
      </c>
      <c r="B337" s="141" t="s">
        <v>751</v>
      </c>
      <c r="C337" s="141" t="s">
        <v>752</v>
      </c>
      <c r="D337" s="141">
        <v>48</v>
      </c>
      <c r="E337" s="141">
        <v>48029</v>
      </c>
      <c r="F337" s="141">
        <v>299972</v>
      </c>
      <c r="G337" s="141">
        <v>9064</v>
      </c>
      <c r="H337" s="141">
        <v>27696</v>
      </c>
      <c r="I337" s="141">
        <v>216968</v>
      </c>
      <c r="J337" s="141">
        <v>3777</v>
      </c>
      <c r="K337" s="141">
        <v>159657</v>
      </c>
      <c r="L337" s="141">
        <v>28654</v>
      </c>
      <c r="M337" s="141">
        <v>71124</v>
      </c>
      <c r="N337" s="141">
        <v>0.152</v>
      </c>
      <c r="O337" s="141">
        <v>0.14899999999999999</v>
      </c>
      <c r="P337" s="141">
        <v>0.187</v>
      </c>
      <c r="Q337" s="141">
        <v>0.17899999999999999</v>
      </c>
      <c r="R337" s="141">
        <v>0.15816</v>
      </c>
      <c r="S337" s="141">
        <v>0.14099999999999999</v>
      </c>
      <c r="T337" s="141">
        <v>16.399999999999999</v>
      </c>
      <c r="U337" s="141">
        <v>16</v>
      </c>
      <c r="V337" s="141">
        <v>1977132</v>
      </c>
      <c r="W337" s="141">
        <v>60760</v>
      </c>
      <c r="X337" s="141">
        <v>147790</v>
      </c>
      <c r="Y337" s="141">
        <v>1213561</v>
      </c>
      <c r="Z337" s="141">
        <v>1128331</v>
      </c>
      <c r="AA337" s="141">
        <v>20104</v>
      </c>
    </row>
    <row r="338" spans="1:27" ht="14.25">
      <c r="A338" s="141">
        <v>227854</v>
      </c>
      <c r="B338" s="141" t="s">
        <v>753</v>
      </c>
      <c r="C338" s="141" t="s">
        <v>754</v>
      </c>
      <c r="D338" s="141">
        <v>48</v>
      </c>
      <c r="E338" s="141">
        <v>48091</v>
      </c>
      <c r="F338" s="141">
        <v>9998</v>
      </c>
      <c r="G338" s="141">
        <v>139</v>
      </c>
      <c r="H338" s="141">
        <v>210</v>
      </c>
      <c r="I338" s="141">
        <v>4201</v>
      </c>
      <c r="J338" s="141">
        <v>21</v>
      </c>
      <c r="K338" s="141">
        <v>7948</v>
      </c>
      <c r="L338" s="141">
        <v>622</v>
      </c>
      <c r="M338" s="141">
        <v>1058</v>
      </c>
      <c r="N338" s="141">
        <v>6.0999999999999999E-2</v>
      </c>
      <c r="O338" s="141">
        <v>6.5000000000000002E-2</v>
      </c>
      <c r="P338" s="141">
        <v>5.7000000000000002E-2</v>
      </c>
      <c r="Q338" s="141">
        <v>0.09</v>
      </c>
      <c r="R338" s="141">
        <v>3.3390000000000003E-2</v>
      </c>
      <c r="S338" s="141">
        <v>6.0999999999999999E-2</v>
      </c>
      <c r="T338" s="141">
        <v>10</v>
      </c>
      <c r="U338" s="141">
        <v>5.0999999999999996</v>
      </c>
      <c r="V338" s="141">
        <v>163887</v>
      </c>
      <c r="W338" s="141">
        <v>2134</v>
      </c>
      <c r="X338" s="141">
        <v>3673</v>
      </c>
      <c r="Y338" s="141">
        <v>46803</v>
      </c>
      <c r="Z338" s="141">
        <v>130409</v>
      </c>
      <c r="AA338" s="141">
        <v>608</v>
      </c>
    </row>
    <row r="339" spans="1:27" ht="14.25">
      <c r="A339" s="141">
        <v>227854</v>
      </c>
      <c r="B339" s="141" t="s">
        <v>755</v>
      </c>
      <c r="C339" s="141" t="s">
        <v>408</v>
      </c>
      <c r="D339" s="141">
        <v>48</v>
      </c>
      <c r="E339" s="141">
        <v>48187</v>
      </c>
      <c r="F339" s="141">
        <v>14956</v>
      </c>
      <c r="G339" s="141">
        <v>226</v>
      </c>
      <c r="H339" s="141">
        <v>1351</v>
      </c>
      <c r="I339" s="141">
        <v>7925</v>
      </c>
      <c r="J339" s="141">
        <v>23</v>
      </c>
      <c r="K339" s="141">
        <v>8457</v>
      </c>
      <c r="L339" s="141">
        <v>1678</v>
      </c>
      <c r="M339" s="141">
        <v>3221</v>
      </c>
      <c r="N339" s="141">
        <v>8.6999999999999994E-2</v>
      </c>
      <c r="O339" s="141">
        <v>7.9000000000000001E-2</v>
      </c>
      <c r="P339" s="141">
        <v>9.2999999999999999E-2</v>
      </c>
      <c r="Q339" s="141">
        <v>0.11799999999999999</v>
      </c>
      <c r="R339" s="141">
        <v>3.295E-2</v>
      </c>
      <c r="S339" s="141">
        <v>7.4999999999999997E-2</v>
      </c>
      <c r="T339" s="141">
        <v>15.8</v>
      </c>
      <c r="U339" s="141">
        <v>10.6</v>
      </c>
      <c r="V339" s="141">
        <v>171796</v>
      </c>
      <c r="W339" s="141">
        <v>2878</v>
      </c>
      <c r="X339" s="141">
        <v>14558</v>
      </c>
      <c r="Y339" s="141">
        <v>67070</v>
      </c>
      <c r="Z339" s="141">
        <v>112697</v>
      </c>
      <c r="AA339" s="141">
        <v>675</v>
      </c>
    </row>
    <row r="340" spans="1:27" ht="14.25">
      <c r="A340" s="141">
        <v>227854</v>
      </c>
      <c r="B340" s="141" t="s">
        <v>756</v>
      </c>
      <c r="C340" s="141" t="s">
        <v>757</v>
      </c>
      <c r="D340" s="141">
        <v>48</v>
      </c>
      <c r="E340" s="141">
        <v>48259</v>
      </c>
      <c r="F340" s="141">
        <v>2280</v>
      </c>
      <c r="G340" s="141">
        <v>0</v>
      </c>
      <c r="H340" s="141">
        <v>3</v>
      </c>
      <c r="I340" s="141">
        <v>813</v>
      </c>
      <c r="J340" s="141">
        <v>29</v>
      </c>
      <c r="K340" s="141">
        <v>1658</v>
      </c>
      <c r="L340" s="141">
        <v>356</v>
      </c>
      <c r="M340" s="141">
        <v>234</v>
      </c>
      <c r="N340" s="141">
        <v>5.0999999999999997E-2</v>
      </c>
      <c r="O340" s="141">
        <v>0</v>
      </c>
      <c r="P340" s="141">
        <v>1.2999999999999999E-2</v>
      </c>
      <c r="Q340" s="141">
        <v>7.2999999999999995E-2</v>
      </c>
      <c r="R340" s="141">
        <v>0.10432</v>
      </c>
      <c r="S340" s="141">
        <v>4.5999999999999999E-2</v>
      </c>
      <c r="T340" s="141">
        <v>13.6</v>
      </c>
      <c r="U340" s="141">
        <v>4.8</v>
      </c>
      <c r="V340" s="141">
        <v>44762</v>
      </c>
      <c r="W340" s="141">
        <v>506</v>
      </c>
      <c r="X340" s="141">
        <v>240</v>
      </c>
      <c r="Y340" s="141">
        <v>11186</v>
      </c>
      <c r="Z340" s="141">
        <v>36241</v>
      </c>
      <c r="AA340" s="141">
        <v>249</v>
      </c>
    </row>
    <row r="341" spans="1:27" ht="14.25">
      <c r="A341" s="141">
        <v>227854</v>
      </c>
      <c r="B341" s="141" t="s">
        <v>758</v>
      </c>
      <c r="C341" s="141" t="s">
        <v>499</v>
      </c>
      <c r="D341" s="141">
        <v>48</v>
      </c>
      <c r="E341" s="141">
        <v>48325</v>
      </c>
      <c r="F341" s="141">
        <v>5045</v>
      </c>
      <c r="G341" s="141">
        <v>11</v>
      </c>
      <c r="H341" s="141">
        <v>23</v>
      </c>
      <c r="I341" s="141">
        <v>3710</v>
      </c>
      <c r="J341" s="141">
        <v>0</v>
      </c>
      <c r="K341" s="141">
        <v>3484</v>
      </c>
      <c r="L341" s="141">
        <v>582</v>
      </c>
      <c r="M341" s="141">
        <v>945</v>
      </c>
      <c r="N341" s="141">
        <v>0.10299999999999999</v>
      </c>
      <c r="O341" s="141">
        <v>2.4E-2</v>
      </c>
      <c r="P341" s="141">
        <v>0.04</v>
      </c>
      <c r="Q341" s="141">
        <v>0.14099999999999999</v>
      </c>
      <c r="R341" s="141">
        <v>0</v>
      </c>
      <c r="S341" s="141">
        <v>0.10100000000000001</v>
      </c>
      <c r="T341" s="141">
        <v>17.5</v>
      </c>
      <c r="U341" s="141">
        <v>9.6</v>
      </c>
      <c r="V341" s="141">
        <v>49103</v>
      </c>
      <c r="W341" s="141">
        <v>465</v>
      </c>
      <c r="X341" s="141">
        <v>572</v>
      </c>
      <c r="Y341" s="141">
        <v>26361</v>
      </c>
      <c r="Z341" s="141">
        <v>34663</v>
      </c>
      <c r="AA341" s="141">
        <v>266</v>
      </c>
    </row>
    <row r="342" spans="1:27" ht="14.25">
      <c r="A342" s="141">
        <v>227854</v>
      </c>
      <c r="B342" s="141" t="s">
        <v>654</v>
      </c>
      <c r="C342" s="141" t="s">
        <v>655</v>
      </c>
      <c r="D342" s="141">
        <v>48</v>
      </c>
      <c r="E342" s="141">
        <v>48493</v>
      </c>
      <c r="F342" s="141">
        <v>5112</v>
      </c>
      <c r="G342" s="141">
        <v>54</v>
      </c>
      <c r="H342" s="141">
        <v>79</v>
      </c>
      <c r="I342" s="141">
        <v>2617</v>
      </c>
      <c r="J342" s="141">
        <v>0</v>
      </c>
      <c r="K342" s="141">
        <v>3565</v>
      </c>
      <c r="L342" s="141">
        <v>368</v>
      </c>
      <c r="M342" s="141">
        <v>1046</v>
      </c>
      <c r="N342" s="141">
        <v>0.10299999999999999</v>
      </c>
      <c r="O342" s="141">
        <v>0.247</v>
      </c>
      <c r="P342" s="141">
        <v>0.10100000000000001</v>
      </c>
      <c r="Q342" s="141">
        <v>0.129</v>
      </c>
      <c r="R342" s="141">
        <v>0</v>
      </c>
      <c r="S342" s="141">
        <v>9.2999999999999999E-2</v>
      </c>
      <c r="T342" s="141">
        <v>18.100000000000001</v>
      </c>
      <c r="U342" s="141">
        <v>12.8</v>
      </c>
      <c r="V342" s="141">
        <v>49678</v>
      </c>
      <c r="W342" s="141">
        <v>219</v>
      </c>
      <c r="X342" s="141">
        <v>784</v>
      </c>
      <c r="Y342" s="141">
        <v>20335</v>
      </c>
      <c r="Z342" s="141">
        <v>38219</v>
      </c>
      <c r="AA342" s="141">
        <v>236</v>
      </c>
    </row>
    <row r="343" spans="1:27" ht="14.25">
      <c r="A343" s="141">
        <v>227924</v>
      </c>
      <c r="B343" s="141" t="s">
        <v>690</v>
      </c>
      <c r="C343" s="141" t="s">
        <v>691</v>
      </c>
      <c r="D343" s="141">
        <v>48</v>
      </c>
      <c r="E343" s="141">
        <v>48013</v>
      </c>
      <c r="F343" s="141">
        <v>6837</v>
      </c>
      <c r="G343" s="141">
        <v>0</v>
      </c>
      <c r="H343" s="141">
        <v>0</v>
      </c>
      <c r="I343" s="141">
        <v>4837</v>
      </c>
      <c r="J343" s="141">
        <v>9</v>
      </c>
      <c r="K343" s="141">
        <v>3900</v>
      </c>
      <c r="L343" s="141">
        <v>373</v>
      </c>
      <c r="M343" s="141">
        <v>2555</v>
      </c>
      <c r="N343" s="141">
        <v>0.14099999999999999</v>
      </c>
      <c r="O343" s="141">
        <v>0</v>
      </c>
      <c r="P343" s="141">
        <v>0</v>
      </c>
      <c r="Q343" s="141">
        <v>0.151</v>
      </c>
      <c r="R343" s="141">
        <v>0.10345</v>
      </c>
      <c r="S343" s="141">
        <v>0.125</v>
      </c>
      <c r="T343" s="141">
        <v>11.3</v>
      </c>
      <c r="U343" s="141">
        <v>19</v>
      </c>
      <c r="V343" s="141">
        <v>48617</v>
      </c>
      <c r="W343" s="141">
        <v>231</v>
      </c>
      <c r="X343" s="141">
        <v>467</v>
      </c>
      <c r="Y343" s="141">
        <v>31935</v>
      </c>
      <c r="Z343" s="141">
        <v>31090</v>
      </c>
      <c r="AA343" s="141">
        <v>78</v>
      </c>
    </row>
    <row r="344" spans="1:27" ht="14.25">
      <c r="A344" s="141">
        <v>227924</v>
      </c>
      <c r="B344" s="141" t="s">
        <v>749</v>
      </c>
      <c r="C344" s="141" t="s">
        <v>750</v>
      </c>
      <c r="D344" s="141">
        <v>48</v>
      </c>
      <c r="E344" s="141">
        <v>48019</v>
      </c>
      <c r="F344" s="141">
        <v>2968</v>
      </c>
      <c r="G344" s="141">
        <v>0</v>
      </c>
      <c r="H344" s="141">
        <v>81</v>
      </c>
      <c r="I344" s="141">
        <v>701</v>
      </c>
      <c r="J344" s="141">
        <v>89</v>
      </c>
      <c r="K344" s="141">
        <v>2402</v>
      </c>
      <c r="L344" s="141">
        <v>135</v>
      </c>
      <c r="M344" s="141">
        <v>261</v>
      </c>
      <c r="N344" s="141">
        <v>0.14299999999999999</v>
      </c>
      <c r="O344" s="141">
        <v>0</v>
      </c>
      <c r="P344" s="141">
        <v>0.42899999999999999</v>
      </c>
      <c r="Q344" s="141">
        <v>0.16800000000000001</v>
      </c>
      <c r="R344" s="141">
        <v>0.36179</v>
      </c>
      <c r="S344" s="141">
        <v>0.14299999999999999</v>
      </c>
      <c r="T344" s="141">
        <v>15</v>
      </c>
      <c r="U344" s="141">
        <v>9.6999999999999993</v>
      </c>
      <c r="V344" s="141">
        <v>20802</v>
      </c>
      <c r="W344" s="141">
        <v>100</v>
      </c>
      <c r="X344" s="141">
        <v>189</v>
      </c>
      <c r="Y344" s="141">
        <v>4174</v>
      </c>
      <c r="Z344" s="141">
        <v>16761</v>
      </c>
      <c r="AA344" s="141">
        <v>157</v>
      </c>
    </row>
    <row r="345" spans="1:27" ht="14.25">
      <c r="A345" s="141">
        <v>227924</v>
      </c>
      <c r="B345" s="141" t="s">
        <v>751</v>
      </c>
      <c r="C345" s="141" t="s">
        <v>752</v>
      </c>
      <c r="D345" s="141">
        <v>48</v>
      </c>
      <c r="E345" s="141">
        <v>48029</v>
      </c>
      <c r="F345" s="141">
        <v>299972</v>
      </c>
      <c r="G345" s="141">
        <v>9064</v>
      </c>
      <c r="H345" s="141">
        <v>27696</v>
      </c>
      <c r="I345" s="141">
        <v>216968</v>
      </c>
      <c r="J345" s="141">
        <v>3777</v>
      </c>
      <c r="K345" s="141">
        <v>159657</v>
      </c>
      <c r="L345" s="141">
        <v>28654</v>
      </c>
      <c r="M345" s="141">
        <v>71124</v>
      </c>
      <c r="N345" s="141">
        <v>0.152</v>
      </c>
      <c r="O345" s="141">
        <v>0.14899999999999999</v>
      </c>
      <c r="P345" s="141">
        <v>0.187</v>
      </c>
      <c r="Q345" s="141">
        <v>0.17899999999999999</v>
      </c>
      <c r="R345" s="141">
        <v>0.15816</v>
      </c>
      <c r="S345" s="141">
        <v>0.14099999999999999</v>
      </c>
      <c r="T345" s="141">
        <v>16.399999999999999</v>
      </c>
      <c r="U345" s="141">
        <v>16</v>
      </c>
      <c r="V345" s="141">
        <v>1977132</v>
      </c>
      <c r="W345" s="141">
        <v>60760</v>
      </c>
      <c r="X345" s="141">
        <v>147790</v>
      </c>
      <c r="Y345" s="141">
        <v>1213561</v>
      </c>
      <c r="Z345" s="141">
        <v>1128331</v>
      </c>
      <c r="AA345" s="141">
        <v>20104</v>
      </c>
    </row>
    <row r="346" spans="1:27" ht="14.25">
      <c r="A346" s="141">
        <v>227924</v>
      </c>
      <c r="B346" s="141" t="s">
        <v>753</v>
      </c>
      <c r="C346" s="141" t="s">
        <v>754</v>
      </c>
      <c r="D346" s="141">
        <v>48</v>
      </c>
      <c r="E346" s="141">
        <v>48091</v>
      </c>
      <c r="F346" s="141">
        <v>9998</v>
      </c>
      <c r="G346" s="141">
        <v>139</v>
      </c>
      <c r="H346" s="141">
        <v>210</v>
      </c>
      <c r="I346" s="141">
        <v>4201</v>
      </c>
      <c r="J346" s="141">
        <v>21</v>
      </c>
      <c r="K346" s="141">
        <v>7948</v>
      </c>
      <c r="L346" s="141">
        <v>622</v>
      </c>
      <c r="M346" s="141">
        <v>1058</v>
      </c>
      <c r="N346" s="141">
        <v>6.0999999999999999E-2</v>
      </c>
      <c r="O346" s="141">
        <v>6.5000000000000002E-2</v>
      </c>
      <c r="P346" s="141">
        <v>5.7000000000000002E-2</v>
      </c>
      <c r="Q346" s="141">
        <v>0.09</v>
      </c>
      <c r="R346" s="141">
        <v>3.3390000000000003E-2</v>
      </c>
      <c r="S346" s="141">
        <v>6.0999999999999999E-2</v>
      </c>
      <c r="T346" s="141">
        <v>10</v>
      </c>
      <c r="U346" s="141">
        <v>5.0999999999999996</v>
      </c>
      <c r="V346" s="141">
        <v>163887</v>
      </c>
      <c r="W346" s="141">
        <v>2134</v>
      </c>
      <c r="X346" s="141">
        <v>3673</v>
      </c>
      <c r="Y346" s="141">
        <v>46803</v>
      </c>
      <c r="Z346" s="141">
        <v>130409</v>
      </c>
      <c r="AA346" s="141">
        <v>608</v>
      </c>
    </row>
    <row r="347" spans="1:27" ht="14.25">
      <c r="A347" s="141">
        <v>227924</v>
      </c>
      <c r="B347" s="141" t="s">
        <v>755</v>
      </c>
      <c r="C347" s="141" t="s">
        <v>408</v>
      </c>
      <c r="D347" s="141">
        <v>48</v>
      </c>
      <c r="E347" s="141">
        <v>48187</v>
      </c>
      <c r="F347" s="141">
        <v>14956</v>
      </c>
      <c r="G347" s="141">
        <v>226</v>
      </c>
      <c r="H347" s="141">
        <v>1351</v>
      </c>
      <c r="I347" s="141">
        <v>7925</v>
      </c>
      <c r="J347" s="141">
        <v>23</v>
      </c>
      <c r="K347" s="141">
        <v>8457</v>
      </c>
      <c r="L347" s="141">
        <v>1678</v>
      </c>
      <c r="M347" s="141">
        <v>3221</v>
      </c>
      <c r="N347" s="141">
        <v>8.6999999999999994E-2</v>
      </c>
      <c r="O347" s="141">
        <v>7.9000000000000001E-2</v>
      </c>
      <c r="P347" s="141">
        <v>9.2999999999999999E-2</v>
      </c>
      <c r="Q347" s="141">
        <v>0.11799999999999999</v>
      </c>
      <c r="R347" s="141">
        <v>3.295E-2</v>
      </c>
      <c r="S347" s="141">
        <v>7.4999999999999997E-2</v>
      </c>
      <c r="T347" s="141">
        <v>15.8</v>
      </c>
      <c r="U347" s="141">
        <v>10.6</v>
      </c>
      <c r="V347" s="141">
        <v>171796</v>
      </c>
      <c r="W347" s="141">
        <v>2878</v>
      </c>
      <c r="X347" s="141">
        <v>14558</v>
      </c>
      <c r="Y347" s="141">
        <v>67070</v>
      </c>
      <c r="Z347" s="141">
        <v>112697</v>
      </c>
      <c r="AA347" s="141">
        <v>675</v>
      </c>
    </row>
    <row r="348" spans="1:27" ht="14.25">
      <c r="A348" s="141">
        <v>227924</v>
      </c>
      <c r="B348" s="141" t="s">
        <v>756</v>
      </c>
      <c r="C348" s="141" t="s">
        <v>757</v>
      </c>
      <c r="D348" s="141">
        <v>48</v>
      </c>
      <c r="E348" s="141">
        <v>48259</v>
      </c>
      <c r="F348" s="141">
        <v>2280</v>
      </c>
      <c r="G348" s="141">
        <v>0</v>
      </c>
      <c r="H348" s="141">
        <v>3</v>
      </c>
      <c r="I348" s="141">
        <v>813</v>
      </c>
      <c r="J348" s="141">
        <v>29</v>
      </c>
      <c r="K348" s="141">
        <v>1658</v>
      </c>
      <c r="L348" s="141">
        <v>356</v>
      </c>
      <c r="M348" s="141">
        <v>234</v>
      </c>
      <c r="N348" s="141">
        <v>5.0999999999999997E-2</v>
      </c>
      <c r="O348" s="141">
        <v>0</v>
      </c>
      <c r="P348" s="141">
        <v>1.2999999999999999E-2</v>
      </c>
      <c r="Q348" s="141">
        <v>7.2999999999999995E-2</v>
      </c>
      <c r="R348" s="141">
        <v>0.10432</v>
      </c>
      <c r="S348" s="141">
        <v>4.5999999999999999E-2</v>
      </c>
      <c r="T348" s="141">
        <v>13.6</v>
      </c>
      <c r="U348" s="141">
        <v>4.8</v>
      </c>
      <c r="V348" s="141">
        <v>44762</v>
      </c>
      <c r="W348" s="141">
        <v>506</v>
      </c>
      <c r="X348" s="141">
        <v>240</v>
      </c>
      <c r="Y348" s="141">
        <v>11186</v>
      </c>
      <c r="Z348" s="141">
        <v>36241</v>
      </c>
      <c r="AA348" s="141">
        <v>249</v>
      </c>
    </row>
    <row r="349" spans="1:27" ht="14.25">
      <c r="A349" s="141">
        <v>227924</v>
      </c>
      <c r="B349" s="141" t="s">
        <v>758</v>
      </c>
      <c r="C349" s="141" t="s">
        <v>499</v>
      </c>
      <c r="D349" s="141">
        <v>48</v>
      </c>
      <c r="E349" s="141">
        <v>48325</v>
      </c>
      <c r="F349" s="141">
        <v>5045</v>
      </c>
      <c r="G349" s="141">
        <v>11</v>
      </c>
      <c r="H349" s="141">
        <v>23</v>
      </c>
      <c r="I349" s="141">
        <v>3710</v>
      </c>
      <c r="J349" s="141">
        <v>0</v>
      </c>
      <c r="K349" s="141">
        <v>3484</v>
      </c>
      <c r="L349" s="141">
        <v>582</v>
      </c>
      <c r="M349" s="141">
        <v>945</v>
      </c>
      <c r="N349" s="141">
        <v>0.10299999999999999</v>
      </c>
      <c r="O349" s="141">
        <v>2.4E-2</v>
      </c>
      <c r="P349" s="141">
        <v>0.04</v>
      </c>
      <c r="Q349" s="141">
        <v>0.14099999999999999</v>
      </c>
      <c r="R349" s="141">
        <v>0</v>
      </c>
      <c r="S349" s="141">
        <v>0.10100000000000001</v>
      </c>
      <c r="T349" s="141">
        <v>17.5</v>
      </c>
      <c r="U349" s="141">
        <v>9.6</v>
      </c>
      <c r="V349" s="141">
        <v>49103</v>
      </c>
      <c r="W349" s="141">
        <v>465</v>
      </c>
      <c r="X349" s="141">
        <v>572</v>
      </c>
      <c r="Y349" s="141">
        <v>26361</v>
      </c>
      <c r="Z349" s="141">
        <v>34663</v>
      </c>
      <c r="AA349" s="141">
        <v>266</v>
      </c>
    </row>
    <row r="350" spans="1:27" ht="14.25">
      <c r="A350" s="141">
        <v>227924</v>
      </c>
      <c r="B350" s="141" t="s">
        <v>654</v>
      </c>
      <c r="C350" s="141" t="s">
        <v>655</v>
      </c>
      <c r="D350" s="141">
        <v>48</v>
      </c>
      <c r="E350" s="141">
        <v>48493</v>
      </c>
      <c r="F350" s="141">
        <v>5112</v>
      </c>
      <c r="G350" s="141">
        <v>54</v>
      </c>
      <c r="H350" s="141">
        <v>79</v>
      </c>
      <c r="I350" s="141">
        <v>2617</v>
      </c>
      <c r="J350" s="141">
        <v>0</v>
      </c>
      <c r="K350" s="141">
        <v>3565</v>
      </c>
      <c r="L350" s="141">
        <v>368</v>
      </c>
      <c r="M350" s="141">
        <v>1046</v>
      </c>
      <c r="N350" s="141">
        <v>0.10299999999999999</v>
      </c>
      <c r="O350" s="141">
        <v>0.247</v>
      </c>
      <c r="P350" s="141">
        <v>0.10100000000000001</v>
      </c>
      <c r="Q350" s="141">
        <v>0.129</v>
      </c>
      <c r="R350" s="141">
        <v>0</v>
      </c>
      <c r="S350" s="141">
        <v>9.2999999999999999E-2</v>
      </c>
      <c r="T350" s="141">
        <v>18.100000000000001</v>
      </c>
      <c r="U350" s="141">
        <v>12.8</v>
      </c>
      <c r="V350" s="141">
        <v>49678</v>
      </c>
      <c r="W350" s="141">
        <v>219</v>
      </c>
      <c r="X350" s="141">
        <v>784</v>
      </c>
      <c r="Y350" s="141">
        <v>20335</v>
      </c>
      <c r="Z350" s="141">
        <v>38219</v>
      </c>
      <c r="AA350" s="141">
        <v>236</v>
      </c>
    </row>
    <row r="351" spans="1:27" ht="14.25">
      <c r="A351" s="141">
        <v>227979</v>
      </c>
      <c r="B351" s="141" t="s">
        <v>721</v>
      </c>
      <c r="C351" s="141" t="s">
        <v>722</v>
      </c>
      <c r="D351" s="141">
        <v>48</v>
      </c>
      <c r="E351" s="141">
        <v>48201</v>
      </c>
      <c r="F351" s="141">
        <v>737681</v>
      </c>
      <c r="G351" s="141">
        <v>37849</v>
      </c>
      <c r="H351" s="141">
        <v>179072</v>
      </c>
      <c r="I351" s="141">
        <v>412241</v>
      </c>
      <c r="J351" s="141">
        <v>5758</v>
      </c>
      <c r="K351" s="141">
        <v>265980</v>
      </c>
      <c r="L351" s="141">
        <v>126137</v>
      </c>
      <c r="M351" s="141">
        <v>122885</v>
      </c>
      <c r="N351" s="141">
        <v>0.158</v>
      </c>
      <c r="O351" s="141">
        <v>0.115</v>
      </c>
      <c r="P351" s="141">
        <v>0.20399999999999999</v>
      </c>
      <c r="Q351" s="141">
        <v>0.2</v>
      </c>
      <c r="R351" s="141">
        <v>0.13808000000000001</v>
      </c>
      <c r="S351" s="141">
        <v>0.123</v>
      </c>
      <c r="T351" s="141">
        <v>22.3</v>
      </c>
      <c r="U351" s="141">
        <v>17.2</v>
      </c>
      <c r="V351" s="141">
        <v>4677056</v>
      </c>
      <c r="W351" s="141">
        <v>330204</v>
      </c>
      <c r="X351" s="141">
        <v>876224</v>
      </c>
      <c r="Y351" s="141">
        <v>2064555</v>
      </c>
      <c r="Z351" s="141">
        <v>2154644</v>
      </c>
      <c r="AA351" s="141">
        <v>35941</v>
      </c>
    </row>
    <row r="352" spans="1:27" ht="14.25">
      <c r="A352" s="141">
        <v>228608</v>
      </c>
      <c r="B352" s="141" t="s">
        <v>759</v>
      </c>
      <c r="C352" s="141" t="s">
        <v>243</v>
      </c>
      <c r="D352" s="141">
        <v>48</v>
      </c>
      <c r="E352" s="141">
        <v>48027</v>
      </c>
      <c r="F352" s="141">
        <v>52988</v>
      </c>
      <c r="G352" s="141">
        <v>970</v>
      </c>
      <c r="H352" s="141">
        <v>15630</v>
      </c>
      <c r="I352" s="141">
        <v>18789</v>
      </c>
      <c r="J352" s="141">
        <v>1216</v>
      </c>
      <c r="K352" s="141">
        <v>25241</v>
      </c>
      <c r="L352" s="141">
        <v>3916</v>
      </c>
      <c r="M352" s="141">
        <v>6015</v>
      </c>
      <c r="N352" s="141">
        <v>0.14699999999999999</v>
      </c>
      <c r="O352" s="141">
        <v>9.2999999999999999E-2</v>
      </c>
      <c r="P352" s="141">
        <v>0.18</v>
      </c>
      <c r="Q352" s="141">
        <v>0.19800000000000001</v>
      </c>
      <c r="R352" s="141">
        <v>0.20818</v>
      </c>
      <c r="S352" s="141">
        <v>0.129</v>
      </c>
      <c r="T352" s="141">
        <v>19.7</v>
      </c>
      <c r="U352" s="141">
        <v>13.8</v>
      </c>
      <c r="V352" s="141">
        <v>360787</v>
      </c>
      <c r="W352" s="141">
        <v>10476</v>
      </c>
      <c r="X352" s="141">
        <v>86655</v>
      </c>
      <c r="Y352" s="141">
        <v>94928</v>
      </c>
      <c r="Z352" s="141">
        <v>195705</v>
      </c>
      <c r="AA352" s="141">
        <v>4625</v>
      </c>
    </row>
    <row r="353" spans="1:27" ht="14.25">
      <c r="A353" s="141">
        <v>232414</v>
      </c>
      <c r="B353" s="141" t="s">
        <v>760</v>
      </c>
      <c r="C353" s="141" t="s">
        <v>761</v>
      </c>
      <c r="D353" s="141">
        <v>51</v>
      </c>
      <c r="E353" s="141">
        <v>51075</v>
      </c>
      <c r="F353" s="141">
        <v>1009</v>
      </c>
      <c r="G353" s="141">
        <v>19</v>
      </c>
      <c r="H353" s="141">
        <v>141</v>
      </c>
      <c r="I353" s="141">
        <v>94</v>
      </c>
      <c r="J353" s="141">
        <v>0</v>
      </c>
      <c r="K353" s="141">
        <v>841</v>
      </c>
      <c r="L353" s="141">
        <v>0</v>
      </c>
      <c r="M353" s="141">
        <v>8</v>
      </c>
      <c r="N353" s="141">
        <v>4.2000000000000003E-2</v>
      </c>
      <c r="O353" s="141">
        <v>4.4999999999999998E-2</v>
      </c>
      <c r="P353" s="141">
        <v>4.4999999999999998E-2</v>
      </c>
      <c r="Q353" s="141">
        <v>0.121</v>
      </c>
      <c r="R353" s="141">
        <v>0</v>
      </c>
      <c r="S353" s="141">
        <v>4.3999999999999997E-2</v>
      </c>
      <c r="T353" s="141">
        <v>0</v>
      </c>
      <c r="U353" s="141">
        <v>1</v>
      </c>
      <c r="V353" s="141">
        <v>23876</v>
      </c>
      <c r="W353" s="141">
        <v>425</v>
      </c>
      <c r="X353" s="141">
        <v>3144</v>
      </c>
      <c r="Y353" s="141">
        <v>778</v>
      </c>
      <c r="Z353" s="141">
        <v>19135</v>
      </c>
      <c r="AA353" s="141">
        <v>5</v>
      </c>
    </row>
    <row r="354" spans="1:27" ht="14.25">
      <c r="A354" s="141">
        <v>232414</v>
      </c>
      <c r="B354" s="141" t="s">
        <v>762</v>
      </c>
      <c r="C354" s="141" t="s">
        <v>763</v>
      </c>
      <c r="D354" s="141">
        <v>51</v>
      </c>
      <c r="E354" s="141">
        <v>51085</v>
      </c>
      <c r="F354" s="141">
        <v>5620</v>
      </c>
      <c r="G354" s="141">
        <v>102</v>
      </c>
      <c r="H354" s="141">
        <v>1203</v>
      </c>
      <c r="I354" s="141">
        <v>412</v>
      </c>
      <c r="J354" s="141">
        <v>35</v>
      </c>
      <c r="K354" s="141">
        <v>3497</v>
      </c>
      <c r="L354" s="141">
        <v>200</v>
      </c>
      <c r="M354" s="141">
        <v>583</v>
      </c>
      <c r="N354" s="141">
        <v>5.1999999999999998E-2</v>
      </c>
      <c r="O354" s="141">
        <v>5.5E-2</v>
      </c>
      <c r="P354" s="141">
        <v>0.13100000000000001</v>
      </c>
      <c r="Q354" s="141">
        <v>0.115</v>
      </c>
      <c r="R354" s="141">
        <v>0.11706</v>
      </c>
      <c r="S354" s="141">
        <v>3.9E-2</v>
      </c>
      <c r="T354" s="141">
        <v>13.7</v>
      </c>
      <c r="U354" s="141">
        <v>11.4</v>
      </c>
      <c r="V354" s="141">
        <v>108429</v>
      </c>
      <c r="W354" s="141">
        <v>1850</v>
      </c>
      <c r="X354" s="141">
        <v>9165</v>
      </c>
      <c r="Y354" s="141">
        <v>3582</v>
      </c>
      <c r="Z354" s="141">
        <v>90600</v>
      </c>
      <c r="AA354" s="141">
        <v>264</v>
      </c>
    </row>
    <row r="355" spans="1:27" ht="14.25">
      <c r="A355" s="141">
        <v>232414</v>
      </c>
      <c r="B355" s="141" t="s">
        <v>764</v>
      </c>
      <c r="C355" s="141" t="s">
        <v>765</v>
      </c>
      <c r="D355" s="141">
        <v>51</v>
      </c>
      <c r="E355" s="141">
        <v>51087</v>
      </c>
      <c r="F355" s="141">
        <v>27770</v>
      </c>
      <c r="G355" s="141">
        <v>1207</v>
      </c>
      <c r="H355" s="141">
        <v>12817</v>
      </c>
      <c r="I355" s="141">
        <v>3730</v>
      </c>
      <c r="J355" s="141">
        <v>9</v>
      </c>
      <c r="K355" s="141">
        <v>9982</v>
      </c>
      <c r="L355" s="141">
        <v>2384</v>
      </c>
      <c r="M355" s="141">
        <v>1371</v>
      </c>
      <c r="N355" s="141">
        <v>8.4000000000000005E-2</v>
      </c>
      <c r="O355" s="141">
        <v>3.7999999999999999E-2</v>
      </c>
      <c r="P355" s="141">
        <v>0.13100000000000001</v>
      </c>
      <c r="Q355" s="141">
        <v>0.184</v>
      </c>
      <c r="R355" s="141">
        <v>1.146E-2</v>
      </c>
      <c r="S355" s="141">
        <v>5.7000000000000002E-2</v>
      </c>
      <c r="T355" s="141">
        <v>26</v>
      </c>
      <c r="U355" s="141">
        <v>7.9</v>
      </c>
      <c r="V355" s="141">
        <v>329884</v>
      </c>
      <c r="W355" s="141">
        <v>31395</v>
      </c>
      <c r="X355" s="141">
        <v>97493</v>
      </c>
      <c r="Y355" s="141">
        <v>20290</v>
      </c>
      <c r="Z355" s="141">
        <v>173722</v>
      </c>
      <c r="AA355" s="141">
        <v>776</v>
      </c>
    </row>
    <row r="356" spans="1:27" ht="14.25">
      <c r="A356" s="141">
        <v>232414</v>
      </c>
      <c r="B356" s="141" t="s">
        <v>766</v>
      </c>
      <c r="C356" s="141" t="s">
        <v>767</v>
      </c>
      <c r="D356" s="141">
        <v>51</v>
      </c>
      <c r="E356" s="141">
        <v>51109</v>
      </c>
      <c r="F356" s="141">
        <v>4120</v>
      </c>
      <c r="G356" s="141">
        <v>0</v>
      </c>
      <c r="H356" s="141">
        <v>1366</v>
      </c>
      <c r="I356" s="141">
        <v>289</v>
      </c>
      <c r="J356" s="141">
        <v>6</v>
      </c>
      <c r="K356" s="141">
        <v>2009</v>
      </c>
      <c r="L356" s="141">
        <v>212</v>
      </c>
      <c r="M356" s="141">
        <v>527</v>
      </c>
      <c r="N356" s="141">
        <v>0.109</v>
      </c>
      <c r="O356" s="141">
        <v>0</v>
      </c>
      <c r="P356" s="141">
        <v>0.26800000000000002</v>
      </c>
      <c r="Q356" s="141">
        <v>0.219</v>
      </c>
      <c r="R356" s="141">
        <v>6.7419999999999994E-2</v>
      </c>
      <c r="S356" s="141">
        <v>6.8000000000000005E-2</v>
      </c>
      <c r="T356" s="141">
        <v>41.6</v>
      </c>
      <c r="U356" s="141">
        <v>22.4</v>
      </c>
      <c r="V356" s="141">
        <v>37938</v>
      </c>
      <c r="W356" s="141">
        <v>185</v>
      </c>
      <c r="X356" s="141">
        <v>5091</v>
      </c>
      <c r="Y356" s="141">
        <v>1321</v>
      </c>
      <c r="Z356" s="141">
        <v>29718</v>
      </c>
      <c r="AA356" s="141">
        <v>83</v>
      </c>
    </row>
    <row r="357" spans="1:27" ht="14.25">
      <c r="A357" s="141">
        <v>232414</v>
      </c>
      <c r="B357" s="141" t="s">
        <v>768</v>
      </c>
      <c r="C357" s="141" t="s">
        <v>769</v>
      </c>
      <c r="D357" s="141">
        <v>51</v>
      </c>
      <c r="E357" s="141">
        <v>51145</v>
      </c>
      <c r="F357" s="141">
        <v>1305</v>
      </c>
      <c r="G357" s="141">
        <v>0</v>
      </c>
      <c r="H357" s="141">
        <v>139</v>
      </c>
      <c r="I357" s="141">
        <v>155</v>
      </c>
      <c r="J357" s="141">
        <v>0</v>
      </c>
      <c r="K357" s="141">
        <v>1152</v>
      </c>
      <c r="L357" s="141">
        <v>8</v>
      </c>
      <c r="M357" s="141">
        <v>6</v>
      </c>
      <c r="N357" s="141">
        <v>4.4999999999999998E-2</v>
      </c>
      <c r="O357" s="141">
        <v>0</v>
      </c>
      <c r="P357" s="141">
        <v>7.8E-2</v>
      </c>
      <c r="Q357" s="141">
        <v>0.23799999999999999</v>
      </c>
      <c r="R357" s="141">
        <v>0</v>
      </c>
      <c r="S357" s="141">
        <v>4.4999999999999998E-2</v>
      </c>
      <c r="T357" s="141">
        <v>4.4000000000000004</v>
      </c>
      <c r="U357" s="141">
        <v>0.5</v>
      </c>
      <c r="V357" s="141">
        <v>28724</v>
      </c>
      <c r="W357" s="141">
        <v>17</v>
      </c>
      <c r="X357" s="141">
        <v>1793</v>
      </c>
      <c r="Y357" s="141">
        <v>651</v>
      </c>
      <c r="Z357" s="141">
        <v>25540</v>
      </c>
      <c r="AA357" s="141">
        <v>96</v>
      </c>
    </row>
    <row r="358" spans="1:27" ht="14.25">
      <c r="A358" s="141">
        <v>232946</v>
      </c>
      <c r="B358" s="141" t="s">
        <v>770</v>
      </c>
      <c r="C358" s="141" t="s">
        <v>771</v>
      </c>
      <c r="D358" s="141">
        <v>51</v>
      </c>
      <c r="E358" s="141">
        <v>51059</v>
      </c>
      <c r="F358" s="141">
        <v>67901</v>
      </c>
      <c r="G358" s="141">
        <v>13806</v>
      </c>
      <c r="H358" s="141">
        <v>11174</v>
      </c>
      <c r="I358" s="141">
        <v>18699</v>
      </c>
      <c r="J358" s="141">
        <v>441</v>
      </c>
      <c r="K358" s="141">
        <v>26602</v>
      </c>
      <c r="L358" s="141">
        <v>9933</v>
      </c>
      <c r="M358" s="141">
        <v>5945</v>
      </c>
      <c r="N358" s="141">
        <v>0.06</v>
      </c>
      <c r="O358" s="141">
        <v>0.06</v>
      </c>
      <c r="P358" s="141">
        <v>0.10199999999999999</v>
      </c>
      <c r="Q358" s="141">
        <v>0.1</v>
      </c>
      <c r="R358" s="141">
        <v>8.0619999999999997E-2</v>
      </c>
      <c r="S358" s="141">
        <v>4.2999999999999997E-2</v>
      </c>
      <c r="T358" s="141">
        <v>14.3</v>
      </c>
      <c r="U358" s="141">
        <v>5.7</v>
      </c>
      <c r="V358" s="141">
        <v>1134981</v>
      </c>
      <c r="W358" s="141">
        <v>230830</v>
      </c>
      <c r="X358" s="141">
        <v>109967</v>
      </c>
      <c r="Y358" s="141">
        <v>187875</v>
      </c>
      <c r="Z358" s="141">
        <v>615577</v>
      </c>
      <c r="AA358" s="141">
        <v>5029</v>
      </c>
    </row>
    <row r="359" spans="1:27" ht="14.25">
      <c r="A359" s="141">
        <v>232946</v>
      </c>
      <c r="B359" s="141" t="s">
        <v>772</v>
      </c>
      <c r="C359" s="141"/>
      <c r="D359" s="141">
        <v>51</v>
      </c>
      <c r="E359" s="141">
        <v>51107</v>
      </c>
      <c r="F359" s="141">
        <v>15706</v>
      </c>
      <c r="G359" s="141">
        <v>1527</v>
      </c>
      <c r="H359" s="141">
        <v>1726</v>
      </c>
      <c r="I359" s="141">
        <v>6321</v>
      </c>
      <c r="J359" s="141">
        <v>40</v>
      </c>
      <c r="K359" s="141">
        <v>6576</v>
      </c>
      <c r="L359" s="141">
        <v>3396</v>
      </c>
      <c r="M359" s="141">
        <v>2441</v>
      </c>
      <c r="N359" s="141">
        <v>3.7999999999999999E-2</v>
      </c>
      <c r="O359" s="141">
        <v>1.7999999999999999E-2</v>
      </c>
      <c r="P359" s="141">
        <v>5.3999999999999999E-2</v>
      </c>
      <c r="Q359" s="141">
        <v>0.11</v>
      </c>
      <c r="R359" s="141">
        <v>2.623E-2</v>
      </c>
      <c r="S359" s="141">
        <v>2.7E-2</v>
      </c>
      <c r="T359" s="141">
        <v>18.399999999999999</v>
      </c>
      <c r="U359" s="141">
        <v>6.2</v>
      </c>
      <c r="V359" s="141">
        <v>418293</v>
      </c>
      <c r="W359" s="141">
        <v>86565</v>
      </c>
      <c r="X359" s="141">
        <v>31813</v>
      </c>
      <c r="Y359" s="141">
        <v>57498</v>
      </c>
      <c r="Z359" s="141">
        <v>240622</v>
      </c>
      <c r="AA359" s="141">
        <v>1485</v>
      </c>
    </row>
    <row r="360" spans="1:27" ht="14.25">
      <c r="A360" s="141">
        <v>232946</v>
      </c>
      <c r="B360" s="141" t="s">
        <v>773</v>
      </c>
      <c r="C360" s="141" t="s">
        <v>774</v>
      </c>
      <c r="D360" s="141">
        <v>51</v>
      </c>
      <c r="E360" s="141">
        <v>51153</v>
      </c>
      <c r="F360" s="141">
        <v>28768</v>
      </c>
      <c r="G360" s="141">
        <v>3065</v>
      </c>
      <c r="H360" s="141">
        <v>5592</v>
      </c>
      <c r="I360" s="141">
        <v>13344</v>
      </c>
      <c r="J360" s="141">
        <v>115</v>
      </c>
      <c r="K360" s="141">
        <v>11922</v>
      </c>
      <c r="L360" s="141">
        <v>5630</v>
      </c>
      <c r="M360" s="141">
        <v>2444</v>
      </c>
      <c r="N360" s="141">
        <v>0.06</v>
      </c>
      <c r="O360" s="141">
        <v>6.6000000000000003E-2</v>
      </c>
      <c r="P360" s="141">
        <v>5.7000000000000002E-2</v>
      </c>
      <c r="Q360" s="141">
        <v>0.113</v>
      </c>
      <c r="R360" s="141">
        <v>3.5569999999999997E-2</v>
      </c>
      <c r="S360" s="141">
        <v>0.05</v>
      </c>
      <c r="T360" s="141">
        <v>15</v>
      </c>
      <c r="U360" s="141">
        <v>4.7</v>
      </c>
      <c r="V360" s="141">
        <v>475568</v>
      </c>
      <c r="W360" s="141">
        <v>46275</v>
      </c>
      <c r="X360" s="141">
        <v>98300</v>
      </c>
      <c r="Y360" s="141">
        <v>118400</v>
      </c>
      <c r="Z360" s="141">
        <v>238444</v>
      </c>
      <c r="AA360" s="141">
        <v>3118</v>
      </c>
    </row>
    <row r="361" spans="1:27" ht="14.25">
      <c r="A361" s="141">
        <v>233019</v>
      </c>
      <c r="B361" s="141" t="s">
        <v>775</v>
      </c>
      <c r="C361" s="141" t="s">
        <v>467</v>
      </c>
      <c r="D361" s="141">
        <v>51</v>
      </c>
      <c r="E361" s="141">
        <v>51067</v>
      </c>
      <c r="F361" s="141">
        <v>7046</v>
      </c>
      <c r="G361" s="141">
        <v>0</v>
      </c>
      <c r="H361" s="141">
        <v>737</v>
      </c>
      <c r="I361" s="141">
        <v>311</v>
      </c>
      <c r="J361" s="141">
        <v>0</v>
      </c>
      <c r="K361" s="141">
        <v>5797</v>
      </c>
      <c r="L361" s="141">
        <v>20</v>
      </c>
      <c r="M361" s="141">
        <v>492</v>
      </c>
      <c r="N361" s="141">
        <v>0.13300000000000001</v>
      </c>
      <c r="O361" s="141">
        <v>0</v>
      </c>
      <c r="P361" s="141">
        <v>0.19500000000000001</v>
      </c>
      <c r="Q361" s="141">
        <v>0.20200000000000001</v>
      </c>
      <c r="R361" s="141">
        <v>0</v>
      </c>
      <c r="S361" s="141">
        <v>0.124</v>
      </c>
      <c r="T361" s="141">
        <v>5.6</v>
      </c>
      <c r="U361" s="141">
        <v>29.3</v>
      </c>
      <c r="V361" s="141">
        <v>53168</v>
      </c>
      <c r="W361" s="141">
        <v>353</v>
      </c>
      <c r="X361" s="141">
        <v>3786</v>
      </c>
      <c r="Y361" s="141">
        <v>1542</v>
      </c>
      <c r="Z361" s="141">
        <v>46852</v>
      </c>
      <c r="AA361" s="141">
        <v>142</v>
      </c>
    </row>
    <row r="362" spans="1:27" ht="14.25">
      <c r="A362" s="141">
        <v>233019</v>
      </c>
      <c r="B362" s="141" t="s">
        <v>776</v>
      </c>
      <c r="C362" s="141" t="s">
        <v>519</v>
      </c>
      <c r="D362" s="141">
        <v>51</v>
      </c>
      <c r="E362" s="141">
        <v>51089</v>
      </c>
      <c r="F362" s="141">
        <v>8035</v>
      </c>
      <c r="G362" s="141">
        <v>64</v>
      </c>
      <c r="H362" s="141">
        <v>1986</v>
      </c>
      <c r="I362" s="141">
        <v>499</v>
      </c>
      <c r="J362" s="141">
        <v>19</v>
      </c>
      <c r="K362" s="141">
        <v>5475</v>
      </c>
      <c r="L362" s="141">
        <v>121</v>
      </c>
      <c r="M362" s="141">
        <v>370</v>
      </c>
      <c r="N362" s="141">
        <v>0.161</v>
      </c>
      <c r="O362" s="141">
        <v>0.25700000000000001</v>
      </c>
      <c r="P362" s="141">
        <v>0.17599999999999999</v>
      </c>
      <c r="Q362" s="141">
        <v>0.16300000000000001</v>
      </c>
      <c r="R362" s="141">
        <v>0.45238</v>
      </c>
      <c r="S362" s="141">
        <v>0.155</v>
      </c>
      <c r="T362" s="141">
        <v>8.9</v>
      </c>
      <c r="U362" s="141">
        <v>24.5</v>
      </c>
      <c r="V362" s="141">
        <v>49816</v>
      </c>
      <c r="W362" s="141">
        <v>249</v>
      </c>
      <c r="X362" s="141">
        <v>11314</v>
      </c>
      <c r="Y362" s="141">
        <v>3054</v>
      </c>
      <c r="Z362" s="141">
        <v>35358</v>
      </c>
      <c r="AA362" s="141">
        <v>23</v>
      </c>
    </row>
    <row r="363" spans="1:27" ht="14.25">
      <c r="A363" s="141">
        <v>233019</v>
      </c>
      <c r="B363" s="141" t="s">
        <v>777</v>
      </c>
      <c r="C363" s="141" t="s">
        <v>778</v>
      </c>
      <c r="D363" s="141">
        <v>51</v>
      </c>
      <c r="E363" s="141">
        <v>51141</v>
      </c>
      <c r="F363" s="141">
        <v>1964</v>
      </c>
      <c r="G363" s="141">
        <v>8</v>
      </c>
      <c r="H363" s="141">
        <v>83</v>
      </c>
      <c r="I363" s="141">
        <v>0</v>
      </c>
      <c r="J363" s="141">
        <v>1</v>
      </c>
      <c r="K363" s="141">
        <v>1802</v>
      </c>
      <c r="L363" s="141">
        <v>10</v>
      </c>
      <c r="M363" s="141">
        <v>60</v>
      </c>
      <c r="N363" s="141">
        <v>0.114</v>
      </c>
      <c r="O363" s="141">
        <v>9.8000000000000004E-2</v>
      </c>
      <c r="P363" s="141">
        <v>9.1999999999999998E-2</v>
      </c>
      <c r="Q363" s="141">
        <v>0</v>
      </c>
      <c r="R363" s="141">
        <v>7.6920000000000002E-2</v>
      </c>
      <c r="S363" s="141">
        <v>0.115</v>
      </c>
      <c r="T363" s="141">
        <v>6.5</v>
      </c>
      <c r="U363" s="141">
        <v>18.8</v>
      </c>
      <c r="V363" s="141">
        <v>17189</v>
      </c>
      <c r="W363" s="141">
        <v>82</v>
      </c>
      <c r="X363" s="141">
        <v>902</v>
      </c>
      <c r="Y363" s="141">
        <v>556</v>
      </c>
      <c r="Z363" s="141">
        <v>15720</v>
      </c>
      <c r="AA363" s="141">
        <v>12</v>
      </c>
    </row>
    <row r="364" spans="1:27" ht="14.25">
      <c r="A364" s="141">
        <v>233019</v>
      </c>
      <c r="B364" s="141" t="s">
        <v>779</v>
      </c>
      <c r="C364" s="141" t="s">
        <v>780</v>
      </c>
      <c r="D364" s="141">
        <v>51</v>
      </c>
      <c r="E364" s="141">
        <v>51690</v>
      </c>
      <c r="F364" s="141">
        <v>3217</v>
      </c>
      <c r="G364" s="141">
        <v>13</v>
      </c>
      <c r="H364" s="141">
        <v>1841</v>
      </c>
      <c r="I364" s="141">
        <v>243</v>
      </c>
      <c r="J364" s="141">
        <v>0</v>
      </c>
      <c r="K364" s="141">
        <v>1154</v>
      </c>
      <c r="L364" s="141">
        <v>160</v>
      </c>
      <c r="M364" s="141">
        <v>49</v>
      </c>
      <c r="N364" s="141">
        <v>0.246</v>
      </c>
      <c r="O364" s="141">
        <v>0.121</v>
      </c>
      <c r="P364" s="141">
        <v>0.307</v>
      </c>
      <c r="Q364" s="141">
        <v>0.26200000000000001</v>
      </c>
      <c r="R364" s="141">
        <v>0</v>
      </c>
      <c r="S364" s="141">
        <v>0.2</v>
      </c>
      <c r="T364" s="141">
        <v>35.799999999999997</v>
      </c>
      <c r="U364" s="141">
        <v>7</v>
      </c>
      <c r="V364" s="141">
        <v>13086</v>
      </c>
      <c r="W364" s="141">
        <v>107</v>
      </c>
      <c r="X364" s="141">
        <v>5988</v>
      </c>
      <c r="Y364" s="141">
        <v>927</v>
      </c>
      <c r="Z364" s="141">
        <v>5761</v>
      </c>
      <c r="AA364" s="141">
        <v>85</v>
      </c>
    </row>
    <row r="365" spans="1:27" ht="14.25">
      <c r="A365" s="141">
        <v>233772</v>
      </c>
      <c r="B365" s="141" t="s">
        <v>781</v>
      </c>
      <c r="C365" s="141" t="s">
        <v>782</v>
      </c>
      <c r="D365" s="141">
        <v>51</v>
      </c>
      <c r="E365" s="141">
        <v>51550</v>
      </c>
      <c r="F365" s="141">
        <v>18669</v>
      </c>
      <c r="G365" s="141">
        <v>507</v>
      </c>
      <c r="H365" s="141">
        <v>8441</v>
      </c>
      <c r="I365" s="141">
        <v>2114</v>
      </c>
      <c r="J365" s="141">
        <v>8</v>
      </c>
      <c r="K365" s="141">
        <v>7523</v>
      </c>
      <c r="L365" s="141">
        <v>791</v>
      </c>
      <c r="M365" s="141">
        <v>1399</v>
      </c>
      <c r="N365" s="141">
        <v>7.5999999999999998E-2</v>
      </c>
      <c r="O365" s="141">
        <v>5.5E-2</v>
      </c>
      <c r="P365" s="141">
        <v>0.11899999999999999</v>
      </c>
      <c r="Q365" s="141">
        <v>0.123</v>
      </c>
      <c r="R365" s="141">
        <v>1.4710000000000001E-2</v>
      </c>
      <c r="S365" s="141">
        <v>5.3999999999999999E-2</v>
      </c>
      <c r="T365" s="141">
        <v>13.5</v>
      </c>
      <c r="U365" s="141">
        <v>8</v>
      </c>
      <c r="V365" s="141">
        <v>244451</v>
      </c>
      <c r="W365" s="141">
        <v>9137</v>
      </c>
      <c r="X365" s="141">
        <v>70788</v>
      </c>
      <c r="Y365" s="141">
        <v>17239</v>
      </c>
      <c r="Z365" s="141">
        <v>140561</v>
      </c>
      <c r="AA365" s="141">
        <v>536</v>
      </c>
    </row>
    <row r="366" spans="1:27" ht="14.25">
      <c r="A366" s="141">
        <v>233772</v>
      </c>
      <c r="B366" s="141" t="s">
        <v>783</v>
      </c>
      <c r="C366" s="141" t="s">
        <v>784</v>
      </c>
      <c r="D366" s="141">
        <v>51</v>
      </c>
      <c r="E366" s="141">
        <v>51710</v>
      </c>
      <c r="F366" s="141">
        <v>36342</v>
      </c>
      <c r="G366" s="141">
        <v>930</v>
      </c>
      <c r="H366" s="141">
        <v>21544</v>
      </c>
      <c r="I366" s="141">
        <v>3345</v>
      </c>
      <c r="J366" s="141">
        <v>226</v>
      </c>
      <c r="K366" s="141">
        <v>9880</v>
      </c>
      <c r="L366" s="141">
        <v>1769</v>
      </c>
      <c r="M366" s="141">
        <v>1993</v>
      </c>
      <c r="N366" s="141">
        <v>0.16900000000000001</v>
      </c>
      <c r="O366" s="141">
        <v>0.11</v>
      </c>
      <c r="P366" s="141">
        <v>0.245</v>
      </c>
      <c r="Q366" s="141">
        <v>0.186</v>
      </c>
      <c r="R366" s="141">
        <v>0.16545000000000001</v>
      </c>
      <c r="S366" s="141">
        <v>0.10199999999999999</v>
      </c>
      <c r="T366" s="141">
        <v>25.2</v>
      </c>
      <c r="U366" s="141">
        <v>14</v>
      </c>
      <c r="V366" s="141">
        <v>215523</v>
      </c>
      <c r="W366" s="141">
        <v>8479</v>
      </c>
      <c r="X366" s="141">
        <v>87873</v>
      </c>
      <c r="Y366" s="141">
        <v>17960</v>
      </c>
      <c r="Z366" s="141">
        <v>96826</v>
      </c>
      <c r="AA366" s="141">
        <v>1140</v>
      </c>
    </row>
    <row r="367" spans="1:27" ht="14.25">
      <c r="A367" s="141">
        <v>233772</v>
      </c>
      <c r="B367" s="141" t="s">
        <v>785</v>
      </c>
      <c r="C367" s="141" t="s">
        <v>786</v>
      </c>
      <c r="D367" s="141">
        <v>51</v>
      </c>
      <c r="E367" s="141">
        <v>51740</v>
      </c>
      <c r="F367" s="141">
        <v>16331</v>
      </c>
      <c r="G367" s="141">
        <v>121</v>
      </c>
      <c r="H367" s="141">
        <v>10887</v>
      </c>
      <c r="I367" s="141">
        <v>1288</v>
      </c>
      <c r="J367" s="141">
        <v>143</v>
      </c>
      <c r="K367" s="141">
        <v>3239</v>
      </c>
      <c r="L367" s="141">
        <v>488</v>
      </c>
      <c r="M367" s="141">
        <v>1453</v>
      </c>
      <c r="N367" s="141">
        <v>0.17399999999999999</v>
      </c>
      <c r="O367" s="141">
        <v>8.7999999999999995E-2</v>
      </c>
      <c r="P367" s="141">
        <v>0.224</v>
      </c>
      <c r="Q367" s="141">
        <v>0.27400000000000002</v>
      </c>
      <c r="R367" s="141">
        <v>0.25952999999999998</v>
      </c>
      <c r="S367" s="141">
        <v>9.1999999999999998E-2</v>
      </c>
      <c r="T367" s="141">
        <v>25.4</v>
      </c>
      <c r="U367" s="141">
        <v>21.7</v>
      </c>
      <c r="V367" s="141">
        <v>94087</v>
      </c>
      <c r="W367" s="141">
        <v>1373</v>
      </c>
      <c r="X367" s="141">
        <v>48583</v>
      </c>
      <c r="Y367" s="141">
        <v>4704</v>
      </c>
      <c r="Z367" s="141">
        <v>35090</v>
      </c>
      <c r="AA367" s="141">
        <v>408</v>
      </c>
    </row>
    <row r="368" spans="1:27" ht="14.25">
      <c r="A368" s="141">
        <v>233772</v>
      </c>
      <c r="B368" s="141" t="s">
        <v>787</v>
      </c>
      <c r="C368" s="141" t="s">
        <v>272</v>
      </c>
      <c r="D368" s="141">
        <v>51</v>
      </c>
      <c r="E368" s="141">
        <v>51800</v>
      </c>
      <c r="F368" s="141">
        <v>8868</v>
      </c>
      <c r="G368" s="141">
        <v>202</v>
      </c>
      <c r="H368" s="141">
        <v>5495</v>
      </c>
      <c r="I368" s="141">
        <v>380</v>
      </c>
      <c r="J368" s="141">
        <v>0</v>
      </c>
      <c r="K368" s="141">
        <v>2364</v>
      </c>
      <c r="L368" s="141">
        <v>27</v>
      </c>
      <c r="M368" s="141">
        <v>780</v>
      </c>
      <c r="N368" s="141">
        <v>9.4E-2</v>
      </c>
      <c r="O368" s="141">
        <v>0.113</v>
      </c>
      <c r="P368" s="141">
        <v>0.14099999999999999</v>
      </c>
      <c r="Q368" s="141">
        <v>8.3000000000000004E-2</v>
      </c>
      <c r="R368" s="141">
        <v>0</v>
      </c>
      <c r="S368" s="141">
        <v>5.1999999999999998E-2</v>
      </c>
      <c r="T368" s="141">
        <v>1.7</v>
      </c>
      <c r="U368" s="141">
        <v>14.1</v>
      </c>
      <c r="V368" s="141">
        <v>93993</v>
      </c>
      <c r="W368" s="141">
        <v>1787</v>
      </c>
      <c r="X368" s="141">
        <v>38947</v>
      </c>
      <c r="Y368" s="141">
        <v>4571</v>
      </c>
      <c r="Z368" s="141">
        <v>45785</v>
      </c>
      <c r="AA368" s="141">
        <v>293</v>
      </c>
    </row>
    <row r="369" spans="1:27" ht="14.25">
      <c r="A369" s="141">
        <v>233772</v>
      </c>
      <c r="B369" s="141" t="s">
        <v>788</v>
      </c>
      <c r="C369" s="141" t="s">
        <v>789</v>
      </c>
      <c r="D369" s="141">
        <v>51</v>
      </c>
      <c r="E369" s="141">
        <v>51810</v>
      </c>
      <c r="F369" s="141">
        <v>36085</v>
      </c>
      <c r="G369" s="141">
        <v>1941</v>
      </c>
      <c r="H369" s="141">
        <v>12058</v>
      </c>
      <c r="I369" s="141">
        <v>4187</v>
      </c>
      <c r="J369" s="141">
        <v>200</v>
      </c>
      <c r="K369" s="141">
        <v>17053</v>
      </c>
      <c r="L369" s="141">
        <v>1085</v>
      </c>
      <c r="M369" s="141">
        <v>3748</v>
      </c>
      <c r="N369" s="141">
        <v>0.08</v>
      </c>
      <c r="O369" s="141">
        <v>0.06</v>
      </c>
      <c r="P369" s="141">
        <v>0.14299999999999999</v>
      </c>
      <c r="Q369" s="141">
        <v>0.108</v>
      </c>
      <c r="R369" s="141">
        <v>0.10571</v>
      </c>
      <c r="S369" s="141">
        <v>0.06</v>
      </c>
      <c r="T369" s="141">
        <v>10.5</v>
      </c>
      <c r="U369" s="141">
        <v>9.9</v>
      </c>
      <c r="V369" s="141">
        <v>449133</v>
      </c>
      <c r="W369" s="141">
        <v>32472</v>
      </c>
      <c r="X369" s="141">
        <v>84316</v>
      </c>
      <c r="Y369" s="141">
        <v>38854</v>
      </c>
      <c r="Z369" s="141">
        <v>282277</v>
      </c>
      <c r="AA369" s="141">
        <v>1692</v>
      </c>
    </row>
    <row r="370" spans="1:27" ht="14.25">
      <c r="A370" s="141">
        <v>234669</v>
      </c>
      <c r="B370" s="141" t="s">
        <v>790</v>
      </c>
      <c r="C370" s="141" t="s">
        <v>791</v>
      </c>
      <c r="D370" s="141">
        <v>53</v>
      </c>
      <c r="E370" s="141">
        <v>53033</v>
      </c>
      <c r="F370" s="141">
        <v>187794</v>
      </c>
      <c r="G370" s="141">
        <v>34839</v>
      </c>
      <c r="H370" s="141">
        <v>26687</v>
      </c>
      <c r="I370" s="141">
        <v>29475</v>
      </c>
      <c r="J370" s="141">
        <v>4339</v>
      </c>
      <c r="K370" s="141">
        <v>85183</v>
      </c>
      <c r="L370" s="141">
        <v>14314</v>
      </c>
      <c r="M370" s="141">
        <v>22432</v>
      </c>
      <c r="N370" s="141">
        <v>8.4000000000000005E-2</v>
      </c>
      <c r="O370" s="141">
        <v>8.1000000000000003E-2</v>
      </c>
      <c r="P370" s="141">
        <v>0.185</v>
      </c>
      <c r="Q370" s="141">
        <v>0.13100000000000001</v>
      </c>
      <c r="R370" s="141">
        <v>0.12422999999999999</v>
      </c>
      <c r="S370" s="141">
        <v>6.5000000000000002E-2</v>
      </c>
      <c r="T370" s="141">
        <v>14.2</v>
      </c>
      <c r="U370" s="141">
        <v>10.8</v>
      </c>
      <c r="V370" s="141">
        <v>2223603</v>
      </c>
      <c r="W370" s="141">
        <v>432346</v>
      </c>
      <c r="X370" s="141">
        <v>144583</v>
      </c>
      <c r="Y370" s="141">
        <v>225238</v>
      </c>
      <c r="Z370" s="141">
        <v>1307909</v>
      </c>
      <c r="AA370" s="141">
        <v>30588</v>
      </c>
    </row>
    <row r="371" spans="1:27" ht="14.25">
      <c r="A371" s="141">
        <v>234951</v>
      </c>
      <c r="B371" s="141" t="s">
        <v>792</v>
      </c>
      <c r="C371" s="141" t="s">
        <v>793</v>
      </c>
      <c r="D371" s="141">
        <v>53</v>
      </c>
      <c r="E371" s="141">
        <v>53053</v>
      </c>
      <c r="F371" s="141">
        <v>77932</v>
      </c>
      <c r="G371" s="141">
        <v>6055</v>
      </c>
      <c r="H371" s="141">
        <v>9009</v>
      </c>
      <c r="I371" s="141">
        <v>12280</v>
      </c>
      <c r="J371" s="141">
        <v>3015</v>
      </c>
      <c r="K371" s="141">
        <v>45300</v>
      </c>
      <c r="L371" s="141">
        <v>3732</v>
      </c>
      <c r="M371" s="141">
        <v>10821</v>
      </c>
      <c r="N371" s="141">
        <v>8.6999999999999994E-2</v>
      </c>
      <c r="O371" s="141">
        <v>0.10199999999999999</v>
      </c>
      <c r="P371" s="141">
        <v>0.14299999999999999</v>
      </c>
      <c r="Q371" s="141">
        <v>0.115</v>
      </c>
      <c r="R371" s="141">
        <v>0.11037</v>
      </c>
      <c r="S371" s="141">
        <v>7.3999999999999996E-2</v>
      </c>
      <c r="T371" s="141">
        <v>12.7</v>
      </c>
      <c r="U371" s="141">
        <v>9.8000000000000007</v>
      </c>
      <c r="V371" s="141">
        <v>899960</v>
      </c>
      <c r="W371" s="141">
        <v>59570</v>
      </c>
      <c r="X371" s="141">
        <v>63099</v>
      </c>
      <c r="Y371" s="141">
        <v>106641</v>
      </c>
      <c r="Z371" s="141">
        <v>613091</v>
      </c>
      <c r="AA371" s="141">
        <v>24303</v>
      </c>
    </row>
    <row r="372" spans="1:27" ht="14.25">
      <c r="A372" s="141">
        <v>235103</v>
      </c>
      <c r="B372" s="141" t="s">
        <v>794</v>
      </c>
      <c r="C372" s="141" t="s">
        <v>795</v>
      </c>
      <c r="D372" s="141">
        <v>53</v>
      </c>
      <c r="E372" s="141">
        <v>53061</v>
      </c>
      <c r="F372" s="141">
        <v>62171</v>
      </c>
      <c r="G372" s="141">
        <v>7692</v>
      </c>
      <c r="H372" s="141">
        <v>3301</v>
      </c>
      <c r="I372" s="141">
        <v>10732</v>
      </c>
      <c r="J372" s="141">
        <v>1498</v>
      </c>
      <c r="K372" s="141">
        <v>36735</v>
      </c>
      <c r="L372" s="141">
        <v>4538</v>
      </c>
      <c r="M372" s="141">
        <v>8407</v>
      </c>
      <c r="N372" s="141">
        <v>7.5999999999999998E-2</v>
      </c>
      <c r="O372" s="141">
        <v>7.5999999999999998E-2</v>
      </c>
      <c r="P372" s="141">
        <v>0.11799999999999999</v>
      </c>
      <c r="Q372" s="141">
        <v>0.11899999999999999</v>
      </c>
      <c r="R372" s="141">
        <v>0.11687</v>
      </c>
      <c r="S372" s="141">
        <v>6.5000000000000002E-2</v>
      </c>
      <c r="T372" s="141">
        <v>13.2</v>
      </c>
      <c r="U372" s="141">
        <v>10.6</v>
      </c>
      <c r="V372" s="141">
        <v>817973</v>
      </c>
      <c r="W372" s="141">
        <v>100873</v>
      </c>
      <c r="X372" s="141">
        <v>27913</v>
      </c>
      <c r="Y372" s="141">
        <v>90143</v>
      </c>
      <c r="Z372" s="141">
        <v>564435</v>
      </c>
      <c r="AA372" s="141">
        <v>11320</v>
      </c>
    </row>
    <row r="373" spans="1:27" ht="14.25">
      <c r="A373" s="141">
        <v>235149</v>
      </c>
      <c r="B373" s="141" t="s">
        <v>796</v>
      </c>
      <c r="C373" s="141" t="s">
        <v>795</v>
      </c>
      <c r="D373" s="141">
        <v>53</v>
      </c>
      <c r="E373" s="141">
        <v>53061</v>
      </c>
      <c r="F373" s="141">
        <v>62171</v>
      </c>
      <c r="G373" s="141">
        <v>7692</v>
      </c>
      <c r="H373" s="141">
        <v>3301</v>
      </c>
      <c r="I373" s="141">
        <v>10732</v>
      </c>
      <c r="J373" s="141">
        <v>1498</v>
      </c>
      <c r="K373" s="141">
        <v>36735</v>
      </c>
      <c r="L373" s="141">
        <v>4538</v>
      </c>
      <c r="M373" s="141">
        <v>8407</v>
      </c>
      <c r="N373" s="141">
        <v>7.5999999999999998E-2</v>
      </c>
      <c r="O373" s="141">
        <v>7.5999999999999998E-2</v>
      </c>
      <c r="P373" s="141">
        <v>0.11799999999999999</v>
      </c>
      <c r="Q373" s="141">
        <v>0.11899999999999999</v>
      </c>
      <c r="R373" s="141">
        <v>0.11687</v>
      </c>
      <c r="S373" s="141">
        <v>6.5000000000000002E-2</v>
      </c>
      <c r="T373" s="141">
        <v>13.2</v>
      </c>
      <c r="U373" s="141">
        <v>10.6</v>
      </c>
      <c r="V373" s="141">
        <v>817973</v>
      </c>
      <c r="W373" s="141">
        <v>100873</v>
      </c>
      <c r="X373" s="141">
        <v>27913</v>
      </c>
      <c r="Y373" s="141">
        <v>90143</v>
      </c>
      <c r="Z373" s="141">
        <v>564435</v>
      </c>
      <c r="AA373" s="141">
        <v>11320</v>
      </c>
    </row>
    <row r="374" spans="1:27" ht="14.25">
      <c r="A374" s="141">
        <v>235237</v>
      </c>
      <c r="B374" s="141" t="s">
        <v>797</v>
      </c>
      <c r="C374" s="141" t="s">
        <v>798</v>
      </c>
      <c r="D374" s="141">
        <v>53</v>
      </c>
      <c r="E374" s="141">
        <v>53053</v>
      </c>
      <c r="F374" s="141">
        <v>77932</v>
      </c>
      <c r="G374" s="141">
        <v>6055</v>
      </c>
      <c r="H374" s="141">
        <v>9009</v>
      </c>
      <c r="I374" s="141">
        <v>12280</v>
      </c>
      <c r="J374" s="141">
        <v>3015</v>
      </c>
      <c r="K374" s="141">
        <v>45300</v>
      </c>
      <c r="L374" s="141">
        <v>3732</v>
      </c>
      <c r="M374" s="141">
        <v>10821</v>
      </c>
      <c r="N374" s="141">
        <v>8.6999999999999994E-2</v>
      </c>
      <c r="O374" s="141">
        <v>0.10199999999999999</v>
      </c>
      <c r="P374" s="141">
        <v>0.14299999999999999</v>
      </c>
      <c r="Q374" s="141">
        <v>0.115</v>
      </c>
      <c r="R374" s="141">
        <v>0.11037</v>
      </c>
      <c r="S374" s="141">
        <v>7.3999999999999996E-2</v>
      </c>
      <c r="T374" s="141">
        <v>12.7</v>
      </c>
      <c r="U374" s="141">
        <v>9.8000000000000007</v>
      </c>
      <c r="V374" s="141">
        <v>899960</v>
      </c>
      <c r="W374" s="141">
        <v>59570</v>
      </c>
      <c r="X374" s="141">
        <v>63099</v>
      </c>
      <c r="Y374" s="141">
        <v>106641</v>
      </c>
      <c r="Z374" s="141">
        <v>613091</v>
      </c>
      <c r="AA374" s="141">
        <v>24303</v>
      </c>
    </row>
    <row r="375" spans="1:27" ht="14.25">
      <c r="A375" s="141">
        <v>235431</v>
      </c>
      <c r="B375" s="141" t="s">
        <v>791</v>
      </c>
      <c r="C375" s="141" t="s">
        <v>799</v>
      </c>
      <c r="D375" s="141">
        <v>53</v>
      </c>
      <c r="E375" s="141">
        <v>53033</v>
      </c>
      <c r="F375" s="141">
        <v>187794</v>
      </c>
      <c r="G375" s="141">
        <v>34839</v>
      </c>
      <c r="H375" s="141">
        <v>26687</v>
      </c>
      <c r="I375" s="141">
        <v>29475</v>
      </c>
      <c r="J375" s="141">
        <v>4339</v>
      </c>
      <c r="K375" s="141">
        <v>85183</v>
      </c>
      <c r="L375" s="141">
        <v>14314</v>
      </c>
      <c r="M375" s="141">
        <v>22432</v>
      </c>
      <c r="N375" s="141">
        <v>8.4000000000000005E-2</v>
      </c>
      <c r="O375" s="141">
        <v>8.1000000000000003E-2</v>
      </c>
      <c r="P375" s="141">
        <v>0.185</v>
      </c>
      <c r="Q375" s="141">
        <v>0.13100000000000001</v>
      </c>
      <c r="R375" s="141">
        <v>0.12422999999999999</v>
      </c>
      <c r="S375" s="141">
        <v>6.5000000000000002E-2</v>
      </c>
      <c r="T375" s="141">
        <v>14.2</v>
      </c>
      <c r="U375" s="141">
        <v>10.8</v>
      </c>
      <c r="V375" s="141">
        <v>2223603</v>
      </c>
      <c r="W375" s="141">
        <v>432346</v>
      </c>
      <c r="X375" s="141">
        <v>144583</v>
      </c>
      <c r="Y375" s="141">
        <v>225238</v>
      </c>
      <c r="Z375" s="141">
        <v>1307909</v>
      </c>
      <c r="AA375" s="141">
        <v>30588</v>
      </c>
    </row>
    <row r="376" spans="1:27" ht="14.25">
      <c r="A376" s="141">
        <v>238263</v>
      </c>
      <c r="B376" s="141" t="s">
        <v>800</v>
      </c>
      <c r="C376" s="141" t="s">
        <v>173</v>
      </c>
      <c r="D376" s="141">
        <v>55</v>
      </c>
      <c r="E376" s="141">
        <v>55001</v>
      </c>
      <c r="F376" s="141">
        <v>2890</v>
      </c>
      <c r="G376" s="141">
        <v>17</v>
      </c>
      <c r="H376" s="141">
        <v>115</v>
      </c>
      <c r="I376" s="141">
        <v>204</v>
      </c>
      <c r="J376" s="141">
        <v>14</v>
      </c>
      <c r="K376" s="141">
        <v>2550</v>
      </c>
      <c r="L376" s="141">
        <v>32</v>
      </c>
      <c r="M376" s="141">
        <v>162</v>
      </c>
      <c r="N376" s="141">
        <v>0.14599999999999999</v>
      </c>
      <c r="O376" s="141">
        <v>0.13</v>
      </c>
      <c r="P376" s="141">
        <v>0.63500000000000001</v>
      </c>
      <c r="Q376" s="141">
        <v>0.24299999999999999</v>
      </c>
      <c r="R376" s="141">
        <v>0.13208</v>
      </c>
      <c r="S376" s="141">
        <v>0.13900000000000001</v>
      </c>
      <c r="T376" s="141">
        <v>11.3</v>
      </c>
      <c r="U376" s="141">
        <v>18.8</v>
      </c>
      <c r="V376" s="141">
        <v>19859</v>
      </c>
      <c r="W376" s="141">
        <v>131</v>
      </c>
      <c r="X376" s="141">
        <v>181</v>
      </c>
      <c r="Y376" s="141">
        <v>839</v>
      </c>
      <c r="Z376" s="141">
        <v>18308</v>
      </c>
      <c r="AA376" s="141">
        <v>92</v>
      </c>
    </row>
    <row r="377" spans="1:27" ht="14.25">
      <c r="A377" s="141">
        <v>238263</v>
      </c>
      <c r="B377" s="141" t="s">
        <v>801</v>
      </c>
      <c r="C377" s="141" t="s">
        <v>802</v>
      </c>
      <c r="D377" s="141">
        <v>55</v>
      </c>
      <c r="E377" s="141">
        <v>55021</v>
      </c>
      <c r="F377" s="141">
        <v>4266</v>
      </c>
      <c r="G377" s="141">
        <v>18</v>
      </c>
      <c r="H377" s="141">
        <v>163</v>
      </c>
      <c r="I377" s="141">
        <v>346</v>
      </c>
      <c r="J377" s="141">
        <v>20</v>
      </c>
      <c r="K377" s="141">
        <v>3789</v>
      </c>
      <c r="L377" s="141">
        <v>191</v>
      </c>
      <c r="M377" s="141">
        <v>85</v>
      </c>
      <c r="N377" s="141">
        <v>7.4999999999999997E-2</v>
      </c>
      <c r="O377" s="141">
        <v>3.5999999999999997E-2</v>
      </c>
      <c r="P377" s="141">
        <v>0.28699999999999998</v>
      </c>
      <c r="Q377" s="141">
        <v>0.16200000000000001</v>
      </c>
      <c r="R377" s="141">
        <v>0.10695</v>
      </c>
      <c r="S377" s="141">
        <v>7.0999999999999994E-2</v>
      </c>
      <c r="T377" s="141">
        <v>32.200000000000003</v>
      </c>
      <c r="U377" s="141">
        <v>4.5999999999999996</v>
      </c>
      <c r="V377" s="141">
        <v>56729</v>
      </c>
      <c r="W377" s="141">
        <v>507</v>
      </c>
      <c r="X377" s="141">
        <v>568</v>
      </c>
      <c r="Y377" s="141">
        <v>2142</v>
      </c>
      <c r="Z377" s="141">
        <v>53028</v>
      </c>
      <c r="AA377" s="141">
        <v>167</v>
      </c>
    </row>
    <row r="378" spans="1:27" ht="14.25">
      <c r="A378" s="141">
        <v>238263</v>
      </c>
      <c r="B378" s="141" t="s">
        <v>803</v>
      </c>
      <c r="C378" s="141" t="s">
        <v>804</v>
      </c>
      <c r="D378" s="141">
        <v>55</v>
      </c>
      <c r="E378" s="141">
        <v>55025</v>
      </c>
      <c r="F378" s="141">
        <v>59287</v>
      </c>
      <c r="G378" s="141">
        <v>6145</v>
      </c>
      <c r="H378" s="141">
        <v>5945</v>
      </c>
      <c r="I378" s="141">
        <v>5958</v>
      </c>
      <c r="J378" s="141">
        <v>182</v>
      </c>
      <c r="K378" s="141">
        <v>39520</v>
      </c>
      <c r="L378" s="141">
        <v>1500</v>
      </c>
      <c r="M378" s="141">
        <v>5995</v>
      </c>
      <c r="N378" s="141">
        <v>0.109</v>
      </c>
      <c r="O378" s="141">
        <v>0.193</v>
      </c>
      <c r="P378" s="141">
        <v>0.219</v>
      </c>
      <c r="Q378" s="141">
        <v>0.161</v>
      </c>
      <c r="R378" s="141">
        <v>0.10179000000000001</v>
      </c>
      <c r="S378" s="141">
        <v>0.09</v>
      </c>
      <c r="T378" s="141">
        <v>18.600000000000001</v>
      </c>
      <c r="U378" s="141">
        <v>16.2</v>
      </c>
      <c r="V378" s="141">
        <v>546254</v>
      </c>
      <c r="W378" s="141">
        <v>31889</v>
      </c>
      <c r="X378" s="141">
        <v>27185</v>
      </c>
      <c r="Y378" s="141">
        <v>37056</v>
      </c>
      <c r="Z378" s="141">
        <v>440515</v>
      </c>
      <c r="AA378" s="141">
        <v>1606</v>
      </c>
    </row>
    <row r="379" spans="1:27" ht="14.25">
      <c r="A379" s="141">
        <v>238263</v>
      </c>
      <c r="B379" s="141" t="s">
        <v>805</v>
      </c>
      <c r="C379" s="141" t="s">
        <v>806</v>
      </c>
      <c r="D379" s="141">
        <v>55</v>
      </c>
      <c r="E379" s="141">
        <v>55027</v>
      </c>
      <c r="F379" s="141">
        <v>6485</v>
      </c>
      <c r="G379" s="141">
        <v>0</v>
      </c>
      <c r="H379" s="141">
        <v>177</v>
      </c>
      <c r="I379" s="141">
        <v>723</v>
      </c>
      <c r="J379" s="141">
        <v>53</v>
      </c>
      <c r="K379" s="141">
        <v>5609</v>
      </c>
      <c r="L379" s="141">
        <v>272</v>
      </c>
      <c r="M379" s="141">
        <v>374</v>
      </c>
      <c r="N379" s="141">
        <v>7.5999999999999998E-2</v>
      </c>
      <c r="O379" s="141">
        <v>0</v>
      </c>
      <c r="P379" s="141">
        <v>0.16</v>
      </c>
      <c r="Q379" s="141">
        <v>0.16300000000000001</v>
      </c>
      <c r="R379" s="141">
        <v>0.21199999999999999</v>
      </c>
      <c r="S379" s="141">
        <v>7.0999999999999994E-2</v>
      </c>
      <c r="T379" s="141">
        <v>32.5</v>
      </c>
      <c r="U379" s="141">
        <v>10.4</v>
      </c>
      <c r="V379" s="141">
        <v>85066</v>
      </c>
      <c r="W379" s="141">
        <v>485</v>
      </c>
      <c r="X379" s="141">
        <v>1108</v>
      </c>
      <c r="Y379" s="141">
        <v>4442</v>
      </c>
      <c r="Z379" s="141">
        <v>78830</v>
      </c>
      <c r="AA379" s="141">
        <v>197</v>
      </c>
    </row>
    <row r="380" spans="1:27" ht="14.25">
      <c r="A380" s="141">
        <v>238263</v>
      </c>
      <c r="B380" s="141" t="s">
        <v>807</v>
      </c>
      <c r="C380" s="141" t="s">
        <v>808</v>
      </c>
      <c r="D380" s="141">
        <v>55</v>
      </c>
      <c r="E380" s="141">
        <v>55045</v>
      </c>
      <c r="F380" s="141">
        <v>2414</v>
      </c>
      <c r="G380" s="141">
        <v>2</v>
      </c>
      <c r="H380" s="141">
        <v>26</v>
      </c>
      <c r="I380" s="141">
        <v>89</v>
      </c>
      <c r="J380" s="141">
        <v>0</v>
      </c>
      <c r="K380" s="141">
        <v>2231</v>
      </c>
      <c r="L380" s="141">
        <v>1</v>
      </c>
      <c r="M380" s="141">
        <v>154</v>
      </c>
      <c r="N380" s="141">
        <v>6.6000000000000003E-2</v>
      </c>
      <c r="O380" s="141">
        <v>0.02</v>
      </c>
      <c r="P380" s="141">
        <v>0.12</v>
      </c>
      <c r="Q380" s="141">
        <v>7.5999999999999998E-2</v>
      </c>
      <c r="R380" s="141">
        <v>0</v>
      </c>
      <c r="S380" s="141">
        <v>6.4000000000000001E-2</v>
      </c>
      <c r="T380" s="141">
        <v>0.3</v>
      </c>
      <c r="U380" s="141">
        <v>13.2</v>
      </c>
      <c r="V380" s="141">
        <v>36466</v>
      </c>
      <c r="W380" s="141">
        <v>101</v>
      </c>
      <c r="X380" s="141">
        <v>216</v>
      </c>
      <c r="Y380" s="141">
        <v>1170</v>
      </c>
      <c r="Z380" s="141">
        <v>34658</v>
      </c>
      <c r="AA380" s="141">
        <v>30</v>
      </c>
    </row>
    <row r="381" spans="1:27" ht="14.25">
      <c r="A381" s="141">
        <v>238263</v>
      </c>
      <c r="B381" s="141" t="s">
        <v>809</v>
      </c>
      <c r="C381" s="141" t="s">
        <v>810</v>
      </c>
      <c r="D381" s="141">
        <v>55</v>
      </c>
      <c r="E381" s="141">
        <v>55049</v>
      </c>
      <c r="F381" s="141">
        <v>1874</v>
      </c>
      <c r="G381" s="141">
        <v>0</v>
      </c>
      <c r="H381" s="141">
        <v>88</v>
      </c>
      <c r="I381" s="141">
        <v>81</v>
      </c>
      <c r="J381" s="141">
        <v>16</v>
      </c>
      <c r="K381" s="141">
        <v>1665</v>
      </c>
      <c r="L381" s="141">
        <v>11</v>
      </c>
      <c r="M381" s="141">
        <v>94</v>
      </c>
      <c r="N381" s="141">
        <v>0.08</v>
      </c>
      <c r="O381" s="141">
        <v>0</v>
      </c>
      <c r="P381" s="141">
        <v>0.48399999999999999</v>
      </c>
      <c r="Q381" s="141">
        <v>0.161</v>
      </c>
      <c r="R381" s="141">
        <v>0.36364000000000002</v>
      </c>
      <c r="S381" s="141">
        <v>7.4999999999999997E-2</v>
      </c>
      <c r="T381" s="141">
        <v>8.4</v>
      </c>
      <c r="U381" s="141">
        <v>14.2</v>
      </c>
      <c r="V381" s="141">
        <v>23472</v>
      </c>
      <c r="W381" s="141">
        <v>184</v>
      </c>
      <c r="X381" s="141">
        <v>182</v>
      </c>
      <c r="Y381" s="141">
        <v>504</v>
      </c>
      <c r="Z381" s="141">
        <v>22286</v>
      </c>
      <c r="AA381" s="141">
        <v>28</v>
      </c>
    </row>
    <row r="382" spans="1:27" ht="14.25">
      <c r="A382" s="141">
        <v>238263</v>
      </c>
      <c r="B382" s="141" t="s">
        <v>667</v>
      </c>
      <c r="C382" s="141" t="s">
        <v>668</v>
      </c>
      <c r="D382" s="141">
        <v>55</v>
      </c>
      <c r="E382" s="141">
        <v>55055</v>
      </c>
      <c r="F382" s="141">
        <v>6326</v>
      </c>
      <c r="G382" s="141">
        <v>8</v>
      </c>
      <c r="H382" s="141">
        <v>101</v>
      </c>
      <c r="I382" s="141">
        <v>804</v>
      </c>
      <c r="J382" s="141">
        <v>13</v>
      </c>
      <c r="K382" s="141">
        <v>5608</v>
      </c>
      <c r="L382" s="141">
        <v>151</v>
      </c>
      <c r="M382" s="141">
        <v>445</v>
      </c>
      <c r="N382" s="141">
        <v>7.5999999999999998E-2</v>
      </c>
      <c r="O382" s="141">
        <v>0.02</v>
      </c>
      <c r="P382" s="141">
        <v>0.14799999999999999</v>
      </c>
      <c r="Q382" s="141">
        <v>0.127</v>
      </c>
      <c r="R382" s="141">
        <v>4.6100000000000002E-2</v>
      </c>
      <c r="S382" s="141">
        <v>7.3999999999999996E-2</v>
      </c>
      <c r="T382" s="141">
        <v>7.6</v>
      </c>
      <c r="U382" s="141">
        <v>12.1</v>
      </c>
      <c r="V382" s="141">
        <v>82905</v>
      </c>
      <c r="W382" s="141">
        <v>401</v>
      </c>
      <c r="X382" s="141">
        <v>682</v>
      </c>
      <c r="Y382" s="141">
        <v>6313</v>
      </c>
      <c r="Z382" s="141">
        <v>75907</v>
      </c>
      <c r="AA382" s="141">
        <v>269</v>
      </c>
    </row>
    <row r="383" spans="1:27" ht="14.25">
      <c r="A383" s="141">
        <v>238263</v>
      </c>
      <c r="B383" s="141" t="s">
        <v>811</v>
      </c>
      <c r="C383" s="141" t="s">
        <v>812</v>
      </c>
      <c r="D383" s="141">
        <v>55</v>
      </c>
      <c r="E383" s="141">
        <v>55057</v>
      </c>
      <c r="F383" s="141">
        <v>3737</v>
      </c>
      <c r="G383" s="141">
        <v>3</v>
      </c>
      <c r="H383" s="141">
        <v>231</v>
      </c>
      <c r="I383" s="141">
        <v>113</v>
      </c>
      <c r="J383" s="141">
        <v>116</v>
      </c>
      <c r="K383" s="141">
        <v>3081</v>
      </c>
      <c r="L383" s="141">
        <v>2</v>
      </c>
      <c r="M383" s="141">
        <v>304</v>
      </c>
      <c r="N383" s="141">
        <v>0.14699999999999999</v>
      </c>
      <c r="O383" s="141">
        <v>0.02</v>
      </c>
      <c r="P383" s="141">
        <v>0.66800000000000004</v>
      </c>
      <c r="Q383" s="141">
        <v>0.14599999999999999</v>
      </c>
      <c r="R383" s="141">
        <v>0.34834999999999999</v>
      </c>
      <c r="S383" s="141">
        <v>0.13300000000000001</v>
      </c>
      <c r="T383" s="141">
        <v>0.5</v>
      </c>
      <c r="U383" s="141">
        <v>25.2</v>
      </c>
      <c r="V383" s="141">
        <v>25438</v>
      </c>
      <c r="W383" s="141">
        <v>152</v>
      </c>
      <c r="X383" s="141">
        <v>346</v>
      </c>
      <c r="Y383" s="141">
        <v>772</v>
      </c>
      <c r="Z383" s="141">
        <v>23111</v>
      </c>
      <c r="AA383" s="141">
        <v>217</v>
      </c>
    </row>
    <row r="384" spans="1:27" ht="14.25">
      <c r="A384" s="141">
        <v>238263</v>
      </c>
      <c r="B384" s="141" t="s">
        <v>813</v>
      </c>
      <c r="C384" s="141" t="s">
        <v>814</v>
      </c>
      <c r="D384" s="141">
        <v>55</v>
      </c>
      <c r="E384" s="141">
        <v>55077</v>
      </c>
      <c r="F384" s="141">
        <v>1616</v>
      </c>
      <c r="G384" s="141">
        <v>8</v>
      </c>
      <c r="H384" s="141">
        <v>24</v>
      </c>
      <c r="I384" s="141">
        <v>79</v>
      </c>
      <c r="J384" s="141">
        <v>18</v>
      </c>
      <c r="K384" s="141">
        <v>1485</v>
      </c>
      <c r="L384" s="141">
        <v>28</v>
      </c>
      <c r="M384" s="141">
        <v>53</v>
      </c>
      <c r="N384" s="141">
        <v>0.104</v>
      </c>
      <c r="O384" s="141">
        <v>9.2999999999999999E-2</v>
      </c>
      <c r="P384" s="141">
        <v>0.32900000000000001</v>
      </c>
      <c r="Q384" s="141">
        <v>0.13200000000000001</v>
      </c>
      <c r="R384" s="141">
        <v>0.25713999999999998</v>
      </c>
      <c r="S384" s="141">
        <v>0.10100000000000001</v>
      </c>
      <c r="T384" s="141">
        <v>15.1</v>
      </c>
      <c r="U384" s="141">
        <v>11.3</v>
      </c>
      <c r="V384" s="141">
        <v>15520</v>
      </c>
      <c r="W384" s="141">
        <v>86</v>
      </c>
      <c r="X384" s="141">
        <v>73</v>
      </c>
      <c r="Y384" s="141">
        <v>599</v>
      </c>
      <c r="Z384" s="141">
        <v>14653</v>
      </c>
      <c r="AA384" s="141">
        <v>52</v>
      </c>
    </row>
    <row r="385" spans="1:27" ht="14.25">
      <c r="A385" s="141">
        <v>238263</v>
      </c>
      <c r="B385" s="141" t="s">
        <v>815</v>
      </c>
      <c r="C385" s="141" t="s">
        <v>513</v>
      </c>
      <c r="D385" s="141">
        <v>55</v>
      </c>
      <c r="E385" s="141">
        <v>55103</v>
      </c>
      <c r="F385" s="141">
        <v>2456</v>
      </c>
      <c r="G385" s="141">
        <v>79</v>
      </c>
      <c r="H385" s="141">
        <v>71</v>
      </c>
      <c r="I385" s="141">
        <v>172</v>
      </c>
      <c r="J385" s="141">
        <v>2</v>
      </c>
      <c r="K385" s="141">
        <v>2026</v>
      </c>
      <c r="L385" s="141">
        <v>185</v>
      </c>
      <c r="M385" s="141">
        <v>93</v>
      </c>
      <c r="N385" s="141">
        <v>0.14499999999999999</v>
      </c>
      <c r="O385" s="141">
        <v>0.5</v>
      </c>
      <c r="P385" s="141">
        <v>0.59699999999999998</v>
      </c>
      <c r="Q385" s="141">
        <v>0.373</v>
      </c>
      <c r="R385" s="141">
        <v>0.125</v>
      </c>
      <c r="S385" s="141">
        <v>0.128</v>
      </c>
      <c r="T385" s="141">
        <v>46.8</v>
      </c>
      <c r="U385" s="141">
        <v>25.2</v>
      </c>
      <c r="V385" s="141">
        <v>16923</v>
      </c>
      <c r="W385" s="141">
        <v>158</v>
      </c>
      <c r="X385" s="141">
        <v>119</v>
      </c>
      <c r="Y385" s="141">
        <v>461</v>
      </c>
      <c r="Z385" s="141">
        <v>15868</v>
      </c>
      <c r="AA385" s="141">
        <v>14</v>
      </c>
    </row>
    <row r="386" spans="1:27" ht="14.25">
      <c r="A386" s="141">
        <v>238263</v>
      </c>
      <c r="B386" s="141" t="s">
        <v>816</v>
      </c>
      <c r="C386" s="141" t="s">
        <v>817</v>
      </c>
      <c r="D386" s="141">
        <v>55</v>
      </c>
      <c r="E386" s="141">
        <v>55105</v>
      </c>
      <c r="F386" s="141">
        <v>15851</v>
      </c>
      <c r="G386" s="141">
        <v>213</v>
      </c>
      <c r="H386" s="141">
        <v>1543</v>
      </c>
      <c r="I386" s="141">
        <v>2571</v>
      </c>
      <c r="J386" s="141">
        <v>46</v>
      </c>
      <c r="K386" s="141">
        <v>12133</v>
      </c>
      <c r="L386" s="141">
        <v>738</v>
      </c>
      <c r="M386" s="141">
        <v>1178</v>
      </c>
      <c r="N386" s="141">
        <v>9.9000000000000005E-2</v>
      </c>
      <c r="O386" s="141">
        <v>0.123</v>
      </c>
      <c r="P386" s="141">
        <v>0.20799999999999999</v>
      </c>
      <c r="Q386" s="141">
        <v>0.16700000000000001</v>
      </c>
      <c r="R386" s="141">
        <v>0.11917</v>
      </c>
      <c r="S386" s="141">
        <v>0.09</v>
      </c>
      <c r="T386" s="141">
        <v>12.7</v>
      </c>
      <c r="U386" s="141">
        <v>10.5</v>
      </c>
      <c r="V386" s="141">
        <v>160664</v>
      </c>
      <c r="W386" s="141">
        <v>1730</v>
      </c>
      <c r="X386" s="141">
        <v>7415</v>
      </c>
      <c r="Y386" s="141">
        <v>15361</v>
      </c>
      <c r="Z386" s="141">
        <v>134128</v>
      </c>
      <c r="AA386" s="141">
        <v>340</v>
      </c>
    </row>
    <row r="387" spans="1:27" ht="14.25">
      <c r="A387" s="141">
        <v>238263</v>
      </c>
      <c r="B387" s="141" t="s">
        <v>818</v>
      </c>
      <c r="C387" s="141" t="s">
        <v>819</v>
      </c>
      <c r="D387" s="141">
        <v>55</v>
      </c>
      <c r="E387" s="141">
        <v>55111</v>
      </c>
      <c r="F387" s="141">
        <v>5573</v>
      </c>
      <c r="G387" s="141">
        <v>3</v>
      </c>
      <c r="H387" s="141">
        <v>160</v>
      </c>
      <c r="I387" s="141">
        <v>548</v>
      </c>
      <c r="J387" s="141">
        <v>200</v>
      </c>
      <c r="K387" s="141">
        <v>4554</v>
      </c>
      <c r="L387" s="141">
        <v>129</v>
      </c>
      <c r="M387" s="141">
        <v>527</v>
      </c>
      <c r="N387" s="141">
        <v>8.5999999999999993E-2</v>
      </c>
      <c r="O387" s="141">
        <v>1.0999999999999999E-2</v>
      </c>
      <c r="P387" s="141">
        <v>0.36899999999999999</v>
      </c>
      <c r="Q387" s="141">
        <v>0.14899999999999999</v>
      </c>
      <c r="R387" s="141">
        <v>0.28089999999999998</v>
      </c>
      <c r="S387" s="141">
        <v>7.5999999999999998E-2</v>
      </c>
      <c r="T387" s="141">
        <v>12.3</v>
      </c>
      <c r="U387" s="141">
        <v>18.399999999999999</v>
      </c>
      <c r="V387" s="141">
        <v>64741</v>
      </c>
      <c r="W387" s="141">
        <v>283</v>
      </c>
      <c r="X387" s="141">
        <v>434</v>
      </c>
      <c r="Y387" s="141">
        <v>3683</v>
      </c>
      <c r="Z387" s="141">
        <v>59601</v>
      </c>
      <c r="AA387" s="141">
        <v>512</v>
      </c>
    </row>
    <row r="388" spans="1:27" ht="14.25">
      <c r="A388" s="141">
        <v>239248</v>
      </c>
      <c r="B388" s="141" t="s">
        <v>820</v>
      </c>
      <c r="C388" s="141" t="s">
        <v>821</v>
      </c>
      <c r="D388" s="141">
        <v>55</v>
      </c>
      <c r="E388" s="141">
        <v>55079</v>
      </c>
      <c r="F388" s="141">
        <v>162787</v>
      </c>
      <c r="G388" s="141">
        <v>9027</v>
      </c>
      <c r="H388" s="141">
        <v>72792</v>
      </c>
      <c r="I388" s="141">
        <v>30827</v>
      </c>
      <c r="J388" s="141">
        <v>984</v>
      </c>
      <c r="K388" s="141">
        <v>52672</v>
      </c>
      <c r="L388" s="141">
        <v>11291</v>
      </c>
      <c r="M388" s="141">
        <v>16021</v>
      </c>
      <c r="N388" s="141">
        <v>0.17799999999999999</v>
      </c>
      <c r="O388" s="141">
        <v>0.21199999999999999</v>
      </c>
      <c r="P388" s="141">
        <v>0.30499999999999999</v>
      </c>
      <c r="Q388" s="141">
        <v>0.20899999999999999</v>
      </c>
      <c r="R388" s="141">
        <v>0.15617</v>
      </c>
      <c r="S388" s="141">
        <v>0.107</v>
      </c>
      <c r="T388" s="141">
        <v>21.6</v>
      </c>
      <c r="U388" s="141">
        <v>19.899999999999999</v>
      </c>
      <c r="V388" s="141">
        <v>913393</v>
      </c>
      <c r="W388" s="141">
        <v>42634</v>
      </c>
      <c r="X388" s="141">
        <v>238507</v>
      </c>
      <c r="Y388" s="141">
        <v>147742</v>
      </c>
      <c r="Z388" s="141">
        <v>494250</v>
      </c>
      <c r="AA388" s="141">
        <v>5317</v>
      </c>
    </row>
    <row r="389" spans="1:27" ht="14.25">
      <c r="A389" s="141">
        <v>239488</v>
      </c>
      <c r="B389" s="141" t="s">
        <v>822</v>
      </c>
      <c r="C389" s="141" t="s">
        <v>823</v>
      </c>
      <c r="D389" s="141">
        <v>55</v>
      </c>
      <c r="E389" s="141">
        <v>55009</v>
      </c>
      <c r="F389" s="141">
        <v>25358</v>
      </c>
      <c r="G389" s="141">
        <v>906</v>
      </c>
      <c r="H389" s="141">
        <v>1734</v>
      </c>
      <c r="I389" s="141">
        <v>4871</v>
      </c>
      <c r="J389" s="141">
        <v>1274</v>
      </c>
      <c r="K389" s="141">
        <v>15350</v>
      </c>
      <c r="L389" s="141">
        <v>2005</v>
      </c>
      <c r="M389" s="141">
        <v>4089</v>
      </c>
      <c r="N389" s="141">
        <v>9.7000000000000003E-2</v>
      </c>
      <c r="O389" s="141">
        <v>0.108</v>
      </c>
      <c r="P389" s="141">
        <v>0.28999999999999998</v>
      </c>
      <c r="Q389" s="141">
        <v>0.19500000000000001</v>
      </c>
      <c r="R389" s="141">
        <v>0.20155000000000001</v>
      </c>
      <c r="S389" s="141">
        <v>7.1999999999999995E-2</v>
      </c>
      <c r="T389" s="141">
        <v>23.7</v>
      </c>
      <c r="U389" s="141">
        <v>21.3</v>
      </c>
      <c r="V389" s="141">
        <v>261482</v>
      </c>
      <c r="W389" s="141">
        <v>8408</v>
      </c>
      <c r="X389" s="141">
        <v>5980</v>
      </c>
      <c r="Y389" s="141">
        <v>24925</v>
      </c>
      <c r="Z389" s="141">
        <v>214378</v>
      </c>
      <c r="AA389" s="141">
        <v>5047</v>
      </c>
    </row>
    <row r="390" spans="1:27" ht="14.25">
      <c r="A390" s="141">
        <v>239488</v>
      </c>
      <c r="B390" s="141" t="s">
        <v>824</v>
      </c>
      <c r="C390" s="141" t="s">
        <v>825</v>
      </c>
      <c r="D390" s="141">
        <v>55</v>
      </c>
      <c r="E390" s="141">
        <v>55029</v>
      </c>
      <c r="F390" s="141">
        <v>2573</v>
      </c>
      <c r="G390" s="141">
        <v>1</v>
      </c>
      <c r="H390" s="141">
        <v>50</v>
      </c>
      <c r="I390" s="141">
        <v>96</v>
      </c>
      <c r="J390" s="141">
        <v>0</v>
      </c>
      <c r="K390" s="141">
        <v>2429</v>
      </c>
      <c r="L390" s="141">
        <v>80</v>
      </c>
      <c r="M390" s="141">
        <v>13</v>
      </c>
      <c r="N390" s="141">
        <v>8.6999999999999994E-2</v>
      </c>
      <c r="O390" s="141">
        <v>1.4E-2</v>
      </c>
      <c r="P390" s="141">
        <v>0.29799999999999999</v>
      </c>
      <c r="Q390" s="141">
        <v>8.7999999999999995E-2</v>
      </c>
      <c r="R390" s="141">
        <v>0</v>
      </c>
      <c r="S390" s="141">
        <v>8.6999999999999994E-2</v>
      </c>
      <c r="T390" s="141">
        <v>21.5</v>
      </c>
      <c r="U390" s="141">
        <v>1.5</v>
      </c>
      <c r="V390" s="141">
        <v>29709</v>
      </c>
      <c r="W390" s="141">
        <v>69</v>
      </c>
      <c r="X390" s="141">
        <v>168</v>
      </c>
      <c r="Y390" s="141">
        <v>1087</v>
      </c>
      <c r="Z390" s="141">
        <v>27966</v>
      </c>
      <c r="AA390" s="141">
        <v>281</v>
      </c>
    </row>
    <row r="391" spans="1:27" ht="14.25">
      <c r="A391" s="141">
        <v>239488</v>
      </c>
      <c r="B391" s="141" t="s">
        <v>826</v>
      </c>
      <c r="C391" s="141" t="s">
        <v>827</v>
      </c>
      <c r="D391" s="141">
        <v>55</v>
      </c>
      <c r="E391" s="141">
        <v>55037</v>
      </c>
      <c r="F391" s="141">
        <v>441</v>
      </c>
      <c r="G391" s="141">
        <v>0</v>
      </c>
      <c r="H391" s="141">
        <v>0</v>
      </c>
      <c r="I391" s="141">
        <v>0</v>
      </c>
      <c r="J391" s="141">
        <v>4</v>
      </c>
      <c r="K391" s="141">
        <v>414</v>
      </c>
      <c r="L391" s="141">
        <v>0</v>
      </c>
      <c r="M391" s="141">
        <v>23</v>
      </c>
      <c r="N391" s="141">
        <v>9.8000000000000004E-2</v>
      </c>
      <c r="O391" s="141" t="s">
        <v>129</v>
      </c>
      <c r="P391" s="141">
        <v>0</v>
      </c>
      <c r="Q391" s="141">
        <v>0</v>
      </c>
      <c r="R391" s="141">
        <v>0.10256</v>
      </c>
      <c r="S391" s="141">
        <v>9.6000000000000002E-2</v>
      </c>
      <c r="T391" s="141" t="s">
        <v>129</v>
      </c>
      <c r="U391" s="141">
        <v>16.100000000000001</v>
      </c>
      <c r="V391" s="141">
        <v>4502</v>
      </c>
      <c r="W391" s="141">
        <v>0</v>
      </c>
      <c r="X391" s="141">
        <v>12</v>
      </c>
      <c r="Y391" s="141">
        <v>16</v>
      </c>
      <c r="Z391" s="141">
        <v>4312</v>
      </c>
      <c r="AA391" s="141">
        <v>35</v>
      </c>
    </row>
    <row r="392" spans="1:27" ht="14.25">
      <c r="A392" s="141">
        <v>239488</v>
      </c>
      <c r="B392" s="141" t="s">
        <v>828</v>
      </c>
      <c r="C392" s="141" t="s">
        <v>829</v>
      </c>
      <c r="D392" s="141">
        <v>55</v>
      </c>
      <c r="E392" s="141">
        <v>55061</v>
      </c>
      <c r="F392" s="141">
        <v>1372</v>
      </c>
      <c r="G392" s="141">
        <v>0</v>
      </c>
      <c r="H392" s="141">
        <v>41</v>
      </c>
      <c r="I392" s="141">
        <v>112</v>
      </c>
      <c r="J392" s="141">
        <v>17</v>
      </c>
      <c r="K392" s="141">
        <v>1187</v>
      </c>
      <c r="L392" s="141">
        <v>75</v>
      </c>
      <c r="M392" s="141">
        <v>52</v>
      </c>
      <c r="N392" s="141">
        <v>6.7000000000000004E-2</v>
      </c>
      <c r="O392" s="141">
        <v>0</v>
      </c>
      <c r="P392" s="141">
        <v>0.436</v>
      </c>
      <c r="Q392" s="141">
        <v>0.16200000000000001</v>
      </c>
      <c r="R392" s="141">
        <v>0.27418999999999999</v>
      </c>
      <c r="S392" s="141">
        <v>6.0999999999999999E-2</v>
      </c>
      <c r="T392" s="141">
        <v>32.200000000000003</v>
      </c>
      <c r="U392" s="141">
        <v>8.9</v>
      </c>
      <c r="V392" s="141">
        <v>20402</v>
      </c>
      <c r="W392" s="141">
        <v>110</v>
      </c>
      <c r="X392" s="141">
        <v>94</v>
      </c>
      <c r="Y392" s="141">
        <v>693</v>
      </c>
      <c r="Z392" s="141">
        <v>19338</v>
      </c>
      <c r="AA392" s="141">
        <v>45</v>
      </c>
    </row>
    <row r="393" spans="1:27" ht="14.25">
      <c r="A393" s="141">
        <v>239488</v>
      </c>
      <c r="B393" s="141" t="s">
        <v>830</v>
      </c>
      <c r="C393" s="141" t="s">
        <v>831</v>
      </c>
      <c r="D393" s="141">
        <v>55</v>
      </c>
      <c r="E393" s="141">
        <v>55071</v>
      </c>
      <c r="F393" s="141">
        <v>8004</v>
      </c>
      <c r="G393" s="141">
        <v>272</v>
      </c>
      <c r="H393" s="141">
        <v>248</v>
      </c>
      <c r="I393" s="141">
        <v>701</v>
      </c>
      <c r="J393" s="141">
        <v>70</v>
      </c>
      <c r="K393" s="141">
        <v>6747</v>
      </c>
      <c r="L393" s="141">
        <v>48</v>
      </c>
      <c r="M393" s="141">
        <v>619</v>
      </c>
      <c r="N393" s="141">
        <v>0.1</v>
      </c>
      <c r="O393" s="141">
        <v>0.13200000000000001</v>
      </c>
      <c r="P393" s="141">
        <v>0.29199999999999998</v>
      </c>
      <c r="Q393" s="141">
        <v>0.188</v>
      </c>
      <c r="R393" s="141">
        <v>0.14643999999999999</v>
      </c>
      <c r="S393" s="141">
        <v>9.1999999999999998E-2</v>
      </c>
      <c r="T393" s="141">
        <v>7.4</v>
      </c>
      <c r="U393" s="141">
        <v>19.3</v>
      </c>
      <c r="V393" s="141">
        <v>80259</v>
      </c>
      <c r="W393" s="141">
        <v>2055</v>
      </c>
      <c r="X393" s="141">
        <v>849</v>
      </c>
      <c r="Y393" s="141">
        <v>3723</v>
      </c>
      <c r="Z393" s="141">
        <v>73091</v>
      </c>
      <c r="AA393" s="141">
        <v>408</v>
      </c>
    </row>
    <row r="394" spans="1:27" ht="14.25">
      <c r="A394" s="141">
        <v>239488</v>
      </c>
      <c r="B394" s="141" t="s">
        <v>832</v>
      </c>
      <c r="C394" s="141" t="s">
        <v>833</v>
      </c>
      <c r="D394" s="141">
        <v>55</v>
      </c>
      <c r="E394" s="141">
        <v>55075</v>
      </c>
      <c r="F394" s="141">
        <v>3939</v>
      </c>
      <c r="G394" s="141">
        <v>4</v>
      </c>
      <c r="H394" s="141">
        <v>51</v>
      </c>
      <c r="I394" s="141">
        <v>125</v>
      </c>
      <c r="J394" s="141">
        <v>32</v>
      </c>
      <c r="K394" s="141">
        <v>3744</v>
      </c>
      <c r="L394" s="141">
        <v>17</v>
      </c>
      <c r="M394" s="141">
        <v>91</v>
      </c>
      <c r="N394" s="141">
        <v>9.7000000000000003E-2</v>
      </c>
      <c r="O394" s="141">
        <v>3.3000000000000002E-2</v>
      </c>
      <c r="P394" s="141">
        <v>0.31900000000000001</v>
      </c>
      <c r="Q394" s="141">
        <v>0.14000000000000001</v>
      </c>
      <c r="R394" s="141">
        <v>0.19631999999999999</v>
      </c>
      <c r="S394" s="141">
        <v>9.6000000000000002E-2</v>
      </c>
      <c r="T394" s="141">
        <v>9</v>
      </c>
      <c r="U394" s="141">
        <v>7.6</v>
      </c>
      <c r="V394" s="141">
        <v>40810</v>
      </c>
      <c r="W394" s="141">
        <v>122</v>
      </c>
      <c r="X394" s="141">
        <v>160</v>
      </c>
      <c r="Y394" s="141">
        <v>894</v>
      </c>
      <c r="Z394" s="141">
        <v>39018</v>
      </c>
      <c r="AA394" s="141">
        <v>131</v>
      </c>
    </row>
    <row r="395" spans="1:27" ht="14.25">
      <c r="A395" s="141">
        <v>239488</v>
      </c>
      <c r="B395" s="141" t="s">
        <v>834</v>
      </c>
      <c r="C395" s="141" t="s">
        <v>835</v>
      </c>
      <c r="D395" s="141">
        <v>55</v>
      </c>
      <c r="E395" s="141">
        <v>55083</v>
      </c>
      <c r="F395" s="141">
        <v>3181</v>
      </c>
      <c r="G395" s="141">
        <v>17</v>
      </c>
      <c r="H395" s="141">
        <v>1</v>
      </c>
      <c r="I395" s="141">
        <v>121</v>
      </c>
      <c r="J395" s="141">
        <v>77</v>
      </c>
      <c r="K395" s="141">
        <v>2922</v>
      </c>
      <c r="L395" s="141">
        <v>21</v>
      </c>
      <c r="M395" s="141">
        <v>143</v>
      </c>
      <c r="N395" s="141">
        <v>8.3000000000000004E-2</v>
      </c>
      <c r="O395" s="141">
        <v>0.114</v>
      </c>
      <c r="P395" s="141">
        <v>1.6E-2</v>
      </c>
      <c r="Q395" s="141">
        <v>0.155</v>
      </c>
      <c r="R395" s="141">
        <v>0.13603999999999999</v>
      </c>
      <c r="S395" s="141">
        <v>0.08</v>
      </c>
      <c r="T395" s="141">
        <v>17.899999999999999</v>
      </c>
      <c r="U395" s="141">
        <v>12.7</v>
      </c>
      <c r="V395" s="141">
        <v>38463</v>
      </c>
      <c r="W395" s="141">
        <v>149</v>
      </c>
      <c r="X395" s="141">
        <v>61</v>
      </c>
      <c r="Y395" s="141">
        <v>783</v>
      </c>
      <c r="Z395" s="141">
        <v>36521</v>
      </c>
      <c r="AA395" s="141">
        <v>489</v>
      </c>
    </row>
    <row r="396" spans="1:27" ht="14.25">
      <c r="A396" s="141">
        <v>239488</v>
      </c>
      <c r="B396" s="141" t="s">
        <v>836</v>
      </c>
      <c r="C396" s="141" t="s">
        <v>837</v>
      </c>
      <c r="D396" s="141">
        <v>55</v>
      </c>
      <c r="E396" s="141">
        <v>55087</v>
      </c>
      <c r="F396" s="141">
        <v>12949</v>
      </c>
      <c r="G396" s="141">
        <v>425</v>
      </c>
      <c r="H396" s="141">
        <v>592</v>
      </c>
      <c r="I396" s="141">
        <v>2105</v>
      </c>
      <c r="J396" s="141">
        <v>428</v>
      </c>
      <c r="K396" s="141">
        <v>9340</v>
      </c>
      <c r="L396" s="141">
        <v>763</v>
      </c>
      <c r="M396" s="141">
        <v>1401</v>
      </c>
      <c r="N396" s="141">
        <v>6.9000000000000006E-2</v>
      </c>
      <c r="O396" s="141">
        <v>6.9000000000000006E-2</v>
      </c>
      <c r="P396" s="141">
        <v>0.22800000000000001</v>
      </c>
      <c r="Q396" s="141">
        <v>0.24099999999999999</v>
      </c>
      <c r="R396" s="141">
        <v>0.14663000000000001</v>
      </c>
      <c r="S396" s="141">
        <v>5.7000000000000002E-2</v>
      </c>
      <c r="T396" s="141">
        <v>26.4</v>
      </c>
      <c r="U396" s="141">
        <v>16.7</v>
      </c>
      <c r="V396" s="141">
        <v>187315</v>
      </c>
      <c r="W396" s="141">
        <v>6146</v>
      </c>
      <c r="X396" s="141">
        <v>2595</v>
      </c>
      <c r="Y396" s="141">
        <v>8751</v>
      </c>
      <c r="Z396" s="141">
        <v>164818</v>
      </c>
      <c r="AA396" s="141">
        <v>2491</v>
      </c>
    </row>
    <row r="397" spans="1:27" ht="14.25">
      <c r="A397" s="141">
        <v>240170</v>
      </c>
      <c r="B397" s="141" t="s">
        <v>838</v>
      </c>
      <c r="C397" s="141" t="s">
        <v>839</v>
      </c>
      <c r="D397" s="141">
        <v>55</v>
      </c>
      <c r="E397" s="141">
        <v>55011</v>
      </c>
      <c r="F397" s="141">
        <v>1088</v>
      </c>
      <c r="G397" s="141">
        <v>0</v>
      </c>
      <c r="H397" s="141">
        <v>2</v>
      </c>
      <c r="I397" s="141">
        <v>26</v>
      </c>
      <c r="J397" s="141">
        <v>0</v>
      </c>
      <c r="K397" s="141">
        <v>1032</v>
      </c>
      <c r="L397" s="141">
        <v>5</v>
      </c>
      <c r="M397" s="141">
        <v>49</v>
      </c>
      <c r="N397" s="141">
        <v>8.2000000000000003E-2</v>
      </c>
      <c r="O397" s="141">
        <v>0</v>
      </c>
      <c r="P397" s="141">
        <v>4.7E-2</v>
      </c>
      <c r="Q397" s="141">
        <v>7.8E-2</v>
      </c>
      <c r="R397" s="141">
        <v>0</v>
      </c>
      <c r="S397" s="141">
        <v>8.2000000000000003E-2</v>
      </c>
      <c r="T397" s="141">
        <v>3.7</v>
      </c>
      <c r="U397" s="141">
        <v>12.5</v>
      </c>
      <c r="V397" s="141">
        <v>13216</v>
      </c>
      <c r="W397" s="141">
        <v>13</v>
      </c>
      <c r="X397" s="141">
        <v>43</v>
      </c>
      <c r="Y397" s="141">
        <v>332</v>
      </c>
      <c r="Z397" s="141">
        <v>12621</v>
      </c>
      <c r="AA397" s="141">
        <v>10</v>
      </c>
    </row>
    <row r="398" spans="1:27" ht="14.25">
      <c r="A398" s="141">
        <v>240170</v>
      </c>
      <c r="B398" s="141" t="s">
        <v>840</v>
      </c>
      <c r="C398" s="141" t="s">
        <v>388</v>
      </c>
      <c r="D398" s="141">
        <v>55</v>
      </c>
      <c r="E398" s="141">
        <v>55019</v>
      </c>
      <c r="F398" s="141">
        <v>4168</v>
      </c>
      <c r="G398" s="141">
        <v>10</v>
      </c>
      <c r="H398" s="141">
        <v>16</v>
      </c>
      <c r="I398" s="141">
        <v>381</v>
      </c>
      <c r="J398" s="141">
        <v>16</v>
      </c>
      <c r="K398" s="141">
        <v>3761</v>
      </c>
      <c r="L398" s="141">
        <v>59</v>
      </c>
      <c r="M398" s="141">
        <v>306</v>
      </c>
      <c r="N398" s="141">
        <v>0.122</v>
      </c>
      <c r="O398" s="141">
        <v>7.8E-2</v>
      </c>
      <c r="P398" s="141">
        <v>6.7000000000000004E-2</v>
      </c>
      <c r="Q398" s="141">
        <v>0.2</v>
      </c>
      <c r="R398" s="141">
        <v>0.17391000000000001</v>
      </c>
      <c r="S398" s="141">
        <v>0.11799999999999999</v>
      </c>
      <c r="T398" s="141">
        <v>14.6</v>
      </c>
      <c r="U398" s="141">
        <v>23.6</v>
      </c>
      <c r="V398" s="141">
        <v>34026</v>
      </c>
      <c r="W398" s="141">
        <v>128</v>
      </c>
      <c r="X398" s="141">
        <v>238</v>
      </c>
      <c r="Y398" s="141">
        <v>1907</v>
      </c>
      <c r="Z398" s="141">
        <v>31884</v>
      </c>
      <c r="AA398" s="141">
        <v>76</v>
      </c>
    </row>
    <row r="399" spans="1:27" ht="14.25">
      <c r="A399" s="141">
        <v>240170</v>
      </c>
      <c r="B399" s="141" t="s">
        <v>841</v>
      </c>
      <c r="C399" s="141" t="s">
        <v>511</v>
      </c>
      <c r="D399" s="141">
        <v>55</v>
      </c>
      <c r="E399" s="141">
        <v>55023</v>
      </c>
      <c r="F399" s="141">
        <v>1900</v>
      </c>
      <c r="G399" s="141">
        <v>3</v>
      </c>
      <c r="H399" s="141">
        <v>9</v>
      </c>
      <c r="I399" s="141">
        <v>75</v>
      </c>
      <c r="J399" s="141">
        <v>1</v>
      </c>
      <c r="K399" s="141">
        <v>1786</v>
      </c>
      <c r="L399" s="141">
        <v>0</v>
      </c>
      <c r="M399" s="141">
        <v>101</v>
      </c>
      <c r="N399" s="141">
        <v>0.124</v>
      </c>
      <c r="O399" s="141">
        <v>0.115</v>
      </c>
      <c r="P399" s="141">
        <v>7.3999999999999996E-2</v>
      </c>
      <c r="Q399" s="141">
        <v>0.35699999999999998</v>
      </c>
      <c r="R399" s="141">
        <v>0.125</v>
      </c>
      <c r="S399" s="141">
        <v>0.122</v>
      </c>
      <c r="T399" s="141">
        <v>0</v>
      </c>
      <c r="U399" s="141">
        <v>20.3</v>
      </c>
      <c r="V399" s="141">
        <v>15359</v>
      </c>
      <c r="W399" s="141">
        <v>26</v>
      </c>
      <c r="X399" s="141">
        <v>122</v>
      </c>
      <c r="Y399" s="141">
        <v>210</v>
      </c>
      <c r="Z399" s="141">
        <v>14670</v>
      </c>
      <c r="AA399" s="141">
        <v>7</v>
      </c>
    </row>
    <row r="400" spans="1:27" ht="14.25">
      <c r="A400" s="141">
        <v>240170</v>
      </c>
      <c r="B400" s="141" t="s">
        <v>637</v>
      </c>
      <c r="C400" s="141" t="s">
        <v>638</v>
      </c>
      <c r="D400" s="141">
        <v>55</v>
      </c>
      <c r="E400" s="141">
        <v>55053</v>
      </c>
      <c r="F400" s="141">
        <v>2513</v>
      </c>
      <c r="G400" s="141">
        <v>33</v>
      </c>
      <c r="H400" s="141">
        <v>7</v>
      </c>
      <c r="I400" s="141">
        <v>180</v>
      </c>
      <c r="J400" s="141">
        <v>301</v>
      </c>
      <c r="K400" s="141">
        <v>1838</v>
      </c>
      <c r="L400" s="141">
        <v>13</v>
      </c>
      <c r="M400" s="141">
        <v>321</v>
      </c>
      <c r="N400" s="141">
        <v>0.127</v>
      </c>
      <c r="O400" s="141">
        <v>0.317</v>
      </c>
      <c r="P400" s="141">
        <v>0.156</v>
      </c>
      <c r="Q400" s="141">
        <v>0.27500000000000002</v>
      </c>
      <c r="R400" s="141">
        <v>0.23794000000000001</v>
      </c>
      <c r="S400" s="141">
        <v>0.105</v>
      </c>
      <c r="T400" s="141">
        <v>4.2</v>
      </c>
      <c r="U400" s="141">
        <v>35.200000000000003</v>
      </c>
      <c r="V400" s="141">
        <v>19778</v>
      </c>
      <c r="W400" s="141">
        <v>104</v>
      </c>
      <c r="X400" s="141">
        <v>45</v>
      </c>
      <c r="Y400" s="141">
        <v>654</v>
      </c>
      <c r="Z400" s="141">
        <v>17448</v>
      </c>
      <c r="AA400" s="141">
        <v>964</v>
      </c>
    </row>
    <row r="401" spans="1:27" ht="14.25">
      <c r="A401" s="141">
        <v>240170</v>
      </c>
      <c r="B401" s="141" t="s">
        <v>842</v>
      </c>
      <c r="C401" s="141" t="s">
        <v>812</v>
      </c>
      <c r="D401" s="141">
        <v>55</v>
      </c>
      <c r="E401" s="141">
        <v>55057</v>
      </c>
      <c r="F401" s="141">
        <v>3737</v>
      </c>
      <c r="G401" s="141">
        <v>3</v>
      </c>
      <c r="H401" s="141">
        <v>231</v>
      </c>
      <c r="I401" s="141">
        <v>113</v>
      </c>
      <c r="J401" s="141">
        <v>116</v>
      </c>
      <c r="K401" s="141">
        <v>3081</v>
      </c>
      <c r="L401" s="141">
        <v>2</v>
      </c>
      <c r="M401" s="141">
        <v>304</v>
      </c>
      <c r="N401" s="141">
        <v>0.14699999999999999</v>
      </c>
      <c r="O401" s="141">
        <v>0.02</v>
      </c>
      <c r="P401" s="141">
        <v>0.66800000000000004</v>
      </c>
      <c r="Q401" s="141">
        <v>0.14599999999999999</v>
      </c>
      <c r="R401" s="141">
        <v>0.34834999999999999</v>
      </c>
      <c r="S401" s="141">
        <v>0.13300000000000001</v>
      </c>
      <c r="T401" s="141">
        <v>0.5</v>
      </c>
      <c r="U401" s="141">
        <v>25.2</v>
      </c>
      <c r="V401" s="141">
        <v>25438</v>
      </c>
      <c r="W401" s="141">
        <v>152</v>
      </c>
      <c r="X401" s="141">
        <v>346</v>
      </c>
      <c r="Y401" s="141">
        <v>772</v>
      </c>
      <c r="Z401" s="141">
        <v>23111</v>
      </c>
      <c r="AA401" s="141">
        <v>217</v>
      </c>
    </row>
    <row r="402" spans="1:27" ht="14.25">
      <c r="A402" s="141">
        <v>240170</v>
      </c>
      <c r="B402" s="141" t="s">
        <v>843</v>
      </c>
      <c r="C402" s="141" t="s">
        <v>844</v>
      </c>
      <c r="D402" s="141">
        <v>55</v>
      </c>
      <c r="E402" s="141">
        <v>55063</v>
      </c>
      <c r="F402" s="141">
        <v>13619</v>
      </c>
      <c r="G402" s="141">
        <v>450</v>
      </c>
      <c r="H402" s="141">
        <v>603</v>
      </c>
      <c r="I402" s="141">
        <v>332</v>
      </c>
      <c r="J402" s="141">
        <v>116</v>
      </c>
      <c r="K402" s="141">
        <v>11831</v>
      </c>
      <c r="L402" s="141">
        <v>126</v>
      </c>
      <c r="M402" s="141">
        <v>493</v>
      </c>
      <c r="N402" s="141">
        <v>0.11799999999999999</v>
      </c>
      <c r="O402" s="141">
        <v>8.5000000000000006E-2</v>
      </c>
      <c r="P402" s="141">
        <v>0.34899999999999998</v>
      </c>
      <c r="Q402" s="141">
        <v>0.128</v>
      </c>
      <c r="R402" s="141">
        <v>0.20280000000000001</v>
      </c>
      <c r="S402" s="141">
        <v>0.115</v>
      </c>
      <c r="T402" s="141">
        <v>14.8</v>
      </c>
      <c r="U402" s="141">
        <v>11.7</v>
      </c>
      <c r="V402" s="141">
        <v>115615</v>
      </c>
      <c r="W402" s="141">
        <v>5267</v>
      </c>
      <c r="X402" s="141">
        <v>1730</v>
      </c>
      <c r="Y402" s="141">
        <v>2594</v>
      </c>
      <c r="Z402" s="141">
        <v>103092</v>
      </c>
      <c r="AA402" s="141">
        <v>456</v>
      </c>
    </row>
    <row r="403" spans="1:27" ht="14.25">
      <c r="A403" s="141">
        <v>240170</v>
      </c>
      <c r="B403" s="141" t="s">
        <v>845</v>
      </c>
      <c r="C403" s="141" t="s">
        <v>581</v>
      </c>
      <c r="D403" s="141">
        <v>55</v>
      </c>
      <c r="E403" s="141">
        <v>55081</v>
      </c>
      <c r="F403" s="141">
        <v>5259</v>
      </c>
      <c r="G403" s="141">
        <v>9</v>
      </c>
      <c r="H403" s="141">
        <v>76</v>
      </c>
      <c r="I403" s="141">
        <v>327</v>
      </c>
      <c r="J403" s="141">
        <v>64</v>
      </c>
      <c r="K403" s="141">
        <v>4871</v>
      </c>
      <c r="L403" s="141">
        <v>156</v>
      </c>
      <c r="M403" s="141">
        <v>83</v>
      </c>
      <c r="N403" s="141">
        <v>0.11600000000000001</v>
      </c>
      <c r="O403" s="141">
        <v>2.7E-2</v>
      </c>
      <c r="P403" s="141">
        <v>0.122</v>
      </c>
      <c r="Q403" s="141">
        <v>0.14199999999999999</v>
      </c>
      <c r="R403" s="141">
        <v>0.13943</v>
      </c>
      <c r="S403" s="141">
        <v>0.11799999999999999</v>
      </c>
      <c r="T403" s="141">
        <v>15.9</v>
      </c>
      <c r="U403" s="141">
        <v>4.9000000000000004</v>
      </c>
      <c r="V403" s="141">
        <v>45434</v>
      </c>
      <c r="W403" s="141">
        <v>329</v>
      </c>
      <c r="X403" s="141">
        <v>623</v>
      </c>
      <c r="Y403" s="141">
        <v>2303</v>
      </c>
      <c r="Z403" s="141">
        <v>41394</v>
      </c>
      <c r="AA403" s="141">
        <v>395</v>
      </c>
    </row>
    <row r="404" spans="1:27" ht="14.25">
      <c r="A404" s="141">
        <v>240170</v>
      </c>
      <c r="B404" s="141" t="s">
        <v>846</v>
      </c>
      <c r="C404" s="141" t="s">
        <v>513</v>
      </c>
      <c r="D404" s="141">
        <v>55</v>
      </c>
      <c r="E404" s="141">
        <v>55103</v>
      </c>
      <c r="F404" s="141">
        <v>2456</v>
      </c>
      <c r="G404" s="141">
        <v>79</v>
      </c>
      <c r="H404" s="141">
        <v>71</v>
      </c>
      <c r="I404" s="141">
        <v>172</v>
      </c>
      <c r="J404" s="141">
        <v>2</v>
      </c>
      <c r="K404" s="141">
        <v>2026</v>
      </c>
      <c r="L404" s="141">
        <v>185</v>
      </c>
      <c r="M404" s="141">
        <v>93</v>
      </c>
      <c r="N404" s="141">
        <v>0.14499999999999999</v>
      </c>
      <c r="O404" s="141">
        <v>0.5</v>
      </c>
      <c r="P404" s="141">
        <v>0.59699999999999998</v>
      </c>
      <c r="Q404" s="141">
        <v>0.373</v>
      </c>
      <c r="R404" s="141">
        <v>0.125</v>
      </c>
      <c r="S404" s="141">
        <v>0.128</v>
      </c>
      <c r="T404" s="141">
        <v>46.8</v>
      </c>
      <c r="U404" s="141">
        <v>25.2</v>
      </c>
      <c r="V404" s="141">
        <v>16923</v>
      </c>
      <c r="W404" s="141">
        <v>158</v>
      </c>
      <c r="X404" s="141">
        <v>119</v>
      </c>
      <c r="Y404" s="141">
        <v>461</v>
      </c>
      <c r="Z404" s="141">
        <v>15868</v>
      </c>
      <c r="AA404" s="141">
        <v>14</v>
      </c>
    </row>
    <row r="405" spans="1:27" ht="14.25">
      <c r="A405" s="141">
        <v>240170</v>
      </c>
      <c r="B405" s="141" t="s">
        <v>847</v>
      </c>
      <c r="C405" s="141" t="s">
        <v>819</v>
      </c>
      <c r="D405" s="141">
        <v>55</v>
      </c>
      <c r="E405" s="141">
        <v>55111</v>
      </c>
      <c r="F405" s="141">
        <v>5573</v>
      </c>
      <c r="G405" s="141">
        <v>3</v>
      </c>
      <c r="H405" s="141">
        <v>160</v>
      </c>
      <c r="I405" s="141">
        <v>548</v>
      </c>
      <c r="J405" s="141">
        <v>200</v>
      </c>
      <c r="K405" s="141">
        <v>4554</v>
      </c>
      <c r="L405" s="141">
        <v>129</v>
      </c>
      <c r="M405" s="141">
        <v>527</v>
      </c>
      <c r="N405" s="141">
        <v>8.5999999999999993E-2</v>
      </c>
      <c r="O405" s="141">
        <v>1.0999999999999999E-2</v>
      </c>
      <c r="P405" s="141">
        <v>0.36899999999999999</v>
      </c>
      <c r="Q405" s="141">
        <v>0.14899999999999999</v>
      </c>
      <c r="R405" s="141">
        <v>0.28089999999999998</v>
      </c>
      <c r="S405" s="141">
        <v>7.5999999999999998E-2</v>
      </c>
      <c r="T405" s="141">
        <v>12.3</v>
      </c>
      <c r="U405" s="141">
        <v>18.399999999999999</v>
      </c>
      <c r="V405" s="141">
        <v>64741</v>
      </c>
      <c r="W405" s="141">
        <v>283</v>
      </c>
      <c r="X405" s="141">
        <v>434</v>
      </c>
      <c r="Y405" s="141">
        <v>3683</v>
      </c>
      <c r="Z405" s="141">
        <v>59601</v>
      </c>
      <c r="AA405" s="141">
        <v>512</v>
      </c>
    </row>
    <row r="406" spans="1:27" ht="14.25">
      <c r="A406" s="141">
        <v>240170</v>
      </c>
      <c r="B406" s="141" t="s">
        <v>848</v>
      </c>
      <c r="C406" s="141" t="s">
        <v>849</v>
      </c>
      <c r="D406" s="141">
        <v>55</v>
      </c>
      <c r="E406" s="141">
        <v>55121</v>
      </c>
      <c r="F406" s="141">
        <v>2229</v>
      </c>
      <c r="G406" s="141">
        <v>0</v>
      </c>
      <c r="H406" s="141">
        <v>74</v>
      </c>
      <c r="I406" s="141">
        <v>235</v>
      </c>
      <c r="J406" s="141">
        <v>46</v>
      </c>
      <c r="K406" s="141">
        <v>1902</v>
      </c>
      <c r="L406" s="141">
        <v>133</v>
      </c>
      <c r="M406" s="141">
        <v>74</v>
      </c>
      <c r="N406" s="141">
        <v>7.3999999999999996E-2</v>
      </c>
      <c r="O406" s="141">
        <v>0</v>
      </c>
      <c r="P406" s="141">
        <v>0.52100000000000002</v>
      </c>
      <c r="Q406" s="141">
        <v>8.4000000000000005E-2</v>
      </c>
      <c r="R406" s="141">
        <v>0.1893</v>
      </c>
      <c r="S406" s="141">
        <v>6.9000000000000006E-2</v>
      </c>
      <c r="T406" s="141">
        <v>8.6999999999999993</v>
      </c>
      <c r="U406" s="141">
        <v>10.1</v>
      </c>
      <c r="V406" s="141">
        <v>30188</v>
      </c>
      <c r="W406" s="141">
        <v>118</v>
      </c>
      <c r="X406" s="141">
        <v>142</v>
      </c>
      <c r="Y406" s="141">
        <v>2814</v>
      </c>
      <c r="Z406" s="141">
        <v>27464</v>
      </c>
      <c r="AA406" s="141">
        <v>197</v>
      </c>
    </row>
    <row r="407" spans="1:27" ht="14.25">
      <c r="A407" s="141">
        <v>240170</v>
      </c>
      <c r="B407" s="141" t="s">
        <v>850</v>
      </c>
      <c r="C407" s="141" t="s">
        <v>851</v>
      </c>
      <c r="D407" s="141">
        <v>55</v>
      </c>
      <c r="E407" s="141">
        <v>55123</v>
      </c>
      <c r="F407" s="141">
        <v>4433</v>
      </c>
      <c r="G407" s="141">
        <v>13</v>
      </c>
      <c r="H407" s="141">
        <v>15</v>
      </c>
      <c r="I407" s="141">
        <v>96</v>
      </c>
      <c r="J407" s="141">
        <v>12</v>
      </c>
      <c r="K407" s="141">
        <v>4211</v>
      </c>
      <c r="L407" s="141">
        <v>23</v>
      </c>
      <c r="M407" s="141">
        <v>159</v>
      </c>
      <c r="N407" s="141">
        <v>0.14599999999999999</v>
      </c>
      <c r="O407" s="141">
        <v>0.17599999999999999</v>
      </c>
      <c r="P407" s="141">
        <v>0.36599999999999999</v>
      </c>
      <c r="Q407" s="141">
        <v>0.188</v>
      </c>
      <c r="R407" s="141">
        <v>0.22222</v>
      </c>
      <c r="S407" s="141">
        <v>0.14499999999999999</v>
      </c>
      <c r="T407" s="141">
        <v>11.4</v>
      </c>
      <c r="U407" s="141">
        <v>16.600000000000001</v>
      </c>
      <c r="V407" s="141">
        <v>30392</v>
      </c>
      <c r="W407" s="141">
        <v>74</v>
      </c>
      <c r="X407" s="141">
        <v>41</v>
      </c>
      <c r="Y407" s="141">
        <v>511</v>
      </c>
      <c r="Z407" s="141">
        <v>29078</v>
      </c>
      <c r="AA407" s="141">
        <v>42</v>
      </c>
    </row>
    <row r="408" spans="1:27" ht="14.25">
      <c r="A408" s="141">
        <v>240198</v>
      </c>
      <c r="B408" s="141" t="s">
        <v>852</v>
      </c>
      <c r="C408" s="141" t="s">
        <v>509</v>
      </c>
      <c r="D408" s="141">
        <v>55</v>
      </c>
      <c r="E408" s="141">
        <v>55003</v>
      </c>
      <c r="F408" s="141">
        <v>2563</v>
      </c>
      <c r="G408" s="141">
        <v>13</v>
      </c>
      <c r="H408" s="141">
        <v>127</v>
      </c>
      <c r="I408" s="141">
        <v>67</v>
      </c>
      <c r="J408" s="141">
        <v>350</v>
      </c>
      <c r="K408" s="141">
        <v>1828</v>
      </c>
      <c r="L408" s="141">
        <v>0</v>
      </c>
      <c r="M408" s="141">
        <v>245</v>
      </c>
      <c r="N408" s="141">
        <v>0.16600000000000001</v>
      </c>
      <c r="O408" s="141">
        <v>0.11600000000000001</v>
      </c>
      <c r="P408" s="141">
        <v>0.76</v>
      </c>
      <c r="Q408" s="141">
        <v>0.13200000000000001</v>
      </c>
      <c r="R408" s="141">
        <v>0.18706999999999999</v>
      </c>
      <c r="S408" s="141">
        <v>0.14199999999999999</v>
      </c>
      <c r="T408" s="141">
        <v>0</v>
      </c>
      <c r="U408" s="141">
        <v>36.6</v>
      </c>
      <c r="V408" s="141">
        <v>15406</v>
      </c>
      <c r="W408" s="141">
        <v>112</v>
      </c>
      <c r="X408" s="141">
        <v>167</v>
      </c>
      <c r="Y408" s="141">
        <v>506</v>
      </c>
      <c r="Z408" s="141">
        <v>12904</v>
      </c>
      <c r="AA408" s="141">
        <v>1521</v>
      </c>
    </row>
    <row r="409" spans="1:27" ht="14.25">
      <c r="A409" s="141">
        <v>240198</v>
      </c>
      <c r="B409" s="141" t="s">
        <v>853</v>
      </c>
      <c r="C409" s="141" t="s">
        <v>854</v>
      </c>
      <c r="D409" s="141">
        <v>55</v>
      </c>
      <c r="E409" s="141">
        <v>55005</v>
      </c>
      <c r="F409" s="141">
        <v>5401</v>
      </c>
      <c r="G409" s="141">
        <v>73</v>
      </c>
      <c r="H409" s="141">
        <v>85</v>
      </c>
      <c r="I409" s="141">
        <v>228</v>
      </c>
      <c r="J409" s="141">
        <v>73</v>
      </c>
      <c r="K409" s="141">
        <v>4812</v>
      </c>
      <c r="L409" s="141">
        <v>111</v>
      </c>
      <c r="M409" s="141">
        <v>247</v>
      </c>
      <c r="N409" s="141">
        <v>0.11799999999999999</v>
      </c>
      <c r="O409" s="141">
        <v>0.26400000000000001</v>
      </c>
      <c r="P409" s="141">
        <v>0.105</v>
      </c>
      <c r="Q409" s="141">
        <v>0.16600000000000001</v>
      </c>
      <c r="R409" s="141">
        <v>0.25435999999999998</v>
      </c>
      <c r="S409" s="141">
        <v>0.113</v>
      </c>
      <c r="T409" s="141">
        <v>12.8</v>
      </c>
      <c r="U409" s="141">
        <v>20.399999999999999</v>
      </c>
      <c r="V409" s="141">
        <v>45946</v>
      </c>
      <c r="W409" s="141">
        <v>276</v>
      </c>
      <c r="X409" s="141">
        <v>806</v>
      </c>
      <c r="Y409" s="141">
        <v>1374</v>
      </c>
      <c r="Z409" s="141">
        <v>42572</v>
      </c>
      <c r="AA409" s="141">
        <v>214</v>
      </c>
    </row>
    <row r="410" spans="1:27" ht="14.25">
      <c r="A410" s="141">
        <v>240198</v>
      </c>
      <c r="B410" s="141" t="s">
        <v>855</v>
      </c>
      <c r="C410" s="141" t="s">
        <v>856</v>
      </c>
      <c r="D410" s="141">
        <v>55</v>
      </c>
      <c r="E410" s="141">
        <v>55007</v>
      </c>
      <c r="F410" s="141">
        <v>1676</v>
      </c>
      <c r="G410" s="141">
        <v>1</v>
      </c>
      <c r="H410" s="141">
        <v>12</v>
      </c>
      <c r="I410" s="141">
        <v>127</v>
      </c>
      <c r="J410" s="141">
        <v>274</v>
      </c>
      <c r="K410" s="141">
        <v>1230</v>
      </c>
      <c r="L410" s="141">
        <v>10</v>
      </c>
      <c r="M410" s="141">
        <v>149</v>
      </c>
      <c r="N410" s="141">
        <v>0.104</v>
      </c>
      <c r="O410" s="141">
        <v>1.0999999999999999E-2</v>
      </c>
      <c r="P410" s="141">
        <v>8.5000000000000006E-2</v>
      </c>
      <c r="Q410" s="141">
        <v>0.33500000000000002</v>
      </c>
      <c r="R410" s="141">
        <v>0.17632</v>
      </c>
      <c r="S410" s="141">
        <v>0.09</v>
      </c>
      <c r="T410" s="141">
        <v>16.399999999999999</v>
      </c>
      <c r="U410" s="141">
        <v>17.2</v>
      </c>
      <c r="V410" s="141">
        <v>16049</v>
      </c>
      <c r="W410" s="141">
        <v>91</v>
      </c>
      <c r="X410" s="141">
        <v>141</v>
      </c>
      <c r="Y410" s="141">
        <v>379</v>
      </c>
      <c r="Z410" s="141">
        <v>13609</v>
      </c>
      <c r="AA410" s="141">
        <v>1280</v>
      </c>
    </row>
    <row r="411" spans="1:27" ht="14.25">
      <c r="A411" s="141">
        <v>240198</v>
      </c>
      <c r="B411" s="141" t="s">
        <v>857</v>
      </c>
      <c r="C411" s="141" t="s">
        <v>858</v>
      </c>
      <c r="D411" s="141">
        <v>55</v>
      </c>
      <c r="E411" s="141">
        <v>55013</v>
      </c>
      <c r="F411" s="141">
        <v>1911</v>
      </c>
      <c r="G411" s="141">
        <v>4</v>
      </c>
      <c r="H411" s="141">
        <v>33</v>
      </c>
      <c r="I411" s="141">
        <v>56</v>
      </c>
      <c r="J411" s="141">
        <v>108</v>
      </c>
      <c r="K411" s="141">
        <v>1667</v>
      </c>
      <c r="L411" s="141">
        <v>18</v>
      </c>
      <c r="M411" s="141">
        <v>81</v>
      </c>
      <c r="N411" s="141">
        <v>0.11600000000000001</v>
      </c>
      <c r="O411" s="141">
        <v>4.2000000000000003E-2</v>
      </c>
      <c r="P411" s="141">
        <v>0.29699999999999999</v>
      </c>
      <c r="Q411" s="141">
        <v>0.17599999999999999</v>
      </c>
      <c r="R411" s="141">
        <v>0.16564000000000001</v>
      </c>
      <c r="S411" s="141">
        <v>0.111</v>
      </c>
      <c r="T411" s="141">
        <v>33.299999999999997</v>
      </c>
      <c r="U411" s="141">
        <v>13.8</v>
      </c>
      <c r="V411" s="141">
        <v>16410</v>
      </c>
      <c r="W411" s="141">
        <v>95</v>
      </c>
      <c r="X411" s="141">
        <v>111</v>
      </c>
      <c r="Y411" s="141">
        <v>319</v>
      </c>
      <c r="Z411" s="141">
        <v>15018</v>
      </c>
      <c r="AA411" s="141">
        <v>544</v>
      </c>
    </row>
    <row r="412" spans="1:27" ht="14.25">
      <c r="A412" s="141">
        <v>240198</v>
      </c>
      <c r="B412" s="141" t="s">
        <v>859</v>
      </c>
      <c r="C412" s="141" t="s">
        <v>179</v>
      </c>
      <c r="D412" s="141">
        <v>55</v>
      </c>
      <c r="E412" s="141">
        <v>55031</v>
      </c>
      <c r="F412" s="141">
        <v>4824</v>
      </c>
      <c r="G412" s="141">
        <v>29</v>
      </c>
      <c r="H412" s="141">
        <v>94</v>
      </c>
      <c r="I412" s="141">
        <v>89</v>
      </c>
      <c r="J412" s="141">
        <v>158</v>
      </c>
      <c r="K412" s="141">
        <v>4301</v>
      </c>
      <c r="L412" s="141">
        <v>15</v>
      </c>
      <c r="M412" s="141">
        <v>227</v>
      </c>
      <c r="N412" s="141">
        <v>0.112</v>
      </c>
      <c r="O412" s="141">
        <v>5.8999999999999997E-2</v>
      </c>
      <c r="P412" s="141">
        <v>0.22</v>
      </c>
      <c r="Q412" s="141">
        <v>0.123</v>
      </c>
      <c r="R412" s="141">
        <v>0.20025000000000001</v>
      </c>
      <c r="S412" s="141">
        <v>0.109</v>
      </c>
      <c r="T412" s="141">
        <v>10.6</v>
      </c>
      <c r="U412" s="141">
        <v>12.7</v>
      </c>
      <c r="V412" s="141">
        <v>42956</v>
      </c>
      <c r="W412" s="141">
        <v>490</v>
      </c>
      <c r="X412" s="141">
        <v>428</v>
      </c>
      <c r="Y412" s="141">
        <v>721</v>
      </c>
      <c r="Z412" s="141">
        <v>39481</v>
      </c>
      <c r="AA412" s="141">
        <v>631</v>
      </c>
    </row>
    <row r="413" spans="1:27" ht="14.25">
      <c r="A413" s="141">
        <v>240198</v>
      </c>
      <c r="B413" s="141" t="s">
        <v>860</v>
      </c>
      <c r="C413" s="141" t="s">
        <v>861</v>
      </c>
      <c r="D413" s="141">
        <v>55</v>
      </c>
      <c r="E413" s="141">
        <v>55051</v>
      </c>
      <c r="F413" s="141">
        <v>628</v>
      </c>
      <c r="G413" s="141">
        <v>0</v>
      </c>
      <c r="H413" s="141">
        <v>0</v>
      </c>
      <c r="I413" s="141">
        <v>2</v>
      </c>
      <c r="J413" s="141">
        <v>10</v>
      </c>
      <c r="K413" s="141">
        <v>597</v>
      </c>
      <c r="L413" s="141">
        <v>0</v>
      </c>
      <c r="M413" s="141">
        <v>21</v>
      </c>
      <c r="N413" s="141">
        <v>0.105</v>
      </c>
      <c r="O413" s="141">
        <v>0</v>
      </c>
      <c r="P413" s="141" t="s">
        <v>129</v>
      </c>
      <c r="Q413" s="141">
        <v>2.1999999999999999E-2</v>
      </c>
      <c r="R413" s="141">
        <v>0.11765</v>
      </c>
      <c r="S413" s="141">
        <v>0.105</v>
      </c>
      <c r="T413" s="141">
        <v>0</v>
      </c>
      <c r="U413" s="141">
        <v>12.9</v>
      </c>
      <c r="V413" s="141">
        <v>5991</v>
      </c>
      <c r="W413" s="141">
        <v>23</v>
      </c>
      <c r="X413" s="141">
        <v>0</v>
      </c>
      <c r="Y413" s="141">
        <v>92</v>
      </c>
      <c r="Z413" s="141">
        <v>5697</v>
      </c>
      <c r="AA413" s="141">
        <v>75</v>
      </c>
    </row>
    <row r="414" spans="1:27" ht="14.25">
      <c r="A414" s="141">
        <v>240198</v>
      </c>
      <c r="B414" s="141" t="s">
        <v>862</v>
      </c>
      <c r="C414" s="141" t="s">
        <v>583</v>
      </c>
      <c r="D414" s="141">
        <v>55</v>
      </c>
      <c r="E414" s="141">
        <v>55095</v>
      </c>
      <c r="F414" s="141">
        <v>3709</v>
      </c>
      <c r="G414" s="141">
        <v>6</v>
      </c>
      <c r="H414" s="141">
        <v>22</v>
      </c>
      <c r="I414" s="141">
        <v>154</v>
      </c>
      <c r="J414" s="141">
        <v>42</v>
      </c>
      <c r="K414" s="141">
        <v>3388</v>
      </c>
      <c r="L414" s="141">
        <v>47</v>
      </c>
      <c r="M414" s="141">
        <v>204</v>
      </c>
      <c r="N414" s="141">
        <v>8.3000000000000004E-2</v>
      </c>
      <c r="O414" s="141">
        <v>3.5000000000000003E-2</v>
      </c>
      <c r="P414" s="141">
        <v>0.129</v>
      </c>
      <c r="Q414" s="141">
        <v>0.18099999999999999</v>
      </c>
      <c r="R414" s="141">
        <v>0.14893999999999999</v>
      </c>
      <c r="S414" s="141">
        <v>0.08</v>
      </c>
      <c r="T414" s="141">
        <v>21.2</v>
      </c>
      <c r="U414" s="141">
        <v>14.9</v>
      </c>
      <c r="V414" s="141">
        <v>44540</v>
      </c>
      <c r="W414" s="141">
        <v>173</v>
      </c>
      <c r="X414" s="141">
        <v>171</v>
      </c>
      <c r="Y414" s="141">
        <v>849</v>
      </c>
      <c r="Z414" s="141">
        <v>42364</v>
      </c>
      <c r="AA414" s="141">
        <v>240</v>
      </c>
    </row>
    <row r="415" spans="1:27" ht="14.25">
      <c r="A415" s="141">
        <v>240198</v>
      </c>
      <c r="B415" s="141" t="s">
        <v>863</v>
      </c>
      <c r="C415" s="141" t="s">
        <v>864</v>
      </c>
      <c r="D415" s="141">
        <v>55</v>
      </c>
      <c r="E415" s="141">
        <v>55107</v>
      </c>
      <c r="F415" s="141">
        <v>1588</v>
      </c>
      <c r="G415" s="141">
        <v>20</v>
      </c>
      <c r="H415" s="141">
        <v>37</v>
      </c>
      <c r="I415" s="141">
        <v>27</v>
      </c>
      <c r="J415" s="141">
        <v>18</v>
      </c>
      <c r="K415" s="141">
        <v>1438</v>
      </c>
      <c r="L415" s="141">
        <v>2</v>
      </c>
      <c r="M415" s="141">
        <v>73</v>
      </c>
      <c r="N415" s="141">
        <v>0.114</v>
      </c>
      <c r="O415" s="141">
        <v>0.35099999999999998</v>
      </c>
      <c r="P415" s="141">
        <v>0.42</v>
      </c>
      <c r="Q415" s="141">
        <v>0.09</v>
      </c>
      <c r="R415" s="141">
        <v>0.29032000000000002</v>
      </c>
      <c r="S415" s="141">
        <v>0.108</v>
      </c>
      <c r="T415" s="141">
        <v>6.3</v>
      </c>
      <c r="U415" s="141">
        <v>18.7</v>
      </c>
      <c r="V415" s="141">
        <v>13935</v>
      </c>
      <c r="W415" s="141">
        <v>57</v>
      </c>
      <c r="X415" s="141">
        <v>88</v>
      </c>
      <c r="Y415" s="141">
        <v>300</v>
      </c>
      <c r="Z415" s="141">
        <v>13324</v>
      </c>
      <c r="AA415" s="141">
        <v>44</v>
      </c>
    </row>
    <row r="416" spans="1:27" ht="14.25">
      <c r="A416" s="141">
        <v>240198</v>
      </c>
      <c r="B416" s="141" t="s">
        <v>865</v>
      </c>
      <c r="C416" s="141" t="s">
        <v>866</v>
      </c>
      <c r="D416" s="141">
        <v>55</v>
      </c>
      <c r="E416" s="141">
        <v>55109</v>
      </c>
      <c r="F416" s="141">
        <v>5513</v>
      </c>
      <c r="G416" s="141">
        <v>41</v>
      </c>
      <c r="H416" s="141">
        <v>254</v>
      </c>
      <c r="I416" s="141">
        <v>599</v>
      </c>
      <c r="J416" s="141">
        <v>3</v>
      </c>
      <c r="K416" s="141">
        <v>4804</v>
      </c>
      <c r="L416" s="141">
        <v>186</v>
      </c>
      <c r="M416" s="141">
        <v>225</v>
      </c>
      <c r="N416" s="141">
        <v>5.8999999999999997E-2</v>
      </c>
      <c r="O416" s="141">
        <v>4.7E-2</v>
      </c>
      <c r="P416" s="141">
        <v>0.46300000000000002</v>
      </c>
      <c r="Q416" s="141">
        <v>0.246</v>
      </c>
      <c r="R416" s="141">
        <v>3.6139999999999999E-2</v>
      </c>
      <c r="S416" s="141">
        <v>5.5E-2</v>
      </c>
      <c r="T416" s="141">
        <v>27.4</v>
      </c>
      <c r="U416" s="141">
        <v>6.5</v>
      </c>
      <c r="V416" s="141">
        <v>92801</v>
      </c>
      <c r="W416" s="141">
        <v>873</v>
      </c>
      <c r="X416" s="141">
        <v>549</v>
      </c>
      <c r="Y416" s="141">
        <v>2438</v>
      </c>
      <c r="Z416" s="141">
        <v>87153</v>
      </c>
      <c r="AA416" s="141">
        <v>80</v>
      </c>
    </row>
    <row r="417" spans="1:27" ht="14.25">
      <c r="A417" s="141">
        <v>240198</v>
      </c>
      <c r="B417" s="141" t="s">
        <v>867</v>
      </c>
      <c r="C417" s="141" t="s">
        <v>868</v>
      </c>
      <c r="D417" s="141">
        <v>55</v>
      </c>
      <c r="E417" s="141">
        <v>55113</v>
      </c>
      <c r="F417" s="141">
        <v>2333</v>
      </c>
      <c r="G417" s="141">
        <v>16</v>
      </c>
      <c r="H417" s="141">
        <v>7</v>
      </c>
      <c r="I417" s="141">
        <v>38</v>
      </c>
      <c r="J417" s="141">
        <v>749</v>
      </c>
      <c r="K417" s="141">
        <v>1486</v>
      </c>
      <c r="L417" s="141">
        <v>0</v>
      </c>
      <c r="M417" s="141">
        <v>75</v>
      </c>
      <c r="N417" s="141">
        <v>0.13200000000000001</v>
      </c>
      <c r="O417" s="141">
        <v>0.16200000000000001</v>
      </c>
      <c r="P417" s="141">
        <v>0.13700000000000001</v>
      </c>
      <c r="Q417" s="141">
        <v>7.8E-2</v>
      </c>
      <c r="R417" s="141">
        <v>0.22075</v>
      </c>
      <c r="S417" s="141">
        <v>0.108</v>
      </c>
      <c r="T417" s="141">
        <v>0</v>
      </c>
      <c r="U417" s="141">
        <v>7.9</v>
      </c>
      <c r="V417" s="141">
        <v>17619</v>
      </c>
      <c r="W417" s="141">
        <v>99</v>
      </c>
      <c r="X417" s="141">
        <v>51</v>
      </c>
      <c r="Y417" s="141">
        <v>489</v>
      </c>
      <c r="Z417" s="141">
        <v>13747</v>
      </c>
      <c r="AA417" s="141">
        <v>2644</v>
      </c>
    </row>
    <row r="418" spans="1:27" ht="14.25">
      <c r="A418" s="141">
        <v>240198</v>
      </c>
      <c r="B418" s="141" t="s">
        <v>869</v>
      </c>
      <c r="C418" s="141" t="s">
        <v>870</v>
      </c>
      <c r="D418" s="141">
        <v>55</v>
      </c>
      <c r="E418" s="141">
        <v>55129</v>
      </c>
      <c r="F418" s="141">
        <v>2035</v>
      </c>
      <c r="G418" s="141">
        <v>8</v>
      </c>
      <c r="H418" s="141">
        <v>37</v>
      </c>
      <c r="I418" s="141">
        <v>92</v>
      </c>
      <c r="J418" s="141">
        <v>70</v>
      </c>
      <c r="K418" s="141">
        <v>1792</v>
      </c>
      <c r="L418" s="141">
        <v>10</v>
      </c>
      <c r="M418" s="141">
        <v>118</v>
      </c>
      <c r="N418" s="141">
        <v>0.124</v>
      </c>
      <c r="O418" s="141">
        <v>7.8E-2</v>
      </c>
      <c r="P418" s="141">
        <v>0.46800000000000003</v>
      </c>
      <c r="Q418" s="141">
        <v>0.308</v>
      </c>
      <c r="R418" s="141">
        <v>0.24221000000000001</v>
      </c>
      <c r="S418" s="141">
        <v>0.11600000000000001</v>
      </c>
      <c r="T418" s="141">
        <v>14.5</v>
      </c>
      <c r="U418" s="141">
        <v>23.3</v>
      </c>
      <c r="V418" s="141">
        <v>16473</v>
      </c>
      <c r="W418" s="141">
        <v>103</v>
      </c>
      <c r="X418" s="141">
        <v>79</v>
      </c>
      <c r="Y418" s="141">
        <v>299</v>
      </c>
      <c r="Z418" s="141">
        <v>15497</v>
      </c>
      <c r="AA418" s="141">
        <v>219</v>
      </c>
    </row>
    <row r="419" spans="1:27" ht="14.25">
      <c r="A419" s="141">
        <v>246354</v>
      </c>
      <c r="B419" s="141" t="s">
        <v>690</v>
      </c>
      <c r="C419" s="141" t="s">
        <v>691</v>
      </c>
      <c r="D419" s="141">
        <v>48</v>
      </c>
      <c r="E419" s="141">
        <v>48013</v>
      </c>
      <c r="F419" s="141">
        <v>6837</v>
      </c>
      <c r="G419" s="141">
        <v>0</v>
      </c>
      <c r="H419" s="141">
        <v>0</v>
      </c>
      <c r="I419" s="141">
        <v>4837</v>
      </c>
      <c r="J419" s="141">
        <v>9</v>
      </c>
      <c r="K419" s="141">
        <v>3900</v>
      </c>
      <c r="L419" s="141">
        <v>373</v>
      </c>
      <c r="M419" s="141">
        <v>2555</v>
      </c>
      <c r="N419" s="141">
        <v>0.14099999999999999</v>
      </c>
      <c r="O419" s="141">
        <v>0</v>
      </c>
      <c r="P419" s="141">
        <v>0</v>
      </c>
      <c r="Q419" s="141">
        <v>0.151</v>
      </c>
      <c r="R419" s="141">
        <v>0.10345</v>
      </c>
      <c r="S419" s="141">
        <v>0.125</v>
      </c>
      <c r="T419" s="141">
        <v>11.3</v>
      </c>
      <c r="U419" s="141">
        <v>19</v>
      </c>
      <c r="V419" s="141">
        <v>48617</v>
      </c>
      <c r="W419" s="141">
        <v>231</v>
      </c>
      <c r="X419" s="141">
        <v>467</v>
      </c>
      <c r="Y419" s="141">
        <v>31935</v>
      </c>
      <c r="Z419" s="141">
        <v>31090</v>
      </c>
      <c r="AA419" s="141">
        <v>78</v>
      </c>
    </row>
    <row r="420" spans="1:27" ht="14.25">
      <c r="A420" s="141">
        <v>246354</v>
      </c>
      <c r="B420" s="141" t="s">
        <v>749</v>
      </c>
      <c r="C420" s="141" t="s">
        <v>750</v>
      </c>
      <c r="D420" s="141">
        <v>48</v>
      </c>
      <c r="E420" s="141">
        <v>48019</v>
      </c>
      <c r="F420" s="141">
        <v>2968</v>
      </c>
      <c r="G420" s="141">
        <v>0</v>
      </c>
      <c r="H420" s="141">
        <v>81</v>
      </c>
      <c r="I420" s="141">
        <v>701</v>
      </c>
      <c r="J420" s="141">
        <v>89</v>
      </c>
      <c r="K420" s="141">
        <v>2402</v>
      </c>
      <c r="L420" s="141">
        <v>135</v>
      </c>
      <c r="M420" s="141">
        <v>261</v>
      </c>
      <c r="N420" s="141">
        <v>0.14299999999999999</v>
      </c>
      <c r="O420" s="141">
        <v>0</v>
      </c>
      <c r="P420" s="141">
        <v>0.42899999999999999</v>
      </c>
      <c r="Q420" s="141">
        <v>0.16800000000000001</v>
      </c>
      <c r="R420" s="141">
        <v>0.36179</v>
      </c>
      <c r="S420" s="141">
        <v>0.14299999999999999</v>
      </c>
      <c r="T420" s="141">
        <v>15</v>
      </c>
      <c r="U420" s="141">
        <v>9.6999999999999993</v>
      </c>
      <c r="V420" s="141">
        <v>20802</v>
      </c>
      <c r="W420" s="141">
        <v>100</v>
      </c>
      <c r="X420" s="141">
        <v>189</v>
      </c>
      <c r="Y420" s="141">
        <v>4174</v>
      </c>
      <c r="Z420" s="141">
        <v>16761</v>
      </c>
      <c r="AA420" s="141">
        <v>157</v>
      </c>
    </row>
    <row r="421" spans="1:27" ht="14.25">
      <c r="A421" s="141">
        <v>246354</v>
      </c>
      <c r="B421" s="141" t="s">
        <v>751</v>
      </c>
      <c r="C421" s="141" t="s">
        <v>752</v>
      </c>
      <c r="D421" s="141">
        <v>48</v>
      </c>
      <c r="E421" s="141">
        <v>48029</v>
      </c>
      <c r="F421" s="141">
        <v>299972</v>
      </c>
      <c r="G421" s="141">
        <v>9064</v>
      </c>
      <c r="H421" s="141">
        <v>27696</v>
      </c>
      <c r="I421" s="141">
        <v>216968</v>
      </c>
      <c r="J421" s="141">
        <v>3777</v>
      </c>
      <c r="K421" s="141">
        <v>159657</v>
      </c>
      <c r="L421" s="141">
        <v>28654</v>
      </c>
      <c r="M421" s="141">
        <v>71124</v>
      </c>
      <c r="N421" s="141">
        <v>0.152</v>
      </c>
      <c r="O421" s="141">
        <v>0.14899999999999999</v>
      </c>
      <c r="P421" s="141">
        <v>0.187</v>
      </c>
      <c r="Q421" s="141">
        <v>0.17899999999999999</v>
      </c>
      <c r="R421" s="141">
        <v>0.15816</v>
      </c>
      <c r="S421" s="141">
        <v>0.14099999999999999</v>
      </c>
      <c r="T421" s="141">
        <v>16.399999999999999</v>
      </c>
      <c r="U421" s="141">
        <v>16</v>
      </c>
      <c r="V421" s="141">
        <v>1977132</v>
      </c>
      <c r="W421" s="141">
        <v>60760</v>
      </c>
      <c r="X421" s="141">
        <v>147790</v>
      </c>
      <c r="Y421" s="141">
        <v>1213561</v>
      </c>
      <c r="Z421" s="141">
        <v>1128331</v>
      </c>
      <c r="AA421" s="141">
        <v>20104</v>
      </c>
    </row>
    <row r="422" spans="1:27" ht="14.25">
      <c r="A422" s="141">
        <v>246354</v>
      </c>
      <c r="B422" s="141" t="s">
        <v>753</v>
      </c>
      <c r="C422" s="141" t="s">
        <v>754</v>
      </c>
      <c r="D422" s="141">
        <v>48</v>
      </c>
      <c r="E422" s="141">
        <v>48091</v>
      </c>
      <c r="F422" s="141">
        <v>9998</v>
      </c>
      <c r="G422" s="141">
        <v>139</v>
      </c>
      <c r="H422" s="141">
        <v>210</v>
      </c>
      <c r="I422" s="141">
        <v>4201</v>
      </c>
      <c r="J422" s="141">
        <v>21</v>
      </c>
      <c r="K422" s="141">
        <v>7948</v>
      </c>
      <c r="L422" s="141">
        <v>622</v>
      </c>
      <c r="M422" s="141">
        <v>1058</v>
      </c>
      <c r="N422" s="141">
        <v>6.0999999999999999E-2</v>
      </c>
      <c r="O422" s="141">
        <v>6.5000000000000002E-2</v>
      </c>
      <c r="P422" s="141">
        <v>5.7000000000000002E-2</v>
      </c>
      <c r="Q422" s="141">
        <v>0.09</v>
      </c>
      <c r="R422" s="141">
        <v>3.3390000000000003E-2</v>
      </c>
      <c r="S422" s="141">
        <v>6.0999999999999999E-2</v>
      </c>
      <c r="T422" s="141">
        <v>10</v>
      </c>
      <c r="U422" s="141">
        <v>5.0999999999999996</v>
      </c>
      <c r="V422" s="141">
        <v>163887</v>
      </c>
      <c r="W422" s="141">
        <v>2134</v>
      </c>
      <c r="X422" s="141">
        <v>3673</v>
      </c>
      <c r="Y422" s="141">
        <v>46803</v>
      </c>
      <c r="Z422" s="141">
        <v>130409</v>
      </c>
      <c r="AA422" s="141">
        <v>608</v>
      </c>
    </row>
    <row r="423" spans="1:27" ht="14.25">
      <c r="A423" s="141">
        <v>246354</v>
      </c>
      <c r="B423" s="141" t="s">
        <v>755</v>
      </c>
      <c r="C423" s="141" t="s">
        <v>408</v>
      </c>
      <c r="D423" s="141">
        <v>48</v>
      </c>
      <c r="E423" s="141">
        <v>48187</v>
      </c>
      <c r="F423" s="141">
        <v>14956</v>
      </c>
      <c r="G423" s="141">
        <v>226</v>
      </c>
      <c r="H423" s="141">
        <v>1351</v>
      </c>
      <c r="I423" s="141">
        <v>7925</v>
      </c>
      <c r="J423" s="141">
        <v>23</v>
      </c>
      <c r="K423" s="141">
        <v>8457</v>
      </c>
      <c r="L423" s="141">
        <v>1678</v>
      </c>
      <c r="M423" s="141">
        <v>3221</v>
      </c>
      <c r="N423" s="141">
        <v>8.6999999999999994E-2</v>
      </c>
      <c r="O423" s="141">
        <v>7.9000000000000001E-2</v>
      </c>
      <c r="P423" s="141">
        <v>9.2999999999999999E-2</v>
      </c>
      <c r="Q423" s="141">
        <v>0.11799999999999999</v>
      </c>
      <c r="R423" s="141">
        <v>3.295E-2</v>
      </c>
      <c r="S423" s="141">
        <v>7.4999999999999997E-2</v>
      </c>
      <c r="T423" s="141">
        <v>15.8</v>
      </c>
      <c r="U423" s="141">
        <v>10.6</v>
      </c>
      <c r="V423" s="141">
        <v>171796</v>
      </c>
      <c r="W423" s="141">
        <v>2878</v>
      </c>
      <c r="X423" s="141">
        <v>14558</v>
      </c>
      <c r="Y423" s="141">
        <v>67070</v>
      </c>
      <c r="Z423" s="141">
        <v>112697</v>
      </c>
      <c r="AA423" s="141">
        <v>675</v>
      </c>
    </row>
    <row r="424" spans="1:27" ht="14.25">
      <c r="A424" s="141">
        <v>246354</v>
      </c>
      <c r="B424" s="141" t="s">
        <v>756</v>
      </c>
      <c r="C424" s="141" t="s">
        <v>757</v>
      </c>
      <c r="D424" s="141">
        <v>48</v>
      </c>
      <c r="E424" s="141">
        <v>48259</v>
      </c>
      <c r="F424" s="141">
        <v>2280</v>
      </c>
      <c r="G424" s="141">
        <v>0</v>
      </c>
      <c r="H424" s="141">
        <v>3</v>
      </c>
      <c r="I424" s="141">
        <v>813</v>
      </c>
      <c r="J424" s="141">
        <v>29</v>
      </c>
      <c r="K424" s="141">
        <v>1658</v>
      </c>
      <c r="L424" s="141">
        <v>356</v>
      </c>
      <c r="M424" s="141">
        <v>234</v>
      </c>
      <c r="N424" s="141">
        <v>5.0999999999999997E-2</v>
      </c>
      <c r="O424" s="141">
        <v>0</v>
      </c>
      <c r="P424" s="141">
        <v>1.2999999999999999E-2</v>
      </c>
      <c r="Q424" s="141">
        <v>7.2999999999999995E-2</v>
      </c>
      <c r="R424" s="141">
        <v>0.10432</v>
      </c>
      <c r="S424" s="141">
        <v>4.5999999999999999E-2</v>
      </c>
      <c r="T424" s="141">
        <v>13.6</v>
      </c>
      <c r="U424" s="141">
        <v>4.8</v>
      </c>
      <c r="V424" s="141">
        <v>44762</v>
      </c>
      <c r="W424" s="141">
        <v>506</v>
      </c>
      <c r="X424" s="141">
        <v>240</v>
      </c>
      <c r="Y424" s="141">
        <v>11186</v>
      </c>
      <c r="Z424" s="141">
        <v>36241</v>
      </c>
      <c r="AA424" s="141">
        <v>249</v>
      </c>
    </row>
    <row r="425" spans="1:27" ht="14.25">
      <c r="A425" s="141">
        <v>246354</v>
      </c>
      <c r="B425" s="141" t="s">
        <v>758</v>
      </c>
      <c r="C425" s="141" t="s">
        <v>499</v>
      </c>
      <c r="D425" s="141">
        <v>48</v>
      </c>
      <c r="E425" s="141">
        <v>48325</v>
      </c>
      <c r="F425" s="141">
        <v>5045</v>
      </c>
      <c r="G425" s="141">
        <v>11</v>
      </c>
      <c r="H425" s="141">
        <v>23</v>
      </c>
      <c r="I425" s="141">
        <v>3710</v>
      </c>
      <c r="J425" s="141">
        <v>0</v>
      </c>
      <c r="K425" s="141">
        <v>3484</v>
      </c>
      <c r="L425" s="141">
        <v>582</v>
      </c>
      <c r="M425" s="141">
        <v>945</v>
      </c>
      <c r="N425" s="141">
        <v>0.10299999999999999</v>
      </c>
      <c r="O425" s="141">
        <v>2.4E-2</v>
      </c>
      <c r="P425" s="141">
        <v>0.04</v>
      </c>
      <c r="Q425" s="141">
        <v>0.14099999999999999</v>
      </c>
      <c r="R425" s="141">
        <v>0</v>
      </c>
      <c r="S425" s="141">
        <v>0.10100000000000001</v>
      </c>
      <c r="T425" s="141">
        <v>17.5</v>
      </c>
      <c r="U425" s="141">
        <v>9.6</v>
      </c>
      <c r="V425" s="141">
        <v>49103</v>
      </c>
      <c r="W425" s="141">
        <v>465</v>
      </c>
      <c r="X425" s="141">
        <v>572</v>
      </c>
      <c r="Y425" s="141">
        <v>26361</v>
      </c>
      <c r="Z425" s="141">
        <v>34663</v>
      </c>
      <c r="AA425" s="141">
        <v>266</v>
      </c>
    </row>
    <row r="426" spans="1:27" ht="14.25">
      <c r="A426" s="141">
        <v>246354</v>
      </c>
      <c r="B426" s="141" t="s">
        <v>654</v>
      </c>
      <c r="C426" s="141" t="s">
        <v>655</v>
      </c>
      <c r="D426" s="141">
        <v>48</v>
      </c>
      <c r="E426" s="141">
        <v>48493</v>
      </c>
      <c r="F426" s="141">
        <v>5112</v>
      </c>
      <c r="G426" s="141">
        <v>54</v>
      </c>
      <c r="H426" s="141">
        <v>79</v>
      </c>
      <c r="I426" s="141">
        <v>2617</v>
      </c>
      <c r="J426" s="141">
        <v>0</v>
      </c>
      <c r="K426" s="141">
        <v>3565</v>
      </c>
      <c r="L426" s="141">
        <v>368</v>
      </c>
      <c r="M426" s="141">
        <v>1046</v>
      </c>
      <c r="N426" s="141">
        <v>0.10299999999999999</v>
      </c>
      <c r="O426" s="141">
        <v>0.247</v>
      </c>
      <c r="P426" s="141">
        <v>0.10100000000000001</v>
      </c>
      <c r="Q426" s="141">
        <v>0.129</v>
      </c>
      <c r="R426" s="141">
        <v>0</v>
      </c>
      <c r="S426" s="141">
        <v>9.2999999999999999E-2</v>
      </c>
      <c r="T426" s="141">
        <v>18.100000000000001</v>
      </c>
      <c r="U426" s="141">
        <v>12.8</v>
      </c>
      <c r="V426" s="141">
        <v>49678</v>
      </c>
      <c r="W426" s="141">
        <v>219</v>
      </c>
      <c r="X426" s="141">
        <v>784</v>
      </c>
      <c r="Y426" s="141">
        <v>20335</v>
      </c>
      <c r="Z426" s="141">
        <v>38219</v>
      </c>
      <c r="AA426" s="141">
        <v>236</v>
      </c>
    </row>
    <row r="427" spans="1:27" ht="14.25">
      <c r="A427" s="141">
        <v>260372</v>
      </c>
      <c r="B427" s="141" t="s">
        <v>871</v>
      </c>
      <c r="C427" s="141" t="s">
        <v>509</v>
      </c>
      <c r="D427" s="141">
        <v>55</v>
      </c>
      <c r="E427" s="141">
        <v>55003</v>
      </c>
      <c r="F427" s="141">
        <v>2563</v>
      </c>
      <c r="G427" s="141">
        <v>13</v>
      </c>
      <c r="H427" s="141">
        <v>127</v>
      </c>
      <c r="I427" s="141">
        <v>67</v>
      </c>
      <c r="J427" s="141">
        <v>350</v>
      </c>
      <c r="K427" s="141">
        <v>1828</v>
      </c>
      <c r="L427" s="141">
        <v>0</v>
      </c>
      <c r="M427" s="141">
        <v>245</v>
      </c>
      <c r="N427" s="141">
        <v>0.16600000000000001</v>
      </c>
      <c r="O427" s="141">
        <v>0.11600000000000001</v>
      </c>
      <c r="P427" s="141">
        <v>0.76</v>
      </c>
      <c r="Q427" s="141">
        <v>0.13200000000000001</v>
      </c>
      <c r="R427" s="141">
        <v>0.18706999999999999</v>
      </c>
      <c r="S427" s="141">
        <v>0.14199999999999999</v>
      </c>
      <c r="T427" s="141">
        <v>0</v>
      </c>
      <c r="U427" s="141">
        <v>36.6</v>
      </c>
      <c r="V427" s="141">
        <v>15406</v>
      </c>
      <c r="W427" s="141">
        <v>112</v>
      </c>
      <c r="X427" s="141">
        <v>167</v>
      </c>
      <c r="Y427" s="141">
        <v>506</v>
      </c>
      <c r="Z427" s="141">
        <v>12904</v>
      </c>
      <c r="AA427" s="141">
        <v>1521</v>
      </c>
    </row>
    <row r="428" spans="1:27" ht="14.25">
      <c r="A428" s="141">
        <v>260372</v>
      </c>
      <c r="B428" s="141" t="s">
        <v>872</v>
      </c>
      <c r="C428" s="141" t="s">
        <v>868</v>
      </c>
      <c r="D428" s="141">
        <v>55</v>
      </c>
      <c r="E428" s="141">
        <v>55113</v>
      </c>
      <c r="F428" s="141">
        <v>2333</v>
      </c>
      <c r="G428" s="141">
        <v>16</v>
      </c>
      <c r="H428" s="141">
        <v>7</v>
      </c>
      <c r="I428" s="141">
        <v>38</v>
      </c>
      <c r="J428" s="141">
        <v>749</v>
      </c>
      <c r="K428" s="141">
        <v>1486</v>
      </c>
      <c r="L428" s="141">
        <v>0</v>
      </c>
      <c r="M428" s="141">
        <v>75</v>
      </c>
      <c r="N428" s="141">
        <v>0.13200000000000001</v>
      </c>
      <c r="O428" s="141">
        <v>0.16200000000000001</v>
      </c>
      <c r="P428" s="141">
        <v>0.13700000000000001</v>
      </c>
      <c r="Q428" s="141">
        <v>7.8E-2</v>
      </c>
      <c r="R428" s="141">
        <v>0.22075</v>
      </c>
      <c r="S428" s="141">
        <v>0.108</v>
      </c>
      <c r="T428" s="141">
        <v>0</v>
      </c>
      <c r="U428" s="141">
        <v>7.9</v>
      </c>
      <c r="V428" s="141">
        <v>17619</v>
      </c>
      <c r="W428" s="141">
        <v>99</v>
      </c>
      <c r="X428" s="141">
        <v>51</v>
      </c>
      <c r="Y428" s="141">
        <v>489</v>
      </c>
      <c r="Z428" s="141">
        <v>13747</v>
      </c>
      <c r="AA428" s="141">
        <v>2644</v>
      </c>
    </row>
    <row r="429" spans="1:27" ht="14.25">
      <c r="A429" s="141">
        <v>260372</v>
      </c>
      <c r="B429" s="141" t="s">
        <v>873</v>
      </c>
      <c r="C429" s="141" t="s">
        <v>874</v>
      </c>
      <c r="D429" s="141">
        <v>55</v>
      </c>
      <c r="E429" s="141">
        <v>55125</v>
      </c>
      <c r="F429" s="141">
        <v>2235</v>
      </c>
      <c r="G429" s="141">
        <v>0</v>
      </c>
      <c r="H429" s="141">
        <v>24</v>
      </c>
      <c r="I429" s="141">
        <v>144</v>
      </c>
      <c r="J429" s="141">
        <v>607</v>
      </c>
      <c r="K429" s="141">
        <v>1446</v>
      </c>
      <c r="L429" s="141">
        <v>8</v>
      </c>
      <c r="M429" s="141">
        <v>150</v>
      </c>
      <c r="N429" s="141">
        <v>9.8000000000000004E-2</v>
      </c>
      <c r="O429" s="141">
        <v>0</v>
      </c>
      <c r="P429" s="141">
        <v>0.27</v>
      </c>
      <c r="Q429" s="141">
        <v>0.25</v>
      </c>
      <c r="R429" s="141">
        <v>0.22932</v>
      </c>
      <c r="S429" s="141">
        <v>7.3999999999999996E-2</v>
      </c>
      <c r="T429" s="141">
        <v>12.3</v>
      </c>
      <c r="U429" s="141">
        <v>16.899999999999999</v>
      </c>
      <c r="V429" s="141">
        <v>22832</v>
      </c>
      <c r="W429" s="141">
        <v>84</v>
      </c>
      <c r="X429" s="141">
        <v>89</v>
      </c>
      <c r="Y429" s="141">
        <v>576</v>
      </c>
      <c r="Z429" s="141">
        <v>19667</v>
      </c>
      <c r="AA429" s="141">
        <v>2040</v>
      </c>
    </row>
    <row r="430" spans="1:27" ht="14.25">
      <c r="A430" s="141">
        <v>366340</v>
      </c>
      <c r="B430" s="141" t="s">
        <v>875</v>
      </c>
      <c r="C430" s="141" t="s">
        <v>373</v>
      </c>
      <c r="D430" s="141">
        <v>30</v>
      </c>
      <c r="E430" s="141">
        <v>30041</v>
      </c>
      <c r="F430" s="141">
        <v>2679</v>
      </c>
      <c r="G430" s="141">
        <v>0</v>
      </c>
      <c r="H430" s="141">
        <v>28</v>
      </c>
      <c r="I430" s="141">
        <v>163</v>
      </c>
      <c r="J430" s="141">
        <v>1319</v>
      </c>
      <c r="K430" s="141">
        <v>1111</v>
      </c>
      <c r="L430" s="141">
        <v>40</v>
      </c>
      <c r="M430" s="141">
        <v>181</v>
      </c>
      <c r="N430" s="141">
        <v>0.16900000000000001</v>
      </c>
      <c r="O430" s="141">
        <v>0</v>
      </c>
      <c r="P430" s="141">
        <v>0.90300000000000002</v>
      </c>
      <c r="Q430" s="141">
        <v>0.255</v>
      </c>
      <c r="R430" s="141">
        <v>0.25781999999999999</v>
      </c>
      <c r="S430" s="141">
        <v>0.10100000000000001</v>
      </c>
      <c r="T430" s="141">
        <v>43</v>
      </c>
      <c r="U430" s="141">
        <v>20.399999999999999</v>
      </c>
      <c r="V430" s="141">
        <v>15832</v>
      </c>
      <c r="W430" s="141">
        <v>41</v>
      </c>
      <c r="X430" s="141">
        <v>31</v>
      </c>
      <c r="Y430" s="141">
        <v>638</v>
      </c>
      <c r="Z430" s="141">
        <v>10982</v>
      </c>
      <c r="AA430" s="141">
        <v>3797</v>
      </c>
    </row>
    <row r="431" spans="1:27" ht="14.25">
      <c r="A431" s="141">
        <v>380359</v>
      </c>
      <c r="B431" s="141" t="s">
        <v>876</v>
      </c>
      <c r="C431" s="141" t="s">
        <v>877</v>
      </c>
      <c r="D431" s="141">
        <v>26</v>
      </c>
      <c r="E431" s="141">
        <v>26033</v>
      </c>
      <c r="F431" s="141">
        <v>5441</v>
      </c>
      <c r="G431" s="141">
        <v>84</v>
      </c>
      <c r="H431" s="141">
        <v>166</v>
      </c>
      <c r="I431" s="141">
        <v>192</v>
      </c>
      <c r="J431" s="141">
        <v>1103</v>
      </c>
      <c r="K431" s="141">
        <v>3213</v>
      </c>
      <c r="L431" s="141">
        <v>39</v>
      </c>
      <c r="M431" s="141">
        <v>836</v>
      </c>
      <c r="N431" s="141">
        <v>0.16500000000000001</v>
      </c>
      <c r="O431" s="141">
        <v>0.27600000000000002</v>
      </c>
      <c r="P431" s="141">
        <v>0.59499999999999997</v>
      </c>
      <c r="Q431" s="141">
        <v>0.38600000000000001</v>
      </c>
      <c r="R431" s="141">
        <v>0.19133</v>
      </c>
      <c r="S431" s="141">
        <v>0.13700000000000001</v>
      </c>
      <c r="T431" s="141">
        <v>13</v>
      </c>
      <c r="U431" s="141">
        <v>20.7</v>
      </c>
      <c r="V431" s="141">
        <v>33041</v>
      </c>
      <c r="W431" s="141">
        <v>304</v>
      </c>
      <c r="X431" s="141">
        <v>279</v>
      </c>
      <c r="Y431" s="141">
        <v>498</v>
      </c>
      <c r="Z431" s="141">
        <v>23458</v>
      </c>
      <c r="AA431" s="141">
        <v>4662</v>
      </c>
    </row>
    <row r="432" spans="1:27" ht="14.25">
      <c r="A432" s="141">
        <v>383190</v>
      </c>
      <c r="B432" s="141" t="s">
        <v>878</v>
      </c>
      <c r="C432" s="141" t="s">
        <v>879</v>
      </c>
      <c r="D432" s="141">
        <v>15</v>
      </c>
      <c r="E432" s="141">
        <v>15001</v>
      </c>
      <c r="F432" s="141">
        <v>28162</v>
      </c>
      <c r="G432" s="141">
        <v>3501</v>
      </c>
      <c r="H432" s="141">
        <v>412</v>
      </c>
      <c r="I432" s="141">
        <v>5269</v>
      </c>
      <c r="J432" s="141">
        <v>5031</v>
      </c>
      <c r="K432" s="141">
        <v>8071</v>
      </c>
      <c r="L432" s="141">
        <v>337</v>
      </c>
      <c r="M432" s="141">
        <v>10810</v>
      </c>
      <c r="N432" s="141">
        <v>0.14099999999999999</v>
      </c>
      <c r="O432" s="141">
        <v>8.1000000000000003E-2</v>
      </c>
      <c r="P432" s="141">
        <v>0.26400000000000001</v>
      </c>
      <c r="Q432" s="141">
        <v>0.193</v>
      </c>
      <c r="R432" s="141">
        <v>0.16785</v>
      </c>
      <c r="S432" s="141">
        <v>0.129</v>
      </c>
      <c r="T432" s="141">
        <v>7.7</v>
      </c>
      <c r="U432" s="141">
        <v>17.2</v>
      </c>
      <c r="V432" s="141">
        <v>199796</v>
      </c>
      <c r="W432" s="141">
        <v>43370</v>
      </c>
      <c r="X432" s="141">
        <v>1560</v>
      </c>
      <c r="Y432" s="141">
        <v>27249</v>
      </c>
      <c r="Z432" s="141">
        <v>62799</v>
      </c>
      <c r="AA432" s="141">
        <v>24942</v>
      </c>
    </row>
    <row r="433" spans="1:27" ht="14.25">
      <c r="A433" s="141">
        <v>409315</v>
      </c>
      <c r="B433" s="141" t="s">
        <v>880</v>
      </c>
      <c r="C433" s="141" t="s">
        <v>881</v>
      </c>
      <c r="D433" s="141">
        <v>48</v>
      </c>
      <c r="E433" s="141">
        <v>48215</v>
      </c>
      <c r="F433" s="141">
        <v>239276</v>
      </c>
      <c r="G433" s="141">
        <v>892</v>
      </c>
      <c r="H433" s="141">
        <v>878</v>
      </c>
      <c r="I433" s="141">
        <v>229243</v>
      </c>
      <c r="J433" s="141">
        <v>544</v>
      </c>
      <c r="K433" s="141">
        <v>114852</v>
      </c>
      <c r="L433" s="141">
        <v>29198</v>
      </c>
      <c r="M433" s="141">
        <v>92912</v>
      </c>
      <c r="N433" s="141">
        <v>0.27700000000000002</v>
      </c>
      <c r="O433" s="141">
        <v>0.108</v>
      </c>
      <c r="P433" s="141">
        <v>0.19</v>
      </c>
      <c r="Q433" s="141">
        <v>0.28599999999999998</v>
      </c>
      <c r="R433" s="141">
        <v>0.17118</v>
      </c>
      <c r="S433" s="141">
        <v>0.26</v>
      </c>
      <c r="T433" s="141">
        <v>31.9</v>
      </c>
      <c r="U433" s="141">
        <v>29.5</v>
      </c>
      <c r="V433" s="141">
        <v>863824</v>
      </c>
      <c r="W433" s="141">
        <v>8263</v>
      </c>
      <c r="X433" s="141">
        <v>4629</v>
      </c>
      <c r="Y433" s="141">
        <v>800430</v>
      </c>
      <c r="Z433" s="141">
        <v>441742</v>
      </c>
      <c r="AA433" s="141">
        <v>2634</v>
      </c>
    </row>
    <row r="434" spans="1:27" ht="14.25">
      <c r="A434" s="141">
        <v>409315</v>
      </c>
      <c r="B434" s="141" t="s">
        <v>882</v>
      </c>
      <c r="C434" s="141" t="s">
        <v>883</v>
      </c>
      <c r="D434" s="141">
        <v>48</v>
      </c>
      <c r="E434" s="141">
        <v>48427</v>
      </c>
      <c r="F434" s="141">
        <v>21796</v>
      </c>
      <c r="G434" s="141">
        <v>5</v>
      </c>
      <c r="H434" s="141">
        <v>8</v>
      </c>
      <c r="I434" s="141">
        <v>21376</v>
      </c>
      <c r="J434" s="141">
        <v>0</v>
      </c>
      <c r="K434" s="141">
        <v>11590</v>
      </c>
      <c r="L434" s="141">
        <v>775</v>
      </c>
      <c r="M434" s="141">
        <v>9418</v>
      </c>
      <c r="N434" s="141">
        <v>0.33500000000000002</v>
      </c>
      <c r="O434" s="141">
        <v>0.14699999999999999</v>
      </c>
      <c r="P434" s="141">
        <v>0.25800000000000001</v>
      </c>
      <c r="Q434" s="141">
        <v>0.34100000000000003</v>
      </c>
      <c r="R434" s="141">
        <v>0</v>
      </c>
      <c r="S434" s="141">
        <v>0.309</v>
      </c>
      <c r="T434" s="141">
        <v>16</v>
      </c>
      <c r="U434" s="141">
        <v>41.5</v>
      </c>
      <c r="V434" s="141">
        <v>65140</v>
      </c>
      <c r="W434" s="141">
        <v>34</v>
      </c>
      <c r="X434" s="141">
        <v>31</v>
      </c>
      <c r="Y434" s="141">
        <v>62761</v>
      </c>
      <c r="Z434" s="141">
        <v>37476</v>
      </c>
      <c r="AA434" s="141">
        <v>45</v>
      </c>
    </row>
    <row r="435" spans="1:27" ht="14.25">
      <c r="A435" s="141">
        <v>413617</v>
      </c>
      <c r="B435" s="141" t="s">
        <v>884</v>
      </c>
      <c r="C435" s="141" t="s">
        <v>885</v>
      </c>
      <c r="D435" s="141">
        <v>55</v>
      </c>
      <c r="E435" s="141">
        <v>55078</v>
      </c>
      <c r="F435" s="141">
        <v>850</v>
      </c>
      <c r="G435" s="141">
        <v>0</v>
      </c>
      <c r="H435" s="141">
        <v>5</v>
      </c>
      <c r="I435" s="141">
        <v>77</v>
      </c>
      <c r="J435" s="141">
        <v>827</v>
      </c>
      <c r="K435" s="141">
        <v>16</v>
      </c>
      <c r="L435" s="141">
        <v>0</v>
      </c>
      <c r="M435" s="141">
        <v>2</v>
      </c>
      <c r="N435" s="141">
        <v>0.2</v>
      </c>
      <c r="O435" s="141">
        <v>0</v>
      </c>
      <c r="P435" s="141">
        <v>1</v>
      </c>
      <c r="Q435" s="141">
        <v>0.216</v>
      </c>
      <c r="R435" s="141">
        <v>0.18994</v>
      </c>
      <c r="S435" s="141">
        <v>3.2000000000000001E-2</v>
      </c>
      <c r="T435" s="141">
        <v>0</v>
      </c>
      <c r="U435" s="141">
        <v>1</v>
      </c>
      <c r="V435" s="141">
        <v>4254</v>
      </c>
      <c r="W435" s="141">
        <v>8</v>
      </c>
      <c r="X435" s="141">
        <v>5</v>
      </c>
      <c r="Y435" s="141">
        <v>356</v>
      </c>
      <c r="Z435" s="141">
        <v>501</v>
      </c>
      <c r="AA435" s="141">
        <v>3527</v>
      </c>
    </row>
    <row r="436" spans="1:27" ht="14.25">
      <c r="A436" s="141">
        <v>413626</v>
      </c>
      <c r="B436" s="141" t="s">
        <v>886</v>
      </c>
      <c r="C436" s="141" t="s">
        <v>887</v>
      </c>
      <c r="D436" s="141">
        <v>27</v>
      </c>
      <c r="E436" s="141">
        <v>27007</v>
      </c>
      <c r="F436" s="141">
        <v>7160</v>
      </c>
      <c r="G436" s="141">
        <v>12</v>
      </c>
      <c r="H436" s="141">
        <v>225</v>
      </c>
      <c r="I436" s="141">
        <v>253</v>
      </c>
      <c r="J436" s="141">
        <v>2622</v>
      </c>
      <c r="K436" s="141">
        <v>3518</v>
      </c>
      <c r="L436" s="141">
        <v>4</v>
      </c>
      <c r="M436" s="141">
        <v>779</v>
      </c>
      <c r="N436" s="141">
        <v>0.161</v>
      </c>
      <c r="O436" s="141">
        <v>4.5999999999999999E-2</v>
      </c>
      <c r="P436" s="141">
        <v>0.55700000000000005</v>
      </c>
      <c r="Q436" s="141">
        <v>0.21199999999999999</v>
      </c>
      <c r="R436" s="141">
        <v>0.22883999999999999</v>
      </c>
      <c r="S436" s="141">
        <v>0.111</v>
      </c>
      <c r="T436" s="141">
        <v>1.8</v>
      </c>
      <c r="U436" s="141">
        <v>25.6</v>
      </c>
      <c r="V436" s="141">
        <v>44355</v>
      </c>
      <c r="W436" s="141">
        <v>262</v>
      </c>
      <c r="X436" s="141">
        <v>404</v>
      </c>
      <c r="Y436" s="141">
        <v>1194</v>
      </c>
      <c r="Z436" s="141">
        <v>31585</v>
      </c>
      <c r="AA436" s="141">
        <v>8836</v>
      </c>
    </row>
    <row r="437" spans="1:27" ht="14.25">
      <c r="A437" s="141">
        <v>413626</v>
      </c>
      <c r="B437" s="141" t="s">
        <v>888</v>
      </c>
      <c r="C437" s="141" t="s">
        <v>889</v>
      </c>
      <c r="D437" s="141">
        <v>27</v>
      </c>
      <c r="E437" s="141">
        <v>27021</v>
      </c>
      <c r="F437" s="141">
        <v>3653</v>
      </c>
      <c r="G437" s="141">
        <v>22</v>
      </c>
      <c r="H437" s="141">
        <v>7</v>
      </c>
      <c r="I437" s="141">
        <v>150</v>
      </c>
      <c r="J437" s="141">
        <v>873</v>
      </c>
      <c r="K437" s="141">
        <v>2318</v>
      </c>
      <c r="L437" s="141">
        <v>64</v>
      </c>
      <c r="M437" s="141">
        <v>369</v>
      </c>
      <c r="N437" s="141">
        <v>0.122</v>
      </c>
      <c r="O437" s="141">
        <v>0.14000000000000001</v>
      </c>
      <c r="P437" s="141">
        <v>6.8000000000000005E-2</v>
      </c>
      <c r="Q437" s="141">
        <v>0.21099999999999999</v>
      </c>
      <c r="R437" s="141">
        <v>0.23826</v>
      </c>
      <c r="S437" s="141">
        <v>9.5000000000000001E-2</v>
      </c>
      <c r="T437" s="141">
        <v>29.1</v>
      </c>
      <c r="U437" s="141">
        <v>16.8</v>
      </c>
      <c r="V437" s="141">
        <v>29867</v>
      </c>
      <c r="W437" s="141">
        <v>157</v>
      </c>
      <c r="X437" s="141">
        <v>103</v>
      </c>
      <c r="Y437" s="141">
        <v>711</v>
      </c>
      <c r="Z437" s="141">
        <v>24405</v>
      </c>
      <c r="AA437" s="141">
        <v>2791</v>
      </c>
    </row>
    <row r="438" spans="1:27" ht="14.25">
      <c r="A438" s="141">
        <v>413626</v>
      </c>
      <c r="B438" s="141" t="s">
        <v>890</v>
      </c>
      <c r="C438" s="141" t="s">
        <v>891</v>
      </c>
      <c r="D438" s="141">
        <v>27</v>
      </c>
      <c r="E438" s="141">
        <v>27057</v>
      </c>
      <c r="F438" s="141">
        <v>2143</v>
      </c>
      <c r="G438" s="141">
        <v>0</v>
      </c>
      <c r="H438" s="141">
        <v>42</v>
      </c>
      <c r="I438" s="141">
        <v>191</v>
      </c>
      <c r="J438" s="141">
        <v>141</v>
      </c>
      <c r="K438" s="141">
        <v>1752</v>
      </c>
      <c r="L438" s="141">
        <v>123</v>
      </c>
      <c r="M438" s="141">
        <v>85</v>
      </c>
      <c r="N438" s="141">
        <v>0.10100000000000001</v>
      </c>
      <c r="O438" s="141">
        <v>0</v>
      </c>
      <c r="P438" s="141">
        <v>0.29799999999999999</v>
      </c>
      <c r="Q438" s="141">
        <v>0.33900000000000002</v>
      </c>
      <c r="R438" s="141">
        <v>0.23898</v>
      </c>
      <c r="S438" s="141">
        <v>0.09</v>
      </c>
      <c r="T438" s="141">
        <v>62.4</v>
      </c>
      <c r="U438" s="141">
        <v>11.7</v>
      </c>
      <c r="V438" s="141">
        <v>21138</v>
      </c>
      <c r="W438" s="141">
        <v>65</v>
      </c>
      <c r="X438" s="141">
        <v>141</v>
      </c>
      <c r="Y438" s="141">
        <v>564</v>
      </c>
      <c r="Z438" s="141">
        <v>19560</v>
      </c>
      <c r="AA438" s="141">
        <v>449</v>
      </c>
    </row>
    <row r="439" spans="1:27" ht="14.25">
      <c r="A439" s="141">
        <v>413626</v>
      </c>
      <c r="B439" s="141" t="s">
        <v>892</v>
      </c>
      <c r="C439" s="141" t="s">
        <v>893</v>
      </c>
      <c r="D439" s="141">
        <v>27</v>
      </c>
      <c r="E439" s="141">
        <v>27061</v>
      </c>
      <c r="F439" s="141">
        <v>5161</v>
      </c>
      <c r="G439" s="141">
        <v>15</v>
      </c>
      <c r="H439" s="141">
        <v>76</v>
      </c>
      <c r="I439" s="141">
        <v>79</v>
      </c>
      <c r="J439" s="141">
        <v>610</v>
      </c>
      <c r="K439" s="141">
        <v>4081</v>
      </c>
      <c r="L439" s="141">
        <v>78</v>
      </c>
      <c r="M439" s="141">
        <v>301</v>
      </c>
      <c r="N439" s="141">
        <v>0.11799999999999999</v>
      </c>
      <c r="O439" s="141">
        <v>0.13300000000000001</v>
      </c>
      <c r="P439" s="141">
        <v>0.35199999999999998</v>
      </c>
      <c r="Q439" s="141">
        <v>0.106</v>
      </c>
      <c r="R439" s="141">
        <v>0.32973000000000002</v>
      </c>
      <c r="S439" s="141">
        <v>0.10299999999999999</v>
      </c>
      <c r="T439" s="141">
        <v>24</v>
      </c>
      <c r="U439" s="141">
        <v>11.9</v>
      </c>
      <c r="V439" s="141">
        <v>43883</v>
      </c>
      <c r="W439" s="141">
        <v>113</v>
      </c>
      <c r="X439" s="141">
        <v>216</v>
      </c>
      <c r="Y439" s="141">
        <v>744</v>
      </c>
      <c r="Z439" s="141">
        <v>39450</v>
      </c>
      <c r="AA439" s="141">
        <v>1240</v>
      </c>
    </row>
    <row r="440" spans="1:27" ht="14.25">
      <c r="A440" s="141">
        <v>420398</v>
      </c>
      <c r="B440" s="141" t="s">
        <v>690</v>
      </c>
      <c r="C440" s="141" t="s">
        <v>691</v>
      </c>
      <c r="D440" s="141">
        <v>48</v>
      </c>
      <c r="E440" s="141">
        <v>48013</v>
      </c>
      <c r="F440" s="141">
        <v>6837</v>
      </c>
      <c r="G440" s="141">
        <v>0</v>
      </c>
      <c r="H440" s="141">
        <v>0</v>
      </c>
      <c r="I440" s="141">
        <v>4837</v>
      </c>
      <c r="J440" s="141">
        <v>9</v>
      </c>
      <c r="K440" s="141">
        <v>3900</v>
      </c>
      <c r="L440" s="141">
        <v>373</v>
      </c>
      <c r="M440" s="141">
        <v>2555</v>
      </c>
      <c r="N440" s="141">
        <v>0.14099999999999999</v>
      </c>
      <c r="O440" s="141">
        <v>0</v>
      </c>
      <c r="P440" s="141">
        <v>0</v>
      </c>
      <c r="Q440" s="141">
        <v>0.151</v>
      </c>
      <c r="R440" s="141">
        <v>0.10345</v>
      </c>
      <c r="S440" s="141">
        <v>0.125</v>
      </c>
      <c r="T440" s="141">
        <v>11.3</v>
      </c>
      <c r="U440" s="141">
        <v>19</v>
      </c>
      <c r="V440" s="141">
        <v>48617</v>
      </c>
      <c r="W440" s="141">
        <v>231</v>
      </c>
      <c r="X440" s="141">
        <v>467</v>
      </c>
      <c r="Y440" s="141">
        <v>31935</v>
      </c>
      <c r="Z440" s="141">
        <v>31090</v>
      </c>
      <c r="AA440" s="141">
        <v>78</v>
      </c>
    </row>
    <row r="441" spans="1:27" ht="14.25">
      <c r="A441" s="141">
        <v>420398</v>
      </c>
      <c r="B441" s="141" t="s">
        <v>749</v>
      </c>
      <c r="C441" s="141" t="s">
        <v>750</v>
      </c>
      <c r="D441" s="141">
        <v>48</v>
      </c>
      <c r="E441" s="141">
        <v>48019</v>
      </c>
      <c r="F441" s="141">
        <v>2968</v>
      </c>
      <c r="G441" s="141">
        <v>0</v>
      </c>
      <c r="H441" s="141">
        <v>81</v>
      </c>
      <c r="I441" s="141">
        <v>701</v>
      </c>
      <c r="J441" s="141">
        <v>89</v>
      </c>
      <c r="K441" s="141">
        <v>2402</v>
      </c>
      <c r="L441" s="141">
        <v>135</v>
      </c>
      <c r="M441" s="141">
        <v>261</v>
      </c>
      <c r="N441" s="141">
        <v>0.14299999999999999</v>
      </c>
      <c r="O441" s="141">
        <v>0</v>
      </c>
      <c r="P441" s="141">
        <v>0.42899999999999999</v>
      </c>
      <c r="Q441" s="141">
        <v>0.16800000000000001</v>
      </c>
      <c r="R441" s="141">
        <v>0.36179</v>
      </c>
      <c r="S441" s="141">
        <v>0.14299999999999999</v>
      </c>
      <c r="T441" s="141">
        <v>15</v>
      </c>
      <c r="U441" s="141">
        <v>9.6999999999999993</v>
      </c>
      <c r="V441" s="141">
        <v>20802</v>
      </c>
      <c r="W441" s="141">
        <v>100</v>
      </c>
      <c r="X441" s="141">
        <v>189</v>
      </c>
      <c r="Y441" s="141">
        <v>4174</v>
      </c>
      <c r="Z441" s="141">
        <v>16761</v>
      </c>
      <c r="AA441" s="141">
        <v>157</v>
      </c>
    </row>
    <row r="442" spans="1:27" ht="14.25">
      <c r="A442" s="141">
        <v>420398</v>
      </c>
      <c r="B442" s="141" t="s">
        <v>751</v>
      </c>
      <c r="C442" s="141" t="s">
        <v>752</v>
      </c>
      <c r="D442" s="141">
        <v>48</v>
      </c>
      <c r="E442" s="141">
        <v>48029</v>
      </c>
      <c r="F442" s="141">
        <v>299972</v>
      </c>
      <c r="G442" s="141">
        <v>9064</v>
      </c>
      <c r="H442" s="141">
        <v>27696</v>
      </c>
      <c r="I442" s="141">
        <v>216968</v>
      </c>
      <c r="J442" s="141">
        <v>3777</v>
      </c>
      <c r="K442" s="141">
        <v>159657</v>
      </c>
      <c r="L442" s="141">
        <v>28654</v>
      </c>
      <c r="M442" s="141">
        <v>71124</v>
      </c>
      <c r="N442" s="141">
        <v>0.152</v>
      </c>
      <c r="O442" s="141">
        <v>0.14899999999999999</v>
      </c>
      <c r="P442" s="141">
        <v>0.187</v>
      </c>
      <c r="Q442" s="141">
        <v>0.17899999999999999</v>
      </c>
      <c r="R442" s="141">
        <v>0.15816</v>
      </c>
      <c r="S442" s="141">
        <v>0.14099999999999999</v>
      </c>
      <c r="T442" s="141">
        <v>16.399999999999999</v>
      </c>
      <c r="U442" s="141">
        <v>16</v>
      </c>
      <c r="V442" s="141">
        <v>1977132</v>
      </c>
      <c r="W442" s="141">
        <v>60760</v>
      </c>
      <c r="X442" s="141">
        <v>147790</v>
      </c>
      <c r="Y442" s="141">
        <v>1213561</v>
      </c>
      <c r="Z442" s="141">
        <v>1128331</v>
      </c>
      <c r="AA442" s="141">
        <v>20104</v>
      </c>
    </row>
    <row r="443" spans="1:27" ht="14.25">
      <c r="A443" s="141">
        <v>420398</v>
      </c>
      <c r="B443" s="141" t="s">
        <v>753</v>
      </c>
      <c r="C443" s="141" t="s">
        <v>754</v>
      </c>
      <c r="D443" s="141">
        <v>48</v>
      </c>
      <c r="E443" s="141">
        <v>48091</v>
      </c>
      <c r="F443" s="141">
        <v>9998</v>
      </c>
      <c r="G443" s="141">
        <v>139</v>
      </c>
      <c r="H443" s="141">
        <v>210</v>
      </c>
      <c r="I443" s="141">
        <v>4201</v>
      </c>
      <c r="J443" s="141">
        <v>21</v>
      </c>
      <c r="K443" s="141">
        <v>7948</v>
      </c>
      <c r="L443" s="141">
        <v>622</v>
      </c>
      <c r="M443" s="141">
        <v>1058</v>
      </c>
      <c r="N443" s="141">
        <v>6.0999999999999999E-2</v>
      </c>
      <c r="O443" s="141">
        <v>6.5000000000000002E-2</v>
      </c>
      <c r="P443" s="141">
        <v>5.7000000000000002E-2</v>
      </c>
      <c r="Q443" s="141">
        <v>0.09</v>
      </c>
      <c r="R443" s="141">
        <v>3.3390000000000003E-2</v>
      </c>
      <c r="S443" s="141">
        <v>6.0999999999999999E-2</v>
      </c>
      <c r="T443" s="141">
        <v>10</v>
      </c>
      <c r="U443" s="141">
        <v>5.0999999999999996</v>
      </c>
      <c r="V443" s="141">
        <v>163887</v>
      </c>
      <c r="W443" s="141">
        <v>2134</v>
      </c>
      <c r="X443" s="141">
        <v>3673</v>
      </c>
      <c r="Y443" s="141">
        <v>46803</v>
      </c>
      <c r="Z443" s="141">
        <v>130409</v>
      </c>
      <c r="AA443" s="141">
        <v>608</v>
      </c>
    </row>
    <row r="444" spans="1:27" ht="14.25">
      <c r="A444" s="141">
        <v>420398</v>
      </c>
      <c r="B444" s="141" t="s">
        <v>755</v>
      </c>
      <c r="C444" s="141" t="s">
        <v>408</v>
      </c>
      <c r="D444" s="141">
        <v>48</v>
      </c>
      <c r="E444" s="141">
        <v>48187</v>
      </c>
      <c r="F444" s="141">
        <v>14956</v>
      </c>
      <c r="G444" s="141">
        <v>226</v>
      </c>
      <c r="H444" s="141">
        <v>1351</v>
      </c>
      <c r="I444" s="141">
        <v>7925</v>
      </c>
      <c r="J444" s="141">
        <v>23</v>
      </c>
      <c r="K444" s="141">
        <v>8457</v>
      </c>
      <c r="L444" s="141">
        <v>1678</v>
      </c>
      <c r="M444" s="141">
        <v>3221</v>
      </c>
      <c r="N444" s="141">
        <v>8.6999999999999994E-2</v>
      </c>
      <c r="O444" s="141">
        <v>7.9000000000000001E-2</v>
      </c>
      <c r="P444" s="141">
        <v>9.2999999999999999E-2</v>
      </c>
      <c r="Q444" s="141">
        <v>0.11799999999999999</v>
      </c>
      <c r="R444" s="141">
        <v>3.295E-2</v>
      </c>
      <c r="S444" s="141">
        <v>7.4999999999999997E-2</v>
      </c>
      <c r="T444" s="141">
        <v>15.8</v>
      </c>
      <c r="U444" s="141">
        <v>10.6</v>
      </c>
      <c r="V444" s="141">
        <v>171796</v>
      </c>
      <c r="W444" s="141">
        <v>2878</v>
      </c>
      <c r="X444" s="141">
        <v>14558</v>
      </c>
      <c r="Y444" s="141">
        <v>67070</v>
      </c>
      <c r="Z444" s="141">
        <v>112697</v>
      </c>
      <c r="AA444" s="141">
        <v>675</v>
      </c>
    </row>
    <row r="445" spans="1:27" ht="14.25">
      <c r="A445" s="141">
        <v>420398</v>
      </c>
      <c r="B445" s="141" t="s">
        <v>756</v>
      </c>
      <c r="C445" s="141" t="s">
        <v>757</v>
      </c>
      <c r="D445" s="141">
        <v>48</v>
      </c>
      <c r="E445" s="141">
        <v>48259</v>
      </c>
      <c r="F445" s="141">
        <v>2280</v>
      </c>
      <c r="G445" s="141">
        <v>0</v>
      </c>
      <c r="H445" s="141">
        <v>3</v>
      </c>
      <c r="I445" s="141">
        <v>813</v>
      </c>
      <c r="J445" s="141">
        <v>29</v>
      </c>
      <c r="K445" s="141">
        <v>1658</v>
      </c>
      <c r="L445" s="141">
        <v>356</v>
      </c>
      <c r="M445" s="141">
        <v>234</v>
      </c>
      <c r="N445" s="141">
        <v>5.0999999999999997E-2</v>
      </c>
      <c r="O445" s="141">
        <v>0</v>
      </c>
      <c r="P445" s="141">
        <v>1.2999999999999999E-2</v>
      </c>
      <c r="Q445" s="141">
        <v>7.2999999999999995E-2</v>
      </c>
      <c r="R445" s="141">
        <v>0.10432</v>
      </c>
      <c r="S445" s="141">
        <v>4.5999999999999999E-2</v>
      </c>
      <c r="T445" s="141">
        <v>13.6</v>
      </c>
      <c r="U445" s="141">
        <v>4.8</v>
      </c>
      <c r="V445" s="141">
        <v>44762</v>
      </c>
      <c r="W445" s="141">
        <v>506</v>
      </c>
      <c r="X445" s="141">
        <v>240</v>
      </c>
      <c r="Y445" s="141">
        <v>11186</v>
      </c>
      <c r="Z445" s="141">
        <v>36241</v>
      </c>
      <c r="AA445" s="141">
        <v>249</v>
      </c>
    </row>
    <row r="446" spans="1:27" ht="14.25">
      <c r="A446" s="141">
        <v>420398</v>
      </c>
      <c r="B446" s="141" t="s">
        <v>758</v>
      </c>
      <c r="C446" s="141" t="s">
        <v>499</v>
      </c>
      <c r="D446" s="141">
        <v>48</v>
      </c>
      <c r="E446" s="141">
        <v>48325</v>
      </c>
      <c r="F446" s="141">
        <v>5045</v>
      </c>
      <c r="G446" s="141">
        <v>11</v>
      </c>
      <c r="H446" s="141">
        <v>23</v>
      </c>
      <c r="I446" s="141">
        <v>3710</v>
      </c>
      <c r="J446" s="141">
        <v>0</v>
      </c>
      <c r="K446" s="141">
        <v>3484</v>
      </c>
      <c r="L446" s="141">
        <v>582</v>
      </c>
      <c r="M446" s="141">
        <v>945</v>
      </c>
      <c r="N446" s="141">
        <v>0.10299999999999999</v>
      </c>
      <c r="O446" s="141">
        <v>2.4E-2</v>
      </c>
      <c r="P446" s="141">
        <v>0.04</v>
      </c>
      <c r="Q446" s="141">
        <v>0.14099999999999999</v>
      </c>
      <c r="R446" s="141">
        <v>0</v>
      </c>
      <c r="S446" s="141">
        <v>0.10100000000000001</v>
      </c>
      <c r="T446" s="141">
        <v>17.5</v>
      </c>
      <c r="U446" s="141">
        <v>9.6</v>
      </c>
      <c r="V446" s="141">
        <v>49103</v>
      </c>
      <c r="W446" s="141">
        <v>465</v>
      </c>
      <c r="X446" s="141">
        <v>572</v>
      </c>
      <c r="Y446" s="141">
        <v>26361</v>
      </c>
      <c r="Z446" s="141">
        <v>34663</v>
      </c>
      <c r="AA446" s="141">
        <v>266</v>
      </c>
    </row>
    <row r="447" spans="1:27" ht="14.25">
      <c r="A447" s="141">
        <v>420398</v>
      </c>
      <c r="B447" s="141" t="s">
        <v>654</v>
      </c>
      <c r="C447" s="141" t="s">
        <v>655</v>
      </c>
      <c r="D447" s="141">
        <v>48</v>
      </c>
      <c r="E447" s="141">
        <v>48493</v>
      </c>
      <c r="F447" s="141">
        <v>5112</v>
      </c>
      <c r="G447" s="141">
        <v>54</v>
      </c>
      <c r="H447" s="141">
        <v>79</v>
      </c>
      <c r="I447" s="141">
        <v>2617</v>
      </c>
      <c r="J447" s="141">
        <v>0</v>
      </c>
      <c r="K447" s="141">
        <v>3565</v>
      </c>
      <c r="L447" s="141">
        <v>368</v>
      </c>
      <c r="M447" s="141">
        <v>1046</v>
      </c>
      <c r="N447" s="141">
        <v>0.10299999999999999</v>
      </c>
      <c r="O447" s="141">
        <v>0.247</v>
      </c>
      <c r="P447" s="141">
        <v>0.10100000000000001</v>
      </c>
      <c r="Q447" s="141">
        <v>0.129</v>
      </c>
      <c r="R447" s="141">
        <v>0</v>
      </c>
      <c r="S447" s="141">
        <v>9.2999999999999999E-2</v>
      </c>
      <c r="T447" s="141">
        <v>18.100000000000001</v>
      </c>
      <c r="U447" s="141">
        <v>12.8</v>
      </c>
      <c r="V447" s="141">
        <v>49678</v>
      </c>
      <c r="W447" s="141">
        <v>219</v>
      </c>
      <c r="X447" s="141">
        <v>784</v>
      </c>
      <c r="Y447" s="141">
        <v>20335</v>
      </c>
      <c r="Z447" s="141">
        <v>38219</v>
      </c>
      <c r="AA447" s="141">
        <v>236</v>
      </c>
    </row>
    <row r="448" spans="1:27" ht="14.25">
      <c r="A448" s="141">
        <v>434016</v>
      </c>
      <c r="B448" s="141" t="s">
        <v>894</v>
      </c>
      <c r="C448" s="141" t="s">
        <v>386</v>
      </c>
      <c r="D448" s="141">
        <v>31</v>
      </c>
      <c r="E448" s="141">
        <v>31173</v>
      </c>
      <c r="F448" s="141">
        <v>1253</v>
      </c>
      <c r="G448" s="141">
        <v>32</v>
      </c>
      <c r="H448" s="141">
        <v>4</v>
      </c>
      <c r="I448" s="141">
        <v>64</v>
      </c>
      <c r="J448" s="141">
        <v>1034</v>
      </c>
      <c r="K448" s="141">
        <v>139</v>
      </c>
      <c r="L448" s="141">
        <v>0</v>
      </c>
      <c r="M448" s="141">
        <v>44</v>
      </c>
      <c r="N448" s="141">
        <v>0.19</v>
      </c>
      <c r="O448" s="141">
        <v>0.52500000000000002</v>
      </c>
      <c r="P448" s="141">
        <v>0.8</v>
      </c>
      <c r="Q448" s="141">
        <v>0.126</v>
      </c>
      <c r="R448" s="141">
        <v>0.21690999999999999</v>
      </c>
      <c r="S448" s="141">
        <v>5.8000000000000003E-2</v>
      </c>
      <c r="T448" s="141">
        <v>0</v>
      </c>
      <c r="U448" s="141">
        <v>14.3</v>
      </c>
      <c r="V448" s="141">
        <v>6602</v>
      </c>
      <c r="W448" s="141">
        <v>61</v>
      </c>
      <c r="X448" s="141">
        <v>5</v>
      </c>
      <c r="Y448" s="141">
        <v>509</v>
      </c>
      <c r="Z448" s="141">
        <v>2417</v>
      </c>
      <c r="AA448" s="141">
        <v>3733</v>
      </c>
    </row>
    <row r="449" spans="1:27" ht="14.25">
      <c r="A449" s="141">
        <v>434584</v>
      </c>
      <c r="B449" s="141" t="s">
        <v>895</v>
      </c>
      <c r="C449" s="141" t="s">
        <v>896</v>
      </c>
      <c r="D449" s="141">
        <v>2</v>
      </c>
      <c r="E449" s="141">
        <v>2187</v>
      </c>
      <c r="F449" s="141" t="s">
        <v>129</v>
      </c>
      <c r="G449" s="141" t="s">
        <v>129</v>
      </c>
      <c r="H449" s="141" t="s">
        <v>129</v>
      </c>
      <c r="I449" s="141" t="s">
        <v>129</v>
      </c>
      <c r="J449" s="141" t="s">
        <v>129</v>
      </c>
      <c r="K449" s="141" t="s">
        <v>129</v>
      </c>
      <c r="L449" s="141" t="s">
        <v>129</v>
      </c>
      <c r="M449" s="141" t="s">
        <v>129</v>
      </c>
      <c r="N449" s="141" t="s">
        <v>129</v>
      </c>
      <c r="O449" s="141" t="s">
        <v>129</v>
      </c>
      <c r="P449" s="141" t="s">
        <v>129</v>
      </c>
      <c r="Q449" s="141" t="s">
        <v>129</v>
      </c>
      <c r="R449" s="141" t="s">
        <v>129</v>
      </c>
      <c r="S449" s="141" t="s">
        <v>129</v>
      </c>
      <c r="T449" s="141" t="s">
        <v>129</v>
      </c>
      <c r="U449" s="141" t="s">
        <v>129</v>
      </c>
      <c r="V449" s="141" t="s">
        <v>129</v>
      </c>
      <c r="W449" s="141" t="s">
        <v>129</v>
      </c>
      <c r="X449" s="141" t="s">
        <v>129</v>
      </c>
      <c r="Y449" s="141" t="s">
        <v>129</v>
      </c>
      <c r="Z449" s="141" t="s">
        <v>129</v>
      </c>
      <c r="AA449" s="141" t="s">
        <v>129</v>
      </c>
    </row>
    <row r="450" spans="1:27" ht="14.25">
      <c r="A450" s="141">
        <v>434672</v>
      </c>
      <c r="B450" s="141" t="s">
        <v>897</v>
      </c>
      <c r="C450" s="141" t="s">
        <v>898</v>
      </c>
      <c r="D450" s="141">
        <v>24</v>
      </c>
      <c r="E450" s="141">
        <v>24005</v>
      </c>
      <c r="F450" s="141">
        <v>84846</v>
      </c>
      <c r="G450" s="141">
        <v>5136</v>
      </c>
      <c r="H450" s="141">
        <v>31369</v>
      </c>
      <c r="I450" s="141">
        <v>8935</v>
      </c>
      <c r="J450" s="141">
        <v>240</v>
      </c>
      <c r="K450" s="141">
        <v>36956</v>
      </c>
      <c r="L450" s="141">
        <v>5159</v>
      </c>
      <c r="M450" s="141">
        <v>5986</v>
      </c>
      <c r="N450" s="141">
        <v>0.10199999999999999</v>
      </c>
      <c r="O450" s="141">
        <v>0.10100000000000001</v>
      </c>
      <c r="P450" s="141">
        <v>0.126</v>
      </c>
      <c r="Q450" s="141">
        <v>0.17699999999999999</v>
      </c>
      <c r="R450" s="141">
        <v>7.4859999999999996E-2</v>
      </c>
      <c r="S450" s="141">
        <v>0.08</v>
      </c>
      <c r="T450" s="141">
        <v>22.9</v>
      </c>
      <c r="U450" s="141">
        <v>14.7</v>
      </c>
      <c r="V450" s="141">
        <v>830921</v>
      </c>
      <c r="W450" s="141">
        <v>50981</v>
      </c>
      <c r="X450" s="141">
        <v>248947</v>
      </c>
      <c r="Y450" s="141">
        <v>50458</v>
      </c>
      <c r="Z450" s="141">
        <v>464623</v>
      </c>
      <c r="AA450" s="141">
        <v>2966</v>
      </c>
    </row>
    <row r="451" spans="1:27" ht="14.25">
      <c r="A451" s="141">
        <v>434751</v>
      </c>
      <c r="B451" s="141" t="s">
        <v>899</v>
      </c>
      <c r="C451" s="141" t="s">
        <v>900</v>
      </c>
      <c r="D451" s="141">
        <v>27</v>
      </c>
      <c r="E451" s="141">
        <v>27087</v>
      </c>
      <c r="F451" s="141">
        <v>1083</v>
      </c>
      <c r="G451" s="141">
        <v>5</v>
      </c>
      <c r="H451" s="141">
        <v>3</v>
      </c>
      <c r="I451" s="141">
        <v>63</v>
      </c>
      <c r="J451" s="141">
        <v>634</v>
      </c>
      <c r="K451" s="141">
        <v>207</v>
      </c>
      <c r="L451" s="141">
        <v>0</v>
      </c>
      <c r="M451" s="141">
        <v>234</v>
      </c>
      <c r="N451" s="141">
        <v>0.20599999999999999</v>
      </c>
      <c r="O451" s="141">
        <v>0.20799999999999999</v>
      </c>
      <c r="P451" s="141">
        <v>0.13</v>
      </c>
      <c r="Q451" s="141">
        <v>0.246</v>
      </c>
      <c r="R451" s="141">
        <v>0.24961</v>
      </c>
      <c r="S451" s="141">
        <v>8.5000000000000006E-2</v>
      </c>
      <c r="T451" s="141">
        <v>0</v>
      </c>
      <c r="U451" s="141">
        <v>26.9</v>
      </c>
      <c r="V451" s="141">
        <v>5267</v>
      </c>
      <c r="W451" s="141">
        <v>24</v>
      </c>
      <c r="X451" s="141">
        <v>23</v>
      </c>
      <c r="Y451" s="141">
        <v>256</v>
      </c>
      <c r="Z451" s="141">
        <v>2436</v>
      </c>
      <c r="AA451" s="141">
        <v>1906</v>
      </c>
    </row>
    <row r="452" spans="1:27" ht="14.25">
      <c r="A452" s="141">
        <v>442781</v>
      </c>
      <c r="B452" s="141" t="s">
        <v>901</v>
      </c>
      <c r="C452" s="141" t="s">
        <v>902</v>
      </c>
      <c r="D452" s="141">
        <v>4</v>
      </c>
      <c r="E452" s="141">
        <v>4007</v>
      </c>
      <c r="F452" s="141">
        <v>9910</v>
      </c>
      <c r="G452" s="141">
        <v>15</v>
      </c>
      <c r="H452" s="141">
        <v>204</v>
      </c>
      <c r="I452" s="141">
        <v>1481</v>
      </c>
      <c r="J452" s="141">
        <v>3850</v>
      </c>
      <c r="K452" s="141">
        <v>4828</v>
      </c>
      <c r="L452" s="141">
        <v>276</v>
      </c>
      <c r="M452" s="141">
        <v>737</v>
      </c>
      <c r="N452" s="141">
        <v>0.19</v>
      </c>
      <c r="O452" s="141">
        <v>3.9E-2</v>
      </c>
      <c r="P452" s="141">
        <v>0.628</v>
      </c>
      <c r="Q452" s="141">
        <v>0.14899999999999999</v>
      </c>
      <c r="R452" s="141">
        <v>0.31941999999999998</v>
      </c>
      <c r="S452" s="141">
        <v>0.13300000000000001</v>
      </c>
      <c r="T452" s="141">
        <v>14.6</v>
      </c>
      <c r="U452" s="141">
        <v>14.4</v>
      </c>
      <c r="V452" s="141">
        <v>52176</v>
      </c>
      <c r="W452" s="141">
        <v>383</v>
      </c>
      <c r="X452" s="141">
        <v>325</v>
      </c>
      <c r="Y452" s="141">
        <v>9943</v>
      </c>
      <c r="Z452" s="141">
        <v>36268</v>
      </c>
      <c r="AA452" s="141">
        <v>8203</v>
      </c>
    </row>
    <row r="453" spans="1:27" ht="14.25">
      <c r="A453" s="141">
        <v>442781</v>
      </c>
      <c r="B453" s="141" t="s">
        <v>903</v>
      </c>
      <c r="C453" s="141" t="s">
        <v>904</v>
      </c>
      <c r="D453" s="141">
        <v>4</v>
      </c>
      <c r="E453" s="141">
        <v>4013</v>
      </c>
      <c r="F453" s="141">
        <v>503565</v>
      </c>
      <c r="G453" s="141">
        <v>19318</v>
      </c>
      <c r="H453" s="141">
        <v>43469</v>
      </c>
      <c r="I453" s="141">
        <v>231171</v>
      </c>
      <c r="J453" s="141">
        <v>17393</v>
      </c>
      <c r="K453" s="141">
        <v>282853</v>
      </c>
      <c r="L453" s="141">
        <v>58207</v>
      </c>
      <c r="M453" s="141">
        <v>82325</v>
      </c>
      <c r="N453" s="141">
        <v>0.115</v>
      </c>
      <c r="O453" s="141">
        <v>0.10299999999999999</v>
      </c>
      <c r="P453" s="141">
        <v>0.17599999999999999</v>
      </c>
      <c r="Q453" s="141">
        <v>0.16700000000000001</v>
      </c>
      <c r="R453" s="141">
        <v>0.16278999999999999</v>
      </c>
      <c r="S453" s="141">
        <v>9.7000000000000003E-2</v>
      </c>
      <c r="T453" s="141">
        <v>17.399999999999999</v>
      </c>
      <c r="U453" s="141">
        <v>13.8</v>
      </c>
      <c r="V453" s="141">
        <v>4368048</v>
      </c>
      <c r="W453" s="141">
        <v>187916</v>
      </c>
      <c r="X453" s="141">
        <v>246581</v>
      </c>
      <c r="Y453" s="141">
        <v>1385298</v>
      </c>
      <c r="Z453" s="141">
        <v>2913733</v>
      </c>
      <c r="AA453" s="141">
        <v>89447</v>
      </c>
    </row>
    <row r="454" spans="1:27" ht="14.25">
      <c r="A454" s="141">
        <v>442781</v>
      </c>
      <c r="B454" s="141" t="s">
        <v>905</v>
      </c>
      <c r="C454" s="141" t="s">
        <v>906</v>
      </c>
      <c r="D454" s="141">
        <v>4</v>
      </c>
      <c r="E454" s="141">
        <v>4019</v>
      </c>
      <c r="F454" s="141">
        <v>151733</v>
      </c>
      <c r="G454" s="141">
        <v>4428</v>
      </c>
      <c r="H454" s="141">
        <v>6921</v>
      </c>
      <c r="I454" s="141">
        <v>73663</v>
      </c>
      <c r="J454" s="141">
        <v>11313</v>
      </c>
      <c r="K454" s="141">
        <v>87104</v>
      </c>
      <c r="L454" s="141">
        <v>19786</v>
      </c>
      <c r="M454" s="141">
        <v>22181</v>
      </c>
      <c r="N454" s="141">
        <v>0.14899999999999999</v>
      </c>
      <c r="O454" s="141">
        <v>0.15</v>
      </c>
      <c r="P454" s="141">
        <v>0.20699999999999999</v>
      </c>
      <c r="Q454" s="141">
        <v>0.189</v>
      </c>
      <c r="R454" s="141">
        <v>0.24418000000000001</v>
      </c>
      <c r="S454" s="141">
        <v>0.13</v>
      </c>
      <c r="T454" s="141">
        <v>19.8</v>
      </c>
      <c r="U454" s="141">
        <v>15.2</v>
      </c>
      <c r="V454" s="141">
        <v>1014998</v>
      </c>
      <c r="W454" s="141">
        <v>29535</v>
      </c>
      <c r="X454" s="141">
        <v>33434</v>
      </c>
      <c r="Y454" s="141">
        <v>389251</v>
      </c>
      <c r="Z454" s="141">
        <v>670879</v>
      </c>
      <c r="AA454" s="141">
        <v>35017</v>
      </c>
    </row>
    <row r="455" spans="1:27" ht="14.25">
      <c r="A455" s="141">
        <v>448594</v>
      </c>
      <c r="B455" s="141" t="s">
        <v>907</v>
      </c>
      <c r="C455" s="141" t="s">
        <v>429</v>
      </c>
      <c r="D455" s="141">
        <v>6</v>
      </c>
      <c r="E455" s="141">
        <v>6031</v>
      </c>
      <c r="F455" s="141">
        <v>22634</v>
      </c>
      <c r="G455" s="141">
        <v>247</v>
      </c>
      <c r="H455" s="141">
        <v>1361</v>
      </c>
      <c r="I455" s="141">
        <v>16407</v>
      </c>
      <c r="J455" s="141">
        <v>729</v>
      </c>
      <c r="K455" s="141">
        <v>11056</v>
      </c>
      <c r="L455" s="141">
        <v>5614</v>
      </c>
      <c r="M455" s="141">
        <v>3627</v>
      </c>
      <c r="N455" s="141">
        <v>0.16200000000000001</v>
      </c>
      <c r="O455" s="141">
        <v>4.3999999999999997E-2</v>
      </c>
      <c r="P455" s="141">
        <v>0.19500000000000001</v>
      </c>
      <c r="Q455" s="141">
        <v>0.20699999999999999</v>
      </c>
      <c r="R455" s="141">
        <v>0.22044</v>
      </c>
      <c r="S455" s="141">
        <v>0.14799999999999999</v>
      </c>
      <c r="T455" s="141">
        <v>19.7</v>
      </c>
      <c r="U455" s="141">
        <v>17.2</v>
      </c>
      <c r="V455" s="141">
        <v>139603</v>
      </c>
      <c r="W455" s="141">
        <v>5620</v>
      </c>
      <c r="X455" s="141">
        <v>6976</v>
      </c>
      <c r="Y455" s="141">
        <v>79404</v>
      </c>
      <c r="Z455" s="141">
        <v>74851</v>
      </c>
      <c r="AA455" s="141">
        <v>2578</v>
      </c>
    </row>
    <row r="456" spans="1:27" ht="14.25">
      <c r="A456" s="141">
        <v>461315</v>
      </c>
      <c r="B456" s="141" t="s">
        <v>908</v>
      </c>
      <c r="C456" s="141" t="s">
        <v>909</v>
      </c>
      <c r="D456" s="141">
        <v>26</v>
      </c>
      <c r="E456" s="141">
        <v>26013</v>
      </c>
      <c r="F456" s="141">
        <v>877</v>
      </c>
      <c r="G456" s="141">
        <v>14</v>
      </c>
      <c r="H456" s="141">
        <v>7</v>
      </c>
      <c r="I456" s="141">
        <v>8</v>
      </c>
      <c r="J456" s="141">
        <v>155</v>
      </c>
      <c r="K456" s="141">
        <v>568</v>
      </c>
      <c r="L456" s="141">
        <v>0</v>
      </c>
      <c r="M456" s="141">
        <v>133</v>
      </c>
      <c r="N456" s="141">
        <v>0.122</v>
      </c>
      <c r="O456" s="141">
        <v>0.311</v>
      </c>
      <c r="P456" s="141">
        <v>0.13700000000000001</v>
      </c>
      <c r="Q456" s="141">
        <v>8.7999999999999995E-2</v>
      </c>
      <c r="R456" s="141">
        <v>0.14527000000000001</v>
      </c>
      <c r="S456" s="141">
        <v>0.10100000000000001</v>
      </c>
      <c r="T456" s="141">
        <v>0</v>
      </c>
      <c r="U456" s="141">
        <v>24.4</v>
      </c>
      <c r="V456" s="141">
        <v>7204</v>
      </c>
      <c r="W456" s="141">
        <v>45</v>
      </c>
      <c r="X456" s="141">
        <v>51</v>
      </c>
      <c r="Y456" s="141">
        <v>91</v>
      </c>
      <c r="Z456" s="141">
        <v>5631</v>
      </c>
      <c r="AA456" s="141">
        <v>912</v>
      </c>
    </row>
    <row r="457" spans="1:27" ht="14.25">
      <c r="A457" s="141">
        <v>480967</v>
      </c>
      <c r="B457" s="141" t="s">
        <v>910</v>
      </c>
      <c r="C457" s="141" t="s">
        <v>911</v>
      </c>
      <c r="D457" s="141">
        <v>40</v>
      </c>
      <c r="E457" s="141">
        <v>40111</v>
      </c>
      <c r="F457" s="141">
        <v>6359</v>
      </c>
      <c r="G457" s="141">
        <v>23</v>
      </c>
      <c r="H457" s="141">
        <v>569</v>
      </c>
      <c r="I457" s="141">
        <v>561</v>
      </c>
      <c r="J457" s="141">
        <v>1267</v>
      </c>
      <c r="K457" s="141">
        <v>3715</v>
      </c>
      <c r="L457" s="141">
        <v>32</v>
      </c>
      <c r="M457" s="141">
        <v>753</v>
      </c>
      <c r="N457" s="141">
        <v>0.18</v>
      </c>
      <c r="O457" s="141">
        <v>0.11899999999999999</v>
      </c>
      <c r="P457" s="141">
        <v>0.22500000000000001</v>
      </c>
      <c r="Q457" s="141">
        <v>0.33200000000000002</v>
      </c>
      <c r="R457" s="141">
        <v>0.18998000000000001</v>
      </c>
      <c r="S457" s="141">
        <v>0.16700000000000001</v>
      </c>
      <c r="T457" s="141">
        <v>15.3</v>
      </c>
      <c r="U457" s="141">
        <v>16.100000000000001</v>
      </c>
      <c r="V457" s="141">
        <v>35307</v>
      </c>
      <c r="W457" s="141">
        <v>194</v>
      </c>
      <c r="X457" s="141">
        <v>2527</v>
      </c>
      <c r="Y457" s="141">
        <v>1689</v>
      </c>
      <c r="Z457" s="141">
        <v>22301</v>
      </c>
      <c r="AA457" s="141">
        <v>5402</v>
      </c>
    </row>
    <row r="458" spans="1:27" ht="14.25">
      <c r="A458" s="141">
        <v>488730</v>
      </c>
      <c r="B458" s="141" t="s">
        <v>690</v>
      </c>
      <c r="C458" s="141" t="s">
        <v>691</v>
      </c>
      <c r="D458" s="141">
        <v>48</v>
      </c>
      <c r="E458" s="141">
        <v>48013</v>
      </c>
      <c r="F458" s="141">
        <v>6837</v>
      </c>
      <c r="G458" s="141">
        <v>0</v>
      </c>
      <c r="H458" s="141">
        <v>0</v>
      </c>
      <c r="I458" s="141">
        <v>4837</v>
      </c>
      <c r="J458" s="141">
        <v>9</v>
      </c>
      <c r="K458" s="141">
        <v>3900</v>
      </c>
      <c r="L458" s="141">
        <v>373</v>
      </c>
      <c r="M458" s="141">
        <v>2555</v>
      </c>
      <c r="N458" s="141">
        <v>0.14099999999999999</v>
      </c>
      <c r="O458" s="141">
        <v>0</v>
      </c>
      <c r="P458" s="141">
        <v>0</v>
      </c>
      <c r="Q458" s="141">
        <v>0.151</v>
      </c>
      <c r="R458" s="141">
        <v>0.10345</v>
      </c>
      <c r="S458" s="141">
        <v>0.125</v>
      </c>
      <c r="T458" s="141">
        <v>11.3</v>
      </c>
      <c r="U458" s="141">
        <v>19</v>
      </c>
      <c r="V458" s="141">
        <v>48617</v>
      </c>
      <c r="W458" s="141">
        <v>231</v>
      </c>
      <c r="X458" s="141">
        <v>467</v>
      </c>
      <c r="Y458" s="141">
        <v>31935</v>
      </c>
      <c r="Z458" s="141">
        <v>31090</v>
      </c>
      <c r="AA458" s="141">
        <v>78</v>
      </c>
    </row>
    <row r="459" spans="1:27" ht="14.25">
      <c r="A459" s="141">
        <v>488730</v>
      </c>
      <c r="B459" s="141" t="s">
        <v>749</v>
      </c>
      <c r="C459" s="141" t="s">
        <v>750</v>
      </c>
      <c r="D459" s="141">
        <v>48</v>
      </c>
      <c r="E459" s="141">
        <v>48019</v>
      </c>
      <c r="F459" s="141">
        <v>2968</v>
      </c>
      <c r="G459" s="141">
        <v>0</v>
      </c>
      <c r="H459" s="141">
        <v>81</v>
      </c>
      <c r="I459" s="141">
        <v>701</v>
      </c>
      <c r="J459" s="141">
        <v>89</v>
      </c>
      <c r="K459" s="141">
        <v>2402</v>
      </c>
      <c r="L459" s="141">
        <v>135</v>
      </c>
      <c r="M459" s="141">
        <v>261</v>
      </c>
      <c r="N459" s="141">
        <v>0.14299999999999999</v>
      </c>
      <c r="O459" s="141">
        <v>0</v>
      </c>
      <c r="P459" s="141">
        <v>0.42899999999999999</v>
      </c>
      <c r="Q459" s="141">
        <v>0.16800000000000001</v>
      </c>
      <c r="R459" s="141">
        <v>0.36179</v>
      </c>
      <c r="S459" s="141">
        <v>0.14299999999999999</v>
      </c>
      <c r="T459" s="141">
        <v>15</v>
      </c>
      <c r="U459" s="141">
        <v>9.6999999999999993</v>
      </c>
      <c r="V459" s="141">
        <v>20802</v>
      </c>
      <c r="W459" s="141">
        <v>100</v>
      </c>
      <c r="X459" s="141">
        <v>189</v>
      </c>
      <c r="Y459" s="141">
        <v>4174</v>
      </c>
      <c r="Z459" s="141">
        <v>16761</v>
      </c>
      <c r="AA459" s="141">
        <v>157</v>
      </c>
    </row>
    <row r="460" spans="1:27" ht="14.25">
      <c r="A460" s="141">
        <v>488730</v>
      </c>
      <c r="B460" s="141" t="s">
        <v>751</v>
      </c>
      <c r="C460" s="141" t="s">
        <v>752</v>
      </c>
      <c r="D460" s="141">
        <v>48</v>
      </c>
      <c r="E460" s="141">
        <v>48029</v>
      </c>
      <c r="F460" s="141">
        <v>299972</v>
      </c>
      <c r="G460" s="141">
        <v>9064</v>
      </c>
      <c r="H460" s="141">
        <v>27696</v>
      </c>
      <c r="I460" s="141">
        <v>216968</v>
      </c>
      <c r="J460" s="141">
        <v>3777</v>
      </c>
      <c r="K460" s="141">
        <v>159657</v>
      </c>
      <c r="L460" s="141">
        <v>28654</v>
      </c>
      <c r="M460" s="141">
        <v>71124</v>
      </c>
      <c r="N460" s="141">
        <v>0.152</v>
      </c>
      <c r="O460" s="141">
        <v>0.14899999999999999</v>
      </c>
      <c r="P460" s="141">
        <v>0.187</v>
      </c>
      <c r="Q460" s="141">
        <v>0.17899999999999999</v>
      </c>
      <c r="R460" s="141">
        <v>0.15816</v>
      </c>
      <c r="S460" s="141">
        <v>0.14099999999999999</v>
      </c>
      <c r="T460" s="141">
        <v>16.399999999999999</v>
      </c>
      <c r="U460" s="141">
        <v>16</v>
      </c>
      <c r="V460" s="141">
        <v>1977132</v>
      </c>
      <c r="W460" s="141">
        <v>60760</v>
      </c>
      <c r="X460" s="141">
        <v>147790</v>
      </c>
      <c r="Y460" s="141">
        <v>1213561</v>
      </c>
      <c r="Z460" s="141">
        <v>1128331</v>
      </c>
      <c r="AA460" s="141">
        <v>20104</v>
      </c>
    </row>
    <row r="461" spans="1:27" ht="14.25">
      <c r="A461" s="141">
        <v>488730</v>
      </c>
      <c r="B461" s="141" t="s">
        <v>753</v>
      </c>
      <c r="C461" s="141" t="s">
        <v>754</v>
      </c>
      <c r="D461" s="141">
        <v>48</v>
      </c>
      <c r="E461" s="141">
        <v>48091</v>
      </c>
      <c r="F461" s="141">
        <v>9998</v>
      </c>
      <c r="G461" s="141">
        <v>139</v>
      </c>
      <c r="H461" s="141">
        <v>210</v>
      </c>
      <c r="I461" s="141">
        <v>4201</v>
      </c>
      <c r="J461" s="141">
        <v>21</v>
      </c>
      <c r="K461" s="141">
        <v>7948</v>
      </c>
      <c r="L461" s="141">
        <v>622</v>
      </c>
      <c r="M461" s="141">
        <v>1058</v>
      </c>
      <c r="N461" s="141">
        <v>6.0999999999999999E-2</v>
      </c>
      <c r="O461" s="141">
        <v>6.5000000000000002E-2</v>
      </c>
      <c r="P461" s="141">
        <v>5.7000000000000002E-2</v>
      </c>
      <c r="Q461" s="141">
        <v>0.09</v>
      </c>
      <c r="R461" s="141">
        <v>3.3390000000000003E-2</v>
      </c>
      <c r="S461" s="141">
        <v>6.0999999999999999E-2</v>
      </c>
      <c r="T461" s="141">
        <v>10</v>
      </c>
      <c r="U461" s="141">
        <v>5.0999999999999996</v>
      </c>
      <c r="V461" s="141">
        <v>163887</v>
      </c>
      <c r="W461" s="141">
        <v>2134</v>
      </c>
      <c r="X461" s="141">
        <v>3673</v>
      </c>
      <c r="Y461" s="141">
        <v>46803</v>
      </c>
      <c r="Z461" s="141">
        <v>130409</v>
      </c>
      <c r="AA461" s="141">
        <v>608</v>
      </c>
    </row>
    <row r="462" spans="1:27" ht="14.25">
      <c r="A462" s="141">
        <v>488730</v>
      </c>
      <c r="B462" s="141" t="s">
        <v>755</v>
      </c>
      <c r="C462" s="141" t="s">
        <v>408</v>
      </c>
      <c r="D462" s="141">
        <v>48</v>
      </c>
      <c r="E462" s="141">
        <v>48187</v>
      </c>
      <c r="F462" s="141">
        <v>14956</v>
      </c>
      <c r="G462" s="141">
        <v>226</v>
      </c>
      <c r="H462" s="141">
        <v>1351</v>
      </c>
      <c r="I462" s="141">
        <v>7925</v>
      </c>
      <c r="J462" s="141">
        <v>23</v>
      </c>
      <c r="K462" s="141">
        <v>8457</v>
      </c>
      <c r="L462" s="141">
        <v>1678</v>
      </c>
      <c r="M462" s="141">
        <v>3221</v>
      </c>
      <c r="N462" s="141">
        <v>8.6999999999999994E-2</v>
      </c>
      <c r="O462" s="141">
        <v>7.9000000000000001E-2</v>
      </c>
      <c r="P462" s="141">
        <v>9.2999999999999999E-2</v>
      </c>
      <c r="Q462" s="141">
        <v>0.11799999999999999</v>
      </c>
      <c r="R462" s="141">
        <v>3.295E-2</v>
      </c>
      <c r="S462" s="141">
        <v>7.4999999999999997E-2</v>
      </c>
      <c r="T462" s="141">
        <v>15.8</v>
      </c>
      <c r="U462" s="141">
        <v>10.6</v>
      </c>
      <c r="V462" s="141">
        <v>171796</v>
      </c>
      <c r="W462" s="141">
        <v>2878</v>
      </c>
      <c r="X462" s="141">
        <v>14558</v>
      </c>
      <c r="Y462" s="141">
        <v>67070</v>
      </c>
      <c r="Z462" s="141">
        <v>112697</v>
      </c>
      <c r="AA462" s="141">
        <v>675</v>
      </c>
    </row>
    <row r="463" spans="1:27" ht="14.25">
      <c r="A463" s="141">
        <v>488730</v>
      </c>
      <c r="B463" s="141" t="s">
        <v>756</v>
      </c>
      <c r="C463" s="141" t="s">
        <v>757</v>
      </c>
      <c r="D463" s="141">
        <v>48</v>
      </c>
      <c r="E463" s="141">
        <v>48259</v>
      </c>
      <c r="F463" s="141">
        <v>2280</v>
      </c>
      <c r="G463" s="141">
        <v>0</v>
      </c>
      <c r="H463" s="141">
        <v>3</v>
      </c>
      <c r="I463" s="141">
        <v>813</v>
      </c>
      <c r="J463" s="141">
        <v>29</v>
      </c>
      <c r="K463" s="141">
        <v>1658</v>
      </c>
      <c r="L463" s="141">
        <v>356</v>
      </c>
      <c r="M463" s="141">
        <v>234</v>
      </c>
      <c r="N463" s="141">
        <v>5.0999999999999997E-2</v>
      </c>
      <c r="O463" s="141">
        <v>0</v>
      </c>
      <c r="P463" s="141">
        <v>1.2999999999999999E-2</v>
      </c>
      <c r="Q463" s="141">
        <v>7.2999999999999995E-2</v>
      </c>
      <c r="R463" s="141">
        <v>0.10432</v>
      </c>
      <c r="S463" s="141">
        <v>4.5999999999999999E-2</v>
      </c>
      <c r="T463" s="141">
        <v>13.6</v>
      </c>
      <c r="U463" s="141">
        <v>4.8</v>
      </c>
      <c r="V463" s="141">
        <v>44762</v>
      </c>
      <c r="W463" s="141">
        <v>506</v>
      </c>
      <c r="X463" s="141">
        <v>240</v>
      </c>
      <c r="Y463" s="141">
        <v>11186</v>
      </c>
      <c r="Z463" s="141">
        <v>36241</v>
      </c>
      <c r="AA463" s="141">
        <v>249</v>
      </c>
    </row>
    <row r="464" spans="1:27" ht="14.25">
      <c r="A464" s="141">
        <v>488730</v>
      </c>
      <c r="B464" s="141" t="s">
        <v>758</v>
      </c>
      <c r="C464" s="141" t="s">
        <v>499</v>
      </c>
      <c r="D464" s="141">
        <v>48</v>
      </c>
      <c r="E464" s="141">
        <v>48325</v>
      </c>
      <c r="F464" s="141">
        <v>5045</v>
      </c>
      <c r="G464" s="141">
        <v>11</v>
      </c>
      <c r="H464" s="141">
        <v>23</v>
      </c>
      <c r="I464" s="141">
        <v>3710</v>
      </c>
      <c r="J464" s="141">
        <v>0</v>
      </c>
      <c r="K464" s="141">
        <v>3484</v>
      </c>
      <c r="L464" s="141">
        <v>582</v>
      </c>
      <c r="M464" s="141">
        <v>945</v>
      </c>
      <c r="N464" s="141">
        <v>0.10299999999999999</v>
      </c>
      <c r="O464" s="141">
        <v>2.4E-2</v>
      </c>
      <c r="P464" s="141">
        <v>0.04</v>
      </c>
      <c r="Q464" s="141">
        <v>0.14099999999999999</v>
      </c>
      <c r="R464" s="141">
        <v>0</v>
      </c>
      <c r="S464" s="141">
        <v>0.10100000000000001</v>
      </c>
      <c r="T464" s="141">
        <v>17.5</v>
      </c>
      <c r="U464" s="141">
        <v>9.6</v>
      </c>
      <c r="V464" s="141">
        <v>49103</v>
      </c>
      <c r="W464" s="141">
        <v>465</v>
      </c>
      <c r="X464" s="141">
        <v>572</v>
      </c>
      <c r="Y464" s="141">
        <v>26361</v>
      </c>
      <c r="Z464" s="141">
        <v>34663</v>
      </c>
      <c r="AA464" s="141">
        <v>266</v>
      </c>
    </row>
    <row r="465" spans="1:27" ht="14.25">
      <c r="A465" s="141">
        <v>488730</v>
      </c>
      <c r="B465" s="141" t="s">
        <v>654</v>
      </c>
      <c r="C465" s="141" t="s">
        <v>655</v>
      </c>
      <c r="D465" s="141">
        <v>48</v>
      </c>
      <c r="E465" s="141">
        <v>48493</v>
      </c>
      <c r="F465" s="141">
        <v>5112</v>
      </c>
      <c r="G465" s="141">
        <v>54</v>
      </c>
      <c r="H465" s="141">
        <v>79</v>
      </c>
      <c r="I465" s="141">
        <v>2617</v>
      </c>
      <c r="J465" s="141">
        <v>0</v>
      </c>
      <c r="K465" s="141">
        <v>3565</v>
      </c>
      <c r="L465" s="141">
        <v>368</v>
      </c>
      <c r="M465" s="141">
        <v>1046</v>
      </c>
      <c r="N465" s="141">
        <v>0.10299999999999999</v>
      </c>
      <c r="O465" s="141">
        <v>0.247</v>
      </c>
      <c r="P465" s="141">
        <v>0.10100000000000001</v>
      </c>
      <c r="Q465" s="141">
        <v>0.129</v>
      </c>
      <c r="R465" s="141">
        <v>0</v>
      </c>
      <c r="S465" s="141">
        <v>9.2999999999999999E-2</v>
      </c>
      <c r="T465" s="141">
        <v>18.100000000000001</v>
      </c>
      <c r="U465" s="141">
        <v>12.8</v>
      </c>
      <c r="V465" s="141">
        <v>49678</v>
      </c>
      <c r="W465" s="141">
        <v>219</v>
      </c>
      <c r="X465" s="141">
        <v>784</v>
      </c>
      <c r="Y465" s="141">
        <v>20335</v>
      </c>
      <c r="Z465" s="141">
        <v>38219</v>
      </c>
      <c r="AA465" s="141">
        <v>236</v>
      </c>
    </row>
    <row r="466" spans="1:27" ht="14.25">
      <c r="A466" s="141">
        <v>491844</v>
      </c>
      <c r="B466" s="141" t="s">
        <v>912</v>
      </c>
      <c r="C466" s="141" t="s">
        <v>887</v>
      </c>
      <c r="D466" s="141">
        <v>27</v>
      </c>
      <c r="E466" s="141">
        <v>27007</v>
      </c>
      <c r="F466" s="141">
        <v>7160</v>
      </c>
      <c r="G466" s="141">
        <v>12</v>
      </c>
      <c r="H466" s="141">
        <v>225</v>
      </c>
      <c r="I466" s="141">
        <v>253</v>
      </c>
      <c r="J466" s="141">
        <v>2622</v>
      </c>
      <c r="K466" s="141">
        <v>3518</v>
      </c>
      <c r="L466" s="141">
        <v>4</v>
      </c>
      <c r="M466" s="141">
        <v>779</v>
      </c>
      <c r="N466" s="141">
        <v>0.161</v>
      </c>
      <c r="O466" s="141">
        <v>4.5999999999999999E-2</v>
      </c>
      <c r="P466" s="141">
        <v>0.55700000000000005</v>
      </c>
      <c r="Q466" s="141">
        <v>0.21199999999999999</v>
      </c>
      <c r="R466" s="141">
        <v>0.22883999999999999</v>
      </c>
      <c r="S466" s="141">
        <v>0.111</v>
      </c>
      <c r="T466" s="141">
        <v>1.8</v>
      </c>
      <c r="U466" s="141">
        <v>25.6</v>
      </c>
      <c r="V466" s="141">
        <v>44355</v>
      </c>
      <c r="W466" s="141">
        <v>262</v>
      </c>
      <c r="X466" s="141">
        <v>404</v>
      </c>
      <c r="Y466" s="141">
        <v>1194</v>
      </c>
      <c r="Z466" s="141">
        <v>31585</v>
      </c>
      <c r="AA466" s="141">
        <v>8836</v>
      </c>
    </row>
    <row r="467" spans="1:27" ht="14.25">
      <c r="A467" s="141">
        <v>491844</v>
      </c>
      <c r="B467" s="141" t="s">
        <v>913</v>
      </c>
      <c r="C467" s="141" t="s">
        <v>914</v>
      </c>
      <c r="D467" s="141">
        <v>27</v>
      </c>
      <c r="E467" s="141">
        <v>27125</v>
      </c>
      <c r="F467" s="141">
        <v>363</v>
      </c>
      <c r="G467" s="141">
        <v>0</v>
      </c>
      <c r="H467" s="141">
        <v>5</v>
      </c>
      <c r="I467" s="141">
        <v>23</v>
      </c>
      <c r="J467" s="141">
        <v>13</v>
      </c>
      <c r="K467" s="141">
        <v>322</v>
      </c>
      <c r="L467" s="141">
        <v>0</v>
      </c>
      <c r="M467" s="141">
        <v>23</v>
      </c>
      <c r="N467" s="141">
        <v>9.2999999999999999E-2</v>
      </c>
      <c r="O467" s="141" t="s">
        <v>129</v>
      </c>
      <c r="P467" s="141">
        <v>0.152</v>
      </c>
      <c r="Q467" s="141">
        <v>0.154</v>
      </c>
      <c r="R467" s="141">
        <v>0.17105000000000001</v>
      </c>
      <c r="S467" s="141">
        <v>8.8999999999999996E-2</v>
      </c>
      <c r="T467" s="141">
        <v>0</v>
      </c>
      <c r="U467" s="141">
        <v>14.6</v>
      </c>
      <c r="V467" s="141">
        <v>3900</v>
      </c>
      <c r="W467" s="141">
        <v>0</v>
      </c>
      <c r="X467" s="141">
        <v>33</v>
      </c>
      <c r="Y467" s="141">
        <v>149</v>
      </c>
      <c r="Z467" s="141">
        <v>3637</v>
      </c>
      <c r="AA467" s="141">
        <v>63</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Q D A A B Q S w M E F A A C A A g A w V E o W 4 q a D e m k A A A A 9 g A A A B I A H A B D b 2 5 m a W c v U G F j a 2 F n Z S 5 4 b W w g o h g A K K A U A A A A A A A A A A A A A A A A A A A A A A A A A A A A h Y 9 N D o I w G E S v Q r q n P 2 i U k I + y c C u J C d G 4 b W q F R i i G F s v d X H g k r y B G U X c u 5 8 1 b z N y v N 8 i G p g 4 u q r O 6 N S l i m K J A G d k e t C l T 1 L t j G K O M w 0 b I k y h V M M r G J o M 9 p K h y 7 p w Q 4 r 3 H f o b b r i Q R p Y z s 8 3 U h K 9 U I 9 J H 1 f z n U x j p h p E I c d q 8 x P M J s v s B s G W M K Z I K Q a / M V o n H v s / 2 B s O p r 1 3 e K K x N u C y B T B P L + w B 9 Q S w M E F A A C A A g A w V E o W 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F R K F s o i k e 4 D g A A A B E A A A A T A B w A R m 9 y b X V s Y X M v U 2 V j d G l v b j E u b S C i G A A o o B Q A A A A A A A A A A A A A A A A A A A A A A A A A A A A r T k 0 u y c z P U w i G 0 I b W A F B L A Q I t A B Q A A g A I A M F R K F u K m g 3 p p A A A A P Y A A A A S A A A A A A A A A A A A A A A A A A A A A A B D b 2 5 m a W c v U G F j a 2 F n Z S 5 4 b W x Q S w E C L Q A U A A I A C A D B U S h b D 8 r p q 6 Q A A A D p A A A A E w A A A A A A A A A A A A A A A A D w A A A A W 0 N v b n R l b n R f V H l w Z X N d L n h t b F B L A Q I t A B Q A A g A I A M F R K F s 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l k B A A A A A A A A N w 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w v S X R l b X M + P C 9 M b 2 N h b F B h Y 2 t h Z 2 V N Z X R h Z G F 0 Y U Z p b G U + F g A A A F B L B Q Y A A A A A A A A A A A A A A A A A A A A A A A A m A Q A A A Q A A A N C M n d 8 B F d E R j H o A w E / C l + s B A A A A S l 4 1 t s a d J k W w M j A 9 Y c h 1 y g A A A A A C A A A A A A A Q Z g A A A A E A A C A A A A B 9 x L d I k 4 d e l 6 H E p S G s e W h O P m Z A 9 n X o u 0 c J Y N x T V m Z h 6 g A A A A A O g A A A A A I A A C A A A A A S p B d h Q O 0 B q d M a 8 T a b G S Y p c i o d G / w K N Y x y L c Y g n w N q J 1 A A A A C 3 C m O C 1 e X R 9 m m K u S 7 R o l + r R m 6 F a Y / m v H s G p n i G H w N F Z D / 2 F U i 4 n K 8 9 H h 6 g A 4 O 9 X k E q a m u a P 6 x i m N w G k v L e T r R 8 C 6 A O m g r z o K 8 X T 1 o u 0 z 5 f W 0 A A A A D J Z q O V E E E t m 5 0 X P A i 2 l s o y u 9 6 j O c 7 7 T p y 3 H c D / z 9 U I B H w p C x R x X D w a q N R p u b 9 R p K o f V r 2 l z B 8 W g e G s Z T O a H s t n < / D a t a M a s h u p > 
</file>

<file path=customXml/item2.xml><?xml version="1.0" encoding="utf-8"?>
<p:properties xmlns:p="http://schemas.microsoft.com/office/2006/metadata/properties" xmlns:xsi="http://www.w3.org/2001/XMLSchema-instance" xmlns:pc="http://schemas.microsoft.com/office/infopath/2007/PartnerControls">
  <documentManagement>
    <_dlc_DocId xmlns="7e380658-fb97-4bdc-a5dd-abd3f88f63fc">XKPEE2ZKTRAW-354804494-1295436</_dlc_DocId>
    <lcf76f155ced4ddcb4097134ff3c332f xmlns="2461ff5e-e180-4a1b-b590-26cac3118971">
      <Terms xmlns="http://schemas.microsoft.com/office/infopath/2007/PartnerControls"/>
    </lcf76f155ced4ddcb4097134ff3c332f>
    <TaxCatchAll xmlns="7e380658-fb97-4bdc-a5dd-abd3f88f63fc" xsi:nil="true"/>
    <IconOverlay xmlns="http://schemas.microsoft.com/sharepoint/v4" xsi:nil="true"/>
    <_Flow_SignoffStatus xmlns="2461ff5e-e180-4a1b-b590-26cac3118971" xsi:nil="true"/>
    <_dlc_DocIdUrl xmlns="7e380658-fb97-4bdc-a5dd-abd3f88f63fc">
      <Url>https://achievingthedream.sharepoint.com/sites/ATD-FileRepository/_layouts/15/DocIdRedir.aspx?ID=XKPEE2ZKTRAW-354804494-1295436</Url>
      <Description>XKPEE2ZKTRAW-354804494-1295436</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152D288F6EE2CD4A8D6751F617901A88" ma:contentTypeVersion="18" ma:contentTypeDescription="Create a new document." ma:contentTypeScope="" ma:versionID="e2f79fb9e93a9f94490bd10d8e8f316a">
  <xsd:schema xmlns:xsd="http://www.w3.org/2001/XMLSchema" xmlns:xs="http://www.w3.org/2001/XMLSchema" xmlns:p="http://schemas.microsoft.com/office/2006/metadata/properties" xmlns:ns2="7e380658-fb97-4bdc-a5dd-abd3f88f63fc" xmlns:ns3="2461ff5e-e180-4a1b-b590-26cac3118971" xmlns:ns4="http://schemas.microsoft.com/sharepoint/v4" targetNamespace="http://schemas.microsoft.com/office/2006/metadata/properties" ma:root="true" ma:fieldsID="9bb2fd23b3ca465cf32ac651f604ea7f" ns2:_="" ns3:_="" ns4:_="">
    <xsd:import namespace="7e380658-fb97-4bdc-a5dd-abd3f88f63fc"/>
    <xsd:import namespace="2461ff5e-e180-4a1b-b590-26cac3118971"/>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MediaServiceMetadata" minOccurs="0"/>
                <xsd:element ref="ns3:MediaServiceFastMetadata" minOccurs="0"/>
                <xsd:element ref="ns3:MediaServiceDateTaken" minOccurs="0"/>
                <xsd:element ref="ns3:MediaLengthInSeconds" minOccurs="0"/>
                <xsd:element ref="ns3:lcf76f155ced4ddcb4097134ff3c332f" minOccurs="0"/>
                <xsd:element ref="ns2:TaxCatchAll" minOccurs="0"/>
                <xsd:element ref="ns3:MediaServiceObjectDetectorVersions" minOccurs="0"/>
                <xsd:element ref="ns3:MediaServiceOCR" minOccurs="0"/>
                <xsd:element ref="ns3:MediaServiceGenerationTime" minOccurs="0"/>
                <xsd:element ref="ns3:MediaServiceEventHashCode" minOccurs="0"/>
                <xsd:element ref="ns3:MediaServiceLocation" minOccurs="0"/>
                <xsd:element ref="ns4:IconOverlay" minOccurs="0"/>
                <xsd:element ref="ns3:MediaServiceSearchProperties" minOccurs="0"/>
                <xsd:element ref="ns3:MediaServiceBillingMetadata" minOccurs="0"/>
                <xsd:element ref="ns3: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380658-fb97-4bdc-a5dd-abd3f88f63f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e8754dcd-736e-41dc-a980-7e0c0a7eb8d6}" ma:internalName="TaxCatchAll" ma:showField="CatchAllData" ma:web="7e380658-fb97-4bdc-a5dd-abd3f88f63f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461ff5e-e180-4a1b-b590-26cac3118971"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b6c7aa8-698d-4239-9ec8-b26652847a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element name="_Flow_SignoffStatus" ma:index="28" nillable="true" ma:displayName="Sign-off status" ma:internalName="_x0024_Resources_x003a_core_x002c_Signoff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5"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AEBB9F3A-2BB9-4A2E-A5E9-C9661899CB5C}"/>
</file>

<file path=customXml/itemProps2.xml><?xml version="1.0" encoding="utf-8"?>
<ds:datastoreItem xmlns:ds="http://schemas.openxmlformats.org/officeDocument/2006/customXml" ds:itemID="{B5AF0589-2C48-462F-A5AC-B73B7636E899}"/>
</file>

<file path=customXml/itemProps3.xml><?xml version="1.0" encoding="utf-8"?>
<ds:datastoreItem xmlns:ds="http://schemas.openxmlformats.org/officeDocument/2006/customXml" ds:itemID="{D41013A9-6875-41F0-9442-A0380CC5695E}"/>
</file>

<file path=customXml/itemProps4.xml><?xml version="1.0" encoding="utf-8"?>
<ds:datastoreItem xmlns:ds="http://schemas.openxmlformats.org/officeDocument/2006/customXml" ds:itemID="{BBF9BB65-CC22-4A9E-9616-C5D87FFEA5A0}"/>
</file>

<file path=customXml/itemProps5.xml><?xml version="1.0" encoding="utf-8"?>
<ds:datastoreItem xmlns:ds="http://schemas.openxmlformats.org/officeDocument/2006/customXml" ds:itemID="{BCC98F1E-F0BB-485F-A6D6-C892798928F5}"/>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Dr. Bobbie Frye</dc:creator>
  <cp:keywords/>
  <dc:description/>
  <cp:lastModifiedBy>Jessica Penick</cp:lastModifiedBy>
  <cp:revision/>
  <dcterms:created xsi:type="dcterms:W3CDTF">2025-07-15T15:29:32Z</dcterms:created>
  <dcterms:modified xsi:type="dcterms:W3CDTF">2025-09-09T16:13:29Z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0x010100152D288F6EE2CD4A8D6751F617901A88</vt:lpwstr>
  </property>
  <property fmtid="{D5CDD505-2E9C-101B-9397-08002B2CF9AE}" pid="3" name="_dlc_DocIdItemGuid">
    <vt:lpwstr>313de78b-810f-4ed3-b7ed-50a2af6b4e7f</vt:lpwstr>
  </property>
  <property fmtid="{D5CDD505-2E9C-101B-9397-08002B2CF9AE}" pid="4" name="MediaServiceImageTags">
    <vt:lpwstr/>
  </property>
</Properties>
</file>